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olando\OneDrive - Colombia Compra Eficiente\Documentos\2025\CCE\VEHICULOS III\Catalogos\"/>
    </mc:Choice>
  </mc:AlternateContent>
  <xr:revisionPtr revIDLastSave="0" documentId="8_{D9BA70D7-BEA2-4BCF-A86A-0A8F72893A62}" xr6:coauthVersionLast="47" xr6:coauthVersionMax="47" xr10:uidLastSave="{00000000-0000-0000-0000-000000000000}"/>
  <workbookProtection workbookAlgorithmName="SHA-512" workbookHashValue="tlvrykf4zkpOV8cgBYUAeN27NYEYmgMqVFvNJgDjHpbkx2DMLWiwyjW2FCFEAvG9hIKC49u7j5whf+mnw7/oFw==" workbookSaltValue="n8tjSqdxTLGMASjKWc48MQ==" workbookSpinCount="100000" lockStructure="1"/>
  <bookViews>
    <workbookView xWindow="-120" yWindow="-120" windowWidth="20730" windowHeight="11160" firstSheet="3" activeTab="3" xr2:uid="{A622430A-51FA-436A-9121-EFFFE1C6C049}"/>
  </bookViews>
  <sheets>
    <sheet name="BD" sheetId="5" state="hidden" r:id="rId1"/>
    <sheet name="BD_Perc" sheetId="9" state="hidden" r:id="rId2"/>
    <sheet name="Precio_Fasecolda" sheetId="17" state="hidden" r:id="rId3"/>
    <sheet name="Catálogo" sheetId="37" r:id="rId4"/>
  </sheets>
  <definedNames>
    <definedName name="_xlnm._FilterDatabase" localSheetId="0" hidden="1">BD!$A$5:$DN$1202</definedName>
    <definedName name="_xlnm._FilterDatabase" localSheetId="1" hidden="1">BD_Perc!$A$3:$P$34</definedName>
    <definedName name="_xlnm._FilterDatabase" localSheetId="3" hidden="1">Catálogo!$A$5:$CV$936</definedName>
    <definedName name="_xlnm._FilterDatabase" localSheetId="2" hidden="1">Precio_Fasecolda!$A$1:$F$17501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918" i="37" l="1"/>
  <c r="W917" i="37"/>
  <c r="W916" i="37"/>
  <c r="W915" i="37"/>
  <c r="W914" i="37"/>
  <c r="W913" i="37"/>
  <c r="W912" i="37"/>
  <c r="W911" i="37"/>
  <c r="W910" i="37"/>
  <c r="BG909" i="37"/>
  <c r="BG908" i="37"/>
  <c r="BG907" i="37"/>
  <c r="BG906" i="37"/>
  <c r="BG905" i="37"/>
  <c r="BG904" i="37"/>
  <c r="BG903" i="37"/>
  <c r="BG902" i="37"/>
  <c r="BG901" i="37"/>
  <c r="BG900" i="37"/>
  <c r="W899" i="37"/>
  <c r="W898" i="37"/>
  <c r="W897" i="37"/>
  <c r="W896" i="37"/>
  <c r="W895" i="37"/>
  <c r="W894" i="37"/>
  <c r="W893" i="37"/>
  <c r="W892" i="37"/>
  <c r="W891" i="37"/>
  <c r="W890" i="37"/>
  <c r="W889" i="37"/>
  <c r="W888" i="37"/>
  <c r="W887" i="37"/>
  <c r="W886" i="37"/>
  <c r="W885" i="37"/>
  <c r="W884" i="37"/>
  <c r="W883" i="37"/>
  <c r="W882" i="37"/>
  <c r="W881" i="37"/>
  <c r="W880" i="37"/>
  <c r="W879" i="37"/>
  <c r="W878" i="37"/>
  <c r="W877" i="37"/>
  <c r="W876" i="37"/>
  <c r="W875" i="37"/>
  <c r="W874" i="37"/>
  <c r="W873" i="37"/>
  <c r="W872" i="37"/>
  <c r="W871" i="37"/>
  <c r="W870" i="37"/>
  <c r="W869" i="37"/>
  <c r="W868" i="37"/>
  <c r="W867" i="37"/>
  <c r="W866" i="37"/>
  <c r="W865" i="37"/>
  <c r="W864" i="37"/>
  <c r="W863" i="37"/>
  <c r="W862" i="37"/>
  <c r="W861" i="37"/>
  <c r="W860" i="37"/>
  <c r="W859" i="37"/>
  <c r="W858" i="37"/>
  <c r="W857" i="37"/>
  <c r="W856" i="37"/>
  <c r="W855" i="37"/>
  <c r="W854" i="37"/>
  <c r="W853" i="37"/>
  <c r="W852" i="37"/>
  <c r="W851" i="37"/>
  <c r="W850" i="37"/>
  <c r="W849" i="37"/>
  <c r="W848" i="37"/>
  <c r="W847" i="37"/>
  <c r="W846" i="37"/>
  <c r="W845" i="37"/>
  <c r="W844" i="37"/>
  <c r="W843" i="37"/>
  <c r="W842" i="37"/>
  <c r="W841" i="37"/>
  <c r="W840" i="37"/>
  <c r="W839" i="37"/>
  <c r="W838" i="37"/>
  <c r="W837" i="37"/>
  <c r="W836" i="37"/>
  <c r="W835" i="37"/>
  <c r="W834" i="37"/>
  <c r="W833" i="37"/>
  <c r="W832" i="37"/>
  <c r="W831" i="37"/>
  <c r="W830" i="37"/>
  <c r="W829" i="37"/>
  <c r="W828" i="37"/>
  <c r="W827" i="37"/>
  <c r="W826" i="37"/>
  <c r="W825" i="37"/>
  <c r="W824" i="37"/>
  <c r="W823" i="37"/>
  <c r="W822" i="37"/>
  <c r="W821" i="37"/>
  <c r="W820" i="37"/>
  <c r="W819" i="37"/>
  <c r="W818" i="37"/>
  <c r="W817" i="37"/>
  <c r="W816" i="37"/>
  <c r="W815" i="37"/>
  <c r="W814" i="37"/>
  <c r="W813" i="37"/>
  <c r="W812" i="37"/>
  <c r="W811" i="37"/>
  <c r="W810" i="37"/>
  <c r="W809" i="37"/>
  <c r="W808" i="37"/>
  <c r="W807" i="37"/>
  <c r="W806" i="37"/>
  <c r="W805" i="37"/>
  <c r="W804" i="37"/>
  <c r="W803" i="37"/>
  <c r="W802" i="37"/>
  <c r="W801" i="37"/>
  <c r="W800" i="37"/>
  <c r="W799" i="37"/>
  <c r="W798" i="37"/>
  <c r="W797" i="37"/>
  <c r="W796" i="37"/>
  <c r="W795" i="37"/>
  <c r="W794" i="37"/>
  <c r="W793" i="37"/>
  <c r="W792" i="37"/>
  <c r="W791" i="37"/>
  <c r="W790" i="37"/>
  <c r="W789" i="37"/>
  <c r="W788" i="37"/>
  <c r="W787" i="37"/>
  <c r="W786" i="37"/>
  <c r="W785" i="37"/>
  <c r="W784" i="37"/>
  <c r="W783" i="37"/>
  <c r="W782" i="37"/>
  <c r="W781" i="37"/>
  <c r="W780" i="37"/>
  <c r="W779" i="37"/>
  <c r="W778" i="37"/>
  <c r="W777" i="37"/>
  <c r="W776" i="37"/>
  <c r="W775" i="37"/>
  <c r="W774" i="37"/>
  <c r="W773" i="37"/>
  <c r="W772" i="37"/>
  <c r="W771" i="37"/>
  <c r="W770" i="37"/>
  <c r="W769" i="37"/>
  <c r="W768" i="37"/>
  <c r="W767" i="37"/>
  <c r="W766" i="37"/>
  <c r="W765" i="37"/>
  <c r="W764" i="37"/>
  <c r="W763" i="37"/>
  <c r="W762" i="37"/>
  <c r="W761" i="37"/>
  <c r="W760" i="37"/>
  <c r="W759" i="37"/>
  <c r="W758" i="37"/>
  <c r="W757" i="37"/>
  <c r="W756" i="37"/>
  <c r="W755" i="37"/>
  <c r="W754" i="37"/>
  <c r="W753" i="37"/>
  <c r="W752" i="37"/>
  <c r="W751" i="37"/>
  <c r="W750" i="37"/>
  <c r="W749" i="37"/>
  <c r="W748" i="37"/>
  <c r="W747" i="37"/>
  <c r="W746" i="37"/>
  <c r="W745" i="37"/>
  <c r="W744" i="37"/>
  <c r="W743" i="37"/>
  <c r="W742" i="37"/>
  <c r="W741" i="37"/>
  <c r="W740" i="37"/>
  <c r="W739" i="37"/>
  <c r="W738" i="37"/>
  <c r="W737" i="37"/>
  <c r="W736" i="37"/>
  <c r="W735" i="37"/>
  <c r="W734" i="37"/>
  <c r="W733" i="37"/>
  <c r="W732" i="37"/>
  <c r="W731" i="37"/>
  <c r="W730" i="37"/>
  <c r="W729" i="37"/>
  <c r="W728" i="37"/>
  <c r="W727" i="37"/>
  <c r="W726" i="37"/>
  <c r="W725" i="37"/>
  <c r="W724" i="37"/>
  <c r="W723" i="37"/>
  <c r="W722" i="37"/>
  <c r="W721" i="37"/>
  <c r="W720" i="37"/>
  <c r="W719" i="37"/>
  <c r="W718" i="37"/>
  <c r="W717" i="37"/>
  <c r="W716" i="37"/>
  <c r="W715" i="37"/>
  <c r="W714" i="37"/>
  <c r="W713" i="37"/>
  <c r="W712" i="37"/>
  <c r="W711" i="37"/>
  <c r="W710" i="37"/>
  <c r="W709" i="37"/>
  <c r="W708" i="37"/>
  <c r="W707" i="37"/>
  <c r="W706" i="37"/>
  <c r="W705" i="37"/>
  <c r="W704" i="37"/>
  <c r="W703" i="37"/>
  <c r="W702" i="37"/>
  <c r="W701" i="37"/>
  <c r="W700" i="37"/>
  <c r="W699" i="37"/>
  <c r="W698" i="37"/>
  <c r="W697" i="37"/>
  <c r="W696" i="37"/>
  <c r="W695" i="37"/>
  <c r="W694" i="37"/>
  <c r="W693" i="37"/>
  <c r="W692" i="37"/>
  <c r="W691" i="37"/>
  <c r="W690" i="37"/>
  <c r="W689" i="37"/>
  <c r="W688" i="37"/>
  <c r="W687" i="37"/>
  <c r="W686" i="37"/>
  <c r="W685" i="37"/>
  <c r="W684" i="37"/>
  <c r="W683" i="37"/>
  <c r="W682" i="37"/>
  <c r="W681" i="37"/>
  <c r="W680" i="37"/>
  <c r="W679" i="37"/>
  <c r="W678" i="37"/>
  <c r="W677" i="37"/>
  <c r="W676" i="37"/>
  <c r="W675" i="37"/>
  <c r="W674" i="37"/>
  <c r="W673" i="37"/>
  <c r="W672" i="37"/>
  <c r="W671" i="37"/>
  <c r="W670" i="37"/>
  <c r="W669" i="37"/>
  <c r="W668" i="37"/>
  <c r="W667" i="37"/>
  <c r="W666" i="37"/>
  <c r="W665" i="37"/>
  <c r="W664" i="37"/>
  <c r="W663" i="37"/>
  <c r="W662" i="37"/>
  <c r="W661" i="37"/>
  <c r="W660" i="37"/>
  <c r="W659" i="37"/>
  <c r="W658" i="37"/>
  <c r="W657" i="37"/>
  <c r="W656" i="37"/>
  <c r="W655" i="37"/>
  <c r="W654" i="37"/>
  <c r="W653" i="37"/>
  <c r="W652" i="37"/>
  <c r="W651" i="37"/>
  <c r="W650" i="37"/>
  <c r="W649" i="37"/>
  <c r="W648" i="37"/>
  <c r="W647" i="37"/>
  <c r="W646" i="37"/>
  <c r="W645" i="37"/>
  <c r="W644" i="37"/>
  <c r="W643" i="37"/>
  <c r="W642" i="37"/>
  <c r="W641" i="37"/>
  <c r="W640" i="37"/>
  <c r="W639" i="37"/>
  <c r="W638" i="37"/>
  <c r="W637" i="37"/>
  <c r="W636" i="37"/>
  <c r="W635" i="37"/>
  <c r="W634" i="37"/>
  <c r="W633" i="37"/>
  <c r="W632" i="37"/>
  <c r="W631" i="37"/>
  <c r="W630" i="37"/>
  <c r="W629" i="37"/>
  <c r="W628" i="37"/>
  <c r="W627" i="37"/>
  <c r="W626" i="37"/>
  <c r="W625" i="37"/>
  <c r="W624" i="37"/>
  <c r="W623" i="37"/>
  <c r="W622" i="37"/>
  <c r="W621" i="37"/>
  <c r="W620" i="37"/>
  <c r="W619" i="37"/>
  <c r="W618" i="37"/>
  <c r="W617" i="37"/>
  <c r="W616" i="37"/>
  <c r="W615" i="37"/>
  <c r="W614" i="37"/>
  <c r="W613" i="37"/>
  <c r="W612" i="37"/>
  <c r="W611" i="37"/>
  <c r="W610" i="37"/>
  <c r="W609" i="37"/>
  <c r="W608" i="37"/>
  <c r="W607" i="37"/>
  <c r="W606" i="37"/>
  <c r="W605" i="37"/>
  <c r="W604" i="37"/>
  <c r="W603" i="37"/>
  <c r="W602" i="37"/>
  <c r="W601" i="37"/>
  <c r="W600" i="37"/>
  <c r="W599" i="37"/>
  <c r="W598" i="37"/>
  <c r="W597" i="37"/>
  <c r="W596" i="37"/>
  <c r="W595" i="37"/>
  <c r="W594" i="37"/>
  <c r="W593" i="37"/>
  <c r="W592" i="37"/>
  <c r="W591" i="37"/>
  <c r="W590" i="37"/>
  <c r="W589" i="37"/>
  <c r="W588" i="37"/>
  <c r="W587" i="37"/>
  <c r="W586" i="37"/>
  <c r="W585" i="37"/>
  <c r="W584" i="37"/>
  <c r="W583" i="37"/>
  <c r="W582" i="37"/>
  <c r="W581" i="37"/>
  <c r="W580" i="37"/>
  <c r="W579" i="37"/>
  <c r="W578" i="37"/>
  <c r="W577" i="37"/>
  <c r="W576" i="37"/>
  <c r="W575" i="37"/>
  <c r="W574" i="37"/>
  <c r="W573" i="37"/>
  <c r="W572" i="37"/>
  <c r="W571" i="37"/>
  <c r="W570" i="37"/>
  <c r="W569" i="37"/>
  <c r="W568" i="37"/>
  <c r="W567" i="37"/>
  <c r="W566" i="37"/>
  <c r="W565" i="37"/>
  <c r="W564" i="37"/>
  <c r="W563" i="37"/>
  <c r="W562" i="37"/>
  <c r="W561" i="37"/>
  <c r="W560" i="37"/>
  <c r="W559" i="37"/>
  <c r="W558" i="37"/>
  <c r="W557" i="37"/>
  <c r="W556" i="37"/>
  <c r="W555" i="37"/>
  <c r="W554" i="37"/>
  <c r="W553" i="37"/>
  <c r="W552" i="37"/>
  <c r="W551" i="37"/>
  <c r="W550" i="37"/>
  <c r="W549" i="37"/>
  <c r="W548" i="37"/>
  <c r="W547" i="37"/>
  <c r="W546" i="37"/>
  <c r="W545" i="37"/>
  <c r="W544" i="37"/>
  <c r="W543" i="37"/>
  <c r="W542" i="37"/>
  <c r="W541" i="37"/>
  <c r="W540" i="37"/>
  <c r="W539" i="37"/>
  <c r="W538" i="37"/>
  <c r="W537" i="37"/>
  <c r="W536" i="37"/>
  <c r="W535" i="37"/>
  <c r="W534" i="37"/>
  <c r="W533" i="37"/>
  <c r="W532" i="37"/>
  <c r="W531" i="37"/>
  <c r="W530" i="37"/>
  <c r="W529" i="37"/>
  <c r="W528" i="37"/>
  <c r="W527" i="37"/>
  <c r="W526" i="37"/>
  <c r="W525" i="37"/>
  <c r="W524" i="37"/>
  <c r="W523" i="37"/>
  <c r="W522" i="37"/>
  <c r="W521" i="37"/>
  <c r="W520" i="37"/>
  <c r="W519" i="37"/>
  <c r="W518" i="37"/>
  <c r="W517" i="37"/>
  <c r="W516" i="37"/>
  <c r="W515" i="37"/>
  <c r="W514" i="37"/>
  <c r="W513" i="37"/>
  <c r="W512" i="37"/>
  <c r="W511" i="37"/>
  <c r="W510" i="37"/>
  <c r="W509" i="37"/>
  <c r="W508" i="37"/>
  <c r="W507" i="37"/>
  <c r="W506" i="37"/>
  <c r="W505" i="37"/>
  <c r="W504" i="37"/>
  <c r="W503" i="37"/>
  <c r="W502" i="37"/>
  <c r="W501" i="37"/>
  <c r="W500" i="37"/>
  <c r="W499" i="37"/>
  <c r="W498" i="37"/>
  <c r="W497" i="37"/>
  <c r="W496" i="37"/>
  <c r="W495" i="37"/>
  <c r="W494" i="37"/>
  <c r="W493" i="37"/>
  <c r="W492" i="37"/>
  <c r="W491" i="37"/>
  <c r="W490" i="37"/>
  <c r="W489" i="37"/>
  <c r="W488" i="37"/>
  <c r="W487" i="37"/>
  <c r="W486" i="37"/>
  <c r="W485" i="37"/>
  <c r="W484" i="37"/>
  <c r="W483" i="37"/>
  <c r="W482" i="37"/>
  <c r="W481" i="37"/>
  <c r="W480" i="37"/>
  <c r="W479" i="37"/>
  <c r="W478" i="37"/>
  <c r="W477" i="37"/>
  <c r="W476" i="37"/>
  <c r="W475" i="37"/>
  <c r="W474" i="37"/>
  <c r="W473" i="37"/>
  <c r="W472" i="37"/>
  <c r="W471" i="37"/>
  <c r="W470" i="37"/>
  <c r="W469" i="37"/>
  <c r="W468" i="37"/>
  <c r="W467" i="37"/>
  <c r="W466" i="37"/>
  <c r="W465" i="37"/>
  <c r="W464" i="37"/>
  <c r="W463" i="37"/>
  <c r="W462" i="37"/>
  <c r="W461" i="37"/>
  <c r="W460" i="37"/>
  <c r="W459" i="37"/>
  <c r="W458" i="37"/>
  <c r="W457" i="37"/>
  <c r="W456" i="37"/>
  <c r="W455" i="37"/>
  <c r="W454" i="37"/>
  <c r="W453" i="37"/>
  <c r="W452" i="37"/>
  <c r="W451" i="37"/>
  <c r="W450" i="37"/>
  <c r="W449" i="37"/>
  <c r="W448" i="37"/>
  <c r="W447" i="37"/>
  <c r="W446" i="37"/>
  <c r="W445" i="37"/>
  <c r="W444" i="37"/>
  <c r="W443" i="37"/>
  <c r="W442" i="37"/>
  <c r="W441" i="37"/>
  <c r="W440" i="37"/>
  <c r="W439" i="37"/>
  <c r="W438" i="37"/>
  <c r="W437" i="37"/>
  <c r="W436" i="37"/>
  <c r="W435" i="37"/>
  <c r="W434" i="37"/>
  <c r="W433" i="37"/>
  <c r="W432" i="37"/>
  <c r="W431" i="37"/>
  <c r="W430" i="37"/>
  <c r="W429" i="37"/>
  <c r="W428" i="37"/>
  <c r="W427" i="37"/>
  <c r="W426" i="37"/>
  <c r="W425" i="37"/>
  <c r="W424" i="37"/>
  <c r="W423" i="37"/>
  <c r="W422" i="37"/>
  <c r="W421" i="37"/>
  <c r="W420" i="37"/>
  <c r="W419" i="37"/>
  <c r="W418" i="37"/>
  <c r="W417" i="37"/>
  <c r="W416" i="37"/>
  <c r="W415" i="37"/>
  <c r="W414" i="37"/>
  <c r="W413" i="37"/>
  <c r="W412" i="37"/>
  <c r="W411" i="37"/>
  <c r="W410" i="37"/>
  <c r="W409" i="37"/>
  <c r="W408" i="37"/>
  <c r="W407" i="37"/>
  <c r="W406" i="37"/>
  <c r="W405" i="37"/>
  <c r="W404" i="37"/>
  <c r="W403" i="37"/>
  <c r="W402" i="37"/>
  <c r="W401" i="37"/>
  <c r="W400" i="37"/>
  <c r="W399" i="37"/>
  <c r="W398" i="37"/>
  <c r="W397" i="37"/>
  <c r="W396" i="37"/>
  <c r="W395" i="37"/>
  <c r="W394" i="37"/>
  <c r="W393" i="37"/>
  <c r="W392" i="37"/>
  <c r="W391" i="37"/>
  <c r="W390" i="37"/>
  <c r="W389" i="37"/>
  <c r="W388" i="37"/>
  <c r="W387" i="37"/>
  <c r="W386" i="37"/>
  <c r="W385" i="37"/>
  <c r="W384" i="37"/>
  <c r="W383" i="37"/>
  <c r="W382" i="37"/>
  <c r="W381" i="37"/>
  <c r="W380" i="37"/>
  <c r="W379" i="37"/>
  <c r="W378" i="37"/>
  <c r="W377" i="37"/>
  <c r="W376" i="37"/>
  <c r="W375" i="37"/>
  <c r="W374" i="37"/>
  <c r="W373" i="37"/>
  <c r="W372" i="37"/>
  <c r="W371" i="37"/>
  <c r="W370" i="37"/>
  <c r="W369" i="37"/>
  <c r="W368" i="37"/>
  <c r="W367" i="37"/>
  <c r="W366" i="37"/>
  <c r="W365" i="37"/>
  <c r="W364" i="37"/>
  <c r="W363" i="37"/>
  <c r="W362" i="37"/>
  <c r="W361" i="37"/>
  <c r="W360" i="37"/>
  <c r="W359" i="37"/>
  <c r="W358" i="37"/>
  <c r="W357" i="37"/>
  <c r="W356" i="37"/>
  <c r="W355" i="37"/>
  <c r="W354" i="37"/>
  <c r="W353" i="37"/>
  <c r="W352" i="37"/>
  <c r="W351" i="37"/>
  <c r="W350" i="37"/>
  <c r="W349" i="37"/>
  <c r="W348" i="37"/>
  <c r="W347" i="37"/>
  <c r="W346" i="37"/>
  <c r="W345" i="37"/>
  <c r="W344" i="37"/>
  <c r="W343" i="37"/>
  <c r="W342" i="37"/>
  <c r="W341" i="37"/>
  <c r="W340" i="37"/>
  <c r="W339" i="37"/>
  <c r="W338" i="37"/>
  <c r="W337" i="37"/>
  <c r="W336" i="37"/>
  <c r="W335" i="37"/>
  <c r="W334" i="37"/>
  <c r="W333" i="37"/>
  <c r="W332" i="37"/>
  <c r="W331" i="37"/>
  <c r="W330" i="37"/>
  <c r="W329" i="37"/>
  <c r="W328" i="37"/>
  <c r="W327" i="37"/>
  <c r="W326" i="37"/>
  <c r="W325" i="37"/>
  <c r="W324" i="37"/>
  <c r="W323" i="37"/>
  <c r="W322" i="37"/>
  <c r="W321" i="37"/>
  <c r="W320" i="37"/>
  <c r="W319" i="37"/>
  <c r="W318" i="37"/>
  <c r="W317" i="37"/>
  <c r="W316" i="37"/>
  <c r="W315" i="37"/>
  <c r="W314" i="37"/>
  <c r="W313" i="37"/>
  <c r="W312" i="37"/>
  <c r="W311" i="37"/>
  <c r="W310" i="37"/>
  <c r="W309" i="37"/>
  <c r="W308" i="37"/>
  <c r="W307" i="37"/>
  <c r="W306" i="37"/>
  <c r="W305" i="37"/>
  <c r="W304" i="37"/>
  <c r="W303" i="37"/>
  <c r="W302" i="37"/>
  <c r="W301" i="37"/>
  <c r="W300" i="37"/>
  <c r="W299" i="37"/>
  <c r="W298" i="37"/>
  <c r="W297" i="37"/>
  <c r="W296" i="37"/>
  <c r="W295" i="37"/>
  <c r="W294" i="37"/>
  <c r="W293" i="37"/>
  <c r="W292" i="37"/>
  <c r="W291" i="37"/>
  <c r="W290" i="37"/>
  <c r="W289" i="37"/>
  <c r="W288" i="37"/>
  <c r="W287" i="37"/>
  <c r="W286" i="37"/>
  <c r="W285" i="37"/>
  <c r="W284" i="37"/>
  <c r="W283" i="37"/>
  <c r="W282" i="37"/>
  <c r="W281" i="37"/>
  <c r="W280" i="37"/>
  <c r="W279" i="37"/>
  <c r="W278" i="37"/>
  <c r="W277" i="37"/>
  <c r="W276" i="37"/>
  <c r="W275" i="37"/>
  <c r="W274" i="37"/>
  <c r="W273" i="37"/>
  <c r="W272" i="37"/>
  <c r="W271" i="37"/>
  <c r="W270" i="37"/>
  <c r="W269" i="37"/>
  <c r="W268" i="37"/>
  <c r="W267" i="37"/>
  <c r="W266" i="37"/>
  <c r="W265" i="37"/>
  <c r="W264" i="37"/>
  <c r="W263" i="37"/>
  <c r="W262" i="37"/>
  <c r="W261" i="37"/>
  <c r="W260" i="37"/>
  <c r="W259" i="37"/>
  <c r="W258" i="37"/>
  <c r="W257" i="37"/>
  <c r="W256" i="37"/>
  <c r="W255" i="37"/>
  <c r="W254" i="37"/>
  <c r="W253" i="37"/>
  <c r="W252" i="37"/>
  <c r="W251" i="37"/>
  <c r="W250" i="37"/>
  <c r="W249" i="37"/>
  <c r="W248" i="37"/>
  <c r="W247" i="37"/>
  <c r="W246" i="37"/>
  <c r="W245" i="37"/>
  <c r="W244" i="37"/>
  <c r="W243" i="37"/>
  <c r="W242" i="37"/>
  <c r="W241" i="37"/>
  <c r="W240" i="37"/>
  <c r="W239" i="37"/>
  <c r="W238" i="37"/>
  <c r="W237" i="37"/>
  <c r="W236" i="37"/>
  <c r="W235" i="37"/>
  <c r="W234" i="37"/>
  <c r="W233" i="37"/>
  <c r="W232" i="37"/>
  <c r="W231" i="37"/>
  <c r="W230" i="37"/>
  <c r="W229" i="37"/>
  <c r="W228" i="37"/>
  <c r="W227" i="37"/>
  <c r="W226" i="37"/>
  <c r="W225" i="37"/>
  <c r="W224" i="37"/>
  <c r="W223" i="37"/>
  <c r="W222" i="37"/>
  <c r="W221" i="37"/>
  <c r="W220" i="37"/>
  <c r="W219" i="37"/>
  <c r="W218" i="37"/>
  <c r="W217" i="37"/>
  <c r="W216" i="37"/>
  <c r="W215" i="37"/>
  <c r="W214" i="37"/>
  <c r="W213" i="37"/>
  <c r="W212" i="37"/>
  <c r="W211" i="37"/>
  <c r="W210" i="37"/>
  <c r="W209" i="37"/>
  <c r="W208" i="37"/>
  <c r="W207" i="37"/>
  <c r="W206" i="37"/>
  <c r="W205" i="37"/>
  <c r="W204" i="37"/>
  <c r="W203" i="37"/>
  <c r="W202" i="37"/>
  <c r="W201" i="37"/>
  <c r="W200" i="37"/>
  <c r="W199" i="37"/>
  <c r="W198" i="37"/>
  <c r="W197" i="37"/>
  <c r="W196" i="37"/>
  <c r="W195" i="37"/>
  <c r="W194" i="37"/>
  <c r="W193" i="37"/>
  <c r="W192" i="37"/>
  <c r="W191" i="37"/>
  <c r="W190" i="37"/>
  <c r="W189" i="37"/>
  <c r="W188" i="37"/>
  <c r="W187" i="37"/>
  <c r="W186" i="37"/>
  <c r="W185" i="37"/>
  <c r="W184" i="37"/>
  <c r="W183" i="37"/>
  <c r="W182" i="37"/>
  <c r="W181" i="37"/>
  <c r="W180" i="37"/>
  <c r="W179" i="37"/>
  <c r="W178" i="37"/>
  <c r="W177" i="37"/>
  <c r="W176" i="37"/>
  <c r="W175" i="37"/>
  <c r="W174" i="37"/>
  <c r="W173" i="37"/>
  <c r="W172" i="37"/>
  <c r="W171" i="37"/>
  <c r="W170" i="37"/>
  <c r="W169" i="37"/>
  <c r="W168" i="37"/>
  <c r="W167" i="37"/>
  <c r="W166" i="37"/>
  <c r="W165" i="37"/>
  <c r="W164" i="37"/>
  <c r="W163" i="37"/>
  <c r="W162" i="37"/>
  <c r="W161" i="37"/>
  <c r="W160" i="37"/>
  <c r="W159" i="37"/>
  <c r="W158" i="37"/>
  <c r="W157" i="37"/>
  <c r="W156" i="37"/>
  <c r="W155" i="37"/>
  <c r="W154" i="37"/>
  <c r="W153" i="37"/>
  <c r="W152" i="37"/>
  <c r="W151" i="37"/>
  <c r="W150" i="37"/>
  <c r="W149" i="37"/>
  <c r="W148" i="37"/>
  <c r="W147" i="37"/>
  <c r="W146" i="37"/>
  <c r="W145" i="37"/>
  <c r="W144" i="37"/>
  <c r="W143" i="37"/>
  <c r="W142" i="37"/>
  <c r="W141" i="37"/>
  <c r="W140" i="37"/>
  <c r="W139" i="37"/>
  <c r="W138" i="37"/>
  <c r="W137" i="37"/>
  <c r="W136" i="37"/>
  <c r="W135" i="37"/>
  <c r="W134" i="37"/>
  <c r="W133" i="37"/>
  <c r="W132" i="37"/>
  <c r="W131" i="37"/>
  <c r="W130" i="37"/>
  <c r="W129" i="37"/>
  <c r="W128" i="37"/>
  <c r="W127" i="37"/>
  <c r="W126" i="37"/>
  <c r="W125" i="37"/>
  <c r="W124" i="37"/>
  <c r="W123" i="37"/>
  <c r="W122" i="37"/>
  <c r="W121" i="37"/>
  <c r="W120" i="37"/>
  <c r="W119" i="37"/>
  <c r="W118" i="37"/>
  <c r="W117" i="37"/>
  <c r="W116" i="37"/>
  <c r="W115" i="37"/>
  <c r="W114" i="37"/>
  <c r="W113" i="37"/>
  <c r="W112" i="37"/>
  <c r="W111" i="37"/>
  <c r="W110" i="37"/>
  <c r="W109" i="37"/>
  <c r="W108" i="37"/>
  <c r="W107" i="37"/>
  <c r="W106" i="37"/>
  <c r="W105" i="37"/>
  <c r="W104" i="37"/>
  <c r="W103" i="37"/>
  <c r="W102" i="37"/>
  <c r="W101" i="37"/>
  <c r="W100" i="37"/>
  <c r="W99" i="37"/>
  <c r="W98" i="37"/>
  <c r="W97" i="37"/>
  <c r="W96" i="37"/>
  <c r="W95" i="37"/>
  <c r="W94" i="37"/>
  <c r="W93" i="37"/>
  <c r="W92" i="37"/>
  <c r="W91" i="37"/>
  <c r="W90" i="37"/>
  <c r="W89" i="37"/>
  <c r="W88" i="37"/>
  <c r="W87" i="37"/>
  <c r="W86" i="37"/>
  <c r="W85" i="37"/>
  <c r="W84" i="37"/>
  <c r="W83" i="37"/>
  <c r="W82" i="37"/>
  <c r="W81" i="37"/>
  <c r="W80" i="37"/>
  <c r="W79" i="37"/>
  <c r="W78" i="37"/>
  <c r="W77" i="37"/>
  <c r="W76" i="37"/>
  <c r="W75" i="37"/>
  <c r="W74" i="37"/>
  <c r="W73" i="37"/>
  <c r="W72" i="37"/>
  <c r="W71" i="37"/>
  <c r="W70" i="37"/>
  <c r="W69" i="37"/>
  <c r="W68" i="37"/>
  <c r="W67" i="37"/>
  <c r="W66" i="37"/>
  <c r="W65" i="37"/>
  <c r="W64" i="37"/>
  <c r="W63" i="37"/>
  <c r="W62" i="37"/>
  <c r="W61" i="37"/>
  <c r="W60" i="37"/>
  <c r="W59" i="37"/>
  <c r="W58" i="37"/>
  <c r="W57" i="37"/>
  <c r="W56" i="37"/>
  <c r="W55" i="37"/>
  <c r="W54" i="37"/>
  <c r="W53" i="37"/>
  <c r="W52" i="37"/>
  <c r="W51" i="37"/>
  <c r="W50" i="37"/>
  <c r="W49" i="37"/>
  <c r="W48" i="37"/>
  <c r="W47" i="37"/>
  <c r="W46" i="37"/>
  <c r="W45" i="37"/>
  <c r="W44" i="37"/>
  <c r="W43" i="37"/>
  <c r="W42" i="37"/>
  <c r="W41" i="37"/>
  <c r="W40" i="37"/>
  <c r="W39" i="37"/>
  <c r="W38" i="37"/>
  <c r="W37" i="37"/>
  <c r="W36" i="37"/>
  <c r="W35" i="37"/>
  <c r="W34" i="37"/>
  <c r="W33" i="37"/>
  <c r="W32" i="37"/>
  <c r="W31" i="37"/>
  <c r="W30" i="37"/>
  <c r="W29" i="37"/>
  <c r="W28" i="37"/>
  <c r="W27" i="37"/>
  <c r="W26" i="37"/>
  <c r="W25" i="37"/>
  <c r="W24" i="37"/>
  <c r="W23" i="37"/>
  <c r="W22" i="37"/>
  <c r="W21" i="37"/>
  <c r="W20" i="37"/>
  <c r="W19" i="37"/>
  <c r="W18" i="37"/>
  <c r="W17" i="37"/>
  <c r="W16" i="37"/>
  <c r="W15" i="37"/>
  <c r="W14" i="37"/>
  <c r="W13" i="37"/>
  <c r="W12" i="37"/>
  <c r="W11" i="37"/>
  <c r="W10" i="37"/>
  <c r="W9" i="37"/>
  <c r="W8" i="37"/>
  <c r="W7" i="37"/>
  <c r="W6" i="37"/>
  <c r="O6" i="5"/>
  <c r="O7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O67" i="5"/>
  <c r="O68" i="5"/>
  <c r="O69" i="5"/>
  <c r="O70" i="5"/>
  <c r="O71" i="5"/>
  <c r="O72" i="5"/>
  <c r="O73" i="5"/>
  <c r="O74" i="5"/>
  <c r="O75" i="5"/>
  <c r="O76" i="5"/>
  <c r="O77" i="5"/>
  <c r="O78" i="5"/>
  <c r="O79" i="5"/>
  <c r="O80" i="5"/>
  <c r="O81" i="5"/>
  <c r="O82" i="5"/>
  <c r="O83" i="5"/>
  <c r="O84" i="5"/>
  <c r="O85" i="5"/>
  <c r="O86" i="5"/>
  <c r="O87" i="5"/>
  <c r="O88" i="5"/>
  <c r="O89" i="5"/>
  <c r="O90" i="5"/>
  <c r="O91" i="5"/>
  <c r="O92" i="5"/>
  <c r="O93" i="5"/>
  <c r="O94" i="5"/>
  <c r="O95" i="5"/>
  <c r="O96" i="5"/>
  <c r="O97" i="5"/>
  <c r="O98" i="5"/>
  <c r="O99" i="5"/>
  <c r="O100" i="5"/>
  <c r="O101" i="5"/>
  <c r="O102" i="5"/>
  <c r="O103" i="5"/>
  <c r="O104" i="5"/>
  <c r="O105" i="5"/>
  <c r="O106" i="5"/>
  <c r="O107" i="5"/>
  <c r="O108" i="5"/>
  <c r="O109" i="5"/>
  <c r="O110" i="5"/>
  <c r="O111" i="5"/>
  <c r="O112" i="5"/>
  <c r="O113" i="5"/>
  <c r="O114" i="5"/>
  <c r="O115" i="5"/>
  <c r="O116" i="5"/>
  <c r="O117" i="5"/>
  <c r="O118" i="5"/>
  <c r="O119" i="5"/>
  <c r="O120" i="5"/>
  <c r="O121" i="5"/>
  <c r="O122" i="5"/>
  <c r="O123" i="5"/>
  <c r="O124" i="5"/>
  <c r="O125" i="5"/>
  <c r="O126" i="5"/>
  <c r="O127" i="5"/>
  <c r="O128" i="5"/>
  <c r="O129" i="5"/>
  <c r="O130" i="5"/>
  <c r="O131" i="5"/>
  <c r="O132" i="5"/>
  <c r="O133" i="5"/>
  <c r="O134" i="5"/>
  <c r="O135" i="5"/>
  <c r="O136" i="5"/>
  <c r="O137" i="5"/>
  <c r="O138" i="5"/>
  <c r="O139" i="5"/>
  <c r="O140" i="5"/>
  <c r="O141" i="5"/>
  <c r="O142" i="5"/>
  <c r="O143" i="5"/>
  <c r="O144" i="5"/>
  <c r="O145" i="5"/>
  <c r="O146" i="5"/>
  <c r="O147" i="5"/>
  <c r="O148" i="5"/>
  <c r="O149" i="5"/>
  <c r="O150" i="5"/>
  <c r="O151" i="5"/>
  <c r="O152" i="5"/>
  <c r="O153" i="5"/>
  <c r="O154" i="5"/>
  <c r="O155" i="5"/>
  <c r="O156" i="5"/>
  <c r="O157" i="5"/>
  <c r="O158" i="5"/>
  <c r="O159" i="5"/>
  <c r="O160" i="5"/>
  <c r="O161" i="5"/>
  <c r="O162" i="5"/>
  <c r="O163" i="5"/>
  <c r="O164" i="5"/>
  <c r="O165" i="5"/>
  <c r="O166" i="5"/>
  <c r="O167" i="5"/>
  <c r="O168" i="5"/>
  <c r="O169" i="5"/>
  <c r="O170" i="5"/>
  <c r="O171" i="5"/>
  <c r="O172" i="5"/>
  <c r="O173" i="5"/>
  <c r="O174" i="5"/>
  <c r="O175" i="5"/>
  <c r="O176" i="5"/>
  <c r="O177" i="5"/>
  <c r="O178" i="5"/>
  <c r="O179" i="5"/>
  <c r="O180" i="5"/>
  <c r="O181" i="5"/>
  <c r="O182" i="5"/>
  <c r="O183" i="5"/>
  <c r="O184" i="5"/>
  <c r="O185" i="5"/>
  <c r="O186" i="5"/>
  <c r="O187" i="5"/>
  <c r="O188" i="5"/>
  <c r="O189" i="5"/>
  <c r="O190" i="5"/>
  <c r="O191" i="5"/>
  <c r="O192" i="5"/>
  <c r="O193" i="5"/>
  <c r="O194" i="5"/>
  <c r="O195" i="5"/>
  <c r="O196" i="5"/>
  <c r="O197" i="5"/>
  <c r="O198" i="5"/>
  <c r="O199" i="5"/>
  <c r="O200" i="5"/>
  <c r="O201" i="5"/>
  <c r="O202" i="5"/>
  <c r="O203" i="5"/>
  <c r="O204" i="5"/>
  <c r="O205" i="5"/>
  <c r="O206" i="5"/>
  <c r="O207" i="5"/>
  <c r="O208" i="5"/>
  <c r="O209" i="5"/>
  <c r="O210" i="5"/>
  <c r="O211" i="5"/>
  <c r="O212" i="5"/>
  <c r="O213" i="5"/>
  <c r="O214" i="5"/>
  <c r="O215" i="5"/>
  <c r="O216" i="5"/>
  <c r="O217" i="5"/>
  <c r="O218" i="5"/>
  <c r="O219" i="5"/>
  <c r="O220" i="5"/>
  <c r="O221" i="5"/>
  <c r="O222" i="5"/>
  <c r="O223" i="5"/>
  <c r="O224" i="5"/>
  <c r="O225" i="5"/>
  <c r="O226" i="5"/>
  <c r="O227" i="5"/>
  <c r="O228" i="5"/>
  <c r="O229" i="5"/>
  <c r="O230" i="5"/>
  <c r="O231" i="5"/>
  <c r="O232" i="5"/>
  <c r="O233" i="5"/>
  <c r="O234" i="5"/>
  <c r="O235" i="5"/>
  <c r="O236" i="5"/>
  <c r="O237" i="5"/>
  <c r="O238" i="5"/>
  <c r="O239" i="5"/>
  <c r="O240" i="5"/>
  <c r="O241" i="5"/>
  <c r="O242" i="5"/>
  <c r="O243" i="5"/>
  <c r="O244" i="5"/>
  <c r="O245" i="5"/>
  <c r="O246" i="5"/>
  <c r="O247" i="5"/>
  <c r="O248" i="5"/>
  <c r="O249" i="5"/>
  <c r="O250" i="5"/>
  <c r="O251" i="5"/>
  <c r="O252" i="5"/>
  <c r="O253" i="5"/>
  <c r="O254" i="5"/>
  <c r="O255" i="5"/>
  <c r="O256" i="5"/>
  <c r="O257" i="5"/>
  <c r="O258" i="5"/>
  <c r="O259" i="5"/>
  <c r="O260" i="5"/>
  <c r="O261" i="5"/>
  <c r="O262" i="5"/>
  <c r="O263" i="5"/>
  <c r="O264" i="5"/>
  <c r="O265" i="5"/>
  <c r="O266" i="5"/>
  <c r="O267" i="5"/>
  <c r="O268" i="5"/>
  <c r="O269" i="5"/>
  <c r="O270" i="5"/>
  <c r="O271" i="5"/>
  <c r="O272" i="5"/>
  <c r="O273" i="5"/>
  <c r="O274" i="5"/>
  <c r="O275" i="5"/>
  <c r="O276" i="5"/>
  <c r="O277" i="5"/>
  <c r="O278" i="5"/>
  <c r="O279" i="5"/>
  <c r="O280" i="5"/>
  <c r="O281" i="5"/>
  <c r="O282" i="5"/>
  <c r="O283" i="5"/>
  <c r="O284" i="5"/>
  <c r="O285" i="5"/>
  <c r="O286" i="5"/>
  <c r="O287" i="5"/>
  <c r="O288" i="5"/>
  <c r="O289" i="5"/>
  <c r="O290" i="5"/>
  <c r="O291" i="5"/>
  <c r="O292" i="5"/>
  <c r="O293" i="5"/>
  <c r="O294" i="5"/>
  <c r="O295" i="5"/>
  <c r="O296" i="5"/>
  <c r="O297" i="5"/>
  <c r="O298" i="5"/>
  <c r="O299" i="5"/>
  <c r="O300" i="5"/>
  <c r="O301" i="5"/>
  <c r="O302" i="5"/>
  <c r="O303" i="5"/>
  <c r="O304" i="5"/>
  <c r="O305" i="5"/>
  <c r="O306" i="5"/>
  <c r="O307" i="5"/>
  <c r="O308" i="5"/>
  <c r="O309" i="5"/>
  <c r="O310" i="5"/>
  <c r="O311" i="5"/>
  <c r="O312" i="5"/>
  <c r="O313" i="5"/>
  <c r="O314" i="5"/>
  <c r="O315" i="5"/>
  <c r="O316" i="5"/>
  <c r="O317" i="5"/>
  <c r="O318" i="5"/>
  <c r="O319" i="5"/>
  <c r="O320" i="5"/>
  <c r="O321" i="5"/>
  <c r="O322" i="5"/>
  <c r="O323" i="5"/>
  <c r="O324" i="5"/>
  <c r="O325" i="5"/>
  <c r="O326" i="5"/>
  <c r="O327" i="5"/>
  <c r="O328" i="5"/>
  <c r="O329" i="5"/>
  <c r="O330" i="5"/>
  <c r="O331" i="5"/>
  <c r="O332" i="5"/>
  <c r="O333" i="5"/>
  <c r="O334" i="5"/>
  <c r="O335" i="5"/>
  <c r="O336" i="5"/>
  <c r="O337" i="5"/>
  <c r="O338" i="5"/>
  <c r="O339" i="5"/>
  <c r="O340" i="5"/>
  <c r="O341" i="5"/>
  <c r="O342" i="5"/>
  <c r="O343" i="5"/>
  <c r="O344" i="5"/>
  <c r="O345" i="5"/>
  <c r="O346" i="5"/>
  <c r="O347" i="5"/>
  <c r="O348" i="5"/>
  <c r="O349" i="5"/>
  <c r="O350" i="5"/>
  <c r="O351" i="5"/>
  <c r="O352" i="5"/>
  <c r="O353" i="5"/>
  <c r="O354" i="5"/>
  <c r="O355" i="5"/>
  <c r="O356" i="5"/>
  <c r="O357" i="5"/>
  <c r="O358" i="5"/>
  <c r="O359" i="5"/>
  <c r="O360" i="5"/>
  <c r="O361" i="5"/>
  <c r="O362" i="5"/>
  <c r="O363" i="5"/>
  <c r="O364" i="5"/>
  <c r="O365" i="5"/>
  <c r="O366" i="5"/>
  <c r="O367" i="5"/>
  <c r="O368" i="5"/>
  <c r="O369" i="5"/>
  <c r="O370" i="5"/>
  <c r="O371" i="5"/>
  <c r="O372" i="5"/>
  <c r="O373" i="5"/>
  <c r="O374" i="5"/>
  <c r="O375" i="5"/>
  <c r="O376" i="5"/>
  <c r="O377" i="5"/>
  <c r="O378" i="5"/>
  <c r="O379" i="5"/>
  <c r="O380" i="5"/>
  <c r="O381" i="5"/>
  <c r="O382" i="5"/>
  <c r="O383" i="5"/>
  <c r="O384" i="5"/>
  <c r="O385" i="5"/>
  <c r="O386" i="5"/>
  <c r="O387" i="5"/>
  <c r="O388" i="5"/>
  <c r="O389" i="5"/>
  <c r="O390" i="5"/>
  <c r="O391" i="5"/>
  <c r="O392" i="5"/>
  <c r="O393" i="5"/>
  <c r="O394" i="5"/>
  <c r="O395" i="5"/>
  <c r="O396" i="5"/>
  <c r="O397" i="5"/>
  <c r="O398" i="5"/>
  <c r="O399" i="5"/>
  <c r="O400" i="5"/>
  <c r="O401" i="5"/>
  <c r="O402" i="5"/>
  <c r="O403" i="5"/>
  <c r="O404" i="5"/>
  <c r="O405" i="5"/>
  <c r="O406" i="5"/>
  <c r="O407" i="5"/>
  <c r="O408" i="5"/>
  <c r="O409" i="5"/>
  <c r="O410" i="5"/>
  <c r="O411" i="5"/>
  <c r="O412" i="5"/>
  <c r="O413" i="5"/>
  <c r="O414" i="5"/>
  <c r="O415" i="5"/>
  <c r="O416" i="5"/>
  <c r="O417" i="5"/>
  <c r="O418" i="5"/>
  <c r="O419" i="5"/>
  <c r="O420" i="5"/>
  <c r="O421" i="5"/>
  <c r="O422" i="5"/>
  <c r="O423" i="5"/>
  <c r="O424" i="5"/>
  <c r="O425" i="5"/>
  <c r="O426" i="5"/>
  <c r="O427" i="5"/>
  <c r="O428" i="5"/>
  <c r="O429" i="5"/>
  <c r="O430" i="5"/>
  <c r="O431" i="5"/>
  <c r="O432" i="5"/>
  <c r="O433" i="5"/>
  <c r="O434" i="5"/>
  <c r="O435" i="5"/>
  <c r="O436" i="5"/>
  <c r="O437" i="5"/>
  <c r="O438" i="5"/>
  <c r="O439" i="5"/>
  <c r="O440" i="5"/>
  <c r="O441" i="5"/>
  <c r="O442" i="5"/>
  <c r="O443" i="5"/>
  <c r="O444" i="5"/>
  <c r="O445" i="5"/>
  <c r="O446" i="5"/>
  <c r="O447" i="5"/>
  <c r="O448" i="5"/>
  <c r="O449" i="5"/>
  <c r="O450" i="5"/>
  <c r="O451" i="5"/>
  <c r="O452" i="5"/>
  <c r="O453" i="5"/>
  <c r="O454" i="5"/>
  <c r="O455" i="5"/>
  <c r="O456" i="5"/>
  <c r="O457" i="5"/>
  <c r="O458" i="5"/>
  <c r="O459" i="5"/>
  <c r="O460" i="5"/>
  <c r="O461" i="5"/>
  <c r="O462" i="5"/>
  <c r="O463" i="5"/>
  <c r="O464" i="5"/>
  <c r="O465" i="5"/>
  <c r="O466" i="5"/>
  <c r="O467" i="5"/>
  <c r="O468" i="5"/>
  <c r="O469" i="5"/>
  <c r="O470" i="5"/>
  <c r="O471" i="5"/>
  <c r="O472" i="5"/>
  <c r="O473" i="5"/>
  <c r="O474" i="5"/>
  <c r="O475" i="5"/>
  <c r="O476" i="5"/>
  <c r="O477" i="5"/>
  <c r="O478" i="5"/>
  <c r="O479" i="5"/>
  <c r="O480" i="5"/>
  <c r="O481" i="5"/>
  <c r="O482" i="5"/>
  <c r="O483" i="5"/>
  <c r="O484" i="5"/>
  <c r="O485" i="5"/>
  <c r="O486" i="5"/>
  <c r="O487" i="5"/>
  <c r="O488" i="5"/>
  <c r="O489" i="5"/>
  <c r="O490" i="5"/>
  <c r="O491" i="5"/>
  <c r="O492" i="5"/>
  <c r="O493" i="5"/>
  <c r="O494" i="5"/>
  <c r="O495" i="5"/>
  <c r="O496" i="5"/>
  <c r="O497" i="5"/>
  <c r="O498" i="5"/>
  <c r="O499" i="5"/>
  <c r="O500" i="5"/>
  <c r="O501" i="5"/>
  <c r="O502" i="5"/>
  <c r="O503" i="5"/>
  <c r="O504" i="5"/>
  <c r="O505" i="5"/>
  <c r="O506" i="5"/>
  <c r="O507" i="5"/>
  <c r="O508" i="5"/>
  <c r="O509" i="5"/>
  <c r="O510" i="5"/>
  <c r="O511" i="5"/>
  <c r="O512" i="5"/>
  <c r="O513" i="5"/>
  <c r="O514" i="5"/>
  <c r="O515" i="5"/>
  <c r="O516" i="5"/>
  <c r="O517" i="5"/>
  <c r="O518" i="5"/>
  <c r="O519" i="5"/>
  <c r="O520" i="5"/>
  <c r="O521" i="5"/>
  <c r="O522" i="5"/>
  <c r="O523" i="5"/>
  <c r="O524" i="5"/>
  <c r="O525" i="5"/>
  <c r="O526" i="5"/>
  <c r="O527" i="5"/>
  <c r="O528" i="5"/>
  <c r="O529" i="5"/>
  <c r="O530" i="5"/>
  <c r="O531" i="5"/>
  <c r="O532" i="5"/>
  <c r="O533" i="5"/>
  <c r="O534" i="5"/>
  <c r="O535" i="5"/>
  <c r="O536" i="5"/>
  <c r="O537" i="5"/>
  <c r="O538" i="5"/>
  <c r="O539" i="5"/>
  <c r="O540" i="5"/>
  <c r="O541" i="5"/>
  <c r="O542" i="5"/>
  <c r="O543" i="5"/>
  <c r="O544" i="5"/>
  <c r="O545" i="5"/>
  <c r="O546" i="5"/>
  <c r="O547" i="5"/>
  <c r="O548" i="5"/>
  <c r="O549" i="5"/>
  <c r="O550" i="5"/>
  <c r="O551" i="5"/>
  <c r="O552" i="5"/>
  <c r="O553" i="5"/>
  <c r="O554" i="5"/>
  <c r="O555" i="5"/>
  <c r="O556" i="5"/>
  <c r="O557" i="5"/>
  <c r="O558" i="5"/>
  <c r="O559" i="5"/>
  <c r="O560" i="5"/>
  <c r="O561" i="5"/>
  <c r="O562" i="5"/>
  <c r="O563" i="5"/>
  <c r="O564" i="5"/>
  <c r="O565" i="5"/>
  <c r="O566" i="5"/>
  <c r="O567" i="5"/>
  <c r="O568" i="5"/>
  <c r="O569" i="5"/>
  <c r="O570" i="5"/>
  <c r="O571" i="5"/>
  <c r="O572" i="5"/>
  <c r="O573" i="5"/>
  <c r="O574" i="5"/>
  <c r="O575" i="5"/>
  <c r="O576" i="5"/>
  <c r="O577" i="5"/>
  <c r="O578" i="5"/>
  <c r="O579" i="5"/>
  <c r="O580" i="5"/>
  <c r="O581" i="5"/>
  <c r="O582" i="5"/>
  <c r="O583" i="5"/>
  <c r="O584" i="5"/>
  <c r="O585" i="5"/>
  <c r="O586" i="5"/>
  <c r="O587" i="5"/>
  <c r="O588" i="5"/>
  <c r="O589" i="5"/>
  <c r="O590" i="5"/>
  <c r="O591" i="5"/>
  <c r="O592" i="5"/>
  <c r="O593" i="5"/>
  <c r="O594" i="5"/>
  <c r="O595" i="5"/>
  <c r="O596" i="5"/>
  <c r="O597" i="5"/>
  <c r="O598" i="5"/>
  <c r="O599" i="5"/>
  <c r="O600" i="5"/>
  <c r="O601" i="5"/>
  <c r="O602" i="5"/>
  <c r="O603" i="5"/>
  <c r="O604" i="5"/>
  <c r="O605" i="5"/>
  <c r="O606" i="5"/>
  <c r="O607" i="5"/>
  <c r="O608" i="5"/>
  <c r="O609" i="5"/>
  <c r="O610" i="5"/>
  <c r="O611" i="5"/>
  <c r="O612" i="5"/>
  <c r="O613" i="5"/>
  <c r="O614" i="5"/>
  <c r="O615" i="5"/>
  <c r="O616" i="5"/>
  <c r="O617" i="5"/>
  <c r="O618" i="5"/>
  <c r="O619" i="5"/>
  <c r="O620" i="5"/>
  <c r="O621" i="5"/>
  <c r="O622" i="5"/>
  <c r="O623" i="5"/>
  <c r="O624" i="5"/>
  <c r="O625" i="5"/>
  <c r="O626" i="5"/>
  <c r="O627" i="5"/>
  <c r="O628" i="5"/>
  <c r="O629" i="5"/>
  <c r="O630" i="5"/>
  <c r="O631" i="5"/>
  <c r="O632" i="5"/>
  <c r="O633" i="5"/>
  <c r="O634" i="5"/>
  <c r="O635" i="5"/>
  <c r="O636" i="5"/>
  <c r="O637" i="5"/>
  <c r="O638" i="5"/>
  <c r="O639" i="5"/>
  <c r="O640" i="5"/>
  <c r="O641" i="5"/>
  <c r="O642" i="5"/>
  <c r="O643" i="5"/>
  <c r="O644" i="5"/>
  <c r="O645" i="5"/>
  <c r="O646" i="5"/>
  <c r="O647" i="5"/>
  <c r="O648" i="5"/>
  <c r="O649" i="5"/>
  <c r="O650" i="5"/>
  <c r="O651" i="5"/>
  <c r="O652" i="5"/>
  <c r="O653" i="5"/>
  <c r="O654" i="5"/>
  <c r="O655" i="5"/>
  <c r="O656" i="5"/>
  <c r="O657" i="5"/>
  <c r="O658" i="5"/>
  <c r="O659" i="5"/>
  <c r="O660" i="5"/>
  <c r="O661" i="5"/>
  <c r="O662" i="5"/>
  <c r="O663" i="5"/>
  <c r="O664" i="5"/>
  <c r="O665" i="5"/>
  <c r="O666" i="5"/>
  <c r="O667" i="5"/>
  <c r="O668" i="5"/>
  <c r="O669" i="5"/>
  <c r="O670" i="5"/>
  <c r="O671" i="5"/>
  <c r="O672" i="5"/>
  <c r="O673" i="5"/>
  <c r="O674" i="5"/>
  <c r="O675" i="5"/>
  <c r="O676" i="5"/>
  <c r="O677" i="5"/>
  <c r="O678" i="5"/>
  <c r="O679" i="5"/>
  <c r="O680" i="5"/>
  <c r="O681" i="5"/>
  <c r="O682" i="5"/>
  <c r="O683" i="5"/>
  <c r="O684" i="5"/>
  <c r="O685" i="5"/>
  <c r="O686" i="5"/>
  <c r="O687" i="5"/>
  <c r="O688" i="5"/>
  <c r="O689" i="5"/>
  <c r="O690" i="5"/>
  <c r="O691" i="5"/>
  <c r="O692" i="5"/>
  <c r="O693" i="5"/>
  <c r="O694" i="5"/>
  <c r="O695" i="5"/>
  <c r="O696" i="5"/>
  <c r="O697" i="5"/>
  <c r="O698" i="5"/>
  <c r="O699" i="5"/>
  <c r="O700" i="5"/>
  <c r="O701" i="5"/>
  <c r="O702" i="5"/>
  <c r="O703" i="5"/>
  <c r="O704" i="5"/>
  <c r="O705" i="5"/>
  <c r="O706" i="5"/>
  <c r="O707" i="5"/>
  <c r="O708" i="5"/>
  <c r="O709" i="5"/>
  <c r="O710" i="5"/>
  <c r="O711" i="5"/>
  <c r="O712" i="5"/>
  <c r="O713" i="5"/>
  <c r="O714" i="5"/>
  <c r="O715" i="5"/>
  <c r="O716" i="5"/>
  <c r="O717" i="5"/>
  <c r="O718" i="5"/>
  <c r="O719" i="5"/>
  <c r="O720" i="5"/>
  <c r="O721" i="5"/>
  <c r="O722" i="5"/>
  <c r="O723" i="5"/>
  <c r="O724" i="5"/>
  <c r="O725" i="5"/>
  <c r="O726" i="5"/>
  <c r="O727" i="5"/>
  <c r="O728" i="5"/>
  <c r="O729" i="5"/>
  <c r="O730" i="5"/>
  <c r="O731" i="5"/>
  <c r="O732" i="5"/>
  <c r="O733" i="5"/>
  <c r="O734" i="5"/>
  <c r="O735" i="5"/>
  <c r="O736" i="5"/>
  <c r="O737" i="5"/>
  <c r="O738" i="5"/>
  <c r="O739" i="5"/>
  <c r="O740" i="5"/>
  <c r="O741" i="5"/>
  <c r="O742" i="5"/>
  <c r="O743" i="5"/>
  <c r="O744" i="5"/>
  <c r="O745" i="5"/>
  <c r="O746" i="5"/>
  <c r="O747" i="5"/>
  <c r="O748" i="5"/>
  <c r="O749" i="5"/>
  <c r="O750" i="5"/>
  <c r="O751" i="5"/>
  <c r="O752" i="5"/>
  <c r="O753" i="5"/>
  <c r="O754" i="5"/>
  <c r="O755" i="5"/>
  <c r="O756" i="5"/>
  <c r="O757" i="5"/>
  <c r="O758" i="5"/>
  <c r="O759" i="5"/>
  <c r="O760" i="5"/>
  <c r="O761" i="5"/>
  <c r="O762" i="5"/>
  <c r="O763" i="5"/>
  <c r="O764" i="5"/>
  <c r="O765" i="5"/>
  <c r="O766" i="5"/>
  <c r="O767" i="5"/>
  <c r="O768" i="5"/>
  <c r="O769" i="5"/>
  <c r="O770" i="5"/>
  <c r="O771" i="5"/>
  <c r="O772" i="5"/>
  <c r="O773" i="5"/>
  <c r="O774" i="5"/>
  <c r="O775" i="5"/>
  <c r="O776" i="5"/>
  <c r="O777" i="5"/>
  <c r="O778" i="5"/>
  <c r="O779" i="5"/>
  <c r="O780" i="5"/>
  <c r="O781" i="5"/>
  <c r="O782" i="5"/>
  <c r="O783" i="5"/>
  <c r="O784" i="5"/>
  <c r="O785" i="5"/>
  <c r="O786" i="5"/>
  <c r="O787" i="5"/>
  <c r="O788" i="5"/>
  <c r="O789" i="5"/>
  <c r="O790" i="5"/>
  <c r="O791" i="5"/>
  <c r="O792" i="5"/>
  <c r="O793" i="5"/>
  <c r="O794" i="5"/>
  <c r="O795" i="5"/>
  <c r="O796" i="5"/>
  <c r="O797" i="5"/>
  <c r="O798" i="5"/>
  <c r="O799" i="5"/>
  <c r="O800" i="5"/>
  <c r="O801" i="5"/>
  <c r="O802" i="5"/>
  <c r="O803" i="5"/>
  <c r="O804" i="5"/>
  <c r="O805" i="5"/>
  <c r="O806" i="5"/>
  <c r="O807" i="5"/>
  <c r="O808" i="5"/>
  <c r="O809" i="5"/>
  <c r="O810" i="5"/>
  <c r="O811" i="5"/>
  <c r="O812" i="5"/>
  <c r="O813" i="5"/>
  <c r="O814" i="5"/>
  <c r="O815" i="5"/>
  <c r="O816" i="5"/>
  <c r="O817" i="5"/>
  <c r="O818" i="5"/>
  <c r="O819" i="5"/>
  <c r="O820" i="5"/>
  <c r="O821" i="5"/>
  <c r="O822" i="5"/>
  <c r="O823" i="5"/>
  <c r="O824" i="5"/>
  <c r="O825" i="5"/>
  <c r="O826" i="5"/>
  <c r="O827" i="5"/>
  <c r="O828" i="5"/>
  <c r="O829" i="5"/>
  <c r="O830" i="5"/>
  <c r="O831" i="5"/>
  <c r="O832" i="5"/>
  <c r="O833" i="5"/>
  <c r="O834" i="5"/>
  <c r="O835" i="5"/>
  <c r="O836" i="5"/>
  <c r="O837" i="5"/>
  <c r="O838" i="5"/>
  <c r="O839" i="5"/>
  <c r="O840" i="5"/>
  <c r="O841" i="5"/>
  <c r="O842" i="5"/>
  <c r="O843" i="5"/>
  <c r="O844" i="5"/>
  <c r="O845" i="5"/>
  <c r="O846" i="5"/>
  <c r="O847" i="5"/>
  <c r="O848" i="5"/>
  <c r="O849" i="5"/>
  <c r="O850" i="5"/>
  <c r="O851" i="5"/>
  <c r="O852" i="5"/>
  <c r="O853" i="5"/>
  <c r="O854" i="5"/>
  <c r="O855" i="5"/>
  <c r="O856" i="5"/>
  <c r="O857" i="5"/>
  <c r="O858" i="5"/>
  <c r="O859" i="5"/>
  <c r="O860" i="5"/>
  <c r="O861" i="5"/>
  <c r="O862" i="5"/>
  <c r="O863" i="5"/>
  <c r="O864" i="5"/>
  <c r="O865" i="5"/>
  <c r="O866" i="5"/>
  <c r="O867" i="5"/>
  <c r="O868" i="5"/>
  <c r="O869" i="5"/>
  <c r="O870" i="5"/>
  <c r="O871" i="5"/>
  <c r="O872" i="5"/>
  <c r="O873" i="5"/>
  <c r="O874" i="5"/>
  <c r="O875" i="5"/>
  <c r="O876" i="5"/>
  <c r="O877" i="5"/>
  <c r="O878" i="5"/>
  <c r="O879" i="5"/>
  <c r="O880" i="5"/>
  <c r="O881" i="5"/>
  <c r="O882" i="5"/>
  <c r="O883" i="5"/>
  <c r="O884" i="5"/>
  <c r="O885" i="5"/>
  <c r="O886" i="5"/>
  <c r="O887" i="5"/>
  <c r="O888" i="5"/>
  <c r="O889" i="5"/>
  <c r="O890" i="5"/>
  <c r="O891" i="5"/>
  <c r="O892" i="5"/>
  <c r="O893" i="5"/>
  <c r="O894" i="5"/>
  <c r="O895" i="5"/>
  <c r="O896" i="5"/>
  <c r="O897" i="5"/>
  <c r="O898" i="5"/>
  <c r="O899" i="5"/>
  <c r="O900" i="5"/>
  <c r="O901" i="5"/>
  <c r="O902" i="5"/>
  <c r="O903" i="5"/>
  <c r="O904" i="5"/>
  <c r="O905" i="5"/>
  <c r="O906" i="5"/>
  <c r="O907" i="5"/>
  <c r="O908" i="5"/>
  <c r="O909" i="5"/>
  <c r="O910" i="5"/>
  <c r="O911" i="5"/>
  <c r="O912" i="5"/>
  <c r="O913" i="5"/>
  <c r="O914" i="5"/>
  <c r="O915" i="5"/>
  <c r="O916" i="5"/>
  <c r="O917" i="5"/>
  <c r="O918" i="5"/>
  <c r="O919" i="5"/>
  <c r="O920" i="5"/>
  <c r="O921" i="5"/>
  <c r="O922" i="5"/>
  <c r="O923" i="5"/>
  <c r="O924" i="5"/>
  <c r="O925" i="5"/>
  <c r="O926" i="5"/>
  <c r="O927" i="5"/>
  <c r="O928" i="5"/>
  <c r="O929" i="5"/>
  <c r="O930" i="5"/>
  <c r="O931" i="5"/>
  <c r="O932" i="5"/>
  <c r="O933" i="5"/>
  <c r="O934" i="5"/>
  <c r="O935" i="5"/>
  <c r="O936" i="5"/>
  <c r="O937" i="5"/>
  <c r="O938" i="5"/>
  <c r="O939" i="5"/>
  <c r="O940" i="5"/>
  <c r="O941" i="5"/>
  <c r="O942" i="5"/>
  <c r="O943" i="5"/>
  <c r="O944" i="5"/>
  <c r="O945" i="5"/>
  <c r="O946" i="5"/>
  <c r="O947" i="5"/>
  <c r="O948" i="5"/>
  <c r="O949" i="5"/>
  <c r="O950" i="5"/>
  <c r="O951" i="5"/>
  <c r="O952" i="5"/>
  <c r="O953" i="5"/>
  <c r="O954" i="5"/>
  <c r="O955" i="5"/>
  <c r="O956" i="5"/>
  <c r="O957" i="5"/>
  <c r="O958" i="5"/>
  <c r="O959" i="5"/>
  <c r="O960" i="5"/>
  <c r="O961" i="5"/>
  <c r="O962" i="5"/>
  <c r="O963" i="5"/>
  <c r="O964" i="5"/>
  <c r="O965" i="5"/>
  <c r="O966" i="5"/>
  <c r="O967" i="5"/>
  <c r="O968" i="5"/>
  <c r="O969" i="5"/>
  <c r="O970" i="5"/>
  <c r="O971" i="5"/>
  <c r="O972" i="5"/>
  <c r="O973" i="5"/>
  <c r="O974" i="5"/>
  <c r="O975" i="5"/>
  <c r="O976" i="5"/>
  <c r="O977" i="5"/>
  <c r="O978" i="5"/>
  <c r="O979" i="5"/>
  <c r="O980" i="5"/>
  <c r="O981" i="5"/>
  <c r="O982" i="5"/>
  <c r="O983" i="5"/>
  <c r="O984" i="5"/>
  <c r="O985" i="5"/>
  <c r="O986" i="5"/>
  <c r="O987" i="5"/>
  <c r="O988" i="5"/>
  <c r="O989" i="5"/>
  <c r="O990" i="5"/>
  <c r="O991" i="5"/>
  <c r="O992" i="5"/>
  <c r="O993" i="5"/>
  <c r="O994" i="5"/>
  <c r="O995" i="5"/>
  <c r="O996" i="5"/>
  <c r="O997" i="5"/>
  <c r="O998" i="5"/>
  <c r="O999" i="5"/>
  <c r="O1000" i="5"/>
  <c r="O1001" i="5"/>
  <c r="O1002" i="5"/>
  <c r="O1003" i="5"/>
  <c r="O1004" i="5"/>
  <c r="O1005" i="5"/>
  <c r="O1006" i="5"/>
  <c r="O1007" i="5"/>
  <c r="O1008" i="5"/>
  <c r="O1009" i="5"/>
  <c r="O1010" i="5"/>
  <c r="O1011" i="5"/>
  <c r="O1012" i="5"/>
  <c r="O1013" i="5"/>
  <c r="O1014" i="5"/>
  <c r="O1015" i="5"/>
  <c r="O1016" i="5"/>
  <c r="O1017" i="5"/>
  <c r="O1018" i="5"/>
  <c r="O1019" i="5"/>
  <c r="O1020" i="5"/>
  <c r="O1021" i="5"/>
  <c r="O1022" i="5"/>
  <c r="O1023" i="5"/>
  <c r="O1024" i="5"/>
  <c r="O1025" i="5"/>
  <c r="O1026" i="5"/>
  <c r="O1027" i="5"/>
  <c r="O1028" i="5"/>
  <c r="O1029" i="5"/>
  <c r="O1030" i="5"/>
  <c r="O1031" i="5"/>
  <c r="O1032" i="5"/>
  <c r="O1033" i="5"/>
  <c r="O1034" i="5"/>
  <c r="O1035" i="5"/>
  <c r="O1036" i="5"/>
  <c r="O1037" i="5"/>
  <c r="O1038" i="5"/>
  <c r="O1039" i="5"/>
  <c r="O1040" i="5"/>
  <c r="O1041" i="5"/>
  <c r="O1042" i="5"/>
  <c r="O1043" i="5"/>
  <c r="O1044" i="5"/>
  <c r="O1045" i="5"/>
  <c r="O1046" i="5"/>
  <c r="O1047" i="5"/>
  <c r="O1048" i="5"/>
  <c r="O1049" i="5"/>
  <c r="O1050" i="5"/>
  <c r="O1051" i="5"/>
  <c r="O1052" i="5"/>
  <c r="O1053" i="5"/>
  <c r="O1054" i="5"/>
  <c r="O1055" i="5"/>
  <c r="O1056" i="5"/>
  <c r="O1057" i="5"/>
  <c r="O1058" i="5"/>
  <c r="O1059" i="5"/>
  <c r="O1060" i="5"/>
  <c r="O1061" i="5"/>
  <c r="O1062" i="5"/>
  <c r="O1063" i="5"/>
  <c r="O1064" i="5"/>
  <c r="O1065" i="5"/>
  <c r="O1066" i="5"/>
  <c r="O1067" i="5"/>
  <c r="O1068" i="5"/>
  <c r="O1069" i="5"/>
  <c r="O1070" i="5"/>
  <c r="O1071" i="5"/>
  <c r="O1072" i="5"/>
  <c r="O1073" i="5"/>
  <c r="O1074" i="5"/>
  <c r="O1075" i="5"/>
  <c r="O1076" i="5"/>
  <c r="O1077" i="5"/>
  <c r="O1078" i="5"/>
  <c r="O1079" i="5"/>
  <c r="O1080" i="5"/>
  <c r="O1081" i="5"/>
  <c r="O1082" i="5"/>
  <c r="O1083" i="5"/>
  <c r="O1084" i="5"/>
  <c r="O1085" i="5"/>
  <c r="O1086" i="5"/>
  <c r="O1087" i="5"/>
  <c r="O1088" i="5"/>
  <c r="O1089" i="5"/>
  <c r="O1090" i="5"/>
  <c r="O1091" i="5"/>
  <c r="O1092" i="5"/>
  <c r="O1093" i="5"/>
  <c r="O1094" i="5"/>
  <c r="O1095" i="5"/>
  <c r="O1096" i="5"/>
  <c r="O1097" i="5"/>
  <c r="O1098" i="5"/>
  <c r="O1099" i="5"/>
  <c r="O1100" i="5"/>
  <c r="O1101" i="5"/>
  <c r="O1102" i="5"/>
  <c r="O1103" i="5"/>
  <c r="O1104" i="5"/>
  <c r="O1105" i="5"/>
  <c r="O1106" i="5"/>
  <c r="O1107" i="5"/>
  <c r="O1108" i="5"/>
  <c r="O1109" i="5"/>
  <c r="O1110" i="5"/>
  <c r="O1111" i="5"/>
  <c r="O1112" i="5"/>
  <c r="O1113" i="5"/>
  <c r="O1114" i="5"/>
  <c r="O1115" i="5"/>
  <c r="O1116" i="5"/>
  <c r="O1117" i="5"/>
  <c r="O1118" i="5"/>
  <c r="O1119" i="5"/>
  <c r="O1120" i="5"/>
  <c r="O1121" i="5"/>
  <c r="O1122" i="5"/>
  <c r="O1123" i="5"/>
  <c r="O1124" i="5"/>
  <c r="O1125" i="5"/>
  <c r="O1126" i="5"/>
  <c r="O1127" i="5"/>
  <c r="O1128" i="5"/>
  <c r="O1129" i="5"/>
  <c r="O1130" i="5"/>
  <c r="O1131" i="5"/>
  <c r="O1132" i="5"/>
  <c r="O1133" i="5"/>
  <c r="O1134" i="5"/>
  <c r="O1135" i="5"/>
  <c r="O1136" i="5"/>
  <c r="O1137" i="5"/>
  <c r="O1138" i="5"/>
  <c r="O1139" i="5"/>
  <c r="O1140" i="5"/>
  <c r="O1141" i="5"/>
  <c r="O1142" i="5"/>
  <c r="O1143" i="5"/>
  <c r="O1144" i="5"/>
  <c r="O1145" i="5"/>
  <c r="O1146" i="5"/>
  <c r="O1147" i="5"/>
  <c r="O1148" i="5"/>
  <c r="O1149" i="5"/>
  <c r="O1150" i="5"/>
  <c r="O1151" i="5"/>
  <c r="O1152" i="5"/>
  <c r="O1153" i="5"/>
  <c r="O1154" i="5"/>
  <c r="O1155" i="5"/>
  <c r="O1156" i="5"/>
  <c r="O1157" i="5"/>
  <c r="O1158" i="5"/>
  <c r="O1159" i="5"/>
  <c r="O1160" i="5"/>
  <c r="O1161" i="5"/>
  <c r="O1162" i="5"/>
  <c r="O1163" i="5"/>
  <c r="O1164" i="5"/>
  <c r="O1165" i="5"/>
  <c r="O1166" i="5"/>
  <c r="O1167" i="5"/>
  <c r="O1168" i="5"/>
  <c r="O1169" i="5"/>
  <c r="O1170" i="5"/>
  <c r="O1171" i="5"/>
  <c r="O1172" i="5"/>
  <c r="O1173" i="5"/>
  <c r="O1174" i="5"/>
  <c r="O1175" i="5"/>
  <c r="O1176" i="5"/>
  <c r="O1177" i="5"/>
  <c r="O1178" i="5"/>
  <c r="O1179" i="5"/>
  <c r="O1180" i="5"/>
  <c r="O1181" i="5"/>
  <c r="O1182" i="5"/>
  <c r="O1183" i="5"/>
  <c r="O1184" i="5"/>
  <c r="O1185" i="5"/>
  <c r="O1186" i="5"/>
  <c r="O1187" i="5"/>
  <c r="O1188" i="5"/>
  <c r="O1189" i="5"/>
  <c r="O1190" i="5"/>
  <c r="O1191" i="5"/>
  <c r="O1192" i="5"/>
  <c r="O1193" i="5"/>
  <c r="O1194" i="5"/>
  <c r="O1195" i="5"/>
  <c r="O1196" i="5"/>
  <c r="O1197" i="5"/>
  <c r="O1198" i="5"/>
  <c r="O1199" i="5"/>
  <c r="O1200" i="5"/>
  <c r="O1201" i="5"/>
  <c r="O1202" i="5"/>
  <c r="D17502" i="17"/>
  <c r="E17502" i="17"/>
  <c r="D17503" i="17"/>
  <c r="E17503" i="17"/>
  <c r="D17504" i="17"/>
  <c r="E17504" i="17"/>
  <c r="D17505" i="17"/>
  <c r="E17505" i="17"/>
  <c r="D17506" i="17"/>
  <c r="E17506" i="17"/>
  <c r="D17507" i="17"/>
  <c r="E17507" i="17"/>
  <c r="D17508" i="17"/>
  <c r="E17508" i="17"/>
  <c r="D17509" i="17"/>
  <c r="E17509" i="17"/>
  <c r="D17510" i="17"/>
  <c r="E17510" i="17"/>
  <c r="D17511" i="17"/>
  <c r="E17511" i="17"/>
  <c r="D17512" i="17"/>
  <c r="E17512" i="17"/>
  <c r="D17513" i="17"/>
  <c r="E17513" i="17"/>
  <c r="D17514" i="17"/>
  <c r="E17514" i="17"/>
  <c r="D17515" i="17"/>
  <c r="E17515" i="17"/>
  <c r="D17516" i="17"/>
  <c r="E17516" i="17"/>
  <c r="D17517" i="17"/>
  <c r="E17517" i="17"/>
  <c r="D17518" i="17"/>
  <c r="E17518" i="17"/>
  <c r="D17519" i="17"/>
  <c r="E17519" i="17"/>
  <c r="D17520" i="17"/>
  <c r="E17520" i="17"/>
  <c r="D17521" i="17"/>
  <c r="E17521" i="17"/>
  <c r="D17522" i="17"/>
  <c r="E17522" i="17"/>
  <c r="D17523" i="17"/>
  <c r="E17523" i="17"/>
  <c r="D17524" i="17"/>
  <c r="E17524" i="17"/>
  <c r="D17525" i="17"/>
  <c r="E17525" i="17"/>
  <c r="D17526" i="17"/>
  <c r="E17526" i="17"/>
  <c r="D17527" i="17"/>
  <c r="E17527" i="17"/>
  <c r="D17528" i="17"/>
  <c r="E17528" i="17"/>
  <c r="D17529" i="17"/>
  <c r="E17529" i="17"/>
  <c r="D17530" i="17"/>
  <c r="E17530" i="17"/>
  <c r="D17531" i="17"/>
  <c r="E17531" i="17"/>
  <c r="D17532" i="17"/>
  <c r="E17532" i="17"/>
  <c r="D17533" i="17"/>
  <c r="E17533" i="17"/>
  <c r="D17534" i="17"/>
  <c r="E17534" i="17"/>
  <c r="D17535" i="17"/>
  <c r="E17535" i="17"/>
  <c r="D17536" i="17"/>
  <c r="E17536" i="17"/>
  <c r="D17537" i="17"/>
  <c r="E17537" i="17"/>
  <c r="D17538" i="17"/>
  <c r="E17538" i="17"/>
  <c r="D17539" i="17"/>
  <c r="E17539" i="17"/>
  <c r="D17540" i="17"/>
  <c r="E17540" i="17"/>
  <c r="D17541" i="17"/>
  <c r="E17541" i="17"/>
  <c r="D17542" i="17"/>
  <c r="E17542" i="17"/>
  <c r="D17543" i="17"/>
  <c r="E17543" i="17"/>
  <c r="D17544" i="17"/>
  <c r="E17544" i="17"/>
  <c r="D17545" i="17"/>
  <c r="E17545" i="17"/>
  <c r="D17546" i="17"/>
  <c r="E17546" i="17"/>
  <c r="D17547" i="17"/>
  <c r="E17547" i="17"/>
  <c r="D17548" i="17"/>
  <c r="E17548" i="17"/>
  <c r="D17549" i="17"/>
  <c r="E17549" i="17"/>
  <c r="D17550" i="17"/>
  <c r="E17550" i="17"/>
  <c r="D17551" i="17"/>
  <c r="E17551" i="17"/>
  <c r="D17552" i="17"/>
  <c r="E17552" i="17"/>
  <c r="D17553" i="17"/>
  <c r="E17553" i="17"/>
  <c r="D17554" i="17"/>
  <c r="E17554" i="17"/>
  <c r="D17555" i="17"/>
  <c r="E17555" i="17"/>
  <c r="D17556" i="17"/>
  <c r="E17556" i="17"/>
  <c r="D17557" i="17"/>
  <c r="E17557" i="17"/>
  <c r="D17558" i="17"/>
  <c r="E17558" i="17"/>
  <c r="D3" i="17"/>
  <c r="E3" i="17"/>
  <c r="D4" i="17"/>
  <c r="E4" i="17"/>
  <c r="D5" i="17"/>
  <c r="E5" i="17"/>
  <c r="D6" i="17"/>
  <c r="E6" i="17"/>
  <c r="D7" i="17"/>
  <c r="E7" i="17"/>
  <c r="D8" i="17"/>
  <c r="E8" i="17"/>
  <c r="D9" i="17"/>
  <c r="E9" i="17"/>
  <c r="D10" i="17"/>
  <c r="E10" i="17"/>
  <c r="D11" i="17"/>
  <c r="E11" i="17"/>
  <c r="D12" i="17"/>
  <c r="E12" i="17"/>
  <c r="D13" i="17"/>
  <c r="E13" i="17"/>
  <c r="D14" i="17"/>
  <c r="E14" i="17"/>
  <c r="D15" i="17"/>
  <c r="E15" i="17"/>
  <c r="D16" i="17"/>
  <c r="E16" i="17"/>
  <c r="D17" i="17"/>
  <c r="E17" i="17"/>
  <c r="D18" i="17"/>
  <c r="E18" i="17"/>
  <c r="D19" i="17"/>
  <c r="E19" i="17"/>
  <c r="D20" i="17"/>
  <c r="E20" i="17"/>
  <c r="D21" i="17"/>
  <c r="E21" i="17"/>
  <c r="D22" i="17"/>
  <c r="E22" i="17"/>
  <c r="D23" i="17"/>
  <c r="E23" i="17"/>
  <c r="D24" i="17"/>
  <c r="E24" i="17"/>
  <c r="D25" i="17"/>
  <c r="E25" i="17"/>
  <c r="D26" i="17"/>
  <c r="E26" i="17"/>
  <c r="D27" i="17"/>
  <c r="E27" i="17"/>
  <c r="D28" i="17"/>
  <c r="E28" i="17"/>
  <c r="D29" i="17"/>
  <c r="E29" i="17"/>
  <c r="D30" i="17"/>
  <c r="E30" i="17"/>
  <c r="D31" i="17"/>
  <c r="E31" i="17"/>
  <c r="D32" i="17"/>
  <c r="E32" i="17"/>
  <c r="D33" i="17"/>
  <c r="E33" i="17"/>
  <c r="D34" i="17"/>
  <c r="E34" i="17"/>
  <c r="D35" i="17"/>
  <c r="E35" i="17"/>
  <c r="D36" i="17"/>
  <c r="E36" i="17"/>
  <c r="D37" i="17"/>
  <c r="E37" i="17"/>
  <c r="D38" i="17"/>
  <c r="E38" i="17"/>
  <c r="D39" i="17"/>
  <c r="E39" i="17"/>
  <c r="D40" i="17"/>
  <c r="E40" i="17"/>
  <c r="D41" i="17"/>
  <c r="E41" i="17"/>
  <c r="D42" i="17"/>
  <c r="E42" i="17"/>
  <c r="D43" i="17"/>
  <c r="E43" i="17"/>
  <c r="D44" i="17"/>
  <c r="E44" i="17"/>
  <c r="D45" i="17"/>
  <c r="E45" i="17"/>
  <c r="D46" i="17"/>
  <c r="E46" i="17"/>
  <c r="D47" i="17"/>
  <c r="E47" i="17"/>
  <c r="D48" i="17"/>
  <c r="E48" i="17"/>
  <c r="D49" i="17"/>
  <c r="E49" i="17"/>
  <c r="D50" i="17"/>
  <c r="E50" i="17"/>
  <c r="D51" i="17"/>
  <c r="E51" i="17"/>
  <c r="D52" i="17"/>
  <c r="E52" i="17"/>
  <c r="D53" i="17"/>
  <c r="E53" i="17"/>
  <c r="D54" i="17"/>
  <c r="E54" i="17"/>
  <c r="D55" i="17"/>
  <c r="E55" i="17"/>
  <c r="D56" i="17"/>
  <c r="E56" i="17"/>
  <c r="D57" i="17"/>
  <c r="E57" i="17"/>
  <c r="D58" i="17"/>
  <c r="E58" i="17"/>
  <c r="D59" i="17"/>
  <c r="E59" i="17"/>
  <c r="D60" i="17"/>
  <c r="E60" i="17"/>
  <c r="D61" i="17"/>
  <c r="E61" i="17"/>
  <c r="D62" i="17"/>
  <c r="E62" i="17"/>
  <c r="D63" i="17"/>
  <c r="E63" i="17"/>
  <c r="D64" i="17"/>
  <c r="E64" i="17"/>
  <c r="D65" i="17"/>
  <c r="E65" i="17"/>
  <c r="D66" i="17"/>
  <c r="E66" i="17"/>
  <c r="D67" i="17"/>
  <c r="E67" i="17"/>
  <c r="D68" i="17"/>
  <c r="E68" i="17"/>
  <c r="D69" i="17"/>
  <c r="E69" i="17"/>
  <c r="D70" i="17"/>
  <c r="E70" i="17"/>
  <c r="D71" i="17"/>
  <c r="E71" i="17"/>
  <c r="D72" i="17"/>
  <c r="E72" i="17"/>
  <c r="D73" i="17"/>
  <c r="E73" i="17"/>
  <c r="D74" i="17"/>
  <c r="E74" i="17"/>
  <c r="D75" i="17"/>
  <c r="E75" i="17"/>
  <c r="D76" i="17"/>
  <c r="E76" i="17"/>
  <c r="D77" i="17"/>
  <c r="E77" i="17"/>
  <c r="D78" i="17"/>
  <c r="E78" i="17"/>
  <c r="D79" i="17"/>
  <c r="E79" i="17"/>
  <c r="D80" i="17"/>
  <c r="E80" i="17"/>
  <c r="D81" i="17"/>
  <c r="E81" i="17"/>
  <c r="D82" i="17"/>
  <c r="E82" i="17"/>
  <c r="D83" i="17"/>
  <c r="E83" i="17"/>
  <c r="D84" i="17"/>
  <c r="E84" i="17"/>
  <c r="D85" i="17"/>
  <c r="E85" i="17"/>
  <c r="D86" i="17"/>
  <c r="E86" i="17"/>
  <c r="D87" i="17"/>
  <c r="E87" i="17"/>
  <c r="D88" i="17"/>
  <c r="E88" i="17"/>
  <c r="D89" i="17"/>
  <c r="E89" i="17"/>
  <c r="D90" i="17"/>
  <c r="E90" i="17"/>
  <c r="D91" i="17"/>
  <c r="E91" i="17"/>
  <c r="D92" i="17"/>
  <c r="E92" i="17"/>
  <c r="D93" i="17"/>
  <c r="E93" i="17"/>
  <c r="D94" i="17"/>
  <c r="E94" i="17"/>
  <c r="D95" i="17"/>
  <c r="E95" i="17"/>
  <c r="D96" i="17"/>
  <c r="E96" i="17"/>
  <c r="D97" i="17"/>
  <c r="E97" i="17"/>
  <c r="D98" i="17"/>
  <c r="E98" i="17"/>
  <c r="D99" i="17"/>
  <c r="E99" i="17"/>
  <c r="D100" i="17"/>
  <c r="E100" i="17"/>
  <c r="D101" i="17"/>
  <c r="E101" i="17"/>
  <c r="D102" i="17"/>
  <c r="E102" i="17"/>
  <c r="D103" i="17"/>
  <c r="E103" i="17"/>
  <c r="D104" i="17"/>
  <c r="E104" i="17"/>
  <c r="D105" i="17"/>
  <c r="E105" i="17"/>
  <c r="D106" i="17"/>
  <c r="E106" i="17"/>
  <c r="D107" i="17"/>
  <c r="E107" i="17"/>
  <c r="D108" i="17"/>
  <c r="E108" i="17"/>
  <c r="D109" i="17"/>
  <c r="E109" i="17"/>
  <c r="D110" i="17"/>
  <c r="E110" i="17"/>
  <c r="D111" i="17"/>
  <c r="E111" i="17"/>
  <c r="D112" i="17"/>
  <c r="E112" i="17"/>
  <c r="D113" i="17"/>
  <c r="E113" i="17"/>
  <c r="D114" i="17"/>
  <c r="E114" i="17"/>
  <c r="D115" i="17"/>
  <c r="E115" i="17"/>
  <c r="D116" i="17"/>
  <c r="E116" i="17"/>
  <c r="D117" i="17"/>
  <c r="E117" i="17"/>
  <c r="D118" i="17"/>
  <c r="E118" i="17"/>
  <c r="D119" i="17"/>
  <c r="E119" i="17"/>
  <c r="D120" i="17"/>
  <c r="E120" i="17"/>
  <c r="D121" i="17"/>
  <c r="E121" i="17"/>
  <c r="D122" i="17"/>
  <c r="E122" i="17"/>
  <c r="D123" i="17"/>
  <c r="E123" i="17"/>
  <c r="D124" i="17"/>
  <c r="E124" i="17"/>
  <c r="D125" i="17"/>
  <c r="E125" i="17"/>
  <c r="D126" i="17"/>
  <c r="E126" i="17"/>
  <c r="D127" i="17"/>
  <c r="E127" i="17"/>
  <c r="D128" i="17"/>
  <c r="E128" i="17"/>
  <c r="D129" i="17"/>
  <c r="E129" i="17"/>
  <c r="D130" i="17"/>
  <c r="E130" i="17"/>
  <c r="D131" i="17"/>
  <c r="E131" i="17"/>
  <c r="D132" i="17"/>
  <c r="E132" i="17"/>
  <c r="D133" i="17"/>
  <c r="E133" i="17"/>
  <c r="D134" i="17"/>
  <c r="E134" i="17"/>
  <c r="D135" i="17"/>
  <c r="E135" i="17"/>
  <c r="D136" i="17"/>
  <c r="E136" i="17"/>
  <c r="D137" i="17"/>
  <c r="E137" i="17"/>
  <c r="D138" i="17"/>
  <c r="E138" i="17"/>
  <c r="D139" i="17"/>
  <c r="E139" i="17"/>
  <c r="D140" i="17"/>
  <c r="E140" i="17"/>
  <c r="D141" i="17"/>
  <c r="E141" i="17"/>
  <c r="D142" i="17"/>
  <c r="E142" i="17"/>
  <c r="D143" i="17"/>
  <c r="E143" i="17"/>
  <c r="D144" i="17"/>
  <c r="E144" i="17"/>
  <c r="D145" i="17"/>
  <c r="E145" i="17"/>
  <c r="D146" i="17"/>
  <c r="E146" i="17"/>
  <c r="D147" i="17"/>
  <c r="E147" i="17"/>
  <c r="D148" i="17"/>
  <c r="E148" i="17"/>
  <c r="D149" i="17"/>
  <c r="E149" i="17"/>
  <c r="D150" i="17"/>
  <c r="E150" i="17"/>
  <c r="D151" i="17"/>
  <c r="E151" i="17"/>
  <c r="D152" i="17"/>
  <c r="E152" i="17"/>
  <c r="D153" i="17"/>
  <c r="E153" i="17"/>
  <c r="D154" i="17"/>
  <c r="E154" i="17"/>
  <c r="D155" i="17"/>
  <c r="E155" i="17"/>
  <c r="D156" i="17"/>
  <c r="E156" i="17"/>
  <c r="D157" i="17"/>
  <c r="E157" i="17"/>
  <c r="D158" i="17"/>
  <c r="E158" i="17"/>
  <c r="D159" i="17"/>
  <c r="E159" i="17"/>
  <c r="D160" i="17"/>
  <c r="E160" i="17"/>
  <c r="D161" i="17"/>
  <c r="E161" i="17"/>
  <c r="D162" i="17"/>
  <c r="E162" i="17"/>
  <c r="D163" i="17"/>
  <c r="E163" i="17"/>
  <c r="D164" i="17"/>
  <c r="E164" i="17"/>
  <c r="D165" i="17"/>
  <c r="E165" i="17"/>
  <c r="D166" i="17"/>
  <c r="E166" i="17"/>
  <c r="D167" i="17"/>
  <c r="E167" i="17"/>
  <c r="D168" i="17"/>
  <c r="E168" i="17"/>
  <c r="D169" i="17"/>
  <c r="E169" i="17"/>
  <c r="D170" i="17"/>
  <c r="E170" i="17"/>
  <c r="D171" i="17"/>
  <c r="E171" i="17"/>
  <c r="D172" i="17"/>
  <c r="E172" i="17"/>
  <c r="D173" i="17"/>
  <c r="E173" i="17"/>
  <c r="D174" i="17"/>
  <c r="E174" i="17"/>
  <c r="D175" i="17"/>
  <c r="E175" i="17"/>
  <c r="D176" i="17"/>
  <c r="E176" i="17"/>
  <c r="D177" i="17"/>
  <c r="E177" i="17"/>
  <c r="D178" i="17"/>
  <c r="E178" i="17"/>
  <c r="D179" i="17"/>
  <c r="E179" i="17"/>
  <c r="D180" i="17"/>
  <c r="E180" i="17"/>
  <c r="D181" i="17"/>
  <c r="E181" i="17"/>
  <c r="D182" i="17"/>
  <c r="E182" i="17"/>
  <c r="D183" i="17"/>
  <c r="E183" i="17"/>
  <c r="D184" i="17"/>
  <c r="E184" i="17"/>
  <c r="D185" i="17"/>
  <c r="E185" i="17"/>
  <c r="D186" i="17"/>
  <c r="E186" i="17"/>
  <c r="D187" i="17"/>
  <c r="E187" i="17"/>
  <c r="D188" i="17"/>
  <c r="E188" i="17"/>
  <c r="D189" i="17"/>
  <c r="E189" i="17"/>
  <c r="D190" i="17"/>
  <c r="E190" i="17"/>
  <c r="D191" i="17"/>
  <c r="E191" i="17"/>
  <c r="D192" i="17"/>
  <c r="E192" i="17"/>
  <c r="D193" i="17"/>
  <c r="E193" i="17"/>
  <c r="D194" i="17"/>
  <c r="E194" i="17"/>
  <c r="D195" i="17"/>
  <c r="E195" i="17"/>
  <c r="D196" i="17"/>
  <c r="E196" i="17"/>
  <c r="D197" i="17"/>
  <c r="E197" i="17"/>
  <c r="D198" i="17"/>
  <c r="E198" i="17"/>
  <c r="D199" i="17"/>
  <c r="E199" i="17"/>
  <c r="D200" i="17"/>
  <c r="E200" i="17"/>
  <c r="D201" i="17"/>
  <c r="E201" i="17"/>
  <c r="D202" i="17"/>
  <c r="E202" i="17"/>
  <c r="D203" i="17"/>
  <c r="E203" i="17"/>
  <c r="D204" i="17"/>
  <c r="E204" i="17"/>
  <c r="D205" i="17"/>
  <c r="E205" i="17"/>
  <c r="D206" i="17"/>
  <c r="E206" i="17"/>
  <c r="D207" i="17"/>
  <c r="E207" i="17"/>
  <c r="D208" i="17"/>
  <c r="E208" i="17"/>
  <c r="D209" i="17"/>
  <c r="E209" i="17"/>
  <c r="D210" i="17"/>
  <c r="E210" i="17"/>
  <c r="D211" i="17"/>
  <c r="E211" i="17"/>
  <c r="D212" i="17"/>
  <c r="E212" i="17"/>
  <c r="D213" i="17"/>
  <c r="E213" i="17"/>
  <c r="D214" i="17"/>
  <c r="E214" i="17"/>
  <c r="D215" i="17"/>
  <c r="E215" i="17"/>
  <c r="D216" i="17"/>
  <c r="E216" i="17"/>
  <c r="D217" i="17"/>
  <c r="E217" i="17"/>
  <c r="D218" i="17"/>
  <c r="E218" i="17"/>
  <c r="D219" i="17"/>
  <c r="E219" i="17"/>
  <c r="D220" i="17"/>
  <c r="E220" i="17"/>
  <c r="D221" i="17"/>
  <c r="E221" i="17"/>
  <c r="D222" i="17"/>
  <c r="E222" i="17"/>
  <c r="D223" i="17"/>
  <c r="E223" i="17"/>
  <c r="D224" i="17"/>
  <c r="E224" i="17"/>
  <c r="D225" i="17"/>
  <c r="E225" i="17"/>
  <c r="D226" i="17"/>
  <c r="E226" i="17"/>
  <c r="D227" i="17"/>
  <c r="E227" i="17"/>
  <c r="D228" i="17"/>
  <c r="E228" i="17"/>
  <c r="D229" i="17"/>
  <c r="E229" i="17"/>
  <c r="D230" i="17"/>
  <c r="E230" i="17"/>
  <c r="D231" i="17"/>
  <c r="E231" i="17"/>
  <c r="D232" i="17"/>
  <c r="E232" i="17"/>
  <c r="D233" i="17"/>
  <c r="E233" i="17"/>
  <c r="D234" i="17"/>
  <c r="E234" i="17"/>
  <c r="D235" i="17"/>
  <c r="E235" i="17"/>
  <c r="D236" i="17"/>
  <c r="E236" i="17"/>
  <c r="D237" i="17"/>
  <c r="E237" i="17"/>
  <c r="D238" i="17"/>
  <c r="E238" i="17"/>
  <c r="D239" i="17"/>
  <c r="E239" i="17"/>
  <c r="D240" i="17"/>
  <c r="E240" i="17"/>
  <c r="D241" i="17"/>
  <c r="E241" i="17"/>
  <c r="D242" i="17"/>
  <c r="E242" i="17"/>
  <c r="D243" i="17"/>
  <c r="E243" i="17"/>
  <c r="D244" i="17"/>
  <c r="E244" i="17"/>
  <c r="D245" i="17"/>
  <c r="E245" i="17"/>
  <c r="D246" i="17"/>
  <c r="E246" i="17"/>
  <c r="D247" i="17"/>
  <c r="E247" i="17"/>
  <c r="D248" i="17"/>
  <c r="E248" i="17"/>
  <c r="D249" i="17"/>
  <c r="E249" i="17"/>
  <c r="D250" i="17"/>
  <c r="E250" i="17"/>
  <c r="D251" i="17"/>
  <c r="E251" i="17"/>
  <c r="D252" i="17"/>
  <c r="E252" i="17"/>
  <c r="D253" i="17"/>
  <c r="E253" i="17"/>
  <c r="D254" i="17"/>
  <c r="E254" i="17"/>
  <c r="D255" i="17"/>
  <c r="E255" i="17"/>
  <c r="D256" i="17"/>
  <c r="E256" i="17"/>
  <c r="D257" i="17"/>
  <c r="E257" i="17"/>
  <c r="D258" i="17"/>
  <c r="E258" i="17"/>
  <c r="D259" i="17"/>
  <c r="E259" i="17"/>
  <c r="D260" i="17"/>
  <c r="E260" i="17"/>
  <c r="D261" i="17"/>
  <c r="E261" i="17"/>
  <c r="D262" i="17"/>
  <c r="E262" i="17"/>
  <c r="D263" i="17"/>
  <c r="E263" i="17"/>
  <c r="D264" i="17"/>
  <c r="E264" i="17"/>
  <c r="D265" i="17"/>
  <c r="E265" i="17"/>
  <c r="D266" i="17"/>
  <c r="E266" i="17"/>
  <c r="D267" i="17"/>
  <c r="E267" i="17"/>
  <c r="D268" i="17"/>
  <c r="E268" i="17"/>
  <c r="D269" i="17"/>
  <c r="E269" i="17"/>
  <c r="D270" i="17"/>
  <c r="E270" i="17"/>
  <c r="D271" i="17"/>
  <c r="E271" i="17"/>
  <c r="D272" i="17"/>
  <c r="E272" i="17"/>
  <c r="D273" i="17"/>
  <c r="E273" i="17"/>
  <c r="D274" i="17"/>
  <c r="E274" i="17"/>
  <c r="D275" i="17"/>
  <c r="E275" i="17"/>
  <c r="D276" i="17"/>
  <c r="E276" i="17"/>
  <c r="D277" i="17"/>
  <c r="E277" i="17"/>
  <c r="D278" i="17"/>
  <c r="E278" i="17"/>
  <c r="D279" i="17"/>
  <c r="E279" i="17"/>
  <c r="D280" i="17"/>
  <c r="E280" i="17"/>
  <c r="D281" i="17"/>
  <c r="E281" i="17"/>
  <c r="D282" i="17"/>
  <c r="E282" i="17"/>
  <c r="D283" i="17"/>
  <c r="E283" i="17"/>
  <c r="D284" i="17"/>
  <c r="E284" i="17"/>
  <c r="D285" i="17"/>
  <c r="E285" i="17"/>
  <c r="D286" i="17"/>
  <c r="E286" i="17"/>
  <c r="D287" i="17"/>
  <c r="E287" i="17"/>
  <c r="D288" i="17"/>
  <c r="E288" i="17"/>
  <c r="D289" i="17"/>
  <c r="E289" i="17"/>
  <c r="D290" i="17"/>
  <c r="E290" i="17"/>
  <c r="D291" i="17"/>
  <c r="E291" i="17"/>
  <c r="D292" i="17"/>
  <c r="E292" i="17"/>
  <c r="D293" i="17"/>
  <c r="E293" i="17"/>
  <c r="D294" i="17"/>
  <c r="E294" i="17"/>
  <c r="D295" i="17"/>
  <c r="E295" i="17"/>
  <c r="D296" i="17"/>
  <c r="E296" i="17"/>
  <c r="D297" i="17"/>
  <c r="E297" i="17"/>
  <c r="D298" i="17"/>
  <c r="E298" i="17"/>
  <c r="D299" i="17"/>
  <c r="E299" i="17"/>
  <c r="D300" i="17"/>
  <c r="E300" i="17"/>
  <c r="D301" i="17"/>
  <c r="E301" i="17"/>
  <c r="D302" i="17"/>
  <c r="E302" i="17"/>
  <c r="D303" i="17"/>
  <c r="E303" i="17"/>
  <c r="D304" i="17"/>
  <c r="E304" i="17"/>
  <c r="D305" i="17"/>
  <c r="E305" i="17"/>
  <c r="D306" i="17"/>
  <c r="E306" i="17"/>
  <c r="D307" i="17"/>
  <c r="E307" i="17"/>
  <c r="D308" i="17"/>
  <c r="E308" i="17"/>
  <c r="D309" i="17"/>
  <c r="E309" i="17"/>
  <c r="D310" i="17"/>
  <c r="E310" i="17"/>
  <c r="D311" i="17"/>
  <c r="E311" i="17"/>
  <c r="D312" i="17"/>
  <c r="E312" i="17"/>
  <c r="D313" i="17"/>
  <c r="E313" i="17"/>
  <c r="D314" i="17"/>
  <c r="E314" i="17"/>
  <c r="D315" i="17"/>
  <c r="E315" i="17"/>
  <c r="D316" i="17"/>
  <c r="E316" i="17"/>
  <c r="D317" i="17"/>
  <c r="E317" i="17"/>
  <c r="D318" i="17"/>
  <c r="E318" i="17"/>
  <c r="D319" i="17"/>
  <c r="E319" i="17"/>
  <c r="D320" i="17"/>
  <c r="E320" i="17"/>
  <c r="D321" i="17"/>
  <c r="E321" i="17"/>
  <c r="D322" i="17"/>
  <c r="E322" i="17"/>
  <c r="D323" i="17"/>
  <c r="E323" i="17"/>
  <c r="D324" i="17"/>
  <c r="E324" i="17"/>
  <c r="D325" i="17"/>
  <c r="E325" i="17"/>
  <c r="D326" i="17"/>
  <c r="E326" i="17"/>
  <c r="D327" i="17"/>
  <c r="E327" i="17"/>
  <c r="D328" i="17"/>
  <c r="E328" i="17"/>
  <c r="D329" i="17"/>
  <c r="E329" i="17"/>
  <c r="D330" i="17"/>
  <c r="E330" i="17"/>
  <c r="D331" i="17"/>
  <c r="E331" i="17"/>
  <c r="D332" i="17"/>
  <c r="E332" i="17"/>
  <c r="D333" i="17"/>
  <c r="E333" i="17"/>
  <c r="D334" i="17"/>
  <c r="E334" i="17"/>
  <c r="D335" i="17"/>
  <c r="E335" i="17"/>
  <c r="D336" i="17"/>
  <c r="E336" i="17"/>
  <c r="D337" i="17"/>
  <c r="E337" i="17"/>
  <c r="D338" i="17"/>
  <c r="E338" i="17"/>
  <c r="D339" i="17"/>
  <c r="E339" i="17"/>
  <c r="D340" i="17"/>
  <c r="E340" i="17"/>
  <c r="D341" i="17"/>
  <c r="E341" i="17"/>
  <c r="D342" i="17"/>
  <c r="E342" i="17"/>
  <c r="D343" i="17"/>
  <c r="E343" i="17"/>
  <c r="D344" i="17"/>
  <c r="E344" i="17"/>
  <c r="D345" i="17"/>
  <c r="E345" i="17"/>
  <c r="D346" i="17"/>
  <c r="E346" i="17"/>
  <c r="D347" i="17"/>
  <c r="E347" i="17"/>
  <c r="D348" i="17"/>
  <c r="E348" i="17"/>
  <c r="D349" i="17"/>
  <c r="E349" i="17"/>
  <c r="D350" i="17"/>
  <c r="E350" i="17"/>
  <c r="D351" i="17"/>
  <c r="E351" i="17"/>
  <c r="D352" i="17"/>
  <c r="E352" i="17"/>
  <c r="D353" i="17"/>
  <c r="E353" i="17"/>
  <c r="D354" i="17"/>
  <c r="E354" i="17"/>
  <c r="D355" i="17"/>
  <c r="E355" i="17"/>
  <c r="D356" i="17"/>
  <c r="E356" i="17"/>
  <c r="D357" i="17"/>
  <c r="E357" i="17"/>
  <c r="D358" i="17"/>
  <c r="E358" i="17"/>
  <c r="D359" i="17"/>
  <c r="E359" i="17"/>
  <c r="D360" i="17"/>
  <c r="E360" i="17"/>
  <c r="D361" i="17"/>
  <c r="E361" i="17"/>
  <c r="D362" i="17"/>
  <c r="E362" i="17"/>
  <c r="D363" i="17"/>
  <c r="E363" i="17"/>
  <c r="D364" i="17"/>
  <c r="E364" i="17"/>
  <c r="D365" i="17"/>
  <c r="E365" i="17"/>
  <c r="D366" i="17"/>
  <c r="E366" i="17"/>
  <c r="D367" i="17"/>
  <c r="E367" i="17"/>
  <c r="D368" i="17"/>
  <c r="E368" i="17"/>
  <c r="D369" i="17"/>
  <c r="E369" i="17"/>
  <c r="D370" i="17"/>
  <c r="E370" i="17"/>
  <c r="D371" i="17"/>
  <c r="E371" i="17"/>
  <c r="D372" i="17"/>
  <c r="E372" i="17"/>
  <c r="D373" i="17"/>
  <c r="E373" i="17"/>
  <c r="D374" i="17"/>
  <c r="E374" i="17"/>
  <c r="D375" i="17"/>
  <c r="E375" i="17"/>
  <c r="D376" i="17"/>
  <c r="E376" i="17"/>
  <c r="D377" i="17"/>
  <c r="E377" i="17"/>
  <c r="D378" i="17"/>
  <c r="E378" i="17"/>
  <c r="D379" i="17"/>
  <c r="E379" i="17"/>
  <c r="D380" i="17"/>
  <c r="E380" i="17"/>
  <c r="D381" i="17"/>
  <c r="E381" i="17"/>
  <c r="D382" i="17"/>
  <c r="E382" i="17"/>
  <c r="D383" i="17"/>
  <c r="E383" i="17"/>
  <c r="D384" i="17"/>
  <c r="E384" i="17"/>
  <c r="D385" i="17"/>
  <c r="E385" i="17"/>
  <c r="D386" i="17"/>
  <c r="E386" i="17"/>
  <c r="D387" i="17"/>
  <c r="E387" i="17"/>
  <c r="D388" i="17"/>
  <c r="E388" i="17"/>
  <c r="D389" i="17"/>
  <c r="E389" i="17"/>
  <c r="D390" i="17"/>
  <c r="E390" i="17"/>
  <c r="D391" i="17"/>
  <c r="E391" i="17"/>
  <c r="D392" i="17"/>
  <c r="E392" i="17"/>
  <c r="D393" i="17"/>
  <c r="E393" i="17"/>
  <c r="D394" i="17"/>
  <c r="E394" i="17"/>
  <c r="D395" i="17"/>
  <c r="E395" i="17"/>
  <c r="D396" i="17"/>
  <c r="E396" i="17"/>
  <c r="D397" i="17"/>
  <c r="E397" i="17"/>
  <c r="D398" i="17"/>
  <c r="E398" i="17"/>
  <c r="D399" i="17"/>
  <c r="E399" i="17"/>
  <c r="D400" i="17"/>
  <c r="E400" i="17"/>
  <c r="D401" i="17"/>
  <c r="E401" i="17"/>
  <c r="D402" i="17"/>
  <c r="E402" i="17"/>
  <c r="D403" i="17"/>
  <c r="E403" i="17"/>
  <c r="D404" i="17"/>
  <c r="E404" i="17"/>
  <c r="D405" i="17"/>
  <c r="E405" i="17"/>
  <c r="D406" i="17"/>
  <c r="E406" i="17"/>
  <c r="D407" i="17"/>
  <c r="E407" i="17"/>
  <c r="D408" i="17"/>
  <c r="E408" i="17"/>
  <c r="D409" i="17"/>
  <c r="E409" i="17"/>
  <c r="D410" i="17"/>
  <c r="E410" i="17"/>
  <c r="D411" i="17"/>
  <c r="E411" i="17"/>
  <c r="D412" i="17"/>
  <c r="E412" i="17"/>
  <c r="D413" i="17"/>
  <c r="E413" i="17"/>
  <c r="D414" i="17"/>
  <c r="E414" i="17"/>
  <c r="D415" i="17"/>
  <c r="E415" i="17"/>
  <c r="D416" i="17"/>
  <c r="E416" i="17"/>
  <c r="D417" i="17"/>
  <c r="E417" i="17"/>
  <c r="D418" i="17"/>
  <c r="E418" i="17"/>
  <c r="D419" i="17"/>
  <c r="E419" i="17"/>
  <c r="D420" i="17"/>
  <c r="E420" i="17"/>
  <c r="D421" i="17"/>
  <c r="E421" i="17"/>
  <c r="D422" i="17"/>
  <c r="E422" i="17"/>
  <c r="D423" i="17"/>
  <c r="E423" i="17"/>
  <c r="D424" i="17"/>
  <c r="E424" i="17"/>
  <c r="D425" i="17"/>
  <c r="E425" i="17"/>
  <c r="D426" i="17"/>
  <c r="E426" i="17"/>
  <c r="D427" i="17"/>
  <c r="E427" i="17"/>
  <c r="D428" i="17"/>
  <c r="E428" i="17"/>
  <c r="D429" i="17"/>
  <c r="E429" i="17"/>
  <c r="D430" i="17"/>
  <c r="E430" i="17"/>
  <c r="D431" i="17"/>
  <c r="E431" i="17"/>
  <c r="D432" i="17"/>
  <c r="E432" i="17"/>
  <c r="D433" i="17"/>
  <c r="E433" i="17"/>
  <c r="D434" i="17"/>
  <c r="E434" i="17"/>
  <c r="D435" i="17"/>
  <c r="E435" i="17"/>
  <c r="D436" i="17"/>
  <c r="E436" i="17"/>
  <c r="D437" i="17"/>
  <c r="E437" i="17"/>
  <c r="D438" i="17"/>
  <c r="E438" i="17"/>
  <c r="D439" i="17"/>
  <c r="E439" i="17"/>
  <c r="D440" i="17"/>
  <c r="E440" i="17"/>
  <c r="D441" i="17"/>
  <c r="E441" i="17"/>
  <c r="D442" i="17"/>
  <c r="E442" i="17"/>
  <c r="D443" i="17"/>
  <c r="E443" i="17"/>
  <c r="D444" i="17"/>
  <c r="E444" i="17"/>
  <c r="D445" i="17"/>
  <c r="E445" i="17"/>
  <c r="D446" i="17"/>
  <c r="E446" i="17"/>
  <c r="D447" i="17"/>
  <c r="E447" i="17"/>
  <c r="D448" i="17"/>
  <c r="E448" i="17"/>
  <c r="D449" i="17"/>
  <c r="E449" i="17"/>
  <c r="D450" i="17"/>
  <c r="E450" i="17"/>
  <c r="D451" i="17"/>
  <c r="E451" i="17"/>
  <c r="D452" i="17"/>
  <c r="E452" i="17"/>
  <c r="D453" i="17"/>
  <c r="E453" i="17"/>
  <c r="D454" i="17"/>
  <c r="E454" i="17"/>
  <c r="D455" i="17"/>
  <c r="E455" i="17"/>
  <c r="D456" i="17"/>
  <c r="E456" i="17"/>
  <c r="D457" i="17"/>
  <c r="E457" i="17"/>
  <c r="D458" i="17"/>
  <c r="E458" i="17"/>
  <c r="D459" i="17"/>
  <c r="E459" i="17"/>
  <c r="D460" i="17"/>
  <c r="E460" i="17"/>
  <c r="D461" i="17"/>
  <c r="E461" i="17"/>
  <c r="D462" i="17"/>
  <c r="E462" i="17"/>
  <c r="D463" i="17"/>
  <c r="E463" i="17"/>
  <c r="D464" i="17"/>
  <c r="E464" i="17"/>
  <c r="D465" i="17"/>
  <c r="E465" i="17"/>
  <c r="D466" i="17"/>
  <c r="E466" i="17"/>
  <c r="D467" i="17"/>
  <c r="E467" i="17"/>
  <c r="D468" i="17"/>
  <c r="E468" i="17"/>
  <c r="D469" i="17"/>
  <c r="E469" i="17"/>
  <c r="D470" i="17"/>
  <c r="E470" i="17"/>
  <c r="D471" i="17"/>
  <c r="E471" i="17"/>
  <c r="D472" i="17"/>
  <c r="E472" i="17"/>
  <c r="D473" i="17"/>
  <c r="E473" i="17"/>
  <c r="D474" i="17"/>
  <c r="E474" i="17"/>
  <c r="D475" i="17"/>
  <c r="E475" i="17"/>
  <c r="D476" i="17"/>
  <c r="E476" i="17"/>
  <c r="D477" i="17"/>
  <c r="E477" i="17"/>
  <c r="D478" i="17"/>
  <c r="E478" i="17"/>
  <c r="D479" i="17"/>
  <c r="E479" i="17"/>
  <c r="D480" i="17"/>
  <c r="E480" i="17"/>
  <c r="D481" i="17"/>
  <c r="E481" i="17"/>
  <c r="D482" i="17"/>
  <c r="E482" i="17"/>
  <c r="D483" i="17"/>
  <c r="E483" i="17"/>
  <c r="D484" i="17"/>
  <c r="E484" i="17"/>
  <c r="D485" i="17"/>
  <c r="E485" i="17"/>
  <c r="D486" i="17"/>
  <c r="E486" i="17"/>
  <c r="D487" i="17"/>
  <c r="E487" i="17"/>
  <c r="D488" i="17"/>
  <c r="E488" i="17"/>
  <c r="D489" i="17"/>
  <c r="E489" i="17"/>
  <c r="D490" i="17"/>
  <c r="E490" i="17"/>
  <c r="D491" i="17"/>
  <c r="E491" i="17"/>
  <c r="D492" i="17"/>
  <c r="E492" i="17"/>
  <c r="D493" i="17"/>
  <c r="E493" i="17"/>
  <c r="D494" i="17"/>
  <c r="E494" i="17"/>
  <c r="D495" i="17"/>
  <c r="E495" i="17"/>
  <c r="D496" i="17"/>
  <c r="E496" i="17"/>
  <c r="D497" i="17"/>
  <c r="E497" i="17"/>
  <c r="D498" i="17"/>
  <c r="E498" i="17"/>
  <c r="D499" i="17"/>
  <c r="E499" i="17"/>
  <c r="D500" i="17"/>
  <c r="E500" i="17"/>
  <c r="D501" i="17"/>
  <c r="E501" i="17"/>
  <c r="D502" i="17"/>
  <c r="E502" i="17"/>
  <c r="D503" i="17"/>
  <c r="E503" i="17"/>
  <c r="D504" i="17"/>
  <c r="E504" i="17"/>
  <c r="D505" i="17"/>
  <c r="E505" i="17"/>
  <c r="D506" i="17"/>
  <c r="E506" i="17"/>
  <c r="D507" i="17"/>
  <c r="E507" i="17"/>
  <c r="D508" i="17"/>
  <c r="E508" i="17"/>
  <c r="D509" i="17"/>
  <c r="E509" i="17"/>
  <c r="D510" i="17"/>
  <c r="E510" i="17"/>
  <c r="D511" i="17"/>
  <c r="E511" i="17"/>
  <c r="D512" i="17"/>
  <c r="E512" i="17"/>
  <c r="D513" i="17"/>
  <c r="E513" i="17"/>
  <c r="D514" i="17"/>
  <c r="E514" i="17"/>
  <c r="D515" i="17"/>
  <c r="E515" i="17"/>
  <c r="D516" i="17"/>
  <c r="E516" i="17"/>
  <c r="D517" i="17"/>
  <c r="E517" i="17"/>
  <c r="D518" i="17"/>
  <c r="E518" i="17"/>
  <c r="D519" i="17"/>
  <c r="E519" i="17"/>
  <c r="D520" i="17"/>
  <c r="E520" i="17"/>
  <c r="D521" i="17"/>
  <c r="E521" i="17"/>
  <c r="D522" i="17"/>
  <c r="E522" i="17"/>
  <c r="D523" i="17"/>
  <c r="E523" i="17"/>
  <c r="D524" i="17"/>
  <c r="E524" i="17"/>
  <c r="D525" i="17"/>
  <c r="E525" i="17"/>
  <c r="D526" i="17"/>
  <c r="E526" i="17"/>
  <c r="D527" i="17"/>
  <c r="E527" i="17"/>
  <c r="D528" i="17"/>
  <c r="E528" i="17"/>
  <c r="D529" i="17"/>
  <c r="E529" i="17"/>
  <c r="D530" i="17"/>
  <c r="E530" i="17"/>
  <c r="D531" i="17"/>
  <c r="E531" i="17"/>
  <c r="D532" i="17"/>
  <c r="E532" i="17"/>
  <c r="D533" i="17"/>
  <c r="E533" i="17"/>
  <c r="D534" i="17"/>
  <c r="E534" i="17"/>
  <c r="D535" i="17"/>
  <c r="E535" i="17"/>
  <c r="D536" i="17"/>
  <c r="E536" i="17"/>
  <c r="D537" i="17"/>
  <c r="E537" i="17"/>
  <c r="D538" i="17"/>
  <c r="E538" i="17"/>
  <c r="D539" i="17"/>
  <c r="E539" i="17"/>
  <c r="D540" i="17"/>
  <c r="E540" i="17"/>
  <c r="D541" i="17"/>
  <c r="E541" i="17"/>
  <c r="D542" i="17"/>
  <c r="E542" i="17"/>
  <c r="D543" i="17"/>
  <c r="E543" i="17"/>
  <c r="D544" i="17"/>
  <c r="E544" i="17"/>
  <c r="D545" i="17"/>
  <c r="E545" i="17"/>
  <c r="D546" i="17"/>
  <c r="E546" i="17"/>
  <c r="D547" i="17"/>
  <c r="E547" i="17"/>
  <c r="D548" i="17"/>
  <c r="E548" i="17"/>
  <c r="D549" i="17"/>
  <c r="E549" i="17"/>
  <c r="D550" i="17"/>
  <c r="E550" i="17"/>
  <c r="D551" i="17"/>
  <c r="E551" i="17"/>
  <c r="D552" i="17"/>
  <c r="E552" i="17"/>
  <c r="D553" i="17"/>
  <c r="E553" i="17"/>
  <c r="D554" i="17"/>
  <c r="E554" i="17"/>
  <c r="D555" i="17"/>
  <c r="E555" i="17"/>
  <c r="D556" i="17"/>
  <c r="E556" i="17"/>
  <c r="D557" i="17"/>
  <c r="E557" i="17"/>
  <c r="D558" i="17"/>
  <c r="E558" i="17"/>
  <c r="D559" i="17"/>
  <c r="E559" i="17"/>
  <c r="D560" i="17"/>
  <c r="E560" i="17"/>
  <c r="D561" i="17"/>
  <c r="E561" i="17"/>
  <c r="D562" i="17"/>
  <c r="E562" i="17"/>
  <c r="D563" i="17"/>
  <c r="E563" i="17"/>
  <c r="D564" i="17"/>
  <c r="E564" i="17"/>
  <c r="D565" i="17"/>
  <c r="E565" i="17"/>
  <c r="D566" i="17"/>
  <c r="E566" i="17"/>
  <c r="D567" i="17"/>
  <c r="E567" i="17"/>
  <c r="D568" i="17"/>
  <c r="E568" i="17"/>
  <c r="D569" i="17"/>
  <c r="E569" i="17"/>
  <c r="D570" i="17"/>
  <c r="E570" i="17"/>
  <c r="D571" i="17"/>
  <c r="E571" i="17"/>
  <c r="D572" i="17"/>
  <c r="E572" i="17"/>
  <c r="D573" i="17"/>
  <c r="E573" i="17"/>
  <c r="D574" i="17"/>
  <c r="E574" i="17"/>
  <c r="D575" i="17"/>
  <c r="E575" i="17"/>
  <c r="D576" i="17"/>
  <c r="E576" i="17"/>
  <c r="D577" i="17"/>
  <c r="E577" i="17"/>
  <c r="D578" i="17"/>
  <c r="E578" i="17"/>
  <c r="D579" i="17"/>
  <c r="E579" i="17"/>
  <c r="D580" i="17"/>
  <c r="E580" i="17"/>
  <c r="D581" i="17"/>
  <c r="E581" i="17"/>
  <c r="D582" i="17"/>
  <c r="E582" i="17"/>
  <c r="D583" i="17"/>
  <c r="E583" i="17"/>
  <c r="D584" i="17"/>
  <c r="E584" i="17"/>
  <c r="D585" i="17"/>
  <c r="E585" i="17"/>
  <c r="D586" i="17"/>
  <c r="E586" i="17"/>
  <c r="D587" i="17"/>
  <c r="E587" i="17"/>
  <c r="D588" i="17"/>
  <c r="E588" i="17"/>
  <c r="D589" i="17"/>
  <c r="E589" i="17"/>
  <c r="D590" i="17"/>
  <c r="E590" i="17"/>
  <c r="D591" i="17"/>
  <c r="E591" i="17"/>
  <c r="D592" i="17"/>
  <c r="E592" i="17"/>
  <c r="D593" i="17"/>
  <c r="E593" i="17"/>
  <c r="D594" i="17"/>
  <c r="E594" i="17"/>
  <c r="D595" i="17"/>
  <c r="E595" i="17"/>
  <c r="D596" i="17"/>
  <c r="E596" i="17"/>
  <c r="D597" i="17"/>
  <c r="E597" i="17"/>
  <c r="D598" i="17"/>
  <c r="E598" i="17"/>
  <c r="D599" i="17"/>
  <c r="E599" i="17"/>
  <c r="D600" i="17"/>
  <c r="E600" i="17"/>
  <c r="D601" i="17"/>
  <c r="E601" i="17"/>
  <c r="D602" i="17"/>
  <c r="E602" i="17"/>
  <c r="D603" i="17"/>
  <c r="E603" i="17"/>
  <c r="D604" i="17"/>
  <c r="E604" i="17"/>
  <c r="D605" i="17"/>
  <c r="E605" i="17"/>
  <c r="D606" i="17"/>
  <c r="E606" i="17"/>
  <c r="D607" i="17"/>
  <c r="E607" i="17"/>
  <c r="D608" i="17"/>
  <c r="E608" i="17"/>
  <c r="D609" i="17"/>
  <c r="E609" i="17"/>
  <c r="D610" i="17"/>
  <c r="E610" i="17"/>
  <c r="D611" i="17"/>
  <c r="E611" i="17"/>
  <c r="D612" i="17"/>
  <c r="E612" i="17"/>
  <c r="D613" i="17"/>
  <c r="E613" i="17"/>
  <c r="D614" i="17"/>
  <c r="E614" i="17"/>
  <c r="D615" i="17"/>
  <c r="E615" i="17"/>
  <c r="D616" i="17"/>
  <c r="E616" i="17"/>
  <c r="D617" i="17"/>
  <c r="E617" i="17"/>
  <c r="D618" i="17"/>
  <c r="E618" i="17"/>
  <c r="D619" i="17"/>
  <c r="E619" i="17"/>
  <c r="D620" i="17"/>
  <c r="E620" i="17"/>
  <c r="D621" i="17"/>
  <c r="E621" i="17"/>
  <c r="D622" i="17"/>
  <c r="E622" i="17"/>
  <c r="D623" i="17"/>
  <c r="E623" i="17"/>
  <c r="D624" i="17"/>
  <c r="E624" i="17"/>
  <c r="D625" i="17"/>
  <c r="E625" i="17"/>
  <c r="D626" i="17"/>
  <c r="E626" i="17"/>
  <c r="D627" i="17"/>
  <c r="E627" i="17"/>
  <c r="D628" i="17"/>
  <c r="E628" i="17"/>
  <c r="D629" i="17"/>
  <c r="E629" i="17"/>
  <c r="D630" i="17"/>
  <c r="E630" i="17"/>
  <c r="D631" i="17"/>
  <c r="E631" i="17"/>
  <c r="D632" i="17"/>
  <c r="E632" i="17"/>
  <c r="D633" i="17"/>
  <c r="E633" i="17"/>
  <c r="D634" i="17"/>
  <c r="E634" i="17"/>
  <c r="D635" i="17"/>
  <c r="E635" i="17"/>
  <c r="D636" i="17"/>
  <c r="E636" i="17"/>
  <c r="D637" i="17"/>
  <c r="E637" i="17"/>
  <c r="D638" i="17"/>
  <c r="E638" i="17"/>
  <c r="D639" i="17"/>
  <c r="E639" i="17"/>
  <c r="D640" i="17"/>
  <c r="E640" i="17"/>
  <c r="D641" i="17"/>
  <c r="E641" i="17"/>
  <c r="D642" i="17"/>
  <c r="E642" i="17"/>
  <c r="D643" i="17"/>
  <c r="E643" i="17"/>
  <c r="D644" i="17"/>
  <c r="E644" i="17"/>
  <c r="D645" i="17"/>
  <c r="E645" i="17"/>
  <c r="D646" i="17"/>
  <c r="E646" i="17"/>
  <c r="D647" i="17"/>
  <c r="E647" i="17"/>
  <c r="D648" i="17"/>
  <c r="E648" i="17"/>
  <c r="D649" i="17"/>
  <c r="E649" i="17"/>
  <c r="D650" i="17"/>
  <c r="E650" i="17"/>
  <c r="D651" i="17"/>
  <c r="E651" i="17"/>
  <c r="D652" i="17"/>
  <c r="E652" i="17"/>
  <c r="D653" i="17"/>
  <c r="E653" i="17"/>
  <c r="D654" i="17"/>
  <c r="E654" i="17"/>
  <c r="D655" i="17"/>
  <c r="E655" i="17"/>
  <c r="D656" i="17"/>
  <c r="E656" i="17"/>
  <c r="D657" i="17"/>
  <c r="E657" i="17"/>
  <c r="D658" i="17"/>
  <c r="E658" i="17"/>
  <c r="D659" i="17"/>
  <c r="E659" i="17"/>
  <c r="D660" i="17"/>
  <c r="E660" i="17"/>
  <c r="D661" i="17"/>
  <c r="E661" i="17"/>
  <c r="D662" i="17"/>
  <c r="E662" i="17"/>
  <c r="D663" i="17"/>
  <c r="E663" i="17"/>
  <c r="D664" i="17"/>
  <c r="E664" i="17"/>
  <c r="D665" i="17"/>
  <c r="E665" i="17"/>
  <c r="D666" i="17"/>
  <c r="E666" i="17"/>
  <c r="D667" i="17"/>
  <c r="E667" i="17"/>
  <c r="D668" i="17"/>
  <c r="E668" i="17"/>
  <c r="D669" i="17"/>
  <c r="E669" i="17"/>
  <c r="D670" i="17"/>
  <c r="E670" i="17"/>
  <c r="D671" i="17"/>
  <c r="E671" i="17"/>
  <c r="D672" i="17"/>
  <c r="E672" i="17"/>
  <c r="D673" i="17"/>
  <c r="E673" i="17"/>
  <c r="D674" i="17"/>
  <c r="E674" i="17"/>
  <c r="D675" i="17"/>
  <c r="E675" i="17"/>
  <c r="D676" i="17"/>
  <c r="E676" i="17"/>
  <c r="D677" i="17"/>
  <c r="E677" i="17"/>
  <c r="D678" i="17"/>
  <c r="E678" i="17"/>
  <c r="D679" i="17"/>
  <c r="E679" i="17"/>
  <c r="D680" i="17"/>
  <c r="E680" i="17"/>
  <c r="D681" i="17"/>
  <c r="E681" i="17"/>
  <c r="D682" i="17"/>
  <c r="E682" i="17"/>
  <c r="D683" i="17"/>
  <c r="E683" i="17"/>
  <c r="D684" i="17"/>
  <c r="E684" i="17"/>
  <c r="D685" i="17"/>
  <c r="E685" i="17"/>
  <c r="D686" i="17"/>
  <c r="E686" i="17"/>
  <c r="D687" i="17"/>
  <c r="E687" i="17"/>
  <c r="D688" i="17"/>
  <c r="E688" i="17"/>
  <c r="D689" i="17"/>
  <c r="E689" i="17"/>
  <c r="D690" i="17"/>
  <c r="E690" i="17"/>
  <c r="D691" i="17"/>
  <c r="E691" i="17"/>
  <c r="D692" i="17"/>
  <c r="E692" i="17"/>
  <c r="D693" i="17"/>
  <c r="E693" i="17"/>
  <c r="D694" i="17"/>
  <c r="E694" i="17"/>
  <c r="D695" i="17"/>
  <c r="E695" i="17"/>
  <c r="D696" i="17"/>
  <c r="E696" i="17"/>
  <c r="D697" i="17"/>
  <c r="E697" i="17"/>
  <c r="D698" i="17"/>
  <c r="E698" i="17"/>
  <c r="D699" i="17"/>
  <c r="E699" i="17"/>
  <c r="D700" i="17"/>
  <c r="E700" i="17"/>
  <c r="D701" i="17"/>
  <c r="E701" i="17"/>
  <c r="D702" i="17"/>
  <c r="E702" i="17"/>
  <c r="D703" i="17"/>
  <c r="E703" i="17"/>
  <c r="D704" i="17"/>
  <c r="E704" i="17"/>
  <c r="D705" i="17"/>
  <c r="E705" i="17"/>
  <c r="D706" i="17"/>
  <c r="E706" i="17"/>
  <c r="D707" i="17"/>
  <c r="E707" i="17"/>
  <c r="D708" i="17"/>
  <c r="E708" i="17"/>
  <c r="D709" i="17"/>
  <c r="E709" i="17"/>
  <c r="D710" i="17"/>
  <c r="E710" i="17"/>
  <c r="D711" i="17"/>
  <c r="E711" i="17"/>
  <c r="D712" i="17"/>
  <c r="E712" i="17"/>
  <c r="D713" i="17"/>
  <c r="E713" i="17"/>
  <c r="D714" i="17"/>
  <c r="E714" i="17"/>
  <c r="D715" i="17"/>
  <c r="E715" i="17"/>
  <c r="D716" i="17"/>
  <c r="E716" i="17"/>
  <c r="D717" i="17"/>
  <c r="E717" i="17"/>
  <c r="D718" i="17"/>
  <c r="E718" i="17"/>
  <c r="D719" i="17"/>
  <c r="E719" i="17"/>
  <c r="D720" i="17"/>
  <c r="E720" i="17"/>
  <c r="D721" i="17"/>
  <c r="E721" i="17"/>
  <c r="D722" i="17"/>
  <c r="E722" i="17"/>
  <c r="D723" i="17"/>
  <c r="E723" i="17"/>
  <c r="D724" i="17"/>
  <c r="E724" i="17"/>
  <c r="D725" i="17"/>
  <c r="E725" i="17"/>
  <c r="D726" i="17"/>
  <c r="E726" i="17"/>
  <c r="D727" i="17"/>
  <c r="E727" i="17"/>
  <c r="D728" i="17"/>
  <c r="E728" i="17"/>
  <c r="D729" i="17"/>
  <c r="E729" i="17"/>
  <c r="D730" i="17"/>
  <c r="E730" i="17"/>
  <c r="D731" i="17"/>
  <c r="E731" i="17"/>
  <c r="D732" i="17"/>
  <c r="E732" i="17"/>
  <c r="D733" i="17"/>
  <c r="E733" i="17"/>
  <c r="D734" i="17"/>
  <c r="E734" i="17"/>
  <c r="D735" i="17"/>
  <c r="E735" i="17"/>
  <c r="D736" i="17"/>
  <c r="E736" i="17"/>
  <c r="D737" i="17"/>
  <c r="E737" i="17"/>
  <c r="D738" i="17"/>
  <c r="E738" i="17"/>
  <c r="D739" i="17"/>
  <c r="E739" i="17"/>
  <c r="D740" i="17"/>
  <c r="E740" i="17"/>
  <c r="D741" i="17"/>
  <c r="E741" i="17"/>
  <c r="D742" i="17"/>
  <c r="E742" i="17"/>
  <c r="D743" i="17"/>
  <c r="E743" i="17"/>
  <c r="D744" i="17"/>
  <c r="E744" i="17"/>
  <c r="D745" i="17"/>
  <c r="E745" i="17"/>
  <c r="D746" i="17"/>
  <c r="E746" i="17"/>
  <c r="D747" i="17"/>
  <c r="E747" i="17"/>
  <c r="D748" i="17"/>
  <c r="E748" i="17"/>
  <c r="D749" i="17"/>
  <c r="E749" i="17"/>
  <c r="D750" i="17"/>
  <c r="E750" i="17"/>
  <c r="D751" i="17"/>
  <c r="E751" i="17"/>
  <c r="D752" i="17"/>
  <c r="E752" i="17"/>
  <c r="D753" i="17"/>
  <c r="E753" i="17"/>
  <c r="D754" i="17"/>
  <c r="E754" i="17"/>
  <c r="D755" i="17"/>
  <c r="E755" i="17"/>
  <c r="D756" i="17"/>
  <c r="E756" i="17"/>
  <c r="D757" i="17"/>
  <c r="E757" i="17"/>
  <c r="D758" i="17"/>
  <c r="E758" i="17"/>
  <c r="D759" i="17"/>
  <c r="E759" i="17"/>
  <c r="D760" i="17"/>
  <c r="E760" i="17"/>
  <c r="D761" i="17"/>
  <c r="E761" i="17"/>
  <c r="D762" i="17"/>
  <c r="E762" i="17"/>
  <c r="D763" i="17"/>
  <c r="E763" i="17"/>
  <c r="D764" i="17"/>
  <c r="E764" i="17"/>
  <c r="D765" i="17"/>
  <c r="E765" i="17"/>
  <c r="D766" i="17"/>
  <c r="E766" i="17"/>
  <c r="D767" i="17"/>
  <c r="E767" i="17"/>
  <c r="D768" i="17"/>
  <c r="E768" i="17"/>
  <c r="D769" i="17"/>
  <c r="E769" i="17"/>
  <c r="D770" i="17"/>
  <c r="E770" i="17"/>
  <c r="D771" i="17"/>
  <c r="E771" i="17"/>
  <c r="D772" i="17"/>
  <c r="E772" i="17"/>
  <c r="D773" i="17"/>
  <c r="E773" i="17"/>
  <c r="D774" i="17"/>
  <c r="E774" i="17"/>
  <c r="D775" i="17"/>
  <c r="E775" i="17"/>
  <c r="D776" i="17"/>
  <c r="E776" i="17"/>
  <c r="D777" i="17"/>
  <c r="E777" i="17"/>
  <c r="D778" i="17"/>
  <c r="E778" i="17"/>
  <c r="D779" i="17"/>
  <c r="E779" i="17"/>
  <c r="D780" i="17"/>
  <c r="E780" i="17"/>
  <c r="D781" i="17"/>
  <c r="E781" i="17"/>
  <c r="D782" i="17"/>
  <c r="E782" i="17"/>
  <c r="D783" i="17"/>
  <c r="E783" i="17"/>
  <c r="D784" i="17"/>
  <c r="E784" i="17"/>
  <c r="D785" i="17"/>
  <c r="E785" i="17"/>
  <c r="D786" i="17"/>
  <c r="E786" i="17"/>
  <c r="D787" i="17"/>
  <c r="E787" i="17"/>
  <c r="D788" i="17"/>
  <c r="E788" i="17"/>
  <c r="D789" i="17"/>
  <c r="E789" i="17"/>
  <c r="D790" i="17"/>
  <c r="E790" i="17"/>
  <c r="D791" i="17"/>
  <c r="E791" i="17"/>
  <c r="D792" i="17"/>
  <c r="E792" i="17"/>
  <c r="D793" i="17"/>
  <c r="E793" i="17"/>
  <c r="D794" i="17"/>
  <c r="E794" i="17"/>
  <c r="D795" i="17"/>
  <c r="E795" i="17"/>
  <c r="D796" i="17"/>
  <c r="E796" i="17"/>
  <c r="D797" i="17"/>
  <c r="E797" i="17"/>
  <c r="D798" i="17"/>
  <c r="E798" i="17"/>
  <c r="D799" i="17"/>
  <c r="E799" i="17"/>
  <c r="D800" i="17"/>
  <c r="E800" i="17"/>
  <c r="D801" i="17"/>
  <c r="E801" i="17"/>
  <c r="D802" i="17"/>
  <c r="E802" i="17"/>
  <c r="D803" i="17"/>
  <c r="E803" i="17"/>
  <c r="D804" i="17"/>
  <c r="E804" i="17"/>
  <c r="D805" i="17"/>
  <c r="E805" i="17"/>
  <c r="D806" i="17"/>
  <c r="E806" i="17"/>
  <c r="D807" i="17"/>
  <c r="E807" i="17"/>
  <c r="D808" i="17"/>
  <c r="E808" i="17"/>
  <c r="D809" i="17"/>
  <c r="E809" i="17"/>
  <c r="D810" i="17"/>
  <c r="E810" i="17"/>
  <c r="D811" i="17"/>
  <c r="E811" i="17"/>
  <c r="D812" i="17"/>
  <c r="E812" i="17"/>
  <c r="D813" i="17"/>
  <c r="E813" i="17"/>
  <c r="D814" i="17"/>
  <c r="E814" i="17"/>
  <c r="D815" i="17"/>
  <c r="E815" i="17"/>
  <c r="D816" i="17"/>
  <c r="E816" i="17"/>
  <c r="D817" i="17"/>
  <c r="E817" i="17"/>
  <c r="D818" i="17"/>
  <c r="E818" i="17"/>
  <c r="D819" i="17"/>
  <c r="E819" i="17"/>
  <c r="D820" i="17"/>
  <c r="E820" i="17"/>
  <c r="D821" i="17"/>
  <c r="E821" i="17"/>
  <c r="D822" i="17"/>
  <c r="E822" i="17"/>
  <c r="D823" i="17"/>
  <c r="E823" i="17"/>
  <c r="D824" i="17"/>
  <c r="E824" i="17"/>
  <c r="D825" i="17"/>
  <c r="E825" i="17"/>
  <c r="D826" i="17"/>
  <c r="E826" i="17"/>
  <c r="D827" i="17"/>
  <c r="E827" i="17"/>
  <c r="D828" i="17"/>
  <c r="E828" i="17"/>
  <c r="D829" i="17"/>
  <c r="E829" i="17"/>
  <c r="D830" i="17"/>
  <c r="E830" i="17"/>
  <c r="D831" i="17"/>
  <c r="E831" i="17"/>
  <c r="D832" i="17"/>
  <c r="E832" i="17"/>
  <c r="D833" i="17"/>
  <c r="E833" i="17"/>
  <c r="D834" i="17"/>
  <c r="E834" i="17"/>
  <c r="D835" i="17"/>
  <c r="E835" i="17"/>
  <c r="D836" i="17"/>
  <c r="E836" i="17"/>
  <c r="D837" i="17"/>
  <c r="E837" i="17"/>
  <c r="D838" i="17"/>
  <c r="E838" i="17"/>
  <c r="D839" i="17"/>
  <c r="E839" i="17"/>
  <c r="D840" i="17"/>
  <c r="E840" i="17"/>
  <c r="D841" i="17"/>
  <c r="E841" i="17"/>
  <c r="D842" i="17"/>
  <c r="E842" i="17"/>
  <c r="D843" i="17"/>
  <c r="E843" i="17"/>
  <c r="D844" i="17"/>
  <c r="E844" i="17"/>
  <c r="D845" i="17"/>
  <c r="E845" i="17"/>
  <c r="D846" i="17"/>
  <c r="E846" i="17"/>
  <c r="D847" i="17"/>
  <c r="E847" i="17"/>
  <c r="D848" i="17"/>
  <c r="E848" i="17"/>
  <c r="D849" i="17"/>
  <c r="E849" i="17"/>
  <c r="D850" i="17"/>
  <c r="E850" i="17"/>
  <c r="D851" i="17"/>
  <c r="E851" i="17"/>
  <c r="D852" i="17"/>
  <c r="E852" i="17"/>
  <c r="D853" i="17"/>
  <c r="E853" i="17"/>
  <c r="D854" i="17"/>
  <c r="E854" i="17"/>
  <c r="D855" i="17"/>
  <c r="E855" i="17"/>
  <c r="D856" i="17"/>
  <c r="E856" i="17"/>
  <c r="D857" i="17"/>
  <c r="E857" i="17"/>
  <c r="D858" i="17"/>
  <c r="E858" i="17"/>
  <c r="D859" i="17"/>
  <c r="E859" i="17"/>
  <c r="D860" i="17"/>
  <c r="E860" i="17"/>
  <c r="D861" i="17"/>
  <c r="E861" i="17"/>
  <c r="D862" i="17"/>
  <c r="E862" i="17"/>
  <c r="D863" i="17"/>
  <c r="E863" i="17"/>
  <c r="D864" i="17"/>
  <c r="E864" i="17"/>
  <c r="D865" i="17"/>
  <c r="E865" i="17"/>
  <c r="D866" i="17"/>
  <c r="E866" i="17"/>
  <c r="D867" i="17"/>
  <c r="E867" i="17"/>
  <c r="D868" i="17"/>
  <c r="E868" i="17"/>
  <c r="D869" i="17"/>
  <c r="E869" i="17"/>
  <c r="D870" i="17"/>
  <c r="E870" i="17"/>
  <c r="D871" i="17"/>
  <c r="E871" i="17"/>
  <c r="D872" i="17"/>
  <c r="E872" i="17"/>
  <c r="D873" i="17"/>
  <c r="E873" i="17"/>
  <c r="D874" i="17"/>
  <c r="E874" i="17"/>
  <c r="D875" i="17"/>
  <c r="E875" i="17"/>
  <c r="D876" i="17"/>
  <c r="E876" i="17"/>
  <c r="D877" i="17"/>
  <c r="E877" i="17"/>
  <c r="D878" i="17"/>
  <c r="E878" i="17"/>
  <c r="D879" i="17"/>
  <c r="E879" i="17"/>
  <c r="D880" i="17"/>
  <c r="E880" i="17"/>
  <c r="D881" i="17"/>
  <c r="E881" i="17"/>
  <c r="D882" i="17"/>
  <c r="E882" i="17"/>
  <c r="D883" i="17"/>
  <c r="E883" i="17"/>
  <c r="D884" i="17"/>
  <c r="E884" i="17"/>
  <c r="D885" i="17"/>
  <c r="E885" i="17"/>
  <c r="D886" i="17"/>
  <c r="E886" i="17"/>
  <c r="D887" i="17"/>
  <c r="E887" i="17"/>
  <c r="D888" i="17"/>
  <c r="E888" i="17"/>
  <c r="D889" i="17"/>
  <c r="E889" i="17"/>
  <c r="D890" i="17"/>
  <c r="E890" i="17"/>
  <c r="D891" i="17"/>
  <c r="E891" i="17"/>
  <c r="D892" i="17"/>
  <c r="E892" i="17"/>
  <c r="D893" i="17"/>
  <c r="E893" i="17"/>
  <c r="D894" i="17"/>
  <c r="E894" i="17"/>
  <c r="D895" i="17"/>
  <c r="E895" i="17"/>
  <c r="D896" i="17"/>
  <c r="E896" i="17"/>
  <c r="D897" i="17"/>
  <c r="E897" i="17"/>
  <c r="D898" i="17"/>
  <c r="E898" i="17"/>
  <c r="D899" i="17"/>
  <c r="E899" i="17"/>
  <c r="D900" i="17"/>
  <c r="E900" i="17"/>
  <c r="D901" i="17"/>
  <c r="E901" i="17"/>
  <c r="D902" i="17"/>
  <c r="E902" i="17"/>
  <c r="D903" i="17"/>
  <c r="E903" i="17"/>
  <c r="D904" i="17"/>
  <c r="E904" i="17"/>
  <c r="D905" i="17"/>
  <c r="E905" i="17"/>
  <c r="D906" i="17"/>
  <c r="E906" i="17"/>
  <c r="D907" i="17"/>
  <c r="E907" i="17"/>
  <c r="D908" i="17"/>
  <c r="E908" i="17"/>
  <c r="D909" i="17"/>
  <c r="E909" i="17"/>
  <c r="D910" i="17"/>
  <c r="E910" i="17"/>
  <c r="D911" i="17"/>
  <c r="E911" i="17"/>
  <c r="D912" i="17"/>
  <c r="E912" i="17"/>
  <c r="D913" i="17"/>
  <c r="E913" i="17"/>
  <c r="D914" i="17"/>
  <c r="E914" i="17"/>
  <c r="D915" i="17"/>
  <c r="E915" i="17"/>
  <c r="D916" i="17"/>
  <c r="E916" i="17"/>
  <c r="D917" i="17"/>
  <c r="E917" i="17"/>
  <c r="D918" i="17"/>
  <c r="E918" i="17"/>
  <c r="D919" i="17"/>
  <c r="E919" i="17"/>
  <c r="D920" i="17"/>
  <c r="E920" i="17"/>
  <c r="D921" i="17"/>
  <c r="E921" i="17"/>
  <c r="D922" i="17"/>
  <c r="E922" i="17"/>
  <c r="D923" i="17"/>
  <c r="E923" i="17"/>
  <c r="D924" i="17"/>
  <c r="E924" i="17"/>
  <c r="D925" i="17"/>
  <c r="E925" i="17"/>
  <c r="D926" i="17"/>
  <c r="E926" i="17"/>
  <c r="D927" i="17"/>
  <c r="E927" i="17"/>
  <c r="D928" i="17"/>
  <c r="E928" i="17"/>
  <c r="D929" i="17"/>
  <c r="E929" i="17"/>
  <c r="D930" i="17"/>
  <c r="E930" i="17"/>
  <c r="D931" i="17"/>
  <c r="E931" i="17"/>
  <c r="D932" i="17"/>
  <c r="E932" i="17"/>
  <c r="D933" i="17"/>
  <c r="E933" i="17"/>
  <c r="D934" i="17"/>
  <c r="E934" i="17"/>
  <c r="D935" i="17"/>
  <c r="E935" i="17"/>
  <c r="D936" i="17"/>
  <c r="E936" i="17"/>
  <c r="D937" i="17"/>
  <c r="E937" i="17"/>
  <c r="D938" i="17"/>
  <c r="E938" i="17"/>
  <c r="D939" i="17"/>
  <c r="E939" i="17"/>
  <c r="D940" i="17"/>
  <c r="E940" i="17"/>
  <c r="D941" i="17"/>
  <c r="E941" i="17"/>
  <c r="D942" i="17"/>
  <c r="E942" i="17"/>
  <c r="D943" i="17"/>
  <c r="E943" i="17"/>
  <c r="D944" i="17"/>
  <c r="E944" i="17"/>
  <c r="D945" i="17"/>
  <c r="E945" i="17"/>
  <c r="D946" i="17"/>
  <c r="E946" i="17"/>
  <c r="D947" i="17"/>
  <c r="E947" i="17"/>
  <c r="D948" i="17"/>
  <c r="E948" i="17"/>
  <c r="D949" i="17"/>
  <c r="E949" i="17"/>
  <c r="D950" i="17"/>
  <c r="E950" i="17"/>
  <c r="D951" i="17"/>
  <c r="E951" i="17"/>
  <c r="D952" i="17"/>
  <c r="E952" i="17"/>
  <c r="D953" i="17"/>
  <c r="E953" i="17"/>
  <c r="D954" i="17"/>
  <c r="E954" i="17"/>
  <c r="D955" i="17"/>
  <c r="E955" i="17"/>
  <c r="D956" i="17"/>
  <c r="E956" i="17"/>
  <c r="D957" i="17"/>
  <c r="E957" i="17"/>
  <c r="D958" i="17"/>
  <c r="E958" i="17"/>
  <c r="D959" i="17"/>
  <c r="E959" i="17"/>
  <c r="D960" i="17"/>
  <c r="E960" i="17"/>
  <c r="D961" i="17"/>
  <c r="E961" i="17"/>
  <c r="D962" i="17"/>
  <c r="E962" i="17"/>
  <c r="D963" i="17"/>
  <c r="E963" i="17"/>
  <c r="D964" i="17"/>
  <c r="E964" i="17"/>
  <c r="D965" i="17"/>
  <c r="E965" i="17"/>
  <c r="D966" i="17"/>
  <c r="E966" i="17"/>
  <c r="D967" i="17"/>
  <c r="E967" i="17"/>
  <c r="D968" i="17"/>
  <c r="E968" i="17"/>
  <c r="D969" i="17"/>
  <c r="E969" i="17"/>
  <c r="D970" i="17"/>
  <c r="E970" i="17"/>
  <c r="D971" i="17"/>
  <c r="E971" i="17"/>
  <c r="D972" i="17"/>
  <c r="E972" i="17"/>
  <c r="D973" i="17"/>
  <c r="E973" i="17"/>
  <c r="D974" i="17"/>
  <c r="E974" i="17"/>
  <c r="D975" i="17"/>
  <c r="E975" i="17"/>
  <c r="D976" i="17"/>
  <c r="E976" i="17"/>
  <c r="D977" i="17"/>
  <c r="E977" i="17"/>
  <c r="D978" i="17"/>
  <c r="E978" i="17"/>
  <c r="D979" i="17"/>
  <c r="E979" i="17"/>
  <c r="D980" i="17"/>
  <c r="E980" i="17"/>
  <c r="D981" i="17"/>
  <c r="E981" i="17"/>
  <c r="D982" i="17"/>
  <c r="E982" i="17"/>
  <c r="D983" i="17"/>
  <c r="E983" i="17"/>
  <c r="D984" i="17"/>
  <c r="E984" i="17"/>
  <c r="D985" i="17"/>
  <c r="E985" i="17"/>
  <c r="D986" i="17"/>
  <c r="E986" i="17"/>
  <c r="D987" i="17"/>
  <c r="E987" i="17"/>
  <c r="D988" i="17"/>
  <c r="E988" i="17"/>
  <c r="D989" i="17"/>
  <c r="E989" i="17"/>
  <c r="D990" i="17"/>
  <c r="E990" i="17"/>
  <c r="D991" i="17"/>
  <c r="E991" i="17"/>
  <c r="D992" i="17"/>
  <c r="E992" i="17"/>
  <c r="D993" i="17"/>
  <c r="E993" i="17"/>
  <c r="D994" i="17"/>
  <c r="E994" i="17"/>
  <c r="D995" i="17"/>
  <c r="E995" i="17"/>
  <c r="D996" i="17"/>
  <c r="E996" i="17"/>
  <c r="D997" i="17"/>
  <c r="E997" i="17"/>
  <c r="D998" i="17"/>
  <c r="E998" i="17"/>
  <c r="D999" i="17"/>
  <c r="E999" i="17"/>
  <c r="D1000" i="17"/>
  <c r="E1000" i="17"/>
  <c r="D1001" i="17"/>
  <c r="E1001" i="17"/>
  <c r="D1002" i="17"/>
  <c r="E1002" i="17"/>
  <c r="D1003" i="17"/>
  <c r="E1003" i="17"/>
  <c r="D1004" i="17"/>
  <c r="E1004" i="17"/>
  <c r="D1005" i="17"/>
  <c r="E1005" i="17"/>
  <c r="D1006" i="17"/>
  <c r="E1006" i="17"/>
  <c r="D1007" i="17"/>
  <c r="E1007" i="17"/>
  <c r="D1008" i="17"/>
  <c r="E1008" i="17"/>
  <c r="D1009" i="17"/>
  <c r="E1009" i="17"/>
  <c r="D1010" i="17"/>
  <c r="E1010" i="17"/>
  <c r="D1011" i="17"/>
  <c r="E1011" i="17"/>
  <c r="D1012" i="17"/>
  <c r="E1012" i="17"/>
  <c r="D1013" i="17"/>
  <c r="E1013" i="17"/>
  <c r="D1014" i="17"/>
  <c r="E1014" i="17"/>
  <c r="D1015" i="17"/>
  <c r="E1015" i="17"/>
  <c r="D1016" i="17"/>
  <c r="E1016" i="17"/>
  <c r="D1017" i="17"/>
  <c r="E1017" i="17"/>
  <c r="D1018" i="17"/>
  <c r="E1018" i="17"/>
  <c r="D1019" i="17"/>
  <c r="E1019" i="17"/>
  <c r="D1020" i="17"/>
  <c r="E1020" i="17"/>
  <c r="D1021" i="17"/>
  <c r="E1021" i="17"/>
  <c r="D1022" i="17"/>
  <c r="E1022" i="17"/>
  <c r="D1023" i="17"/>
  <c r="E1023" i="17"/>
  <c r="D1024" i="17"/>
  <c r="E1024" i="17"/>
  <c r="D1025" i="17"/>
  <c r="E1025" i="17"/>
  <c r="D1026" i="17"/>
  <c r="E1026" i="17"/>
  <c r="D1027" i="17"/>
  <c r="E1027" i="17"/>
  <c r="D1028" i="17"/>
  <c r="E1028" i="17"/>
  <c r="D1029" i="17"/>
  <c r="E1029" i="17"/>
  <c r="D1030" i="17"/>
  <c r="E1030" i="17"/>
  <c r="D1031" i="17"/>
  <c r="E1031" i="17"/>
  <c r="D1032" i="17"/>
  <c r="E1032" i="17"/>
  <c r="D1033" i="17"/>
  <c r="E1033" i="17"/>
  <c r="D1034" i="17"/>
  <c r="E1034" i="17"/>
  <c r="D1035" i="17"/>
  <c r="E1035" i="17"/>
  <c r="D1036" i="17"/>
  <c r="E1036" i="17"/>
  <c r="D1037" i="17"/>
  <c r="E1037" i="17"/>
  <c r="D1038" i="17"/>
  <c r="E1038" i="17"/>
  <c r="D1039" i="17"/>
  <c r="E1039" i="17"/>
  <c r="D1040" i="17"/>
  <c r="E1040" i="17"/>
  <c r="D1041" i="17"/>
  <c r="E1041" i="17"/>
  <c r="D1042" i="17"/>
  <c r="E1042" i="17"/>
  <c r="D1043" i="17"/>
  <c r="E1043" i="17"/>
  <c r="D1044" i="17"/>
  <c r="E1044" i="17"/>
  <c r="D1045" i="17"/>
  <c r="E1045" i="17"/>
  <c r="D1046" i="17"/>
  <c r="E1046" i="17"/>
  <c r="D1047" i="17"/>
  <c r="E1047" i="17"/>
  <c r="D1048" i="17"/>
  <c r="E1048" i="17"/>
  <c r="D1049" i="17"/>
  <c r="E1049" i="17"/>
  <c r="D1050" i="17"/>
  <c r="E1050" i="17"/>
  <c r="D1051" i="17"/>
  <c r="E1051" i="17"/>
  <c r="D1052" i="17"/>
  <c r="E1052" i="17"/>
  <c r="D1053" i="17"/>
  <c r="E1053" i="17"/>
  <c r="D1054" i="17"/>
  <c r="E1054" i="17"/>
  <c r="D1055" i="17"/>
  <c r="E1055" i="17"/>
  <c r="D1056" i="17"/>
  <c r="E1056" i="17"/>
  <c r="D1057" i="17"/>
  <c r="E1057" i="17"/>
  <c r="D1058" i="17"/>
  <c r="E1058" i="17"/>
  <c r="D1059" i="17"/>
  <c r="E1059" i="17"/>
  <c r="D1060" i="17"/>
  <c r="E1060" i="17"/>
  <c r="D1061" i="17"/>
  <c r="E1061" i="17"/>
  <c r="D1062" i="17"/>
  <c r="E1062" i="17"/>
  <c r="D1063" i="17"/>
  <c r="E1063" i="17"/>
  <c r="D1064" i="17"/>
  <c r="E1064" i="17"/>
  <c r="D1065" i="17"/>
  <c r="E1065" i="17"/>
  <c r="D1066" i="17"/>
  <c r="E1066" i="17"/>
  <c r="D1067" i="17"/>
  <c r="E1067" i="17"/>
  <c r="D1068" i="17"/>
  <c r="E1068" i="17"/>
  <c r="D1069" i="17"/>
  <c r="E1069" i="17"/>
  <c r="D1070" i="17"/>
  <c r="E1070" i="17"/>
  <c r="D1071" i="17"/>
  <c r="E1071" i="17"/>
  <c r="D1072" i="17"/>
  <c r="E1072" i="17"/>
  <c r="D1073" i="17"/>
  <c r="E1073" i="17"/>
  <c r="D1074" i="17"/>
  <c r="E1074" i="17"/>
  <c r="D1075" i="17"/>
  <c r="E1075" i="17"/>
  <c r="D1076" i="17"/>
  <c r="E1076" i="17"/>
  <c r="D1077" i="17"/>
  <c r="E1077" i="17"/>
  <c r="D1078" i="17"/>
  <c r="E1078" i="17"/>
  <c r="D1079" i="17"/>
  <c r="E1079" i="17"/>
  <c r="D1080" i="17"/>
  <c r="E1080" i="17"/>
  <c r="D1081" i="17"/>
  <c r="E1081" i="17"/>
  <c r="D1082" i="17"/>
  <c r="E1082" i="17"/>
  <c r="D1083" i="17"/>
  <c r="E1083" i="17"/>
  <c r="D1084" i="17"/>
  <c r="E1084" i="17"/>
  <c r="D1085" i="17"/>
  <c r="E1085" i="17"/>
  <c r="D1086" i="17"/>
  <c r="E1086" i="17"/>
  <c r="D1087" i="17"/>
  <c r="E1087" i="17"/>
  <c r="D1088" i="17"/>
  <c r="E1088" i="17"/>
  <c r="D1089" i="17"/>
  <c r="E1089" i="17"/>
  <c r="D1090" i="17"/>
  <c r="E1090" i="17"/>
  <c r="D1091" i="17"/>
  <c r="E1091" i="17"/>
  <c r="D1092" i="17"/>
  <c r="E1092" i="17"/>
  <c r="D1093" i="17"/>
  <c r="E1093" i="17"/>
  <c r="D1094" i="17"/>
  <c r="E1094" i="17"/>
  <c r="D1095" i="17"/>
  <c r="E1095" i="17"/>
  <c r="D1096" i="17"/>
  <c r="E1096" i="17"/>
  <c r="D1097" i="17"/>
  <c r="E1097" i="17"/>
  <c r="D1098" i="17"/>
  <c r="E1098" i="17"/>
  <c r="D1099" i="17"/>
  <c r="E1099" i="17"/>
  <c r="D1100" i="17"/>
  <c r="E1100" i="17"/>
  <c r="D1101" i="17"/>
  <c r="E1101" i="17"/>
  <c r="D1102" i="17"/>
  <c r="E1102" i="17"/>
  <c r="D1103" i="17"/>
  <c r="E1103" i="17"/>
  <c r="D1104" i="17"/>
  <c r="E1104" i="17"/>
  <c r="D1105" i="17"/>
  <c r="E1105" i="17"/>
  <c r="D1106" i="17"/>
  <c r="E1106" i="17"/>
  <c r="D1107" i="17"/>
  <c r="E1107" i="17"/>
  <c r="D1108" i="17"/>
  <c r="E1108" i="17"/>
  <c r="D1109" i="17"/>
  <c r="E1109" i="17"/>
  <c r="D1110" i="17"/>
  <c r="E1110" i="17"/>
  <c r="D1111" i="17"/>
  <c r="E1111" i="17"/>
  <c r="D1112" i="17"/>
  <c r="E1112" i="17"/>
  <c r="D1113" i="17"/>
  <c r="E1113" i="17"/>
  <c r="D1114" i="17"/>
  <c r="E1114" i="17"/>
  <c r="D1115" i="17"/>
  <c r="E1115" i="17"/>
  <c r="D1116" i="17"/>
  <c r="E1116" i="17"/>
  <c r="D1117" i="17"/>
  <c r="E1117" i="17"/>
  <c r="D1118" i="17"/>
  <c r="E1118" i="17"/>
  <c r="D1119" i="17"/>
  <c r="E1119" i="17"/>
  <c r="D1120" i="17"/>
  <c r="E1120" i="17"/>
  <c r="D1121" i="17"/>
  <c r="E1121" i="17"/>
  <c r="D1122" i="17"/>
  <c r="E1122" i="17"/>
  <c r="D1123" i="17"/>
  <c r="E1123" i="17"/>
  <c r="D1124" i="17"/>
  <c r="E1124" i="17"/>
  <c r="D1125" i="17"/>
  <c r="E1125" i="17"/>
  <c r="D1126" i="17"/>
  <c r="E1126" i="17"/>
  <c r="D1127" i="17"/>
  <c r="E1127" i="17"/>
  <c r="D1128" i="17"/>
  <c r="E1128" i="17"/>
  <c r="D1129" i="17"/>
  <c r="E1129" i="17"/>
  <c r="D1130" i="17"/>
  <c r="E1130" i="17"/>
  <c r="D1131" i="17"/>
  <c r="E1131" i="17"/>
  <c r="D1132" i="17"/>
  <c r="E1132" i="17"/>
  <c r="D1133" i="17"/>
  <c r="E1133" i="17"/>
  <c r="D1134" i="17"/>
  <c r="E1134" i="17"/>
  <c r="D1135" i="17"/>
  <c r="E1135" i="17"/>
  <c r="D1136" i="17"/>
  <c r="E1136" i="17"/>
  <c r="D1137" i="17"/>
  <c r="E1137" i="17"/>
  <c r="D1138" i="17"/>
  <c r="E1138" i="17"/>
  <c r="D1139" i="17"/>
  <c r="E1139" i="17"/>
  <c r="D1140" i="17"/>
  <c r="E1140" i="17"/>
  <c r="D1141" i="17"/>
  <c r="E1141" i="17"/>
  <c r="D1142" i="17"/>
  <c r="E1142" i="17"/>
  <c r="D1143" i="17"/>
  <c r="E1143" i="17"/>
  <c r="D1144" i="17"/>
  <c r="E1144" i="17"/>
  <c r="D1145" i="17"/>
  <c r="E1145" i="17"/>
  <c r="D1146" i="17"/>
  <c r="E1146" i="17"/>
  <c r="D1147" i="17"/>
  <c r="E1147" i="17"/>
  <c r="D1148" i="17"/>
  <c r="E1148" i="17"/>
  <c r="D1149" i="17"/>
  <c r="E1149" i="17"/>
  <c r="D1150" i="17"/>
  <c r="E1150" i="17"/>
  <c r="D1151" i="17"/>
  <c r="E1151" i="17"/>
  <c r="D1152" i="17"/>
  <c r="E1152" i="17"/>
  <c r="D1153" i="17"/>
  <c r="E1153" i="17"/>
  <c r="D1154" i="17"/>
  <c r="E1154" i="17"/>
  <c r="D1155" i="17"/>
  <c r="E1155" i="17"/>
  <c r="D1156" i="17"/>
  <c r="E1156" i="17"/>
  <c r="D1157" i="17"/>
  <c r="E1157" i="17"/>
  <c r="D1158" i="17"/>
  <c r="E1158" i="17"/>
  <c r="D1159" i="17"/>
  <c r="E1159" i="17"/>
  <c r="D1160" i="17"/>
  <c r="E1160" i="17"/>
  <c r="D1161" i="17"/>
  <c r="E1161" i="17"/>
  <c r="D1162" i="17"/>
  <c r="E1162" i="17"/>
  <c r="D1163" i="17"/>
  <c r="E1163" i="17"/>
  <c r="D1164" i="17"/>
  <c r="E1164" i="17"/>
  <c r="D1165" i="17"/>
  <c r="E1165" i="17"/>
  <c r="D1166" i="17"/>
  <c r="E1166" i="17"/>
  <c r="D1167" i="17"/>
  <c r="E1167" i="17"/>
  <c r="D1168" i="17"/>
  <c r="E1168" i="17"/>
  <c r="D1169" i="17"/>
  <c r="E1169" i="17"/>
  <c r="D1170" i="17"/>
  <c r="E1170" i="17"/>
  <c r="D1171" i="17"/>
  <c r="E1171" i="17"/>
  <c r="D1172" i="17"/>
  <c r="E1172" i="17"/>
  <c r="D1173" i="17"/>
  <c r="E1173" i="17"/>
  <c r="D1174" i="17"/>
  <c r="E1174" i="17"/>
  <c r="D1175" i="17"/>
  <c r="E1175" i="17"/>
  <c r="D1176" i="17"/>
  <c r="E1176" i="17"/>
  <c r="D1177" i="17"/>
  <c r="E1177" i="17"/>
  <c r="D1178" i="17"/>
  <c r="E1178" i="17"/>
  <c r="D1179" i="17"/>
  <c r="E1179" i="17"/>
  <c r="D1180" i="17"/>
  <c r="E1180" i="17"/>
  <c r="D1181" i="17"/>
  <c r="E1181" i="17"/>
  <c r="D1182" i="17"/>
  <c r="E1182" i="17"/>
  <c r="D1183" i="17"/>
  <c r="E1183" i="17"/>
  <c r="D1184" i="17"/>
  <c r="E1184" i="17"/>
  <c r="D1185" i="17"/>
  <c r="E1185" i="17"/>
  <c r="D1186" i="17"/>
  <c r="E1186" i="17"/>
  <c r="D1187" i="17"/>
  <c r="E1187" i="17"/>
  <c r="D1188" i="17"/>
  <c r="E1188" i="17"/>
  <c r="D1189" i="17"/>
  <c r="E1189" i="17"/>
  <c r="D1190" i="17"/>
  <c r="E1190" i="17"/>
  <c r="D1191" i="17"/>
  <c r="E1191" i="17"/>
  <c r="D1192" i="17"/>
  <c r="E1192" i="17"/>
  <c r="D1193" i="17"/>
  <c r="E1193" i="17"/>
  <c r="D1194" i="17"/>
  <c r="E1194" i="17"/>
  <c r="D1195" i="17"/>
  <c r="E1195" i="17"/>
  <c r="D1196" i="17"/>
  <c r="E1196" i="17"/>
  <c r="D1197" i="17"/>
  <c r="E1197" i="17"/>
  <c r="D1198" i="17"/>
  <c r="E1198" i="17"/>
  <c r="D1199" i="17"/>
  <c r="E1199" i="17"/>
  <c r="D1200" i="17"/>
  <c r="E1200" i="17"/>
  <c r="D1201" i="17"/>
  <c r="E1201" i="17"/>
  <c r="D1202" i="17"/>
  <c r="E1202" i="17"/>
  <c r="D1203" i="17"/>
  <c r="E1203" i="17"/>
  <c r="D1204" i="17"/>
  <c r="E1204" i="17"/>
  <c r="D1205" i="17"/>
  <c r="E1205" i="17"/>
  <c r="D1206" i="17"/>
  <c r="E1206" i="17"/>
  <c r="D1207" i="17"/>
  <c r="E1207" i="17"/>
  <c r="D1208" i="17"/>
  <c r="E1208" i="17"/>
  <c r="D1209" i="17"/>
  <c r="E1209" i="17"/>
  <c r="D1210" i="17"/>
  <c r="E1210" i="17"/>
  <c r="D1211" i="17"/>
  <c r="E1211" i="17"/>
  <c r="D1212" i="17"/>
  <c r="E1212" i="17"/>
  <c r="D1213" i="17"/>
  <c r="E1213" i="17"/>
  <c r="D1214" i="17"/>
  <c r="E1214" i="17"/>
  <c r="D1215" i="17"/>
  <c r="E1215" i="17"/>
  <c r="D1216" i="17"/>
  <c r="E1216" i="17"/>
  <c r="D1217" i="17"/>
  <c r="E1217" i="17"/>
  <c r="D1218" i="17"/>
  <c r="E1218" i="17"/>
  <c r="D1219" i="17"/>
  <c r="E1219" i="17"/>
  <c r="D1220" i="17"/>
  <c r="E1220" i="17"/>
  <c r="D1221" i="17"/>
  <c r="E1221" i="17"/>
  <c r="D1222" i="17"/>
  <c r="E1222" i="17"/>
  <c r="D1223" i="17"/>
  <c r="E1223" i="17"/>
  <c r="D1224" i="17"/>
  <c r="E1224" i="17"/>
  <c r="D1225" i="17"/>
  <c r="E1225" i="17"/>
  <c r="D1226" i="17"/>
  <c r="E1226" i="17"/>
  <c r="D1227" i="17"/>
  <c r="E1227" i="17"/>
  <c r="D1228" i="17"/>
  <c r="E1228" i="17"/>
  <c r="D1229" i="17"/>
  <c r="E1229" i="17"/>
  <c r="D1230" i="17"/>
  <c r="E1230" i="17"/>
  <c r="D1231" i="17"/>
  <c r="E1231" i="17"/>
  <c r="D1232" i="17"/>
  <c r="E1232" i="17"/>
  <c r="D1233" i="17"/>
  <c r="E1233" i="17"/>
  <c r="D1234" i="17"/>
  <c r="E1234" i="17"/>
  <c r="D1235" i="17"/>
  <c r="E1235" i="17"/>
  <c r="D1236" i="17"/>
  <c r="E1236" i="17"/>
  <c r="D1237" i="17"/>
  <c r="E1237" i="17"/>
  <c r="D1238" i="17"/>
  <c r="E1238" i="17"/>
  <c r="D1239" i="17"/>
  <c r="E1239" i="17"/>
  <c r="D1240" i="17"/>
  <c r="E1240" i="17"/>
  <c r="D1241" i="17"/>
  <c r="E1241" i="17"/>
  <c r="D1242" i="17"/>
  <c r="E1242" i="17"/>
  <c r="D1243" i="17"/>
  <c r="E1243" i="17"/>
  <c r="D1244" i="17"/>
  <c r="E1244" i="17"/>
  <c r="D1245" i="17"/>
  <c r="E1245" i="17"/>
  <c r="D1246" i="17"/>
  <c r="E1246" i="17"/>
  <c r="D1247" i="17"/>
  <c r="E1247" i="17"/>
  <c r="D1248" i="17"/>
  <c r="E1248" i="17"/>
  <c r="D1249" i="17"/>
  <c r="E1249" i="17"/>
  <c r="D1250" i="17"/>
  <c r="E1250" i="17"/>
  <c r="D1251" i="17"/>
  <c r="E1251" i="17"/>
  <c r="D1252" i="17"/>
  <c r="E1252" i="17"/>
  <c r="D1253" i="17"/>
  <c r="E1253" i="17"/>
  <c r="D1254" i="17"/>
  <c r="E1254" i="17"/>
  <c r="D1255" i="17"/>
  <c r="E1255" i="17"/>
  <c r="D1256" i="17"/>
  <c r="E1256" i="17"/>
  <c r="D1257" i="17"/>
  <c r="E1257" i="17"/>
  <c r="D1258" i="17"/>
  <c r="E1258" i="17"/>
  <c r="D1259" i="17"/>
  <c r="E1259" i="17"/>
  <c r="D1260" i="17"/>
  <c r="E1260" i="17"/>
  <c r="D1261" i="17"/>
  <c r="E1261" i="17"/>
  <c r="D1262" i="17"/>
  <c r="E1262" i="17"/>
  <c r="D1263" i="17"/>
  <c r="E1263" i="17"/>
  <c r="D1264" i="17"/>
  <c r="E1264" i="17"/>
  <c r="D1265" i="17"/>
  <c r="E1265" i="17"/>
  <c r="D1266" i="17"/>
  <c r="E1266" i="17"/>
  <c r="D1267" i="17"/>
  <c r="E1267" i="17"/>
  <c r="D1268" i="17"/>
  <c r="E1268" i="17"/>
  <c r="D1269" i="17"/>
  <c r="E1269" i="17"/>
  <c r="D1270" i="17"/>
  <c r="E1270" i="17"/>
  <c r="D1271" i="17"/>
  <c r="E1271" i="17"/>
  <c r="D1272" i="17"/>
  <c r="E1272" i="17"/>
  <c r="D1273" i="17"/>
  <c r="E1273" i="17"/>
  <c r="D1274" i="17"/>
  <c r="E1274" i="17"/>
  <c r="D1275" i="17"/>
  <c r="E1275" i="17"/>
  <c r="D1276" i="17"/>
  <c r="E1276" i="17"/>
  <c r="D1277" i="17"/>
  <c r="E1277" i="17"/>
  <c r="D1278" i="17"/>
  <c r="E1278" i="17"/>
  <c r="D1279" i="17"/>
  <c r="E1279" i="17"/>
  <c r="D1280" i="17"/>
  <c r="E1280" i="17"/>
  <c r="D1281" i="17"/>
  <c r="E1281" i="17"/>
  <c r="D1282" i="17"/>
  <c r="E1282" i="17"/>
  <c r="D1283" i="17"/>
  <c r="E1283" i="17"/>
  <c r="D1284" i="17"/>
  <c r="E1284" i="17"/>
  <c r="D1285" i="17"/>
  <c r="E1285" i="17"/>
  <c r="D1286" i="17"/>
  <c r="E1286" i="17"/>
  <c r="D1287" i="17"/>
  <c r="E1287" i="17"/>
  <c r="D1288" i="17"/>
  <c r="E1288" i="17"/>
  <c r="D1289" i="17"/>
  <c r="E1289" i="17"/>
  <c r="D1290" i="17"/>
  <c r="E1290" i="17"/>
  <c r="D1291" i="17"/>
  <c r="E1291" i="17"/>
  <c r="D1292" i="17"/>
  <c r="E1292" i="17"/>
  <c r="D1293" i="17"/>
  <c r="E1293" i="17"/>
  <c r="D1294" i="17"/>
  <c r="E1294" i="17"/>
  <c r="D1295" i="17"/>
  <c r="E1295" i="17"/>
  <c r="D1296" i="17"/>
  <c r="E1296" i="17"/>
  <c r="D1297" i="17"/>
  <c r="E1297" i="17"/>
  <c r="D1298" i="17"/>
  <c r="E1298" i="17"/>
  <c r="D1299" i="17"/>
  <c r="E1299" i="17"/>
  <c r="D1300" i="17"/>
  <c r="E1300" i="17"/>
  <c r="D1301" i="17"/>
  <c r="E1301" i="17"/>
  <c r="D1302" i="17"/>
  <c r="E1302" i="17"/>
  <c r="D1303" i="17"/>
  <c r="E1303" i="17"/>
  <c r="D1304" i="17"/>
  <c r="E1304" i="17"/>
  <c r="D1305" i="17"/>
  <c r="E1305" i="17"/>
  <c r="D1306" i="17"/>
  <c r="E1306" i="17"/>
  <c r="D1307" i="17"/>
  <c r="E1307" i="17"/>
  <c r="D1308" i="17"/>
  <c r="E1308" i="17"/>
  <c r="D1309" i="17"/>
  <c r="E1309" i="17"/>
  <c r="D1310" i="17"/>
  <c r="E1310" i="17"/>
  <c r="D1311" i="17"/>
  <c r="E1311" i="17"/>
  <c r="D1312" i="17"/>
  <c r="E1312" i="17"/>
  <c r="D1313" i="17"/>
  <c r="E1313" i="17"/>
  <c r="D1314" i="17"/>
  <c r="E1314" i="17"/>
  <c r="D1315" i="17"/>
  <c r="E1315" i="17"/>
  <c r="D1316" i="17"/>
  <c r="E1316" i="17"/>
  <c r="D1317" i="17"/>
  <c r="E1317" i="17"/>
  <c r="D1318" i="17"/>
  <c r="E1318" i="17"/>
  <c r="D1319" i="17"/>
  <c r="E1319" i="17"/>
  <c r="D1320" i="17"/>
  <c r="E1320" i="17"/>
  <c r="D1321" i="17"/>
  <c r="E1321" i="17"/>
  <c r="D1322" i="17"/>
  <c r="E1322" i="17"/>
  <c r="D1323" i="17"/>
  <c r="E1323" i="17"/>
  <c r="D1324" i="17"/>
  <c r="E1324" i="17"/>
  <c r="D1325" i="17"/>
  <c r="E1325" i="17"/>
  <c r="D1326" i="17"/>
  <c r="E1326" i="17"/>
  <c r="D1327" i="17"/>
  <c r="E1327" i="17"/>
  <c r="D1328" i="17"/>
  <c r="E1328" i="17"/>
  <c r="D1329" i="17"/>
  <c r="E1329" i="17"/>
  <c r="D1330" i="17"/>
  <c r="E1330" i="17"/>
  <c r="D1331" i="17"/>
  <c r="E1331" i="17"/>
  <c r="D1332" i="17"/>
  <c r="E1332" i="17"/>
  <c r="D1333" i="17"/>
  <c r="E1333" i="17"/>
  <c r="D1334" i="17"/>
  <c r="E1334" i="17"/>
  <c r="D1335" i="17"/>
  <c r="E1335" i="17"/>
  <c r="D1336" i="17"/>
  <c r="E1336" i="17"/>
  <c r="D1337" i="17"/>
  <c r="E1337" i="17"/>
  <c r="D1338" i="17"/>
  <c r="E1338" i="17"/>
  <c r="D1339" i="17"/>
  <c r="E1339" i="17"/>
  <c r="D1340" i="17"/>
  <c r="E1340" i="17"/>
  <c r="D1341" i="17"/>
  <c r="E1341" i="17"/>
  <c r="D1342" i="17"/>
  <c r="E1342" i="17"/>
  <c r="D1343" i="17"/>
  <c r="E1343" i="17"/>
  <c r="D1344" i="17"/>
  <c r="E1344" i="17"/>
  <c r="D1345" i="17"/>
  <c r="E1345" i="17"/>
  <c r="D1346" i="17"/>
  <c r="E1346" i="17"/>
  <c r="D1347" i="17"/>
  <c r="E1347" i="17"/>
  <c r="D1348" i="17"/>
  <c r="E1348" i="17"/>
  <c r="D1349" i="17"/>
  <c r="E1349" i="17"/>
  <c r="D1350" i="17"/>
  <c r="E1350" i="17"/>
  <c r="D1351" i="17"/>
  <c r="E1351" i="17"/>
  <c r="D1352" i="17"/>
  <c r="E1352" i="17"/>
  <c r="D1353" i="17"/>
  <c r="E1353" i="17"/>
  <c r="D1354" i="17"/>
  <c r="E1354" i="17"/>
  <c r="D1355" i="17"/>
  <c r="E1355" i="17"/>
  <c r="D1356" i="17"/>
  <c r="E1356" i="17"/>
  <c r="D1357" i="17"/>
  <c r="E1357" i="17"/>
  <c r="D1358" i="17"/>
  <c r="E1358" i="17"/>
  <c r="D1359" i="17"/>
  <c r="E1359" i="17"/>
  <c r="D1360" i="17"/>
  <c r="E1360" i="17"/>
  <c r="D1361" i="17"/>
  <c r="E1361" i="17"/>
  <c r="D1362" i="17"/>
  <c r="E1362" i="17"/>
  <c r="D1363" i="17"/>
  <c r="E1363" i="17"/>
  <c r="D1364" i="17"/>
  <c r="E1364" i="17"/>
  <c r="D1365" i="17"/>
  <c r="E1365" i="17"/>
  <c r="D1366" i="17"/>
  <c r="E1366" i="17"/>
  <c r="D1367" i="17"/>
  <c r="E1367" i="17"/>
  <c r="D1368" i="17"/>
  <c r="E1368" i="17"/>
  <c r="D1369" i="17"/>
  <c r="E1369" i="17"/>
  <c r="D1370" i="17"/>
  <c r="E1370" i="17"/>
  <c r="D1371" i="17"/>
  <c r="E1371" i="17"/>
  <c r="D1372" i="17"/>
  <c r="E1372" i="17"/>
  <c r="D1373" i="17"/>
  <c r="E1373" i="17"/>
  <c r="D1374" i="17"/>
  <c r="E1374" i="17"/>
  <c r="D1375" i="17"/>
  <c r="E1375" i="17"/>
  <c r="D1376" i="17"/>
  <c r="E1376" i="17"/>
  <c r="D1377" i="17"/>
  <c r="E1377" i="17"/>
  <c r="D1378" i="17"/>
  <c r="E1378" i="17"/>
  <c r="D1379" i="17"/>
  <c r="E1379" i="17"/>
  <c r="D1380" i="17"/>
  <c r="E1380" i="17"/>
  <c r="D1381" i="17"/>
  <c r="E1381" i="17"/>
  <c r="D1382" i="17"/>
  <c r="E1382" i="17"/>
  <c r="D1383" i="17"/>
  <c r="E1383" i="17"/>
  <c r="D1384" i="17"/>
  <c r="E1384" i="17"/>
  <c r="D1385" i="17"/>
  <c r="E1385" i="17"/>
  <c r="D1386" i="17"/>
  <c r="E1386" i="17"/>
  <c r="D1387" i="17"/>
  <c r="E1387" i="17"/>
  <c r="D1388" i="17"/>
  <c r="E1388" i="17"/>
  <c r="D1389" i="17"/>
  <c r="E1389" i="17"/>
  <c r="D1390" i="17"/>
  <c r="E1390" i="17"/>
  <c r="D1391" i="17"/>
  <c r="E1391" i="17"/>
  <c r="D1392" i="17"/>
  <c r="E1392" i="17"/>
  <c r="D1393" i="17"/>
  <c r="E1393" i="17"/>
  <c r="D1394" i="17"/>
  <c r="E1394" i="17"/>
  <c r="D1395" i="17"/>
  <c r="E1395" i="17"/>
  <c r="D1396" i="17"/>
  <c r="E1396" i="17"/>
  <c r="D1397" i="17"/>
  <c r="E1397" i="17"/>
  <c r="D1398" i="17"/>
  <c r="E1398" i="17"/>
  <c r="D1399" i="17"/>
  <c r="E1399" i="17"/>
  <c r="D1400" i="17"/>
  <c r="E1400" i="17"/>
  <c r="D1401" i="17"/>
  <c r="E1401" i="17"/>
  <c r="D1402" i="17"/>
  <c r="E1402" i="17"/>
  <c r="D1403" i="17"/>
  <c r="E1403" i="17"/>
  <c r="D1404" i="17"/>
  <c r="E1404" i="17"/>
  <c r="D1405" i="17"/>
  <c r="E1405" i="17"/>
  <c r="D1406" i="17"/>
  <c r="E1406" i="17"/>
  <c r="D1407" i="17"/>
  <c r="E1407" i="17"/>
  <c r="D1408" i="17"/>
  <c r="E1408" i="17"/>
  <c r="D1409" i="17"/>
  <c r="E1409" i="17"/>
  <c r="D1410" i="17"/>
  <c r="E1410" i="17"/>
  <c r="D1411" i="17"/>
  <c r="E1411" i="17"/>
  <c r="D1412" i="17"/>
  <c r="E1412" i="17"/>
  <c r="D1413" i="17"/>
  <c r="E1413" i="17"/>
  <c r="D1414" i="17"/>
  <c r="E1414" i="17"/>
  <c r="D1415" i="17"/>
  <c r="E1415" i="17"/>
  <c r="D1416" i="17"/>
  <c r="E1416" i="17"/>
  <c r="D1417" i="17"/>
  <c r="E1417" i="17"/>
  <c r="D1418" i="17"/>
  <c r="E1418" i="17"/>
  <c r="D1419" i="17"/>
  <c r="E1419" i="17"/>
  <c r="D1420" i="17"/>
  <c r="E1420" i="17"/>
  <c r="D1421" i="17"/>
  <c r="E1421" i="17"/>
  <c r="D1422" i="17"/>
  <c r="E1422" i="17"/>
  <c r="D1423" i="17"/>
  <c r="E1423" i="17"/>
  <c r="D1424" i="17"/>
  <c r="E1424" i="17"/>
  <c r="D1425" i="17"/>
  <c r="E1425" i="17"/>
  <c r="D1426" i="17"/>
  <c r="E1426" i="17"/>
  <c r="D1427" i="17"/>
  <c r="E1427" i="17"/>
  <c r="D1428" i="17"/>
  <c r="E1428" i="17"/>
  <c r="D1429" i="17"/>
  <c r="E1429" i="17"/>
  <c r="D1430" i="17"/>
  <c r="E1430" i="17"/>
  <c r="D1431" i="17"/>
  <c r="E1431" i="17"/>
  <c r="D1432" i="17"/>
  <c r="E1432" i="17"/>
  <c r="D1433" i="17"/>
  <c r="E1433" i="17"/>
  <c r="D1434" i="17"/>
  <c r="E1434" i="17"/>
  <c r="D1435" i="17"/>
  <c r="E1435" i="17"/>
  <c r="D1436" i="17"/>
  <c r="E1436" i="17"/>
  <c r="D1437" i="17"/>
  <c r="E1437" i="17"/>
  <c r="D1438" i="17"/>
  <c r="E1438" i="17"/>
  <c r="D1439" i="17"/>
  <c r="E1439" i="17"/>
  <c r="D1440" i="17"/>
  <c r="E1440" i="17"/>
  <c r="D1441" i="17"/>
  <c r="E1441" i="17"/>
  <c r="D1442" i="17"/>
  <c r="E1442" i="17"/>
  <c r="D1443" i="17"/>
  <c r="E1443" i="17"/>
  <c r="D1444" i="17"/>
  <c r="E1444" i="17"/>
  <c r="D1445" i="17"/>
  <c r="E1445" i="17"/>
  <c r="D1446" i="17"/>
  <c r="E1446" i="17"/>
  <c r="D1447" i="17"/>
  <c r="E1447" i="17"/>
  <c r="D1448" i="17"/>
  <c r="E1448" i="17"/>
  <c r="D1449" i="17"/>
  <c r="E1449" i="17"/>
  <c r="D1450" i="17"/>
  <c r="E1450" i="17"/>
  <c r="D1451" i="17"/>
  <c r="E1451" i="17"/>
  <c r="D1452" i="17"/>
  <c r="E1452" i="17"/>
  <c r="D1453" i="17"/>
  <c r="E1453" i="17"/>
  <c r="D1454" i="17"/>
  <c r="E1454" i="17"/>
  <c r="D1455" i="17"/>
  <c r="E1455" i="17"/>
  <c r="D1456" i="17"/>
  <c r="E1456" i="17"/>
  <c r="D1457" i="17"/>
  <c r="E1457" i="17"/>
  <c r="D1458" i="17"/>
  <c r="E1458" i="17"/>
  <c r="D1459" i="17"/>
  <c r="E1459" i="17"/>
  <c r="D1460" i="17"/>
  <c r="E1460" i="17"/>
  <c r="D1461" i="17"/>
  <c r="E1461" i="17"/>
  <c r="D1462" i="17"/>
  <c r="E1462" i="17"/>
  <c r="D1463" i="17"/>
  <c r="E1463" i="17"/>
  <c r="D1464" i="17"/>
  <c r="E1464" i="17"/>
  <c r="D1465" i="17"/>
  <c r="E1465" i="17"/>
  <c r="D1466" i="17"/>
  <c r="E1466" i="17"/>
  <c r="D1467" i="17"/>
  <c r="E1467" i="17"/>
  <c r="D1468" i="17"/>
  <c r="E1468" i="17"/>
  <c r="D1469" i="17"/>
  <c r="E1469" i="17"/>
  <c r="D1470" i="17"/>
  <c r="E1470" i="17"/>
  <c r="D1471" i="17"/>
  <c r="E1471" i="17"/>
  <c r="D1472" i="17"/>
  <c r="E1472" i="17"/>
  <c r="D1473" i="17"/>
  <c r="E1473" i="17"/>
  <c r="D1474" i="17"/>
  <c r="E1474" i="17"/>
  <c r="D1475" i="17"/>
  <c r="E1475" i="17"/>
  <c r="D1476" i="17"/>
  <c r="E1476" i="17"/>
  <c r="D1477" i="17"/>
  <c r="E1477" i="17"/>
  <c r="D1478" i="17"/>
  <c r="E1478" i="17"/>
  <c r="D1479" i="17"/>
  <c r="E1479" i="17"/>
  <c r="D1480" i="17"/>
  <c r="E1480" i="17"/>
  <c r="D1481" i="17"/>
  <c r="E1481" i="17"/>
  <c r="D1482" i="17"/>
  <c r="E1482" i="17"/>
  <c r="D1483" i="17"/>
  <c r="E1483" i="17"/>
  <c r="D1484" i="17"/>
  <c r="E1484" i="17"/>
  <c r="D1485" i="17"/>
  <c r="E1485" i="17"/>
  <c r="D1486" i="17"/>
  <c r="E1486" i="17"/>
  <c r="D1487" i="17"/>
  <c r="E1487" i="17"/>
  <c r="D1488" i="17"/>
  <c r="E1488" i="17"/>
  <c r="D1489" i="17"/>
  <c r="E1489" i="17"/>
  <c r="D1490" i="17"/>
  <c r="E1490" i="17"/>
  <c r="D1491" i="17"/>
  <c r="E1491" i="17"/>
  <c r="D1492" i="17"/>
  <c r="E1492" i="17"/>
  <c r="D1493" i="17"/>
  <c r="E1493" i="17"/>
  <c r="D1494" i="17"/>
  <c r="E1494" i="17"/>
  <c r="D1495" i="17"/>
  <c r="E1495" i="17"/>
  <c r="D1496" i="17"/>
  <c r="E1496" i="17"/>
  <c r="D1497" i="17"/>
  <c r="E1497" i="17"/>
  <c r="D1498" i="17"/>
  <c r="E1498" i="17"/>
  <c r="D1499" i="17"/>
  <c r="E1499" i="17"/>
  <c r="D1500" i="17"/>
  <c r="E1500" i="17"/>
  <c r="D1501" i="17"/>
  <c r="E1501" i="17"/>
  <c r="D1502" i="17"/>
  <c r="E1502" i="17"/>
  <c r="D1503" i="17"/>
  <c r="E1503" i="17"/>
  <c r="D1504" i="17"/>
  <c r="E1504" i="17"/>
  <c r="D1505" i="17"/>
  <c r="E1505" i="17"/>
  <c r="D1506" i="17"/>
  <c r="E1506" i="17"/>
  <c r="D1507" i="17"/>
  <c r="E1507" i="17"/>
  <c r="D1508" i="17"/>
  <c r="E1508" i="17"/>
  <c r="D1509" i="17"/>
  <c r="E1509" i="17"/>
  <c r="D1510" i="17"/>
  <c r="E1510" i="17"/>
  <c r="D1511" i="17"/>
  <c r="E1511" i="17"/>
  <c r="D1512" i="17"/>
  <c r="E1512" i="17"/>
  <c r="D1513" i="17"/>
  <c r="E1513" i="17"/>
  <c r="D1514" i="17"/>
  <c r="E1514" i="17"/>
  <c r="D1515" i="17"/>
  <c r="E1515" i="17"/>
  <c r="D1516" i="17"/>
  <c r="E1516" i="17"/>
  <c r="D1517" i="17"/>
  <c r="E1517" i="17"/>
  <c r="D1518" i="17"/>
  <c r="E1518" i="17"/>
  <c r="D1519" i="17"/>
  <c r="E1519" i="17"/>
  <c r="D1520" i="17"/>
  <c r="E1520" i="17"/>
  <c r="D1521" i="17"/>
  <c r="E1521" i="17"/>
  <c r="D1522" i="17"/>
  <c r="E1522" i="17"/>
  <c r="D1523" i="17"/>
  <c r="E1523" i="17"/>
  <c r="D1524" i="17"/>
  <c r="E1524" i="17"/>
  <c r="D1525" i="17"/>
  <c r="E1525" i="17"/>
  <c r="D1526" i="17"/>
  <c r="E1526" i="17"/>
  <c r="D1527" i="17"/>
  <c r="E1527" i="17"/>
  <c r="D1528" i="17"/>
  <c r="E1528" i="17"/>
  <c r="D1529" i="17"/>
  <c r="E1529" i="17"/>
  <c r="D1530" i="17"/>
  <c r="E1530" i="17"/>
  <c r="D1531" i="17"/>
  <c r="E1531" i="17"/>
  <c r="D1532" i="17"/>
  <c r="E1532" i="17"/>
  <c r="D1533" i="17"/>
  <c r="E1533" i="17"/>
  <c r="D1534" i="17"/>
  <c r="E1534" i="17"/>
  <c r="D1535" i="17"/>
  <c r="E1535" i="17"/>
  <c r="D1536" i="17"/>
  <c r="E1536" i="17"/>
  <c r="D1537" i="17"/>
  <c r="E1537" i="17"/>
  <c r="D1538" i="17"/>
  <c r="E1538" i="17"/>
  <c r="D1539" i="17"/>
  <c r="E1539" i="17"/>
  <c r="D1540" i="17"/>
  <c r="E1540" i="17"/>
  <c r="D1541" i="17"/>
  <c r="E1541" i="17"/>
  <c r="D1542" i="17"/>
  <c r="E1542" i="17"/>
  <c r="D1543" i="17"/>
  <c r="E1543" i="17"/>
  <c r="D1544" i="17"/>
  <c r="E1544" i="17"/>
  <c r="D1545" i="17"/>
  <c r="E1545" i="17"/>
  <c r="D1546" i="17"/>
  <c r="E1546" i="17"/>
  <c r="D1547" i="17"/>
  <c r="E1547" i="17"/>
  <c r="D1548" i="17"/>
  <c r="E1548" i="17"/>
  <c r="D1549" i="17"/>
  <c r="E1549" i="17"/>
  <c r="D1550" i="17"/>
  <c r="E1550" i="17"/>
  <c r="D1551" i="17"/>
  <c r="E1551" i="17"/>
  <c r="D1552" i="17"/>
  <c r="E1552" i="17"/>
  <c r="D1553" i="17"/>
  <c r="E1553" i="17"/>
  <c r="D1554" i="17"/>
  <c r="E1554" i="17"/>
  <c r="D1555" i="17"/>
  <c r="E1555" i="17"/>
  <c r="D1556" i="17"/>
  <c r="E1556" i="17"/>
  <c r="D1557" i="17"/>
  <c r="E1557" i="17"/>
  <c r="D1558" i="17"/>
  <c r="E1558" i="17"/>
  <c r="D1559" i="17"/>
  <c r="E1559" i="17"/>
  <c r="D1560" i="17"/>
  <c r="E1560" i="17"/>
  <c r="D1561" i="17"/>
  <c r="E1561" i="17"/>
  <c r="D1562" i="17"/>
  <c r="E1562" i="17"/>
  <c r="D1563" i="17"/>
  <c r="E1563" i="17"/>
  <c r="D1564" i="17"/>
  <c r="E1564" i="17"/>
  <c r="D1565" i="17"/>
  <c r="E1565" i="17"/>
  <c r="D1566" i="17"/>
  <c r="E1566" i="17"/>
  <c r="D1567" i="17"/>
  <c r="E1567" i="17"/>
  <c r="D1568" i="17"/>
  <c r="E1568" i="17"/>
  <c r="D1569" i="17"/>
  <c r="E1569" i="17"/>
  <c r="D1570" i="17"/>
  <c r="E1570" i="17"/>
  <c r="D1571" i="17"/>
  <c r="E1571" i="17"/>
  <c r="D1572" i="17"/>
  <c r="E1572" i="17"/>
  <c r="D1573" i="17"/>
  <c r="E1573" i="17"/>
  <c r="D1574" i="17"/>
  <c r="E1574" i="17"/>
  <c r="D1575" i="17"/>
  <c r="E1575" i="17"/>
  <c r="D1576" i="17"/>
  <c r="E1576" i="17"/>
  <c r="D1577" i="17"/>
  <c r="E1577" i="17"/>
  <c r="D1578" i="17"/>
  <c r="E1578" i="17"/>
  <c r="D1579" i="17"/>
  <c r="E1579" i="17"/>
  <c r="D1580" i="17"/>
  <c r="E1580" i="17"/>
  <c r="D1581" i="17"/>
  <c r="E1581" i="17"/>
  <c r="D1582" i="17"/>
  <c r="E1582" i="17"/>
  <c r="D1583" i="17"/>
  <c r="E1583" i="17"/>
  <c r="D1584" i="17"/>
  <c r="E1584" i="17"/>
  <c r="D1585" i="17"/>
  <c r="E1585" i="17"/>
  <c r="D1586" i="17"/>
  <c r="E1586" i="17"/>
  <c r="D1587" i="17"/>
  <c r="E1587" i="17"/>
  <c r="D1588" i="17"/>
  <c r="E1588" i="17"/>
  <c r="D1589" i="17"/>
  <c r="E1589" i="17"/>
  <c r="D1590" i="17"/>
  <c r="E1590" i="17"/>
  <c r="D1591" i="17"/>
  <c r="E1591" i="17"/>
  <c r="D1592" i="17"/>
  <c r="E1592" i="17"/>
  <c r="D1593" i="17"/>
  <c r="E1593" i="17"/>
  <c r="D1594" i="17"/>
  <c r="E1594" i="17"/>
  <c r="D1595" i="17"/>
  <c r="E1595" i="17"/>
  <c r="D1596" i="17"/>
  <c r="E1596" i="17"/>
  <c r="D1597" i="17"/>
  <c r="E1597" i="17"/>
  <c r="D1598" i="17"/>
  <c r="E1598" i="17"/>
  <c r="D1599" i="17"/>
  <c r="E1599" i="17"/>
  <c r="D1600" i="17"/>
  <c r="E1600" i="17"/>
  <c r="D1601" i="17"/>
  <c r="E1601" i="17"/>
  <c r="D1602" i="17"/>
  <c r="E1602" i="17"/>
  <c r="D1603" i="17"/>
  <c r="E1603" i="17"/>
  <c r="D1604" i="17"/>
  <c r="E1604" i="17"/>
  <c r="D1605" i="17"/>
  <c r="E1605" i="17"/>
  <c r="D1606" i="17"/>
  <c r="E1606" i="17"/>
  <c r="D1607" i="17"/>
  <c r="E1607" i="17"/>
  <c r="D1608" i="17"/>
  <c r="E1608" i="17"/>
  <c r="D1609" i="17"/>
  <c r="E1609" i="17"/>
  <c r="D1610" i="17"/>
  <c r="E1610" i="17"/>
  <c r="D1611" i="17"/>
  <c r="E1611" i="17"/>
  <c r="D1612" i="17"/>
  <c r="E1612" i="17"/>
  <c r="D1613" i="17"/>
  <c r="E1613" i="17"/>
  <c r="D1614" i="17"/>
  <c r="E1614" i="17"/>
  <c r="D1615" i="17"/>
  <c r="E1615" i="17"/>
  <c r="D1616" i="17"/>
  <c r="E1616" i="17"/>
  <c r="D1617" i="17"/>
  <c r="E1617" i="17"/>
  <c r="D1618" i="17"/>
  <c r="E1618" i="17"/>
  <c r="D1619" i="17"/>
  <c r="E1619" i="17"/>
  <c r="D1620" i="17"/>
  <c r="E1620" i="17"/>
  <c r="D1621" i="17"/>
  <c r="E1621" i="17"/>
  <c r="D1622" i="17"/>
  <c r="E1622" i="17"/>
  <c r="D1623" i="17"/>
  <c r="E1623" i="17"/>
  <c r="D1624" i="17"/>
  <c r="E1624" i="17"/>
  <c r="D1625" i="17"/>
  <c r="E1625" i="17"/>
  <c r="D1626" i="17"/>
  <c r="E1626" i="17"/>
  <c r="D1627" i="17"/>
  <c r="E1627" i="17"/>
  <c r="D1628" i="17"/>
  <c r="E1628" i="17"/>
  <c r="D1629" i="17"/>
  <c r="E1629" i="17"/>
  <c r="D1630" i="17"/>
  <c r="E1630" i="17"/>
  <c r="D1631" i="17"/>
  <c r="E1631" i="17"/>
  <c r="D1632" i="17"/>
  <c r="E1632" i="17"/>
  <c r="D1633" i="17"/>
  <c r="E1633" i="17"/>
  <c r="D1634" i="17"/>
  <c r="E1634" i="17"/>
  <c r="D1635" i="17"/>
  <c r="E1635" i="17"/>
  <c r="D1636" i="17"/>
  <c r="E1636" i="17"/>
  <c r="D1637" i="17"/>
  <c r="E1637" i="17"/>
  <c r="D1638" i="17"/>
  <c r="E1638" i="17"/>
  <c r="D1639" i="17"/>
  <c r="E1639" i="17"/>
  <c r="D1640" i="17"/>
  <c r="E1640" i="17"/>
  <c r="D1641" i="17"/>
  <c r="E1641" i="17"/>
  <c r="D1642" i="17"/>
  <c r="E1642" i="17"/>
  <c r="D1643" i="17"/>
  <c r="E1643" i="17"/>
  <c r="D1644" i="17"/>
  <c r="E1644" i="17"/>
  <c r="D1645" i="17"/>
  <c r="E1645" i="17"/>
  <c r="D1646" i="17"/>
  <c r="E1646" i="17"/>
  <c r="D1647" i="17"/>
  <c r="E1647" i="17"/>
  <c r="D1648" i="17"/>
  <c r="E1648" i="17"/>
  <c r="D1649" i="17"/>
  <c r="E1649" i="17"/>
  <c r="D1650" i="17"/>
  <c r="E1650" i="17"/>
  <c r="D1651" i="17"/>
  <c r="E1651" i="17"/>
  <c r="D1652" i="17"/>
  <c r="E1652" i="17"/>
  <c r="D1653" i="17"/>
  <c r="E1653" i="17"/>
  <c r="D1654" i="17"/>
  <c r="E1654" i="17"/>
  <c r="D1655" i="17"/>
  <c r="E1655" i="17"/>
  <c r="D1656" i="17"/>
  <c r="E1656" i="17"/>
  <c r="D1657" i="17"/>
  <c r="E1657" i="17"/>
  <c r="D1658" i="17"/>
  <c r="E1658" i="17"/>
  <c r="D1659" i="17"/>
  <c r="E1659" i="17"/>
  <c r="D1660" i="17"/>
  <c r="E1660" i="17"/>
  <c r="D1661" i="17"/>
  <c r="E1661" i="17"/>
  <c r="D1662" i="17"/>
  <c r="E1662" i="17"/>
  <c r="D1663" i="17"/>
  <c r="E1663" i="17"/>
  <c r="D1664" i="17"/>
  <c r="E1664" i="17"/>
  <c r="D1665" i="17"/>
  <c r="E1665" i="17"/>
  <c r="D1666" i="17"/>
  <c r="E1666" i="17"/>
  <c r="D1667" i="17"/>
  <c r="E1667" i="17"/>
  <c r="D1668" i="17"/>
  <c r="E1668" i="17"/>
  <c r="D1669" i="17"/>
  <c r="E1669" i="17"/>
  <c r="D1670" i="17"/>
  <c r="E1670" i="17"/>
  <c r="D1671" i="17"/>
  <c r="E1671" i="17"/>
  <c r="D1672" i="17"/>
  <c r="E1672" i="17"/>
  <c r="D1673" i="17"/>
  <c r="E1673" i="17"/>
  <c r="D1674" i="17"/>
  <c r="E1674" i="17"/>
  <c r="D1675" i="17"/>
  <c r="E1675" i="17"/>
  <c r="D1676" i="17"/>
  <c r="E1676" i="17"/>
  <c r="D1677" i="17"/>
  <c r="E1677" i="17"/>
  <c r="D1678" i="17"/>
  <c r="E1678" i="17"/>
  <c r="D1679" i="17"/>
  <c r="E1679" i="17"/>
  <c r="D1680" i="17"/>
  <c r="E1680" i="17"/>
  <c r="D1681" i="17"/>
  <c r="E1681" i="17"/>
  <c r="D1682" i="17"/>
  <c r="E1682" i="17"/>
  <c r="D1683" i="17"/>
  <c r="E1683" i="17"/>
  <c r="D1684" i="17"/>
  <c r="E1684" i="17"/>
  <c r="D1685" i="17"/>
  <c r="E1685" i="17"/>
  <c r="D1686" i="17"/>
  <c r="E1686" i="17"/>
  <c r="D1687" i="17"/>
  <c r="E1687" i="17"/>
  <c r="D1688" i="17"/>
  <c r="E1688" i="17"/>
  <c r="D1689" i="17"/>
  <c r="E1689" i="17"/>
  <c r="D1690" i="17"/>
  <c r="E1690" i="17"/>
  <c r="D1691" i="17"/>
  <c r="E1691" i="17"/>
  <c r="D1692" i="17"/>
  <c r="E1692" i="17"/>
  <c r="D1693" i="17"/>
  <c r="E1693" i="17"/>
  <c r="D1694" i="17"/>
  <c r="E1694" i="17"/>
  <c r="D1695" i="17"/>
  <c r="E1695" i="17"/>
  <c r="D1696" i="17"/>
  <c r="E1696" i="17"/>
  <c r="D1697" i="17"/>
  <c r="E1697" i="17"/>
  <c r="D1698" i="17"/>
  <c r="E1698" i="17"/>
  <c r="D1699" i="17"/>
  <c r="E1699" i="17"/>
  <c r="D1700" i="17"/>
  <c r="E1700" i="17"/>
  <c r="D1701" i="17"/>
  <c r="E1701" i="17"/>
  <c r="D1702" i="17"/>
  <c r="E1702" i="17"/>
  <c r="D1703" i="17"/>
  <c r="E1703" i="17"/>
  <c r="D1704" i="17"/>
  <c r="E1704" i="17"/>
  <c r="D1705" i="17"/>
  <c r="E1705" i="17"/>
  <c r="D1706" i="17"/>
  <c r="E1706" i="17"/>
  <c r="D1707" i="17"/>
  <c r="E1707" i="17"/>
  <c r="D1708" i="17"/>
  <c r="E1708" i="17"/>
  <c r="D1709" i="17"/>
  <c r="E1709" i="17"/>
  <c r="D1710" i="17"/>
  <c r="E1710" i="17"/>
  <c r="D1711" i="17"/>
  <c r="E1711" i="17"/>
  <c r="D1712" i="17"/>
  <c r="E1712" i="17"/>
  <c r="D1713" i="17"/>
  <c r="E1713" i="17"/>
  <c r="D1714" i="17"/>
  <c r="E1714" i="17"/>
  <c r="D1715" i="17"/>
  <c r="E1715" i="17"/>
  <c r="D1716" i="17"/>
  <c r="E1716" i="17"/>
  <c r="D1717" i="17"/>
  <c r="E1717" i="17"/>
  <c r="D1718" i="17"/>
  <c r="E1718" i="17"/>
  <c r="D1719" i="17"/>
  <c r="E1719" i="17"/>
  <c r="D1720" i="17"/>
  <c r="E1720" i="17"/>
  <c r="D1721" i="17"/>
  <c r="E1721" i="17"/>
  <c r="D1722" i="17"/>
  <c r="E1722" i="17"/>
  <c r="D1723" i="17"/>
  <c r="E1723" i="17"/>
  <c r="D1724" i="17"/>
  <c r="E1724" i="17"/>
  <c r="D1725" i="17"/>
  <c r="E1725" i="17"/>
  <c r="D1726" i="17"/>
  <c r="E1726" i="17"/>
  <c r="D1727" i="17"/>
  <c r="E1727" i="17"/>
  <c r="D1728" i="17"/>
  <c r="E1728" i="17"/>
  <c r="D1729" i="17"/>
  <c r="E1729" i="17"/>
  <c r="D1730" i="17"/>
  <c r="E1730" i="17"/>
  <c r="D1731" i="17"/>
  <c r="E1731" i="17"/>
  <c r="D1732" i="17"/>
  <c r="E1732" i="17"/>
  <c r="D1733" i="17"/>
  <c r="E1733" i="17"/>
  <c r="D1734" i="17"/>
  <c r="E1734" i="17"/>
  <c r="D1735" i="17"/>
  <c r="E1735" i="17"/>
  <c r="D1736" i="17"/>
  <c r="E1736" i="17"/>
  <c r="D1737" i="17"/>
  <c r="E1737" i="17"/>
  <c r="D1738" i="17"/>
  <c r="E1738" i="17"/>
  <c r="D1739" i="17"/>
  <c r="E1739" i="17"/>
  <c r="D1740" i="17"/>
  <c r="E1740" i="17"/>
  <c r="D1741" i="17"/>
  <c r="E1741" i="17"/>
  <c r="D1742" i="17"/>
  <c r="E1742" i="17"/>
  <c r="D1743" i="17"/>
  <c r="E1743" i="17"/>
  <c r="D1744" i="17"/>
  <c r="E1744" i="17"/>
  <c r="D1745" i="17"/>
  <c r="E1745" i="17"/>
  <c r="D1746" i="17"/>
  <c r="E1746" i="17"/>
  <c r="D1747" i="17"/>
  <c r="E1747" i="17"/>
  <c r="D1748" i="17"/>
  <c r="E1748" i="17"/>
  <c r="D1749" i="17"/>
  <c r="E1749" i="17"/>
  <c r="D1750" i="17"/>
  <c r="E1750" i="17"/>
  <c r="D1751" i="17"/>
  <c r="E1751" i="17"/>
  <c r="D1752" i="17"/>
  <c r="E1752" i="17"/>
  <c r="D1753" i="17"/>
  <c r="E1753" i="17"/>
  <c r="D1754" i="17"/>
  <c r="E1754" i="17"/>
  <c r="D1755" i="17"/>
  <c r="E1755" i="17"/>
  <c r="D1756" i="17"/>
  <c r="E1756" i="17"/>
  <c r="D1757" i="17"/>
  <c r="E1757" i="17"/>
  <c r="D1758" i="17"/>
  <c r="E1758" i="17"/>
  <c r="D1759" i="17"/>
  <c r="E1759" i="17"/>
  <c r="D1760" i="17"/>
  <c r="E1760" i="17"/>
  <c r="D1761" i="17"/>
  <c r="E1761" i="17"/>
  <c r="D1762" i="17"/>
  <c r="E1762" i="17"/>
  <c r="D1763" i="17"/>
  <c r="E1763" i="17"/>
  <c r="D1764" i="17"/>
  <c r="E1764" i="17"/>
  <c r="D1765" i="17"/>
  <c r="E1765" i="17"/>
  <c r="D1766" i="17"/>
  <c r="E1766" i="17"/>
  <c r="D1767" i="17"/>
  <c r="E1767" i="17"/>
  <c r="D1768" i="17"/>
  <c r="E1768" i="17"/>
  <c r="D1769" i="17"/>
  <c r="E1769" i="17"/>
  <c r="D1770" i="17"/>
  <c r="E1770" i="17"/>
  <c r="D1771" i="17"/>
  <c r="E1771" i="17"/>
  <c r="D1772" i="17"/>
  <c r="E1772" i="17"/>
  <c r="D1773" i="17"/>
  <c r="E1773" i="17"/>
  <c r="D1774" i="17"/>
  <c r="E1774" i="17"/>
  <c r="D1775" i="17"/>
  <c r="E1775" i="17"/>
  <c r="D1776" i="17"/>
  <c r="E1776" i="17"/>
  <c r="D1777" i="17"/>
  <c r="E1777" i="17"/>
  <c r="D1778" i="17"/>
  <c r="E1778" i="17"/>
  <c r="D1779" i="17"/>
  <c r="E1779" i="17"/>
  <c r="D1780" i="17"/>
  <c r="E1780" i="17"/>
  <c r="D1781" i="17"/>
  <c r="E1781" i="17"/>
  <c r="D1782" i="17"/>
  <c r="E1782" i="17"/>
  <c r="D1783" i="17"/>
  <c r="E1783" i="17"/>
  <c r="D1784" i="17"/>
  <c r="E1784" i="17"/>
  <c r="D1785" i="17"/>
  <c r="E1785" i="17"/>
  <c r="D1786" i="17"/>
  <c r="E1786" i="17"/>
  <c r="D1787" i="17"/>
  <c r="E1787" i="17"/>
  <c r="D1788" i="17"/>
  <c r="E1788" i="17"/>
  <c r="D1789" i="17"/>
  <c r="E1789" i="17"/>
  <c r="D1790" i="17"/>
  <c r="E1790" i="17"/>
  <c r="D1791" i="17"/>
  <c r="E1791" i="17"/>
  <c r="D1792" i="17"/>
  <c r="E1792" i="17"/>
  <c r="D1793" i="17"/>
  <c r="E1793" i="17"/>
  <c r="D1794" i="17"/>
  <c r="E1794" i="17"/>
  <c r="D1795" i="17"/>
  <c r="E1795" i="17"/>
  <c r="D1796" i="17"/>
  <c r="E1796" i="17"/>
  <c r="D1797" i="17"/>
  <c r="E1797" i="17"/>
  <c r="D1798" i="17"/>
  <c r="E1798" i="17"/>
  <c r="D1799" i="17"/>
  <c r="E1799" i="17"/>
  <c r="D1800" i="17"/>
  <c r="E1800" i="17"/>
  <c r="D1801" i="17"/>
  <c r="E1801" i="17"/>
  <c r="D1802" i="17"/>
  <c r="E1802" i="17"/>
  <c r="D1803" i="17"/>
  <c r="E1803" i="17"/>
  <c r="D1804" i="17"/>
  <c r="E1804" i="17"/>
  <c r="D1805" i="17"/>
  <c r="E1805" i="17"/>
  <c r="D1806" i="17"/>
  <c r="E1806" i="17"/>
  <c r="D1807" i="17"/>
  <c r="E1807" i="17"/>
  <c r="D1808" i="17"/>
  <c r="E1808" i="17"/>
  <c r="D1809" i="17"/>
  <c r="E1809" i="17"/>
  <c r="D1810" i="17"/>
  <c r="E1810" i="17"/>
  <c r="D1811" i="17"/>
  <c r="E1811" i="17"/>
  <c r="D1812" i="17"/>
  <c r="E1812" i="17"/>
  <c r="D1813" i="17"/>
  <c r="E1813" i="17"/>
  <c r="D1814" i="17"/>
  <c r="E1814" i="17"/>
  <c r="D1815" i="17"/>
  <c r="E1815" i="17"/>
  <c r="D1816" i="17"/>
  <c r="E1816" i="17"/>
  <c r="D1817" i="17"/>
  <c r="E1817" i="17"/>
  <c r="D1818" i="17"/>
  <c r="E1818" i="17"/>
  <c r="D1819" i="17"/>
  <c r="E1819" i="17"/>
  <c r="D1820" i="17"/>
  <c r="E1820" i="17"/>
  <c r="D1821" i="17"/>
  <c r="E1821" i="17"/>
  <c r="D1822" i="17"/>
  <c r="E1822" i="17"/>
  <c r="D1823" i="17"/>
  <c r="E1823" i="17"/>
  <c r="D1824" i="17"/>
  <c r="E1824" i="17"/>
  <c r="D1825" i="17"/>
  <c r="E1825" i="17"/>
  <c r="D1826" i="17"/>
  <c r="E1826" i="17"/>
  <c r="D1827" i="17"/>
  <c r="E1827" i="17"/>
  <c r="D1828" i="17"/>
  <c r="E1828" i="17"/>
  <c r="D1829" i="17"/>
  <c r="E1829" i="17"/>
  <c r="D1830" i="17"/>
  <c r="E1830" i="17"/>
  <c r="D1831" i="17"/>
  <c r="E1831" i="17"/>
  <c r="D1832" i="17"/>
  <c r="E1832" i="17"/>
  <c r="D1833" i="17"/>
  <c r="E1833" i="17"/>
  <c r="D1834" i="17"/>
  <c r="E1834" i="17"/>
  <c r="D1835" i="17"/>
  <c r="E1835" i="17"/>
  <c r="D1836" i="17"/>
  <c r="E1836" i="17"/>
  <c r="D1837" i="17"/>
  <c r="E1837" i="17"/>
  <c r="D1838" i="17"/>
  <c r="E1838" i="17"/>
  <c r="D1839" i="17"/>
  <c r="E1839" i="17"/>
  <c r="D1840" i="17"/>
  <c r="E1840" i="17"/>
  <c r="D1841" i="17"/>
  <c r="E1841" i="17"/>
  <c r="D1842" i="17"/>
  <c r="E1842" i="17"/>
  <c r="D1843" i="17"/>
  <c r="E1843" i="17"/>
  <c r="D1844" i="17"/>
  <c r="E1844" i="17"/>
  <c r="D1845" i="17"/>
  <c r="E1845" i="17"/>
  <c r="D1846" i="17"/>
  <c r="E1846" i="17"/>
  <c r="D1847" i="17"/>
  <c r="E1847" i="17"/>
  <c r="D1848" i="17"/>
  <c r="E1848" i="17"/>
  <c r="D1849" i="17"/>
  <c r="E1849" i="17"/>
  <c r="D1850" i="17"/>
  <c r="E1850" i="17"/>
  <c r="D1851" i="17"/>
  <c r="E1851" i="17"/>
  <c r="D1852" i="17"/>
  <c r="E1852" i="17"/>
  <c r="D1853" i="17"/>
  <c r="E1853" i="17"/>
  <c r="D1854" i="17"/>
  <c r="E1854" i="17"/>
  <c r="D1855" i="17"/>
  <c r="E1855" i="17"/>
  <c r="D1856" i="17"/>
  <c r="E1856" i="17"/>
  <c r="D1857" i="17"/>
  <c r="E1857" i="17"/>
  <c r="D1858" i="17"/>
  <c r="E1858" i="17"/>
  <c r="D1859" i="17"/>
  <c r="E1859" i="17"/>
  <c r="D1860" i="17"/>
  <c r="E1860" i="17"/>
  <c r="D1861" i="17"/>
  <c r="E1861" i="17"/>
  <c r="D1862" i="17"/>
  <c r="E1862" i="17"/>
  <c r="D1863" i="17"/>
  <c r="E1863" i="17"/>
  <c r="D1864" i="17"/>
  <c r="E1864" i="17"/>
  <c r="D1865" i="17"/>
  <c r="E1865" i="17"/>
  <c r="D1866" i="17"/>
  <c r="E1866" i="17"/>
  <c r="D1867" i="17"/>
  <c r="E1867" i="17"/>
  <c r="D1868" i="17"/>
  <c r="E1868" i="17"/>
  <c r="D1869" i="17"/>
  <c r="E1869" i="17"/>
  <c r="D1870" i="17"/>
  <c r="E1870" i="17"/>
  <c r="D1871" i="17"/>
  <c r="E1871" i="17"/>
  <c r="D1872" i="17"/>
  <c r="E1872" i="17"/>
  <c r="D1873" i="17"/>
  <c r="E1873" i="17"/>
  <c r="D1874" i="17"/>
  <c r="E1874" i="17"/>
  <c r="D1875" i="17"/>
  <c r="E1875" i="17"/>
  <c r="D1876" i="17"/>
  <c r="E1876" i="17"/>
  <c r="D1877" i="17"/>
  <c r="E1877" i="17"/>
  <c r="D1878" i="17"/>
  <c r="E1878" i="17"/>
  <c r="D1879" i="17"/>
  <c r="E1879" i="17"/>
  <c r="D1880" i="17"/>
  <c r="E1880" i="17"/>
  <c r="D1881" i="17"/>
  <c r="E1881" i="17"/>
  <c r="D1882" i="17"/>
  <c r="E1882" i="17"/>
  <c r="D1883" i="17"/>
  <c r="E1883" i="17"/>
  <c r="D1884" i="17"/>
  <c r="E1884" i="17"/>
  <c r="D1885" i="17"/>
  <c r="E1885" i="17"/>
  <c r="D1886" i="17"/>
  <c r="E1886" i="17"/>
  <c r="D1887" i="17"/>
  <c r="E1887" i="17"/>
  <c r="D1888" i="17"/>
  <c r="E1888" i="17"/>
  <c r="D1889" i="17"/>
  <c r="E1889" i="17"/>
  <c r="D1890" i="17"/>
  <c r="E1890" i="17"/>
  <c r="D1891" i="17"/>
  <c r="E1891" i="17"/>
  <c r="D1892" i="17"/>
  <c r="E1892" i="17"/>
  <c r="D1893" i="17"/>
  <c r="E1893" i="17"/>
  <c r="D1894" i="17"/>
  <c r="E1894" i="17"/>
  <c r="D1895" i="17"/>
  <c r="E1895" i="17"/>
  <c r="D1896" i="17"/>
  <c r="E1896" i="17"/>
  <c r="D1897" i="17"/>
  <c r="E1897" i="17"/>
  <c r="D1898" i="17"/>
  <c r="E1898" i="17"/>
  <c r="D1899" i="17"/>
  <c r="E1899" i="17"/>
  <c r="D1900" i="17"/>
  <c r="E1900" i="17"/>
  <c r="D1901" i="17"/>
  <c r="E1901" i="17"/>
  <c r="D1902" i="17"/>
  <c r="E1902" i="17"/>
  <c r="D1903" i="17"/>
  <c r="E1903" i="17"/>
  <c r="D1904" i="17"/>
  <c r="E1904" i="17"/>
  <c r="D1905" i="17"/>
  <c r="E1905" i="17"/>
  <c r="D1906" i="17"/>
  <c r="E1906" i="17"/>
  <c r="D1907" i="17"/>
  <c r="E1907" i="17"/>
  <c r="D1908" i="17"/>
  <c r="E1908" i="17"/>
  <c r="D1909" i="17"/>
  <c r="E1909" i="17"/>
  <c r="D1910" i="17"/>
  <c r="E1910" i="17"/>
  <c r="D1911" i="17"/>
  <c r="E1911" i="17"/>
  <c r="D1912" i="17"/>
  <c r="E1912" i="17"/>
  <c r="D1913" i="17"/>
  <c r="E1913" i="17"/>
  <c r="D1914" i="17"/>
  <c r="E1914" i="17"/>
  <c r="D1915" i="17"/>
  <c r="E1915" i="17"/>
  <c r="D1916" i="17"/>
  <c r="E1916" i="17"/>
  <c r="D1917" i="17"/>
  <c r="E1917" i="17"/>
  <c r="D1918" i="17"/>
  <c r="E1918" i="17"/>
  <c r="D1919" i="17"/>
  <c r="E1919" i="17"/>
  <c r="D1920" i="17"/>
  <c r="E1920" i="17"/>
  <c r="D1921" i="17"/>
  <c r="E1921" i="17"/>
  <c r="D1922" i="17"/>
  <c r="E1922" i="17"/>
  <c r="D1923" i="17"/>
  <c r="E1923" i="17"/>
  <c r="D1924" i="17"/>
  <c r="E1924" i="17"/>
  <c r="D1925" i="17"/>
  <c r="E1925" i="17"/>
  <c r="D1926" i="17"/>
  <c r="E1926" i="17"/>
  <c r="D1927" i="17"/>
  <c r="E1927" i="17"/>
  <c r="D1928" i="17"/>
  <c r="E1928" i="17"/>
  <c r="D1929" i="17"/>
  <c r="E1929" i="17"/>
  <c r="D1930" i="17"/>
  <c r="E1930" i="17"/>
  <c r="D1931" i="17"/>
  <c r="E1931" i="17"/>
  <c r="D1932" i="17"/>
  <c r="E1932" i="17"/>
  <c r="D1933" i="17"/>
  <c r="E1933" i="17"/>
  <c r="D1934" i="17"/>
  <c r="E1934" i="17"/>
  <c r="D1935" i="17"/>
  <c r="E1935" i="17"/>
  <c r="D1936" i="17"/>
  <c r="E1936" i="17"/>
  <c r="D1937" i="17"/>
  <c r="E1937" i="17"/>
  <c r="D1938" i="17"/>
  <c r="E1938" i="17"/>
  <c r="D1939" i="17"/>
  <c r="E1939" i="17"/>
  <c r="D1940" i="17"/>
  <c r="E1940" i="17"/>
  <c r="D1941" i="17"/>
  <c r="E1941" i="17"/>
  <c r="D1942" i="17"/>
  <c r="E1942" i="17"/>
  <c r="D1943" i="17"/>
  <c r="E1943" i="17"/>
  <c r="D1944" i="17"/>
  <c r="E1944" i="17"/>
  <c r="D1945" i="17"/>
  <c r="E1945" i="17"/>
  <c r="D1946" i="17"/>
  <c r="E1946" i="17"/>
  <c r="D1947" i="17"/>
  <c r="E1947" i="17"/>
  <c r="D1948" i="17"/>
  <c r="E1948" i="17"/>
  <c r="D1949" i="17"/>
  <c r="E1949" i="17"/>
  <c r="D1950" i="17"/>
  <c r="E1950" i="17"/>
  <c r="D1951" i="17"/>
  <c r="E1951" i="17"/>
  <c r="D1952" i="17"/>
  <c r="E1952" i="17"/>
  <c r="D1953" i="17"/>
  <c r="E1953" i="17"/>
  <c r="D1954" i="17"/>
  <c r="E1954" i="17"/>
  <c r="D1955" i="17"/>
  <c r="E1955" i="17"/>
  <c r="D1956" i="17"/>
  <c r="E1956" i="17"/>
  <c r="D1957" i="17"/>
  <c r="E1957" i="17"/>
  <c r="D1958" i="17"/>
  <c r="E1958" i="17"/>
  <c r="D1959" i="17"/>
  <c r="E1959" i="17"/>
  <c r="D1960" i="17"/>
  <c r="E1960" i="17"/>
  <c r="D1961" i="17"/>
  <c r="E1961" i="17"/>
  <c r="D1962" i="17"/>
  <c r="E1962" i="17"/>
  <c r="D1963" i="17"/>
  <c r="E1963" i="17"/>
  <c r="D1964" i="17"/>
  <c r="E1964" i="17"/>
  <c r="D1965" i="17"/>
  <c r="E1965" i="17"/>
  <c r="D1966" i="17"/>
  <c r="E1966" i="17"/>
  <c r="D1967" i="17"/>
  <c r="E1967" i="17"/>
  <c r="D1968" i="17"/>
  <c r="E1968" i="17"/>
  <c r="D1969" i="17"/>
  <c r="E1969" i="17"/>
  <c r="D1970" i="17"/>
  <c r="E1970" i="17"/>
  <c r="D1971" i="17"/>
  <c r="E1971" i="17"/>
  <c r="D1972" i="17"/>
  <c r="E1972" i="17"/>
  <c r="D1973" i="17"/>
  <c r="E1973" i="17"/>
  <c r="D1974" i="17"/>
  <c r="E1974" i="17"/>
  <c r="D1975" i="17"/>
  <c r="E1975" i="17"/>
  <c r="D1976" i="17"/>
  <c r="E1976" i="17"/>
  <c r="D1977" i="17"/>
  <c r="E1977" i="17"/>
  <c r="D1978" i="17"/>
  <c r="E1978" i="17"/>
  <c r="D1979" i="17"/>
  <c r="E1979" i="17"/>
  <c r="D1980" i="17"/>
  <c r="E1980" i="17"/>
  <c r="D1981" i="17"/>
  <c r="E1981" i="17"/>
  <c r="D1982" i="17"/>
  <c r="E1982" i="17"/>
  <c r="D1983" i="17"/>
  <c r="E1983" i="17"/>
  <c r="D1984" i="17"/>
  <c r="E1984" i="17"/>
  <c r="D1985" i="17"/>
  <c r="E1985" i="17"/>
  <c r="D1986" i="17"/>
  <c r="E1986" i="17"/>
  <c r="D1987" i="17"/>
  <c r="E1987" i="17"/>
  <c r="D1988" i="17"/>
  <c r="E1988" i="17"/>
  <c r="D1989" i="17"/>
  <c r="E1989" i="17"/>
  <c r="D1990" i="17"/>
  <c r="E1990" i="17"/>
  <c r="D1991" i="17"/>
  <c r="E1991" i="17"/>
  <c r="D1992" i="17"/>
  <c r="E1992" i="17"/>
  <c r="D1993" i="17"/>
  <c r="E1993" i="17"/>
  <c r="D1994" i="17"/>
  <c r="E1994" i="17"/>
  <c r="D1995" i="17"/>
  <c r="E1995" i="17"/>
  <c r="D1996" i="17"/>
  <c r="E1996" i="17"/>
  <c r="D1997" i="17"/>
  <c r="E1997" i="17"/>
  <c r="D1998" i="17"/>
  <c r="E1998" i="17"/>
  <c r="D1999" i="17"/>
  <c r="E1999" i="17"/>
  <c r="D2000" i="17"/>
  <c r="E2000" i="17"/>
  <c r="D2001" i="17"/>
  <c r="E2001" i="17"/>
  <c r="D2002" i="17"/>
  <c r="E2002" i="17"/>
  <c r="D2003" i="17"/>
  <c r="E2003" i="17"/>
  <c r="D2004" i="17"/>
  <c r="E2004" i="17"/>
  <c r="D2005" i="17"/>
  <c r="E2005" i="17"/>
  <c r="D2006" i="17"/>
  <c r="E2006" i="17"/>
  <c r="D2007" i="17"/>
  <c r="E2007" i="17"/>
  <c r="D2008" i="17"/>
  <c r="E2008" i="17"/>
  <c r="D2009" i="17"/>
  <c r="E2009" i="17"/>
  <c r="D2010" i="17"/>
  <c r="E2010" i="17"/>
  <c r="D2011" i="17"/>
  <c r="E2011" i="17"/>
  <c r="D2012" i="17"/>
  <c r="E2012" i="17"/>
  <c r="D2013" i="17"/>
  <c r="E2013" i="17"/>
  <c r="D2014" i="17"/>
  <c r="E2014" i="17"/>
  <c r="D2015" i="17"/>
  <c r="E2015" i="17"/>
  <c r="D2016" i="17"/>
  <c r="E2016" i="17"/>
  <c r="D2017" i="17"/>
  <c r="E2017" i="17"/>
  <c r="D2018" i="17"/>
  <c r="E2018" i="17"/>
  <c r="D2019" i="17"/>
  <c r="E2019" i="17"/>
  <c r="D2020" i="17"/>
  <c r="E2020" i="17"/>
  <c r="D2021" i="17"/>
  <c r="E2021" i="17"/>
  <c r="D2022" i="17"/>
  <c r="E2022" i="17"/>
  <c r="D2023" i="17"/>
  <c r="E2023" i="17"/>
  <c r="D2024" i="17"/>
  <c r="E2024" i="17"/>
  <c r="D2025" i="17"/>
  <c r="E2025" i="17"/>
  <c r="D2026" i="17"/>
  <c r="E2026" i="17"/>
  <c r="D2027" i="17"/>
  <c r="E2027" i="17"/>
  <c r="D2028" i="17"/>
  <c r="E2028" i="17"/>
  <c r="D2029" i="17"/>
  <c r="E2029" i="17"/>
  <c r="D2030" i="17"/>
  <c r="E2030" i="17"/>
  <c r="D2031" i="17"/>
  <c r="E2031" i="17"/>
  <c r="D2032" i="17"/>
  <c r="E2032" i="17"/>
  <c r="D2033" i="17"/>
  <c r="E2033" i="17"/>
  <c r="D2034" i="17"/>
  <c r="E2034" i="17"/>
  <c r="D2035" i="17"/>
  <c r="E2035" i="17"/>
  <c r="D2036" i="17"/>
  <c r="E2036" i="17"/>
  <c r="D2037" i="17"/>
  <c r="E2037" i="17"/>
  <c r="D2038" i="17"/>
  <c r="E2038" i="17"/>
  <c r="D2039" i="17"/>
  <c r="E2039" i="17"/>
  <c r="D2040" i="17"/>
  <c r="E2040" i="17"/>
  <c r="D2041" i="17"/>
  <c r="E2041" i="17"/>
  <c r="D2042" i="17"/>
  <c r="E2042" i="17"/>
  <c r="D2043" i="17"/>
  <c r="E2043" i="17"/>
  <c r="D2044" i="17"/>
  <c r="E2044" i="17"/>
  <c r="D2045" i="17"/>
  <c r="E2045" i="17"/>
  <c r="D2046" i="17"/>
  <c r="E2046" i="17"/>
  <c r="D2047" i="17"/>
  <c r="E2047" i="17"/>
  <c r="D2048" i="17"/>
  <c r="E2048" i="17"/>
  <c r="D2049" i="17"/>
  <c r="E2049" i="17"/>
  <c r="D2050" i="17"/>
  <c r="E2050" i="17"/>
  <c r="D2051" i="17"/>
  <c r="E2051" i="17"/>
  <c r="D2052" i="17"/>
  <c r="E2052" i="17"/>
  <c r="D2053" i="17"/>
  <c r="E2053" i="17"/>
  <c r="D2054" i="17"/>
  <c r="E2054" i="17"/>
  <c r="D2055" i="17"/>
  <c r="E2055" i="17"/>
  <c r="D2056" i="17"/>
  <c r="E2056" i="17"/>
  <c r="D2057" i="17"/>
  <c r="E2057" i="17"/>
  <c r="D2058" i="17"/>
  <c r="E2058" i="17"/>
  <c r="D2059" i="17"/>
  <c r="E2059" i="17"/>
  <c r="D2060" i="17"/>
  <c r="E2060" i="17"/>
  <c r="D2061" i="17"/>
  <c r="E2061" i="17"/>
  <c r="D2062" i="17"/>
  <c r="E2062" i="17"/>
  <c r="D2063" i="17"/>
  <c r="E2063" i="17"/>
  <c r="D2064" i="17"/>
  <c r="E2064" i="17"/>
  <c r="D2065" i="17"/>
  <c r="E2065" i="17"/>
  <c r="D2066" i="17"/>
  <c r="E2066" i="17"/>
  <c r="D2067" i="17"/>
  <c r="E2067" i="17"/>
  <c r="D2068" i="17"/>
  <c r="E2068" i="17"/>
  <c r="D2069" i="17"/>
  <c r="E2069" i="17"/>
  <c r="D2070" i="17"/>
  <c r="E2070" i="17"/>
  <c r="D2071" i="17"/>
  <c r="E2071" i="17"/>
  <c r="D2072" i="17"/>
  <c r="E2072" i="17"/>
  <c r="D2073" i="17"/>
  <c r="E2073" i="17"/>
  <c r="D2074" i="17"/>
  <c r="E2074" i="17"/>
  <c r="D2075" i="17"/>
  <c r="E2075" i="17"/>
  <c r="D2076" i="17"/>
  <c r="E2076" i="17"/>
  <c r="D2077" i="17"/>
  <c r="E2077" i="17"/>
  <c r="D2078" i="17"/>
  <c r="E2078" i="17"/>
  <c r="D2079" i="17"/>
  <c r="E2079" i="17"/>
  <c r="D2080" i="17"/>
  <c r="E2080" i="17"/>
  <c r="D2081" i="17"/>
  <c r="E2081" i="17"/>
  <c r="D2082" i="17"/>
  <c r="E2082" i="17"/>
  <c r="D2083" i="17"/>
  <c r="E2083" i="17"/>
  <c r="D2084" i="17"/>
  <c r="E2084" i="17"/>
  <c r="D2085" i="17"/>
  <c r="E2085" i="17"/>
  <c r="D2086" i="17"/>
  <c r="E2086" i="17"/>
  <c r="D2087" i="17"/>
  <c r="E2087" i="17"/>
  <c r="D2088" i="17"/>
  <c r="E2088" i="17"/>
  <c r="D2089" i="17"/>
  <c r="E2089" i="17"/>
  <c r="D2090" i="17"/>
  <c r="E2090" i="17"/>
  <c r="D2091" i="17"/>
  <c r="E2091" i="17"/>
  <c r="D2092" i="17"/>
  <c r="E2092" i="17"/>
  <c r="D2093" i="17"/>
  <c r="E2093" i="17"/>
  <c r="D2094" i="17"/>
  <c r="E2094" i="17"/>
  <c r="D2095" i="17"/>
  <c r="E2095" i="17"/>
  <c r="D2096" i="17"/>
  <c r="E2096" i="17"/>
  <c r="D2097" i="17"/>
  <c r="E2097" i="17"/>
  <c r="D2098" i="17"/>
  <c r="E2098" i="17"/>
  <c r="D2099" i="17"/>
  <c r="E2099" i="17"/>
  <c r="D2100" i="17"/>
  <c r="E2100" i="17"/>
  <c r="D2101" i="17"/>
  <c r="E2101" i="17"/>
  <c r="D2102" i="17"/>
  <c r="E2102" i="17"/>
  <c r="D2103" i="17"/>
  <c r="E2103" i="17"/>
  <c r="D2104" i="17"/>
  <c r="E2104" i="17"/>
  <c r="D2105" i="17"/>
  <c r="E2105" i="17"/>
  <c r="D2106" i="17"/>
  <c r="E2106" i="17"/>
  <c r="D2107" i="17"/>
  <c r="E2107" i="17"/>
  <c r="D2108" i="17"/>
  <c r="E2108" i="17"/>
  <c r="D2109" i="17"/>
  <c r="E2109" i="17"/>
  <c r="D2110" i="17"/>
  <c r="E2110" i="17"/>
  <c r="D2111" i="17"/>
  <c r="E2111" i="17"/>
  <c r="D2112" i="17"/>
  <c r="E2112" i="17"/>
  <c r="D2113" i="17"/>
  <c r="E2113" i="17"/>
  <c r="D2114" i="17"/>
  <c r="E2114" i="17"/>
  <c r="D2115" i="17"/>
  <c r="E2115" i="17"/>
  <c r="D2116" i="17"/>
  <c r="E2116" i="17"/>
  <c r="D2117" i="17"/>
  <c r="E2117" i="17"/>
  <c r="D2118" i="17"/>
  <c r="E2118" i="17"/>
  <c r="D2119" i="17"/>
  <c r="E2119" i="17"/>
  <c r="D2120" i="17"/>
  <c r="E2120" i="17"/>
  <c r="D2121" i="17"/>
  <c r="E2121" i="17"/>
  <c r="D2122" i="17"/>
  <c r="E2122" i="17"/>
  <c r="D2123" i="17"/>
  <c r="E2123" i="17"/>
  <c r="D2124" i="17"/>
  <c r="E2124" i="17"/>
  <c r="D2125" i="17"/>
  <c r="E2125" i="17"/>
  <c r="D2126" i="17"/>
  <c r="E2126" i="17"/>
  <c r="D2127" i="17"/>
  <c r="E2127" i="17"/>
  <c r="D2128" i="17"/>
  <c r="E2128" i="17"/>
  <c r="D2129" i="17"/>
  <c r="E2129" i="17"/>
  <c r="D2130" i="17"/>
  <c r="E2130" i="17"/>
  <c r="D2131" i="17"/>
  <c r="E2131" i="17"/>
  <c r="D2132" i="17"/>
  <c r="E2132" i="17"/>
  <c r="D2133" i="17"/>
  <c r="E2133" i="17"/>
  <c r="D2134" i="17"/>
  <c r="E2134" i="17"/>
  <c r="D2135" i="17"/>
  <c r="E2135" i="17"/>
  <c r="D2136" i="17"/>
  <c r="E2136" i="17"/>
  <c r="D2137" i="17"/>
  <c r="E2137" i="17"/>
  <c r="D2138" i="17"/>
  <c r="E2138" i="17"/>
  <c r="D2139" i="17"/>
  <c r="E2139" i="17"/>
  <c r="D2140" i="17"/>
  <c r="E2140" i="17"/>
  <c r="D2141" i="17"/>
  <c r="E2141" i="17"/>
  <c r="D2142" i="17"/>
  <c r="E2142" i="17"/>
  <c r="D2143" i="17"/>
  <c r="E2143" i="17"/>
  <c r="D2144" i="17"/>
  <c r="E2144" i="17"/>
  <c r="D2145" i="17"/>
  <c r="E2145" i="17"/>
  <c r="D2146" i="17"/>
  <c r="E2146" i="17"/>
  <c r="D2147" i="17"/>
  <c r="E2147" i="17"/>
  <c r="D2148" i="17"/>
  <c r="E2148" i="17"/>
  <c r="D2149" i="17"/>
  <c r="E2149" i="17"/>
  <c r="D2150" i="17"/>
  <c r="E2150" i="17"/>
  <c r="D2151" i="17"/>
  <c r="E2151" i="17"/>
  <c r="D2152" i="17"/>
  <c r="E2152" i="17"/>
  <c r="D2153" i="17"/>
  <c r="E2153" i="17"/>
  <c r="D2154" i="17"/>
  <c r="E2154" i="17"/>
  <c r="D2155" i="17"/>
  <c r="E2155" i="17"/>
  <c r="D2156" i="17"/>
  <c r="E2156" i="17"/>
  <c r="D2157" i="17"/>
  <c r="E2157" i="17"/>
  <c r="D2158" i="17"/>
  <c r="E2158" i="17"/>
  <c r="D2159" i="17"/>
  <c r="E2159" i="17"/>
  <c r="D2160" i="17"/>
  <c r="E2160" i="17"/>
  <c r="D2161" i="17"/>
  <c r="E2161" i="17"/>
  <c r="D2162" i="17"/>
  <c r="E2162" i="17"/>
  <c r="D2163" i="17"/>
  <c r="E2163" i="17"/>
  <c r="D2164" i="17"/>
  <c r="E2164" i="17"/>
  <c r="D2165" i="17"/>
  <c r="E2165" i="17"/>
  <c r="D2166" i="17"/>
  <c r="E2166" i="17"/>
  <c r="D2167" i="17"/>
  <c r="E2167" i="17"/>
  <c r="D2168" i="17"/>
  <c r="E2168" i="17"/>
  <c r="D2169" i="17"/>
  <c r="E2169" i="17"/>
  <c r="D2170" i="17"/>
  <c r="E2170" i="17"/>
  <c r="D2171" i="17"/>
  <c r="E2171" i="17"/>
  <c r="D2172" i="17"/>
  <c r="E2172" i="17"/>
  <c r="D2173" i="17"/>
  <c r="E2173" i="17"/>
  <c r="D2174" i="17"/>
  <c r="E2174" i="17"/>
  <c r="D2175" i="17"/>
  <c r="E2175" i="17"/>
  <c r="D2176" i="17"/>
  <c r="E2176" i="17"/>
  <c r="D2177" i="17"/>
  <c r="E2177" i="17"/>
  <c r="D2178" i="17"/>
  <c r="E2178" i="17"/>
  <c r="D2179" i="17"/>
  <c r="E2179" i="17"/>
  <c r="D2180" i="17"/>
  <c r="E2180" i="17"/>
  <c r="D2181" i="17"/>
  <c r="E2181" i="17"/>
  <c r="D2182" i="17"/>
  <c r="E2182" i="17"/>
  <c r="D2183" i="17"/>
  <c r="E2183" i="17"/>
  <c r="D2184" i="17"/>
  <c r="E2184" i="17"/>
  <c r="D2185" i="17"/>
  <c r="E2185" i="17"/>
  <c r="D2186" i="17"/>
  <c r="E2186" i="17"/>
  <c r="D2187" i="17"/>
  <c r="E2187" i="17"/>
  <c r="D2188" i="17"/>
  <c r="E2188" i="17"/>
  <c r="D2189" i="17"/>
  <c r="E2189" i="17"/>
  <c r="D2190" i="17"/>
  <c r="E2190" i="17"/>
  <c r="D2191" i="17"/>
  <c r="E2191" i="17"/>
  <c r="D2192" i="17"/>
  <c r="E2192" i="17"/>
  <c r="D2193" i="17"/>
  <c r="E2193" i="17"/>
  <c r="D2194" i="17"/>
  <c r="E2194" i="17"/>
  <c r="D2195" i="17"/>
  <c r="E2195" i="17"/>
  <c r="D2196" i="17"/>
  <c r="E2196" i="17"/>
  <c r="D2197" i="17"/>
  <c r="E2197" i="17"/>
  <c r="D2198" i="17"/>
  <c r="E2198" i="17"/>
  <c r="D2199" i="17"/>
  <c r="E2199" i="17"/>
  <c r="D2200" i="17"/>
  <c r="E2200" i="17"/>
  <c r="D2201" i="17"/>
  <c r="E2201" i="17"/>
  <c r="D2202" i="17"/>
  <c r="E2202" i="17"/>
  <c r="D2203" i="17"/>
  <c r="E2203" i="17"/>
  <c r="D2204" i="17"/>
  <c r="E2204" i="17"/>
  <c r="D2205" i="17"/>
  <c r="E2205" i="17"/>
  <c r="D2206" i="17"/>
  <c r="E2206" i="17"/>
  <c r="D2207" i="17"/>
  <c r="E2207" i="17"/>
  <c r="D2208" i="17"/>
  <c r="E2208" i="17"/>
  <c r="D2209" i="17"/>
  <c r="E2209" i="17"/>
  <c r="D2210" i="17"/>
  <c r="E2210" i="17"/>
  <c r="D2211" i="17"/>
  <c r="E2211" i="17"/>
  <c r="D2212" i="17"/>
  <c r="E2212" i="17"/>
  <c r="D2213" i="17"/>
  <c r="E2213" i="17"/>
  <c r="D2214" i="17"/>
  <c r="E2214" i="17"/>
  <c r="D2215" i="17"/>
  <c r="E2215" i="17"/>
  <c r="D2216" i="17"/>
  <c r="E2216" i="17"/>
  <c r="D2217" i="17"/>
  <c r="E2217" i="17"/>
  <c r="D2218" i="17"/>
  <c r="E2218" i="17"/>
  <c r="D2219" i="17"/>
  <c r="E2219" i="17"/>
  <c r="D2220" i="17"/>
  <c r="E2220" i="17"/>
  <c r="D2221" i="17"/>
  <c r="E2221" i="17"/>
  <c r="D2222" i="17"/>
  <c r="E2222" i="17"/>
  <c r="D2223" i="17"/>
  <c r="E2223" i="17"/>
  <c r="D2224" i="17"/>
  <c r="E2224" i="17"/>
  <c r="D2225" i="17"/>
  <c r="E2225" i="17"/>
  <c r="D2226" i="17"/>
  <c r="E2226" i="17"/>
  <c r="D2227" i="17"/>
  <c r="E2227" i="17"/>
  <c r="D2228" i="17"/>
  <c r="E2228" i="17"/>
  <c r="D2229" i="17"/>
  <c r="E2229" i="17"/>
  <c r="D2230" i="17"/>
  <c r="E2230" i="17"/>
  <c r="D2231" i="17"/>
  <c r="E2231" i="17"/>
  <c r="D2232" i="17"/>
  <c r="E2232" i="17"/>
  <c r="D2233" i="17"/>
  <c r="E2233" i="17"/>
  <c r="D2234" i="17"/>
  <c r="E2234" i="17"/>
  <c r="D2235" i="17"/>
  <c r="E2235" i="17"/>
  <c r="D2236" i="17"/>
  <c r="E2236" i="17"/>
  <c r="D2237" i="17"/>
  <c r="E2237" i="17"/>
  <c r="D2238" i="17"/>
  <c r="E2238" i="17"/>
  <c r="D2239" i="17"/>
  <c r="E2239" i="17"/>
  <c r="D2240" i="17"/>
  <c r="E2240" i="17"/>
  <c r="D2241" i="17"/>
  <c r="E2241" i="17"/>
  <c r="D2242" i="17"/>
  <c r="E2242" i="17"/>
  <c r="D2243" i="17"/>
  <c r="E2243" i="17"/>
  <c r="D2244" i="17"/>
  <c r="E2244" i="17"/>
  <c r="D2245" i="17"/>
  <c r="E2245" i="17"/>
  <c r="D2246" i="17"/>
  <c r="E2246" i="17"/>
  <c r="D2247" i="17"/>
  <c r="E2247" i="17"/>
  <c r="D2248" i="17"/>
  <c r="E2248" i="17"/>
  <c r="D2249" i="17"/>
  <c r="E2249" i="17"/>
  <c r="D2250" i="17"/>
  <c r="E2250" i="17"/>
  <c r="D2251" i="17"/>
  <c r="E2251" i="17"/>
  <c r="D2252" i="17"/>
  <c r="E2252" i="17"/>
  <c r="D2253" i="17"/>
  <c r="E2253" i="17"/>
  <c r="D2254" i="17"/>
  <c r="E2254" i="17"/>
  <c r="D2255" i="17"/>
  <c r="E2255" i="17"/>
  <c r="D2256" i="17"/>
  <c r="E2256" i="17"/>
  <c r="D2257" i="17"/>
  <c r="E2257" i="17"/>
  <c r="D2258" i="17"/>
  <c r="E2258" i="17"/>
  <c r="D2259" i="17"/>
  <c r="E2259" i="17"/>
  <c r="D2260" i="17"/>
  <c r="E2260" i="17"/>
  <c r="D2261" i="17"/>
  <c r="E2261" i="17"/>
  <c r="D2262" i="17"/>
  <c r="E2262" i="17"/>
  <c r="D2263" i="17"/>
  <c r="E2263" i="17"/>
  <c r="D2264" i="17"/>
  <c r="E2264" i="17"/>
  <c r="D2265" i="17"/>
  <c r="E2265" i="17"/>
  <c r="D2266" i="17"/>
  <c r="E2266" i="17"/>
  <c r="D2267" i="17"/>
  <c r="E2267" i="17"/>
  <c r="D2268" i="17"/>
  <c r="E2268" i="17"/>
  <c r="D2269" i="17"/>
  <c r="E2269" i="17"/>
  <c r="D2270" i="17"/>
  <c r="E2270" i="17"/>
  <c r="D2271" i="17"/>
  <c r="E2271" i="17"/>
  <c r="D2272" i="17"/>
  <c r="E2272" i="17"/>
  <c r="D2273" i="17"/>
  <c r="E2273" i="17"/>
  <c r="D2274" i="17"/>
  <c r="E2274" i="17"/>
  <c r="D2275" i="17"/>
  <c r="E2275" i="17"/>
  <c r="D2276" i="17"/>
  <c r="E2276" i="17"/>
  <c r="D2277" i="17"/>
  <c r="E2277" i="17"/>
  <c r="D2278" i="17"/>
  <c r="E2278" i="17"/>
  <c r="D2279" i="17"/>
  <c r="E2279" i="17"/>
  <c r="D2280" i="17"/>
  <c r="E2280" i="17"/>
  <c r="D2281" i="17"/>
  <c r="E2281" i="17"/>
  <c r="D2282" i="17"/>
  <c r="E2282" i="17"/>
  <c r="D2283" i="17"/>
  <c r="E2283" i="17"/>
  <c r="D2284" i="17"/>
  <c r="E2284" i="17"/>
  <c r="D2285" i="17"/>
  <c r="E2285" i="17"/>
  <c r="D2286" i="17"/>
  <c r="E2286" i="17"/>
  <c r="D2287" i="17"/>
  <c r="E2287" i="17"/>
  <c r="D2288" i="17"/>
  <c r="E2288" i="17"/>
  <c r="D2289" i="17"/>
  <c r="E2289" i="17"/>
  <c r="D2290" i="17"/>
  <c r="E2290" i="17"/>
  <c r="D2291" i="17"/>
  <c r="E2291" i="17"/>
  <c r="D2292" i="17"/>
  <c r="E2292" i="17"/>
  <c r="D2293" i="17"/>
  <c r="E2293" i="17"/>
  <c r="D2294" i="17"/>
  <c r="E2294" i="17"/>
  <c r="D2295" i="17"/>
  <c r="E2295" i="17"/>
  <c r="D2296" i="17"/>
  <c r="E2296" i="17"/>
  <c r="D2297" i="17"/>
  <c r="E2297" i="17"/>
  <c r="D2298" i="17"/>
  <c r="E2298" i="17"/>
  <c r="D2299" i="17"/>
  <c r="E2299" i="17"/>
  <c r="D2300" i="17"/>
  <c r="E2300" i="17"/>
  <c r="D2301" i="17"/>
  <c r="E2301" i="17"/>
  <c r="D2302" i="17"/>
  <c r="E2302" i="17"/>
  <c r="D2303" i="17"/>
  <c r="E2303" i="17"/>
  <c r="D2304" i="17"/>
  <c r="E2304" i="17"/>
  <c r="D2305" i="17"/>
  <c r="E2305" i="17"/>
  <c r="D2306" i="17"/>
  <c r="E2306" i="17"/>
  <c r="D2307" i="17"/>
  <c r="E2307" i="17"/>
  <c r="D2308" i="17"/>
  <c r="E2308" i="17"/>
  <c r="D2309" i="17"/>
  <c r="E2309" i="17"/>
  <c r="D2310" i="17"/>
  <c r="E2310" i="17"/>
  <c r="D2311" i="17"/>
  <c r="E2311" i="17"/>
  <c r="D2312" i="17"/>
  <c r="E2312" i="17"/>
  <c r="D2313" i="17"/>
  <c r="E2313" i="17"/>
  <c r="D2314" i="17"/>
  <c r="E2314" i="17"/>
  <c r="D2315" i="17"/>
  <c r="E2315" i="17"/>
  <c r="D2316" i="17"/>
  <c r="E2316" i="17"/>
  <c r="D2317" i="17"/>
  <c r="E2317" i="17"/>
  <c r="D2318" i="17"/>
  <c r="E2318" i="17"/>
  <c r="D2319" i="17"/>
  <c r="E2319" i="17"/>
  <c r="D2320" i="17"/>
  <c r="E2320" i="17"/>
  <c r="D2321" i="17"/>
  <c r="E2321" i="17"/>
  <c r="D2322" i="17"/>
  <c r="E2322" i="17"/>
  <c r="D2323" i="17"/>
  <c r="E2323" i="17"/>
  <c r="D2324" i="17"/>
  <c r="E2324" i="17"/>
  <c r="D2325" i="17"/>
  <c r="E2325" i="17"/>
  <c r="D2326" i="17"/>
  <c r="E2326" i="17"/>
  <c r="D2327" i="17"/>
  <c r="E2327" i="17"/>
  <c r="D2328" i="17"/>
  <c r="E2328" i="17"/>
  <c r="D2329" i="17"/>
  <c r="E2329" i="17"/>
  <c r="D2330" i="17"/>
  <c r="E2330" i="17"/>
  <c r="D2331" i="17"/>
  <c r="E2331" i="17"/>
  <c r="D2332" i="17"/>
  <c r="E2332" i="17"/>
  <c r="D2333" i="17"/>
  <c r="E2333" i="17"/>
  <c r="D2334" i="17"/>
  <c r="E2334" i="17"/>
  <c r="D2335" i="17"/>
  <c r="E2335" i="17"/>
  <c r="D2336" i="17"/>
  <c r="E2336" i="17"/>
  <c r="D2337" i="17"/>
  <c r="E2337" i="17"/>
  <c r="D2338" i="17"/>
  <c r="E2338" i="17"/>
  <c r="D2339" i="17"/>
  <c r="E2339" i="17"/>
  <c r="D2340" i="17"/>
  <c r="E2340" i="17"/>
  <c r="D2341" i="17"/>
  <c r="E2341" i="17"/>
  <c r="D2342" i="17"/>
  <c r="E2342" i="17"/>
  <c r="D2343" i="17"/>
  <c r="E2343" i="17"/>
  <c r="D2344" i="17"/>
  <c r="E2344" i="17"/>
  <c r="D2345" i="17"/>
  <c r="E2345" i="17"/>
  <c r="D2346" i="17"/>
  <c r="E2346" i="17"/>
  <c r="D2347" i="17"/>
  <c r="E2347" i="17"/>
  <c r="D2348" i="17"/>
  <c r="E2348" i="17"/>
  <c r="D2349" i="17"/>
  <c r="E2349" i="17"/>
  <c r="D2350" i="17"/>
  <c r="E2350" i="17"/>
  <c r="D2351" i="17"/>
  <c r="E2351" i="17"/>
  <c r="D2352" i="17"/>
  <c r="E2352" i="17"/>
  <c r="D2353" i="17"/>
  <c r="E2353" i="17"/>
  <c r="D2354" i="17"/>
  <c r="E2354" i="17"/>
  <c r="D2355" i="17"/>
  <c r="E2355" i="17"/>
  <c r="D2356" i="17"/>
  <c r="E2356" i="17"/>
  <c r="D2357" i="17"/>
  <c r="E2357" i="17"/>
  <c r="D2358" i="17"/>
  <c r="E2358" i="17"/>
  <c r="D2359" i="17"/>
  <c r="E2359" i="17"/>
  <c r="D2360" i="17"/>
  <c r="E2360" i="17"/>
  <c r="D2361" i="17"/>
  <c r="E2361" i="17"/>
  <c r="D2362" i="17"/>
  <c r="E2362" i="17"/>
  <c r="D2363" i="17"/>
  <c r="E2363" i="17"/>
  <c r="D2364" i="17"/>
  <c r="E2364" i="17"/>
  <c r="D2365" i="17"/>
  <c r="E2365" i="17"/>
  <c r="D2366" i="17"/>
  <c r="E2366" i="17"/>
  <c r="D2367" i="17"/>
  <c r="E2367" i="17"/>
  <c r="D2368" i="17"/>
  <c r="E2368" i="17"/>
  <c r="D2369" i="17"/>
  <c r="E2369" i="17"/>
  <c r="D2370" i="17"/>
  <c r="E2370" i="17"/>
  <c r="D2371" i="17"/>
  <c r="E2371" i="17"/>
  <c r="D2372" i="17"/>
  <c r="E2372" i="17"/>
  <c r="D2373" i="17"/>
  <c r="E2373" i="17"/>
  <c r="D2374" i="17"/>
  <c r="E2374" i="17"/>
  <c r="D2375" i="17"/>
  <c r="E2375" i="17"/>
  <c r="D2376" i="17"/>
  <c r="E2376" i="17"/>
  <c r="D2377" i="17"/>
  <c r="E2377" i="17"/>
  <c r="D2378" i="17"/>
  <c r="E2378" i="17"/>
  <c r="D2379" i="17"/>
  <c r="E2379" i="17"/>
  <c r="D2380" i="17"/>
  <c r="E2380" i="17"/>
  <c r="D2381" i="17"/>
  <c r="E2381" i="17"/>
  <c r="D2382" i="17"/>
  <c r="E2382" i="17"/>
  <c r="D2383" i="17"/>
  <c r="E2383" i="17"/>
  <c r="D2384" i="17"/>
  <c r="E2384" i="17"/>
  <c r="D2385" i="17"/>
  <c r="E2385" i="17"/>
  <c r="D2386" i="17"/>
  <c r="E2386" i="17"/>
  <c r="D2387" i="17"/>
  <c r="E2387" i="17"/>
  <c r="D2388" i="17"/>
  <c r="E2388" i="17"/>
  <c r="D2389" i="17"/>
  <c r="E2389" i="17"/>
  <c r="D2390" i="17"/>
  <c r="E2390" i="17"/>
  <c r="D2391" i="17"/>
  <c r="E2391" i="17"/>
  <c r="D2392" i="17"/>
  <c r="E2392" i="17"/>
  <c r="D2393" i="17"/>
  <c r="E2393" i="17"/>
  <c r="D2394" i="17"/>
  <c r="E2394" i="17"/>
  <c r="D2395" i="17"/>
  <c r="E2395" i="17"/>
  <c r="D2396" i="17"/>
  <c r="E2396" i="17"/>
  <c r="D2397" i="17"/>
  <c r="E2397" i="17"/>
  <c r="D2398" i="17"/>
  <c r="E2398" i="17"/>
  <c r="D2399" i="17"/>
  <c r="E2399" i="17"/>
  <c r="D2400" i="17"/>
  <c r="E2400" i="17"/>
  <c r="D2401" i="17"/>
  <c r="E2401" i="17"/>
  <c r="D2402" i="17"/>
  <c r="E2402" i="17"/>
  <c r="D2403" i="17"/>
  <c r="E2403" i="17"/>
  <c r="D2404" i="17"/>
  <c r="E2404" i="17"/>
  <c r="D2405" i="17"/>
  <c r="E2405" i="17"/>
  <c r="D2406" i="17"/>
  <c r="E2406" i="17"/>
  <c r="D2407" i="17"/>
  <c r="E2407" i="17"/>
  <c r="D2408" i="17"/>
  <c r="E2408" i="17"/>
  <c r="D2409" i="17"/>
  <c r="E2409" i="17"/>
  <c r="D2410" i="17"/>
  <c r="E2410" i="17"/>
  <c r="D2411" i="17"/>
  <c r="E2411" i="17"/>
  <c r="D2412" i="17"/>
  <c r="E2412" i="17"/>
  <c r="D2413" i="17"/>
  <c r="E2413" i="17"/>
  <c r="D2414" i="17"/>
  <c r="E2414" i="17"/>
  <c r="D2415" i="17"/>
  <c r="E2415" i="17"/>
  <c r="D2416" i="17"/>
  <c r="E2416" i="17"/>
  <c r="D2417" i="17"/>
  <c r="E2417" i="17"/>
  <c r="D2418" i="17"/>
  <c r="E2418" i="17"/>
  <c r="D2419" i="17"/>
  <c r="E2419" i="17"/>
  <c r="D2420" i="17"/>
  <c r="E2420" i="17"/>
  <c r="D2421" i="17"/>
  <c r="E2421" i="17"/>
  <c r="D2422" i="17"/>
  <c r="E2422" i="17"/>
  <c r="D2423" i="17"/>
  <c r="E2423" i="17"/>
  <c r="D2424" i="17"/>
  <c r="E2424" i="17"/>
  <c r="D2425" i="17"/>
  <c r="E2425" i="17"/>
  <c r="D2426" i="17"/>
  <c r="E2426" i="17"/>
  <c r="D2427" i="17"/>
  <c r="E2427" i="17"/>
  <c r="D2428" i="17"/>
  <c r="E2428" i="17"/>
  <c r="D2429" i="17"/>
  <c r="E2429" i="17"/>
  <c r="D2430" i="17"/>
  <c r="E2430" i="17"/>
  <c r="D2431" i="17"/>
  <c r="E2431" i="17"/>
  <c r="D2432" i="17"/>
  <c r="E2432" i="17"/>
  <c r="D2433" i="17"/>
  <c r="E2433" i="17"/>
  <c r="D2434" i="17"/>
  <c r="E2434" i="17"/>
  <c r="D2435" i="17"/>
  <c r="E2435" i="17"/>
  <c r="D2436" i="17"/>
  <c r="E2436" i="17"/>
  <c r="D2437" i="17"/>
  <c r="E2437" i="17"/>
  <c r="D2438" i="17"/>
  <c r="E2438" i="17"/>
  <c r="D2439" i="17"/>
  <c r="E2439" i="17"/>
  <c r="D2440" i="17"/>
  <c r="E2440" i="17"/>
  <c r="D2441" i="17"/>
  <c r="E2441" i="17"/>
  <c r="D2442" i="17"/>
  <c r="E2442" i="17"/>
  <c r="D2443" i="17"/>
  <c r="E2443" i="17"/>
  <c r="D2444" i="17"/>
  <c r="E2444" i="17"/>
  <c r="D2445" i="17"/>
  <c r="E2445" i="17"/>
  <c r="D2446" i="17"/>
  <c r="E2446" i="17"/>
  <c r="D2447" i="17"/>
  <c r="E2447" i="17"/>
  <c r="D2448" i="17"/>
  <c r="E2448" i="17"/>
  <c r="D2449" i="17"/>
  <c r="E2449" i="17"/>
  <c r="D2450" i="17"/>
  <c r="E2450" i="17"/>
  <c r="D2451" i="17"/>
  <c r="E2451" i="17"/>
  <c r="D2452" i="17"/>
  <c r="E2452" i="17"/>
  <c r="D2453" i="17"/>
  <c r="E2453" i="17"/>
  <c r="D2454" i="17"/>
  <c r="E2454" i="17"/>
  <c r="D2455" i="17"/>
  <c r="E2455" i="17"/>
  <c r="D2456" i="17"/>
  <c r="E2456" i="17"/>
  <c r="D2457" i="17"/>
  <c r="E2457" i="17"/>
  <c r="D2458" i="17"/>
  <c r="E2458" i="17"/>
  <c r="D2459" i="17"/>
  <c r="E2459" i="17"/>
  <c r="D2460" i="17"/>
  <c r="E2460" i="17"/>
  <c r="D2461" i="17"/>
  <c r="E2461" i="17"/>
  <c r="D2462" i="17"/>
  <c r="E2462" i="17"/>
  <c r="D2463" i="17"/>
  <c r="E2463" i="17"/>
  <c r="D2464" i="17"/>
  <c r="E2464" i="17"/>
  <c r="D2465" i="17"/>
  <c r="E2465" i="17"/>
  <c r="D2466" i="17"/>
  <c r="E2466" i="17"/>
  <c r="D2467" i="17"/>
  <c r="E2467" i="17"/>
  <c r="D2468" i="17"/>
  <c r="E2468" i="17"/>
  <c r="D2469" i="17"/>
  <c r="E2469" i="17"/>
  <c r="D2470" i="17"/>
  <c r="E2470" i="17"/>
  <c r="D2471" i="17"/>
  <c r="E2471" i="17"/>
  <c r="D2472" i="17"/>
  <c r="E2472" i="17"/>
  <c r="D2473" i="17"/>
  <c r="E2473" i="17"/>
  <c r="D2474" i="17"/>
  <c r="E2474" i="17"/>
  <c r="D2475" i="17"/>
  <c r="E2475" i="17"/>
  <c r="D2476" i="17"/>
  <c r="E2476" i="17"/>
  <c r="D2477" i="17"/>
  <c r="E2477" i="17"/>
  <c r="D2478" i="17"/>
  <c r="E2478" i="17"/>
  <c r="D2479" i="17"/>
  <c r="E2479" i="17"/>
  <c r="D2480" i="17"/>
  <c r="E2480" i="17"/>
  <c r="D2481" i="17"/>
  <c r="E2481" i="17"/>
  <c r="D2482" i="17"/>
  <c r="E2482" i="17"/>
  <c r="D2483" i="17"/>
  <c r="E2483" i="17"/>
  <c r="D2484" i="17"/>
  <c r="E2484" i="17"/>
  <c r="D2485" i="17"/>
  <c r="E2485" i="17"/>
  <c r="D2486" i="17"/>
  <c r="E2486" i="17"/>
  <c r="D2487" i="17"/>
  <c r="E2487" i="17"/>
  <c r="D2488" i="17"/>
  <c r="E2488" i="17"/>
  <c r="D2489" i="17"/>
  <c r="E2489" i="17"/>
  <c r="D2490" i="17"/>
  <c r="E2490" i="17"/>
  <c r="D2491" i="17"/>
  <c r="E2491" i="17"/>
  <c r="D2492" i="17"/>
  <c r="E2492" i="17"/>
  <c r="D2493" i="17"/>
  <c r="E2493" i="17"/>
  <c r="D2494" i="17"/>
  <c r="E2494" i="17"/>
  <c r="D2495" i="17"/>
  <c r="E2495" i="17"/>
  <c r="D2496" i="17"/>
  <c r="E2496" i="17"/>
  <c r="D2497" i="17"/>
  <c r="E2497" i="17"/>
  <c r="D2498" i="17"/>
  <c r="E2498" i="17"/>
  <c r="D2499" i="17"/>
  <c r="E2499" i="17"/>
  <c r="D2500" i="17"/>
  <c r="E2500" i="17"/>
  <c r="D2501" i="17"/>
  <c r="E2501" i="17"/>
  <c r="D2502" i="17"/>
  <c r="E2502" i="17"/>
  <c r="D2503" i="17"/>
  <c r="E2503" i="17"/>
  <c r="D2504" i="17"/>
  <c r="E2504" i="17"/>
  <c r="D2505" i="17"/>
  <c r="E2505" i="17"/>
  <c r="D2506" i="17"/>
  <c r="E2506" i="17"/>
  <c r="D2507" i="17"/>
  <c r="E2507" i="17"/>
  <c r="D2508" i="17"/>
  <c r="E2508" i="17"/>
  <c r="D2509" i="17"/>
  <c r="E2509" i="17"/>
  <c r="D2510" i="17"/>
  <c r="E2510" i="17"/>
  <c r="D2511" i="17"/>
  <c r="E2511" i="17"/>
  <c r="D2512" i="17"/>
  <c r="E2512" i="17"/>
  <c r="D2513" i="17"/>
  <c r="E2513" i="17"/>
  <c r="D2514" i="17"/>
  <c r="E2514" i="17"/>
  <c r="D2515" i="17"/>
  <c r="E2515" i="17"/>
  <c r="D2516" i="17"/>
  <c r="E2516" i="17"/>
  <c r="D2517" i="17"/>
  <c r="E2517" i="17"/>
  <c r="D2518" i="17"/>
  <c r="E2518" i="17"/>
  <c r="D2519" i="17"/>
  <c r="E2519" i="17"/>
  <c r="D2520" i="17"/>
  <c r="E2520" i="17"/>
  <c r="D2521" i="17"/>
  <c r="E2521" i="17"/>
  <c r="D2522" i="17"/>
  <c r="E2522" i="17"/>
  <c r="D2523" i="17"/>
  <c r="E2523" i="17"/>
  <c r="D2524" i="17"/>
  <c r="E2524" i="17"/>
  <c r="D2525" i="17"/>
  <c r="E2525" i="17"/>
  <c r="D2526" i="17"/>
  <c r="E2526" i="17"/>
  <c r="D2527" i="17"/>
  <c r="E2527" i="17"/>
  <c r="D2528" i="17"/>
  <c r="E2528" i="17"/>
  <c r="D2529" i="17"/>
  <c r="E2529" i="17"/>
  <c r="D2530" i="17"/>
  <c r="E2530" i="17"/>
  <c r="D2531" i="17"/>
  <c r="E2531" i="17"/>
  <c r="D2532" i="17"/>
  <c r="E2532" i="17"/>
  <c r="D2533" i="17"/>
  <c r="E2533" i="17"/>
  <c r="D2534" i="17"/>
  <c r="E2534" i="17"/>
  <c r="D2535" i="17"/>
  <c r="E2535" i="17"/>
  <c r="D2536" i="17"/>
  <c r="E2536" i="17"/>
  <c r="D2537" i="17"/>
  <c r="E2537" i="17"/>
  <c r="D2538" i="17"/>
  <c r="E2538" i="17"/>
  <c r="D2539" i="17"/>
  <c r="E2539" i="17"/>
  <c r="D2540" i="17"/>
  <c r="E2540" i="17"/>
  <c r="D2541" i="17"/>
  <c r="E2541" i="17"/>
  <c r="D2542" i="17"/>
  <c r="E2542" i="17"/>
  <c r="D2543" i="17"/>
  <c r="E2543" i="17"/>
  <c r="D2544" i="17"/>
  <c r="E2544" i="17"/>
  <c r="D2545" i="17"/>
  <c r="E2545" i="17"/>
  <c r="D2546" i="17"/>
  <c r="E2546" i="17"/>
  <c r="D2547" i="17"/>
  <c r="E2547" i="17"/>
  <c r="D2548" i="17"/>
  <c r="E2548" i="17"/>
  <c r="D2549" i="17"/>
  <c r="E2549" i="17"/>
  <c r="D2550" i="17"/>
  <c r="E2550" i="17"/>
  <c r="D2551" i="17"/>
  <c r="E2551" i="17"/>
  <c r="D2552" i="17"/>
  <c r="E2552" i="17"/>
  <c r="D2553" i="17"/>
  <c r="E2553" i="17"/>
  <c r="D2554" i="17"/>
  <c r="E2554" i="17"/>
  <c r="D2555" i="17"/>
  <c r="E2555" i="17"/>
  <c r="D2556" i="17"/>
  <c r="E2556" i="17"/>
  <c r="D2557" i="17"/>
  <c r="E2557" i="17"/>
  <c r="D2558" i="17"/>
  <c r="E2558" i="17"/>
  <c r="D2559" i="17"/>
  <c r="E2559" i="17"/>
  <c r="D2560" i="17"/>
  <c r="E2560" i="17"/>
  <c r="D2561" i="17"/>
  <c r="E2561" i="17"/>
  <c r="D2562" i="17"/>
  <c r="E2562" i="17"/>
  <c r="D2563" i="17"/>
  <c r="E2563" i="17"/>
  <c r="D2564" i="17"/>
  <c r="E2564" i="17"/>
  <c r="D2565" i="17"/>
  <c r="E2565" i="17"/>
  <c r="D2566" i="17"/>
  <c r="E2566" i="17"/>
  <c r="D2567" i="17"/>
  <c r="E2567" i="17"/>
  <c r="D2568" i="17"/>
  <c r="E2568" i="17"/>
  <c r="D2569" i="17"/>
  <c r="E2569" i="17"/>
  <c r="D2570" i="17"/>
  <c r="E2570" i="17"/>
  <c r="D2571" i="17"/>
  <c r="E2571" i="17"/>
  <c r="D2572" i="17"/>
  <c r="E2572" i="17"/>
  <c r="D2573" i="17"/>
  <c r="E2573" i="17"/>
  <c r="D2574" i="17"/>
  <c r="E2574" i="17"/>
  <c r="D2575" i="17"/>
  <c r="E2575" i="17"/>
  <c r="D2576" i="17"/>
  <c r="E2576" i="17"/>
  <c r="D2577" i="17"/>
  <c r="E2577" i="17"/>
  <c r="D2578" i="17"/>
  <c r="E2578" i="17"/>
  <c r="D2579" i="17"/>
  <c r="E2579" i="17"/>
  <c r="D2580" i="17"/>
  <c r="E2580" i="17"/>
  <c r="D2581" i="17"/>
  <c r="E2581" i="17"/>
  <c r="D2582" i="17"/>
  <c r="E2582" i="17"/>
  <c r="D2583" i="17"/>
  <c r="E2583" i="17"/>
  <c r="D2584" i="17"/>
  <c r="E2584" i="17"/>
  <c r="D2585" i="17"/>
  <c r="E2585" i="17"/>
  <c r="D2586" i="17"/>
  <c r="E2586" i="17"/>
  <c r="D2587" i="17"/>
  <c r="E2587" i="17"/>
  <c r="D2588" i="17"/>
  <c r="E2588" i="17"/>
  <c r="D2589" i="17"/>
  <c r="E2589" i="17"/>
  <c r="D2590" i="17"/>
  <c r="E2590" i="17"/>
  <c r="D2591" i="17"/>
  <c r="E2591" i="17"/>
  <c r="D2592" i="17"/>
  <c r="E2592" i="17"/>
  <c r="D2593" i="17"/>
  <c r="E2593" i="17"/>
  <c r="D2594" i="17"/>
  <c r="E2594" i="17"/>
  <c r="D2595" i="17"/>
  <c r="E2595" i="17"/>
  <c r="D2596" i="17"/>
  <c r="E2596" i="17"/>
  <c r="D2597" i="17"/>
  <c r="E2597" i="17"/>
  <c r="D2598" i="17"/>
  <c r="E2598" i="17"/>
  <c r="D2599" i="17"/>
  <c r="E2599" i="17"/>
  <c r="D2600" i="17"/>
  <c r="E2600" i="17"/>
  <c r="D2601" i="17"/>
  <c r="E2601" i="17"/>
  <c r="D2602" i="17"/>
  <c r="E2602" i="17"/>
  <c r="D2603" i="17"/>
  <c r="E2603" i="17"/>
  <c r="D2604" i="17"/>
  <c r="E2604" i="17"/>
  <c r="D2605" i="17"/>
  <c r="E2605" i="17"/>
  <c r="D2606" i="17"/>
  <c r="E2606" i="17"/>
  <c r="D2607" i="17"/>
  <c r="E2607" i="17"/>
  <c r="D2608" i="17"/>
  <c r="E2608" i="17"/>
  <c r="D2609" i="17"/>
  <c r="E2609" i="17"/>
  <c r="D2610" i="17"/>
  <c r="E2610" i="17"/>
  <c r="D2611" i="17"/>
  <c r="E2611" i="17"/>
  <c r="D2612" i="17"/>
  <c r="E2612" i="17"/>
  <c r="D2613" i="17"/>
  <c r="E2613" i="17"/>
  <c r="D2614" i="17"/>
  <c r="E2614" i="17"/>
  <c r="D2615" i="17"/>
  <c r="E2615" i="17"/>
  <c r="D2616" i="17"/>
  <c r="E2616" i="17"/>
  <c r="D2617" i="17"/>
  <c r="E2617" i="17"/>
  <c r="D2618" i="17"/>
  <c r="E2618" i="17"/>
  <c r="D2619" i="17"/>
  <c r="E2619" i="17"/>
  <c r="D2620" i="17"/>
  <c r="E2620" i="17"/>
  <c r="D2621" i="17"/>
  <c r="E2621" i="17"/>
  <c r="D2622" i="17"/>
  <c r="E2622" i="17"/>
  <c r="D2623" i="17"/>
  <c r="E2623" i="17"/>
  <c r="D2624" i="17"/>
  <c r="E2624" i="17"/>
  <c r="D2625" i="17"/>
  <c r="E2625" i="17"/>
  <c r="D2626" i="17"/>
  <c r="E2626" i="17"/>
  <c r="D2627" i="17"/>
  <c r="E2627" i="17"/>
  <c r="D2628" i="17"/>
  <c r="E2628" i="17"/>
  <c r="D2629" i="17"/>
  <c r="E2629" i="17"/>
  <c r="D2630" i="17"/>
  <c r="E2630" i="17"/>
  <c r="D2631" i="17"/>
  <c r="E2631" i="17"/>
  <c r="D2632" i="17"/>
  <c r="E2632" i="17"/>
  <c r="D2633" i="17"/>
  <c r="E2633" i="17"/>
  <c r="D2634" i="17"/>
  <c r="E2634" i="17"/>
  <c r="D2635" i="17"/>
  <c r="E2635" i="17"/>
  <c r="D2636" i="17"/>
  <c r="E2636" i="17"/>
  <c r="D2637" i="17"/>
  <c r="E2637" i="17"/>
  <c r="D2638" i="17"/>
  <c r="E2638" i="17"/>
  <c r="D2639" i="17"/>
  <c r="E2639" i="17"/>
  <c r="D2640" i="17"/>
  <c r="E2640" i="17"/>
  <c r="D2641" i="17"/>
  <c r="E2641" i="17"/>
  <c r="D2642" i="17"/>
  <c r="E2642" i="17"/>
  <c r="D2643" i="17"/>
  <c r="E2643" i="17"/>
  <c r="D2644" i="17"/>
  <c r="E2644" i="17"/>
  <c r="D2645" i="17"/>
  <c r="E2645" i="17"/>
  <c r="D2646" i="17"/>
  <c r="E2646" i="17"/>
  <c r="D2647" i="17"/>
  <c r="E2647" i="17"/>
  <c r="D2648" i="17"/>
  <c r="E2648" i="17"/>
  <c r="D2649" i="17"/>
  <c r="E2649" i="17"/>
  <c r="D2650" i="17"/>
  <c r="E2650" i="17"/>
  <c r="D2651" i="17"/>
  <c r="E2651" i="17"/>
  <c r="D2652" i="17"/>
  <c r="E2652" i="17"/>
  <c r="D2653" i="17"/>
  <c r="E2653" i="17"/>
  <c r="D2654" i="17"/>
  <c r="E2654" i="17"/>
  <c r="D2655" i="17"/>
  <c r="E2655" i="17"/>
  <c r="D2656" i="17"/>
  <c r="E2656" i="17"/>
  <c r="D2657" i="17"/>
  <c r="E2657" i="17"/>
  <c r="D2658" i="17"/>
  <c r="E2658" i="17"/>
  <c r="D2659" i="17"/>
  <c r="E2659" i="17"/>
  <c r="D2660" i="17"/>
  <c r="E2660" i="17"/>
  <c r="D2661" i="17"/>
  <c r="E2661" i="17"/>
  <c r="D2662" i="17"/>
  <c r="E2662" i="17"/>
  <c r="D2663" i="17"/>
  <c r="E2663" i="17"/>
  <c r="D2664" i="17"/>
  <c r="E2664" i="17"/>
  <c r="D2665" i="17"/>
  <c r="E2665" i="17"/>
  <c r="D2666" i="17"/>
  <c r="E2666" i="17"/>
  <c r="D2667" i="17"/>
  <c r="E2667" i="17"/>
  <c r="D2668" i="17"/>
  <c r="E2668" i="17"/>
  <c r="D2669" i="17"/>
  <c r="E2669" i="17"/>
  <c r="D2670" i="17"/>
  <c r="E2670" i="17"/>
  <c r="D2671" i="17"/>
  <c r="E2671" i="17"/>
  <c r="D2672" i="17"/>
  <c r="E2672" i="17"/>
  <c r="D2673" i="17"/>
  <c r="E2673" i="17"/>
  <c r="D2674" i="17"/>
  <c r="E2674" i="17"/>
  <c r="D2675" i="17"/>
  <c r="E2675" i="17"/>
  <c r="D2676" i="17"/>
  <c r="E2676" i="17"/>
  <c r="D2677" i="17"/>
  <c r="E2677" i="17"/>
  <c r="D2678" i="17"/>
  <c r="E2678" i="17"/>
  <c r="D2679" i="17"/>
  <c r="E2679" i="17"/>
  <c r="D2680" i="17"/>
  <c r="E2680" i="17"/>
  <c r="D2681" i="17"/>
  <c r="E2681" i="17"/>
  <c r="D2682" i="17"/>
  <c r="E2682" i="17"/>
  <c r="D2683" i="17"/>
  <c r="E2683" i="17"/>
  <c r="D2684" i="17"/>
  <c r="E2684" i="17"/>
  <c r="D2685" i="17"/>
  <c r="E2685" i="17"/>
  <c r="D2686" i="17"/>
  <c r="E2686" i="17"/>
  <c r="D2687" i="17"/>
  <c r="E2687" i="17"/>
  <c r="D2688" i="17"/>
  <c r="E2688" i="17"/>
  <c r="D2689" i="17"/>
  <c r="E2689" i="17"/>
  <c r="D2690" i="17"/>
  <c r="E2690" i="17"/>
  <c r="D2691" i="17"/>
  <c r="E2691" i="17"/>
  <c r="D2692" i="17"/>
  <c r="E2692" i="17"/>
  <c r="D2693" i="17"/>
  <c r="E2693" i="17"/>
  <c r="D2694" i="17"/>
  <c r="E2694" i="17"/>
  <c r="D2695" i="17"/>
  <c r="E2695" i="17"/>
  <c r="D2696" i="17"/>
  <c r="E2696" i="17"/>
  <c r="D2697" i="17"/>
  <c r="E2697" i="17"/>
  <c r="D2698" i="17"/>
  <c r="E2698" i="17"/>
  <c r="D2699" i="17"/>
  <c r="E2699" i="17"/>
  <c r="D2700" i="17"/>
  <c r="E2700" i="17"/>
  <c r="D2701" i="17"/>
  <c r="E2701" i="17"/>
  <c r="D2702" i="17"/>
  <c r="E2702" i="17"/>
  <c r="D2703" i="17"/>
  <c r="E2703" i="17"/>
  <c r="D2704" i="17"/>
  <c r="E2704" i="17"/>
  <c r="D2705" i="17"/>
  <c r="E2705" i="17"/>
  <c r="D2706" i="17"/>
  <c r="E2706" i="17"/>
  <c r="D2707" i="17"/>
  <c r="E2707" i="17"/>
  <c r="D2708" i="17"/>
  <c r="E2708" i="17"/>
  <c r="D2709" i="17"/>
  <c r="E2709" i="17"/>
  <c r="D2710" i="17"/>
  <c r="E2710" i="17"/>
  <c r="D2711" i="17"/>
  <c r="E2711" i="17"/>
  <c r="D2712" i="17"/>
  <c r="E2712" i="17"/>
  <c r="D2713" i="17"/>
  <c r="E2713" i="17"/>
  <c r="D2714" i="17"/>
  <c r="E2714" i="17"/>
  <c r="D2715" i="17"/>
  <c r="E2715" i="17"/>
  <c r="D2716" i="17"/>
  <c r="E2716" i="17"/>
  <c r="D2717" i="17"/>
  <c r="E2717" i="17"/>
  <c r="D2718" i="17"/>
  <c r="E2718" i="17"/>
  <c r="D2719" i="17"/>
  <c r="E2719" i="17"/>
  <c r="D2720" i="17"/>
  <c r="E2720" i="17"/>
  <c r="D2721" i="17"/>
  <c r="E2721" i="17"/>
  <c r="D2722" i="17"/>
  <c r="E2722" i="17"/>
  <c r="D2723" i="17"/>
  <c r="E2723" i="17"/>
  <c r="D2724" i="17"/>
  <c r="E2724" i="17"/>
  <c r="D2725" i="17"/>
  <c r="E2725" i="17"/>
  <c r="D2726" i="17"/>
  <c r="E2726" i="17"/>
  <c r="D2727" i="17"/>
  <c r="E2727" i="17"/>
  <c r="D2728" i="17"/>
  <c r="E2728" i="17"/>
  <c r="D2729" i="17"/>
  <c r="E2729" i="17"/>
  <c r="D2730" i="17"/>
  <c r="E2730" i="17"/>
  <c r="D2731" i="17"/>
  <c r="E2731" i="17"/>
  <c r="D2732" i="17"/>
  <c r="E2732" i="17"/>
  <c r="D2733" i="17"/>
  <c r="E2733" i="17"/>
  <c r="D2734" i="17"/>
  <c r="E2734" i="17"/>
  <c r="D2735" i="17"/>
  <c r="E2735" i="17"/>
  <c r="D2736" i="17"/>
  <c r="E2736" i="17"/>
  <c r="D2737" i="17"/>
  <c r="E2737" i="17"/>
  <c r="D2738" i="17"/>
  <c r="E2738" i="17"/>
  <c r="D2739" i="17"/>
  <c r="E2739" i="17"/>
  <c r="D2740" i="17"/>
  <c r="E2740" i="17"/>
  <c r="D2741" i="17"/>
  <c r="E2741" i="17"/>
  <c r="D2742" i="17"/>
  <c r="E2742" i="17"/>
  <c r="D2743" i="17"/>
  <c r="E2743" i="17"/>
  <c r="D2744" i="17"/>
  <c r="E2744" i="17"/>
  <c r="D2745" i="17"/>
  <c r="E2745" i="17"/>
  <c r="D2746" i="17"/>
  <c r="E2746" i="17"/>
  <c r="D2747" i="17"/>
  <c r="E2747" i="17"/>
  <c r="D2748" i="17"/>
  <c r="E2748" i="17"/>
  <c r="D2749" i="17"/>
  <c r="E2749" i="17"/>
  <c r="D2750" i="17"/>
  <c r="E2750" i="17"/>
  <c r="D2751" i="17"/>
  <c r="E2751" i="17"/>
  <c r="D2752" i="17"/>
  <c r="E2752" i="17"/>
  <c r="D2753" i="17"/>
  <c r="E2753" i="17"/>
  <c r="D2754" i="17"/>
  <c r="E2754" i="17"/>
  <c r="D2755" i="17"/>
  <c r="E2755" i="17"/>
  <c r="D2756" i="17"/>
  <c r="E2756" i="17"/>
  <c r="D2757" i="17"/>
  <c r="E2757" i="17"/>
  <c r="D2758" i="17"/>
  <c r="E2758" i="17"/>
  <c r="D2759" i="17"/>
  <c r="E2759" i="17"/>
  <c r="D2760" i="17"/>
  <c r="E2760" i="17"/>
  <c r="D2761" i="17"/>
  <c r="E2761" i="17"/>
  <c r="D2762" i="17"/>
  <c r="E2762" i="17"/>
  <c r="D2763" i="17"/>
  <c r="E2763" i="17"/>
  <c r="D2764" i="17"/>
  <c r="E2764" i="17"/>
  <c r="D2765" i="17"/>
  <c r="E2765" i="17"/>
  <c r="D2766" i="17"/>
  <c r="E2766" i="17"/>
  <c r="D2767" i="17"/>
  <c r="E2767" i="17"/>
  <c r="D2768" i="17"/>
  <c r="E2768" i="17"/>
  <c r="D2769" i="17"/>
  <c r="E2769" i="17"/>
  <c r="D2770" i="17"/>
  <c r="E2770" i="17"/>
  <c r="D2771" i="17"/>
  <c r="E2771" i="17"/>
  <c r="D2772" i="17"/>
  <c r="E2772" i="17"/>
  <c r="D2773" i="17"/>
  <c r="E2773" i="17"/>
  <c r="D2774" i="17"/>
  <c r="E2774" i="17"/>
  <c r="D2775" i="17"/>
  <c r="E2775" i="17"/>
  <c r="D2776" i="17"/>
  <c r="E2776" i="17"/>
  <c r="D2777" i="17"/>
  <c r="E2777" i="17"/>
  <c r="D2778" i="17"/>
  <c r="E2778" i="17"/>
  <c r="D2779" i="17"/>
  <c r="E2779" i="17"/>
  <c r="D2780" i="17"/>
  <c r="E2780" i="17"/>
  <c r="D2781" i="17"/>
  <c r="E2781" i="17"/>
  <c r="D2782" i="17"/>
  <c r="E2782" i="17"/>
  <c r="D2783" i="17"/>
  <c r="E2783" i="17"/>
  <c r="D2784" i="17"/>
  <c r="E2784" i="17"/>
  <c r="D2785" i="17"/>
  <c r="E2785" i="17"/>
  <c r="D2786" i="17"/>
  <c r="E2786" i="17"/>
  <c r="D2787" i="17"/>
  <c r="E2787" i="17"/>
  <c r="D2788" i="17"/>
  <c r="E2788" i="17"/>
  <c r="D2789" i="17"/>
  <c r="E2789" i="17"/>
  <c r="D2790" i="17"/>
  <c r="E2790" i="17"/>
  <c r="D2791" i="17"/>
  <c r="E2791" i="17"/>
  <c r="D2792" i="17"/>
  <c r="E2792" i="17"/>
  <c r="D2793" i="17"/>
  <c r="E2793" i="17"/>
  <c r="D2794" i="17"/>
  <c r="E2794" i="17"/>
  <c r="D2795" i="17"/>
  <c r="E2795" i="17"/>
  <c r="D2796" i="17"/>
  <c r="E2796" i="17"/>
  <c r="D2797" i="17"/>
  <c r="E2797" i="17"/>
  <c r="D2798" i="17"/>
  <c r="E2798" i="17"/>
  <c r="D2799" i="17"/>
  <c r="E2799" i="17"/>
  <c r="D2800" i="17"/>
  <c r="E2800" i="17"/>
  <c r="D2801" i="17"/>
  <c r="E2801" i="17"/>
  <c r="D2802" i="17"/>
  <c r="E2802" i="17"/>
  <c r="D2803" i="17"/>
  <c r="E2803" i="17"/>
  <c r="D2804" i="17"/>
  <c r="E2804" i="17"/>
  <c r="D2805" i="17"/>
  <c r="E2805" i="17"/>
  <c r="D2806" i="17"/>
  <c r="E2806" i="17"/>
  <c r="D2807" i="17"/>
  <c r="E2807" i="17"/>
  <c r="D2808" i="17"/>
  <c r="E2808" i="17"/>
  <c r="D2809" i="17"/>
  <c r="E2809" i="17"/>
  <c r="D2810" i="17"/>
  <c r="E2810" i="17"/>
  <c r="D2811" i="17"/>
  <c r="E2811" i="17"/>
  <c r="D2812" i="17"/>
  <c r="E2812" i="17"/>
  <c r="D2813" i="17"/>
  <c r="E2813" i="17"/>
  <c r="D2814" i="17"/>
  <c r="E2814" i="17"/>
  <c r="D2815" i="17"/>
  <c r="E2815" i="17"/>
  <c r="D2816" i="17"/>
  <c r="E2816" i="17"/>
  <c r="D2817" i="17"/>
  <c r="E2817" i="17"/>
  <c r="D2818" i="17"/>
  <c r="E2818" i="17"/>
  <c r="D2819" i="17"/>
  <c r="E2819" i="17"/>
  <c r="D2820" i="17"/>
  <c r="E2820" i="17"/>
  <c r="D2821" i="17"/>
  <c r="E2821" i="17"/>
  <c r="D2822" i="17"/>
  <c r="E2822" i="17"/>
  <c r="D2823" i="17"/>
  <c r="E2823" i="17"/>
  <c r="D2824" i="17"/>
  <c r="E2824" i="17"/>
  <c r="D2825" i="17"/>
  <c r="E2825" i="17"/>
  <c r="D2826" i="17"/>
  <c r="E2826" i="17"/>
  <c r="D2827" i="17"/>
  <c r="E2827" i="17"/>
  <c r="D2828" i="17"/>
  <c r="E2828" i="17"/>
  <c r="D2829" i="17"/>
  <c r="E2829" i="17"/>
  <c r="D2830" i="17"/>
  <c r="E2830" i="17"/>
  <c r="D2831" i="17"/>
  <c r="E2831" i="17"/>
  <c r="D2832" i="17"/>
  <c r="E2832" i="17"/>
  <c r="D2833" i="17"/>
  <c r="E2833" i="17"/>
  <c r="D2834" i="17"/>
  <c r="E2834" i="17"/>
  <c r="D2835" i="17"/>
  <c r="E2835" i="17"/>
  <c r="D2836" i="17"/>
  <c r="E2836" i="17"/>
  <c r="D2837" i="17"/>
  <c r="E2837" i="17"/>
  <c r="D2838" i="17"/>
  <c r="E2838" i="17"/>
  <c r="D2839" i="17"/>
  <c r="E2839" i="17"/>
  <c r="D2840" i="17"/>
  <c r="E2840" i="17"/>
  <c r="D2841" i="17"/>
  <c r="E2841" i="17"/>
  <c r="D2842" i="17"/>
  <c r="E2842" i="17"/>
  <c r="D2843" i="17"/>
  <c r="E2843" i="17"/>
  <c r="D2844" i="17"/>
  <c r="E2844" i="17"/>
  <c r="D2845" i="17"/>
  <c r="E2845" i="17"/>
  <c r="D2846" i="17"/>
  <c r="E2846" i="17"/>
  <c r="D2847" i="17"/>
  <c r="E2847" i="17"/>
  <c r="D2848" i="17"/>
  <c r="E2848" i="17"/>
  <c r="D2849" i="17"/>
  <c r="E2849" i="17"/>
  <c r="D2850" i="17"/>
  <c r="E2850" i="17"/>
  <c r="D2851" i="17"/>
  <c r="E2851" i="17"/>
  <c r="D2852" i="17"/>
  <c r="E2852" i="17"/>
  <c r="D2853" i="17"/>
  <c r="E2853" i="17"/>
  <c r="D2854" i="17"/>
  <c r="E2854" i="17"/>
  <c r="D2855" i="17"/>
  <c r="E2855" i="17"/>
  <c r="D2856" i="17"/>
  <c r="E2856" i="17"/>
  <c r="D2857" i="17"/>
  <c r="E2857" i="17"/>
  <c r="D2858" i="17"/>
  <c r="E2858" i="17"/>
  <c r="D2859" i="17"/>
  <c r="E2859" i="17"/>
  <c r="D2860" i="17"/>
  <c r="E2860" i="17"/>
  <c r="D2861" i="17"/>
  <c r="E2861" i="17"/>
  <c r="D2862" i="17"/>
  <c r="E2862" i="17"/>
  <c r="D2863" i="17"/>
  <c r="E2863" i="17"/>
  <c r="D2864" i="17"/>
  <c r="E2864" i="17"/>
  <c r="D2865" i="17"/>
  <c r="E2865" i="17"/>
  <c r="D2866" i="17"/>
  <c r="E2866" i="17"/>
  <c r="D2867" i="17"/>
  <c r="E2867" i="17"/>
  <c r="D2868" i="17"/>
  <c r="E2868" i="17"/>
  <c r="D2869" i="17"/>
  <c r="E2869" i="17"/>
  <c r="D2870" i="17"/>
  <c r="E2870" i="17"/>
  <c r="D2871" i="17"/>
  <c r="E2871" i="17"/>
  <c r="D2872" i="17"/>
  <c r="E2872" i="17"/>
  <c r="D2873" i="17"/>
  <c r="E2873" i="17"/>
  <c r="D2874" i="17"/>
  <c r="E2874" i="17"/>
  <c r="D2875" i="17"/>
  <c r="E2875" i="17"/>
  <c r="D2876" i="17"/>
  <c r="E2876" i="17"/>
  <c r="D2877" i="17"/>
  <c r="E2877" i="17"/>
  <c r="D2878" i="17"/>
  <c r="E2878" i="17"/>
  <c r="D2879" i="17"/>
  <c r="E2879" i="17"/>
  <c r="D2880" i="17"/>
  <c r="E2880" i="17"/>
  <c r="D2881" i="17"/>
  <c r="E2881" i="17"/>
  <c r="D2882" i="17"/>
  <c r="E2882" i="17"/>
  <c r="D2883" i="17"/>
  <c r="E2883" i="17"/>
  <c r="D2884" i="17"/>
  <c r="E2884" i="17"/>
  <c r="D2885" i="17"/>
  <c r="E2885" i="17"/>
  <c r="D2886" i="17"/>
  <c r="E2886" i="17"/>
  <c r="D2887" i="17"/>
  <c r="E2887" i="17"/>
  <c r="D2888" i="17"/>
  <c r="E2888" i="17"/>
  <c r="D2889" i="17"/>
  <c r="E2889" i="17"/>
  <c r="D2890" i="17"/>
  <c r="E2890" i="17"/>
  <c r="D2891" i="17"/>
  <c r="E2891" i="17"/>
  <c r="D2892" i="17"/>
  <c r="E2892" i="17"/>
  <c r="D2893" i="17"/>
  <c r="E2893" i="17"/>
  <c r="D2894" i="17"/>
  <c r="E2894" i="17"/>
  <c r="D2895" i="17"/>
  <c r="E2895" i="17"/>
  <c r="D2896" i="17"/>
  <c r="E2896" i="17"/>
  <c r="D2897" i="17"/>
  <c r="E2897" i="17"/>
  <c r="D2898" i="17"/>
  <c r="E2898" i="17"/>
  <c r="D2899" i="17"/>
  <c r="E2899" i="17"/>
  <c r="D2900" i="17"/>
  <c r="E2900" i="17"/>
  <c r="D2901" i="17"/>
  <c r="E2901" i="17"/>
  <c r="D2902" i="17"/>
  <c r="E2902" i="17"/>
  <c r="D2903" i="17"/>
  <c r="E2903" i="17"/>
  <c r="D2904" i="17"/>
  <c r="E2904" i="17"/>
  <c r="D2905" i="17"/>
  <c r="E2905" i="17"/>
  <c r="D2906" i="17"/>
  <c r="E2906" i="17"/>
  <c r="D2907" i="17"/>
  <c r="E2907" i="17"/>
  <c r="D2908" i="17"/>
  <c r="E2908" i="17"/>
  <c r="D2909" i="17"/>
  <c r="E2909" i="17"/>
  <c r="D2910" i="17"/>
  <c r="E2910" i="17"/>
  <c r="D2911" i="17"/>
  <c r="E2911" i="17"/>
  <c r="D2912" i="17"/>
  <c r="E2912" i="17"/>
  <c r="D2913" i="17"/>
  <c r="E2913" i="17"/>
  <c r="D2914" i="17"/>
  <c r="E2914" i="17"/>
  <c r="D2915" i="17"/>
  <c r="E2915" i="17"/>
  <c r="D2916" i="17"/>
  <c r="E2916" i="17"/>
  <c r="D2917" i="17"/>
  <c r="E2917" i="17"/>
  <c r="D2918" i="17"/>
  <c r="E2918" i="17"/>
  <c r="D2919" i="17"/>
  <c r="E2919" i="17"/>
  <c r="D2920" i="17"/>
  <c r="E2920" i="17"/>
  <c r="D2921" i="17"/>
  <c r="E2921" i="17"/>
  <c r="D2922" i="17"/>
  <c r="E2922" i="17"/>
  <c r="D2923" i="17"/>
  <c r="E2923" i="17"/>
  <c r="D2924" i="17"/>
  <c r="E2924" i="17"/>
  <c r="D2925" i="17"/>
  <c r="E2925" i="17"/>
  <c r="D2926" i="17"/>
  <c r="E2926" i="17"/>
  <c r="D2927" i="17"/>
  <c r="E2927" i="17"/>
  <c r="D2928" i="17"/>
  <c r="E2928" i="17"/>
  <c r="D2929" i="17"/>
  <c r="E2929" i="17"/>
  <c r="D2930" i="17"/>
  <c r="E2930" i="17"/>
  <c r="D2931" i="17"/>
  <c r="E2931" i="17"/>
  <c r="D2932" i="17"/>
  <c r="E2932" i="17"/>
  <c r="D2933" i="17"/>
  <c r="E2933" i="17"/>
  <c r="D2934" i="17"/>
  <c r="E2934" i="17"/>
  <c r="D2935" i="17"/>
  <c r="E2935" i="17"/>
  <c r="D2936" i="17"/>
  <c r="E2936" i="17"/>
  <c r="D2937" i="17"/>
  <c r="E2937" i="17"/>
  <c r="D2938" i="17"/>
  <c r="E2938" i="17"/>
  <c r="D2939" i="17"/>
  <c r="E2939" i="17"/>
  <c r="D2940" i="17"/>
  <c r="E2940" i="17"/>
  <c r="D2941" i="17"/>
  <c r="E2941" i="17"/>
  <c r="D2942" i="17"/>
  <c r="E2942" i="17"/>
  <c r="D2943" i="17"/>
  <c r="E2943" i="17"/>
  <c r="D2944" i="17"/>
  <c r="E2944" i="17"/>
  <c r="D2945" i="17"/>
  <c r="E2945" i="17"/>
  <c r="D2946" i="17"/>
  <c r="E2946" i="17"/>
  <c r="D2947" i="17"/>
  <c r="E2947" i="17"/>
  <c r="D2948" i="17"/>
  <c r="E2948" i="17"/>
  <c r="D2949" i="17"/>
  <c r="E2949" i="17"/>
  <c r="D2950" i="17"/>
  <c r="E2950" i="17"/>
  <c r="D2951" i="17"/>
  <c r="E2951" i="17"/>
  <c r="D2952" i="17"/>
  <c r="E2952" i="17"/>
  <c r="D2953" i="17"/>
  <c r="E2953" i="17"/>
  <c r="D2954" i="17"/>
  <c r="E2954" i="17"/>
  <c r="D2955" i="17"/>
  <c r="E2955" i="17"/>
  <c r="D2956" i="17"/>
  <c r="E2956" i="17"/>
  <c r="D2957" i="17"/>
  <c r="E2957" i="17"/>
  <c r="D2958" i="17"/>
  <c r="E2958" i="17"/>
  <c r="D2959" i="17"/>
  <c r="E2959" i="17"/>
  <c r="D2960" i="17"/>
  <c r="E2960" i="17"/>
  <c r="D2961" i="17"/>
  <c r="E2961" i="17"/>
  <c r="D2962" i="17"/>
  <c r="E2962" i="17"/>
  <c r="D2963" i="17"/>
  <c r="E2963" i="17"/>
  <c r="D2964" i="17"/>
  <c r="E2964" i="17"/>
  <c r="D2965" i="17"/>
  <c r="E2965" i="17"/>
  <c r="D2966" i="17"/>
  <c r="E2966" i="17"/>
  <c r="D2967" i="17"/>
  <c r="E2967" i="17"/>
  <c r="D2968" i="17"/>
  <c r="E2968" i="17"/>
  <c r="D2969" i="17"/>
  <c r="E2969" i="17"/>
  <c r="D2970" i="17"/>
  <c r="E2970" i="17"/>
  <c r="D2971" i="17"/>
  <c r="E2971" i="17"/>
  <c r="D2972" i="17"/>
  <c r="E2972" i="17"/>
  <c r="D2973" i="17"/>
  <c r="E2973" i="17"/>
  <c r="D2974" i="17"/>
  <c r="E2974" i="17"/>
  <c r="D2975" i="17"/>
  <c r="E2975" i="17"/>
  <c r="D2976" i="17"/>
  <c r="E2976" i="17"/>
  <c r="D2977" i="17"/>
  <c r="E2977" i="17"/>
  <c r="D2978" i="17"/>
  <c r="E2978" i="17"/>
  <c r="D2979" i="17"/>
  <c r="E2979" i="17"/>
  <c r="D2980" i="17"/>
  <c r="E2980" i="17"/>
  <c r="D2981" i="17"/>
  <c r="E2981" i="17"/>
  <c r="D2982" i="17"/>
  <c r="E2982" i="17"/>
  <c r="D2983" i="17"/>
  <c r="E2983" i="17"/>
  <c r="D2984" i="17"/>
  <c r="E2984" i="17"/>
  <c r="D2985" i="17"/>
  <c r="E2985" i="17"/>
  <c r="D2986" i="17"/>
  <c r="E2986" i="17"/>
  <c r="D2987" i="17"/>
  <c r="E2987" i="17"/>
  <c r="D2988" i="17"/>
  <c r="E2988" i="17"/>
  <c r="D2989" i="17"/>
  <c r="E2989" i="17"/>
  <c r="D2990" i="17"/>
  <c r="E2990" i="17"/>
  <c r="D2991" i="17"/>
  <c r="E2991" i="17"/>
  <c r="D2992" i="17"/>
  <c r="E2992" i="17"/>
  <c r="D2993" i="17"/>
  <c r="E2993" i="17"/>
  <c r="D2994" i="17"/>
  <c r="E2994" i="17"/>
  <c r="D2995" i="17"/>
  <c r="E2995" i="17"/>
  <c r="D2996" i="17"/>
  <c r="E2996" i="17"/>
  <c r="D2997" i="17"/>
  <c r="E2997" i="17"/>
  <c r="D2998" i="17"/>
  <c r="E2998" i="17"/>
  <c r="D2999" i="17"/>
  <c r="E2999" i="17"/>
  <c r="D3000" i="17"/>
  <c r="E3000" i="17"/>
  <c r="D3001" i="17"/>
  <c r="E3001" i="17"/>
  <c r="D3002" i="17"/>
  <c r="E3002" i="17"/>
  <c r="D3003" i="17"/>
  <c r="E3003" i="17"/>
  <c r="D3004" i="17"/>
  <c r="E3004" i="17"/>
  <c r="D3005" i="17"/>
  <c r="E3005" i="17"/>
  <c r="D3006" i="17"/>
  <c r="E3006" i="17"/>
  <c r="D3007" i="17"/>
  <c r="E3007" i="17"/>
  <c r="D3008" i="17"/>
  <c r="E3008" i="17"/>
  <c r="D3009" i="17"/>
  <c r="E3009" i="17"/>
  <c r="D3010" i="17"/>
  <c r="E3010" i="17"/>
  <c r="D3011" i="17"/>
  <c r="E3011" i="17"/>
  <c r="D3012" i="17"/>
  <c r="E3012" i="17"/>
  <c r="D3013" i="17"/>
  <c r="E3013" i="17"/>
  <c r="D3014" i="17"/>
  <c r="E3014" i="17"/>
  <c r="D3015" i="17"/>
  <c r="E3015" i="17"/>
  <c r="D3016" i="17"/>
  <c r="E3016" i="17"/>
  <c r="D3017" i="17"/>
  <c r="E3017" i="17"/>
  <c r="D3018" i="17"/>
  <c r="E3018" i="17"/>
  <c r="D3019" i="17"/>
  <c r="E3019" i="17"/>
  <c r="D3020" i="17"/>
  <c r="E3020" i="17"/>
  <c r="D3021" i="17"/>
  <c r="E3021" i="17"/>
  <c r="D3022" i="17"/>
  <c r="E3022" i="17"/>
  <c r="D3023" i="17"/>
  <c r="E3023" i="17"/>
  <c r="D3024" i="17"/>
  <c r="E3024" i="17"/>
  <c r="D3025" i="17"/>
  <c r="E3025" i="17"/>
  <c r="D3026" i="17"/>
  <c r="E3026" i="17"/>
  <c r="D3027" i="17"/>
  <c r="E3027" i="17"/>
  <c r="D3028" i="17"/>
  <c r="E3028" i="17"/>
  <c r="D3029" i="17"/>
  <c r="E3029" i="17"/>
  <c r="D3030" i="17"/>
  <c r="E3030" i="17"/>
  <c r="D3031" i="17"/>
  <c r="E3031" i="17"/>
  <c r="D3032" i="17"/>
  <c r="E3032" i="17"/>
  <c r="D3033" i="17"/>
  <c r="E3033" i="17"/>
  <c r="D3034" i="17"/>
  <c r="E3034" i="17"/>
  <c r="D3035" i="17"/>
  <c r="E3035" i="17"/>
  <c r="D3036" i="17"/>
  <c r="E3036" i="17"/>
  <c r="D3037" i="17"/>
  <c r="E3037" i="17"/>
  <c r="D3038" i="17"/>
  <c r="E3038" i="17"/>
  <c r="D3039" i="17"/>
  <c r="E3039" i="17"/>
  <c r="D3040" i="17"/>
  <c r="E3040" i="17"/>
  <c r="D3041" i="17"/>
  <c r="E3041" i="17"/>
  <c r="D3042" i="17"/>
  <c r="E3042" i="17"/>
  <c r="D3043" i="17"/>
  <c r="E3043" i="17"/>
  <c r="D3044" i="17"/>
  <c r="E3044" i="17"/>
  <c r="D3045" i="17"/>
  <c r="E3045" i="17"/>
  <c r="D3046" i="17"/>
  <c r="E3046" i="17"/>
  <c r="D3047" i="17"/>
  <c r="E3047" i="17"/>
  <c r="D3048" i="17"/>
  <c r="E3048" i="17"/>
  <c r="D3049" i="17"/>
  <c r="E3049" i="17"/>
  <c r="D3050" i="17"/>
  <c r="E3050" i="17"/>
  <c r="D3051" i="17"/>
  <c r="E3051" i="17"/>
  <c r="D3052" i="17"/>
  <c r="E3052" i="17"/>
  <c r="D3053" i="17"/>
  <c r="E3053" i="17"/>
  <c r="D3054" i="17"/>
  <c r="E3054" i="17"/>
  <c r="D3055" i="17"/>
  <c r="E3055" i="17"/>
  <c r="D3056" i="17"/>
  <c r="E3056" i="17"/>
  <c r="D3057" i="17"/>
  <c r="E3057" i="17"/>
  <c r="D3058" i="17"/>
  <c r="E3058" i="17"/>
  <c r="D3059" i="17"/>
  <c r="E3059" i="17"/>
  <c r="D3060" i="17"/>
  <c r="E3060" i="17"/>
  <c r="D3061" i="17"/>
  <c r="E3061" i="17"/>
  <c r="D3062" i="17"/>
  <c r="E3062" i="17"/>
  <c r="D3063" i="17"/>
  <c r="E3063" i="17"/>
  <c r="D3064" i="17"/>
  <c r="E3064" i="17"/>
  <c r="D3065" i="17"/>
  <c r="E3065" i="17"/>
  <c r="D3066" i="17"/>
  <c r="E3066" i="17"/>
  <c r="D3067" i="17"/>
  <c r="E3067" i="17"/>
  <c r="D3068" i="17"/>
  <c r="E3068" i="17"/>
  <c r="D3069" i="17"/>
  <c r="E3069" i="17"/>
  <c r="D3070" i="17"/>
  <c r="E3070" i="17"/>
  <c r="D3071" i="17"/>
  <c r="E3071" i="17"/>
  <c r="D3072" i="17"/>
  <c r="E3072" i="17"/>
  <c r="D3073" i="17"/>
  <c r="E3073" i="17"/>
  <c r="D3074" i="17"/>
  <c r="E3074" i="17"/>
  <c r="D3075" i="17"/>
  <c r="E3075" i="17"/>
  <c r="D3076" i="17"/>
  <c r="E3076" i="17"/>
  <c r="D3077" i="17"/>
  <c r="E3077" i="17"/>
  <c r="D3078" i="17"/>
  <c r="E3078" i="17"/>
  <c r="D3079" i="17"/>
  <c r="E3079" i="17"/>
  <c r="D3080" i="17"/>
  <c r="E3080" i="17"/>
  <c r="D3081" i="17"/>
  <c r="E3081" i="17"/>
  <c r="D3082" i="17"/>
  <c r="E3082" i="17"/>
  <c r="D3083" i="17"/>
  <c r="E3083" i="17"/>
  <c r="D3084" i="17"/>
  <c r="E3084" i="17"/>
  <c r="D3085" i="17"/>
  <c r="E3085" i="17"/>
  <c r="D3086" i="17"/>
  <c r="E3086" i="17"/>
  <c r="D3087" i="17"/>
  <c r="E3087" i="17"/>
  <c r="D3088" i="17"/>
  <c r="E3088" i="17"/>
  <c r="D3089" i="17"/>
  <c r="E3089" i="17"/>
  <c r="D3090" i="17"/>
  <c r="E3090" i="17"/>
  <c r="D3091" i="17"/>
  <c r="E3091" i="17"/>
  <c r="D3092" i="17"/>
  <c r="E3092" i="17"/>
  <c r="D3093" i="17"/>
  <c r="E3093" i="17"/>
  <c r="D3094" i="17"/>
  <c r="E3094" i="17"/>
  <c r="D3095" i="17"/>
  <c r="E3095" i="17"/>
  <c r="D3096" i="17"/>
  <c r="E3096" i="17"/>
  <c r="D3097" i="17"/>
  <c r="E3097" i="17"/>
  <c r="D3098" i="17"/>
  <c r="E3098" i="17"/>
  <c r="D3099" i="17"/>
  <c r="E3099" i="17"/>
  <c r="D3100" i="17"/>
  <c r="E3100" i="17"/>
  <c r="D3101" i="17"/>
  <c r="E3101" i="17"/>
  <c r="D3102" i="17"/>
  <c r="E3102" i="17"/>
  <c r="D3103" i="17"/>
  <c r="E3103" i="17"/>
  <c r="D3104" i="17"/>
  <c r="E3104" i="17"/>
  <c r="D3105" i="17"/>
  <c r="E3105" i="17"/>
  <c r="D3106" i="17"/>
  <c r="E3106" i="17"/>
  <c r="D3107" i="17"/>
  <c r="E3107" i="17"/>
  <c r="D3108" i="17"/>
  <c r="E3108" i="17"/>
  <c r="D3109" i="17"/>
  <c r="E3109" i="17"/>
  <c r="D3110" i="17"/>
  <c r="E3110" i="17"/>
  <c r="D3111" i="17"/>
  <c r="E3111" i="17"/>
  <c r="D3112" i="17"/>
  <c r="E3112" i="17"/>
  <c r="D3113" i="17"/>
  <c r="E3113" i="17"/>
  <c r="D3114" i="17"/>
  <c r="E3114" i="17"/>
  <c r="D3115" i="17"/>
  <c r="E3115" i="17"/>
  <c r="D3116" i="17"/>
  <c r="E3116" i="17"/>
  <c r="D3117" i="17"/>
  <c r="E3117" i="17"/>
  <c r="D3118" i="17"/>
  <c r="E3118" i="17"/>
  <c r="D3119" i="17"/>
  <c r="E3119" i="17"/>
  <c r="D3120" i="17"/>
  <c r="E3120" i="17"/>
  <c r="D3121" i="17"/>
  <c r="E3121" i="17"/>
  <c r="D3122" i="17"/>
  <c r="E3122" i="17"/>
  <c r="D3123" i="17"/>
  <c r="E3123" i="17"/>
  <c r="D3124" i="17"/>
  <c r="E3124" i="17"/>
  <c r="D3125" i="17"/>
  <c r="E3125" i="17"/>
  <c r="D3126" i="17"/>
  <c r="E3126" i="17"/>
  <c r="D3127" i="17"/>
  <c r="E3127" i="17"/>
  <c r="D3128" i="17"/>
  <c r="E3128" i="17"/>
  <c r="D3129" i="17"/>
  <c r="E3129" i="17"/>
  <c r="D3130" i="17"/>
  <c r="E3130" i="17"/>
  <c r="D3131" i="17"/>
  <c r="E3131" i="17"/>
  <c r="D3132" i="17"/>
  <c r="E3132" i="17"/>
  <c r="D3133" i="17"/>
  <c r="E3133" i="17"/>
  <c r="D3134" i="17"/>
  <c r="E3134" i="17"/>
  <c r="D3135" i="17"/>
  <c r="E3135" i="17"/>
  <c r="D3136" i="17"/>
  <c r="E3136" i="17"/>
  <c r="D3137" i="17"/>
  <c r="E3137" i="17"/>
  <c r="D3138" i="17"/>
  <c r="E3138" i="17"/>
  <c r="D3139" i="17"/>
  <c r="E3139" i="17"/>
  <c r="D3140" i="17"/>
  <c r="E3140" i="17"/>
  <c r="D3141" i="17"/>
  <c r="E3141" i="17"/>
  <c r="D3142" i="17"/>
  <c r="E3142" i="17"/>
  <c r="D3143" i="17"/>
  <c r="E3143" i="17"/>
  <c r="D3144" i="17"/>
  <c r="E3144" i="17"/>
  <c r="D3145" i="17"/>
  <c r="E3145" i="17"/>
  <c r="D3146" i="17"/>
  <c r="E3146" i="17"/>
  <c r="D3147" i="17"/>
  <c r="E3147" i="17"/>
  <c r="D3148" i="17"/>
  <c r="E3148" i="17"/>
  <c r="D3149" i="17"/>
  <c r="E3149" i="17"/>
  <c r="D3150" i="17"/>
  <c r="E3150" i="17"/>
  <c r="D3151" i="17"/>
  <c r="E3151" i="17"/>
  <c r="D3152" i="17"/>
  <c r="E3152" i="17"/>
  <c r="D3153" i="17"/>
  <c r="E3153" i="17"/>
  <c r="D3154" i="17"/>
  <c r="E3154" i="17"/>
  <c r="D3155" i="17"/>
  <c r="E3155" i="17"/>
  <c r="D3156" i="17"/>
  <c r="E3156" i="17"/>
  <c r="D3157" i="17"/>
  <c r="E3157" i="17"/>
  <c r="D3158" i="17"/>
  <c r="E3158" i="17"/>
  <c r="D3159" i="17"/>
  <c r="E3159" i="17"/>
  <c r="D3160" i="17"/>
  <c r="E3160" i="17"/>
  <c r="D3161" i="17"/>
  <c r="E3161" i="17"/>
  <c r="D3162" i="17"/>
  <c r="E3162" i="17"/>
  <c r="D3163" i="17"/>
  <c r="E3163" i="17"/>
  <c r="D3164" i="17"/>
  <c r="E3164" i="17"/>
  <c r="D3165" i="17"/>
  <c r="E3165" i="17"/>
  <c r="D3166" i="17"/>
  <c r="E3166" i="17"/>
  <c r="D3167" i="17"/>
  <c r="E3167" i="17"/>
  <c r="D3168" i="17"/>
  <c r="E3168" i="17"/>
  <c r="D3169" i="17"/>
  <c r="E3169" i="17"/>
  <c r="D3170" i="17"/>
  <c r="E3170" i="17"/>
  <c r="D3171" i="17"/>
  <c r="E3171" i="17"/>
  <c r="D3172" i="17"/>
  <c r="E3172" i="17"/>
  <c r="D3173" i="17"/>
  <c r="E3173" i="17"/>
  <c r="D3174" i="17"/>
  <c r="E3174" i="17"/>
  <c r="D3175" i="17"/>
  <c r="E3175" i="17"/>
  <c r="D3176" i="17"/>
  <c r="E3176" i="17"/>
  <c r="D3177" i="17"/>
  <c r="E3177" i="17"/>
  <c r="D3178" i="17"/>
  <c r="E3178" i="17"/>
  <c r="D3179" i="17"/>
  <c r="E3179" i="17"/>
  <c r="D3180" i="17"/>
  <c r="E3180" i="17"/>
  <c r="D3181" i="17"/>
  <c r="E3181" i="17"/>
  <c r="D3182" i="17"/>
  <c r="E3182" i="17"/>
  <c r="D3183" i="17"/>
  <c r="E3183" i="17"/>
  <c r="D3184" i="17"/>
  <c r="E3184" i="17"/>
  <c r="D3185" i="17"/>
  <c r="E3185" i="17"/>
  <c r="D3186" i="17"/>
  <c r="E3186" i="17"/>
  <c r="D3187" i="17"/>
  <c r="E3187" i="17"/>
  <c r="D3188" i="17"/>
  <c r="E3188" i="17"/>
  <c r="D3189" i="17"/>
  <c r="E3189" i="17"/>
  <c r="D3190" i="17"/>
  <c r="E3190" i="17"/>
  <c r="D3191" i="17"/>
  <c r="E3191" i="17"/>
  <c r="D3192" i="17"/>
  <c r="E3192" i="17"/>
  <c r="D3193" i="17"/>
  <c r="E3193" i="17"/>
  <c r="D3194" i="17"/>
  <c r="E3194" i="17"/>
  <c r="D3195" i="17"/>
  <c r="E3195" i="17"/>
  <c r="D3196" i="17"/>
  <c r="E3196" i="17"/>
  <c r="D3197" i="17"/>
  <c r="E3197" i="17"/>
  <c r="D3198" i="17"/>
  <c r="E3198" i="17"/>
  <c r="D3199" i="17"/>
  <c r="E3199" i="17"/>
  <c r="D3200" i="17"/>
  <c r="E3200" i="17"/>
  <c r="D3201" i="17"/>
  <c r="E3201" i="17"/>
  <c r="D3202" i="17"/>
  <c r="E3202" i="17"/>
  <c r="D3203" i="17"/>
  <c r="E3203" i="17"/>
  <c r="D3204" i="17"/>
  <c r="E3204" i="17"/>
  <c r="D3205" i="17"/>
  <c r="E3205" i="17"/>
  <c r="D3206" i="17"/>
  <c r="E3206" i="17"/>
  <c r="D3207" i="17"/>
  <c r="E3207" i="17"/>
  <c r="D3208" i="17"/>
  <c r="E3208" i="17"/>
  <c r="D3209" i="17"/>
  <c r="E3209" i="17"/>
  <c r="D3210" i="17"/>
  <c r="E3210" i="17"/>
  <c r="D3211" i="17"/>
  <c r="E3211" i="17"/>
  <c r="D3212" i="17"/>
  <c r="E3212" i="17"/>
  <c r="D3213" i="17"/>
  <c r="E3213" i="17"/>
  <c r="D3214" i="17"/>
  <c r="E3214" i="17"/>
  <c r="D3215" i="17"/>
  <c r="E3215" i="17"/>
  <c r="D3216" i="17"/>
  <c r="E3216" i="17"/>
  <c r="D3217" i="17"/>
  <c r="E3217" i="17"/>
  <c r="D3218" i="17"/>
  <c r="E3218" i="17"/>
  <c r="D3219" i="17"/>
  <c r="E3219" i="17"/>
  <c r="D3220" i="17"/>
  <c r="E3220" i="17"/>
  <c r="D3221" i="17"/>
  <c r="E3221" i="17"/>
  <c r="D3222" i="17"/>
  <c r="E3222" i="17"/>
  <c r="D3223" i="17"/>
  <c r="E3223" i="17"/>
  <c r="D3224" i="17"/>
  <c r="E3224" i="17"/>
  <c r="D3225" i="17"/>
  <c r="E3225" i="17"/>
  <c r="D3226" i="17"/>
  <c r="E3226" i="17"/>
  <c r="D3227" i="17"/>
  <c r="E3227" i="17"/>
  <c r="D3228" i="17"/>
  <c r="E3228" i="17"/>
  <c r="D3229" i="17"/>
  <c r="E3229" i="17"/>
  <c r="D3230" i="17"/>
  <c r="E3230" i="17"/>
  <c r="D3231" i="17"/>
  <c r="E3231" i="17"/>
  <c r="D3232" i="17"/>
  <c r="E3232" i="17"/>
  <c r="D3233" i="17"/>
  <c r="E3233" i="17"/>
  <c r="D3234" i="17"/>
  <c r="E3234" i="17"/>
  <c r="D3235" i="17"/>
  <c r="E3235" i="17"/>
  <c r="D3236" i="17"/>
  <c r="E3236" i="17"/>
  <c r="D3237" i="17"/>
  <c r="E3237" i="17"/>
  <c r="D3238" i="17"/>
  <c r="E3238" i="17"/>
  <c r="D3239" i="17"/>
  <c r="E3239" i="17"/>
  <c r="D3240" i="17"/>
  <c r="E3240" i="17"/>
  <c r="D3241" i="17"/>
  <c r="E3241" i="17"/>
  <c r="D3242" i="17"/>
  <c r="E3242" i="17"/>
  <c r="D3243" i="17"/>
  <c r="E3243" i="17"/>
  <c r="D3244" i="17"/>
  <c r="E3244" i="17"/>
  <c r="D3245" i="17"/>
  <c r="E3245" i="17"/>
  <c r="D3246" i="17"/>
  <c r="E3246" i="17"/>
  <c r="D3247" i="17"/>
  <c r="E3247" i="17"/>
  <c r="D3248" i="17"/>
  <c r="E3248" i="17"/>
  <c r="D3249" i="17"/>
  <c r="E3249" i="17"/>
  <c r="D3250" i="17"/>
  <c r="E3250" i="17"/>
  <c r="D3251" i="17"/>
  <c r="E3251" i="17"/>
  <c r="D3252" i="17"/>
  <c r="E3252" i="17"/>
  <c r="D3253" i="17"/>
  <c r="E3253" i="17"/>
  <c r="D3254" i="17"/>
  <c r="E3254" i="17"/>
  <c r="D3255" i="17"/>
  <c r="E3255" i="17"/>
  <c r="D3256" i="17"/>
  <c r="E3256" i="17"/>
  <c r="D3257" i="17"/>
  <c r="E3257" i="17"/>
  <c r="D3258" i="17"/>
  <c r="E3258" i="17"/>
  <c r="D3259" i="17"/>
  <c r="E3259" i="17"/>
  <c r="D3260" i="17"/>
  <c r="E3260" i="17"/>
  <c r="D3261" i="17"/>
  <c r="E3261" i="17"/>
  <c r="D3262" i="17"/>
  <c r="E3262" i="17"/>
  <c r="D3263" i="17"/>
  <c r="E3263" i="17"/>
  <c r="D3264" i="17"/>
  <c r="E3264" i="17"/>
  <c r="D3265" i="17"/>
  <c r="E3265" i="17"/>
  <c r="D3266" i="17"/>
  <c r="E3266" i="17"/>
  <c r="D3267" i="17"/>
  <c r="E3267" i="17"/>
  <c r="D3268" i="17"/>
  <c r="E3268" i="17"/>
  <c r="D3269" i="17"/>
  <c r="E3269" i="17"/>
  <c r="D3270" i="17"/>
  <c r="E3270" i="17"/>
  <c r="D3271" i="17"/>
  <c r="E3271" i="17"/>
  <c r="D3272" i="17"/>
  <c r="E3272" i="17"/>
  <c r="D3273" i="17"/>
  <c r="E3273" i="17"/>
  <c r="D3274" i="17"/>
  <c r="E3274" i="17"/>
  <c r="D3275" i="17"/>
  <c r="E3275" i="17"/>
  <c r="D3276" i="17"/>
  <c r="E3276" i="17"/>
  <c r="D3277" i="17"/>
  <c r="E3277" i="17"/>
  <c r="D3278" i="17"/>
  <c r="E3278" i="17"/>
  <c r="D3279" i="17"/>
  <c r="E3279" i="17"/>
  <c r="D3280" i="17"/>
  <c r="E3280" i="17"/>
  <c r="D3281" i="17"/>
  <c r="E3281" i="17"/>
  <c r="D3282" i="17"/>
  <c r="E3282" i="17"/>
  <c r="D3283" i="17"/>
  <c r="E3283" i="17"/>
  <c r="D3284" i="17"/>
  <c r="E3284" i="17"/>
  <c r="D3285" i="17"/>
  <c r="E3285" i="17"/>
  <c r="D3286" i="17"/>
  <c r="E3286" i="17"/>
  <c r="D3287" i="17"/>
  <c r="E3287" i="17"/>
  <c r="D3288" i="17"/>
  <c r="E3288" i="17"/>
  <c r="D3289" i="17"/>
  <c r="E3289" i="17"/>
  <c r="D3290" i="17"/>
  <c r="E3290" i="17"/>
  <c r="D3291" i="17"/>
  <c r="E3291" i="17"/>
  <c r="D3292" i="17"/>
  <c r="E3292" i="17"/>
  <c r="D3293" i="17"/>
  <c r="E3293" i="17"/>
  <c r="D3294" i="17"/>
  <c r="E3294" i="17"/>
  <c r="D3295" i="17"/>
  <c r="E3295" i="17"/>
  <c r="D3296" i="17"/>
  <c r="E3296" i="17"/>
  <c r="D3297" i="17"/>
  <c r="E3297" i="17"/>
  <c r="D3298" i="17"/>
  <c r="E3298" i="17"/>
  <c r="D3299" i="17"/>
  <c r="E3299" i="17"/>
  <c r="D3300" i="17"/>
  <c r="E3300" i="17"/>
  <c r="D3301" i="17"/>
  <c r="E3301" i="17"/>
  <c r="D3302" i="17"/>
  <c r="E3302" i="17"/>
  <c r="D3303" i="17"/>
  <c r="E3303" i="17"/>
  <c r="D3304" i="17"/>
  <c r="E3304" i="17"/>
  <c r="D3305" i="17"/>
  <c r="E3305" i="17"/>
  <c r="D3306" i="17"/>
  <c r="E3306" i="17"/>
  <c r="D3307" i="17"/>
  <c r="E3307" i="17"/>
  <c r="D3308" i="17"/>
  <c r="E3308" i="17"/>
  <c r="D3309" i="17"/>
  <c r="E3309" i="17"/>
  <c r="D3310" i="17"/>
  <c r="E3310" i="17"/>
  <c r="D3311" i="17"/>
  <c r="E3311" i="17"/>
  <c r="D3312" i="17"/>
  <c r="E3312" i="17"/>
  <c r="D3313" i="17"/>
  <c r="E3313" i="17"/>
  <c r="D3314" i="17"/>
  <c r="E3314" i="17"/>
  <c r="D3315" i="17"/>
  <c r="E3315" i="17"/>
  <c r="D3316" i="17"/>
  <c r="E3316" i="17"/>
  <c r="D3317" i="17"/>
  <c r="E3317" i="17"/>
  <c r="D3318" i="17"/>
  <c r="E3318" i="17"/>
  <c r="D3319" i="17"/>
  <c r="E3319" i="17"/>
  <c r="D3320" i="17"/>
  <c r="E3320" i="17"/>
  <c r="D3321" i="17"/>
  <c r="E3321" i="17"/>
  <c r="D3322" i="17"/>
  <c r="E3322" i="17"/>
  <c r="D3323" i="17"/>
  <c r="E3323" i="17"/>
  <c r="D3324" i="17"/>
  <c r="E3324" i="17"/>
  <c r="D3325" i="17"/>
  <c r="E3325" i="17"/>
  <c r="D3326" i="17"/>
  <c r="E3326" i="17"/>
  <c r="D3327" i="17"/>
  <c r="E3327" i="17"/>
  <c r="D3328" i="17"/>
  <c r="E3328" i="17"/>
  <c r="D3329" i="17"/>
  <c r="E3329" i="17"/>
  <c r="D3330" i="17"/>
  <c r="E3330" i="17"/>
  <c r="D3331" i="17"/>
  <c r="E3331" i="17"/>
  <c r="D3332" i="17"/>
  <c r="E3332" i="17"/>
  <c r="D3333" i="17"/>
  <c r="E3333" i="17"/>
  <c r="D3334" i="17"/>
  <c r="E3334" i="17"/>
  <c r="D3335" i="17"/>
  <c r="E3335" i="17"/>
  <c r="D3336" i="17"/>
  <c r="E3336" i="17"/>
  <c r="D3337" i="17"/>
  <c r="E3337" i="17"/>
  <c r="D3338" i="17"/>
  <c r="E3338" i="17"/>
  <c r="D3339" i="17"/>
  <c r="E3339" i="17"/>
  <c r="D3340" i="17"/>
  <c r="E3340" i="17"/>
  <c r="D3341" i="17"/>
  <c r="E3341" i="17"/>
  <c r="D3342" i="17"/>
  <c r="E3342" i="17"/>
  <c r="D3343" i="17"/>
  <c r="E3343" i="17"/>
  <c r="D3344" i="17"/>
  <c r="E3344" i="17"/>
  <c r="D3345" i="17"/>
  <c r="E3345" i="17"/>
  <c r="D3346" i="17"/>
  <c r="E3346" i="17"/>
  <c r="D3347" i="17"/>
  <c r="E3347" i="17"/>
  <c r="D3348" i="17"/>
  <c r="E3348" i="17"/>
  <c r="D3349" i="17"/>
  <c r="E3349" i="17"/>
  <c r="D3350" i="17"/>
  <c r="E3350" i="17"/>
  <c r="D3351" i="17"/>
  <c r="E3351" i="17"/>
  <c r="D3352" i="17"/>
  <c r="E3352" i="17"/>
  <c r="D3353" i="17"/>
  <c r="E3353" i="17"/>
  <c r="D3354" i="17"/>
  <c r="E3354" i="17"/>
  <c r="D3355" i="17"/>
  <c r="E3355" i="17"/>
  <c r="D3356" i="17"/>
  <c r="E3356" i="17"/>
  <c r="D3357" i="17"/>
  <c r="E3357" i="17"/>
  <c r="D3358" i="17"/>
  <c r="E3358" i="17"/>
  <c r="D3359" i="17"/>
  <c r="E3359" i="17"/>
  <c r="D3360" i="17"/>
  <c r="E3360" i="17"/>
  <c r="D3361" i="17"/>
  <c r="E3361" i="17"/>
  <c r="D3362" i="17"/>
  <c r="E3362" i="17"/>
  <c r="D3363" i="17"/>
  <c r="E3363" i="17"/>
  <c r="D3364" i="17"/>
  <c r="E3364" i="17"/>
  <c r="D3365" i="17"/>
  <c r="E3365" i="17"/>
  <c r="D3366" i="17"/>
  <c r="E3366" i="17"/>
  <c r="D3367" i="17"/>
  <c r="E3367" i="17"/>
  <c r="D3368" i="17"/>
  <c r="E3368" i="17"/>
  <c r="D3369" i="17"/>
  <c r="E3369" i="17"/>
  <c r="D3370" i="17"/>
  <c r="E3370" i="17"/>
  <c r="D3371" i="17"/>
  <c r="E3371" i="17"/>
  <c r="D3372" i="17"/>
  <c r="E3372" i="17"/>
  <c r="D3373" i="17"/>
  <c r="E3373" i="17"/>
  <c r="D3374" i="17"/>
  <c r="E3374" i="17"/>
  <c r="D3375" i="17"/>
  <c r="E3375" i="17"/>
  <c r="D3376" i="17"/>
  <c r="E3376" i="17"/>
  <c r="D3377" i="17"/>
  <c r="E3377" i="17"/>
  <c r="D3378" i="17"/>
  <c r="E3378" i="17"/>
  <c r="D3379" i="17"/>
  <c r="E3379" i="17"/>
  <c r="D3380" i="17"/>
  <c r="E3380" i="17"/>
  <c r="D3381" i="17"/>
  <c r="E3381" i="17"/>
  <c r="D3382" i="17"/>
  <c r="E3382" i="17"/>
  <c r="D3383" i="17"/>
  <c r="E3383" i="17"/>
  <c r="D3384" i="17"/>
  <c r="E3384" i="17"/>
  <c r="D3385" i="17"/>
  <c r="E3385" i="17"/>
  <c r="D3386" i="17"/>
  <c r="E3386" i="17"/>
  <c r="D3387" i="17"/>
  <c r="E3387" i="17"/>
  <c r="D3388" i="17"/>
  <c r="E3388" i="17"/>
  <c r="D3389" i="17"/>
  <c r="E3389" i="17"/>
  <c r="D3390" i="17"/>
  <c r="E3390" i="17"/>
  <c r="D3391" i="17"/>
  <c r="E3391" i="17"/>
  <c r="D3392" i="17"/>
  <c r="E3392" i="17"/>
  <c r="D3393" i="17"/>
  <c r="E3393" i="17"/>
  <c r="D3394" i="17"/>
  <c r="E3394" i="17"/>
  <c r="D3395" i="17"/>
  <c r="E3395" i="17"/>
  <c r="D3396" i="17"/>
  <c r="E3396" i="17"/>
  <c r="D3397" i="17"/>
  <c r="E3397" i="17"/>
  <c r="D3398" i="17"/>
  <c r="E3398" i="17"/>
  <c r="D3399" i="17"/>
  <c r="E3399" i="17"/>
  <c r="D3400" i="17"/>
  <c r="E3400" i="17"/>
  <c r="D3401" i="17"/>
  <c r="E3401" i="17"/>
  <c r="D3402" i="17"/>
  <c r="E3402" i="17"/>
  <c r="D3403" i="17"/>
  <c r="E3403" i="17"/>
  <c r="D3404" i="17"/>
  <c r="E3404" i="17"/>
  <c r="D3405" i="17"/>
  <c r="E3405" i="17"/>
  <c r="D3406" i="17"/>
  <c r="E3406" i="17"/>
  <c r="D3407" i="17"/>
  <c r="E3407" i="17"/>
  <c r="D3408" i="17"/>
  <c r="E3408" i="17"/>
  <c r="D3409" i="17"/>
  <c r="E3409" i="17"/>
  <c r="D3410" i="17"/>
  <c r="E3410" i="17"/>
  <c r="D3411" i="17"/>
  <c r="E3411" i="17"/>
  <c r="D3412" i="17"/>
  <c r="E3412" i="17"/>
  <c r="D3413" i="17"/>
  <c r="E3413" i="17"/>
  <c r="D3414" i="17"/>
  <c r="E3414" i="17"/>
  <c r="D3415" i="17"/>
  <c r="E3415" i="17"/>
  <c r="D3416" i="17"/>
  <c r="E3416" i="17"/>
  <c r="D3417" i="17"/>
  <c r="E3417" i="17"/>
  <c r="D3418" i="17"/>
  <c r="E3418" i="17"/>
  <c r="D3419" i="17"/>
  <c r="E3419" i="17"/>
  <c r="D3420" i="17"/>
  <c r="E3420" i="17"/>
  <c r="D3421" i="17"/>
  <c r="E3421" i="17"/>
  <c r="D3422" i="17"/>
  <c r="E3422" i="17"/>
  <c r="D3423" i="17"/>
  <c r="E3423" i="17"/>
  <c r="D3424" i="17"/>
  <c r="E3424" i="17"/>
  <c r="D3425" i="17"/>
  <c r="E3425" i="17"/>
  <c r="D3426" i="17"/>
  <c r="E3426" i="17"/>
  <c r="D3427" i="17"/>
  <c r="E3427" i="17"/>
  <c r="D3428" i="17"/>
  <c r="E3428" i="17"/>
  <c r="D3429" i="17"/>
  <c r="E3429" i="17"/>
  <c r="D3430" i="17"/>
  <c r="E3430" i="17"/>
  <c r="D3431" i="17"/>
  <c r="E3431" i="17"/>
  <c r="D3432" i="17"/>
  <c r="E3432" i="17"/>
  <c r="D3433" i="17"/>
  <c r="E3433" i="17"/>
  <c r="D3434" i="17"/>
  <c r="E3434" i="17"/>
  <c r="D3435" i="17"/>
  <c r="E3435" i="17"/>
  <c r="D3436" i="17"/>
  <c r="E3436" i="17"/>
  <c r="D3437" i="17"/>
  <c r="E3437" i="17"/>
  <c r="D3438" i="17"/>
  <c r="E3438" i="17"/>
  <c r="D3439" i="17"/>
  <c r="E3439" i="17"/>
  <c r="D3440" i="17"/>
  <c r="E3440" i="17"/>
  <c r="D3441" i="17"/>
  <c r="E3441" i="17"/>
  <c r="D3442" i="17"/>
  <c r="E3442" i="17"/>
  <c r="D3443" i="17"/>
  <c r="E3443" i="17"/>
  <c r="D3444" i="17"/>
  <c r="E3444" i="17"/>
  <c r="D3445" i="17"/>
  <c r="E3445" i="17"/>
  <c r="D3446" i="17"/>
  <c r="E3446" i="17"/>
  <c r="D3447" i="17"/>
  <c r="E3447" i="17"/>
  <c r="D3448" i="17"/>
  <c r="E3448" i="17"/>
  <c r="D3449" i="17"/>
  <c r="E3449" i="17"/>
  <c r="D3450" i="17"/>
  <c r="E3450" i="17"/>
  <c r="D3451" i="17"/>
  <c r="E3451" i="17"/>
  <c r="D3452" i="17"/>
  <c r="E3452" i="17"/>
  <c r="D3453" i="17"/>
  <c r="E3453" i="17"/>
  <c r="D3454" i="17"/>
  <c r="E3454" i="17"/>
  <c r="D3455" i="17"/>
  <c r="E3455" i="17"/>
  <c r="D3456" i="17"/>
  <c r="E3456" i="17"/>
  <c r="D3457" i="17"/>
  <c r="E3457" i="17"/>
  <c r="D3458" i="17"/>
  <c r="E3458" i="17"/>
  <c r="D3459" i="17"/>
  <c r="E3459" i="17"/>
  <c r="D3460" i="17"/>
  <c r="E3460" i="17"/>
  <c r="D3461" i="17"/>
  <c r="E3461" i="17"/>
  <c r="D3462" i="17"/>
  <c r="E3462" i="17"/>
  <c r="D3463" i="17"/>
  <c r="E3463" i="17"/>
  <c r="D3464" i="17"/>
  <c r="E3464" i="17"/>
  <c r="D3465" i="17"/>
  <c r="E3465" i="17"/>
  <c r="D3466" i="17"/>
  <c r="E3466" i="17"/>
  <c r="D3467" i="17"/>
  <c r="E3467" i="17"/>
  <c r="D3468" i="17"/>
  <c r="E3468" i="17"/>
  <c r="D3469" i="17"/>
  <c r="E3469" i="17"/>
  <c r="D3470" i="17"/>
  <c r="E3470" i="17"/>
  <c r="D3471" i="17"/>
  <c r="E3471" i="17"/>
  <c r="D3472" i="17"/>
  <c r="E3472" i="17"/>
  <c r="D3473" i="17"/>
  <c r="E3473" i="17"/>
  <c r="D3474" i="17"/>
  <c r="E3474" i="17"/>
  <c r="D3475" i="17"/>
  <c r="E3475" i="17"/>
  <c r="D3476" i="17"/>
  <c r="E3476" i="17"/>
  <c r="D3477" i="17"/>
  <c r="E3477" i="17"/>
  <c r="D3478" i="17"/>
  <c r="E3478" i="17"/>
  <c r="D3479" i="17"/>
  <c r="E3479" i="17"/>
  <c r="D3480" i="17"/>
  <c r="E3480" i="17"/>
  <c r="D3481" i="17"/>
  <c r="E3481" i="17"/>
  <c r="D3482" i="17"/>
  <c r="E3482" i="17"/>
  <c r="D3483" i="17"/>
  <c r="E3483" i="17"/>
  <c r="D3484" i="17"/>
  <c r="E3484" i="17"/>
  <c r="D3485" i="17"/>
  <c r="E3485" i="17"/>
  <c r="D3486" i="17"/>
  <c r="E3486" i="17"/>
  <c r="D3487" i="17"/>
  <c r="E3487" i="17"/>
  <c r="D3488" i="17"/>
  <c r="E3488" i="17"/>
  <c r="D3489" i="17"/>
  <c r="E3489" i="17"/>
  <c r="D3490" i="17"/>
  <c r="E3490" i="17"/>
  <c r="D3491" i="17"/>
  <c r="E3491" i="17"/>
  <c r="D3492" i="17"/>
  <c r="E3492" i="17"/>
  <c r="D3493" i="17"/>
  <c r="E3493" i="17"/>
  <c r="D3494" i="17"/>
  <c r="E3494" i="17"/>
  <c r="D3495" i="17"/>
  <c r="E3495" i="17"/>
  <c r="D3496" i="17"/>
  <c r="E3496" i="17"/>
  <c r="D3497" i="17"/>
  <c r="E3497" i="17"/>
  <c r="D3498" i="17"/>
  <c r="E3498" i="17"/>
  <c r="D3499" i="17"/>
  <c r="E3499" i="17"/>
  <c r="D3500" i="17"/>
  <c r="E3500" i="17"/>
  <c r="D3501" i="17"/>
  <c r="E3501" i="17"/>
  <c r="D3502" i="17"/>
  <c r="E3502" i="17"/>
  <c r="D3503" i="17"/>
  <c r="E3503" i="17"/>
  <c r="D3504" i="17"/>
  <c r="E3504" i="17"/>
  <c r="D3505" i="17"/>
  <c r="E3505" i="17"/>
  <c r="D3506" i="17"/>
  <c r="E3506" i="17"/>
  <c r="D3507" i="17"/>
  <c r="E3507" i="17"/>
  <c r="D3508" i="17"/>
  <c r="E3508" i="17"/>
  <c r="D3509" i="17"/>
  <c r="E3509" i="17"/>
  <c r="D3510" i="17"/>
  <c r="E3510" i="17"/>
  <c r="D3511" i="17"/>
  <c r="E3511" i="17"/>
  <c r="D3512" i="17"/>
  <c r="E3512" i="17"/>
  <c r="D3513" i="17"/>
  <c r="E3513" i="17"/>
  <c r="D3514" i="17"/>
  <c r="E3514" i="17"/>
  <c r="D3515" i="17"/>
  <c r="E3515" i="17"/>
  <c r="D3516" i="17"/>
  <c r="E3516" i="17"/>
  <c r="D3517" i="17"/>
  <c r="E3517" i="17"/>
  <c r="D3518" i="17"/>
  <c r="E3518" i="17"/>
  <c r="D3519" i="17"/>
  <c r="E3519" i="17"/>
  <c r="D3520" i="17"/>
  <c r="E3520" i="17"/>
  <c r="D3521" i="17"/>
  <c r="E3521" i="17"/>
  <c r="D3522" i="17"/>
  <c r="E3522" i="17"/>
  <c r="D3523" i="17"/>
  <c r="E3523" i="17"/>
  <c r="D3524" i="17"/>
  <c r="E3524" i="17"/>
  <c r="D3525" i="17"/>
  <c r="E3525" i="17"/>
  <c r="D3526" i="17"/>
  <c r="E3526" i="17"/>
  <c r="D3527" i="17"/>
  <c r="E3527" i="17"/>
  <c r="D3528" i="17"/>
  <c r="E3528" i="17"/>
  <c r="D3529" i="17"/>
  <c r="E3529" i="17"/>
  <c r="D3530" i="17"/>
  <c r="E3530" i="17"/>
  <c r="D3531" i="17"/>
  <c r="E3531" i="17"/>
  <c r="D3532" i="17"/>
  <c r="E3532" i="17"/>
  <c r="D3533" i="17"/>
  <c r="E3533" i="17"/>
  <c r="D3534" i="17"/>
  <c r="E3534" i="17"/>
  <c r="D3535" i="17"/>
  <c r="E3535" i="17"/>
  <c r="D3536" i="17"/>
  <c r="E3536" i="17"/>
  <c r="D3537" i="17"/>
  <c r="E3537" i="17"/>
  <c r="D3538" i="17"/>
  <c r="E3538" i="17"/>
  <c r="D3539" i="17"/>
  <c r="E3539" i="17"/>
  <c r="D3540" i="17"/>
  <c r="E3540" i="17"/>
  <c r="D3541" i="17"/>
  <c r="E3541" i="17"/>
  <c r="D3542" i="17"/>
  <c r="E3542" i="17"/>
  <c r="D3543" i="17"/>
  <c r="E3543" i="17"/>
  <c r="D3544" i="17"/>
  <c r="E3544" i="17"/>
  <c r="D3545" i="17"/>
  <c r="E3545" i="17"/>
  <c r="D3546" i="17"/>
  <c r="E3546" i="17"/>
  <c r="D3547" i="17"/>
  <c r="E3547" i="17"/>
  <c r="D3548" i="17"/>
  <c r="E3548" i="17"/>
  <c r="D3549" i="17"/>
  <c r="E3549" i="17"/>
  <c r="D3550" i="17"/>
  <c r="E3550" i="17"/>
  <c r="D3551" i="17"/>
  <c r="E3551" i="17"/>
  <c r="D3552" i="17"/>
  <c r="E3552" i="17"/>
  <c r="D3553" i="17"/>
  <c r="E3553" i="17"/>
  <c r="D3554" i="17"/>
  <c r="E3554" i="17"/>
  <c r="D3555" i="17"/>
  <c r="E3555" i="17"/>
  <c r="D3556" i="17"/>
  <c r="E3556" i="17"/>
  <c r="D3557" i="17"/>
  <c r="E3557" i="17"/>
  <c r="D3558" i="17"/>
  <c r="E3558" i="17"/>
  <c r="D3559" i="17"/>
  <c r="E3559" i="17"/>
  <c r="D3560" i="17"/>
  <c r="E3560" i="17"/>
  <c r="D3561" i="17"/>
  <c r="E3561" i="17"/>
  <c r="D3562" i="17"/>
  <c r="E3562" i="17"/>
  <c r="D3563" i="17"/>
  <c r="E3563" i="17"/>
  <c r="D3564" i="17"/>
  <c r="E3564" i="17"/>
  <c r="D3565" i="17"/>
  <c r="E3565" i="17"/>
  <c r="D3566" i="17"/>
  <c r="E3566" i="17"/>
  <c r="D3567" i="17"/>
  <c r="E3567" i="17"/>
  <c r="D3568" i="17"/>
  <c r="E3568" i="17"/>
  <c r="D3569" i="17"/>
  <c r="E3569" i="17"/>
  <c r="D3570" i="17"/>
  <c r="E3570" i="17"/>
  <c r="D3571" i="17"/>
  <c r="E3571" i="17"/>
  <c r="D3572" i="17"/>
  <c r="E3572" i="17"/>
  <c r="D3573" i="17"/>
  <c r="E3573" i="17"/>
  <c r="D3574" i="17"/>
  <c r="E3574" i="17"/>
  <c r="D3575" i="17"/>
  <c r="E3575" i="17"/>
  <c r="D3576" i="17"/>
  <c r="E3576" i="17"/>
  <c r="D3577" i="17"/>
  <c r="E3577" i="17"/>
  <c r="D3578" i="17"/>
  <c r="E3578" i="17"/>
  <c r="D3579" i="17"/>
  <c r="E3579" i="17"/>
  <c r="D3580" i="17"/>
  <c r="E3580" i="17"/>
  <c r="D3581" i="17"/>
  <c r="E3581" i="17"/>
  <c r="D3582" i="17"/>
  <c r="E3582" i="17"/>
  <c r="D3583" i="17"/>
  <c r="E3583" i="17"/>
  <c r="D3584" i="17"/>
  <c r="E3584" i="17"/>
  <c r="D3585" i="17"/>
  <c r="E3585" i="17"/>
  <c r="D3586" i="17"/>
  <c r="E3586" i="17"/>
  <c r="D3587" i="17"/>
  <c r="E3587" i="17"/>
  <c r="D3588" i="17"/>
  <c r="E3588" i="17"/>
  <c r="D3589" i="17"/>
  <c r="E3589" i="17"/>
  <c r="D3590" i="17"/>
  <c r="E3590" i="17"/>
  <c r="D3591" i="17"/>
  <c r="E3591" i="17"/>
  <c r="D3592" i="17"/>
  <c r="E3592" i="17"/>
  <c r="D3593" i="17"/>
  <c r="E3593" i="17"/>
  <c r="D3594" i="17"/>
  <c r="E3594" i="17"/>
  <c r="D3595" i="17"/>
  <c r="E3595" i="17"/>
  <c r="D3596" i="17"/>
  <c r="E3596" i="17"/>
  <c r="D3597" i="17"/>
  <c r="E3597" i="17"/>
  <c r="D3598" i="17"/>
  <c r="E3598" i="17"/>
  <c r="D3599" i="17"/>
  <c r="E3599" i="17"/>
  <c r="D3600" i="17"/>
  <c r="E3600" i="17"/>
  <c r="D3601" i="17"/>
  <c r="E3601" i="17"/>
  <c r="D3602" i="17"/>
  <c r="E3602" i="17"/>
  <c r="D3603" i="17"/>
  <c r="E3603" i="17"/>
  <c r="D3604" i="17"/>
  <c r="E3604" i="17"/>
  <c r="D3605" i="17"/>
  <c r="E3605" i="17"/>
  <c r="D3606" i="17"/>
  <c r="E3606" i="17"/>
  <c r="D3607" i="17"/>
  <c r="E3607" i="17"/>
  <c r="D3608" i="17"/>
  <c r="E3608" i="17"/>
  <c r="D3609" i="17"/>
  <c r="E3609" i="17"/>
  <c r="D3610" i="17"/>
  <c r="E3610" i="17"/>
  <c r="D3611" i="17"/>
  <c r="E3611" i="17"/>
  <c r="D3612" i="17"/>
  <c r="E3612" i="17"/>
  <c r="D3613" i="17"/>
  <c r="E3613" i="17"/>
  <c r="D3614" i="17"/>
  <c r="E3614" i="17"/>
  <c r="D3615" i="17"/>
  <c r="E3615" i="17"/>
  <c r="D3616" i="17"/>
  <c r="E3616" i="17"/>
  <c r="D3617" i="17"/>
  <c r="E3617" i="17"/>
  <c r="D3618" i="17"/>
  <c r="E3618" i="17"/>
  <c r="D3619" i="17"/>
  <c r="E3619" i="17"/>
  <c r="D3620" i="17"/>
  <c r="E3620" i="17"/>
  <c r="D3621" i="17"/>
  <c r="E3621" i="17"/>
  <c r="D3622" i="17"/>
  <c r="E3622" i="17"/>
  <c r="D3623" i="17"/>
  <c r="E3623" i="17"/>
  <c r="D3624" i="17"/>
  <c r="E3624" i="17"/>
  <c r="D3625" i="17"/>
  <c r="E3625" i="17"/>
  <c r="D3626" i="17"/>
  <c r="E3626" i="17"/>
  <c r="D3627" i="17"/>
  <c r="E3627" i="17"/>
  <c r="D3628" i="17"/>
  <c r="E3628" i="17"/>
  <c r="D3629" i="17"/>
  <c r="E3629" i="17"/>
  <c r="D3630" i="17"/>
  <c r="E3630" i="17"/>
  <c r="D3631" i="17"/>
  <c r="E3631" i="17"/>
  <c r="D3632" i="17"/>
  <c r="E3632" i="17"/>
  <c r="D3633" i="17"/>
  <c r="E3633" i="17"/>
  <c r="D3634" i="17"/>
  <c r="E3634" i="17"/>
  <c r="D3635" i="17"/>
  <c r="E3635" i="17"/>
  <c r="D3636" i="17"/>
  <c r="E3636" i="17"/>
  <c r="D3637" i="17"/>
  <c r="E3637" i="17"/>
  <c r="D3638" i="17"/>
  <c r="E3638" i="17"/>
  <c r="D3639" i="17"/>
  <c r="E3639" i="17"/>
  <c r="D3640" i="17"/>
  <c r="E3640" i="17"/>
  <c r="D3641" i="17"/>
  <c r="E3641" i="17"/>
  <c r="D3642" i="17"/>
  <c r="E3642" i="17"/>
  <c r="D3643" i="17"/>
  <c r="E3643" i="17"/>
  <c r="D3644" i="17"/>
  <c r="E3644" i="17"/>
  <c r="D3645" i="17"/>
  <c r="E3645" i="17"/>
  <c r="D3646" i="17"/>
  <c r="E3646" i="17"/>
  <c r="D3647" i="17"/>
  <c r="E3647" i="17"/>
  <c r="D3648" i="17"/>
  <c r="E3648" i="17"/>
  <c r="D3649" i="17"/>
  <c r="E3649" i="17"/>
  <c r="D3650" i="17"/>
  <c r="E3650" i="17"/>
  <c r="D3651" i="17"/>
  <c r="E3651" i="17"/>
  <c r="D3652" i="17"/>
  <c r="E3652" i="17"/>
  <c r="D3653" i="17"/>
  <c r="E3653" i="17"/>
  <c r="D3654" i="17"/>
  <c r="E3654" i="17"/>
  <c r="D3655" i="17"/>
  <c r="E3655" i="17"/>
  <c r="D3656" i="17"/>
  <c r="E3656" i="17"/>
  <c r="D3657" i="17"/>
  <c r="E3657" i="17"/>
  <c r="D3658" i="17"/>
  <c r="E3658" i="17"/>
  <c r="D3659" i="17"/>
  <c r="E3659" i="17"/>
  <c r="D3660" i="17"/>
  <c r="E3660" i="17"/>
  <c r="D3661" i="17"/>
  <c r="E3661" i="17"/>
  <c r="D3662" i="17"/>
  <c r="E3662" i="17"/>
  <c r="D3663" i="17"/>
  <c r="E3663" i="17"/>
  <c r="D3664" i="17"/>
  <c r="E3664" i="17"/>
  <c r="D3665" i="17"/>
  <c r="E3665" i="17"/>
  <c r="D3666" i="17"/>
  <c r="E3666" i="17"/>
  <c r="D3667" i="17"/>
  <c r="E3667" i="17"/>
  <c r="D3668" i="17"/>
  <c r="E3668" i="17"/>
  <c r="D3669" i="17"/>
  <c r="E3669" i="17"/>
  <c r="D3670" i="17"/>
  <c r="E3670" i="17"/>
  <c r="D3671" i="17"/>
  <c r="E3671" i="17"/>
  <c r="D3672" i="17"/>
  <c r="E3672" i="17"/>
  <c r="D3673" i="17"/>
  <c r="E3673" i="17"/>
  <c r="D3674" i="17"/>
  <c r="E3674" i="17"/>
  <c r="D3675" i="17"/>
  <c r="E3675" i="17"/>
  <c r="D3676" i="17"/>
  <c r="E3676" i="17"/>
  <c r="D3677" i="17"/>
  <c r="E3677" i="17"/>
  <c r="D3678" i="17"/>
  <c r="E3678" i="17"/>
  <c r="D3679" i="17"/>
  <c r="E3679" i="17"/>
  <c r="D3680" i="17"/>
  <c r="E3680" i="17"/>
  <c r="D3681" i="17"/>
  <c r="E3681" i="17"/>
  <c r="D3682" i="17"/>
  <c r="E3682" i="17"/>
  <c r="D3683" i="17"/>
  <c r="E3683" i="17"/>
  <c r="D3684" i="17"/>
  <c r="E3684" i="17"/>
  <c r="D3685" i="17"/>
  <c r="E3685" i="17"/>
  <c r="D3686" i="17"/>
  <c r="E3686" i="17"/>
  <c r="D3687" i="17"/>
  <c r="E3687" i="17"/>
  <c r="D3688" i="17"/>
  <c r="E3688" i="17"/>
  <c r="D3689" i="17"/>
  <c r="E3689" i="17"/>
  <c r="D3690" i="17"/>
  <c r="E3690" i="17"/>
  <c r="D3691" i="17"/>
  <c r="E3691" i="17"/>
  <c r="D3692" i="17"/>
  <c r="E3692" i="17"/>
  <c r="D3693" i="17"/>
  <c r="E3693" i="17"/>
  <c r="D3694" i="17"/>
  <c r="E3694" i="17"/>
  <c r="D3695" i="17"/>
  <c r="E3695" i="17"/>
  <c r="D3696" i="17"/>
  <c r="E3696" i="17"/>
  <c r="D3697" i="17"/>
  <c r="E3697" i="17"/>
  <c r="D3698" i="17"/>
  <c r="E3698" i="17"/>
  <c r="D3699" i="17"/>
  <c r="E3699" i="17"/>
  <c r="D3700" i="17"/>
  <c r="E3700" i="17"/>
  <c r="D3701" i="17"/>
  <c r="E3701" i="17"/>
  <c r="D3702" i="17"/>
  <c r="E3702" i="17"/>
  <c r="D3703" i="17"/>
  <c r="E3703" i="17"/>
  <c r="D3704" i="17"/>
  <c r="E3704" i="17"/>
  <c r="D3705" i="17"/>
  <c r="E3705" i="17"/>
  <c r="D3706" i="17"/>
  <c r="E3706" i="17"/>
  <c r="D3707" i="17"/>
  <c r="E3707" i="17"/>
  <c r="D3708" i="17"/>
  <c r="E3708" i="17"/>
  <c r="D3709" i="17"/>
  <c r="E3709" i="17"/>
  <c r="D3710" i="17"/>
  <c r="E3710" i="17"/>
  <c r="D3711" i="17"/>
  <c r="E3711" i="17"/>
  <c r="D3712" i="17"/>
  <c r="E3712" i="17"/>
  <c r="D3713" i="17"/>
  <c r="E3713" i="17"/>
  <c r="D3714" i="17"/>
  <c r="E3714" i="17"/>
  <c r="D3715" i="17"/>
  <c r="E3715" i="17"/>
  <c r="D3716" i="17"/>
  <c r="E3716" i="17"/>
  <c r="D3717" i="17"/>
  <c r="E3717" i="17"/>
  <c r="D3718" i="17"/>
  <c r="E3718" i="17"/>
  <c r="D3719" i="17"/>
  <c r="E3719" i="17"/>
  <c r="D3720" i="17"/>
  <c r="E3720" i="17"/>
  <c r="D3721" i="17"/>
  <c r="E3721" i="17"/>
  <c r="D3722" i="17"/>
  <c r="E3722" i="17"/>
  <c r="D3723" i="17"/>
  <c r="E3723" i="17"/>
  <c r="D3724" i="17"/>
  <c r="E3724" i="17"/>
  <c r="D3725" i="17"/>
  <c r="E3725" i="17"/>
  <c r="D3726" i="17"/>
  <c r="E3726" i="17"/>
  <c r="D3727" i="17"/>
  <c r="E3727" i="17"/>
  <c r="D3728" i="17"/>
  <c r="E3728" i="17"/>
  <c r="D3729" i="17"/>
  <c r="E3729" i="17"/>
  <c r="D3730" i="17"/>
  <c r="E3730" i="17"/>
  <c r="D3731" i="17"/>
  <c r="E3731" i="17"/>
  <c r="D3732" i="17"/>
  <c r="E3732" i="17"/>
  <c r="D3733" i="17"/>
  <c r="E3733" i="17"/>
  <c r="D3734" i="17"/>
  <c r="E3734" i="17"/>
  <c r="D3735" i="17"/>
  <c r="E3735" i="17"/>
  <c r="D3736" i="17"/>
  <c r="E3736" i="17"/>
  <c r="D3737" i="17"/>
  <c r="E3737" i="17"/>
  <c r="D3738" i="17"/>
  <c r="E3738" i="17"/>
  <c r="D3739" i="17"/>
  <c r="E3739" i="17"/>
  <c r="D3740" i="17"/>
  <c r="E3740" i="17"/>
  <c r="D3741" i="17"/>
  <c r="E3741" i="17"/>
  <c r="D3742" i="17"/>
  <c r="E3742" i="17"/>
  <c r="D3743" i="17"/>
  <c r="E3743" i="17"/>
  <c r="D3744" i="17"/>
  <c r="E3744" i="17"/>
  <c r="D3745" i="17"/>
  <c r="E3745" i="17"/>
  <c r="D3746" i="17"/>
  <c r="E3746" i="17"/>
  <c r="D3747" i="17"/>
  <c r="E3747" i="17"/>
  <c r="D3748" i="17"/>
  <c r="E3748" i="17"/>
  <c r="D3749" i="17"/>
  <c r="E3749" i="17"/>
  <c r="D3750" i="17"/>
  <c r="E3750" i="17"/>
  <c r="D3751" i="17"/>
  <c r="E3751" i="17"/>
  <c r="D3752" i="17"/>
  <c r="E3752" i="17"/>
  <c r="D3753" i="17"/>
  <c r="E3753" i="17"/>
  <c r="D3754" i="17"/>
  <c r="E3754" i="17"/>
  <c r="D3755" i="17"/>
  <c r="E3755" i="17"/>
  <c r="D3756" i="17"/>
  <c r="E3756" i="17"/>
  <c r="D3757" i="17"/>
  <c r="E3757" i="17"/>
  <c r="D3758" i="17"/>
  <c r="E3758" i="17"/>
  <c r="D3759" i="17"/>
  <c r="E3759" i="17"/>
  <c r="D3760" i="17"/>
  <c r="E3760" i="17"/>
  <c r="D3761" i="17"/>
  <c r="E3761" i="17"/>
  <c r="D3762" i="17"/>
  <c r="E3762" i="17"/>
  <c r="D3763" i="17"/>
  <c r="E3763" i="17"/>
  <c r="D3764" i="17"/>
  <c r="E3764" i="17"/>
  <c r="D3765" i="17"/>
  <c r="E3765" i="17"/>
  <c r="D3766" i="17"/>
  <c r="E3766" i="17"/>
  <c r="D3767" i="17"/>
  <c r="E3767" i="17"/>
  <c r="D3768" i="17"/>
  <c r="E3768" i="17"/>
  <c r="D3769" i="17"/>
  <c r="E3769" i="17"/>
  <c r="D3770" i="17"/>
  <c r="E3770" i="17"/>
  <c r="D3771" i="17"/>
  <c r="E3771" i="17"/>
  <c r="D3772" i="17"/>
  <c r="E3772" i="17"/>
  <c r="D3773" i="17"/>
  <c r="E3773" i="17"/>
  <c r="D3774" i="17"/>
  <c r="E3774" i="17"/>
  <c r="D3775" i="17"/>
  <c r="E3775" i="17"/>
  <c r="D3776" i="17"/>
  <c r="E3776" i="17"/>
  <c r="D3777" i="17"/>
  <c r="E3777" i="17"/>
  <c r="D3778" i="17"/>
  <c r="E3778" i="17"/>
  <c r="D3779" i="17"/>
  <c r="E3779" i="17"/>
  <c r="D3780" i="17"/>
  <c r="E3780" i="17"/>
  <c r="D3781" i="17"/>
  <c r="E3781" i="17"/>
  <c r="D3782" i="17"/>
  <c r="E3782" i="17"/>
  <c r="D3783" i="17"/>
  <c r="E3783" i="17"/>
  <c r="D3784" i="17"/>
  <c r="E3784" i="17"/>
  <c r="D3785" i="17"/>
  <c r="E3785" i="17"/>
  <c r="D3786" i="17"/>
  <c r="E3786" i="17"/>
  <c r="D3787" i="17"/>
  <c r="E3787" i="17"/>
  <c r="D3788" i="17"/>
  <c r="E3788" i="17"/>
  <c r="D3789" i="17"/>
  <c r="E3789" i="17"/>
  <c r="D3790" i="17"/>
  <c r="E3790" i="17"/>
  <c r="D3791" i="17"/>
  <c r="E3791" i="17"/>
  <c r="D3792" i="17"/>
  <c r="E3792" i="17"/>
  <c r="D3793" i="17"/>
  <c r="E3793" i="17"/>
  <c r="D3794" i="17"/>
  <c r="E3794" i="17"/>
  <c r="D3795" i="17"/>
  <c r="E3795" i="17"/>
  <c r="D3796" i="17"/>
  <c r="E3796" i="17"/>
  <c r="D3797" i="17"/>
  <c r="E3797" i="17"/>
  <c r="D3798" i="17"/>
  <c r="E3798" i="17"/>
  <c r="D3799" i="17"/>
  <c r="E3799" i="17"/>
  <c r="D3800" i="17"/>
  <c r="E3800" i="17"/>
  <c r="D3801" i="17"/>
  <c r="E3801" i="17"/>
  <c r="D3802" i="17"/>
  <c r="E3802" i="17"/>
  <c r="D3803" i="17"/>
  <c r="E3803" i="17"/>
  <c r="D3804" i="17"/>
  <c r="E3804" i="17"/>
  <c r="D3805" i="17"/>
  <c r="E3805" i="17"/>
  <c r="D3806" i="17"/>
  <c r="E3806" i="17"/>
  <c r="D3807" i="17"/>
  <c r="E3807" i="17"/>
  <c r="D3808" i="17"/>
  <c r="E3808" i="17"/>
  <c r="D3809" i="17"/>
  <c r="E3809" i="17"/>
  <c r="D3810" i="17"/>
  <c r="E3810" i="17"/>
  <c r="D3811" i="17"/>
  <c r="E3811" i="17"/>
  <c r="D3812" i="17"/>
  <c r="E3812" i="17"/>
  <c r="D3813" i="17"/>
  <c r="E3813" i="17"/>
  <c r="D3814" i="17"/>
  <c r="E3814" i="17"/>
  <c r="D3815" i="17"/>
  <c r="E3815" i="17"/>
  <c r="D3816" i="17"/>
  <c r="E3816" i="17"/>
  <c r="D3817" i="17"/>
  <c r="E3817" i="17"/>
  <c r="D3818" i="17"/>
  <c r="E3818" i="17"/>
  <c r="D3819" i="17"/>
  <c r="E3819" i="17"/>
  <c r="D3820" i="17"/>
  <c r="E3820" i="17"/>
  <c r="D3821" i="17"/>
  <c r="E3821" i="17"/>
  <c r="D3822" i="17"/>
  <c r="E3822" i="17"/>
  <c r="D3823" i="17"/>
  <c r="E3823" i="17"/>
  <c r="D3824" i="17"/>
  <c r="E3824" i="17"/>
  <c r="D3825" i="17"/>
  <c r="E3825" i="17"/>
  <c r="D3826" i="17"/>
  <c r="E3826" i="17"/>
  <c r="D3827" i="17"/>
  <c r="E3827" i="17"/>
  <c r="D3828" i="17"/>
  <c r="E3828" i="17"/>
  <c r="D3829" i="17"/>
  <c r="E3829" i="17"/>
  <c r="D3830" i="17"/>
  <c r="E3830" i="17"/>
  <c r="D3831" i="17"/>
  <c r="E3831" i="17"/>
  <c r="D3832" i="17"/>
  <c r="E3832" i="17"/>
  <c r="D3833" i="17"/>
  <c r="E3833" i="17"/>
  <c r="D3834" i="17"/>
  <c r="E3834" i="17"/>
  <c r="D3835" i="17"/>
  <c r="E3835" i="17"/>
  <c r="D3836" i="17"/>
  <c r="E3836" i="17"/>
  <c r="D3837" i="17"/>
  <c r="E3837" i="17"/>
  <c r="D3838" i="17"/>
  <c r="E3838" i="17"/>
  <c r="D3839" i="17"/>
  <c r="E3839" i="17"/>
  <c r="D3840" i="17"/>
  <c r="E3840" i="17"/>
  <c r="D3841" i="17"/>
  <c r="E3841" i="17"/>
  <c r="D3842" i="17"/>
  <c r="E3842" i="17"/>
  <c r="D3843" i="17"/>
  <c r="E3843" i="17"/>
  <c r="D3844" i="17"/>
  <c r="E3844" i="17"/>
  <c r="D3845" i="17"/>
  <c r="E3845" i="17"/>
  <c r="D3846" i="17"/>
  <c r="E3846" i="17"/>
  <c r="D3847" i="17"/>
  <c r="E3847" i="17"/>
  <c r="D3848" i="17"/>
  <c r="E3848" i="17"/>
  <c r="D3849" i="17"/>
  <c r="E3849" i="17"/>
  <c r="D3850" i="17"/>
  <c r="E3850" i="17"/>
  <c r="D3851" i="17"/>
  <c r="E3851" i="17"/>
  <c r="D3852" i="17"/>
  <c r="E3852" i="17"/>
  <c r="D3853" i="17"/>
  <c r="E3853" i="17"/>
  <c r="D3854" i="17"/>
  <c r="E3854" i="17"/>
  <c r="D3855" i="17"/>
  <c r="E3855" i="17"/>
  <c r="D3856" i="17"/>
  <c r="E3856" i="17"/>
  <c r="D3857" i="17"/>
  <c r="E3857" i="17"/>
  <c r="D3858" i="17"/>
  <c r="E3858" i="17"/>
  <c r="D3859" i="17"/>
  <c r="E3859" i="17"/>
  <c r="D3860" i="17"/>
  <c r="E3860" i="17"/>
  <c r="D3861" i="17"/>
  <c r="E3861" i="17"/>
  <c r="D3862" i="17"/>
  <c r="E3862" i="17"/>
  <c r="D3863" i="17"/>
  <c r="E3863" i="17"/>
  <c r="D3864" i="17"/>
  <c r="E3864" i="17"/>
  <c r="D3865" i="17"/>
  <c r="E3865" i="17"/>
  <c r="D3866" i="17"/>
  <c r="E3866" i="17"/>
  <c r="D3867" i="17"/>
  <c r="E3867" i="17"/>
  <c r="D3868" i="17"/>
  <c r="E3868" i="17"/>
  <c r="D3869" i="17"/>
  <c r="E3869" i="17"/>
  <c r="D3870" i="17"/>
  <c r="E3870" i="17"/>
  <c r="D3871" i="17"/>
  <c r="E3871" i="17"/>
  <c r="D3872" i="17"/>
  <c r="E3872" i="17"/>
  <c r="D3873" i="17"/>
  <c r="E3873" i="17"/>
  <c r="D3874" i="17"/>
  <c r="E3874" i="17"/>
  <c r="D3875" i="17"/>
  <c r="E3875" i="17"/>
  <c r="D3876" i="17"/>
  <c r="E3876" i="17"/>
  <c r="D3877" i="17"/>
  <c r="E3877" i="17"/>
  <c r="D3878" i="17"/>
  <c r="E3878" i="17"/>
  <c r="D3879" i="17"/>
  <c r="E3879" i="17"/>
  <c r="D3880" i="17"/>
  <c r="E3880" i="17"/>
  <c r="D3881" i="17"/>
  <c r="E3881" i="17"/>
  <c r="D3882" i="17"/>
  <c r="E3882" i="17"/>
  <c r="D3883" i="17"/>
  <c r="E3883" i="17"/>
  <c r="D3884" i="17"/>
  <c r="E3884" i="17"/>
  <c r="D3885" i="17"/>
  <c r="E3885" i="17"/>
  <c r="D3886" i="17"/>
  <c r="E3886" i="17"/>
  <c r="D3887" i="17"/>
  <c r="E3887" i="17"/>
  <c r="D3888" i="17"/>
  <c r="E3888" i="17"/>
  <c r="D3889" i="17"/>
  <c r="E3889" i="17"/>
  <c r="D3890" i="17"/>
  <c r="E3890" i="17"/>
  <c r="D3891" i="17"/>
  <c r="E3891" i="17"/>
  <c r="D3892" i="17"/>
  <c r="E3892" i="17"/>
  <c r="D3893" i="17"/>
  <c r="E3893" i="17"/>
  <c r="D3894" i="17"/>
  <c r="E3894" i="17"/>
  <c r="D3895" i="17"/>
  <c r="E3895" i="17"/>
  <c r="D3896" i="17"/>
  <c r="E3896" i="17"/>
  <c r="D3897" i="17"/>
  <c r="E3897" i="17"/>
  <c r="D3898" i="17"/>
  <c r="E3898" i="17"/>
  <c r="D3899" i="17"/>
  <c r="E3899" i="17"/>
  <c r="D3900" i="17"/>
  <c r="E3900" i="17"/>
  <c r="D3901" i="17"/>
  <c r="E3901" i="17"/>
  <c r="D3902" i="17"/>
  <c r="E3902" i="17"/>
  <c r="D3903" i="17"/>
  <c r="E3903" i="17"/>
  <c r="D3904" i="17"/>
  <c r="E3904" i="17"/>
  <c r="D3905" i="17"/>
  <c r="E3905" i="17"/>
  <c r="D3906" i="17"/>
  <c r="E3906" i="17"/>
  <c r="D3907" i="17"/>
  <c r="E3907" i="17"/>
  <c r="D3908" i="17"/>
  <c r="E3908" i="17"/>
  <c r="D3909" i="17"/>
  <c r="E3909" i="17"/>
  <c r="D3910" i="17"/>
  <c r="E3910" i="17"/>
  <c r="D3911" i="17"/>
  <c r="E3911" i="17"/>
  <c r="D3912" i="17"/>
  <c r="E3912" i="17"/>
  <c r="D3913" i="17"/>
  <c r="E3913" i="17"/>
  <c r="D3914" i="17"/>
  <c r="E3914" i="17"/>
  <c r="D3915" i="17"/>
  <c r="E3915" i="17"/>
  <c r="D3916" i="17"/>
  <c r="E3916" i="17"/>
  <c r="D3917" i="17"/>
  <c r="E3917" i="17"/>
  <c r="D3918" i="17"/>
  <c r="E3918" i="17"/>
  <c r="D3919" i="17"/>
  <c r="E3919" i="17"/>
  <c r="D3920" i="17"/>
  <c r="E3920" i="17"/>
  <c r="D3921" i="17"/>
  <c r="E3921" i="17"/>
  <c r="D3922" i="17"/>
  <c r="E3922" i="17"/>
  <c r="D3923" i="17"/>
  <c r="E3923" i="17"/>
  <c r="D3924" i="17"/>
  <c r="E3924" i="17"/>
  <c r="D3925" i="17"/>
  <c r="E3925" i="17"/>
  <c r="D3926" i="17"/>
  <c r="E3926" i="17"/>
  <c r="D3927" i="17"/>
  <c r="E3927" i="17"/>
  <c r="D3928" i="17"/>
  <c r="E3928" i="17"/>
  <c r="D3929" i="17"/>
  <c r="E3929" i="17"/>
  <c r="D3930" i="17"/>
  <c r="E3930" i="17"/>
  <c r="D3931" i="17"/>
  <c r="E3931" i="17"/>
  <c r="D3932" i="17"/>
  <c r="E3932" i="17"/>
  <c r="D3933" i="17"/>
  <c r="E3933" i="17"/>
  <c r="D3934" i="17"/>
  <c r="E3934" i="17"/>
  <c r="D3935" i="17"/>
  <c r="E3935" i="17"/>
  <c r="D3936" i="17"/>
  <c r="E3936" i="17"/>
  <c r="D3937" i="17"/>
  <c r="E3937" i="17"/>
  <c r="D3938" i="17"/>
  <c r="E3938" i="17"/>
  <c r="D3939" i="17"/>
  <c r="E3939" i="17"/>
  <c r="D3940" i="17"/>
  <c r="E3940" i="17"/>
  <c r="D3941" i="17"/>
  <c r="E3941" i="17"/>
  <c r="D3942" i="17"/>
  <c r="E3942" i="17"/>
  <c r="D3943" i="17"/>
  <c r="E3943" i="17"/>
  <c r="D3944" i="17"/>
  <c r="E3944" i="17"/>
  <c r="D3945" i="17"/>
  <c r="E3945" i="17"/>
  <c r="D3946" i="17"/>
  <c r="E3946" i="17"/>
  <c r="D3947" i="17"/>
  <c r="E3947" i="17"/>
  <c r="D3948" i="17"/>
  <c r="E3948" i="17"/>
  <c r="D3949" i="17"/>
  <c r="E3949" i="17"/>
  <c r="D3950" i="17"/>
  <c r="E3950" i="17"/>
  <c r="D3951" i="17"/>
  <c r="E3951" i="17"/>
  <c r="D3952" i="17"/>
  <c r="E3952" i="17"/>
  <c r="D3953" i="17"/>
  <c r="E3953" i="17"/>
  <c r="D3954" i="17"/>
  <c r="E3954" i="17"/>
  <c r="D3955" i="17"/>
  <c r="E3955" i="17"/>
  <c r="D3956" i="17"/>
  <c r="E3956" i="17"/>
  <c r="D3957" i="17"/>
  <c r="E3957" i="17"/>
  <c r="D3958" i="17"/>
  <c r="E3958" i="17"/>
  <c r="D3959" i="17"/>
  <c r="E3959" i="17"/>
  <c r="D3960" i="17"/>
  <c r="E3960" i="17"/>
  <c r="D3961" i="17"/>
  <c r="E3961" i="17"/>
  <c r="D3962" i="17"/>
  <c r="E3962" i="17"/>
  <c r="D3963" i="17"/>
  <c r="E3963" i="17"/>
  <c r="D3964" i="17"/>
  <c r="E3964" i="17"/>
  <c r="D3965" i="17"/>
  <c r="E3965" i="17"/>
  <c r="D3966" i="17"/>
  <c r="E3966" i="17"/>
  <c r="D3967" i="17"/>
  <c r="E3967" i="17"/>
  <c r="D3968" i="17"/>
  <c r="E3968" i="17"/>
  <c r="D3969" i="17"/>
  <c r="E3969" i="17"/>
  <c r="D3970" i="17"/>
  <c r="E3970" i="17"/>
  <c r="D3971" i="17"/>
  <c r="E3971" i="17"/>
  <c r="D3972" i="17"/>
  <c r="E3972" i="17"/>
  <c r="D3973" i="17"/>
  <c r="E3973" i="17"/>
  <c r="D3974" i="17"/>
  <c r="E3974" i="17"/>
  <c r="D3975" i="17"/>
  <c r="E3975" i="17"/>
  <c r="D3976" i="17"/>
  <c r="E3976" i="17"/>
  <c r="D3977" i="17"/>
  <c r="E3977" i="17"/>
  <c r="D3978" i="17"/>
  <c r="E3978" i="17"/>
  <c r="D3979" i="17"/>
  <c r="E3979" i="17"/>
  <c r="D3980" i="17"/>
  <c r="E3980" i="17"/>
  <c r="D3981" i="17"/>
  <c r="E3981" i="17"/>
  <c r="D3982" i="17"/>
  <c r="E3982" i="17"/>
  <c r="D3983" i="17"/>
  <c r="E3983" i="17"/>
  <c r="D3984" i="17"/>
  <c r="E3984" i="17"/>
  <c r="D3985" i="17"/>
  <c r="E3985" i="17"/>
  <c r="D3986" i="17"/>
  <c r="E3986" i="17"/>
  <c r="D3987" i="17"/>
  <c r="E3987" i="17"/>
  <c r="D3988" i="17"/>
  <c r="E3988" i="17"/>
  <c r="D3989" i="17"/>
  <c r="E3989" i="17"/>
  <c r="D3990" i="17"/>
  <c r="E3990" i="17"/>
  <c r="D3991" i="17"/>
  <c r="E3991" i="17"/>
  <c r="D3992" i="17"/>
  <c r="E3992" i="17"/>
  <c r="D3993" i="17"/>
  <c r="E3993" i="17"/>
  <c r="D3994" i="17"/>
  <c r="E3994" i="17"/>
  <c r="D3995" i="17"/>
  <c r="E3995" i="17"/>
  <c r="D3996" i="17"/>
  <c r="E3996" i="17"/>
  <c r="D3997" i="17"/>
  <c r="E3997" i="17"/>
  <c r="D3998" i="17"/>
  <c r="E3998" i="17"/>
  <c r="D3999" i="17"/>
  <c r="E3999" i="17"/>
  <c r="D4000" i="17"/>
  <c r="E4000" i="17"/>
  <c r="D4001" i="17"/>
  <c r="E4001" i="17"/>
  <c r="D4002" i="17"/>
  <c r="E4002" i="17"/>
  <c r="D4003" i="17"/>
  <c r="E4003" i="17"/>
  <c r="D4004" i="17"/>
  <c r="E4004" i="17"/>
  <c r="D4005" i="17"/>
  <c r="E4005" i="17"/>
  <c r="D4006" i="17"/>
  <c r="E4006" i="17"/>
  <c r="D4007" i="17"/>
  <c r="E4007" i="17"/>
  <c r="D4008" i="17"/>
  <c r="E4008" i="17"/>
  <c r="D4009" i="17"/>
  <c r="E4009" i="17"/>
  <c r="D4010" i="17"/>
  <c r="E4010" i="17"/>
  <c r="D4011" i="17"/>
  <c r="E4011" i="17"/>
  <c r="D4012" i="17"/>
  <c r="E4012" i="17"/>
  <c r="D4013" i="17"/>
  <c r="E4013" i="17"/>
  <c r="D4014" i="17"/>
  <c r="E4014" i="17"/>
  <c r="D4015" i="17"/>
  <c r="E4015" i="17"/>
  <c r="D4016" i="17"/>
  <c r="E4016" i="17"/>
  <c r="D4017" i="17"/>
  <c r="E4017" i="17"/>
  <c r="D4018" i="17"/>
  <c r="E4018" i="17"/>
  <c r="D4019" i="17"/>
  <c r="E4019" i="17"/>
  <c r="D4020" i="17"/>
  <c r="E4020" i="17"/>
  <c r="D4021" i="17"/>
  <c r="E4021" i="17"/>
  <c r="D4022" i="17"/>
  <c r="E4022" i="17"/>
  <c r="D4023" i="17"/>
  <c r="E4023" i="17"/>
  <c r="D4024" i="17"/>
  <c r="E4024" i="17"/>
  <c r="D4025" i="17"/>
  <c r="E4025" i="17"/>
  <c r="D4026" i="17"/>
  <c r="E4026" i="17"/>
  <c r="D4027" i="17"/>
  <c r="E4027" i="17"/>
  <c r="D4028" i="17"/>
  <c r="E4028" i="17"/>
  <c r="D4029" i="17"/>
  <c r="E4029" i="17"/>
  <c r="D4030" i="17"/>
  <c r="E4030" i="17"/>
  <c r="D4031" i="17"/>
  <c r="E4031" i="17"/>
  <c r="D4032" i="17"/>
  <c r="E4032" i="17"/>
  <c r="D4033" i="17"/>
  <c r="E4033" i="17"/>
  <c r="D4034" i="17"/>
  <c r="E4034" i="17"/>
  <c r="D4035" i="17"/>
  <c r="E4035" i="17"/>
  <c r="D4036" i="17"/>
  <c r="E4036" i="17"/>
  <c r="D4037" i="17"/>
  <c r="E4037" i="17"/>
  <c r="D4038" i="17"/>
  <c r="E4038" i="17"/>
  <c r="D4039" i="17"/>
  <c r="E4039" i="17"/>
  <c r="D4040" i="17"/>
  <c r="E4040" i="17"/>
  <c r="D4041" i="17"/>
  <c r="E4041" i="17"/>
  <c r="D4042" i="17"/>
  <c r="E4042" i="17"/>
  <c r="D4043" i="17"/>
  <c r="E4043" i="17"/>
  <c r="D4044" i="17"/>
  <c r="E4044" i="17"/>
  <c r="D4045" i="17"/>
  <c r="E4045" i="17"/>
  <c r="D4046" i="17"/>
  <c r="E4046" i="17"/>
  <c r="D4047" i="17"/>
  <c r="E4047" i="17"/>
  <c r="D4048" i="17"/>
  <c r="E4048" i="17"/>
  <c r="D4049" i="17"/>
  <c r="E4049" i="17"/>
  <c r="D4050" i="17"/>
  <c r="E4050" i="17"/>
  <c r="D4051" i="17"/>
  <c r="E4051" i="17"/>
  <c r="D4052" i="17"/>
  <c r="E4052" i="17"/>
  <c r="D4053" i="17"/>
  <c r="E4053" i="17"/>
  <c r="D4054" i="17"/>
  <c r="E4054" i="17"/>
  <c r="D4055" i="17"/>
  <c r="E4055" i="17"/>
  <c r="D4056" i="17"/>
  <c r="E4056" i="17"/>
  <c r="D4057" i="17"/>
  <c r="E4057" i="17"/>
  <c r="D4058" i="17"/>
  <c r="E4058" i="17"/>
  <c r="D4059" i="17"/>
  <c r="E4059" i="17"/>
  <c r="D4060" i="17"/>
  <c r="E4060" i="17"/>
  <c r="D4061" i="17"/>
  <c r="E4061" i="17"/>
  <c r="D4062" i="17"/>
  <c r="E4062" i="17"/>
  <c r="D4063" i="17"/>
  <c r="E4063" i="17"/>
  <c r="D4064" i="17"/>
  <c r="E4064" i="17"/>
  <c r="D4065" i="17"/>
  <c r="E4065" i="17"/>
  <c r="D4066" i="17"/>
  <c r="E4066" i="17"/>
  <c r="D4067" i="17"/>
  <c r="E4067" i="17"/>
  <c r="D4068" i="17"/>
  <c r="E4068" i="17"/>
  <c r="D4069" i="17"/>
  <c r="E4069" i="17"/>
  <c r="D4070" i="17"/>
  <c r="E4070" i="17"/>
  <c r="D4071" i="17"/>
  <c r="E4071" i="17"/>
  <c r="D4072" i="17"/>
  <c r="E4072" i="17"/>
  <c r="D4073" i="17"/>
  <c r="E4073" i="17"/>
  <c r="D4074" i="17"/>
  <c r="E4074" i="17"/>
  <c r="D4075" i="17"/>
  <c r="E4075" i="17"/>
  <c r="D4076" i="17"/>
  <c r="E4076" i="17"/>
  <c r="D4077" i="17"/>
  <c r="E4077" i="17"/>
  <c r="D4078" i="17"/>
  <c r="E4078" i="17"/>
  <c r="D4079" i="17"/>
  <c r="E4079" i="17"/>
  <c r="D4080" i="17"/>
  <c r="E4080" i="17"/>
  <c r="D4081" i="17"/>
  <c r="E4081" i="17"/>
  <c r="D4082" i="17"/>
  <c r="E4082" i="17"/>
  <c r="D4083" i="17"/>
  <c r="E4083" i="17"/>
  <c r="D4084" i="17"/>
  <c r="E4084" i="17"/>
  <c r="D4085" i="17"/>
  <c r="E4085" i="17"/>
  <c r="D4086" i="17"/>
  <c r="E4086" i="17"/>
  <c r="D4087" i="17"/>
  <c r="E4087" i="17"/>
  <c r="D4088" i="17"/>
  <c r="E4088" i="17"/>
  <c r="D4089" i="17"/>
  <c r="E4089" i="17"/>
  <c r="D4090" i="17"/>
  <c r="E4090" i="17"/>
  <c r="D4091" i="17"/>
  <c r="E4091" i="17"/>
  <c r="D4092" i="17"/>
  <c r="E4092" i="17"/>
  <c r="D4093" i="17"/>
  <c r="E4093" i="17"/>
  <c r="D4094" i="17"/>
  <c r="E4094" i="17"/>
  <c r="D4095" i="17"/>
  <c r="E4095" i="17"/>
  <c r="D4096" i="17"/>
  <c r="E4096" i="17"/>
  <c r="D4097" i="17"/>
  <c r="E4097" i="17"/>
  <c r="D4098" i="17"/>
  <c r="E4098" i="17"/>
  <c r="D4099" i="17"/>
  <c r="E4099" i="17"/>
  <c r="D4100" i="17"/>
  <c r="E4100" i="17"/>
  <c r="D4101" i="17"/>
  <c r="E4101" i="17"/>
  <c r="D4102" i="17"/>
  <c r="E4102" i="17"/>
  <c r="D4103" i="17"/>
  <c r="E4103" i="17"/>
  <c r="D4104" i="17"/>
  <c r="E4104" i="17"/>
  <c r="D4105" i="17"/>
  <c r="E4105" i="17"/>
  <c r="D4106" i="17"/>
  <c r="E4106" i="17"/>
  <c r="D4107" i="17"/>
  <c r="E4107" i="17"/>
  <c r="D4108" i="17"/>
  <c r="E4108" i="17"/>
  <c r="D4109" i="17"/>
  <c r="E4109" i="17"/>
  <c r="D4110" i="17"/>
  <c r="E4110" i="17"/>
  <c r="D4111" i="17"/>
  <c r="E4111" i="17"/>
  <c r="D4112" i="17"/>
  <c r="E4112" i="17"/>
  <c r="D4113" i="17"/>
  <c r="E4113" i="17"/>
  <c r="D4114" i="17"/>
  <c r="E4114" i="17"/>
  <c r="D4115" i="17"/>
  <c r="E4115" i="17"/>
  <c r="D4116" i="17"/>
  <c r="E4116" i="17"/>
  <c r="D4117" i="17"/>
  <c r="E4117" i="17"/>
  <c r="D4118" i="17"/>
  <c r="E4118" i="17"/>
  <c r="D4119" i="17"/>
  <c r="E4119" i="17"/>
  <c r="D4120" i="17"/>
  <c r="E4120" i="17"/>
  <c r="D4121" i="17"/>
  <c r="E4121" i="17"/>
  <c r="D4122" i="17"/>
  <c r="E4122" i="17"/>
  <c r="D4123" i="17"/>
  <c r="E4123" i="17"/>
  <c r="D4124" i="17"/>
  <c r="E4124" i="17"/>
  <c r="D4125" i="17"/>
  <c r="E4125" i="17"/>
  <c r="D4126" i="17"/>
  <c r="E4126" i="17"/>
  <c r="D4127" i="17"/>
  <c r="E4127" i="17"/>
  <c r="D4128" i="17"/>
  <c r="E4128" i="17"/>
  <c r="D4129" i="17"/>
  <c r="E4129" i="17"/>
  <c r="D4130" i="17"/>
  <c r="E4130" i="17"/>
  <c r="D4131" i="17"/>
  <c r="E4131" i="17"/>
  <c r="D4132" i="17"/>
  <c r="E4132" i="17"/>
  <c r="D4133" i="17"/>
  <c r="E4133" i="17"/>
  <c r="D4134" i="17"/>
  <c r="E4134" i="17"/>
  <c r="D4135" i="17"/>
  <c r="E4135" i="17"/>
  <c r="D4136" i="17"/>
  <c r="E4136" i="17"/>
  <c r="D4137" i="17"/>
  <c r="E4137" i="17"/>
  <c r="D4138" i="17"/>
  <c r="E4138" i="17"/>
  <c r="D4139" i="17"/>
  <c r="E4139" i="17"/>
  <c r="D4140" i="17"/>
  <c r="E4140" i="17"/>
  <c r="D4141" i="17"/>
  <c r="E4141" i="17"/>
  <c r="D4142" i="17"/>
  <c r="E4142" i="17"/>
  <c r="D4143" i="17"/>
  <c r="E4143" i="17"/>
  <c r="D4144" i="17"/>
  <c r="E4144" i="17"/>
  <c r="D4145" i="17"/>
  <c r="E4145" i="17"/>
  <c r="D4146" i="17"/>
  <c r="E4146" i="17"/>
  <c r="D4147" i="17"/>
  <c r="E4147" i="17"/>
  <c r="D4148" i="17"/>
  <c r="E4148" i="17"/>
  <c r="D4149" i="17"/>
  <c r="E4149" i="17"/>
  <c r="D4150" i="17"/>
  <c r="E4150" i="17"/>
  <c r="D4151" i="17"/>
  <c r="E4151" i="17"/>
  <c r="D4152" i="17"/>
  <c r="E4152" i="17"/>
  <c r="D4153" i="17"/>
  <c r="E4153" i="17"/>
  <c r="D4154" i="17"/>
  <c r="E4154" i="17"/>
  <c r="D4155" i="17"/>
  <c r="E4155" i="17"/>
  <c r="D4156" i="17"/>
  <c r="E4156" i="17"/>
  <c r="D4157" i="17"/>
  <c r="E4157" i="17"/>
  <c r="D4158" i="17"/>
  <c r="E4158" i="17"/>
  <c r="D4159" i="17"/>
  <c r="E4159" i="17"/>
  <c r="D4160" i="17"/>
  <c r="E4160" i="17"/>
  <c r="D4161" i="17"/>
  <c r="E4161" i="17"/>
  <c r="D4162" i="17"/>
  <c r="E4162" i="17"/>
  <c r="D4163" i="17"/>
  <c r="E4163" i="17"/>
  <c r="D4164" i="17"/>
  <c r="E4164" i="17"/>
  <c r="D4165" i="17"/>
  <c r="E4165" i="17"/>
  <c r="D4166" i="17"/>
  <c r="E4166" i="17"/>
  <c r="D4167" i="17"/>
  <c r="E4167" i="17"/>
  <c r="D4168" i="17"/>
  <c r="E4168" i="17"/>
  <c r="D4169" i="17"/>
  <c r="E4169" i="17"/>
  <c r="D4170" i="17"/>
  <c r="E4170" i="17"/>
  <c r="D4171" i="17"/>
  <c r="E4171" i="17"/>
  <c r="D4172" i="17"/>
  <c r="E4172" i="17"/>
  <c r="D4173" i="17"/>
  <c r="E4173" i="17"/>
  <c r="D4174" i="17"/>
  <c r="E4174" i="17"/>
  <c r="D4175" i="17"/>
  <c r="E4175" i="17"/>
  <c r="D4176" i="17"/>
  <c r="E4176" i="17"/>
  <c r="D4177" i="17"/>
  <c r="E4177" i="17"/>
  <c r="D4178" i="17"/>
  <c r="E4178" i="17"/>
  <c r="D4179" i="17"/>
  <c r="E4179" i="17"/>
  <c r="D4180" i="17"/>
  <c r="E4180" i="17"/>
  <c r="D4181" i="17"/>
  <c r="E4181" i="17"/>
  <c r="D4182" i="17"/>
  <c r="E4182" i="17"/>
  <c r="D4183" i="17"/>
  <c r="E4183" i="17"/>
  <c r="D4184" i="17"/>
  <c r="E4184" i="17"/>
  <c r="D4185" i="17"/>
  <c r="E4185" i="17"/>
  <c r="D4186" i="17"/>
  <c r="E4186" i="17"/>
  <c r="D4187" i="17"/>
  <c r="E4187" i="17"/>
  <c r="D4188" i="17"/>
  <c r="E4188" i="17"/>
  <c r="D4189" i="17"/>
  <c r="E4189" i="17"/>
  <c r="D4190" i="17"/>
  <c r="E4190" i="17"/>
  <c r="D4191" i="17"/>
  <c r="E4191" i="17"/>
  <c r="D4192" i="17"/>
  <c r="E4192" i="17"/>
  <c r="D4193" i="17"/>
  <c r="E4193" i="17"/>
  <c r="D4194" i="17"/>
  <c r="E4194" i="17"/>
  <c r="D4195" i="17"/>
  <c r="E4195" i="17"/>
  <c r="D4196" i="17"/>
  <c r="E4196" i="17"/>
  <c r="D4197" i="17"/>
  <c r="E4197" i="17"/>
  <c r="D4198" i="17"/>
  <c r="E4198" i="17"/>
  <c r="D4199" i="17"/>
  <c r="E4199" i="17"/>
  <c r="D4200" i="17"/>
  <c r="E4200" i="17"/>
  <c r="D4201" i="17"/>
  <c r="E4201" i="17"/>
  <c r="D4202" i="17"/>
  <c r="E4202" i="17"/>
  <c r="D4203" i="17"/>
  <c r="E4203" i="17"/>
  <c r="D4204" i="17"/>
  <c r="E4204" i="17"/>
  <c r="D4205" i="17"/>
  <c r="E4205" i="17"/>
  <c r="D4206" i="17"/>
  <c r="E4206" i="17"/>
  <c r="D4207" i="17"/>
  <c r="E4207" i="17"/>
  <c r="D4208" i="17"/>
  <c r="E4208" i="17"/>
  <c r="D4209" i="17"/>
  <c r="E4209" i="17"/>
  <c r="D4210" i="17"/>
  <c r="E4210" i="17"/>
  <c r="D4211" i="17"/>
  <c r="E4211" i="17"/>
  <c r="D4212" i="17"/>
  <c r="E4212" i="17"/>
  <c r="D4213" i="17"/>
  <c r="E4213" i="17"/>
  <c r="D4214" i="17"/>
  <c r="E4214" i="17"/>
  <c r="D4215" i="17"/>
  <c r="E4215" i="17"/>
  <c r="D4216" i="17"/>
  <c r="E4216" i="17"/>
  <c r="D4217" i="17"/>
  <c r="E4217" i="17"/>
  <c r="D4218" i="17"/>
  <c r="E4218" i="17"/>
  <c r="D4219" i="17"/>
  <c r="E4219" i="17"/>
  <c r="D4220" i="17"/>
  <c r="E4220" i="17"/>
  <c r="D4221" i="17"/>
  <c r="E4221" i="17"/>
  <c r="D4222" i="17"/>
  <c r="E4222" i="17"/>
  <c r="D4223" i="17"/>
  <c r="E4223" i="17"/>
  <c r="D4224" i="17"/>
  <c r="E4224" i="17"/>
  <c r="D4225" i="17"/>
  <c r="E4225" i="17"/>
  <c r="D4226" i="17"/>
  <c r="E4226" i="17"/>
  <c r="D4227" i="17"/>
  <c r="E4227" i="17"/>
  <c r="D4228" i="17"/>
  <c r="E4228" i="17"/>
  <c r="D4229" i="17"/>
  <c r="E4229" i="17"/>
  <c r="D4230" i="17"/>
  <c r="E4230" i="17"/>
  <c r="D4231" i="17"/>
  <c r="E4231" i="17"/>
  <c r="D4232" i="17"/>
  <c r="E4232" i="17"/>
  <c r="D4233" i="17"/>
  <c r="E4233" i="17"/>
  <c r="D4234" i="17"/>
  <c r="E4234" i="17"/>
  <c r="D4235" i="17"/>
  <c r="E4235" i="17"/>
  <c r="D4236" i="17"/>
  <c r="E4236" i="17"/>
  <c r="D4237" i="17"/>
  <c r="E4237" i="17"/>
  <c r="D4238" i="17"/>
  <c r="E4238" i="17"/>
  <c r="D4239" i="17"/>
  <c r="E4239" i="17"/>
  <c r="D4240" i="17"/>
  <c r="E4240" i="17"/>
  <c r="D4241" i="17"/>
  <c r="E4241" i="17"/>
  <c r="D4242" i="17"/>
  <c r="E4242" i="17"/>
  <c r="D4243" i="17"/>
  <c r="E4243" i="17"/>
  <c r="D4244" i="17"/>
  <c r="E4244" i="17"/>
  <c r="D4245" i="17"/>
  <c r="E4245" i="17"/>
  <c r="D4246" i="17"/>
  <c r="E4246" i="17"/>
  <c r="D4247" i="17"/>
  <c r="E4247" i="17"/>
  <c r="D4248" i="17"/>
  <c r="E4248" i="17"/>
  <c r="D4249" i="17"/>
  <c r="E4249" i="17"/>
  <c r="D4250" i="17"/>
  <c r="E4250" i="17"/>
  <c r="D4251" i="17"/>
  <c r="E4251" i="17"/>
  <c r="D4252" i="17"/>
  <c r="E4252" i="17"/>
  <c r="D4253" i="17"/>
  <c r="E4253" i="17"/>
  <c r="D4254" i="17"/>
  <c r="E4254" i="17"/>
  <c r="D4255" i="17"/>
  <c r="E4255" i="17"/>
  <c r="D4256" i="17"/>
  <c r="E4256" i="17"/>
  <c r="D4257" i="17"/>
  <c r="E4257" i="17"/>
  <c r="D4258" i="17"/>
  <c r="E4258" i="17"/>
  <c r="D4259" i="17"/>
  <c r="E4259" i="17"/>
  <c r="D4260" i="17"/>
  <c r="E4260" i="17"/>
  <c r="D4261" i="17"/>
  <c r="E4261" i="17"/>
  <c r="D4262" i="17"/>
  <c r="E4262" i="17"/>
  <c r="D4263" i="17"/>
  <c r="E4263" i="17"/>
  <c r="D4264" i="17"/>
  <c r="E4264" i="17"/>
  <c r="D4265" i="17"/>
  <c r="E4265" i="17"/>
  <c r="D4266" i="17"/>
  <c r="E4266" i="17"/>
  <c r="D4267" i="17"/>
  <c r="E4267" i="17"/>
  <c r="D4268" i="17"/>
  <c r="E4268" i="17"/>
  <c r="D4269" i="17"/>
  <c r="E4269" i="17"/>
  <c r="D4270" i="17"/>
  <c r="E4270" i="17"/>
  <c r="D4271" i="17"/>
  <c r="E4271" i="17"/>
  <c r="D4272" i="17"/>
  <c r="E4272" i="17"/>
  <c r="D4273" i="17"/>
  <c r="E4273" i="17"/>
  <c r="D4274" i="17"/>
  <c r="E4274" i="17"/>
  <c r="D4275" i="17"/>
  <c r="E4275" i="17"/>
  <c r="D4276" i="17"/>
  <c r="E4276" i="17"/>
  <c r="D4277" i="17"/>
  <c r="E4277" i="17"/>
  <c r="D4278" i="17"/>
  <c r="E4278" i="17"/>
  <c r="D4279" i="17"/>
  <c r="E4279" i="17"/>
  <c r="D4280" i="17"/>
  <c r="E4280" i="17"/>
  <c r="D4281" i="17"/>
  <c r="E4281" i="17"/>
  <c r="D4282" i="17"/>
  <c r="E4282" i="17"/>
  <c r="D4283" i="17"/>
  <c r="E4283" i="17"/>
  <c r="D4284" i="17"/>
  <c r="E4284" i="17"/>
  <c r="D4285" i="17"/>
  <c r="E4285" i="17"/>
  <c r="D4286" i="17"/>
  <c r="E4286" i="17"/>
  <c r="D4287" i="17"/>
  <c r="E4287" i="17"/>
  <c r="D4288" i="17"/>
  <c r="E4288" i="17"/>
  <c r="D4289" i="17"/>
  <c r="E4289" i="17"/>
  <c r="D4290" i="17"/>
  <c r="E4290" i="17"/>
  <c r="D4291" i="17"/>
  <c r="E4291" i="17"/>
  <c r="D4292" i="17"/>
  <c r="E4292" i="17"/>
  <c r="D4293" i="17"/>
  <c r="E4293" i="17"/>
  <c r="D4294" i="17"/>
  <c r="E4294" i="17"/>
  <c r="D4295" i="17"/>
  <c r="E4295" i="17"/>
  <c r="D4296" i="17"/>
  <c r="E4296" i="17"/>
  <c r="D4297" i="17"/>
  <c r="E4297" i="17"/>
  <c r="D4298" i="17"/>
  <c r="E4298" i="17"/>
  <c r="D4299" i="17"/>
  <c r="E4299" i="17"/>
  <c r="D4300" i="17"/>
  <c r="E4300" i="17"/>
  <c r="D4301" i="17"/>
  <c r="E4301" i="17"/>
  <c r="D4302" i="17"/>
  <c r="E4302" i="17"/>
  <c r="D4303" i="17"/>
  <c r="E4303" i="17"/>
  <c r="D4304" i="17"/>
  <c r="E4304" i="17"/>
  <c r="D4305" i="17"/>
  <c r="E4305" i="17"/>
  <c r="D4306" i="17"/>
  <c r="E4306" i="17"/>
  <c r="D4307" i="17"/>
  <c r="E4307" i="17"/>
  <c r="D4308" i="17"/>
  <c r="E4308" i="17"/>
  <c r="D4309" i="17"/>
  <c r="E4309" i="17"/>
  <c r="D4310" i="17"/>
  <c r="E4310" i="17"/>
  <c r="D4311" i="17"/>
  <c r="E4311" i="17"/>
  <c r="D4312" i="17"/>
  <c r="E4312" i="17"/>
  <c r="D4313" i="17"/>
  <c r="E4313" i="17"/>
  <c r="D4314" i="17"/>
  <c r="E4314" i="17"/>
  <c r="D4315" i="17"/>
  <c r="E4315" i="17"/>
  <c r="D4316" i="17"/>
  <c r="E4316" i="17"/>
  <c r="D4317" i="17"/>
  <c r="E4317" i="17"/>
  <c r="D4318" i="17"/>
  <c r="E4318" i="17"/>
  <c r="D4319" i="17"/>
  <c r="E4319" i="17"/>
  <c r="D4320" i="17"/>
  <c r="E4320" i="17"/>
  <c r="D4321" i="17"/>
  <c r="E4321" i="17"/>
  <c r="D4322" i="17"/>
  <c r="E4322" i="17"/>
  <c r="D4323" i="17"/>
  <c r="E4323" i="17"/>
  <c r="D4324" i="17"/>
  <c r="E4324" i="17"/>
  <c r="D4325" i="17"/>
  <c r="E4325" i="17"/>
  <c r="D4326" i="17"/>
  <c r="E4326" i="17"/>
  <c r="D4327" i="17"/>
  <c r="E4327" i="17"/>
  <c r="D4328" i="17"/>
  <c r="E4328" i="17"/>
  <c r="D4329" i="17"/>
  <c r="E4329" i="17"/>
  <c r="D4330" i="17"/>
  <c r="E4330" i="17"/>
  <c r="D4331" i="17"/>
  <c r="E4331" i="17"/>
  <c r="D4332" i="17"/>
  <c r="E4332" i="17"/>
  <c r="D4333" i="17"/>
  <c r="E4333" i="17"/>
  <c r="D4334" i="17"/>
  <c r="E4334" i="17"/>
  <c r="D4335" i="17"/>
  <c r="E4335" i="17"/>
  <c r="D4336" i="17"/>
  <c r="E4336" i="17"/>
  <c r="D4337" i="17"/>
  <c r="E4337" i="17"/>
  <c r="D4338" i="17"/>
  <c r="E4338" i="17"/>
  <c r="D4339" i="17"/>
  <c r="E4339" i="17"/>
  <c r="D4340" i="17"/>
  <c r="E4340" i="17"/>
  <c r="D4341" i="17"/>
  <c r="E4341" i="17"/>
  <c r="D4342" i="17"/>
  <c r="E4342" i="17"/>
  <c r="D4343" i="17"/>
  <c r="E4343" i="17"/>
  <c r="D4344" i="17"/>
  <c r="E4344" i="17"/>
  <c r="D4345" i="17"/>
  <c r="E4345" i="17"/>
  <c r="D4346" i="17"/>
  <c r="E4346" i="17"/>
  <c r="D4347" i="17"/>
  <c r="E4347" i="17"/>
  <c r="D4348" i="17"/>
  <c r="E4348" i="17"/>
  <c r="D4349" i="17"/>
  <c r="E4349" i="17"/>
  <c r="D4350" i="17"/>
  <c r="E4350" i="17"/>
  <c r="D4351" i="17"/>
  <c r="E4351" i="17"/>
  <c r="D4352" i="17"/>
  <c r="E4352" i="17"/>
  <c r="D4353" i="17"/>
  <c r="E4353" i="17"/>
  <c r="D4354" i="17"/>
  <c r="E4354" i="17"/>
  <c r="D4355" i="17"/>
  <c r="E4355" i="17"/>
  <c r="D4356" i="17"/>
  <c r="E4356" i="17"/>
  <c r="D4357" i="17"/>
  <c r="E4357" i="17"/>
  <c r="D4358" i="17"/>
  <c r="E4358" i="17"/>
  <c r="D4359" i="17"/>
  <c r="E4359" i="17"/>
  <c r="D4360" i="17"/>
  <c r="E4360" i="17"/>
  <c r="D4361" i="17"/>
  <c r="E4361" i="17"/>
  <c r="D4362" i="17"/>
  <c r="E4362" i="17"/>
  <c r="D4363" i="17"/>
  <c r="E4363" i="17"/>
  <c r="D4364" i="17"/>
  <c r="E4364" i="17"/>
  <c r="D4365" i="17"/>
  <c r="E4365" i="17"/>
  <c r="D4366" i="17"/>
  <c r="E4366" i="17"/>
  <c r="D4367" i="17"/>
  <c r="E4367" i="17"/>
  <c r="D4368" i="17"/>
  <c r="E4368" i="17"/>
  <c r="D4369" i="17"/>
  <c r="E4369" i="17"/>
  <c r="D4370" i="17"/>
  <c r="E4370" i="17"/>
  <c r="D4371" i="17"/>
  <c r="E4371" i="17"/>
  <c r="D4372" i="17"/>
  <c r="E4372" i="17"/>
  <c r="D4373" i="17"/>
  <c r="E4373" i="17"/>
  <c r="D4374" i="17"/>
  <c r="E4374" i="17"/>
  <c r="D4375" i="17"/>
  <c r="E4375" i="17"/>
  <c r="D4376" i="17"/>
  <c r="E4376" i="17"/>
  <c r="D4377" i="17"/>
  <c r="E4377" i="17"/>
  <c r="D4378" i="17"/>
  <c r="E4378" i="17"/>
  <c r="D4379" i="17"/>
  <c r="E4379" i="17"/>
  <c r="D4380" i="17"/>
  <c r="E4380" i="17"/>
  <c r="D4381" i="17"/>
  <c r="E4381" i="17"/>
  <c r="D4382" i="17"/>
  <c r="E4382" i="17"/>
  <c r="D4383" i="17"/>
  <c r="E4383" i="17"/>
  <c r="D4384" i="17"/>
  <c r="E4384" i="17"/>
  <c r="D4385" i="17"/>
  <c r="E4385" i="17"/>
  <c r="D4386" i="17"/>
  <c r="E4386" i="17"/>
  <c r="D4387" i="17"/>
  <c r="E4387" i="17"/>
  <c r="D4388" i="17"/>
  <c r="E4388" i="17"/>
  <c r="D4389" i="17"/>
  <c r="E4389" i="17"/>
  <c r="D4390" i="17"/>
  <c r="E4390" i="17"/>
  <c r="D4391" i="17"/>
  <c r="E4391" i="17"/>
  <c r="D4392" i="17"/>
  <c r="E4392" i="17"/>
  <c r="D4393" i="17"/>
  <c r="E4393" i="17"/>
  <c r="D4394" i="17"/>
  <c r="E4394" i="17"/>
  <c r="D4395" i="17"/>
  <c r="E4395" i="17"/>
  <c r="D4396" i="17"/>
  <c r="E4396" i="17"/>
  <c r="D4397" i="17"/>
  <c r="E4397" i="17"/>
  <c r="D4398" i="17"/>
  <c r="E4398" i="17"/>
  <c r="D4399" i="17"/>
  <c r="E4399" i="17"/>
  <c r="D4400" i="17"/>
  <c r="E4400" i="17"/>
  <c r="D4401" i="17"/>
  <c r="E4401" i="17"/>
  <c r="D4402" i="17"/>
  <c r="E4402" i="17"/>
  <c r="D4403" i="17"/>
  <c r="E4403" i="17"/>
  <c r="D4404" i="17"/>
  <c r="E4404" i="17"/>
  <c r="D4405" i="17"/>
  <c r="E4405" i="17"/>
  <c r="D4406" i="17"/>
  <c r="E4406" i="17"/>
  <c r="D4407" i="17"/>
  <c r="E4407" i="17"/>
  <c r="D4408" i="17"/>
  <c r="E4408" i="17"/>
  <c r="D4409" i="17"/>
  <c r="E4409" i="17"/>
  <c r="D4410" i="17"/>
  <c r="E4410" i="17"/>
  <c r="D4411" i="17"/>
  <c r="E4411" i="17"/>
  <c r="D4412" i="17"/>
  <c r="E4412" i="17"/>
  <c r="D4413" i="17"/>
  <c r="E4413" i="17"/>
  <c r="D4414" i="17"/>
  <c r="E4414" i="17"/>
  <c r="D4415" i="17"/>
  <c r="E4415" i="17"/>
  <c r="D4416" i="17"/>
  <c r="E4416" i="17"/>
  <c r="D4417" i="17"/>
  <c r="E4417" i="17"/>
  <c r="D4418" i="17"/>
  <c r="E4418" i="17"/>
  <c r="D4419" i="17"/>
  <c r="E4419" i="17"/>
  <c r="D4420" i="17"/>
  <c r="E4420" i="17"/>
  <c r="D4421" i="17"/>
  <c r="E4421" i="17"/>
  <c r="D4422" i="17"/>
  <c r="E4422" i="17"/>
  <c r="D4423" i="17"/>
  <c r="E4423" i="17"/>
  <c r="D4424" i="17"/>
  <c r="E4424" i="17"/>
  <c r="D4425" i="17"/>
  <c r="E4425" i="17"/>
  <c r="D4426" i="17"/>
  <c r="E4426" i="17"/>
  <c r="D4427" i="17"/>
  <c r="E4427" i="17"/>
  <c r="D4428" i="17"/>
  <c r="E4428" i="17"/>
  <c r="D4429" i="17"/>
  <c r="E4429" i="17"/>
  <c r="D4430" i="17"/>
  <c r="E4430" i="17"/>
  <c r="D4431" i="17"/>
  <c r="E4431" i="17"/>
  <c r="D4432" i="17"/>
  <c r="E4432" i="17"/>
  <c r="D4433" i="17"/>
  <c r="E4433" i="17"/>
  <c r="D4434" i="17"/>
  <c r="E4434" i="17"/>
  <c r="D4435" i="17"/>
  <c r="E4435" i="17"/>
  <c r="D4436" i="17"/>
  <c r="E4436" i="17"/>
  <c r="D4437" i="17"/>
  <c r="E4437" i="17"/>
  <c r="D4438" i="17"/>
  <c r="E4438" i="17"/>
  <c r="D4439" i="17"/>
  <c r="E4439" i="17"/>
  <c r="D4440" i="17"/>
  <c r="E4440" i="17"/>
  <c r="D4441" i="17"/>
  <c r="E4441" i="17"/>
  <c r="D4442" i="17"/>
  <c r="E4442" i="17"/>
  <c r="D4443" i="17"/>
  <c r="E4443" i="17"/>
  <c r="D4444" i="17"/>
  <c r="E4444" i="17"/>
  <c r="D4445" i="17"/>
  <c r="E4445" i="17"/>
  <c r="D4446" i="17"/>
  <c r="E4446" i="17"/>
  <c r="D4447" i="17"/>
  <c r="E4447" i="17"/>
  <c r="D4448" i="17"/>
  <c r="E4448" i="17"/>
  <c r="D4449" i="17"/>
  <c r="E4449" i="17"/>
  <c r="D4450" i="17"/>
  <c r="E4450" i="17"/>
  <c r="D4451" i="17"/>
  <c r="E4451" i="17"/>
  <c r="D4452" i="17"/>
  <c r="E4452" i="17"/>
  <c r="D4453" i="17"/>
  <c r="E4453" i="17"/>
  <c r="D4454" i="17"/>
  <c r="E4454" i="17"/>
  <c r="D4455" i="17"/>
  <c r="E4455" i="17"/>
  <c r="D4456" i="17"/>
  <c r="E4456" i="17"/>
  <c r="D4457" i="17"/>
  <c r="E4457" i="17"/>
  <c r="D4458" i="17"/>
  <c r="E4458" i="17"/>
  <c r="D4459" i="17"/>
  <c r="E4459" i="17"/>
  <c r="D4460" i="17"/>
  <c r="E4460" i="17"/>
  <c r="D4461" i="17"/>
  <c r="E4461" i="17"/>
  <c r="D4462" i="17"/>
  <c r="E4462" i="17"/>
  <c r="D4463" i="17"/>
  <c r="E4463" i="17"/>
  <c r="D4464" i="17"/>
  <c r="E4464" i="17"/>
  <c r="D4465" i="17"/>
  <c r="E4465" i="17"/>
  <c r="D4466" i="17"/>
  <c r="E4466" i="17"/>
  <c r="D4467" i="17"/>
  <c r="E4467" i="17"/>
  <c r="D4468" i="17"/>
  <c r="E4468" i="17"/>
  <c r="D4469" i="17"/>
  <c r="E4469" i="17"/>
  <c r="D4470" i="17"/>
  <c r="E4470" i="17"/>
  <c r="D4471" i="17"/>
  <c r="E4471" i="17"/>
  <c r="D4472" i="17"/>
  <c r="E4472" i="17"/>
  <c r="D4473" i="17"/>
  <c r="E4473" i="17"/>
  <c r="D4474" i="17"/>
  <c r="E4474" i="17"/>
  <c r="D4475" i="17"/>
  <c r="E4475" i="17"/>
  <c r="D4476" i="17"/>
  <c r="E4476" i="17"/>
  <c r="D4477" i="17"/>
  <c r="E4477" i="17"/>
  <c r="D4478" i="17"/>
  <c r="E4478" i="17"/>
  <c r="D4479" i="17"/>
  <c r="E4479" i="17"/>
  <c r="D4480" i="17"/>
  <c r="E4480" i="17"/>
  <c r="D4481" i="17"/>
  <c r="E4481" i="17"/>
  <c r="D4482" i="17"/>
  <c r="E4482" i="17"/>
  <c r="D4483" i="17"/>
  <c r="E4483" i="17"/>
  <c r="D4484" i="17"/>
  <c r="E4484" i="17"/>
  <c r="D4485" i="17"/>
  <c r="E4485" i="17"/>
  <c r="D4486" i="17"/>
  <c r="E4486" i="17"/>
  <c r="D4487" i="17"/>
  <c r="E4487" i="17"/>
  <c r="D4488" i="17"/>
  <c r="E4488" i="17"/>
  <c r="D4489" i="17"/>
  <c r="E4489" i="17"/>
  <c r="D4490" i="17"/>
  <c r="E4490" i="17"/>
  <c r="D4491" i="17"/>
  <c r="E4491" i="17"/>
  <c r="D4492" i="17"/>
  <c r="E4492" i="17"/>
  <c r="D4493" i="17"/>
  <c r="E4493" i="17"/>
  <c r="D4494" i="17"/>
  <c r="E4494" i="17"/>
  <c r="D4495" i="17"/>
  <c r="E4495" i="17"/>
  <c r="D4496" i="17"/>
  <c r="E4496" i="17"/>
  <c r="D4497" i="17"/>
  <c r="E4497" i="17"/>
  <c r="D4498" i="17"/>
  <c r="E4498" i="17"/>
  <c r="D4499" i="17"/>
  <c r="E4499" i="17"/>
  <c r="D4500" i="17"/>
  <c r="E4500" i="17"/>
  <c r="D4501" i="17"/>
  <c r="E4501" i="17"/>
  <c r="D4502" i="17"/>
  <c r="E4502" i="17"/>
  <c r="D4503" i="17"/>
  <c r="E4503" i="17"/>
  <c r="D4504" i="17"/>
  <c r="E4504" i="17"/>
  <c r="D4505" i="17"/>
  <c r="E4505" i="17"/>
  <c r="D4506" i="17"/>
  <c r="E4506" i="17"/>
  <c r="D4507" i="17"/>
  <c r="E4507" i="17"/>
  <c r="D4508" i="17"/>
  <c r="E4508" i="17"/>
  <c r="D4509" i="17"/>
  <c r="E4509" i="17"/>
  <c r="D4510" i="17"/>
  <c r="E4510" i="17"/>
  <c r="D4511" i="17"/>
  <c r="E4511" i="17"/>
  <c r="D4512" i="17"/>
  <c r="E4512" i="17"/>
  <c r="D4513" i="17"/>
  <c r="E4513" i="17"/>
  <c r="D4514" i="17"/>
  <c r="E4514" i="17"/>
  <c r="D4515" i="17"/>
  <c r="E4515" i="17"/>
  <c r="D4516" i="17"/>
  <c r="E4516" i="17"/>
  <c r="D4517" i="17"/>
  <c r="E4517" i="17"/>
  <c r="D4518" i="17"/>
  <c r="E4518" i="17"/>
  <c r="D4519" i="17"/>
  <c r="E4519" i="17"/>
  <c r="D4520" i="17"/>
  <c r="E4520" i="17"/>
  <c r="D4521" i="17"/>
  <c r="E4521" i="17"/>
  <c r="D4522" i="17"/>
  <c r="E4522" i="17"/>
  <c r="D4523" i="17"/>
  <c r="E4523" i="17"/>
  <c r="D4524" i="17"/>
  <c r="E4524" i="17"/>
  <c r="D4525" i="17"/>
  <c r="E4525" i="17"/>
  <c r="D4526" i="17"/>
  <c r="E4526" i="17"/>
  <c r="D4527" i="17"/>
  <c r="E4527" i="17"/>
  <c r="D4528" i="17"/>
  <c r="E4528" i="17"/>
  <c r="D4529" i="17"/>
  <c r="E4529" i="17"/>
  <c r="D4530" i="17"/>
  <c r="E4530" i="17"/>
  <c r="D4531" i="17"/>
  <c r="E4531" i="17"/>
  <c r="D4532" i="17"/>
  <c r="E4532" i="17"/>
  <c r="D4533" i="17"/>
  <c r="E4533" i="17"/>
  <c r="D4534" i="17"/>
  <c r="E4534" i="17"/>
  <c r="D4535" i="17"/>
  <c r="E4535" i="17"/>
  <c r="D4536" i="17"/>
  <c r="E4536" i="17"/>
  <c r="D4537" i="17"/>
  <c r="E4537" i="17"/>
  <c r="D4538" i="17"/>
  <c r="E4538" i="17"/>
  <c r="D4539" i="17"/>
  <c r="E4539" i="17"/>
  <c r="D4540" i="17"/>
  <c r="E4540" i="17"/>
  <c r="D4541" i="17"/>
  <c r="E4541" i="17"/>
  <c r="D4542" i="17"/>
  <c r="E4542" i="17"/>
  <c r="D4543" i="17"/>
  <c r="E4543" i="17"/>
  <c r="D4544" i="17"/>
  <c r="E4544" i="17"/>
  <c r="D4545" i="17"/>
  <c r="E4545" i="17"/>
  <c r="D4546" i="17"/>
  <c r="E4546" i="17"/>
  <c r="D4547" i="17"/>
  <c r="E4547" i="17"/>
  <c r="D4548" i="17"/>
  <c r="E4548" i="17"/>
  <c r="D4549" i="17"/>
  <c r="E4549" i="17"/>
  <c r="D4550" i="17"/>
  <c r="E4550" i="17"/>
  <c r="D4551" i="17"/>
  <c r="E4551" i="17"/>
  <c r="D4552" i="17"/>
  <c r="E4552" i="17"/>
  <c r="D4553" i="17"/>
  <c r="E4553" i="17"/>
  <c r="D4554" i="17"/>
  <c r="E4554" i="17"/>
  <c r="D4555" i="17"/>
  <c r="E4555" i="17"/>
  <c r="D4556" i="17"/>
  <c r="E4556" i="17"/>
  <c r="D4557" i="17"/>
  <c r="E4557" i="17"/>
  <c r="D4558" i="17"/>
  <c r="E4558" i="17"/>
  <c r="D4559" i="17"/>
  <c r="E4559" i="17"/>
  <c r="D4560" i="17"/>
  <c r="E4560" i="17"/>
  <c r="D4561" i="17"/>
  <c r="E4561" i="17"/>
  <c r="D4562" i="17"/>
  <c r="E4562" i="17"/>
  <c r="D4563" i="17"/>
  <c r="E4563" i="17"/>
  <c r="D4564" i="17"/>
  <c r="E4564" i="17"/>
  <c r="D4565" i="17"/>
  <c r="E4565" i="17"/>
  <c r="D4566" i="17"/>
  <c r="E4566" i="17"/>
  <c r="D4567" i="17"/>
  <c r="E4567" i="17"/>
  <c r="D4568" i="17"/>
  <c r="E4568" i="17"/>
  <c r="D4569" i="17"/>
  <c r="E4569" i="17"/>
  <c r="D4570" i="17"/>
  <c r="E4570" i="17"/>
  <c r="D4571" i="17"/>
  <c r="E4571" i="17"/>
  <c r="D4572" i="17"/>
  <c r="E4572" i="17"/>
  <c r="D4573" i="17"/>
  <c r="E4573" i="17"/>
  <c r="D4574" i="17"/>
  <c r="E4574" i="17"/>
  <c r="D4575" i="17"/>
  <c r="E4575" i="17"/>
  <c r="D4576" i="17"/>
  <c r="E4576" i="17"/>
  <c r="D4577" i="17"/>
  <c r="E4577" i="17"/>
  <c r="D4578" i="17"/>
  <c r="E4578" i="17"/>
  <c r="D4579" i="17"/>
  <c r="E4579" i="17"/>
  <c r="D4580" i="17"/>
  <c r="E4580" i="17"/>
  <c r="D4581" i="17"/>
  <c r="E4581" i="17"/>
  <c r="D4582" i="17"/>
  <c r="E4582" i="17"/>
  <c r="D4583" i="17"/>
  <c r="E4583" i="17"/>
  <c r="D4584" i="17"/>
  <c r="E4584" i="17"/>
  <c r="D4585" i="17"/>
  <c r="E4585" i="17"/>
  <c r="D4586" i="17"/>
  <c r="E4586" i="17"/>
  <c r="D4587" i="17"/>
  <c r="E4587" i="17"/>
  <c r="D4588" i="17"/>
  <c r="E4588" i="17"/>
  <c r="D4589" i="17"/>
  <c r="E4589" i="17"/>
  <c r="D4590" i="17"/>
  <c r="E4590" i="17"/>
  <c r="D4591" i="17"/>
  <c r="E4591" i="17"/>
  <c r="D4592" i="17"/>
  <c r="E4592" i="17"/>
  <c r="D4593" i="17"/>
  <c r="E4593" i="17"/>
  <c r="D4594" i="17"/>
  <c r="E4594" i="17"/>
  <c r="D4595" i="17"/>
  <c r="E4595" i="17"/>
  <c r="D4596" i="17"/>
  <c r="E4596" i="17"/>
  <c r="D4597" i="17"/>
  <c r="E4597" i="17"/>
  <c r="D4598" i="17"/>
  <c r="E4598" i="17"/>
  <c r="D4599" i="17"/>
  <c r="E4599" i="17"/>
  <c r="D4600" i="17"/>
  <c r="E4600" i="17"/>
  <c r="D4601" i="17"/>
  <c r="E4601" i="17"/>
  <c r="D4602" i="17"/>
  <c r="E4602" i="17"/>
  <c r="D4603" i="17"/>
  <c r="E4603" i="17"/>
  <c r="D4604" i="17"/>
  <c r="E4604" i="17"/>
  <c r="D4605" i="17"/>
  <c r="E4605" i="17"/>
  <c r="D4606" i="17"/>
  <c r="E4606" i="17"/>
  <c r="D4607" i="17"/>
  <c r="E4607" i="17"/>
  <c r="D4608" i="17"/>
  <c r="E4608" i="17"/>
  <c r="D4609" i="17"/>
  <c r="E4609" i="17"/>
  <c r="D4610" i="17"/>
  <c r="E4610" i="17"/>
  <c r="D4611" i="17"/>
  <c r="E4611" i="17"/>
  <c r="D4612" i="17"/>
  <c r="E4612" i="17"/>
  <c r="D4613" i="17"/>
  <c r="E4613" i="17"/>
  <c r="D4614" i="17"/>
  <c r="E4614" i="17"/>
  <c r="D4615" i="17"/>
  <c r="E4615" i="17"/>
  <c r="D4616" i="17"/>
  <c r="E4616" i="17"/>
  <c r="D4617" i="17"/>
  <c r="E4617" i="17"/>
  <c r="D4618" i="17"/>
  <c r="E4618" i="17"/>
  <c r="D4619" i="17"/>
  <c r="E4619" i="17"/>
  <c r="D4620" i="17"/>
  <c r="E4620" i="17"/>
  <c r="D4621" i="17"/>
  <c r="E4621" i="17"/>
  <c r="D4622" i="17"/>
  <c r="E4622" i="17"/>
  <c r="D4623" i="17"/>
  <c r="E4623" i="17"/>
  <c r="D4624" i="17"/>
  <c r="E4624" i="17"/>
  <c r="D4625" i="17"/>
  <c r="E4625" i="17"/>
  <c r="D4626" i="17"/>
  <c r="E4626" i="17"/>
  <c r="D4627" i="17"/>
  <c r="E4627" i="17"/>
  <c r="D4628" i="17"/>
  <c r="E4628" i="17"/>
  <c r="D4629" i="17"/>
  <c r="E4629" i="17"/>
  <c r="D4630" i="17"/>
  <c r="E4630" i="17"/>
  <c r="D4631" i="17"/>
  <c r="E4631" i="17"/>
  <c r="D4632" i="17"/>
  <c r="E4632" i="17"/>
  <c r="D4633" i="17"/>
  <c r="E4633" i="17"/>
  <c r="D4634" i="17"/>
  <c r="E4634" i="17"/>
  <c r="D4635" i="17"/>
  <c r="E4635" i="17"/>
  <c r="D4636" i="17"/>
  <c r="E4636" i="17"/>
  <c r="D4637" i="17"/>
  <c r="E4637" i="17"/>
  <c r="D4638" i="17"/>
  <c r="E4638" i="17"/>
  <c r="D4639" i="17"/>
  <c r="E4639" i="17"/>
  <c r="D4640" i="17"/>
  <c r="E4640" i="17"/>
  <c r="D4641" i="17"/>
  <c r="E4641" i="17"/>
  <c r="D4642" i="17"/>
  <c r="E4642" i="17"/>
  <c r="D4643" i="17"/>
  <c r="E4643" i="17"/>
  <c r="D4644" i="17"/>
  <c r="E4644" i="17"/>
  <c r="D4645" i="17"/>
  <c r="E4645" i="17"/>
  <c r="D4646" i="17"/>
  <c r="E4646" i="17"/>
  <c r="D4647" i="17"/>
  <c r="E4647" i="17"/>
  <c r="D4648" i="17"/>
  <c r="E4648" i="17"/>
  <c r="D4649" i="17"/>
  <c r="E4649" i="17"/>
  <c r="D4650" i="17"/>
  <c r="E4650" i="17"/>
  <c r="D4651" i="17"/>
  <c r="E4651" i="17"/>
  <c r="D4652" i="17"/>
  <c r="E4652" i="17"/>
  <c r="D4653" i="17"/>
  <c r="E4653" i="17"/>
  <c r="D4654" i="17"/>
  <c r="E4654" i="17"/>
  <c r="D4655" i="17"/>
  <c r="E4655" i="17"/>
  <c r="D4656" i="17"/>
  <c r="E4656" i="17"/>
  <c r="D4657" i="17"/>
  <c r="E4657" i="17"/>
  <c r="D4658" i="17"/>
  <c r="E4658" i="17"/>
  <c r="D4659" i="17"/>
  <c r="E4659" i="17"/>
  <c r="D4660" i="17"/>
  <c r="E4660" i="17"/>
  <c r="D4661" i="17"/>
  <c r="E4661" i="17"/>
  <c r="D4662" i="17"/>
  <c r="E4662" i="17"/>
  <c r="D4663" i="17"/>
  <c r="E4663" i="17"/>
  <c r="D4664" i="17"/>
  <c r="E4664" i="17"/>
  <c r="D4665" i="17"/>
  <c r="E4665" i="17"/>
  <c r="D4666" i="17"/>
  <c r="E4666" i="17"/>
  <c r="D4667" i="17"/>
  <c r="E4667" i="17"/>
  <c r="D4668" i="17"/>
  <c r="E4668" i="17"/>
  <c r="D4669" i="17"/>
  <c r="E4669" i="17"/>
  <c r="D4670" i="17"/>
  <c r="E4670" i="17"/>
  <c r="D4671" i="17"/>
  <c r="E4671" i="17"/>
  <c r="D4672" i="17"/>
  <c r="E4672" i="17"/>
  <c r="D4673" i="17"/>
  <c r="E4673" i="17"/>
  <c r="D4674" i="17"/>
  <c r="E4674" i="17"/>
  <c r="D4675" i="17"/>
  <c r="E4675" i="17"/>
  <c r="D4676" i="17"/>
  <c r="E4676" i="17"/>
  <c r="D4677" i="17"/>
  <c r="E4677" i="17"/>
  <c r="D4678" i="17"/>
  <c r="E4678" i="17"/>
  <c r="D4679" i="17"/>
  <c r="E4679" i="17"/>
  <c r="D4680" i="17"/>
  <c r="E4680" i="17"/>
  <c r="D4681" i="17"/>
  <c r="E4681" i="17"/>
  <c r="D4682" i="17"/>
  <c r="E4682" i="17"/>
  <c r="D4683" i="17"/>
  <c r="E4683" i="17"/>
  <c r="D4684" i="17"/>
  <c r="E4684" i="17"/>
  <c r="D4685" i="17"/>
  <c r="E4685" i="17"/>
  <c r="D4686" i="17"/>
  <c r="E4686" i="17"/>
  <c r="D4687" i="17"/>
  <c r="E4687" i="17"/>
  <c r="D4688" i="17"/>
  <c r="E4688" i="17"/>
  <c r="D4689" i="17"/>
  <c r="E4689" i="17"/>
  <c r="D4690" i="17"/>
  <c r="E4690" i="17"/>
  <c r="D4691" i="17"/>
  <c r="E4691" i="17"/>
  <c r="D4692" i="17"/>
  <c r="E4692" i="17"/>
  <c r="D4693" i="17"/>
  <c r="E4693" i="17"/>
  <c r="D4694" i="17"/>
  <c r="E4694" i="17"/>
  <c r="D4695" i="17"/>
  <c r="E4695" i="17"/>
  <c r="D4696" i="17"/>
  <c r="E4696" i="17"/>
  <c r="D4697" i="17"/>
  <c r="E4697" i="17"/>
  <c r="D4698" i="17"/>
  <c r="E4698" i="17"/>
  <c r="D4699" i="17"/>
  <c r="E4699" i="17"/>
  <c r="D4700" i="17"/>
  <c r="E4700" i="17"/>
  <c r="D4701" i="17"/>
  <c r="E4701" i="17"/>
  <c r="D4702" i="17"/>
  <c r="E4702" i="17"/>
  <c r="D4703" i="17"/>
  <c r="E4703" i="17"/>
  <c r="D4704" i="17"/>
  <c r="E4704" i="17"/>
  <c r="D4705" i="17"/>
  <c r="E4705" i="17"/>
  <c r="D4706" i="17"/>
  <c r="E4706" i="17"/>
  <c r="D4707" i="17"/>
  <c r="E4707" i="17"/>
  <c r="D4708" i="17"/>
  <c r="E4708" i="17"/>
  <c r="D4709" i="17"/>
  <c r="E4709" i="17"/>
  <c r="D4710" i="17"/>
  <c r="E4710" i="17"/>
  <c r="D4711" i="17"/>
  <c r="E4711" i="17"/>
  <c r="D4712" i="17"/>
  <c r="E4712" i="17"/>
  <c r="D4713" i="17"/>
  <c r="E4713" i="17"/>
  <c r="D4714" i="17"/>
  <c r="E4714" i="17"/>
  <c r="D4715" i="17"/>
  <c r="E4715" i="17"/>
  <c r="D4716" i="17"/>
  <c r="E4716" i="17"/>
  <c r="D4717" i="17"/>
  <c r="E4717" i="17"/>
  <c r="D4718" i="17"/>
  <c r="E4718" i="17"/>
  <c r="D4719" i="17"/>
  <c r="E4719" i="17"/>
  <c r="D4720" i="17"/>
  <c r="E4720" i="17"/>
  <c r="D4721" i="17"/>
  <c r="E4721" i="17"/>
  <c r="D4722" i="17"/>
  <c r="E4722" i="17"/>
  <c r="D4723" i="17"/>
  <c r="E4723" i="17"/>
  <c r="D4724" i="17"/>
  <c r="E4724" i="17"/>
  <c r="D4725" i="17"/>
  <c r="E4725" i="17"/>
  <c r="D4726" i="17"/>
  <c r="E4726" i="17"/>
  <c r="D4727" i="17"/>
  <c r="E4727" i="17"/>
  <c r="D4728" i="17"/>
  <c r="E4728" i="17"/>
  <c r="D4729" i="17"/>
  <c r="E4729" i="17"/>
  <c r="D4730" i="17"/>
  <c r="E4730" i="17"/>
  <c r="D4731" i="17"/>
  <c r="E4731" i="17"/>
  <c r="D4732" i="17"/>
  <c r="E4732" i="17"/>
  <c r="D4733" i="17"/>
  <c r="E4733" i="17"/>
  <c r="D4734" i="17"/>
  <c r="E4734" i="17"/>
  <c r="D4735" i="17"/>
  <c r="E4735" i="17"/>
  <c r="D4736" i="17"/>
  <c r="E4736" i="17"/>
  <c r="D4737" i="17"/>
  <c r="E4737" i="17"/>
  <c r="D4738" i="17"/>
  <c r="E4738" i="17"/>
  <c r="D4739" i="17"/>
  <c r="E4739" i="17"/>
  <c r="D4740" i="17"/>
  <c r="E4740" i="17"/>
  <c r="D4741" i="17"/>
  <c r="E4741" i="17"/>
  <c r="D4742" i="17"/>
  <c r="E4742" i="17"/>
  <c r="D4743" i="17"/>
  <c r="E4743" i="17"/>
  <c r="D4744" i="17"/>
  <c r="E4744" i="17"/>
  <c r="D4745" i="17"/>
  <c r="E4745" i="17"/>
  <c r="D4746" i="17"/>
  <c r="E4746" i="17"/>
  <c r="D4747" i="17"/>
  <c r="E4747" i="17"/>
  <c r="D4748" i="17"/>
  <c r="E4748" i="17"/>
  <c r="D4749" i="17"/>
  <c r="E4749" i="17"/>
  <c r="D4750" i="17"/>
  <c r="E4750" i="17"/>
  <c r="D4751" i="17"/>
  <c r="E4751" i="17"/>
  <c r="D4752" i="17"/>
  <c r="E4752" i="17"/>
  <c r="D4753" i="17"/>
  <c r="E4753" i="17"/>
  <c r="D4754" i="17"/>
  <c r="E4754" i="17"/>
  <c r="D4755" i="17"/>
  <c r="E4755" i="17"/>
  <c r="D4756" i="17"/>
  <c r="E4756" i="17"/>
  <c r="D4757" i="17"/>
  <c r="E4757" i="17"/>
  <c r="D4758" i="17"/>
  <c r="E4758" i="17"/>
  <c r="D4759" i="17"/>
  <c r="E4759" i="17"/>
  <c r="D4760" i="17"/>
  <c r="E4760" i="17"/>
  <c r="D4761" i="17"/>
  <c r="E4761" i="17"/>
  <c r="D4762" i="17"/>
  <c r="E4762" i="17"/>
  <c r="D4763" i="17"/>
  <c r="E4763" i="17"/>
  <c r="D4764" i="17"/>
  <c r="E4764" i="17"/>
  <c r="D4765" i="17"/>
  <c r="E4765" i="17"/>
  <c r="D4766" i="17"/>
  <c r="E4766" i="17"/>
  <c r="D4767" i="17"/>
  <c r="E4767" i="17"/>
  <c r="D4768" i="17"/>
  <c r="E4768" i="17"/>
  <c r="D4769" i="17"/>
  <c r="E4769" i="17"/>
  <c r="D4770" i="17"/>
  <c r="E4770" i="17"/>
  <c r="D4771" i="17"/>
  <c r="E4771" i="17"/>
  <c r="D4772" i="17"/>
  <c r="E4772" i="17"/>
  <c r="D4773" i="17"/>
  <c r="E4773" i="17"/>
  <c r="D4774" i="17"/>
  <c r="E4774" i="17"/>
  <c r="D4775" i="17"/>
  <c r="E4775" i="17"/>
  <c r="D4776" i="17"/>
  <c r="E4776" i="17"/>
  <c r="D4777" i="17"/>
  <c r="E4777" i="17"/>
  <c r="D4778" i="17"/>
  <c r="E4778" i="17"/>
  <c r="D4779" i="17"/>
  <c r="E4779" i="17"/>
  <c r="D4780" i="17"/>
  <c r="E4780" i="17"/>
  <c r="D4781" i="17"/>
  <c r="E4781" i="17"/>
  <c r="D4782" i="17"/>
  <c r="E4782" i="17"/>
  <c r="D4783" i="17"/>
  <c r="E4783" i="17"/>
  <c r="D4784" i="17"/>
  <c r="E4784" i="17"/>
  <c r="D4785" i="17"/>
  <c r="E4785" i="17"/>
  <c r="D4786" i="17"/>
  <c r="E4786" i="17"/>
  <c r="D4787" i="17"/>
  <c r="E4787" i="17"/>
  <c r="D4788" i="17"/>
  <c r="E4788" i="17"/>
  <c r="D4789" i="17"/>
  <c r="E4789" i="17"/>
  <c r="D4790" i="17"/>
  <c r="E4790" i="17"/>
  <c r="D4791" i="17"/>
  <c r="E4791" i="17"/>
  <c r="D4792" i="17"/>
  <c r="E4792" i="17"/>
  <c r="D4793" i="17"/>
  <c r="E4793" i="17"/>
  <c r="D4794" i="17"/>
  <c r="E4794" i="17"/>
  <c r="D4795" i="17"/>
  <c r="E4795" i="17"/>
  <c r="D4796" i="17"/>
  <c r="E4796" i="17"/>
  <c r="D4797" i="17"/>
  <c r="E4797" i="17"/>
  <c r="D4798" i="17"/>
  <c r="E4798" i="17"/>
  <c r="D4799" i="17"/>
  <c r="E4799" i="17"/>
  <c r="D4800" i="17"/>
  <c r="E4800" i="17"/>
  <c r="D4801" i="17"/>
  <c r="E4801" i="17"/>
  <c r="D4802" i="17"/>
  <c r="E4802" i="17"/>
  <c r="D4803" i="17"/>
  <c r="E4803" i="17"/>
  <c r="D4804" i="17"/>
  <c r="E4804" i="17"/>
  <c r="D4805" i="17"/>
  <c r="E4805" i="17"/>
  <c r="D4806" i="17"/>
  <c r="E4806" i="17"/>
  <c r="D4807" i="17"/>
  <c r="E4807" i="17"/>
  <c r="D4808" i="17"/>
  <c r="E4808" i="17"/>
  <c r="D4809" i="17"/>
  <c r="E4809" i="17"/>
  <c r="D4810" i="17"/>
  <c r="E4810" i="17"/>
  <c r="D4811" i="17"/>
  <c r="E4811" i="17"/>
  <c r="D4812" i="17"/>
  <c r="E4812" i="17"/>
  <c r="D4813" i="17"/>
  <c r="E4813" i="17"/>
  <c r="D4814" i="17"/>
  <c r="E4814" i="17"/>
  <c r="D4815" i="17"/>
  <c r="E4815" i="17"/>
  <c r="D4816" i="17"/>
  <c r="E4816" i="17"/>
  <c r="D4817" i="17"/>
  <c r="E4817" i="17"/>
  <c r="D4818" i="17"/>
  <c r="E4818" i="17"/>
  <c r="D4819" i="17"/>
  <c r="E4819" i="17"/>
  <c r="D4820" i="17"/>
  <c r="E4820" i="17"/>
  <c r="D4821" i="17"/>
  <c r="E4821" i="17"/>
  <c r="D4822" i="17"/>
  <c r="E4822" i="17"/>
  <c r="D4823" i="17"/>
  <c r="E4823" i="17"/>
  <c r="D4824" i="17"/>
  <c r="E4824" i="17"/>
  <c r="D4825" i="17"/>
  <c r="E4825" i="17"/>
  <c r="D4826" i="17"/>
  <c r="E4826" i="17"/>
  <c r="D4827" i="17"/>
  <c r="E4827" i="17"/>
  <c r="D4828" i="17"/>
  <c r="E4828" i="17"/>
  <c r="D4829" i="17"/>
  <c r="E4829" i="17"/>
  <c r="D4830" i="17"/>
  <c r="E4830" i="17"/>
  <c r="D4831" i="17"/>
  <c r="E4831" i="17"/>
  <c r="D4832" i="17"/>
  <c r="E4832" i="17"/>
  <c r="D4833" i="17"/>
  <c r="E4833" i="17"/>
  <c r="D4834" i="17"/>
  <c r="E4834" i="17"/>
  <c r="D4835" i="17"/>
  <c r="E4835" i="17"/>
  <c r="D4836" i="17"/>
  <c r="E4836" i="17"/>
  <c r="D4837" i="17"/>
  <c r="E4837" i="17"/>
  <c r="D4838" i="17"/>
  <c r="E4838" i="17"/>
  <c r="D4839" i="17"/>
  <c r="E4839" i="17"/>
  <c r="D4840" i="17"/>
  <c r="E4840" i="17"/>
  <c r="D4841" i="17"/>
  <c r="E4841" i="17"/>
  <c r="D4842" i="17"/>
  <c r="E4842" i="17"/>
  <c r="D4843" i="17"/>
  <c r="E4843" i="17"/>
  <c r="D4844" i="17"/>
  <c r="E4844" i="17"/>
  <c r="D4845" i="17"/>
  <c r="E4845" i="17"/>
  <c r="D4846" i="17"/>
  <c r="E4846" i="17"/>
  <c r="D4847" i="17"/>
  <c r="E4847" i="17"/>
  <c r="D4848" i="17"/>
  <c r="E4848" i="17"/>
  <c r="D4849" i="17"/>
  <c r="E4849" i="17"/>
  <c r="D4850" i="17"/>
  <c r="E4850" i="17"/>
  <c r="D4851" i="17"/>
  <c r="E4851" i="17"/>
  <c r="D4852" i="17"/>
  <c r="E4852" i="17"/>
  <c r="D4853" i="17"/>
  <c r="E4853" i="17"/>
  <c r="D4854" i="17"/>
  <c r="E4854" i="17"/>
  <c r="D4855" i="17"/>
  <c r="E4855" i="17"/>
  <c r="D4856" i="17"/>
  <c r="E4856" i="17"/>
  <c r="D4857" i="17"/>
  <c r="E4857" i="17"/>
  <c r="D4858" i="17"/>
  <c r="E4858" i="17"/>
  <c r="D4859" i="17"/>
  <c r="E4859" i="17"/>
  <c r="D4860" i="17"/>
  <c r="E4860" i="17"/>
  <c r="D4861" i="17"/>
  <c r="E4861" i="17"/>
  <c r="D4862" i="17"/>
  <c r="E4862" i="17"/>
  <c r="D4863" i="17"/>
  <c r="E4863" i="17"/>
  <c r="D4864" i="17"/>
  <c r="E4864" i="17"/>
  <c r="D4865" i="17"/>
  <c r="E4865" i="17"/>
  <c r="D4866" i="17"/>
  <c r="E4866" i="17"/>
  <c r="D4867" i="17"/>
  <c r="E4867" i="17"/>
  <c r="D4868" i="17"/>
  <c r="E4868" i="17"/>
  <c r="D4869" i="17"/>
  <c r="E4869" i="17"/>
  <c r="D4870" i="17"/>
  <c r="E4870" i="17"/>
  <c r="D4871" i="17"/>
  <c r="E4871" i="17"/>
  <c r="D4872" i="17"/>
  <c r="E4872" i="17"/>
  <c r="D4873" i="17"/>
  <c r="E4873" i="17"/>
  <c r="D4874" i="17"/>
  <c r="E4874" i="17"/>
  <c r="D4875" i="17"/>
  <c r="E4875" i="17"/>
  <c r="D4876" i="17"/>
  <c r="E4876" i="17"/>
  <c r="D4877" i="17"/>
  <c r="E4877" i="17"/>
  <c r="D4878" i="17"/>
  <c r="E4878" i="17"/>
  <c r="D4879" i="17"/>
  <c r="E4879" i="17"/>
  <c r="D4880" i="17"/>
  <c r="E4880" i="17"/>
  <c r="D4881" i="17"/>
  <c r="E4881" i="17"/>
  <c r="D4882" i="17"/>
  <c r="E4882" i="17"/>
  <c r="D4883" i="17"/>
  <c r="E4883" i="17"/>
  <c r="D4884" i="17"/>
  <c r="E4884" i="17"/>
  <c r="D4885" i="17"/>
  <c r="E4885" i="17"/>
  <c r="D4886" i="17"/>
  <c r="E4886" i="17"/>
  <c r="D4887" i="17"/>
  <c r="E4887" i="17"/>
  <c r="D4888" i="17"/>
  <c r="E4888" i="17"/>
  <c r="D4889" i="17"/>
  <c r="E4889" i="17"/>
  <c r="D4890" i="17"/>
  <c r="E4890" i="17"/>
  <c r="D4891" i="17"/>
  <c r="E4891" i="17"/>
  <c r="D4892" i="17"/>
  <c r="E4892" i="17"/>
  <c r="D4893" i="17"/>
  <c r="E4893" i="17"/>
  <c r="D4894" i="17"/>
  <c r="E4894" i="17"/>
  <c r="D4895" i="17"/>
  <c r="E4895" i="17"/>
  <c r="D4896" i="17"/>
  <c r="E4896" i="17"/>
  <c r="D4897" i="17"/>
  <c r="E4897" i="17"/>
  <c r="D4898" i="17"/>
  <c r="E4898" i="17"/>
  <c r="D4899" i="17"/>
  <c r="E4899" i="17"/>
  <c r="D4900" i="17"/>
  <c r="E4900" i="17"/>
  <c r="D4901" i="17"/>
  <c r="E4901" i="17"/>
  <c r="D4902" i="17"/>
  <c r="E4902" i="17"/>
  <c r="D4903" i="17"/>
  <c r="E4903" i="17"/>
  <c r="D4904" i="17"/>
  <c r="E4904" i="17"/>
  <c r="D4905" i="17"/>
  <c r="E4905" i="17"/>
  <c r="D4906" i="17"/>
  <c r="E4906" i="17"/>
  <c r="D4907" i="17"/>
  <c r="E4907" i="17"/>
  <c r="D4908" i="17"/>
  <c r="E4908" i="17"/>
  <c r="D4909" i="17"/>
  <c r="E4909" i="17"/>
  <c r="D4910" i="17"/>
  <c r="E4910" i="17"/>
  <c r="D4911" i="17"/>
  <c r="E4911" i="17"/>
  <c r="D4912" i="17"/>
  <c r="E4912" i="17"/>
  <c r="D4913" i="17"/>
  <c r="E4913" i="17"/>
  <c r="D4914" i="17"/>
  <c r="E4914" i="17"/>
  <c r="D4915" i="17"/>
  <c r="E4915" i="17"/>
  <c r="D4916" i="17"/>
  <c r="E4916" i="17"/>
  <c r="D4917" i="17"/>
  <c r="E4917" i="17"/>
  <c r="D4918" i="17"/>
  <c r="E4918" i="17"/>
  <c r="D4919" i="17"/>
  <c r="E4919" i="17"/>
  <c r="D4920" i="17"/>
  <c r="E4920" i="17"/>
  <c r="D4921" i="17"/>
  <c r="E4921" i="17"/>
  <c r="D4922" i="17"/>
  <c r="E4922" i="17"/>
  <c r="D4923" i="17"/>
  <c r="E4923" i="17"/>
  <c r="D4924" i="17"/>
  <c r="E4924" i="17"/>
  <c r="D4925" i="17"/>
  <c r="E4925" i="17"/>
  <c r="D4926" i="17"/>
  <c r="E4926" i="17"/>
  <c r="D4927" i="17"/>
  <c r="E4927" i="17"/>
  <c r="D4928" i="17"/>
  <c r="E4928" i="17"/>
  <c r="D4929" i="17"/>
  <c r="E4929" i="17"/>
  <c r="D4930" i="17"/>
  <c r="E4930" i="17"/>
  <c r="D4931" i="17"/>
  <c r="E4931" i="17"/>
  <c r="D4932" i="17"/>
  <c r="E4932" i="17"/>
  <c r="D4933" i="17"/>
  <c r="E4933" i="17"/>
  <c r="D4934" i="17"/>
  <c r="E4934" i="17"/>
  <c r="D4935" i="17"/>
  <c r="E4935" i="17"/>
  <c r="D4936" i="17"/>
  <c r="E4936" i="17"/>
  <c r="D4937" i="17"/>
  <c r="E4937" i="17"/>
  <c r="D4938" i="17"/>
  <c r="E4938" i="17"/>
  <c r="D4939" i="17"/>
  <c r="E4939" i="17"/>
  <c r="D4940" i="17"/>
  <c r="E4940" i="17"/>
  <c r="D4941" i="17"/>
  <c r="E4941" i="17"/>
  <c r="D4942" i="17"/>
  <c r="E4942" i="17"/>
  <c r="D4943" i="17"/>
  <c r="E4943" i="17"/>
  <c r="D4944" i="17"/>
  <c r="E4944" i="17"/>
  <c r="D4945" i="17"/>
  <c r="E4945" i="17"/>
  <c r="D4946" i="17"/>
  <c r="E4946" i="17"/>
  <c r="D4947" i="17"/>
  <c r="E4947" i="17"/>
  <c r="D4948" i="17"/>
  <c r="E4948" i="17"/>
  <c r="D4949" i="17"/>
  <c r="E4949" i="17"/>
  <c r="D4950" i="17"/>
  <c r="E4950" i="17"/>
  <c r="D4951" i="17"/>
  <c r="E4951" i="17"/>
  <c r="D4952" i="17"/>
  <c r="E4952" i="17"/>
  <c r="D4953" i="17"/>
  <c r="E4953" i="17"/>
  <c r="D4954" i="17"/>
  <c r="E4954" i="17"/>
  <c r="D4955" i="17"/>
  <c r="E4955" i="17"/>
  <c r="D4956" i="17"/>
  <c r="E4956" i="17"/>
  <c r="D4957" i="17"/>
  <c r="E4957" i="17"/>
  <c r="D4958" i="17"/>
  <c r="E4958" i="17"/>
  <c r="D4959" i="17"/>
  <c r="E4959" i="17"/>
  <c r="D4960" i="17"/>
  <c r="E4960" i="17"/>
  <c r="D4961" i="17"/>
  <c r="E4961" i="17"/>
  <c r="D4962" i="17"/>
  <c r="E4962" i="17"/>
  <c r="D4963" i="17"/>
  <c r="E4963" i="17"/>
  <c r="D4964" i="17"/>
  <c r="E4964" i="17"/>
  <c r="D4965" i="17"/>
  <c r="E4965" i="17"/>
  <c r="D4966" i="17"/>
  <c r="E4966" i="17"/>
  <c r="D4967" i="17"/>
  <c r="E4967" i="17"/>
  <c r="D4968" i="17"/>
  <c r="E4968" i="17"/>
  <c r="D4969" i="17"/>
  <c r="E4969" i="17"/>
  <c r="D4970" i="17"/>
  <c r="E4970" i="17"/>
  <c r="D4971" i="17"/>
  <c r="E4971" i="17"/>
  <c r="D4972" i="17"/>
  <c r="E4972" i="17"/>
  <c r="D4973" i="17"/>
  <c r="E4973" i="17"/>
  <c r="D4974" i="17"/>
  <c r="E4974" i="17"/>
  <c r="D4975" i="17"/>
  <c r="E4975" i="17"/>
  <c r="D4976" i="17"/>
  <c r="E4976" i="17"/>
  <c r="D4977" i="17"/>
  <c r="E4977" i="17"/>
  <c r="D4978" i="17"/>
  <c r="E4978" i="17"/>
  <c r="D4979" i="17"/>
  <c r="E4979" i="17"/>
  <c r="D4980" i="17"/>
  <c r="E4980" i="17"/>
  <c r="D4981" i="17"/>
  <c r="E4981" i="17"/>
  <c r="D4982" i="17"/>
  <c r="E4982" i="17"/>
  <c r="D4983" i="17"/>
  <c r="E4983" i="17"/>
  <c r="D4984" i="17"/>
  <c r="E4984" i="17"/>
  <c r="D4985" i="17"/>
  <c r="E4985" i="17"/>
  <c r="D4986" i="17"/>
  <c r="E4986" i="17"/>
  <c r="D4987" i="17"/>
  <c r="E4987" i="17"/>
  <c r="D4988" i="17"/>
  <c r="E4988" i="17"/>
  <c r="D4989" i="17"/>
  <c r="E4989" i="17"/>
  <c r="D4990" i="17"/>
  <c r="E4990" i="17"/>
  <c r="D4991" i="17"/>
  <c r="E4991" i="17"/>
  <c r="D4992" i="17"/>
  <c r="E4992" i="17"/>
  <c r="D4993" i="17"/>
  <c r="E4993" i="17"/>
  <c r="D4994" i="17"/>
  <c r="E4994" i="17"/>
  <c r="D4995" i="17"/>
  <c r="E4995" i="17"/>
  <c r="D4996" i="17"/>
  <c r="E4996" i="17"/>
  <c r="D4997" i="17"/>
  <c r="E4997" i="17"/>
  <c r="D4998" i="17"/>
  <c r="E4998" i="17"/>
  <c r="D4999" i="17"/>
  <c r="E4999" i="17"/>
  <c r="D5000" i="17"/>
  <c r="E5000" i="17"/>
  <c r="D5001" i="17"/>
  <c r="E5001" i="17"/>
  <c r="D5002" i="17"/>
  <c r="E5002" i="17"/>
  <c r="D5003" i="17"/>
  <c r="E5003" i="17"/>
  <c r="D5004" i="17"/>
  <c r="E5004" i="17"/>
  <c r="D5005" i="17"/>
  <c r="E5005" i="17"/>
  <c r="D5006" i="17"/>
  <c r="E5006" i="17"/>
  <c r="D5007" i="17"/>
  <c r="E5007" i="17"/>
  <c r="D5008" i="17"/>
  <c r="E5008" i="17"/>
  <c r="D5009" i="17"/>
  <c r="E5009" i="17"/>
  <c r="D5010" i="17"/>
  <c r="E5010" i="17"/>
  <c r="D5011" i="17"/>
  <c r="E5011" i="17"/>
  <c r="D5012" i="17"/>
  <c r="E5012" i="17"/>
  <c r="D5013" i="17"/>
  <c r="E5013" i="17"/>
  <c r="D5014" i="17"/>
  <c r="E5014" i="17"/>
  <c r="D5015" i="17"/>
  <c r="E5015" i="17"/>
  <c r="D5016" i="17"/>
  <c r="E5016" i="17"/>
  <c r="D5017" i="17"/>
  <c r="E5017" i="17"/>
  <c r="D5018" i="17"/>
  <c r="E5018" i="17"/>
  <c r="D5019" i="17"/>
  <c r="E5019" i="17"/>
  <c r="D5020" i="17"/>
  <c r="E5020" i="17"/>
  <c r="D5021" i="17"/>
  <c r="E5021" i="17"/>
  <c r="D5022" i="17"/>
  <c r="E5022" i="17"/>
  <c r="D5023" i="17"/>
  <c r="E5023" i="17"/>
  <c r="D5024" i="17"/>
  <c r="E5024" i="17"/>
  <c r="D5025" i="17"/>
  <c r="E5025" i="17"/>
  <c r="D5026" i="17"/>
  <c r="E5026" i="17"/>
  <c r="D5027" i="17"/>
  <c r="E5027" i="17"/>
  <c r="D5028" i="17"/>
  <c r="E5028" i="17"/>
  <c r="D5029" i="17"/>
  <c r="E5029" i="17"/>
  <c r="D5030" i="17"/>
  <c r="E5030" i="17"/>
  <c r="D5031" i="17"/>
  <c r="E5031" i="17"/>
  <c r="D5032" i="17"/>
  <c r="E5032" i="17"/>
  <c r="D5033" i="17"/>
  <c r="E5033" i="17"/>
  <c r="D5034" i="17"/>
  <c r="E5034" i="17"/>
  <c r="D5035" i="17"/>
  <c r="E5035" i="17"/>
  <c r="D5036" i="17"/>
  <c r="E5036" i="17"/>
  <c r="D5037" i="17"/>
  <c r="E5037" i="17"/>
  <c r="D5038" i="17"/>
  <c r="E5038" i="17"/>
  <c r="D5039" i="17"/>
  <c r="E5039" i="17"/>
  <c r="D5040" i="17"/>
  <c r="E5040" i="17"/>
  <c r="D5041" i="17"/>
  <c r="E5041" i="17"/>
  <c r="D5042" i="17"/>
  <c r="E5042" i="17"/>
  <c r="D5043" i="17"/>
  <c r="E5043" i="17"/>
  <c r="D5044" i="17"/>
  <c r="E5044" i="17"/>
  <c r="D5045" i="17"/>
  <c r="E5045" i="17"/>
  <c r="D5046" i="17"/>
  <c r="E5046" i="17"/>
  <c r="D5047" i="17"/>
  <c r="E5047" i="17"/>
  <c r="D5048" i="17"/>
  <c r="E5048" i="17"/>
  <c r="D5049" i="17"/>
  <c r="E5049" i="17"/>
  <c r="D5050" i="17"/>
  <c r="E5050" i="17"/>
  <c r="D5051" i="17"/>
  <c r="E5051" i="17"/>
  <c r="D5052" i="17"/>
  <c r="E5052" i="17"/>
  <c r="D5053" i="17"/>
  <c r="E5053" i="17"/>
  <c r="D5054" i="17"/>
  <c r="E5054" i="17"/>
  <c r="D5055" i="17"/>
  <c r="E5055" i="17"/>
  <c r="D5056" i="17"/>
  <c r="E5056" i="17"/>
  <c r="D5057" i="17"/>
  <c r="E5057" i="17"/>
  <c r="D5058" i="17"/>
  <c r="E5058" i="17"/>
  <c r="D5059" i="17"/>
  <c r="E5059" i="17"/>
  <c r="D5060" i="17"/>
  <c r="E5060" i="17"/>
  <c r="D5061" i="17"/>
  <c r="E5061" i="17"/>
  <c r="D5062" i="17"/>
  <c r="E5062" i="17"/>
  <c r="D5063" i="17"/>
  <c r="E5063" i="17"/>
  <c r="D5064" i="17"/>
  <c r="E5064" i="17"/>
  <c r="D5065" i="17"/>
  <c r="E5065" i="17"/>
  <c r="D5066" i="17"/>
  <c r="E5066" i="17"/>
  <c r="D5067" i="17"/>
  <c r="E5067" i="17"/>
  <c r="D5068" i="17"/>
  <c r="E5068" i="17"/>
  <c r="D5069" i="17"/>
  <c r="E5069" i="17"/>
  <c r="D5070" i="17"/>
  <c r="E5070" i="17"/>
  <c r="D5071" i="17"/>
  <c r="E5071" i="17"/>
  <c r="D5072" i="17"/>
  <c r="E5072" i="17"/>
  <c r="D5073" i="17"/>
  <c r="E5073" i="17"/>
  <c r="D5074" i="17"/>
  <c r="E5074" i="17"/>
  <c r="D5075" i="17"/>
  <c r="E5075" i="17"/>
  <c r="D5076" i="17"/>
  <c r="E5076" i="17"/>
  <c r="D5077" i="17"/>
  <c r="E5077" i="17"/>
  <c r="D5078" i="17"/>
  <c r="E5078" i="17"/>
  <c r="D5079" i="17"/>
  <c r="E5079" i="17"/>
  <c r="D5080" i="17"/>
  <c r="E5080" i="17"/>
  <c r="D5081" i="17"/>
  <c r="E5081" i="17"/>
  <c r="D5082" i="17"/>
  <c r="E5082" i="17"/>
  <c r="D5083" i="17"/>
  <c r="E5083" i="17"/>
  <c r="D5084" i="17"/>
  <c r="E5084" i="17"/>
  <c r="D5085" i="17"/>
  <c r="E5085" i="17"/>
  <c r="D5086" i="17"/>
  <c r="E5086" i="17"/>
  <c r="D5087" i="17"/>
  <c r="E5087" i="17"/>
  <c r="D5088" i="17"/>
  <c r="E5088" i="17"/>
  <c r="D5089" i="17"/>
  <c r="E5089" i="17"/>
  <c r="D5090" i="17"/>
  <c r="E5090" i="17"/>
  <c r="D5091" i="17"/>
  <c r="E5091" i="17"/>
  <c r="D5092" i="17"/>
  <c r="E5092" i="17"/>
  <c r="D5093" i="17"/>
  <c r="E5093" i="17"/>
  <c r="D5094" i="17"/>
  <c r="E5094" i="17"/>
  <c r="D5095" i="17"/>
  <c r="E5095" i="17"/>
  <c r="D5096" i="17"/>
  <c r="E5096" i="17"/>
  <c r="D5097" i="17"/>
  <c r="E5097" i="17"/>
  <c r="D5098" i="17"/>
  <c r="E5098" i="17"/>
  <c r="D5099" i="17"/>
  <c r="E5099" i="17"/>
  <c r="D5100" i="17"/>
  <c r="E5100" i="17"/>
  <c r="D5101" i="17"/>
  <c r="E5101" i="17"/>
  <c r="D5102" i="17"/>
  <c r="E5102" i="17"/>
  <c r="D5103" i="17"/>
  <c r="E5103" i="17"/>
  <c r="D5104" i="17"/>
  <c r="E5104" i="17"/>
  <c r="D5105" i="17"/>
  <c r="E5105" i="17"/>
  <c r="D5106" i="17"/>
  <c r="E5106" i="17"/>
  <c r="D5107" i="17"/>
  <c r="E5107" i="17"/>
  <c r="D5108" i="17"/>
  <c r="E5108" i="17"/>
  <c r="D5109" i="17"/>
  <c r="E5109" i="17"/>
  <c r="D5110" i="17"/>
  <c r="E5110" i="17"/>
  <c r="D5111" i="17"/>
  <c r="E5111" i="17"/>
  <c r="D5112" i="17"/>
  <c r="E5112" i="17"/>
  <c r="D5113" i="17"/>
  <c r="E5113" i="17"/>
  <c r="D5114" i="17"/>
  <c r="E5114" i="17"/>
  <c r="D5115" i="17"/>
  <c r="E5115" i="17"/>
  <c r="D5116" i="17"/>
  <c r="E5116" i="17"/>
  <c r="D5117" i="17"/>
  <c r="E5117" i="17"/>
  <c r="D5118" i="17"/>
  <c r="E5118" i="17"/>
  <c r="D5119" i="17"/>
  <c r="E5119" i="17"/>
  <c r="D5120" i="17"/>
  <c r="E5120" i="17"/>
  <c r="D5121" i="17"/>
  <c r="E5121" i="17"/>
  <c r="D5122" i="17"/>
  <c r="E5122" i="17"/>
  <c r="D5123" i="17"/>
  <c r="E5123" i="17"/>
  <c r="D5124" i="17"/>
  <c r="E5124" i="17"/>
  <c r="D5125" i="17"/>
  <c r="E5125" i="17"/>
  <c r="D5126" i="17"/>
  <c r="E5126" i="17"/>
  <c r="D5127" i="17"/>
  <c r="E5127" i="17"/>
  <c r="D5128" i="17"/>
  <c r="E5128" i="17"/>
  <c r="D5129" i="17"/>
  <c r="E5129" i="17"/>
  <c r="D5130" i="17"/>
  <c r="E5130" i="17"/>
  <c r="D5131" i="17"/>
  <c r="E5131" i="17"/>
  <c r="D5132" i="17"/>
  <c r="E5132" i="17"/>
  <c r="D5133" i="17"/>
  <c r="E5133" i="17"/>
  <c r="D5134" i="17"/>
  <c r="E5134" i="17"/>
  <c r="D5135" i="17"/>
  <c r="E5135" i="17"/>
  <c r="D5136" i="17"/>
  <c r="E5136" i="17"/>
  <c r="D5137" i="17"/>
  <c r="E5137" i="17"/>
  <c r="D5138" i="17"/>
  <c r="E5138" i="17"/>
  <c r="D5139" i="17"/>
  <c r="E5139" i="17"/>
  <c r="D5140" i="17"/>
  <c r="E5140" i="17"/>
  <c r="D5141" i="17"/>
  <c r="E5141" i="17"/>
  <c r="D5142" i="17"/>
  <c r="E5142" i="17"/>
  <c r="D5143" i="17"/>
  <c r="E5143" i="17"/>
  <c r="D5144" i="17"/>
  <c r="E5144" i="17"/>
  <c r="D5145" i="17"/>
  <c r="E5145" i="17"/>
  <c r="D5146" i="17"/>
  <c r="E5146" i="17"/>
  <c r="D5147" i="17"/>
  <c r="E5147" i="17"/>
  <c r="D5148" i="17"/>
  <c r="E5148" i="17"/>
  <c r="D5149" i="17"/>
  <c r="E5149" i="17"/>
  <c r="D5150" i="17"/>
  <c r="E5150" i="17"/>
  <c r="D5151" i="17"/>
  <c r="E5151" i="17"/>
  <c r="D5152" i="17"/>
  <c r="E5152" i="17"/>
  <c r="D5153" i="17"/>
  <c r="E5153" i="17"/>
  <c r="D5154" i="17"/>
  <c r="E5154" i="17"/>
  <c r="D5155" i="17"/>
  <c r="E5155" i="17"/>
  <c r="D5156" i="17"/>
  <c r="E5156" i="17"/>
  <c r="D5157" i="17"/>
  <c r="E5157" i="17"/>
  <c r="D5158" i="17"/>
  <c r="E5158" i="17"/>
  <c r="D5159" i="17"/>
  <c r="E5159" i="17"/>
  <c r="D5160" i="17"/>
  <c r="E5160" i="17"/>
  <c r="D5161" i="17"/>
  <c r="E5161" i="17"/>
  <c r="D5162" i="17"/>
  <c r="E5162" i="17"/>
  <c r="D5163" i="17"/>
  <c r="E5163" i="17"/>
  <c r="D5164" i="17"/>
  <c r="E5164" i="17"/>
  <c r="D5165" i="17"/>
  <c r="E5165" i="17"/>
  <c r="D5166" i="17"/>
  <c r="E5166" i="17"/>
  <c r="D5167" i="17"/>
  <c r="E5167" i="17"/>
  <c r="D5168" i="17"/>
  <c r="E5168" i="17"/>
  <c r="D5169" i="17"/>
  <c r="E5169" i="17"/>
  <c r="D5170" i="17"/>
  <c r="E5170" i="17"/>
  <c r="D5171" i="17"/>
  <c r="E5171" i="17"/>
  <c r="D5172" i="17"/>
  <c r="E5172" i="17"/>
  <c r="D5173" i="17"/>
  <c r="E5173" i="17"/>
  <c r="D5174" i="17"/>
  <c r="E5174" i="17"/>
  <c r="D5175" i="17"/>
  <c r="E5175" i="17"/>
  <c r="D5176" i="17"/>
  <c r="E5176" i="17"/>
  <c r="D5177" i="17"/>
  <c r="E5177" i="17"/>
  <c r="D5178" i="17"/>
  <c r="E5178" i="17"/>
  <c r="D5179" i="17"/>
  <c r="E5179" i="17"/>
  <c r="D5180" i="17"/>
  <c r="E5180" i="17"/>
  <c r="D5181" i="17"/>
  <c r="E5181" i="17"/>
  <c r="D5182" i="17"/>
  <c r="E5182" i="17"/>
  <c r="D5183" i="17"/>
  <c r="E5183" i="17"/>
  <c r="D5184" i="17"/>
  <c r="E5184" i="17"/>
  <c r="D5185" i="17"/>
  <c r="E5185" i="17"/>
  <c r="D5186" i="17"/>
  <c r="E5186" i="17"/>
  <c r="D5187" i="17"/>
  <c r="E5187" i="17"/>
  <c r="D5188" i="17"/>
  <c r="E5188" i="17"/>
  <c r="D5189" i="17"/>
  <c r="E5189" i="17"/>
  <c r="D5190" i="17"/>
  <c r="E5190" i="17"/>
  <c r="D5191" i="17"/>
  <c r="E5191" i="17"/>
  <c r="D5192" i="17"/>
  <c r="E5192" i="17"/>
  <c r="D5193" i="17"/>
  <c r="E5193" i="17"/>
  <c r="D5194" i="17"/>
  <c r="E5194" i="17"/>
  <c r="D5195" i="17"/>
  <c r="E5195" i="17"/>
  <c r="D5196" i="17"/>
  <c r="E5196" i="17"/>
  <c r="D5197" i="17"/>
  <c r="E5197" i="17"/>
  <c r="D5198" i="17"/>
  <c r="E5198" i="17"/>
  <c r="D5199" i="17"/>
  <c r="E5199" i="17"/>
  <c r="D5200" i="17"/>
  <c r="E5200" i="17"/>
  <c r="D5201" i="17"/>
  <c r="E5201" i="17"/>
  <c r="D5202" i="17"/>
  <c r="E5202" i="17"/>
  <c r="D5203" i="17"/>
  <c r="E5203" i="17"/>
  <c r="D5204" i="17"/>
  <c r="E5204" i="17"/>
  <c r="D5205" i="17"/>
  <c r="E5205" i="17"/>
  <c r="D5206" i="17"/>
  <c r="E5206" i="17"/>
  <c r="D5207" i="17"/>
  <c r="E5207" i="17"/>
  <c r="D5208" i="17"/>
  <c r="E5208" i="17"/>
  <c r="D5209" i="17"/>
  <c r="E5209" i="17"/>
  <c r="D5210" i="17"/>
  <c r="E5210" i="17"/>
  <c r="D5211" i="17"/>
  <c r="E5211" i="17"/>
  <c r="D5212" i="17"/>
  <c r="E5212" i="17"/>
  <c r="D5213" i="17"/>
  <c r="E5213" i="17"/>
  <c r="D5214" i="17"/>
  <c r="E5214" i="17"/>
  <c r="D5215" i="17"/>
  <c r="E5215" i="17"/>
  <c r="D5216" i="17"/>
  <c r="E5216" i="17"/>
  <c r="D5217" i="17"/>
  <c r="E5217" i="17"/>
  <c r="D5218" i="17"/>
  <c r="E5218" i="17"/>
  <c r="D5219" i="17"/>
  <c r="E5219" i="17"/>
  <c r="D5220" i="17"/>
  <c r="E5220" i="17"/>
  <c r="D5221" i="17"/>
  <c r="E5221" i="17"/>
  <c r="D5222" i="17"/>
  <c r="E5222" i="17"/>
  <c r="D5223" i="17"/>
  <c r="E5223" i="17"/>
  <c r="D5224" i="17"/>
  <c r="E5224" i="17"/>
  <c r="D5225" i="17"/>
  <c r="E5225" i="17"/>
  <c r="D5226" i="17"/>
  <c r="E5226" i="17"/>
  <c r="D5227" i="17"/>
  <c r="E5227" i="17"/>
  <c r="D5228" i="17"/>
  <c r="E5228" i="17"/>
  <c r="D5229" i="17"/>
  <c r="E5229" i="17"/>
  <c r="D5230" i="17"/>
  <c r="E5230" i="17"/>
  <c r="D5231" i="17"/>
  <c r="E5231" i="17"/>
  <c r="D5232" i="17"/>
  <c r="E5232" i="17"/>
  <c r="D5233" i="17"/>
  <c r="E5233" i="17"/>
  <c r="D5234" i="17"/>
  <c r="E5234" i="17"/>
  <c r="D5235" i="17"/>
  <c r="E5235" i="17"/>
  <c r="D5236" i="17"/>
  <c r="E5236" i="17"/>
  <c r="D5237" i="17"/>
  <c r="E5237" i="17"/>
  <c r="D5238" i="17"/>
  <c r="E5238" i="17"/>
  <c r="D5239" i="17"/>
  <c r="E5239" i="17"/>
  <c r="D5240" i="17"/>
  <c r="E5240" i="17"/>
  <c r="D5241" i="17"/>
  <c r="E5241" i="17"/>
  <c r="D5242" i="17"/>
  <c r="E5242" i="17"/>
  <c r="D5243" i="17"/>
  <c r="E5243" i="17"/>
  <c r="D5244" i="17"/>
  <c r="E5244" i="17"/>
  <c r="D5245" i="17"/>
  <c r="E5245" i="17"/>
  <c r="D5246" i="17"/>
  <c r="E5246" i="17"/>
  <c r="D5247" i="17"/>
  <c r="E5247" i="17"/>
  <c r="D5248" i="17"/>
  <c r="E5248" i="17"/>
  <c r="D5249" i="17"/>
  <c r="E5249" i="17"/>
  <c r="D5250" i="17"/>
  <c r="E5250" i="17"/>
  <c r="D5251" i="17"/>
  <c r="E5251" i="17"/>
  <c r="D5252" i="17"/>
  <c r="E5252" i="17"/>
  <c r="D5253" i="17"/>
  <c r="E5253" i="17"/>
  <c r="D5254" i="17"/>
  <c r="E5254" i="17"/>
  <c r="D5255" i="17"/>
  <c r="E5255" i="17"/>
  <c r="D5256" i="17"/>
  <c r="E5256" i="17"/>
  <c r="D5257" i="17"/>
  <c r="E5257" i="17"/>
  <c r="D5258" i="17"/>
  <c r="E5258" i="17"/>
  <c r="D5259" i="17"/>
  <c r="E5259" i="17"/>
  <c r="D5260" i="17"/>
  <c r="E5260" i="17"/>
  <c r="D5261" i="17"/>
  <c r="E5261" i="17"/>
  <c r="D5262" i="17"/>
  <c r="E5262" i="17"/>
  <c r="D5263" i="17"/>
  <c r="E5263" i="17"/>
  <c r="D5264" i="17"/>
  <c r="E5264" i="17"/>
  <c r="D5265" i="17"/>
  <c r="E5265" i="17"/>
  <c r="D5266" i="17"/>
  <c r="E5266" i="17"/>
  <c r="D5267" i="17"/>
  <c r="E5267" i="17"/>
  <c r="D5268" i="17"/>
  <c r="E5268" i="17"/>
  <c r="D5269" i="17"/>
  <c r="E5269" i="17"/>
  <c r="D5270" i="17"/>
  <c r="E5270" i="17"/>
  <c r="D5271" i="17"/>
  <c r="E5271" i="17"/>
  <c r="D5272" i="17"/>
  <c r="E5272" i="17"/>
  <c r="D5273" i="17"/>
  <c r="E5273" i="17"/>
  <c r="D5274" i="17"/>
  <c r="E5274" i="17"/>
  <c r="D5275" i="17"/>
  <c r="E5275" i="17"/>
  <c r="D5276" i="17"/>
  <c r="E5276" i="17"/>
  <c r="D5277" i="17"/>
  <c r="E5277" i="17"/>
  <c r="D5278" i="17"/>
  <c r="E5278" i="17"/>
  <c r="D5279" i="17"/>
  <c r="E5279" i="17"/>
  <c r="D5280" i="17"/>
  <c r="E5280" i="17"/>
  <c r="D5281" i="17"/>
  <c r="E5281" i="17"/>
  <c r="D5282" i="17"/>
  <c r="E5282" i="17"/>
  <c r="D5283" i="17"/>
  <c r="E5283" i="17"/>
  <c r="D5284" i="17"/>
  <c r="E5284" i="17"/>
  <c r="D5285" i="17"/>
  <c r="E5285" i="17"/>
  <c r="D5286" i="17"/>
  <c r="E5286" i="17"/>
  <c r="D5287" i="17"/>
  <c r="E5287" i="17"/>
  <c r="D5288" i="17"/>
  <c r="E5288" i="17"/>
  <c r="D5289" i="17"/>
  <c r="E5289" i="17"/>
  <c r="D5290" i="17"/>
  <c r="E5290" i="17"/>
  <c r="D5291" i="17"/>
  <c r="E5291" i="17"/>
  <c r="D5292" i="17"/>
  <c r="E5292" i="17"/>
  <c r="D5293" i="17"/>
  <c r="E5293" i="17"/>
  <c r="D5294" i="17"/>
  <c r="E5294" i="17"/>
  <c r="D5295" i="17"/>
  <c r="E5295" i="17"/>
  <c r="D5296" i="17"/>
  <c r="E5296" i="17"/>
  <c r="D5297" i="17"/>
  <c r="E5297" i="17"/>
  <c r="D5298" i="17"/>
  <c r="E5298" i="17"/>
  <c r="D5299" i="17"/>
  <c r="E5299" i="17"/>
  <c r="D5300" i="17"/>
  <c r="E5300" i="17"/>
  <c r="D5301" i="17"/>
  <c r="E5301" i="17"/>
  <c r="D5302" i="17"/>
  <c r="E5302" i="17"/>
  <c r="D5303" i="17"/>
  <c r="E5303" i="17"/>
  <c r="D5304" i="17"/>
  <c r="E5304" i="17"/>
  <c r="D5305" i="17"/>
  <c r="E5305" i="17"/>
  <c r="D5306" i="17"/>
  <c r="E5306" i="17"/>
  <c r="D5307" i="17"/>
  <c r="E5307" i="17"/>
  <c r="D5308" i="17"/>
  <c r="E5308" i="17"/>
  <c r="D5309" i="17"/>
  <c r="E5309" i="17"/>
  <c r="D5310" i="17"/>
  <c r="E5310" i="17"/>
  <c r="D5311" i="17"/>
  <c r="E5311" i="17"/>
  <c r="D5312" i="17"/>
  <c r="E5312" i="17"/>
  <c r="D5313" i="17"/>
  <c r="E5313" i="17"/>
  <c r="D5314" i="17"/>
  <c r="E5314" i="17"/>
  <c r="D5315" i="17"/>
  <c r="E5315" i="17"/>
  <c r="D5316" i="17"/>
  <c r="E5316" i="17"/>
  <c r="D5317" i="17"/>
  <c r="E5317" i="17"/>
  <c r="D5318" i="17"/>
  <c r="E5318" i="17"/>
  <c r="D5319" i="17"/>
  <c r="E5319" i="17"/>
  <c r="D5320" i="17"/>
  <c r="E5320" i="17"/>
  <c r="D5321" i="17"/>
  <c r="E5321" i="17"/>
  <c r="D5322" i="17"/>
  <c r="E5322" i="17"/>
  <c r="D5323" i="17"/>
  <c r="E5323" i="17"/>
  <c r="D5324" i="17"/>
  <c r="E5324" i="17"/>
  <c r="D5325" i="17"/>
  <c r="E5325" i="17"/>
  <c r="D5326" i="17"/>
  <c r="E5326" i="17"/>
  <c r="D5327" i="17"/>
  <c r="E5327" i="17"/>
  <c r="D5328" i="17"/>
  <c r="E5328" i="17"/>
  <c r="D5329" i="17"/>
  <c r="E5329" i="17"/>
  <c r="D5330" i="17"/>
  <c r="E5330" i="17"/>
  <c r="D5331" i="17"/>
  <c r="E5331" i="17"/>
  <c r="D5332" i="17"/>
  <c r="E5332" i="17"/>
  <c r="D5333" i="17"/>
  <c r="E5333" i="17"/>
  <c r="D5334" i="17"/>
  <c r="E5334" i="17"/>
  <c r="D5335" i="17"/>
  <c r="E5335" i="17"/>
  <c r="D5336" i="17"/>
  <c r="E5336" i="17"/>
  <c r="D5337" i="17"/>
  <c r="E5337" i="17"/>
  <c r="D5338" i="17"/>
  <c r="E5338" i="17"/>
  <c r="D5339" i="17"/>
  <c r="E5339" i="17"/>
  <c r="D5340" i="17"/>
  <c r="E5340" i="17"/>
  <c r="D5341" i="17"/>
  <c r="E5341" i="17"/>
  <c r="D5342" i="17"/>
  <c r="E5342" i="17"/>
  <c r="D5343" i="17"/>
  <c r="E5343" i="17"/>
  <c r="D5344" i="17"/>
  <c r="E5344" i="17"/>
  <c r="D5345" i="17"/>
  <c r="E5345" i="17"/>
  <c r="D5346" i="17"/>
  <c r="E5346" i="17"/>
  <c r="D5347" i="17"/>
  <c r="E5347" i="17"/>
  <c r="D5348" i="17"/>
  <c r="E5348" i="17"/>
  <c r="D5349" i="17"/>
  <c r="E5349" i="17"/>
  <c r="D5350" i="17"/>
  <c r="E5350" i="17"/>
  <c r="D5351" i="17"/>
  <c r="E5351" i="17"/>
  <c r="D5352" i="17"/>
  <c r="E5352" i="17"/>
  <c r="D5353" i="17"/>
  <c r="E5353" i="17"/>
  <c r="D5354" i="17"/>
  <c r="E5354" i="17"/>
  <c r="D5355" i="17"/>
  <c r="E5355" i="17"/>
  <c r="D5356" i="17"/>
  <c r="E5356" i="17"/>
  <c r="D5357" i="17"/>
  <c r="E5357" i="17"/>
  <c r="D5358" i="17"/>
  <c r="E5358" i="17"/>
  <c r="D5359" i="17"/>
  <c r="E5359" i="17"/>
  <c r="D5360" i="17"/>
  <c r="E5360" i="17"/>
  <c r="D5361" i="17"/>
  <c r="E5361" i="17"/>
  <c r="D5362" i="17"/>
  <c r="E5362" i="17"/>
  <c r="D5363" i="17"/>
  <c r="E5363" i="17"/>
  <c r="D5364" i="17"/>
  <c r="E5364" i="17"/>
  <c r="D5365" i="17"/>
  <c r="E5365" i="17"/>
  <c r="D5366" i="17"/>
  <c r="E5366" i="17"/>
  <c r="D5367" i="17"/>
  <c r="E5367" i="17"/>
  <c r="D5368" i="17"/>
  <c r="E5368" i="17"/>
  <c r="D5369" i="17"/>
  <c r="E5369" i="17"/>
  <c r="D5370" i="17"/>
  <c r="E5370" i="17"/>
  <c r="D5371" i="17"/>
  <c r="E5371" i="17"/>
  <c r="D5372" i="17"/>
  <c r="E5372" i="17"/>
  <c r="D5373" i="17"/>
  <c r="E5373" i="17"/>
  <c r="D5374" i="17"/>
  <c r="E5374" i="17"/>
  <c r="D5375" i="17"/>
  <c r="E5375" i="17"/>
  <c r="D5376" i="17"/>
  <c r="E5376" i="17"/>
  <c r="D5377" i="17"/>
  <c r="E5377" i="17"/>
  <c r="D5378" i="17"/>
  <c r="E5378" i="17"/>
  <c r="D5379" i="17"/>
  <c r="E5379" i="17"/>
  <c r="D5380" i="17"/>
  <c r="E5380" i="17"/>
  <c r="D5381" i="17"/>
  <c r="E5381" i="17"/>
  <c r="D5382" i="17"/>
  <c r="E5382" i="17"/>
  <c r="D5383" i="17"/>
  <c r="E5383" i="17"/>
  <c r="D5384" i="17"/>
  <c r="E5384" i="17"/>
  <c r="D5385" i="17"/>
  <c r="E5385" i="17"/>
  <c r="D5386" i="17"/>
  <c r="E5386" i="17"/>
  <c r="D5387" i="17"/>
  <c r="E5387" i="17"/>
  <c r="D5388" i="17"/>
  <c r="E5388" i="17"/>
  <c r="D5389" i="17"/>
  <c r="E5389" i="17"/>
  <c r="D5390" i="17"/>
  <c r="E5390" i="17"/>
  <c r="D5391" i="17"/>
  <c r="E5391" i="17"/>
  <c r="D5392" i="17"/>
  <c r="E5392" i="17"/>
  <c r="D5393" i="17"/>
  <c r="E5393" i="17"/>
  <c r="D5394" i="17"/>
  <c r="E5394" i="17"/>
  <c r="D5395" i="17"/>
  <c r="E5395" i="17"/>
  <c r="D5396" i="17"/>
  <c r="E5396" i="17"/>
  <c r="D5397" i="17"/>
  <c r="E5397" i="17"/>
  <c r="D5398" i="17"/>
  <c r="E5398" i="17"/>
  <c r="D5399" i="17"/>
  <c r="E5399" i="17"/>
  <c r="D5400" i="17"/>
  <c r="E5400" i="17"/>
  <c r="D5401" i="17"/>
  <c r="E5401" i="17"/>
  <c r="D5402" i="17"/>
  <c r="E5402" i="17"/>
  <c r="D5403" i="17"/>
  <c r="E5403" i="17"/>
  <c r="D5404" i="17"/>
  <c r="E5404" i="17"/>
  <c r="D5405" i="17"/>
  <c r="E5405" i="17"/>
  <c r="D5406" i="17"/>
  <c r="E5406" i="17"/>
  <c r="D5407" i="17"/>
  <c r="E5407" i="17"/>
  <c r="D5408" i="17"/>
  <c r="E5408" i="17"/>
  <c r="D5409" i="17"/>
  <c r="E5409" i="17"/>
  <c r="D5410" i="17"/>
  <c r="E5410" i="17"/>
  <c r="D5411" i="17"/>
  <c r="E5411" i="17"/>
  <c r="D5412" i="17"/>
  <c r="E5412" i="17"/>
  <c r="D5413" i="17"/>
  <c r="E5413" i="17"/>
  <c r="D5414" i="17"/>
  <c r="E5414" i="17"/>
  <c r="D5415" i="17"/>
  <c r="E5415" i="17"/>
  <c r="D5416" i="17"/>
  <c r="E5416" i="17"/>
  <c r="D5417" i="17"/>
  <c r="E5417" i="17"/>
  <c r="D5418" i="17"/>
  <c r="E5418" i="17"/>
  <c r="D5419" i="17"/>
  <c r="E5419" i="17"/>
  <c r="D5420" i="17"/>
  <c r="E5420" i="17"/>
  <c r="D5421" i="17"/>
  <c r="E5421" i="17"/>
  <c r="D5422" i="17"/>
  <c r="E5422" i="17"/>
  <c r="D5423" i="17"/>
  <c r="E5423" i="17"/>
  <c r="D5424" i="17"/>
  <c r="E5424" i="17"/>
  <c r="D5425" i="17"/>
  <c r="E5425" i="17"/>
  <c r="D5426" i="17"/>
  <c r="E5426" i="17"/>
  <c r="D5427" i="17"/>
  <c r="E5427" i="17"/>
  <c r="D5428" i="17"/>
  <c r="E5428" i="17"/>
  <c r="D5429" i="17"/>
  <c r="E5429" i="17"/>
  <c r="D5430" i="17"/>
  <c r="E5430" i="17"/>
  <c r="D5431" i="17"/>
  <c r="E5431" i="17"/>
  <c r="D5432" i="17"/>
  <c r="E5432" i="17"/>
  <c r="D5433" i="17"/>
  <c r="E5433" i="17"/>
  <c r="D5434" i="17"/>
  <c r="E5434" i="17"/>
  <c r="D5435" i="17"/>
  <c r="E5435" i="17"/>
  <c r="D5436" i="17"/>
  <c r="E5436" i="17"/>
  <c r="D5437" i="17"/>
  <c r="E5437" i="17"/>
  <c r="D5438" i="17"/>
  <c r="E5438" i="17"/>
  <c r="D5439" i="17"/>
  <c r="E5439" i="17"/>
  <c r="D5440" i="17"/>
  <c r="E5440" i="17"/>
  <c r="D5441" i="17"/>
  <c r="E5441" i="17"/>
  <c r="D5442" i="17"/>
  <c r="E5442" i="17"/>
  <c r="D5443" i="17"/>
  <c r="E5443" i="17"/>
  <c r="D5444" i="17"/>
  <c r="E5444" i="17"/>
  <c r="D5445" i="17"/>
  <c r="E5445" i="17"/>
  <c r="D5446" i="17"/>
  <c r="E5446" i="17"/>
  <c r="D5447" i="17"/>
  <c r="E5447" i="17"/>
  <c r="D5448" i="17"/>
  <c r="E5448" i="17"/>
  <c r="D5449" i="17"/>
  <c r="E5449" i="17"/>
  <c r="D5450" i="17"/>
  <c r="E5450" i="17"/>
  <c r="D5451" i="17"/>
  <c r="E5451" i="17"/>
  <c r="D5452" i="17"/>
  <c r="E5452" i="17"/>
  <c r="D5453" i="17"/>
  <c r="E5453" i="17"/>
  <c r="D5454" i="17"/>
  <c r="E5454" i="17"/>
  <c r="D5455" i="17"/>
  <c r="E5455" i="17"/>
  <c r="D5456" i="17"/>
  <c r="E5456" i="17"/>
  <c r="D5457" i="17"/>
  <c r="E5457" i="17"/>
  <c r="D5458" i="17"/>
  <c r="E5458" i="17"/>
  <c r="D5459" i="17"/>
  <c r="E5459" i="17"/>
  <c r="D5460" i="17"/>
  <c r="E5460" i="17"/>
  <c r="D5461" i="17"/>
  <c r="E5461" i="17"/>
  <c r="D5462" i="17"/>
  <c r="E5462" i="17"/>
  <c r="D5463" i="17"/>
  <c r="E5463" i="17"/>
  <c r="D5464" i="17"/>
  <c r="E5464" i="17"/>
  <c r="D5465" i="17"/>
  <c r="E5465" i="17"/>
  <c r="D5466" i="17"/>
  <c r="E5466" i="17"/>
  <c r="D5467" i="17"/>
  <c r="E5467" i="17"/>
  <c r="D5468" i="17"/>
  <c r="E5468" i="17"/>
  <c r="D5469" i="17"/>
  <c r="E5469" i="17"/>
  <c r="D5470" i="17"/>
  <c r="E5470" i="17"/>
  <c r="D5471" i="17"/>
  <c r="E5471" i="17"/>
  <c r="D5472" i="17"/>
  <c r="E5472" i="17"/>
  <c r="D5473" i="17"/>
  <c r="E5473" i="17"/>
  <c r="D5474" i="17"/>
  <c r="E5474" i="17"/>
  <c r="D5475" i="17"/>
  <c r="E5475" i="17"/>
  <c r="D5476" i="17"/>
  <c r="E5476" i="17"/>
  <c r="D5477" i="17"/>
  <c r="E5477" i="17"/>
  <c r="D5478" i="17"/>
  <c r="E5478" i="17"/>
  <c r="D5479" i="17"/>
  <c r="E5479" i="17"/>
  <c r="D5480" i="17"/>
  <c r="E5480" i="17"/>
  <c r="D5481" i="17"/>
  <c r="E5481" i="17"/>
  <c r="D5482" i="17"/>
  <c r="E5482" i="17"/>
  <c r="D5483" i="17"/>
  <c r="E5483" i="17"/>
  <c r="D5484" i="17"/>
  <c r="E5484" i="17"/>
  <c r="D5485" i="17"/>
  <c r="E5485" i="17"/>
  <c r="D5486" i="17"/>
  <c r="E5486" i="17"/>
  <c r="D5487" i="17"/>
  <c r="E5487" i="17"/>
  <c r="D5488" i="17"/>
  <c r="E5488" i="17"/>
  <c r="D5489" i="17"/>
  <c r="E5489" i="17"/>
  <c r="D5490" i="17"/>
  <c r="E5490" i="17"/>
  <c r="D5491" i="17"/>
  <c r="E5491" i="17"/>
  <c r="D5492" i="17"/>
  <c r="E5492" i="17"/>
  <c r="D5493" i="17"/>
  <c r="E5493" i="17"/>
  <c r="D5494" i="17"/>
  <c r="E5494" i="17"/>
  <c r="D5495" i="17"/>
  <c r="E5495" i="17"/>
  <c r="D5496" i="17"/>
  <c r="E5496" i="17"/>
  <c r="D5497" i="17"/>
  <c r="E5497" i="17"/>
  <c r="D5498" i="17"/>
  <c r="E5498" i="17"/>
  <c r="D5499" i="17"/>
  <c r="E5499" i="17"/>
  <c r="D5500" i="17"/>
  <c r="E5500" i="17"/>
  <c r="D5501" i="17"/>
  <c r="E5501" i="17"/>
  <c r="D5502" i="17"/>
  <c r="E5502" i="17"/>
  <c r="D5503" i="17"/>
  <c r="E5503" i="17"/>
  <c r="D5504" i="17"/>
  <c r="E5504" i="17"/>
  <c r="D5505" i="17"/>
  <c r="E5505" i="17"/>
  <c r="D5506" i="17"/>
  <c r="E5506" i="17"/>
  <c r="D5507" i="17"/>
  <c r="E5507" i="17"/>
  <c r="D5508" i="17"/>
  <c r="E5508" i="17"/>
  <c r="D5509" i="17"/>
  <c r="E5509" i="17"/>
  <c r="D5510" i="17"/>
  <c r="E5510" i="17"/>
  <c r="D5511" i="17"/>
  <c r="E5511" i="17"/>
  <c r="D5512" i="17"/>
  <c r="E5512" i="17"/>
  <c r="D5513" i="17"/>
  <c r="E5513" i="17"/>
  <c r="D5514" i="17"/>
  <c r="E5514" i="17"/>
  <c r="D5515" i="17"/>
  <c r="E5515" i="17"/>
  <c r="D5516" i="17"/>
  <c r="E5516" i="17"/>
  <c r="D5517" i="17"/>
  <c r="E5517" i="17"/>
  <c r="D5518" i="17"/>
  <c r="E5518" i="17"/>
  <c r="D5519" i="17"/>
  <c r="E5519" i="17"/>
  <c r="D5520" i="17"/>
  <c r="E5520" i="17"/>
  <c r="D5521" i="17"/>
  <c r="E5521" i="17"/>
  <c r="D5522" i="17"/>
  <c r="E5522" i="17"/>
  <c r="D5523" i="17"/>
  <c r="E5523" i="17"/>
  <c r="D5524" i="17"/>
  <c r="E5524" i="17"/>
  <c r="D5525" i="17"/>
  <c r="E5525" i="17"/>
  <c r="D5526" i="17"/>
  <c r="E5526" i="17"/>
  <c r="D5527" i="17"/>
  <c r="E5527" i="17"/>
  <c r="D5528" i="17"/>
  <c r="E5528" i="17"/>
  <c r="D5529" i="17"/>
  <c r="E5529" i="17"/>
  <c r="D5530" i="17"/>
  <c r="E5530" i="17"/>
  <c r="D5531" i="17"/>
  <c r="E5531" i="17"/>
  <c r="D5532" i="17"/>
  <c r="E5532" i="17"/>
  <c r="D5533" i="17"/>
  <c r="E5533" i="17"/>
  <c r="D5534" i="17"/>
  <c r="E5534" i="17"/>
  <c r="D5535" i="17"/>
  <c r="E5535" i="17"/>
  <c r="D5536" i="17"/>
  <c r="E5536" i="17"/>
  <c r="D5537" i="17"/>
  <c r="E5537" i="17"/>
  <c r="D5538" i="17"/>
  <c r="E5538" i="17"/>
  <c r="D5539" i="17"/>
  <c r="E5539" i="17"/>
  <c r="D5540" i="17"/>
  <c r="E5540" i="17"/>
  <c r="D5541" i="17"/>
  <c r="E5541" i="17"/>
  <c r="D5542" i="17"/>
  <c r="E5542" i="17"/>
  <c r="D5543" i="17"/>
  <c r="E5543" i="17"/>
  <c r="D5544" i="17"/>
  <c r="E5544" i="17"/>
  <c r="D5545" i="17"/>
  <c r="E5545" i="17"/>
  <c r="D5546" i="17"/>
  <c r="E5546" i="17"/>
  <c r="D5547" i="17"/>
  <c r="E5547" i="17"/>
  <c r="D5548" i="17"/>
  <c r="E5548" i="17"/>
  <c r="D5549" i="17"/>
  <c r="E5549" i="17"/>
  <c r="D5550" i="17"/>
  <c r="E5550" i="17"/>
  <c r="D5551" i="17"/>
  <c r="E5551" i="17"/>
  <c r="D5552" i="17"/>
  <c r="E5552" i="17"/>
  <c r="D5553" i="17"/>
  <c r="E5553" i="17"/>
  <c r="D5554" i="17"/>
  <c r="E5554" i="17"/>
  <c r="D5555" i="17"/>
  <c r="E5555" i="17"/>
  <c r="D5556" i="17"/>
  <c r="E5556" i="17"/>
  <c r="D5557" i="17"/>
  <c r="E5557" i="17"/>
  <c r="D5558" i="17"/>
  <c r="E5558" i="17"/>
  <c r="D5559" i="17"/>
  <c r="E5559" i="17"/>
  <c r="D5560" i="17"/>
  <c r="E5560" i="17"/>
  <c r="D5561" i="17"/>
  <c r="E5561" i="17"/>
  <c r="D5562" i="17"/>
  <c r="E5562" i="17"/>
  <c r="D5563" i="17"/>
  <c r="E5563" i="17"/>
  <c r="D5564" i="17"/>
  <c r="E5564" i="17"/>
  <c r="D5565" i="17"/>
  <c r="E5565" i="17"/>
  <c r="D5566" i="17"/>
  <c r="E5566" i="17"/>
  <c r="D5567" i="17"/>
  <c r="E5567" i="17"/>
  <c r="D5568" i="17"/>
  <c r="E5568" i="17"/>
  <c r="D5569" i="17"/>
  <c r="E5569" i="17"/>
  <c r="D5570" i="17"/>
  <c r="E5570" i="17"/>
  <c r="D5571" i="17"/>
  <c r="E5571" i="17"/>
  <c r="D5572" i="17"/>
  <c r="E5572" i="17"/>
  <c r="D5573" i="17"/>
  <c r="E5573" i="17"/>
  <c r="D5574" i="17"/>
  <c r="E5574" i="17"/>
  <c r="D5575" i="17"/>
  <c r="E5575" i="17"/>
  <c r="D5576" i="17"/>
  <c r="E5576" i="17"/>
  <c r="D5577" i="17"/>
  <c r="E5577" i="17"/>
  <c r="D5578" i="17"/>
  <c r="E5578" i="17"/>
  <c r="D5579" i="17"/>
  <c r="E5579" i="17"/>
  <c r="D5580" i="17"/>
  <c r="E5580" i="17"/>
  <c r="D5581" i="17"/>
  <c r="E5581" i="17"/>
  <c r="D5582" i="17"/>
  <c r="E5582" i="17"/>
  <c r="D5583" i="17"/>
  <c r="E5583" i="17"/>
  <c r="D5584" i="17"/>
  <c r="E5584" i="17"/>
  <c r="D5585" i="17"/>
  <c r="E5585" i="17"/>
  <c r="D5586" i="17"/>
  <c r="E5586" i="17"/>
  <c r="D5587" i="17"/>
  <c r="E5587" i="17"/>
  <c r="D5588" i="17"/>
  <c r="E5588" i="17"/>
  <c r="D5589" i="17"/>
  <c r="E5589" i="17"/>
  <c r="D5590" i="17"/>
  <c r="E5590" i="17"/>
  <c r="D5591" i="17"/>
  <c r="E5591" i="17"/>
  <c r="D5592" i="17"/>
  <c r="E5592" i="17"/>
  <c r="D5593" i="17"/>
  <c r="E5593" i="17"/>
  <c r="D5594" i="17"/>
  <c r="E5594" i="17"/>
  <c r="D5595" i="17"/>
  <c r="E5595" i="17"/>
  <c r="D5596" i="17"/>
  <c r="E5596" i="17"/>
  <c r="D5597" i="17"/>
  <c r="E5597" i="17"/>
  <c r="D5598" i="17"/>
  <c r="E5598" i="17"/>
  <c r="D5599" i="17"/>
  <c r="E5599" i="17"/>
  <c r="D5600" i="17"/>
  <c r="E5600" i="17"/>
  <c r="D5601" i="17"/>
  <c r="E5601" i="17"/>
  <c r="D5602" i="17"/>
  <c r="E5602" i="17"/>
  <c r="D5603" i="17"/>
  <c r="E5603" i="17"/>
  <c r="D5604" i="17"/>
  <c r="E5604" i="17"/>
  <c r="D5605" i="17"/>
  <c r="E5605" i="17"/>
  <c r="D5606" i="17"/>
  <c r="E5606" i="17"/>
  <c r="D5607" i="17"/>
  <c r="E5607" i="17"/>
  <c r="D5608" i="17"/>
  <c r="E5608" i="17"/>
  <c r="D5609" i="17"/>
  <c r="E5609" i="17"/>
  <c r="D5610" i="17"/>
  <c r="E5610" i="17"/>
  <c r="D5611" i="17"/>
  <c r="E5611" i="17"/>
  <c r="D5612" i="17"/>
  <c r="E5612" i="17"/>
  <c r="D5613" i="17"/>
  <c r="E5613" i="17"/>
  <c r="D5614" i="17"/>
  <c r="E5614" i="17"/>
  <c r="D5615" i="17"/>
  <c r="E5615" i="17"/>
  <c r="D5616" i="17"/>
  <c r="E5616" i="17"/>
  <c r="D5617" i="17"/>
  <c r="E5617" i="17"/>
  <c r="D5618" i="17"/>
  <c r="E5618" i="17"/>
  <c r="D5619" i="17"/>
  <c r="E5619" i="17"/>
  <c r="D5620" i="17"/>
  <c r="E5620" i="17"/>
  <c r="D5621" i="17"/>
  <c r="E5621" i="17"/>
  <c r="D5622" i="17"/>
  <c r="E5622" i="17"/>
  <c r="D5623" i="17"/>
  <c r="E5623" i="17"/>
  <c r="D5624" i="17"/>
  <c r="E5624" i="17"/>
  <c r="D5625" i="17"/>
  <c r="E5625" i="17"/>
  <c r="D5626" i="17"/>
  <c r="E5626" i="17"/>
  <c r="D5627" i="17"/>
  <c r="E5627" i="17"/>
  <c r="D5628" i="17"/>
  <c r="E5628" i="17"/>
  <c r="D5629" i="17"/>
  <c r="E5629" i="17"/>
  <c r="D5630" i="17"/>
  <c r="E5630" i="17"/>
  <c r="D5631" i="17"/>
  <c r="E5631" i="17"/>
  <c r="D5632" i="17"/>
  <c r="E5632" i="17"/>
  <c r="D5633" i="17"/>
  <c r="E5633" i="17"/>
  <c r="D5634" i="17"/>
  <c r="E5634" i="17"/>
  <c r="D5635" i="17"/>
  <c r="E5635" i="17"/>
  <c r="D5636" i="17"/>
  <c r="E5636" i="17"/>
  <c r="D5637" i="17"/>
  <c r="E5637" i="17"/>
  <c r="D5638" i="17"/>
  <c r="E5638" i="17"/>
  <c r="D5639" i="17"/>
  <c r="E5639" i="17"/>
  <c r="D5640" i="17"/>
  <c r="E5640" i="17"/>
  <c r="D5641" i="17"/>
  <c r="E5641" i="17"/>
  <c r="D5642" i="17"/>
  <c r="E5642" i="17"/>
  <c r="D5643" i="17"/>
  <c r="E5643" i="17"/>
  <c r="D5644" i="17"/>
  <c r="E5644" i="17"/>
  <c r="D5645" i="17"/>
  <c r="E5645" i="17"/>
  <c r="D5646" i="17"/>
  <c r="E5646" i="17"/>
  <c r="D5647" i="17"/>
  <c r="E5647" i="17"/>
  <c r="D5648" i="17"/>
  <c r="E5648" i="17"/>
  <c r="D5649" i="17"/>
  <c r="E5649" i="17"/>
  <c r="D5650" i="17"/>
  <c r="E5650" i="17"/>
  <c r="D5651" i="17"/>
  <c r="E5651" i="17"/>
  <c r="D5652" i="17"/>
  <c r="E5652" i="17"/>
  <c r="D5653" i="17"/>
  <c r="E5653" i="17"/>
  <c r="D5654" i="17"/>
  <c r="E5654" i="17"/>
  <c r="D5655" i="17"/>
  <c r="E5655" i="17"/>
  <c r="D5656" i="17"/>
  <c r="E5656" i="17"/>
  <c r="D5657" i="17"/>
  <c r="E5657" i="17"/>
  <c r="D5658" i="17"/>
  <c r="E5658" i="17"/>
  <c r="D5659" i="17"/>
  <c r="E5659" i="17"/>
  <c r="D5660" i="17"/>
  <c r="E5660" i="17"/>
  <c r="D5661" i="17"/>
  <c r="E5661" i="17"/>
  <c r="D5662" i="17"/>
  <c r="E5662" i="17"/>
  <c r="D5663" i="17"/>
  <c r="E5663" i="17"/>
  <c r="D5664" i="17"/>
  <c r="E5664" i="17"/>
  <c r="D5665" i="17"/>
  <c r="E5665" i="17"/>
  <c r="D5666" i="17"/>
  <c r="E5666" i="17"/>
  <c r="D5667" i="17"/>
  <c r="E5667" i="17"/>
  <c r="D5668" i="17"/>
  <c r="E5668" i="17"/>
  <c r="D5669" i="17"/>
  <c r="E5669" i="17"/>
  <c r="D5670" i="17"/>
  <c r="E5670" i="17"/>
  <c r="D5671" i="17"/>
  <c r="E5671" i="17"/>
  <c r="D5672" i="17"/>
  <c r="E5672" i="17"/>
  <c r="D5673" i="17"/>
  <c r="E5673" i="17"/>
  <c r="D5674" i="17"/>
  <c r="E5674" i="17"/>
  <c r="D5675" i="17"/>
  <c r="E5675" i="17"/>
  <c r="D5676" i="17"/>
  <c r="E5676" i="17"/>
  <c r="D5677" i="17"/>
  <c r="E5677" i="17"/>
  <c r="D5678" i="17"/>
  <c r="E5678" i="17"/>
  <c r="D5679" i="17"/>
  <c r="E5679" i="17"/>
  <c r="D5680" i="17"/>
  <c r="E5680" i="17"/>
  <c r="D5681" i="17"/>
  <c r="E5681" i="17"/>
  <c r="D5682" i="17"/>
  <c r="E5682" i="17"/>
  <c r="D5683" i="17"/>
  <c r="E5683" i="17"/>
  <c r="D5684" i="17"/>
  <c r="E5684" i="17"/>
  <c r="D5685" i="17"/>
  <c r="E5685" i="17"/>
  <c r="D5686" i="17"/>
  <c r="E5686" i="17"/>
  <c r="D5687" i="17"/>
  <c r="E5687" i="17"/>
  <c r="D5688" i="17"/>
  <c r="E5688" i="17"/>
  <c r="D5689" i="17"/>
  <c r="E5689" i="17"/>
  <c r="D5690" i="17"/>
  <c r="E5690" i="17"/>
  <c r="D5691" i="17"/>
  <c r="E5691" i="17"/>
  <c r="D5692" i="17"/>
  <c r="E5692" i="17"/>
  <c r="D5693" i="17"/>
  <c r="E5693" i="17"/>
  <c r="D5694" i="17"/>
  <c r="E5694" i="17"/>
  <c r="D5695" i="17"/>
  <c r="E5695" i="17"/>
  <c r="D5696" i="17"/>
  <c r="E5696" i="17"/>
  <c r="D5697" i="17"/>
  <c r="E5697" i="17"/>
  <c r="D5698" i="17"/>
  <c r="E5698" i="17"/>
  <c r="D5699" i="17"/>
  <c r="E5699" i="17"/>
  <c r="D5700" i="17"/>
  <c r="E5700" i="17"/>
  <c r="D5701" i="17"/>
  <c r="E5701" i="17"/>
  <c r="D5702" i="17"/>
  <c r="E5702" i="17"/>
  <c r="D5703" i="17"/>
  <c r="E5703" i="17"/>
  <c r="D5704" i="17"/>
  <c r="E5704" i="17"/>
  <c r="D5705" i="17"/>
  <c r="E5705" i="17"/>
  <c r="D5706" i="17"/>
  <c r="E5706" i="17"/>
  <c r="D5707" i="17"/>
  <c r="E5707" i="17"/>
  <c r="D5708" i="17"/>
  <c r="E5708" i="17"/>
  <c r="D5709" i="17"/>
  <c r="E5709" i="17"/>
  <c r="D5710" i="17"/>
  <c r="E5710" i="17"/>
  <c r="D5711" i="17"/>
  <c r="E5711" i="17"/>
  <c r="D5712" i="17"/>
  <c r="E5712" i="17"/>
  <c r="D5713" i="17"/>
  <c r="E5713" i="17"/>
  <c r="D5714" i="17"/>
  <c r="E5714" i="17"/>
  <c r="D5715" i="17"/>
  <c r="E5715" i="17"/>
  <c r="D5716" i="17"/>
  <c r="E5716" i="17"/>
  <c r="D5717" i="17"/>
  <c r="E5717" i="17"/>
  <c r="D5718" i="17"/>
  <c r="E5718" i="17"/>
  <c r="D5719" i="17"/>
  <c r="E5719" i="17"/>
  <c r="D5720" i="17"/>
  <c r="E5720" i="17"/>
  <c r="D5721" i="17"/>
  <c r="E5721" i="17"/>
  <c r="D5722" i="17"/>
  <c r="E5722" i="17"/>
  <c r="D5723" i="17"/>
  <c r="E5723" i="17"/>
  <c r="D5724" i="17"/>
  <c r="E5724" i="17"/>
  <c r="D5725" i="17"/>
  <c r="E5725" i="17"/>
  <c r="D5726" i="17"/>
  <c r="E5726" i="17"/>
  <c r="D5727" i="17"/>
  <c r="E5727" i="17"/>
  <c r="D5728" i="17"/>
  <c r="E5728" i="17"/>
  <c r="D5729" i="17"/>
  <c r="E5729" i="17"/>
  <c r="D5730" i="17"/>
  <c r="E5730" i="17"/>
  <c r="D5731" i="17"/>
  <c r="E5731" i="17"/>
  <c r="D5732" i="17"/>
  <c r="E5732" i="17"/>
  <c r="D5733" i="17"/>
  <c r="E5733" i="17"/>
  <c r="D5734" i="17"/>
  <c r="E5734" i="17"/>
  <c r="D5735" i="17"/>
  <c r="E5735" i="17"/>
  <c r="D5736" i="17"/>
  <c r="E5736" i="17"/>
  <c r="D5737" i="17"/>
  <c r="E5737" i="17"/>
  <c r="D5738" i="17"/>
  <c r="E5738" i="17"/>
  <c r="D5739" i="17"/>
  <c r="E5739" i="17"/>
  <c r="D5740" i="17"/>
  <c r="E5740" i="17"/>
  <c r="D5741" i="17"/>
  <c r="E5741" i="17"/>
  <c r="D5742" i="17"/>
  <c r="E5742" i="17"/>
  <c r="D5743" i="17"/>
  <c r="E5743" i="17"/>
  <c r="D5744" i="17"/>
  <c r="E5744" i="17"/>
  <c r="D5745" i="17"/>
  <c r="E5745" i="17"/>
  <c r="D5746" i="17"/>
  <c r="E5746" i="17"/>
  <c r="D5747" i="17"/>
  <c r="E5747" i="17"/>
  <c r="D5748" i="17"/>
  <c r="E5748" i="17"/>
  <c r="D5749" i="17"/>
  <c r="E5749" i="17"/>
  <c r="D5750" i="17"/>
  <c r="E5750" i="17"/>
  <c r="D5751" i="17"/>
  <c r="E5751" i="17"/>
  <c r="D5752" i="17"/>
  <c r="E5752" i="17"/>
  <c r="D5753" i="17"/>
  <c r="E5753" i="17"/>
  <c r="D5754" i="17"/>
  <c r="E5754" i="17"/>
  <c r="D5755" i="17"/>
  <c r="E5755" i="17"/>
  <c r="D5756" i="17"/>
  <c r="E5756" i="17"/>
  <c r="D5757" i="17"/>
  <c r="E5757" i="17"/>
  <c r="D5758" i="17"/>
  <c r="E5758" i="17"/>
  <c r="D5759" i="17"/>
  <c r="E5759" i="17"/>
  <c r="D5760" i="17"/>
  <c r="E5760" i="17"/>
  <c r="D5761" i="17"/>
  <c r="E5761" i="17"/>
  <c r="D5762" i="17"/>
  <c r="E5762" i="17"/>
  <c r="D5763" i="17"/>
  <c r="E5763" i="17"/>
  <c r="D5764" i="17"/>
  <c r="E5764" i="17"/>
  <c r="D5765" i="17"/>
  <c r="E5765" i="17"/>
  <c r="D5766" i="17"/>
  <c r="E5766" i="17"/>
  <c r="D5767" i="17"/>
  <c r="E5767" i="17"/>
  <c r="D5768" i="17"/>
  <c r="E5768" i="17"/>
  <c r="D5769" i="17"/>
  <c r="E5769" i="17"/>
  <c r="D5770" i="17"/>
  <c r="E5770" i="17"/>
  <c r="D5771" i="17"/>
  <c r="E5771" i="17"/>
  <c r="D5772" i="17"/>
  <c r="E5772" i="17"/>
  <c r="D5773" i="17"/>
  <c r="E5773" i="17"/>
  <c r="D5774" i="17"/>
  <c r="E5774" i="17"/>
  <c r="D5775" i="17"/>
  <c r="E5775" i="17"/>
  <c r="D5776" i="17"/>
  <c r="E5776" i="17"/>
  <c r="D5777" i="17"/>
  <c r="E5777" i="17"/>
  <c r="D5778" i="17"/>
  <c r="E5778" i="17"/>
  <c r="D5779" i="17"/>
  <c r="E5779" i="17"/>
  <c r="D5780" i="17"/>
  <c r="E5780" i="17"/>
  <c r="D5781" i="17"/>
  <c r="E5781" i="17"/>
  <c r="D5782" i="17"/>
  <c r="E5782" i="17"/>
  <c r="D5783" i="17"/>
  <c r="E5783" i="17"/>
  <c r="D5784" i="17"/>
  <c r="E5784" i="17"/>
  <c r="D5785" i="17"/>
  <c r="E5785" i="17"/>
  <c r="D5786" i="17"/>
  <c r="E5786" i="17"/>
  <c r="D5787" i="17"/>
  <c r="E5787" i="17"/>
  <c r="D5788" i="17"/>
  <c r="E5788" i="17"/>
  <c r="D5789" i="17"/>
  <c r="E5789" i="17"/>
  <c r="D5790" i="17"/>
  <c r="E5790" i="17"/>
  <c r="D5791" i="17"/>
  <c r="E5791" i="17"/>
  <c r="D5792" i="17"/>
  <c r="E5792" i="17"/>
  <c r="D5793" i="17"/>
  <c r="E5793" i="17"/>
  <c r="D5794" i="17"/>
  <c r="E5794" i="17"/>
  <c r="D5795" i="17"/>
  <c r="E5795" i="17"/>
  <c r="D5796" i="17"/>
  <c r="E5796" i="17"/>
  <c r="D5797" i="17"/>
  <c r="E5797" i="17"/>
  <c r="D5798" i="17"/>
  <c r="E5798" i="17"/>
  <c r="D5799" i="17"/>
  <c r="E5799" i="17"/>
  <c r="D5800" i="17"/>
  <c r="E5800" i="17"/>
  <c r="D5801" i="17"/>
  <c r="E5801" i="17"/>
  <c r="D5802" i="17"/>
  <c r="E5802" i="17"/>
  <c r="D5803" i="17"/>
  <c r="E5803" i="17"/>
  <c r="D5804" i="17"/>
  <c r="E5804" i="17"/>
  <c r="D5805" i="17"/>
  <c r="E5805" i="17"/>
  <c r="D5806" i="17"/>
  <c r="E5806" i="17"/>
  <c r="D5807" i="17"/>
  <c r="E5807" i="17"/>
  <c r="D5808" i="17"/>
  <c r="E5808" i="17"/>
  <c r="D5809" i="17"/>
  <c r="E5809" i="17"/>
  <c r="D5810" i="17"/>
  <c r="E5810" i="17"/>
  <c r="D5811" i="17"/>
  <c r="E5811" i="17"/>
  <c r="D5812" i="17"/>
  <c r="E5812" i="17"/>
  <c r="D5813" i="17"/>
  <c r="E5813" i="17"/>
  <c r="D5814" i="17"/>
  <c r="E5814" i="17"/>
  <c r="D5815" i="17"/>
  <c r="E5815" i="17"/>
  <c r="D5816" i="17"/>
  <c r="E5816" i="17"/>
  <c r="D5817" i="17"/>
  <c r="E5817" i="17"/>
  <c r="D5818" i="17"/>
  <c r="E5818" i="17"/>
  <c r="D5819" i="17"/>
  <c r="E5819" i="17"/>
  <c r="D5820" i="17"/>
  <c r="E5820" i="17"/>
  <c r="D5821" i="17"/>
  <c r="E5821" i="17"/>
  <c r="D5822" i="17"/>
  <c r="E5822" i="17"/>
  <c r="D5823" i="17"/>
  <c r="E5823" i="17"/>
  <c r="D5824" i="17"/>
  <c r="E5824" i="17"/>
  <c r="D5825" i="17"/>
  <c r="E5825" i="17"/>
  <c r="D5826" i="17"/>
  <c r="E5826" i="17"/>
  <c r="D5827" i="17"/>
  <c r="E5827" i="17"/>
  <c r="D5828" i="17"/>
  <c r="E5828" i="17"/>
  <c r="D5829" i="17"/>
  <c r="E5829" i="17"/>
  <c r="D5830" i="17"/>
  <c r="E5830" i="17"/>
  <c r="D5831" i="17"/>
  <c r="E5831" i="17"/>
  <c r="D5832" i="17"/>
  <c r="E5832" i="17"/>
  <c r="D5833" i="17"/>
  <c r="E5833" i="17"/>
  <c r="D5834" i="17"/>
  <c r="E5834" i="17"/>
  <c r="D5835" i="17"/>
  <c r="E5835" i="17"/>
  <c r="D5836" i="17"/>
  <c r="E5836" i="17"/>
  <c r="D5837" i="17"/>
  <c r="E5837" i="17"/>
  <c r="D5838" i="17"/>
  <c r="E5838" i="17"/>
  <c r="D5839" i="17"/>
  <c r="E5839" i="17"/>
  <c r="D5840" i="17"/>
  <c r="E5840" i="17"/>
  <c r="D5841" i="17"/>
  <c r="E5841" i="17"/>
  <c r="D5842" i="17"/>
  <c r="E5842" i="17"/>
  <c r="D5843" i="17"/>
  <c r="E5843" i="17"/>
  <c r="D5844" i="17"/>
  <c r="E5844" i="17"/>
  <c r="D5845" i="17"/>
  <c r="E5845" i="17"/>
  <c r="D5846" i="17"/>
  <c r="E5846" i="17"/>
  <c r="D5847" i="17"/>
  <c r="E5847" i="17"/>
  <c r="D5848" i="17"/>
  <c r="E5848" i="17"/>
  <c r="D5849" i="17"/>
  <c r="E5849" i="17"/>
  <c r="D5850" i="17"/>
  <c r="E5850" i="17"/>
  <c r="D5851" i="17"/>
  <c r="E5851" i="17"/>
  <c r="D5852" i="17"/>
  <c r="E5852" i="17"/>
  <c r="D5853" i="17"/>
  <c r="E5853" i="17"/>
  <c r="D5854" i="17"/>
  <c r="E5854" i="17"/>
  <c r="D5855" i="17"/>
  <c r="E5855" i="17"/>
  <c r="D5856" i="17"/>
  <c r="E5856" i="17"/>
  <c r="D5857" i="17"/>
  <c r="E5857" i="17"/>
  <c r="D5858" i="17"/>
  <c r="E5858" i="17"/>
  <c r="D5859" i="17"/>
  <c r="E5859" i="17"/>
  <c r="D5860" i="17"/>
  <c r="E5860" i="17"/>
  <c r="D5861" i="17"/>
  <c r="E5861" i="17"/>
  <c r="D5862" i="17"/>
  <c r="E5862" i="17"/>
  <c r="D5863" i="17"/>
  <c r="E5863" i="17"/>
  <c r="D5864" i="17"/>
  <c r="E5864" i="17"/>
  <c r="D5865" i="17"/>
  <c r="E5865" i="17"/>
  <c r="D5866" i="17"/>
  <c r="E5866" i="17"/>
  <c r="D5867" i="17"/>
  <c r="E5867" i="17"/>
  <c r="D5868" i="17"/>
  <c r="E5868" i="17"/>
  <c r="D5869" i="17"/>
  <c r="E5869" i="17"/>
  <c r="D5870" i="17"/>
  <c r="E5870" i="17"/>
  <c r="D5871" i="17"/>
  <c r="E5871" i="17"/>
  <c r="D5872" i="17"/>
  <c r="E5872" i="17"/>
  <c r="D5873" i="17"/>
  <c r="E5873" i="17"/>
  <c r="D5874" i="17"/>
  <c r="E5874" i="17"/>
  <c r="D5875" i="17"/>
  <c r="E5875" i="17"/>
  <c r="D5876" i="17"/>
  <c r="E5876" i="17"/>
  <c r="D5877" i="17"/>
  <c r="E5877" i="17"/>
  <c r="D5878" i="17"/>
  <c r="E5878" i="17"/>
  <c r="D5879" i="17"/>
  <c r="E5879" i="17"/>
  <c r="D5880" i="17"/>
  <c r="E5880" i="17"/>
  <c r="D5881" i="17"/>
  <c r="E5881" i="17"/>
  <c r="D5882" i="17"/>
  <c r="E5882" i="17"/>
  <c r="D5883" i="17"/>
  <c r="E5883" i="17"/>
  <c r="D5884" i="17"/>
  <c r="E5884" i="17"/>
  <c r="D5885" i="17"/>
  <c r="E5885" i="17"/>
  <c r="D5886" i="17"/>
  <c r="E5886" i="17"/>
  <c r="D5887" i="17"/>
  <c r="E5887" i="17"/>
  <c r="D5888" i="17"/>
  <c r="E5888" i="17"/>
  <c r="D5889" i="17"/>
  <c r="E5889" i="17"/>
  <c r="D5890" i="17"/>
  <c r="E5890" i="17"/>
  <c r="D5891" i="17"/>
  <c r="E5891" i="17"/>
  <c r="D5892" i="17"/>
  <c r="E5892" i="17"/>
  <c r="D5893" i="17"/>
  <c r="E5893" i="17"/>
  <c r="D5894" i="17"/>
  <c r="E5894" i="17"/>
  <c r="D5895" i="17"/>
  <c r="E5895" i="17"/>
  <c r="D5896" i="17"/>
  <c r="E5896" i="17"/>
  <c r="D5897" i="17"/>
  <c r="E5897" i="17"/>
  <c r="D5898" i="17"/>
  <c r="E5898" i="17"/>
  <c r="D5899" i="17"/>
  <c r="E5899" i="17"/>
  <c r="D5900" i="17"/>
  <c r="E5900" i="17"/>
  <c r="D5901" i="17"/>
  <c r="E5901" i="17"/>
  <c r="D5902" i="17"/>
  <c r="E5902" i="17"/>
  <c r="D5903" i="17"/>
  <c r="E5903" i="17"/>
  <c r="D5904" i="17"/>
  <c r="E5904" i="17"/>
  <c r="D5905" i="17"/>
  <c r="E5905" i="17"/>
  <c r="D5906" i="17"/>
  <c r="E5906" i="17"/>
  <c r="D5907" i="17"/>
  <c r="E5907" i="17"/>
  <c r="D5908" i="17"/>
  <c r="E5908" i="17"/>
  <c r="D5909" i="17"/>
  <c r="E5909" i="17"/>
  <c r="D5910" i="17"/>
  <c r="E5910" i="17"/>
  <c r="D5911" i="17"/>
  <c r="E5911" i="17"/>
  <c r="D5912" i="17"/>
  <c r="E5912" i="17"/>
  <c r="D5913" i="17"/>
  <c r="E5913" i="17"/>
  <c r="D5914" i="17"/>
  <c r="E5914" i="17"/>
  <c r="D5915" i="17"/>
  <c r="E5915" i="17"/>
  <c r="D5916" i="17"/>
  <c r="E5916" i="17"/>
  <c r="D5917" i="17"/>
  <c r="E5917" i="17"/>
  <c r="D5918" i="17"/>
  <c r="E5918" i="17"/>
  <c r="D5919" i="17"/>
  <c r="E5919" i="17"/>
  <c r="D5920" i="17"/>
  <c r="E5920" i="17"/>
  <c r="D5921" i="17"/>
  <c r="E5921" i="17"/>
  <c r="D5922" i="17"/>
  <c r="E5922" i="17"/>
  <c r="D5923" i="17"/>
  <c r="E5923" i="17"/>
  <c r="D5924" i="17"/>
  <c r="E5924" i="17"/>
  <c r="D5925" i="17"/>
  <c r="E5925" i="17"/>
  <c r="D5926" i="17"/>
  <c r="E5926" i="17"/>
  <c r="D5927" i="17"/>
  <c r="E5927" i="17"/>
  <c r="D5928" i="17"/>
  <c r="E5928" i="17"/>
  <c r="D5929" i="17"/>
  <c r="E5929" i="17"/>
  <c r="D5930" i="17"/>
  <c r="E5930" i="17"/>
  <c r="D5931" i="17"/>
  <c r="E5931" i="17"/>
  <c r="D5932" i="17"/>
  <c r="E5932" i="17"/>
  <c r="D5933" i="17"/>
  <c r="E5933" i="17"/>
  <c r="D5934" i="17"/>
  <c r="E5934" i="17"/>
  <c r="D5935" i="17"/>
  <c r="E5935" i="17"/>
  <c r="D5936" i="17"/>
  <c r="E5936" i="17"/>
  <c r="D5937" i="17"/>
  <c r="E5937" i="17"/>
  <c r="D5938" i="17"/>
  <c r="E5938" i="17"/>
  <c r="D5939" i="17"/>
  <c r="E5939" i="17"/>
  <c r="D5940" i="17"/>
  <c r="E5940" i="17"/>
  <c r="D5941" i="17"/>
  <c r="E5941" i="17"/>
  <c r="D5942" i="17"/>
  <c r="E5942" i="17"/>
  <c r="D5943" i="17"/>
  <c r="E5943" i="17"/>
  <c r="D5944" i="17"/>
  <c r="E5944" i="17"/>
  <c r="D5945" i="17"/>
  <c r="E5945" i="17"/>
  <c r="D5946" i="17"/>
  <c r="E5946" i="17"/>
  <c r="D5947" i="17"/>
  <c r="E5947" i="17"/>
  <c r="D5948" i="17"/>
  <c r="E5948" i="17"/>
  <c r="D5949" i="17"/>
  <c r="E5949" i="17"/>
  <c r="D5950" i="17"/>
  <c r="E5950" i="17"/>
  <c r="D5951" i="17"/>
  <c r="E5951" i="17"/>
  <c r="D5952" i="17"/>
  <c r="E5952" i="17"/>
  <c r="D5953" i="17"/>
  <c r="E5953" i="17"/>
  <c r="D5954" i="17"/>
  <c r="E5954" i="17"/>
  <c r="D5955" i="17"/>
  <c r="E5955" i="17"/>
  <c r="D5956" i="17"/>
  <c r="E5956" i="17"/>
  <c r="D5957" i="17"/>
  <c r="E5957" i="17"/>
  <c r="D5958" i="17"/>
  <c r="E5958" i="17"/>
  <c r="D5959" i="17"/>
  <c r="E5959" i="17"/>
  <c r="D5960" i="17"/>
  <c r="E5960" i="17"/>
  <c r="D5961" i="17"/>
  <c r="E5961" i="17"/>
  <c r="D5962" i="17"/>
  <c r="E5962" i="17"/>
  <c r="D5963" i="17"/>
  <c r="E5963" i="17"/>
  <c r="D5964" i="17"/>
  <c r="E5964" i="17"/>
  <c r="D5965" i="17"/>
  <c r="E5965" i="17"/>
  <c r="D5966" i="17"/>
  <c r="E5966" i="17"/>
  <c r="D5967" i="17"/>
  <c r="E5967" i="17"/>
  <c r="D5968" i="17"/>
  <c r="E5968" i="17"/>
  <c r="D5969" i="17"/>
  <c r="E5969" i="17"/>
  <c r="D5970" i="17"/>
  <c r="E5970" i="17"/>
  <c r="D5971" i="17"/>
  <c r="E5971" i="17"/>
  <c r="D5972" i="17"/>
  <c r="E5972" i="17"/>
  <c r="D5973" i="17"/>
  <c r="E5973" i="17"/>
  <c r="D5974" i="17"/>
  <c r="E5974" i="17"/>
  <c r="D5975" i="17"/>
  <c r="E5975" i="17"/>
  <c r="D5976" i="17"/>
  <c r="E5976" i="17"/>
  <c r="D5977" i="17"/>
  <c r="E5977" i="17"/>
  <c r="D5978" i="17"/>
  <c r="E5978" i="17"/>
  <c r="D5979" i="17"/>
  <c r="E5979" i="17"/>
  <c r="D5980" i="17"/>
  <c r="E5980" i="17"/>
  <c r="D5981" i="17"/>
  <c r="E5981" i="17"/>
  <c r="D5982" i="17"/>
  <c r="E5982" i="17"/>
  <c r="D5983" i="17"/>
  <c r="E5983" i="17"/>
  <c r="D5984" i="17"/>
  <c r="E5984" i="17"/>
  <c r="D5985" i="17"/>
  <c r="E5985" i="17"/>
  <c r="D5986" i="17"/>
  <c r="E5986" i="17"/>
  <c r="D5987" i="17"/>
  <c r="E5987" i="17"/>
  <c r="D5988" i="17"/>
  <c r="E5988" i="17"/>
  <c r="D5989" i="17"/>
  <c r="E5989" i="17"/>
  <c r="D5990" i="17"/>
  <c r="E5990" i="17"/>
  <c r="D5991" i="17"/>
  <c r="E5991" i="17"/>
  <c r="D5992" i="17"/>
  <c r="E5992" i="17"/>
  <c r="D5993" i="17"/>
  <c r="E5993" i="17"/>
  <c r="D5994" i="17"/>
  <c r="E5994" i="17"/>
  <c r="D5995" i="17"/>
  <c r="E5995" i="17"/>
  <c r="D5996" i="17"/>
  <c r="E5996" i="17"/>
  <c r="D5997" i="17"/>
  <c r="E5997" i="17"/>
  <c r="D5998" i="17"/>
  <c r="E5998" i="17"/>
  <c r="D5999" i="17"/>
  <c r="E5999" i="17"/>
  <c r="D6000" i="17"/>
  <c r="E6000" i="17"/>
  <c r="D6001" i="17"/>
  <c r="E6001" i="17"/>
  <c r="D6002" i="17"/>
  <c r="E6002" i="17"/>
  <c r="D6003" i="17"/>
  <c r="E6003" i="17"/>
  <c r="D6004" i="17"/>
  <c r="E6004" i="17"/>
  <c r="D6005" i="17"/>
  <c r="E6005" i="17"/>
  <c r="D6006" i="17"/>
  <c r="E6006" i="17"/>
  <c r="D6007" i="17"/>
  <c r="E6007" i="17"/>
  <c r="D6008" i="17"/>
  <c r="E6008" i="17"/>
  <c r="D6009" i="17"/>
  <c r="E6009" i="17"/>
  <c r="D6010" i="17"/>
  <c r="E6010" i="17"/>
  <c r="D6011" i="17"/>
  <c r="E6011" i="17"/>
  <c r="D6012" i="17"/>
  <c r="E6012" i="17"/>
  <c r="D6013" i="17"/>
  <c r="E6013" i="17"/>
  <c r="D6014" i="17"/>
  <c r="E6014" i="17"/>
  <c r="D6015" i="17"/>
  <c r="E6015" i="17"/>
  <c r="D6016" i="17"/>
  <c r="E6016" i="17"/>
  <c r="D6017" i="17"/>
  <c r="E6017" i="17"/>
  <c r="D6018" i="17"/>
  <c r="E6018" i="17"/>
  <c r="D6019" i="17"/>
  <c r="E6019" i="17"/>
  <c r="D6020" i="17"/>
  <c r="E6020" i="17"/>
  <c r="D6021" i="17"/>
  <c r="E6021" i="17"/>
  <c r="D6022" i="17"/>
  <c r="E6022" i="17"/>
  <c r="D6023" i="17"/>
  <c r="E6023" i="17"/>
  <c r="D6024" i="17"/>
  <c r="E6024" i="17"/>
  <c r="D6025" i="17"/>
  <c r="E6025" i="17"/>
  <c r="D6026" i="17"/>
  <c r="E6026" i="17"/>
  <c r="D6027" i="17"/>
  <c r="E6027" i="17"/>
  <c r="D6028" i="17"/>
  <c r="E6028" i="17"/>
  <c r="D6029" i="17"/>
  <c r="E6029" i="17"/>
  <c r="D6030" i="17"/>
  <c r="E6030" i="17"/>
  <c r="D6031" i="17"/>
  <c r="E6031" i="17"/>
  <c r="D6032" i="17"/>
  <c r="E6032" i="17"/>
  <c r="D6033" i="17"/>
  <c r="E6033" i="17"/>
  <c r="D6034" i="17"/>
  <c r="E6034" i="17"/>
  <c r="D6035" i="17"/>
  <c r="E6035" i="17"/>
  <c r="D6036" i="17"/>
  <c r="E6036" i="17"/>
  <c r="D6037" i="17"/>
  <c r="E6037" i="17"/>
  <c r="D6038" i="17"/>
  <c r="E6038" i="17"/>
  <c r="D6039" i="17"/>
  <c r="E6039" i="17"/>
  <c r="D6040" i="17"/>
  <c r="E6040" i="17"/>
  <c r="D6041" i="17"/>
  <c r="E6041" i="17"/>
  <c r="D6042" i="17"/>
  <c r="E6042" i="17"/>
  <c r="D6043" i="17"/>
  <c r="E6043" i="17"/>
  <c r="D6044" i="17"/>
  <c r="E6044" i="17"/>
  <c r="D6045" i="17"/>
  <c r="E6045" i="17"/>
  <c r="D6046" i="17"/>
  <c r="E6046" i="17"/>
  <c r="D6047" i="17"/>
  <c r="E6047" i="17"/>
  <c r="D6048" i="17"/>
  <c r="E6048" i="17"/>
  <c r="D6049" i="17"/>
  <c r="E6049" i="17"/>
  <c r="D6050" i="17"/>
  <c r="E6050" i="17"/>
  <c r="D6051" i="17"/>
  <c r="E6051" i="17"/>
  <c r="D6052" i="17"/>
  <c r="E6052" i="17"/>
  <c r="D6053" i="17"/>
  <c r="E6053" i="17"/>
  <c r="D6054" i="17"/>
  <c r="E6054" i="17"/>
  <c r="D6055" i="17"/>
  <c r="E6055" i="17"/>
  <c r="D6056" i="17"/>
  <c r="E6056" i="17"/>
  <c r="D6057" i="17"/>
  <c r="E6057" i="17"/>
  <c r="D6058" i="17"/>
  <c r="E6058" i="17"/>
  <c r="D6059" i="17"/>
  <c r="E6059" i="17"/>
  <c r="D6060" i="17"/>
  <c r="E6060" i="17"/>
  <c r="D6061" i="17"/>
  <c r="E6061" i="17"/>
  <c r="D6062" i="17"/>
  <c r="E6062" i="17"/>
  <c r="D6063" i="17"/>
  <c r="E6063" i="17"/>
  <c r="D6064" i="17"/>
  <c r="E6064" i="17"/>
  <c r="D6065" i="17"/>
  <c r="E6065" i="17"/>
  <c r="D6066" i="17"/>
  <c r="E6066" i="17"/>
  <c r="D6067" i="17"/>
  <c r="E6067" i="17"/>
  <c r="D6068" i="17"/>
  <c r="E6068" i="17"/>
  <c r="D6069" i="17"/>
  <c r="E6069" i="17"/>
  <c r="D6070" i="17"/>
  <c r="E6070" i="17"/>
  <c r="D6071" i="17"/>
  <c r="E6071" i="17"/>
  <c r="D6072" i="17"/>
  <c r="E6072" i="17"/>
  <c r="D6073" i="17"/>
  <c r="E6073" i="17"/>
  <c r="D6074" i="17"/>
  <c r="E6074" i="17"/>
  <c r="D6075" i="17"/>
  <c r="E6075" i="17"/>
  <c r="D6076" i="17"/>
  <c r="E6076" i="17"/>
  <c r="D6077" i="17"/>
  <c r="E6077" i="17"/>
  <c r="D6078" i="17"/>
  <c r="E6078" i="17"/>
  <c r="D6079" i="17"/>
  <c r="E6079" i="17"/>
  <c r="D6080" i="17"/>
  <c r="E6080" i="17"/>
  <c r="D6081" i="17"/>
  <c r="E6081" i="17"/>
  <c r="D6082" i="17"/>
  <c r="E6082" i="17"/>
  <c r="D6083" i="17"/>
  <c r="E6083" i="17"/>
  <c r="D6084" i="17"/>
  <c r="E6084" i="17"/>
  <c r="D6085" i="17"/>
  <c r="E6085" i="17"/>
  <c r="D6086" i="17"/>
  <c r="E6086" i="17"/>
  <c r="D6087" i="17"/>
  <c r="E6087" i="17"/>
  <c r="D6088" i="17"/>
  <c r="E6088" i="17"/>
  <c r="D6089" i="17"/>
  <c r="E6089" i="17"/>
  <c r="D6090" i="17"/>
  <c r="E6090" i="17"/>
  <c r="D6091" i="17"/>
  <c r="E6091" i="17"/>
  <c r="D6092" i="17"/>
  <c r="E6092" i="17"/>
  <c r="D6093" i="17"/>
  <c r="E6093" i="17"/>
  <c r="D6094" i="17"/>
  <c r="E6094" i="17"/>
  <c r="D6095" i="17"/>
  <c r="E6095" i="17"/>
  <c r="D6096" i="17"/>
  <c r="E6096" i="17"/>
  <c r="D6097" i="17"/>
  <c r="E6097" i="17"/>
  <c r="D6098" i="17"/>
  <c r="E6098" i="17"/>
  <c r="D6099" i="17"/>
  <c r="E6099" i="17"/>
  <c r="D6100" i="17"/>
  <c r="E6100" i="17"/>
  <c r="D6101" i="17"/>
  <c r="E6101" i="17"/>
  <c r="D6102" i="17"/>
  <c r="E6102" i="17"/>
  <c r="D6103" i="17"/>
  <c r="E6103" i="17"/>
  <c r="D6104" i="17"/>
  <c r="E6104" i="17"/>
  <c r="D6105" i="17"/>
  <c r="E6105" i="17"/>
  <c r="D6106" i="17"/>
  <c r="E6106" i="17"/>
  <c r="D6107" i="17"/>
  <c r="E6107" i="17"/>
  <c r="D6108" i="17"/>
  <c r="E6108" i="17"/>
  <c r="D6109" i="17"/>
  <c r="E6109" i="17"/>
  <c r="D6110" i="17"/>
  <c r="E6110" i="17"/>
  <c r="D6111" i="17"/>
  <c r="E6111" i="17"/>
  <c r="D6112" i="17"/>
  <c r="E6112" i="17"/>
  <c r="D6113" i="17"/>
  <c r="E6113" i="17"/>
  <c r="D6114" i="17"/>
  <c r="E6114" i="17"/>
  <c r="D6115" i="17"/>
  <c r="E6115" i="17"/>
  <c r="D6116" i="17"/>
  <c r="E6116" i="17"/>
  <c r="D6117" i="17"/>
  <c r="E6117" i="17"/>
  <c r="D6118" i="17"/>
  <c r="E6118" i="17"/>
  <c r="D6119" i="17"/>
  <c r="E6119" i="17"/>
  <c r="D6120" i="17"/>
  <c r="E6120" i="17"/>
  <c r="D6121" i="17"/>
  <c r="E6121" i="17"/>
  <c r="D6122" i="17"/>
  <c r="E6122" i="17"/>
  <c r="D6123" i="17"/>
  <c r="E6123" i="17"/>
  <c r="D6124" i="17"/>
  <c r="E6124" i="17"/>
  <c r="D6125" i="17"/>
  <c r="E6125" i="17"/>
  <c r="D6126" i="17"/>
  <c r="E6126" i="17"/>
  <c r="D6127" i="17"/>
  <c r="E6127" i="17"/>
  <c r="D6128" i="17"/>
  <c r="E6128" i="17"/>
  <c r="D6129" i="17"/>
  <c r="E6129" i="17"/>
  <c r="D6130" i="17"/>
  <c r="E6130" i="17"/>
  <c r="D6131" i="17"/>
  <c r="E6131" i="17"/>
  <c r="D6132" i="17"/>
  <c r="E6132" i="17"/>
  <c r="D6133" i="17"/>
  <c r="E6133" i="17"/>
  <c r="D6134" i="17"/>
  <c r="E6134" i="17"/>
  <c r="D6135" i="17"/>
  <c r="E6135" i="17"/>
  <c r="D6136" i="17"/>
  <c r="E6136" i="17"/>
  <c r="D6137" i="17"/>
  <c r="E6137" i="17"/>
  <c r="D6138" i="17"/>
  <c r="E6138" i="17"/>
  <c r="D6139" i="17"/>
  <c r="E6139" i="17"/>
  <c r="D6140" i="17"/>
  <c r="E6140" i="17"/>
  <c r="D6141" i="17"/>
  <c r="E6141" i="17"/>
  <c r="D6142" i="17"/>
  <c r="E6142" i="17"/>
  <c r="D6143" i="17"/>
  <c r="E6143" i="17"/>
  <c r="D6144" i="17"/>
  <c r="E6144" i="17"/>
  <c r="D6145" i="17"/>
  <c r="E6145" i="17"/>
  <c r="D6146" i="17"/>
  <c r="E6146" i="17"/>
  <c r="D6147" i="17"/>
  <c r="E6147" i="17"/>
  <c r="D6148" i="17"/>
  <c r="E6148" i="17"/>
  <c r="D6149" i="17"/>
  <c r="E6149" i="17"/>
  <c r="D6150" i="17"/>
  <c r="E6150" i="17"/>
  <c r="D6151" i="17"/>
  <c r="E6151" i="17"/>
  <c r="D6152" i="17"/>
  <c r="E6152" i="17"/>
  <c r="D6153" i="17"/>
  <c r="E6153" i="17"/>
  <c r="D6154" i="17"/>
  <c r="E6154" i="17"/>
  <c r="D6155" i="17"/>
  <c r="E6155" i="17"/>
  <c r="D6156" i="17"/>
  <c r="E6156" i="17"/>
  <c r="D6157" i="17"/>
  <c r="E6157" i="17"/>
  <c r="D6158" i="17"/>
  <c r="E6158" i="17"/>
  <c r="D6159" i="17"/>
  <c r="E6159" i="17"/>
  <c r="D6160" i="17"/>
  <c r="E6160" i="17"/>
  <c r="D6161" i="17"/>
  <c r="E6161" i="17"/>
  <c r="D6162" i="17"/>
  <c r="E6162" i="17"/>
  <c r="D6163" i="17"/>
  <c r="E6163" i="17"/>
  <c r="D6164" i="17"/>
  <c r="E6164" i="17"/>
  <c r="D6165" i="17"/>
  <c r="E6165" i="17"/>
  <c r="D6166" i="17"/>
  <c r="E6166" i="17"/>
  <c r="D6167" i="17"/>
  <c r="E6167" i="17"/>
  <c r="D6168" i="17"/>
  <c r="E6168" i="17"/>
  <c r="D6169" i="17"/>
  <c r="E6169" i="17"/>
  <c r="D6170" i="17"/>
  <c r="E6170" i="17"/>
  <c r="D6171" i="17"/>
  <c r="E6171" i="17"/>
  <c r="D6172" i="17"/>
  <c r="E6172" i="17"/>
  <c r="D6173" i="17"/>
  <c r="E6173" i="17"/>
  <c r="D6174" i="17"/>
  <c r="E6174" i="17"/>
  <c r="D6175" i="17"/>
  <c r="E6175" i="17"/>
  <c r="D6176" i="17"/>
  <c r="E6176" i="17"/>
  <c r="D6177" i="17"/>
  <c r="E6177" i="17"/>
  <c r="D6178" i="17"/>
  <c r="E6178" i="17"/>
  <c r="D6179" i="17"/>
  <c r="E6179" i="17"/>
  <c r="D6180" i="17"/>
  <c r="E6180" i="17"/>
  <c r="D6181" i="17"/>
  <c r="E6181" i="17"/>
  <c r="D6182" i="17"/>
  <c r="E6182" i="17"/>
  <c r="D6183" i="17"/>
  <c r="E6183" i="17"/>
  <c r="D6184" i="17"/>
  <c r="E6184" i="17"/>
  <c r="D6185" i="17"/>
  <c r="E6185" i="17"/>
  <c r="D6186" i="17"/>
  <c r="E6186" i="17"/>
  <c r="D6187" i="17"/>
  <c r="E6187" i="17"/>
  <c r="D6188" i="17"/>
  <c r="E6188" i="17"/>
  <c r="D6189" i="17"/>
  <c r="E6189" i="17"/>
  <c r="D6190" i="17"/>
  <c r="E6190" i="17"/>
  <c r="D6191" i="17"/>
  <c r="E6191" i="17"/>
  <c r="D6192" i="17"/>
  <c r="E6192" i="17"/>
  <c r="D6193" i="17"/>
  <c r="E6193" i="17"/>
  <c r="D6194" i="17"/>
  <c r="E6194" i="17"/>
  <c r="D6195" i="17"/>
  <c r="E6195" i="17"/>
  <c r="D6196" i="17"/>
  <c r="E6196" i="17"/>
  <c r="D6197" i="17"/>
  <c r="E6197" i="17"/>
  <c r="D6198" i="17"/>
  <c r="E6198" i="17"/>
  <c r="D6199" i="17"/>
  <c r="E6199" i="17"/>
  <c r="D6200" i="17"/>
  <c r="E6200" i="17"/>
  <c r="D6201" i="17"/>
  <c r="E6201" i="17"/>
  <c r="D6202" i="17"/>
  <c r="E6202" i="17"/>
  <c r="D6203" i="17"/>
  <c r="E6203" i="17"/>
  <c r="D6204" i="17"/>
  <c r="E6204" i="17"/>
  <c r="D6205" i="17"/>
  <c r="E6205" i="17"/>
  <c r="D6206" i="17"/>
  <c r="E6206" i="17"/>
  <c r="D6207" i="17"/>
  <c r="E6207" i="17"/>
  <c r="D6208" i="17"/>
  <c r="E6208" i="17"/>
  <c r="D6209" i="17"/>
  <c r="E6209" i="17"/>
  <c r="D6210" i="17"/>
  <c r="E6210" i="17"/>
  <c r="D6211" i="17"/>
  <c r="E6211" i="17"/>
  <c r="D6212" i="17"/>
  <c r="E6212" i="17"/>
  <c r="D6213" i="17"/>
  <c r="E6213" i="17"/>
  <c r="D6214" i="17"/>
  <c r="E6214" i="17"/>
  <c r="D6215" i="17"/>
  <c r="E6215" i="17"/>
  <c r="D6216" i="17"/>
  <c r="E6216" i="17"/>
  <c r="D6217" i="17"/>
  <c r="E6217" i="17"/>
  <c r="D6218" i="17"/>
  <c r="E6218" i="17"/>
  <c r="D6219" i="17"/>
  <c r="E6219" i="17"/>
  <c r="D6220" i="17"/>
  <c r="E6220" i="17"/>
  <c r="D6221" i="17"/>
  <c r="E6221" i="17"/>
  <c r="D6222" i="17"/>
  <c r="E6222" i="17"/>
  <c r="D6223" i="17"/>
  <c r="E6223" i="17"/>
  <c r="D6224" i="17"/>
  <c r="E6224" i="17"/>
  <c r="D6225" i="17"/>
  <c r="E6225" i="17"/>
  <c r="D6226" i="17"/>
  <c r="E6226" i="17"/>
  <c r="D6227" i="17"/>
  <c r="E6227" i="17"/>
  <c r="D6228" i="17"/>
  <c r="E6228" i="17"/>
  <c r="D6229" i="17"/>
  <c r="E6229" i="17"/>
  <c r="D6230" i="17"/>
  <c r="E6230" i="17"/>
  <c r="D6231" i="17"/>
  <c r="E6231" i="17"/>
  <c r="D6232" i="17"/>
  <c r="E6232" i="17"/>
  <c r="D6233" i="17"/>
  <c r="E6233" i="17"/>
  <c r="D6234" i="17"/>
  <c r="E6234" i="17"/>
  <c r="D6235" i="17"/>
  <c r="E6235" i="17"/>
  <c r="D6236" i="17"/>
  <c r="E6236" i="17"/>
  <c r="D6237" i="17"/>
  <c r="E6237" i="17"/>
  <c r="D6238" i="17"/>
  <c r="E6238" i="17"/>
  <c r="D6239" i="17"/>
  <c r="E6239" i="17"/>
  <c r="D6240" i="17"/>
  <c r="E6240" i="17"/>
  <c r="D6241" i="17"/>
  <c r="E6241" i="17"/>
  <c r="D6242" i="17"/>
  <c r="E6242" i="17"/>
  <c r="D6243" i="17"/>
  <c r="E6243" i="17"/>
  <c r="D6244" i="17"/>
  <c r="E6244" i="17"/>
  <c r="D6245" i="17"/>
  <c r="E6245" i="17"/>
  <c r="D6246" i="17"/>
  <c r="E6246" i="17"/>
  <c r="D6247" i="17"/>
  <c r="E6247" i="17"/>
  <c r="D6248" i="17"/>
  <c r="E6248" i="17"/>
  <c r="D6249" i="17"/>
  <c r="E6249" i="17"/>
  <c r="D6250" i="17"/>
  <c r="E6250" i="17"/>
  <c r="D6251" i="17"/>
  <c r="E6251" i="17"/>
  <c r="D6252" i="17"/>
  <c r="E6252" i="17"/>
  <c r="D6253" i="17"/>
  <c r="E6253" i="17"/>
  <c r="D6254" i="17"/>
  <c r="E6254" i="17"/>
  <c r="D6255" i="17"/>
  <c r="E6255" i="17"/>
  <c r="D6256" i="17"/>
  <c r="E6256" i="17"/>
  <c r="D6257" i="17"/>
  <c r="E6257" i="17"/>
  <c r="D6258" i="17"/>
  <c r="E6258" i="17"/>
  <c r="D6259" i="17"/>
  <c r="E6259" i="17"/>
  <c r="D6260" i="17"/>
  <c r="E6260" i="17"/>
  <c r="D6261" i="17"/>
  <c r="E6261" i="17"/>
  <c r="D6262" i="17"/>
  <c r="E6262" i="17"/>
  <c r="D6263" i="17"/>
  <c r="E6263" i="17"/>
  <c r="D6264" i="17"/>
  <c r="E6264" i="17"/>
  <c r="D6265" i="17"/>
  <c r="E6265" i="17"/>
  <c r="D6266" i="17"/>
  <c r="E6266" i="17"/>
  <c r="D6267" i="17"/>
  <c r="E6267" i="17"/>
  <c r="D6268" i="17"/>
  <c r="E6268" i="17"/>
  <c r="D6269" i="17"/>
  <c r="E6269" i="17"/>
  <c r="D6270" i="17"/>
  <c r="E6270" i="17"/>
  <c r="D6271" i="17"/>
  <c r="E6271" i="17"/>
  <c r="D6272" i="17"/>
  <c r="E6272" i="17"/>
  <c r="D6273" i="17"/>
  <c r="E6273" i="17"/>
  <c r="D6274" i="17"/>
  <c r="E6274" i="17"/>
  <c r="D6275" i="17"/>
  <c r="E6275" i="17"/>
  <c r="D6276" i="17"/>
  <c r="E6276" i="17"/>
  <c r="D6277" i="17"/>
  <c r="E6277" i="17"/>
  <c r="D6278" i="17"/>
  <c r="E6278" i="17"/>
  <c r="D6279" i="17"/>
  <c r="E6279" i="17"/>
  <c r="D6280" i="17"/>
  <c r="E6280" i="17"/>
  <c r="D6281" i="17"/>
  <c r="E6281" i="17"/>
  <c r="D6282" i="17"/>
  <c r="E6282" i="17"/>
  <c r="D6283" i="17"/>
  <c r="E6283" i="17"/>
  <c r="D6284" i="17"/>
  <c r="E6284" i="17"/>
  <c r="D6285" i="17"/>
  <c r="E6285" i="17"/>
  <c r="D6286" i="17"/>
  <c r="E6286" i="17"/>
  <c r="D6287" i="17"/>
  <c r="E6287" i="17"/>
  <c r="D6288" i="17"/>
  <c r="E6288" i="17"/>
  <c r="D6289" i="17"/>
  <c r="E6289" i="17"/>
  <c r="D6290" i="17"/>
  <c r="E6290" i="17"/>
  <c r="D6291" i="17"/>
  <c r="E6291" i="17"/>
  <c r="D6292" i="17"/>
  <c r="E6292" i="17"/>
  <c r="D6293" i="17"/>
  <c r="E6293" i="17"/>
  <c r="D6294" i="17"/>
  <c r="E6294" i="17"/>
  <c r="D6295" i="17"/>
  <c r="E6295" i="17"/>
  <c r="D6296" i="17"/>
  <c r="E6296" i="17"/>
  <c r="D6297" i="17"/>
  <c r="E6297" i="17"/>
  <c r="D6298" i="17"/>
  <c r="E6298" i="17"/>
  <c r="D6299" i="17"/>
  <c r="E6299" i="17"/>
  <c r="D6300" i="17"/>
  <c r="E6300" i="17"/>
  <c r="D6301" i="17"/>
  <c r="E6301" i="17"/>
  <c r="D6302" i="17"/>
  <c r="E6302" i="17"/>
  <c r="D6303" i="17"/>
  <c r="E6303" i="17"/>
  <c r="D6304" i="17"/>
  <c r="E6304" i="17"/>
  <c r="D6305" i="17"/>
  <c r="E6305" i="17"/>
  <c r="D6306" i="17"/>
  <c r="E6306" i="17"/>
  <c r="D6307" i="17"/>
  <c r="E6307" i="17"/>
  <c r="D6308" i="17"/>
  <c r="E6308" i="17"/>
  <c r="D6309" i="17"/>
  <c r="E6309" i="17"/>
  <c r="D6310" i="17"/>
  <c r="E6310" i="17"/>
  <c r="D6311" i="17"/>
  <c r="E6311" i="17"/>
  <c r="D6312" i="17"/>
  <c r="E6312" i="17"/>
  <c r="D6313" i="17"/>
  <c r="E6313" i="17"/>
  <c r="D6314" i="17"/>
  <c r="E6314" i="17"/>
  <c r="D6315" i="17"/>
  <c r="E6315" i="17"/>
  <c r="D6316" i="17"/>
  <c r="E6316" i="17"/>
  <c r="D6317" i="17"/>
  <c r="E6317" i="17"/>
  <c r="D6318" i="17"/>
  <c r="E6318" i="17"/>
  <c r="D6319" i="17"/>
  <c r="E6319" i="17"/>
  <c r="D6320" i="17"/>
  <c r="E6320" i="17"/>
  <c r="D6321" i="17"/>
  <c r="E6321" i="17"/>
  <c r="D6322" i="17"/>
  <c r="E6322" i="17"/>
  <c r="D6323" i="17"/>
  <c r="E6323" i="17"/>
  <c r="D6324" i="17"/>
  <c r="E6324" i="17"/>
  <c r="D6325" i="17"/>
  <c r="E6325" i="17"/>
  <c r="D6326" i="17"/>
  <c r="E6326" i="17"/>
  <c r="D6327" i="17"/>
  <c r="E6327" i="17"/>
  <c r="D6328" i="17"/>
  <c r="E6328" i="17"/>
  <c r="D6329" i="17"/>
  <c r="E6329" i="17"/>
  <c r="D6330" i="17"/>
  <c r="E6330" i="17"/>
  <c r="D6331" i="17"/>
  <c r="E6331" i="17"/>
  <c r="D6332" i="17"/>
  <c r="E6332" i="17"/>
  <c r="D6333" i="17"/>
  <c r="E6333" i="17"/>
  <c r="D6334" i="17"/>
  <c r="E6334" i="17"/>
  <c r="D6335" i="17"/>
  <c r="E6335" i="17"/>
  <c r="D6336" i="17"/>
  <c r="E6336" i="17"/>
  <c r="D6337" i="17"/>
  <c r="E6337" i="17"/>
  <c r="D6338" i="17"/>
  <c r="E6338" i="17"/>
  <c r="D6339" i="17"/>
  <c r="E6339" i="17"/>
  <c r="D6340" i="17"/>
  <c r="E6340" i="17"/>
  <c r="D6341" i="17"/>
  <c r="E6341" i="17"/>
  <c r="D6342" i="17"/>
  <c r="E6342" i="17"/>
  <c r="D6343" i="17"/>
  <c r="E6343" i="17"/>
  <c r="D6344" i="17"/>
  <c r="E6344" i="17"/>
  <c r="D6345" i="17"/>
  <c r="E6345" i="17"/>
  <c r="D6346" i="17"/>
  <c r="E6346" i="17"/>
  <c r="D6347" i="17"/>
  <c r="E6347" i="17"/>
  <c r="D6348" i="17"/>
  <c r="E6348" i="17"/>
  <c r="D6349" i="17"/>
  <c r="E6349" i="17"/>
  <c r="D6350" i="17"/>
  <c r="E6350" i="17"/>
  <c r="D6351" i="17"/>
  <c r="E6351" i="17"/>
  <c r="D6352" i="17"/>
  <c r="E6352" i="17"/>
  <c r="D6353" i="17"/>
  <c r="E6353" i="17"/>
  <c r="D6354" i="17"/>
  <c r="E6354" i="17"/>
  <c r="D6355" i="17"/>
  <c r="E6355" i="17"/>
  <c r="D6356" i="17"/>
  <c r="E6356" i="17"/>
  <c r="D6357" i="17"/>
  <c r="E6357" i="17"/>
  <c r="D6358" i="17"/>
  <c r="E6358" i="17"/>
  <c r="D6359" i="17"/>
  <c r="E6359" i="17"/>
  <c r="D6360" i="17"/>
  <c r="E6360" i="17"/>
  <c r="D6361" i="17"/>
  <c r="E6361" i="17"/>
  <c r="D6362" i="17"/>
  <c r="E6362" i="17"/>
  <c r="D6363" i="17"/>
  <c r="E6363" i="17"/>
  <c r="D6364" i="17"/>
  <c r="E6364" i="17"/>
  <c r="D6365" i="17"/>
  <c r="E6365" i="17"/>
  <c r="D6366" i="17"/>
  <c r="E6366" i="17"/>
  <c r="D6367" i="17"/>
  <c r="E6367" i="17"/>
  <c r="D6368" i="17"/>
  <c r="E6368" i="17"/>
  <c r="D6369" i="17"/>
  <c r="E6369" i="17"/>
  <c r="D6370" i="17"/>
  <c r="E6370" i="17"/>
  <c r="D6371" i="17"/>
  <c r="E6371" i="17"/>
  <c r="D6372" i="17"/>
  <c r="E6372" i="17"/>
  <c r="D6373" i="17"/>
  <c r="E6373" i="17"/>
  <c r="D6374" i="17"/>
  <c r="E6374" i="17"/>
  <c r="D6375" i="17"/>
  <c r="E6375" i="17"/>
  <c r="D6376" i="17"/>
  <c r="E6376" i="17"/>
  <c r="D6377" i="17"/>
  <c r="E6377" i="17"/>
  <c r="D6378" i="17"/>
  <c r="E6378" i="17"/>
  <c r="D6379" i="17"/>
  <c r="E6379" i="17"/>
  <c r="D6380" i="17"/>
  <c r="E6380" i="17"/>
  <c r="D6381" i="17"/>
  <c r="E6381" i="17"/>
  <c r="D6382" i="17"/>
  <c r="E6382" i="17"/>
  <c r="D6383" i="17"/>
  <c r="E6383" i="17"/>
  <c r="D6384" i="17"/>
  <c r="E6384" i="17"/>
  <c r="D6385" i="17"/>
  <c r="E6385" i="17"/>
  <c r="D6386" i="17"/>
  <c r="E6386" i="17"/>
  <c r="D6387" i="17"/>
  <c r="E6387" i="17"/>
  <c r="D6388" i="17"/>
  <c r="E6388" i="17"/>
  <c r="D6389" i="17"/>
  <c r="E6389" i="17"/>
  <c r="D6390" i="17"/>
  <c r="E6390" i="17"/>
  <c r="D6391" i="17"/>
  <c r="E6391" i="17"/>
  <c r="D6392" i="17"/>
  <c r="E6392" i="17"/>
  <c r="D6393" i="17"/>
  <c r="E6393" i="17"/>
  <c r="D6394" i="17"/>
  <c r="E6394" i="17"/>
  <c r="D6395" i="17"/>
  <c r="E6395" i="17"/>
  <c r="D6396" i="17"/>
  <c r="E6396" i="17"/>
  <c r="D6397" i="17"/>
  <c r="E6397" i="17"/>
  <c r="D6398" i="17"/>
  <c r="E6398" i="17"/>
  <c r="D6399" i="17"/>
  <c r="E6399" i="17"/>
  <c r="D6400" i="17"/>
  <c r="E6400" i="17"/>
  <c r="D6401" i="17"/>
  <c r="E6401" i="17"/>
  <c r="D6402" i="17"/>
  <c r="E6402" i="17"/>
  <c r="D6403" i="17"/>
  <c r="E6403" i="17"/>
  <c r="D6404" i="17"/>
  <c r="E6404" i="17"/>
  <c r="D6405" i="17"/>
  <c r="E6405" i="17"/>
  <c r="D6406" i="17"/>
  <c r="E6406" i="17"/>
  <c r="D6407" i="17"/>
  <c r="E6407" i="17"/>
  <c r="D6408" i="17"/>
  <c r="E6408" i="17"/>
  <c r="D6409" i="17"/>
  <c r="E6409" i="17"/>
  <c r="D6410" i="17"/>
  <c r="E6410" i="17"/>
  <c r="D6411" i="17"/>
  <c r="E6411" i="17"/>
  <c r="D6412" i="17"/>
  <c r="E6412" i="17"/>
  <c r="D6413" i="17"/>
  <c r="E6413" i="17"/>
  <c r="D6414" i="17"/>
  <c r="E6414" i="17"/>
  <c r="D6415" i="17"/>
  <c r="E6415" i="17"/>
  <c r="D6416" i="17"/>
  <c r="E6416" i="17"/>
  <c r="D6417" i="17"/>
  <c r="E6417" i="17"/>
  <c r="D6418" i="17"/>
  <c r="E6418" i="17"/>
  <c r="D6419" i="17"/>
  <c r="E6419" i="17"/>
  <c r="D6420" i="17"/>
  <c r="E6420" i="17"/>
  <c r="D6421" i="17"/>
  <c r="E6421" i="17"/>
  <c r="D6422" i="17"/>
  <c r="E6422" i="17"/>
  <c r="D6423" i="17"/>
  <c r="E6423" i="17"/>
  <c r="D6424" i="17"/>
  <c r="E6424" i="17"/>
  <c r="D6425" i="17"/>
  <c r="E6425" i="17"/>
  <c r="D6426" i="17"/>
  <c r="E6426" i="17"/>
  <c r="D6427" i="17"/>
  <c r="E6427" i="17"/>
  <c r="D6428" i="17"/>
  <c r="E6428" i="17"/>
  <c r="D6429" i="17"/>
  <c r="E6429" i="17"/>
  <c r="D6430" i="17"/>
  <c r="E6430" i="17"/>
  <c r="D6431" i="17"/>
  <c r="E6431" i="17"/>
  <c r="D6432" i="17"/>
  <c r="E6432" i="17"/>
  <c r="D6433" i="17"/>
  <c r="E6433" i="17"/>
  <c r="D6434" i="17"/>
  <c r="E6434" i="17"/>
  <c r="D6435" i="17"/>
  <c r="E6435" i="17"/>
  <c r="D6436" i="17"/>
  <c r="E6436" i="17"/>
  <c r="D6437" i="17"/>
  <c r="E6437" i="17"/>
  <c r="D6438" i="17"/>
  <c r="E6438" i="17"/>
  <c r="D6439" i="17"/>
  <c r="E6439" i="17"/>
  <c r="D6440" i="17"/>
  <c r="E6440" i="17"/>
  <c r="D6441" i="17"/>
  <c r="E6441" i="17"/>
  <c r="D6442" i="17"/>
  <c r="E6442" i="17"/>
  <c r="D6443" i="17"/>
  <c r="E6443" i="17"/>
  <c r="D6444" i="17"/>
  <c r="E6444" i="17"/>
  <c r="D6445" i="17"/>
  <c r="E6445" i="17"/>
  <c r="D6446" i="17"/>
  <c r="E6446" i="17"/>
  <c r="D6447" i="17"/>
  <c r="E6447" i="17"/>
  <c r="D6448" i="17"/>
  <c r="E6448" i="17"/>
  <c r="D6449" i="17"/>
  <c r="E6449" i="17"/>
  <c r="D6450" i="17"/>
  <c r="E6450" i="17"/>
  <c r="D6451" i="17"/>
  <c r="E6451" i="17"/>
  <c r="D6452" i="17"/>
  <c r="E6452" i="17"/>
  <c r="D6453" i="17"/>
  <c r="E6453" i="17"/>
  <c r="D6454" i="17"/>
  <c r="E6454" i="17"/>
  <c r="D6455" i="17"/>
  <c r="E6455" i="17"/>
  <c r="D6456" i="17"/>
  <c r="E6456" i="17"/>
  <c r="D6457" i="17"/>
  <c r="E6457" i="17"/>
  <c r="D6458" i="17"/>
  <c r="E6458" i="17"/>
  <c r="D6459" i="17"/>
  <c r="E6459" i="17"/>
  <c r="D6460" i="17"/>
  <c r="E6460" i="17"/>
  <c r="D6461" i="17"/>
  <c r="E6461" i="17"/>
  <c r="D6462" i="17"/>
  <c r="E6462" i="17"/>
  <c r="D6463" i="17"/>
  <c r="E6463" i="17"/>
  <c r="D6464" i="17"/>
  <c r="E6464" i="17"/>
  <c r="D6465" i="17"/>
  <c r="E6465" i="17"/>
  <c r="D6466" i="17"/>
  <c r="E6466" i="17"/>
  <c r="D6467" i="17"/>
  <c r="E6467" i="17"/>
  <c r="D6468" i="17"/>
  <c r="E6468" i="17"/>
  <c r="D6469" i="17"/>
  <c r="E6469" i="17"/>
  <c r="D6470" i="17"/>
  <c r="E6470" i="17"/>
  <c r="D6471" i="17"/>
  <c r="E6471" i="17"/>
  <c r="D6472" i="17"/>
  <c r="E6472" i="17"/>
  <c r="D6473" i="17"/>
  <c r="E6473" i="17"/>
  <c r="D6474" i="17"/>
  <c r="E6474" i="17"/>
  <c r="D6475" i="17"/>
  <c r="E6475" i="17"/>
  <c r="D6476" i="17"/>
  <c r="E6476" i="17"/>
  <c r="D6477" i="17"/>
  <c r="E6477" i="17"/>
  <c r="D6478" i="17"/>
  <c r="E6478" i="17"/>
  <c r="D6479" i="17"/>
  <c r="E6479" i="17"/>
  <c r="D6480" i="17"/>
  <c r="E6480" i="17"/>
  <c r="D6481" i="17"/>
  <c r="E6481" i="17"/>
  <c r="D6482" i="17"/>
  <c r="E6482" i="17"/>
  <c r="D6483" i="17"/>
  <c r="E6483" i="17"/>
  <c r="D6484" i="17"/>
  <c r="E6484" i="17"/>
  <c r="D6485" i="17"/>
  <c r="E6485" i="17"/>
  <c r="D6486" i="17"/>
  <c r="E6486" i="17"/>
  <c r="D6487" i="17"/>
  <c r="E6487" i="17"/>
  <c r="D6488" i="17"/>
  <c r="E6488" i="17"/>
  <c r="D6489" i="17"/>
  <c r="E6489" i="17"/>
  <c r="D6490" i="17"/>
  <c r="E6490" i="17"/>
  <c r="D6491" i="17"/>
  <c r="E6491" i="17"/>
  <c r="D6492" i="17"/>
  <c r="E6492" i="17"/>
  <c r="D6493" i="17"/>
  <c r="E6493" i="17"/>
  <c r="D6494" i="17"/>
  <c r="E6494" i="17"/>
  <c r="D6495" i="17"/>
  <c r="E6495" i="17"/>
  <c r="D6496" i="17"/>
  <c r="E6496" i="17"/>
  <c r="D6497" i="17"/>
  <c r="E6497" i="17"/>
  <c r="D6498" i="17"/>
  <c r="E6498" i="17"/>
  <c r="D6499" i="17"/>
  <c r="E6499" i="17"/>
  <c r="D6500" i="17"/>
  <c r="E6500" i="17"/>
  <c r="D6501" i="17"/>
  <c r="E6501" i="17"/>
  <c r="D6502" i="17"/>
  <c r="E6502" i="17"/>
  <c r="D6503" i="17"/>
  <c r="E6503" i="17"/>
  <c r="D6504" i="17"/>
  <c r="E6504" i="17"/>
  <c r="D6505" i="17"/>
  <c r="E6505" i="17"/>
  <c r="D6506" i="17"/>
  <c r="E6506" i="17"/>
  <c r="D6507" i="17"/>
  <c r="E6507" i="17"/>
  <c r="D6508" i="17"/>
  <c r="E6508" i="17"/>
  <c r="D6509" i="17"/>
  <c r="E6509" i="17"/>
  <c r="D6510" i="17"/>
  <c r="E6510" i="17"/>
  <c r="D6511" i="17"/>
  <c r="E6511" i="17"/>
  <c r="D6512" i="17"/>
  <c r="E6512" i="17"/>
  <c r="D6513" i="17"/>
  <c r="E6513" i="17"/>
  <c r="D6514" i="17"/>
  <c r="E6514" i="17"/>
  <c r="D6515" i="17"/>
  <c r="E6515" i="17"/>
  <c r="D6516" i="17"/>
  <c r="E6516" i="17"/>
  <c r="D6517" i="17"/>
  <c r="E6517" i="17"/>
  <c r="D6518" i="17"/>
  <c r="E6518" i="17"/>
  <c r="D6519" i="17"/>
  <c r="E6519" i="17"/>
  <c r="D6520" i="17"/>
  <c r="E6520" i="17"/>
  <c r="D6521" i="17"/>
  <c r="E6521" i="17"/>
  <c r="D6522" i="17"/>
  <c r="E6522" i="17"/>
  <c r="D6523" i="17"/>
  <c r="E6523" i="17"/>
  <c r="D6524" i="17"/>
  <c r="E6524" i="17"/>
  <c r="D6525" i="17"/>
  <c r="E6525" i="17"/>
  <c r="D6526" i="17"/>
  <c r="E6526" i="17"/>
  <c r="D6527" i="17"/>
  <c r="E6527" i="17"/>
  <c r="D6528" i="17"/>
  <c r="E6528" i="17"/>
  <c r="D6529" i="17"/>
  <c r="E6529" i="17"/>
  <c r="D6530" i="17"/>
  <c r="E6530" i="17"/>
  <c r="D6531" i="17"/>
  <c r="E6531" i="17"/>
  <c r="D6532" i="17"/>
  <c r="E6532" i="17"/>
  <c r="D6533" i="17"/>
  <c r="E6533" i="17"/>
  <c r="D6534" i="17"/>
  <c r="E6534" i="17"/>
  <c r="D6535" i="17"/>
  <c r="E6535" i="17"/>
  <c r="D6536" i="17"/>
  <c r="E6536" i="17"/>
  <c r="D6537" i="17"/>
  <c r="E6537" i="17"/>
  <c r="D6538" i="17"/>
  <c r="E6538" i="17"/>
  <c r="D6539" i="17"/>
  <c r="E6539" i="17"/>
  <c r="D6540" i="17"/>
  <c r="E6540" i="17"/>
  <c r="D6541" i="17"/>
  <c r="E6541" i="17"/>
  <c r="D6542" i="17"/>
  <c r="E6542" i="17"/>
  <c r="D6543" i="17"/>
  <c r="E6543" i="17"/>
  <c r="D6544" i="17"/>
  <c r="E6544" i="17"/>
  <c r="D6545" i="17"/>
  <c r="E6545" i="17"/>
  <c r="D6546" i="17"/>
  <c r="E6546" i="17"/>
  <c r="D6547" i="17"/>
  <c r="E6547" i="17"/>
  <c r="D6548" i="17"/>
  <c r="E6548" i="17"/>
  <c r="D6549" i="17"/>
  <c r="E6549" i="17"/>
  <c r="D6550" i="17"/>
  <c r="E6550" i="17"/>
  <c r="D6551" i="17"/>
  <c r="E6551" i="17"/>
  <c r="D6552" i="17"/>
  <c r="E6552" i="17"/>
  <c r="D6553" i="17"/>
  <c r="E6553" i="17"/>
  <c r="D6554" i="17"/>
  <c r="E6554" i="17"/>
  <c r="D6555" i="17"/>
  <c r="E6555" i="17"/>
  <c r="D6556" i="17"/>
  <c r="E6556" i="17"/>
  <c r="D6557" i="17"/>
  <c r="E6557" i="17"/>
  <c r="D6558" i="17"/>
  <c r="E6558" i="17"/>
  <c r="D6559" i="17"/>
  <c r="E6559" i="17"/>
  <c r="D6560" i="17"/>
  <c r="E6560" i="17"/>
  <c r="D6561" i="17"/>
  <c r="E6561" i="17"/>
  <c r="D6562" i="17"/>
  <c r="E6562" i="17"/>
  <c r="D6563" i="17"/>
  <c r="E6563" i="17"/>
  <c r="D6564" i="17"/>
  <c r="E6564" i="17"/>
  <c r="D6565" i="17"/>
  <c r="E6565" i="17"/>
  <c r="D6566" i="17"/>
  <c r="E6566" i="17"/>
  <c r="D6567" i="17"/>
  <c r="E6567" i="17"/>
  <c r="D6568" i="17"/>
  <c r="E6568" i="17"/>
  <c r="D6569" i="17"/>
  <c r="E6569" i="17"/>
  <c r="D6570" i="17"/>
  <c r="E6570" i="17"/>
  <c r="D6571" i="17"/>
  <c r="E6571" i="17"/>
  <c r="D6572" i="17"/>
  <c r="E6572" i="17"/>
  <c r="D6573" i="17"/>
  <c r="E6573" i="17"/>
  <c r="D6574" i="17"/>
  <c r="E6574" i="17"/>
  <c r="D6575" i="17"/>
  <c r="E6575" i="17"/>
  <c r="D6576" i="17"/>
  <c r="E6576" i="17"/>
  <c r="D6577" i="17"/>
  <c r="E6577" i="17"/>
  <c r="D6578" i="17"/>
  <c r="E6578" i="17"/>
  <c r="D6579" i="17"/>
  <c r="E6579" i="17"/>
  <c r="D6580" i="17"/>
  <c r="E6580" i="17"/>
  <c r="D6581" i="17"/>
  <c r="E6581" i="17"/>
  <c r="D6582" i="17"/>
  <c r="E6582" i="17"/>
  <c r="D6583" i="17"/>
  <c r="E6583" i="17"/>
  <c r="D6584" i="17"/>
  <c r="E6584" i="17"/>
  <c r="D6585" i="17"/>
  <c r="E6585" i="17"/>
  <c r="D6586" i="17"/>
  <c r="E6586" i="17"/>
  <c r="D6587" i="17"/>
  <c r="E6587" i="17"/>
  <c r="D6588" i="17"/>
  <c r="E6588" i="17"/>
  <c r="D6589" i="17"/>
  <c r="E6589" i="17"/>
  <c r="D6590" i="17"/>
  <c r="E6590" i="17"/>
  <c r="D6591" i="17"/>
  <c r="E6591" i="17"/>
  <c r="D6592" i="17"/>
  <c r="E6592" i="17"/>
  <c r="D6593" i="17"/>
  <c r="E6593" i="17"/>
  <c r="D6594" i="17"/>
  <c r="E6594" i="17"/>
  <c r="D6595" i="17"/>
  <c r="E6595" i="17"/>
  <c r="D6596" i="17"/>
  <c r="E6596" i="17"/>
  <c r="D6597" i="17"/>
  <c r="E6597" i="17"/>
  <c r="D6598" i="17"/>
  <c r="E6598" i="17"/>
  <c r="D6599" i="17"/>
  <c r="E6599" i="17"/>
  <c r="D6600" i="17"/>
  <c r="E6600" i="17"/>
  <c r="D6601" i="17"/>
  <c r="E6601" i="17"/>
  <c r="D6602" i="17"/>
  <c r="E6602" i="17"/>
  <c r="D6603" i="17"/>
  <c r="E6603" i="17"/>
  <c r="D6604" i="17"/>
  <c r="E6604" i="17"/>
  <c r="D6605" i="17"/>
  <c r="E6605" i="17"/>
  <c r="D6606" i="17"/>
  <c r="E6606" i="17"/>
  <c r="D6607" i="17"/>
  <c r="E6607" i="17"/>
  <c r="D6608" i="17"/>
  <c r="E6608" i="17"/>
  <c r="D6609" i="17"/>
  <c r="E6609" i="17"/>
  <c r="D6610" i="17"/>
  <c r="E6610" i="17"/>
  <c r="D6611" i="17"/>
  <c r="E6611" i="17"/>
  <c r="D6612" i="17"/>
  <c r="E6612" i="17"/>
  <c r="D6613" i="17"/>
  <c r="E6613" i="17"/>
  <c r="D6614" i="17"/>
  <c r="E6614" i="17"/>
  <c r="D6615" i="17"/>
  <c r="E6615" i="17"/>
  <c r="D6616" i="17"/>
  <c r="E6616" i="17"/>
  <c r="D6617" i="17"/>
  <c r="E6617" i="17"/>
  <c r="D6618" i="17"/>
  <c r="E6618" i="17"/>
  <c r="D6619" i="17"/>
  <c r="E6619" i="17"/>
  <c r="D6620" i="17"/>
  <c r="E6620" i="17"/>
  <c r="D6621" i="17"/>
  <c r="E6621" i="17"/>
  <c r="D6622" i="17"/>
  <c r="E6622" i="17"/>
  <c r="D6623" i="17"/>
  <c r="E6623" i="17"/>
  <c r="D6624" i="17"/>
  <c r="E6624" i="17"/>
  <c r="D6625" i="17"/>
  <c r="E6625" i="17"/>
  <c r="D6626" i="17"/>
  <c r="E6626" i="17"/>
  <c r="D6627" i="17"/>
  <c r="E6627" i="17"/>
  <c r="D6628" i="17"/>
  <c r="E6628" i="17"/>
  <c r="D6629" i="17"/>
  <c r="E6629" i="17"/>
  <c r="D6630" i="17"/>
  <c r="E6630" i="17"/>
  <c r="D6631" i="17"/>
  <c r="E6631" i="17"/>
  <c r="D6632" i="17"/>
  <c r="E6632" i="17"/>
  <c r="D6633" i="17"/>
  <c r="E6633" i="17"/>
  <c r="D6634" i="17"/>
  <c r="E6634" i="17"/>
  <c r="D6635" i="17"/>
  <c r="E6635" i="17"/>
  <c r="D6636" i="17"/>
  <c r="E6636" i="17"/>
  <c r="D6637" i="17"/>
  <c r="E6637" i="17"/>
  <c r="D6638" i="17"/>
  <c r="E6638" i="17"/>
  <c r="D6639" i="17"/>
  <c r="E6639" i="17"/>
  <c r="D6640" i="17"/>
  <c r="E6640" i="17"/>
  <c r="D6641" i="17"/>
  <c r="E6641" i="17"/>
  <c r="D6642" i="17"/>
  <c r="E6642" i="17"/>
  <c r="D6643" i="17"/>
  <c r="E6643" i="17"/>
  <c r="D6644" i="17"/>
  <c r="E6644" i="17"/>
  <c r="D6645" i="17"/>
  <c r="E6645" i="17"/>
  <c r="D6646" i="17"/>
  <c r="E6646" i="17"/>
  <c r="D6647" i="17"/>
  <c r="E6647" i="17"/>
  <c r="D6648" i="17"/>
  <c r="E6648" i="17"/>
  <c r="D6649" i="17"/>
  <c r="E6649" i="17"/>
  <c r="D6650" i="17"/>
  <c r="E6650" i="17"/>
  <c r="D6651" i="17"/>
  <c r="E6651" i="17"/>
  <c r="D6652" i="17"/>
  <c r="E6652" i="17"/>
  <c r="D6653" i="17"/>
  <c r="E6653" i="17"/>
  <c r="D6654" i="17"/>
  <c r="E6654" i="17"/>
  <c r="D6655" i="17"/>
  <c r="E6655" i="17"/>
  <c r="D6656" i="17"/>
  <c r="E6656" i="17"/>
  <c r="D6657" i="17"/>
  <c r="E6657" i="17"/>
  <c r="D6658" i="17"/>
  <c r="E6658" i="17"/>
  <c r="D6659" i="17"/>
  <c r="E6659" i="17"/>
  <c r="D6660" i="17"/>
  <c r="E6660" i="17"/>
  <c r="D6661" i="17"/>
  <c r="E6661" i="17"/>
  <c r="D6662" i="17"/>
  <c r="E6662" i="17"/>
  <c r="D6663" i="17"/>
  <c r="E6663" i="17"/>
  <c r="D6664" i="17"/>
  <c r="E6664" i="17"/>
  <c r="D6665" i="17"/>
  <c r="E6665" i="17"/>
  <c r="D6666" i="17"/>
  <c r="E6666" i="17"/>
  <c r="D6667" i="17"/>
  <c r="E6667" i="17"/>
  <c r="D6668" i="17"/>
  <c r="E6668" i="17"/>
  <c r="D6669" i="17"/>
  <c r="E6669" i="17"/>
  <c r="D6670" i="17"/>
  <c r="E6670" i="17"/>
  <c r="D6671" i="17"/>
  <c r="E6671" i="17"/>
  <c r="D6672" i="17"/>
  <c r="E6672" i="17"/>
  <c r="D6673" i="17"/>
  <c r="E6673" i="17"/>
  <c r="D6674" i="17"/>
  <c r="E6674" i="17"/>
  <c r="D6675" i="17"/>
  <c r="E6675" i="17"/>
  <c r="D6676" i="17"/>
  <c r="E6676" i="17"/>
  <c r="D6677" i="17"/>
  <c r="E6677" i="17"/>
  <c r="D6678" i="17"/>
  <c r="E6678" i="17"/>
  <c r="D6679" i="17"/>
  <c r="E6679" i="17"/>
  <c r="D6680" i="17"/>
  <c r="E6680" i="17"/>
  <c r="D6681" i="17"/>
  <c r="E6681" i="17"/>
  <c r="D6682" i="17"/>
  <c r="E6682" i="17"/>
  <c r="D6683" i="17"/>
  <c r="E6683" i="17"/>
  <c r="D6684" i="17"/>
  <c r="E6684" i="17"/>
  <c r="D6685" i="17"/>
  <c r="E6685" i="17"/>
  <c r="D6686" i="17"/>
  <c r="E6686" i="17"/>
  <c r="D6687" i="17"/>
  <c r="E6687" i="17"/>
  <c r="D6688" i="17"/>
  <c r="E6688" i="17"/>
  <c r="D6689" i="17"/>
  <c r="E6689" i="17"/>
  <c r="D6690" i="17"/>
  <c r="E6690" i="17"/>
  <c r="D6691" i="17"/>
  <c r="E6691" i="17"/>
  <c r="D6692" i="17"/>
  <c r="E6692" i="17"/>
  <c r="D6693" i="17"/>
  <c r="E6693" i="17"/>
  <c r="D6694" i="17"/>
  <c r="E6694" i="17"/>
  <c r="D6695" i="17"/>
  <c r="E6695" i="17"/>
  <c r="D6696" i="17"/>
  <c r="E6696" i="17"/>
  <c r="D6697" i="17"/>
  <c r="E6697" i="17"/>
  <c r="D6698" i="17"/>
  <c r="E6698" i="17"/>
  <c r="D6699" i="17"/>
  <c r="E6699" i="17"/>
  <c r="D6700" i="17"/>
  <c r="E6700" i="17"/>
  <c r="D6701" i="17"/>
  <c r="E6701" i="17"/>
  <c r="D6702" i="17"/>
  <c r="E6702" i="17"/>
  <c r="D6703" i="17"/>
  <c r="E6703" i="17"/>
  <c r="D6704" i="17"/>
  <c r="E6704" i="17"/>
  <c r="D6705" i="17"/>
  <c r="E6705" i="17"/>
  <c r="D6706" i="17"/>
  <c r="E6706" i="17"/>
  <c r="D6707" i="17"/>
  <c r="E6707" i="17"/>
  <c r="D6708" i="17"/>
  <c r="E6708" i="17"/>
  <c r="D6709" i="17"/>
  <c r="E6709" i="17"/>
  <c r="D6710" i="17"/>
  <c r="E6710" i="17"/>
  <c r="D6711" i="17"/>
  <c r="E6711" i="17"/>
  <c r="D6712" i="17"/>
  <c r="E6712" i="17"/>
  <c r="D6713" i="17"/>
  <c r="E6713" i="17"/>
  <c r="D6714" i="17"/>
  <c r="E6714" i="17"/>
  <c r="D6715" i="17"/>
  <c r="E6715" i="17"/>
  <c r="D6716" i="17"/>
  <c r="E6716" i="17"/>
  <c r="D6717" i="17"/>
  <c r="E6717" i="17"/>
  <c r="D6718" i="17"/>
  <c r="E6718" i="17"/>
  <c r="D6719" i="17"/>
  <c r="E6719" i="17"/>
  <c r="D6720" i="17"/>
  <c r="E6720" i="17"/>
  <c r="D6721" i="17"/>
  <c r="E6721" i="17"/>
  <c r="D6722" i="17"/>
  <c r="E6722" i="17"/>
  <c r="D6723" i="17"/>
  <c r="E6723" i="17"/>
  <c r="D6724" i="17"/>
  <c r="E6724" i="17"/>
  <c r="D6725" i="17"/>
  <c r="E6725" i="17"/>
  <c r="D6726" i="17"/>
  <c r="E6726" i="17"/>
  <c r="D6727" i="17"/>
  <c r="E6727" i="17"/>
  <c r="D6728" i="17"/>
  <c r="E6728" i="17"/>
  <c r="D6729" i="17"/>
  <c r="E6729" i="17"/>
  <c r="D6730" i="17"/>
  <c r="E6730" i="17"/>
  <c r="D6731" i="17"/>
  <c r="E6731" i="17"/>
  <c r="D6732" i="17"/>
  <c r="E6732" i="17"/>
  <c r="D6733" i="17"/>
  <c r="E6733" i="17"/>
  <c r="D6734" i="17"/>
  <c r="E6734" i="17"/>
  <c r="D6735" i="17"/>
  <c r="E6735" i="17"/>
  <c r="D6736" i="17"/>
  <c r="E6736" i="17"/>
  <c r="D6737" i="17"/>
  <c r="E6737" i="17"/>
  <c r="D6738" i="17"/>
  <c r="E6738" i="17"/>
  <c r="D6739" i="17"/>
  <c r="E6739" i="17"/>
  <c r="D6740" i="17"/>
  <c r="E6740" i="17"/>
  <c r="D6741" i="17"/>
  <c r="E6741" i="17"/>
  <c r="D6742" i="17"/>
  <c r="E6742" i="17"/>
  <c r="D6743" i="17"/>
  <c r="E6743" i="17"/>
  <c r="D6744" i="17"/>
  <c r="E6744" i="17"/>
  <c r="D6745" i="17"/>
  <c r="E6745" i="17"/>
  <c r="D6746" i="17"/>
  <c r="E6746" i="17"/>
  <c r="D6747" i="17"/>
  <c r="E6747" i="17"/>
  <c r="D6748" i="17"/>
  <c r="E6748" i="17"/>
  <c r="D6749" i="17"/>
  <c r="E6749" i="17"/>
  <c r="D6750" i="17"/>
  <c r="E6750" i="17"/>
  <c r="D6751" i="17"/>
  <c r="E6751" i="17"/>
  <c r="D6752" i="17"/>
  <c r="E6752" i="17"/>
  <c r="D6753" i="17"/>
  <c r="E6753" i="17"/>
  <c r="D6754" i="17"/>
  <c r="E6754" i="17"/>
  <c r="D6755" i="17"/>
  <c r="E6755" i="17"/>
  <c r="D6756" i="17"/>
  <c r="E6756" i="17"/>
  <c r="D6757" i="17"/>
  <c r="E6757" i="17"/>
  <c r="D6758" i="17"/>
  <c r="E6758" i="17"/>
  <c r="D6759" i="17"/>
  <c r="E6759" i="17"/>
  <c r="D6760" i="17"/>
  <c r="E6760" i="17"/>
  <c r="D6761" i="17"/>
  <c r="E6761" i="17"/>
  <c r="D6762" i="17"/>
  <c r="E6762" i="17"/>
  <c r="D6763" i="17"/>
  <c r="E6763" i="17"/>
  <c r="D6764" i="17"/>
  <c r="E6764" i="17"/>
  <c r="D6765" i="17"/>
  <c r="E6765" i="17"/>
  <c r="D6766" i="17"/>
  <c r="E6766" i="17"/>
  <c r="D6767" i="17"/>
  <c r="E6767" i="17"/>
  <c r="D6768" i="17"/>
  <c r="E6768" i="17"/>
  <c r="D6769" i="17"/>
  <c r="E6769" i="17"/>
  <c r="D6770" i="17"/>
  <c r="E6770" i="17"/>
  <c r="D6771" i="17"/>
  <c r="E6771" i="17"/>
  <c r="D6772" i="17"/>
  <c r="E6772" i="17"/>
  <c r="D6773" i="17"/>
  <c r="E6773" i="17"/>
  <c r="D6774" i="17"/>
  <c r="E6774" i="17"/>
  <c r="D6775" i="17"/>
  <c r="E6775" i="17"/>
  <c r="D6776" i="17"/>
  <c r="E6776" i="17"/>
  <c r="D6777" i="17"/>
  <c r="E6777" i="17"/>
  <c r="D6778" i="17"/>
  <c r="E6778" i="17"/>
  <c r="D6779" i="17"/>
  <c r="E6779" i="17"/>
  <c r="D6780" i="17"/>
  <c r="E6780" i="17"/>
  <c r="D6781" i="17"/>
  <c r="E6781" i="17"/>
  <c r="D6782" i="17"/>
  <c r="E6782" i="17"/>
  <c r="D6783" i="17"/>
  <c r="E6783" i="17"/>
  <c r="D6784" i="17"/>
  <c r="E6784" i="17"/>
  <c r="D6785" i="17"/>
  <c r="E6785" i="17"/>
  <c r="D6786" i="17"/>
  <c r="E6786" i="17"/>
  <c r="D6787" i="17"/>
  <c r="E6787" i="17"/>
  <c r="D6788" i="17"/>
  <c r="E6788" i="17"/>
  <c r="D6789" i="17"/>
  <c r="E6789" i="17"/>
  <c r="D6790" i="17"/>
  <c r="E6790" i="17"/>
  <c r="D6791" i="17"/>
  <c r="E6791" i="17"/>
  <c r="D6792" i="17"/>
  <c r="E6792" i="17"/>
  <c r="D6793" i="17"/>
  <c r="E6793" i="17"/>
  <c r="D6794" i="17"/>
  <c r="E6794" i="17"/>
  <c r="D6795" i="17"/>
  <c r="E6795" i="17"/>
  <c r="D6796" i="17"/>
  <c r="E6796" i="17"/>
  <c r="D6797" i="17"/>
  <c r="E6797" i="17"/>
  <c r="D6798" i="17"/>
  <c r="E6798" i="17"/>
  <c r="D6799" i="17"/>
  <c r="E6799" i="17"/>
  <c r="D6800" i="17"/>
  <c r="E6800" i="17"/>
  <c r="D6801" i="17"/>
  <c r="E6801" i="17"/>
  <c r="D6802" i="17"/>
  <c r="E6802" i="17"/>
  <c r="D6803" i="17"/>
  <c r="E6803" i="17"/>
  <c r="D6804" i="17"/>
  <c r="E6804" i="17"/>
  <c r="D6805" i="17"/>
  <c r="E6805" i="17"/>
  <c r="D6806" i="17"/>
  <c r="E6806" i="17"/>
  <c r="D6807" i="17"/>
  <c r="E6807" i="17"/>
  <c r="D6808" i="17"/>
  <c r="E6808" i="17"/>
  <c r="D6809" i="17"/>
  <c r="E6809" i="17"/>
  <c r="D6810" i="17"/>
  <c r="E6810" i="17"/>
  <c r="D6811" i="17"/>
  <c r="E6811" i="17"/>
  <c r="D6812" i="17"/>
  <c r="E6812" i="17"/>
  <c r="D6813" i="17"/>
  <c r="E6813" i="17"/>
  <c r="D6814" i="17"/>
  <c r="E6814" i="17"/>
  <c r="D6815" i="17"/>
  <c r="E6815" i="17"/>
  <c r="D6816" i="17"/>
  <c r="E6816" i="17"/>
  <c r="D6817" i="17"/>
  <c r="E6817" i="17"/>
  <c r="D6818" i="17"/>
  <c r="E6818" i="17"/>
  <c r="D6819" i="17"/>
  <c r="E6819" i="17"/>
  <c r="D6820" i="17"/>
  <c r="E6820" i="17"/>
  <c r="D6821" i="17"/>
  <c r="E6821" i="17"/>
  <c r="D6822" i="17"/>
  <c r="E6822" i="17"/>
  <c r="D6823" i="17"/>
  <c r="E6823" i="17"/>
  <c r="D6824" i="17"/>
  <c r="E6824" i="17"/>
  <c r="D6825" i="17"/>
  <c r="E6825" i="17"/>
  <c r="D6826" i="17"/>
  <c r="E6826" i="17"/>
  <c r="D6827" i="17"/>
  <c r="E6827" i="17"/>
  <c r="D6828" i="17"/>
  <c r="E6828" i="17"/>
  <c r="D6829" i="17"/>
  <c r="E6829" i="17"/>
  <c r="D6830" i="17"/>
  <c r="E6830" i="17"/>
  <c r="D6831" i="17"/>
  <c r="E6831" i="17"/>
  <c r="D6832" i="17"/>
  <c r="E6832" i="17"/>
  <c r="D6833" i="17"/>
  <c r="E6833" i="17"/>
  <c r="D6834" i="17"/>
  <c r="E6834" i="17"/>
  <c r="D6835" i="17"/>
  <c r="E6835" i="17"/>
  <c r="D6836" i="17"/>
  <c r="E6836" i="17"/>
  <c r="D6837" i="17"/>
  <c r="E6837" i="17"/>
  <c r="D6838" i="17"/>
  <c r="E6838" i="17"/>
  <c r="D6839" i="17"/>
  <c r="E6839" i="17"/>
  <c r="D6840" i="17"/>
  <c r="E6840" i="17"/>
  <c r="D6841" i="17"/>
  <c r="E6841" i="17"/>
  <c r="D6842" i="17"/>
  <c r="E6842" i="17"/>
  <c r="D6843" i="17"/>
  <c r="E6843" i="17"/>
  <c r="D6844" i="17"/>
  <c r="E6844" i="17"/>
  <c r="D6845" i="17"/>
  <c r="E6845" i="17"/>
  <c r="D6846" i="17"/>
  <c r="E6846" i="17"/>
  <c r="D6847" i="17"/>
  <c r="E6847" i="17"/>
  <c r="D6848" i="17"/>
  <c r="E6848" i="17"/>
  <c r="D6849" i="17"/>
  <c r="E6849" i="17"/>
  <c r="D6850" i="17"/>
  <c r="E6850" i="17"/>
  <c r="D6851" i="17"/>
  <c r="E6851" i="17"/>
  <c r="D6852" i="17"/>
  <c r="E6852" i="17"/>
  <c r="D6853" i="17"/>
  <c r="E6853" i="17"/>
  <c r="D6854" i="17"/>
  <c r="E6854" i="17"/>
  <c r="D6855" i="17"/>
  <c r="E6855" i="17"/>
  <c r="D6856" i="17"/>
  <c r="E6856" i="17"/>
  <c r="D6857" i="17"/>
  <c r="E6857" i="17"/>
  <c r="D6858" i="17"/>
  <c r="E6858" i="17"/>
  <c r="D6859" i="17"/>
  <c r="E6859" i="17"/>
  <c r="D6860" i="17"/>
  <c r="E6860" i="17"/>
  <c r="D6861" i="17"/>
  <c r="E6861" i="17"/>
  <c r="D6862" i="17"/>
  <c r="E6862" i="17"/>
  <c r="D6863" i="17"/>
  <c r="E6863" i="17"/>
  <c r="D6864" i="17"/>
  <c r="E6864" i="17"/>
  <c r="D6865" i="17"/>
  <c r="E6865" i="17"/>
  <c r="D6866" i="17"/>
  <c r="E6866" i="17"/>
  <c r="D6867" i="17"/>
  <c r="E6867" i="17"/>
  <c r="D6868" i="17"/>
  <c r="E6868" i="17"/>
  <c r="D6869" i="17"/>
  <c r="E6869" i="17"/>
  <c r="D6870" i="17"/>
  <c r="E6870" i="17"/>
  <c r="D6871" i="17"/>
  <c r="E6871" i="17"/>
  <c r="D6872" i="17"/>
  <c r="E6872" i="17"/>
  <c r="D6873" i="17"/>
  <c r="E6873" i="17"/>
  <c r="D6874" i="17"/>
  <c r="E6874" i="17"/>
  <c r="D6875" i="17"/>
  <c r="E6875" i="17"/>
  <c r="D6876" i="17"/>
  <c r="E6876" i="17"/>
  <c r="D6877" i="17"/>
  <c r="E6877" i="17"/>
  <c r="D6878" i="17"/>
  <c r="E6878" i="17"/>
  <c r="D6879" i="17"/>
  <c r="E6879" i="17"/>
  <c r="D6880" i="17"/>
  <c r="E6880" i="17"/>
  <c r="D6881" i="17"/>
  <c r="E6881" i="17"/>
  <c r="D6882" i="17"/>
  <c r="E6882" i="17"/>
  <c r="D6883" i="17"/>
  <c r="E6883" i="17"/>
  <c r="D6884" i="17"/>
  <c r="E6884" i="17"/>
  <c r="D6885" i="17"/>
  <c r="E6885" i="17"/>
  <c r="D6886" i="17"/>
  <c r="E6886" i="17"/>
  <c r="D6887" i="17"/>
  <c r="E6887" i="17"/>
  <c r="D6888" i="17"/>
  <c r="E6888" i="17"/>
  <c r="D6889" i="17"/>
  <c r="E6889" i="17"/>
  <c r="D6890" i="17"/>
  <c r="E6890" i="17"/>
  <c r="D6891" i="17"/>
  <c r="E6891" i="17"/>
  <c r="D6892" i="17"/>
  <c r="E6892" i="17"/>
  <c r="D6893" i="17"/>
  <c r="E6893" i="17"/>
  <c r="D6894" i="17"/>
  <c r="E6894" i="17"/>
  <c r="D6895" i="17"/>
  <c r="E6895" i="17"/>
  <c r="D6896" i="17"/>
  <c r="E6896" i="17"/>
  <c r="D6897" i="17"/>
  <c r="E6897" i="17"/>
  <c r="D6898" i="17"/>
  <c r="E6898" i="17"/>
  <c r="D6899" i="17"/>
  <c r="E6899" i="17"/>
  <c r="D6900" i="17"/>
  <c r="E6900" i="17"/>
  <c r="D6901" i="17"/>
  <c r="E6901" i="17"/>
  <c r="D6902" i="17"/>
  <c r="E6902" i="17"/>
  <c r="D6903" i="17"/>
  <c r="E6903" i="17"/>
  <c r="D6904" i="17"/>
  <c r="E6904" i="17"/>
  <c r="D6905" i="17"/>
  <c r="E6905" i="17"/>
  <c r="D6906" i="17"/>
  <c r="E6906" i="17"/>
  <c r="D6907" i="17"/>
  <c r="E6907" i="17"/>
  <c r="D6908" i="17"/>
  <c r="E6908" i="17"/>
  <c r="D6909" i="17"/>
  <c r="E6909" i="17"/>
  <c r="D6910" i="17"/>
  <c r="E6910" i="17"/>
  <c r="D6911" i="17"/>
  <c r="E6911" i="17"/>
  <c r="D6912" i="17"/>
  <c r="E6912" i="17"/>
  <c r="D6913" i="17"/>
  <c r="E6913" i="17"/>
  <c r="D6914" i="17"/>
  <c r="E6914" i="17"/>
  <c r="D6915" i="17"/>
  <c r="E6915" i="17"/>
  <c r="D6916" i="17"/>
  <c r="E6916" i="17"/>
  <c r="D6917" i="17"/>
  <c r="E6917" i="17"/>
  <c r="D6918" i="17"/>
  <c r="E6918" i="17"/>
  <c r="D6919" i="17"/>
  <c r="E6919" i="17"/>
  <c r="D6920" i="17"/>
  <c r="E6920" i="17"/>
  <c r="D6921" i="17"/>
  <c r="E6921" i="17"/>
  <c r="D6922" i="17"/>
  <c r="E6922" i="17"/>
  <c r="D6923" i="17"/>
  <c r="E6923" i="17"/>
  <c r="D6924" i="17"/>
  <c r="E6924" i="17"/>
  <c r="D6925" i="17"/>
  <c r="E6925" i="17"/>
  <c r="D6926" i="17"/>
  <c r="E6926" i="17"/>
  <c r="D6927" i="17"/>
  <c r="E6927" i="17"/>
  <c r="D6928" i="17"/>
  <c r="E6928" i="17"/>
  <c r="D6929" i="17"/>
  <c r="E6929" i="17"/>
  <c r="D6930" i="17"/>
  <c r="E6930" i="17"/>
  <c r="D6931" i="17"/>
  <c r="E6931" i="17"/>
  <c r="D6932" i="17"/>
  <c r="E6932" i="17"/>
  <c r="D6933" i="17"/>
  <c r="E6933" i="17"/>
  <c r="D6934" i="17"/>
  <c r="E6934" i="17"/>
  <c r="D6935" i="17"/>
  <c r="E6935" i="17"/>
  <c r="D6936" i="17"/>
  <c r="E6936" i="17"/>
  <c r="D6937" i="17"/>
  <c r="E6937" i="17"/>
  <c r="D6938" i="17"/>
  <c r="E6938" i="17"/>
  <c r="D6939" i="17"/>
  <c r="E6939" i="17"/>
  <c r="D6940" i="17"/>
  <c r="E6940" i="17"/>
  <c r="D6941" i="17"/>
  <c r="E6941" i="17"/>
  <c r="D6942" i="17"/>
  <c r="E6942" i="17"/>
  <c r="D6943" i="17"/>
  <c r="E6943" i="17"/>
  <c r="D6944" i="17"/>
  <c r="E6944" i="17"/>
  <c r="D6945" i="17"/>
  <c r="E6945" i="17"/>
  <c r="D6946" i="17"/>
  <c r="E6946" i="17"/>
  <c r="D6947" i="17"/>
  <c r="E6947" i="17"/>
  <c r="D6948" i="17"/>
  <c r="E6948" i="17"/>
  <c r="D6949" i="17"/>
  <c r="E6949" i="17"/>
  <c r="D6950" i="17"/>
  <c r="E6950" i="17"/>
  <c r="D6951" i="17"/>
  <c r="E6951" i="17"/>
  <c r="D6952" i="17"/>
  <c r="E6952" i="17"/>
  <c r="D6953" i="17"/>
  <c r="E6953" i="17"/>
  <c r="D6954" i="17"/>
  <c r="E6954" i="17"/>
  <c r="D6955" i="17"/>
  <c r="E6955" i="17"/>
  <c r="D6956" i="17"/>
  <c r="E6956" i="17"/>
  <c r="D6957" i="17"/>
  <c r="E6957" i="17"/>
  <c r="D6958" i="17"/>
  <c r="E6958" i="17"/>
  <c r="D6959" i="17"/>
  <c r="E6959" i="17"/>
  <c r="D6960" i="17"/>
  <c r="E6960" i="17"/>
  <c r="D6961" i="17"/>
  <c r="E6961" i="17"/>
  <c r="D6962" i="17"/>
  <c r="E6962" i="17"/>
  <c r="D6963" i="17"/>
  <c r="E6963" i="17"/>
  <c r="D6964" i="17"/>
  <c r="E6964" i="17"/>
  <c r="D6965" i="17"/>
  <c r="E6965" i="17"/>
  <c r="D6966" i="17"/>
  <c r="E6966" i="17"/>
  <c r="D6967" i="17"/>
  <c r="E6967" i="17"/>
  <c r="D6968" i="17"/>
  <c r="E6968" i="17"/>
  <c r="D6969" i="17"/>
  <c r="E6969" i="17"/>
  <c r="D6970" i="17"/>
  <c r="E6970" i="17"/>
  <c r="D6971" i="17"/>
  <c r="E6971" i="17"/>
  <c r="D6972" i="17"/>
  <c r="E6972" i="17"/>
  <c r="D6973" i="17"/>
  <c r="E6973" i="17"/>
  <c r="D6974" i="17"/>
  <c r="E6974" i="17"/>
  <c r="D6975" i="17"/>
  <c r="E6975" i="17"/>
  <c r="D6976" i="17"/>
  <c r="E6976" i="17"/>
  <c r="D6977" i="17"/>
  <c r="E6977" i="17"/>
  <c r="D6978" i="17"/>
  <c r="E6978" i="17"/>
  <c r="D6979" i="17"/>
  <c r="E6979" i="17"/>
  <c r="D6980" i="17"/>
  <c r="E6980" i="17"/>
  <c r="D6981" i="17"/>
  <c r="E6981" i="17"/>
  <c r="D6982" i="17"/>
  <c r="E6982" i="17"/>
  <c r="D6983" i="17"/>
  <c r="E6983" i="17"/>
  <c r="D6984" i="17"/>
  <c r="E6984" i="17"/>
  <c r="D6985" i="17"/>
  <c r="E6985" i="17"/>
  <c r="D6986" i="17"/>
  <c r="E6986" i="17"/>
  <c r="D6987" i="17"/>
  <c r="E6987" i="17"/>
  <c r="D6988" i="17"/>
  <c r="E6988" i="17"/>
  <c r="D6989" i="17"/>
  <c r="E6989" i="17"/>
  <c r="D6990" i="17"/>
  <c r="E6990" i="17"/>
  <c r="D6991" i="17"/>
  <c r="E6991" i="17"/>
  <c r="D6992" i="17"/>
  <c r="E6992" i="17"/>
  <c r="D6993" i="17"/>
  <c r="E6993" i="17"/>
  <c r="D6994" i="17"/>
  <c r="E6994" i="17"/>
  <c r="D6995" i="17"/>
  <c r="E6995" i="17"/>
  <c r="D6996" i="17"/>
  <c r="E6996" i="17"/>
  <c r="D6997" i="17"/>
  <c r="E6997" i="17"/>
  <c r="D6998" i="17"/>
  <c r="E6998" i="17"/>
  <c r="D6999" i="17"/>
  <c r="E6999" i="17"/>
  <c r="D7000" i="17"/>
  <c r="E7000" i="17"/>
  <c r="D7001" i="17"/>
  <c r="E7001" i="17"/>
  <c r="D7002" i="17"/>
  <c r="E7002" i="17"/>
  <c r="D7003" i="17"/>
  <c r="E7003" i="17"/>
  <c r="D7004" i="17"/>
  <c r="E7004" i="17"/>
  <c r="D7005" i="17"/>
  <c r="E7005" i="17"/>
  <c r="D7006" i="17"/>
  <c r="E7006" i="17"/>
  <c r="D7007" i="17"/>
  <c r="E7007" i="17"/>
  <c r="D7008" i="17"/>
  <c r="E7008" i="17"/>
  <c r="D7009" i="17"/>
  <c r="E7009" i="17"/>
  <c r="D7010" i="17"/>
  <c r="E7010" i="17"/>
  <c r="D7011" i="17"/>
  <c r="E7011" i="17"/>
  <c r="D7012" i="17"/>
  <c r="E7012" i="17"/>
  <c r="D7013" i="17"/>
  <c r="E7013" i="17"/>
  <c r="D7014" i="17"/>
  <c r="E7014" i="17"/>
  <c r="D7015" i="17"/>
  <c r="E7015" i="17"/>
  <c r="D7016" i="17"/>
  <c r="E7016" i="17"/>
  <c r="D7017" i="17"/>
  <c r="E7017" i="17"/>
  <c r="D7018" i="17"/>
  <c r="E7018" i="17"/>
  <c r="D7019" i="17"/>
  <c r="E7019" i="17"/>
  <c r="D7020" i="17"/>
  <c r="E7020" i="17"/>
  <c r="D7021" i="17"/>
  <c r="E7021" i="17"/>
  <c r="D7022" i="17"/>
  <c r="E7022" i="17"/>
  <c r="D7023" i="17"/>
  <c r="E7023" i="17"/>
  <c r="D7024" i="17"/>
  <c r="E7024" i="17"/>
  <c r="D7025" i="17"/>
  <c r="E7025" i="17"/>
  <c r="D7026" i="17"/>
  <c r="E7026" i="17"/>
  <c r="D7027" i="17"/>
  <c r="E7027" i="17"/>
  <c r="D7028" i="17"/>
  <c r="E7028" i="17"/>
  <c r="D7029" i="17"/>
  <c r="E7029" i="17"/>
  <c r="D7030" i="17"/>
  <c r="E7030" i="17"/>
  <c r="D7031" i="17"/>
  <c r="E7031" i="17"/>
  <c r="D7032" i="17"/>
  <c r="E7032" i="17"/>
  <c r="D7033" i="17"/>
  <c r="E7033" i="17"/>
  <c r="D7034" i="17"/>
  <c r="E7034" i="17"/>
  <c r="D7035" i="17"/>
  <c r="E7035" i="17"/>
  <c r="D7036" i="17"/>
  <c r="E7036" i="17"/>
  <c r="D7037" i="17"/>
  <c r="E7037" i="17"/>
  <c r="D7038" i="17"/>
  <c r="E7038" i="17"/>
  <c r="D7039" i="17"/>
  <c r="E7039" i="17"/>
  <c r="D7040" i="17"/>
  <c r="E7040" i="17"/>
  <c r="D7041" i="17"/>
  <c r="E7041" i="17"/>
  <c r="D7042" i="17"/>
  <c r="E7042" i="17"/>
  <c r="D7043" i="17"/>
  <c r="E7043" i="17"/>
  <c r="D7044" i="17"/>
  <c r="E7044" i="17"/>
  <c r="D7045" i="17"/>
  <c r="E7045" i="17"/>
  <c r="D7046" i="17"/>
  <c r="E7046" i="17"/>
  <c r="D7047" i="17"/>
  <c r="E7047" i="17"/>
  <c r="D7048" i="17"/>
  <c r="E7048" i="17"/>
  <c r="D7049" i="17"/>
  <c r="E7049" i="17"/>
  <c r="D7050" i="17"/>
  <c r="E7050" i="17"/>
  <c r="D7051" i="17"/>
  <c r="E7051" i="17"/>
  <c r="D7052" i="17"/>
  <c r="E7052" i="17"/>
  <c r="D7053" i="17"/>
  <c r="E7053" i="17"/>
  <c r="D7054" i="17"/>
  <c r="E7054" i="17"/>
  <c r="D7055" i="17"/>
  <c r="E7055" i="17"/>
  <c r="D7056" i="17"/>
  <c r="E7056" i="17"/>
  <c r="D7057" i="17"/>
  <c r="E7057" i="17"/>
  <c r="D7058" i="17"/>
  <c r="E7058" i="17"/>
  <c r="D7059" i="17"/>
  <c r="E7059" i="17"/>
  <c r="D7060" i="17"/>
  <c r="E7060" i="17"/>
  <c r="D7061" i="17"/>
  <c r="E7061" i="17"/>
  <c r="D7062" i="17"/>
  <c r="E7062" i="17"/>
  <c r="D7063" i="17"/>
  <c r="E7063" i="17"/>
  <c r="D7064" i="17"/>
  <c r="E7064" i="17"/>
  <c r="D7065" i="17"/>
  <c r="E7065" i="17"/>
  <c r="D7066" i="17"/>
  <c r="E7066" i="17"/>
  <c r="D7067" i="17"/>
  <c r="E7067" i="17"/>
  <c r="D7068" i="17"/>
  <c r="E7068" i="17"/>
  <c r="D7069" i="17"/>
  <c r="E7069" i="17"/>
  <c r="D7070" i="17"/>
  <c r="E7070" i="17"/>
  <c r="D7071" i="17"/>
  <c r="E7071" i="17"/>
  <c r="D7072" i="17"/>
  <c r="E7072" i="17"/>
  <c r="D7073" i="17"/>
  <c r="E7073" i="17"/>
  <c r="D7074" i="17"/>
  <c r="E7074" i="17"/>
  <c r="D7075" i="17"/>
  <c r="E7075" i="17"/>
  <c r="D7076" i="17"/>
  <c r="E7076" i="17"/>
  <c r="D7077" i="17"/>
  <c r="E7077" i="17"/>
  <c r="D7078" i="17"/>
  <c r="E7078" i="17"/>
  <c r="D7079" i="17"/>
  <c r="E7079" i="17"/>
  <c r="D7080" i="17"/>
  <c r="E7080" i="17"/>
  <c r="D7081" i="17"/>
  <c r="E7081" i="17"/>
  <c r="D7082" i="17"/>
  <c r="E7082" i="17"/>
  <c r="D7083" i="17"/>
  <c r="E7083" i="17"/>
  <c r="D7084" i="17"/>
  <c r="E7084" i="17"/>
  <c r="D7085" i="17"/>
  <c r="E7085" i="17"/>
  <c r="D7086" i="17"/>
  <c r="E7086" i="17"/>
  <c r="D7087" i="17"/>
  <c r="E7087" i="17"/>
  <c r="D7088" i="17"/>
  <c r="E7088" i="17"/>
  <c r="D7089" i="17"/>
  <c r="E7089" i="17"/>
  <c r="D7090" i="17"/>
  <c r="E7090" i="17"/>
  <c r="D7091" i="17"/>
  <c r="E7091" i="17"/>
  <c r="D7092" i="17"/>
  <c r="E7092" i="17"/>
  <c r="D7093" i="17"/>
  <c r="E7093" i="17"/>
  <c r="D7094" i="17"/>
  <c r="E7094" i="17"/>
  <c r="D7095" i="17"/>
  <c r="E7095" i="17"/>
  <c r="D7096" i="17"/>
  <c r="E7096" i="17"/>
  <c r="D7097" i="17"/>
  <c r="E7097" i="17"/>
  <c r="D7098" i="17"/>
  <c r="E7098" i="17"/>
  <c r="D7099" i="17"/>
  <c r="E7099" i="17"/>
  <c r="D7100" i="17"/>
  <c r="E7100" i="17"/>
  <c r="D7101" i="17"/>
  <c r="E7101" i="17"/>
  <c r="D7102" i="17"/>
  <c r="E7102" i="17"/>
  <c r="D7103" i="17"/>
  <c r="E7103" i="17"/>
  <c r="D7104" i="17"/>
  <c r="E7104" i="17"/>
  <c r="D7105" i="17"/>
  <c r="E7105" i="17"/>
  <c r="D7106" i="17"/>
  <c r="E7106" i="17"/>
  <c r="D7107" i="17"/>
  <c r="E7107" i="17"/>
  <c r="D7108" i="17"/>
  <c r="E7108" i="17"/>
  <c r="D7109" i="17"/>
  <c r="E7109" i="17"/>
  <c r="D7110" i="17"/>
  <c r="E7110" i="17"/>
  <c r="D7111" i="17"/>
  <c r="E7111" i="17"/>
  <c r="D7112" i="17"/>
  <c r="E7112" i="17"/>
  <c r="D7113" i="17"/>
  <c r="E7113" i="17"/>
  <c r="D7114" i="17"/>
  <c r="E7114" i="17"/>
  <c r="D7115" i="17"/>
  <c r="E7115" i="17"/>
  <c r="D7116" i="17"/>
  <c r="E7116" i="17"/>
  <c r="D7117" i="17"/>
  <c r="E7117" i="17"/>
  <c r="D7118" i="17"/>
  <c r="E7118" i="17"/>
  <c r="D7119" i="17"/>
  <c r="E7119" i="17"/>
  <c r="D7120" i="17"/>
  <c r="E7120" i="17"/>
  <c r="D7121" i="17"/>
  <c r="E7121" i="17"/>
  <c r="D7122" i="17"/>
  <c r="E7122" i="17"/>
  <c r="D7123" i="17"/>
  <c r="E7123" i="17"/>
  <c r="D7124" i="17"/>
  <c r="E7124" i="17"/>
  <c r="D7125" i="17"/>
  <c r="E7125" i="17"/>
  <c r="D7126" i="17"/>
  <c r="E7126" i="17"/>
  <c r="D7127" i="17"/>
  <c r="E7127" i="17"/>
  <c r="D7128" i="17"/>
  <c r="E7128" i="17"/>
  <c r="D7129" i="17"/>
  <c r="E7129" i="17"/>
  <c r="D7130" i="17"/>
  <c r="E7130" i="17"/>
  <c r="D7131" i="17"/>
  <c r="E7131" i="17"/>
  <c r="D7132" i="17"/>
  <c r="E7132" i="17"/>
  <c r="D7133" i="17"/>
  <c r="E7133" i="17"/>
  <c r="D7134" i="17"/>
  <c r="E7134" i="17"/>
  <c r="D7135" i="17"/>
  <c r="E7135" i="17"/>
  <c r="D7136" i="17"/>
  <c r="E7136" i="17"/>
  <c r="D7137" i="17"/>
  <c r="E7137" i="17"/>
  <c r="D7138" i="17"/>
  <c r="E7138" i="17"/>
  <c r="D7139" i="17"/>
  <c r="E7139" i="17"/>
  <c r="D7140" i="17"/>
  <c r="E7140" i="17"/>
  <c r="D7141" i="17"/>
  <c r="E7141" i="17"/>
  <c r="D7142" i="17"/>
  <c r="E7142" i="17"/>
  <c r="D7143" i="17"/>
  <c r="E7143" i="17"/>
  <c r="D7144" i="17"/>
  <c r="E7144" i="17"/>
  <c r="D7145" i="17"/>
  <c r="E7145" i="17"/>
  <c r="D7146" i="17"/>
  <c r="E7146" i="17"/>
  <c r="D7147" i="17"/>
  <c r="E7147" i="17"/>
  <c r="D7148" i="17"/>
  <c r="E7148" i="17"/>
  <c r="D7149" i="17"/>
  <c r="E7149" i="17"/>
  <c r="D7150" i="17"/>
  <c r="E7150" i="17"/>
  <c r="D7151" i="17"/>
  <c r="E7151" i="17"/>
  <c r="D7152" i="17"/>
  <c r="E7152" i="17"/>
  <c r="D7153" i="17"/>
  <c r="E7153" i="17"/>
  <c r="D7154" i="17"/>
  <c r="E7154" i="17"/>
  <c r="D7155" i="17"/>
  <c r="E7155" i="17"/>
  <c r="D7156" i="17"/>
  <c r="E7156" i="17"/>
  <c r="D7157" i="17"/>
  <c r="E7157" i="17"/>
  <c r="D7158" i="17"/>
  <c r="E7158" i="17"/>
  <c r="D7159" i="17"/>
  <c r="E7159" i="17"/>
  <c r="D7160" i="17"/>
  <c r="E7160" i="17"/>
  <c r="D7161" i="17"/>
  <c r="E7161" i="17"/>
  <c r="D7162" i="17"/>
  <c r="E7162" i="17"/>
  <c r="D7163" i="17"/>
  <c r="E7163" i="17"/>
  <c r="D7164" i="17"/>
  <c r="E7164" i="17"/>
  <c r="D7165" i="17"/>
  <c r="E7165" i="17"/>
  <c r="D7166" i="17"/>
  <c r="E7166" i="17"/>
  <c r="D7167" i="17"/>
  <c r="E7167" i="17"/>
  <c r="D7168" i="17"/>
  <c r="E7168" i="17"/>
  <c r="D7169" i="17"/>
  <c r="E7169" i="17"/>
  <c r="D7170" i="17"/>
  <c r="E7170" i="17"/>
  <c r="D7171" i="17"/>
  <c r="E7171" i="17"/>
  <c r="D7172" i="17"/>
  <c r="E7172" i="17"/>
  <c r="D7173" i="17"/>
  <c r="E7173" i="17"/>
  <c r="D7174" i="17"/>
  <c r="E7174" i="17"/>
  <c r="D7175" i="17"/>
  <c r="E7175" i="17"/>
  <c r="D7176" i="17"/>
  <c r="E7176" i="17"/>
  <c r="D7177" i="17"/>
  <c r="E7177" i="17"/>
  <c r="D7178" i="17"/>
  <c r="E7178" i="17"/>
  <c r="D7179" i="17"/>
  <c r="E7179" i="17"/>
  <c r="D7180" i="17"/>
  <c r="E7180" i="17"/>
  <c r="D7181" i="17"/>
  <c r="E7181" i="17"/>
  <c r="D7182" i="17"/>
  <c r="E7182" i="17"/>
  <c r="D7183" i="17"/>
  <c r="E7183" i="17"/>
  <c r="D7184" i="17"/>
  <c r="E7184" i="17"/>
  <c r="D7185" i="17"/>
  <c r="E7185" i="17"/>
  <c r="D7186" i="17"/>
  <c r="E7186" i="17"/>
  <c r="D7187" i="17"/>
  <c r="E7187" i="17"/>
  <c r="D7188" i="17"/>
  <c r="E7188" i="17"/>
  <c r="D7189" i="17"/>
  <c r="E7189" i="17"/>
  <c r="D7190" i="17"/>
  <c r="E7190" i="17"/>
  <c r="D7191" i="17"/>
  <c r="E7191" i="17"/>
  <c r="D7192" i="17"/>
  <c r="E7192" i="17"/>
  <c r="D7193" i="17"/>
  <c r="E7193" i="17"/>
  <c r="D7194" i="17"/>
  <c r="E7194" i="17"/>
  <c r="D7195" i="17"/>
  <c r="E7195" i="17"/>
  <c r="D7196" i="17"/>
  <c r="E7196" i="17"/>
  <c r="D7197" i="17"/>
  <c r="E7197" i="17"/>
  <c r="D7198" i="17"/>
  <c r="E7198" i="17"/>
  <c r="D7199" i="17"/>
  <c r="E7199" i="17"/>
  <c r="D7200" i="17"/>
  <c r="E7200" i="17"/>
  <c r="D7201" i="17"/>
  <c r="E7201" i="17"/>
  <c r="D7202" i="17"/>
  <c r="E7202" i="17"/>
  <c r="D7203" i="17"/>
  <c r="E7203" i="17"/>
  <c r="D7204" i="17"/>
  <c r="E7204" i="17"/>
  <c r="D7205" i="17"/>
  <c r="E7205" i="17"/>
  <c r="D7206" i="17"/>
  <c r="E7206" i="17"/>
  <c r="D7207" i="17"/>
  <c r="E7207" i="17"/>
  <c r="D7208" i="17"/>
  <c r="E7208" i="17"/>
  <c r="D7209" i="17"/>
  <c r="E7209" i="17"/>
  <c r="D7210" i="17"/>
  <c r="E7210" i="17"/>
  <c r="D7211" i="17"/>
  <c r="E7211" i="17"/>
  <c r="D7212" i="17"/>
  <c r="E7212" i="17"/>
  <c r="D7213" i="17"/>
  <c r="E7213" i="17"/>
  <c r="D7214" i="17"/>
  <c r="E7214" i="17"/>
  <c r="D7215" i="17"/>
  <c r="E7215" i="17"/>
  <c r="D7216" i="17"/>
  <c r="E7216" i="17"/>
  <c r="D7217" i="17"/>
  <c r="E7217" i="17"/>
  <c r="D7218" i="17"/>
  <c r="E7218" i="17"/>
  <c r="D7219" i="17"/>
  <c r="E7219" i="17"/>
  <c r="D7220" i="17"/>
  <c r="E7220" i="17"/>
  <c r="D7221" i="17"/>
  <c r="E7221" i="17"/>
  <c r="D7222" i="17"/>
  <c r="E7222" i="17"/>
  <c r="D7223" i="17"/>
  <c r="E7223" i="17"/>
  <c r="D7224" i="17"/>
  <c r="E7224" i="17"/>
  <c r="D7225" i="17"/>
  <c r="E7225" i="17"/>
  <c r="D7226" i="17"/>
  <c r="E7226" i="17"/>
  <c r="D7227" i="17"/>
  <c r="E7227" i="17"/>
  <c r="D7228" i="17"/>
  <c r="E7228" i="17"/>
  <c r="D7229" i="17"/>
  <c r="E7229" i="17"/>
  <c r="D7230" i="17"/>
  <c r="E7230" i="17"/>
  <c r="D7231" i="17"/>
  <c r="E7231" i="17"/>
  <c r="D7232" i="17"/>
  <c r="E7232" i="17"/>
  <c r="D7233" i="17"/>
  <c r="E7233" i="17"/>
  <c r="D7234" i="17"/>
  <c r="E7234" i="17"/>
  <c r="D7235" i="17"/>
  <c r="E7235" i="17"/>
  <c r="D7236" i="17"/>
  <c r="E7236" i="17"/>
  <c r="D7237" i="17"/>
  <c r="E7237" i="17"/>
  <c r="D7238" i="17"/>
  <c r="E7238" i="17"/>
  <c r="D7239" i="17"/>
  <c r="E7239" i="17"/>
  <c r="D7240" i="17"/>
  <c r="E7240" i="17"/>
  <c r="D7241" i="17"/>
  <c r="E7241" i="17"/>
  <c r="D7242" i="17"/>
  <c r="E7242" i="17"/>
  <c r="D7243" i="17"/>
  <c r="E7243" i="17"/>
  <c r="D7244" i="17"/>
  <c r="E7244" i="17"/>
  <c r="D7245" i="17"/>
  <c r="E7245" i="17"/>
  <c r="D7246" i="17"/>
  <c r="E7246" i="17"/>
  <c r="D7247" i="17"/>
  <c r="E7247" i="17"/>
  <c r="D7248" i="17"/>
  <c r="E7248" i="17"/>
  <c r="D7249" i="17"/>
  <c r="E7249" i="17"/>
  <c r="D7250" i="17"/>
  <c r="E7250" i="17"/>
  <c r="D7251" i="17"/>
  <c r="E7251" i="17"/>
  <c r="D7252" i="17"/>
  <c r="E7252" i="17"/>
  <c r="D7253" i="17"/>
  <c r="E7253" i="17"/>
  <c r="D7254" i="17"/>
  <c r="E7254" i="17"/>
  <c r="D7255" i="17"/>
  <c r="E7255" i="17"/>
  <c r="D7256" i="17"/>
  <c r="E7256" i="17"/>
  <c r="D7257" i="17"/>
  <c r="E7257" i="17"/>
  <c r="D7258" i="17"/>
  <c r="E7258" i="17"/>
  <c r="D7259" i="17"/>
  <c r="E7259" i="17"/>
  <c r="D7260" i="17"/>
  <c r="E7260" i="17"/>
  <c r="D7261" i="17"/>
  <c r="E7261" i="17"/>
  <c r="D7262" i="17"/>
  <c r="E7262" i="17"/>
  <c r="D7263" i="17"/>
  <c r="E7263" i="17"/>
  <c r="D7264" i="17"/>
  <c r="E7264" i="17"/>
  <c r="D7265" i="17"/>
  <c r="E7265" i="17"/>
  <c r="D7266" i="17"/>
  <c r="E7266" i="17"/>
  <c r="D7267" i="17"/>
  <c r="E7267" i="17"/>
  <c r="D7268" i="17"/>
  <c r="E7268" i="17"/>
  <c r="D7269" i="17"/>
  <c r="E7269" i="17"/>
  <c r="D7270" i="17"/>
  <c r="E7270" i="17"/>
  <c r="D7271" i="17"/>
  <c r="E7271" i="17"/>
  <c r="D7272" i="17"/>
  <c r="E7272" i="17"/>
  <c r="D7273" i="17"/>
  <c r="E7273" i="17"/>
  <c r="D7274" i="17"/>
  <c r="E7274" i="17"/>
  <c r="D7275" i="17"/>
  <c r="E7275" i="17"/>
  <c r="D7276" i="17"/>
  <c r="E7276" i="17"/>
  <c r="D7277" i="17"/>
  <c r="E7277" i="17"/>
  <c r="D7278" i="17"/>
  <c r="E7278" i="17"/>
  <c r="D7279" i="17"/>
  <c r="E7279" i="17"/>
  <c r="D7280" i="17"/>
  <c r="E7280" i="17"/>
  <c r="D7281" i="17"/>
  <c r="E7281" i="17"/>
  <c r="D7282" i="17"/>
  <c r="E7282" i="17"/>
  <c r="D7283" i="17"/>
  <c r="E7283" i="17"/>
  <c r="D7284" i="17"/>
  <c r="E7284" i="17"/>
  <c r="D7285" i="17"/>
  <c r="E7285" i="17"/>
  <c r="D7286" i="17"/>
  <c r="E7286" i="17"/>
  <c r="D7287" i="17"/>
  <c r="E7287" i="17"/>
  <c r="D7288" i="17"/>
  <c r="E7288" i="17"/>
  <c r="D7289" i="17"/>
  <c r="E7289" i="17"/>
  <c r="D7290" i="17"/>
  <c r="E7290" i="17"/>
  <c r="D7291" i="17"/>
  <c r="E7291" i="17"/>
  <c r="D7292" i="17"/>
  <c r="E7292" i="17"/>
  <c r="D7293" i="17"/>
  <c r="E7293" i="17"/>
  <c r="D7294" i="17"/>
  <c r="E7294" i="17"/>
  <c r="D7295" i="17"/>
  <c r="E7295" i="17"/>
  <c r="D7296" i="17"/>
  <c r="E7296" i="17"/>
  <c r="D7297" i="17"/>
  <c r="E7297" i="17"/>
  <c r="D7298" i="17"/>
  <c r="E7298" i="17"/>
  <c r="D7299" i="17"/>
  <c r="E7299" i="17"/>
  <c r="D7300" i="17"/>
  <c r="E7300" i="17"/>
  <c r="D7301" i="17"/>
  <c r="E7301" i="17"/>
  <c r="D7302" i="17"/>
  <c r="E7302" i="17"/>
  <c r="D7303" i="17"/>
  <c r="E7303" i="17"/>
  <c r="D7304" i="17"/>
  <c r="E7304" i="17"/>
  <c r="D7305" i="17"/>
  <c r="E7305" i="17"/>
  <c r="D7306" i="17"/>
  <c r="E7306" i="17"/>
  <c r="D7307" i="17"/>
  <c r="E7307" i="17"/>
  <c r="D7308" i="17"/>
  <c r="E7308" i="17"/>
  <c r="D7309" i="17"/>
  <c r="E7309" i="17"/>
  <c r="D7310" i="17"/>
  <c r="E7310" i="17"/>
  <c r="D7311" i="17"/>
  <c r="E7311" i="17"/>
  <c r="D7312" i="17"/>
  <c r="E7312" i="17"/>
  <c r="D7313" i="17"/>
  <c r="E7313" i="17"/>
  <c r="D7314" i="17"/>
  <c r="E7314" i="17"/>
  <c r="D7315" i="17"/>
  <c r="E7315" i="17"/>
  <c r="D7316" i="17"/>
  <c r="E7316" i="17"/>
  <c r="D7317" i="17"/>
  <c r="E7317" i="17"/>
  <c r="D7318" i="17"/>
  <c r="E7318" i="17"/>
  <c r="D7319" i="17"/>
  <c r="E7319" i="17"/>
  <c r="D7320" i="17"/>
  <c r="E7320" i="17"/>
  <c r="D7321" i="17"/>
  <c r="E7321" i="17"/>
  <c r="D7322" i="17"/>
  <c r="E7322" i="17"/>
  <c r="D7323" i="17"/>
  <c r="E7323" i="17"/>
  <c r="D7324" i="17"/>
  <c r="E7324" i="17"/>
  <c r="D7325" i="17"/>
  <c r="E7325" i="17"/>
  <c r="D7326" i="17"/>
  <c r="E7326" i="17"/>
  <c r="D7327" i="17"/>
  <c r="E7327" i="17"/>
  <c r="D7328" i="17"/>
  <c r="E7328" i="17"/>
  <c r="D7329" i="17"/>
  <c r="E7329" i="17"/>
  <c r="D7330" i="17"/>
  <c r="E7330" i="17"/>
  <c r="D7331" i="17"/>
  <c r="E7331" i="17"/>
  <c r="D7332" i="17"/>
  <c r="E7332" i="17"/>
  <c r="D7333" i="17"/>
  <c r="E7333" i="17"/>
  <c r="D7334" i="17"/>
  <c r="E7334" i="17"/>
  <c r="D7335" i="17"/>
  <c r="E7335" i="17"/>
  <c r="D7336" i="17"/>
  <c r="E7336" i="17"/>
  <c r="D7337" i="17"/>
  <c r="E7337" i="17"/>
  <c r="D7338" i="17"/>
  <c r="E7338" i="17"/>
  <c r="D7339" i="17"/>
  <c r="E7339" i="17"/>
  <c r="D7340" i="17"/>
  <c r="E7340" i="17"/>
  <c r="D7341" i="17"/>
  <c r="E7341" i="17"/>
  <c r="D7342" i="17"/>
  <c r="E7342" i="17"/>
  <c r="D7343" i="17"/>
  <c r="E7343" i="17"/>
  <c r="D7344" i="17"/>
  <c r="E7344" i="17"/>
  <c r="D7345" i="17"/>
  <c r="E7345" i="17"/>
  <c r="D7346" i="17"/>
  <c r="E7346" i="17"/>
  <c r="D7347" i="17"/>
  <c r="E7347" i="17"/>
  <c r="D7348" i="17"/>
  <c r="E7348" i="17"/>
  <c r="D7349" i="17"/>
  <c r="E7349" i="17"/>
  <c r="D7350" i="17"/>
  <c r="E7350" i="17"/>
  <c r="D7351" i="17"/>
  <c r="E7351" i="17"/>
  <c r="D7352" i="17"/>
  <c r="E7352" i="17"/>
  <c r="D7353" i="17"/>
  <c r="E7353" i="17"/>
  <c r="D7354" i="17"/>
  <c r="E7354" i="17"/>
  <c r="D7355" i="17"/>
  <c r="E7355" i="17"/>
  <c r="D7356" i="17"/>
  <c r="E7356" i="17"/>
  <c r="D7357" i="17"/>
  <c r="E7357" i="17"/>
  <c r="D7358" i="17"/>
  <c r="E7358" i="17"/>
  <c r="D7359" i="17"/>
  <c r="E7359" i="17"/>
  <c r="D7360" i="17"/>
  <c r="E7360" i="17"/>
  <c r="D7361" i="17"/>
  <c r="E7361" i="17"/>
  <c r="D7362" i="17"/>
  <c r="E7362" i="17"/>
  <c r="D7363" i="17"/>
  <c r="E7363" i="17"/>
  <c r="D7364" i="17"/>
  <c r="E7364" i="17"/>
  <c r="D7365" i="17"/>
  <c r="E7365" i="17"/>
  <c r="D7366" i="17"/>
  <c r="E7366" i="17"/>
  <c r="D7367" i="17"/>
  <c r="E7367" i="17"/>
  <c r="D7368" i="17"/>
  <c r="E7368" i="17"/>
  <c r="D7369" i="17"/>
  <c r="E7369" i="17"/>
  <c r="D7370" i="17"/>
  <c r="E7370" i="17"/>
  <c r="D7371" i="17"/>
  <c r="E7371" i="17"/>
  <c r="D7372" i="17"/>
  <c r="E7372" i="17"/>
  <c r="D7373" i="17"/>
  <c r="E7373" i="17"/>
  <c r="D7374" i="17"/>
  <c r="E7374" i="17"/>
  <c r="D7375" i="17"/>
  <c r="E7375" i="17"/>
  <c r="D7376" i="17"/>
  <c r="E7376" i="17"/>
  <c r="D7377" i="17"/>
  <c r="E7377" i="17"/>
  <c r="D7378" i="17"/>
  <c r="E7378" i="17"/>
  <c r="D7379" i="17"/>
  <c r="E7379" i="17"/>
  <c r="D7380" i="17"/>
  <c r="E7380" i="17"/>
  <c r="D7381" i="17"/>
  <c r="E7381" i="17"/>
  <c r="D7382" i="17"/>
  <c r="E7382" i="17"/>
  <c r="D7383" i="17"/>
  <c r="E7383" i="17"/>
  <c r="D7384" i="17"/>
  <c r="E7384" i="17"/>
  <c r="D7385" i="17"/>
  <c r="E7385" i="17"/>
  <c r="D7386" i="17"/>
  <c r="E7386" i="17"/>
  <c r="D7387" i="17"/>
  <c r="E7387" i="17"/>
  <c r="D7388" i="17"/>
  <c r="E7388" i="17"/>
  <c r="D7389" i="17"/>
  <c r="E7389" i="17"/>
  <c r="D7390" i="17"/>
  <c r="E7390" i="17"/>
  <c r="D7391" i="17"/>
  <c r="E7391" i="17"/>
  <c r="D7392" i="17"/>
  <c r="E7392" i="17"/>
  <c r="D7393" i="17"/>
  <c r="E7393" i="17"/>
  <c r="D7394" i="17"/>
  <c r="E7394" i="17"/>
  <c r="D7395" i="17"/>
  <c r="E7395" i="17"/>
  <c r="D7396" i="17"/>
  <c r="E7396" i="17"/>
  <c r="D7397" i="17"/>
  <c r="E7397" i="17"/>
  <c r="D7398" i="17"/>
  <c r="E7398" i="17"/>
  <c r="D7399" i="17"/>
  <c r="E7399" i="17"/>
  <c r="D7400" i="17"/>
  <c r="E7400" i="17"/>
  <c r="D7401" i="17"/>
  <c r="E7401" i="17"/>
  <c r="D7402" i="17"/>
  <c r="E7402" i="17"/>
  <c r="D7403" i="17"/>
  <c r="E7403" i="17"/>
  <c r="D7404" i="17"/>
  <c r="E7404" i="17"/>
  <c r="D7405" i="17"/>
  <c r="E7405" i="17"/>
  <c r="D7406" i="17"/>
  <c r="E7406" i="17"/>
  <c r="D7407" i="17"/>
  <c r="E7407" i="17"/>
  <c r="D7408" i="17"/>
  <c r="E7408" i="17"/>
  <c r="D7409" i="17"/>
  <c r="E7409" i="17"/>
  <c r="D7410" i="17"/>
  <c r="E7410" i="17"/>
  <c r="D7411" i="17"/>
  <c r="E7411" i="17"/>
  <c r="D7412" i="17"/>
  <c r="E7412" i="17"/>
  <c r="D7413" i="17"/>
  <c r="E7413" i="17"/>
  <c r="D7414" i="17"/>
  <c r="E7414" i="17"/>
  <c r="D7415" i="17"/>
  <c r="E7415" i="17"/>
  <c r="D7416" i="17"/>
  <c r="E7416" i="17"/>
  <c r="D7417" i="17"/>
  <c r="E7417" i="17"/>
  <c r="D7418" i="17"/>
  <c r="E7418" i="17"/>
  <c r="D7419" i="17"/>
  <c r="E7419" i="17"/>
  <c r="D7420" i="17"/>
  <c r="E7420" i="17"/>
  <c r="D7421" i="17"/>
  <c r="E7421" i="17"/>
  <c r="D7422" i="17"/>
  <c r="E7422" i="17"/>
  <c r="D7423" i="17"/>
  <c r="E7423" i="17"/>
  <c r="D7424" i="17"/>
  <c r="E7424" i="17"/>
  <c r="D7425" i="17"/>
  <c r="E7425" i="17"/>
  <c r="D7426" i="17"/>
  <c r="E7426" i="17"/>
  <c r="D7427" i="17"/>
  <c r="E7427" i="17"/>
  <c r="D7428" i="17"/>
  <c r="E7428" i="17"/>
  <c r="D7429" i="17"/>
  <c r="E7429" i="17"/>
  <c r="D7430" i="17"/>
  <c r="E7430" i="17"/>
  <c r="D7431" i="17"/>
  <c r="E7431" i="17"/>
  <c r="D7432" i="17"/>
  <c r="E7432" i="17"/>
  <c r="D7433" i="17"/>
  <c r="E7433" i="17"/>
  <c r="D7434" i="17"/>
  <c r="E7434" i="17"/>
  <c r="D7435" i="17"/>
  <c r="E7435" i="17"/>
  <c r="D7436" i="17"/>
  <c r="E7436" i="17"/>
  <c r="D7437" i="17"/>
  <c r="E7437" i="17"/>
  <c r="D7438" i="17"/>
  <c r="E7438" i="17"/>
  <c r="D7439" i="17"/>
  <c r="E7439" i="17"/>
  <c r="D7440" i="17"/>
  <c r="E7440" i="17"/>
  <c r="D7441" i="17"/>
  <c r="E7441" i="17"/>
  <c r="D7442" i="17"/>
  <c r="E7442" i="17"/>
  <c r="D7443" i="17"/>
  <c r="E7443" i="17"/>
  <c r="D7444" i="17"/>
  <c r="E7444" i="17"/>
  <c r="D7445" i="17"/>
  <c r="E7445" i="17"/>
  <c r="D7446" i="17"/>
  <c r="E7446" i="17"/>
  <c r="D7447" i="17"/>
  <c r="E7447" i="17"/>
  <c r="D7448" i="17"/>
  <c r="E7448" i="17"/>
  <c r="D7449" i="17"/>
  <c r="E7449" i="17"/>
  <c r="D7450" i="17"/>
  <c r="E7450" i="17"/>
  <c r="D7451" i="17"/>
  <c r="E7451" i="17"/>
  <c r="D7452" i="17"/>
  <c r="E7452" i="17"/>
  <c r="D7453" i="17"/>
  <c r="E7453" i="17"/>
  <c r="D7454" i="17"/>
  <c r="E7454" i="17"/>
  <c r="D7455" i="17"/>
  <c r="E7455" i="17"/>
  <c r="D7456" i="17"/>
  <c r="E7456" i="17"/>
  <c r="D7457" i="17"/>
  <c r="E7457" i="17"/>
  <c r="D7458" i="17"/>
  <c r="E7458" i="17"/>
  <c r="D7459" i="17"/>
  <c r="E7459" i="17"/>
  <c r="D7460" i="17"/>
  <c r="E7460" i="17"/>
  <c r="D7461" i="17"/>
  <c r="E7461" i="17"/>
  <c r="D7462" i="17"/>
  <c r="E7462" i="17"/>
  <c r="D7463" i="17"/>
  <c r="E7463" i="17"/>
  <c r="D7464" i="17"/>
  <c r="E7464" i="17"/>
  <c r="D7465" i="17"/>
  <c r="E7465" i="17"/>
  <c r="D7466" i="17"/>
  <c r="E7466" i="17"/>
  <c r="D7467" i="17"/>
  <c r="E7467" i="17"/>
  <c r="D7468" i="17"/>
  <c r="E7468" i="17"/>
  <c r="D7469" i="17"/>
  <c r="E7469" i="17"/>
  <c r="D7470" i="17"/>
  <c r="E7470" i="17"/>
  <c r="D7471" i="17"/>
  <c r="E7471" i="17"/>
  <c r="D7472" i="17"/>
  <c r="E7472" i="17"/>
  <c r="D7473" i="17"/>
  <c r="E7473" i="17"/>
  <c r="D7474" i="17"/>
  <c r="E7474" i="17"/>
  <c r="D7475" i="17"/>
  <c r="E7475" i="17"/>
  <c r="D7476" i="17"/>
  <c r="E7476" i="17"/>
  <c r="D7477" i="17"/>
  <c r="E7477" i="17"/>
  <c r="D7478" i="17"/>
  <c r="E7478" i="17"/>
  <c r="D7479" i="17"/>
  <c r="E7479" i="17"/>
  <c r="D7480" i="17"/>
  <c r="E7480" i="17"/>
  <c r="D7481" i="17"/>
  <c r="E7481" i="17"/>
  <c r="D7482" i="17"/>
  <c r="E7482" i="17"/>
  <c r="D7483" i="17"/>
  <c r="E7483" i="17"/>
  <c r="D7484" i="17"/>
  <c r="E7484" i="17"/>
  <c r="D7485" i="17"/>
  <c r="E7485" i="17"/>
  <c r="D7486" i="17"/>
  <c r="E7486" i="17"/>
  <c r="D7487" i="17"/>
  <c r="E7487" i="17"/>
  <c r="D7488" i="17"/>
  <c r="E7488" i="17"/>
  <c r="D7489" i="17"/>
  <c r="E7489" i="17"/>
  <c r="D7490" i="17"/>
  <c r="E7490" i="17"/>
  <c r="D7491" i="17"/>
  <c r="E7491" i="17"/>
  <c r="D7492" i="17"/>
  <c r="E7492" i="17"/>
  <c r="D7493" i="17"/>
  <c r="E7493" i="17"/>
  <c r="D7494" i="17"/>
  <c r="E7494" i="17"/>
  <c r="D7495" i="17"/>
  <c r="E7495" i="17"/>
  <c r="D7496" i="17"/>
  <c r="E7496" i="17"/>
  <c r="D7497" i="17"/>
  <c r="E7497" i="17"/>
  <c r="D7498" i="17"/>
  <c r="E7498" i="17"/>
  <c r="D7499" i="17"/>
  <c r="E7499" i="17"/>
  <c r="D7500" i="17"/>
  <c r="E7500" i="17"/>
  <c r="D7501" i="17"/>
  <c r="E7501" i="17"/>
  <c r="D7502" i="17"/>
  <c r="E7502" i="17"/>
  <c r="D7503" i="17"/>
  <c r="E7503" i="17"/>
  <c r="D7504" i="17"/>
  <c r="E7504" i="17"/>
  <c r="D7505" i="17"/>
  <c r="E7505" i="17"/>
  <c r="D7506" i="17"/>
  <c r="E7506" i="17"/>
  <c r="D7507" i="17"/>
  <c r="E7507" i="17"/>
  <c r="D7508" i="17"/>
  <c r="E7508" i="17"/>
  <c r="D7509" i="17"/>
  <c r="E7509" i="17"/>
  <c r="D7510" i="17"/>
  <c r="E7510" i="17"/>
  <c r="D7511" i="17"/>
  <c r="E7511" i="17"/>
  <c r="D7512" i="17"/>
  <c r="E7512" i="17"/>
  <c r="D7513" i="17"/>
  <c r="E7513" i="17"/>
  <c r="D7514" i="17"/>
  <c r="E7514" i="17"/>
  <c r="D7515" i="17"/>
  <c r="E7515" i="17"/>
  <c r="D7516" i="17"/>
  <c r="E7516" i="17"/>
  <c r="D7517" i="17"/>
  <c r="E7517" i="17"/>
  <c r="D7518" i="17"/>
  <c r="E7518" i="17"/>
  <c r="D7519" i="17"/>
  <c r="E7519" i="17"/>
  <c r="D7520" i="17"/>
  <c r="E7520" i="17"/>
  <c r="D7521" i="17"/>
  <c r="E7521" i="17"/>
  <c r="D7522" i="17"/>
  <c r="E7522" i="17"/>
  <c r="D7523" i="17"/>
  <c r="E7523" i="17"/>
  <c r="D7524" i="17"/>
  <c r="E7524" i="17"/>
  <c r="D7525" i="17"/>
  <c r="E7525" i="17"/>
  <c r="D7526" i="17"/>
  <c r="E7526" i="17"/>
  <c r="D7527" i="17"/>
  <c r="E7527" i="17"/>
  <c r="D7528" i="17"/>
  <c r="E7528" i="17"/>
  <c r="D7529" i="17"/>
  <c r="E7529" i="17"/>
  <c r="D7530" i="17"/>
  <c r="E7530" i="17"/>
  <c r="D7531" i="17"/>
  <c r="E7531" i="17"/>
  <c r="D7532" i="17"/>
  <c r="E7532" i="17"/>
  <c r="D7533" i="17"/>
  <c r="E7533" i="17"/>
  <c r="D7534" i="17"/>
  <c r="E7534" i="17"/>
  <c r="D7535" i="17"/>
  <c r="E7535" i="17"/>
  <c r="D7536" i="17"/>
  <c r="E7536" i="17"/>
  <c r="D7537" i="17"/>
  <c r="E7537" i="17"/>
  <c r="D7538" i="17"/>
  <c r="E7538" i="17"/>
  <c r="D7539" i="17"/>
  <c r="E7539" i="17"/>
  <c r="D7540" i="17"/>
  <c r="E7540" i="17"/>
  <c r="D7541" i="17"/>
  <c r="E7541" i="17"/>
  <c r="D7542" i="17"/>
  <c r="E7542" i="17"/>
  <c r="D7543" i="17"/>
  <c r="E7543" i="17"/>
  <c r="D7544" i="17"/>
  <c r="E7544" i="17"/>
  <c r="D7545" i="17"/>
  <c r="E7545" i="17"/>
  <c r="D7546" i="17"/>
  <c r="E7546" i="17"/>
  <c r="D7547" i="17"/>
  <c r="E7547" i="17"/>
  <c r="D7548" i="17"/>
  <c r="E7548" i="17"/>
  <c r="D7549" i="17"/>
  <c r="E7549" i="17"/>
  <c r="D7550" i="17"/>
  <c r="E7550" i="17"/>
  <c r="D7551" i="17"/>
  <c r="E7551" i="17"/>
  <c r="D7552" i="17"/>
  <c r="E7552" i="17"/>
  <c r="D7553" i="17"/>
  <c r="E7553" i="17"/>
  <c r="D7554" i="17"/>
  <c r="E7554" i="17"/>
  <c r="D7555" i="17"/>
  <c r="E7555" i="17"/>
  <c r="D7556" i="17"/>
  <c r="E7556" i="17"/>
  <c r="D7557" i="17"/>
  <c r="E7557" i="17"/>
  <c r="D7558" i="17"/>
  <c r="E7558" i="17"/>
  <c r="D7559" i="17"/>
  <c r="E7559" i="17"/>
  <c r="D7560" i="17"/>
  <c r="E7560" i="17"/>
  <c r="D7561" i="17"/>
  <c r="E7561" i="17"/>
  <c r="D7562" i="17"/>
  <c r="E7562" i="17"/>
  <c r="D7563" i="17"/>
  <c r="E7563" i="17"/>
  <c r="D7564" i="17"/>
  <c r="E7564" i="17"/>
  <c r="D7565" i="17"/>
  <c r="E7565" i="17"/>
  <c r="D7566" i="17"/>
  <c r="E7566" i="17"/>
  <c r="D7567" i="17"/>
  <c r="E7567" i="17"/>
  <c r="D7568" i="17"/>
  <c r="E7568" i="17"/>
  <c r="D7569" i="17"/>
  <c r="E7569" i="17"/>
  <c r="D7570" i="17"/>
  <c r="E7570" i="17"/>
  <c r="D7571" i="17"/>
  <c r="E7571" i="17"/>
  <c r="D7572" i="17"/>
  <c r="E7572" i="17"/>
  <c r="D7573" i="17"/>
  <c r="E7573" i="17"/>
  <c r="D7574" i="17"/>
  <c r="E7574" i="17"/>
  <c r="D7575" i="17"/>
  <c r="E7575" i="17"/>
  <c r="D7576" i="17"/>
  <c r="E7576" i="17"/>
  <c r="D7577" i="17"/>
  <c r="E7577" i="17"/>
  <c r="D7578" i="17"/>
  <c r="E7578" i="17"/>
  <c r="D7579" i="17"/>
  <c r="E7579" i="17"/>
  <c r="D7580" i="17"/>
  <c r="E7580" i="17"/>
  <c r="D7581" i="17"/>
  <c r="E7581" i="17"/>
  <c r="D7582" i="17"/>
  <c r="E7582" i="17"/>
  <c r="D7583" i="17"/>
  <c r="E7583" i="17"/>
  <c r="D7584" i="17"/>
  <c r="E7584" i="17"/>
  <c r="D7585" i="17"/>
  <c r="E7585" i="17"/>
  <c r="D7586" i="17"/>
  <c r="E7586" i="17"/>
  <c r="D7587" i="17"/>
  <c r="E7587" i="17"/>
  <c r="D7588" i="17"/>
  <c r="E7588" i="17"/>
  <c r="D7589" i="17"/>
  <c r="E7589" i="17"/>
  <c r="D7590" i="17"/>
  <c r="E7590" i="17"/>
  <c r="D7591" i="17"/>
  <c r="E7591" i="17"/>
  <c r="D7592" i="17"/>
  <c r="E7592" i="17"/>
  <c r="D7593" i="17"/>
  <c r="E7593" i="17"/>
  <c r="D7594" i="17"/>
  <c r="E7594" i="17"/>
  <c r="D7595" i="17"/>
  <c r="E7595" i="17"/>
  <c r="D7596" i="17"/>
  <c r="E7596" i="17"/>
  <c r="D7597" i="17"/>
  <c r="E7597" i="17"/>
  <c r="D7598" i="17"/>
  <c r="E7598" i="17"/>
  <c r="D7599" i="17"/>
  <c r="E7599" i="17"/>
  <c r="D7600" i="17"/>
  <c r="E7600" i="17"/>
  <c r="D7601" i="17"/>
  <c r="E7601" i="17"/>
  <c r="D7602" i="17"/>
  <c r="E7602" i="17"/>
  <c r="D7603" i="17"/>
  <c r="E7603" i="17"/>
  <c r="D7604" i="17"/>
  <c r="E7604" i="17"/>
  <c r="D7605" i="17"/>
  <c r="E7605" i="17"/>
  <c r="D7606" i="17"/>
  <c r="E7606" i="17"/>
  <c r="D7607" i="17"/>
  <c r="E7607" i="17"/>
  <c r="D7608" i="17"/>
  <c r="E7608" i="17"/>
  <c r="D7609" i="17"/>
  <c r="E7609" i="17"/>
  <c r="D7610" i="17"/>
  <c r="E7610" i="17"/>
  <c r="D7611" i="17"/>
  <c r="E7611" i="17"/>
  <c r="D7612" i="17"/>
  <c r="E7612" i="17"/>
  <c r="D7613" i="17"/>
  <c r="E7613" i="17"/>
  <c r="D7614" i="17"/>
  <c r="E7614" i="17"/>
  <c r="D7615" i="17"/>
  <c r="E7615" i="17"/>
  <c r="D7616" i="17"/>
  <c r="E7616" i="17"/>
  <c r="D7617" i="17"/>
  <c r="E7617" i="17"/>
  <c r="D7618" i="17"/>
  <c r="E7618" i="17"/>
  <c r="D7619" i="17"/>
  <c r="E7619" i="17"/>
  <c r="D7620" i="17"/>
  <c r="E7620" i="17"/>
  <c r="D7621" i="17"/>
  <c r="E7621" i="17"/>
  <c r="D7622" i="17"/>
  <c r="E7622" i="17"/>
  <c r="D7623" i="17"/>
  <c r="E7623" i="17"/>
  <c r="D7624" i="17"/>
  <c r="E7624" i="17"/>
  <c r="D7625" i="17"/>
  <c r="E7625" i="17"/>
  <c r="D7626" i="17"/>
  <c r="E7626" i="17"/>
  <c r="D7627" i="17"/>
  <c r="E7627" i="17"/>
  <c r="D7628" i="17"/>
  <c r="E7628" i="17"/>
  <c r="D7629" i="17"/>
  <c r="E7629" i="17"/>
  <c r="D7630" i="17"/>
  <c r="E7630" i="17"/>
  <c r="D7631" i="17"/>
  <c r="E7631" i="17"/>
  <c r="D7632" i="17"/>
  <c r="E7632" i="17"/>
  <c r="D7633" i="17"/>
  <c r="E7633" i="17"/>
  <c r="D7634" i="17"/>
  <c r="E7634" i="17"/>
  <c r="D7635" i="17"/>
  <c r="E7635" i="17"/>
  <c r="D7636" i="17"/>
  <c r="E7636" i="17"/>
  <c r="D7637" i="17"/>
  <c r="E7637" i="17"/>
  <c r="D7638" i="17"/>
  <c r="E7638" i="17"/>
  <c r="D7639" i="17"/>
  <c r="E7639" i="17"/>
  <c r="D7640" i="17"/>
  <c r="E7640" i="17"/>
  <c r="D7641" i="17"/>
  <c r="E7641" i="17"/>
  <c r="D7642" i="17"/>
  <c r="E7642" i="17"/>
  <c r="D7643" i="17"/>
  <c r="E7643" i="17"/>
  <c r="D7644" i="17"/>
  <c r="E7644" i="17"/>
  <c r="D7645" i="17"/>
  <c r="E7645" i="17"/>
  <c r="D7646" i="17"/>
  <c r="E7646" i="17"/>
  <c r="D7647" i="17"/>
  <c r="E7647" i="17"/>
  <c r="D7648" i="17"/>
  <c r="E7648" i="17"/>
  <c r="D7649" i="17"/>
  <c r="E7649" i="17"/>
  <c r="D7650" i="17"/>
  <c r="E7650" i="17"/>
  <c r="D7651" i="17"/>
  <c r="E7651" i="17"/>
  <c r="D7652" i="17"/>
  <c r="E7652" i="17"/>
  <c r="D7653" i="17"/>
  <c r="E7653" i="17"/>
  <c r="D7654" i="17"/>
  <c r="E7654" i="17"/>
  <c r="D7655" i="17"/>
  <c r="E7655" i="17"/>
  <c r="D7656" i="17"/>
  <c r="E7656" i="17"/>
  <c r="D7657" i="17"/>
  <c r="E7657" i="17"/>
  <c r="D7658" i="17"/>
  <c r="E7658" i="17"/>
  <c r="D7659" i="17"/>
  <c r="E7659" i="17"/>
  <c r="D7660" i="17"/>
  <c r="E7660" i="17"/>
  <c r="D7661" i="17"/>
  <c r="E7661" i="17"/>
  <c r="D7662" i="17"/>
  <c r="E7662" i="17"/>
  <c r="D7663" i="17"/>
  <c r="E7663" i="17"/>
  <c r="D7664" i="17"/>
  <c r="E7664" i="17"/>
  <c r="D7665" i="17"/>
  <c r="E7665" i="17"/>
  <c r="D7666" i="17"/>
  <c r="E7666" i="17"/>
  <c r="D7667" i="17"/>
  <c r="E7667" i="17"/>
  <c r="D7668" i="17"/>
  <c r="E7668" i="17"/>
  <c r="D7669" i="17"/>
  <c r="E7669" i="17"/>
  <c r="D7670" i="17"/>
  <c r="E7670" i="17"/>
  <c r="D7671" i="17"/>
  <c r="E7671" i="17"/>
  <c r="D7672" i="17"/>
  <c r="E7672" i="17"/>
  <c r="D7673" i="17"/>
  <c r="E7673" i="17"/>
  <c r="D7674" i="17"/>
  <c r="E7674" i="17"/>
  <c r="D7675" i="17"/>
  <c r="E7675" i="17"/>
  <c r="D7676" i="17"/>
  <c r="E7676" i="17"/>
  <c r="D7677" i="17"/>
  <c r="E7677" i="17"/>
  <c r="D7678" i="17"/>
  <c r="E7678" i="17"/>
  <c r="D7679" i="17"/>
  <c r="E7679" i="17"/>
  <c r="D7680" i="17"/>
  <c r="E7680" i="17"/>
  <c r="D7681" i="17"/>
  <c r="E7681" i="17"/>
  <c r="D7682" i="17"/>
  <c r="E7682" i="17"/>
  <c r="D7683" i="17"/>
  <c r="E7683" i="17"/>
  <c r="D7684" i="17"/>
  <c r="E7684" i="17"/>
  <c r="D7685" i="17"/>
  <c r="E7685" i="17"/>
  <c r="D7686" i="17"/>
  <c r="E7686" i="17"/>
  <c r="D7687" i="17"/>
  <c r="E7687" i="17"/>
  <c r="D7688" i="17"/>
  <c r="E7688" i="17"/>
  <c r="D7689" i="17"/>
  <c r="E7689" i="17"/>
  <c r="D7690" i="17"/>
  <c r="E7690" i="17"/>
  <c r="D7691" i="17"/>
  <c r="E7691" i="17"/>
  <c r="D7692" i="17"/>
  <c r="E7692" i="17"/>
  <c r="D7693" i="17"/>
  <c r="E7693" i="17"/>
  <c r="D7694" i="17"/>
  <c r="E7694" i="17"/>
  <c r="D7695" i="17"/>
  <c r="E7695" i="17"/>
  <c r="D7696" i="17"/>
  <c r="E7696" i="17"/>
  <c r="D7697" i="17"/>
  <c r="E7697" i="17"/>
  <c r="D7698" i="17"/>
  <c r="E7698" i="17"/>
  <c r="D7699" i="17"/>
  <c r="E7699" i="17"/>
  <c r="D7700" i="17"/>
  <c r="E7700" i="17"/>
  <c r="D7701" i="17"/>
  <c r="E7701" i="17"/>
  <c r="D7702" i="17"/>
  <c r="E7702" i="17"/>
  <c r="D7703" i="17"/>
  <c r="E7703" i="17"/>
  <c r="D7704" i="17"/>
  <c r="E7704" i="17"/>
  <c r="D7705" i="17"/>
  <c r="E7705" i="17"/>
  <c r="D7706" i="17"/>
  <c r="E7706" i="17"/>
  <c r="D7707" i="17"/>
  <c r="E7707" i="17"/>
  <c r="D7708" i="17"/>
  <c r="E7708" i="17"/>
  <c r="D7709" i="17"/>
  <c r="E7709" i="17"/>
  <c r="D7710" i="17"/>
  <c r="E7710" i="17"/>
  <c r="D7711" i="17"/>
  <c r="E7711" i="17"/>
  <c r="D7712" i="17"/>
  <c r="E7712" i="17"/>
  <c r="D7713" i="17"/>
  <c r="E7713" i="17"/>
  <c r="D7714" i="17"/>
  <c r="E7714" i="17"/>
  <c r="D7715" i="17"/>
  <c r="E7715" i="17"/>
  <c r="D7716" i="17"/>
  <c r="E7716" i="17"/>
  <c r="D7717" i="17"/>
  <c r="E7717" i="17"/>
  <c r="D7718" i="17"/>
  <c r="E7718" i="17"/>
  <c r="D7719" i="17"/>
  <c r="E7719" i="17"/>
  <c r="D7720" i="17"/>
  <c r="E7720" i="17"/>
  <c r="D7721" i="17"/>
  <c r="E7721" i="17"/>
  <c r="D7722" i="17"/>
  <c r="E7722" i="17"/>
  <c r="D7723" i="17"/>
  <c r="E7723" i="17"/>
  <c r="D7724" i="17"/>
  <c r="E7724" i="17"/>
  <c r="D7725" i="17"/>
  <c r="E7725" i="17"/>
  <c r="D7726" i="17"/>
  <c r="E7726" i="17"/>
  <c r="D7727" i="17"/>
  <c r="E7727" i="17"/>
  <c r="D7728" i="17"/>
  <c r="E7728" i="17"/>
  <c r="D7729" i="17"/>
  <c r="E7729" i="17"/>
  <c r="D7730" i="17"/>
  <c r="E7730" i="17"/>
  <c r="D7731" i="17"/>
  <c r="E7731" i="17"/>
  <c r="D7732" i="17"/>
  <c r="E7732" i="17"/>
  <c r="D7733" i="17"/>
  <c r="E7733" i="17"/>
  <c r="D7734" i="17"/>
  <c r="E7734" i="17"/>
  <c r="D7735" i="17"/>
  <c r="E7735" i="17"/>
  <c r="D7736" i="17"/>
  <c r="E7736" i="17"/>
  <c r="D7737" i="17"/>
  <c r="E7737" i="17"/>
  <c r="D7738" i="17"/>
  <c r="E7738" i="17"/>
  <c r="D7739" i="17"/>
  <c r="E7739" i="17"/>
  <c r="D7740" i="17"/>
  <c r="E7740" i="17"/>
  <c r="D7741" i="17"/>
  <c r="E7741" i="17"/>
  <c r="D7742" i="17"/>
  <c r="E7742" i="17"/>
  <c r="D7743" i="17"/>
  <c r="E7743" i="17"/>
  <c r="D7744" i="17"/>
  <c r="E7744" i="17"/>
  <c r="D7745" i="17"/>
  <c r="E7745" i="17"/>
  <c r="D7746" i="17"/>
  <c r="E7746" i="17"/>
  <c r="D7747" i="17"/>
  <c r="E7747" i="17"/>
  <c r="D7748" i="17"/>
  <c r="E7748" i="17"/>
  <c r="D7749" i="17"/>
  <c r="E7749" i="17"/>
  <c r="D7750" i="17"/>
  <c r="E7750" i="17"/>
  <c r="D7751" i="17"/>
  <c r="E7751" i="17"/>
  <c r="D7752" i="17"/>
  <c r="E7752" i="17"/>
  <c r="D7753" i="17"/>
  <c r="E7753" i="17"/>
  <c r="D7754" i="17"/>
  <c r="E7754" i="17"/>
  <c r="D7755" i="17"/>
  <c r="E7755" i="17"/>
  <c r="D7756" i="17"/>
  <c r="E7756" i="17"/>
  <c r="D7757" i="17"/>
  <c r="E7757" i="17"/>
  <c r="D7758" i="17"/>
  <c r="E7758" i="17"/>
  <c r="D7759" i="17"/>
  <c r="E7759" i="17"/>
  <c r="D7760" i="17"/>
  <c r="E7760" i="17"/>
  <c r="D7761" i="17"/>
  <c r="E7761" i="17"/>
  <c r="D7762" i="17"/>
  <c r="E7762" i="17"/>
  <c r="D7763" i="17"/>
  <c r="E7763" i="17"/>
  <c r="D7764" i="17"/>
  <c r="E7764" i="17"/>
  <c r="D7765" i="17"/>
  <c r="E7765" i="17"/>
  <c r="D7766" i="17"/>
  <c r="E7766" i="17"/>
  <c r="D7767" i="17"/>
  <c r="E7767" i="17"/>
  <c r="D7768" i="17"/>
  <c r="E7768" i="17"/>
  <c r="D7769" i="17"/>
  <c r="E7769" i="17"/>
  <c r="D7770" i="17"/>
  <c r="E7770" i="17"/>
  <c r="D7771" i="17"/>
  <c r="E7771" i="17"/>
  <c r="D7772" i="17"/>
  <c r="E7772" i="17"/>
  <c r="D7773" i="17"/>
  <c r="E7773" i="17"/>
  <c r="D7774" i="17"/>
  <c r="E7774" i="17"/>
  <c r="D7775" i="17"/>
  <c r="E7775" i="17"/>
  <c r="D7776" i="17"/>
  <c r="E7776" i="17"/>
  <c r="D7777" i="17"/>
  <c r="E7777" i="17"/>
  <c r="D7778" i="17"/>
  <c r="E7778" i="17"/>
  <c r="D7779" i="17"/>
  <c r="E7779" i="17"/>
  <c r="D7780" i="17"/>
  <c r="E7780" i="17"/>
  <c r="D7781" i="17"/>
  <c r="E7781" i="17"/>
  <c r="D7782" i="17"/>
  <c r="E7782" i="17"/>
  <c r="D7783" i="17"/>
  <c r="E7783" i="17"/>
  <c r="D7784" i="17"/>
  <c r="E7784" i="17"/>
  <c r="D7785" i="17"/>
  <c r="E7785" i="17"/>
  <c r="D7786" i="17"/>
  <c r="E7786" i="17"/>
  <c r="D7787" i="17"/>
  <c r="E7787" i="17"/>
  <c r="D7788" i="17"/>
  <c r="E7788" i="17"/>
  <c r="D7789" i="17"/>
  <c r="E7789" i="17"/>
  <c r="D7790" i="17"/>
  <c r="E7790" i="17"/>
  <c r="D7791" i="17"/>
  <c r="E7791" i="17"/>
  <c r="D7792" i="17"/>
  <c r="E7792" i="17"/>
  <c r="D7793" i="17"/>
  <c r="E7793" i="17"/>
  <c r="D7794" i="17"/>
  <c r="E7794" i="17"/>
  <c r="D7795" i="17"/>
  <c r="E7795" i="17"/>
  <c r="D7796" i="17"/>
  <c r="E7796" i="17"/>
  <c r="D7797" i="17"/>
  <c r="E7797" i="17"/>
  <c r="D7798" i="17"/>
  <c r="E7798" i="17"/>
  <c r="D7799" i="17"/>
  <c r="E7799" i="17"/>
  <c r="D7800" i="17"/>
  <c r="E7800" i="17"/>
  <c r="D7801" i="17"/>
  <c r="E7801" i="17"/>
  <c r="D7802" i="17"/>
  <c r="E7802" i="17"/>
  <c r="D7803" i="17"/>
  <c r="E7803" i="17"/>
  <c r="D7804" i="17"/>
  <c r="E7804" i="17"/>
  <c r="D7805" i="17"/>
  <c r="E7805" i="17"/>
  <c r="D7806" i="17"/>
  <c r="E7806" i="17"/>
  <c r="D7807" i="17"/>
  <c r="E7807" i="17"/>
  <c r="D7808" i="17"/>
  <c r="E7808" i="17"/>
  <c r="D7809" i="17"/>
  <c r="E7809" i="17"/>
  <c r="D7810" i="17"/>
  <c r="E7810" i="17"/>
  <c r="D7811" i="17"/>
  <c r="E7811" i="17"/>
  <c r="D7812" i="17"/>
  <c r="E7812" i="17"/>
  <c r="D7813" i="17"/>
  <c r="E7813" i="17"/>
  <c r="D7814" i="17"/>
  <c r="E7814" i="17"/>
  <c r="D7815" i="17"/>
  <c r="E7815" i="17"/>
  <c r="D7816" i="17"/>
  <c r="E7816" i="17"/>
  <c r="D7817" i="17"/>
  <c r="E7817" i="17"/>
  <c r="D7818" i="17"/>
  <c r="E7818" i="17"/>
  <c r="D7819" i="17"/>
  <c r="E7819" i="17"/>
  <c r="D7820" i="17"/>
  <c r="E7820" i="17"/>
  <c r="D7821" i="17"/>
  <c r="E7821" i="17"/>
  <c r="D7822" i="17"/>
  <c r="E7822" i="17"/>
  <c r="D7823" i="17"/>
  <c r="E7823" i="17"/>
  <c r="D7824" i="17"/>
  <c r="E7824" i="17"/>
  <c r="D7825" i="17"/>
  <c r="E7825" i="17"/>
  <c r="D7826" i="17"/>
  <c r="E7826" i="17"/>
  <c r="D7827" i="17"/>
  <c r="E7827" i="17"/>
  <c r="D7828" i="17"/>
  <c r="E7828" i="17"/>
  <c r="D7829" i="17"/>
  <c r="E7829" i="17"/>
  <c r="D7830" i="17"/>
  <c r="E7830" i="17"/>
  <c r="D7831" i="17"/>
  <c r="E7831" i="17"/>
  <c r="D7832" i="17"/>
  <c r="E7832" i="17"/>
  <c r="D7833" i="17"/>
  <c r="E7833" i="17"/>
  <c r="D7834" i="17"/>
  <c r="E7834" i="17"/>
  <c r="D7835" i="17"/>
  <c r="E7835" i="17"/>
  <c r="D7836" i="17"/>
  <c r="E7836" i="17"/>
  <c r="D7837" i="17"/>
  <c r="E7837" i="17"/>
  <c r="D7838" i="17"/>
  <c r="E7838" i="17"/>
  <c r="D7839" i="17"/>
  <c r="E7839" i="17"/>
  <c r="D7840" i="17"/>
  <c r="E7840" i="17"/>
  <c r="D7841" i="17"/>
  <c r="E7841" i="17"/>
  <c r="D7842" i="17"/>
  <c r="E7842" i="17"/>
  <c r="D7843" i="17"/>
  <c r="E7843" i="17"/>
  <c r="D7844" i="17"/>
  <c r="E7844" i="17"/>
  <c r="D7845" i="17"/>
  <c r="E7845" i="17"/>
  <c r="D7846" i="17"/>
  <c r="E7846" i="17"/>
  <c r="D7847" i="17"/>
  <c r="E7847" i="17"/>
  <c r="D7848" i="17"/>
  <c r="E7848" i="17"/>
  <c r="D7849" i="17"/>
  <c r="E7849" i="17"/>
  <c r="D7850" i="17"/>
  <c r="E7850" i="17"/>
  <c r="D7851" i="17"/>
  <c r="E7851" i="17"/>
  <c r="D7852" i="17"/>
  <c r="E7852" i="17"/>
  <c r="D7853" i="17"/>
  <c r="E7853" i="17"/>
  <c r="D7854" i="17"/>
  <c r="E7854" i="17"/>
  <c r="D7855" i="17"/>
  <c r="E7855" i="17"/>
  <c r="D7856" i="17"/>
  <c r="E7856" i="17"/>
  <c r="D7857" i="17"/>
  <c r="E7857" i="17"/>
  <c r="D7858" i="17"/>
  <c r="E7858" i="17"/>
  <c r="D7859" i="17"/>
  <c r="E7859" i="17"/>
  <c r="D7860" i="17"/>
  <c r="E7860" i="17"/>
  <c r="D7861" i="17"/>
  <c r="E7861" i="17"/>
  <c r="D7862" i="17"/>
  <c r="E7862" i="17"/>
  <c r="D7863" i="17"/>
  <c r="E7863" i="17"/>
  <c r="D7864" i="17"/>
  <c r="E7864" i="17"/>
  <c r="D7865" i="17"/>
  <c r="E7865" i="17"/>
  <c r="D7866" i="17"/>
  <c r="E7866" i="17"/>
  <c r="D7867" i="17"/>
  <c r="E7867" i="17"/>
  <c r="D7868" i="17"/>
  <c r="E7868" i="17"/>
  <c r="D7869" i="17"/>
  <c r="E7869" i="17"/>
  <c r="D7870" i="17"/>
  <c r="E7870" i="17"/>
  <c r="D7871" i="17"/>
  <c r="E7871" i="17"/>
  <c r="D7872" i="17"/>
  <c r="E7872" i="17"/>
  <c r="D7873" i="17"/>
  <c r="E7873" i="17"/>
  <c r="D7874" i="17"/>
  <c r="E7874" i="17"/>
  <c r="D7875" i="17"/>
  <c r="E7875" i="17"/>
  <c r="D7876" i="17"/>
  <c r="E7876" i="17"/>
  <c r="D7877" i="17"/>
  <c r="E7877" i="17"/>
  <c r="D7878" i="17"/>
  <c r="E7878" i="17"/>
  <c r="D7879" i="17"/>
  <c r="E7879" i="17"/>
  <c r="D7880" i="17"/>
  <c r="E7880" i="17"/>
  <c r="D7881" i="17"/>
  <c r="E7881" i="17"/>
  <c r="D7882" i="17"/>
  <c r="E7882" i="17"/>
  <c r="D7883" i="17"/>
  <c r="E7883" i="17"/>
  <c r="D7884" i="17"/>
  <c r="E7884" i="17"/>
  <c r="D7885" i="17"/>
  <c r="E7885" i="17"/>
  <c r="D7886" i="17"/>
  <c r="E7886" i="17"/>
  <c r="D7887" i="17"/>
  <c r="E7887" i="17"/>
  <c r="D7888" i="17"/>
  <c r="E7888" i="17"/>
  <c r="D7889" i="17"/>
  <c r="E7889" i="17"/>
  <c r="D7890" i="17"/>
  <c r="E7890" i="17"/>
  <c r="D7891" i="17"/>
  <c r="E7891" i="17"/>
  <c r="D7892" i="17"/>
  <c r="E7892" i="17"/>
  <c r="D7893" i="17"/>
  <c r="E7893" i="17"/>
  <c r="D7894" i="17"/>
  <c r="E7894" i="17"/>
  <c r="D7895" i="17"/>
  <c r="E7895" i="17"/>
  <c r="D7896" i="17"/>
  <c r="E7896" i="17"/>
  <c r="D7897" i="17"/>
  <c r="E7897" i="17"/>
  <c r="D7898" i="17"/>
  <c r="E7898" i="17"/>
  <c r="D7899" i="17"/>
  <c r="E7899" i="17"/>
  <c r="D7900" i="17"/>
  <c r="E7900" i="17"/>
  <c r="D7901" i="17"/>
  <c r="E7901" i="17"/>
  <c r="D7902" i="17"/>
  <c r="E7902" i="17"/>
  <c r="D7903" i="17"/>
  <c r="E7903" i="17"/>
  <c r="D7904" i="17"/>
  <c r="E7904" i="17"/>
  <c r="D7905" i="17"/>
  <c r="E7905" i="17"/>
  <c r="D7906" i="17"/>
  <c r="E7906" i="17"/>
  <c r="D7907" i="17"/>
  <c r="E7907" i="17"/>
  <c r="D7908" i="17"/>
  <c r="E7908" i="17"/>
  <c r="D7909" i="17"/>
  <c r="E7909" i="17"/>
  <c r="D7910" i="17"/>
  <c r="E7910" i="17"/>
  <c r="D7911" i="17"/>
  <c r="E7911" i="17"/>
  <c r="D7912" i="17"/>
  <c r="E7912" i="17"/>
  <c r="D7913" i="17"/>
  <c r="E7913" i="17"/>
  <c r="D7914" i="17"/>
  <c r="E7914" i="17"/>
  <c r="D7915" i="17"/>
  <c r="E7915" i="17"/>
  <c r="D7916" i="17"/>
  <c r="E7916" i="17"/>
  <c r="D7917" i="17"/>
  <c r="E7917" i="17"/>
  <c r="D7918" i="17"/>
  <c r="E7918" i="17"/>
  <c r="D7919" i="17"/>
  <c r="E7919" i="17"/>
  <c r="D7920" i="17"/>
  <c r="E7920" i="17"/>
  <c r="D7921" i="17"/>
  <c r="E7921" i="17"/>
  <c r="D7922" i="17"/>
  <c r="E7922" i="17"/>
  <c r="D7923" i="17"/>
  <c r="E7923" i="17"/>
  <c r="D7924" i="17"/>
  <c r="E7924" i="17"/>
  <c r="D7925" i="17"/>
  <c r="E7925" i="17"/>
  <c r="D7926" i="17"/>
  <c r="E7926" i="17"/>
  <c r="D7927" i="17"/>
  <c r="E7927" i="17"/>
  <c r="D7928" i="17"/>
  <c r="E7928" i="17"/>
  <c r="D7929" i="17"/>
  <c r="E7929" i="17"/>
  <c r="D7930" i="17"/>
  <c r="E7930" i="17"/>
  <c r="D7931" i="17"/>
  <c r="E7931" i="17"/>
  <c r="D7932" i="17"/>
  <c r="E7932" i="17"/>
  <c r="D7933" i="17"/>
  <c r="E7933" i="17"/>
  <c r="D7934" i="17"/>
  <c r="E7934" i="17"/>
  <c r="D7935" i="17"/>
  <c r="E7935" i="17"/>
  <c r="D7936" i="17"/>
  <c r="E7936" i="17"/>
  <c r="D7937" i="17"/>
  <c r="E7937" i="17"/>
  <c r="D7938" i="17"/>
  <c r="E7938" i="17"/>
  <c r="D7939" i="17"/>
  <c r="E7939" i="17"/>
  <c r="D7940" i="17"/>
  <c r="E7940" i="17"/>
  <c r="D7941" i="17"/>
  <c r="E7941" i="17"/>
  <c r="D7942" i="17"/>
  <c r="E7942" i="17"/>
  <c r="D7943" i="17"/>
  <c r="E7943" i="17"/>
  <c r="D7944" i="17"/>
  <c r="E7944" i="17"/>
  <c r="D7945" i="17"/>
  <c r="E7945" i="17"/>
  <c r="D7946" i="17"/>
  <c r="E7946" i="17"/>
  <c r="D7947" i="17"/>
  <c r="E7947" i="17"/>
  <c r="D7948" i="17"/>
  <c r="E7948" i="17"/>
  <c r="D7949" i="17"/>
  <c r="E7949" i="17"/>
  <c r="D7950" i="17"/>
  <c r="E7950" i="17"/>
  <c r="D7951" i="17"/>
  <c r="E7951" i="17"/>
  <c r="D7952" i="17"/>
  <c r="E7952" i="17"/>
  <c r="D7953" i="17"/>
  <c r="E7953" i="17"/>
  <c r="D7954" i="17"/>
  <c r="E7954" i="17"/>
  <c r="D7955" i="17"/>
  <c r="E7955" i="17"/>
  <c r="D7956" i="17"/>
  <c r="E7956" i="17"/>
  <c r="D7957" i="17"/>
  <c r="E7957" i="17"/>
  <c r="D7958" i="17"/>
  <c r="E7958" i="17"/>
  <c r="D7959" i="17"/>
  <c r="E7959" i="17"/>
  <c r="D7960" i="17"/>
  <c r="E7960" i="17"/>
  <c r="D7961" i="17"/>
  <c r="E7961" i="17"/>
  <c r="D7962" i="17"/>
  <c r="E7962" i="17"/>
  <c r="D7963" i="17"/>
  <c r="E7963" i="17"/>
  <c r="D7964" i="17"/>
  <c r="E7964" i="17"/>
  <c r="D7965" i="17"/>
  <c r="E7965" i="17"/>
  <c r="D7966" i="17"/>
  <c r="E7966" i="17"/>
  <c r="D7967" i="17"/>
  <c r="E7967" i="17"/>
  <c r="D7968" i="17"/>
  <c r="E7968" i="17"/>
  <c r="D7969" i="17"/>
  <c r="E7969" i="17"/>
  <c r="D7970" i="17"/>
  <c r="E7970" i="17"/>
  <c r="D7971" i="17"/>
  <c r="E7971" i="17"/>
  <c r="D7972" i="17"/>
  <c r="E7972" i="17"/>
  <c r="D7973" i="17"/>
  <c r="E7973" i="17"/>
  <c r="D7974" i="17"/>
  <c r="E7974" i="17"/>
  <c r="D7975" i="17"/>
  <c r="E7975" i="17"/>
  <c r="D7976" i="17"/>
  <c r="E7976" i="17"/>
  <c r="D7977" i="17"/>
  <c r="E7977" i="17"/>
  <c r="D7978" i="17"/>
  <c r="E7978" i="17"/>
  <c r="D7979" i="17"/>
  <c r="E7979" i="17"/>
  <c r="D7980" i="17"/>
  <c r="E7980" i="17"/>
  <c r="D7981" i="17"/>
  <c r="E7981" i="17"/>
  <c r="D7982" i="17"/>
  <c r="E7982" i="17"/>
  <c r="D7983" i="17"/>
  <c r="E7983" i="17"/>
  <c r="D7984" i="17"/>
  <c r="E7984" i="17"/>
  <c r="D7985" i="17"/>
  <c r="E7985" i="17"/>
  <c r="D7986" i="17"/>
  <c r="E7986" i="17"/>
  <c r="D7987" i="17"/>
  <c r="E7987" i="17"/>
  <c r="D7988" i="17"/>
  <c r="E7988" i="17"/>
  <c r="D7989" i="17"/>
  <c r="E7989" i="17"/>
  <c r="D7990" i="17"/>
  <c r="E7990" i="17"/>
  <c r="D7991" i="17"/>
  <c r="E7991" i="17"/>
  <c r="D7992" i="17"/>
  <c r="E7992" i="17"/>
  <c r="D7993" i="17"/>
  <c r="E7993" i="17"/>
  <c r="D7994" i="17"/>
  <c r="E7994" i="17"/>
  <c r="D7995" i="17"/>
  <c r="E7995" i="17"/>
  <c r="D7996" i="17"/>
  <c r="E7996" i="17"/>
  <c r="D7997" i="17"/>
  <c r="E7997" i="17"/>
  <c r="D7998" i="17"/>
  <c r="E7998" i="17"/>
  <c r="D7999" i="17"/>
  <c r="E7999" i="17"/>
  <c r="D8000" i="17"/>
  <c r="E8000" i="17"/>
  <c r="D8001" i="17"/>
  <c r="E8001" i="17"/>
  <c r="D8002" i="17"/>
  <c r="E8002" i="17"/>
  <c r="D8003" i="17"/>
  <c r="E8003" i="17"/>
  <c r="D8004" i="17"/>
  <c r="E8004" i="17"/>
  <c r="D8005" i="17"/>
  <c r="E8005" i="17"/>
  <c r="D8006" i="17"/>
  <c r="E8006" i="17"/>
  <c r="D8007" i="17"/>
  <c r="E8007" i="17"/>
  <c r="D8008" i="17"/>
  <c r="E8008" i="17"/>
  <c r="D8009" i="17"/>
  <c r="E8009" i="17"/>
  <c r="D8010" i="17"/>
  <c r="E8010" i="17"/>
  <c r="D8011" i="17"/>
  <c r="E8011" i="17"/>
  <c r="D8012" i="17"/>
  <c r="E8012" i="17"/>
  <c r="D8013" i="17"/>
  <c r="E8013" i="17"/>
  <c r="D8014" i="17"/>
  <c r="E8014" i="17"/>
  <c r="D8015" i="17"/>
  <c r="E8015" i="17"/>
  <c r="D8016" i="17"/>
  <c r="E8016" i="17"/>
  <c r="D8017" i="17"/>
  <c r="E8017" i="17"/>
  <c r="D8018" i="17"/>
  <c r="E8018" i="17"/>
  <c r="D8019" i="17"/>
  <c r="E8019" i="17"/>
  <c r="D8020" i="17"/>
  <c r="E8020" i="17"/>
  <c r="D8021" i="17"/>
  <c r="E8021" i="17"/>
  <c r="D8022" i="17"/>
  <c r="E8022" i="17"/>
  <c r="D8023" i="17"/>
  <c r="E8023" i="17"/>
  <c r="D8024" i="17"/>
  <c r="E8024" i="17"/>
  <c r="D8025" i="17"/>
  <c r="E8025" i="17"/>
  <c r="D8026" i="17"/>
  <c r="E8026" i="17"/>
  <c r="D8027" i="17"/>
  <c r="E8027" i="17"/>
  <c r="D8028" i="17"/>
  <c r="E8028" i="17"/>
  <c r="D8029" i="17"/>
  <c r="E8029" i="17"/>
  <c r="D8030" i="17"/>
  <c r="E8030" i="17"/>
  <c r="D8031" i="17"/>
  <c r="E8031" i="17"/>
  <c r="D8032" i="17"/>
  <c r="E8032" i="17"/>
  <c r="D8033" i="17"/>
  <c r="E8033" i="17"/>
  <c r="D8034" i="17"/>
  <c r="E8034" i="17"/>
  <c r="D8035" i="17"/>
  <c r="E8035" i="17"/>
  <c r="D8036" i="17"/>
  <c r="E8036" i="17"/>
  <c r="D8037" i="17"/>
  <c r="E8037" i="17"/>
  <c r="D8038" i="17"/>
  <c r="E8038" i="17"/>
  <c r="D8039" i="17"/>
  <c r="E8039" i="17"/>
  <c r="D8040" i="17"/>
  <c r="E8040" i="17"/>
  <c r="D8041" i="17"/>
  <c r="E8041" i="17"/>
  <c r="D8042" i="17"/>
  <c r="E8042" i="17"/>
  <c r="D8043" i="17"/>
  <c r="E8043" i="17"/>
  <c r="D8044" i="17"/>
  <c r="E8044" i="17"/>
  <c r="D8045" i="17"/>
  <c r="E8045" i="17"/>
  <c r="D8046" i="17"/>
  <c r="E8046" i="17"/>
  <c r="D8047" i="17"/>
  <c r="E8047" i="17"/>
  <c r="D8048" i="17"/>
  <c r="E8048" i="17"/>
  <c r="D8049" i="17"/>
  <c r="E8049" i="17"/>
  <c r="D8050" i="17"/>
  <c r="E8050" i="17"/>
  <c r="D8051" i="17"/>
  <c r="E8051" i="17"/>
  <c r="D8052" i="17"/>
  <c r="E8052" i="17"/>
  <c r="D8053" i="17"/>
  <c r="E8053" i="17"/>
  <c r="D8054" i="17"/>
  <c r="E8054" i="17"/>
  <c r="D8055" i="17"/>
  <c r="E8055" i="17"/>
  <c r="D8056" i="17"/>
  <c r="E8056" i="17"/>
  <c r="D8057" i="17"/>
  <c r="E8057" i="17"/>
  <c r="D8058" i="17"/>
  <c r="E8058" i="17"/>
  <c r="D8059" i="17"/>
  <c r="E8059" i="17"/>
  <c r="D8060" i="17"/>
  <c r="E8060" i="17"/>
  <c r="D8061" i="17"/>
  <c r="E8061" i="17"/>
  <c r="D8062" i="17"/>
  <c r="E8062" i="17"/>
  <c r="D8063" i="17"/>
  <c r="E8063" i="17"/>
  <c r="D8064" i="17"/>
  <c r="E8064" i="17"/>
  <c r="D8065" i="17"/>
  <c r="E8065" i="17"/>
  <c r="D8066" i="17"/>
  <c r="E8066" i="17"/>
  <c r="D8067" i="17"/>
  <c r="E8067" i="17"/>
  <c r="D8068" i="17"/>
  <c r="E8068" i="17"/>
  <c r="D8069" i="17"/>
  <c r="E8069" i="17"/>
  <c r="D8070" i="17"/>
  <c r="E8070" i="17"/>
  <c r="D8071" i="17"/>
  <c r="E8071" i="17"/>
  <c r="D8072" i="17"/>
  <c r="E8072" i="17"/>
  <c r="D8073" i="17"/>
  <c r="E8073" i="17"/>
  <c r="D8074" i="17"/>
  <c r="E8074" i="17"/>
  <c r="D8075" i="17"/>
  <c r="E8075" i="17"/>
  <c r="D8076" i="17"/>
  <c r="E8076" i="17"/>
  <c r="D8077" i="17"/>
  <c r="E8077" i="17"/>
  <c r="D8078" i="17"/>
  <c r="E8078" i="17"/>
  <c r="D8079" i="17"/>
  <c r="E8079" i="17"/>
  <c r="D8080" i="17"/>
  <c r="E8080" i="17"/>
  <c r="D8081" i="17"/>
  <c r="E8081" i="17"/>
  <c r="D8082" i="17"/>
  <c r="E8082" i="17"/>
  <c r="D8083" i="17"/>
  <c r="E8083" i="17"/>
  <c r="D8084" i="17"/>
  <c r="E8084" i="17"/>
  <c r="D8085" i="17"/>
  <c r="E8085" i="17"/>
  <c r="D8086" i="17"/>
  <c r="E8086" i="17"/>
  <c r="D8087" i="17"/>
  <c r="E8087" i="17"/>
  <c r="D8088" i="17"/>
  <c r="E8088" i="17"/>
  <c r="D8089" i="17"/>
  <c r="E8089" i="17"/>
  <c r="D8090" i="17"/>
  <c r="E8090" i="17"/>
  <c r="D8091" i="17"/>
  <c r="E8091" i="17"/>
  <c r="D8092" i="17"/>
  <c r="E8092" i="17"/>
  <c r="D8093" i="17"/>
  <c r="E8093" i="17"/>
  <c r="D8094" i="17"/>
  <c r="E8094" i="17"/>
  <c r="D8095" i="17"/>
  <c r="E8095" i="17"/>
  <c r="D8096" i="17"/>
  <c r="E8096" i="17"/>
  <c r="D8097" i="17"/>
  <c r="E8097" i="17"/>
  <c r="D8098" i="17"/>
  <c r="E8098" i="17"/>
  <c r="D8099" i="17"/>
  <c r="E8099" i="17"/>
  <c r="D8100" i="17"/>
  <c r="E8100" i="17"/>
  <c r="D8101" i="17"/>
  <c r="E8101" i="17"/>
  <c r="D8102" i="17"/>
  <c r="E8102" i="17"/>
  <c r="D8103" i="17"/>
  <c r="E8103" i="17"/>
  <c r="D8104" i="17"/>
  <c r="E8104" i="17"/>
  <c r="D8105" i="17"/>
  <c r="E8105" i="17"/>
  <c r="D8106" i="17"/>
  <c r="E8106" i="17"/>
  <c r="D8107" i="17"/>
  <c r="E8107" i="17"/>
  <c r="D8108" i="17"/>
  <c r="E8108" i="17"/>
  <c r="D8109" i="17"/>
  <c r="E8109" i="17"/>
  <c r="D8110" i="17"/>
  <c r="E8110" i="17"/>
  <c r="D8111" i="17"/>
  <c r="E8111" i="17"/>
  <c r="D8112" i="17"/>
  <c r="E8112" i="17"/>
  <c r="D8113" i="17"/>
  <c r="E8113" i="17"/>
  <c r="D8114" i="17"/>
  <c r="E8114" i="17"/>
  <c r="D8115" i="17"/>
  <c r="E8115" i="17"/>
  <c r="D8116" i="17"/>
  <c r="E8116" i="17"/>
  <c r="D8117" i="17"/>
  <c r="E8117" i="17"/>
  <c r="D8118" i="17"/>
  <c r="E8118" i="17"/>
  <c r="D8119" i="17"/>
  <c r="E8119" i="17"/>
  <c r="D8120" i="17"/>
  <c r="E8120" i="17"/>
  <c r="D8121" i="17"/>
  <c r="E8121" i="17"/>
  <c r="D8122" i="17"/>
  <c r="E8122" i="17"/>
  <c r="D8123" i="17"/>
  <c r="E8123" i="17"/>
  <c r="D8124" i="17"/>
  <c r="E8124" i="17"/>
  <c r="D8125" i="17"/>
  <c r="E8125" i="17"/>
  <c r="D8126" i="17"/>
  <c r="E8126" i="17"/>
  <c r="D8127" i="17"/>
  <c r="E8127" i="17"/>
  <c r="D8128" i="17"/>
  <c r="E8128" i="17"/>
  <c r="D8129" i="17"/>
  <c r="E8129" i="17"/>
  <c r="D8130" i="17"/>
  <c r="E8130" i="17"/>
  <c r="D8131" i="17"/>
  <c r="E8131" i="17"/>
  <c r="D8132" i="17"/>
  <c r="E8132" i="17"/>
  <c r="D8133" i="17"/>
  <c r="E8133" i="17"/>
  <c r="D8134" i="17"/>
  <c r="E8134" i="17"/>
  <c r="D8135" i="17"/>
  <c r="E8135" i="17"/>
  <c r="D8136" i="17"/>
  <c r="E8136" i="17"/>
  <c r="D8137" i="17"/>
  <c r="E8137" i="17"/>
  <c r="D8138" i="17"/>
  <c r="E8138" i="17"/>
  <c r="D8139" i="17"/>
  <c r="E8139" i="17"/>
  <c r="D8140" i="17"/>
  <c r="E8140" i="17"/>
  <c r="D8141" i="17"/>
  <c r="E8141" i="17"/>
  <c r="D8142" i="17"/>
  <c r="E8142" i="17"/>
  <c r="D8143" i="17"/>
  <c r="E8143" i="17"/>
  <c r="D8144" i="17"/>
  <c r="E8144" i="17"/>
  <c r="D8145" i="17"/>
  <c r="E8145" i="17"/>
  <c r="D8146" i="17"/>
  <c r="E8146" i="17"/>
  <c r="D8147" i="17"/>
  <c r="E8147" i="17"/>
  <c r="D8148" i="17"/>
  <c r="E8148" i="17"/>
  <c r="D8149" i="17"/>
  <c r="E8149" i="17"/>
  <c r="D8150" i="17"/>
  <c r="E8150" i="17"/>
  <c r="D8151" i="17"/>
  <c r="E8151" i="17"/>
  <c r="D8152" i="17"/>
  <c r="E8152" i="17"/>
  <c r="D8153" i="17"/>
  <c r="E8153" i="17"/>
  <c r="D8154" i="17"/>
  <c r="E8154" i="17"/>
  <c r="D8155" i="17"/>
  <c r="E8155" i="17"/>
  <c r="D8156" i="17"/>
  <c r="E8156" i="17"/>
  <c r="D8157" i="17"/>
  <c r="E8157" i="17"/>
  <c r="D8158" i="17"/>
  <c r="E8158" i="17"/>
  <c r="D8159" i="17"/>
  <c r="E8159" i="17"/>
  <c r="D8160" i="17"/>
  <c r="E8160" i="17"/>
  <c r="D8161" i="17"/>
  <c r="E8161" i="17"/>
  <c r="D8162" i="17"/>
  <c r="E8162" i="17"/>
  <c r="D8163" i="17"/>
  <c r="E8163" i="17"/>
  <c r="D8164" i="17"/>
  <c r="E8164" i="17"/>
  <c r="D8165" i="17"/>
  <c r="E8165" i="17"/>
  <c r="D8166" i="17"/>
  <c r="E8166" i="17"/>
  <c r="D8167" i="17"/>
  <c r="E8167" i="17"/>
  <c r="D8168" i="17"/>
  <c r="E8168" i="17"/>
  <c r="D8169" i="17"/>
  <c r="E8169" i="17"/>
  <c r="D8170" i="17"/>
  <c r="E8170" i="17"/>
  <c r="D8171" i="17"/>
  <c r="E8171" i="17"/>
  <c r="D8172" i="17"/>
  <c r="E8172" i="17"/>
  <c r="D8173" i="17"/>
  <c r="E8173" i="17"/>
  <c r="D8174" i="17"/>
  <c r="E8174" i="17"/>
  <c r="D8175" i="17"/>
  <c r="E8175" i="17"/>
  <c r="D8176" i="17"/>
  <c r="E8176" i="17"/>
  <c r="D8177" i="17"/>
  <c r="E8177" i="17"/>
  <c r="D8178" i="17"/>
  <c r="E8178" i="17"/>
  <c r="D8179" i="17"/>
  <c r="E8179" i="17"/>
  <c r="D8180" i="17"/>
  <c r="E8180" i="17"/>
  <c r="D8181" i="17"/>
  <c r="E8181" i="17"/>
  <c r="D8182" i="17"/>
  <c r="E8182" i="17"/>
  <c r="D8183" i="17"/>
  <c r="E8183" i="17"/>
  <c r="D8184" i="17"/>
  <c r="E8184" i="17"/>
  <c r="D8185" i="17"/>
  <c r="E8185" i="17"/>
  <c r="D8186" i="17"/>
  <c r="E8186" i="17"/>
  <c r="D8187" i="17"/>
  <c r="E8187" i="17"/>
  <c r="D8188" i="17"/>
  <c r="E8188" i="17"/>
  <c r="D8189" i="17"/>
  <c r="E8189" i="17"/>
  <c r="D8190" i="17"/>
  <c r="E8190" i="17"/>
  <c r="D8191" i="17"/>
  <c r="E8191" i="17"/>
  <c r="D8192" i="17"/>
  <c r="E8192" i="17"/>
  <c r="D8193" i="17"/>
  <c r="E8193" i="17"/>
  <c r="D8194" i="17"/>
  <c r="E8194" i="17"/>
  <c r="D8195" i="17"/>
  <c r="E8195" i="17"/>
  <c r="D8196" i="17"/>
  <c r="E8196" i="17"/>
  <c r="D8197" i="17"/>
  <c r="E8197" i="17"/>
  <c r="D8198" i="17"/>
  <c r="E8198" i="17"/>
  <c r="D8199" i="17"/>
  <c r="E8199" i="17"/>
  <c r="D8200" i="17"/>
  <c r="E8200" i="17"/>
  <c r="D8201" i="17"/>
  <c r="E8201" i="17"/>
  <c r="D8202" i="17"/>
  <c r="E8202" i="17"/>
  <c r="D8203" i="17"/>
  <c r="E8203" i="17"/>
  <c r="D8204" i="17"/>
  <c r="E8204" i="17"/>
  <c r="D8205" i="17"/>
  <c r="E8205" i="17"/>
  <c r="D8206" i="17"/>
  <c r="E8206" i="17"/>
  <c r="D8207" i="17"/>
  <c r="E8207" i="17"/>
  <c r="D8208" i="17"/>
  <c r="E8208" i="17"/>
  <c r="D8209" i="17"/>
  <c r="E8209" i="17"/>
  <c r="D8210" i="17"/>
  <c r="E8210" i="17"/>
  <c r="D8211" i="17"/>
  <c r="E8211" i="17"/>
  <c r="D8212" i="17"/>
  <c r="E8212" i="17"/>
  <c r="D8213" i="17"/>
  <c r="E8213" i="17"/>
  <c r="D8214" i="17"/>
  <c r="E8214" i="17"/>
  <c r="D8215" i="17"/>
  <c r="E8215" i="17"/>
  <c r="D8216" i="17"/>
  <c r="E8216" i="17"/>
  <c r="D8217" i="17"/>
  <c r="E8217" i="17"/>
  <c r="D8218" i="17"/>
  <c r="E8218" i="17"/>
  <c r="D8219" i="17"/>
  <c r="E8219" i="17"/>
  <c r="D8220" i="17"/>
  <c r="E8220" i="17"/>
  <c r="D8221" i="17"/>
  <c r="E8221" i="17"/>
  <c r="D8222" i="17"/>
  <c r="E8222" i="17"/>
  <c r="D8223" i="17"/>
  <c r="E8223" i="17"/>
  <c r="D8224" i="17"/>
  <c r="E8224" i="17"/>
  <c r="D8225" i="17"/>
  <c r="E8225" i="17"/>
  <c r="D8226" i="17"/>
  <c r="E8226" i="17"/>
  <c r="D8227" i="17"/>
  <c r="E8227" i="17"/>
  <c r="D8228" i="17"/>
  <c r="E8228" i="17"/>
  <c r="D8229" i="17"/>
  <c r="E8229" i="17"/>
  <c r="D8230" i="17"/>
  <c r="E8230" i="17"/>
  <c r="D8231" i="17"/>
  <c r="E8231" i="17"/>
  <c r="D8232" i="17"/>
  <c r="E8232" i="17"/>
  <c r="D8233" i="17"/>
  <c r="E8233" i="17"/>
  <c r="D8234" i="17"/>
  <c r="E8234" i="17"/>
  <c r="D8235" i="17"/>
  <c r="E8235" i="17"/>
  <c r="D8236" i="17"/>
  <c r="E8236" i="17"/>
  <c r="D8237" i="17"/>
  <c r="E8237" i="17"/>
  <c r="D8238" i="17"/>
  <c r="E8238" i="17"/>
  <c r="D8239" i="17"/>
  <c r="E8239" i="17"/>
  <c r="D8240" i="17"/>
  <c r="E8240" i="17"/>
  <c r="D8241" i="17"/>
  <c r="E8241" i="17"/>
  <c r="D8242" i="17"/>
  <c r="E8242" i="17"/>
  <c r="D8243" i="17"/>
  <c r="E8243" i="17"/>
  <c r="D8244" i="17"/>
  <c r="E8244" i="17"/>
  <c r="D8245" i="17"/>
  <c r="E8245" i="17"/>
  <c r="D8246" i="17"/>
  <c r="E8246" i="17"/>
  <c r="D8247" i="17"/>
  <c r="E8247" i="17"/>
  <c r="D8248" i="17"/>
  <c r="E8248" i="17"/>
  <c r="D8249" i="17"/>
  <c r="E8249" i="17"/>
  <c r="D8250" i="17"/>
  <c r="E8250" i="17"/>
  <c r="D8251" i="17"/>
  <c r="E8251" i="17"/>
  <c r="D8252" i="17"/>
  <c r="E8252" i="17"/>
  <c r="D8253" i="17"/>
  <c r="E8253" i="17"/>
  <c r="D8254" i="17"/>
  <c r="E8254" i="17"/>
  <c r="D8255" i="17"/>
  <c r="E8255" i="17"/>
  <c r="D8256" i="17"/>
  <c r="E8256" i="17"/>
  <c r="D8257" i="17"/>
  <c r="E8257" i="17"/>
  <c r="D8258" i="17"/>
  <c r="E8258" i="17"/>
  <c r="D8259" i="17"/>
  <c r="E8259" i="17"/>
  <c r="D8260" i="17"/>
  <c r="E8260" i="17"/>
  <c r="D8261" i="17"/>
  <c r="E8261" i="17"/>
  <c r="D8262" i="17"/>
  <c r="E8262" i="17"/>
  <c r="D8263" i="17"/>
  <c r="E8263" i="17"/>
  <c r="D8264" i="17"/>
  <c r="E8264" i="17"/>
  <c r="D8265" i="17"/>
  <c r="E8265" i="17"/>
  <c r="D8266" i="17"/>
  <c r="E8266" i="17"/>
  <c r="D8267" i="17"/>
  <c r="E8267" i="17"/>
  <c r="D8268" i="17"/>
  <c r="E8268" i="17"/>
  <c r="D8269" i="17"/>
  <c r="E8269" i="17"/>
  <c r="D8270" i="17"/>
  <c r="E8270" i="17"/>
  <c r="D8271" i="17"/>
  <c r="E8271" i="17"/>
  <c r="D8272" i="17"/>
  <c r="E8272" i="17"/>
  <c r="D8273" i="17"/>
  <c r="E8273" i="17"/>
  <c r="D8274" i="17"/>
  <c r="E8274" i="17"/>
  <c r="D8275" i="17"/>
  <c r="E8275" i="17"/>
  <c r="D8276" i="17"/>
  <c r="E8276" i="17"/>
  <c r="D8277" i="17"/>
  <c r="E8277" i="17"/>
  <c r="D8278" i="17"/>
  <c r="E8278" i="17"/>
  <c r="D8279" i="17"/>
  <c r="E8279" i="17"/>
  <c r="D8280" i="17"/>
  <c r="E8280" i="17"/>
  <c r="D8281" i="17"/>
  <c r="E8281" i="17"/>
  <c r="D8282" i="17"/>
  <c r="E8282" i="17"/>
  <c r="D8283" i="17"/>
  <c r="E8283" i="17"/>
  <c r="D8284" i="17"/>
  <c r="E8284" i="17"/>
  <c r="D8285" i="17"/>
  <c r="E8285" i="17"/>
  <c r="D8286" i="17"/>
  <c r="E8286" i="17"/>
  <c r="D8287" i="17"/>
  <c r="E8287" i="17"/>
  <c r="D8288" i="17"/>
  <c r="E8288" i="17"/>
  <c r="D8289" i="17"/>
  <c r="E8289" i="17"/>
  <c r="D8290" i="17"/>
  <c r="E8290" i="17"/>
  <c r="D8291" i="17"/>
  <c r="E8291" i="17"/>
  <c r="D8292" i="17"/>
  <c r="E8292" i="17"/>
  <c r="D8293" i="17"/>
  <c r="E8293" i="17"/>
  <c r="D8294" i="17"/>
  <c r="E8294" i="17"/>
  <c r="D8295" i="17"/>
  <c r="E8295" i="17"/>
  <c r="D8296" i="17"/>
  <c r="E8296" i="17"/>
  <c r="D8297" i="17"/>
  <c r="E8297" i="17"/>
  <c r="D8298" i="17"/>
  <c r="E8298" i="17"/>
  <c r="D8299" i="17"/>
  <c r="E8299" i="17"/>
  <c r="D8300" i="17"/>
  <c r="E8300" i="17"/>
  <c r="D8301" i="17"/>
  <c r="E8301" i="17"/>
  <c r="D8302" i="17"/>
  <c r="E8302" i="17"/>
  <c r="D8303" i="17"/>
  <c r="E8303" i="17"/>
  <c r="D8304" i="17"/>
  <c r="E8304" i="17"/>
  <c r="D8305" i="17"/>
  <c r="E8305" i="17"/>
  <c r="D8306" i="17"/>
  <c r="E8306" i="17"/>
  <c r="D8307" i="17"/>
  <c r="E8307" i="17"/>
  <c r="D8308" i="17"/>
  <c r="E8308" i="17"/>
  <c r="D8309" i="17"/>
  <c r="E8309" i="17"/>
  <c r="D8310" i="17"/>
  <c r="E8310" i="17"/>
  <c r="D8311" i="17"/>
  <c r="E8311" i="17"/>
  <c r="D8312" i="17"/>
  <c r="E8312" i="17"/>
  <c r="D8313" i="17"/>
  <c r="E8313" i="17"/>
  <c r="D8314" i="17"/>
  <c r="E8314" i="17"/>
  <c r="D8315" i="17"/>
  <c r="E8315" i="17"/>
  <c r="D8316" i="17"/>
  <c r="E8316" i="17"/>
  <c r="D8317" i="17"/>
  <c r="E8317" i="17"/>
  <c r="D8318" i="17"/>
  <c r="E8318" i="17"/>
  <c r="D8319" i="17"/>
  <c r="E8319" i="17"/>
  <c r="D8320" i="17"/>
  <c r="E8320" i="17"/>
  <c r="D8321" i="17"/>
  <c r="E8321" i="17"/>
  <c r="D8322" i="17"/>
  <c r="E8322" i="17"/>
  <c r="D8323" i="17"/>
  <c r="E8323" i="17"/>
  <c r="D8324" i="17"/>
  <c r="E8324" i="17"/>
  <c r="D8325" i="17"/>
  <c r="E8325" i="17"/>
  <c r="D8326" i="17"/>
  <c r="E8326" i="17"/>
  <c r="D8327" i="17"/>
  <c r="E8327" i="17"/>
  <c r="D8328" i="17"/>
  <c r="E8328" i="17"/>
  <c r="D8329" i="17"/>
  <c r="E8329" i="17"/>
  <c r="D8330" i="17"/>
  <c r="E8330" i="17"/>
  <c r="D8331" i="17"/>
  <c r="E8331" i="17"/>
  <c r="D8332" i="17"/>
  <c r="E8332" i="17"/>
  <c r="D8333" i="17"/>
  <c r="E8333" i="17"/>
  <c r="D8334" i="17"/>
  <c r="E8334" i="17"/>
  <c r="D8335" i="17"/>
  <c r="E8335" i="17"/>
  <c r="D8336" i="17"/>
  <c r="E8336" i="17"/>
  <c r="D8337" i="17"/>
  <c r="E8337" i="17"/>
  <c r="D8338" i="17"/>
  <c r="E8338" i="17"/>
  <c r="D8339" i="17"/>
  <c r="E8339" i="17"/>
  <c r="D8340" i="17"/>
  <c r="E8340" i="17"/>
  <c r="D8341" i="17"/>
  <c r="E8341" i="17"/>
  <c r="D8342" i="17"/>
  <c r="E8342" i="17"/>
  <c r="D8343" i="17"/>
  <c r="E8343" i="17"/>
  <c r="D8344" i="17"/>
  <c r="E8344" i="17"/>
  <c r="D8345" i="17"/>
  <c r="E8345" i="17"/>
  <c r="D8346" i="17"/>
  <c r="E8346" i="17"/>
  <c r="D8347" i="17"/>
  <c r="E8347" i="17"/>
  <c r="D8348" i="17"/>
  <c r="E8348" i="17"/>
  <c r="D8349" i="17"/>
  <c r="E8349" i="17"/>
  <c r="D8350" i="17"/>
  <c r="E8350" i="17"/>
  <c r="D8351" i="17"/>
  <c r="E8351" i="17"/>
  <c r="D8352" i="17"/>
  <c r="E8352" i="17"/>
  <c r="D8353" i="17"/>
  <c r="E8353" i="17"/>
  <c r="D8354" i="17"/>
  <c r="E8354" i="17"/>
  <c r="D8355" i="17"/>
  <c r="E8355" i="17"/>
  <c r="D8356" i="17"/>
  <c r="E8356" i="17"/>
  <c r="D8357" i="17"/>
  <c r="E8357" i="17"/>
  <c r="D8358" i="17"/>
  <c r="E8358" i="17"/>
  <c r="D8359" i="17"/>
  <c r="E8359" i="17"/>
  <c r="D8360" i="17"/>
  <c r="E8360" i="17"/>
  <c r="D8361" i="17"/>
  <c r="E8361" i="17"/>
  <c r="D8362" i="17"/>
  <c r="E8362" i="17"/>
  <c r="D8363" i="17"/>
  <c r="E8363" i="17"/>
  <c r="D8364" i="17"/>
  <c r="E8364" i="17"/>
  <c r="D8365" i="17"/>
  <c r="E8365" i="17"/>
  <c r="D8366" i="17"/>
  <c r="E8366" i="17"/>
  <c r="D8367" i="17"/>
  <c r="E8367" i="17"/>
  <c r="D8368" i="17"/>
  <c r="E8368" i="17"/>
  <c r="D8369" i="17"/>
  <c r="E8369" i="17"/>
  <c r="D8370" i="17"/>
  <c r="E8370" i="17"/>
  <c r="D8371" i="17"/>
  <c r="E8371" i="17"/>
  <c r="D8372" i="17"/>
  <c r="E8372" i="17"/>
  <c r="D8373" i="17"/>
  <c r="E8373" i="17"/>
  <c r="D8374" i="17"/>
  <c r="E8374" i="17"/>
  <c r="D8375" i="17"/>
  <c r="E8375" i="17"/>
  <c r="D8376" i="17"/>
  <c r="E8376" i="17"/>
  <c r="D8377" i="17"/>
  <c r="E8377" i="17"/>
  <c r="D8378" i="17"/>
  <c r="E8378" i="17"/>
  <c r="D8379" i="17"/>
  <c r="E8379" i="17"/>
  <c r="D8380" i="17"/>
  <c r="E8380" i="17"/>
  <c r="D8381" i="17"/>
  <c r="E8381" i="17"/>
  <c r="D8382" i="17"/>
  <c r="E8382" i="17"/>
  <c r="D8383" i="17"/>
  <c r="E8383" i="17"/>
  <c r="D8384" i="17"/>
  <c r="E8384" i="17"/>
  <c r="D8385" i="17"/>
  <c r="E8385" i="17"/>
  <c r="D8386" i="17"/>
  <c r="E8386" i="17"/>
  <c r="D8387" i="17"/>
  <c r="E8387" i="17"/>
  <c r="D8388" i="17"/>
  <c r="E8388" i="17"/>
  <c r="D8389" i="17"/>
  <c r="E8389" i="17"/>
  <c r="D8390" i="17"/>
  <c r="E8390" i="17"/>
  <c r="D8391" i="17"/>
  <c r="E8391" i="17"/>
  <c r="D8392" i="17"/>
  <c r="E8392" i="17"/>
  <c r="D8393" i="17"/>
  <c r="E8393" i="17"/>
  <c r="D8394" i="17"/>
  <c r="E8394" i="17"/>
  <c r="D8395" i="17"/>
  <c r="E8395" i="17"/>
  <c r="D8396" i="17"/>
  <c r="E8396" i="17"/>
  <c r="D8397" i="17"/>
  <c r="E8397" i="17"/>
  <c r="D8398" i="17"/>
  <c r="E8398" i="17"/>
  <c r="D8399" i="17"/>
  <c r="E8399" i="17"/>
  <c r="D8400" i="17"/>
  <c r="E8400" i="17"/>
  <c r="D8401" i="17"/>
  <c r="E8401" i="17"/>
  <c r="D8402" i="17"/>
  <c r="E8402" i="17"/>
  <c r="D8403" i="17"/>
  <c r="E8403" i="17"/>
  <c r="D8404" i="17"/>
  <c r="E8404" i="17"/>
  <c r="D8405" i="17"/>
  <c r="E8405" i="17"/>
  <c r="D8406" i="17"/>
  <c r="E8406" i="17"/>
  <c r="D8407" i="17"/>
  <c r="E8407" i="17"/>
  <c r="D8408" i="17"/>
  <c r="E8408" i="17"/>
  <c r="D8409" i="17"/>
  <c r="E8409" i="17"/>
  <c r="D8410" i="17"/>
  <c r="E8410" i="17"/>
  <c r="D8411" i="17"/>
  <c r="E8411" i="17"/>
  <c r="D8412" i="17"/>
  <c r="E8412" i="17"/>
  <c r="D8413" i="17"/>
  <c r="E8413" i="17"/>
  <c r="D8414" i="17"/>
  <c r="E8414" i="17"/>
  <c r="D8415" i="17"/>
  <c r="E8415" i="17"/>
  <c r="D8416" i="17"/>
  <c r="E8416" i="17"/>
  <c r="D8417" i="17"/>
  <c r="E8417" i="17"/>
  <c r="D8418" i="17"/>
  <c r="E8418" i="17"/>
  <c r="D8419" i="17"/>
  <c r="E8419" i="17"/>
  <c r="D8420" i="17"/>
  <c r="E8420" i="17"/>
  <c r="D8421" i="17"/>
  <c r="E8421" i="17"/>
  <c r="D8422" i="17"/>
  <c r="E8422" i="17"/>
  <c r="D8423" i="17"/>
  <c r="E8423" i="17"/>
  <c r="D8424" i="17"/>
  <c r="E8424" i="17"/>
  <c r="D8425" i="17"/>
  <c r="E8425" i="17"/>
  <c r="D8426" i="17"/>
  <c r="E8426" i="17"/>
  <c r="D8427" i="17"/>
  <c r="E8427" i="17"/>
  <c r="D8428" i="17"/>
  <c r="E8428" i="17"/>
  <c r="D8429" i="17"/>
  <c r="E8429" i="17"/>
  <c r="D8430" i="17"/>
  <c r="E8430" i="17"/>
  <c r="D8431" i="17"/>
  <c r="E8431" i="17"/>
  <c r="D8432" i="17"/>
  <c r="E8432" i="17"/>
  <c r="D8433" i="17"/>
  <c r="E8433" i="17"/>
  <c r="D8434" i="17"/>
  <c r="E8434" i="17"/>
  <c r="D8435" i="17"/>
  <c r="E8435" i="17"/>
  <c r="D8436" i="17"/>
  <c r="E8436" i="17"/>
  <c r="D8437" i="17"/>
  <c r="E8437" i="17"/>
  <c r="D8438" i="17"/>
  <c r="E8438" i="17"/>
  <c r="D8439" i="17"/>
  <c r="E8439" i="17"/>
  <c r="D8440" i="17"/>
  <c r="E8440" i="17"/>
  <c r="D8441" i="17"/>
  <c r="E8441" i="17"/>
  <c r="D8442" i="17"/>
  <c r="E8442" i="17"/>
  <c r="D8443" i="17"/>
  <c r="E8443" i="17"/>
  <c r="D8444" i="17"/>
  <c r="E8444" i="17"/>
  <c r="D8445" i="17"/>
  <c r="E8445" i="17"/>
  <c r="D8446" i="17"/>
  <c r="E8446" i="17"/>
  <c r="D8447" i="17"/>
  <c r="E8447" i="17"/>
  <c r="D8448" i="17"/>
  <c r="E8448" i="17"/>
  <c r="D8449" i="17"/>
  <c r="E8449" i="17"/>
  <c r="D8450" i="17"/>
  <c r="E8450" i="17"/>
  <c r="D8451" i="17"/>
  <c r="E8451" i="17"/>
  <c r="D8452" i="17"/>
  <c r="E8452" i="17"/>
  <c r="D8453" i="17"/>
  <c r="E8453" i="17"/>
  <c r="D8454" i="17"/>
  <c r="E8454" i="17"/>
  <c r="D8455" i="17"/>
  <c r="E8455" i="17"/>
  <c r="D8456" i="17"/>
  <c r="E8456" i="17"/>
  <c r="D8457" i="17"/>
  <c r="E8457" i="17"/>
  <c r="D8458" i="17"/>
  <c r="E8458" i="17"/>
  <c r="D8459" i="17"/>
  <c r="E8459" i="17"/>
  <c r="D8460" i="17"/>
  <c r="E8460" i="17"/>
  <c r="D8461" i="17"/>
  <c r="E8461" i="17"/>
  <c r="D8462" i="17"/>
  <c r="E8462" i="17"/>
  <c r="D8463" i="17"/>
  <c r="E8463" i="17"/>
  <c r="D8464" i="17"/>
  <c r="E8464" i="17"/>
  <c r="D8465" i="17"/>
  <c r="E8465" i="17"/>
  <c r="D8466" i="17"/>
  <c r="E8466" i="17"/>
  <c r="D8467" i="17"/>
  <c r="E8467" i="17"/>
  <c r="D8468" i="17"/>
  <c r="E8468" i="17"/>
  <c r="D8469" i="17"/>
  <c r="E8469" i="17"/>
  <c r="D8470" i="17"/>
  <c r="E8470" i="17"/>
  <c r="D8471" i="17"/>
  <c r="E8471" i="17"/>
  <c r="D8472" i="17"/>
  <c r="E8472" i="17"/>
  <c r="D8473" i="17"/>
  <c r="E8473" i="17"/>
  <c r="D8474" i="17"/>
  <c r="E8474" i="17"/>
  <c r="D8475" i="17"/>
  <c r="E8475" i="17"/>
  <c r="D8476" i="17"/>
  <c r="E8476" i="17"/>
  <c r="D8477" i="17"/>
  <c r="E8477" i="17"/>
  <c r="D8478" i="17"/>
  <c r="E8478" i="17"/>
  <c r="D8479" i="17"/>
  <c r="E8479" i="17"/>
  <c r="D8480" i="17"/>
  <c r="E8480" i="17"/>
  <c r="D8481" i="17"/>
  <c r="E8481" i="17"/>
  <c r="D8482" i="17"/>
  <c r="E8482" i="17"/>
  <c r="D8483" i="17"/>
  <c r="E8483" i="17"/>
  <c r="D8484" i="17"/>
  <c r="E8484" i="17"/>
  <c r="D8485" i="17"/>
  <c r="E8485" i="17"/>
  <c r="D8486" i="17"/>
  <c r="E8486" i="17"/>
  <c r="D8487" i="17"/>
  <c r="E8487" i="17"/>
  <c r="D8488" i="17"/>
  <c r="E8488" i="17"/>
  <c r="D8489" i="17"/>
  <c r="E8489" i="17"/>
  <c r="D8490" i="17"/>
  <c r="E8490" i="17"/>
  <c r="D8491" i="17"/>
  <c r="E8491" i="17"/>
  <c r="D8492" i="17"/>
  <c r="E8492" i="17"/>
  <c r="D8493" i="17"/>
  <c r="E8493" i="17"/>
  <c r="D8494" i="17"/>
  <c r="E8494" i="17"/>
  <c r="D8495" i="17"/>
  <c r="E8495" i="17"/>
  <c r="D8496" i="17"/>
  <c r="E8496" i="17"/>
  <c r="D8497" i="17"/>
  <c r="E8497" i="17"/>
  <c r="D8498" i="17"/>
  <c r="E8498" i="17"/>
  <c r="D8499" i="17"/>
  <c r="E8499" i="17"/>
  <c r="D8500" i="17"/>
  <c r="E8500" i="17"/>
  <c r="D8501" i="17"/>
  <c r="E8501" i="17"/>
  <c r="D8502" i="17"/>
  <c r="E8502" i="17"/>
  <c r="D8503" i="17"/>
  <c r="E8503" i="17"/>
  <c r="D8504" i="17"/>
  <c r="E8504" i="17"/>
  <c r="D8505" i="17"/>
  <c r="E8505" i="17"/>
  <c r="D8506" i="17"/>
  <c r="E8506" i="17"/>
  <c r="D8507" i="17"/>
  <c r="E8507" i="17"/>
  <c r="D8508" i="17"/>
  <c r="E8508" i="17"/>
  <c r="D8509" i="17"/>
  <c r="E8509" i="17"/>
  <c r="D8510" i="17"/>
  <c r="E8510" i="17"/>
  <c r="D8511" i="17"/>
  <c r="E8511" i="17"/>
  <c r="D8512" i="17"/>
  <c r="E8512" i="17"/>
  <c r="D8513" i="17"/>
  <c r="E8513" i="17"/>
  <c r="D8514" i="17"/>
  <c r="E8514" i="17"/>
  <c r="D8515" i="17"/>
  <c r="E8515" i="17"/>
  <c r="D8516" i="17"/>
  <c r="E8516" i="17"/>
  <c r="D8517" i="17"/>
  <c r="E8517" i="17"/>
  <c r="D8518" i="17"/>
  <c r="E8518" i="17"/>
  <c r="D8519" i="17"/>
  <c r="E8519" i="17"/>
  <c r="D8520" i="17"/>
  <c r="E8520" i="17"/>
  <c r="D8521" i="17"/>
  <c r="E8521" i="17"/>
  <c r="D8522" i="17"/>
  <c r="E8522" i="17"/>
  <c r="D8523" i="17"/>
  <c r="E8523" i="17"/>
  <c r="D8524" i="17"/>
  <c r="E8524" i="17"/>
  <c r="D8525" i="17"/>
  <c r="E8525" i="17"/>
  <c r="D8526" i="17"/>
  <c r="E8526" i="17"/>
  <c r="D8527" i="17"/>
  <c r="E8527" i="17"/>
  <c r="D8528" i="17"/>
  <c r="E8528" i="17"/>
  <c r="D8529" i="17"/>
  <c r="E8529" i="17"/>
  <c r="D8530" i="17"/>
  <c r="E8530" i="17"/>
  <c r="D8531" i="17"/>
  <c r="E8531" i="17"/>
  <c r="D8532" i="17"/>
  <c r="E8532" i="17"/>
  <c r="D8533" i="17"/>
  <c r="E8533" i="17"/>
  <c r="D8534" i="17"/>
  <c r="E8534" i="17"/>
  <c r="D8535" i="17"/>
  <c r="E8535" i="17"/>
  <c r="D8536" i="17"/>
  <c r="E8536" i="17"/>
  <c r="D8537" i="17"/>
  <c r="E8537" i="17"/>
  <c r="D8538" i="17"/>
  <c r="E8538" i="17"/>
  <c r="D8539" i="17"/>
  <c r="E8539" i="17"/>
  <c r="D8540" i="17"/>
  <c r="E8540" i="17"/>
  <c r="D8541" i="17"/>
  <c r="E8541" i="17"/>
  <c r="D8542" i="17"/>
  <c r="E8542" i="17"/>
  <c r="D8543" i="17"/>
  <c r="E8543" i="17"/>
  <c r="D8544" i="17"/>
  <c r="E8544" i="17"/>
  <c r="D8545" i="17"/>
  <c r="E8545" i="17"/>
  <c r="D8546" i="17"/>
  <c r="E8546" i="17"/>
  <c r="D8547" i="17"/>
  <c r="E8547" i="17"/>
  <c r="D8548" i="17"/>
  <c r="E8548" i="17"/>
  <c r="D8549" i="17"/>
  <c r="E8549" i="17"/>
  <c r="D8550" i="17"/>
  <c r="E8550" i="17"/>
  <c r="D8551" i="17"/>
  <c r="E8551" i="17"/>
  <c r="D8552" i="17"/>
  <c r="E8552" i="17"/>
  <c r="D8553" i="17"/>
  <c r="E8553" i="17"/>
  <c r="D8554" i="17"/>
  <c r="E8554" i="17"/>
  <c r="D8555" i="17"/>
  <c r="E8555" i="17"/>
  <c r="D8556" i="17"/>
  <c r="E8556" i="17"/>
  <c r="D8557" i="17"/>
  <c r="E8557" i="17"/>
  <c r="D8558" i="17"/>
  <c r="E8558" i="17"/>
  <c r="D8559" i="17"/>
  <c r="E8559" i="17"/>
  <c r="D8560" i="17"/>
  <c r="E8560" i="17"/>
  <c r="D8561" i="17"/>
  <c r="E8561" i="17"/>
  <c r="D8562" i="17"/>
  <c r="E8562" i="17"/>
  <c r="D8563" i="17"/>
  <c r="E8563" i="17"/>
  <c r="D8564" i="17"/>
  <c r="E8564" i="17"/>
  <c r="D8565" i="17"/>
  <c r="E8565" i="17"/>
  <c r="D8566" i="17"/>
  <c r="E8566" i="17"/>
  <c r="D8567" i="17"/>
  <c r="E8567" i="17"/>
  <c r="D8568" i="17"/>
  <c r="E8568" i="17"/>
  <c r="D8569" i="17"/>
  <c r="E8569" i="17"/>
  <c r="D8570" i="17"/>
  <c r="E8570" i="17"/>
  <c r="D8571" i="17"/>
  <c r="E8571" i="17"/>
  <c r="D8572" i="17"/>
  <c r="E8572" i="17"/>
  <c r="D8573" i="17"/>
  <c r="E8573" i="17"/>
  <c r="D8574" i="17"/>
  <c r="E8574" i="17"/>
  <c r="D8575" i="17"/>
  <c r="E8575" i="17"/>
  <c r="D8576" i="17"/>
  <c r="E8576" i="17"/>
  <c r="D8577" i="17"/>
  <c r="E8577" i="17"/>
  <c r="D8578" i="17"/>
  <c r="E8578" i="17"/>
  <c r="D8579" i="17"/>
  <c r="E8579" i="17"/>
  <c r="D8580" i="17"/>
  <c r="E8580" i="17"/>
  <c r="D8581" i="17"/>
  <c r="E8581" i="17"/>
  <c r="D8582" i="17"/>
  <c r="E8582" i="17"/>
  <c r="D8583" i="17"/>
  <c r="E8583" i="17"/>
  <c r="D8584" i="17"/>
  <c r="E8584" i="17"/>
  <c r="D8585" i="17"/>
  <c r="E8585" i="17"/>
  <c r="D8586" i="17"/>
  <c r="E8586" i="17"/>
  <c r="D8587" i="17"/>
  <c r="E8587" i="17"/>
  <c r="D8588" i="17"/>
  <c r="E8588" i="17"/>
  <c r="D8589" i="17"/>
  <c r="E8589" i="17"/>
  <c r="D8590" i="17"/>
  <c r="E8590" i="17"/>
  <c r="D8591" i="17"/>
  <c r="E8591" i="17"/>
  <c r="D8592" i="17"/>
  <c r="E8592" i="17"/>
  <c r="D8593" i="17"/>
  <c r="E8593" i="17"/>
  <c r="D8594" i="17"/>
  <c r="E8594" i="17"/>
  <c r="D8595" i="17"/>
  <c r="E8595" i="17"/>
  <c r="D8596" i="17"/>
  <c r="E8596" i="17"/>
  <c r="D8597" i="17"/>
  <c r="E8597" i="17"/>
  <c r="D8598" i="17"/>
  <c r="E8598" i="17"/>
  <c r="D8599" i="17"/>
  <c r="E8599" i="17"/>
  <c r="D8600" i="17"/>
  <c r="E8600" i="17"/>
  <c r="D8601" i="17"/>
  <c r="E8601" i="17"/>
  <c r="D8602" i="17"/>
  <c r="E8602" i="17"/>
  <c r="D8603" i="17"/>
  <c r="E8603" i="17"/>
  <c r="D8604" i="17"/>
  <c r="E8604" i="17"/>
  <c r="D8605" i="17"/>
  <c r="E8605" i="17"/>
  <c r="D8606" i="17"/>
  <c r="E8606" i="17"/>
  <c r="D8607" i="17"/>
  <c r="E8607" i="17"/>
  <c r="D8608" i="17"/>
  <c r="E8608" i="17"/>
  <c r="D8609" i="17"/>
  <c r="E8609" i="17"/>
  <c r="D8610" i="17"/>
  <c r="E8610" i="17"/>
  <c r="D8611" i="17"/>
  <c r="E8611" i="17"/>
  <c r="D8612" i="17"/>
  <c r="E8612" i="17"/>
  <c r="D8613" i="17"/>
  <c r="E8613" i="17"/>
  <c r="D8614" i="17"/>
  <c r="E8614" i="17"/>
  <c r="D8615" i="17"/>
  <c r="E8615" i="17"/>
  <c r="D8616" i="17"/>
  <c r="E8616" i="17"/>
  <c r="D8617" i="17"/>
  <c r="E8617" i="17"/>
  <c r="D8618" i="17"/>
  <c r="E8618" i="17"/>
  <c r="D8619" i="17"/>
  <c r="E8619" i="17"/>
  <c r="D8620" i="17"/>
  <c r="E8620" i="17"/>
  <c r="D8621" i="17"/>
  <c r="E8621" i="17"/>
  <c r="D8622" i="17"/>
  <c r="E8622" i="17"/>
  <c r="D8623" i="17"/>
  <c r="E8623" i="17"/>
  <c r="D8624" i="17"/>
  <c r="E8624" i="17"/>
  <c r="D8625" i="17"/>
  <c r="E8625" i="17"/>
  <c r="D8626" i="17"/>
  <c r="E8626" i="17"/>
  <c r="D8627" i="17"/>
  <c r="E8627" i="17"/>
  <c r="D8628" i="17"/>
  <c r="E8628" i="17"/>
  <c r="D8629" i="17"/>
  <c r="E8629" i="17"/>
  <c r="D8630" i="17"/>
  <c r="E8630" i="17"/>
  <c r="D8631" i="17"/>
  <c r="E8631" i="17"/>
  <c r="D8632" i="17"/>
  <c r="E8632" i="17"/>
  <c r="D8633" i="17"/>
  <c r="E8633" i="17"/>
  <c r="D8634" i="17"/>
  <c r="E8634" i="17"/>
  <c r="D8635" i="17"/>
  <c r="E8635" i="17"/>
  <c r="D8636" i="17"/>
  <c r="E8636" i="17"/>
  <c r="D8637" i="17"/>
  <c r="E8637" i="17"/>
  <c r="D8638" i="17"/>
  <c r="E8638" i="17"/>
  <c r="D8639" i="17"/>
  <c r="E8639" i="17"/>
  <c r="D8640" i="17"/>
  <c r="E8640" i="17"/>
  <c r="D8641" i="17"/>
  <c r="E8641" i="17"/>
  <c r="D8642" i="17"/>
  <c r="E8642" i="17"/>
  <c r="D8643" i="17"/>
  <c r="E8643" i="17"/>
  <c r="D8644" i="17"/>
  <c r="E8644" i="17"/>
  <c r="D8645" i="17"/>
  <c r="E8645" i="17"/>
  <c r="D8646" i="17"/>
  <c r="E8646" i="17"/>
  <c r="D8647" i="17"/>
  <c r="E8647" i="17"/>
  <c r="D8648" i="17"/>
  <c r="E8648" i="17"/>
  <c r="D8649" i="17"/>
  <c r="E8649" i="17"/>
  <c r="D8650" i="17"/>
  <c r="E8650" i="17"/>
  <c r="D8651" i="17"/>
  <c r="E8651" i="17"/>
  <c r="D8652" i="17"/>
  <c r="E8652" i="17"/>
  <c r="D8653" i="17"/>
  <c r="E8653" i="17"/>
  <c r="D8654" i="17"/>
  <c r="E8654" i="17"/>
  <c r="D8655" i="17"/>
  <c r="E8655" i="17"/>
  <c r="D8656" i="17"/>
  <c r="E8656" i="17"/>
  <c r="D8657" i="17"/>
  <c r="E8657" i="17"/>
  <c r="D8658" i="17"/>
  <c r="E8658" i="17"/>
  <c r="D8659" i="17"/>
  <c r="E8659" i="17"/>
  <c r="D8660" i="17"/>
  <c r="E8660" i="17"/>
  <c r="D8661" i="17"/>
  <c r="E8661" i="17"/>
  <c r="D8662" i="17"/>
  <c r="E8662" i="17"/>
  <c r="D8663" i="17"/>
  <c r="E8663" i="17"/>
  <c r="D8664" i="17"/>
  <c r="E8664" i="17"/>
  <c r="D8665" i="17"/>
  <c r="E8665" i="17"/>
  <c r="D8666" i="17"/>
  <c r="E8666" i="17"/>
  <c r="D8667" i="17"/>
  <c r="E8667" i="17"/>
  <c r="D8668" i="17"/>
  <c r="E8668" i="17"/>
  <c r="D8669" i="17"/>
  <c r="E8669" i="17"/>
  <c r="D8670" i="17"/>
  <c r="E8670" i="17"/>
  <c r="D8671" i="17"/>
  <c r="E8671" i="17"/>
  <c r="D8672" i="17"/>
  <c r="E8672" i="17"/>
  <c r="D8673" i="17"/>
  <c r="E8673" i="17"/>
  <c r="D8674" i="17"/>
  <c r="E8674" i="17"/>
  <c r="D8675" i="17"/>
  <c r="E8675" i="17"/>
  <c r="D8676" i="17"/>
  <c r="E8676" i="17"/>
  <c r="D8677" i="17"/>
  <c r="E8677" i="17"/>
  <c r="D8678" i="17"/>
  <c r="E8678" i="17"/>
  <c r="D8679" i="17"/>
  <c r="E8679" i="17"/>
  <c r="D8680" i="17"/>
  <c r="E8680" i="17"/>
  <c r="D8681" i="17"/>
  <c r="E8681" i="17"/>
  <c r="D8682" i="17"/>
  <c r="E8682" i="17"/>
  <c r="D8683" i="17"/>
  <c r="E8683" i="17"/>
  <c r="D8684" i="17"/>
  <c r="E8684" i="17"/>
  <c r="D8685" i="17"/>
  <c r="E8685" i="17"/>
  <c r="D8686" i="17"/>
  <c r="E8686" i="17"/>
  <c r="D8687" i="17"/>
  <c r="E8687" i="17"/>
  <c r="D8688" i="17"/>
  <c r="E8688" i="17"/>
  <c r="D8689" i="17"/>
  <c r="E8689" i="17"/>
  <c r="D8690" i="17"/>
  <c r="E8690" i="17"/>
  <c r="D8691" i="17"/>
  <c r="E8691" i="17"/>
  <c r="D8692" i="17"/>
  <c r="E8692" i="17"/>
  <c r="D8693" i="17"/>
  <c r="E8693" i="17"/>
  <c r="D8694" i="17"/>
  <c r="E8694" i="17"/>
  <c r="D8695" i="17"/>
  <c r="E8695" i="17"/>
  <c r="D8696" i="17"/>
  <c r="E8696" i="17"/>
  <c r="D8697" i="17"/>
  <c r="E8697" i="17"/>
  <c r="D8698" i="17"/>
  <c r="E8698" i="17"/>
  <c r="D8699" i="17"/>
  <c r="E8699" i="17"/>
  <c r="D8700" i="17"/>
  <c r="E8700" i="17"/>
  <c r="D8701" i="17"/>
  <c r="E8701" i="17"/>
  <c r="D8702" i="17"/>
  <c r="E8702" i="17"/>
  <c r="D8703" i="17"/>
  <c r="E8703" i="17"/>
  <c r="D8704" i="17"/>
  <c r="E8704" i="17"/>
  <c r="D8705" i="17"/>
  <c r="E8705" i="17"/>
  <c r="D8706" i="17"/>
  <c r="E8706" i="17"/>
  <c r="D8707" i="17"/>
  <c r="E8707" i="17"/>
  <c r="D8708" i="17"/>
  <c r="E8708" i="17"/>
  <c r="D8709" i="17"/>
  <c r="E8709" i="17"/>
  <c r="D8710" i="17"/>
  <c r="E8710" i="17"/>
  <c r="D8711" i="17"/>
  <c r="E8711" i="17"/>
  <c r="D8712" i="17"/>
  <c r="E8712" i="17"/>
  <c r="D8713" i="17"/>
  <c r="E8713" i="17"/>
  <c r="D8714" i="17"/>
  <c r="E8714" i="17"/>
  <c r="D8715" i="17"/>
  <c r="E8715" i="17"/>
  <c r="D8716" i="17"/>
  <c r="E8716" i="17"/>
  <c r="D8717" i="17"/>
  <c r="E8717" i="17"/>
  <c r="D8718" i="17"/>
  <c r="E8718" i="17"/>
  <c r="D8719" i="17"/>
  <c r="E8719" i="17"/>
  <c r="D8720" i="17"/>
  <c r="E8720" i="17"/>
  <c r="D8721" i="17"/>
  <c r="E8721" i="17"/>
  <c r="D8722" i="17"/>
  <c r="E8722" i="17"/>
  <c r="D8723" i="17"/>
  <c r="E8723" i="17"/>
  <c r="D8724" i="17"/>
  <c r="E8724" i="17"/>
  <c r="D8725" i="17"/>
  <c r="E8725" i="17"/>
  <c r="D8726" i="17"/>
  <c r="E8726" i="17"/>
  <c r="D8727" i="17"/>
  <c r="E8727" i="17"/>
  <c r="D8728" i="17"/>
  <c r="E8728" i="17"/>
  <c r="D8729" i="17"/>
  <c r="E8729" i="17"/>
  <c r="D8730" i="17"/>
  <c r="E8730" i="17"/>
  <c r="D8731" i="17"/>
  <c r="E8731" i="17"/>
  <c r="D8732" i="17"/>
  <c r="E8732" i="17"/>
  <c r="D8733" i="17"/>
  <c r="E8733" i="17"/>
  <c r="D8734" i="17"/>
  <c r="E8734" i="17"/>
  <c r="D8735" i="17"/>
  <c r="E8735" i="17"/>
  <c r="D8736" i="17"/>
  <c r="E8736" i="17"/>
  <c r="D8737" i="17"/>
  <c r="E8737" i="17"/>
  <c r="D8738" i="17"/>
  <c r="E8738" i="17"/>
  <c r="D8739" i="17"/>
  <c r="E8739" i="17"/>
  <c r="D8740" i="17"/>
  <c r="E8740" i="17"/>
  <c r="D8741" i="17"/>
  <c r="E8741" i="17"/>
  <c r="D8742" i="17"/>
  <c r="E8742" i="17"/>
  <c r="D8743" i="17"/>
  <c r="E8743" i="17"/>
  <c r="D8744" i="17"/>
  <c r="E8744" i="17"/>
  <c r="D8745" i="17"/>
  <c r="E8745" i="17"/>
  <c r="D8746" i="17"/>
  <c r="E8746" i="17"/>
  <c r="D8747" i="17"/>
  <c r="E8747" i="17"/>
  <c r="D8748" i="17"/>
  <c r="E8748" i="17"/>
  <c r="D8749" i="17"/>
  <c r="E8749" i="17"/>
  <c r="D8750" i="17"/>
  <c r="E8750" i="17"/>
  <c r="D8751" i="17"/>
  <c r="E8751" i="17"/>
  <c r="D8752" i="17"/>
  <c r="E8752" i="17"/>
  <c r="D8753" i="17"/>
  <c r="E8753" i="17"/>
  <c r="D8754" i="17"/>
  <c r="E8754" i="17"/>
  <c r="D8755" i="17"/>
  <c r="E8755" i="17"/>
  <c r="D8756" i="17"/>
  <c r="E8756" i="17"/>
  <c r="D8757" i="17"/>
  <c r="E8757" i="17"/>
  <c r="D8758" i="17"/>
  <c r="E8758" i="17"/>
  <c r="D8759" i="17"/>
  <c r="E8759" i="17"/>
  <c r="D8760" i="17"/>
  <c r="E8760" i="17"/>
  <c r="D8761" i="17"/>
  <c r="E8761" i="17"/>
  <c r="D8762" i="17"/>
  <c r="E8762" i="17"/>
  <c r="D8763" i="17"/>
  <c r="E8763" i="17"/>
  <c r="D8764" i="17"/>
  <c r="E8764" i="17"/>
  <c r="D8765" i="17"/>
  <c r="E8765" i="17"/>
  <c r="D8766" i="17"/>
  <c r="E8766" i="17"/>
  <c r="D8767" i="17"/>
  <c r="E8767" i="17"/>
  <c r="D8768" i="17"/>
  <c r="E8768" i="17"/>
  <c r="D8769" i="17"/>
  <c r="E8769" i="17"/>
  <c r="D8770" i="17"/>
  <c r="E8770" i="17"/>
  <c r="D8771" i="17"/>
  <c r="E8771" i="17"/>
  <c r="D8772" i="17"/>
  <c r="E8772" i="17"/>
  <c r="D8773" i="17"/>
  <c r="E8773" i="17"/>
  <c r="D8774" i="17"/>
  <c r="E8774" i="17"/>
  <c r="D8775" i="17"/>
  <c r="E8775" i="17"/>
  <c r="D8776" i="17"/>
  <c r="E8776" i="17"/>
  <c r="D8777" i="17"/>
  <c r="E8777" i="17"/>
  <c r="D8778" i="17"/>
  <c r="E8778" i="17"/>
  <c r="D8779" i="17"/>
  <c r="E8779" i="17"/>
  <c r="D8780" i="17"/>
  <c r="E8780" i="17"/>
  <c r="D8781" i="17"/>
  <c r="E8781" i="17"/>
  <c r="D8782" i="17"/>
  <c r="E8782" i="17"/>
  <c r="D8783" i="17"/>
  <c r="E8783" i="17"/>
  <c r="D8784" i="17"/>
  <c r="E8784" i="17"/>
  <c r="D8785" i="17"/>
  <c r="E8785" i="17"/>
  <c r="D8786" i="17"/>
  <c r="E8786" i="17"/>
  <c r="D8787" i="17"/>
  <c r="E8787" i="17"/>
  <c r="D8788" i="17"/>
  <c r="E8788" i="17"/>
  <c r="D8789" i="17"/>
  <c r="E8789" i="17"/>
  <c r="D8790" i="17"/>
  <c r="E8790" i="17"/>
  <c r="D8791" i="17"/>
  <c r="E8791" i="17"/>
  <c r="D8792" i="17"/>
  <c r="E8792" i="17"/>
  <c r="D8793" i="17"/>
  <c r="E8793" i="17"/>
  <c r="D8794" i="17"/>
  <c r="E8794" i="17"/>
  <c r="D8795" i="17"/>
  <c r="E8795" i="17"/>
  <c r="D8796" i="17"/>
  <c r="E8796" i="17"/>
  <c r="D8797" i="17"/>
  <c r="E8797" i="17"/>
  <c r="D8798" i="17"/>
  <c r="E8798" i="17"/>
  <c r="D8799" i="17"/>
  <c r="E8799" i="17"/>
  <c r="D8800" i="17"/>
  <c r="E8800" i="17"/>
  <c r="D8801" i="17"/>
  <c r="E8801" i="17"/>
  <c r="D8802" i="17"/>
  <c r="E8802" i="17"/>
  <c r="D8803" i="17"/>
  <c r="E8803" i="17"/>
  <c r="D8804" i="17"/>
  <c r="E8804" i="17"/>
  <c r="D8805" i="17"/>
  <c r="E8805" i="17"/>
  <c r="D8806" i="17"/>
  <c r="E8806" i="17"/>
  <c r="D8807" i="17"/>
  <c r="E8807" i="17"/>
  <c r="D8808" i="17"/>
  <c r="E8808" i="17"/>
  <c r="D8809" i="17"/>
  <c r="E8809" i="17"/>
  <c r="D8810" i="17"/>
  <c r="E8810" i="17"/>
  <c r="D8811" i="17"/>
  <c r="E8811" i="17"/>
  <c r="D8812" i="17"/>
  <c r="E8812" i="17"/>
  <c r="D8813" i="17"/>
  <c r="E8813" i="17"/>
  <c r="D8814" i="17"/>
  <c r="E8814" i="17"/>
  <c r="D8815" i="17"/>
  <c r="E8815" i="17"/>
  <c r="D8816" i="17"/>
  <c r="E8816" i="17"/>
  <c r="D8817" i="17"/>
  <c r="E8817" i="17"/>
  <c r="D8818" i="17"/>
  <c r="E8818" i="17"/>
  <c r="D8819" i="17"/>
  <c r="E8819" i="17"/>
  <c r="D8820" i="17"/>
  <c r="E8820" i="17"/>
  <c r="D8821" i="17"/>
  <c r="E8821" i="17"/>
  <c r="D8822" i="17"/>
  <c r="E8822" i="17"/>
  <c r="D8823" i="17"/>
  <c r="E8823" i="17"/>
  <c r="D8824" i="17"/>
  <c r="E8824" i="17"/>
  <c r="D8825" i="17"/>
  <c r="E8825" i="17"/>
  <c r="D8826" i="17"/>
  <c r="E8826" i="17"/>
  <c r="D8827" i="17"/>
  <c r="E8827" i="17"/>
  <c r="D8828" i="17"/>
  <c r="E8828" i="17"/>
  <c r="D8829" i="17"/>
  <c r="E8829" i="17"/>
  <c r="D8830" i="17"/>
  <c r="E8830" i="17"/>
  <c r="D8831" i="17"/>
  <c r="E8831" i="17"/>
  <c r="D8832" i="17"/>
  <c r="E8832" i="17"/>
  <c r="D8833" i="17"/>
  <c r="E8833" i="17"/>
  <c r="D8834" i="17"/>
  <c r="E8834" i="17"/>
  <c r="D8835" i="17"/>
  <c r="E8835" i="17"/>
  <c r="D8836" i="17"/>
  <c r="E8836" i="17"/>
  <c r="D8837" i="17"/>
  <c r="E8837" i="17"/>
  <c r="D8838" i="17"/>
  <c r="E8838" i="17"/>
  <c r="D8839" i="17"/>
  <c r="E8839" i="17"/>
  <c r="D8840" i="17"/>
  <c r="E8840" i="17"/>
  <c r="D8841" i="17"/>
  <c r="E8841" i="17"/>
  <c r="D8842" i="17"/>
  <c r="E8842" i="17"/>
  <c r="D8843" i="17"/>
  <c r="E8843" i="17"/>
  <c r="D8844" i="17"/>
  <c r="E8844" i="17"/>
  <c r="D8845" i="17"/>
  <c r="E8845" i="17"/>
  <c r="D8846" i="17"/>
  <c r="E8846" i="17"/>
  <c r="D8847" i="17"/>
  <c r="E8847" i="17"/>
  <c r="D8848" i="17"/>
  <c r="E8848" i="17"/>
  <c r="D8849" i="17"/>
  <c r="E8849" i="17"/>
  <c r="D8850" i="17"/>
  <c r="E8850" i="17"/>
  <c r="D8851" i="17"/>
  <c r="E8851" i="17"/>
  <c r="D8852" i="17"/>
  <c r="E8852" i="17"/>
  <c r="D8853" i="17"/>
  <c r="E8853" i="17"/>
  <c r="D8854" i="17"/>
  <c r="E8854" i="17"/>
  <c r="D8855" i="17"/>
  <c r="E8855" i="17"/>
  <c r="D8856" i="17"/>
  <c r="E8856" i="17"/>
  <c r="D8857" i="17"/>
  <c r="E8857" i="17"/>
  <c r="D8858" i="17"/>
  <c r="E8858" i="17"/>
  <c r="D8859" i="17"/>
  <c r="E8859" i="17"/>
  <c r="D8860" i="17"/>
  <c r="E8860" i="17"/>
  <c r="D8861" i="17"/>
  <c r="E8861" i="17"/>
  <c r="D8862" i="17"/>
  <c r="E8862" i="17"/>
  <c r="D8863" i="17"/>
  <c r="E8863" i="17"/>
  <c r="D8864" i="17"/>
  <c r="E8864" i="17"/>
  <c r="D8865" i="17"/>
  <c r="E8865" i="17"/>
  <c r="D8866" i="17"/>
  <c r="E8866" i="17"/>
  <c r="D8867" i="17"/>
  <c r="E8867" i="17"/>
  <c r="D8868" i="17"/>
  <c r="E8868" i="17"/>
  <c r="D8869" i="17"/>
  <c r="E8869" i="17"/>
  <c r="D8870" i="17"/>
  <c r="E8870" i="17"/>
  <c r="D8871" i="17"/>
  <c r="E8871" i="17"/>
  <c r="D8872" i="17"/>
  <c r="E8872" i="17"/>
  <c r="D8873" i="17"/>
  <c r="E8873" i="17"/>
  <c r="D8874" i="17"/>
  <c r="E8874" i="17"/>
  <c r="D8875" i="17"/>
  <c r="E8875" i="17"/>
  <c r="D8876" i="17"/>
  <c r="E8876" i="17"/>
  <c r="D8877" i="17"/>
  <c r="E8877" i="17"/>
  <c r="D8878" i="17"/>
  <c r="E8878" i="17"/>
  <c r="D8879" i="17"/>
  <c r="E8879" i="17"/>
  <c r="D8880" i="17"/>
  <c r="E8880" i="17"/>
  <c r="D8881" i="17"/>
  <c r="E8881" i="17"/>
  <c r="D8882" i="17"/>
  <c r="E8882" i="17"/>
  <c r="D8883" i="17"/>
  <c r="E8883" i="17"/>
  <c r="D8884" i="17"/>
  <c r="E8884" i="17"/>
  <c r="D8885" i="17"/>
  <c r="E8885" i="17"/>
  <c r="D8886" i="17"/>
  <c r="E8886" i="17"/>
  <c r="D8887" i="17"/>
  <c r="E8887" i="17"/>
  <c r="D8888" i="17"/>
  <c r="E8888" i="17"/>
  <c r="D8889" i="17"/>
  <c r="E8889" i="17"/>
  <c r="D8890" i="17"/>
  <c r="E8890" i="17"/>
  <c r="D8891" i="17"/>
  <c r="E8891" i="17"/>
  <c r="D8892" i="17"/>
  <c r="E8892" i="17"/>
  <c r="D8893" i="17"/>
  <c r="E8893" i="17"/>
  <c r="D8894" i="17"/>
  <c r="E8894" i="17"/>
  <c r="D8895" i="17"/>
  <c r="E8895" i="17"/>
  <c r="D8896" i="17"/>
  <c r="E8896" i="17"/>
  <c r="D8897" i="17"/>
  <c r="E8897" i="17"/>
  <c r="D8898" i="17"/>
  <c r="E8898" i="17"/>
  <c r="D8899" i="17"/>
  <c r="E8899" i="17"/>
  <c r="D8900" i="17"/>
  <c r="E8900" i="17"/>
  <c r="D8901" i="17"/>
  <c r="E8901" i="17"/>
  <c r="D8902" i="17"/>
  <c r="E8902" i="17"/>
  <c r="D8903" i="17"/>
  <c r="E8903" i="17"/>
  <c r="D8904" i="17"/>
  <c r="E8904" i="17"/>
  <c r="D8905" i="17"/>
  <c r="E8905" i="17"/>
  <c r="D8906" i="17"/>
  <c r="E8906" i="17"/>
  <c r="D8907" i="17"/>
  <c r="E8907" i="17"/>
  <c r="D8908" i="17"/>
  <c r="E8908" i="17"/>
  <c r="D8909" i="17"/>
  <c r="E8909" i="17"/>
  <c r="D8910" i="17"/>
  <c r="E8910" i="17"/>
  <c r="D8911" i="17"/>
  <c r="E8911" i="17"/>
  <c r="D8912" i="17"/>
  <c r="E8912" i="17"/>
  <c r="D8913" i="17"/>
  <c r="E8913" i="17"/>
  <c r="D8914" i="17"/>
  <c r="E8914" i="17"/>
  <c r="D8915" i="17"/>
  <c r="E8915" i="17"/>
  <c r="D8916" i="17"/>
  <c r="E8916" i="17"/>
  <c r="D8917" i="17"/>
  <c r="E8917" i="17"/>
  <c r="D8918" i="17"/>
  <c r="E8918" i="17"/>
  <c r="D8919" i="17"/>
  <c r="E8919" i="17"/>
  <c r="D8920" i="17"/>
  <c r="E8920" i="17"/>
  <c r="D8921" i="17"/>
  <c r="E8921" i="17"/>
  <c r="D8922" i="17"/>
  <c r="E8922" i="17"/>
  <c r="D8923" i="17"/>
  <c r="E8923" i="17"/>
  <c r="D8924" i="17"/>
  <c r="E8924" i="17"/>
  <c r="D8925" i="17"/>
  <c r="E8925" i="17"/>
  <c r="D8926" i="17"/>
  <c r="E8926" i="17"/>
  <c r="D8927" i="17"/>
  <c r="E8927" i="17"/>
  <c r="D8928" i="17"/>
  <c r="E8928" i="17"/>
  <c r="D8929" i="17"/>
  <c r="E8929" i="17"/>
  <c r="D8930" i="17"/>
  <c r="E8930" i="17"/>
  <c r="D8931" i="17"/>
  <c r="E8931" i="17"/>
  <c r="D8932" i="17"/>
  <c r="E8932" i="17"/>
  <c r="D8933" i="17"/>
  <c r="E8933" i="17"/>
  <c r="D8934" i="17"/>
  <c r="E8934" i="17"/>
  <c r="D8935" i="17"/>
  <c r="E8935" i="17"/>
  <c r="D8936" i="17"/>
  <c r="E8936" i="17"/>
  <c r="D8937" i="17"/>
  <c r="E8937" i="17"/>
  <c r="D8938" i="17"/>
  <c r="E8938" i="17"/>
  <c r="D8939" i="17"/>
  <c r="E8939" i="17"/>
  <c r="D8940" i="17"/>
  <c r="E8940" i="17"/>
  <c r="D8941" i="17"/>
  <c r="E8941" i="17"/>
  <c r="D8942" i="17"/>
  <c r="E8942" i="17"/>
  <c r="D8943" i="17"/>
  <c r="E8943" i="17"/>
  <c r="D8944" i="17"/>
  <c r="E8944" i="17"/>
  <c r="D8945" i="17"/>
  <c r="E8945" i="17"/>
  <c r="D8946" i="17"/>
  <c r="E8946" i="17"/>
  <c r="D8947" i="17"/>
  <c r="E8947" i="17"/>
  <c r="D8948" i="17"/>
  <c r="E8948" i="17"/>
  <c r="D8949" i="17"/>
  <c r="E8949" i="17"/>
  <c r="D8950" i="17"/>
  <c r="E8950" i="17"/>
  <c r="D8951" i="17"/>
  <c r="E8951" i="17"/>
  <c r="D8952" i="17"/>
  <c r="E8952" i="17"/>
  <c r="D8953" i="17"/>
  <c r="E8953" i="17"/>
  <c r="D8954" i="17"/>
  <c r="E8954" i="17"/>
  <c r="D8955" i="17"/>
  <c r="E8955" i="17"/>
  <c r="D8956" i="17"/>
  <c r="E8956" i="17"/>
  <c r="D8957" i="17"/>
  <c r="E8957" i="17"/>
  <c r="D8958" i="17"/>
  <c r="E8958" i="17"/>
  <c r="D8959" i="17"/>
  <c r="E8959" i="17"/>
  <c r="D8960" i="17"/>
  <c r="E8960" i="17"/>
  <c r="D8961" i="17"/>
  <c r="E8961" i="17"/>
  <c r="D8962" i="17"/>
  <c r="E8962" i="17"/>
  <c r="D8963" i="17"/>
  <c r="E8963" i="17"/>
  <c r="D8964" i="17"/>
  <c r="E8964" i="17"/>
  <c r="D8965" i="17"/>
  <c r="E8965" i="17"/>
  <c r="D8966" i="17"/>
  <c r="E8966" i="17"/>
  <c r="D8967" i="17"/>
  <c r="E8967" i="17"/>
  <c r="D8968" i="17"/>
  <c r="E8968" i="17"/>
  <c r="D8969" i="17"/>
  <c r="E8969" i="17"/>
  <c r="D8970" i="17"/>
  <c r="E8970" i="17"/>
  <c r="D8971" i="17"/>
  <c r="E8971" i="17"/>
  <c r="D8972" i="17"/>
  <c r="E8972" i="17"/>
  <c r="D8973" i="17"/>
  <c r="E8973" i="17"/>
  <c r="D8974" i="17"/>
  <c r="E8974" i="17"/>
  <c r="D8975" i="17"/>
  <c r="E8975" i="17"/>
  <c r="D8976" i="17"/>
  <c r="E8976" i="17"/>
  <c r="D8977" i="17"/>
  <c r="E8977" i="17"/>
  <c r="D8978" i="17"/>
  <c r="E8978" i="17"/>
  <c r="D8979" i="17"/>
  <c r="E8979" i="17"/>
  <c r="D8980" i="17"/>
  <c r="E8980" i="17"/>
  <c r="D8981" i="17"/>
  <c r="E8981" i="17"/>
  <c r="D8982" i="17"/>
  <c r="E8982" i="17"/>
  <c r="D8983" i="17"/>
  <c r="E8983" i="17"/>
  <c r="D8984" i="17"/>
  <c r="E8984" i="17"/>
  <c r="D8985" i="17"/>
  <c r="E8985" i="17"/>
  <c r="D8986" i="17"/>
  <c r="E8986" i="17"/>
  <c r="D8987" i="17"/>
  <c r="E8987" i="17"/>
  <c r="D8988" i="17"/>
  <c r="E8988" i="17"/>
  <c r="D8989" i="17"/>
  <c r="E8989" i="17"/>
  <c r="D8990" i="17"/>
  <c r="E8990" i="17"/>
  <c r="D8991" i="17"/>
  <c r="E8991" i="17"/>
  <c r="D8992" i="17"/>
  <c r="E8992" i="17"/>
  <c r="D8993" i="17"/>
  <c r="E8993" i="17"/>
  <c r="D8994" i="17"/>
  <c r="E8994" i="17"/>
  <c r="D8995" i="17"/>
  <c r="E8995" i="17"/>
  <c r="D8996" i="17"/>
  <c r="E8996" i="17"/>
  <c r="D8997" i="17"/>
  <c r="E8997" i="17"/>
  <c r="D8998" i="17"/>
  <c r="E8998" i="17"/>
  <c r="D8999" i="17"/>
  <c r="E8999" i="17"/>
  <c r="D9000" i="17"/>
  <c r="E9000" i="17"/>
  <c r="D9001" i="17"/>
  <c r="E9001" i="17"/>
  <c r="D9002" i="17"/>
  <c r="E9002" i="17"/>
  <c r="D9003" i="17"/>
  <c r="E9003" i="17"/>
  <c r="D9004" i="17"/>
  <c r="E9004" i="17"/>
  <c r="D9005" i="17"/>
  <c r="E9005" i="17"/>
  <c r="D9006" i="17"/>
  <c r="E9006" i="17"/>
  <c r="D9007" i="17"/>
  <c r="E9007" i="17"/>
  <c r="D9008" i="17"/>
  <c r="E9008" i="17"/>
  <c r="D9009" i="17"/>
  <c r="E9009" i="17"/>
  <c r="D9010" i="17"/>
  <c r="E9010" i="17"/>
  <c r="D9011" i="17"/>
  <c r="E9011" i="17"/>
  <c r="D9012" i="17"/>
  <c r="E9012" i="17"/>
  <c r="D9013" i="17"/>
  <c r="E9013" i="17"/>
  <c r="D9014" i="17"/>
  <c r="E9014" i="17"/>
  <c r="D9015" i="17"/>
  <c r="E9015" i="17"/>
  <c r="D9016" i="17"/>
  <c r="E9016" i="17"/>
  <c r="D9017" i="17"/>
  <c r="E9017" i="17"/>
  <c r="D9018" i="17"/>
  <c r="E9018" i="17"/>
  <c r="D9019" i="17"/>
  <c r="E9019" i="17"/>
  <c r="D9020" i="17"/>
  <c r="E9020" i="17"/>
  <c r="D9021" i="17"/>
  <c r="E9021" i="17"/>
  <c r="D9022" i="17"/>
  <c r="E9022" i="17"/>
  <c r="D9023" i="17"/>
  <c r="E9023" i="17"/>
  <c r="D9024" i="17"/>
  <c r="E9024" i="17"/>
  <c r="D9025" i="17"/>
  <c r="E9025" i="17"/>
  <c r="D9026" i="17"/>
  <c r="E9026" i="17"/>
  <c r="D9027" i="17"/>
  <c r="E9027" i="17"/>
  <c r="D9028" i="17"/>
  <c r="E9028" i="17"/>
  <c r="D9029" i="17"/>
  <c r="E9029" i="17"/>
  <c r="D9030" i="17"/>
  <c r="E9030" i="17"/>
  <c r="D9031" i="17"/>
  <c r="E9031" i="17"/>
  <c r="D9032" i="17"/>
  <c r="E9032" i="17"/>
  <c r="D9033" i="17"/>
  <c r="E9033" i="17"/>
  <c r="D9034" i="17"/>
  <c r="E9034" i="17"/>
  <c r="D9035" i="17"/>
  <c r="E9035" i="17"/>
  <c r="D9036" i="17"/>
  <c r="E9036" i="17"/>
  <c r="D9037" i="17"/>
  <c r="E9037" i="17"/>
  <c r="D9038" i="17"/>
  <c r="E9038" i="17"/>
  <c r="D9039" i="17"/>
  <c r="E9039" i="17"/>
  <c r="D9040" i="17"/>
  <c r="E9040" i="17"/>
  <c r="D9041" i="17"/>
  <c r="E9041" i="17"/>
  <c r="D9042" i="17"/>
  <c r="E9042" i="17"/>
  <c r="D9043" i="17"/>
  <c r="E9043" i="17"/>
  <c r="D9044" i="17"/>
  <c r="E9044" i="17"/>
  <c r="D9045" i="17"/>
  <c r="E9045" i="17"/>
  <c r="D9046" i="17"/>
  <c r="E9046" i="17"/>
  <c r="D9047" i="17"/>
  <c r="E9047" i="17"/>
  <c r="D9048" i="17"/>
  <c r="E9048" i="17"/>
  <c r="D9049" i="17"/>
  <c r="E9049" i="17"/>
  <c r="D9050" i="17"/>
  <c r="E9050" i="17"/>
  <c r="D9051" i="17"/>
  <c r="E9051" i="17"/>
  <c r="D9052" i="17"/>
  <c r="E9052" i="17"/>
  <c r="D9053" i="17"/>
  <c r="E9053" i="17"/>
  <c r="D9054" i="17"/>
  <c r="E9054" i="17"/>
  <c r="D9055" i="17"/>
  <c r="E9055" i="17"/>
  <c r="D9056" i="17"/>
  <c r="E9056" i="17"/>
  <c r="D9057" i="17"/>
  <c r="E9057" i="17"/>
  <c r="D9058" i="17"/>
  <c r="E9058" i="17"/>
  <c r="D9059" i="17"/>
  <c r="E9059" i="17"/>
  <c r="D9060" i="17"/>
  <c r="E9060" i="17"/>
  <c r="D9061" i="17"/>
  <c r="E9061" i="17"/>
  <c r="D9062" i="17"/>
  <c r="E9062" i="17"/>
  <c r="D9063" i="17"/>
  <c r="E9063" i="17"/>
  <c r="D9064" i="17"/>
  <c r="E9064" i="17"/>
  <c r="D9065" i="17"/>
  <c r="E9065" i="17"/>
  <c r="D9066" i="17"/>
  <c r="E9066" i="17"/>
  <c r="D9067" i="17"/>
  <c r="E9067" i="17"/>
  <c r="D9068" i="17"/>
  <c r="E9068" i="17"/>
  <c r="D9069" i="17"/>
  <c r="E9069" i="17"/>
  <c r="D9070" i="17"/>
  <c r="E9070" i="17"/>
  <c r="D9071" i="17"/>
  <c r="E9071" i="17"/>
  <c r="D9072" i="17"/>
  <c r="E9072" i="17"/>
  <c r="D9073" i="17"/>
  <c r="E9073" i="17"/>
  <c r="D9074" i="17"/>
  <c r="E9074" i="17"/>
  <c r="D9075" i="17"/>
  <c r="E9075" i="17"/>
  <c r="D9076" i="17"/>
  <c r="E9076" i="17"/>
  <c r="D9077" i="17"/>
  <c r="E9077" i="17"/>
  <c r="D9078" i="17"/>
  <c r="E9078" i="17"/>
  <c r="D9079" i="17"/>
  <c r="E9079" i="17"/>
  <c r="D9080" i="17"/>
  <c r="E9080" i="17"/>
  <c r="D9081" i="17"/>
  <c r="E9081" i="17"/>
  <c r="D9082" i="17"/>
  <c r="E9082" i="17"/>
  <c r="D9083" i="17"/>
  <c r="E9083" i="17"/>
  <c r="D9084" i="17"/>
  <c r="E9084" i="17"/>
  <c r="D9085" i="17"/>
  <c r="E9085" i="17"/>
  <c r="D9086" i="17"/>
  <c r="E9086" i="17"/>
  <c r="D9087" i="17"/>
  <c r="E9087" i="17"/>
  <c r="D9088" i="17"/>
  <c r="E9088" i="17"/>
  <c r="D9089" i="17"/>
  <c r="E9089" i="17"/>
  <c r="D9090" i="17"/>
  <c r="E9090" i="17"/>
  <c r="D9091" i="17"/>
  <c r="E9091" i="17"/>
  <c r="D9092" i="17"/>
  <c r="E9092" i="17"/>
  <c r="D9093" i="17"/>
  <c r="E9093" i="17"/>
  <c r="D9094" i="17"/>
  <c r="E9094" i="17"/>
  <c r="D9095" i="17"/>
  <c r="E9095" i="17"/>
  <c r="D9096" i="17"/>
  <c r="E9096" i="17"/>
  <c r="D9097" i="17"/>
  <c r="E9097" i="17"/>
  <c r="D9098" i="17"/>
  <c r="E9098" i="17"/>
  <c r="D9099" i="17"/>
  <c r="E9099" i="17"/>
  <c r="D9100" i="17"/>
  <c r="E9100" i="17"/>
  <c r="D9101" i="17"/>
  <c r="E9101" i="17"/>
  <c r="D9102" i="17"/>
  <c r="E9102" i="17"/>
  <c r="D9103" i="17"/>
  <c r="E9103" i="17"/>
  <c r="D9104" i="17"/>
  <c r="E9104" i="17"/>
  <c r="D9105" i="17"/>
  <c r="E9105" i="17"/>
  <c r="D9106" i="17"/>
  <c r="E9106" i="17"/>
  <c r="D9107" i="17"/>
  <c r="E9107" i="17"/>
  <c r="D9108" i="17"/>
  <c r="E9108" i="17"/>
  <c r="D9109" i="17"/>
  <c r="E9109" i="17"/>
  <c r="D9110" i="17"/>
  <c r="E9110" i="17"/>
  <c r="D9111" i="17"/>
  <c r="E9111" i="17"/>
  <c r="D9112" i="17"/>
  <c r="E9112" i="17"/>
  <c r="D9113" i="17"/>
  <c r="E9113" i="17"/>
  <c r="D9114" i="17"/>
  <c r="E9114" i="17"/>
  <c r="D9115" i="17"/>
  <c r="E9115" i="17"/>
  <c r="D9116" i="17"/>
  <c r="E9116" i="17"/>
  <c r="D9117" i="17"/>
  <c r="E9117" i="17"/>
  <c r="D9118" i="17"/>
  <c r="E9118" i="17"/>
  <c r="D9119" i="17"/>
  <c r="E9119" i="17"/>
  <c r="D9120" i="17"/>
  <c r="E9120" i="17"/>
  <c r="D9121" i="17"/>
  <c r="E9121" i="17"/>
  <c r="D9122" i="17"/>
  <c r="E9122" i="17"/>
  <c r="D9123" i="17"/>
  <c r="E9123" i="17"/>
  <c r="D9124" i="17"/>
  <c r="E9124" i="17"/>
  <c r="D9125" i="17"/>
  <c r="E9125" i="17"/>
  <c r="D9126" i="17"/>
  <c r="E9126" i="17"/>
  <c r="D9127" i="17"/>
  <c r="E9127" i="17"/>
  <c r="D9128" i="17"/>
  <c r="E9128" i="17"/>
  <c r="D9129" i="17"/>
  <c r="E9129" i="17"/>
  <c r="D9130" i="17"/>
  <c r="E9130" i="17"/>
  <c r="D9131" i="17"/>
  <c r="E9131" i="17"/>
  <c r="D9132" i="17"/>
  <c r="E9132" i="17"/>
  <c r="D9133" i="17"/>
  <c r="E9133" i="17"/>
  <c r="D9134" i="17"/>
  <c r="E9134" i="17"/>
  <c r="D9135" i="17"/>
  <c r="E9135" i="17"/>
  <c r="D9136" i="17"/>
  <c r="E9136" i="17"/>
  <c r="D9137" i="17"/>
  <c r="E9137" i="17"/>
  <c r="D9138" i="17"/>
  <c r="E9138" i="17"/>
  <c r="D9139" i="17"/>
  <c r="E9139" i="17"/>
  <c r="D9140" i="17"/>
  <c r="E9140" i="17"/>
  <c r="D9141" i="17"/>
  <c r="E9141" i="17"/>
  <c r="D9142" i="17"/>
  <c r="E9142" i="17"/>
  <c r="D9143" i="17"/>
  <c r="E9143" i="17"/>
  <c r="D9144" i="17"/>
  <c r="E9144" i="17"/>
  <c r="D9145" i="17"/>
  <c r="E9145" i="17"/>
  <c r="D9146" i="17"/>
  <c r="E9146" i="17"/>
  <c r="D9147" i="17"/>
  <c r="E9147" i="17"/>
  <c r="D9148" i="17"/>
  <c r="E9148" i="17"/>
  <c r="D9149" i="17"/>
  <c r="E9149" i="17"/>
  <c r="D9150" i="17"/>
  <c r="E9150" i="17"/>
  <c r="D9151" i="17"/>
  <c r="E9151" i="17"/>
  <c r="D9152" i="17"/>
  <c r="E9152" i="17"/>
  <c r="D9153" i="17"/>
  <c r="E9153" i="17"/>
  <c r="D9154" i="17"/>
  <c r="E9154" i="17"/>
  <c r="D9155" i="17"/>
  <c r="E9155" i="17"/>
  <c r="D9156" i="17"/>
  <c r="E9156" i="17"/>
  <c r="D9157" i="17"/>
  <c r="E9157" i="17"/>
  <c r="D9158" i="17"/>
  <c r="E9158" i="17"/>
  <c r="D9159" i="17"/>
  <c r="E9159" i="17"/>
  <c r="D9160" i="17"/>
  <c r="E9160" i="17"/>
  <c r="D9161" i="17"/>
  <c r="E9161" i="17"/>
  <c r="D9162" i="17"/>
  <c r="E9162" i="17"/>
  <c r="D9163" i="17"/>
  <c r="E9163" i="17"/>
  <c r="D9164" i="17"/>
  <c r="E9164" i="17"/>
  <c r="D9165" i="17"/>
  <c r="E9165" i="17"/>
  <c r="D9166" i="17"/>
  <c r="E9166" i="17"/>
  <c r="D9167" i="17"/>
  <c r="E9167" i="17"/>
  <c r="D9168" i="17"/>
  <c r="E9168" i="17"/>
  <c r="D9169" i="17"/>
  <c r="E9169" i="17"/>
  <c r="D9170" i="17"/>
  <c r="E9170" i="17"/>
  <c r="D9171" i="17"/>
  <c r="E9171" i="17"/>
  <c r="D9172" i="17"/>
  <c r="E9172" i="17"/>
  <c r="D9173" i="17"/>
  <c r="E9173" i="17"/>
  <c r="D9174" i="17"/>
  <c r="E9174" i="17"/>
  <c r="D9175" i="17"/>
  <c r="E9175" i="17"/>
  <c r="D9176" i="17"/>
  <c r="E9176" i="17"/>
  <c r="D9177" i="17"/>
  <c r="E9177" i="17"/>
  <c r="D9178" i="17"/>
  <c r="E9178" i="17"/>
  <c r="D9179" i="17"/>
  <c r="E9179" i="17"/>
  <c r="D9180" i="17"/>
  <c r="E9180" i="17"/>
  <c r="D9181" i="17"/>
  <c r="E9181" i="17"/>
  <c r="D9182" i="17"/>
  <c r="E9182" i="17"/>
  <c r="D9183" i="17"/>
  <c r="E9183" i="17"/>
  <c r="D9184" i="17"/>
  <c r="E9184" i="17"/>
  <c r="D9185" i="17"/>
  <c r="E9185" i="17"/>
  <c r="D9186" i="17"/>
  <c r="E9186" i="17"/>
  <c r="D9187" i="17"/>
  <c r="E9187" i="17"/>
  <c r="D9188" i="17"/>
  <c r="E9188" i="17"/>
  <c r="D9189" i="17"/>
  <c r="E9189" i="17"/>
  <c r="D9190" i="17"/>
  <c r="E9190" i="17"/>
  <c r="D9191" i="17"/>
  <c r="E9191" i="17"/>
  <c r="D9192" i="17"/>
  <c r="E9192" i="17"/>
  <c r="D9193" i="17"/>
  <c r="E9193" i="17"/>
  <c r="D9194" i="17"/>
  <c r="E9194" i="17"/>
  <c r="D9195" i="17"/>
  <c r="E9195" i="17"/>
  <c r="D9196" i="17"/>
  <c r="E9196" i="17"/>
  <c r="D9197" i="17"/>
  <c r="E9197" i="17"/>
  <c r="D9198" i="17"/>
  <c r="E9198" i="17"/>
  <c r="D9199" i="17"/>
  <c r="E9199" i="17"/>
  <c r="D9200" i="17"/>
  <c r="E9200" i="17"/>
  <c r="D9201" i="17"/>
  <c r="E9201" i="17"/>
  <c r="D9202" i="17"/>
  <c r="E9202" i="17"/>
  <c r="D9203" i="17"/>
  <c r="E9203" i="17"/>
  <c r="D9204" i="17"/>
  <c r="E9204" i="17"/>
  <c r="D9205" i="17"/>
  <c r="E9205" i="17"/>
  <c r="D9206" i="17"/>
  <c r="E9206" i="17"/>
  <c r="D9207" i="17"/>
  <c r="E9207" i="17"/>
  <c r="D9208" i="17"/>
  <c r="E9208" i="17"/>
  <c r="D9209" i="17"/>
  <c r="E9209" i="17"/>
  <c r="D9210" i="17"/>
  <c r="E9210" i="17"/>
  <c r="D9211" i="17"/>
  <c r="E9211" i="17"/>
  <c r="D9212" i="17"/>
  <c r="E9212" i="17"/>
  <c r="D9213" i="17"/>
  <c r="E9213" i="17"/>
  <c r="D9214" i="17"/>
  <c r="E9214" i="17"/>
  <c r="D9215" i="17"/>
  <c r="E9215" i="17"/>
  <c r="D9216" i="17"/>
  <c r="E9216" i="17"/>
  <c r="D9217" i="17"/>
  <c r="E9217" i="17"/>
  <c r="D9218" i="17"/>
  <c r="E9218" i="17"/>
  <c r="D9219" i="17"/>
  <c r="E9219" i="17"/>
  <c r="D9220" i="17"/>
  <c r="E9220" i="17"/>
  <c r="D9221" i="17"/>
  <c r="E9221" i="17"/>
  <c r="D9222" i="17"/>
  <c r="E9222" i="17"/>
  <c r="D9223" i="17"/>
  <c r="E9223" i="17"/>
  <c r="D9224" i="17"/>
  <c r="E9224" i="17"/>
  <c r="D9225" i="17"/>
  <c r="E9225" i="17"/>
  <c r="D9226" i="17"/>
  <c r="E9226" i="17"/>
  <c r="D9227" i="17"/>
  <c r="E9227" i="17"/>
  <c r="D9228" i="17"/>
  <c r="E9228" i="17"/>
  <c r="D9229" i="17"/>
  <c r="E9229" i="17"/>
  <c r="D9230" i="17"/>
  <c r="E9230" i="17"/>
  <c r="D9231" i="17"/>
  <c r="E9231" i="17"/>
  <c r="D9232" i="17"/>
  <c r="E9232" i="17"/>
  <c r="D9233" i="17"/>
  <c r="E9233" i="17"/>
  <c r="D9234" i="17"/>
  <c r="E9234" i="17"/>
  <c r="D9235" i="17"/>
  <c r="E9235" i="17"/>
  <c r="D9236" i="17"/>
  <c r="E9236" i="17"/>
  <c r="D9237" i="17"/>
  <c r="E9237" i="17"/>
  <c r="D9238" i="17"/>
  <c r="E9238" i="17"/>
  <c r="D9239" i="17"/>
  <c r="E9239" i="17"/>
  <c r="D9240" i="17"/>
  <c r="E9240" i="17"/>
  <c r="D9241" i="17"/>
  <c r="E9241" i="17"/>
  <c r="D9242" i="17"/>
  <c r="E9242" i="17"/>
  <c r="D9243" i="17"/>
  <c r="E9243" i="17"/>
  <c r="D9244" i="17"/>
  <c r="E9244" i="17"/>
  <c r="D9245" i="17"/>
  <c r="E9245" i="17"/>
  <c r="D9246" i="17"/>
  <c r="E9246" i="17"/>
  <c r="D9247" i="17"/>
  <c r="E9247" i="17"/>
  <c r="D9248" i="17"/>
  <c r="E9248" i="17"/>
  <c r="D9249" i="17"/>
  <c r="E9249" i="17"/>
  <c r="D9250" i="17"/>
  <c r="E9250" i="17"/>
  <c r="D9251" i="17"/>
  <c r="E9251" i="17"/>
  <c r="D9252" i="17"/>
  <c r="E9252" i="17"/>
  <c r="D9253" i="17"/>
  <c r="E9253" i="17"/>
  <c r="D9254" i="17"/>
  <c r="E9254" i="17"/>
  <c r="D9255" i="17"/>
  <c r="E9255" i="17"/>
  <c r="D9256" i="17"/>
  <c r="E9256" i="17"/>
  <c r="D9257" i="17"/>
  <c r="E9257" i="17"/>
  <c r="D9258" i="17"/>
  <c r="E9258" i="17"/>
  <c r="D9259" i="17"/>
  <c r="E9259" i="17"/>
  <c r="D9260" i="17"/>
  <c r="E9260" i="17"/>
  <c r="D9261" i="17"/>
  <c r="E9261" i="17"/>
  <c r="D9262" i="17"/>
  <c r="E9262" i="17"/>
  <c r="D9263" i="17"/>
  <c r="E9263" i="17"/>
  <c r="D9264" i="17"/>
  <c r="E9264" i="17"/>
  <c r="D9265" i="17"/>
  <c r="E9265" i="17"/>
  <c r="D9266" i="17"/>
  <c r="E9266" i="17"/>
  <c r="D9267" i="17"/>
  <c r="E9267" i="17"/>
  <c r="D9268" i="17"/>
  <c r="E9268" i="17"/>
  <c r="D9269" i="17"/>
  <c r="E9269" i="17"/>
  <c r="D9270" i="17"/>
  <c r="E9270" i="17"/>
  <c r="D9271" i="17"/>
  <c r="E9271" i="17"/>
  <c r="D9272" i="17"/>
  <c r="E9272" i="17"/>
  <c r="D9273" i="17"/>
  <c r="E9273" i="17"/>
  <c r="D9274" i="17"/>
  <c r="E9274" i="17"/>
  <c r="D9275" i="17"/>
  <c r="E9275" i="17"/>
  <c r="D9276" i="17"/>
  <c r="E9276" i="17"/>
  <c r="D9277" i="17"/>
  <c r="E9277" i="17"/>
  <c r="D9278" i="17"/>
  <c r="E9278" i="17"/>
  <c r="D9279" i="17"/>
  <c r="E9279" i="17"/>
  <c r="D9280" i="17"/>
  <c r="E9280" i="17"/>
  <c r="D9281" i="17"/>
  <c r="E9281" i="17"/>
  <c r="D9282" i="17"/>
  <c r="E9282" i="17"/>
  <c r="D9283" i="17"/>
  <c r="E9283" i="17"/>
  <c r="D9284" i="17"/>
  <c r="E9284" i="17"/>
  <c r="D9285" i="17"/>
  <c r="E9285" i="17"/>
  <c r="D9286" i="17"/>
  <c r="E9286" i="17"/>
  <c r="D9287" i="17"/>
  <c r="E9287" i="17"/>
  <c r="D9288" i="17"/>
  <c r="E9288" i="17"/>
  <c r="D9289" i="17"/>
  <c r="E9289" i="17"/>
  <c r="D9290" i="17"/>
  <c r="E9290" i="17"/>
  <c r="D9291" i="17"/>
  <c r="E9291" i="17"/>
  <c r="D9292" i="17"/>
  <c r="E9292" i="17"/>
  <c r="D9293" i="17"/>
  <c r="E9293" i="17"/>
  <c r="D9294" i="17"/>
  <c r="E9294" i="17"/>
  <c r="D9295" i="17"/>
  <c r="E9295" i="17"/>
  <c r="D9296" i="17"/>
  <c r="E9296" i="17"/>
  <c r="D9297" i="17"/>
  <c r="E9297" i="17"/>
  <c r="D9298" i="17"/>
  <c r="E9298" i="17"/>
  <c r="D9299" i="17"/>
  <c r="E9299" i="17"/>
  <c r="D9300" i="17"/>
  <c r="E9300" i="17"/>
  <c r="D9301" i="17"/>
  <c r="E9301" i="17"/>
  <c r="D9302" i="17"/>
  <c r="E9302" i="17"/>
  <c r="D9303" i="17"/>
  <c r="E9303" i="17"/>
  <c r="D9304" i="17"/>
  <c r="E9304" i="17"/>
  <c r="D9305" i="17"/>
  <c r="E9305" i="17"/>
  <c r="D9306" i="17"/>
  <c r="E9306" i="17"/>
  <c r="D9307" i="17"/>
  <c r="E9307" i="17"/>
  <c r="D9308" i="17"/>
  <c r="E9308" i="17"/>
  <c r="D9309" i="17"/>
  <c r="E9309" i="17"/>
  <c r="D9310" i="17"/>
  <c r="E9310" i="17"/>
  <c r="D9311" i="17"/>
  <c r="E9311" i="17"/>
  <c r="D9312" i="17"/>
  <c r="E9312" i="17"/>
  <c r="D9313" i="17"/>
  <c r="E9313" i="17"/>
  <c r="D9314" i="17"/>
  <c r="E9314" i="17"/>
  <c r="D9315" i="17"/>
  <c r="E9315" i="17"/>
  <c r="D9316" i="17"/>
  <c r="E9316" i="17"/>
  <c r="D9317" i="17"/>
  <c r="E9317" i="17"/>
  <c r="D9318" i="17"/>
  <c r="E9318" i="17"/>
  <c r="D9319" i="17"/>
  <c r="E9319" i="17"/>
  <c r="D9320" i="17"/>
  <c r="E9320" i="17"/>
  <c r="D9321" i="17"/>
  <c r="E9321" i="17"/>
  <c r="D9322" i="17"/>
  <c r="E9322" i="17"/>
  <c r="D9323" i="17"/>
  <c r="E9323" i="17"/>
  <c r="D9324" i="17"/>
  <c r="E9324" i="17"/>
  <c r="D9325" i="17"/>
  <c r="E9325" i="17"/>
  <c r="D9326" i="17"/>
  <c r="E9326" i="17"/>
  <c r="D9327" i="17"/>
  <c r="E9327" i="17"/>
  <c r="D9328" i="17"/>
  <c r="E9328" i="17"/>
  <c r="D9329" i="17"/>
  <c r="E9329" i="17"/>
  <c r="D9330" i="17"/>
  <c r="E9330" i="17"/>
  <c r="D9331" i="17"/>
  <c r="E9331" i="17"/>
  <c r="D9332" i="17"/>
  <c r="E9332" i="17"/>
  <c r="D9333" i="17"/>
  <c r="E9333" i="17"/>
  <c r="D9334" i="17"/>
  <c r="E9334" i="17"/>
  <c r="D9335" i="17"/>
  <c r="E9335" i="17"/>
  <c r="D9336" i="17"/>
  <c r="E9336" i="17"/>
  <c r="D9337" i="17"/>
  <c r="E9337" i="17"/>
  <c r="D9338" i="17"/>
  <c r="E9338" i="17"/>
  <c r="D9339" i="17"/>
  <c r="E9339" i="17"/>
  <c r="D9340" i="17"/>
  <c r="E9340" i="17"/>
  <c r="D9341" i="17"/>
  <c r="E9341" i="17"/>
  <c r="D9342" i="17"/>
  <c r="E9342" i="17"/>
  <c r="D9343" i="17"/>
  <c r="E9343" i="17"/>
  <c r="D9344" i="17"/>
  <c r="E9344" i="17"/>
  <c r="D9345" i="17"/>
  <c r="E9345" i="17"/>
  <c r="D9346" i="17"/>
  <c r="E9346" i="17"/>
  <c r="D9347" i="17"/>
  <c r="E9347" i="17"/>
  <c r="D9348" i="17"/>
  <c r="E9348" i="17"/>
  <c r="D9349" i="17"/>
  <c r="E9349" i="17"/>
  <c r="D9350" i="17"/>
  <c r="E9350" i="17"/>
  <c r="D9351" i="17"/>
  <c r="E9351" i="17"/>
  <c r="D9352" i="17"/>
  <c r="E9352" i="17"/>
  <c r="D9353" i="17"/>
  <c r="E9353" i="17"/>
  <c r="D9354" i="17"/>
  <c r="E9354" i="17"/>
  <c r="D9355" i="17"/>
  <c r="E9355" i="17"/>
  <c r="D9356" i="17"/>
  <c r="E9356" i="17"/>
  <c r="D9357" i="17"/>
  <c r="E9357" i="17"/>
  <c r="D9358" i="17"/>
  <c r="E9358" i="17"/>
  <c r="D9359" i="17"/>
  <c r="E9359" i="17"/>
  <c r="D9360" i="17"/>
  <c r="E9360" i="17"/>
  <c r="D9361" i="17"/>
  <c r="E9361" i="17"/>
  <c r="D9362" i="17"/>
  <c r="E9362" i="17"/>
  <c r="D9363" i="17"/>
  <c r="E9363" i="17"/>
  <c r="D9364" i="17"/>
  <c r="E9364" i="17"/>
  <c r="D9365" i="17"/>
  <c r="E9365" i="17"/>
  <c r="D9366" i="17"/>
  <c r="E9366" i="17"/>
  <c r="D9367" i="17"/>
  <c r="E9367" i="17"/>
  <c r="D9368" i="17"/>
  <c r="E9368" i="17"/>
  <c r="D9369" i="17"/>
  <c r="E9369" i="17"/>
  <c r="D9370" i="17"/>
  <c r="E9370" i="17"/>
  <c r="D9371" i="17"/>
  <c r="E9371" i="17"/>
  <c r="D9372" i="17"/>
  <c r="E9372" i="17"/>
  <c r="D9373" i="17"/>
  <c r="E9373" i="17"/>
  <c r="D9374" i="17"/>
  <c r="E9374" i="17"/>
  <c r="D9375" i="17"/>
  <c r="E9375" i="17"/>
  <c r="D9376" i="17"/>
  <c r="E9376" i="17"/>
  <c r="D9377" i="17"/>
  <c r="E9377" i="17"/>
  <c r="D9378" i="17"/>
  <c r="E9378" i="17"/>
  <c r="D9379" i="17"/>
  <c r="E9379" i="17"/>
  <c r="D9380" i="17"/>
  <c r="E9380" i="17"/>
  <c r="D9381" i="17"/>
  <c r="E9381" i="17"/>
  <c r="D9382" i="17"/>
  <c r="E9382" i="17"/>
  <c r="D9383" i="17"/>
  <c r="E9383" i="17"/>
  <c r="D9384" i="17"/>
  <c r="E9384" i="17"/>
  <c r="D9385" i="17"/>
  <c r="E9385" i="17"/>
  <c r="D9386" i="17"/>
  <c r="E9386" i="17"/>
  <c r="D9387" i="17"/>
  <c r="E9387" i="17"/>
  <c r="D9388" i="17"/>
  <c r="E9388" i="17"/>
  <c r="D9389" i="17"/>
  <c r="E9389" i="17"/>
  <c r="D9390" i="17"/>
  <c r="E9390" i="17"/>
  <c r="D9391" i="17"/>
  <c r="E9391" i="17"/>
  <c r="D9392" i="17"/>
  <c r="E9392" i="17"/>
  <c r="D9393" i="17"/>
  <c r="E9393" i="17"/>
  <c r="D9394" i="17"/>
  <c r="E9394" i="17"/>
  <c r="D9395" i="17"/>
  <c r="E9395" i="17"/>
  <c r="D9396" i="17"/>
  <c r="E9396" i="17"/>
  <c r="D9397" i="17"/>
  <c r="E9397" i="17"/>
  <c r="D9398" i="17"/>
  <c r="E9398" i="17"/>
  <c r="D9399" i="17"/>
  <c r="E9399" i="17"/>
  <c r="D9400" i="17"/>
  <c r="E9400" i="17"/>
  <c r="D9401" i="17"/>
  <c r="E9401" i="17"/>
  <c r="D9402" i="17"/>
  <c r="E9402" i="17"/>
  <c r="D9403" i="17"/>
  <c r="E9403" i="17"/>
  <c r="D9404" i="17"/>
  <c r="E9404" i="17"/>
  <c r="D9405" i="17"/>
  <c r="E9405" i="17"/>
  <c r="D9406" i="17"/>
  <c r="E9406" i="17"/>
  <c r="D9407" i="17"/>
  <c r="E9407" i="17"/>
  <c r="D9408" i="17"/>
  <c r="E9408" i="17"/>
  <c r="D9409" i="17"/>
  <c r="E9409" i="17"/>
  <c r="D9410" i="17"/>
  <c r="E9410" i="17"/>
  <c r="D9411" i="17"/>
  <c r="E9411" i="17"/>
  <c r="D9412" i="17"/>
  <c r="E9412" i="17"/>
  <c r="D9413" i="17"/>
  <c r="E9413" i="17"/>
  <c r="D9414" i="17"/>
  <c r="E9414" i="17"/>
  <c r="D9415" i="17"/>
  <c r="E9415" i="17"/>
  <c r="D9416" i="17"/>
  <c r="E9416" i="17"/>
  <c r="D9417" i="17"/>
  <c r="E9417" i="17"/>
  <c r="D9418" i="17"/>
  <c r="E9418" i="17"/>
  <c r="D9419" i="17"/>
  <c r="E9419" i="17"/>
  <c r="D9420" i="17"/>
  <c r="E9420" i="17"/>
  <c r="D9421" i="17"/>
  <c r="E9421" i="17"/>
  <c r="D9422" i="17"/>
  <c r="E9422" i="17"/>
  <c r="D9423" i="17"/>
  <c r="E9423" i="17"/>
  <c r="D9424" i="17"/>
  <c r="E9424" i="17"/>
  <c r="D9425" i="17"/>
  <c r="E9425" i="17"/>
  <c r="D9426" i="17"/>
  <c r="E9426" i="17"/>
  <c r="D9427" i="17"/>
  <c r="E9427" i="17"/>
  <c r="D9428" i="17"/>
  <c r="E9428" i="17"/>
  <c r="D9429" i="17"/>
  <c r="E9429" i="17"/>
  <c r="D9430" i="17"/>
  <c r="E9430" i="17"/>
  <c r="D9431" i="17"/>
  <c r="E9431" i="17"/>
  <c r="D9432" i="17"/>
  <c r="E9432" i="17"/>
  <c r="D9433" i="17"/>
  <c r="E9433" i="17"/>
  <c r="D9434" i="17"/>
  <c r="E9434" i="17"/>
  <c r="D9435" i="17"/>
  <c r="E9435" i="17"/>
  <c r="D9436" i="17"/>
  <c r="E9436" i="17"/>
  <c r="D9437" i="17"/>
  <c r="E9437" i="17"/>
  <c r="D9438" i="17"/>
  <c r="E9438" i="17"/>
  <c r="D9439" i="17"/>
  <c r="E9439" i="17"/>
  <c r="D9440" i="17"/>
  <c r="E9440" i="17"/>
  <c r="D9441" i="17"/>
  <c r="E9441" i="17"/>
  <c r="D9442" i="17"/>
  <c r="E9442" i="17"/>
  <c r="D9443" i="17"/>
  <c r="E9443" i="17"/>
  <c r="D9444" i="17"/>
  <c r="E9444" i="17"/>
  <c r="D9445" i="17"/>
  <c r="E9445" i="17"/>
  <c r="D9446" i="17"/>
  <c r="E9446" i="17"/>
  <c r="D9447" i="17"/>
  <c r="E9447" i="17"/>
  <c r="D9448" i="17"/>
  <c r="E9448" i="17"/>
  <c r="D9449" i="17"/>
  <c r="E9449" i="17"/>
  <c r="D9450" i="17"/>
  <c r="E9450" i="17"/>
  <c r="D9451" i="17"/>
  <c r="E9451" i="17"/>
  <c r="D9452" i="17"/>
  <c r="E9452" i="17"/>
  <c r="D9453" i="17"/>
  <c r="E9453" i="17"/>
  <c r="D9454" i="17"/>
  <c r="E9454" i="17"/>
  <c r="D9455" i="17"/>
  <c r="E9455" i="17"/>
  <c r="D9456" i="17"/>
  <c r="E9456" i="17"/>
  <c r="D9457" i="17"/>
  <c r="E9457" i="17"/>
  <c r="D9458" i="17"/>
  <c r="E9458" i="17"/>
  <c r="D9459" i="17"/>
  <c r="E9459" i="17"/>
  <c r="D9460" i="17"/>
  <c r="E9460" i="17"/>
  <c r="D9461" i="17"/>
  <c r="E9461" i="17"/>
  <c r="D9462" i="17"/>
  <c r="E9462" i="17"/>
  <c r="D9463" i="17"/>
  <c r="E9463" i="17"/>
  <c r="D9464" i="17"/>
  <c r="E9464" i="17"/>
  <c r="D9465" i="17"/>
  <c r="E9465" i="17"/>
  <c r="D9466" i="17"/>
  <c r="E9466" i="17"/>
  <c r="D9467" i="17"/>
  <c r="E9467" i="17"/>
  <c r="D9468" i="17"/>
  <c r="E9468" i="17"/>
  <c r="D9469" i="17"/>
  <c r="E9469" i="17"/>
  <c r="D9470" i="17"/>
  <c r="E9470" i="17"/>
  <c r="D9471" i="17"/>
  <c r="E9471" i="17"/>
  <c r="D9472" i="17"/>
  <c r="E9472" i="17"/>
  <c r="D9473" i="17"/>
  <c r="E9473" i="17"/>
  <c r="D9474" i="17"/>
  <c r="E9474" i="17"/>
  <c r="D9475" i="17"/>
  <c r="E9475" i="17"/>
  <c r="D9476" i="17"/>
  <c r="E9476" i="17"/>
  <c r="D9477" i="17"/>
  <c r="E9477" i="17"/>
  <c r="D9478" i="17"/>
  <c r="E9478" i="17"/>
  <c r="D9479" i="17"/>
  <c r="E9479" i="17"/>
  <c r="D9480" i="17"/>
  <c r="E9480" i="17"/>
  <c r="D9481" i="17"/>
  <c r="E9481" i="17"/>
  <c r="D9482" i="17"/>
  <c r="E9482" i="17"/>
  <c r="D9483" i="17"/>
  <c r="E9483" i="17"/>
  <c r="D9484" i="17"/>
  <c r="E9484" i="17"/>
  <c r="D9485" i="17"/>
  <c r="E9485" i="17"/>
  <c r="D9486" i="17"/>
  <c r="E9486" i="17"/>
  <c r="D9487" i="17"/>
  <c r="E9487" i="17"/>
  <c r="D9488" i="17"/>
  <c r="E9488" i="17"/>
  <c r="D9489" i="17"/>
  <c r="E9489" i="17"/>
  <c r="D9490" i="17"/>
  <c r="E9490" i="17"/>
  <c r="D9491" i="17"/>
  <c r="E9491" i="17"/>
  <c r="D9492" i="17"/>
  <c r="E9492" i="17"/>
  <c r="D9493" i="17"/>
  <c r="E9493" i="17"/>
  <c r="D9494" i="17"/>
  <c r="E9494" i="17"/>
  <c r="D9495" i="17"/>
  <c r="E9495" i="17"/>
  <c r="D9496" i="17"/>
  <c r="E9496" i="17"/>
  <c r="D9497" i="17"/>
  <c r="E9497" i="17"/>
  <c r="D9498" i="17"/>
  <c r="E9498" i="17"/>
  <c r="D9499" i="17"/>
  <c r="E9499" i="17"/>
  <c r="D9500" i="17"/>
  <c r="E9500" i="17"/>
  <c r="D9501" i="17"/>
  <c r="E9501" i="17"/>
  <c r="D9502" i="17"/>
  <c r="E9502" i="17"/>
  <c r="D9503" i="17"/>
  <c r="E9503" i="17"/>
  <c r="D9504" i="17"/>
  <c r="E9504" i="17"/>
  <c r="D9505" i="17"/>
  <c r="E9505" i="17"/>
  <c r="D9506" i="17"/>
  <c r="E9506" i="17"/>
  <c r="D9507" i="17"/>
  <c r="E9507" i="17"/>
  <c r="D9508" i="17"/>
  <c r="E9508" i="17"/>
  <c r="D9509" i="17"/>
  <c r="E9509" i="17"/>
  <c r="D9510" i="17"/>
  <c r="E9510" i="17"/>
  <c r="D9511" i="17"/>
  <c r="E9511" i="17"/>
  <c r="D9512" i="17"/>
  <c r="E9512" i="17"/>
  <c r="D9513" i="17"/>
  <c r="E9513" i="17"/>
  <c r="D9514" i="17"/>
  <c r="E9514" i="17"/>
  <c r="D9515" i="17"/>
  <c r="E9515" i="17"/>
  <c r="D9516" i="17"/>
  <c r="E9516" i="17"/>
  <c r="D9517" i="17"/>
  <c r="E9517" i="17"/>
  <c r="D9518" i="17"/>
  <c r="E9518" i="17"/>
  <c r="D9519" i="17"/>
  <c r="E9519" i="17"/>
  <c r="D9520" i="17"/>
  <c r="E9520" i="17"/>
  <c r="D9521" i="17"/>
  <c r="E9521" i="17"/>
  <c r="D9522" i="17"/>
  <c r="E9522" i="17"/>
  <c r="D9523" i="17"/>
  <c r="E9523" i="17"/>
  <c r="D9524" i="17"/>
  <c r="E9524" i="17"/>
  <c r="D9525" i="17"/>
  <c r="E9525" i="17"/>
  <c r="D9526" i="17"/>
  <c r="E9526" i="17"/>
  <c r="D9527" i="17"/>
  <c r="E9527" i="17"/>
  <c r="D9528" i="17"/>
  <c r="E9528" i="17"/>
  <c r="D9529" i="17"/>
  <c r="E9529" i="17"/>
  <c r="D9530" i="17"/>
  <c r="E9530" i="17"/>
  <c r="D9531" i="17"/>
  <c r="E9531" i="17"/>
  <c r="D9532" i="17"/>
  <c r="E9532" i="17"/>
  <c r="D9533" i="17"/>
  <c r="E9533" i="17"/>
  <c r="D9534" i="17"/>
  <c r="E9534" i="17"/>
  <c r="D9535" i="17"/>
  <c r="E9535" i="17"/>
  <c r="D9536" i="17"/>
  <c r="E9536" i="17"/>
  <c r="D9537" i="17"/>
  <c r="E9537" i="17"/>
  <c r="D9538" i="17"/>
  <c r="E9538" i="17"/>
  <c r="D9539" i="17"/>
  <c r="E9539" i="17"/>
  <c r="D9540" i="17"/>
  <c r="E9540" i="17"/>
  <c r="D9541" i="17"/>
  <c r="E9541" i="17"/>
  <c r="D9542" i="17"/>
  <c r="E9542" i="17"/>
  <c r="D9543" i="17"/>
  <c r="E9543" i="17"/>
  <c r="D9544" i="17"/>
  <c r="E9544" i="17"/>
  <c r="D9545" i="17"/>
  <c r="E9545" i="17"/>
  <c r="D9546" i="17"/>
  <c r="E9546" i="17"/>
  <c r="D9547" i="17"/>
  <c r="E9547" i="17"/>
  <c r="D9548" i="17"/>
  <c r="E9548" i="17"/>
  <c r="D9549" i="17"/>
  <c r="E9549" i="17"/>
  <c r="D9550" i="17"/>
  <c r="E9550" i="17"/>
  <c r="D9551" i="17"/>
  <c r="E9551" i="17"/>
  <c r="D9552" i="17"/>
  <c r="E9552" i="17"/>
  <c r="D9553" i="17"/>
  <c r="E9553" i="17"/>
  <c r="D9554" i="17"/>
  <c r="E9554" i="17"/>
  <c r="D9555" i="17"/>
  <c r="E9555" i="17"/>
  <c r="D9556" i="17"/>
  <c r="E9556" i="17"/>
  <c r="D9557" i="17"/>
  <c r="E9557" i="17"/>
  <c r="D9558" i="17"/>
  <c r="E9558" i="17"/>
  <c r="D9559" i="17"/>
  <c r="E9559" i="17"/>
  <c r="D9560" i="17"/>
  <c r="E9560" i="17"/>
  <c r="D9561" i="17"/>
  <c r="E9561" i="17"/>
  <c r="D9562" i="17"/>
  <c r="E9562" i="17"/>
  <c r="D9563" i="17"/>
  <c r="E9563" i="17"/>
  <c r="D9564" i="17"/>
  <c r="E9564" i="17"/>
  <c r="D9565" i="17"/>
  <c r="E9565" i="17"/>
  <c r="D9566" i="17"/>
  <c r="E9566" i="17"/>
  <c r="D9567" i="17"/>
  <c r="E9567" i="17"/>
  <c r="D9568" i="17"/>
  <c r="E9568" i="17"/>
  <c r="D9569" i="17"/>
  <c r="E9569" i="17"/>
  <c r="D9570" i="17"/>
  <c r="E9570" i="17"/>
  <c r="D9571" i="17"/>
  <c r="E9571" i="17"/>
  <c r="D9572" i="17"/>
  <c r="E9572" i="17"/>
  <c r="D9573" i="17"/>
  <c r="E9573" i="17"/>
  <c r="D9574" i="17"/>
  <c r="E9574" i="17"/>
  <c r="D9575" i="17"/>
  <c r="E9575" i="17"/>
  <c r="D9576" i="17"/>
  <c r="E9576" i="17"/>
  <c r="D9577" i="17"/>
  <c r="E9577" i="17"/>
  <c r="D9578" i="17"/>
  <c r="E9578" i="17"/>
  <c r="D9579" i="17"/>
  <c r="E9579" i="17"/>
  <c r="D9580" i="17"/>
  <c r="E9580" i="17"/>
  <c r="D9581" i="17"/>
  <c r="E9581" i="17"/>
  <c r="D9582" i="17"/>
  <c r="E9582" i="17"/>
  <c r="D9583" i="17"/>
  <c r="E9583" i="17"/>
  <c r="D9584" i="17"/>
  <c r="E9584" i="17"/>
  <c r="D9585" i="17"/>
  <c r="E9585" i="17"/>
  <c r="D9586" i="17"/>
  <c r="E9586" i="17"/>
  <c r="D9587" i="17"/>
  <c r="E9587" i="17"/>
  <c r="D9588" i="17"/>
  <c r="E9588" i="17"/>
  <c r="D9589" i="17"/>
  <c r="E9589" i="17"/>
  <c r="D9590" i="17"/>
  <c r="E9590" i="17"/>
  <c r="D9591" i="17"/>
  <c r="E9591" i="17"/>
  <c r="D9592" i="17"/>
  <c r="E9592" i="17"/>
  <c r="D9593" i="17"/>
  <c r="E9593" i="17"/>
  <c r="D9594" i="17"/>
  <c r="E9594" i="17"/>
  <c r="D9595" i="17"/>
  <c r="E9595" i="17"/>
  <c r="D9596" i="17"/>
  <c r="E9596" i="17"/>
  <c r="D9597" i="17"/>
  <c r="E9597" i="17"/>
  <c r="D9598" i="17"/>
  <c r="E9598" i="17"/>
  <c r="D9599" i="17"/>
  <c r="E9599" i="17"/>
  <c r="D9600" i="17"/>
  <c r="E9600" i="17"/>
  <c r="D9601" i="17"/>
  <c r="E9601" i="17"/>
  <c r="D9602" i="17"/>
  <c r="E9602" i="17"/>
  <c r="D9603" i="17"/>
  <c r="E9603" i="17"/>
  <c r="D9604" i="17"/>
  <c r="E9604" i="17"/>
  <c r="D9605" i="17"/>
  <c r="E9605" i="17"/>
  <c r="D9606" i="17"/>
  <c r="E9606" i="17"/>
  <c r="D9607" i="17"/>
  <c r="E9607" i="17"/>
  <c r="D9608" i="17"/>
  <c r="E9608" i="17"/>
  <c r="D9609" i="17"/>
  <c r="E9609" i="17"/>
  <c r="D9610" i="17"/>
  <c r="E9610" i="17"/>
  <c r="D9611" i="17"/>
  <c r="E9611" i="17"/>
  <c r="D9612" i="17"/>
  <c r="E9612" i="17"/>
  <c r="D9613" i="17"/>
  <c r="E9613" i="17"/>
  <c r="D9614" i="17"/>
  <c r="E9614" i="17"/>
  <c r="D9615" i="17"/>
  <c r="E9615" i="17"/>
  <c r="D9616" i="17"/>
  <c r="E9616" i="17"/>
  <c r="D9617" i="17"/>
  <c r="E9617" i="17"/>
  <c r="D9618" i="17"/>
  <c r="E9618" i="17"/>
  <c r="D9619" i="17"/>
  <c r="E9619" i="17"/>
  <c r="D9620" i="17"/>
  <c r="E9620" i="17"/>
  <c r="D9621" i="17"/>
  <c r="E9621" i="17"/>
  <c r="D9622" i="17"/>
  <c r="E9622" i="17"/>
  <c r="D9623" i="17"/>
  <c r="E9623" i="17"/>
  <c r="D9624" i="17"/>
  <c r="E9624" i="17"/>
  <c r="D9625" i="17"/>
  <c r="E9625" i="17"/>
  <c r="D9626" i="17"/>
  <c r="E9626" i="17"/>
  <c r="D9627" i="17"/>
  <c r="E9627" i="17"/>
  <c r="D9628" i="17"/>
  <c r="E9628" i="17"/>
  <c r="D9629" i="17"/>
  <c r="E9629" i="17"/>
  <c r="D9630" i="17"/>
  <c r="E9630" i="17"/>
  <c r="D9631" i="17"/>
  <c r="E9631" i="17"/>
  <c r="D9632" i="17"/>
  <c r="E9632" i="17"/>
  <c r="D9633" i="17"/>
  <c r="E9633" i="17"/>
  <c r="D9634" i="17"/>
  <c r="E9634" i="17"/>
  <c r="D9635" i="17"/>
  <c r="E9635" i="17"/>
  <c r="D9636" i="17"/>
  <c r="E9636" i="17"/>
  <c r="D9637" i="17"/>
  <c r="E9637" i="17"/>
  <c r="D9638" i="17"/>
  <c r="E9638" i="17"/>
  <c r="D9639" i="17"/>
  <c r="E9639" i="17"/>
  <c r="D9640" i="17"/>
  <c r="E9640" i="17"/>
  <c r="D9641" i="17"/>
  <c r="E9641" i="17"/>
  <c r="D9642" i="17"/>
  <c r="E9642" i="17"/>
  <c r="D9643" i="17"/>
  <c r="E9643" i="17"/>
  <c r="D9644" i="17"/>
  <c r="E9644" i="17"/>
  <c r="D9645" i="17"/>
  <c r="E9645" i="17"/>
  <c r="D9646" i="17"/>
  <c r="E9646" i="17"/>
  <c r="D9647" i="17"/>
  <c r="E9647" i="17"/>
  <c r="D9648" i="17"/>
  <c r="E9648" i="17"/>
  <c r="D9649" i="17"/>
  <c r="E9649" i="17"/>
  <c r="D9650" i="17"/>
  <c r="E9650" i="17"/>
  <c r="D9651" i="17"/>
  <c r="E9651" i="17"/>
  <c r="D9652" i="17"/>
  <c r="E9652" i="17"/>
  <c r="D9653" i="17"/>
  <c r="E9653" i="17"/>
  <c r="D9654" i="17"/>
  <c r="E9654" i="17"/>
  <c r="D9655" i="17"/>
  <c r="E9655" i="17"/>
  <c r="D9656" i="17"/>
  <c r="E9656" i="17"/>
  <c r="D9657" i="17"/>
  <c r="E9657" i="17"/>
  <c r="D9658" i="17"/>
  <c r="E9658" i="17"/>
  <c r="D9659" i="17"/>
  <c r="E9659" i="17"/>
  <c r="D9660" i="17"/>
  <c r="E9660" i="17"/>
  <c r="D9661" i="17"/>
  <c r="E9661" i="17"/>
  <c r="D9662" i="17"/>
  <c r="E9662" i="17"/>
  <c r="D9663" i="17"/>
  <c r="E9663" i="17"/>
  <c r="D9664" i="17"/>
  <c r="E9664" i="17"/>
  <c r="D9665" i="17"/>
  <c r="E9665" i="17"/>
  <c r="D9666" i="17"/>
  <c r="E9666" i="17"/>
  <c r="D9667" i="17"/>
  <c r="E9667" i="17"/>
  <c r="D9668" i="17"/>
  <c r="E9668" i="17"/>
  <c r="D9669" i="17"/>
  <c r="E9669" i="17"/>
  <c r="D9670" i="17"/>
  <c r="E9670" i="17"/>
  <c r="D9671" i="17"/>
  <c r="E9671" i="17"/>
  <c r="D9672" i="17"/>
  <c r="E9672" i="17"/>
  <c r="D9673" i="17"/>
  <c r="E9673" i="17"/>
  <c r="D9674" i="17"/>
  <c r="E9674" i="17"/>
  <c r="D9675" i="17"/>
  <c r="E9675" i="17"/>
  <c r="D9676" i="17"/>
  <c r="E9676" i="17"/>
  <c r="D9677" i="17"/>
  <c r="E9677" i="17"/>
  <c r="D9678" i="17"/>
  <c r="E9678" i="17"/>
  <c r="D9679" i="17"/>
  <c r="E9679" i="17"/>
  <c r="D9680" i="17"/>
  <c r="E9680" i="17"/>
  <c r="D9681" i="17"/>
  <c r="E9681" i="17"/>
  <c r="D9682" i="17"/>
  <c r="E9682" i="17"/>
  <c r="D9683" i="17"/>
  <c r="E9683" i="17"/>
  <c r="D9684" i="17"/>
  <c r="E9684" i="17"/>
  <c r="D9685" i="17"/>
  <c r="E9685" i="17"/>
  <c r="D9686" i="17"/>
  <c r="E9686" i="17"/>
  <c r="D9687" i="17"/>
  <c r="E9687" i="17"/>
  <c r="D9688" i="17"/>
  <c r="E9688" i="17"/>
  <c r="D9689" i="17"/>
  <c r="E9689" i="17"/>
  <c r="D9690" i="17"/>
  <c r="E9690" i="17"/>
  <c r="D9691" i="17"/>
  <c r="E9691" i="17"/>
  <c r="D9692" i="17"/>
  <c r="E9692" i="17"/>
  <c r="D9693" i="17"/>
  <c r="E9693" i="17"/>
  <c r="D9694" i="17"/>
  <c r="E9694" i="17"/>
  <c r="D9695" i="17"/>
  <c r="E9695" i="17"/>
  <c r="D9696" i="17"/>
  <c r="E9696" i="17"/>
  <c r="D9697" i="17"/>
  <c r="E9697" i="17"/>
  <c r="D9698" i="17"/>
  <c r="E9698" i="17"/>
  <c r="D9699" i="17"/>
  <c r="E9699" i="17"/>
  <c r="D9700" i="17"/>
  <c r="E9700" i="17"/>
  <c r="D9701" i="17"/>
  <c r="E9701" i="17"/>
  <c r="D9702" i="17"/>
  <c r="E9702" i="17"/>
  <c r="D9703" i="17"/>
  <c r="E9703" i="17"/>
  <c r="D9704" i="17"/>
  <c r="E9704" i="17"/>
  <c r="D9705" i="17"/>
  <c r="E9705" i="17"/>
  <c r="D9706" i="17"/>
  <c r="E9706" i="17"/>
  <c r="D9707" i="17"/>
  <c r="E9707" i="17"/>
  <c r="D9708" i="17"/>
  <c r="E9708" i="17"/>
  <c r="D9709" i="17"/>
  <c r="E9709" i="17"/>
  <c r="D9710" i="17"/>
  <c r="E9710" i="17"/>
  <c r="D9711" i="17"/>
  <c r="E9711" i="17"/>
  <c r="D9712" i="17"/>
  <c r="E9712" i="17"/>
  <c r="D9713" i="17"/>
  <c r="E9713" i="17"/>
  <c r="D9714" i="17"/>
  <c r="E9714" i="17"/>
  <c r="D9715" i="17"/>
  <c r="E9715" i="17"/>
  <c r="D9716" i="17"/>
  <c r="E9716" i="17"/>
  <c r="D9717" i="17"/>
  <c r="E9717" i="17"/>
  <c r="D9718" i="17"/>
  <c r="E9718" i="17"/>
  <c r="D9719" i="17"/>
  <c r="E9719" i="17"/>
  <c r="D9720" i="17"/>
  <c r="E9720" i="17"/>
  <c r="D9721" i="17"/>
  <c r="E9721" i="17"/>
  <c r="D9722" i="17"/>
  <c r="E9722" i="17"/>
  <c r="D9723" i="17"/>
  <c r="E9723" i="17"/>
  <c r="D9724" i="17"/>
  <c r="E9724" i="17"/>
  <c r="D9725" i="17"/>
  <c r="E9725" i="17"/>
  <c r="D9726" i="17"/>
  <c r="E9726" i="17"/>
  <c r="D9727" i="17"/>
  <c r="E9727" i="17"/>
  <c r="D9728" i="17"/>
  <c r="E9728" i="17"/>
  <c r="D9729" i="17"/>
  <c r="E9729" i="17"/>
  <c r="D9730" i="17"/>
  <c r="E9730" i="17"/>
  <c r="D9731" i="17"/>
  <c r="E9731" i="17"/>
  <c r="D9732" i="17"/>
  <c r="E9732" i="17"/>
  <c r="D9733" i="17"/>
  <c r="E9733" i="17"/>
  <c r="D9734" i="17"/>
  <c r="E9734" i="17"/>
  <c r="D9735" i="17"/>
  <c r="E9735" i="17"/>
  <c r="D9736" i="17"/>
  <c r="E9736" i="17"/>
  <c r="D9737" i="17"/>
  <c r="E9737" i="17"/>
  <c r="D9738" i="17"/>
  <c r="E9738" i="17"/>
  <c r="D9739" i="17"/>
  <c r="E9739" i="17"/>
  <c r="D9740" i="17"/>
  <c r="E9740" i="17"/>
  <c r="D9741" i="17"/>
  <c r="E9741" i="17"/>
  <c r="D9742" i="17"/>
  <c r="E9742" i="17"/>
  <c r="D9743" i="17"/>
  <c r="E9743" i="17"/>
  <c r="D9744" i="17"/>
  <c r="E9744" i="17"/>
  <c r="D9745" i="17"/>
  <c r="E9745" i="17"/>
  <c r="D9746" i="17"/>
  <c r="E9746" i="17"/>
  <c r="D9747" i="17"/>
  <c r="E9747" i="17"/>
  <c r="D9748" i="17"/>
  <c r="E9748" i="17"/>
  <c r="D9749" i="17"/>
  <c r="E9749" i="17"/>
  <c r="D9750" i="17"/>
  <c r="E9750" i="17"/>
  <c r="D9751" i="17"/>
  <c r="E9751" i="17"/>
  <c r="D9752" i="17"/>
  <c r="E9752" i="17"/>
  <c r="D9753" i="17"/>
  <c r="E9753" i="17"/>
  <c r="D9754" i="17"/>
  <c r="E9754" i="17"/>
  <c r="D9755" i="17"/>
  <c r="E9755" i="17"/>
  <c r="D9756" i="17"/>
  <c r="E9756" i="17"/>
  <c r="D9757" i="17"/>
  <c r="E9757" i="17"/>
  <c r="D9758" i="17"/>
  <c r="E9758" i="17"/>
  <c r="D9759" i="17"/>
  <c r="E9759" i="17"/>
  <c r="D9760" i="17"/>
  <c r="E9760" i="17"/>
  <c r="D9761" i="17"/>
  <c r="E9761" i="17"/>
  <c r="D9762" i="17"/>
  <c r="E9762" i="17"/>
  <c r="D9763" i="17"/>
  <c r="E9763" i="17"/>
  <c r="D9764" i="17"/>
  <c r="E9764" i="17"/>
  <c r="D9765" i="17"/>
  <c r="E9765" i="17"/>
  <c r="D9766" i="17"/>
  <c r="E9766" i="17"/>
  <c r="D9767" i="17"/>
  <c r="E9767" i="17"/>
  <c r="D9768" i="17"/>
  <c r="E9768" i="17"/>
  <c r="D9769" i="17"/>
  <c r="E9769" i="17"/>
  <c r="D9770" i="17"/>
  <c r="E9770" i="17"/>
  <c r="D9771" i="17"/>
  <c r="E9771" i="17"/>
  <c r="D9772" i="17"/>
  <c r="E9772" i="17"/>
  <c r="D9773" i="17"/>
  <c r="E9773" i="17"/>
  <c r="D9774" i="17"/>
  <c r="E9774" i="17"/>
  <c r="D9775" i="17"/>
  <c r="E9775" i="17"/>
  <c r="D9776" i="17"/>
  <c r="E9776" i="17"/>
  <c r="D9777" i="17"/>
  <c r="E9777" i="17"/>
  <c r="D9778" i="17"/>
  <c r="E9778" i="17"/>
  <c r="D9779" i="17"/>
  <c r="E9779" i="17"/>
  <c r="D9780" i="17"/>
  <c r="E9780" i="17"/>
  <c r="D9781" i="17"/>
  <c r="E9781" i="17"/>
  <c r="D9782" i="17"/>
  <c r="E9782" i="17"/>
  <c r="D9783" i="17"/>
  <c r="E9783" i="17"/>
  <c r="D9784" i="17"/>
  <c r="E9784" i="17"/>
  <c r="D9785" i="17"/>
  <c r="E9785" i="17"/>
  <c r="D9786" i="17"/>
  <c r="E9786" i="17"/>
  <c r="D9787" i="17"/>
  <c r="E9787" i="17"/>
  <c r="D9788" i="17"/>
  <c r="E9788" i="17"/>
  <c r="D9789" i="17"/>
  <c r="E9789" i="17"/>
  <c r="D9790" i="17"/>
  <c r="E9790" i="17"/>
  <c r="D9791" i="17"/>
  <c r="E9791" i="17"/>
  <c r="D9792" i="17"/>
  <c r="E9792" i="17"/>
  <c r="D9793" i="17"/>
  <c r="E9793" i="17"/>
  <c r="D9794" i="17"/>
  <c r="E9794" i="17"/>
  <c r="D9795" i="17"/>
  <c r="E9795" i="17"/>
  <c r="D9796" i="17"/>
  <c r="E9796" i="17"/>
  <c r="D9797" i="17"/>
  <c r="E9797" i="17"/>
  <c r="D9798" i="17"/>
  <c r="E9798" i="17"/>
  <c r="D9799" i="17"/>
  <c r="E9799" i="17"/>
  <c r="D9800" i="17"/>
  <c r="E9800" i="17"/>
  <c r="D9801" i="17"/>
  <c r="E9801" i="17"/>
  <c r="D9802" i="17"/>
  <c r="E9802" i="17"/>
  <c r="D9803" i="17"/>
  <c r="E9803" i="17"/>
  <c r="D9804" i="17"/>
  <c r="E9804" i="17"/>
  <c r="D9805" i="17"/>
  <c r="E9805" i="17"/>
  <c r="D9806" i="17"/>
  <c r="E9806" i="17"/>
  <c r="D9807" i="17"/>
  <c r="E9807" i="17"/>
  <c r="D9808" i="17"/>
  <c r="E9808" i="17"/>
  <c r="D9809" i="17"/>
  <c r="E9809" i="17"/>
  <c r="D9810" i="17"/>
  <c r="E9810" i="17"/>
  <c r="D9811" i="17"/>
  <c r="E9811" i="17"/>
  <c r="D9812" i="17"/>
  <c r="E9812" i="17"/>
  <c r="D9813" i="17"/>
  <c r="E9813" i="17"/>
  <c r="D9814" i="17"/>
  <c r="E9814" i="17"/>
  <c r="D9815" i="17"/>
  <c r="E9815" i="17"/>
  <c r="D9816" i="17"/>
  <c r="E9816" i="17"/>
  <c r="D9817" i="17"/>
  <c r="E9817" i="17"/>
  <c r="D9818" i="17"/>
  <c r="E9818" i="17"/>
  <c r="D9819" i="17"/>
  <c r="E9819" i="17"/>
  <c r="D9820" i="17"/>
  <c r="E9820" i="17"/>
  <c r="D9821" i="17"/>
  <c r="E9821" i="17"/>
  <c r="D9822" i="17"/>
  <c r="E9822" i="17"/>
  <c r="D9823" i="17"/>
  <c r="E9823" i="17"/>
  <c r="D9824" i="17"/>
  <c r="E9824" i="17"/>
  <c r="D9825" i="17"/>
  <c r="E9825" i="17"/>
  <c r="D9826" i="17"/>
  <c r="E9826" i="17"/>
  <c r="D9827" i="17"/>
  <c r="E9827" i="17"/>
  <c r="D9828" i="17"/>
  <c r="E9828" i="17"/>
  <c r="D9829" i="17"/>
  <c r="E9829" i="17"/>
  <c r="D9830" i="17"/>
  <c r="E9830" i="17"/>
  <c r="D9831" i="17"/>
  <c r="E9831" i="17"/>
  <c r="D9832" i="17"/>
  <c r="E9832" i="17"/>
  <c r="D9833" i="17"/>
  <c r="E9833" i="17"/>
  <c r="D9834" i="17"/>
  <c r="E9834" i="17"/>
  <c r="D9835" i="17"/>
  <c r="E9835" i="17"/>
  <c r="D9836" i="17"/>
  <c r="E9836" i="17"/>
  <c r="D9837" i="17"/>
  <c r="E9837" i="17"/>
  <c r="D9838" i="17"/>
  <c r="E9838" i="17"/>
  <c r="D9839" i="17"/>
  <c r="E9839" i="17"/>
  <c r="D9840" i="17"/>
  <c r="E9840" i="17"/>
  <c r="D9841" i="17"/>
  <c r="E9841" i="17"/>
  <c r="D9842" i="17"/>
  <c r="E9842" i="17"/>
  <c r="D9843" i="17"/>
  <c r="E9843" i="17"/>
  <c r="D9844" i="17"/>
  <c r="E9844" i="17"/>
  <c r="D9845" i="17"/>
  <c r="E9845" i="17"/>
  <c r="D9846" i="17"/>
  <c r="E9846" i="17"/>
  <c r="D9847" i="17"/>
  <c r="E9847" i="17"/>
  <c r="D9848" i="17"/>
  <c r="E9848" i="17"/>
  <c r="D9849" i="17"/>
  <c r="E9849" i="17"/>
  <c r="D9850" i="17"/>
  <c r="E9850" i="17"/>
  <c r="D9851" i="17"/>
  <c r="E9851" i="17"/>
  <c r="D9852" i="17"/>
  <c r="E9852" i="17"/>
  <c r="D9853" i="17"/>
  <c r="E9853" i="17"/>
  <c r="D9854" i="17"/>
  <c r="E9854" i="17"/>
  <c r="D9855" i="17"/>
  <c r="E9855" i="17"/>
  <c r="D9856" i="17"/>
  <c r="E9856" i="17"/>
  <c r="D9857" i="17"/>
  <c r="E9857" i="17"/>
  <c r="D9858" i="17"/>
  <c r="E9858" i="17"/>
  <c r="D9859" i="17"/>
  <c r="E9859" i="17"/>
  <c r="D9860" i="17"/>
  <c r="E9860" i="17"/>
  <c r="D9861" i="17"/>
  <c r="E9861" i="17"/>
  <c r="D9862" i="17"/>
  <c r="E9862" i="17"/>
  <c r="D9863" i="17"/>
  <c r="E9863" i="17"/>
  <c r="D9864" i="17"/>
  <c r="E9864" i="17"/>
  <c r="D9865" i="17"/>
  <c r="E9865" i="17"/>
  <c r="D9866" i="17"/>
  <c r="E9866" i="17"/>
  <c r="D9867" i="17"/>
  <c r="E9867" i="17"/>
  <c r="D9868" i="17"/>
  <c r="E9868" i="17"/>
  <c r="D9869" i="17"/>
  <c r="E9869" i="17"/>
  <c r="D9870" i="17"/>
  <c r="E9870" i="17"/>
  <c r="D9871" i="17"/>
  <c r="E9871" i="17"/>
  <c r="D9872" i="17"/>
  <c r="E9872" i="17"/>
  <c r="D9873" i="17"/>
  <c r="E9873" i="17"/>
  <c r="D9874" i="17"/>
  <c r="E9874" i="17"/>
  <c r="D9875" i="17"/>
  <c r="E9875" i="17"/>
  <c r="D9876" i="17"/>
  <c r="E9876" i="17"/>
  <c r="D9877" i="17"/>
  <c r="E9877" i="17"/>
  <c r="D9878" i="17"/>
  <c r="E9878" i="17"/>
  <c r="D9879" i="17"/>
  <c r="E9879" i="17"/>
  <c r="D9880" i="17"/>
  <c r="E9880" i="17"/>
  <c r="D9881" i="17"/>
  <c r="E9881" i="17"/>
  <c r="D9882" i="17"/>
  <c r="E9882" i="17"/>
  <c r="D9883" i="17"/>
  <c r="E9883" i="17"/>
  <c r="D9884" i="17"/>
  <c r="E9884" i="17"/>
  <c r="D9885" i="17"/>
  <c r="E9885" i="17"/>
  <c r="D9886" i="17"/>
  <c r="E9886" i="17"/>
  <c r="D9887" i="17"/>
  <c r="E9887" i="17"/>
  <c r="D9888" i="17"/>
  <c r="E9888" i="17"/>
  <c r="D9889" i="17"/>
  <c r="E9889" i="17"/>
  <c r="D9890" i="17"/>
  <c r="E9890" i="17"/>
  <c r="D9891" i="17"/>
  <c r="E9891" i="17"/>
  <c r="D9892" i="17"/>
  <c r="E9892" i="17"/>
  <c r="D9893" i="17"/>
  <c r="E9893" i="17"/>
  <c r="D9894" i="17"/>
  <c r="E9894" i="17"/>
  <c r="D9895" i="17"/>
  <c r="E9895" i="17"/>
  <c r="D9896" i="17"/>
  <c r="E9896" i="17"/>
  <c r="D9897" i="17"/>
  <c r="E9897" i="17"/>
  <c r="D9898" i="17"/>
  <c r="E9898" i="17"/>
  <c r="D9899" i="17"/>
  <c r="E9899" i="17"/>
  <c r="D9900" i="17"/>
  <c r="E9900" i="17"/>
  <c r="D9901" i="17"/>
  <c r="E9901" i="17"/>
  <c r="D9902" i="17"/>
  <c r="E9902" i="17"/>
  <c r="D9903" i="17"/>
  <c r="E9903" i="17"/>
  <c r="D9904" i="17"/>
  <c r="E9904" i="17"/>
  <c r="D9905" i="17"/>
  <c r="E9905" i="17"/>
  <c r="D9906" i="17"/>
  <c r="E9906" i="17"/>
  <c r="D9907" i="17"/>
  <c r="E9907" i="17"/>
  <c r="D9908" i="17"/>
  <c r="E9908" i="17"/>
  <c r="D9909" i="17"/>
  <c r="E9909" i="17"/>
  <c r="D9910" i="17"/>
  <c r="E9910" i="17"/>
  <c r="D9911" i="17"/>
  <c r="E9911" i="17"/>
  <c r="D9912" i="17"/>
  <c r="E9912" i="17"/>
  <c r="D9913" i="17"/>
  <c r="E9913" i="17"/>
  <c r="D9914" i="17"/>
  <c r="E9914" i="17"/>
  <c r="D9915" i="17"/>
  <c r="E9915" i="17"/>
  <c r="D9916" i="17"/>
  <c r="E9916" i="17"/>
  <c r="D9917" i="17"/>
  <c r="E9917" i="17"/>
  <c r="D9918" i="17"/>
  <c r="E9918" i="17"/>
  <c r="D9919" i="17"/>
  <c r="E9919" i="17"/>
  <c r="D9920" i="17"/>
  <c r="E9920" i="17"/>
  <c r="D9921" i="17"/>
  <c r="E9921" i="17"/>
  <c r="D9922" i="17"/>
  <c r="E9922" i="17"/>
  <c r="D9923" i="17"/>
  <c r="E9923" i="17"/>
  <c r="D9924" i="17"/>
  <c r="E9924" i="17"/>
  <c r="D9925" i="17"/>
  <c r="E9925" i="17"/>
  <c r="D9926" i="17"/>
  <c r="E9926" i="17"/>
  <c r="D9927" i="17"/>
  <c r="E9927" i="17"/>
  <c r="D9928" i="17"/>
  <c r="E9928" i="17"/>
  <c r="D9929" i="17"/>
  <c r="E9929" i="17"/>
  <c r="D9930" i="17"/>
  <c r="E9930" i="17"/>
  <c r="D9931" i="17"/>
  <c r="E9931" i="17"/>
  <c r="D9932" i="17"/>
  <c r="E9932" i="17"/>
  <c r="D9933" i="17"/>
  <c r="E9933" i="17"/>
  <c r="D9934" i="17"/>
  <c r="E9934" i="17"/>
  <c r="D9935" i="17"/>
  <c r="E9935" i="17"/>
  <c r="D9936" i="17"/>
  <c r="E9936" i="17"/>
  <c r="D9937" i="17"/>
  <c r="E9937" i="17"/>
  <c r="D9938" i="17"/>
  <c r="E9938" i="17"/>
  <c r="D9939" i="17"/>
  <c r="E9939" i="17"/>
  <c r="D9940" i="17"/>
  <c r="E9940" i="17"/>
  <c r="D9941" i="17"/>
  <c r="E9941" i="17"/>
  <c r="D9942" i="17"/>
  <c r="E9942" i="17"/>
  <c r="D9943" i="17"/>
  <c r="E9943" i="17"/>
  <c r="D9944" i="17"/>
  <c r="E9944" i="17"/>
  <c r="D9945" i="17"/>
  <c r="E9945" i="17"/>
  <c r="D9946" i="17"/>
  <c r="E9946" i="17"/>
  <c r="D9947" i="17"/>
  <c r="E9947" i="17"/>
  <c r="D9948" i="17"/>
  <c r="E9948" i="17"/>
  <c r="D9949" i="17"/>
  <c r="E9949" i="17"/>
  <c r="D9950" i="17"/>
  <c r="E9950" i="17"/>
  <c r="D9951" i="17"/>
  <c r="E9951" i="17"/>
  <c r="D9952" i="17"/>
  <c r="E9952" i="17"/>
  <c r="D9953" i="17"/>
  <c r="E9953" i="17"/>
  <c r="D9954" i="17"/>
  <c r="E9954" i="17"/>
  <c r="D9955" i="17"/>
  <c r="E9955" i="17"/>
  <c r="D9956" i="17"/>
  <c r="E9956" i="17"/>
  <c r="D9957" i="17"/>
  <c r="E9957" i="17"/>
  <c r="D9958" i="17"/>
  <c r="E9958" i="17"/>
  <c r="D9959" i="17"/>
  <c r="E9959" i="17"/>
  <c r="D9960" i="17"/>
  <c r="E9960" i="17"/>
  <c r="D9961" i="17"/>
  <c r="E9961" i="17"/>
  <c r="D9962" i="17"/>
  <c r="E9962" i="17"/>
  <c r="D9963" i="17"/>
  <c r="E9963" i="17"/>
  <c r="D9964" i="17"/>
  <c r="E9964" i="17"/>
  <c r="D9965" i="17"/>
  <c r="E9965" i="17"/>
  <c r="D9966" i="17"/>
  <c r="E9966" i="17"/>
  <c r="D9967" i="17"/>
  <c r="E9967" i="17"/>
  <c r="D9968" i="17"/>
  <c r="E9968" i="17"/>
  <c r="D9969" i="17"/>
  <c r="E9969" i="17"/>
  <c r="D9970" i="17"/>
  <c r="E9970" i="17"/>
  <c r="D9971" i="17"/>
  <c r="E9971" i="17"/>
  <c r="D9972" i="17"/>
  <c r="E9972" i="17"/>
  <c r="D9973" i="17"/>
  <c r="E9973" i="17"/>
  <c r="D9974" i="17"/>
  <c r="E9974" i="17"/>
  <c r="D9975" i="17"/>
  <c r="E9975" i="17"/>
  <c r="D9976" i="17"/>
  <c r="E9976" i="17"/>
  <c r="D9977" i="17"/>
  <c r="E9977" i="17"/>
  <c r="D9978" i="17"/>
  <c r="E9978" i="17"/>
  <c r="D9979" i="17"/>
  <c r="E9979" i="17"/>
  <c r="D9980" i="17"/>
  <c r="E9980" i="17"/>
  <c r="D9981" i="17"/>
  <c r="E9981" i="17"/>
  <c r="D9982" i="17"/>
  <c r="E9982" i="17"/>
  <c r="D9983" i="17"/>
  <c r="E9983" i="17"/>
  <c r="D9984" i="17"/>
  <c r="E9984" i="17"/>
  <c r="D9985" i="17"/>
  <c r="E9985" i="17"/>
  <c r="D9986" i="17"/>
  <c r="E9986" i="17"/>
  <c r="D9987" i="17"/>
  <c r="E9987" i="17"/>
  <c r="D9988" i="17"/>
  <c r="E9988" i="17"/>
  <c r="D9989" i="17"/>
  <c r="E9989" i="17"/>
  <c r="D9990" i="17"/>
  <c r="E9990" i="17"/>
  <c r="D9991" i="17"/>
  <c r="E9991" i="17"/>
  <c r="D9992" i="17"/>
  <c r="E9992" i="17"/>
  <c r="D9993" i="17"/>
  <c r="E9993" i="17"/>
  <c r="D9994" i="17"/>
  <c r="E9994" i="17"/>
  <c r="D9995" i="17"/>
  <c r="E9995" i="17"/>
  <c r="D9996" i="17"/>
  <c r="E9996" i="17"/>
  <c r="D9997" i="17"/>
  <c r="E9997" i="17"/>
  <c r="D9998" i="17"/>
  <c r="E9998" i="17"/>
  <c r="D9999" i="17"/>
  <c r="E9999" i="17"/>
  <c r="D10000" i="17"/>
  <c r="E10000" i="17"/>
  <c r="D10001" i="17"/>
  <c r="E10001" i="17"/>
  <c r="D10002" i="17"/>
  <c r="E10002" i="17"/>
  <c r="D10003" i="17"/>
  <c r="E10003" i="17"/>
  <c r="D10004" i="17"/>
  <c r="E10004" i="17"/>
  <c r="D10005" i="17"/>
  <c r="E10005" i="17"/>
  <c r="D10006" i="17"/>
  <c r="E10006" i="17"/>
  <c r="D10007" i="17"/>
  <c r="E10007" i="17"/>
  <c r="D10008" i="17"/>
  <c r="E10008" i="17"/>
  <c r="D10009" i="17"/>
  <c r="E10009" i="17"/>
  <c r="D10010" i="17"/>
  <c r="E10010" i="17"/>
  <c r="D10011" i="17"/>
  <c r="E10011" i="17"/>
  <c r="D10012" i="17"/>
  <c r="E10012" i="17"/>
  <c r="D10013" i="17"/>
  <c r="E10013" i="17"/>
  <c r="D10014" i="17"/>
  <c r="E10014" i="17"/>
  <c r="D10015" i="17"/>
  <c r="E10015" i="17"/>
  <c r="D10016" i="17"/>
  <c r="E10016" i="17"/>
  <c r="D10017" i="17"/>
  <c r="E10017" i="17"/>
  <c r="D10018" i="17"/>
  <c r="E10018" i="17"/>
  <c r="D10019" i="17"/>
  <c r="E10019" i="17"/>
  <c r="D10020" i="17"/>
  <c r="E10020" i="17"/>
  <c r="D10021" i="17"/>
  <c r="E10021" i="17"/>
  <c r="D10022" i="17"/>
  <c r="E10022" i="17"/>
  <c r="D10023" i="17"/>
  <c r="E10023" i="17"/>
  <c r="D10024" i="17"/>
  <c r="E10024" i="17"/>
  <c r="D10025" i="17"/>
  <c r="E10025" i="17"/>
  <c r="D10026" i="17"/>
  <c r="E10026" i="17"/>
  <c r="D10027" i="17"/>
  <c r="E10027" i="17"/>
  <c r="D10028" i="17"/>
  <c r="E10028" i="17"/>
  <c r="D10029" i="17"/>
  <c r="E10029" i="17"/>
  <c r="D10030" i="17"/>
  <c r="E10030" i="17"/>
  <c r="D10031" i="17"/>
  <c r="E10031" i="17"/>
  <c r="D10032" i="17"/>
  <c r="E10032" i="17"/>
  <c r="D10033" i="17"/>
  <c r="E10033" i="17"/>
  <c r="D10034" i="17"/>
  <c r="E10034" i="17"/>
  <c r="D10035" i="17"/>
  <c r="E10035" i="17"/>
  <c r="D10036" i="17"/>
  <c r="E10036" i="17"/>
  <c r="D10037" i="17"/>
  <c r="E10037" i="17"/>
  <c r="D10038" i="17"/>
  <c r="E10038" i="17"/>
  <c r="D10039" i="17"/>
  <c r="E10039" i="17"/>
  <c r="D10040" i="17"/>
  <c r="E10040" i="17"/>
  <c r="D10041" i="17"/>
  <c r="E10041" i="17"/>
  <c r="D10042" i="17"/>
  <c r="E10042" i="17"/>
  <c r="D10043" i="17"/>
  <c r="E10043" i="17"/>
  <c r="D10044" i="17"/>
  <c r="E10044" i="17"/>
  <c r="D10045" i="17"/>
  <c r="E10045" i="17"/>
  <c r="D10046" i="17"/>
  <c r="E10046" i="17"/>
  <c r="D10047" i="17"/>
  <c r="E10047" i="17"/>
  <c r="D10048" i="17"/>
  <c r="E10048" i="17"/>
  <c r="D10049" i="17"/>
  <c r="E10049" i="17"/>
  <c r="D10050" i="17"/>
  <c r="E10050" i="17"/>
  <c r="D10051" i="17"/>
  <c r="E10051" i="17"/>
  <c r="D10052" i="17"/>
  <c r="E10052" i="17"/>
  <c r="D10053" i="17"/>
  <c r="E10053" i="17"/>
  <c r="D10054" i="17"/>
  <c r="E10054" i="17"/>
  <c r="D10055" i="17"/>
  <c r="E10055" i="17"/>
  <c r="D10056" i="17"/>
  <c r="E10056" i="17"/>
  <c r="D10057" i="17"/>
  <c r="E10057" i="17"/>
  <c r="D10058" i="17"/>
  <c r="E10058" i="17"/>
  <c r="D10059" i="17"/>
  <c r="E10059" i="17"/>
  <c r="D10060" i="17"/>
  <c r="E10060" i="17"/>
  <c r="D10061" i="17"/>
  <c r="E10061" i="17"/>
  <c r="D10062" i="17"/>
  <c r="E10062" i="17"/>
  <c r="D10063" i="17"/>
  <c r="E10063" i="17"/>
  <c r="D10064" i="17"/>
  <c r="E10064" i="17"/>
  <c r="D10065" i="17"/>
  <c r="E10065" i="17"/>
  <c r="D10066" i="17"/>
  <c r="E10066" i="17"/>
  <c r="D10067" i="17"/>
  <c r="E10067" i="17"/>
  <c r="D10068" i="17"/>
  <c r="E10068" i="17"/>
  <c r="D10069" i="17"/>
  <c r="E10069" i="17"/>
  <c r="D10070" i="17"/>
  <c r="E10070" i="17"/>
  <c r="D10071" i="17"/>
  <c r="E10071" i="17"/>
  <c r="D10072" i="17"/>
  <c r="E10072" i="17"/>
  <c r="D10073" i="17"/>
  <c r="E10073" i="17"/>
  <c r="D10074" i="17"/>
  <c r="E10074" i="17"/>
  <c r="D10075" i="17"/>
  <c r="E10075" i="17"/>
  <c r="D10076" i="17"/>
  <c r="E10076" i="17"/>
  <c r="D10077" i="17"/>
  <c r="E10077" i="17"/>
  <c r="D10078" i="17"/>
  <c r="E10078" i="17"/>
  <c r="D10079" i="17"/>
  <c r="E10079" i="17"/>
  <c r="D10080" i="17"/>
  <c r="E10080" i="17"/>
  <c r="D10081" i="17"/>
  <c r="E10081" i="17"/>
  <c r="D10082" i="17"/>
  <c r="E10082" i="17"/>
  <c r="D10083" i="17"/>
  <c r="E10083" i="17"/>
  <c r="D10084" i="17"/>
  <c r="E10084" i="17"/>
  <c r="D10085" i="17"/>
  <c r="E10085" i="17"/>
  <c r="D10086" i="17"/>
  <c r="E10086" i="17"/>
  <c r="D10087" i="17"/>
  <c r="E10087" i="17"/>
  <c r="D10088" i="17"/>
  <c r="E10088" i="17"/>
  <c r="D10089" i="17"/>
  <c r="E10089" i="17"/>
  <c r="D10090" i="17"/>
  <c r="E10090" i="17"/>
  <c r="D10091" i="17"/>
  <c r="E10091" i="17"/>
  <c r="D10092" i="17"/>
  <c r="E10092" i="17"/>
  <c r="D10093" i="17"/>
  <c r="E10093" i="17"/>
  <c r="D10094" i="17"/>
  <c r="E10094" i="17"/>
  <c r="D10095" i="17"/>
  <c r="E10095" i="17"/>
  <c r="D10096" i="17"/>
  <c r="E10096" i="17"/>
  <c r="D10097" i="17"/>
  <c r="E10097" i="17"/>
  <c r="D10098" i="17"/>
  <c r="E10098" i="17"/>
  <c r="D10099" i="17"/>
  <c r="E10099" i="17"/>
  <c r="D10100" i="17"/>
  <c r="E10100" i="17"/>
  <c r="D10101" i="17"/>
  <c r="E10101" i="17"/>
  <c r="D10102" i="17"/>
  <c r="E10102" i="17"/>
  <c r="D10103" i="17"/>
  <c r="E10103" i="17"/>
  <c r="D10104" i="17"/>
  <c r="E10104" i="17"/>
  <c r="D10105" i="17"/>
  <c r="E10105" i="17"/>
  <c r="D10106" i="17"/>
  <c r="E10106" i="17"/>
  <c r="D10107" i="17"/>
  <c r="E10107" i="17"/>
  <c r="D10108" i="17"/>
  <c r="E10108" i="17"/>
  <c r="D10109" i="17"/>
  <c r="E10109" i="17"/>
  <c r="D10110" i="17"/>
  <c r="E10110" i="17"/>
  <c r="D10111" i="17"/>
  <c r="E10111" i="17"/>
  <c r="D10112" i="17"/>
  <c r="E10112" i="17"/>
  <c r="D10113" i="17"/>
  <c r="E10113" i="17"/>
  <c r="D10114" i="17"/>
  <c r="E10114" i="17"/>
  <c r="D10115" i="17"/>
  <c r="E10115" i="17"/>
  <c r="D10116" i="17"/>
  <c r="E10116" i="17"/>
  <c r="D10117" i="17"/>
  <c r="E10117" i="17"/>
  <c r="D10118" i="17"/>
  <c r="E10118" i="17"/>
  <c r="D10119" i="17"/>
  <c r="E10119" i="17"/>
  <c r="D10120" i="17"/>
  <c r="E10120" i="17"/>
  <c r="D10121" i="17"/>
  <c r="E10121" i="17"/>
  <c r="D10122" i="17"/>
  <c r="E10122" i="17"/>
  <c r="D10123" i="17"/>
  <c r="E10123" i="17"/>
  <c r="D10124" i="17"/>
  <c r="E10124" i="17"/>
  <c r="D10125" i="17"/>
  <c r="E10125" i="17"/>
  <c r="D10126" i="17"/>
  <c r="E10126" i="17"/>
  <c r="D10127" i="17"/>
  <c r="E10127" i="17"/>
  <c r="D10128" i="17"/>
  <c r="E10128" i="17"/>
  <c r="D10129" i="17"/>
  <c r="E10129" i="17"/>
  <c r="D10130" i="17"/>
  <c r="E10130" i="17"/>
  <c r="D10131" i="17"/>
  <c r="E10131" i="17"/>
  <c r="D10132" i="17"/>
  <c r="E10132" i="17"/>
  <c r="D10133" i="17"/>
  <c r="E10133" i="17"/>
  <c r="D10134" i="17"/>
  <c r="E10134" i="17"/>
  <c r="D10135" i="17"/>
  <c r="E10135" i="17"/>
  <c r="D10136" i="17"/>
  <c r="E10136" i="17"/>
  <c r="D10137" i="17"/>
  <c r="E10137" i="17"/>
  <c r="D10138" i="17"/>
  <c r="E10138" i="17"/>
  <c r="D10139" i="17"/>
  <c r="E10139" i="17"/>
  <c r="D10140" i="17"/>
  <c r="E10140" i="17"/>
  <c r="D10141" i="17"/>
  <c r="E10141" i="17"/>
  <c r="D10142" i="17"/>
  <c r="E10142" i="17"/>
  <c r="D10143" i="17"/>
  <c r="E10143" i="17"/>
  <c r="D10144" i="17"/>
  <c r="E10144" i="17"/>
  <c r="D10145" i="17"/>
  <c r="E10145" i="17"/>
  <c r="D10146" i="17"/>
  <c r="E10146" i="17"/>
  <c r="D10147" i="17"/>
  <c r="E10147" i="17"/>
  <c r="D10148" i="17"/>
  <c r="E10148" i="17"/>
  <c r="D10149" i="17"/>
  <c r="E10149" i="17"/>
  <c r="D10150" i="17"/>
  <c r="E10150" i="17"/>
  <c r="D10151" i="17"/>
  <c r="E10151" i="17"/>
  <c r="D10152" i="17"/>
  <c r="E10152" i="17"/>
  <c r="D10153" i="17"/>
  <c r="E10153" i="17"/>
  <c r="D10154" i="17"/>
  <c r="E10154" i="17"/>
  <c r="D10155" i="17"/>
  <c r="E10155" i="17"/>
  <c r="D10156" i="17"/>
  <c r="E10156" i="17"/>
  <c r="D10157" i="17"/>
  <c r="E10157" i="17"/>
  <c r="D10158" i="17"/>
  <c r="E10158" i="17"/>
  <c r="D10159" i="17"/>
  <c r="E10159" i="17"/>
  <c r="D10160" i="17"/>
  <c r="E10160" i="17"/>
  <c r="D10161" i="17"/>
  <c r="E10161" i="17"/>
  <c r="D10162" i="17"/>
  <c r="E10162" i="17"/>
  <c r="D10163" i="17"/>
  <c r="E10163" i="17"/>
  <c r="D10164" i="17"/>
  <c r="E10164" i="17"/>
  <c r="D10165" i="17"/>
  <c r="E10165" i="17"/>
  <c r="D10166" i="17"/>
  <c r="E10166" i="17"/>
  <c r="D10167" i="17"/>
  <c r="E10167" i="17"/>
  <c r="D10168" i="17"/>
  <c r="E10168" i="17"/>
  <c r="D10169" i="17"/>
  <c r="E10169" i="17"/>
  <c r="D10170" i="17"/>
  <c r="E10170" i="17"/>
  <c r="D10171" i="17"/>
  <c r="E10171" i="17"/>
  <c r="D10172" i="17"/>
  <c r="E10172" i="17"/>
  <c r="D10173" i="17"/>
  <c r="E10173" i="17"/>
  <c r="D10174" i="17"/>
  <c r="E10174" i="17"/>
  <c r="D10175" i="17"/>
  <c r="E10175" i="17"/>
  <c r="D10176" i="17"/>
  <c r="E10176" i="17"/>
  <c r="D10177" i="17"/>
  <c r="E10177" i="17"/>
  <c r="D10178" i="17"/>
  <c r="E10178" i="17"/>
  <c r="D10179" i="17"/>
  <c r="E10179" i="17"/>
  <c r="D10180" i="17"/>
  <c r="E10180" i="17"/>
  <c r="D10181" i="17"/>
  <c r="E10181" i="17"/>
  <c r="D10182" i="17"/>
  <c r="E10182" i="17"/>
  <c r="D10183" i="17"/>
  <c r="E10183" i="17"/>
  <c r="D10184" i="17"/>
  <c r="E10184" i="17"/>
  <c r="D10185" i="17"/>
  <c r="E10185" i="17"/>
  <c r="D10186" i="17"/>
  <c r="E10186" i="17"/>
  <c r="D10187" i="17"/>
  <c r="E10187" i="17"/>
  <c r="D10188" i="17"/>
  <c r="E10188" i="17"/>
  <c r="D10189" i="17"/>
  <c r="E10189" i="17"/>
  <c r="D10190" i="17"/>
  <c r="E10190" i="17"/>
  <c r="D10191" i="17"/>
  <c r="E10191" i="17"/>
  <c r="D10192" i="17"/>
  <c r="E10192" i="17"/>
  <c r="D10193" i="17"/>
  <c r="E10193" i="17"/>
  <c r="D10194" i="17"/>
  <c r="E10194" i="17"/>
  <c r="D10195" i="17"/>
  <c r="E10195" i="17"/>
  <c r="D10196" i="17"/>
  <c r="E10196" i="17"/>
  <c r="D10197" i="17"/>
  <c r="E10197" i="17"/>
  <c r="D10198" i="17"/>
  <c r="E10198" i="17"/>
  <c r="D10199" i="17"/>
  <c r="E10199" i="17"/>
  <c r="D10200" i="17"/>
  <c r="E10200" i="17"/>
  <c r="D10201" i="17"/>
  <c r="E10201" i="17"/>
  <c r="D10202" i="17"/>
  <c r="E10202" i="17"/>
  <c r="D10203" i="17"/>
  <c r="E10203" i="17"/>
  <c r="D10204" i="17"/>
  <c r="E10204" i="17"/>
  <c r="D10205" i="17"/>
  <c r="E10205" i="17"/>
  <c r="D10206" i="17"/>
  <c r="E10206" i="17"/>
  <c r="D10207" i="17"/>
  <c r="E10207" i="17"/>
  <c r="D10208" i="17"/>
  <c r="E10208" i="17"/>
  <c r="D10209" i="17"/>
  <c r="E10209" i="17"/>
  <c r="D10210" i="17"/>
  <c r="E10210" i="17"/>
  <c r="D10211" i="17"/>
  <c r="E10211" i="17"/>
  <c r="D10212" i="17"/>
  <c r="E10212" i="17"/>
  <c r="D10213" i="17"/>
  <c r="E10213" i="17"/>
  <c r="D10214" i="17"/>
  <c r="E10214" i="17"/>
  <c r="D10215" i="17"/>
  <c r="E10215" i="17"/>
  <c r="D10216" i="17"/>
  <c r="E10216" i="17"/>
  <c r="D10217" i="17"/>
  <c r="E10217" i="17"/>
  <c r="D10218" i="17"/>
  <c r="E10218" i="17"/>
  <c r="D10219" i="17"/>
  <c r="E10219" i="17"/>
  <c r="D10220" i="17"/>
  <c r="E10220" i="17"/>
  <c r="D10221" i="17"/>
  <c r="E10221" i="17"/>
  <c r="D10222" i="17"/>
  <c r="E10222" i="17"/>
  <c r="D10223" i="17"/>
  <c r="E10223" i="17"/>
  <c r="D10224" i="17"/>
  <c r="E10224" i="17"/>
  <c r="D10225" i="17"/>
  <c r="E10225" i="17"/>
  <c r="D10226" i="17"/>
  <c r="E10226" i="17"/>
  <c r="D10227" i="17"/>
  <c r="E10227" i="17"/>
  <c r="D10228" i="17"/>
  <c r="E10228" i="17"/>
  <c r="D10229" i="17"/>
  <c r="E10229" i="17"/>
  <c r="D10230" i="17"/>
  <c r="E10230" i="17"/>
  <c r="D10231" i="17"/>
  <c r="E10231" i="17"/>
  <c r="D10232" i="17"/>
  <c r="E10232" i="17"/>
  <c r="D10233" i="17"/>
  <c r="E10233" i="17"/>
  <c r="D10234" i="17"/>
  <c r="E10234" i="17"/>
  <c r="D10235" i="17"/>
  <c r="E10235" i="17"/>
  <c r="D10236" i="17"/>
  <c r="E10236" i="17"/>
  <c r="D10237" i="17"/>
  <c r="E10237" i="17"/>
  <c r="D10238" i="17"/>
  <c r="E10238" i="17"/>
  <c r="D10239" i="17"/>
  <c r="E10239" i="17"/>
  <c r="D10240" i="17"/>
  <c r="E10240" i="17"/>
  <c r="D10241" i="17"/>
  <c r="E10241" i="17"/>
  <c r="D10242" i="17"/>
  <c r="E10242" i="17"/>
  <c r="D10243" i="17"/>
  <c r="E10243" i="17"/>
  <c r="D10244" i="17"/>
  <c r="E10244" i="17"/>
  <c r="D10245" i="17"/>
  <c r="E10245" i="17"/>
  <c r="D10246" i="17"/>
  <c r="E10246" i="17"/>
  <c r="D10247" i="17"/>
  <c r="E10247" i="17"/>
  <c r="D10248" i="17"/>
  <c r="E10248" i="17"/>
  <c r="D10249" i="17"/>
  <c r="E10249" i="17"/>
  <c r="D10250" i="17"/>
  <c r="E10250" i="17"/>
  <c r="D10251" i="17"/>
  <c r="E10251" i="17"/>
  <c r="D10252" i="17"/>
  <c r="E10252" i="17"/>
  <c r="D10253" i="17"/>
  <c r="E10253" i="17"/>
  <c r="D10254" i="17"/>
  <c r="E10254" i="17"/>
  <c r="D10255" i="17"/>
  <c r="E10255" i="17"/>
  <c r="D10256" i="17"/>
  <c r="E10256" i="17"/>
  <c r="D10257" i="17"/>
  <c r="E10257" i="17"/>
  <c r="D10258" i="17"/>
  <c r="E10258" i="17"/>
  <c r="D10259" i="17"/>
  <c r="E10259" i="17"/>
  <c r="D10260" i="17"/>
  <c r="E10260" i="17"/>
  <c r="D10261" i="17"/>
  <c r="E10261" i="17"/>
  <c r="D10262" i="17"/>
  <c r="E10262" i="17"/>
  <c r="D10263" i="17"/>
  <c r="E10263" i="17"/>
  <c r="D10264" i="17"/>
  <c r="E10264" i="17"/>
  <c r="D10265" i="17"/>
  <c r="E10265" i="17"/>
  <c r="D10266" i="17"/>
  <c r="E10266" i="17"/>
  <c r="D10267" i="17"/>
  <c r="E10267" i="17"/>
  <c r="D10268" i="17"/>
  <c r="E10268" i="17"/>
  <c r="D10269" i="17"/>
  <c r="E10269" i="17"/>
  <c r="D10270" i="17"/>
  <c r="E10270" i="17"/>
  <c r="D10271" i="17"/>
  <c r="E10271" i="17"/>
  <c r="D10272" i="17"/>
  <c r="E10272" i="17"/>
  <c r="D10273" i="17"/>
  <c r="E10273" i="17"/>
  <c r="D10274" i="17"/>
  <c r="E10274" i="17"/>
  <c r="D10275" i="17"/>
  <c r="E10275" i="17"/>
  <c r="D10276" i="17"/>
  <c r="E10276" i="17"/>
  <c r="D10277" i="17"/>
  <c r="E10277" i="17"/>
  <c r="D10278" i="17"/>
  <c r="E10278" i="17"/>
  <c r="D10279" i="17"/>
  <c r="E10279" i="17"/>
  <c r="D10280" i="17"/>
  <c r="E10280" i="17"/>
  <c r="D10281" i="17"/>
  <c r="E10281" i="17"/>
  <c r="D10282" i="17"/>
  <c r="E10282" i="17"/>
  <c r="D10283" i="17"/>
  <c r="E10283" i="17"/>
  <c r="D10284" i="17"/>
  <c r="E10284" i="17"/>
  <c r="D10285" i="17"/>
  <c r="E10285" i="17"/>
  <c r="D10286" i="17"/>
  <c r="E10286" i="17"/>
  <c r="D10287" i="17"/>
  <c r="E10287" i="17"/>
  <c r="D10288" i="17"/>
  <c r="E10288" i="17"/>
  <c r="D10289" i="17"/>
  <c r="E10289" i="17"/>
  <c r="D10290" i="17"/>
  <c r="E10290" i="17"/>
  <c r="D10291" i="17"/>
  <c r="E10291" i="17"/>
  <c r="D10292" i="17"/>
  <c r="E10292" i="17"/>
  <c r="D10293" i="17"/>
  <c r="E10293" i="17"/>
  <c r="D10294" i="17"/>
  <c r="E10294" i="17"/>
  <c r="D10295" i="17"/>
  <c r="E10295" i="17"/>
  <c r="D10296" i="17"/>
  <c r="E10296" i="17"/>
  <c r="D10297" i="17"/>
  <c r="E10297" i="17"/>
  <c r="D10298" i="17"/>
  <c r="E10298" i="17"/>
  <c r="D10299" i="17"/>
  <c r="E10299" i="17"/>
  <c r="D10300" i="17"/>
  <c r="E10300" i="17"/>
  <c r="D10301" i="17"/>
  <c r="E10301" i="17"/>
  <c r="D10302" i="17"/>
  <c r="E10302" i="17"/>
  <c r="D10303" i="17"/>
  <c r="E10303" i="17"/>
  <c r="D10304" i="17"/>
  <c r="E10304" i="17"/>
  <c r="D10305" i="17"/>
  <c r="E10305" i="17"/>
  <c r="D10306" i="17"/>
  <c r="E10306" i="17"/>
  <c r="D10307" i="17"/>
  <c r="E10307" i="17"/>
  <c r="D10308" i="17"/>
  <c r="E10308" i="17"/>
  <c r="D10309" i="17"/>
  <c r="E10309" i="17"/>
  <c r="D10310" i="17"/>
  <c r="E10310" i="17"/>
  <c r="D10311" i="17"/>
  <c r="E10311" i="17"/>
  <c r="D10312" i="17"/>
  <c r="E10312" i="17"/>
  <c r="D10313" i="17"/>
  <c r="E10313" i="17"/>
  <c r="D10314" i="17"/>
  <c r="E10314" i="17"/>
  <c r="D10315" i="17"/>
  <c r="E10315" i="17"/>
  <c r="D10316" i="17"/>
  <c r="E10316" i="17"/>
  <c r="D10317" i="17"/>
  <c r="E10317" i="17"/>
  <c r="D10318" i="17"/>
  <c r="E10318" i="17"/>
  <c r="D10319" i="17"/>
  <c r="E10319" i="17"/>
  <c r="D10320" i="17"/>
  <c r="E10320" i="17"/>
  <c r="D10321" i="17"/>
  <c r="E10321" i="17"/>
  <c r="D10322" i="17"/>
  <c r="E10322" i="17"/>
  <c r="D10323" i="17"/>
  <c r="E10323" i="17"/>
  <c r="D10324" i="17"/>
  <c r="E10324" i="17"/>
  <c r="D10325" i="17"/>
  <c r="E10325" i="17"/>
  <c r="D10326" i="17"/>
  <c r="E10326" i="17"/>
  <c r="D10327" i="17"/>
  <c r="E10327" i="17"/>
  <c r="D10328" i="17"/>
  <c r="E10328" i="17"/>
  <c r="D10329" i="17"/>
  <c r="E10329" i="17"/>
  <c r="D10330" i="17"/>
  <c r="E10330" i="17"/>
  <c r="D10331" i="17"/>
  <c r="E10331" i="17"/>
  <c r="D10332" i="17"/>
  <c r="E10332" i="17"/>
  <c r="D10333" i="17"/>
  <c r="E10333" i="17"/>
  <c r="D10334" i="17"/>
  <c r="E10334" i="17"/>
  <c r="D10335" i="17"/>
  <c r="E10335" i="17"/>
  <c r="D10336" i="17"/>
  <c r="E10336" i="17"/>
  <c r="D10337" i="17"/>
  <c r="E10337" i="17"/>
  <c r="D10338" i="17"/>
  <c r="E10338" i="17"/>
  <c r="D10339" i="17"/>
  <c r="E10339" i="17"/>
  <c r="D10340" i="17"/>
  <c r="E10340" i="17"/>
  <c r="D10341" i="17"/>
  <c r="E10341" i="17"/>
  <c r="D10342" i="17"/>
  <c r="E10342" i="17"/>
  <c r="D10343" i="17"/>
  <c r="E10343" i="17"/>
  <c r="D10344" i="17"/>
  <c r="E10344" i="17"/>
  <c r="D10345" i="17"/>
  <c r="E10345" i="17"/>
  <c r="D10346" i="17"/>
  <c r="E10346" i="17"/>
  <c r="D10347" i="17"/>
  <c r="E10347" i="17"/>
  <c r="D10348" i="17"/>
  <c r="E10348" i="17"/>
  <c r="D10349" i="17"/>
  <c r="E10349" i="17"/>
  <c r="D10350" i="17"/>
  <c r="E10350" i="17"/>
  <c r="D10351" i="17"/>
  <c r="E10351" i="17"/>
  <c r="D10352" i="17"/>
  <c r="E10352" i="17"/>
  <c r="D10353" i="17"/>
  <c r="E10353" i="17"/>
  <c r="D10354" i="17"/>
  <c r="E10354" i="17"/>
  <c r="D10355" i="17"/>
  <c r="E10355" i="17"/>
  <c r="D10356" i="17"/>
  <c r="E10356" i="17"/>
  <c r="D10357" i="17"/>
  <c r="E10357" i="17"/>
  <c r="D10358" i="17"/>
  <c r="E10358" i="17"/>
  <c r="D10359" i="17"/>
  <c r="E10359" i="17"/>
  <c r="D10360" i="17"/>
  <c r="E10360" i="17"/>
  <c r="D10361" i="17"/>
  <c r="E10361" i="17"/>
  <c r="D10362" i="17"/>
  <c r="E10362" i="17"/>
  <c r="D10363" i="17"/>
  <c r="E10363" i="17"/>
  <c r="D10364" i="17"/>
  <c r="E10364" i="17"/>
  <c r="D10365" i="17"/>
  <c r="E10365" i="17"/>
  <c r="D10366" i="17"/>
  <c r="E10366" i="17"/>
  <c r="D10367" i="17"/>
  <c r="E10367" i="17"/>
  <c r="D10368" i="17"/>
  <c r="E10368" i="17"/>
  <c r="D10369" i="17"/>
  <c r="E10369" i="17"/>
  <c r="D10370" i="17"/>
  <c r="E10370" i="17"/>
  <c r="D10371" i="17"/>
  <c r="E10371" i="17"/>
  <c r="D10372" i="17"/>
  <c r="E10372" i="17"/>
  <c r="D10373" i="17"/>
  <c r="E10373" i="17"/>
  <c r="D10374" i="17"/>
  <c r="E10374" i="17"/>
  <c r="D10375" i="17"/>
  <c r="E10375" i="17"/>
  <c r="D10376" i="17"/>
  <c r="E10376" i="17"/>
  <c r="D10377" i="17"/>
  <c r="E10377" i="17"/>
  <c r="D10378" i="17"/>
  <c r="E10378" i="17"/>
  <c r="D10379" i="17"/>
  <c r="E10379" i="17"/>
  <c r="D10380" i="17"/>
  <c r="E10380" i="17"/>
  <c r="D10381" i="17"/>
  <c r="E10381" i="17"/>
  <c r="D10382" i="17"/>
  <c r="E10382" i="17"/>
  <c r="D10383" i="17"/>
  <c r="E10383" i="17"/>
  <c r="D10384" i="17"/>
  <c r="E10384" i="17"/>
  <c r="D10385" i="17"/>
  <c r="E10385" i="17"/>
  <c r="D10386" i="17"/>
  <c r="E10386" i="17"/>
  <c r="D10387" i="17"/>
  <c r="E10387" i="17"/>
  <c r="D10388" i="17"/>
  <c r="E10388" i="17"/>
  <c r="D10389" i="17"/>
  <c r="E10389" i="17"/>
  <c r="D10390" i="17"/>
  <c r="E10390" i="17"/>
  <c r="D10391" i="17"/>
  <c r="E10391" i="17"/>
  <c r="D10392" i="17"/>
  <c r="E10392" i="17"/>
  <c r="D10393" i="17"/>
  <c r="E10393" i="17"/>
  <c r="D10394" i="17"/>
  <c r="E10394" i="17"/>
  <c r="D10395" i="17"/>
  <c r="E10395" i="17"/>
  <c r="D10396" i="17"/>
  <c r="E10396" i="17"/>
  <c r="D10397" i="17"/>
  <c r="E10397" i="17"/>
  <c r="D10398" i="17"/>
  <c r="E10398" i="17"/>
  <c r="D10399" i="17"/>
  <c r="E10399" i="17"/>
  <c r="D10400" i="17"/>
  <c r="E10400" i="17"/>
  <c r="D10401" i="17"/>
  <c r="E10401" i="17"/>
  <c r="D10402" i="17"/>
  <c r="E10402" i="17"/>
  <c r="D10403" i="17"/>
  <c r="E10403" i="17"/>
  <c r="D10404" i="17"/>
  <c r="E10404" i="17"/>
  <c r="D10405" i="17"/>
  <c r="E10405" i="17"/>
  <c r="D10406" i="17"/>
  <c r="E10406" i="17"/>
  <c r="D10407" i="17"/>
  <c r="E10407" i="17"/>
  <c r="D10408" i="17"/>
  <c r="E10408" i="17"/>
  <c r="D10409" i="17"/>
  <c r="E10409" i="17"/>
  <c r="D10410" i="17"/>
  <c r="E10410" i="17"/>
  <c r="D10411" i="17"/>
  <c r="E10411" i="17"/>
  <c r="D10412" i="17"/>
  <c r="E10412" i="17"/>
  <c r="D10413" i="17"/>
  <c r="E10413" i="17"/>
  <c r="D10414" i="17"/>
  <c r="E10414" i="17"/>
  <c r="D10415" i="17"/>
  <c r="E10415" i="17"/>
  <c r="D10416" i="17"/>
  <c r="E10416" i="17"/>
  <c r="D10417" i="17"/>
  <c r="E10417" i="17"/>
  <c r="D10418" i="17"/>
  <c r="E10418" i="17"/>
  <c r="D10419" i="17"/>
  <c r="E10419" i="17"/>
  <c r="D10420" i="17"/>
  <c r="E10420" i="17"/>
  <c r="D10421" i="17"/>
  <c r="E10421" i="17"/>
  <c r="D10422" i="17"/>
  <c r="E10422" i="17"/>
  <c r="D10423" i="17"/>
  <c r="E10423" i="17"/>
  <c r="D10424" i="17"/>
  <c r="E10424" i="17"/>
  <c r="D10425" i="17"/>
  <c r="E10425" i="17"/>
  <c r="D10426" i="17"/>
  <c r="E10426" i="17"/>
  <c r="D10427" i="17"/>
  <c r="E10427" i="17"/>
  <c r="D10428" i="17"/>
  <c r="E10428" i="17"/>
  <c r="D10429" i="17"/>
  <c r="E10429" i="17"/>
  <c r="D10430" i="17"/>
  <c r="E10430" i="17"/>
  <c r="D10431" i="17"/>
  <c r="E10431" i="17"/>
  <c r="D10432" i="17"/>
  <c r="E10432" i="17"/>
  <c r="D10433" i="17"/>
  <c r="E10433" i="17"/>
  <c r="D10434" i="17"/>
  <c r="E10434" i="17"/>
  <c r="D10435" i="17"/>
  <c r="E10435" i="17"/>
  <c r="D10436" i="17"/>
  <c r="E10436" i="17"/>
  <c r="D10437" i="17"/>
  <c r="E10437" i="17"/>
  <c r="D10438" i="17"/>
  <c r="E10438" i="17"/>
  <c r="D10439" i="17"/>
  <c r="E10439" i="17"/>
  <c r="D10440" i="17"/>
  <c r="E10440" i="17"/>
  <c r="D10441" i="17"/>
  <c r="E10441" i="17"/>
  <c r="D10442" i="17"/>
  <c r="E10442" i="17"/>
  <c r="D10443" i="17"/>
  <c r="E10443" i="17"/>
  <c r="D10444" i="17"/>
  <c r="E10444" i="17"/>
  <c r="D10445" i="17"/>
  <c r="E10445" i="17"/>
  <c r="D10446" i="17"/>
  <c r="E10446" i="17"/>
  <c r="D10447" i="17"/>
  <c r="E10447" i="17"/>
  <c r="D10448" i="17"/>
  <c r="E10448" i="17"/>
  <c r="D10449" i="17"/>
  <c r="E10449" i="17"/>
  <c r="D10450" i="17"/>
  <c r="E10450" i="17"/>
  <c r="D10451" i="17"/>
  <c r="E10451" i="17"/>
  <c r="D10452" i="17"/>
  <c r="E10452" i="17"/>
  <c r="D10453" i="17"/>
  <c r="E10453" i="17"/>
  <c r="D10454" i="17"/>
  <c r="E10454" i="17"/>
  <c r="D10455" i="17"/>
  <c r="E10455" i="17"/>
  <c r="D10456" i="17"/>
  <c r="E10456" i="17"/>
  <c r="D10457" i="17"/>
  <c r="E10457" i="17"/>
  <c r="D10458" i="17"/>
  <c r="E10458" i="17"/>
  <c r="D10459" i="17"/>
  <c r="E10459" i="17"/>
  <c r="D10460" i="17"/>
  <c r="E10460" i="17"/>
  <c r="D10461" i="17"/>
  <c r="E10461" i="17"/>
  <c r="D10462" i="17"/>
  <c r="E10462" i="17"/>
  <c r="D10463" i="17"/>
  <c r="E10463" i="17"/>
  <c r="D10464" i="17"/>
  <c r="E10464" i="17"/>
  <c r="D10465" i="17"/>
  <c r="E10465" i="17"/>
  <c r="D10466" i="17"/>
  <c r="E10466" i="17"/>
  <c r="D10467" i="17"/>
  <c r="E10467" i="17"/>
  <c r="D10468" i="17"/>
  <c r="E10468" i="17"/>
  <c r="D10469" i="17"/>
  <c r="E10469" i="17"/>
  <c r="D10470" i="17"/>
  <c r="E10470" i="17"/>
  <c r="D10471" i="17"/>
  <c r="E10471" i="17"/>
  <c r="D10472" i="17"/>
  <c r="E10472" i="17"/>
  <c r="D10473" i="17"/>
  <c r="E10473" i="17"/>
  <c r="D10474" i="17"/>
  <c r="E10474" i="17"/>
  <c r="D10475" i="17"/>
  <c r="E10475" i="17"/>
  <c r="D10476" i="17"/>
  <c r="E10476" i="17"/>
  <c r="D10477" i="17"/>
  <c r="E10477" i="17"/>
  <c r="D10478" i="17"/>
  <c r="E10478" i="17"/>
  <c r="D10479" i="17"/>
  <c r="E10479" i="17"/>
  <c r="D10480" i="17"/>
  <c r="E10480" i="17"/>
  <c r="D10481" i="17"/>
  <c r="E10481" i="17"/>
  <c r="D10482" i="17"/>
  <c r="E10482" i="17"/>
  <c r="D10483" i="17"/>
  <c r="E10483" i="17"/>
  <c r="D10484" i="17"/>
  <c r="E10484" i="17"/>
  <c r="D10485" i="17"/>
  <c r="E10485" i="17"/>
  <c r="D10486" i="17"/>
  <c r="E10486" i="17"/>
  <c r="D10487" i="17"/>
  <c r="E10487" i="17"/>
  <c r="D10488" i="17"/>
  <c r="E10488" i="17"/>
  <c r="D10489" i="17"/>
  <c r="E10489" i="17"/>
  <c r="D10490" i="17"/>
  <c r="E10490" i="17"/>
  <c r="D10491" i="17"/>
  <c r="E10491" i="17"/>
  <c r="D10492" i="17"/>
  <c r="E10492" i="17"/>
  <c r="D10493" i="17"/>
  <c r="E10493" i="17"/>
  <c r="D10494" i="17"/>
  <c r="E10494" i="17"/>
  <c r="D10495" i="17"/>
  <c r="E10495" i="17"/>
  <c r="D10496" i="17"/>
  <c r="E10496" i="17"/>
  <c r="D10497" i="17"/>
  <c r="E10497" i="17"/>
  <c r="D10498" i="17"/>
  <c r="E10498" i="17"/>
  <c r="D10499" i="17"/>
  <c r="E10499" i="17"/>
  <c r="D10500" i="17"/>
  <c r="E10500" i="17"/>
  <c r="D10501" i="17"/>
  <c r="E10501" i="17"/>
  <c r="D10502" i="17"/>
  <c r="E10502" i="17"/>
  <c r="D10503" i="17"/>
  <c r="E10503" i="17"/>
  <c r="D10504" i="17"/>
  <c r="E10504" i="17"/>
  <c r="D10505" i="17"/>
  <c r="E10505" i="17"/>
  <c r="D10506" i="17"/>
  <c r="E10506" i="17"/>
  <c r="D10507" i="17"/>
  <c r="E10507" i="17"/>
  <c r="D10508" i="17"/>
  <c r="E10508" i="17"/>
  <c r="D10509" i="17"/>
  <c r="E10509" i="17"/>
  <c r="D10510" i="17"/>
  <c r="E10510" i="17"/>
  <c r="D10511" i="17"/>
  <c r="E10511" i="17"/>
  <c r="D10512" i="17"/>
  <c r="E10512" i="17"/>
  <c r="D10513" i="17"/>
  <c r="E10513" i="17"/>
  <c r="D10514" i="17"/>
  <c r="E10514" i="17"/>
  <c r="D10515" i="17"/>
  <c r="E10515" i="17"/>
  <c r="D10516" i="17"/>
  <c r="E10516" i="17"/>
  <c r="D10517" i="17"/>
  <c r="E10517" i="17"/>
  <c r="D10518" i="17"/>
  <c r="E10518" i="17"/>
  <c r="D10519" i="17"/>
  <c r="E10519" i="17"/>
  <c r="D10520" i="17"/>
  <c r="E10520" i="17"/>
  <c r="D10521" i="17"/>
  <c r="E10521" i="17"/>
  <c r="D10522" i="17"/>
  <c r="E10522" i="17"/>
  <c r="D10523" i="17"/>
  <c r="E10523" i="17"/>
  <c r="D10524" i="17"/>
  <c r="E10524" i="17"/>
  <c r="D10525" i="17"/>
  <c r="E10525" i="17"/>
  <c r="D10526" i="17"/>
  <c r="E10526" i="17"/>
  <c r="D10527" i="17"/>
  <c r="E10527" i="17"/>
  <c r="D10528" i="17"/>
  <c r="E10528" i="17"/>
  <c r="D10529" i="17"/>
  <c r="E10529" i="17"/>
  <c r="D10530" i="17"/>
  <c r="E10530" i="17"/>
  <c r="D10531" i="17"/>
  <c r="E10531" i="17"/>
  <c r="D10532" i="17"/>
  <c r="E10532" i="17"/>
  <c r="D10533" i="17"/>
  <c r="E10533" i="17"/>
  <c r="D10534" i="17"/>
  <c r="E10534" i="17"/>
  <c r="D10535" i="17"/>
  <c r="E10535" i="17"/>
  <c r="D10536" i="17"/>
  <c r="E10536" i="17"/>
  <c r="D10537" i="17"/>
  <c r="E10537" i="17"/>
  <c r="D10538" i="17"/>
  <c r="E10538" i="17"/>
  <c r="D10539" i="17"/>
  <c r="E10539" i="17"/>
  <c r="D10540" i="17"/>
  <c r="E10540" i="17"/>
  <c r="D10541" i="17"/>
  <c r="E10541" i="17"/>
  <c r="D10542" i="17"/>
  <c r="E10542" i="17"/>
  <c r="D10543" i="17"/>
  <c r="E10543" i="17"/>
  <c r="D10544" i="17"/>
  <c r="E10544" i="17"/>
  <c r="D10545" i="17"/>
  <c r="E10545" i="17"/>
  <c r="D10546" i="17"/>
  <c r="E10546" i="17"/>
  <c r="D10547" i="17"/>
  <c r="E10547" i="17"/>
  <c r="D10548" i="17"/>
  <c r="E10548" i="17"/>
  <c r="D10549" i="17"/>
  <c r="E10549" i="17"/>
  <c r="D10550" i="17"/>
  <c r="E10550" i="17"/>
  <c r="D10551" i="17"/>
  <c r="E10551" i="17"/>
  <c r="D10552" i="17"/>
  <c r="E10552" i="17"/>
  <c r="D10553" i="17"/>
  <c r="E10553" i="17"/>
  <c r="D10554" i="17"/>
  <c r="E10554" i="17"/>
  <c r="D10555" i="17"/>
  <c r="E10555" i="17"/>
  <c r="D10556" i="17"/>
  <c r="E10556" i="17"/>
  <c r="D10557" i="17"/>
  <c r="E10557" i="17"/>
  <c r="D10558" i="17"/>
  <c r="E10558" i="17"/>
  <c r="D10559" i="17"/>
  <c r="E10559" i="17"/>
  <c r="D10560" i="17"/>
  <c r="E10560" i="17"/>
  <c r="D10561" i="17"/>
  <c r="E10561" i="17"/>
  <c r="D10562" i="17"/>
  <c r="E10562" i="17"/>
  <c r="D10563" i="17"/>
  <c r="E10563" i="17"/>
  <c r="D10564" i="17"/>
  <c r="E10564" i="17"/>
  <c r="D10565" i="17"/>
  <c r="E10565" i="17"/>
  <c r="D10566" i="17"/>
  <c r="E10566" i="17"/>
  <c r="D10567" i="17"/>
  <c r="E10567" i="17"/>
  <c r="D10568" i="17"/>
  <c r="E10568" i="17"/>
  <c r="D10569" i="17"/>
  <c r="E10569" i="17"/>
  <c r="D10570" i="17"/>
  <c r="E10570" i="17"/>
  <c r="D10571" i="17"/>
  <c r="E10571" i="17"/>
  <c r="D10572" i="17"/>
  <c r="E10572" i="17"/>
  <c r="D10573" i="17"/>
  <c r="E10573" i="17"/>
  <c r="D10574" i="17"/>
  <c r="E10574" i="17"/>
  <c r="D10575" i="17"/>
  <c r="E10575" i="17"/>
  <c r="D10576" i="17"/>
  <c r="E10576" i="17"/>
  <c r="D10577" i="17"/>
  <c r="E10577" i="17"/>
  <c r="D10578" i="17"/>
  <c r="E10578" i="17"/>
  <c r="D10579" i="17"/>
  <c r="E10579" i="17"/>
  <c r="D10580" i="17"/>
  <c r="E10580" i="17"/>
  <c r="D10581" i="17"/>
  <c r="E10581" i="17"/>
  <c r="D10582" i="17"/>
  <c r="E10582" i="17"/>
  <c r="D10583" i="17"/>
  <c r="E10583" i="17"/>
  <c r="D10584" i="17"/>
  <c r="E10584" i="17"/>
  <c r="D10585" i="17"/>
  <c r="E10585" i="17"/>
  <c r="D10586" i="17"/>
  <c r="E10586" i="17"/>
  <c r="D10587" i="17"/>
  <c r="E10587" i="17"/>
  <c r="D10588" i="17"/>
  <c r="E10588" i="17"/>
  <c r="D10589" i="17"/>
  <c r="E10589" i="17"/>
  <c r="D10590" i="17"/>
  <c r="E10590" i="17"/>
  <c r="D10591" i="17"/>
  <c r="E10591" i="17"/>
  <c r="D10592" i="17"/>
  <c r="E10592" i="17"/>
  <c r="D10593" i="17"/>
  <c r="E10593" i="17"/>
  <c r="D10594" i="17"/>
  <c r="E10594" i="17"/>
  <c r="D10595" i="17"/>
  <c r="E10595" i="17"/>
  <c r="D10596" i="17"/>
  <c r="E10596" i="17"/>
  <c r="D10597" i="17"/>
  <c r="E10597" i="17"/>
  <c r="D10598" i="17"/>
  <c r="E10598" i="17"/>
  <c r="D10599" i="17"/>
  <c r="E10599" i="17"/>
  <c r="D10600" i="17"/>
  <c r="E10600" i="17"/>
  <c r="D10601" i="17"/>
  <c r="E10601" i="17"/>
  <c r="D10602" i="17"/>
  <c r="E10602" i="17"/>
  <c r="D10603" i="17"/>
  <c r="E10603" i="17"/>
  <c r="D10604" i="17"/>
  <c r="E10604" i="17"/>
  <c r="D10605" i="17"/>
  <c r="E10605" i="17"/>
  <c r="D10606" i="17"/>
  <c r="E10606" i="17"/>
  <c r="D10607" i="17"/>
  <c r="E10607" i="17"/>
  <c r="D10608" i="17"/>
  <c r="E10608" i="17"/>
  <c r="D10609" i="17"/>
  <c r="E10609" i="17"/>
  <c r="D10610" i="17"/>
  <c r="E10610" i="17"/>
  <c r="D10611" i="17"/>
  <c r="E10611" i="17"/>
  <c r="D10612" i="17"/>
  <c r="E10612" i="17"/>
  <c r="D10613" i="17"/>
  <c r="E10613" i="17"/>
  <c r="D10614" i="17"/>
  <c r="E10614" i="17"/>
  <c r="D10615" i="17"/>
  <c r="E10615" i="17"/>
  <c r="D10616" i="17"/>
  <c r="E10616" i="17"/>
  <c r="D10617" i="17"/>
  <c r="E10617" i="17"/>
  <c r="D10618" i="17"/>
  <c r="E10618" i="17"/>
  <c r="D10619" i="17"/>
  <c r="E10619" i="17"/>
  <c r="D10620" i="17"/>
  <c r="E10620" i="17"/>
  <c r="D10621" i="17"/>
  <c r="E10621" i="17"/>
  <c r="D10622" i="17"/>
  <c r="E10622" i="17"/>
  <c r="D10623" i="17"/>
  <c r="E10623" i="17"/>
  <c r="D10624" i="17"/>
  <c r="E10624" i="17"/>
  <c r="D10625" i="17"/>
  <c r="E10625" i="17"/>
  <c r="D10626" i="17"/>
  <c r="E10626" i="17"/>
  <c r="D10627" i="17"/>
  <c r="E10627" i="17"/>
  <c r="D10628" i="17"/>
  <c r="E10628" i="17"/>
  <c r="D10629" i="17"/>
  <c r="E10629" i="17"/>
  <c r="D10630" i="17"/>
  <c r="E10630" i="17"/>
  <c r="D10631" i="17"/>
  <c r="E10631" i="17"/>
  <c r="D10632" i="17"/>
  <c r="E10632" i="17"/>
  <c r="D10633" i="17"/>
  <c r="E10633" i="17"/>
  <c r="D10634" i="17"/>
  <c r="E10634" i="17"/>
  <c r="D10635" i="17"/>
  <c r="E10635" i="17"/>
  <c r="D10636" i="17"/>
  <c r="E10636" i="17"/>
  <c r="D10637" i="17"/>
  <c r="E10637" i="17"/>
  <c r="D10638" i="17"/>
  <c r="E10638" i="17"/>
  <c r="D10639" i="17"/>
  <c r="E10639" i="17"/>
  <c r="D10640" i="17"/>
  <c r="E10640" i="17"/>
  <c r="D10641" i="17"/>
  <c r="E10641" i="17"/>
  <c r="D10642" i="17"/>
  <c r="E10642" i="17"/>
  <c r="D10643" i="17"/>
  <c r="E10643" i="17"/>
  <c r="D10644" i="17"/>
  <c r="E10644" i="17"/>
  <c r="D10645" i="17"/>
  <c r="E10645" i="17"/>
  <c r="D10646" i="17"/>
  <c r="E10646" i="17"/>
  <c r="D10647" i="17"/>
  <c r="E10647" i="17"/>
  <c r="D10648" i="17"/>
  <c r="E10648" i="17"/>
  <c r="D10649" i="17"/>
  <c r="E10649" i="17"/>
  <c r="D10650" i="17"/>
  <c r="E10650" i="17"/>
  <c r="D10651" i="17"/>
  <c r="E10651" i="17"/>
  <c r="D10652" i="17"/>
  <c r="E10652" i="17"/>
  <c r="D10653" i="17"/>
  <c r="E10653" i="17"/>
  <c r="D10654" i="17"/>
  <c r="E10654" i="17"/>
  <c r="D10655" i="17"/>
  <c r="E10655" i="17"/>
  <c r="D10656" i="17"/>
  <c r="E10656" i="17"/>
  <c r="D10657" i="17"/>
  <c r="E10657" i="17"/>
  <c r="D10658" i="17"/>
  <c r="E10658" i="17"/>
  <c r="D10659" i="17"/>
  <c r="E10659" i="17"/>
  <c r="D10660" i="17"/>
  <c r="E10660" i="17"/>
  <c r="D10661" i="17"/>
  <c r="E10661" i="17"/>
  <c r="D10662" i="17"/>
  <c r="E10662" i="17"/>
  <c r="D10663" i="17"/>
  <c r="E10663" i="17"/>
  <c r="D10664" i="17"/>
  <c r="E10664" i="17"/>
  <c r="D10665" i="17"/>
  <c r="E10665" i="17"/>
  <c r="D10666" i="17"/>
  <c r="E10666" i="17"/>
  <c r="D10667" i="17"/>
  <c r="E10667" i="17"/>
  <c r="D10668" i="17"/>
  <c r="E10668" i="17"/>
  <c r="D10669" i="17"/>
  <c r="E10669" i="17"/>
  <c r="D10670" i="17"/>
  <c r="E10670" i="17"/>
  <c r="D10671" i="17"/>
  <c r="E10671" i="17"/>
  <c r="D10672" i="17"/>
  <c r="E10672" i="17"/>
  <c r="D10673" i="17"/>
  <c r="E10673" i="17"/>
  <c r="D10674" i="17"/>
  <c r="E10674" i="17"/>
  <c r="D10675" i="17"/>
  <c r="E10675" i="17"/>
  <c r="D10676" i="17"/>
  <c r="E10676" i="17"/>
  <c r="D10677" i="17"/>
  <c r="E10677" i="17"/>
  <c r="D10678" i="17"/>
  <c r="E10678" i="17"/>
  <c r="D10679" i="17"/>
  <c r="E10679" i="17"/>
  <c r="D10680" i="17"/>
  <c r="E10680" i="17"/>
  <c r="D10681" i="17"/>
  <c r="E10681" i="17"/>
  <c r="D10682" i="17"/>
  <c r="E10682" i="17"/>
  <c r="D10683" i="17"/>
  <c r="E10683" i="17"/>
  <c r="D10684" i="17"/>
  <c r="E10684" i="17"/>
  <c r="D10685" i="17"/>
  <c r="E10685" i="17"/>
  <c r="D10686" i="17"/>
  <c r="E10686" i="17"/>
  <c r="D10687" i="17"/>
  <c r="E10687" i="17"/>
  <c r="D10688" i="17"/>
  <c r="E10688" i="17"/>
  <c r="D10689" i="17"/>
  <c r="E10689" i="17"/>
  <c r="D10690" i="17"/>
  <c r="E10690" i="17"/>
  <c r="D10691" i="17"/>
  <c r="E10691" i="17"/>
  <c r="D10692" i="17"/>
  <c r="E10692" i="17"/>
  <c r="D10693" i="17"/>
  <c r="E10693" i="17"/>
  <c r="D10694" i="17"/>
  <c r="E10694" i="17"/>
  <c r="D10695" i="17"/>
  <c r="E10695" i="17"/>
  <c r="D10696" i="17"/>
  <c r="E10696" i="17"/>
  <c r="D10697" i="17"/>
  <c r="E10697" i="17"/>
  <c r="D10698" i="17"/>
  <c r="E10698" i="17"/>
  <c r="D10699" i="17"/>
  <c r="E10699" i="17"/>
  <c r="D10700" i="17"/>
  <c r="E10700" i="17"/>
  <c r="D10701" i="17"/>
  <c r="E10701" i="17"/>
  <c r="D10702" i="17"/>
  <c r="E10702" i="17"/>
  <c r="D10703" i="17"/>
  <c r="E10703" i="17"/>
  <c r="D10704" i="17"/>
  <c r="E10704" i="17"/>
  <c r="D10705" i="17"/>
  <c r="E10705" i="17"/>
  <c r="D10706" i="17"/>
  <c r="E10706" i="17"/>
  <c r="D10707" i="17"/>
  <c r="E10707" i="17"/>
  <c r="D10708" i="17"/>
  <c r="E10708" i="17"/>
  <c r="D10709" i="17"/>
  <c r="E10709" i="17"/>
  <c r="D10710" i="17"/>
  <c r="E10710" i="17"/>
  <c r="D10711" i="17"/>
  <c r="E10711" i="17"/>
  <c r="D10712" i="17"/>
  <c r="E10712" i="17"/>
  <c r="D10713" i="17"/>
  <c r="E10713" i="17"/>
  <c r="D10714" i="17"/>
  <c r="E10714" i="17"/>
  <c r="D10715" i="17"/>
  <c r="E10715" i="17"/>
  <c r="D10716" i="17"/>
  <c r="E10716" i="17"/>
  <c r="D10717" i="17"/>
  <c r="E10717" i="17"/>
  <c r="D10718" i="17"/>
  <c r="E10718" i="17"/>
  <c r="D10719" i="17"/>
  <c r="E10719" i="17"/>
  <c r="D10720" i="17"/>
  <c r="E10720" i="17"/>
  <c r="D10721" i="17"/>
  <c r="E10721" i="17"/>
  <c r="D10722" i="17"/>
  <c r="E10722" i="17"/>
  <c r="D10723" i="17"/>
  <c r="E10723" i="17"/>
  <c r="D10724" i="17"/>
  <c r="E10724" i="17"/>
  <c r="D10725" i="17"/>
  <c r="E10725" i="17"/>
  <c r="D10726" i="17"/>
  <c r="E10726" i="17"/>
  <c r="D10727" i="17"/>
  <c r="E10727" i="17"/>
  <c r="D10728" i="17"/>
  <c r="E10728" i="17"/>
  <c r="D10729" i="17"/>
  <c r="E10729" i="17"/>
  <c r="D10730" i="17"/>
  <c r="E10730" i="17"/>
  <c r="D10731" i="17"/>
  <c r="E10731" i="17"/>
  <c r="D10732" i="17"/>
  <c r="E10732" i="17"/>
  <c r="D10733" i="17"/>
  <c r="E10733" i="17"/>
  <c r="D10734" i="17"/>
  <c r="E10734" i="17"/>
  <c r="D10735" i="17"/>
  <c r="E10735" i="17"/>
  <c r="D10736" i="17"/>
  <c r="E10736" i="17"/>
  <c r="D10737" i="17"/>
  <c r="E10737" i="17"/>
  <c r="D10738" i="17"/>
  <c r="E10738" i="17"/>
  <c r="D10739" i="17"/>
  <c r="E10739" i="17"/>
  <c r="D10740" i="17"/>
  <c r="E10740" i="17"/>
  <c r="D10741" i="17"/>
  <c r="E10741" i="17"/>
  <c r="D10742" i="17"/>
  <c r="E10742" i="17"/>
  <c r="D10743" i="17"/>
  <c r="E10743" i="17"/>
  <c r="D10744" i="17"/>
  <c r="E10744" i="17"/>
  <c r="D10745" i="17"/>
  <c r="E10745" i="17"/>
  <c r="D10746" i="17"/>
  <c r="E10746" i="17"/>
  <c r="D10747" i="17"/>
  <c r="E10747" i="17"/>
  <c r="D10748" i="17"/>
  <c r="E10748" i="17"/>
  <c r="D10749" i="17"/>
  <c r="E10749" i="17"/>
  <c r="D10750" i="17"/>
  <c r="E10750" i="17"/>
  <c r="D10751" i="17"/>
  <c r="E10751" i="17"/>
  <c r="D10752" i="17"/>
  <c r="E10752" i="17"/>
  <c r="D10753" i="17"/>
  <c r="E10753" i="17"/>
  <c r="D10754" i="17"/>
  <c r="E10754" i="17"/>
  <c r="D10755" i="17"/>
  <c r="E10755" i="17"/>
  <c r="D10756" i="17"/>
  <c r="E10756" i="17"/>
  <c r="D10757" i="17"/>
  <c r="E10757" i="17"/>
  <c r="D10758" i="17"/>
  <c r="E10758" i="17"/>
  <c r="D10759" i="17"/>
  <c r="E10759" i="17"/>
  <c r="D10760" i="17"/>
  <c r="E10760" i="17"/>
  <c r="D10761" i="17"/>
  <c r="E10761" i="17"/>
  <c r="D10762" i="17"/>
  <c r="E10762" i="17"/>
  <c r="D10763" i="17"/>
  <c r="E10763" i="17"/>
  <c r="D10764" i="17"/>
  <c r="E10764" i="17"/>
  <c r="D10765" i="17"/>
  <c r="E10765" i="17"/>
  <c r="D10766" i="17"/>
  <c r="E10766" i="17"/>
  <c r="D10767" i="17"/>
  <c r="E10767" i="17"/>
  <c r="D10768" i="17"/>
  <c r="E10768" i="17"/>
  <c r="D10769" i="17"/>
  <c r="E10769" i="17"/>
  <c r="D10770" i="17"/>
  <c r="E10770" i="17"/>
  <c r="D10771" i="17"/>
  <c r="E10771" i="17"/>
  <c r="D10772" i="17"/>
  <c r="E10772" i="17"/>
  <c r="D10773" i="17"/>
  <c r="E10773" i="17"/>
  <c r="D10774" i="17"/>
  <c r="E10774" i="17"/>
  <c r="D10775" i="17"/>
  <c r="E10775" i="17"/>
  <c r="D10776" i="17"/>
  <c r="E10776" i="17"/>
  <c r="D10777" i="17"/>
  <c r="E10777" i="17"/>
  <c r="D10778" i="17"/>
  <c r="E10778" i="17"/>
  <c r="D10779" i="17"/>
  <c r="E10779" i="17"/>
  <c r="D10780" i="17"/>
  <c r="E10780" i="17"/>
  <c r="D10781" i="17"/>
  <c r="E10781" i="17"/>
  <c r="D10782" i="17"/>
  <c r="E10782" i="17"/>
  <c r="D10783" i="17"/>
  <c r="E10783" i="17"/>
  <c r="D10784" i="17"/>
  <c r="E10784" i="17"/>
  <c r="D10785" i="17"/>
  <c r="E10785" i="17"/>
  <c r="D10786" i="17"/>
  <c r="E10786" i="17"/>
  <c r="D10787" i="17"/>
  <c r="E10787" i="17"/>
  <c r="D10788" i="17"/>
  <c r="E10788" i="17"/>
  <c r="D10789" i="17"/>
  <c r="E10789" i="17"/>
  <c r="D10790" i="17"/>
  <c r="E10790" i="17"/>
  <c r="D10791" i="17"/>
  <c r="E10791" i="17"/>
  <c r="D10792" i="17"/>
  <c r="E10792" i="17"/>
  <c r="D10793" i="17"/>
  <c r="E10793" i="17"/>
  <c r="D10794" i="17"/>
  <c r="E10794" i="17"/>
  <c r="D10795" i="17"/>
  <c r="E10795" i="17"/>
  <c r="D10796" i="17"/>
  <c r="E10796" i="17"/>
  <c r="D10797" i="17"/>
  <c r="E10797" i="17"/>
  <c r="D10798" i="17"/>
  <c r="E10798" i="17"/>
  <c r="D10799" i="17"/>
  <c r="E10799" i="17"/>
  <c r="D10800" i="17"/>
  <c r="E10800" i="17"/>
  <c r="D10801" i="17"/>
  <c r="E10801" i="17"/>
  <c r="D10802" i="17"/>
  <c r="E10802" i="17"/>
  <c r="D10803" i="17"/>
  <c r="E10803" i="17"/>
  <c r="D10804" i="17"/>
  <c r="E10804" i="17"/>
  <c r="D10805" i="17"/>
  <c r="E10805" i="17"/>
  <c r="D10806" i="17"/>
  <c r="E10806" i="17"/>
  <c r="D10807" i="17"/>
  <c r="E10807" i="17"/>
  <c r="D10808" i="17"/>
  <c r="E10808" i="17"/>
  <c r="D10809" i="17"/>
  <c r="E10809" i="17"/>
  <c r="D10810" i="17"/>
  <c r="E10810" i="17"/>
  <c r="D10811" i="17"/>
  <c r="E10811" i="17"/>
  <c r="D10812" i="17"/>
  <c r="E10812" i="17"/>
  <c r="D10813" i="17"/>
  <c r="E10813" i="17"/>
  <c r="D10814" i="17"/>
  <c r="E10814" i="17"/>
  <c r="D10815" i="17"/>
  <c r="E10815" i="17"/>
  <c r="D10816" i="17"/>
  <c r="E10816" i="17"/>
  <c r="D10817" i="17"/>
  <c r="E10817" i="17"/>
  <c r="D10818" i="17"/>
  <c r="E10818" i="17"/>
  <c r="D10819" i="17"/>
  <c r="E10819" i="17"/>
  <c r="D10820" i="17"/>
  <c r="E10820" i="17"/>
  <c r="D10821" i="17"/>
  <c r="E10821" i="17"/>
  <c r="D10822" i="17"/>
  <c r="E10822" i="17"/>
  <c r="D10823" i="17"/>
  <c r="E10823" i="17"/>
  <c r="D10824" i="17"/>
  <c r="E10824" i="17"/>
  <c r="D10825" i="17"/>
  <c r="E10825" i="17"/>
  <c r="D10826" i="17"/>
  <c r="E10826" i="17"/>
  <c r="D10827" i="17"/>
  <c r="E10827" i="17"/>
  <c r="D10828" i="17"/>
  <c r="E10828" i="17"/>
  <c r="D10829" i="17"/>
  <c r="E10829" i="17"/>
  <c r="D10830" i="17"/>
  <c r="E10830" i="17"/>
  <c r="D10831" i="17"/>
  <c r="E10831" i="17"/>
  <c r="D10832" i="17"/>
  <c r="E10832" i="17"/>
  <c r="D10833" i="17"/>
  <c r="E10833" i="17"/>
  <c r="D10834" i="17"/>
  <c r="E10834" i="17"/>
  <c r="D10835" i="17"/>
  <c r="E10835" i="17"/>
  <c r="D10836" i="17"/>
  <c r="E10836" i="17"/>
  <c r="D10837" i="17"/>
  <c r="E10837" i="17"/>
  <c r="D10838" i="17"/>
  <c r="E10838" i="17"/>
  <c r="D10839" i="17"/>
  <c r="E10839" i="17"/>
  <c r="D10840" i="17"/>
  <c r="E10840" i="17"/>
  <c r="D10841" i="17"/>
  <c r="E10841" i="17"/>
  <c r="D10842" i="17"/>
  <c r="E10842" i="17"/>
  <c r="D10843" i="17"/>
  <c r="E10843" i="17"/>
  <c r="D10844" i="17"/>
  <c r="E10844" i="17"/>
  <c r="D10845" i="17"/>
  <c r="E10845" i="17"/>
  <c r="D10846" i="17"/>
  <c r="E10846" i="17"/>
  <c r="D10847" i="17"/>
  <c r="E10847" i="17"/>
  <c r="D10848" i="17"/>
  <c r="E10848" i="17"/>
  <c r="D10849" i="17"/>
  <c r="E10849" i="17"/>
  <c r="D10850" i="17"/>
  <c r="E10850" i="17"/>
  <c r="D10851" i="17"/>
  <c r="E10851" i="17"/>
  <c r="D10852" i="17"/>
  <c r="E10852" i="17"/>
  <c r="D10853" i="17"/>
  <c r="E10853" i="17"/>
  <c r="D10854" i="17"/>
  <c r="E10854" i="17"/>
  <c r="D10855" i="17"/>
  <c r="E10855" i="17"/>
  <c r="D10856" i="17"/>
  <c r="E10856" i="17"/>
  <c r="D10857" i="17"/>
  <c r="E10857" i="17"/>
  <c r="D10858" i="17"/>
  <c r="E10858" i="17"/>
  <c r="D10859" i="17"/>
  <c r="E10859" i="17"/>
  <c r="D10860" i="17"/>
  <c r="E10860" i="17"/>
  <c r="D10861" i="17"/>
  <c r="E10861" i="17"/>
  <c r="D10862" i="17"/>
  <c r="E10862" i="17"/>
  <c r="D10863" i="17"/>
  <c r="E10863" i="17"/>
  <c r="D10864" i="17"/>
  <c r="E10864" i="17"/>
  <c r="D10865" i="17"/>
  <c r="E10865" i="17"/>
  <c r="D10866" i="17"/>
  <c r="E10866" i="17"/>
  <c r="D10867" i="17"/>
  <c r="E10867" i="17"/>
  <c r="D10868" i="17"/>
  <c r="E10868" i="17"/>
  <c r="D10869" i="17"/>
  <c r="E10869" i="17"/>
  <c r="D10870" i="17"/>
  <c r="E10870" i="17"/>
  <c r="D10871" i="17"/>
  <c r="E10871" i="17"/>
  <c r="D10872" i="17"/>
  <c r="E10872" i="17"/>
  <c r="D10873" i="17"/>
  <c r="E10873" i="17"/>
  <c r="D10874" i="17"/>
  <c r="E10874" i="17"/>
  <c r="D10875" i="17"/>
  <c r="E10875" i="17"/>
  <c r="D10876" i="17"/>
  <c r="E10876" i="17"/>
  <c r="D10877" i="17"/>
  <c r="E10877" i="17"/>
  <c r="D10878" i="17"/>
  <c r="E10878" i="17"/>
  <c r="D10879" i="17"/>
  <c r="E10879" i="17"/>
  <c r="D10880" i="17"/>
  <c r="E10880" i="17"/>
  <c r="D10881" i="17"/>
  <c r="E10881" i="17"/>
  <c r="D10882" i="17"/>
  <c r="E10882" i="17"/>
  <c r="D10883" i="17"/>
  <c r="E10883" i="17"/>
  <c r="D10884" i="17"/>
  <c r="E10884" i="17"/>
  <c r="D10885" i="17"/>
  <c r="E10885" i="17"/>
  <c r="D10886" i="17"/>
  <c r="E10886" i="17"/>
  <c r="D10887" i="17"/>
  <c r="E10887" i="17"/>
  <c r="D10888" i="17"/>
  <c r="E10888" i="17"/>
  <c r="D10889" i="17"/>
  <c r="E10889" i="17"/>
  <c r="D10890" i="17"/>
  <c r="E10890" i="17"/>
  <c r="D10891" i="17"/>
  <c r="E10891" i="17"/>
  <c r="D10892" i="17"/>
  <c r="E10892" i="17"/>
  <c r="D10893" i="17"/>
  <c r="E10893" i="17"/>
  <c r="D10894" i="17"/>
  <c r="E10894" i="17"/>
  <c r="D10895" i="17"/>
  <c r="E10895" i="17"/>
  <c r="D10896" i="17"/>
  <c r="E10896" i="17"/>
  <c r="D10897" i="17"/>
  <c r="E10897" i="17"/>
  <c r="D10898" i="17"/>
  <c r="E10898" i="17"/>
  <c r="D10899" i="17"/>
  <c r="E10899" i="17"/>
  <c r="D10900" i="17"/>
  <c r="E10900" i="17"/>
  <c r="D10901" i="17"/>
  <c r="E10901" i="17"/>
  <c r="D10902" i="17"/>
  <c r="E10902" i="17"/>
  <c r="D10903" i="17"/>
  <c r="E10903" i="17"/>
  <c r="D10904" i="17"/>
  <c r="E10904" i="17"/>
  <c r="D10905" i="17"/>
  <c r="E10905" i="17"/>
  <c r="D10906" i="17"/>
  <c r="E10906" i="17"/>
  <c r="D10907" i="17"/>
  <c r="E10907" i="17"/>
  <c r="D10908" i="17"/>
  <c r="E10908" i="17"/>
  <c r="D10909" i="17"/>
  <c r="E10909" i="17"/>
  <c r="D10910" i="17"/>
  <c r="E10910" i="17"/>
  <c r="D10911" i="17"/>
  <c r="E10911" i="17"/>
  <c r="D10912" i="17"/>
  <c r="E10912" i="17"/>
  <c r="D10913" i="17"/>
  <c r="E10913" i="17"/>
  <c r="D10914" i="17"/>
  <c r="E10914" i="17"/>
  <c r="D10915" i="17"/>
  <c r="E10915" i="17"/>
  <c r="D10916" i="17"/>
  <c r="E10916" i="17"/>
  <c r="D10917" i="17"/>
  <c r="E10917" i="17"/>
  <c r="D10918" i="17"/>
  <c r="E10918" i="17"/>
  <c r="D10919" i="17"/>
  <c r="E10919" i="17"/>
  <c r="D10920" i="17"/>
  <c r="E10920" i="17"/>
  <c r="D10921" i="17"/>
  <c r="E10921" i="17"/>
  <c r="D10922" i="17"/>
  <c r="E10922" i="17"/>
  <c r="D10923" i="17"/>
  <c r="E10923" i="17"/>
  <c r="D10924" i="17"/>
  <c r="E10924" i="17"/>
  <c r="D10925" i="17"/>
  <c r="E10925" i="17"/>
  <c r="D10926" i="17"/>
  <c r="E10926" i="17"/>
  <c r="D10927" i="17"/>
  <c r="E10927" i="17"/>
  <c r="D10928" i="17"/>
  <c r="E10928" i="17"/>
  <c r="D10929" i="17"/>
  <c r="E10929" i="17"/>
  <c r="D10930" i="17"/>
  <c r="E10930" i="17"/>
  <c r="D10931" i="17"/>
  <c r="E10931" i="17"/>
  <c r="D10932" i="17"/>
  <c r="E10932" i="17"/>
  <c r="D10933" i="17"/>
  <c r="E10933" i="17"/>
  <c r="D10934" i="17"/>
  <c r="E10934" i="17"/>
  <c r="D10935" i="17"/>
  <c r="E10935" i="17"/>
  <c r="D10936" i="17"/>
  <c r="E10936" i="17"/>
  <c r="D10937" i="17"/>
  <c r="E10937" i="17"/>
  <c r="D10938" i="17"/>
  <c r="E10938" i="17"/>
  <c r="D10939" i="17"/>
  <c r="E10939" i="17"/>
  <c r="D10940" i="17"/>
  <c r="E10940" i="17"/>
  <c r="D10941" i="17"/>
  <c r="E10941" i="17"/>
  <c r="D10942" i="17"/>
  <c r="E10942" i="17"/>
  <c r="D10943" i="17"/>
  <c r="E10943" i="17"/>
  <c r="D10944" i="17"/>
  <c r="E10944" i="17"/>
  <c r="D10945" i="17"/>
  <c r="E10945" i="17"/>
  <c r="D10946" i="17"/>
  <c r="E10946" i="17"/>
  <c r="D10947" i="17"/>
  <c r="E10947" i="17"/>
  <c r="D10948" i="17"/>
  <c r="E10948" i="17"/>
  <c r="D10949" i="17"/>
  <c r="E10949" i="17"/>
  <c r="D10950" i="17"/>
  <c r="E10950" i="17"/>
  <c r="D10951" i="17"/>
  <c r="E10951" i="17"/>
  <c r="D10952" i="17"/>
  <c r="E10952" i="17"/>
  <c r="D10953" i="17"/>
  <c r="E10953" i="17"/>
  <c r="D10954" i="17"/>
  <c r="E10954" i="17"/>
  <c r="D10955" i="17"/>
  <c r="E10955" i="17"/>
  <c r="D10956" i="17"/>
  <c r="E10956" i="17"/>
  <c r="D10957" i="17"/>
  <c r="E10957" i="17"/>
  <c r="D10958" i="17"/>
  <c r="E10958" i="17"/>
  <c r="D10959" i="17"/>
  <c r="E10959" i="17"/>
  <c r="D10960" i="17"/>
  <c r="E10960" i="17"/>
  <c r="D10961" i="17"/>
  <c r="E10961" i="17"/>
  <c r="D10962" i="17"/>
  <c r="E10962" i="17"/>
  <c r="D10963" i="17"/>
  <c r="E10963" i="17"/>
  <c r="D10964" i="17"/>
  <c r="E10964" i="17"/>
  <c r="D10965" i="17"/>
  <c r="E10965" i="17"/>
  <c r="D10966" i="17"/>
  <c r="E10966" i="17"/>
  <c r="D10967" i="17"/>
  <c r="E10967" i="17"/>
  <c r="D10968" i="17"/>
  <c r="E10968" i="17"/>
  <c r="D10969" i="17"/>
  <c r="E10969" i="17"/>
  <c r="D10970" i="17"/>
  <c r="E10970" i="17"/>
  <c r="D10971" i="17"/>
  <c r="E10971" i="17"/>
  <c r="D10972" i="17"/>
  <c r="E10972" i="17"/>
  <c r="D10973" i="17"/>
  <c r="E10973" i="17"/>
  <c r="D10974" i="17"/>
  <c r="E10974" i="17"/>
  <c r="D10975" i="17"/>
  <c r="E10975" i="17"/>
  <c r="D10976" i="17"/>
  <c r="E10976" i="17"/>
  <c r="D10977" i="17"/>
  <c r="E10977" i="17"/>
  <c r="D10978" i="17"/>
  <c r="E10978" i="17"/>
  <c r="D10979" i="17"/>
  <c r="E10979" i="17"/>
  <c r="D10980" i="17"/>
  <c r="E10980" i="17"/>
  <c r="D10981" i="17"/>
  <c r="E10981" i="17"/>
  <c r="D10982" i="17"/>
  <c r="E10982" i="17"/>
  <c r="D10983" i="17"/>
  <c r="E10983" i="17"/>
  <c r="D10984" i="17"/>
  <c r="E10984" i="17"/>
  <c r="D10985" i="17"/>
  <c r="E10985" i="17"/>
  <c r="D10986" i="17"/>
  <c r="E10986" i="17"/>
  <c r="D10987" i="17"/>
  <c r="E10987" i="17"/>
  <c r="D10988" i="17"/>
  <c r="E10988" i="17"/>
  <c r="D10989" i="17"/>
  <c r="E10989" i="17"/>
  <c r="D10990" i="17"/>
  <c r="E10990" i="17"/>
  <c r="D10991" i="17"/>
  <c r="E10991" i="17"/>
  <c r="D10992" i="17"/>
  <c r="E10992" i="17"/>
  <c r="D10993" i="17"/>
  <c r="E10993" i="17"/>
  <c r="D10994" i="17"/>
  <c r="E10994" i="17"/>
  <c r="D10995" i="17"/>
  <c r="E10995" i="17"/>
  <c r="D10996" i="17"/>
  <c r="E10996" i="17"/>
  <c r="D10997" i="17"/>
  <c r="E10997" i="17"/>
  <c r="D10998" i="17"/>
  <c r="E10998" i="17"/>
  <c r="D10999" i="17"/>
  <c r="E10999" i="17"/>
  <c r="D11000" i="17"/>
  <c r="E11000" i="17"/>
  <c r="D11001" i="17"/>
  <c r="E11001" i="17"/>
  <c r="D11002" i="17"/>
  <c r="E11002" i="17"/>
  <c r="D11003" i="17"/>
  <c r="E11003" i="17"/>
  <c r="D11004" i="17"/>
  <c r="E11004" i="17"/>
  <c r="D11005" i="17"/>
  <c r="E11005" i="17"/>
  <c r="D11006" i="17"/>
  <c r="E11006" i="17"/>
  <c r="D11007" i="17"/>
  <c r="E11007" i="17"/>
  <c r="D11008" i="17"/>
  <c r="E11008" i="17"/>
  <c r="D11009" i="17"/>
  <c r="E11009" i="17"/>
  <c r="D11010" i="17"/>
  <c r="E11010" i="17"/>
  <c r="D11011" i="17"/>
  <c r="E11011" i="17"/>
  <c r="D11012" i="17"/>
  <c r="E11012" i="17"/>
  <c r="D11013" i="17"/>
  <c r="E11013" i="17"/>
  <c r="D11014" i="17"/>
  <c r="E11014" i="17"/>
  <c r="D11015" i="17"/>
  <c r="E11015" i="17"/>
  <c r="D11016" i="17"/>
  <c r="E11016" i="17"/>
  <c r="D11017" i="17"/>
  <c r="E11017" i="17"/>
  <c r="D11018" i="17"/>
  <c r="E11018" i="17"/>
  <c r="D11019" i="17"/>
  <c r="E11019" i="17"/>
  <c r="D11020" i="17"/>
  <c r="E11020" i="17"/>
  <c r="D11021" i="17"/>
  <c r="E11021" i="17"/>
  <c r="D11022" i="17"/>
  <c r="E11022" i="17"/>
  <c r="D11023" i="17"/>
  <c r="E11023" i="17"/>
  <c r="D11024" i="17"/>
  <c r="E11024" i="17"/>
  <c r="D11025" i="17"/>
  <c r="E11025" i="17"/>
  <c r="D11026" i="17"/>
  <c r="E11026" i="17"/>
  <c r="D11027" i="17"/>
  <c r="E11027" i="17"/>
  <c r="D11028" i="17"/>
  <c r="E11028" i="17"/>
  <c r="D11029" i="17"/>
  <c r="E11029" i="17"/>
  <c r="D11030" i="17"/>
  <c r="E11030" i="17"/>
  <c r="D11031" i="17"/>
  <c r="E11031" i="17"/>
  <c r="D11032" i="17"/>
  <c r="E11032" i="17"/>
  <c r="D11033" i="17"/>
  <c r="E11033" i="17"/>
  <c r="D11034" i="17"/>
  <c r="E11034" i="17"/>
  <c r="D11035" i="17"/>
  <c r="E11035" i="17"/>
  <c r="D11036" i="17"/>
  <c r="E11036" i="17"/>
  <c r="D11037" i="17"/>
  <c r="E11037" i="17"/>
  <c r="D11038" i="17"/>
  <c r="E11038" i="17"/>
  <c r="D11039" i="17"/>
  <c r="E11039" i="17"/>
  <c r="D11040" i="17"/>
  <c r="E11040" i="17"/>
  <c r="D11041" i="17"/>
  <c r="E11041" i="17"/>
  <c r="D11042" i="17"/>
  <c r="E11042" i="17"/>
  <c r="D11043" i="17"/>
  <c r="E11043" i="17"/>
  <c r="D11044" i="17"/>
  <c r="E11044" i="17"/>
  <c r="D11045" i="17"/>
  <c r="E11045" i="17"/>
  <c r="D11046" i="17"/>
  <c r="E11046" i="17"/>
  <c r="D11047" i="17"/>
  <c r="E11047" i="17"/>
  <c r="D11048" i="17"/>
  <c r="E11048" i="17"/>
  <c r="D11049" i="17"/>
  <c r="E11049" i="17"/>
  <c r="D11050" i="17"/>
  <c r="E11050" i="17"/>
  <c r="D11051" i="17"/>
  <c r="E11051" i="17"/>
  <c r="D11052" i="17"/>
  <c r="E11052" i="17"/>
  <c r="D11053" i="17"/>
  <c r="E11053" i="17"/>
  <c r="D11054" i="17"/>
  <c r="E11054" i="17"/>
  <c r="D11055" i="17"/>
  <c r="E11055" i="17"/>
  <c r="D11056" i="17"/>
  <c r="E11056" i="17"/>
  <c r="D11057" i="17"/>
  <c r="E11057" i="17"/>
  <c r="D11058" i="17"/>
  <c r="E11058" i="17"/>
  <c r="D11059" i="17"/>
  <c r="E11059" i="17"/>
  <c r="D11060" i="17"/>
  <c r="E11060" i="17"/>
  <c r="D11061" i="17"/>
  <c r="E11061" i="17"/>
  <c r="D11062" i="17"/>
  <c r="E11062" i="17"/>
  <c r="D11063" i="17"/>
  <c r="E11063" i="17"/>
  <c r="D11064" i="17"/>
  <c r="E11064" i="17"/>
  <c r="D11065" i="17"/>
  <c r="E11065" i="17"/>
  <c r="D11066" i="17"/>
  <c r="E11066" i="17"/>
  <c r="D11067" i="17"/>
  <c r="E11067" i="17"/>
  <c r="D11068" i="17"/>
  <c r="E11068" i="17"/>
  <c r="D11069" i="17"/>
  <c r="E11069" i="17"/>
  <c r="D11070" i="17"/>
  <c r="E11070" i="17"/>
  <c r="D11071" i="17"/>
  <c r="E11071" i="17"/>
  <c r="D11072" i="17"/>
  <c r="E11072" i="17"/>
  <c r="D11073" i="17"/>
  <c r="E11073" i="17"/>
  <c r="D11074" i="17"/>
  <c r="E11074" i="17"/>
  <c r="D11075" i="17"/>
  <c r="E11075" i="17"/>
  <c r="D11076" i="17"/>
  <c r="E11076" i="17"/>
  <c r="D11077" i="17"/>
  <c r="E11077" i="17"/>
  <c r="D11078" i="17"/>
  <c r="E11078" i="17"/>
  <c r="D11079" i="17"/>
  <c r="E11079" i="17"/>
  <c r="D11080" i="17"/>
  <c r="E11080" i="17"/>
  <c r="D11081" i="17"/>
  <c r="E11081" i="17"/>
  <c r="D11082" i="17"/>
  <c r="E11082" i="17"/>
  <c r="D11083" i="17"/>
  <c r="E11083" i="17"/>
  <c r="D11084" i="17"/>
  <c r="E11084" i="17"/>
  <c r="D11085" i="17"/>
  <c r="E11085" i="17"/>
  <c r="D11086" i="17"/>
  <c r="E11086" i="17"/>
  <c r="D11087" i="17"/>
  <c r="E11087" i="17"/>
  <c r="D11088" i="17"/>
  <c r="E11088" i="17"/>
  <c r="D11089" i="17"/>
  <c r="E11089" i="17"/>
  <c r="D11090" i="17"/>
  <c r="E11090" i="17"/>
  <c r="D11091" i="17"/>
  <c r="E11091" i="17"/>
  <c r="D11092" i="17"/>
  <c r="E11092" i="17"/>
  <c r="D11093" i="17"/>
  <c r="E11093" i="17"/>
  <c r="D11094" i="17"/>
  <c r="E11094" i="17"/>
  <c r="D11095" i="17"/>
  <c r="E11095" i="17"/>
  <c r="D11096" i="17"/>
  <c r="E11096" i="17"/>
  <c r="D11097" i="17"/>
  <c r="E11097" i="17"/>
  <c r="D11098" i="17"/>
  <c r="E11098" i="17"/>
  <c r="D11099" i="17"/>
  <c r="E11099" i="17"/>
  <c r="D11100" i="17"/>
  <c r="E11100" i="17"/>
  <c r="D11101" i="17"/>
  <c r="E11101" i="17"/>
  <c r="D11102" i="17"/>
  <c r="E11102" i="17"/>
  <c r="D11103" i="17"/>
  <c r="E11103" i="17"/>
  <c r="D11104" i="17"/>
  <c r="E11104" i="17"/>
  <c r="D11105" i="17"/>
  <c r="E11105" i="17"/>
  <c r="D11106" i="17"/>
  <c r="E11106" i="17"/>
  <c r="D11107" i="17"/>
  <c r="E11107" i="17"/>
  <c r="D11108" i="17"/>
  <c r="E11108" i="17"/>
  <c r="D11109" i="17"/>
  <c r="E11109" i="17"/>
  <c r="D11110" i="17"/>
  <c r="E11110" i="17"/>
  <c r="D11111" i="17"/>
  <c r="E11111" i="17"/>
  <c r="D11112" i="17"/>
  <c r="E11112" i="17"/>
  <c r="D11113" i="17"/>
  <c r="E11113" i="17"/>
  <c r="D11114" i="17"/>
  <c r="E11114" i="17"/>
  <c r="D11115" i="17"/>
  <c r="E11115" i="17"/>
  <c r="D11116" i="17"/>
  <c r="E11116" i="17"/>
  <c r="D11117" i="17"/>
  <c r="E11117" i="17"/>
  <c r="D11118" i="17"/>
  <c r="E11118" i="17"/>
  <c r="D11119" i="17"/>
  <c r="E11119" i="17"/>
  <c r="D11120" i="17"/>
  <c r="E11120" i="17"/>
  <c r="D11121" i="17"/>
  <c r="E11121" i="17"/>
  <c r="D11122" i="17"/>
  <c r="E11122" i="17"/>
  <c r="D11123" i="17"/>
  <c r="E11123" i="17"/>
  <c r="D11124" i="17"/>
  <c r="E11124" i="17"/>
  <c r="D11125" i="17"/>
  <c r="E11125" i="17"/>
  <c r="D11126" i="17"/>
  <c r="E11126" i="17"/>
  <c r="D11127" i="17"/>
  <c r="E11127" i="17"/>
  <c r="D11128" i="17"/>
  <c r="E11128" i="17"/>
  <c r="D11129" i="17"/>
  <c r="E11129" i="17"/>
  <c r="D11130" i="17"/>
  <c r="E11130" i="17"/>
  <c r="D11131" i="17"/>
  <c r="E11131" i="17"/>
  <c r="D11132" i="17"/>
  <c r="E11132" i="17"/>
  <c r="D11133" i="17"/>
  <c r="E11133" i="17"/>
  <c r="D11134" i="17"/>
  <c r="E11134" i="17"/>
  <c r="D11135" i="17"/>
  <c r="E11135" i="17"/>
  <c r="D11136" i="17"/>
  <c r="E11136" i="17"/>
  <c r="D11137" i="17"/>
  <c r="E11137" i="17"/>
  <c r="D11138" i="17"/>
  <c r="E11138" i="17"/>
  <c r="D11139" i="17"/>
  <c r="E11139" i="17"/>
  <c r="D11140" i="17"/>
  <c r="E11140" i="17"/>
  <c r="D11141" i="17"/>
  <c r="E11141" i="17"/>
  <c r="D11142" i="17"/>
  <c r="E11142" i="17"/>
  <c r="D11143" i="17"/>
  <c r="E11143" i="17"/>
  <c r="D11144" i="17"/>
  <c r="E11144" i="17"/>
  <c r="D11145" i="17"/>
  <c r="E11145" i="17"/>
  <c r="D11146" i="17"/>
  <c r="E11146" i="17"/>
  <c r="D11147" i="17"/>
  <c r="E11147" i="17"/>
  <c r="D11148" i="17"/>
  <c r="E11148" i="17"/>
  <c r="D11149" i="17"/>
  <c r="E11149" i="17"/>
  <c r="D11150" i="17"/>
  <c r="E11150" i="17"/>
  <c r="D11151" i="17"/>
  <c r="E11151" i="17"/>
  <c r="D11152" i="17"/>
  <c r="E11152" i="17"/>
  <c r="D11153" i="17"/>
  <c r="E11153" i="17"/>
  <c r="D11154" i="17"/>
  <c r="E11154" i="17"/>
  <c r="D11155" i="17"/>
  <c r="E11155" i="17"/>
  <c r="D11156" i="17"/>
  <c r="E11156" i="17"/>
  <c r="D11157" i="17"/>
  <c r="E11157" i="17"/>
  <c r="D11158" i="17"/>
  <c r="E11158" i="17"/>
  <c r="D11159" i="17"/>
  <c r="E11159" i="17"/>
  <c r="D11160" i="17"/>
  <c r="E11160" i="17"/>
  <c r="D11161" i="17"/>
  <c r="E11161" i="17"/>
  <c r="D11162" i="17"/>
  <c r="E11162" i="17"/>
  <c r="D11163" i="17"/>
  <c r="E11163" i="17"/>
  <c r="D11164" i="17"/>
  <c r="E11164" i="17"/>
  <c r="D11165" i="17"/>
  <c r="E11165" i="17"/>
  <c r="D11166" i="17"/>
  <c r="E11166" i="17"/>
  <c r="D11167" i="17"/>
  <c r="E11167" i="17"/>
  <c r="D11168" i="17"/>
  <c r="E11168" i="17"/>
  <c r="D11169" i="17"/>
  <c r="E11169" i="17"/>
  <c r="D11170" i="17"/>
  <c r="E11170" i="17"/>
  <c r="D11171" i="17"/>
  <c r="E11171" i="17"/>
  <c r="D11172" i="17"/>
  <c r="E11172" i="17"/>
  <c r="D11173" i="17"/>
  <c r="E11173" i="17"/>
  <c r="D11174" i="17"/>
  <c r="E11174" i="17"/>
  <c r="D11175" i="17"/>
  <c r="E11175" i="17"/>
  <c r="D11176" i="17"/>
  <c r="E11176" i="17"/>
  <c r="D11177" i="17"/>
  <c r="E11177" i="17"/>
  <c r="D11178" i="17"/>
  <c r="E11178" i="17"/>
  <c r="D11179" i="17"/>
  <c r="E11179" i="17"/>
  <c r="D11180" i="17"/>
  <c r="E11180" i="17"/>
  <c r="D11181" i="17"/>
  <c r="E11181" i="17"/>
  <c r="D11182" i="17"/>
  <c r="E11182" i="17"/>
  <c r="D11183" i="17"/>
  <c r="E11183" i="17"/>
  <c r="D11184" i="17"/>
  <c r="E11184" i="17"/>
  <c r="D11185" i="17"/>
  <c r="E11185" i="17"/>
  <c r="D11186" i="17"/>
  <c r="E11186" i="17"/>
  <c r="D11187" i="17"/>
  <c r="E11187" i="17"/>
  <c r="D11188" i="17"/>
  <c r="E11188" i="17"/>
  <c r="D11189" i="17"/>
  <c r="E11189" i="17"/>
  <c r="D11190" i="17"/>
  <c r="E11190" i="17"/>
  <c r="D11191" i="17"/>
  <c r="E11191" i="17"/>
  <c r="D11192" i="17"/>
  <c r="E11192" i="17"/>
  <c r="D11193" i="17"/>
  <c r="E11193" i="17"/>
  <c r="D11194" i="17"/>
  <c r="E11194" i="17"/>
  <c r="D11195" i="17"/>
  <c r="E11195" i="17"/>
  <c r="D11196" i="17"/>
  <c r="E11196" i="17"/>
  <c r="D11197" i="17"/>
  <c r="E11197" i="17"/>
  <c r="D11198" i="17"/>
  <c r="E11198" i="17"/>
  <c r="D11199" i="17"/>
  <c r="E11199" i="17"/>
  <c r="D11200" i="17"/>
  <c r="E11200" i="17"/>
  <c r="D11201" i="17"/>
  <c r="E11201" i="17"/>
  <c r="D11202" i="17"/>
  <c r="E11202" i="17"/>
  <c r="D11203" i="17"/>
  <c r="E11203" i="17"/>
  <c r="D11204" i="17"/>
  <c r="E11204" i="17"/>
  <c r="D11205" i="17"/>
  <c r="E11205" i="17"/>
  <c r="D11206" i="17"/>
  <c r="E11206" i="17"/>
  <c r="D11207" i="17"/>
  <c r="E11207" i="17"/>
  <c r="D11208" i="17"/>
  <c r="E11208" i="17"/>
  <c r="D11209" i="17"/>
  <c r="E11209" i="17"/>
  <c r="D11210" i="17"/>
  <c r="E11210" i="17"/>
  <c r="D11211" i="17"/>
  <c r="E11211" i="17"/>
  <c r="D11212" i="17"/>
  <c r="E11212" i="17"/>
  <c r="D11213" i="17"/>
  <c r="E11213" i="17"/>
  <c r="D11214" i="17"/>
  <c r="E11214" i="17"/>
  <c r="D11215" i="17"/>
  <c r="E11215" i="17"/>
  <c r="D11216" i="17"/>
  <c r="E11216" i="17"/>
  <c r="D11217" i="17"/>
  <c r="E11217" i="17"/>
  <c r="D11218" i="17"/>
  <c r="E11218" i="17"/>
  <c r="D11219" i="17"/>
  <c r="E11219" i="17"/>
  <c r="D11220" i="17"/>
  <c r="E11220" i="17"/>
  <c r="D11221" i="17"/>
  <c r="E11221" i="17"/>
  <c r="D11222" i="17"/>
  <c r="E11222" i="17"/>
  <c r="D11223" i="17"/>
  <c r="E11223" i="17"/>
  <c r="D11224" i="17"/>
  <c r="E11224" i="17"/>
  <c r="D11225" i="17"/>
  <c r="E11225" i="17"/>
  <c r="D11226" i="17"/>
  <c r="E11226" i="17"/>
  <c r="D11227" i="17"/>
  <c r="E11227" i="17"/>
  <c r="D11228" i="17"/>
  <c r="E11228" i="17"/>
  <c r="D11229" i="17"/>
  <c r="E11229" i="17"/>
  <c r="D11230" i="17"/>
  <c r="E11230" i="17"/>
  <c r="D11231" i="17"/>
  <c r="E11231" i="17"/>
  <c r="D11232" i="17"/>
  <c r="E11232" i="17"/>
  <c r="D11233" i="17"/>
  <c r="E11233" i="17"/>
  <c r="D11234" i="17"/>
  <c r="E11234" i="17"/>
  <c r="D11235" i="17"/>
  <c r="E11235" i="17"/>
  <c r="D11236" i="17"/>
  <c r="E11236" i="17"/>
  <c r="D11237" i="17"/>
  <c r="E11237" i="17"/>
  <c r="D11238" i="17"/>
  <c r="E11238" i="17"/>
  <c r="D11239" i="17"/>
  <c r="E11239" i="17"/>
  <c r="D11240" i="17"/>
  <c r="E11240" i="17"/>
  <c r="D11241" i="17"/>
  <c r="E11241" i="17"/>
  <c r="D11242" i="17"/>
  <c r="E11242" i="17"/>
  <c r="D11243" i="17"/>
  <c r="E11243" i="17"/>
  <c r="D11244" i="17"/>
  <c r="E11244" i="17"/>
  <c r="D11245" i="17"/>
  <c r="E11245" i="17"/>
  <c r="D11246" i="17"/>
  <c r="E11246" i="17"/>
  <c r="D11247" i="17"/>
  <c r="E11247" i="17"/>
  <c r="D11248" i="17"/>
  <c r="E11248" i="17"/>
  <c r="D11249" i="17"/>
  <c r="E11249" i="17"/>
  <c r="D11250" i="17"/>
  <c r="E11250" i="17"/>
  <c r="D11251" i="17"/>
  <c r="E11251" i="17"/>
  <c r="D11252" i="17"/>
  <c r="E11252" i="17"/>
  <c r="D11253" i="17"/>
  <c r="E11253" i="17"/>
  <c r="D11254" i="17"/>
  <c r="E11254" i="17"/>
  <c r="D11255" i="17"/>
  <c r="E11255" i="17"/>
  <c r="D11256" i="17"/>
  <c r="E11256" i="17"/>
  <c r="D11257" i="17"/>
  <c r="E11257" i="17"/>
  <c r="D11258" i="17"/>
  <c r="E11258" i="17"/>
  <c r="D11259" i="17"/>
  <c r="E11259" i="17"/>
  <c r="D11260" i="17"/>
  <c r="E11260" i="17"/>
  <c r="D11261" i="17"/>
  <c r="E11261" i="17"/>
  <c r="D11262" i="17"/>
  <c r="E11262" i="17"/>
  <c r="D11263" i="17"/>
  <c r="E11263" i="17"/>
  <c r="D11264" i="17"/>
  <c r="E11264" i="17"/>
  <c r="D11265" i="17"/>
  <c r="E11265" i="17"/>
  <c r="D11266" i="17"/>
  <c r="E11266" i="17"/>
  <c r="D11267" i="17"/>
  <c r="E11267" i="17"/>
  <c r="D11268" i="17"/>
  <c r="E11268" i="17"/>
  <c r="D11269" i="17"/>
  <c r="E11269" i="17"/>
  <c r="D11270" i="17"/>
  <c r="E11270" i="17"/>
  <c r="D11271" i="17"/>
  <c r="E11271" i="17"/>
  <c r="D11272" i="17"/>
  <c r="E11272" i="17"/>
  <c r="D11273" i="17"/>
  <c r="E11273" i="17"/>
  <c r="D11274" i="17"/>
  <c r="E11274" i="17"/>
  <c r="D11275" i="17"/>
  <c r="E11275" i="17"/>
  <c r="D11276" i="17"/>
  <c r="E11276" i="17"/>
  <c r="D11277" i="17"/>
  <c r="E11277" i="17"/>
  <c r="D11278" i="17"/>
  <c r="E11278" i="17"/>
  <c r="D11279" i="17"/>
  <c r="E11279" i="17"/>
  <c r="D11280" i="17"/>
  <c r="E11280" i="17"/>
  <c r="D11281" i="17"/>
  <c r="E11281" i="17"/>
  <c r="D11282" i="17"/>
  <c r="E11282" i="17"/>
  <c r="D11283" i="17"/>
  <c r="E11283" i="17"/>
  <c r="D11284" i="17"/>
  <c r="E11284" i="17"/>
  <c r="D11285" i="17"/>
  <c r="E11285" i="17"/>
  <c r="D11286" i="17"/>
  <c r="E11286" i="17"/>
  <c r="D11287" i="17"/>
  <c r="E11287" i="17"/>
  <c r="D11288" i="17"/>
  <c r="E11288" i="17"/>
  <c r="D11289" i="17"/>
  <c r="E11289" i="17"/>
  <c r="D11290" i="17"/>
  <c r="E11290" i="17"/>
  <c r="D11291" i="17"/>
  <c r="E11291" i="17"/>
  <c r="D11292" i="17"/>
  <c r="E11292" i="17"/>
  <c r="D11293" i="17"/>
  <c r="E11293" i="17"/>
  <c r="D11294" i="17"/>
  <c r="E11294" i="17"/>
  <c r="D11295" i="17"/>
  <c r="E11295" i="17"/>
  <c r="D11296" i="17"/>
  <c r="E11296" i="17"/>
  <c r="D11297" i="17"/>
  <c r="E11297" i="17"/>
  <c r="D11298" i="17"/>
  <c r="E11298" i="17"/>
  <c r="D11299" i="17"/>
  <c r="E11299" i="17"/>
  <c r="D11300" i="17"/>
  <c r="E11300" i="17"/>
  <c r="D11301" i="17"/>
  <c r="E11301" i="17"/>
  <c r="D11302" i="17"/>
  <c r="E11302" i="17"/>
  <c r="D11303" i="17"/>
  <c r="E11303" i="17"/>
  <c r="D11304" i="17"/>
  <c r="E11304" i="17"/>
  <c r="D11305" i="17"/>
  <c r="E11305" i="17"/>
  <c r="D11306" i="17"/>
  <c r="E11306" i="17"/>
  <c r="D11307" i="17"/>
  <c r="E11307" i="17"/>
  <c r="D11308" i="17"/>
  <c r="E11308" i="17"/>
  <c r="D11309" i="17"/>
  <c r="E11309" i="17"/>
  <c r="D11310" i="17"/>
  <c r="E11310" i="17"/>
  <c r="D11311" i="17"/>
  <c r="E11311" i="17"/>
  <c r="D11312" i="17"/>
  <c r="E11312" i="17"/>
  <c r="D11313" i="17"/>
  <c r="E11313" i="17"/>
  <c r="D11314" i="17"/>
  <c r="E11314" i="17"/>
  <c r="D11315" i="17"/>
  <c r="E11315" i="17"/>
  <c r="D11316" i="17"/>
  <c r="E11316" i="17"/>
  <c r="D11317" i="17"/>
  <c r="E11317" i="17"/>
  <c r="D11318" i="17"/>
  <c r="E11318" i="17"/>
  <c r="D11319" i="17"/>
  <c r="E11319" i="17"/>
  <c r="D11320" i="17"/>
  <c r="E11320" i="17"/>
  <c r="D11321" i="17"/>
  <c r="E11321" i="17"/>
  <c r="D11322" i="17"/>
  <c r="E11322" i="17"/>
  <c r="D11323" i="17"/>
  <c r="E11323" i="17"/>
  <c r="D11324" i="17"/>
  <c r="E11324" i="17"/>
  <c r="D11325" i="17"/>
  <c r="E11325" i="17"/>
  <c r="D11326" i="17"/>
  <c r="E11326" i="17"/>
  <c r="D11327" i="17"/>
  <c r="E11327" i="17"/>
  <c r="D11328" i="17"/>
  <c r="E11328" i="17"/>
  <c r="D11329" i="17"/>
  <c r="E11329" i="17"/>
  <c r="D11330" i="17"/>
  <c r="E11330" i="17"/>
  <c r="D11331" i="17"/>
  <c r="E11331" i="17"/>
  <c r="D11332" i="17"/>
  <c r="E11332" i="17"/>
  <c r="D11333" i="17"/>
  <c r="E11333" i="17"/>
  <c r="D11334" i="17"/>
  <c r="E11334" i="17"/>
  <c r="D11335" i="17"/>
  <c r="E11335" i="17"/>
  <c r="D11336" i="17"/>
  <c r="E11336" i="17"/>
  <c r="D11337" i="17"/>
  <c r="E11337" i="17"/>
  <c r="D11338" i="17"/>
  <c r="E11338" i="17"/>
  <c r="D11339" i="17"/>
  <c r="E11339" i="17"/>
  <c r="D11340" i="17"/>
  <c r="E11340" i="17"/>
  <c r="D11341" i="17"/>
  <c r="E11341" i="17"/>
  <c r="D11342" i="17"/>
  <c r="E11342" i="17"/>
  <c r="D11343" i="17"/>
  <c r="E11343" i="17"/>
  <c r="D11344" i="17"/>
  <c r="E11344" i="17"/>
  <c r="D11345" i="17"/>
  <c r="E11345" i="17"/>
  <c r="D11346" i="17"/>
  <c r="E11346" i="17"/>
  <c r="D11347" i="17"/>
  <c r="E11347" i="17"/>
  <c r="D11348" i="17"/>
  <c r="E11348" i="17"/>
  <c r="D11349" i="17"/>
  <c r="E11349" i="17"/>
  <c r="D11350" i="17"/>
  <c r="E11350" i="17"/>
  <c r="D11351" i="17"/>
  <c r="E11351" i="17"/>
  <c r="D11352" i="17"/>
  <c r="E11352" i="17"/>
  <c r="D11353" i="17"/>
  <c r="E11353" i="17"/>
  <c r="D11354" i="17"/>
  <c r="E11354" i="17"/>
  <c r="D11355" i="17"/>
  <c r="E11355" i="17"/>
  <c r="D11356" i="17"/>
  <c r="E11356" i="17"/>
  <c r="D11357" i="17"/>
  <c r="E11357" i="17"/>
  <c r="D11358" i="17"/>
  <c r="E11358" i="17"/>
  <c r="D11359" i="17"/>
  <c r="E11359" i="17"/>
  <c r="D11360" i="17"/>
  <c r="E11360" i="17"/>
  <c r="D11361" i="17"/>
  <c r="E11361" i="17"/>
  <c r="D11362" i="17"/>
  <c r="E11362" i="17"/>
  <c r="D11363" i="17"/>
  <c r="E11363" i="17"/>
  <c r="D11364" i="17"/>
  <c r="E11364" i="17"/>
  <c r="D11365" i="17"/>
  <c r="E11365" i="17"/>
  <c r="D11366" i="17"/>
  <c r="E11366" i="17"/>
  <c r="D11367" i="17"/>
  <c r="E11367" i="17"/>
  <c r="D11368" i="17"/>
  <c r="E11368" i="17"/>
  <c r="D11369" i="17"/>
  <c r="E11369" i="17"/>
  <c r="D11370" i="17"/>
  <c r="E11370" i="17"/>
  <c r="D11371" i="17"/>
  <c r="E11371" i="17"/>
  <c r="D11372" i="17"/>
  <c r="E11372" i="17"/>
  <c r="D11373" i="17"/>
  <c r="E11373" i="17"/>
  <c r="D11374" i="17"/>
  <c r="E11374" i="17"/>
  <c r="D11375" i="17"/>
  <c r="E11375" i="17"/>
  <c r="D11376" i="17"/>
  <c r="E11376" i="17"/>
  <c r="D11377" i="17"/>
  <c r="E11377" i="17"/>
  <c r="D11378" i="17"/>
  <c r="E11378" i="17"/>
  <c r="D11379" i="17"/>
  <c r="E11379" i="17"/>
  <c r="D11380" i="17"/>
  <c r="E11380" i="17"/>
  <c r="D11381" i="17"/>
  <c r="E11381" i="17"/>
  <c r="D11382" i="17"/>
  <c r="E11382" i="17"/>
  <c r="D11383" i="17"/>
  <c r="E11383" i="17"/>
  <c r="D11384" i="17"/>
  <c r="E11384" i="17"/>
  <c r="D11385" i="17"/>
  <c r="E11385" i="17"/>
  <c r="D11386" i="17"/>
  <c r="E11386" i="17"/>
  <c r="D11387" i="17"/>
  <c r="E11387" i="17"/>
  <c r="D11388" i="17"/>
  <c r="E11388" i="17"/>
  <c r="D11389" i="17"/>
  <c r="E11389" i="17"/>
  <c r="D11390" i="17"/>
  <c r="E11390" i="17"/>
  <c r="D11391" i="17"/>
  <c r="E11391" i="17"/>
  <c r="D11392" i="17"/>
  <c r="E11392" i="17"/>
  <c r="D11393" i="17"/>
  <c r="E11393" i="17"/>
  <c r="D11394" i="17"/>
  <c r="E11394" i="17"/>
  <c r="D11395" i="17"/>
  <c r="E11395" i="17"/>
  <c r="D11396" i="17"/>
  <c r="E11396" i="17"/>
  <c r="D11397" i="17"/>
  <c r="E11397" i="17"/>
  <c r="D11398" i="17"/>
  <c r="E11398" i="17"/>
  <c r="D11399" i="17"/>
  <c r="E11399" i="17"/>
  <c r="D11400" i="17"/>
  <c r="E11400" i="17"/>
  <c r="D11401" i="17"/>
  <c r="E11401" i="17"/>
  <c r="D11402" i="17"/>
  <c r="E11402" i="17"/>
  <c r="D11403" i="17"/>
  <c r="E11403" i="17"/>
  <c r="D11404" i="17"/>
  <c r="E11404" i="17"/>
  <c r="D11405" i="17"/>
  <c r="E11405" i="17"/>
  <c r="D11406" i="17"/>
  <c r="E11406" i="17"/>
  <c r="D11407" i="17"/>
  <c r="E11407" i="17"/>
  <c r="D11408" i="17"/>
  <c r="E11408" i="17"/>
  <c r="D11409" i="17"/>
  <c r="E11409" i="17"/>
  <c r="D11410" i="17"/>
  <c r="E11410" i="17"/>
  <c r="D11411" i="17"/>
  <c r="E11411" i="17"/>
  <c r="D11412" i="17"/>
  <c r="E11412" i="17"/>
  <c r="D11413" i="17"/>
  <c r="E11413" i="17"/>
  <c r="D11414" i="17"/>
  <c r="E11414" i="17"/>
  <c r="D11415" i="17"/>
  <c r="E11415" i="17"/>
  <c r="D11416" i="17"/>
  <c r="E11416" i="17"/>
  <c r="D11417" i="17"/>
  <c r="E11417" i="17"/>
  <c r="D11418" i="17"/>
  <c r="E11418" i="17"/>
  <c r="D11419" i="17"/>
  <c r="E11419" i="17"/>
  <c r="D11420" i="17"/>
  <c r="E11420" i="17"/>
  <c r="D11421" i="17"/>
  <c r="E11421" i="17"/>
  <c r="D11422" i="17"/>
  <c r="E11422" i="17"/>
  <c r="D11423" i="17"/>
  <c r="E11423" i="17"/>
  <c r="D11424" i="17"/>
  <c r="E11424" i="17"/>
  <c r="D11425" i="17"/>
  <c r="E11425" i="17"/>
  <c r="D11426" i="17"/>
  <c r="E11426" i="17"/>
  <c r="D11427" i="17"/>
  <c r="E11427" i="17"/>
  <c r="D11428" i="17"/>
  <c r="E11428" i="17"/>
  <c r="D11429" i="17"/>
  <c r="E11429" i="17"/>
  <c r="D11430" i="17"/>
  <c r="E11430" i="17"/>
  <c r="D11431" i="17"/>
  <c r="E11431" i="17"/>
  <c r="D11432" i="17"/>
  <c r="E11432" i="17"/>
  <c r="D11433" i="17"/>
  <c r="E11433" i="17"/>
  <c r="D11434" i="17"/>
  <c r="E11434" i="17"/>
  <c r="D11435" i="17"/>
  <c r="E11435" i="17"/>
  <c r="D11436" i="17"/>
  <c r="E11436" i="17"/>
  <c r="D11437" i="17"/>
  <c r="E11437" i="17"/>
  <c r="D11438" i="17"/>
  <c r="E11438" i="17"/>
  <c r="D11439" i="17"/>
  <c r="E11439" i="17"/>
  <c r="D11440" i="17"/>
  <c r="E11440" i="17"/>
  <c r="D11441" i="17"/>
  <c r="E11441" i="17"/>
  <c r="D11442" i="17"/>
  <c r="E11442" i="17"/>
  <c r="D11443" i="17"/>
  <c r="E11443" i="17"/>
  <c r="D11444" i="17"/>
  <c r="E11444" i="17"/>
  <c r="D11445" i="17"/>
  <c r="E11445" i="17"/>
  <c r="D11446" i="17"/>
  <c r="E11446" i="17"/>
  <c r="D11447" i="17"/>
  <c r="E11447" i="17"/>
  <c r="D11448" i="17"/>
  <c r="E11448" i="17"/>
  <c r="D11449" i="17"/>
  <c r="E11449" i="17"/>
  <c r="D11450" i="17"/>
  <c r="E11450" i="17"/>
  <c r="D11451" i="17"/>
  <c r="E11451" i="17"/>
  <c r="D11452" i="17"/>
  <c r="E11452" i="17"/>
  <c r="D11453" i="17"/>
  <c r="E11453" i="17"/>
  <c r="D11454" i="17"/>
  <c r="E11454" i="17"/>
  <c r="D11455" i="17"/>
  <c r="E11455" i="17"/>
  <c r="D11456" i="17"/>
  <c r="E11456" i="17"/>
  <c r="D11457" i="17"/>
  <c r="E11457" i="17"/>
  <c r="D11458" i="17"/>
  <c r="E11458" i="17"/>
  <c r="D11459" i="17"/>
  <c r="E11459" i="17"/>
  <c r="D11460" i="17"/>
  <c r="E11460" i="17"/>
  <c r="D11461" i="17"/>
  <c r="E11461" i="17"/>
  <c r="D11462" i="17"/>
  <c r="E11462" i="17"/>
  <c r="D11463" i="17"/>
  <c r="E11463" i="17"/>
  <c r="D11464" i="17"/>
  <c r="E11464" i="17"/>
  <c r="D11465" i="17"/>
  <c r="E11465" i="17"/>
  <c r="D11466" i="17"/>
  <c r="E11466" i="17"/>
  <c r="D11467" i="17"/>
  <c r="E11467" i="17"/>
  <c r="D11468" i="17"/>
  <c r="E11468" i="17"/>
  <c r="D11469" i="17"/>
  <c r="E11469" i="17"/>
  <c r="D11470" i="17"/>
  <c r="E11470" i="17"/>
  <c r="D11471" i="17"/>
  <c r="E11471" i="17"/>
  <c r="D11472" i="17"/>
  <c r="E11472" i="17"/>
  <c r="D11473" i="17"/>
  <c r="E11473" i="17"/>
  <c r="D11474" i="17"/>
  <c r="E11474" i="17"/>
  <c r="D11475" i="17"/>
  <c r="E11475" i="17"/>
  <c r="D11476" i="17"/>
  <c r="E11476" i="17"/>
  <c r="D11477" i="17"/>
  <c r="E11477" i="17"/>
  <c r="D11478" i="17"/>
  <c r="E11478" i="17"/>
  <c r="D11479" i="17"/>
  <c r="E11479" i="17"/>
  <c r="D11480" i="17"/>
  <c r="E11480" i="17"/>
  <c r="D11481" i="17"/>
  <c r="E11481" i="17"/>
  <c r="D11482" i="17"/>
  <c r="E11482" i="17"/>
  <c r="D11483" i="17"/>
  <c r="E11483" i="17"/>
  <c r="D11484" i="17"/>
  <c r="E11484" i="17"/>
  <c r="D11485" i="17"/>
  <c r="E11485" i="17"/>
  <c r="D11486" i="17"/>
  <c r="E11486" i="17"/>
  <c r="D11487" i="17"/>
  <c r="E11487" i="17"/>
  <c r="D11488" i="17"/>
  <c r="E11488" i="17"/>
  <c r="D11489" i="17"/>
  <c r="E11489" i="17"/>
  <c r="D11490" i="17"/>
  <c r="E11490" i="17"/>
  <c r="D11491" i="17"/>
  <c r="E11491" i="17"/>
  <c r="D11492" i="17"/>
  <c r="E11492" i="17"/>
  <c r="D11493" i="17"/>
  <c r="E11493" i="17"/>
  <c r="D11494" i="17"/>
  <c r="E11494" i="17"/>
  <c r="D11495" i="17"/>
  <c r="E11495" i="17"/>
  <c r="D11496" i="17"/>
  <c r="E11496" i="17"/>
  <c r="D11497" i="17"/>
  <c r="E11497" i="17"/>
  <c r="D11498" i="17"/>
  <c r="E11498" i="17"/>
  <c r="D11499" i="17"/>
  <c r="E11499" i="17"/>
  <c r="D11500" i="17"/>
  <c r="E11500" i="17"/>
  <c r="D11501" i="17"/>
  <c r="E11501" i="17"/>
  <c r="D11502" i="17"/>
  <c r="E11502" i="17"/>
  <c r="D11503" i="17"/>
  <c r="E11503" i="17"/>
  <c r="D11504" i="17"/>
  <c r="E11504" i="17"/>
  <c r="D11505" i="17"/>
  <c r="E11505" i="17"/>
  <c r="D11506" i="17"/>
  <c r="E11506" i="17"/>
  <c r="D11507" i="17"/>
  <c r="E11507" i="17"/>
  <c r="D11508" i="17"/>
  <c r="E11508" i="17"/>
  <c r="D11509" i="17"/>
  <c r="E11509" i="17"/>
  <c r="D11510" i="17"/>
  <c r="E11510" i="17"/>
  <c r="D11511" i="17"/>
  <c r="E11511" i="17"/>
  <c r="D11512" i="17"/>
  <c r="E11512" i="17"/>
  <c r="D11513" i="17"/>
  <c r="E11513" i="17"/>
  <c r="D11514" i="17"/>
  <c r="E11514" i="17"/>
  <c r="D11515" i="17"/>
  <c r="E11515" i="17"/>
  <c r="D11516" i="17"/>
  <c r="E11516" i="17"/>
  <c r="D11517" i="17"/>
  <c r="E11517" i="17"/>
  <c r="D11518" i="17"/>
  <c r="E11518" i="17"/>
  <c r="D11519" i="17"/>
  <c r="E11519" i="17"/>
  <c r="D11520" i="17"/>
  <c r="E11520" i="17"/>
  <c r="D11521" i="17"/>
  <c r="E11521" i="17"/>
  <c r="D11522" i="17"/>
  <c r="E11522" i="17"/>
  <c r="D11523" i="17"/>
  <c r="E11523" i="17"/>
  <c r="D11524" i="17"/>
  <c r="E11524" i="17"/>
  <c r="D11525" i="17"/>
  <c r="E11525" i="17"/>
  <c r="D11526" i="17"/>
  <c r="E11526" i="17"/>
  <c r="D11527" i="17"/>
  <c r="E11527" i="17"/>
  <c r="D11528" i="17"/>
  <c r="E11528" i="17"/>
  <c r="D11529" i="17"/>
  <c r="E11529" i="17"/>
  <c r="D11530" i="17"/>
  <c r="E11530" i="17"/>
  <c r="D11531" i="17"/>
  <c r="E11531" i="17"/>
  <c r="D11532" i="17"/>
  <c r="E11532" i="17"/>
  <c r="D11533" i="17"/>
  <c r="E11533" i="17"/>
  <c r="D11534" i="17"/>
  <c r="E11534" i="17"/>
  <c r="D11535" i="17"/>
  <c r="E11535" i="17"/>
  <c r="D11536" i="17"/>
  <c r="E11536" i="17"/>
  <c r="D11537" i="17"/>
  <c r="E11537" i="17"/>
  <c r="D11538" i="17"/>
  <c r="E11538" i="17"/>
  <c r="D11539" i="17"/>
  <c r="E11539" i="17"/>
  <c r="D11540" i="17"/>
  <c r="E11540" i="17"/>
  <c r="D11541" i="17"/>
  <c r="E11541" i="17"/>
  <c r="D11542" i="17"/>
  <c r="E11542" i="17"/>
  <c r="D11543" i="17"/>
  <c r="E11543" i="17"/>
  <c r="D11544" i="17"/>
  <c r="E11544" i="17"/>
  <c r="D11545" i="17"/>
  <c r="E11545" i="17"/>
  <c r="D11546" i="17"/>
  <c r="E11546" i="17"/>
  <c r="D11547" i="17"/>
  <c r="E11547" i="17"/>
  <c r="D11548" i="17"/>
  <c r="E11548" i="17"/>
  <c r="D11549" i="17"/>
  <c r="E11549" i="17"/>
  <c r="D11550" i="17"/>
  <c r="E11550" i="17"/>
  <c r="D11551" i="17"/>
  <c r="E11551" i="17"/>
  <c r="D11552" i="17"/>
  <c r="E11552" i="17"/>
  <c r="D11553" i="17"/>
  <c r="E11553" i="17"/>
  <c r="D11554" i="17"/>
  <c r="E11554" i="17"/>
  <c r="D11555" i="17"/>
  <c r="E11555" i="17"/>
  <c r="D11556" i="17"/>
  <c r="E11556" i="17"/>
  <c r="D11557" i="17"/>
  <c r="E11557" i="17"/>
  <c r="D11558" i="17"/>
  <c r="E11558" i="17"/>
  <c r="D11559" i="17"/>
  <c r="E11559" i="17"/>
  <c r="D11560" i="17"/>
  <c r="E11560" i="17"/>
  <c r="D11561" i="17"/>
  <c r="E11561" i="17"/>
  <c r="D11562" i="17"/>
  <c r="E11562" i="17"/>
  <c r="D11563" i="17"/>
  <c r="E11563" i="17"/>
  <c r="D11564" i="17"/>
  <c r="E11564" i="17"/>
  <c r="D11565" i="17"/>
  <c r="E11565" i="17"/>
  <c r="D11566" i="17"/>
  <c r="E11566" i="17"/>
  <c r="D11567" i="17"/>
  <c r="E11567" i="17"/>
  <c r="D11568" i="17"/>
  <c r="E11568" i="17"/>
  <c r="D11569" i="17"/>
  <c r="E11569" i="17"/>
  <c r="D11570" i="17"/>
  <c r="E11570" i="17"/>
  <c r="D11571" i="17"/>
  <c r="E11571" i="17"/>
  <c r="D11572" i="17"/>
  <c r="E11572" i="17"/>
  <c r="D11573" i="17"/>
  <c r="E11573" i="17"/>
  <c r="D11574" i="17"/>
  <c r="E11574" i="17"/>
  <c r="D11575" i="17"/>
  <c r="E11575" i="17"/>
  <c r="D11576" i="17"/>
  <c r="E11576" i="17"/>
  <c r="D11577" i="17"/>
  <c r="E11577" i="17"/>
  <c r="D11578" i="17"/>
  <c r="E11578" i="17"/>
  <c r="D11579" i="17"/>
  <c r="E11579" i="17"/>
  <c r="D11580" i="17"/>
  <c r="E11580" i="17"/>
  <c r="D11581" i="17"/>
  <c r="E11581" i="17"/>
  <c r="D11582" i="17"/>
  <c r="E11582" i="17"/>
  <c r="D11583" i="17"/>
  <c r="E11583" i="17"/>
  <c r="D11584" i="17"/>
  <c r="E11584" i="17"/>
  <c r="D11585" i="17"/>
  <c r="E11585" i="17"/>
  <c r="D11586" i="17"/>
  <c r="E11586" i="17"/>
  <c r="D11587" i="17"/>
  <c r="E11587" i="17"/>
  <c r="D11588" i="17"/>
  <c r="E11588" i="17"/>
  <c r="D11589" i="17"/>
  <c r="E11589" i="17"/>
  <c r="D11590" i="17"/>
  <c r="E11590" i="17"/>
  <c r="D11591" i="17"/>
  <c r="E11591" i="17"/>
  <c r="D11592" i="17"/>
  <c r="E11592" i="17"/>
  <c r="D11593" i="17"/>
  <c r="E11593" i="17"/>
  <c r="D11594" i="17"/>
  <c r="E11594" i="17"/>
  <c r="D11595" i="17"/>
  <c r="E11595" i="17"/>
  <c r="D11596" i="17"/>
  <c r="E11596" i="17"/>
  <c r="D11597" i="17"/>
  <c r="E11597" i="17"/>
  <c r="D11598" i="17"/>
  <c r="E11598" i="17"/>
  <c r="D11599" i="17"/>
  <c r="E11599" i="17"/>
  <c r="D11600" i="17"/>
  <c r="E11600" i="17"/>
  <c r="D11601" i="17"/>
  <c r="E11601" i="17"/>
  <c r="D11602" i="17"/>
  <c r="E11602" i="17"/>
  <c r="D11603" i="17"/>
  <c r="E11603" i="17"/>
  <c r="D11604" i="17"/>
  <c r="E11604" i="17"/>
  <c r="D11605" i="17"/>
  <c r="E11605" i="17"/>
  <c r="D11606" i="17"/>
  <c r="E11606" i="17"/>
  <c r="D11607" i="17"/>
  <c r="E11607" i="17"/>
  <c r="D11608" i="17"/>
  <c r="E11608" i="17"/>
  <c r="D11609" i="17"/>
  <c r="E11609" i="17"/>
  <c r="D11610" i="17"/>
  <c r="E11610" i="17"/>
  <c r="D11611" i="17"/>
  <c r="E11611" i="17"/>
  <c r="D11612" i="17"/>
  <c r="E11612" i="17"/>
  <c r="D11613" i="17"/>
  <c r="E11613" i="17"/>
  <c r="D11614" i="17"/>
  <c r="E11614" i="17"/>
  <c r="D11615" i="17"/>
  <c r="E11615" i="17"/>
  <c r="D11616" i="17"/>
  <c r="E11616" i="17"/>
  <c r="D11617" i="17"/>
  <c r="E11617" i="17"/>
  <c r="D11618" i="17"/>
  <c r="E11618" i="17"/>
  <c r="D11619" i="17"/>
  <c r="E11619" i="17"/>
  <c r="D11620" i="17"/>
  <c r="E11620" i="17"/>
  <c r="D11621" i="17"/>
  <c r="E11621" i="17"/>
  <c r="D11622" i="17"/>
  <c r="E11622" i="17"/>
  <c r="D11623" i="17"/>
  <c r="E11623" i="17"/>
  <c r="D11624" i="17"/>
  <c r="E11624" i="17"/>
  <c r="D11625" i="17"/>
  <c r="E11625" i="17"/>
  <c r="D11626" i="17"/>
  <c r="E11626" i="17"/>
  <c r="D11627" i="17"/>
  <c r="E11627" i="17"/>
  <c r="D11628" i="17"/>
  <c r="E11628" i="17"/>
  <c r="D11629" i="17"/>
  <c r="E11629" i="17"/>
  <c r="D11630" i="17"/>
  <c r="E11630" i="17"/>
  <c r="D11631" i="17"/>
  <c r="E11631" i="17"/>
  <c r="D11632" i="17"/>
  <c r="E11632" i="17"/>
  <c r="D11633" i="17"/>
  <c r="E11633" i="17"/>
  <c r="D11634" i="17"/>
  <c r="E11634" i="17"/>
  <c r="D11635" i="17"/>
  <c r="E11635" i="17"/>
  <c r="D11636" i="17"/>
  <c r="E11636" i="17"/>
  <c r="D11637" i="17"/>
  <c r="E11637" i="17"/>
  <c r="D11638" i="17"/>
  <c r="E11638" i="17"/>
  <c r="D11639" i="17"/>
  <c r="E11639" i="17"/>
  <c r="D11640" i="17"/>
  <c r="E11640" i="17"/>
  <c r="D11641" i="17"/>
  <c r="E11641" i="17"/>
  <c r="D11642" i="17"/>
  <c r="E11642" i="17"/>
  <c r="D11643" i="17"/>
  <c r="E11643" i="17"/>
  <c r="D11644" i="17"/>
  <c r="E11644" i="17"/>
  <c r="D11645" i="17"/>
  <c r="E11645" i="17"/>
  <c r="D11646" i="17"/>
  <c r="E11646" i="17"/>
  <c r="D11647" i="17"/>
  <c r="E11647" i="17"/>
  <c r="D11648" i="17"/>
  <c r="E11648" i="17"/>
  <c r="D11649" i="17"/>
  <c r="E11649" i="17"/>
  <c r="D11650" i="17"/>
  <c r="E11650" i="17"/>
  <c r="D11651" i="17"/>
  <c r="E11651" i="17"/>
  <c r="D11652" i="17"/>
  <c r="E11652" i="17"/>
  <c r="D11653" i="17"/>
  <c r="E11653" i="17"/>
  <c r="D11654" i="17"/>
  <c r="E11654" i="17"/>
  <c r="D11655" i="17"/>
  <c r="E11655" i="17"/>
  <c r="D11656" i="17"/>
  <c r="E11656" i="17"/>
  <c r="D11657" i="17"/>
  <c r="E11657" i="17"/>
  <c r="D11658" i="17"/>
  <c r="E11658" i="17"/>
  <c r="D11659" i="17"/>
  <c r="E11659" i="17"/>
  <c r="D11660" i="17"/>
  <c r="E11660" i="17"/>
  <c r="D11661" i="17"/>
  <c r="E11661" i="17"/>
  <c r="D11662" i="17"/>
  <c r="E11662" i="17"/>
  <c r="D11663" i="17"/>
  <c r="E11663" i="17"/>
  <c r="D11664" i="17"/>
  <c r="E11664" i="17"/>
  <c r="D11665" i="17"/>
  <c r="E11665" i="17"/>
  <c r="D11666" i="17"/>
  <c r="E11666" i="17"/>
  <c r="D11667" i="17"/>
  <c r="E11667" i="17"/>
  <c r="D11668" i="17"/>
  <c r="E11668" i="17"/>
  <c r="D11669" i="17"/>
  <c r="E11669" i="17"/>
  <c r="D11670" i="17"/>
  <c r="E11670" i="17"/>
  <c r="D11671" i="17"/>
  <c r="E11671" i="17"/>
  <c r="D11672" i="17"/>
  <c r="E11672" i="17"/>
  <c r="D11673" i="17"/>
  <c r="E11673" i="17"/>
  <c r="D11674" i="17"/>
  <c r="E11674" i="17"/>
  <c r="D11675" i="17"/>
  <c r="E11675" i="17"/>
  <c r="D11676" i="17"/>
  <c r="E11676" i="17"/>
  <c r="D11677" i="17"/>
  <c r="E11677" i="17"/>
  <c r="D11678" i="17"/>
  <c r="E11678" i="17"/>
  <c r="D11679" i="17"/>
  <c r="E11679" i="17"/>
  <c r="D11680" i="17"/>
  <c r="E11680" i="17"/>
  <c r="D11681" i="17"/>
  <c r="E11681" i="17"/>
  <c r="D11682" i="17"/>
  <c r="E11682" i="17"/>
  <c r="D11683" i="17"/>
  <c r="E11683" i="17"/>
  <c r="D11684" i="17"/>
  <c r="E11684" i="17"/>
  <c r="D11685" i="17"/>
  <c r="E11685" i="17"/>
  <c r="D11686" i="17"/>
  <c r="E11686" i="17"/>
  <c r="D11687" i="17"/>
  <c r="E11687" i="17"/>
  <c r="D11688" i="17"/>
  <c r="E11688" i="17"/>
  <c r="D11689" i="17"/>
  <c r="E11689" i="17"/>
  <c r="D11690" i="17"/>
  <c r="E11690" i="17"/>
  <c r="D11691" i="17"/>
  <c r="E11691" i="17"/>
  <c r="D11692" i="17"/>
  <c r="E11692" i="17"/>
  <c r="D11693" i="17"/>
  <c r="E11693" i="17"/>
  <c r="D11694" i="17"/>
  <c r="E11694" i="17"/>
  <c r="D11695" i="17"/>
  <c r="E11695" i="17"/>
  <c r="D11696" i="17"/>
  <c r="E11696" i="17"/>
  <c r="D11697" i="17"/>
  <c r="E11697" i="17"/>
  <c r="D11698" i="17"/>
  <c r="E11698" i="17"/>
  <c r="D11699" i="17"/>
  <c r="E11699" i="17"/>
  <c r="D11700" i="17"/>
  <c r="E11700" i="17"/>
  <c r="D11701" i="17"/>
  <c r="E11701" i="17"/>
  <c r="D11702" i="17"/>
  <c r="E11702" i="17"/>
  <c r="D11703" i="17"/>
  <c r="E11703" i="17"/>
  <c r="D11704" i="17"/>
  <c r="E11704" i="17"/>
  <c r="D11705" i="17"/>
  <c r="E11705" i="17"/>
  <c r="D11706" i="17"/>
  <c r="E11706" i="17"/>
  <c r="D11707" i="17"/>
  <c r="E11707" i="17"/>
  <c r="D11708" i="17"/>
  <c r="E11708" i="17"/>
  <c r="D11709" i="17"/>
  <c r="E11709" i="17"/>
  <c r="D11710" i="17"/>
  <c r="E11710" i="17"/>
  <c r="D11711" i="17"/>
  <c r="E11711" i="17"/>
  <c r="D11712" i="17"/>
  <c r="E11712" i="17"/>
  <c r="D11713" i="17"/>
  <c r="E11713" i="17"/>
  <c r="D11714" i="17"/>
  <c r="E11714" i="17"/>
  <c r="D11715" i="17"/>
  <c r="E11715" i="17"/>
  <c r="D11716" i="17"/>
  <c r="E11716" i="17"/>
  <c r="D11717" i="17"/>
  <c r="E11717" i="17"/>
  <c r="D11718" i="17"/>
  <c r="E11718" i="17"/>
  <c r="D11719" i="17"/>
  <c r="E11719" i="17"/>
  <c r="D11720" i="17"/>
  <c r="E11720" i="17"/>
  <c r="D11721" i="17"/>
  <c r="E11721" i="17"/>
  <c r="D11722" i="17"/>
  <c r="E11722" i="17"/>
  <c r="D11723" i="17"/>
  <c r="E11723" i="17"/>
  <c r="D11724" i="17"/>
  <c r="E11724" i="17"/>
  <c r="D11725" i="17"/>
  <c r="E11725" i="17"/>
  <c r="D11726" i="17"/>
  <c r="E11726" i="17"/>
  <c r="D11727" i="17"/>
  <c r="E11727" i="17"/>
  <c r="D11728" i="17"/>
  <c r="E11728" i="17"/>
  <c r="D11729" i="17"/>
  <c r="E11729" i="17"/>
  <c r="D11730" i="17"/>
  <c r="E11730" i="17"/>
  <c r="D11731" i="17"/>
  <c r="E11731" i="17"/>
  <c r="D11732" i="17"/>
  <c r="E11732" i="17"/>
  <c r="D11733" i="17"/>
  <c r="E11733" i="17"/>
  <c r="D11734" i="17"/>
  <c r="E11734" i="17"/>
  <c r="D11735" i="17"/>
  <c r="E11735" i="17"/>
  <c r="D11736" i="17"/>
  <c r="E11736" i="17"/>
  <c r="D11737" i="17"/>
  <c r="E11737" i="17"/>
  <c r="D11738" i="17"/>
  <c r="E11738" i="17"/>
  <c r="D11739" i="17"/>
  <c r="E11739" i="17"/>
  <c r="D11740" i="17"/>
  <c r="E11740" i="17"/>
  <c r="D11741" i="17"/>
  <c r="E11741" i="17"/>
  <c r="D11742" i="17"/>
  <c r="E11742" i="17"/>
  <c r="D11743" i="17"/>
  <c r="E11743" i="17"/>
  <c r="D11744" i="17"/>
  <c r="E11744" i="17"/>
  <c r="D11745" i="17"/>
  <c r="E11745" i="17"/>
  <c r="D11746" i="17"/>
  <c r="E11746" i="17"/>
  <c r="D11747" i="17"/>
  <c r="E11747" i="17"/>
  <c r="D11748" i="17"/>
  <c r="E11748" i="17"/>
  <c r="D11749" i="17"/>
  <c r="E11749" i="17"/>
  <c r="D11750" i="17"/>
  <c r="E11750" i="17"/>
  <c r="D11751" i="17"/>
  <c r="E11751" i="17"/>
  <c r="D11752" i="17"/>
  <c r="E11752" i="17"/>
  <c r="D11753" i="17"/>
  <c r="E11753" i="17"/>
  <c r="D11754" i="17"/>
  <c r="E11754" i="17"/>
  <c r="D11755" i="17"/>
  <c r="E11755" i="17"/>
  <c r="D11756" i="17"/>
  <c r="E11756" i="17"/>
  <c r="D11757" i="17"/>
  <c r="E11757" i="17"/>
  <c r="D11758" i="17"/>
  <c r="E11758" i="17"/>
  <c r="D11759" i="17"/>
  <c r="E11759" i="17"/>
  <c r="D11760" i="17"/>
  <c r="E11760" i="17"/>
  <c r="D11761" i="17"/>
  <c r="E11761" i="17"/>
  <c r="D11762" i="17"/>
  <c r="E11762" i="17"/>
  <c r="D11763" i="17"/>
  <c r="E11763" i="17"/>
  <c r="D11764" i="17"/>
  <c r="E11764" i="17"/>
  <c r="D11765" i="17"/>
  <c r="E11765" i="17"/>
  <c r="D11766" i="17"/>
  <c r="E11766" i="17"/>
  <c r="D11767" i="17"/>
  <c r="E11767" i="17"/>
  <c r="D11768" i="17"/>
  <c r="E11768" i="17"/>
  <c r="D11769" i="17"/>
  <c r="E11769" i="17"/>
  <c r="D11770" i="17"/>
  <c r="E11770" i="17"/>
  <c r="D11771" i="17"/>
  <c r="E11771" i="17"/>
  <c r="D11772" i="17"/>
  <c r="E11772" i="17"/>
  <c r="D11773" i="17"/>
  <c r="E11773" i="17"/>
  <c r="D11774" i="17"/>
  <c r="E11774" i="17"/>
  <c r="D11775" i="17"/>
  <c r="E11775" i="17"/>
  <c r="D11776" i="17"/>
  <c r="E11776" i="17"/>
  <c r="D11777" i="17"/>
  <c r="E11777" i="17"/>
  <c r="D11778" i="17"/>
  <c r="E11778" i="17"/>
  <c r="D11779" i="17"/>
  <c r="E11779" i="17"/>
  <c r="D11780" i="17"/>
  <c r="E11780" i="17"/>
  <c r="D11781" i="17"/>
  <c r="E11781" i="17"/>
  <c r="D11782" i="17"/>
  <c r="E11782" i="17"/>
  <c r="D11783" i="17"/>
  <c r="E11783" i="17"/>
  <c r="D11784" i="17"/>
  <c r="E11784" i="17"/>
  <c r="D11785" i="17"/>
  <c r="E11785" i="17"/>
  <c r="D11786" i="17"/>
  <c r="E11786" i="17"/>
  <c r="D11787" i="17"/>
  <c r="E11787" i="17"/>
  <c r="D11788" i="17"/>
  <c r="E11788" i="17"/>
  <c r="D11789" i="17"/>
  <c r="E11789" i="17"/>
  <c r="D11790" i="17"/>
  <c r="E11790" i="17"/>
  <c r="D11791" i="17"/>
  <c r="E11791" i="17"/>
  <c r="D11792" i="17"/>
  <c r="E11792" i="17"/>
  <c r="D11793" i="17"/>
  <c r="E11793" i="17"/>
  <c r="D11794" i="17"/>
  <c r="E11794" i="17"/>
  <c r="D11795" i="17"/>
  <c r="E11795" i="17"/>
  <c r="D11796" i="17"/>
  <c r="E11796" i="17"/>
  <c r="D11797" i="17"/>
  <c r="E11797" i="17"/>
  <c r="D11798" i="17"/>
  <c r="E11798" i="17"/>
  <c r="D11799" i="17"/>
  <c r="E11799" i="17"/>
  <c r="D11800" i="17"/>
  <c r="E11800" i="17"/>
  <c r="D11801" i="17"/>
  <c r="E11801" i="17"/>
  <c r="D11802" i="17"/>
  <c r="E11802" i="17"/>
  <c r="D11803" i="17"/>
  <c r="E11803" i="17"/>
  <c r="D11804" i="17"/>
  <c r="E11804" i="17"/>
  <c r="D11805" i="17"/>
  <c r="E11805" i="17"/>
  <c r="D11806" i="17"/>
  <c r="E11806" i="17"/>
  <c r="D11807" i="17"/>
  <c r="E11807" i="17"/>
  <c r="D11808" i="17"/>
  <c r="E11808" i="17"/>
  <c r="D11809" i="17"/>
  <c r="E11809" i="17"/>
  <c r="D11810" i="17"/>
  <c r="E11810" i="17"/>
  <c r="D11811" i="17"/>
  <c r="E11811" i="17"/>
  <c r="D11812" i="17"/>
  <c r="E11812" i="17"/>
  <c r="D11813" i="17"/>
  <c r="E11813" i="17"/>
  <c r="D11814" i="17"/>
  <c r="E11814" i="17"/>
  <c r="D11815" i="17"/>
  <c r="E11815" i="17"/>
  <c r="D11816" i="17"/>
  <c r="E11816" i="17"/>
  <c r="D11817" i="17"/>
  <c r="E11817" i="17"/>
  <c r="D11818" i="17"/>
  <c r="E11818" i="17"/>
  <c r="D11819" i="17"/>
  <c r="E11819" i="17"/>
  <c r="D11820" i="17"/>
  <c r="E11820" i="17"/>
  <c r="D11821" i="17"/>
  <c r="E11821" i="17"/>
  <c r="D11822" i="17"/>
  <c r="E11822" i="17"/>
  <c r="D11823" i="17"/>
  <c r="E11823" i="17"/>
  <c r="D11824" i="17"/>
  <c r="E11824" i="17"/>
  <c r="D11825" i="17"/>
  <c r="E11825" i="17"/>
  <c r="D11826" i="17"/>
  <c r="E11826" i="17"/>
  <c r="D11827" i="17"/>
  <c r="E11827" i="17"/>
  <c r="D11828" i="17"/>
  <c r="E11828" i="17"/>
  <c r="D11829" i="17"/>
  <c r="E11829" i="17"/>
  <c r="D11830" i="17"/>
  <c r="E11830" i="17"/>
  <c r="D11831" i="17"/>
  <c r="E11831" i="17"/>
  <c r="D11832" i="17"/>
  <c r="E11832" i="17"/>
  <c r="D11833" i="17"/>
  <c r="E11833" i="17"/>
  <c r="D11834" i="17"/>
  <c r="E11834" i="17"/>
  <c r="D11835" i="17"/>
  <c r="E11835" i="17"/>
  <c r="D11836" i="17"/>
  <c r="E11836" i="17"/>
  <c r="D11837" i="17"/>
  <c r="E11837" i="17"/>
  <c r="D11838" i="17"/>
  <c r="E11838" i="17"/>
  <c r="D11839" i="17"/>
  <c r="E11839" i="17"/>
  <c r="D11840" i="17"/>
  <c r="E11840" i="17"/>
  <c r="D11841" i="17"/>
  <c r="E11841" i="17"/>
  <c r="D11842" i="17"/>
  <c r="E11842" i="17"/>
  <c r="D11843" i="17"/>
  <c r="E11843" i="17"/>
  <c r="D11844" i="17"/>
  <c r="E11844" i="17"/>
  <c r="D11845" i="17"/>
  <c r="E11845" i="17"/>
  <c r="D11846" i="17"/>
  <c r="E11846" i="17"/>
  <c r="D11847" i="17"/>
  <c r="E11847" i="17"/>
  <c r="D11848" i="17"/>
  <c r="E11848" i="17"/>
  <c r="D11849" i="17"/>
  <c r="E11849" i="17"/>
  <c r="D11850" i="17"/>
  <c r="E11850" i="17"/>
  <c r="D11851" i="17"/>
  <c r="E11851" i="17"/>
  <c r="D11852" i="17"/>
  <c r="E11852" i="17"/>
  <c r="D11853" i="17"/>
  <c r="E11853" i="17"/>
  <c r="D11854" i="17"/>
  <c r="E11854" i="17"/>
  <c r="D11855" i="17"/>
  <c r="E11855" i="17"/>
  <c r="D11856" i="17"/>
  <c r="E11856" i="17"/>
  <c r="D11857" i="17"/>
  <c r="E11857" i="17"/>
  <c r="D11858" i="17"/>
  <c r="E11858" i="17"/>
  <c r="D11859" i="17"/>
  <c r="E11859" i="17"/>
  <c r="D11860" i="17"/>
  <c r="E11860" i="17"/>
  <c r="D11861" i="17"/>
  <c r="E11861" i="17"/>
  <c r="D11862" i="17"/>
  <c r="E11862" i="17"/>
  <c r="D11863" i="17"/>
  <c r="E11863" i="17"/>
  <c r="D11864" i="17"/>
  <c r="E11864" i="17"/>
  <c r="D11865" i="17"/>
  <c r="E11865" i="17"/>
  <c r="D11866" i="17"/>
  <c r="E11866" i="17"/>
  <c r="D11867" i="17"/>
  <c r="E11867" i="17"/>
  <c r="D11868" i="17"/>
  <c r="E11868" i="17"/>
  <c r="D11869" i="17"/>
  <c r="E11869" i="17"/>
  <c r="D11870" i="17"/>
  <c r="E11870" i="17"/>
  <c r="D11871" i="17"/>
  <c r="E11871" i="17"/>
  <c r="D11872" i="17"/>
  <c r="E11872" i="17"/>
  <c r="D11873" i="17"/>
  <c r="E11873" i="17"/>
  <c r="D11874" i="17"/>
  <c r="E11874" i="17"/>
  <c r="D11875" i="17"/>
  <c r="E11875" i="17"/>
  <c r="D11876" i="17"/>
  <c r="E11876" i="17"/>
  <c r="D11877" i="17"/>
  <c r="E11877" i="17"/>
  <c r="D11878" i="17"/>
  <c r="E11878" i="17"/>
  <c r="D11879" i="17"/>
  <c r="E11879" i="17"/>
  <c r="D11880" i="17"/>
  <c r="E11880" i="17"/>
  <c r="D11881" i="17"/>
  <c r="E11881" i="17"/>
  <c r="D11882" i="17"/>
  <c r="E11882" i="17"/>
  <c r="D11883" i="17"/>
  <c r="E11883" i="17"/>
  <c r="D11884" i="17"/>
  <c r="E11884" i="17"/>
  <c r="D11885" i="17"/>
  <c r="E11885" i="17"/>
  <c r="D11886" i="17"/>
  <c r="E11886" i="17"/>
  <c r="D11887" i="17"/>
  <c r="E11887" i="17"/>
  <c r="D11888" i="17"/>
  <c r="E11888" i="17"/>
  <c r="D11889" i="17"/>
  <c r="E11889" i="17"/>
  <c r="D11890" i="17"/>
  <c r="E11890" i="17"/>
  <c r="D11891" i="17"/>
  <c r="E11891" i="17"/>
  <c r="D11892" i="17"/>
  <c r="E11892" i="17"/>
  <c r="D11893" i="17"/>
  <c r="E11893" i="17"/>
  <c r="D11894" i="17"/>
  <c r="E11894" i="17"/>
  <c r="D11895" i="17"/>
  <c r="E11895" i="17"/>
  <c r="D11896" i="17"/>
  <c r="E11896" i="17"/>
  <c r="D11897" i="17"/>
  <c r="E11897" i="17"/>
  <c r="D11898" i="17"/>
  <c r="E11898" i="17"/>
  <c r="D11899" i="17"/>
  <c r="E11899" i="17"/>
  <c r="D11900" i="17"/>
  <c r="E11900" i="17"/>
  <c r="D11901" i="17"/>
  <c r="E11901" i="17"/>
  <c r="D11902" i="17"/>
  <c r="E11902" i="17"/>
  <c r="D11903" i="17"/>
  <c r="E11903" i="17"/>
  <c r="D11904" i="17"/>
  <c r="E11904" i="17"/>
  <c r="D11905" i="17"/>
  <c r="E11905" i="17"/>
  <c r="D11906" i="17"/>
  <c r="E11906" i="17"/>
  <c r="D11907" i="17"/>
  <c r="E11907" i="17"/>
  <c r="D11908" i="17"/>
  <c r="E11908" i="17"/>
  <c r="D11909" i="17"/>
  <c r="E11909" i="17"/>
  <c r="D11910" i="17"/>
  <c r="E11910" i="17"/>
  <c r="D11911" i="17"/>
  <c r="E11911" i="17"/>
  <c r="D11912" i="17"/>
  <c r="E11912" i="17"/>
  <c r="D11913" i="17"/>
  <c r="E11913" i="17"/>
  <c r="D11914" i="17"/>
  <c r="E11914" i="17"/>
  <c r="D11915" i="17"/>
  <c r="E11915" i="17"/>
  <c r="D11916" i="17"/>
  <c r="E11916" i="17"/>
  <c r="D11917" i="17"/>
  <c r="E11917" i="17"/>
  <c r="D11918" i="17"/>
  <c r="E11918" i="17"/>
  <c r="D11919" i="17"/>
  <c r="E11919" i="17"/>
  <c r="D11920" i="17"/>
  <c r="E11920" i="17"/>
  <c r="D11921" i="17"/>
  <c r="E11921" i="17"/>
  <c r="D11922" i="17"/>
  <c r="E11922" i="17"/>
  <c r="D11923" i="17"/>
  <c r="E11923" i="17"/>
  <c r="D11924" i="17"/>
  <c r="E11924" i="17"/>
  <c r="D11925" i="17"/>
  <c r="E11925" i="17"/>
  <c r="D11926" i="17"/>
  <c r="E11926" i="17"/>
  <c r="D11927" i="17"/>
  <c r="E11927" i="17"/>
  <c r="D11928" i="17"/>
  <c r="E11928" i="17"/>
  <c r="D11929" i="17"/>
  <c r="E11929" i="17"/>
  <c r="D11930" i="17"/>
  <c r="E11930" i="17"/>
  <c r="D11931" i="17"/>
  <c r="E11931" i="17"/>
  <c r="D11932" i="17"/>
  <c r="E11932" i="17"/>
  <c r="D11933" i="17"/>
  <c r="E11933" i="17"/>
  <c r="D11934" i="17"/>
  <c r="E11934" i="17"/>
  <c r="D11935" i="17"/>
  <c r="E11935" i="17"/>
  <c r="D11936" i="17"/>
  <c r="E11936" i="17"/>
  <c r="D11937" i="17"/>
  <c r="E11937" i="17"/>
  <c r="D11938" i="17"/>
  <c r="E11938" i="17"/>
  <c r="D11939" i="17"/>
  <c r="E11939" i="17"/>
  <c r="D11940" i="17"/>
  <c r="E11940" i="17"/>
  <c r="D11941" i="17"/>
  <c r="E11941" i="17"/>
  <c r="D11942" i="17"/>
  <c r="E11942" i="17"/>
  <c r="D11943" i="17"/>
  <c r="E11943" i="17"/>
  <c r="D11944" i="17"/>
  <c r="E11944" i="17"/>
  <c r="D11945" i="17"/>
  <c r="E11945" i="17"/>
  <c r="D11946" i="17"/>
  <c r="E11946" i="17"/>
  <c r="D11947" i="17"/>
  <c r="E11947" i="17"/>
  <c r="D11948" i="17"/>
  <c r="E11948" i="17"/>
  <c r="D11949" i="17"/>
  <c r="E11949" i="17"/>
  <c r="D11950" i="17"/>
  <c r="E11950" i="17"/>
  <c r="D11951" i="17"/>
  <c r="E11951" i="17"/>
  <c r="D11952" i="17"/>
  <c r="E11952" i="17"/>
  <c r="D11953" i="17"/>
  <c r="E11953" i="17"/>
  <c r="D11954" i="17"/>
  <c r="E11954" i="17"/>
  <c r="D11955" i="17"/>
  <c r="E11955" i="17"/>
  <c r="D11956" i="17"/>
  <c r="E11956" i="17"/>
  <c r="D11957" i="17"/>
  <c r="E11957" i="17"/>
  <c r="D11958" i="17"/>
  <c r="E11958" i="17"/>
  <c r="D11959" i="17"/>
  <c r="E11959" i="17"/>
  <c r="D11960" i="17"/>
  <c r="E11960" i="17"/>
  <c r="D11961" i="17"/>
  <c r="E11961" i="17"/>
  <c r="D11962" i="17"/>
  <c r="E11962" i="17"/>
  <c r="D11963" i="17"/>
  <c r="E11963" i="17"/>
  <c r="D11964" i="17"/>
  <c r="E11964" i="17"/>
  <c r="D11965" i="17"/>
  <c r="E11965" i="17"/>
  <c r="D11966" i="17"/>
  <c r="E11966" i="17"/>
  <c r="D11967" i="17"/>
  <c r="E11967" i="17"/>
  <c r="D11968" i="17"/>
  <c r="E11968" i="17"/>
  <c r="D11969" i="17"/>
  <c r="E11969" i="17"/>
  <c r="D11970" i="17"/>
  <c r="E11970" i="17"/>
  <c r="D11971" i="17"/>
  <c r="E11971" i="17"/>
  <c r="D11972" i="17"/>
  <c r="E11972" i="17"/>
  <c r="D11973" i="17"/>
  <c r="E11973" i="17"/>
  <c r="D11974" i="17"/>
  <c r="E11974" i="17"/>
  <c r="D11975" i="17"/>
  <c r="E11975" i="17"/>
  <c r="D11976" i="17"/>
  <c r="E11976" i="17"/>
  <c r="D11977" i="17"/>
  <c r="E11977" i="17"/>
  <c r="D11978" i="17"/>
  <c r="E11978" i="17"/>
  <c r="D11979" i="17"/>
  <c r="E11979" i="17"/>
  <c r="D11980" i="17"/>
  <c r="E11980" i="17"/>
  <c r="D11981" i="17"/>
  <c r="E11981" i="17"/>
  <c r="D11982" i="17"/>
  <c r="E11982" i="17"/>
  <c r="D11983" i="17"/>
  <c r="E11983" i="17"/>
  <c r="D11984" i="17"/>
  <c r="E11984" i="17"/>
  <c r="D11985" i="17"/>
  <c r="E11985" i="17"/>
  <c r="D11986" i="17"/>
  <c r="E11986" i="17"/>
  <c r="D11987" i="17"/>
  <c r="E11987" i="17"/>
  <c r="D11988" i="17"/>
  <c r="E11988" i="17"/>
  <c r="D11989" i="17"/>
  <c r="E11989" i="17"/>
  <c r="D11990" i="17"/>
  <c r="E11990" i="17"/>
  <c r="D11991" i="17"/>
  <c r="E11991" i="17"/>
  <c r="D11992" i="17"/>
  <c r="E11992" i="17"/>
  <c r="D11993" i="17"/>
  <c r="E11993" i="17"/>
  <c r="D11994" i="17"/>
  <c r="E11994" i="17"/>
  <c r="D11995" i="17"/>
  <c r="E11995" i="17"/>
  <c r="D11996" i="17"/>
  <c r="E11996" i="17"/>
  <c r="D11997" i="17"/>
  <c r="E11997" i="17"/>
  <c r="D11998" i="17"/>
  <c r="E11998" i="17"/>
  <c r="D11999" i="17"/>
  <c r="E11999" i="17"/>
  <c r="D12000" i="17"/>
  <c r="E12000" i="17"/>
  <c r="D12001" i="17"/>
  <c r="E12001" i="17"/>
  <c r="D12002" i="17"/>
  <c r="E12002" i="17"/>
  <c r="D12003" i="17"/>
  <c r="E12003" i="17"/>
  <c r="D12004" i="17"/>
  <c r="E12004" i="17"/>
  <c r="D12005" i="17"/>
  <c r="E12005" i="17"/>
  <c r="D12006" i="17"/>
  <c r="E12006" i="17"/>
  <c r="D12007" i="17"/>
  <c r="E12007" i="17"/>
  <c r="D12008" i="17"/>
  <c r="E12008" i="17"/>
  <c r="D12009" i="17"/>
  <c r="E12009" i="17"/>
  <c r="D12010" i="17"/>
  <c r="E12010" i="17"/>
  <c r="D12011" i="17"/>
  <c r="E12011" i="17"/>
  <c r="D12012" i="17"/>
  <c r="E12012" i="17"/>
  <c r="D12013" i="17"/>
  <c r="E12013" i="17"/>
  <c r="D12014" i="17"/>
  <c r="E12014" i="17"/>
  <c r="D12015" i="17"/>
  <c r="E12015" i="17"/>
  <c r="D12016" i="17"/>
  <c r="E12016" i="17"/>
  <c r="D12017" i="17"/>
  <c r="E12017" i="17"/>
  <c r="D12018" i="17"/>
  <c r="E12018" i="17"/>
  <c r="D12019" i="17"/>
  <c r="E12019" i="17"/>
  <c r="D12020" i="17"/>
  <c r="E12020" i="17"/>
  <c r="D12021" i="17"/>
  <c r="E12021" i="17"/>
  <c r="D12022" i="17"/>
  <c r="E12022" i="17"/>
  <c r="D12023" i="17"/>
  <c r="E12023" i="17"/>
  <c r="D12024" i="17"/>
  <c r="E12024" i="17"/>
  <c r="D12025" i="17"/>
  <c r="E12025" i="17"/>
  <c r="D12026" i="17"/>
  <c r="E12026" i="17"/>
  <c r="D12027" i="17"/>
  <c r="E12027" i="17"/>
  <c r="D12028" i="17"/>
  <c r="E12028" i="17"/>
  <c r="D12029" i="17"/>
  <c r="E12029" i="17"/>
  <c r="D12030" i="17"/>
  <c r="E12030" i="17"/>
  <c r="D12031" i="17"/>
  <c r="E12031" i="17"/>
  <c r="D12032" i="17"/>
  <c r="E12032" i="17"/>
  <c r="D12033" i="17"/>
  <c r="E12033" i="17"/>
  <c r="D12034" i="17"/>
  <c r="E12034" i="17"/>
  <c r="D12035" i="17"/>
  <c r="E12035" i="17"/>
  <c r="D12036" i="17"/>
  <c r="E12036" i="17"/>
  <c r="D12037" i="17"/>
  <c r="E12037" i="17"/>
  <c r="D12038" i="17"/>
  <c r="E12038" i="17"/>
  <c r="D12039" i="17"/>
  <c r="E12039" i="17"/>
  <c r="D12040" i="17"/>
  <c r="E12040" i="17"/>
  <c r="D12041" i="17"/>
  <c r="E12041" i="17"/>
  <c r="D12042" i="17"/>
  <c r="E12042" i="17"/>
  <c r="D12043" i="17"/>
  <c r="E12043" i="17"/>
  <c r="D12044" i="17"/>
  <c r="E12044" i="17"/>
  <c r="D12045" i="17"/>
  <c r="E12045" i="17"/>
  <c r="D12046" i="17"/>
  <c r="E12046" i="17"/>
  <c r="D12047" i="17"/>
  <c r="E12047" i="17"/>
  <c r="D12048" i="17"/>
  <c r="E12048" i="17"/>
  <c r="D12049" i="17"/>
  <c r="E12049" i="17"/>
  <c r="D12050" i="17"/>
  <c r="E12050" i="17"/>
  <c r="D12051" i="17"/>
  <c r="E12051" i="17"/>
  <c r="D12052" i="17"/>
  <c r="E12052" i="17"/>
  <c r="D12053" i="17"/>
  <c r="E12053" i="17"/>
  <c r="D12054" i="17"/>
  <c r="E12054" i="17"/>
  <c r="D12055" i="17"/>
  <c r="E12055" i="17"/>
  <c r="D12056" i="17"/>
  <c r="E12056" i="17"/>
  <c r="D12057" i="17"/>
  <c r="E12057" i="17"/>
  <c r="D12058" i="17"/>
  <c r="E12058" i="17"/>
  <c r="D12059" i="17"/>
  <c r="E12059" i="17"/>
  <c r="D12060" i="17"/>
  <c r="E12060" i="17"/>
  <c r="D12061" i="17"/>
  <c r="E12061" i="17"/>
  <c r="D12062" i="17"/>
  <c r="E12062" i="17"/>
  <c r="D12063" i="17"/>
  <c r="E12063" i="17"/>
  <c r="D12064" i="17"/>
  <c r="E12064" i="17"/>
  <c r="D12065" i="17"/>
  <c r="E12065" i="17"/>
  <c r="D12066" i="17"/>
  <c r="E12066" i="17"/>
  <c r="D12067" i="17"/>
  <c r="E12067" i="17"/>
  <c r="D12068" i="17"/>
  <c r="E12068" i="17"/>
  <c r="D12069" i="17"/>
  <c r="E12069" i="17"/>
  <c r="D12070" i="17"/>
  <c r="E12070" i="17"/>
  <c r="D12071" i="17"/>
  <c r="E12071" i="17"/>
  <c r="D12072" i="17"/>
  <c r="E12072" i="17"/>
  <c r="D12073" i="17"/>
  <c r="E12073" i="17"/>
  <c r="D12074" i="17"/>
  <c r="E12074" i="17"/>
  <c r="D12075" i="17"/>
  <c r="E12075" i="17"/>
  <c r="D12076" i="17"/>
  <c r="E12076" i="17"/>
  <c r="D12077" i="17"/>
  <c r="E12077" i="17"/>
  <c r="D12078" i="17"/>
  <c r="E12078" i="17"/>
  <c r="D12079" i="17"/>
  <c r="E12079" i="17"/>
  <c r="D12080" i="17"/>
  <c r="E12080" i="17"/>
  <c r="D12081" i="17"/>
  <c r="E12081" i="17"/>
  <c r="D12082" i="17"/>
  <c r="E12082" i="17"/>
  <c r="D12083" i="17"/>
  <c r="E12083" i="17"/>
  <c r="D12084" i="17"/>
  <c r="E12084" i="17"/>
  <c r="D12085" i="17"/>
  <c r="E12085" i="17"/>
  <c r="D12086" i="17"/>
  <c r="E12086" i="17"/>
  <c r="D12087" i="17"/>
  <c r="E12087" i="17"/>
  <c r="D12088" i="17"/>
  <c r="E12088" i="17"/>
  <c r="D12089" i="17"/>
  <c r="E12089" i="17"/>
  <c r="D12090" i="17"/>
  <c r="E12090" i="17"/>
  <c r="D12091" i="17"/>
  <c r="E12091" i="17"/>
  <c r="D12092" i="17"/>
  <c r="E12092" i="17"/>
  <c r="D12093" i="17"/>
  <c r="E12093" i="17"/>
  <c r="D12094" i="17"/>
  <c r="E12094" i="17"/>
  <c r="D12095" i="17"/>
  <c r="E12095" i="17"/>
  <c r="D12096" i="17"/>
  <c r="E12096" i="17"/>
  <c r="D12097" i="17"/>
  <c r="E12097" i="17"/>
  <c r="D12098" i="17"/>
  <c r="E12098" i="17"/>
  <c r="D12099" i="17"/>
  <c r="E12099" i="17"/>
  <c r="D12100" i="17"/>
  <c r="E12100" i="17"/>
  <c r="D12101" i="17"/>
  <c r="E12101" i="17"/>
  <c r="D12102" i="17"/>
  <c r="E12102" i="17"/>
  <c r="D12103" i="17"/>
  <c r="E12103" i="17"/>
  <c r="D12104" i="17"/>
  <c r="E12104" i="17"/>
  <c r="D12105" i="17"/>
  <c r="E12105" i="17"/>
  <c r="D12106" i="17"/>
  <c r="E12106" i="17"/>
  <c r="D12107" i="17"/>
  <c r="E12107" i="17"/>
  <c r="D12108" i="17"/>
  <c r="E12108" i="17"/>
  <c r="D12109" i="17"/>
  <c r="E12109" i="17"/>
  <c r="D12110" i="17"/>
  <c r="E12110" i="17"/>
  <c r="D12111" i="17"/>
  <c r="E12111" i="17"/>
  <c r="D12112" i="17"/>
  <c r="E12112" i="17"/>
  <c r="D12113" i="17"/>
  <c r="E12113" i="17"/>
  <c r="D12114" i="17"/>
  <c r="E12114" i="17"/>
  <c r="D12115" i="17"/>
  <c r="E12115" i="17"/>
  <c r="D12116" i="17"/>
  <c r="E12116" i="17"/>
  <c r="D12117" i="17"/>
  <c r="E12117" i="17"/>
  <c r="D12118" i="17"/>
  <c r="E12118" i="17"/>
  <c r="D12119" i="17"/>
  <c r="E12119" i="17"/>
  <c r="D12120" i="17"/>
  <c r="E12120" i="17"/>
  <c r="D12121" i="17"/>
  <c r="E12121" i="17"/>
  <c r="D12122" i="17"/>
  <c r="E12122" i="17"/>
  <c r="D12123" i="17"/>
  <c r="E12123" i="17"/>
  <c r="D12124" i="17"/>
  <c r="E12124" i="17"/>
  <c r="D12125" i="17"/>
  <c r="E12125" i="17"/>
  <c r="D12126" i="17"/>
  <c r="E12126" i="17"/>
  <c r="D12127" i="17"/>
  <c r="E12127" i="17"/>
  <c r="D12128" i="17"/>
  <c r="E12128" i="17"/>
  <c r="D12129" i="17"/>
  <c r="E12129" i="17"/>
  <c r="D12130" i="17"/>
  <c r="E12130" i="17"/>
  <c r="D12131" i="17"/>
  <c r="E12131" i="17"/>
  <c r="D12132" i="17"/>
  <c r="E12132" i="17"/>
  <c r="D12133" i="17"/>
  <c r="E12133" i="17"/>
  <c r="D12134" i="17"/>
  <c r="E12134" i="17"/>
  <c r="D12135" i="17"/>
  <c r="E12135" i="17"/>
  <c r="D12136" i="17"/>
  <c r="E12136" i="17"/>
  <c r="D12137" i="17"/>
  <c r="E12137" i="17"/>
  <c r="D12138" i="17"/>
  <c r="E12138" i="17"/>
  <c r="D12139" i="17"/>
  <c r="E12139" i="17"/>
  <c r="D12140" i="17"/>
  <c r="E12140" i="17"/>
  <c r="D12141" i="17"/>
  <c r="E12141" i="17"/>
  <c r="D12142" i="17"/>
  <c r="E12142" i="17"/>
  <c r="D12143" i="17"/>
  <c r="E12143" i="17"/>
  <c r="D12144" i="17"/>
  <c r="E12144" i="17"/>
  <c r="D12145" i="17"/>
  <c r="E12145" i="17"/>
  <c r="D12146" i="17"/>
  <c r="E12146" i="17"/>
  <c r="D12147" i="17"/>
  <c r="E12147" i="17"/>
  <c r="D12148" i="17"/>
  <c r="E12148" i="17"/>
  <c r="D12149" i="17"/>
  <c r="E12149" i="17"/>
  <c r="D12150" i="17"/>
  <c r="E12150" i="17"/>
  <c r="D12151" i="17"/>
  <c r="E12151" i="17"/>
  <c r="D12152" i="17"/>
  <c r="E12152" i="17"/>
  <c r="D12153" i="17"/>
  <c r="E12153" i="17"/>
  <c r="D12154" i="17"/>
  <c r="E12154" i="17"/>
  <c r="D12155" i="17"/>
  <c r="E12155" i="17"/>
  <c r="D12156" i="17"/>
  <c r="E12156" i="17"/>
  <c r="D12157" i="17"/>
  <c r="E12157" i="17"/>
  <c r="D12158" i="17"/>
  <c r="E12158" i="17"/>
  <c r="D12159" i="17"/>
  <c r="E12159" i="17"/>
  <c r="D12160" i="17"/>
  <c r="E12160" i="17"/>
  <c r="D12161" i="17"/>
  <c r="E12161" i="17"/>
  <c r="D12162" i="17"/>
  <c r="E12162" i="17"/>
  <c r="D12163" i="17"/>
  <c r="E12163" i="17"/>
  <c r="D12164" i="17"/>
  <c r="E12164" i="17"/>
  <c r="D12165" i="17"/>
  <c r="E12165" i="17"/>
  <c r="D12166" i="17"/>
  <c r="E12166" i="17"/>
  <c r="D12167" i="17"/>
  <c r="E12167" i="17"/>
  <c r="D12168" i="17"/>
  <c r="E12168" i="17"/>
  <c r="D12169" i="17"/>
  <c r="E12169" i="17"/>
  <c r="D12170" i="17"/>
  <c r="E12170" i="17"/>
  <c r="D12171" i="17"/>
  <c r="E12171" i="17"/>
  <c r="D12172" i="17"/>
  <c r="E12172" i="17"/>
  <c r="D12173" i="17"/>
  <c r="E12173" i="17"/>
  <c r="D12174" i="17"/>
  <c r="E12174" i="17"/>
  <c r="D12175" i="17"/>
  <c r="E12175" i="17"/>
  <c r="D12176" i="17"/>
  <c r="E12176" i="17"/>
  <c r="D12177" i="17"/>
  <c r="E12177" i="17"/>
  <c r="D12178" i="17"/>
  <c r="E12178" i="17"/>
  <c r="D12179" i="17"/>
  <c r="E12179" i="17"/>
  <c r="D12180" i="17"/>
  <c r="E12180" i="17"/>
  <c r="D12181" i="17"/>
  <c r="E12181" i="17"/>
  <c r="D12182" i="17"/>
  <c r="E12182" i="17"/>
  <c r="D12183" i="17"/>
  <c r="E12183" i="17"/>
  <c r="D12184" i="17"/>
  <c r="E12184" i="17"/>
  <c r="D12185" i="17"/>
  <c r="E12185" i="17"/>
  <c r="D12186" i="17"/>
  <c r="E12186" i="17"/>
  <c r="D12187" i="17"/>
  <c r="E12187" i="17"/>
  <c r="D12188" i="17"/>
  <c r="E12188" i="17"/>
  <c r="D12189" i="17"/>
  <c r="E12189" i="17"/>
  <c r="D12190" i="17"/>
  <c r="E12190" i="17"/>
  <c r="D12191" i="17"/>
  <c r="E12191" i="17"/>
  <c r="D12192" i="17"/>
  <c r="E12192" i="17"/>
  <c r="D12193" i="17"/>
  <c r="E12193" i="17"/>
  <c r="D12194" i="17"/>
  <c r="E12194" i="17"/>
  <c r="D12195" i="17"/>
  <c r="E12195" i="17"/>
  <c r="D12196" i="17"/>
  <c r="E12196" i="17"/>
  <c r="D12197" i="17"/>
  <c r="E12197" i="17"/>
  <c r="D12198" i="17"/>
  <c r="E12198" i="17"/>
  <c r="D12199" i="17"/>
  <c r="E12199" i="17"/>
  <c r="D12200" i="17"/>
  <c r="E12200" i="17"/>
  <c r="D12201" i="17"/>
  <c r="E12201" i="17"/>
  <c r="D12202" i="17"/>
  <c r="E12202" i="17"/>
  <c r="D12203" i="17"/>
  <c r="E12203" i="17"/>
  <c r="D12204" i="17"/>
  <c r="E12204" i="17"/>
  <c r="D12205" i="17"/>
  <c r="E12205" i="17"/>
  <c r="D12206" i="17"/>
  <c r="E12206" i="17"/>
  <c r="D12207" i="17"/>
  <c r="E12207" i="17"/>
  <c r="D12208" i="17"/>
  <c r="E12208" i="17"/>
  <c r="D12209" i="17"/>
  <c r="E12209" i="17"/>
  <c r="D12210" i="17"/>
  <c r="E12210" i="17"/>
  <c r="D12211" i="17"/>
  <c r="E12211" i="17"/>
  <c r="D12212" i="17"/>
  <c r="E12212" i="17"/>
  <c r="D12213" i="17"/>
  <c r="E12213" i="17"/>
  <c r="D12214" i="17"/>
  <c r="E12214" i="17"/>
  <c r="D12215" i="17"/>
  <c r="E12215" i="17"/>
  <c r="D12216" i="17"/>
  <c r="E12216" i="17"/>
  <c r="D12217" i="17"/>
  <c r="E12217" i="17"/>
  <c r="D12218" i="17"/>
  <c r="E12218" i="17"/>
  <c r="D12219" i="17"/>
  <c r="E12219" i="17"/>
  <c r="D12220" i="17"/>
  <c r="E12220" i="17"/>
  <c r="D12221" i="17"/>
  <c r="E12221" i="17"/>
  <c r="D12222" i="17"/>
  <c r="E12222" i="17"/>
  <c r="D12223" i="17"/>
  <c r="E12223" i="17"/>
  <c r="D12224" i="17"/>
  <c r="E12224" i="17"/>
  <c r="D12225" i="17"/>
  <c r="E12225" i="17"/>
  <c r="D12226" i="17"/>
  <c r="E12226" i="17"/>
  <c r="D12227" i="17"/>
  <c r="E12227" i="17"/>
  <c r="D12228" i="17"/>
  <c r="E12228" i="17"/>
  <c r="D12229" i="17"/>
  <c r="E12229" i="17"/>
  <c r="D12230" i="17"/>
  <c r="E12230" i="17"/>
  <c r="D12231" i="17"/>
  <c r="E12231" i="17"/>
  <c r="D12232" i="17"/>
  <c r="E12232" i="17"/>
  <c r="D12233" i="17"/>
  <c r="E12233" i="17"/>
  <c r="D12234" i="17"/>
  <c r="E12234" i="17"/>
  <c r="D12235" i="17"/>
  <c r="E12235" i="17"/>
  <c r="D12236" i="17"/>
  <c r="E12236" i="17"/>
  <c r="D12237" i="17"/>
  <c r="E12237" i="17"/>
  <c r="D12238" i="17"/>
  <c r="E12238" i="17"/>
  <c r="D12239" i="17"/>
  <c r="E12239" i="17"/>
  <c r="D12240" i="17"/>
  <c r="E12240" i="17"/>
  <c r="D12241" i="17"/>
  <c r="E12241" i="17"/>
  <c r="D12242" i="17"/>
  <c r="E12242" i="17"/>
  <c r="D12243" i="17"/>
  <c r="E12243" i="17"/>
  <c r="D12244" i="17"/>
  <c r="E12244" i="17"/>
  <c r="D12245" i="17"/>
  <c r="E12245" i="17"/>
  <c r="D12246" i="17"/>
  <c r="E12246" i="17"/>
  <c r="D12247" i="17"/>
  <c r="E12247" i="17"/>
  <c r="D12248" i="17"/>
  <c r="E12248" i="17"/>
  <c r="D12249" i="17"/>
  <c r="E12249" i="17"/>
  <c r="D12250" i="17"/>
  <c r="E12250" i="17"/>
  <c r="D12251" i="17"/>
  <c r="E12251" i="17"/>
  <c r="D12252" i="17"/>
  <c r="E12252" i="17"/>
  <c r="D12253" i="17"/>
  <c r="E12253" i="17"/>
  <c r="D12254" i="17"/>
  <c r="E12254" i="17"/>
  <c r="D12255" i="17"/>
  <c r="E12255" i="17"/>
  <c r="D12256" i="17"/>
  <c r="E12256" i="17"/>
  <c r="D12257" i="17"/>
  <c r="E12257" i="17"/>
  <c r="D12258" i="17"/>
  <c r="E12258" i="17"/>
  <c r="D12259" i="17"/>
  <c r="E12259" i="17"/>
  <c r="D12260" i="17"/>
  <c r="E12260" i="17"/>
  <c r="D12261" i="17"/>
  <c r="E12261" i="17"/>
  <c r="D12262" i="17"/>
  <c r="E12262" i="17"/>
  <c r="D12263" i="17"/>
  <c r="E12263" i="17"/>
  <c r="D12264" i="17"/>
  <c r="E12264" i="17"/>
  <c r="D12265" i="17"/>
  <c r="E12265" i="17"/>
  <c r="D12266" i="17"/>
  <c r="E12266" i="17"/>
  <c r="D12267" i="17"/>
  <c r="E12267" i="17"/>
  <c r="D12268" i="17"/>
  <c r="E12268" i="17"/>
  <c r="D12269" i="17"/>
  <c r="E12269" i="17"/>
  <c r="D12270" i="17"/>
  <c r="E12270" i="17"/>
  <c r="D12271" i="17"/>
  <c r="E12271" i="17"/>
  <c r="D12272" i="17"/>
  <c r="E12272" i="17"/>
  <c r="D12273" i="17"/>
  <c r="E12273" i="17"/>
  <c r="D12274" i="17"/>
  <c r="E12274" i="17"/>
  <c r="D12275" i="17"/>
  <c r="E12275" i="17"/>
  <c r="D12276" i="17"/>
  <c r="E12276" i="17"/>
  <c r="D12277" i="17"/>
  <c r="E12277" i="17"/>
  <c r="D12278" i="17"/>
  <c r="E12278" i="17"/>
  <c r="D12279" i="17"/>
  <c r="E12279" i="17"/>
  <c r="D12280" i="17"/>
  <c r="E12280" i="17"/>
  <c r="D12281" i="17"/>
  <c r="E12281" i="17"/>
  <c r="D12282" i="17"/>
  <c r="E12282" i="17"/>
  <c r="D12283" i="17"/>
  <c r="E12283" i="17"/>
  <c r="D12284" i="17"/>
  <c r="E12284" i="17"/>
  <c r="D12285" i="17"/>
  <c r="E12285" i="17"/>
  <c r="D12286" i="17"/>
  <c r="E12286" i="17"/>
  <c r="D12287" i="17"/>
  <c r="E12287" i="17"/>
  <c r="D12288" i="17"/>
  <c r="E12288" i="17"/>
  <c r="D12289" i="17"/>
  <c r="E12289" i="17"/>
  <c r="D12290" i="17"/>
  <c r="E12290" i="17"/>
  <c r="D12291" i="17"/>
  <c r="E12291" i="17"/>
  <c r="D12292" i="17"/>
  <c r="E12292" i="17"/>
  <c r="D12293" i="17"/>
  <c r="E12293" i="17"/>
  <c r="D12294" i="17"/>
  <c r="E12294" i="17"/>
  <c r="D12295" i="17"/>
  <c r="E12295" i="17"/>
  <c r="D12296" i="17"/>
  <c r="E12296" i="17"/>
  <c r="D12297" i="17"/>
  <c r="E12297" i="17"/>
  <c r="D12298" i="17"/>
  <c r="E12298" i="17"/>
  <c r="D12299" i="17"/>
  <c r="E12299" i="17"/>
  <c r="D12300" i="17"/>
  <c r="E12300" i="17"/>
  <c r="D12301" i="17"/>
  <c r="E12301" i="17"/>
  <c r="D12302" i="17"/>
  <c r="E12302" i="17"/>
  <c r="D12303" i="17"/>
  <c r="E12303" i="17"/>
  <c r="D12304" i="17"/>
  <c r="E12304" i="17"/>
  <c r="D12305" i="17"/>
  <c r="E12305" i="17"/>
  <c r="D12306" i="17"/>
  <c r="E12306" i="17"/>
  <c r="D12307" i="17"/>
  <c r="E12307" i="17"/>
  <c r="D12308" i="17"/>
  <c r="E12308" i="17"/>
  <c r="D12309" i="17"/>
  <c r="E12309" i="17"/>
  <c r="D12310" i="17"/>
  <c r="E12310" i="17"/>
  <c r="D12311" i="17"/>
  <c r="E12311" i="17"/>
  <c r="D12312" i="17"/>
  <c r="E12312" i="17"/>
  <c r="D12313" i="17"/>
  <c r="E12313" i="17"/>
  <c r="D12314" i="17"/>
  <c r="E12314" i="17"/>
  <c r="D12315" i="17"/>
  <c r="E12315" i="17"/>
  <c r="D12316" i="17"/>
  <c r="E12316" i="17"/>
  <c r="D12317" i="17"/>
  <c r="E12317" i="17"/>
  <c r="D12318" i="17"/>
  <c r="E12318" i="17"/>
  <c r="D12319" i="17"/>
  <c r="E12319" i="17"/>
  <c r="D12320" i="17"/>
  <c r="E12320" i="17"/>
  <c r="D12321" i="17"/>
  <c r="E12321" i="17"/>
  <c r="D12322" i="17"/>
  <c r="E12322" i="17"/>
  <c r="D12323" i="17"/>
  <c r="E12323" i="17"/>
  <c r="D12324" i="17"/>
  <c r="E12324" i="17"/>
  <c r="D12325" i="17"/>
  <c r="E12325" i="17"/>
  <c r="D12326" i="17"/>
  <c r="E12326" i="17"/>
  <c r="D12327" i="17"/>
  <c r="E12327" i="17"/>
  <c r="D12328" i="17"/>
  <c r="E12328" i="17"/>
  <c r="D12329" i="17"/>
  <c r="E12329" i="17"/>
  <c r="D12330" i="17"/>
  <c r="E12330" i="17"/>
  <c r="D12331" i="17"/>
  <c r="E12331" i="17"/>
  <c r="D12332" i="17"/>
  <c r="E12332" i="17"/>
  <c r="D12333" i="17"/>
  <c r="E12333" i="17"/>
  <c r="D12334" i="17"/>
  <c r="E12334" i="17"/>
  <c r="D12335" i="17"/>
  <c r="E12335" i="17"/>
  <c r="D12336" i="17"/>
  <c r="E12336" i="17"/>
  <c r="D12337" i="17"/>
  <c r="E12337" i="17"/>
  <c r="D12338" i="17"/>
  <c r="E12338" i="17"/>
  <c r="D12339" i="17"/>
  <c r="E12339" i="17"/>
  <c r="D12340" i="17"/>
  <c r="E12340" i="17"/>
  <c r="D12341" i="17"/>
  <c r="E12341" i="17"/>
  <c r="D12342" i="17"/>
  <c r="E12342" i="17"/>
  <c r="D12343" i="17"/>
  <c r="E12343" i="17"/>
  <c r="D12344" i="17"/>
  <c r="E12344" i="17"/>
  <c r="D12345" i="17"/>
  <c r="E12345" i="17"/>
  <c r="D12346" i="17"/>
  <c r="E12346" i="17"/>
  <c r="D12347" i="17"/>
  <c r="E12347" i="17"/>
  <c r="D12348" i="17"/>
  <c r="E12348" i="17"/>
  <c r="D12349" i="17"/>
  <c r="E12349" i="17"/>
  <c r="D12350" i="17"/>
  <c r="E12350" i="17"/>
  <c r="D12351" i="17"/>
  <c r="E12351" i="17"/>
  <c r="D12352" i="17"/>
  <c r="E12352" i="17"/>
  <c r="D12353" i="17"/>
  <c r="E12353" i="17"/>
  <c r="D12354" i="17"/>
  <c r="E12354" i="17"/>
  <c r="D12355" i="17"/>
  <c r="E12355" i="17"/>
  <c r="D12356" i="17"/>
  <c r="E12356" i="17"/>
  <c r="D12357" i="17"/>
  <c r="E12357" i="17"/>
  <c r="D12358" i="17"/>
  <c r="E12358" i="17"/>
  <c r="D12359" i="17"/>
  <c r="E12359" i="17"/>
  <c r="D12360" i="17"/>
  <c r="E12360" i="17"/>
  <c r="D12361" i="17"/>
  <c r="E12361" i="17"/>
  <c r="D12362" i="17"/>
  <c r="E12362" i="17"/>
  <c r="D12363" i="17"/>
  <c r="E12363" i="17"/>
  <c r="D12364" i="17"/>
  <c r="E12364" i="17"/>
  <c r="D12365" i="17"/>
  <c r="E12365" i="17"/>
  <c r="D12366" i="17"/>
  <c r="E12366" i="17"/>
  <c r="D12367" i="17"/>
  <c r="E12367" i="17"/>
  <c r="D12368" i="17"/>
  <c r="E12368" i="17"/>
  <c r="D12369" i="17"/>
  <c r="E12369" i="17"/>
  <c r="D12370" i="17"/>
  <c r="E12370" i="17"/>
  <c r="D12371" i="17"/>
  <c r="E12371" i="17"/>
  <c r="D12372" i="17"/>
  <c r="E12372" i="17"/>
  <c r="D12373" i="17"/>
  <c r="E12373" i="17"/>
  <c r="D12374" i="17"/>
  <c r="E12374" i="17"/>
  <c r="D12375" i="17"/>
  <c r="E12375" i="17"/>
  <c r="D12376" i="17"/>
  <c r="E12376" i="17"/>
  <c r="D12377" i="17"/>
  <c r="E12377" i="17"/>
  <c r="D12378" i="17"/>
  <c r="E12378" i="17"/>
  <c r="D12379" i="17"/>
  <c r="E12379" i="17"/>
  <c r="D12380" i="17"/>
  <c r="E12380" i="17"/>
  <c r="D12381" i="17"/>
  <c r="E12381" i="17"/>
  <c r="D12382" i="17"/>
  <c r="E12382" i="17"/>
  <c r="D12383" i="17"/>
  <c r="E12383" i="17"/>
  <c r="D12384" i="17"/>
  <c r="E12384" i="17"/>
  <c r="D12385" i="17"/>
  <c r="E12385" i="17"/>
  <c r="D12386" i="17"/>
  <c r="E12386" i="17"/>
  <c r="D12387" i="17"/>
  <c r="E12387" i="17"/>
  <c r="D12388" i="17"/>
  <c r="E12388" i="17"/>
  <c r="D12389" i="17"/>
  <c r="E12389" i="17"/>
  <c r="D12390" i="17"/>
  <c r="E12390" i="17"/>
  <c r="D12391" i="17"/>
  <c r="E12391" i="17"/>
  <c r="D12392" i="17"/>
  <c r="E12392" i="17"/>
  <c r="D12393" i="17"/>
  <c r="E12393" i="17"/>
  <c r="D12394" i="17"/>
  <c r="E12394" i="17"/>
  <c r="D12395" i="17"/>
  <c r="E12395" i="17"/>
  <c r="D12396" i="17"/>
  <c r="E12396" i="17"/>
  <c r="D12397" i="17"/>
  <c r="E12397" i="17"/>
  <c r="D12398" i="17"/>
  <c r="E12398" i="17"/>
  <c r="D12399" i="17"/>
  <c r="E12399" i="17"/>
  <c r="D12400" i="17"/>
  <c r="E12400" i="17"/>
  <c r="D12401" i="17"/>
  <c r="E12401" i="17"/>
  <c r="D12402" i="17"/>
  <c r="E12402" i="17"/>
  <c r="D12403" i="17"/>
  <c r="E12403" i="17"/>
  <c r="D12404" i="17"/>
  <c r="E12404" i="17"/>
  <c r="D12405" i="17"/>
  <c r="E12405" i="17"/>
  <c r="D12406" i="17"/>
  <c r="E12406" i="17"/>
  <c r="D12407" i="17"/>
  <c r="E12407" i="17"/>
  <c r="D12408" i="17"/>
  <c r="E12408" i="17"/>
  <c r="D12409" i="17"/>
  <c r="E12409" i="17"/>
  <c r="D12410" i="17"/>
  <c r="E12410" i="17"/>
  <c r="D12411" i="17"/>
  <c r="E12411" i="17"/>
  <c r="D12412" i="17"/>
  <c r="E12412" i="17"/>
  <c r="D12413" i="17"/>
  <c r="E12413" i="17"/>
  <c r="D12414" i="17"/>
  <c r="E12414" i="17"/>
  <c r="D12415" i="17"/>
  <c r="E12415" i="17"/>
  <c r="D12416" i="17"/>
  <c r="E12416" i="17"/>
  <c r="D12417" i="17"/>
  <c r="E12417" i="17"/>
  <c r="D12418" i="17"/>
  <c r="E12418" i="17"/>
  <c r="D12419" i="17"/>
  <c r="E12419" i="17"/>
  <c r="D12420" i="17"/>
  <c r="E12420" i="17"/>
  <c r="D12421" i="17"/>
  <c r="E12421" i="17"/>
  <c r="D12422" i="17"/>
  <c r="E12422" i="17"/>
  <c r="D12423" i="17"/>
  <c r="E12423" i="17"/>
  <c r="D12424" i="17"/>
  <c r="E12424" i="17"/>
  <c r="D12425" i="17"/>
  <c r="E12425" i="17"/>
  <c r="D12426" i="17"/>
  <c r="E12426" i="17"/>
  <c r="D12427" i="17"/>
  <c r="E12427" i="17"/>
  <c r="D12428" i="17"/>
  <c r="E12428" i="17"/>
  <c r="D12429" i="17"/>
  <c r="E12429" i="17"/>
  <c r="D12430" i="17"/>
  <c r="E12430" i="17"/>
  <c r="D12431" i="17"/>
  <c r="E12431" i="17"/>
  <c r="D12432" i="17"/>
  <c r="E12432" i="17"/>
  <c r="D12433" i="17"/>
  <c r="E12433" i="17"/>
  <c r="D12434" i="17"/>
  <c r="E12434" i="17"/>
  <c r="D12435" i="17"/>
  <c r="E12435" i="17"/>
  <c r="D12436" i="17"/>
  <c r="E12436" i="17"/>
  <c r="D12437" i="17"/>
  <c r="E12437" i="17"/>
  <c r="D12438" i="17"/>
  <c r="E12438" i="17"/>
  <c r="D12439" i="17"/>
  <c r="E12439" i="17"/>
  <c r="D12440" i="17"/>
  <c r="E12440" i="17"/>
  <c r="D12441" i="17"/>
  <c r="E12441" i="17"/>
  <c r="D12442" i="17"/>
  <c r="E12442" i="17"/>
  <c r="D12443" i="17"/>
  <c r="E12443" i="17"/>
  <c r="D12444" i="17"/>
  <c r="E12444" i="17"/>
  <c r="D12445" i="17"/>
  <c r="E12445" i="17"/>
  <c r="D12446" i="17"/>
  <c r="E12446" i="17"/>
  <c r="D12447" i="17"/>
  <c r="E12447" i="17"/>
  <c r="D12448" i="17"/>
  <c r="E12448" i="17"/>
  <c r="D12449" i="17"/>
  <c r="E12449" i="17"/>
  <c r="D12450" i="17"/>
  <c r="E12450" i="17"/>
  <c r="D12451" i="17"/>
  <c r="E12451" i="17"/>
  <c r="D12452" i="17"/>
  <c r="E12452" i="17"/>
  <c r="D12453" i="17"/>
  <c r="E12453" i="17"/>
  <c r="D12454" i="17"/>
  <c r="E12454" i="17"/>
  <c r="D12455" i="17"/>
  <c r="E12455" i="17"/>
  <c r="D12456" i="17"/>
  <c r="E12456" i="17"/>
  <c r="D12457" i="17"/>
  <c r="E12457" i="17"/>
  <c r="D12458" i="17"/>
  <c r="E12458" i="17"/>
  <c r="D12459" i="17"/>
  <c r="E12459" i="17"/>
  <c r="D12460" i="17"/>
  <c r="E12460" i="17"/>
  <c r="D12461" i="17"/>
  <c r="E12461" i="17"/>
  <c r="D12462" i="17"/>
  <c r="E12462" i="17"/>
  <c r="D12463" i="17"/>
  <c r="E12463" i="17"/>
  <c r="D12464" i="17"/>
  <c r="E12464" i="17"/>
  <c r="D12465" i="17"/>
  <c r="E12465" i="17"/>
  <c r="D12466" i="17"/>
  <c r="E12466" i="17"/>
  <c r="D12467" i="17"/>
  <c r="E12467" i="17"/>
  <c r="D12468" i="17"/>
  <c r="E12468" i="17"/>
  <c r="D12469" i="17"/>
  <c r="E12469" i="17"/>
  <c r="D12470" i="17"/>
  <c r="E12470" i="17"/>
  <c r="D12471" i="17"/>
  <c r="E12471" i="17"/>
  <c r="D12472" i="17"/>
  <c r="E12472" i="17"/>
  <c r="D12473" i="17"/>
  <c r="E12473" i="17"/>
  <c r="D12474" i="17"/>
  <c r="E12474" i="17"/>
  <c r="D12475" i="17"/>
  <c r="E12475" i="17"/>
  <c r="D12476" i="17"/>
  <c r="E12476" i="17"/>
  <c r="D12477" i="17"/>
  <c r="E12477" i="17"/>
  <c r="D12478" i="17"/>
  <c r="E12478" i="17"/>
  <c r="D12479" i="17"/>
  <c r="E12479" i="17"/>
  <c r="D12480" i="17"/>
  <c r="E12480" i="17"/>
  <c r="D12481" i="17"/>
  <c r="E12481" i="17"/>
  <c r="D12482" i="17"/>
  <c r="E12482" i="17"/>
  <c r="D12483" i="17"/>
  <c r="E12483" i="17"/>
  <c r="D12484" i="17"/>
  <c r="E12484" i="17"/>
  <c r="D12485" i="17"/>
  <c r="E12485" i="17"/>
  <c r="D12486" i="17"/>
  <c r="E12486" i="17"/>
  <c r="D12487" i="17"/>
  <c r="E12487" i="17"/>
  <c r="D12488" i="17"/>
  <c r="E12488" i="17"/>
  <c r="D12489" i="17"/>
  <c r="E12489" i="17"/>
  <c r="D12490" i="17"/>
  <c r="E12490" i="17"/>
  <c r="D12491" i="17"/>
  <c r="E12491" i="17"/>
  <c r="D12492" i="17"/>
  <c r="E12492" i="17"/>
  <c r="D12493" i="17"/>
  <c r="E12493" i="17"/>
  <c r="D12494" i="17"/>
  <c r="E12494" i="17"/>
  <c r="D12495" i="17"/>
  <c r="E12495" i="17"/>
  <c r="D12496" i="17"/>
  <c r="E12496" i="17"/>
  <c r="D12497" i="17"/>
  <c r="E12497" i="17"/>
  <c r="D12498" i="17"/>
  <c r="E12498" i="17"/>
  <c r="D12499" i="17"/>
  <c r="E12499" i="17"/>
  <c r="D12500" i="17"/>
  <c r="E12500" i="17"/>
  <c r="D12501" i="17"/>
  <c r="E12501" i="17"/>
  <c r="D12502" i="17"/>
  <c r="E12502" i="17"/>
  <c r="D12503" i="17"/>
  <c r="E12503" i="17"/>
  <c r="D12504" i="17"/>
  <c r="E12504" i="17"/>
  <c r="D12505" i="17"/>
  <c r="E12505" i="17"/>
  <c r="D12506" i="17"/>
  <c r="E12506" i="17"/>
  <c r="D12507" i="17"/>
  <c r="E12507" i="17"/>
  <c r="D12508" i="17"/>
  <c r="E12508" i="17"/>
  <c r="D12509" i="17"/>
  <c r="E12509" i="17"/>
  <c r="D12510" i="17"/>
  <c r="E12510" i="17"/>
  <c r="D12511" i="17"/>
  <c r="E12511" i="17"/>
  <c r="D12512" i="17"/>
  <c r="E12512" i="17"/>
  <c r="D12513" i="17"/>
  <c r="E12513" i="17"/>
  <c r="D12514" i="17"/>
  <c r="E12514" i="17"/>
  <c r="D12515" i="17"/>
  <c r="E12515" i="17"/>
  <c r="D12516" i="17"/>
  <c r="E12516" i="17"/>
  <c r="D12517" i="17"/>
  <c r="E12517" i="17"/>
  <c r="D12518" i="17"/>
  <c r="E12518" i="17"/>
  <c r="D12519" i="17"/>
  <c r="E12519" i="17"/>
  <c r="D12520" i="17"/>
  <c r="E12520" i="17"/>
  <c r="D12521" i="17"/>
  <c r="E12521" i="17"/>
  <c r="D12522" i="17"/>
  <c r="E12522" i="17"/>
  <c r="D12523" i="17"/>
  <c r="E12523" i="17"/>
  <c r="D12524" i="17"/>
  <c r="E12524" i="17"/>
  <c r="D12525" i="17"/>
  <c r="E12525" i="17"/>
  <c r="D12526" i="17"/>
  <c r="E12526" i="17"/>
  <c r="D12527" i="17"/>
  <c r="E12527" i="17"/>
  <c r="D12528" i="17"/>
  <c r="E12528" i="17"/>
  <c r="D12529" i="17"/>
  <c r="E12529" i="17"/>
  <c r="D12530" i="17"/>
  <c r="E12530" i="17"/>
  <c r="D12531" i="17"/>
  <c r="E12531" i="17"/>
  <c r="D12532" i="17"/>
  <c r="E12532" i="17"/>
  <c r="D12533" i="17"/>
  <c r="E12533" i="17"/>
  <c r="D12534" i="17"/>
  <c r="E12534" i="17"/>
  <c r="D12535" i="17"/>
  <c r="E12535" i="17"/>
  <c r="D12536" i="17"/>
  <c r="E12536" i="17"/>
  <c r="D12537" i="17"/>
  <c r="E12537" i="17"/>
  <c r="D12538" i="17"/>
  <c r="E12538" i="17"/>
  <c r="D12539" i="17"/>
  <c r="E12539" i="17"/>
  <c r="D12540" i="17"/>
  <c r="E12540" i="17"/>
  <c r="D12541" i="17"/>
  <c r="E12541" i="17"/>
  <c r="D12542" i="17"/>
  <c r="E12542" i="17"/>
  <c r="D12543" i="17"/>
  <c r="E12543" i="17"/>
  <c r="D12544" i="17"/>
  <c r="E12544" i="17"/>
  <c r="D12545" i="17"/>
  <c r="E12545" i="17"/>
  <c r="D12546" i="17"/>
  <c r="E12546" i="17"/>
  <c r="D12547" i="17"/>
  <c r="E12547" i="17"/>
  <c r="D12548" i="17"/>
  <c r="E12548" i="17"/>
  <c r="D12549" i="17"/>
  <c r="E12549" i="17"/>
  <c r="D12550" i="17"/>
  <c r="E12550" i="17"/>
  <c r="D12551" i="17"/>
  <c r="E12551" i="17"/>
  <c r="D12552" i="17"/>
  <c r="E12552" i="17"/>
  <c r="D12553" i="17"/>
  <c r="E12553" i="17"/>
  <c r="D12554" i="17"/>
  <c r="E12554" i="17"/>
  <c r="D12555" i="17"/>
  <c r="E12555" i="17"/>
  <c r="D12556" i="17"/>
  <c r="E12556" i="17"/>
  <c r="D12557" i="17"/>
  <c r="E12557" i="17"/>
  <c r="D12558" i="17"/>
  <c r="E12558" i="17"/>
  <c r="D12559" i="17"/>
  <c r="E12559" i="17"/>
  <c r="D12560" i="17"/>
  <c r="E12560" i="17"/>
  <c r="D12561" i="17"/>
  <c r="E12561" i="17"/>
  <c r="D12562" i="17"/>
  <c r="E12562" i="17"/>
  <c r="D12563" i="17"/>
  <c r="E12563" i="17"/>
  <c r="D12564" i="17"/>
  <c r="E12564" i="17"/>
  <c r="D12565" i="17"/>
  <c r="E12565" i="17"/>
  <c r="D12566" i="17"/>
  <c r="E12566" i="17"/>
  <c r="D12567" i="17"/>
  <c r="E12567" i="17"/>
  <c r="D12568" i="17"/>
  <c r="E12568" i="17"/>
  <c r="D12569" i="17"/>
  <c r="E12569" i="17"/>
  <c r="D12570" i="17"/>
  <c r="E12570" i="17"/>
  <c r="D12571" i="17"/>
  <c r="E12571" i="17"/>
  <c r="D12572" i="17"/>
  <c r="E12572" i="17"/>
  <c r="D12573" i="17"/>
  <c r="E12573" i="17"/>
  <c r="D12574" i="17"/>
  <c r="E12574" i="17"/>
  <c r="D12575" i="17"/>
  <c r="E12575" i="17"/>
  <c r="D12576" i="17"/>
  <c r="E12576" i="17"/>
  <c r="D12577" i="17"/>
  <c r="E12577" i="17"/>
  <c r="D12578" i="17"/>
  <c r="E12578" i="17"/>
  <c r="D12579" i="17"/>
  <c r="E12579" i="17"/>
  <c r="D12580" i="17"/>
  <c r="E12580" i="17"/>
  <c r="D12581" i="17"/>
  <c r="E12581" i="17"/>
  <c r="D12582" i="17"/>
  <c r="E12582" i="17"/>
  <c r="D12583" i="17"/>
  <c r="E12583" i="17"/>
  <c r="D12584" i="17"/>
  <c r="E12584" i="17"/>
  <c r="D12585" i="17"/>
  <c r="E12585" i="17"/>
  <c r="D12586" i="17"/>
  <c r="E12586" i="17"/>
  <c r="D12587" i="17"/>
  <c r="E12587" i="17"/>
  <c r="D12588" i="17"/>
  <c r="E12588" i="17"/>
  <c r="D12589" i="17"/>
  <c r="E12589" i="17"/>
  <c r="D12590" i="17"/>
  <c r="E12590" i="17"/>
  <c r="D12591" i="17"/>
  <c r="E12591" i="17"/>
  <c r="D12592" i="17"/>
  <c r="E12592" i="17"/>
  <c r="D12593" i="17"/>
  <c r="E12593" i="17"/>
  <c r="D12594" i="17"/>
  <c r="E12594" i="17"/>
  <c r="D12595" i="17"/>
  <c r="E12595" i="17"/>
  <c r="D12596" i="17"/>
  <c r="E12596" i="17"/>
  <c r="D12597" i="17"/>
  <c r="E12597" i="17"/>
  <c r="D12598" i="17"/>
  <c r="E12598" i="17"/>
  <c r="D12599" i="17"/>
  <c r="E12599" i="17"/>
  <c r="D12600" i="17"/>
  <c r="E12600" i="17"/>
  <c r="D12601" i="17"/>
  <c r="E12601" i="17"/>
  <c r="D12602" i="17"/>
  <c r="E12602" i="17"/>
  <c r="D12603" i="17"/>
  <c r="E12603" i="17"/>
  <c r="D12604" i="17"/>
  <c r="E12604" i="17"/>
  <c r="D12605" i="17"/>
  <c r="E12605" i="17"/>
  <c r="D12606" i="17"/>
  <c r="E12606" i="17"/>
  <c r="D12607" i="17"/>
  <c r="E12607" i="17"/>
  <c r="D12608" i="17"/>
  <c r="E12608" i="17"/>
  <c r="D12609" i="17"/>
  <c r="E12609" i="17"/>
  <c r="D12610" i="17"/>
  <c r="E12610" i="17"/>
  <c r="D12611" i="17"/>
  <c r="E12611" i="17"/>
  <c r="D12612" i="17"/>
  <c r="E12612" i="17"/>
  <c r="D12613" i="17"/>
  <c r="E12613" i="17"/>
  <c r="D12614" i="17"/>
  <c r="E12614" i="17"/>
  <c r="D12615" i="17"/>
  <c r="E12615" i="17"/>
  <c r="D12616" i="17"/>
  <c r="E12616" i="17"/>
  <c r="D12617" i="17"/>
  <c r="E12617" i="17"/>
  <c r="D12618" i="17"/>
  <c r="E12618" i="17"/>
  <c r="D12619" i="17"/>
  <c r="E12619" i="17"/>
  <c r="D12620" i="17"/>
  <c r="E12620" i="17"/>
  <c r="D12621" i="17"/>
  <c r="E12621" i="17"/>
  <c r="D12622" i="17"/>
  <c r="E12622" i="17"/>
  <c r="D12623" i="17"/>
  <c r="E12623" i="17"/>
  <c r="D12624" i="17"/>
  <c r="E12624" i="17"/>
  <c r="D12625" i="17"/>
  <c r="E12625" i="17"/>
  <c r="D12626" i="17"/>
  <c r="E12626" i="17"/>
  <c r="D12627" i="17"/>
  <c r="E12627" i="17"/>
  <c r="D12628" i="17"/>
  <c r="E12628" i="17"/>
  <c r="D12629" i="17"/>
  <c r="E12629" i="17"/>
  <c r="D12630" i="17"/>
  <c r="E12630" i="17"/>
  <c r="D12631" i="17"/>
  <c r="E12631" i="17"/>
  <c r="D12632" i="17"/>
  <c r="E12632" i="17"/>
  <c r="D12633" i="17"/>
  <c r="E12633" i="17"/>
  <c r="D12634" i="17"/>
  <c r="E12634" i="17"/>
  <c r="D12635" i="17"/>
  <c r="E12635" i="17"/>
  <c r="D12636" i="17"/>
  <c r="E12636" i="17"/>
  <c r="D12637" i="17"/>
  <c r="E12637" i="17"/>
  <c r="D12638" i="17"/>
  <c r="E12638" i="17"/>
  <c r="D12639" i="17"/>
  <c r="E12639" i="17"/>
  <c r="D12640" i="17"/>
  <c r="E12640" i="17"/>
  <c r="D12641" i="17"/>
  <c r="E12641" i="17"/>
  <c r="D12642" i="17"/>
  <c r="E12642" i="17"/>
  <c r="D12643" i="17"/>
  <c r="E12643" i="17"/>
  <c r="D12644" i="17"/>
  <c r="E12644" i="17"/>
  <c r="D12645" i="17"/>
  <c r="E12645" i="17"/>
  <c r="D12646" i="17"/>
  <c r="E12646" i="17"/>
  <c r="D12647" i="17"/>
  <c r="E12647" i="17"/>
  <c r="D12648" i="17"/>
  <c r="E12648" i="17"/>
  <c r="D12649" i="17"/>
  <c r="E12649" i="17"/>
  <c r="D12650" i="17"/>
  <c r="E12650" i="17"/>
  <c r="D12651" i="17"/>
  <c r="E12651" i="17"/>
  <c r="D12652" i="17"/>
  <c r="E12652" i="17"/>
  <c r="D12653" i="17"/>
  <c r="E12653" i="17"/>
  <c r="D12654" i="17"/>
  <c r="E12654" i="17"/>
  <c r="D12655" i="17"/>
  <c r="E12655" i="17"/>
  <c r="D12656" i="17"/>
  <c r="E12656" i="17"/>
  <c r="D12657" i="17"/>
  <c r="E12657" i="17"/>
  <c r="D12658" i="17"/>
  <c r="E12658" i="17"/>
  <c r="D12659" i="17"/>
  <c r="E12659" i="17"/>
  <c r="D12660" i="17"/>
  <c r="E12660" i="17"/>
  <c r="D12661" i="17"/>
  <c r="E12661" i="17"/>
  <c r="D12662" i="17"/>
  <c r="E12662" i="17"/>
  <c r="D12663" i="17"/>
  <c r="E12663" i="17"/>
  <c r="D12664" i="17"/>
  <c r="E12664" i="17"/>
  <c r="D12665" i="17"/>
  <c r="E12665" i="17"/>
  <c r="D12666" i="17"/>
  <c r="E12666" i="17"/>
  <c r="D12667" i="17"/>
  <c r="E12667" i="17"/>
  <c r="D12668" i="17"/>
  <c r="E12668" i="17"/>
  <c r="D12669" i="17"/>
  <c r="E12669" i="17"/>
  <c r="D12670" i="17"/>
  <c r="E12670" i="17"/>
  <c r="D12671" i="17"/>
  <c r="E12671" i="17"/>
  <c r="D12672" i="17"/>
  <c r="E12672" i="17"/>
  <c r="D12673" i="17"/>
  <c r="E12673" i="17"/>
  <c r="D12674" i="17"/>
  <c r="E12674" i="17"/>
  <c r="D12675" i="17"/>
  <c r="E12675" i="17"/>
  <c r="D12676" i="17"/>
  <c r="E12676" i="17"/>
  <c r="D12677" i="17"/>
  <c r="E12677" i="17"/>
  <c r="D12678" i="17"/>
  <c r="E12678" i="17"/>
  <c r="D12679" i="17"/>
  <c r="E12679" i="17"/>
  <c r="D12680" i="17"/>
  <c r="E12680" i="17"/>
  <c r="D12681" i="17"/>
  <c r="E12681" i="17"/>
  <c r="D12682" i="17"/>
  <c r="E12682" i="17"/>
  <c r="D12683" i="17"/>
  <c r="E12683" i="17"/>
  <c r="D12684" i="17"/>
  <c r="E12684" i="17"/>
  <c r="D12685" i="17"/>
  <c r="E12685" i="17"/>
  <c r="D12686" i="17"/>
  <c r="E12686" i="17"/>
  <c r="D12687" i="17"/>
  <c r="E12687" i="17"/>
  <c r="D12688" i="17"/>
  <c r="E12688" i="17"/>
  <c r="D12689" i="17"/>
  <c r="E12689" i="17"/>
  <c r="D12690" i="17"/>
  <c r="E12690" i="17"/>
  <c r="D12691" i="17"/>
  <c r="E12691" i="17"/>
  <c r="D12692" i="17"/>
  <c r="E12692" i="17"/>
  <c r="D12693" i="17"/>
  <c r="E12693" i="17"/>
  <c r="D12694" i="17"/>
  <c r="E12694" i="17"/>
  <c r="D12695" i="17"/>
  <c r="E12695" i="17"/>
  <c r="D12696" i="17"/>
  <c r="E12696" i="17"/>
  <c r="D12697" i="17"/>
  <c r="E12697" i="17"/>
  <c r="D12698" i="17"/>
  <c r="E12698" i="17"/>
  <c r="D12699" i="17"/>
  <c r="E12699" i="17"/>
  <c r="D12700" i="17"/>
  <c r="E12700" i="17"/>
  <c r="D12701" i="17"/>
  <c r="E12701" i="17"/>
  <c r="D12702" i="17"/>
  <c r="E12702" i="17"/>
  <c r="D12703" i="17"/>
  <c r="E12703" i="17"/>
  <c r="D12704" i="17"/>
  <c r="E12704" i="17"/>
  <c r="D12705" i="17"/>
  <c r="E12705" i="17"/>
  <c r="D12706" i="17"/>
  <c r="E12706" i="17"/>
  <c r="D12707" i="17"/>
  <c r="E12707" i="17"/>
  <c r="D12708" i="17"/>
  <c r="E12708" i="17"/>
  <c r="D12709" i="17"/>
  <c r="E12709" i="17"/>
  <c r="D12710" i="17"/>
  <c r="E12710" i="17"/>
  <c r="D12711" i="17"/>
  <c r="E12711" i="17"/>
  <c r="D12712" i="17"/>
  <c r="E12712" i="17"/>
  <c r="D12713" i="17"/>
  <c r="E12713" i="17"/>
  <c r="D12714" i="17"/>
  <c r="E12714" i="17"/>
  <c r="D12715" i="17"/>
  <c r="E12715" i="17"/>
  <c r="D12716" i="17"/>
  <c r="E12716" i="17"/>
  <c r="D12717" i="17"/>
  <c r="E12717" i="17"/>
  <c r="D12718" i="17"/>
  <c r="E12718" i="17"/>
  <c r="D12719" i="17"/>
  <c r="E12719" i="17"/>
  <c r="D12720" i="17"/>
  <c r="E12720" i="17"/>
  <c r="D12721" i="17"/>
  <c r="E12721" i="17"/>
  <c r="D12722" i="17"/>
  <c r="E12722" i="17"/>
  <c r="D12723" i="17"/>
  <c r="E12723" i="17"/>
  <c r="D12724" i="17"/>
  <c r="E12724" i="17"/>
  <c r="D12725" i="17"/>
  <c r="E12725" i="17"/>
  <c r="D12726" i="17"/>
  <c r="E12726" i="17"/>
  <c r="D12727" i="17"/>
  <c r="E12727" i="17"/>
  <c r="D12728" i="17"/>
  <c r="E12728" i="17"/>
  <c r="D12729" i="17"/>
  <c r="E12729" i="17"/>
  <c r="D12730" i="17"/>
  <c r="E12730" i="17"/>
  <c r="D12731" i="17"/>
  <c r="E12731" i="17"/>
  <c r="D12732" i="17"/>
  <c r="E12732" i="17"/>
  <c r="D12733" i="17"/>
  <c r="E12733" i="17"/>
  <c r="D12734" i="17"/>
  <c r="E12734" i="17"/>
  <c r="D12735" i="17"/>
  <c r="E12735" i="17"/>
  <c r="D12736" i="17"/>
  <c r="E12736" i="17"/>
  <c r="D12737" i="17"/>
  <c r="E12737" i="17"/>
  <c r="D12738" i="17"/>
  <c r="E12738" i="17"/>
  <c r="D12739" i="17"/>
  <c r="E12739" i="17"/>
  <c r="D12740" i="17"/>
  <c r="E12740" i="17"/>
  <c r="D12741" i="17"/>
  <c r="E12741" i="17"/>
  <c r="D12742" i="17"/>
  <c r="E12742" i="17"/>
  <c r="D12743" i="17"/>
  <c r="E12743" i="17"/>
  <c r="D12744" i="17"/>
  <c r="E12744" i="17"/>
  <c r="D12745" i="17"/>
  <c r="E12745" i="17"/>
  <c r="D12746" i="17"/>
  <c r="E12746" i="17"/>
  <c r="D12747" i="17"/>
  <c r="E12747" i="17"/>
  <c r="D12748" i="17"/>
  <c r="E12748" i="17"/>
  <c r="D12749" i="17"/>
  <c r="E12749" i="17"/>
  <c r="D12750" i="17"/>
  <c r="E12750" i="17"/>
  <c r="D12751" i="17"/>
  <c r="E12751" i="17"/>
  <c r="D12752" i="17"/>
  <c r="E12752" i="17"/>
  <c r="D12753" i="17"/>
  <c r="E12753" i="17"/>
  <c r="D12754" i="17"/>
  <c r="E12754" i="17"/>
  <c r="D12755" i="17"/>
  <c r="E12755" i="17"/>
  <c r="D12756" i="17"/>
  <c r="E12756" i="17"/>
  <c r="D12757" i="17"/>
  <c r="E12757" i="17"/>
  <c r="D12758" i="17"/>
  <c r="E12758" i="17"/>
  <c r="D12759" i="17"/>
  <c r="E12759" i="17"/>
  <c r="D12760" i="17"/>
  <c r="E12760" i="17"/>
  <c r="D12761" i="17"/>
  <c r="E12761" i="17"/>
  <c r="D12762" i="17"/>
  <c r="E12762" i="17"/>
  <c r="D12763" i="17"/>
  <c r="E12763" i="17"/>
  <c r="D12764" i="17"/>
  <c r="E12764" i="17"/>
  <c r="D12765" i="17"/>
  <c r="E12765" i="17"/>
  <c r="D12766" i="17"/>
  <c r="E12766" i="17"/>
  <c r="D12767" i="17"/>
  <c r="E12767" i="17"/>
  <c r="D12768" i="17"/>
  <c r="E12768" i="17"/>
  <c r="D12769" i="17"/>
  <c r="E12769" i="17"/>
  <c r="D12770" i="17"/>
  <c r="E12770" i="17"/>
  <c r="D12771" i="17"/>
  <c r="E12771" i="17"/>
  <c r="D12772" i="17"/>
  <c r="E12772" i="17"/>
  <c r="D12773" i="17"/>
  <c r="E12773" i="17"/>
  <c r="D12774" i="17"/>
  <c r="E12774" i="17"/>
  <c r="D12775" i="17"/>
  <c r="E12775" i="17"/>
  <c r="D12776" i="17"/>
  <c r="E12776" i="17"/>
  <c r="D12777" i="17"/>
  <c r="E12777" i="17"/>
  <c r="D12778" i="17"/>
  <c r="E12778" i="17"/>
  <c r="D12779" i="17"/>
  <c r="E12779" i="17"/>
  <c r="D12780" i="17"/>
  <c r="E12780" i="17"/>
  <c r="D12781" i="17"/>
  <c r="E12781" i="17"/>
  <c r="D12782" i="17"/>
  <c r="E12782" i="17"/>
  <c r="D12783" i="17"/>
  <c r="E12783" i="17"/>
  <c r="D12784" i="17"/>
  <c r="E12784" i="17"/>
  <c r="D12785" i="17"/>
  <c r="E12785" i="17"/>
  <c r="D12786" i="17"/>
  <c r="E12786" i="17"/>
  <c r="D12787" i="17"/>
  <c r="E12787" i="17"/>
  <c r="D12788" i="17"/>
  <c r="E12788" i="17"/>
  <c r="D12789" i="17"/>
  <c r="E12789" i="17"/>
  <c r="D12790" i="17"/>
  <c r="E12790" i="17"/>
  <c r="D12791" i="17"/>
  <c r="E12791" i="17"/>
  <c r="D12792" i="17"/>
  <c r="E12792" i="17"/>
  <c r="D12793" i="17"/>
  <c r="E12793" i="17"/>
  <c r="D12794" i="17"/>
  <c r="E12794" i="17"/>
  <c r="D12795" i="17"/>
  <c r="E12795" i="17"/>
  <c r="D12796" i="17"/>
  <c r="E12796" i="17"/>
  <c r="D12797" i="17"/>
  <c r="E12797" i="17"/>
  <c r="D12798" i="17"/>
  <c r="E12798" i="17"/>
  <c r="D12799" i="17"/>
  <c r="E12799" i="17"/>
  <c r="D12800" i="17"/>
  <c r="E12800" i="17"/>
  <c r="D12801" i="17"/>
  <c r="E12801" i="17"/>
  <c r="D12802" i="17"/>
  <c r="E12802" i="17"/>
  <c r="D12803" i="17"/>
  <c r="E12803" i="17"/>
  <c r="D12804" i="17"/>
  <c r="E12804" i="17"/>
  <c r="D12805" i="17"/>
  <c r="E12805" i="17"/>
  <c r="D12806" i="17"/>
  <c r="E12806" i="17"/>
  <c r="D12807" i="17"/>
  <c r="E12807" i="17"/>
  <c r="D12808" i="17"/>
  <c r="E12808" i="17"/>
  <c r="D12809" i="17"/>
  <c r="E12809" i="17"/>
  <c r="D12810" i="17"/>
  <c r="E12810" i="17"/>
  <c r="D12811" i="17"/>
  <c r="E12811" i="17"/>
  <c r="D12812" i="17"/>
  <c r="E12812" i="17"/>
  <c r="D12813" i="17"/>
  <c r="E12813" i="17"/>
  <c r="D12814" i="17"/>
  <c r="E12814" i="17"/>
  <c r="D12815" i="17"/>
  <c r="E12815" i="17"/>
  <c r="D12816" i="17"/>
  <c r="E12816" i="17"/>
  <c r="D12817" i="17"/>
  <c r="E12817" i="17"/>
  <c r="D12818" i="17"/>
  <c r="E12818" i="17"/>
  <c r="D12819" i="17"/>
  <c r="E12819" i="17"/>
  <c r="D12820" i="17"/>
  <c r="E12820" i="17"/>
  <c r="D12821" i="17"/>
  <c r="E12821" i="17"/>
  <c r="D12822" i="17"/>
  <c r="E12822" i="17"/>
  <c r="D12823" i="17"/>
  <c r="E12823" i="17"/>
  <c r="D12824" i="17"/>
  <c r="E12824" i="17"/>
  <c r="D12825" i="17"/>
  <c r="E12825" i="17"/>
  <c r="D12826" i="17"/>
  <c r="E12826" i="17"/>
  <c r="D12827" i="17"/>
  <c r="E12827" i="17"/>
  <c r="D12828" i="17"/>
  <c r="E12828" i="17"/>
  <c r="D12829" i="17"/>
  <c r="E12829" i="17"/>
  <c r="D12830" i="17"/>
  <c r="E12830" i="17"/>
  <c r="D12831" i="17"/>
  <c r="E12831" i="17"/>
  <c r="D12832" i="17"/>
  <c r="E12832" i="17"/>
  <c r="D12833" i="17"/>
  <c r="E12833" i="17"/>
  <c r="D12834" i="17"/>
  <c r="E12834" i="17"/>
  <c r="D12835" i="17"/>
  <c r="E12835" i="17"/>
  <c r="D12836" i="17"/>
  <c r="E12836" i="17"/>
  <c r="D12837" i="17"/>
  <c r="E12837" i="17"/>
  <c r="D12838" i="17"/>
  <c r="E12838" i="17"/>
  <c r="D12839" i="17"/>
  <c r="E12839" i="17"/>
  <c r="D12840" i="17"/>
  <c r="E12840" i="17"/>
  <c r="D12841" i="17"/>
  <c r="E12841" i="17"/>
  <c r="D12842" i="17"/>
  <c r="E12842" i="17"/>
  <c r="D12843" i="17"/>
  <c r="E12843" i="17"/>
  <c r="D12844" i="17"/>
  <c r="E12844" i="17"/>
  <c r="D12845" i="17"/>
  <c r="E12845" i="17"/>
  <c r="D12846" i="17"/>
  <c r="E12846" i="17"/>
  <c r="D12847" i="17"/>
  <c r="E12847" i="17"/>
  <c r="D12848" i="17"/>
  <c r="E12848" i="17"/>
  <c r="D12849" i="17"/>
  <c r="E12849" i="17"/>
  <c r="D12850" i="17"/>
  <c r="E12850" i="17"/>
  <c r="D12851" i="17"/>
  <c r="E12851" i="17"/>
  <c r="D12852" i="17"/>
  <c r="E12852" i="17"/>
  <c r="D12853" i="17"/>
  <c r="E12853" i="17"/>
  <c r="D12854" i="17"/>
  <c r="E12854" i="17"/>
  <c r="D12855" i="17"/>
  <c r="E12855" i="17"/>
  <c r="D12856" i="17"/>
  <c r="E12856" i="17"/>
  <c r="D12857" i="17"/>
  <c r="E12857" i="17"/>
  <c r="D12858" i="17"/>
  <c r="E12858" i="17"/>
  <c r="D12859" i="17"/>
  <c r="E12859" i="17"/>
  <c r="D12860" i="17"/>
  <c r="E12860" i="17"/>
  <c r="D12861" i="17"/>
  <c r="E12861" i="17"/>
  <c r="D12862" i="17"/>
  <c r="E12862" i="17"/>
  <c r="D12863" i="17"/>
  <c r="E12863" i="17"/>
  <c r="D12864" i="17"/>
  <c r="E12864" i="17"/>
  <c r="D12865" i="17"/>
  <c r="E12865" i="17"/>
  <c r="D12866" i="17"/>
  <c r="E12866" i="17"/>
  <c r="D12867" i="17"/>
  <c r="E12867" i="17"/>
  <c r="D12868" i="17"/>
  <c r="E12868" i="17"/>
  <c r="D12869" i="17"/>
  <c r="E12869" i="17"/>
  <c r="D12870" i="17"/>
  <c r="E12870" i="17"/>
  <c r="D12871" i="17"/>
  <c r="E12871" i="17"/>
  <c r="D12872" i="17"/>
  <c r="E12872" i="17"/>
  <c r="D12873" i="17"/>
  <c r="E12873" i="17"/>
  <c r="D12874" i="17"/>
  <c r="E12874" i="17"/>
  <c r="D12875" i="17"/>
  <c r="E12875" i="17"/>
  <c r="D12876" i="17"/>
  <c r="E12876" i="17"/>
  <c r="D12877" i="17"/>
  <c r="E12877" i="17"/>
  <c r="D12878" i="17"/>
  <c r="E12878" i="17"/>
  <c r="D12879" i="17"/>
  <c r="E12879" i="17"/>
  <c r="D12880" i="17"/>
  <c r="E12880" i="17"/>
  <c r="D12881" i="17"/>
  <c r="E12881" i="17"/>
  <c r="D12882" i="17"/>
  <c r="E12882" i="17"/>
  <c r="D12883" i="17"/>
  <c r="E12883" i="17"/>
  <c r="D12884" i="17"/>
  <c r="E12884" i="17"/>
  <c r="D12885" i="17"/>
  <c r="E12885" i="17"/>
  <c r="D12886" i="17"/>
  <c r="E12886" i="17"/>
  <c r="D12887" i="17"/>
  <c r="E12887" i="17"/>
  <c r="D12888" i="17"/>
  <c r="E12888" i="17"/>
  <c r="D12889" i="17"/>
  <c r="E12889" i="17"/>
  <c r="D12890" i="17"/>
  <c r="E12890" i="17"/>
  <c r="D12891" i="17"/>
  <c r="E12891" i="17"/>
  <c r="D12892" i="17"/>
  <c r="E12892" i="17"/>
  <c r="D12893" i="17"/>
  <c r="E12893" i="17"/>
  <c r="D12894" i="17"/>
  <c r="E12894" i="17"/>
  <c r="D12895" i="17"/>
  <c r="E12895" i="17"/>
  <c r="D12896" i="17"/>
  <c r="E12896" i="17"/>
  <c r="D12897" i="17"/>
  <c r="E12897" i="17"/>
  <c r="D12898" i="17"/>
  <c r="E12898" i="17"/>
  <c r="D12899" i="17"/>
  <c r="E12899" i="17"/>
  <c r="D12900" i="17"/>
  <c r="E12900" i="17"/>
  <c r="D12901" i="17"/>
  <c r="E12901" i="17"/>
  <c r="D12902" i="17"/>
  <c r="E12902" i="17"/>
  <c r="D12903" i="17"/>
  <c r="E12903" i="17"/>
  <c r="D12904" i="17"/>
  <c r="E12904" i="17"/>
  <c r="D12905" i="17"/>
  <c r="E12905" i="17"/>
  <c r="D12906" i="17"/>
  <c r="E12906" i="17"/>
  <c r="D12907" i="17"/>
  <c r="E12907" i="17"/>
  <c r="D12908" i="17"/>
  <c r="E12908" i="17"/>
  <c r="D12909" i="17"/>
  <c r="E12909" i="17"/>
  <c r="D12910" i="17"/>
  <c r="E12910" i="17"/>
  <c r="D12911" i="17"/>
  <c r="E12911" i="17"/>
  <c r="D12912" i="17"/>
  <c r="E12912" i="17"/>
  <c r="D12913" i="17"/>
  <c r="E12913" i="17"/>
  <c r="D12914" i="17"/>
  <c r="E12914" i="17"/>
  <c r="D12915" i="17"/>
  <c r="E12915" i="17"/>
  <c r="D12916" i="17"/>
  <c r="E12916" i="17"/>
  <c r="D12917" i="17"/>
  <c r="E12917" i="17"/>
  <c r="D12918" i="17"/>
  <c r="E12918" i="17"/>
  <c r="D12919" i="17"/>
  <c r="E12919" i="17"/>
  <c r="D12920" i="17"/>
  <c r="E12920" i="17"/>
  <c r="D12921" i="17"/>
  <c r="E12921" i="17"/>
  <c r="D12922" i="17"/>
  <c r="E12922" i="17"/>
  <c r="D12923" i="17"/>
  <c r="E12923" i="17"/>
  <c r="D12924" i="17"/>
  <c r="E12924" i="17"/>
  <c r="D12925" i="17"/>
  <c r="E12925" i="17"/>
  <c r="D12926" i="17"/>
  <c r="E12926" i="17"/>
  <c r="D12927" i="17"/>
  <c r="E12927" i="17"/>
  <c r="D12928" i="17"/>
  <c r="E12928" i="17"/>
  <c r="D12929" i="17"/>
  <c r="E12929" i="17"/>
  <c r="D12930" i="17"/>
  <c r="E12930" i="17"/>
  <c r="D12931" i="17"/>
  <c r="E12931" i="17"/>
  <c r="D12932" i="17"/>
  <c r="E12932" i="17"/>
  <c r="D12933" i="17"/>
  <c r="E12933" i="17"/>
  <c r="D12934" i="17"/>
  <c r="E12934" i="17"/>
  <c r="D12935" i="17"/>
  <c r="E12935" i="17"/>
  <c r="D12936" i="17"/>
  <c r="E12936" i="17"/>
  <c r="D12937" i="17"/>
  <c r="E12937" i="17"/>
  <c r="D12938" i="17"/>
  <c r="E12938" i="17"/>
  <c r="D12939" i="17"/>
  <c r="E12939" i="17"/>
  <c r="D12940" i="17"/>
  <c r="E12940" i="17"/>
  <c r="D12941" i="17"/>
  <c r="E12941" i="17"/>
  <c r="D12942" i="17"/>
  <c r="E12942" i="17"/>
  <c r="D12943" i="17"/>
  <c r="E12943" i="17"/>
  <c r="D12944" i="17"/>
  <c r="E12944" i="17"/>
  <c r="D12945" i="17"/>
  <c r="E12945" i="17"/>
  <c r="D12946" i="17"/>
  <c r="E12946" i="17"/>
  <c r="D12947" i="17"/>
  <c r="E12947" i="17"/>
  <c r="D12948" i="17"/>
  <c r="E12948" i="17"/>
  <c r="D12949" i="17"/>
  <c r="E12949" i="17"/>
  <c r="D12950" i="17"/>
  <c r="E12950" i="17"/>
  <c r="D12951" i="17"/>
  <c r="E12951" i="17"/>
  <c r="D12952" i="17"/>
  <c r="E12952" i="17"/>
  <c r="D12953" i="17"/>
  <c r="E12953" i="17"/>
  <c r="D12954" i="17"/>
  <c r="E12954" i="17"/>
  <c r="D12955" i="17"/>
  <c r="E12955" i="17"/>
  <c r="D12956" i="17"/>
  <c r="E12956" i="17"/>
  <c r="D12957" i="17"/>
  <c r="E12957" i="17"/>
  <c r="D12958" i="17"/>
  <c r="E12958" i="17"/>
  <c r="D12959" i="17"/>
  <c r="E12959" i="17"/>
  <c r="D12960" i="17"/>
  <c r="E12960" i="17"/>
  <c r="D12961" i="17"/>
  <c r="E12961" i="17"/>
  <c r="D12962" i="17"/>
  <c r="E12962" i="17"/>
  <c r="D12963" i="17"/>
  <c r="E12963" i="17"/>
  <c r="D12964" i="17"/>
  <c r="E12964" i="17"/>
  <c r="D12965" i="17"/>
  <c r="E12965" i="17"/>
  <c r="D12966" i="17"/>
  <c r="E12966" i="17"/>
  <c r="D12967" i="17"/>
  <c r="E12967" i="17"/>
  <c r="D12968" i="17"/>
  <c r="E12968" i="17"/>
  <c r="D12969" i="17"/>
  <c r="E12969" i="17"/>
  <c r="D12970" i="17"/>
  <c r="E12970" i="17"/>
  <c r="D12971" i="17"/>
  <c r="E12971" i="17"/>
  <c r="D12972" i="17"/>
  <c r="E12972" i="17"/>
  <c r="D12973" i="17"/>
  <c r="E12973" i="17"/>
  <c r="D12974" i="17"/>
  <c r="E12974" i="17"/>
  <c r="D12975" i="17"/>
  <c r="E12975" i="17"/>
  <c r="D12976" i="17"/>
  <c r="E12976" i="17"/>
  <c r="D12977" i="17"/>
  <c r="E12977" i="17"/>
  <c r="D12978" i="17"/>
  <c r="E12978" i="17"/>
  <c r="D12979" i="17"/>
  <c r="E12979" i="17"/>
  <c r="D12980" i="17"/>
  <c r="E12980" i="17"/>
  <c r="D12981" i="17"/>
  <c r="E12981" i="17"/>
  <c r="D12982" i="17"/>
  <c r="E12982" i="17"/>
  <c r="D12983" i="17"/>
  <c r="E12983" i="17"/>
  <c r="D12984" i="17"/>
  <c r="E12984" i="17"/>
  <c r="D12985" i="17"/>
  <c r="E12985" i="17"/>
  <c r="D12986" i="17"/>
  <c r="E12986" i="17"/>
  <c r="D12987" i="17"/>
  <c r="E12987" i="17"/>
  <c r="D12988" i="17"/>
  <c r="E12988" i="17"/>
  <c r="D12989" i="17"/>
  <c r="E12989" i="17"/>
  <c r="D12990" i="17"/>
  <c r="E12990" i="17"/>
  <c r="D12991" i="17"/>
  <c r="E12991" i="17"/>
  <c r="D12992" i="17"/>
  <c r="E12992" i="17"/>
  <c r="D12993" i="17"/>
  <c r="E12993" i="17"/>
  <c r="D12994" i="17"/>
  <c r="E12994" i="17"/>
  <c r="D12995" i="17"/>
  <c r="E12995" i="17"/>
  <c r="D12996" i="17"/>
  <c r="E12996" i="17"/>
  <c r="D12997" i="17"/>
  <c r="E12997" i="17"/>
  <c r="D12998" i="17"/>
  <c r="E12998" i="17"/>
  <c r="D12999" i="17"/>
  <c r="E12999" i="17"/>
  <c r="D13000" i="17"/>
  <c r="E13000" i="17"/>
  <c r="D13001" i="17"/>
  <c r="E13001" i="17"/>
  <c r="D13002" i="17"/>
  <c r="E13002" i="17"/>
  <c r="D13003" i="17"/>
  <c r="E13003" i="17"/>
  <c r="D13004" i="17"/>
  <c r="E13004" i="17"/>
  <c r="D13005" i="17"/>
  <c r="E13005" i="17"/>
  <c r="D13006" i="17"/>
  <c r="E13006" i="17"/>
  <c r="D13007" i="17"/>
  <c r="E13007" i="17"/>
  <c r="D13008" i="17"/>
  <c r="E13008" i="17"/>
  <c r="D13009" i="17"/>
  <c r="E13009" i="17"/>
  <c r="D13010" i="17"/>
  <c r="E13010" i="17"/>
  <c r="D13011" i="17"/>
  <c r="E13011" i="17"/>
  <c r="D13012" i="17"/>
  <c r="E13012" i="17"/>
  <c r="D13013" i="17"/>
  <c r="E13013" i="17"/>
  <c r="D13014" i="17"/>
  <c r="E13014" i="17"/>
  <c r="D13015" i="17"/>
  <c r="E13015" i="17"/>
  <c r="D13016" i="17"/>
  <c r="E13016" i="17"/>
  <c r="D13017" i="17"/>
  <c r="E13017" i="17"/>
  <c r="D13018" i="17"/>
  <c r="E13018" i="17"/>
  <c r="D13019" i="17"/>
  <c r="E13019" i="17"/>
  <c r="D13020" i="17"/>
  <c r="E13020" i="17"/>
  <c r="D13021" i="17"/>
  <c r="E13021" i="17"/>
  <c r="D13022" i="17"/>
  <c r="E13022" i="17"/>
  <c r="D13023" i="17"/>
  <c r="E13023" i="17"/>
  <c r="D13024" i="17"/>
  <c r="E13024" i="17"/>
  <c r="D13025" i="17"/>
  <c r="E13025" i="17"/>
  <c r="D13026" i="17"/>
  <c r="E13026" i="17"/>
  <c r="D13027" i="17"/>
  <c r="E13027" i="17"/>
  <c r="D13028" i="17"/>
  <c r="E13028" i="17"/>
  <c r="D13029" i="17"/>
  <c r="E13029" i="17"/>
  <c r="D13030" i="17"/>
  <c r="E13030" i="17"/>
  <c r="D13031" i="17"/>
  <c r="E13031" i="17"/>
  <c r="D13032" i="17"/>
  <c r="E13032" i="17"/>
  <c r="D13033" i="17"/>
  <c r="E13033" i="17"/>
  <c r="D13034" i="17"/>
  <c r="E13034" i="17"/>
  <c r="D13035" i="17"/>
  <c r="E13035" i="17"/>
  <c r="D13036" i="17"/>
  <c r="E13036" i="17"/>
  <c r="D13037" i="17"/>
  <c r="E13037" i="17"/>
  <c r="D13038" i="17"/>
  <c r="E13038" i="17"/>
  <c r="D13039" i="17"/>
  <c r="E13039" i="17"/>
  <c r="D13040" i="17"/>
  <c r="E13040" i="17"/>
  <c r="D13041" i="17"/>
  <c r="E13041" i="17"/>
  <c r="D13042" i="17"/>
  <c r="E13042" i="17"/>
  <c r="D13043" i="17"/>
  <c r="E13043" i="17"/>
  <c r="D13044" i="17"/>
  <c r="E13044" i="17"/>
  <c r="D13045" i="17"/>
  <c r="E13045" i="17"/>
  <c r="D13046" i="17"/>
  <c r="E13046" i="17"/>
  <c r="D13047" i="17"/>
  <c r="E13047" i="17"/>
  <c r="D13048" i="17"/>
  <c r="E13048" i="17"/>
  <c r="D13049" i="17"/>
  <c r="E13049" i="17"/>
  <c r="D13050" i="17"/>
  <c r="E13050" i="17"/>
  <c r="D13051" i="17"/>
  <c r="E13051" i="17"/>
  <c r="D13052" i="17"/>
  <c r="E13052" i="17"/>
  <c r="D13053" i="17"/>
  <c r="E13053" i="17"/>
  <c r="D13054" i="17"/>
  <c r="E13054" i="17"/>
  <c r="D13055" i="17"/>
  <c r="E13055" i="17"/>
  <c r="D13056" i="17"/>
  <c r="E13056" i="17"/>
  <c r="D13057" i="17"/>
  <c r="E13057" i="17"/>
  <c r="D13058" i="17"/>
  <c r="E13058" i="17"/>
  <c r="D13059" i="17"/>
  <c r="E13059" i="17"/>
  <c r="D13060" i="17"/>
  <c r="E13060" i="17"/>
  <c r="D13061" i="17"/>
  <c r="E13061" i="17"/>
  <c r="D13062" i="17"/>
  <c r="E13062" i="17"/>
  <c r="D13063" i="17"/>
  <c r="E13063" i="17"/>
  <c r="D13064" i="17"/>
  <c r="E13064" i="17"/>
  <c r="D13065" i="17"/>
  <c r="E13065" i="17"/>
  <c r="D13066" i="17"/>
  <c r="E13066" i="17"/>
  <c r="D13067" i="17"/>
  <c r="E13067" i="17"/>
  <c r="D13068" i="17"/>
  <c r="E13068" i="17"/>
  <c r="D13069" i="17"/>
  <c r="E13069" i="17"/>
  <c r="D13070" i="17"/>
  <c r="E13070" i="17"/>
  <c r="D13071" i="17"/>
  <c r="E13071" i="17"/>
  <c r="D13072" i="17"/>
  <c r="E13072" i="17"/>
  <c r="D13073" i="17"/>
  <c r="E13073" i="17"/>
  <c r="D13074" i="17"/>
  <c r="E13074" i="17"/>
  <c r="D13075" i="17"/>
  <c r="E13075" i="17"/>
  <c r="D13076" i="17"/>
  <c r="E13076" i="17"/>
  <c r="D13077" i="17"/>
  <c r="E13077" i="17"/>
  <c r="D13078" i="17"/>
  <c r="E13078" i="17"/>
  <c r="D13079" i="17"/>
  <c r="E13079" i="17"/>
  <c r="D13080" i="17"/>
  <c r="E13080" i="17"/>
  <c r="D13081" i="17"/>
  <c r="E13081" i="17"/>
  <c r="D13082" i="17"/>
  <c r="E13082" i="17"/>
  <c r="D13083" i="17"/>
  <c r="E13083" i="17"/>
  <c r="D13084" i="17"/>
  <c r="E13084" i="17"/>
  <c r="D13085" i="17"/>
  <c r="E13085" i="17"/>
  <c r="D13086" i="17"/>
  <c r="E13086" i="17"/>
  <c r="D13087" i="17"/>
  <c r="E13087" i="17"/>
  <c r="D13088" i="17"/>
  <c r="E13088" i="17"/>
  <c r="D13089" i="17"/>
  <c r="E13089" i="17"/>
  <c r="D13090" i="17"/>
  <c r="E13090" i="17"/>
  <c r="D13091" i="17"/>
  <c r="E13091" i="17"/>
  <c r="D13092" i="17"/>
  <c r="E13092" i="17"/>
  <c r="D13093" i="17"/>
  <c r="E13093" i="17"/>
  <c r="D13094" i="17"/>
  <c r="E13094" i="17"/>
  <c r="D13095" i="17"/>
  <c r="E13095" i="17"/>
  <c r="D13096" i="17"/>
  <c r="E13096" i="17"/>
  <c r="D13097" i="17"/>
  <c r="E13097" i="17"/>
  <c r="D13098" i="17"/>
  <c r="E13098" i="17"/>
  <c r="D13099" i="17"/>
  <c r="E13099" i="17"/>
  <c r="D13100" i="17"/>
  <c r="E13100" i="17"/>
  <c r="D13101" i="17"/>
  <c r="E13101" i="17"/>
  <c r="D13102" i="17"/>
  <c r="E13102" i="17"/>
  <c r="D13103" i="17"/>
  <c r="E13103" i="17"/>
  <c r="D13104" i="17"/>
  <c r="E13104" i="17"/>
  <c r="D13105" i="17"/>
  <c r="E13105" i="17"/>
  <c r="D13106" i="17"/>
  <c r="E13106" i="17"/>
  <c r="D13107" i="17"/>
  <c r="E13107" i="17"/>
  <c r="D13108" i="17"/>
  <c r="E13108" i="17"/>
  <c r="D13109" i="17"/>
  <c r="E13109" i="17"/>
  <c r="D13110" i="17"/>
  <c r="E13110" i="17"/>
  <c r="D13111" i="17"/>
  <c r="E13111" i="17"/>
  <c r="D13112" i="17"/>
  <c r="E13112" i="17"/>
  <c r="D13113" i="17"/>
  <c r="E13113" i="17"/>
  <c r="D13114" i="17"/>
  <c r="E13114" i="17"/>
  <c r="D13115" i="17"/>
  <c r="E13115" i="17"/>
  <c r="D13116" i="17"/>
  <c r="E13116" i="17"/>
  <c r="D13117" i="17"/>
  <c r="E13117" i="17"/>
  <c r="D13118" i="17"/>
  <c r="E13118" i="17"/>
  <c r="D13119" i="17"/>
  <c r="E13119" i="17"/>
  <c r="D13120" i="17"/>
  <c r="E13120" i="17"/>
  <c r="D13121" i="17"/>
  <c r="E13121" i="17"/>
  <c r="D13122" i="17"/>
  <c r="E13122" i="17"/>
  <c r="D13123" i="17"/>
  <c r="E13123" i="17"/>
  <c r="D13124" i="17"/>
  <c r="E13124" i="17"/>
  <c r="D13125" i="17"/>
  <c r="E13125" i="17"/>
  <c r="D13126" i="17"/>
  <c r="E13126" i="17"/>
  <c r="D13127" i="17"/>
  <c r="E13127" i="17"/>
  <c r="D13128" i="17"/>
  <c r="E13128" i="17"/>
  <c r="D13129" i="17"/>
  <c r="E13129" i="17"/>
  <c r="D13130" i="17"/>
  <c r="E13130" i="17"/>
  <c r="D13131" i="17"/>
  <c r="E13131" i="17"/>
  <c r="D13132" i="17"/>
  <c r="E13132" i="17"/>
  <c r="D13133" i="17"/>
  <c r="E13133" i="17"/>
  <c r="D13134" i="17"/>
  <c r="E13134" i="17"/>
  <c r="D13135" i="17"/>
  <c r="E13135" i="17"/>
  <c r="D13136" i="17"/>
  <c r="E13136" i="17"/>
  <c r="D13137" i="17"/>
  <c r="E13137" i="17"/>
  <c r="D13138" i="17"/>
  <c r="E13138" i="17"/>
  <c r="D13139" i="17"/>
  <c r="E13139" i="17"/>
  <c r="D13140" i="17"/>
  <c r="E13140" i="17"/>
  <c r="D13141" i="17"/>
  <c r="E13141" i="17"/>
  <c r="D13142" i="17"/>
  <c r="E13142" i="17"/>
  <c r="D13143" i="17"/>
  <c r="E13143" i="17"/>
  <c r="D13144" i="17"/>
  <c r="E13144" i="17"/>
  <c r="D13145" i="17"/>
  <c r="E13145" i="17"/>
  <c r="D13146" i="17"/>
  <c r="E13146" i="17"/>
  <c r="D13147" i="17"/>
  <c r="E13147" i="17"/>
  <c r="D13148" i="17"/>
  <c r="E13148" i="17"/>
  <c r="D13149" i="17"/>
  <c r="E13149" i="17"/>
  <c r="D13150" i="17"/>
  <c r="E13150" i="17"/>
  <c r="D13151" i="17"/>
  <c r="E13151" i="17"/>
  <c r="D13152" i="17"/>
  <c r="E13152" i="17"/>
  <c r="D13153" i="17"/>
  <c r="E13153" i="17"/>
  <c r="D13154" i="17"/>
  <c r="E13154" i="17"/>
  <c r="D13155" i="17"/>
  <c r="E13155" i="17"/>
  <c r="D13156" i="17"/>
  <c r="E13156" i="17"/>
  <c r="D13157" i="17"/>
  <c r="E13157" i="17"/>
  <c r="D13158" i="17"/>
  <c r="E13158" i="17"/>
  <c r="D13159" i="17"/>
  <c r="E13159" i="17"/>
  <c r="D13160" i="17"/>
  <c r="E13160" i="17"/>
  <c r="D13161" i="17"/>
  <c r="E13161" i="17"/>
  <c r="D13162" i="17"/>
  <c r="E13162" i="17"/>
  <c r="D13163" i="17"/>
  <c r="E13163" i="17"/>
  <c r="D13164" i="17"/>
  <c r="E13164" i="17"/>
  <c r="D13165" i="17"/>
  <c r="E13165" i="17"/>
  <c r="D13166" i="17"/>
  <c r="E13166" i="17"/>
  <c r="D13167" i="17"/>
  <c r="E13167" i="17"/>
  <c r="D13168" i="17"/>
  <c r="E13168" i="17"/>
  <c r="D13169" i="17"/>
  <c r="E13169" i="17"/>
  <c r="D13170" i="17"/>
  <c r="E13170" i="17"/>
  <c r="D13171" i="17"/>
  <c r="E13171" i="17"/>
  <c r="D13172" i="17"/>
  <c r="E13172" i="17"/>
  <c r="D13173" i="17"/>
  <c r="E13173" i="17"/>
  <c r="D13174" i="17"/>
  <c r="E13174" i="17"/>
  <c r="D13175" i="17"/>
  <c r="E13175" i="17"/>
  <c r="D13176" i="17"/>
  <c r="E13176" i="17"/>
  <c r="D13177" i="17"/>
  <c r="E13177" i="17"/>
  <c r="D13178" i="17"/>
  <c r="E13178" i="17"/>
  <c r="D13179" i="17"/>
  <c r="E13179" i="17"/>
  <c r="D13180" i="17"/>
  <c r="E13180" i="17"/>
  <c r="D13181" i="17"/>
  <c r="E13181" i="17"/>
  <c r="D13182" i="17"/>
  <c r="E13182" i="17"/>
  <c r="D13183" i="17"/>
  <c r="E13183" i="17"/>
  <c r="D13184" i="17"/>
  <c r="E13184" i="17"/>
  <c r="D13185" i="17"/>
  <c r="E13185" i="17"/>
  <c r="D13186" i="17"/>
  <c r="E13186" i="17"/>
  <c r="D13187" i="17"/>
  <c r="E13187" i="17"/>
  <c r="D13188" i="17"/>
  <c r="E13188" i="17"/>
  <c r="D13189" i="17"/>
  <c r="E13189" i="17"/>
  <c r="D13190" i="17"/>
  <c r="E13190" i="17"/>
  <c r="D13191" i="17"/>
  <c r="E13191" i="17"/>
  <c r="D13192" i="17"/>
  <c r="E13192" i="17"/>
  <c r="D13193" i="17"/>
  <c r="E13193" i="17"/>
  <c r="D13194" i="17"/>
  <c r="E13194" i="17"/>
  <c r="D13195" i="17"/>
  <c r="E13195" i="17"/>
  <c r="D13196" i="17"/>
  <c r="E13196" i="17"/>
  <c r="D13197" i="17"/>
  <c r="E13197" i="17"/>
  <c r="D13198" i="17"/>
  <c r="E13198" i="17"/>
  <c r="D13199" i="17"/>
  <c r="E13199" i="17"/>
  <c r="D13200" i="17"/>
  <c r="E13200" i="17"/>
  <c r="D13201" i="17"/>
  <c r="E13201" i="17"/>
  <c r="D13202" i="17"/>
  <c r="E13202" i="17"/>
  <c r="D13203" i="17"/>
  <c r="E13203" i="17"/>
  <c r="D13204" i="17"/>
  <c r="E13204" i="17"/>
  <c r="D13205" i="17"/>
  <c r="E13205" i="17"/>
  <c r="D13206" i="17"/>
  <c r="E13206" i="17"/>
  <c r="D13207" i="17"/>
  <c r="E13207" i="17"/>
  <c r="D13208" i="17"/>
  <c r="E13208" i="17"/>
  <c r="D13209" i="17"/>
  <c r="E13209" i="17"/>
  <c r="D13210" i="17"/>
  <c r="E13210" i="17"/>
  <c r="D13211" i="17"/>
  <c r="E13211" i="17"/>
  <c r="D13212" i="17"/>
  <c r="E13212" i="17"/>
  <c r="D13213" i="17"/>
  <c r="E13213" i="17"/>
  <c r="D13214" i="17"/>
  <c r="E13214" i="17"/>
  <c r="D13215" i="17"/>
  <c r="E13215" i="17"/>
  <c r="D13216" i="17"/>
  <c r="E13216" i="17"/>
  <c r="D13217" i="17"/>
  <c r="E13217" i="17"/>
  <c r="D13218" i="17"/>
  <c r="E13218" i="17"/>
  <c r="D13219" i="17"/>
  <c r="E13219" i="17"/>
  <c r="D13220" i="17"/>
  <c r="E13220" i="17"/>
  <c r="D13221" i="17"/>
  <c r="E13221" i="17"/>
  <c r="D13222" i="17"/>
  <c r="E13222" i="17"/>
  <c r="D13223" i="17"/>
  <c r="E13223" i="17"/>
  <c r="D13224" i="17"/>
  <c r="E13224" i="17"/>
  <c r="D13225" i="17"/>
  <c r="E13225" i="17"/>
  <c r="D13226" i="17"/>
  <c r="E13226" i="17"/>
  <c r="D13227" i="17"/>
  <c r="E13227" i="17"/>
  <c r="D13228" i="17"/>
  <c r="E13228" i="17"/>
  <c r="D13229" i="17"/>
  <c r="E13229" i="17"/>
  <c r="D13230" i="17"/>
  <c r="E13230" i="17"/>
  <c r="D13231" i="17"/>
  <c r="E13231" i="17"/>
  <c r="D13232" i="17"/>
  <c r="E13232" i="17"/>
  <c r="D13233" i="17"/>
  <c r="E13233" i="17"/>
  <c r="D13234" i="17"/>
  <c r="E13234" i="17"/>
  <c r="D13235" i="17"/>
  <c r="E13235" i="17"/>
  <c r="D13236" i="17"/>
  <c r="E13236" i="17"/>
  <c r="D13237" i="17"/>
  <c r="E13237" i="17"/>
  <c r="D13238" i="17"/>
  <c r="E13238" i="17"/>
  <c r="D13239" i="17"/>
  <c r="E13239" i="17"/>
  <c r="D13240" i="17"/>
  <c r="E13240" i="17"/>
  <c r="D13241" i="17"/>
  <c r="E13241" i="17"/>
  <c r="D13242" i="17"/>
  <c r="E13242" i="17"/>
  <c r="D13243" i="17"/>
  <c r="E13243" i="17"/>
  <c r="D13244" i="17"/>
  <c r="E13244" i="17"/>
  <c r="D13245" i="17"/>
  <c r="E13245" i="17"/>
  <c r="D13246" i="17"/>
  <c r="E13246" i="17"/>
  <c r="D13247" i="17"/>
  <c r="E13247" i="17"/>
  <c r="D13248" i="17"/>
  <c r="E13248" i="17"/>
  <c r="D13249" i="17"/>
  <c r="E13249" i="17"/>
  <c r="D13250" i="17"/>
  <c r="E13250" i="17"/>
  <c r="D13251" i="17"/>
  <c r="E13251" i="17"/>
  <c r="D13252" i="17"/>
  <c r="E13252" i="17"/>
  <c r="D13253" i="17"/>
  <c r="E13253" i="17"/>
  <c r="D13254" i="17"/>
  <c r="E13254" i="17"/>
  <c r="D13255" i="17"/>
  <c r="E13255" i="17"/>
  <c r="D13256" i="17"/>
  <c r="E13256" i="17"/>
  <c r="D13257" i="17"/>
  <c r="E13257" i="17"/>
  <c r="D13258" i="17"/>
  <c r="E13258" i="17"/>
  <c r="D13259" i="17"/>
  <c r="E13259" i="17"/>
  <c r="D13260" i="17"/>
  <c r="E13260" i="17"/>
  <c r="D13261" i="17"/>
  <c r="E13261" i="17"/>
  <c r="D13262" i="17"/>
  <c r="E13262" i="17"/>
  <c r="D13263" i="17"/>
  <c r="E13263" i="17"/>
  <c r="D13264" i="17"/>
  <c r="E13264" i="17"/>
  <c r="D13265" i="17"/>
  <c r="E13265" i="17"/>
  <c r="D13266" i="17"/>
  <c r="E13266" i="17"/>
  <c r="D13267" i="17"/>
  <c r="E13267" i="17"/>
  <c r="D13268" i="17"/>
  <c r="E13268" i="17"/>
  <c r="D13269" i="17"/>
  <c r="E13269" i="17"/>
  <c r="D13270" i="17"/>
  <c r="E13270" i="17"/>
  <c r="D13271" i="17"/>
  <c r="E13271" i="17"/>
  <c r="D13272" i="17"/>
  <c r="E13272" i="17"/>
  <c r="D13273" i="17"/>
  <c r="E13273" i="17"/>
  <c r="D13274" i="17"/>
  <c r="E13274" i="17"/>
  <c r="D13275" i="17"/>
  <c r="E13275" i="17"/>
  <c r="D13276" i="17"/>
  <c r="E13276" i="17"/>
  <c r="D13277" i="17"/>
  <c r="E13277" i="17"/>
  <c r="D13278" i="17"/>
  <c r="E13278" i="17"/>
  <c r="D13279" i="17"/>
  <c r="E13279" i="17"/>
  <c r="D13280" i="17"/>
  <c r="E13280" i="17"/>
  <c r="D13281" i="17"/>
  <c r="E13281" i="17"/>
  <c r="D13282" i="17"/>
  <c r="E13282" i="17"/>
  <c r="D13283" i="17"/>
  <c r="E13283" i="17"/>
  <c r="D13284" i="17"/>
  <c r="E13284" i="17"/>
  <c r="D13285" i="17"/>
  <c r="E13285" i="17"/>
  <c r="D13286" i="17"/>
  <c r="E13286" i="17"/>
  <c r="D13287" i="17"/>
  <c r="E13287" i="17"/>
  <c r="D13288" i="17"/>
  <c r="E13288" i="17"/>
  <c r="D13289" i="17"/>
  <c r="E13289" i="17"/>
  <c r="D13290" i="17"/>
  <c r="E13290" i="17"/>
  <c r="D13291" i="17"/>
  <c r="E13291" i="17"/>
  <c r="D13292" i="17"/>
  <c r="E13292" i="17"/>
  <c r="D13293" i="17"/>
  <c r="E13293" i="17"/>
  <c r="D13294" i="17"/>
  <c r="E13294" i="17"/>
  <c r="D13295" i="17"/>
  <c r="E13295" i="17"/>
  <c r="D13296" i="17"/>
  <c r="E13296" i="17"/>
  <c r="D13297" i="17"/>
  <c r="E13297" i="17"/>
  <c r="D13298" i="17"/>
  <c r="E13298" i="17"/>
  <c r="D13299" i="17"/>
  <c r="E13299" i="17"/>
  <c r="D13300" i="17"/>
  <c r="E13300" i="17"/>
  <c r="D13301" i="17"/>
  <c r="E13301" i="17"/>
  <c r="D13302" i="17"/>
  <c r="E13302" i="17"/>
  <c r="D13303" i="17"/>
  <c r="E13303" i="17"/>
  <c r="D13304" i="17"/>
  <c r="E13304" i="17"/>
  <c r="D13305" i="17"/>
  <c r="E13305" i="17"/>
  <c r="D13306" i="17"/>
  <c r="E13306" i="17"/>
  <c r="D13307" i="17"/>
  <c r="E13307" i="17"/>
  <c r="D13308" i="17"/>
  <c r="E13308" i="17"/>
  <c r="D13309" i="17"/>
  <c r="E13309" i="17"/>
  <c r="D13310" i="17"/>
  <c r="E13310" i="17"/>
  <c r="D13311" i="17"/>
  <c r="E13311" i="17"/>
  <c r="D13312" i="17"/>
  <c r="E13312" i="17"/>
  <c r="D13313" i="17"/>
  <c r="E13313" i="17"/>
  <c r="D13314" i="17"/>
  <c r="E13314" i="17"/>
  <c r="D13315" i="17"/>
  <c r="E13315" i="17"/>
  <c r="D13316" i="17"/>
  <c r="E13316" i="17"/>
  <c r="D13317" i="17"/>
  <c r="E13317" i="17"/>
  <c r="D13318" i="17"/>
  <c r="E13318" i="17"/>
  <c r="D13319" i="17"/>
  <c r="E13319" i="17"/>
  <c r="D13320" i="17"/>
  <c r="E13320" i="17"/>
  <c r="D13321" i="17"/>
  <c r="E13321" i="17"/>
  <c r="D13322" i="17"/>
  <c r="E13322" i="17"/>
  <c r="D13323" i="17"/>
  <c r="E13323" i="17"/>
  <c r="D13324" i="17"/>
  <c r="E13324" i="17"/>
  <c r="D13325" i="17"/>
  <c r="E13325" i="17"/>
  <c r="D13326" i="17"/>
  <c r="E13326" i="17"/>
  <c r="D13327" i="17"/>
  <c r="E13327" i="17"/>
  <c r="D13328" i="17"/>
  <c r="E13328" i="17"/>
  <c r="D13329" i="17"/>
  <c r="E13329" i="17"/>
  <c r="D13330" i="17"/>
  <c r="E13330" i="17"/>
  <c r="D13331" i="17"/>
  <c r="E13331" i="17"/>
  <c r="D13332" i="17"/>
  <c r="E13332" i="17"/>
  <c r="D13333" i="17"/>
  <c r="E13333" i="17"/>
  <c r="D13334" i="17"/>
  <c r="E13334" i="17"/>
  <c r="D13335" i="17"/>
  <c r="E13335" i="17"/>
  <c r="D13336" i="17"/>
  <c r="E13336" i="17"/>
  <c r="D13337" i="17"/>
  <c r="E13337" i="17"/>
  <c r="D13338" i="17"/>
  <c r="E13338" i="17"/>
  <c r="D13339" i="17"/>
  <c r="E13339" i="17"/>
  <c r="D13340" i="17"/>
  <c r="E13340" i="17"/>
  <c r="D13341" i="17"/>
  <c r="E13341" i="17"/>
  <c r="D13342" i="17"/>
  <c r="E13342" i="17"/>
  <c r="D13343" i="17"/>
  <c r="E13343" i="17"/>
  <c r="D13344" i="17"/>
  <c r="E13344" i="17"/>
  <c r="D13345" i="17"/>
  <c r="E13345" i="17"/>
  <c r="D13346" i="17"/>
  <c r="E13346" i="17"/>
  <c r="D13347" i="17"/>
  <c r="E13347" i="17"/>
  <c r="D13348" i="17"/>
  <c r="E13348" i="17"/>
  <c r="D13349" i="17"/>
  <c r="E13349" i="17"/>
  <c r="D13350" i="17"/>
  <c r="E13350" i="17"/>
  <c r="D13351" i="17"/>
  <c r="E13351" i="17"/>
  <c r="D13352" i="17"/>
  <c r="E13352" i="17"/>
  <c r="D13353" i="17"/>
  <c r="E13353" i="17"/>
  <c r="D13354" i="17"/>
  <c r="E13354" i="17"/>
  <c r="D13355" i="17"/>
  <c r="E13355" i="17"/>
  <c r="D13356" i="17"/>
  <c r="E13356" i="17"/>
  <c r="D13357" i="17"/>
  <c r="E13357" i="17"/>
  <c r="D13358" i="17"/>
  <c r="E13358" i="17"/>
  <c r="D13359" i="17"/>
  <c r="E13359" i="17"/>
  <c r="D13360" i="17"/>
  <c r="E13360" i="17"/>
  <c r="D13361" i="17"/>
  <c r="E13361" i="17"/>
  <c r="D13362" i="17"/>
  <c r="E13362" i="17"/>
  <c r="D13363" i="17"/>
  <c r="E13363" i="17"/>
  <c r="D13364" i="17"/>
  <c r="E13364" i="17"/>
  <c r="D13365" i="17"/>
  <c r="E13365" i="17"/>
  <c r="D13366" i="17"/>
  <c r="E13366" i="17"/>
  <c r="D13367" i="17"/>
  <c r="E13367" i="17"/>
  <c r="D13368" i="17"/>
  <c r="E13368" i="17"/>
  <c r="D13369" i="17"/>
  <c r="E13369" i="17"/>
  <c r="D13370" i="17"/>
  <c r="E13370" i="17"/>
  <c r="D13371" i="17"/>
  <c r="E13371" i="17"/>
  <c r="D13372" i="17"/>
  <c r="E13372" i="17"/>
  <c r="D13373" i="17"/>
  <c r="E13373" i="17"/>
  <c r="D13374" i="17"/>
  <c r="E13374" i="17"/>
  <c r="D13375" i="17"/>
  <c r="E13375" i="17"/>
  <c r="D13376" i="17"/>
  <c r="E13376" i="17"/>
  <c r="D13377" i="17"/>
  <c r="E13377" i="17"/>
  <c r="D13378" i="17"/>
  <c r="E13378" i="17"/>
  <c r="D13379" i="17"/>
  <c r="E13379" i="17"/>
  <c r="D13380" i="17"/>
  <c r="E13380" i="17"/>
  <c r="D13381" i="17"/>
  <c r="E13381" i="17"/>
  <c r="D13382" i="17"/>
  <c r="E13382" i="17"/>
  <c r="D13383" i="17"/>
  <c r="E13383" i="17"/>
  <c r="D13384" i="17"/>
  <c r="E13384" i="17"/>
  <c r="D13385" i="17"/>
  <c r="E13385" i="17"/>
  <c r="D13386" i="17"/>
  <c r="E13386" i="17"/>
  <c r="D13387" i="17"/>
  <c r="E13387" i="17"/>
  <c r="D13388" i="17"/>
  <c r="E13388" i="17"/>
  <c r="D13389" i="17"/>
  <c r="E13389" i="17"/>
  <c r="D13390" i="17"/>
  <c r="E13390" i="17"/>
  <c r="D13391" i="17"/>
  <c r="E13391" i="17"/>
  <c r="D13392" i="17"/>
  <c r="E13392" i="17"/>
  <c r="D13393" i="17"/>
  <c r="E13393" i="17"/>
  <c r="D13394" i="17"/>
  <c r="E13394" i="17"/>
  <c r="D13395" i="17"/>
  <c r="E13395" i="17"/>
  <c r="D13396" i="17"/>
  <c r="E13396" i="17"/>
  <c r="D13397" i="17"/>
  <c r="E13397" i="17"/>
  <c r="D13398" i="17"/>
  <c r="E13398" i="17"/>
  <c r="D13399" i="17"/>
  <c r="E13399" i="17"/>
  <c r="D13400" i="17"/>
  <c r="E13400" i="17"/>
  <c r="D13401" i="17"/>
  <c r="E13401" i="17"/>
  <c r="D13402" i="17"/>
  <c r="E13402" i="17"/>
  <c r="D13403" i="17"/>
  <c r="E13403" i="17"/>
  <c r="D13404" i="17"/>
  <c r="E13404" i="17"/>
  <c r="D13405" i="17"/>
  <c r="E13405" i="17"/>
  <c r="D13406" i="17"/>
  <c r="E13406" i="17"/>
  <c r="D13407" i="17"/>
  <c r="E13407" i="17"/>
  <c r="D13408" i="17"/>
  <c r="E13408" i="17"/>
  <c r="D13409" i="17"/>
  <c r="E13409" i="17"/>
  <c r="D13410" i="17"/>
  <c r="E13410" i="17"/>
  <c r="D13411" i="17"/>
  <c r="E13411" i="17"/>
  <c r="D13412" i="17"/>
  <c r="E13412" i="17"/>
  <c r="D13413" i="17"/>
  <c r="E13413" i="17"/>
  <c r="D13414" i="17"/>
  <c r="E13414" i="17"/>
  <c r="D13415" i="17"/>
  <c r="E13415" i="17"/>
  <c r="D13416" i="17"/>
  <c r="E13416" i="17"/>
  <c r="D13417" i="17"/>
  <c r="E13417" i="17"/>
  <c r="D13418" i="17"/>
  <c r="E13418" i="17"/>
  <c r="D13419" i="17"/>
  <c r="E13419" i="17"/>
  <c r="D13420" i="17"/>
  <c r="E13420" i="17"/>
  <c r="D13421" i="17"/>
  <c r="E13421" i="17"/>
  <c r="D13422" i="17"/>
  <c r="E13422" i="17"/>
  <c r="D13423" i="17"/>
  <c r="E13423" i="17"/>
  <c r="D13424" i="17"/>
  <c r="E13424" i="17"/>
  <c r="D13425" i="17"/>
  <c r="E13425" i="17"/>
  <c r="D13426" i="17"/>
  <c r="E13426" i="17"/>
  <c r="D13427" i="17"/>
  <c r="E13427" i="17"/>
  <c r="D13428" i="17"/>
  <c r="E13428" i="17"/>
  <c r="D13429" i="17"/>
  <c r="E13429" i="17"/>
  <c r="D13430" i="17"/>
  <c r="E13430" i="17"/>
  <c r="D13431" i="17"/>
  <c r="E13431" i="17"/>
  <c r="D13432" i="17"/>
  <c r="E13432" i="17"/>
  <c r="D13433" i="17"/>
  <c r="E13433" i="17"/>
  <c r="D13434" i="17"/>
  <c r="E13434" i="17"/>
  <c r="D13435" i="17"/>
  <c r="E13435" i="17"/>
  <c r="D13436" i="17"/>
  <c r="E13436" i="17"/>
  <c r="D13437" i="17"/>
  <c r="E13437" i="17"/>
  <c r="D13438" i="17"/>
  <c r="E13438" i="17"/>
  <c r="D13439" i="17"/>
  <c r="E13439" i="17"/>
  <c r="D13440" i="17"/>
  <c r="E13440" i="17"/>
  <c r="D13441" i="17"/>
  <c r="E13441" i="17"/>
  <c r="D13442" i="17"/>
  <c r="E13442" i="17"/>
  <c r="D13443" i="17"/>
  <c r="E13443" i="17"/>
  <c r="D13444" i="17"/>
  <c r="E13444" i="17"/>
  <c r="D13445" i="17"/>
  <c r="E13445" i="17"/>
  <c r="D13446" i="17"/>
  <c r="E13446" i="17"/>
  <c r="D13447" i="17"/>
  <c r="E13447" i="17"/>
  <c r="D13448" i="17"/>
  <c r="E13448" i="17"/>
  <c r="D13449" i="17"/>
  <c r="E13449" i="17"/>
  <c r="D13450" i="17"/>
  <c r="E13450" i="17"/>
  <c r="D13451" i="17"/>
  <c r="E13451" i="17"/>
  <c r="D13452" i="17"/>
  <c r="E13452" i="17"/>
  <c r="D13453" i="17"/>
  <c r="E13453" i="17"/>
  <c r="D13454" i="17"/>
  <c r="E13454" i="17"/>
  <c r="D13455" i="17"/>
  <c r="E13455" i="17"/>
  <c r="D13456" i="17"/>
  <c r="E13456" i="17"/>
  <c r="D13457" i="17"/>
  <c r="E13457" i="17"/>
  <c r="D13458" i="17"/>
  <c r="E13458" i="17"/>
  <c r="D13459" i="17"/>
  <c r="E13459" i="17"/>
  <c r="D13460" i="17"/>
  <c r="E13460" i="17"/>
  <c r="D13461" i="17"/>
  <c r="E13461" i="17"/>
  <c r="D13462" i="17"/>
  <c r="E13462" i="17"/>
  <c r="D13463" i="17"/>
  <c r="E13463" i="17"/>
  <c r="D13464" i="17"/>
  <c r="E13464" i="17"/>
  <c r="D13465" i="17"/>
  <c r="E13465" i="17"/>
  <c r="D13466" i="17"/>
  <c r="E13466" i="17"/>
  <c r="D13467" i="17"/>
  <c r="E13467" i="17"/>
  <c r="D13468" i="17"/>
  <c r="E13468" i="17"/>
  <c r="D13469" i="17"/>
  <c r="E13469" i="17"/>
  <c r="D13470" i="17"/>
  <c r="E13470" i="17"/>
  <c r="D13471" i="17"/>
  <c r="E13471" i="17"/>
  <c r="D13472" i="17"/>
  <c r="E13472" i="17"/>
  <c r="D13473" i="17"/>
  <c r="E13473" i="17"/>
  <c r="D13474" i="17"/>
  <c r="E13474" i="17"/>
  <c r="D13475" i="17"/>
  <c r="E13475" i="17"/>
  <c r="D13476" i="17"/>
  <c r="E13476" i="17"/>
  <c r="D13477" i="17"/>
  <c r="E13477" i="17"/>
  <c r="D13478" i="17"/>
  <c r="E13478" i="17"/>
  <c r="D13479" i="17"/>
  <c r="E13479" i="17"/>
  <c r="D13480" i="17"/>
  <c r="E13480" i="17"/>
  <c r="D13481" i="17"/>
  <c r="E13481" i="17"/>
  <c r="D13482" i="17"/>
  <c r="E13482" i="17"/>
  <c r="D13483" i="17"/>
  <c r="E13483" i="17"/>
  <c r="D13484" i="17"/>
  <c r="E13484" i="17"/>
  <c r="D13485" i="17"/>
  <c r="E13485" i="17"/>
  <c r="D13486" i="17"/>
  <c r="E13486" i="17"/>
  <c r="D13487" i="17"/>
  <c r="E13487" i="17"/>
  <c r="D13488" i="17"/>
  <c r="E13488" i="17"/>
  <c r="D13489" i="17"/>
  <c r="E13489" i="17"/>
  <c r="D13490" i="17"/>
  <c r="E13490" i="17"/>
  <c r="D13491" i="17"/>
  <c r="E13491" i="17"/>
  <c r="D13492" i="17"/>
  <c r="E13492" i="17"/>
  <c r="D13493" i="17"/>
  <c r="E13493" i="17"/>
  <c r="D13494" i="17"/>
  <c r="E13494" i="17"/>
  <c r="D13495" i="17"/>
  <c r="E13495" i="17"/>
  <c r="D13496" i="17"/>
  <c r="E13496" i="17"/>
  <c r="D13497" i="17"/>
  <c r="E13497" i="17"/>
  <c r="D13498" i="17"/>
  <c r="E13498" i="17"/>
  <c r="D13499" i="17"/>
  <c r="E13499" i="17"/>
  <c r="D13500" i="17"/>
  <c r="E13500" i="17"/>
  <c r="D13501" i="17"/>
  <c r="E13501" i="17"/>
  <c r="D13502" i="17"/>
  <c r="E13502" i="17"/>
  <c r="D13503" i="17"/>
  <c r="E13503" i="17"/>
  <c r="D13504" i="17"/>
  <c r="E13504" i="17"/>
  <c r="D13505" i="17"/>
  <c r="E13505" i="17"/>
  <c r="D13506" i="17"/>
  <c r="E13506" i="17"/>
  <c r="D13507" i="17"/>
  <c r="E13507" i="17"/>
  <c r="D13508" i="17"/>
  <c r="E13508" i="17"/>
  <c r="D13509" i="17"/>
  <c r="E13509" i="17"/>
  <c r="D13510" i="17"/>
  <c r="E13510" i="17"/>
  <c r="D13511" i="17"/>
  <c r="E13511" i="17"/>
  <c r="D13512" i="17"/>
  <c r="E13512" i="17"/>
  <c r="D13513" i="17"/>
  <c r="E13513" i="17"/>
  <c r="D13514" i="17"/>
  <c r="E13514" i="17"/>
  <c r="D13515" i="17"/>
  <c r="E13515" i="17"/>
  <c r="D13516" i="17"/>
  <c r="E13516" i="17"/>
  <c r="D13517" i="17"/>
  <c r="E13517" i="17"/>
  <c r="D13518" i="17"/>
  <c r="E13518" i="17"/>
  <c r="D13519" i="17"/>
  <c r="E13519" i="17"/>
  <c r="D13520" i="17"/>
  <c r="E13520" i="17"/>
  <c r="D13521" i="17"/>
  <c r="E13521" i="17"/>
  <c r="D13522" i="17"/>
  <c r="E13522" i="17"/>
  <c r="D13523" i="17"/>
  <c r="E13523" i="17"/>
  <c r="D13524" i="17"/>
  <c r="E13524" i="17"/>
  <c r="D13525" i="17"/>
  <c r="E13525" i="17"/>
  <c r="D13526" i="17"/>
  <c r="E13526" i="17"/>
  <c r="D13527" i="17"/>
  <c r="E13527" i="17"/>
  <c r="D13528" i="17"/>
  <c r="E13528" i="17"/>
  <c r="D13529" i="17"/>
  <c r="E13529" i="17"/>
  <c r="D13530" i="17"/>
  <c r="E13530" i="17"/>
  <c r="D13531" i="17"/>
  <c r="E13531" i="17"/>
  <c r="D13532" i="17"/>
  <c r="E13532" i="17"/>
  <c r="D13533" i="17"/>
  <c r="E13533" i="17"/>
  <c r="D13534" i="17"/>
  <c r="E13534" i="17"/>
  <c r="D13535" i="17"/>
  <c r="E13535" i="17"/>
  <c r="D13536" i="17"/>
  <c r="E13536" i="17"/>
  <c r="D13537" i="17"/>
  <c r="E13537" i="17"/>
  <c r="D13538" i="17"/>
  <c r="E13538" i="17"/>
  <c r="D13539" i="17"/>
  <c r="E13539" i="17"/>
  <c r="D13540" i="17"/>
  <c r="E13540" i="17"/>
  <c r="D13541" i="17"/>
  <c r="E13541" i="17"/>
  <c r="D13542" i="17"/>
  <c r="E13542" i="17"/>
  <c r="D13543" i="17"/>
  <c r="E13543" i="17"/>
  <c r="D13544" i="17"/>
  <c r="E13544" i="17"/>
  <c r="D13545" i="17"/>
  <c r="E13545" i="17"/>
  <c r="D13546" i="17"/>
  <c r="E13546" i="17"/>
  <c r="D13547" i="17"/>
  <c r="E13547" i="17"/>
  <c r="D13548" i="17"/>
  <c r="E13548" i="17"/>
  <c r="D13549" i="17"/>
  <c r="E13549" i="17"/>
  <c r="D13550" i="17"/>
  <c r="E13550" i="17"/>
  <c r="D13551" i="17"/>
  <c r="E13551" i="17"/>
  <c r="D13552" i="17"/>
  <c r="E13552" i="17"/>
  <c r="D13553" i="17"/>
  <c r="E13553" i="17"/>
  <c r="D13554" i="17"/>
  <c r="E13554" i="17"/>
  <c r="D13555" i="17"/>
  <c r="E13555" i="17"/>
  <c r="D13556" i="17"/>
  <c r="E13556" i="17"/>
  <c r="D13557" i="17"/>
  <c r="E13557" i="17"/>
  <c r="D13558" i="17"/>
  <c r="E13558" i="17"/>
  <c r="D13559" i="17"/>
  <c r="E13559" i="17"/>
  <c r="D13560" i="17"/>
  <c r="E13560" i="17"/>
  <c r="D13561" i="17"/>
  <c r="E13561" i="17"/>
  <c r="D13562" i="17"/>
  <c r="E13562" i="17"/>
  <c r="D13563" i="17"/>
  <c r="E13563" i="17"/>
  <c r="D13564" i="17"/>
  <c r="E13564" i="17"/>
  <c r="D13565" i="17"/>
  <c r="E13565" i="17"/>
  <c r="D13566" i="17"/>
  <c r="E13566" i="17"/>
  <c r="D13567" i="17"/>
  <c r="E13567" i="17"/>
  <c r="D13568" i="17"/>
  <c r="E13568" i="17"/>
  <c r="D13569" i="17"/>
  <c r="E13569" i="17"/>
  <c r="D13570" i="17"/>
  <c r="E13570" i="17"/>
  <c r="D13571" i="17"/>
  <c r="E13571" i="17"/>
  <c r="D13572" i="17"/>
  <c r="E13572" i="17"/>
  <c r="D13573" i="17"/>
  <c r="E13573" i="17"/>
  <c r="D13574" i="17"/>
  <c r="E13574" i="17"/>
  <c r="D13575" i="17"/>
  <c r="E13575" i="17"/>
  <c r="D13576" i="17"/>
  <c r="E13576" i="17"/>
  <c r="D13577" i="17"/>
  <c r="E13577" i="17"/>
  <c r="D13578" i="17"/>
  <c r="E13578" i="17"/>
  <c r="D13579" i="17"/>
  <c r="E13579" i="17"/>
  <c r="D13580" i="17"/>
  <c r="E13580" i="17"/>
  <c r="D13581" i="17"/>
  <c r="E13581" i="17"/>
  <c r="D13582" i="17"/>
  <c r="E13582" i="17"/>
  <c r="D13583" i="17"/>
  <c r="E13583" i="17"/>
  <c r="D13584" i="17"/>
  <c r="E13584" i="17"/>
  <c r="D13585" i="17"/>
  <c r="E13585" i="17"/>
  <c r="D13586" i="17"/>
  <c r="E13586" i="17"/>
  <c r="D13587" i="17"/>
  <c r="E13587" i="17"/>
  <c r="D13588" i="17"/>
  <c r="E13588" i="17"/>
  <c r="D13589" i="17"/>
  <c r="E13589" i="17"/>
  <c r="D13590" i="17"/>
  <c r="E13590" i="17"/>
  <c r="D13591" i="17"/>
  <c r="E13591" i="17"/>
  <c r="D13592" i="17"/>
  <c r="E13592" i="17"/>
  <c r="D13593" i="17"/>
  <c r="E13593" i="17"/>
  <c r="D13594" i="17"/>
  <c r="E13594" i="17"/>
  <c r="D13595" i="17"/>
  <c r="E13595" i="17"/>
  <c r="D13596" i="17"/>
  <c r="E13596" i="17"/>
  <c r="D13597" i="17"/>
  <c r="E13597" i="17"/>
  <c r="D13598" i="17"/>
  <c r="E13598" i="17"/>
  <c r="D13599" i="17"/>
  <c r="E13599" i="17"/>
  <c r="D13600" i="17"/>
  <c r="E13600" i="17"/>
  <c r="D13601" i="17"/>
  <c r="E13601" i="17"/>
  <c r="D13602" i="17"/>
  <c r="E13602" i="17"/>
  <c r="D13603" i="17"/>
  <c r="E13603" i="17"/>
  <c r="D13604" i="17"/>
  <c r="E13604" i="17"/>
  <c r="D13605" i="17"/>
  <c r="E13605" i="17"/>
  <c r="D13606" i="17"/>
  <c r="E13606" i="17"/>
  <c r="D13607" i="17"/>
  <c r="E13607" i="17"/>
  <c r="D13608" i="17"/>
  <c r="E13608" i="17"/>
  <c r="D13609" i="17"/>
  <c r="E13609" i="17"/>
  <c r="D13610" i="17"/>
  <c r="E13610" i="17"/>
  <c r="D13611" i="17"/>
  <c r="E13611" i="17"/>
  <c r="D13612" i="17"/>
  <c r="E13612" i="17"/>
  <c r="D13613" i="17"/>
  <c r="E13613" i="17"/>
  <c r="D13614" i="17"/>
  <c r="E13614" i="17"/>
  <c r="D13615" i="17"/>
  <c r="E13615" i="17"/>
  <c r="D13616" i="17"/>
  <c r="E13616" i="17"/>
  <c r="D13617" i="17"/>
  <c r="E13617" i="17"/>
  <c r="D13618" i="17"/>
  <c r="E13618" i="17"/>
  <c r="D13619" i="17"/>
  <c r="E13619" i="17"/>
  <c r="D13620" i="17"/>
  <c r="E13620" i="17"/>
  <c r="D13621" i="17"/>
  <c r="E13621" i="17"/>
  <c r="D13622" i="17"/>
  <c r="E13622" i="17"/>
  <c r="D13623" i="17"/>
  <c r="E13623" i="17"/>
  <c r="D13624" i="17"/>
  <c r="E13624" i="17"/>
  <c r="D13625" i="17"/>
  <c r="E13625" i="17"/>
  <c r="D13626" i="17"/>
  <c r="E13626" i="17"/>
  <c r="D13627" i="17"/>
  <c r="E13627" i="17"/>
  <c r="D13628" i="17"/>
  <c r="E13628" i="17"/>
  <c r="D13629" i="17"/>
  <c r="E13629" i="17"/>
  <c r="D13630" i="17"/>
  <c r="E13630" i="17"/>
  <c r="D13631" i="17"/>
  <c r="E13631" i="17"/>
  <c r="D13632" i="17"/>
  <c r="E13632" i="17"/>
  <c r="D13633" i="17"/>
  <c r="E13633" i="17"/>
  <c r="D13634" i="17"/>
  <c r="E13634" i="17"/>
  <c r="D13635" i="17"/>
  <c r="E13635" i="17"/>
  <c r="D13636" i="17"/>
  <c r="E13636" i="17"/>
  <c r="D13637" i="17"/>
  <c r="E13637" i="17"/>
  <c r="D13638" i="17"/>
  <c r="E13638" i="17"/>
  <c r="D13639" i="17"/>
  <c r="E13639" i="17"/>
  <c r="D13640" i="17"/>
  <c r="E13640" i="17"/>
  <c r="D13641" i="17"/>
  <c r="E13641" i="17"/>
  <c r="D13642" i="17"/>
  <c r="E13642" i="17"/>
  <c r="D13643" i="17"/>
  <c r="E13643" i="17"/>
  <c r="D13644" i="17"/>
  <c r="E13644" i="17"/>
  <c r="D13645" i="17"/>
  <c r="E13645" i="17"/>
  <c r="D13646" i="17"/>
  <c r="E13646" i="17"/>
  <c r="D13647" i="17"/>
  <c r="E13647" i="17"/>
  <c r="D13648" i="17"/>
  <c r="E13648" i="17"/>
  <c r="D13649" i="17"/>
  <c r="E13649" i="17"/>
  <c r="D13650" i="17"/>
  <c r="E13650" i="17"/>
  <c r="D13651" i="17"/>
  <c r="E13651" i="17"/>
  <c r="D13652" i="17"/>
  <c r="E13652" i="17"/>
  <c r="D13653" i="17"/>
  <c r="E13653" i="17"/>
  <c r="D13654" i="17"/>
  <c r="E13654" i="17"/>
  <c r="D13655" i="17"/>
  <c r="E13655" i="17"/>
  <c r="D13656" i="17"/>
  <c r="E13656" i="17"/>
  <c r="D13657" i="17"/>
  <c r="E13657" i="17"/>
  <c r="D13658" i="17"/>
  <c r="E13658" i="17"/>
  <c r="D13659" i="17"/>
  <c r="E13659" i="17"/>
  <c r="D13660" i="17"/>
  <c r="E13660" i="17"/>
  <c r="D13661" i="17"/>
  <c r="E13661" i="17"/>
  <c r="D13662" i="17"/>
  <c r="E13662" i="17"/>
  <c r="D13663" i="17"/>
  <c r="E13663" i="17"/>
  <c r="D13664" i="17"/>
  <c r="E13664" i="17"/>
  <c r="D13665" i="17"/>
  <c r="E13665" i="17"/>
  <c r="D13666" i="17"/>
  <c r="E13666" i="17"/>
  <c r="D13667" i="17"/>
  <c r="E13667" i="17"/>
  <c r="D13668" i="17"/>
  <c r="E13668" i="17"/>
  <c r="D13669" i="17"/>
  <c r="E13669" i="17"/>
  <c r="D13670" i="17"/>
  <c r="E13670" i="17"/>
  <c r="D13671" i="17"/>
  <c r="E13671" i="17"/>
  <c r="D13672" i="17"/>
  <c r="E13672" i="17"/>
  <c r="D13673" i="17"/>
  <c r="E13673" i="17"/>
  <c r="D13674" i="17"/>
  <c r="E13674" i="17"/>
  <c r="D13675" i="17"/>
  <c r="E13675" i="17"/>
  <c r="D13676" i="17"/>
  <c r="E13676" i="17"/>
  <c r="D13677" i="17"/>
  <c r="E13677" i="17"/>
  <c r="D13678" i="17"/>
  <c r="E13678" i="17"/>
  <c r="D13679" i="17"/>
  <c r="E13679" i="17"/>
  <c r="D13680" i="17"/>
  <c r="E13680" i="17"/>
  <c r="D13681" i="17"/>
  <c r="E13681" i="17"/>
  <c r="D13682" i="17"/>
  <c r="E13682" i="17"/>
  <c r="D13683" i="17"/>
  <c r="E13683" i="17"/>
  <c r="D13684" i="17"/>
  <c r="E13684" i="17"/>
  <c r="D13685" i="17"/>
  <c r="E13685" i="17"/>
  <c r="D13686" i="17"/>
  <c r="E13686" i="17"/>
  <c r="D13687" i="17"/>
  <c r="E13687" i="17"/>
  <c r="D13688" i="17"/>
  <c r="E13688" i="17"/>
  <c r="D13689" i="17"/>
  <c r="E13689" i="17"/>
  <c r="D13690" i="17"/>
  <c r="E13690" i="17"/>
  <c r="D13691" i="17"/>
  <c r="E13691" i="17"/>
  <c r="D13692" i="17"/>
  <c r="E13692" i="17"/>
  <c r="D13693" i="17"/>
  <c r="E13693" i="17"/>
  <c r="D13694" i="17"/>
  <c r="E13694" i="17"/>
  <c r="D13695" i="17"/>
  <c r="E13695" i="17"/>
  <c r="D13696" i="17"/>
  <c r="E13696" i="17"/>
  <c r="D13697" i="17"/>
  <c r="E13697" i="17"/>
  <c r="D13698" i="17"/>
  <c r="E13698" i="17"/>
  <c r="D13699" i="17"/>
  <c r="E13699" i="17"/>
  <c r="D13700" i="17"/>
  <c r="E13700" i="17"/>
  <c r="D13701" i="17"/>
  <c r="E13701" i="17"/>
  <c r="D13702" i="17"/>
  <c r="E13702" i="17"/>
  <c r="D13703" i="17"/>
  <c r="E13703" i="17"/>
  <c r="D13704" i="17"/>
  <c r="E13704" i="17"/>
  <c r="D13705" i="17"/>
  <c r="E13705" i="17"/>
  <c r="D13706" i="17"/>
  <c r="E13706" i="17"/>
  <c r="D13707" i="17"/>
  <c r="E13707" i="17"/>
  <c r="D13708" i="17"/>
  <c r="E13708" i="17"/>
  <c r="D13709" i="17"/>
  <c r="E13709" i="17"/>
  <c r="D13710" i="17"/>
  <c r="E13710" i="17"/>
  <c r="D13711" i="17"/>
  <c r="E13711" i="17"/>
  <c r="D13712" i="17"/>
  <c r="E13712" i="17"/>
  <c r="D13713" i="17"/>
  <c r="E13713" i="17"/>
  <c r="D13714" i="17"/>
  <c r="E13714" i="17"/>
  <c r="D13715" i="17"/>
  <c r="E13715" i="17"/>
  <c r="D13716" i="17"/>
  <c r="E13716" i="17"/>
  <c r="D13717" i="17"/>
  <c r="E13717" i="17"/>
  <c r="D13718" i="17"/>
  <c r="E13718" i="17"/>
  <c r="D13719" i="17"/>
  <c r="E13719" i="17"/>
  <c r="D13720" i="17"/>
  <c r="E13720" i="17"/>
  <c r="D13721" i="17"/>
  <c r="E13721" i="17"/>
  <c r="D13722" i="17"/>
  <c r="E13722" i="17"/>
  <c r="D13723" i="17"/>
  <c r="E13723" i="17"/>
  <c r="D13724" i="17"/>
  <c r="E13724" i="17"/>
  <c r="D13725" i="17"/>
  <c r="E13725" i="17"/>
  <c r="D13726" i="17"/>
  <c r="E13726" i="17"/>
  <c r="D13727" i="17"/>
  <c r="E13727" i="17"/>
  <c r="D13728" i="17"/>
  <c r="E13728" i="17"/>
  <c r="D13729" i="17"/>
  <c r="E13729" i="17"/>
  <c r="D13730" i="17"/>
  <c r="E13730" i="17"/>
  <c r="D13731" i="17"/>
  <c r="E13731" i="17"/>
  <c r="D13732" i="17"/>
  <c r="E13732" i="17"/>
  <c r="D13733" i="17"/>
  <c r="E13733" i="17"/>
  <c r="D13734" i="17"/>
  <c r="E13734" i="17"/>
  <c r="D13735" i="17"/>
  <c r="E13735" i="17"/>
  <c r="D13736" i="17"/>
  <c r="E13736" i="17"/>
  <c r="D13737" i="17"/>
  <c r="E13737" i="17"/>
  <c r="D13738" i="17"/>
  <c r="E13738" i="17"/>
  <c r="D13739" i="17"/>
  <c r="E13739" i="17"/>
  <c r="D13740" i="17"/>
  <c r="E13740" i="17"/>
  <c r="D13741" i="17"/>
  <c r="E13741" i="17"/>
  <c r="D13742" i="17"/>
  <c r="E13742" i="17"/>
  <c r="D13743" i="17"/>
  <c r="E13743" i="17"/>
  <c r="D13744" i="17"/>
  <c r="E13744" i="17"/>
  <c r="D13745" i="17"/>
  <c r="E13745" i="17"/>
  <c r="D13746" i="17"/>
  <c r="E13746" i="17"/>
  <c r="D13747" i="17"/>
  <c r="E13747" i="17"/>
  <c r="D13748" i="17"/>
  <c r="E13748" i="17"/>
  <c r="D13749" i="17"/>
  <c r="E13749" i="17"/>
  <c r="D13750" i="17"/>
  <c r="E13750" i="17"/>
  <c r="D13751" i="17"/>
  <c r="E13751" i="17"/>
  <c r="D13752" i="17"/>
  <c r="E13752" i="17"/>
  <c r="D13753" i="17"/>
  <c r="E13753" i="17"/>
  <c r="D13754" i="17"/>
  <c r="E13754" i="17"/>
  <c r="D13755" i="17"/>
  <c r="E13755" i="17"/>
  <c r="D13756" i="17"/>
  <c r="E13756" i="17"/>
  <c r="D13757" i="17"/>
  <c r="E13757" i="17"/>
  <c r="D13758" i="17"/>
  <c r="E13758" i="17"/>
  <c r="D13759" i="17"/>
  <c r="E13759" i="17"/>
  <c r="D13760" i="17"/>
  <c r="E13760" i="17"/>
  <c r="D13761" i="17"/>
  <c r="E13761" i="17"/>
  <c r="D13762" i="17"/>
  <c r="E13762" i="17"/>
  <c r="D13763" i="17"/>
  <c r="E13763" i="17"/>
  <c r="D13764" i="17"/>
  <c r="E13764" i="17"/>
  <c r="D13765" i="17"/>
  <c r="E13765" i="17"/>
  <c r="D13766" i="17"/>
  <c r="E13766" i="17"/>
  <c r="D13767" i="17"/>
  <c r="E13767" i="17"/>
  <c r="D13768" i="17"/>
  <c r="E13768" i="17"/>
  <c r="D13769" i="17"/>
  <c r="E13769" i="17"/>
  <c r="D13770" i="17"/>
  <c r="E13770" i="17"/>
  <c r="D13771" i="17"/>
  <c r="E13771" i="17"/>
  <c r="D13772" i="17"/>
  <c r="E13772" i="17"/>
  <c r="D13773" i="17"/>
  <c r="E13773" i="17"/>
  <c r="D13774" i="17"/>
  <c r="E13774" i="17"/>
  <c r="D13775" i="17"/>
  <c r="E13775" i="17"/>
  <c r="D13776" i="17"/>
  <c r="E13776" i="17"/>
  <c r="D13777" i="17"/>
  <c r="E13777" i="17"/>
  <c r="D13778" i="17"/>
  <c r="E13778" i="17"/>
  <c r="D13779" i="17"/>
  <c r="E13779" i="17"/>
  <c r="D13780" i="17"/>
  <c r="E13780" i="17"/>
  <c r="D13781" i="17"/>
  <c r="E13781" i="17"/>
  <c r="D13782" i="17"/>
  <c r="E13782" i="17"/>
  <c r="D13783" i="17"/>
  <c r="E13783" i="17"/>
  <c r="D13784" i="17"/>
  <c r="E13784" i="17"/>
  <c r="D13785" i="17"/>
  <c r="E13785" i="17"/>
  <c r="D13786" i="17"/>
  <c r="E13786" i="17"/>
  <c r="D13787" i="17"/>
  <c r="E13787" i="17"/>
  <c r="D13788" i="17"/>
  <c r="E13788" i="17"/>
  <c r="D13789" i="17"/>
  <c r="E13789" i="17"/>
  <c r="D13790" i="17"/>
  <c r="E13790" i="17"/>
  <c r="D13791" i="17"/>
  <c r="E13791" i="17"/>
  <c r="D13792" i="17"/>
  <c r="E13792" i="17"/>
  <c r="D13793" i="17"/>
  <c r="E13793" i="17"/>
  <c r="D13794" i="17"/>
  <c r="E13794" i="17"/>
  <c r="D13795" i="17"/>
  <c r="E13795" i="17"/>
  <c r="D13796" i="17"/>
  <c r="E13796" i="17"/>
  <c r="D13797" i="17"/>
  <c r="E13797" i="17"/>
  <c r="D13798" i="17"/>
  <c r="E13798" i="17"/>
  <c r="D13799" i="17"/>
  <c r="E13799" i="17"/>
  <c r="D13800" i="17"/>
  <c r="E13800" i="17"/>
  <c r="D13801" i="17"/>
  <c r="E13801" i="17"/>
  <c r="D13802" i="17"/>
  <c r="E13802" i="17"/>
  <c r="D13803" i="17"/>
  <c r="E13803" i="17"/>
  <c r="D13804" i="17"/>
  <c r="E13804" i="17"/>
  <c r="D13805" i="17"/>
  <c r="E13805" i="17"/>
  <c r="D13806" i="17"/>
  <c r="E13806" i="17"/>
  <c r="D13807" i="17"/>
  <c r="E13807" i="17"/>
  <c r="D13808" i="17"/>
  <c r="E13808" i="17"/>
  <c r="D13809" i="17"/>
  <c r="E13809" i="17"/>
  <c r="D13810" i="17"/>
  <c r="E13810" i="17"/>
  <c r="D13811" i="17"/>
  <c r="E13811" i="17"/>
  <c r="D13812" i="17"/>
  <c r="E13812" i="17"/>
  <c r="D13813" i="17"/>
  <c r="E13813" i="17"/>
  <c r="D13814" i="17"/>
  <c r="E13814" i="17"/>
  <c r="D13815" i="17"/>
  <c r="E13815" i="17"/>
  <c r="D13816" i="17"/>
  <c r="E13816" i="17"/>
  <c r="D13817" i="17"/>
  <c r="E13817" i="17"/>
  <c r="D13818" i="17"/>
  <c r="E13818" i="17"/>
  <c r="D13819" i="17"/>
  <c r="E13819" i="17"/>
  <c r="D13820" i="17"/>
  <c r="E13820" i="17"/>
  <c r="D13821" i="17"/>
  <c r="E13821" i="17"/>
  <c r="D13822" i="17"/>
  <c r="E13822" i="17"/>
  <c r="D13823" i="17"/>
  <c r="E13823" i="17"/>
  <c r="D13824" i="17"/>
  <c r="E13824" i="17"/>
  <c r="D13825" i="17"/>
  <c r="E13825" i="17"/>
  <c r="D13826" i="17"/>
  <c r="E13826" i="17"/>
  <c r="D13827" i="17"/>
  <c r="E13827" i="17"/>
  <c r="D13828" i="17"/>
  <c r="E13828" i="17"/>
  <c r="D13829" i="17"/>
  <c r="E13829" i="17"/>
  <c r="D13830" i="17"/>
  <c r="E13830" i="17"/>
  <c r="D13831" i="17"/>
  <c r="E13831" i="17"/>
  <c r="D13832" i="17"/>
  <c r="E13832" i="17"/>
  <c r="D13833" i="17"/>
  <c r="E13833" i="17"/>
  <c r="D13834" i="17"/>
  <c r="E13834" i="17"/>
  <c r="D13835" i="17"/>
  <c r="E13835" i="17"/>
  <c r="D13836" i="17"/>
  <c r="E13836" i="17"/>
  <c r="D13837" i="17"/>
  <c r="E13837" i="17"/>
  <c r="D13838" i="17"/>
  <c r="E13838" i="17"/>
  <c r="D13839" i="17"/>
  <c r="E13839" i="17"/>
  <c r="D13840" i="17"/>
  <c r="E13840" i="17"/>
  <c r="D13841" i="17"/>
  <c r="E13841" i="17"/>
  <c r="D13842" i="17"/>
  <c r="E13842" i="17"/>
  <c r="D13843" i="17"/>
  <c r="E13843" i="17"/>
  <c r="D13844" i="17"/>
  <c r="E13844" i="17"/>
  <c r="D13845" i="17"/>
  <c r="E13845" i="17"/>
  <c r="D13846" i="17"/>
  <c r="E13846" i="17"/>
  <c r="D13847" i="17"/>
  <c r="E13847" i="17"/>
  <c r="D13848" i="17"/>
  <c r="E13848" i="17"/>
  <c r="D13849" i="17"/>
  <c r="E13849" i="17"/>
  <c r="D13850" i="17"/>
  <c r="E13850" i="17"/>
  <c r="D13851" i="17"/>
  <c r="E13851" i="17"/>
  <c r="D13852" i="17"/>
  <c r="E13852" i="17"/>
  <c r="D13853" i="17"/>
  <c r="E13853" i="17"/>
  <c r="D13854" i="17"/>
  <c r="E13854" i="17"/>
  <c r="D13855" i="17"/>
  <c r="E13855" i="17"/>
  <c r="D13856" i="17"/>
  <c r="E13856" i="17"/>
  <c r="D13857" i="17"/>
  <c r="E13857" i="17"/>
  <c r="D13858" i="17"/>
  <c r="E13858" i="17"/>
  <c r="D13859" i="17"/>
  <c r="E13859" i="17"/>
  <c r="D13860" i="17"/>
  <c r="E13860" i="17"/>
  <c r="D13861" i="17"/>
  <c r="E13861" i="17"/>
  <c r="D13862" i="17"/>
  <c r="E13862" i="17"/>
  <c r="D13863" i="17"/>
  <c r="E13863" i="17"/>
  <c r="D13864" i="17"/>
  <c r="E13864" i="17"/>
  <c r="D13865" i="17"/>
  <c r="E13865" i="17"/>
  <c r="D13866" i="17"/>
  <c r="E13866" i="17"/>
  <c r="D13867" i="17"/>
  <c r="E13867" i="17"/>
  <c r="D13868" i="17"/>
  <c r="E13868" i="17"/>
  <c r="D13869" i="17"/>
  <c r="E13869" i="17"/>
  <c r="D13870" i="17"/>
  <c r="E13870" i="17"/>
  <c r="D13871" i="17"/>
  <c r="E13871" i="17"/>
  <c r="D13872" i="17"/>
  <c r="E13872" i="17"/>
  <c r="D13873" i="17"/>
  <c r="E13873" i="17"/>
  <c r="D13874" i="17"/>
  <c r="E13874" i="17"/>
  <c r="D13875" i="17"/>
  <c r="E13875" i="17"/>
  <c r="D13876" i="17"/>
  <c r="E13876" i="17"/>
  <c r="D13877" i="17"/>
  <c r="E13877" i="17"/>
  <c r="D13878" i="17"/>
  <c r="E13878" i="17"/>
  <c r="D13879" i="17"/>
  <c r="E13879" i="17"/>
  <c r="D13880" i="17"/>
  <c r="E13880" i="17"/>
  <c r="D13881" i="17"/>
  <c r="E13881" i="17"/>
  <c r="D13882" i="17"/>
  <c r="E13882" i="17"/>
  <c r="D13883" i="17"/>
  <c r="E13883" i="17"/>
  <c r="D13884" i="17"/>
  <c r="E13884" i="17"/>
  <c r="D13885" i="17"/>
  <c r="E13885" i="17"/>
  <c r="D13886" i="17"/>
  <c r="E13886" i="17"/>
  <c r="D13887" i="17"/>
  <c r="E13887" i="17"/>
  <c r="D13888" i="17"/>
  <c r="E13888" i="17"/>
  <c r="D13889" i="17"/>
  <c r="E13889" i="17"/>
  <c r="D13890" i="17"/>
  <c r="E13890" i="17"/>
  <c r="D13891" i="17"/>
  <c r="E13891" i="17"/>
  <c r="D13892" i="17"/>
  <c r="E13892" i="17"/>
  <c r="D13893" i="17"/>
  <c r="E13893" i="17"/>
  <c r="D13894" i="17"/>
  <c r="E13894" i="17"/>
  <c r="D13895" i="17"/>
  <c r="E13895" i="17"/>
  <c r="D13896" i="17"/>
  <c r="E13896" i="17"/>
  <c r="D13897" i="17"/>
  <c r="E13897" i="17"/>
  <c r="D13898" i="17"/>
  <c r="E13898" i="17"/>
  <c r="D13899" i="17"/>
  <c r="E13899" i="17"/>
  <c r="D13900" i="17"/>
  <c r="E13900" i="17"/>
  <c r="D13901" i="17"/>
  <c r="E13901" i="17"/>
  <c r="D13902" i="17"/>
  <c r="E13902" i="17"/>
  <c r="D13903" i="17"/>
  <c r="E13903" i="17"/>
  <c r="D13904" i="17"/>
  <c r="E13904" i="17"/>
  <c r="D13905" i="17"/>
  <c r="E13905" i="17"/>
  <c r="D13906" i="17"/>
  <c r="E13906" i="17"/>
  <c r="D13907" i="17"/>
  <c r="E13907" i="17"/>
  <c r="D13908" i="17"/>
  <c r="E13908" i="17"/>
  <c r="D13909" i="17"/>
  <c r="E13909" i="17"/>
  <c r="D13910" i="17"/>
  <c r="E13910" i="17"/>
  <c r="D13911" i="17"/>
  <c r="E13911" i="17"/>
  <c r="D13912" i="17"/>
  <c r="E13912" i="17"/>
  <c r="D13913" i="17"/>
  <c r="E13913" i="17"/>
  <c r="D13914" i="17"/>
  <c r="E13914" i="17"/>
  <c r="D13915" i="17"/>
  <c r="E13915" i="17"/>
  <c r="D13916" i="17"/>
  <c r="E13916" i="17"/>
  <c r="D13917" i="17"/>
  <c r="E13917" i="17"/>
  <c r="D13918" i="17"/>
  <c r="E13918" i="17"/>
  <c r="D13919" i="17"/>
  <c r="E13919" i="17"/>
  <c r="D13920" i="17"/>
  <c r="E13920" i="17"/>
  <c r="D13921" i="17"/>
  <c r="E13921" i="17"/>
  <c r="D13922" i="17"/>
  <c r="E13922" i="17"/>
  <c r="D13923" i="17"/>
  <c r="E13923" i="17"/>
  <c r="D13924" i="17"/>
  <c r="E13924" i="17"/>
  <c r="D13925" i="17"/>
  <c r="E13925" i="17"/>
  <c r="D13926" i="17"/>
  <c r="E13926" i="17"/>
  <c r="D13927" i="17"/>
  <c r="E13927" i="17"/>
  <c r="D13928" i="17"/>
  <c r="E13928" i="17"/>
  <c r="D13929" i="17"/>
  <c r="E13929" i="17"/>
  <c r="D13930" i="17"/>
  <c r="E13930" i="17"/>
  <c r="D13931" i="17"/>
  <c r="E13931" i="17"/>
  <c r="D13932" i="17"/>
  <c r="E13932" i="17"/>
  <c r="D13933" i="17"/>
  <c r="E13933" i="17"/>
  <c r="D13934" i="17"/>
  <c r="E13934" i="17"/>
  <c r="D13935" i="17"/>
  <c r="E13935" i="17"/>
  <c r="D13936" i="17"/>
  <c r="E13936" i="17"/>
  <c r="D13937" i="17"/>
  <c r="E13937" i="17"/>
  <c r="D13938" i="17"/>
  <c r="E13938" i="17"/>
  <c r="D13939" i="17"/>
  <c r="E13939" i="17"/>
  <c r="D13940" i="17"/>
  <c r="E13940" i="17"/>
  <c r="D13941" i="17"/>
  <c r="E13941" i="17"/>
  <c r="D13942" i="17"/>
  <c r="E13942" i="17"/>
  <c r="D13943" i="17"/>
  <c r="E13943" i="17"/>
  <c r="D13944" i="17"/>
  <c r="E13944" i="17"/>
  <c r="D13945" i="17"/>
  <c r="E13945" i="17"/>
  <c r="D13946" i="17"/>
  <c r="E13946" i="17"/>
  <c r="D13947" i="17"/>
  <c r="E13947" i="17"/>
  <c r="D13948" i="17"/>
  <c r="E13948" i="17"/>
  <c r="D13949" i="17"/>
  <c r="E13949" i="17"/>
  <c r="D13950" i="17"/>
  <c r="E13950" i="17"/>
  <c r="D13951" i="17"/>
  <c r="E13951" i="17"/>
  <c r="D13952" i="17"/>
  <c r="E13952" i="17"/>
  <c r="D13953" i="17"/>
  <c r="E13953" i="17"/>
  <c r="D13954" i="17"/>
  <c r="E13954" i="17"/>
  <c r="D13955" i="17"/>
  <c r="E13955" i="17"/>
  <c r="D13956" i="17"/>
  <c r="E13956" i="17"/>
  <c r="D13957" i="17"/>
  <c r="E13957" i="17"/>
  <c r="D13958" i="17"/>
  <c r="E13958" i="17"/>
  <c r="D13959" i="17"/>
  <c r="E13959" i="17"/>
  <c r="D13960" i="17"/>
  <c r="E13960" i="17"/>
  <c r="D13961" i="17"/>
  <c r="E13961" i="17"/>
  <c r="D13962" i="17"/>
  <c r="E13962" i="17"/>
  <c r="D13963" i="17"/>
  <c r="E13963" i="17"/>
  <c r="D13964" i="17"/>
  <c r="E13964" i="17"/>
  <c r="D13965" i="17"/>
  <c r="E13965" i="17"/>
  <c r="D13966" i="17"/>
  <c r="E13966" i="17"/>
  <c r="D13967" i="17"/>
  <c r="E13967" i="17"/>
  <c r="D13968" i="17"/>
  <c r="E13968" i="17"/>
  <c r="D13969" i="17"/>
  <c r="E13969" i="17"/>
  <c r="D13970" i="17"/>
  <c r="E13970" i="17"/>
  <c r="D13971" i="17"/>
  <c r="E13971" i="17"/>
  <c r="D13972" i="17"/>
  <c r="E13972" i="17"/>
  <c r="D13973" i="17"/>
  <c r="E13973" i="17"/>
  <c r="D13974" i="17"/>
  <c r="E13974" i="17"/>
  <c r="D13975" i="17"/>
  <c r="E13975" i="17"/>
  <c r="D13976" i="17"/>
  <c r="E13976" i="17"/>
  <c r="D13977" i="17"/>
  <c r="E13977" i="17"/>
  <c r="D13978" i="17"/>
  <c r="E13978" i="17"/>
  <c r="D13979" i="17"/>
  <c r="E13979" i="17"/>
  <c r="D13980" i="17"/>
  <c r="E13980" i="17"/>
  <c r="D13981" i="17"/>
  <c r="E13981" i="17"/>
  <c r="D13982" i="17"/>
  <c r="E13982" i="17"/>
  <c r="D13983" i="17"/>
  <c r="E13983" i="17"/>
  <c r="D13984" i="17"/>
  <c r="E13984" i="17"/>
  <c r="D13985" i="17"/>
  <c r="E13985" i="17"/>
  <c r="D13986" i="17"/>
  <c r="E13986" i="17"/>
  <c r="D13987" i="17"/>
  <c r="E13987" i="17"/>
  <c r="D13988" i="17"/>
  <c r="E13988" i="17"/>
  <c r="D13989" i="17"/>
  <c r="E13989" i="17"/>
  <c r="D13990" i="17"/>
  <c r="E13990" i="17"/>
  <c r="D13991" i="17"/>
  <c r="E13991" i="17"/>
  <c r="D13992" i="17"/>
  <c r="E13992" i="17"/>
  <c r="D13993" i="17"/>
  <c r="E13993" i="17"/>
  <c r="D13994" i="17"/>
  <c r="E13994" i="17"/>
  <c r="D13995" i="17"/>
  <c r="E13995" i="17"/>
  <c r="D13996" i="17"/>
  <c r="E13996" i="17"/>
  <c r="D13997" i="17"/>
  <c r="E13997" i="17"/>
  <c r="D13998" i="17"/>
  <c r="E13998" i="17"/>
  <c r="D13999" i="17"/>
  <c r="E13999" i="17"/>
  <c r="D14000" i="17"/>
  <c r="E14000" i="17"/>
  <c r="D14001" i="17"/>
  <c r="E14001" i="17"/>
  <c r="D14002" i="17"/>
  <c r="E14002" i="17"/>
  <c r="D14003" i="17"/>
  <c r="E14003" i="17"/>
  <c r="D14004" i="17"/>
  <c r="E14004" i="17"/>
  <c r="D14005" i="17"/>
  <c r="E14005" i="17"/>
  <c r="D14006" i="17"/>
  <c r="E14006" i="17"/>
  <c r="D14007" i="17"/>
  <c r="E14007" i="17"/>
  <c r="D14008" i="17"/>
  <c r="E14008" i="17"/>
  <c r="D14009" i="17"/>
  <c r="E14009" i="17"/>
  <c r="D14010" i="17"/>
  <c r="E14010" i="17"/>
  <c r="D14011" i="17"/>
  <c r="E14011" i="17"/>
  <c r="D14012" i="17"/>
  <c r="E14012" i="17"/>
  <c r="D14013" i="17"/>
  <c r="E14013" i="17"/>
  <c r="D14014" i="17"/>
  <c r="E14014" i="17"/>
  <c r="D14015" i="17"/>
  <c r="E14015" i="17"/>
  <c r="D14016" i="17"/>
  <c r="E14016" i="17"/>
  <c r="D14017" i="17"/>
  <c r="E14017" i="17"/>
  <c r="D14018" i="17"/>
  <c r="E14018" i="17"/>
  <c r="D14019" i="17"/>
  <c r="E14019" i="17"/>
  <c r="D14020" i="17"/>
  <c r="E14020" i="17"/>
  <c r="D14021" i="17"/>
  <c r="E14021" i="17"/>
  <c r="D14022" i="17"/>
  <c r="E14022" i="17"/>
  <c r="D14023" i="17"/>
  <c r="E14023" i="17"/>
  <c r="D14024" i="17"/>
  <c r="E14024" i="17"/>
  <c r="D14025" i="17"/>
  <c r="E14025" i="17"/>
  <c r="D14026" i="17"/>
  <c r="E14026" i="17"/>
  <c r="D14027" i="17"/>
  <c r="E14027" i="17"/>
  <c r="D14028" i="17"/>
  <c r="E14028" i="17"/>
  <c r="D14029" i="17"/>
  <c r="E14029" i="17"/>
  <c r="D14030" i="17"/>
  <c r="E14030" i="17"/>
  <c r="D14031" i="17"/>
  <c r="E14031" i="17"/>
  <c r="D14032" i="17"/>
  <c r="E14032" i="17"/>
  <c r="D14033" i="17"/>
  <c r="E14033" i="17"/>
  <c r="D14034" i="17"/>
  <c r="E14034" i="17"/>
  <c r="D14035" i="17"/>
  <c r="E14035" i="17"/>
  <c r="D14036" i="17"/>
  <c r="E14036" i="17"/>
  <c r="D14037" i="17"/>
  <c r="E14037" i="17"/>
  <c r="D14038" i="17"/>
  <c r="E14038" i="17"/>
  <c r="D14039" i="17"/>
  <c r="E14039" i="17"/>
  <c r="D14040" i="17"/>
  <c r="E14040" i="17"/>
  <c r="D14041" i="17"/>
  <c r="E14041" i="17"/>
  <c r="D14042" i="17"/>
  <c r="E14042" i="17"/>
  <c r="D14043" i="17"/>
  <c r="E14043" i="17"/>
  <c r="D14044" i="17"/>
  <c r="E14044" i="17"/>
  <c r="D14045" i="17"/>
  <c r="E14045" i="17"/>
  <c r="D14046" i="17"/>
  <c r="E14046" i="17"/>
  <c r="D14047" i="17"/>
  <c r="E14047" i="17"/>
  <c r="D14048" i="17"/>
  <c r="E14048" i="17"/>
  <c r="D14049" i="17"/>
  <c r="E14049" i="17"/>
  <c r="D14050" i="17"/>
  <c r="E14050" i="17"/>
  <c r="D14051" i="17"/>
  <c r="E14051" i="17"/>
  <c r="D14052" i="17"/>
  <c r="E14052" i="17"/>
  <c r="D14053" i="17"/>
  <c r="E14053" i="17"/>
  <c r="D14054" i="17"/>
  <c r="E14054" i="17"/>
  <c r="D14055" i="17"/>
  <c r="E14055" i="17"/>
  <c r="D14056" i="17"/>
  <c r="E14056" i="17"/>
  <c r="D14057" i="17"/>
  <c r="E14057" i="17"/>
  <c r="D14058" i="17"/>
  <c r="E14058" i="17"/>
  <c r="D14059" i="17"/>
  <c r="E14059" i="17"/>
  <c r="D14060" i="17"/>
  <c r="E14060" i="17"/>
  <c r="D14061" i="17"/>
  <c r="E14061" i="17"/>
  <c r="D14062" i="17"/>
  <c r="E14062" i="17"/>
  <c r="D14063" i="17"/>
  <c r="E14063" i="17"/>
  <c r="D14064" i="17"/>
  <c r="E14064" i="17"/>
  <c r="D14065" i="17"/>
  <c r="E14065" i="17"/>
  <c r="D14066" i="17"/>
  <c r="E14066" i="17"/>
  <c r="D14067" i="17"/>
  <c r="E14067" i="17"/>
  <c r="D14068" i="17"/>
  <c r="E14068" i="17"/>
  <c r="D14069" i="17"/>
  <c r="E14069" i="17"/>
  <c r="D14070" i="17"/>
  <c r="E14070" i="17"/>
  <c r="D14071" i="17"/>
  <c r="E14071" i="17"/>
  <c r="D14072" i="17"/>
  <c r="E14072" i="17"/>
  <c r="D14073" i="17"/>
  <c r="E14073" i="17"/>
  <c r="D14074" i="17"/>
  <c r="E14074" i="17"/>
  <c r="D14075" i="17"/>
  <c r="E14075" i="17"/>
  <c r="D14076" i="17"/>
  <c r="E14076" i="17"/>
  <c r="D14077" i="17"/>
  <c r="E14077" i="17"/>
  <c r="D14078" i="17"/>
  <c r="E14078" i="17"/>
  <c r="D14079" i="17"/>
  <c r="E14079" i="17"/>
  <c r="D14080" i="17"/>
  <c r="E14080" i="17"/>
  <c r="D14081" i="17"/>
  <c r="E14081" i="17"/>
  <c r="D14082" i="17"/>
  <c r="E14082" i="17"/>
  <c r="D14083" i="17"/>
  <c r="E14083" i="17"/>
  <c r="D14084" i="17"/>
  <c r="E14084" i="17"/>
  <c r="D14085" i="17"/>
  <c r="E14085" i="17"/>
  <c r="D14086" i="17"/>
  <c r="E14086" i="17"/>
  <c r="D14087" i="17"/>
  <c r="E14087" i="17"/>
  <c r="D14088" i="17"/>
  <c r="E14088" i="17"/>
  <c r="D14089" i="17"/>
  <c r="E14089" i="17"/>
  <c r="D14090" i="17"/>
  <c r="E14090" i="17"/>
  <c r="D14091" i="17"/>
  <c r="E14091" i="17"/>
  <c r="D14092" i="17"/>
  <c r="E14092" i="17"/>
  <c r="D14093" i="17"/>
  <c r="E14093" i="17"/>
  <c r="D14094" i="17"/>
  <c r="E14094" i="17"/>
  <c r="D14095" i="17"/>
  <c r="E14095" i="17"/>
  <c r="D14096" i="17"/>
  <c r="E14096" i="17"/>
  <c r="D14097" i="17"/>
  <c r="E14097" i="17"/>
  <c r="D14098" i="17"/>
  <c r="E14098" i="17"/>
  <c r="D14099" i="17"/>
  <c r="E14099" i="17"/>
  <c r="D14100" i="17"/>
  <c r="E14100" i="17"/>
  <c r="D14101" i="17"/>
  <c r="E14101" i="17"/>
  <c r="D14102" i="17"/>
  <c r="E14102" i="17"/>
  <c r="D14103" i="17"/>
  <c r="E14103" i="17"/>
  <c r="D14104" i="17"/>
  <c r="E14104" i="17"/>
  <c r="D14105" i="17"/>
  <c r="E14105" i="17"/>
  <c r="D14106" i="17"/>
  <c r="E14106" i="17"/>
  <c r="D14107" i="17"/>
  <c r="E14107" i="17"/>
  <c r="D14108" i="17"/>
  <c r="E14108" i="17"/>
  <c r="D14109" i="17"/>
  <c r="E14109" i="17"/>
  <c r="D14110" i="17"/>
  <c r="E14110" i="17"/>
  <c r="D14111" i="17"/>
  <c r="E14111" i="17"/>
  <c r="D14112" i="17"/>
  <c r="E14112" i="17"/>
  <c r="D14113" i="17"/>
  <c r="E14113" i="17"/>
  <c r="D14114" i="17"/>
  <c r="E14114" i="17"/>
  <c r="D14115" i="17"/>
  <c r="E14115" i="17"/>
  <c r="D14116" i="17"/>
  <c r="E14116" i="17"/>
  <c r="D14117" i="17"/>
  <c r="E14117" i="17"/>
  <c r="D14118" i="17"/>
  <c r="E14118" i="17"/>
  <c r="D14119" i="17"/>
  <c r="E14119" i="17"/>
  <c r="D14120" i="17"/>
  <c r="E14120" i="17"/>
  <c r="D14121" i="17"/>
  <c r="E14121" i="17"/>
  <c r="D14122" i="17"/>
  <c r="E14122" i="17"/>
  <c r="D14123" i="17"/>
  <c r="E14123" i="17"/>
  <c r="D14124" i="17"/>
  <c r="E14124" i="17"/>
  <c r="D14125" i="17"/>
  <c r="E14125" i="17"/>
  <c r="D14126" i="17"/>
  <c r="E14126" i="17"/>
  <c r="D14127" i="17"/>
  <c r="E14127" i="17"/>
  <c r="D14128" i="17"/>
  <c r="E14128" i="17"/>
  <c r="D14129" i="17"/>
  <c r="E14129" i="17"/>
  <c r="D14130" i="17"/>
  <c r="E14130" i="17"/>
  <c r="D14131" i="17"/>
  <c r="E14131" i="17"/>
  <c r="D14132" i="17"/>
  <c r="E14132" i="17"/>
  <c r="D14133" i="17"/>
  <c r="E14133" i="17"/>
  <c r="D14134" i="17"/>
  <c r="E14134" i="17"/>
  <c r="D14135" i="17"/>
  <c r="E14135" i="17"/>
  <c r="D14136" i="17"/>
  <c r="E14136" i="17"/>
  <c r="D14137" i="17"/>
  <c r="E14137" i="17"/>
  <c r="D14138" i="17"/>
  <c r="E14138" i="17"/>
  <c r="D14139" i="17"/>
  <c r="E14139" i="17"/>
  <c r="D14140" i="17"/>
  <c r="E14140" i="17"/>
  <c r="D14141" i="17"/>
  <c r="E14141" i="17"/>
  <c r="D14142" i="17"/>
  <c r="E14142" i="17"/>
  <c r="D14143" i="17"/>
  <c r="E14143" i="17"/>
  <c r="D14144" i="17"/>
  <c r="E14144" i="17"/>
  <c r="D14145" i="17"/>
  <c r="E14145" i="17"/>
  <c r="D14146" i="17"/>
  <c r="E14146" i="17"/>
  <c r="D14147" i="17"/>
  <c r="E14147" i="17"/>
  <c r="D14148" i="17"/>
  <c r="E14148" i="17"/>
  <c r="D14149" i="17"/>
  <c r="E14149" i="17"/>
  <c r="D14150" i="17"/>
  <c r="E14150" i="17"/>
  <c r="D14151" i="17"/>
  <c r="E14151" i="17"/>
  <c r="D14152" i="17"/>
  <c r="E14152" i="17"/>
  <c r="D14153" i="17"/>
  <c r="E14153" i="17"/>
  <c r="D14154" i="17"/>
  <c r="E14154" i="17"/>
  <c r="D14155" i="17"/>
  <c r="E14155" i="17"/>
  <c r="D14156" i="17"/>
  <c r="E14156" i="17"/>
  <c r="D14157" i="17"/>
  <c r="E14157" i="17"/>
  <c r="D14158" i="17"/>
  <c r="E14158" i="17"/>
  <c r="D14159" i="17"/>
  <c r="E14159" i="17"/>
  <c r="D14160" i="17"/>
  <c r="E14160" i="17"/>
  <c r="D14161" i="17"/>
  <c r="E14161" i="17"/>
  <c r="D14162" i="17"/>
  <c r="E14162" i="17"/>
  <c r="D14163" i="17"/>
  <c r="E14163" i="17"/>
  <c r="D14164" i="17"/>
  <c r="E14164" i="17"/>
  <c r="D14165" i="17"/>
  <c r="E14165" i="17"/>
  <c r="D14166" i="17"/>
  <c r="E14166" i="17"/>
  <c r="D14167" i="17"/>
  <c r="E14167" i="17"/>
  <c r="D14168" i="17"/>
  <c r="E14168" i="17"/>
  <c r="D14169" i="17"/>
  <c r="E14169" i="17"/>
  <c r="D14170" i="17"/>
  <c r="E14170" i="17"/>
  <c r="D14171" i="17"/>
  <c r="E14171" i="17"/>
  <c r="D14172" i="17"/>
  <c r="E14172" i="17"/>
  <c r="D14173" i="17"/>
  <c r="E14173" i="17"/>
  <c r="D14174" i="17"/>
  <c r="E14174" i="17"/>
  <c r="D14175" i="17"/>
  <c r="E14175" i="17"/>
  <c r="D14176" i="17"/>
  <c r="E14176" i="17"/>
  <c r="D14177" i="17"/>
  <c r="E14177" i="17"/>
  <c r="D14178" i="17"/>
  <c r="E14178" i="17"/>
  <c r="D14179" i="17"/>
  <c r="E14179" i="17"/>
  <c r="D14180" i="17"/>
  <c r="E14180" i="17"/>
  <c r="D14181" i="17"/>
  <c r="E14181" i="17"/>
  <c r="D14182" i="17"/>
  <c r="E14182" i="17"/>
  <c r="D14183" i="17"/>
  <c r="E14183" i="17"/>
  <c r="D14184" i="17"/>
  <c r="E14184" i="17"/>
  <c r="D14185" i="17"/>
  <c r="E14185" i="17"/>
  <c r="D14186" i="17"/>
  <c r="E14186" i="17"/>
  <c r="D14187" i="17"/>
  <c r="E14187" i="17"/>
  <c r="D14188" i="17"/>
  <c r="E14188" i="17"/>
  <c r="D14189" i="17"/>
  <c r="E14189" i="17"/>
  <c r="D14190" i="17"/>
  <c r="E14190" i="17"/>
  <c r="D14191" i="17"/>
  <c r="E14191" i="17"/>
  <c r="D14192" i="17"/>
  <c r="E14192" i="17"/>
  <c r="D14193" i="17"/>
  <c r="E14193" i="17"/>
  <c r="D14194" i="17"/>
  <c r="E14194" i="17"/>
  <c r="D14195" i="17"/>
  <c r="E14195" i="17"/>
  <c r="D14196" i="17"/>
  <c r="E14196" i="17"/>
  <c r="D14197" i="17"/>
  <c r="E14197" i="17"/>
  <c r="D14198" i="17"/>
  <c r="E14198" i="17"/>
  <c r="D14199" i="17"/>
  <c r="E14199" i="17"/>
  <c r="D14200" i="17"/>
  <c r="E14200" i="17"/>
  <c r="D14201" i="17"/>
  <c r="E14201" i="17"/>
  <c r="D14202" i="17"/>
  <c r="E14202" i="17"/>
  <c r="D14203" i="17"/>
  <c r="E14203" i="17"/>
  <c r="D14204" i="17"/>
  <c r="E14204" i="17"/>
  <c r="D14205" i="17"/>
  <c r="E14205" i="17"/>
  <c r="D14206" i="17"/>
  <c r="E14206" i="17"/>
  <c r="D14207" i="17"/>
  <c r="E14207" i="17"/>
  <c r="D14208" i="17"/>
  <c r="E14208" i="17"/>
  <c r="D14209" i="17"/>
  <c r="E14209" i="17"/>
  <c r="D14210" i="17"/>
  <c r="E14210" i="17"/>
  <c r="D14211" i="17"/>
  <c r="E14211" i="17"/>
  <c r="D14212" i="17"/>
  <c r="E14212" i="17"/>
  <c r="D14213" i="17"/>
  <c r="E14213" i="17"/>
  <c r="D14214" i="17"/>
  <c r="E14214" i="17"/>
  <c r="D14215" i="17"/>
  <c r="E14215" i="17"/>
  <c r="D14216" i="17"/>
  <c r="E14216" i="17"/>
  <c r="D14217" i="17"/>
  <c r="E14217" i="17"/>
  <c r="D14218" i="17"/>
  <c r="E14218" i="17"/>
  <c r="D14219" i="17"/>
  <c r="E14219" i="17"/>
  <c r="D14220" i="17"/>
  <c r="E14220" i="17"/>
  <c r="D14221" i="17"/>
  <c r="E14221" i="17"/>
  <c r="D14222" i="17"/>
  <c r="E14222" i="17"/>
  <c r="D14223" i="17"/>
  <c r="E14223" i="17"/>
  <c r="D14224" i="17"/>
  <c r="E14224" i="17"/>
  <c r="D14225" i="17"/>
  <c r="E14225" i="17"/>
  <c r="D14226" i="17"/>
  <c r="E14226" i="17"/>
  <c r="D14227" i="17"/>
  <c r="E14227" i="17"/>
  <c r="D14228" i="17"/>
  <c r="E14228" i="17"/>
  <c r="D14229" i="17"/>
  <c r="E14229" i="17"/>
  <c r="D14230" i="17"/>
  <c r="E14230" i="17"/>
  <c r="D14231" i="17"/>
  <c r="E14231" i="17"/>
  <c r="D14232" i="17"/>
  <c r="E14232" i="17"/>
  <c r="D14233" i="17"/>
  <c r="E14233" i="17"/>
  <c r="D14234" i="17"/>
  <c r="E14234" i="17"/>
  <c r="D14235" i="17"/>
  <c r="E14235" i="17"/>
  <c r="D14236" i="17"/>
  <c r="E14236" i="17"/>
  <c r="D14237" i="17"/>
  <c r="E14237" i="17"/>
  <c r="D14238" i="17"/>
  <c r="E14238" i="17"/>
  <c r="D14239" i="17"/>
  <c r="E14239" i="17"/>
  <c r="D14240" i="17"/>
  <c r="E14240" i="17"/>
  <c r="D14241" i="17"/>
  <c r="E14241" i="17"/>
  <c r="D14242" i="17"/>
  <c r="E14242" i="17"/>
  <c r="D14243" i="17"/>
  <c r="E14243" i="17"/>
  <c r="D14244" i="17"/>
  <c r="E14244" i="17"/>
  <c r="D14245" i="17"/>
  <c r="E14245" i="17"/>
  <c r="D14246" i="17"/>
  <c r="E14246" i="17"/>
  <c r="D14247" i="17"/>
  <c r="E14247" i="17"/>
  <c r="D14248" i="17"/>
  <c r="E14248" i="17"/>
  <c r="D14249" i="17"/>
  <c r="E14249" i="17"/>
  <c r="D14250" i="17"/>
  <c r="E14250" i="17"/>
  <c r="D14251" i="17"/>
  <c r="E14251" i="17"/>
  <c r="D14252" i="17"/>
  <c r="E14252" i="17"/>
  <c r="D14253" i="17"/>
  <c r="E14253" i="17"/>
  <c r="D14254" i="17"/>
  <c r="E14254" i="17"/>
  <c r="D14255" i="17"/>
  <c r="E14255" i="17"/>
  <c r="D14256" i="17"/>
  <c r="E14256" i="17"/>
  <c r="D14257" i="17"/>
  <c r="E14257" i="17"/>
  <c r="D14258" i="17"/>
  <c r="E14258" i="17"/>
  <c r="D14259" i="17"/>
  <c r="E14259" i="17"/>
  <c r="D14260" i="17"/>
  <c r="E14260" i="17"/>
  <c r="D14261" i="17"/>
  <c r="E14261" i="17"/>
  <c r="D14262" i="17"/>
  <c r="E14262" i="17"/>
  <c r="D14263" i="17"/>
  <c r="E14263" i="17"/>
  <c r="D14264" i="17"/>
  <c r="E14264" i="17"/>
  <c r="D14265" i="17"/>
  <c r="E14265" i="17"/>
  <c r="D14266" i="17"/>
  <c r="E14266" i="17"/>
  <c r="D14267" i="17"/>
  <c r="E14267" i="17"/>
  <c r="D14268" i="17"/>
  <c r="E14268" i="17"/>
  <c r="D14269" i="17"/>
  <c r="E14269" i="17"/>
  <c r="D14270" i="17"/>
  <c r="E14270" i="17"/>
  <c r="D14271" i="17"/>
  <c r="E14271" i="17"/>
  <c r="D14272" i="17"/>
  <c r="E14272" i="17"/>
  <c r="D14273" i="17"/>
  <c r="E14273" i="17"/>
  <c r="D14274" i="17"/>
  <c r="E14274" i="17"/>
  <c r="D14275" i="17"/>
  <c r="E14275" i="17"/>
  <c r="D14276" i="17"/>
  <c r="E14276" i="17"/>
  <c r="D14277" i="17"/>
  <c r="E14277" i="17"/>
  <c r="D14278" i="17"/>
  <c r="E14278" i="17"/>
  <c r="D14279" i="17"/>
  <c r="E14279" i="17"/>
  <c r="D14280" i="17"/>
  <c r="E14280" i="17"/>
  <c r="D14281" i="17"/>
  <c r="E14281" i="17"/>
  <c r="D14282" i="17"/>
  <c r="E14282" i="17"/>
  <c r="D14283" i="17"/>
  <c r="E14283" i="17"/>
  <c r="D14284" i="17"/>
  <c r="E14284" i="17"/>
  <c r="D14285" i="17"/>
  <c r="E14285" i="17"/>
  <c r="D14286" i="17"/>
  <c r="E14286" i="17"/>
  <c r="D14287" i="17"/>
  <c r="E14287" i="17"/>
  <c r="D14288" i="17"/>
  <c r="E14288" i="17"/>
  <c r="D14289" i="17"/>
  <c r="E14289" i="17"/>
  <c r="D14290" i="17"/>
  <c r="E14290" i="17"/>
  <c r="D14291" i="17"/>
  <c r="E14291" i="17"/>
  <c r="D14292" i="17"/>
  <c r="E14292" i="17"/>
  <c r="D14293" i="17"/>
  <c r="E14293" i="17"/>
  <c r="D14294" i="17"/>
  <c r="E14294" i="17"/>
  <c r="D14295" i="17"/>
  <c r="E14295" i="17"/>
  <c r="D14296" i="17"/>
  <c r="E14296" i="17"/>
  <c r="D14297" i="17"/>
  <c r="E14297" i="17"/>
  <c r="D14298" i="17"/>
  <c r="E14298" i="17"/>
  <c r="D14299" i="17"/>
  <c r="E14299" i="17"/>
  <c r="D14300" i="17"/>
  <c r="E14300" i="17"/>
  <c r="D14301" i="17"/>
  <c r="E14301" i="17"/>
  <c r="D14302" i="17"/>
  <c r="E14302" i="17"/>
  <c r="D14303" i="17"/>
  <c r="E14303" i="17"/>
  <c r="D14304" i="17"/>
  <c r="E14304" i="17"/>
  <c r="D14305" i="17"/>
  <c r="E14305" i="17"/>
  <c r="D14306" i="17"/>
  <c r="E14306" i="17"/>
  <c r="D14307" i="17"/>
  <c r="E14307" i="17"/>
  <c r="D14308" i="17"/>
  <c r="E14308" i="17"/>
  <c r="D14309" i="17"/>
  <c r="E14309" i="17"/>
  <c r="D14310" i="17"/>
  <c r="E14310" i="17"/>
  <c r="D14311" i="17"/>
  <c r="E14311" i="17"/>
  <c r="D14312" i="17"/>
  <c r="E14312" i="17"/>
  <c r="D14313" i="17"/>
  <c r="E14313" i="17"/>
  <c r="D14314" i="17"/>
  <c r="E14314" i="17"/>
  <c r="D14315" i="17"/>
  <c r="E14315" i="17"/>
  <c r="D14316" i="17"/>
  <c r="E14316" i="17"/>
  <c r="D14317" i="17"/>
  <c r="E14317" i="17"/>
  <c r="D14318" i="17"/>
  <c r="E14318" i="17"/>
  <c r="D14319" i="17"/>
  <c r="E14319" i="17"/>
  <c r="D14320" i="17"/>
  <c r="E14320" i="17"/>
  <c r="D14321" i="17"/>
  <c r="E14321" i="17"/>
  <c r="D14322" i="17"/>
  <c r="E14322" i="17"/>
  <c r="D14323" i="17"/>
  <c r="E14323" i="17"/>
  <c r="D14324" i="17"/>
  <c r="E14324" i="17"/>
  <c r="D14325" i="17"/>
  <c r="E14325" i="17"/>
  <c r="D14326" i="17"/>
  <c r="E14326" i="17"/>
  <c r="D14327" i="17"/>
  <c r="E14327" i="17"/>
  <c r="D14328" i="17"/>
  <c r="E14328" i="17"/>
  <c r="D14329" i="17"/>
  <c r="E14329" i="17"/>
  <c r="D14330" i="17"/>
  <c r="E14330" i="17"/>
  <c r="D14331" i="17"/>
  <c r="E14331" i="17"/>
  <c r="D14332" i="17"/>
  <c r="E14332" i="17"/>
  <c r="D14333" i="17"/>
  <c r="E14333" i="17"/>
  <c r="D14334" i="17"/>
  <c r="E14334" i="17"/>
  <c r="D14335" i="17"/>
  <c r="E14335" i="17"/>
  <c r="D14336" i="17"/>
  <c r="E14336" i="17"/>
  <c r="D14337" i="17"/>
  <c r="E14337" i="17"/>
  <c r="D14338" i="17"/>
  <c r="E14338" i="17"/>
  <c r="D14339" i="17"/>
  <c r="E14339" i="17"/>
  <c r="D14340" i="17"/>
  <c r="E14340" i="17"/>
  <c r="D14341" i="17"/>
  <c r="E14341" i="17"/>
  <c r="D14342" i="17"/>
  <c r="E14342" i="17"/>
  <c r="D14343" i="17"/>
  <c r="E14343" i="17"/>
  <c r="D14344" i="17"/>
  <c r="E14344" i="17"/>
  <c r="D14345" i="17"/>
  <c r="E14345" i="17"/>
  <c r="D14346" i="17"/>
  <c r="E14346" i="17"/>
  <c r="D14347" i="17"/>
  <c r="E14347" i="17"/>
  <c r="D14348" i="17"/>
  <c r="E14348" i="17"/>
  <c r="D14349" i="17"/>
  <c r="E14349" i="17"/>
  <c r="D14350" i="17"/>
  <c r="E14350" i="17"/>
  <c r="D14351" i="17"/>
  <c r="E14351" i="17"/>
  <c r="D14352" i="17"/>
  <c r="E14352" i="17"/>
  <c r="D14353" i="17"/>
  <c r="E14353" i="17"/>
  <c r="D14354" i="17"/>
  <c r="E14354" i="17"/>
  <c r="D14355" i="17"/>
  <c r="E14355" i="17"/>
  <c r="D14356" i="17"/>
  <c r="E14356" i="17"/>
  <c r="D14357" i="17"/>
  <c r="E14357" i="17"/>
  <c r="D14358" i="17"/>
  <c r="E14358" i="17"/>
  <c r="D14359" i="17"/>
  <c r="E14359" i="17"/>
  <c r="D14360" i="17"/>
  <c r="E14360" i="17"/>
  <c r="D14361" i="17"/>
  <c r="E14361" i="17"/>
  <c r="D14362" i="17"/>
  <c r="E14362" i="17"/>
  <c r="D14363" i="17"/>
  <c r="E14363" i="17"/>
  <c r="D14364" i="17"/>
  <c r="E14364" i="17"/>
  <c r="D14365" i="17"/>
  <c r="E14365" i="17"/>
  <c r="D14366" i="17"/>
  <c r="E14366" i="17"/>
  <c r="D14367" i="17"/>
  <c r="E14367" i="17"/>
  <c r="D14368" i="17"/>
  <c r="E14368" i="17"/>
  <c r="D14369" i="17"/>
  <c r="E14369" i="17"/>
  <c r="D14370" i="17"/>
  <c r="E14370" i="17"/>
  <c r="D14371" i="17"/>
  <c r="E14371" i="17"/>
  <c r="D14372" i="17"/>
  <c r="E14372" i="17"/>
  <c r="D14373" i="17"/>
  <c r="E14373" i="17"/>
  <c r="D14374" i="17"/>
  <c r="E14374" i="17"/>
  <c r="D14375" i="17"/>
  <c r="E14375" i="17"/>
  <c r="D14376" i="17"/>
  <c r="E14376" i="17"/>
  <c r="D14377" i="17"/>
  <c r="E14377" i="17"/>
  <c r="D14378" i="17"/>
  <c r="E14378" i="17"/>
  <c r="D14379" i="17"/>
  <c r="E14379" i="17"/>
  <c r="D14380" i="17"/>
  <c r="E14380" i="17"/>
  <c r="D14381" i="17"/>
  <c r="E14381" i="17"/>
  <c r="D14382" i="17"/>
  <c r="E14382" i="17"/>
  <c r="D14383" i="17"/>
  <c r="E14383" i="17"/>
  <c r="D14384" i="17"/>
  <c r="E14384" i="17"/>
  <c r="D14385" i="17"/>
  <c r="E14385" i="17"/>
  <c r="D14386" i="17"/>
  <c r="E14386" i="17"/>
  <c r="D14387" i="17"/>
  <c r="E14387" i="17"/>
  <c r="D14388" i="17"/>
  <c r="E14388" i="17"/>
  <c r="D14389" i="17"/>
  <c r="E14389" i="17"/>
  <c r="D14390" i="17"/>
  <c r="E14390" i="17"/>
  <c r="D14391" i="17"/>
  <c r="E14391" i="17"/>
  <c r="D14392" i="17"/>
  <c r="E14392" i="17"/>
  <c r="D14393" i="17"/>
  <c r="E14393" i="17"/>
  <c r="D14394" i="17"/>
  <c r="E14394" i="17"/>
  <c r="D14395" i="17"/>
  <c r="E14395" i="17"/>
  <c r="D14396" i="17"/>
  <c r="E14396" i="17"/>
  <c r="D14397" i="17"/>
  <c r="E14397" i="17"/>
  <c r="D14398" i="17"/>
  <c r="E14398" i="17"/>
  <c r="D14399" i="17"/>
  <c r="E14399" i="17"/>
  <c r="D14400" i="17"/>
  <c r="E14400" i="17"/>
  <c r="D14401" i="17"/>
  <c r="E14401" i="17"/>
  <c r="D14402" i="17"/>
  <c r="E14402" i="17"/>
  <c r="D14403" i="17"/>
  <c r="E14403" i="17"/>
  <c r="D14404" i="17"/>
  <c r="E14404" i="17"/>
  <c r="D14405" i="17"/>
  <c r="E14405" i="17"/>
  <c r="D14406" i="17"/>
  <c r="E14406" i="17"/>
  <c r="D14407" i="17"/>
  <c r="E14407" i="17"/>
  <c r="D14408" i="17"/>
  <c r="E14408" i="17"/>
  <c r="D14409" i="17"/>
  <c r="E14409" i="17"/>
  <c r="D14410" i="17"/>
  <c r="E14410" i="17"/>
  <c r="D14411" i="17"/>
  <c r="E14411" i="17"/>
  <c r="D14412" i="17"/>
  <c r="E14412" i="17"/>
  <c r="D14413" i="17"/>
  <c r="E14413" i="17"/>
  <c r="D14414" i="17"/>
  <c r="E14414" i="17"/>
  <c r="D14415" i="17"/>
  <c r="E14415" i="17"/>
  <c r="D14416" i="17"/>
  <c r="E14416" i="17"/>
  <c r="D14417" i="17"/>
  <c r="E14417" i="17"/>
  <c r="D14418" i="17"/>
  <c r="E14418" i="17"/>
  <c r="D14419" i="17"/>
  <c r="E14419" i="17"/>
  <c r="D14420" i="17"/>
  <c r="E14420" i="17"/>
  <c r="D14421" i="17"/>
  <c r="E14421" i="17"/>
  <c r="D14422" i="17"/>
  <c r="E14422" i="17"/>
  <c r="D14423" i="17"/>
  <c r="E14423" i="17"/>
  <c r="D14424" i="17"/>
  <c r="E14424" i="17"/>
  <c r="D14425" i="17"/>
  <c r="E14425" i="17"/>
  <c r="D14426" i="17"/>
  <c r="E14426" i="17"/>
  <c r="D14427" i="17"/>
  <c r="E14427" i="17"/>
  <c r="D14428" i="17"/>
  <c r="E14428" i="17"/>
  <c r="D14429" i="17"/>
  <c r="E14429" i="17"/>
  <c r="D14430" i="17"/>
  <c r="E14430" i="17"/>
  <c r="D14431" i="17"/>
  <c r="E14431" i="17"/>
  <c r="D14432" i="17"/>
  <c r="E14432" i="17"/>
  <c r="D14433" i="17"/>
  <c r="E14433" i="17"/>
  <c r="D14434" i="17"/>
  <c r="E14434" i="17"/>
  <c r="D14435" i="17"/>
  <c r="E14435" i="17"/>
  <c r="D14436" i="17"/>
  <c r="E14436" i="17"/>
  <c r="D14437" i="17"/>
  <c r="E14437" i="17"/>
  <c r="D14438" i="17"/>
  <c r="E14438" i="17"/>
  <c r="D14439" i="17"/>
  <c r="E14439" i="17"/>
  <c r="D14440" i="17"/>
  <c r="E14440" i="17"/>
  <c r="D14441" i="17"/>
  <c r="E14441" i="17"/>
  <c r="D14442" i="17"/>
  <c r="E14442" i="17"/>
  <c r="D14443" i="17"/>
  <c r="E14443" i="17"/>
  <c r="D14444" i="17"/>
  <c r="E14444" i="17"/>
  <c r="D14445" i="17"/>
  <c r="E14445" i="17"/>
  <c r="D14446" i="17"/>
  <c r="E14446" i="17"/>
  <c r="D14447" i="17"/>
  <c r="E14447" i="17"/>
  <c r="D14448" i="17"/>
  <c r="E14448" i="17"/>
  <c r="D14449" i="17"/>
  <c r="E14449" i="17"/>
  <c r="D14450" i="17"/>
  <c r="E14450" i="17"/>
  <c r="D14451" i="17"/>
  <c r="E14451" i="17"/>
  <c r="D14452" i="17"/>
  <c r="E14452" i="17"/>
  <c r="D14453" i="17"/>
  <c r="E14453" i="17"/>
  <c r="D14454" i="17"/>
  <c r="E14454" i="17"/>
  <c r="D14455" i="17"/>
  <c r="E14455" i="17"/>
  <c r="D14456" i="17"/>
  <c r="E14456" i="17"/>
  <c r="D14457" i="17"/>
  <c r="E14457" i="17"/>
  <c r="D14458" i="17"/>
  <c r="E14458" i="17"/>
  <c r="D14459" i="17"/>
  <c r="E14459" i="17"/>
  <c r="D14460" i="17"/>
  <c r="E14460" i="17"/>
  <c r="D14461" i="17"/>
  <c r="E14461" i="17"/>
  <c r="D14462" i="17"/>
  <c r="E14462" i="17"/>
  <c r="D14463" i="17"/>
  <c r="E14463" i="17"/>
  <c r="D14464" i="17"/>
  <c r="E14464" i="17"/>
  <c r="D14465" i="17"/>
  <c r="E14465" i="17"/>
  <c r="D14466" i="17"/>
  <c r="E14466" i="17"/>
  <c r="D14467" i="17"/>
  <c r="E14467" i="17"/>
  <c r="D14468" i="17"/>
  <c r="E14468" i="17"/>
  <c r="D14469" i="17"/>
  <c r="E14469" i="17"/>
  <c r="D14470" i="17"/>
  <c r="E14470" i="17"/>
  <c r="D14471" i="17"/>
  <c r="E14471" i="17"/>
  <c r="D14472" i="17"/>
  <c r="E14472" i="17"/>
  <c r="D14473" i="17"/>
  <c r="E14473" i="17"/>
  <c r="D14474" i="17"/>
  <c r="E14474" i="17"/>
  <c r="D14475" i="17"/>
  <c r="E14475" i="17"/>
  <c r="D14476" i="17"/>
  <c r="E14476" i="17"/>
  <c r="D14477" i="17"/>
  <c r="E14477" i="17"/>
  <c r="D14478" i="17"/>
  <c r="E14478" i="17"/>
  <c r="D14479" i="17"/>
  <c r="E14479" i="17"/>
  <c r="D14480" i="17"/>
  <c r="E14480" i="17"/>
  <c r="D14481" i="17"/>
  <c r="E14481" i="17"/>
  <c r="D14482" i="17"/>
  <c r="E14482" i="17"/>
  <c r="D14483" i="17"/>
  <c r="E14483" i="17"/>
  <c r="D14484" i="17"/>
  <c r="E14484" i="17"/>
  <c r="D14485" i="17"/>
  <c r="E14485" i="17"/>
  <c r="D14486" i="17"/>
  <c r="E14486" i="17"/>
  <c r="D14487" i="17"/>
  <c r="E14487" i="17"/>
  <c r="D14488" i="17"/>
  <c r="E14488" i="17"/>
  <c r="D14489" i="17"/>
  <c r="E14489" i="17"/>
  <c r="D14490" i="17"/>
  <c r="E14490" i="17"/>
  <c r="D14491" i="17"/>
  <c r="E14491" i="17"/>
  <c r="D14492" i="17"/>
  <c r="E14492" i="17"/>
  <c r="D14493" i="17"/>
  <c r="E14493" i="17"/>
  <c r="D14494" i="17"/>
  <c r="E14494" i="17"/>
  <c r="D14495" i="17"/>
  <c r="E14495" i="17"/>
  <c r="D14496" i="17"/>
  <c r="E14496" i="17"/>
  <c r="D14497" i="17"/>
  <c r="E14497" i="17"/>
  <c r="D14498" i="17"/>
  <c r="E14498" i="17"/>
  <c r="D14499" i="17"/>
  <c r="E14499" i="17"/>
  <c r="D14500" i="17"/>
  <c r="E14500" i="17"/>
  <c r="D14501" i="17"/>
  <c r="E14501" i="17"/>
  <c r="D14502" i="17"/>
  <c r="E14502" i="17"/>
  <c r="D14503" i="17"/>
  <c r="E14503" i="17"/>
  <c r="D14504" i="17"/>
  <c r="E14504" i="17"/>
  <c r="D14505" i="17"/>
  <c r="E14505" i="17"/>
  <c r="D14506" i="17"/>
  <c r="E14506" i="17"/>
  <c r="D14507" i="17"/>
  <c r="E14507" i="17"/>
  <c r="D14508" i="17"/>
  <c r="E14508" i="17"/>
  <c r="D14509" i="17"/>
  <c r="E14509" i="17"/>
  <c r="D14510" i="17"/>
  <c r="E14510" i="17"/>
  <c r="D14511" i="17"/>
  <c r="E14511" i="17"/>
  <c r="D14512" i="17"/>
  <c r="E14512" i="17"/>
  <c r="D14513" i="17"/>
  <c r="E14513" i="17"/>
  <c r="D14514" i="17"/>
  <c r="E14514" i="17"/>
  <c r="D14515" i="17"/>
  <c r="E14515" i="17"/>
  <c r="D14516" i="17"/>
  <c r="E14516" i="17"/>
  <c r="D14517" i="17"/>
  <c r="E14517" i="17"/>
  <c r="D14518" i="17"/>
  <c r="E14518" i="17"/>
  <c r="D14519" i="17"/>
  <c r="E14519" i="17"/>
  <c r="D14520" i="17"/>
  <c r="E14520" i="17"/>
  <c r="D14521" i="17"/>
  <c r="E14521" i="17"/>
  <c r="D14522" i="17"/>
  <c r="E14522" i="17"/>
  <c r="D14523" i="17"/>
  <c r="E14523" i="17"/>
  <c r="D14524" i="17"/>
  <c r="E14524" i="17"/>
  <c r="D14525" i="17"/>
  <c r="E14525" i="17"/>
  <c r="D14526" i="17"/>
  <c r="E14526" i="17"/>
  <c r="D14527" i="17"/>
  <c r="E14527" i="17"/>
  <c r="D14528" i="17"/>
  <c r="E14528" i="17"/>
  <c r="D14529" i="17"/>
  <c r="E14529" i="17"/>
  <c r="D14530" i="17"/>
  <c r="E14530" i="17"/>
  <c r="D14531" i="17"/>
  <c r="E14531" i="17"/>
  <c r="D14532" i="17"/>
  <c r="E14532" i="17"/>
  <c r="D14533" i="17"/>
  <c r="E14533" i="17"/>
  <c r="D14534" i="17"/>
  <c r="E14534" i="17"/>
  <c r="D14535" i="17"/>
  <c r="E14535" i="17"/>
  <c r="D14536" i="17"/>
  <c r="E14536" i="17"/>
  <c r="D14537" i="17"/>
  <c r="E14537" i="17"/>
  <c r="D14538" i="17"/>
  <c r="E14538" i="17"/>
  <c r="D14539" i="17"/>
  <c r="E14539" i="17"/>
  <c r="D14540" i="17"/>
  <c r="E14540" i="17"/>
  <c r="D14541" i="17"/>
  <c r="E14541" i="17"/>
  <c r="D14542" i="17"/>
  <c r="E14542" i="17"/>
  <c r="D14543" i="17"/>
  <c r="E14543" i="17"/>
  <c r="D14544" i="17"/>
  <c r="E14544" i="17"/>
  <c r="D14545" i="17"/>
  <c r="E14545" i="17"/>
  <c r="D14546" i="17"/>
  <c r="E14546" i="17"/>
  <c r="D14547" i="17"/>
  <c r="E14547" i="17"/>
  <c r="D14548" i="17"/>
  <c r="E14548" i="17"/>
  <c r="D14549" i="17"/>
  <c r="E14549" i="17"/>
  <c r="D14550" i="17"/>
  <c r="E14550" i="17"/>
  <c r="D14551" i="17"/>
  <c r="E14551" i="17"/>
  <c r="D14552" i="17"/>
  <c r="E14552" i="17"/>
  <c r="D14553" i="17"/>
  <c r="E14553" i="17"/>
  <c r="D14554" i="17"/>
  <c r="E14554" i="17"/>
  <c r="D14555" i="17"/>
  <c r="E14555" i="17"/>
  <c r="D14556" i="17"/>
  <c r="E14556" i="17"/>
  <c r="D14557" i="17"/>
  <c r="E14557" i="17"/>
  <c r="D14558" i="17"/>
  <c r="E14558" i="17"/>
  <c r="D14559" i="17"/>
  <c r="E14559" i="17"/>
  <c r="D14560" i="17"/>
  <c r="E14560" i="17"/>
  <c r="D14561" i="17"/>
  <c r="E14561" i="17"/>
  <c r="D14562" i="17"/>
  <c r="E14562" i="17"/>
  <c r="D14563" i="17"/>
  <c r="E14563" i="17"/>
  <c r="D14564" i="17"/>
  <c r="E14564" i="17"/>
  <c r="D14565" i="17"/>
  <c r="E14565" i="17"/>
  <c r="D14566" i="17"/>
  <c r="E14566" i="17"/>
  <c r="D14567" i="17"/>
  <c r="E14567" i="17"/>
  <c r="D14568" i="17"/>
  <c r="E14568" i="17"/>
  <c r="D14569" i="17"/>
  <c r="E14569" i="17"/>
  <c r="D14570" i="17"/>
  <c r="E14570" i="17"/>
  <c r="D14571" i="17"/>
  <c r="E14571" i="17"/>
  <c r="D14572" i="17"/>
  <c r="E14572" i="17"/>
  <c r="D14573" i="17"/>
  <c r="E14573" i="17"/>
  <c r="D14574" i="17"/>
  <c r="E14574" i="17"/>
  <c r="D14575" i="17"/>
  <c r="E14575" i="17"/>
  <c r="D14576" i="17"/>
  <c r="E14576" i="17"/>
  <c r="D14577" i="17"/>
  <c r="E14577" i="17"/>
  <c r="D14578" i="17"/>
  <c r="E14578" i="17"/>
  <c r="D14579" i="17"/>
  <c r="E14579" i="17"/>
  <c r="D14580" i="17"/>
  <c r="E14580" i="17"/>
  <c r="D14581" i="17"/>
  <c r="E14581" i="17"/>
  <c r="D14582" i="17"/>
  <c r="E14582" i="17"/>
  <c r="D14583" i="17"/>
  <c r="E14583" i="17"/>
  <c r="D14584" i="17"/>
  <c r="E14584" i="17"/>
  <c r="D14585" i="17"/>
  <c r="E14585" i="17"/>
  <c r="D14586" i="17"/>
  <c r="E14586" i="17"/>
  <c r="D14587" i="17"/>
  <c r="E14587" i="17"/>
  <c r="D14588" i="17"/>
  <c r="E14588" i="17"/>
  <c r="D14589" i="17"/>
  <c r="E14589" i="17"/>
  <c r="D14590" i="17"/>
  <c r="E14590" i="17"/>
  <c r="D14591" i="17"/>
  <c r="E14591" i="17"/>
  <c r="D14592" i="17"/>
  <c r="E14592" i="17"/>
  <c r="D14593" i="17"/>
  <c r="E14593" i="17"/>
  <c r="D14594" i="17"/>
  <c r="E14594" i="17"/>
  <c r="D14595" i="17"/>
  <c r="E14595" i="17"/>
  <c r="D14596" i="17"/>
  <c r="E14596" i="17"/>
  <c r="D14597" i="17"/>
  <c r="E14597" i="17"/>
  <c r="D14598" i="17"/>
  <c r="E14598" i="17"/>
  <c r="D14599" i="17"/>
  <c r="E14599" i="17"/>
  <c r="D14600" i="17"/>
  <c r="E14600" i="17"/>
  <c r="D14601" i="17"/>
  <c r="E14601" i="17"/>
  <c r="D14602" i="17"/>
  <c r="E14602" i="17"/>
  <c r="D14603" i="17"/>
  <c r="E14603" i="17"/>
  <c r="D14604" i="17"/>
  <c r="E14604" i="17"/>
  <c r="D14605" i="17"/>
  <c r="E14605" i="17"/>
  <c r="D14606" i="17"/>
  <c r="E14606" i="17"/>
  <c r="D14607" i="17"/>
  <c r="E14607" i="17"/>
  <c r="D14608" i="17"/>
  <c r="E14608" i="17"/>
  <c r="D14609" i="17"/>
  <c r="E14609" i="17"/>
  <c r="D14610" i="17"/>
  <c r="E14610" i="17"/>
  <c r="D14611" i="17"/>
  <c r="E14611" i="17"/>
  <c r="D14612" i="17"/>
  <c r="E14612" i="17"/>
  <c r="D14613" i="17"/>
  <c r="E14613" i="17"/>
  <c r="D14614" i="17"/>
  <c r="E14614" i="17"/>
  <c r="D14615" i="17"/>
  <c r="E14615" i="17"/>
  <c r="D14616" i="17"/>
  <c r="E14616" i="17"/>
  <c r="D14617" i="17"/>
  <c r="E14617" i="17"/>
  <c r="D14618" i="17"/>
  <c r="E14618" i="17"/>
  <c r="D14619" i="17"/>
  <c r="E14619" i="17"/>
  <c r="D14620" i="17"/>
  <c r="E14620" i="17"/>
  <c r="D14621" i="17"/>
  <c r="E14621" i="17"/>
  <c r="D14622" i="17"/>
  <c r="E14622" i="17"/>
  <c r="D14623" i="17"/>
  <c r="E14623" i="17"/>
  <c r="D14624" i="17"/>
  <c r="E14624" i="17"/>
  <c r="D14625" i="17"/>
  <c r="E14625" i="17"/>
  <c r="D14626" i="17"/>
  <c r="E14626" i="17"/>
  <c r="D14627" i="17"/>
  <c r="E14627" i="17"/>
  <c r="D14628" i="17"/>
  <c r="E14628" i="17"/>
  <c r="D14629" i="17"/>
  <c r="E14629" i="17"/>
  <c r="D14630" i="17"/>
  <c r="E14630" i="17"/>
  <c r="D14631" i="17"/>
  <c r="E14631" i="17"/>
  <c r="D14632" i="17"/>
  <c r="E14632" i="17"/>
  <c r="D14633" i="17"/>
  <c r="E14633" i="17"/>
  <c r="D14634" i="17"/>
  <c r="E14634" i="17"/>
  <c r="D14635" i="17"/>
  <c r="E14635" i="17"/>
  <c r="D14636" i="17"/>
  <c r="E14636" i="17"/>
  <c r="D14637" i="17"/>
  <c r="E14637" i="17"/>
  <c r="D14638" i="17"/>
  <c r="E14638" i="17"/>
  <c r="D14639" i="17"/>
  <c r="E14639" i="17"/>
  <c r="D14640" i="17"/>
  <c r="E14640" i="17"/>
  <c r="D14641" i="17"/>
  <c r="E14641" i="17"/>
  <c r="D14642" i="17"/>
  <c r="E14642" i="17"/>
  <c r="D14643" i="17"/>
  <c r="E14643" i="17"/>
  <c r="D14644" i="17"/>
  <c r="E14644" i="17"/>
  <c r="D14645" i="17"/>
  <c r="E14645" i="17"/>
  <c r="D14646" i="17"/>
  <c r="E14646" i="17"/>
  <c r="D14647" i="17"/>
  <c r="E14647" i="17"/>
  <c r="D14648" i="17"/>
  <c r="E14648" i="17"/>
  <c r="D14649" i="17"/>
  <c r="E14649" i="17"/>
  <c r="D14650" i="17"/>
  <c r="E14650" i="17"/>
  <c r="D14651" i="17"/>
  <c r="E14651" i="17"/>
  <c r="D14652" i="17"/>
  <c r="E14652" i="17"/>
  <c r="D14653" i="17"/>
  <c r="E14653" i="17"/>
  <c r="D14654" i="17"/>
  <c r="E14654" i="17"/>
  <c r="D14655" i="17"/>
  <c r="E14655" i="17"/>
  <c r="D14656" i="17"/>
  <c r="E14656" i="17"/>
  <c r="D14657" i="17"/>
  <c r="E14657" i="17"/>
  <c r="D14658" i="17"/>
  <c r="E14658" i="17"/>
  <c r="D14659" i="17"/>
  <c r="E14659" i="17"/>
  <c r="D14660" i="17"/>
  <c r="E14660" i="17"/>
  <c r="D14661" i="17"/>
  <c r="E14661" i="17"/>
  <c r="D14662" i="17"/>
  <c r="E14662" i="17"/>
  <c r="D14663" i="17"/>
  <c r="E14663" i="17"/>
  <c r="D14664" i="17"/>
  <c r="E14664" i="17"/>
  <c r="D14665" i="17"/>
  <c r="E14665" i="17"/>
  <c r="D14666" i="17"/>
  <c r="E14666" i="17"/>
  <c r="D14667" i="17"/>
  <c r="E14667" i="17"/>
  <c r="D14668" i="17"/>
  <c r="E14668" i="17"/>
  <c r="D14669" i="17"/>
  <c r="E14669" i="17"/>
  <c r="D14670" i="17"/>
  <c r="E14670" i="17"/>
  <c r="D14671" i="17"/>
  <c r="E14671" i="17"/>
  <c r="D14672" i="17"/>
  <c r="E14672" i="17"/>
  <c r="D14673" i="17"/>
  <c r="E14673" i="17"/>
  <c r="D14674" i="17"/>
  <c r="E14674" i="17"/>
  <c r="D14675" i="17"/>
  <c r="E14675" i="17"/>
  <c r="D14676" i="17"/>
  <c r="E14676" i="17"/>
  <c r="D14677" i="17"/>
  <c r="E14677" i="17"/>
  <c r="D14678" i="17"/>
  <c r="E14678" i="17"/>
  <c r="D14679" i="17"/>
  <c r="E14679" i="17"/>
  <c r="D14680" i="17"/>
  <c r="E14680" i="17"/>
  <c r="D14681" i="17"/>
  <c r="E14681" i="17"/>
  <c r="D14682" i="17"/>
  <c r="E14682" i="17"/>
  <c r="D14683" i="17"/>
  <c r="E14683" i="17"/>
  <c r="D14684" i="17"/>
  <c r="E14684" i="17"/>
  <c r="D14685" i="17"/>
  <c r="E14685" i="17"/>
  <c r="D14686" i="17"/>
  <c r="E14686" i="17"/>
  <c r="D14687" i="17"/>
  <c r="E14687" i="17"/>
  <c r="D14688" i="17"/>
  <c r="E14688" i="17"/>
  <c r="D14689" i="17"/>
  <c r="E14689" i="17"/>
  <c r="D14690" i="17"/>
  <c r="E14690" i="17"/>
  <c r="D14691" i="17"/>
  <c r="E14691" i="17"/>
  <c r="D14692" i="17"/>
  <c r="E14692" i="17"/>
  <c r="D14693" i="17"/>
  <c r="E14693" i="17"/>
  <c r="D14694" i="17"/>
  <c r="E14694" i="17"/>
  <c r="D14695" i="17"/>
  <c r="E14695" i="17"/>
  <c r="D14696" i="17"/>
  <c r="E14696" i="17"/>
  <c r="D14697" i="17"/>
  <c r="E14697" i="17"/>
  <c r="D14698" i="17"/>
  <c r="E14698" i="17"/>
  <c r="D14699" i="17"/>
  <c r="E14699" i="17"/>
  <c r="D14700" i="17"/>
  <c r="E14700" i="17"/>
  <c r="D14701" i="17"/>
  <c r="E14701" i="17"/>
  <c r="D14702" i="17"/>
  <c r="E14702" i="17"/>
  <c r="D14703" i="17"/>
  <c r="E14703" i="17"/>
  <c r="D14704" i="17"/>
  <c r="E14704" i="17"/>
  <c r="D14705" i="17"/>
  <c r="E14705" i="17"/>
  <c r="D14706" i="17"/>
  <c r="E14706" i="17"/>
  <c r="D14707" i="17"/>
  <c r="E14707" i="17"/>
  <c r="D14708" i="17"/>
  <c r="E14708" i="17"/>
  <c r="D14709" i="17"/>
  <c r="E14709" i="17"/>
  <c r="D14710" i="17"/>
  <c r="E14710" i="17"/>
  <c r="D14711" i="17"/>
  <c r="E14711" i="17"/>
  <c r="D14712" i="17"/>
  <c r="E14712" i="17"/>
  <c r="D14713" i="17"/>
  <c r="E14713" i="17"/>
  <c r="D14714" i="17"/>
  <c r="E14714" i="17"/>
  <c r="D14715" i="17"/>
  <c r="E14715" i="17"/>
  <c r="D14716" i="17"/>
  <c r="E14716" i="17"/>
  <c r="D14717" i="17"/>
  <c r="E14717" i="17"/>
  <c r="D14718" i="17"/>
  <c r="E14718" i="17"/>
  <c r="D14719" i="17"/>
  <c r="E14719" i="17"/>
  <c r="D14720" i="17"/>
  <c r="E14720" i="17"/>
  <c r="D14721" i="17"/>
  <c r="E14721" i="17"/>
  <c r="D14722" i="17"/>
  <c r="E14722" i="17"/>
  <c r="D14723" i="17"/>
  <c r="E14723" i="17"/>
  <c r="D14724" i="17"/>
  <c r="E14724" i="17"/>
  <c r="D14725" i="17"/>
  <c r="E14725" i="17"/>
  <c r="D14726" i="17"/>
  <c r="E14726" i="17"/>
  <c r="D14727" i="17"/>
  <c r="E14727" i="17"/>
  <c r="D14728" i="17"/>
  <c r="E14728" i="17"/>
  <c r="D14729" i="17"/>
  <c r="E14729" i="17"/>
  <c r="D14730" i="17"/>
  <c r="E14730" i="17"/>
  <c r="D14731" i="17"/>
  <c r="E14731" i="17"/>
  <c r="D14732" i="17"/>
  <c r="E14732" i="17"/>
  <c r="D14733" i="17"/>
  <c r="E14733" i="17"/>
  <c r="D14734" i="17"/>
  <c r="E14734" i="17"/>
  <c r="D14735" i="17"/>
  <c r="E14735" i="17"/>
  <c r="D14736" i="17"/>
  <c r="E14736" i="17"/>
  <c r="D14737" i="17"/>
  <c r="E14737" i="17"/>
  <c r="D14738" i="17"/>
  <c r="E14738" i="17"/>
  <c r="D14739" i="17"/>
  <c r="E14739" i="17"/>
  <c r="D14740" i="17"/>
  <c r="E14740" i="17"/>
  <c r="D14741" i="17"/>
  <c r="E14741" i="17"/>
  <c r="D14742" i="17"/>
  <c r="E14742" i="17"/>
  <c r="D14743" i="17"/>
  <c r="E14743" i="17"/>
  <c r="D14744" i="17"/>
  <c r="E14744" i="17"/>
  <c r="D14745" i="17"/>
  <c r="E14745" i="17"/>
  <c r="D14746" i="17"/>
  <c r="E14746" i="17"/>
  <c r="D14747" i="17"/>
  <c r="E14747" i="17"/>
  <c r="D14748" i="17"/>
  <c r="E14748" i="17"/>
  <c r="D14749" i="17"/>
  <c r="E14749" i="17"/>
  <c r="D14750" i="17"/>
  <c r="E14750" i="17"/>
  <c r="D14751" i="17"/>
  <c r="E14751" i="17"/>
  <c r="D14752" i="17"/>
  <c r="E14752" i="17"/>
  <c r="D14753" i="17"/>
  <c r="E14753" i="17"/>
  <c r="D14754" i="17"/>
  <c r="E14754" i="17"/>
  <c r="D14755" i="17"/>
  <c r="E14755" i="17"/>
  <c r="D14756" i="17"/>
  <c r="E14756" i="17"/>
  <c r="D14757" i="17"/>
  <c r="E14757" i="17"/>
  <c r="D14758" i="17"/>
  <c r="E14758" i="17"/>
  <c r="D14759" i="17"/>
  <c r="E14759" i="17"/>
  <c r="D14760" i="17"/>
  <c r="E14760" i="17"/>
  <c r="D14761" i="17"/>
  <c r="E14761" i="17"/>
  <c r="D14762" i="17"/>
  <c r="E14762" i="17"/>
  <c r="D14763" i="17"/>
  <c r="E14763" i="17"/>
  <c r="D14764" i="17"/>
  <c r="E14764" i="17"/>
  <c r="D14765" i="17"/>
  <c r="E14765" i="17"/>
  <c r="D14766" i="17"/>
  <c r="E14766" i="17"/>
  <c r="D14767" i="17"/>
  <c r="E14767" i="17"/>
  <c r="D14768" i="17"/>
  <c r="E14768" i="17"/>
  <c r="D14769" i="17"/>
  <c r="E14769" i="17"/>
  <c r="D14770" i="17"/>
  <c r="E14770" i="17"/>
  <c r="D14771" i="17"/>
  <c r="E14771" i="17"/>
  <c r="D14772" i="17"/>
  <c r="E14772" i="17"/>
  <c r="D14773" i="17"/>
  <c r="E14773" i="17"/>
  <c r="D14774" i="17"/>
  <c r="E14774" i="17"/>
  <c r="D14775" i="17"/>
  <c r="E14775" i="17"/>
  <c r="D14776" i="17"/>
  <c r="E14776" i="17"/>
  <c r="D14777" i="17"/>
  <c r="E14777" i="17"/>
  <c r="D14778" i="17"/>
  <c r="E14778" i="17"/>
  <c r="D14779" i="17"/>
  <c r="E14779" i="17"/>
  <c r="D14780" i="17"/>
  <c r="E14780" i="17"/>
  <c r="D14781" i="17"/>
  <c r="E14781" i="17"/>
  <c r="D14782" i="17"/>
  <c r="E14782" i="17"/>
  <c r="D14783" i="17"/>
  <c r="E14783" i="17"/>
  <c r="D14784" i="17"/>
  <c r="E14784" i="17"/>
  <c r="D14785" i="17"/>
  <c r="E14785" i="17"/>
  <c r="D14786" i="17"/>
  <c r="E14786" i="17"/>
  <c r="D14787" i="17"/>
  <c r="E14787" i="17"/>
  <c r="D14788" i="17"/>
  <c r="E14788" i="17"/>
  <c r="D14789" i="17"/>
  <c r="E14789" i="17"/>
  <c r="D14790" i="17"/>
  <c r="E14790" i="17"/>
  <c r="D14791" i="17"/>
  <c r="E14791" i="17"/>
  <c r="D14792" i="17"/>
  <c r="E14792" i="17"/>
  <c r="D14793" i="17"/>
  <c r="E14793" i="17"/>
  <c r="D14794" i="17"/>
  <c r="E14794" i="17"/>
  <c r="D14795" i="17"/>
  <c r="E14795" i="17"/>
  <c r="D14796" i="17"/>
  <c r="E14796" i="17"/>
  <c r="D14797" i="17"/>
  <c r="E14797" i="17"/>
  <c r="D14798" i="17"/>
  <c r="E14798" i="17"/>
  <c r="D14799" i="17"/>
  <c r="E14799" i="17"/>
  <c r="D14800" i="17"/>
  <c r="E14800" i="17"/>
  <c r="D14801" i="17"/>
  <c r="E14801" i="17"/>
  <c r="D14802" i="17"/>
  <c r="E14802" i="17"/>
  <c r="D14803" i="17"/>
  <c r="E14803" i="17"/>
  <c r="D14804" i="17"/>
  <c r="E14804" i="17"/>
  <c r="D14805" i="17"/>
  <c r="E14805" i="17"/>
  <c r="D14806" i="17"/>
  <c r="E14806" i="17"/>
  <c r="D14807" i="17"/>
  <c r="E14807" i="17"/>
  <c r="D14808" i="17"/>
  <c r="E14808" i="17"/>
  <c r="D14809" i="17"/>
  <c r="E14809" i="17"/>
  <c r="D14810" i="17"/>
  <c r="E14810" i="17"/>
  <c r="D14811" i="17"/>
  <c r="E14811" i="17"/>
  <c r="D14812" i="17"/>
  <c r="E14812" i="17"/>
  <c r="D14813" i="17"/>
  <c r="E14813" i="17"/>
  <c r="D14814" i="17"/>
  <c r="E14814" i="17"/>
  <c r="D14815" i="17"/>
  <c r="E14815" i="17"/>
  <c r="D14816" i="17"/>
  <c r="E14816" i="17"/>
  <c r="D14817" i="17"/>
  <c r="E14817" i="17"/>
  <c r="D14818" i="17"/>
  <c r="E14818" i="17"/>
  <c r="D14819" i="17"/>
  <c r="E14819" i="17"/>
  <c r="D14820" i="17"/>
  <c r="E14820" i="17"/>
  <c r="D14821" i="17"/>
  <c r="E14821" i="17"/>
  <c r="D14822" i="17"/>
  <c r="E14822" i="17"/>
  <c r="D14823" i="17"/>
  <c r="E14823" i="17"/>
  <c r="D14824" i="17"/>
  <c r="E14824" i="17"/>
  <c r="D14825" i="17"/>
  <c r="E14825" i="17"/>
  <c r="D14826" i="17"/>
  <c r="E14826" i="17"/>
  <c r="D14827" i="17"/>
  <c r="E14827" i="17"/>
  <c r="D14828" i="17"/>
  <c r="E14828" i="17"/>
  <c r="D14829" i="17"/>
  <c r="E14829" i="17"/>
  <c r="D14830" i="17"/>
  <c r="E14830" i="17"/>
  <c r="D14831" i="17"/>
  <c r="E14831" i="17"/>
  <c r="D14832" i="17"/>
  <c r="E14832" i="17"/>
  <c r="D14833" i="17"/>
  <c r="E14833" i="17"/>
  <c r="D14834" i="17"/>
  <c r="E14834" i="17"/>
  <c r="D14835" i="17"/>
  <c r="E14835" i="17"/>
  <c r="D14836" i="17"/>
  <c r="E14836" i="17"/>
  <c r="D14837" i="17"/>
  <c r="E14837" i="17"/>
  <c r="D14838" i="17"/>
  <c r="E14838" i="17"/>
  <c r="D14839" i="17"/>
  <c r="E14839" i="17"/>
  <c r="D14840" i="17"/>
  <c r="E14840" i="17"/>
  <c r="D14841" i="17"/>
  <c r="E14841" i="17"/>
  <c r="D14842" i="17"/>
  <c r="E14842" i="17"/>
  <c r="D14843" i="17"/>
  <c r="E14843" i="17"/>
  <c r="D14844" i="17"/>
  <c r="E14844" i="17"/>
  <c r="D14845" i="17"/>
  <c r="E14845" i="17"/>
  <c r="D14846" i="17"/>
  <c r="E14846" i="17"/>
  <c r="D14847" i="17"/>
  <c r="E14847" i="17"/>
  <c r="D14848" i="17"/>
  <c r="E14848" i="17"/>
  <c r="D14849" i="17"/>
  <c r="E14849" i="17"/>
  <c r="D14850" i="17"/>
  <c r="E14850" i="17"/>
  <c r="D14851" i="17"/>
  <c r="E14851" i="17"/>
  <c r="D14852" i="17"/>
  <c r="E14852" i="17"/>
  <c r="D14853" i="17"/>
  <c r="E14853" i="17"/>
  <c r="D14854" i="17"/>
  <c r="E14854" i="17"/>
  <c r="D14855" i="17"/>
  <c r="E14855" i="17"/>
  <c r="D14856" i="17"/>
  <c r="E14856" i="17"/>
  <c r="D14857" i="17"/>
  <c r="E14857" i="17"/>
  <c r="D14858" i="17"/>
  <c r="E14858" i="17"/>
  <c r="D14859" i="17"/>
  <c r="E14859" i="17"/>
  <c r="D14860" i="17"/>
  <c r="E14860" i="17"/>
  <c r="D14861" i="17"/>
  <c r="E14861" i="17"/>
  <c r="D14862" i="17"/>
  <c r="E14862" i="17"/>
  <c r="D14863" i="17"/>
  <c r="E14863" i="17"/>
  <c r="D14864" i="17"/>
  <c r="E14864" i="17"/>
  <c r="D14865" i="17"/>
  <c r="E14865" i="17"/>
  <c r="D14866" i="17"/>
  <c r="E14866" i="17"/>
  <c r="D14867" i="17"/>
  <c r="E14867" i="17"/>
  <c r="D14868" i="17"/>
  <c r="E14868" i="17"/>
  <c r="D14869" i="17"/>
  <c r="E14869" i="17"/>
  <c r="D14870" i="17"/>
  <c r="E14870" i="17"/>
  <c r="D14871" i="17"/>
  <c r="E14871" i="17"/>
  <c r="D14872" i="17"/>
  <c r="E14872" i="17"/>
  <c r="D14873" i="17"/>
  <c r="E14873" i="17"/>
  <c r="D14874" i="17"/>
  <c r="E14874" i="17"/>
  <c r="D14875" i="17"/>
  <c r="E14875" i="17"/>
  <c r="D14876" i="17"/>
  <c r="E14876" i="17"/>
  <c r="D14877" i="17"/>
  <c r="E14877" i="17"/>
  <c r="D14878" i="17"/>
  <c r="E14878" i="17"/>
  <c r="D14879" i="17"/>
  <c r="E14879" i="17"/>
  <c r="D14880" i="17"/>
  <c r="E14880" i="17"/>
  <c r="D14881" i="17"/>
  <c r="E14881" i="17"/>
  <c r="D14882" i="17"/>
  <c r="E14882" i="17"/>
  <c r="D14883" i="17"/>
  <c r="E14883" i="17"/>
  <c r="D14884" i="17"/>
  <c r="E14884" i="17"/>
  <c r="D14885" i="17"/>
  <c r="E14885" i="17"/>
  <c r="D14886" i="17"/>
  <c r="E14886" i="17"/>
  <c r="D14887" i="17"/>
  <c r="E14887" i="17"/>
  <c r="D14888" i="17"/>
  <c r="E14888" i="17"/>
  <c r="D14889" i="17"/>
  <c r="E14889" i="17"/>
  <c r="D14890" i="17"/>
  <c r="E14890" i="17"/>
  <c r="D14891" i="17"/>
  <c r="E14891" i="17"/>
  <c r="D14892" i="17"/>
  <c r="E14892" i="17"/>
  <c r="D14893" i="17"/>
  <c r="E14893" i="17"/>
  <c r="D14894" i="17"/>
  <c r="E14894" i="17"/>
  <c r="D14895" i="17"/>
  <c r="E14895" i="17"/>
  <c r="D14896" i="17"/>
  <c r="E14896" i="17"/>
  <c r="D14897" i="17"/>
  <c r="E14897" i="17"/>
  <c r="D14898" i="17"/>
  <c r="E14898" i="17"/>
  <c r="D14899" i="17"/>
  <c r="E14899" i="17"/>
  <c r="D14900" i="17"/>
  <c r="E14900" i="17"/>
  <c r="D14901" i="17"/>
  <c r="E14901" i="17"/>
  <c r="D14902" i="17"/>
  <c r="E14902" i="17"/>
  <c r="D14903" i="17"/>
  <c r="E14903" i="17"/>
  <c r="D14904" i="17"/>
  <c r="E14904" i="17"/>
  <c r="D14905" i="17"/>
  <c r="E14905" i="17"/>
  <c r="D14906" i="17"/>
  <c r="E14906" i="17"/>
  <c r="D14907" i="17"/>
  <c r="E14907" i="17"/>
  <c r="D14908" i="17"/>
  <c r="E14908" i="17"/>
  <c r="D14909" i="17"/>
  <c r="E14909" i="17"/>
  <c r="D14910" i="17"/>
  <c r="E14910" i="17"/>
  <c r="D14911" i="17"/>
  <c r="E14911" i="17"/>
  <c r="D14912" i="17"/>
  <c r="E14912" i="17"/>
  <c r="D14913" i="17"/>
  <c r="E14913" i="17"/>
  <c r="D14914" i="17"/>
  <c r="E14914" i="17"/>
  <c r="D14915" i="17"/>
  <c r="E14915" i="17"/>
  <c r="D14916" i="17"/>
  <c r="E14916" i="17"/>
  <c r="D14917" i="17"/>
  <c r="E14917" i="17"/>
  <c r="D14918" i="17"/>
  <c r="E14918" i="17"/>
  <c r="D14919" i="17"/>
  <c r="E14919" i="17"/>
  <c r="D14920" i="17"/>
  <c r="E14920" i="17"/>
  <c r="D14921" i="17"/>
  <c r="E14921" i="17"/>
  <c r="D14922" i="17"/>
  <c r="E14922" i="17"/>
  <c r="D14923" i="17"/>
  <c r="E14923" i="17"/>
  <c r="D14924" i="17"/>
  <c r="E14924" i="17"/>
  <c r="D14925" i="17"/>
  <c r="E14925" i="17"/>
  <c r="D14926" i="17"/>
  <c r="E14926" i="17"/>
  <c r="D14927" i="17"/>
  <c r="E14927" i="17"/>
  <c r="D14928" i="17"/>
  <c r="E14928" i="17"/>
  <c r="D14929" i="17"/>
  <c r="E14929" i="17"/>
  <c r="D14930" i="17"/>
  <c r="E14930" i="17"/>
  <c r="D14931" i="17"/>
  <c r="E14931" i="17"/>
  <c r="D14932" i="17"/>
  <c r="E14932" i="17"/>
  <c r="D14933" i="17"/>
  <c r="E14933" i="17"/>
  <c r="D14934" i="17"/>
  <c r="E14934" i="17"/>
  <c r="D14935" i="17"/>
  <c r="E14935" i="17"/>
  <c r="D14936" i="17"/>
  <c r="E14936" i="17"/>
  <c r="D14937" i="17"/>
  <c r="E14937" i="17"/>
  <c r="D14938" i="17"/>
  <c r="E14938" i="17"/>
  <c r="D14939" i="17"/>
  <c r="E14939" i="17"/>
  <c r="D14940" i="17"/>
  <c r="E14940" i="17"/>
  <c r="D14941" i="17"/>
  <c r="E14941" i="17"/>
  <c r="D14942" i="17"/>
  <c r="E14942" i="17"/>
  <c r="D14943" i="17"/>
  <c r="E14943" i="17"/>
  <c r="D14944" i="17"/>
  <c r="E14944" i="17"/>
  <c r="D14945" i="17"/>
  <c r="E14945" i="17"/>
  <c r="D14946" i="17"/>
  <c r="E14946" i="17"/>
  <c r="D14947" i="17"/>
  <c r="E14947" i="17"/>
  <c r="D14948" i="17"/>
  <c r="E14948" i="17"/>
  <c r="D14949" i="17"/>
  <c r="E14949" i="17"/>
  <c r="D14950" i="17"/>
  <c r="E14950" i="17"/>
  <c r="D14951" i="17"/>
  <c r="E14951" i="17"/>
  <c r="D14952" i="17"/>
  <c r="E14952" i="17"/>
  <c r="D14953" i="17"/>
  <c r="E14953" i="17"/>
  <c r="D14954" i="17"/>
  <c r="E14954" i="17"/>
  <c r="D14955" i="17"/>
  <c r="E14955" i="17"/>
  <c r="D14956" i="17"/>
  <c r="E14956" i="17"/>
  <c r="D14957" i="17"/>
  <c r="E14957" i="17"/>
  <c r="D14958" i="17"/>
  <c r="E14958" i="17"/>
  <c r="D14959" i="17"/>
  <c r="E14959" i="17"/>
  <c r="D14960" i="17"/>
  <c r="E14960" i="17"/>
  <c r="D14961" i="17"/>
  <c r="E14961" i="17"/>
  <c r="D14962" i="17"/>
  <c r="E14962" i="17"/>
  <c r="D14963" i="17"/>
  <c r="E14963" i="17"/>
  <c r="D14964" i="17"/>
  <c r="E14964" i="17"/>
  <c r="D14965" i="17"/>
  <c r="E14965" i="17"/>
  <c r="D14966" i="17"/>
  <c r="E14966" i="17"/>
  <c r="D14967" i="17"/>
  <c r="E14967" i="17"/>
  <c r="D14968" i="17"/>
  <c r="E14968" i="17"/>
  <c r="D14969" i="17"/>
  <c r="E14969" i="17"/>
  <c r="D14970" i="17"/>
  <c r="E14970" i="17"/>
  <c r="D14971" i="17"/>
  <c r="E14971" i="17"/>
  <c r="D14972" i="17"/>
  <c r="E14972" i="17"/>
  <c r="D14973" i="17"/>
  <c r="E14973" i="17"/>
  <c r="D14974" i="17"/>
  <c r="E14974" i="17"/>
  <c r="D14975" i="17"/>
  <c r="E14975" i="17"/>
  <c r="D14976" i="17"/>
  <c r="E14976" i="17"/>
  <c r="D14977" i="17"/>
  <c r="E14977" i="17"/>
  <c r="D14978" i="17"/>
  <c r="E14978" i="17"/>
  <c r="D14979" i="17"/>
  <c r="E14979" i="17"/>
  <c r="D14980" i="17"/>
  <c r="E14980" i="17"/>
  <c r="D14981" i="17"/>
  <c r="E14981" i="17"/>
  <c r="D14982" i="17"/>
  <c r="E14982" i="17"/>
  <c r="D14983" i="17"/>
  <c r="E14983" i="17"/>
  <c r="D14984" i="17"/>
  <c r="E14984" i="17"/>
  <c r="D14985" i="17"/>
  <c r="E14985" i="17"/>
  <c r="D14986" i="17"/>
  <c r="E14986" i="17"/>
  <c r="D14987" i="17"/>
  <c r="E14987" i="17"/>
  <c r="D14988" i="17"/>
  <c r="E14988" i="17"/>
  <c r="D14989" i="17"/>
  <c r="E14989" i="17"/>
  <c r="D14990" i="17"/>
  <c r="E14990" i="17"/>
  <c r="D14991" i="17"/>
  <c r="E14991" i="17"/>
  <c r="D14992" i="17"/>
  <c r="E14992" i="17"/>
  <c r="D14993" i="17"/>
  <c r="E14993" i="17"/>
  <c r="D14994" i="17"/>
  <c r="E14994" i="17"/>
  <c r="D14995" i="17"/>
  <c r="E14995" i="17"/>
  <c r="D14996" i="17"/>
  <c r="E14996" i="17"/>
  <c r="D14997" i="17"/>
  <c r="E14997" i="17"/>
  <c r="D14998" i="17"/>
  <c r="E14998" i="17"/>
  <c r="D14999" i="17"/>
  <c r="E14999" i="17"/>
  <c r="D15000" i="17"/>
  <c r="E15000" i="17"/>
  <c r="D15001" i="17"/>
  <c r="E15001" i="17"/>
  <c r="D15002" i="17"/>
  <c r="E15002" i="17"/>
  <c r="D15003" i="17"/>
  <c r="E15003" i="17"/>
  <c r="D15004" i="17"/>
  <c r="E15004" i="17"/>
  <c r="D15005" i="17"/>
  <c r="E15005" i="17"/>
  <c r="D15006" i="17"/>
  <c r="E15006" i="17"/>
  <c r="D15007" i="17"/>
  <c r="E15007" i="17"/>
  <c r="D15008" i="17"/>
  <c r="E15008" i="17"/>
  <c r="D15009" i="17"/>
  <c r="E15009" i="17"/>
  <c r="D15010" i="17"/>
  <c r="E15010" i="17"/>
  <c r="D15011" i="17"/>
  <c r="E15011" i="17"/>
  <c r="D15012" i="17"/>
  <c r="E15012" i="17"/>
  <c r="D15013" i="17"/>
  <c r="E15013" i="17"/>
  <c r="D15014" i="17"/>
  <c r="E15014" i="17"/>
  <c r="D15015" i="17"/>
  <c r="E15015" i="17"/>
  <c r="D15016" i="17"/>
  <c r="E15016" i="17"/>
  <c r="D15017" i="17"/>
  <c r="E15017" i="17"/>
  <c r="D15018" i="17"/>
  <c r="E15018" i="17"/>
  <c r="D15019" i="17"/>
  <c r="E15019" i="17"/>
  <c r="D15020" i="17"/>
  <c r="E15020" i="17"/>
  <c r="D15021" i="17"/>
  <c r="E15021" i="17"/>
  <c r="D15022" i="17"/>
  <c r="E15022" i="17"/>
  <c r="D15023" i="17"/>
  <c r="E15023" i="17"/>
  <c r="D15024" i="17"/>
  <c r="E15024" i="17"/>
  <c r="D15025" i="17"/>
  <c r="E15025" i="17"/>
  <c r="D15026" i="17"/>
  <c r="E15026" i="17"/>
  <c r="D15027" i="17"/>
  <c r="E15027" i="17"/>
  <c r="D15028" i="17"/>
  <c r="E15028" i="17"/>
  <c r="D15029" i="17"/>
  <c r="E15029" i="17"/>
  <c r="D15030" i="17"/>
  <c r="E15030" i="17"/>
  <c r="D15031" i="17"/>
  <c r="E15031" i="17"/>
  <c r="D15032" i="17"/>
  <c r="E15032" i="17"/>
  <c r="D15033" i="17"/>
  <c r="E15033" i="17"/>
  <c r="D15034" i="17"/>
  <c r="E15034" i="17"/>
  <c r="D15035" i="17"/>
  <c r="E15035" i="17"/>
  <c r="D15036" i="17"/>
  <c r="E15036" i="17"/>
  <c r="D15037" i="17"/>
  <c r="E15037" i="17"/>
  <c r="D15038" i="17"/>
  <c r="E15038" i="17"/>
  <c r="D15039" i="17"/>
  <c r="E15039" i="17"/>
  <c r="D15040" i="17"/>
  <c r="E15040" i="17"/>
  <c r="D15041" i="17"/>
  <c r="E15041" i="17"/>
  <c r="D15042" i="17"/>
  <c r="E15042" i="17"/>
  <c r="D15043" i="17"/>
  <c r="E15043" i="17"/>
  <c r="D15044" i="17"/>
  <c r="E15044" i="17"/>
  <c r="D15045" i="17"/>
  <c r="E15045" i="17"/>
  <c r="D15046" i="17"/>
  <c r="E15046" i="17"/>
  <c r="D15047" i="17"/>
  <c r="E15047" i="17"/>
  <c r="D15048" i="17"/>
  <c r="E15048" i="17"/>
  <c r="D15049" i="17"/>
  <c r="E15049" i="17"/>
  <c r="D15050" i="17"/>
  <c r="E15050" i="17"/>
  <c r="D15051" i="17"/>
  <c r="E15051" i="17"/>
  <c r="D15052" i="17"/>
  <c r="E15052" i="17"/>
  <c r="D15053" i="17"/>
  <c r="E15053" i="17"/>
  <c r="D15054" i="17"/>
  <c r="E15054" i="17"/>
  <c r="D15055" i="17"/>
  <c r="E15055" i="17"/>
  <c r="D15056" i="17"/>
  <c r="E15056" i="17"/>
  <c r="D15057" i="17"/>
  <c r="E15057" i="17"/>
  <c r="D15058" i="17"/>
  <c r="E15058" i="17"/>
  <c r="D15059" i="17"/>
  <c r="E15059" i="17"/>
  <c r="D15060" i="17"/>
  <c r="E15060" i="17"/>
  <c r="D15061" i="17"/>
  <c r="E15061" i="17"/>
  <c r="D15062" i="17"/>
  <c r="E15062" i="17"/>
  <c r="D15063" i="17"/>
  <c r="E15063" i="17"/>
  <c r="D15064" i="17"/>
  <c r="E15064" i="17"/>
  <c r="D15065" i="17"/>
  <c r="E15065" i="17"/>
  <c r="D15066" i="17"/>
  <c r="E15066" i="17"/>
  <c r="D15067" i="17"/>
  <c r="E15067" i="17"/>
  <c r="D15068" i="17"/>
  <c r="E15068" i="17"/>
  <c r="D15069" i="17"/>
  <c r="E15069" i="17"/>
  <c r="D15070" i="17"/>
  <c r="E15070" i="17"/>
  <c r="D15071" i="17"/>
  <c r="E15071" i="17"/>
  <c r="D15072" i="17"/>
  <c r="E15072" i="17"/>
  <c r="D15073" i="17"/>
  <c r="E15073" i="17"/>
  <c r="D15074" i="17"/>
  <c r="E15074" i="17"/>
  <c r="D15075" i="17"/>
  <c r="E15075" i="17"/>
  <c r="D15076" i="17"/>
  <c r="E15076" i="17"/>
  <c r="D15077" i="17"/>
  <c r="E15077" i="17"/>
  <c r="D15078" i="17"/>
  <c r="E15078" i="17"/>
  <c r="D15079" i="17"/>
  <c r="E15079" i="17"/>
  <c r="D15080" i="17"/>
  <c r="E15080" i="17"/>
  <c r="D15081" i="17"/>
  <c r="E15081" i="17"/>
  <c r="D15082" i="17"/>
  <c r="E15082" i="17"/>
  <c r="D15083" i="17"/>
  <c r="E15083" i="17"/>
  <c r="D15084" i="17"/>
  <c r="E15084" i="17"/>
  <c r="D15085" i="17"/>
  <c r="E15085" i="17"/>
  <c r="D15086" i="17"/>
  <c r="E15086" i="17"/>
  <c r="D15087" i="17"/>
  <c r="E15087" i="17"/>
  <c r="D15088" i="17"/>
  <c r="E15088" i="17"/>
  <c r="D15089" i="17"/>
  <c r="E15089" i="17"/>
  <c r="D15090" i="17"/>
  <c r="E15090" i="17"/>
  <c r="D15091" i="17"/>
  <c r="E15091" i="17"/>
  <c r="D15092" i="17"/>
  <c r="E15092" i="17"/>
  <c r="D15093" i="17"/>
  <c r="E15093" i="17"/>
  <c r="D15094" i="17"/>
  <c r="E15094" i="17"/>
  <c r="D15095" i="17"/>
  <c r="E15095" i="17"/>
  <c r="D15096" i="17"/>
  <c r="E15096" i="17"/>
  <c r="D15097" i="17"/>
  <c r="E15097" i="17"/>
  <c r="D15098" i="17"/>
  <c r="E15098" i="17"/>
  <c r="D15099" i="17"/>
  <c r="E15099" i="17"/>
  <c r="D15100" i="17"/>
  <c r="E15100" i="17"/>
  <c r="D15101" i="17"/>
  <c r="E15101" i="17"/>
  <c r="D15102" i="17"/>
  <c r="E15102" i="17"/>
  <c r="D15103" i="17"/>
  <c r="E15103" i="17"/>
  <c r="D15104" i="17"/>
  <c r="E15104" i="17"/>
  <c r="D15105" i="17"/>
  <c r="E15105" i="17"/>
  <c r="D15106" i="17"/>
  <c r="E15106" i="17"/>
  <c r="D15107" i="17"/>
  <c r="E15107" i="17"/>
  <c r="D15108" i="17"/>
  <c r="E15108" i="17"/>
  <c r="D15109" i="17"/>
  <c r="E15109" i="17"/>
  <c r="D15110" i="17"/>
  <c r="E15110" i="17"/>
  <c r="D15111" i="17"/>
  <c r="E15111" i="17"/>
  <c r="D15112" i="17"/>
  <c r="E15112" i="17"/>
  <c r="D15113" i="17"/>
  <c r="E15113" i="17"/>
  <c r="D15114" i="17"/>
  <c r="E15114" i="17"/>
  <c r="D15115" i="17"/>
  <c r="E15115" i="17"/>
  <c r="D15116" i="17"/>
  <c r="E15116" i="17"/>
  <c r="D15117" i="17"/>
  <c r="E15117" i="17"/>
  <c r="D15118" i="17"/>
  <c r="E15118" i="17"/>
  <c r="D15119" i="17"/>
  <c r="E15119" i="17"/>
  <c r="D15120" i="17"/>
  <c r="E15120" i="17"/>
  <c r="D15121" i="17"/>
  <c r="E15121" i="17"/>
  <c r="D15122" i="17"/>
  <c r="E15122" i="17"/>
  <c r="D15123" i="17"/>
  <c r="E15123" i="17"/>
  <c r="D15124" i="17"/>
  <c r="E15124" i="17"/>
  <c r="D15125" i="17"/>
  <c r="E15125" i="17"/>
  <c r="D15126" i="17"/>
  <c r="E15126" i="17"/>
  <c r="D15127" i="17"/>
  <c r="E15127" i="17"/>
  <c r="D15128" i="17"/>
  <c r="E15128" i="17"/>
  <c r="D15129" i="17"/>
  <c r="E15129" i="17"/>
  <c r="D15130" i="17"/>
  <c r="E15130" i="17"/>
  <c r="D15131" i="17"/>
  <c r="E15131" i="17"/>
  <c r="D15132" i="17"/>
  <c r="E15132" i="17"/>
  <c r="D15133" i="17"/>
  <c r="E15133" i="17"/>
  <c r="D15134" i="17"/>
  <c r="E15134" i="17"/>
  <c r="D15135" i="17"/>
  <c r="E15135" i="17"/>
  <c r="D15136" i="17"/>
  <c r="E15136" i="17"/>
  <c r="D15137" i="17"/>
  <c r="E15137" i="17"/>
  <c r="D15138" i="17"/>
  <c r="E15138" i="17"/>
  <c r="D15139" i="17"/>
  <c r="E15139" i="17"/>
  <c r="D15140" i="17"/>
  <c r="E15140" i="17"/>
  <c r="D15141" i="17"/>
  <c r="E15141" i="17"/>
  <c r="D15142" i="17"/>
  <c r="E15142" i="17"/>
  <c r="D15143" i="17"/>
  <c r="E15143" i="17"/>
  <c r="D15144" i="17"/>
  <c r="E15144" i="17"/>
  <c r="D15145" i="17"/>
  <c r="E15145" i="17"/>
  <c r="D15146" i="17"/>
  <c r="E15146" i="17"/>
  <c r="D15147" i="17"/>
  <c r="E15147" i="17"/>
  <c r="D15148" i="17"/>
  <c r="E15148" i="17"/>
  <c r="D15149" i="17"/>
  <c r="E15149" i="17"/>
  <c r="D15150" i="17"/>
  <c r="E15150" i="17"/>
  <c r="D15151" i="17"/>
  <c r="E15151" i="17"/>
  <c r="D15152" i="17"/>
  <c r="E15152" i="17"/>
  <c r="D15153" i="17"/>
  <c r="E15153" i="17"/>
  <c r="D15154" i="17"/>
  <c r="E15154" i="17"/>
  <c r="D15155" i="17"/>
  <c r="E15155" i="17"/>
  <c r="D15156" i="17"/>
  <c r="E15156" i="17"/>
  <c r="D15157" i="17"/>
  <c r="E15157" i="17"/>
  <c r="D15158" i="17"/>
  <c r="E15158" i="17"/>
  <c r="D15159" i="17"/>
  <c r="E15159" i="17"/>
  <c r="D15160" i="17"/>
  <c r="E15160" i="17"/>
  <c r="D15161" i="17"/>
  <c r="E15161" i="17"/>
  <c r="D15162" i="17"/>
  <c r="E15162" i="17"/>
  <c r="D15163" i="17"/>
  <c r="E15163" i="17"/>
  <c r="D15164" i="17"/>
  <c r="E15164" i="17"/>
  <c r="D15165" i="17"/>
  <c r="E15165" i="17"/>
  <c r="D15166" i="17"/>
  <c r="E15166" i="17"/>
  <c r="D15167" i="17"/>
  <c r="E15167" i="17"/>
  <c r="D15168" i="17"/>
  <c r="E15168" i="17"/>
  <c r="D15169" i="17"/>
  <c r="E15169" i="17"/>
  <c r="D15170" i="17"/>
  <c r="E15170" i="17"/>
  <c r="D15171" i="17"/>
  <c r="E15171" i="17"/>
  <c r="D15172" i="17"/>
  <c r="E15172" i="17"/>
  <c r="D15173" i="17"/>
  <c r="E15173" i="17"/>
  <c r="D15174" i="17"/>
  <c r="E15174" i="17"/>
  <c r="D15175" i="17"/>
  <c r="E15175" i="17"/>
  <c r="D15176" i="17"/>
  <c r="E15176" i="17"/>
  <c r="D15177" i="17"/>
  <c r="E15177" i="17"/>
  <c r="D15178" i="17"/>
  <c r="E15178" i="17"/>
  <c r="D15179" i="17"/>
  <c r="E15179" i="17"/>
  <c r="D15180" i="17"/>
  <c r="E15180" i="17"/>
  <c r="D15181" i="17"/>
  <c r="E15181" i="17"/>
  <c r="D15182" i="17"/>
  <c r="E15182" i="17"/>
  <c r="D15183" i="17"/>
  <c r="E15183" i="17"/>
  <c r="D15184" i="17"/>
  <c r="E15184" i="17"/>
  <c r="D15185" i="17"/>
  <c r="E15185" i="17"/>
  <c r="D15186" i="17"/>
  <c r="E15186" i="17"/>
  <c r="D15187" i="17"/>
  <c r="E15187" i="17"/>
  <c r="D15188" i="17"/>
  <c r="E15188" i="17"/>
  <c r="D15189" i="17"/>
  <c r="E15189" i="17"/>
  <c r="D15190" i="17"/>
  <c r="E15190" i="17"/>
  <c r="D15191" i="17"/>
  <c r="E15191" i="17"/>
  <c r="D15192" i="17"/>
  <c r="E15192" i="17"/>
  <c r="D15193" i="17"/>
  <c r="E15193" i="17"/>
  <c r="D15194" i="17"/>
  <c r="E15194" i="17"/>
  <c r="D15195" i="17"/>
  <c r="E15195" i="17"/>
  <c r="D15196" i="17"/>
  <c r="E15196" i="17"/>
  <c r="D15197" i="17"/>
  <c r="E15197" i="17"/>
  <c r="D15198" i="17"/>
  <c r="E15198" i="17"/>
  <c r="D15199" i="17"/>
  <c r="E15199" i="17"/>
  <c r="D15200" i="17"/>
  <c r="E15200" i="17"/>
  <c r="D15201" i="17"/>
  <c r="E15201" i="17"/>
  <c r="D15202" i="17"/>
  <c r="E15202" i="17"/>
  <c r="D15203" i="17"/>
  <c r="E15203" i="17"/>
  <c r="D15204" i="17"/>
  <c r="E15204" i="17"/>
  <c r="D15205" i="17"/>
  <c r="E15205" i="17"/>
  <c r="D15206" i="17"/>
  <c r="E15206" i="17"/>
  <c r="D15207" i="17"/>
  <c r="E15207" i="17"/>
  <c r="D15208" i="17"/>
  <c r="E15208" i="17"/>
  <c r="D15209" i="17"/>
  <c r="E15209" i="17"/>
  <c r="D15210" i="17"/>
  <c r="E15210" i="17"/>
  <c r="D15211" i="17"/>
  <c r="E15211" i="17"/>
  <c r="D15212" i="17"/>
  <c r="E15212" i="17"/>
  <c r="D15213" i="17"/>
  <c r="E15213" i="17"/>
  <c r="D15214" i="17"/>
  <c r="E15214" i="17"/>
  <c r="D15215" i="17"/>
  <c r="E15215" i="17"/>
  <c r="D15216" i="17"/>
  <c r="E15216" i="17"/>
  <c r="D15217" i="17"/>
  <c r="E15217" i="17"/>
  <c r="D15218" i="17"/>
  <c r="E15218" i="17"/>
  <c r="D15219" i="17"/>
  <c r="E15219" i="17"/>
  <c r="D15220" i="17"/>
  <c r="E15220" i="17"/>
  <c r="D15221" i="17"/>
  <c r="E15221" i="17"/>
  <c r="D15222" i="17"/>
  <c r="E15222" i="17"/>
  <c r="D15223" i="17"/>
  <c r="E15223" i="17"/>
  <c r="D15224" i="17"/>
  <c r="E15224" i="17"/>
  <c r="D15225" i="17"/>
  <c r="E15225" i="17"/>
  <c r="D15226" i="17"/>
  <c r="E15226" i="17"/>
  <c r="D15227" i="17"/>
  <c r="E15227" i="17"/>
  <c r="D15228" i="17"/>
  <c r="E15228" i="17"/>
  <c r="D15229" i="17"/>
  <c r="E15229" i="17"/>
  <c r="D15230" i="17"/>
  <c r="E15230" i="17"/>
  <c r="D15231" i="17"/>
  <c r="E15231" i="17"/>
  <c r="D15232" i="17"/>
  <c r="E15232" i="17"/>
  <c r="D15233" i="17"/>
  <c r="E15233" i="17"/>
  <c r="D15234" i="17"/>
  <c r="E15234" i="17"/>
  <c r="D15235" i="17"/>
  <c r="E15235" i="17"/>
  <c r="D15236" i="17"/>
  <c r="E15236" i="17"/>
  <c r="D15237" i="17"/>
  <c r="E15237" i="17"/>
  <c r="D15238" i="17"/>
  <c r="E15238" i="17"/>
  <c r="D15239" i="17"/>
  <c r="E15239" i="17"/>
  <c r="D15240" i="17"/>
  <c r="E15240" i="17"/>
  <c r="D15241" i="17"/>
  <c r="E15241" i="17"/>
  <c r="D15242" i="17"/>
  <c r="E15242" i="17"/>
  <c r="D15243" i="17"/>
  <c r="E15243" i="17"/>
  <c r="D15244" i="17"/>
  <c r="E15244" i="17"/>
  <c r="D15245" i="17"/>
  <c r="E15245" i="17"/>
  <c r="D15246" i="17"/>
  <c r="E15246" i="17"/>
  <c r="D15247" i="17"/>
  <c r="E15247" i="17"/>
  <c r="D15248" i="17"/>
  <c r="E15248" i="17"/>
  <c r="D15249" i="17"/>
  <c r="E15249" i="17"/>
  <c r="D15250" i="17"/>
  <c r="E15250" i="17"/>
  <c r="D15251" i="17"/>
  <c r="E15251" i="17"/>
  <c r="D15252" i="17"/>
  <c r="E15252" i="17"/>
  <c r="D15253" i="17"/>
  <c r="E15253" i="17"/>
  <c r="D15254" i="17"/>
  <c r="E15254" i="17"/>
  <c r="D15255" i="17"/>
  <c r="E15255" i="17"/>
  <c r="D15256" i="17"/>
  <c r="E15256" i="17"/>
  <c r="D15257" i="17"/>
  <c r="E15257" i="17"/>
  <c r="D15258" i="17"/>
  <c r="E15258" i="17"/>
  <c r="D15259" i="17"/>
  <c r="E15259" i="17"/>
  <c r="D15260" i="17"/>
  <c r="E15260" i="17"/>
  <c r="D15261" i="17"/>
  <c r="E15261" i="17"/>
  <c r="D15262" i="17"/>
  <c r="E15262" i="17"/>
  <c r="D15263" i="17"/>
  <c r="E15263" i="17"/>
  <c r="D15264" i="17"/>
  <c r="E15264" i="17"/>
  <c r="D15265" i="17"/>
  <c r="E15265" i="17"/>
  <c r="D15266" i="17"/>
  <c r="E15266" i="17"/>
  <c r="D15267" i="17"/>
  <c r="E15267" i="17"/>
  <c r="D15268" i="17"/>
  <c r="E15268" i="17"/>
  <c r="D15269" i="17"/>
  <c r="E15269" i="17"/>
  <c r="D15270" i="17"/>
  <c r="E15270" i="17"/>
  <c r="D15271" i="17"/>
  <c r="E15271" i="17"/>
  <c r="D15272" i="17"/>
  <c r="E15272" i="17"/>
  <c r="D15273" i="17"/>
  <c r="E15273" i="17"/>
  <c r="D15274" i="17"/>
  <c r="E15274" i="17"/>
  <c r="D15275" i="17"/>
  <c r="E15275" i="17"/>
  <c r="D15276" i="17"/>
  <c r="E15276" i="17"/>
  <c r="D15277" i="17"/>
  <c r="E15277" i="17"/>
  <c r="D15278" i="17"/>
  <c r="E15278" i="17"/>
  <c r="D15279" i="17"/>
  <c r="E15279" i="17"/>
  <c r="D15280" i="17"/>
  <c r="E15280" i="17"/>
  <c r="D15281" i="17"/>
  <c r="E15281" i="17"/>
  <c r="D15282" i="17"/>
  <c r="E15282" i="17"/>
  <c r="D15283" i="17"/>
  <c r="E15283" i="17"/>
  <c r="D15284" i="17"/>
  <c r="E15284" i="17"/>
  <c r="D15285" i="17"/>
  <c r="E15285" i="17"/>
  <c r="D15286" i="17"/>
  <c r="E15286" i="17"/>
  <c r="D15287" i="17"/>
  <c r="E15287" i="17"/>
  <c r="D15288" i="17"/>
  <c r="E15288" i="17"/>
  <c r="D15289" i="17"/>
  <c r="E15289" i="17"/>
  <c r="D15290" i="17"/>
  <c r="E15290" i="17"/>
  <c r="D15291" i="17"/>
  <c r="E15291" i="17"/>
  <c r="D15292" i="17"/>
  <c r="E15292" i="17"/>
  <c r="D15293" i="17"/>
  <c r="E15293" i="17"/>
  <c r="D15294" i="17"/>
  <c r="E15294" i="17"/>
  <c r="D15295" i="17"/>
  <c r="E15295" i="17"/>
  <c r="D15296" i="17"/>
  <c r="E15296" i="17"/>
  <c r="D15297" i="17"/>
  <c r="E15297" i="17"/>
  <c r="D15298" i="17"/>
  <c r="E15298" i="17"/>
  <c r="D15299" i="17"/>
  <c r="E15299" i="17"/>
  <c r="D15300" i="17"/>
  <c r="E15300" i="17"/>
  <c r="D15301" i="17"/>
  <c r="E15301" i="17"/>
  <c r="D15302" i="17"/>
  <c r="E15302" i="17"/>
  <c r="D15303" i="17"/>
  <c r="E15303" i="17"/>
  <c r="D15304" i="17"/>
  <c r="E15304" i="17"/>
  <c r="D15305" i="17"/>
  <c r="E15305" i="17"/>
  <c r="D15306" i="17"/>
  <c r="E15306" i="17"/>
  <c r="D15307" i="17"/>
  <c r="E15307" i="17"/>
  <c r="D15308" i="17"/>
  <c r="E15308" i="17"/>
  <c r="D15309" i="17"/>
  <c r="E15309" i="17"/>
  <c r="D15310" i="17"/>
  <c r="E15310" i="17"/>
  <c r="D15311" i="17"/>
  <c r="E15311" i="17"/>
  <c r="D15312" i="17"/>
  <c r="E15312" i="17"/>
  <c r="D15313" i="17"/>
  <c r="E15313" i="17"/>
  <c r="D15314" i="17"/>
  <c r="E15314" i="17"/>
  <c r="D15315" i="17"/>
  <c r="E15315" i="17"/>
  <c r="D15316" i="17"/>
  <c r="E15316" i="17"/>
  <c r="D15317" i="17"/>
  <c r="E15317" i="17"/>
  <c r="D15318" i="17"/>
  <c r="E15318" i="17"/>
  <c r="D15319" i="17"/>
  <c r="E15319" i="17"/>
  <c r="D15320" i="17"/>
  <c r="E15320" i="17"/>
  <c r="D15321" i="17"/>
  <c r="E15321" i="17"/>
  <c r="D15322" i="17"/>
  <c r="E15322" i="17"/>
  <c r="D15323" i="17"/>
  <c r="E15323" i="17"/>
  <c r="D15324" i="17"/>
  <c r="E15324" i="17"/>
  <c r="D15325" i="17"/>
  <c r="E15325" i="17"/>
  <c r="D15326" i="17"/>
  <c r="E15326" i="17"/>
  <c r="D15327" i="17"/>
  <c r="E15327" i="17"/>
  <c r="D15328" i="17"/>
  <c r="E15328" i="17"/>
  <c r="D15329" i="17"/>
  <c r="E15329" i="17"/>
  <c r="D15330" i="17"/>
  <c r="E15330" i="17"/>
  <c r="D15331" i="17"/>
  <c r="E15331" i="17"/>
  <c r="D15332" i="17"/>
  <c r="E15332" i="17"/>
  <c r="D15333" i="17"/>
  <c r="E15333" i="17"/>
  <c r="D15334" i="17"/>
  <c r="E15334" i="17"/>
  <c r="D15335" i="17"/>
  <c r="E15335" i="17"/>
  <c r="D15336" i="17"/>
  <c r="E15336" i="17"/>
  <c r="D15337" i="17"/>
  <c r="E15337" i="17"/>
  <c r="D15338" i="17"/>
  <c r="E15338" i="17"/>
  <c r="D15339" i="17"/>
  <c r="E15339" i="17"/>
  <c r="D15340" i="17"/>
  <c r="E15340" i="17"/>
  <c r="D15341" i="17"/>
  <c r="E15341" i="17"/>
  <c r="D15342" i="17"/>
  <c r="E15342" i="17"/>
  <c r="D15343" i="17"/>
  <c r="E15343" i="17"/>
  <c r="D15344" i="17"/>
  <c r="E15344" i="17"/>
  <c r="D15345" i="17"/>
  <c r="E15345" i="17"/>
  <c r="D15346" i="17"/>
  <c r="E15346" i="17"/>
  <c r="D15347" i="17"/>
  <c r="E15347" i="17"/>
  <c r="D15348" i="17"/>
  <c r="E15348" i="17"/>
  <c r="D15349" i="17"/>
  <c r="E15349" i="17"/>
  <c r="D15350" i="17"/>
  <c r="E15350" i="17"/>
  <c r="D15351" i="17"/>
  <c r="E15351" i="17"/>
  <c r="D15352" i="17"/>
  <c r="E15352" i="17"/>
  <c r="D15353" i="17"/>
  <c r="E15353" i="17"/>
  <c r="D15354" i="17"/>
  <c r="E15354" i="17"/>
  <c r="D15355" i="17"/>
  <c r="E15355" i="17"/>
  <c r="D15356" i="17"/>
  <c r="E15356" i="17"/>
  <c r="D15357" i="17"/>
  <c r="E15357" i="17"/>
  <c r="D15358" i="17"/>
  <c r="E15358" i="17"/>
  <c r="D15359" i="17"/>
  <c r="E15359" i="17"/>
  <c r="D15360" i="17"/>
  <c r="E15360" i="17"/>
  <c r="D15361" i="17"/>
  <c r="E15361" i="17"/>
  <c r="D15362" i="17"/>
  <c r="E15362" i="17"/>
  <c r="D15363" i="17"/>
  <c r="E15363" i="17"/>
  <c r="D15364" i="17"/>
  <c r="E15364" i="17"/>
  <c r="D15365" i="17"/>
  <c r="E15365" i="17"/>
  <c r="D15366" i="17"/>
  <c r="E15366" i="17"/>
  <c r="D15367" i="17"/>
  <c r="E15367" i="17"/>
  <c r="D15368" i="17"/>
  <c r="E15368" i="17"/>
  <c r="D15369" i="17"/>
  <c r="E15369" i="17"/>
  <c r="D15370" i="17"/>
  <c r="E15370" i="17"/>
  <c r="D15371" i="17"/>
  <c r="E15371" i="17"/>
  <c r="D15372" i="17"/>
  <c r="E15372" i="17"/>
  <c r="D15373" i="17"/>
  <c r="E15373" i="17"/>
  <c r="D15374" i="17"/>
  <c r="E15374" i="17"/>
  <c r="D15375" i="17"/>
  <c r="E15375" i="17"/>
  <c r="D15376" i="17"/>
  <c r="E15376" i="17"/>
  <c r="D15377" i="17"/>
  <c r="E15377" i="17"/>
  <c r="D15378" i="17"/>
  <c r="E15378" i="17"/>
  <c r="D15379" i="17"/>
  <c r="E15379" i="17"/>
  <c r="D15380" i="17"/>
  <c r="E15380" i="17"/>
  <c r="D15381" i="17"/>
  <c r="E15381" i="17"/>
  <c r="D15382" i="17"/>
  <c r="E15382" i="17"/>
  <c r="D15383" i="17"/>
  <c r="E15383" i="17"/>
  <c r="D15384" i="17"/>
  <c r="E15384" i="17"/>
  <c r="D15385" i="17"/>
  <c r="E15385" i="17"/>
  <c r="D15386" i="17"/>
  <c r="E15386" i="17"/>
  <c r="D15387" i="17"/>
  <c r="E15387" i="17"/>
  <c r="D15388" i="17"/>
  <c r="E15388" i="17"/>
  <c r="D15389" i="17"/>
  <c r="E15389" i="17"/>
  <c r="D15390" i="17"/>
  <c r="E15390" i="17"/>
  <c r="D15391" i="17"/>
  <c r="E15391" i="17"/>
  <c r="D15392" i="17"/>
  <c r="E15392" i="17"/>
  <c r="D15393" i="17"/>
  <c r="E15393" i="17"/>
  <c r="D15394" i="17"/>
  <c r="E15394" i="17"/>
  <c r="D15395" i="17"/>
  <c r="E15395" i="17"/>
  <c r="D15396" i="17"/>
  <c r="E15396" i="17"/>
  <c r="D15397" i="17"/>
  <c r="E15397" i="17"/>
  <c r="D15398" i="17"/>
  <c r="E15398" i="17"/>
  <c r="D15399" i="17"/>
  <c r="E15399" i="17"/>
  <c r="D15400" i="17"/>
  <c r="E15400" i="17"/>
  <c r="D15401" i="17"/>
  <c r="E15401" i="17"/>
  <c r="D15402" i="17"/>
  <c r="E15402" i="17"/>
  <c r="D15403" i="17"/>
  <c r="E15403" i="17"/>
  <c r="D15404" i="17"/>
  <c r="E15404" i="17"/>
  <c r="D15405" i="17"/>
  <c r="E15405" i="17"/>
  <c r="D15406" i="17"/>
  <c r="E15406" i="17"/>
  <c r="D15407" i="17"/>
  <c r="E15407" i="17"/>
  <c r="D15408" i="17"/>
  <c r="E15408" i="17"/>
  <c r="D15409" i="17"/>
  <c r="E15409" i="17"/>
  <c r="D15410" i="17"/>
  <c r="E15410" i="17"/>
  <c r="D15411" i="17"/>
  <c r="E15411" i="17"/>
  <c r="D15412" i="17"/>
  <c r="E15412" i="17"/>
  <c r="D15413" i="17"/>
  <c r="E15413" i="17"/>
  <c r="D15414" i="17"/>
  <c r="E15414" i="17"/>
  <c r="D15415" i="17"/>
  <c r="E15415" i="17"/>
  <c r="D15416" i="17"/>
  <c r="E15416" i="17"/>
  <c r="D15417" i="17"/>
  <c r="E15417" i="17"/>
  <c r="D15418" i="17"/>
  <c r="E15418" i="17"/>
  <c r="D15419" i="17"/>
  <c r="E15419" i="17"/>
  <c r="D15420" i="17"/>
  <c r="E15420" i="17"/>
  <c r="D15421" i="17"/>
  <c r="E15421" i="17"/>
  <c r="D15422" i="17"/>
  <c r="E15422" i="17"/>
  <c r="D15423" i="17"/>
  <c r="E15423" i="17"/>
  <c r="D15424" i="17"/>
  <c r="E15424" i="17"/>
  <c r="D15425" i="17"/>
  <c r="E15425" i="17"/>
  <c r="D15426" i="17"/>
  <c r="E15426" i="17"/>
  <c r="D15427" i="17"/>
  <c r="E15427" i="17"/>
  <c r="D15428" i="17"/>
  <c r="E15428" i="17"/>
  <c r="D15429" i="17"/>
  <c r="E15429" i="17"/>
  <c r="D15430" i="17"/>
  <c r="E15430" i="17"/>
  <c r="D15431" i="17"/>
  <c r="E15431" i="17"/>
  <c r="D15432" i="17"/>
  <c r="E15432" i="17"/>
  <c r="D15433" i="17"/>
  <c r="E15433" i="17"/>
  <c r="D15434" i="17"/>
  <c r="E15434" i="17"/>
  <c r="D15435" i="17"/>
  <c r="E15435" i="17"/>
  <c r="D15436" i="17"/>
  <c r="E15436" i="17"/>
  <c r="D15437" i="17"/>
  <c r="E15437" i="17"/>
  <c r="D15438" i="17"/>
  <c r="E15438" i="17"/>
  <c r="D15439" i="17"/>
  <c r="E15439" i="17"/>
  <c r="D15440" i="17"/>
  <c r="E15440" i="17"/>
  <c r="D15441" i="17"/>
  <c r="E15441" i="17"/>
  <c r="D15442" i="17"/>
  <c r="E15442" i="17"/>
  <c r="D15443" i="17"/>
  <c r="E15443" i="17"/>
  <c r="D15444" i="17"/>
  <c r="E15444" i="17"/>
  <c r="D15445" i="17"/>
  <c r="E15445" i="17"/>
  <c r="D15446" i="17"/>
  <c r="E15446" i="17"/>
  <c r="D15447" i="17"/>
  <c r="E15447" i="17"/>
  <c r="D15448" i="17"/>
  <c r="E15448" i="17"/>
  <c r="D15449" i="17"/>
  <c r="E15449" i="17"/>
  <c r="D15450" i="17"/>
  <c r="E15450" i="17"/>
  <c r="D15451" i="17"/>
  <c r="E15451" i="17"/>
  <c r="D15452" i="17"/>
  <c r="E15452" i="17"/>
  <c r="D15453" i="17"/>
  <c r="E15453" i="17"/>
  <c r="D15454" i="17"/>
  <c r="E15454" i="17"/>
  <c r="D15455" i="17"/>
  <c r="E15455" i="17"/>
  <c r="D15456" i="17"/>
  <c r="E15456" i="17"/>
  <c r="D15457" i="17"/>
  <c r="E15457" i="17"/>
  <c r="D15458" i="17"/>
  <c r="E15458" i="17"/>
  <c r="D15459" i="17"/>
  <c r="E15459" i="17"/>
  <c r="D15460" i="17"/>
  <c r="E15460" i="17"/>
  <c r="D15461" i="17"/>
  <c r="E15461" i="17"/>
  <c r="D15462" i="17"/>
  <c r="E15462" i="17"/>
  <c r="D15463" i="17"/>
  <c r="E15463" i="17"/>
  <c r="D15464" i="17"/>
  <c r="E15464" i="17"/>
  <c r="D15465" i="17"/>
  <c r="E15465" i="17"/>
  <c r="D15466" i="17"/>
  <c r="E15466" i="17"/>
  <c r="D15467" i="17"/>
  <c r="E15467" i="17"/>
  <c r="D15468" i="17"/>
  <c r="E15468" i="17"/>
  <c r="D15469" i="17"/>
  <c r="E15469" i="17"/>
  <c r="D15470" i="17"/>
  <c r="E15470" i="17"/>
  <c r="D15471" i="17"/>
  <c r="E15471" i="17"/>
  <c r="D15472" i="17"/>
  <c r="E15472" i="17"/>
  <c r="D15473" i="17"/>
  <c r="E15473" i="17"/>
  <c r="D15474" i="17"/>
  <c r="E15474" i="17"/>
  <c r="D15475" i="17"/>
  <c r="E15475" i="17"/>
  <c r="D15476" i="17"/>
  <c r="E15476" i="17"/>
  <c r="D15477" i="17"/>
  <c r="E15477" i="17"/>
  <c r="D15478" i="17"/>
  <c r="E15478" i="17"/>
  <c r="D15479" i="17"/>
  <c r="E15479" i="17"/>
  <c r="D15480" i="17"/>
  <c r="E15480" i="17"/>
  <c r="D15481" i="17"/>
  <c r="E15481" i="17"/>
  <c r="D15482" i="17"/>
  <c r="E15482" i="17"/>
  <c r="D15483" i="17"/>
  <c r="E15483" i="17"/>
  <c r="D15484" i="17"/>
  <c r="E15484" i="17"/>
  <c r="D15485" i="17"/>
  <c r="E15485" i="17"/>
  <c r="D15486" i="17"/>
  <c r="E15486" i="17"/>
  <c r="D15487" i="17"/>
  <c r="E15487" i="17"/>
  <c r="D15488" i="17"/>
  <c r="E15488" i="17"/>
  <c r="D15489" i="17"/>
  <c r="E15489" i="17"/>
  <c r="D15490" i="17"/>
  <c r="E15490" i="17"/>
  <c r="D15491" i="17"/>
  <c r="E15491" i="17"/>
  <c r="D15492" i="17"/>
  <c r="E15492" i="17"/>
  <c r="D15493" i="17"/>
  <c r="E15493" i="17"/>
  <c r="D15494" i="17"/>
  <c r="E15494" i="17"/>
  <c r="D15495" i="17"/>
  <c r="E15495" i="17"/>
  <c r="D15496" i="17"/>
  <c r="E15496" i="17"/>
  <c r="D15497" i="17"/>
  <c r="E15497" i="17"/>
  <c r="D15498" i="17"/>
  <c r="E15498" i="17"/>
  <c r="D15499" i="17"/>
  <c r="E15499" i="17"/>
  <c r="D15500" i="17"/>
  <c r="E15500" i="17"/>
  <c r="D15501" i="17"/>
  <c r="E15501" i="17"/>
  <c r="D15502" i="17"/>
  <c r="E15502" i="17"/>
  <c r="D15503" i="17"/>
  <c r="E15503" i="17"/>
  <c r="D15504" i="17"/>
  <c r="E15504" i="17"/>
  <c r="D15505" i="17"/>
  <c r="E15505" i="17"/>
  <c r="D15506" i="17"/>
  <c r="E15506" i="17"/>
  <c r="D15507" i="17"/>
  <c r="E15507" i="17"/>
  <c r="D15508" i="17"/>
  <c r="E15508" i="17"/>
  <c r="D15509" i="17"/>
  <c r="E15509" i="17"/>
  <c r="D15510" i="17"/>
  <c r="E15510" i="17"/>
  <c r="D15511" i="17"/>
  <c r="E15511" i="17"/>
  <c r="D15512" i="17"/>
  <c r="E15512" i="17"/>
  <c r="D15513" i="17"/>
  <c r="E15513" i="17"/>
  <c r="D15514" i="17"/>
  <c r="E15514" i="17"/>
  <c r="D15515" i="17"/>
  <c r="E15515" i="17"/>
  <c r="D15516" i="17"/>
  <c r="E15516" i="17"/>
  <c r="D15517" i="17"/>
  <c r="E15517" i="17"/>
  <c r="D15518" i="17"/>
  <c r="E15518" i="17"/>
  <c r="D15519" i="17"/>
  <c r="E15519" i="17"/>
  <c r="D15520" i="17"/>
  <c r="E15520" i="17"/>
  <c r="D15521" i="17"/>
  <c r="E15521" i="17"/>
  <c r="D15522" i="17"/>
  <c r="E15522" i="17"/>
  <c r="D15523" i="17"/>
  <c r="E15523" i="17"/>
  <c r="D15524" i="17"/>
  <c r="E15524" i="17"/>
  <c r="D15525" i="17"/>
  <c r="E15525" i="17"/>
  <c r="D15526" i="17"/>
  <c r="E15526" i="17"/>
  <c r="D15527" i="17"/>
  <c r="E15527" i="17"/>
  <c r="D15528" i="17"/>
  <c r="E15528" i="17"/>
  <c r="D15529" i="17"/>
  <c r="E15529" i="17"/>
  <c r="D15530" i="17"/>
  <c r="E15530" i="17"/>
  <c r="D15531" i="17"/>
  <c r="E15531" i="17"/>
  <c r="D15532" i="17"/>
  <c r="E15532" i="17"/>
  <c r="D15533" i="17"/>
  <c r="E15533" i="17"/>
  <c r="D15534" i="17"/>
  <c r="E15534" i="17"/>
  <c r="D15535" i="17"/>
  <c r="E15535" i="17"/>
  <c r="D15536" i="17"/>
  <c r="E15536" i="17"/>
  <c r="D15537" i="17"/>
  <c r="E15537" i="17"/>
  <c r="D15538" i="17"/>
  <c r="E15538" i="17"/>
  <c r="D15539" i="17"/>
  <c r="E15539" i="17"/>
  <c r="D15540" i="17"/>
  <c r="E15540" i="17"/>
  <c r="D15541" i="17"/>
  <c r="E15541" i="17"/>
  <c r="D15542" i="17"/>
  <c r="E15542" i="17"/>
  <c r="D15543" i="17"/>
  <c r="E15543" i="17"/>
  <c r="D15544" i="17"/>
  <c r="E15544" i="17"/>
  <c r="D15545" i="17"/>
  <c r="E15545" i="17"/>
  <c r="D15546" i="17"/>
  <c r="E15546" i="17"/>
  <c r="D15547" i="17"/>
  <c r="E15547" i="17"/>
  <c r="D15548" i="17"/>
  <c r="E15548" i="17"/>
  <c r="D15549" i="17"/>
  <c r="E15549" i="17"/>
  <c r="D15550" i="17"/>
  <c r="E15550" i="17"/>
  <c r="D15551" i="17"/>
  <c r="E15551" i="17"/>
  <c r="D15552" i="17"/>
  <c r="E15552" i="17"/>
  <c r="D15553" i="17"/>
  <c r="E15553" i="17"/>
  <c r="D15554" i="17"/>
  <c r="E15554" i="17"/>
  <c r="D15555" i="17"/>
  <c r="E15555" i="17"/>
  <c r="D15556" i="17"/>
  <c r="E15556" i="17"/>
  <c r="D15557" i="17"/>
  <c r="E15557" i="17"/>
  <c r="D15558" i="17"/>
  <c r="E15558" i="17"/>
  <c r="D15559" i="17"/>
  <c r="E15559" i="17"/>
  <c r="D15560" i="17"/>
  <c r="E15560" i="17"/>
  <c r="D15561" i="17"/>
  <c r="E15561" i="17"/>
  <c r="D15562" i="17"/>
  <c r="E15562" i="17"/>
  <c r="D15563" i="17"/>
  <c r="E15563" i="17"/>
  <c r="D15564" i="17"/>
  <c r="E15564" i="17"/>
  <c r="D15565" i="17"/>
  <c r="E15565" i="17"/>
  <c r="D15566" i="17"/>
  <c r="E15566" i="17"/>
  <c r="D15567" i="17"/>
  <c r="E15567" i="17"/>
  <c r="D15568" i="17"/>
  <c r="E15568" i="17"/>
  <c r="D15569" i="17"/>
  <c r="E15569" i="17"/>
  <c r="D15570" i="17"/>
  <c r="E15570" i="17"/>
  <c r="D15571" i="17"/>
  <c r="E15571" i="17"/>
  <c r="D15572" i="17"/>
  <c r="E15572" i="17"/>
  <c r="D15573" i="17"/>
  <c r="E15573" i="17"/>
  <c r="D15574" i="17"/>
  <c r="E15574" i="17"/>
  <c r="D15575" i="17"/>
  <c r="E15575" i="17"/>
  <c r="D15576" i="17"/>
  <c r="E15576" i="17"/>
  <c r="D15577" i="17"/>
  <c r="E15577" i="17"/>
  <c r="D15578" i="17"/>
  <c r="E15578" i="17"/>
  <c r="D15579" i="17"/>
  <c r="E15579" i="17"/>
  <c r="D15580" i="17"/>
  <c r="E15580" i="17"/>
  <c r="D15581" i="17"/>
  <c r="E15581" i="17"/>
  <c r="D15582" i="17"/>
  <c r="E15582" i="17"/>
  <c r="D15583" i="17"/>
  <c r="E15583" i="17"/>
  <c r="D15584" i="17"/>
  <c r="E15584" i="17"/>
  <c r="D15585" i="17"/>
  <c r="E15585" i="17"/>
  <c r="D15586" i="17"/>
  <c r="E15586" i="17"/>
  <c r="D15587" i="17"/>
  <c r="E15587" i="17"/>
  <c r="D15588" i="17"/>
  <c r="E15588" i="17"/>
  <c r="D15589" i="17"/>
  <c r="E15589" i="17"/>
  <c r="D15590" i="17"/>
  <c r="E15590" i="17"/>
  <c r="D15591" i="17"/>
  <c r="E15591" i="17"/>
  <c r="D15592" i="17"/>
  <c r="E15592" i="17"/>
  <c r="D15593" i="17"/>
  <c r="E15593" i="17"/>
  <c r="D15594" i="17"/>
  <c r="E15594" i="17"/>
  <c r="D15595" i="17"/>
  <c r="E15595" i="17"/>
  <c r="D15596" i="17"/>
  <c r="E15596" i="17"/>
  <c r="D15597" i="17"/>
  <c r="E15597" i="17"/>
  <c r="D15598" i="17"/>
  <c r="E15598" i="17"/>
  <c r="D15599" i="17"/>
  <c r="E15599" i="17"/>
  <c r="D15600" i="17"/>
  <c r="E15600" i="17"/>
  <c r="D15601" i="17"/>
  <c r="E15601" i="17"/>
  <c r="D15602" i="17"/>
  <c r="E15602" i="17"/>
  <c r="D15603" i="17"/>
  <c r="E15603" i="17"/>
  <c r="D15604" i="17"/>
  <c r="E15604" i="17"/>
  <c r="D15605" i="17"/>
  <c r="E15605" i="17"/>
  <c r="D15606" i="17"/>
  <c r="E15606" i="17"/>
  <c r="D15607" i="17"/>
  <c r="E15607" i="17"/>
  <c r="D15608" i="17"/>
  <c r="E15608" i="17"/>
  <c r="D15609" i="17"/>
  <c r="E15609" i="17"/>
  <c r="D15610" i="17"/>
  <c r="E15610" i="17"/>
  <c r="D15611" i="17"/>
  <c r="E15611" i="17"/>
  <c r="D15612" i="17"/>
  <c r="E15612" i="17"/>
  <c r="D15613" i="17"/>
  <c r="E15613" i="17"/>
  <c r="D15614" i="17"/>
  <c r="E15614" i="17"/>
  <c r="D15615" i="17"/>
  <c r="E15615" i="17"/>
  <c r="D15616" i="17"/>
  <c r="E15616" i="17"/>
  <c r="D15617" i="17"/>
  <c r="E15617" i="17"/>
  <c r="D15618" i="17"/>
  <c r="E15618" i="17"/>
  <c r="D15619" i="17"/>
  <c r="E15619" i="17"/>
  <c r="D15620" i="17"/>
  <c r="E15620" i="17"/>
  <c r="D15621" i="17"/>
  <c r="E15621" i="17"/>
  <c r="D15622" i="17"/>
  <c r="E15622" i="17"/>
  <c r="D15623" i="17"/>
  <c r="E15623" i="17"/>
  <c r="D15624" i="17"/>
  <c r="E15624" i="17"/>
  <c r="D15625" i="17"/>
  <c r="E15625" i="17"/>
  <c r="D15626" i="17"/>
  <c r="E15626" i="17"/>
  <c r="D15627" i="17"/>
  <c r="E15627" i="17"/>
  <c r="D15628" i="17"/>
  <c r="E15628" i="17"/>
  <c r="D15629" i="17"/>
  <c r="E15629" i="17"/>
  <c r="D15630" i="17"/>
  <c r="E15630" i="17"/>
  <c r="D15631" i="17"/>
  <c r="E15631" i="17"/>
  <c r="D15632" i="17"/>
  <c r="E15632" i="17"/>
  <c r="D15633" i="17"/>
  <c r="E15633" i="17"/>
  <c r="D15634" i="17"/>
  <c r="E15634" i="17"/>
  <c r="D15635" i="17"/>
  <c r="E15635" i="17"/>
  <c r="D15636" i="17"/>
  <c r="E15636" i="17"/>
  <c r="D15637" i="17"/>
  <c r="E15637" i="17"/>
  <c r="D15638" i="17"/>
  <c r="E15638" i="17"/>
  <c r="D15639" i="17"/>
  <c r="E15639" i="17"/>
  <c r="D15640" i="17"/>
  <c r="E15640" i="17"/>
  <c r="D15641" i="17"/>
  <c r="E15641" i="17"/>
  <c r="D15642" i="17"/>
  <c r="E15642" i="17"/>
  <c r="D15643" i="17"/>
  <c r="E15643" i="17"/>
  <c r="D15644" i="17"/>
  <c r="E15644" i="17"/>
  <c r="D15645" i="17"/>
  <c r="E15645" i="17"/>
  <c r="D15646" i="17"/>
  <c r="E15646" i="17"/>
  <c r="D15647" i="17"/>
  <c r="E15647" i="17"/>
  <c r="D15648" i="17"/>
  <c r="E15648" i="17"/>
  <c r="D15649" i="17"/>
  <c r="E15649" i="17"/>
  <c r="D15650" i="17"/>
  <c r="E15650" i="17"/>
  <c r="D15651" i="17"/>
  <c r="E15651" i="17"/>
  <c r="D15652" i="17"/>
  <c r="E15652" i="17"/>
  <c r="D15653" i="17"/>
  <c r="E15653" i="17"/>
  <c r="D15654" i="17"/>
  <c r="E15654" i="17"/>
  <c r="D15655" i="17"/>
  <c r="E15655" i="17"/>
  <c r="D15656" i="17"/>
  <c r="E15656" i="17"/>
  <c r="D15657" i="17"/>
  <c r="E15657" i="17"/>
  <c r="D15658" i="17"/>
  <c r="E15658" i="17"/>
  <c r="D15659" i="17"/>
  <c r="E15659" i="17"/>
  <c r="D15660" i="17"/>
  <c r="E15660" i="17"/>
  <c r="D15661" i="17"/>
  <c r="E15661" i="17"/>
  <c r="D15662" i="17"/>
  <c r="E15662" i="17"/>
  <c r="D15663" i="17"/>
  <c r="E15663" i="17"/>
  <c r="D15664" i="17"/>
  <c r="E15664" i="17"/>
  <c r="D15665" i="17"/>
  <c r="E15665" i="17"/>
  <c r="D15666" i="17"/>
  <c r="E15666" i="17"/>
  <c r="D15667" i="17"/>
  <c r="E15667" i="17"/>
  <c r="D15668" i="17"/>
  <c r="E15668" i="17"/>
  <c r="D15669" i="17"/>
  <c r="E15669" i="17"/>
  <c r="D15670" i="17"/>
  <c r="E15670" i="17"/>
  <c r="D15671" i="17"/>
  <c r="E15671" i="17"/>
  <c r="D15672" i="17"/>
  <c r="E15672" i="17"/>
  <c r="D15673" i="17"/>
  <c r="E15673" i="17"/>
  <c r="D15674" i="17"/>
  <c r="E15674" i="17"/>
  <c r="D15675" i="17"/>
  <c r="E15675" i="17"/>
  <c r="D15676" i="17"/>
  <c r="E15676" i="17"/>
  <c r="D15677" i="17"/>
  <c r="E15677" i="17"/>
  <c r="D15678" i="17"/>
  <c r="E15678" i="17"/>
  <c r="D15679" i="17"/>
  <c r="E15679" i="17"/>
  <c r="D15680" i="17"/>
  <c r="E15680" i="17"/>
  <c r="D15681" i="17"/>
  <c r="E15681" i="17"/>
  <c r="D15682" i="17"/>
  <c r="E15682" i="17"/>
  <c r="D15683" i="17"/>
  <c r="E15683" i="17"/>
  <c r="D15684" i="17"/>
  <c r="E15684" i="17"/>
  <c r="D15685" i="17"/>
  <c r="E15685" i="17"/>
  <c r="D15686" i="17"/>
  <c r="E15686" i="17"/>
  <c r="D15687" i="17"/>
  <c r="E15687" i="17"/>
  <c r="D15688" i="17"/>
  <c r="E15688" i="17"/>
  <c r="D15689" i="17"/>
  <c r="E15689" i="17"/>
  <c r="D15690" i="17"/>
  <c r="E15690" i="17"/>
  <c r="D15691" i="17"/>
  <c r="E15691" i="17"/>
  <c r="D15692" i="17"/>
  <c r="E15692" i="17"/>
  <c r="D15693" i="17"/>
  <c r="E15693" i="17"/>
  <c r="D15694" i="17"/>
  <c r="E15694" i="17"/>
  <c r="D15695" i="17"/>
  <c r="E15695" i="17"/>
  <c r="D15696" i="17"/>
  <c r="E15696" i="17"/>
  <c r="D15697" i="17"/>
  <c r="E15697" i="17"/>
  <c r="D15698" i="17"/>
  <c r="E15698" i="17"/>
  <c r="D15699" i="17"/>
  <c r="E15699" i="17"/>
  <c r="D15700" i="17"/>
  <c r="E15700" i="17"/>
  <c r="D15701" i="17"/>
  <c r="E15701" i="17"/>
  <c r="D15702" i="17"/>
  <c r="E15702" i="17"/>
  <c r="D15703" i="17"/>
  <c r="E15703" i="17"/>
  <c r="D15704" i="17"/>
  <c r="E15704" i="17"/>
  <c r="D15705" i="17"/>
  <c r="E15705" i="17"/>
  <c r="D15706" i="17"/>
  <c r="E15706" i="17"/>
  <c r="D15707" i="17"/>
  <c r="E15707" i="17"/>
  <c r="D15708" i="17"/>
  <c r="E15708" i="17"/>
  <c r="D15709" i="17"/>
  <c r="E15709" i="17"/>
  <c r="D15710" i="17"/>
  <c r="E15710" i="17"/>
  <c r="D15711" i="17"/>
  <c r="E15711" i="17"/>
  <c r="D15712" i="17"/>
  <c r="E15712" i="17"/>
  <c r="D15713" i="17"/>
  <c r="E15713" i="17"/>
  <c r="D15714" i="17"/>
  <c r="E15714" i="17"/>
  <c r="D15715" i="17"/>
  <c r="E15715" i="17"/>
  <c r="D15716" i="17"/>
  <c r="E15716" i="17"/>
  <c r="D15717" i="17"/>
  <c r="E15717" i="17"/>
  <c r="D15718" i="17"/>
  <c r="E15718" i="17"/>
  <c r="D15719" i="17"/>
  <c r="E15719" i="17"/>
  <c r="D15720" i="17"/>
  <c r="E15720" i="17"/>
  <c r="D15721" i="17"/>
  <c r="E15721" i="17"/>
  <c r="D15722" i="17"/>
  <c r="E15722" i="17"/>
  <c r="D15723" i="17"/>
  <c r="E15723" i="17"/>
  <c r="D15724" i="17"/>
  <c r="E15724" i="17"/>
  <c r="D15725" i="17"/>
  <c r="E15725" i="17"/>
  <c r="D15726" i="17"/>
  <c r="E15726" i="17"/>
  <c r="D15727" i="17"/>
  <c r="E15727" i="17"/>
  <c r="D15728" i="17"/>
  <c r="E15728" i="17"/>
  <c r="D15729" i="17"/>
  <c r="E15729" i="17"/>
  <c r="D15730" i="17"/>
  <c r="E15730" i="17"/>
  <c r="D15731" i="17"/>
  <c r="E15731" i="17"/>
  <c r="D15732" i="17"/>
  <c r="E15732" i="17"/>
  <c r="D15733" i="17"/>
  <c r="E15733" i="17"/>
  <c r="D15734" i="17"/>
  <c r="E15734" i="17"/>
  <c r="D15735" i="17"/>
  <c r="E15735" i="17"/>
  <c r="D15736" i="17"/>
  <c r="E15736" i="17"/>
  <c r="D15737" i="17"/>
  <c r="E15737" i="17"/>
  <c r="D15738" i="17"/>
  <c r="E15738" i="17"/>
  <c r="D15739" i="17"/>
  <c r="E15739" i="17"/>
  <c r="D15740" i="17"/>
  <c r="E15740" i="17"/>
  <c r="D15741" i="17"/>
  <c r="E15741" i="17"/>
  <c r="D15742" i="17"/>
  <c r="E15742" i="17"/>
  <c r="D15743" i="17"/>
  <c r="E15743" i="17"/>
  <c r="D15744" i="17"/>
  <c r="E15744" i="17"/>
  <c r="D15745" i="17"/>
  <c r="E15745" i="17"/>
  <c r="D15746" i="17"/>
  <c r="E15746" i="17"/>
  <c r="D15747" i="17"/>
  <c r="E15747" i="17"/>
  <c r="D15748" i="17"/>
  <c r="E15748" i="17"/>
  <c r="D15749" i="17"/>
  <c r="E15749" i="17"/>
  <c r="D15750" i="17"/>
  <c r="E15750" i="17"/>
  <c r="D15751" i="17"/>
  <c r="E15751" i="17"/>
  <c r="D15752" i="17"/>
  <c r="E15752" i="17"/>
  <c r="D15753" i="17"/>
  <c r="E15753" i="17"/>
  <c r="D15754" i="17"/>
  <c r="E15754" i="17"/>
  <c r="D15755" i="17"/>
  <c r="E15755" i="17"/>
  <c r="D15756" i="17"/>
  <c r="E15756" i="17"/>
  <c r="D15757" i="17"/>
  <c r="E15757" i="17"/>
  <c r="D15758" i="17"/>
  <c r="E15758" i="17"/>
  <c r="D15759" i="17"/>
  <c r="E15759" i="17"/>
  <c r="D15760" i="17"/>
  <c r="E15760" i="17"/>
  <c r="D15761" i="17"/>
  <c r="E15761" i="17"/>
  <c r="D15762" i="17"/>
  <c r="E15762" i="17"/>
  <c r="D15763" i="17"/>
  <c r="E15763" i="17"/>
  <c r="D15764" i="17"/>
  <c r="E15764" i="17"/>
  <c r="D15765" i="17"/>
  <c r="E15765" i="17"/>
  <c r="D15766" i="17"/>
  <c r="E15766" i="17"/>
  <c r="D15767" i="17"/>
  <c r="E15767" i="17"/>
  <c r="D15768" i="17"/>
  <c r="E15768" i="17"/>
  <c r="D15769" i="17"/>
  <c r="E15769" i="17"/>
  <c r="D15770" i="17"/>
  <c r="E15770" i="17"/>
  <c r="D15771" i="17"/>
  <c r="E15771" i="17"/>
  <c r="D15772" i="17"/>
  <c r="E15772" i="17"/>
  <c r="D15773" i="17"/>
  <c r="E15773" i="17"/>
  <c r="D15774" i="17"/>
  <c r="E15774" i="17"/>
  <c r="D15775" i="17"/>
  <c r="E15775" i="17"/>
  <c r="D15776" i="17"/>
  <c r="E15776" i="17"/>
  <c r="D15777" i="17"/>
  <c r="E15777" i="17"/>
  <c r="D15778" i="17"/>
  <c r="E15778" i="17"/>
  <c r="D15779" i="17"/>
  <c r="E15779" i="17"/>
  <c r="D15780" i="17"/>
  <c r="E15780" i="17"/>
  <c r="D15781" i="17"/>
  <c r="E15781" i="17"/>
  <c r="D15782" i="17"/>
  <c r="E15782" i="17"/>
  <c r="D15783" i="17"/>
  <c r="E15783" i="17"/>
  <c r="D15784" i="17"/>
  <c r="E15784" i="17"/>
  <c r="D15785" i="17"/>
  <c r="E15785" i="17"/>
  <c r="D15786" i="17"/>
  <c r="E15786" i="17"/>
  <c r="D15787" i="17"/>
  <c r="E15787" i="17"/>
  <c r="D15788" i="17"/>
  <c r="E15788" i="17"/>
  <c r="D15789" i="17"/>
  <c r="E15789" i="17"/>
  <c r="D15790" i="17"/>
  <c r="E15790" i="17"/>
  <c r="D15791" i="17"/>
  <c r="E15791" i="17"/>
  <c r="D15792" i="17"/>
  <c r="E15792" i="17"/>
  <c r="D15793" i="17"/>
  <c r="E15793" i="17"/>
  <c r="D15794" i="17"/>
  <c r="E15794" i="17"/>
  <c r="D15795" i="17"/>
  <c r="E15795" i="17"/>
  <c r="D15796" i="17"/>
  <c r="E15796" i="17"/>
  <c r="D15797" i="17"/>
  <c r="E15797" i="17"/>
  <c r="D15798" i="17"/>
  <c r="E15798" i="17"/>
  <c r="D15799" i="17"/>
  <c r="E15799" i="17"/>
  <c r="D15800" i="17"/>
  <c r="E15800" i="17"/>
  <c r="D15801" i="17"/>
  <c r="E15801" i="17"/>
  <c r="D15802" i="17"/>
  <c r="E15802" i="17"/>
  <c r="D15803" i="17"/>
  <c r="E15803" i="17"/>
  <c r="D15804" i="17"/>
  <c r="E15804" i="17"/>
  <c r="D15805" i="17"/>
  <c r="E15805" i="17"/>
  <c r="D15806" i="17"/>
  <c r="E15806" i="17"/>
  <c r="D15807" i="17"/>
  <c r="E15807" i="17"/>
  <c r="D15808" i="17"/>
  <c r="E15808" i="17"/>
  <c r="D15809" i="17"/>
  <c r="E15809" i="17"/>
  <c r="D15810" i="17"/>
  <c r="E15810" i="17"/>
  <c r="D15811" i="17"/>
  <c r="E15811" i="17"/>
  <c r="D15812" i="17"/>
  <c r="E15812" i="17"/>
  <c r="D15813" i="17"/>
  <c r="E15813" i="17"/>
  <c r="D15814" i="17"/>
  <c r="E15814" i="17"/>
  <c r="D15815" i="17"/>
  <c r="E15815" i="17"/>
  <c r="D15816" i="17"/>
  <c r="E15816" i="17"/>
  <c r="D15817" i="17"/>
  <c r="E15817" i="17"/>
  <c r="D15818" i="17"/>
  <c r="E15818" i="17"/>
  <c r="D15819" i="17"/>
  <c r="E15819" i="17"/>
  <c r="D15820" i="17"/>
  <c r="E15820" i="17"/>
  <c r="D15821" i="17"/>
  <c r="E15821" i="17"/>
  <c r="D15822" i="17"/>
  <c r="E15822" i="17"/>
  <c r="D15823" i="17"/>
  <c r="E15823" i="17"/>
  <c r="D15824" i="17"/>
  <c r="E15824" i="17"/>
  <c r="D15825" i="17"/>
  <c r="E15825" i="17"/>
  <c r="D15826" i="17"/>
  <c r="E15826" i="17"/>
  <c r="D15827" i="17"/>
  <c r="E15827" i="17"/>
  <c r="D15828" i="17"/>
  <c r="E15828" i="17"/>
  <c r="D15829" i="17"/>
  <c r="E15829" i="17"/>
  <c r="D15830" i="17"/>
  <c r="E15830" i="17"/>
  <c r="D15831" i="17"/>
  <c r="E15831" i="17"/>
  <c r="D15832" i="17"/>
  <c r="E15832" i="17"/>
  <c r="D15833" i="17"/>
  <c r="E15833" i="17"/>
  <c r="D15834" i="17"/>
  <c r="E15834" i="17"/>
  <c r="D15835" i="17"/>
  <c r="E15835" i="17"/>
  <c r="D15836" i="17"/>
  <c r="E15836" i="17"/>
  <c r="D15837" i="17"/>
  <c r="E15837" i="17"/>
  <c r="D15838" i="17"/>
  <c r="E15838" i="17"/>
  <c r="D15839" i="17"/>
  <c r="E15839" i="17"/>
  <c r="D15840" i="17"/>
  <c r="E15840" i="17"/>
  <c r="D15841" i="17"/>
  <c r="E15841" i="17"/>
  <c r="D15842" i="17"/>
  <c r="E15842" i="17"/>
  <c r="D15843" i="17"/>
  <c r="E15843" i="17"/>
  <c r="D15844" i="17"/>
  <c r="E15844" i="17"/>
  <c r="D15845" i="17"/>
  <c r="E15845" i="17"/>
  <c r="D15846" i="17"/>
  <c r="E15846" i="17"/>
  <c r="D15847" i="17"/>
  <c r="E15847" i="17"/>
  <c r="D15848" i="17"/>
  <c r="E15848" i="17"/>
  <c r="D15849" i="17"/>
  <c r="E15849" i="17"/>
  <c r="D15850" i="17"/>
  <c r="E15850" i="17"/>
  <c r="D15851" i="17"/>
  <c r="E15851" i="17"/>
  <c r="D15852" i="17"/>
  <c r="E15852" i="17"/>
  <c r="D15853" i="17"/>
  <c r="E15853" i="17"/>
  <c r="D15854" i="17"/>
  <c r="E15854" i="17"/>
  <c r="D15855" i="17"/>
  <c r="E15855" i="17"/>
  <c r="D15856" i="17"/>
  <c r="E15856" i="17"/>
  <c r="D15857" i="17"/>
  <c r="E15857" i="17"/>
  <c r="D15858" i="17"/>
  <c r="E15858" i="17"/>
  <c r="D15859" i="17"/>
  <c r="E15859" i="17"/>
  <c r="D15860" i="17"/>
  <c r="E15860" i="17"/>
  <c r="D15861" i="17"/>
  <c r="E15861" i="17"/>
  <c r="D15862" i="17"/>
  <c r="E15862" i="17"/>
  <c r="D15863" i="17"/>
  <c r="E15863" i="17"/>
  <c r="D15864" i="17"/>
  <c r="E15864" i="17"/>
  <c r="D15865" i="17"/>
  <c r="E15865" i="17"/>
  <c r="D15866" i="17"/>
  <c r="E15866" i="17"/>
  <c r="D15867" i="17"/>
  <c r="E15867" i="17"/>
  <c r="D15868" i="17"/>
  <c r="E15868" i="17"/>
  <c r="D15869" i="17"/>
  <c r="E15869" i="17"/>
  <c r="D15870" i="17"/>
  <c r="E15870" i="17"/>
  <c r="D15871" i="17"/>
  <c r="E15871" i="17"/>
  <c r="D15872" i="17"/>
  <c r="E15872" i="17"/>
  <c r="D15873" i="17"/>
  <c r="E15873" i="17"/>
  <c r="D15874" i="17"/>
  <c r="E15874" i="17"/>
  <c r="D15875" i="17"/>
  <c r="E15875" i="17"/>
  <c r="D15876" i="17"/>
  <c r="E15876" i="17"/>
  <c r="D15877" i="17"/>
  <c r="E15877" i="17"/>
  <c r="D15878" i="17"/>
  <c r="E15878" i="17"/>
  <c r="D15879" i="17"/>
  <c r="E15879" i="17"/>
  <c r="D15880" i="17"/>
  <c r="E15880" i="17"/>
  <c r="D15881" i="17"/>
  <c r="E15881" i="17"/>
  <c r="D15882" i="17"/>
  <c r="E15882" i="17"/>
  <c r="D15883" i="17"/>
  <c r="E15883" i="17"/>
  <c r="D15884" i="17"/>
  <c r="E15884" i="17"/>
  <c r="D15885" i="17"/>
  <c r="E15885" i="17"/>
  <c r="D15886" i="17"/>
  <c r="E15886" i="17"/>
  <c r="D15887" i="17"/>
  <c r="E15887" i="17"/>
  <c r="D15888" i="17"/>
  <c r="E15888" i="17"/>
  <c r="D15889" i="17"/>
  <c r="E15889" i="17"/>
  <c r="D15890" i="17"/>
  <c r="E15890" i="17"/>
  <c r="D15891" i="17"/>
  <c r="E15891" i="17"/>
  <c r="D15892" i="17"/>
  <c r="E15892" i="17"/>
  <c r="D15893" i="17"/>
  <c r="E15893" i="17"/>
  <c r="D15894" i="17"/>
  <c r="E15894" i="17"/>
  <c r="D15895" i="17"/>
  <c r="E15895" i="17"/>
  <c r="D15896" i="17"/>
  <c r="E15896" i="17"/>
  <c r="D15897" i="17"/>
  <c r="E15897" i="17"/>
  <c r="D15898" i="17"/>
  <c r="E15898" i="17"/>
  <c r="D15899" i="17"/>
  <c r="E15899" i="17"/>
  <c r="D15900" i="17"/>
  <c r="E15900" i="17"/>
  <c r="D15901" i="17"/>
  <c r="E15901" i="17"/>
  <c r="D15902" i="17"/>
  <c r="E15902" i="17"/>
  <c r="D15903" i="17"/>
  <c r="E15903" i="17"/>
  <c r="D15904" i="17"/>
  <c r="E15904" i="17"/>
  <c r="D15905" i="17"/>
  <c r="E15905" i="17"/>
  <c r="D15906" i="17"/>
  <c r="E15906" i="17"/>
  <c r="D15907" i="17"/>
  <c r="E15907" i="17"/>
  <c r="D15908" i="17"/>
  <c r="E15908" i="17"/>
  <c r="D15909" i="17"/>
  <c r="E15909" i="17"/>
  <c r="D15910" i="17"/>
  <c r="E15910" i="17"/>
  <c r="D15911" i="17"/>
  <c r="E15911" i="17"/>
  <c r="D15912" i="17"/>
  <c r="E15912" i="17"/>
  <c r="D15913" i="17"/>
  <c r="E15913" i="17"/>
  <c r="D15914" i="17"/>
  <c r="E15914" i="17"/>
  <c r="D15915" i="17"/>
  <c r="E15915" i="17"/>
  <c r="D15916" i="17"/>
  <c r="E15916" i="17"/>
  <c r="D15917" i="17"/>
  <c r="E15917" i="17"/>
  <c r="D15918" i="17"/>
  <c r="E15918" i="17"/>
  <c r="D15919" i="17"/>
  <c r="E15919" i="17"/>
  <c r="D15920" i="17"/>
  <c r="E15920" i="17"/>
  <c r="D15921" i="17"/>
  <c r="E15921" i="17"/>
  <c r="D15922" i="17"/>
  <c r="E15922" i="17"/>
  <c r="D15923" i="17"/>
  <c r="E15923" i="17"/>
  <c r="D15924" i="17"/>
  <c r="E15924" i="17"/>
  <c r="D15925" i="17"/>
  <c r="E15925" i="17"/>
  <c r="D15926" i="17"/>
  <c r="E15926" i="17"/>
  <c r="D15927" i="17"/>
  <c r="E15927" i="17"/>
  <c r="D15928" i="17"/>
  <c r="E15928" i="17"/>
  <c r="D15929" i="17"/>
  <c r="E15929" i="17"/>
  <c r="D15930" i="17"/>
  <c r="E15930" i="17"/>
  <c r="D15931" i="17"/>
  <c r="E15931" i="17"/>
  <c r="D15932" i="17"/>
  <c r="E15932" i="17"/>
  <c r="D15933" i="17"/>
  <c r="E15933" i="17"/>
  <c r="D15934" i="17"/>
  <c r="E15934" i="17"/>
  <c r="D15935" i="17"/>
  <c r="E15935" i="17"/>
  <c r="D15936" i="17"/>
  <c r="E15936" i="17"/>
  <c r="D15937" i="17"/>
  <c r="E15937" i="17"/>
  <c r="D15938" i="17"/>
  <c r="E15938" i="17"/>
  <c r="D15939" i="17"/>
  <c r="E15939" i="17"/>
  <c r="D15940" i="17"/>
  <c r="E15940" i="17"/>
  <c r="D15941" i="17"/>
  <c r="E15941" i="17"/>
  <c r="D15942" i="17"/>
  <c r="E15942" i="17"/>
  <c r="D15943" i="17"/>
  <c r="E15943" i="17"/>
  <c r="D15944" i="17"/>
  <c r="E15944" i="17"/>
  <c r="D15945" i="17"/>
  <c r="E15945" i="17"/>
  <c r="D15946" i="17"/>
  <c r="E15946" i="17"/>
  <c r="D15947" i="17"/>
  <c r="E15947" i="17"/>
  <c r="D15948" i="17"/>
  <c r="E15948" i="17"/>
  <c r="D15949" i="17"/>
  <c r="E15949" i="17"/>
  <c r="D15950" i="17"/>
  <c r="E15950" i="17"/>
  <c r="D15951" i="17"/>
  <c r="E15951" i="17"/>
  <c r="D15952" i="17"/>
  <c r="E15952" i="17"/>
  <c r="D15953" i="17"/>
  <c r="E15953" i="17"/>
  <c r="D15954" i="17"/>
  <c r="E15954" i="17"/>
  <c r="D15955" i="17"/>
  <c r="E15955" i="17"/>
  <c r="D15956" i="17"/>
  <c r="E15956" i="17"/>
  <c r="D15957" i="17"/>
  <c r="E15957" i="17"/>
  <c r="D15958" i="17"/>
  <c r="E15958" i="17"/>
  <c r="D15959" i="17"/>
  <c r="E15959" i="17"/>
  <c r="D15960" i="17"/>
  <c r="E15960" i="17"/>
  <c r="D15961" i="17"/>
  <c r="E15961" i="17"/>
  <c r="D15962" i="17"/>
  <c r="E15962" i="17"/>
  <c r="D15963" i="17"/>
  <c r="E15963" i="17"/>
  <c r="D15964" i="17"/>
  <c r="E15964" i="17"/>
  <c r="D15965" i="17"/>
  <c r="E15965" i="17"/>
  <c r="D15966" i="17"/>
  <c r="E15966" i="17"/>
  <c r="D15967" i="17"/>
  <c r="E15967" i="17"/>
  <c r="D15968" i="17"/>
  <c r="E15968" i="17"/>
  <c r="D15969" i="17"/>
  <c r="E15969" i="17"/>
  <c r="D15970" i="17"/>
  <c r="E15970" i="17"/>
  <c r="D15971" i="17"/>
  <c r="E15971" i="17"/>
  <c r="D15972" i="17"/>
  <c r="E15972" i="17"/>
  <c r="D15973" i="17"/>
  <c r="E15973" i="17"/>
  <c r="D15974" i="17"/>
  <c r="E15974" i="17"/>
  <c r="D15975" i="17"/>
  <c r="E15975" i="17"/>
  <c r="D15976" i="17"/>
  <c r="E15976" i="17"/>
  <c r="D15977" i="17"/>
  <c r="E15977" i="17"/>
  <c r="D15978" i="17"/>
  <c r="E15978" i="17"/>
  <c r="D15979" i="17"/>
  <c r="E15979" i="17"/>
  <c r="D15980" i="17"/>
  <c r="E15980" i="17"/>
  <c r="D15981" i="17"/>
  <c r="E15981" i="17"/>
  <c r="D15982" i="17"/>
  <c r="E15982" i="17"/>
  <c r="D15983" i="17"/>
  <c r="E15983" i="17"/>
  <c r="D15984" i="17"/>
  <c r="E15984" i="17"/>
  <c r="D15985" i="17"/>
  <c r="E15985" i="17"/>
  <c r="D15986" i="17"/>
  <c r="E15986" i="17"/>
  <c r="D15987" i="17"/>
  <c r="E15987" i="17"/>
  <c r="D15988" i="17"/>
  <c r="E15988" i="17"/>
  <c r="D15989" i="17"/>
  <c r="E15989" i="17"/>
  <c r="D15990" i="17"/>
  <c r="E15990" i="17"/>
  <c r="D15991" i="17"/>
  <c r="E15991" i="17"/>
  <c r="D15992" i="17"/>
  <c r="E15992" i="17"/>
  <c r="D15993" i="17"/>
  <c r="E15993" i="17"/>
  <c r="D15994" i="17"/>
  <c r="E15994" i="17"/>
  <c r="D15995" i="17"/>
  <c r="E15995" i="17"/>
  <c r="D15996" i="17"/>
  <c r="E15996" i="17"/>
  <c r="D15997" i="17"/>
  <c r="E15997" i="17"/>
  <c r="D15998" i="17"/>
  <c r="E15998" i="17"/>
  <c r="D15999" i="17"/>
  <c r="E15999" i="17"/>
  <c r="D16000" i="17"/>
  <c r="E16000" i="17"/>
  <c r="D16001" i="17"/>
  <c r="E16001" i="17"/>
  <c r="D16002" i="17"/>
  <c r="E16002" i="17"/>
  <c r="D16003" i="17"/>
  <c r="E16003" i="17"/>
  <c r="D16004" i="17"/>
  <c r="E16004" i="17"/>
  <c r="D16005" i="17"/>
  <c r="E16005" i="17"/>
  <c r="D16006" i="17"/>
  <c r="E16006" i="17"/>
  <c r="D16007" i="17"/>
  <c r="E16007" i="17"/>
  <c r="D16008" i="17"/>
  <c r="E16008" i="17"/>
  <c r="D16009" i="17"/>
  <c r="E16009" i="17"/>
  <c r="D16010" i="17"/>
  <c r="E16010" i="17"/>
  <c r="D16011" i="17"/>
  <c r="E16011" i="17"/>
  <c r="D16012" i="17"/>
  <c r="E16012" i="17"/>
  <c r="D16013" i="17"/>
  <c r="E16013" i="17"/>
  <c r="D16014" i="17"/>
  <c r="E16014" i="17"/>
  <c r="D16015" i="17"/>
  <c r="E16015" i="17"/>
  <c r="D16016" i="17"/>
  <c r="E16016" i="17"/>
  <c r="D16017" i="17"/>
  <c r="E16017" i="17"/>
  <c r="D16018" i="17"/>
  <c r="E16018" i="17"/>
  <c r="D16019" i="17"/>
  <c r="E16019" i="17"/>
  <c r="D16020" i="17"/>
  <c r="E16020" i="17"/>
  <c r="D16021" i="17"/>
  <c r="E16021" i="17"/>
  <c r="D16022" i="17"/>
  <c r="E16022" i="17"/>
  <c r="D16023" i="17"/>
  <c r="E16023" i="17"/>
  <c r="D16024" i="17"/>
  <c r="E16024" i="17"/>
  <c r="D16025" i="17"/>
  <c r="E16025" i="17"/>
  <c r="D16026" i="17"/>
  <c r="E16026" i="17"/>
  <c r="D16027" i="17"/>
  <c r="E16027" i="17"/>
  <c r="D16028" i="17"/>
  <c r="E16028" i="17"/>
  <c r="D16029" i="17"/>
  <c r="E16029" i="17"/>
  <c r="D16030" i="17"/>
  <c r="E16030" i="17"/>
  <c r="D16031" i="17"/>
  <c r="E16031" i="17"/>
  <c r="D16032" i="17"/>
  <c r="E16032" i="17"/>
  <c r="D16033" i="17"/>
  <c r="E16033" i="17"/>
  <c r="D16034" i="17"/>
  <c r="E16034" i="17"/>
  <c r="D16035" i="17"/>
  <c r="E16035" i="17"/>
  <c r="D16036" i="17"/>
  <c r="E16036" i="17"/>
  <c r="D16037" i="17"/>
  <c r="E16037" i="17"/>
  <c r="D16038" i="17"/>
  <c r="E16038" i="17"/>
  <c r="D16039" i="17"/>
  <c r="E16039" i="17"/>
  <c r="D16040" i="17"/>
  <c r="E16040" i="17"/>
  <c r="D16041" i="17"/>
  <c r="E16041" i="17"/>
  <c r="D16042" i="17"/>
  <c r="E16042" i="17"/>
  <c r="D16043" i="17"/>
  <c r="E16043" i="17"/>
  <c r="D16044" i="17"/>
  <c r="E16044" i="17"/>
  <c r="D16045" i="17"/>
  <c r="E16045" i="17"/>
  <c r="D16046" i="17"/>
  <c r="E16046" i="17"/>
  <c r="D16047" i="17"/>
  <c r="E16047" i="17"/>
  <c r="D16048" i="17"/>
  <c r="E16048" i="17"/>
  <c r="D16049" i="17"/>
  <c r="E16049" i="17"/>
  <c r="D16050" i="17"/>
  <c r="E16050" i="17"/>
  <c r="D16051" i="17"/>
  <c r="E16051" i="17"/>
  <c r="D16052" i="17"/>
  <c r="E16052" i="17"/>
  <c r="D16053" i="17"/>
  <c r="E16053" i="17"/>
  <c r="D16054" i="17"/>
  <c r="E16054" i="17"/>
  <c r="D16055" i="17"/>
  <c r="E16055" i="17"/>
  <c r="D16056" i="17"/>
  <c r="E16056" i="17"/>
  <c r="D16057" i="17"/>
  <c r="E16057" i="17"/>
  <c r="D16058" i="17"/>
  <c r="E16058" i="17"/>
  <c r="D16059" i="17"/>
  <c r="E16059" i="17"/>
  <c r="D16060" i="17"/>
  <c r="E16060" i="17"/>
  <c r="D16061" i="17"/>
  <c r="E16061" i="17"/>
  <c r="D16062" i="17"/>
  <c r="E16062" i="17"/>
  <c r="D16063" i="17"/>
  <c r="E16063" i="17"/>
  <c r="D16064" i="17"/>
  <c r="E16064" i="17"/>
  <c r="D16065" i="17"/>
  <c r="E16065" i="17"/>
  <c r="D16066" i="17"/>
  <c r="E16066" i="17"/>
  <c r="D16067" i="17"/>
  <c r="E16067" i="17"/>
  <c r="D16068" i="17"/>
  <c r="E16068" i="17"/>
  <c r="D16069" i="17"/>
  <c r="E16069" i="17"/>
  <c r="D16070" i="17"/>
  <c r="E16070" i="17"/>
  <c r="D16071" i="17"/>
  <c r="E16071" i="17"/>
  <c r="D16072" i="17"/>
  <c r="E16072" i="17"/>
  <c r="D16073" i="17"/>
  <c r="E16073" i="17"/>
  <c r="D16074" i="17"/>
  <c r="E16074" i="17"/>
  <c r="D16075" i="17"/>
  <c r="E16075" i="17"/>
  <c r="D16076" i="17"/>
  <c r="E16076" i="17"/>
  <c r="D16077" i="17"/>
  <c r="E16077" i="17"/>
  <c r="D16078" i="17"/>
  <c r="E16078" i="17"/>
  <c r="D16079" i="17"/>
  <c r="E16079" i="17"/>
  <c r="D16080" i="17"/>
  <c r="E16080" i="17"/>
  <c r="D16081" i="17"/>
  <c r="E16081" i="17"/>
  <c r="D16082" i="17"/>
  <c r="E16082" i="17"/>
  <c r="D16083" i="17"/>
  <c r="E16083" i="17"/>
  <c r="D16084" i="17"/>
  <c r="E16084" i="17"/>
  <c r="D16085" i="17"/>
  <c r="E16085" i="17"/>
  <c r="D16086" i="17"/>
  <c r="E16086" i="17"/>
  <c r="D16087" i="17"/>
  <c r="E16087" i="17"/>
  <c r="D16088" i="17"/>
  <c r="E16088" i="17"/>
  <c r="D16089" i="17"/>
  <c r="E16089" i="17"/>
  <c r="D16090" i="17"/>
  <c r="E16090" i="17"/>
  <c r="D16091" i="17"/>
  <c r="E16091" i="17"/>
  <c r="D16092" i="17"/>
  <c r="E16092" i="17"/>
  <c r="D16093" i="17"/>
  <c r="E16093" i="17"/>
  <c r="D16094" i="17"/>
  <c r="E16094" i="17"/>
  <c r="D16095" i="17"/>
  <c r="E16095" i="17"/>
  <c r="D16096" i="17"/>
  <c r="E16096" i="17"/>
  <c r="D16097" i="17"/>
  <c r="E16097" i="17"/>
  <c r="D16098" i="17"/>
  <c r="E16098" i="17"/>
  <c r="D16099" i="17"/>
  <c r="E16099" i="17"/>
  <c r="D16100" i="17"/>
  <c r="E16100" i="17"/>
  <c r="D16101" i="17"/>
  <c r="E16101" i="17"/>
  <c r="D16102" i="17"/>
  <c r="E16102" i="17"/>
  <c r="D16103" i="17"/>
  <c r="E16103" i="17"/>
  <c r="D16104" i="17"/>
  <c r="E16104" i="17"/>
  <c r="D16105" i="17"/>
  <c r="E16105" i="17"/>
  <c r="D16106" i="17"/>
  <c r="E16106" i="17"/>
  <c r="D16107" i="17"/>
  <c r="E16107" i="17"/>
  <c r="D16108" i="17"/>
  <c r="E16108" i="17"/>
  <c r="D16109" i="17"/>
  <c r="E16109" i="17"/>
  <c r="D16110" i="17"/>
  <c r="E16110" i="17"/>
  <c r="D16111" i="17"/>
  <c r="E16111" i="17"/>
  <c r="D16112" i="17"/>
  <c r="E16112" i="17"/>
  <c r="D16113" i="17"/>
  <c r="E16113" i="17"/>
  <c r="D16114" i="17"/>
  <c r="E16114" i="17"/>
  <c r="D16115" i="17"/>
  <c r="E16115" i="17"/>
  <c r="D16116" i="17"/>
  <c r="E16116" i="17"/>
  <c r="D16117" i="17"/>
  <c r="E16117" i="17"/>
  <c r="D16118" i="17"/>
  <c r="E16118" i="17"/>
  <c r="D16119" i="17"/>
  <c r="E16119" i="17"/>
  <c r="D16120" i="17"/>
  <c r="E16120" i="17"/>
  <c r="D16121" i="17"/>
  <c r="E16121" i="17"/>
  <c r="D16122" i="17"/>
  <c r="E16122" i="17"/>
  <c r="D16123" i="17"/>
  <c r="E16123" i="17"/>
  <c r="D16124" i="17"/>
  <c r="E16124" i="17"/>
  <c r="D16125" i="17"/>
  <c r="E16125" i="17"/>
  <c r="D16126" i="17"/>
  <c r="E16126" i="17"/>
  <c r="D16127" i="17"/>
  <c r="E16127" i="17"/>
  <c r="D16128" i="17"/>
  <c r="E16128" i="17"/>
  <c r="D16129" i="17"/>
  <c r="E16129" i="17"/>
  <c r="D16130" i="17"/>
  <c r="E16130" i="17"/>
  <c r="D16131" i="17"/>
  <c r="E16131" i="17"/>
  <c r="D16132" i="17"/>
  <c r="E16132" i="17"/>
  <c r="D16133" i="17"/>
  <c r="E16133" i="17"/>
  <c r="D16134" i="17"/>
  <c r="E16134" i="17"/>
  <c r="D16135" i="17"/>
  <c r="E16135" i="17"/>
  <c r="D16136" i="17"/>
  <c r="E16136" i="17"/>
  <c r="D16137" i="17"/>
  <c r="E16137" i="17"/>
  <c r="D16138" i="17"/>
  <c r="E16138" i="17"/>
  <c r="D16139" i="17"/>
  <c r="E16139" i="17"/>
  <c r="D16140" i="17"/>
  <c r="E16140" i="17"/>
  <c r="D16141" i="17"/>
  <c r="E16141" i="17"/>
  <c r="D16142" i="17"/>
  <c r="E16142" i="17"/>
  <c r="D16143" i="17"/>
  <c r="E16143" i="17"/>
  <c r="D16144" i="17"/>
  <c r="E16144" i="17"/>
  <c r="D16145" i="17"/>
  <c r="E16145" i="17"/>
  <c r="D16146" i="17"/>
  <c r="E16146" i="17"/>
  <c r="D16147" i="17"/>
  <c r="E16147" i="17"/>
  <c r="D16148" i="17"/>
  <c r="E16148" i="17"/>
  <c r="D16149" i="17"/>
  <c r="E16149" i="17"/>
  <c r="D16150" i="17"/>
  <c r="E16150" i="17"/>
  <c r="D16151" i="17"/>
  <c r="E16151" i="17"/>
  <c r="D16152" i="17"/>
  <c r="E16152" i="17"/>
  <c r="D16153" i="17"/>
  <c r="E16153" i="17"/>
  <c r="D16154" i="17"/>
  <c r="E16154" i="17"/>
  <c r="D16155" i="17"/>
  <c r="E16155" i="17"/>
  <c r="D16156" i="17"/>
  <c r="E16156" i="17"/>
  <c r="D16157" i="17"/>
  <c r="E16157" i="17"/>
  <c r="D16158" i="17"/>
  <c r="E16158" i="17"/>
  <c r="D16159" i="17"/>
  <c r="E16159" i="17"/>
  <c r="D16160" i="17"/>
  <c r="E16160" i="17"/>
  <c r="D16161" i="17"/>
  <c r="E16161" i="17"/>
  <c r="D16162" i="17"/>
  <c r="E16162" i="17"/>
  <c r="D16163" i="17"/>
  <c r="E16163" i="17"/>
  <c r="D16164" i="17"/>
  <c r="E16164" i="17"/>
  <c r="D16165" i="17"/>
  <c r="E16165" i="17"/>
  <c r="D16166" i="17"/>
  <c r="E16166" i="17"/>
  <c r="D16167" i="17"/>
  <c r="E16167" i="17"/>
  <c r="D16168" i="17"/>
  <c r="E16168" i="17"/>
  <c r="D16169" i="17"/>
  <c r="E16169" i="17"/>
  <c r="D16170" i="17"/>
  <c r="E16170" i="17"/>
  <c r="D16171" i="17"/>
  <c r="E16171" i="17"/>
  <c r="D16172" i="17"/>
  <c r="E16172" i="17"/>
  <c r="D16173" i="17"/>
  <c r="E16173" i="17"/>
  <c r="D16174" i="17"/>
  <c r="E16174" i="17"/>
  <c r="D16175" i="17"/>
  <c r="E16175" i="17"/>
  <c r="D16176" i="17"/>
  <c r="E16176" i="17"/>
  <c r="D16177" i="17"/>
  <c r="E16177" i="17"/>
  <c r="D16178" i="17"/>
  <c r="E16178" i="17"/>
  <c r="D16179" i="17"/>
  <c r="E16179" i="17"/>
  <c r="D16180" i="17"/>
  <c r="E16180" i="17"/>
  <c r="D16181" i="17"/>
  <c r="E16181" i="17"/>
  <c r="D16182" i="17"/>
  <c r="E16182" i="17"/>
  <c r="D16183" i="17"/>
  <c r="E16183" i="17"/>
  <c r="D16184" i="17"/>
  <c r="E16184" i="17"/>
  <c r="D16185" i="17"/>
  <c r="E16185" i="17"/>
  <c r="D16186" i="17"/>
  <c r="E16186" i="17"/>
  <c r="D16187" i="17"/>
  <c r="E16187" i="17"/>
  <c r="D16188" i="17"/>
  <c r="E16188" i="17"/>
  <c r="D16189" i="17"/>
  <c r="E16189" i="17"/>
  <c r="D16190" i="17"/>
  <c r="E16190" i="17"/>
  <c r="D16191" i="17"/>
  <c r="E16191" i="17"/>
  <c r="D16192" i="17"/>
  <c r="E16192" i="17"/>
  <c r="D16193" i="17"/>
  <c r="E16193" i="17"/>
  <c r="D16194" i="17"/>
  <c r="E16194" i="17"/>
  <c r="D16195" i="17"/>
  <c r="E16195" i="17"/>
  <c r="D16196" i="17"/>
  <c r="E16196" i="17"/>
  <c r="D16197" i="17"/>
  <c r="E16197" i="17"/>
  <c r="D16198" i="17"/>
  <c r="E16198" i="17"/>
  <c r="D16199" i="17"/>
  <c r="E16199" i="17"/>
  <c r="D16200" i="17"/>
  <c r="E16200" i="17"/>
  <c r="D16201" i="17"/>
  <c r="E16201" i="17"/>
  <c r="D16202" i="17"/>
  <c r="E16202" i="17"/>
  <c r="D16203" i="17"/>
  <c r="E16203" i="17"/>
  <c r="D16204" i="17"/>
  <c r="E16204" i="17"/>
  <c r="D16205" i="17"/>
  <c r="E16205" i="17"/>
  <c r="D16206" i="17"/>
  <c r="E16206" i="17"/>
  <c r="D16207" i="17"/>
  <c r="E16207" i="17"/>
  <c r="D16208" i="17"/>
  <c r="E16208" i="17"/>
  <c r="D16209" i="17"/>
  <c r="E16209" i="17"/>
  <c r="D16210" i="17"/>
  <c r="E16210" i="17"/>
  <c r="D16211" i="17"/>
  <c r="E16211" i="17"/>
  <c r="D16212" i="17"/>
  <c r="E16212" i="17"/>
  <c r="D16213" i="17"/>
  <c r="E16213" i="17"/>
  <c r="D16214" i="17"/>
  <c r="E16214" i="17"/>
  <c r="D16215" i="17"/>
  <c r="E16215" i="17"/>
  <c r="D16216" i="17"/>
  <c r="E16216" i="17"/>
  <c r="D16217" i="17"/>
  <c r="E16217" i="17"/>
  <c r="D16218" i="17"/>
  <c r="E16218" i="17"/>
  <c r="D16219" i="17"/>
  <c r="E16219" i="17"/>
  <c r="D16220" i="17"/>
  <c r="E16220" i="17"/>
  <c r="D16221" i="17"/>
  <c r="E16221" i="17"/>
  <c r="D16222" i="17"/>
  <c r="E16222" i="17"/>
  <c r="D16223" i="17"/>
  <c r="E16223" i="17"/>
  <c r="D16224" i="17"/>
  <c r="E16224" i="17"/>
  <c r="D16225" i="17"/>
  <c r="E16225" i="17"/>
  <c r="D16226" i="17"/>
  <c r="E16226" i="17"/>
  <c r="D16227" i="17"/>
  <c r="E16227" i="17"/>
  <c r="D16228" i="17"/>
  <c r="E16228" i="17"/>
  <c r="D16229" i="17"/>
  <c r="E16229" i="17"/>
  <c r="D16230" i="17"/>
  <c r="E16230" i="17"/>
  <c r="D16231" i="17"/>
  <c r="E16231" i="17"/>
  <c r="D16232" i="17"/>
  <c r="E16232" i="17"/>
  <c r="D16233" i="17"/>
  <c r="E16233" i="17"/>
  <c r="D16234" i="17"/>
  <c r="E16234" i="17"/>
  <c r="D16235" i="17"/>
  <c r="E16235" i="17"/>
  <c r="D16236" i="17"/>
  <c r="E16236" i="17"/>
  <c r="D16237" i="17"/>
  <c r="E16237" i="17"/>
  <c r="D16238" i="17"/>
  <c r="E16238" i="17"/>
  <c r="D16239" i="17"/>
  <c r="E16239" i="17"/>
  <c r="D16240" i="17"/>
  <c r="E16240" i="17"/>
  <c r="D16241" i="17"/>
  <c r="E16241" i="17"/>
  <c r="D16242" i="17"/>
  <c r="E16242" i="17"/>
  <c r="D16243" i="17"/>
  <c r="E16243" i="17"/>
  <c r="D16244" i="17"/>
  <c r="E16244" i="17"/>
  <c r="D16245" i="17"/>
  <c r="E16245" i="17"/>
  <c r="D16246" i="17"/>
  <c r="E16246" i="17"/>
  <c r="D16247" i="17"/>
  <c r="E16247" i="17"/>
  <c r="D16248" i="17"/>
  <c r="E16248" i="17"/>
  <c r="D16249" i="17"/>
  <c r="E16249" i="17"/>
  <c r="D16250" i="17"/>
  <c r="E16250" i="17"/>
  <c r="D16251" i="17"/>
  <c r="E16251" i="17"/>
  <c r="D16252" i="17"/>
  <c r="E16252" i="17"/>
  <c r="D16253" i="17"/>
  <c r="E16253" i="17"/>
  <c r="D16254" i="17"/>
  <c r="E16254" i="17"/>
  <c r="D16255" i="17"/>
  <c r="E16255" i="17"/>
  <c r="D16256" i="17"/>
  <c r="E16256" i="17"/>
  <c r="D16257" i="17"/>
  <c r="E16257" i="17"/>
  <c r="D16258" i="17"/>
  <c r="E16258" i="17"/>
  <c r="D16259" i="17"/>
  <c r="E16259" i="17"/>
  <c r="D16260" i="17"/>
  <c r="E16260" i="17"/>
  <c r="D16261" i="17"/>
  <c r="E16261" i="17"/>
  <c r="D16262" i="17"/>
  <c r="E16262" i="17"/>
  <c r="D16263" i="17"/>
  <c r="E16263" i="17"/>
  <c r="D16264" i="17"/>
  <c r="E16264" i="17"/>
  <c r="D16265" i="17"/>
  <c r="E16265" i="17"/>
  <c r="D16266" i="17"/>
  <c r="E16266" i="17"/>
  <c r="D16267" i="17"/>
  <c r="E16267" i="17"/>
  <c r="D16268" i="17"/>
  <c r="E16268" i="17"/>
  <c r="D16269" i="17"/>
  <c r="E16269" i="17"/>
  <c r="D16270" i="17"/>
  <c r="E16270" i="17"/>
  <c r="D16271" i="17"/>
  <c r="E16271" i="17"/>
  <c r="D16272" i="17"/>
  <c r="E16272" i="17"/>
  <c r="D16273" i="17"/>
  <c r="E16273" i="17"/>
  <c r="D16274" i="17"/>
  <c r="E16274" i="17"/>
  <c r="D16275" i="17"/>
  <c r="E16275" i="17"/>
  <c r="D16276" i="17"/>
  <c r="E16276" i="17"/>
  <c r="D16277" i="17"/>
  <c r="E16277" i="17"/>
  <c r="D16278" i="17"/>
  <c r="E16278" i="17"/>
  <c r="D16279" i="17"/>
  <c r="E16279" i="17"/>
  <c r="D16280" i="17"/>
  <c r="E16280" i="17"/>
  <c r="D16281" i="17"/>
  <c r="E16281" i="17"/>
  <c r="D16282" i="17"/>
  <c r="E16282" i="17"/>
  <c r="D16283" i="17"/>
  <c r="E16283" i="17"/>
  <c r="D16284" i="17"/>
  <c r="E16284" i="17"/>
  <c r="D16285" i="17"/>
  <c r="E16285" i="17"/>
  <c r="D16286" i="17"/>
  <c r="E16286" i="17"/>
  <c r="D16287" i="17"/>
  <c r="E16287" i="17"/>
  <c r="D16288" i="17"/>
  <c r="E16288" i="17"/>
  <c r="D16289" i="17"/>
  <c r="E16289" i="17"/>
  <c r="D16290" i="17"/>
  <c r="E16290" i="17"/>
  <c r="D16291" i="17"/>
  <c r="E16291" i="17"/>
  <c r="D16292" i="17"/>
  <c r="E16292" i="17"/>
  <c r="D16293" i="17"/>
  <c r="E16293" i="17"/>
  <c r="D16294" i="17"/>
  <c r="E16294" i="17"/>
  <c r="D16295" i="17"/>
  <c r="E16295" i="17"/>
  <c r="D16296" i="17"/>
  <c r="E16296" i="17"/>
  <c r="D16297" i="17"/>
  <c r="E16297" i="17"/>
  <c r="D16298" i="17"/>
  <c r="E16298" i="17"/>
  <c r="D16299" i="17"/>
  <c r="E16299" i="17"/>
  <c r="D16300" i="17"/>
  <c r="E16300" i="17"/>
  <c r="D16301" i="17"/>
  <c r="E16301" i="17"/>
  <c r="D16302" i="17"/>
  <c r="E16302" i="17"/>
  <c r="D16303" i="17"/>
  <c r="E16303" i="17"/>
  <c r="D16304" i="17"/>
  <c r="E16304" i="17"/>
  <c r="D16305" i="17"/>
  <c r="E16305" i="17"/>
  <c r="D16306" i="17"/>
  <c r="E16306" i="17"/>
  <c r="D16307" i="17"/>
  <c r="E16307" i="17"/>
  <c r="D16308" i="17"/>
  <c r="E16308" i="17"/>
  <c r="D16309" i="17"/>
  <c r="E16309" i="17"/>
  <c r="D16310" i="17"/>
  <c r="E16310" i="17"/>
  <c r="D16311" i="17"/>
  <c r="E16311" i="17"/>
  <c r="D16312" i="17"/>
  <c r="E16312" i="17"/>
  <c r="D16313" i="17"/>
  <c r="E16313" i="17"/>
  <c r="D16314" i="17"/>
  <c r="E16314" i="17"/>
  <c r="D16315" i="17"/>
  <c r="E16315" i="17"/>
  <c r="D16316" i="17"/>
  <c r="E16316" i="17"/>
  <c r="D16317" i="17"/>
  <c r="E16317" i="17"/>
  <c r="D16318" i="17"/>
  <c r="E16318" i="17"/>
  <c r="D16319" i="17"/>
  <c r="E16319" i="17"/>
  <c r="D16320" i="17"/>
  <c r="E16320" i="17"/>
  <c r="D16321" i="17"/>
  <c r="E16321" i="17"/>
  <c r="D16322" i="17"/>
  <c r="E16322" i="17"/>
  <c r="D16323" i="17"/>
  <c r="E16323" i="17"/>
  <c r="D16324" i="17"/>
  <c r="E16324" i="17"/>
  <c r="D16325" i="17"/>
  <c r="E16325" i="17"/>
  <c r="D16326" i="17"/>
  <c r="E16326" i="17"/>
  <c r="D16327" i="17"/>
  <c r="E16327" i="17"/>
  <c r="D16328" i="17"/>
  <c r="E16328" i="17"/>
  <c r="D16329" i="17"/>
  <c r="E16329" i="17"/>
  <c r="D16330" i="17"/>
  <c r="E16330" i="17"/>
  <c r="D16331" i="17"/>
  <c r="E16331" i="17"/>
  <c r="D16332" i="17"/>
  <c r="E16332" i="17"/>
  <c r="D16333" i="17"/>
  <c r="E16333" i="17"/>
  <c r="D16334" i="17"/>
  <c r="E16334" i="17"/>
  <c r="D16335" i="17"/>
  <c r="E16335" i="17"/>
  <c r="D16336" i="17"/>
  <c r="E16336" i="17"/>
  <c r="D16337" i="17"/>
  <c r="E16337" i="17"/>
  <c r="D16338" i="17"/>
  <c r="E16338" i="17"/>
  <c r="D16339" i="17"/>
  <c r="E16339" i="17"/>
  <c r="D16340" i="17"/>
  <c r="E16340" i="17"/>
  <c r="D16341" i="17"/>
  <c r="E16341" i="17"/>
  <c r="D16342" i="17"/>
  <c r="E16342" i="17"/>
  <c r="D16343" i="17"/>
  <c r="E16343" i="17"/>
  <c r="D16344" i="17"/>
  <c r="E16344" i="17"/>
  <c r="D16345" i="17"/>
  <c r="E16345" i="17"/>
  <c r="D16346" i="17"/>
  <c r="E16346" i="17"/>
  <c r="D16347" i="17"/>
  <c r="E16347" i="17"/>
  <c r="D16348" i="17"/>
  <c r="E16348" i="17"/>
  <c r="D16349" i="17"/>
  <c r="E16349" i="17"/>
  <c r="D16350" i="17"/>
  <c r="E16350" i="17"/>
  <c r="D16351" i="17"/>
  <c r="E16351" i="17"/>
  <c r="D16352" i="17"/>
  <c r="E16352" i="17"/>
  <c r="D16353" i="17"/>
  <c r="E16353" i="17"/>
  <c r="D16354" i="17"/>
  <c r="E16354" i="17"/>
  <c r="D16355" i="17"/>
  <c r="E16355" i="17"/>
  <c r="D16356" i="17"/>
  <c r="E16356" i="17"/>
  <c r="D16357" i="17"/>
  <c r="E16357" i="17"/>
  <c r="D16358" i="17"/>
  <c r="E16358" i="17"/>
  <c r="D16359" i="17"/>
  <c r="E16359" i="17"/>
  <c r="D16360" i="17"/>
  <c r="E16360" i="17"/>
  <c r="D16361" i="17"/>
  <c r="E16361" i="17"/>
  <c r="D16362" i="17"/>
  <c r="E16362" i="17"/>
  <c r="D16363" i="17"/>
  <c r="E16363" i="17"/>
  <c r="D16364" i="17"/>
  <c r="E16364" i="17"/>
  <c r="D16365" i="17"/>
  <c r="E16365" i="17"/>
  <c r="D16366" i="17"/>
  <c r="E16366" i="17"/>
  <c r="D16367" i="17"/>
  <c r="E16367" i="17"/>
  <c r="D16368" i="17"/>
  <c r="E16368" i="17"/>
  <c r="D16369" i="17"/>
  <c r="E16369" i="17"/>
  <c r="D16370" i="17"/>
  <c r="E16370" i="17"/>
  <c r="D16371" i="17"/>
  <c r="E16371" i="17"/>
  <c r="D16372" i="17"/>
  <c r="E16372" i="17"/>
  <c r="D16373" i="17"/>
  <c r="E16373" i="17"/>
  <c r="D16374" i="17"/>
  <c r="E16374" i="17"/>
  <c r="D16375" i="17"/>
  <c r="E16375" i="17"/>
  <c r="D16376" i="17"/>
  <c r="E16376" i="17"/>
  <c r="D16377" i="17"/>
  <c r="E16377" i="17"/>
  <c r="D16378" i="17"/>
  <c r="E16378" i="17"/>
  <c r="D16379" i="17"/>
  <c r="E16379" i="17"/>
  <c r="D16380" i="17"/>
  <c r="E16380" i="17"/>
  <c r="D16381" i="17"/>
  <c r="E16381" i="17"/>
  <c r="D16382" i="17"/>
  <c r="E16382" i="17"/>
  <c r="D16383" i="17"/>
  <c r="E16383" i="17"/>
  <c r="D16384" i="17"/>
  <c r="E16384" i="17"/>
  <c r="D16385" i="17"/>
  <c r="E16385" i="17"/>
  <c r="D16386" i="17"/>
  <c r="E16386" i="17"/>
  <c r="D16387" i="17"/>
  <c r="E16387" i="17"/>
  <c r="D16388" i="17"/>
  <c r="E16388" i="17"/>
  <c r="D16389" i="17"/>
  <c r="E16389" i="17"/>
  <c r="D16390" i="17"/>
  <c r="E16390" i="17"/>
  <c r="D16391" i="17"/>
  <c r="E16391" i="17"/>
  <c r="D16392" i="17"/>
  <c r="E16392" i="17"/>
  <c r="D16393" i="17"/>
  <c r="E16393" i="17"/>
  <c r="D16394" i="17"/>
  <c r="E16394" i="17"/>
  <c r="D16395" i="17"/>
  <c r="E16395" i="17"/>
  <c r="D16396" i="17"/>
  <c r="E16396" i="17"/>
  <c r="D16397" i="17"/>
  <c r="E16397" i="17"/>
  <c r="D16398" i="17"/>
  <c r="E16398" i="17"/>
  <c r="D16399" i="17"/>
  <c r="E16399" i="17"/>
  <c r="D16400" i="17"/>
  <c r="E16400" i="17"/>
  <c r="D16401" i="17"/>
  <c r="E16401" i="17"/>
  <c r="D16402" i="17"/>
  <c r="E16402" i="17"/>
  <c r="D16403" i="17"/>
  <c r="E16403" i="17"/>
  <c r="D16404" i="17"/>
  <c r="E16404" i="17"/>
  <c r="D16405" i="17"/>
  <c r="E16405" i="17"/>
  <c r="D16406" i="17"/>
  <c r="E16406" i="17"/>
  <c r="D16407" i="17"/>
  <c r="E16407" i="17"/>
  <c r="D16408" i="17"/>
  <c r="E16408" i="17"/>
  <c r="D16409" i="17"/>
  <c r="E16409" i="17"/>
  <c r="D16410" i="17"/>
  <c r="E16410" i="17"/>
  <c r="D16411" i="17"/>
  <c r="E16411" i="17"/>
  <c r="D16412" i="17"/>
  <c r="E16412" i="17"/>
  <c r="D16413" i="17"/>
  <c r="E16413" i="17"/>
  <c r="D16414" i="17"/>
  <c r="E16414" i="17"/>
  <c r="D16415" i="17"/>
  <c r="E16415" i="17"/>
  <c r="D16416" i="17"/>
  <c r="E16416" i="17"/>
  <c r="D16417" i="17"/>
  <c r="E16417" i="17"/>
  <c r="D16418" i="17"/>
  <c r="E16418" i="17"/>
  <c r="D16419" i="17"/>
  <c r="E16419" i="17"/>
  <c r="D16420" i="17"/>
  <c r="E16420" i="17"/>
  <c r="D16421" i="17"/>
  <c r="E16421" i="17"/>
  <c r="D16422" i="17"/>
  <c r="E16422" i="17"/>
  <c r="D16423" i="17"/>
  <c r="E16423" i="17"/>
  <c r="D16424" i="17"/>
  <c r="E16424" i="17"/>
  <c r="D16425" i="17"/>
  <c r="E16425" i="17"/>
  <c r="D16426" i="17"/>
  <c r="E16426" i="17"/>
  <c r="D16427" i="17"/>
  <c r="E16427" i="17"/>
  <c r="D16428" i="17"/>
  <c r="E16428" i="17"/>
  <c r="D16429" i="17"/>
  <c r="E16429" i="17"/>
  <c r="D16430" i="17"/>
  <c r="E16430" i="17"/>
  <c r="D16431" i="17"/>
  <c r="E16431" i="17"/>
  <c r="D16432" i="17"/>
  <c r="E16432" i="17"/>
  <c r="D16433" i="17"/>
  <c r="E16433" i="17"/>
  <c r="D16434" i="17"/>
  <c r="E16434" i="17"/>
  <c r="D16435" i="17"/>
  <c r="E16435" i="17"/>
  <c r="D16436" i="17"/>
  <c r="E16436" i="17"/>
  <c r="D16437" i="17"/>
  <c r="E16437" i="17"/>
  <c r="D16438" i="17"/>
  <c r="E16438" i="17"/>
  <c r="D16439" i="17"/>
  <c r="E16439" i="17"/>
  <c r="D16440" i="17"/>
  <c r="E16440" i="17"/>
  <c r="D16441" i="17"/>
  <c r="E16441" i="17"/>
  <c r="D16442" i="17"/>
  <c r="E16442" i="17"/>
  <c r="D16443" i="17"/>
  <c r="E16443" i="17"/>
  <c r="D16444" i="17"/>
  <c r="E16444" i="17"/>
  <c r="D16445" i="17"/>
  <c r="E16445" i="17"/>
  <c r="D16446" i="17"/>
  <c r="E16446" i="17"/>
  <c r="D16447" i="17"/>
  <c r="E16447" i="17"/>
  <c r="D16448" i="17"/>
  <c r="E16448" i="17"/>
  <c r="D16449" i="17"/>
  <c r="E16449" i="17"/>
  <c r="D16450" i="17"/>
  <c r="E16450" i="17"/>
  <c r="D16451" i="17"/>
  <c r="E16451" i="17"/>
  <c r="D16452" i="17"/>
  <c r="E16452" i="17"/>
  <c r="D16453" i="17"/>
  <c r="E16453" i="17"/>
  <c r="D16454" i="17"/>
  <c r="E16454" i="17"/>
  <c r="D16455" i="17"/>
  <c r="E16455" i="17"/>
  <c r="D16456" i="17"/>
  <c r="E16456" i="17"/>
  <c r="D16457" i="17"/>
  <c r="E16457" i="17"/>
  <c r="D16458" i="17"/>
  <c r="E16458" i="17"/>
  <c r="D16459" i="17"/>
  <c r="E16459" i="17"/>
  <c r="D16460" i="17"/>
  <c r="E16460" i="17"/>
  <c r="D16461" i="17"/>
  <c r="E16461" i="17"/>
  <c r="D16462" i="17"/>
  <c r="E16462" i="17"/>
  <c r="D16463" i="17"/>
  <c r="E16463" i="17"/>
  <c r="D16464" i="17"/>
  <c r="E16464" i="17"/>
  <c r="D16465" i="17"/>
  <c r="E16465" i="17"/>
  <c r="D16466" i="17"/>
  <c r="E16466" i="17"/>
  <c r="D16467" i="17"/>
  <c r="E16467" i="17"/>
  <c r="D16468" i="17"/>
  <c r="E16468" i="17"/>
  <c r="D16469" i="17"/>
  <c r="E16469" i="17"/>
  <c r="D16470" i="17"/>
  <c r="E16470" i="17"/>
  <c r="D16471" i="17"/>
  <c r="E16471" i="17"/>
  <c r="D16472" i="17"/>
  <c r="E16472" i="17"/>
  <c r="D16473" i="17"/>
  <c r="E16473" i="17"/>
  <c r="D16474" i="17"/>
  <c r="E16474" i="17"/>
  <c r="D16475" i="17"/>
  <c r="E16475" i="17"/>
  <c r="D16476" i="17"/>
  <c r="E16476" i="17"/>
  <c r="D16477" i="17"/>
  <c r="E16477" i="17"/>
  <c r="D16478" i="17"/>
  <c r="E16478" i="17"/>
  <c r="D16479" i="17"/>
  <c r="E16479" i="17"/>
  <c r="D16480" i="17"/>
  <c r="E16480" i="17"/>
  <c r="D16481" i="17"/>
  <c r="E16481" i="17"/>
  <c r="D16482" i="17"/>
  <c r="E16482" i="17"/>
  <c r="D16483" i="17"/>
  <c r="E16483" i="17"/>
  <c r="D16484" i="17"/>
  <c r="E16484" i="17"/>
  <c r="D16485" i="17"/>
  <c r="E16485" i="17"/>
  <c r="D16486" i="17"/>
  <c r="E16486" i="17"/>
  <c r="D16487" i="17"/>
  <c r="E16487" i="17"/>
  <c r="D16488" i="17"/>
  <c r="E16488" i="17"/>
  <c r="D16489" i="17"/>
  <c r="E16489" i="17"/>
  <c r="D16490" i="17"/>
  <c r="E16490" i="17"/>
  <c r="D16491" i="17"/>
  <c r="E16491" i="17"/>
  <c r="D16492" i="17"/>
  <c r="E16492" i="17"/>
  <c r="D16493" i="17"/>
  <c r="E16493" i="17"/>
  <c r="D16494" i="17"/>
  <c r="E16494" i="17"/>
  <c r="D16495" i="17"/>
  <c r="E16495" i="17"/>
  <c r="D16496" i="17"/>
  <c r="E16496" i="17"/>
  <c r="D16497" i="17"/>
  <c r="E16497" i="17"/>
  <c r="D16498" i="17"/>
  <c r="E16498" i="17"/>
  <c r="D16499" i="17"/>
  <c r="E16499" i="17"/>
  <c r="D16500" i="17"/>
  <c r="E16500" i="17"/>
  <c r="D16501" i="17"/>
  <c r="E16501" i="17"/>
  <c r="D16502" i="17"/>
  <c r="E16502" i="17"/>
  <c r="D16503" i="17"/>
  <c r="E16503" i="17"/>
  <c r="D16504" i="17"/>
  <c r="E16504" i="17"/>
  <c r="D16505" i="17"/>
  <c r="E16505" i="17"/>
  <c r="D16506" i="17"/>
  <c r="E16506" i="17"/>
  <c r="D16507" i="17"/>
  <c r="E16507" i="17"/>
  <c r="D16508" i="17"/>
  <c r="E16508" i="17"/>
  <c r="D16509" i="17"/>
  <c r="E16509" i="17"/>
  <c r="D16510" i="17"/>
  <c r="E16510" i="17"/>
  <c r="D16511" i="17"/>
  <c r="E16511" i="17"/>
  <c r="D16512" i="17"/>
  <c r="E16512" i="17"/>
  <c r="D16513" i="17"/>
  <c r="E16513" i="17"/>
  <c r="D16514" i="17"/>
  <c r="E16514" i="17"/>
  <c r="D16515" i="17"/>
  <c r="E16515" i="17"/>
  <c r="D16516" i="17"/>
  <c r="E16516" i="17"/>
  <c r="D16517" i="17"/>
  <c r="E16517" i="17"/>
  <c r="D16518" i="17"/>
  <c r="E16518" i="17"/>
  <c r="D16519" i="17"/>
  <c r="E16519" i="17"/>
  <c r="D16520" i="17"/>
  <c r="E16520" i="17"/>
  <c r="D16521" i="17"/>
  <c r="E16521" i="17"/>
  <c r="D16522" i="17"/>
  <c r="E16522" i="17"/>
  <c r="D16523" i="17"/>
  <c r="E16523" i="17"/>
  <c r="D16524" i="17"/>
  <c r="E16524" i="17"/>
  <c r="D16525" i="17"/>
  <c r="E16525" i="17"/>
  <c r="D16526" i="17"/>
  <c r="E16526" i="17"/>
  <c r="D16527" i="17"/>
  <c r="E16527" i="17"/>
  <c r="D16528" i="17"/>
  <c r="E16528" i="17"/>
  <c r="D16529" i="17"/>
  <c r="E16529" i="17"/>
  <c r="D16530" i="17"/>
  <c r="E16530" i="17"/>
  <c r="D16531" i="17"/>
  <c r="E16531" i="17"/>
  <c r="D16532" i="17"/>
  <c r="E16532" i="17"/>
  <c r="D16533" i="17"/>
  <c r="E16533" i="17"/>
  <c r="D16534" i="17"/>
  <c r="E16534" i="17"/>
  <c r="D16535" i="17"/>
  <c r="E16535" i="17"/>
  <c r="D16536" i="17"/>
  <c r="E16536" i="17"/>
  <c r="D16537" i="17"/>
  <c r="E16537" i="17"/>
  <c r="D16538" i="17"/>
  <c r="E16538" i="17"/>
  <c r="D16539" i="17"/>
  <c r="E16539" i="17"/>
  <c r="D16540" i="17"/>
  <c r="E16540" i="17"/>
  <c r="D16541" i="17"/>
  <c r="E16541" i="17"/>
  <c r="D16542" i="17"/>
  <c r="E16542" i="17"/>
  <c r="D16543" i="17"/>
  <c r="E16543" i="17"/>
  <c r="D16544" i="17"/>
  <c r="E16544" i="17"/>
  <c r="D16545" i="17"/>
  <c r="E16545" i="17"/>
  <c r="D16546" i="17"/>
  <c r="E16546" i="17"/>
  <c r="D16547" i="17"/>
  <c r="E16547" i="17"/>
  <c r="D16548" i="17"/>
  <c r="E16548" i="17"/>
  <c r="D16549" i="17"/>
  <c r="E16549" i="17"/>
  <c r="D16550" i="17"/>
  <c r="E16550" i="17"/>
  <c r="D16551" i="17"/>
  <c r="E16551" i="17"/>
  <c r="D16552" i="17"/>
  <c r="E16552" i="17"/>
  <c r="D16553" i="17"/>
  <c r="E16553" i="17"/>
  <c r="D16554" i="17"/>
  <c r="E16554" i="17"/>
  <c r="D16555" i="17"/>
  <c r="E16555" i="17"/>
  <c r="D16556" i="17"/>
  <c r="E16556" i="17"/>
  <c r="D16557" i="17"/>
  <c r="E16557" i="17"/>
  <c r="D16558" i="17"/>
  <c r="E16558" i="17"/>
  <c r="D16559" i="17"/>
  <c r="E16559" i="17"/>
  <c r="D16560" i="17"/>
  <c r="E16560" i="17"/>
  <c r="D16561" i="17"/>
  <c r="E16561" i="17"/>
  <c r="D16562" i="17"/>
  <c r="E16562" i="17"/>
  <c r="D16563" i="17"/>
  <c r="E16563" i="17"/>
  <c r="D16564" i="17"/>
  <c r="E16564" i="17"/>
  <c r="D16565" i="17"/>
  <c r="E16565" i="17"/>
  <c r="D16566" i="17"/>
  <c r="E16566" i="17"/>
  <c r="D16567" i="17"/>
  <c r="E16567" i="17"/>
  <c r="D16568" i="17"/>
  <c r="E16568" i="17"/>
  <c r="D16569" i="17"/>
  <c r="E16569" i="17"/>
  <c r="D16570" i="17"/>
  <c r="E16570" i="17"/>
  <c r="D16571" i="17"/>
  <c r="E16571" i="17"/>
  <c r="D16572" i="17"/>
  <c r="E16572" i="17"/>
  <c r="D16573" i="17"/>
  <c r="E16573" i="17"/>
  <c r="D16574" i="17"/>
  <c r="E16574" i="17"/>
  <c r="D16575" i="17"/>
  <c r="E16575" i="17"/>
  <c r="D16576" i="17"/>
  <c r="E16576" i="17"/>
  <c r="D16577" i="17"/>
  <c r="E16577" i="17"/>
  <c r="D16578" i="17"/>
  <c r="E16578" i="17"/>
  <c r="D16579" i="17"/>
  <c r="E16579" i="17"/>
  <c r="D16580" i="17"/>
  <c r="E16580" i="17"/>
  <c r="D16581" i="17"/>
  <c r="E16581" i="17"/>
  <c r="D16582" i="17"/>
  <c r="E16582" i="17"/>
  <c r="D16583" i="17"/>
  <c r="E16583" i="17"/>
  <c r="D16584" i="17"/>
  <c r="E16584" i="17"/>
  <c r="D16585" i="17"/>
  <c r="E16585" i="17"/>
  <c r="D16586" i="17"/>
  <c r="E16586" i="17"/>
  <c r="D16587" i="17"/>
  <c r="E16587" i="17"/>
  <c r="D16588" i="17"/>
  <c r="E16588" i="17"/>
  <c r="D16589" i="17"/>
  <c r="E16589" i="17"/>
  <c r="D16590" i="17"/>
  <c r="E16590" i="17"/>
  <c r="D16591" i="17"/>
  <c r="E16591" i="17"/>
  <c r="D16592" i="17"/>
  <c r="E16592" i="17"/>
  <c r="D16593" i="17"/>
  <c r="E16593" i="17"/>
  <c r="D16594" i="17"/>
  <c r="E16594" i="17"/>
  <c r="D16595" i="17"/>
  <c r="E16595" i="17"/>
  <c r="D16596" i="17"/>
  <c r="E16596" i="17"/>
  <c r="D16597" i="17"/>
  <c r="E16597" i="17"/>
  <c r="D16598" i="17"/>
  <c r="E16598" i="17"/>
  <c r="D16599" i="17"/>
  <c r="E16599" i="17"/>
  <c r="D16600" i="17"/>
  <c r="E16600" i="17"/>
  <c r="D16601" i="17"/>
  <c r="E16601" i="17"/>
  <c r="D16602" i="17"/>
  <c r="E16602" i="17"/>
  <c r="D16603" i="17"/>
  <c r="E16603" i="17"/>
  <c r="D16604" i="17"/>
  <c r="E16604" i="17"/>
  <c r="D16605" i="17"/>
  <c r="E16605" i="17"/>
  <c r="D16606" i="17"/>
  <c r="E16606" i="17"/>
  <c r="D16607" i="17"/>
  <c r="E16607" i="17"/>
  <c r="D16608" i="17"/>
  <c r="E16608" i="17"/>
  <c r="D16609" i="17"/>
  <c r="E16609" i="17"/>
  <c r="D16610" i="17"/>
  <c r="E16610" i="17"/>
  <c r="D16611" i="17"/>
  <c r="E16611" i="17"/>
  <c r="D16612" i="17"/>
  <c r="E16612" i="17"/>
  <c r="D16613" i="17"/>
  <c r="E16613" i="17"/>
  <c r="D16614" i="17"/>
  <c r="E16614" i="17"/>
  <c r="D16615" i="17"/>
  <c r="E16615" i="17"/>
  <c r="D16616" i="17"/>
  <c r="E16616" i="17"/>
  <c r="D16617" i="17"/>
  <c r="E16617" i="17"/>
  <c r="D16618" i="17"/>
  <c r="E16618" i="17"/>
  <c r="D16619" i="17"/>
  <c r="E16619" i="17"/>
  <c r="D16620" i="17"/>
  <c r="E16620" i="17"/>
  <c r="D16621" i="17"/>
  <c r="E16621" i="17"/>
  <c r="D16622" i="17"/>
  <c r="E16622" i="17"/>
  <c r="D16623" i="17"/>
  <c r="E16623" i="17"/>
  <c r="D16624" i="17"/>
  <c r="E16624" i="17"/>
  <c r="D16625" i="17"/>
  <c r="E16625" i="17"/>
  <c r="D16626" i="17"/>
  <c r="E16626" i="17"/>
  <c r="D16627" i="17"/>
  <c r="E16627" i="17"/>
  <c r="D16628" i="17"/>
  <c r="E16628" i="17"/>
  <c r="D16629" i="17"/>
  <c r="E16629" i="17"/>
  <c r="D16630" i="17"/>
  <c r="E16630" i="17"/>
  <c r="D16631" i="17"/>
  <c r="E16631" i="17"/>
  <c r="D16632" i="17"/>
  <c r="E16632" i="17"/>
  <c r="D16633" i="17"/>
  <c r="E16633" i="17"/>
  <c r="D16634" i="17"/>
  <c r="E16634" i="17"/>
  <c r="D16635" i="17"/>
  <c r="E16635" i="17"/>
  <c r="D16636" i="17"/>
  <c r="E16636" i="17"/>
  <c r="D16637" i="17"/>
  <c r="E16637" i="17"/>
  <c r="D16638" i="17"/>
  <c r="E16638" i="17"/>
  <c r="D16639" i="17"/>
  <c r="E16639" i="17"/>
  <c r="D16640" i="17"/>
  <c r="E16640" i="17"/>
  <c r="D16641" i="17"/>
  <c r="E16641" i="17"/>
  <c r="D16642" i="17"/>
  <c r="E16642" i="17"/>
  <c r="D16643" i="17"/>
  <c r="E16643" i="17"/>
  <c r="D16644" i="17"/>
  <c r="E16644" i="17"/>
  <c r="D16645" i="17"/>
  <c r="E16645" i="17"/>
  <c r="D16646" i="17"/>
  <c r="E16646" i="17"/>
  <c r="D16647" i="17"/>
  <c r="E16647" i="17"/>
  <c r="D16648" i="17"/>
  <c r="E16648" i="17"/>
  <c r="D16649" i="17"/>
  <c r="E16649" i="17"/>
  <c r="D16650" i="17"/>
  <c r="E16650" i="17"/>
  <c r="D16651" i="17"/>
  <c r="E16651" i="17"/>
  <c r="D16652" i="17"/>
  <c r="E16652" i="17"/>
  <c r="D16653" i="17"/>
  <c r="E16653" i="17"/>
  <c r="D16654" i="17"/>
  <c r="E16654" i="17"/>
  <c r="D16655" i="17"/>
  <c r="E16655" i="17"/>
  <c r="D16656" i="17"/>
  <c r="E16656" i="17"/>
  <c r="D16657" i="17"/>
  <c r="E16657" i="17"/>
  <c r="D16658" i="17"/>
  <c r="E16658" i="17"/>
  <c r="D16659" i="17"/>
  <c r="E16659" i="17"/>
  <c r="D16660" i="17"/>
  <c r="E16660" i="17"/>
  <c r="D16661" i="17"/>
  <c r="E16661" i="17"/>
  <c r="D16662" i="17"/>
  <c r="E16662" i="17"/>
  <c r="D16663" i="17"/>
  <c r="E16663" i="17"/>
  <c r="D16664" i="17"/>
  <c r="E16664" i="17"/>
  <c r="D16665" i="17"/>
  <c r="E16665" i="17"/>
  <c r="D16666" i="17"/>
  <c r="E16666" i="17"/>
  <c r="D16667" i="17"/>
  <c r="E16667" i="17"/>
  <c r="D16668" i="17"/>
  <c r="E16668" i="17"/>
  <c r="D16669" i="17"/>
  <c r="E16669" i="17"/>
  <c r="D16670" i="17"/>
  <c r="E16670" i="17"/>
  <c r="D16671" i="17"/>
  <c r="E16671" i="17"/>
  <c r="D16672" i="17"/>
  <c r="E16672" i="17"/>
  <c r="D16673" i="17"/>
  <c r="E16673" i="17"/>
  <c r="D16674" i="17"/>
  <c r="E16674" i="17"/>
  <c r="D16675" i="17"/>
  <c r="E16675" i="17"/>
  <c r="D16676" i="17"/>
  <c r="E16676" i="17"/>
  <c r="D16677" i="17"/>
  <c r="E16677" i="17"/>
  <c r="D16678" i="17"/>
  <c r="E16678" i="17"/>
  <c r="D16679" i="17"/>
  <c r="E16679" i="17"/>
  <c r="D16680" i="17"/>
  <c r="E16680" i="17"/>
  <c r="D16681" i="17"/>
  <c r="E16681" i="17"/>
  <c r="D16682" i="17"/>
  <c r="E16682" i="17"/>
  <c r="D16683" i="17"/>
  <c r="E16683" i="17"/>
  <c r="D16684" i="17"/>
  <c r="E16684" i="17"/>
  <c r="D16685" i="17"/>
  <c r="E16685" i="17"/>
  <c r="D16686" i="17"/>
  <c r="E16686" i="17"/>
  <c r="D16687" i="17"/>
  <c r="E16687" i="17"/>
  <c r="D16688" i="17"/>
  <c r="E16688" i="17"/>
  <c r="D16689" i="17"/>
  <c r="E16689" i="17"/>
  <c r="D16690" i="17"/>
  <c r="E16690" i="17"/>
  <c r="D16691" i="17"/>
  <c r="E16691" i="17"/>
  <c r="D16692" i="17"/>
  <c r="E16692" i="17"/>
  <c r="D16693" i="17"/>
  <c r="E16693" i="17"/>
  <c r="D16694" i="17"/>
  <c r="E16694" i="17"/>
  <c r="D16695" i="17"/>
  <c r="E16695" i="17"/>
  <c r="D16696" i="17"/>
  <c r="E16696" i="17"/>
  <c r="D16697" i="17"/>
  <c r="E16697" i="17"/>
  <c r="D16698" i="17"/>
  <c r="E16698" i="17"/>
  <c r="D16699" i="17"/>
  <c r="E16699" i="17"/>
  <c r="D16700" i="17"/>
  <c r="E16700" i="17"/>
  <c r="D16701" i="17"/>
  <c r="E16701" i="17"/>
  <c r="D16702" i="17"/>
  <c r="E16702" i="17"/>
  <c r="D16703" i="17"/>
  <c r="E16703" i="17"/>
  <c r="D16704" i="17"/>
  <c r="E16704" i="17"/>
  <c r="D16705" i="17"/>
  <c r="E16705" i="17"/>
  <c r="D16706" i="17"/>
  <c r="E16706" i="17"/>
  <c r="D16707" i="17"/>
  <c r="E16707" i="17"/>
  <c r="D16708" i="17"/>
  <c r="E16708" i="17"/>
  <c r="D16709" i="17"/>
  <c r="E16709" i="17"/>
  <c r="D16710" i="17"/>
  <c r="E16710" i="17"/>
  <c r="D16711" i="17"/>
  <c r="E16711" i="17"/>
  <c r="D16712" i="17"/>
  <c r="E16712" i="17"/>
  <c r="D16713" i="17"/>
  <c r="E16713" i="17"/>
  <c r="D16714" i="17"/>
  <c r="E16714" i="17"/>
  <c r="D16715" i="17"/>
  <c r="E16715" i="17"/>
  <c r="D16716" i="17"/>
  <c r="E16716" i="17"/>
  <c r="D16717" i="17"/>
  <c r="E16717" i="17"/>
  <c r="D16718" i="17"/>
  <c r="E16718" i="17"/>
  <c r="D16719" i="17"/>
  <c r="E16719" i="17"/>
  <c r="D16720" i="17"/>
  <c r="E16720" i="17"/>
  <c r="D16721" i="17"/>
  <c r="E16721" i="17"/>
  <c r="D16722" i="17"/>
  <c r="E16722" i="17"/>
  <c r="D16723" i="17"/>
  <c r="E16723" i="17"/>
  <c r="D16724" i="17"/>
  <c r="E16724" i="17"/>
  <c r="D16725" i="17"/>
  <c r="E16725" i="17"/>
  <c r="D16726" i="17"/>
  <c r="E16726" i="17"/>
  <c r="D16727" i="17"/>
  <c r="E16727" i="17"/>
  <c r="D16728" i="17"/>
  <c r="E16728" i="17"/>
  <c r="D16729" i="17"/>
  <c r="E16729" i="17"/>
  <c r="D16730" i="17"/>
  <c r="E16730" i="17"/>
  <c r="D16731" i="17"/>
  <c r="E16731" i="17"/>
  <c r="D16732" i="17"/>
  <c r="E16732" i="17"/>
  <c r="D16733" i="17"/>
  <c r="E16733" i="17"/>
  <c r="D16734" i="17"/>
  <c r="E16734" i="17"/>
  <c r="D16735" i="17"/>
  <c r="E16735" i="17"/>
  <c r="D16736" i="17"/>
  <c r="E16736" i="17"/>
  <c r="D16737" i="17"/>
  <c r="E16737" i="17"/>
  <c r="D16738" i="17"/>
  <c r="E16738" i="17"/>
  <c r="D16739" i="17"/>
  <c r="E16739" i="17"/>
  <c r="D16740" i="17"/>
  <c r="E16740" i="17"/>
  <c r="D16741" i="17"/>
  <c r="E16741" i="17"/>
  <c r="D16742" i="17"/>
  <c r="E16742" i="17"/>
  <c r="D16743" i="17"/>
  <c r="E16743" i="17"/>
  <c r="D16744" i="17"/>
  <c r="E16744" i="17"/>
  <c r="D16745" i="17"/>
  <c r="E16745" i="17"/>
  <c r="D16746" i="17"/>
  <c r="E16746" i="17"/>
  <c r="D16747" i="17"/>
  <c r="E16747" i="17"/>
  <c r="D16748" i="17"/>
  <c r="E16748" i="17"/>
  <c r="D16749" i="17"/>
  <c r="E16749" i="17"/>
  <c r="D16750" i="17"/>
  <c r="E16750" i="17"/>
  <c r="D16751" i="17"/>
  <c r="E16751" i="17"/>
  <c r="D16752" i="17"/>
  <c r="E16752" i="17"/>
  <c r="D16753" i="17"/>
  <c r="E16753" i="17"/>
  <c r="D16754" i="17"/>
  <c r="E16754" i="17"/>
  <c r="D16755" i="17"/>
  <c r="E16755" i="17"/>
  <c r="D16756" i="17"/>
  <c r="E16756" i="17"/>
  <c r="D16757" i="17"/>
  <c r="E16757" i="17"/>
  <c r="D16758" i="17"/>
  <c r="E16758" i="17"/>
  <c r="D16759" i="17"/>
  <c r="E16759" i="17"/>
  <c r="D16760" i="17"/>
  <c r="E16760" i="17"/>
  <c r="D16761" i="17"/>
  <c r="E16761" i="17"/>
  <c r="D16762" i="17"/>
  <c r="E16762" i="17"/>
  <c r="D16763" i="17"/>
  <c r="E16763" i="17"/>
  <c r="D16764" i="17"/>
  <c r="E16764" i="17"/>
  <c r="D16765" i="17"/>
  <c r="E16765" i="17"/>
  <c r="D16766" i="17"/>
  <c r="E16766" i="17"/>
  <c r="D16767" i="17"/>
  <c r="E16767" i="17"/>
  <c r="D16768" i="17"/>
  <c r="E16768" i="17"/>
  <c r="D16769" i="17"/>
  <c r="E16769" i="17"/>
  <c r="D16770" i="17"/>
  <c r="E16770" i="17"/>
  <c r="D16771" i="17"/>
  <c r="E16771" i="17"/>
  <c r="D16772" i="17"/>
  <c r="E16772" i="17"/>
  <c r="D16773" i="17"/>
  <c r="E16773" i="17"/>
  <c r="D16774" i="17"/>
  <c r="E16774" i="17"/>
  <c r="D16775" i="17"/>
  <c r="E16775" i="17"/>
  <c r="D16776" i="17"/>
  <c r="E16776" i="17"/>
  <c r="D16777" i="17"/>
  <c r="E16777" i="17"/>
  <c r="D16778" i="17"/>
  <c r="E16778" i="17"/>
  <c r="D16779" i="17"/>
  <c r="E16779" i="17"/>
  <c r="D16780" i="17"/>
  <c r="E16780" i="17"/>
  <c r="D16781" i="17"/>
  <c r="E16781" i="17"/>
  <c r="D16782" i="17"/>
  <c r="E16782" i="17"/>
  <c r="D16783" i="17"/>
  <c r="E16783" i="17"/>
  <c r="D16784" i="17"/>
  <c r="E16784" i="17"/>
  <c r="D16785" i="17"/>
  <c r="E16785" i="17"/>
  <c r="D16786" i="17"/>
  <c r="E16786" i="17"/>
  <c r="D16787" i="17"/>
  <c r="E16787" i="17"/>
  <c r="D16788" i="17"/>
  <c r="E16788" i="17"/>
  <c r="D16789" i="17"/>
  <c r="E16789" i="17"/>
  <c r="D16790" i="17"/>
  <c r="E16790" i="17"/>
  <c r="D16791" i="17"/>
  <c r="E16791" i="17"/>
  <c r="D16792" i="17"/>
  <c r="E16792" i="17"/>
  <c r="D16793" i="17"/>
  <c r="E16793" i="17"/>
  <c r="D16794" i="17"/>
  <c r="E16794" i="17"/>
  <c r="D16795" i="17"/>
  <c r="E16795" i="17"/>
  <c r="D16796" i="17"/>
  <c r="E16796" i="17"/>
  <c r="D16797" i="17"/>
  <c r="E16797" i="17"/>
  <c r="D16798" i="17"/>
  <c r="E16798" i="17"/>
  <c r="D16799" i="17"/>
  <c r="E16799" i="17"/>
  <c r="D16800" i="17"/>
  <c r="E16800" i="17"/>
  <c r="D16801" i="17"/>
  <c r="E16801" i="17"/>
  <c r="D16802" i="17"/>
  <c r="E16802" i="17"/>
  <c r="D16803" i="17"/>
  <c r="E16803" i="17"/>
  <c r="D16804" i="17"/>
  <c r="E16804" i="17"/>
  <c r="D16805" i="17"/>
  <c r="E16805" i="17"/>
  <c r="D16806" i="17"/>
  <c r="E16806" i="17"/>
  <c r="D16807" i="17"/>
  <c r="E16807" i="17"/>
  <c r="D16808" i="17"/>
  <c r="E16808" i="17"/>
  <c r="D16809" i="17"/>
  <c r="E16809" i="17"/>
  <c r="D16810" i="17"/>
  <c r="E16810" i="17"/>
  <c r="D16811" i="17"/>
  <c r="E16811" i="17"/>
  <c r="D16812" i="17"/>
  <c r="E16812" i="17"/>
  <c r="D16813" i="17"/>
  <c r="E16813" i="17"/>
  <c r="D16814" i="17"/>
  <c r="E16814" i="17"/>
  <c r="D16815" i="17"/>
  <c r="E16815" i="17"/>
  <c r="D16816" i="17"/>
  <c r="E16816" i="17"/>
  <c r="D16817" i="17"/>
  <c r="E16817" i="17"/>
  <c r="D16818" i="17"/>
  <c r="E16818" i="17"/>
  <c r="D16819" i="17"/>
  <c r="E16819" i="17"/>
  <c r="D16820" i="17"/>
  <c r="E16820" i="17"/>
  <c r="D16821" i="17"/>
  <c r="E16821" i="17"/>
  <c r="D16822" i="17"/>
  <c r="E16822" i="17"/>
  <c r="D16823" i="17"/>
  <c r="E16823" i="17"/>
  <c r="D16824" i="17"/>
  <c r="E16824" i="17"/>
  <c r="D16825" i="17"/>
  <c r="E16825" i="17"/>
  <c r="D16826" i="17"/>
  <c r="E16826" i="17"/>
  <c r="D16827" i="17"/>
  <c r="E16827" i="17"/>
  <c r="D16828" i="17"/>
  <c r="E16828" i="17"/>
  <c r="D16829" i="17"/>
  <c r="E16829" i="17"/>
  <c r="D16830" i="17"/>
  <c r="E16830" i="17"/>
  <c r="D16831" i="17"/>
  <c r="E16831" i="17"/>
  <c r="D16832" i="17"/>
  <c r="E16832" i="17"/>
  <c r="D16833" i="17"/>
  <c r="E16833" i="17"/>
  <c r="D16834" i="17"/>
  <c r="E16834" i="17"/>
  <c r="D16835" i="17"/>
  <c r="E16835" i="17"/>
  <c r="D16836" i="17"/>
  <c r="E16836" i="17"/>
  <c r="D16837" i="17"/>
  <c r="E16837" i="17"/>
  <c r="D16838" i="17"/>
  <c r="E16838" i="17"/>
  <c r="D16839" i="17"/>
  <c r="E16839" i="17"/>
  <c r="D16840" i="17"/>
  <c r="E16840" i="17"/>
  <c r="D16841" i="17"/>
  <c r="E16841" i="17"/>
  <c r="D16842" i="17"/>
  <c r="E16842" i="17"/>
  <c r="D16843" i="17"/>
  <c r="E16843" i="17"/>
  <c r="D16844" i="17"/>
  <c r="E16844" i="17"/>
  <c r="D16845" i="17"/>
  <c r="E16845" i="17"/>
  <c r="D16846" i="17"/>
  <c r="E16846" i="17"/>
  <c r="D16847" i="17"/>
  <c r="E16847" i="17"/>
  <c r="D16848" i="17"/>
  <c r="E16848" i="17"/>
  <c r="D16849" i="17"/>
  <c r="E16849" i="17"/>
  <c r="D16850" i="17"/>
  <c r="E16850" i="17"/>
  <c r="D16851" i="17"/>
  <c r="E16851" i="17"/>
  <c r="D16852" i="17"/>
  <c r="E16852" i="17"/>
  <c r="D16853" i="17"/>
  <c r="E16853" i="17"/>
  <c r="D16854" i="17"/>
  <c r="E16854" i="17"/>
  <c r="D16855" i="17"/>
  <c r="E16855" i="17"/>
  <c r="D16856" i="17"/>
  <c r="E16856" i="17"/>
  <c r="D16857" i="17"/>
  <c r="E16857" i="17"/>
  <c r="D16858" i="17"/>
  <c r="E16858" i="17"/>
  <c r="D16859" i="17"/>
  <c r="E16859" i="17"/>
  <c r="D16860" i="17"/>
  <c r="E16860" i="17"/>
  <c r="D16861" i="17"/>
  <c r="E16861" i="17"/>
  <c r="D16862" i="17"/>
  <c r="E16862" i="17"/>
  <c r="D16863" i="17"/>
  <c r="E16863" i="17"/>
  <c r="D16864" i="17"/>
  <c r="E16864" i="17"/>
  <c r="D16865" i="17"/>
  <c r="E16865" i="17"/>
  <c r="D16866" i="17"/>
  <c r="E16866" i="17"/>
  <c r="D16867" i="17"/>
  <c r="E16867" i="17"/>
  <c r="D16868" i="17"/>
  <c r="E16868" i="17"/>
  <c r="D16869" i="17"/>
  <c r="E16869" i="17"/>
  <c r="D16870" i="17"/>
  <c r="E16870" i="17"/>
  <c r="D16871" i="17"/>
  <c r="E16871" i="17"/>
  <c r="D16872" i="17"/>
  <c r="E16872" i="17"/>
  <c r="D16873" i="17"/>
  <c r="E16873" i="17"/>
  <c r="D16874" i="17"/>
  <c r="E16874" i="17"/>
  <c r="D16875" i="17"/>
  <c r="E16875" i="17"/>
  <c r="D16876" i="17"/>
  <c r="E16876" i="17"/>
  <c r="D16877" i="17"/>
  <c r="E16877" i="17"/>
  <c r="D16878" i="17"/>
  <c r="E16878" i="17"/>
  <c r="D16879" i="17"/>
  <c r="E16879" i="17"/>
  <c r="D16880" i="17"/>
  <c r="E16880" i="17"/>
  <c r="D16881" i="17"/>
  <c r="E16881" i="17"/>
  <c r="D16882" i="17"/>
  <c r="E16882" i="17"/>
  <c r="D16883" i="17"/>
  <c r="E16883" i="17"/>
  <c r="D16884" i="17"/>
  <c r="E16884" i="17"/>
  <c r="D16885" i="17"/>
  <c r="E16885" i="17"/>
  <c r="D16886" i="17"/>
  <c r="E16886" i="17"/>
  <c r="D16887" i="17"/>
  <c r="E16887" i="17"/>
  <c r="D16888" i="17"/>
  <c r="E16888" i="17"/>
  <c r="D16889" i="17"/>
  <c r="E16889" i="17"/>
  <c r="D16890" i="17"/>
  <c r="E16890" i="17"/>
  <c r="D16891" i="17"/>
  <c r="E16891" i="17"/>
  <c r="D16892" i="17"/>
  <c r="E16892" i="17"/>
  <c r="D16893" i="17"/>
  <c r="E16893" i="17"/>
  <c r="D16894" i="17"/>
  <c r="E16894" i="17"/>
  <c r="D16895" i="17"/>
  <c r="E16895" i="17"/>
  <c r="D16896" i="17"/>
  <c r="E16896" i="17"/>
  <c r="D16897" i="17"/>
  <c r="E16897" i="17"/>
  <c r="D16898" i="17"/>
  <c r="E16898" i="17"/>
  <c r="D16899" i="17"/>
  <c r="E16899" i="17"/>
  <c r="D16900" i="17"/>
  <c r="E16900" i="17"/>
  <c r="D16901" i="17"/>
  <c r="E16901" i="17"/>
  <c r="D16902" i="17"/>
  <c r="E16902" i="17"/>
  <c r="D16903" i="17"/>
  <c r="E16903" i="17"/>
  <c r="D16904" i="17"/>
  <c r="E16904" i="17"/>
  <c r="D16905" i="17"/>
  <c r="E16905" i="17"/>
  <c r="D16906" i="17"/>
  <c r="E16906" i="17"/>
  <c r="D16907" i="17"/>
  <c r="E16907" i="17"/>
  <c r="D16908" i="17"/>
  <c r="E16908" i="17"/>
  <c r="D16909" i="17"/>
  <c r="E16909" i="17"/>
  <c r="D16910" i="17"/>
  <c r="E16910" i="17"/>
  <c r="D16911" i="17"/>
  <c r="E16911" i="17"/>
  <c r="D16912" i="17"/>
  <c r="E16912" i="17"/>
  <c r="D16913" i="17"/>
  <c r="E16913" i="17"/>
  <c r="D16914" i="17"/>
  <c r="E16914" i="17"/>
  <c r="D16915" i="17"/>
  <c r="E16915" i="17"/>
  <c r="D16916" i="17"/>
  <c r="E16916" i="17"/>
  <c r="D16917" i="17"/>
  <c r="E16917" i="17"/>
  <c r="D16918" i="17"/>
  <c r="E16918" i="17"/>
  <c r="D16919" i="17"/>
  <c r="E16919" i="17"/>
  <c r="D16920" i="17"/>
  <c r="E16920" i="17"/>
  <c r="D16921" i="17"/>
  <c r="E16921" i="17"/>
  <c r="D16922" i="17"/>
  <c r="E16922" i="17"/>
  <c r="D16923" i="17"/>
  <c r="E16923" i="17"/>
  <c r="D16924" i="17"/>
  <c r="E16924" i="17"/>
  <c r="D16925" i="17"/>
  <c r="E16925" i="17"/>
  <c r="D16926" i="17"/>
  <c r="E16926" i="17"/>
  <c r="D16927" i="17"/>
  <c r="E16927" i="17"/>
  <c r="D16928" i="17"/>
  <c r="E16928" i="17"/>
  <c r="D16929" i="17"/>
  <c r="E16929" i="17"/>
  <c r="D16930" i="17"/>
  <c r="E16930" i="17"/>
  <c r="D16931" i="17"/>
  <c r="E16931" i="17"/>
  <c r="D16932" i="17"/>
  <c r="E16932" i="17"/>
  <c r="D16933" i="17"/>
  <c r="E16933" i="17"/>
  <c r="D16934" i="17"/>
  <c r="E16934" i="17"/>
  <c r="D16935" i="17"/>
  <c r="E16935" i="17"/>
  <c r="D16936" i="17"/>
  <c r="E16936" i="17"/>
  <c r="D16937" i="17"/>
  <c r="E16937" i="17"/>
  <c r="D16938" i="17"/>
  <c r="E16938" i="17"/>
  <c r="D16939" i="17"/>
  <c r="E16939" i="17"/>
  <c r="D16940" i="17"/>
  <c r="E16940" i="17"/>
  <c r="D16941" i="17"/>
  <c r="E16941" i="17"/>
  <c r="D16942" i="17"/>
  <c r="E16942" i="17"/>
  <c r="D16943" i="17"/>
  <c r="E16943" i="17"/>
  <c r="D16944" i="17"/>
  <c r="E16944" i="17"/>
  <c r="D16945" i="17"/>
  <c r="E16945" i="17"/>
  <c r="D16946" i="17"/>
  <c r="E16946" i="17"/>
  <c r="D16947" i="17"/>
  <c r="E16947" i="17"/>
  <c r="D16948" i="17"/>
  <c r="E16948" i="17"/>
  <c r="D16949" i="17"/>
  <c r="E16949" i="17"/>
  <c r="D16950" i="17"/>
  <c r="E16950" i="17"/>
  <c r="D16951" i="17"/>
  <c r="E16951" i="17"/>
  <c r="D16952" i="17"/>
  <c r="E16952" i="17"/>
  <c r="D16953" i="17"/>
  <c r="E16953" i="17"/>
  <c r="D16954" i="17"/>
  <c r="E16954" i="17"/>
  <c r="D16955" i="17"/>
  <c r="E16955" i="17"/>
  <c r="D16956" i="17"/>
  <c r="E16956" i="17"/>
  <c r="D16957" i="17"/>
  <c r="E16957" i="17"/>
  <c r="D16958" i="17"/>
  <c r="E16958" i="17"/>
  <c r="D16959" i="17"/>
  <c r="E16959" i="17"/>
  <c r="D16960" i="17"/>
  <c r="E16960" i="17"/>
  <c r="D16961" i="17"/>
  <c r="E16961" i="17"/>
  <c r="D16962" i="17"/>
  <c r="E16962" i="17"/>
  <c r="D16963" i="17"/>
  <c r="E16963" i="17"/>
  <c r="D16964" i="17"/>
  <c r="E16964" i="17"/>
  <c r="D16965" i="17"/>
  <c r="E16965" i="17"/>
  <c r="D16966" i="17"/>
  <c r="E16966" i="17"/>
  <c r="D16967" i="17"/>
  <c r="E16967" i="17"/>
  <c r="D16968" i="17"/>
  <c r="E16968" i="17"/>
  <c r="D16969" i="17"/>
  <c r="E16969" i="17"/>
  <c r="D16970" i="17"/>
  <c r="E16970" i="17"/>
  <c r="D16971" i="17"/>
  <c r="E16971" i="17"/>
  <c r="D16972" i="17"/>
  <c r="E16972" i="17"/>
  <c r="D16973" i="17"/>
  <c r="E16973" i="17"/>
  <c r="D16974" i="17"/>
  <c r="E16974" i="17"/>
  <c r="D16975" i="17"/>
  <c r="E16975" i="17"/>
  <c r="D16976" i="17"/>
  <c r="E16976" i="17"/>
  <c r="D16977" i="17"/>
  <c r="E16977" i="17"/>
  <c r="D16978" i="17"/>
  <c r="E16978" i="17"/>
  <c r="D16979" i="17"/>
  <c r="E16979" i="17"/>
  <c r="D16980" i="17"/>
  <c r="E16980" i="17"/>
  <c r="D16981" i="17"/>
  <c r="E16981" i="17"/>
  <c r="D16982" i="17"/>
  <c r="E16982" i="17"/>
  <c r="D16983" i="17"/>
  <c r="E16983" i="17"/>
  <c r="D16984" i="17"/>
  <c r="E16984" i="17"/>
  <c r="D16985" i="17"/>
  <c r="E16985" i="17"/>
  <c r="D16986" i="17"/>
  <c r="E16986" i="17"/>
  <c r="D16987" i="17"/>
  <c r="E16987" i="17"/>
  <c r="D16988" i="17"/>
  <c r="E16988" i="17"/>
  <c r="D16989" i="17"/>
  <c r="E16989" i="17"/>
  <c r="D16990" i="17"/>
  <c r="E16990" i="17"/>
  <c r="D16991" i="17"/>
  <c r="E16991" i="17"/>
  <c r="D16992" i="17"/>
  <c r="E16992" i="17"/>
  <c r="D16993" i="17"/>
  <c r="E16993" i="17"/>
  <c r="D16994" i="17"/>
  <c r="E16994" i="17"/>
  <c r="D16995" i="17"/>
  <c r="E16995" i="17"/>
  <c r="D16996" i="17"/>
  <c r="E16996" i="17"/>
  <c r="D16997" i="17"/>
  <c r="E16997" i="17"/>
  <c r="D16998" i="17"/>
  <c r="E16998" i="17"/>
  <c r="D16999" i="17"/>
  <c r="E16999" i="17"/>
  <c r="D17000" i="17"/>
  <c r="E17000" i="17"/>
  <c r="D17001" i="17"/>
  <c r="E17001" i="17"/>
  <c r="D17002" i="17"/>
  <c r="E17002" i="17"/>
  <c r="D17003" i="17"/>
  <c r="E17003" i="17"/>
  <c r="D17004" i="17"/>
  <c r="E17004" i="17"/>
  <c r="D17005" i="17"/>
  <c r="E17005" i="17"/>
  <c r="D17006" i="17"/>
  <c r="E17006" i="17"/>
  <c r="D17007" i="17"/>
  <c r="E17007" i="17"/>
  <c r="D17008" i="17"/>
  <c r="E17008" i="17"/>
  <c r="D17009" i="17"/>
  <c r="E17009" i="17"/>
  <c r="D17010" i="17"/>
  <c r="E17010" i="17"/>
  <c r="D17011" i="17"/>
  <c r="E17011" i="17"/>
  <c r="D17012" i="17"/>
  <c r="E17012" i="17"/>
  <c r="D17013" i="17"/>
  <c r="E17013" i="17"/>
  <c r="D17014" i="17"/>
  <c r="E17014" i="17"/>
  <c r="D17015" i="17"/>
  <c r="E17015" i="17"/>
  <c r="D17016" i="17"/>
  <c r="E17016" i="17"/>
  <c r="D17017" i="17"/>
  <c r="E17017" i="17"/>
  <c r="D17018" i="17"/>
  <c r="E17018" i="17"/>
  <c r="D17019" i="17"/>
  <c r="E17019" i="17"/>
  <c r="D17020" i="17"/>
  <c r="E17020" i="17"/>
  <c r="D17021" i="17"/>
  <c r="E17021" i="17"/>
  <c r="D17022" i="17"/>
  <c r="E17022" i="17"/>
  <c r="D17023" i="17"/>
  <c r="E17023" i="17"/>
  <c r="D17024" i="17"/>
  <c r="E17024" i="17"/>
  <c r="D17025" i="17"/>
  <c r="E17025" i="17"/>
  <c r="D17026" i="17"/>
  <c r="E17026" i="17"/>
  <c r="D17027" i="17"/>
  <c r="E17027" i="17"/>
  <c r="D17028" i="17"/>
  <c r="E17028" i="17"/>
  <c r="D17029" i="17"/>
  <c r="E17029" i="17"/>
  <c r="D17030" i="17"/>
  <c r="E17030" i="17"/>
  <c r="D17031" i="17"/>
  <c r="E17031" i="17"/>
  <c r="D17032" i="17"/>
  <c r="E17032" i="17"/>
  <c r="D17033" i="17"/>
  <c r="E17033" i="17"/>
  <c r="D17034" i="17"/>
  <c r="E17034" i="17"/>
  <c r="D17035" i="17"/>
  <c r="E17035" i="17"/>
  <c r="D17036" i="17"/>
  <c r="E17036" i="17"/>
  <c r="D17037" i="17"/>
  <c r="E17037" i="17"/>
  <c r="D17038" i="17"/>
  <c r="E17038" i="17"/>
  <c r="D17039" i="17"/>
  <c r="E17039" i="17"/>
  <c r="D17040" i="17"/>
  <c r="E17040" i="17"/>
  <c r="D17041" i="17"/>
  <c r="E17041" i="17"/>
  <c r="D17042" i="17"/>
  <c r="E17042" i="17"/>
  <c r="D17043" i="17"/>
  <c r="E17043" i="17"/>
  <c r="D17044" i="17"/>
  <c r="E17044" i="17"/>
  <c r="D17045" i="17"/>
  <c r="E17045" i="17"/>
  <c r="D17046" i="17"/>
  <c r="E17046" i="17"/>
  <c r="D17047" i="17"/>
  <c r="E17047" i="17"/>
  <c r="D17048" i="17"/>
  <c r="E17048" i="17"/>
  <c r="D17049" i="17"/>
  <c r="E17049" i="17"/>
  <c r="D17050" i="17"/>
  <c r="E17050" i="17"/>
  <c r="D17051" i="17"/>
  <c r="E17051" i="17"/>
  <c r="D17052" i="17"/>
  <c r="E17052" i="17"/>
  <c r="D17053" i="17"/>
  <c r="E17053" i="17"/>
  <c r="D17054" i="17"/>
  <c r="E17054" i="17"/>
  <c r="D17055" i="17"/>
  <c r="E17055" i="17"/>
  <c r="D17056" i="17"/>
  <c r="E17056" i="17"/>
  <c r="D17057" i="17"/>
  <c r="E17057" i="17"/>
  <c r="D17058" i="17"/>
  <c r="E17058" i="17"/>
  <c r="D17059" i="17"/>
  <c r="E17059" i="17"/>
  <c r="D17060" i="17"/>
  <c r="E17060" i="17"/>
  <c r="D17061" i="17"/>
  <c r="E17061" i="17"/>
  <c r="D17062" i="17"/>
  <c r="E17062" i="17"/>
  <c r="D17063" i="17"/>
  <c r="E17063" i="17"/>
  <c r="D17064" i="17"/>
  <c r="E17064" i="17"/>
  <c r="D17065" i="17"/>
  <c r="E17065" i="17"/>
  <c r="D17066" i="17"/>
  <c r="E17066" i="17"/>
  <c r="D17067" i="17"/>
  <c r="E17067" i="17"/>
  <c r="D17068" i="17"/>
  <c r="E17068" i="17"/>
  <c r="D17069" i="17"/>
  <c r="E17069" i="17"/>
  <c r="D17070" i="17"/>
  <c r="E17070" i="17"/>
  <c r="D17071" i="17"/>
  <c r="E17071" i="17"/>
  <c r="D17072" i="17"/>
  <c r="E17072" i="17"/>
  <c r="D17073" i="17"/>
  <c r="E17073" i="17"/>
  <c r="D17074" i="17"/>
  <c r="E17074" i="17"/>
  <c r="D17075" i="17"/>
  <c r="E17075" i="17"/>
  <c r="D17076" i="17"/>
  <c r="E17076" i="17"/>
  <c r="D17077" i="17"/>
  <c r="E17077" i="17"/>
  <c r="D17078" i="17"/>
  <c r="E17078" i="17"/>
  <c r="D17079" i="17"/>
  <c r="E17079" i="17"/>
  <c r="D17080" i="17"/>
  <c r="E17080" i="17"/>
  <c r="D17081" i="17"/>
  <c r="E17081" i="17"/>
  <c r="D17082" i="17"/>
  <c r="E17082" i="17"/>
  <c r="D17083" i="17"/>
  <c r="E17083" i="17"/>
  <c r="D17084" i="17"/>
  <c r="E17084" i="17"/>
  <c r="D17085" i="17"/>
  <c r="E17085" i="17"/>
  <c r="D17086" i="17"/>
  <c r="E17086" i="17"/>
  <c r="D17087" i="17"/>
  <c r="E17087" i="17"/>
  <c r="D17088" i="17"/>
  <c r="E17088" i="17"/>
  <c r="D17089" i="17"/>
  <c r="E17089" i="17"/>
  <c r="D17090" i="17"/>
  <c r="E17090" i="17"/>
  <c r="D17091" i="17"/>
  <c r="E17091" i="17"/>
  <c r="D17092" i="17"/>
  <c r="E17092" i="17"/>
  <c r="D17093" i="17"/>
  <c r="E17093" i="17"/>
  <c r="D17094" i="17"/>
  <c r="E17094" i="17"/>
  <c r="D17095" i="17"/>
  <c r="E17095" i="17"/>
  <c r="D17096" i="17"/>
  <c r="E17096" i="17"/>
  <c r="D17097" i="17"/>
  <c r="E17097" i="17"/>
  <c r="D17098" i="17"/>
  <c r="E17098" i="17"/>
  <c r="D17099" i="17"/>
  <c r="E17099" i="17"/>
  <c r="D17100" i="17"/>
  <c r="E17100" i="17"/>
  <c r="D17101" i="17"/>
  <c r="E17101" i="17"/>
  <c r="D17102" i="17"/>
  <c r="E17102" i="17"/>
  <c r="D17103" i="17"/>
  <c r="E17103" i="17"/>
  <c r="D17104" i="17"/>
  <c r="E17104" i="17"/>
  <c r="D17105" i="17"/>
  <c r="E17105" i="17"/>
  <c r="D17106" i="17"/>
  <c r="E17106" i="17"/>
  <c r="D17107" i="17"/>
  <c r="E17107" i="17"/>
  <c r="D17108" i="17"/>
  <c r="E17108" i="17"/>
  <c r="D17109" i="17"/>
  <c r="E17109" i="17"/>
  <c r="D17110" i="17"/>
  <c r="E17110" i="17"/>
  <c r="D17111" i="17"/>
  <c r="E17111" i="17"/>
  <c r="D17112" i="17"/>
  <c r="E17112" i="17"/>
  <c r="D17113" i="17"/>
  <c r="E17113" i="17"/>
  <c r="D17114" i="17"/>
  <c r="E17114" i="17"/>
  <c r="D17115" i="17"/>
  <c r="E17115" i="17"/>
  <c r="D17116" i="17"/>
  <c r="E17116" i="17"/>
  <c r="D17117" i="17"/>
  <c r="E17117" i="17"/>
  <c r="D17118" i="17"/>
  <c r="E17118" i="17"/>
  <c r="D17119" i="17"/>
  <c r="E17119" i="17"/>
  <c r="D17120" i="17"/>
  <c r="E17120" i="17"/>
  <c r="D17121" i="17"/>
  <c r="E17121" i="17"/>
  <c r="D17122" i="17"/>
  <c r="E17122" i="17"/>
  <c r="D17123" i="17"/>
  <c r="E17123" i="17"/>
  <c r="D17124" i="17"/>
  <c r="E17124" i="17"/>
  <c r="D17125" i="17"/>
  <c r="E17125" i="17"/>
  <c r="D17126" i="17"/>
  <c r="E17126" i="17"/>
  <c r="D17127" i="17"/>
  <c r="E17127" i="17"/>
  <c r="D17128" i="17"/>
  <c r="E17128" i="17"/>
  <c r="D17129" i="17"/>
  <c r="E17129" i="17"/>
  <c r="D17130" i="17"/>
  <c r="E17130" i="17"/>
  <c r="D17131" i="17"/>
  <c r="E17131" i="17"/>
  <c r="D17132" i="17"/>
  <c r="E17132" i="17"/>
  <c r="D17133" i="17"/>
  <c r="E17133" i="17"/>
  <c r="D17134" i="17"/>
  <c r="E17134" i="17"/>
  <c r="D17135" i="17"/>
  <c r="E17135" i="17"/>
  <c r="D17136" i="17"/>
  <c r="E17136" i="17"/>
  <c r="D17137" i="17"/>
  <c r="E17137" i="17"/>
  <c r="D17138" i="17"/>
  <c r="E17138" i="17"/>
  <c r="D17139" i="17"/>
  <c r="E17139" i="17"/>
  <c r="D17140" i="17"/>
  <c r="E17140" i="17"/>
  <c r="D17141" i="17"/>
  <c r="E17141" i="17"/>
  <c r="D17142" i="17"/>
  <c r="E17142" i="17"/>
  <c r="D17143" i="17"/>
  <c r="E17143" i="17"/>
  <c r="D17144" i="17"/>
  <c r="E17144" i="17"/>
  <c r="D17145" i="17"/>
  <c r="E17145" i="17"/>
  <c r="D17146" i="17"/>
  <c r="E17146" i="17"/>
  <c r="D17147" i="17"/>
  <c r="E17147" i="17"/>
  <c r="D17148" i="17"/>
  <c r="E17148" i="17"/>
  <c r="D17149" i="17"/>
  <c r="E17149" i="17"/>
  <c r="D17150" i="17"/>
  <c r="E17150" i="17"/>
  <c r="D17151" i="17"/>
  <c r="E17151" i="17"/>
  <c r="D17152" i="17"/>
  <c r="E17152" i="17"/>
  <c r="D17153" i="17"/>
  <c r="E17153" i="17"/>
  <c r="D17154" i="17"/>
  <c r="E17154" i="17"/>
  <c r="D17155" i="17"/>
  <c r="E17155" i="17"/>
  <c r="D17156" i="17"/>
  <c r="E17156" i="17"/>
  <c r="D17157" i="17"/>
  <c r="E17157" i="17"/>
  <c r="D17158" i="17"/>
  <c r="E17158" i="17"/>
  <c r="D17159" i="17"/>
  <c r="E17159" i="17"/>
  <c r="D17160" i="17"/>
  <c r="E17160" i="17"/>
  <c r="D17161" i="17"/>
  <c r="E17161" i="17"/>
  <c r="D17162" i="17"/>
  <c r="E17162" i="17"/>
  <c r="D17163" i="17"/>
  <c r="E17163" i="17"/>
  <c r="D17164" i="17"/>
  <c r="E17164" i="17"/>
  <c r="D17165" i="17"/>
  <c r="E17165" i="17"/>
  <c r="D17166" i="17"/>
  <c r="E17166" i="17"/>
  <c r="D17167" i="17"/>
  <c r="E17167" i="17"/>
  <c r="D17168" i="17"/>
  <c r="E17168" i="17"/>
  <c r="D17169" i="17"/>
  <c r="E17169" i="17"/>
  <c r="D17170" i="17"/>
  <c r="E17170" i="17"/>
  <c r="D17171" i="17"/>
  <c r="E17171" i="17"/>
  <c r="D17172" i="17"/>
  <c r="E17172" i="17"/>
  <c r="D17173" i="17"/>
  <c r="E17173" i="17"/>
  <c r="D17174" i="17"/>
  <c r="E17174" i="17"/>
  <c r="D17175" i="17"/>
  <c r="E17175" i="17"/>
  <c r="D17176" i="17"/>
  <c r="E17176" i="17"/>
  <c r="D17177" i="17"/>
  <c r="E17177" i="17"/>
  <c r="D17178" i="17"/>
  <c r="E17178" i="17"/>
  <c r="D17179" i="17"/>
  <c r="E17179" i="17"/>
  <c r="D17180" i="17"/>
  <c r="E17180" i="17"/>
  <c r="D17181" i="17"/>
  <c r="E17181" i="17"/>
  <c r="D17182" i="17"/>
  <c r="E17182" i="17"/>
  <c r="D17183" i="17"/>
  <c r="E17183" i="17"/>
  <c r="D17184" i="17"/>
  <c r="E17184" i="17"/>
  <c r="D17185" i="17"/>
  <c r="E17185" i="17"/>
  <c r="D17186" i="17"/>
  <c r="E17186" i="17"/>
  <c r="D17187" i="17"/>
  <c r="E17187" i="17"/>
  <c r="D17188" i="17"/>
  <c r="E17188" i="17"/>
  <c r="D17189" i="17"/>
  <c r="E17189" i="17"/>
  <c r="D17190" i="17"/>
  <c r="E17190" i="17"/>
  <c r="D17191" i="17"/>
  <c r="E17191" i="17"/>
  <c r="D17192" i="17"/>
  <c r="E17192" i="17"/>
  <c r="D17193" i="17"/>
  <c r="E17193" i="17"/>
  <c r="D17194" i="17"/>
  <c r="E17194" i="17"/>
  <c r="D17195" i="17"/>
  <c r="E17195" i="17"/>
  <c r="D17196" i="17"/>
  <c r="E17196" i="17"/>
  <c r="D17197" i="17"/>
  <c r="E17197" i="17"/>
  <c r="D17198" i="17"/>
  <c r="E17198" i="17"/>
  <c r="D17199" i="17"/>
  <c r="E17199" i="17"/>
  <c r="D17200" i="17"/>
  <c r="E17200" i="17"/>
  <c r="D17201" i="17"/>
  <c r="E17201" i="17"/>
  <c r="D17202" i="17"/>
  <c r="E17202" i="17"/>
  <c r="D17203" i="17"/>
  <c r="E17203" i="17"/>
  <c r="D17204" i="17"/>
  <c r="E17204" i="17"/>
  <c r="D17205" i="17"/>
  <c r="E17205" i="17"/>
  <c r="D17206" i="17"/>
  <c r="E17206" i="17"/>
  <c r="D17207" i="17"/>
  <c r="E17207" i="17"/>
  <c r="D17208" i="17"/>
  <c r="E17208" i="17"/>
  <c r="D17209" i="17"/>
  <c r="E17209" i="17"/>
  <c r="D17210" i="17"/>
  <c r="E17210" i="17"/>
  <c r="D17211" i="17"/>
  <c r="E17211" i="17"/>
  <c r="D17212" i="17"/>
  <c r="E17212" i="17"/>
  <c r="D17213" i="17"/>
  <c r="E17213" i="17"/>
  <c r="D17214" i="17"/>
  <c r="E17214" i="17"/>
  <c r="D17215" i="17"/>
  <c r="E17215" i="17"/>
  <c r="D17216" i="17"/>
  <c r="E17216" i="17"/>
  <c r="D17217" i="17"/>
  <c r="E17217" i="17"/>
  <c r="D17218" i="17"/>
  <c r="E17218" i="17"/>
  <c r="D17219" i="17"/>
  <c r="E17219" i="17"/>
  <c r="D17220" i="17"/>
  <c r="E17220" i="17"/>
  <c r="D17221" i="17"/>
  <c r="E17221" i="17"/>
  <c r="D17222" i="17"/>
  <c r="E17222" i="17"/>
  <c r="D17223" i="17"/>
  <c r="E17223" i="17"/>
  <c r="D17224" i="17"/>
  <c r="E17224" i="17"/>
  <c r="D17225" i="17"/>
  <c r="E17225" i="17"/>
  <c r="D17226" i="17"/>
  <c r="E17226" i="17"/>
  <c r="D17227" i="17"/>
  <c r="E17227" i="17"/>
  <c r="D17228" i="17"/>
  <c r="E17228" i="17"/>
  <c r="D17229" i="17"/>
  <c r="E17229" i="17"/>
  <c r="D17230" i="17"/>
  <c r="E17230" i="17"/>
  <c r="D17231" i="17"/>
  <c r="E17231" i="17"/>
  <c r="D17232" i="17"/>
  <c r="E17232" i="17"/>
  <c r="D17233" i="17"/>
  <c r="E17233" i="17"/>
  <c r="D17234" i="17"/>
  <c r="E17234" i="17"/>
  <c r="D17235" i="17"/>
  <c r="E17235" i="17"/>
  <c r="D17236" i="17"/>
  <c r="E17236" i="17"/>
  <c r="D17237" i="17"/>
  <c r="E17237" i="17"/>
  <c r="D17238" i="17"/>
  <c r="E17238" i="17"/>
  <c r="D17239" i="17"/>
  <c r="E17239" i="17"/>
  <c r="D17240" i="17"/>
  <c r="E17240" i="17"/>
  <c r="D17241" i="17"/>
  <c r="E17241" i="17"/>
  <c r="D17242" i="17"/>
  <c r="E17242" i="17"/>
  <c r="D17243" i="17"/>
  <c r="E17243" i="17"/>
  <c r="D17244" i="17"/>
  <c r="E17244" i="17"/>
  <c r="D17245" i="17"/>
  <c r="E17245" i="17"/>
  <c r="D17246" i="17"/>
  <c r="E17246" i="17"/>
  <c r="D17247" i="17"/>
  <c r="E17247" i="17"/>
  <c r="D17248" i="17"/>
  <c r="E17248" i="17"/>
  <c r="D17249" i="17"/>
  <c r="E17249" i="17"/>
  <c r="D17250" i="17"/>
  <c r="E17250" i="17"/>
  <c r="D17251" i="17"/>
  <c r="E17251" i="17"/>
  <c r="D17252" i="17"/>
  <c r="E17252" i="17"/>
  <c r="D17253" i="17"/>
  <c r="E17253" i="17"/>
  <c r="D17254" i="17"/>
  <c r="E17254" i="17"/>
  <c r="D17255" i="17"/>
  <c r="E17255" i="17"/>
  <c r="D17256" i="17"/>
  <c r="E17256" i="17"/>
  <c r="D17257" i="17"/>
  <c r="E17257" i="17"/>
  <c r="D17258" i="17"/>
  <c r="E17258" i="17"/>
  <c r="D17259" i="17"/>
  <c r="E17259" i="17"/>
  <c r="D17260" i="17"/>
  <c r="E17260" i="17"/>
  <c r="D17261" i="17"/>
  <c r="E17261" i="17"/>
  <c r="D17262" i="17"/>
  <c r="E17262" i="17"/>
  <c r="D17263" i="17"/>
  <c r="E17263" i="17"/>
  <c r="D17264" i="17"/>
  <c r="E17264" i="17"/>
  <c r="D17265" i="17"/>
  <c r="E17265" i="17"/>
  <c r="D17266" i="17"/>
  <c r="E17266" i="17"/>
  <c r="D17267" i="17"/>
  <c r="E17267" i="17"/>
  <c r="D17268" i="17"/>
  <c r="E17268" i="17"/>
  <c r="D17269" i="17"/>
  <c r="E17269" i="17"/>
  <c r="D17270" i="17"/>
  <c r="E17270" i="17"/>
  <c r="D17271" i="17"/>
  <c r="E17271" i="17"/>
  <c r="D17272" i="17"/>
  <c r="E17272" i="17"/>
  <c r="D17273" i="17"/>
  <c r="E17273" i="17"/>
  <c r="D17274" i="17"/>
  <c r="E17274" i="17"/>
  <c r="D17275" i="17"/>
  <c r="E17275" i="17"/>
  <c r="D17276" i="17"/>
  <c r="E17276" i="17"/>
  <c r="D17277" i="17"/>
  <c r="E17277" i="17"/>
  <c r="D17278" i="17"/>
  <c r="E17278" i="17"/>
  <c r="D17279" i="17"/>
  <c r="E17279" i="17"/>
  <c r="D17280" i="17"/>
  <c r="E17280" i="17"/>
  <c r="D17281" i="17"/>
  <c r="E17281" i="17"/>
  <c r="D17282" i="17"/>
  <c r="E17282" i="17"/>
  <c r="D17283" i="17"/>
  <c r="E17283" i="17"/>
  <c r="D17284" i="17"/>
  <c r="E17284" i="17"/>
  <c r="D17285" i="17"/>
  <c r="E17285" i="17"/>
  <c r="D17286" i="17"/>
  <c r="E17286" i="17"/>
  <c r="D17287" i="17"/>
  <c r="E17287" i="17"/>
  <c r="D17288" i="17"/>
  <c r="E17288" i="17"/>
  <c r="D17289" i="17"/>
  <c r="E17289" i="17"/>
  <c r="D17290" i="17"/>
  <c r="E17290" i="17"/>
  <c r="D17291" i="17"/>
  <c r="E17291" i="17"/>
  <c r="D17292" i="17"/>
  <c r="E17292" i="17"/>
  <c r="D17293" i="17"/>
  <c r="E17293" i="17"/>
  <c r="D17294" i="17"/>
  <c r="E17294" i="17"/>
  <c r="D17295" i="17"/>
  <c r="E17295" i="17"/>
  <c r="D17296" i="17"/>
  <c r="E17296" i="17"/>
  <c r="D17297" i="17"/>
  <c r="E17297" i="17"/>
  <c r="D17298" i="17"/>
  <c r="E17298" i="17"/>
  <c r="D17299" i="17"/>
  <c r="E17299" i="17"/>
  <c r="D17300" i="17"/>
  <c r="E17300" i="17"/>
  <c r="D17301" i="17"/>
  <c r="E17301" i="17"/>
  <c r="D17302" i="17"/>
  <c r="E17302" i="17"/>
  <c r="D17303" i="17"/>
  <c r="E17303" i="17"/>
  <c r="D17304" i="17"/>
  <c r="E17304" i="17"/>
  <c r="D17305" i="17"/>
  <c r="E17305" i="17"/>
  <c r="D17306" i="17"/>
  <c r="E17306" i="17"/>
  <c r="D17307" i="17"/>
  <c r="E17307" i="17"/>
  <c r="D17308" i="17"/>
  <c r="E17308" i="17"/>
  <c r="D17309" i="17"/>
  <c r="E17309" i="17"/>
  <c r="D17310" i="17"/>
  <c r="E17310" i="17"/>
  <c r="D17311" i="17"/>
  <c r="E17311" i="17"/>
  <c r="D17312" i="17"/>
  <c r="E17312" i="17"/>
  <c r="D17313" i="17"/>
  <c r="E17313" i="17"/>
  <c r="D17314" i="17"/>
  <c r="E17314" i="17"/>
  <c r="D17315" i="17"/>
  <c r="E17315" i="17"/>
  <c r="D17316" i="17"/>
  <c r="E17316" i="17"/>
  <c r="D17317" i="17"/>
  <c r="E17317" i="17"/>
  <c r="D17318" i="17"/>
  <c r="E17318" i="17"/>
  <c r="D17319" i="17"/>
  <c r="E17319" i="17"/>
  <c r="D17320" i="17"/>
  <c r="E17320" i="17"/>
  <c r="D17321" i="17"/>
  <c r="E17321" i="17"/>
  <c r="D17322" i="17"/>
  <c r="E17322" i="17"/>
  <c r="D17323" i="17"/>
  <c r="E17323" i="17"/>
  <c r="D17324" i="17"/>
  <c r="E17324" i="17"/>
  <c r="D17325" i="17"/>
  <c r="E17325" i="17"/>
  <c r="D17326" i="17"/>
  <c r="E17326" i="17"/>
  <c r="D17327" i="17"/>
  <c r="E17327" i="17"/>
  <c r="D17328" i="17"/>
  <c r="E17328" i="17"/>
  <c r="D17329" i="17"/>
  <c r="E17329" i="17"/>
  <c r="D17330" i="17"/>
  <c r="E17330" i="17"/>
  <c r="D17331" i="17"/>
  <c r="E17331" i="17"/>
  <c r="D17332" i="17"/>
  <c r="E17332" i="17"/>
  <c r="D17333" i="17"/>
  <c r="E17333" i="17"/>
  <c r="D17334" i="17"/>
  <c r="E17334" i="17"/>
  <c r="D17335" i="17"/>
  <c r="E17335" i="17"/>
  <c r="D17336" i="17"/>
  <c r="E17336" i="17"/>
  <c r="D17337" i="17"/>
  <c r="E17337" i="17"/>
  <c r="D17338" i="17"/>
  <c r="E17338" i="17"/>
  <c r="D17339" i="17"/>
  <c r="E17339" i="17"/>
  <c r="D17340" i="17"/>
  <c r="E17340" i="17"/>
  <c r="D17341" i="17"/>
  <c r="E17341" i="17"/>
  <c r="D17342" i="17"/>
  <c r="E17342" i="17"/>
  <c r="D17343" i="17"/>
  <c r="E17343" i="17"/>
  <c r="D17344" i="17"/>
  <c r="E17344" i="17"/>
  <c r="D17345" i="17"/>
  <c r="E17345" i="17"/>
  <c r="D17346" i="17"/>
  <c r="E17346" i="17"/>
  <c r="D17347" i="17"/>
  <c r="E17347" i="17"/>
  <c r="D17348" i="17"/>
  <c r="E17348" i="17"/>
  <c r="D17349" i="17"/>
  <c r="E17349" i="17"/>
  <c r="D17350" i="17"/>
  <c r="E17350" i="17"/>
  <c r="D17351" i="17"/>
  <c r="E17351" i="17"/>
  <c r="D17352" i="17"/>
  <c r="E17352" i="17"/>
  <c r="D17353" i="17"/>
  <c r="E17353" i="17"/>
  <c r="D17354" i="17"/>
  <c r="E17354" i="17"/>
  <c r="D17355" i="17"/>
  <c r="E17355" i="17"/>
  <c r="D17356" i="17"/>
  <c r="E17356" i="17"/>
  <c r="D17357" i="17"/>
  <c r="E17357" i="17"/>
  <c r="D17358" i="17"/>
  <c r="E17358" i="17"/>
  <c r="D17359" i="17"/>
  <c r="E17359" i="17"/>
  <c r="D17360" i="17"/>
  <c r="E17360" i="17"/>
  <c r="D17361" i="17"/>
  <c r="E17361" i="17"/>
  <c r="D17362" i="17"/>
  <c r="E17362" i="17"/>
  <c r="D17363" i="17"/>
  <c r="E17363" i="17"/>
  <c r="D17364" i="17"/>
  <c r="E17364" i="17"/>
  <c r="D17365" i="17"/>
  <c r="E17365" i="17"/>
  <c r="D17366" i="17"/>
  <c r="E17366" i="17"/>
  <c r="D17367" i="17"/>
  <c r="E17367" i="17"/>
  <c r="D17368" i="17"/>
  <c r="E17368" i="17"/>
  <c r="D17369" i="17"/>
  <c r="E17369" i="17"/>
  <c r="D17370" i="17"/>
  <c r="E17370" i="17"/>
  <c r="D17371" i="17"/>
  <c r="E17371" i="17"/>
  <c r="D17372" i="17"/>
  <c r="E17372" i="17"/>
  <c r="D17373" i="17"/>
  <c r="E17373" i="17"/>
  <c r="D17374" i="17"/>
  <c r="E17374" i="17"/>
  <c r="D17375" i="17"/>
  <c r="E17375" i="17"/>
  <c r="D17376" i="17"/>
  <c r="E17376" i="17"/>
  <c r="D17377" i="17"/>
  <c r="E17377" i="17"/>
  <c r="D17378" i="17"/>
  <c r="E17378" i="17"/>
  <c r="D17379" i="17"/>
  <c r="E17379" i="17"/>
  <c r="D17380" i="17"/>
  <c r="E17380" i="17"/>
  <c r="D17381" i="17"/>
  <c r="E17381" i="17"/>
  <c r="D17382" i="17"/>
  <c r="E17382" i="17"/>
  <c r="D17383" i="17"/>
  <c r="E17383" i="17"/>
  <c r="D17384" i="17"/>
  <c r="E17384" i="17"/>
  <c r="D17385" i="17"/>
  <c r="E17385" i="17"/>
  <c r="D17386" i="17"/>
  <c r="E17386" i="17"/>
  <c r="D17387" i="17"/>
  <c r="E17387" i="17"/>
  <c r="D17388" i="17"/>
  <c r="E17388" i="17"/>
  <c r="D17389" i="17"/>
  <c r="E17389" i="17"/>
  <c r="D17390" i="17"/>
  <c r="E17390" i="17"/>
  <c r="D17391" i="17"/>
  <c r="E17391" i="17"/>
  <c r="D17392" i="17"/>
  <c r="E17392" i="17"/>
  <c r="D17393" i="17"/>
  <c r="E17393" i="17"/>
  <c r="D17394" i="17"/>
  <c r="E17394" i="17"/>
  <c r="D17395" i="17"/>
  <c r="E17395" i="17"/>
  <c r="D17396" i="17"/>
  <c r="E17396" i="17"/>
  <c r="D17397" i="17"/>
  <c r="E17397" i="17"/>
  <c r="D17398" i="17"/>
  <c r="E17398" i="17"/>
  <c r="D17399" i="17"/>
  <c r="E17399" i="17"/>
  <c r="D17400" i="17"/>
  <c r="E17400" i="17"/>
  <c r="D17401" i="17"/>
  <c r="E17401" i="17"/>
  <c r="D17402" i="17"/>
  <c r="E17402" i="17"/>
  <c r="D17403" i="17"/>
  <c r="E17403" i="17"/>
  <c r="D17404" i="17"/>
  <c r="E17404" i="17"/>
  <c r="D17405" i="17"/>
  <c r="E17405" i="17"/>
  <c r="D17406" i="17"/>
  <c r="E17406" i="17"/>
  <c r="D17407" i="17"/>
  <c r="E17407" i="17"/>
  <c r="D17408" i="17"/>
  <c r="E17408" i="17"/>
  <c r="D17409" i="17"/>
  <c r="E17409" i="17"/>
  <c r="D17410" i="17"/>
  <c r="E17410" i="17"/>
  <c r="D17411" i="17"/>
  <c r="E17411" i="17"/>
  <c r="D17412" i="17"/>
  <c r="E17412" i="17"/>
  <c r="D17413" i="17"/>
  <c r="E17413" i="17"/>
  <c r="D17414" i="17"/>
  <c r="E17414" i="17"/>
  <c r="D17415" i="17"/>
  <c r="E17415" i="17"/>
  <c r="D17416" i="17"/>
  <c r="E17416" i="17"/>
  <c r="D17417" i="17"/>
  <c r="E17417" i="17"/>
  <c r="D17418" i="17"/>
  <c r="E17418" i="17"/>
  <c r="D17419" i="17"/>
  <c r="E17419" i="17"/>
  <c r="D17420" i="17"/>
  <c r="E17420" i="17"/>
  <c r="D17421" i="17"/>
  <c r="E17421" i="17"/>
  <c r="D17422" i="17"/>
  <c r="E17422" i="17"/>
  <c r="D17423" i="17"/>
  <c r="E17423" i="17"/>
  <c r="D17424" i="17"/>
  <c r="E17424" i="17"/>
  <c r="D17425" i="17"/>
  <c r="E17425" i="17"/>
  <c r="D17426" i="17"/>
  <c r="E17426" i="17"/>
  <c r="D17427" i="17"/>
  <c r="E17427" i="17"/>
  <c r="D17428" i="17"/>
  <c r="E17428" i="17"/>
  <c r="D17429" i="17"/>
  <c r="E17429" i="17"/>
  <c r="D17430" i="17"/>
  <c r="E17430" i="17"/>
  <c r="D17431" i="17"/>
  <c r="E17431" i="17"/>
  <c r="D17432" i="17"/>
  <c r="E17432" i="17"/>
  <c r="D17433" i="17"/>
  <c r="E17433" i="17"/>
  <c r="D17434" i="17"/>
  <c r="E17434" i="17"/>
  <c r="D17435" i="17"/>
  <c r="E17435" i="17"/>
  <c r="D17436" i="17"/>
  <c r="E17436" i="17"/>
  <c r="D17437" i="17"/>
  <c r="E17437" i="17"/>
  <c r="D17438" i="17"/>
  <c r="E17438" i="17"/>
  <c r="D17439" i="17"/>
  <c r="E17439" i="17"/>
  <c r="D17440" i="17"/>
  <c r="E17440" i="17"/>
  <c r="D17441" i="17"/>
  <c r="E17441" i="17"/>
  <c r="D17442" i="17"/>
  <c r="E17442" i="17"/>
  <c r="D17443" i="17"/>
  <c r="E17443" i="17"/>
  <c r="D17444" i="17"/>
  <c r="E17444" i="17"/>
  <c r="D17445" i="17"/>
  <c r="E17445" i="17"/>
  <c r="D17446" i="17"/>
  <c r="E17446" i="17"/>
  <c r="D17447" i="17"/>
  <c r="E17447" i="17"/>
  <c r="D17448" i="17"/>
  <c r="E17448" i="17"/>
  <c r="D17449" i="17"/>
  <c r="E17449" i="17"/>
  <c r="D17450" i="17"/>
  <c r="E17450" i="17"/>
  <c r="D17451" i="17"/>
  <c r="E17451" i="17"/>
  <c r="D17452" i="17"/>
  <c r="E17452" i="17"/>
  <c r="D17453" i="17"/>
  <c r="E17453" i="17"/>
  <c r="D17454" i="17"/>
  <c r="E17454" i="17"/>
  <c r="D17455" i="17"/>
  <c r="E17455" i="17"/>
  <c r="D17456" i="17"/>
  <c r="E17456" i="17"/>
  <c r="D17457" i="17"/>
  <c r="E17457" i="17"/>
  <c r="D17458" i="17"/>
  <c r="E17458" i="17"/>
  <c r="D17459" i="17"/>
  <c r="E17459" i="17"/>
  <c r="D17460" i="17"/>
  <c r="E17460" i="17"/>
  <c r="D17461" i="17"/>
  <c r="E17461" i="17"/>
  <c r="D17462" i="17"/>
  <c r="E17462" i="17"/>
  <c r="D17463" i="17"/>
  <c r="E17463" i="17"/>
  <c r="D17464" i="17"/>
  <c r="E17464" i="17"/>
  <c r="D17465" i="17"/>
  <c r="E17465" i="17"/>
  <c r="D17466" i="17"/>
  <c r="E17466" i="17"/>
  <c r="D17467" i="17"/>
  <c r="E17467" i="17"/>
  <c r="D17468" i="17"/>
  <c r="E17468" i="17"/>
  <c r="D17469" i="17"/>
  <c r="E17469" i="17"/>
  <c r="D17470" i="17"/>
  <c r="E17470" i="17"/>
  <c r="D17471" i="17"/>
  <c r="E17471" i="17"/>
  <c r="D17472" i="17"/>
  <c r="E17472" i="17"/>
  <c r="D17473" i="17"/>
  <c r="E17473" i="17"/>
  <c r="D17474" i="17"/>
  <c r="E17474" i="17"/>
  <c r="D17475" i="17"/>
  <c r="E17475" i="17"/>
  <c r="D17476" i="17"/>
  <c r="E17476" i="17"/>
  <c r="D17477" i="17"/>
  <c r="E17477" i="17"/>
  <c r="D17478" i="17"/>
  <c r="E17478" i="17"/>
  <c r="D17479" i="17"/>
  <c r="E17479" i="17"/>
  <c r="D17480" i="17"/>
  <c r="E17480" i="17"/>
  <c r="D17481" i="17"/>
  <c r="E17481" i="17"/>
  <c r="D17482" i="17"/>
  <c r="E17482" i="17"/>
  <c r="D17483" i="17"/>
  <c r="E17483" i="17"/>
  <c r="D17484" i="17"/>
  <c r="E17484" i="17"/>
  <c r="D17485" i="17"/>
  <c r="E17485" i="17"/>
  <c r="D17486" i="17"/>
  <c r="E17486" i="17"/>
  <c r="D17487" i="17"/>
  <c r="E17487" i="17"/>
  <c r="D17488" i="17"/>
  <c r="E17488" i="17"/>
  <c r="D17489" i="17"/>
  <c r="E17489" i="17"/>
  <c r="D17490" i="17"/>
  <c r="E17490" i="17"/>
  <c r="D17491" i="17"/>
  <c r="E17491" i="17"/>
  <c r="D17492" i="17"/>
  <c r="E17492" i="17"/>
  <c r="D17493" i="17"/>
  <c r="E17493" i="17"/>
  <c r="D17494" i="17"/>
  <c r="E17494" i="17"/>
  <c r="D17495" i="17"/>
  <c r="E17495" i="17"/>
  <c r="D17496" i="17"/>
  <c r="E17496" i="17"/>
  <c r="D17497" i="17"/>
  <c r="E17497" i="17"/>
  <c r="D17498" i="17"/>
  <c r="E17498" i="17"/>
  <c r="D17499" i="17"/>
  <c r="E17499" i="17"/>
  <c r="D17500" i="17"/>
  <c r="E17500" i="17"/>
  <c r="D17501" i="17"/>
  <c r="E17501" i="17"/>
  <c r="P1185" i="5" l="1"/>
  <c r="P1186" i="5"/>
  <c r="P1187" i="5"/>
  <c r="P1188" i="5"/>
  <c r="P1189" i="5"/>
  <c r="P1190" i="5"/>
  <c r="P1191" i="5"/>
  <c r="P1192" i="5"/>
  <c r="P1193" i="5"/>
  <c r="P1194" i="5"/>
  <c r="P1195" i="5"/>
  <c r="P1196" i="5"/>
  <c r="P1197" i="5"/>
  <c r="P1198" i="5"/>
  <c r="P1199" i="5"/>
  <c r="P1200" i="5"/>
  <c r="P1201" i="5"/>
  <c r="P1202" i="5"/>
  <c r="K33" i="9" a="1"/>
  <c r="K33" i="9" s="1"/>
  <c r="G33" i="9" a="1"/>
  <c r="G33" i="9" s="1"/>
  <c r="F33" i="9" a="1"/>
  <c r="F33" i="9" s="1"/>
  <c r="DJ1185" i="5"/>
  <c r="DJ1186" i="5"/>
  <c r="DJ1187" i="5"/>
  <c r="DJ1188" i="5"/>
  <c r="DJ1189" i="5"/>
  <c r="DJ1190" i="5"/>
  <c r="DJ1191" i="5"/>
  <c r="DJ1192" i="5"/>
  <c r="DJ1193" i="5"/>
  <c r="DJ1194" i="5"/>
  <c r="DJ1195" i="5"/>
  <c r="DJ1196" i="5"/>
  <c r="DJ1197" i="5"/>
  <c r="DJ1198" i="5"/>
  <c r="DJ1199" i="5"/>
  <c r="DJ1200" i="5"/>
  <c r="DJ1201" i="5"/>
  <c r="DJ1202" i="5"/>
  <c r="Z1185" i="5"/>
  <c r="DK1185" i="5" s="1"/>
  <c r="Z1186" i="5"/>
  <c r="DK1186" i="5" s="1"/>
  <c r="Z1187" i="5"/>
  <c r="DK1187" i="5" s="1"/>
  <c r="Z1188" i="5"/>
  <c r="DK1188" i="5" s="1"/>
  <c r="Z1189" i="5"/>
  <c r="DK1189" i="5" s="1"/>
  <c r="Z1190" i="5"/>
  <c r="DK1190" i="5" s="1"/>
  <c r="Z1191" i="5"/>
  <c r="DK1191" i="5" s="1"/>
  <c r="Z1192" i="5"/>
  <c r="DK1192" i="5" s="1"/>
  <c r="Z1193" i="5"/>
  <c r="DK1193" i="5" s="1"/>
  <c r="Z1194" i="5"/>
  <c r="DK1194" i="5" s="1"/>
  <c r="Z1195" i="5"/>
  <c r="DK1195" i="5" s="1"/>
  <c r="Z1196" i="5"/>
  <c r="DK1196" i="5" s="1"/>
  <c r="Z1197" i="5"/>
  <c r="DK1197" i="5" s="1"/>
  <c r="Z1198" i="5"/>
  <c r="DK1198" i="5" s="1"/>
  <c r="Z1199" i="5"/>
  <c r="DK1199" i="5" s="1"/>
  <c r="Z1200" i="5"/>
  <c r="DK1200" i="5" s="1"/>
  <c r="Z1201" i="5"/>
  <c r="DK1201" i="5" s="1"/>
  <c r="Z1202" i="5"/>
  <c r="DK1202" i="5" s="1"/>
  <c r="DJ1165" i="5" l="1"/>
  <c r="DJ1166" i="5"/>
  <c r="DJ1167" i="5"/>
  <c r="DJ1168" i="5"/>
  <c r="DJ1169" i="5"/>
  <c r="DJ1170" i="5"/>
  <c r="DJ1171" i="5"/>
  <c r="DJ1172" i="5"/>
  <c r="DJ1173" i="5"/>
  <c r="DJ1174" i="5"/>
  <c r="DJ1175" i="5"/>
  <c r="DJ1176" i="5"/>
  <c r="DJ1177" i="5"/>
  <c r="DJ1178" i="5"/>
  <c r="DJ1179" i="5"/>
  <c r="DJ1180" i="5"/>
  <c r="DJ1181" i="5"/>
  <c r="DJ1182" i="5"/>
  <c r="DJ1183" i="5"/>
  <c r="DJ1184" i="5"/>
  <c r="BP1175" i="5"/>
  <c r="BP1174" i="5"/>
  <c r="BP1173" i="5"/>
  <c r="BP1172" i="5"/>
  <c r="BP1171" i="5"/>
  <c r="BP1170" i="5"/>
  <c r="BP1169" i="5"/>
  <c r="BP1168" i="5"/>
  <c r="BP1167" i="5"/>
  <c r="BP1166" i="5"/>
  <c r="Z1165" i="5"/>
  <c r="DK1165" i="5" s="1"/>
  <c r="Z1166" i="5"/>
  <c r="DK1166" i="5" s="1"/>
  <c r="Z1167" i="5"/>
  <c r="DK1167" i="5" s="1"/>
  <c r="Z1168" i="5"/>
  <c r="DK1168" i="5" s="1"/>
  <c r="Z1169" i="5"/>
  <c r="DK1169" i="5" s="1"/>
  <c r="Z1170" i="5"/>
  <c r="DK1170" i="5" s="1"/>
  <c r="Z1171" i="5"/>
  <c r="DK1171" i="5" s="1"/>
  <c r="Z1172" i="5"/>
  <c r="DK1172" i="5" s="1"/>
  <c r="Z1173" i="5"/>
  <c r="DK1173" i="5" s="1"/>
  <c r="Z1174" i="5"/>
  <c r="DK1174" i="5" s="1"/>
  <c r="Z1175" i="5"/>
  <c r="DK1175" i="5" s="1"/>
  <c r="Z1176" i="5"/>
  <c r="DK1176" i="5" s="1"/>
  <c r="Z1177" i="5"/>
  <c r="DK1177" i="5" s="1"/>
  <c r="Z1178" i="5"/>
  <c r="DK1178" i="5" s="1"/>
  <c r="Z1179" i="5"/>
  <c r="DK1179" i="5" s="1"/>
  <c r="Z1180" i="5"/>
  <c r="DK1180" i="5" s="1"/>
  <c r="Z1181" i="5"/>
  <c r="DK1181" i="5" s="1"/>
  <c r="Z1182" i="5"/>
  <c r="DK1182" i="5" s="1"/>
  <c r="Z1183" i="5"/>
  <c r="DK1183" i="5" s="1"/>
  <c r="Z1184" i="5"/>
  <c r="DK1184" i="5" s="1"/>
  <c r="P1166" i="5"/>
  <c r="P1167" i="5"/>
  <c r="P1168" i="5"/>
  <c r="P1169" i="5"/>
  <c r="P1170" i="5"/>
  <c r="P1171" i="5"/>
  <c r="P1172" i="5"/>
  <c r="P1173" i="5"/>
  <c r="P1174" i="5"/>
  <c r="P1175" i="5"/>
  <c r="P1176" i="5"/>
  <c r="P1177" i="5"/>
  <c r="P1178" i="5"/>
  <c r="P1179" i="5"/>
  <c r="P1180" i="5"/>
  <c r="P1181" i="5"/>
  <c r="P1182" i="5"/>
  <c r="P1183" i="5"/>
  <c r="P1184" i="5"/>
  <c r="P1165" i="5"/>
  <c r="Y1184" i="5"/>
  <c r="Y1183" i="5"/>
  <c r="Y1182" i="5"/>
  <c r="Y1181" i="5"/>
  <c r="Y1180" i="5"/>
  <c r="Y1179" i="5"/>
  <c r="Y1178" i="5"/>
  <c r="Y1177" i="5"/>
  <c r="Y1176" i="5"/>
  <c r="Y1165" i="5"/>
  <c r="T27" i="9"/>
  <c r="T26" i="9"/>
  <c r="T33" i="9"/>
  <c r="T32" i="9"/>
  <c r="T5" i="9"/>
  <c r="T6" i="9"/>
  <c r="T7" i="9"/>
  <c r="T8" i="9"/>
  <c r="T9" i="9"/>
  <c r="T10" i="9"/>
  <c r="T11" i="9"/>
  <c r="T12" i="9"/>
  <c r="T13" i="9"/>
  <c r="T14" i="9"/>
  <c r="T15" i="9"/>
  <c r="T16" i="9"/>
  <c r="T17" i="9"/>
  <c r="T18" i="9"/>
  <c r="T19" i="9"/>
  <c r="T20" i="9"/>
  <c r="T21" i="9"/>
  <c r="T22" i="9"/>
  <c r="T23" i="9"/>
  <c r="T24" i="9"/>
  <c r="T25" i="9"/>
  <c r="T28" i="9"/>
  <c r="T29" i="9"/>
  <c r="T30" i="9"/>
  <c r="T31" i="9"/>
  <c r="T34" i="9"/>
  <c r="T4" i="9"/>
  <c r="P6" i="5" l="1"/>
  <c r="E2" i="17"/>
  <c r="Y7" i="5" l="1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Y67" i="5"/>
  <c r="Y68" i="5"/>
  <c r="Y69" i="5"/>
  <c r="Y70" i="5"/>
  <c r="Y71" i="5"/>
  <c r="Y72" i="5"/>
  <c r="Y73" i="5"/>
  <c r="Y74" i="5"/>
  <c r="Y75" i="5"/>
  <c r="Y76" i="5"/>
  <c r="Y77" i="5"/>
  <c r="Y78" i="5"/>
  <c r="Y79" i="5"/>
  <c r="Y80" i="5"/>
  <c r="Y81" i="5"/>
  <c r="Y82" i="5"/>
  <c r="Y83" i="5"/>
  <c r="Y84" i="5"/>
  <c r="Y85" i="5"/>
  <c r="Y86" i="5"/>
  <c r="Y87" i="5"/>
  <c r="Y88" i="5"/>
  <c r="Y89" i="5"/>
  <c r="Y90" i="5"/>
  <c r="Y91" i="5"/>
  <c r="Y92" i="5"/>
  <c r="Y93" i="5"/>
  <c r="Y94" i="5"/>
  <c r="Y95" i="5"/>
  <c r="Y96" i="5"/>
  <c r="Y97" i="5"/>
  <c r="Y98" i="5"/>
  <c r="Y99" i="5"/>
  <c r="Y100" i="5"/>
  <c r="Y101" i="5"/>
  <c r="Y102" i="5"/>
  <c r="Y103" i="5"/>
  <c r="Y104" i="5"/>
  <c r="Y105" i="5"/>
  <c r="Y106" i="5"/>
  <c r="Y107" i="5"/>
  <c r="Y108" i="5"/>
  <c r="Y109" i="5"/>
  <c r="Y110" i="5"/>
  <c r="Y111" i="5"/>
  <c r="Y112" i="5"/>
  <c r="Y113" i="5"/>
  <c r="Y114" i="5"/>
  <c r="Y115" i="5"/>
  <c r="Y116" i="5"/>
  <c r="Y117" i="5"/>
  <c r="Y118" i="5"/>
  <c r="Y119" i="5"/>
  <c r="Y120" i="5"/>
  <c r="Y121" i="5"/>
  <c r="Y122" i="5"/>
  <c r="Y123" i="5"/>
  <c r="Y124" i="5"/>
  <c r="Y125" i="5"/>
  <c r="Y126" i="5"/>
  <c r="Y127" i="5"/>
  <c r="Y128" i="5"/>
  <c r="Y129" i="5"/>
  <c r="Y130" i="5"/>
  <c r="Y131" i="5"/>
  <c r="Y132" i="5"/>
  <c r="Y133" i="5"/>
  <c r="Y134" i="5"/>
  <c r="Y135" i="5"/>
  <c r="Y136" i="5"/>
  <c r="Y137" i="5"/>
  <c r="Y138" i="5"/>
  <c r="Y139" i="5"/>
  <c r="Y140" i="5"/>
  <c r="Y141" i="5"/>
  <c r="Y142" i="5"/>
  <c r="Y143" i="5"/>
  <c r="Y144" i="5"/>
  <c r="Y145" i="5"/>
  <c r="Y146" i="5"/>
  <c r="Y147" i="5"/>
  <c r="Y148" i="5"/>
  <c r="Y149" i="5"/>
  <c r="Y150" i="5"/>
  <c r="Y151" i="5"/>
  <c r="Y152" i="5"/>
  <c r="Y153" i="5"/>
  <c r="Y154" i="5"/>
  <c r="Y155" i="5"/>
  <c r="Y156" i="5"/>
  <c r="Y157" i="5"/>
  <c r="Y158" i="5"/>
  <c r="Y159" i="5"/>
  <c r="Y160" i="5"/>
  <c r="Y161" i="5"/>
  <c r="Y162" i="5"/>
  <c r="Y163" i="5"/>
  <c r="Y164" i="5"/>
  <c r="Y165" i="5"/>
  <c r="Y166" i="5"/>
  <c r="Y167" i="5"/>
  <c r="Y168" i="5"/>
  <c r="Y169" i="5"/>
  <c r="Y170" i="5"/>
  <c r="Y171" i="5"/>
  <c r="Y172" i="5"/>
  <c r="Y173" i="5"/>
  <c r="Y174" i="5"/>
  <c r="Y175" i="5"/>
  <c r="Y176" i="5"/>
  <c r="Y177" i="5"/>
  <c r="Y178" i="5"/>
  <c r="Y179" i="5"/>
  <c r="Y180" i="5"/>
  <c r="Y181" i="5"/>
  <c r="Y182" i="5"/>
  <c r="Y183" i="5"/>
  <c r="Y184" i="5"/>
  <c r="Y185" i="5"/>
  <c r="Y186" i="5"/>
  <c r="Y187" i="5"/>
  <c r="Y188" i="5"/>
  <c r="Y189" i="5"/>
  <c r="Y190" i="5"/>
  <c r="Y191" i="5"/>
  <c r="Y192" i="5"/>
  <c r="Y193" i="5"/>
  <c r="Y194" i="5"/>
  <c r="Y195" i="5"/>
  <c r="Y196" i="5"/>
  <c r="Y197" i="5"/>
  <c r="Y198" i="5"/>
  <c r="Y199" i="5"/>
  <c r="Y200" i="5"/>
  <c r="Y201" i="5"/>
  <c r="Y202" i="5"/>
  <c r="Y203" i="5"/>
  <c r="Y204" i="5"/>
  <c r="Y205" i="5"/>
  <c r="Y206" i="5"/>
  <c r="Y207" i="5"/>
  <c r="Y208" i="5"/>
  <c r="Y209" i="5"/>
  <c r="Y210" i="5"/>
  <c r="Y211" i="5"/>
  <c r="Y212" i="5"/>
  <c r="Y213" i="5"/>
  <c r="Y214" i="5"/>
  <c r="Y215" i="5"/>
  <c r="Y216" i="5"/>
  <c r="Y217" i="5"/>
  <c r="Y218" i="5"/>
  <c r="Y219" i="5"/>
  <c r="Y220" i="5"/>
  <c r="Y221" i="5"/>
  <c r="Y222" i="5"/>
  <c r="Y223" i="5"/>
  <c r="Y224" i="5"/>
  <c r="Y225" i="5"/>
  <c r="Y226" i="5"/>
  <c r="Y227" i="5"/>
  <c r="Y228" i="5"/>
  <c r="Y229" i="5"/>
  <c r="Y230" i="5"/>
  <c r="Y231" i="5"/>
  <c r="Y232" i="5"/>
  <c r="Y233" i="5"/>
  <c r="Y234" i="5"/>
  <c r="Y235" i="5"/>
  <c r="Y236" i="5"/>
  <c r="Y237" i="5"/>
  <c r="Y238" i="5"/>
  <c r="Y239" i="5"/>
  <c r="Y240" i="5"/>
  <c r="Y241" i="5"/>
  <c r="Y242" i="5"/>
  <c r="Y243" i="5"/>
  <c r="Y244" i="5"/>
  <c r="Y245" i="5"/>
  <c r="Y246" i="5"/>
  <c r="Y247" i="5"/>
  <c r="Y248" i="5"/>
  <c r="Y249" i="5"/>
  <c r="Y250" i="5"/>
  <c r="Y251" i="5"/>
  <c r="Y252" i="5"/>
  <c r="Y253" i="5"/>
  <c r="Y254" i="5"/>
  <c r="Y255" i="5"/>
  <c r="Y256" i="5"/>
  <c r="Y257" i="5"/>
  <c r="Y258" i="5"/>
  <c r="Y259" i="5"/>
  <c r="Y260" i="5"/>
  <c r="Y261" i="5"/>
  <c r="Y262" i="5"/>
  <c r="Y263" i="5"/>
  <c r="Y264" i="5"/>
  <c r="Y265" i="5"/>
  <c r="Y266" i="5"/>
  <c r="Y267" i="5"/>
  <c r="Y268" i="5"/>
  <c r="Y269" i="5"/>
  <c r="Y270" i="5"/>
  <c r="Y271" i="5"/>
  <c r="Y272" i="5"/>
  <c r="Y273" i="5"/>
  <c r="Y274" i="5"/>
  <c r="Y275" i="5"/>
  <c r="Y276" i="5"/>
  <c r="Y277" i="5"/>
  <c r="Y278" i="5"/>
  <c r="Y279" i="5"/>
  <c r="Y280" i="5"/>
  <c r="Y281" i="5"/>
  <c r="Y282" i="5"/>
  <c r="Y283" i="5"/>
  <c r="Y284" i="5"/>
  <c r="Y285" i="5"/>
  <c r="Y286" i="5"/>
  <c r="Y287" i="5"/>
  <c r="Y288" i="5"/>
  <c r="Y289" i="5"/>
  <c r="Y290" i="5"/>
  <c r="Y291" i="5"/>
  <c r="Y292" i="5"/>
  <c r="Y293" i="5"/>
  <c r="Y294" i="5"/>
  <c r="Y295" i="5"/>
  <c r="Y296" i="5"/>
  <c r="Y297" i="5"/>
  <c r="Y298" i="5"/>
  <c r="Y299" i="5"/>
  <c r="Y300" i="5"/>
  <c r="Y301" i="5"/>
  <c r="Y302" i="5"/>
  <c r="Y303" i="5"/>
  <c r="Y304" i="5"/>
  <c r="Y305" i="5"/>
  <c r="Y306" i="5"/>
  <c r="Y307" i="5"/>
  <c r="Y308" i="5"/>
  <c r="Y309" i="5"/>
  <c r="Y310" i="5"/>
  <c r="Y311" i="5"/>
  <c r="Y312" i="5"/>
  <c r="Y313" i="5"/>
  <c r="Y314" i="5"/>
  <c r="Y315" i="5"/>
  <c r="Y316" i="5"/>
  <c r="Y317" i="5"/>
  <c r="Y318" i="5"/>
  <c r="Y319" i="5"/>
  <c r="Y320" i="5"/>
  <c r="Y321" i="5"/>
  <c r="Y322" i="5"/>
  <c r="Y323" i="5"/>
  <c r="Y324" i="5"/>
  <c r="Y325" i="5"/>
  <c r="Y326" i="5"/>
  <c r="Y327" i="5"/>
  <c r="Y328" i="5"/>
  <c r="Y329" i="5"/>
  <c r="Y330" i="5"/>
  <c r="Y331" i="5"/>
  <c r="Y332" i="5"/>
  <c r="Y333" i="5"/>
  <c r="Y334" i="5"/>
  <c r="Y335" i="5"/>
  <c r="Y336" i="5"/>
  <c r="Y337" i="5"/>
  <c r="Y338" i="5"/>
  <c r="Y339" i="5"/>
  <c r="Y340" i="5"/>
  <c r="Y341" i="5"/>
  <c r="Y342" i="5"/>
  <c r="Y343" i="5"/>
  <c r="Y344" i="5"/>
  <c r="Y345" i="5"/>
  <c r="Y346" i="5"/>
  <c r="Y347" i="5"/>
  <c r="Y348" i="5"/>
  <c r="Y349" i="5"/>
  <c r="Y350" i="5"/>
  <c r="Y351" i="5"/>
  <c r="Y352" i="5"/>
  <c r="Y353" i="5"/>
  <c r="Y354" i="5"/>
  <c r="Y355" i="5"/>
  <c r="Y356" i="5"/>
  <c r="Y357" i="5"/>
  <c r="Y358" i="5"/>
  <c r="Y359" i="5"/>
  <c r="Y360" i="5"/>
  <c r="Y361" i="5"/>
  <c r="Y362" i="5"/>
  <c r="Y363" i="5"/>
  <c r="Y364" i="5"/>
  <c r="Y365" i="5"/>
  <c r="Y366" i="5"/>
  <c r="Y367" i="5"/>
  <c r="Y368" i="5"/>
  <c r="Y369" i="5"/>
  <c r="Y370" i="5"/>
  <c r="Y371" i="5"/>
  <c r="Y372" i="5"/>
  <c r="Y373" i="5"/>
  <c r="Y374" i="5"/>
  <c r="Y375" i="5"/>
  <c r="Y376" i="5"/>
  <c r="Y377" i="5"/>
  <c r="Y378" i="5"/>
  <c r="Y379" i="5"/>
  <c r="Y380" i="5"/>
  <c r="Y381" i="5"/>
  <c r="Y382" i="5"/>
  <c r="Y383" i="5"/>
  <c r="Y384" i="5"/>
  <c r="Y385" i="5"/>
  <c r="Y386" i="5"/>
  <c r="Y387" i="5"/>
  <c r="Y388" i="5"/>
  <c r="Y389" i="5"/>
  <c r="Y390" i="5"/>
  <c r="Y391" i="5"/>
  <c r="Y392" i="5"/>
  <c r="Y393" i="5"/>
  <c r="Y394" i="5"/>
  <c r="Y395" i="5"/>
  <c r="Y396" i="5"/>
  <c r="Y397" i="5"/>
  <c r="Y398" i="5"/>
  <c r="Y399" i="5"/>
  <c r="Y400" i="5"/>
  <c r="Y401" i="5"/>
  <c r="Y402" i="5"/>
  <c r="Y403" i="5"/>
  <c r="Y404" i="5"/>
  <c r="Y405" i="5"/>
  <c r="Y406" i="5"/>
  <c r="Y407" i="5"/>
  <c r="Y408" i="5"/>
  <c r="Y409" i="5"/>
  <c r="Y410" i="5"/>
  <c r="Y411" i="5"/>
  <c r="Y412" i="5"/>
  <c r="Y413" i="5"/>
  <c r="Y414" i="5"/>
  <c r="Y415" i="5"/>
  <c r="Y416" i="5"/>
  <c r="Y417" i="5"/>
  <c r="Y418" i="5"/>
  <c r="Y419" i="5"/>
  <c r="Y420" i="5"/>
  <c r="Y421" i="5"/>
  <c r="Y422" i="5"/>
  <c r="Y423" i="5"/>
  <c r="Y424" i="5"/>
  <c r="Y425" i="5"/>
  <c r="Y426" i="5"/>
  <c r="Y427" i="5"/>
  <c r="Y428" i="5"/>
  <c r="Y429" i="5"/>
  <c r="Y430" i="5"/>
  <c r="Y431" i="5"/>
  <c r="Y432" i="5"/>
  <c r="Y433" i="5"/>
  <c r="Y434" i="5"/>
  <c r="Y435" i="5"/>
  <c r="Y436" i="5"/>
  <c r="Y437" i="5"/>
  <c r="Y438" i="5"/>
  <c r="Y439" i="5"/>
  <c r="Y440" i="5"/>
  <c r="Y441" i="5"/>
  <c r="Y442" i="5"/>
  <c r="Y443" i="5"/>
  <c r="Y444" i="5"/>
  <c r="Y445" i="5"/>
  <c r="Y446" i="5"/>
  <c r="Y447" i="5"/>
  <c r="Y448" i="5"/>
  <c r="Y449" i="5"/>
  <c r="Y450" i="5"/>
  <c r="Y451" i="5"/>
  <c r="Y452" i="5"/>
  <c r="Y453" i="5"/>
  <c r="Y454" i="5"/>
  <c r="Y455" i="5"/>
  <c r="Y456" i="5"/>
  <c r="Y457" i="5"/>
  <c r="Y458" i="5"/>
  <c r="Y459" i="5"/>
  <c r="Y460" i="5"/>
  <c r="Y461" i="5"/>
  <c r="Y462" i="5"/>
  <c r="Y463" i="5"/>
  <c r="Y464" i="5"/>
  <c r="Y465" i="5"/>
  <c r="Y466" i="5"/>
  <c r="Y467" i="5"/>
  <c r="Y468" i="5"/>
  <c r="Y469" i="5"/>
  <c r="Y470" i="5"/>
  <c r="Y471" i="5"/>
  <c r="Y472" i="5"/>
  <c r="Y473" i="5"/>
  <c r="Y474" i="5"/>
  <c r="Y475" i="5"/>
  <c r="Y476" i="5"/>
  <c r="Y477" i="5"/>
  <c r="Y478" i="5"/>
  <c r="Y479" i="5"/>
  <c r="Y480" i="5"/>
  <c r="Y481" i="5"/>
  <c r="Y482" i="5"/>
  <c r="Y483" i="5"/>
  <c r="Y484" i="5"/>
  <c r="Y485" i="5"/>
  <c r="Y486" i="5"/>
  <c r="Y487" i="5"/>
  <c r="Y488" i="5"/>
  <c r="Y489" i="5"/>
  <c r="Y490" i="5"/>
  <c r="Y491" i="5"/>
  <c r="Y492" i="5"/>
  <c r="Y493" i="5"/>
  <c r="Y494" i="5"/>
  <c r="Y495" i="5"/>
  <c r="Y496" i="5"/>
  <c r="Y497" i="5"/>
  <c r="Y498" i="5"/>
  <c r="Y499" i="5"/>
  <c r="Y500" i="5"/>
  <c r="Y501" i="5"/>
  <c r="Y502" i="5"/>
  <c r="Y503" i="5"/>
  <c r="Y504" i="5"/>
  <c r="Y505" i="5"/>
  <c r="Y506" i="5"/>
  <c r="Y507" i="5"/>
  <c r="Y508" i="5"/>
  <c r="Y509" i="5"/>
  <c r="Y510" i="5"/>
  <c r="Y511" i="5"/>
  <c r="Y512" i="5"/>
  <c r="Y513" i="5"/>
  <c r="Y514" i="5"/>
  <c r="Y515" i="5"/>
  <c r="Y516" i="5"/>
  <c r="Y517" i="5"/>
  <c r="Y518" i="5"/>
  <c r="Y519" i="5"/>
  <c r="Y520" i="5"/>
  <c r="Y521" i="5"/>
  <c r="Y522" i="5"/>
  <c r="Y523" i="5"/>
  <c r="Y524" i="5"/>
  <c r="Y525" i="5"/>
  <c r="Y526" i="5"/>
  <c r="Y527" i="5"/>
  <c r="Y528" i="5"/>
  <c r="Y529" i="5"/>
  <c r="Y530" i="5"/>
  <c r="Y531" i="5"/>
  <c r="Y532" i="5"/>
  <c r="Y533" i="5"/>
  <c r="Y534" i="5"/>
  <c r="Y535" i="5"/>
  <c r="Y536" i="5"/>
  <c r="Y537" i="5"/>
  <c r="Y538" i="5"/>
  <c r="Y539" i="5"/>
  <c r="Y540" i="5"/>
  <c r="Y541" i="5"/>
  <c r="Y542" i="5"/>
  <c r="Y543" i="5"/>
  <c r="Y544" i="5"/>
  <c r="Y545" i="5"/>
  <c r="Y546" i="5"/>
  <c r="Y547" i="5"/>
  <c r="Y548" i="5"/>
  <c r="Y549" i="5"/>
  <c r="Y550" i="5"/>
  <c r="Y551" i="5"/>
  <c r="Y552" i="5"/>
  <c r="Y553" i="5"/>
  <c r="Y554" i="5"/>
  <c r="Y555" i="5"/>
  <c r="Y556" i="5"/>
  <c r="Y557" i="5"/>
  <c r="Y558" i="5"/>
  <c r="Y559" i="5"/>
  <c r="Y560" i="5"/>
  <c r="Y561" i="5"/>
  <c r="Y562" i="5"/>
  <c r="Y563" i="5"/>
  <c r="Y564" i="5"/>
  <c r="Y565" i="5"/>
  <c r="Y566" i="5"/>
  <c r="Y567" i="5"/>
  <c r="Y568" i="5"/>
  <c r="Y569" i="5"/>
  <c r="Y570" i="5"/>
  <c r="Y571" i="5"/>
  <c r="Y572" i="5"/>
  <c r="Y573" i="5"/>
  <c r="Y574" i="5"/>
  <c r="Y575" i="5"/>
  <c r="Y576" i="5"/>
  <c r="Y577" i="5"/>
  <c r="Y578" i="5"/>
  <c r="Y579" i="5"/>
  <c r="Y580" i="5"/>
  <c r="Y581" i="5"/>
  <c r="Y582" i="5"/>
  <c r="Y583" i="5"/>
  <c r="Y584" i="5"/>
  <c r="Y585" i="5"/>
  <c r="Y586" i="5"/>
  <c r="Y587" i="5"/>
  <c r="Y588" i="5"/>
  <c r="Y589" i="5"/>
  <c r="Y590" i="5"/>
  <c r="Y591" i="5"/>
  <c r="Y592" i="5"/>
  <c r="Y593" i="5"/>
  <c r="Y594" i="5"/>
  <c r="Y595" i="5"/>
  <c r="Y596" i="5"/>
  <c r="Y597" i="5"/>
  <c r="Y598" i="5"/>
  <c r="Y599" i="5"/>
  <c r="Y600" i="5"/>
  <c r="Y601" i="5"/>
  <c r="Y602" i="5"/>
  <c r="Y603" i="5"/>
  <c r="Y604" i="5"/>
  <c r="Y605" i="5"/>
  <c r="Y606" i="5"/>
  <c r="Y607" i="5"/>
  <c r="Y608" i="5"/>
  <c r="Y609" i="5"/>
  <c r="Y610" i="5"/>
  <c r="Y611" i="5"/>
  <c r="Y612" i="5"/>
  <c r="Y613" i="5"/>
  <c r="Y614" i="5"/>
  <c r="Y615" i="5"/>
  <c r="Y616" i="5"/>
  <c r="Y617" i="5"/>
  <c r="Y618" i="5"/>
  <c r="Y619" i="5"/>
  <c r="Y620" i="5"/>
  <c r="Y621" i="5"/>
  <c r="Y622" i="5"/>
  <c r="Y623" i="5"/>
  <c r="Y624" i="5"/>
  <c r="Y625" i="5"/>
  <c r="Y626" i="5"/>
  <c r="Y627" i="5"/>
  <c r="Y628" i="5"/>
  <c r="Y629" i="5"/>
  <c r="Y630" i="5"/>
  <c r="Y631" i="5"/>
  <c r="Y632" i="5"/>
  <c r="Y633" i="5"/>
  <c r="Y634" i="5"/>
  <c r="Y635" i="5"/>
  <c r="Y636" i="5"/>
  <c r="Y637" i="5"/>
  <c r="Y638" i="5"/>
  <c r="Y639" i="5"/>
  <c r="Y640" i="5"/>
  <c r="Y641" i="5"/>
  <c r="Y642" i="5"/>
  <c r="Y643" i="5"/>
  <c r="Y644" i="5"/>
  <c r="Y645" i="5"/>
  <c r="Y646" i="5"/>
  <c r="Y647" i="5"/>
  <c r="Y648" i="5"/>
  <c r="Y649" i="5"/>
  <c r="Y650" i="5"/>
  <c r="Y651" i="5"/>
  <c r="Y652" i="5"/>
  <c r="Y653" i="5"/>
  <c r="Y654" i="5"/>
  <c r="Y655" i="5"/>
  <c r="Y656" i="5"/>
  <c r="Y657" i="5"/>
  <c r="Y658" i="5"/>
  <c r="Y659" i="5"/>
  <c r="Y660" i="5"/>
  <c r="Y661" i="5"/>
  <c r="Y662" i="5"/>
  <c r="Y663" i="5"/>
  <c r="Y664" i="5"/>
  <c r="Y665" i="5"/>
  <c r="Y666" i="5"/>
  <c r="Y667" i="5"/>
  <c r="Y668" i="5"/>
  <c r="Y669" i="5"/>
  <c r="Y670" i="5"/>
  <c r="Y671" i="5"/>
  <c r="Y672" i="5"/>
  <c r="Y673" i="5"/>
  <c r="Y674" i="5"/>
  <c r="Y675" i="5"/>
  <c r="Y676" i="5"/>
  <c r="Y677" i="5"/>
  <c r="Y678" i="5"/>
  <c r="Y679" i="5"/>
  <c r="Y680" i="5"/>
  <c r="Y681" i="5"/>
  <c r="Y682" i="5"/>
  <c r="Y683" i="5"/>
  <c r="Y684" i="5"/>
  <c r="Y685" i="5"/>
  <c r="Y686" i="5"/>
  <c r="Y687" i="5"/>
  <c r="Y688" i="5"/>
  <c r="Y689" i="5"/>
  <c r="Y690" i="5"/>
  <c r="Y691" i="5"/>
  <c r="Y692" i="5"/>
  <c r="Y693" i="5"/>
  <c r="Y694" i="5"/>
  <c r="Y695" i="5"/>
  <c r="Y696" i="5"/>
  <c r="Y697" i="5"/>
  <c r="Y698" i="5"/>
  <c r="Y699" i="5"/>
  <c r="Y700" i="5"/>
  <c r="Y701" i="5"/>
  <c r="Y702" i="5"/>
  <c r="Y703" i="5"/>
  <c r="Y704" i="5"/>
  <c r="Y705" i="5"/>
  <c r="Y706" i="5"/>
  <c r="Y707" i="5"/>
  <c r="Y708" i="5"/>
  <c r="Y709" i="5"/>
  <c r="Y710" i="5"/>
  <c r="Y711" i="5"/>
  <c r="Y712" i="5"/>
  <c r="Y713" i="5"/>
  <c r="Y714" i="5"/>
  <c r="Y715" i="5"/>
  <c r="Y716" i="5"/>
  <c r="Y717" i="5"/>
  <c r="Y718" i="5"/>
  <c r="Y719" i="5"/>
  <c r="Y720" i="5"/>
  <c r="Y721" i="5"/>
  <c r="Y722" i="5"/>
  <c r="Y723" i="5"/>
  <c r="Y724" i="5"/>
  <c r="Y725" i="5"/>
  <c r="Y726" i="5"/>
  <c r="Y727" i="5"/>
  <c r="Y728" i="5"/>
  <c r="Y729" i="5"/>
  <c r="Y730" i="5"/>
  <c r="Y731" i="5"/>
  <c r="Y732" i="5"/>
  <c r="Y733" i="5"/>
  <c r="Y734" i="5"/>
  <c r="Y735" i="5"/>
  <c r="Y736" i="5"/>
  <c r="Y737" i="5"/>
  <c r="Y738" i="5"/>
  <c r="Y739" i="5"/>
  <c r="Y740" i="5"/>
  <c r="Y741" i="5"/>
  <c r="Y742" i="5"/>
  <c r="Y743" i="5"/>
  <c r="Y744" i="5"/>
  <c r="Y745" i="5"/>
  <c r="Y746" i="5"/>
  <c r="Y747" i="5"/>
  <c r="Y748" i="5"/>
  <c r="Y749" i="5"/>
  <c r="Y750" i="5"/>
  <c r="Y751" i="5"/>
  <c r="Y752" i="5"/>
  <c r="Y753" i="5"/>
  <c r="Y754" i="5"/>
  <c r="Y755" i="5"/>
  <c r="Y756" i="5"/>
  <c r="Y757" i="5"/>
  <c r="Y758" i="5"/>
  <c r="Y759" i="5"/>
  <c r="Y760" i="5"/>
  <c r="Y761" i="5"/>
  <c r="Y762" i="5"/>
  <c r="Y763" i="5"/>
  <c r="Y764" i="5"/>
  <c r="Y765" i="5"/>
  <c r="Y766" i="5"/>
  <c r="Y767" i="5"/>
  <c r="Y768" i="5"/>
  <c r="Y769" i="5"/>
  <c r="Y770" i="5"/>
  <c r="Y771" i="5"/>
  <c r="Y772" i="5"/>
  <c r="Y773" i="5"/>
  <c r="Y774" i="5"/>
  <c r="Y775" i="5"/>
  <c r="Y776" i="5"/>
  <c r="Y777" i="5"/>
  <c r="Y778" i="5"/>
  <c r="Y779" i="5"/>
  <c r="Y780" i="5"/>
  <c r="Y781" i="5"/>
  <c r="Y782" i="5"/>
  <c r="Y783" i="5"/>
  <c r="Y784" i="5"/>
  <c r="Y785" i="5"/>
  <c r="Y786" i="5"/>
  <c r="Y787" i="5"/>
  <c r="Y788" i="5"/>
  <c r="Y789" i="5"/>
  <c r="Y790" i="5"/>
  <c r="Y791" i="5"/>
  <c r="Y792" i="5"/>
  <c r="Y793" i="5"/>
  <c r="Y794" i="5"/>
  <c r="Y795" i="5"/>
  <c r="Y796" i="5"/>
  <c r="Y797" i="5"/>
  <c r="Y798" i="5"/>
  <c r="Y799" i="5"/>
  <c r="Y800" i="5"/>
  <c r="Y801" i="5"/>
  <c r="Y802" i="5"/>
  <c r="Y803" i="5"/>
  <c r="Y804" i="5"/>
  <c r="Y805" i="5"/>
  <c r="Y806" i="5"/>
  <c r="Y807" i="5"/>
  <c r="Y808" i="5"/>
  <c r="Y809" i="5"/>
  <c r="Y810" i="5"/>
  <c r="Y811" i="5"/>
  <c r="Y812" i="5"/>
  <c r="Y813" i="5"/>
  <c r="Y814" i="5"/>
  <c r="Y815" i="5"/>
  <c r="Y816" i="5"/>
  <c r="Y817" i="5"/>
  <c r="Y818" i="5"/>
  <c r="Y819" i="5"/>
  <c r="Y820" i="5"/>
  <c r="Y821" i="5"/>
  <c r="Y822" i="5"/>
  <c r="Y823" i="5"/>
  <c r="Y824" i="5"/>
  <c r="Y825" i="5"/>
  <c r="Y826" i="5"/>
  <c r="Y827" i="5"/>
  <c r="Y828" i="5"/>
  <c r="Y829" i="5"/>
  <c r="Y830" i="5"/>
  <c r="Y831" i="5"/>
  <c r="Y832" i="5"/>
  <c r="Y833" i="5"/>
  <c r="Y834" i="5"/>
  <c r="Y835" i="5"/>
  <c r="Y836" i="5"/>
  <c r="Y837" i="5"/>
  <c r="Y838" i="5"/>
  <c r="Y839" i="5"/>
  <c r="Y840" i="5"/>
  <c r="Y841" i="5"/>
  <c r="Y842" i="5"/>
  <c r="Y843" i="5"/>
  <c r="Y844" i="5"/>
  <c r="Y845" i="5"/>
  <c r="Y846" i="5"/>
  <c r="Y847" i="5"/>
  <c r="Y848" i="5"/>
  <c r="Y849" i="5"/>
  <c r="Y850" i="5"/>
  <c r="Y851" i="5"/>
  <c r="Y852" i="5"/>
  <c r="Y853" i="5"/>
  <c r="Y854" i="5"/>
  <c r="Y855" i="5"/>
  <c r="Y856" i="5"/>
  <c r="Y857" i="5"/>
  <c r="Y858" i="5"/>
  <c r="Y859" i="5"/>
  <c r="Y860" i="5"/>
  <c r="Y861" i="5"/>
  <c r="Y862" i="5"/>
  <c r="Y863" i="5"/>
  <c r="Y864" i="5"/>
  <c r="Y865" i="5"/>
  <c r="Y866" i="5"/>
  <c r="Y867" i="5"/>
  <c r="Y868" i="5"/>
  <c r="Y869" i="5"/>
  <c r="Y870" i="5"/>
  <c r="Y871" i="5"/>
  <c r="Y872" i="5"/>
  <c r="Y873" i="5"/>
  <c r="Y874" i="5"/>
  <c r="Y875" i="5"/>
  <c r="Y876" i="5"/>
  <c r="Y877" i="5"/>
  <c r="Y878" i="5"/>
  <c r="Y879" i="5"/>
  <c r="Y880" i="5"/>
  <c r="Y881" i="5"/>
  <c r="Y882" i="5"/>
  <c r="Y883" i="5"/>
  <c r="Y884" i="5"/>
  <c r="Y885" i="5"/>
  <c r="Y886" i="5"/>
  <c r="Y887" i="5"/>
  <c r="Y888" i="5"/>
  <c r="Y889" i="5"/>
  <c r="Y890" i="5"/>
  <c r="Y891" i="5"/>
  <c r="Y892" i="5"/>
  <c r="Y893" i="5"/>
  <c r="Y894" i="5"/>
  <c r="Y895" i="5"/>
  <c r="Y896" i="5"/>
  <c r="Y897" i="5"/>
  <c r="Y898" i="5"/>
  <c r="Y899" i="5"/>
  <c r="Y900" i="5"/>
  <c r="Y901" i="5"/>
  <c r="Y902" i="5"/>
  <c r="Y903" i="5"/>
  <c r="Y904" i="5"/>
  <c r="Y905" i="5"/>
  <c r="Y906" i="5"/>
  <c r="Y907" i="5"/>
  <c r="Y908" i="5"/>
  <c r="Y909" i="5"/>
  <c r="Y910" i="5"/>
  <c r="Y911" i="5"/>
  <c r="Y912" i="5"/>
  <c r="Y913" i="5"/>
  <c r="Y914" i="5"/>
  <c r="Y915" i="5"/>
  <c r="Y916" i="5"/>
  <c r="Y917" i="5"/>
  <c r="Y918" i="5"/>
  <c r="Y919" i="5"/>
  <c r="Y920" i="5"/>
  <c r="Y921" i="5"/>
  <c r="Y922" i="5"/>
  <c r="Y923" i="5"/>
  <c r="Y924" i="5"/>
  <c r="Y925" i="5"/>
  <c r="Y926" i="5"/>
  <c r="Y927" i="5"/>
  <c r="Y928" i="5"/>
  <c r="Y929" i="5"/>
  <c r="Y930" i="5"/>
  <c r="Y931" i="5"/>
  <c r="Y932" i="5"/>
  <c r="Y933" i="5"/>
  <c r="Y934" i="5"/>
  <c r="Y935" i="5"/>
  <c r="Y936" i="5"/>
  <c r="Y937" i="5"/>
  <c r="Y938" i="5"/>
  <c r="Y939" i="5"/>
  <c r="Y940" i="5"/>
  <c r="Y941" i="5"/>
  <c r="Y942" i="5"/>
  <c r="Y943" i="5"/>
  <c r="Y944" i="5"/>
  <c r="Y945" i="5"/>
  <c r="Y946" i="5"/>
  <c r="Y947" i="5"/>
  <c r="Y948" i="5"/>
  <c r="Y949" i="5"/>
  <c r="Y950" i="5"/>
  <c r="Y951" i="5"/>
  <c r="Y952" i="5"/>
  <c r="Y953" i="5"/>
  <c r="Y954" i="5"/>
  <c r="Y955" i="5"/>
  <c r="Y956" i="5"/>
  <c r="Y957" i="5"/>
  <c r="Y958" i="5"/>
  <c r="Y959" i="5"/>
  <c r="Y960" i="5"/>
  <c r="Y961" i="5"/>
  <c r="Y962" i="5"/>
  <c r="Y963" i="5"/>
  <c r="Y964" i="5"/>
  <c r="Y965" i="5"/>
  <c r="Y966" i="5"/>
  <c r="Y967" i="5"/>
  <c r="Y968" i="5"/>
  <c r="Y969" i="5"/>
  <c r="Y970" i="5"/>
  <c r="Y971" i="5"/>
  <c r="Y972" i="5"/>
  <c r="Y973" i="5"/>
  <c r="Y974" i="5"/>
  <c r="Y975" i="5"/>
  <c r="Y976" i="5"/>
  <c r="Y977" i="5"/>
  <c r="Y978" i="5"/>
  <c r="Y979" i="5"/>
  <c r="Y980" i="5"/>
  <c r="Y981" i="5"/>
  <c r="Y982" i="5"/>
  <c r="Y983" i="5"/>
  <c r="Y984" i="5"/>
  <c r="Y985" i="5"/>
  <c r="Y986" i="5"/>
  <c r="Y987" i="5"/>
  <c r="Y988" i="5"/>
  <c r="Y989" i="5"/>
  <c r="Y990" i="5"/>
  <c r="Y991" i="5"/>
  <c r="Y992" i="5"/>
  <c r="Y993" i="5"/>
  <c r="Y994" i="5"/>
  <c r="Y995" i="5"/>
  <c r="Y996" i="5"/>
  <c r="Y997" i="5"/>
  <c r="Y998" i="5"/>
  <c r="Y999" i="5"/>
  <c r="Y1000" i="5"/>
  <c r="Y1001" i="5"/>
  <c r="Y1002" i="5"/>
  <c r="Y1003" i="5"/>
  <c r="Y1004" i="5"/>
  <c r="Y1005" i="5"/>
  <c r="Y1006" i="5"/>
  <c r="Y1007" i="5"/>
  <c r="Y1008" i="5"/>
  <c r="Y1009" i="5"/>
  <c r="Y1010" i="5"/>
  <c r="Y1011" i="5"/>
  <c r="Y1012" i="5"/>
  <c r="Y1013" i="5"/>
  <c r="Y1014" i="5"/>
  <c r="Y1015" i="5"/>
  <c r="Y1016" i="5"/>
  <c r="Y1017" i="5"/>
  <c r="Y1018" i="5"/>
  <c r="Y1019" i="5"/>
  <c r="Y1020" i="5"/>
  <c r="Y1021" i="5"/>
  <c r="Y1022" i="5"/>
  <c r="Y1023" i="5"/>
  <c r="Y1024" i="5"/>
  <c r="Y1025" i="5"/>
  <c r="Y1026" i="5"/>
  <c r="Y1027" i="5"/>
  <c r="Y1028" i="5"/>
  <c r="Y1029" i="5"/>
  <c r="Y1030" i="5"/>
  <c r="Y1031" i="5"/>
  <c r="Y1032" i="5"/>
  <c r="Y1033" i="5"/>
  <c r="Y1034" i="5"/>
  <c r="Y1035" i="5"/>
  <c r="Y1036" i="5"/>
  <c r="Y1037" i="5"/>
  <c r="Y1038" i="5"/>
  <c r="Y1039" i="5"/>
  <c r="Y1040" i="5"/>
  <c r="Y1041" i="5"/>
  <c r="Y1042" i="5"/>
  <c r="Y1043" i="5"/>
  <c r="Y1044" i="5"/>
  <c r="Y1045" i="5"/>
  <c r="Y1046" i="5"/>
  <c r="Y1047" i="5"/>
  <c r="Y1048" i="5"/>
  <c r="Y1049" i="5"/>
  <c r="Y1050" i="5"/>
  <c r="Y1051" i="5"/>
  <c r="Y1052" i="5"/>
  <c r="Y1053" i="5"/>
  <c r="Y1054" i="5"/>
  <c r="Y1055" i="5"/>
  <c r="Y1056" i="5"/>
  <c r="Y1057" i="5"/>
  <c r="Y1058" i="5"/>
  <c r="Y1059" i="5"/>
  <c r="Y1060" i="5"/>
  <c r="Y1061" i="5"/>
  <c r="Y1062" i="5"/>
  <c r="Y1063" i="5"/>
  <c r="Y1064" i="5"/>
  <c r="Y1065" i="5"/>
  <c r="Y1066" i="5"/>
  <c r="Y1067" i="5"/>
  <c r="Y1068" i="5"/>
  <c r="Y1069" i="5"/>
  <c r="Y1070" i="5"/>
  <c r="Y1071" i="5"/>
  <c r="Y1072" i="5"/>
  <c r="Y1073" i="5"/>
  <c r="Y1074" i="5"/>
  <c r="Y1075" i="5"/>
  <c r="Y1076" i="5"/>
  <c r="Y1077" i="5"/>
  <c r="Y1078" i="5"/>
  <c r="Y1079" i="5"/>
  <c r="Y1080" i="5"/>
  <c r="Y1081" i="5"/>
  <c r="Y1082" i="5"/>
  <c r="Y1083" i="5"/>
  <c r="Y1084" i="5"/>
  <c r="Y1085" i="5"/>
  <c r="Y1086" i="5"/>
  <c r="Y1087" i="5"/>
  <c r="Y1088" i="5"/>
  <c r="Y1089" i="5"/>
  <c r="Y1090" i="5"/>
  <c r="Y1091" i="5"/>
  <c r="Y1092" i="5"/>
  <c r="Y1093" i="5"/>
  <c r="Y1094" i="5"/>
  <c r="Y1095" i="5"/>
  <c r="Y1096" i="5"/>
  <c r="Y1097" i="5"/>
  <c r="Y1098" i="5"/>
  <c r="Y1099" i="5"/>
  <c r="Y1100" i="5"/>
  <c r="Y1101" i="5"/>
  <c r="Y1102" i="5"/>
  <c r="Y1103" i="5"/>
  <c r="Y1104" i="5"/>
  <c r="Y1105" i="5"/>
  <c r="Y1106" i="5"/>
  <c r="Y1107" i="5"/>
  <c r="Y1108" i="5"/>
  <c r="Y1109" i="5"/>
  <c r="Y1110" i="5"/>
  <c r="Y1111" i="5"/>
  <c r="Y1112" i="5"/>
  <c r="Y1113" i="5"/>
  <c r="Y1114" i="5"/>
  <c r="Y1115" i="5"/>
  <c r="Y1116" i="5"/>
  <c r="Y1117" i="5"/>
  <c r="Y1118" i="5"/>
  <c r="Y1119" i="5"/>
  <c r="Y1120" i="5"/>
  <c r="Y1121" i="5"/>
  <c r="Y1122" i="5"/>
  <c r="Y1123" i="5"/>
  <c r="Y1124" i="5"/>
  <c r="Y1125" i="5"/>
  <c r="Y1126" i="5"/>
  <c r="Y1127" i="5"/>
  <c r="Y1128" i="5"/>
  <c r="Y1129" i="5"/>
  <c r="Y1130" i="5"/>
  <c r="Y1131" i="5"/>
  <c r="Y1132" i="5"/>
  <c r="Y1133" i="5"/>
  <c r="Y1134" i="5"/>
  <c r="Y1135" i="5"/>
  <c r="Y1136" i="5"/>
  <c r="Y1137" i="5"/>
  <c r="Y1138" i="5"/>
  <c r="Y1139" i="5"/>
  <c r="Y1140" i="5"/>
  <c r="Y1141" i="5"/>
  <c r="Y1142" i="5"/>
  <c r="Y1143" i="5"/>
  <c r="Y1144" i="5"/>
  <c r="Y1145" i="5"/>
  <c r="Y1146" i="5"/>
  <c r="Y1147" i="5"/>
  <c r="Y1148" i="5"/>
  <c r="Y1149" i="5"/>
  <c r="Y1150" i="5"/>
  <c r="Y1151" i="5"/>
  <c r="Y1152" i="5"/>
  <c r="Y1153" i="5"/>
  <c r="Y1154" i="5"/>
  <c r="Y1155" i="5"/>
  <c r="Y1156" i="5"/>
  <c r="Y1157" i="5"/>
  <c r="Y1158" i="5"/>
  <c r="Y1159" i="5"/>
  <c r="Y1160" i="5"/>
  <c r="Y1161" i="5"/>
  <c r="Y1162" i="5"/>
  <c r="Y1163" i="5"/>
  <c r="Y1164" i="5"/>
  <c r="Y6" i="5"/>
  <c r="DJ1154" i="5" l="1"/>
  <c r="DJ1155" i="5"/>
  <c r="DJ1156" i="5"/>
  <c r="DJ1157" i="5"/>
  <c r="DJ1158" i="5"/>
  <c r="DJ1159" i="5"/>
  <c r="DJ1160" i="5"/>
  <c r="DJ1161" i="5"/>
  <c r="DJ1162" i="5"/>
  <c r="DJ1163" i="5"/>
  <c r="DJ1164" i="5"/>
  <c r="Z1154" i="5"/>
  <c r="DK1154" i="5" s="1"/>
  <c r="Z1155" i="5"/>
  <c r="DK1155" i="5" s="1"/>
  <c r="Z1156" i="5"/>
  <c r="DK1156" i="5" s="1"/>
  <c r="Z1157" i="5"/>
  <c r="DK1157" i="5" s="1"/>
  <c r="Z1158" i="5"/>
  <c r="DK1158" i="5" s="1"/>
  <c r="Z1159" i="5"/>
  <c r="DK1159" i="5" s="1"/>
  <c r="Z1160" i="5"/>
  <c r="DK1160" i="5" s="1"/>
  <c r="Z1161" i="5"/>
  <c r="DK1161" i="5" s="1"/>
  <c r="Z1162" i="5"/>
  <c r="DK1162" i="5" s="1"/>
  <c r="Z1163" i="5"/>
  <c r="DK1163" i="5" s="1"/>
  <c r="Z1164" i="5"/>
  <c r="DK1164" i="5" s="1"/>
  <c r="P1154" i="5" l="1"/>
  <c r="P1155" i="5"/>
  <c r="P1156" i="5"/>
  <c r="P1157" i="5"/>
  <c r="P1160" i="5"/>
  <c r="P1161" i="5"/>
  <c r="P1162" i="5"/>
  <c r="P1163" i="5"/>
  <c r="P1164" i="5"/>
  <c r="P1159" i="5" l="1"/>
  <c r="P1158" i="5"/>
  <c r="D2" i="17" l="1"/>
  <c r="AC1034" i="5" l="1" a="1"/>
  <c r="AC1034" i="5" s="1"/>
  <c r="AC1033" i="5" a="1"/>
  <c r="AC1033" i="5" s="1"/>
  <c r="AC964" i="5" a="1"/>
  <c r="AC964" i="5" s="1"/>
  <c r="AC921" i="5" a="1"/>
  <c r="AC921" i="5" s="1"/>
  <c r="AC851" i="5" a="1"/>
  <c r="AC851" i="5" s="1"/>
  <c r="AC850" i="5" a="1"/>
  <c r="AC850" i="5" s="1"/>
  <c r="AC849" i="5" a="1"/>
  <c r="AC849" i="5" s="1"/>
  <c r="AC848" i="5" a="1"/>
  <c r="AC848" i="5" s="1"/>
  <c r="AC847" i="5" a="1"/>
  <c r="AC847" i="5" s="1"/>
  <c r="AC846" i="5" a="1"/>
  <c r="AC846" i="5" s="1"/>
  <c r="AC845" i="5" a="1"/>
  <c r="AC845" i="5" s="1"/>
  <c r="AC844" i="5" a="1"/>
  <c r="AC844" i="5" s="1"/>
  <c r="AC843" i="5" a="1"/>
  <c r="AC843" i="5" s="1"/>
  <c r="AC842" i="5" a="1"/>
  <c r="AC842" i="5" s="1"/>
  <c r="AC841" i="5" a="1"/>
  <c r="AC841" i="5" s="1"/>
  <c r="AC678" i="5" a="1"/>
  <c r="AC678" i="5" s="1"/>
  <c r="AC627" i="5" a="1"/>
  <c r="AC627" i="5" s="1"/>
  <c r="AC626" i="5" a="1"/>
  <c r="AC626" i="5" s="1"/>
  <c r="AC625" i="5" a="1"/>
  <c r="AC625" i="5" s="1"/>
  <c r="AC624" i="5" a="1"/>
  <c r="AC624" i="5" s="1"/>
  <c r="AC623" i="5" a="1"/>
  <c r="AC623" i="5" s="1"/>
  <c r="AC604" i="5" a="1"/>
  <c r="AC604" i="5" s="1"/>
  <c r="AC603" i="5" a="1"/>
  <c r="AC603" i="5" s="1"/>
  <c r="AC117" i="5" a="1"/>
  <c r="AC117" i="5" s="1"/>
  <c r="AC115" i="5" a="1"/>
  <c r="AC115" i="5" s="1"/>
  <c r="AC114" i="5" a="1"/>
  <c r="AC114" i="5" s="1"/>
  <c r="AC113" i="5" a="1"/>
  <c r="AC113" i="5" s="1"/>
  <c r="AC107" i="5" a="1"/>
  <c r="AC107" i="5" s="1"/>
  <c r="AC104" i="5" a="1"/>
  <c r="AC104" i="5" s="1"/>
  <c r="AC103" i="5" a="1"/>
  <c r="AC103" i="5" s="1"/>
  <c r="AC102" i="5" a="1"/>
  <c r="AC102" i="5" s="1"/>
  <c r="AC101" i="5" a="1"/>
  <c r="AC101" i="5" s="1"/>
  <c r="AC100" i="5" a="1"/>
  <c r="AC100" i="5" s="1"/>
  <c r="AC99" i="5" a="1"/>
  <c r="AC99" i="5" s="1"/>
  <c r="AC98" i="5" a="1"/>
  <c r="AC98" i="5" s="1"/>
  <c r="AC97" i="5" a="1"/>
  <c r="AC97" i="5" s="1"/>
  <c r="AC96" i="5" a="1"/>
  <c r="AC96" i="5" s="1"/>
  <c r="AC95" i="5" a="1"/>
  <c r="AC95" i="5" s="1"/>
  <c r="AC94" i="5" a="1"/>
  <c r="AC94" i="5" s="1"/>
  <c r="AC88" i="5" a="1"/>
  <c r="AC88" i="5" s="1"/>
  <c r="AC87" i="5" a="1"/>
  <c r="AC87" i="5" s="1"/>
  <c r="AC86" i="5" a="1"/>
  <c r="AC86" i="5" s="1"/>
  <c r="AC85" i="5" a="1"/>
  <c r="AC85" i="5" s="1"/>
  <c r="AC84" i="5" a="1"/>
  <c r="AC84" i="5" s="1"/>
  <c r="AC83" i="5" a="1"/>
  <c r="AC83" i="5" s="1"/>
  <c r="AC82" i="5" a="1"/>
  <c r="AC82" i="5" s="1"/>
  <c r="AC81" i="5" a="1"/>
  <c r="AC81" i="5" s="1"/>
  <c r="AC80" i="5" a="1"/>
  <c r="AC80" i="5" s="1"/>
  <c r="AC79" i="5" a="1"/>
  <c r="AC79" i="5" s="1"/>
  <c r="AC62" i="5" a="1"/>
  <c r="AC62" i="5" s="1"/>
  <c r="AC61" i="5" a="1"/>
  <c r="AC61" i="5" s="1"/>
  <c r="AC60" i="5" a="1"/>
  <c r="AC60" i="5" s="1"/>
  <c r="AC59" i="5" a="1"/>
  <c r="AC59" i="5" s="1"/>
  <c r="AC58" i="5" a="1"/>
  <c r="AC58" i="5" s="1"/>
  <c r="AC57" i="5" a="1"/>
  <c r="AC57" i="5" s="1"/>
  <c r="AC56" i="5" a="1"/>
  <c r="AC56" i="5" s="1"/>
  <c r="AC53" i="5" a="1"/>
  <c r="AC53" i="5" s="1"/>
  <c r="AC52" i="5" a="1"/>
  <c r="AC52" i="5" s="1"/>
  <c r="AC51" i="5" a="1"/>
  <c r="AC51" i="5" s="1"/>
  <c r="AC50" i="5" a="1"/>
  <c r="AC50" i="5" s="1"/>
  <c r="AC43" i="5" a="1"/>
  <c r="AC43" i="5" s="1"/>
  <c r="AC42" i="5" a="1"/>
  <c r="AC42" i="5" s="1"/>
  <c r="AC41" i="5" a="1"/>
  <c r="AC41" i="5" s="1"/>
  <c r="AC40" i="5" a="1"/>
  <c r="AC40" i="5" s="1"/>
  <c r="AC39" i="5" a="1"/>
  <c r="AC39" i="5" s="1"/>
  <c r="AC38" i="5" a="1"/>
  <c r="AC38" i="5" s="1"/>
  <c r="AC37" i="5" a="1"/>
  <c r="AC37" i="5" s="1"/>
  <c r="AC36" i="5" a="1"/>
  <c r="AC36" i="5" s="1"/>
  <c r="AC26" i="5" a="1"/>
  <c r="AC26" i="5" s="1"/>
  <c r="AC25" i="5" a="1"/>
  <c r="AC25" i="5" s="1"/>
  <c r="AC24" i="5" a="1"/>
  <c r="AC24" i="5" s="1"/>
  <c r="AC23" i="5" a="1"/>
  <c r="AC23" i="5" s="1"/>
  <c r="AC22" i="5" a="1"/>
  <c r="AC22" i="5" s="1"/>
  <c r="AC21" i="5" a="1"/>
  <c r="AC21" i="5" s="1"/>
  <c r="AC20" i="5" a="1"/>
  <c r="AC20" i="5" s="1"/>
  <c r="AC17" i="5" a="1"/>
  <c r="AC17" i="5" s="1"/>
  <c r="AC16" i="5" a="1"/>
  <c r="AC16" i="5" s="1"/>
  <c r="AC8" i="5" a="1"/>
  <c r="AC8" i="5" s="1"/>
  <c r="AC7" i="5" a="1"/>
  <c r="AC7" i="5" s="1"/>
  <c r="AC6" i="5" a="1"/>
  <c r="AC6" i="5" s="1"/>
  <c r="P76" i="5" l="1"/>
  <c r="P7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P55" i="5"/>
  <c r="P56" i="5"/>
  <c r="P57" i="5"/>
  <c r="P58" i="5"/>
  <c r="P59" i="5"/>
  <c r="P60" i="5"/>
  <c r="P61" i="5"/>
  <c r="P62" i="5"/>
  <c r="P63" i="5"/>
  <c r="P64" i="5"/>
  <c r="P65" i="5"/>
  <c r="P66" i="5"/>
  <c r="P67" i="5"/>
  <c r="P68" i="5"/>
  <c r="P69" i="5"/>
  <c r="P70" i="5"/>
  <c r="P71" i="5"/>
  <c r="P72" i="5"/>
  <c r="P73" i="5"/>
  <c r="P74" i="5"/>
  <c r="P75" i="5"/>
  <c r="P77" i="5"/>
  <c r="P78" i="5"/>
  <c r="P79" i="5"/>
  <c r="P80" i="5"/>
  <c r="P81" i="5"/>
  <c r="P82" i="5"/>
  <c r="P83" i="5"/>
  <c r="P84" i="5"/>
  <c r="P85" i="5"/>
  <c r="P86" i="5"/>
  <c r="P87" i="5"/>
  <c r="P88" i="5"/>
  <c r="P89" i="5"/>
  <c r="P90" i="5"/>
  <c r="P91" i="5"/>
  <c r="P92" i="5"/>
  <c r="P93" i="5"/>
  <c r="P94" i="5"/>
  <c r="P95" i="5"/>
  <c r="P96" i="5"/>
  <c r="P97" i="5"/>
  <c r="P98" i="5"/>
  <c r="P99" i="5"/>
  <c r="P100" i="5"/>
  <c r="P101" i="5"/>
  <c r="P102" i="5"/>
  <c r="P103" i="5"/>
  <c r="P104" i="5"/>
  <c r="P105" i="5"/>
  <c r="P106" i="5"/>
  <c r="P107" i="5"/>
  <c r="P108" i="5"/>
  <c r="P109" i="5"/>
  <c r="P110" i="5"/>
  <c r="P111" i="5"/>
  <c r="P112" i="5"/>
  <c r="P113" i="5"/>
  <c r="P114" i="5"/>
  <c r="P115" i="5"/>
  <c r="P116" i="5"/>
  <c r="P117" i="5"/>
  <c r="P118" i="5"/>
  <c r="P119" i="5"/>
  <c r="P120" i="5"/>
  <c r="P121" i="5"/>
  <c r="P122" i="5"/>
  <c r="P123" i="5"/>
  <c r="P124" i="5"/>
  <c r="P125" i="5"/>
  <c r="P126" i="5"/>
  <c r="P127" i="5"/>
  <c r="P128" i="5"/>
  <c r="P129" i="5"/>
  <c r="P130" i="5"/>
  <c r="P131" i="5"/>
  <c r="P132" i="5"/>
  <c r="P133" i="5"/>
  <c r="P134" i="5"/>
  <c r="P135" i="5"/>
  <c r="P136" i="5"/>
  <c r="P137" i="5"/>
  <c r="P138" i="5"/>
  <c r="P139" i="5"/>
  <c r="P140" i="5"/>
  <c r="P141" i="5"/>
  <c r="P142" i="5"/>
  <c r="P143" i="5"/>
  <c r="P144" i="5"/>
  <c r="P145" i="5"/>
  <c r="P146" i="5"/>
  <c r="P147" i="5"/>
  <c r="P148" i="5"/>
  <c r="P149" i="5"/>
  <c r="P150" i="5"/>
  <c r="P151" i="5"/>
  <c r="P152" i="5"/>
  <c r="P153" i="5"/>
  <c r="P154" i="5"/>
  <c r="P155" i="5"/>
  <c r="P156" i="5"/>
  <c r="P157" i="5"/>
  <c r="P158" i="5"/>
  <c r="P159" i="5"/>
  <c r="P160" i="5"/>
  <c r="P161" i="5"/>
  <c r="P162" i="5"/>
  <c r="P163" i="5"/>
  <c r="P164" i="5"/>
  <c r="P165" i="5"/>
  <c r="P166" i="5"/>
  <c r="P167" i="5"/>
  <c r="P168" i="5"/>
  <c r="P169" i="5"/>
  <c r="P170" i="5"/>
  <c r="P171" i="5"/>
  <c r="P172" i="5"/>
  <c r="P173" i="5"/>
  <c r="P174" i="5"/>
  <c r="P175" i="5"/>
  <c r="P176" i="5"/>
  <c r="P177" i="5"/>
  <c r="P178" i="5"/>
  <c r="P179" i="5"/>
  <c r="P180" i="5"/>
  <c r="P181" i="5"/>
  <c r="P182" i="5"/>
  <c r="P183" i="5"/>
  <c r="P184" i="5"/>
  <c r="P185" i="5"/>
  <c r="P186" i="5"/>
  <c r="P187" i="5"/>
  <c r="P188" i="5"/>
  <c r="P189" i="5"/>
  <c r="P190" i="5"/>
  <c r="P191" i="5"/>
  <c r="P192" i="5"/>
  <c r="P193" i="5"/>
  <c r="P194" i="5"/>
  <c r="P195" i="5"/>
  <c r="P196" i="5"/>
  <c r="P197" i="5"/>
  <c r="P198" i="5"/>
  <c r="P199" i="5"/>
  <c r="P200" i="5"/>
  <c r="P201" i="5"/>
  <c r="P202" i="5"/>
  <c r="P203" i="5"/>
  <c r="P204" i="5"/>
  <c r="P205" i="5"/>
  <c r="P206" i="5"/>
  <c r="P207" i="5"/>
  <c r="P208" i="5"/>
  <c r="P209" i="5"/>
  <c r="P210" i="5"/>
  <c r="P211" i="5"/>
  <c r="P212" i="5"/>
  <c r="P213" i="5"/>
  <c r="P214" i="5"/>
  <c r="P215" i="5"/>
  <c r="P216" i="5"/>
  <c r="P217" i="5"/>
  <c r="P218" i="5"/>
  <c r="P219" i="5"/>
  <c r="P220" i="5"/>
  <c r="P221" i="5"/>
  <c r="P222" i="5"/>
  <c r="P223" i="5"/>
  <c r="P224" i="5"/>
  <c r="P225" i="5"/>
  <c r="P226" i="5"/>
  <c r="P227" i="5"/>
  <c r="P228" i="5"/>
  <c r="P229" i="5"/>
  <c r="P230" i="5"/>
  <c r="P231" i="5"/>
  <c r="P232" i="5"/>
  <c r="P233" i="5"/>
  <c r="P234" i="5"/>
  <c r="P235" i="5"/>
  <c r="P236" i="5"/>
  <c r="P237" i="5"/>
  <c r="P238" i="5"/>
  <c r="P239" i="5"/>
  <c r="P240" i="5"/>
  <c r="P241" i="5"/>
  <c r="P242" i="5"/>
  <c r="P243" i="5"/>
  <c r="P244" i="5"/>
  <c r="P245" i="5"/>
  <c r="P246" i="5"/>
  <c r="P247" i="5"/>
  <c r="P248" i="5"/>
  <c r="P249" i="5"/>
  <c r="P250" i="5"/>
  <c r="P251" i="5"/>
  <c r="P252" i="5"/>
  <c r="P253" i="5"/>
  <c r="P254" i="5"/>
  <c r="P255" i="5"/>
  <c r="P256" i="5"/>
  <c r="P257" i="5"/>
  <c r="P258" i="5"/>
  <c r="P259" i="5"/>
  <c r="P260" i="5"/>
  <c r="P261" i="5"/>
  <c r="P262" i="5"/>
  <c r="P263" i="5"/>
  <c r="P264" i="5"/>
  <c r="P265" i="5"/>
  <c r="P266" i="5"/>
  <c r="P267" i="5"/>
  <c r="P268" i="5"/>
  <c r="P269" i="5"/>
  <c r="P270" i="5"/>
  <c r="P271" i="5"/>
  <c r="P272" i="5"/>
  <c r="P273" i="5"/>
  <c r="P274" i="5"/>
  <c r="P275" i="5"/>
  <c r="P276" i="5"/>
  <c r="P277" i="5"/>
  <c r="P278" i="5"/>
  <c r="P279" i="5"/>
  <c r="P280" i="5"/>
  <c r="P281" i="5"/>
  <c r="P282" i="5"/>
  <c r="P283" i="5"/>
  <c r="P284" i="5"/>
  <c r="P285" i="5"/>
  <c r="P286" i="5"/>
  <c r="P287" i="5"/>
  <c r="P288" i="5"/>
  <c r="P289" i="5"/>
  <c r="P290" i="5"/>
  <c r="P291" i="5"/>
  <c r="P292" i="5"/>
  <c r="P293" i="5"/>
  <c r="P294" i="5"/>
  <c r="P295" i="5"/>
  <c r="P296" i="5"/>
  <c r="P297" i="5"/>
  <c r="P298" i="5"/>
  <c r="P299" i="5"/>
  <c r="P300" i="5"/>
  <c r="P301" i="5"/>
  <c r="P302" i="5"/>
  <c r="P303" i="5"/>
  <c r="P304" i="5"/>
  <c r="P305" i="5"/>
  <c r="P306" i="5"/>
  <c r="P307" i="5"/>
  <c r="P308" i="5"/>
  <c r="P309" i="5"/>
  <c r="P310" i="5"/>
  <c r="P311" i="5"/>
  <c r="P312" i="5"/>
  <c r="P313" i="5"/>
  <c r="P314" i="5"/>
  <c r="P315" i="5"/>
  <c r="P316" i="5"/>
  <c r="P317" i="5"/>
  <c r="P318" i="5"/>
  <c r="P319" i="5"/>
  <c r="P320" i="5"/>
  <c r="P321" i="5"/>
  <c r="P322" i="5"/>
  <c r="P323" i="5"/>
  <c r="P324" i="5"/>
  <c r="P325" i="5"/>
  <c r="P326" i="5"/>
  <c r="P327" i="5"/>
  <c r="P328" i="5"/>
  <c r="P329" i="5"/>
  <c r="P330" i="5"/>
  <c r="P331" i="5"/>
  <c r="P332" i="5"/>
  <c r="P333" i="5"/>
  <c r="P334" i="5"/>
  <c r="P335" i="5"/>
  <c r="P336" i="5"/>
  <c r="P337" i="5"/>
  <c r="P338" i="5"/>
  <c r="P339" i="5"/>
  <c r="P340" i="5"/>
  <c r="P341" i="5"/>
  <c r="P342" i="5"/>
  <c r="P343" i="5"/>
  <c r="P344" i="5"/>
  <c r="P345" i="5"/>
  <c r="P346" i="5"/>
  <c r="P347" i="5"/>
  <c r="P348" i="5"/>
  <c r="P349" i="5"/>
  <c r="P350" i="5"/>
  <c r="P351" i="5"/>
  <c r="P352" i="5"/>
  <c r="P353" i="5"/>
  <c r="P354" i="5"/>
  <c r="P355" i="5"/>
  <c r="P356" i="5"/>
  <c r="P357" i="5"/>
  <c r="P358" i="5"/>
  <c r="P359" i="5"/>
  <c r="P360" i="5"/>
  <c r="P361" i="5"/>
  <c r="P362" i="5"/>
  <c r="P363" i="5"/>
  <c r="P364" i="5"/>
  <c r="P365" i="5"/>
  <c r="P366" i="5"/>
  <c r="P367" i="5"/>
  <c r="P368" i="5"/>
  <c r="P369" i="5"/>
  <c r="P370" i="5"/>
  <c r="P371" i="5"/>
  <c r="P372" i="5"/>
  <c r="P373" i="5"/>
  <c r="P374" i="5"/>
  <c r="P375" i="5"/>
  <c r="P376" i="5"/>
  <c r="P377" i="5"/>
  <c r="P378" i="5"/>
  <c r="P379" i="5"/>
  <c r="P380" i="5"/>
  <c r="P381" i="5"/>
  <c r="P382" i="5"/>
  <c r="P383" i="5"/>
  <c r="P384" i="5"/>
  <c r="P385" i="5"/>
  <c r="P386" i="5"/>
  <c r="P387" i="5"/>
  <c r="P388" i="5"/>
  <c r="P389" i="5"/>
  <c r="P390" i="5"/>
  <c r="P391" i="5"/>
  <c r="P392" i="5"/>
  <c r="P393" i="5"/>
  <c r="P394" i="5"/>
  <c r="P395" i="5"/>
  <c r="P396" i="5"/>
  <c r="P397" i="5"/>
  <c r="P398" i="5"/>
  <c r="P399" i="5"/>
  <c r="P400" i="5"/>
  <c r="P401" i="5"/>
  <c r="P402" i="5"/>
  <c r="P403" i="5"/>
  <c r="P404" i="5"/>
  <c r="P405" i="5"/>
  <c r="P406" i="5"/>
  <c r="P407" i="5"/>
  <c r="P408" i="5"/>
  <c r="P409" i="5"/>
  <c r="P410" i="5"/>
  <c r="P411" i="5"/>
  <c r="P412" i="5"/>
  <c r="P413" i="5"/>
  <c r="P414" i="5"/>
  <c r="P415" i="5"/>
  <c r="P416" i="5"/>
  <c r="P417" i="5"/>
  <c r="P418" i="5"/>
  <c r="P419" i="5"/>
  <c r="P420" i="5"/>
  <c r="P421" i="5"/>
  <c r="P422" i="5"/>
  <c r="P423" i="5"/>
  <c r="P424" i="5"/>
  <c r="P425" i="5"/>
  <c r="P426" i="5"/>
  <c r="P427" i="5"/>
  <c r="P428" i="5"/>
  <c r="P429" i="5"/>
  <c r="P430" i="5"/>
  <c r="P431" i="5"/>
  <c r="P432" i="5"/>
  <c r="P433" i="5"/>
  <c r="P434" i="5"/>
  <c r="P435" i="5"/>
  <c r="P436" i="5"/>
  <c r="P437" i="5"/>
  <c r="P438" i="5"/>
  <c r="P439" i="5"/>
  <c r="P440" i="5"/>
  <c r="P441" i="5"/>
  <c r="P442" i="5"/>
  <c r="P443" i="5"/>
  <c r="P444" i="5"/>
  <c r="P445" i="5"/>
  <c r="P446" i="5"/>
  <c r="P447" i="5"/>
  <c r="P448" i="5"/>
  <c r="P449" i="5"/>
  <c r="P450" i="5"/>
  <c r="P451" i="5"/>
  <c r="P452" i="5"/>
  <c r="P453" i="5"/>
  <c r="P454" i="5"/>
  <c r="P455" i="5"/>
  <c r="P456" i="5"/>
  <c r="P457" i="5"/>
  <c r="P458" i="5"/>
  <c r="P459" i="5"/>
  <c r="P460" i="5"/>
  <c r="P461" i="5"/>
  <c r="P462" i="5"/>
  <c r="P463" i="5"/>
  <c r="P464" i="5"/>
  <c r="P465" i="5"/>
  <c r="P466" i="5"/>
  <c r="P467" i="5"/>
  <c r="P468" i="5"/>
  <c r="P469" i="5"/>
  <c r="P470" i="5"/>
  <c r="P471" i="5"/>
  <c r="P472" i="5"/>
  <c r="P473" i="5"/>
  <c r="P474" i="5"/>
  <c r="P475" i="5"/>
  <c r="P476" i="5"/>
  <c r="P477" i="5"/>
  <c r="P478" i="5"/>
  <c r="P479" i="5"/>
  <c r="P480" i="5"/>
  <c r="P481" i="5"/>
  <c r="P482" i="5"/>
  <c r="P483" i="5"/>
  <c r="P484" i="5"/>
  <c r="P485" i="5"/>
  <c r="P486" i="5"/>
  <c r="P487" i="5"/>
  <c r="P488" i="5"/>
  <c r="P489" i="5"/>
  <c r="P490" i="5"/>
  <c r="P491" i="5"/>
  <c r="P492" i="5"/>
  <c r="P493" i="5"/>
  <c r="P494" i="5"/>
  <c r="P495" i="5"/>
  <c r="P496" i="5"/>
  <c r="P497" i="5"/>
  <c r="P498" i="5"/>
  <c r="P499" i="5"/>
  <c r="P500" i="5"/>
  <c r="P501" i="5"/>
  <c r="P502" i="5"/>
  <c r="P503" i="5"/>
  <c r="P504" i="5"/>
  <c r="P505" i="5"/>
  <c r="P506" i="5"/>
  <c r="P507" i="5"/>
  <c r="P508" i="5"/>
  <c r="P509" i="5"/>
  <c r="P510" i="5"/>
  <c r="P511" i="5"/>
  <c r="P512" i="5"/>
  <c r="P513" i="5"/>
  <c r="P514" i="5"/>
  <c r="P515" i="5"/>
  <c r="P516" i="5"/>
  <c r="P517" i="5"/>
  <c r="P518" i="5"/>
  <c r="P519" i="5"/>
  <c r="P520" i="5"/>
  <c r="P521" i="5"/>
  <c r="P522" i="5"/>
  <c r="P523" i="5"/>
  <c r="P524" i="5"/>
  <c r="P525" i="5"/>
  <c r="P526" i="5"/>
  <c r="P527" i="5"/>
  <c r="P528" i="5"/>
  <c r="P529" i="5"/>
  <c r="P530" i="5"/>
  <c r="P531" i="5"/>
  <c r="P532" i="5"/>
  <c r="P533" i="5"/>
  <c r="P534" i="5"/>
  <c r="P535" i="5"/>
  <c r="P536" i="5"/>
  <c r="P537" i="5"/>
  <c r="P538" i="5"/>
  <c r="P539" i="5"/>
  <c r="P540" i="5"/>
  <c r="P541" i="5"/>
  <c r="P542" i="5"/>
  <c r="P543" i="5"/>
  <c r="P544" i="5"/>
  <c r="P545" i="5"/>
  <c r="P546" i="5"/>
  <c r="P547" i="5"/>
  <c r="P548" i="5"/>
  <c r="P549" i="5"/>
  <c r="P550" i="5"/>
  <c r="P551" i="5"/>
  <c r="P552" i="5"/>
  <c r="P553" i="5"/>
  <c r="P554" i="5"/>
  <c r="P555" i="5"/>
  <c r="P556" i="5"/>
  <c r="P557" i="5"/>
  <c r="P558" i="5"/>
  <c r="P559" i="5"/>
  <c r="P560" i="5"/>
  <c r="P561" i="5"/>
  <c r="P562" i="5"/>
  <c r="P563" i="5"/>
  <c r="P564" i="5"/>
  <c r="P565" i="5"/>
  <c r="P566" i="5"/>
  <c r="P567" i="5"/>
  <c r="P568" i="5"/>
  <c r="P569" i="5"/>
  <c r="P570" i="5"/>
  <c r="P571" i="5"/>
  <c r="P572" i="5"/>
  <c r="P573" i="5"/>
  <c r="P574" i="5"/>
  <c r="P575" i="5"/>
  <c r="P576" i="5"/>
  <c r="P577" i="5"/>
  <c r="P578" i="5"/>
  <c r="P579" i="5"/>
  <c r="P580" i="5"/>
  <c r="P581" i="5"/>
  <c r="P582" i="5"/>
  <c r="P583" i="5"/>
  <c r="P584" i="5"/>
  <c r="P585" i="5"/>
  <c r="P586" i="5"/>
  <c r="P587" i="5"/>
  <c r="P588" i="5"/>
  <c r="P589" i="5"/>
  <c r="P590" i="5"/>
  <c r="P591" i="5"/>
  <c r="P592" i="5"/>
  <c r="P593" i="5"/>
  <c r="P594" i="5"/>
  <c r="P595" i="5"/>
  <c r="P596" i="5"/>
  <c r="P597" i="5"/>
  <c r="P598" i="5"/>
  <c r="P599" i="5"/>
  <c r="P600" i="5"/>
  <c r="P601" i="5"/>
  <c r="P602" i="5"/>
  <c r="P603" i="5"/>
  <c r="P604" i="5"/>
  <c r="P605" i="5"/>
  <c r="P606" i="5"/>
  <c r="P607" i="5"/>
  <c r="P608" i="5"/>
  <c r="P609" i="5"/>
  <c r="P610" i="5"/>
  <c r="P611" i="5"/>
  <c r="P612" i="5"/>
  <c r="P613" i="5"/>
  <c r="P614" i="5"/>
  <c r="P615" i="5"/>
  <c r="P616" i="5"/>
  <c r="P617" i="5"/>
  <c r="P618" i="5"/>
  <c r="P619" i="5"/>
  <c r="P620" i="5"/>
  <c r="P621" i="5"/>
  <c r="P622" i="5"/>
  <c r="P623" i="5"/>
  <c r="P624" i="5"/>
  <c r="P625" i="5"/>
  <c r="P626" i="5"/>
  <c r="P627" i="5"/>
  <c r="P628" i="5"/>
  <c r="P629" i="5"/>
  <c r="P630" i="5"/>
  <c r="P631" i="5"/>
  <c r="P632" i="5"/>
  <c r="P633" i="5"/>
  <c r="P634" i="5"/>
  <c r="P635" i="5"/>
  <c r="P636" i="5"/>
  <c r="P637" i="5"/>
  <c r="P638" i="5"/>
  <c r="P639" i="5"/>
  <c r="P640" i="5"/>
  <c r="P641" i="5"/>
  <c r="P642" i="5"/>
  <c r="P643" i="5"/>
  <c r="P644" i="5"/>
  <c r="P645" i="5"/>
  <c r="P646" i="5"/>
  <c r="P647" i="5"/>
  <c r="P648" i="5"/>
  <c r="P649" i="5"/>
  <c r="P650" i="5"/>
  <c r="P651" i="5"/>
  <c r="P652" i="5"/>
  <c r="P653" i="5"/>
  <c r="P654" i="5"/>
  <c r="P655" i="5"/>
  <c r="P656" i="5"/>
  <c r="P657" i="5"/>
  <c r="P658" i="5"/>
  <c r="P659" i="5"/>
  <c r="P660" i="5"/>
  <c r="P661" i="5"/>
  <c r="P662" i="5"/>
  <c r="P663" i="5"/>
  <c r="P664" i="5"/>
  <c r="P665" i="5"/>
  <c r="P666" i="5"/>
  <c r="P667" i="5"/>
  <c r="P668" i="5"/>
  <c r="P669" i="5"/>
  <c r="P670" i="5"/>
  <c r="P671" i="5"/>
  <c r="P672" i="5"/>
  <c r="P673" i="5"/>
  <c r="P674" i="5"/>
  <c r="P675" i="5"/>
  <c r="P676" i="5"/>
  <c r="P677" i="5"/>
  <c r="P678" i="5"/>
  <c r="P679" i="5"/>
  <c r="P680" i="5"/>
  <c r="P681" i="5"/>
  <c r="P682" i="5"/>
  <c r="P683" i="5"/>
  <c r="P684" i="5"/>
  <c r="P685" i="5"/>
  <c r="P686" i="5"/>
  <c r="P687" i="5"/>
  <c r="P688" i="5"/>
  <c r="P689" i="5"/>
  <c r="P690" i="5"/>
  <c r="P691" i="5"/>
  <c r="P692" i="5"/>
  <c r="P693" i="5"/>
  <c r="P694" i="5"/>
  <c r="P695" i="5"/>
  <c r="P696" i="5"/>
  <c r="P697" i="5"/>
  <c r="P698" i="5"/>
  <c r="P699" i="5"/>
  <c r="P700" i="5"/>
  <c r="P701" i="5"/>
  <c r="P702" i="5"/>
  <c r="P703" i="5"/>
  <c r="P704" i="5"/>
  <c r="P705" i="5"/>
  <c r="P706" i="5"/>
  <c r="P707" i="5"/>
  <c r="P708" i="5"/>
  <c r="P709" i="5"/>
  <c r="P710" i="5"/>
  <c r="P711" i="5"/>
  <c r="P712" i="5"/>
  <c r="P713" i="5"/>
  <c r="P714" i="5"/>
  <c r="P715" i="5"/>
  <c r="P716" i="5"/>
  <c r="P717" i="5"/>
  <c r="P718" i="5"/>
  <c r="P719" i="5"/>
  <c r="P720" i="5"/>
  <c r="P721" i="5"/>
  <c r="P722" i="5"/>
  <c r="P723" i="5"/>
  <c r="P724" i="5"/>
  <c r="P725" i="5"/>
  <c r="P726" i="5"/>
  <c r="P727" i="5"/>
  <c r="P728" i="5"/>
  <c r="P729" i="5"/>
  <c r="P730" i="5"/>
  <c r="P731" i="5"/>
  <c r="P732" i="5"/>
  <c r="P733" i="5"/>
  <c r="P734" i="5"/>
  <c r="P735" i="5"/>
  <c r="P736" i="5"/>
  <c r="P737" i="5"/>
  <c r="P738" i="5"/>
  <c r="P739" i="5"/>
  <c r="P740" i="5"/>
  <c r="P741" i="5"/>
  <c r="P742" i="5"/>
  <c r="P743" i="5"/>
  <c r="P744" i="5"/>
  <c r="P745" i="5"/>
  <c r="P746" i="5"/>
  <c r="P747" i="5"/>
  <c r="P748" i="5"/>
  <c r="P749" i="5"/>
  <c r="P750" i="5"/>
  <c r="P751" i="5"/>
  <c r="P752" i="5"/>
  <c r="P753" i="5"/>
  <c r="P754" i="5"/>
  <c r="P755" i="5"/>
  <c r="P756" i="5"/>
  <c r="P757" i="5"/>
  <c r="P758" i="5"/>
  <c r="P759" i="5"/>
  <c r="P760" i="5"/>
  <c r="P761" i="5"/>
  <c r="P762" i="5"/>
  <c r="P763" i="5"/>
  <c r="P764" i="5"/>
  <c r="P765" i="5"/>
  <c r="P766" i="5"/>
  <c r="P767" i="5"/>
  <c r="P768" i="5"/>
  <c r="P769" i="5"/>
  <c r="P770" i="5"/>
  <c r="P771" i="5"/>
  <c r="P772" i="5"/>
  <c r="P773" i="5"/>
  <c r="P774" i="5"/>
  <c r="P775" i="5"/>
  <c r="P776" i="5"/>
  <c r="P777" i="5"/>
  <c r="P778" i="5"/>
  <c r="P779" i="5"/>
  <c r="P780" i="5"/>
  <c r="P781" i="5"/>
  <c r="P782" i="5"/>
  <c r="P783" i="5"/>
  <c r="P784" i="5"/>
  <c r="P785" i="5"/>
  <c r="P786" i="5"/>
  <c r="P787" i="5"/>
  <c r="P788" i="5"/>
  <c r="P789" i="5"/>
  <c r="P790" i="5"/>
  <c r="P791" i="5"/>
  <c r="P792" i="5"/>
  <c r="P793" i="5"/>
  <c r="P794" i="5"/>
  <c r="P795" i="5"/>
  <c r="P796" i="5"/>
  <c r="P797" i="5"/>
  <c r="P798" i="5"/>
  <c r="P799" i="5"/>
  <c r="P800" i="5"/>
  <c r="P801" i="5"/>
  <c r="P802" i="5"/>
  <c r="P803" i="5"/>
  <c r="P804" i="5"/>
  <c r="P805" i="5"/>
  <c r="P806" i="5"/>
  <c r="P807" i="5"/>
  <c r="P808" i="5"/>
  <c r="P809" i="5"/>
  <c r="P810" i="5"/>
  <c r="P811" i="5"/>
  <c r="P812" i="5"/>
  <c r="P813" i="5"/>
  <c r="P814" i="5"/>
  <c r="P815" i="5"/>
  <c r="P816" i="5"/>
  <c r="P817" i="5"/>
  <c r="P818" i="5"/>
  <c r="P819" i="5"/>
  <c r="P820" i="5"/>
  <c r="P821" i="5"/>
  <c r="P822" i="5"/>
  <c r="P823" i="5"/>
  <c r="P824" i="5"/>
  <c r="P825" i="5"/>
  <c r="P826" i="5"/>
  <c r="P827" i="5"/>
  <c r="P828" i="5"/>
  <c r="P829" i="5"/>
  <c r="P830" i="5"/>
  <c r="P831" i="5"/>
  <c r="P832" i="5"/>
  <c r="P833" i="5"/>
  <c r="P834" i="5"/>
  <c r="P835" i="5"/>
  <c r="P836" i="5"/>
  <c r="P837" i="5"/>
  <c r="P838" i="5"/>
  <c r="P839" i="5"/>
  <c r="P840" i="5"/>
  <c r="P841" i="5"/>
  <c r="P842" i="5"/>
  <c r="P843" i="5"/>
  <c r="P844" i="5"/>
  <c r="P845" i="5"/>
  <c r="P846" i="5"/>
  <c r="P847" i="5"/>
  <c r="P848" i="5"/>
  <c r="P849" i="5"/>
  <c r="P850" i="5"/>
  <c r="P851" i="5"/>
  <c r="P852" i="5"/>
  <c r="P853" i="5"/>
  <c r="P854" i="5"/>
  <c r="P855" i="5"/>
  <c r="P856" i="5"/>
  <c r="P857" i="5"/>
  <c r="P858" i="5"/>
  <c r="P859" i="5"/>
  <c r="P860" i="5"/>
  <c r="P861" i="5"/>
  <c r="P862" i="5"/>
  <c r="P863" i="5"/>
  <c r="P864" i="5"/>
  <c r="P865" i="5"/>
  <c r="P866" i="5"/>
  <c r="P867" i="5"/>
  <c r="P868" i="5"/>
  <c r="P869" i="5"/>
  <c r="P870" i="5"/>
  <c r="P871" i="5"/>
  <c r="P872" i="5"/>
  <c r="P873" i="5"/>
  <c r="P874" i="5"/>
  <c r="P875" i="5"/>
  <c r="P876" i="5"/>
  <c r="P877" i="5"/>
  <c r="P878" i="5"/>
  <c r="P879" i="5"/>
  <c r="P880" i="5"/>
  <c r="P881" i="5"/>
  <c r="P882" i="5"/>
  <c r="P883" i="5"/>
  <c r="P884" i="5"/>
  <c r="P885" i="5"/>
  <c r="P886" i="5"/>
  <c r="P887" i="5"/>
  <c r="P888" i="5"/>
  <c r="P889" i="5"/>
  <c r="P890" i="5"/>
  <c r="P891" i="5"/>
  <c r="P892" i="5"/>
  <c r="P893" i="5"/>
  <c r="P894" i="5"/>
  <c r="P895" i="5"/>
  <c r="P896" i="5"/>
  <c r="P897" i="5"/>
  <c r="P898" i="5"/>
  <c r="P899" i="5"/>
  <c r="P900" i="5"/>
  <c r="P901" i="5"/>
  <c r="P902" i="5"/>
  <c r="P903" i="5"/>
  <c r="P904" i="5"/>
  <c r="P905" i="5"/>
  <c r="P906" i="5"/>
  <c r="P907" i="5"/>
  <c r="P908" i="5"/>
  <c r="P909" i="5"/>
  <c r="P910" i="5"/>
  <c r="P911" i="5"/>
  <c r="P912" i="5"/>
  <c r="P913" i="5"/>
  <c r="P914" i="5"/>
  <c r="P915" i="5"/>
  <c r="P916" i="5"/>
  <c r="P917" i="5"/>
  <c r="P918" i="5"/>
  <c r="P919" i="5"/>
  <c r="P920" i="5"/>
  <c r="P921" i="5"/>
  <c r="P922" i="5"/>
  <c r="P923" i="5"/>
  <c r="P924" i="5"/>
  <c r="P925" i="5"/>
  <c r="P926" i="5"/>
  <c r="P927" i="5"/>
  <c r="P928" i="5"/>
  <c r="P929" i="5"/>
  <c r="P930" i="5"/>
  <c r="P931" i="5"/>
  <c r="P932" i="5"/>
  <c r="P933" i="5"/>
  <c r="P934" i="5"/>
  <c r="P935" i="5"/>
  <c r="P936" i="5"/>
  <c r="P937" i="5"/>
  <c r="P938" i="5"/>
  <c r="P939" i="5"/>
  <c r="P940" i="5"/>
  <c r="P941" i="5"/>
  <c r="P942" i="5"/>
  <c r="P943" i="5"/>
  <c r="P944" i="5"/>
  <c r="P945" i="5"/>
  <c r="P946" i="5"/>
  <c r="P947" i="5"/>
  <c r="P948" i="5"/>
  <c r="P949" i="5"/>
  <c r="P950" i="5"/>
  <c r="P951" i="5"/>
  <c r="P952" i="5"/>
  <c r="P953" i="5"/>
  <c r="P954" i="5"/>
  <c r="P955" i="5"/>
  <c r="P956" i="5"/>
  <c r="P957" i="5"/>
  <c r="P958" i="5"/>
  <c r="P959" i="5"/>
  <c r="P960" i="5"/>
  <c r="P961" i="5"/>
  <c r="P962" i="5"/>
  <c r="P963" i="5"/>
  <c r="P964" i="5"/>
  <c r="P965" i="5"/>
  <c r="P966" i="5"/>
  <c r="P967" i="5"/>
  <c r="P968" i="5"/>
  <c r="P969" i="5"/>
  <c r="P970" i="5"/>
  <c r="P971" i="5"/>
  <c r="P972" i="5"/>
  <c r="P973" i="5"/>
  <c r="P974" i="5"/>
  <c r="P975" i="5"/>
  <c r="P976" i="5"/>
  <c r="P977" i="5"/>
  <c r="P978" i="5"/>
  <c r="P979" i="5"/>
  <c r="P980" i="5"/>
  <c r="P981" i="5"/>
  <c r="P982" i="5"/>
  <c r="P983" i="5"/>
  <c r="P984" i="5"/>
  <c r="P985" i="5"/>
  <c r="P986" i="5"/>
  <c r="P987" i="5"/>
  <c r="P988" i="5"/>
  <c r="P989" i="5"/>
  <c r="P990" i="5"/>
  <c r="P991" i="5"/>
  <c r="P992" i="5"/>
  <c r="P993" i="5"/>
  <c r="P994" i="5"/>
  <c r="P995" i="5"/>
  <c r="P996" i="5"/>
  <c r="P997" i="5"/>
  <c r="P998" i="5"/>
  <c r="P999" i="5"/>
  <c r="P1000" i="5"/>
  <c r="P1001" i="5"/>
  <c r="P1002" i="5"/>
  <c r="P1003" i="5"/>
  <c r="P1004" i="5"/>
  <c r="P1005" i="5"/>
  <c r="P1006" i="5"/>
  <c r="P1007" i="5"/>
  <c r="P1008" i="5"/>
  <c r="P1009" i="5"/>
  <c r="P1010" i="5"/>
  <c r="P1011" i="5"/>
  <c r="P1012" i="5"/>
  <c r="P1013" i="5"/>
  <c r="P1014" i="5"/>
  <c r="P1015" i="5"/>
  <c r="P1016" i="5"/>
  <c r="P1017" i="5"/>
  <c r="P1018" i="5"/>
  <c r="P1019" i="5"/>
  <c r="P1020" i="5"/>
  <c r="P1021" i="5"/>
  <c r="P1022" i="5"/>
  <c r="P1023" i="5"/>
  <c r="P1024" i="5"/>
  <c r="P1025" i="5"/>
  <c r="P1026" i="5"/>
  <c r="P1027" i="5"/>
  <c r="P1028" i="5"/>
  <c r="P1029" i="5"/>
  <c r="P1030" i="5"/>
  <c r="P1031" i="5"/>
  <c r="P1032" i="5"/>
  <c r="P1033" i="5"/>
  <c r="P1034" i="5"/>
  <c r="P1035" i="5"/>
  <c r="P1036" i="5"/>
  <c r="P1037" i="5"/>
  <c r="P1038" i="5"/>
  <c r="P1039" i="5"/>
  <c r="P1040" i="5"/>
  <c r="P1041" i="5"/>
  <c r="P1042" i="5"/>
  <c r="P1043" i="5"/>
  <c r="P1044" i="5"/>
  <c r="P1045" i="5"/>
  <c r="P1046" i="5"/>
  <c r="P1047" i="5"/>
  <c r="P1048" i="5"/>
  <c r="P1049" i="5"/>
  <c r="P1050" i="5"/>
  <c r="P1051" i="5"/>
  <c r="P1052" i="5"/>
  <c r="P1053" i="5"/>
  <c r="P1054" i="5"/>
  <c r="P1055" i="5"/>
  <c r="P1056" i="5"/>
  <c r="P1057" i="5"/>
  <c r="P1058" i="5"/>
  <c r="P1059" i="5"/>
  <c r="P1060" i="5"/>
  <c r="P1061" i="5"/>
  <c r="P1062" i="5"/>
  <c r="P1063" i="5"/>
  <c r="P1064" i="5"/>
  <c r="P1065" i="5"/>
  <c r="P1066" i="5"/>
  <c r="P1067" i="5"/>
  <c r="P1068" i="5"/>
  <c r="P1069" i="5"/>
  <c r="P1070" i="5"/>
  <c r="P1071" i="5"/>
  <c r="P1072" i="5"/>
  <c r="P1073" i="5"/>
  <c r="P1074" i="5"/>
  <c r="P1075" i="5"/>
  <c r="P1076" i="5"/>
  <c r="P1077" i="5"/>
  <c r="P1078" i="5"/>
  <c r="P1079" i="5"/>
  <c r="P1080" i="5"/>
  <c r="P1081" i="5"/>
  <c r="P1082" i="5"/>
  <c r="P1083" i="5"/>
  <c r="P1084" i="5"/>
  <c r="P1085" i="5"/>
  <c r="P1086" i="5"/>
  <c r="P1087" i="5"/>
  <c r="P1088" i="5"/>
  <c r="P1089" i="5"/>
  <c r="P1090" i="5"/>
  <c r="P1091" i="5"/>
  <c r="P1092" i="5"/>
  <c r="P1093" i="5"/>
  <c r="P1094" i="5"/>
  <c r="P1095" i="5"/>
  <c r="P1096" i="5"/>
  <c r="P1097" i="5"/>
  <c r="P1098" i="5"/>
  <c r="P1099" i="5"/>
  <c r="P1100" i="5"/>
  <c r="P1101" i="5"/>
  <c r="P1102" i="5"/>
  <c r="P1103" i="5"/>
  <c r="P1104" i="5"/>
  <c r="P1105" i="5"/>
  <c r="P1106" i="5"/>
  <c r="P1107" i="5"/>
  <c r="P1108" i="5"/>
  <c r="P1109" i="5"/>
  <c r="P1110" i="5"/>
  <c r="P1111" i="5"/>
  <c r="P1112" i="5"/>
  <c r="P1113" i="5"/>
  <c r="P1114" i="5"/>
  <c r="P1115" i="5"/>
  <c r="P1116" i="5"/>
  <c r="P1117" i="5"/>
  <c r="P1118" i="5"/>
  <c r="P1119" i="5"/>
  <c r="P1120" i="5"/>
  <c r="P1121" i="5"/>
  <c r="P1122" i="5"/>
  <c r="P1123" i="5"/>
  <c r="P1124" i="5"/>
  <c r="P1125" i="5"/>
  <c r="P1126" i="5"/>
  <c r="P1127" i="5"/>
  <c r="P1128" i="5"/>
  <c r="P1129" i="5"/>
  <c r="P1130" i="5"/>
  <c r="P1131" i="5"/>
  <c r="P1132" i="5"/>
  <c r="P1133" i="5"/>
  <c r="P1134" i="5"/>
  <c r="P1135" i="5"/>
  <c r="P1136" i="5"/>
  <c r="P1137" i="5"/>
  <c r="P1138" i="5"/>
  <c r="P1139" i="5"/>
  <c r="P1140" i="5"/>
  <c r="P1141" i="5"/>
  <c r="P1142" i="5"/>
  <c r="P1143" i="5"/>
  <c r="P1144" i="5"/>
  <c r="P1145" i="5"/>
  <c r="P1146" i="5"/>
  <c r="P1147" i="5"/>
  <c r="P1148" i="5"/>
  <c r="P1149" i="5"/>
  <c r="P1150" i="5"/>
  <c r="P1151" i="5"/>
  <c r="P1152" i="5"/>
  <c r="P1153" i="5"/>
  <c r="P33" i="9" l="1" a="1"/>
  <c r="P33" i="9" s="1"/>
  <c r="AK33" i="9" s="1"/>
  <c r="P32" i="9" a="1"/>
  <c r="P32" i="9" s="1"/>
  <c r="AK32" i="9" s="1"/>
  <c r="P31" i="9" a="1"/>
  <c r="P31" i="9" s="1"/>
  <c r="AK31" i="9" s="1"/>
  <c r="P24" i="9" a="1"/>
  <c r="P24" i="9" s="1"/>
  <c r="AK24" i="9" s="1"/>
  <c r="P23" i="9" a="1"/>
  <c r="P23" i="9" s="1"/>
  <c r="AK23" i="9" s="1"/>
  <c r="DJ7" i="5" l="1"/>
  <c r="DJ8" i="5"/>
  <c r="DJ9" i="5"/>
  <c r="DJ10" i="5"/>
  <c r="DJ11" i="5"/>
  <c r="DJ12" i="5"/>
  <c r="DJ13" i="5"/>
  <c r="DJ14" i="5"/>
  <c r="DJ15" i="5"/>
  <c r="DJ16" i="5"/>
  <c r="DJ17" i="5"/>
  <c r="DJ18" i="5"/>
  <c r="DJ19" i="5"/>
  <c r="DJ20" i="5"/>
  <c r="DJ21" i="5"/>
  <c r="DJ22" i="5"/>
  <c r="DJ23" i="5"/>
  <c r="DJ24" i="5"/>
  <c r="DJ25" i="5"/>
  <c r="DJ26" i="5"/>
  <c r="DJ27" i="5"/>
  <c r="DJ28" i="5"/>
  <c r="DJ29" i="5"/>
  <c r="DJ30" i="5"/>
  <c r="DJ31" i="5"/>
  <c r="DJ32" i="5"/>
  <c r="DJ33" i="5"/>
  <c r="DJ34" i="5"/>
  <c r="DJ35" i="5"/>
  <c r="DJ36" i="5"/>
  <c r="DJ37" i="5"/>
  <c r="DJ38" i="5"/>
  <c r="DJ39" i="5"/>
  <c r="DJ40" i="5"/>
  <c r="DJ41" i="5"/>
  <c r="DJ42" i="5"/>
  <c r="DJ43" i="5"/>
  <c r="DJ44" i="5"/>
  <c r="DJ45" i="5"/>
  <c r="DJ46" i="5"/>
  <c r="DJ47" i="5"/>
  <c r="DJ48" i="5"/>
  <c r="DJ49" i="5"/>
  <c r="DJ50" i="5"/>
  <c r="DJ51" i="5"/>
  <c r="DJ52" i="5"/>
  <c r="DJ53" i="5"/>
  <c r="DJ54" i="5"/>
  <c r="DJ55" i="5"/>
  <c r="DJ56" i="5"/>
  <c r="DJ57" i="5"/>
  <c r="DJ58" i="5"/>
  <c r="DJ59" i="5"/>
  <c r="DJ60" i="5"/>
  <c r="DJ61" i="5"/>
  <c r="DJ62" i="5"/>
  <c r="DJ63" i="5"/>
  <c r="DJ64" i="5"/>
  <c r="DJ65" i="5"/>
  <c r="DJ66" i="5"/>
  <c r="DJ67" i="5"/>
  <c r="DJ68" i="5"/>
  <c r="DJ69" i="5"/>
  <c r="DJ70" i="5"/>
  <c r="DJ71" i="5"/>
  <c r="DJ72" i="5"/>
  <c r="DJ73" i="5"/>
  <c r="DJ74" i="5"/>
  <c r="DJ75" i="5"/>
  <c r="DJ76" i="5"/>
  <c r="DJ77" i="5"/>
  <c r="DJ78" i="5"/>
  <c r="DJ79" i="5"/>
  <c r="DJ80" i="5"/>
  <c r="DJ81" i="5"/>
  <c r="DJ82" i="5"/>
  <c r="DJ83" i="5"/>
  <c r="DJ84" i="5"/>
  <c r="DJ85" i="5"/>
  <c r="DJ86" i="5"/>
  <c r="DJ87" i="5"/>
  <c r="DJ88" i="5"/>
  <c r="DJ89" i="5"/>
  <c r="DJ90" i="5"/>
  <c r="DJ91" i="5"/>
  <c r="DJ92" i="5"/>
  <c r="DJ93" i="5"/>
  <c r="DJ94" i="5"/>
  <c r="DJ95" i="5"/>
  <c r="DJ96" i="5"/>
  <c r="DJ97" i="5"/>
  <c r="DJ98" i="5"/>
  <c r="DJ99" i="5"/>
  <c r="DJ100" i="5"/>
  <c r="DJ101" i="5"/>
  <c r="DJ102" i="5"/>
  <c r="DJ103" i="5"/>
  <c r="DJ104" i="5"/>
  <c r="DJ105" i="5"/>
  <c r="DJ106" i="5"/>
  <c r="DJ107" i="5"/>
  <c r="DJ108" i="5"/>
  <c r="DJ109" i="5"/>
  <c r="DJ110" i="5"/>
  <c r="DJ111" i="5"/>
  <c r="DJ112" i="5"/>
  <c r="DJ113" i="5"/>
  <c r="DJ114" i="5"/>
  <c r="DJ115" i="5"/>
  <c r="DJ116" i="5"/>
  <c r="DJ117" i="5"/>
  <c r="DJ118" i="5"/>
  <c r="DJ119" i="5"/>
  <c r="DJ120" i="5"/>
  <c r="DJ121" i="5"/>
  <c r="DJ122" i="5"/>
  <c r="DJ123" i="5"/>
  <c r="DJ124" i="5"/>
  <c r="DJ125" i="5"/>
  <c r="DJ126" i="5"/>
  <c r="DJ127" i="5"/>
  <c r="DJ128" i="5"/>
  <c r="DJ129" i="5"/>
  <c r="DJ130" i="5"/>
  <c r="DJ131" i="5"/>
  <c r="DJ132" i="5"/>
  <c r="DJ133" i="5"/>
  <c r="DJ134" i="5"/>
  <c r="DJ135" i="5"/>
  <c r="DJ136" i="5"/>
  <c r="DJ137" i="5"/>
  <c r="DJ138" i="5"/>
  <c r="DJ139" i="5"/>
  <c r="DJ140" i="5"/>
  <c r="DJ141" i="5"/>
  <c r="DJ142" i="5"/>
  <c r="DJ143" i="5"/>
  <c r="DJ144" i="5"/>
  <c r="DJ145" i="5"/>
  <c r="DJ146" i="5"/>
  <c r="DJ147" i="5"/>
  <c r="DJ148" i="5"/>
  <c r="DJ149" i="5"/>
  <c r="DJ150" i="5"/>
  <c r="DJ151" i="5"/>
  <c r="DJ152" i="5"/>
  <c r="DJ153" i="5"/>
  <c r="DJ154" i="5"/>
  <c r="DJ155" i="5"/>
  <c r="DJ156" i="5"/>
  <c r="DJ157" i="5"/>
  <c r="DJ158" i="5"/>
  <c r="DJ159" i="5"/>
  <c r="DJ160" i="5"/>
  <c r="DJ161" i="5"/>
  <c r="DJ162" i="5"/>
  <c r="DJ163" i="5"/>
  <c r="DJ164" i="5"/>
  <c r="DJ165" i="5"/>
  <c r="DJ166" i="5"/>
  <c r="DJ167" i="5"/>
  <c r="DJ168" i="5"/>
  <c r="DJ169" i="5"/>
  <c r="DJ170" i="5"/>
  <c r="DJ171" i="5"/>
  <c r="DJ172" i="5"/>
  <c r="DJ173" i="5"/>
  <c r="DJ174" i="5"/>
  <c r="DJ175" i="5"/>
  <c r="DJ176" i="5"/>
  <c r="DJ177" i="5"/>
  <c r="DJ178" i="5"/>
  <c r="DJ179" i="5"/>
  <c r="DJ180" i="5"/>
  <c r="DJ181" i="5"/>
  <c r="DJ182" i="5"/>
  <c r="DJ183" i="5"/>
  <c r="DJ184" i="5"/>
  <c r="DJ185" i="5"/>
  <c r="DJ186" i="5"/>
  <c r="DJ187" i="5"/>
  <c r="DJ188" i="5"/>
  <c r="DJ189" i="5"/>
  <c r="DJ190" i="5"/>
  <c r="DJ191" i="5"/>
  <c r="DJ192" i="5"/>
  <c r="DJ193" i="5"/>
  <c r="DJ194" i="5"/>
  <c r="DJ195" i="5"/>
  <c r="DJ196" i="5"/>
  <c r="DJ197" i="5"/>
  <c r="DJ198" i="5"/>
  <c r="DJ199" i="5"/>
  <c r="DJ200" i="5"/>
  <c r="DJ201" i="5"/>
  <c r="DJ202" i="5"/>
  <c r="DJ203" i="5"/>
  <c r="DJ204" i="5"/>
  <c r="DJ205" i="5"/>
  <c r="DJ206" i="5"/>
  <c r="DJ207" i="5"/>
  <c r="DJ208" i="5"/>
  <c r="DJ209" i="5"/>
  <c r="DJ210" i="5"/>
  <c r="DJ211" i="5"/>
  <c r="DJ212" i="5"/>
  <c r="DJ213" i="5"/>
  <c r="DJ214" i="5"/>
  <c r="DJ215" i="5"/>
  <c r="DJ216" i="5"/>
  <c r="DJ217" i="5"/>
  <c r="DJ218" i="5"/>
  <c r="DJ219" i="5"/>
  <c r="DJ220" i="5"/>
  <c r="DJ221" i="5"/>
  <c r="DJ222" i="5"/>
  <c r="DJ223" i="5"/>
  <c r="DJ224" i="5"/>
  <c r="DJ225" i="5"/>
  <c r="DJ226" i="5"/>
  <c r="DJ227" i="5"/>
  <c r="DJ228" i="5"/>
  <c r="DJ229" i="5"/>
  <c r="DJ230" i="5"/>
  <c r="DJ231" i="5"/>
  <c r="DJ232" i="5"/>
  <c r="DJ233" i="5"/>
  <c r="DJ234" i="5"/>
  <c r="DJ235" i="5"/>
  <c r="DJ236" i="5"/>
  <c r="DJ237" i="5"/>
  <c r="DJ238" i="5"/>
  <c r="DJ239" i="5"/>
  <c r="DJ240" i="5"/>
  <c r="DJ241" i="5"/>
  <c r="DJ242" i="5"/>
  <c r="DJ243" i="5"/>
  <c r="DJ244" i="5"/>
  <c r="DJ245" i="5"/>
  <c r="DJ246" i="5"/>
  <c r="DJ247" i="5"/>
  <c r="DJ248" i="5"/>
  <c r="DJ249" i="5"/>
  <c r="DJ250" i="5"/>
  <c r="DJ251" i="5"/>
  <c r="DJ252" i="5"/>
  <c r="DJ253" i="5"/>
  <c r="DJ254" i="5"/>
  <c r="DJ255" i="5"/>
  <c r="DJ256" i="5"/>
  <c r="DJ257" i="5"/>
  <c r="DJ258" i="5"/>
  <c r="DJ259" i="5"/>
  <c r="DJ260" i="5"/>
  <c r="DJ261" i="5"/>
  <c r="DJ262" i="5"/>
  <c r="DJ263" i="5"/>
  <c r="DJ264" i="5"/>
  <c r="DJ265" i="5"/>
  <c r="DJ266" i="5"/>
  <c r="DJ267" i="5"/>
  <c r="DJ268" i="5"/>
  <c r="DJ269" i="5"/>
  <c r="DJ270" i="5"/>
  <c r="DJ271" i="5"/>
  <c r="DJ272" i="5"/>
  <c r="DJ273" i="5"/>
  <c r="DJ274" i="5"/>
  <c r="DJ275" i="5"/>
  <c r="DJ276" i="5"/>
  <c r="DJ277" i="5"/>
  <c r="DJ278" i="5"/>
  <c r="DJ279" i="5"/>
  <c r="DJ280" i="5"/>
  <c r="DJ281" i="5"/>
  <c r="DJ282" i="5"/>
  <c r="DJ283" i="5"/>
  <c r="DJ284" i="5"/>
  <c r="DJ285" i="5"/>
  <c r="DJ286" i="5"/>
  <c r="DJ287" i="5"/>
  <c r="DJ288" i="5"/>
  <c r="DJ289" i="5"/>
  <c r="DJ290" i="5"/>
  <c r="DJ291" i="5"/>
  <c r="DJ292" i="5"/>
  <c r="DJ293" i="5"/>
  <c r="DJ294" i="5"/>
  <c r="DJ295" i="5"/>
  <c r="DJ296" i="5"/>
  <c r="DJ297" i="5"/>
  <c r="DJ298" i="5"/>
  <c r="DJ299" i="5"/>
  <c r="DJ300" i="5"/>
  <c r="DJ301" i="5"/>
  <c r="DJ302" i="5"/>
  <c r="DJ303" i="5"/>
  <c r="DJ304" i="5"/>
  <c r="DJ305" i="5"/>
  <c r="DJ306" i="5"/>
  <c r="DJ307" i="5"/>
  <c r="DJ308" i="5"/>
  <c r="DJ309" i="5"/>
  <c r="DJ310" i="5"/>
  <c r="DJ311" i="5"/>
  <c r="DJ312" i="5"/>
  <c r="DJ313" i="5"/>
  <c r="DJ314" i="5"/>
  <c r="DJ315" i="5"/>
  <c r="DJ316" i="5"/>
  <c r="DJ317" i="5"/>
  <c r="DJ318" i="5"/>
  <c r="DJ319" i="5"/>
  <c r="DJ320" i="5"/>
  <c r="DJ321" i="5"/>
  <c r="DJ322" i="5"/>
  <c r="DJ323" i="5"/>
  <c r="DJ324" i="5"/>
  <c r="DJ325" i="5"/>
  <c r="DJ326" i="5"/>
  <c r="DJ327" i="5"/>
  <c r="DJ328" i="5"/>
  <c r="DJ329" i="5"/>
  <c r="DJ330" i="5"/>
  <c r="DJ331" i="5"/>
  <c r="DJ332" i="5"/>
  <c r="DJ333" i="5"/>
  <c r="DJ334" i="5"/>
  <c r="DJ335" i="5"/>
  <c r="DJ336" i="5"/>
  <c r="DJ337" i="5"/>
  <c r="DJ338" i="5"/>
  <c r="DJ339" i="5"/>
  <c r="DJ340" i="5"/>
  <c r="DJ341" i="5"/>
  <c r="DJ342" i="5"/>
  <c r="DJ343" i="5"/>
  <c r="DJ344" i="5"/>
  <c r="DJ345" i="5"/>
  <c r="DJ346" i="5"/>
  <c r="DJ347" i="5"/>
  <c r="DJ348" i="5"/>
  <c r="DJ349" i="5"/>
  <c r="DJ350" i="5"/>
  <c r="DJ351" i="5"/>
  <c r="DJ352" i="5"/>
  <c r="DJ353" i="5"/>
  <c r="DJ354" i="5"/>
  <c r="DJ355" i="5"/>
  <c r="DJ356" i="5"/>
  <c r="DJ357" i="5"/>
  <c r="DJ358" i="5"/>
  <c r="DJ359" i="5"/>
  <c r="DJ360" i="5"/>
  <c r="DJ361" i="5"/>
  <c r="DJ362" i="5"/>
  <c r="DJ363" i="5"/>
  <c r="DJ364" i="5"/>
  <c r="DJ365" i="5"/>
  <c r="DJ366" i="5"/>
  <c r="DJ367" i="5"/>
  <c r="DJ368" i="5"/>
  <c r="DJ369" i="5"/>
  <c r="DJ370" i="5"/>
  <c r="DJ371" i="5"/>
  <c r="DJ372" i="5"/>
  <c r="DJ373" i="5"/>
  <c r="DJ374" i="5"/>
  <c r="DJ375" i="5"/>
  <c r="DJ376" i="5"/>
  <c r="DJ377" i="5"/>
  <c r="DJ378" i="5"/>
  <c r="DJ379" i="5"/>
  <c r="DJ380" i="5"/>
  <c r="DJ381" i="5"/>
  <c r="DJ382" i="5"/>
  <c r="DJ383" i="5"/>
  <c r="DJ384" i="5"/>
  <c r="DJ385" i="5"/>
  <c r="DJ386" i="5"/>
  <c r="DJ387" i="5"/>
  <c r="DJ388" i="5"/>
  <c r="DJ389" i="5"/>
  <c r="DJ390" i="5"/>
  <c r="DJ391" i="5"/>
  <c r="DJ392" i="5"/>
  <c r="DJ393" i="5"/>
  <c r="DJ394" i="5"/>
  <c r="DJ395" i="5"/>
  <c r="DJ396" i="5"/>
  <c r="DJ397" i="5"/>
  <c r="DJ398" i="5"/>
  <c r="DJ399" i="5"/>
  <c r="DJ400" i="5"/>
  <c r="DJ401" i="5"/>
  <c r="DJ402" i="5"/>
  <c r="DJ403" i="5"/>
  <c r="DJ404" i="5"/>
  <c r="DJ405" i="5"/>
  <c r="DJ406" i="5"/>
  <c r="DJ407" i="5"/>
  <c r="DJ408" i="5"/>
  <c r="DJ409" i="5"/>
  <c r="DJ410" i="5"/>
  <c r="DJ411" i="5"/>
  <c r="DJ412" i="5"/>
  <c r="DJ413" i="5"/>
  <c r="DJ414" i="5"/>
  <c r="DJ415" i="5"/>
  <c r="DJ416" i="5"/>
  <c r="DJ417" i="5"/>
  <c r="DJ418" i="5"/>
  <c r="DJ419" i="5"/>
  <c r="DJ420" i="5"/>
  <c r="DJ421" i="5"/>
  <c r="DJ422" i="5"/>
  <c r="DJ423" i="5"/>
  <c r="DJ424" i="5"/>
  <c r="DJ425" i="5"/>
  <c r="DJ426" i="5"/>
  <c r="DJ427" i="5"/>
  <c r="DJ428" i="5"/>
  <c r="DJ429" i="5"/>
  <c r="DJ430" i="5"/>
  <c r="DJ431" i="5"/>
  <c r="DJ432" i="5"/>
  <c r="DJ433" i="5"/>
  <c r="DJ434" i="5"/>
  <c r="DJ435" i="5"/>
  <c r="DJ436" i="5"/>
  <c r="DJ437" i="5"/>
  <c r="DJ438" i="5"/>
  <c r="DJ439" i="5"/>
  <c r="DJ440" i="5"/>
  <c r="DJ441" i="5"/>
  <c r="DJ442" i="5"/>
  <c r="DJ443" i="5"/>
  <c r="DJ444" i="5"/>
  <c r="DJ445" i="5"/>
  <c r="DJ446" i="5"/>
  <c r="DJ447" i="5"/>
  <c r="DJ448" i="5"/>
  <c r="DJ449" i="5"/>
  <c r="DJ450" i="5"/>
  <c r="DJ451" i="5"/>
  <c r="DJ452" i="5"/>
  <c r="DJ453" i="5"/>
  <c r="DJ454" i="5"/>
  <c r="DJ455" i="5"/>
  <c r="DJ456" i="5"/>
  <c r="DJ457" i="5"/>
  <c r="DJ458" i="5"/>
  <c r="DJ459" i="5"/>
  <c r="DJ460" i="5"/>
  <c r="DJ461" i="5"/>
  <c r="DJ462" i="5"/>
  <c r="DJ463" i="5"/>
  <c r="DJ464" i="5"/>
  <c r="DJ465" i="5"/>
  <c r="DJ466" i="5"/>
  <c r="DJ467" i="5"/>
  <c r="DJ468" i="5"/>
  <c r="DJ469" i="5"/>
  <c r="DJ470" i="5"/>
  <c r="DJ471" i="5"/>
  <c r="DJ472" i="5"/>
  <c r="DJ473" i="5"/>
  <c r="DJ474" i="5"/>
  <c r="DJ475" i="5"/>
  <c r="DJ476" i="5"/>
  <c r="DJ477" i="5"/>
  <c r="DJ478" i="5"/>
  <c r="DJ479" i="5"/>
  <c r="DJ480" i="5"/>
  <c r="DJ481" i="5"/>
  <c r="DJ482" i="5"/>
  <c r="DJ483" i="5"/>
  <c r="DJ484" i="5"/>
  <c r="DJ485" i="5"/>
  <c r="DJ486" i="5"/>
  <c r="DJ487" i="5"/>
  <c r="DJ488" i="5"/>
  <c r="DJ489" i="5"/>
  <c r="DJ490" i="5"/>
  <c r="DJ491" i="5"/>
  <c r="DJ492" i="5"/>
  <c r="DJ493" i="5"/>
  <c r="DJ494" i="5"/>
  <c r="DJ495" i="5"/>
  <c r="DJ496" i="5"/>
  <c r="DJ497" i="5"/>
  <c r="DJ498" i="5"/>
  <c r="DJ499" i="5"/>
  <c r="DJ500" i="5"/>
  <c r="DJ501" i="5"/>
  <c r="DJ502" i="5"/>
  <c r="DJ503" i="5"/>
  <c r="DJ504" i="5"/>
  <c r="DJ505" i="5"/>
  <c r="DJ506" i="5"/>
  <c r="DJ507" i="5"/>
  <c r="DJ508" i="5"/>
  <c r="DJ509" i="5"/>
  <c r="DJ510" i="5"/>
  <c r="DJ511" i="5"/>
  <c r="DJ512" i="5"/>
  <c r="DJ513" i="5"/>
  <c r="DJ514" i="5"/>
  <c r="DJ515" i="5"/>
  <c r="DJ516" i="5"/>
  <c r="DJ517" i="5"/>
  <c r="DJ518" i="5"/>
  <c r="DJ519" i="5"/>
  <c r="DJ520" i="5"/>
  <c r="DJ521" i="5"/>
  <c r="DJ522" i="5"/>
  <c r="DJ523" i="5"/>
  <c r="DJ524" i="5"/>
  <c r="DJ525" i="5"/>
  <c r="DJ526" i="5"/>
  <c r="DJ527" i="5"/>
  <c r="DJ528" i="5"/>
  <c r="DJ529" i="5"/>
  <c r="DJ530" i="5"/>
  <c r="DJ531" i="5"/>
  <c r="DJ532" i="5"/>
  <c r="DJ533" i="5"/>
  <c r="DJ534" i="5"/>
  <c r="DJ535" i="5"/>
  <c r="DJ536" i="5"/>
  <c r="DJ537" i="5"/>
  <c r="DJ538" i="5"/>
  <c r="DJ539" i="5"/>
  <c r="DJ540" i="5"/>
  <c r="DJ541" i="5"/>
  <c r="DJ542" i="5"/>
  <c r="DJ543" i="5"/>
  <c r="DJ544" i="5"/>
  <c r="DJ545" i="5"/>
  <c r="DJ546" i="5"/>
  <c r="DJ547" i="5"/>
  <c r="DJ548" i="5"/>
  <c r="DJ549" i="5"/>
  <c r="DJ550" i="5"/>
  <c r="DJ551" i="5"/>
  <c r="DJ552" i="5"/>
  <c r="DJ553" i="5"/>
  <c r="DJ554" i="5"/>
  <c r="DJ555" i="5"/>
  <c r="DJ556" i="5"/>
  <c r="DJ557" i="5"/>
  <c r="DJ558" i="5"/>
  <c r="DJ559" i="5"/>
  <c r="DJ560" i="5"/>
  <c r="DJ561" i="5"/>
  <c r="DJ562" i="5"/>
  <c r="DJ563" i="5"/>
  <c r="DJ564" i="5"/>
  <c r="DJ565" i="5"/>
  <c r="DJ566" i="5"/>
  <c r="DJ567" i="5"/>
  <c r="DJ568" i="5"/>
  <c r="DJ569" i="5"/>
  <c r="DJ570" i="5"/>
  <c r="DJ571" i="5"/>
  <c r="DJ572" i="5"/>
  <c r="DJ573" i="5"/>
  <c r="DJ574" i="5"/>
  <c r="DJ575" i="5"/>
  <c r="DJ576" i="5"/>
  <c r="DJ577" i="5"/>
  <c r="DJ578" i="5"/>
  <c r="DJ579" i="5"/>
  <c r="DJ580" i="5"/>
  <c r="DJ581" i="5"/>
  <c r="DJ582" i="5"/>
  <c r="DJ583" i="5"/>
  <c r="DJ584" i="5"/>
  <c r="DJ585" i="5"/>
  <c r="DJ586" i="5"/>
  <c r="DJ587" i="5"/>
  <c r="DJ588" i="5"/>
  <c r="DJ589" i="5"/>
  <c r="DJ590" i="5"/>
  <c r="DJ591" i="5"/>
  <c r="DJ592" i="5"/>
  <c r="DJ593" i="5"/>
  <c r="DJ594" i="5"/>
  <c r="DJ595" i="5"/>
  <c r="DJ596" i="5"/>
  <c r="DJ597" i="5"/>
  <c r="DJ598" i="5"/>
  <c r="DJ599" i="5"/>
  <c r="DJ600" i="5"/>
  <c r="DJ601" i="5"/>
  <c r="DJ602" i="5"/>
  <c r="DJ603" i="5"/>
  <c r="DJ604" i="5"/>
  <c r="DJ605" i="5"/>
  <c r="DJ606" i="5"/>
  <c r="DJ607" i="5"/>
  <c r="DJ608" i="5"/>
  <c r="DJ609" i="5"/>
  <c r="DJ610" i="5"/>
  <c r="DJ611" i="5"/>
  <c r="DJ612" i="5"/>
  <c r="DJ613" i="5"/>
  <c r="DJ614" i="5"/>
  <c r="DJ615" i="5"/>
  <c r="DJ616" i="5"/>
  <c r="DJ617" i="5"/>
  <c r="DJ618" i="5"/>
  <c r="DJ619" i="5"/>
  <c r="DJ620" i="5"/>
  <c r="DJ621" i="5"/>
  <c r="DJ622" i="5"/>
  <c r="DJ623" i="5"/>
  <c r="DJ624" i="5"/>
  <c r="DJ625" i="5"/>
  <c r="DJ626" i="5"/>
  <c r="DJ627" i="5"/>
  <c r="DJ628" i="5"/>
  <c r="DJ629" i="5"/>
  <c r="DJ630" i="5"/>
  <c r="DJ631" i="5"/>
  <c r="DJ632" i="5"/>
  <c r="DJ633" i="5"/>
  <c r="DJ634" i="5"/>
  <c r="DJ635" i="5"/>
  <c r="DJ636" i="5"/>
  <c r="DJ637" i="5"/>
  <c r="DJ638" i="5"/>
  <c r="DJ639" i="5"/>
  <c r="DJ640" i="5"/>
  <c r="DJ641" i="5"/>
  <c r="DJ642" i="5"/>
  <c r="DJ643" i="5"/>
  <c r="DJ644" i="5"/>
  <c r="DJ645" i="5"/>
  <c r="DJ646" i="5"/>
  <c r="DJ647" i="5"/>
  <c r="DJ648" i="5"/>
  <c r="DJ649" i="5"/>
  <c r="DJ650" i="5"/>
  <c r="DJ651" i="5"/>
  <c r="DJ652" i="5"/>
  <c r="DJ653" i="5"/>
  <c r="DJ654" i="5"/>
  <c r="DJ655" i="5"/>
  <c r="DJ656" i="5"/>
  <c r="DJ657" i="5"/>
  <c r="DJ658" i="5"/>
  <c r="DJ659" i="5"/>
  <c r="DJ660" i="5"/>
  <c r="DJ661" i="5"/>
  <c r="DJ662" i="5"/>
  <c r="DJ663" i="5"/>
  <c r="DJ664" i="5"/>
  <c r="DJ665" i="5"/>
  <c r="DJ666" i="5"/>
  <c r="DJ667" i="5"/>
  <c r="DJ668" i="5"/>
  <c r="DJ669" i="5"/>
  <c r="DJ670" i="5"/>
  <c r="DJ671" i="5"/>
  <c r="DJ672" i="5"/>
  <c r="DJ673" i="5"/>
  <c r="DJ674" i="5"/>
  <c r="DJ675" i="5"/>
  <c r="DJ676" i="5"/>
  <c r="DJ677" i="5"/>
  <c r="DJ678" i="5"/>
  <c r="DJ679" i="5"/>
  <c r="DJ680" i="5"/>
  <c r="DJ681" i="5"/>
  <c r="DJ682" i="5"/>
  <c r="DJ683" i="5"/>
  <c r="DJ684" i="5"/>
  <c r="DJ685" i="5"/>
  <c r="DJ686" i="5"/>
  <c r="DJ687" i="5"/>
  <c r="DJ688" i="5"/>
  <c r="DJ689" i="5"/>
  <c r="DJ690" i="5"/>
  <c r="DJ691" i="5"/>
  <c r="DJ692" i="5"/>
  <c r="DJ693" i="5"/>
  <c r="DJ694" i="5"/>
  <c r="DJ695" i="5"/>
  <c r="DJ696" i="5"/>
  <c r="DJ697" i="5"/>
  <c r="DJ698" i="5"/>
  <c r="DJ699" i="5"/>
  <c r="DJ700" i="5"/>
  <c r="DJ701" i="5"/>
  <c r="DJ702" i="5"/>
  <c r="DJ703" i="5"/>
  <c r="DJ704" i="5"/>
  <c r="DJ705" i="5"/>
  <c r="DJ706" i="5"/>
  <c r="DJ707" i="5"/>
  <c r="DJ708" i="5"/>
  <c r="DJ709" i="5"/>
  <c r="DJ710" i="5"/>
  <c r="DJ711" i="5"/>
  <c r="DJ712" i="5"/>
  <c r="DJ713" i="5"/>
  <c r="DJ714" i="5"/>
  <c r="DJ715" i="5"/>
  <c r="DJ716" i="5"/>
  <c r="DJ717" i="5"/>
  <c r="DJ718" i="5"/>
  <c r="DJ719" i="5"/>
  <c r="DJ720" i="5"/>
  <c r="DJ721" i="5"/>
  <c r="DJ722" i="5"/>
  <c r="DJ723" i="5"/>
  <c r="DJ724" i="5"/>
  <c r="DJ725" i="5"/>
  <c r="DJ726" i="5"/>
  <c r="DJ727" i="5"/>
  <c r="DJ728" i="5"/>
  <c r="DJ729" i="5"/>
  <c r="DJ730" i="5"/>
  <c r="DJ731" i="5"/>
  <c r="DJ732" i="5"/>
  <c r="DJ733" i="5"/>
  <c r="DJ734" i="5"/>
  <c r="DJ735" i="5"/>
  <c r="DJ736" i="5"/>
  <c r="DJ737" i="5"/>
  <c r="DJ738" i="5"/>
  <c r="DJ739" i="5"/>
  <c r="DJ740" i="5"/>
  <c r="DJ741" i="5"/>
  <c r="DJ742" i="5"/>
  <c r="DJ743" i="5"/>
  <c r="DJ744" i="5"/>
  <c r="DJ745" i="5"/>
  <c r="DJ746" i="5"/>
  <c r="DJ747" i="5"/>
  <c r="DJ748" i="5"/>
  <c r="DJ749" i="5"/>
  <c r="DJ750" i="5"/>
  <c r="DJ751" i="5"/>
  <c r="DJ752" i="5"/>
  <c r="DJ753" i="5"/>
  <c r="DJ754" i="5"/>
  <c r="DJ755" i="5"/>
  <c r="DJ756" i="5"/>
  <c r="DJ757" i="5"/>
  <c r="DJ758" i="5"/>
  <c r="DJ759" i="5"/>
  <c r="DJ760" i="5"/>
  <c r="DJ761" i="5"/>
  <c r="DJ762" i="5"/>
  <c r="DJ763" i="5"/>
  <c r="DJ764" i="5"/>
  <c r="DJ765" i="5"/>
  <c r="DJ766" i="5"/>
  <c r="DJ767" i="5"/>
  <c r="DJ768" i="5"/>
  <c r="DJ769" i="5"/>
  <c r="DJ770" i="5"/>
  <c r="DJ771" i="5"/>
  <c r="DJ772" i="5"/>
  <c r="DJ773" i="5"/>
  <c r="DJ774" i="5"/>
  <c r="DJ775" i="5"/>
  <c r="DJ776" i="5"/>
  <c r="DJ777" i="5"/>
  <c r="DJ778" i="5"/>
  <c r="DJ779" i="5"/>
  <c r="DJ780" i="5"/>
  <c r="DJ781" i="5"/>
  <c r="DJ782" i="5"/>
  <c r="DJ783" i="5"/>
  <c r="DJ784" i="5"/>
  <c r="DJ785" i="5"/>
  <c r="DJ786" i="5"/>
  <c r="DJ787" i="5"/>
  <c r="DJ788" i="5"/>
  <c r="DJ789" i="5"/>
  <c r="DJ790" i="5"/>
  <c r="DJ791" i="5"/>
  <c r="DJ792" i="5"/>
  <c r="DJ793" i="5"/>
  <c r="DJ794" i="5"/>
  <c r="DJ795" i="5"/>
  <c r="DJ796" i="5"/>
  <c r="DJ797" i="5"/>
  <c r="DJ798" i="5"/>
  <c r="DJ799" i="5"/>
  <c r="DJ800" i="5"/>
  <c r="DJ801" i="5"/>
  <c r="DJ802" i="5"/>
  <c r="DJ803" i="5"/>
  <c r="DJ804" i="5"/>
  <c r="DJ805" i="5"/>
  <c r="DJ806" i="5"/>
  <c r="DJ807" i="5"/>
  <c r="DJ808" i="5"/>
  <c r="DJ809" i="5"/>
  <c r="DJ810" i="5"/>
  <c r="DJ811" i="5"/>
  <c r="DJ812" i="5"/>
  <c r="DJ813" i="5"/>
  <c r="DJ814" i="5"/>
  <c r="DJ815" i="5"/>
  <c r="DJ816" i="5"/>
  <c r="DJ817" i="5"/>
  <c r="DJ818" i="5"/>
  <c r="DJ819" i="5"/>
  <c r="DJ820" i="5"/>
  <c r="DJ821" i="5"/>
  <c r="DJ822" i="5"/>
  <c r="DJ823" i="5"/>
  <c r="DJ824" i="5"/>
  <c r="DJ825" i="5"/>
  <c r="DJ826" i="5"/>
  <c r="DJ827" i="5"/>
  <c r="DJ828" i="5"/>
  <c r="DJ829" i="5"/>
  <c r="DJ830" i="5"/>
  <c r="DJ831" i="5"/>
  <c r="DJ832" i="5"/>
  <c r="DJ833" i="5"/>
  <c r="DJ834" i="5"/>
  <c r="DJ835" i="5"/>
  <c r="DJ836" i="5"/>
  <c r="DJ837" i="5"/>
  <c r="DJ838" i="5"/>
  <c r="DJ839" i="5"/>
  <c r="DJ840" i="5"/>
  <c r="DJ841" i="5"/>
  <c r="DJ842" i="5"/>
  <c r="DJ843" i="5"/>
  <c r="DJ844" i="5"/>
  <c r="DJ845" i="5"/>
  <c r="DJ846" i="5"/>
  <c r="DJ847" i="5"/>
  <c r="DJ848" i="5"/>
  <c r="DJ849" i="5"/>
  <c r="DJ850" i="5"/>
  <c r="DJ851" i="5"/>
  <c r="DJ852" i="5"/>
  <c r="DJ853" i="5"/>
  <c r="DJ854" i="5"/>
  <c r="DJ855" i="5"/>
  <c r="DJ856" i="5"/>
  <c r="DJ857" i="5"/>
  <c r="DJ858" i="5"/>
  <c r="DJ859" i="5"/>
  <c r="DJ860" i="5"/>
  <c r="DJ861" i="5"/>
  <c r="DJ862" i="5"/>
  <c r="DJ863" i="5"/>
  <c r="DJ864" i="5"/>
  <c r="DJ865" i="5"/>
  <c r="DJ866" i="5"/>
  <c r="DJ867" i="5"/>
  <c r="DJ868" i="5"/>
  <c r="DJ869" i="5"/>
  <c r="DJ870" i="5"/>
  <c r="DJ871" i="5"/>
  <c r="DJ872" i="5"/>
  <c r="DJ873" i="5"/>
  <c r="DJ874" i="5"/>
  <c r="DJ875" i="5"/>
  <c r="DJ876" i="5"/>
  <c r="DJ877" i="5"/>
  <c r="DJ878" i="5"/>
  <c r="DJ879" i="5"/>
  <c r="DJ880" i="5"/>
  <c r="DJ881" i="5"/>
  <c r="DJ882" i="5"/>
  <c r="DJ883" i="5"/>
  <c r="DJ884" i="5"/>
  <c r="DJ885" i="5"/>
  <c r="DJ886" i="5"/>
  <c r="DJ887" i="5"/>
  <c r="DJ888" i="5"/>
  <c r="DJ889" i="5"/>
  <c r="DJ890" i="5"/>
  <c r="DJ891" i="5"/>
  <c r="DJ892" i="5"/>
  <c r="DJ893" i="5"/>
  <c r="DJ894" i="5"/>
  <c r="DJ895" i="5"/>
  <c r="DJ896" i="5"/>
  <c r="DJ897" i="5"/>
  <c r="DJ898" i="5"/>
  <c r="DJ899" i="5"/>
  <c r="DJ900" i="5"/>
  <c r="DJ901" i="5"/>
  <c r="DJ902" i="5"/>
  <c r="DJ903" i="5"/>
  <c r="DJ904" i="5"/>
  <c r="DJ905" i="5"/>
  <c r="DJ906" i="5"/>
  <c r="DJ907" i="5"/>
  <c r="DJ908" i="5"/>
  <c r="DJ909" i="5"/>
  <c r="DJ910" i="5"/>
  <c r="DJ911" i="5"/>
  <c r="DJ912" i="5"/>
  <c r="DJ913" i="5"/>
  <c r="DJ914" i="5"/>
  <c r="DJ915" i="5"/>
  <c r="DJ916" i="5"/>
  <c r="DJ917" i="5"/>
  <c r="DJ918" i="5"/>
  <c r="DJ919" i="5"/>
  <c r="DJ920" i="5"/>
  <c r="DJ921" i="5"/>
  <c r="DJ922" i="5"/>
  <c r="DJ923" i="5"/>
  <c r="DJ924" i="5"/>
  <c r="DJ925" i="5"/>
  <c r="DJ926" i="5"/>
  <c r="DJ927" i="5"/>
  <c r="DJ928" i="5"/>
  <c r="DJ929" i="5"/>
  <c r="DJ930" i="5"/>
  <c r="DJ931" i="5"/>
  <c r="DJ932" i="5"/>
  <c r="DJ933" i="5"/>
  <c r="DJ934" i="5"/>
  <c r="DJ935" i="5"/>
  <c r="DJ936" i="5"/>
  <c r="DJ937" i="5"/>
  <c r="DJ938" i="5"/>
  <c r="DJ939" i="5"/>
  <c r="DJ940" i="5"/>
  <c r="DJ941" i="5"/>
  <c r="DJ942" i="5"/>
  <c r="DJ943" i="5"/>
  <c r="DJ944" i="5"/>
  <c r="DJ945" i="5"/>
  <c r="DJ946" i="5"/>
  <c r="DJ947" i="5"/>
  <c r="DJ948" i="5"/>
  <c r="DJ949" i="5"/>
  <c r="DJ950" i="5"/>
  <c r="DJ951" i="5"/>
  <c r="DJ952" i="5"/>
  <c r="DJ953" i="5"/>
  <c r="DJ954" i="5"/>
  <c r="DJ955" i="5"/>
  <c r="DJ956" i="5"/>
  <c r="DJ957" i="5"/>
  <c r="DJ958" i="5"/>
  <c r="DJ959" i="5"/>
  <c r="DJ960" i="5"/>
  <c r="DJ961" i="5"/>
  <c r="DJ962" i="5"/>
  <c r="DJ963" i="5"/>
  <c r="DJ964" i="5"/>
  <c r="DJ965" i="5"/>
  <c r="DJ966" i="5"/>
  <c r="DJ967" i="5"/>
  <c r="DJ968" i="5"/>
  <c r="DJ969" i="5"/>
  <c r="DJ970" i="5"/>
  <c r="DJ971" i="5"/>
  <c r="DJ972" i="5"/>
  <c r="DJ973" i="5"/>
  <c r="DJ974" i="5"/>
  <c r="DJ975" i="5"/>
  <c r="DJ976" i="5"/>
  <c r="DJ977" i="5"/>
  <c r="DJ978" i="5"/>
  <c r="DJ979" i="5"/>
  <c r="DJ980" i="5"/>
  <c r="DJ981" i="5"/>
  <c r="DJ982" i="5"/>
  <c r="DJ983" i="5"/>
  <c r="DJ984" i="5"/>
  <c r="DJ985" i="5"/>
  <c r="DJ986" i="5"/>
  <c r="DJ987" i="5"/>
  <c r="DJ988" i="5"/>
  <c r="DJ989" i="5"/>
  <c r="DJ990" i="5"/>
  <c r="DJ991" i="5"/>
  <c r="DJ992" i="5"/>
  <c r="DJ993" i="5"/>
  <c r="DJ994" i="5"/>
  <c r="DJ995" i="5"/>
  <c r="DJ996" i="5"/>
  <c r="DJ997" i="5"/>
  <c r="DJ998" i="5"/>
  <c r="DJ999" i="5"/>
  <c r="DJ1000" i="5"/>
  <c r="DJ1001" i="5"/>
  <c r="DJ1002" i="5"/>
  <c r="DJ1003" i="5"/>
  <c r="DJ1004" i="5"/>
  <c r="DJ1005" i="5"/>
  <c r="DJ1006" i="5"/>
  <c r="DJ1007" i="5"/>
  <c r="DJ1008" i="5"/>
  <c r="DJ1009" i="5"/>
  <c r="DJ1010" i="5"/>
  <c r="DJ1011" i="5"/>
  <c r="DJ1012" i="5"/>
  <c r="DJ1013" i="5"/>
  <c r="DJ1014" i="5"/>
  <c r="DJ1015" i="5"/>
  <c r="DJ1016" i="5"/>
  <c r="DJ1017" i="5"/>
  <c r="DJ1018" i="5"/>
  <c r="DJ1019" i="5"/>
  <c r="DJ1020" i="5"/>
  <c r="DJ1021" i="5"/>
  <c r="DJ1022" i="5"/>
  <c r="DJ1023" i="5"/>
  <c r="DJ1024" i="5"/>
  <c r="DJ1025" i="5"/>
  <c r="DJ1026" i="5"/>
  <c r="DJ1027" i="5"/>
  <c r="DJ1028" i="5"/>
  <c r="DJ1029" i="5"/>
  <c r="DJ1030" i="5"/>
  <c r="DJ1031" i="5"/>
  <c r="DJ1032" i="5"/>
  <c r="DJ1033" i="5"/>
  <c r="DJ1034" i="5"/>
  <c r="DJ1035" i="5"/>
  <c r="DJ1036" i="5"/>
  <c r="DJ1037" i="5"/>
  <c r="DJ1038" i="5"/>
  <c r="DJ1039" i="5"/>
  <c r="DJ1040" i="5"/>
  <c r="DJ1041" i="5"/>
  <c r="DJ1042" i="5"/>
  <c r="DJ1043" i="5"/>
  <c r="DJ1044" i="5"/>
  <c r="DJ1045" i="5"/>
  <c r="DJ1046" i="5"/>
  <c r="DJ1047" i="5"/>
  <c r="DJ1048" i="5"/>
  <c r="DJ1049" i="5"/>
  <c r="DJ1050" i="5"/>
  <c r="DJ1051" i="5"/>
  <c r="DJ1052" i="5"/>
  <c r="DJ1053" i="5"/>
  <c r="DJ1054" i="5"/>
  <c r="DJ1055" i="5"/>
  <c r="DJ1056" i="5"/>
  <c r="DJ1057" i="5"/>
  <c r="DJ1058" i="5"/>
  <c r="DJ1059" i="5"/>
  <c r="DJ1060" i="5"/>
  <c r="DJ1061" i="5"/>
  <c r="DJ1062" i="5"/>
  <c r="DJ1063" i="5"/>
  <c r="DJ1064" i="5"/>
  <c r="DJ1065" i="5"/>
  <c r="DJ1066" i="5"/>
  <c r="DJ1067" i="5"/>
  <c r="DJ1068" i="5"/>
  <c r="DJ1069" i="5"/>
  <c r="DJ1070" i="5"/>
  <c r="DJ1071" i="5"/>
  <c r="DJ1072" i="5"/>
  <c r="DJ1073" i="5"/>
  <c r="DJ1074" i="5"/>
  <c r="DJ1075" i="5"/>
  <c r="DJ1076" i="5"/>
  <c r="DJ1077" i="5"/>
  <c r="DJ1078" i="5"/>
  <c r="DJ1079" i="5"/>
  <c r="DJ1080" i="5"/>
  <c r="DJ1081" i="5"/>
  <c r="DJ1082" i="5"/>
  <c r="DJ1083" i="5"/>
  <c r="DJ1084" i="5"/>
  <c r="DJ1085" i="5"/>
  <c r="DJ1086" i="5"/>
  <c r="DJ1087" i="5"/>
  <c r="DJ1088" i="5"/>
  <c r="DJ1089" i="5"/>
  <c r="DJ1090" i="5"/>
  <c r="DJ1091" i="5"/>
  <c r="DJ1092" i="5"/>
  <c r="DJ1093" i="5"/>
  <c r="DJ1094" i="5"/>
  <c r="DJ1095" i="5"/>
  <c r="DJ1096" i="5"/>
  <c r="DJ1097" i="5"/>
  <c r="DJ1098" i="5"/>
  <c r="DJ1099" i="5"/>
  <c r="DJ1100" i="5"/>
  <c r="DJ1101" i="5"/>
  <c r="DJ1102" i="5"/>
  <c r="DJ1103" i="5"/>
  <c r="DJ1104" i="5"/>
  <c r="DJ1105" i="5"/>
  <c r="DJ1106" i="5"/>
  <c r="DJ1107" i="5"/>
  <c r="DJ1108" i="5"/>
  <c r="DJ1109" i="5"/>
  <c r="DJ1110" i="5"/>
  <c r="DJ1111" i="5"/>
  <c r="DJ1112" i="5"/>
  <c r="DJ1113" i="5"/>
  <c r="DJ1114" i="5"/>
  <c r="DJ1115" i="5"/>
  <c r="DJ1116" i="5"/>
  <c r="DJ1117" i="5"/>
  <c r="DJ1118" i="5"/>
  <c r="DJ1119" i="5"/>
  <c r="DJ1120" i="5"/>
  <c r="DJ1121" i="5"/>
  <c r="DJ1122" i="5"/>
  <c r="DJ1123" i="5"/>
  <c r="DJ1124" i="5"/>
  <c r="DJ1125" i="5"/>
  <c r="DJ1126" i="5"/>
  <c r="DJ1127" i="5"/>
  <c r="DJ1128" i="5"/>
  <c r="DJ1129" i="5"/>
  <c r="DJ1130" i="5"/>
  <c r="DJ1131" i="5"/>
  <c r="DJ1132" i="5"/>
  <c r="DJ1133" i="5"/>
  <c r="DJ1134" i="5"/>
  <c r="DJ1135" i="5"/>
  <c r="DJ1136" i="5"/>
  <c r="DJ1137" i="5"/>
  <c r="DJ1138" i="5"/>
  <c r="DJ1139" i="5"/>
  <c r="DJ1140" i="5"/>
  <c r="DJ1141" i="5"/>
  <c r="DJ1142" i="5"/>
  <c r="DJ1143" i="5"/>
  <c r="DJ1144" i="5"/>
  <c r="DJ1145" i="5"/>
  <c r="DJ1146" i="5"/>
  <c r="DJ1147" i="5"/>
  <c r="DJ1148" i="5"/>
  <c r="DJ1149" i="5"/>
  <c r="DJ1150" i="5"/>
  <c r="DJ1151" i="5"/>
  <c r="DJ1152" i="5"/>
  <c r="DJ1153" i="5"/>
  <c r="DJ6" i="5"/>
  <c r="Z1147" i="5" l="1"/>
  <c r="DK1147" i="5" s="1"/>
  <c r="Z1148" i="5"/>
  <c r="DK1148" i="5" s="1"/>
  <c r="Z1149" i="5"/>
  <c r="DK1149" i="5" s="1"/>
  <c r="Z1150" i="5"/>
  <c r="DK1150" i="5" s="1"/>
  <c r="Z1151" i="5"/>
  <c r="DK1151" i="5" s="1"/>
  <c r="Z1152" i="5"/>
  <c r="DK1152" i="5" s="1"/>
  <c r="Z1153" i="5"/>
  <c r="DK1153" i="5" s="1"/>
  <c r="E5" i="9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4" i="9"/>
  <c r="Z6" i="5"/>
  <c r="DK6" i="5" s="1"/>
  <c r="A5" i="9"/>
  <c r="A6" i="9"/>
  <c r="A7" i="9"/>
  <c r="A8" i="9"/>
  <c r="A9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4" i="9"/>
  <c r="Z1121" i="5"/>
  <c r="DK1121" i="5" s="1"/>
  <c r="Z1122" i="5"/>
  <c r="DK1122" i="5" s="1"/>
  <c r="Z1123" i="5"/>
  <c r="DK1123" i="5" s="1"/>
  <c r="Z1124" i="5"/>
  <c r="DK1124" i="5" s="1"/>
  <c r="Z1125" i="5"/>
  <c r="DK1125" i="5" s="1"/>
  <c r="Z1126" i="5"/>
  <c r="DK1126" i="5" s="1"/>
  <c r="Z1127" i="5"/>
  <c r="DK1127" i="5" s="1"/>
  <c r="Z1128" i="5"/>
  <c r="DK1128" i="5" s="1"/>
  <c r="Z1129" i="5"/>
  <c r="DK1129" i="5" s="1"/>
  <c r="Z1130" i="5"/>
  <c r="DK1130" i="5" s="1"/>
  <c r="Z1131" i="5"/>
  <c r="DK1131" i="5" s="1"/>
  <c r="Z1132" i="5"/>
  <c r="DK1132" i="5" s="1"/>
  <c r="Z1133" i="5"/>
  <c r="DK1133" i="5" s="1"/>
  <c r="Z1134" i="5"/>
  <c r="DK1134" i="5" s="1"/>
  <c r="Z1135" i="5"/>
  <c r="DK1135" i="5" s="1"/>
  <c r="Z1136" i="5"/>
  <c r="DK1136" i="5" s="1"/>
  <c r="Z1137" i="5"/>
  <c r="DK1137" i="5" s="1"/>
  <c r="Z1138" i="5"/>
  <c r="DK1138" i="5" s="1"/>
  <c r="Z1139" i="5"/>
  <c r="DK1139" i="5" s="1"/>
  <c r="Z1140" i="5"/>
  <c r="DK1140" i="5" s="1"/>
  <c r="Z1141" i="5"/>
  <c r="DK1141" i="5" s="1"/>
  <c r="Z1142" i="5"/>
  <c r="DK1142" i="5" s="1"/>
  <c r="Z1143" i="5"/>
  <c r="DK1143" i="5" s="1"/>
  <c r="Z1144" i="5"/>
  <c r="DK1144" i="5" s="1"/>
  <c r="Z1145" i="5"/>
  <c r="DK1145" i="5" s="1"/>
  <c r="Z1146" i="5"/>
  <c r="DK1146" i="5" s="1"/>
  <c r="Z1120" i="5"/>
  <c r="DK1120" i="5" s="1"/>
  <c r="Z1119" i="5"/>
  <c r="DK1119" i="5" s="1"/>
  <c r="Z1118" i="5"/>
  <c r="DK1118" i="5" s="1"/>
  <c r="Z1117" i="5"/>
  <c r="DK1117" i="5" s="1"/>
  <c r="Z1116" i="5"/>
  <c r="DK1116" i="5" s="1"/>
  <c r="Z1115" i="5"/>
  <c r="DK1115" i="5" s="1"/>
  <c r="Z1114" i="5"/>
  <c r="DK1114" i="5" s="1"/>
  <c r="Z1113" i="5"/>
  <c r="DK1113" i="5" s="1"/>
  <c r="Z1112" i="5"/>
  <c r="DK1112" i="5" s="1"/>
  <c r="Z1111" i="5"/>
  <c r="DK1111" i="5" s="1"/>
  <c r="Z1110" i="5"/>
  <c r="DK1110" i="5" s="1"/>
  <c r="Z1109" i="5"/>
  <c r="DK1109" i="5" s="1"/>
  <c r="Z1108" i="5"/>
  <c r="DK1108" i="5" s="1"/>
  <c r="Z1107" i="5"/>
  <c r="DK1107" i="5" s="1"/>
  <c r="Z1106" i="5"/>
  <c r="DK1106" i="5" s="1"/>
  <c r="Z1105" i="5"/>
  <c r="DK1105" i="5" s="1"/>
  <c r="Z1104" i="5"/>
  <c r="DK1104" i="5" s="1"/>
  <c r="Z1103" i="5"/>
  <c r="DK1103" i="5" s="1"/>
  <c r="Z1102" i="5"/>
  <c r="DK1102" i="5" s="1"/>
  <c r="Z1101" i="5"/>
  <c r="DK1101" i="5" s="1"/>
  <c r="Z1100" i="5"/>
  <c r="DK1100" i="5" s="1"/>
  <c r="Z1099" i="5"/>
  <c r="DK1099" i="5" s="1"/>
  <c r="Z1098" i="5"/>
  <c r="DK1098" i="5" s="1"/>
  <c r="Z1097" i="5"/>
  <c r="DK1097" i="5" s="1"/>
  <c r="Z1096" i="5"/>
  <c r="DK1096" i="5" s="1"/>
  <c r="Z1095" i="5"/>
  <c r="DK1095" i="5" s="1"/>
  <c r="Z1094" i="5"/>
  <c r="DK1094" i="5" s="1"/>
  <c r="Z1093" i="5"/>
  <c r="DK1093" i="5" s="1"/>
  <c r="Z1092" i="5"/>
  <c r="DK1092" i="5" s="1"/>
  <c r="Z1091" i="5"/>
  <c r="DK1091" i="5" s="1"/>
  <c r="Z1090" i="5"/>
  <c r="DK1090" i="5" s="1"/>
  <c r="Z1089" i="5"/>
  <c r="DK1089" i="5" s="1"/>
  <c r="Z1088" i="5"/>
  <c r="DK1088" i="5" s="1"/>
  <c r="Z1087" i="5"/>
  <c r="DK1087" i="5" s="1"/>
  <c r="Z1086" i="5"/>
  <c r="DK1086" i="5" s="1"/>
  <c r="Z1085" i="5"/>
  <c r="DK1085" i="5" s="1"/>
  <c r="Z1084" i="5"/>
  <c r="DK1084" i="5" s="1"/>
  <c r="Z1083" i="5"/>
  <c r="DK1083" i="5" s="1"/>
  <c r="Z1082" i="5"/>
  <c r="DK1082" i="5" s="1"/>
  <c r="Z1081" i="5"/>
  <c r="DK1081" i="5" s="1"/>
  <c r="Z1080" i="5"/>
  <c r="DK1080" i="5" s="1"/>
  <c r="Z1079" i="5"/>
  <c r="DK1079" i="5" s="1"/>
  <c r="Z1078" i="5"/>
  <c r="DK1078" i="5" s="1"/>
  <c r="Z1077" i="5"/>
  <c r="DK1077" i="5" s="1"/>
  <c r="Z1076" i="5"/>
  <c r="DK1076" i="5" s="1"/>
  <c r="Z1075" i="5"/>
  <c r="DK1075" i="5" s="1"/>
  <c r="Z1074" i="5"/>
  <c r="DK1074" i="5" s="1"/>
  <c r="Z1073" i="5"/>
  <c r="DK1073" i="5" s="1"/>
  <c r="Z1072" i="5"/>
  <c r="DK1072" i="5" s="1"/>
  <c r="Z1071" i="5"/>
  <c r="DK1071" i="5" s="1"/>
  <c r="Z1070" i="5"/>
  <c r="DK1070" i="5" s="1"/>
  <c r="Z1069" i="5"/>
  <c r="DK1069" i="5" s="1"/>
  <c r="Z1068" i="5"/>
  <c r="DK1068" i="5" s="1"/>
  <c r="Z1067" i="5"/>
  <c r="DK1067" i="5" s="1"/>
  <c r="Z1066" i="5"/>
  <c r="DK1066" i="5" s="1"/>
  <c r="Z1065" i="5"/>
  <c r="DK1065" i="5" s="1"/>
  <c r="Z1064" i="5"/>
  <c r="DK1064" i="5" s="1"/>
  <c r="Z1063" i="5"/>
  <c r="DK1063" i="5" s="1"/>
  <c r="Z1062" i="5"/>
  <c r="DK1062" i="5" s="1"/>
  <c r="Z1061" i="5"/>
  <c r="DK1061" i="5" s="1"/>
  <c r="Z1060" i="5"/>
  <c r="DK1060" i="5" s="1"/>
  <c r="Z1059" i="5"/>
  <c r="DK1059" i="5" s="1"/>
  <c r="Z1058" i="5"/>
  <c r="DK1058" i="5" s="1"/>
  <c r="Z1057" i="5"/>
  <c r="DK1057" i="5" s="1"/>
  <c r="Z1056" i="5"/>
  <c r="DK1056" i="5" s="1"/>
  <c r="Z1055" i="5"/>
  <c r="DK1055" i="5" s="1"/>
  <c r="Z1054" i="5"/>
  <c r="DK1054" i="5" s="1"/>
  <c r="Z1053" i="5"/>
  <c r="DK1053" i="5" s="1"/>
  <c r="Z1052" i="5"/>
  <c r="DK1052" i="5" s="1"/>
  <c r="Z1051" i="5"/>
  <c r="DK1051" i="5" s="1"/>
  <c r="Z1050" i="5"/>
  <c r="DK1050" i="5" s="1"/>
  <c r="Z1049" i="5"/>
  <c r="DK1049" i="5" s="1"/>
  <c r="Z1048" i="5"/>
  <c r="DK1048" i="5" s="1"/>
  <c r="Z1047" i="5"/>
  <c r="DK1047" i="5" s="1"/>
  <c r="Z1046" i="5"/>
  <c r="DK1046" i="5" s="1"/>
  <c r="Z1045" i="5"/>
  <c r="DK1045" i="5" s="1"/>
  <c r="Z1044" i="5"/>
  <c r="DK1044" i="5" s="1"/>
  <c r="Z1043" i="5"/>
  <c r="DK1043" i="5" s="1"/>
  <c r="Z1042" i="5"/>
  <c r="DK1042" i="5" s="1"/>
  <c r="Z1041" i="5"/>
  <c r="DK1041" i="5" s="1"/>
  <c r="Z1040" i="5"/>
  <c r="DK1040" i="5" s="1"/>
  <c r="Z1039" i="5"/>
  <c r="DK1039" i="5" s="1"/>
  <c r="Z1038" i="5"/>
  <c r="DK1038" i="5" s="1"/>
  <c r="Z1037" i="5"/>
  <c r="DK1037" i="5" s="1"/>
  <c r="Z1036" i="5"/>
  <c r="DK1036" i="5" s="1"/>
  <c r="Z1035" i="5"/>
  <c r="DK1035" i="5" s="1"/>
  <c r="Z1034" i="5"/>
  <c r="DK1034" i="5" s="1"/>
  <c r="Z1033" i="5"/>
  <c r="DK1033" i="5" s="1"/>
  <c r="Z1032" i="5"/>
  <c r="DK1032" i="5" s="1"/>
  <c r="Z1031" i="5"/>
  <c r="DK1031" i="5" s="1"/>
  <c r="Z1030" i="5"/>
  <c r="DK1030" i="5" s="1"/>
  <c r="Z1029" i="5"/>
  <c r="DK1029" i="5" s="1"/>
  <c r="Z1028" i="5"/>
  <c r="DK1028" i="5" s="1"/>
  <c r="Z1027" i="5"/>
  <c r="DK1027" i="5" s="1"/>
  <c r="Z1026" i="5"/>
  <c r="DK1026" i="5" s="1"/>
  <c r="Z1025" i="5"/>
  <c r="DK1025" i="5" s="1"/>
  <c r="Z1024" i="5"/>
  <c r="DK1024" i="5" s="1"/>
  <c r="Z1023" i="5"/>
  <c r="DK1023" i="5" s="1"/>
  <c r="Z1022" i="5"/>
  <c r="DK1022" i="5" s="1"/>
  <c r="Z1021" i="5"/>
  <c r="DK1021" i="5" s="1"/>
  <c r="Z1020" i="5"/>
  <c r="DK1020" i="5" s="1"/>
  <c r="Z1019" i="5"/>
  <c r="DK1019" i="5" s="1"/>
  <c r="Z1018" i="5"/>
  <c r="DK1018" i="5" s="1"/>
  <c r="Z1017" i="5"/>
  <c r="DK1017" i="5" s="1"/>
  <c r="Z1016" i="5"/>
  <c r="DK1016" i="5" s="1"/>
  <c r="Z1015" i="5"/>
  <c r="DK1015" i="5" s="1"/>
  <c r="Z1014" i="5"/>
  <c r="DK1014" i="5" s="1"/>
  <c r="Z1013" i="5"/>
  <c r="DK1013" i="5" s="1"/>
  <c r="Z1012" i="5"/>
  <c r="DK1012" i="5" s="1"/>
  <c r="Z1011" i="5"/>
  <c r="DK1011" i="5" s="1"/>
  <c r="Z1010" i="5"/>
  <c r="DK1010" i="5" s="1"/>
  <c r="Z1009" i="5"/>
  <c r="DK1009" i="5" s="1"/>
  <c r="Z1008" i="5"/>
  <c r="DK1008" i="5" s="1"/>
  <c r="Z1007" i="5"/>
  <c r="DK1007" i="5" s="1"/>
  <c r="Z1006" i="5"/>
  <c r="DK1006" i="5" s="1"/>
  <c r="Z1005" i="5"/>
  <c r="DK1005" i="5" s="1"/>
  <c r="Z1004" i="5"/>
  <c r="DK1004" i="5" s="1"/>
  <c r="Z1003" i="5"/>
  <c r="DK1003" i="5" s="1"/>
  <c r="Z1002" i="5"/>
  <c r="DK1002" i="5" s="1"/>
  <c r="Z1001" i="5"/>
  <c r="DK1001" i="5" s="1"/>
  <c r="Z1000" i="5"/>
  <c r="DK1000" i="5" s="1"/>
  <c r="Z999" i="5"/>
  <c r="DK999" i="5" s="1"/>
  <c r="Z998" i="5"/>
  <c r="DK998" i="5" s="1"/>
  <c r="Z997" i="5"/>
  <c r="DK997" i="5" s="1"/>
  <c r="Z996" i="5"/>
  <c r="DK996" i="5" s="1"/>
  <c r="Z995" i="5"/>
  <c r="DK995" i="5" s="1"/>
  <c r="Z994" i="5"/>
  <c r="DK994" i="5" s="1"/>
  <c r="Z993" i="5"/>
  <c r="DK993" i="5" s="1"/>
  <c r="Z992" i="5"/>
  <c r="DK992" i="5" s="1"/>
  <c r="Z991" i="5"/>
  <c r="DK991" i="5" s="1"/>
  <c r="Z990" i="5"/>
  <c r="DK990" i="5" s="1"/>
  <c r="Z989" i="5"/>
  <c r="DK989" i="5" s="1"/>
  <c r="Z988" i="5"/>
  <c r="DK988" i="5" s="1"/>
  <c r="Z987" i="5"/>
  <c r="DK987" i="5" s="1"/>
  <c r="Z986" i="5"/>
  <c r="DK986" i="5" s="1"/>
  <c r="Z985" i="5"/>
  <c r="DK985" i="5" s="1"/>
  <c r="Z984" i="5"/>
  <c r="DK984" i="5" s="1"/>
  <c r="Z983" i="5"/>
  <c r="DK983" i="5" s="1"/>
  <c r="Z982" i="5"/>
  <c r="DK982" i="5" s="1"/>
  <c r="Z981" i="5"/>
  <c r="DK981" i="5" s="1"/>
  <c r="Z980" i="5"/>
  <c r="DK980" i="5" s="1"/>
  <c r="Z979" i="5"/>
  <c r="DK979" i="5" s="1"/>
  <c r="Z978" i="5"/>
  <c r="DK978" i="5" s="1"/>
  <c r="Z977" i="5"/>
  <c r="DK977" i="5" s="1"/>
  <c r="Z976" i="5"/>
  <c r="DK976" i="5" s="1"/>
  <c r="Z975" i="5"/>
  <c r="DK975" i="5" s="1"/>
  <c r="Z974" i="5"/>
  <c r="DK974" i="5" s="1"/>
  <c r="Z973" i="5"/>
  <c r="DK973" i="5" s="1"/>
  <c r="Z972" i="5"/>
  <c r="DK972" i="5" s="1"/>
  <c r="Z971" i="5"/>
  <c r="DK971" i="5" s="1"/>
  <c r="Z970" i="5"/>
  <c r="DK970" i="5" s="1"/>
  <c r="Z969" i="5"/>
  <c r="DK969" i="5" s="1"/>
  <c r="Z968" i="5"/>
  <c r="DK968" i="5" s="1"/>
  <c r="Z967" i="5"/>
  <c r="DK967" i="5" s="1"/>
  <c r="Z966" i="5"/>
  <c r="DK966" i="5" s="1"/>
  <c r="Z965" i="5"/>
  <c r="DK965" i="5" s="1"/>
  <c r="Z964" i="5"/>
  <c r="DK964" i="5" s="1"/>
  <c r="Z963" i="5"/>
  <c r="DK963" i="5" s="1"/>
  <c r="Z962" i="5"/>
  <c r="DK962" i="5" s="1"/>
  <c r="Z961" i="5"/>
  <c r="DK961" i="5" s="1"/>
  <c r="Z960" i="5"/>
  <c r="DK960" i="5" s="1"/>
  <c r="Z959" i="5"/>
  <c r="DK959" i="5" s="1"/>
  <c r="Z958" i="5"/>
  <c r="DK958" i="5" s="1"/>
  <c r="Z957" i="5"/>
  <c r="DK957" i="5" s="1"/>
  <c r="Z956" i="5"/>
  <c r="DK956" i="5" s="1"/>
  <c r="Z955" i="5"/>
  <c r="DK955" i="5" s="1"/>
  <c r="Z954" i="5"/>
  <c r="DK954" i="5" s="1"/>
  <c r="Z953" i="5"/>
  <c r="DK953" i="5" s="1"/>
  <c r="Z952" i="5"/>
  <c r="DK952" i="5" s="1"/>
  <c r="Z951" i="5"/>
  <c r="DK951" i="5" s="1"/>
  <c r="Z950" i="5"/>
  <c r="DK950" i="5" s="1"/>
  <c r="Z949" i="5"/>
  <c r="DK949" i="5" s="1"/>
  <c r="Z948" i="5"/>
  <c r="DK948" i="5" s="1"/>
  <c r="Z947" i="5"/>
  <c r="DK947" i="5" s="1"/>
  <c r="Z946" i="5"/>
  <c r="DK946" i="5" s="1"/>
  <c r="Z945" i="5"/>
  <c r="DK945" i="5" s="1"/>
  <c r="Z944" i="5"/>
  <c r="DK944" i="5" s="1"/>
  <c r="Z943" i="5"/>
  <c r="DK943" i="5" s="1"/>
  <c r="Z942" i="5"/>
  <c r="DK942" i="5" s="1"/>
  <c r="Z941" i="5"/>
  <c r="DK941" i="5" s="1"/>
  <c r="Z940" i="5"/>
  <c r="DK940" i="5" s="1"/>
  <c r="Z939" i="5"/>
  <c r="DK939" i="5" s="1"/>
  <c r="Z938" i="5"/>
  <c r="DK938" i="5" s="1"/>
  <c r="Z937" i="5"/>
  <c r="DK937" i="5" s="1"/>
  <c r="Z936" i="5"/>
  <c r="DK936" i="5" s="1"/>
  <c r="Z935" i="5"/>
  <c r="DK935" i="5" s="1"/>
  <c r="Z934" i="5"/>
  <c r="DK934" i="5" s="1"/>
  <c r="Z933" i="5"/>
  <c r="DK933" i="5" s="1"/>
  <c r="Z932" i="5"/>
  <c r="DK932" i="5" s="1"/>
  <c r="Z931" i="5"/>
  <c r="DK931" i="5" s="1"/>
  <c r="Z930" i="5"/>
  <c r="DK930" i="5" s="1"/>
  <c r="Z929" i="5"/>
  <c r="DK929" i="5" s="1"/>
  <c r="Z928" i="5"/>
  <c r="DK928" i="5" s="1"/>
  <c r="Z927" i="5"/>
  <c r="DK927" i="5" s="1"/>
  <c r="Z926" i="5"/>
  <c r="DK926" i="5" s="1"/>
  <c r="Z925" i="5"/>
  <c r="DK925" i="5" s="1"/>
  <c r="Z924" i="5"/>
  <c r="DK924" i="5" s="1"/>
  <c r="Z923" i="5"/>
  <c r="DK923" i="5" s="1"/>
  <c r="Z922" i="5"/>
  <c r="DK922" i="5" s="1"/>
  <c r="Z921" i="5"/>
  <c r="DK921" i="5" s="1"/>
  <c r="Z920" i="5"/>
  <c r="DK920" i="5" s="1"/>
  <c r="Z919" i="5"/>
  <c r="DK919" i="5" s="1"/>
  <c r="Z918" i="5"/>
  <c r="DK918" i="5" s="1"/>
  <c r="Z917" i="5"/>
  <c r="DK917" i="5" s="1"/>
  <c r="Z916" i="5"/>
  <c r="DK916" i="5" s="1"/>
  <c r="Z915" i="5"/>
  <c r="DK915" i="5" s="1"/>
  <c r="Z914" i="5"/>
  <c r="DK914" i="5" s="1"/>
  <c r="Z913" i="5"/>
  <c r="DK913" i="5" s="1"/>
  <c r="Z912" i="5"/>
  <c r="DK912" i="5" s="1"/>
  <c r="Z911" i="5"/>
  <c r="DK911" i="5" s="1"/>
  <c r="Z910" i="5"/>
  <c r="DK910" i="5" s="1"/>
  <c r="Z909" i="5"/>
  <c r="DK909" i="5" s="1"/>
  <c r="Z908" i="5"/>
  <c r="DK908" i="5" s="1"/>
  <c r="Z907" i="5"/>
  <c r="DK907" i="5" s="1"/>
  <c r="Z906" i="5"/>
  <c r="DK906" i="5" s="1"/>
  <c r="Z905" i="5"/>
  <c r="DK905" i="5" s="1"/>
  <c r="Z904" i="5"/>
  <c r="DK904" i="5" s="1"/>
  <c r="Z903" i="5"/>
  <c r="DK903" i="5" s="1"/>
  <c r="Z902" i="5"/>
  <c r="DK902" i="5" s="1"/>
  <c r="Z901" i="5"/>
  <c r="DK901" i="5" s="1"/>
  <c r="Z900" i="5"/>
  <c r="DK900" i="5" s="1"/>
  <c r="Z899" i="5"/>
  <c r="DK899" i="5" s="1"/>
  <c r="Z898" i="5"/>
  <c r="DK898" i="5" s="1"/>
  <c r="Z897" i="5"/>
  <c r="DK897" i="5" s="1"/>
  <c r="Z896" i="5"/>
  <c r="DK896" i="5" s="1"/>
  <c r="Z895" i="5"/>
  <c r="DK895" i="5" s="1"/>
  <c r="Z894" i="5"/>
  <c r="DK894" i="5" s="1"/>
  <c r="Z893" i="5"/>
  <c r="DK893" i="5" s="1"/>
  <c r="Z892" i="5"/>
  <c r="DK892" i="5" s="1"/>
  <c r="Z891" i="5"/>
  <c r="DK891" i="5" s="1"/>
  <c r="Z890" i="5"/>
  <c r="DK890" i="5" s="1"/>
  <c r="Z889" i="5"/>
  <c r="DK889" i="5" s="1"/>
  <c r="Z888" i="5"/>
  <c r="DK888" i="5" s="1"/>
  <c r="Z887" i="5"/>
  <c r="DK887" i="5" s="1"/>
  <c r="Z886" i="5"/>
  <c r="DK886" i="5" s="1"/>
  <c r="Z885" i="5"/>
  <c r="DK885" i="5" s="1"/>
  <c r="Z884" i="5"/>
  <c r="DK884" i="5" s="1"/>
  <c r="Z883" i="5"/>
  <c r="DK883" i="5" s="1"/>
  <c r="Z882" i="5"/>
  <c r="DK882" i="5" s="1"/>
  <c r="Z881" i="5"/>
  <c r="DK881" i="5" s="1"/>
  <c r="Z880" i="5"/>
  <c r="DK880" i="5" s="1"/>
  <c r="Z879" i="5"/>
  <c r="DK879" i="5" s="1"/>
  <c r="Z878" i="5"/>
  <c r="DK878" i="5" s="1"/>
  <c r="Z877" i="5"/>
  <c r="DK877" i="5" s="1"/>
  <c r="Z876" i="5"/>
  <c r="DK876" i="5" s="1"/>
  <c r="Z875" i="5"/>
  <c r="DK875" i="5" s="1"/>
  <c r="Z874" i="5"/>
  <c r="DK874" i="5" s="1"/>
  <c r="Z873" i="5"/>
  <c r="DK873" i="5" s="1"/>
  <c r="Z872" i="5"/>
  <c r="DK872" i="5" s="1"/>
  <c r="Z871" i="5"/>
  <c r="DK871" i="5" s="1"/>
  <c r="Z870" i="5"/>
  <c r="DK870" i="5" s="1"/>
  <c r="Z869" i="5"/>
  <c r="DK869" i="5" s="1"/>
  <c r="Z868" i="5"/>
  <c r="DK868" i="5" s="1"/>
  <c r="Z867" i="5"/>
  <c r="DK867" i="5" s="1"/>
  <c r="Z866" i="5"/>
  <c r="DK866" i="5" s="1"/>
  <c r="Z865" i="5"/>
  <c r="DK865" i="5" s="1"/>
  <c r="Z864" i="5"/>
  <c r="DK864" i="5" s="1"/>
  <c r="Z863" i="5"/>
  <c r="DK863" i="5" s="1"/>
  <c r="Z862" i="5"/>
  <c r="DK862" i="5" s="1"/>
  <c r="Z861" i="5"/>
  <c r="DK861" i="5" s="1"/>
  <c r="Z860" i="5"/>
  <c r="DK860" i="5" s="1"/>
  <c r="Z859" i="5"/>
  <c r="DK859" i="5" s="1"/>
  <c r="Z858" i="5"/>
  <c r="DK858" i="5" s="1"/>
  <c r="Z857" i="5"/>
  <c r="DK857" i="5" s="1"/>
  <c r="Z856" i="5"/>
  <c r="DK856" i="5" s="1"/>
  <c r="Z855" i="5"/>
  <c r="DK855" i="5" s="1"/>
  <c r="Z854" i="5"/>
  <c r="DK854" i="5" s="1"/>
  <c r="Z853" i="5"/>
  <c r="DK853" i="5" s="1"/>
  <c r="Z852" i="5"/>
  <c r="DK852" i="5" s="1"/>
  <c r="Z851" i="5"/>
  <c r="DK851" i="5" s="1"/>
  <c r="Z850" i="5"/>
  <c r="DK850" i="5" s="1"/>
  <c r="Z849" i="5"/>
  <c r="DK849" i="5" s="1"/>
  <c r="Z848" i="5"/>
  <c r="DK848" i="5" s="1"/>
  <c r="Z847" i="5"/>
  <c r="DK847" i="5" s="1"/>
  <c r="Z846" i="5"/>
  <c r="DK846" i="5" s="1"/>
  <c r="Z845" i="5"/>
  <c r="DK845" i="5" s="1"/>
  <c r="Z844" i="5"/>
  <c r="DK844" i="5" s="1"/>
  <c r="Z843" i="5"/>
  <c r="DK843" i="5" s="1"/>
  <c r="Z842" i="5"/>
  <c r="DK842" i="5" s="1"/>
  <c r="Z841" i="5"/>
  <c r="DK841" i="5" s="1"/>
  <c r="Z840" i="5"/>
  <c r="DK840" i="5" s="1"/>
  <c r="Z839" i="5"/>
  <c r="DK839" i="5" s="1"/>
  <c r="Z838" i="5"/>
  <c r="DK838" i="5" s="1"/>
  <c r="Z837" i="5"/>
  <c r="DK837" i="5" s="1"/>
  <c r="Z836" i="5"/>
  <c r="DK836" i="5" s="1"/>
  <c r="Z835" i="5"/>
  <c r="DK835" i="5" s="1"/>
  <c r="Z834" i="5"/>
  <c r="DK834" i="5" s="1"/>
  <c r="Z833" i="5"/>
  <c r="DK833" i="5" s="1"/>
  <c r="Z832" i="5"/>
  <c r="DK832" i="5" s="1"/>
  <c r="Z831" i="5"/>
  <c r="DK831" i="5" s="1"/>
  <c r="Z830" i="5"/>
  <c r="DK830" i="5" s="1"/>
  <c r="Z829" i="5"/>
  <c r="DK829" i="5" s="1"/>
  <c r="Z828" i="5"/>
  <c r="DK828" i="5" s="1"/>
  <c r="Z827" i="5"/>
  <c r="DK827" i="5" s="1"/>
  <c r="Z826" i="5"/>
  <c r="DK826" i="5" s="1"/>
  <c r="Z825" i="5"/>
  <c r="DK825" i="5" s="1"/>
  <c r="Z824" i="5"/>
  <c r="DK824" i="5" s="1"/>
  <c r="Z823" i="5"/>
  <c r="DK823" i="5" s="1"/>
  <c r="Z822" i="5"/>
  <c r="DK822" i="5" s="1"/>
  <c r="Z821" i="5"/>
  <c r="DK821" i="5" s="1"/>
  <c r="Z820" i="5"/>
  <c r="DK820" i="5" s="1"/>
  <c r="Z819" i="5"/>
  <c r="DK819" i="5" s="1"/>
  <c r="Z818" i="5"/>
  <c r="DK818" i="5" s="1"/>
  <c r="Z817" i="5"/>
  <c r="DK817" i="5" s="1"/>
  <c r="Z816" i="5"/>
  <c r="DK816" i="5" s="1"/>
  <c r="Z815" i="5"/>
  <c r="DK815" i="5" s="1"/>
  <c r="Z814" i="5"/>
  <c r="DK814" i="5" s="1"/>
  <c r="Z813" i="5"/>
  <c r="DK813" i="5" s="1"/>
  <c r="Z812" i="5"/>
  <c r="DK812" i="5" s="1"/>
  <c r="Z811" i="5"/>
  <c r="DK811" i="5" s="1"/>
  <c r="Z810" i="5"/>
  <c r="DK810" i="5" s="1"/>
  <c r="Z809" i="5"/>
  <c r="DK809" i="5" s="1"/>
  <c r="Z808" i="5"/>
  <c r="DK808" i="5" s="1"/>
  <c r="Z807" i="5"/>
  <c r="DK807" i="5" s="1"/>
  <c r="Z806" i="5"/>
  <c r="DK806" i="5" s="1"/>
  <c r="Z805" i="5"/>
  <c r="DK805" i="5" s="1"/>
  <c r="Z804" i="5"/>
  <c r="DK804" i="5" s="1"/>
  <c r="Z803" i="5"/>
  <c r="DK803" i="5" s="1"/>
  <c r="Z802" i="5"/>
  <c r="DK802" i="5" s="1"/>
  <c r="Z801" i="5"/>
  <c r="DK801" i="5" s="1"/>
  <c r="Z800" i="5"/>
  <c r="DK800" i="5" s="1"/>
  <c r="Z799" i="5"/>
  <c r="DK799" i="5" s="1"/>
  <c r="Z798" i="5"/>
  <c r="DK798" i="5" s="1"/>
  <c r="Z797" i="5"/>
  <c r="DK797" i="5" s="1"/>
  <c r="Z796" i="5"/>
  <c r="DK796" i="5" s="1"/>
  <c r="Z795" i="5"/>
  <c r="DK795" i="5" s="1"/>
  <c r="Z794" i="5"/>
  <c r="DK794" i="5" s="1"/>
  <c r="Z793" i="5"/>
  <c r="DK793" i="5" s="1"/>
  <c r="Z792" i="5"/>
  <c r="DK792" i="5" s="1"/>
  <c r="Z791" i="5"/>
  <c r="DK791" i="5" s="1"/>
  <c r="Z790" i="5"/>
  <c r="DK790" i="5" s="1"/>
  <c r="Z789" i="5"/>
  <c r="DK789" i="5" s="1"/>
  <c r="Z788" i="5"/>
  <c r="DK788" i="5" s="1"/>
  <c r="Z787" i="5"/>
  <c r="DK787" i="5" s="1"/>
  <c r="Z786" i="5"/>
  <c r="DK786" i="5" s="1"/>
  <c r="Z785" i="5"/>
  <c r="DK785" i="5" s="1"/>
  <c r="Z784" i="5"/>
  <c r="DK784" i="5" s="1"/>
  <c r="Z783" i="5"/>
  <c r="DK783" i="5" s="1"/>
  <c r="Z782" i="5"/>
  <c r="DK782" i="5" s="1"/>
  <c r="Z781" i="5"/>
  <c r="DK781" i="5" s="1"/>
  <c r="Z780" i="5"/>
  <c r="DK780" i="5" s="1"/>
  <c r="Z779" i="5"/>
  <c r="DK779" i="5" s="1"/>
  <c r="Z778" i="5"/>
  <c r="DK778" i="5" s="1"/>
  <c r="Z777" i="5"/>
  <c r="DK777" i="5" s="1"/>
  <c r="Z776" i="5"/>
  <c r="DK776" i="5" s="1"/>
  <c r="Z775" i="5"/>
  <c r="DK775" i="5" s="1"/>
  <c r="Z774" i="5"/>
  <c r="DK774" i="5" s="1"/>
  <c r="Z773" i="5"/>
  <c r="DK773" i="5" s="1"/>
  <c r="Z772" i="5"/>
  <c r="DK772" i="5" s="1"/>
  <c r="Z771" i="5"/>
  <c r="DK771" i="5" s="1"/>
  <c r="Z770" i="5"/>
  <c r="DK770" i="5" s="1"/>
  <c r="Z769" i="5"/>
  <c r="DK769" i="5" s="1"/>
  <c r="Z768" i="5"/>
  <c r="DK768" i="5" s="1"/>
  <c r="Z767" i="5"/>
  <c r="DK767" i="5" s="1"/>
  <c r="Z766" i="5"/>
  <c r="DK766" i="5" s="1"/>
  <c r="Z765" i="5"/>
  <c r="DK765" i="5" s="1"/>
  <c r="Z764" i="5"/>
  <c r="DK764" i="5" s="1"/>
  <c r="Z763" i="5"/>
  <c r="DK763" i="5" s="1"/>
  <c r="Z762" i="5"/>
  <c r="DK762" i="5" s="1"/>
  <c r="Z761" i="5"/>
  <c r="DK761" i="5" s="1"/>
  <c r="Z760" i="5"/>
  <c r="DK760" i="5" s="1"/>
  <c r="Z759" i="5"/>
  <c r="DK759" i="5" s="1"/>
  <c r="Z758" i="5"/>
  <c r="DK758" i="5" s="1"/>
  <c r="Z757" i="5"/>
  <c r="DK757" i="5" s="1"/>
  <c r="Z756" i="5"/>
  <c r="DK756" i="5" s="1"/>
  <c r="Z755" i="5"/>
  <c r="DK755" i="5" s="1"/>
  <c r="Z754" i="5"/>
  <c r="DK754" i="5" s="1"/>
  <c r="Z753" i="5"/>
  <c r="DK753" i="5" s="1"/>
  <c r="Z752" i="5"/>
  <c r="DK752" i="5" s="1"/>
  <c r="Z751" i="5"/>
  <c r="DK751" i="5" s="1"/>
  <c r="Z750" i="5"/>
  <c r="DK750" i="5" s="1"/>
  <c r="Z749" i="5"/>
  <c r="DK749" i="5" s="1"/>
  <c r="Z748" i="5"/>
  <c r="DK748" i="5" s="1"/>
  <c r="Z747" i="5"/>
  <c r="DK747" i="5" s="1"/>
  <c r="Z746" i="5"/>
  <c r="DK746" i="5" s="1"/>
  <c r="Z745" i="5"/>
  <c r="DK745" i="5" s="1"/>
  <c r="Z744" i="5"/>
  <c r="DK744" i="5" s="1"/>
  <c r="Z743" i="5"/>
  <c r="DK743" i="5" s="1"/>
  <c r="Z742" i="5"/>
  <c r="DK742" i="5" s="1"/>
  <c r="Z741" i="5"/>
  <c r="DK741" i="5" s="1"/>
  <c r="Z740" i="5"/>
  <c r="DK740" i="5" s="1"/>
  <c r="Z739" i="5"/>
  <c r="DK739" i="5" s="1"/>
  <c r="Z738" i="5"/>
  <c r="DK738" i="5" s="1"/>
  <c r="Z737" i="5"/>
  <c r="DK737" i="5" s="1"/>
  <c r="Z736" i="5"/>
  <c r="DK736" i="5" s="1"/>
  <c r="Z735" i="5"/>
  <c r="DK735" i="5" s="1"/>
  <c r="Z734" i="5"/>
  <c r="DK734" i="5" s="1"/>
  <c r="Z733" i="5"/>
  <c r="DK733" i="5" s="1"/>
  <c r="Z732" i="5"/>
  <c r="DK732" i="5" s="1"/>
  <c r="Z731" i="5"/>
  <c r="DK731" i="5" s="1"/>
  <c r="Z730" i="5"/>
  <c r="DK730" i="5" s="1"/>
  <c r="Z729" i="5"/>
  <c r="DK729" i="5" s="1"/>
  <c r="Z728" i="5"/>
  <c r="DK728" i="5" s="1"/>
  <c r="Z727" i="5"/>
  <c r="DK727" i="5" s="1"/>
  <c r="Z726" i="5"/>
  <c r="DK726" i="5" s="1"/>
  <c r="Z725" i="5"/>
  <c r="DK725" i="5" s="1"/>
  <c r="Z724" i="5"/>
  <c r="DK724" i="5" s="1"/>
  <c r="Z723" i="5"/>
  <c r="DK723" i="5" s="1"/>
  <c r="Z722" i="5"/>
  <c r="DK722" i="5" s="1"/>
  <c r="Z721" i="5"/>
  <c r="DK721" i="5" s="1"/>
  <c r="Z720" i="5"/>
  <c r="DK720" i="5" s="1"/>
  <c r="Z719" i="5"/>
  <c r="DK719" i="5" s="1"/>
  <c r="Z718" i="5"/>
  <c r="DK718" i="5" s="1"/>
  <c r="Z717" i="5"/>
  <c r="DK717" i="5" s="1"/>
  <c r="Z716" i="5"/>
  <c r="DK716" i="5" s="1"/>
  <c r="Z715" i="5"/>
  <c r="DK715" i="5" s="1"/>
  <c r="Z714" i="5"/>
  <c r="DK714" i="5" s="1"/>
  <c r="Z713" i="5"/>
  <c r="DK713" i="5" s="1"/>
  <c r="Z712" i="5"/>
  <c r="DK712" i="5" s="1"/>
  <c r="Z711" i="5"/>
  <c r="DK711" i="5" s="1"/>
  <c r="Z710" i="5"/>
  <c r="DK710" i="5" s="1"/>
  <c r="Z709" i="5"/>
  <c r="DK709" i="5" s="1"/>
  <c r="Z708" i="5"/>
  <c r="DK708" i="5" s="1"/>
  <c r="Z707" i="5"/>
  <c r="DK707" i="5" s="1"/>
  <c r="Z706" i="5"/>
  <c r="DK706" i="5" s="1"/>
  <c r="Z705" i="5"/>
  <c r="DK705" i="5" s="1"/>
  <c r="Z704" i="5"/>
  <c r="DK704" i="5" s="1"/>
  <c r="Z703" i="5"/>
  <c r="DK703" i="5" s="1"/>
  <c r="Z702" i="5"/>
  <c r="DK702" i="5" s="1"/>
  <c r="Z701" i="5"/>
  <c r="DK701" i="5" s="1"/>
  <c r="Z700" i="5"/>
  <c r="DK700" i="5" s="1"/>
  <c r="Z699" i="5"/>
  <c r="DK699" i="5" s="1"/>
  <c r="Z698" i="5"/>
  <c r="DK698" i="5" s="1"/>
  <c r="Z697" i="5"/>
  <c r="DK697" i="5" s="1"/>
  <c r="Z696" i="5"/>
  <c r="DK696" i="5" s="1"/>
  <c r="Z695" i="5"/>
  <c r="DK695" i="5" s="1"/>
  <c r="Z694" i="5"/>
  <c r="DK694" i="5" s="1"/>
  <c r="Z693" i="5"/>
  <c r="DK693" i="5" s="1"/>
  <c r="Z692" i="5"/>
  <c r="DK692" i="5" s="1"/>
  <c r="Z691" i="5"/>
  <c r="DK691" i="5" s="1"/>
  <c r="Z690" i="5"/>
  <c r="DK690" i="5" s="1"/>
  <c r="Z689" i="5"/>
  <c r="DK689" i="5" s="1"/>
  <c r="Z688" i="5"/>
  <c r="DK688" i="5" s="1"/>
  <c r="Z687" i="5"/>
  <c r="DK687" i="5" s="1"/>
  <c r="Z686" i="5"/>
  <c r="DK686" i="5" s="1"/>
  <c r="Z685" i="5"/>
  <c r="DK685" i="5" s="1"/>
  <c r="Z684" i="5"/>
  <c r="DK684" i="5" s="1"/>
  <c r="Z683" i="5"/>
  <c r="DK683" i="5" s="1"/>
  <c r="Z682" i="5"/>
  <c r="DK682" i="5" s="1"/>
  <c r="Z681" i="5"/>
  <c r="DK681" i="5" s="1"/>
  <c r="Z680" i="5"/>
  <c r="DK680" i="5" s="1"/>
  <c r="Z679" i="5"/>
  <c r="DK679" i="5" s="1"/>
  <c r="Z678" i="5"/>
  <c r="DK678" i="5" s="1"/>
  <c r="Z677" i="5"/>
  <c r="DK677" i="5" s="1"/>
  <c r="Z676" i="5"/>
  <c r="DK676" i="5" s="1"/>
  <c r="Z675" i="5"/>
  <c r="DK675" i="5" s="1"/>
  <c r="Z674" i="5"/>
  <c r="DK674" i="5" s="1"/>
  <c r="Z673" i="5"/>
  <c r="DK673" i="5" s="1"/>
  <c r="Z672" i="5"/>
  <c r="DK672" i="5" s="1"/>
  <c r="Z671" i="5"/>
  <c r="DK671" i="5" s="1"/>
  <c r="Z670" i="5"/>
  <c r="DK670" i="5" s="1"/>
  <c r="Z669" i="5"/>
  <c r="DK669" i="5" s="1"/>
  <c r="Z668" i="5"/>
  <c r="DK668" i="5" s="1"/>
  <c r="Z667" i="5"/>
  <c r="DK667" i="5" s="1"/>
  <c r="Z666" i="5"/>
  <c r="DK666" i="5" s="1"/>
  <c r="Z665" i="5"/>
  <c r="DK665" i="5" s="1"/>
  <c r="Z664" i="5"/>
  <c r="DK664" i="5" s="1"/>
  <c r="Z663" i="5"/>
  <c r="DK663" i="5" s="1"/>
  <c r="Z662" i="5"/>
  <c r="DK662" i="5" s="1"/>
  <c r="Z661" i="5"/>
  <c r="DK661" i="5" s="1"/>
  <c r="Z660" i="5"/>
  <c r="DK660" i="5" s="1"/>
  <c r="Z659" i="5"/>
  <c r="DK659" i="5" s="1"/>
  <c r="Z658" i="5"/>
  <c r="DK658" i="5" s="1"/>
  <c r="Z657" i="5"/>
  <c r="DK657" i="5" s="1"/>
  <c r="Z656" i="5"/>
  <c r="DK656" i="5" s="1"/>
  <c r="Z655" i="5"/>
  <c r="DK655" i="5" s="1"/>
  <c r="Z654" i="5"/>
  <c r="DK654" i="5" s="1"/>
  <c r="Z653" i="5"/>
  <c r="DK653" i="5" s="1"/>
  <c r="Z652" i="5"/>
  <c r="DK652" i="5" s="1"/>
  <c r="Z651" i="5"/>
  <c r="DK651" i="5" s="1"/>
  <c r="Z650" i="5"/>
  <c r="DK650" i="5" s="1"/>
  <c r="Z649" i="5"/>
  <c r="DK649" i="5" s="1"/>
  <c r="Z648" i="5"/>
  <c r="DK648" i="5" s="1"/>
  <c r="Z647" i="5"/>
  <c r="DK647" i="5" s="1"/>
  <c r="Z646" i="5"/>
  <c r="DK646" i="5" s="1"/>
  <c r="Z645" i="5"/>
  <c r="DK645" i="5" s="1"/>
  <c r="Z644" i="5"/>
  <c r="DK644" i="5" s="1"/>
  <c r="Z643" i="5"/>
  <c r="DK643" i="5" s="1"/>
  <c r="Z642" i="5"/>
  <c r="DK642" i="5" s="1"/>
  <c r="Z641" i="5"/>
  <c r="DK641" i="5" s="1"/>
  <c r="Z640" i="5"/>
  <c r="DK640" i="5" s="1"/>
  <c r="Z639" i="5"/>
  <c r="DK639" i="5" s="1"/>
  <c r="Z638" i="5"/>
  <c r="DK638" i="5" s="1"/>
  <c r="Z637" i="5"/>
  <c r="DK637" i="5" s="1"/>
  <c r="Z636" i="5"/>
  <c r="DK636" i="5" s="1"/>
  <c r="Z635" i="5"/>
  <c r="DK635" i="5" s="1"/>
  <c r="Z634" i="5"/>
  <c r="DK634" i="5" s="1"/>
  <c r="Z633" i="5"/>
  <c r="DK633" i="5" s="1"/>
  <c r="Z632" i="5"/>
  <c r="DK632" i="5" s="1"/>
  <c r="Z631" i="5"/>
  <c r="DK631" i="5" s="1"/>
  <c r="Z630" i="5"/>
  <c r="DK630" i="5" s="1"/>
  <c r="Z629" i="5"/>
  <c r="DK629" i="5" s="1"/>
  <c r="Z628" i="5"/>
  <c r="DK628" i="5" s="1"/>
  <c r="Z627" i="5"/>
  <c r="DK627" i="5" s="1"/>
  <c r="Z626" i="5"/>
  <c r="DK626" i="5" s="1"/>
  <c r="Z625" i="5"/>
  <c r="DK625" i="5" s="1"/>
  <c r="Z624" i="5"/>
  <c r="DK624" i="5" s="1"/>
  <c r="Z623" i="5"/>
  <c r="DK623" i="5" s="1"/>
  <c r="Z622" i="5"/>
  <c r="DK622" i="5" s="1"/>
  <c r="Z621" i="5"/>
  <c r="DK621" i="5" s="1"/>
  <c r="Z620" i="5"/>
  <c r="DK620" i="5" s="1"/>
  <c r="Z619" i="5"/>
  <c r="DK619" i="5" s="1"/>
  <c r="Z618" i="5"/>
  <c r="DK618" i="5" s="1"/>
  <c r="Z617" i="5"/>
  <c r="DK617" i="5" s="1"/>
  <c r="Z616" i="5"/>
  <c r="DK616" i="5" s="1"/>
  <c r="Z615" i="5"/>
  <c r="DK615" i="5" s="1"/>
  <c r="Z614" i="5"/>
  <c r="DK614" i="5" s="1"/>
  <c r="Z613" i="5"/>
  <c r="DK613" i="5" s="1"/>
  <c r="Z612" i="5"/>
  <c r="DK612" i="5" s="1"/>
  <c r="Z611" i="5"/>
  <c r="DK611" i="5" s="1"/>
  <c r="Z610" i="5"/>
  <c r="DK610" i="5" s="1"/>
  <c r="Z609" i="5"/>
  <c r="DK609" i="5" s="1"/>
  <c r="Z608" i="5"/>
  <c r="DK608" i="5" s="1"/>
  <c r="Z607" i="5"/>
  <c r="DK607" i="5" s="1"/>
  <c r="Z606" i="5"/>
  <c r="DK606" i="5" s="1"/>
  <c r="Z605" i="5"/>
  <c r="DK605" i="5" s="1"/>
  <c r="Z604" i="5"/>
  <c r="DK604" i="5" s="1"/>
  <c r="Z603" i="5"/>
  <c r="DK603" i="5" s="1"/>
  <c r="Z602" i="5"/>
  <c r="DK602" i="5" s="1"/>
  <c r="Z601" i="5"/>
  <c r="DK601" i="5" s="1"/>
  <c r="Z600" i="5"/>
  <c r="DK600" i="5" s="1"/>
  <c r="Z599" i="5"/>
  <c r="DK599" i="5" s="1"/>
  <c r="Z598" i="5"/>
  <c r="DK598" i="5" s="1"/>
  <c r="Z597" i="5"/>
  <c r="DK597" i="5" s="1"/>
  <c r="Z596" i="5"/>
  <c r="DK596" i="5" s="1"/>
  <c r="Z595" i="5"/>
  <c r="DK595" i="5" s="1"/>
  <c r="Z594" i="5"/>
  <c r="DK594" i="5" s="1"/>
  <c r="Z593" i="5"/>
  <c r="DK593" i="5" s="1"/>
  <c r="Z592" i="5"/>
  <c r="DK592" i="5" s="1"/>
  <c r="Z591" i="5"/>
  <c r="DK591" i="5" s="1"/>
  <c r="Z590" i="5"/>
  <c r="DK590" i="5" s="1"/>
  <c r="Z589" i="5"/>
  <c r="DK589" i="5" s="1"/>
  <c r="Z588" i="5"/>
  <c r="DK588" i="5" s="1"/>
  <c r="Z587" i="5"/>
  <c r="DK587" i="5" s="1"/>
  <c r="Z586" i="5"/>
  <c r="DK586" i="5" s="1"/>
  <c r="Z585" i="5"/>
  <c r="DK585" i="5" s="1"/>
  <c r="Z584" i="5"/>
  <c r="DK584" i="5" s="1"/>
  <c r="Z583" i="5"/>
  <c r="DK583" i="5" s="1"/>
  <c r="Z582" i="5"/>
  <c r="DK582" i="5" s="1"/>
  <c r="Z581" i="5"/>
  <c r="DK581" i="5" s="1"/>
  <c r="Z580" i="5"/>
  <c r="DK580" i="5" s="1"/>
  <c r="Z579" i="5"/>
  <c r="DK579" i="5" s="1"/>
  <c r="Z578" i="5"/>
  <c r="DK578" i="5" s="1"/>
  <c r="Z577" i="5"/>
  <c r="DK577" i="5" s="1"/>
  <c r="Z576" i="5"/>
  <c r="DK576" i="5" s="1"/>
  <c r="Z575" i="5"/>
  <c r="DK575" i="5" s="1"/>
  <c r="Z574" i="5"/>
  <c r="DK574" i="5" s="1"/>
  <c r="Z573" i="5"/>
  <c r="DK573" i="5" s="1"/>
  <c r="Z572" i="5"/>
  <c r="DK572" i="5" s="1"/>
  <c r="Z571" i="5"/>
  <c r="DK571" i="5" s="1"/>
  <c r="Z570" i="5"/>
  <c r="DK570" i="5" s="1"/>
  <c r="Z569" i="5"/>
  <c r="DK569" i="5" s="1"/>
  <c r="Z568" i="5"/>
  <c r="DK568" i="5" s="1"/>
  <c r="Z567" i="5"/>
  <c r="DK567" i="5" s="1"/>
  <c r="Z566" i="5"/>
  <c r="DK566" i="5" s="1"/>
  <c r="Z565" i="5"/>
  <c r="DK565" i="5" s="1"/>
  <c r="Z564" i="5"/>
  <c r="DK564" i="5" s="1"/>
  <c r="Z563" i="5"/>
  <c r="DK563" i="5" s="1"/>
  <c r="Z562" i="5"/>
  <c r="DK562" i="5" s="1"/>
  <c r="Z561" i="5"/>
  <c r="DK561" i="5" s="1"/>
  <c r="Z560" i="5"/>
  <c r="DK560" i="5" s="1"/>
  <c r="Z559" i="5"/>
  <c r="DK559" i="5" s="1"/>
  <c r="Z558" i="5"/>
  <c r="DK558" i="5" s="1"/>
  <c r="Z557" i="5"/>
  <c r="DK557" i="5" s="1"/>
  <c r="Z556" i="5"/>
  <c r="DK556" i="5" s="1"/>
  <c r="Z555" i="5"/>
  <c r="DK555" i="5" s="1"/>
  <c r="Z554" i="5"/>
  <c r="DK554" i="5" s="1"/>
  <c r="Z553" i="5"/>
  <c r="DK553" i="5" s="1"/>
  <c r="Z552" i="5"/>
  <c r="DK552" i="5" s="1"/>
  <c r="Z551" i="5"/>
  <c r="DK551" i="5" s="1"/>
  <c r="Z550" i="5"/>
  <c r="DK550" i="5" s="1"/>
  <c r="Z549" i="5"/>
  <c r="DK549" i="5" s="1"/>
  <c r="Z548" i="5"/>
  <c r="DK548" i="5" s="1"/>
  <c r="Z547" i="5"/>
  <c r="DK547" i="5" s="1"/>
  <c r="Z546" i="5"/>
  <c r="DK546" i="5" s="1"/>
  <c r="Z545" i="5"/>
  <c r="DK545" i="5" s="1"/>
  <c r="Z544" i="5"/>
  <c r="DK544" i="5" s="1"/>
  <c r="Z543" i="5"/>
  <c r="DK543" i="5" s="1"/>
  <c r="Z542" i="5"/>
  <c r="DK542" i="5" s="1"/>
  <c r="Z541" i="5"/>
  <c r="DK541" i="5" s="1"/>
  <c r="Z540" i="5"/>
  <c r="DK540" i="5" s="1"/>
  <c r="Z539" i="5"/>
  <c r="DK539" i="5" s="1"/>
  <c r="Z538" i="5"/>
  <c r="DK538" i="5" s="1"/>
  <c r="Z537" i="5"/>
  <c r="DK537" i="5" s="1"/>
  <c r="Z536" i="5"/>
  <c r="DK536" i="5" s="1"/>
  <c r="Z535" i="5"/>
  <c r="DK535" i="5" s="1"/>
  <c r="Z534" i="5"/>
  <c r="DK534" i="5" s="1"/>
  <c r="Z533" i="5"/>
  <c r="DK533" i="5" s="1"/>
  <c r="Z532" i="5"/>
  <c r="DK532" i="5" s="1"/>
  <c r="Z531" i="5"/>
  <c r="DK531" i="5" s="1"/>
  <c r="Z530" i="5"/>
  <c r="DK530" i="5" s="1"/>
  <c r="Z529" i="5"/>
  <c r="DK529" i="5" s="1"/>
  <c r="Z528" i="5"/>
  <c r="DK528" i="5" s="1"/>
  <c r="Z527" i="5"/>
  <c r="DK527" i="5" s="1"/>
  <c r="Z526" i="5"/>
  <c r="DK526" i="5" s="1"/>
  <c r="Z525" i="5"/>
  <c r="DK525" i="5" s="1"/>
  <c r="Z524" i="5"/>
  <c r="DK524" i="5" s="1"/>
  <c r="Z523" i="5"/>
  <c r="DK523" i="5" s="1"/>
  <c r="Z522" i="5"/>
  <c r="DK522" i="5" s="1"/>
  <c r="Z521" i="5"/>
  <c r="DK521" i="5" s="1"/>
  <c r="Z520" i="5"/>
  <c r="DK520" i="5" s="1"/>
  <c r="Z519" i="5"/>
  <c r="DK519" i="5" s="1"/>
  <c r="Z518" i="5"/>
  <c r="DK518" i="5" s="1"/>
  <c r="Z517" i="5"/>
  <c r="DK517" i="5" s="1"/>
  <c r="Z516" i="5"/>
  <c r="DK516" i="5" s="1"/>
  <c r="Z515" i="5"/>
  <c r="DK515" i="5" s="1"/>
  <c r="Z514" i="5"/>
  <c r="DK514" i="5" s="1"/>
  <c r="Z513" i="5"/>
  <c r="DK513" i="5" s="1"/>
  <c r="Z512" i="5"/>
  <c r="DK512" i="5" s="1"/>
  <c r="Z511" i="5"/>
  <c r="DK511" i="5" s="1"/>
  <c r="Z510" i="5"/>
  <c r="DK510" i="5" s="1"/>
  <c r="Z509" i="5"/>
  <c r="DK509" i="5" s="1"/>
  <c r="Z508" i="5"/>
  <c r="DK508" i="5" s="1"/>
  <c r="Z507" i="5"/>
  <c r="DK507" i="5" s="1"/>
  <c r="Z506" i="5"/>
  <c r="DK506" i="5" s="1"/>
  <c r="Z505" i="5"/>
  <c r="DK505" i="5" s="1"/>
  <c r="Z504" i="5"/>
  <c r="DK504" i="5" s="1"/>
  <c r="Z503" i="5"/>
  <c r="DK503" i="5" s="1"/>
  <c r="Z502" i="5"/>
  <c r="DK502" i="5" s="1"/>
  <c r="Z501" i="5"/>
  <c r="DK501" i="5" s="1"/>
  <c r="Z500" i="5"/>
  <c r="DK500" i="5" s="1"/>
  <c r="Z499" i="5"/>
  <c r="DK499" i="5" s="1"/>
  <c r="Z498" i="5"/>
  <c r="DK498" i="5" s="1"/>
  <c r="Z497" i="5"/>
  <c r="DK497" i="5" s="1"/>
  <c r="Z496" i="5"/>
  <c r="DK496" i="5" s="1"/>
  <c r="Z495" i="5"/>
  <c r="DK495" i="5" s="1"/>
  <c r="Z494" i="5"/>
  <c r="DK494" i="5" s="1"/>
  <c r="Z493" i="5"/>
  <c r="DK493" i="5" s="1"/>
  <c r="Z492" i="5"/>
  <c r="DK492" i="5" s="1"/>
  <c r="Z491" i="5"/>
  <c r="DK491" i="5" s="1"/>
  <c r="Z490" i="5"/>
  <c r="DK490" i="5" s="1"/>
  <c r="Z489" i="5"/>
  <c r="DK489" i="5" s="1"/>
  <c r="Z488" i="5"/>
  <c r="DK488" i="5" s="1"/>
  <c r="Z487" i="5"/>
  <c r="DK487" i="5" s="1"/>
  <c r="Z486" i="5"/>
  <c r="DK486" i="5" s="1"/>
  <c r="Z485" i="5"/>
  <c r="DK485" i="5" s="1"/>
  <c r="Z484" i="5"/>
  <c r="DK484" i="5" s="1"/>
  <c r="Z483" i="5"/>
  <c r="DK483" i="5" s="1"/>
  <c r="Z482" i="5"/>
  <c r="DK482" i="5" s="1"/>
  <c r="Z481" i="5"/>
  <c r="DK481" i="5" s="1"/>
  <c r="Z480" i="5"/>
  <c r="DK480" i="5" s="1"/>
  <c r="Z479" i="5"/>
  <c r="DK479" i="5" s="1"/>
  <c r="Z478" i="5"/>
  <c r="DK478" i="5" s="1"/>
  <c r="Z477" i="5"/>
  <c r="DK477" i="5" s="1"/>
  <c r="Z476" i="5"/>
  <c r="DK476" i="5" s="1"/>
  <c r="Z475" i="5"/>
  <c r="DK475" i="5" s="1"/>
  <c r="Z474" i="5"/>
  <c r="DK474" i="5" s="1"/>
  <c r="Z473" i="5"/>
  <c r="DK473" i="5" s="1"/>
  <c r="Z472" i="5"/>
  <c r="DK472" i="5" s="1"/>
  <c r="Z471" i="5"/>
  <c r="DK471" i="5" s="1"/>
  <c r="Z470" i="5"/>
  <c r="DK470" i="5" s="1"/>
  <c r="Z469" i="5"/>
  <c r="DK469" i="5" s="1"/>
  <c r="Z468" i="5"/>
  <c r="DK468" i="5" s="1"/>
  <c r="Z467" i="5"/>
  <c r="DK467" i="5" s="1"/>
  <c r="Z466" i="5"/>
  <c r="DK466" i="5" s="1"/>
  <c r="Z465" i="5"/>
  <c r="DK465" i="5" s="1"/>
  <c r="Z464" i="5"/>
  <c r="DK464" i="5" s="1"/>
  <c r="Z463" i="5"/>
  <c r="DK463" i="5" s="1"/>
  <c r="Z462" i="5"/>
  <c r="DK462" i="5" s="1"/>
  <c r="Z461" i="5"/>
  <c r="DK461" i="5" s="1"/>
  <c r="Z460" i="5"/>
  <c r="DK460" i="5" s="1"/>
  <c r="Z459" i="5"/>
  <c r="DK459" i="5" s="1"/>
  <c r="Z458" i="5"/>
  <c r="DK458" i="5" s="1"/>
  <c r="Z457" i="5"/>
  <c r="DK457" i="5" s="1"/>
  <c r="Z456" i="5"/>
  <c r="DK456" i="5" s="1"/>
  <c r="Z455" i="5"/>
  <c r="DK455" i="5" s="1"/>
  <c r="Z454" i="5"/>
  <c r="DK454" i="5" s="1"/>
  <c r="Z453" i="5"/>
  <c r="DK453" i="5" s="1"/>
  <c r="Z452" i="5"/>
  <c r="DK452" i="5" s="1"/>
  <c r="Z451" i="5"/>
  <c r="DK451" i="5" s="1"/>
  <c r="Z450" i="5"/>
  <c r="DK450" i="5" s="1"/>
  <c r="Z449" i="5"/>
  <c r="DK449" i="5" s="1"/>
  <c r="Z448" i="5"/>
  <c r="DK448" i="5" s="1"/>
  <c r="Z447" i="5"/>
  <c r="DK447" i="5" s="1"/>
  <c r="Z446" i="5"/>
  <c r="DK446" i="5" s="1"/>
  <c r="Z445" i="5"/>
  <c r="DK445" i="5" s="1"/>
  <c r="Z444" i="5"/>
  <c r="DK444" i="5" s="1"/>
  <c r="Z443" i="5"/>
  <c r="DK443" i="5" s="1"/>
  <c r="Z442" i="5"/>
  <c r="DK442" i="5" s="1"/>
  <c r="Z441" i="5"/>
  <c r="DK441" i="5" s="1"/>
  <c r="Z440" i="5"/>
  <c r="DK440" i="5" s="1"/>
  <c r="Z439" i="5"/>
  <c r="DK439" i="5" s="1"/>
  <c r="Z438" i="5"/>
  <c r="DK438" i="5" s="1"/>
  <c r="Z437" i="5"/>
  <c r="DK437" i="5" s="1"/>
  <c r="Z436" i="5"/>
  <c r="DK436" i="5" s="1"/>
  <c r="Z435" i="5"/>
  <c r="DK435" i="5" s="1"/>
  <c r="Z434" i="5"/>
  <c r="DK434" i="5" s="1"/>
  <c r="Z433" i="5"/>
  <c r="DK433" i="5" s="1"/>
  <c r="Z432" i="5"/>
  <c r="DK432" i="5" s="1"/>
  <c r="Z431" i="5"/>
  <c r="DK431" i="5" s="1"/>
  <c r="Z430" i="5"/>
  <c r="DK430" i="5" s="1"/>
  <c r="Z429" i="5"/>
  <c r="DK429" i="5" s="1"/>
  <c r="Z428" i="5"/>
  <c r="DK428" i="5" s="1"/>
  <c r="Z427" i="5"/>
  <c r="DK427" i="5" s="1"/>
  <c r="Z426" i="5"/>
  <c r="DK426" i="5" s="1"/>
  <c r="Z425" i="5"/>
  <c r="DK425" i="5" s="1"/>
  <c r="Z424" i="5"/>
  <c r="DK424" i="5" s="1"/>
  <c r="Z423" i="5"/>
  <c r="DK423" i="5" s="1"/>
  <c r="Z422" i="5"/>
  <c r="DK422" i="5" s="1"/>
  <c r="Z421" i="5"/>
  <c r="DK421" i="5" s="1"/>
  <c r="Z420" i="5"/>
  <c r="DK420" i="5" s="1"/>
  <c r="Z419" i="5"/>
  <c r="DK419" i="5" s="1"/>
  <c r="Z418" i="5"/>
  <c r="DK418" i="5" s="1"/>
  <c r="Z417" i="5"/>
  <c r="DK417" i="5" s="1"/>
  <c r="Z416" i="5"/>
  <c r="DK416" i="5" s="1"/>
  <c r="Z415" i="5"/>
  <c r="DK415" i="5" s="1"/>
  <c r="Z414" i="5"/>
  <c r="DK414" i="5" s="1"/>
  <c r="Z413" i="5"/>
  <c r="DK413" i="5" s="1"/>
  <c r="Z412" i="5"/>
  <c r="DK412" i="5" s="1"/>
  <c r="Z411" i="5"/>
  <c r="DK411" i="5" s="1"/>
  <c r="Z410" i="5"/>
  <c r="DK410" i="5" s="1"/>
  <c r="Z409" i="5"/>
  <c r="DK409" i="5" s="1"/>
  <c r="Z408" i="5"/>
  <c r="DK408" i="5" s="1"/>
  <c r="Z407" i="5"/>
  <c r="DK407" i="5" s="1"/>
  <c r="Z406" i="5"/>
  <c r="DK406" i="5" s="1"/>
  <c r="Z405" i="5"/>
  <c r="DK405" i="5" s="1"/>
  <c r="Z404" i="5"/>
  <c r="DK404" i="5" s="1"/>
  <c r="Z403" i="5"/>
  <c r="DK403" i="5" s="1"/>
  <c r="Z402" i="5"/>
  <c r="DK402" i="5" s="1"/>
  <c r="Z401" i="5"/>
  <c r="DK401" i="5" s="1"/>
  <c r="Z400" i="5"/>
  <c r="DK400" i="5" s="1"/>
  <c r="Z399" i="5"/>
  <c r="DK399" i="5" s="1"/>
  <c r="Z398" i="5"/>
  <c r="DK398" i="5" s="1"/>
  <c r="Z397" i="5"/>
  <c r="DK397" i="5" s="1"/>
  <c r="Z396" i="5"/>
  <c r="DK396" i="5" s="1"/>
  <c r="Z395" i="5"/>
  <c r="DK395" i="5" s="1"/>
  <c r="Z394" i="5"/>
  <c r="DK394" i="5" s="1"/>
  <c r="Z393" i="5"/>
  <c r="DK393" i="5" s="1"/>
  <c r="Z392" i="5"/>
  <c r="DK392" i="5" s="1"/>
  <c r="Z391" i="5"/>
  <c r="DK391" i="5" s="1"/>
  <c r="Z390" i="5"/>
  <c r="DK390" i="5" s="1"/>
  <c r="Z389" i="5"/>
  <c r="DK389" i="5" s="1"/>
  <c r="Z388" i="5"/>
  <c r="DK388" i="5" s="1"/>
  <c r="Z387" i="5"/>
  <c r="DK387" i="5" s="1"/>
  <c r="Z386" i="5"/>
  <c r="DK386" i="5" s="1"/>
  <c r="Z385" i="5"/>
  <c r="DK385" i="5" s="1"/>
  <c r="Z384" i="5"/>
  <c r="DK384" i="5" s="1"/>
  <c r="Z383" i="5"/>
  <c r="DK383" i="5" s="1"/>
  <c r="Z382" i="5"/>
  <c r="DK382" i="5" s="1"/>
  <c r="Z381" i="5"/>
  <c r="DK381" i="5" s="1"/>
  <c r="Z380" i="5"/>
  <c r="DK380" i="5" s="1"/>
  <c r="Z379" i="5"/>
  <c r="DK379" i="5" s="1"/>
  <c r="Z378" i="5"/>
  <c r="DK378" i="5" s="1"/>
  <c r="Z377" i="5"/>
  <c r="DK377" i="5" s="1"/>
  <c r="Z376" i="5"/>
  <c r="DK376" i="5" s="1"/>
  <c r="Z375" i="5"/>
  <c r="DK375" i="5" s="1"/>
  <c r="Z374" i="5"/>
  <c r="DK374" i="5" s="1"/>
  <c r="Z373" i="5"/>
  <c r="DK373" i="5" s="1"/>
  <c r="Z372" i="5"/>
  <c r="DK372" i="5" s="1"/>
  <c r="Z371" i="5"/>
  <c r="DK371" i="5" s="1"/>
  <c r="Z370" i="5"/>
  <c r="DK370" i="5" s="1"/>
  <c r="Z369" i="5"/>
  <c r="DK369" i="5" s="1"/>
  <c r="Z368" i="5"/>
  <c r="DK368" i="5" s="1"/>
  <c r="Z367" i="5"/>
  <c r="DK367" i="5" s="1"/>
  <c r="Z366" i="5"/>
  <c r="DK366" i="5" s="1"/>
  <c r="Z365" i="5"/>
  <c r="DK365" i="5" s="1"/>
  <c r="Z364" i="5"/>
  <c r="DK364" i="5" s="1"/>
  <c r="Z363" i="5"/>
  <c r="DK363" i="5" s="1"/>
  <c r="Z362" i="5"/>
  <c r="DK362" i="5" s="1"/>
  <c r="Z361" i="5"/>
  <c r="DK361" i="5" s="1"/>
  <c r="Z360" i="5"/>
  <c r="DK360" i="5" s="1"/>
  <c r="Z359" i="5"/>
  <c r="DK359" i="5" s="1"/>
  <c r="Z358" i="5"/>
  <c r="DK358" i="5" s="1"/>
  <c r="Z357" i="5"/>
  <c r="DK357" i="5" s="1"/>
  <c r="Z356" i="5"/>
  <c r="DK356" i="5" s="1"/>
  <c r="Z355" i="5"/>
  <c r="DK355" i="5" s="1"/>
  <c r="Z354" i="5"/>
  <c r="DK354" i="5" s="1"/>
  <c r="Z353" i="5"/>
  <c r="DK353" i="5" s="1"/>
  <c r="Z352" i="5"/>
  <c r="DK352" i="5" s="1"/>
  <c r="Z351" i="5"/>
  <c r="DK351" i="5" s="1"/>
  <c r="Z350" i="5"/>
  <c r="DK350" i="5" s="1"/>
  <c r="Z349" i="5"/>
  <c r="DK349" i="5" s="1"/>
  <c r="Z348" i="5"/>
  <c r="DK348" i="5" s="1"/>
  <c r="Z347" i="5"/>
  <c r="DK347" i="5" s="1"/>
  <c r="Z346" i="5"/>
  <c r="DK346" i="5" s="1"/>
  <c r="Z345" i="5"/>
  <c r="DK345" i="5" s="1"/>
  <c r="Z344" i="5"/>
  <c r="DK344" i="5" s="1"/>
  <c r="Z343" i="5"/>
  <c r="DK343" i="5" s="1"/>
  <c r="Z342" i="5"/>
  <c r="DK342" i="5" s="1"/>
  <c r="Z341" i="5"/>
  <c r="DK341" i="5" s="1"/>
  <c r="Z340" i="5"/>
  <c r="DK340" i="5" s="1"/>
  <c r="Z339" i="5"/>
  <c r="DK339" i="5" s="1"/>
  <c r="Z338" i="5"/>
  <c r="DK338" i="5" s="1"/>
  <c r="Z337" i="5"/>
  <c r="DK337" i="5" s="1"/>
  <c r="Z336" i="5"/>
  <c r="DK336" i="5" s="1"/>
  <c r="Z335" i="5"/>
  <c r="DK335" i="5" s="1"/>
  <c r="Z334" i="5"/>
  <c r="DK334" i="5" s="1"/>
  <c r="Z333" i="5"/>
  <c r="DK333" i="5" s="1"/>
  <c r="Z332" i="5"/>
  <c r="DK332" i="5" s="1"/>
  <c r="Z331" i="5"/>
  <c r="DK331" i="5" s="1"/>
  <c r="Z330" i="5"/>
  <c r="DK330" i="5" s="1"/>
  <c r="Z329" i="5"/>
  <c r="DK329" i="5" s="1"/>
  <c r="Z328" i="5"/>
  <c r="DK328" i="5" s="1"/>
  <c r="Z327" i="5"/>
  <c r="DK327" i="5" s="1"/>
  <c r="Z326" i="5"/>
  <c r="DK326" i="5" s="1"/>
  <c r="Z325" i="5"/>
  <c r="DK325" i="5" s="1"/>
  <c r="Z324" i="5"/>
  <c r="DK324" i="5" s="1"/>
  <c r="Z323" i="5"/>
  <c r="DK323" i="5" s="1"/>
  <c r="Z322" i="5"/>
  <c r="DK322" i="5" s="1"/>
  <c r="Z321" i="5"/>
  <c r="DK321" i="5" s="1"/>
  <c r="Z320" i="5"/>
  <c r="DK320" i="5" s="1"/>
  <c r="Z319" i="5"/>
  <c r="DK319" i="5" s="1"/>
  <c r="Z318" i="5"/>
  <c r="DK318" i="5" s="1"/>
  <c r="Z317" i="5"/>
  <c r="DK317" i="5" s="1"/>
  <c r="Z316" i="5"/>
  <c r="DK316" i="5" s="1"/>
  <c r="Z315" i="5"/>
  <c r="DK315" i="5" s="1"/>
  <c r="Z314" i="5"/>
  <c r="DK314" i="5" s="1"/>
  <c r="Z313" i="5"/>
  <c r="DK313" i="5" s="1"/>
  <c r="Z312" i="5"/>
  <c r="DK312" i="5" s="1"/>
  <c r="Z311" i="5"/>
  <c r="DK311" i="5" s="1"/>
  <c r="Z310" i="5"/>
  <c r="DK310" i="5" s="1"/>
  <c r="Z309" i="5"/>
  <c r="DK309" i="5" s="1"/>
  <c r="Z308" i="5"/>
  <c r="DK308" i="5" s="1"/>
  <c r="Z307" i="5"/>
  <c r="DK307" i="5" s="1"/>
  <c r="Z306" i="5"/>
  <c r="DK306" i="5" s="1"/>
  <c r="Z305" i="5"/>
  <c r="DK305" i="5" s="1"/>
  <c r="Z304" i="5"/>
  <c r="DK304" i="5" s="1"/>
  <c r="Z303" i="5"/>
  <c r="DK303" i="5" s="1"/>
  <c r="Z302" i="5"/>
  <c r="DK302" i="5" s="1"/>
  <c r="Z301" i="5"/>
  <c r="DK301" i="5" s="1"/>
  <c r="Z300" i="5"/>
  <c r="DK300" i="5" s="1"/>
  <c r="Z299" i="5"/>
  <c r="DK299" i="5" s="1"/>
  <c r="Z298" i="5"/>
  <c r="DK298" i="5" s="1"/>
  <c r="Z297" i="5"/>
  <c r="DK297" i="5" s="1"/>
  <c r="Z296" i="5"/>
  <c r="DK296" i="5" s="1"/>
  <c r="Z295" i="5"/>
  <c r="DK295" i="5" s="1"/>
  <c r="Z294" i="5"/>
  <c r="DK294" i="5" s="1"/>
  <c r="Z293" i="5"/>
  <c r="DK293" i="5" s="1"/>
  <c r="Z292" i="5"/>
  <c r="DK292" i="5" s="1"/>
  <c r="Z291" i="5"/>
  <c r="DK291" i="5" s="1"/>
  <c r="Z290" i="5"/>
  <c r="DK290" i="5" s="1"/>
  <c r="Z289" i="5"/>
  <c r="DK289" i="5" s="1"/>
  <c r="Z288" i="5"/>
  <c r="DK288" i="5" s="1"/>
  <c r="Z287" i="5"/>
  <c r="DK287" i="5" s="1"/>
  <c r="Z286" i="5"/>
  <c r="DK286" i="5" s="1"/>
  <c r="Z285" i="5"/>
  <c r="DK285" i="5" s="1"/>
  <c r="Z284" i="5"/>
  <c r="DK284" i="5" s="1"/>
  <c r="Z283" i="5"/>
  <c r="DK283" i="5" s="1"/>
  <c r="Z282" i="5"/>
  <c r="DK282" i="5" s="1"/>
  <c r="Z281" i="5"/>
  <c r="DK281" i="5" s="1"/>
  <c r="Z280" i="5"/>
  <c r="DK280" i="5" s="1"/>
  <c r="Z279" i="5"/>
  <c r="DK279" i="5" s="1"/>
  <c r="Z278" i="5"/>
  <c r="DK278" i="5" s="1"/>
  <c r="Z277" i="5"/>
  <c r="DK277" i="5" s="1"/>
  <c r="Z276" i="5"/>
  <c r="DK276" i="5" s="1"/>
  <c r="Z275" i="5"/>
  <c r="DK275" i="5" s="1"/>
  <c r="Z274" i="5"/>
  <c r="DK274" i="5" s="1"/>
  <c r="Z273" i="5"/>
  <c r="DK273" i="5" s="1"/>
  <c r="Z272" i="5"/>
  <c r="DK272" i="5" s="1"/>
  <c r="Z271" i="5"/>
  <c r="DK271" i="5" s="1"/>
  <c r="Z270" i="5"/>
  <c r="DK270" i="5" s="1"/>
  <c r="Z269" i="5"/>
  <c r="DK269" i="5" s="1"/>
  <c r="Z268" i="5"/>
  <c r="DK268" i="5" s="1"/>
  <c r="Z267" i="5"/>
  <c r="DK267" i="5" s="1"/>
  <c r="Z266" i="5"/>
  <c r="DK266" i="5" s="1"/>
  <c r="Z265" i="5"/>
  <c r="DK265" i="5" s="1"/>
  <c r="Z264" i="5"/>
  <c r="DK264" i="5" s="1"/>
  <c r="Z263" i="5"/>
  <c r="DK263" i="5" s="1"/>
  <c r="Z262" i="5"/>
  <c r="DK262" i="5" s="1"/>
  <c r="Z261" i="5"/>
  <c r="DK261" i="5" s="1"/>
  <c r="Z260" i="5"/>
  <c r="DK260" i="5" s="1"/>
  <c r="Z259" i="5"/>
  <c r="DK259" i="5" s="1"/>
  <c r="Z258" i="5"/>
  <c r="DK258" i="5" s="1"/>
  <c r="Z257" i="5"/>
  <c r="DK257" i="5" s="1"/>
  <c r="Z256" i="5"/>
  <c r="DK256" i="5" s="1"/>
  <c r="Z255" i="5"/>
  <c r="DK255" i="5" s="1"/>
  <c r="Z254" i="5"/>
  <c r="DK254" i="5" s="1"/>
  <c r="Z253" i="5"/>
  <c r="DK253" i="5" s="1"/>
  <c r="Z252" i="5"/>
  <c r="DK252" i="5" s="1"/>
  <c r="Z251" i="5"/>
  <c r="DK251" i="5" s="1"/>
  <c r="Z250" i="5"/>
  <c r="DK250" i="5" s="1"/>
  <c r="Z249" i="5"/>
  <c r="DK249" i="5" s="1"/>
  <c r="Z248" i="5"/>
  <c r="DK248" i="5" s="1"/>
  <c r="Z247" i="5"/>
  <c r="DK247" i="5" s="1"/>
  <c r="Z246" i="5"/>
  <c r="DK246" i="5" s="1"/>
  <c r="Z245" i="5"/>
  <c r="DK245" i="5" s="1"/>
  <c r="Z244" i="5"/>
  <c r="DK244" i="5" s="1"/>
  <c r="Z243" i="5"/>
  <c r="DK243" i="5" s="1"/>
  <c r="Z242" i="5"/>
  <c r="DK242" i="5" s="1"/>
  <c r="Z241" i="5"/>
  <c r="DK241" i="5" s="1"/>
  <c r="Z240" i="5"/>
  <c r="DK240" i="5" s="1"/>
  <c r="Z239" i="5"/>
  <c r="DK239" i="5" s="1"/>
  <c r="Z238" i="5"/>
  <c r="DK238" i="5" s="1"/>
  <c r="Z237" i="5"/>
  <c r="DK237" i="5" s="1"/>
  <c r="Z236" i="5"/>
  <c r="DK236" i="5" s="1"/>
  <c r="Z235" i="5"/>
  <c r="DK235" i="5" s="1"/>
  <c r="Z234" i="5"/>
  <c r="DK234" i="5" s="1"/>
  <c r="Z233" i="5"/>
  <c r="DK233" i="5" s="1"/>
  <c r="Z232" i="5"/>
  <c r="DK232" i="5" s="1"/>
  <c r="Z231" i="5"/>
  <c r="DK231" i="5" s="1"/>
  <c r="Z230" i="5"/>
  <c r="DK230" i="5" s="1"/>
  <c r="Z229" i="5"/>
  <c r="DK229" i="5" s="1"/>
  <c r="Z228" i="5"/>
  <c r="DK228" i="5" s="1"/>
  <c r="Z227" i="5"/>
  <c r="DK227" i="5" s="1"/>
  <c r="Z226" i="5"/>
  <c r="DK226" i="5" s="1"/>
  <c r="Z225" i="5"/>
  <c r="DK225" i="5" s="1"/>
  <c r="Z224" i="5"/>
  <c r="DK224" i="5" s="1"/>
  <c r="Z223" i="5"/>
  <c r="DK223" i="5" s="1"/>
  <c r="Z222" i="5"/>
  <c r="DK222" i="5" s="1"/>
  <c r="Z221" i="5"/>
  <c r="DK221" i="5" s="1"/>
  <c r="Z220" i="5"/>
  <c r="DK220" i="5" s="1"/>
  <c r="Z219" i="5"/>
  <c r="DK219" i="5" s="1"/>
  <c r="Z218" i="5"/>
  <c r="DK218" i="5" s="1"/>
  <c r="Z217" i="5"/>
  <c r="DK217" i="5" s="1"/>
  <c r="Z216" i="5"/>
  <c r="DK216" i="5" s="1"/>
  <c r="Z215" i="5"/>
  <c r="DK215" i="5" s="1"/>
  <c r="Z214" i="5"/>
  <c r="DK214" i="5" s="1"/>
  <c r="Z213" i="5"/>
  <c r="DK213" i="5" s="1"/>
  <c r="Z212" i="5"/>
  <c r="DK212" i="5" s="1"/>
  <c r="Z211" i="5"/>
  <c r="DK211" i="5" s="1"/>
  <c r="Z210" i="5"/>
  <c r="DK210" i="5" s="1"/>
  <c r="Z209" i="5"/>
  <c r="DK209" i="5" s="1"/>
  <c r="Z208" i="5"/>
  <c r="DK208" i="5" s="1"/>
  <c r="Z207" i="5"/>
  <c r="DK207" i="5" s="1"/>
  <c r="Z206" i="5"/>
  <c r="DK206" i="5" s="1"/>
  <c r="Z205" i="5"/>
  <c r="DK205" i="5" s="1"/>
  <c r="Z204" i="5"/>
  <c r="DK204" i="5" s="1"/>
  <c r="Z203" i="5"/>
  <c r="DK203" i="5" s="1"/>
  <c r="Z202" i="5"/>
  <c r="DK202" i="5" s="1"/>
  <c r="Z201" i="5"/>
  <c r="DK201" i="5" s="1"/>
  <c r="Z200" i="5"/>
  <c r="DK200" i="5" s="1"/>
  <c r="Z199" i="5"/>
  <c r="DK199" i="5" s="1"/>
  <c r="Z198" i="5"/>
  <c r="DK198" i="5" s="1"/>
  <c r="Z197" i="5"/>
  <c r="DK197" i="5" s="1"/>
  <c r="Z196" i="5"/>
  <c r="DK196" i="5" s="1"/>
  <c r="Z195" i="5"/>
  <c r="DK195" i="5" s="1"/>
  <c r="Z194" i="5"/>
  <c r="DK194" i="5" s="1"/>
  <c r="Z193" i="5"/>
  <c r="DK193" i="5" s="1"/>
  <c r="Z192" i="5"/>
  <c r="DK192" i="5" s="1"/>
  <c r="Z191" i="5"/>
  <c r="DK191" i="5" s="1"/>
  <c r="Z190" i="5"/>
  <c r="DK190" i="5" s="1"/>
  <c r="Z189" i="5"/>
  <c r="DK189" i="5" s="1"/>
  <c r="Z188" i="5"/>
  <c r="DK188" i="5" s="1"/>
  <c r="Z187" i="5"/>
  <c r="DK187" i="5" s="1"/>
  <c r="Z186" i="5"/>
  <c r="DK186" i="5" s="1"/>
  <c r="Z185" i="5"/>
  <c r="DK185" i="5" s="1"/>
  <c r="Z184" i="5"/>
  <c r="DK184" i="5" s="1"/>
  <c r="Z183" i="5"/>
  <c r="DK183" i="5" s="1"/>
  <c r="Z182" i="5"/>
  <c r="DK182" i="5" s="1"/>
  <c r="Z181" i="5"/>
  <c r="DK181" i="5" s="1"/>
  <c r="Z180" i="5"/>
  <c r="DK180" i="5" s="1"/>
  <c r="Z179" i="5"/>
  <c r="DK179" i="5" s="1"/>
  <c r="Z178" i="5"/>
  <c r="DK178" i="5" s="1"/>
  <c r="Z177" i="5"/>
  <c r="DK177" i="5" s="1"/>
  <c r="Z176" i="5"/>
  <c r="DK176" i="5" s="1"/>
  <c r="Z175" i="5"/>
  <c r="DK175" i="5" s="1"/>
  <c r="Z174" i="5"/>
  <c r="DK174" i="5" s="1"/>
  <c r="Z173" i="5"/>
  <c r="DK173" i="5" s="1"/>
  <c r="Z172" i="5"/>
  <c r="DK172" i="5" s="1"/>
  <c r="Z171" i="5"/>
  <c r="DK171" i="5" s="1"/>
  <c r="Z170" i="5"/>
  <c r="DK170" i="5" s="1"/>
  <c r="Z169" i="5"/>
  <c r="DK169" i="5" s="1"/>
  <c r="Z168" i="5"/>
  <c r="DK168" i="5" s="1"/>
  <c r="Z167" i="5"/>
  <c r="DK167" i="5" s="1"/>
  <c r="Z166" i="5"/>
  <c r="DK166" i="5" s="1"/>
  <c r="Z165" i="5"/>
  <c r="DK165" i="5" s="1"/>
  <c r="Z164" i="5"/>
  <c r="DK164" i="5" s="1"/>
  <c r="Z163" i="5"/>
  <c r="DK163" i="5" s="1"/>
  <c r="Z162" i="5"/>
  <c r="DK162" i="5" s="1"/>
  <c r="Z161" i="5"/>
  <c r="DK161" i="5" s="1"/>
  <c r="Z160" i="5"/>
  <c r="DK160" i="5" s="1"/>
  <c r="Z159" i="5"/>
  <c r="DK159" i="5" s="1"/>
  <c r="Z158" i="5"/>
  <c r="DK158" i="5" s="1"/>
  <c r="Z157" i="5"/>
  <c r="DK157" i="5" s="1"/>
  <c r="Z156" i="5"/>
  <c r="DK156" i="5" s="1"/>
  <c r="Z155" i="5"/>
  <c r="DK155" i="5" s="1"/>
  <c r="Z154" i="5"/>
  <c r="DK154" i="5" s="1"/>
  <c r="Z153" i="5"/>
  <c r="DK153" i="5" s="1"/>
  <c r="Z152" i="5"/>
  <c r="DK152" i="5" s="1"/>
  <c r="Z151" i="5"/>
  <c r="DK151" i="5" s="1"/>
  <c r="Z150" i="5"/>
  <c r="DK150" i="5" s="1"/>
  <c r="Z149" i="5"/>
  <c r="DK149" i="5" s="1"/>
  <c r="Z148" i="5"/>
  <c r="DK148" i="5" s="1"/>
  <c r="Z147" i="5"/>
  <c r="DK147" i="5" s="1"/>
  <c r="Z146" i="5"/>
  <c r="DK146" i="5" s="1"/>
  <c r="Z145" i="5"/>
  <c r="DK145" i="5" s="1"/>
  <c r="Z144" i="5"/>
  <c r="DK144" i="5" s="1"/>
  <c r="Z143" i="5"/>
  <c r="DK143" i="5" s="1"/>
  <c r="Z142" i="5"/>
  <c r="DK142" i="5" s="1"/>
  <c r="Z141" i="5"/>
  <c r="DK141" i="5" s="1"/>
  <c r="Z140" i="5"/>
  <c r="DK140" i="5" s="1"/>
  <c r="Z139" i="5"/>
  <c r="DK139" i="5" s="1"/>
  <c r="Z138" i="5"/>
  <c r="DK138" i="5" s="1"/>
  <c r="Z137" i="5"/>
  <c r="DK137" i="5" s="1"/>
  <c r="Z136" i="5"/>
  <c r="DK136" i="5" s="1"/>
  <c r="Z135" i="5"/>
  <c r="DK135" i="5" s="1"/>
  <c r="Z134" i="5"/>
  <c r="DK134" i="5" s="1"/>
  <c r="Z133" i="5"/>
  <c r="DK133" i="5" s="1"/>
  <c r="Z132" i="5"/>
  <c r="DK132" i="5" s="1"/>
  <c r="Z131" i="5"/>
  <c r="DK131" i="5" s="1"/>
  <c r="Z130" i="5"/>
  <c r="DK130" i="5" s="1"/>
  <c r="Z129" i="5"/>
  <c r="DK129" i="5" s="1"/>
  <c r="Z128" i="5"/>
  <c r="DK128" i="5" s="1"/>
  <c r="Z127" i="5"/>
  <c r="DK127" i="5" s="1"/>
  <c r="Z126" i="5"/>
  <c r="DK126" i="5" s="1"/>
  <c r="Z125" i="5"/>
  <c r="DK125" i="5" s="1"/>
  <c r="Z124" i="5"/>
  <c r="DK124" i="5" s="1"/>
  <c r="Z123" i="5"/>
  <c r="DK123" i="5" s="1"/>
  <c r="Z122" i="5"/>
  <c r="DK122" i="5" s="1"/>
  <c r="Z121" i="5"/>
  <c r="DK121" i="5" s="1"/>
  <c r="Z120" i="5"/>
  <c r="DK120" i="5" s="1"/>
  <c r="Z119" i="5"/>
  <c r="DK119" i="5" s="1"/>
  <c r="Z118" i="5"/>
  <c r="DK118" i="5" s="1"/>
  <c r="Z117" i="5"/>
  <c r="DK117" i="5" s="1"/>
  <c r="Z116" i="5"/>
  <c r="DK116" i="5" s="1"/>
  <c r="Z115" i="5"/>
  <c r="DK115" i="5" s="1"/>
  <c r="Z114" i="5"/>
  <c r="DK114" i="5" s="1"/>
  <c r="Z113" i="5"/>
  <c r="DK113" i="5" s="1"/>
  <c r="Z112" i="5"/>
  <c r="DK112" i="5" s="1"/>
  <c r="Z111" i="5"/>
  <c r="DK111" i="5" s="1"/>
  <c r="Z110" i="5"/>
  <c r="DK110" i="5" s="1"/>
  <c r="Z109" i="5"/>
  <c r="DK109" i="5" s="1"/>
  <c r="Z108" i="5"/>
  <c r="DK108" i="5" s="1"/>
  <c r="Z107" i="5"/>
  <c r="DK107" i="5" s="1"/>
  <c r="Z106" i="5"/>
  <c r="DK106" i="5" s="1"/>
  <c r="Z105" i="5"/>
  <c r="DK105" i="5" s="1"/>
  <c r="Z104" i="5"/>
  <c r="DK104" i="5" s="1"/>
  <c r="Z103" i="5"/>
  <c r="DK103" i="5" s="1"/>
  <c r="Z102" i="5"/>
  <c r="DK102" i="5" s="1"/>
  <c r="Z101" i="5"/>
  <c r="DK101" i="5" s="1"/>
  <c r="Z100" i="5"/>
  <c r="DK100" i="5" s="1"/>
  <c r="Z99" i="5"/>
  <c r="DK99" i="5" s="1"/>
  <c r="Z98" i="5"/>
  <c r="DK98" i="5" s="1"/>
  <c r="Z97" i="5"/>
  <c r="DK97" i="5" s="1"/>
  <c r="Z96" i="5"/>
  <c r="DK96" i="5" s="1"/>
  <c r="Z95" i="5"/>
  <c r="DK95" i="5" s="1"/>
  <c r="Z94" i="5"/>
  <c r="DK94" i="5" s="1"/>
  <c r="Z93" i="5"/>
  <c r="DK93" i="5" s="1"/>
  <c r="Z92" i="5"/>
  <c r="DK92" i="5" s="1"/>
  <c r="Z91" i="5"/>
  <c r="DK91" i="5" s="1"/>
  <c r="Z90" i="5"/>
  <c r="DK90" i="5" s="1"/>
  <c r="Z89" i="5"/>
  <c r="DK89" i="5" s="1"/>
  <c r="Z88" i="5"/>
  <c r="DK88" i="5" s="1"/>
  <c r="Z87" i="5"/>
  <c r="DK87" i="5" s="1"/>
  <c r="Z86" i="5"/>
  <c r="DK86" i="5" s="1"/>
  <c r="Z85" i="5"/>
  <c r="DK85" i="5" s="1"/>
  <c r="Z84" i="5"/>
  <c r="DK84" i="5" s="1"/>
  <c r="Z83" i="5"/>
  <c r="DK83" i="5" s="1"/>
  <c r="Z82" i="5"/>
  <c r="DK82" i="5" s="1"/>
  <c r="Z81" i="5"/>
  <c r="DK81" i="5" s="1"/>
  <c r="Z80" i="5"/>
  <c r="DK80" i="5" s="1"/>
  <c r="Z79" i="5"/>
  <c r="DK79" i="5" s="1"/>
  <c r="Z78" i="5"/>
  <c r="DK78" i="5" s="1"/>
  <c r="Z77" i="5"/>
  <c r="DK77" i="5" s="1"/>
  <c r="Z76" i="5"/>
  <c r="DK76" i="5" s="1"/>
  <c r="Z75" i="5"/>
  <c r="DK75" i="5" s="1"/>
  <c r="Z74" i="5"/>
  <c r="DK74" i="5" s="1"/>
  <c r="Z73" i="5"/>
  <c r="DK73" i="5" s="1"/>
  <c r="Z72" i="5"/>
  <c r="DK72" i="5" s="1"/>
  <c r="Z71" i="5"/>
  <c r="DK71" i="5" s="1"/>
  <c r="Z70" i="5"/>
  <c r="DK70" i="5" s="1"/>
  <c r="Z69" i="5"/>
  <c r="DK69" i="5" s="1"/>
  <c r="Z68" i="5"/>
  <c r="DK68" i="5" s="1"/>
  <c r="Z67" i="5"/>
  <c r="DK67" i="5" s="1"/>
  <c r="Z66" i="5"/>
  <c r="DK66" i="5" s="1"/>
  <c r="Z65" i="5"/>
  <c r="DK65" i="5" s="1"/>
  <c r="Z64" i="5"/>
  <c r="DK64" i="5" s="1"/>
  <c r="Z63" i="5"/>
  <c r="DK63" i="5" s="1"/>
  <c r="Z62" i="5"/>
  <c r="DK62" i="5" s="1"/>
  <c r="Z61" i="5"/>
  <c r="DK61" i="5" s="1"/>
  <c r="Z60" i="5"/>
  <c r="DK60" i="5" s="1"/>
  <c r="Z59" i="5"/>
  <c r="DK59" i="5" s="1"/>
  <c r="Z58" i="5"/>
  <c r="DK58" i="5" s="1"/>
  <c r="Z57" i="5"/>
  <c r="DK57" i="5" s="1"/>
  <c r="Z56" i="5"/>
  <c r="DK56" i="5" s="1"/>
  <c r="Z55" i="5"/>
  <c r="DK55" i="5" s="1"/>
  <c r="Z54" i="5"/>
  <c r="DK54" i="5" s="1"/>
  <c r="Z53" i="5"/>
  <c r="DK53" i="5" s="1"/>
  <c r="Z52" i="5"/>
  <c r="DK52" i="5" s="1"/>
  <c r="Z51" i="5"/>
  <c r="DK51" i="5" s="1"/>
  <c r="Z50" i="5"/>
  <c r="DK50" i="5" s="1"/>
  <c r="Z49" i="5"/>
  <c r="DK49" i="5" s="1"/>
  <c r="Z48" i="5"/>
  <c r="DK48" i="5" s="1"/>
  <c r="Z47" i="5"/>
  <c r="DK47" i="5" s="1"/>
  <c r="Z46" i="5"/>
  <c r="DK46" i="5" s="1"/>
  <c r="Z45" i="5"/>
  <c r="DK45" i="5" s="1"/>
  <c r="Z44" i="5"/>
  <c r="DK44" i="5" s="1"/>
  <c r="Z43" i="5"/>
  <c r="DK43" i="5" s="1"/>
  <c r="Z42" i="5"/>
  <c r="DK42" i="5" s="1"/>
  <c r="Z41" i="5"/>
  <c r="DK41" i="5" s="1"/>
  <c r="Z40" i="5"/>
  <c r="DK40" i="5" s="1"/>
  <c r="Z39" i="5"/>
  <c r="DK39" i="5" s="1"/>
  <c r="Z38" i="5"/>
  <c r="DK38" i="5" s="1"/>
  <c r="Z37" i="5"/>
  <c r="DK37" i="5" s="1"/>
  <c r="Z36" i="5"/>
  <c r="DK36" i="5" s="1"/>
  <c r="Z35" i="5"/>
  <c r="DK35" i="5" s="1"/>
  <c r="Z34" i="5"/>
  <c r="DK34" i="5" s="1"/>
  <c r="Z33" i="5"/>
  <c r="DK33" i="5" s="1"/>
  <c r="Z32" i="5"/>
  <c r="DK32" i="5" s="1"/>
  <c r="Z31" i="5"/>
  <c r="DK31" i="5" s="1"/>
  <c r="Z30" i="5"/>
  <c r="DK30" i="5" s="1"/>
  <c r="Z29" i="5"/>
  <c r="DK29" i="5" s="1"/>
  <c r="Z28" i="5"/>
  <c r="DK28" i="5" s="1"/>
  <c r="Z27" i="5"/>
  <c r="DK27" i="5" s="1"/>
  <c r="Z26" i="5"/>
  <c r="DK26" i="5" s="1"/>
  <c r="Z25" i="5"/>
  <c r="DK25" i="5" s="1"/>
  <c r="Z24" i="5"/>
  <c r="DK24" i="5" s="1"/>
  <c r="Z23" i="5"/>
  <c r="DK23" i="5" s="1"/>
  <c r="Z22" i="5"/>
  <c r="DK22" i="5" s="1"/>
  <c r="Z21" i="5"/>
  <c r="DK21" i="5" s="1"/>
  <c r="Z20" i="5"/>
  <c r="DK20" i="5" s="1"/>
  <c r="Z19" i="5"/>
  <c r="DK19" i="5" s="1"/>
  <c r="Z18" i="5"/>
  <c r="DK18" i="5" s="1"/>
  <c r="Z17" i="5"/>
  <c r="DK17" i="5" s="1"/>
  <c r="Z16" i="5"/>
  <c r="DK16" i="5" s="1"/>
  <c r="Z15" i="5"/>
  <c r="DK15" i="5" s="1"/>
  <c r="Z14" i="5"/>
  <c r="DK14" i="5" s="1"/>
  <c r="Z13" i="5"/>
  <c r="DK13" i="5" s="1"/>
  <c r="Z12" i="5"/>
  <c r="DK12" i="5" s="1"/>
  <c r="Z11" i="5"/>
  <c r="DK11" i="5" s="1"/>
  <c r="Z10" i="5"/>
  <c r="DK10" i="5" s="1"/>
  <c r="Z9" i="5"/>
  <c r="DK9" i="5" s="1"/>
  <c r="Z8" i="5"/>
  <c r="DK8" i="5" s="1"/>
  <c r="Z7" i="5"/>
  <c r="DK7" i="5" s="1"/>
  <c r="G29" i="9" l="1" a="1"/>
  <c r="G29" i="9" s="1"/>
  <c r="J29" i="9" s="1" a="1"/>
  <c r="J29" i="9" s="1"/>
  <c r="F29" i="9" a="1"/>
  <c r="F29" i="9" s="1"/>
  <c r="K29" i="9" a="1"/>
  <c r="K29" i="9" s="1"/>
  <c r="K14" i="9" a="1"/>
  <c r="K14" i="9" s="1"/>
  <c r="G14" i="9" a="1"/>
  <c r="G14" i="9" s="1"/>
  <c r="J14" i="9" s="1" a="1"/>
  <c r="J14" i="9" s="1"/>
  <c r="F14" i="9" a="1"/>
  <c r="F14" i="9" s="1"/>
  <c r="F28" i="9" a="1"/>
  <c r="F28" i="9" s="1"/>
  <c r="K28" i="9" a="1"/>
  <c r="K28" i="9" s="1"/>
  <c r="G28" i="9" a="1"/>
  <c r="G28" i="9" s="1"/>
  <c r="J28" i="9" s="1" a="1"/>
  <c r="J28" i="9" s="1"/>
  <c r="K31" i="9" a="1"/>
  <c r="K31" i="9" s="1"/>
  <c r="G31" i="9" a="1"/>
  <c r="G31" i="9" s="1"/>
  <c r="J31" i="9" s="1" a="1"/>
  <c r="J31" i="9" s="1"/>
  <c r="F31" i="9" a="1"/>
  <c r="F31" i="9" s="1"/>
  <c r="G9" i="9" a="1"/>
  <c r="G9" i="9" s="1"/>
  <c r="J9" i="9" s="1" a="1"/>
  <c r="J9" i="9" s="1"/>
  <c r="F9" i="9" a="1"/>
  <c r="F9" i="9" s="1"/>
  <c r="K9" i="9" a="1"/>
  <c r="K9" i="9" s="1"/>
  <c r="K26" i="9" a="1"/>
  <c r="K26" i="9" s="1"/>
  <c r="G26" i="9" a="1"/>
  <c r="G26" i="9" s="1"/>
  <c r="J26" i="9" s="1" a="1"/>
  <c r="J26" i="9" s="1"/>
  <c r="F26" i="9" a="1"/>
  <c r="F26" i="9" s="1"/>
  <c r="K15" i="9" a="1"/>
  <c r="K15" i="9" s="1"/>
  <c r="G15" i="9" a="1"/>
  <c r="G15" i="9" s="1"/>
  <c r="J15" i="9" s="1" a="1"/>
  <c r="J15" i="9" s="1"/>
  <c r="F15" i="9" a="1"/>
  <c r="F15" i="9" s="1"/>
  <c r="K18" i="9" a="1"/>
  <c r="K18" i="9" s="1"/>
  <c r="G18" i="9" a="1"/>
  <c r="G18" i="9" s="1"/>
  <c r="J18" i="9" s="1" a="1"/>
  <c r="J18" i="9" s="1"/>
  <c r="F18" i="9" a="1"/>
  <c r="F18" i="9" s="1"/>
  <c r="F32" i="9" a="1"/>
  <c r="F32" i="9" s="1"/>
  <c r="K32" i="9" a="1"/>
  <c r="K32" i="9" s="1"/>
  <c r="G32" i="9" a="1"/>
  <c r="G32" i="9" s="1"/>
  <c r="J32" i="9" s="1" a="1"/>
  <c r="J32" i="9" s="1"/>
  <c r="K19" i="9" a="1"/>
  <c r="K19" i="9" s="1"/>
  <c r="G19" i="9" a="1"/>
  <c r="G19" i="9" s="1"/>
  <c r="J19" i="9" s="1" a="1"/>
  <c r="J19" i="9" s="1"/>
  <c r="F19" i="9" a="1"/>
  <c r="F19" i="9" s="1"/>
  <c r="G25" i="9" a="1"/>
  <c r="G25" i="9" s="1"/>
  <c r="J25" i="9" s="1" a="1"/>
  <c r="J25" i="9" s="1"/>
  <c r="F25" i="9" a="1"/>
  <c r="F25" i="9" s="1"/>
  <c r="K25" i="9" a="1"/>
  <c r="K25" i="9" s="1"/>
  <c r="K8" i="9" a="1"/>
  <c r="K8" i="9" s="1"/>
  <c r="G8" i="9" a="1"/>
  <c r="G8" i="9" s="1"/>
  <c r="J8" i="9" s="1" a="1"/>
  <c r="J8" i="9" s="1"/>
  <c r="F8" i="9" a="1"/>
  <c r="F8" i="9" s="1"/>
  <c r="K27" i="9" a="1"/>
  <c r="K27" i="9" s="1"/>
  <c r="G27" i="9" a="1"/>
  <c r="G27" i="9" s="1"/>
  <c r="J27" i="9" s="1" a="1"/>
  <c r="J27" i="9" s="1"/>
  <c r="F27" i="9" a="1"/>
  <c r="F27" i="9" s="1"/>
  <c r="K22" i="9" a="1"/>
  <c r="K22" i="9" s="1"/>
  <c r="G22" i="9" a="1"/>
  <c r="G22" i="9" s="1"/>
  <c r="J22" i="9" s="1" a="1"/>
  <c r="J22" i="9" s="1"/>
  <c r="F22" i="9" a="1"/>
  <c r="F22" i="9" s="1"/>
  <c r="K10" i="9" a="1"/>
  <c r="K10" i="9" s="1"/>
  <c r="G10" i="9" a="1"/>
  <c r="G10" i="9" s="1"/>
  <c r="J10" i="9" s="1" a="1"/>
  <c r="J10" i="9" s="1"/>
  <c r="F10" i="9" a="1"/>
  <c r="F10" i="9" s="1"/>
  <c r="L33" i="9" a="1"/>
  <c r="L33" i="9" s="1"/>
  <c r="M33" i="9" a="1"/>
  <c r="M33" i="9" s="1"/>
  <c r="I33" i="9" a="1"/>
  <c r="I33" i="9" s="1"/>
  <c r="J33" i="9" a="1"/>
  <c r="J33" i="9" s="1"/>
  <c r="H33" i="9" a="1"/>
  <c r="H33" i="9" s="1"/>
  <c r="G17" i="9" a="1"/>
  <c r="G17" i="9" s="1"/>
  <c r="J17" i="9" s="1" a="1"/>
  <c r="J17" i="9" s="1"/>
  <c r="F17" i="9" a="1"/>
  <c r="F17" i="9" s="1"/>
  <c r="K17" i="9" a="1"/>
  <c r="K17" i="9" s="1"/>
  <c r="K11" i="9" a="1"/>
  <c r="K11" i="9" s="1"/>
  <c r="G11" i="9" a="1"/>
  <c r="G11" i="9" s="1"/>
  <c r="J11" i="9" s="1" a="1"/>
  <c r="J11" i="9" s="1"/>
  <c r="F11" i="9" a="1"/>
  <c r="F11" i="9" s="1"/>
  <c r="G5" i="9" a="1"/>
  <c r="G5" i="9" s="1"/>
  <c r="J5" i="9" s="1" a="1"/>
  <c r="J5" i="9" s="1"/>
  <c r="F5" i="9" a="1"/>
  <c r="F5" i="9" s="1"/>
  <c r="K5" i="9" a="1"/>
  <c r="K5" i="9" s="1"/>
  <c r="K30" i="9" a="1"/>
  <c r="K30" i="9" s="1"/>
  <c r="G30" i="9" a="1"/>
  <c r="G30" i="9" s="1"/>
  <c r="J30" i="9" s="1" a="1"/>
  <c r="J30" i="9" s="1"/>
  <c r="F30" i="9" a="1"/>
  <c r="F30" i="9" s="1"/>
  <c r="K4" i="9" a="1"/>
  <c r="K4" i="9" s="1"/>
  <c r="F4" i="9" a="1"/>
  <c r="F4" i="9" s="1"/>
  <c r="G4" i="9" a="1"/>
  <c r="G4" i="9" s="1"/>
  <c r="J4" i="9" s="1" a="1"/>
  <c r="J4" i="9" s="1"/>
  <c r="G6" i="9" a="1"/>
  <c r="G6" i="9" s="1"/>
  <c r="J6" i="9" s="1" a="1"/>
  <c r="J6" i="9" s="1"/>
  <c r="K6" i="9" a="1"/>
  <c r="K6" i="9" s="1"/>
  <c r="F6" i="9" a="1"/>
  <c r="F6" i="9" s="1"/>
  <c r="G13" i="9" a="1"/>
  <c r="G13" i="9" s="1"/>
  <c r="J13" i="9" s="1" a="1"/>
  <c r="J13" i="9" s="1"/>
  <c r="F13" i="9" a="1"/>
  <c r="F13" i="9" s="1"/>
  <c r="K13" i="9" a="1"/>
  <c r="K13" i="9" s="1"/>
  <c r="F16" i="9" a="1"/>
  <c r="F16" i="9" s="1"/>
  <c r="K16" i="9" a="1"/>
  <c r="K16" i="9" s="1"/>
  <c r="G16" i="9" a="1"/>
  <c r="G16" i="9" s="1"/>
  <c r="J16" i="9" s="1" a="1"/>
  <c r="J16" i="9" s="1"/>
  <c r="F20" i="9" a="1"/>
  <c r="F20" i="9" s="1"/>
  <c r="K20" i="9" a="1"/>
  <c r="K20" i="9" s="1"/>
  <c r="G20" i="9" a="1"/>
  <c r="G20" i="9" s="1"/>
  <c r="J20" i="9" s="1" a="1"/>
  <c r="J20" i="9" s="1"/>
  <c r="K7" i="9" a="1"/>
  <c r="K7" i="9" s="1"/>
  <c r="F7" i="9" a="1"/>
  <c r="F7" i="9" s="1"/>
  <c r="G7" i="9" a="1"/>
  <c r="G7" i="9" s="1"/>
  <c r="J7" i="9" s="1" a="1"/>
  <c r="J7" i="9" s="1"/>
  <c r="F12" i="9" a="1"/>
  <c r="F12" i="9" s="1"/>
  <c r="K12" i="9" a="1"/>
  <c r="K12" i="9" s="1"/>
  <c r="G12" i="9" a="1"/>
  <c r="G12" i="9" s="1"/>
  <c r="J12" i="9" s="1" a="1"/>
  <c r="J12" i="9" s="1"/>
  <c r="G21" i="9" a="1"/>
  <c r="G21" i="9" s="1"/>
  <c r="J21" i="9" s="1" a="1"/>
  <c r="J21" i="9" s="1"/>
  <c r="F21" i="9" a="1"/>
  <c r="F21" i="9" s="1"/>
  <c r="K21" i="9" a="1"/>
  <c r="K21" i="9" s="1"/>
  <c r="K23" i="9" a="1"/>
  <c r="K23" i="9" s="1"/>
  <c r="G23" i="9" a="1"/>
  <c r="G23" i="9" s="1"/>
  <c r="J23" i="9" s="1" a="1"/>
  <c r="J23" i="9" s="1"/>
  <c r="F23" i="9" a="1"/>
  <c r="F23" i="9" s="1"/>
  <c r="F24" i="9" a="1"/>
  <c r="F24" i="9" s="1"/>
  <c r="K24" i="9" a="1"/>
  <c r="K24" i="9" s="1"/>
  <c r="G24" i="9" a="1"/>
  <c r="G24" i="9" s="1"/>
  <c r="J24" i="9" s="1" a="1"/>
  <c r="J24" i="9" s="1"/>
  <c r="K34" i="9" a="1"/>
  <c r="K34" i="9" s="1"/>
  <c r="G34" i="9" a="1"/>
  <c r="G34" i="9" s="1"/>
  <c r="J34" i="9" s="1" a="1"/>
  <c r="J34" i="9" s="1"/>
  <c r="F34" i="9" a="1"/>
  <c r="F34" i="9" s="1"/>
  <c r="AC4" i="5" a="1"/>
  <c r="AC4" i="5" s="1"/>
  <c r="AA4" i="5" a="1"/>
  <c r="AA4" i="5" s="1"/>
  <c r="Z4" i="5" a="1"/>
  <c r="Z4" i="5" s="1"/>
  <c r="AD990" i="5"/>
  <c r="AD500" i="5"/>
  <c r="AD358" i="5"/>
  <c r="AD883" i="5"/>
  <c r="AD499" i="5"/>
  <c r="AD354" i="5"/>
  <c r="AD882" i="5"/>
  <c r="AD476" i="5"/>
  <c r="AD1066" i="5"/>
  <c r="AD527" i="5"/>
  <c r="AD473" i="5"/>
  <c r="M34" i="9" l="1" a="1"/>
  <c r="M34" i="9" s="1"/>
  <c r="L34" i="9" a="1"/>
  <c r="L34" i="9" s="1"/>
  <c r="H12" i="9" a="1"/>
  <c r="H12" i="9" s="1"/>
  <c r="I12" i="9" a="1"/>
  <c r="I12" i="9" s="1"/>
  <c r="L16" i="9" a="1"/>
  <c r="L16" i="9" s="1"/>
  <c r="M16" i="9" a="1"/>
  <c r="M16" i="9" s="1"/>
  <c r="L20" i="9" a="1"/>
  <c r="L20" i="9" s="1"/>
  <c r="M20" i="9" a="1"/>
  <c r="M20" i="9" s="1"/>
  <c r="I16" i="9" a="1"/>
  <c r="I16" i="9" s="1"/>
  <c r="H16" i="9" a="1"/>
  <c r="H16" i="9" s="1"/>
  <c r="H6" i="9" a="1"/>
  <c r="H6" i="9" s="1"/>
  <c r="I6" i="9" a="1"/>
  <c r="I6" i="9" s="1"/>
  <c r="H4" i="9" a="1"/>
  <c r="H4" i="9" s="1"/>
  <c r="I4" i="9" a="1"/>
  <c r="I4" i="9" s="1"/>
  <c r="L30" i="9" a="1"/>
  <c r="L30" i="9" s="1"/>
  <c r="M30" i="9" a="1"/>
  <c r="M30" i="9" s="1"/>
  <c r="H11" i="9" a="1"/>
  <c r="H11" i="9" s="1"/>
  <c r="I11" i="9" a="1"/>
  <c r="I11" i="9" s="1"/>
  <c r="I17" i="9" a="1"/>
  <c r="I17" i="9" s="1"/>
  <c r="H17" i="9" a="1"/>
  <c r="H17" i="9" s="1"/>
  <c r="L22" i="9" a="1"/>
  <c r="L22" i="9" s="1"/>
  <c r="M22" i="9" a="1"/>
  <c r="M22" i="9" s="1"/>
  <c r="H8" i="9" a="1"/>
  <c r="H8" i="9" s="1"/>
  <c r="I8" i="9" a="1"/>
  <c r="I8" i="9" s="1"/>
  <c r="I25" i="9" a="1"/>
  <c r="I25" i="9" s="1"/>
  <c r="H25" i="9" a="1"/>
  <c r="H25" i="9" s="1"/>
  <c r="L19" i="9" a="1"/>
  <c r="L19" i="9" s="1"/>
  <c r="M19" i="9" a="1"/>
  <c r="M19" i="9" s="1"/>
  <c r="I18" i="9" a="1"/>
  <c r="I18" i="9" s="1"/>
  <c r="H18" i="9" a="1"/>
  <c r="H18" i="9" s="1"/>
  <c r="L26" i="9" a="1"/>
  <c r="L26" i="9" s="1"/>
  <c r="M26" i="9" a="1"/>
  <c r="M26" i="9" s="1"/>
  <c r="I31" i="9" a="1"/>
  <c r="I31" i="9" s="1"/>
  <c r="H31" i="9" a="1"/>
  <c r="H31" i="9" s="1"/>
  <c r="L28" i="9" a="1"/>
  <c r="L28" i="9" s="1"/>
  <c r="M28" i="9" a="1"/>
  <c r="M28" i="9" s="1"/>
  <c r="L14" i="9" a="1"/>
  <c r="L14" i="9" s="1"/>
  <c r="M14" i="9" a="1"/>
  <c r="M14" i="9" s="1"/>
  <c r="I23" i="9" a="1"/>
  <c r="I23" i="9" s="1"/>
  <c r="H23" i="9" a="1"/>
  <c r="H23" i="9" s="1"/>
  <c r="I34" i="9" a="1"/>
  <c r="I34" i="9" s="1"/>
  <c r="H34" i="9" a="1"/>
  <c r="H34" i="9" s="1"/>
  <c r="H7" i="9" a="1"/>
  <c r="H7" i="9" s="1"/>
  <c r="I7" i="9" a="1"/>
  <c r="I7" i="9" s="1"/>
  <c r="I20" i="9" a="1"/>
  <c r="I20" i="9" s="1"/>
  <c r="H20" i="9" a="1"/>
  <c r="H20" i="9" s="1"/>
  <c r="L13" i="9" a="1"/>
  <c r="L13" i="9" s="1"/>
  <c r="M13" i="9" a="1"/>
  <c r="M13" i="9" s="1"/>
  <c r="M6" i="9" a="1"/>
  <c r="M6" i="9" s="1"/>
  <c r="L6" i="9" a="1"/>
  <c r="L6" i="9" s="1"/>
  <c r="L4" i="9" a="1"/>
  <c r="L4" i="9" s="1"/>
  <c r="M4" i="9" a="1"/>
  <c r="M4" i="9" s="1"/>
  <c r="L5" i="9" a="1"/>
  <c r="L5" i="9" s="1"/>
  <c r="M5" i="9" a="1"/>
  <c r="M5" i="9" s="1"/>
  <c r="L10" i="9" a="1"/>
  <c r="L10" i="9" s="1"/>
  <c r="M10" i="9" a="1"/>
  <c r="M10" i="9" s="1"/>
  <c r="I27" i="9" a="1"/>
  <c r="I27" i="9" s="1"/>
  <c r="H27" i="9" a="1"/>
  <c r="H27" i="9" s="1"/>
  <c r="L15" i="9" a="1"/>
  <c r="L15" i="9" s="1"/>
  <c r="M15" i="9" a="1"/>
  <c r="M15" i="9" s="1"/>
  <c r="L9" i="9" a="1"/>
  <c r="L9" i="9" s="1"/>
  <c r="M9" i="9" a="1"/>
  <c r="M9" i="9" s="1"/>
  <c r="I28" i="9" a="1"/>
  <c r="I28" i="9" s="1"/>
  <c r="H28" i="9" a="1"/>
  <c r="H28" i="9" s="1"/>
  <c r="L29" i="9" a="1"/>
  <c r="L29" i="9" s="1"/>
  <c r="M29" i="9" a="1"/>
  <c r="M29" i="9" s="1"/>
  <c r="L24" i="9" a="1"/>
  <c r="L24" i="9" s="1"/>
  <c r="M24" i="9" a="1"/>
  <c r="M24" i="9" s="1"/>
  <c r="L23" i="9" a="1"/>
  <c r="L23" i="9" s="1"/>
  <c r="M23" i="9" a="1"/>
  <c r="M23" i="9" s="1"/>
  <c r="I24" i="9" a="1"/>
  <c r="I24" i="9" s="1"/>
  <c r="H24" i="9" a="1"/>
  <c r="H24" i="9" s="1"/>
  <c r="L21" i="9" a="1"/>
  <c r="L21" i="9" s="1"/>
  <c r="M21" i="9" a="1"/>
  <c r="M21" i="9" s="1"/>
  <c r="L12" i="9" a="1"/>
  <c r="L12" i="9" s="1"/>
  <c r="M12" i="9" a="1"/>
  <c r="M12" i="9" s="1"/>
  <c r="M7" i="9" a="1"/>
  <c r="M7" i="9" s="1"/>
  <c r="L7" i="9" a="1"/>
  <c r="L7" i="9" s="1"/>
  <c r="H13" i="9" a="1"/>
  <c r="H13" i="9" s="1"/>
  <c r="I13" i="9" a="1"/>
  <c r="I13" i="9" s="1"/>
  <c r="I30" i="9" a="1"/>
  <c r="I30" i="9" s="1"/>
  <c r="H30" i="9" a="1"/>
  <c r="H30" i="9" s="1"/>
  <c r="H5" i="9" a="1"/>
  <c r="H5" i="9" s="1"/>
  <c r="I5" i="9" a="1"/>
  <c r="I5" i="9" s="1"/>
  <c r="L11" i="9" a="1"/>
  <c r="L11" i="9" s="1"/>
  <c r="M11" i="9" a="1"/>
  <c r="M11" i="9" s="1"/>
  <c r="I22" i="9" a="1"/>
  <c r="I22" i="9" s="1"/>
  <c r="H22" i="9" a="1"/>
  <c r="H22" i="9" s="1"/>
  <c r="M8" i="9" a="1"/>
  <c r="M8" i="9" s="1"/>
  <c r="L8" i="9" a="1"/>
  <c r="L8" i="9" s="1"/>
  <c r="I19" i="9" a="1"/>
  <c r="I19" i="9" s="1"/>
  <c r="H19" i="9" a="1"/>
  <c r="H19" i="9" s="1"/>
  <c r="L32" i="9" a="1"/>
  <c r="L32" i="9" s="1"/>
  <c r="M32" i="9" a="1"/>
  <c r="M32" i="9" s="1"/>
  <c r="L18" i="9" a="1"/>
  <c r="L18" i="9" s="1"/>
  <c r="M18" i="9" a="1"/>
  <c r="M18" i="9" s="1"/>
  <c r="I26" i="9" a="1"/>
  <c r="I26" i="9" s="1"/>
  <c r="H26" i="9" a="1"/>
  <c r="H26" i="9" s="1"/>
  <c r="H9" i="9" a="1"/>
  <c r="H9" i="9" s="1"/>
  <c r="I9" i="9" a="1"/>
  <c r="I9" i="9" s="1"/>
  <c r="L31" i="9" a="1"/>
  <c r="L31" i="9" s="1"/>
  <c r="M31" i="9" a="1"/>
  <c r="M31" i="9" s="1"/>
  <c r="I14" i="9" a="1"/>
  <c r="I14" i="9" s="1"/>
  <c r="H14" i="9" a="1"/>
  <c r="H14" i="9" s="1"/>
  <c r="I29" i="9" a="1"/>
  <c r="I29" i="9" s="1"/>
  <c r="H29" i="9" a="1"/>
  <c r="H29" i="9" s="1"/>
  <c r="I21" i="9" a="1"/>
  <c r="I21" i="9" s="1"/>
  <c r="H21" i="9" a="1"/>
  <c r="H21" i="9" s="1"/>
  <c r="L17" i="9" a="1"/>
  <c r="L17" i="9" s="1"/>
  <c r="M17" i="9" a="1"/>
  <c r="M17" i="9" s="1"/>
  <c r="H10" i="9" a="1"/>
  <c r="H10" i="9" s="1"/>
  <c r="I10" i="9" a="1"/>
  <c r="I10" i="9" s="1"/>
  <c r="L27" i="9" a="1"/>
  <c r="L27" i="9" s="1"/>
  <c r="M27" i="9" a="1"/>
  <c r="M27" i="9" s="1"/>
  <c r="L25" i="9" a="1"/>
  <c r="L25" i="9" s="1"/>
  <c r="M25" i="9" a="1"/>
  <c r="M25" i="9" s="1"/>
  <c r="H32" i="9" a="1"/>
  <c r="H32" i="9" s="1"/>
  <c r="I32" i="9" a="1"/>
  <c r="I32" i="9" s="1"/>
  <c r="I15" i="9" a="1"/>
  <c r="I15" i="9" s="1"/>
  <c r="H15" i="9" a="1"/>
  <c r="H15" i="9" s="1"/>
  <c r="AC1185" i="5" a="1"/>
  <c r="AC1185" i="5" s="1"/>
  <c r="AC1189" i="5" a="1"/>
  <c r="AC1189" i="5" s="1"/>
  <c r="AC1193" i="5" a="1"/>
  <c r="AC1193" i="5" s="1"/>
  <c r="AC1197" i="5" a="1"/>
  <c r="AC1197" i="5" s="1"/>
  <c r="AC1201" i="5" a="1"/>
  <c r="AC1201" i="5" s="1"/>
  <c r="AC1195" i="5" a="1"/>
  <c r="AC1195" i="5" s="1"/>
  <c r="AC1188" i="5" a="1"/>
  <c r="AC1188" i="5" s="1"/>
  <c r="AC1186" i="5" a="1"/>
  <c r="AC1186" i="5" s="1"/>
  <c r="AC1190" i="5" a="1"/>
  <c r="AC1190" i="5" s="1"/>
  <c r="AC1194" i="5" a="1"/>
  <c r="AC1194" i="5" s="1"/>
  <c r="AC1198" i="5" a="1"/>
  <c r="AC1198" i="5" s="1"/>
  <c r="AC1202" i="5" a="1"/>
  <c r="AC1202" i="5" s="1"/>
  <c r="AC1191" i="5" a="1"/>
  <c r="AC1191" i="5" s="1"/>
  <c r="AC1192" i="5" a="1"/>
  <c r="AC1192" i="5" s="1"/>
  <c r="AC1187" i="5" a="1"/>
  <c r="AC1187" i="5" s="1"/>
  <c r="AC1199" i="5" a="1"/>
  <c r="AC1199" i="5" s="1"/>
  <c r="AC1196" i="5" a="1"/>
  <c r="AC1196" i="5" s="1"/>
  <c r="AC1200" i="5" a="1"/>
  <c r="AC1200" i="5" s="1"/>
  <c r="AA1186" i="5" a="1"/>
  <c r="AA1186" i="5" s="1"/>
  <c r="AA1185" i="5" a="1"/>
  <c r="AA1185" i="5" s="1"/>
  <c r="AA1189" i="5" a="1"/>
  <c r="AA1189" i="5" s="1"/>
  <c r="AA1193" i="5" a="1"/>
  <c r="AA1193" i="5" s="1"/>
  <c r="AA1197" i="5" a="1"/>
  <c r="AA1197" i="5" s="1"/>
  <c r="AA1201" i="5" a="1"/>
  <c r="AA1201" i="5" s="1"/>
  <c r="AA1188" i="5" a="1"/>
  <c r="AA1188" i="5" s="1"/>
  <c r="AA1192" i="5" a="1"/>
  <c r="AA1192" i="5" s="1"/>
  <c r="AA1196" i="5" a="1"/>
  <c r="AA1196" i="5" s="1"/>
  <c r="AA1200" i="5" a="1"/>
  <c r="AA1200" i="5" s="1"/>
  <c r="AA1187" i="5" a="1"/>
  <c r="AA1187" i="5" s="1"/>
  <c r="AA1191" i="5" a="1"/>
  <c r="AA1191" i="5" s="1"/>
  <c r="AA1195" i="5" a="1"/>
  <c r="AA1195" i="5" s="1"/>
  <c r="AA1199" i="5" a="1"/>
  <c r="AA1199" i="5" s="1"/>
  <c r="AA1190" i="5" a="1"/>
  <c r="AA1190" i="5" s="1"/>
  <c r="AA1194" i="5" a="1"/>
  <c r="AA1194" i="5" s="1"/>
  <c r="AA1198" i="5" a="1"/>
  <c r="AA1198" i="5" s="1"/>
  <c r="AA1202" i="5" a="1"/>
  <c r="AA1202" i="5" s="1"/>
  <c r="P20" i="9" a="1"/>
  <c r="P20" i="9" s="1"/>
  <c r="AK20" i="9" s="1"/>
  <c r="AC1165" i="5" a="1"/>
  <c r="AC1165" i="5" s="1"/>
  <c r="AC1169" i="5" a="1"/>
  <c r="AC1169" i="5" s="1"/>
  <c r="AC1173" i="5" a="1"/>
  <c r="AC1173" i="5" s="1"/>
  <c r="AC1177" i="5" a="1"/>
  <c r="AC1177" i="5" s="1"/>
  <c r="AC1181" i="5" a="1"/>
  <c r="AC1181" i="5" s="1"/>
  <c r="AC1167" i="5" a="1"/>
  <c r="AC1167" i="5" s="1"/>
  <c r="AC1175" i="5" a="1"/>
  <c r="AC1175" i="5" s="1"/>
  <c r="AC1166" i="5" a="1"/>
  <c r="AC1166" i="5" s="1"/>
  <c r="AC1170" i="5" a="1"/>
  <c r="AC1170" i="5" s="1"/>
  <c r="AC1174" i="5" a="1"/>
  <c r="AC1174" i="5" s="1"/>
  <c r="AC1178" i="5" a="1"/>
  <c r="AC1178" i="5" s="1"/>
  <c r="AC1182" i="5" a="1"/>
  <c r="AC1182" i="5" s="1"/>
  <c r="AC1171" i="5" a="1"/>
  <c r="AC1171" i="5" s="1"/>
  <c r="AC1179" i="5" a="1"/>
  <c r="AC1179" i="5" s="1"/>
  <c r="AC1183" i="5" a="1"/>
  <c r="AC1183" i="5" s="1"/>
  <c r="AC1168" i="5" a="1"/>
  <c r="AC1168" i="5" s="1"/>
  <c r="AC1172" i="5" a="1"/>
  <c r="AC1172" i="5" s="1"/>
  <c r="AC1176" i="5" a="1"/>
  <c r="AC1176" i="5" s="1"/>
  <c r="AC1180" i="5" a="1"/>
  <c r="AC1180" i="5" s="1"/>
  <c r="AC1184" i="5" a="1"/>
  <c r="AC1184" i="5" s="1"/>
  <c r="AA1166" i="5" a="1"/>
  <c r="AA1166" i="5" s="1"/>
  <c r="AA1170" i="5" a="1"/>
  <c r="AA1170" i="5" s="1"/>
  <c r="AA1174" i="5" a="1"/>
  <c r="AA1174" i="5" s="1"/>
  <c r="AA1178" i="5" a="1"/>
  <c r="AA1178" i="5" s="1"/>
  <c r="AA1182" i="5" a="1"/>
  <c r="AA1182" i="5" s="1"/>
  <c r="AA1167" i="5" a="1"/>
  <c r="AA1167" i="5" s="1"/>
  <c r="AA1171" i="5" a="1"/>
  <c r="AA1171" i="5" s="1"/>
  <c r="AA1175" i="5" a="1"/>
  <c r="AA1175" i="5" s="1"/>
  <c r="AA1165" i="5" a="1"/>
  <c r="AA1165" i="5" s="1"/>
  <c r="AA1169" i="5" a="1"/>
  <c r="AA1169" i="5" s="1"/>
  <c r="AA1173" i="5" a="1"/>
  <c r="AA1173" i="5" s="1"/>
  <c r="AA1177" i="5" a="1"/>
  <c r="AA1177" i="5" s="1"/>
  <c r="AA1181" i="5" a="1"/>
  <c r="AA1181" i="5" s="1"/>
  <c r="AA1168" i="5" a="1"/>
  <c r="AA1168" i="5" s="1"/>
  <c r="AA1172" i="5" a="1"/>
  <c r="AA1172" i="5" s="1"/>
  <c r="AA1176" i="5" a="1"/>
  <c r="AA1176" i="5" s="1"/>
  <c r="AA1180" i="5" a="1"/>
  <c r="AA1180" i="5" s="1"/>
  <c r="AA1184" i="5" a="1"/>
  <c r="AA1184" i="5" s="1"/>
  <c r="AA1179" i="5" a="1"/>
  <c r="AA1179" i="5" s="1"/>
  <c r="AA1183" i="5" a="1"/>
  <c r="AA1183" i="5" s="1"/>
  <c r="P22" i="9" a="1"/>
  <c r="P22" i="9" s="1"/>
  <c r="AK22" i="9" s="1"/>
  <c r="AC455" i="5" a="1"/>
  <c r="AC455" i="5" s="1"/>
  <c r="AC1154" i="5" a="1"/>
  <c r="AC1154" i="5" s="1"/>
  <c r="AC1156" i="5" a="1"/>
  <c r="AC1156" i="5" s="1"/>
  <c r="AC1158" i="5" a="1"/>
  <c r="AC1158" i="5" s="1"/>
  <c r="AC1160" i="5" a="1"/>
  <c r="AC1160" i="5" s="1"/>
  <c r="AC1162" i="5" a="1"/>
  <c r="AC1162" i="5" s="1"/>
  <c r="AC1164" i="5" a="1"/>
  <c r="AC1164" i="5" s="1"/>
  <c r="AC1155" i="5" a="1"/>
  <c r="AC1155" i="5" s="1"/>
  <c r="AC1157" i="5" a="1"/>
  <c r="AC1157" i="5" s="1"/>
  <c r="AC1159" i="5" a="1"/>
  <c r="AC1159" i="5" s="1"/>
  <c r="AC1161" i="5" a="1"/>
  <c r="AC1161" i="5" s="1"/>
  <c r="AC1163" i="5" a="1"/>
  <c r="AC1163" i="5" s="1"/>
  <c r="AA924" i="5" a="1"/>
  <c r="AA924" i="5" s="1"/>
  <c r="AA1154" i="5" a="1"/>
  <c r="AA1154" i="5" s="1"/>
  <c r="AA1156" i="5" a="1"/>
  <c r="AA1156" i="5" s="1"/>
  <c r="AA1158" i="5" a="1"/>
  <c r="AA1158" i="5" s="1"/>
  <c r="AA1160" i="5" a="1"/>
  <c r="AA1160" i="5" s="1"/>
  <c r="AA1162" i="5" a="1"/>
  <c r="AA1162" i="5" s="1"/>
  <c r="AA1164" i="5" a="1"/>
  <c r="AA1164" i="5" s="1"/>
  <c r="AA1155" i="5" a="1"/>
  <c r="AA1155" i="5" s="1"/>
  <c r="AA1157" i="5" a="1"/>
  <c r="AA1157" i="5" s="1"/>
  <c r="AA1159" i="5" a="1"/>
  <c r="AA1159" i="5" s="1"/>
  <c r="AA1161" i="5" a="1"/>
  <c r="AA1161" i="5" s="1"/>
  <c r="AA1163" i="5" a="1"/>
  <c r="AA1163" i="5" s="1"/>
  <c r="AC732" i="5" a="1"/>
  <c r="AC732" i="5" s="1"/>
  <c r="AC448" i="5" a="1"/>
  <c r="AC448" i="5" s="1"/>
  <c r="AC368" i="5" a="1"/>
  <c r="AC368" i="5" s="1"/>
  <c r="AC1051" i="5" a="1"/>
  <c r="AC1051" i="5" s="1"/>
  <c r="AC895" i="5" a="1"/>
  <c r="AC895" i="5" s="1"/>
  <c r="AC715" i="5" a="1"/>
  <c r="AC715" i="5" s="1"/>
  <c r="AC512" i="5" a="1"/>
  <c r="AC512" i="5" s="1"/>
  <c r="AC172" i="5" a="1"/>
  <c r="AC172" i="5" s="1"/>
  <c r="AC1011" i="5" a="1"/>
  <c r="AC1011" i="5" s="1"/>
  <c r="AC859" i="5" a="1"/>
  <c r="AC859" i="5" s="1"/>
  <c r="AC671" i="5" a="1"/>
  <c r="AC671" i="5" s="1"/>
  <c r="AC1008" i="5" a="1"/>
  <c r="AC1008" i="5" s="1"/>
  <c r="AC1152" i="5" a="1"/>
  <c r="AC1152" i="5" s="1"/>
  <c r="AC975" i="5" a="1"/>
  <c r="AC975" i="5" s="1"/>
  <c r="AC803" i="5" a="1"/>
  <c r="AC803" i="5" s="1"/>
  <c r="AC619" i="5" a="1"/>
  <c r="AC619" i="5" s="1"/>
  <c r="AC888" i="5" a="1"/>
  <c r="AC888" i="5" s="1"/>
  <c r="AC1091" i="5" a="1"/>
  <c r="AC1091" i="5" s="1"/>
  <c r="AC935" i="5" a="1"/>
  <c r="AC935" i="5" s="1"/>
  <c r="AC759" i="5" a="1"/>
  <c r="AC759" i="5" s="1"/>
  <c r="AC571" i="5" a="1"/>
  <c r="AC571" i="5" s="1"/>
  <c r="AC503" i="5" a="1"/>
  <c r="AC503" i="5" s="1"/>
  <c r="AC1123" i="5" a="1"/>
  <c r="AC1123" i="5" s="1"/>
  <c r="AC988" i="5" a="1"/>
  <c r="AC988" i="5" s="1"/>
  <c r="AC856" i="5" a="1"/>
  <c r="AC856" i="5" s="1"/>
  <c r="AC700" i="5" a="1"/>
  <c r="AC700" i="5" s="1"/>
  <c r="AC496" i="5" a="1"/>
  <c r="AC496" i="5" s="1"/>
  <c r="AC336" i="5" a="1"/>
  <c r="AC336" i="5" s="1"/>
  <c r="AC156" i="5" a="1"/>
  <c r="AC156" i="5" s="1"/>
  <c r="AC1136" i="5" a="1"/>
  <c r="AC1136" i="5" s="1"/>
  <c r="AC1083" i="5" a="1"/>
  <c r="AC1083" i="5" s="1"/>
  <c r="AC1043" i="5" a="1"/>
  <c r="AC1043" i="5" s="1"/>
  <c r="AC1003" i="5" a="1"/>
  <c r="AC1003" i="5" s="1"/>
  <c r="AC971" i="5" a="1"/>
  <c r="AC971" i="5" s="1"/>
  <c r="AC931" i="5" a="1"/>
  <c r="AC931" i="5" s="1"/>
  <c r="AC891" i="5" a="1"/>
  <c r="AC891" i="5" s="1"/>
  <c r="AC839" i="5" a="1"/>
  <c r="AC839" i="5" s="1"/>
  <c r="AC795" i="5" a="1"/>
  <c r="AC795" i="5" s="1"/>
  <c r="AC751" i="5" a="1"/>
  <c r="AC751" i="5" s="1"/>
  <c r="AC707" i="5" a="1"/>
  <c r="AC707" i="5" s="1"/>
  <c r="AC663" i="5" a="1"/>
  <c r="AC663" i="5" s="1"/>
  <c r="AC615" i="5" a="1"/>
  <c r="AC615" i="5" s="1"/>
  <c r="AC563" i="5" a="1"/>
  <c r="AC563" i="5" s="1"/>
  <c r="AC499" i="5" a="1"/>
  <c r="AC499" i="5" s="1"/>
  <c r="AC1060" i="5" a="1"/>
  <c r="AC1060" i="5" s="1"/>
  <c r="AC956" i="5" a="1"/>
  <c r="AC956" i="5" s="1"/>
  <c r="AC796" i="5" a="1"/>
  <c r="AC796" i="5" s="1"/>
  <c r="AC608" i="5" a="1"/>
  <c r="AC608" i="5" s="1"/>
  <c r="AC272" i="5" a="1"/>
  <c r="AC272" i="5" s="1"/>
  <c r="AC92" i="5" a="1"/>
  <c r="AC92" i="5" s="1"/>
  <c r="AC1111" i="5" a="1"/>
  <c r="AC1111" i="5" s="1"/>
  <c r="AC1067" i="5" a="1"/>
  <c r="AC1067" i="5" s="1"/>
  <c r="AC1027" i="5" a="1"/>
  <c r="AC1027" i="5" s="1"/>
  <c r="AC991" i="5" a="1"/>
  <c r="AC991" i="5" s="1"/>
  <c r="AC955" i="5" a="1"/>
  <c r="AC955" i="5" s="1"/>
  <c r="AC915" i="5" a="1"/>
  <c r="AC915" i="5" s="1"/>
  <c r="AC879" i="5" a="1"/>
  <c r="AC879" i="5" s="1"/>
  <c r="AC823" i="5" a="1"/>
  <c r="AC823" i="5" s="1"/>
  <c r="AC779" i="5" a="1"/>
  <c r="AC779" i="5" s="1"/>
  <c r="AC735" i="5" a="1"/>
  <c r="AC735" i="5" s="1"/>
  <c r="AC691" i="5" a="1"/>
  <c r="AC691" i="5" s="1"/>
  <c r="AC647" i="5" a="1"/>
  <c r="AC647" i="5" s="1"/>
  <c r="AC591" i="5" a="1"/>
  <c r="AC591" i="5" s="1"/>
  <c r="AC551" i="5" a="1"/>
  <c r="AC551" i="5" s="1"/>
  <c r="AC547" i="5" a="1"/>
  <c r="AC547" i="5" s="1"/>
  <c r="AC463" i="5" a="1"/>
  <c r="AC463" i="5" s="1"/>
  <c r="AC1028" i="5" a="1"/>
  <c r="AC1028" i="5" s="1"/>
  <c r="AC940" i="5" a="1"/>
  <c r="AC940" i="5" s="1"/>
  <c r="AC784" i="5" a="1"/>
  <c r="AC784" i="5" s="1"/>
  <c r="AC592" i="5" a="1"/>
  <c r="AC592" i="5" s="1"/>
  <c r="AC240" i="5" a="1"/>
  <c r="AC240" i="5" s="1"/>
  <c r="AC1148" i="5" a="1"/>
  <c r="AC1148" i="5" s="1"/>
  <c r="AC1107" i="5" a="1"/>
  <c r="AC1107" i="5" s="1"/>
  <c r="AC1063" i="5" a="1"/>
  <c r="AC1063" i="5" s="1"/>
  <c r="AC1023" i="5" a="1"/>
  <c r="AC1023" i="5" s="1"/>
  <c r="AC987" i="5" a="1"/>
  <c r="AC987" i="5" s="1"/>
  <c r="AC951" i="5" a="1"/>
  <c r="AC951" i="5" s="1"/>
  <c r="AC911" i="5" a="1"/>
  <c r="AC911" i="5" s="1"/>
  <c r="AC875" i="5" a="1"/>
  <c r="AC875" i="5" s="1"/>
  <c r="AC819" i="5" a="1"/>
  <c r="AC819" i="5" s="1"/>
  <c r="AC775" i="5" a="1"/>
  <c r="AC775" i="5" s="1"/>
  <c r="AC731" i="5" a="1"/>
  <c r="AC731" i="5" s="1"/>
  <c r="AC687" i="5" a="1"/>
  <c r="AC687" i="5" s="1"/>
  <c r="AC643" i="5" a="1"/>
  <c r="AC643" i="5" s="1"/>
  <c r="AC587" i="5" a="1"/>
  <c r="AC587" i="5" s="1"/>
  <c r="AC543" i="5" a="1"/>
  <c r="AC543" i="5" s="1"/>
  <c r="AA559" i="5" a="1"/>
  <c r="AA559" i="5" s="1"/>
  <c r="AA975" i="5" a="1"/>
  <c r="AA975" i="5" s="1"/>
  <c r="AA956" i="5" a="1"/>
  <c r="AA956" i="5" s="1"/>
  <c r="AA1015" i="5" a="1"/>
  <c r="AA1015" i="5" s="1"/>
  <c r="AA1055" i="5" a="1"/>
  <c r="AA1055" i="5" s="1"/>
  <c r="AC408" i="5" a="1"/>
  <c r="AC408" i="5" s="1"/>
  <c r="AC435" i="5" a="1"/>
  <c r="AC435" i="5" s="1"/>
  <c r="AC479" i="5" a="1"/>
  <c r="AC479" i="5" s="1"/>
  <c r="AC519" i="5" a="1"/>
  <c r="AC519" i="5" s="1"/>
  <c r="AC555" i="5" a="1"/>
  <c r="AC555" i="5" s="1"/>
  <c r="AC575" i="5" a="1"/>
  <c r="AC575" i="5" s="1"/>
  <c r="AC599" i="5" a="1"/>
  <c r="AC599" i="5" s="1"/>
  <c r="AC631" i="5" a="1"/>
  <c r="AC631" i="5" s="1"/>
  <c r="AC655" i="5" a="1"/>
  <c r="AC655" i="5" s="1"/>
  <c r="AC675" i="5" a="1"/>
  <c r="AC675" i="5" s="1"/>
  <c r="AC699" i="5" a="1"/>
  <c r="AC699" i="5" s="1"/>
  <c r="AC719" i="5" a="1"/>
  <c r="AC719" i="5" s="1"/>
  <c r="AC743" i="5" a="1"/>
  <c r="AC743" i="5" s="1"/>
  <c r="AC763" i="5" a="1"/>
  <c r="AC763" i="5" s="1"/>
  <c r="AC783" i="5" a="1"/>
  <c r="AC783" i="5" s="1"/>
  <c r="AC807" i="5" a="1"/>
  <c r="AC807" i="5" s="1"/>
  <c r="AC831" i="5" a="1"/>
  <c r="AC831" i="5" s="1"/>
  <c r="AC863" i="5" a="1"/>
  <c r="AC863" i="5" s="1"/>
  <c r="AC883" i="5" a="1"/>
  <c r="AC883" i="5" s="1"/>
  <c r="AC903" i="5" a="1"/>
  <c r="AC903" i="5" s="1"/>
  <c r="AC919" i="5" a="1"/>
  <c r="AC919" i="5" s="1"/>
  <c r="AC943" i="5" a="1"/>
  <c r="AC943" i="5" s="1"/>
  <c r="AC959" i="5" a="1"/>
  <c r="AC959" i="5" s="1"/>
  <c r="AC995" i="5" a="1"/>
  <c r="AC995" i="5" s="1"/>
  <c r="AC1015" i="5" a="1"/>
  <c r="AC1015" i="5" s="1"/>
  <c r="AC1031" i="5" a="1"/>
  <c r="AC1031" i="5" s="1"/>
  <c r="AC1055" i="5" a="1"/>
  <c r="AC1055" i="5" s="1"/>
  <c r="AC1071" i="5" a="1"/>
  <c r="AC1071" i="5" s="1"/>
  <c r="AC1095" i="5" a="1"/>
  <c r="AC1095" i="5" s="1"/>
  <c r="AC1119" i="5" a="1"/>
  <c r="AC1119" i="5" s="1"/>
  <c r="AC1132" i="5" a="1"/>
  <c r="AC1132" i="5" s="1"/>
  <c r="AC32" i="5" a="1"/>
  <c r="AC32" i="5" s="1"/>
  <c r="AC108" i="5" a="1"/>
  <c r="AC108" i="5" s="1"/>
  <c r="AC208" i="5" a="1"/>
  <c r="AC208" i="5" s="1"/>
  <c r="AC288" i="5" a="1"/>
  <c r="AC288" i="5" s="1"/>
  <c r="AC384" i="5" a="1"/>
  <c r="AC384" i="5" s="1"/>
  <c r="AC540" i="5" a="1"/>
  <c r="AC540" i="5" s="1"/>
  <c r="AC640" i="5" a="1"/>
  <c r="AC640" i="5" s="1"/>
  <c r="AC744" i="5" a="1"/>
  <c r="AC744" i="5" s="1"/>
  <c r="AC812" i="5" a="1"/>
  <c r="AC812" i="5" s="1"/>
  <c r="AC904" i="5" a="1"/>
  <c r="AC904" i="5" s="1"/>
  <c r="AC1044" i="5" a="1"/>
  <c r="AC1044" i="5" s="1"/>
  <c r="AC1151" i="5" a="1"/>
  <c r="AC1151" i="5" s="1"/>
  <c r="AC439" i="5" a="1"/>
  <c r="AC439" i="5" s="1"/>
  <c r="AC483" i="5" a="1"/>
  <c r="AC483" i="5" s="1"/>
  <c r="AC527" i="5" a="1"/>
  <c r="AC527" i="5" s="1"/>
  <c r="AC559" i="5" a="1"/>
  <c r="AC559" i="5" s="1"/>
  <c r="AC583" i="5" a="1"/>
  <c r="AC583" i="5" s="1"/>
  <c r="AC607" i="5" a="1"/>
  <c r="AC607" i="5" s="1"/>
  <c r="AC639" i="5" a="1"/>
  <c r="AC639" i="5" s="1"/>
  <c r="AC659" i="5" a="1"/>
  <c r="AC659" i="5" s="1"/>
  <c r="AC679" i="5" a="1"/>
  <c r="AC679" i="5" s="1"/>
  <c r="AC703" i="5" a="1"/>
  <c r="AC703" i="5" s="1"/>
  <c r="AC723" i="5" a="1"/>
  <c r="AC723" i="5" s="1"/>
  <c r="AC747" i="5" a="1"/>
  <c r="AC747" i="5" s="1"/>
  <c r="AC767" i="5" a="1"/>
  <c r="AC767" i="5" s="1"/>
  <c r="AC791" i="5" a="1"/>
  <c r="AC791" i="5" s="1"/>
  <c r="AC811" i="5" a="1"/>
  <c r="AC811" i="5" s="1"/>
  <c r="AC835" i="5" a="1"/>
  <c r="AC835" i="5" s="1"/>
  <c r="AC867" i="5" a="1"/>
  <c r="AC867" i="5" s="1"/>
  <c r="AC887" i="5" a="1"/>
  <c r="AC887" i="5" s="1"/>
  <c r="AC907" i="5" a="1"/>
  <c r="AC907" i="5" s="1"/>
  <c r="AC923" i="5" a="1"/>
  <c r="AC923" i="5" s="1"/>
  <c r="AC947" i="5" a="1"/>
  <c r="AC947" i="5" s="1"/>
  <c r="AC963" i="5" a="1"/>
  <c r="AC963" i="5" s="1"/>
  <c r="AC983" i="5" a="1"/>
  <c r="AC983" i="5" s="1"/>
  <c r="AC999" i="5" a="1"/>
  <c r="AC999" i="5" s="1"/>
  <c r="AC1039" i="5" a="1"/>
  <c r="AC1039" i="5" s="1"/>
  <c r="AC1079" i="5" a="1"/>
  <c r="AC1079" i="5" s="1"/>
  <c r="AC1103" i="5" a="1"/>
  <c r="AC1103" i="5" s="1"/>
  <c r="AC1144" i="5" a="1"/>
  <c r="AC1144" i="5" s="1"/>
  <c r="AC1128" i="5" a="1"/>
  <c r="AC1128" i="5" s="1"/>
  <c r="AC72" i="5" a="1"/>
  <c r="AC72" i="5" s="1"/>
  <c r="AC124" i="5" a="1"/>
  <c r="AC124" i="5" s="1"/>
  <c r="AC224" i="5" a="1"/>
  <c r="AC224" i="5" s="1"/>
  <c r="AC320" i="5" a="1"/>
  <c r="AC320" i="5" s="1"/>
  <c r="AC400" i="5" a="1"/>
  <c r="AC400" i="5" s="1"/>
  <c r="AC432" i="5" a="1"/>
  <c r="AC432" i="5" s="1"/>
  <c r="AC560" i="5" a="1"/>
  <c r="AC560" i="5" s="1"/>
  <c r="AC684" i="5" a="1"/>
  <c r="AC684" i="5" s="1"/>
  <c r="AC764" i="5" a="1"/>
  <c r="AC764" i="5" s="1"/>
  <c r="AC836" i="5" a="1"/>
  <c r="AC836" i="5" s="1"/>
  <c r="AA1060" i="5" a="1"/>
  <c r="AA1060" i="5" s="1"/>
  <c r="AA448" i="5" a="1"/>
  <c r="AA448" i="5" s="1"/>
  <c r="AA72" i="5" a="1"/>
  <c r="AA72" i="5" s="1"/>
  <c r="AA1144" i="5" a="1"/>
  <c r="AA1144" i="5" s="1"/>
  <c r="AA1151" i="5" a="1"/>
  <c r="AA1151" i="5" s="1"/>
  <c r="AC191" i="5" a="1"/>
  <c r="AC191" i="5" s="1"/>
  <c r="AA691" i="5" a="1"/>
  <c r="AA691" i="5" s="1"/>
  <c r="AA575" i="5" a="1"/>
  <c r="AA575" i="5" s="1"/>
  <c r="AA640" i="5" a="1"/>
  <c r="AA640" i="5" s="1"/>
  <c r="AA592" i="5" a="1"/>
  <c r="AA592" i="5" s="1"/>
  <c r="AA496" i="5" a="1"/>
  <c r="AA496" i="5" s="1"/>
  <c r="AA320" i="5" a="1"/>
  <c r="AA320" i="5" s="1"/>
  <c r="AA156" i="5" a="1"/>
  <c r="AA156" i="5" s="1"/>
  <c r="AA1152" i="5" a="1"/>
  <c r="AA1152" i="5" s="1"/>
  <c r="AA1091" i="5" a="1"/>
  <c r="AA1091" i="5" s="1"/>
  <c r="AA1083" i="5" a="1"/>
  <c r="AA1083" i="5" s="1"/>
  <c r="AA1039" i="5" a="1"/>
  <c r="AA1039" i="5" s="1"/>
  <c r="AA819" i="5" a="1"/>
  <c r="AA819" i="5" s="1"/>
  <c r="AA731" i="5" a="1"/>
  <c r="AA731" i="5" s="1"/>
  <c r="AA599" i="5" a="1"/>
  <c r="AA599" i="5" s="1"/>
  <c r="AA832" i="5" a="1"/>
  <c r="AA832" i="5" s="1"/>
  <c r="AA660" i="5" a="1"/>
  <c r="AA660" i="5" s="1"/>
  <c r="AA620" i="5" a="1"/>
  <c r="AA620" i="5" s="1"/>
  <c r="AA528" i="5" a="1"/>
  <c r="AA528" i="5" s="1"/>
  <c r="AA480" i="5" a="1"/>
  <c r="AA480" i="5" s="1"/>
  <c r="AC535" i="5" a="1"/>
  <c r="AC535" i="5" s="1"/>
  <c r="AC515" i="5" a="1"/>
  <c r="AC515" i="5" s="1"/>
  <c r="AC495" i="5" a="1"/>
  <c r="AC495" i="5" s="1"/>
  <c r="AC471" i="5" a="1"/>
  <c r="AC471" i="5" s="1"/>
  <c r="AC451" i="5" a="1"/>
  <c r="AC451" i="5" s="1"/>
  <c r="AC431" i="5" a="1"/>
  <c r="AC431" i="5" s="1"/>
  <c r="AC427" i="5" a="1"/>
  <c r="AC427" i="5" s="1"/>
  <c r="AA416" i="5" a="1"/>
  <c r="AA416" i="5" s="1"/>
  <c r="AA256" i="5" a="1"/>
  <c r="AA256" i="5" s="1"/>
  <c r="AA927" i="5" a="1"/>
  <c r="AA927" i="5" s="1"/>
  <c r="AA787" i="5" a="1"/>
  <c r="AA787" i="5" s="1"/>
  <c r="AC1147" i="5" a="1"/>
  <c r="AC1147" i="5" s="1"/>
  <c r="AA1123" i="5" a="1"/>
  <c r="AA1123" i="5" s="1"/>
  <c r="AA1028" i="5" a="1"/>
  <c r="AA1028" i="5" s="1"/>
  <c r="AC972" i="5" a="1"/>
  <c r="AC972" i="5" s="1"/>
  <c r="AC924" i="5" a="1"/>
  <c r="AC924" i="5" s="1"/>
  <c r="AC872" i="5" a="1"/>
  <c r="AC872" i="5" s="1"/>
  <c r="AC832" i="5" a="1"/>
  <c r="AC832" i="5" s="1"/>
  <c r="AA764" i="5" a="1"/>
  <c r="AA764" i="5" s="1"/>
  <c r="AC716" i="5" a="1"/>
  <c r="AC716" i="5" s="1"/>
  <c r="AC660" i="5" a="1"/>
  <c r="AC660" i="5" s="1"/>
  <c r="AC620" i="5" a="1"/>
  <c r="AC620" i="5" s="1"/>
  <c r="AC576" i="5" a="1"/>
  <c r="AC576" i="5" s="1"/>
  <c r="AC528" i="5" a="1"/>
  <c r="AC528" i="5" s="1"/>
  <c r="AC480" i="5" a="1"/>
  <c r="AC480" i="5" s="1"/>
  <c r="AC464" i="5" a="1"/>
  <c r="AC464" i="5" s="1"/>
  <c r="AC416" i="5" a="1"/>
  <c r="AC416" i="5" s="1"/>
  <c r="AC348" i="5" a="1"/>
  <c r="AC348" i="5" s="1"/>
  <c r="AC304" i="5" a="1"/>
  <c r="AC304" i="5" s="1"/>
  <c r="AC256" i="5" a="1"/>
  <c r="AC256" i="5" s="1"/>
  <c r="AC188" i="5" a="1"/>
  <c r="AC188" i="5" s="1"/>
  <c r="AC140" i="5" a="1"/>
  <c r="AC140" i="5" s="1"/>
  <c r="AC76" i="5" a="1"/>
  <c r="AC76" i="5" s="1"/>
  <c r="AA20" i="5" a="1"/>
  <c r="AA20" i="5" s="1"/>
  <c r="AC1124" i="5" a="1"/>
  <c r="AC1124" i="5" s="1"/>
  <c r="AC1140" i="5" a="1"/>
  <c r="AC1140" i="5" s="1"/>
  <c r="AC1115" i="5" a="1"/>
  <c r="AC1115" i="5" s="1"/>
  <c r="AC1099" i="5" a="1"/>
  <c r="AC1099" i="5" s="1"/>
  <c r="AC1087" i="5" a="1"/>
  <c r="AC1087" i="5" s="1"/>
  <c r="AC1075" i="5" a="1"/>
  <c r="AC1075" i="5" s="1"/>
  <c r="AC1059" i="5" a="1"/>
  <c r="AC1059" i="5" s="1"/>
  <c r="AC1047" i="5" a="1"/>
  <c r="AC1047" i="5" s="1"/>
  <c r="AC1035" i="5" a="1"/>
  <c r="AC1035" i="5" s="1"/>
  <c r="AC1019" i="5" a="1"/>
  <c r="AC1019" i="5" s="1"/>
  <c r="AC1007" i="5" a="1"/>
  <c r="AC1007" i="5" s="1"/>
  <c r="AA991" i="5" a="1"/>
  <c r="AA991" i="5" s="1"/>
  <c r="AC979" i="5" a="1"/>
  <c r="AC979" i="5" s="1"/>
  <c r="AC967" i="5" a="1"/>
  <c r="AC967" i="5" s="1"/>
  <c r="AA951" i="5" a="1"/>
  <c r="AA951" i="5" s="1"/>
  <c r="AC939" i="5" a="1"/>
  <c r="AC939" i="5" s="1"/>
  <c r="AC927" i="5" a="1"/>
  <c r="AC927" i="5" s="1"/>
  <c r="AA911" i="5" a="1"/>
  <c r="AA911" i="5" s="1"/>
  <c r="AC899" i="5" a="1"/>
  <c r="AC899" i="5" s="1"/>
  <c r="AA883" i="5" a="1"/>
  <c r="AA883" i="5" s="1"/>
  <c r="AC871" i="5" a="1"/>
  <c r="AC871" i="5" s="1"/>
  <c r="AC855" i="5" a="1"/>
  <c r="AC855" i="5" s="1"/>
  <c r="AC827" i="5" a="1"/>
  <c r="AC827" i="5" s="1"/>
  <c r="AC815" i="5" a="1"/>
  <c r="AC815" i="5" s="1"/>
  <c r="AC799" i="5" a="1"/>
  <c r="AC799" i="5" s="1"/>
  <c r="AC787" i="5" a="1"/>
  <c r="AC787" i="5" s="1"/>
  <c r="AC771" i="5" a="1"/>
  <c r="AC771" i="5" s="1"/>
  <c r="AC755" i="5" a="1"/>
  <c r="AC755" i="5" s="1"/>
  <c r="AC739" i="5" a="1"/>
  <c r="AC739" i="5" s="1"/>
  <c r="AC727" i="5" a="1"/>
  <c r="AC727" i="5" s="1"/>
  <c r="AC711" i="5" a="1"/>
  <c r="AC711" i="5" s="1"/>
  <c r="AC695" i="5" a="1"/>
  <c r="AC695" i="5" s="1"/>
  <c r="AC683" i="5" a="1"/>
  <c r="AC683" i="5" s="1"/>
  <c r="AC667" i="5" a="1"/>
  <c r="AC667" i="5" s="1"/>
  <c r="AC651" i="5" a="1"/>
  <c r="AC651" i="5" s="1"/>
  <c r="AC635" i="5" a="1"/>
  <c r="AC635" i="5" s="1"/>
  <c r="AC611" i="5" a="1"/>
  <c r="AC611" i="5" s="1"/>
  <c r="AC595" i="5" a="1"/>
  <c r="AC595" i="5" s="1"/>
  <c r="AC579" i="5" a="1"/>
  <c r="AC579" i="5" s="1"/>
  <c r="AC567" i="5" a="1"/>
  <c r="AC567" i="5" s="1"/>
  <c r="AA551" i="5" a="1"/>
  <c r="AA551" i="5" s="1"/>
  <c r="AC531" i="5" a="1"/>
  <c r="AC531" i="5" s="1"/>
  <c r="AC511" i="5" a="1"/>
  <c r="AC511" i="5" s="1"/>
  <c r="AC487" i="5" a="1"/>
  <c r="AC487" i="5" s="1"/>
  <c r="AC467" i="5" a="1"/>
  <c r="AC467" i="5" s="1"/>
  <c r="AC447" i="5" a="1"/>
  <c r="AC447" i="5" s="1"/>
  <c r="AC411" i="5" a="1"/>
  <c r="AC411" i="5" s="1"/>
  <c r="AC379" i="5" a="1"/>
  <c r="AC379" i="5" s="1"/>
  <c r="AC319" i="5" a="1"/>
  <c r="AC319" i="5" s="1"/>
  <c r="AA384" i="5" a="1"/>
  <c r="AA384" i="5" s="1"/>
  <c r="AA288" i="5" a="1"/>
  <c r="AA288" i="5" s="1"/>
  <c r="AA188" i="5" a="1"/>
  <c r="AA188" i="5" s="1"/>
  <c r="AA1115" i="5" a="1"/>
  <c r="AA1115" i="5" s="1"/>
  <c r="AA1007" i="5" a="1"/>
  <c r="AA1007" i="5" s="1"/>
  <c r="AA983" i="5" a="1"/>
  <c r="AA983" i="5" s="1"/>
  <c r="AA959" i="5" a="1"/>
  <c r="AA959" i="5" s="1"/>
  <c r="AA795" i="5" a="1"/>
  <c r="AA795" i="5" s="1"/>
  <c r="AA755" i="5" a="1"/>
  <c r="AA755" i="5" s="1"/>
  <c r="AA659" i="5" a="1"/>
  <c r="AA659" i="5" s="1"/>
  <c r="AA567" i="5" a="1"/>
  <c r="AA567" i="5" s="1"/>
  <c r="AC539" i="5" a="1"/>
  <c r="AC539" i="5" s="1"/>
  <c r="AC523" i="5" a="1"/>
  <c r="AC523" i="5" s="1"/>
  <c r="AC507" i="5" a="1"/>
  <c r="AC507" i="5" s="1"/>
  <c r="AC491" i="5" a="1"/>
  <c r="AC491" i="5" s="1"/>
  <c r="AC475" i="5" a="1"/>
  <c r="AC475" i="5" s="1"/>
  <c r="AC459" i="5" a="1"/>
  <c r="AC459" i="5" s="1"/>
  <c r="AC443" i="5" a="1"/>
  <c r="AC443" i="5" s="1"/>
  <c r="AC419" i="5" a="1"/>
  <c r="AC419" i="5" s="1"/>
  <c r="AC359" i="5" a="1"/>
  <c r="AC359" i="5" s="1"/>
  <c r="AC351" i="5" a="1"/>
  <c r="AC351" i="5" s="1"/>
  <c r="AA888" i="5" a="1"/>
  <c r="AA888" i="5" s="1"/>
  <c r="AA796" i="5" a="1"/>
  <c r="AA796" i="5" s="1"/>
  <c r="AA700" i="5" a="1"/>
  <c r="AA700" i="5" s="1"/>
  <c r="AA124" i="5" a="1"/>
  <c r="AA124" i="5" s="1"/>
  <c r="AA32" i="5" a="1"/>
  <c r="AA32" i="5" s="1"/>
  <c r="AA1136" i="5" a="1"/>
  <c r="AA1136" i="5" s="1"/>
  <c r="AA1071" i="5" a="1"/>
  <c r="AA1071" i="5" s="1"/>
  <c r="AA1047" i="5" a="1"/>
  <c r="AA1047" i="5" s="1"/>
  <c r="AA1023" i="5" a="1"/>
  <c r="AA1023" i="5" s="1"/>
  <c r="AA943" i="5" a="1"/>
  <c r="AA943" i="5" s="1"/>
  <c r="AA919" i="5" a="1"/>
  <c r="AA919" i="5" s="1"/>
  <c r="AA867" i="5" a="1"/>
  <c r="AA867" i="5" s="1"/>
  <c r="AA859" i="5" a="1"/>
  <c r="AA859" i="5" s="1"/>
  <c r="AA723" i="5" a="1"/>
  <c r="AA723" i="5" s="1"/>
  <c r="AA583" i="5" a="1"/>
  <c r="AA583" i="5" s="1"/>
  <c r="AC387" i="5" a="1"/>
  <c r="AC387" i="5" s="1"/>
  <c r="AC383" i="5" a="1"/>
  <c r="AC383" i="5" s="1"/>
  <c r="AC223" i="5" a="1"/>
  <c r="AC223" i="5" s="1"/>
  <c r="AA348" i="5" a="1"/>
  <c r="AA348" i="5" s="1"/>
  <c r="AA224" i="5" a="1"/>
  <c r="AA224" i="5" s="1"/>
  <c r="AA92" i="5" a="1"/>
  <c r="AA92" i="5" s="1"/>
  <c r="AA1128" i="5" a="1"/>
  <c r="AA1128" i="5" s="1"/>
  <c r="AA1107" i="5" a="1"/>
  <c r="AA1107" i="5" s="1"/>
  <c r="AA1099" i="5" a="1"/>
  <c r="AA1099" i="5" s="1"/>
  <c r="AA1063" i="5" a="1"/>
  <c r="AA1063" i="5" s="1"/>
  <c r="AA1031" i="5" a="1"/>
  <c r="AA1031" i="5" s="1"/>
  <c r="AA999" i="5" a="1"/>
  <c r="AA999" i="5" s="1"/>
  <c r="AA967" i="5" a="1"/>
  <c r="AA967" i="5" s="1"/>
  <c r="AA935" i="5" a="1"/>
  <c r="AA935" i="5" s="1"/>
  <c r="AA843" i="5" a="1"/>
  <c r="AA843" i="5" s="1"/>
  <c r="AA827" i="5" a="1"/>
  <c r="AA827" i="5" s="1"/>
  <c r="AA763" i="5" a="1"/>
  <c r="AA763" i="5" s="1"/>
  <c r="AA627" i="5" a="1"/>
  <c r="AA627" i="5" s="1"/>
  <c r="AA591" i="5" a="1"/>
  <c r="AA591" i="5" s="1"/>
  <c r="AC395" i="5" a="1"/>
  <c r="AC395" i="5" s="1"/>
  <c r="AC367" i="5" a="1"/>
  <c r="AC367" i="5" s="1"/>
  <c r="AC255" i="5" a="1"/>
  <c r="AC255" i="5" s="1"/>
  <c r="AC139" i="5" a="1"/>
  <c r="AC139" i="5" s="1"/>
  <c r="AC371" i="5" a="1"/>
  <c r="AC371" i="5" s="1"/>
  <c r="AC287" i="5" a="1"/>
  <c r="AC287" i="5" s="1"/>
  <c r="AC159" i="5" a="1"/>
  <c r="AC159" i="5" s="1"/>
  <c r="AA646" i="5" a="1"/>
  <c r="AA646" i="5" s="1"/>
  <c r="AA475" i="5" a="1"/>
  <c r="AA475" i="5" s="1"/>
  <c r="AA507" i="5" a="1"/>
  <c r="AA507" i="5" s="1"/>
  <c r="AA539" i="5" a="1"/>
  <c r="AA539" i="5" s="1"/>
  <c r="AA467" i="5" a="1"/>
  <c r="AA467" i="5" s="1"/>
  <c r="AA499" i="5" a="1"/>
  <c r="AA499" i="5" s="1"/>
  <c r="AA531" i="5" a="1"/>
  <c r="AA531" i="5" s="1"/>
  <c r="AA615" i="5" a="1"/>
  <c r="AA615" i="5" s="1"/>
  <c r="AA651" i="5" a="1"/>
  <c r="AA651" i="5" s="1"/>
  <c r="AA683" i="5" a="1"/>
  <c r="AA683" i="5" s="1"/>
  <c r="AA715" i="5" a="1"/>
  <c r="AA715" i="5" s="1"/>
  <c r="AA747" i="5" a="1"/>
  <c r="AA747" i="5" s="1"/>
  <c r="AA779" i="5" a="1"/>
  <c r="AA779" i="5" s="1"/>
  <c r="AA811" i="5" a="1"/>
  <c r="AA811" i="5" s="1"/>
  <c r="AA847" i="5" a="1"/>
  <c r="AA847" i="5" s="1"/>
  <c r="AA879" i="5" a="1"/>
  <c r="AA879" i="5" s="1"/>
  <c r="AA887" i="5" a="1"/>
  <c r="AA887" i="5" s="1"/>
  <c r="AA895" i="5" a="1"/>
  <c r="AA895" i="5" s="1"/>
  <c r="AA979" i="5" a="1"/>
  <c r="AA979" i="5" s="1"/>
  <c r="AA987" i="5" a="1"/>
  <c r="AA987" i="5" s="1"/>
  <c r="AA1011" i="5" a="1"/>
  <c r="AA1011" i="5" s="1"/>
  <c r="AA1027" i="5" a="1"/>
  <c r="AA1027" i="5" s="1"/>
  <c r="AA1043" i="5" a="1"/>
  <c r="AA1043" i="5" s="1"/>
  <c r="AA1051" i="5" a="1"/>
  <c r="AA1051" i="5" s="1"/>
  <c r="AA140" i="5" a="1"/>
  <c r="AA140" i="5" s="1"/>
  <c r="AA172" i="5" a="1"/>
  <c r="AA172" i="5" s="1"/>
  <c r="AA208" i="5" a="1"/>
  <c r="AA208" i="5" s="1"/>
  <c r="AA240" i="5" a="1"/>
  <c r="AA240" i="5" s="1"/>
  <c r="AA272" i="5" a="1"/>
  <c r="AA272" i="5" s="1"/>
  <c r="AA304" i="5" a="1"/>
  <c r="AA304" i="5" s="1"/>
  <c r="AA336" i="5" a="1"/>
  <c r="AA336" i="5" s="1"/>
  <c r="AA368" i="5" a="1"/>
  <c r="AA368" i="5" s="1"/>
  <c r="AA400" i="5" a="1"/>
  <c r="AA400" i="5" s="1"/>
  <c r="AA459" i="5" a="1"/>
  <c r="AA459" i="5" s="1"/>
  <c r="AA491" i="5" a="1"/>
  <c r="AA491" i="5" s="1"/>
  <c r="AA523" i="5" a="1"/>
  <c r="AA523" i="5" s="1"/>
  <c r="AA555" i="5" a="1"/>
  <c r="AA555" i="5" s="1"/>
  <c r="AA563" i="5" a="1"/>
  <c r="AA563" i="5" s="1"/>
  <c r="AA571" i="5" a="1"/>
  <c r="AA571" i="5" s="1"/>
  <c r="AA579" i="5" a="1"/>
  <c r="AA579" i="5" s="1"/>
  <c r="AA587" i="5" a="1"/>
  <c r="AA587" i="5" s="1"/>
  <c r="AA595" i="5" a="1"/>
  <c r="AA595" i="5" s="1"/>
  <c r="AA607" i="5" a="1"/>
  <c r="AA607" i="5" s="1"/>
  <c r="AA643" i="5" a="1"/>
  <c r="AA643" i="5" s="1"/>
  <c r="AA675" i="5" a="1"/>
  <c r="AA675" i="5" s="1"/>
  <c r="AA707" i="5" a="1"/>
  <c r="AA707" i="5" s="1"/>
  <c r="AA739" i="5" a="1"/>
  <c r="AA739" i="5" s="1"/>
  <c r="AA771" i="5" a="1"/>
  <c r="AA771" i="5" s="1"/>
  <c r="AA803" i="5" a="1"/>
  <c r="AA803" i="5" s="1"/>
  <c r="AA835" i="5" a="1"/>
  <c r="AA835" i="5" s="1"/>
  <c r="AA851" i="5" a="1"/>
  <c r="AA851" i="5" s="1"/>
  <c r="AA875" i="5" a="1"/>
  <c r="AA875" i="5" s="1"/>
  <c r="AA891" i="5" a="1"/>
  <c r="AA891" i="5" s="1"/>
  <c r="AA899" i="5" a="1"/>
  <c r="AA899" i="5" s="1"/>
  <c r="AA907" i="5" a="1"/>
  <c r="AA907" i="5" s="1"/>
  <c r="AA915" i="5" a="1"/>
  <c r="AA915" i="5" s="1"/>
  <c r="AA923" i="5" a="1"/>
  <c r="AA923" i="5" s="1"/>
  <c r="AA931" i="5" a="1"/>
  <c r="AA931" i="5" s="1"/>
  <c r="AA939" i="5" a="1"/>
  <c r="AA939" i="5" s="1"/>
  <c r="AA947" i="5" a="1"/>
  <c r="AA947" i="5" s="1"/>
  <c r="AA955" i="5" a="1"/>
  <c r="AA955" i="5" s="1"/>
  <c r="AA963" i="5" a="1"/>
  <c r="AA963" i="5" s="1"/>
  <c r="AA971" i="5" a="1"/>
  <c r="AA971" i="5" s="1"/>
  <c r="AA995" i="5" a="1"/>
  <c r="AA995" i="5" s="1"/>
  <c r="AA1003" i="5" a="1"/>
  <c r="AA1003" i="5" s="1"/>
  <c r="AA1019" i="5" a="1"/>
  <c r="AA1019" i="5" s="1"/>
  <c r="AA1035" i="5" a="1"/>
  <c r="AA1035" i="5" s="1"/>
  <c r="AA1059" i="5" a="1"/>
  <c r="AA1059" i="5" s="1"/>
  <c r="AA1067" i="5" a="1"/>
  <c r="AA1067" i="5" s="1"/>
  <c r="AA1075" i="5" a="1"/>
  <c r="AA1075" i="5" s="1"/>
  <c r="AA1095" i="5" a="1"/>
  <c r="AA1095" i="5" s="1"/>
  <c r="AA1103" i="5" a="1"/>
  <c r="AA1103" i="5" s="1"/>
  <c r="AA1111" i="5" a="1"/>
  <c r="AA1111" i="5" s="1"/>
  <c r="AA1119" i="5" a="1"/>
  <c r="AA1119" i="5" s="1"/>
  <c r="AA1140" i="5" a="1"/>
  <c r="AA1140" i="5" s="1"/>
  <c r="AA1132" i="5" a="1"/>
  <c r="AA1132" i="5" s="1"/>
  <c r="AA1124" i="5" a="1"/>
  <c r="AA1124" i="5" s="1"/>
  <c r="AA1148" i="5" a="1"/>
  <c r="AA1148" i="5" s="1"/>
  <c r="AA56" i="5" a="1"/>
  <c r="AA56" i="5" s="1"/>
  <c r="AA76" i="5" a="1"/>
  <c r="AA76" i="5" s="1"/>
  <c r="AA560" i="5" a="1"/>
  <c r="AA560" i="5" s="1"/>
  <c r="AA732" i="5" a="1"/>
  <c r="AA732" i="5" s="1"/>
  <c r="AA856" i="5" a="1"/>
  <c r="AA856" i="5" s="1"/>
  <c r="AA988" i="5" a="1"/>
  <c r="AA988" i="5" s="1"/>
  <c r="AA451" i="5" a="1"/>
  <c r="AA451" i="5" s="1"/>
  <c r="AA483" i="5" a="1"/>
  <c r="AA483" i="5" s="1"/>
  <c r="AA515" i="5" a="1"/>
  <c r="AA515" i="5" s="1"/>
  <c r="AA547" i="5" a="1"/>
  <c r="AA547" i="5" s="1"/>
  <c r="AA623" i="5" a="1"/>
  <c r="AA623" i="5" s="1"/>
  <c r="AA635" i="5" a="1"/>
  <c r="AA635" i="5" s="1"/>
  <c r="AA667" i="5" a="1"/>
  <c r="AA667" i="5" s="1"/>
  <c r="AA699" i="5" a="1"/>
  <c r="AA699" i="5" s="1"/>
  <c r="AC403" i="5" a="1"/>
  <c r="AC403" i="5" s="1"/>
  <c r="AC375" i="5" a="1"/>
  <c r="AC375" i="5" s="1"/>
  <c r="AC343" i="5" a="1"/>
  <c r="AC343" i="5" s="1"/>
  <c r="AC311" i="5" a="1"/>
  <c r="AC311" i="5" s="1"/>
  <c r="AC279" i="5" a="1"/>
  <c r="AC279" i="5" s="1"/>
  <c r="AC247" i="5" a="1"/>
  <c r="AC247" i="5" s="1"/>
  <c r="AC215" i="5" a="1"/>
  <c r="AC215" i="5" s="1"/>
  <c r="AC183" i="5" a="1"/>
  <c r="AC183" i="5" s="1"/>
  <c r="AC155" i="5" a="1"/>
  <c r="AC155" i="5" s="1"/>
  <c r="AC135" i="5" a="1"/>
  <c r="AC135" i="5" s="1"/>
  <c r="AC75" i="5" a="1"/>
  <c r="AC75" i="5" s="1"/>
  <c r="AC55" i="5" a="1"/>
  <c r="AC55" i="5" s="1"/>
  <c r="AC27" i="5" a="1"/>
  <c r="AC27" i="5" s="1"/>
  <c r="AC130" i="5" a="1"/>
  <c r="AC130" i="5" s="1"/>
  <c r="AC106" i="5" a="1"/>
  <c r="AC106" i="5" s="1"/>
  <c r="AC66" i="5" a="1"/>
  <c r="AC66" i="5" s="1"/>
  <c r="AC1131" i="5" a="1"/>
  <c r="AC1131" i="5" s="1"/>
  <c r="AC1108" i="5" a="1"/>
  <c r="AC1108" i="5" s="1"/>
  <c r="AC1024" i="5" a="1"/>
  <c r="AC1024" i="5" s="1"/>
  <c r="AC912" i="5" a="1"/>
  <c r="AC912" i="5" s="1"/>
  <c r="AC792" i="5" a="1"/>
  <c r="AC792" i="5" s="1"/>
  <c r="AC736" i="5" a="1"/>
  <c r="AC736" i="5" s="1"/>
  <c r="AC672" i="5" a="1"/>
  <c r="AC672" i="5" s="1"/>
  <c r="AC564" i="5" a="1"/>
  <c r="AC564" i="5" s="1"/>
  <c r="AC500" i="5" a="1"/>
  <c r="AC500" i="5" s="1"/>
  <c r="AC376" i="5" a="1"/>
  <c r="AC376" i="5" s="1"/>
  <c r="AC335" i="5" a="1"/>
  <c r="AC335" i="5" s="1"/>
  <c r="AC303" i="5" a="1"/>
  <c r="AC303" i="5" s="1"/>
  <c r="AC271" i="5" a="1"/>
  <c r="AC271" i="5" s="1"/>
  <c r="AC239" i="5" a="1"/>
  <c r="AC239" i="5" s="1"/>
  <c r="AC207" i="5" a="1"/>
  <c r="AC207" i="5" s="1"/>
  <c r="AC175" i="5" a="1"/>
  <c r="AC175" i="5" s="1"/>
  <c r="AC151" i="5" a="1"/>
  <c r="AC151" i="5" s="1"/>
  <c r="AC127" i="5" a="1"/>
  <c r="AC127" i="5" s="1"/>
  <c r="AC71" i="5" a="1"/>
  <c r="AC71" i="5" s="1"/>
  <c r="AC47" i="5" a="1"/>
  <c r="AC47" i="5" s="1"/>
  <c r="AC19" i="5" a="1"/>
  <c r="AC19" i="5" s="1"/>
  <c r="AC126" i="5" a="1"/>
  <c r="AC126" i="5" s="1"/>
  <c r="AC90" i="5" a="1"/>
  <c r="AC90" i="5" s="1"/>
  <c r="AC30" i="5" a="1"/>
  <c r="AC30" i="5" s="1"/>
  <c r="AC1139" i="5" a="1"/>
  <c r="AC1139" i="5" s="1"/>
  <c r="AC1096" i="5" a="1"/>
  <c r="AC1096" i="5" s="1"/>
  <c r="AC996" i="5" a="1"/>
  <c r="AC996" i="5" s="1"/>
  <c r="AC884" i="5" a="1"/>
  <c r="AC884" i="5" s="1"/>
  <c r="AC776" i="5" a="1"/>
  <c r="AC776" i="5" s="1"/>
  <c r="AC720" i="5" a="1"/>
  <c r="AC720" i="5" s="1"/>
  <c r="AC652" i="5" a="1"/>
  <c r="AC652" i="5" s="1"/>
  <c r="AC548" i="5" a="1"/>
  <c r="AC548" i="5" s="1"/>
  <c r="AC484" i="5" a="1"/>
  <c r="AC484" i="5" s="1"/>
  <c r="AC468" i="5" a="1"/>
  <c r="AC468" i="5" s="1"/>
  <c r="AC340" i="5" a="1"/>
  <c r="AC340" i="5" s="1"/>
  <c r="AC327" i="5" a="1"/>
  <c r="AC327" i="5" s="1"/>
  <c r="AC295" i="5" a="1"/>
  <c r="AC295" i="5" s="1"/>
  <c r="AC263" i="5" a="1"/>
  <c r="AC263" i="5" s="1"/>
  <c r="AC231" i="5" a="1"/>
  <c r="AC231" i="5" s="1"/>
  <c r="AC199" i="5" a="1"/>
  <c r="AC199" i="5" s="1"/>
  <c r="AC167" i="5" a="1"/>
  <c r="AC167" i="5" s="1"/>
  <c r="AC143" i="5" a="1"/>
  <c r="AC143" i="5" s="1"/>
  <c r="AC123" i="5" a="1"/>
  <c r="AC123" i="5" s="1"/>
  <c r="AC119" i="5" a="1"/>
  <c r="AC119" i="5" s="1"/>
  <c r="AC67" i="5" a="1"/>
  <c r="AC67" i="5" s="1"/>
  <c r="AC35" i="5" a="1"/>
  <c r="AC35" i="5" s="1"/>
  <c r="AC11" i="5" a="1"/>
  <c r="AC11" i="5" s="1"/>
  <c r="AC122" i="5" a="1"/>
  <c r="AC122" i="5" s="1"/>
  <c r="AC78" i="5" a="1"/>
  <c r="AC78" i="5" s="1"/>
  <c r="AC18" i="5" a="1"/>
  <c r="AC18" i="5" s="1"/>
  <c r="AC1120" i="5" a="1"/>
  <c r="AC1120" i="5" s="1"/>
  <c r="AC1080" i="5" a="1"/>
  <c r="AC1080" i="5" s="1"/>
  <c r="AC968" i="5" a="1"/>
  <c r="AC968" i="5" s="1"/>
  <c r="AC820" i="5" a="1"/>
  <c r="AC820" i="5" s="1"/>
  <c r="AC760" i="5" a="1"/>
  <c r="AC760" i="5" s="1"/>
  <c r="AC704" i="5" a="1"/>
  <c r="AC704" i="5" s="1"/>
  <c r="AC636" i="5" a="1"/>
  <c r="AC636" i="5" s="1"/>
  <c r="AC532" i="5" a="1"/>
  <c r="AC532" i="5" s="1"/>
  <c r="AC436" i="5" a="1"/>
  <c r="AC436" i="5" s="1"/>
  <c r="AC312" i="5" a="1"/>
  <c r="AC312" i="5" s="1"/>
  <c r="AC91" i="5" a="1"/>
  <c r="AC91" i="5" s="1"/>
  <c r="AC63" i="5" a="1"/>
  <c r="AC63" i="5" s="1"/>
  <c r="AC31" i="5" a="1"/>
  <c r="AC31" i="5" s="1"/>
  <c r="AC134" i="5" a="1"/>
  <c r="AC134" i="5" s="1"/>
  <c r="AC118" i="5" a="1"/>
  <c r="AC118" i="5" s="1"/>
  <c r="AC70" i="5" a="1"/>
  <c r="AC70" i="5" s="1"/>
  <c r="AC10" i="5" a="1"/>
  <c r="AC10" i="5" s="1"/>
  <c r="AC1116" i="5" a="1"/>
  <c r="AC1116" i="5" s="1"/>
  <c r="AC1052" i="5" a="1"/>
  <c r="AC1052" i="5" s="1"/>
  <c r="AC944" i="5" a="1"/>
  <c r="AC944" i="5" s="1"/>
  <c r="AC808" i="5" a="1"/>
  <c r="AC808" i="5" s="1"/>
  <c r="AC752" i="5" a="1"/>
  <c r="AC752" i="5" s="1"/>
  <c r="AC688" i="5" a="1"/>
  <c r="AC688" i="5" s="1"/>
  <c r="AC580" i="5" a="1"/>
  <c r="AC580" i="5" s="1"/>
  <c r="AC516" i="5" a="1"/>
  <c r="AC516" i="5" s="1"/>
  <c r="AA355" i="5" a="1"/>
  <c r="AA355" i="5" s="1"/>
  <c r="AA347" i="5" a="1"/>
  <c r="AA347" i="5" s="1"/>
  <c r="AA339" i="5" a="1"/>
  <c r="AA339" i="5" s="1"/>
  <c r="AA331" i="5" a="1"/>
  <c r="AA331" i="5" s="1"/>
  <c r="AA323" i="5" a="1"/>
  <c r="AA323" i="5" s="1"/>
  <c r="AA315" i="5" a="1"/>
  <c r="AA315" i="5" s="1"/>
  <c r="AA307" i="5" a="1"/>
  <c r="AA307" i="5" s="1"/>
  <c r="AA299" i="5" a="1"/>
  <c r="AA299" i="5" s="1"/>
  <c r="AA291" i="5" a="1"/>
  <c r="AA291" i="5" s="1"/>
  <c r="AA283" i="5" a="1"/>
  <c r="AA283" i="5" s="1"/>
  <c r="AA275" i="5" a="1"/>
  <c r="AA275" i="5" s="1"/>
  <c r="AA267" i="5" a="1"/>
  <c r="AA267" i="5" s="1"/>
  <c r="AA259" i="5" a="1"/>
  <c r="AA259" i="5" s="1"/>
  <c r="AA251" i="5" a="1"/>
  <c r="AA251" i="5" s="1"/>
  <c r="AA243" i="5" a="1"/>
  <c r="AA243" i="5" s="1"/>
  <c r="AA235" i="5" a="1"/>
  <c r="AA235" i="5" s="1"/>
  <c r="AA227" i="5" a="1"/>
  <c r="AA227" i="5" s="1"/>
  <c r="AA219" i="5" a="1"/>
  <c r="AA219" i="5" s="1"/>
  <c r="AA211" i="5" a="1"/>
  <c r="AA211" i="5" s="1"/>
  <c r="AA203" i="5" a="1"/>
  <c r="AA203" i="5" s="1"/>
  <c r="AA195" i="5" a="1"/>
  <c r="AA195" i="5" s="1"/>
  <c r="AA187" i="5" a="1"/>
  <c r="AA187" i="5" s="1"/>
  <c r="AA179" i="5" a="1"/>
  <c r="AA179" i="5" s="1"/>
  <c r="AA171" i="5" a="1"/>
  <c r="AA171" i="5" s="1"/>
  <c r="AA163" i="5" a="1"/>
  <c r="AA163" i="5" s="1"/>
  <c r="AA147" i="5" a="1"/>
  <c r="AA147" i="5" s="1"/>
  <c r="AA131" i="5" a="1"/>
  <c r="AA131" i="5" s="1"/>
  <c r="AA1147" i="5" a="1"/>
  <c r="AA1147" i="5" s="1"/>
  <c r="AA1044" i="5" a="1"/>
  <c r="AA1044" i="5" s="1"/>
  <c r="AA1008" i="5" a="1"/>
  <c r="AA1008" i="5" s="1"/>
  <c r="AA972" i="5" a="1"/>
  <c r="AA972" i="5" s="1"/>
  <c r="AA940" i="5" a="1"/>
  <c r="AA940" i="5" s="1"/>
  <c r="AA904" i="5" a="1"/>
  <c r="AA904" i="5" s="1"/>
  <c r="AA872" i="5" a="1"/>
  <c r="AA872" i="5" s="1"/>
  <c r="AA836" i="5" a="1"/>
  <c r="AA836" i="5" s="1"/>
  <c r="AA812" i="5" a="1"/>
  <c r="AA812" i="5" s="1"/>
  <c r="AA784" i="5" a="1"/>
  <c r="AA784" i="5" s="1"/>
  <c r="AA744" i="5" a="1"/>
  <c r="AA744" i="5" s="1"/>
  <c r="AA716" i="5" a="1"/>
  <c r="AA716" i="5" s="1"/>
  <c r="AA684" i="5" a="1"/>
  <c r="AA684" i="5" s="1"/>
  <c r="AA608" i="5" a="1"/>
  <c r="AA608" i="5" s="1"/>
  <c r="AA576" i="5" a="1"/>
  <c r="AA576" i="5" s="1"/>
  <c r="AA540" i="5" a="1"/>
  <c r="AA540" i="5" s="1"/>
  <c r="AA512" i="5" a="1"/>
  <c r="AA512" i="5" s="1"/>
  <c r="AA464" i="5" a="1"/>
  <c r="AA464" i="5" s="1"/>
  <c r="AA432" i="5" a="1"/>
  <c r="AA432" i="5" s="1"/>
  <c r="AA108" i="5" a="1"/>
  <c r="AA108" i="5" s="1"/>
  <c r="AA1087" i="5" a="1"/>
  <c r="AA1087" i="5" s="1"/>
  <c r="AA1079" i="5" a="1"/>
  <c r="AA1079" i="5" s="1"/>
  <c r="AA903" i="5" a="1"/>
  <c r="AA903" i="5" s="1"/>
  <c r="AA871" i="5" a="1"/>
  <c r="AA871" i="5" s="1"/>
  <c r="AA863" i="5" a="1"/>
  <c r="AA863" i="5" s="1"/>
  <c r="AA855" i="5" a="1"/>
  <c r="AA855" i="5" s="1"/>
  <c r="AA839" i="5" a="1"/>
  <c r="AA839" i="5" s="1"/>
  <c r="AA831" i="5" a="1"/>
  <c r="AA831" i="5" s="1"/>
  <c r="AA823" i="5" a="1"/>
  <c r="AA823" i="5" s="1"/>
  <c r="AA815" i="5" a="1"/>
  <c r="AA815" i="5" s="1"/>
  <c r="AA807" i="5" a="1"/>
  <c r="AA807" i="5" s="1"/>
  <c r="AA799" i="5" a="1"/>
  <c r="AA799" i="5" s="1"/>
  <c r="AA791" i="5" a="1"/>
  <c r="AA791" i="5" s="1"/>
  <c r="AA783" i="5" a="1"/>
  <c r="AA783" i="5" s="1"/>
  <c r="AA775" i="5" a="1"/>
  <c r="AA775" i="5" s="1"/>
  <c r="AA767" i="5" a="1"/>
  <c r="AA767" i="5" s="1"/>
  <c r="AA759" i="5" a="1"/>
  <c r="AA759" i="5" s="1"/>
  <c r="AA751" i="5" a="1"/>
  <c r="AA751" i="5" s="1"/>
  <c r="AA743" i="5" a="1"/>
  <c r="AA743" i="5" s="1"/>
  <c r="AA735" i="5" a="1"/>
  <c r="AA735" i="5" s="1"/>
  <c r="AA727" i="5" a="1"/>
  <c r="AA727" i="5" s="1"/>
  <c r="AA719" i="5" a="1"/>
  <c r="AA719" i="5" s="1"/>
  <c r="AA711" i="5" a="1"/>
  <c r="AA711" i="5" s="1"/>
  <c r="AA703" i="5" a="1"/>
  <c r="AA703" i="5" s="1"/>
  <c r="AA695" i="5" a="1"/>
  <c r="AA695" i="5" s="1"/>
  <c r="AA687" i="5" a="1"/>
  <c r="AA687" i="5" s="1"/>
  <c r="AA679" i="5" a="1"/>
  <c r="AA679" i="5" s="1"/>
  <c r="AA671" i="5" a="1"/>
  <c r="AA671" i="5" s="1"/>
  <c r="AA663" i="5" a="1"/>
  <c r="AA663" i="5" s="1"/>
  <c r="AA655" i="5" a="1"/>
  <c r="AA655" i="5" s="1"/>
  <c r="AA647" i="5" a="1"/>
  <c r="AA647" i="5" s="1"/>
  <c r="AA639" i="5" a="1"/>
  <c r="AA639" i="5" s="1"/>
  <c r="AA631" i="5" a="1"/>
  <c r="AA631" i="5" s="1"/>
  <c r="AA619" i="5" a="1"/>
  <c r="AA619" i="5" s="1"/>
  <c r="AA611" i="5" a="1"/>
  <c r="AA611" i="5" s="1"/>
  <c r="AA603" i="5" a="1"/>
  <c r="AA603" i="5" s="1"/>
  <c r="AA543" i="5" a="1"/>
  <c r="AA543" i="5" s="1"/>
  <c r="AA535" i="5" a="1"/>
  <c r="AA535" i="5" s="1"/>
  <c r="AA527" i="5" a="1"/>
  <c r="AA527" i="5" s="1"/>
  <c r="AA519" i="5" a="1"/>
  <c r="AA519" i="5" s="1"/>
  <c r="AA511" i="5" a="1"/>
  <c r="AA511" i="5" s="1"/>
  <c r="AA503" i="5" a="1"/>
  <c r="AA503" i="5" s="1"/>
  <c r="AA495" i="5" a="1"/>
  <c r="AA495" i="5" s="1"/>
  <c r="AA487" i="5" a="1"/>
  <c r="AA487" i="5" s="1"/>
  <c r="AA479" i="5" a="1"/>
  <c r="AA479" i="5" s="1"/>
  <c r="AA471" i="5" a="1"/>
  <c r="AA471" i="5" s="1"/>
  <c r="AA463" i="5" a="1"/>
  <c r="AA463" i="5" s="1"/>
  <c r="AA455" i="5" a="1"/>
  <c r="AA455" i="5" s="1"/>
  <c r="AA447" i="5" a="1"/>
  <c r="AA447" i="5" s="1"/>
  <c r="AA439" i="5" a="1"/>
  <c r="AA439" i="5" s="1"/>
  <c r="AA431" i="5" a="1"/>
  <c r="AA431" i="5" s="1"/>
  <c r="AC112" i="5" a="1"/>
  <c r="AC112" i="5" s="1"/>
  <c r="AC148" i="5" a="1"/>
  <c r="AC148" i="5" s="1"/>
  <c r="AC180" i="5" a="1"/>
  <c r="AC180" i="5" s="1"/>
  <c r="AC212" i="5" a="1"/>
  <c r="AC212" i="5" s="1"/>
  <c r="AC244" i="5" a="1"/>
  <c r="AC244" i="5" s="1"/>
  <c r="AC276" i="5" a="1"/>
  <c r="AC276" i="5" s="1"/>
  <c r="AC308" i="5" a="1"/>
  <c r="AC308" i="5" s="1"/>
  <c r="AC344" i="5" a="1"/>
  <c r="AC344" i="5" s="1"/>
  <c r="AC388" i="5" a="1"/>
  <c r="AC388" i="5" s="1"/>
  <c r="AC428" i="5" a="1"/>
  <c r="AC428" i="5" s="1"/>
  <c r="AC460" i="5" a="1"/>
  <c r="AC460" i="5" s="1"/>
  <c r="AC492" i="5" a="1"/>
  <c r="AC492" i="5" s="1"/>
  <c r="AC552" i="5" a="1"/>
  <c r="AC552" i="5" s="1"/>
  <c r="AC584" i="5" a="1"/>
  <c r="AC584" i="5" s="1"/>
  <c r="AC612" i="5" a="1"/>
  <c r="AC612" i="5" s="1"/>
  <c r="AC676" i="5" a="1"/>
  <c r="AC676" i="5" s="1"/>
  <c r="AC740" i="5" a="1"/>
  <c r="AC740" i="5" s="1"/>
  <c r="AC772" i="5" a="1"/>
  <c r="AC772" i="5" s="1"/>
  <c r="AC804" i="5" a="1"/>
  <c r="AC804" i="5" s="1"/>
  <c r="AC9" i="5" a="1"/>
  <c r="AC9" i="5" s="1"/>
  <c r="AC65" i="5" a="1"/>
  <c r="AC65" i="5" s="1"/>
  <c r="AC73" i="5" a="1"/>
  <c r="AC73" i="5" s="1"/>
  <c r="AC105" i="5" a="1"/>
  <c r="AC105" i="5" s="1"/>
  <c r="AC125" i="5" a="1"/>
  <c r="AC125" i="5" s="1"/>
  <c r="AC133" i="5" a="1"/>
  <c r="AC133" i="5" s="1"/>
  <c r="AC141" i="5" a="1"/>
  <c r="AC141" i="5" s="1"/>
  <c r="AC149" i="5" a="1"/>
  <c r="AC149" i="5" s="1"/>
  <c r="AC157" i="5" a="1"/>
  <c r="AC157" i="5" s="1"/>
  <c r="AC197" i="5" a="1"/>
  <c r="AC197" i="5" s="1"/>
  <c r="AC289" i="5" a="1"/>
  <c r="AC289" i="5" s="1"/>
  <c r="AC305" i="5" a="1"/>
  <c r="AC305" i="5" s="1"/>
  <c r="AC313" i="5" a="1"/>
  <c r="AC313" i="5" s="1"/>
  <c r="AC321" i="5" a="1"/>
  <c r="AC321" i="5" s="1"/>
  <c r="AC329" i="5" a="1"/>
  <c r="AC329" i="5" s="1"/>
  <c r="AC337" i="5" a="1"/>
  <c r="AC337" i="5" s="1"/>
  <c r="AC345" i="5" a="1"/>
  <c r="AC345" i="5" s="1"/>
  <c r="AC353" i="5" a="1"/>
  <c r="AC353" i="5" s="1"/>
  <c r="AC361" i="5" a="1"/>
  <c r="AC361" i="5" s="1"/>
  <c r="AC369" i="5" a="1"/>
  <c r="AC369" i="5" s="1"/>
  <c r="AC377" i="5" a="1"/>
  <c r="AC377" i="5" s="1"/>
  <c r="AC437" i="5" a="1"/>
  <c r="AC437" i="5" s="1"/>
  <c r="AC445" i="5" a="1"/>
  <c r="AC445" i="5" s="1"/>
  <c r="AC453" i="5" a="1"/>
  <c r="AC453" i="5" s="1"/>
  <c r="AC461" i="5" a="1"/>
  <c r="AC461" i="5" s="1"/>
  <c r="AC469" i="5" a="1"/>
  <c r="AC469" i="5" s="1"/>
  <c r="AC497" i="5" a="1"/>
  <c r="AC497" i="5" s="1"/>
  <c r="AC505" i="5" a="1"/>
  <c r="AC505" i="5" s="1"/>
  <c r="AC513" i="5" a="1"/>
  <c r="AC513" i="5" s="1"/>
  <c r="AC521" i="5" a="1"/>
  <c r="AC521" i="5" s="1"/>
  <c r="AC529" i="5" a="1"/>
  <c r="AC529" i="5" s="1"/>
  <c r="AC537" i="5" a="1"/>
  <c r="AC537" i="5" s="1"/>
  <c r="AC545" i="5" a="1"/>
  <c r="AC545" i="5" s="1"/>
  <c r="AC605" i="5" a="1"/>
  <c r="AC605" i="5" s="1"/>
  <c r="AC613" i="5" a="1"/>
  <c r="AC613" i="5" s="1"/>
  <c r="AC765" i="5" a="1"/>
  <c r="AC765" i="5" s="1"/>
  <c r="AC797" i="5" a="1"/>
  <c r="AC797" i="5" s="1"/>
  <c r="AC853" i="5" a="1"/>
  <c r="AC853" i="5" s="1"/>
  <c r="AC861" i="5" a="1"/>
  <c r="AC861" i="5" s="1"/>
  <c r="AC869" i="5" a="1"/>
  <c r="AC869" i="5" s="1"/>
  <c r="AC877" i="5" a="1"/>
  <c r="AC877" i="5" s="1"/>
  <c r="AC885" i="5" a="1"/>
  <c r="AC885" i="5" s="1"/>
  <c r="AC893" i="5" a="1"/>
  <c r="AC893" i="5" s="1"/>
  <c r="AC901" i="5" a="1"/>
  <c r="AC901" i="5" s="1"/>
  <c r="AC909" i="5" a="1"/>
  <c r="AC909" i="5" s="1"/>
  <c r="AC917" i="5" a="1"/>
  <c r="AC917" i="5" s="1"/>
  <c r="AC981" i="5" a="1"/>
  <c r="AC981" i="5" s="1"/>
  <c r="AC1013" i="5" a="1"/>
  <c r="AC1013" i="5" s="1"/>
  <c r="AC1041" i="5" a="1"/>
  <c r="AC1041" i="5" s="1"/>
  <c r="AC1049" i="5" a="1"/>
  <c r="AC1049" i="5" s="1"/>
  <c r="AC1057" i="5" a="1"/>
  <c r="AC1057" i="5" s="1"/>
  <c r="AC1073" i="5" a="1"/>
  <c r="AC1073" i="5" s="1"/>
  <c r="AC1081" i="5" a="1"/>
  <c r="AC1081" i="5" s="1"/>
  <c r="AC1105" i="5" a="1"/>
  <c r="AC1105" i="5" s="1"/>
  <c r="AC68" i="5" a="1"/>
  <c r="AC68" i="5" s="1"/>
  <c r="AC136" i="5" a="1"/>
  <c r="AC136" i="5" s="1"/>
  <c r="AC168" i="5" a="1"/>
  <c r="AC168" i="5" s="1"/>
  <c r="AC204" i="5" a="1"/>
  <c r="AC204" i="5" s="1"/>
  <c r="AC236" i="5" a="1"/>
  <c r="AC236" i="5" s="1"/>
  <c r="AC268" i="5" a="1"/>
  <c r="AC268" i="5" s="1"/>
  <c r="AC300" i="5" a="1"/>
  <c r="AC300" i="5" s="1"/>
  <c r="AC332" i="5" a="1"/>
  <c r="AC332" i="5" s="1"/>
  <c r="AC364" i="5" a="1"/>
  <c r="AC364" i="5" s="1"/>
  <c r="AC392" i="5" a="1"/>
  <c r="AC392" i="5" s="1"/>
  <c r="AC420" i="5" a="1"/>
  <c r="AC420" i="5" s="1"/>
  <c r="AC456" i="5" a="1"/>
  <c r="AC456" i="5" s="1"/>
  <c r="AC488" i="5" a="1"/>
  <c r="AC488" i="5" s="1"/>
  <c r="AC524" i="5" a="1"/>
  <c r="AC524" i="5" s="1"/>
  <c r="AC556" i="5" a="1"/>
  <c r="AC556" i="5" s="1"/>
  <c r="AC588" i="5" a="1"/>
  <c r="AC588" i="5" s="1"/>
  <c r="AC616" i="5" a="1"/>
  <c r="AC616" i="5" s="1"/>
  <c r="AC648" i="5" a="1"/>
  <c r="AC648" i="5" s="1"/>
  <c r="AC680" i="5" a="1"/>
  <c r="AC680" i="5" s="1"/>
  <c r="AC712" i="5" a="1"/>
  <c r="AC712" i="5" s="1"/>
  <c r="AC780" i="5" a="1"/>
  <c r="AC780" i="5" s="1"/>
  <c r="AC932" i="5" a="1"/>
  <c r="AC932" i="5" s="1"/>
  <c r="AC1000" i="5" a="1"/>
  <c r="AC1000" i="5" s="1"/>
  <c r="AC1036" i="5" a="1"/>
  <c r="AC1036" i="5" s="1"/>
  <c r="AC1068" i="5" a="1"/>
  <c r="AC1068" i="5" s="1"/>
  <c r="AC142" i="5" a="1"/>
  <c r="AC142" i="5" s="1"/>
  <c r="AC150" i="5" a="1"/>
  <c r="AC150" i="5" s="1"/>
  <c r="AC158" i="5" a="1"/>
  <c r="AC158" i="5" s="1"/>
  <c r="AC166" i="5" a="1"/>
  <c r="AC166" i="5" s="1"/>
  <c r="AC174" i="5" a="1"/>
  <c r="AC174" i="5" s="1"/>
  <c r="AC182" i="5" a="1"/>
  <c r="AC182" i="5" s="1"/>
  <c r="AC190" i="5" a="1"/>
  <c r="AC190" i="5" s="1"/>
  <c r="AC198" i="5" a="1"/>
  <c r="AC198" i="5" s="1"/>
  <c r="AC206" i="5" a="1"/>
  <c r="AC206" i="5" s="1"/>
  <c r="AC214" i="5" a="1"/>
  <c r="AC214" i="5" s="1"/>
  <c r="AC222" i="5" a="1"/>
  <c r="AC222" i="5" s="1"/>
  <c r="AC230" i="5" a="1"/>
  <c r="AC230" i="5" s="1"/>
  <c r="AC238" i="5" a="1"/>
  <c r="AC238" i="5" s="1"/>
  <c r="AC246" i="5" a="1"/>
  <c r="AC246" i="5" s="1"/>
  <c r="AC254" i="5" a="1"/>
  <c r="AC254" i="5" s="1"/>
  <c r="AC262" i="5" a="1"/>
  <c r="AC262" i="5" s="1"/>
  <c r="AC270" i="5" a="1"/>
  <c r="AC270" i="5" s="1"/>
  <c r="AC278" i="5" a="1"/>
  <c r="AC278" i="5" s="1"/>
  <c r="AC286" i="5" a="1"/>
  <c r="AC286" i="5" s="1"/>
  <c r="AC294" i="5" a="1"/>
  <c r="AC294" i="5" s="1"/>
  <c r="AC302" i="5" a="1"/>
  <c r="AC302" i="5" s="1"/>
  <c r="AC310" i="5" a="1"/>
  <c r="AC310" i="5" s="1"/>
  <c r="AC318" i="5" a="1"/>
  <c r="AC318" i="5" s="1"/>
  <c r="AC326" i="5" a="1"/>
  <c r="AC326" i="5" s="1"/>
  <c r="AC334" i="5" a="1"/>
  <c r="AC334" i="5" s="1"/>
  <c r="AC350" i="5" a="1"/>
  <c r="AC350" i="5" s="1"/>
  <c r="AC358" i="5" a="1"/>
  <c r="AC358" i="5" s="1"/>
  <c r="AC366" i="5" a="1"/>
  <c r="AC366" i="5" s="1"/>
  <c r="AC374" i="5" a="1"/>
  <c r="AC374" i="5" s="1"/>
  <c r="AC382" i="5" a="1"/>
  <c r="AC382" i="5" s="1"/>
  <c r="AC474" i="5" a="1"/>
  <c r="AC474" i="5" s="1"/>
  <c r="AC482" i="5" a="1"/>
  <c r="AC482" i="5" s="1"/>
  <c r="AC490" i="5" a="1"/>
  <c r="AC490" i="5" s="1"/>
  <c r="AC502" i="5" a="1"/>
  <c r="AC502" i="5" s="1"/>
  <c r="AC510" i="5" a="1"/>
  <c r="AC510" i="5" s="1"/>
  <c r="AC518" i="5" a="1"/>
  <c r="AC518" i="5" s="1"/>
  <c r="AC526" i="5" a="1"/>
  <c r="AC526" i="5" s="1"/>
  <c r="AC534" i="5" a="1"/>
  <c r="AC534" i="5" s="1"/>
  <c r="AC542" i="5" a="1"/>
  <c r="AC542" i="5" s="1"/>
  <c r="AC554" i="5" a="1"/>
  <c r="AC554" i="5" s="1"/>
  <c r="AC562" i="5" a="1"/>
  <c r="AC562" i="5" s="1"/>
  <c r="AC570" i="5" a="1"/>
  <c r="AC570" i="5" s="1"/>
  <c r="AC578" i="5" a="1"/>
  <c r="AC578" i="5" s="1"/>
  <c r="AC586" i="5" a="1"/>
  <c r="AC586" i="5" s="1"/>
  <c r="AC594" i="5" a="1"/>
  <c r="AC594" i="5" s="1"/>
  <c r="AC602" i="5" a="1"/>
  <c r="AC602" i="5" s="1"/>
  <c r="AC610" i="5" a="1"/>
  <c r="AC610" i="5" s="1"/>
  <c r="AC618" i="5" a="1"/>
  <c r="AC618" i="5" s="1"/>
  <c r="AC666" i="5" a="1"/>
  <c r="AC666" i="5" s="1"/>
  <c r="AC686" i="5" a="1"/>
  <c r="AC686" i="5" s="1"/>
  <c r="AC694" i="5" a="1"/>
  <c r="AC694" i="5" s="1"/>
  <c r="AC702" i="5" a="1"/>
  <c r="AC702" i="5" s="1"/>
  <c r="AC710" i="5" a="1"/>
  <c r="AC710" i="5" s="1"/>
  <c r="AC718" i="5" a="1"/>
  <c r="AC718" i="5" s="1"/>
  <c r="AC734" i="5" a="1"/>
  <c r="AC734" i="5" s="1"/>
  <c r="AC742" i="5" a="1"/>
  <c r="AC742" i="5" s="1"/>
  <c r="AC750" i="5" a="1"/>
  <c r="AC750" i="5" s="1"/>
  <c r="AC758" i="5" a="1"/>
  <c r="AC758" i="5" s="1"/>
  <c r="AC766" i="5" a="1"/>
  <c r="AC766" i="5" s="1"/>
  <c r="AC774" i="5" a="1"/>
  <c r="AC774" i="5" s="1"/>
  <c r="AC782" i="5" a="1"/>
  <c r="AC782" i="5" s="1"/>
  <c r="AC790" i="5" a="1"/>
  <c r="AC790" i="5" s="1"/>
  <c r="AC798" i="5" a="1"/>
  <c r="AC798" i="5" s="1"/>
  <c r="AC806" i="5" a="1"/>
  <c r="AC806" i="5" s="1"/>
  <c r="AC814" i="5" a="1"/>
  <c r="AC814" i="5" s="1"/>
  <c r="AC822" i="5" a="1"/>
  <c r="AC822" i="5" s="1"/>
  <c r="AC830" i="5" a="1"/>
  <c r="AC830" i="5" s="1"/>
  <c r="AC838" i="5" a="1"/>
  <c r="AC838" i="5" s="1"/>
  <c r="AC986" i="5" a="1"/>
  <c r="AC986" i="5" s="1"/>
  <c r="AC1018" i="5" a="1"/>
  <c r="AC1018" i="5" s="1"/>
  <c r="AC1046" i="5" a="1"/>
  <c r="AC1046" i="5" s="1"/>
  <c r="AC1062" i="5" a="1"/>
  <c r="AC1062" i="5" s="1"/>
  <c r="AC1070" i="5" a="1"/>
  <c r="AC1070" i="5" s="1"/>
  <c r="AC1078" i="5" a="1"/>
  <c r="AC1078" i="5" s="1"/>
  <c r="AC1086" i="5" a="1"/>
  <c r="AC1086" i="5" s="1"/>
  <c r="AC1094" i="5" a="1"/>
  <c r="AC1094" i="5" s="1"/>
  <c r="AC1110" i="5" a="1"/>
  <c r="AC1110" i="5" s="1"/>
  <c r="AC1137" i="5" a="1"/>
  <c r="AC1137" i="5" s="1"/>
  <c r="AC1129" i="5" a="1"/>
  <c r="AC1129" i="5" s="1"/>
  <c r="AC1121" i="5" a="1"/>
  <c r="AC1121" i="5" s="1"/>
  <c r="AC28" i="5" a="1"/>
  <c r="AC28" i="5" s="1"/>
  <c r="AC360" i="5" a="1"/>
  <c r="AC360" i="5" s="1"/>
  <c r="AC520" i="5" a="1"/>
  <c r="AC520" i="5" s="1"/>
  <c r="AC644" i="5" a="1"/>
  <c r="AC644" i="5" s="1"/>
  <c r="AC708" i="5" a="1"/>
  <c r="AC708" i="5" s="1"/>
  <c r="AC860" i="5" a="1"/>
  <c r="AC860" i="5" s="1"/>
  <c r="AC892" i="5" a="1"/>
  <c r="AC892" i="5" s="1"/>
  <c r="AC920" i="5" a="1"/>
  <c r="AC920" i="5" s="1"/>
  <c r="AC948" i="5" a="1"/>
  <c r="AC948" i="5" s="1"/>
  <c r="AC976" i="5" a="1"/>
  <c r="AC976" i="5" s="1"/>
  <c r="AC1004" i="5" a="1"/>
  <c r="AC1004" i="5" s="1"/>
  <c r="AC1032" i="5" a="1"/>
  <c r="AC1032" i="5" s="1"/>
  <c r="AC1072" i="5" a="1"/>
  <c r="AC1072" i="5" s="1"/>
  <c r="AC33" i="5" a="1"/>
  <c r="AC33" i="5" s="1"/>
  <c r="AC45" i="5" a="1"/>
  <c r="AC45" i="5" s="1"/>
  <c r="AC93" i="5" a="1"/>
  <c r="AC93" i="5" s="1"/>
  <c r="AC169" i="5" a="1"/>
  <c r="AC169" i="5" s="1"/>
  <c r="AC177" i="5" a="1"/>
  <c r="AC177" i="5" s="1"/>
  <c r="AC185" i="5" a="1"/>
  <c r="AC185" i="5" s="1"/>
  <c r="AC193" i="5" a="1"/>
  <c r="AC193" i="5" s="1"/>
  <c r="AC201" i="5" a="1"/>
  <c r="AC201" i="5" s="1"/>
  <c r="AC209" i="5" a="1"/>
  <c r="AC209" i="5" s="1"/>
  <c r="AC217" i="5" a="1"/>
  <c r="AC217" i="5" s="1"/>
  <c r="AC225" i="5" a="1"/>
  <c r="AC225" i="5" s="1"/>
  <c r="AC233" i="5" a="1"/>
  <c r="AC233" i="5" s="1"/>
  <c r="AC241" i="5" a="1"/>
  <c r="AC241" i="5" s="1"/>
  <c r="AC249" i="5" a="1"/>
  <c r="AC249" i="5" s="1"/>
  <c r="AC257" i="5" a="1"/>
  <c r="AC257" i="5" s="1"/>
  <c r="AC265" i="5" a="1"/>
  <c r="AC265" i="5" s="1"/>
  <c r="AC273" i="5" a="1"/>
  <c r="AC273" i="5" s="1"/>
  <c r="AC281" i="5" a="1"/>
  <c r="AC281" i="5" s="1"/>
  <c r="AC297" i="5" a="1"/>
  <c r="AC297" i="5" s="1"/>
  <c r="AC389" i="5" a="1"/>
  <c r="AC389" i="5" s="1"/>
  <c r="AC397" i="5" a="1"/>
  <c r="AC397" i="5" s="1"/>
  <c r="AC405" i="5" a="1"/>
  <c r="AC405" i="5" s="1"/>
  <c r="AC413" i="5" a="1"/>
  <c r="AC413" i="5" s="1"/>
  <c r="AC421" i="5" a="1"/>
  <c r="AC421" i="5" s="1"/>
  <c r="AC429" i="5" a="1"/>
  <c r="AC429" i="5" s="1"/>
  <c r="AC481" i="5" a="1"/>
  <c r="AC481" i="5" s="1"/>
  <c r="AC489" i="5" a="1"/>
  <c r="AC489" i="5" s="1"/>
  <c r="AC549" i="5" a="1"/>
  <c r="AC549" i="5" s="1"/>
  <c r="AC557" i="5" a="1"/>
  <c r="AC557" i="5" s="1"/>
  <c r="AC565" i="5" a="1"/>
  <c r="AC565" i="5" s="1"/>
  <c r="AC573" i="5" a="1"/>
  <c r="AC573" i="5" s="1"/>
  <c r="AC581" i="5" a="1"/>
  <c r="AC581" i="5" s="1"/>
  <c r="AC589" i="5" a="1"/>
  <c r="AC589" i="5" s="1"/>
  <c r="AC597" i="5" a="1"/>
  <c r="AC597" i="5" s="1"/>
  <c r="AC621" i="5" a="1"/>
  <c r="AC621" i="5" s="1"/>
  <c r="AC633" i="5" a="1"/>
  <c r="AC633" i="5" s="1"/>
  <c r="AC649" i="5" a="1"/>
  <c r="AC649" i="5" s="1"/>
  <c r="AC657" i="5" a="1"/>
  <c r="AC657" i="5" s="1"/>
  <c r="AC665" i="5" a="1"/>
  <c r="AC665" i="5" s="1"/>
  <c r="AC673" i="5" a="1"/>
  <c r="AC673" i="5" s="1"/>
  <c r="AC681" i="5" a="1"/>
  <c r="AC681" i="5" s="1"/>
  <c r="AC689" i="5" a="1"/>
  <c r="AC689" i="5" s="1"/>
  <c r="AC697" i="5" a="1"/>
  <c r="AC697" i="5" s="1"/>
  <c r="AC705" i="5" a="1"/>
  <c r="AC705" i="5" s="1"/>
  <c r="AC713" i="5" a="1"/>
  <c r="AC713" i="5" s="1"/>
  <c r="AC721" i="5" a="1"/>
  <c r="AC721" i="5" s="1"/>
  <c r="AC729" i="5" a="1"/>
  <c r="AC729" i="5" s="1"/>
  <c r="AC745" i="5" a="1"/>
  <c r="AC745" i="5" s="1"/>
  <c r="AC753" i="5" a="1"/>
  <c r="AC753" i="5" s="1"/>
  <c r="AC761" i="5" a="1"/>
  <c r="AC761" i="5" s="1"/>
  <c r="AC777" i="5" a="1"/>
  <c r="AC777" i="5" s="1"/>
  <c r="AC793" i="5" a="1"/>
  <c r="AC793" i="5" s="1"/>
  <c r="AC809" i="5" a="1"/>
  <c r="AC809" i="5" s="1"/>
  <c r="AC817" i="5" a="1"/>
  <c r="AC817" i="5" s="1"/>
  <c r="AC825" i="5" a="1"/>
  <c r="AC825" i="5" s="1"/>
  <c r="AC929" i="5" a="1"/>
  <c r="AC929" i="5" s="1"/>
  <c r="AC937" i="5" a="1"/>
  <c r="AC937" i="5" s="1"/>
  <c r="AC945" i="5" a="1"/>
  <c r="AC945" i="5" s="1"/>
  <c r="AC953" i="5" a="1"/>
  <c r="AC953" i="5" s="1"/>
  <c r="AC961" i="5" a="1"/>
  <c r="AC961" i="5" s="1"/>
  <c r="AC969" i="5" a="1"/>
  <c r="AC969" i="5" s="1"/>
  <c r="AC977" i="5" a="1"/>
  <c r="AC977" i="5" s="1"/>
  <c r="AC1001" i="5" a="1"/>
  <c r="AC1001" i="5" s="1"/>
  <c r="AC1009" i="5" a="1"/>
  <c r="AC1009" i="5" s="1"/>
  <c r="AC1017" i="5" a="1"/>
  <c r="AC1017" i="5" s="1"/>
  <c r="AC1025" i="5" a="1"/>
  <c r="AC1025" i="5" s="1"/>
  <c r="AC1065" i="5" a="1"/>
  <c r="AC1065" i="5" s="1"/>
  <c r="AC1093" i="5" a="1"/>
  <c r="AC1093" i="5" s="1"/>
  <c r="AC1101" i="5" a="1"/>
  <c r="AC1101" i="5" s="1"/>
  <c r="AC1109" i="5" a="1"/>
  <c r="AC1109" i="5" s="1"/>
  <c r="AC1117" i="5" a="1"/>
  <c r="AC1117" i="5" s="1"/>
  <c r="AC1142" i="5" a="1"/>
  <c r="AC1142" i="5" s="1"/>
  <c r="AC1134" i="5" a="1"/>
  <c r="AC1134" i="5" s="1"/>
  <c r="AC1126" i="5" a="1"/>
  <c r="AC1126" i="5" s="1"/>
  <c r="AC748" i="5" a="1"/>
  <c r="AC748" i="5" s="1"/>
  <c r="AC800" i="5" a="1"/>
  <c r="AC800" i="5" s="1"/>
  <c r="AC828" i="5" a="1"/>
  <c r="AC828" i="5" s="1"/>
  <c r="AC852" i="5" a="1"/>
  <c r="AC852" i="5" s="1"/>
  <c r="AC880" i="5" a="1"/>
  <c r="AC880" i="5" s="1"/>
  <c r="AC916" i="5" a="1"/>
  <c r="AC916" i="5" s="1"/>
  <c r="AC342" i="5" a="1"/>
  <c r="AC342" i="5" s="1"/>
  <c r="AC386" i="5" a="1"/>
  <c r="AC386" i="5" s="1"/>
  <c r="AC394" i="5" a="1"/>
  <c r="AC394" i="5" s="1"/>
  <c r="AC402" i="5" a="1"/>
  <c r="AC402" i="5" s="1"/>
  <c r="AC410" i="5" a="1"/>
  <c r="AC410" i="5" s="1"/>
  <c r="AC418" i="5" a="1"/>
  <c r="AC418" i="5" s="1"/>
  <c r="AC426" i="5" a="1"/>
  <c r="AC426" i="5" s="1"/>
  <c r="AC434" i="5" a="1"/>
  <c r="AC434" i="5" s="1"/>
  <c r="AC442" i="5" a="1"/>
  <c r="AC442" i="5" s="1"/>
  <c r="AC450" i="5" a="1"/>
  <c r="AC450" i="5" s="1"/>
  <c r="AC458" i="5" a="1"/>
  <c r="AC458" i="5" s="1"/>
  <c r="AC466" i="5" a="1"/>
  <c r="AC466" i="5" s="1"/>
  <c r="AC630" i="5" a="1"/>
  <c r="AC630" i="5" s="1"/>
  <c r="AC638" i="5" a="1"/>
  <c r="AC638" i="5" s="1"/>
  <c r="AC646" i="5" a="1"/>
  <c r="AC646" i="5" s="1"/>
  <c r="AC654" i="5" a="1"/>
  <c r="AC654" i="5" s="1"/>
  <c r="AC662" i="5" a="1"/>
  <c r="AC662" i="5" s="1"/>
  <c r="AC670" i="5" a="1"/>
  <c r="AC670" i="5" s="1"/>
  <c r="AC726" i="5" a="1"/>
  <c r="AC726" i="5" s="1"/>
  <c r="AC854" i="5" a="1"/>
  <c r="AC854" i="5" s="1"/>
  <c r="AC862" i="5" a="1"/>
  <c r="AC862" i="5" s="1"/>
  <c r="AC870" i="5" a="1"/>
  <c r="AC870" i="5" s="1"/>
  <c r="AC878" i="5" a="1"/>
  <c r="AC878" i="5" s="1"/>
  <c r="AC894" i="5" a="1"/>
  <c r="AC894" i="5" s="1"/>
  <c r="AC902" i="5" a="1"/>
  <c r="AC902" i="5" s="1"/>
  <c r="AC918" i="5" a="1"/>
  <c r="AC918" i="5" s="1"/>
  <c r="AC926" i="5" a="1"/>
  <c r="AC926" i="5" s="1"/>
  <c r="AC934" i="5" a="1"/>
  <c r="AC934" i="5" s="1"/>
  <c r="AC950" i="5" a="1"/>
  <c r="AC950" i="5" s="1"/>
  <c r="AC958" i="5" a="1"/>
  <c r="AC958" i="5" s="1"/>
  <c r="AC966" i="5" a="1"/>
  <c r="AC966" i="5" s="1"/>
  <c r="AC974" i="5" a="1"/>
  <c r="AC974" i="5" s="1"/>
  <c r="AC982" i="5" a="1"/>
  <c r="AC982" i="5" s="1"/>
  <c r="AC990" i="5" a="1"/>
  <c r="AC990" i="5" s="1"/>
  <c r="AC998" i="5" a="1"/>
  <c r="AC998" i="5" s="1"/>
  <c r="AC1006" i="5" a="1"/>
  <c r="AC1006" i="5" s="1"/>
  <c r="AC1014" i="5" a="1"/>
  <c r="AC1014" i="5" s="1"/>
  <c r="AC1022" i="5" a="1"/>
  <c r="AC1022" i="5" s="1"/>
  <c r="AC1030" i="5" a="1"/>
  <c r="AC1030" i="5" s="1"/>
  <c r="AC1038" i="5" a="1"/>
  <c r="AC1038" i="5" s="1"/>
  <c r="AC1054" i="5" a="1"/>
  <c r="AC1054" i="5" s="1"/>
  <c r="AC1102" i="5" a="1"/>
  <c r="AC1102" i="5" s="1"/>
  <c r="AC1114" i="5" a="1"/>
  <c r="AC1114" i="5" s="1"/>
  <c r="AC1145" i="5" a="1"/>
  <c r="AC1145" i="5" s="1"/>
  <c r="AC48" i="5" a="1"/>
  <c r="AC48" i="5" s="1"/>
  <c r="AC128" i="5" a="1"/>
  <c r="AC128" i="5" s="1"/>
  <c r="AC160" i="5" a="1"/>
  <c r="AC160" i="5" s="1"/>
  <c r="AC192" i="5" a="1"/>
  <c r="AC192" i="5" s="1"/>
  <c r="AC216" i="5" a="1"/>
  <c r="AC216" i="5" s="1"/>
  <c r="AC248" i="5" a="1"/>
  <c r="AC248" i="5" s="1"/>
  <c r="AC132" i="5" a="1"/>
  <c r="AC132" i="5" s="1"/>
  <c r="AC164" i="5" a="1"/>
  <c r="AC164" i="5" s="1"/>
  <c r="AC196" i="5" a="1"/>
  <c r="AC196" i="5" s="1"/>
  <c r="AC260" i="5" a="1"/>
  <c r="AC260" i="5" s="1"/>
  <c r="AC292" i="5" a="1"/>
  <c r="AC292" i="5" s="1"/>
  <c r="AC328" i="5" a="1"/>
  <c r="AC328" i="5" s="1"/>
  <c r="AC412" i="5" a="1"/>
  <c r="AC412" i="5" s="1"/>
  <c r="AC444" i="5" a="1"/>
  <c r="AC444" i="5" s="1"/>
  <c r="AC476" i="5" a="1"/>
  <c r="AC476" i="5" s="1"/>
  <c r="AC508" i="5" a="1"/>
  <c r="AC508" i="5" s="1"/>
  <c r="AC536" i="5" a="1"/>
  <c r="AC536" i="5" s="1"/>
  <c r="AC568" i="5" a="1"/>
  <c r="AC568" i="5" s="1"/>
  <c r="AC596" i="5" a="1"/>
  <c r="AC596" i="5" s="1"/>
  <c r="AC628" i="5" a="1"/>
  <c r="AC628" i="5" s="1"/>
  <c r="AC656" i="5" a="1"/>
  <c r="AC656" i="5" s="1"/>
  <c r="AC692" i="5" a="1"/>
  <c r="AC692" i="5" s="1"/>
  <c r="AC724" i="5" a="1"/>
  <c r="AC724" i="5" s="1"/>
  <c r="AC756" i="5" a="1"/>
  <c r="AC756" i="5" s="1"/>
  <c r="AC788" i="5" a="1"/>
  <c r="AC788" i="5" s="1"/>
  <c r="AC1084" i="5" a="1"/>
  <c r="AC1084" i="5" s="1"/>
  <c r="AC1100" i="5" a="1"/>
  <c r="AC1100" i="5" s="1"/>
  <c r="AC13" i="5" a="1"/>
  <c r="AC13" i="5" s="1"/>
  <c r="AC69" i="5" a="1"/>
  <c r="AC69" i="5" s="1"/>
  <c r="AC77" i="5" a="1"/>
  <c r="AC77" i="5" s="1"/>
  <c r="AC89" i="5" a="1"/>
  <c r="AC89" i="5" s="1"/>
  <c r="AC109" i="5" a="1"/>
  <c r="AC109" i="5" s="1"/>
  <c r="AC137" i="5" a="1"/>
  <c r="AC137" i="5" s="1"/>
  <c r="AC161" i="5" a="1"/>
  <c r="AC161" i="5" s="1"/>
  <c r="AC293" i="5" a="1"/>
  <c r="AC293" i="5" s="1"/>
  <c r="AC301" i="5" a="1"/>
  <c r="AC301" i="5" s="1"/>
  <c r="AC309" i="5" a="1"/>
  <c r="AC309" i="5" s="1"/>
  <c r="AC317" i="5" a="1"/>
  <c r="AC317" i="5" s="1"/>
  <c r="AC325" i="5" a="1"/>
  <c r="AC325" i="5" s="1"/>
  <c r="AC333" i="5" a="1"/>
  <c r="AC333" i="5" s="1"/>
  <c r="AC341" i="5" a="1"/>
  <c r="AC341" i="5" s="1"/>
  <c r="AC349" i="5" a="1"/>
  <c r="AC349" i="5" s="1"/>
  <c r="AC357" i="5" a="1"/>
  <c r="AC357" i="5" s="1"/>
  <c r="AC365" i="5" a="1"/>
  <c r="AC365" i="5" s="1"/>
  <c r="AC373" i="5" a="1"/>
  <c r="AC373" i="5" s="1"/>
  <c r="AC381" i="5" a="1"/>
  <c r="AC381" i="5" s="1"/>
  <c r="AC433" i="5" a="1"/>
  <c r="AC433" i="5" s="1"/>
  <c r="AC441" i="5" a="1"/>
  <c r="AC441" i="5" s="1"/>
  <c r="AC449" i="5" a="1"/>
  <c r="AC449" i="5" s="1"/>
  <c r="AC457" i="5" a="1"/>
  <c r="AC457" i="5" s="1"/>
  <c r="AC465" i="5" a="1"/>
  <c r="AC465" i="5" s="1"/>
  <c r="AC473" i="5" a="1"/>
  <c r="AC473" i="5" s="1"/>
  <c r="AC493" i="5" a="1"/>
  <c r="AC493" i="5" s="1"/>
  <c r="AC501" i="5" a="1"/>
  <c r="AC501" i="5" s="1"/>
  <c r="AC509" i="5" a="1"/>
  <c r="AC509" i="5" s="1"/>
  <c r="AC517" i="5" a="1"/>
  <c r="AC517" i="5" s="1"/>
  <c r="AC525" i="5" a="1"/>
  <c r="AC525" i="5" s="1"/>
  <c r="AC533" i="5" a="1"/>
  <c r="AC533" i="5" s="1"/>
  <c r="AC541" i="5" a="1"/>
  <c r="AC541" i="5" s="1"/>
  <c r="AC601" i="5" a="1"/>
  <c r="AC601" i="5" s="1"/>
  <c r="AC609" i="5" a="1"/>
  <c r="AC609" i="5" s="1"/>
  <c r="AC617" i="5" a="1"/>
  <c r="AC617" i="5" s="1"/>
  <c r="AC641" i="5" a="1"/>
  <c r="AC641" i="5" s="1"/>
  <c r="AC737" i="5" a="1"/>
  <c r="AC737" i="5" s="1"/>
  <c r="AC769" i="5" a="1"/>
  <c r="AC769" i="5" s="1"/>
  <c r="AC785" i="5" a="1"/>
  <c r="AC785" i="5" s="1"/>
  <c r="AC801" i="5" a="1"/>
  <c r="AC801" i="5" s="1"/>
  <c r="AC833" i="5" a="1"/>
  <c r="AC833" i="5" s="1"/>
  <c r="AC857" i="5" a="1"/>
  <c r="AC857" i="5" s="1"/>
  <c r="AC873" i="5" a="1"/>
  <c r="AC873" i="5" s="1"/>
  <c r="AC889" i="5" a="1"/>
  <c r="AC889" i="5" s="1"/>
  <c r="AC897" i="5" a="1"/>
  <c r="AC897" i="5" s="1"/>
  <c r="AC905" i="5" a="1"/>
  <c r="AC905" i="5" s="1"/>
  <c r="AC913" i="5" a="1"/>
  <c r="AC913" i="5" s="1"/>
  <c r="AC985" i="5" a="1"/>
  <c r="AC985" i="5" s="1"/>
  <c r="AC993" i="5" a="1"/>
  <c r="AC993" i="5" s="1"/>
  <c r="AC1037" i="5" a="1"/>
  <c r="AC1037" i="5" s="1"/>
  <c r="AC1045" i="5" a="1"/>
  <c r="AC1045" i="5" s="1"/>
  <c r="AC1053" i="5" a="1"/>
  <c r="AC1053" i="5" s="1"/>
  <c r="AC1077" i="5" a="1"/>
  <c r="AC1077" i="5" s="1"/>
  <c r="AC1085" i="5" a="1"/>
  <c r="AC1085" i="5" s="1"/>
  <c r="AC1150" i="5" a="1"/>
  <c r="AC1150" i="5" s="1"/>
  <c r="AC120" i="5" a="1"/>
  <c r="AC120" i="5" s="1"/>
  <c r="AC152" i="5" a="1"/>
  <c r="AC152" i="5" s="1"/>
  <c r="AC184" i="5" a="1"/>
  <c r="AC184" i="5" s="1"/>
  <c r="AC220" i="5" a="1"/>
  <c r="AC220" i="5" s="1"/>
  <c r="AC252" i="5" a="1"/>
  <c r="AC252" i="5" s="1"/>
  <c r="AC284" i="5" a="1"/>
  <c r="AC284" i="5" s="1"/>
  <c r="AC316" i="5" a="1"/>
  <c r="AC316" i="5" s="1"/>
  <c r="AC352" i="5" a="1"/>
  <c r="AC352" i="5" s="1"/>
  <c r="AC380" i="5" a="1"/>
  <c r="AC380" i="5" s="1"/>
  <c r="AC404" i="5" a="1"/>
  <c r="AC404" i="5" s="1"/>
  <c r="AC440" i="5" a="1"/>
  <c r="AC440" i="5" s="1"/>
  <c r="AC472" i="5" a="1"/>
  <c r="AC472" i="5" s="1"/>
  <c r="AC504" i="5" a="1"/>
  <c r="AC504" i="5" s="1"/>
  <c r="AC544" i="5" a="1"/>
  <c r="AC544" i="5" s="1"/>
  <c r="AC572" i="5" a="1"/>
  <c r="AC572" i="5" s="1"/>
  <c r="AC600" i="5" a="1"/>
  <c r="AC600" i="5" s="1"/>
  <c r="AC632" i="5" a="1"/>
  <c r="AC632" i="5" s="1"/>
  <c r="AC664" i="5" a="1"/>
  <c r="AC664" i="5" s="1"/>
  <c r="AC696" i="5" a="1"/>
  <c r="AC696" i="5" s="1"/>
  <c r="AC728" i="5" a="1"/>
  <c r="AC728" i="5" s="1"/>
  <c r="AC768" i="5" a="1"/>
  <c r="AC768" i="5" s="1"/>
  <c r="AC984" i="5" a="1"/>
  <c r="AC984" i="5" s="1"/>
  <c r="AC1020" i="5" a="1"/>
  <c r="AC1020" i="5" s="1"/>
  <c r="AC138" i="5" a="1"/>
  <c r="AC138" i="5" s="1"/>
  <c r="AC154" i="5" a="1"/>
  <c r="AC154" i="5" s="1"/>
  <c r="AC162" i="5" a="1"/>
  <c r="AC162" i="5" s="1"/>
  <c r="AC170" i="5" a="1"/>
  <c r="AC170" i="5" s="1"/>
  <c r="AC178" i="5" a="1"/>
  <c r="AC178" i="5" s="1"/>
  <c r="AC186" i="5" a="1"/>
  <c r="AC186" i="5" s="1"/>
  <c r="AC202" i="5" a="1"/>
  <c r="AC202" i="5" s="1"/>
  <c r="AC210" i="5" a="1"/>
  <c r="AC210" i="5" s="1"/>
  <c r="AC218" i="5" a="1"/>
  <c r="AC218" i="5" s="1"/>
  <c r="AC226" i="5" a="1"/>
  <c r="AC226" i="5" s="1"/>
  <c r="AC234" i="5" a="1"/>
  <c r="AC234" i="5" s="1"/>
  <c r="AC242" i="5" a="1"/>
  <c r="AC242" i="5" s="1"/>
  <c r="AC250" i="5" a="1"/>
  <c r="AC250" i="5" s="1"/>
  <c r="AC258" i="5" a="1"/>
  <c r="AC258" i="5" s="1"/>
  <c r="AC266" i="5" a="1"/>
  <c r="AC266" i="5" s="1"/>
  <c r="AC274" i="5" a="1"/>
  <c r="AC274" i="5" s="1"/>
  <c r="AC282" i="5" a="1"/>
  <c r="AC282" i="5" s="1"/>
  <c r="AC290" i="5" a="1"/>
  <c r="AC290" i="5" s="1"/>
  <c r="AC298" i="5" a="1"/>
  <c r="AC298" i="5" s="1"/>
  <c r="AC306" i="5" a="1"/>
  <c r="AC306" i="5" s="1"/>
  <c r="AC314" i="5" a="1"/>
  <c r="AC314" i="5" s="1"/>
  <c r="AC322" i="5" a="1"/>
  <c r="AC322" i="5" s="1"/>
  <c r="AC330" i="5" a="1"/>
  <c r="AC330" i="5" s="1"/>
  <c r="AC338" i="5" a="1"/>
  <c r="AC338" i="5" s="1"/>
  <c r="AC346" i="5" a="1"/>
  <c r="AC346" i="5" s="1"/>
  <c r="AC354" i="5" a="1"/>
  <c r="AC354" i="5" s="1"/>
  <c r="AC362" i="5" a="1"/>
  <c r="AC362" i="5" s="1"/>
  <c r="AC370" i="5" a="1"/>
  <c r="AC370" i="5" s="1"/>
  <c r="AC378" i="5" a="1"/>
  <c r="AC378" i="5" s="1"/>
  <c r="AC470" i="5" a="1"/>
  <c r="AC470" i="5" s="1"/>
  <c r="AC478" i="5" a="1"/>
  <c r="AC478" i="5" s="1"/>
  <c r="AC486" i="5" a="1"/>
  <c r="AC486" i="5" s="1"/>
  <c r="AC494" i="5" a="1"/>
  <c r="AC494" i="5" s="1"/>
  <c r="AC506" i="5" a="1"/>
  <c r="AC506" i="5" s="1"/>
  <c r="AC514" i="5" a="1"/>
  <c r="AC514" i="5" s="1"/>
  <c r="AC522" i="5" a="1"/>
  <c r="AC522" i="5" s="1"/>
  <c r="AC530" i="5" a="1"/>
  <c r="AC530" i="5" s="1"/>
  <c r="AC538" i="5" a="1"/>
  <c r="AC538" i="5" s="1"/>
  <c r="AC44" i="5" a="1"/>
  <c r="AC44" i="5" s="1"/>
  <c r="AC228" i="5" a="1"/>
  <c r="AC228" i="5" s="1"/>
  <c r="AC372" i="5" a="1"/>
  <c r="AC372" i="5" s="1"/>
  <c r="AC824" i="5" a="1"/>
  <c r="AC824" i="5" s="1"/>
  <c r="AC876" i="5" a="1"/>
  <c r="AC876" i="5" s="1"/>
  <c r="AC908" i="5" a="1"/>
  <c r="AC908" i="5" s="1"/>
  <c r="AC936" i="5" a="1"/>
  <c r="AC936" i="5" s="1"/>
  <c r="AC960" i="5" a="1"/>
  <c r="AC960" i="5" s="1"/>
  <c r="AC992" i="5" a="1"/>
  <c r="AC992" i="5" s="1"/>
  <c r="AC1016" i="5" a="1"/>
  <c r="AC1016" i="5" s="1"/>
  <c r="AC1048" i="5" a="1"/>
  <c r="AC1048" i="5" s="1"/>
  <c r="AC1076" i="5" a="1"/>
  <c r="AC1076" i="5" s="1"/>
  <c r="AC1092" i="5" a="1"/>
  <c r="AC1092" i="5" s="1"/>
  <c r="AC1112" i="5" a="1"/>
  <c r="AC1112" i="5" s="1"/>
  <c r="AC29" i="5" a="1"/>
  <c r="AC29" i="5" s="1"/>
  <c r="AC49" i="5" a="1"/>
  <c r="AC49" i="5" s="1"/>
  <c r="AC121" i="5" a="1"/>
  <c r="AC121" i="5" s="1"/>
  <c r="AC129" i="5" a="1"/>
  <c r="AC129" i="5" s="1"/>
  <c r="AC145" i="5" a="1"/>
  <c r="AC145" i="5" s="1"/>
  <c r="AC153" i="5" a="1"/>
  <c r="AC153" i="5" s="1"/>
  <c r="AC165" i="5" a="1"/>
  <c r="AC165" i="5" s="1"/>
  <c r="AC173" i="5" a="1"/>
  <c r="AC173" i="5" s="1"/>
  <c r="AC181" i="5" a="1"/>
  <c r="AC181" i="5" s="1"/>
  <c r="AC189" i="5" a="1"/>
  <c r="AC189" i="5" s="1"/>
  <c r="AC205" i="5" a="1"/>
  <c r="AC205" i="5" s="1"/>
  <c r="AC213" i="5" a="1"/>
  <c r="AC213" i="5" s="1"/>
  <c r="AC221" i="5" a="1"/>
  <c r="AC221" i="5" s="1"/>
  <c r="AC229" i="5" a="1"/>
  <c r="AC229" i="5" s="1"/>
  <c r="AC237" i="5" a="1"/>
  <c r="AC237" i="5" s="1"/>
  <c r="AC245" i="5" a="1"/>
  <c r="AC245" i="5" s="1"/>
  <c r="AC253" i="5" a="1"/>
  <c r="AC253" i="5" s="1"/>
  <c r="AC261" i="5" a="1"/>
  <c r="AC261" i="5" s="1"/>
  <c r="AC269" i="5" a="1"/>
  <c r="AC269" i="5" s="1"/>
  <c r="AC277" i="5" a="1"/>
  <c r="AC277" i="5" s="1"/>
  <c r="AC285" i="5" a="1"/>
  <c r="AC285" i="5" s="1"/>
  <c r="AC385" i="5" a="1"/>
  <c r="AC385" i="5" s="1"/>
  <c r="AC393" i="5" a="1"/>
  <c r="AC393" i="5" s="1"/>
  <c r="AC401" i="5" a="1"/>
  <c r="AC401" i="5" s="1"/>
  <c r="AC409" i="5" a="1"/>
  <c r="AC409" i="5" s="1"/>
  <c r="AC417" i="5" a="1"/>
  <c r="AC417" i="5" s="1"/>
  <c r="AC425" i="5" a="1"/>
  <c r="AC425" i="5" s="1"/>
  <c r="AC477" i="5" a="1"/>
  <c r="AC477" i="5" s="1"/>
  <c r="AC485" i="5" a="1"/>
  <c r="AC485" i="5" s="1"/>
  <c r="AC553" i="5" a="1"/>
  <c r="AC553" i="5" s="1"/>
  <c r="AC561" i="5" a="1"/>
  <c r="AC561" i="5" s="1"/>
  <c r="AC569" i="5" a="1"/>
  <c r="AC569" i="5" s="1"/>
  <c r="AC577" i="5" a="1"/>
  <c r="AC577" i="5" s="1"/>
  <c r="AC585" i="5" a="1"/>
  <c r="AC585" i="5" s="1"/>
  <c r="AC593" i="5" a="1"/>
  <c r="AC593" i="5" s="1"/>
  <c r="AC629" i="5" a="1"/>
  <c r="AC629" i="5" s="1"/>
  <c r="AC637" i="5" a="1"/>
  <c r="AC637" i="5" s="1"/>
  <c r="AC645" i="5" a="1"/>
  <c r="AC645" i="5" s="1"/>
  <c r="AC653" i="5" a="1"/>
  <c r="AC653" i="5" s="1"/>
  <c r="AC661" i="5" a="1"/>
  <c r="AC661" i="5" s="1"/>
  <c r="AC669" i="5" a="1"/>
  <c r="AC669" i="5" s="1"/>
  <c r="AC677" i="5" a="1"/>
  <c r="AC677" i="5" s="1"/>
  <c r="AC685" i="5" a="1"/>
  <c r="AC685" i="5" s="1"/>
  <c r="AC693" i="5" a="1"/>
  <c r="AC693" i="5" s="1"/>
  <c r="AC701" i="5" a="1"/>
  <c r="AC701" i="5" s="1"/>
  <c r="AC709" i="5" a="1"/>
  <c r="AC709" i="5" s="1"/>
  <c r="AC717" i="5" a="1"/>
  <c r="AC717" i="5" s="1"/>
  <c r="AC725" i="5" a="1"/>
  <c r="AC725" i="5" s="1"/>
  <c r="AC733" i="5" a="1"/>
  <c r="AC733" i="5" s="1"/>
  <c r="AC741" i="5" a="1"/>
  <c r="AC741" i="5" s="1"/>
  <c r="AC749" i="5" a="1"/>
  <c r="AC749" i="5" s="1"/>
  <c r="AC757" i="5" a="1"/>
  <c r="AC757" i="5" s="1"/>
  <c r="AC773" i="5" a="1"/>
  <c r="AC773" i="5" s="1"/>
  <c r="AC781" i="5" a="1"/>
  <c r="AC781" i="5" s="1"/>
  <c r="AC789" i="5" a="1"/>
  <c r="AC789" i="5" s="1"/>
  <c r="AC805" i="5" a="1"/>
  <c r="AC805" i="5" s="1"/>
  <c r="AC813" i="5" a="1"/>
  <c r="AC813" i="5" s="1"/>
  <c r="AC821" i="5" a="1"/>
  <c r="AC821" i="5" s="1"/>
  <c r="AC829" i="5" a="1"/>
  <c r="AC829" i="5" s="1"/>
  <c r="AC837" i="5" a="1"/>
  <c r="AC837" i="5" s="1"/>
  <c r="AC865" i="5" a="1"/>
  <c r="AC865" i="5" s="1"/>
  <c r="AC881" i="5" a="1"/>
  <c r="AC881" i="5" s="1"/>
  <c r="AC925" i="5" a="1"/>
  <c r="AC925" i="5" s="1"/>
  <c r="AC933" i="5" a="1"/>
  <c r="AC933" i="5" s="1"/>
  <c r="AC941" i="5" a="1"/>
  <c r="AC941" i="5" s="1"/>
  <c r="AC949" i="5" a="1"/>
  <c r="AC949" i="5" s="1"/>
  <c r="AC957" i="5" a="1"/>
  <c r="AC957" i="5" s="1"/>
  <c r="AC965" i="5" a="1"/>
  <c r="AC965" i="5" s="1"/>
  <c r="AC973" i="5" a="1"/>
  <c r="AC973" i="5" s="1"/>
  <c r="AC989" i="5" a="1"/>
  <c r="AC989" i="5" s="1"/>
  <c r="AC997" i="5" a="1"/>
  <c r="AC997" i="5" s="1"/>
  <c r="AC1005" i="5" a="1"/>
  <c r="AC1005" i="5" s="1"/>
  <c r="AC1021" i="5" a="1"/>
  <c r="AC1021" i="5" s="1"/>
  <c r="AC1029" i="5" a="1"/>
  <c r="AC1029" i="5" s="1"/>
  <c r="AC1061" i="5" a="1"/>
  <c r="AC1061" i="5" s="1"/>
  <c r="AC1069" i="5" a="1"/>
  <c r="AC1069" i="5" s="1"/>
  <c r="AC1089" i="5" a="1"/>
  <c r="AC1089" i="5" s="1"/>
  <c r="AC1097" i="5" a="1"/>
  <c r="AC1097" i="5" s="1"/>
  <c r="AC1113" i="5" a="1"/>
  <c r="AC1113" i="5" s="1"/>
  <c r="AC1146" i="5" a="1"/>
  <c r="AC1146" i="5" s="1"/>
  <c r="AC1138" i="5" a="1"/>
  <c r="AC1138" i="5" s="1"/>
  <c r="AC1130" i="5" a="1"/>
  <c r="AC1130" i="5" s="1"/>
  <c r="AC1122" i="5" a="1"/>
  <c r="AC1122" i="5" s="1"/>
  <c r="AC12" i="5" a="1"/>
  <c r="AC12" i="5" s="1"/>
  <c r="AC816" i="5" a="1"/>
  <c r="AC816" i="5" s="1"/>
  <c r="AC840" i="5" a="1"/>
  <c r="AC840" i="5" s="1"/>
  <c r="AC868" i="5" a="1"/>
  <c r="AC868" i="5" s="1"/>
  <c r="AC896" i="5" a="1"/>
  <c r="AC896" i="5" s="1"/>
  <c r="AC1056" i="5" a="1"/>
  <c r="AC1056" i="5" s="1"/>
  <c r="AC146" i="5" a="1"/>
  <c r="AC146" i="5" s="1"/>
  <c r="AC194" i="5" a="1"/>
  <c r="AC194" i="5" s="1"/>
  <c r="AC390" i="5" a="1"/>
  <c r="AC390" i="5" s="1"/>
  <c r="AC398" i="5" a="1"/>
  <c r="AC398" i="5" s="1"/>
  <c r="AC406" i="5" a="1"/>
  <c r="AC406" i="5" s="1"/>
  <c r="AC414" i="5" a="1"/>
  <c r="AC414" i="5" s="1"/>
  <c r="AC422" i="5" a="1"/>
  <c r="AC422" i="5" s="1"/>
  <c r="AC430" i="5" a="1"/>
  <c r="AC430" i="5" s="1"/>
  <c r="AC438" i="5" a="1"/>
  <c r="AC438" i="5" s="1"/>
  <c r="AC446" i="5" a="1"/>
  <c r="AC446" i="5" s="1"/>
  <c r="AC454" i="5" a="1"/>
  <c r="AC454" i="5" s="1"/>
  <c r="AC462" i="5" a="1"/>
  <c r="AC462" i="5" s="1"/>
  <c r="AC498" i="5" a="1"/>
  <c r="AC498" i="5" s="1"/>
  <c r="AC550" i="5" a="1"/>
  <c r="AC550" i="5" s="1"/>
  <c r="AC634" i="5" a="1"/>
  <c r="AC634" i="5" s="1"/>
  <c r="AC642" i="5" a="1"/>
  <c r="AC642" i="5" s="1"/>
  <c r="AC650" i="5" a="1"/>
  <c r="AC650" i="5" s="1"/>
  <c r="AC658" i="5" a="1"/>
  <c r="AC658" i="5" s="1"/>
  <c r="AC674" i="5" a="1"/>
  <c r="AC674" i="5" s="1"/>
  <c r="AC858" i="5" a="1"/>
  <c r="AC858" i="5" s="1"/>
  <c r="AC866" i="5" a="1"/>
  <c r="AC866" i="5" s="1"/>
  <c r="AC874" i="5" a="1"/>
  <c r="AC874" i="5" s="1"/>
  <c r="AC882" i="5" a="1"/>
  <c r="AC882" i="5" s="1"/>
  <c r="AC890" i="5" a="1"/>
  <c r="AC890" i="5" s="1"/>
  <c r="AC898" i="5" a="1"/>
  <c r="AC898" i="5" s="1"/>
  <c r="AC906" i="5" a="1"/>
  <c r="AC906" i="5" s="1"/>
  <c r="AC914" i="5" a="1"/>
  <c r="AC914" i="5" s="1"/>
  <c r="AC922" i="5" a="1"/>
  <c r="AC922" i="5" s="1"/>
  <c r="AC930" i="5" a="1"/>
  <c r="AC930" i="5" s="1"/>
  <c r="AC938" i="5" a="1"/>
  <c r="AC938" i="5" s="1"/>
  <c r="AC946" i="5" a="1"/>
  <c r="AC946" i="5" s="1"/>
  <c r="AC954" i="5" a="1"/>
  <c r="AC954" i="5" s="1"/>
  <c r="AC962" i="5" a="1"/>
  <c r="AC962" i="5" s="1"/>
  <c r="AC970" i="5" a="1"/>
  <c r="AC970" i="5" s="1"/>
  <c r="AC978" i="5" a="1"/>
  <c r="AC978" i="5" s="1"/>
  <c r="AC994" i="5" a="1"/>
  <c r="AC994" i="5" s="1"/>
  <c r="AC1002" i="5" a="1"/>
  <c r="AC1002" i="5" s="1"/>
  <c r="AC1010" i="5" a="1"/>
  <c r="AC1010" i="5" s="1"/>
  <c r="AC1026" i="5" a="1"/>
  <c r="AC1026" i="5" s="1"/>
  <c r="AC1118" i="5" a="1"/>
  <c r="AC1118" i="5" s="1"/>
  <c r="AC423" i="5" a="1"/>
  <c r="AC423" i="5" s="1"/>
  <c r="AC415" i="5" a="1"/>
  <c r="AC415" i="5" s="1"/>
  <c r="AC407" i="5" a="1"/>
  <c r="AC407" i="5" s="1"/>
  <c r="AC399" i="5" a="1"/>
  <c r="AC399" i="5" s="1"/>
  <c r="AC391" i="5" a="1"/>
  <c r="AC391" i="5" s="1"/>
  <c r="AA379" i="5" a="1"/>
  <c r="AA379" i="5" s="1"/>
  <c r="AA371" i="5" a="1"/>
  <c r="AA371" i="5" s="1"/>
  <c r="AC363" i="5" a="1"/>
  <c r="AC363" i="5" s="1"/>
  <c r="AC355" i="5" a="1"/>
  <c r="AC355" i="5" s="1"/>
  <c r="AC347" i="5" a="1"/>
  <c r="AC347" i="5" s="1"/>
  <c r="AC339" i="5" a="1"/>
  <c r="AC339" i="5" s="1"/>
  <c r="AC331" i="5" a="1"/>
  <c r="AC331" i="5" s="1"/>
  <c r="AC323" i="5" a="1"/>
  <c r="AC323" i="5" s="1"/>
  <c r="AC315" i="5" a="1"/>
  <c r="AC315" i="5" s="1"/>
  <c r="AC307" i="5" a="1"/>
  <c r="AC307" i="5" s="1"/>
  <c r="AC299" i="5" a="1"/>
  <c r="AC299" i="5" s="1"/>
  <c r="AC291" i="5" a="1"/>
  <c r="AC291" i="5" s="1"/>
  <c r="AC283" i="5" a="1"/>
  <c r="AC283" i="5" s="1"/>
  <c r="AC275" i="5" a="1"/>
  <c r="AC275" i="5" s="1"/>
  <c r="AC267" i="5" a="1"/>
  <c r="AC267" i="5" s="1"/>
  <c r="AC259" i="5" a="1"/>
  <c r="AC259" i="5" s="1"/>
  <c r="AC251" i="5" a="1"/>
  <c r="AC251" i="5" s="1"/>
  <c r="AC243" i="5" a="1"/>
  <c r="AC243" i="5" s="1"/>
  <c r="AC235" i="5" a="1"/>
  <c r="AC235" i="5" s="1"/>
  <c r="AC227" i="5" a="1"/>
  <c r="AC227" i="5" s="1"/>
  <c r="AC219" i="5" a="1"/>
  <c r="AC219" i="5" s="1"/>
  <c r="AC211" i="5" a="1"/>
  <c r="AC211" i="5" s="1"/>
  <c r="AC203" i="5" a="1"/>
  <c r="AC203" i="5" s="1"/>
  <c r="AC195" i="5" a="1"/>
  <c r="AC195" i="5" s="1"/>
  <c r="AC187" i="5" a="1"/>
  <c r="AC187" i="5" s="1"/>
  <c r="AC179" i="5" a="1"/>
  <c r="AC179" i="5" s="1"/>
  <c r="AC171" i="5" a="1"/>
  <c r="AC171" i="5" s="1"/>
  <c r="AC163" i="5" a="1"/>
  <c r="AC163" i="5" s="1"/>
  <c r="AA155" i="5" a="1"/>
  <c r="AA155" i="5" s="1"/>
  <c r="AC147" i="5" a="1"/>
  <c r="AC147" i="5" s="1"/>
  <c r="AA139" i="5" a="1"/>
  <c r="AA139" i="5" s="1"/>
  <c r="AC131" i="5" a="1"/>
  <c r="AC131" i="5" s="1"/>
  <c r="AA123" i="5" a="1"/>
  <c r="AA123" i="5" s="1"/>
  <c r="AA119" i="5" a="1"/>
  <c r="AA119" i="5" s="1"/>
  <c r="AC111" i="5" a="1"/>
  <c r="AC111" i="5" s="1"/>
  <c r="AA95" i="5" a="1"/>
  <c r="AA95" i="5" s="1"/>
  <c r="AA83" i="5" a="1"/>
  <c r="AA83" i="5" s="1"/>
  <c r="AA71" i="5" a="1"/>
  <c r="AA71" i="5" s="1"/>
  <c r="AA63" i="5" a="1"/>
  <c r="AA63" i="5" s="1"/>
  <c r="AA55" i="5" a="1"/>
  <c r="AA55" i="5" s="1"/>
  <c r="AA43" i="5" a="1"/>
  <c r="AA43" i="5" s="1"/>
  <c r="AA31" i="5" a="1"/>
  <c r="AA31" i="5" s="1"/>
  <c r="AA23" i="5" a="1"/>
  <c r="AA23" i="5" s="1"/>
  <c r="AC15" i="5" a="1"/>
  <c r="AC15" i="5" s="1"/>
  <c r="AA134" i="5" a="1"/>
  <c r="AA134" i="5" s="1"/>
  <c r="AA126" i="5" a="1"/>
  <c r="AA126" i="5" s="1"/>
  <c r="AA118" i="5" a="1"/>
  <c r="AA118" i="5" s="1"/>
  <c r="AC110" i="5" a="1"/>
  <c r="AC110" i="5" s="1"/>
  <c r="AA98" i="5" a="1"/>
  <c r="AA98" i="5" s="1"/>
  <c r="AA86" i="5" a="1"/>
  <c r="AA86" i="5" s="1"/>
  <c r="AC74" i="5" a="1"/>
  <c r="AC74" i="5" s="1"/>
  <c r="AA66" i="5" a="1"/>
  <c r="AA66" i="5" s="1"/>
  <c r="AC54" i="5" a="1"/>
  <c r="AC54" i="5" s="1"/>
  <c r="AC46" i="5" a="1"/>
  <c r="AC46" i="5" s="1"/>
  <c r="AC34" i="5" a="1"/>
  <c r="AC34" i="5" s="1"/>
  <c r="AA22" i="5" a="1"/>
  <c r="AA22" i="5" s="1"/>
  <c r="AC14" i="5" a="1"/>
  <c r="AC14" i="5" s="1"/>
  <c r="AC1127" i="5" a="1"/>
  <c r="AC1127" i="5" s="1"/>
  <c r="AC1135" i="5" a="1"/>
  <c r="AC1135" i="5" s="1"/>
  <c r="AC1143" i="5" a="1"/>
  <c r="AC1143" i="5" s="1"/>
  <c r="AA1116" i="5" a="1"/>
  <c r="AA1116" i="5" s="1"/>
  <c r="AC1104" i="5" a="1"/>
  <c r="AC1104" i="5" s="1"/>
  <c r="AC1088" i="5" a="1"/>
  <c r="AC1088" i="5" s="1"/>
  <c r="AC1064" i="5" a="1"/>
  <c r="AC1064" i="5" s="1"/>
  <c r="AC1040" i="5" a="1"/>
  <c r="AC1040" i="5" s="1"/>
  <c r="AC1012" i="5" a="1"/>
  <c r="AC1012" i="5" s="1"/>
  <c r="AC980" i="5" a="1"/>
  <c r="AC980" i="5" s="1"/>
  <c r="AC952" i="5" a="1"/>
  <c r="AC952" i="5" s="1"/>
  <c r="AC928" i="5" a="1"/>
  <c r="AC928" i="5" s="1"/>
  <c r="AC900" i="5" a="1"/>
  <c r="AC900" i="5" s="1"/>
  <c r="AC864" i="5" a="1"/>
  <c r="AC864" i="5" s="1"/>
  <c r="AA808" i="5" a="1"/>
  <c r="AA808" i="5" s="1"/>
  <c r="AA776" i="5" a="1"/>
  <c r="AA776" i="5" s="1"/>
  <c r="AA752" i="5" a="1"/>
  <c r="AA752" i="5" s="1"/>
  <c r="AA720" i="5" a="1"/>
  <c r="AA720" i="5" s="1"/>
  <c r="AA688" i="5" a="1"/>
  <c r="AA688" i="5" s="1"/>
  <c r="AC668" i="5" a="1"/>
  <c r="AC668" i="5" s="1"/>
  <c r="AA636" i="5" a="1"/>
  <c r="AA636" i="5" s="1"/>
  <c r="AA580" i="5" a="1"/>
  <c r="AA580" i="5" s="1"/>
  <c r="AA548" i="5" a="1"/>
  <c r="AA548" i="5" s="1"/>
  <c r="AA516" i="5" a="1"/>
  <c r="AA516" i="5" s="1"/>
  <c r="AA484" i="5" a="1"/>
  <c r="AA484" i="5" s="1"/>
  <c r="AC452" i="5" a="1"/>
  <c r="AC452" i="5" s="1"/>
  <c r="AC424" i="5" a="1"/>
  <c r="AC424" i="5" s="1"/>
  <c r="AC396" i="5" a="1"/>
  <c r="AC396" i="5" s="1"/>
  <c r="AC356" i="5" a="1"/>
  <c r="AC356" i="5" s="1"/>
  <c r="AC324" i="5" a="1"/>
  <c r="AC324" i="5" s="1"/>
  <c r="AC296" i="5" a="1"/>
  <c r="AC296" i="5" s="1"/>
  <c r="AA280" i="5" a="1"/>
  <c r="AA280" i="5" s="1"/>
  <c r="AA248" i="5" a="1"/>
  <c r="AA248" i="5" s="1"/>
  <c r="AA200" i="5" a="1"/>
  <c r="AA200" i="5" s="1"/>
  <c r="AC176" i="5" a="1"/>
  <c r="AC176" i="5" s="1"/>
  <c r="AA128" i="5" a="1"/>
  <c r="AA128" i="5" s="1"/>
  <c r="AA64" i="5" a="1"/>
  <c r="AA64" i="5" s="1"/>
  <c r="AA24" i="5" a="1"/>
  <c r="AA24" i="5" s="1"/>
  <c r="AC1153" i="5" a="1"/>
  <c r="AC1153" i="5" s="1"/>
  <c r="AA1125" i="5" a="1"/>
  <c r="AA1125" i="5" s="1"/>
  <c r="AA1141" i="5" a="1"/>
  <c r="AA1141" i="5" s="1"/>
  <c r="AC1090" i="5" a="1"/>
  <c r="AC1090" i="5" s="1"/>
  <c r="AC1058" i="5" a="1"/>
  <c r="AC1058" i="5" s="1"/>
  <c r="AA1022" i="5" a="1"/>
  <c r="AA1022" i="5" s="1"/>
  <c r="AA990" i="5" a="1"/>
  <c r="AA990" i="5" s="1"/>
  <c r="AA958" i="5" a="1"/>
  <c r="AA958" i="5" s="1"/>
  <c r="AA926" i="5" a="1"/>
  <c r="AA926" i="5" s="1"/>
  <c r="AA894" i="5" a="1"/>
  <c r="AA894" i="5" s="1"/>
  <c r="AA862" i="5" a="1"/>
  <c r="AA862" i="5" s="1"/>
  <c r="AC826" i="5" a="1"/>
  <c r="AC826" i="5" s="1"/>
  <c r="AC794" i="5" a="1"/>
  <c r="AC794" i="5" s="1"/>
  <c r="AC762" i="5" a="1"/>
  <c r="AC762" i="5" s="1"/>
  <c r="AC730" i="5" a="1"/>
  <c r="AC730" i="5" s="1"/>
  <c r="AC698" i="5" a="1"/>
  <c r="AC698" i="5" s="1"/>
  <c r="AA662" i="5" a="1"/>
  <c r="AA662" i="5" s="1"/>
  <c r="AA630" i="5" a="1"/>
  <c r="AA630" i="5" s="1"/>
  <c r="AC598" i="5" a="1"/>
  <c r="AC598" i="5" s="1"/>
  <c r="AC566" i="5" a="1"/>
  <c r="AC566" i="5" s="1"/>
  <c r="AC546" i="5" a="1"/>
  <c r="AC546" i="5" s="1"/>
  <c r="AA427" i="5" a="1"/>
  <c r="AA427" i="5" s="1"/>
  <c r="AA419" i="5" a="1"/>
  <c r="AA419" i="5" s="1"/>
  <c r="AA411" i="5" a="1"/>
  <c r="AA411" i="5" s="1"/>
  <c r="AA403" i="5" a="1"/>
  <c r="AA403" i="5" s="1"/>
  <c r="AA395" i="5" a="1"/>
  <c r="AA395" i="5" s="1"/>
  <c r="AA387" i="5" a="1"/>
  <c r="AA387" i="5" s="1"/>
  <c r="AA363" i="5" a="1"/>
  <c r="AA363" i="5" s="1"/>
  <c r="AA351" i="5" a="1"/>
  <c r="AA351" i="5" s="1"/>
  <c r="AA343" i="5" a="1"/>
  <c r="AA343" i="5" s="1"/>
  <c r="AA335" i="5" a="1"/>
  <c r="AA335" i="5" s="1"/>
  <c r="AA327" i="5" a="1"/>
  <c r="AA327" i="5" s="1"/>
  <c r="AA319" i="5" a="1"/>
  <c r="AA319" i="5" s="1"/>
  <c r="AA311" i="5" a="1"/>
  <c r="AA311" i="5" s="1"/>
  <c r="AA303" i="5" a="1"/>
  <c r="AA303" i="5" s="1"/>
  <c r="AA295" i="5" a="1"/>
  <c r="AA295" i="5" s="1"/>
  <c r="AA287" i="5" a="1"/>
  <c r="AA287" i="5" s="1"/>
  <c r="AA279" i="5" a="1"/>
  <c r="AA279" i="5" s="1"/>
  <c r="AA271" i="5" a="1"/>
  <c r="AA271" i="5" s="1"/>
  <c r="AA263" i="5" a="1"/>
  <c r="AA263" i="5" s="1"/>
  <c r="AA255" i="5" a="1"/>
  <c r="AA255" i="5" s="1"/>
  <c r="AA247" i="5" a="1"/>
  <c r="AA247" i="5" s="1"/>
  <c r="AA239" i="5" a="1"/>
  <c r="AA239" i="5" s="1"/>
  <c r="AA231" i="5" a="1"/>
  <c r="AA231" i="5" s="1"/>
  <c r="AA223" i="5" a="1"/>
  <c r="AA223" i="5" s="1"/>
  <c r="AA215" i="5" a="1"/>
  <c r="AA215" i="5" s="1"/>
  <c r="AA207" i="5" a="1"/>
  <c r="AA207" i="5" s="1"/>
  <c r="AA199" i="5" a="1"/>
  <c r="AA199" i="5" s="1"/>
  <c r="AA191" i="5" a="1"/>
  <c r="AA191" i="5" s="1"/>
  <c r="AA183" i="5" a="1"/>
  <c r="AA183" i="5" s="1"/>
  <c r="AA175" i="5" a="1"/>
  <c r="AA175" i="5" s="1"/>
  <c r="AA167" i="5" a="1"/>
  <c r="AA167" i="5" s="1"/>
  <c r="AA159" i="5" a="1"/>
  <c r="AA159" i="5" s="1"/>
  <c r="AA143" i="5" a="1"/>
  <c r="AA143" i="5" s="1"/>
  <c r="AA135" i="5" a="1"/>
  <c r="AA135" i="5" s="1"/>
  <c r="AA127" i="5" a="1"/>
  <c r="AA127" i="5" s="1"/>
  <c r="AA107" i="5" a="1"/>
  <c r="AA107" i="5" s="1"/>
  <c r="AA91" i="5" a="1"/>
  <c r="AA91" i="5" s="1"/>
  <c r="AA79" i="5" a="1"/>
  <c r="AA79" i="5" s="1"/>
  <c r="AA51" i="5" a="1"/>
  <c r="AA51" i="5" s="1"/>
  <c r="AA39" i="5" a="1"/>
  <c r="AA39" i="5" s="1"/>
  <c r="AA19" i="5" a="1"/>
  <c r="AA19" i="5" s="1"/>
  <c r="AA11" i="5" a="1"/>
  <c r="AA11" i="5" s="1"/>
  <c r="AA106" i="5" a="1"/>
  <c r="AA106" i="5" s="1"/>
  <c r="AA94" i="5" a="1"/>
  <c r="AA94" i="5" s="1"/>
  <c r="AA82" i="5" a="1"/>
  <c r="AA82" i="5" s="1"/>
  <c r="AA74" i="5" a="1"/>
  <c r="AA74" i="5" s="1"/>
  <c r="AA54" i="5" a="1"/>
  <c r="AA54" i="5" s="1"/>
  <c r="AA42" i="5" a="1"/>
  <c r="AA42" i="5" s="1"/>
  <c r="AA30" i="5" a="1"/>
  <c r="AA30" i="5" s="1"/>
  <c r="AA18" i="5" a="1"/>
  <c r="AA18" i="5" s="1"/>
  <c r="AA1131" i="5" a="1"/>
  <c r="AA1131" i="5" s="1"/>
  <c r="AA1139" i="5" a="1"/>
  <c r="AA1139" i="5" s="1"/>
  <c r="AA1120" i="5" a="1"/>
  <c r="AA1120" i="5" s="1"/>
  <c r="AA1096" i="5" a="1"/>
  <c r="AA1096" i="5" s="1"/>
  <c r="AA1080" i="5" a="1"/>
  <c r="AA1080" i="5" s="1"/>
  <c r="AA1052" i="5" a="1"/>
  <c r="AA1052" i="5" s="1"/>
  <c r="AA1024" i="5" a="1"/>
  <c r="AA1024" i="5" s="1"/>
  <c r="AA996" i="5" a="1"/>
  <c r="AA996" i="5" s="1"/>
  <c r="AA968" i="5" a="1"/>
  <c r="AA968" i="5" s="1"/>
  <c r="AA944" i="5" a="1"/>
  <c r="AA944" i="5" s="1"/>
  <c r="AA912" i="5" a="1"/>
  <c r="AA912" i="5" s="1"/>
  <c r="AA884" i="5" a="1"/>
  <c r="AA884" i="5" s="1"/>
  <c r="AA848" i="5" a="1"/>
  <c r="AA848" i="5" s="1"/>
  <c r="AA668" i="5" a="1"/>
  <c r="AA668" i="5" s="1"/>
  <c r="AA468" i="5" a="1"/>
  <c r="AA468" i="5" s="1"/>
  <c r="AA436" i="5" a="1"/>
  <c r="AA436" i="5" s="1"/>
  <c r="AA408" i="5" a="1"/>
  <c r="AA408" i="5" s="1"/>
  <c r="AA376" i="5" a="1"/>
  <c r="AA376" i="5" s="1"/>
  <c r="AA340" i="5" a="1"/>
  <c r="AA340" i="5" s="1"/>
  <c r="AA312" i="5" a="1"/>
  <c r="AA312" i="5" s="1"/>
  <c r="AC280" i="5" a="1"/>
  <c r="AC280" i="5" s="1"/>
  <c r="AA232" i="5" a="1"/>
  <c r="AA232" i="5" s="1"/>
  <c r="AC200" i="5" a="1"/>
  <c r="AC200" i="5" s="1"/>
  <c r="AA160" i="5" a="1"/>
  <c r="AA160" i="5" s="1"/>
  <c r="AA116" i="5" a="1"/>
  <c r="AA116" i="5" s="1"/>
  <c r="AC64" i="5" a="1"/>
  <c r="AC64" i="5" s="1"/>
  <c r="AA8" i="5" a="1"/>
  <c r="AA8" i="5" s="1"/>
  <c r="AC1125" i="5" a="1"/>
  <c r="AC1125" i="5" s="1"/>
  <c r="AC1141" i="5" a="1"/>
  <c r="AC1141" i="5" s="1"/>
  <c r="AA1145" i="5" a="1"/>
  <c r="AA1145" i="5" s="1"/>
  <c r="AC1082" i="5" a="1"/>
  <c r="AC1082" i="5" s="1"/>
  <c r="AC1050" i="5" a="1"/>
  <c r="AC1050" i="5" s="1"/>
  <c r="AA1014" i="5" a="1"/>
  <c r="AA1014" i="5" s="1"/>
  <c r="AA982" i="5" a="1"/>
  <c r="AA982" i="5" s="1"/>
  <c r="AA950" i="5" a="1"/>
  <c r="AA950" i="5" s="1"/>
  <c r="AA918" i="5" a="1"/>
  <c r="AA918" i="5" s="1"/>
  <c r="AC886" i="5" a="1"/>
  <c r="AC886" i="5" s="1"/>
  <c r="AA854" i="5" a="1"/>
  <c r="AA854" i="5" s="1"/>
  <c r="AC818" i="5" a="1"/>
  <c r="AC818" i="5" s="1"/>
  <c r="AC786" i="5" a="1"/>
  <c r="AC786" i="5" s="1"/>
  <c r="AC754" i="5" a="1"/>
  <c r="AC754" i="5" s="1"/>
  <c r="AC722" i="5" a="1"/>
  <c r="AC722" i="5" s="1"/>
  <c r="AC690" i="5" a="1"/>
  <c r="AC690" i="5" s="1"/>
  <c r="AA654" i="5" a="1"/>
  <c r="AA654" i="5" s="1"/>
  <c r="AC622" i="5" a="1"/>
  <c r="AC622" i="5" s="1"/>
  <c r="AC590" i="5" a="1"/>
  <c r="AC590" i="5" s="1"/>
  <c r="AC558" i="5" a="1"/>
  <c r="AC558" i="5" s="1"/>
  <c r="AA443" i="5" a="1"/>
  <c r="AA443" i="5" s="1"/>
  <c r="AA435" i="5" a="1"/>
  <c r="AA435" i="5" s="1"/>
  <c r="AA383" i="5" a="1"/>
  <c r="AA383" i="5" s="1"/>
  <c r="AA375" i="5" a="1"/>
  <c r="AA375" i="5" s="1"/>
  <c r="AA367" i="5" a="1"/>
  <c r="AA367" i="5" s="1"/>
  <c r="AA359" i="5" a="1"/>
  <c r="AA359" i="5" s="1"/>
  <c r="AA151" i="5" a="1"/>
  <c r="AA151" i="5" s="1"/>
  <c r="AA115" i="5" a="1"/>
  <c r="AA115" i="5" s="1"/>
  <c r="AA103" i="5" a="1"/>
  <c r="AA103" i="5" s="1"/>
  <c r="AA75" i="5" a="1"/>
  <c r="AA75" i="5" s="1"/>
  <c r="AA67" i="5" a="1"/>
  <c r="AA67" i="5" s="1"/>
  <c r="AA59" i="5" a="1"/>
  <c r="AA59" i="5" s="1"/>
  <c r="AA47" i="5" a="1"/>
  <c r="AA47" i="5" s="1"/>
  <c r="AA27" i="5" a="1"/>
  <c r="AA27" i="5" s="1"/>
  <c r="AA114" i="5" a="1"/>
  <c r="AA114" i="5" s="1"/>
  <c r="AA90" i="5" a="1"/>
  <c r="AA90" i="5" s="1"/>
  <c r="AA78" i="5" a="1"/>
  <c r="AA78" i="5" s="1"/>
  <c r="AA62" i="5" a="1"/>
  <c r="AA62" i="5" s="1"/>
  <c r="AA50" i="5" a="1"/>
  <c r="AA50" i="5" s="1"/>
  <c r="AA38" i="5" a="1"/>
  <c r="AA38" i="5" s="1"/>
  <c r="AA10" i="5" a="1"/>
  <c r="AA10" i="5" s="1"/>
  <c r="AA1108" i="5" a="1"/>
  <c r="AA1108" i="5" s="1"/>
  <c r="AA820" i="5" a="1"/>
  <c r="AA820" i="5" s="1"/>
  <c r="AA792" i="5" a="1"/>
  <c r="AA792" i="5" s="1"/>
  <c r="AA760" i="5" a="1"/>
  <c r="AA760" i="5" s="1"/>
  <c r="AA736" i="5" a="1"/>
  <c r="AA736" i="5" s="1"/>
  <c r="AA704" i="5" a="1"/>
  <c r="AA704" i="5" s="1"/>
  <c r="AA672" i="5" a="1"/>
  <c r="AA672" i="5" s="1"/>
  <c r="AA624" i="5" a="1"/>
  <c r="AA624" i="5" s="1"/>
  <c r="AA564" i="5" a="1"/>
  <c r="AA564" i="5" s="1"/>
  <c r="AA532" i="5" a="1"/>
  <c r="AA532" i="5" s="1"/>
  <c r="AA500" i="5" a="1"/>
  <c r="AA500" i="5" s="1"/>
  <c r="AA264" i="5" a="1"/>
  <c r="AA264" i="5" s="1"/>
  <c r="AC232" i="5" a="1"/>
  <c r="AC232" i="5" s="1"/>
  <c r="AA192" i="5" a="1"/>
  <c r="AA192" i="5" s="1"/>
  <c r="AA144" i="5" a="1"/>
  <c r="AA144" i="5" s="1"/>
  <c r="AC116" i="5" a="1"/>
  <c r="AC116" i="5" s="1"/>
  <c r="AA48" i="5" a="1"/>
  <c r="AA48" i="5" s="1"/>
  <c r="AC1149" i="5" a="1"/>
  <c r="AC1149" i="5" s="1"/>
  <c r="AA1133" i="5" a="1"/>
  <c r="AA1133" i="5" s="1"/>
  <c r="AA1114" i="5" a="1"/>
  <c r="AA1114" i="5" s="1"/>
  <c r="AC1106" i="5" a="1"/>
  <c r="AC1106" i="5" s="1"/>
  <c r="AC1074" i="5" a="1"/>
  <c r="AC1074" i="5" s="1"/>
  <c r="AC1042" i="5" a="1"/>
  <c r="AC1042" i="5" s="1"/>
  <c r="AA1006" i="5" a="1"/>
  <c r="AA1006" i="5" s="1"/>
  <c r="AA974" i="5" a="1"/>
  <c r="AA974" i="5" s="1"/>
  <c r="AC942" i="5" a="1"/>
  <c r="AC942" i="5" s="1"/>
  <c r="AC910" i="5" a="1"/>
  <c r="AC910" i="5" s="1"/>
  <c r="AA878" i="5" a="1"/>
  <c r="AA878" i="5" s="1"/>
  <c r="AA842" i="5" a="1"/>
  <c r="AA842" i="5" s="1"/>
  <c r="AC810" i="5" a="1"/>
  <c r="AC810" i="5" s="1"/>
  <c r="AC778" i="5" a="1"/>
  <c r="AC778" i="5" s="1"/>
  <c r="AC746" i="5" a="1"/>
  <c r="AC746" i="5" s="1"/>
  <c r="AC714" i="5" a="1"/>
  <c r="AC714" i="5" s="1"/>
  <c r="AC682" i="5" a="1"/>
  <c r="AC682" i="5" s="1"/>
  <c r="AC614" i="5" a="1"/>
  <c r="AC614" i="5" s="1"/>
  <c r="AC582" i="5" a="1"/>
  <c r="AC582" i="5" s="1"/>
  <c r="AA161" i="5" a="1"/>
  <c r="AA161" i="5" s="1"/>
  <c r="AA16" i="5" a="1"/>
  <c r="AA16" i="5" s="1"/>
  <c r="AA44" i="5" a="1"/>
  <c r="AA44" i="5" s="1"/>
  <c r="AA372" i="5" a="1"/>
  <c r="AA372" i="5" s="1"/>
  <c r="AA520" i="5" a="1"/>
  <c r="AA520" i="5" s="1"/>
  <c r="AA644" i="5" a="1"/>
  <c r="AA644" i="5" s="1"/>
  <c r="AA708" i="5" a="1"/>
  <c r="AA708" i="5" s="1"/>
  <c r="AA844" i="5" a="1"/>
  <c r="AA844" i="5" s="1"/>
  <c r="AA876" i="5" a="1"/>
  <c r="AA876" i="5" s="1"/>
  <c r="AA908" i="5" a="1"/>
  <c r="AA908" i="5" s="1"/>
  <c r="AA936" i="5" a="1"/>
  <c r="AA936" i="5" s="1"/>
  <c r="AA960" i="5" a="1"/>
  <c r="AA960" i="5" s="1"/>
  <c r="AA992" i="5" a="1"/>
  <c r="AA992" i="5" s="1"/>
  <c r="AA1016" i="5" a="1"/>
  <c r="AA1016" i="5" s="1"/>
  <c r="AA1048" i="5" a="1"/>
  <c r="AA1048" i="5" s="1"/>
  <c r="AA1076" i="5" a="1"/>
  <c r="AA1076" i="5" s="1"/>
  <c r="AA1092" i="5" a="1"/>
  <c r="AA1092" i="5" s="1"/>
  <c r="AA1112" i="5" a="1"/>
  <c r="AA1112" i="5" s="1"/>
  <c r="AA17" i="5" a="1"/>
  <c r="AA17" i="5" s="1"/>
  <c r="AA29" i="5" a="1"/>
  <c r="AA29" i="5" s="1"/>
  <c r="AA41" i="5" a="1"/>
  <c r="AA41" i="5" s="1"/>
  <c r="AA49" i="5" a="1"/>
  <c r="AA49" i="5" s="1"/>
  <c r="AA81" i="5" a="1"/>
  <c r="AA81" i="5" s="1"/>
  <c r="AA93" i="5" a="1"/>
  <c r="AA93" i="5" s="1"/>
  <c r="AA113" i="5" a="1"/>
  <c r="AA113" i="5" s="1"/>
  <c r="AA165" i="5" a="1"/>
  <c r="AA165" i="5" s="1"/>
  <c r="AA173" i="5" a="1"/>
  <c r="AA173" i="5" s="1"/>
  <c r="AA181" i="5" a="1"/>
  <c r="AA181" i="5" s="1"/>
  <c r="AA189" i="5" a="1"/>
  <c r="AA189" i="5" s="1"/>
  <c r="AA205" i="5" a="1"/>
  <c r="AA205" i="5" s="1"/>
  <c r="AA213" i="5" a="1"/>
  <c r="AA213" i="5" s="1"/>
  <c r="AA221" i="5" a="1"/>
  <c r="AA221" i="5" s="1"/>
  <c r="AA229" i="5" a="1"/>
  <c r="AA229" i="5" s="1"/>
  <c r="AA237" i="5" a="1"/>
  <c r="AA237" i="5" s="1"/>
  <c r="AA245" i="5" a="1"/>
  <c r="AA245" i="5" s="1"/>
  <c r="AA253" i="5" a="1"/>
  <c r="AA253" i="5" s="1"/>
  <c r="AA261" i="5" a="1"/>
  <c r="AA261" i="5" s="1"/>
  <c r="AA269" i="5" a="1"/>
  <c r="AA269" i="5" s="1"/>
  <c r="AA277" i="5" a="1"/>
  <c r="AA277" i="5" s="1"/>
  <c r="AA285" i="5" a="1"/>
  <c r="AA285" i="5" s="1"/>
  <c r="AA297" i="5" a="1"/>
  <c r="AA297" i="5" s="1"/>
  <c r="AA385" i="5" a="1"/>
  <c r="AA385" i="5" s="1"/>
  <c r="AA393" i="5" a="1"/>
  <c r="AA393" i="5" s="1"/>
  <c r="AA401" i="5" a="1"/>
  <c r="AA401" i="5" s="1"/>
  <c r="AA409" i="5" a="1"/>
  <c r="AA409" i="5" s="1"/>
  <c r="AA417" i="5" a="1"/>
  <c r="AA417" i="5" s="1"/>
  <c r="AA425" i="5" a="1"/>
  <c r="AA425" i="5" s="1"/>
  <c r="AA429" i="5" a="1"/>
  <c r="AA429" i="5" s="1"/>
  <c r="AA477" i="5" a="1"/>
  <c r="AA477" i="5" s="1"/>
  <c r="AA485" i="5" a="1"/>
  <c r="AA485" i="5" s="1"/>
  <c r="AA553" i="5" a="1"/>
  <c r="AA553" i="5" s="1"/>
  <c r="AA561" i="5" a="1"/>
  <c r="AA561" i="5" s="1"/>
  <c r="AA569" i="5" a="1"/>
  <c r="AA569" i="5" s="1"/>
  <c r="AA577" i="5" a="1"/>
  <c r="AA577" i="5" s="1"/>
  <c r="AA585" i="5" a="1"/>
  <c r="AA585" i="5" s="1"/>
  <c r="AA593" i="5" a="1"/>
  <c r="AA593" i="5" s="1"/>
  <c r="AA621" i="5" a="1"/>
  <c r="AA621" i="5" s="1"/>
  <c r="AA629" i="5" a="1"/>
  <c r="AA629" i="5" s="1"/>
  <c r="AA637" i="5" a="1"/>
  <c r="AA637" i="5" s="1"/>
  <c r="AA645" i="5" a="1"/>
  <c r="AA645" i="5" s="1"/>
  <c r="AA653" i="5" a="1"/>
  <c r="AA653" i="5" s="1"/>
  <c r="AA661" i="5" a="1"/>
  <c r="AA661" i="5" s="1"/>
  <c r="AA669" i="5" a="1"/>
  <c r="AA669" i="5" s="1"/>
  <c r="AA677" i="5" a="1"/>
  <c r="AA677" i="5" s="1"/>
  <c r="AA685" i="5" a="1"/>
  <c r="AA685" i="5" s="1"/>
  <c r="AA693" i="5" a="1"/>
  <c r="AA693" i="5" s="1"/>
  <c r="AA701" i="5" a="1"/>
  <c r="AA701" i="5" s="1"/>
  <c r="AA709" i="5" a="1"/>
  <c r="AA709" i="5" s="1"/>
  <c r="AA717" i="5" a="1"/>
  <c r="AA717" i="5" s="1"/>
  <c r="AA725" i="5" a="1"/>
  <c r="AA725" i="5" s="1"/>
  <c r="AA733" i="5" a="1"/>
  <c r="AA733" i="5" s="1"/>
  <c r="AA741" i="5" a="1"/>
  <c r="AA741" i="5" s="1"/>
  <c r="AA749" i="5" a="1"/>
  <c r="AA749" i="5" s="1"/>
  <c r="AA757" i="5" a="1"/>
  <c r="AA757" i="5" s="1"/>
  <c r="AA773" i="5" a="1"/>
  <c r="AA773" i="5" s="1"/>
  <c r="AA781" i="5" a="1"/>
  <c r="AA781" i="5" s="1"/>
  <c r="AA789" i="5" a="1"/>
  <c r="AA789" i="5" s="1"/>
  <c r="AA805" i="5" a="1"/>
  <c r="AA805" i="5" s="1"/>
  <c r="AA813" i="5" a="1"/>
  <c r="AA813" i="5" s="1"/>
  <c r="AA821" i="5" a="1"/>
  <c r="AA821" i="5" s="1"/>
  <c r="AA829" i="5" a="1"/>
  <c r="AA829" i="5" s="1"/>
  <c r="AA837" i="5" a="1"/>
  <c r="AA837" i="5" s="1"/>
  <c r="AA925" i="5" a="1"/>
  <c r="AA925" i="5" s="1"/>
  <c r="AA933" i="5" a="1"/>
  <c r="AA933" i="5" s="1"/>
  <c r="AA941" i="5" a="1"/>
  <c r="AA941" i="5" s="1"/>
  <c r="AA949" i="5" a="1"/>
  <c r="AA949" i="5" s="1"/>
  <c r="AA957" i="5" a="1"/>
  <c r="AA957" i="5" s="1"/>
  <c r="AA965" i="5" a="1"/>
  <c r="AA965" i="5" s="1"/>
  <c r="AA973" i="5" a="1"/>
  <c r="AA973" i="5" s="1"/>
  <c r="AA989" i="5" a="1"/>
  <c r="AA989" i="5" s="1"/>
  <c r="AA997" i="5" a="1"/>
  <c r="AA997" i="5" s="1"/>
  <c r="AA1005" i="5" a="1"/>
  <c r="AA1005" i="5" s="1"/>
  <c r="AA1021" i="5" a="1"/>
  <c r="AA1021" i="5" s="1"/>
  <c r="AA1029" i="5" a="1"/>
  <c r="AA1029" i="5" s="1"/>
  <c r="AA1065" i="5" a="1"/>
  <c r="AA1065" i="5" s="1"/>
  <c r="AA1089" i="5" a="1"/>
  <c r="AA1089" i="5" s="1"/>
  <c r="AA1097" i="5" a="1"/>
  <c r="AA1097" i="5" s="1"/>
  <c r="AA1113" i="5" a="1"/>
  <c r="AA1113" i="5" s="1"/>
  <c r="AA1146" i="5" a="1"/>
  <c r="AA1146" i="5" s="1"/>
  <c r="AA1138" i="5" a="1"/>
  <c r="AA1138" i="5" s="1"/>
  <c r="AA1130" i="5" a="1"/>
  <c r="AA1130" i="5" s="1"/>
  <c r="AA1122" i="5" a="1"/>
  <c r="AA1122" i="5" s="1"/>
  <c r="AA12" i="5" a="1"/>
  <c r="AA12" i="5" s="1"/>
  <c r="AA748" i="5" a="1"/>
  <c r="AA748" i="5" s="1"/>
  <c r="AA816" i="5" a="1"/>
  <c r="AA816" i="5" s="1"/>
  <c r="AA840" i="5" a="1"/>
  <c r="AA840" i="5" s="1"/>
  <c r="AA868" i="5" a="1"/>
  <c r="AA868" i="5" s="1"/>
  <c r="AA896" i="5" a="1"/>
  <c r="AA896" i="5" s="1"/>
  <c r="AA342" i="5" a="1"/>
  <c r="AA342" i="5" s="1"/>
  <c r="AA390" i="5" a="1"/>
  <c r="AA390" i="5" s="1"/>
  <c r="AA398" i="5" a="1"/>
  <c r="AA398" i="5" s="1"/>
  <c r="AA406" i="5" a="1"/>
  <c r="AA406" i="5" s="1"/>
  <c r="AA414" i="5" a="1"/>
  <c r="AA414" i="5" s="1"/>
  <c r="AA422" i="5" a="1"/>
  <c r="AA422" i="5" s="1"/>
  <c r="AA430" i="5" a="1"/>
  <c r="AA430" i="5" s="1"/>
  <c r="AA438" i="5" a="1"/>
  <c r="AA438" i="5" s="1"/>
  <c r="AA446" i="5" a="1"/>
  <c r="AA446" i="5" s="1"/>
  <c r="AA454" i="5" a="1"/>
  <c r="AA454" i="5" s="1"/>
  <c r="AA462" i="5" a="1"/>
  <c r="AA462" i="5" s="1"/>
  <c r="AA498" i="5" a="1"/>
  <c r="AA498" i="5" s="1"/>
  <c r="AA550" i="5" a="1"/>
  <c r="AA550" i="5" s="1"/>
  <c r="AA626" i="5" a="1"/>
  <c r="AA626" i="5" s="1"/>
  <c r="AA634" i="5" a="1"/>
  <c r="AA634" i="5" s="1"/>
  <c r="AA642" i="5" a="1"/>
  <c r="AA642" i="5" s="1"/>
  <c r="AA650" i="5" a="1"/>
  <c r="AA650" i="5" s="1"/>
  <c r="AA658" i="5" a="1"/>
  <c r="AA658" i="5" s="1"/>
  <c r="AA674" i="5" a="1"/>
  <c r="AA674" i="5" s="1"/>
  <c r="AA726" i="5" a="1"/>
  <c r="AA726" i="5" s="1"/>
  <c r="AA850" i="5" a="1"/>
  <c r="AA850" i="5" s="1"/>
  <c r="AA858" i="5" a="1"/>
  <c r="AA858" i="5" s="1"/>
  <c r="AA866" i="5" a="1"/>
  <c r="AA866" i="5" s="1"/>
  <c r="AA874" i="5" a="1"/>
  <c r="AA874" i="5" s="1"/>
  <c r="AA882" i="5" a="1"/>
  <c r="AA882" i="5" s="1"/>
  <c r="AA890" i="5" a="1"/>
  <c r="AA890" i="5" s="1"/>
  <c r="AA898" i="5" a="1"/>
  <c r="AA898" i="5" s="1"/>
  <c r="AA906" i="5" a="1"/>
  <c r="AA906" i="5" s="1"/>
  <c r="AA914" i="5" a="1"/>
  <c r="AA914" i="5" s="1"/>
  <c r="AA922" i="5" a="1"/>
  <c r="AA922" i="5" s="1"/>
  <c r="AA930" i="5" a="1"/>
  <c r="AA930" i="5" s="1"/>
  <c r="AA938" i="5" a="1"/>
  <c r="AA938" i="5" s="1"/>
  <c r="AA946" i="5" a="1"/>
  <c r="AA946" i="5" s="1"/>
  <c r="AA954" i="5" a="1"/>
  <c r="AA954" i="5" s="1"/>
  <c r="AA962" i="5" a="1"/>
  <c r="AA962" i="5" s="1"/>
  <c r="AA970" i="5" a="1"/>
  <c r="AA970" i="5" s="1"/>
  <c r="AA978" i="5" a="1"/>
  <c r="AA978" i="5" s="1"/>
  <c r="AA994" i="5" a="1"/>
  <c r="AA994" i="5" s="1"/>
  <c r="AA1002" i="5" a="1"/>
  <c r="AA1002" i="5" s="1"/>
  <c r="AA1010" i="5" a="1"/>
  <c r="AA1010" i="5" s="1"/>
  <c r="AA1026" i="5" a="1"/>
  <c r="AA1026" i="5" s="1"/>
  <c r="AA1038" i="5" a="1"/>
  <c r="AA1038" i="5" s="1"/>
  <c r="AA1054" i="5" a="1"/>
  <c r="AA1054" i="5" s="1"/>
  <c r="AA1102" i="5" a="1"/>
  <c r="AA1102" i="5" s="1"/>
  <c r="AA1118" i="5" a="1"/>
  <c r="AA1118" i="5" s="1"/>
  <c r="AA60" i="5" a="1"/>
  <c r="AA60" i="5" s="1"/>
  <c r="AA112" i="5" a="1"/>
  <c r="AA112" i="5" s="1"/>
  <c r="AA148" i="5" a="1"/>
  <c r="AA148" i="5" s="1"/>
  <c r="AA180" i="5" a="1"/>
  <c r="AA180" i="5" s="1"/>
  <c r="AA212" i="5" a="1"/>
  <c r="AA212" i="5" s="1"/>
  <c r="AA244" i="5" a="1"/>
  <c r="AA244" i="5" s="1"/>
  <c r="AA276" i="5" a="1"/>
  <c r="AA276" i="5" s="1"/>
  <c r="AA308" i="5" a="1"/>
  <c r="AA308" i="5" s="1"/>
  <c r="AA344" i="5" a="1"/>
  <c r="AA344" i="5" s="1"/>
  <c r="AA388" i="5" a="1"/>
  <c r="AA388" i="5" s="1"/>
  <c r="AA428" i="5" a="1"/>
  <c r="AA428" i="5" s="1"/>
  <c r="AA460" i="5" a="1"/>
  <c r="AA460" i="5" s="1"/>
  <c r="AA492" i="5" a="1"/>
  <c r="AA492" i="5" s="1"/>
  <c r="AA552" i="5" a="1"/>
  <c r="AA552" i="5" s="1"/>
  <c r="AA584" i="5" a="1"/>
  <c r="AA584" i="5" s="1"/>
  <c r="AA612" i="5" a="1"/>
  <c r="AA612" i="5" s="1"/>
  <c r="AA676" i="5" a="1"/>
  <c r="AA676" i="5" s="1"/>
  <c r="AA740" i="5" a="1"/>
  <c r="AA740" i="5" s="1"/>
  <c r="AA772" i="5" a="1"/>
  <c r="AA772" i="5" s="1"/>
  <c r="AA804" i="5" a="1"/>
  <c r="AA804" i="5" s="1"/>
  <c r="AA1084" i="5" a="1"/>
  <c r="AA1084" i="5" s="1"/>
  <c r="AA1100" i="5" a="1"/>
  <c r="AA1100" i="5" s="1"/>
  <c r="AA9" i="5" a="1"/>
  <c r="AA9" i="5" s="1"/>
  <c r="AA21" i="5" a="1"/>
  <c r="AA21" i="5" s="1"/>
  <c r="AA53" i="5" a="1"/>
  <c r="AA53" i="5" s="1"/>
  <c r="AA65" i="5" a="1"/>
  <c r="AA65" i="5" s="1"/>
  <c r="AA73" i="5" a="1"/>
  <c r="AA73" i="5" s="1"/>
  <c r="AA85" i="5" a="1"/>
  <c r="AA85" i="5" s="1"/>
  <c r="AA105" i="5" a="1"/>
  <c r="AA105" i="5" s="1"/>
  <c r="AA117" i="5" a="1"/>
  <c r="AA117" i="5" s="1"/>
  <c r="AA125" i="5" a="1"/>
  <c r="AA125" i="5" s="1"/>
  <c r="AA133" i="5" a="1"/>
  <c r="AA133" i="5" s="1"/>
  <c r="AA141" i="5" a="1"/>
  <c r="AA141" i="5" s="1"/>
  <c r="AA149" i="5" a="1"/>
  <c r="AA149" i="5" s="1"/>
  <c r="AA157" i="5" a="1"/>
  <c r="AA157" i="5" s="1"/>
  <c r="AA289" i="5" a="1"/>
  <c r="AA289" i="5" s="1"/>
  <c r="AA305" i="5" a="1"/>
  <c r="AA305" i="5" s="1"/>
  <c r="AA313" i="5" a="1"/>
  <c r="AA313" i="5" s="1"/>
  <c r="AA321" i="5" a="1"/>
  <c r="AA321" i="5" s="1"/>
  <c r="AA329" i="5" a="1"/>
  <c r="AA329" i="5" s="1"/>
  <c r="AA337" i="5" a="1"/>
  <c r="AA337" i="5" s="1"/>
  <c r="AA345" i="5" a="1"/>
  <c r="AA345" i="5" s="1"/>
  <c r="AA353" i="5" a="1"/>
  <c r="AA353" i="5" s="1"/>
  <c r="AA361" i="5" a="1"/>
  <c r="AA361" i="5" s="1"/>
  <c r="AA369" i="5" a="1"/>
  <c r="AA369" i="5" s="1"/>
  <c r="AA377" i="5" a="1"/>
  <c r="AA377" i="5" s="1"/>
  <c r="AA437" i="5" a="1"/>
  <c r="AA437" i="5" s="1"/>
  <c r="AA445" i="5" a="1"/>
  <c r="AA445" i="5" s="1"/>
  <c r="AA453" i="5" a="1"/>
  <c r="AA453" i="5" s="1"/>
  <c r="AA461" i="5" a="1"/>
  <c r="AA461" i="5" s="1"/>
  <c r="AA469" i="5" a="1"/>
  <c r="AA469" i="5" s="1"/>
  <c r="AA497" i="5" a="1"/>
  <c r="AA497" i="5" s="1"/>
  <c r="AA505" i="5" a="1"/>
  <c r="AA505" i="5" s="1"/>
  <c r="AA513" i="5" a="1"/>
  <c r="AA513" i="5" s="1"/>
  <c r="AA521" i="5" a="1"/>
  <c r="AA521" i="5" s="1"/>
  <c r="AA529" i="5" a="1"/>
  <c r="AA529" i="5" s="1"/>
  <c r="AA537" i="5" a="1"/>
  <c r="AA537" i="5" s="1"/>
  <c r="AA545" i="5" a="1"/>
  <c r="AA545" i="5" s="1"/>
  <c r="AA605" i="5" a="1"/>
  <c r="AA605" i="5" s="1"/>
  <c r="AA613" i="5" a="1"/>
  <c r="AA613" i="5" s="1"/>
  <c r="AA641" i="5" a="1"/>
  <c r="AA641" i="5" s="1"/>
  <c r="AA737" i="5" a="1"/>
  <c r="AA737" i="5" s="1"/>
  <c r="AA769" i="5" a="1"/>
  <c r="AA769" i="5" s="1"/>
  <c r="AA785" i="5" a="1"/>
  <c r="AA785" i="5" s="1"/>
  <c r="AA801" i="5" a="1"/>
  <c r="AA801" i="5" s="1"/>
  <c r="AA833" i="5" a="1"/>
  <c r="AA833" i="5" s="1"/>
  <c r="AA841" i="5" a="1"/>
  <c r="AA841" i="5" s="1"/>
  <c r="AA853" i="5" a="1"/>
  <c r="AA853" i="5" s="1"/>
  <c r="AA861" i="5" a="1"/>
  <c r="AA861" i="5" s="1"/>
  <c r="AA869" i="5" a="1"/>
  <c r="AA869" i="5" s="1"/>
  <c r="AA877" i="5" a="1"/>
  <c r="AA877" i="5" s="1"/>
  <c r="AA885" i="5" a="1"/>
  <c r="AA885" i="5" s="1"/>
  <c r="AA893" i="5" a="1"/>
  <c r="AA893" i="5" s="1"/>
  <c r="AA901" i="5" a="1"/>
  <c r="AA901" i="5" s="1"/>
  <c r="AA909" i="5" a="1"/>
  <c r="AA909" i="5" s="1"/>
  <c r="AA917" i="5" a="1"/>
  <c r="AA917" i="5" s="1"/>
  <c r="AA985" i="5" a="1"/>
  <c r="AA985" i="5" s="1"/>
  <c r="AA993" i="5" a="1"/>
  <c r="AA993" i="5" s="1"/>
  <c r="AA1033" i="5" a="1"/>
  <c r="AA1033" i="5" s="1"/>
  <c r="AA1041" i="5" a="1"/>
  <c r="AA1041" i="5" s="1"/>
  <c r="AA1049" i="5" a="1"/>
  <c r="AA1049" i="5" s="1"/>
  <c r="AA1057" i="5" a="1"/>
  <c r="AA1057" i="5" s="1"/>
  <c r="AA1073" i="5" a="1"/>
  <c r="AA1073" i="5" s="1"/>
  <c r="AA1081" i="5" a="1"/>
  <c r="AA1081" i="5" s="1"/>
  <c r="AA1150" i="5" a="1"/>
  <c r="AA1150" i="5" s="1"/>
  <c r="AA36" i="5" a="1"/>
  <c r="AA36" i="5" s="1"/>
  <c r="AA88" i="5" a="1"/>
  <c r="AA88" i="5" s="1"/>
  <c r="AA136" i="5" a="1"/>
  <c r="AA136" i="5" s="1"/>
  <c r="AA168" i="5" a="1"/>
  <c r="AA168" i="5" s="1"/>
  <c r="AA204" i="5" a="1"/>
  <c r="AA204" i="5" s="1"/>
  <c r="AA236" i="5" a="1"/>
  <c r="AA236" i="5" s="1"/>
  <c r="AA268" i="5" a="1"/>
  <c r="AA268" i="5" s="1"/>
  <c r="AA300" i="5" a="1"/>
  <c r="AA300" i="5" s="1"/>
  <c r="AA332" i="5" a="1"/>
  <c r="AA332" i="5" s="1"/>
  <c r="AA364" i="5" a="1"/>
  <c r="AA364" i="5" s="1"/>
  <c r="AA392" i="5" a="1"/>
  <c r="AA392" i="5" s="1"/>
  <c r="AA420" i="5" a="1"/>
  <c r="AA420" i="5" s="1"/>
  <c r="AA456" i="5" a="1"/>
  <c r="AA456" i="5" s="1"/>
  <c r="AA488" i="5" a="1"/>
  <c r="AA488" i="5" s="1"/>
  <c r="AA524" i="5" a="1"/>
  <c r="AA524" i="5" s="1"/>
  <c r="AA556" i="5" a="1"/>
  <c r="AA556" i="5" s="1"/>
  <c r="AA588" i="5" a="1"/>
  <c r="AA588" i="5" s="1"/>
  <c r="AA616" i="5" a="1"/>
  <c r="AA616" i="5" s="1"/>
  <c r="AA648" i="5" a="1"/>
  <c r="AA648" i="5" s="1"/>
  <c r="AA680" i="5" a="1"/>
  <c r="AA680" i="5" s="1"/>
  <c r="AA712" i="5" a="1"/>
  <c r="AA712" i="5" s="1"/>
  <c r="AA780" i="5" a="1"/>
  <c r="AA780" i="5" s="1"/>
  <c r="AA964" i="5" a="1"/>
  <c r="AA964" i="5" s="1"/>
  <c r="AA1000" i="5" a="1"/>
  <c r="AA1000" i="5" s="1"/>
  <c r="AA1036" i="5" a="1"/>
  <c r="AA1036" i="5" s="1"/>
  <c r="AA1068" i="5" a="1"/>
  <c r="AA1068" i="5" s="1"/>
  <c r="AA142" i="5" a="1"/>
  <c r="AA142" i="5" s="1"/>
  <c r="AA150" i="5" a="1"/>
  <c r="AA150" i="5" s="1"/>
  <c r="AA158" i="5" a="1"/>
  <c r="AA158" i="5" s="1"/>
  <c r="AA166" i="5" a="1"/>
  <c r="AA166" i="5" s="1"/>
  <c r="AA174" i="5" a="1"/>
  <c r="AA174" i="5" s="1"/>
  <c r="AA182" i="5" a="1"/>
  <c r="AA182" i="5" s="1"/>
  <c r="AA190" i="5" a="1"/>
  <c r="AA190" i="5" s="1"/>
  <c r="AA198" i="5" a="1"/>
  <c r="AA198" i="5" s="1"/>
  <c r="AA206" i="5" a="1"/>
  <c r="AA206" i="5" s="1"/>
  <c r="AA214" i="5" a="1"/>
  <c r="AA214" i="5" s="1"/>
  <c r="AA222" i="5" a="1"/>
  <c r="AA222" i="5" s="1"/>
  <c r="AA230" i="5" a="1"/>
  <c r="AA230" i="5" s="1"/>
  <c r="AA238" i="5" a="1"/>
  <c r="AA238" i="5" s="1"/>
  <c r="AA246" i="5" a="1"/>
  <c r="AA246" i="5" s="1"/>
  <c r="AA254" i="5" a="1"/>
  <c r="AA254" i="5" s="1"/>
  <c r="AA262" i="5" a="1"/>
  <c r="AA262" i="5" s="1"/>
  <c r="AA270" i="5" a="1"/>
  <c r="AA270" i="5" s="1"/>
  <c r="AA278" i="5" a="1"/>
  <c r="AA278" i="5" s="1"/>
  <c r="AA286" i="5" a="1"/>
  <c r="AA286" i="5" s="1"/>
  <c r="AA294" i="5" a="1"/>
  <c r="AA294" i="5" s="1"/>
  <c r="AA302" i="5" a="1"/>
  <c r="AA302" i="5" s="1"/>
  <c r="AA310" i="5" a="1"/>
  <c r="AA310" i="5" s="1"/>
  <c r="AA318" i="5" a="1"/>
  <c r="AA318" i="5" s="1"/>
  <c r="AA326" i="5" a="1"/>
  <c r="AA326" i="5" s="1"/>
  <c r="AA334" i="5" a="1"/>
  <c r="AA334" i="5" s="1"/>
  <c r="AA350" i="5" a="1"/>
  <c r="AA350" i="5" s="1"/>
  <c r="AA358" i="5" a="1"/>
  <c r="AA358" i="5" s="1"/>
  <c r="AA366" i="5" a="1"/>
  <c r="AA366" i="5" s="1"/>
  <c r="AA374" i="5" a="1"/>
  <c r="AA374" i="5" s="1"/>
  <c r="AA382" i="5" a="1"/>
  <c r="AA382" i="5" s="1"/>
  <c r="AA474" i="5" a="1"/>
  <c r="AA474" i="5" s="1"/>
  <c r="AA482" i="5" a="1"/>
  <c r="AA482" i="5" s="1"/>
  <c r="AA490" i="5" a="1"/>
  <c r="AA490" i="5" s="1"/>
  <c r="AA502" i="5" a="1"/>
  <c r="AA502" i="5" s="1"/>
  <c r="AA510" i="5" a="1"/>
  <c r="AA510" i="5" s="1"/>
  <c r="AA518" i="5" a="1"/>
  <c r="AA518" i="5" s="1"/>
  <c r="AA526" i="5" a="1"/>
  <c r="AA526" i="5" s="1"/>
  <c r="AA534" i="5" a="1"/>
  <c r="AA534" i="5" s="1"/>
  <c r="AA542" i="5" a="1"/>
  <c r="AA542" i="5" s="1"/>
  <c r="AA554" i="5" a="1"/>
  <c r="AA554" i="5" s="1"/>
  <c r="AA562" i="5" a="1"/>
  <c r="AA562" i="5" s="1"/>
  <c r="AA570" i="5" a="1"/>
  <c r="AA570" i="5" s="1"/>
  <c r="AA578" i="5" a="1"/>
  <c r="AA578" i="5" s="1"/>
  <c r="AA586" i="5" a="1"/>
  <c r="AA586" i="5" s="1"/>
  <c r="AA594" i="5" a="1"/>
  <c r="AA594" i="5" s="1"/>
  <c r="AA602" i="5" a="1"/>
  <c r="AA602" i="5" s="1"/>
  <c r="AA610" i="5" a="1"/>
  <c r="AA610" i="5" s="1"/>
  <c r="AA618" i="5" a="1"/>
  <c r="AA618" i="5" s="1"/>
  <c r="AA678" i="5" a="1"/>
  <c r="AA678" i="5" s="1"/>
  <c r="AA686" i="5" a="1"/>
  <c r="AA686" i="5" s="1"/>
  <c r="AA694" i="5" a="1"/>
  <c r="AA694" i="5" s="1"/>
  <c r="AA702" i="5" a="1"/>
  <c r="AA702" i="5" s="1"/>
  <c r="AA710" i="5" a="1"/>
  <c r="AA710" i="5" s="1"/>
  <c r="AA718" i="5" a="1"/>
  <c r="AA718" i="5" s="1"/>
  <c r="AA734" i="5" a="1"/>
  <c r="AA734" i="5" s="1"/>
  <c r="AA742" i="5" a="1"/>
  <c r="AA742" i="5" s="1"/>
  <c r="AA750" i="5" a="1"/>
  <c r="AA750" i="5" s="1"/>
  <c r="AA758" i="5" a="1"/>
  <c r="AA758" i="5" s="1"/>
  <c r="AA766" i="5" a="1"/>
  <c r="AA766" i="5" s="1"/>
  <c r="AA774" i="5" a="1"/>
  <c r="AA774" i="5" s="1"/>
  <c r="AA782" i="5" a="1"/>
  <c r="AA782" i="5" s="1"/>
  <c r="AA790" i="5" a="1"/>
  <c r="AA790" i="5" s="1"/>
  <c r="AA798" i="5" a="1"/>
  <c r="AA798" i="5" s="1"/>
  <c r="AA806" i="5" a="1"/>
  <c r="AA806" i="5" s="1"/>
  <c r="AA814" i="5" a="1"/>
  <c r="AA814" i="5" s="1"/>
  <c r="AA822" i="5" a="1"/>
  <c r="AA822" i="5" s="1"/>
  <c r="AA830" i="5" a="1"/>
  <c r="AA830" i="5" s="1"/>
  <c r="AA838" i="5" a="1"/>
  <c r="AA838" i="5" s="1"/>
  <c r="AA886" i="5" a="1"/>
  <c r="AA886" i="5" s="1"/>
  <c r="AA910" i="5" a="1"/>
  <c r="AA910" i="5" s="1"/>
  <c r="AA942" i="5" a="1"/>
  <c r="AA942" i="5" s="1"/>
  <c r="AA1046" i="5" a="1"/>
  <c r="AA1046" i="5" s="1"/>
  <c r="AA1062" i="5" a="1"/>
  <c r="AA1062" i="5" s="1"/>
  <c r="AA1070" i="5" a="1"/>
  <c r="AA1070" i="5" s="1"/>
  <c r="AA1078" i="5" a="1"/>
  <c r="AA1078" i="5" s="1"/>
  <c r="AA1086" i="5" a="1"/>
  <c r="AA1086" i="5" s="1"/>
  <c r="AA1094" i="5" a="1"/>
  <c r="AA1094" i="5" s="1"/>
  <c r="AA1110" i="5" a="1"/>
  <c r="AA1110" i="5" s="1"/>
  <c r="AA1137" i="5" a="1"/>
  <c r="AA1137" i="5" s="1"/>
  <c r="AA1129" i="5" a="1"/>
  <c r="AA1129" i="5" s="1"/>
  <c r="AA1121" i="5" a="1"/>
  <c r="AA1121" i="5" s="1"/>
  <c r="AA6" i="5" a="1"/>
  <c r="AA6" i="5" s="1"/>
  <c r="AA1149" i="5" a="1"/>
  <c r="AA1149" i="5" s="1"/>
  <c r="AA84" i="5" a="1"/>
  <c r="AA84" i="5" s="1"/>
  <c r="AA28" i="5" a="1"/>
  <c r="AA28" i="5" s="1"/>
  <c r="AA80" i="5" a="1"/>
  <c r="AA80" i="5" s="1"/>
  <c r="AA228" i="5" a="1"/>
  <c r="AA228" i="5" s="1"/>
  <c r="AA360" i="5" a="1"/>
  <c r="AA360" i="5" s="1"/>
  <c r="AA824" i="5" a="1"/>
  <c r="AA824" i="5" s="1"/>
  <c r="AA860" i="5" a="1"/>
  <c r="AA860" i="5" s="1"/>
  <c r="AA892" i="5" a="1"/>
  <c r="AA892" i="5" s="1"/>
  <c r="AA920" i="5" a="1"/>
  <c r="AA920" i="5" s="1"/>
  <c r="AA948" i="5" a="1"/>
  <c r="AA948" i="5" s="1"/>
  <c r="AA976" i="5" a="1"/>
  <c r="AA976" i="5" s="1"/>
  <c r="AA1004" i="5" a="1"/>
  <c r="AA1004" i="5" s="1"/>
  <c r="AA1032" i="5" a="1"/>
  <c r="AA1032" i="5" s="1"/>
  <c r="AA1072" i="5" a="1"/>
  <c r="AA1072" i="5" s="1"/>
  <c r="AA25" i="5" a="1"/>
  <c r="AA25" i="5" s="1"/>
  <c r="AA33" i="5" a="1"/>
  <c r="AA33" i="5" s="1"/>
  <c r="AA45" i="5" a="1"/>
  <c r="AA45" i="5" s="1"/>
  <c r="AA57" i="5" a="1"/>
  <c r="AA57" i="5" s="1"/>
  <c r="AA97" i="5" a="1"/>
  <c r="AA97" i="5" s="1"/>
  <c r="AA121" i="5" a="1"/>
  <c r="AA121" i="5" s="1"/>
  <c r="AA129" i="5" a="1"/>
  <c r="AA129" i="5" s="1"/>
  <c r="AA145" i="5" a="1"/>
  <c r="AA145" i="5" s="1"/>
  <c r="AA153" i="5" a="1"/>
  <c r="AA153" i="5" s="1"/>
  <c r="AA169" i="5" a="1"/>
  <c r="AA169" i="5" s="1"/>
  <c r="AA177" i="5" a="1"/>
  <c r="AA177" i="5" s="1"/>
  <c r="AA185" i="5" a="1"/>
  <c r="AA185" i="5" s="1"/>
  <c r="AA193" i="5" a="1"/>
  <c r="AA193" i="5" s="1"/>
  <c r="AA201" i="5" a="1"/>
  <c r="AA201" i="5" s="1"/>
  <c r="AA209" i="5" a="1"/>
  <c r="AA209" i="5" s="1"/>
  <c r="AA217" i="5" a="1"/>
  <c r="AA217" i="5" s="1"/>
  <c r="AA225" i="5" a="1"/>
  <c r="AA225" i="5" s="1"/>
  <c r="AA233" i="5" a="1"/>
  <c r="AA233" i="5" s="1"/>
  <c r="AA241" i="5" a="1"/>
  <c r="AA241" i="5" s="1"/>
  <c r="AA249" i="5" a="1"/>
  <c r="AA249" i="5" s="1"/>
  <c r="AA257" i="5" a="1"/>
  <c r="AA257" i="5" s="1"/>
  <c r="AA265" i="5" a="1"/>
  <c r="AA265" i="5" s="1"/>
  <c r="AA273" i="5" a="1"/>
  <c r="AA273" i="5" s="1"/>
  <c r="AA281" i="5" a="1"/>
  <c r="AA281" i="5" s="1"/>
  <c r="AA389" i="5" a="1"/>
  <c r="AA389" i="5" s="1"/>
  <c r="AA397" i="5" a="1"/>
  <c r="AA397" i="5" s="1"/>
  <c r="AA405" i="5" a="1"/>
  <c r="AA405" i="5" s="1"/>
  <c r="AA413" i="5" a="1"/>
  <c r="AA413" i="5" s="1"/>
  <c r="AA421" i="5" a="1"/>
  <c r="AA421" i="5" s="1"/>
  <c r="AA481" i="5" a="1"/>
  <c r="AA481" i="5" s="1"/>
  <c r="AA489" i="5" a="1"/>
  <c r="AA489" i="5" s="1"/>
  <c r="AA549" i="5" a="1"/>
  <c r="AA549" i="5" s="1"/>
  <c r="AA557" i="5" a="1"/>
  <c r="AA557" i="5" s="1"/>
  <c r="AA565" i="5" a="1"/>
  <c r="AA565" i="5" s="1"/>
  <c r="AA573" i="5" a="1"/>
  <c r="AA573" i="5" s="1"/>
  <c r="AA581" i="5" a="1"/>
  <c r="AA581" i="5" s="1"/>
  <c r="AA589" i="5" a="1"/>
  <c r="AA589" i="5" s="1"/>
  <c r="AA597" i="5" a="1"/>
  <c r="AA597" i="5" s="1"/>
  <c r="AA625" i="5" a="1"/>
  <c r="AA625" i="5" s="1"/>
  <c r="AA633" i="5" a="1"/>
  <c r="AA633" i="5" s="1"/>
  <c r="AA649" i="5" a="1"/>
  <c r="AA649" i="5" s="1"/>
  <c r="AA657" i="5" a="1"/>
  <c r="AA657" i="5" s="1"/>
  <c r="AA665" i="5" a="1"/>
  <c r="AA665" i="5" s="1"/>
  <c r="AA673" i="5" a="1"/>
  <c r="AA673" i="5" s="1"/>
  <c r="AA681" i="5" a="1"/>
  <c r="AA681" i="5" s="1"/>
  <c r="AA689" i="5" a="1"/>
  <c r="AA689" i="5" s="1"/>
  <c r="AA697" i="5" a="1"/>
  <c r="AA697" i="5" s="1"/>
  <c r="AA705" i="5" a="1"/>
  <c r="AA705" i="5" s="1"/>
  <c r="AA713" i="5" a="1"/>
  <c r="AA713" i="5" s="1"/>
  <c r="AA721" i="5" a="1"/>
  <c r="AA721" i="5" s="1"/>
  <c r="AA729" i="5" a="1"/>
  <c r="AA729" i="5" s="1"/>
  <c r="AA745" i="5" a="1"/>
  <c r="AA745" i="5" s="1"/>
  <c r="AA753" i="5" a="1"/>
  <c r="AA753" i="5" s="1"/>
  <c r="AA761" i="5" a="1"/>
  <c r="AA761" i="5" s="1"/>
  <c r="AA777" i="5" a="1"/>
  <c r="AA777" i="5" s="1"/>
  <c r="AA793" i="5" a="1"/>
  <c r="AA793" i="5" s="1"/>
  <c r="AA809" i="5" a="1"/>
  <c r="AA809" i="5" s="1"/>
  <c r="AA817" i="5" a="1"/>
  <c r="AA817" i="5" s="1"/>
  <c r="AA825" i="5" a="1"/>
  <c r="AA825" i="5" s="1"/>
  <c r="AA845" i="5" a="1"/>
  <c r="AA845" i="5" s="1"/>
  <c r="AA865" i="5" a="1"/>
  <c r="AA865" i="5" s="1"/>
  <c r="AA881" i="5" a="1"/>
  <c r="AA881" i="5" s="1"/>
  <c r="AA921" i="5" a="1"/>
  <c r="AA921" i="5" s="1"/>
  <c r="AA929" i="5" a="1"/>
  <c r="AA929" i="5" s="1"/>
  <c r="AA937" i="5" a="1"/>
  <c r="AA937" i="5" s="1"/>
  <c r="AA945" i="5" a="1"/>
  <c r="AA945" i="5" s="1"/>
  <c r="AA953" i="5" a="1"/>
  <c r="AA953" i="5" s="1"/>
  <c r="AA961" i="5" a="1"/>
  <c r="AA961" i="5" s="1"/>
  <c r="AA969" i="5" a="1"/>
  <c r="AA969" i="5" s="1"/>
  <c r="AA977" i="5" a="1"/>
  <c r="AA977" i="5" s="1"/>
  <c r="AA1001" i="5" a="1"/>
  <c r="AA1001" i="5" s="1"/>
  <c r="AA1009" i="5" a="1"/>
  <c r="AA1009" i="5" s="1"/>
  <c r="AA1017" i="5" a="1"/>
  <c r="AA1017" i="5" s="1"/>
  <c r="AA1025" i="5" a="1"/>
  <c r="AA1025" i="5" s="1"/>
  <c r="AA1061" i="5" a="1"/>
  <c r="AA1061" i="5" s="1"/>
  <c r="AA1069" i="5" a="1"/>
  <c r="AA1069" i="5" s="1"/>
  <c r="AA1093" i="5" a="1"/>
  <c r="AA1093" i="5" s="1"/>
  <c r="AA1101" i="5" a="1"/>
  <c r="AA1101" i="5" s="1"/>
  <c r="AA1109" i="5" a="1"/>
  <c r="AA1109" i="5" s="1"/>
  <c r="AA1117" i="5" a="1"/>
  <c r="AA1117" i="5" s="1"/>
  <c r="AA1142" i="5" a="1"/>
  <c r="AA1142" i="5" s="1"/>
  <c r="AA1134" i="5" a="1"/>
  <c r="AA1134" i="5" s="1"/>
  <c r="AA1126" i="5" a="1"/>
  <c r="AA1126" i="5" s="1"/>
  <c r="AA52" i="5" a="1"/>
  <c r="AA52" i="5" s="1"/>
  <c r="AA104" i="5" a="1"/>
  <c r="AA104" i="5" s="1"/>
  <c r="AA800" i="5" a="1"/>
  <c r="AA800" i="5" s="1"/>
  <c r="AA828" i="5" a="1"/>
  <c r="AA828" i="5" s="1"/>
  <c r="AA852" i="5" a="1"/>
  <c r="AA852" i="5" s="1"/>
  <c r="AA880" i="5" a="1"/>
  <c r="AA880" i="5" s="1"/>
  <c r="AA916" i="5" a="1"/>
  <c r="AA916" i="5" s="1"/>
  <c r="AA1056" i="5" a="1"/>
  <c r="AA1056" i="5" s="1"/>
  <c r="AA146" i="5" a="1"/>
  <c r="AA146" i="5" s="1"/>
  <c r="AA194" i="5" a="1"/>
  <c r="AA194" i="5" s="1"/>
  <c r="AA386" i="5" a="1"/>
  <c r="AA386" i="5" s="1"/>
  <c r="AA394" i="5" a="1"/>
  <c r="AA394" i="5" s="1"/>
  <c r="AA402" i="5" a="1"/>
  <c r="AA402" i="5" s="1"/>
  <c r="AA410" i="5" a="1"/>
  <c r="AA410" i="5" s="1"/>
  <c r="AA418" i="5" a="1"/>
  <c r="AA418" i="5" s="1"/>
  <c r="AA426" i="5" a="1"/>
  <c r="AA426" i="5" s="1"/>
  <c r="AA434" i="5" a="1"/>
  <c r="AA434" i="5" s="1"/>
  <c r="AA442" i="5" a="1"/>
  <c r="AA442" i="5" s="1"/>
  <c r="AA450" i="5" a="1"/>
  <c r="AA450" i="5" s="1"/>
  <c r="AA458" i="5" a="1"/>
  <c r="AA458" i="5" s="1"/>
  <c r="AA466" i="5" a="1"/>
  <c r="AA466" i="5" s="1"/>
  <c r="AA96" i="5" a="1"/>
  <c r="AA96" i="5" s="1"/>
  <c r="AA132" i="5" a="1"/>
  <c r="AA132" i="5" s="1"/>
  <c r="AA164" i="5" a="1"/>
  <c r="AA164" i="5" s="1"/>
  <c r="AA196" i="5" a="1"/>
  <c r="AA196" i="5" s="1"/>
  <c r="AA260" i="5" a="1"/>
  <c r="AA260" i="5" s="1"/>
  <c r="AA292" i="5" a="1"/>
  <c r="AA292" i="5" s="1"/>
  <c r="AA328" i="5" a="1"/>
  <c r="AA328" i="5" s="1"/>
  <c r="AA412" i="5" a="1"/>
  <c r="AA412" i="5" s="1"/>
  <c r="AA444" i="5" a="1"/>
  <c r="AA444" i="5" s="1"/>
  <c r="AA476" i="5" a="1"/>
  <c r="AA476" i="5" s="1"/>
  <c r="AA508" i="5" a="1"/>
  <c r="AA508" i="5" s="1"/>
  <c r="AA536" i="5" a="1"/>
  <c r="AA536" i="5" s="1"/>
  <c r="AA568" i="5" a="1"/>
  <c r="AA568" i="5" s="1"/>
  <c r="AA596" i="5" a="1"/>
  <c r="AA596" i="5" s="1"/>
  <c r="AA628" i="5" a="1"/>
  <c r="AA628" i="5" s="1"/>
  <c r="AA656" i="5" a="1"/>
  <c r="AA656" i="5" s="1"/>
  <c r="AA692" i="5" a="1"/>
  <c r="AA692" i="5" s="1"/>
  <c r="AA724" i="5" a="1"/>
  <c r="AA724" i="5" s="1"/>
  <c r="AA756" i="5" a="1"/>
  <c r="AA756" i="5" s="1"/>
  <c r="AA788" i="5" a="1"/>
  <c r="AA788" i="5" s="1"/>
  <c r="AA13" i="5" a="1"/>
  <c r="AA13" i="5" s="1"/>
  <c r="AA37" i="5" a="1"/>
  <c r="AA37" i="5" s="1"/>
  <c r="AA61" i="5" a="1"/>
  <c r="AA61" i="5" s="1"/>
  <c r="AA69" i="5" a="1"/>
  <c r="AA69" i="5" s="1"/>
  <c r="AA77" i="5" a="1"/>
  <c r="AA77" i="5" s="1"/>
  <c r="AA89" i="5" a="1"/>
  <c r="AA89" i="5" s="1"/>
  <c r="AA101" i="5" a="1"/>
  <c r="AA101" i="5" s="1"/>
  <c r="AA109" i="5" a="1"/>
  <c r="AA109" i="5" s="1"/>
  <c r="AA137" i="5" a="1"/>
  <c r="AA137" i="5" s="1"/>
  <c r="AA197" i="5" a="1"/>
  <c r="AA197" i="5" s="1"/>
  <c r="AA293" i="5" a="1"/>
  <c r="AA293" i="5" s="1"/>
  <c r="AA301" i="5" a="1"/>
  <c r="AA301" i="5" s="1"/>
  <c r="AA309" i="5" a="1"/>
  <c r="AA309" i="5" s="1"/>
  <c r="AA317" i="5" a="1"/>
  <c r="AA317" i="5" s="1"/>
  <c r="AA325" i="5" a="1"/>
  <c r="AA325" i="5" s="1"/>
  <c r="AA333" i="5" a="1"/>
  <c r="AA333" i="5" s="1"/>
  <c r="AA341" i="5" a="1"/>
  <c r="AA341" i="5" s="1"/>
  <c r="AA349" i="5" a="1"/>
  <c r="AA349" i="5" s="1"/>
  <c r="AA357" i="5" a="1"/>
  <c r="AA357" i="5" s="1"/>
  <c r="AA365" i="5" a="1"/>
  <c r="AA365" i="5" s="1"/>
  <c r="AA373" i="5" a="1"/>
  <c r="AA373" i="5" s="1"/>
  <c r="AA381" i="5" a="1"/>
  <c r="AA381" i="5" s="1"/>
  <c r="AA433" i="5" a="1"/>
  <c r="AA433" i="5" s="1"/>
  <c r="AA441" i="5" a="1"/>
  <c r="AA441" i="5" s="1"/>
  <c r="AA449" i="5" a="1"/>
  <c r="AA449" i="5" s="1"/>
  <c r="AA457" i="5" a="1"/>
  <c r="AA457" i="5" s="1"/>
  <c r="AA465" i="5" a="1"/>
  <c r="AA465" i="5" s="1"/>
  <c r="AA473" i="5" a="1"/>
  <c r="AA473" i="5" s="1"/>
  <c r="AA493" i="5" a="1"/>
  <c r="AA493" i="5" s="1"/>
  <c r="AA501" i="5" a="1"/>
  <c r="AA501" i="5" s="1"/>
  <c r="AA509" i="5" a="1"/>
  <c r="AA509" i="5" s="1"/>
  <c r="AA517" i="5" a="1"/>
  <c r="AA517" i="5" s="1"/>
  <c r="AA525" i="5" a="1"/>
  <c r="AA525" i="5" s="1"/>
  <c r="AA533" i="5" a="1"/>
  <c r="AA533" i="5" s="1"/>
  <c r="AA541" i="5" a="1"/>
  <c r="AA541" i="5" s="1"/>
  <c r="AA601" i="5" a="1"/>
  <c r="AA601" i="5" s="1"/>
  <c r="AA609" i="5" a="1"/>
  <c r="AA609" i="5" s="1"/>
  <c r="AA617" i="5" a="1"/>
  <c r="AA617" i="5" s="1"/>
  <c r="AA765" i="5" a="1"/>
  <c r="AA765" i="5" s="1"/>
  <c r="AA797" i="5" a="1"/>
  <c r="AA797" i="5" s="1"/>
  <c r="AA849" i="5" a="1"/>
  <c r="AA849" i="5" s="1"/>
  <c r="AA857" i="5" a="1"/>
  <c r="AA857" i="5" s="1"/>
  <c r="AA873" i="5" a="1"/>
  <c r="AA873" i="5" s="1"/>
  <c r="AA889" i="5" a="1"/>
  <c r="AA889" i="5" s="1"/>
  <c r="AA897" i="5" a="1"/>
  <c r="AA897" i="5" s="1"/>
  <c r="AA905" i="5" a="1"/>
  <c r="AA905" i="5" s="1"/>
  <c r="AA913" i="5" a="1"/>
  <c r="AA913" i="5" s="1"/>
  <c r="AA981" i="5" a="1"/>
  <c r="AA981" i="5" s="1"/>
  <c r="AA1013" i="5" a="1"/>
  <c r="AA1013" i="5" s="1"/>
  <c r="AA1037" i="5" a="1"/>
  <c r="AA1037" i="5" s="1"/>
  <c r="AA1045" i="5" a="1"/>
  <c r="AA1045" i="5" s="1"/>
  <c r="AA1053" i="5" a="1"/>
  <c r="AA1053" i="5" s="1"/>
  <c r="AA1077" i="5" a="1"/>
  <c r="AA1077" i="5" s="1"/>
  <c r="AA1085" i="5" a="1"/>
  <c r="AA1085" i="5" s="1"/>
  <c r="AA1105" i="5" a="1"/>
  <c r="AA1105" i="5" s="1"/>
  <c r="AA68" i="5" a="1"/>
  <c r="AA68" i="5" s="1"/>
  <c r="AA120" i="5" a="1"/>
  <c r="AA120" i="5" s="1"/>
  <c r="AA152" i="5" a="1"/>
  <c r="AA152" i="5" s="1"/>
  <c r="AA184" i="5" a="1"/>
  <c r="AA184" i="5" s="1"/>
  <c r="AA220" i="5" a="1"/>
  <c r="AA220" i="5" s="1"/>
  <c r="AA252" i="5" a="1"/>
  <c r="AA252" i="5" s="1"/>
  <c r="AA284" i="5" a="1"/>
  <c r="AA284" i="5" s="1"/>
  <c r="AA316" i="5" a="1"/>
  <c r="AA316" i="5" s="1"/>
  <c r="AA352" i="5" a="1"/>
  <c r="AA352" i="5" s="1"/>
  <c r="AA380" i="5" a="1"/>
  <c r="AA380" i="5" s="1"/>
  <c r="AA404" i="5" a="1"/>
  <c r="AA404" i="5" s="1"/>
  <c r="AA440" i="5" a="1"/>
  <c r="AA440" i="5" s="1"/>
  <c r="AA472" i="5" a="1"/>
  <c r="AA472" i="5" s="1"/>
  <c r="AA504" i="5" a="1"/>
  <c r="AA504" i="5" s="1"/>
  <c r="AA544" i="5" a="1"/>
  <c r="AA544" i="5" s="1"/>
  <c r="AA572" i="5" a="1"/>
  <c r="AA572" i="5" s="1"/>
  <c r="AA600" i="5" a="1"/>
  <c r="AA600" i="5" s="1"/>
  <c r="AA632" i="5" a="1"/>
  <c r="AA632" i="5" s="1"/>
  <c r="AA664" i="5" a="1"/>
  <c r="AA664" i="5" s="1"/>
  <c r="AA696" i="5" a="1"/>
  <c r="AA696" i="5" s="1"/>
  <c r="AA728" i="5" a="1"/>
  <c r="AA728" i="5" s="1"/>
  <c r="AA768" i="5" a="1"/>
  <c r="AA768" i="5" s="1"/>
  <c r="AA932" i="5" a="1"/>
  <c r="AA932" i="5" s="1"/>
  <c r="AA984" i="5" a="1"/>
  <c r="AA984" i="5" s="1"/>
  <c r="AA1020" i="5" a="1"/>
  <c r="AA1020" i="5" s="1"/>
  <c r="AA138" i="5" a="1"/>
  <c r="AA138" i="5" s="1"/>
  <c r="AA154" i="5" a="1"/>
  <c r="AA154" i="5" s="1"/>
  <c r="AA162" i="5" a="1"/>
  <c r="AA162" i="5" s="1"/>
  <c r="AA170" i="5" a="1"/>
  <c r="AA170" i="5" s="1"/>
  <c r="AA178" i="5" a="1"/>
  <c r="AA178" i="5" s="1"/>
  <c r="AA186" i="5" a="1"/>
  <c r="AA186" i="5" s="1"/>
  <c r="AA202" i="5" a="1"/>
  <c r="AA202" i="5" s="1"/>
  <c r="AA210" i="5" a="1"/>
  <c r="AA210" i="5" s="1"/>
  <c r="AA218" i="5" a="1"/>
  <c r="AA218" i="5" s="1"/>
  <c r="AA226" i="5" a="1"/>
  <c r="AA226" i="5" s="1"/>
  <c r="AA234" i="5" a="1"/>
  <c r="AA234" i="5" s="1"/>
  <c r="AA242" i="5" a="1"/>
  <c r="AA242" i="5" s="1"/>
  <c r="AA250" i="5" a="1"/>
  <c r="AA250" i="5" s="1"/>
  <c r="AA258" i="5" a="1"/>
  <c r="AA258" i="5" s="1"/>
  <c r="AA266" i="5" a="1"/>
  <c r="AA266" i="5" s="1"/>
  <c r="AA274" i="5" a="1"/>
  <c r="AA274" i="5" s="1"/>
  <c r="AA282" i="5" a="1"/>
  <c r="AA282" i="5" s="1"/>
  <c r="AA290" i="5" a="1"/>
  <c r="AA290" i="5" s="1"/>
  <c r="AA298" i="5" a="1"/>
  <c r="AA298" i="5" s="1"/>
  <c r="AA306" i="5" a="1"/>
  <c r="AA306" i="5" s="1"/>
  <c r="AA314" i="5" a="1"/>
  <c r="AA314" i="5" s="1"/>
  <c r="AA322" i="5" a="1"/>
  <c r="AA322" i="5" s="1"/>
  <c r="AA330" i="5" a="1"/>
  <c r="AA330" i="5" s="1"/>
  <c r="AA338" i="5" a="1"/>
  <c r="AA338" i="5" s="1"/>
  <c r="AA346" i="5" a="1"/>
  <c r="AA346" i="5" s="1"/>
  <c r="AA354" i="5" a="1"/>
  <c r="AA354" i="5" s="1"/>
  <c r="AA362" i="5" a="1"/>
  <c r="AA362" i="5" s="1"/>
  <c r="AA370" i="5" a="1"/>
  <c r="AA370" i="5" s="1"/>
  <c r="AA378" i="5" a="1"/>
  <c r="AA378" i="5" s="1"/>
  <c r="AA470" i="5" a="1"/>
  <c r="AA470" i="5" s="1"/>
  <c r="AA478" i="5" a="1"/>
  <c r="AA478" i="5" s="1"/>
  <c r="AA486" i="5" a="1"/>
  <c r="AA486" i="5" s="1"/>
  <c r="AA494" i="5" a="1"/>
  <c r="AA494" i="5" s="1"/>
  <c r="AA506" i="5" a="1"/>
  <c r="AA506" i="5" s="1"/>
  <c r="AA514" i="5" a="1"/>
  <c r="AA514" i="5" s="1"/>
  <c r="AA522" i="5" a="1"/>
  <c r="AA522" i="5" s="1"/>
  <c r="AA530" i="5" a="1"/>
  <c r="AA530" i="5" s="1"/>
  <c r="AA538" i="5" a="1"/>
  <c r="AA538" i="5" s="1"/>
  <c r="AA546" i="5" a="1"/>
  <c r="AA546" i="5" s="1"/>
  <c r="AA558" i="5" a="1"/>
  <c r="AA558" i="5" s="1"/>
  <c r="AA566" i="5" a="1"/>
  <c r="AA566" i="5" s="1"/>
  <c r="AA574" i="5" a="1"/>
  <c r="AA574" i="5" s="1"/>
  <c r="AA582" i="5" a="1"/>
  <c r="AA582" i="5" s="1"/>
  <c r="AA590" i="5" a="1"/>
  <c r="AA590" i="5" s="1"/>
  <c r="AA598" i="5" a="1"/>
  <c r="AA598" i="5" s="1"/>
  <c r="AA606" i="5" a="1"/>
  <c r="AA606" i="5" s="1"/>
  <c r="AA614" i="5" a="1"/>
  <c r="AA614" i="5" s="1"/>
  <c r="AA622" i="5" a="1"/>
  <c r="AA622" i="5" s="1"/>
  <c r="AA666" i="5" a="1"/>
  <c r="AA666" i="5" s="1"/>
  <c r="AA682" i="5" a="1"/>
  <c r="AA682" i="5" s="1"/>
  <c r="AA690" i="5" a="1"/>
  <c r="AA690" i="5" s="1"/>
  <c r="AA698" i="5" a="1"/>
  <c r="AA698" i="5" s="1"/>
  <c r="AA706" i="5" a="1"/>
  <c r="AA706" i="5" s="1"/>
  <c r="AA714" i="5" a="1"/>
  <c r="AA714" i="5" s="1"/>
  <c r="AA722" i="5" a="1"/>
  <c r="AA722" i="5" s="1"/>
  <c r="AA730" i="5" a="1"/>
  <c r="AA730" i="5" s="1"/>
  <c r="AA738" i="5" a="1"/>
  <c r="AA738" i="5" s="1"/>
  <c r="AA746" i="5" a="1"/>
  <c r="AA746" i="5" s="1"/>
  <c r="AA754" i="5" a="1"/>
  <c r="AA754" i="5" s="1"/>
  <c r="AA762" i="5" a="1"/>
  <c r="AA762" i="5" s="1"/>
  <c r="AA770" i="5" a="1"/>
  <c r="AA770" i="5" s="1"/>
  <c r="AA778" i="5" a="1"/>
  <c r="AA778" i="5" s="1"/>
  <c r="AA786" i="5" a="1"/>
  <c r="AA786" i="5" s="1"/>
  <c r="AA794" i="5" a="1"/>
  <c r="AA794" i="5" s="1"/>
  <c r="AA802" i="5" a="1"/>
  <c r="AA802" i="5" s="1"/>
  <c r="AA810" i="5" a="1"/>
  <c r="AA810" i="5" s="1"/>
  <c r="AA818" i="5" a="1"/>
  <c r="AA818" i="5" s="1"/>
  <c r="AA826" i="5" a="1"/>
  <c r="AA826" i="5" s="1"/>
  <c r="AA834" i="5" a="1"/>
  <c r="AA834" i="5" s="1"/>
  <c r="AA846" i="5" a="1"/>
  <c r="AA846" i="5" s="1"/>
  <c r="AA986" i="5" a="1"/>
  <c r="AA986" i="5" s="1"/>
  <c r="AA1018" i="5" a="1"/>
  <c r="AA1018" i="5" s="1"/>
  <c r="AA1034" i="5" a="1"/>
  <c r="AA1034" i="5" s="1"/>
  <c r="AA1042" i="5" a="1"/>
  <c r="AA1042" i="5" s="1"/>
  <c r="AA1050" i="5" a="1"/>
  <c r="AA1050" i="5" s="1"/>
  <c r="AA1058" i="5" a="1"/>
  <c r="AA1058" i="5" s="1"/>
  <c r="AA1066" i="5" a="1"/>
  <c r="AA1066" i="5" s="1"/>
  <c r="AA1074" i="5" a="1"/>
  <c r="AA1074" i="5" s="1"/>
  <c r="AA1082" i="5" a="1"/>
  <c r="AA1082" i="5" s="1"/>
  <c r="AA1090" i="5" a="1"/>
  <c r="AA1090" i="5" s="1"/>
  <c r="AA1098" i="5" a="1"/>
  <c r="AA1098" i="5" s="1"/>
  <c r="AA1106" i="5" a="1"/>
  <c r="AA1106" i="5" s="1"/>
  <c r="AA423" i="5" a="1"/>
  <c r="AA423" i="5" s="1"/>
  <c r="AA415" i="5" a="1"/>
  <c r="AA415" i="5" s="1"/>
  <c r="AA407" i="5" a="1"/>
  <c r="AA407" i="5" s="1"/>
  <c r="AA399" i="5" a="1"/>
  <c r="AA399" i="5" s="1"/>
  <c r="AA391" i="5" a="1"/>
  <c r="AA391" i="5" s="1"/>
  <c r="AA111" i="5" a="1"/>
  <c r="AA111" i="5" s="1"/>
  <c r="AA99" i="5" a="1"/>
  <c r="AA99" i="5" s="1"/>
  <c r="AA87" i="5" a="1"/>
  <c r="AA87" i="5" s="1"/>
  <c r="AA35" i="5" a="1"/>
  <c r="AA35" i="5" s="1"/>
  <c r="AA15" i="5" a="1"/>
  <c r="AA15" i="5" s="1"/>
  <c r="AA7" i="5" a="1"/>
  <c r="AA7" i="5" s="1"/>
  <c r="AA130" i="5" a="1"/>
  <c r="AA130" i="5" s="1"/>
  <c r="AA122" i="5" a="1"/>
  <c r="AA122" i="5" s="1"/>
  <c r="AA110" i="5" a="1"/>
  <c r="AA110" i="5" s="1"/>
  <c r="AA102" i="5" a="1"/>
  <c r="AA102" i="5" s="1"/>
  <c r="AA70" i="5" a="1"/>
  <c r="AA70" i="5" s="1"/>
  <c r="AA58" i="5" a="1"/>
  <c r="AA58" i="5" s="1"/>
  <c r="AA46" i="5" a="1"/>
  <c r="AA46" i="5" s="1"/>
  <c r="AA34" i="5" a="1"/>
  <c r="AA34" i="5" s="1"/>
  <c r="AA26" i="5" a="1"/>
  <c r="AA26" i="5" s="1"/>
  <c r="AA14" i="5" a="1"/>
  <c r="AA14" i="5" s="1"/>
  <c r="AA1127" i="5" a="1"/>
  <c r="AA1127" i="5" s="1"/>
  <c r="AA1135" i="5" a="1"/>
  <c r="AA1135" i="5" s="1"/>
  <c r="AA1143" i="5" a="1"/>
  <c r="AA1143" i="5" s="1"/>
  <c r="AA1104" i="5" a="1"/>
  <c r="AA1104" i="5" s="1"/>
  <c r="AA1088" i="5" a="1"/>
  <c r="AA1088" i="5" s="1"/>
  <c r="AA1064" i="5" a="1"/>
  <c r="AA1064" i="5" s="1"/>
  <c r="AA1040" i="5" a="1"/>
  <c r="AA1040" i="5" s="1"/>
  <c r="AA1012" i="5" a="1"/>
  <c r="AA1012" i="5" s="1"/>
  <c r="AA980" i="5" a="1"/>
  <c r="AA980" i="5" s="1"/>
  <c r="AA952" i="5" a="1"/>
  <c r="AA952" i="5" s="1"/>
  <c r="AA928" i="5" a="1"/>
  <c r="AA928" i="5" s="1"/>
  <c r="AA900" i="5" a="1"/>
  <c r="AA900" i="5" s="1"/>
  <c r="AA864" i="5" a="1"/>
  <c r="AA864" i="5" s="1"/>
  <c r="AA652" i="5" a="1"/>
  <c r="AA652" i="5" s="1"/>
  <c r="AA604" i="5" a="1"/>
  <c r="AA604" i="5" s="1"/>
  <c r="AA452" i="5" a="1"/>
  <c r="AA452" i="5" s="1"/>
  <c r="AA424" i="5" a="1"/>
  <c r="AA424" i="5" s="1"/>
  <c r="AA396" i="5" a="1"/>
  <c r="AA396" i="5" s="1"/>
  <c r="AA356" i="5" a="1"/>
  <c r="AA356" i="5" s="1"/>
  <c r="AA324" i="5" a="1"/>
  <c r="AA324" i="5" s="1"/>
  <c r="AA296" i="5" a="1"/>
  <c r="AA296" i="5" s="1"/>
  <c r="AC264" i="5" a="1"/>
  <c r="AC264" i="5" s="1"/>
  <c r="AA216" i="5" a="1"/>
  <c r="AA216" i="5" s="1"/>
  <c r="AA176" i="5" a="1"/>
  <c r="AA176" i="5" s="1"/>
  <c r="AC144" i="5" a="1"/>
  <c r="AC144" i="5" s="1"/>
  <c r="AA100" i="5" a="1"/>
  <c r="AA100" i="5" s="1"/>
  <c r="AA40" i="5" a="1"/>
  <c r="AA40" i="5" s="1"/>
  <c r="AA1153" i="5" a="1"/>
  <c r="AA1153" i="5" s="1"/>
  <c r="AC1133" i="5" a="1"/>
  <c r="AC1133" i="5" s="1"/>
  <c r="AC1098" i="5" a="1"/>
  <c r="AC1098" i="5" s="1"/>
  <c r="AC1066" i="5" a="1"/>
  <c r="AC1066" i="5" s="1"/>
  <c r="AA1030" i="5" a="1"/>
  <c r="AA1030" i="5" s="1"/>
  <c r="AA998" i="5" a="1"/>
  <c r="AA998" i="5" s="1"/>
  <c r="AA966" i="5" a="1"/>
  <c r="AA966" i="5" s="1"/>
  <c r="AA934" i="5" a="1"/>
  <c r="AA934" i="5" s="1"/>
  <c r="AA902" i="5" a="1"/>
  <c r="AA902" i="5" s="1"/>
  <c r="AA870" i="5" a="1"/>
  <c r="AA870" i="5" s="1"/>
  <c r="AC834" i="5" a="1"/>
  <c r="AC834" i="5" s="1"/>
  <c r="AC802" i="5" a="1"/>
  <c r="AC802" i="5" s="1"/>
  <c r="AC770" i="5" a="1"/>
  <c r="AC770" i="5" s="1"/>
  <c r="AC738" i="5" a="1"/>
  <c r="AC738" i="5" s="1"/>
  <c r="AC706" i="5" a="1"/>
  <c r="AC706" i="5" s="1"/>
  <c r="AA670" i="5" a="1"/>
  <c r="AA670" i="5" s="1"/>
  <c r="AA638" i="5" a="1"/>
  <c r="AA638" i="5" s="1"/>
  <c r="AC606" i="5" a="1"/>
  <c r="AC606" i="5" s="1"/>
  <c r="AC574" i="5" a="1"/>
  <c r="AC574" i="5" s="1"/>
  <c r="P34" i="9" a="1"/>
  <c r="P34" i="9" s="1"/>
  <c r="AK34" i="9" s="1"/>
  <c r="AE882" i="5" a="1"/>
  <c r="AE882" i="5" s="1"/>
  <c r="AG882" i="5" s="1"/>
  <c r="AE527" i="5" a="1"/>
  <c r="AE527" i="5" s="1"/>
  <c r="AG527" i="5" s="1"/>
  <c r="AE358" i="5" a="1"/>
  <c r="AE358" i="5" s="1"/>
  <c r="AG358" i="5" s="1"/>
  <c r="AE473" i="5" a="1"/>
  <c r="AE473" i="5" s="1"/>
  <c r="AG473" i="5" s="1"/>
  <c r="AE1066" i="5" a="1"/>
  <c r="AE1066" i="5" s="1"/>
  <c r="AG1066" i="5" s="1"/>
  <c r="AE354" i="5" a="1"/>
  <c r="AE354" i="5" s="1"/>
  <c r="AG354" i="5" s="1"/>
  <c r="AE500" i="5" a="1"/>
  <c r="AE500" i="5" s="1"/>
  <c r="AG500" i="5" s="1"/>
  <c r="AE883" i="5" a="1"/>
  <c r="AE883" i="5" s="1"/>
  <c r="AG883" i="5" s="1"/>
  <c r="AE476" i="5" a="1"/>
  <c r="AE476" i="5" s="1"/>
  <c r="AG476" i="5" s="1"/>
  <c r="AE499" i="5" a="1"/>
  <c r="AE499" i="5" s="1"/>
  <c r="AG499" i="5" s="1"/>
  <c r="AE990" i="5" a="1"/>
  <c r="AE990" i="5" s="1"/>
  <c r="AG990" i="5" s="1"/>
  <c r="DI358" i="5" a="1"/>
  <c r="DI358" i="5" s="1"/>
  <c r="DI1066" i="5" a="1"/>
  <c r="DI1066" i="5" s="1"/>
  <c r="DI882" i="5" a="1"/>
  <c r="DI882" i="5" s="1"/>
  <c r="DI883" i="5" a="1"/>
  <c r="DI883" i="5" s="1"/>
  <c r="DI473" i="5" a="1"/>
  <c r="DI473" i="5" s="1"/>
  <c r="DI354" i="5" a="1"/>
  <c r="DI354" i="5" s="1"/>
  <c r="DI500" i="5" a="1"/>
  <c r="DI500" i="5" s="1"/>
  <c r="DI527" i="5" a="1"/>
  <c r="DI527" i="5" s="1"/>
  <c r="DI476" i="5" a="1"/>
  <c r="DI476" i="5" s="1"/>
  <c r="DI499" i="5" a="1"/>
  <c r="DI499" i="5" s="1"/>
  <c r="DI990" i="5" a="1"/>
  <c r="DI990" i="5" s="1"/>
  <c r="O6" i="9"/>
  <c r="P29" i="9" l="1" a="1"/>
  <c r="P29" i="9" s="1"/>
  <c r="AK29" i="9" s="1"/>
  <c r="O10" i="9"/>
  <c r="AD1188" i="5" s="1"/>
  <c r="P13" i="9" a="1"/>
  <c r="P13" i="9" s="1"/>
  <c r="AK13" i="9" s="1"/>
  <c r="P26" i="9" a="1"/>
  <c r="P26" i="9" s="1"/>
  <c r="AK26" i="9" s="1"/>
  <c r="P27" i="9" a="1"/>
  <c r="P27" i="9" s="1"/>
  <c r="AK27" i="9" s="1"/>
  <c r="P25" i="9" a="1"/>
  <c r="P25" i="9" s="1"/>
  <c r="AK25" i="9" s="1"/>
  <c r="P16" i="9" a="1"/>
  <c r="P16" i="9" s="1"/>
  <c r="AK16" i="9" s="1"/>
  <c r="O12" i="9"/>
  <c r="P4" i="9" a="1"/>
  <c r="P4" i="9" s="1"/>
  <c r="AK4" i="9" s="1"/>
  <c r="P14" i="9" a="1"/>
  <c r="P14" i="9" s="1"/>
  <c r="AK14" i="9" s="1"/>
  <c r="P19" i="9" a="1"/>
  <c r="P19" i="9" s="1"/>
  <c r="AK19" i="9" s="1"/>
  <c r="O4" i="9"/>
  <c r="O8" i="9"/>
  <c r="AD557" i="5" s="1"/>
  <c r="P5" i="9" a="1"/>
  <c r="P5" i="9" s="1"/>
  <c r="AK5" i="9" s="1"/>
  <c r="P30" i="9" a="1"/>
  <c r="P30" i="9" s="1"/>
  <c r="AK30" i="9" s="1"/>
  <c r="P8" i="9" a="1"/>
  <c r="P8" i="9" s="1"/>
  <c r="AK8" i="9" s="1"/>
  <c r="O30" i="9"/>
  <c r="AD1148" i="5" s="1"/>
  <c r="O27" i="9"/>
  <c r="O21" i="9"/>
  <c r="P21" i="9" a="1"/>
  <c r="P21" i="9" s="1"/>
  <c r="AK21" i="9" s="1"/>
  <c r="O34" i="9"/>
  <c r="O26" i="9"/>
  <c r="P28" i="9" a="1"/>
  <c r="P28" i="9" s="1"/>
  <c r="AK28" i="9" s="1"/>
  <c r="O22" i="9"/>
  <c r="O18" i="9"/>
  <c r="P9" i="9" a="1"/>
  <c r="P9" i="9" s="1"/>
  <c r="AK9" i="9" s="1"/>
  <c r="O19" i="9"/>
  <c r="O28" i="9"/>
  <c r="AD1158" i="5" s="1"/>
  <c r="AE1158" i="5" s="1" a="1"/>
  <c r="AE1158" i="5" s="1"/>
  <c r="P15" i="9" a="1"/>
  <c r="P15" i="9" s="1"/>
  <c r="AK15" i="9" s="1"/>
  <c r="P11" i="9" a="1"/>
  <c r="P11" i="9" s="1"/>
  <c r="AK11" i="9" s="1"/>
  <c r="P10" i="9" a="1"/>
  <c r="P10" i="9" s="1"/>
  <c r="AK10" i="9" s="1"/>
  <c r="P17" i="9" a="1"/>
  <c r="P17" i="9" s="1"/>
  <c r="AK17" i="9" s="1"/>
  <c r="P7" i="9" a="1"/>
  <c r="P7" i="9" s="1"/>
  <c r="AK7" i="9" s="1"/>
  <c r="P18" i="9" a="1"/>
  <c r="P18" i="9" s="1"/>
  <c r="AK18" i="9" s="1"/>
  <c r="P12" i="9" a="1"/>
  <c r="P12" i="9" s="1"/>
  <c r="AK12" i="9" s="1"/>
  <c r="P6" i="9" a="1"/>
  <c r="P6" i="9" s="1"/>
  <c r="AK6" i="9" s="1"/>
  <c r="O7" i="9"/>
  <c r="O14" i="9"/>
  <c r="AD1195" i="5" s="1"/>
  <c r="O25" i="9"/>
  <c r="AD1175" i="5" s="1"/>
  <c r="O32" i="9"/>
  <c r="AD1163" i="5" s="1"/>
  <c r="O16" i="9"/>
  <c r="O23" i="9"/>
  <c r="O11" i="9"/>
  <c r="O20" i="9"/>
  <c r="O5" i="9"/>
  <c r="O24" i="9"/>
  <c r="O13" i="9"/>
  <c r="O17" i="9"/>
  <c r="O33" i="9"/>
  <c r="O29" i="9"/>
  <c r="AD1159" i="5" s="1"/>
  <c r="O15" i="9"/>
  <c r="O9" i="9"/>
  <c r="AD550" i="5"/>
  <c r="AD555" i="5"/>
  <c r="AD571" i="5"/>
  <c r="AD995" i="5"/>
  <c r="AD573" i="5"/>
  <c r="AD572" i="5"/>
  <c r="O31" i="9"/>
  <c r="AD678" i="5" l="1"/>
  <c r="AE678" i="5" s="1" a="1"/>
  <c r="AE678" i="5" s="1"/>
  <c r="AG678" i="5" s="1"/>
  <c r="AD1033" i="5"/>
  <c r="AE1033" i="5" s="1" a="1"/>
  <c r="AE1033" i="5" s="1"/>
  <c r="AG1033" i="5" s="1"/>
  <c r="AD57" i="5"/>
  <c r="DI57" i="5" s="1" a="1"/>
  <c r="DI57" i="5" s="1"/>
  <c r="AD627" i="5"/>
  <c r="AE627" i="5" s="1" a="1"/>
  <c r="AE627" i="5" s="1"/>
  <c r="AG627" i="5" s="1"/>
  <c r="AD624" i="5"/>
  <c r="AE624" i="5" s="1" a="1"/>
  <c r="AE624" i="5" s="1"/>
  <c r="AG624" i="5" s="1"/>
  <c r="AD113" i="5"/>
  <c r="AE113" i="5" s="1" a="1"/>
  <c r="AE113" i="5" s="1"/>
  <c r="AG113" i="5" s="1"/>
  <c r="AD603" i="5"/>
  <c r="AE603" i="5" s="1" a="1"/>
  <c r="AE603" i="5" s="1"/>
  <c r="AG603" i="5" s="1"/>
  <c r="AD97" i="5"/>
  <c r="AE97" i="5" s="1" a="1"/>
  <c r="AE97" i="5" s="1"/>
  <c r="AG97" i="5" s="1"/>
  <c r="AD114" i="5"/>
  <c r="DI114" i="5" s="1" a="1"/>
  <c r="DI114" i="5" s="1"/>
  <c r="AD94" i="5"/>
  <c r="DI94" i="5" s="1" a="1"/>
  <c r="DI94" i="5" s="1"/>
  <c r="AD84" i="5"/>
  <c r="AE84" i="5" s="1" a="1"/>
  <c r="AE84" i="5" s="1"/>
  <c r="AG84" i="5" s="1"/>
  <c r="AD20" i="5"/>
  <c r="DI20" i="5" s="1" a="1"/>
  <c r="DI20" i="5" s="1"/>
  <c r="AD79" i="5"/>
  <c r="AE79" i="5" s="1" a="1"/>
  <c r="AE79" i="5" s="1"/>
  <c r="AG79" i="5" s="1"/>
  <c r="AD25" i="5"/>
  <c r="AE25" i="5" s="1" a="1"/>
  <c r="AE25" i="5" s="1"/>
  <c r="AG25" i="5" s="1"/>
  <c r="AD964" i="5"/>
  <c r="AE964" i="5" s="1" a="1"/>
  <c r="AE964" i="5" s="1"/>
  <c r="AG964" i="5" s="1"/>
  <c r="AD849" i="5"/>
  <c r="AE849" i="5" s="1" a="1"/>
  <c r="AE849" i="5" s="1"/>
  <c r="AG849" i="5" s="1"/>
  <c r="AD6" i="5"/>
  <c r="DI6" i="5" s="1" a="1"/>
  <c r="DI6" i="5" s="1"/>
  <c r="AD1034" i="5"/>
  <c r="AE1034" i="5" s="1" a="1"/>
  <c r="AE1034" i="5" s="1"/>
  <c r="AG1034" i="5" s="1"/>
  <c r="AD101" i="5"/>
  <c r="DI101" i="5" s="1" a="1"/>
  <c r="DI101" i="5" s="1"/>
  <c r="AD82" i="5"/>
  <c r="AE82" i="5" s="1" a="1"/>
  <c r="AE82" i="5" s="1"/>
  <c r="AG82" i="5" s="1"/>
  <c r="AD62" i="5"/>
  <c r="DI62" i="5" s="1" a="1"/>
  <c r="DI62" i="5" s="1"/>
  <c r="AD60" i="5"/>
  <c r="AE60" i="5" s="1" a="1"/>
  <c r="AE60" i="5" s="1"/>
  <c r="AG60" i="5" s="1"/>
  <c r="AD107" i="5"/>
  <c r="AE107" i="5" s="1" a="1"/>
  <c r="AE107" i="5" s="1"/>
  <c r="AG107" i="5" s="1"/>
  <c r="AD51" i="5"/>
  <c r="AE51" i="5" s="1" a="1"/>
  <c r="AE51" i="5" s="1"/>
  <c r="AG51" i="5" s="1"/>
  <c r="AD17" i="5"/>
  <c r="DI17" i="5" s="1" a="1"/>
  <c r="DI17" i="5" s="1"/>
  <c r="AD604" i="5"/>
  <c r="DI604" i="5" s="1" a="1"/>
  <c r="DI604" i="5" s="1"/>
  <c r="AD841" i="5"/>
  <c r="AE841" i="5" s="1" a="1"/>
  <c r="AE841" i="5" s="1"/>
  <c r="AG841" i="5" s="1"/>
  <c r="AD847" i="5"/>
  <c r="DI847" i="5" s="1" a="1"/>
  <c r="DI847" i="5" s="1"/>
  <c r="AD846" i="5"/>
  <c r="AE846" i="5" s="1" a="1"/>
  <c r="AE846" i="5" s="1"/>
  <c r="AG846" i="5" s="1"/>
  <c r="AD61" i="5"/>
  <c r="AE61" i="5" s="1" a="1"/>
  <c r="AE61" i="5" s="1"/>
  <c r="AG61" i="5" s="1"/>
  <c r="AD50" i="5"/>
  <c r="DI50" i="5" s="1" a="1"/>
  <c r="DI50" i="5" s="1"/>
  <c r="AD104" i="5"/>
  <c r="DI104" i="5" s="1" a="1"/>
  <c r="DI104" i="5" s="1"/>
  <c r="AD52" i="5"/>
  <c r="AE52" i="5" s="1" a="1"/>
  <c r="AE52" i="5" s="1"/>
  <c r="AG52" i="5" s="1"/>
  <c r="AD99" i="5"/>
  <c r="AE99" i="5" s="1" a="1"/>
  <c r="AE99" i="5" s="1"/>
  <c r="AG99" i="5" s="1"/>
  <c r="AD24" i="5"/>
  <c r="AE24" i="5" s="1" a="1"/>
  <c r="AE24" i="5" s="1"/>
  <c r="AG24" i="5" s="1"/>
  <c r="AD43" i="5"/>
  <c r="AE43" i="5" s="1" a="1"/>
  <c r="AE43" i="5" s="1"/>
  <c r="AG43" i="5" s="1"/>
  <c r="AD7" i="5"/>
  <c r="DI7" i="5" s="1" a="1"/>
  <c r="DI7" i="5" s="1"/>
  <c r="AD96" i="5"/>
  <c r="DI96" i="5" s="1" a="1"/>
  <c r="DI96" i="5" s="1"/>
  <c r="AD36" i="5"/>
  <c r="DI36" i="5" s="1" a="1"/>
  <c r="DI36" i="5" s="1"/>
  <c r="AD87" i="5"/>
  <c r="AE87" i="5" s="1" a="1"/>
  <c r="AE87" i="5" s="1"/>
  <c r="AG87" i="5" s="1"/>
  <c r="AD41" i="5"/>
  <c r="DI41" i="5" s="1" a="1"/>
  <c r="DI41" i="5" s="1"/>
  <c r="AD1187" i="5"/>
  <c r="AE1187" i="5" s="1" a="1"/>
  <c r="AE1187" i="5" s="1"/>
  <c r="AG1187" i="5" s="1"/>
  <c r="AD1198" i="5"/>
  <c r="DI1198" i="5" s="1" a="1"/>
  <c r="DI1198" i="5" s="1"/>
  <c r="AD1197" i="5"/>
  <c r="DI1197" i="5" s="1" a="1"/>
  <c r="DI1197" i="5" s="1"/>
  <c r="AD1189" i="5"/>
  <c r="AE1189" i="5" s="1" a="1"/>
  <c r="AE1189" i="5" s="1"/>
  <c r="AG1189" i="5" s="1"/>
  <c r="AD1196" i="5"/>
  <c r="DI1196" i="5" s="1" a="1"/>
  <c r="DI1196" i="5" s="1"/>
  <c r="DI1195" i="5" a="1"/>
  <c r="DI1195" i="5" s="1"/>
  <c r="AE1195" i="5" a="1"/>
  <c r="AE1195" i="5" s="1"/>
  <c r="AG1195" i="5" s="1"/>
  <c r="AD1193" i="5"/>
  <c r="AD1194" i="5"/>
  <c r="AD1192" i="5"/>
  <c r="AD1190" i="5"/>
  <c r="AD1191" i="5"/>
  <c r="AD1185" i="5"/>
  <c r="AD1186" i="5"/>
  <c r="AD1200" i="5"/>
  <c r="AD1201" i="5"/>
  <c r="AD1202" i="5"/>
  <c r="AD1199" i="5"/>
  <c r="DI1188" i="5" a="1"/>
  <c r="DI1188" i="5" s="1"/>
  <c r="AE1188" i="5" a="1"/>
  <c r="AE1188" i="5" s="1"/>
  <c r="AG1188" i="5" s="1"/>
  <c r="AD1173" i="5"/>
  <c r="AD1174" i="5"/>
  <c r="AE1175" i="5" a="1"/>
  <c r="AE1175" i="5" s="1"/>
  <c r="AG1175" i="5" s="1"/>
  <c r="DI1175" i="5" a="1"/>
  <c r="DI1175" i="5" s="1"/>
  <c r="AD1176" i="5"/>
  <c r="AD1179" i="5"/>
  <c r="AD1177" i="5"/>
  <c r="AD1178" i="5"/>
  <c r="AD1172" i="5"/>
  <c r="AD1171" i="5"/>
  <c r="AD1170" i="5"/>
  <c r="AD1164" i="5"/>
  <c r="DI1164" i="5" s="1" a="1"/>
  <c r="DI1164" i="5" s="1"/>
  <c r="AD1165" i="5"/>
  <c r="AD1181" i="5"/>
  <c r="AD1182" i="5"/>
  <c r="AD1184" i="5"/>
  <c r="AD1180" i="5"/>
  <c r="AD1183" i="5"/>
  <c r="AD1167" i="5"/>
  <c r="AD1168" i="5"/>
  <c r="AD1166" i="5"/>
  <c r="AD1169" i="5"/>
  <c r="AD1161" i="5"/>
  <c r="AD1162" i="5"/>
  <c r="AD1160" i="5"/>
  <c r="DI1159" i="5" a="1"/>
  <c r="DI1159" i="5" s="1"/>
  <c r="AE1159" i="5" a="1"/>
  <c r="AE1159" i="5" s="1"/>
  <c r="AG1159" i="5" s="1"/>
  <c r="AG1158" i="5"/>
  <c r="DI1158" i="5" a="1"/>
  <c r="DI1158" i="5" s="1"/>
  <c r="AE1163" i="5" a="1"/>
  <c r="AE1163" i="5" s="1"/>
  <c r="AG1163" i="5" s="1"/>
  <c r="DI1163" i="5" a="1"/>
  <c r="DI1163" i="5" s="1"/>
  <c r="AD1156" i="5"/>
  <c r="AD1157" i="5"/>
  <c r="AD171" i="5"/>
  <c r="DI171" i="5" s="1" a="1"/>
  <c r="DI171" i="5" s="1"/>
  <c r="AD1155" i="5"/>
  <c r="AD1154" i="5"/>
  <c r="AD833" i="5"/>
  <c r="DI833" i="5" s="1" a="1"/>
  <c r="DI833" i="5" s="1"/>
  <c r="AD1031" i="5"/>
  <c r="DI1031" i="5" s="1" a="1"/>
  <c r="DI1031" i="5" s="1"/>
  <c r="AD1074" i="5"/>
  <c r="AE1074" i="5" s="1" a="1"/>
  <c r="AE1074" i="5" s="1"/>
  <c r="AG1074" i="5" s="1"/>
  <c r="AD1028" i="5"/>
  <c r="DI1028" i="5" s="1" a="1"/>
  <c r="DI1028" i="5" s="1"/>
  <c r="AD606" i="5"/>
  <c r="AE606" i="5" s="1" a="1"/>
  <c r="AE606" i="5" s="1"/>
  <c r="AG606" i="5" s="1"/>
  <c r="AD820" i="5"/>
  <c r="DI820" i="5" s="1" a="1"/>
  <c r="DI820" i="5" s="1"/>
  <c r="AD745" i="5"/>
  <c r="AE745" i="5" s="1" a="1"/>
  <c r="AE745" i="5" s="1"/>
  <c r="AG745" i="5" s="1"/>
  <c r="AD943" i="5"/>
  <c r="DI943" i="5" s="1" a="1"/>
  <c r="DI943" i="5" s="1"/>
  <c r="AD946" i="5"/>
  <c r="AE946" i="5" s="1" a="1"/>
  <c r="AE946" i="5" s="1"/>
  <c r="AG946" i="5" s="1"/>
  <c r="AD125" i="5"/>
  <c r="AE125" i="5" s="1" a="1"/>
  <c r="AE125" i="5" s="1"/>
  <c r="AG125" i="5" s="1"/>
  <c r="AD952" i="5"/>
  <c r="DI952" i="5" s="1" a="1"/>
  <c r="DI952" i="5" s="1"/>
  <c r="AD673" i="5"/>
  <c r="AE673" i="5" s="1" a="1"/>
  <c r="AE673" i="5" s="1"/>
  <c r="AG673" i="5" s="1"/>
  <c r="AD771" i="5"/>
  <c r="AE771" i="5" s="1" a="1"/>
  <c r="AE771" i="5" s="1"/>
  <c r="AG771" i="5" s="1"/>
  <c r="AD862" i="5"/>
  <c r="DI862" i="5" s="1" a="1"/>
  <c r="DI862" i="5" s="1"/>
  <c r="AD170" i="5"/>
  <c r="AE170" i="5" s="1" a="1"/>
  <c r="AE170" i="5" s="1"/>
  <c r="AG170" i="5" s="1"/>
  <c r="AD1029" i="5"/>
  <c r="AE1029" i="5" s="1" a="1"/>
  <c r="AE1029" i="5" s="1"/>
  <c r="AG1029" i="5" s="1"/>
  <c r="AD953" i="5"/>
  <c r="DI953" i="5" s="1" a="1"/>
  <c r="DI953" i="5" s="1"/>
  <c r="AD270" i="5"/>
  <c r="DI270" i="5" s="1" a="1"/>
  <c r="DI270" i="5" s="1"/>
  <c r="AD679" i="5"/>
  <c r="DI679" i="5" s="1" a="1"/>
  <c r="DI679" i="5" s="1"/>
  <c r="AD742" i="5"/>
  <c r="AE742" i="5" s="1" a="1"/>
  <c r="AE742" i="5" s="1"/>
  <c r="AG742" i="5" s="1"/>
  <c r="AD272" i="5"/>
  <c r="AE272" i="5" s="1" a="1"/>
  <c r="AE272" i="5" s="1"/>
  <c r="AG272" i="5" s="1"/>
  <c r="AD221" i="5"/>
  <c r="AE221" i="5" s="1" a="1"/>
  <c r="AE221" i="5" s="1"/>
  <c r="AG221" i="5" s="1"/>
  <c r="AD160" i="5"/>
  <c r="AE160" i="5" s="1" a="1"/>
  <c r="AE160" i="5" s="1"/>
  <c r="AG160" i="5" s="1"/>
  <c r="AD860" i="5"/>
  <c r="AE860" i="5" s="1" a="1"/>
  <c r="AE860" i="5" s="1"/>
  <c r="AG860" i="5" s="1"/>
  <c r="AD956" i="5"/>
  <c r="AE956" i="5" s="1" a="1"/>
  <c r="AE956" i="5" s="1"/>
  <c r="AG956" i="5" s="1"/>
  <c r="AD720" i="5"/>
  <c r="AE720" i="5" s="1" a="1"/>
  <c r="AE720" i="5" s="1"/>
  <c r="AG720" i="5" s="1"/>
  <c r="AD805" i="5"/>
  <c r="AE805" i="5" s="1" a="1"/>
  <c r="AE805" i="5" s="1"/>
  <c r="AG805" i="5" s="1"/>
  <c r="AD629" i="5"/>
  <c r="AE629" i="5" s="1" a="1"/>
  <c r="AE629" i="5" s="1"/>
  <c r="AG629" i="5" s="1"/>
  <c r="AD967" i="5"/>
  <c r="AE967" i="5" s="1" a="1"/>
  <c r="AE967" i="5" s="1"/>
  <c r="AG967" i="5" s="1"/>
  <c r="AD723" i="5"/>
  <c r="AE723" i="5" s="1" a="1"/>
  <c r="AE723" i="5" s="1"/>
  <c r="AG723" i="5" s="1"/>
  <c r="AD1018" i="5"/>
  <c r="AE1018" i="5" s="1" a="1"/>
  <c r="AE1018" i="5" s="1"/>
  <c r="AG1018" i="5" s="1"/>
  <c r="AD782" i="5"/>
  <c r="AE782" i="5" s="1" a="1"/>
  <c r="AE782" i="5" s="1"/>
  <c r="AG782" i="5" s="1"/>
  <c r="AD253" i="5"/>
  <c r="AE253" i="5" s="1" a="1"/>
  <c r="AE253" i="5" s="1"/>
  <c r="AG253" i="5" s="1"/>
  <c r="AD226" i="5"/>
  <c r="DI226" i="5" s="1" a="1"/>
  <c r="DI226" i="5" s="1"/>
  <c r="AD236" i="5"/>
  <c r="AE236" i="5" s="1" a="1"/>
  <c r="AE236" i="5" s="1"/>
  <c r="AG236" i="5" s="1"/>
  <c r="AD728" i="5"/>
  <c r="AE728" i="5" s="1" a="1"/>
  <c r="AE728" i="5" s="1"/>
  <c r="AG728" i="5" s="1"/>
  <c r="AD628" i="5"/>
  <c r="AE628" i="5" s="1" a="1"/>
  <c r="AE628" i="5" s="1"/>
  <c r="AG628" i="5" s="1"/>
  <c r="AD869" i="5"/>
  <c r="AE869" i="5" s="1" a="1"/>
  <c r="AE869" i="5" s="1"/>
  <c r="AG869" i="5" s="1"/>
  <c r="AD713" i="5"/>
  <c r="AE713" i="5" s="1" a="1"/>
  <c r="AE713" i="5" s="1"/>
  <c r="AG713" i="5" s="1"/>
  <c r="AD121" i="5"/>
  <c r="AE121" i="5" s="1" a="1"/>
  <c r="AE121" i="5" s="1"/>
  <c r="AG121" i="5" s="1"/>
  <c r="AD855" i="5"/>
  <c r="AE855" i="5" s="1" a="1"/>
  <c r="AE855" i="5" s="1"/>
  <c r="AG855" i="5" s="1"/>
  <c r="AD611" i="5"/>
  <c r="AE611" i="5" s="1" a="1"/>
  <c r="AE611" i="5" s="1"/>
  <c r="AG611" i="5" s="1"/>
  <c r="AD922" i="5"/>
  <c r="DI922" i="5" s="1" a="1"/>
  <c r="DI922" i="5" s="1"/>
  <c r="AD654" i="5"/>
  <c r="AE654" i="5" s="1" a="1"/>
  <c r="AE654" i="5" s="1"/>
  <c r="AG654" i="5" s="1"/>
  <c r="AD173" i="5"/>
  <c r="AE173" i="5" s="1" a="1"/>
  <c r="AE173" i="5" s="1"/>
  <c r="AG173" i="5" s="1"/>
  <c r="AD174" i="5"/>
  <c r="AE174" i="5" s="1" a="1"/>
  <c r="AE174" i="5" s="1"/>
  <c r="AG174" i="5" s="1"/>
  <c r="AD219" i="5"/>
  <c r="AE219" i="5" s="1" a="1"/>
  <c r="AE219" i="5" s="1"/>
  <c r="AG219" i="5" s="1"/>
  <c r="AD700" i="5"/>
  <c r="AE700" i="5" s="1" a="1"/>
  <c r="AE700" i="5" s="1"/>
  <c r="AG700" i="5" s="1"/>
  <c r="AD712" i="5"/>
  <c r="DI712" i="5" s="1" a="1"/>
  <c r="DI712" i="5" s="1"/>
  <c r="AD940" i="5"/>
  <c r="DI940" i="5" s="1" a="1"/>
  <c r="DI940" i="5" s="1"/>
  <c r="AD612" i="5"/>
  <c r="AE612" i="5" s="1" a="1"/>
  <c r="AE612" i="5" s="1"/>
  <c r="AG612" i="5" s="1"/>
  <c r="AD672" i="5"/>
  <c r="AE672" i="5" s="1" a="1"/>
  <c r="AE672" i="5" s="1"/>
  <c r="AG672" i="5" s="1"/>
  <c r="AD865" i="5"/>
  <c r="AE865" i="5" s="1" a="1"/>
  <c r="AE865" i="5" s="1"/>
  <c r="AG865" i="5" s="1"/>
  <c r="AD785" i="5"/>
  <c r="AE785" i="5" s="1" a="1"/>
  <c r="AE785" i="5" s="1"/>
  <c r="AG785" i="5" s="1"/>
  <c r="AD709" i="5"/>
  <c r="AE709" i="5" s="1" a="1"/>
  <c r="AE709" i="5" s="1"/>
  <c r="AG709" i="5" s="1"/>
  <c r="AD613" i="5"/>
  <c r="AE613" i="5" s="1" a="1"/>
  <c r="AE613" i="5" s="1"/>
  <c r="AG613" i="5" s="1"/>
  <c r="AD265" i="5"/>
  <c r="DI265" i="5" s="1" a="1"/>
  <c r="DI265" i="5" s="1"/>
  <c r="AD955" i="5"/>
  <c r="DI955" i="5" s="1" a="1"/>
  <c r="DI955" i="5" s="1"/>
  <c r="AD831" i="5"/>
  <c r="DI831" i="5" s="1" a="1"/>
  <c r="DI831" i="5" s="1"/>
  <c r="AD719" i="5"/>
  <c r="AE719" i="5" s="1" a="1"/>
  <c r="AE719" i="5" s="1"/>
  <c r="AG719" i="5" s="1"/>
  <c r="AD655" i="5"/>
  <c r="AE655" i="5" s="1" a="1"/>
  <c r="AE655" i="5" s="1"/>
  <c r="AG655" i="5" s="1"/>
  <c r="AD1030" i="5"/>
  <c r="AE1030" i="5" s="1" a="1"/>
  <c r="AE1030" i="5" s="1"/>
  <c r="AG1030" i="5" s="1"/>
  <c r="AD942" i="5"/>
  <c r="AE942" i="5" s="1" a="1"/>
  <c r="AE942" i="5" s="1"/>
  <c r="AG942" i="5" s="1"/>
  <c r="AD854" i="5"/>
  <c r="DI854" i="5" s="1" a="1"/>
  <c r="DI854" i="5" s="1"/>
  <c r="AD726" i="5"/>
  <c r="DI726" i="5" s="1" a="1"/>
  <c r="DI726" i="5" s="1"/>
  <c r="AD566" i="5"/>
  <c r="AE566" i="5" s="1" a="1"/>
  <c r="AE566" i="5" s="1"/>
  <c r="AG566" i="5" s="1"/>
  <c r="AD213" i="5"/>
  <c r="DI213" i="5" s="1" a="1"/>
  <c r="DI213" i="5" s="1"/>
  <c r="AD274" i="5"/>
  <c r="AE274" i="5" s="1" a="1"/>
  <c r="AE274" i="5" s="1"/>
  <c r="AG274" i="5" s="1"/>
  <c r="AD154" i="5"/>
  <c r="AE154" i="5" s="1" a="1"/>
  <c r="AE154" i="5" s="1"/>
  <c r="AG154" i="5" s="1"/>
  <c r="AD268" i="5"/>
  <c r="DI268" i="5" s="1" a="1"/>
  <c r="DI268" i="5" s="1"/>
  <c r="AD132" i="5"/>
  <c r="DI132" i="5" s="1" a="1"/>
  <c r="DI132" i="5" s="1"/>
  <c r="AD1032" i="5"/>
  <c r="DI1032" i="5" s="1" a="1"/>
  <c r="DI1032" i="5" s="1"/>
  <c r="AD652" i="5"/>
  <c r="AE652" i="5" s="1" a="1"/>
  <c r="AE652" i="5" s="1"/>
  <c r="AG652" i="5" s="1"/>
  <c r="AD944" i="5"/>
  <c r="AE944" i="5" s="1" a="1"/>
  <c r="AE944" i="5" s="1"/>
  <c r="AG944" i="5" s="1"/>
  <c r="AD632" i="5"/>
  <c r="AE632" i="5" s="1" a="1"/>
  <c r="AE632" i="5" s="1"/>
  <c r="AG632" i="5" s="1"/>
  <c r="AD1012" i="5"/>
  <c r="DI1012" i="5" s="1" a="1"/>
  <c r="DI1012" i="5" s="1"/>
  <c r="AD868" i="5"/>
  <c r="DI868" i="5" s="1" a="1"/>
  <c r="DI868" i="5" s="1"/>
  <c r="AD772" i="5"/>
  <c r="DI772" i="5" s="1" a="1"/>
  <c r="DI772" i="5" s="1"/>
  <c r="AD1136" i="5"/>
  <c r="AE1136" i="5" s="1" a="1"/>
  <c r="AE1136" i="5" s="1"/>
  <c r="AG1136" i="5" s="1"/>
  <c r="AD864" i="5"/>
  <c r="DI864" i="5" s="1" a="1"/>
  <c r="DI864" i="5" s="1"/>
  <c r="AD656" i="5"/>
  <c r="AE656" i="5" s="1" a="1"/>
  <c r="AE656" i="5" s="1"/>
  <c r="AG656" i="5" s="1"/>
  <c r="AD945" i="5"/>
  <c r="AE945" i="5" s="1" a="1"/>
  <c r="AE945" i="5" s="1"/>
  <c r="AG945" i="5" s="1"/>
  <c r="AD861" i="5"/>
  <c r="AE861" i="5" s="1" a="1"/>
  <c r="AE861" i="5" s="1"/>
  <c r="AG861" i="5" s="1"/>
  <c r="AD821" i="5"/>
  <c r="DI821" i="5" s="1" a="1"/>
  <c r="DI821" i="5" s="1"/>
  <c r="AD781" i="5"/>
  <c r="AE781" i="5" s="1" a="1"/>
  <c r="AE781" i="5" s="1"/>
  <c r="AG781" i="5" s="1"/>
  <c r="AD725" i="5"/>
  <c r="DI725" i="5" s="1" a="1"/>
  <c r="DI725" i="5" s="1"/>
  <c r="AD701" i="5"/>
  <c r="AE701" i="5" s="1" a="1"/>
  <c r="AE701" i="5" s="1"/>
  <c r="AG701" i="5" s="1"/>
  <c r="AD653" i="5"/>
  <c r="DI653" i="5" s="1" a="1"/>
  <c r="DI653" i="5" s="1"/>
  <c r="AD609" i="5"/>
  <c r="DI609" i="5" s="1" a="1"/>
  <c r="DI609" i="5" s="1"/>
  <c r="AD185" i="5"/>
  <c r="AE185" i="5" s="1" a="1"/>
  <c r="AE185" i="5" s="1"/>
  <c r="AG185" i="5" s="1"/>
  <c r="AD249" i="5"/>
  <c r="DI249" i="5" s="1" a="1"/>
  <c r="DI249" i="5" s="1"/>
  <c r="AD1019" i="5"/>
  <c r="DI1019" i="5" s="1" a="1"/>
  <c r="DI1019" i="5" s="1"/>
  <c r="AD951" i="5"/>
  <c r="DI951" i="5" s="1" a="1"/>
  <c r="DI951" i="5" s="1"/>
  <c r="AD867" i="5"/>
  <c r="DI867" i="5" s="1" a="1"/>
  <c r="DI867" i="5" s="1"/>
  <c r="AD811" i="5"/>
  <c r="AE811" i="5" s="1" a="1"/>
  <c r="AE811" i="5" s="1"/>
  <c r="AG811" i="5" s="1"/>
  <c r="AD743" i="5"/>
  <c r="DI743" i="5" s="1" a="1"/>
  <c r="DI743" i="5" s="1"/>
  <c r="AD711" i="5"/>
  <c r="AE711" i="5" s="1" a="1"/>
  <c r="AE711" i="5" s="1"/>
  <c r="AG711" i="5" s="1"/>
  <c r="AD651" i="5"/>
  <c r="AE651" i="5" s="1" a="1"/>
  <c r="AE651" i="5" s="1"/>
  <c r="AG651" i="5" s="1"/>
  <c r="AD230" i="5"/>
  <c r="AE230" i="5" s="1" a="1"/>
  <c r="AE230" i="5" s="1"/>
  <c r="AG230" i="5" s="1"/>
  <c r="AD1026" i="5"/>
  <c r="AE1026" i="5" s="1" a="1"/>
  <c r="AE1026" i="5" s="1"/>
  <c r="AG1026" i="5" s="1"/>
  <c r="AD954" i="5"/>
  <c r="AE954" i="5" s="1" a="1"/>
  <c r="AE954" i="5" s="1"/>
  <c r="AG954" i="5" s="1"/>
  <c r="AD938" i="5"/>
  <c r="DI938" i="5" s="1" a="1"/>
  <c r="DI938" i="5" s="1"/>
  <c r="AD870" i="5"/>
  <c r="DI870" i="5" s="1" a="1"/>
  <c r="DI870" i="5" s="1"/>
  <c r="AD830" i="5"/>
  <c r="AE830" i="5" s="1" a="1"/>
  <c r="AE830" i="5" s="1"/>
  <c r="AG830" i="5" s="1"/>
  <c r="AD758" i="5"/>
  <c r="AE758" i="5" s="1" a="1"/>
  <c r="AE758" i="5" s="1"/>
  <c r="AG758" i="5" s="1"/>
  <c r="AD722" i="5"/>
  <c r="AE722" i="5" s="1" a="1"/>
  <c r="AE722" i="5" s="1"/>
  <c r="AG722" i="5" s="1"/>
  <c r="AD630" i="5"/>
  <c r="DI630" i="5" s="1" a="1"/>
  <c r="DI630" i="5" s="1"/>
  <c r="AD241" i="5"/>
  <c r="DI241" i="5" s="1" a="1"/>
  <c r="DI241" i="5" s="1"/>
  <c r="AD237" i="5"/>
  <c r="DI237" i="5" s="1" a="1"/>
  <c r="DI237" i="5" s="1"/>
  <c r="AD189" i="5"/>
  <c r="DI189" i="5" s="1" a="1"/>
  <c r="DI189" i="5" s="1"/>
  <c r="AD157" i="5"/>
  <c r="AE157" i="5" s="1" a="1"/>
  <c r="AE157" i="5" s="1"/>
  <c r="AG157" i="5" s="1"/>
  <c r="AD250" i="5"/>
  <c r="AE250" i="5" s="1" a="1"/>
  <c r="AE250" i="5" s="1"/>
  <c r="AG250" i="5" s="1"/>
  <c r="AD194" i="5"/>
  <c r="DI194" i="5" s="1" a="1"/>
  <c r="DI194" i="5" s="1"/>
  <c r="AD130" i="5"/>
  <c r="AE130" i="5" s="1" a="1"/>
  <c r="AE130" i="5" s="1"/>
  <c r="AG130" i="5" s="1"/>
  <c r="AD158" i="5"/>
  <c r="DI158" i="5" s="1" a="1"/>
  <c r="DI158" i="5" s="1"/>
  <c r="AD248" i="5"/>
  <c r="AE248" i="5" s="1" a="1"/>
  <c r="AE248" i="5" s="1"/>
  <c r="AG248" i="5" s="1"/>
  <c r="AD204" i="5"/>
  <c r="AE204" i="5" s="1" a="1"/>
  <c r="AE204" i="5" s="1"/>
  <c r="AG204" i="5" s="1"/>
  <c r="AD271" i="5"/>
  <c r="DI271" i="5" s="1" a="1"/>
  <c r="DI271" i="5" s="1"/>
  <c r="AD155" i="5"/>
  <c r="DI155" i="5" s="1" a="1"/>
  <c r="DI155" i="5" s="1"/>
  <c r="AD1056" i="5"/>
  <c r="DI1056" i="5" s="1" a="1"/>
  <c r="DI1056" i="5" s="1"/>
  <c r="AD1021" i="5"/>
  <c r="AE1021" i="5" s="1" a="1"/>
  <c r="AE1021" i="5" s="1"/>
  <c r="AG1021" i="5" s="1"/>
  <c r="AD1020" i="5"/>
  <c r="AE1020" i="5" s="1" a="1"/>
  <c r="AE1020" i="5" s="1"/>
  <c r="AG1020" i="5" s="1"/>
  <c r="AD804" i="5"/>
  <c r="DI804" i="5" s="1" a="1"/>
  <c r="DI804" i="5" s="1"/>
  <c r="AD936" i="5"/>
  <c r="DI936" i="5" s="1" a="1"/>
  <c r="DI936" i="5" s="1"/>
  <c r="AD949" i="5"/>
  <c r="AE949" i="5" s="1" a="1"/>
  <c r="AE949" i="5" s="1"/>
  <c r="AG949" i="5" s="1"/>
  <c r="AD829" i="5"/>
  <c r="AE829" i="5" s="1" a="1"/>
  <c r="AE829" i="5" s="1"/>
  <c r="AG829" i="5" s="1"/>
  <c r="AD729" i="5"/>
  <c r="AE729" i="5" s="1" a="1"/>
  <c r="AE729" i="5" s="1"/>
  <c r="AG729" i="5" s="1"/>
  <c r="AD657" i="5"/>
  <c r="DI657" i="5" s="1" a="1"/>
  <c r="DI657" i="5" s="1"/>
  <c r="AD222" i="5"/>
  <c r="DI222" i="5" s="1" a="1"/>
  <c r="DI222" i="5" s="1"/>
  <c r="AD1027" i="5"/>
  <c r="AE1027" i="5" s="1" a="1"/>
  <c r="AE1027" i="5" s="1"/>
  <c r="AG1027" i="5" s="1"/>
  <c r="AD939" i="5"/>
  <c r="AE939" i="5" s="1" a="1"/>
  <c r="AE939" i="5" s="1"/>
  <c r="AG939" i="5" s="1"/>
  <c r="AD759" i="5"/>
  <c r="AE759" i="5" s="1" a="1"/>
  <c r="AE759" i="5" s="1"/>
  <c r="AG759" i="5" s="1"/>
  <c r="AD607" i="5"/>
  <c r="AE607" i="5" s="1" a="1"/>
  <c r="AE607" i="5" s="1"/>
  <c r="AG607" i="5" s="1"/>
  <c r="AD966" i="5"/>
  <c r="DI966" i="5" s="1" a="1"/>
  <c r="DI966" i="5" s="1"/>
  <c r="AD886" i="5"/>
  <c r="AE886" i="5" s="1" a="1"/>
  <c r="AE886" i="5" s="1"/>
  <c r="AG886" i="5" s="1"/>
  <c r="AD766" i="5"/>
  <c r="DI766" i="5" s="1" a="1"/>
  <c r="DI766" i="5" s="1"/>
  <c r="AD650" i="5"/>
  <c r="AE650" i="5" s="1" a="1"/>
  <c r="AE650" i="5" s="1"/>
  <c r="AG650" i="5" s="1"/>
  <c r="AD245" i="5"/>
  <c r="DI245" i="5" s="1" a="1"/>
  <c r="DI245" i="5" s="1"/>
  <c r="AD165" i="5"/>
  <c r="AE165" i="5" s="1" a="1"/>
  <c r="AE165" i="5" s="1"/>
  <c r="AG165" i="5" s="1"/>
  <c r="AD218" i="5"/>
  <c r="DI218" i="5" s="1" a="1"/>
  <c r="DI218" i="5" s="1"/>
  <c r="AD166" i="5"/>
  <c r="AE166" i="5" s="1" a="1"/>
  <c r="AE166" i="5" s="1"/>
  <c r="AG166" i="5" s="1"/>
  <c r="AD220" i="5"/>
  <c r="AE220" i="5" s="1" a="1"/>
  <c r="AE220" i="5" s="1"/>
  <c r="AG220" i="5" s="1"/>
  <c r="AD195" i="5"/>
  <c r="AE195" i="5" s="1" a="1"/>
  <c r="AE195" i="5" s="1"/>
  <c r="AG195" i="5" s="1"/>
  <c r="AD948" i="5"/>
  <c r="DI948" i="5" s="1" a="1"/>
  <c r="DI948" i="5" s="1"/>
  <c r="AD1061" i="5"/>
  <c r="AE1061" i="5" s="1" a="1"/>
  <c r="AE1061" i="5" s="1"/>
  <c r="AG1061" i="5" s="1"/>
  <c r="AD744" i="5"/>
  <c r="DI744" i="5" s="1" a="1"/>
  <c r="DI744" i="5" s="1"/>
  <c r="AD1105" i="5"/>
  <c r="AE1105" i="5" s="1" a="1"/>
  <c r="AE1105" i="5" s="1"/>
  <c r="AG1105" i="5" s="1"/>
  <c r="AD989" i="5"/>
  <c r="DI989" i="5" s="1" a="1"/>
  <c r="DI989" i="5" s="1"/>
  <c r="AD852" i="5"/>
  <c r="AE852" i="5" s="1" a="1"/>
  <c r="AE852" i="5" s="1"/>
  <c r="AG852" i="5" s="1"/>
  <c r="AD724" i="5"/>
  <c r="AE724" i="5" s="1" a="1"/>
  <c r="AE724" i="5" s="1"/>
  <c r="AG724" i="5" s="1"/>
  <c r="AD1025" i="5"/>
  <c r="DI1025" i="5" s="1" a="1"/>
  <c r="DI1025" i="5" s="1"/>
  <c r="AD832" i="5"/>
  <c r="DI832" i="5" s="1" a="1"/>
  <c r="DI832" i="5" s="1"/>
  <c r="AD608" i="5"/>
  <c r="DI608" i="5" s="1" a="1"/>
  <c r="DI608" i="5" s="1"/>
  <c r="AD937" i="5"/>
  <c r="DI937" i="5" s="1" a="1"/>
  <c r="DI937" i="5" s="1"/>
  <c r="AD853" i="5"/>
  <c r="AE853" i="5" s="1" a="1"/>
  <c r="AE853" i="5" s="1"/>
  <c r="AG853" i="5" s="1"/>
  <c r="AD809" i="5"/>
  <c r="DI809" i="5" s="1" a="1"/>
  <c r="DI809" i="5" s="1"/>
  <c r="AD773" i="5"/>
  <c r="AE773" i="5" s="1" a="1"/>
  <c r="AE773" i="5" s="1"/>
  <c r="AG773" i="5" s="1"/>
  <c r="AD721" i="5"/>
  <c r="AE721" i="5" s="1" a="1"/>
  <c r="AE721" i="5" s="1"/>
  <c r="AG721" i="5" s="1"/>
  <c r="AD693" i="5"/>
  <c r="DI693" i="5" s="1" a="1"/>
  <c r="DI693" i="5" s="1"/>
  <c r="AD649" i="5"/>
  <c r="DI649" i="5" s="1" a="1"/>
  <c r="DI649" i="5" s="1"/>
  <c r="AD565" i="5"/>
  <c r="AE565" i="5" s="1" a="1"/>
  <c r="AE565" i="5" s="1"/>
  <c r="AG565" i="5" s="1"/>
  <c r="AD153" i="5"/>
  <c r="DI153" i="5" s="1" a="1"/>
  <c r="DI153" i="5" s="1"/>
  <c r="AD177" i="5"/>
  <c r="AE177" i="5" s="1" a="1"/>
  <c r="AE177" i="5" s="1"/>
  <c r="AG177" i="5" s="1"/>
  <c r="AD1011" i="5"/>
  <c r="DI1011" i="5" s="1" a="1"/>
  <c r="DI1011" i="5" s="1"/>
  <c r="AD947" i="5"/>
  <c r="AE947" i="5" s="1" a="1"/>
  <c r="AE947" i="5" s="1"/>
  <c r="AG947" i="5" s="1"/>
  <c r="AD863" i="5"/>
  <c r="AE863" i="5" s="1" a="1"/>
  <c r="AE863" i="5" s="1"/>
  <c r="AG863" i="5" s="1"/>
  <c r="AD775" i="5"/>
  <c r="DI775" i="5" s="1" a="1"/>
  <c r="DI775" i="5" s="1"/>
  <c r="AD727" i="5"/>
  <c r="DI727" i="5" s="1" a="1"/>
  <c r="DI727" i="5" s="1"/>
  <c r="AD695" i="5"/>
  <c r="DI695" i="5" s="1" a="1"/>
  <c r="DI695" i="5" s="1"/>
  <c r="AD631" i="5"/>
  <c r="AE631" i="5" s="1" a="1"/>
  <c r="AE631" i="5" s="1"/>
  <c r="AG631" i="5" s="1"/>
  <c r="AD169" i="5"/>
  <c r="AE169" i="5" s="1" a="1"/>
  <c r="AE169" i="5" s="1"/>
  <c r="AG169" i="5" s="1"/>
  <c r="AD1022" i="5"/>
  <c r="DI1022" i="5" s="1" a="1"/>
  <c r="DI1022" i="5" s="1"/>
  <c r="AD950" i="5"/>
  <c r="DI950" i="5" s="1" a="1"/>
  <c r="DI950" i="5" s="1"/>
  <c r="AD930" i="5"/>
  <c r="AE930" i="5" s="1" a="1"/>
  <c r="AE930" i="5" s="1"/>
  <c r="AG930" i="5" s="1"/>
  <c r="AD866" i="5"/>
  <c r="AE866" i="5" s="1" a="1"/>
  <c r="AE866" i="5" s="1"/>
  <c r="AG866" i="5" s="1"/>
  <c r="AD810" i="5"/>
  <c r="AE810" i="5" s="1" a="1"/>
  <c r="AE810" i="5" s="1"/>
  <c r="AG810" i="5" s="1"/>
  <c r="AD746" i="5"/>
  <c r="AE746" i="5" s="1" a="1"/>
  <c r="AE746" i="5" s="1"/>
  <c r="AG746" i="5" s="1"/>
  <c r="AD694" i="5"/>
  <c r="AE694" i="5" s="1" a="1"/>
  <c r="AE694" i="5" s="1"/>
  <c r="AG694" i="5" s="1"/>
  <c r="AD610" i="5"/>
  <c r="DI610" i="5" s="1" a="1"/>
  <c r="DI610" i="5" s="1"/>
  <c r="AD209" i="5"/>
  <c r="AE209" i="5" s="1" a="1"/>
  <c r="AE209" i="5" s="1"/>
  <c r="AG209" i="5" s="1"/>
  <c r="AD229" i="5"/>
  <c r="AE229" i="5" s="1" a="1"/>
  <c r="AE229" i="5" s="1"/>
  <c r="AG229" i="5" s="1"/>
  <c r="AD181" i="5"/>
  <c r="DI181" i="5" s="1" a="1"/>
  <c r="DI181" i="5" s="1"/>
  <c r="AD133" i="5"/>
  <c r="AE133" i="5" s="1" a="1"/>
  <c r="AE133" i="5" s="1"/>
  <c r="AG133" i="5" s="1"/>
  <c r="AD234" i="5"/>
  <c r="AE234" i="5" s="1" a="1"/>
  <c r="AE234" i="5" s="1"/>
  <c r="AG234" i="5" s="1"/>
  <c r="AD186" i="5"/>
  <c r="DI186" i="5" s="1" a="1"/>
  <c r="DI186" i="5" s="1"/>
  <c r="AD122" i="5"/>
  <c r="DI122" i="5" s="1" a="1"/>
  <c r="DI122" i="5" s="1"/>
  <c r="AD276" i="5"/>
  <c r="AE276" i="5" s="1" a="1"/>
  <c r="AE276" i="5" s="1"/>
  <c r="AG276" i="5" s="1"/>
  <c r="AD244" i="5"/>
  <c r="AE244" i="5" s="1" a="1"/>
  <c r="AE244" i="5" s="1"/>
  <c r="AG244" i="5" s="1"/>
  <c r="AD196" i="5"/>
  <c r="AE196" i="5" s="1" a="1"/>
  <c r="AE196" i="5" s="1"/>
  <c r="AG196" i="5" s="1"/>
  <c r="AD243" i="5"/>
  <c r="DI243" i="5" s="1" a="1"/>
  <c r="DI243" i="5" s="1"/>
  <c r="AD151" i="5"/>
  <c r="DI151" i="5" s="1" a="1"/>
  <c r="DI151" i="5" s="1"/>
  <c r="AD168" i="5"/>
  <c r="AE168" i="5" s="1" a="1"/>
  <c r="AE168" i="5" s="1"/>
  <c r="AG168" i="5" s="1"/>
  <c r="AD267" i="5"/>
  <c r="AE267" i="5" s="1" a="1"/>
  <c r="AE267" i="5" s="1"/>
  <c r="AG267" i="5" s="1"/>
  <c r="AD175" i="5"/>
  <c r="DI175" i="5" s="1" a="1"/>
  <c r="DI175" i="5" s="1"/>
  <c r="AD210" i="5"/>
  <c r="AE210" i="5" s="1" a="1"/>
  <c r="AE210" i="5" s="1"/>
  <c r="AG210" i="5" s="1"/>
  <c r="AD162" i="5"/>
  <c r="DI162" i="5" s="1" a="1"/>
  <c r="DI162" i="5" s="1"/>
  <c r="AD190" i="5"/>
  <c r="DI190" i="5" s="1" a="1"/>
  <c r="DI190" i="5" s="1"/>
  <c r="AD142" i="5"/>
  <c r="AE142" i="5" s="1" a="1"/>
  <c r="AE142" i="5" s="1"/>
  <c r="AG142" i="5" s="1"/>
  <c r="AD264" i="5"/>
  <c r="DI264" i="5" s="1" a="1"/>
  <c r="DI264" i="5" s="1"/>
  <c r="AD232" i="5"/>
  <c r="AE232" i="5" s="1" a="1"/>
  <c r="AE232" i="5" s="1"/>
  <c r="AG232" i="5" s="1"/>
  <c r="AD188" i="5"/>
  <c r="DI188" i="5" s="1" a="1"/>
  <c r="DI188" i="5" s="1"/>
  <c r="AD124" i="5"/>
  <c r="DI124" i="5" s="1" a="1"/>
  <c r="DI124" i="5" s="1"/>
  <c r="AD239" i="5"/>
  <c r="DI239" i="5" s="1" a="1"/>
  <c r="DI239" i="5" s="1"/>
  <c r="AD119" i="5"/>
  <c r="AE119" i="5" s="1" a="1"/>
  <c r="AE119" i="5" s="1"/>
  <c r="AG119" i="5" s="1"/>
  <c r="AD702" i="5"/>
  <c r="DI702" i="5" s="1" a="1"/>
  <c r="DI702" i="5" s="1"/>
  <c r="AD1142" i="5"/>
  <c r="AE1142" i="5" s="1" a="1"/>
  <c r="AE1142" i="5" s="1"/>
  <c r="AG1142" i="5" s="1"/>
  <c r="AD21" i="5"/>
  <c r="DI21" i="5" s="1" a="1"/>
  <c r="DI21" i="5" s="1"/>
  <c r="AD159" i="5"/>
  <c r="AE159" i="5" s="1" a="1"/>
  <c r="AE159" i="5" s="1"/>
  <c r="AG159" i="5" s="1"/>
  <c r="AD591" i="5"/>
  <c r="AE591" i="5" s="1" a="1"/>
  <c r="AE591" i="5" s="1"/>
  <c r="AG591" i="5" s="1"/>
  <c r="AD524" i="5"/>
  <c r="DI524" i="5" s="1" a="1"/>
  <c r="DI524" i="5" s="1"/>
  <c r="AD909" i="5"/>
  <c r="AE909" i="5" s="1" a="1"/>
  <c r="AE909" i="5" s="1"/>
  <c r="AG909" i="5" s="1"/>
  <c r="AD522" i="5"/>
  <c r="AE522" i="5" s="1" a="1"/>
  <c r="AE522" i="5" s="1"/>
  <c r="AG522" i="5" s="1"/>
  <c r="AD910" i="5"/>
  <c r="DI910" i="5" s="1" a="1"/>
  <c r="DI910" i="5" s="1"/>
  <c r="AD505" i="5"/>
  <c r="AE505" i="5" s="1" a="1"/>
  <c r="AE505" i="5" s="1"/>
  <c r="AG505" i="5" s="1"/>
  <c r="AD504" i="5"/>
  <c r="DI504" i="5" s="1" a="1"/>
  <c r="DI504" i="5" s="1"/>
  <c r="AD803" i="5"/>
  <c r="AE803" i="5" s="1" a="1"/>
  <c r="AE803" i="5" s="1"/>
  <c r="AG803" i="5" s="1"/>
  <c r="AD730" i="5"/>
  <c r="AE730" i="5" s="1" a="1"/>
  <c r="AE730" i="5" s="1"/>
  <c r="AG730" i="5" s="1"/>
  <c r="AD540" i="5"/>
  <c r="DI540" i="5" s="1" a="1"/>
  <c r="DI540" i="5" s="1"/>
  <c r="AD537" i="5"/>
  <c r="DI537" i="5" s="1" a="1"/>
  <c r="DI537" i="5" s="1"/>
  <c r="AD515" i="5"/>
  <c r="AE515" i="5" s="1" a="1"/>
  <c r="AE515" i="5" s="1"/>
  <c r="AG515" i="5" s="1"/>
  <c r="AD1084" i="5"/>
  <c r="AE1084" i="5" s="1" a="1"/>
  <c r="AE1084" i="5" s="1"/>
  <c r="AG1084" i="5" s="1"/>
  <c r="AD880" i="5"/>
  <c r="DI880" i="5" s="1" a="1"/>
  <c r="DI880" i="5" s="1"/>
  <c r="AD529" i="5"/>
  <c r="AE529" i="5" s="1" a="1"/>
  <c r="AE529" i="5" s="1"/>
  <c r="AG529" i="5" s="1"/>
  <c r="AD795" i="5"/>
  <c r="AE795" i="5" s="1" a="1"/>
  <c r="AE795" i="5" s="1"/>
  <c r="AG795" i="5" s="1"/>
  <c r="AD507" i="5"/>
  <c r="AE507" i="5" s="1" a="1"/>
  <c r="AE507" i="5" s="1"/>
  <c r="AG507" i="5" s="1"/>
  <c r="AD590" i="5"/>
  <c r="DI590" i="5" s="1" a="1"/>
  <c r="DI590" i="5" s="1"/>
  <c r="AD514" i="5"/>
  <c r="AE514" i="5" s="1" a="1"/>
  <c r="AE514" i="5" s="1"/>
  <c r="AG514" i="5" s="1"/>
  <c r="AD1016" i="5"/>
  <c r="AE1016" i="5" s="1" a="1"/>
  <c r="AE1016" i="5" s="1"/>
  <c r="AG1016" i="5" s="1"/>
  <c r="AD792" i="5"/>
  <c r="AE792" i="5" s="1" a="1"/>
  <c r="AE792" i="5" s="1"/>
  <c r="AG792" i="5" s="1"/>
  <c r="AD908" i="5"/>
  <c r="DI908" i="5" s="1" a="1"/>
  <c r="DI908" i="5" s="1"/>
  <c r="AD704" i="5"/>
  <c r="DI704" i="5" s="1" a="1"/>
  <c r="DI704" i="5" s="1"/>
  <c r="AD837" i="5"/>
  <c r="AE837" i="5" s="1" a="1"/>
  <c r="AE837" i="5" s="1"/>
  <c r="AG837" i="5" s="1"/>
  <c r="AD521" i="5"/>
  <c r="DI521" i="5" s="1" a="1"/>
  <c r="DI521" i="5" s="1"/>
  <c r="AD907" i="5"/>
  <c r="AE907" i="5" s="1" a="1"/>
  <c r="AE907" i="5" s="1"/>
  <c r="AG907" i="5" s="1"/>
  <c r="AD735" i="5"/>
  <c r="AE735" i="5" s="1" a="1"/>
  <c r="AE735" i="5" s="1"/>
  <c r="AG735" i="5" s="1"/>
  <c r="AD535" i="5"/>
  <c r="DI535" i="5" s="1" a="1"/>
  <c r="DI535" i="5" s="1"/>
  <c r="AD1086" i="5"/>
  <c r="DI1086" i="5" s="1" a="1"/>
  <c r="DI1086" i="5" s="1"/>
  <c r="AD798" i="5"/>
  <c r="DI798" i="5" s="1" a="1"/>
  <c r="DI798" i="5" s="1"/>
  <c r="AD538" i="5"/>
  <c r="AE538" i="5" s="1" a="1"/>
  <c r="AE538" i="5" s="1"/>
  <c r="AG538" i="5" s="1"/>
  <c r="AD506" i="5"/>
  <c r="AE506" i="5" s="1" a="1"/>
  <c r="AE506" i="5" s="1"/>
  <c r="AG506" i="5" s="1"/>
  <c r="AD1073" i="5"/>
  <c r="AE1073" i="5" s="1" a="1"/>
  <c r="AE1073" i="5" s="1"/>
  <c r="AG1073" i="5" s="1"/>
  <c r="AD877" i="5"/>
  <c r="AE877" i="5" s="1" a="1"/>
  <c r="AE877" i="5" s="1"/>
  <c r="AG877" i="5" s="1"/>
  <c r="AD1015" i="5"/>
  <c r="DI1015" i="5" s="1" a="1"/>
  <c r="DI1015" i="5" s="1"/>
  <c r="AD583" i="5"/>
  <c r="AE583" i="5" s="1" a="1"/>
  <c r="AE583" i="5" s="1"/>
  <c r="AG583" i="5" s="1"/>
  <c r="AD874" i="5"/>
  <c r="DI874" i="5" s="1" a="1"/>
  <c r="DI874" i="5" s="1"/>
  <c r="AD732" i="5"/>
  <c r="AE732" i="5" s="1" a="1"/>
  <c r="AE732" i="5" s="1"/>
  <c r="AG732" i="5" s="1"/>
  <c r="AD584" i="5"/>
  <c r="DI584" i="5" s="1" a="1"/>
  <c r="DI584" i="5" s="1"/>
  <c r="AD532" i="5"/>
  <c r="AE532" i="5" s="1" a="1"/>
  <c r="AE532" i="5" s="1"/>
  <c r="AG532" i="5" s="1"/>
  <c r="AD516" i="5"/>
  <c r="AE516" i="5" s="1" a="1"/>
  <c r="AE516" i="5" s="1"/>
  <c r="AG516" i="5" s="1"/>
  <c r="AD793" i="5"/>
  <c r="AE793" i="5" s="1" a="1"/>
  <c r="AE793" i="5" s="1"/>
  <c r="AG793" i="5" s="1"/>
  <c r="AD513" i="5"/>
  <c r="AE513" i="5" s="1" a="1"/>
  <c r="AE513" i="5" s="1"/>
  <c r="AG513" i="5" s="1"/>
  <c r="AD875" i="5"/>
  <c r="AE875" i="5" s="1" a="1"/>
  <c r="AE875" i="5" s="1"/>
  <c r="AG875" i="5" s="1"/>
  <c r="AD691" i="5"/>
  <c r="AE691" i="5" s="1" a="1"/>
  <c r="AE691" i="5" s="1"/>
  <c r="AG691" i="5" s="1"/>
  <c r="AD523" i="5"/>
  <c r="DI523" i="5" s="1" a="1"/>
  <c r="DI523" i="5" s="1"/>
  <c r="AD970" i="5"/>
  <c r="AE970" i="5" s="1" a="1"/>
  <c r="AE970" i="5" s="1"/>
  <c r="AG970" i="5" s="1"/>
  <c r="AD790" i="5"/>
  <c r="AE790" i="5" s="1" a="1"/>
  <c r="AE790" i="5" s="1"/>
  <c r="AG790" i="5" s="1"/>
  <c r="AD530" i="5"/>
  <c r="AE530" i="5" s="1" a="1"/>
  <c r="AE530" i="5" s="1"/>
  <c r="AG530" i="5" s="1"/>
  <c r="AD502" i="5"/>
  <c r="AE502" i="5" s="1" a="1"/>
  <c r="AE502" i="5" s="1"/>
  <c r="AG502" i="5" s="1"/>
  <c r="AD156" i="5"/>
  <c r="AE156" i="5" s="1" a="1"/>
  <c r="AE156" i="5" s="1"/>
  <c r="AG156" i="5" s="1"/>
  <c r="AD120" i="5"/>
  <c r="AE120" i="5" s="1" a="1"/>
  <c r="AE120" i="5" s="1"/>
  <c r="AG120" i="5" s="1"/>
  <c r="AD263" i="5"/>
  <c r="AE263" i="5" s="1" a="1"/>
  <c r="AE263" i="5" s="1"/>
  <c r="AG263" i="5" s="1"/>
  <c r="AD235" i="5"/>
  <c r="AE235" i="5" s="1" a="1"/>
  <c r="AE235" i="5" s="1"/>
  <c r="AG235" i="5" s="1"/>
  <c r="AD183" i="5"/>
  <c r="AE183" i="5" s="1" a="1"/>
  <c r="AE183" i="5" s="1"/>
  <c r="AG183" i="5" s="1"/>
  <c r="AD167" i="5"/>
  <c r="AE167" i="5" s="1" a="1"/>
  <c r="AE167" i="5" s="1"/>
  <c r="AG167" i="5" s="1"/>
  <c r="AD131" i="5"/>
  <c r="DI131" i="5" s="1" a="1"/>
  <c r="DI131" i="5" s="1"/>
  <c r="AD240" i="5"/>
  <c r="AE240" i="5" s="1" a="1"/>
  <c r="AE240" i="5" s="1"/>
  <c r="AG240" i="5" s="1"/>
  <c r="AD208" i="5"/>
  <c r="AE208" i="5" s="1" a="1"/>
  <c r="AE208" i="5" s="1"/>
  <c r="AG208" i="5" s="1"/>
  <c r="AD184" i="5"/>
  <c r="DI184" i="5" s="1" a="1"/>
  <c r="DI184" i="5" s="1"/>
  <c r="AD152" i="5"/>
  <c r="AE152" i="5" s="1" a="1"/>
  <c r="AE152" i="5" s="1"/>
  <c r="AG152" i="5" s="1"/>
  <c r="AD275" i="5"/>
  <c r="AE275" i="5" s="1" a="1"/>
  <c r="AE275" i="5" s="1"/>
  <c r="AG275" i="5" s="1"/>
  <c r="AD259" i="5"/>
  <c r="DI259" i="5" s="1" a="1"/>
  <c r="DI259" i="5" s="1"/>
  <c r="AD227" i="5"/>
  <c r="DI227" i="5" s="1" a="1"/>
  <c r="DI227" i="5" s="1"/>
  <c r="AD179" i="5"/>
  <c r="AE179" i="5" s="1" a="1"/>
  <c r="AE179" i="5" s="1"/>
  <c r="AG179" i="5" s="1"/>
  <c r="AD556" i="5"/>
  <c r="AE556" i="5" s="1" a="1"/>
  <c r="AE556" i="5" s="1"/>
  <c r="AG556" i="5" s="1"/>
  <c r="AD1141" i="5"/>
  <c r="AE1141" i="5" s="1" a="1"/>
  <c r="AE1141" i="5" s="1"/>
  <c r="AG1141" i="5" s="1"/>
  <c r="AD1114" i="5"/>
  <c r="AE1114" i="5" s="1" a="1"/>
  <c r="AE1114" i="5" s="1"/>
  <c r="AG1114" i="5" s="1"/>
  <c r="AD447" i="5"/>
  <c r="AE447" i="5" s="1" a="1"/>
  <c r="AE447" i="5" s="1"/>
  <c r="AG447" i="5" s="1"/>
  <c r="AD844" i="5"/>
  <c r="DI844" i="5" s="1" a="1"/>
  <c r="DI844" i="5" s="1"/>
  <c r="AD848" i="5"/>
  <c r="AE848" i="5" s="1" a="1"/>
  <c r="AE848" i="5" s="1"/>
  <c r="AG848" i="5" s="1"/>
  <c r="AD845" i="5"/>
  <c r="AE845" i="5" s="1" a="1"/>
  <c r="AE845" i="5" s="1"/>
  <c r="AG845" i="5" s="1"/>
  <c r="AD16" i="5"/>
  <c r="DI16" i="5" s="1" a="1"/>
  <c r="DI16" i="5" s="1"/>
  <c r="AD851" i="5"/>
  <c r="DI851" i="5" s="1" a="1"/>
  <c r="DI851" i="5" s="1"/>
  <c r="AD623" i="5"/>
  <c r="AE623" i="5" s="1" a="1"/>
  <c r="AE623" i="5" s="1"/>
  <c r="AG623" i="5" s="1"/>
  <c r="AD850" i="5"/>
  <c r="DI850" i="5" s="1" a="1"/>
  <c r="DI850" i="5" s="1"/>
  <c r="AD626" i="5"/>
  <c r="DI626" i="5" s="1" a="1"/>
  <c r="DI626" i="5" s="1"/>
  <c r="AD85" i="5"/>
  <c r="DI85" i="5" s="1" a="1"/>
  <c r="DI85" i="5" s="1"/>
  <c r="AD22" i="5"/>
  <c r="DI22" i="5" s="1" a="1"/>
  <c r="DI22" i="5" s="1"/>
  <c r="AD58" i="5"/>
  <c r="AE58" i="5" s="1" a="1"/>
  <c r="AE58" i="5" s="1"/>
  <c r="AG58" i="5" s="1"/>
  <c r="AD102" i="5"/>
  <c r="AE102" i="5" s="1" a="1"/>
  <c r="AE102" i="5" s="1"/>
  <c r="AG102" i="5" s="1"/>
  <c r="AD23" i="5"/>
  <c r="AE23" i="5" s="1" a="1"/>
  <c r="AE23" i="5" s="1"/>
  <c r="AG23" i="5" s="1"/>
  <c r="AD88" i="5"/>
  <c r="DI88" i="5" s="1" a="1"/>
  <c r="DI88" i="5" s="1"/>
  <c r="AD56" i="5"/>
  <c r="DI56" i="5" s="1" a="1"/>
  <c r="DI56" i="5" s="1"/>
  <c r="AD26" i="5"/>
  <c r="DI26" i="5" s="1" a="1"/>
  <c r="DI26" i="5" s="1"/>
  <c r="AD103" i="5"/>
  <c r="DI103" i="5" s="1" a="1"/>
  <c r="DI103" i="5" s="1"/>
  <c r="AD83" i="5"/>
  <c r="DI83" i="5" s="1" a="1"/>
  <c r="DI83" i="5" s="1"/>
  <c r="AD40" i="5"/>
  <c r="AE40" i="5" s="1" a="1"/>
  <c r="AE40" i="5" s="1"/>
  <c r="AG40" i="5" s="1"/>
  <c r="AD37" i="5"/>
  <c r="AE37" i="5" s="1" a="1"/>
  <c r="AE37" i="5" s="1"/>
  <c r="AG37" i="5" s="1"/>
  <c r="AD1085" i="5"/>
  <c r="AE1085" i="5" s="1" a="1"/>
  <c r="AE1085" i="5" s="1"/>
  <c r="AG1085" i="5" s="1"/>
  <c r="AD620" i="5"/>
  <c r="AE620" i="5" s="1" a="1"/>
  <c r="AE620" i="5" s="1"/>
  <c r="AG620" i="5" s="1"/>
  <c r="AD912" i="5"/>
  <c r="DI912" i="5" s="1" a="1"/>
  <c r="DI912" i="5" s="1"/>
  <c r="AD536" i="5"/>
  <c r="AE536" i="5" s="1" a="1"/>
  <c r="AE536" i="5" s="1"/>
  <c r="AG536" i="5" s="1"/>
  <c r="AD1052" i="5"/>
  <c r="AE1052" i="5" s="1" a="1"/>
  <c r="AE1052" i="5" s="1"/>
  <c r="AG1052" i="5" s="1"/>
  <c r="AD520" i="5"/>
  <c r="DI520" i="5" s="1" a="1"/>
  <c r="DI520" i="5" s="1"/>
  <c r="AD736" i="5"/>
  <c r="AE736" i="5" s="1" a="1"/>
  <c r="AE736" i="5" s="1"/>
  <c r="AG736" i="5" s="1"/>
  <c r="AD913" i="5"/>
  <c r="AE913" i="5" s="1" a="1"/>
  <c r="AE913" i="5" s="1"/>
  <c r="AG913" i="5" s="1"/>
  <c r="AD873" i="5"/>
  <c r="AE873" i="5" s="1" a="1"/>
  <c r="AE873" i="5" s="1"/>
  <c r="AG873" i="5" s="1"/>
  <c r="AD733" i="5"/>
  <c r="AE733" i="5" s="1" a="1"/>
  <c r="AE733" i="5" s="1"/>
  <c r="AG733" i="5" s="1"/>
  <c r="AD525" i="5"/>
  <c r="DI525" i="5" s="1" a="1"/>
  <c r="DI525" i="5" s="1"/>
  <c r="AD509" i="5"/>
  <c r="AE509" i="5" s="1" a="1"/>
  <c r="AE509" i="5" s="1"/>
  <c r="AG509" i="5" s="1"/>
  <c r="AD911" i="5"/>
  <c r="AE911" i="5" s="1" a="1"/>
  <c r="AE911" i="5" s="1"/>
  <c r="AG911" i="5" s="1"/>
  <c r="AD835" i="5"/>
  <c r="AE835" i="5" s="1" a="1"/>
  <c r="AE835" i="5" s="1"/>
  <c r="AG835" i="5" s="1"/>
  <c r="AD791" i="5"/>
  <c r="DI791" i="5" s="1" a="1"/>
  <c r="DI791" i="5" s="1"/>
  <c r="AD599" i="5"/>
  <c r="AE599" i="5" s="1" a="1"/>
  <c r="AE599" i="5" s="1"/>
  <c r="AG599" i="5" s="1"/>
  <c r="AD539" i="5"/>
  <c r="AE539" i="5" s="1" a="1"/>
  <c r="AE539" i="5" s="1"/>
  <c r="AG539" i="5" s="1"/>
  <c r="AD519" i="5"/>
  <c r="AE519" i="5" s="1" a="1"/>
  <c r="AE519" i="5" s="1"/>
  <c r="AG519" i="5" s="1"/>
  <c r="AD503" i="5"/>
  <c r="AE503" i="5" s="1" a="1"/>
  <c r="AE503" i="5" s="1"/>
  <c r="AG503" i="5" s="1"/>
  <c r="AD914" i="5"/>
  <c r="AE914" i="5" s="1" a="1"/>
  <c r="AE914" i="5" s="1"/>
  <c r="AG914" i="5" s="1"/>
  <c r="AD838" i="5"/>
  <c r="AE838" i="5" s="1" a="1"/>
  <c r="AE838" i="5" s="1"/>
  <c r="AG838" i="5" s="1"/>
  <c r="AD734" i="5"/>
  <c r="AE734" i="5" s="1" a="1"/>
  <c r="AE734" i="5" s="1"/>
  <c r="AG734" i="5" s="1"/>
  <c r="AD586" i="5"/>
  <c r="AE586" i="5" s="1" a="1"/>
  <c r="AE586" i="5" s="1"/>
  <c r="AG586" i="5" s="1"/>
  <c r="AD526" i="5"/>
  <c r="AE526" i="5" s="1" a="1"/>
  <c r="AE526" i="5" s="1"/>
  <c r="AG526" i="5" s="1"/>
  <c r="AD510" i="5"/>
  <c r="AE510" i="5" s="1" a="1"/>
  <c r="AE510" i="5" s="1"/>
  <c r="AG510" i="5" s="1"/>
  <c r="AD897" i="5"/>
  <c r="DI897" i="5" s="1" a="1"/>
  <c r="DI897" i="5" s="1"/>
  <c r="AD424" i="5"/>
  <c r="AE424" i="5" s="1" a="1"/>
  <c r="AE424" i="5" s="1"/>
  <c r="AG424" i="5" s="1"/>
  <c r="AD395" i="5"/>
  <c r="AE395" i="5" s="1" a="1"/>
  <c r="AE395" i="5" s="1"/>
  <c r="AG395" i="5" s="1"/>
  <c r="AD1146" i="5"/>
  <c r="AE1146" i="5" s="1" a="1"/>
  <c r="AE1146" i="5" s="1"/>
  <c r="AG1146" i="5" s="1"/>
  <c r="AD796" i="5"/>
  <c r="AE796" i="5" s="1" a="1"/>
  <c r="AE796" i="5" s="1"/>
  <c r="AG796" i="5" s="1"/>
  <c r="AD1133" i="5"/>
  <c r="DI1133" i="5" s="1" a="1"/>
  <c r="DI1133" i="5" s="1"/>
  <c r="AD1132" i="5"/>
  <c r="AE1132" i="5" s="1" a="1"/>
  <c r="AE1132" i="5" s="1"/>
  <c r="AG1132" i="5" s="1"/>
  <c r="AD921" i="5"/>
  <c r="DI921" i="5" s="1" a="1"/>
  <c r="DI921" i="5" s="1"/>
  <c r="AD625" i="5"/>
  <c r="AE625" i="5" s="1" a="1"/>
  <c r="AE625" i="5" s="1"/>
  <c r="AG625" i="5" s="1"/>
  <c r="AD81" i="5"/>
  <c r="DI81" i="5" s="1" a="1"/>
  <c r="DI81" i="5" s="1"/>
  <c r="AD843" i="5"/>
  <c r="DI843" i="5" s="1" a="1"/>
  <c r="DI843" i="5" s="1"/>
  <c r="AD38" i="5"/>
  <c r="DI38" i="5" s="1" a="1"/>
  <c r="DI38" i="5" s="1"/>
  <c r="AD842" i="5"/>
  <c r="AE842" i="5" s="1" a="1"/>
  <c r="AE842" i="5" s="1"/>
  <c r="AG842" i="5" s="1"/>
  <c r="AD117" i="5"/>
  <c r="AE117" i="5" s="1" a="1"/>
  <c r="AE117" i="5" s="1"/>
  <c r="AG117" i="5" s="1"/>
  <c r="AD53" i="5"/>
  <c r="AE53" i="5" s="1" a="1"/>
  <c r="AE53" i="5" s="1"/>
  <c r="AG53" i="5" s="1"/>
  <c r="AD98" i="5"/>
  <c r="DI98" i="5" s="1" a="1"/>
  <c r="DI98" i="5" s="1"/>
  <c r="AD39" i="5"/>
  <c r="AE39" i="5" s="1" a="1"/>
  <c r="AE39" i="5" s="1"/>
  <c r="AG39" i="5" s="1"/>
  <c r="AD86" i="5"/>
  <c r="AE86" i="5" s="1" a="1"/>
  <c r="AE86" i="5" s="1"/>
  <c r="AG86" i="5" s="1"/>
  <c r="AD100" i="5"/>
  <c r="AE100" i="5" s="1" a="1"/>
  <c r="AE100" i="5" s="1"/>
  <c r="AG100" i="5" s="1"/>
  <c r="AD80" i="5"/>
  <c r="AE80" i="5" s="1" a="1"/>
  <c r="AE80" i="5" s="1"/>
  <c r="AG80" i="5" s="1"/>
  <c r="AD42" i="5"/>
  <c r="AE42" i="5" s="1" a="1"/>
  <c r="AE42" i="5" s="1"/>
  <c r="AG42" i="5" s="1"/>
  <c r="AD115" i="5"/>
  <c r="DI115" i="5" s="1" a="1"/>
  <c r="DI115" i="5" s="1"/>
  <c r="AD95" i="5"/>
  <c r="AE95" i="5" s="1" a="1"/>
  <c r="AE95" i="5" s="1"/>
  <c r="AG95" i="5" s="1"/>
  <c r="AD59" i="5"/>
  <c r="AE59" i="5" s="1" a="1"/>
  <c r="AE59" i="5" s="1"/>
  <c r="AG59" i="5" s="1"/>
  <c r="AD8" i="5"/>
  <c r="AE8" i="5" s="1" a="1"/>
  <c r="AE8" i="5" s="1"/>
  <c r="AG8" i="5" s="1"/>
  <c r="AD876" i="5"/>
  <c r="AE876" i="5" s="1" a="1"/>
  <c r="AE876" i="5" s="1"/>
  <c r="AG876" i="5" s="1"/>
  <c r="AD512" i="5"/>
  <c r="AE512" i="5" s="1" a="1"/>
  <c r="AE512" i="5" s="1"/>
  <c r="AG512" i="5" s="1"/>
  <c r="AD600" i="5"/>
  <c r="AE600" i="5" s="1" a="1"/>
  <c r="AE600" i="5" s="1"/>
  <c r="AG600" i="5" s="1"/>
  <c r="AD508" i="5"/>
  <c r="AE508" i="5" s="1" a="1"/>
  <c r="AE508" i="5" s="1"/>
  <c r="AG508" i="5" s="1"/>
  <c r="AD836" i="5"/>
  <c r="DI836" i="5" s="1" a="1"/>
  <c r="DI836" i="5" s="1"/>
  <c r="AD1072" i="5"/>
  <c r="AE1072" i="5" s="1" a="1"/>
  <c r="AE1072" i="5" s="1"/>
  <c r="AG1072" i="5" s="1"/>
  <c r="AD528" i="5"/>
  <c r="AE528" i="5" s="1" a="1"/>
  <c r="AE528" i="5" s="1"/>
  <c r="AG528" i="5" s="1"/>
  <c r="AD881" i="5"/>
  <c r="AE881" i="5" s="1" a="1"/>
  <c r="AE881" i="5" s="1"/>
  <c r="AG881" i="5" s="1"/>
  <c r="AD801" i="5"/>
  <c r="AE801" i="5" s="1" a="1"/>
  <c r="AE801" i="5" s="1"/>
  <c r="AG801" i="5" s="1"/>
  <c r="AD533" i="5"/>
  <c r="AE533" i="5" s="1" a="1"/>
  <c r="AE533" i="5" s="1"/>
  <c r="AG533" i="5" s="1"/>
  <c r="AD517" i="5"/>
  <c r="DI517" i="5" s="1" a="1"/>
  <c r="DI517" i="5" s="1"/>
  <c r="AD1083" i="5"/>
  <c r="DI1083" i="5" s="1" a="1"/>
  <c r="DI1083" i="5" s="1"/>
  <c r="AD879" i="5"/>
  <c r="AE879" i="5" s="1" a="1"/>
  <c r="AE879" i="5" s="1"/>
  <c r="AG879" i="5" s="1"/>
  <c r="AD799" i="5"/>
  <c r="AE799" i="5" s="1" a="1"/>
  <c r="AE799" i="5" s="1"/>
  <c r="AG799" i="5" s="1"/>
  <c r="AD731" i="5"/>
  <c r="AE731" i="5" s="1" a="1"/>
  <c r="AE731" i="5" s="1"/>
  <c r="AG731" i="5" s="1"/>
  <c r="AD587" i="5"/>
  <c r="DI587" i="5" s="1" a="1"/>
  <c r="DI587" i="5" s="1"/>
  <c r="AD531" i="5"/>
  <c r="DI531" i="5" s="1" a="1"/>
  <c r="DI531" i="5" s="1"/>
  <c r="AD511" i="5"/>
  <c r="AE511" i="5" s="1" a="1"/>
  <c r="AE511" i="5" s="1"/>
  <c r="AG511" i="5" s="1"/>
  <c r="AD986" i="5"/>
  <c r="AE986" i="5" s="1" a="1"/>
  <c r="AE986" i="5" s="1"/>
  <c r="AG986" i="5" s="1"/>
  <c r="AD878" i="5"/>
  <c r="AE878" i="5" s="1" a="1"/>
  <c r="AE878" i="5" s="1"/>
  <c r="AG878" i="5" s="1"/>
  <c r="AD794" i="5"/>
  <c r="AE794" i="5" s="1" a="1"/>
  <c r="AE794" i="5" s="1"/>
  <c r="AG794" i="5" s="1"/>
  <c r="AD598" i="5"/>
  <c r="AE598" i="5" s="1" a="1"/>
  <c r="AE598" i="5" s="1"/>
  <c r="AG598" i="5" s="1"/>
  <c r="AD534" i="5"/>
  <c r="AE534" i="5" s="1" a="1"/>
  <c r="AE534" i="5" s="1"/>
  <c r="AG534" i="5" s="1"/>
  <c r="AD518" i="5"/>
  <c r="AE518" i="5" s="1" a="1"/>
  <c r="AE518" i="5" s="1"/>
  <c r="AG518" i="5" s="1"/>
  <c r="AD644" i="5"/>
  <c r="DI644" i="5" s="1" a="1"/>
  <c r="DI644" i="5" s="1"/>
  <c r="AD427" i="5"/>
  <c r="AD1058" i="5"/>
  <c r="AE1058" i="5" s="1" a="1"/>
  <c r="AE1058" i="5" s="1"/>
  <c r="AG1058" i="5" s="1"/>
  <c r="AD1147" i="5"/>
  <c r="AE1147" i="5" s="1" a="1"/>
  <c r="AE1147" i="5" s="1"/>
  <c r="AG1147" i="5" s="1"/>
  <c r="AD554" i="5"/>
  <c r="AE554" i="5" s="1" a="1"/>
  <c r="AE554" i="5" s="1"/>
  <c r="DI554" i="5" s="1" a="1"/>
  <c r="DI554" i="5" s="1"/>
  <c r="AD1089" i="5"/>
  <c r="AE1089" i="5" s="1" a="1"/>
  <c r="AE1089" i="5" s="1"/>
  <c r="AG1089" i="5" s="1"/>
  <c r="AD703" i="5"/>
  <c r="AE703" i="5" s="1" a="1"/>
  <c r="AE703" i="5" s="1"/>
  <c r="AG703" i="5" s="1"/>
  <c r="AD1107" i="5"/>
  <c r="AE1107" i="5" s="1" a="1"/>
  <c r="AE1107" i="5" s="1"/>
  <c r="AG1107" i="5" s="1"/>
  <c r="AD553" i="5"/>
  <c r="AE553" i="5" s="1" a="1"/>
  <c r="AE553" i="5" s="1"/>
  <c r="AG553" i="5" s="1"/>
  <c r="AD340" i="5"/>
  <c r="AE340" i="5" s="1" a="1"/>
  <c r="AE340" i="5" s="1"/>
  <c r="AG340" i="5" s="1"/>
  <c r="AD1116" i="5"/>
  <c r="AD1126" i="5"/>
  <c r="AE1126" i="5" s="1" a="1"/>
  <c r="AE1126" i="5" s="1"/>
  <c r="AG1126" i="5" s="1"/>
  <c r="AD588" i="5"/>
  <c r="AE588" i="5" s="1" a="1"/>
  <c r="AE588" i="5" s="1"/>
  <c r="AG588" i="5" s="1"/>
  <c r="AD385" i="5"/>
  <c r="AE385" i="5" s="1" a="1"/>
  <c r="AE385" i="5" s="1"/>
  <c r="AG385" i="5" s="1"/>
  <c r="AD1043" i="5"/>
  <c r="AE1043" i="5" s="1" a="1"/>
  <c r="AE1043" i="5" s="1"/>
  <c r="AG1043" i="5" s="1"/>
  <c r="AD592" i="5"/>
  <c r="AE592" i="5" s="1" a="1"/>
  <c r="AE592" i="5" s="1"/>
  <c r="AG592" i="5" s="1"/>
  <c r="AD800" i="5"/>
  <c r="AE800" i="5" s="1" a="1"/>
  <c r="AE800" i="5" s="1"/>
  <c r="AG800" i="5" s="1"/>
  <c r="AD924" i="5"/>
  <c r="AE924" i="5" s="1" a="1"/>
  <c r="AE924" i="5" s="1"/>
  <c r="DI924" i="5" s="1" a="1"/>
  <c r="DI924" i="5" s="1"/>
  <c r="AD1123" i="5"/>
  <c r="AE1123" i="5" s="1" a="1"/>
  <c r="AE1123" i="5" s="1"/>
  <c r="AG1123" i="5" s="1"/>
  <c r="AD1150" i="5"/>
  <c r="AE1150" i="5" s="1" a="1"/>
  <c r="AE1150" i="5" s="1"/>
  <c r="DI1150" i="5" s="1" a="1"/>
  <c r="DI1150" i="5" s="1"/>
  <c r="AD582" i="5"/>
  <c r="AE582" i="5" s="1" a="1"/>
  <c r="AE582" i="5" s="1"/>
  <c r="AG582" i="5" s="1"/>
  <c r="AD1109" i="5"/>
  <c r="DI1109" i="5" s="1" a="1"/>
  <c r="DI1109" i="5" s="1"/>
  <c r="AD1060" i="5"/>
  <c r="AE1060" i="5" s="1" a="1"/>
  <c r="AE1060" i="5" s="1"/>
  <c r="AG1060" i="5" s="1"/>
  <c r="AD984" i="5"/>
  <c r="AE984" i="5" s="1" a="1"/>
  <c r="AE984" i="5" s="1"/>
  <c r="AG984" i="5" s="1"/>
  <c r="AD399" i="5"/>
  <c r="AD1049" i="5"/>
  <c r="AE1049" i="5" s="1" a="1"/>
  <c r="AE1049" i="5" s="1"/>
  <c r="AG1049" i="5" s="1"/>
  <c r="AD589" i="5"/>
  <c r="AE589" i="5" s="1" a="1"/>
  <c r="AE589" i="5" s="1"/>
  <c r="AG589" i="5" s="1"/>
  <c r="AD471" i="5"/>
  <c r="AE471" i="5" s="1" a="1"/>
  <c r="AE471" i="5" s="1"/>
  <c r="DI471" i="5" s="1" a="1"/>
  <c r="DI471" i="5" s="1"/>
  <c r="AD902" i="5"/>
  <c r="AE902" i="5" s="1" a="1"/>
  <c r="AE902" i="5" s="1"/>
  <c r="AG902" i="5" s="1"/>
  <c r="AD396" i="5"/>
  <c r="AE396" i="5" s="1" a="1"/>
  <c r="AE396" i="5" s="1"/>
  <c r="AG396" i="5" s="1"/>
  <c r="AD992" i="5"/>
  <c r="AE992" i="5" s="1" a="1"/>
  <c r="AE992" i="5" s="1"/>
  <c r="AG992" i="5" s="1"/>
  <c r="AD1111" i="5"/>
  <c r="AE1111" i="5" s="1" a="1"/>
  <c r="AE1111" i="5" s="1"/>
  <c r="AG1111" i="5" s="1"/>
  <c r="AD558" i="5"/>
  <c r="AE558" i="5" s="1" a="1"/>
  <c r="AE558" i="5" s="1"/>
  <c r="AD741" i="5"/>
  <c r="AD716" i="5"/>
  <c r="AE716" i="5" s="1" a="1"/>
  <c r="AE716" i="5" s="1"/>
  <c r="AG716" i="5" s="1"/>
  <c r="AD1057" i="5"/>
  <c r="DI1057" i="5" s="1" a="1"/>
  <c r="DI1057" i="5" s="1"/>
  <c r="AD1091" i="5"/>
  <c r="AE1091" i="5" s="1" a="1"/>
  <c r="AE1091" i="5" s="1"/>
  <c r="AG1091" i="5" s="1"/>
  <c r="AD1090" i="5"/>
  <c r="AE1090" i="5" s="1" a="1"/>
  <c r="AE1090" i="5" s="1"/>
  <c r="AG1090" i="5" s="1"/>
  <c r="AD983" i="5"/>
  <c r="AE983" i="5" s="1" a="1"/>
  <c r="AE983" i="5" s="1"/>
  <c r="AG983" i="5" s="1"/>
  <c r="AD428" i="5"/>
  <c r="AD997" i="5"/>
  <c r="AE997" i="5" s="1" a="1"/>
  <c r="AE997" i="5" s="1"/>
  <c r="DI997" i="5" s="1" a="1"/>
  <c r="DI997" i="5" s="1"/>
  <c r="AD474" i="5"/>
  <c r="AE474" i="5" s="1" a="1"/>
  <c r="AE474" i="5" s="1"/>
  <c r="AG474" i="5" s="1"/>
  <c r="AD705" i="5"/>
  <c r="AE705" i="5" s="1" a="1"/>
  <c r="AE705" i="5" s="1"/>
  <c r="AG705" i="5" s="1"/>
  <c r="AD581" i="5"/>
  <c r="AE581" i="5" s="1" a="1"/>
  <c r="AE581" i="5" s="1"/>
  <c r="AG581" i="5" s="1"/>
  <c r="AD927" i="5"/>
  <c r="AE927" i="5" s="1" a="1"/>
  <c r="AE927" i="5" s="1"/>
  <c r="DI927" i="5" s="1" a="1"/>
  <c r="DI927" i="5" s="1"/>
  <c r="AD926" i="5"/>
  <c r="AE926" i="5" s="1" a="1"/>
  <c r="AE926" i="5" s="1"/>
  <c r="AG926" i="5" s="1"/>
  <c r="AD472" i="5"/>
  <c r="AE472" i="5" s="1" a="1"/>
  <c r="AE472" i="5" s="1"/>
  <c r="AG472" i="5" s="1"/>
  <c r="AD1152" i="5"/>
  <c r="AE1152" i="5" s="1" a="1"/>
  <c r="AE1152" i="5" s="1"/>
  <c r="AG1152" i="5" s="1"/>
  <c r="AD1149" i="5"/>
  <c r="AE1149" i="5" s="1" a="1"/>
  <c r="AE1149" i="5" s="1"/>
  <c r="AG1149" i="5" s="1"/>
  <c r="AD1044" i="5"/>
  <c r="AE1044" i="5" s="1" a="1"/>
  <c r="AE1044" i="5" s="1"/>
  <c r="AG1044" i="5" s="1"/>
  <c r="AD1110" i="5"/>
  <c r="AE1110" i="5" s="1" a="1"/>
  <c r="AE1110" i="5" s="1"/>
  <c r="AG1110" i="5" s="1"/>
  <c r="AD1006" i="5"/>
  <c r="AE1006" i="5" s="1" a="1"/>
  <c r="AE1006" i="5" s="1"/>
  <c r="AG1006" i="5" s="1"/>
  <c r="AD1045" i="5"/>
  <c r="AE1045" i="5" s="1" a="1"/>
  <c r="AE1045" i="5" s="1"/>
  <c r="AG1045" i="5" s="1"/>
  <c r="AD993" i="5"/>
  <c r="AE993" i="5" s="1" a="1"/>
  <c r="AE993" i="5" s="1"/>
  <c r="AG993" i="5" s="1"/>
  <c r="AD1059" i="5"/>
  <c r="AE1059" i="5" s="1" a="1"/>
  <c r="AE1059" i="5" s="1"/>
  <c r="AG1059" i="5" s="1"/>
  <c r="AD1008" i="5"/>
  <c r="AE1008" i="5" s="1" a="1"/>
  <c r="AE1008" i="5" s="1"/>
  <c r="AG1008" i="5" s="1"/>
  <c r="AD425" i="5"/>
  <c r="AE425" i="5" s="1" a="1"/>
  <c r="AE425" i="5" s="1"/>
  <c r="AG425" i="5" s="1"/>
  <c r="AD1125" i="5"/>
  <c r="AE1125" i="5" s="1" a="1"/>
  <c r="AE1125" i="5" s="1"/>
  <c r="AG1125" i="5" s="1"/>
  <c r="AD1121" i="5"/>
  <c r="AE1121" i="5" s="1" a="1"/>
  <c r="AE1121" i="5" s="1"/>
  <c r="DI1121" i="5" s="1" a="1"/>
  <c r="DI1121" i="5" s="1"/>
  <c r="AD1088" i="5"/>
  <c r="AE1088" i="5" s="1" a="1"/>
  <c r="AE1088" i="5" s="1"/>
  <c r="AG1088" i="5" s="1"/>
  <c r="AD593" i="5"/>
  <c r="AE593" i="5" s="1" a="1"/>
  <c r="AE593" i="5" s="1"/>
  <c r="AG593" i="5" s="1"/>
  <c r="AD1127" i="5"/>
  <c r="AE1127" i="5" s="1" a="1"/>
  <c r="AE1127" i="5" s="1"/>
  <c r="AG1127" i="5" s="1"/>
  <c r="AD579" i="5"/>
  <c r="AE579" i="5" s="1" a="1"/>
  <c r="AE579" i="5" s="1"/>
  <c r="DI579" i="5" s="1" a="1"/>
  <c r="DI579" i="5" s="1"/>
  <c r="AD594" i="5"/>
  <c r="AE594" i="5" s="1" a="1"/>
  <c r="AE594" i="5" s="1"/>
  <c r="AG594" i="5" s="1"/>
  <c r="AD475" i="5"/>
  <c r="AE475" i="5" s="1" a="1"/>
  <c r="AE475" i="5" s="1"/>
  <c r="AG475" i="5" s="1"/>
  <c r="AD1151" i="5"/>
  <c r="AE1151" i="5" s="1" a="1"/>
  <c r="AE1151" i="5" s="1"/>
  <c r="AG1151" i="5" s="1"/>
  <c r="AD1153" i="5"/>
  <c r="AD1124" i="5"/>
  <c r="AE1124" i="5" s="1" a="1"/>
  <c r="AE1124" i="5" s="1"/>
  <c r="DI1124" i="5" s="1" a="1"/>
  <c r="DI1124" i="5" s="1"/>
  <c r="AD580" i="5"/>
  <c r="AE580" i="5" s="1" a="1"/>
  <c r="AE580" i="5" s="1"/>
  <c r="AD925" i="5"/>
  <c r="AE925" i="5" s="1" a="1"/>
  <c r="AE925" i="5" s="1"/>
  <c r="AG925" i="5" s="1"/>
  <c r="AD585" i="5"/>
  <c r="AE585" i="5" s="1" a="1"/>
  <c r="AE585" i="5" s="1"/>
  <c r="AG585" i="5" s="1"/>
  <c r="AD1087" i="5"/>
  <c r="AE1087" i="5" s="1" a="1"/>
  <c r="AE1087" i="5" s="1"/>
  <c r="AG1087" i="5" s="1"/>
  <c r="AD1122" i="5"/>
  <c r="AE1122" i="5" s="1" a="1"/>
  <c r="AE1122" i="5" s="1"/>
  <c r="AG1122" i="5" s="1"/>
  <c r="AD470" i="5"/>
  <c r="AE470" i="5" s="1" a="1"/>
  <c r="AE470" i="5" s="1"/>
  <c r="AG470" i="5" s="1"/>
  <c r="AD398" i="5"/>
  <c r="AE398" i="5" s="1" a="1"/>
  <c r="AE398" i="5" s="1"/>
  <c r="AG398" i="5" s="1"/>
  <c r="AD423" i="5"/>
  <c r="AE423" i="5" s="1" a="1"/>
  <c r="AE423" i="5" s="1"/>
  <c r="AG423" i="5" s="1"/>
  <c r="AD389" i="5"/>
  <c r="AE389" i="5" s="1" a="1"/>
  <c r="AE389" i="5" s="1"/>
  <c r="AG389" i="5" s="1"/>
  <c r="AD1048" i="5"/>
  <c r="AE1048" i="5" s="1" a="1"/>
  <c r="AE1048" i="5" s="1"/>
  <c r="AG1048" i="5" s="1"/>
  <c r="AD1099" i="5"/>
  <c r="AE1099" i="5" s="1" a="1"/>
  <c r="AE1099" i="5" s="1"/>
  <c r="AG1099" i="5" s="1"/>
  <c r="AD390" i="5"/>
  <c r="DI390" i="5" s="1" a="1"/>
  <c r="DI390" i="5" s="1"/>
  <c r="AD415" i="5"/>
  <c r="AE415" i="5" s="1" a="1"/>
  <c r="AE415" i="5" s="1"/>
  <c r="AG415" i="5" s="1"/>
  <c r="AD1115" i="5"/>
  <c r="AE1115" i="5" s="1" a="1"/>
  <c r="AE1115" i="5" s="1"/>
  <c r="AG1115" i="5" s="1"/>
  <c r="AD1101" i="5"/>
  <c r="DI1101" i="5" s="1" a="1"/>
  <c r="DI1101" i="5" s="1"/>
  <c r="AD985" i="5"/>
  <c r="AE985" i="5" s="1" a="1"/>
  <c r="AE985" i="5" s="1"/>
  <c r="AG985" i="5" s="1"/>
  <c r="AD1144" i="5"/>
  <c r="AE1144" i="5" s="1" a="1"/>
  <c r="AE1144" i="5" s="1"/>
  <c r="AG1144" i="5" s="1"/>
  <c r="AD1050" i="5"/>
  <c r="AE1050" i="5" s="1" a="1"/>
  <c r="AE1050" i="5" s="1"/>
  <c r="AG1050" i="5" s="1"/>
  <c r="AD404" i="5"/>
  <c r="AE404" i="5" s="1" a="1"/>
  <c r="AE404" i="5" s="1"/>
  <c r="AG404" i="5" s="1"/>
  <c r="AD391" i="5"/>
  <c r="AE391" i="5" s="1" a="1"/>
  <c r="AE391" i="5" s="1"/>
  <c r="AG391" i="5" s="1"/>
  <c r="AD1100" i="5"/>
  <c r="DI1100" i="5" s="1" a="1"/>
  <c r="DI1100" i="5" s="1"/>
  <c r="AD410" i="5"/>
  <c r="AE410" i="5" s="1" a="1"/>
  <c r="AE410" i="5" s="1"/>
  <c r="AG410" i="5" s="1"/>
  <c r="AD1051" i="5"/>
  <c r="AE1051" i="5" s="1" a="1"/>
  <c r="AE1051" i="5" s="1"/>
  <c r="AG1051" i="5" s="1"/>
  <c r="AD422" i="5"/>
  <c r="AE422" i="5" s="1" a="1"/>
  <c r="AE422" i="5" s="1"/>
  <c r="AG422" i="5" s="1"/>
  <c r="AD416" i="5"/>
  <c r="DI416" i="5" s="1" a="1"/>
  <c r="DI416" i="5" s="1"/>
  <c r="AD392" i="5"/>
  <c r="AE392" i="5" s="1" a="1"/>
  <c r="AE392" i="5" s="1"/>
  <c r="AG392" i="5" s="1"/>
  <c r="AD411" i="5"/>
  <c r="DI411" i="5" s="1" a="1"/>
  <c r="DI411" i="5" s="1"/>
  <c r="AD1117" i="5"/>
  <c r="DI1117" i="5" s="1" a="1"/>
  <c r="DI1117" i="5" s="1"/>
  <c r="AD1145" i="5"/>
  <c r="AE1145" i="5" s="1" a="1"/>
  <c r="AE1145" i="5" s="1"/>
  <c r="AG1145" i="5" s="1"/>
  <c r="AD413" i="5"/>
  <c r="DI413" i="5" s="1" a="1"/>
  <c r="DI413" i="5" s="1"/>
  <c r="AD1118" i="5"/>
  <c r="AE1118" i="5" s="1" a="1"/>
  <c r="AE1118" i="5" s="1"/>
  <c r="AG1118" i="5" s="1"/>
  <c r="AD414" i="5"/>
  <c r="AE414" i="5" s="1" a="1"/>
  <c r="AE414" i="5" s="1"/>
  <c r="AG414" i="5" s="1"/>
  <c r="AD412" i="5"/>
  <c r="AE412" i="5" s="1" a="1"/>
  <c r="AE412" i="5" s="1"/>
  <c r="AG412" i="5" s="1"/>
  <c r="AD388" i="5"/>
  <c r="AE388" i="5" s="1" a="1"/>
  <c r="AE388" i="5" s="1"/>
  <c r="AG388" i="5" s="1"/>
  <c r="AD1120" i="5"/>
  <c r="AE1120" i="5" s="1" a="1"/>
  <c r="AE1120" i="5" s="1"/>
  <c r="AG1120" i="5" s="1"/>
  <c r="AD1046" i="5"/>
  <c r="AE1046" i="5" s="1" a="1"/>
  <c r="AE1046" i="5" s="1"/>
  <c r="AG1046" i="5" s="1"/>
  <c r="AD420" i="5"/>
  <c r="AE420" i="5" s="1" a="1"/>
  <c r="AE420" i="5" s="1"/>
  <c r="AG420" i="5" s="1"/>
  <c r="AD823" i="5"/>
  <c r="AE823" i="5" s="1" a="1"/>
  <c r="AE823" i="5" s="1"/>
  <c r="AG823" i="5" s="1"/>
  <c r="AD1094" i="5"/>
  <c r="AE1094" i="5" s="1" a="1"/>
  <c r="AE1094" i="5" s="1"/>
  <c r="AG1094" i="5" s="1"/>
  <c r="AD439" i="5"/>
  <c r="AE439" i="5" s="1" a="1"/>
  <c r="AE439" i="5" s="1"/>
  <c r="AG439" i="5" s="1"/>
  <c r="AD825" i="5"/>
  <c r="AE825" i="5" s="1" a="1"/>
  <c r="AE825" i="5" s="1"/>
  <c r="AG825" i="5" s="1"/>
  <c r="AD658" i="5"/>
  <c r="AE658" i="5" s="1" a="1"/>
  <c r="AE658" i="5" s="1"/>
  <c r="AG658" i="5" s="1"/>
  <c r="AD637" i="5"/>
  <c r="AE637" i="5" s="1" a="1"/>
  <c r="AE637" i="5" s="1"/>
  <c r="AG637" i="5" s="1"/>
  <c r="AD468" i="5"/>
  <c r="AE468" i="5" s="1" a="1"/>
  <c r="AE468" i="5" s="1"/>
  <c r="AG468" i="5" s="1"/>
  <c r="AD1077" i="5"/>
  <c r="DI1077" i="5" s="1" a="1"/>
  <c r="DI1077" i="5" s="1"/>
  <c r="AD747" i="5"/>
  <c r="DI747" i="5" s="1" a="1"/>
  <c r="DI747" i="5" s="1"/>
  <c r="AD456" i="5"/>
  <c r="AE456" i="5" s="1" a="1"/>
  <c r="AE456" i="5" s="1"/>
  <c r="AG456" i="5" s="1"/>
  <c r="AD402" i="5"/>
  <c r="AE402" i="5" s="1" a="1"/>
  <c r="AE402" i="5" s="1"/>
  <c r="AG402" i="5" s="1"/>
  <c r="AD901" i="5"/>
  <c r="AE901" i="5" s="1" a="1"/>
  <c r="AE901" i="5" s="1"/>
  <c r="AG901" i="5" s="1"/>
  <c r="AD714" i="5"/>
  <c r="AE714" i="5" s="1" a="1"/>
  <c r="AE714" i="5" s="1"/>
  <c r="AG714" i="5" s="1"/>
  <c r="AD400" i="5"/>
  <c r="AE400" i="5" s="1" a="1"/>
  <c r="AE400" i="5" s="1"/>
  <c r="AG400" i="5" s="1"/>
  <c r="AD1047" i="5"/>
  <c r="AD418" i="5"/>
  <c r="AE418" i="5" s="1" a="1"/>
  <c r="AE418" i="5" s="1"/>
  <c r="AG418" i="5" s="1"/>
  <c r="AD618" i="5"/>
  <c r="AE618" i="5" s="1" a="1"/>
  <c r="AE618" i="5" s="1"/>
  <c r="AG618" i="5" s="1"/>
  <c r="AD386" i="5"/>
  <c r="AE386" i="5" s="1" a="1"/>
  <c r="AE386" i="5" s="1"/>
  <c r="AG386" i="5" s="1"/>
  <c r="AD417" i="5"/>
  <c r="AE417" i="5" s="1" a="1"/>
  <c r="AE417" i="5" s="1"/>
  <c r="DI417" i="5" s="1" a="1"/>
  <c r="DI417" i="5" s="1"/>
  <c r="AD1143" i="5"/>
  <c r="AE1143" i="5" s="1" a="1"/>
  <c r="AE1143" i="5" s="1"/>
  <c r="AG1143" i="5" s="1"/>
  <c r="AD466" i="5"/>
  <c r="AE466" i="5" s="1" a="1"/>
  <c r="AE466" i="5" s="1"/>
  <c r="AG466" i="5" s="1"/>
  <c r="AD453" i="5"/>
  <c r="DI453" i="5" s="1" a="1"/>
  <c r="DI453" i="5" s="1"/>
  <c r="AD659" i="5"/>
  <c r="AE659" i="5" s="1" a="1"/>
  <c r="AE659" i="5" s="1"/>
  <c r="AG659" i="5" s="1"/>
  <c r="AD638" i="5"/>
  <c r="DI638" i="5" s="1" a="1"/>
  <c r="DI638" i="5" s="1"/>
  <c r="AD440" i="5"/>
  <c r="DI440" i="5" s="1" a="1"/>
  <c r="DI440" i="5" s="1"/>
  <c r="AD660" i="5"/>
  <c r="AE660" i="5" s="1" a="1"/>
  <c r="AE660" i="5" s="1"/>
  <c r="AG660" i="5" s="1"/>
  <c r="AD1075" i="5"/>
  <c r="AE1075" i="5" s="1" a="1"/>
  <c r="AE1075" i="5" s="1"/>
  <c r="AG1075" i="5" s="1"/>
  <c r="AD441" i="5"/>
  <c r="AE441" i="5" s="1" a="1"/>
  <c r="AE441" i="5" s="1"/>
  <c r="AG441" i="5" s="1"/>
  <c r="AD430" i="5"/>
  <c r="AE430" i="5" s="1" a="1"/>
  <c r="AE430" i="5" s="1"/>
  <c r="AG430" i="5" s="1"/>
  <c r="AE1153" i="5" a="1"/>
  <c r="AE1153" i="5" s="1"/>
  <c r="AG1153" i="5" s="1"/>
  <c r="AE571" i="5" a="1"/>
  <c r="AE571" i="5" s="1"/>
  <c r="AG571" i="5" s="1"/>
  <c r="AE572" i="5" a="1"/>
  <c r="AE572" i="5" s="1"/>
  <c r="AG572" i="5" s="1"/>
  <c r="AE555" i="5" a="1"/>
  <c r="AE555" i="5" s="1"/>
  <c r="DI555" i="5" s="1" a="1"/>
  <c r="DI555" i="5" s="1"/>
  <c r="AE1148" i="5" a="1"/>
  <c r="AE1148" i="5" s="1"/>
  <c r="AG1148" i="5" s="1"/>
  <c r="AE573" i="5" a="1"/>
  <c r="AE573" i="5" s="1"/>
  <c r="AG573" i="5" s="1"/>
  <c r="AE550" i="5" a="1"/>
  <c r="AE550" i="5" s="1"/>
  <c r="AG550" i="5" s="1"/>
  <c r="AE557" i="5" a="1"/>
  <c r="AE557" i="5" s="1"/>
  <c r="AG557" i="5" s="1"/>
  <c r="AE995" i="5" a="1"/>
  <c r="AE995" i="5" s="1"/>
  <c r="AG995" i="5" s="1"/>
  <c r="AD306" i="5"/>
  <c r="DI306" i="5" s="1" a="1"/>
  <c r="DI306" i="5" s="1"/>
  <c r="AD480" i="5"/>
  <c r="AD928" i="5"/>
  <c r="AD769" i="5"/>
  <c r="DI769" i="5" s="1" a="1"/>
  <c r="DI769" i="5" s="1"/>
  <c r="AD437" i="5"/>
  <c r="DI437" i="5" s="1" a="1"/>
  <c r="DI437" i="5" s="1"/>
  <c r="AD807" i="5"/>
  <c r="AD639" i="5"/>
  <c r="AD706" i="5"/>
  <c r="AD462" i="5"/>
  <c r="DI462" i="5" s="1" a="1"/>
  <c r="DI462" i="5" s="1"/>
  <c r="AD464" i="5"/>
  <c r="AD436" i="5"/>
  <c r="AD431" i="5"/>
  <c r="AD664" i="5"/>
  <c r="DI664" i="5" s="1" a="1"/>
  <c r="DI664" i="5" s="1"/>
  <c r="AD749" i="5"/>
  <c r="AD429" i="5"/>
  <c r="DI429" i="5" s="1" a="1"/>
  <c r="DI429" i="5" s="1"/>
  <c r="AD751" i="5"/>
  <c r="AD449" i="5"/>
  <c r="DI449" i="5" s="1" a="1"/>
  <c r="DI449" i="5" s="1"/>
  <c r="AD662" i="5"/>
  <c r="AD438" i="5"/>
  <c r="AD460" i="5"/>
  <c r="AD459" i="5"/>
  <c r="DI459" i="5" s="1" a="1"/>
  <c r="DI459" i="5" s="1"/>
  <c r="AD1108" i="5"/>
  <c r="AD1113" i="5"/>
  <c r="AD485" i="5"/>
  <c r="DI485" i="5" s="1" a="1"/>
  <c r="DI485" i="5" s="1"/>
  <c r="AD486" i="5"/>
  <c r="AD405" i="5"/>
  <c r="AD393" i="5"/>
  <c r="AD407" i="5"/>
  <c r="AD973" i="5"/>
  <c r="AD552" i="5"/>
  <c r="AD551" i="5"/>
  <c r="AD996" i="5"/>
  <c r="AE996" i="5" s="1" a="1"/>
  <c r="AE996" i="5" s="1"/>
  <c r="AD568" i="5"/>
  <c r="DI568" i="5" s="1" a="1"/>
  <c r="DI568" i="5" s="1"/>
  <c r="AD373" i="5"/>
  <c r="AD602" i="5"/>
  <c r="AD377" i="5"/>
  <c r="AD871" i="5"/>
  <c r="AD335" i="5"/>
  <c r="AD426" i="5"/>
  <c r="AD397" i="5"/>
  <c r="AD690" i="5"/>
  <c r="AD403" i="5"/>
  <c r="AD1068" i="5"/>
  <c r="AD1038" i="5"/>
  <c r="AD496" i="5"/>
  <c r="AD394" i="5"/>
  <c r="AD409" i="5"/>
  <c r="AD406" i="5"/>
  <c r="AD387" i="5"/>
  <c r="AD765" i="5"/>
  <c r="AD562" i="5"/>
  <c r="AD497" i="5"/>
  <c r="AD421" i="5"/>
  <c r="AD401" i="5"/>
  <c r="AD408" i="5"/>
  <c r="AD164" i="5"/>
  <c r="AD1081" i="5"/>
  <c r="AD374" i="5"/>
  <c r="AD576" i="5"/>
  <c r="AD980" i="5"/>
  <c r="AD364" i="5"/>
  <c r="AE364" i="5" s="1" a="1"/>
  <c r="AE364" i="5" s="1"/>
  <c r="AD971" i="5"/>
  <c r="AD371" i="5"/>
  <c r="AD692" i="5"/>
  <c r="AD578" i="5"/>
  <c r="AD1112" i="5"/>
  <c r="AD479" i="5"/>
  <c r="AD981" i="5"/>
  <c r="AD365" i="5"/>
  <c r="AD369" i="5"/>
  <c r="AD380" i="5"/>
  <c r="AD379" i="5"/>
  <c r="AD544" i="5"/>
  <c r="AD378" i="5"/>
  <c r="AD575" i="5"/>
  <c r="AD542" i="5"/>
  <c r="AD740" i="5"/>
  <c r="AD965" i="5"/>
  <c r="AD1007" i="5"/>
  <c r="AD982" i="5"/>
  <c r="AD376" i="5"/>
  <c r="AD375" i="5"/>
  <c r="AD797" i="5"/>
  <c r="AD547" i="5"/>
  <c r="AD1004" i="5"/>
  <c r="AD1119" i="5"/>
  <c r="AD1102" i="5"/>
  <c r="AD419" i="5"/>
  <c r="AD1005" i="5"/>
  <c r="AD1009" i="5"/>
  <c r="AD381" i="5"/>
  <c r="AD715" i="5"/>
  <c r="AD382" i="5"/>
  <c r="AD372" i="5"/>
  <c r="AD359" i="5"/>
  <c r="AD972" i="5"/>
  <c r="AD549" i="5"/>
  <c r="AD543" i="5"/>
  <c r="DI113" i="5" a="1"/>
  <c r="DI113" i="5" s="1"/>
  <c r="AD892" i="5"/>
  <c r="AD621" i="5"/>
  <c r="AD1079" i="5"/>
  <c r="AD739" i="5"/>
  <c r="AD974" i="5"/>
  <c r="AD326" i="5"/>
  <c r="AD324" i="5"/>
  <c r="AD311" i="5"/>
  <c r="AD238" i="5"/>
  <c r="AD680" i="5"/>
  <c r="AD1069" i="5"/>
  <c r="AD1001" i="5"/>
  <c r="AD333" i="5"/>
  <c r="AD999" i="5"/>
  <c r="AD353" i="5"/>
  <c r="AD894" i="5"/>
  <c r="AD289" i="5"/>
  <c r="AD304" i="5"/>
  <c r="AD295" i="5"/>
  <c r="AD137" i="5"/>
  <c r="AD109" i="5"/>
  <c r="AD495" i="5"/>
  <c r="AD900" i="5"/>
  <c r="AD893" i="5"/>
  <c r="AD301" i="5"/>
  <c r="AD959" i="5"/>
  <c r="AD313" i="5"/>
  <c r="AD786" i="5"/>
  <c r="AD356" i="5"/>
  <c r="AD351" i="5"/>
  <c r="AD261" i="5"/>
  <c r="AD30" i="5"/>
  <c r="AD1040" i="5"/>
  <c r="AD976" i="5"/>
  <c r="AD816" i="5"/>
  <c r="AD689" i="5"/>
  <c r="AD325" i="5"/>
  <c r="AD338" i="5"/>
  <c r="AD1067" i="5"/>
  <c r="AD923" i="5"/>
  <c r="AD635" i="5"/>
  <c r="AD305" i="5"/>
  <c r="AD1002" i="5"/>
  <c r="AD962" i="5"/>
  <c r="AD890" i="5"/>
  <c r="AD686" i="5"/>
  <c r="AD318" i="5"/>
  <c r="AD293" i="5"/>
  <c r="AD352" i="5"/>
  <c r="AD336" i="5"/>
  <c r="AD320" i="5"/>
  <c r="AD300" i="5"/>
  <c r="AD347" i="5"/>
  <c r="AD327" i="5"/>
  <c r="AD307" i="5"/>
  <c r="AD291" i="5"/>
  <c r="AD1065" i="5"/>
  <c r="AD1063" i="5"/>
  <c r="AD858" i="5"/>
  <c r="AD242" i="5"/>
  <c r="AD279" i="5"/>
  <c r="AD697" i="5"/>
  <c r="AD28" i="5"/>
  <c r="AD764" i="5"/>
  <c r="AD788" i="5"/>
  <c r="AD889" i="5"/>
  <c r="AD357" i="5"/>
  <c r="AD297" i="5"/>
  <c r="AD979" i="5"/>
  <c r="AD819" i="5"/>
  <c r="AD337" i="5"/>
  <c r="AD350" i="5"/>
  <c r="AD501" i="5"/>
  <c r="AD1000" i="5"/>
  <c r="AD684" i="5"/>
  <c r="AD960" i="5"/>
  <c r="AD1104" i="5"/>
  <c r="AD961" i="5"/>
  <c r="AD817" i="5"/>
  <c r="AD685" i="5"/>
  <c r="AD349" i="5"/>
  <c r="AD317" i="5"/>
  <c r="AD322" i="5"/>
  <c r="AD1135" i="5"/>
  <c r="AD1039" i="5"/>
  <c r="AD975" i="5"/>
  <c r="AD899" i="5"/>
  <c r="AD787" i="5"/>
  <c r="AD619" i="5"/>
  <c r="AD329" i="5"/>
  <c r="AD294" i="5"/>
  <c r="AD998" i="5"/>
  <c r="AD958" i="5"/>
  <c r="AD818" i="5"/>
  <c r="AD634" i="5"/>
  <c r="AD342" i="5"/>
  <c r="AD310" i="5"/>
  <c r="AD298" i="5"/>
  <c r="AD348" i="5"/>
  <c r="AD332" i="5"/>
  <c r="AD316" i="5"/>
  <c r="AD292" i="5"/>
  <c r="AD343" i="5"/>
  <c r="AD319" i="5"/>
  <c r="AD303" i="5"/>
  <c r="AD941" i="5"/>
  <c r="AD783" i="5"/>
  <c r="AD718" i="5"/>
  <c r="AD126" i="5"/>
  <c r="AD207" i="5"/>
  <c r="AD1055" i="5"/>
  <c r="AD112" i="5"/>
  <c r="AD498" i="5"/>
  <c r="AD1093" i="5"/>
  <c r="AD977" i="5"/>
  <c r="AD636" i="5"/>
  <c r="AD872" i="5"/>
  <c r="AD1080" i="5"/>
  <c r="AD957" i="5"/>
  <c r="AD789" i="5"/>
  <c r="AD669" i="5"/>
  <c r="AD341" i="5"/>
  <c r="AD309" i="5"/>
  <c r="AD314" i="5"/>
  <c r="AD1103" i="5"/>
  <c r="AD1003" i="5"/>
  <c r="AD963" i="5"/>
  <c r="AD891" i="5"/>
  <c r="AD767" i="5"/>
  <c r="AD595" i="5"/>
  <c r="AD321" i="5"/>
  <c r="AD1134" i="5"/>
  <c r="AD978" i="5"/>
  <c r="AD898" i="5"/>
  <c r="AD814" i="5"/>
  <c r="AD622" i="5"/>
  <c r="AD334" i="5"/>
  <c r="AD302" i="5"/>
  <c r="AD290" i="5"/>
  <c r="AD344" i="5"/>
  <c r="AD328" i="5"/>
  <c r="AD308" i="5"/>
  <c r="AD355" i="5"/>
  <c r="AD339" i="5"/>
  <c r="AD315" i="5"/>
  <c r="AD299" i="5"/>
  <c r="AD884" i="5"/>
  <c r="AD737" i="5"/>
  <c r="AD567" i="5"/>
  <c r="AD257" i="5"/>
  <c r="AD224" i="5"/>
  <c r="AD139" i="5"/>
  <c r="AD105" i="5"/>
  <c r="AD903" i="5"/>
  <c r="AD363" i="5"/>
  <c r="AD548" i="5"/>
  <c r="AD331" i="5"/>
  <c r="AD451" i="5"/>
  <c r="AD484" i="5"/>
  <c r="AD370" i="5"/>
  <c r="AD384" i="5"/>
  <c r="AD919" i="5"/>
  <c r="AD361" i="5"/>
  <c r="AD916" i="5"/>
  <c r="AD708" i="5"/>
  <c r="AD645" i="5"/>
  <c r="AD643" i="5"/>
  <c r="AD366" i="5"/>
  <c r="AD383" i="5"/>
  <c r="AD896" i="5"/>
  <c r="AD768" i="5"/>
  <c r="AD915" i="5"/>
  <c r="AD918" i="5"/>
  <c r="AD368" i="5"/>
  <c r="AD367" i="5"/>
  <c r="AD362" i="5"/>
  <c r="AD917" i="5"/>
  <c r="AD895" i="5"/>
  <c r="AD806" i="5"/>
  <c r="AD360" i="5"/>
  <c r="AD1064" i="5"/>
  <c r="AD776" i="5"/>
  <c r="AD564" i="5"/>
  <c r="AD784" i="5"/>
  <c r="AD777" i="5"/>
  <c r="AD561" i="5"/>
  <c r="AD201" i="5"/>
  <c r="AD887" i="5"/>
  <c r="AD671" i="5"/>
  <c r="AD246" i="5"/>
  <c r="AD1062" i="5"/>
  <c r="AD774" i="5"/>
  <c r="AD614" i="5"/>
  <c r="AD285" i="5"/>
  <c r="AD282" i="5"/>
  <c r="AD182" i="5"/>
  <c r="AD256" i="5"/>
  <c r="AD180" i="5"/>
  <c r="AD128" i="5"/>
  <c r="AD223" i="5"/>
  <c r="AD163" i="5"/>
  <c r="AD1037" i="5"/>
  <c r="AD920" i="5"/>
  <c r="AD48" i="5"/>
  <c r="AD699" i="5"/>
  <c r="AD682" i="5"/>
  <c r="AD106" i="5"/>
  <c r="AD44" i="5"/>
  <c r="AD47" i="5"/>
  <c r="AD63" i="5"/>
  <c r="AD13" i="5"/>
  <c r="AD345" i="5"/>
  <c r="AD812" i="5"/>
  <c r="AD1129" i="5"/>
  <c r="AD1017" i="5"/>
  <c r="AD933" i="5"/>
  <c r="AD677" i="5"/>
  <c r="AD206" i="5"/>
  <c r="AD1023" i="5"/>
  <c r="AD779" i="5"/>
  <c r="AD563" i="5"/>
  <c r="AD1130" i="5"/>
  <c r="AD834" i="5"/>
  <c r="AD710" i="5"/>
  <c r="AD225" i="5"/>
  <c r="AD205" i="5"/>
  <c r="AD202" i="5"/>
  <c r="AD288" i="5"/>
  <c r="AD216" i="5"/>
  <c r="AD148" i="5"/>
  <c r="AD255" i="5"/>
  <c r="AD203" i="5"/>
  <c r="AD135" i="5"/>
  <c r="AD648" i="5"/>
  <c r="AD681" i="5"/>
  <c r="AD1035" i="5"/>
  <c r="AD73" i="5"/>
  <c r="AD93" i="5"/>
  <c r="AD118" i="5"/>
  <c r="AD108" i="5"/>
  <c r="AD111" i="5"/>
  <c r="AD14" i="5"/>
  <c r="AD323" i="5"/>
  <c r="AD856" i="5"/>
  <c r="AD596" i="5"/>
  <c r="AD888" i="5"/>
  <c r="AD813" i="5"/>
  <c r="AD569" i="5"/>
  <c r="AD217" i="5"/>
  <c r="AD931" i="5"/>
  <c r="AD675" i="5"/>
  <c r="AD262" i="5"/>
  <c r="AD1082" i="5"/>
  <c r="AD778" i="5"/>
  <c r="AD666" i="5"/>
  <c r="AD129" i="5"/>
  <c r="AD141" i="5"/>
  <c r="AD138" i="5"/>
  <c r="AD260" i="5"/>
  <c r="AD192" i="5"/>
  <c r="AD136" i="5"/>
  <c r="AD231" i="5"/>
  <c r="AD187" i="5"/>
  <c r="AD1140" i="5"/>
  <c r="AD756" i="5"/>
  <c r="AD89" i="5"/>
  <c r="AD755" i="5"/>
  <c r="AD754" i="5"/>
  <c r="AD11" i="5"/>
  <c r="AD54" i="5"/>
  <c r="AD68" i="5"/>
  <c r="AD67" i="5"/>
  <c r="AD29" i="5"/>
  <c r="AD1024" i="5"/>
  <c r="AD780" i="5"/>
  <c r="AD760" i="5"/>
  <c r="AD1097" i="5"/>
  <c r="AD1128" i="5"/>
  <c r="AD988" i="5"/>
  <c r="AD688" i="5"/>
  <c r="AD885" i="5"/>
  <c r="AD761" i="5"/>
  <c r="AD633" i="5"/>
  <c r="AD286" i="5"/>
  <c r="AD281" i="5"/>
  <c r="AD145" i="5"/>
  <c r="AD987" i="5"/>
  <c r="AD859" i="5"/>
  <c r="AD763" i="5"/>
  <c r="AD667" i="5"/>
  <c r="AD559" i="5"/>
  <c r="AD214" i="5"/>
  <c r="AD1106" i="5"/>
  <c r="AD1010" i="5"/>
  <c r="AD822" i="5"/>
  <c r="AD762" i="5"/>
  <c r="AD674" i="5"/>
  <c r="AD570" i="5"/>
  <c r="AD193" i="5"/>
  <c r="AD277" i="5"/>
  <c r="AD197" i="5"/>
  <c r="AD266" i="5"/>
  <c r="AD178" i="5"/>
  <c r="AD150" i="5"/>
  <c r="AD284" i="5"/>
  <c r="AD252" i="5"/>
  <c r="AD212" i="5"/>
  <c r="AD176" i="5"/>
  <c r="AD144" i="5"/>
  <c r="AD287" i="5"/>
  <c r="AD251" i="5"/>
  <c r="AD215" i="5"/>
  <c r="AD199" i="5"/>
  <c r="AD147" i="5"/>
  <c r="AD127" i="5"/>
  <c r="AD840" i="5"/>
  <c r="AD1137" i="5"/>
  <c r="AD969" i="5"/>
  <c r="AD605" i="5"/>
  <c r="AD1139" i="5"/>
  <c r="AD991" i="5"/>
  <c r="AD683" i="5"/>
  <c r="AD1070" i="5"/>
  <c r="AD646" i="5"/>
  <c r="AD77" i="5"/>
  <c r="AD74" i="5"/>
  <c r="AD110" i="5"/>
  <c r="AD34" i="5"/>
  <c r="AD76" i="5"/>
  <c r="AD31" i="5"/>
  <c r="AD91" i="5"/>
  <c r="AD46" i="5"/>
  <c r="AD49" i="5"/>
  <c r="AD9" i="5"/>
  <c r="AD346" i="5"/>
  <c r="AD312" i="5"/>
  <c r="AD330" i="5"/>
  <c r="AD296" i="5"/>
  <c r="AD815" i="5"/>
  <c r="AD932" i="5"/>
  <c r="AD668" i="5"/>
  <c r="AD616" i="5"/>
  <c r="AD676" i="5"/>
  <c r="AD1096" i="5"/>
  <c r="AD968" i="5"/>
  <c r="AD560" i="5"/>
  <c r="AD857" i="5"/>
  <c r="AD753" i="5"/>
  <c r="AD617" i="5"/>
  <c r="AD254" i="5"/>
  <c r="AD233" i="5"/>
  <c r="AD1131" i="5"/>
  <c r="AD935" i="5"/>
  <c r="AD827" i="5"/>
  <c r="AD687" i="5"/>
  <c r="AD615" i="5"/>
  <c r="AD278" i="5"/>
  <c r="AD198" i="5"/>
  <c r="AD1098" i="5"/>
  <c r="AD934" i="5"/>
  <c r="AD802" i="5"/>
  <c r="AD738" i="5"/>
  <c r="AD670" i="5"/>
  <c r="AD273" i="5"/>
  <c r="AD161" i="5"/>
  <c r="AD269" i="5"/>
  <c r="AD149" i="5"/>
  <c r="AD258" i="5"/>
  <c r="AD146" i="5"/>
  <c r="AD134" i="5"/>
  <c r="AD280" i="5"/>
  <c r="AD228" i="5"/>
  <c r="AD200" i="5"/>
  <c r="AD172" i="5"/>
  <c r="AD140" i="5"/>
  <c r="AD283" i="5"/>
  <c r="AD247" i="5"/>
  <c r="AD211" i="5"/>
  <c r="AD191" i="5"/>
  <c r="AD143" i="5"/>
  <c r="AD123" i="5"/>
  <c r="AD696" i="5"/>
  <c r="AD1036" i="5"/>
  <c r="AD757" i="5"/>
  <c r="AD597" i="5"/>
  <c r="AD1071" i="5"/>
  <c r="AD839" i="5"/>
  <c r="AD647" i="5"/>
  <c r="AD1054" i="5"/>
  <c r="AD65" i="5"/>
  <c r="AD32" i="5"/>
  <c r="AD66" i="5"/>
  <c r="AD78" i="5"/>
  <c r="AD116" i="5"/>
  <c r="AD72" i="5"/>
  <c r="AD15" i="5"/>
  <c r="AD71" i="5"/>
  <c r="AD35" i="5"/>
  <c r="AD45" i="5"/>
  <c r="AD33" i="5"/>
  <c r="AD19" i="5"/>
  <c r="AD55" i="5"/>
  <c r="AD75" i="5"/>
  <c r="AD10" i="5"/>
  <c r="AD64" i="5"/>
  <c r="AD92" i="5"/>
  <c r="AD12" i="5"/>
  <c r="AD70" i="5"/>
  <c r="AD18" i="5"/>
  <c r="AD90" i="5"/>
  <c r="AD69" i="5"/>
  <c r="AD27" i="5"/>
  <c r="AD698" i="5"/>
  <c r="AD1138" i="5"/>
  <c r="AD904" i="5"/>
  <c r="AD494" i="5"/>
  <c r="AD461" i="5"/>
  <c r="AD448" i="5"/>
  <c r="AD463" i="5"/>
  <c r="AD752" i="5"/>
  <c r="AD541" i="5"/>
  <c r="AD905" i="5"/>
  <c r="AD906" i="5"/>
  <c r="AD717" i="5"/>
  <c r="AD493" i="5"/>
  <c r="AD1092" i="5"/>
  <c r="AD663" i="5"/>
  <c r="AD435" i="5"/>
  <c r="AD824" i="5"/>
  <c r="AD1078" i="5"/>
  <c r="AD665" i="5"/>
  <c r="AD642" i="5"/>
  <c r="AD1076" i="5"/>
  <c r="AD450" i="5"/>
  <c r="AD929" i="5"/>
  <c r="AD469" i="5"/>
  <c r="AD707" i="5"/>
  <c r="AD433" i="5"/>
  <c r="AD750" i="5"/>
  <c r="AD452" i="5"/>
  <c r="AD467" i="5"/>
  <c r="AD443" i="5"/>
  <c r="AD748" i="5"/>
  <c r="AD808" i="5"/>
  <c r="AD640" i="5"/>
  <c r="AD661" i="5"/>
  <c r="AD445" i="5"/>
  <c r="AD465" i="5"/>
  <c r="AD826" i="5"/>
  <c r="AD454" i="5"/>
  <c r="AD444" i="5"/>
  <c r="AD455" i="5"/>
  <c r="AD434" i="5"/>
  <c r="AD458" i="5"/>
  <c r="AD442" i="5"/>
  <c r="AD641" i="5"/>
  <c r="AD1095" i="5"/>
  <c r="AD457" i="5"/>
  <c r="AD770" i="5"/>
  <c r="AD446" i="5"/>
  <c r="AD432" i="5"/>
  <c r="AD545" i="5"/>
  <c r="AD601" i="5"/>
  <c r="AD574" i="5"/>
  <c r="AD577" i="5"/>
  <c r="AD546" i="5"/>
  <c r="AD483" i="5"/>
  <c r="AD487" i="5"/>
  <c r="AD491" i="5"/>
  <c r="AD477" i="5"/>
  <c r="AD482" i="5"/>
  <c r="AD488" i="5"/>
  <c r="AD994" i="5"/>
  <c r="AD1014" i="5"/>
  <c r="AD1042" i="5"/>
  <c r="AD478" i="5"/>
  <c r="AD489" i="5"/>
  <c r="AD481" i="5"/>
  <c r="AD492" i="5"/>
  <c r="AD1041" i="5"/>
  <c r="AD490" i="5"/>
  <c r="AD1013" i="5"/>
  <c r="AD1053" i="5"/>
  <c r="AD828" i="5"/>
  <c r="DI272" i="5" l="1" a="1"/>
  <c r="DI272" i="5" s="1"/>
  <c r="AE96" i="5" a="1"/>
  <c r="AE96" i="5" s="1"/>
  <c r="AG96" i="5" s="1"/>
  <c r="DI25" i="5" a="1"/>
  <c r="DI25" i="5" s="1"/>
  <c r="AE94" i="5" a="1"/>
  <c r="AE94" i="5" s="1"/>
  <c r="AG94" i="5" s="1"/>
  <c r="DI1033" i="5" a="1"/>
  <c r="DI1033" i="5" s="1"/>
  <c r="DI61" i="5" a="1"/>
  <c r="DI61" i="5" s="1"/>
  <c r="AE604" i="5" a="1"/>
  <c r="AE604" i="5" s="1"/>
  <c r="AG604" i="5" s="1"/>
  <c r="AE114" i="5" a="1"/>
  <c r="AE114" i="5" s="1"/>
  <c r="AG114" i="5" s="1"/>
  <c r="AE17" i="5" a="1"/>
  <c r="AE17" i="5" s="1"/>
  <c r="AG17" i="5" s="1"/>
  <c r="DI99" i="5" a="1"/>
  <c r="DI99" i="5" s="1"/>
  <c r="DI1187" i="5" a="1"/>
  <c r="DI1187" i="5" s="1"/>
  <c r="DI60" i="5" a="1"/>
  <c r="DI60" i="5" s="1"/>
  <c r="DI1034" i="5" a="1"/>
  <c r="DI1034" i="5" s="1"/>
  <c r="AE1196" i="5" a="1"/>
  <c r="AE1196" i="5" s="1"/>
  <c r="AG1196" i="5" s="1"/>
  <c r="DI624" i="5" a="1"/>
  <c r="DI624" i="5" s="1"/>
  <c r="DI678" i="5" a="1"/>
  <c r="DI678" i="5" s="1"/>
  <c r="AE6" i="5" a="1"/>
  <c r="AE6" i="5" s="1"/>
  <c r="AG6" i="5" s="1"/>
  <c r="DI79" i="5" a="1"/>
  <c r="DI79" i="5" s="1"/>
  <c r="AE62" i="5" a="1"/>
  <c r="AE62" i="5" s="1"/>
  <c r="AG62" i="5" s="1"/>
  <c r="DI964" i="5" a="1"/>
  <c r="DI964" i="5" s="1"/>
  <c r="AE1198" i="5" a="1"/>
  <c r="AE1198" i="5" s="1"/>
  <c r="AG1198" i="5" s="1"/>
  <c r="AE57" i="5" a="1"/>
  <c r="AE57" i="5" s="1"/>
  <c r="AG57" i="5" s="1"/>
  <c r="DI84" i="5" a="1"/>
  <c r="DI84" i="5" s="1"/>
  <c r="DI603" i="5" a="1"/>
  <c r="DI603" i="5" s="1"/>
  <c r="DI841" i="5" a="1"/>
  <c r="DI841" i="5" s="1"/>
  <c r="AE36" i="5" a="1"/>
  <c r="AE36" i="5" s="1"/>
  <c r="AG36" i="5" s="1"/>
  <c r="DI24" i="5" a="1"/>
  <c r="DI24" i="5" s="1"/>
  <c r="AE50" i="5" a="1"/>
  <c r="AE50" i="5" s="1"/>
  <c r="AG50" i="5" s="1"/>
  <c r="AE101" i="5" a="1"/>
  <c r="AE101" i="5" s="1"/>
  <c r="AG101" i="5" s="1"/>
  <c r="DI107" i="5" a="1"/>
  <c r="DI107" i="5" s="1"/>
  <c r="DI87" i="5" a="1"/>
  <c r="DI87" i="5" s="1"/>
  <c r="AE20" i="5" a="1"/>
  <c r="AE20" i="5" s="1"/>
  <c r="AG20" i="5" s="1"/>
  <c r="DI97" i="5" a="1"/>
  <c r="DI97" i="5" s="1"/>
  <c r="AE847" i="5" a="1"/>
  <c r="AE847" i="5" s="1"/>
  <c r="AG847" i="5" s="1"/>
  <c r="DI82" i="5" a="1"/>
  <c r="DI82" i="5" s="1"/>
  <c r="DI849" i="5" a="1"/>
  <c r="DI849" i="5" s="1"/>
  <c r="AE104" i="5" a="1"/>
  <c r="AE104" i="5" s="1"/>
  <c r="AG104" i="5" s="1"/>
  <c r="AE524" i="5" a="1"/>
  <c r="AE524" i="5" s="1"/>
  <c r="AG524" i="5" s="1"/>
  <c r="DI43" i="5" a="1"/>
  <c r="DI43" i="5" s="1"/>
  <c r="DI627" i="5" a="1"/>
  <c r="DI627" i="5" s="1"/>
  <c r="DI51" i="5" a="1"/>
  <c r="DI51" i="5" s="1"/>
  <c r="AE41" i="5" a="1"/>
  <c r="AE41" i="5" s="1"/>
  <c r="AG41" i="5" s="1"/>
  <c r="AE7" i="5" a="1"/>
  <c r="AE7" i="5" s="1"/>
  <c r="AG7" i="5" s="1"/>
  <c r="AE704" i="5" a="1"/>
  <c r="AE704" i="5" s="1"/>
  <c r="AG704" i="5" s="1"/>
  <c r="DI52" i="5" a="1"/>
  <c r="DI52" i="5" s="1"/>
  <c r="DI846" i="5" a="1"/>
  <c r="DI846" i="5" s="1"/>
  <c r="DI1189" i="5" a="1"/>
  <c r="DI1189" i="5" s="1"/>
  <c r="AE1197" i="5" a="1"/>
  <c r="AE1197" i="5" s="1"/>
  <c r="AG1197" i="5" s="1"/>
  <c r="DI1200" i="5" a="1"/>
  <c r="DI1200" i="5" s="1"/>
  <c r="AE1200" i="5" a="1"/>
  <c r="AE1200" i="5" s="1"/>
  <c r="AG1200" i="5" s="1"/>
  <c r="DI1185" i="5" a="1"/>
  <c r="DI1185" i="5" s="1"/>
  <c r="AE1185" i="5" a="1"/>
  <c r="AE1185" i="5" s="1"/>
  <c r="AG1185" i="5" s="1"/>
  <c r="DI1199" i="5" a="1"/>
  <c r="DI1199" i="5" s="1"/>
  <c r="AE1199" i="5" a="1"/>
  <c r="AE1199" i="5" s="1"/>
  <c r="AG1199" i="5" s="1"/>
  <c r="DI1191" i="5" a="1"/>
  <c r="DI1191" i="5" s="1"/>
  <c r="AE1191" i="5" a="1"/>
  <c r="AE1191" i="5" s="1"/>
  <c r="AG1191" i="5" s="1"/>
  <c r="DI1202" i="5" a="1"/>
  <c r="DI1202" i="5" s="1"/>
  <c r="AE1202" i="5" a="1"/>
  <c r="AE1202" i="5" s="1"/>
  <c r="AG1202" i="5" s="1"/>
  <c r="AE1190" i="5" a="1"/>
  <c r="AE1190" i="5" s="1"/>
  <c r="AG1190" i="5" s="1"/>
  <c r="DI1190" i="5" a="1"/>
  <c r="DI1190" i="5" s="1"/>
  <c r="DI1194" i="5" a="1"/>
  <c r="DI1194" i="5" s="1"/>
  <c r="AE1194" i="5" a="1"/>
  <c r="AE1194" i="5" s="1"/>
  <c r="AG1194" i="5" s="1"/>
  <c r="AE1201" i="5" a="1"/>
  <c r="AE1201" i="5" s="1"/>
  <c r="AG1201" i="5" s="1"/>
  <c r="DI1201" i="5" a="1"/>
  <c r="DI1201" i="5" s="1"/>
  <c r="DI1186" i="5" a="1"/>
  <c r="DI1186" i="5" s="1"/>
  <c r="AE1186" i="5" a="1"/>
  <c r="AE1186" i="5" s="1"/>
  <c r="AG1186" i="5" s="1"/>
  <c r="DI1192" i="5" a="1"/>
  <c r="DI1192" i="5" s="1"/>
  <c r="AE1192" i="5" a="1"/>
  <c r="AE1192" i="5" s="1"/>
  <c r="AG1192" i="5" s="1"/>
  <c r="DI1193" i="5" a="1"/>
  <c r="DI1193" i="5" s="1"/>
  <c r="AE1193" i="5" a="1"/>
  <c r="AE1193" i="5" s="1"/>
  <c r="AG1193" i="5" s="1"/>
  <c r="DI1174" i="5" a="1"/>
  <c r="DI1174" i="5" s="1"/>
  <c r="AE1174" i="5" a="1"/>
  <c r="AE1174" i="5" s="1"/>
  <c r="AG1174" i="5" s="1"/>
  <c r="DI1173" i="5" a="1"/>
  <c r="DI1173" i="5" s="1"/>
  <c r="AE1173" i="5" a="1"/>
  <c r="AE1173" i="5" s="1"/>
  <c r="AG1173" i="5" s="1"/>
  <c r="AE1164" i="5" a="1"/>
  <c r="AE1164" i="5" s="1"/>
  <c r="AG1164" i="5" s="1"/>
  <c r="AE1169" i="5" a="1"/>
  <c r="AE1169" i="5" s="1"/>
  <c r="AG1169" i="5" s="1"/>
  <c r="DI1169" i="5" a="1"/>
  <c r="DI1169" i="5" s="1"/>
  <c r="AE1183" i="5" a="1"/>
  <c r="AE1183" i="5" s="1"/>
  <c r="AG1183" i="5" s="1"/>
  <c r="DI1183" i="5" a="1"/>
  <c r="DI1183" i="5" s="1"/>
  <c r="AE1181" i="5" a="1"/>
  <c r="AE1181" i="5" s="1"/>
  <c r="AG1181" i="5" s="1"/>
  <c r="DI1181" i="5" a="1"/>
  <c r="DI1181" i="5" s="1"/>
  <c r="AE1171" i="5" a="1"/>
  <c r="AE1171" i="5" s="1"/>
  <c r="AG1171" i="5" s="1"/>
  <c r="DI1171" i="5" a="1"/>
  <c r="DI1171" i="5" s="1"/>
  <c r="AE1179" i="5" a="1"/>
  <c r="AE1179" i="5" s="1"/>
  <c r="AG1179" i="5" s="1"/>
  <c r="DI1179" i="5" a="1"/>
  <c r="DI1179" i="5" s="1"/>
  <c r="AE1166" i="5" a="1"/>
  <c r="AE1166" i="5" s="1"/>
  <c r="AG1166" i="5" s="1"/>
  <c r="DI1166" i="5" a="1"/>
  <c r="DI1166" i="5" s="1"/>
  <c r="AE1180" i="5" a="1"/>
  <c r="AE1180" i="5" s="1"/>
  <c r="AG1180" i="5" s="1"/>
  <c r="DI1180" i="5" a="1"/>
  <c r="DI1180" i="5" s="1"/>
  <c r="AE1165" i="5" a="1"/>
  <c r="AE1165" i="5" s="1"/>
  <c r="AG1165" i="5" s="1"/>
  <c r="DI1165" i="5" a="1"/>
  <c r="DI1165" i="5" s="1"/>
  <c r="AE1172" i="5" a="1"/>
  <c r="AE1172" i="5" s="1"/>
  <c r="AG1172" i="5" s="1"/>
  <c r="DI1172" i="5" a="1"/>
  <c r="DI1172" i="5" s="1"/>
  <c r="AE1176" i="5" a="1"/>
  <c r="AE1176" i="5" s="1"/>
  <c r="AG1176" i="5" s="1"/>
  <c r="DI1176" i="5" a="1"/>
  <c r="DI1176" i="5" s="1"/>
  <c r="AE1168" i="5" a="1"/>
  <c r="AE1168" i="5" s="1"/>
  <c r="AG1168" i="5" s="1"/>
  <c r="DI1168" i="5" a="1"/>
  <c r="DI1168" i="5" s="1"/>
  <c r="AE1184" i="5" a="1"/>
  <c r="AE1184" i="5" s="1"/>
  <c r="AG1184" i="5" s="1"/>
  <c r="DI1184" i="5" a="1"/>
  <c r="DI1184" i="5" s="1"/>
  <c r="AE1178" i="5" a="1"/>
  <c r="AE1178" i="5" s="1"/>
  <c r="AG1178" i="5" s="1"/>
  <c r="DI1178" i="5" a="1"/>
  <c r="DI1178" i="5" s="1"/>
  <c r="AE1167" i="5" a="1"/>
  <c r="AE1167" i="5" s="1"/>
  <c r="AG1167" i="5" s="1"/>
  <c r="DI1167" i="5" a="1"/>
  <c r="DI1167" i="5" s="1"/>
  <c r="AE1182" i="5" a="1"/>
  <c r="AE1182" i="5" s="1"/>
  <c r="AG1182" i="5" s="1"/>
  <c r="DI1182" i="5" a="1"/>
  <c r="DI1182" i="5" s="1"/>
  <c r="AE1170" i="5" a="1"/>
  <c r="AE1170" i="5" s="1"/>
  <c r="AG1170" i="5" s="1"/>
  <c r="DI1170" i="5" a="1"/>
  <c r="DI1170" i="5" s="1"/>
  <c r="AE1177" i="5" a="1"/>
  <c r="AE1177" i="5" s="1"/>
  <c r="AG1177" i="5" s="1"/>
  <c r="DI1177" i="5" a="1"/>
  <c r="DI1177" i="5" s="1"/>
  <c r="DI607" i="5" a="1"/>
  <c r="DI607" i="5" s="1"/>
  <c r="DI855" i="5" a="1"/>
  <c r="DI855" i="5" s="1"/>
  <c r="DI771" i="5" a="1"/>
  <c r="DI771" i="5" s="1"/>
  <c r="AE833" i="5" a="1"/>
  <c r="AE833" i="5" s="1"/>
  <c r="AG833" i="5" s="1"/>
  <c r="DI606" i="5" a="1"/>
  <c r="DI606" i="5" s="1"/>
  <c r="DI967" i="5" a="1"/>
  <c r="DI967" i="5" s="1"/>
  <c r="AE953" i="5" a="1"/>
  <c r="AE953" i="5" s="1"/>
  <c r="AG953" i="5" s="1"/>
  <c r="DI956" i="5" a="1"/>
  <c r="DI956" i="5" s="1"/>
  <c r="DI913" i="5" a="1"/>
  <c r="DI913" i="5" s="1"/>
  <c r="AE695" i="5" a="1"/>
  <c r="AE695" i="5" s="1"/>
  <c r="AG695" i="5" s="1"/>
  <c r="AE1086" i="5" a="1"/>
  <c r="AE1086" i="5" s="1"/>
  <c r="AG1086" i="5" s="1"/>
  <c r="AE171" i="5" a="1"/>
  <c r="AE171" i="5" s="1"/>
  <c r="AG171" i="5" s="1"/>
  <c r="AE1160" i="5" a="1"/>
  <c r="AE1160" i="5" s="1"/>
  <c r="AG1160" i="5" s="1"/>
  <c r="DI1160" i="5" a="1"/>
  <c r="DI1160" i="5" s="1"/>
  <c r="DI1162" i="5" a="1"/>
  <c r="DI1162" i="5" s="1"/>
  <c r="AE1162" i="5" a="1"/>
  <c r="AE1162" i="5" s="1"/>
  <c r="AG1162" i="5" s="1"/>
  <c r="DI1161" i="5" a="1"/>
  <c r="DI1161" i="5" s="1"/>
  <c r="AE1161" i="5" a="1"/>
  <c r="AE1161" i="5" s="1"/>
  <c r="AG1161" i="5" s="1"/>
  <c r="AE1155" i="5" a="1"/>
  <c r="AE1155" i="5" s="1"/>
  <c r="AG1155" i="5" s="1"/>
  <c r="DI1155" i="5" a="1"/>
  <c r="DI1155" i="5" s="1"/>
  <c r="AE1157" i="5" a="1"/>
  <c r="AE1157" i="5" s="1"/>
  <c r="AG1157" i="5" s="1"/>
  <c r="DI1157" i="5" a="1"/>
  <c r="DI1157" i="5" s="1"/>
  <c r="AE1154" i="5" a="1"/>
  <c r="AE1154" i="5" s="1"/>
  <c r="AG1154" i="5" s="1"/>
  <c r="DI1154" i="5" a="1"/>
  <c r="DI1154" i="5" s="1"/>
  <c r="AE1156" i="5" a="1"/>
  <c r="AE1156" i="5" s="1"/>
  <c r="AG1156" i="5" s="1"/>
  <c r="DI1156" i="5" a="1"/>
  <c r="DI1156" i="5" s="1"/>
  <c r="DI781" i="5" a="1"/>
  <c r="DI781" i="5" s="1"/>
  <c r="DI196" i="5" a="1"/>
  <c r="DI196" i="5" s="1"/>
  <c r="AE608" i="5" a="1"/>
  <c r="AE608" i="5" s="1"/>
  <c r="AG608" i="5" s="1"/>
  <c r="DI652" i="5" a="1"/>
  <c r="DI652" i="5" s="1"/>
  <c r="DI865" i="5" a="1"/>
  <c r="DI865" i="5" s="1"/>
  <c r="AE609" i="5" a="1"/>
  <c r="AE609" i="5" s="1"/>
  <c r="AG609" i="5" s="1"/>
  <c r="DI949" i="5" a="1"/>
  <c r="DI949" i="5" s="1"/>
  <c r="DI758" i="5" a="1"/>
  <c r="DI758" i="5" s="1"/>
  <c r="AE910" i="5" a="1"/>
  <c r="AE910" i="5" s="1"/>
  <c r="AG910" i="5" s="1"/>
  <c r="AE131" i="5" a="1"/>
  <c r="AE131" i="5" s="1"/>
  <c r="AG131" i="5" s="1"/>
  <c r="DI173" i="5" a="1"/>
  <c r="DI173" i="5" s="1"/>
  <c r="DI655" i="5" a="1"/>
  <c r="DI655" i="5" s="1"/>
  <c r="DI530" i="5" a="1"/>
  <c r="DI530" i="5" s="1"/>
  <c r="DI37" i="5" a="1"/>
  <c r="DI37" i="5" s="1"/>
  <c r="DI229" i="5" a="1"/>
  <c r="DI229" i="5" s="1"/>
  <c r="DI204" i="5" a="1"/>
  <c r="DI204" i="5" s="1"/>
  <c r="DI954" i="5" a="1"/>
  <c r="DI954" i="5" s="1"/>
  <c r="AE190" i="5" a="1"/>
  <c r="AE190" i="5" s="1"/>
  <c r="AG190" i="5" s="1"/>
  <c r="AE874" i="5" a="1"/>
  <c r="AE874" i="5" s="1"/>
  <c r="AG874" i="5" s="1"/>
  <c r="AE188" i="5" a="1"/>
  <c r="AE188" i="5" s="1"/>
  <c r="AG188" i="5" s="1"/>
  <c r="AE726" i="5" a="1"/>
  <c r="AE726" i="5" s="1"/>
  <c r="AG726" i="5" s="1"/>
  <c r="AE868" i="5" a="1"/>
  <c r="AE868" i="5" s="1"/>
  <c r="AG868" i="5" s="1"/>
  <c r="AE521" i="5" a="1"/>
  <c r="AE521" i="5" s="1"/>
  <c r="AG521" i="5" s="1"/>
  <c r="DI253" i="5" a="1"/>
  <c r="DI253" i="5" s="1"/>
  <c r="DI691" i="5" a="1"/>
  <c r="DI691" i="5" s="1"/>
  <c r="DI946" i="5" a="1"/>
  <c r="DI946" i="5" s="1"/>
  <c r="DI730" i="5" a="1"/>
  <c r="DI730" i="5" s="1"/>
  <c r="DI792" i="5" a="1"/>
  <c r="DI792" i="5" s="1"/>
  <c r="DI773" i="5" a="1"/>
  <c r="DI773" i="5" s="1"/>
  <c r="DI591" i="5" a="1"/>
  <c r="DI591" i="5" s="1"/>
  <c r="AE237" i="5" a="1"/>
  <c r="AE237" i="5" s="1"/>
  <c r="AG237" i="5" s="1"/>
  <c r="AE194" i="5" a="1"/>
  <c r="AE194" i="5" s="1"/>
  <c r="AG194" i="5" s="1"/>
  <c r="AE186" i="5" a="1"/>
  <c r="AE186" i="5" s="1"/>
  <c r="AG186" i="5" s="1"/>
  <c r="DI516" i="5" a="1"/>
  <c r="DI516" i="5" s="1"/>
  <c r="DI267" i="5" a="1"/>
  <c r="DI267" i="5" s="1"/>
  <c r="DI746" i="5" a="1"/>
  <c r="DI746" i="5" s="1"/>
  <c r="DI179" i="5" a="1"/>
  <c r="DI179" i="5" s="1"/>
  <c r="AE950" i="5" a="1"/>
  <c r="AE950" i="5" s="1"/>
  <c r="AG950" i="5" s="1"/>
  <c r="AE712" i="5" a="1"/>
  <c r="AE712" i="5" s="1"/>
  <c r="AG712" i="5" s="1"/>
  <c r="AE265" i="5" a="1"/>
  <c r="AE265" i="5" s="1"/>
  <c r="AG265" i="5" s="1"/>
  <c r="AE951" i="5" a="1"/>
  <c r="AE951" i="5" s="1"/>
  <c r="AG951" i="5" s="1"/>
  <c r="AE222" i="5" a="1"/>
  <c r="AE222" i="5" s="1"/>
  <c r="AG222" i="5" s="1"/>
  <c r="DI526" i="5" a="1"/>
  <c r="DI526" i="5" s="1"/>
  <c r="AE804" i="5" a="1"/>
  <c r="AE804" i="5" s="1"/>
  <c r="AG804" i="5" s="1"/>
  <c r="AE21" i="5" a="1"/>
  <c r="AE21" i="5" s="1"/>
  <c r="AG21" i="5" s="1"/>
  <c r="AE239" i="5" a="1"/>
  <c r="AE239" i="5" s="1"/>
  <c r="AG239" i="5" s="1"/>
  <c r="DI166" i="5" a="1"/>
  <c r="DI166" i="5" s="1"/>
  <c r="DI711" i="5" a="1"/>
  <c r="DI711" i="5" s="1"/>
  <c r="DI656" i="5" a="1"/>
  <c r="DI656" i="5" s="1"/>
  <c r="DI1073" i="5" a="1"/>
  <c r="DI1073" i="5" s="1"/>
  <c r="DI102" i="5" a="1"/>
  <c r="DI102" i="5" s="1"/>
  <c r="DI154" i="5" a="1"/>
  <c r="DI154" i="5" s="1"/>
  <c r="DI152" i="5" a="1"/>
  <c r="DI152" i="5" s="1"/>
  <c r="DI947" i="5" a="1"/>
  <c r="DI947" i="5" s="1"/>
  <c r="DI852" i="5" a="1"/>
  <c r="DI852" i="5" s="1"/>
  <c r="AE702" i="5" a="1"/>
  <c r="AE702" i="5" s="1"/>
  <c r="AG702" i="5" s="1"/>
  <c r="DI263" i="5" a="1"/>
  <c r="DI263" i="5" s="1"/>
  <c r="DI507" i="5" a="1"/>
  <c r="DI507" i="5" s="1"/>
  <c r="DI1084" i="5" a="1"/>
  <c r="DI1084" i="5" s="1"/>
  <c r="DI1021" i="5" a="1"/>
  <c r="DI1021" i="5" s="1"/>
  <c r="DI628" i="5" a="1"/>
  <c r="DI628" i="5" s="1"/>
  <c r="DI650" i="5" a="1"/>
  <c r="DI650" i="5" s="1"/>
  <c r="DI565" i="5" a="1"/>
  <c r="DI565" i="5" s="1"/>
  <c r="DI1061" i="5" a="1"/>
  <c r="DI1061" i="5" s="1"/>
  <c r="DI944" i="5" a="1"/>
  <c r="DI944" i="5" s="1"/>
  <c r="AE270" i="5" a="1"/>
  <c r="AE270" i="5" s="1"/>
  <c r="AG270" i="5" s="1"/>
  <c r="AE820" i="5" a="1"/>
  <c r="AE820" i="5" s="1"/>
  <c r="AG820" i="5" s="1"/>
  <c r="AE862" i="5" a="1"/>
  <c r="AE862" i="5" s="1"/>
  <c r="AG862" i="5" s="1"/>
  <c r="DI125" i="5" a="1"/>
  <c r="DI125" i="5" s="1"/>
  <c r="DI722" i="5" a="1"/>
  <c r="DI722" i="5" s="1"/>
  <c r="DI221" i="5" a="1"/>
  <c r="DI221" i="5" s="1"/>
  <c r="DI1030" i="5" a="1"/>
  <c r="DI1030" i="5" s="1"/>
  <c r="AE175" i="5" a="1"/>
  <c r="AE175" i="5" s="1"/>
  <c r="AG175" i="5" s="1"/>
  <c r="DI945" i="5" a="1"/>
  <c r="DI945" i="5" s="1"/>
  <c r="DI723" i="5" a="1"/>
  <c r="DI723" i="5" s="1"/>
  <c r="DI694" i="5" a="1"/>
  <c r="DI694" i="5" s="1"/>
  <c r="DI156" i="5" a="1"/>
  <c r="DI156" i="5" s="1"/>
  <c r="DI1074" i="5" a="1"/>
  <c r="DI1074" i="5" s="1"/>
  <c r="DI942" i="5" a="1"/>
  <c r="DI942" i="5" s="1"/>
  <c r="DI236" i="5" a="1"/>
  <c r="DI236" i="5" s="1"/>
  <c r="DI713" i="5" a="1"/>
  <c r="DI713" i="5" s="1"/>
  <c r="DI39" i="5" a="1"/>
  <c r="DI39" i="5" s="1"/>
  <c r="DI733" i="5" a="1"/>
  <c r="DI733" i="5" s="1"/>
  <c r="AE1025" i="5" a="1"/>
  <c r="AE1025" i="5" s="1"/>
  <c r="AG1025" i="5" s="1"/>
  <c r="DI829" i="5" a="1"/>
  <c r="DI829" i="5" s="1"/>
  <c r="DI142" i="5" a="1"/>
  <c r="DI142" i="5" s="1"/>
  <c r="DI651" i="5" a="1"/>
  <c r="DI651" i="5" s="1"/>
  <c r="AE940" i="5" a="1"/>
  <c r="AE940" i="5" s="1"/>
  <c r="AG940" i="5" s="1"/>
  <c r="AE268" i="5" a="1"/>
  <c r="AE268" i="5" s="1"/>
  <c r="AG268" i="5" s="1"/>
  <c r="AE725" i="5" a="1"/>
  <c r="AE725" i="5" s="1"/>
  <c r="AG725" i="5" s="1"/>
  <c r="DI907" i="5" a="1"/>
  <c r="DI907" i="5" s="1"/>
  <c r="AE189" i="5" a="1"/>
  <c r="AE189" i="5" s="1"/>
  <c r="AG189" i="5" s="1"/>
  <c r="DI185" i="5" a="1"/>
  <c r="DI185" i="5" s="1"/>
  <c r="DI720" i="5" a="1"/>
  <c r="DI720" i="5" s="1"/>
  <c r="DI566" i="5" a="1"/>
  <c r="DI566" i="5" s="1"/>
  <c r="DI721" i="5" a="1"/>
  <c r="DI721" i="5" s="1"/>
  <c r="AE938" i="5" a="1"/>
  <c r="AE938" i="5" s="1"/>
  <c r="AG938" i="5" s="1"/>
  <c r="AE744" i="5" a="1"/>
  <c r="AE744" i="5" s="1"/>
  <c r="AG744" i="5" s="1"/>
  <c r="DI195" i="5" a="1"/>
  <c r="DI195" i="5" s="1"/>
  <c r="DI538" i="5" a="1"/>
  <c r="DI538" i="5" s="1"/>
  <c r="DI909" i="5" a="1"/>
  <c r="DI909" i="5" s="1"/>
  <c r="AE132" i="5" a="1"/>
  <c r="AE132" i="5" s="1"/>
  <c r="AG132" i="5" s="1"/>
  <c r="DI165" i="5" a="1"/>
  <c r="DI165" i="5" s="1"/>
  <c r="AE537" i="5" a="1"/>
  <c r="AE537" i="5" s="1"/>
  <c r="AG537" i="5" s="1"/>
  <c r="DI805" i="5" a="1"/>
  <c r="DI805" i="5" s="1"/>
  <c r="DI230" i="5" a="1"/>
  <c r="DI230" i="5" s="1"/>
  <c r="AE679" i="5" a="1"/>
  <c r="AE679" i="5" s="1"/>
  <c r="AG679" i="5" s="1"/>
  <c r="AE504" i="5" a="1"/>
  <c r="AE504" i="5" s="1"/>
  <c r="AG504" i="5" s="1"/>
  <c r="AE249" i="5" a="1"/>
  <c r="AE249" i="5" s="1"/>
  <c r="AG249" i="5" s="1"/>
  <c r="DI1105" i="5" a="1"/>
  <c r="DI1105" i="5" s="1"/>
  <c r="DI886" i="5" a="1"/>
  <c r="DI886" i="5" s="1"/>
  <c r="DI939" i="5" a="1"/>
  <c r="DI939" i="5" s="1"/>
  <c r="DI219" i="5" a="1"/>
  <c r="DI219" i="5" s="1"/>
  <c r="DI866" i="5" a="1"/>
  <c r="DI866" i="5" s="1"/>
  <c r="DI208" i="5" a="1"/>
  <c r="DI208" i="5" s="1"/>
  <c r="AE213" i="5" a="1"/>
  <c r="AE213" i="5" s="1"/>
  <c r="AG213" i="5" s="1"/>
  <c r="AE584" i="5" a="1"/>
  <c r="AE584" i="5" s="1"/>
  <c r="AG584" i="5" s="1"/>
  <c r="AE922" i="5" a="1"/>
  <c r="AE922" i="5" s="1"/>
  <c r="AG922" i="5" s="1"/>
  <c r="DI513" i="5" a="1"/>
  <c r="DI513" i="5" s="1"/>
  <c r="DI160" i="5" a="1"/>
  <c r="DI160" i="5" s="1"/>
  <c r="DI133" i="5" a="1"/>
  <c r="DI133" i="5" s="1"/>
  <c r="AE151" i="5" a="1"/>
  <c r="AE151" i="5" s="1"/>
  <c r="AG151" i="5" s="1"/>
  <c r="AE831" i="5" a="1"/>
  <c r="AE831" i="5" s="1"/>
  <c r="AG831" i="5" s="1"/>
  <c r="AE693" i="5" a="1"/>
  <c r="AE693" i="5" s="1"/>
  <c r="AG693" i="5" s="1"/>
  <c r="AE610" i="5" a="1"/>
  <c r="AE610" i="5" s="1"/>
  <c r="AG610" i="5" s="1"/>
  <c r="DI183" i="5" a="1"/>
  <c r="DI183" i="5" s="1"/>
  <c r="DI861" i="5" a="1"/>
  <c r="DI861" i="5" s="1"/>
  <c r="DI970" i="5" a="1"/>
  <c r="DI970" i="5" s="1"/>
  <c r="DI529" i="5" a="1"/>
  <c r="DI529" i="5" s="1"/>
  <c r="DI729" i="5" a="1"/>
  <c r="DI729" i="5" s="1"/>
  <c r="DI612" i="5" a="1"/>
  <c r="DI612" i="5" s="1"/>
  <c r="DI518" i="5" a="1"/>
  <c r="DI518" i="5" s="1"/>
  <c r="DI210" i="5" a="1"/>
  <c r="DI210" i="5" s="1"/>
  <c r="DI734" i="5" a="1"/>
  <c r="DI734" i="5" s="1"/>
  <c r="DI842" i="5" a="1"/>
  <c r="DI842" i="5" s="1"/>
  <c r="AE155" i="5" a="1"/>
  <c r="AE155" i="5" s="1"/>
  <c r="AG155" i="5" s="1"/>
  <c r="AE264" i="5" a="1"/>
  <c r="AE264" i="5" s="1"/>
  <c r="AG264" i="5" s="1"/>
  <c r="AE870" i="5" a="1"/>
  <c r="AE870" i="5" s="1"/>
  <c r="AG870" i="5" s="1"/>
  <c r="AE775" i="5" a="1"/>
  <c r="AE775" i="5" s="1"/>
  <c r="AG775" i="5" s="1"/>
  <c r="AE590" i="5" a="1"/>
  <c r="AE590" i="5" s="1"/>
  <c r="AG590" i="5" s="1"/>
  <c r="AE122" i="5" a="1"/>
  <c r="AE122" i="5" s="1"/>
  <c r="AG122" i="5" s="1"/>
  <c r="DI235" i="5" a="1"/>
  <c r="DI235" i="5" s="1"/>
  <c r="DI220" i="5" a="1"/>
  <c r="DI220" i="5" s="1"/>
  <c r="DI1136" i="5" a="1"/>
  <c r="DI1136" i="5" s="1"/>
  <c r="DI514" i="5" a="1"/>
  <c r="DI514" i="5" s="1"/>
  <c r="DI100" i="5" a="1"/>
  <c r="DI100" i="5" s="1"/>
  <c r="DI1018" i="5" a="1"/>
  <c r="DI1018" i="5" s="1"/>
  <c r="DI930" i="5" a="1"/>
  <c r="DI930" i="5" s="1"/>
  <c r="DI745" i="5" a="1"/>
  <c r="DI745" i="5" s="1"/>
  <c r="DI177" i="5" a="1"/>
  <c r="DI177" i="5" s="1"/>
  <c r="DI853" i="5" a="1"/>
  <c r="DI853" i="5" s="1"/>
  <c r="AE243" i="5" a="1"/>
  <c r="AE243" i="5" s="1"/>
  <c r="AG243" i="5" s="1"/>
  <c r="AE158" i="5" a="1"/>
  <c r="AE158" i="5" s="1"/>
  <c r="AG158" i="5" s="1"/>
  <c r="AE245" i="5" a="1"/>
  <c r="AE245" i="5" s="1"/>
  <c r="AG245" i="5" s="1"/>
  <c r="AE1015" i="5" a="1"/>
  <c r="AE1015" i="5" s="1"/>
  <c r="AG1015" i="5" s="1"/>
  <c r="DI276" i="5" a="1"/>
  <c r="DI276" i="5" s="1"/>
  <c r="DI157" i="5" a="1"/>
  <c r="DI157" i="5" s="1"/>
  <c r="DI735" i="5" a="1"/>
  <c r="DI735" i="5" s="1"/>
  <c r="DI623" i="5" a="1"/>
  <c r="DI623" i="5" s="1"/>
  <c r="AE630" i="5" a="1"/>
  <c r="AE630" i="5" s="1"/>
  <c r="AG630" i="5" s="1"/>
  <c r="AE952" i="5" a="1"/>
  <c r="AE952" i="5" s="1"/>
  <c r="AG952" i="5" s="1"/>
  <c r="AE520" i="5" a="1"/>
  <c r="AE520" i="5" s="1"/>
  <c r="AG520" i="5" s="1"/>
  <c r="AE259" i="5" a="1"/>
  <c r="AE259" i="5" s="1"/>
  <c r="AG259" i="5" s="1"/>
  <c r="DI811" i="5" a="1"/>
  <c r="DI811" i="5" s="1"/>
  <c r="DI632" i="5" a="1"/>
  <c r="DI632" i="5" s="1"/>
  <c r="DI701" i="5" a="1"/>
  <c r="DI701" i="5" s="1"/>
  <c r="DI709" i="5" a="1"/>
  <c r="DI709" i="5" s="1"/>
  <c r="DI169" i="5" a="1"/>
  <c r="DI169" i="5" s="1"/>
  <c r="DI170" i="5" a="1"/>
  <c r="DI170" i="5" s="1"/>
  <c r="DI673" i="5" a="1"/>
  <c r="DI673" i="5" s="1"/>
  <c r="DI168" i="5" a="1"/>
  <c r="DI168" i="5" s="1"/>
  <c r="DI1049" i="5" a="1"/>
  <c r="DI1049" i="5" s="1"/>
  <c r="DI1089" i="5" a="1"/>
  <c r="DI1089" i="5" s="1"/>
  <c r="AE153" i="5" a="1"/>
  <c r="AE153" i="5" s="1"/>
  <c r="AG153" i="5" s="1"/>
  <c r="DI793" i="5" a="1"/>
  <c r="DI793" i="5" s="1"/>
  <c r="DI1027" i="5" a="1"/>
  <c r="DI1027" i="5" s="1"/>
  <c r="DI240" i="5" a="1"/>
  <c r="DI240" i="5" s="1"/>
  <c r="DI724" i="5" a="1"/>
  <c r="DI724" i="5" s="1"/>
  <c r="AE124" i="5" a="1"/>
  <c r="AE124" i="5" s="1"/>
  <c r="AG124" i="5" s="1"/>
  <c r="AE908" i="5" a="1"/>
  <c r="AE908" i="5" s="1"/>
  <c r="AG908" i="5" s="1"/>
  <c r="AE937" i="5" a="1"/>
  <c r="AE937" i="5" s="1"/>
  <c r="AG937" i="5" s="1"/>
  <c r="DI1020" i="5" a="1"/>
  <c r="DI1020" i="5" s="1"/>
  <c r="DI502" i="5" a="1"/>
  <c r="DI502" i="5" s="1"/>
  <c r="DI863" i="5" a="1"/>
  <c r="DI863" i="5" s="1"/>
  <c r="AE966" i="5" a="1"/>
  <c r="AE966" i="5" s="1"/>
  <c r="AG966" i="5" s="1"/>
  <c r="DI447" i="5" a="1"/>
  <c r="DI447" i="5" s="1"/>
  <c r="DI599" i="5" a="1"/>
  <c r="DI599" i="5" s="1"/>
  <c r="DI654" i="5" a="1"/>
  <c r="DI654" i="5" s="1"/>
  <c r="DI878" i="5" a="1"/>
  <c r="DI878" i="5" s="1"/>
  <c r="DI519" i="5" a="1"/>
  <c r="DI519" i="5" s="1"/>
  <c r="AE22" i="5" a="1"/>
  <c r="AE22" i="5" s="1"/>
  <c r="AG22" i="5" s="1"/>
  <c r="DI508" i="5" a="1"/>
  <c r="DI508" i="5" s="1"/>
  <c r="DI620" i="5" a="1"/>
  <c r="DI620" i="5" s="1"/>
  <c r="AE897" i="5" a="1"/>
  <c r="AE897" i="5" s="1"/>
  <c r="AG897" i="5" s="1"/>
  <c r="DI742" i="5" a="1"/>
  <c r="DI742" i="5" s="1"/>
  <c r="DI629" i="5" a="1"/>
  <c r="DI629" i="5" s="1"/>
  <c r="DI1029" i="5" a="1"/>
  <c r="DI1029" i="5" s="1"/>
  <c r="DI119" i="5" a="1"/>
  <c r="DI119" i="5" s="1"/>
  <c r="AE936" i="5" a="1"/>
  <c r="AE936" i="5" s="1"/>
  <c r="AG936" i="5" s="1"/>
  <c r="AE181" i="5" a="1"/>
  <c r="AE181" i="5" s="1"/>
  <c r="AG181" i="5" s="1"/>
  <c r="AE867" i="5" a="1"/>
  <c r="AE867" i="5" s="1"/>
  <c r="AG867" i="5" s="1"/>
  <c r="AE772" i="5" a="1"/>
  <c r="AE772" i="5" s="1"/>
  <c r="AG772" i="5" s="1"/>
  <c r="AE955" i="5" a="1"/>
  <c r="AE955" i="5" s="1"/>
  <c r="AG955" i="5" s="1"/>
  <c r="AE880" i="5" a="1"/>
  <c r="AE880" i="5" s="1"/>
  <c r="AG880" i="5" s="1"/>
  <c r="DI130" i="5" a="1"/>
  <c r="DI130" i="5" s="1"/>
  <c r="DI877" i="5" a="1"/>
  <c r="DI877" i="5" s="1"/>
  <c r="DI174" i="5" a="1"/>
  <c r="DI174" i="5" s="1"/>
  <c r="DI785" i="5" a="1"/>
  <c r="DI785" i="5" s="1"/>
  <c r="DI869" i="5" a="1"/>
  <c r="DI869" i="5" s="1"/>
  <c r="DI505" i="5" a="1"/>
  <c r="DI505" i="5" s="1"/>
  <c r="AE271" i="5" a="1"/>
  <c r="AE271" i="5" s="1"/>
  <c r="AG271" i="5" s="1"/>
  <c r="AE1031" i="5" a="1"/>
  <c r="AE1031" i="5" s="1"/>
  <c r="AG1031" i="5" s="1"/>
  <c r="AE540" i="5" a="1"/>
  <c r="AE540" i="5" s="1"/>
  <c r="AG540" i="5" s="1"/>
  <c r="AE523" i="5" a="1"/>
  <c r="AE523" i="5" s="1"/>
  <c r="AG523" i="5" s="1"/>
  <c r="AE798" i="5" a="1"/>
  <c r="AE798" i="5" s="1"/>
  <c r="AG798" i="5" s="1"/>
  <c r="AE226" i="5" a="1"/>
  <c r="AE226" i="5" s="1"/>
  <c r="AG226" i="5" s="1"/>
  <c r="DI732" i="5" a="1"/>
  <c r="DI732" i="5" s="1"/>
  <c r="DI611" i="5" a="1"/>
  <c r="DI611" i="5" s="1"/>
  <c r="DI631" i="5" a="1"/>
  <c r="DI631" i="5" s="1"/>
  <c r="DI275" i="5" a="1"/>
  <c r="DI275" i="5" s="1"/>
  <c r="DI232" i="5" a="1"/>
  <c r="DI232" i="5" s="1"/>
  <c r="DI250" i="5" a="1"/>
  <c r="DI250" i="5" s="1"/>
  <c r="DI391" i="5" a="1"/>
  <c r="DI391" i="5" s="1"/>
  <c r="DI422" i="5" a="1"/>
  <c r="DI422" i="5" s="1"/>
  <c r="DI121" i="5" a="1"/>
  <c r="DI121" i="5" s="1"/>
  <c r="DI860" i="5" a="1"/>
  <c r="DI860" i="5" s="1"/>
  <c r="DI248" i="5" a="1"/>
  <c r="DI248" i="5" s="1"/>
  <c r="DI810" i="5" a="1"/>
  <c r="DI810" i="5" s="1"/>
  <c r="AE162" i="5" a="1"/>
  <c r="AE162" i="5" s="1"/>
  <c r="AG162" i="5" s="1"/>
  <c r="AE218" i="5" a="1"/>
  <c r="AE218" i="5" s="1"/>
  <c r="AG218" i="5" s="1"/>
  <c r="AE727" i="5" a="1"/>
  <c r="AE727" i="5" s="1"/>
  <c r="AG727" i="5" s="1"/>
  <c r="AE1011" i="5" a="1"/>
  <c r="AE1011" i="5" s="1"/>
  <c r="AG1011" i="5" s="1"/>
  <c r="AE649" i="5" a="1"/>
  <c r="AE649" i="5" s="1"/>
  <c r="AG649" i="5" s="1"/>
  <c r="AE809" i="5" a="1"/>
  <c r="AE809" i="5" s="1"/>
  <c r="AG809" i="5" s="1"/>
  <c r="AE832" i="5" a="1"/>
  <c r="AE832" i="5" s="1"/>
  <c r="AG832" i="5" s="1"/>
  <c r="AE989" i="5" a="1"/>
  <c r="AE989" i="5" s="1"/>
  <c r="AG989" i="5" s="1"/>
  <c r="AE948" i="5" a="1"/>
  <c r="AE948" i="5" s="1"/>
  <c r="AG948" i="5" s="1"/>
  <c r="DI795" i="5" a="1"/>
  <c r="DI795" i="5" s="1"/>
  <c r="DI274" i="5" a="1"/>
  <c r="DI274" i="5" s="1"/>
  <c r="DI830" i="5" a="1"/>
  <c r="DI830" i="5" s="1"/>
  <c r="DI1026" i="5" a="1"/>
  <c r="DI1026" i="5" s="1"/>
  <c r="DI728" i="5" a="1"/>
  <c r="DI728" i="5" s="1"/>
  <c r="AE943" i="5" a="1"/>
  <c r="AE943" i="5" s="1"/>
  <c r="AG943" i="5" s="1"/>
  <c r="AE56" i="5" a="1"/>
  <c r="AE56" i="5" s="1"/>
  <c r="AG56" i="5" s="1"/>
  <c r="DI244" i="5" a="1"/>
  <c r="DI244" i="5" s="1"/>
  <c r="DI159" i="5" a="1"/>
  <c r="DI159" i="5" s="1"/>
  <c r="AE1056" i="5" a="1"/>
  <c r="AE1056" i="5" s="1"/>
  <c r="AG1056" i="5" s="1"/>
  <c r="AE657" i="5" a="1"/>
  <c r="AE657" i="5" s="1"/>
  <c r="AG657" i="5" s="1"/>
  <c r="AE766" i="5" a="1"/>
  <c r="AE766" i="5" s="1"/>
  <c r="AG766" i="5" s="1"/>
  <c r="AE1117" i="5" a="1"/>
  <c r="AE1117" i="5" s="1"/>
  <c r="AG1117" i="5" s="1"/>
  <c r="DI8" i="5" a="1"/>
  <c r="DI8" i="5" s="1"/>
  <c r="DI881" i="5" a="1"/>
  <c r="DI881" i="5" s="1"/>
  <c r="DI835" i="5" a="1"/>
  <c r="DI835" i="5" s="1"/>
  <c r="AE1083" i="5" a="1"/>
  <c r="AE1083" i="5" s="1"/>
  <c r="AG1083" i="5" s="1"/>
  <c r="DI234" i="5" a="1"/>
  <c r="DI234" i="5" s="1"/>
  <c r="DI209" i="5" a="1"/>
  <c r="DI209" i="5" s="1"/>
  <c r="DI782" i="5" a="1"/>
  <c r="DI782" i="5" s="1"/>
  <c r="DI719" i="5" a="1"/>
  <c r="DI719" i="5" s="1"/>
  <c r="DI613" i="5" a="1"/>
  <c r="DI613" i="5" s="1"/>
  <c r="DI672" i="5" a="1"/>
  <c r="DI672" i="5" s="1"/>
  <c r="DI700" i="5" a="1"/>
  <c r="DI700" i="5" s="1"/>
  <c r="AE241" i="5" a="1"/>
  <c r="AE241" i="5" s="1"/>
  <c r="AG241" i="5" s="1"/>
  <c r="AE1022" i="5" a="1"/>
  <c r="AE1022" i="5" s="1"/>
  <c r="AG1022" i="5" s="1"/>
  <c r="AE854" i="5" a="1"/>
  <c r="AE854" i="5" s="1"/>
  <c r="AG854" i="5" s="1"/>
  <c r="AE743" i="5" a="1"/>
  <c r="AE743" i="5" s="1"/>
  <c r="AG743" i="5" s="1"/>
  <c r="AE1019" i="5" a="1"/>
  <c r="AE1019" i="5" s="1"/>
  <c r="AG1019" i="5" s="1"/>
  <c r="AE653" i="5" a="1"/>
  <c r="AE653" i="5" s="1"/>
  <c r="AG653" i="5" s="1"/>
  <c r="AE821" i="5" a="1"/>
  <c r="AE821" i="5" s="1"/>
  <c r="AG821" i="5" s="1"/>
  <c r="AE864" i="5" a="1"/>
  <c r="AE864" i="5" s="1"/>
  <c r="AG864" i="5" s="1"/>
  <c r="AE1012" i="5" a="1"/>
  <c r="AE1012" i="5" s="1"/>
  <c r="AG1012" i="5" s="1"/>
  <c r="AE1032" i="5" a="1"/>
  <c r="AE1032" i="5" s="1"/>
  <c r="AG1032" i="5" s="1"/>
  <c r="DI759" i="5" a="1"/>
  <c r="DI759" i="5" s="1"/>
  <c r="AE1028" i="5" a="1"/>
  <c r="AE1028" i="5" s="1"/>
  <c r="AG1028" i="5" s="1"/>
  <c r="DI1115" i="5" a="1"/>
  <c r="DI1115" i="5" s="1"/>
  <c r="DI799" i="5" a="1"/>
  <c r="DI799" i="5" s="1"/>
  <c r="DI385" i="5" a="1"/>
  <c r="DI385" i="5" s="1"/>
  <c r="DI914" i="5" a="1"/>
  <c r="DI914" i="5" s="1"/>
  <c r="DI509" i="5" a="1"/>
  <c r="DI509" i="5" s="1"/>
  <c r="DI536" i="5" a="1"/>
  <c r="DI536" i="5" s="1"/>
  <c r="AE16" i="5" a="1"/>
  <c r="AE16" i="5" s="1"/>
  <c r="AG16" i="5" s="1"/>
  <c r="DI396" i="5" a="1"/>
  <c r="DI396" i="5" s="1"/>
  <c r="DI95" i="5" a="1"/>
  <c r="DI95" i="5" s="1"/>
  <c r="DI598" i="5" a="1"/>
  <c r="DI598" i="5" s="1"/>
  <c r="DI533" i="5" a="1"/>
  <c r="DI533" i="5" s="1"/>
  <c r="DI512" i="5" a="1"/>
  <c r="DI512" i="5" s="1"/>
  <c r="DI340" i="5" a="1"/>
  <c r="DI340" i="5" s="1"/>
  <c r="DI511" i="5" a="1"/>
  <c r="DI511" i="5" s="1"/>
  <c r="DI1072" i="5" a="1"/>
  <c r="DI1072" i="5" s="1"/>
  <c r="DI117" i="5" a="1"/>
  <c r="DI117" i="5" s="1"/>
  <c r="DI794" i="5" a="1"/>
  <c r="DI794" i="5" s="1"/>
  <c r="DI586" i="5" a="1"/>
  <c r="DI586" i="5" s="1"/>
  <c r="AE427" i="5" a="1"/>
  <c r="AE427" i="5" s="1"/>
  <c r="AG427" i="5" s="1"/>
  <c r="DI837" i="5" a="1"/>
  <c r="DI837" i="5" s="1"/>
  <c r="DI803" i="5" a="1"/>
  <c r="DI803" i="5" s="1"/>
  <c r="DI736" i="5" a="1"/>
  <c r="DI736" i="5" s="1"/>
  <c r="AE26" i="5" a="1"/>
  <c r="AE26" i="5" s="1"/>
  <c r="AG26" i="5" s="1"/>
  <c r="AE626" i="5" a="1"/>
  <c r="AE626" i="5" s="1"/>
  <c r="AG626" i="5" s="1"/>
  <c r="AE741" i="5" a="1"/>
  <c r="AE741" i="5" s="1"/>
  <c r="AG741" i="5" s="1"/>
  <c r="AE912" i="5" a="1"/>
  <c r="AE912" i="5" s="1"/>
  <c r="AG912" i="5" s="1"/>
  <c r="AE836" i="5" a="1"/>
  <c r="AE836" i="5" s="1"/>
  <c r="AG836" i="5" s="1"/>
  <c r="AE81" i="5" a="1"/>
  <c r="AE81" i="5" s="1"/>
  <c r="AG81" i="5" s="1"/>
  <c r="AE531" i="5" a="1"/>
  <c r="AE531" i="5" s="1"/>
  <c r="AG531" i="5" s="1"/>
  <c r="AE115" i="5" a="1"/>
  <c r="AE115" i="5" s="1"/>
  <c r="AG115" i="5" s="1"/>
  <c r="DI1114" i="5" a="1"/>
  <c r="DI1114" i="5" s="1"/>
  <c r="DI801" i="5" a="1"/>
  <c r="DI801" i="5" s="1"/>
  <c r="DI515" i="5" a="1"/>
  <c r="DI515" i="5" s="1"/>
  <c r="DI845" i="5" a="1"/>
  <c r="DI845" i="5" s="1"/>
  <c r="DI503" i="5" a="1"/>
  <c r="DI503" i="5" s="1"/>
  <c r="DI40" i="5" a="1"/>
  <c r="DI40" i="5" s="1"/>
  <c r="AE525" i="5" a="1"/>
  <c r="AE525" i="5" s="1"/>
  <c r="AG525" i="5" s="1"/>
  <c r="AE227" i="5" a="1"/>
  <c r="AE227" i="5" s="1"/>
  <c r="AG227" i="5" s="1"/>
  <c r="AE184" i="5" a="1"/>
  <c r="AE184" i="5" s="1"/>
  <c r="AG184" i="5" s="1"/>
  <c r="DI167" i="5" a="1"/>
  <c r="DI167" i="5" s="1"/>
  <c r="DI120" i="5" a="1"/>
  <c r="DI120" i="5" s="1"/>
  <c r="DI790" i="5" a="1"/>
  <c r="DI790" i="5" s="1"/>
  <c r="DI875" i="5" a="1"/>
  <c r="DI875" i="5" s="1"/>
  <c r="DI532" i="5" a="1"/>
  <c r="DI532" i="5" s="1"/>
  <c r="DI879" i="5" a="1"/>
  <c r="DI879" i="5" s="1"/>
  <c r="DI876" i="5" a="1"/>
  <c r="DI876" i="5" s="1"/>
  <c r="DI506" i="5" a="1"/>
  <c r="DI506" i="5" s="1"/>
  <c r="DI58" i="5" a="1"/>
  <c r="DI58" i="5" s="1"/>
  <c r="DI522" i="5" a="1"/>
  <c r="DI522" i="5" s="1"/>
  <c r="AE791" i="5" a="1"/>
  <c r="AE791" i="5" s="1"/>
  <c r="AG791" i="5" s="1"/>
  <c r="AE850" i="5" a="1"/>
  <c r="AE850" i="5" s="1"/>
  <c r="AG850" i="5" s="1"/>
  <c r="AE644" i="5" a="1"/>
  <c r="AE644" i="5" s="1"/>
  <c r="AG644" i="5" s="1"/>
  <c r="AE1133" i="5" a="1"/>
  <c r="AE1133" i="5" s="1"/>
  <c r="AG1133" i="5" s="1"/>
  <c r="AE535" i="5" a="1"/>
  <c r="AE535" i="5" s="1"/>
  <c r="AG535" i="5" s="1"/>
  <c r="DI583" i="5" a="1"/>
  <c r="DI583" i="5" s="1"/>
  <c r="DI1016" i="5" a="1"/>
  <c r="DI1016" i="5" s="1"/>
  <c r="DI86" i="5" a="1"/>
  <c r="DI86" i="5" s="1"/>
  <c r="DI392" i="5" a="1"/>
  <c r="DI392" i="5" s="1"/>
  <c r="AE413" i="5" a="1"/>
  <c r="AE413" i="5" s="1"/>
  <c r="AG413" i="5" s="1"/>
  <c r="DI388" i="5" a="1"/>
  <c r="DI388" i="5" s="1"/>
  <c r="DI1050" i="5" a="1"/>
  <c r="DI1050" i="5" s="1"/>
  <c r="DI510" i="5" a="1"/>
  <c r="DI510" i="5" s="1"/>
  <c r="DI838" i="5" a="1"/>
  <c r="DI838" i="5" s="1"/>
  <c r="DI539" i="5" a="1"/>
  <c r="DI539" i="5" s="1"/>
  <c r="DI911" i="5" a="1"/>
  <c r="DI911" i="5" s="1"/>
  <c r="DI873" i="5" a="1"/>
  <c r="DI873" i="5" s="1"/>
  <c r="DI1052" i="5" a="1"/>
  <c r="DI1052" i="5" s="1"/>
  <c r="DI1085" i="5" a="1"/>
  <c r="DI1085" i="5" s="1"/>
  <c r="AE88" i="5" a="1"/>
  <c r="AE88" i="5" s="1"/>
  <c r="AG88" i="5" s="1"/>
  <c r="AE390" i="5" a="1"/>
  <c r="AE390" i="5" s="1"/>
  <c r="AG390" i="5" s="1"/>
  <c r="DI1107" i="5" a="1"/>
  <c r="DI1107" i="5" s="1"/>
  <c r="DI439" i="5" a="1"/>
  <c r="DI439" i="5" s="1"/>
  <c r="DI1075" i="5" a="1"/>
  <c r="DI1075" i="5" s="1"/>
  <c r="DI1008" i="5" a="1"/>
  <c r="DI1008" i="5" s="1"/>
  <c r="DI625" i="5" a="1"/>
  <c r="DI625" i="5" s="1"/>
  <c r="DI848" i="5" a="1"/>
  <c r="DI848" i="5" s="1"/>
  <c r="AE83" i="5" a="1"/>
  <c r="AE83" i="5" s="1"/>
  <c r="AG83" i="5" s="1"/>
  <c r="AE1057" i="5" a="1"/>
  <c r="AE1057" i="5" s="1"/>
  <c r="AG1057" i="5" s="1"/>
  <c r="AE587" i="5" a="1"/>
  <c r="AE587" i="5" s="1"/>
  <c r="AG587" i="5" s="1"/>
  <c r="DI423" i="5" a="1"/>
  <c r="DI423" i="5" s="1"/>
  <c r="DI42" i="5" a="1"/>
  <c r="DI42" i="5" s="1"/>
  <c r="DI468" i="5" a="1"/>
  <c r="DI468" i="5" s="1"/>
  <c r="DI59" i="5" a="1"/>
  <c r="DI59" i="5" s="1"/>
  <c r="DI80" i="5" a="1"/>
  <c r="DI80" i="5" s="1"/>
  <c r="DI456" i="5" a="1"/>
  <c r="DI456" i="5" s="1"/>
  <c r="AE453" i="5" a="1"/>
  <c r="AE453" i="5" s="1"/>
  <c r="AG453" i="5" s="1"/>
  <c r="DI23" i="5" a="1"/>
  <c r="DI23" i="5" s="1"/>
  <c r="DI1059" i="5" a="1"/>
  <c r="DI1059" i="5" s="1"/>
  <c r="AE103" i="5" a="1"/>
  <c r="AE103" i="5" s="1"/>
  <c r="AG103" i="5" s="1"/>
  <c r="AE85" i="5" a="1"/>
  <c r="AE85" i="5" s="1"/>
  <c r="AG85" i="5" s="1"/>
  <c r="AE851" i="5" a="1"/>
  <c r="AE851" i="5" s="1"/>
  <c r="AG851" i="5" s="1"/>
  <c r="AE1101" i="5" a="1"/>
  <c r="AE1101" i="5" s="1"/>
  <c r="AG1101" i="5" s="1"/>
  <c r="AE38" i="5" a="1"/>
  <c r="AE38" i="5" s="1"/>
  <c r="AG38" i="5" s="1"/>
  <c r="DI1060" i="5" a="1"/>
  <c r="DI1060" i="5" s="1"/>
  <c r="AE517" i="5" a="1"/>
  <c r="AE517" i="5" s="1"/>
  <c r="AG517" i="5" s="1"/>
  <c r="DI703" i="5" a="1"/>
  <c r="DI703" i="5" s="1"/>
  <c r="DI1058" i="5" a="1"/>
  <c r="DI1058" i="5" s="1"/>
  <c r="DI983" i="5" a="1"/>
  <c r="DI983" i="5" s="1"/>
  <c r="DI992" i="5" a="1"/>
  <c r="DI992" i="5" s="1"/>
  <c r="DI534" i="5" a="1"/>
  <c r="DI534" i="5" s="1"/>
  <c r="DI986" i="5" a="1"/>
  <c r="DI986" i="5" s="1"/>
  <c r="DI731" i="5" a="1"/>
  <c r="DI731" i="5" s="1"/>
  <c r="DI528" i="5" a="1"/>
  <c r="DI528" i="5" s="1"/>
  <c r="DI600" i="5" a="1"/>
  <c r="DI600" i="5" s="1"/>
  <c r="DI1043" i="5" a="1"/>
  <c r="DI1043" i="5" s="1"/>
  <c r="DI637" i="5" a="1"/>
  <c r="DI637" i="5" s="1"/>
  <c r="AE411" i="5" a="1"/>
  <c r="AE411" i="5" s="1"/>
  <c r="AG411" i="5" s="1"/>
  <c r="DI1051" i="5" a="1"/>
  <c r="DI1051" i="5" s="1"/>
  <c r="AE98" i="5" a="1"/>
  <c r="AE98" i="5" s="1"/>
  <c r="AG98" i="5" s="1"/>
  <c r="AE921" i="5" a="1"/>
  <c r="AE921" i="5" s="1"/>
  <c r="AG921" i="5" s="1"/>
  <c r="AE844" i="5" a="1"/>
  <c r="AE844" i="5" s="1"/>
  <c r="AG844" i="5" s="1"/>
  <c r="DI1094" i="5" a="1"/>
  <c r="DI1094" i="5" s="1"/>
  <c r="DI404" i="5" a="1"/>
  <c r="DI404" i="5" s="1"/>
  <c r="DI660" i="5" a="1"/>
  <c r="DI660" i="5" s="1"/>
  <c r="DI1099" i="5" a="1"/>
  <c r="DI1099" i="5" s="1"/>
  <c r="DI398" i="5" a="1"/>
  <c r="DI398" i="5" s="1"/>
  <c r="DI1118" i="5" a="1"/>
  <c r="DI1118" i="5" s="1"/>
  <c r="DI1146" i="5" a="1"/>
  <c r="DI1146" i="5" s="1"/>
  <c r="DI716" i="5" a="1"/>
  <c r="DI716" i="5" s="1"/>
  <c r="DI1110" i="5" a="1"/>
  <c r="DI1110" i="5" s="1"/>
  <c r="AE843" i="5" a="1"/>
  <c r="AE843" i="5" s="1"/>
  <c r="AG843" i="5" s="1"/>
  <c r="DI993" i="5" a="1"/>
  <c r="DI993" i="5" s="1"/>
  <c r="DI410" i="5" a="1"/>
  <c r="DI410" i="5" s="1"/>
  <c r="DI1090" i="5" a="1"/>
  <c r="DI1090" i="5" s="1"/>
  <c r="DI53" i="5" a="1"/>
  <c r="DI53" i="5" s="1"/>
  <c r="DI1132" i="5" a="1"/>
  <c r="DI1132" i="5" s="1"/>
  <c r="DI658" i="5" a="1"/>
  <c r="DI658" i="5" s="1"/>
  <c r="AE1109" i="5" a="1"/>
  <c r="AE1109" i="5" s="1"/>
  <c r="AG1109" i="5" s="1"/>
  <c r="DI1048" i="5" a="1"/>
  <c r="DI1048" i="5" s="1"/>
  <c r="DI1044" i="5" a="1"/>
  <c r="DI1044" i="5" s="1"/>
  <c r="DI395" i="5" a="1"/>
  <c r="DI395" i="5" s="1"/>
  <c r="AE747" i="5" a="1"/>
  <c r="AE747" i="5" s="1"/>
  <c r="AG747" i="5" s="1"/>
  <c r="DI571" i="5" a="1"/>
  <c r="DI571" i="5" s="1"/>
  <c r="DI1111" i="5" a="1"/>
  <c r="DI1111" i="5" s="1"/>
  <c r="DI1006" i="5" a="1"/>
  <c r="DI1006" i="5" s="1"/>
  <c r="AE428" i="5" a="1"/>
  <c r="AE428" i="5" s="1"/>
  <c r="AG428" i="5" s="1"/>
  <c r="DI414" i="5" a="1"/>
  <c r="DI414" i="5" s="1"/>
  <c r="DI984" i="5" a="1"/>
  <c r="DI984" i="5" s="1"/>
  <c r="DI985" i="5" a="1"/>
  <c r="DI985" i="5" s="1"/>
  <c r="AE638" i="5" a="1"/>
  <c r="AE638" i="5" s="1"/>
  <c r="AG638" i="5" s="1"/>
  <c r="AE416" i="5" a="1"/>
  <c r="AE416" i="5" s="1"/>
  <c r="AG416" i="5" s="1"/>
  <c r="AE1100" i="5" a="1"/>
  <c r="AE1100" i="5" s="1"/>
  <c r="AG1100" i="5" s="1"/>
  <c r="DI389" i="5" a="1"/>
  <c r="DI389" i="5" s="1"/>
  <c r="AE1116" i="5" a="1"/>
  <c r="AE1116" i="5" s="1"/>
  <c r="AG1116" i="5" s="1"/>
  <c r="DI1116" i="5" a="1"/>
  <c r="DI1116" i="5" s="1"/>
  <c r="DI902" i="5" a="1"/>
  <c r="DI902" i="5" s="1"/>
  <c r="DI1144" i="5" a="1"/>
  <c r="DI1144" i="5" s="1"/>
  <c r="DI1045" i="5" a="1"/>
  <c r="DI1045" i="5" s="1"/>
  <c r="DI1091" i="5" a="1"/>
  <c r="DI1091" i="5" s="1"/>
  <c r="DI412" i="5" a="1"/>
  <c r="DI412" i="5" s="1"/>
  <c r="AE399" i="5" a="1"/>
  <c r="AE399" i="5" s="1"/>
  <c r="AG399" i="5" s="1"/>
  <c r="DI415" i="5" a="1"/>
  <c r="DI415" i="5" s="1"/>
  <c r="DI825" i="5" a="1"/>
  <c r="DI825" i="5" s="1"/>
  <c r="DI553" i="5" a="1"/>
  <c r="DI553" i="5" s="1"/>
  <c r="DI441" i="5" a="1"/>
  <c r="DI441" i="5" s="1"/>
  <c r="DI1145" i="5" a="1"/>
  <c r="DI1145" i="5" s="1"/>
  <c r="AE1077" i="5" a="1"/>
  <c r="AE1077" i="5" s="1"/>
  <c r="AG1077" i="5" s="1"/>
  <c r="DI800" i="5" a="1"/>
  <c r="DI800" i="5" s="1"/>
  <c r="DI425" i="5" a="1"/>
  <c r="DI425" i="5" s="1"/>
  <c r="AG580" i="5"/>
  <c r="DI580" i="5" a="1"/>
  <c r="DI580" i="5" s="1"/>
  <c r="AG558" i="5"/>
  <c r="DI558" i="5" a="1"/>
  <c r="DI558" i="5" s="1"/>
  <c r="DI400" i="5" a="1"/>
  <c r="DI400" i="5" s="1"/>
  <c r="DI430" i="5" a="1"/>
  <c r="DI430" i="5" s="1"/>
  <c r="AE440" i="5" a="1"/>
  <c r="AE440" i="5" s="1"/>
  <c r="AG440" i="5" s="1"/>
  <c r="DI823" i="5" a="1"/>
  <c r="DI823" i="5" s="1"/>
  <c r="DI1148" i="5" a="1"/>
  <c r="DI1148" i="5" s="1"/>
  <c r="DI1122" i="5" a="1"/>
  <c r="DI1122" i="5" s="1"/>
  <c r="DI466" i="5" a="1"/>
  <c r="DI466" i="5" s="1"/>
  <c r="AE1047" i="5" a="1"/>
  <c r="AE1047" i="5" s="1"/>
  <c r="AG1047" i="5" s="1"/>
  <c r="DI926" i="5" a="1"/>
  <c r="DI926" i="5" s="1"/>
  <c r="DI659" i="5" a="1"/>
  <c r="DI659" i="5" s="1"/>
  <c r="DI474" i="5" a="1"/>
  <c r="DI474" i="5" s="1"/>
  <c r="DI618" i="5" a="1"/>
  <c r="DI618" i="5" s="1"/>
  <c r="DI1127" i="5" a="1"/>
  <c r="DI1127" i="5" s="1"/>
  <c r="DI581" i="5" a="1"/>
  <c r="DI581" i="5" s="1"/>
  <c r="DI573" i="5" a="1"/>
  <c r="DI573" i="5" s="1"/>
  <c r="DI714" i="5" a="1"/>
  <c r="DI714" i="5" s="1"/>
  <c r="DI420" i="5" a="1"/>
  <c r="DI420" i="5" s="1"/>
  <c r="DI1153" i="5" a="1"/>
  <c r="DI1153" i="5" s="1"/>
  <c r="DI556" i="5" a="1"/>
  <c r="DI556" i="5" s="1"/>
  <c r="DI1142" i="5" a="1"/>
  <c r="DI1142" i="5" s="1"/>
  <c r="DI386" i="5" a="1"/>
  <c r="DI386" i="5" s="1"/>
  <c r="DI1125" i="5" a="1"/>
  <c r="DI1125" i="5" s="1"/>
  <c r="DI594" i="5" a="1"/>
  <c r="DI594" i="5" s="1"/>
  <c r="DI424" i="5" a="1"/>
  <c r="DI424" i="5" s="1"/>
  <c r="DI1088" i="5" a="1"/>
  <c r="DI1088" i="5" s="1"/>
  <c r="DI995" i="5" a="1"/>
  <c r="DI995" i="5" s="1"/>
  <c r="DI592" i="5" a="1"/>
  <c r="DI592" i="5" s="1"/>
  <c r="DI585" i="5" a="1"/>
  <c r="DI585" i="5" s="1"/>
  <c r="DI901" i="5" a="1"/>
  <c r="DI901" i="5" s="1"/>
  <c r="DI1152" i="5" a="1"/>
  <c r="DI1152" i="5" s="1"/>
  <c r="DI796" i="5" a="1"/>
  <c r="DI796" i="5" s="1"/>
  <c r="DI582" i="5" a="1"/>
  <c r="DI582" i="5" s="1"/>
  <c r="DI1149" i="5" a="1"/>
  <c r="DI1149" i="5" s="1"/>
  <c r="DI589" i="5" a="1"/>
  <c r="DI589" i="5" s="1"/>
  <c r="AE1042" i="5" a="1"/>
  <c r="AE1042" i="5" s="1"/>
  <c r="AG1042" i="5" s="1"/>
  <c r="AE489" i="5" a="1"/>
  <c r="AE489" i="5" s="1"/>
  <c r="AG489" i="5" s="1"/>
  <c r="AE577" i="5" a="1"/>
  <c r="AE577" i="5" s="1"/>
  <c r="AG577" i="5" s="1"/>
  <c r="AE1095" i="5" a="1"/>
  <c r="AE1095" i="5" s="1"/>
  <c r="AG1095" i="5" s="1"/>
  <c r="AE826" i="5" a="1"/>
  <c r="AE826" i="5" s="1"/>
  <c r="AG826" i="5" s="1"/>
  <c r="AE467" i="5" a="1"/>
  <c r="AE467" i="5" s="1"/>
  <c r="AG467" i="5" s="1"/>
  <c r="AE1076" i="5" a="1"/>
  <c r="AE1076" i="5" s="1"/>
  <c r="AG1076" i="5" s="1"/>
  <c r="AE824" i="5" a="1"/>
  <c r="AE824" i="5" s="1"/>
  <c r="AG824" i="5" s="1"/>
  <c r="AE541" i="5" a="1"/>
  <c r="AE541" i="5" s="1"/>
  <c r="AG541" i="5" s="1"/>
  <c r="AE698" i="5" a="1"/>
  <c r="AE698" i="5" s="1"/>
  <c r="AG698" i="5" s="1"/>
  <c r="AE64" i="5" a="1"/>
  <c r="AE64" i="5" s="1"/>
  <c r="AG64" i="5" s="1"/>
  <c r="AE71" i="5" a="1"/>
  <c r="AE71" i="5" s="1"/>
  <c r="AG71" i="5" s="1"/>
  <c r="AE1054" i="5" a="1"/>
  <c r="AE1054" i="5" s="1"/>
  <c r="AG1054" i="5" s="1"/>
  <c r="AE123" i="5" a="1"/>
  <c r="AE123" i="5" s="1"/>
  <c r="AG123" i="5" s="1"/>
  <c r="AE200" i="5" a="1"/>
  <c r="AE200" i="5" s="1"/>
  <c r="AG200" i="5" s="1"/>
  <c r="AE161" i="5" a="1"/>
  <c r="AE161" i="5" s="1"/>
  <c r="AG161" i="5" s="1"/>
  <c r="AE278" i="5" a="1"/>
  <c r="AE278" i="5" s="1"/>
  <c r="AG278" i="5" s="1"/>
  <c r="AE617" i="5" a="1"/>
  <c r="AE617" i="5" s="1"/>
  <c r="AG617" i="5" s="1"/>
  <c r="AE330" i="5" a="1"/>
  <c r="AE330" i="5" s="1"/>
  <c r="AG330" i="5" s="1"/>
  <c r="AE76" i="5" a="1"/>
  <c r="AE76" i="5" s="1"/>
  <c r="AG76" i="5" s="1"/>
  <c r="AE991" i="5" a="1"/>
  <c r="AE991" i="5" s="1"/>
  <c r="AG991" i="5" s="1"/>
  <c r="AE199" i="5" a="1"/>
  <c r="AE199" i="5" s="1"/>
  <c r="AG199" i="5" s="1"/>
  <c r="AE284" i="5" a="1"/>
  <c r="AE284" i="5" s="1"/>
  <c r="AG284" i="5" s="1"/>
  <c r="AE674" i="5" a="1"/>
  <c r="AE674" i="5" s="1"/>
  <c r="AG674" i="5" s="1"/>
  <c r="AE763" i="5" a="1"/>
  <c r="AE763" i="5" s="1"/>
  <c r="AG763" i="5" s="1"/>
  <c r="AE885" i="5" a="1"/>
  <c r="AE885" i="5" s="1"/>
  <c r="AG885" i="5" s="1"/>
  <c r="AE29" i="5" a="1"/>
  <c r="AE29" i="5" s="1"/>
  <c r="AG29" i="5" s="1"/>
  <c r="AE756" i="5" a="1"/>
  <c r="AE756" i="5" s="1"/>
  <c r="AG756" i="5" s="1"/>
  <c r="AE141" i="5" a="1"/>
  <c r="AE141" i="5" s="1"/>
  <c r="AG141" i="5" s="1"/>
  <c r="AE217" i="5" a="1"/>
  <c r="AE217" i="5" s="1"/>
  <c r="AG217" i="5" s="1"/>
  <c r="AE111" i="5" a="1"/>
  <c r="AE111" i="5" s="1"/>
  <c r="AG111" i="5" s="1"/>
  <c r="AE73" i="5" a="1"/>
  <c r="AE73" i="5" s="1"/>
  <c r="AG73" i="5" s="1"/>
  <c r="AE216" i="5" a="1"/>
  <c r="AE216" i="5" s="1"/>
  <c r="AG216" i="5" s="1"/>
  <c r="AE563" i="5" a="1"/>
  <c r="AE563" i="5" s="1"/>
  <c r="AG563" i="5" s="1"/>
  <c r="AE812" i="5" a="1"/>
  <c r="AE812" i="5" s="1"/>
  <c r="AG812" i="5" s="1"/>
  <c r="AE699" i="5" a="1"/>
  <c r="AE699" i="5" s="1"/>
  <c r="AG699" i="5" s="1"/>
  <c r="AE256" i="5" a="1"/>
  <c r="AE256" i="5" s="1"/>
  <c r="AG256" i="5" s="1"/>
  <c r="AE671" i="5" a="1"/>
  <c r="AE671" i="5" s="1"/>
  <c r="AG671" i="5" s="1"/>
  <c r="AE1064" i="5" a="1"/>
  <c r="AE1064" i="5" s="1"/>
  <c r="AG1064" i="5" s="1"/>
  <c r="AE918" i="5" a="1"/>
  <c r="AE918" i="5" s="1"/>
  <c r="AG918" i="5" s="1"/>
  <c r="AE708" i="5" a="1"/>
  <c r="AE708" i="5" s="1"/>
  <c r="AG708" i="5" s="1"/>
  <c r="AE331" i="5" a="1"/>
  <c r="AE331" i="5" s="1"/>
  <c r="AG331" i="5" s="1"/>
  <c r="AE567" i="5" a="1"/>
  <c r="AE567" i="5" s="1"/>
  <c r="AG567" i="5" s="1"/>
  <c r="AE328" i="5" a="1"/>
  <c r="AE328" i="5" s="1"/>
  <c r="AG328" i="5" s="1"/>
  <c r="AE978" i="5" a="1"/>
  <c r="AE978" i="5" s="1"/>
  <c r="AG978" i="5" s="1"/>
  <c r="AE1103" i="5" a="1"/>
  <c r="AE1103" i="5" s="1"/>
  <c r="AG1103" i="5" s="1"/>
  <c r="AE498" i="5" a="1"/>
  <c r="AE498" i="5" s="1"/>
  <c r="AG498" i="5" s="1"/>
  <c r="AE303" i="5" a="1"/>
  <c r="AE303" i="5" s="1"/>
  <c r="AG303" i="5" s="1"/>
  <c r="AE310" i="5" a="1"/>
  <c r="AE310" i="5" s="1"/>
  <c r="AG310" i="5" s="1"/>
  <c r="AE619" i="5" a="1"/>
  <c r="AE619" i="5" s="1"/>
  <c r="AG619" i="5" s="1"/>
  <c r="AE349" i="5" a="1"/>
  <c r="AE349" i="5" s="1"/>
  <c r="AG349" i="5" s="1"/>
  <c r="AE501" i="5" a="1"/>
  <c r="AE501" i="5" s="1"/>
  <c r="AG501" i="5" s="1"/>
  <c r="AE788" i="5" a="1"/>
  <c r="AE788" i="5" s="1"/>
  <c r="AG788" i="5" s="1"/>
  <c r="AE347" i="5" a="1"/>
  <c r="AE347" i="5" s="1"/>
  <c r="AG347" i="5" s="1"/>
  <c r="AE890" i="5" a="1"/>
  <c r="AE890" i="5" s="1"/>
  <c r="AG890" i="5" s="1"/>
  <c r="AE325" i="5" a="1"/>
  <c r="AE325" i="5" s="1"/>
  <c r="AG325" i="5" s="1"/>
  <c r="AE356" i="5" a="1"/>
  <c r="AE356" i="5" s="1"/>
  <c r="AG356" i="5" s="1"/>
  <c r="AE109" i="5" a="1"/>
  <c r="AE109" i="5" s="1"/>
  <c r="AG109" i="5" s="1"/>
  <c r="AE333" i="5" a="1"/>
  <c r="AE333" i="5" s="1"/>
  <c r="AG333" i="5" s="1"/>
  <c r="AE974" i="5" a="1"/>
  <c r="AE974" i="5" s="1"/>
  <c r="AG974" i="5" s="1"/>
  <c r="AE972" i="5" a="1"/>
  <c r="AE972" i="5" s="1"/>
  <c r="AG972" i="5" s="1"/>
  <c r="AE419" i="5" a="1"/>
  <c r="AE419" i="5" s="1"/>
  <c r="AG419" i="5" s="1"/>
  <c r="AE547" i="5" a="1"/>
  <c r="AE547" i="5" s="1"/>
  <c r="AG547" i="5" s="1"/>
  <c r="AE542" i="5" a="1"/>
  <c r="AE542" i="5" s="1"/>
  <c r="AG542" i="5" s="1"/>
  <c r="AE981" i="5" a="1"/>
  <c r="AE981" i="5" s="1"/>
  <c r="AG981" i="5" s="1"/>
  <c r="AE692" i="5" a="1"/>
  <c r="AE692" i="5" s="1"/>
  <c r="AG692" i="5" s="1"/>
  <c r="AE164" i="5" a="1"/>
  <c r="AE164" i="5" s="1"/>
  <c r="AG164" i="5" s="1"/>
  <c r="AE406" i="5" a="1"/>
  <c r="AE406" i="5" s="1"/>
  <c r="AG406" i="5" s="1"/>
  <c r="AE1038" i="5" a="1"/>
  <c r="AE1038" i="5" s="1"/>
  <c r="AG1038" i="5" s="1"/>
  <c r="AE397" i="5" a="1"/>
  <c r="AE397" i="5" s="1"/>
  <c r="AG397" i="5" s="1"/>
  <c r="AE377" i="5" a="1"/>
  <c r="AE377" i="5" s="1"/>
  <c r="AG377" i="5" s="1"/>
  <c r="AE407" i="5" a="1"/>
  <c r="AE407" i="5" s="1"/>
  <c r="AG407" i="5" s="1"/>
  <c r="AE460" i="5" a="1"/>
  <c r="AE460" i="5" s="1"/>
  <c r="AG460" i="5" s="1"/>
  <c r="AE490" i="5" a="1"/>
  <c r="AE490" i="5" s="1"/>
  <c r="AG490" i="5" s="1"/>
  <c r="AE994" i="5" a="1"/>
  <c r="AE994" i="5" s="1"/>
  <c r="AG994" i="5" s="1"/>
  <c r="AE491" i="5" a="1"/>
  <c r="AE491" i="5" s="1"/>
  <c r="AG491" i="5" s="1"/>
  <c r="AE432" i="5" a="1"/>
  <c r="AE432" i="5" s="1"/>
  <c r="AG432" i="5" s="1"/>
  <c r="AE434" i="5" a="1"/>
  <c r="AE434" i="5" s="1"/>
  <c r="AG434" i="5" s="1"/>
  <c r="AE640" i="5" a="1"/>
  <c r="AE640" i="5" s="1"/>
  <c r="AG640" i="5" s="1"/>
  <c r="AE707" i="5" a="1"/>
  <c r="AE707" i="5" s="1"/>
  <c r="AG707" i="5" s="1"/>
  <c r="AE493" i="5" a="1"/>
  <c r="AE493" i="5" s="1"/>
  <c r="AG493" i="5" s="1"/>
  <c r="AE461" i="5" a="1"/>
  <c r="AE461" i="5" s="1"/>
  <c r="AG461" i="5" s="1"/>
  <c r="AE18" i="5" a="1"/>
  <c r="AE18" i="5" s="1"/>
  <c r="AG18" i="5" s="1"/>
  <c r="AE19" i="5" a="1"/>
  <c r="AE19" i="5" s="1"/>
  <c r="AG19" i="5" s="1"/>
  <c r="AE78" i="5" a="1"/>
  <c r="AE78" i="5" s="1"/>
  <c r="AG78" i="5" s="1"/>
  <c r="AE597" i="5" a="1"/>
  <c r="AE597" i="5" s="1"/>
  <c r="AG597" i="5" s="1"/>
  <c r="AE247" i="5" a="1"/>
  <c r="AE247" i="5" s="1"/>
  <c r="AG247" i="5" s="1"/>
  <c r="AE146" i="5" a="1"/>
  <c r="AE146" i="5" s="1"/>
  <c r="AG146" i="5" s="1"/>
  <c r="AE802" i="5" a="1"/>
  <c r="AE802" i="5" s="1"/>
  <c r="AG802" i="5" s="1"/>
  <c r="AE935" i="5" a="1"/>
  <c r="AE935" i="5" s="1"/>
  <c r="AG935" i="5" s="1"/>
  <c r="AE968" i="5" a="1"/>
  <c r="AE968" i="5" s="1"/>
  <c r="AG968" i="5" s="1"/>
  <c r="AE668" i="5" a="1"/>
  <c r="AE668" i="5" s="1"/>
  <c r="AG668" i="5" s="1"/>
  <c r="AE49" i="5" a="1"/>
  <c r="AE49" i="5" s="1"/>
  <c r="AG49" i="5" s="1"/>
  <c r="AE77" i="5" a="1"/>
  <c r="AE77" i="5" s="1"/>
  <c r="AG77" i="5" s="1"/>
  <c r="AE1137" i="5" a="1"/>
  <c r="AE1137" i="5" s="1"/>
  <c r="AG1137" i="5" s="1"/>
  <c r="AE144" i="5" a="1"/>
  <c r="AE144" i="5" s="1"/>
  <c r="AG144" i="5" s="1"/>
  <c r="AE197" i="5" a="1"/>
  <c r="AE197" i="5" s="1"/>
  <c r="AG197" i="5" s="1"/>
  <c r="AE1106" i="5" a="1"/>
  <c r="AE1106" i="5" s="1"/>
  <c r="AG1106" i="5" s="1"/>
  <c r="AE281" i="5" a="1"/>
  <c r="AE281" i="5" s="1"/>
  <c r="AG281" i="5" s="1"/>
  <c r="AE1097" i="5" a="1"/>
  <c r="AE1097" i="5" s="1"/>
  <c r="AG1097" i="5" s="1"/>
  <c r="AE11" i="5" a="1"/>
  <c r="AE11" i="5" s="1"/>
  <c r="AG11" i="5" s="1"/>
  <c r="AE136" i="5" a="1"/>
  <c r="AE136" i="5" s="1"/>
  <c r="AG136" i="5" s="1"/>
  <c r="AE1082" i="5" a="1"/>
  <c r="AE1082" i="5" s="1"/>
  <c r="AG1082" i="5" s="1"/>
  <c r="AE596" i="5" a="1"/>
  <c r="AE596" i="5" s="1"/>
  <c r="AG596" i="5" s="1"/>
  <c r="AE135" i="5" a="1"/>
  <c r="AE135" i="5" s="1"/>
  <c r="AG135" i="5" s="1"/>
  <c r="AE225" i="5" a="1"/>
  <c r="AE225" i="5" s="1"/>
  <c r="AG225" i="5" s="1"/>
  <c r="AE677" i="5" a="1"/>
  <c r="AE677" i="5" s="1"/>
  <c r="AG677" i="5" s="1"/>
  <c r="AE47" i="5" a="1"/>
  <c r="AE47" i="5" s="1"/>
  <c r="AG47" i="5" s="1"/>
  <c r="AE163" i="5" a="1"/>
  <c r="AE163" i="5" s="1"/>
  <c r="AG163" i="5" s="1"/>
  <c r="AE614" i="5" a="1"/>
  <c r="AE614" i="5" s="1"/>
  <c r="AG614" i="5" s="1"/>
  <c r="AE777" i="5" a="1"/>
  <c r="AE777" i="5" s="1"/>
  <c r="AG777" i="5" s="1"/>
  <c r="AE917" i="5" a="1"/>
  <c r="AE917" i="5" s="1"/>
  <c r="AG917" i="5" s="1"/>
  <c r="AE383" i="5" a="1"/>
  <c r="AE383" i="5" s="1"/>
  <c r="AG383" i="5" s="1"/>
  <c r="AE384" i="5" a="1"/>
  <c r="AE384" i="5" s="1"/>
  <c r="AG384" i="5" s="1"/>
  <c r="AE105" i="5" a="1"/>
  <c r="AE105" i="5" s="1"/>
  <c r="AG105" i="5" s="1"/>
  <c r="AE315" i="5" a="1"/>
  <c r="AE315" i="5" s="1"/>
  <c r="AG315" i="5" s="1"/>
  <c r="AE334" i="5" a="1"/>
  <c r="AE334" i="5" s="1"/>
  <c r="AG334" i="5" s="1"/>
  <c r="AE767" i="5" a="1"/>
  <c r="AE767" i="5" s="1"/>
  <c r="AG767" i="5" s="1"/>
  <c r="AE669" i="5" a="1"/>
  <c r="AE669" i="5" s="1"/>
  <c r="AG669" i="5" s="1"/>
  <c r="AE872" i="5" a="1"/>
  <c r="AE872" i="5" s="1"/>
  <c r="AG872" i="5" s="1"/>
  <c r="AE126" i="5" a="1"/>
  <c r="AE126" i="5" s="1"/>
  <c r="AG126" i="5" s="1"/>
  <c r="AE316" i="5" a="1"/>
  <c r="AE316" i="5" s="1"/>
  <c r="AG316" i="5" s="1"/>
  <c r="AE958" i="5" a="1"/>
  <c r="AE958" i="5" s="1"/>
  <c r="AG958" i="5" s="1"/>
  <c r="AE1039" i="5" a="1"/>
  <c r="AE1039" i="5" s="1"/>
  <c r="AG1039" i="5" s="1"/>
  <c r="AE1104" i="5" a="1"/>
  <c r="AE1104" i="5" s="1"/>
  <c r="AG1104" i="5" s="1"/>
  <c r="AE979" i="5" a="1"/>
  <c r="AE979" i="5" s="1"/>
  <c r="AG979" i="5" s="1"/>
  <c r="AE279" i="5" a="1"/>
  <c r="AE279" i="5" s="1"/>
  <c r="AG279" i="5" s="1"/>
  <c r="AE1065" i="5" a="1"/>
  <c r="AE1065" i="5" s="1"/>
  <c r="AG1065" i="5" s="1"/>
  <c r="AE352" i="5" a="1"/>
  <c r="AE352" i="5" s="1"/>
  <c r="AG352" i="5" s="1"/>
  <c r="AE635" i="5" a="1"/>
  <c r="AE635" i="5" s="1"/>
  <c r="AG635" i="5" s="1"/>
  <c r="AE1040" i="5" a="1"/>
  <c r="AE1040" i="5" s="1"/>
  <c r="AG1040" i="5" s="1"/>
  <c r="AE301" i="5" a="1"/>
  <c r="AE301" i="5" s="1"/>
  <c r="AG301" i="5" s="1"/>
  <c r="AE289" i="5" a="1"/>
  <c r="AE289" i="5" s="1"/>
  <c r="AG289" i="5" s="1"/>
  <c r="AE238" i="5" a="1"/>
  <c r="AE238" i="5" s="1"/>
  <c r="AG238" i="5" s="1"/>
  <c r="AE892" i="5" a="1"/>
  <c r="AE892" i="5" s="1"/>
  <c r="AG892" i="5" s="1"/>
  <c r="AE715" i="5" a="1"/>
  <c r="AE715" i="5" s="1"/>
  <c r="AG715" i="5" s="1"/>
  <c r="AE982" i="5" a="1"/>
  <c r="AE982" i="5" s="1"/>
  <c r="AG982" i="5" s="1"/>
  <c r="AE379" i="5" a="1"/>
  <c r="AE379" i="5" s="1"/>
  <c r="AG379" i="5" s="1"/>
  <c r="AE980" i="5" a="1"/>
  <c r="AE980" i="5" s="1"/>
  <c r="AG980" i="5" s="1"/>
  <c r="AE497" i="5" a="1"/>
  <c r="AE497" i="5" s="1"/>
  <c r="AG497" i="5" s="1"/>
  <c r="AE485" i="5" a="1"/>
  <c r="AE485" i="5" s="1"/>
  <c r="AG485" i="5" s="1"/>
  <c r="AE751" i="5" a="1"/>
  <c r="AE751" i="5" s="1"/>
  <c r="AG751" i="5" s="1"/>
  <c r="AE431" i="5" a="1"/>
  <c r="AE431" i="5" s="1"/>
  <c r="AG431" i="5" s="1"/>
  <c r="AE706" i="5" a="1"/>
  <c r="AE706" i="5" s="1"/>
  <c r="AG706" i="5" s="1"/>
  <c r="AE769" i="5" a="1"/>
  <c r="AE769" i="5" s="1"/>
  <c r="AG769" i="5" s="1"/>
  <c r="AE828" i="5" a="1"/>
  <c r="AE828" i="5" s="1"/>
  <c r="AG828" i="5" s="1"/>
  <c r="AE1041" i="5" a="1"/>
  <c r="AE1041" i="5" s="1"/>
  <c r="AG1041" i="5" s="1"/>
  <c r="AE478" i="5" a="1"/>
  <c r="AE478" i="5" s="1"/>
  <c r="AG478" i="5" s="1"/>
  <c r="AE488" i="5" a="1"/>
  <c r="AE488" i="5" s="1"/>
  <c r="AG488" i="5" s="1"/>
  <c r="AE487" i="5" a="1"/>
  <c r="AE487" i="5" s="1"/>
  <c r="AG487" i="5" s="1"/>
  <c r="AE574" i="5" a="1"/>
  <c r="AE574" i="5" s="1"/>
  <c r="AG574" i="5" s="1"/>
  <c r="AE446" i="5" a="1"/>
  <c r="AE446" i="5" s="1"/>
  <c r="AG446" i="5" s="1"/>
  <c r="AE641" i="5" a="1"/>
  <c r="AE641" i="5" s="1"/>
  <c r="AG641" i="5" s="1"/>
  <c r="AE455" i="5" a="1"/>
  <c r="AE455" i="5" s="1"/>
  <c r="AG455" i="5" s="1"/>
  <c r="AE465" i="5" a="1"/>
  <c r="AE465" i="5" s="1"/>
  <c r="AG465" i="5" s="1"/>
  <c r="AE808" i="5" a="1"/>
  <c r="AE808" i="5" s="1"/>
  <c r="AG808" i="5" s="1"/>
  <c r="AE452" i="5" a="1"/>
  <c r="AE452" i="5" s="1"/>
  <c r="AG452" i="5" s="1"/>
  <c r="AE469" i="5" a="1"/>
  <c r="AE469" i="5" s="1"/>
  <c r="AG469" i="5" s="1"/>
  <c r="AE642" i="5" a="1"/>
  <c r="AE642" i="5" s="1"/>
  <c r="AG642" i="5" s="1"/>
  <c r="AE435" i="5" a="1"/>
  <c r="AE435" i="5" s="1"/>
  <c r="AG435" i="5" s="1"/>
  <c r="AE717" i="5" a="1"/>
  <c r="AE717" i="5" s="1"/>
  <c r="AG717" i="5" s="1"/>
  <c r="AE752" i="5" a="1"/>
  <c r="AE752" i="5" s="1"/>
  <c r="AG752" i="5" s="1"/>
  <c r="AE494" i="5" a="1"/>
  <c r="AE494" i="5" s="1"/>
  <c r="AG494" i="5" s="1"/>
  <c r="AE27" i="5" a="1"/>
  <c r="AE27" i="5" s="1"/>
  <c r="AG27" i="5" s="1"/>
  <c r="AE70" i="5" a="1"/>
  <c r="AE70" i="5" s="1"/>
  <c r="AG70" i="5" s="1"/>
  <c r="AE10" i="5" a="1"/>
  <c r="AE10" i="5" s="1"/>
  <c r="AG10" i="5" s="1"/>
  <c r="AE33" i="5" a="1"/>
  <c r="AE33" i="5" s="1"/>
  <c r="AG33" i="5" s="1"/>
  <c r="AE15" i="5" a="1"/>
  <c r="AE15" i="5" s="1"/>
  <c r="AG15" i="5" s="1"/>
  <c r="AE66" i="5" a="1"/>
  <c r="AE66" i="5" s="1"/>
  <c r="AG66" i="5" s="1"/>
  <c r="AE647" i="5" a="1"/>
  <c r="AE647" i="5" s="1"/>
  <c r="AG647" i="5" s="1"/>
  <c r="AE757" i="5" a="1"/>
  <c r="AE757" i="5" s="1"/>
  <c r="AG757" i="5" s="1"/>
  <c r="AE143" i="5" a="1"/>
  <c r="AE143" i="5" s="1"/>
  <c r="AG143" i="5" s="1"/>
  <c r="AE283" i="5" a="1"/>
  <c r="AE283" i="5" s="1"/>
  <c r="AG283" i="5" s="1"/>
  <c r="AE228" i="5" a="1"/>
  <c r="AE228" i="5" s="1"/>
  <c r="AG228" i="5" s="1"/>
  <c r="AE258" i="5" a="1"/>
  <c r="AE258" i="5" s="1"/>
  <c r="AG258" i="5" s="1"/>
  <c r="AE273" i="5" a="1"/>
  <c r="AE273" i="5" s="1"/>
  <c r="AG273" i="5" s="1"/>
  <c r="AE934" i="5" a="1"/>
  <c r="AE934" i="5" s="1"/>
  <c r="AG934" i="5" s="1"/>
  <c r="AE615" i="5" a="1"/>
  <c r="AE615" i="5" s="1"/>
  <c r="AG615" i="5" s="1"/>
  <c r="AE1131" i="5" a="1"/>
  <c r="AE1131" i="5" s="1"/>
  <c r="AG1131" i="5" s="1"/>
  <c r="AE753" i="5" a="1"/>
  <c r="AE753" i="5" s="1"/>
  <c r="AG753" i="5" s="1"/>
  <c r="AE1096" i="5" a="1"/>
  <c r="AE1096" i="5" s="1"/>
  <c r="AG1096" i="5" s="1"/>
  <c r="AE932" i="5" a="1"/>
  <c r="AE932" i="5" s="1"/>
  <c r="AG932" i="5" s="1"/>
  <c r="AE312" i="5" a="1"/>
  <c r="AE312" i="5" s="1"/>
  <c r="AG312" i="5" s="1"/>
  <c r="AE46" i="5" a="1"/>
  <c r="AE46" i="5" s="1"/>
  <c r="AG46" i="5" s="1"/>
  <c r="AE34" i="5" a="1"/>
  <c r="AE34" i="5" s="1"/>
  <c r="AG34" i="5" s="1"/>
  <c r="AE646" i="5" a="1"/>
  <c r="AE646" i="5" s="1"/>
  <c r="AG646" i="5" s="1"/>
  <c r="AE1139" i="5" a="1"/>
  <c r="AE1139" i="5" s="1"/>
  <c r="AG1139" i="5" s="1"/>
  <c r="AE840" i="5" a="1"/>
  <c r="AE840" i="5" s="1"/>
  <c r="AG840" i="5" s="1"/>
  <c r="AE215" i="5" a="1"/>
  <c r="AE215" i="5" s="1"/>
  <c r="AG215" i="5" s="1"/>
  <c r="AE176" i="5" a="1"/>
  <c r="AE176" i="5" s="1"/>
  <c r="AG176" i="5" s="1"/>
  <c r="AE150" i="5" a="1"/>
  <c r="AE150" i="5" s="1"/>
  <c r="AG150" i="5" s="1"/>
  <c r="AE277" i="5" a="1"/>
  <c r="AE277" i="5" s="1"/>
  <c r="AG277" i="5" s="1"/>
  <c r="AE762" i="5" a="1"/>
  <c r="AE762" i="5" s="1"/>
  <c r="AG762" i="5" s="1"/>
  <c r="AE214" i="5" a="1"/>
  <c r="AE214" i="5" s="1"/>
  <c r="AG214" i="5" s="1"/>
  <c r="AE859" i="5" a="1"/>
  <c r="AE859" i="5" s="1"/>
  <c r="AG859" i="5" s="1"/>
  <c r="AE286" i="5" a="1"/>
  <c r="AE286" i="5" s="1"/>
  <c r="AG286" i="5" s="1"/>
  <c r="AE688" i="5" a="1"/>
  <c r="AE688" i="5" s="1"/>
  <c r="AG688" i="5" s="1"/>
  <c r="AE760" i="5" a="1"/>
  <c r="AE760" i="5" s="1"/>
  <c r="AG760" i="5" s="1"/>
  <c r="AE67" i="5" a="1"/>
  <c r="AE67" i="5" s="1"/>
  <c r="AG67" i="5" s="1"/>
  <c r="AE754" i="5" a="1"/>
  <c r="AE754" i="5" s="1"/>
  <c r="AG754" i="5" s="1"/>
  <c r="AE1140" i="5" a="1"/>
  <c r="AE1140" i="5" s="1"/>
  <c r="AG1140" i="5" s="1"/>
  <c r="AE192" i="5" a="1"/>
  <c r="AE192" i="5" s="1"/>
  <c r="AG192" i="5" s="1"/>
  <c r="AE129" i="5" a="1"/>
  <c r="AE129" i="5" s="1"/>
  <c r="AG129" i="5" s="1"/>
  <c r="AE262" i="5" a="1"/>
  <c r="AE262" i="5" s="1"/>
  <c r="AG262" i="5" s="1"/>
  <c r="AE569" i="5" a="1"/>
  <c r="AE569" i="5" s="1"/>
  <c r="AG569" i="5" s="1"/>
  <c r="AE856" i="5" a="1"/>
  <c r="AE856" i="5" s="1"/>
  <c r="AG856" i="5" s="1"/>
  <c r="AE108" i="5" a="1"/>
  <c r="AE108" i="5" s="1"/>
  <c r="AG108" i="5" s="1"/>
  <c r="AE1035" i="5" a="1"/>
  <c r="AE1035" i="5" s="1"/>
  <c r="AG1035" i="5" s="1"/>
  <c r="AE203" i="5" a="1"/>
  <c r="AE203" i="5" s="1"/>
  <c r="AG203" i="5" s="1"/>
  <c r="AE288" i="5" a="1"/>
  <c r="AE288" i="5" s="1"/>
  <c r="AG288" i="5" s="1"/>
  <c r="AE710" i="5" a="1"/>
  <c r="AE710" i="5" s="1"/>
  <c r="AG710" i="5" s="1"/>
  <c r="AE779" i="5" a="1"/>
  <c r="AE779" i="5" s="1"/>
  <c r="AG779" i="5" s="1"/>
  <c r="AE933" i="5" a="1"/>
  <c r="AE933" i="5" s="1"/>
  <c r="AG933" i="5" s="1"/>
  <c r="AE345" i="5" a="1"/>
  <c r="AE345" i="5" s="1"/>
  <c r="AG345" i="5" s="1"/>
  <c r="AE44" i="5" a="1"/>
  <c r="AE44" i="5" s="1"/>
  <c r="AG44" i="5" s="1"/>
  <c r="AE48" i="5" a="1"/>
  <c r="AE48" i="5" s="1"/>
  <c r="AG48" i="5" s="1"/>
  <c r="AE223" i="5" a="1"/>
  <c r="AE223" i="5" s="1"/>
  <c r="AG223" i="5" s="1"/>
  <c r="AE182" i="5" a="1"/>
  <c r="AE182" i="5" s="1"/>
  <c r="AG182" i="5" s="1"/>
  <c r="AE774" i="5" a="1"/>
  <c r="AE774" i="5" s="1"/>
  <c r="AG774" i="5" s="1"/>
  <c r="AE887" i="5" a="1"/>
  <c r="AE887" i="5" s="1"/>
  <c r="AG887" i="5" s="1"/>
  <c r="AE784" i="5" a="1"/>
  <c r="AE784" i="5" s="1"/>
  <c r="AG784" i="5" s="1"/>
  <c r="AE360" i="5" a="1"/>
  <c r="AE360" i="5" s="1"/>
  <c r="AG360" i="5" s="1"/>
  <c r="AE362" i="5" a="1"/>
  <c r="AE362" i="5" s="1"/>
  <c r="AG362" i="5" s="1"/>
  <c r="AE915" i="5" a="1"/>
  <c r="AE915" i="5" s="1"/>
  <c r="AG915" i="5" s="1"/>
  <c r="AE366" i="5" a="1"/>
  <c r="AE366" i="5" s="1"/>
  <c r="AG366" i="5" s="1"/>
  <c r="AE916" i="5" a="1"/>
  <c r="AE916" i="5" s="1"/>
  <c r="AG916" i="5" s="1"/>
  <c r="AE370" i="5" a="1"/>
  <c r="AE370" i="5" s="1"/>
  <c r="AG370" i="5" s="1"/>
  <c r="AE548" i="5" a="1"/>
  <c r="AE548" i="5" s="1"/>
  <c r="AG548" i="5" s="1"/>
  <c r="AE139" i="5" a="1"/>
  <c r="AE139" i="5" s="1"/>
  <c r="AG139" i="5" s="1"/>
  <c r="AE737" i="5" a="1"/>
  <c r="AE737" i="5" s="1"/>
  <c r="AG737" i="5" s="1"/>
  <c r="AE339" i="5" a="1"/>
  <c r="AE339" i="5" s="1"/>
  <c r="AG339" i="5" s="1"/>
  <c r="AE344" i="5" a="1"/>
  <c r="AE344" i="5" s="1"/>
  <c r="AG344" i="5" s="1"/>
  <c r="AE622" i="5" a="1"/>
  <c r="AE622" i="5" s="1"/>
  <c r="AG622" i="5" s="1"/>
  <c r="AE1134" i="5" a="1"/>
  <c r="AE1134" i="5" s="1"/>
  <c r="AG1134" i="5" s="1"/>
  <c r="AE891" i="5" a="1"/>
  <c r="AE891" i="5" s="1"/>
  <c r="AG891" i="5" s="1"/>
  <c r="AE314" i="5" a="1"/>
  <c r="AE314" i="5" s="1"/>
  <c r="AG314" i="5" s="1"/>
  <c r="AE789" i="5" a="1"/>
  <c r="AE789" i="5" s="1"/>
  <c r="AG789" i="5" s="1"/>
  <c r="AE636" i="5" a="1"/>
  <c r="AE636" i="5" s="1"/>
  <c r="AG636" i="5" s="1"/>
  <c r="AE112" i="5" a="1"/>
  <c r="AE112" i="5" s="1"/>
  <c r="AG112" i="5" s="1"/>
  <c r="AE718" i="5" a="1"/>
  <c r="AE718" i="5" s="1"/>
  <c r="AG718" i="5" s="1"/>
  <c r="AE319" i="5" a="1"/>
  <c r="AE319" i="5" s="1"/>
  <c r="AG319" i="5" s="1"/>
  <c r="AE332" i="5" a="1"/>
  <c r="AE332" i="5" s="1"/>
  <c r="AG332" i="5" s="1"/>
  <c r="AE342" i="5" a="1"/>
  <c r="AE342" i="5" s="1"/>
  <c r="AG342" i="5" s="1"/>
  <c r="AE998" i="5" a="1"/>
  <c r="AE998" i="5" s="1"/>
  <c r="AG998" i="5" s="1"/>
  <c r="AE787" i="5" a="1"/>
  <c r="AE787" i="5" s="1"/>
  <c r="AG787" i="5" s="1"/>
  <c r="AE1135" i="5" a="1"/>
  <c r="AE1135" i="5" s="1"/>
  <c r="AG1135" i="5" s="1"/>
  <c r="AE685" i="5" a="1"/>
  <c r="AE685" i="5" s="1"/>
  <c r="AG685" i="5" s="1"/>
  <c r="AE960" i="5" a="1"/>
  <c r="AE960" i="5" s="1"/>
  <c r="AG960" i="5" s="1"/>
  <c r="AE350" i="5" a="1"/>
  <c r="AE350" i="5" s="1"/>
  <c r="AG350" i="5" s="1"/>
  <c r="AE297" i="5" a="1"/>
  <c r="AE297" i="5" s="1"/>
  <c r="AG297" i="5" s="1"/>
  <c r="AE764" i="5" a="1"/>
  <c r="AE764" i="5" s="1"/>
  <c r="AG764" i="5" s="1"/>
  <c r="AE242" i="5" a="1"/>
  <c r="AE242" i="5" s="1"/>
  <c r="AG242" i="5" s="1"/>
  <c r="AE291" i="5" a="1"/>
  <c r="AE291" i="5" s="1"/>
  <c r="AG291" i="5" s="1"/>
  <c r="AE300" i="5" a="1"/>
  <c r="AE300" i="5" s="1"/>
  <c r="AG300" i="5" s="1"/>
  <c r="AE293" i="5" a="1"/>
  <c r="AE293" i="5" s="1"/>
  <c r="AG293" i="5" s="1"/>
  <c r="AE962" i="5" a="1"/>
  <c r="AE962" i="5" s="1"/>
  <c r="AG962" i="5" s="1"/>
  <c r="AE923" i="5" a="1"/>
  <c r="AE923" i="5" s="1"/>
  <c r="AG923" i="5" s="1"/>
  <c r="AE689" i="5" a="1"/>
  <c r="AE689" i="5" s="1"/>
  <c r="AG689" i="5" s="1"/>
  <c r="AE30" i="5" a="1"/>
  <c r="AE30" i="5" s="1"/>
  <c r="AG30" i="5" s="1"/>
  <c r="AE786" i="5" a="1"/>
  <c r="AE786" i="5" s="1"/>
  <c r="AG786" i="5" s="1"/>
  <c r="AE893" i="5" a="1"/>
  <c r="AE893" i="5" s="1"/>
  <c r="AG893" i="5" s="1"/>
  <c r="AE137" i="5" a="1"/>
  <c r="AE137" i="5" s="1"/>
  <c r="AG137" i="5" s="1"/>
  <c r="AE894" i="5" a="1"/>
  <c r="AE894" i="5" s="1"/>
  <c r="AG894" i="5" s="1"/>
  <c r="AE1001" i="5" a="1"/>
  <c r="AE1001" i="5" s="1"/>
  <c r="AG1001" i="5" s="1"/>
  <c r="AE311" i="5" a="1"/>
  <c r="AE311" i="5" s="1"/>
  <c r="AG311" i="5" s="1"/>
  <c r="AE739" i="5" a="1"/>
  <c r="AE739" i="5" s="1"/>
  <c r="AG739" i="5" s="1"/>
  <c r="DI472" i="5" a="1"/>
  <c r="DI472" i="5" s="1"/>
  <c r="DI705" i="5" a="1"/>
  <c r="DI705" i="5" s="1"/>
  <c r="DI1141" i="5" a="1"/>
  <c r="DI1141" i="5" s="1"/>
  <c r="DI1046" i="5" a="1"/>
  <c r="DI1046" i="5" s="1"/>
  <c r="DI470" i="5" a="1"/>
  <c r="DI470" i="5" s="1"/>
  <c r="DI925" i="5" a="1"/>
  <c r="DI925" i="5" s="1"/>
  <c r="DI550" i="5" a="1"/>
  <c r="DI550" i="5" s="1"/>
  <c r="DI557" i="5" a="1"/>
  <c r="DI557" i="5" s="1"/>
  <c r="DI1123" i="5" a="1"/>
  <c r="DI1123" i="5" s="1"/>
  <c r="DI1126" i="5" a="1"/>
  <c r="DI1126" i="5" s="1"/>
  <c r="DI572" i="5" a="1"/>
  <c r="DI572" i="5" s="1"/>
  <c r="DI475" i="5" a="1"/>
  <c r="DI475" i="5" s="1"/>
  <c r="DI593" i="5" a="1"/>
  <c r="DI593" i="5" s="1"/>
  <c r="DI402" i="5" a="1"/>
  <c r="DI402" i="5" s="1"/>
  <c r="AE359" i="5" a="1"/>
  <c r="AE359" i="5" s="1"/>
  <c r="AG359" i="5" s="1"/>
  <c r="AE381" i="5" a="1"/>
  <c r="AE381" i="5" s="1"/>
  <c r="AG381" i="5" s="1"/>
  <c r="AE1102" i="5" a="1"/>
  <c r="AE1102" i="5" s="1"/>
  <c r="AG1102" i="5" s="1"/>
  <c r="AE797" i="5" a="1"/>
  <c r="AE797" i="5" s="1"/>
  <c r="AG797" i="5" s="1"/>
  <c r="AE1007" i="5" a="1"/>
  <c r="AE1007" i="5" s="1"/>
  <c r="AG1007" i="5" s="1"/>
  <c r="AE575" i="5" a="1"/>
  <c r="AE575" i="5" s="1"/>
  <c r="AG575" i="5" s="1"/>
  <c r="AE380" i="5" a="1"/>
  <c r="AE380" i="5" s="1"/>
  <c r="AG380" i="5" s="1"/>
  <c r="AE479" i="5" a="1"/>
  <c r="AE479" i="5" s="1"/>
  <c r="AG479" i="5" s="1"/>
  <c r="AE371" i="5" a="1"/>
  <c r="AE371" i="5" s="1"/>
  <c r="AG371" i="5" s="1"/>
  <c r="AE576" i="5" a="1"/>
  <c r="AE576" i="5" s="1"/>
  <c r="AG576" i="5" s="1"/>
  <c r="AE408" i="5" a="1"/>
  <c r="AE408" i="5" s="1"/>
  <c r="AG408" i="5" s="1"/>
  <c r="AE562" i="5" a="1"/>
  <c r="AE562" i="5" s="1"/>
  <c r="AG562" i="5" s="1"/>
  <c r="AE409" i="5" a="1"/>
  <c r="AE409" i="5" s="1"/>
  <c r="AG409" i="5" s="1"/>
  <c r="AE1068" i="5" a="1"/>
  <c r="AE1068" i="5" s="1"/>
  <c r="AG1068" i="5" s="1"/>
  <c r="AE426" i="5" a="1"/>
  <c r="AE426" i="5" s="1"/>
  <c r="AG426" i="5" s="1"/>
  <c r="AE602" i="5" a="1"/>
  <c r="AE602" i="5" s="1"/>
  <c r="AG602" i="5" s="1"/>
  <c r="AE551" i="5" a="1"/>
  <c r="AE551" i="5" s="1"/>
  <c r="DI551" i="5" s="1" a="1"/>
  <c r="DI551" i="5" s="1"/>
  <c r="AE393" i="5" a="1"/>
  <c r="AE393" i="5" s="1"/>
  <c r="AG393" i="5" s="1"/>
  <c r="AE1113" i="5" a="1"/>
  <c r="AE1113" i="5" s="1"/>
  <c r="AG1113" i="5" s="1"/>
  <c r="AE438" i="5" a="1"/>
  <c r="AE438" i="5" s="1"/>
  <c r="AG438" i="5" s="1"/>
  <c r="AE429" i="5" a="1"/>
  <c r="AE429" i="5" s="1"/>
  <c r="AG429" i="5" s="1"/>
  <c r="AE436" i="5" a="1"/>
  <c r="AE436" i="5" s="1"/>
  <c r="AG436" i="5" s="1"/>
  <c r="AE639" i="5" a="1"/>
  <c r="AE639" i="5" s="1"/>
  <c r="AG639" i="5" s="1"/>
  <c r="AE928" i="5" a="1"/>
  <c r="AE928" i="5" s="1"/>
  <c r="AG928" i="5" s="1"/>
  <c r="AG471" i="5"/>
  <c r="AG924" i="5"/>
  <c r="AG579" i="5"/>
  <c r="AG1121" i="5"/>
  <c r="AG417" i="5"/>
  <c r="AG554" i="5"/>
  <c r="AG1124" i="5"/>
  <c r="AG1150" i="5"/>
  <c r="AG927" i="5"/>
  <c r="AG997" i="5"/>
  <c r="AG555" i="5"/>
  <c r="AE492" i="5" a="1"/>
  <c r="AE492" i="5" s="1"/>
  <c r="AG492" i="5" s="1"/>
  <c r="AE601" i="5" a="1"/>
  <c r="AE601" i="5" s="1"/>
  <c r="AG601" i="5" s="1"/>
  <c r="AE442" i="5" a="1"/>
  <c r="AE442" i="5" s="1"/>
  <c r="AG442" i="5" s="1"/>
  <c r="AE445" i="5" a="1"/>
  <c r="AE445" i="5" s="1"/>
  <c r="AG445" i="5" s="1"/>
  <c r="AE750" i="5" a="1"/>
  <c r="AE750" i="5" s="1"/>
  <c r="AG750" i="5" s="1"/>
  <c r="AE665" i="5" a="1"/>
  <c r="AE665" i="5" s="1"/>
  <c r="AG665" i="5" s="1"/>
  <c r="AE906" i="5" a="1"/>
  <c r="AE906" i="5" s="1"/>
  <c r="AG906" i="5" s="1"/>
  <c r="AE904" i="5" a="1"/>
  <c r="AE904" i="5" s="1"/>
  <c r="AG904" i="5" s="1"/>
  <c r="AE12" i="5" a="1"/>
  <c r="AE12" i="5" s="1"/>
  <c r="AG12" i="5" s="1"/>
  <c r="AE45" i="5" a="1"/>
  <c r="AE45" i="5" s="1"/>
  <c r="AG45" i="5" s="1"/>
  <c r="AE32" i="5" a="1"/>
  <c r="AE32" i="5" s="1"/>
  <c r="AG32" i="5" s="1"/>
  <c r="AE1036" i="5" a="1"/>
  <c r="AE1036" i="5" s="1"/>
  <c r="AG1036" i="5" s="1"/>
  <c r="AE140" i="5" a="1"/>
  <c r="AE140" i="5" s="1"/>
  <c r="AG140" i="5" s="1"/>
  <c r="AE149" i="5" a="1"/>
  <c r="AE149" i="5" s="1"/>
  <c r="AG149" i="5" s="1"/>
  <c r="AE1098" i="5" a="1"/>
  <c r="AE1098" i="5" s="1"/>
  <c r="AG1098" i="5" s="1"/>
  <c r="AE233" i="5" a="1"/>
  <c r="AE233" i="5" s="1"/>
  <c r="AG233" i="5" s="1"/>
  <c r="AE676" i="5" a="1"/>
  <c r="AE676" i="5" s="1"/>
  <c r="AG676" i="5" s="1"/>
  <c r="AE346" i="5" a="1"/>
  <c r="AE346" i="5" s="1"/>
  <c r="AG346" i="5" s="1"/>
  <c r="AE110" i="5" a="1"/>
  <c r="AE110" i="5" s="1"/>
  <c r="AG110" i="5" s="1"/>
  <c r="AE605" i="5" a="1"/>
  <c r="AE605" i="5" s="1"/>
  <c r="AG605" i="5" s="1"/>
  <c r="AE251" i="5" a="1"/>
  <c r="AE251" i="5" s="1"/>
  <c r="AG251" i="5" s="1"/>
  <c r="AE178" i="5" a="1"/>
  <c r="AE178" i="5" s="1"/>
  <c r="AG178" i="5" s="1"/>
  <c r="AE822" i="5" a="1"/>
  <c r="AE822" i="5" s="1"/>
  <c r="AG822" i="5" s="1"/>
  <c r="AE987" i="5" a="1"/>
  <c r="AE987" i="5" s="1"/>
  <c r="AG987" i="5" s="1"/>
  <c r="AE988" i="5" a="1"/>
  <c r="AE988" i="5" s="1"/>
  <c r="AG988" i="5" s="1"/>
  <c r="AE68" i="5" a="1"/>
  <c r="AE68" i="5" s="1"/>
  <c r="AG68" i="5" s="1"/>
  <c r="AE755" i="5" a="1"/>
  <c r="AE755" i="5" s="1"/>
  <c r="AG755" i="5" s="1"/>
  <c r="AE260" i="5" a="1"/>
  <c r="AE260" i="5" s="1"/>
  <c r="AG260" i="5" s="1"/>
  <c r="AE675" i="5" a="1"/>
  <c r="AE675" i="5" s="1"/>
  <c r="AG675" i="5" s="1"/>
  <c r="AE323" i="5" a="1"/>
  <c r="AE323" i="5" s="1"/>
  <c r="AG323" i="5" s="1"/>
  <c r="AE681" i="5" a="1"/>
  <c r="AE681" i="5" s="1"/>
  <c r="AG681" i="5" s="1"/>
  <c r="AE202" i="5" a="1"/>
  <c r="AE202" i="5" s="1"/>
  <c r="AG202" i="5" s="1"/>
  <c r="AE1023" i="5" a="1"/>
  <c r="AE1023" i="5" s="1"/>
  <c r="AG1023" i="5" s="1"/>
  <c r="AE13" i="5" a="1"/>
  <c r="AE13" i="5" s="1"/>
  <c r="AG13" i="5" s="1"/>
  <c r="AE920" i="5" a="1"/>
  <c r="AE920" i="5" s="1"/>
  <c r="AG920" i="5" s="1"/>
  <c r="AE282" i="5" a="1"/>
  <c r="AE282" i="5" s="1"/>
  <c r="AG282" i="5" s="1"/>
  <c r="AE201" i="5" a="1"/>
  <c r="AE201" i="5" s="1"/>
  <c r="AG201" i="5" s="1"/>
  <c r="AE564" i="5" a="1"/>
  <c r="AE564" i="5" s="1"/>
  <c r="AG564" i="5" s="1"/>
  <c r="AE367" i="5" a="1"/>
  <c r="AE367" i="5" s="1"/>
  <c r="AG367" i="5" s="1"/>
  <c r="AE643" i="5" a="1"/>
  <c r="AE643" i="5" s="1"/>
  <c r="AG643" i="5" s="1"/>
  <c r="AE363" i="5" a="1"/>
  <c r="AE363" i="5" s="1"/>
  <c r="AG363" i="5" s="1"/>
  <c r="AE884" i="5" a="1"/>
  <c r="AE884" i="5" s="1"/>
  <c r="AG884" i="5" s="1"/>
  <c r="AE290" i="5" a="1"/>
  <c r="AE290" i="5" s="1"/>
  <c r="AG290" i="5" s="1"/>
  <c r="AE321" i="5" a="1"/>
  <c r="AE321" i="5" s="1"/>
  <c r="AG321" i="5" s="1"/>
  <c r="AE309" i="5" a="1"/>
  <c r="AE309" i="5" s="1"/>
  <c r="AG309" i="5" s="1"/>
  <c r="AE977" i="5" a="1"/>
  <c r="AE977" i="5" s="1"/>
  <c r="AG977" i="5" s="1"/>
  <c r="AE1055" i="5" a="1"/>
  <c r="AE1055" i="5" s="1"/>
  <c r="AG1055" i="5" s="1"/>
  <c r="AE348" i="5" a="1"/>
  <c r="AE348" i="5" s="1"/>
  <c r="AG348" i="5" s="1"/>
  <c r="AE294" i="5" a="1"/>
  <c r="AE294" i="5" s="1"/>
  <c r="AG294" i="5" s="1"/>
  <c r="AE322" i="5" a="1"/>
  <c r="AE322" i="5" s="1"/>
  <c r="AG322" i="5" s="1"/>
  <c r="AE684" i="5" a="1"/>
  <c r="AE684" i="5" s="1"/>
  <c r="AG684" i="5" s="1"/>
  <c r="AE357" i="5" a="1"/>
  <c r="AE357" i="5" s="1"/>
  <c r="AG357" i="5" s="1"/>
  <c r="AE858" i="5" a="1"/>
  <c r="AE858" i="5" s="1"/>
  <c r="AG858" i="5" s="1"/>
  <c r="AE320" i="5" a="1"/>
  <c r="AE320" i="5" s="1"/>
  <c r="AG320" i="5" s="1"/>
  <c r="AE1002" i="5" a="1"/>
  <c r="AE1002" i="5" s="1"/>
  <c r="AG1002" i="5" s="1"/>
  <c r="AE816" i="5" a="1"/>
  <c r="AE816" i="5" s="1"/>
  <c r="AG816" i="5" s="1"/>
  <c r="AE313" i="5" a="1"/>
  <c r="AE313" i="5" s="1"/>
  <c r="AG313" i="5" s="1"/>
  <c r="AE295" i="5" a="1"/>
  <c r="AE295" i="5" s="1"/>
  <c r="AG295" i="5" s="1"/>
  <c r="AE1069" i="5" a="1"/>
  <c r="AE1069" i="5" s="1"/>
  <c r="AG1069" i="5" s="1"/>
  <c r="AE324" i="5" a="1"/>
  <c r="AE324" i="5" s="1"/>
  <c r="AG324" i="5" s="1"/>
  <c r="AE1079" i="5" a="1"/>
  <c r="AE1079" i="5" s="1"/>
  <c r="AG1079" i="5" s="1"/>
  <c r="AE543" i="5" a="1"/>
  <c r="AE543" i="5" s="1"/>
  <c r="AG543" i="5" s="1"/>
  <c r="AE1009" i="5" a="1"/>
  <c r="AE1009" i="5" s="1"/>
  <c r="AG1009" i="5" s="1"/>
  <c r="AE375" i="5" a="1"/>
  <c r="AE375" i="5" s="1"/>
  <c r="AG375" i="5" s="1"/>
  <c r="AE378" i="5" a="1"/>
  <c r="AE378" i="5" s="1"/>
  <c r="AG378" i="5" s="1"/>
  <c r="AE1112" i="5" a="1"/>
  <c r="AE1112" i="5" s="1"/>
  <c r="AG1112" i="5" s="1"/>
  <c r="AE374" i="5" a="1"/>
  <c r="AE374" i="5" s="1"/>
  <c r="AG374" i="5" s="1"/>
  <c r="AE765" i="5" a="1"/>
  <c r="AE765" i="5" s="1"/>
  <c r="AG765" i="5" s="1"/>
  <c r="AE403" i="5" a="1"/>
  <c r="AE403" i="5" s="1"/>
  <c r="AG403" i="5" s="1"/>
  <c r="AE335" i="5" a="1"/>
  <c r="AE335" i="5" s="1"/>
  <c r="AG335" i="5" s="1"/>
  <c r="AE405" i="5" a="1"/>
  <c r="AE405" i="5" s="1"/>
  <c r="AG405" i="5" s="1"/>
  <c r="AE662" i="5" a="1"/>
  <c r="AE662" i="5" s="1"/>
  <c r="AG662" i="5" s="1"/>
  <c r="AE749" i="5" a="1"/>
  <c r="AE749" i="5" s="1"/>
  <c r="AG749" i="5" s="1"/>
  <c r="AE464" i="5" a="1"/>
  <c r="AE464" i="5" s="1"/>
  <c r="AG464" i="5" s="1"/>
  <c r="AE807" i="5" a="1"/>
  <c r="AE807" i="5" s="1"/>
  <c r="AG807" i="5" s="1"/>
  <c r="AE480" i="5" a="1"/>
  <c r="AE480" i="5" s="1"/>
  <c r="AG480" i="5" s="1"/>
  <c r="AE1053" i="5" a="1"/>
  <c r="AE1053" i="5" s="1"/>
  <c r="AG1053" i="5" s="1"/>
  <c r="AE482" i="5" a="1"/>
  <c r="AE482" i="5" s="1"/>
  <c r="AG482" i="5" s="1"/>
  <c r="AE483" i="5" a="1"/>
  <c r="AE483" i="5" s="1"/>
  <c r="AG483" i="5" s="1"/>
  <c r="AE770" i="5" a="1"/>
  <c r="AE770" i="5" s="1"/>
  <c r="AG770" i="5" s="1"/>
  <c r="AE444" i="5" a="1"/>
  <c r="AE444" i="5" s="1"/>
  <c r="AG444" i="5" s="1"/>
  <c r="AE748" i="5" a="1"/>
  <c r="AE748" i="5" s="1"/>
  <c r="AG748" i="5" s="1"/>
  <c r="AE929" i="5" a="1"/>
  <c r="AE929" i="5" s="1"/>
  <c r="AG929" i="5" s="1"/>
  <c r="AE663" i="5" a="1"/>
  <c r="AE663" i="5" s="1"/>
  <c r="AG663" i="5" s="1"/>
  <c r="AE463" i="5" a="1"/>
  <c r="AE463" i="5" s="1"/>
  <c r="AG463" i="5" s="1"/>
  <c r="AE69" i="5" a="1"/>
  <c r="AE69" i="5" s="1"/>
  <c r="AG69" i="5" s="1"/>
  <c r="AE75" i="5" a="1"/>
  <c r="AE75" i="5" s="1"/>
  <c r="AG75" i="5" s="1"/>
  <c r="AE72" i="5" a="1"/>
  <c r="AE72" i="5" s="1"/>
  <c r="AG72" i="5" s="1"/>
  <c r="AE839" i="5" a="1"/>
  <c r="AE839" i="5" s="1"/>
  <c r="AG839" i="5" s="1"/>
  <c r="AE191" i="5" a="1"/>
  <c r="AE191" i="5" s="1"/>
  <c r="AG191" i="5" s="1"/>
  <c r="AE280" i="5" a="1"/>
  <c r="AE280" i="5" s="1"/>
  <c r="AG280" i="5" s="1"/>
  <c r="AE670" i="5" a="1"/>
  <c r="AE670" i="5" s="1"/>
  <c r="AG670" i="5" s="1"/>
  <c r="AE687" i="5" a="1"/>
  <c r="AE687" i="5" s="1"/>
  <c r="AG687" i="5" s="1"/>
  <c r="AE857" i="5" a="1"/>
  <c r="AE857" i="5" s="1"/>
  <c r="AG857" i="5" s="1"/>
  <c r="AE815" i="5" a="1"/>
  <c r="AE815" i="5" s="1"/>
  <c r="AG815" i="5" s="1"/>
  <c r="AE91" i="5" a="1"/>
  <c r="AE91" i="5" s="1"/>
  <c r="AG91" i="5" s="1"/>
  <c r="AE1070" i="5" a="1"/>
  <c r="AE1070" i="5" s="1"/>
  <c r="AG1070" i="5" s="1"/>
  <c r="AE127" i="5" a="1"/>
  <c r="AE127" i="5" s="1"/>
  <c r="AG127" i="5" s="1"/>
  <c r="AE212" i="5" a="1"/>
  <c r="AE212" i="5" s="1"/>
  <c r="AG212" i="5" s="1"/>
  <c r="AE193" i="5" a="1"/>
  <c r="AE193" i="5" s="1"/>
  <c r="AG193" i="5" s="1"/>
  <c r="AE559" i="5" a="1"/>
  <c r="AE559" i="5" s="1"/>
  <c r="AG559" i="5" s="1"/>
  <c r="AE633" i="5" a="1"/>
  <c r="AE633" i="5" s="1"/>
  <c r="AG633" i="5" s="1"/>
  <c r="AE780" i="5" a="1"/>
  <c r="AE780" i="5" s="1"/>
  <c r="AG780" i="5" s="1"/>
  <c r="AE187" i="5" a="1"/>
  <c r="AE187" i="5" s="1"/>
  <c r="AG187" i="5" s="1"/>
  <c r="AE666" i="5" a="1"/>
  <c r="AE666" i="5" s="1"/>
  <c r="AG666" i="5" s="1"/>
  <c r="AE813" i="5" a="1"/>
  <c r="AE813" i="5" s="1"/>
  <c r="AG813" i="5" s="1"/>
  <c r="AE118" i="5" a="1"/>
  <c r="AE118" i="5" s="1"/>
  <c r="AG118" i="5" s="1"/>
  <c r="AE255" i="5" a="1"/>
  <c r="AE255" i="5" s="1"/>
  <c r="AG255" i="5" s="1"/>
  <c r="AE834" i="5" a="1"/>
  <c r="AE834" i="5" s="1"/>
  <c r="AG834" i="5" s="1"/>
  <c r="AE1017" i="5" a="1"/>
  <c r="AE1017" i="5" s="1"/>
  <c r="AG1017" i="5" s="1"/>
  <c r="AE106" i="5" a="1"/>
  <c r="AE106" i="5" s="1"/>
  <c r="AG106" i="5" s="1"/>
  <c r="AE128" i="5" a="1"/>
  <c r="AE128" i="5" s="1"/>
  <c r="AG128" i="5" s="1"/>
  <c r="AE1062" i="5" a="1"/>
  <c r="AE1062" i="5" s="1"/>
  <c r="AG1062" i="5" s="1"/>
  <c r="AE806" i="5" a="1"/>
  <c r="AE806" i="5" s="1"/>
  <c r="AG806" i="5" s="1"/>
  <c r="AE768" i="5" a="1"/>
  <c r="AE768" i="5" s="1"/>
  <c r="AG768" i="5" s="1"/>
  <c r="AE361" i="5" a="1"/>
  <c r="AE361" i="5" s="1"/>
  <c r="AG361" i="5" s="1"/>
  <c r="AE484" i="5" a="1"/>
  <c r="AE484" i="5" s="1"/>
  <c r="AG484" i="5" s="1"/>
  <c r="AE224" i="5" a="1"/>
  <c r="AE224" i="5" s="1"/>
  <c r="AG224" i="5" s="1"/>
  <c r="AE355" i="5" a="1"/>
  <c r="AE355" i="5" s="1"/>
  <c r="AG355" i="5" s="1"/>
  <c r="AE814" i="5" a="1"/>
  <c r="AE814" i="5" s="1"/>
  <c r="AG814" i="5" s="1"/>
  <c r="AE963" i="5" a="1"/>
  <c r="AE963" i="5" s="1"/>
  <c r="AG963" i="5" s="1"/>
  <c r="AE957" i="5" a="1"/>
  <c r="AE957" i="5" s="1"/>
  <c r="AG957" i="5" s="1"/>
  <c r="AE783" i="5" a="1"/>
  <c r="AE783" i="5" s="1"/>
  <c r="AG783" i="5" s="1"/>
  <c r="AE343" i="5" a="1"/>
  <c r="AE343" i="5" s="1"/>
  <c r="AG343" i="5" s="1"/>
  <c r="AE634" i="5" a="1"/>
  <c r="AE634" i="5" s="1"/>
  <c r="AG634" i="5" s="1"/>
  <c r="AE899" i="5" a="1"/>
  <c r="AE899" i="5" s="1"/>
  <c r="AG899" i="5" s="1"/>
  <c r="AE817" i="5" a="1"/>
  <c r="AE817" i="5" s="1"/>
  <c r="AG817" i="5" s="1"/>
  <c r="AE337" i="5" a="1"/>
  <c r="AE337" i="5" s="1"/>
  <c r="AG337" i="5" s="1"/>
  <c r="AE28" i="5" a="1"/>
  <c r="AE28" i="5" s="1"/>
  <c r="AG28" i="5" s="1"/>
  <c r="AE307" i="5" a="1"/>
  <c r="AE307" i="5" s="1"/>
  <c r="AG307" i="5" s="1"/>
  <c r="AE318" i="5" a="1"/>
  <c r="AE318" i="5" s="1"/>
  <c r="AG318" i="5" s="1"/>
  <c r="AE1067" i="5" a="1"/>
  <c r="AE1067" i="5" s="1"/>
  <c r="AG1067" i="5" s="1"/>
  <c r="AE261" i="5" a="1"/>
  <c r="AE261" i="5" s="1"/>
  <c r="AG261" i="5" s="1"/>
  <c r="AE900" i="5" a="1"/>
  <c r="AE900" i="5" s="1"/>
  <c r="AG900" i="5" s="1"/>
  <c r="AE353" i="5" a="1"/>
  <c r="AE353" i="5" s="1"/>
  <c r="AG353" i="5" s="1"/>
  <c r="AE372" i="5" a="1"/>
  <c r="AE372" i="5" s="1"/>
  <c r="AG372" i="5" s="1"/>
  <c r="AE1119" i="5" a="1"/>
  <c r="AE1119" i="5" s="1"/>
  <c r="AG1119" i="5" s="1"/>
  <c r="AE965" i="5" a="1"/>
  <c r="AE965" i="5" s="1"/>
  <c r="AG965" i="5" s="1"/>
  <c r="AE369" i="5" a="1"/>
  <c r="AE369" i="5" s="1"/>
  <c r="AG369" i="5" s="1"/>
  <c r="AE971" i="5" a="1"/>
  <c r="AE971" i="5" s="1"/>
  <c r="AG971" i="5" s="1"/>
  <c r="AE401" i="5" a="1"/>
  <c r="AE401" i="5" s="1"/>
  <c r="AG401" i="5" s="1"/>
  <c r="AE394" i="5" a="1"/>
  <c r="AE394" i="5" s="1"/>
  <c r="AG394" i="5" s="1"/>
  <c r="AE373" i="5" a="1"/>
  <c r="AE373" i="5" s="1"/>
  <c r="AG373" i="5" s="1"/>
  <c r="AE552" i="5" a="1"/>
  <c r="AE552" i="5" s="1"/>
  <c r="AG552" i="5" s="1"/>
  <c r="AE1108" i="5" a="1"/>
  <c r="AE1108" i="5" s="1"/>
  <c r="AG1108" i="5" s="1"/>
  <c r="AE1013" i="5" a="1"/>
  <c r="AE1013" i="5" s="1"/>
  <c r="AG1013" i="5" s="1"/>
  <c r="AE481" i="5" a="1"/>
  <c r="AE481" i="5" s="1"/>
  <c r="AG481" i="5" s="1"/>
  <c r="AE1014" i="5" a="1"/>
  <c r="AE1014" i="5" s="1"/>
  <c r="AG1014" i="5" s="1"/>
  <c r="AE477" i="5" a="1"/>
  <c r="AE477" i="5" s="1"/>
  <c r="AG477" i="5" s="1"/>
  <c r="AE546" i="5" a="1"/>
  <c r="AE546" i="5" s="1"/>
  <c r="AG546" i="5" s="1"/>
  <c r="AE545" i="5" a="1"/>
  <c r="AE545" i="5" s="1"/>
  <c r="AG545" i="5" s="1"/>
  <c r="AE457" i="5" a="1"/>
  <c r="AE457" i="5" s="1"/>
  <c r="AG457" i="5" s="1"/>
  <c r="AE458" i="5" a="1"/>
  <c r="AE458" i="5" s="1"/>
  <c r="AG458" i="5" s="1"/>
  <c r="AE454" i="5" a="1"/>
  <c r="AE454" i="5" s="1"/>
  <c r="AG454" i="5" s="1"/>
  <c r="AE661" i="5" a="1"/>
  <c r="AE661" i="5" s="1"/>
  <c r="AG661" i="5" s="1"/>
  <c r="AE443" i="5" a="1"/>
  <c r="AE443" i="5" s="1"/>
  <c r="AG443" i="5" s="1"/>
  <c r="AE433" i="5" a="1"/>
  <c r="AE433" i="5" s="1"/>
  <c r="AG433" i="5" s="1"/>
  <c r="AE450" i="5" a="1"/>
  <c r="AE450" i="5" s="1"/>
  <c r="AG450" i="5" s="1"/>
  <c r="AE1078" i="5" a="1"/>
  <c r="AE1078" i="5" s="1"/>
  <c r="AG1078" i="5" s="1"/>
  <c r="AE1092" i="5" a="1"/>
  <c r="AE1092" i="5" s="1"/>
  <c r="AG1092" i="5" s="1"/>
  <c r="AE905" i="5" a="1"/>
  <c r="AE905" i="5" s="1"/>
  <c r="AG905" i="5" s="1"/>
  <c r="AE448" i="5" a="1"/>
  <c r="AE448" i="5" s="1"/>
  <c r="AG448" i="5" s="1"/>
  <c r="AE1138" i="5" a="1"/>
  <c r="AE1138" i="5" s="1"/>
  <c r="AG1138" i="5" s="1"/>
  <c r="AE90" i="5" a="1"/>
  <c r="AE90" i="5" s="1"/>
  <c r="AG90" i="5" s="1"/>
  <c r="AE92" i="5" a="1"/>
  <c r="AE92" i="5" s="1"/>
  <c r="AG92" i="5" s="1"/>
  <c r="AE55" i="5" a="1"/>
  <c r="AE55" i="5" s="1"/>
  <c r="AG55" i="5" s="1"/>
  <c r="AE35" i="5" a="1"/>
  <c r="AE35" i="5" s="1"/>
  <c r="AG35" i="5" s="1"/>
  <c r="AE116" i="5" a="1"/>
  <c r="AE116" i="5" s="1"/>
  <c r="AG116" i="5" s="1"/>
  <c r="AE65" i="5" a="1"/>
  <c r="AE65" i="5" s="1"/>
  <c r="AG65" i="5" s="1"/>
  <c r="AE1071" i="5" a="1"/>
  <c r="AE1071" i="5" s="1"/>
  <c r="AG1071" i="5" s="1"/>
  <c r="AE696" i="5" a="1"/>
  <c r="AE696" i="5" s="1"/>
  <c r="AG696" i="5" s="1"/>
  <c r="AE211" i="5" a="1"/>
  <c r="AE211" i="5" s="1"/>
  <c r="AG211" i="5" s="1"/>
  <c r="AE172" i="5" a="1"/>
  <c r="AE172" i="5" s="1"/>
  <c r="AG172" i="5" s="1"/>
  <c r="AE134" i="5" a="1"/>
  <c r="AE134" i="5" s="1"/>
  <c r="AG134" i="5" s="1"/>
  <c r="AE269" i="5" a="1"/>
  <c r="AE269" i="5" s="1"/>
  <c r="AG269" i="5" s="1"/>
  <c r="AE738" i="5" a="1"/>
  <c r="AE738" i="5" s="1"/>
  <c r="AG738" i="5" s="1"/>
  <c r="AE198" i="5" a="1"/>
  <c r="AE198" i="5" s="1"/>
  <c r="AG198" i="5" s="1"/>
  <c r="AE827" i="5" a="1"/>
  <c r="AE827" i="5" s="1"/>
  <c r="AG827" i="5" s="1"/>
  <c r="AE254" i="5" a="1"/>
  <c r="AE254" i="5" s="1"/>
  <c r="AG254" i="5" s="1"/>
  <c r="AE560" i="5" a="1"/>
  <c r="AE560" i="5" s="1"/>
  <c r="AG560" i="5" s="1"/>
  <c r="AE616" i="5" a="1"/>
  <c r="AE616" i="5" s="1"/>
  <c r="AG616" i="5" s="1"/>
  <c r="AE296" i="5" a="1"/>
  <c r="AE296" i="5" s="1"/>
  <c r="AG296" i="5" s="1"/>
  <c r="AE9" i="5" a="1"/>
  <c r="AE9" i="5" s="1"/>
  <c r="AG9" i="5" s="1"/>
  <c r="AE31" i="5" a="1"/>
  <c r="AE31" i="5" s="1"/>
  <c r="AG31" i="5" s="1"/>
  <c r="AE74" i="5" a="1"/>
  <c r="AE74" i="5" s="1"/>
  <c r="AG74" i="5" s="1"/>
  <c r="AE683" i="5" a="1"/>
  <c r="AE683" i="5" s="1"/>
  <c r="AG683" i="5" s="1"/>
  <c r="AE969" i="5" a="1"/>
  <c r="AE969" i="5" s="1"/>
  <c r="AG969" i="5" s="1"/>
  <c r="AE147" i="5" a="1"/>
  <c r="AE147" i="5" s="1"/>
  <c r="AG147" i="5" s="1"/>
  <c r="AE287" i="5" a="1"/>
  <c r="AE287" i="5" s="1"/>
  <c r="AG287" i="5" s="1"/>
  <c r="AE252" i="5" a="1"/>
  <c r="AE252" i="5" s="1"/>
  <c r="AG252" i="5" s="1"/>
  <c r="AE266" i="5" a="1"/>
  <c r="AE266" i="5" s="1"/>
  <c r="AG266" i="5" s="1"/>
  <c r="AE570" i="5" a="1"/>
  <c r="AE570" i="5" s="1"/>
  <c r="AG570" i="5" s="1"/>
  <c r="AE1010" i="5" a="1"/>
  <c r="AE1010" i="5" s="1"/>
  <c r="AG1010" i="5" s="1"/>
  <c r="AE667" i="5" a="1"/>
  <c r="AE667" i="5" s="1"/>
  <c r="AG667" i="5" s="1"/>
  <c r="AE145" i="5" a="1"/>
  <c r="AE145" i="5" s="1"/>
  <c r="AG145" i="5" s="1"/>
  <c r="AE761" i="5" a="1"/>
  <c r="AE761" i="5" s="1"/>
  <c r="AG761" i="5" s="1"/>
  <c r="AE1128" i="5" a="1"/>
  <c r="AE1128" i="5" s="1"/>
  <c r="AG1128" i="5" s="1"/>
  <c r="AE1024" i="5" a="1"/>
  <c r="AE1024" i="5" s="1"/>
  <c r="AG1024" i="5" s="1"/>
  <c r="AE54" i="5" a="1"/>
  <c r="AE54" i="5" s="1"/>
  <c r="AG54" i="5" s="1"/>
  <c r="AE89" i="5" a="1"/>
  <c r="AE89" i="5" s="1"/>
  <c r="AG89" i="5" s="1"/>
  <c r="AE231" i="5" a="1"/>
  <c r="AE231" i="5" s="1"/>
  <c r="AG231" i="5" s="1"/>
  <c r="AE138" i="5" a="1"/>
  <c r="AE138" i="5" s="1"/>
  <c r="AG138" i="5" s="1"/>
  <c r="AE778" i="5" a="1"/>
  <c r="AE778" i="5" s="1"/>
  <c r="AG778" i="5" s="1"/>
  <c r="AE931" i="5" a="1"/>
  <c r="AE931" i="5" s="1"/>
  <c r="AG931" i="5" s="1"/>
  <c r="AE888" i="5" a="1"/>
  <c r="AE888" i="5" s="1"/>
  <c r="AG888" i="5" s="1"/>
  <c r="AE14" i="5" a="1"/>
  <c r="AE14" i="5" s="1"/>
  <c r="AG14" i="5" s="1"/>
  <c r="AE93" i="5" a="1"/>
  <c r="AE93" i="5" s="1"/>
  <c r="AG93" i="5" s="1"/>
  <c r="AE648" i="5" a="1"/>
  <c r="AE648" i="5" s="1"/>
  <c r="AG648" i="5" s="1"/>
  <c r="AE148" i="5" a="1"/>
  <c r="AE148" i="5" s="1"/>
  <c r="AG148" i="5" s="1"/>
  <c r="AE205" i="5" a="1"/>
  <c r="AE205" i="5" s="1"/>
  <c r="AG205" i="5" s="1"/>
  <c r="AE1130" i="5" a="1"/>
  <c r="AE1130" i="5" s="1"/>
  <c r="AG1130" i="5" s="1"/>
  <c r="AE206" i="5" a="1"/>
  <c r="AE206" i="5" s="1"/>
  <c r="AG206" i="5" s="1"/>
  <c r="AE1129" i="5" a="1"/>
  <c r="AE1129" i="5" s="1"/>
  <c r="AG1129" i="5" s="1"/>
  <c r="AE63" i="5" a="1"/>
  <c r="AE63" i="5" s="1"/>
  <c r="AG63" i="5" s="1"/>
  <c r="AE682" i="5" a="1"/>
  <c r="AE682" i="5" s="1"/>
  <c r="AG682" i="5" s="1"/>
  <c r="AE1037" i="5" a="1"/>
  <c r="AE1037" i="5" s="1"/>
  <c r="AG1037" i="5" s="1"/>
  <c r="AE180" i="5" a="1"/>
  <c r="AE180" i="5" s="1"/>
  <c r="AG180" i="5" s="1"/>
  <c r="AE285" i="5" a="1"/>
  <c r="AE285" i="5" s="1"/>
  <c r="AG285" i="5" s="1"/>
  <c r="AE246" i="5" a="1"/>
  <c r="AE246" i="5" s="1"/>
  <c r="AG246" i="5" s="1"/>
  <c r="AE561" i="5" a="1"/>
  <c r="AE561" i="5" s="1"/>
  <c r="AG561" i="5" s="1"/>
  <c r="AE776" i="5" a="1"/>
  <c r="AE776" i="5" s="1"/>
  <c r="AG776" i="5" s="1"/>
  <c r="AE895" i="5" a="1"/>
  <c r="AE895" i="5" s="1"/>
  <c r="AG895" i="5" s="1"/>
  <c r="AE368" i="5" a="1"/>
  <c r="AE368" i="5" s="1"/>
  <c r="AG368" i="5" s="1"/>
  <c r="AE896" i="5" a="1"/>
  <c r="AE896" i="5" s="1"/>
  <c r="AG896" i="5" s="1"/>
  <c r="AE645" i="5" a="1"/>
  <c r="AE645" i="5" s="1"/>
  <c r="AG645" i="5" s="1"/>
  <c r="AE919" i="5" a="1"/>
  <c r="AE919" i="5" s="1"/>
  <c r="AG919" i="5" s="1"/>
  <c r="AE451" i="5" a="1"/>
  <c r="AE451" i="5" s="1"/>
  <c r="AG451" i="5" s="1"/>
  <c r="AE903" i="5" a="1"/>
  <c r="AE903" i="5" s="1"/>
  <c r="AG903" i="5" s="1"/>
  <c r="AE257" i="5" a="1"/>
  <c r="AE257" i="5" s="1"/>
  <c r="AG257" i="5" s="1"/>
  <c r="AE299" i="5" a="1"/>
  <c r="AE299" i="5" s="1"/>
  <c r="AG299" i="5" s="1"/>
  <c r="AE308" i="5" a="1"/>
  <c r="AE308" i="5" s="1"/>
  <c r="AG308" i="5" s="1"/>
  <c r="AE302" i="5" a="1"/>
  <c r="AE302" i="5" s="1"/>
  <c r="AG302" i="5" s="1"/>
  <c r="AE898" i="5" a="1"/>
  <c r="AE898" i="5" s="1"/>
  <c r="AG898" i="5" s="1"/>
  <c r="AE595" i="5" a="1"/>
  <c r="AE595" i="5" s="1"/>
  <c r="AG595" i="5" s="1"/>
  <c r="AE1003" i="5" a="1"/>
  <c r="AE1003" i="5" s="1"/>
  <c r="AG1003" i="5" s="1"/>
  <c r="AE341" i="5" a="1"/>
  <c r="AE341" i="5" s="1"/>
  <c r="AG341" i="5" s="1"/>
  <c r="AE1080" i="5" a="1"/>
  <c r="AE1080" i="5" s="1"/>
  <c r="AG1080" i="5" s="1"/>
  <c r="AE1093" i="5" a="1"/>
  <c r="AE1093" i="5" s="1"/>
  <c r="AG1093" i="5" s="1"/>
  <c r="AE207" i="5" a="1"/>
  <c r="AE207" i="5" s="1"/>
  <c r="AG207" i="5" s="1"/>
  <c r="AE941" i="5" a="1"/>
  <c r="AE941" i="5" s="1"/>
  <c r="AG941" i="5" s="1"/>
  <c r="AE292" i="5" a="1"/>
  <c r="AE292" i="5" s="1"/>
  <c r="AG292" i="5" s="1"/>
  <c r="AE298" i="5" a="1"/>
  <c r="AE298" i="5" s="1"/>
  <c r="AG298" i="5" s="1"/>
  <c r="AE818" i="5" a="1"/>
  <c r="AE818" i="5" s="1"/>
  <c r="AG818" i="5" s="1"/>
  <c r="AE329" i="5" a="1"/>
  <c r="AE329" i="5" s="1"/>
  <c r="AG329" i="5" s="1"/>
  <c r="AE975" i="5" a="1"/>
  <c r="AE975" i="5" s="1"/>
  <c r="AG975" i="5" s="1"/>
  <c r="AE317" i="5" a="1"/>
  <c r="AE317" i="5" s="1"/>
  <c r="AG317" i="5" s="1"/>
  <c r="AE961" i="5" a="1"/>
  <c r="AE961" i="5" s="1"/>
  <c r="AG961" i="5" s="1"/>
  <c r="AE1000" i="5" a="1"/>
  <c r="AE1000" i="5" s="1"/>
  <c r="AG1000" i="5" s="1"/>
  <c r="AE819" i="5" a="1"/>
  <c r="AE819" i="5" s="1"/>
  <c r="AG819" i="5" s="1"/>
  <c r="AE889" i="5" a="1"/>
  <c r="AE889" i="5" s="1"/>
  <c r="AG889" i="5" s="1"/>
  <c r="AE697" i="5" a="1"/>
  <c r="AE697" i="5" s="1"/>
  <c r="AG697" i="5" s="1"/>
  <c r="AE1063" i="5" a="1"/>
  <c r="AE1063" i="5" s="1"/>
  <c r="AG1063" i="5" s="1"/>
  <c r="AE327" i="5" a="1"/>
  <c r="AE327" i="5" s="1"/>
  <c r="AG327" i="5" s="1"/>
  <c r="AE336" i="5" a="1"/>
  <c r="AE336" i="5" s="1"/>
  <c r="AG336" i="5" s="1"/>
  <c r="AE686" i="5" a="1"/>
  <c r="AE686" i="5" s="1"/>
  <c r="AG686" i="5" s="1"/>
  <c r="AE305" i="5" a="1"/>
  <c r="AE305" i="5" s="1"/>
  <c r="AG305" i="5" s="1"/>
  <c r="AE338" i="5" a="1"/>
  <c r="AE338" i="5" s="1"/>
  <c r="AG338" i="5" s="1"/>
  <c r="AE976" i="5" a="1"/>
  <c r="AE976" i="5" s="1"/>
  <c r="AG976" i="5" s="1"/>
  <c r="AE351" i="5" a="1"/>
  <c r="AE351" i="5" s="1"/>
  <c r="AG351" i="5" s="1"/>
  <c r="AE959" i="5" a="1"/>
  <c r="AE959" i="5" s="1"/>
  <c r="AG959" i="5" s="1"/>
  <c r="AE495" i="5" a="1"/>
  <c r="AE495" i="5" s="1"/>
  <c r="AG495" i="5" s="1"/>
  <c r="AE304" i="5" a="1"/>
  <c r="AE304" i="5" s="1"/>
  <c r="AG304" i="5" s="1"/>
  <c r="AE999" i="5" a="1"/>
  <c r="AE999" i="5" s="1"/>
  <c r="AG999" i="5" s="1"/>
  <c r="AE680" i="5" a="1"/>
  <c r="AE680" i="5" s="1"/>
  <c r="AG680" i="5" s="1"/>
  <c r="AE326" i="5" a="1"/>
  <c r="AE326" i="5" s="1"/>
  <c r="AG326" i="5" s="1"/>
  <c r="AE621" i="5" a="1"/>
  <c r="AE621" i="5" s="1"/>
  <c r="AG621" i="5" s="1"/>
  <c r="DI1151" i="5" a="1"/>
  <c r="DI1151" i="5" s="1"/>
  <c r="DI1087" i="5" a="1"/>
  <c r="DI1087" i="5" s="1"/>
  <c r="DI588" i="5" a="1"/>
  <c r="DI588" i="5" s="1"/>
  <c r="DI418" i="5" a="1"/>
  <c r="DI418" i="5" s="1"/>
  <c r="DI1147" i="5" a="1"/>
  <c r="DI1147" i="5" s="1"/>
  <c r="DI1143" i="5" a="1"/>
  <c r="DI1143" i="5" s="1"/>
  <c r="DI1120" i="5" a="1"/>
  <c r="DI1120" i="5" s="1"/>
  <c r="AE549" i="5" a="1"/>
  <c r="AE549" i="5" s="1"/>
  <c r="AG549" i="5" s="1"/>
  <c r="AE382" i="5" a="1"/>
  <c r="AE382" i="5" s="1"/>
  <c r="AG382" i="5" s="1"/>
  <c r="AE1005" i="5" a="1"/>
  <c r="AE1005" i="5" s="1"/>
  <c r="AG1005" i="5" s="1"/>
  <c r="AE1004" i="5" a="1"/>
  <c r="AE1004" i="5" s="1"/>
  <c r="AG1004" i="5" s="1"/>
  <c r="AE376" i="5" a="1"/>
  <c r="AE376" i="5" s="1"/>
  <c r="AG376" i="5" s="1"/>
  <c r="AE740" i="5" a="1"/>
  <c r="AE740" i="5" s="1"/>
  <c r="AG740" i="5" s="1"/>
  <c r="AE544" i="5" a="1"/>
  <c r="AE544" i="5" s="1"/>
  <c r="AG544" i="5" s="1"/>
  <c r="AE365" i="5" a="1"/>
  <c r="AE365" i="5" s="1"/>
  <c r="AG365" i="5" s="1"/>
  <c r="AE578" i="5" a="1"/>
  <c r="AE578" i="5" s="1"/>
  <c r="AG578" i="5" s="1"/>
  <c r="AE1081" i="5" a="1"/>
  <c r="AE1081" i="5" s="1"/>
  <c r="AG1081" i="5" s="1"/>
  <c r="AE421" i="5" a="1"/>
  <c r="AE421" i="5" s="1"/>
  <c r="AG421" i="5" s="1"/>
  <c r="AE387" i="5" a="1"/>
  <c r="AE387" i="5" s="1"/>
  <c r="AG387" i="5" s="1"/>
  <c r="AE496" i="5" a="1"/>
  <c r="AE496" i="5" s="1"/>
  <c r="AG496" i="5" s="1"/>
  <c r="AE690" i="5" a="1"/>
  <c r="AE690" i="5" s="1"/>
  <c r="AG690" i="5" s="1"/>
  <c r="AE871" i="5" a="1"/>
  <c r="AE871" i="5" s="1"/>
  <c r="AG871" i="5" s="1"/>
  <c r="AE568" i="5" a="1"/>
  <c r="AE568" i="5" s="1"/>
  <c r="AG568" i="5" s="1"/>
  <c r="AE973" i="5" a="1"/>
  <c r="AE973" i="5" s="1"/>
  <c r="AG973" i="5" s="1"/>
  <c r="AE486" i="5" a="1"/>
  <c r="AE486" i="5" s="1"/>
  <c r="AG486" i="5" s="1"/>
  <c r="AE459" i="5" a="1"/>
  <c r="AE459" i="5" s="1"/>
  <c r="AG459" i="5" s="1"/>
  <c r="AE449" i="5" a="1"/>
  <c r="AE449" i="5" s="1"/>
  <c r="AG449" i="5" s="1"/>
  <c r="AE664" i="5" a="1"/>
  <c r="AE664" i="5" s="1"/>
  <c r="AG664" i="5" s="1"/>
  <c r="AE462" i="5" a="1"/>
  <c r="AE462" i="5" s="1"/>
  <c r="AG462" i="5" s="1"/>
  <c r="AE437" i="5" a="1"/>
  <c r="AE437" i="5" s="1"/>
  <c r="AG437" i="5" s="1"/>
  <c r="AE306" i="5" a="1"/>
  <c r="AE306" i="5" s="1"/>
  <c r="AG306" i="5" s="1"/>
  <c r="DI996" i="5" a="1"/>
  <c r="DI996" i="5" s="1"/>
  <c r="AG996" i="5"/>
  <c r="DI364" i="5" a="1"/>
  <c r="DI364" i="5" s="1"/>
  <c r="AG364" i="5"/>
  <c r="DI639" i="5" a="1"/>
  <c r="DI639" i="5" s="1"/>
  <c r="DI436" i="5" a="1"/>
  <c r="DI436" i="5" s="1"/>
  <c r="DI928" i="5" a="1"/>
  <c r="DI928" i="5" s="1"/>
  <c r="DI438" i="5" a="1"/>
  <c r="DI438" i="5" s="1"/>
  <c r="DI480" i="5" a="1"/>
  <c r="DI480" i="5" s="1"/>
  <c r="DI706" i="5" a="1"/>
  <c r="DI706" i="5" s="1"/>
  <c r="DI431" i="5" a="1"/>
  <c r="DI431" i="5" s="1"/>
  <c r="DI460" i="5" a="1"/>
  <c r="DI460" i="5" s="1"/>
  <c r="DI1081" i="5" a="1"/>
  <c r="DI1081" i="5" s="1"/>
  <c r="DI379" i="5" a="1"/>
  <c r="DI379" i="5" s="1"/>
  <c r="DI464" i="5" a="1"/>
  <c r="DI464" i="5" s="1"/>
  <c r="DI807" i="5" a="1"/>
  <c r="DI807" i="5" s="1"/>
  <c r="DI486" i="5" a="1"/>
  <c r="DI486" i="5" s="1"/>
  <c r="DI751" i="5" a="1"/>
  <c r="DI751" i="5" s="1"/>
  <c r="DI407" i="5" a="1"/>
  <c r="DI407" i="5" s="1"/>
  <c r="DI662" i="5" a="1"/>
  <c r="DI662" i="5" s="1"/>
  <c r="DI749" i="5" a="1"/>
  <c r="DI749" i="5" s="1"/>
  <c r="DI1113" i="5" a="1"/>
  <c r="DI1113" i="5" s="1"/>
  <c r="DI393" i="5" a="1"/>
  <c r="DI393" i="5" s="1"/>
  <c r="DI426" i="5" a="1"/>
  <c r="DI426" i="5" s="1"/>
  <c r="DI405" i="5" a="1"/>
  <c r="DI405" i="5" s="1"/>
  <c r="DI335" i="5" a="1"/>
  <c r="DI335" i="5" s="1"/>
  <c r="DI371" i="5" a="1"/>
  <c r="DI371" i="5" s="1"/>
  <c r="DI765" i="5" a="1"/>
  <c r="DI765" i="5" s="1"/>
  <c r="DI373" i="5" a="1"/>
  <c r="DI373" i="5" s="1"/>
  <c r="DI1108" i="5" a="1"/>
  <c r="DI1108" i="5" s="1"/>
  <c r="DI394" i="5" a="1"/>
  <c r="DI394" i="5" s="1"/>
  <c r="DI403" i="5" a="1"/>
  <c r="DI403" i="5" s="1"/>
  <c r="DI401" i="5" a="1"/>
  <c r="DI401" i="5" s="1"/>
  <c r="DI397" i="5" a="1"/>
  <c r="DI397" i="5" s="1"/>
  <c r="DI406" i="5" a="1"/>
  <c r="DI406" i="5" s="1"/>
  <c r="DI377" i="5" a="1"/>
  <c r="DI377" i="5" s="1"/>
  <c r="DI497" i="5" a="1"/>
  <c r="DI497" i="5" s="1"/>
  <c r="DI1038" i="5" a="1"/>
  <c r="DI1038" i="5" s="1"/>
  <c r="DI981" i="5" a="1"/>
  <c r="DI981" i="5" s="1"/>
  <c r="DI408" i="5" a="1"/>
  <c r="DI408" i="5" s="1"/>
  <c r="DI1068" i="5" a="1"/>
  <c r="DI1068" i="5" s="1"/>
  <c r="DI409" i="5" a="1"/>
  <c r="DI409" i="5" s="1"/>
  <c r="DI562" i="5" a="1"/>
  <c r="DI562" i="5" s="1"/>
  <c r="DI164" i="5" a="1"/>
  <c r="DI164" i="5" s="1"/>
  <c r="DI387" i="5" a="1"/>
  <c r="DI387" i="5" s="1"/>
  <c r="DI496" i="5" a="1"/>
  <c r="DI496" i="5" s="1"/>
  <c r="DI690" i="5" a="1"/>
  <c r="DI690" i="5" s="1"/>
  <c r="DI871" i="5" a="1"/>
  <c r="DI871" i="5" s="1"/>
  <c r="DI421" i="5" a="1"/>
  <c r="DI421" i="5" s="1"/>
  <c r="DI374" i="5" a="1"/>
  <c r="DI374" i="5" s="1"/>
  <c r="DI1004" i="5" a="1"/>
  <c r="DI1004" i="5" s="1"/>
  <c r="DI740" i="5" a="1"/>
  <c r="DI740" i="5" s="1"/>
  <c r="DI980" i="5" a="1"/>
  <c r="DI980" i="5" s="1"/>
  <c r="DI692" i="5" a="1"/>
  <c r="DI692" i="5" s="1"/>
  <c r="DI378" i="5" a="1"/>
  <c r="DI378" i="5" s="1"/>
  <c r="DI365" i="5" a="1"/>
  <c r="DI365" i="5" s="1"/>
  <c r="DI375" i="5" a="1"/>
  <c r="DI375" i="5" s="1"/>
  <c r="DI1112" i="5" a="1"/>
  <c r="DI1112" i="5" s="1"/>
  <c r="DI1009" i="5" a="1"/>
  <c r="DI1009" i="5" s="1"/>
  <c r="DI1119" i="5" a="1"/>
  <c r="DI1119" i="5" s="1"/>
  <c r="DI965" i="5" a="1"/>
  <c r="DI965" i="5" s="1"/>
  <c r="DI372" i="5" a="1"/>
  <c r="DI372" i="5" s="1"/>
  <c r="DI382" i="5" a="1"/>
  <c r="DI382" i="5" s="1"/>
  <c r="DI376" i="5" a="1"/>
  <c r="DI376" i="5" s="1"/>
  <c r="DI1005" i="5" a="1"/>
  <c r="DI1005" i="5" s="1"/>
  <c r="DI359" i="5" a="1"/>
  <c r="DI359" i="5" s="1"/>
  <c r="DI381" i="5" a="1"/>
  <c r="DI381" i="5" s="1"/>
  <c r="DI479" i="5" a="1"/>
  <c r="DI479" i="5" s="1"/>
  <c r="DI972" i="5" a="1"/>
  <c r="DI972" i="5" s="1"/>
  <c r="DI419" i="5" a="1"/>
  <c r="DI419" i="5" s="1"/>
  <c r="DI547" i="5" a="1"/>
  <c r="DI547" i="5" s="1"/>
  <c r="DI380" i="5" a="1"/>
  <c r="DI380" i="5" s="1"/>
  <c r="DI1102" i="5" a="1"/>
  <c r="DI1102" i="5" s="1"/>
  <c r="DI982" i="5" a="1"/>
  <c r="DI982" i="5" s="1"/>
  <c r="DI715" i="5" a="1"/>
  <c r="DI715" i="5" s="1"/>
  <c r="DI1007" i="5" a="1"/>
  <c r="DI1007" i="5" s="1"/>
  <c r="DI369" i="5" a="1"/>
  <c r="DI369" i="5" s="1"/>
  <c r="DI458" i="5" a="1"/>
  <c r="DI458" i="5" s="1"/>
  <c r="DI433" i="5" a="1"/>
  <c r="DI433" i="5" s="1"/>
  <c r="DI1092" i="5" a="1"/>
  <c r="DI1092" i="5" s="1"/>
  <c r="DI904" i="5" a="1"/>
  <c r="DI904" i="5" s="1"/>
  <c r="DI75" i="5" a="1"/>
  <c r="DI75" i="5" s="1"/>
  <c r="DI283" i="5" a="1"/>
  <c r="DI283" i="5" s="1"/>
  <c r="DI934" i="5" a="1"/>
  <c r="DI934" i="5" s="1"/>
  <c r="DI753" i="5" a="1"/>
  <c r="DI753" i="5" s="1"/>
  <c r="DI312" i="5" a="1"/>
  <c r="DI312" i="5" s="1"/>
  <c r="DI9" i="5" a="1"/>
  <c r="DI9" i="5" s="1"/>
  <c r="DI683" i="5" a="1"/>
  <c r="DI683" i="5" s="1"/>
  <c r="DI969" i="5" a="1"/>
  <c r="DI969" i="5" s="1"/>
  <c r="DI266" i="5" a="1"/>
  <c r="DI266" i="5" s="1"/>
  <c r="DI29" i="5" a="1"/>
  <c r="DI29" i="5" s="1"/>
  <c r="DI136" i="5" a="1"/>
  <c r="DI136" i="5" s="1"/>
  <c r="DI1082" i="5" a="1"/>
  <c r="DI1082" i="5" s="1"/>
  <c r="DI768" i="5" a="1"/>
  <c r="DI768" i="5" s="1"/>
  <c r="DI643" i="5" a="1"/>
  <c r="DI643" i="5" s="1"/>
  <c r="DI884" i="5" a="1"/>
  <c r="DI884" i="5" s="1"/>
  <c r="DI290" i="5" a="1"/>
  <c r="DI290" i="5" s="1"/>
  <c r="DI321" i="5" a="1"/>
  <c r="DI321" i="5" s="1"/>
  <c r="DI309" i="5" a="1"/>
  <c r="DI309" i="5" s="1"/>
  <c r="DI977" i="5" a="1"/>
  <c r="DI977" i="5" s="1"/>
  <c r="DI718" i="5" a="1"/>
  <c r="DI718" i="5" s="1"/>
  <c r="DI332" i="5" a="1"/>
  <c r="DI332" i="5" s="1"/>
  <c r="DI998" i="5" a="1"/>
  <c r="DI998" i="5" s="1"/>
  <c r="DI1135" i="5" a="1"/>
  <c r="DI1135" i="5" s="1"/>
  <c r="DI960" i="5" a="1"/>
  <c r="DI960" i="5" s="1"/>
  <c r="DI297" i="5" a="1"/>
  <c r="DI297" i="5" s="1"/>
  <c r="DI764" i="5" a="1"/>
  <c r="DI764" i="5" s="1"/>
  <c r="DI242" i="5" a="1"/>
  <c r="DI242" i="5" s="1"/>
  <c r="DI300" i="5" a="1"/>
  <c r="DI300" i="5" s="1"/>
  <c r="DI962" i="5" a="1"/>
  <c r="DI962" i="5" s="1"/>
  <c r="DI689" i="5" a="1"/>
  <c r="DI689" i="5" s="1"/>
  <c r="DI999" i="5" a="1"/>
  <c r="DI999" i="5" s="1"/>
  <c r="DI828" i="5" a="1"/>
  <c r="DI828" i="5" s="1"/>
  <c r="DI478" i="5" a="1"/>
  <c r="DI478" i="5" s="1"/>
  <c r="DI487" i="5" a="1"/>
  <c r="DI487" i="5" s="1"/>
  <c r="DI432" i="5" a="1"/>
  <c r="DI432" i="5" s="1"/>
  <c r="DI434" i="5" a="1"/>
  <c r="DI434" i="5" s="1"/>
  <c r="DI640" i="5" a="1"/>
  <c r="DI640" i="5" s="1"/>
  <c r="DI707" i="5" a="1"/>
  <c r="DI707" i="5" s="1"/>
  <c r="DI1076" i="5" a="1"/>
  <c r="DI1076" i="5" s="1"/>
  <c r="DI824" i="5" a="1"/>
  <c r="DI824" i="5" s="1"/>
  <c r="DI493" i="5" a="1"/>
  <c r="DI493" i="5" s="1"/>
  <c r="DI45" i="5" a="1"/>
  <c r="DI45" i="5" s="1"/>
  <c r="DI32" i="5" a="1"/>
  <c r="DI32" i="5" s="1"/>
  <c r="DI191" i="5" a="1"/>
  <c r="DI191" i="5" s="1"/>
  <c r="DI280" i="5" a="1"/>
  <c r="DI280" i="5" s="1"/>
  <c r="DI670" i="5" a="1"/>
  <c r="DI670" i="5" s="1"/>
  <c r="DI687" i="5" a="1"/>
  <c r="DI687" i="5" s="1"/>
  <c r="DI857" i="5" a="1"/>
  <c r="DI857" i="5" s="1"/>
  <c r="DI815" i="5" a="1"/>
  <c r="DI815" i="5" s="1"/>
  <c r="DI346" i="5" a="1"/>
  <c r="DI346" i="5" s="1"/>
  <c r="DI49" i="5" a="1"/>
  <c r="DI49" i="5" s="1"/>
  <c r="DI991" i="5" a="1"/>
  <c r="DI991" i="5" s="1"/>
  <c r="DI1137" i="5" a="1"/>
  <c r="DI1137" i="5" s="1"/>
  <c r="DI144" i="5" a="1"/>
  <c r="DI144" i="5" s="1"/>
  <c r="DI197" i="5" a="1"/>
  <c r="DI197" i="5" s="1"/>
  <c r="DI1106" i="5" a="1"/>
  <c r="DI1106" i="5" s="1"/>
  <c r="DI281" i="5" a="1"/>
  <c r="DI281" i="5" s="1"/>
  <c r="DI1097" i="5" a="1"/>
  <c r="DI1097" i="5" s="1"/>
  <c r="DI754" i="5" a="1"/>
  <c r="DI754" i="5" s="1"/>
  <c r="DI1140" i="5" a="1"/>
  <c r="DI1140" i="5" s="1"/>
  <c r="DI192" i="5" a="1"/>
  <c r="DI192" i="5" s="1"/>
  <c r="DI129" i="5" a="1"/>
  <c r="DI129" i="5" s="1"/>
  <c r="DI262" i="5" a="1"/>
  <c r="DI262" i="5" s="1"/>
  <c r="DI569" i="5" a="1"/>
  <c r="DI569" i="5" s="1"/>
  <c r="DI856" i="5" a="1"/>
  <c r="DI856" i="5" s="1"/>
  <c r="DI108" i="5" a="1"/>
  <c r="DI108" i="5" s="1"/>
  <c r="DI203" i="5" a="1"/>
  <c r="DI203" i="5" s="1"/>
  <c r="DI288" i="5" a="1"/>
  <c r="DI288" i="5" s="1"/>
  <c r="DI710" i="5" a="1"/>
  <c r="DI710" i="5" s="1"/>
  <c r="DI779" i="5" a="1"/>
  <c r="DI779" i="5" s="1"/>
  <c r="DI933" i="5" a="1"/>
  <c r="DI933" i="5" s="1"/>
  <c r="DI345" i="5" a="1"/>
  <c r="DI345" i="5" s="1"/>
  <c r="DI44" i="5" a="1"/>
  <c r="DI44" i="5" s="1"/>
  <c r="DI223" i="5" a="1"/>
  <c r="DI223" i="5" s="1"/>
  <c r="DI182" i="5" a="1"/>
  <c r="DI182" i="5" s="1"/>
  <c r="DI774" i="5" a="1"/>
  <c r="DI774" i="5" s="1"/>
  <c r="DI887" i="5" a="1"/>
  <c r="DI887" i="5" s="1"/>
  <c r="DI784" i="5" a="1"/>
  <c r="DI784" i="5" s="1"/>
  <c r="DI895" i="5" a="1"/>
  <c r="DI895" i="5" s="1"/>
  <c r="DI645" i="5" a="1"/>
  <c r="DI645" i="5" s="1"/>
  <c r="DI1053" i="5" a="1"/>
  <c r="DI1053" i="5" s="1"/>
  <c r="DI492" i="5" a="1"/>
  <c r="DI492" i="5" s="1"/>
  <c r="DI1042" i="5" a="1"/>
  <c r="DI1042" i="5" s="1"/>
  <c r="DI482" i="5" a="1"/>
  <c r="DI482" i="5" s="1"/>
  <c r="DI483" i="5" a="1"/>
  <c r="DI483" i="5" s="1"/>
  <c r="DI446" i="5" a="1"/>
  <c r="DI446" i="5" s="1"/>
  <c r="DI641" i="5" a="1"/>
  <c r="DI641" i="5" s="1"/>
  <c r="DI455" i="5" a="1"/>
  <c r="DI455" i="5" s="1"/>
  <c r="DI465" i="5" a="1"/>
  <c r="DI465" i="5" s="1"/>
  <c r="DI808" i="5" a="1"/>
  <c r="DI808" i="5" s="1"/>
  <c r="DI452" i="5" a="1"/>
  <c r="DI452" i="5" s="1"/>
  <c r="DI469" i="5" a="1"/>
  <c r="DI469" i="5" s="1"/>
  <c r="DI642" i="5" a="1"/>
  <c r="DI642" i="5" s="1"/>
  <c r="DI435" i="5" a="1"/>
  <c r="DI435" i="5" s="1"/>
  <c r="DI717" i="5" a="1"/>
  <c r="DI717" i="5" s="1"/>
  <c r="DI752" i="5" a="1"/>
  <c r="DI752" i="5" s="1"/>
  <c r="DI461" i="5" a="1"/>
  <c r="DI461" i="5" s="1"/>
  <c r="DI698" i="5" a="1"/>
  <c r="DI698" i="5" s="1"/>
  <c r="DI18" i="5" a="1"/>
  <c r="DI18" i="5" s="1"/>
  <c r="DI64" i="5" a="1"/>
  <c r="DI64" i="5" s="1"/>
  <c r="DI19" i="5" a="1"/>
  <c r="DI19" i="5" s="1"/>
  <c r="DI35" i="5" a="1"/>
  <c r="DI35" i="5" s="1"/>
  <c r="DI116" i="5" a="1"/>
  <c r="DI116" i="5" s="1"/>
  <c r="DI65" i="5" a="1"/>
  <c r="DI65" i="5" s="1"/>
  <c r="DI1071" i="5" a="1"/>
  <c r="DI1071" i="5" s="1"/>
  <c r="DI696" i="5" a="1"/>
  <c r="DI696" i="5" s="1"/>
  <c r="DI211" i="5" a="1"/>
  <c r="DI211" i="5" s="1"/>
  <c r="DI172" i="5" a="1"/>
  <c r="DI172" i="5" s="1"/>
  <c r="DI134" i="5" a="1"/>
  <c r="DI134" i="5" s="1"/>
  <c r="DI269" i="5" a="1"/>
  <c r="DI269" i="5" s="1"/>
  <c r="DI738" i="5" a="1"/>
  <c r="DI738" i="5" s="1"/>
  <c r="DI198" i="5" a="1"/>
  <c r="DI198" i="5" s="1"/>
  <c r="DI827" i="5" a="1"/>
  <c r="DI827" i="5" s="1"/>
  <c r="DI254" i="5" a="1"/>
  <c r="DI254" i="5" s="1"/>
  <c r="DI560" i="5" a="1"/>
  <c r="DI560" i="5" s="1"/>
  <c r="DI616" i="5" a="1"/>
  <c r="DI616" i="5" s="1"/>
  <c r="DI296" i="5" a="1"/>
  <c r="DI296" i="5" s="1"/>
  <c r="DI46" i="5" a="1"/>
  <c r="DI46" i="5" s="1"/>
  <c r="DI34" i="5" a="1"/>
  <c r="DI34" i="5" s="1"/>
  <c r="DI646" i="5" a="1"/>
  <c r="DI646" i="5" s="1"/>
  <c r="DI1139" i="5" a="1"/>
  <c r="DI1139" i="5" s="1"/>
  <c r="DI840" i="5" a="1"/>
  <c r="DI840" i="5" s="1"/>
  <c r="DI215" i="5" a="1"/>
  <c r="DI215" i="5" s="1"/>
  <c r="DI176" i="5" a="1"/>
  <c r="DI176" i="5" s="1"/>
  <c r="DI150" i="5" a="1"/>
  <c r="DI150" i="5" s="1"/>
  <c r="DI277" i="5" a="1"/>
  <c r="DI277" i="5" s="1"/>
  <c r="DI762" i="5" a="1"/>
  <c r="DI762" i="5" s="1"/>
  <c r="DI214" i="5" a="1"/>
  <c r="DI214" i="5" s="1"/>
  <c r="DI859" i="5" a="1"/>
  <c r="DI859" i="5" s="1"/>
  <c r="DI286" i="5" a="1"/>
  <c r="DI286" i="5" s="1"/>
  <c r="DI688" i="5" a="1"/>
  <c r="DI688" i="5" s="1"/>
  <c r="DI760" i="5" a="1"/>
  <c r="DI760" i="5" s="1"/>
  <c r="DI68" i="5" a="1"/>
  <c r="DI68" i="5" s="1"/>
  <c r="DI755" i="5" a="1"/>
  <c r="DI755" i="5" s="1"/>
  <c r="DI187" i="5" a="1"/>
  <c r="DI187" i="5" s="1"/>
  <c r="DI260" i="5" a="1"/>
  <c r="DI260" i="5" s="1"/>
  <c r="DI666" i="5" a="1"/>
  <c r="DI666" i="5" s="1"/>
  <c r="DI675" i="5" a="1"/>
  <c r="DI675" i="5" s="1"/>
  <c r="DI813" i="5" a="1"/>
  <c r="DI813" i="5" s="1"/>
  <c r="DI323" i="5" a="1"/>
  <c r="DI323" i="5" s="1"/>
  <c r="DI118" i="5" a="1"/>
  <c r="DI118" i="5" s="1"/>
  <c r="DI681" i="5" a="1"/>
  <c r="DI681" i="5" s="1"/>
  <c r="DI255" i="5" a="1"/>
  <c r="DI255" i="5" s="1"/>
  <c r="DI202" i="5" a="1"/>
  <c r="DI202" i="5" s="1"/>
  <c r="DI834" i="5" a="1"/>
  <c r="DI834" i="5" s="1"/>
  <c r="DI1023" i="5" a="1"/>
  <c r="DI1023" i="5" s="1"/>
  <c r="DI1017" i="5" a="1"/>
  <c r="DI1017" i="5" s="1"/>
  <c r="DI13" i="5" a="1"/>
  <c r="DI13" i="5" s="1"/>
  <c r="DI106" i="5" a="1"/>
  <c r="DI106" i="5" s="1"/>
  <c r="DI920" i="5" a="1"/>
  <c r="DI920" i="5" s="1"/>
  <c r="DI128" i="5" a="1"/>
  <c r="DI128" i="5" s="1"/>
  <c r="DI282" i="5" a="1"/>
  <c r="DI282" i="5" s="1"/>
  <c r="DI1062" i="5" a="1"/>
  <c r="DI1062" i="5" s="1"/>
  <c r="DI201" i="5" a="1"/>
  <c r="DI201" i="5" s="1"/>
  <c r="DI564" i="5" a="1"/>
  <c r="DI564" i="5" s="1"/>
  <c r="DI917" i="5" a="1"/>
  <c r="DI917" i="5" s="1"/>
  <c r="DI918" i="5" a="1"/>
  <c r="DI918" i="5" s="1"/>
  <c r="DI383" i="5" a="1"/>
  <c r="DI383" i="5" s="1"/>
  <c r="DI708" i="5" a="1"/>
  <c r="DI708" i="5" s="1"/>
  <c r="DI384" i="5" a="1"/>
  <c r="DI384" i="5" s="1"/>
  <c r="DI105" i="5" a="1"/>
  <c r="DI105" i="5" s="1"/>
  <c r="DI567" i="5" a="1"/>
  <c r="DI567" i="5" s="1"/>
  <c r="DI315" i="5" a="1"/>
  <c r="DI315" i="5" s="1"/>
  <c r="DI328" i="5" a="1"/>
  <c r="DI328" i="5" s="1"/>
  <c r="DI334" i="5" a="1"/>
  <c r="DI334" i="5" s="1"/>
  <c r="DI978" i="5" a="1"/>
  <c r="DI978" i="5" s="1"/>
  <c r="DI767" i="5" a="1"/>
  <c r="DI767" i="5" s="1"/>
  <c r="DI1103" i="5" a="1"/>
  <c r="DI1103" i="5" s="1"/>
  <c r="DI669" i="5" a="1"/>
  <c r="DI669" i="5" s="1"/>
  <c r="DI872" i="5" a="1"/>
  <c r="DI872" i="5" s="1"/>
  <c r="DI498" i="5" a="1"/>
  <c r="DI498" i="5" s="1"/>
  <c r="DI207" i="5" a="1"/>
  <c r="DI207" i="5" s="1"/>
  <c r="DI941" i="5" a="1"/>
  <c r="DI941" i="5" s="1"/>
  <c r="DI292" i="5" a="1"/>
  <c r="DI292" i="5" s="1"/>
  <c r="DI298" i="5" a="1"/>
  <c r="DI298" i="5" s="1"/>
  <c r="DI818" i="5" a="1"/>
  <c r="DI818" i="5" s="1"/>
  <c r="DI329" i="5" a="1"/>
  <c r="DI329" i="5" s="1"/>
  <c r="DI975" i="5" a="1"/>
  <c r="DI975" i="5" s="1"/>
  <c r="DI317" i="5" a="1"/>
  <c r="DI317" i="5" s="1"/>
  <c r="DI961" i="5" a="1"/>
  <c r="DI961" i="5" s="1"/>
  <c r="DI1000" i="5" a="1"/>
  <c r="DI1000" i="5" s="1"/>
  <c r="DI819" i="5" a="1"/>
  <c r="DI819" i="5" s="1"/>
  <c r="DI889" i="5" a="1"/>
  <c r="DI889" i="5" s="1"/>
  <c r="DI697" i="5" a="1"/>
  <c r="DI697" i="5" s="1"/>
  <c r="DI1063" i="5" a="1"/>
  <c r="DI1063" i="5" s="1"/>
  <c r="DI327" i="5" a="1"/>
  <c r="DI327" i="5" s="1"/>
  <c r="DI336" i="5" a="1"/>
  <c r="DI336" i="5" s="1"/>
  <c r="DI686" i="5" a="1"/>
  <c r="DI686" i="5" s="1"/>
  <c r="DI305" i="5" a="1"/>
  <c r="DI305" i="5" s="1"/>
  <c r="DI338" i="5" a="1"/>
  <c r="DI338" i="5" s="1"/>
  <c r="DI976" i="5" a="1"/>
  <c r="DI976" i="5" s="1"/>
  <c r="DI351" i="5" a="1"/>
  <c r="DI351" i="5" s="1"/>
  <c r="DI959" i="5" a="1"/>
  <c r="DI959" i="5" s="1"/>
  <c r="DI495" i="5" a="1"/>
  <c r="DI495" i="5" s="1"/>
  <c r="DI137" i="5" a="1"/>
  <c r="DI137" i="5" s="1"/>
  <c r="DI894" i="5" a="1"/>
  <c r="DI894" i="5" s="1"/>
  <c r="DI1001" i="5" a="1"/>
  <c r="DI1001" i="5" s="1"/>
  <c r="DI238" i="5" a="1"/>
  <c r="DI238" i="5" s="1"/>
  <c r="DI974" i="5" a="1"/>
  <c r="DI974" i="5" s="1"/>
  <c r="DI892" i="5" a="1"/>
  <c r="DI892" i="5" s="1"/>
  <c r="DI457" i="5" a="1"/>
  <c r="DI457" i="5" s="1"/>
  <c r="DI443" i="5" a="1"/>
  <c r="DI443" i="5" s="1"/>
  <c r="DI1078" i="5" a="1"/>
  <c r="DI1078" i="5" s="1"/>
  <c r="DI448" i="5" a="1"/>
  <c r="DI448" i="5" s="1"/>
  <c r="DI66" i="5" a="1"/>
  <c r="DI66" i="5" s="1"/>
  <c r="DI757" i="5" a="1"/>
  <c r="DI757" i="5" s="1"/>
  <c r="DI258" i="5" a="1"/>
  <c r="DI258" i="5" s="1"/>
  <c r="DI1131" i="5" a="1"/>
  <c r="DI1131" i="5" s="1"/>
  <c r="DI761" i="5" a="1"/>
  <c r="DI761" i="5" s="1"/>
  <c r="DI1013" i="5" a="1"/>
  <c r="DI1013" i="5" s="1"/>
  <c r="DI481" i="5" a="1"/>
  <c r="DI481" i="5" s="1"/>
  <c r="DI1014" i="5" a="1"/>
  <c r="DI1014" i="5" s="1"/>
  <c r="DI477" i="5" a="1"/>
  <c r="DI477" i="5" s="1"/>
  <c r="DI770" i="5" a="1"/>
  <c r="DI770" i="5" s="1"/>
  <c r="DI442" i="5" a="1"/>
  <c r="DI442" i="5" s="1"/>
  <c r="DI444" i="5" a="1"/>
  <c r="DI444" i="5" s="1"/>
  <c r="DI445" i="5" a="1"/>
  <c r="DI445" i="5" s="1"/>
  <c r="DI748" i="5" a="1"/>
  <c r="DI748" i="5" s="1"/>
  <c r="DI750" i="5" a="1"/>
  <c r="DI750" i="5" s="1"/>
  <c r="DI929" i="5" a="1"/>
  <c r="DI929" i="5" s="1"/>
  <c r="DI665" i="5" a="1"/>
  <c r="DI665" i="5" s="1"/>
  <c r="DI663" i="5" a="1"/>
  <c r="DI663" i="5" s="1"/>
  <c r="DI906" i="5" a="1"/>
  <c r="DI906" i="5" s="1"/>
  <c r="DI463" i="5" a="1"/>
  <c r="DI463" i="5" s="1"/>
  <c r="DI494" i="5" a="1"/>
  <c r="DI494" i="5" s="1"/>
  <c r="DI27" i="5" a="1"/>
  <c r="DI27" i="5" s="1"/>
  <c r="DI70" i="5" a="1"/>
  <c r="DI70" i="5" s="1"/>
  <c r="DI10" i="5" a="1"/>
  <c r="DI10" i="5" s="1"/>
  <c r="DI33" i="5" a="1"/>
  <c r="DI33" i="5" s="1"/>
  <c r="DI71" i="5" a="1"/>
  <c r="DI71" i="5" s="1"/>
  <c r="DI78" i="5" a="1"/>
  <c r="DI78" i="5" s="1"/>
  <c r="DI1054" i="5" a="1"/>
  <c r="DI1054" i="5" s="1"/>
  <c r="DI597" i="5" a="1"/>
  <c r="DI597" i="5" s="1"/>
  <c r="DI123" i="5" a="1"/>
  <c r="DI123" i="5" s="1"/>
  <c r="DI247" i="5" a="1"/>
  <c r="DI247" i="5" s="1"/>
  <c r="DI200" i="5" a="1"/>
  <c r="DI200" i="5" s="1"/>
  <c r="DI146" i="5" a="1"/>
  <c r="DI146" i="5" s="1"/>
  <c r="DI161" i="5" a="1"/>
  <c r="DI161" i="5" s="1"/>
  <c r="DI802" i="5" a="1"/>
  <c r="DI802" i="5" s="1"/>
  <c r="DI278" i="5" a="1"/>
  <c r="DI278" i="5" s="1"/>
  <c r="DI935" i="5" a="1"/>
  <c r="DI935" i="5" s="1"/>
  <c r="DI617" i="5" a="1"/>
  <c r="DI617" i="5" s="1"/>
  <c r="DI968" i="5" a="1"/>
  <c r="DI968" i="5" s="1"/>
  <c r="DI668" i="5" a="1"/>
  <c r="DI668" i="5" s="1"/>
  <c r="DI330" i="5" a="1"/>
  <c r="DI330" i="5" s="1"/>
  <c r="DI91" i="5" a="1"/>
  <c r="DI91" i="5" s="1"/>
  <c r="DI110" i="5" a="1"/>
  <c r="DI110" i="5" s="1"/>
  <c r="DI1070" i="5" a="1"/>
  <c r="DI1070" i="5" s="1"/>
  <c r="DI605" i="5" a="1"/>
  <c r="DI605" i="5" s="1"/>
  <c r="DI127" i="5" a="1"/>
  <c r="DI127" i="5" s="1"/>
  <c r="DI251" i="5" a="1"/>
  <c r="DI251" i="5" s="1"/>
  <c r="DI212" i="5" a="1"/>
  <c r="DI212" i="5" s="1"/>
  <c r="DI178" i="5" a="1"/>
  <c r="DI178" i="5" s="1"/>
  <c r="DI193" i="5" a="1"/>
  <c r="DI193" i="5" s="1"/>
  <c r="DI822" i="5" a="1"/>
  <c r="DI822" i="5" s="1"/>
  <c r="DI559" i="5" a="1"/>
  <c r="DI559" i="5" s="1"/>
  <c r="DI987" i="5" a="1"/>
  <c r="DI987" i="5" s="1"/>
  <c r="DI633" i="5" a="1"/>
  <c r="DI633" i="5" s="1"/>
  <c r="DI988" i="5" a="1"/>
  <c r="DI988" i="5" s="1"/>
  <c r="DI780" i="5" a="1"/>
  <c r="DI780" i="5" s="1"/>
  <c r="DI54" i="5" a="1"/>
  <c r="DI54" i="5" s="1"/>
  <c r="DI89" i="5" a="1"/>
  <c r="DI89" i="5" s="1"/>
  <c r="DI231" i="5" a="1"/>
  <c r="DI231" i="5" s="1"/>
  <c r="DI138" i="5" a="1"/>
  <c r="DI138" i="5" s="1"/>
  <c r="DI778" i="5" a="1"/>
  <c r="DI778" i="5" s="1"/>
  <c r="DI931" i="5" a="1"/>
  <c r="DI931" i="5" s="1"/>
  <c r="DI888" i="5" a="1"/>
  <c r="DI888" i="5" s="1"/>
  <c r="DI14" i="5" a="1"/>
  <c r="DI14" i="5" s="1"/>
  <c r="DI93" i="5" a="1"/>
  <c r="DI93" i="5" s="1"/>
  <c r="DI648" i="5" a="1"/>
  <c r="DI648" i="5" s="1"/>
  <c r="DI148" i="5" a="1"/>
  <c r="DI148" i="5" s="1"/>
  <c r="DI205" i="5" a="1"/>
  <c r="DI205" i="5" s="1"/>
  <c r="DI1130" i="5" a="1"/>
  <c r="DI1130" i="5" s="1"/>
  <c r="DI206" i="5" a="1"/>
  <c r="DI206" i="5" s="1"/>
  <c r="DI1129" i="5" a="1"/>
  <c r="DI1129" i="5" s="1"/>
  <c r="DI63" i="5" a="1"/>
  <c r="DI63" i="5" s="1"/>
  <c r="DI682" i="5" a="1"/>
  <c r="DI682" i="5" s="1"/>
  <c r="DI1037" i="5" a="1"/>
  <c r="DI1037" i="5" s="1"/>
  <c r="DI180" i="5" a="1"/>
  <c r="DI180" i="5" s="1"/>
  <c r="DI285" i="5" a="1"/>
  <c r="DI285" i="5" s="1"/>
  <c r="DI246" i="5" a="1"/>
  <c r="DI246" i="5" s="1"/>
  <c r="DI561" i="5" a="1"/>
  <c r="DI561" i="5" s="1"/>
  <c r="DI776" i="5" a="1"/>
  <c r="DI776" i="5" s="1"/>
  <c r="DI360" i="5" a="1"/>
  <c r="DI360" i="5" s="1"/>
  <c r="DI362" i="5" a="1"/>
  <c r="DI362" i="5" s="1"/>
  <c r="DI915" i="5" a="1"/>
  <c r="DI915" i="5" s="1"/>
  <c r="DI366" i="5" a="1"/>
  <c r="DI366" i="5" s="1"/>
  <c r="DI916" i="5" a="1"/>
  <c r="DI916" i="5" s="1"/>
  <c r="DI370" i="5" a="1"/>
  <c r="DI370" i="5" s="1"/>
  <c r="DI484" i="5" a="1"/>
  <c r="DI484" i="5" s="1"/>
  <c r="DI331" i="5" a="1"/>
  <c r="DI331" i="5" s="1"/>
  <c r="DI903" i="5" a="1"/>
  <c r="DI903" i="5" s="1"/>
  <c r="DI139" i="5" a="1"/>
  <c r="DI139" i="5" s="1"/>
  <c r="DI737" i="5" a="1"/>
  <c r="DI737" i="5" s="1"/>
  <c r="DI339" i="5" a="1"/>
  <c r="DI339" i="5" s="1"/>
  <c r="DI344" i="5" a="1"/>
  <c r="DI344" i="5" s="1"/>
  <c r="DI622" i="5" a="1"/>
  <c r="DI622" i="5" s="1"/>
  <c r="DI1134" i="5" a="1"/>
  <c r="DI1134" i="5" s="1"/>
  <c r="DI891" i="5" a="1"/>
  <c r="DI891" i="5" s="1"/>
  <c r="DI314" i="5" a="1"/>
  <c r="DI314" i="5" s="1"/>
  <c r="DI789" i="5" a="1"/>
  <c r="DI789" i="5" s="1"/>
  <c r="DI636" i="5" a="1"/>
  <c r="DI636" i="5" s="1"/>
  <c r="DI126" i="5" a="1"/>
  <c r="DI126" i="5" s="1"/>
  <c r="DI303" i="5" a="1"/>
  <c r="DI303" i="5" s="1"/>
  <c r="DI316" i="5" a="1"/>
  <c r="DI316" i="5" s="1"/>
  <c r="DI310" i="5" a="1"/>
  <c r="DI310" i="5" s="1"/>
  <c r="DI958" i="5" a="1"/>
  <c r="DI958" i="5" s="1"/>
  <c r="DI619" i="5" a="1"/>
  <c r="DI619" i="5" s="1"/>
  <c r="DI1039" i="5" a="1"/>
  <c r="DI1039" i="5" s="1"/>
  <c r="DI349" i="5" a="1"/>
  <c r="DI349" i="5" s="1"/>
  <c r="DI1104" i="5" a="1"/>
  <c r="DI1104" i="5" s="1"/>
  <c r="DI501" i="5" a="1"/>
  <c r="DI501" i="5" s="1"/>
  <c r="DI979" i="5" a="1"/>
  <c r="DI979" i="5" s="1"/>
  <c r="DI788" i="5" a="1"/>
  <c r="DI788" i="5" s="1"/>
  <c r="DI279" i="5" a="1"/>
  <c r="DI279" i="5" s="1"/>
  <c r="DI1065" i="5" a="1"/>
  <c r="DI1065" i="5" s="1"/>
  <c r="DI347" i="5" a="1"/>
  <c r="DI347" i="5" s="1"/>
  <c r="DI352" i="5" a="1"/>
  <c r="DI352" i="5" s="1"/>
  <c r="DI890" i="5" a="1"/>
  <c r="DI890" i="5" s="1"/>
  <c r="DI635" i="5" a="1"/>
  <c r="DI635" i="5" s="1"/>
  <c r="DI325" i="5" a="1"/>
  <c r="DI325" i="5" s="1"/>
  <c r="DI1040" i="5" a="1"/>
  <c r="DI1040" i="5" s="1"/>
  <c r="DI356" i="5" a="1"/>
  <c r="DI356" i="5" s="1"/>
  <c r="DI301" i="5" a="1"/>
  <c r="DI301" i="5" s="1"/>
  <c r="DI295" i="5" a="1"/>
  <c r="DI295" i="5" s="1"/>
  <c r="DI353" i="5" a="1"/>
  <c r="DI353" i="5" s="1"/>
  <c r="DI1069" i="5" a="1"/>
  <c r="DI1069" i="5" s="1"/>
  <c r="DI311" i="5" a="1"/>
  <c r="DI311" i="5" s="1"/>
  <c r="DI739" i="5" a="1"/>
  <c r="DI739" i="5" s="1"/>
  <c r="DI489" i="5" a="1"/>
  <c r="DI489" i="5" s="1"/>
  <c r="DI491" i="5" a="1"/>
  <c r="DI491" i="5" s="1"/>
  <c r="DI661" i="5" a="1"/>
  <c r="DI661" i="5" s="1"/>
  <c r="DI450" i="5" a="1"/>
  <c r="DI450" i="5" s="1"/>
  <c r="DI905" i="5" a="1"/>
  <c r="DI905" i="5" s="1"/>
  <c r="DI69" i="5" a="1"/>
  <c r="DI69" i="5" s="1"/>
  <c r="DI12" i="5" a="1"/>
  <c r="DI12" i="5" s="1"/>
  <c r="DI647" i="5" a="1"/>
  <c r="DI647" i="5" s="1"/>
  <c r="DI228" i="5" a="1"/>
  <c r="DI228" i="5" s="1"/>
  <c r="DI615" i="5" a="1"/>
  <c r="DI615" i="5" s="1"/>
  <c r="DI932" i="5" a="1"/>
  <c r="DI932" i="5" s="1"/>
  <c r="DI74" i="5" a="1"/>
  <c r="DI74" i="5" s="1"/>
  <c r="DI287" i="5" a="1"/>
  <c r="DI287" i="5" s="1"/>
  <c r="DI570" i="5" a="1"/>
  <c r="DI570" i="5" s="1"/>
  <c r="DI667" i="5" a="1"/>
  <c r="DI667" i="5" s="1"/>
  <c r="DI73" i="5" a="1"/>
  <c r="DI73" i="5" s="1"/>
  <c r="DI216" i="5" a="1"/>
  <c r="DI216" i="5" s="1"/>
  <c r="DI563" i="5" a="1"/>
  <c r="DI563" i="5" s="1"/>
  <c r="DI812" i="5" a="1"/>
  <c r="DI812" i="5" s="1"/>
  <c r="DI699" i="5" a="1"/>
  <c r="DI699" i="5" s="1"/>
  <c r="DI614" i="5" a="1"/>
  <c r="DI614" i="5" s="1"/>
  <c r="DI777" i="5" a="1"/>
  <c r="DI777" i="5" s="1"/>
  <c r="DI806" i="5" a="1"/>
  <c r="DI806" i="5" s="1"/>
  <c r="DI451" i="5" a="1"/>
  <c r="DI451" i="5" s="1"/>
  <c r="DI224" i="5" a="1"/>
  <c r="DI224" i="5" s="1"/>
  <c r="DI355" i="5" a="1"/>
  <c r="DI355" i="5" s="1"/>
  <c r="DI814" i="5" a="1"/>
  <c r="DI814" i="5" s="1"/>
  <c r="DI963" i="5" a="1"/>
  <c r="DI963" i="5" s="1"/>
  <c r="DI957" i="5" a="1"/>
  <c r="DI957" i="5" s="1"/>
  <c r="DI112" i="5" a="1"/>
  <c r="DI112" i="5" s="1"/>
  <c r="DI291" i="5" a="1"/>
  <c r="DI291" i="5" s="1"/>
  <c r="DI293" i="5" a="1"/>
  <c r="DI293" i="5" s="1"/>
  <c r="DI923" i="5" a="1"/>
  <c r="DI923" i="5" s="1"/>
  <c r="DI304" i="5" a="1"/>
  <c r="DI304" i="5" s="1"/>
  <c r="DI490" i="5" a="1"/>
  <c r="DI490" i="5" s="1"/>
  <c r="DI994" i="5" a="1"/>
  <c r="DI994" i="5" s="1"/>
  <c r="DI454" i="5" a="1"/>
  <c r="DI454" i="5" s="1"/>
  <c r="DI15" i="5" a="1"/>
  <c r="DI15" i="5" s="1"/>
  <c r="DI143" i="5" a="1"/>
  <c r="DI143" i="5" s="1"/>
  <c r="DI273" i="5" a="1"/>
  <c r="DI273" i="5" s="1"/>
  <c r="DI1096" i="5" a="1"/>
  <c r="DI1096" i="5" s="1"/>
  <c r="DI31" i="5" a="1"/>
  <c r="DI31" i="5" s="1"/>
  <c r="DI147" i="5" a="1"/>
  <c r="DI147" i="5" s="1"/>
  <c r="DI252" i="5" a="1"/>
  <c r="DI252" i="5" s="1"/>
  <c r="DI1010" i="5" a="1"/>
  <c r="DI1010" i="5" s="1"/>
  <c r="DI145" i="5" a="1"/>
  <c r="DI145" i="5" s="1"/>
  <c r="DI1128" i="5" a="1"/>
  <c r="DI1128" i="5" s="1"/>
  <c r="DI1024" i="5" a="1"/>
  <c r="DI1024" i="5" s="1"/>
  <c r="DI11" i="5" a="1"/>
  <c r="DI11" i="5" s="1"/>
  <c r="DI756" i="5" a="1"/>
  <c r="DI756" i="5" s="1"/>
  <c r="DI141" i="5" a="1"/>
  <c r="DI141" i="5" s="1"/>
  <c r="DI217" i="5" a="1"/>
  <c r="DI217" i="5" s="1"/>
  <c r="DI596" i="5" a="1"/>
  <c r="DI596" i="5" s="1"/>
  <c r="DI111" i="5" a="1"/>
  <c r="DI111" i="5" s="1"/>
  <c r="DI135" i="5" a="1"/>
  <c r="DI135" i="5" s="1"/>
  <c r="DI225" i="5" a="1"/>
  <c r="DI225" i="5" s="1"/>
  <c r="DI677" i="5" a="1"/>
  <c r="DI677" i="5" s="1"/>
  <c r="DI47" i="5" a="1"/>
  <c r="DI47" i="5" s="1"/>
  <c r="DI163" i="5" a="1"/>
  <c r="DI163" i="5" s="1"/>
  <c r="DI256" i="5" a="1"/>
  <c r="DI256" i="5" s="1"/>
  <c r="DI671" i="5" a="1"/>
  <c r="DI671" i="5" s="1"/>
  <c r="DI1064" i="5" a="1"/>
  <c r="DI1064" i="5" s="1"/>
  <c r="DI367" i="5" a="1"/>
  <c r="DI367" i="5" s="1"/>
  <c r="DI361" i="5" a="1"/>
  <c r="DI361" i="5" s="1"/>
  <c r="DI363" i="5" a="1"/>
  <c r="DI363" i="5" s="1"/>
  <c r="DI319" i="5" a="1"/>
  <c r="DI319" i="5" s="1"/>
  <c r="DI342" i="5" a="1"/>
  <c r="DI342" i="5" s="1"/>
  <c r="DI787" i="5" a="1"/>
  <c r="DI787" i="5" s="1"/>
  <c r="DI685" i="5" a="1"/>
  <c r="DI685" i="5" s="1"/>
  <c r="DI350" i="5" a="1"/>
  <c r="DI350" i="5" s="1"/>
  <c r="DI30" i="5" a="1"/>
  <c r="DI30" i="5" s="1"/>
  <c r="DI786" i="5" a="1"/>
  <c r="DI786" i="5" s="1"/>
  <c r="DI893" i="5" a="1"/>
  <c r="DI893" i="5" s="1"/>
  <c r="DI324" i="5" a="1"/>
  <c r="DI324" i="5" s="1"/>
  <c r="DI1079" i="5" a="1"/>
  <c r="DI1079" i="5" s="1"/>
  <c r="DI1041" i="5" a="1"/>
  <c r="DI1041" i="5" s="1"/>
  <c r="DI488" i="5" a="1"/>
  <c r="DI488" i="5" s="1"/>
  <c r="DI1095" i="5" a="1"/>
  <c r="DI1095" i="5" s="1"/>
  <c r="DI826" i="5" a="1"/>
  <c r="DI826" i="5" s="1"/>
  <c r="DI467" i="5" a="1"/>
  <c r="DI467" i="5" s="1"/>
  <c r="DI1138" i="5" a="1"/>
  <c r="DI1138" i="5" s="1"/>
  <c r="DI90" i="5" a="1"/>
  <c r="DI90" i="5" s="1"/>
  <c r="DI92" i="5" a="1"/>
  <c r="DI92" i="5" s="1"/>
  <c r="DI55" i="5" a="1"/>
  <c r="DI55" i="5" s="1"/>
  <c r="DI72" i="5" a="1"/>
  <c r="DI72" i="5" s="1"/>
  <c r="DI839" i="5" a="1"/>
  <c r="DI839" i="5" s="1"/>
  <c r="DI1036" i="5" a="1"/>
  <c r="DI1036" i="5" s="1"/>
  <c r="DI140" i="5" a="1"/>
  <c r="DI140" i="5" s="1"/>
  <c r="DI149" i="5" a="1"/>
  <c r="DI149" i="5" s="1"/>
  <c r="DI1098" i="5" a="1"/>
  <c r="DI1098" i="5" s="1"/>
  <c r="DI233" i="5" a="1"/>
  <c r="DI233" i="5" s="1"/>
  <c r="DI676" i="5" a="1"/>
  <c r="DI676" i="5" s="1"/>
  <c r="DI76" i="5" a="1"/>
  <c r="DI76" i="5" s="1"/>
  <c r="DI77" i="5" a="1"/>
  <c r="DI77" i="5" s="1"/>
  <c r="DI199" i="5" a="1"/>
  <c r="DI199" i="5" s="1"/>
  <c r="DI284" i="5" a="1"/>
  <c r="DI284" i="5" s="1"/>
  <c r="DI674" i="5" a="1"/>
  <c r="DI674" i="5" s="1"/>
  <c r="DI763" i="5" a="1"/>
  <c r="DI763" i="5" s="1"/>
  <c r="DI885" i="5" a="1"/>
  <c r="DI885" i="5" s="1"/>
  <c r="DI67" i="5" a="1"/>
  <c r="DI67" i="5" s="1"/>
  <c r="DI1035" i="5" a="1"/>
  <c r="DI1035" i="5" s="1"/>
  <c r="DI48" i="5" a="1"/>
  <c r="DI48" i="5" s="1"/>
  <c r="DI368" i="5" a="1"/>
  <c r="DI368" i="5" s="1"/>
  <c r="DI896" i="5" a="1"/>
  <c r="DI896" i="5" s="1"/>
  <c r="DI919" i="5" a="1"/>
  <c r="DI919" i="5" s="1"/>
  <c r="DI257" i="5" a="1"/>
  <c r="DI257" i="5" s="1"/>
  <c r="DI299" i="5" a="1"/>
  <c r="DI299" i="5" s="1"/>
  <c r="DI308" i="5" a="1"/>
  <c r="DI308" i="5" s="1"/>
  <c r="DI302" i="5" a="1"/>
  <c r="DI302" i="5" s="1"/>
  <c r="DI898" i="5" a="1"/>
  <c r="DI898" i="5" s="1"/>
  <c r="DI595" i="5" a="1"/>
  <c r="DI595" i="5" s="1"/>
  <c r="DI1003" i="5" a="1"/>
  <c r="DI1003" i="5" s="1"/>
  <c r="DI341" i="5" a="1"/>
  <c r="DI341" i="5" s="1"/>
  <c r="DI1080" i="5" a="1"/>
  <c r="DI1080" i="5" s="1"/>
  <c r="DI1093" i="5" a="1"/>
  <c r="DI1093" i="5" s="1"/>
  <c r="DI1055" i="5" a="1"/>
  <c r="DI1055" i="5" s="1"/>
  <c r="DI783" i="5" a="1"/>
  <c r="DI783" i="5" s="1"/>
  <c r="DI343" i="5" a="1"/>
  <c r="DI343" i="5" s="1"/>
  <c r="DI348" i="5" a="1"/>
  <c r="DI348" i="5" s="1"/>
  <c r="DI634" i="5" a="1"/>
  <c r="DI634" i="5" s="1"/>
  <c r="DI294" i="5" a="1"/>
  <c r="DI294" i="5" s="1"/>
  <c r="DI899" i="5" a="1"/>
  <c r="DI899" i="5" s="1"/>
  <c r="DI322" i="5" a="1"/>
  <c r="DI322" i="5" s="1"/>
  <c r="DI817" i="5" a="1"/>
  <c r="DI817" i="5" s="1"/>
  <c r="DI684" i="5" a="1"/>
  <c r="DI684" i="5" s="1"/>
  <c r="DI337" i="5" a="1"/>
  <c r="DI337" i="5" s="1"/>
  <c r="DI357" i="5" a="1"/>
  <c r="DI357" i="5" s="1"/>
  <c r="DI28" i="5" a="1"/>
  <c r="DI28" i="5" s="1"/>
  <c r="DI858" i="5" a="1"/>
  <c r="DI858" i="5" s="1"/>
  <c r="DI307" i="5" a="1"/>
  <c r="DI307" i="5" s="1"/>
  <c r="DI320" i="5" a="1"/>
  <c r="DI320" i="5" s="1"/>
  <c r="DI318" i="5" a="1"/>
  <c r="DI318" i="5" s="1"/>
  <c r="DI1002" i="5" a="1"/>
  <c r="DI1002" i="5" s="1"/>
  <c r="DI1067" i="5" a="1"/>
  <c r="DI1067" i="5" s="1"/>
  <c r="DI816" i="5" a="1"/>
  <c r="DI816" i="5" s="1"/>
  <c r="DI261" i="5" a="1"/>
  <c r="DI261" i="5" s="1"/>
  <c r="DI313" i="5" a="1"/>
  <c r="DI313" i="5" s="1"/>
  <c r="DI900" i="5" a="1"/>
  <c r="DI900" i="5" s="1"/>
  <c r="DI109" i="5" a="1"/>
  <c r="DI109" i="5" s="1"/>
  <c r="DI289" i="5" a="1"/>
  <c r="DI289" i="5" s="1"/>
  <c r="DI333" i="5" a="1"/>
  <c r="DI333" i="5" s="1"/>
  <c r="DI680" i="5" a="1"/>
  <c r="DI680" i="5" s="1"/>
  <c r="DI326" i="5" a="1"/>
  <c r="DI326" i="5" s="1"/>
  <c r="DI621" i="5" a="1"/>
  <c r="DI621" i="5" s="1"/>
  <c r="DI427" i="5" l="1" a="1"/>
  <c r="DI427" i="5" s="1"/>
  <c r="DI428" i="5" a="1"/>
  <c r="DI428" i="5" s="1"/>
  <c r="DI741" i="5" a="1"/>
  <c r="DI741" i="5" s="1"/>
  <c r="DI399" i="5" a="1"/>
  <c r="DI399" i="5" s="1"/>
  <c r="DI541" i="5" a="1"/>
  <c r="DI541" i="5" s="1"/>
  <c r="DI548" i="5" a="1"/>
  <c r="DI548" i="5" s="1"/>
  <c r="DI601" i="5" a="1"/>
  <c r="DI601" i="5" s="1"/>
  <c r="DI577" i="5" a="1"/>
  <c r="DI577" i="5" s="1"/>
  <c r="DI574" i="5" a="1"/>
  <c r="DI574" i="5" s="1"/>
  <c r="DI542" i="5" a="1"/>
  <c r="DI542" i="5" s="1"/>
  <c r="DI1047" i="5" a="1"/>
  <c r="DI1047" i="5" s="1"/>
  <c r="DI575" i="5" a="1"/>
  <c r="DI575" i="5" s="1"/>
  <c r="DI576" i="5" a="1"/>
  <c r="DI576" i="5" s="1"/>
  <c r="DI546" i="5" a="1"/>
  <c r="DI546" i="5" s="1"/>
  <c r="DI971" i="5" a="1"/>
  <c r="DI971" i="5" s="1"/>
  <c r="DI797" i="5" a="1"/>
  <c r="DI797" i="5" s="1"/>
  <c r="DI602" i="5" a="1"/>
  <c r="DI602" i="5" s="1"/>
  <c r="DI543" i="5" a="1"/>
  <c r="DI543" i="5" s="1"/>
  <c r="DI549" i="5" a="1"/>
  <c r="DI549" i="5" s="1"/>
  <c r="DI545" i="5" a="1"/>
  <c r="DI545" i="5" s="1"/>
  <c r="DI973" i="5" a="1"/>
  <c r="DI973" i="5" s="1"/>
  <c r="DI578" i="5" a="1"/>
  <c r="DI578" i="5" s="1"/>
  <c r="DI552" i="5" a="1"/>
  <c r="DI552" i="5" s="1"/>
  <c r="AG551" i="5"/>
  <c r="DI544" i="5" a="1"/>
  <c r="DI544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Howard Carmen Aristizábal</author>
  </authors>
  <commentList>
    <comment ref="CY511" authorId="0" shapeId="0" xr:uid="{F3B3B39F-5496-4194-AB32-BCD0EE52FE5F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CZ511" authorId="0" shapeId="0" xr:uid="{EEBAA840-FE4E-48E7-A166-5A860D085477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con computador abordo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Y512" authorId="0" shapeId="0" xr:uid="{BEC85CCE-1A11-4C4D-AF56-C4CB7CD33609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CZ512" authorId="0" shapeId="0" xr:uid="{FB119D43-4E78-4360-896E-3D9A75C07C7C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CY513" authorId="0" shapeId="0" xr:uid="{8764A58F-A6E1-4363-9DA6-4945670F99B3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aire acondicionado</t>
        </r>
      </text>
    </comment>
    <comment ref="CZ513" authorId="0" shapeId="0" xr:uid="{81F9C80F-246D-41C6-9A72-B6A7DB2EC878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CY541" authorId="0" shapeId="0" xr:uid="{03A836BE-9A0A-4978-AFAB-97197FF0A925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aire acondicionado</t>
        </r>
      </text>
    </comment>
    <comment ref="CZ541" authorId="0" shapeId="0" xr:uid="{05EC91DD-C53D-4FE0-9EB8-6F5F0FB9930C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CY542" authorId="0" shapeId="0" xr:uid="{A08831CD-8015-459B-880A-E1F8E481B0F3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aire acondicionado</t>
        </r>
      </text>
    </comment>
    <comment ref="CZ542" authorId="0" shapeId="0" xr:uid="{B63DB90C-C185-45FC-BC3C-AE9E39DB7CCD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DA542" authorId="0" shapeId="0" xr:uid="{E8FF0325-8BF5-48B1-B1D3-96B69AC2E2B8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con disco ventilado en las cuatro ruedas
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Y543" authorId="0" shapeId="0" xr:uid="{0F1F9CFD-BD58-4F39-8E53-2501F9F40CF2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aire acondicionado</t>
        </r>
      </text>
    </comment>
    <comment ref="CZ543" authorId="0" shapeId="0" xr:uid="{F8059282-90B1-41D7-B509-D88B62943EB1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DA543" authorId="0" shapeId="0" xr:uid="{35AE8254-2299-4E67-AFF8-C27CFC56A37D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con disco ventilado en las cuatro ruedas</t>
        </r>
      </text>
    </comment>
    <comment ref="CY552" authorId="0" shapeId="0" xr:uid="{9ECB0A7F-9720-4FEF-8D21-B9EC7073DDB1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Z552" authorId="0" shapeId="0" xr:uid="{EF74BBF7-B985-4817-9B23-9829209F5F85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tc={6223F07A-3EDC-450B-8440-E2F54CB9358D}</author>
  </authors>
  <commentList>
    <comment ref="E3" authorId="0" shapeId="0" xr:uid="{6223F07A-3EDC-450B-8440-E2F54CB9358D}">
      <text>
        <r>
          <rPr>
            <sz val="11"/>
            <color theme="1"/>
            <rFont val="Aptos Narrow"/>
            <family val="2"/>
            <scheme val="minor"/>
          </rPr>
  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Sirve tambien para verificar que no se escape ningun vehiculo por fuera de los Lote/Segmento/División.
Se espera que la sumatoria de todos estos registros de la misma cantidad de registros que si filtras la BD por solo los productos activos; si no da lo mismo significa que hay un error posiblemente de digitación (una tilde, un espacio, error ortográfico, falta de inclusión de un nuevo segmento, etc)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tc={B2FDAD11-E78F-42F0-8990-A4519A8B84B7}</author>
  </authors>
  <commentList>
    <comment ref="C1" authorId="0" shapeId="0" xr:uid="{B2FDAD11-E78F-42F0-8990-A4519A8B84B7}">
      <text>
        <r>
          <rPr>
            <sz val="11"/>
            <color theme="1"/>
            <rFont val="Aptos Narrow"/>
            <family val="2"/>
            <scheme val="minor"/>
          </rPr>
  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 la columna 2025 multiplicado por 1000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<sst xmlns="http://schemas.openxmlformats.org/spreadsheetml/2006/main" count="121924" uniqueCount="2577">
  <si>
    <t>Vehículos Convencionales</t>
  </si>
  <si>
    <t>Vehículos Eléctricos</t>
  </si>
  <si>
    <t>Vehículos Híbridos</t>
  </si>
  <si>
    <t>Vehículos Especiales</t>
  </si>
  <si>
    <t>Otros Tipos de Vehículos</t>
  </si>
  <si>
    <t>FACTOR TÉCNICO VEHÍCULOS CONVENCIONALES, ELÉCTRICOS E HÍBRIDOS.</t>
  </si>
  <si>
    <t>FACTOR TÉCNICO VEHÍCULOS ESPECIALES</t>
  </si>
  <si>
    <t>FACTOR TÉCNICO OTROS TIPOS DE VEHÍCULOS</t>
  </si>
  <si>
    <t>Fecha de Actualización:</t>
  </si>
  <si>
    <t>Versión:</t>
  </si>
  <si>
    <t>PRECIO DE LAS ADECUACIONES BÁSICAS Y ACCESORIOS</t>
  </si>
  <si>
    <t>SEGURIDAD PASIVA</t>
  </si>
  <si>
    <t>SEGURIDAD ACTIVA</t>
  </si>
  <si>
    <t>ACCESORIOS</t>
  </si>
  <si>
    <t>FRENOS</t>
  </si>
  <si>
    <r>
      <rPr>
        <b/>
        <u/>
        <sz val="10"/>
        <rFont val="Arial"/>
        <family val="2"/>
      </rPr>
      <t>ÚNICAMENTE</t>
    </r>
    <r>
      <rPr>
        <b/>
        <sz val="10"/>
        <rFont val="Arial"/>
        <family val="2"/>
      </rPr>
      <t xml:space="preserve"> PARA REMOLQUES</t>
    </r>
  </si>
  <si>
    <t>No.</t>
  </si>
  <si>
    <t>Proveedor</t>
  </si>
  <si>
    <t>Lote</t>
  </si>
  <si>
    <t>Segmento</t>
  </si>
  <si>
    <t>División</t>
  </si>
  <si>
    <t>Subdivisión</t>
  </si>
  <si>
    <t>Breve Descripción</t>
  </si>
  <si>
    <t>Marca</t>
  </si>
  <si>
    <t>Código CCE</t>
  </si>
  <si>
    <t>Rango de potencia (HP/kW)</t>
  </si>
  <si>
    <t>Potencia (HP/kW)</t>
  </si>
  <si>
    <t>Puertas</t>
  </si>
  <si>
    <t>Precio-2024</t>
  </si>
  <si>
    <t>Tracción</t>
  </si>
  <si>
    <t>Transmisión</t>
  </si>
  <si>
    <t>No. Ejes</t>
  </si>
  <si>
    <t>Peso Bruto Vehícular Permitido (Kg)</t>
  </si>
  <si>
    <t>Peso Vehicular (Kg)</t>
  </si>
  <si>
    <t>Capacidad de Carga Kg (cuando aplique)</t>
  </si>
  <si>
    <t>Rango de Capacidad de Carga</t>
  </si>
  <si>
    <t>Precio del Vehículo Especial</t>
  </si>
  <si>
    <t>Intervalo de precios</t>
  </si>
  <si>
    <t>2 a 5</t>
  </si>
  <si>
    <t>6 a 10</t>
  </si>
  <si>
    <t>11 a 15</t>
  </si>
  <si>
    <t>16 a 20</t>
  </si>
  <si>
    <t>Mayor a 21</t>
  </si>
  <si>
    <t>Sensores de reversa en las referencias a costo del Proveedor</t>
  </si>
  <si>
    <t>SOAT por un año a costo del Proveedor</t>
  </si>
  <si>
    <t>Sensores de reversa en las referencias a costo del proveedor + SOAT por un año a costo del Proveedor</t>
  </si>
  <si>
    <t>% de descuento ofrecido sobre el costo total de la matrícula a costa del proveedor</t>
  </si>
  <si>
    <t xml:space="preserve">Adaptación a gas natural </t>
  </si>
  <si>
    <t xml:space="preserve">Adhesivo de emblemas </t>
  </si>
  <si>
    <t xml:space="preserve">Alarma (por unidad)  </t>
  </si>
  <si>
    <t>Bancas centrales (por unidad)</t>
  </si>
  <si>
    <t xml:space="preserve">Barra antivuelco (por unidad) </t>
  </si>
  <si>
    <t xml:space="preserve">Barras de luces, sistema de perifoneo y sirena (por unidad)  </t>
  </si>
  <si>
    <t xml:space="preserve">Bloqueo Central (por unidad)  </t>
  </si>
  <si>
    <t xml:space="preserve">Cámara de reversa (por unidad)  </t>
  </si>
  <si>
    <t xml:space="preserve">Cintas Retrorreflectiva (por metro lineal)   </t>
  </si>
  <si>
    <t xml:space="preserve">Sensor de reversa (por unidad)  </t>
  </si>
  <si>
    <t xml:space="preserve">Carrocería adaptada para Plataforma de estacas </t>
  </si>
  <si>
    <t xml:space="preserve">Carrocería Adaptada para Furgón  </t>
  </si>
  <si>
    <t xml:space="preserve">Carrocería Adaptada para pasajeros Municipal </t>
  </si>
  <si>
    <t xml:space="preserve">Carrocería Adaptada para pasajeros Urbano  </t>
  </si>
  <si>
    <t xml:space="preserve">Carpa de platón </t>
  </si>
  <si>
    <t xml:space="preserve">Cojinería en cuero </t>
  </si>
  <si>
    <t xml:space="preserve">Defensa </t>
  </si>
  <si>
    <t xml:space="preserve">Dispositivo de localización vehicular (AVL) </t>
  </si>
  <si>
    <t xml:space="preserve">Sistema de Rastreo Satelital con Monitoreo </t>
  </si>
  <si>
    <t xml:space="preserve">Elevavidrios Eléctricos </t>
  </si>
  <si>
    <t xml:space="preserve">Luces Exploradoras </t>
  </si>
  <si>
    <t xml:space="preserve">Forros para los asientos (por silla)  </t>
  </si>
  <si>
    <t xml:space="preserve">Gancho trasero de fijación </t>
  </si>
  <si>
    <t xml:space="preserve">Llantas doble propósito (por llanta) </t>
  </si>
  <si>
    <t xml:space="preserve">Luces Perimetrales  </t>
  </si>
  <si>
    <t xml:space="preserve">Película de seguridad (por vidrio)  </t>
  </si>
  <si>
    <t xml:space="preserve">Pintura 
(10% del exterior del Vehículo) </t>
  </si>
  <si>
    <t xml:space="preserve">Piso en poliuretano (por m2)  </t>
  </si>
  <si>
    <t xml:space="preserve">Protector del platón   </t>
  </si>
  <si>
    <t xml:space="preserve">Recubrimiento Polimérico (Platón)  </t>
  </si>
  <si>
    <t xml:space="preserve">Recubrimiento en Pintura Anticorrosiva o Antioxidante (Platón) </t>
  </si>
  <si>
    <t xml:space="preserve">Radio Móvil (por unidad) </t>
  </si>
  <si>
    <t xml:space="preserve">Vidrio polarizado (por vidrio)  </t>
  </si>
  <si>
    <t xml:space="preserve">Bomper  </t>
  </si>
  <si>
    <t xml:space="preserve">Winche  </t>
  </si>
  <si>
    <t xml:space="preserve">Aire Acondicionado  </t>
  </si>
  <si>
    <t xml:space="preserve">Seguridad Antirrobo para espejos, pernos y repuesto  </t>
  </si>
  <si>
    <t xml:space="preserve">Precio de la Adecuación que Configura el Vehículo Especial  </t>
  </si>
  <si>
    <t xml:space="preserve">Capacete  </t>
  </si>
  <si>
    <t xml:space="preserve">Rampa para personas en condición de Discapacidad o Movilidad Reducida - Manual    </t>
  </si>
  <si>
    <t xml:space="preserve">Rampa para personas en condición de Discapacidad o Movilidad Reducida - Automática   </t>
  </si>
  <si>
    <t xml:space="preserve">Adecuación para Transporte de Pasajeros en Condición de Movilidad Recudica y/o Discapacidad  </t>
  </si>
  <si>
    <t>Airbags Laterales</t>
  </si>
  <si>
    <t>Airbags de cortina</t>
  </si>
  <si>
    <t>Control de tracción</t>
  </si>
  <si>
    <t>Aire Acondicionado climatizado con manejo digital</t>
  </si>
  <si>
    <t>Computador de abordo (consumos parciales de combustible)</t>
  </si>
  <si>
    <t>Discos ventilados en las cuatro ruedas</t>
  </si>
  <si>
    <t>Discos de tambor en las cuatro ruedas</t>
  </si>
  <si>
    <t>Precio del Cargador</t>
  </si>
  <si>
    <t>Airbags Conductor</t>
  </si>
  <si>
    <t>Airbags Pasajero</t>
  </si>
  <si>
    <t>Aire acondicionado climatizado con manejo digital</t>
  </si>
  <si>
    <t>Luces perimetrales</t>
  </si>
  <si>
    <t>Control de mando de luces traseras desde la cabina del conductor</t>
  </si>
  <si>
    <t xml:space="preserve">Precio del Mantenimiento Preventivo por 2 años o 50.000 km.  incremento 2,99%  </t>
  </si>
  <si>
    <t>Activo</t>
  </si>
  <si>
    <t>AUTOMAYOR S.A.</t>
  </si>
  <si>
    <t>Automóviles</t>
  </si>
  <si>
    <t>Hatchback</t>
  </si>
  <si>
    <t>N.A.</t>
  </si>
  <si>
    <t>SPARK [4] GT LS MT 1200CC 5P AA 2AB ABS</t>
  </si>
  <si>
    <t>Chevrolet</t>
  </si>
  <si>
    <t>CCEVeh1</t>
  </si>
  <si>
    <t>Menor a 100</t>
  </si>
  <si>
    <t>Gasolina</t>
  </si>
  <si>
    <t>Si</t>
  </si>
  <si>
    <t>No</t>
  </si>
  <si>
    <t>SPARK [4] GT LT MT 1200CC 5P AA 2AB ABS</t>
  </si>
  <si>
    <t>CCEVeh2</t>
  </si>
  <si>
    <t>SPARK [4] GT LTZ/PREMIER MT 1200CC 5P AA 2AB ABS</t>
  </si>
  <si>
    <t>CCEVeh3</t>
  </si>
  <si>
    <t>BEAT LS MT 1200CC 4P AA 2AB ABS</t>
  </si>
  <si>
    <t>CCEVeh4</t>
  </si>
  <si>
    <t>BEAT LT MT 1200CC 4P AA 2AB ABS</t>
  </si>
  <si>
    <t>CCEVeh5</t>
  </si>
  <si>
    <t>BEAT LTZ MT 1200CC 4P AA 2AB ABS</t>
  </si>
  <si>
    <t>CCEVeh6</t>
  </si>
  <si>
    <t>ONIX [2] LT MT 1000CC T 4P 6AB ABS</t>
  </si>
  <si>
    <t>CCEVeh7</t>
  </si>
  <si>
    <t>Entre 100 y 150</t>
  </si>
  <si>
    <t>ONIX [2] LT TP 1000CC T 4P 6AB ABS</t>
  </si>
  <si>
    <t>CCEVeh8</t>
  </si>
  <si>
    <t>Automático</t>
  </si>
  <si>
    <t>ONIX [2] LTZ TP 1000CC T 4P 6AB ABS</t>
  </si>
  <si>
    <t>CCEVeh9</t>
  </si>
  <si>
    <t>ONIX [2] PREMIER TP 1000CC T 4P 6AB ABS</t>
  </si>
  <si>
    <t>CCEVeh10</t>
  </si>
  <si>
    <t>ONIX [2] RS MT 1000CC 5P T 6AB ABS</t>
  </si>
  <si>
    <t>CCEVeh11</t>
  </si>
  <si>
    <t>ONIX [2] PREMIER TP 1000CC T 5P 6AB ABS</t>
  </si>
  <si>
    <t>CCEVeh12</t>
  </si>
  <si>
    <t>ALBORAUTOS S.A.S.</t>
  </si>
  <si>
    <t>COROLLA 2.0 CVT XEI</t>
  </si>
  <si>
    <t>CCEVeh13</t>
  </si>
  <si>
    <t>Entre 151 y 200</t>
  </si>
  <si>
    <t>COROLLA 2.0 CVT SEG</t>
  </si>
  <si>
    <t>CCEVeh14</t>
  </si>
  <si>
    <t>Renault Sociedad de Fabricación de Automotores S.A.S.</t>
  </si>
  <si>
    <t xml:space="preserve">STEPWAY [2] [FL] ZEN 1600CC </t>
  </si>
  <si>
    <t>Renault</t>
  </si>
  <si>
    <t>CCEVeh50</t>
  </si>
  <si>
    <t>Distribuidora Nissan S.A.</t>
  </si>
  <si>
    <t>MARCH ACTIVE MEC</t>
  </si>
  <si>
    <t>Nissan</t>
  </si>
  <si>
    <t>CCEVeh53</t>
  </si>
  <si>
    <t>MARCH EMOTION MEC</t>
  </si>
  <si>
    <t>CCEVeh54</t>
  </si>
  <si>
    <t xml:space="preserve">MARCH SENSE MEC </t>
  </si>
  <si>
    <t>CCEVeh55</t>
  </si>
  <si>
    <t>MARCH SENSE AUT</t>
  </si>
  <si>
    <t>CCEVeh56</t>
  </si>
  <si>
    <t xml:space="preserve">MARCH SENSE CONNECT MEC </t>
  </si>
  <si>
    <t>CCEVeh57</t>
  </si>
  <si>
    <t>MARCH SENSE CONNECT AUT</t>
  </si>
  <si>
    <t>CCEVeh58</t>
  </si>
  <si>
    <t xml:space="preserve">VERSA DRIVE MEC </t>
  </si>
  <si>
    <t>CCEVeh59</t>
  </si>
  <si>
    <t>VERSA DRIVE AUT</t>
  </si>
  <si>
    <t>CCEVeh60</t>
  </si>
  <si>
    <t xml:space="preserve">VERSA DRIVE CONNECT MEC </t>
  </si>
  <si>
    <t>CCEVeh61</t>
  </si>
  <si>
    <t>VERSA DRIVE CONNECT AUT</t>
  </si>
  <si>
    <t>CCEVeh62</t>
  </si>
  <si>
    <t xml:space="preserve">NEW VERSA SENSE MEC </t>
  </si>
  <si>
    <t>CCEVeh63</t>
  </si>
  <si>
    <t>NO</t>
  </si>
  <si>
    <t>NEW VERSA SENSE AUT</t>
  </si>
  <si>
    <t>CCEVeh64</t>
  </si>
  <si>
    <t>SI</t>
  </si>
  <si>
    <t xml:space="preserve">NEW VERSA ADVANCE MEC </t>
  </si>
  <si>
    <t>CCEVeh65</t>
  </si>
  <si>
    <t>NEW VERSA ADVANCE AUT</t>
  </si>
  <si>
    <t>CCEVeh66</t>
  </si>
  <si>
    <t xml:space="preserve">NEW VERSA EXCLUSIVE AUT </t>
  </si>
  <si>
    <t>CCEVeh67</t>
  </si>
  <si>
    <t xml:space="preserve">JORGE CORTES Y CIA S.A.S DISTRIBUIDORA DE VEHICULOS </t>
  </si>
  <si>
    <t>KIA PICANTO E</t>
  </si>
  <si>
    <t>Kia</t>
  </si>
  <si>
    <t>CCEVeh68</t>
  </si>
  <si>
    <t>CCEVeh69</t>
  </si>
  <si>
    <t>KIA PICANTO B</t>
  </si>
  <si>
    <t>CCEVeh70</t>
  </si>
  <si>
    <t>CCEVeh71</t>
  </si>
  <si>
    <t>KIA PICANTO GT</t>
  </si>
  <si>
    <t>CCEVeh72</t>
  </si>
  <si>
    <t>CCEVeh73</t>
  </si>
  <si>
    <t>KIA X LINE</t>
  </si>
  <si>
    <t>CCEVeh74</t>
  </si>
  <si>
    <t>CCEVeh75</t>
  </si>
  <si>
    <t>KIA SOLUTO</t>
  </si>
  <si>
    <t>CCEVeh76</t>
  </si>
  <si>
    <t>CCEVeh77</t>
  </si>
  <si>
    <t>KIA RIO SD E</t>
  </si>
  <si>
    <t>CCEVeh78</t>
  </si>
  <si>
    <t>CCEVeh79</t>
  </si>
  <si>
    <t>KIA RIO SD B</t>
  </si>
  <si>
    <t>CCEVeh80</t>
  </si>
  <si>
    <t>CCEVeh81</t>
  </si>
  <si>
    <t>KIA RIO HB E</t>
  </si>
  <si>
    <t>CCEVeh82</t>
  </si>
  <si>
    <t>CCEVeh83</t>
  </si>
  <si>
    <t>KIA RIO HB V</t>
  </si>
  <si>
    <t>CCEVeh84</t>
  </si>
  <si>
    <t>CCEVeh85</t>
  </si>
  <si>
    <t>KIA CERATO</t>
  </si>
  <si>
    <t>CCEVeh86</t>
  </si>
  <si>
    <t>CCEVeh87</t>
  </si>
  <si>
    <t>MAZDA 2 HB P</t>
  </si>
  <si>
    <t>Mazda</t>
  </si>
  <si>
    <t>CCEVeh88</t>
  </si>
  <si>
    <t>CCEVeh89</t>
  </si>
  <si>
    <t>MAZDA 2 HB T</t>
  </si>
  <si>
    <t>CCEVeh90</t>
  </si>
  <si>
    <t>CCEVeh91</t>
  </si>
  <si>
    <t>MAZDA 2 HB GT</t>
  </si>
  <si>
    <t>CCEVeh92</t>
  </si>
  <si>
    <t>CCEVeh93</t>
  </si>
  <si>
    <t>MAZDA 2 HB LX</t>
  </si>
  <si>
    <t>CCEVeh94</t>
  </si>
  <si>
    <t>MAZDA 2 SD P</t>
  </si>
  <si>
    <t>CCEVeh95</t>
  </si>
  <si>
    <t>CCEVeh96</t>
  </si>
  <si>
    <t>MAZDA 2 SD T</t>
  </si>
  <si>
    <t>CCEVeh97</t>
  </si>
  <si>
    <t>CCEVeh98</t>
  </si>
  <si>
    <t>MAZDA 2 SD GT</t>
  </si>
  <si>
    <t>CCEVeh99</t>
  </si>
  <si>
    <t>CCEVeh100</t>
  </si>
  <si>
    <t>MAZDA 2 SD LX</t>
  </si>
  <si>
    <t>CCEVeh101</t>
  </si>
  <si>
    <t>MAZDA 3 SD P</t>
  </si>
  <si>
    <t>CCEVeh102</t>
  </si>
  <si>
    <t>CCEVeh103</t>
  </si>
  <si>
    <t>MAZDA 3 SD T</t>
  </si>
  <si>
    <t>CCEVeh104</t>
  </si>
  <si>
    <t>CCEVeh105</t>
  </si>
  <si>
    <t>MAZDA 3 SD GT</t>
  </si>
  <si>
    <t>CCEVeh106</t>
  </si>
  <si>
    <t>CCEVeh107</t>
  </si>
  <si>
    <t>MAZDA 3 SD LX</t>
  </si>
  <si>
    <t>CCEVeh108</t>
  </si>
  <si>
    <t>YOKOMOTOR S.A.</t>
  </si>
  <si>
    <t>COROLLA 2,0 CVT XE-I</t>
  </si>
  <si>
    <t>CCEVeh109</t>
  </si>
  <si>
    <t>COROLLA 2,0 CVT SE-G</t>
  </si>
  <si>
    <t>CCEVeh110</t>
  </si>
  <si>
    <t>AUTOMOTORES COMAGRO S.A.S.</t>
  </si>
  <si>
    <t>FIAT UNO WAY</t>
  </si>
  <si>
    <t>Fiat</t>
  </si>
  <si>
    <t>CCEVeh111</t>
  </si>
  <si>
    <t>FIAT UNO WAY POP</t>
  </si>
  <si>
    <t>CCEVeh112</t>
  </si>
  <si>
    <t>FIAT MOBI EASY POP</t>
  </si>
  <si>
    <t>CCEVeh113</t>
  </si>
  <si>
    <t>FIAT MOBI WAY</t>
  </si>
  <si>
    <t>CCEVeh114</t>
  </si>
  <si>
    <t>FIAT MOBI PRO</t>
  </si>
  <si>
    <t>CCEVeh115</t>
  </si>
  <si>
    <t>UT Motorysa-Casatoro2020</t>
  </si>
  <si>
    <t xml:space="preserve">Renault  Kwid  Zen </t>
  </si>
  <si>
    <t>CCEVeh116</t>
  </si>
  <si>
    <t xml:space="preserve">Renault  Kwid Life </t>
  </si>
  <si>
    <t>CCEVeh117</t>
  </si>
  <si>
    <t>Renault  Stepway INTENS MT</t>
  </si>
  <si>
    <t>CCEVeh118</t>
  </si>
  <si>
    <t>Renault  Sandero Life  +</t>
  </si>
  <si>
    <t>CCEVeh119</t>
  </si>
  <si>
    <t xml:space="preserve">Renault  Sandero Zen </t>
  </si>
  <si>
    <t>CCEVeh120</t>
  </si>
  <si>
    <t xml:space="preserve">Renault  Logan Life </t>
  </si>
  <si>
    <t>CCEVeh121</t>
  </si>
  <si>
    <t>Renault  Logan Life  +</t>
  </si>
  <si>
    <t>CCEVeh122</t>
  </si>
  <si>
    <t xml:space="preserve">Renault  Logan Zen </t>
  </si>
  <si>
    <t>CCEVeh123</t>
  </si>
  <si>
    <t>Renault  Logan Intens</t>
  </si>
  <si>
    <t>CCEVeh124</t>
  </si>
  <si>
    <t>CCEVeh125</t>
  </si>
  <si>
    <t xml:space="preserve">Renault  Sandero Stepway Zen </t>
  </si>
  <si>
    <t>CCEVeh126</t>
  </si>
  <si>
    <t xml:space="preserve">Renault  Sandero Stepway Intens </t>
  </si>
  <si>
    <t>CCEVeh127</t>
  </si>
  <si>
    <t xml:space="preserve">Volkswagen Fox Xtreme  </t>
  </si>
  <si>
    <t>Volkswagen</t>
  </si>
  <si>
    <t>CCEVeh128</t>
  </si>
  <si>
    <t>Volkswagen Golf Trendline</t>
  </si>
  <si>
    <t>CCEVeh129</t>
  </si>
  <si>
    <t>CCEVeh130</t>
  </si>
  <si>
    <t>Volkswagen Golf Confortline</t>
  </si>
  <si>
    <t>CCEVeh131</t>
  </si>
  <si>
    <t>CCEVeh132</t>
  </si>
  <si>
    <t>CCEVeh133</t>
  </si>
  <si>
    <t>CCEVeh134</t>
  </si>
  <si>
    <t>CCEVeh135</t>
  </si>
  <si>
    <t>CCEVeh136</t>
  </si>
  <si>
    <t>Volkswagen Jetta</t>
  </si>
  <si>
    <t>CCEVeh137</t>
  </si>
  <si>
    <t>Volkswagen Jetta 2,0</t>
  </si>
  <si>
    <t>CCEVeh138</t>
  </si>
  <si>
    <t>Entre 201 y 250</t>
  </si>
  <si>
    <t>Volkswagen Polo</t>
  </si>
  <si>
    <t>CCEVeh139</t>
  </si>
  <si>
    <t>Volkswagen Virtus</t>
  </si>
  <si>
    <t>CCEVeh140</t>
  </si>
  <si>
    <t>Mazda 2</t>
  </si>
  <si>
    <t>CCEVeh141</t>
  </si>
  <si>
    <t>MAZDA 2 [2] [FL] TOURING SEDAN TP 1500CC 6AB</t>
  </si>
  <si>
    <t>CCEVeh142</t>
  </si>
  <si>
    <t>Mazda 3</t>
  </si>
  <si>
    <t>CCEVeh143</t>
  </si>
  <si>
    <t>Mazda 3 Prime</t>
  </si>
  <si>
    <t>CCEVeh144</t>
  </si>
  <si>
    <t>Mazda 2 prime</t>
  </si>
  <si>
    <t>CCEVeh145</t>
  </si>
  <si>
    <t>TUYOMOTOR S.A.S.</t>
  </si>
  <si>
    <t>YARIS SPORT HB AT-TP 1500CC 2AB ABS TC CT</t>
  </si>
  <si>
    <t>CCEVeh148</t>
  </si>
  <si>
    <t>ALFA AM S.A.S.</t>
  </si>
  <si>
    <t>GRAND i10_GRAND METRO TAXI LIMITED_MT 1200CC 5P 2AB ABS AA TAXI</t>
  </si>
  <si>
    <t>CCEVeh149</t>
  </si>
  <si>
    <t>GRAND i10_GRAND METRO TAXI ADVANCE_MT 1200CC 4P 2AB ABS AA TAXI</t>
  </si>
  <si>
    <t>CCEVeh150</t>
  </si>
  <si>
    <t>DISTRIBUIDORA TOYOTA S.A.S.</t>
  </si>
  <si>
    <t>YARIS 1,5 CVT SPORT - YA</t>
  </si>
  <si>
    <t>CCEVeh151</t>
  </si>
  <si>
    <t>COROLLA 2,0 CVT XEI - CX1</t>
  </si>
  <si>
    <t>CCEVeh152</t>
  </si>
  <si>
    <t>COROLLA 2,0 CVT SEG - CS1</t>
  </si>
  <si>
    <t>CCEVeh153</t>
  </si>
  <si>
    <t>Camperos/Camionetas</t>
  </si>
  <si>
    <t>4x2</t>
  </si>
  <si>
    <t>CHEVROLET TRACKER [3] TURBO LT D MT 1200CC 4X2</t>
  </si>
  <si>
    <t>CCEVeh154</t>
  </si>
  <si>
    <t>Entre 120 y 149</t>
  </si>
  <si>
    <t>TRACKER [2] LTZ TP 1200CC T</t>
  </si>
  <si>
    <t>CCEVeh155</t>
  </si>
  <si>
    <t>TRACKER [2] PREMIER TP 1200CC T CT</t>
  </si>
  <si>
    <t>CCEVeh156</t>
  </si>
  <si>
    <t>4x4</t>
  </si>
  <si>
    <t>EQUINOX [3] PREMIER TP 1500CC T 4X4</t>
  </si>
  <si>
    <t>CCEVeh157</t>
  </si>
  <si>
    <t>CAPTIVA [2] LT TURBO TP 1500CC T 4X2</t>
  </si>
  <si>
    <t>CCEVeh158</t>
  </si>
  <si>
    <t>CAPTIVA [2] PREMIER TURBO TP 1500CC T 4X2</t>
  </si>
  <si>
    <t>CCEVeh159</t>
  </si>
  <si>
    <t>BLAZER RS TP 3600CC 4X4</t>
  </si>
  <si>
    <t>CCEVeh160</t>
  </si>
  <si>
    <t>Entre 301 y 350</t>
  </si>
  <si>
    <t>TRAVERSE [2] [FL] LT TP 3600CC 4X4</t>
  </si>
  <si>
    <t>CCEVeh161</t>
  </si>
  <si>
    <t>TRAILBLAZER  LTZ TP 2800CC 4X4 TD</t>
  </si>
  <si>
    <t>CCEVeh162</t>
  </si>
  <si>
    <t>Diésel</t>
  </si>
  <si>
    <t>TAHOE [4] LT TP 5300CC</t>
  </si>
  <si>
    <t>CCEVeh163</t>
  </si>
  <si>
    <t>Mayor o igual que 351</t>
  </si>
  <si>
    <t xml:space="preserve">RC RUSH 1.5L  HIGH AT </t>
  </si>
  <si>
    <t>CCEVeh164</t>
  </si>
  <si>
    <t>Menor a 120</t>
  </si>
  <si>
    <t xml:space="preserve">SW4 STREET </t>
  </si>
  <si>
    <t>CCEVeh165</t>
  </si>
  <si>
    <t>Mayor que 150</t>
  </si>
  <si>
    <t>CCEVeh166</t>
  </si>
  <si>
    <t>CCEVeh167</t>
  </si>
  <si>
    <t>CCEVeh168</t>
  </si>
  <si>
    <t>CCEVeh169</t>
  </si>
  <si>
    <t>CCEVeh170</t>
  </si>
  <si>
    <t>Entre 251 y 300</t>
  </si>
  <si>
    <t>CCEVeh171</t>
  </si>
  <si>
    <t>PRADO 5P DIESEL TX</t>
  </si>
  <si>
    <t>CCEVeh172</t>
  </si>
  <si>
    <t>PRADO 5P DIESEL TX - L</t>
  </si>
  <si>
    <t>CCEVeh173</t>
  </si>
  <si>
    <t>PRADO  5P DIESEL VX</t>
  </si>
  <si>
    <t>CCEVeh174</t>
  </si>
  <si>
    <t>LAND CRUISER 78</t>
  </si>
  <si>
    <t>CCEVeh175</t>
  </si>
  <si>
    <t>RAV4 2.5 LIMITED 4X2</t>
  </si>
  <si>
    <t>CCEVeh176</t>
  </si>
  <si>
    <t>RAV4 2.5 LIMITED 4X4</t>
  </si>
  <si>
    <t>CCEVeh177</t>
  </si>
  <si>
    <t>4RUNNER SR5</t>
  </si>
  <si>
    <t>CCEVeh178</t>
  </si>
  <si>
    <t>4RUNNER LIMITED</t>
  </si>
  <si>
    <t>CCEVeh179</t>
  </si>
  <si>
    <t xml:space="preserve">FJ CRUISER AT </t>
  </si>
  <si>
    <t>CCEVeh180</t>
  </si>
  <si>
    <t>CCEVeh181</t>
  </si>
  <si>
    <t>LC200 DIESEL IMPERIAL</t>
  </si>
  <si>
    <t>CCEVeh182</t>
  </si>
  <si>
    <t>MOTOVALLE S.A.S.</t>
  </si>
  <si>
    <t>FORD EDGE ST  32 CC</t>
  </si>
  <si>
    <t>Ford</t>
  </si>
  <si>
    <t>CCEVeh208</t>
  </si>
  <si>
    <t>FORD EXPLORER LIMITED  2,3 CC</t>
  </si>
  <si>
    <t>CCEVeh209</t>
  </si>
  <si>
    <t>UT MORARCI AUTOCOM 2020</t>
  </si>
  <si>
    <t>S2, camioneta de 5 pasajeros convencional</t>
  </si>
  <si>
    <t>JAC</t>
  </si>
  <si>
    <t>CCEVeh210</t>
  </si>
  <si>
    <t>GRAND S3, Camioneta de 5 pasajeros convencional</t>
  </si>
  <si>
    <t>CCEVeh211</t>
  </si>
  <si>
    <t>DUSTER [FL] DYNAMIQUE/INTENS 2000CC</t>
  </si>
  <si>
    <t>CCEVeh213</t>
  </si>
  <si>
    <t xml:space="preserve">KICKS SENSE MEC </t>
  </si>
  <si>
    <t>CCEVeh221</t>
  </si>
  <si>
    <t>KICKS ADVANCE MEC</t>
  </si>
  <si>
    <t>CCEVeh222</t>
  </si>
  <si>
    <t>KICKS ADVANCE AUT</t>
  </si>
  <si>
    <t>CCEVeh223</t>
  </si>
  <si>
    <t>KICKS EXCLUSIVE AUT</t>
  </si>
  <si>
    <t>CCEVeh224</t>
  </si>
  <si>
    <t xml:space="preserve">QASHQAI SENSE MEC </t>
  </si>
  <si>
    <t>CCEVeh225</t>
  </si>
  <si>
    <t>QASHQAI SENSE AUT</t>
  </si>
  <si>
    <t>CCEVeh226</t>
  </si>
  <si>
    <t>QASHQAI ADVANCE AUT</t>
  </si>
  <si>
    <t>CCEVeh227</t>
  </si>
  <si>
    <t>QASHQAI EXCLUSIVE AUT</t>
  </si>
  <si>
    <t>CCEVeh228</t>
  </si>
  <si>
    <t>Menor o igual a 150</t>
  </si>
  <si>
    <t>NEW X-TRAIL ADVANCE AUT</t>
  </si>
  <si>
    <t>CCEVeh229</t>
  </si>
  <si>
    <t>NEW X-TRAIL EXCLUSIVE AUT</t>
  </si>
  <si>
    <t>CCEVeh230</t>
  </si>
  <si>
    <t xml:space="preserve">NEW PATHFINDER EXCLUSIVE AUT </t>
  </si>
  <si>
    <t>CCEVeh231</t>
  </si>
  <si>
    <t>KIA SPORTAGE E</t>
  </si>
  <si>
    <t>CCEVeh232</t>
  </si>
  <si>
    <t>CCEVeh233</t>
  </si>
  <si>
    <t>KIA SPORTAGE D</t>
  </si>
  <si>
    <t>CCEVeh234</t>
  </si>
  <si>
    <t>CCEVeh235</t>
  </si>
  <si>
    <t>KIA SPORTAGE V</t>
  </si>
  <si>
    <t>CCEVeh236</t>
  </si>
  <si>
    <t>CCEVeh237</t>
  </si>
  <si>
    <t>KIA SPORTAGE GT</t>
  </si>
  <si>
    <t>CCEVeh238</t>
  </si>
  <si>
    <t>CCEVeh239</t>
  </si>
  <si>
    <t>FORD ECOSPORT SE</t>
  </si>
  <si>
    <t>CCEVeh240</t>
  </si>
  <si>
    <t>CCEVeh241</t>
  </si>
  <si>
    <t>FORD ECOSPORT T</t>
  </si>
  <si>
    <t>CCEVeh242</t>
  </si>
  <si>
    <t>FORD ECOSPORT F</t>
  </si>
  <si>
    <t>CCEVeh243</t>
  </si>
  <si>
    <t>FORD ESCAPE SE</t>
  </si>
  <si>
    <t>CCEVeh244</t>
  </si>
  <si>
    <t>CCEVeh245</t>
  </si>
  <si>
    <t>FORD ESCAPE T</t>
  </si>
  <si>
    <t>CCEVeh246</t>
  </si>
  <si>
    <t>FORD ESCAPE ST</t>
  </si>
  <si>
    <t>CCEVeh247</t>
  </si>
  <si>
    <t>FORD EDGE RIDE</t>
  </si>
  <si>
    <t>CCEVeh248</t>
  </si>
  <si>
    <t>FORD EXPLORER</t>
  </si>
  <si>
    <t>CCEVeh249</t>
  </si>
  <si>
    <t>MAZDA CX3 P</t>
  </si>
  <si>
    <t>CCEVeh250</t>
  </si>
  <si>
    <t>CCEVeh251</t>
  </si>
  <si>
    <t>MAZDA CX3 T</t>
  </si>
  <si>
    <t>CCEVeh252</t>
  </si>
  <si>
    <t>CCEVeh253</t>
  </si>
  <si>
    <t>MAZDA CX3 LX</t>
  </si>
  <si>
    <t>CCEVeh254</t>
  </si>
  <si>
    <t>MAZDA CX5 T</t>
  </si>
  <si>
    <t>CCEVeh255</t>
  </si>
  <si>
    <t>CCEVeh256</t>
  </si>
  <si>
    <t>MAZDA CX5 GT</t>
  </si>
  <si>
    <t>CCEVeh257</t>
  </si>
  <si>
    <t>CCEVeh258</t>
  </si>
  <si>
    <t>MAZDA CX5 GT LX</t>
  </si>
  <si>
    <t>CCEVeh259</t>
  </si>
  <si>
    <t>MAZDA CX5 GT S</t>
  </si>
  <si>
    <t>CCEVeh260</t>
  </si>
  <si>
    <t xml:space="preserve">FORTUNER STREET 2,7 4X2 </t>
  </si>
  <si>
    <t>CCEVeh261</t>
  </si>
  <si>
    <t xml:space="preserve">FORTUNER STREET 2,4 4X2 </t>
  </si>
  <si>
    <t>CCEVeh262</t>
  </si>
  <si>
    <t>FORTUNER STREET 2,7 4X2 FULL</t>
  </si>
  <si>
    <t>CCEVeh263</t>
  </si>
  <si>
    <t>FORTUNER  XROAD 2,8 4X4</t>
  </si>
  <si>
    <t>CCEVeh264</t>
  </si>
  <si>
    <t>PRADO TX-L 4X4</t>
  </si>
  <si>
    <t>CCEVeh265</t>
  </si>
  <si>
    <t>CCEVeh266</t>
  </si>
  <si>
    <t>PRADO TX 4X4</t>
  </si>
  <si>
    <t>CCEVeh267</t>
  </si>
  <si>
    <t xml:space="preserve">LAND CRUISER LC 200 4x4 </t>
  </si>
  <si>
    <t>CCEVeh268</t>
  </si>
  <si>
    <t>LAND CRUISER LC 200 IMPERIAL GASOLINA</t>
  </si>
  <si>
    <t>CCEVeh269</t>
  </si>
  <si>
    <t>LAND CRUISER 79 4X4</t>
  </si>
  <si>
    <t>CCEVeh270</t>
  </si>
  <si>
    <t xml:space="preserve"> RAV4 2.0L 4X2  XLE</t>
  </si>
  <si>
    <t>CCEVeh271</t>
  </si>
  <si>
    <t>4RUNNER 4X4 LIMITED</t>
  </si>
  <si>
    <t>CCEVeh272</t>
  </si>
  <si>
    <t>4RUNNER SR5 4X4</t>
  </si>
  <si>
    <t>CCEVeh273</t>
  </si>
  <si>
    <t>FORTUNER  SRV 2,8 4X4  FULL</t>
  </si>
  <si>
    <t>CCEVeh274</t>
  </si>
  <si>
    <t>FORD ECOSPORT TITANIUM</t>
  </si>
  <si>
    <t>CCEVeh275</t>
  </si>
  <si>
    <t>FORD ECOSPORT SE MECANICO</t>
  </si>
  <si>
    <t>CCEVeh276</t>
  </si>
  <si>
    <t>FORD ECOSPORT SE AUTOMATICO</t>
  </si>
  <si>
    <t>CCEVeh277</t>
  </si>
  <si>
    <t>FORD ECOSPORT FREESTYLE</t>
  </si>
  <si>
    <t>CCEVeh278</t>
  </si>
  <si>
    <t>FORD EDGE ST</t>
  </si>
  <si>
    <t>CCEVeh279</t>
  </si>
  <si>
    <t>CCEVeh280</t>
  </si>
  <si>
    <t>FORD ESCAPE TITANIUM 4X4</t>
  </si>
  <si>
    <t>CCEVeh281</t>
  </si>
  <si>
    <t>FORD ESCAPE SE 4X4</t>
  </si>
  <si>
    <t>CCEVeh282</t>
  </si>
  <si>
    <t>FORD ESCAPE ST - LINE</t>
  </si>
  <si>
    <t>CCEVeh283</t>
  </si>
  <si>
    <t>FORD EXPEDITION EXPEDITION</t>
  </si>
  <si>
    <t>CCEVeh284</t>
  </si>
  <si>
    <t>JEEP COMPASS SPORT</t>
  </si>
  <si>
    <t>JEEP</t>
  </si>
  <si>
    <t>CCEVeh285</t>
  </si>
  <si>
    <t>JEEP RENEGADE SPORT PLUS</t>
  </si>
  <si>
    <t>CCEVeh286</t>
  </si>
  <si>
    <t>JEEP RENEGADE SPORT</t>
  </si>
  <si>
    <t>CCEVeh287</t>
  </si>
  <si>
    <t>JEEP RENEGADE PRO</t>
  </si>
  <si>
    <t>CCEVeh288</t>
  </si>
  <si>
    <t>CCEVeh289</t>
  </si>
  <si>
    <t>JEEP COMPASS LIMITED</t>
  </si>
  <si>
    <t>CCEVeh290</t>
  </si>
  <si>
    <t>JEEP WRANGLER UNLIMITED SPORT</t>
  </si>
  <si>
    <t>CCEVeh291</t>
  </si>
  <si>
    <t>JEEP WRANGLER UNLIMITED RUBICON</t>
  </si>
  <si>
    <t>CCEVeh292</t>
  </si>
  <si>
    <t>FORD ESCAPE [ACTIVE ECOBOOST] AT 1500CC T 4X2</t>
  </si>
  <si>
    <t>CCEVeh293</t>
  </si>
  <si>
    <t>ACTIVE ECOBOOST</t>
  </si>
  <si>
    <t>CCEVeh294</t>
  </si>
  <si>
    <t>AT 1500CC T 4X2</t>
  </si>
  <si>
    <t>CCEVeh295</t>
  </si>
  <si>
    <t>Mitsubishi Sport 3,0</t>
  </si>
  <si>
    <t>Mitsubishi</t>
  </si>
  <si>
    <t>CCEVeh297</t>
  </si>
  <si>
    <t>Mitsubishi ASX 2,0  4X2 CVT</t>
  </si>
  <si>
    <t>CCEVeh299</t>
  </si>
  <si>
    <t>Mitsubishi ASX 2,0  4X4 CVT</t>
  </si>
  <si>
    <t>CCEVeh300</t>
  </si>
  <si>
    <t>Mitsubishi  Eclipse 2,0   4x2</t>
  </si>
  <si>
    <t>CCEVeh303</t>
  </si>
  <si>
    <t>Mitsubishi  Eclipse 2,0   4x4</t>
  </si>
  <si>
    <t>CCEVeh304</t>
  </si>
  <si>
    <t>Renault Duster Expresión / Zen</t>
  </si>
  <si>
    <t>CCEVeh305</t>
  </si>
  <si>
    <t>Renault Duster Dinamique i Intens</t>
  </si>
  <si>
    <t>CCEVeh306</t>
  </si>
  <si>
    <t>Renault  Duster Dinamique i Intens</t>
  </si>
  <si>
    <t>CCEVeh307</t>
  </si>
  <si>
    <t>CCEVeh308</t>
  </si>
  <si>
    <t>Renault Duster Dinamique i Intens 4x4</t>
  </si>
  <si>
    <t>CCEVeh309</t>
  </si>
  <si>
    <t xml:space="preserve">Renault Captur Zen </t>
  </si>
  <si>
    <t>CCEVeh310</t>
  </si>
  <si>
    <t>Renault Captur Intens</t>
  </si>
  <si>
    <t>CCEVeh311</t>
  </si>
  <si>
    <t xml:space="preserve">Renault Koleos Zen </t>
  </si>
  <si>
    <t>CCEVeh312</t>
  </si>
  <si>
    <t xml:space="preserve">Renault Koleos Intens </t>
  </si>
  <si>
    <t>CCEVeh313</t>
  </si>
  <si>
    <t>Volkswagen Ccross</t>
  </si>
  <si>
    <t>CCEVeh314</t>
  </si>
  <si>
    <t>Volkswagen Ccross Trendline</t>
  </si>
  <si>
    <t>CCEVeh315</t>
  </si>
  <si>
    <t xml:space="preserve">Volkswagen Tiguan </t>
  </si>
  <si>
    <t>CCEVeh316</t>
  </si>
  <si>
    <t xml:space="preserve">Volkswagen Tiguan Allspace </t>
  </si>
  <si>
    <t>CCEVeh317</t>
  </si>
  <si>
    <t>Volkswagen Touareg</t>
  </si>
  <si>
    <t>CCEVeh318</t>
  </si>
  <si>
    <t>MAZDA CX5 [2] [FL] TOURING TP 2000CC 6AB R17 4X2</t>
  </si>
  <si>
    <t>CCEVeh319</t>
  </si>
  <si>
    <t>MAZDA CX5 [2] [FL] TOURING TP 2500CC 6AB R17 4X2</t>
  </si>
  <si>
    <t>CCEVeh320</t>
  </si>
  <si>
    <t>Mazda CX30</t>
  </si>
  <si>
    <t>CCEVeh321</t>
  </si>
  <si>
    <t>SW4 XROAD DIESEL AT - TP 2800CC TD 7AB 4X4 EURO IV</t>
  </si>
  <si>
    <t>CCEVeh323</t>
  </si>
  <si>
    <t>SW4 SRV DIESEL - TP 2800CC TD 7AB 4X4 EURO IV TC</t>
  </si>
  <si>
    <t>CCEVeh324</t>
  </si>
  <si>
    <t>SW4 STREET MID - TP 2700CC 4X2 7AB EURO IV TC</t>
  </si>
  <si>
    <t>CCEVeh325</t>
  </si>
  <si>
    <t>CCEVeh326</t>
  </si>
  <si>
    <t>PRADO 5P DIESEL TX-L - TP 3000CC 5P TD EURO IV</t>
  </si>
  <si>
    <t>CCEVeh327</t>
  </si>
  <si>
    <t>CCEVeh328</t>
  </si>
  <si>
    <t>PRADO 5P DIESEL VX - TP 3000CC 5P TD TC CT EURO IV</t>
  </si>
  <si>
    <t>CCEVeh329</t>
  </si>
  <si>
    <t>LAND CRUISER 78 - MT 4000CC V6</t>
  </si>
  <si>
    <t>CCEVeh330</t>
  </si>
  <si>
    <t>RAV4 2,0 4X2 AT - TP 2000CC 4X2 7AB CT</t>
  </si>
  <si>
    <t>CCEVeh331</t>
  </si>
  <si>
    <t>RAV4 2,5 4X4 AT - TP 2500CC 4X4 7AB CT TC</t>
  </si>
  <si>
    <t>CCEVeh332</t>
  </si>
  <si>
    <t>4RUNNER SR5-TP 4000CC 6AB</t>
  </si>
  <si>
    <t>CCEVeh334</t>
  </si>
  <si>
    <t>4RUNNER LIMITED-TP 4000CC 6AB</t>
  </si>
  <si>
    <t>CCEVeh335</t>
  </si>
  <si>
    <t>CRETA_MT 1600CC 4X2 2AB ABS</t>
  </si>
  <si>
    <t>CCEVeh338</t>
  </si>
  <si>
    <t>CRETA_TP 1600CC 4X2 2AB ABS</t>
  </si>
  <si>
    <t>CCEVeh339</t>
  </si>
  <si>
    <t>TUCSON_ADVANCE EUROPEA_MT 2000CC 4X2 2AB ABS</t>
  </si>
  <si>
    <t>CCEVeh340</t>
  </si>
  <si>
    <t>TUCSON_LIMITED EUROPEA_TP 2000CC 4X4 6AB ABS CT TC</t>
  </si>
  <si>
    <t>CCEVeh341</t>
  </si>
  <si>
    <t>SANTA FE_PREMIUM_TP 2400CC 7PSJ 4X2</t>
  </si>
  <si>
    <t>CCEVeh342</t>
  </si>
  <si>
    <t>SANTAFE - TP 2400CC 7PSJ 4X2 TC CT</t>
  </si>
  <si>
    <t>CCEVeh343</t>
  </si>
  <si>
    <t>SANTAFE - TP 3500CC 6V 5PSJ 4X4 TC</t>
  </si>
  <si>
    <t>CCEVeh344</t>
  </si>
  <si>
    <t>RUSH 1,5L HIGH AT - RC</t>
  </si>
  <si>
    <t>CCEVeh345</t>
  </si>
  <si>
    <t>RAV4 XLE 2,0 4X2 - RXLE</t>
  </si>
  <si>
    <t>CCEVeh346</t>
  </si>
  <si>
    <t>RAV4 LIMITED 2,5 4X2 - RL2</t>
  </si>
  <si>
    <t>CCEVeh347</t>
  </si>
  <si>
    <t>RAV4 LIMITED 2,5 4X4 - RL4</t>
  </si>
  <si>
    <t>CCEVeh348</t>
  </si>
  <si>
    <t>SW4 STREET 2,7 - SH1</t>
  </si>
  <si>
    <t>CCEVeh349</t>
  </si>
  <si>
    <t>SW4 STREET 2,7 MID - SM1</t>
  </si>
  <si>
    <t>CCEVeh350</t>
  </si>
  <si>
    <t>SW4 STREET 2,4 DIESEL - SC1</t>
  </si>
  <si>
    <t>CCEVeh351</t>
  </si>
  <si>
    <t>SW4 XROAD DIESEL AT - SL1</t>
  </si>
  <si>
    <t>CCEVeh352</t>
  </si>
  <si>
    <t>SW4 XROAD DIESEL AT SRV - SS1</t>
  </si>
  <si>
    <t>CCEVeh353</t>
  </si>
  <si>
    <t>4RUNNER SR5 - 5R1</t>
  </si>
  <si>
    <t>CCEVeh354</t>
  </si>
  <si>
    <t>4RUNNER LIMITED - 4R2</t>
  </si>
  <si>
    <t>CCEVeh355</t>
  </si>
  <si>
    <t>CCEVeh356</t>
  </si>
  <si>
    <t>LC200 DIESEL IMPERIAL - L2</t>
  </si>
  <si>
    <t>CCEVeh357</t>
  </si>
  <si>
    <t>CCEVeh358</t>
  </si>
  <si>
    <t>PRADO TX DIESEL - PK7</t>
  </si>
  <si>
    <t>CCEVeh359</t>
  </si>
  <si>
    <t>PRADO TXL DIESEL - PL7</t>
  </si>
  <si>
    <t>CCEVeh360</t>
  </si>
  <si>
    <t>CCEVeh361</t>
  </si>
  <si>
    <t>CCEVeh362</t>
  </si>
  <si>
    <t>PRADO VX DIESEL - PM7</t>
  </si>
  <si>
    <t>CCEVeh363</t>
  </si>
  <si>
    <t>Pick Up</t>
  </si>
  <si>
    <t>PICKUP DOBLE CAB - PLATON</t>
  </si>
  <si>
    <t>DMAX [3] [FL] 2.5L WORK MT 2500CC 4X4 TD ABS 2AB</t>
  </si>
  <si>
    <t>CCEVeh364</t>
  </si>
  <si>
    <t>Menor a 150</t>
  </si>
  <si>
    <t>DMAX [3] [FL] 2.5L FULL MT 2500CC 4X4 TD ABS 2AB</t>
  </si>
  <si>
    <t>CCEVeh365</t>
  </si>
  <si>
    <t>COLORADO [FL] LTZ MT 2800CC 4X4 TD</t>
  </si>
  <si>
    <t>CCEVeh366</t>
  </si>
  <si>
    <t>Entre 150 y 199</t>
  </si>
  <si>
    <t>COLORADO [FL] HIGH COUNTRY TP 2800CC 4X4 TD</t>
  </si>
  <si>
    <t>CCEVeh367</t>
  </si>
  <si>
    <t>HILUX D,C 4X4 DIESEL</t>
  </si>
  <si>
    <t>CCEVeh368</t>
  </si>
  <si>
    <t>HILUX D,C 4X4 GASOLINA</t>
  </si>
  <si>
    <t>CCEVeh369</t>
  </si>
  <si>
    <t xml:space="preserve">HILUX D,C 4X4 DIESEL 2,8 AT </t>
  </si>
  <si>
    <t>CCEVeh370</t>
  </si>
  <si>
    <t>PICKUP SENCILLA - PLATON</t>
  </si>
  <si>
    <t xml:space="preserve">LAND CRUISER 79 DC </t>
  </si>
  <si>
    <t>CCEVeh371</t>
  </si>
  <si>
    <t>Mayor o igual a 200</t>
  </si>
  <si>
    <t xml:space="preserve">FORD F-150 LARIAT </t>
  </si>
  <si>
    <t>CCEVeh377</t>
  </si>
  <si>
    <t>FORD F-150 RAPTOR</t>
  </si>
  <si>
    <t>CCEVeh378</t>
  </si>
  <si>
    <t>T6 GASOLINA, Pick up doble cabina de 5 pasajeros convencional</t>
  </si>
  <si>
    <t>CCEVeh379</t>
  </si>
  <si>
    <t>T6, Pick up doble cabina de 5 pasajeros convencional</t>
  </si>
  <si>
    <t>CCEVeh380</t>
  </si>
  <si>
    <t>DUSTER OROCH INTENS 2000CC</t>
  </si>
  <si>
    <t>CCEVeh383</t>
  </si>
  <si>
    <t>ALASKAN CARGO 2500CC</t>
  </si>
  <si>
    <t>CCEVeh384</t>
  </si>
  <si>
    <t>ALASKAN ZEN 2500CC</t>
  </si>
  <si>
    <t>CCEVeh385</t>
  </si>
  <si>
    <t>ALASKAN INTENS 2500CC</t>
  </si>
  <si>
    <t>CCEVeh386</t>
  </si>
  <si>
    <t>CCEVeh387</t>
  </si>
  <si>
    <t xml:space="preserve">FRONTIER MEC 4X2 DC DIESEL </t>
  </si>
  <si>
    <t>CCEVeh388</t>
  </si>
  <si>
    <t>FRONTIER MEC 4X2 DC DIESEL PRO-D</t>
  </si>
  <si>
    <t>CCEVeh389</t>
  </si>
  <si>
    <t>FORD RANGER XLS</t>
  </si>
  <si>
    <t>CCEVeh390</t>
  </si>
  <si>
    <t>FORD RANGER [5] LIMITED+</t>
  </si>
  <si>
    <t>CCEVeh391</t>
  </si>
  <si>
    <t>FORD RANGER [5] XLS PLUS</t>
  </si>
  <si>
    <t>CCEVeh392</t>
  </si>
  <si>
    <t xml:space="preserve">FORD RANGER [5] XL </t>
  </si>
  <si>
    <t>CCEVeh393</t>
  </si>
  <si>
    <t>FORD F 150</t>
  </si>
  <si>
    <t>CCEVeh394</t>
  </si>
  <si>
    <t>FORD F 150 LARIAT</t>
  </si>
  <si>
    <t>CCEVeh395</t>
  </si>
  <si>
    <t>MEGABUSES DE COLOMBIA S.A.S.</t>
  </si>
  <si>
    <t>CHEVROLET D-MAX 2.5 L WORK</t>
  </si>
  <si>
    <t>CCEVeh396</t>
  </si>
  <si>
    <t>CHEVROLET D-MAX 2.5 L FULL</t>
  </si>
  <si>
    <t>CCEVeh397</t>
  </si>
  <si>
    <t>CHRVROLET COLORADO LZ</t>
  </si>
  <si>
    <t>CCEVeh398</t>
  </si>
  <si>
    <t>CHEVROLET COLORADO HICG COUNTRY</t>
  </si>
  <si>
    <t>CCEVeh399</t>
  </si>
  <si>
    <t xml:space="preserve">HILUX 2,4 4X4 </t>
  </si>
  <si>
    <t>CCEVeh400</t>
  </si>
  <si>
    <t>HILUX 2,8 4X4 FULL</t>
  </si>
  <si>
    <t>CCEVeh401</t>
  </si>
  <si>
    <t>HILUX 2,7 4X4 GASOLINA</t>
  </si>
  <si>
    <t>CCEVeh402</t>
  </si>
  <si>
    <t>FORD F150 RAPTOR</t>
  </si>
  <si>
    <t>CCEVeh403</t>
  </si>
  <si>
    <t>FORD F150 LARIAT</t>
  </si>
  <si>
    <t>CCEVeh404</t>
  </si>
  <si>
    <t>FORD F150 XLT</t>
  </si>
  <si>
    <t>CCEVeh405</t>
  </si>
  <si>
    <t>FORD RANGER LIMITED</t>
  </si>
  <si>
    <t>CCEVeh406</t>
  </si>
  <si>
    <t>FORD RANGER XLS DIESEL</t>
  </si>
  <si>
    <t>CCEVeh407</t>
  </si>
  <si>
    <t>FORD RANGER XLS GASOLINA</t>
  </si>
  <si>
    <t>CCEVeh408</t>
  </si>
  <si>
    <t>FORD RANGER XLT</t>
  </si>
  <si>
    <t>CCEVeh409</t>
  </si>
  <si>
    <t>RAM 1000 BIG HORN</t>
  </si>
  <si>
    <t>RAM</t>
  </si>
  <si>
    <t>CCEVeh410</t>
  </si>
  <si>
    <t>RAM 1500  DS 1500 SLT CREW CAB</t>
  </si>
  <si>
    <t>CCEVeh411</t>
  </si>
  <si>
    <t>RAM 700 EXPRESS</t>
  </si>
  <si>
    <t>CCEVeh412</t>
  </si>
  <si>
    <t>RAM 1500  RAM 1500 SLT</t>
  </si>
  <si>
    <t>CCEVeh413</t>
  </si>
  <si>
    <t>COLOMBIANA DE COMERCIO S.A. - ALKOSTO</t>
  </si>
  <si>
    <t>Camioneta Pick up Diesel (Tunland Sport BJ2037)</t>
  </si>
  <si>
    <t>CCEVeh414</t>
  </si>
  <si>
    <t>Camioneta Pick up Diesel (Tunland 4x4 BJ2037)</t>
  </si>
  <si>
    <t>CCEVeh415</t>
  </si>
  <si>
    <t>CCEVeh416</t>
  </si>
  <si>
    <t>Ford Ranger XLS PLUS 4X4 MT 2000 CC EURO VI</t>
  </si>
  <si>
    <t>CCEVeh417</t>
  </si>
  <si>
    <t>FORD RANGER XLT 4X4 AT 2000 CC EURO VI</t>
  </si>
  <si>
    <t>CCEVeh418</t>
  </si>
  <si>
    <t>Mitsubishi L200 GLX MT 2300CC 4X4 ABS EURO VI</t>
  </si>
  <si>
    <t>CCEVeh419</t>
  </si>
  <si>
    <t xml:space="preserve">Renault Duster Oroch </t>
  </si>
  <si>
    <t>CCEVeh420</t>
  </si>
  <si>
    <t>Renault Duster Oroch Dinamique</t>
  </si>
  <si>
    <t>CCEVeh421</t>
  </si>
  <si>
    <t>Renault Duster Oroch Intens</t>
  </si>
  <si>
    <t>CCEVeh422</t>
  </si>
  <si>
    <t>CCEVeh423</t>
  </si>
  <si>
    <t>Renault Alaskan cargo</t>
  </si>
  <si>
    <t>CCEVeh424</t>
  </si>
  <si>
    <t xml:space="preserve">Renault Alaskan Zen </t>
  </si>
  <si>
    <t>CCEVeh425</t>
  </si>
  <si>
    <t xml:space="preserve">Renault Alaskan Intens </t>
  </si>
  <si>
    <t>CCEVeh426</t>
  </si>
  <si>
    <t xml:space="preserve">Volkswagen Saveiro </t>
  </si>
  <si>
    <t>CCEVeh427</t>
  </si>
  <si>
    <t xml:space="preserve">Volkswagen Saveiro Cabina estendida </t>
  </si>
  <si>
    <t>CCEVeh428</t>
  </si>
  <si>
    <t>Volkswagen Amarok DC</t>
  </si>
  <si>
    <t>CCEVeh429</t>
  </si>
  <si>
    <t>Volkswagen Amarok DC Rin</t>
  </si>
  <si>
    <t>CCEVeh430</t>
  </si>
  <si>
    <t xml:space="preserve">Volkswagen Amarok DC Confortline </t>
  </si>
  <si>
    <t>CCEVeh431</t>
  </si>
  <si>
    <t>Volkswagen Amarok DC Rin 17</t>
  </si>
  <si>
    <t>CCEVeh432</t>
  </si>
  <si>
    <t>CCEVeh433</t>
  </si>
  <si>
    <t>HILUX D.C. 4X4 DIESEL - MT 2400CC TD 7AB 4X4 EURO IV</t>
  </si>
  <si>
    <t>CCEVeh434</t>
  </si>
  <si>
    <t>HILUX D.C.4X4 DIESEL 2.8 AT - TP 2800CC TD 7AB 4X4 EURO IV</t>
  </si>
  <si>
    <t>CCEVeh435</t>
  </si>
  <si>
    <t>PICKUP SENCILLA - CHASIS</t>
  </si>
  <si>
    <t xml:space="preserve">LAND CRUISER 79 - MT 4000CC V6 </t>
  </si>
  <si>
    <t>CCEVeh436</t>
  </si>
  <si>
    <t>HILUX D.C. 4X4 DIESEL 2,4 MT - TC7</t>
  </si>
  <si>
    <t>CCEVeh437</t>
  </si>
  <si>
    <t>HILUX D.C. 4X4 DIESEL 2,8 AT - TN7</t>
  </si>
  <si>
    <t>CCEVeh438</t>
  </si>
  <si>
    <t>CCEVeh439</t>
  </si>
  <si>
    <t>LAND CRUISER 79</t>
  </si>
  <si>
    <t>CCEVeh440</t>
  </si>
  <si>
    <t>Vehículos Destinados al Transporte de Carga Liviana</t>
  </si>
  <si>
    <t>Van</t>
  </si>
  <si>
    <t>VAN N400 MAX CARGO MT 1200CC
AA 2AB ABS</t>
  </si>
  <si>
    <t>CCEVeh441</t>
  </si>
  <si>
    <t>Furgón</t>
  </si>
  <si>
    <t>NHR [3] [FL] 700P REWARD [105HP] MT 3000CC TD 4X2 ABS</t>
  </si>
  <si>
    <t>CCEVeh442</t>
  </si>
  <si>
    <t>NHR [3] [FL] 700P REWARD [105HP] MT 3000CC TD 4X2 AA ABS</t>
  </si>
  <si>
    <t>CCEVeh443</t>
  </si>
  <si>
    <t>NHR [3] [FL] 700P REWARD [104HP] MT 3000CC TD 4X2 [DC]</t>
  </si>
  <si>
    <t>CCEVeh444</t>
  </si>
  <si>
    <t>MASTER [3] 2.3L 2300CC CHASIS</t>
  </si>
  <si>
    <t>CCEVeh452</t>
  </si>
  <si>
    <t xml:space="preserve">URVAN TECHO NORMAL </t>
  </si>
  <si>
    <t>CCEVeh454</t>
  </si>
  <si>
    <t xml:space="preserve">URVAN TECHO ALTO </t>
  </si>
  <si>
    <t>CCEVeh455</t>
  </si>
  <si>
    <t>CCEVeh456</t>
  </si>
  <si>
    <t xml:space="preserve">FRONTIER MEC 4X2 CS DIESEL CHASIS </t>
  </si>
  <si>
    <t>CCEVeh457</t>
  </si>
  <si>
    <t>FRONTIER MEC 4X4 CS DIESEL CHASIS</t>
  </si>
  <si>
    <t>CCEVeh458</t>
  </si>
  <si>
    <t>VAN N300 CARGO</t>
  </si>
  <si>
    <t>CCEVeh459</t>
  </si>
  <si>
    <t>DUTRO PRO E IV ABS</t>
  </si>
  <si>
    <t>Hino</t>
  </si>
  <si>
    <t>CCEVeh460</t>
  </si>
  <si>
    <t>DUTRO PRO E IV ABS AA</t>
  </si>
  <si>
    <t>CCEVeh461</t>
  </si>
  <si>
    <t>RAM V700 RAPID</t>
  </si>
  <si>
    <t>CCEVeh462</t>
  </si>
  <si>
    <t>TRAFIC TECHO ALTO MT 2000CC TD EURO VI - CARGA</t>
  </si>
  <si>
    <t>CCEVeh467</t>
  </si>
  <si>
    <t>2 Ejes</t>
  </si>
  <si>
    <t>TRAFIC TECHO BAJO MT 2000CC TD EURO VI  - CARGA</t>
  </si>
  <si>
    <t>CCEVeh468</t>
  </si>
  <si>
    <t>Renault Master 2,3, Corto</t>
  </si>
  <si>
    <t>CCEVeh469</t>
  </si>
  <si>
    <t>Renault Master 2,3, 3 psj</t>
  </si>
  <si>
    <t>CCEVeh470</t>
  </si>
  <si>
    <t>MERCEDES BENZ 415 CDI  3 MT 2000CC TD</t>
  </si>
  <si>
    <t>Mercedes Benz</t>
  </si>
  <si>
    <t>CCEVeh471</t>
  </si>
  <si>
    <t>MERCEDES BENZ 114 CDI EURO VI MT 1950CC TD AA</t>
  </si>
  <si>
    <t>CCEVeh472</t>
  </si>
  <si>
    <t>Van carga referencia Vito Panel 111 1 ton PBV</t>
  </si>
  <si>
    <t>CCEVeh473</t>
  </si>
  <si>
    <t>Van carga referencia Sprinter 311 panel 3.5 ton PBV</t>
  </si>
  <si>
    <t>CCEVeh474</t>
  </si>
  <si>
    <t>Van carga referencia Sprinter 311 panel doble puerta cott 3.5 ton PBV</t>
  </si>
  <si>
    <t>CCEVeh475</t>
  </si>
  <si>
    <t xml:space="preserve">HYUNDAI - STAREX [2] - [FL] - H1 [136HP] - MT 2500CC - KOR </t>
  </si>
  <si>
    <t>CCEVeh476</t>
  </si>
  <si>
    <t>NHR_REWARD_MT 3000 CC TD 4X2 AA ABS</t>
  </si>
  <si>
    <t>CCEVeh477</t>
  </si>
  <si>
    <t>HYUNDAI - HD - 78C Euro IV - MT 3900CC TD 4X2 - MT - KOR</t>
  </si>
  <si>
    <t>CCEVeh478</t>
  </si>
  <si>
    <t>Vehículos Destinados al Transporte de Pasajeros</t>
  </si>
  <si>
    <t>Menor a 10 pasajeros sentados</t>
  </si>
  <si>
    <t>VAN N400 MOVE FULL MT 1500CC AA 2AB ABS</t>
  </si>
  <si>
    <t>CCEVeh479</t>
  </si>
  <si>
    <t>Microbus</t>
  </si>
  <si>
    <t>Entre 10 a 19 pasajeros sentados</t>
  </si>
  <si>
    <t>NKR [3] [FL] 700P REWARD [BUS] [124HP] MT 3000CC TD 4X2 ABS</t>
  </si>
  <si>
    <t>CCEVeh480</t>
  </si>
  <si>
    <t>Buseta</t>
  </si>
  <si>
    <t>Entre 20 a 30 pasajeros sentados</t>
  </si>
  <si>
    <t>NPR [4] 700P [MINIBUSETA] [153HP] Euro 5 MT 5200CC TD 4X2 ABS</t>
  </si>
  <si>
    <t>CCEVeh481</t>
  </si>
  <si>
    <t>Bus</t>
  </si>
  <si>
    <t>Entre 31 a 40 pasajeros sentados</t>
  </si>
  <si>
    <t>NQR [2] 700P REWARD [BUSETON] [155HP] MT 5200CC TD 4X2 [FA] ABS</t>
  </si>
  <si>
    <t>CCEVeh482</t>
  </si>
  <si>
    <t>NQR [2] 700P REWARD [BUSETON] [153HP] Euro V MT 5200CC TD 4X2 [FA] ABS</t>
  </si>
  <si>
    <t>CCEVeh483</t>
  </si>
  <si>
    <t>FRR 700P FORWARD [BUS][187HP] MT 5200CC TD 4X2</t>
  </si>
  <si>
    <t>CCEVeh484</t>
  </si>
  <si>
    <t>Entre 41 a 50 pasajeros sentados</t>
  </si>
  <si>
    <t>CCEVeh485</t>
  </si>
  <si>
    <t>LV 452 MT 15700CC TD 4X2</t>
  </si>
  <si>
    <t>CCEVeh486</t>
  </si>
  <si>
    <t>ref. CA5086, Chasis Buseta, 4X2, hasta 30 pasajeros</t>
  </si>
  <si>
    <t>Faw</t>
  </si>
  <si>
    <t>CCEVeh487</t>
  </si>
  <si>
    <t>Gas Natural Vehicular</t>
  </si>
  <si>
    <t>"0"</t>
  </si>
  <si>
    <t>Comercial de Equipos y Maquinaria S.A.S. - Navitrans</t>
  </si>
  <si>
    <t>CHASIS BUSETA BJ6670 4M WB Diesel 29 PSJ   FRENOS 100% AIRE</t>
  </si>
  <si>
    <t>FOTON</t>
  </si>
  <si>
    <t>CCEVeh492</t>
  </si>
  <si>
    <t>BUS NQR REWARD EURO IV 4.4</t>
  </si>
  <si>
    <t>CHEVROLET</t>
  </si>
  <si>
    <t>CCEVeh511</t>
  </si>
  <si>
    <t>BUS FRR FORWARD EURO IV</t>
  </si>
  <si>
    <t>CCEVeh512</t>
  </si>
  <si>
    <t>N/A</t>
  </si>
  <si>
    <t>MINIBUSETA NPR REWARD EURO IV</t>
  </si>
  <si>
    <t>CCEVeh513</t>
  </si>
  <si>
    <t>LV 452</t>
  </si>
  <si>
    <t>CCEVeh514</t>
  </si>
  <si>
    <t>VAN N300 PASAJEROS</t>
  </si>
  <si>
    <t>CCEVeh515</t>
  </si>
  <si>
    <t>MCROBUS FUSO 7,5 DE 19 PASAJEROS MUNICIPAL</t>
  </si>
  <si>
    <t>FUSO</t>
  </si>
  <si>
    <t>CCEVeh516</t>
  </si>
  <si>
    <t>no</t>
  </si>
  <si>
    <t>BUSETA FUSO 7,5 DE HASTA 27 PASAJEROS MUNICIPAL</t>
  </si>
  <si>
    <t>CCEVeh517</t>
  </si>
  <si>
    <t>MICROBUS OF 917 DE 19 PASAJEROS</t>
  </si>
  <si>
    <t>MERCEDES BENZ</t>
  </si>
  <si>
    <t>CCEVeh518</t>
  </si>
  <si>
    <t>si</t>
  </si>
  <si>
    <t>BUSETA OF 917 HASTA 30 PASAJEROS</t>
  </si>
  <si>
    <t>CCEVeh519</t>
  </si>
  <si>
    <t>BUS OF 917 48 HASTA 37 PASAJEROS</t>
  </si>
  <si>
    <t>CCEVeh520</t>
  </si>
  <si>
    <t>BUSETA E IV ABS</t>
  </si>
  <si>
    <t>HINO</t>
  </si>
  <si>
    <t>CCEVeh521</t>
  </si>
  <si>
    <t>HINO FC9J GTZ (BUSETA) AT 5100 CC TD 4X2 ABS</t>
  </si>
  <si>
    <t>CCEVeh522</t>
  </si>
  <si>
    <t>MINIBUSETA</t>
  </si>
  <si>
    <t>CCEVeh523</t>
  </si>
  <si>
    <t>NUEVA BUSETA E V 5100 CC</t>
  </si>
  <si>
    <t>CCEVeh524</t>
  </si>
  <si>
    <t>HINO FC 9J GTZ (BUSETA) RETARDADOR MT 5100CC TD 4X2 ABS</t>
  </si>
  <si>
    <t>CCEVeh525</t>
  </si>
  <si>
    <t>BUSETON E V URBANO</t>
  </si>
  <si>
    <t>CCEVeh526</t>
  </si>
  <si>
    <t>BUSETON LWB E IV ABS</t>
  </si>
  <si>
    <t>CCEVeh527</t>
  </si>
  <si>
    <t>NUEVO BUSETON WB AUTOMÁTICO</t>
  </si>
  <si>
    <t>CCEVeh528</t>
  </si>
  <si>
    <t>NUEVO BUSETON LWB 5100 CC</t>
  </si>
  <si>
    <t>CCEVeh529</t>
  </si>
  <si>
    <t>NUEVO BUSETON LWB CON RETARDADOR 5100 CC</t>
  </si>
  <si>
    <t>CCEVeh530</t>
  </si>
  <si>
    <t>NUEVO BUSETON WB 5100 CC</t>
  </si>
  <si>
    <t>CCEVeh531</t>
  </si>
  <si>
    <t>NUEVO BUSETON WB CON RETARDADOR 5100 CC</t>
  </si>
  <si>
    <t>CCEVeh532</t>
  </si>
  <si>
    <t>RENAULT MATER [4] PLUS MT 2300CCTD 4X2 AA-PASAJEROS</t>
  </si>
  <si>
    <t xml:space="preserve">Renault </t>
  </si>
  <si>
    <t>CCEVeh533</t>
  </si>
  <si>
    <t xml:space="preserve">Microbus Fuso 7,5 de 19 pasajeros intermunicipal </t>
  </si>
  <si>
    <t>CCEVeh534</t>
  </si>
  <si>
    <t>Buseta Fuso 7,5 de hasta 27 pasajeros intermunicipal</t>
  </si>
  <si>
    <t>CCEVeh535</t>
  </si>
  <si>
    <t>Microbus OF 917 de 19 pasajeros intermunicipal</t>
  </si>
  <si>
    <t>CCEVeh536</t>
  </si>
  <si>
    <t>Buseta OF 917 de hasta 30 pasajeros intermunicipal</t>
  </si>
  <si>
    <t>CCEVeh537</t>
  </si>
  <si>
    <t xml:space="preserve">Bus OF 917 48 de hasta 37 pasajeros intermunicipal </t>
  </si>
  <si>
    <t>CCEVeh538</t>
  </si>
  <si>
    <t xml:space="preserve">Bus RS1836 de hasta 44 pasajeros intermunicipal </t>
  </si>
  <si>
    <t>CCEVeh539</t>
  </si>
  <si>
    <t>Van Sprinter 516 SUSI de 17 pasajeros</t>
  </si>
  <si>
    <t>CCEVeh540</t>
  </si>
  <si>
    <t xml:space="preserve">HYUNDAI - STAREX [2] - [FL] - H1 [136HP] - MT 2500CC TD 2AB ABS AA EURO IV - KOR </t>
  </si>
  <si>
    <t>HYUNDAI</t>
  </si>
  <si>
    <t>CCEVeh541</t>
  </si>
  <si>
    <t>HYUNDAI - HD - 78BC/BS [BUSETA] Euro IV - MT 3900CC TD 4X2 [INT] - MT - KOR</t>
  </si>
  <si>
    <t>CCEVeh542</t>
  </si>
  <si>
    <t>Camioneta tipo van Vito Tourer 114 de 8 pasajeros</t>
  </si>
  <si>
    <t>CCEVeh543</t>
  </si>
  <si>
    <t>Camioneta tipo van Vito Tourer 111 de 8 pasajeros</t>
  </si>
  <si>
    <t>CCEVeh544</t>
  </si>
  <si>
    <t>Ambulancias</t>
  </si>
  <si>
    <t>TAB</t>
  </si>
  <si>
    <t>4X4</t>
  </si>
  <si>
    <t>DMAX [3] [FL] 2.5L MT 2500CC 4X4 TD ABS 2AB PH</t>
  </si>
  <si>
    <t>CCEVeh545</t>
  </si>
  <si>
    <t>4X2</t>
  </si>
  <si>
    <t>CCEVeh546</t>
  </si>
  <si>
    <t>NA</t>
  </si>
  <si>
    <t>CCEVeh547</t>
  </si>
  <si>
    <t>TAM</t>
  </si>
  <si>
    <t>CCEVeh548</t>
  </si>
  <si>
    <t>CCEVeh549</t>
  </si>
  <si>
    <t>CCEVeh550</t>
  </si>
  <si>
    <t>TOYOTA</t>
  </si>
  <si>
    <t>CCEVeh551</t>
  </si>
  <si>
    <t>CCEVeh552</t>
  </si>
  <si>
    <t>CCEVeh562</t>
  </si>
  <si>
    <t>CCEVeh563</t>
  </si>
  <si>
    <t>CCEVeh564</t>
  </si>
  <si>
    <t>CCEVeh565</t>
  </si>
  <si>
    <t>CCEVeh566</t>
  </si>
  <si>
    <t>CCEVeh567</t>
  </si>
  <si>
    <t>CCEVeh568</t>
  </si>
  <si>
    <t>CCEVeh569</t>
  </si>
  <si>
    <t>CCEVeh570</t>
  </si>
  <si>
    <t>CCEVeh571</t>
  </si>
  <si>
    <t>CHEVROLET - DMAX [3] [FL] - 2.5L - MT 2500CC 4X4 TD ABS 2AB PH - MT - ECU</t>
  </si>
  <si>
    <t>CCEVeh576</t>
  </si>
  <si>
    <t>CCEVeh577</t>
  </si>
  <si>
    <t>CCEVeh578</t>
  </si>
  <si>
    <t>CCEVeh579</t>
  </si>
  <si>
    <t>NISSAN - FRONTIER [2] - 2.5L - MT 2500CC 4X2 2AB ABS PH - MT - MEX</t>
  </si>
  <si>
    <t>NISSAN</t>
  </si>
  <si>
    <t>CCEVeh580</t>
  </si>
  <si>
    <t>NISSAN - FRONTIER [2] - 2.5L - MT 2500CC TD 4X2 2AB ABS PH - MT - MEX</t>
  </si>
  <si>
    <t>CCEVeh581</t>
  </si>
  <si>
    <t>NISSAN - FRONTIER [2] - 2.5L - MT 2500CC TD 4X4 AA 2AB ABS PH - MT - MEX</t>
  </si>
  <si>
    <t>CCEVeh582</t>
  </si>
  <si>
    <t>NISSAN - URVAN [E26] - NV350 - MT 2500CC TD 4X2 AA - MT - JAP</t>
  </si>
  <si>
    <t>CCEVeh583</t>
  </si>
  <si>
    <t>NISSAN - URVAN [E26] - NV350 TECHO ALTO - MT 2500CC TD 4X2 AA - MT - JAP</t>
  </si>
  <si>
    <t>CCEVeh584</t>
  </si>
  <si>
    <t>CCEVeh585</t>
  </si>
  <si>
    <t>CCEVeh586</t>
  </si>
  <si>
    <t>CCEVeh587</t>
  </si>
  <si>
    <t>CCEVeh588</t>
  </si>
  <si>
    <t>CCEVeh589</t>
  </si>
  <si>
    <t>CCEVeh590</t>
  </si>
  <si>
    <t>VOLKSWAGEN - AMAROK - MT 1968CC 4X4 2AB ABS - ALE</t>
  </si>
  <si>
    <t>VOLKSWAGEN</t>
  </si>
  <si>
    <t>CCEVeh591</t>
  </si>
  <si>
    <t>CCEVeh592</t>
  </si>
  <si>
    <t>VOLKSWAGEN - CRAFTER [2] - 35 PANEL TECHO BAJO - MT 2000CC TD 4X2 2AB ABS AA</t>
  </si>
  <si>
    <t>CCEVeh593</t>
  </si>
  <si>
    <t>CCEVeh594</t>
  </si>
  <si>
    <t>VOLKSWAGEN - CRAFTER [2] - 35 PANEL TECHO ALTO - MT 2000CC TD 4X2 2AB ABS AA</t>
  </si>
  <si>
    <t>CCEVeh595</t>
  </si>
  <si>
    <t>CCEVeh596</t>
  </si>
  <si>
    <t>VOLKSWAGEN - CRAFTER [2] - 35 PANEL TECHO ALTO - MT 2000CC TD 4X4 2AB ABS AA</t>
  </si>
  <si>
    <t>CCEVeh597</t>
  </si>
  <si>
    <t>CCEVeh598</t>
  </si>
  <si>
    <t>Carrotanques</t>
  </si>
  <si>
    <t>NPS 700P REWARD [153HP] MT 5200CC TD 4X4 AA ABS</t>
  </si>
  <si>
    <t>CCEVeh599</t>
  </si>
  <si>
    <t>NQR [2] [FL] 700P REWARD [153HP] MT 5200CC TD 4X2 [FA] ABS</t>
  </si>
  <si>
    <t>CCEVeh600</t>
  </si>
  <si>
    <t>FRR 700P FORWARD [187HP] MT 5200CC TD 4X2</t>
  </si>
  <si>
    <t>CCEVeh601</t>
  </si>
  <si>
    <t>FTR [2] 700P FORWARD Euro IV MT 7800CC TD 4X2</t>
  </si>
  <si>
    <t>CCEVeh602</t>
  </si>
  <si>
    <t>FVR [2] 700P FORWARD LWB Euro IV MT 7800CC TD 4X2</t>
  </si>
  <si>
    <t>CCEVeh603</t>
  </si>
  <si>
    <t>FVZ 700P FORWARD [LARGO] Euro IV MT 7800CC TD 6X4</t>
  </si>
  <si>
    <t>CCEVeh604</t>
  </si>
  <si>
    <t>INTERNATIONAL 4300 DURASTAR [6000mm] Euro V
Referencia 2: DURASTAR [6000mm] Euro V MT TD 4X2 [STD] [INOX] AA</t>
  </si>
  <si>
    <t>INTERNATIONAL</t>
  </si>
  <si>
    <t>CCEVeh605</t>
  </si>
  <si>
    <t>COROLLA 1.8 E-CVT XEI HV</t>
  </si>
  <si>
    <t>CCEVeh616</t>
  </si>
  <si>
    <t>Híbrido</t>
  </si>
  <si>
    <t>COROLLA 1.8 E-CVT SEG HV</t>
  </si>
  <si>
    <t>CCEVeh617</t>
  </si>
  <si>
    <t>Autonomia aprox de 300 KM</t>
  </si>
  <si>
    <t>ZOE LIFE 68KW</t>
  </si>
  <si>
    <t>CCEVeh618</t>
  </si>
  <si>
    <t>Electricidad</t>
  </si>
  <si>
    <t xml:space="preserve">Leaf  Tekna </t>
  </si>
  <si>
    <t>CCEVeh620</t>
  </si>
  <si>
    <t>COROLLA  CVT XE-I HYBRID</t>
  </si>
  <si>
    <t>CCEVeh621</t>
  </si>
  <si>
    <t>COROLLA  CVT SE-G HYBRID</t>
  </si>
  <si>
    <t>CCEVeh622</t>
  </si>
  <si>
    <t>Ford Fusion HEV</t>
  </si>
  <si>
    <t>CCEVeh623</t>
  </si>
  <si>
    <t>Dos Pasajeros</t>
  </si>
  <si>
    <t>Autonomia aprox de 100 KM</t>
  </si>
  <si>
    <t>Renault Twizy</t>
  </si>
  <si>
    <t>CCEVeh630</t>
  </si>
  <si>
    <t xml:space="preserve">Renault Zoe </t>
  </si>
  <si>
    <t>CCEVeh631</t>
  </si>
  <si>
    <t>Renault Zoe Life</t>
  </si>
  <si>
    <t>CCEVeh632</t>
  </si>
  <si>
    <t>COROLLA 1.8 CVT XEI - TP 1800CC 7AB ABS</t>
  </si>
  <si>
    <t>CCEVeh634</t>
  </si>
  <si>
    <t xml:space="preserve">COROLLA 1.8 CVT SEG - TP 1800CC 7AB ABS TC CT </t>
  </si>
  <si>
    <t>CCEVeh635</t>
  </si>
  <si>
    <t>HYUNDAI - IONIQ - PREMIUM HYBRIDO - TP 1600CC 7AB ABS</t>
  </si>
  <si>
    <t>CCEVeh636</t>
  </si>
  <si>
    <t>HYUNDAI - IONIQ - LIMITED HYBRIDO - TP 1600CC 7AB ABS CT</t>
  </si>
  <si>
    <t>CCEVeh637</t>
  </si>
  <si>
    <t>COROLLA 1,8 E-CVT XEI HIBRIDO CXH</t>
  </si>
  <si>
    <t>CCEVeh638</t>
  </si>
  <si>
    <t>COROLLA 1,8 E-CVT SEG HIBRIDO - CSH</t>
  </si>
  <si>
    <t>CCEVeh639</t>
  </si>
  <si>
    <t>Camioneta Mercedes Benz GLE 450</t>
  </si>
  <si>
    <t>CCEVeh643</t>
  </si>
  <si>
    <t xml:space="preserve">Camioneta GLS 450 </t>
  </si>
  <si>
    <t>CCEVeh644</t>
  </si>
  <si>
    <t>Autonomia aprox de 200 KM</t>
  </si>
  <si>
    <t>KANGOO MAXI Z.E. 44KW</t>
  </si>
  <si>
    <t>CCEVeh651</t>
  </si>
  <si>
    <t>DUTRO HYBRID 5,5</t>
  </si>
  <si>
    <t>CCEVeh652</t>
  </si>
  <si>
    <t>DUTRO HYBRID 7,5</t>
  </si>
  <si>
    <t>CCEVeh653</t>
  </si>
  <si>
    <t>BYD T3 GL</t>
  </si>
  <si>
    <t>BYD</t>
  </si>
  <si>
    <t>CCEVeh654</t>
  </si>
  <si>
    <t>Vehículos destinados al transporte de pasajeros</t>
  </si>
  <si>
    <t>CCEVeh659</t>
  </si>
  <si>
    <t>Renault Kango</t>
  </si>
  <si>
    <t>RENAULT</t>
  </si>
  <si>
    <t>CCEVeh660</t>
  </si>
  <si>
    <t>RENAULT KWID E-TECH INTENS AT 27KW 6AB ABS</t>
  </si>
  <si>
    <t>CCEVeh661</t>
  </si>
  <si>
    <t>Camión</t>
  </si>
  <si>
    <t>Cabina Sencilla</t>
  </si>
  <si>
    <t>NKR [3] [FL] 700P REWARD MWB [122HP] MT 3000CC TD 4X2 ABS</t>
  </si>
  <si>
    <t>CCEVeh663</t>
  </si>
  <si>
    <t>Menor a 5 Ton</t>
  </si>
  <si>
    <t>NKR [3] [FL] 700P REWARD LWB [122HP] MT 3000CC TD 4X2 ABS</t>
  </si>
  <si>
    <t>CCEVeh664</t>
  </si>
  <si>
    <t>NPR [4] [FL] 700P REWARD [153HP] MT 5200CC TD 4X2 ABS</t>
  </si>
  <si>
    <t>CCEVeh665</t>
  </si>
  <si>
    <t>CCEVeh666</t>
  </si>
  <si>
    <t>CCEVeh667</t>
  </si>
  <si>
    <t>5 a 7 Ton</t>
  </si>
  <si>
    <t>CCEVeh668</t>
  </si>
  <si>
    <t>Mayor o igual a 7 Ton</t>
  </si>
  <si>
    <t>CCEVeh669</t>
  </si>
  <si>
    <t>CCEVeh670</t>
  </si>
  <si>
    <t>CCEVeh671</t>
  </si>
  <si>
    <t>3 Ejes</t>
  </si>
  <si>
    <t>Arintia Group S.A.S.</t>
  </si>
  <si>
    <t>ref. CA1086, Camión Liviano, 4X2, hasta 5T carga util.</t>
  </si>
  <si>
    <t>CCEVeh672</t>
  </si>
  <si>
    <t xml:space="preserve">ref. CA1183, Camión Sencillo, 4X2, hasta 10T carga util._x000D_
</t>
  </si>
  <si>
    <t>CCEVeh673</t>
  </si>
  <si>
    <t xml:space="preserve">ref. CA1256, Camión DobleTroque, 6X4, hasta 17T carga util._x000D_
</t>
  </si>
  <si>
    <t>CCEVeh674</t>
  </si>
  <si>
    <t>INTERNATIONAL 4300 DURASTAR [6000mm] Euro V
MT TD 4X2 [STD] AA ABS -  FRENOS 100% AIRE</t>
  </si>
  <si>
    <t>CCEVeh675</t>
  </si>
  <si>
    <t>-</t>
  </si>
  <si>
    <t>CCEVeh676</t>
  </si>
  <si>
    <t>CAMION AUMAN M4 BJ5126  4X2 PBV 10.5T  - FRENOS 100% AIRE</t>
  </si>
  <si>
    <t>CCEVeh679</t>
  </si>
  <si>
    <t>CCEVeh680</t>
  </si>
  <si>
    <t>CAMION AUMAN M4 BJ1186 4X2 PBV 17T  - FRENOS 100% AIRE - Estacas</t>
  </si>
  <si>
    <t>CCEVeh681</t>
  </si>
  <si>
    <t>CAMION AUMAN M4 BJ1186 4X2 PBV 17T  - FRENOS 100% AIRE -  Furgon</t>
  </si>
  <si>
    <t>CCEVeh682</t>
  </si>
  <si>
    <t>CAMION MV607 4X2 BASIC MOD 2021 - FRENOS 100% AIRE</t>
  </si>
  <si>
    <t>CCEVeh683</t>
  </si>
  <si>
    <t>CCEVeh684</t>
  </si>
  <si>
    <t>UT Morarci Autocom 2020</t>
  </si>
  <si>
    <t>JKR MEDIO POWER +, Camión cabina sencilla, de 3 pasajeros</t>
  </si>
  <si>
    <t>CCEVeh685</t>
  </si>
  <si>
    <t>JKR LARGO POWER +, Camión cabina sencilla, de 3 pasajeros</t>
  </si>
  <si>
    <t>CCEVeh686</t>
  </si>
  <si>
    <t>JPR MAX, Camión cabina sencilla, de 3 pasajeros</t>
  </si>
  <si>
    <t>CCEVeh687</t>
  </si>
  <si>
    <t>JQR LARGO POWER, Camión cabina sencilla, de 3 pasajeros</t>
  </si>
  <si>
    <t>CCEVeh688</t>
  </si>
  <si>
    <t>JRR NUEVO, Camión cabina sencilla, de 3 pasajeros</t>
  </si>
  <si>
    <t>CCEVeh689</t>
  </si>
  <si>
    <t>Doble Cabina</t>
  </si>
  <si>
    <t>JKRD, Camión cabina doble, de 6 pasajeros</t>
  </si>
  <si>
    <t>CCEVeh690</t>
  </si>
  <si>
    <t>7M GROUP S.A.</t>
  </si>
  <si>
    <t>Chasis Cabinado Hino Dutro Pro</t>
  </si>
  <si>
    <t>CCEVeh703</t>
  </si>
  <si>
    <t>Chasis Cabinado Hino Dutro Pro AA</t>
  </si>
  <si>
    <t>CCEVeh704</t>
  </si>
  <si>
    <t>FOTON FRR-PLUS CUMMINS 6.5  bj1126 -Camión de Carga</t>
  </si>
  <si>
    <t>CCEVeh727</t>
  </si>
  <si>
    <t>FOTON FTR-PLUS CUMMINS 11 ton bj 5166 -Camión de Carga</t>
  </si>
  <si>
    <t>CCEVeh728</t>
  </si>
  <si>
    <t>Fuso Canter 5.7, 5700 Kg  (Peso Bruto Vehicular) y 2 Ejes - Furgón y Estacas</t>
  </si>
  <si>
    <t>CCEVeh729</t>
  </si>
  <si>
    <t>Fuso Canter 6.5, 6500 Kg  (Peso Bruto Vehicular) y 2 Ejes - Furgón y Estacas</t>
  </si>
  <si>
    <t>CCEVeh730</t>
  </si>
  <si>
    <t>Fuso Canter 7.5M,7500 Kg (Peso Bruto Vehicular) y 2 Ejes - Furgón y Estacas</t>
  </si>
  <si>
    <t>CCEVeh731</t>
  </si>
  <si>
    <t>Fuso Canter 7.5L,7500 Kg (Peso Bruto Vehicular) y 2 Ejes - Furgón y Estacas</t>
  </si>
  <si>
    <t>CCEVeh732</t>
  </si>
  <si>
    <t>Fuso Canter 8.2, 8200 Kg (Peso Bruto Vehicular) y 2 Ejes - Furgón y Estacas</t>
  </si>
  <si>
    <t>CCEVeh733</t>
  </si>
  <si>
    <t>Fuso FA, 9.6 MT, y 2 ejes- Furgón y Estacas</t>
  </si>
  <si>
    <t>CCEVeh734</t>
  </si>
  <si>
    <t>Fuso FI 10.4, 10400 Kg (Peso Bruto Vehicular) y 2 Ejes - Furgón y Estacas</t>
  </si>
  <si>
    <t>CCEVeh735</t>
  </si>
  <si>
    <t>MERCEDES-BENZ ATEGO 1726L, 17000 Kg (Peso Bruto Vehicular) y 2 Ejes - Furgón y Estacas</t>
  </si>
  <si>
    <t>CCEVeh736</t>
  </si>
  <si>
    <t>MERCEDES BENZ ATEGO 2730L AT 7200CC TD 6X4 ABS</t>
  </si>
  <si>
    <t>CCEVeh737</t>
  </si>
  <si>
    <t>Remolcadores</t>
  </si>
  <si>
    <t>ref. CA4181, Tractocamión (Minimula), 4X2, hasta 23T carga util.</t>
  </si>
  <si>
    <t>CCEVeh738</t>
  </si>
  <si>
    <t>Menor a 30 Ton</t>
  </si>
  <si>
    <t>ref. CA4258, Tractocamión, 6X4, hasta 33T carga util.</t>
  </si>
  <si>
    <t>CCEVeh739</t>
  </si>
  <si>
    <t>Mayor o igual a 30 Ton</t>
  </si>
  <si>
    <t>ref. CA4250, Tractocamión, 6X4, hasta 34T carga util.</t>
  </si>
  <si>
    <t>CCEVeh740</t>
  </si>
  <si>
    <t>Unión Temporal Green Tech</t>
  </si>
  <si>
    <t>Tracto camion 6x4 dedicado a Gas Natural Vehicular</t>
  </si>
  <si>
    <t>CCEVeh742</t>
  </si>
  <si>
    <t>Minimula Kenworth T460</t>
  </si>
  <si>
    <t>KENWORTH</t>
  </si>
  <si>
    <t>CCEVeh743</t>
  </si>
  <si>
    <t>Minimula DAF CF 410</t>
  </si>
  <si>
    <t>DAF</t>
  </si>
  <si>
    <t>CCEVeh750</t>
  </si>
  <si>
    <t>Tractocamion Hino FM1A</t>
  </si>
  <si>
    <t>CCEVeh752</t>
  </si>
  <si>
    <t>Chasis Hino SG1A Minimula</t>
  </si>
  <si>
    <t>CCEVeh753</t>
  </si>
  <si>
    <t>Tractocamión FREIGHTLINER 114SD</t>
  </si>
  <si>
    <t>FREIGHTLINER</t>
  </si>
  <si>
    <t>CCEVeh754</t>
  </si>
  <si>
    <t>Volqueta</t>
  </si>
  <si>
    <t>Entre 10 y menor a 12 Ton</t>
  </si>
  <si>
    <t>FVR [2] 700P FORWARD [CORTO] Euro IV MT 7800CC TD 4X2</t>
  </si>
  <si>
    <t>CCEVeh755</t>
  </si>
  <si>
    <t>10 a 12 Ton</t>
  </si>
  <si>
    <t>Mayor o igual a 12 Ton</t>
  </si>
  <si>
    <t>FVZ 700P FORWARD [CORTO] Euro IV MT 7800CC TD 6X4</t>
  </si>
  <si>
    <t>CCEVeh756</t>
  </si>
  <si>
    <t>ref. CA3256, Volqueta DobleTroque, 6X4, hasta 16T carga util.</t>
  </si>
  <si>
    <t>CCEVeh757</t>
  </si>
  <si>
    <t>VOLQUETA 6X4 FOTON BJ3259 AUMAN 14M3 -  FRENOS 100% AIRE</t>
  </si>
  <si>
    <t>CCEVeh759</t>
  </si>
  <si>
    <t>4 Ejes</t>
  </si>
  <si>
    <t>VOLQUETA 8X4 -  FRENOS 100% AIRE</t>
  </si>
  <si>
    <t>CCEVeh760</t>
  </si>
  <si>
    <t>Menor a 10 Ton</t>
  </si>
  <si>
    <t>MERCEDES-BENZ ATEGO 1726L, 17000 Kg (Peso Bruto Vehicular) y 2 Ejes - Volqueta 7 metros cúbicos</t>
  </si>
  <si>
    <t>CCEVeh762</t>
  </si>
  <si>
    <t>FREIGHTLINER M2 106 6X4 Volco 14m3, (Capacidad de Carga) y 3 Ejes - Volqueta</t>
  </si>
  <si>
    <t>CCEVeh763</t>
  </si>
  <si>
    <t>MERECEDES BENZ AROCS 4142k Volco 20 m3, y 4 Ejes - Volqueta</t>
  </si>
  <si>
    <t>CCEVeh764</t>
  </si>
  <si>
    <t>CCEVeh774</t>
  </si>
  <si>
    <t>FORD EXPLORER XLT</t>
  </si>
  <si>
    <t>CCEVeh775</t>
  </si>
  <si>
    <t>FORD EXPLORER LIMITED</t>
  </si>
  <si>
    <t>CCEVeh776</t>
  </si>
  <si>
    <t>CCEVeh777</t>
  </si>
  <si>
    <t>RAM 2500 BIG HORN CREW</t>
  </si>
  <si>
    <t xml:space="preserve">RAM </t>
  </si>
  <si>
    <t>CCEVeh778</t>
  </si>
  <si>
    <t xml:space="preserve">DODGE DURANGO </t>
  </si>
  <si>
    <t xml:space="preserve">DODGE </t>
  </si>
  <si>
    <t>CCEVeh779</t>
  </si>
  <si>
    <t xml:space="preserve">SI </t>
  </si>
  <si>
    <t>JEEP CHEROKEE</t>
  </si>
  <si>
    <t xml:space="preserve">JEEP </t>
  </si>
  <si>
    <t>CCEVeh780</t>
  </si>
  <si>
    <t>JEEP COMPASS</t>
  </si>
  <si>
    <t>CCEVeh781</t>
  </si>
  <si>
    <t>CCEVeh782</t>
  </si>
  <si>
    <t xml:space="preserve">JEEP GRAND CHEROKEE LIMITED  </t>
  </si>
  <si>
    <t>CCEVeh783</t>
  </si>
  <si>
    <t xml:space="preserve">JEEP GRAND CHEROKEE LAREDO  </t>
  </si>
  <si>
    <t>CCEVeh784</t>
  </si>
  <si>
    <t xml:space="preserve">JEEP WRANGLER </t>
  </si>
  <si>
    <t>CCEVeh785</t>
  </si>
  <si>
    <t>JEEP WRANGLER RUBICON</t>
  </si>
  <si>
    <t>CCEVeh786</t>
  </si>
  <si>
    <t>VOLQUETA DOBLECABINA MV607 MT TD 4X2 [DC]</t>
  </si>
  <si>
    <t>CCEVeh787</t>
  </si>
  <si>
    <t>INCLUIDO DE FABRICA</t>
  </si>
  <si>
    <t>VOLQUETA CABINA SENCILLA MV607 PLUS
MT TD 4X2</t>
  </si>
  <si>
    <t>CCEVeh788</t>
  </si>
  <si>
    <t>VOLQUETA HEAVY DUTY FOTON AUMAN
BJ1226
MT TD 4X2 AA</t>
  </si>
  <si>
    <t>CCEVeh789</t>
  </si>
  <si>
    <t>TRACTOCAMION HV607 4x2</t>
  </si>
  <si>
    <t>CCEVeh790</t>
  </si>
  <si>
    <t>TRACTOCAMION EST 6X4 SUSPENSON MECANICA</t>
  </si>
  <si>
    <t>CCEVeh791</t>
  </si>
  <si>
    <t>TRACTOCAMION EST-A 6X4 SUSPENSON NEUMATICA</t>
  </si>
  <si>
    <t>CCEVeh792</t>
  </si>
  <si>
    <t>MINIMULA 4X2 BJ4189  MECANICA</t>
  </si>
  <si>
    <t>CCEVeh793</t>
  </si>
  <si>
    <t>VOLQUETA HV607 6X4 14M3</t>
  </si>
  <si>
    <t>CCEVeh794</t>
  </si>
  <si>
    <t>FOTON AUMAN
BJ5319
MT 11800CC TD 8X4 ABS</t>
  </si>
  <si>
    <t>CCEVeh795</t>
  </si>
  <si>
    <t>FOTON AUMAN
BJ5259
MT 11000CC TD 6X4 AA ABS</t>
  </si>
  <si>
    <t>CCEVeh796</t>
  </si>
  <si>
    <t>FOTON AUMAN
BJ1186VLPHK
MT 6700CC TD 4X2 ABS</t>
  </si>
  <si>
    <t>CCEVeh797</t>
  </si>
  <si>
    <t>FOTON AUMAN
BJ5126VGJFD-A1
MT 4500CC TD 4X2 AA ABS</t>
  </si>
  <si>
    <t>CCEVeh798</t>
  </si>
  <si>
    <t>CCEVeh799</t>
  </si>
  <si>
    <t>CCEVeh800</t>
  </si>
  <si>
    <t>INTERNATIONAL MV607 UTILITY
BASIC
MT TD 4X2 [STD]</t>
  </si>
  <si>
    <t>CCEVeh801</t>
  </si>
  <si>
    <t xml:space="preserve"> MV607
INTERNATIONAL MV607
PLUS
MT TD 4X2</t>
  </si>
  <si>
    <t>CCEVeh802</t>
  </si>
  <si>
    <t>CCEVeh803</t>
  </si>
  <si>
    <t>CCEVeh804</t>
  </si>
  <si>
    <t>DOBLE CABINA MV607 MT TD 4X2</t>
  </si>
  <si>
    <t>CCEVeh805</t>
  </si>
  <si>
    <t>INTERNATIONAL HV607 SBA 6X4</t>
  </si>
  <si>
    <t>CCEVeh806</t>
  </si>
  <si>
    <t>CCEVeh807</t>
  </si>
  <si>
    <t>CCEVeh808</t>
  </si>
  <si>
    <t>INTERNATIONAL CABINA SENCILLA HV507 SBA 4X4</t>
  </si>
  <si>
    <t>CCEVeh809</t>
  </si>
  <si>
    <t>INTERNATIONAL DOBLE CABINA HV507  4X4</t>
  </si>
  <si>
    <t>CCEVeh810</t>
  </si>
  <si>
    <t>FRONTIER MEC 4X4 DC  DIESEL SE</t>
  </si>
  <si>
    <t xml:space="preserve">NISSAN </t>
  </si>
  <si>
    <t>CCEVeh811</t>
  </si>
  <si>
    <t>TRAILBLAZER [2] [FL]  LTZ TP 3600CC 4X4</t>
  </si>
  <si>
    <t xml:space="preserve">CHEVROLET </t>
  </si>
  <si>
    <t>CCEVeh815</t>
  </si>
  <si>
    <t>ONIX [FL] JOY MT 1400CC 4P 2AB ABS</t>
  </si>
  <si>
    <t>CCEVeh816</t>
  </si>
  <si>
    <t>ref. CA1090, Camión Liviano, 4X2, hasta 5T carga util.</t>
  </si>
  <si>
    <t>FAW</t>
  </si>
  <si>
    <t>CCEVeh817</t>
  </si>
  <si>
    <t>ref. CA1161D, Camión Sencillo, 4X2, hasta 10T carga util.</t>
  </si>
  <si>
    <t xml:space="preserve">N.A. </t>
  </si>
  <si>
    <t>CCEVeh818</t>
  </si>
  <si>
    <t>ref. CA1250D, Camión DobleTroque, 6X4, hasta 17T carga util.</t>
  </si>
  <si>
    <t>CCEVeh819</t>
  </si>
  <si>
    <t>ref. CA4180D, Tractocamión (Minimula), 4X2, hasta 23T carga util.</t>
  </si>
  <si>
    <t>CCEVeh820</t>
  </si>
  <si>
    <t>ref. CA4250D, Tractocamión, 6X4, hasta 34T carga util.</t>
  </si>
  <si>
    <t>CCEVeh821</t>
  </si>
  <si>
    <t>Getz advance mecánico</t>
  </si>
  <si>
    <t>CCEVeh822</t>
  </si>
  <si>
    <t>Getz advance automático</t>
  </si>
  <si>
    <t>CCEVeh823</t>
  </si>
  <si>
    <t>Accent advance mecánico</t>
  </si>
  <si>
    <t>CCEVeh824</t>
  </si>
  <si>
    <t xml:space="preserve">	
Graviti premium mecánico</t>
  </si>
  <si>
    <t>CCEVeh825</t>
  </si>
  <si>
    <t>Mazda CX30 Prime MT</t>
  </si>
  <si>
    <t>CCEVeh826</t>
  </si>
  <si>
    <t>N.A</t>
  </si>
  <si>
    <t>Mazda CX30 Prime TP</t>
  </si>
  <si>
    <t>CCEVeh827</t>
  </si>
  <si>
    <t>Mazda CX30 Touring M</t>
  </si>
  <si>
    <t>CCEVeh828</t>
  </si>
  <si>
    <t>Mazda CX30 Touring TP</t>
  </si>
  <si>
    <t>CCEVeh829</t>
  </si>
  <si>
    <t>Mazda CX30 GT 2.0</t>
  </si>
  <si>
    <t>CCEVeh830</t>
  </si>
  <si>
    <t>Mazda CX30 GT 2.5</t>
  </si>
  <si>
    <t>CCEVeh831</t>
  </si>
  <si>
    <t>Mazda CX30 GT LX</t>
  </si>
  <si>
    <t>CCEVeh832</t>
  </si>
  <si>
    <t xml:space="preserve">Mazda CX30 GT LX </t>
  </si>
  <si>
    <t xml:space="preserve">Mazda </t>
  </si>
  <si>
    <t>CCEVeh833</t>
  </si>
  <si>
    <t>Explorer XLT</t>
  </si>
  <si>
    <t>CCEVeh834</t>
  </si>
  <si>
    <t xml:space="preserve">Explorer Limited </t>
  </si>
  <si>
    <t>CCEVeh835</t>
  </si>
  <si>
    <t>Edge SEL</t>
  </si>
  <si>
    <t>CCEVeh836</t>
  </si>
  <si>
    <t>RENAULT MASTER [4] MAXI MT 2300CC TD 4X2 AA-PASAJEROS</t>
  </si>
  <si>
    <t>CCEVeh837</t>
  </si>
  <si>
    <t>2.3L</t>
  </si>
  <si>
    <t>CCEVeh838</t>
  </si>
  <si>
    <t>SÍ</t>
  </si>
  <si>
    <t>MT 2300CC TD 4X2 [16PSJ]</t>
  </si>
  <si>
    <t>CCEVeh839</t>
  </si>
  <si>
    <t>COLORADO [FL] LS MT 2800CC 4X4 TD</t>
  </si>
  <si>
    <t>CCEVeh840</t>
  </si>
  <si>
    <t>COLORADO [FL] LT TP 2800CC 4X4 TD</t>
  </si>
  <si>
    <t>CCEVeh841</t>
  </si>
  <si>
    <t>JOY HATCHBACK  MT 1400CC 5P 2AB ABS</t>
  </si>
  <si>
    <t>CCEVeh842</t>
  </si>
  <si>
    <t xml:space="preserve">NEW MARCH SENSE MEC </t>
  </si>
  <si>
    <t>CCEVeh843</t>
  </si>
  <si>
    <t>NEW MARCH SENSE AUT</t>
  </si>
  <si>
    <t>CCEVeh844</t>
  </si>
  <si>
    <t xml:space="preserve">NEW MARCH ADVANCE MEC. </t>
  </si>
  <si>
    <t>CCEVeh845</t>
  </si>
  <si>
    <t xml:space="preserve">NEW MARCH ADVANCE AUT. </t>
  </si>
  <si>
    <t>CCEVeh846</t>
  </si>
  <si>
    <t xml:space="preserve">NEW KICKS SENSE MEC. </t>
  </si>
  <si>
    <t>CCEVeh847</t>
  </si>
  <si>
    <t xml:space="preserve">NEW KICKS ADVANCE MEC </t>
  </si>
  <si>
    <t>CCEVeh848</t>
  </si>
  <si>
    <t xml:space="preserve">NEW KICKS ADVANCE AUT. </t>
  </si>
  <si>
    <t>CCEVeh849</t>
  </si>
  <si>
    <t xml:space="preserve">NEW KICKS EXCLUSIVE AUT. </t>
  </si>
  <si>
    <t>CCEVeh850</t>
  </si>
  <si>
    <t xml:space="preserve">NEW XTRAIL ADVANCE CONNET AUT. </t>
  </si>
  <si>
    <t>CCEVeh851</t>
  </si>
  <si>
    <t>NEW XTRAIL EXCLUSIVE CONNET AUT</t>
  </si>
  <si>
    <t>CCEVeh852</t>
  </si>
  <si>
    <t xml:space="preserve">Si </t>
  </si>
  <si>
    <t>CCEVeh853</t>
  </si>
  <si>
    <t>NEW FRONTIER DC MEC 4X2 DIESEL</t>
  </si>
  <si>
    <t>CCEVeh854</t>
  </si>
  <si>
    <t xml:space="preserve">NEW FRONTIER DC MEC 4X4 DIESEL SE SPORT </t>
  </si>
  <si>
    <t>CCEVeh855</t>
  </si>
  <si>
    <t xml:space="preserve">No </t>
  </si>
  <si>
    <t>CCEVeh856</t>
  </si>
  <si>
    <t xml:space="preserve">NEW FRONTIER MEC 4X2 CS DIESEL CHASIS </t>
  </si>
  <si>
    <t>CCEVeh857</t>
  </si>
  <si>
    <t>NEW FRONTIER MEC 4X4 CS DIESEL CHASIS</t>
  </si>
  <si>
    <t>CCEVeh858</t>
  </si>
  <si>
    <t>CCEVeh859</t>
  </si>
  <si>
    <t>CCEVeh860</t>
  </si>
  <si>
    <t>CCEVeh861</t>
  </si>
  <si>
    <t>CCEVeh862</t>
  </si>
  <si>
    <t>CCEVeh863</t>
  </si>
  <si>
    <t>CCEVeh864</t>
  </si>
  <si>
    <t>Accent advance AT</t>
  </si>
  <si>
    <t>CCEVeh865</t>
  </si>
  <si>
    <t>Accent premium MT</t>
  </si>
  <si>
    <t>CCEVeh866</t>
  </si>
  <si>
    <t>Accent premium AT</t>
  </si>
  <si>
    <t>CCEVeh867</t>
  </si>
  <si>
    <t>Creta adventure MT</t>
  </si>
  <si>
    <t>CCEVeh868</t>
  </si>
  <si>
    <t>Graviti Premium AT</t>
  </si>
  <si>
    <t>CCEVeh869</t>
  </si>
  <si>
    <t>Graviti Advance MT</t>
  </si>
  <si>
    <t>CCEVeh870</t>
  </si>
  <si>
    <t>Graviti Advance AT</t>
  </si>
  <si>
    <t>CCEVeh871</t>
  </si>
  <si>
    <t>Graviti Limited MT</t>
  </si>
  <si>
    <t>CCEVeh872</t>
  </si>
  <si>
    <t>Graviti Limited AT</t>
  </si>
  <si>
    <t>CCEVeh873</t>
  </si>
  <si>
    <t>Tucson Advance AT</t>
  </si>
  <si>
    <t>CCEVeh874</t>
  </si>
  <si>
    <t>Tucson Premium AT</t>
  </si>
  <si>
    <t>CCEVeh875</t>
  </si>
  <si>
    <t>Tucson Limited AT</t>
  </si>
  <si>
    <t>CCEVeh876</t>
  </si>
  <si>
    <t>HYUNDAI - STAREX TAB</t>
  </si>
  <si>
    <t>CCEVeh877</t>
  </si>
  <si>
    <t>Frontier 4x2 Diesel TAB</t>
  </si>
  <si>
    <t>CCEVeh878</t>
  </si>
  <si>
    <t>CCEVeh879</t>
  </si>
  <si>
    <t>CCEVeh880</t>
  </si>
  <si>
    <t>Frontier 4x2 Diesel 6AB TAB</t>
  </si>
  <si>
    <t>CCEVeh881</t>
  </si>
  <si>
    <t>Frontier 4x2 Diesel 6AB TAM</t>
  </si>
  <si>
    <t>CCEVeh882</t>
  </si>
  <si>
    <t>Frontier 4x4 6AB TAB</t>
  </si>
  <si>
    <t>CCEVeh883</t>
  </si>
  <si>
    <t>Frontier 4x4 6AB TAM</t>
  </si>
  <si>
    <t>CCEVeh884</t>
  </si>
  <si>
    <t>CCEVeh885</t>
  </si>
  <si>
    <t>FORD EXPLORER ST</t>
  </si>
  <si>
    <t>CCEVeh886</t>
  </si>
  <si>
    <t>CCEVeh887</t>
  </si>
  <si>
    <t>CCEVeh888</t>
  </si>
  <si>
    <t>CCEVeh889</t>
  </si>
  <si>
    <t>CCEVeh890</t>
  </si>
  <si>
    <t>CCEVeh891</t>
  </si>
  <si>
    <t>CCEVeh892</t>
  </si>
  <si>
    <t>CCEVeh893</t>
  </si>
  <si>
    <t>CCEVeh894</t>
  </si>
  <si>
    <t>CCEVeh895</t>
  </si>
  <si>
    <t>CCEVeh896</t>
  </si>
  <si>
    <t xml:space="preserve">ARGO DRIVE </t>
  </si>
  <si>
    <t>FIAT</t>
  </si>
  <si>
    <t>CCEVeh897</t>
  </si>
  <si>
    <t xml:space="preserve">ARGO TREAKING </t>
  </si>
  <si>
    <t xml:space="preserve">FIAT </t>
  </si>
  <si>
    <t>CCEVeh898</t>
  </si>
  <si>
    <t>YLS- YARIS XL SEDAN CVT</t>
  </si>
  <si>
    <t>CCEVeh899</t>
  </si>
  <si>
    <t>YXS -YARIS XS SEDAN CVT</t>
  </si>
  <si>
    <t>CCEVeh900</t>
  </si>
  <si>
    <t>CLM- COROLLA 2.0 XLI MT</t>
  </si>
  <si>
    <t>CCEVeh901</t>
  </si>
  <si>
    <t>CXM- COROLLA 2.0 XEI MT</t>
  </si>
  <si>
    <t>CCEVeh902</t>
  </si>
  <si>
    <t>CCEVeh903</t>
  </si>
  <si>
    <t>CCEVeh904</t>
  </si>
  <si>
    <t>TP8- HILUX D,C,4X4 DIESEL AT 2.4 AT</t>
  </si>
  <si>
    <t>CCEVeh905</t>
  </si>
  <si>
    <t>CCEVeh906</t>
  </si>
  <si>
    <t>LC 78 CAMIONETA PASAJEROS</t>
  </si>
  <si>
    <t>CCEVeh907</t>
  </si>
  <si>
    <t>LC 79 DOBLE CABINA Y PLATON 4X4</t>
  </si>
  <si>
    <t>CCEVeh908</t>
  </si>
  <si>
    <t>ref. CA5073, Chasis Buseta, 4X2, hasta 30 pasajeros</t>
  </si>
  <si>
    <t>CCEVeh909</t>
  </si>
  <si>
    <t xml:space="preserve">ref. CA1181, Camion sencillo 4x2, hasta 10T carga util. </t>
  </si>
  <si>
    <t>CCEVeh910</t>
  </si>
  <si>
    <t>ref. CA3250D, Volqueta doble troque, 6X4, hasta 16T carga util.</t>
  </si>
  <si>
    <t>CCEVeh911</t>
  </si>
  <si>
    <t>JS3 PRO, camioneta 5 pasajeros</t>
  </si>
  <si>
    <t>CCEVeh912</t>
  </si>
  <si>
    <t>JS4 PRO, camioneta 5 pasajeros</t>
  </si>
  <si>
    <t>CCEVeh913</t>
  </si>
  <si>
    <t>JS2 PRO, camioneta 5 pasajeros</t>
  </si>
  <si>
    <t>CCEVeh914</t>
  </si>
  <si>
    <t xml:space="preserve">YLS- YARIS XL 
TP 1500CC 2AB ABS </t>
  </si>
  <si>
    <t>CCEVeh915</t>
  </si>
  <si>
    <t>YXS -YARIS XS
TP 1500CC 2AB ABS</t>
  </si>
  <si>
    <t>CCEVeh916</t>
  </si>
  <si>
    <t>TOYOTA COROLLA XL-I
MT 2000CC 7AB ABS</t>
  </si>
  <si>
    <t>CCEVeh917</t>
  </si>
  <si>
    <t>TOYOTA COROLLAXE-I
MT 2000CC 7AB ABS</t>
  </si>
  <si>
    <t>CCEVeh918</t>
  </si>
  <si>
    <t>TOYOTA COROLLA CROSSXL-I
TP 2000CC 7AB 4X2 R17</t>
  </si>
  <si>
    <t>CCEVeh919</t>
  </si>
  <si>
    <t xml:space="preserve">TOYOTA COROLLA CROSS XE-I
TP 2000CC 7AB 4X2 CT R18 </t>
  </si>
  <si>
    <t>CCEVeh920</t>
  </si>
  <si>
    <t>TOYOTA COROLLA XE-I HYBRID
TP 1800CC 7AB 4X2 R17</t>
  </si>
  <si>
    <t>CCEVeh921</t>
  </si>
  <si>
    <t>TOYOTA COROLLA CROSSSE-G HYBRID
TP 1800CC 7AB 4X2 CT R18</t>
  </si>
  <si>
    <t>CCEVeh922</t>
  </si>
  <si>
    <t>NRR 700P REWARD [189HP] MT 5200CC TD 4X2</t>
  </si>
  <si>
    <t>CCEVeh923</t>
  </si>
  <si>
    <t>CCEVeh924</t>
  </si>
  <si>
    <t>COLORADO LS CABINA
CHASIS SENCILLA 4x4
DIESEL</t>
  </si>
  <si>
    <t>CCEVeh925</t>
  </si>
  <si>
    <t>CCEVeh926</t>
  </si>
  <si>
    <t>CCEVeh927</t>
  </si>
  <si>
    <t>Renault Duster Intens 1.600</t>
  </si>
  <si>
    <t>CCEVeh928</t>
  </si>
  <si>
    <t>Renault Duster Intens 1.300</t>
  </si>
  <si>
    <t>CCEVeh929</t>
  </si>
  <si>
    <t>Renault Zen Intens 1.600</t>
  </si>
  <si>
    <t>CCEVeh930</t>
  </si>
  <si>
    <t>DUSTER ICONIC AT 1300CC T 4X2 6AB</t>
  </si>
  <si>
    <t>CCEVeh931</t>
  </si>
  <si>
    <t>Renault Captur Zen 2000</t>
  </si>
  <si>
    <t>CCEVeh932</t>
  </si>
  <si>
    <t>MATER [4] MAXI MT 2300CC [12PSJ]</t>
  </si>
  <si>
    <t>CCEVeh933</t>
  </si>
  <si>
    <t xml:space="preserve">Renault Nueva Kangoo </t>
  </si>
  <si>
    <t>CCEVeh934</t>
  </si>
  <si>
    <t>Ford Escape SE HEV</t>
  </si>
  <si>
    <t>CCEVeh935</t>
  </si>
  <si>
    <t>1.5%</t>
  </si>
  <si>
    <t>2.5%</t>
  </si>
  <si>
    <t>Ford Escape Titanium</t>
  </si>
  <si>
    <t>CCEVeh936</t>
  </si>
  <si>
    <t>Ford Explorer</t>
  </si>
  <si>
    <t>CCEVeh938</t>
  </si>
  <si>
    <t>Volkswagen Nivus Confortline</t>
  </si>
  <si>
    <t>CCEVeh939</t>
  </si>
  <si>
    <t>Volkswagen Nivus Highline</t>
  </si>
  <si>
    <t>CCEVeh940</t>
  </si>
  <si>
    <t>Volkswagen Trendline R16</t>
  </si>
  <si>
    <t>CCEVeh941</t>
  </si>
  <si>
    <t>Volkswagen Trendline R17</t>
  </si>
  <si>
    <t>CCEVeh942</t>
  </si>
  <si>
    <t>Volkswagen Confortline</t>
  </si>
  <si>
    <t>CCEVeh943</t>
  </si>
  <si>
    <t>Volkswagen T-Cross Confortline</t>
  </si>
  <si>
    <t>CCEVeh944</t>
  </si>
  <si>
    <t>Volkswagen T-Cross Confortline Plus</t>
  </si>
  <si>
    <t>CCEVeh945</t>
  </si>
  <si>
    <t>Volkswagen T-Cross Highline</t>
  </si>
  <si>
    <t>CCEVeh946</t>
  </si>
  <si>
    <t>Volkswagen T-Cross Trendline</t>
  </si>
  <si>
    <t>CCEVeh947</t>
  </si>
  <si>
    <t>CCEVeh948</t>
  </si>
  <si>
    <t>CCEVeh949</t>
  </si>
  <si>
    <t>FUSO CANTER 5.7 [FL] MTFUSO CANTER
5.7 [FL]
MT 3000CC TD 4X2 3000CC TD 4X2</t>
  </si>
  <si>
    <t>Fuso Canter</t>
  </si>
  <si>
    <t>CCEVeh950</t>
  </si>
  <si>
    <t>FUSO CANTER 6.0 MT 3000CC TD 4X4</t>
  </si>
  <si>
    <t>CCEVeh951</t>
  </si>
  <si>
    <t>FUSO CANTER 6.5 [FL] MT 3000CC TD 4X2</t>
  </si>
  <si>
    <t>CCEVeh952</t>
  </si>
  <si>
    <t>FUSO CANTER 6.5 [FL] MT 3000CC TD 4X2 [DC]</t>
  </si>
  <si>
    <t>CCEVeh953</t>
  </si>
  <si>
    <t>FUSO CANTER 7.5M [FL] MT 3000CC TD 4X2</t>
  </si>
  <si>
    <t>CCEVeh954</t>
  </si>
  <si>
    <t>FUSO CANTER 7.5L [FL] MT 3000CC TD 4X2</t>
  </si>
  <si>
    <t>CCEVeh955</t>
  </si>
  <si>
    <t>FUSO CANTER 8.5 MT 3000CC TD 4X2</t>
  </si>
  <si>
    <t>CCEVeh956</t>
  </si>
  <si>
    <t>Mitsubishi Montero Sport 3.0</t>
  </si>
  <si>
    <t>CCEVeh957</t>
  </si>
  <si>
    <t>Mitsubishi Montero Sport 2.5</t>
  </si>
  <si>
    <t>CCEVeh958</t>
  </si>
  <si>
    <t>Mitsubishi L200 GlS</t>
  </si>
  <si>
    <t xml:space="preserve">Mitsubishi </t>
  </si>
  <si>
    <t>CCEVeh962</t>
  </si>
  <si>
    <t>Staria panel</t>
  </si>
  <si>
    <t>CCEVeh963</t>
  </si>
  <si>
    <t>Staria pasajeros</t>
  </si>
  <si>
    <t>CCEVeh964</t>
  </si>
  <si>
    <t>Tucson NX4 Advance NT</t>
  </si>
  <si>
    <t>CCEVeh965</t>
  </si>
  <si>
    <t>Tucson NX4 Advance Plus AT</t>
  </si>
  <si>
    <t>CCEVeh966</t>
  </si>
  <si>
    <t>Tucson NX4 Attraction MT</t>
  </si>
  <si>
    <t>CCEVeh967</t>
  </si>
  <si>
    <t>Tucson NX4 Attraction AT</t>
  </si>
  <si>
    <t>CCEVeh968</t>
  </si>
  <si>
    <t>Tucson NX4 Premium AT</t>
  </si>
  <si>
    <t>CCEVeh969</t>
  </si>
  <si>
    <t>Colorado 4X4 TAB</t>
  </si>
  <si>
    <t>CCEVeh970</t>
  </si>
  <si>
    <t>Colorado 4X4 TAM</t>
  </si>
  <si>
    <t>CCEVeh971</t>
  </si>
  <si>
    <t>Hyundai Staria TAB</t>
  </si>
  <si>
    <t>CCEVeh972</t>
  </si>
  <si>
    <t>Hyundai Staria TAM</t>
  </si>
  <si>
    <t>CCEVeh973</t>
  </si>
  <si>
    <t>Colorado 4X2 TAB</t>
  </si>
  <si>
    <t>CCEVeh974</t>
  </si>
  <si>
    <t>Colorado 4X2 TAM</t>
  </si>
  <si>
    <t>CCEVeh975</t>
  </si>
  <si>
    <t>TRAILBLAZER [2] [FL] LT TP 2800CC 4X4 TD</t>
  </si>
  <si>
    <t>CCEVeh976</t>
  </si>
  <si>
    <t xml:space="preserve">V-DRIVE MECANICO </t>
  </si>
  <si>
    <t>CCEVeh977</t>
  </si>
  <si>
    <t>V-DRIVE AUTOMATICA</t>
  </si>
  <si>
    <t>CCEVeh978</t>
  </si>
  <si>
    <t>V-DRIVE MECANICO CONNECT</t>
  </si>
  <si>
    <t>CCEVeh979</t>
  </si>
  <si>
    <t>V-DRIVE AUTOMATICA CONNECT</t>
  </si>
  <si>
    <t>CCEVeh980</t>
  </si>
  <si>
    <t>Mitsubishi  Xpander 1.5L
AT 1500CC 4X2 2AB ABS</t>
  </si>
  <si>
    <t>CCEVeh981</t>
  </si>
  <si>
    <t>Mitsubishi  Xpander CROSS
AT 1500CC 4X2 2AB ABS TC</t>
  </si>
  <si>
    <t>CCEVeh982</t>
  </si>
  <si>
    <t>Ford   Explorer XLT</t>
  </si>
  <si>
    <t>CCEVeh983</t>
  </si>
  <si>
    <t>3.5%</t>
  </si>
  <si>
    <t>4.5%</t>
  </si>
  <si>
    <t>Ford   Explorer XLT Limited</t>
  </si>
  <si>
    <t>CCEVeh984</t>
  </si>
  <si>
    <t>Ford Bronco Sport Big Bend</t>
  </si>
  <si>
    <t>CCEVeh985</t>
  </si>
  <si>
    <t>Ford Bronco Sport Wildtrak</t>
  </si>
  <si>
    <t>CCEVeh986</t>
  </si>
  <si>
    <t>Ford  Ranger XL</t>
  </si>
  <si>
    <t>CCEVeh987</t>
  </si>
  <si>
    <t>CCEVeh988</t>
  </si>
  <si>
    <t>Volkswagen T-Cros Conforline pluis</t>
  </si>
  <si>
    <t xml:space="preserve">Volkswagen </t>
  </si>
  <si>
    <t>CCEVeh989</t>
  </si>
  <si>
    <t>COLORADO [FL] Z71 TP 2800CC 4X4 TD</t>
  </si>
  <si>
    <t>CCEVeh990</t>
  </si>
  <si>
    <t>NLR [124HP] MT 3000CC TD 4X2 AA ABS</t>
  </si>
  <si>
    <t>CCEVeh991</t>
  </si>
  <si>
    <t>CCEVeh992</t>
  </si>
  <si>
    <t>CCEVeh993</t>
  </si>
  <si>
    <t>CCEVeh994</t>
  </si>
  <si>
    <t>CCEVeh995</t>
  </si>
  <si>
    <t>CCEVeh996</t>
  </si>
  <si>
    <t>CCEVeh997</t>
  </si>
  <si>
    <t>FORD EDGE SEL</t>
  </si>
  <si>
    <t>CCEVeh998</t>
  </si>
  <si>
    <t>CCEVeh999</t>
  </si>
  <si>
    <t>FORD EXPLORER [6] ST TP 3000CC T CT TC 4X4</t>
  </si>
  <si>
    <t>CCEVeh1000</t>
  </si>
  <si>
    <t>FORD BRONCO BIG BEN</t>
  </si>
  <si>
    <t>CCEVeh1001</t>
  </si>
  <si>
    <t>FORD BRONCO WILDTRACK</t>
  </si>
  <si>
    <t>CCEVeh1002</t>
  </si>
  <si>
    <t xml:space="preserve">FORD EXPLORER </t>
  </si>
  <si>
    <t>CCEVeh1003</t>
  </si>
  <si>
    <t>CCEVeh1004</t>
  </si>
  <si>
    <t>FORD ESCAPE SEL</t>
  </si>
  <si>
    <t>CCEVeh1005</t>
  </si>
  <si>
    <t>FORD ESCAPE TITANIUM</t>
  </si>
  <si>
    <t>CCEVeh1006</t>
  </si>
  <si>
    <t>CCEVeh1007</t>
  </si>
  <si>
    <t>CCEVeh1008</t>
  </si>
  <si>
    <t>CCEVeh1009</t>
  </si>
  <si>
    <t>CCEVeh1010</t>
  </si>
  <si>
    <t>CCEVeh1011</t>
  </si>
  <si>
    <t>FORD RANGER XL DIESEL</t>
  </si>
  <si>
    <t>CCEVeh1012</t>
  </si>
  <si>
    <t>ref. CA1040, Camión Liviano, 4X2, hasta 2.5T carga util. Con A/A</t>
  </si>
  <si>
    <t>CCEVeh1013</t>
  </si>
  <si>
    <t xml:space="preserve">ref. CA1083, Camión Sencillo, 4X2, hasta 7.5T carga util. Con A/A
</t>
  </si>
  <si>
    <t>CCEVeh1014</t>
  </si>
  <si>
    <t>ref. CA1181M, Camion sencillo 4x2, hasta 10T carga util. Sin A/A</t>
  </si>
  <si>
    <t>CCEVeh1015</t>
  </si>
  <si>
    <t>ref. CA1181X, Camion sencillo 4x2, hasta 10T carga util. Full Equipo con elementos de seguridad pasiva</t>
  </si>
  <si>
    <t>CCEVeh1016</t>
  </si>
  <si>
    <t>ref. CA1183M, Camión Sencillo, 4X2, hasta 10T carga util. Sin A/A</t>
  </si>
  <si>
    <t>CCEVeh1017</t>
  </si>
  <si>
    <t xml:space="preserve">ref. CA1183X, Camión Sencillo, 4X2, hasta 10T carga util. Full Equipo con elementos de seguridad pasiva
</t>
  </si>
  <si>
    <t>CCEVeh1018</t>
  </si>
  <si>
    <t>ref. CA3250G, Volqueta doble troque, 6X4, hasta 16T carga util.</t>
  </si>
  <si>
    <t>CCEVeh1019</t>
  </si>
  <si>
    <t>ref. CA4250XD, Tractocamión, 6X4, hasta 33T carga util. Cabina de lujo</t>
  </si>
  <si>
    <t>CCEVeh1020</t>
  </si>
  <si>
    <t>ref. CA1250, Camión DobleTroque, 6X4, hasta 17T carga util.</t>
  </si>
  <si>
    <t>CCEVeh1021</t>
  </si>
  <si>
    <t>ref. CA1250X, Camión DobleTroque, 6X4, hasta 17T carga util.</t>
  </si>
  <si>
    <t>CCEVeh1022</t>
  </si>
  <si>
    <t>Camioneta BYD SONG PLUS DM-I GS AUTONOMIVA 1.150 KMS</t>
  </si>
  <si>
    <t>CCEVeh1026</t>
  </si>
  <si>
    <t>NUEVO Chasis Cabinado Hino Dutro Pro AT</t>
  </si>
  <si>
    <t>CCEVeh1029</t>
  </si>
  <si>
    <t>TRAVERSE [2] [FL] RS TP 3600CC 4X4</t>
  </si>
  <si>
    <t>CCEVeh1030</t>
  </si>
  <si>
    <t xml:space="preserve">ref. CA1083, Camión Sencillo, 4X2, hasta 6,5 T carga util. Con A/A
</t>
  </si>
  <si>
    <t>CCEVeh1031</t>
  </si>
  <si>
    <t>TRACKER [2] LS TP 1200CC T</t>
  </si>
  <si>
    <t>CCEVeh1032</t>
  </si>
  <si>
    <t>EQUINOX [3] [FL] RS TP 1500CC T 4X2 TC CR R19</t>
  </si>
  <si>
    <t>CCEVeh1033</t>
  </si>
  <si>
    <t>NHR [3] [FL] 700P REWARD [105HP] MT 3000CC TD 4X2 AA ABS 2AB</t>
  </si>
  <si>
    <t>CCEVeh1034</t>
  </si>
  <si>
    <t>CCEVeh1035</t>
  </si>
  <si>
    <t>CCEVeh1036</t>
  </si>
  <si>
    <t>PULSE DRIVE MECANICA</t>
  </si>
  <si>
    <t>CCEVeh1037</t>
  </si>
  <si>
    <t>CCEVeh1038</t>
  </si>
  <si>
    <t>JEEP COMPASS LONGITUD AT 1,3T</t>
  </si>
  <si>
    <t>CCEVeh1039</t>
  </si>
  <si>
    <t>JEEP WRANGLER UNLIMITED SAHARA TP 3600CC 4X4</t>
  </si>
  <si>
    <t>CCEVeh1040</t>
  </si>
  <si>
    <t>COMMANDER OVERLAND 1,3T</t>
  </si>
  <si>
    <t>CCEVeh1041</t>
  </si>
  <si>
    <t>RAM 700 BIG HORN DOBLE CABINA</t>
  </si>
  <si>
    <t>CCEVeh1042</t>
  </si>
  <si>
    <t>RAM 700SLT CS</t>
  </si>
  <si>
    <t>CCEVeh1043</t>
  </si>
  <si>
    <t>RAM 1500  DT 1500 BIG HORN CREW CAB 4X4 3,6 L ETORQ</t>
  </si>
  <si>
    <t>CCEVeh1044</t>
  </si>
  <si>
    <t>RAM 1500  DT BIG HORN CREW CAB
TP 6400CC V8 4X4</t>
  </si>
  <si>
    <t>CCEVeh1045</t>
  </si>
  <si>
    <t>FORD RANGER LIMITED FX4</t>
  </si>
  <si>
    <t>CCEVeh1046</t>
  </si>
  <si>
    <t>FORD RANGER RAPTOR</t>
  </si>
  <si>
    <t>CCEVeh1047</t>
  </si>
  <si>
    <t>HYUNDAI VENUE PREMIUM MT</t>
  </si>
  <si>
    <t>CCEVeh1048</t>
  </si>
  <si>
    <t>HYUNDAI VENUE LIMITED AT</t>
  </si>
  <si>
    <t>CCEVeh1049</t>
  </si>
  <si>
    <t>PALISADE LIMITED AT</t>
  </si>
  <si>
    <t>CCEVeh1050</t>
  </si>
  <si>
    <t>CHEVROLET NHR SAC</t>
  </si>
  <si>
    <t>CCEVeh1051</t>
  </si>
  <si>
    <t>CCEVeh1052</t>
  </si>
  <si>
    <t>CHEVROLET NHR CAC</t>
  </si>
  <si>
    <t>CCEVeh1053</t>
  </si>
  <si>
    <t>CCEVeh1054</t>
  </si>
  <si>
    <t>DUSTER ICONIC MT 1300CC T 4X4 6AB</t>
  </si>
  <si>
    <t>CCEVeh1055</t>
  </si>
  <si>
    <t>Automovil BYD QIN PLUS DM-i-GS AUTONOMIA HASTA 1.245 KMS</t>
  </si>
  <si>
    <t>CCEVeh1056</t>
  </si>
  <si>
    <t>Camione ta  Renault Captur Zen 4x2</t>
  </si>
  <si>
    <t>CCEVeh1057</t>
  </si>
  <si>
    <t>Camione ta  Renault Captur Intemn 4x2</t>
  </si>
  <si>
    <t>CCEVeh1058</t>
  </si>
  <si>
    <t>Camione ta  Renault Captur Iconic  4x2</t>
  </si>
  <si>
    <t>CCEVeh1059</t>
  </si>
  <si>
    <t>Camioneta Renault Duster Zen + TP</t>
  </si>
  <si>
    <t>CCEVeh1060</t>
  </si>
  <si>
    <t>Camioneta Renault Duster Intens</t>
  </si>
  <si>
    <t>CCEVeh1061</t>
  </si>
  <si>
    <t>Camioneta Renault Duster Outsider</t>
  </si>
  <si>
    <t>CCEVeh1062</t>
  </si>
  <si>
    <t>FRR 700P FORWARD [187HP] MT 5200CC TD 4X2 2AB AIRBAG</t>
  </si>
  <si>
    <t>CCEVeh1063</t>
  </si>
  <si>
    <t>FRR 700P FORWARD [187HP] MT 5200CC TD 4X2 AA ABS CAB EXTEND</t>
  </si>
  <si>
    <t>CCEVeh1064</t>
  </si>
  <si>
    <t>FVR [2] 700P FORWARD LWB Euro IV MT 7800CC TD 4X2 2AB AIRBAG</t>
  </si>
  <si>
    <t>CCEVeh1065</t>
  </si>
  <si>
    <t>FVR [2] 700P FORWARD XLONG MT 7800CC TD 4X2 ABS</t>
  </si>
  <si>
    <t>CCEVeh1066</t>
  </si>
  <si>
    <t>HYUNDAI ACCENT HB20S ADVANCE MT</t>
  </si>
  <si>
    <t>CCEVeh1067</t>
  </si>
  <si>
    <t>HYUNDAI ACCENT HB20S ADVANCE AT</t>
  </si>
  <si>
    <t>CCEVeh1068</t>
  </si>
  <si>
    <t>HYUNDAI GETZ HB20S ADVANCE MT</t>
  </si>
  <si>
    <t>CCEVeh1069</t>
  </si>
  <si>
    <t>HYUNDAI GETZ HB20S ADVANCE AT</t>
  </si>
  <si>
    <t>CCEVeh1070</t>
  </si>
  <si>
    <t>SUZUKI ALTO [2] [FL]</t>
  </si>
  <si>
    <t>SUZUKI</t>
  </si>
  <si>
    <t>CCEVeh1071</t>
  </si>
  <si>
    <t>SUZUKI ALTO [2] GLX</t>
  </si>
  <si>
    <t>CCEVeh1072</t>
  </si>
  <si>
    <t>SUZUKI BALENO
GL</t>
  </si>
  <si>
    <t>CCEVeh1073</t>
  </si>
  <si>
    <t>SUZUKI BALENO</t>
  </si>
  <si>
    <t>CCEVeh1074</t>
  </si>
  <si>
    <t>SUZUKI S.PRESSO
GA</t>
  </si>
  <si>
    <t>CCEVeh1075</t>
  </si>
  <si>
    <t>CCEVeh1076</t>
  </si>
  <si>
    <t>SUZUKI SWIFT [4]
GL</t>
  </si>
  <si>
    <t>CCEVeh1077</t>
  </si>
  <si>
    <t>CCEVeh1078</t>
  </si>
  <si>
    <t>SUZUKI SWIFT</t>
  </si>
  <si>
    <t>CCEVeh1079</t>
  </si>
  <si>
    <t>PULSE DRIVE AUTOMATICA</t>
  </si>
  <si>
    <t>CCEVeh1080</t>
  </si>
  <si>
    <t>CCEVeh1081</t>
  </si>
  <si>
    <t>SUZUKI VITARA GL</t>
  </si>
  <si>
    <t>CCEVeh1082</t>
  </si>
  <si>
    <t>CCEVeh1083</t>
  </si>
  <si>
    <t>SUZUKI VITARA GL ALL GRIP</t>
  </si>
  <si>
    <t>CCEVeh1084</t>
  </si>
  <si>
    <t>CCEVeh1085</t>
  </si>
  <si>
    <t>CCEVeh1086</t>
  </si>
  <si>
    <t>CCEVeh1087</t>
  </si>
  <si>
    <t>CCEVeh1088</t>
  </si>
  <si>
    <t>SUZUKI S-CROSS
GL 2WD</t>
  </si>
  <si>
    <t>CCEVeh1089</t>
  </si>
  <si>
    <t>CCEVeh1090</t>
  </si>
  <si>
    <t>SUZUKI XL7</t>
  </si>
  <si>
    <t>CCEVeh1091</t>
  </si>
  <si>
    <t>CCEVeh1092</t>
  </si>
  <si>
    <t>CCEVeh1093</t>
  </si>
  <si>
    <t>CCEVeh1094</t>
  </si>
  <si>
    <t>CITROEN C4 CACTUS FEEL</t>
  </si>
  <si>
    <t>Citroen</t>
  </si>
  <si>
    <t>CCEVeh1095</t>
  </si>
  <si>
    <t>CITROEN C5 AIRCROSS SHINE</t>
  </si>
  <si>
    <t>CCEVeh1096</t>
  </si>
  <si>
    <t>CCEVeh1097</t>
  </si>
  <si>
    <t>CCEVeh1098</t>
  </si>
  <si>
    <t>CCEVeh1099</t>
  </si>
  <si>
    <t>NUEVA FRONTIER MEC 4X4 DC DIESEL EURO 6 SE SPORT</t>
  </si>
  <si>
    <t>CCEVeh1100</t>
  </si>
  <si>
    <t>Delivery 9.170</t>
  </si>
  <si>
    <t>CCEVeh1101</t>
  </si>
  <si>
    <t>Delivery 11.180</t>
  </si>
  <si>
    <t>CCEVeh1102</t>
  </si>
  <si>
    <t>Delivery 11.180 VTR</t>
  </si>
  <si>
    <t>CCEVeh1103</t>
  </si>
  <si>
    <t>Constellation 17.280</t>
  </si>
  <si>
    <t>CCEVeh1104</t>
  </si>
  <si>
    <t>Constellation 17.280 LR</t>
  </si>
  <si>
    <t>CCEVeh1105</t>
  </si>
  <si>
    <t>Constellation 17.280 V - Tronic</t>
  </si>
  <si>
    <t>CCEVeh1106</t>
  </si>
  <si>
    <t>Constelation 19.360 TAZ</t>
  </si>
  <si>
    <t>CCEVeh1107</t>
  </si>
  <si>
    <t>Constellation 31.330 Corto</t>
  </si>
  <si>
    <t>CCEVeh1108</t>
  </si>
  <si>
    <t>6x4</t>
  </si>
  <si>
    <t>Constellation 31.330 Largo</t>
  </si>
  <si>
    <t>CCEVeh1109</t>
  </si>
  <si>
    <t>Constellation 17.280 Tractor</t>
  </si>
  <si>
    <t>CCEVeh1110</t>
  </si>
  <si>
    <t>Constellation 19.360</t>
  </si>
  <si>
    <t>CCEVeh1111</t>
  </si>
  <si>
    <t>Ford Escape SE Titaniun  4x4</t>
  </si>
  <si>
    <t>CCEVeh1112</t>
  </si>
  <si>
    <t>CCEVeh1113</t>
  </si>
  <si>
    <t>CCEVeh1114</t>
  </si>
  <si>
    <t>CCEVeh1115</t>
  </si>
  <si>
    <t>CCEVeh1116</t>
  </si>
  <si>
    <t>OROCH INTENS 1300CC</t>
  </si>
  <si>
    <t>CCEVeh1117</t>
  </si>
  <si>
    <t>OROCH CARGO MT 1300CC</t>
  </si>
  <si>
    <t>CCEVeh1118</t>
  </si>
  <si>
    <t>OROCH ZEN 1300CC</t>
  </si>
  <si>
    <t>CCEVeh1119</t>
  </si>
  <si>
    <t>CCEVeh1120</t>
  </si>
  <si>
    <t>CCEVeh1121</t>
  </si>
  <si>
    <t>FORD RANGER LIMITED BLACK</t>
  </si>
  <si>
    <t>CCEVeh1122</t>
  </si>
  <si>
    <t>RENAULT MASTER  [4] MAXI MT 2300 CC 4X2 AA-CARGA</t>
  </si>
  <si>
    <t>CCEVeh1123</t>
  </si>
  <si>
    <t>RENAULT MATER [4] PLUS MT 2300CC TD 4X2 AA-CARGA</t>
  </si>
  <si>
    <t>CCEVeh1124</t>
  </si>
  <si>
    <t>Autonomia aprox de 400 KM</t>
  </si>
  <si>
    <t>BYD IIDOLPHIN</t>
  </si>
  <si>
    <t>CCEVeh1125</t>
  </si>
  <si>
    <t>SILVERADO Z71 AT 5300CC 4X4</t>
  </si>
  <si>
    <t>CCEVeh1126</t>
  </si>
  <si>
    <t>MONTANA_LTZ</t>
  </si>
  <si>
    <t>CCEVeh1127</t>
  </si>
  <si>
    <t>MONTANA_PRAT</t>
  </si>
  <si>
    <t>CCEVeh1128</t>
  </si>
  <si>
    <t>CHEVROLET NKR [6] 700P REWARD LWB [150HP]MICROBUS EURO VI MT 3000CC TD 4X2 E6</t>
  </si>
  <si>
    <t>CCEVeh1129</t>
  </si>
  <si>
    <t>CHEVROLET NQR [6]  700P [BUSETON] [185HP] MT 5200CC TD 4X2 E6</t>
  </si>
  <si>
    <t>CCEVeh1130</t>
  </si>
  <si>
    <t>FORD 150 XLT</t>
  </si>
  <si>
    <t>CCEVeh1131</t>
  </si>
  <si>
    <t>FORD 150 XLT PLATINIUN</t>
  </si>
  <si>
    <t>CCEVeh1132</t>
  </si>
  <si>
    <t>FORD ESCAPE [4] ST LINE SELECT FHEV</t>
  </si>
  <si>
    <t>CCEVeh1133</t>
  </si>
  <si>
    <t>FORD ESCAPE [4] ST PLATINIUN FHEV</t>
  </si>
  <si>
    <t>CCEVeh1134</t>
  </si>
  <si>
    <t>NQR [2] [FL] 700P REWARD EURO VI</t>
  </si>
  <si>
    <t>CCEVeh1135</t>
  </si>
  <si>
    <t>NRR 700P REWARD [189HP] MT 5200CC TD 4X2 EURO VI</t>
  </si>
  <si>
    <t>CCEVeh1136</t>
  </si>
  <si>
    <t>FRR 700P FORWARD [210HP] EURO VI MT 5200CC TD 4X2</t>
  </si>
  <si>
    <t>CCEVeh1137</t>
  </si>
  <si>
    <r>
      <t>FVR [2] 700P FORWARD LWB Euro VI MT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 xml:space="preserve"> TD 4X2</t>
    </r>
  </si>
  <si>
    <t>CCEVeh1138</t>
  </si>
  <si>
    <t xml:space="preserve">FVZ 700P FORWARD [LARGO] Euro VI </t>
  </si>
  <si>
    <t>CCEVeh1139</t>
  </si>
  <si>
    <t>NPR [4] [FL] 700P REWARD [153HP] MT 5200CC TD 4X2 ABS EURO VI</t>
  </si>
  <si>
    <t>CCEVeh1140</t>
  </si>
  <si>
    <t>NKR [3] MBW EURO VI MT 3000CC TD 4X2</t>
  </si>
  <si>
    <t>CCEVeh1141</t>
  </si>
  <si>
    <t>NKR [3] LWB EURO VI MT 3000CC TD 4X2</t>
  </si>
  <si>
    <t>CCEVeh1142</t>
  </si>
  <si>
    <t xml:space="preserve"> NHR [3] 700P REWARD [150HP] EURO VI MT 3000CC TD 4X2</t>
  </si>
  <si>
    <t>CCEVeh1143</t>
  </si>
  <si>
    <t>NHR [3] 700P REWARD [150HP] EURO VI MT 3000CC TD 4X2 AA</t>
  </si>
  <si>
    <t>CCEVeh1144</t>
  </si>
  <si>
    <t xml:space="preserve"> NHR [3] 700P REWARD [150HP] EURO VI MT 3000CC TD 4X2 [DC]</t>
  </si>
  <si>
    <t>CCEVeh1145</t>
  </si>
  <si>
    <t>NHR [3] 700P REWARD [150HP] EURO VI MT 3000CC TD 4X2 AA AB</t>
  </si>
  <si>
    <t>CCEVeh1146</t>
  </si>
  <si>
    <t>NLR 700P REWARD [150HP] EURO VI MT 3000CC TD 4X2 AA</t>
  </si>
  <si>
    <t>CCEVeh1147</t>
  </si>
  <si>
    <t>JOY SEDAN LT MT 1400CC 2AB R14</t>
  </si>
  <si>
    <t>CCEVeh1148</t>
  </si>
  <si>
    <t>JOY HATCHBACK LT MT 1400CC 2AB R14</t>
  </si>
  <si>
    <t>CCEVeh1149</t>
  </si>
  <si>
    <t>TRACKER [3] TURBO RS AT 1800CC T</t>
  </si>
  <si>
    <t>CCEVeh1150</t>
  </si>
  <si>
    <t>MONTANA RS</t>
  </si>
  <si>
    <t>CCEVeh1151</t>
  </si>
  <si>
    <t>CCEVeh1152</t>
  </si>
  <si>
    <t>CCEVeh1153</t>
  </si>
  <si>
    <t>FVR [2] 700P FORWARD LWB Euro VI MT  TD 4X2</t>
  </si>
  <si>
    <t>CCEVeh1154</t>
  </si>
  <si>
    <t>FVZ 700P FORWARD [LARGO] Euro VI MT  TD 6X4</t>
  </si>
  <si>
    <t>CCEVeh1155</t>
  </si>
  <si>
    <t>CCEVeh1156</t>
  </si>
  <si>
    <t>CCEVeh1157</t>
  </si>
  <si>
    <t>FIAT ARGO DRIVE
MT 1300CC 5P 2AB AA ABS</t>
  </si>
  <si>
    <t>CCEVeh1158</t>
  </si>
  <si>
    <t>FORD BRONCO SPORT
BLACK DIAMOND
TP 1500CC T 4X4</t>
  </si>
  <si>
    <t>CCEVeh1159</t>
  </si>
  <si>
    <t>CCEVeh1160</t>
  </si>
  <si>
    <t>SUZUKI JIMNY [2]
GA
MT 1500CC 3P 2AB ABS</t>
  </si>
  <si>
    <t>Suzuki</t>
  </si>
  <si>
    <t>CCEVeh1161</t>
  </si>
  <si>
    <t>SUZUKI JIMNY [2]
GL
MT 1500CC 3P 2AB ABS</t>
  </si>
  <si>
    <t>CCEVeh1162</t>
  </si>
  <si>
    <t>SUZUKI JIMNY [2]
GLX
AT 1500CC 3P 2AB ABS</t>
  </si>
  <si>
    <t>CCEVeh1163</t>
  </si>
  <si>
    <t>SUZUKI S-CROSS [2]
GLX
TP 1400CC T 6AB ABS</t>
  </si>
  <si>
    <t>CCEVeh1164</t>
  </si>
  <si>
    <t xml:space="preserve">SUZUKI S-CROSS [2]
GLX ALL GRIP
MT 1400CC T 6AB </t>
  </si>
  <si>
    <t>CCEVeh1165</t>
  </si>
  <si>
    <t>SUZUKI S-CROSS [2]
GLX ALL GRIP
TP 1400CC T 6AB ABS</t>
  </si>
  <si>
    <t>CCEVeh1166</t>
  </si>
  <si>
    <t>SUZUKI GRAND VITARA [3] [FL]
SZ GLX SPORT</t>
  </si>
  <si>
    <t>CCEVeh1167</t>
  </si>
  <si>
    <t>CCEVeh1168</t>
  </si>
  <si>
    <t>CCEVeh1169</t>
  </si>
  <si>
    <t>PEUGEOT 2008 [2]
ACTIVE
TP 1200CC T R16</t>
  </si>
  <si>
    <t>PEUGEOT</t>
  </si>
  <si>
    <t>CCEVeh1170</t>
  </si>
  <si>
    <t>PEUGEOT 2008 [2]
ALLURE
TP 1200CC T R17 CT</t>
  </si>
  <si>
    <t>CCEVeh1171</t>
  </si>
  <si>
    <t>PEUGEOT 2008 [2]
GT LINE
TP 1200CC T R18 CT</t>
  </si>
  <si>
    <t>CCEVeh1172</t>
  </si>
  <si>
    <t>PEUGEOT 2008 [2]
STYLE
TP 1600CC T R16</t>
  </si>
  <si>
    <t>CCEVeh1173</t>
  </si>
  <si>
    <t>PEUGEOT 3008 [2] [FL]
ACTIVE
TP 1600CC T R17</t>
  </si>
  <si>
    <t>CCEVeh1174</t>
  </si>
  <si>
    <t>PEUGEOT 3008 [2] [FL]
ALLURE
TP 1600CC T CT R18</t>
  </si>
  <si>
    <t>CCEVeh1175</t>
  </si>
  <si>
    <t>PEUGEOT 3008 [2] [FL]
GT
TP 1600CC T CT R18</t>
  </si>
  <si>
    <t>CCEVeh1176</t>
  </si>
  <si>
    <t>PEUGEOT 5008 [FL]
GT LINE
TP 1600CC T CT</t>
  </si>
  <si>
    <t>CCEVeh1177</t>
  </si>
  <si>
    <t>JEEP RENEGADE LONGITUD</t>
  </si>
  <si>
    <t>CCEVeh1178</t>
  </si>
  <si>
    <t>JEEP COMPASS LONGITUDE</t>
  </si>
  <si>
    <t>CCEVeh1179</t>
  </si>
  <si>
    <t>CCEVeh1180</t>
  </si>
  <si>
    <t>JEEP COMMMANDER</t>
  </si>
  <si>
    <t>CCEVeh1181</t>
  </si>
  <si>
    <t>SUZUKI S-CROSS [2]
GLX
TP 1400CC T 6AB ABS 4X2</t>
  </si>
  <si>
    <t>CCEVeh1182</t>
  </si>
  <si>
    <t>SUZUKI S-CROSS [2]
GLX ALL GRIP
MT 1400CC T 6AB ABS 4X4</t>
  </si>
  <si>
    <t>CCEVeh1183</t>
  </si>
  <si>
    <t>SUZUKI S-CROSS [2]
GLX ALL GRIP
TP 1400CC T 6AB ABS 4X4 CT</t>
  </si>
  <si>
    <t>CCEVeh1184</t>
  </si>
  <si>
    <t>FORD RANGER [5]
XL
MT 2000CC TD 4X2</t>
  </si>
  <si>
    <t>CCEVeh1185</t>
  </si>
  <si>
    <t>FORD RANGER XL MT 2000 CC EURO VI</t>
  </si>
  <si>
    <t>CCEVeh1186</t>
  </si>
  <si>
    <t>FORD RANGER [5]
XLS
MT 2000CC TD 4X4</t>
  </si>
  <si>
    <t>CCEVeh1187</t>
  </si>
  <si>
    <t>FORD RANGER [5]
LIMITED+
AT 3000CC 4X4</t>
  </si>
  <si>
    <t>CCEVeh1188</t>
  </si>
  <si>
    <t>FORD RANGER [5]
XLT
AT 3000CC</t>
  </si>
  <si>
    <t>CCEVeh1189</t>
  </si>
  <si>
    <t>JMC VIGUS PLUS
JX1033TSED6 EURO VI
MT 2000CC TD 4X4</t>
  </si>
  <si>
    <t>JMC</t>
  </si>
  <si>
    <t>CCEVeh1190</t>
  </si>
  <si>
    <t>JMC VIGUS WORK
JX1035TS6
MT 2500CC TD 4X4 ABS</t>
  </si>
  <si>
    <t>CCEVeh1191</t>
  </si>
  <si>
    <t>FIAT MOBI
LIKE
MT 1000CC 5P 2AB ABS</t>
  </si>
  <si>
    <t>CCEVeh1192</t>
  </si>
  <si>
    <t>PEUGEOT EXPERT
2.0 HDI L3
MT 2000CC TD 2AB AA ABS</t>
  </si>
  <si>
    <t>CCEVeh1193</t>
  </si>
  <si>
    <t>NEW QASHQAI SENSE MEC 1.3 TURBO</t>
  </si>
  <si>
    <t>CCEVeh1194</t>
  </si>
  <si>
    <t>NEW QASHQAI SENSE AUT 1.3 TURBO</t>
  </si>
  <si>
    <t>CCEVeh1195</t>
  </si>
  <si>
    <t>NEW QASHQAI EXCLUSIVE AUT 1.3 TURBO</t>
  </si>
  <si>
    <t>CCEVeh1196</t>
  </si>
  <si>
    <t>NEW SENTRA ADVANCE AUT.</t>
  </si>
  <si>
    <t>CCEVeh1197</t>
  </si>
  <si>
    <t>FOTON AUMAN
FOTON AUMAN
BJ1166VKJFK-A3 [5150mm]
MT 4500CC TD 4X2</t>
  </si>
  <si>
    <t>CCEVeh1198</t>
  </si>
  <si>
    <t>INTERNATIONAL HV613
INTERNATIONAL HV613
FULL
MT 12400CC 6X4</t>
  </si>
  <si>
    <t>CCEVeh1199</t>
  </si>
  <si>
    <t>INTERNATIONAL HX620
INTERNATIONAL HX620
FULL
MT 12400CC 6X4</t>
  </si>
  <si>
    <t>CCEVeh1200</t>
  </si>
  <si>
    <t>INTERNATIONAL HV613
INTERNATIONAL HV613
PLUS UMX MT 12400CC 6X4</t>
  </si>
  <si>
    <t>CCEVeh1201</t>
  </si>
  <si>
    <t>Ford  Ranger XL MT 2000 CC EURO VI</t>
  </si>
  <si>
    <t>CCEVeh1202</t>
  </si>
  <si>
    <t>CCEVeh1203</t>
  </si>
  <si>
    <t>Ford Ranger XLS MT 2000 CC 4X4 EURO VI</t>
  </si>
  <si>
    <t>CCEVeh1204</t>
  </si>
  <si>
    <t>FORD RANGER LIMITED AT 3000 CC 4X4 EURO VI</t>
  </si>
  <si>
    <t>CCEVeh1205</t>
  </si>
  <si>
    <t>FORD RANGER XLT AT 3000 CC 4X4 EURO VI</t>
  </si>
  <si>
    <t>CCEVeh1206</t>
  </si>
  <si>
    <t>Mitsubishi L200 GLS SE</t>
  </si>
  <si>
    <t>CCEVeh1207</t>
  </si>
  <si>
    <t>Mercedes Benz Sprinter 315 CDI PANEL EURO VI MT 2000 CC 4X2 ABS</t>
  </si>
  <si>
    <t>CCEVeh1208</t>
  </si>
  <si>
    <t>NUEVA MASTER MAXI</t>
  </si>
  <si>
    <t>CCEVeh1209</t>
  </si>
  <si>
    <t>NUEVA MASTER PLUS CARGA</t>
  </si>
  <si>
    <t>CCEVeh1210</t>
  </si>
  <si>
    <t>TRAFIC TECHO BAJO MT 2000CC TD EURO VI-PASAJEROS</t>
  </si>
  <si>
    <t>CCEVeh1211</t>
  </si>
  <si>
    <t xml:space="preserve">TRAFIC TECHO ALTO MT 2000CC TD EURO VI- PASAJEROS </t>
  </si>
  <si>
    <t>CCEVeh1212</t>
  </si>
  <si>
    <t>Mercedes Benz Sprinter 515 SUSI CDI MT 2000CC 4X2 ABS</t>
  </si>
  <si>
    <t>CCEVeh1213</t>
  </si>
  <si>
    <t>FUSO FA 9.6 MT 2 Ejes-Furgon y Estacas</t>
  </si>
  <si>
    <t xml:space="preserve">Fuso </t>
  </si>
  <si>
    <t>CCEVeh1214</t>
  </si>
  <si>
    <t>L300 ZX 23.500</t>
  </si>
  <si>
    <t>CCEVeh1215</t>
  </si>
  <si>
    <t>L300 GR -S 3.500</t>
  </si>
  <si>
    <t>CCEVeh1216</t>
  </si>
  <si>
    <t xml:space="preserve">FORTUNER 2400 DIESEL SRV </t>
  </si>
  <si>
    <t>CCEVeh1217</t>
  </si>
  <si>
    <t xml:space="preserve">HILUX 2700 GLS </t>
  </si>
  <si>
    <t>CCEVeh1218</t>
  </si>
  <si>
    <t xml:space="preserve">YARIS SEDAN XS 1500 </t>
  </si>
  <si>
    <t>CCEVeh1219</t>
  </si>
  <si>
    <t>YARIS CROSS XS</t>
  </si>
  <si>
    <t>CCEVeh1220</t>
  </si>
  <si>
    <t>YARIS CROSS XLS</t>
  </si>
  <si>
    <t>CCEVeh1221</t>
  </si>
  <si>
    <t xml:space="preserve">COROLLA SEDAN XL 1 HV </t>
  </si>
  <si>
    <t>CCEVeh1222</t>
  </si>
  <si>
    <r>
      <t>FVR [2] 700P FORWARD [CORTO] Euro VI MT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 xml:space="preserve"> TD 4X2</t>
    </r>
  </si>
  <si>
    <t>CCEVeh1223</t>
  </si>
  <si>
    <r>
      <t xml:space="preserve">FVZ 700P FORWARD [CORTO] Euro VI MT 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>TD 6X4</t>
    </r>
  </si>
  <si>
    <t>CCEVeh1224</t>
  </si>
  <si>
    <t>CCEVeh1225</t>
  </si>
  <si>
    <t>COLORADO CD 4X2 WT MT EURO VI</t>
  </si>
  <si>
    <t>CCEVeh1226</t>
  </si>
  <si>
    <t>COLORADO CD 4X4 WT MT EURO VI</t>
  </si>
  <si>
    <t>CCEVeh1227</t>
  </si>
  <si>
    <t>COLORADO CD 4X4 WT AT EURO VI</t>
  </si>
  <si>
    <t>CCEVeh1228</t>
  </si>
  <si>
    <t>COLORADO CD 4X4 Z71 AT EURO VI</t>
  </si>
  <si>
    <t>CCEVeh1229</t>
  </si>
  <si>
    <t>COLORADO CD 4X4 LTZ AT EURO VI</t>
  </si>
  <si>
    <t>CCEVeh1230</t>
  </si>
  <si>
    <t>COLORADO CD 4X4 HC AT EURO VI</t>
  </si>
  <si>
    <t>CCEVeh1231</t>
  </si>
  <si>
    <t>NPR [4] 700P [BUSETA] [172HP] EURO VI MT 3000CC TD 4X2 [INT]</t>
  </si>
  <si>
    <t>CCEVeh1232</t>
  </si>
  <si>
    <t>Staria panel 3.5L Carga</t>
  </si>
  <si>
    <t>CCEVeh1233</t>
  </si>
  <si>
    <t>Staria panel 2.2L Pasajeros</t>
  </si>
  <si>
    <t>CCEVeh1234</t>
  </si>
  <si>
    <t>Staria panel 2.2L Carga</t>
  </si>
  <si>
    <t>CCEVeh1235</t>
  </si>
  <si>
    <t>Staria pasajeros 2.2 Pasajeros</t>
  </si>
  <si>
    <t>CCEVeh1236</t>
  </si>
  <si>
    <t>Staria panel 3.5L Pasajeros</t>
  </si>
  <si>
    <t>CCEVeh1237</t>
  </si>
  <si>
    <t>CCEVeh1238</t>
  </si>
  <si>
    <t>HYUNDAI CRETA
PREMIUM
AT 1500CC 4X2 6AB</t>
  </si>
  <si>
    <t>CCEVeh1239</t>
  </si>
  <si>
    <t>HYUNDAI VENUE
LIMITED
AT 1600CC 4X2 6AB ABS R17</t>
  </si>
  <si>
    <t>CCEVeh1240</t>
  </si>
  <si>
    <t>HYUNDAI KONA PREMIUM HYBRID
TP 1600CC 4X2 6AB ABS</t>
  </si>
  <si>
    <t>CCEVeh1241</t>
  </si>
  <si>
    <t>HYUNDAI KONA
LIMITED HYBRID
TP 1600CC 4X2 6AB ABS TC</t>
  </si>
  <si>
    <t>CCEVeh1242</t>
  </si>
  <si>
    <t xml:space="preserve">ref. 1060, Camión Sencillo, 4X2, hasta 6 T carga util. Con A/A
</t>
  </si>
  <si>
    <t>CCEVeh1243</t>
  </si>
  <si>
    <t xml:space="preserve">ref. 1070, Camión Sencillo, 4X2, hasta 7 T carga util. Con A/A
</t>
  </si>
  <si>
    <t>CCEVeh1244</t>
  </si>
  <si>
    <t>FORD ESCAPE [4]
ST - LINE SELECT
AT 2500CC CT 4X4</t>
  </si>
  <si>
    <t>CCEVeh1245</t>
  </si>
  <si>
    <t>FORD ESCAPE [4]
ACTIVE ECOBOOST
AT 1500CC T 4X2</t>
  </si>
  <si>
    <t>CCEVeh1246</t>
  </si>
  <si>
    <t>CCEVeh1247</t>
  </si>
  <si>
    <t>CITROEN C3 [3]
FEEL MT 1600CC 2AB ABS</t>
  </si>
  <si>
    <t>CCEVeh1248</t>
  </si>
  <si>
    <t>CITROEN C3 [3]
SHINE
AT 1600CC 2AB ABS</t>
  </si>
  <si>
    <t>CCEVeh1249</t>
  </si>
  <si>
    <t>CITROEN C4 [3]
CITROEN C4 [3]
CACTUS SHINE
TP 1600CC T 5P 6AB ABS</t>
  </si>
  <si>
    <t>CCEVeh1250</t>
  </si>
  <si>
    <t>SUZUKI S-CROSS [2]
GLX ALL GRIP
MT 1400CC T 6AB ABS 4X4 CT</t>
  </si>
  <si>
    <t>CCEVeh1251</t>
  </si>
  <si>
    <t>CCEVeh1252</t>
  </si>
  <si>
    <t>JEEP COMPASS [2]
LIMITED PLUS
AT 1300CC T CT TC</t>
  </si>
  <si>
    <t>CCEVeh1253</t>
  </si>
  <si>
    <t>JEEP COMPASS [2] [FL]LONGITUDE
TP 1300CC T 6AB CT TC</t>
  </si>
  <si>
    <t>CCEVeh1254</t>
  </si>
  <si>
    <t>JEEP RENEGADE
LONGITUDE
AT 1300CC T 4X2</t>
  </si>
  <si>
    <t>CCEVeh1255</t>
  </si>
  <si>
    <t>SUZUKI FRONX
GLX
MT 1500CC 6AB ABS 4X2</t>
  </si>
  <si>
    <t>CCEVeh1256</t>
  </si>
  <si>
    <t>CCEVeh1257</t>
  </si>
  <si>
    <t>SUZUKI GRAND VITARA
GLX 
AT 1500CC 6AB 4X2</t>
  </si>
  <si>
    <t>CCEVeh1258</t>
  </si>
  <si>
    <t>SUZUKI GRAND VITARA
GLX 
MT 1500CC 6AB 4X2</t>
  </si>
  <si>
    <t>CCEVeh1259</t>
  </si>
  <si>
    <t>CCEVeh1260</t>
  </si>
  <si>
    <t>CCEVeh1261</t>
  </si>
  <si>
    <t>CITROEN C3 [3] [FL]
FEEL
MT 1600CC 2AB ABS</t>
  </si>
  <si>
    <t>CCEVeh1262</t>
  </si>
  <si>
    <t>CITROEN C-ELYSEE
FEEL
MT 1600CC 2AB R15</t>
  </si>
  <si>
    <t>CCEVeh1263</t>
  </si>
  <si>
    <t>CITROEN C-ELYSEE
SHINE
TP 1600CC 4AB R16</t>
  </si>
  <si>
    <t>CCEVeh1264</t>
  </si>
  <si>
    <t>CCEVeh1265</t>
  </si>
  <si>
    <t>FORD RANGER [5]
XLS PLUS
MT 2000CC TD 4X4 EURO VI</t>
  </si>
  <si>
    <t>CCEVeh1266</t>
  </si>
  <si>
    <t>FORD RANGER [5]
XLT
AT 2000CC 4X4 EURO VI</t>
  </si>
  <si>
    <t>CCEVeh1267</t>
  </si>
  <si>
    <t>CCEVeh1268</t>
  </si>
  <si>
    <t>MAZDA 3 [4] TOURING MHEV TP 2000CC 7AB</t>
  </si>
  <si>
    <t>CCEVeh1269</t>
  </si>
  <si>
    <t>MAZDA 3 [4] GRAND TOURING MHEV TP 2000CC 7AB CT TC</t>
  </si>
  <si>
    <t>CCEVeh1270</t>
  </si>
  <si>
    <t>MAZDA CX30 TOURING MHEV [FL] TP 2000CC 7AB R18 CT 4X2</t>
  </si>
  <si>
    <t>CCEVeh1271</t>
  </si>
  <si>
    <t>MAZDA CX30 GRAND TOURING HYBRID TP 2000CC 7AB R18 TC CT</t>
  </si>
  <si>
    <t>CCEVeh1272</t>
  </si>
  <si>
    <t>MAZDA CX30 GRAND TOURING LX TP 2000CC 7AB R18 TC CT</t>
  </si>
  <si>
    <t>CCEVeh1273</t>
  </si>
  <si>
    <t>Van Sprinter 315 CDI  [12PSJ] EURO VI MT 2000CC 4X2 ABS</t>
  </si>
  <si>
    <t>CCEVeh1274</t>
  </si>
  <si>
    <t>MERCEDES BENZ 415 CDI [14PSJ] EURO VI MT 2000CC 4X2 ABS</t>
  </si>
  <si>
    <t>CCEVeh1275</t>
  </si>
  <si>
    <t>MERCEDES BENZ LO 916 MT 4800CC T 4X2 [INT] [37-</t>
  </si>
  <si>
    <t>CCEVeh1276</t>
  </si>
  <si>
    <t>MERCEDES BENZ LO916 MT 4800CC T 4X2 [URB]</t>
  </si>
  <si>
    <t>CCEVeh1277</t>
  </si>
  <si>
    <t>MERCEDES BENZ 1619 MT 4800CC T 4X2 [INT] [45-</t>
  </si>
  <si>
    <t>CCEVeh1278</t>
  </si>
  <si>
    <t>MERCEDES BENZ O500 RS 1938 AT 12800CC 4X2 [INT] [42-</t>
  </si>
  <si>
    <t>CCEVeh1279</t>
  </si>
  <si>
    <t>MERCEDES BENZ ATEGO 1726K MT 7200CC TD 4X2 ABS</t>
  </si>
  <si>
    <t>CCEVeh1280</t>
  </si>
  <si>
    <t xml:space="preserve">COROLLA SEDAN XLi </t>
  </si>
  <si>
    <t>CCEVeh1281</t>
  </si>
  <si>
    <t>CCEVeh1282</t>
  </si>
  <si>
    <t xml:space="preserve">COROLLA GR S </t>
  </si>
  <si>
    <t>CCEVeh1283</t>
  </si>
  <si>
    <t xml:space="preserve">COROLLA CROSS XE-I
</t>
  </si>
  <si>
    <t>CCEVeh1284</t>
  </si>
  <si>
    <t xml:space="preserve">COROLLA CROSS XE-I HYBRID
</t>
  </si>
  <si>
    <t>CCEVeh1285</t>
  </si>
  <si>
    <t xml:space="preserve">COROLLA CROSS SEG 
</t>
  </si>
  <si>
    <t>CCEVeh1286</t>
  </si>
  <si>
    <t>CCEVeh1287</t>
  </si>
  <si>
    <t>CCEVeh1288</t>
  </si>
  <si>
    <t>FORTUNER SRV 4X2 DIESEL 2.4</t>
  </si>
  <si>
    <t>CCEVeh1289</t>
  </si>
  <si>
    <t>FORTUNER SRV 2.8 DIESEL AT</t>
  </si>
  <si>
    <t>CCEVeh1290</t>
  </si>
  <si>
    <t>LAND CRUISER LC 300 ZX DIESEL</t>
  </si>
  <si>
    <t>CCEVeh1291</t>
  </si>
  <si>
    <t>LAND CRUISER LC 300 ZX GASOLINA</t>
  </si>
  <si>
    <t>CCEVeh1292</t>
  </si>
  <si>
    <t>CCEVeh1293</t>
  </si>
  <si>
    <t>CCEVeh1294</t>
  </si>
  <si>
    <t>HILUX D,C,4X4 DIESEL AT 2.4 AT</t>
  </si>
  <si>
    <t>CCEVeh1295</t>
  </si>
  <si>
    <t>CCEVeh1296</t>
  </si>
  <si>
    <t>CCEVeh1297</t>
  </si>
  <si>
    <t xml:space="preserve">YARIS HB XS </t>
  </si>
  <si>
    <t>CCEVeh1298</t>
  </si>
  <si>
    <t>YARIS HB S</t>
  </si>
  <si>
    <t>CCEVeh1299</t>
  </si>
  <si>
    <t>CCEVeh1300</t>
  </si>
  <si>
    <t>CCEVeh1301</t>
  </si>
  <si>
    <t>SPIN LTZ AT 4X2</t>
  </si>
  <si>
    <t>CCEVeh1302</t>
  </si>
  <si>
    <t xml:space="preserve">NEW URVAN TECHO ALTO </t>
  </si>
  <si>
    <t xml:space="preserve">Nissan </t>
  </si>
  <si>
    <t>CCEVeh1303</t>
  </si>
  <si>
    <t xml:space="preserve">NO </t>
  </si>
  <si>
    <t>CCEVeh1304</t>
  </si>
  <si>
    <t>CCEVeh1305</t>
  </si>
  <si>
    <t>CCEVeh1306</t>
  </si>
  <si>
    <t>NUEVA FRONTIER AUT 4X4 DC DIESEL EURO 6 SE SPORT</t>
  </si>
  <si>
    <t>CCEVeh1307</t>
  </si>
  <si>
    <t>CCEVeh1308</t>
  </si>
  <si>
    <t>CCEVeh1309</t>
  </si>
  <si>
    <t xml:space="preserve">NEW PATHFINDER EXCLUSIVE 3,5L </t>
  </si>
  <si>
    <t>CCEVeh1310</t>
  </si>
  <si>
    <t>CHASIS FOTON AUMAN
FOTON AUMAN
BJ1166VKJFK-A3 [5150mm]
MT 4500CC TD 4X2 - ESTACAS</t>
  </si>
  <si>
    <t>CCEVeh1311</t>
  </si>
  <si>
    <t>CHASIS FOTON AUMAN
FOTON AUMAN
BJ1166VKJFK-A3 [5150mm]
MT 4500CC TD 4X2 - FURGON</t>
  </si>
  <si>
    <t>CCEVeh1312</t>
  </si>
  <si>
    <t>CHASIS FOTON AUMAN
FOTON AUMAN
BJ3259DLPKB-AA
AT 11800CC 6X4 EURO VI - ESTACAS</t>
  </si>
  <si>
    <t>CCEVeh1313</t>
  </si>
  <si>
    <t>CHASIS FOTON AUMAN
FOTON AUMAN
BJ3259DLPKB-AA
AT 11800CC 6X4 EURO VI - FURGON</t>
  </si>
  <si>
    <t>CCEVeh1314</t>
  </si>
  <si>
    <t>CHASIS FOTON AUMAN
FOTON AUMAN
BJ1166VKJFK-A3 [5150mm]
MT 4500CC TD 4X2</t>
  </si>
  <si>
    <t>CCEVeh1315</t>
  </si>
  <si>
    <t>CHASIS FOTON AUMAN
FOTON AUMAN
BJ3259DLPKB-AA
AT 11800CC 6X4 EURO VI</t>
  </si>
  <si>
    <t>CCEVeh1316</t>
  </si>
  <si>
    <t>CAMIONETA PASAJEROS/STATION WAGON YUAN PLUS EV 480 GS</t>
  </si>
  <si>
    <t>CCEVeh1317</t>
  </si>
  <si>
    <t>COROLLA CROSS XEI 1.8 HEV 4X2 E-CVT</t>
  </si>
  <si>
    <t>CCEVeh1318</t>
  </si>
  <si>
    <t>COROLLA CROSS SEG 1.8 HEV 4X2 E-CV</t>
  </si>
  <si>
    <t>CCEVeh1319</t>
  </si>
  <si>
    <t>RAV4 XLE 2.5 HEV 4X4 E-CVT</t>
  </si>
  <si>
    <t>CCEVeh1320</t>
  </si>
  <si>
    <t>CCEVeh1321</t>
  </si>
  <si>
    <t>CCEVeh1322</t>
  </si>
  <si>
    <t>1 a 1,2 ton</t>
  </si>
  <si>
    <t>CCEVeh1323</t>
  </si>
  <si>
    <t>CCEVeh1324</t>
  </si>
  <si>
    <t>CCEVeh1325</t>
  </si>
  <si>
    <t>CCEVeh1326</t>
  </si>
  <si>
    <t>MERCEDES BENZ LO 916   EURO VI [INT]MODELO 2025</t>
  </si>
  <si>
    <t>CCEVeh1327</t>
  </si>
  <si>
    <t xml:space="preserve"> SI </t>
  </si>
  <si>
    <t xml:space="preserve"> NO </t>
  </si>
  <si>
    <t xml:space="preserve"> No </t>
  </si>
  <si>
    <t>MERCEDES BENZ OF 1619 EURO VI [INT] MODELO 2025</t>
  </si>
  <si>
    <t>CCEVeh1328</t>
  </si>
  <si>
    <t>MERCEDES BENZ LO916 MT 4800CC T 4X2 [URB] MODELO 2025 EURO VI</t>
  </si>
  <si>
    <t>CCEVeh1329</t>
  </si>
  <si>
    <t>FUSSO CANTER 7.5 EURO VI MODELO 2025</t>
  </si>
  <si>
    <t xml:space="preserve">FUSSO </t>
  </si>
  <si>
    <t>CCEVeh1330</t>
  </si>
  <si>
    <t>Mitsubishi L200 TRITON GLX MT PLUS EURO VI</t>
  </si>
  <si>
    <t>CCEVeh1331</t>
  </si>
  <si>
    <t>Mitsubishi L200 TRITON GLS AT PLUS EURO VI</t>
  </si>
  <si>
    <t>CCEVeh1332</t>
  </si>
  <si>
    <t>Mitsubishi OUTLANDER 2.5 L  4X2 AT</t>
  </si>
  <si>
    <t>CCEVeh1333</t>
  </si>
  <si>
    <t>Entre 151 y 199</t>
  </si>
  <si>
    <t>Mitsubishi OUTLANDER 2.5 L  4X4 AT</t>
  </si>
  <si>
    <t>CCEVeh1334</t>
  </si>
  <si>
    <t>CCEVeh1335</t>
  </si>
  <si>
    <t xml:space="preserve">Automovil marca BYD SEAGULL GL </t>
  </si>
  <si>
    <t>CCEVeh1336</t>
  </si>
  <si>
    <t>Ford Escape ST-LINE- FHEV</t>
  </si>
  <si>
    <t>CCEVeh1337</t>
  </si>
  <si>
    <t>Ford Escape FL-  ST-LINE- FHEV 4X2</t>
  </si>
  <si>
    <t>CCEVeh1338</t>
  </si>
  <si>
    <t>Ford Escape ST-ACTIVE AT 4X42</t>
  </si>
  <si>
    <t>CCEVeh1339</t>
  </si>
  <si>
    <t>RENAULT KWID E-TECH AT 27KW 6AB ABS</t>
  </si>
  <si>
    <t>CCEVeh1340</t>
  </si>
  <si>
    <t>MEGANE E-TECH AT 160KW 4X2 ABS</t>
  </si>
  <si>
    <t>CCEVeh1341</t>
  </si>
  <si>
    <t>MASTER E-TECH</t>
  </si>
  <si>
    <t>CCEVeh1342</t>
  </si>
  <si>
    <t>Autonomia aprox de 315 KM</t>
  </si>
  <si>
    <t>E-transit ELECTRIVA</t>
  </si>
  <si>
    <t>CCEVeh1343</t>
  </si>
  <si>
    <t>NUEVA FRONTIER MEC 4X4 DC DIESEL EURO 6 XE</t>
  </si>
  <si>
    <t>CCEVeh1344</t>
  </si>
  <si>
    <t>N11D
LCK6116H [42 PSJ]
MT 6700CC EURO VI MECANICO</t>
  </si>
  <si>
    <t>ZHONG TONG</t>
  </si>
  <si>
    <t>CCEVeh1345</t>
  </si>
  <si>
    <t>ASR</t>
  </si>
  <si>
    <t>N11D
LCK6116H [35 PSJ]
MT 6700CC EURO VI MECANICO</t>
  </si>
  <si>
    <t>CCEVeh1346</t>
  </si>
  <si>
    <t>N8.5D   [29 PSJ] MT 3600CC A/C VI MECANICO</t>
  </si>
  <si>
    <t>CCEVeh1347</t>
  </si>
  <si>
    <t>TOANO   [16 PSJ]  2800CC A/C VI AT</t>
  </si>
  <si>
    <t>CCEVeh1348</t>
  </si>
  <si>
    <t>CHASIS INTERNATIONAL HV507 4X4 SFA [330HP] EPA 2024 MOD 2025</t>
  </si>
  <si>
    <t>INCLUIDO</t>
  </si>
  <si>
    <t>CHASIS INTERNATIONAL MV607 4X2 EPA21 MT TD 4X2 MOD 2025</t>
  </si>
  <si>
    <t>CHASIS INTERNATIONAL HV607 EPA21 MT 8900CC 6X4 MOD 2025</t>
  </si>
  <si>
    <t>6X4</t>
  </si>
  <si>
    <t>PRADO TX 2.8 DIESEL 4X4 AT</t>
  </si>
  <si>
    <t>Entre 200 y 250</t>
  </si>
  <si>
    <t>PRADO TX-L 2.8 DIESEL 4X4 AT</t>
  </si>
  <si>
    <t>PRADO WX 2.8 DIESEL 4X4 AT</t>
  </si>
  <si>
    <t>PRADO VX 2.8 DIESEL 4X4 AT</t>
  </si>
  <si>
    <t>NEW KIA PICANTO ZENITH MT</t>
  </si>
  <si>
    <t>KIA</t>
  </si>
  <si>
    <t>NEW KIA PICANTO ZENITH AT</t>
  </si>
  <si>
    <t xml:space="preserve">FORD RANGER  XL [5] </t>
  </si>
  <si>
    <t xml:space="preserve">FORD RANGER XLT [5] </t>
  </si>
  <si>
    <t>KIA SPORTAGE ZENITH</t>
  </si>
  <si>
    <t xml:space="preserve">K3 SEDAN DESIRE </t>
  </si>
  <si>
    <t>K3 SEDAN VIBRANT AT</t>
  </si>
  <si>
    <t>K3 SEDAN ZENITH AT</t>
  </si>
  <si>
    <t>K3 SEDAN GT LINE</t>
  </si>
  <si>
    <t>K3 CROSS  VIBRANT AT</t>
  </si>
  <si>
    <t>K3 CROSS ZENITH AT</t>
  </si>
  <si>
    <t xml:space="preserve">K3 CROSS GT LINE AT </t>
  </si>
  <si>
    <t xml:space="preserve">4x2 </t>
  </si>
  <si>
    <t>MS Bus (WB 4,4) E VI</t>
  </si>
  <si>
    <t>MS Bus (WB 4,9) E VI</t>
  </si>
  <si>
    <t>CCEVeh1349</t>
  </si>
  <si>
    <t>CCEVeh1350</t>
  </si>
  <si>
    <t>CCEVeh1351</t>
  </si>
  <si>
    <t>CCEVeh1352</t>
  </si>
  <si>
    <t>CCEVeh1353</t>
  </si>
  <si>
    <t>CCEVeh1354</t>
  </si>
  <si>
    <t>CCEVeh1355</t>
  </si>
  <si>
    <t>CCEVeh1356</t>
  </si>
  <si>
    <t>CCEVeh1357</t>
  </si>
  <si>
    <t>CCEVeh1358</t>
  </si>
  <si>
    <t>CCEVeh1359</t>
  </si>
  <si>
    <t>CCEVeh1360</t>
  </si>
  <si>
    <t>FORTUNER SR 2.4 DIESEL 4X2 AT</t>
  </si>
  <si>
    <t xml:space="preserve">FORTUNER SR 2.8 DIESEL 4X4 AT </t>
  </si>
  <si>
    <t>FORTUNER SRV 2.8 DIESEL 4X4 AT</t>
  </si>
  <si>
    <t xml:space="preserve">solicitud de inclusion mes de octubre realziada por el proveedor </t>
  </si>
  <si>
    <t xml:space="preserve">solicitud de modificacion mes de octubre realziada por el proveedor </t>
  </si>
  <si>
    <t xml:space="preserve">solicitud de inclusion mes de octubre realzada por el proveedor </t>
  </si>
  <si>
    <t xml:space="preserve">Fecha ultima modificacion </t>
  </si>
  <si>
    <t>PERCENTIL 30</t>
  </si>
  <si>
    <t>PERCENTIL 50</t>
  </si>
  <si>
    <t>Precio del Vehiculo con descuento</t>
  </si>
  <si>
    <t>Intervalo de precios formula (Percentil 30 / 70)</t>
  </si>
  <si>
    <t>Check Revisión Proveedores Unicos por Intervalo</t>
  </si>
  <si>
    <t>Intervalo de precios formula (Percentil 50)</t>
  </si>
  <si>
    <t>Percentil 30-70</t>
  </si>
  <si>
    <t>Cant Proveedores en intervalos</t>
  </si>
  <si>
    <t>Percentil 50%</t>
  </si>
  <si>
    <t>Cantidad proveedores en intervalos</t>
  </si>
  <si>
    <t>Llave</t>
  </si>
  <si>
    <t>Limite 30%</t>
  </si>
  <si>
    <t>Limite 70%</t>
  </si>
  <si>
    <t>Limite 50%</t>
  </si>
  <si>
    <t>Otros Tipos de Vehículos_Camión_Cabina Sencilla</t>
  </si>
  <si>
    <t>Otros Tipos de Vehículos_Remolcadores_3 Ejes</t>
  </si>
  <si>
    <t>Otros Tipos de Vehículos_Volqueta_2 Ejes</t>
  </si>
  <si>
    <t>Otros Tipos de Vehículos_Volqueta_3 Ejes</t>
  </si>
  <si>
    <t>Otros Tipos de Vehículos_Volqueta_4 Ejes</t>
  </si>
  <si>
    <t>Otros Tipos de Vehículos_Remolcadores_2 Ejes</t>
  </si>
  <si>
    <t>Vehículos Convencionales_Automóviles_Hatchback</t>
  </si>
  <si>
    <t>Vehículos Convencionales_Camperos/Camionetas_4x2</t>
  </si>
  <si>
    <t>Vehículos Convencionales_Camperos/Camionetas_4x4</t>
  </si>
  <si>
    <t>Vehículos Convencionales_Pick Up_PICKUP DOBLE CAB - PLATON</t>
  </si>
  <si>
    <t>Vehículos Convencionales_Pick Up_PICKUP SENCILLA - PLATON</t>
  </si>
  <si>
    <t>Vehículos Convencionales_Vehículos Destinados al Transporte de Carga Liviana_Van</t>
  </si>
  <si>
    <t>Vehículos Convencionales_Vehículos Destinados al Transporte de Carga Liviana_Furgón</t>
  </si>
  <si>
    <t>Vehículos Convencionales_Vehículos Destinados al Transporte de Pasajeros_Van</t>
  </si>
  <si>
    <t>Vehículos Convencionales_Vehículos Destinados al Transporte de Pasajeros_Microbus</t>
  </si>
  <si>
    <t>Vehículos Convencionales_Vehículos Destinados al Transporte de Pasajeros_Buseta</t>
  </si>
  <si>
    <t>Vehículos Convencionales_Vehículos Destinados al Transporte de Pasajeros_Bus</t>
  </si>
  <si>
    <t>Vehículos Convencionales_Camperos/Camionetas_N.A.</t>
  </si>
  <si>
    <t>Vehículos Eléctricos_Automóviles_Hatchback</t>
  </si>
  <si>
    <t>Vehículos Eléctricos_Automóviles_Dos Pasajeros</t>
  </si>
  <si>
    <t>Vehículos Eléctricos_Vehículos Destinados al Transporte de Carga Liviana_Van</t>
  </si>
  <si>
    <t>Vehículos Eléctricos_Vehículos Destinados al Transporte de Carga Liviana_Vehículos Destinados al Transporte de Carga Liviana</t>
  </si>
  <si>
    <t>Vehículos Eléctricos_Camperos/Camionetas_4x2</t>
  </si>
  <si>
    <t>Vehículos Especiales_Ambulancias_TAB</t>
  </si>
  <si>
    <t>Vehículos Especiales_Ambulancias_TAM</t>
  </si>
  <si>
    <t>Vehículos Especiales_Carrotanques_Carrotanques</t>
  </si>
  <si>
    <t>Vehículos Híbridos_Vehículos Destinados al Transporte de Carga Liviana_Furgón</t>
  </si>
  <si>
    <t>Vehículos Híbridos_Camperos/Camionetas_4x4</t>
  </si>
  <si>
    <t>Vehículos Híbridos_Camperos/Camionetas_4x2</t>
  </si>
  <si>
    <t>Percentil Elegido</t>
  </si>
  <si>
    <t>Tipo Percentil efra</t>
  </si>
  <si>
    <t>Sedán</t>
  </si>
  <si>
    <t>Cantidad de lineas Activas (Vehiculos)</t>
  </si>
  <si>
    <t>Calculo Intervalo</t>
  </si>
  <si>
    <t>Observaciones</t>
  </si>
  <si>
    <t>Estado en simulador</t>
  </si>
  <si>
    <t>Validación Activo Simulador</t>
  </si>
  <si>
    <t>Val Estado Simulador</t>
  </si>
  <si>
    <t>Se inactiva en simulador por falta de Pluralidad de oferentes TODO este grupo: Vehiculos Especiales-Remolcadores-2 Ejes</t>
  </si>
  <si>
    <t>Se inactiva en simulador por falta de Pluralidad de oferentes TODO este grupo: Vehiculos Convencionales-Camperos/Camionetas-N.A. y porque los vehiculos a incluir no tienen precio</t>
  </si>
  <si>
    <t>Grupo</t>
  </si>
  <si>
    <t>CCEVeh1361</t>
  </si>
  <si>
    <t>CCEVeh1362</t>
  </si>
  <si>
    <t>CCEVeh1363</t>
  </si>
  <si>
    <t>CCEVeh1364</t>
  </si>
  <si>
    <t>CCEVeh1365</t>
  </si>
  <si>
    <t>CCEVeh1366</t>
  </si>
  <si>
    <t>CCEVeh1367</t>
  </si>
  <si>
    <t>CCEVeh1368</t>
  </si>
  <si>
    <t>CCEVeh1369</t>
  </si>
  <si>
    <t>CCEVeh1370</t>
  </si>
  <si>
    <t>CCEVeh1371</t>
  </si>
  <si>
    <t>CCEVeh1372</t>
  </si>
  <si>
    <t>CCEVeh1373</t>
  </si>
  <si>
    <t>CCEVeh1374</t>
  </si>
  <si>
    <t>CCEVeh1375</t>
  </si>
  <si>
    <t>CCEVeh1376</t>
  </si>
  <si>
    <t>CCEVeh1377</t>
  </si>
  <si>
    <t>CCEVeh1378</t>
  </si>
  <si>
    <t>CCEVeh1379</t>
  </si>
  <si>
    <t>CCEVeh1380</t>
  </si>
  <si>
    <t>CCEVeh1381</t>
  </si>
  <si>
    <t>Se inactiva en simulador por falta de Pluralidad de oferentes en el Intervalo de precio 1 de este grupo: Otros Tipos de Vehículos-Volqueta-4 Ejes-Carrotanques-Carrotanques</t>
  </si>
  <si>
    <t>Intervalo de precio 1</t>
  </si>
  <si>
    <t>Intervalo de precio 2</t>
  </si>
  <si>
    <t>Intervalo de precio 3</t>
  </si>
  <si>
    <t>Mecánica</t>
  </si>
  <si>
    <t>1420</t>
  </si>
  <si>
    <t>1520</t>
  </si>
  <si>
    <t>FORTUNER SRV 2.7 Gasolina4X2 AT</t>
  </si>
  <si>
    <t>PRADO 5P Gasolina6AT TXL</t>
  </si>
  <si>
    <t>PRADO 5P Gasolina6AT VX</t>
  </si>
  <si>
    <t>LC200 GasolinaIMPERIAL</t>
  </si>
  <si>
    <t>PRADO 5P Gasolina6AT TXL - TP 4000CC 5P TC CT</t>
  </si>
  <si>
    <t>PRADO 5P Gasolina6AT VX - TP 4000CC 5P TC CT</t>
  </si>
  <si>
    <t>LC200 GasolinaIMPERIAL - L0</t>
  </si>
  <si>
    <t>PRADO TXL Gasolina- PU7</t>
  </si>
  <si>
    <t>PRADO VX Gasolina- PX7</t>
  </si>
  <si>
    <t>FRONTIER MEC 4X2 DC Gasolina</t>
  </si>
  <si>
    <t>HILUX D.C. 4X4 Gasolina- MT 2700CC 4X4 EURO IV</t>
  </si>
  <si>
    <t>HILUX D.C. 4X4 Gasolina- TR7</t>
  </si>
  <si>
    <t xml:space="preserve">FRONTIER MEC 4X2 CS GasolinaCHASIS </t>
  </si>
  <si>
    <t>NEW FRONTIER DC MEC 4X2 Gasolina</t>
  </si>
  <si>
    <t xml:space="preserve">NEW FRONTIER MEC 4X2 CS GasolinaCHASIS </t>
  </si>
  <si>
    <t>Frontier 4x2 Gasolina6AB TAB</t>
  </si>
  <si>
    <t>Frontier 4x2 Gasolina6AB TAM</t>
  </si>
  <si>
    <t>TR8 -HILUX D.C. 4X4 Gasolina2.7</t>
  </si>
  <si>
    <t>TV8- HILUX D.C.4X4 Gasolina4.0 AT</t>
  </si>
  <si>
    <t>SV2 -SW4 SRV 4.0 GasolinaAT</t>
  </si>
  <si>
    <t>HILUX CH. 4X2 Gasolina2.7 MT</t>
  </si>
  <si>
    <t>HILUX D.C. 4X4 Gasolina2.7</t>
  </si>
  <si>
    <t>HILUX D.C.4X4 Gasolina4.0 AT</t>
  </si>
  <si>
    <t>NUEVA FRONTIER AUT 4X4 DC GasolinaXE</t>
  </si>
  <si>
    <t>TUNDRA PLATINUM 3.4 Gasolina4X4 AT</t>
  </si>
  <si>
    <t>HILUX CH 2,7 Gasolina4X2 MT</t>
  </si>
  <si>
    <t>PRADO TX 2.4 Gasolina4X4 AT</t>
  </si>
  <si>
    <t>PRADO TX-L 2.4 Gasolina4X4 AT</t>
  </si>
  <si>
    <t>PRADO FIRST EDITION 2.4 Gasolina4X4 AT</t>
  </si>
  <si>
    <t>Segmentación no encontrada o vehículo inactivo</t>
  </si>
  <si>
    <t>Codigo</t>
  </si>
  <si>
    <t>Homologocodigo</t>
  </si>
  <si>
    <t>Bcpp</t>
  </si>
  <si>
    <t>Precio 2024 Fasecolda</t>
  </si>
  <si>
    <t>Diferencia</t>
  </si>
  <si>
    <t>Validacion intervalo</t>
  </si>
  <si>
    <t>PERCENTIL 30-70</t>
  </si>
  <si>
    <t>OK</t>
  </si>
  <si>
    <t>Inactivar Intervalo de precio 1 del grupo: Otros Tipos de Vehículos-Volqueta-4 Ejes</t>
  </si>
  <si>
    <t>Inactivar TODO el grupo: Otros Tipos de Vehículos-Remolcadores-2 Ejes</t>
  </si>
  <si>
    <t>Vehículos Convencionales_Automóviles_Sedán</t>
  </si>
  <si>
    <t>Inactivar TODO el grupo: Vehículos Convencionales-Camperos/Camionetas-N.A.</t>
  </si>
  <si>
    <t>Ok Híbrido/Eléctrico</t>
  </si>
  <si>
    <t>Vehículos Híbridos_Automóviles_Sedán</t>
  </si>
  <si>
    <t>Precio para calculo intervalo</t>
  </si>
  <si>
    <t>Se activa en el simulador debido a que con el reclaculo del intervalo con base al nuevo precio de los vehiculos especiales, el resultado indica que se deben activar</t>
  </si>
  <si>
    <t>Se inactiva por falta de pluralidad de ofeentes en el intervalo dos del grupo grupo respectivo</t>
  </si>
  <si>
    <t>Inactivar Intervalo de precio 2 del grupo: Vehículos Especiales-Carrotanques-Carrotanques</t>
  </si>
  <si>
    <t>Se ajuste columna BP (Luces perimetrales) de acuerdo a solicitud del proveedor mediante correo electronico de: 27/11/2024- Nota: EL ultimo ya tenia el precio correcto</t>
  </si>
  <si>
    <t>Se corrige codigo FASECOLDA por 9006198 (Antes estaba 9006178)- Se corrige el rango de potencia a N.A. entendiendo que no influye en los intervalos de precios</t>
  </si>
  <si>
    <t>Se modifica Lote del vehiculo a "Hibrido" y se inhabilita debido a que según comercializador la linea de vehiculos se dejo de comercializar----Se cambia el tipo de gasolina a hibrido</t>
  </si>
  <si>
    <t>Se modifica Lote del vehiculo a "Hibrido"---Se modifica tipo de gasolina a hibrido - Se inactiva debido a instrucciones del consecionario</t>
  </si>
  <si>
    <t>Se modifica rango de potencia, No ejes, peso vehicular permitido, peso vehicular y capacidad de carga para que tenga los mismos filtros que el vehiculo CCE1286</t>
  </si>
  <si>
    <t>Se inhabilita de acuerdo a requerimiento GLPI: 1304105</t>
  </si>
  <si>
    <t>El precio fasecolda no se actualiza debido a que no lo encuentra y por tanto se coloca el precio anterior</t>
  </si>
  <si>
    <t>FORTUNER SR 2.8 DIESEL 4X2 AT</t>
  </si>
  <si>
    <t xml:space="preserve">FORTUNER SRV 2.8 DIESEL 4X2 AT </t>
  </si>
  <si>
    <t>FORTUNER GR-S 2.8 DIESEL 4X4 AT</t>
  </si>
  <si>
    <t xml:space="preserve">HILUX CH. 2.4 DIESEL 4X4 MT AMBULANCIA TAB </t>
  </si>
  <si>
    <t xml:space="preserve">HILUX CH. 2.4 DIESEL 4X4 MT AMBULANCIA TAM </t>
  </si>
  <si>
    <t>COROLLA XLI 1.8 HEV 4X2 E-CVT</t>
  </si>
  <si>
    <t>COROLLA XEI 1.8 HEV 4X2 E-CVT</t>
  </si>
  <si>
    <t>HYUNDAI SANTA FE [4]
LIMITED HEV
AT 1600CC 4X4 6AB</t>
  </si>
  <si>
    <t>HYUNDAI SANTA FE [4]
PREMIUM HEV
AT 1600CC 4X2 6AB</t>
  </si>
  <si>
    <t>CCEVeh1382</t>
  </si>
  <si>
    <t>CCEVeh1383</t>
  </si>
  <si>
    <t>CCEVeh1384</t>
  </si>
  <si>
    <t>CCEVeh1385</t>
  </si>
  <si>
    <t>CCEVeh1386</t>
  </si>
  <si>
    <t>CCEVeh1387</t>
  </si>
  <si>
    <t>CCEVeh1388</t>
  </si>
  <si>
    <t>CCEVeh1389</t>
  </si>
  <si>
    <t>CCEVeh1390</t>
  </si>
  <si>
    <t>CCEVeh1391</t>
  </si>
  <si>
    <t>CCEVeh1392</t>
  </si>
  <si>
    <t>Inclusion por caso GLPI: 1308838</t>
  </si>
  <si>
    <t>Código Fasecolda</t>
  </si>
  <si>
    <t>10/02/2025---Se inhabilita de acuerdo a solicitud del proveedor ya Nissan y con carta de fecha del 06/02/2025</t>
  </si>
  <si>
    <t>10/02/2025---Se inhabilita de acuerdo a solicitud del proveedor ya Nissan y con carta de fecha del 06/02/2025--
Se facilita codigo fasecolda y se estandariza a Platon Doble Cabina</t>
  </si>
  <si>
    <t>Se estandariza el rango de potencia a solo "menor a 150" y "Mayor a 150"</t>
  </si>
  <si>
    <t>Se le cambia la potencia a 188 (Estaba en 161) y se le coloca el codigo fasecola ya que no tenia</t>
  </si>
  <si>
    <t>Se coloca codigo Fasecolda</t>
  </si>
  <si>
    <t>Se asigna Campero/Camioneta y 4x2</t>
  </si>
  <si>
    <t>Ya esta sin datos</t>
  </si>
  <si>
    <t xml:space="preserve">COROLLA CROSS SEG 1.8 HEV 4X2 E-CVT </t>
  </si>
  <si>
    <t xml:space="preserve">N/A </t>
  </si>
  <si>
    <t>RENAULT KARDIAN EVOLUTION MT 1600CC 6AB 16V</t>
  </si>
  <si>
    <t>Mecánico</t>
  </si>
  <si>
    <t>RENAULT KARDIAN EVOLUTION AT 1000CC 6AB 12V</t>
  </si>
  <si>
    <t>RENAULT KARDIAN TECHNO AT 1000CC 6AB 12V</t>
  </si>
  <si>
    <t>RENAULT KARDIAN PREMIERE AT 1000CC 6AB 12V</t>
  </si>
  <si>
    <t>RENAULT MASTER [4] RENAULT MASTER [4] H2L2 EURO VI MT 2300CC [PF]</t>
  </si>
  <si>
    <t>RENAULT MASTER [4] PLUS EURO VI MT 2300CC TD 4X2 AA</t>
  </si>
  <si>
    <t>RENAULT ARKANA TECHNO AT 1300CC T 4X2 6AB</t>
  </si>
  <si>
    <t>ARKANA ESPIRIT ALPINE</t>
  </si>
  <si>
    <t>RENAULT KANGOO [2] E-Tech AT 90KW ABS</t>
  </si>
  <si>
    <t>Ford Explorer Active AT 2300 CC 4X4</t>
  </si>
  <si>
    <t>FORD</t>
  </si>
  <si>
    <t>Ford Explorer Platinun AT 2300 CC 4X4 TC</t>
  </si>
  <si>
    <t>E-transit L2 H3 Mediana techo AT 198 KW 4X2 ABS</t>
  </si>
  <si>
    <t>FORD EXPLORER [6] ST AT 3000CC 4X4</t>
  </si>
  <si>
    <t>Forland LHR BJ1051 VCJB5-01 MT 2500 CC 4X2 EURO VI</t>
  </si>
  <si>
    <t>Forland</t>
  </si>
  <si>
    <t>Forland LLR BJ1051VCJB6-01 MT 2500 4X2 CC EUROVI</t>
  </si>
  <si>
    <t>Forland LKR BJ1061VDJBA-01 MT 2500 CC 4X2 EURO VI</t>
  </si>
  <si>
    <t>Forland LPR BJ1081VEJDA-01 MT 3000 CC 4X2 EURO VI</t>
  </si>
  <si>
    <t>De 5 a 7 Ton</t>
  </si>
  <si>
    <t>Forland LQR BJ1091VFJDA-01 MT 3000 CC 4X2 EURO VI</t>
  </si>
  <si>
    <t>Exclusión de catalogo por no ser parte de inventario del proveedor Alborautos, correo 28022025</t>
  </si>
  <si>
    <t>Inclusion de vh correo 26022025</t>
  </si>
  <si>
    <t>CCEVeh1393</t>
  </si>
  <si>
    <t>CCEVeh1394</t>
  </si>
  <si>
    <t>CCEVeh1395</t>
  </si>
  <si>
    <t>CCEVeh1396</t>
  </si>
  <si>
    <t>CCEVeh1397</t>
  </si>
  <si>
    <t>CCEVeh1398</t>
  </si>
  <si>
    <t>CCEVeh1399</t>
  </si>
  <si>
    <t>CCEVeh1400</t>
  </si>
  <si>
    <t>CCEVeh1401</t>
  </si>
  <si>
    <t>CCEVeh1402</t>
  </si>
  <si>
    <t>CCEVeh1403</t>
  </si>
  <si>
    <t>CCEVeh1404</t>
  </si>
  <si>
    <t>CCEVeh1405</t>
  </si>
  <si>
    <t>CCEVeh1406</t>
  </si>
  <si>
    <t>CCEVeh1407</t>
  </si>
  <si>
    <t>CCEVeh1408</t>
  </si>
  <si>
    <t>CCEVeh1409</t>
  </si>
  <si>
    <t>CCEVeh1410</t>
  </si>
  <si>
    <t>CCEVeh1411</t>
  </si>
  <si>
    <t>CCEVeh1412</t>
  </si>
  <si>
    <t>SUZUKI SWIFT [4]
DZIRE
TP 1200CC 4P 2AB ABS</t>
  </si>
  <si>
    <t>SUZUKI SWIFT [4]
DZIRE
MT 1200CC 4P 2AB ABS</t>
  </si>
  <si>
    <t>SUZUKI NEW BALENO
GL
AT 1500CC ABS</t>
  </si>
  <si>
    <t>SUZUKI NEW BALENO
GLX
AT 1500CC 4X2</t>
  </si>
  <si>
    <t>SUZUKI JIMNY [2]
GLX
AT 1500CC 5P 6AB ABS</t>
  </si>
  <si>
    <t>RAM RAMPAGE
LARAMIE
AT 2000CC T 4X4 7AB</t>
  </si>
  <si>
    <t>SUZUKI NEW BALENO
GL
MT 1500CC ABS</t>
  </si>
  <si>
    <t>JMC GRAND AVENUE
PLUS
MT 2300CC TD 4X4</t>
  </si>
  <si>
    <t>JMC GRAND AVENUE
PLUS</t>
  </si>
  <si>
    <t>CCEVeh1413</t>
  </si>
  <si>
    <t>CCEVeh1414</t>
  </si>
  <si>
    <t>CCEVeh1415</t>
  </si>
  <si>
    <t>CCEVeh1416</t>
  </si>
  <si>
    <t>CCEVeh1417</t>
  </si>
  <si>
    <t>CCEVeh1418</t>
  </si>
  <si>
    <t>CCEVeh1419</t>
  </si>
  <si>
    <t>CCEVeh1420</t>
  </si>
  <si>
    <t>CCEVeh1421</t>
  </si>
  <si>
    <t>CCEVeh1422</t>
  </si>
  <si>
    <t>CCEVeh1423</t>
  </si>
  <si>
    <t>CCEVeh1424</t>
  </si>
  <si>
    <t>CCEVeh1425</t>
  </si>
  <si>
    <t>CCEVeh1426</t>
  </si>
  <si>
    <t>CCEVeh1427</t>
  </si>
  <si>
    <t>CCEVeh1428</t>
  </si>
  <si>
    <t>CCEVeh1429</t>
  </si>
  <si>
    <t>CCEVeh1430</t>
  </si>
  <si>
    <t>Nuevo inclusión con caso GLPI pendiente</t>
  </si>
  <si>
    <t>TipodeCombustible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</si>
</sst>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64" formatCode="&quot;$&quot;#,##0.00_);[Red]\(&quot;$&quot;#,##0.00\)"/>
    <numFmt numFmtId="165" formatCode="_(&quot;$&quot;* #,##0_);_(&quot;$&quot;* \(#,##0\);_(&quot;$&quot;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0.0"/>
    <numFmt numFmtId="169" formatCode="&quot;$&quot;\ #,##0"/>
    <numFmt numFmtId="170" formatCode="_-&quot;$&quot;\ * #,##0.00_-;\-&quot;$&quot;\ * #,##0.00_-;_-&quot;$&quot;\ * &quot;-&quot;_-;_-@_-"/>
    <numFmt numFmtId="171" formatCode="0.0%"/>
    <numFmt numFmtId="172" formatCode="_-* #,##0_-;\-* #,##0_-;_-* &quot;-&quot;??_-;_-@_-"/>
    <numFmt numFmtId="173" formatCode="_-&quot;$&quot;\ * #,##0.00_-;\-&quot;$&quot;\ * #,##0.00_-;_-&quot;$&quot;\ * &quot;-&quot;_-;_-@"/>
    <numFmt numFmtId="174" formatCode="&quot;$&quot;\ #,##0.00"/>
    <numFmt numFmtId="175" formatCode="_-&quot;$&quot;\ * #,##0_-;\-&quot;$&quot;\ * #,##0_-;_-&quot;$&quot;\ * &quot;-&quot;??_-;_-@_-"/>
    <numFmt numFmtId="176" formatCode="&quot;$&quot;#,##0_);[Red]\(&quot;$&quot;#,##0\)"/>
    <numFmt numFmtId="177" formatCode="_(&quot;$&quot;\ * #,##0.00_);_(&quot;$&quot;\ * \(#,##0.00\);_(&quot;$&quot;\ * &quot;-&quot;??_);_(@_)"/>
    <numFmt numFmtId="178" formatCode="_(&quot;$&quot;\ * #,##0_);_(&quot;$&quot;\ * \(#,##0\);_(&quot;$&quot;\ * &quot;-&quot;??_);_(@_)"/>
    <numFmt numFmtId="179" formatCode="_-&quot;$&quot;\ * #,##0.0_-;\-&quot;$&quot;\ * #,##0.0_-;_-&quot;$&quot;\ * &quot;-&quot;??_-;_-@_-"/>
    <numFmt numFmtId="180" formatCode="#"/>
  </numFmts>
  <fonts count="2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ptos Narrow"/>
      <family val="2"/>
      <scheme val="minor"/>
    </font>
    <font>
      <b/>
      <u/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color rgb="FFFF0000"/>
      <name val="Arial"/>
      <family val="2"/>
    </font>
    <font>
      <sz val="10"/>
      <color rgb="FF111111"/>
      <name val="Arial"/>
      <family val="2"/>
    </font>
    <font>
      <sz val="9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Arial"/>
      <family val="2"/>
    </font>
    <font>
      <b/>
      <sz val="14"/>
      <name val="Arial"/>
      <family val="2"/>
    </font>
    <font>
      <b/>
      <sz val="9"/>
      <color theme="0"/>
      <name val="Arial"/>
      <family val="2"/>
    </font>
    <font>
      <sz val="8"/>
      <name val="Aptos Narrow"/>
      <family val="2"/>
      <scheme val="minor"/>
    </font>
    <font>
      <b/>
      <sz val="11"/>
      <name val="Calibri"/>
      <family val="2"/>
    </font>
    <font>
      <sz val="10"/>
      <color rgb="FF009688"/>
      <name val="Arial"/>
      <family val="2"/>
    </font>
    <font>
      <sz val="10"/>
      <name val="Aptos Narrow"/>
      <family val="2"/>
      <scheme val="minor"/>
    </font>
    <font>
      <sz val="9"/>
      <color theme="1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BE2D5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60000"/>
        <bgColor indexed="64"/>
      </patternFill>
    </fill>
    <fill>
      <patternFill patternType="solid">
        <fgColor theme="3" tint="9.9978637043366805E-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theme="6"/>
      </top>
      <bottom style="thin">
        <color theme="6"/>
      </bottom>
      <diagonal/>
    </border>
    <border>
      <left style="thin">
        <color indexed="64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indexed="64"/>
      </left>
      <right style="thin">
        <color indexed="64"/>
      </right>
      <top style="thin">
        <color theme="6"/>
      </top>
      <bottom style="thin">
        <color indexed="64"/>
      </bottom>
      <diagonal/>
    </border>
    <border>
      <left style="thin">
        <color indexed="64"/>
      </left>
      <right/>
      <top style="thin">
        <color theme="6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5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</cellStyleXfs>
  <cellXfs count="410">
    <xf numFmtId="0" fontId="0" fillId="0" borderId="0" xfId="0"/>
    <xf numFmtId="0" fontId="2" fillId="0" borderId="0" xfId="0" applyFont="1" applyAlignment="1">
      <alignment wrapText="1"/>
    </xf>
    <xf numFmtId="0" fontId="2" fillId="0" borderId="0" xfId="0" applyFont="1" applyAlignment="1">
      <alignment vertical="center" wrapText="1"/>
    </xf>
    <xf numFmtId="0" fontId="2" fillId="2" borderId="0" xfId="0" applyFont="1" applyFill="1" applyAlignment="1">
      <alignment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right" wrapText="1"/>
    </xf>
    <xf numFmtId="0" fontId="3" fillId="0" borderId="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4" fillId="0" borderId="0" xfId="0" applyFont="1"/>
    <xf numFmtId="0" fontId="3" fillId="0" borderId="0" xfId="0" applyFont="1" applyAlignment="1">
      <alignment horizontal="center" vertical="center" wrapText="1"/>
    </xf>
    <xf numFmtId="14" fontId="2" fillId="0" borderId="7" xfId="0" applyNumberFormat="1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right"/>
    </xf>
    <xf numFmtId="1" fontId="3" fillId="0" borderId="0" xfId="0" applyNumberFormat="1" applyFont="1" applyAlignment="1">
      <alignment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right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vertical="center" wrapText="1"/>
    </xf>
    <xf numFmtId="0" fontId="2" fillId="0" borderId="4" xfId="0" applyFont="1" applyBorder="1" applyAlignment="1">
      <alignment horizontal="left" vertical="center" wrapText="1"/>
    </xf>
    <xf numFmtId="0" fontId="6" fillId="0" borderId="4" xfId="0" applyFont="1" applyBorder="1" applyAlignment="1">
      <alignment vertical="center"/>
    </xf>
    <xf numFmtId="168" fontId="2" fillId="0" borderId="4" xfId="0" applyNumberFormat="1" applyFont="1" applyBorder="1" applyAlignment="1">
      <alignment vertical="center"/>
    </xf>
    <xf numFmtId="1" fontId="2" fillId="0" borderId="4" xfId="0" applyNumberFormat="1" applyFont="1" applyBorder="1" applyAlignment="1">
      <alignment horizontal="center" vertical="center"/>
    </xf>
    <xf numFmtId="164" fontId="2" fillId="4" borderId="4" xfId="0" applyNumberFormat="1" applyFont="1" applyFill="1" applyBorder="1" applyAlignment="1">
      <alignment vertical="center"/>
    </xf>
    <xf numFmtId="1" fontId="2" fillId="0" borderId="4" xfId="3" applyNumberFormat="1" applyFont="1" applyFill="1" applyBorder="1" applyAlignment="1">
      <alignment horizontal="center" vertical="center"/>
    </xf>
    <xf numFmtId="167" fontId="2" fillId="0" borderId="4" xfId="4" applyFont="1" applyFill="1" applyBorder="1" applyAlignment="1">
      <alignment horizontal="center" vertical="center"/>
    </xf>
    <xf numFmtId="9" fontId="2" fillId="0" borderId="4" xfId="3" applyFont="1" applyFill="1" applyBorder="1" applyAlignment="1">
      <alignment vertical="center"/>
    </xf>
    <xf numFmtId="169" fontId="2" fillId="3" borderId="17" xfId="2" applyNumberFormat="1" applyFont="1" applyFill="1" applyBorder="1" applyAlignment="1">
      <alignment horizontal="center" vertical="center" wrapText="1"/>
    </xf>
    <xf numFmtId="170" fontId="2" fillId="0" borderId="17" xfId="2" applyNumberFormat="1" applyFont="1" applyFill="1" applyBorder="1" applyAlignment="1">
      <alignment vertical="center"/>
    </xf>
    <xf numFmtId="0" fontId="2" fillId="0" borderId="17" xfId="0" applyFont="1" applyBorder="1" applyAlignment="1">
      <alignment horizontal="center" vertical="center" wrapText="1"/>
    </xf>
    <xf numFmtId="170" fontId="2" fillId="0" borderId="4" xfId="2" applyNumberFormat="1" applyFont="1" applyFill="1" applyBorder="1" applyAlignment="1">
      <alignment vertical="center"/>
    </xf>
    <xf numFmtId="0" fontId="2" fillId="0" borderId="4" xfId="0" applyFont="1" applyBorder="1" applyAlignment="1">
      <alignment horizontal="center" vertical="center" wrapText="1"/>
    </xf>
    <xf numFmtId="1" fontId="2" fillId="0" borderId="4" xfId="0" applyNumberFormat="1" applyFont="1" applyBorder="1"/>
    <xf numFmtId="164" fontId="2" fillId="5" borderId="4" xfId="0" applyNumberFormat="1" applyFont="1" applyFill="1" applyBorder="1" applyAlignment="1">
      <alignment vertical="center"/>
    </xf>
    <xf numFmtId="9" fontId="2" fillId="0" borderId="4" xfId="3" applyFont="1" applyBorder="1" applyAlignment="1">
      <alignment vertical="center"/>
    </xf>
    <xf numFmtId="166" fontId="2" fillId="0" borderId="4" xfId="1" applyFont="1" applyFill="1" applyBorder="1" applyAlignment="1">
      <alignment horizontal="center" vertical="center" wrapText="1"/>
    </xf>
    <xf numFmtId="171" fontId="2" fillId="0" borderId="4" xfId="3" applyNumberFormat="1" applyFont="1" applyFill="1" applyBorder="1" applyAlignment="1">
      <alignment vertical="center"/>
    </xf>
    <xf numFmtId="171" fontId="2" fillId="0" borderId="4" xfId="3" applyNumberFormat="1" applyFont="1" applyBorder="1" applyAlignment="1">
      <alignment vertical="center"/>
    </xf>
    <xf numFmtId="0" fontId="6" fillId="0" borderId="4" xfId="0" applyFont="1" applyBorder="1" applyAlignment="1">
      <alignment vertical="center" wrapText="1"/>
    </xf>
    <xf numFmtId="164" fontId="2" fillId="0" borderId="4" xfId="0" applyNumberFormat="1" applyFont="1" applyBorder="1" applyAlignment="1">
      <alignment vertical="center"/>
    </xf>
    <xf numFmtId="169" fontId="2" fillId="0" borderId="17" xfId="2" applyNumberFormat="1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right" vertical="center"/>
    </xf>
    <xf numFmtId="170" fontId="2" fillId="0" borderId="4" xfId="2" applyNumberFormat="1" applyFont="1" applyFill="1" applyBorder="1" applyAlignment="1">
      <alignment horizontal="center" vertical="center"/>
    </xf>
    <xf numFmtId="168" fontId="2" fillId="0" borderId="4" xfId="0" applyNumberFormat="1" applyFont="1" applyBorder="1" applyAlignment="1">
      <alignment horizontal="right" vertical="center"/>
    </xf>
    <xf numFmtId="166" fontId="2" fillId="5" borderId="4" xfId="1" applyFont="1" applyFill="1" applyBorder="1" applyAlignment="1">
      <alignment vertical="center"/>
    </xf>
    <xf numFmtId="168" fontId="2" fillId="0" borderId="4" xfId="0" applyNumberFormat="1" applyFont="1" applyBorder="1" applyAlignment="1">
      <alignment horizontal="center" vertical="center"/>
    </xf>
    <xf numFmtId="1" fontId="2" fillId="0" borderId="4" xfId="3" applyNumberFormat="1" applyFont="1" applyFill="1" applyBorder="1" applyAlignment="1">
      <alignment horizontal="center" vertical="center" wrapText="1"/>
    </xf>
    <xf numFmtId="0" fontId="2" fillId="5" borderId="0" xfId="0" applyFont="1" applyFill="1"/>
    <xf numFmtId="170" fontId="2" fillId="0" borderId="4" xfId="2" applyNumberFormat="1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0" fontId="6" fillId="0" borderId="4" xfId="0" applyFont="1" applyBorder="1" applyAlignment="1">
      <alignment horizontal="center" vertical="center"/>
    </xf>
    <xf numFmtId="1" fontId="2" fillId="0" borderId="4" xfId="4" applyNumberFormat="1" applyFont="1" applyFill="1" applyBorder="1" applyAlignment="1">
      <alignment horizontal="center" vertical="center"/>
    </xf>
    <xf numFmtId="0" fontId="2" fillId="0" borderId="4" xfId="0" applyFont="1" applyBorder="1"/>
    <xf numFmtId="0" fontId="2" fillId="4" borderId="4" xfId="0" applyFont="1" applyFill="1" applyBorder="1" applyAlignment="1">
      <alignment horizontal="left" vertical="center" wrapText="1"/>
    </xf>
    <xf numFmtId="0" fontId="2" fillId="6" borderId="4" xfId="0" applyFont="1" applyFill="1" applyBorder="1" applyAlignment="1">
      <alignment vertical="center" wrapText="1"/>
    </xf>
    <xf numFmtId="172" fontId="2" fillId="0" borderId="4" xfId="4" applyNumberFormat="1" applyFont="1" applyFill="1" applyBorder="1" applyAlignment="1">
      <alignment vertical="center"/>
    </xf>
    <xf numFmtId="0" fontId="2" fillId="7" borderId="4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left" vertical="center" wrapText="1"/>
    </xf>
    <xf numFmtId="0" fontId="2" fillId="7" borderId="4" xfId="0" applyFont="1" applyFill="1" applyBorder="1" applyAlignment="1">
      <alignment vertical="center" wrapText="1"/>
    </xf>
    <xf numFmtId="0" fontId="2" fillId="7" borderId="4" xfId="0" applyFont="1" applyFill="1" applyBorder="1" applyAlignment="1">
      <alignment horizontal="center" vertical="center" wrapText="1"/>
    </xf>
    <xf numFmtId="1" fontId="2" fillId="7" borderId="4" xfId="0" applyNumberFormat="1" applyFont="1" applyFill="1" applyBorder="1" applyAlignment="1">
      <alignment horizontal="center" vertical="center"/>
    </xf>
    <xf numFmtId="172" fontId="2" fillId="7" borderId="4" xfId="4" applyNumberFormat="1" applyFont="1" applyFill="1" applyBorder="1" applyAlignment="1">
      <alignment vertical="center"/>
    </xf>
    <xf numFmtId="168" fontId="2" fillId="7" borderId="4" xfId="0" applyNumberFormat="1" applyFont="1" applyFill="1" applyBorder="1" applyAlignment="1">
      <alignment horizontal="center" vertical="center"/>
    </xf>
    <xf numFmtId="9" fontId="2" fillId="7" borderId="4" xfId="3" applyFont="1" applyFill="1" applyBorder="1" applyAlignment="1">
      <alignment vertical="center"/>
    </xf>
    <xf numFmtId="1" fontId="2" fillId="7" borderId="4" xfId="0" applyNumberFormat="1" applyFont="1" applyFill="1" applyBorder="1"/>
    <xf numFmtId="0" fontId="2" fillId="8" borderId="4" xfId="0" applyFont="1" applyFill="1" applyBorder="1" applyAlignment="1">
      <alignment vertical="center" wrapText="1"/>
    </xf>
    <xf numFmtId="0" fontId="2" fillId="8" borderId="4" xfId="0" applyFont="1" applyFill="1" applyBorder="1" applyAlignment="1">
      <alignment horizontal="center" vertical="center"/>
    </xf>
    <xf numFmtId="9" fontId="2" fillId="8" borderId="4" xfId="3" applyFont="1" applyFill="1" applyBorder="1" applyAlignment="1">
      <alignment vertical="center"/>
    </xf>
    <xf numFmtId="0" fontId="2" fillId="8" borderId="4" xfId="0" applyFont="1" applyFill="1" applyBorder="1" applyAlignment="1">
      <alignment horizontal="center" vertical="center" wrapText="1"/>
    </xf>
    <xf numFmtId="172" fontId="2" fillId="0" borderId="4" xfId="4" applyNumberFormat="1" applyFont="1" applyFill="1" applyBorder="1" applyAlignment="1">
      <alignment horizontal="center" vertical="center" wrapText="1"/>
    </xf>
    <xf numFmtId="168" fontId="2" fillId="0" borderId="4" xfId="0" applyNumberFormat="1" applyFont="1" applyBorder="1" applyAlignment="1">
      <alignment horizontal="center" vertical="center" wrapText="1"/>
    </xf>
    <xf numFmtId="169" fontId="2" fillId="0" borderId="4" xfId="2" applyNumberFormat="1" applyFont="1" applyFill="1" applyBorder="1" applyAlignment="1">
      <alignment horizontal="center" vertical="center" wrapText="1"/>
    </xf>
    <xf numFmtId="169" fontId="2" fillId="0" borderId="4" xfId="2" applyNumberFormat="1" applyFont="1" applyFill="1" applyBorder="1" applyAlignment="1">
      <alignment horizontal="right" vertical="center" wrapText="1"/>
    </xf>
    <xf numFmtId="166" fontId="2" fillId="0" borderId="4" xfId="1" applyFont="1" applyBorder="1" applyAlignment="1">
      <alignment horizontal="center" vertical="center"/>
    </xf>
    <xf numFmtId="1" fontId="2" fillId="0" borderId="4" xfId="0" applyNumberFormat="1" applyFont="1" applyBorder="1" applyAlignment="1">
      <alignment vertical="center"/>
    </xf>
    <xf numFmtId="9" fontId="2" fillId="0" borderId="4" xfId="0" applyNumberFormat="1" applyFont="1" applyBorder="1" applyAlignment="1">
      <alignment horizontal="center" vertical="center"/>
    </xf>
    <xf numFmtId="9" fontId="2" fillId="0" borderId="4" xfId="3" applyFont="1" applyFill="1" applyBorder="1" applyAlignment="1">
      <alignment horizontal="center" vertical="center"/>
    </xf>
    <xf numFmtId="9" fontId="2" fillId="7" borderId="4" xfId="3" applyFont="1" applyFill="1" applyBorder="1" applyAlignment="1">
      <alignment horizontal="center" vertical="center"/>
    </xf>
    <xf numFmtId="0" fontId="7" fillId="0" borderId="4" xfId="0" applyFont="1" applyBorder="1" applyAlignment="1">
      <alignment horizontal="left" vertical="center"/>
    </xf>
    <xf numFmtId="0" fontId="7" fillId="0" borderId="4" xfId="0" applyFont="1" applyBorder="1" applyAlignment="1">
      <alignment horizontal="left" wrapText="1"/>
    </xf>
    <xf numFmtId="0" fontId="6" fillId="0" borderId="19" xfId="0" applyFont="1" applyBorder="1" applyAlignment="1">
      <alignment horizontal="center" vertical="center"/>
    </xf>
    <xf numFmtId="0" fontId="6" fillId="0" borderId="19" xfId="0" applyFont="1" applyBorder="1" applyAlignment="1">
      <alignment vertical="center" wrapText="1"/>
    </xf>
    <xf numFmtId="0" fontId="6" fillId="0" borderId="19" xfId="0" applyFont="1" applyBorder="1" applyAlignment="1">
      <alignment horizontal="left" vertical="center" wrapText="1"/>
    </xf>
    <xf numFmtId="168" fontId="6" fillId="0" borderId="19" xfId="0" applyNumberFormat="1" applyFont="1" applyBorder="1" applyAlignment="1">
      <alignment vertical="center"/>
    </xf>
    <xf numFmtId="1" fontId="6" fillId="0" borderId="19" xfId="0" applyNumberFormat="1" applyFont="1" applyBorder="1" applyAlignment="1">
      <alignment horizontal="center" vertical="center"/>
    </xf>
    <xf numFmtId="9" fontId="6" fillId="0" borderId="19" xfId="0" applyNumberFormat="1" applyFont="1" applyBorder="1" applyAlignment="1">
      <alignment vertical="center"/>
    </xf>
    <xf numFmtId="173" fontId="6" fillId="0" borderId="19" xfId="0" applyNumberFormat="1" applyFont="1" applyBorder="1" applyAlignment="1">
      <alignment vertical="center"/>
    </xf>
    <xf numFmtId="0" fontId="6" fillId="0" borderId="19" xfId="0" applyFont="1" applyBorder="1" applyAlignment="1">
      <alignment horizontal="center" vertical="center" wrapText="1"/>
    </xf>
    <xf numFmtId="49" fontId="6" fillId="0" borderId="19" xfId="0" applyNumberFormat="1" applyFont="1" applyBorder="1" applyAlignment="1">
      <alignment horizontal="center" vertical="center"/>
    </xf>
    <xf numFmtId="1" fontId="6" fillId="0" borderId="19" xfId="0" applyNumberFormat="1" applyFont="1" applyBorder="1" applyAlignment="1">
      <alignment vertical="center"/>
    </xf>
    <xf numFmtId="173" fontId="6" fillId="0" borderId="20" xfId="0" applyNumberFormat="1" applyFont="1" applyBorder="1" applyAlignment="1">
      <alignment vertical="center"/>
    </xf>
    <xf numFmtId="0" fontId="6" fillId="0" borderId="20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wrapText="1"/>
    </xf>
    <xf numFmtId="0" fontId="2" fillId="0" borderId="4" xfId="0" applyFont="1" applyBorder="1" applyAlignment="1">
      <alignment horizontal="left" wrapText="1"/>
    </xf>
    <xf numFmtId="0" fontId="6" fillId="0" borderId="21" xfId="0" applyFont="1" applyBorder="1" applyAlignment="1">
      <alignment horizontal="center" vertical="center"/>
    </xf>
    <xf numFmtId="0" fontId="6" fillId="7" borderId="18" xfId="0" applyFont="1" applyFill="1" applyBorder="1" applyAlignment="1">
      <alignment horizontal="center" vertical="center" wrapText="1"/>
    </xf>
    <xf numFmtId="169" fontId="2" fillId="7" borderId="4" xfId="2" applyNumberFormat="1" applyFont="1" applyFill="1" applyBorder="1" applyAlignment="1">
      <alignment horizontal="center" vertical="center" wrapText="1"/>
    </xf>
    <xf numFmtId="169" fontId="2" fillId="0" borderId="4" xfId="0" applyNumberFormat="1" applyFont="1" applyBorder="1" applyAlignment="1">
      <alignment horizontal="center" vertical="center" wrapText="1"/>
    </xf>
    <xf numFmtId="0" fontId="2" fillId="0" borderId="22" xfId="0" applyFont="1" applyBorder="1" applyAlignment="1">
      <alignment vertical="center" wrapText="1"/>
    </xf>
    <xf numFmtId="0" fontId="2" fillId="0" borderId="2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vertical="center" wrapText="1"/>
    </xf>
    <xf numFmtId="0" fontId="2" fillId="9" borderId="4" xfId="0" applyFont="1" applyFill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>
      <alignment horizontal="left"/>
    </xf>
    <xf numFmtId="165" fontId="2" fillId="0" borderId="4" xfId="2" applyFont="1" applyFill="1" applyBorder="1" applyAlignment="1">
      <alignment vertical="center"/>
    </xf>
    <xf numFmtId="1" fontId="6" fillId="0" borderId="4" xfId="0" applyNumberFormat="1" applyFont="1" applyBorder="1" applyAlignment="1">
      <alignment vertical="center"/>
    </xf>
    <xf numFmtId="1" fontId="6" fillId="0" borderId="4" xfId="0" applyNumberFormat="1" applyFont="1" applyBorder="1" applyAlignment="1">
      <alignment horizontal="center" vertical="center"/>
    </xf>
    <xf numFmtId="9" fontId="6" fillId="0" borderId="4" xfId="3" applyFont="1" applyFill="1" applyBorder="1" applyAlignment="1">
      <alignment vertical="center"/>
    </xf>
    <xf numFmtId="170" fontId="6" fillId="0" borderId="4" xfId="2" applyNumberFormat="1" applyFont="1" applyFill="1" applyBorder="1" applyAlignment="1">
      <alignment vertical="center"/>
    </xf>
    <xf numFmtId="165" fontId="6" fillId="0" borderId="4" xfId="2" applyFont="1" applyFill="1" applyBorder="1" applyAlignment="1">
      <alignment vertical="center"/>
    </xf>
    <xf numFmtId="174" fontId="2" fillId="4" borderId="4" xfId="1" applyNumberFormat="1" applyFont="1" applyFill="1" applyBorder="1" applyAlignment="1">
      <alignment horizontal="right" vertical="center"/>
    </xf>
    <xf numFmtId="0" fontId="6" fillId="7" borderId="4" xfId="0" applyFont="1" applyFill="1" applyBorder="1" applyAlignment="1">
      <alignment horizontal="center" wrapText="1"/>
    </xf>
    <xf numFmtId="0" fontId="6" fillId="0" borderId="4" xfId="0" applyFont="1" applyBorder="1" applyAlignment="1">
      <alignment horizontal="left" wrapText="1"/>
    </xf>
    <xf numFmtId="0" fontId="6" fillId="0" borderId="4" xfId="0" applyFont="1" applyBorder="1" applyAlignment="1">
      <alignment horizontal="center"/>
    </xf>
    <xf numFmtId="1" fontId="6" fillId="0" borderId="4" xfId="0" applyNumberFormat="1" applyFont="1" applyBorder="1" applyAlignment="1">
      <alignment horizontal="right"/>
    </xf>
    <xf numFmtId="1" fontId="6" fillId="0" borderId="4" xfId="0" applyNumberFormat="1" applyFont="1" applyBorder="1" applyAlignment="1">
      <alignment horizontal="center"/>
    </xf>
    <xf numFmtId="9" fontId="6" fillId="7" borderId="4" xfId="3" applyFont="1" applyFill="1" applyBorder="1" applyAlignment="1">
      <alignment horizontal="center"/>
    </xf>
    <xf numFmtId="170" fontId="6" fillId="0" borderId="18" xfId="2" applyNumberFormat="1" applyFont="1" applyFill="1" applyBorder="1" applyAlignment="1">
      <alignment horizontal="center"/>
    </xf>
    <xf numFmtId="0" fontId="6" fillId="0" borderId="4" xfId="0" applyFont="1" applyBorder="1" applyAlignment="1">
      <alignment horizontal="right"/>
    </xf>
    <xf numFmtId="0" fontId="6" fillId="7" borderId="4" xfId="0" applyFont="1" applyFill="1" applyBorder="1" applyAlignment="1">
      <alignment vertical="center" wrapText="1"/>
    </xf>
    <xf numFmtId="1" fontId="6" fillId="0" borderId="4" xfId="0" applyNumberFormat="1" applyFont="1" applyBorder="1" applyAlignment="1">
      <alignment horizontal="right" vertical="center"/>
    </xf>
    <xf numFmtId="170" fontId="6" fillId="0" borderId="23" xfId="2" applyNumberFormat="1" applyFont="1" applyFill="1" applyBorder="1" applyAlignment="1">
      <alignment horizontal="center"/>
    </xf>
    <xf numFmtId="170" fontId="6" fillId="0" borderId="24" xfId="2" applyNumberFormat="1" applyFont="1" applyFill="1" applyBorder="1" applyAlignment="1">
      <alignment horizontal="center"/>
    </xf>
    <xf numFmtId="10" fontId="6" fillId="7" borderId="4" xfId="3" applyNumberFormat="1" applyFont="1" applyFill="1" applyBorder="1" applyAlignment="1" applyProtection="1">
      <alignment horizontal="center" vertical="center" wrapText="1"/>
    </xf>
    <xf numFmtId="170" fontId="6" fillId="0" borderId="25" xfId="2" applyNumberFormat="1" applyFont="1" applyFill="1" applyBorder="1" applyAlignment="1">
      <alignment horizontal="center"/>
    </xf>
    <xf numFmtId="170" fontId="6" fillId="0" borderId="26" xfId="2" applyNumberFormat="1" applyFont="1" applyFill="1" applyBorder="1" applyAlignment="1">
      <alignment horizontal="center"/>
    </xf>
    <xf numFmtId="0" fontId="6" fillId="0" borderId="4" xfId="0" applyFont="1" applyBorder="1" applyAlignment="1">
      <alignment horizontal="right" vertical="center" wrapText="1"/>
    </xf>
    <xf numFmtId="9" fontId="6" fillId="7" borderId="4" xfId="3" applyFont="1" applyFill="1" applyBorder="1" applyAlignment="1">
      <alignment vertical="center"/>
    </xf>
    <xf numFmtId="170" fontId="6" fillId="0" borderId="18" xfId="2" applyNumberFormat="1" applyFont="1" applyFill="1" applyBorder="1" applyAlignment="1">
      <alignment horizontal="center" vertical="center"/>
    </xf>
    <xf numFmtId="170" fontId="6" fillId="0" borderId="18" xfId="2" applyNumberFormat="1" applyFont="1" applyFill="1" applyBorder="1" applyAlignment="1">
      <alignment vertical="center"/>
    </xf>
    <xf numFmtId="0" fontId="6" fillId="0" borderId="4" xfId="0" applyFont="1" applyBorder="1" applyAlignment="1">
      <alignment horizontal="left" vertical="center"/>
    </xf>
    <xf numFmtId="0" fontId="6" fillId="6" borderId="4" xfId="0" applyFont="1" applyFill="1" applyBorder="1" applyAlignment="1">
      <alignment vertical="center" wrapText="1"/>
    </xf>
    <xf numFmtId="168" fontId="6" fillId="0" borderId="4" xfId="0" applyNumberFormat="1" applyFont="1" applyBorder="1" applyAlignment="1">
      <alignment horizontal="center" vertical="center"/>
    </xf>
    <xf numFmtId="168" fontId="6" fillId="0" borderId="4" xfId="0" applyNumberFormat="1" applyFont="1" applyBorder="1" applyAlignment="1">
      <alignment horizontal="right" vertical="center"/>
    </xf>
    <xf numFmtId="0" fontId="2" fillId="7" borderId="4" xfId="0" applyFont="1" applyFill="1" applyBorder="1" applyAlignment="1">
      <alignment horizontal="center" wrapText="1"/>
    </xf>
    <xf numFmtId="0" fontId="2" fillId="0" borderId="10" xfId="0" applyFont="1" applyBorder="1" applyAlignment="1">
      <alignment horizontal="left" wrapText="1"/>
    </xf>
    <xf numFmtId="1" fontId="2" fillId="0" borderId="4" xfId="0" applyNumberFormat="1" applyFont="1" applyBorder="1" applyAlignment="1">
      <alignment horizontal="right"/>
    </xf>
    <xf numFmtId="1" fontId="2" fillId="0" borderId="4" xfId="0" applyNumberFormat="1" applyFont="1" applyBorder="1" applyAlignment="1">
      <alignment horizontal="center"/>
    </xf>
    <xf numFmtId="9" fontId="2" fillId="7" borderId="4" xfId="3" applyFont="1" applyFill="1" applyBorder="1" applyAlignment="1">
      <alignment horizontal="center"/>
    </xf>
    <xf numFmtId="0" fontId="2" fillId="0" borderId="10" xfId="0" applyFont="1" applyBorder="1" applyAlignment="1">
      <alignment horizontal="left" vertical="center" wrapText="1"/>
    </xf>
    <xf numFmtId="1" fontId="2" fillId="0" borderId="4" xfId="0" applyNumberFormat="1" applyFont="1" applyBorder="1" applyAlignment="1">
      <alignment horizontal="right" vertical="center"/>
    </xf>
    <xf numFmtId="9" fontId="2" fillId="7" borderId="10" xfId="3" applyFont="1" applyFill="1" applyBorder="1" applyAlignment="1">
      <alignment horizontal="center"/>
    </xf>
    <xf numFmtId="169" fontId="6" fillId="0" borderId="4" xfId="2" applyNumberFormat="1" applyFont="1" applyFill="1" applyBorder="1" applyAlignment="1">
      <alignment horizontal="center" vertical="center" wrapText="1"/>
    </xf>
    <xf numFmtId="168" fontId="6" fillId="0" borderId="4" xfId="0" applyNumberFormat="1" applyFont="1" applyBorder="1" applyAlignment="1">
      <alignment vertical="center"/>
    </xf>
    <xf numFmtId="9" fontId="6" fillId="0" borderId="4" xfId="3" applyFont="1" applyFill="1" applyBorder="1" applyAlignment="1">
      <alignment horizontal="left" vertical="center" wrapText="1"/>
    </xf>
    <xf numFmtId="0" fontId="2" fillId="0" borderId="9" xfId="0" applyFont="1" applyBorder="1" applyAlignment="1">
      <alignment vertical="center" wrapText="1"/>
    </xf>
    <xf numFmtId="0" fontId="2" fillId="0" borderId="17" xfId="0" applyFont="1" applyBorder="1" applyAlignment="1">
      <alignment vertical="center" wrapText="1"/>
    </xf>
    <xf numFmtId="168" fontId="2" fillId="0" borderId="17" xfId="0" applyNumberFormat="1" applyFont="1" applyBorder="1" applyAlignment="1">
      <alignment vertical="center"/>
    </xf>
    <xf numFmtId="1" fontId="2" fillId="0" borderId="17" xfId="0" applyNumberFormat="1" applyFont="1" applyBorder="1" applyAlignment="1">
      <alignment horizontal="center" vertical="center"/>
    </xf>
    <xf numFmtId="9" fontId="2" fillId="8" borderId="17" xfId="3" applyFont="1" applyFill="1" applyBorder="1" applyAlignment="1">
      <alignment horizontal="center" vertical="center"/>
    </xf>
    <xf numFmtId="169" fontId="2" fillId="8" borderId="17" xfId="2" applyNumberFormat="1" applyFont="1" applyFill="1" applyBorder="1" applyAlignment="1">
      <alignment horizontal="center" vertical="center" wrapText="1"/>
    </xf>
    <xf numFmtId="170" fontId="2" fillId="8" borderId="17" xfId="2" applyNumberFormat="1" applyFont="1" applyFill="1" applyBorder="1" applyAlignment="1">
      <alignment vertical="center"/>
    </xf>
    <xf numFmtId="0" fontId="2" fillId="0" borderId="17" xfId="0" applyFont="1" applyBorder="1" applyAlignment="1">
      <alignment horizontal="left" vertical="center" wrapText="1"/>
    </xf>
    <xf numFmtId="9" fontId="2" fillId="0" borderId="17" xfId="3" applyFont="1" applyFill="1" applyBorder="1" applyAlignment="1">
      <alignment horizontal="center" vertical="center"/>
    </xf>
    <xf numFmtId="0" fontId="2" fillId="0" borderId="10" xfId="0" applyFont="1" applyBorder="1" applyAlignment="1">
      <alignment vertical="center"/>
    </xf>
    <xf numFmtId="9" fontId="2" fillId="0" borderId="12" xfId="3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9" fontId="6" fillId="7" borderId="4" xfId="3" applyFont="1" applyFill="1" applyBorder="1" applyAlignment="1" applyProtection="1">
      <alignment horizontal="right" vertical="center" wrapText="1"/>
    </xf>
    <xf numFmtId="170" fontId="6" fillId="0" borderId="4" xfId="2" applyNumberFormat="1" applyFont="1" applyFill="1" applyBorder="1" applyAlignment="1">
      <alignment horizontal="center" vertical="center"/>
    </xf>
    <xf numFmtId="170" fontId="2" fillId="8" borderId="4" xfId="2" applyNumberFormat="1" applyFont="1" applyFill="1" applyBorder="1" applyAlignment="1">
      <alignment vertical="center"/>
    </xf>
    <xf numFmtId="0" fontId="2" fillId="0" borderId="2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1" fontId="2" fillId="8" borderId="4" xfId="0" applyNumberFormat="1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175" fontId="2" fillId="0" borderId="4" xfId="1" applyNumberFormat="1" applyFont="1" applyBorder="1" applyAlignment="1">
      <alignment horizontal="center" vertical="center" wrapText="1"/>
    </xf>
    <xf numFmtId="0" fontId="2" fillId="6" borderId="4" xfId="0" applyFont="1" applyFill="1" applyBorder="1" applyAlignment="1">
      <alignment wrapText="1"/>
    </xf>
    <xf numFmtId="170" fontId="2" fillId="0" borderId="4" xfId="5" applyNumberFormat="1" applyFont="1" applyFill="1" applyBorder="1" applyAlignment="1">
      <alignment vertical="center"/>
    </xf>
    <xf numFmtId="0" fontId="2" fillId="6" borderId="4" xfId="0" applyFont="1" applyFill="1" applyBorder="1" applyAlignment="1">
      <alignment horizontal="left" wrapText="1"/>
    </xf>
    <xf numFmtId="170" fontId="2" fillId="0" borderId="4" xfId="6" applyNumberFormat="1" applyFont="1" applyFill="1" applyBorder="1" applyAlignment="1">
      <alignment vertical="center"/>
    </xf>
    <xf numFmtId="172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wrapText="1"/>
    </xf>
    <xf numFmtId="3" fontId="2" fillId="0" borderId="4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wrapText="1"/>
    </xf>
    <xf numFmtId="170" fontId="2" fillId="0" borderId="4" xfId="5" applyNumberFormat="1" applyFont="1" applyFill="1" applyBorder="1" applyAlignment="1">
      <alignment horizontal="center" vertical="center"/>
    </xf>
    <xf numFmtId="169" fontId="2" fillId="0" borderId="4" xfId="5" applyNumberFormat="1" applyFont="1" applyFill="1" applyBorder="1" applyAlignment="1">
      <alignment horizontal="center" vertical="center" wrapText="1"/>
    </xf>
    <xf numFmtId="0" fontId="2" fillId="0" borderId="17" xfId="0" applyFont="1" applyBorder="1" applyAlignment="1">
      <alignment wrapText="1"/>
    </xf>
    <xf numFmtId="0" fontId="2" fillId="10" borderId="4" xfId="0" applyFont="1" applyFill="1" applyBorder="1" applyAlignment="1">
      <alignment vertical="center" wrapText="1"/>
    </xf>
    <xf numFmtId="9" fontId="6" fillId="0" borderId="4" xfId="3" applyFont="1" applyFill="1" applyBorder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 wrapText="1"/>
    </xf>
    <xf numFmtId="170" fontId="2" fillId="7" borderId="4" xfId="2" applyNumberFormat="1" applyFont="1" applyFill="1" applyBorder="1" applyAlignment="1">
      <alignment horizontal="center" vertical="center"/>
    </xf>
    <xf numFmtId="170" fontId="2" fillId="7" borderId="4" xfId="2" applyNumberFormat="1" applyFont="1" applyFill="1" applyBorder="1" applyAlignment="1">
      <alignment vertical="center"/>
    </xf>
    <xf numFmtId="0" fontId="6" fillId="7" borderId="4" xfId="0" applyFont="1" applyFill="1" applyBorder="1" applyAlignment="1">
      <alignment horizontal="center" vertical="center" wrapText="1"/>
    </xf>
    <xf numFmtId="1" fontId="6" fillId="7" borderId="4" xfId="0" applyNumberFormat="1" applyFont="1" applyFill="1" applyBorder="1" applyAlignment="1">
      <alignment horizontal="center" vertical="center"/>
    </xf>
    <xf numFmtId="175" fontId="2" fillId="4" borderId="4" xfId="1" applyNumberFormat="1" applyFont="1" applyFill="1" applyBorder="1" applyAlignment="1">
      <alignment vertical="center"/>
    </xf>
    <xf numFmtId="0" fontId="2" fillId="0" borderId="4" xfId="0" quotePrefix="1" applyFont="1" applyBorder="1" applyAlignment="1">
      <alignment horizontal="center" vertical="center"/>
    </xf>
    <xf numFmtId="176" fontId="2" fillId="4" borderId="4" xfId="0" applyNumberFormat="1" applyFont="1" applyFill="1" applyBorder="1" applyAlignment="1">
      <alignment vertical="center"/>
    </xf>
    <xf numFmtId="0" fontId="6" fillId="0" borderId="4" xfId="0" applyFont="1" applyBorder="1"/>
    <xf numFmtId="168" fontId="2" fillId="0" borderId="17" xfId="0" applyNumberFormat="1" applyFont="1" applyBorder="1" applyAlignment="1">
      <alignment horizontal="center" vertical="center"/>
    </xf>
    <xf numFmtId="10" fontId="2" fillId="0" borderId="4" xfId="3" applyNumberFormat="1" applyFont="1" applyFill="1" applyBorder="1" applyAlignment="1">
      <alignment horizontal="center" vertical="center"/>
    </xf>
    <xf numFmtId="10" fontId="2" fillId="0" borderId="4" xfId="3" applyNumberFormat="1" applyFont="1" applyFill="1" applyBorder="1" applyAlignment="1">
      <alignment vertical="center"/>
    </xf>
    <xf numFmtId="10" fontId="2" fillId="0" borderId="4" xfId="3" applyNumberFormat="1" applyFont="1" applyFill="1" applyBorder="1" applyAlignment="1">
      <alignment horizontal="center" vertical="center" wrapText="1"/>
    </xf>
    <xf numFmtId="10" fontId="2" fillId="0" borderId="4" xfId="3" applyNumberFormat="1" applyFont="1" applyFill="1" applyBorder="1" applyAlignment="1">
      <alignment horizontal="right" vertical="center" wrapText="1"/>
    </xf>
    <xf numFmtId="0" fontId="9" fillId="0" borderId="0" xfId="0" applyFont="1" applyAlignment="1">
      <alignment wrapText="1"/>
    </xf>
    <xf numFmtId="0" fontId="2" fillId="7" borderId="12" xfId="0" applyFont="1" applyFill="1" applyBorder="1" applyAlignment="1">
      <alignment horizontal="center"/>
    </xf>
    <xf numFmtId="169" fontId="2" fillId="4" borderId="4" xfId="1" applyNumberFormat="1" applyFont="1" applyFill="1" applyBorder="1" applyAlignment="1">
      <alignment horizontal="center" vertical="center" wrapText="1"/>
    </xf>
    <xf numFmtId="9" fontId="3" fillId="0" borderId="4" xfId="0" applyNumberFormat="1" applyFont="1" applyBorder="1" applyAlignment="1">
      <alignment horizontal="center" vertical="center" wrapText="1"/>
    </xf>
    <xf numFmtId="0" fontId="9" fillId="0" borderId="4" xfId="0" applyFont="1" applyBorder="1" applyAlignment="1">
      <alignment wrapText="1"/>
    </xf>
    <xf numFmtId="0" fontId="2" fillId="7" borderId="4" xfId="0" applyFont="1" applyFill="1" applyBorder="1" applyAlignment="1">
      <alignment horizontal="center"/>
    </xf>
    <xf numFmtId="174" fontId="2" fillId="4" borderId="4" xfId="0" applyNumberFormat="1" applyFont="1" applyFill="1" applyBorder="1" applyAlignment="1">
      <alignment vertical="center"/>
    </xf>
    <xf numFmtId="0" fontId="2" fillId="0" borderId="4" xfId="0" applyFont="1" applyBorder="1" applyAlignment="1">
      <alignment horizontal="right" vertical="center" wrapText="1"/>
    </xf>
    <xf numFmtId="174" fontId="2" fillId="4" borderId="4" xfId="1" applyNumberFormat="1" applyFont="1" applyFill="1" applyBorder="1" applyAlignment="1">
      <alignment vertical="center"/>
    </xf>
    <xf numFmtId="174" fontId="2" fillId="4" borderId="4" xfId="0" applyNumberFormat="1" applyFont="1" applyFill="1" applyBorder="1" applyAlignment="1">
      <alignment horizontal="right" vertical="center"/>
    </xf>
    <xf numFmtId="10" fontId="2" fillId="0" borderId="4" xfId="0" applyNumberFormat="1" applyFont="1" applyBorder="1" applyAlignment="1">
      <alignment horizontal="center" vertical="center"/>
    </xf>
    <xf numFmtId="10" fontId="6" fillId="0" borderId="4" xfId="3" applyNumberFormat="1" applyFont="1" applyFill="1" applyBorder="1" applyAlignment="1">
      <alignment horizontal="center" vertical="center"/>
    </xf>
    <xf numFmtId="165" fontId="6" fillId="0" borderId="4" xfId="2" applyFont="1" applyFill="1" applyBorder="1" applyAlignment="1">
      <alignment horizontal="center" vertical="center"/>
    </xf>
    <xf numFmtId="10" fontId="2" fillId="0" borderId="4" xfId="2" applyNumberFormat="1" applyFont="1" applyFill="1" applyBorder="1" applyAlignment="1">
      <alignment horizontal="center" vertical="center" wrapText="1"/>
    </xf>
    <xf numFmtId="0" fontId="2" fillId="13" borderId="4" xfId="0" applyFont="1" applyFill="1" applyBorder="1" applyAlignment="1">
      <alignment vertical="center" wrapText="1"/>
    </xf>
    <xf numFmtId="0" fontId="2" fillId="14" borderId="4" xfId="0" applyFont="1" applyFill="1" applyBorder="1" applyAlignment="1">
      <alignment vertical="center" wrapText="1"/>
    </xf>
    <xf numFmtId="9" fontId="2" fillId="0" borderId="4" xfId="3" applyFont="1" applyBorder="1" applyAlignment="1">
      <alignment horizontal="center" vertical="center"/>
    </xf>
    <xf numFmtId="0" fontId="2" fillId="12" borderId="12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2" fillId="15" borderId="3" xfId="0" applyFont="1" applyFill="1" applyBorder="1" applyAlignment="1">
      <alignment horizontal="center" vertical="center" wrapText="1"/>
    </xf>
    <xf numFmtId="0" fontId="2" fillId="15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176" fontId="2" fillId="16" borderId="3" xfId="0" applyNumberFormat="1" applyFont="1" applyFill="1" applyBorder="1" applyAlignment="1">
      <alignment horizontal="center" vertical="center"/>
    </xf>
    <xf numFmtId="9" fontId="2" fillId="0" borderId="1" xfId="3" applyFont="1" applyFill="1" applyBorder="1" applyAlignment="1">
      <alignment horizontal="center" vertical="center"/>
    </xf>
    <xf numFmtId="170" fontId="2" fillId="0" borderId="12" xfId="2" applyNumberFormat="1" applyFont="1" applyFill="1" applyBorder="1" applyAlignment="1">
      <alignment horizontal="center" vertical="center"/>
    </xf>
    <xf numFmtId="0" fontId="2" fillId="0" borderId="19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/>
    </xf>
    <xf numFmtId="1" fontId="2" fillId="0" borderId="19" xfId="0" applyNumberFormat="1" applyFont="1" applyBorder="1" applyAlignment="1">
      <alignment horizontal="center" vertical="center"/>
    </xf>
    <xf numFmtId="176" fontId="2" fillId="16" borderId="22" xfId="0" applyNumberFormat="1" applyFont="1" applyFill="1" applyBorder="1" applyAlignment="1">
      <alignment horizontal="center" vertical="center"/>
    </xf>
    <xf numFmtId="9" fontId="2" fillId="0" borderId="11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9" fontId="2" fillId="0" borderId="2" xfId="0" applyNumberFormat="1" applyFont="1" applyBorder="1" applyAlignment="1">
      <alignment horizontal="center" vertical="center"/>
    </xf>
    <xf numFmtId="170" fontId="2" fillId="0" borderId="20" xfId="2" applyNumberFormat="1" applyFont="1" applyFill="1" applyBorder="1" applyAlignment="1">
      <alignment horizontal="center" vertical="center"/>
    </xf>
    <xf numFmtId="0" fontId="2" fillId="0" borderId="20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/>
    </xf>
    <xf numFmtId="0" fontId="2" fillId="12" borderId="19" xfId="0" applyFont="1" applyFill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 wrapText="1"/>
    </xf>
    <xf numFmtId="3" fontId="2" fillId="0" borderId="19" xfId="0" applyNumberFormat="1" applyFont="1" applyBorder="1" applyAlignment="1">
      <alignment horizontal="center" vertical="center"/>
    </xf>
    <xf numFmtId="9" fontId="2" fillId="0" borderId="19" xfId="0" applyNumberFormat="1" applyFont="1" applyBorder="1" applyAlignment="1">
      <alignment horizontal="center" vertical="center"/>
    </xf>
    <xf numFmtId="170" fontId="2" fillId="0" borderId="19" xfId="2" applyNumberFormat="1" applyFont="1" applyFill="1" applyBorder="1" applyAlignment="1">
      <alignment horizontal="center" vertical="center"/>
    </xf>
    <xf numFmtId="169" fontId="2" fillId="0" borderId="19" xfId="0" applyNumberFormat="1" applyFont="1" applyBorder="1" applyAlignment="1">
      <alignment horizontal="center" vertical="center"/>
    </xf>
    <xf numFmtId="0" fontId="2" fillId="7" borderId="22" xfId="0" applyFont="1" applyFill="1" applyBorder="1" applyAlignment="1">
      <alignment vertical="center" wrapText="1"/>
    </xf>
    <xf numFmtId="164" fontId="2" fillId="7" borderId="4" xfId="0" applyNumberFormat="1" applyFont="1" applyFill="1" applyBorder="1" applyAlignment="1">
      <alignment vertical="center"/>
    </xf>
    <xf numFmtId="10" fontId="6" fillId="7" borderId="4" xfId="3" applyNumberFormat="1" applyFont="1" applyFill="1" applyBorder="1" applyAlignment="1">
      <alignment horizontal="center" vertical="center" wrapText="1"/>
    </xf>
    <xf numFmtId="175" fontId="2" fillId="7" borderId="0" xfId="1" applyNumberFormat="1" applyFont="1" applyFill="1"/>
    <xf numFmtId="175" fontId="2" fillId="7" borderId="4" xfId="1" applyNumberFormat="1" applyFont="1" applyFill="1" applyBorder="1"/>
    <xf numFmtId="175" fontId="2" fillId="7" borderId="10" xfId="1" applyNumberFormat="1" applyFont="1" applyFill="1" applyBorder="1"/>
    <xf numFmtId="0" fontId="4" fillId="0" borderId="0" xfId="0" applyFont="1" applyAlignment="1">
      <alignment horizontal="right"/>
    </xf>
    <xf numFmtId="0" fontId="2" fillId="17" borderId="4" xfId="0" applyFont="1" applyFill="1" applyBorder="1" applyAlignment="1">
      <alignment horizontal="center" vertical="center" wrapText="1"/>
    </xf>
    <xf numFmtId="0" fontId="2" fillId="17" borderId="4" xfId="0" applyFont="1" applyFill="1" applyBorder="1" applyAlignment="1">
      <alignment horizontal="center" vertical="center"/>
    </xf>
    <xf numFmtId="168" fontId="2" fillId="17" borderId="4" xfId="0" applyNumberFormat="1" applyFont="1" applyFill="1" applyBorder="1" applyAlignment="1">
      <alignment horizontal="center" vertical="center"/>
    </xf>
    <xf numFmtId="0" fontId="3" fillId="18" borderId="4" xfId="0" applyFont="1" applyFill="1" applyBorder="1" applyAlignment="1">
      <alignment horizontal="center" vertical="center" wrapText="1"/>
    </xf>
    <xf numFmtId="0" fontId="9" fillId="7" borderId="4" xfId="0" applyFont="1" applyFill="1" applyBorder="1" applyAlignment="1">
      <alignment vertical="center" wrapText="1"/>
    </xf>
    <xf numFmtId="1" fontId="2" fillId="8" borderId="4" xfId="0" applyNumberFormat="1" applyFont="1" applyFill="1" applyBorder="1"/>
    <xf numFmtId="0" fontId="3" fillId="19" borderId="16" xfId="0" applyFont="1" applyFill="1" applyBorder="1" applyAlignment="1">
      <alignment horizontal="center" vertical="center" wrapText="1"/>
    </xf>
    <xf numFmtId="170" fontId="2" fillId="0" borderId="4" xfId="11" applyNumberFormat="1" applyFont="1" applyFill="1" applyBorder="1" applyAlignment="1">
      <alignment vertical="center"/>
    </xf>
    <xf numFmtId="0" fontId="13" fillId="0" borderId="0" xfId="0" applyFont="1"/>
    <xf numFmtId="0" fontId="2" fillId="0" borderId="4" xfId="0" applyFont="1" applyBorder="1" applyAlignment="1">
      <alignment horizontal="right"/>
    </xf>
    <xf numFmtId="178" fontId="2" fillId="0" borderId="4" xfId="1" applyNumberFormat="1" applyFont="1" applyFill="1" applyBorder="1"/>
    <xf numFmtId="169" fontId="2" fillId="0" borderId="4" xfId="11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left" wrapText="1"/>
    </xf>
    <xf numFmtId="0" fontId="7" fillId="7" borderId="4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wrapText="1"/>
    </xf>
    <xf numFmtId="175" fontId="2" fillId="7" borderId="4" xfId="1" applyNumberFormat="1" applyFont="1" applyFill="1" applyBorder="1" applyAlignment="1">
      <alignment horizontal="center" vertical="center" wrapText="1"/>
    </xf>
    <xf numFmtId="49" fontId="2" fillId="0" borderId="4" xfId="0" applyNumberFormat="1" applyFont="1" applyBorder="1" applyAlignment="1">
      <alignment horizontal="center" vertical="center"/>
    </xf>
    <xf numFmtId="0" fontId="6" fillId="0" borderId="0" xfId="0" applyFont="1"/>
    <xf numFmtId="177" fontId="2" fillId="0" borderId="4" xfId="1" applyNumberFormat="1" applyFont="1" applyFill="1" applyBorder="1"/>
    <xf numFmtId="9" fontId="2" fillId="0" borderId="4" xfId="0" applyNumberFormat="1" applyFont="1" applyBorder="1"/>
    <xf numFmtId="1" fontId="6" fillId="0" borderId="4" xfId="0" applyNumberFormat="1" applyFont="1" applyBorder="1"/>
    <xf numFmtId="175" fontId="2" fillId="0" borderId="4" xfId="7" applyNumberFormat="1" applyFont="1" applyBorder="1" applyAlignment="1">
      <alignment horizontal="center" vertical="center" wrapText="1"/>
    </xf>
    <xf numFmtId="9" fontId="2" fillId="0" borderId="4" xfId="0" applyNumberFormat="1" applyFont="1" applyBorder="1" applyAlignment="1">
      <alignment horizontal="center" vertical="center" wrapText="1"/>
    </xf>
    <xf numFmtId="179" fontId="2" fillId="0" borderId="4" xfId="7" applyNumberFormat="1" applyFont="1" applyBorder="1" applyAlignment="1">
      <alignment horizontal="center" vertical="center" wrapText="1"/>
    </xf>
    <xf numFmtId="1" fontId="2" fillId="0" borderId="8" xfId="0" applyNumberFormat="1" applyFont="1" applyBorder="1"/>
    <xf numFmtId="0" fontId="14" fillId="0" borderId="0" xfId="0" applyFont="1" applyAlignment="1">
      <alignment horizontal="center" vertical="center" wrapText="1"/>
    </xf>
    <xf numFmtId="167" fontId="3" fillId="8" borderId="0" xfId="12" applyFont="1" applyFill="1" applyBorder="1" applyAlignment="1">
      <alignment vertical="center"/>
    </xf>
    <xf numFmtId="167" fontId="3" fillId="0" borderId="0" xfId="12" applyFont="1" applyFill="1" applyBorder="1" applyAlignment="1">
      <alignment vertical="center"/>
    </xf>
    <xf numFmtId="167" fontId="15" fillId="20" borderId="4" xfId="12" applyFont="1" applyFill="1" applyBorder="1" applyAlignment="1">
      <alignment horizontal="center" vertical="center" wrapText="1"/>
    </xf>
    <xf numFmtId="167" fontId="15" fillId="21" borderId="4" xfId="12" applyFont="1" applyFill="1" applyBorder="1" applyAlignment="1">
      <alignment horizontal="center" vertical="center" wrapText="1"/>
    </xf>
    <xf numFmtId="167" fontId="2" fillId="0" borderId="4" xfId="12" applyFont="1" applyBorder="1" applyAlignment="1">
      <alignment horizontal="center" vertical="center"/>
    </xf>
    <xf numFmtId="166" fontId="0" fillId="0" borderId="0" xfId="1" applyFont="1"/>
    <xf numFmtId="0" fontId="0" fillId="0" borderId="0" xfId="0" applyAlignment="1">
      <alignment horizontal="center"/>
    </xf>
    <xf numFmtId="0" fontId="0" fillId="11" borderId="0" xfId="0" applyFill="1"/>
    <xf numFmtId="9" fontId="0" fillId="11" borderId="0" xfId="0" applyNumberFormat="1" applyFill="1"/>
    <xf numFmtId="0" fontId="0" fillId="11" borderId="0" xfId="0" applyFill="1" applyAlignment="1">
      <alignment horizontal="center"/>
    </xf>
    <xf numFmtId="166" fontId="0" fillId="11" borderId="0" xfId="1" applyFont="1" applyFill="1"/>
    <xf numFmtId="0" fontId="0" fillId="2" borderId="0" xfId="0" applyFill="1"/>
    <xf numFmtId="9" fontId="0" fillId="2" borderId="0" xfId="0" applyNumberFormat="1" applyFill="1"/>
    <xf numFmtId="0" fontId="0" fillId="2" borderId="0" xfId="0" applyFill="1" applyAlignment="1">
      <alignment horizontal="center"/>
    </xf>
    <xf numFmtId="166" fontId="0" fillId="2" borderId="0" xfId="1" applyFont="1" applyFill="1"/>
    <xf numFmtId="0" fontId="0" fillId="22" borderId="0" xfId="0" applyFill="1"/>
    <xf numFmtId="0" fontId="0" fillId="22" borderId="0" xfId="0" applyFill="1" applyAlignment="1">
      <alignment horizontal="center"/>
    </xf>
    <xf numFmtId="0" fontId="0" fillId="23" borderId="0" xfId="0" applyFill="1"/>
    <xf numFmtId="0" fontId="0" fillId="23" borderId="0" xfId="0" applyFill="1" applyAlignment="1">
      <alignment horizontal="center"/>
    </xf>
    <xf numFmtId="10" fontId="2" fillId="0" borderId="0" xfId="3" applyNumberFormat="1" applyFont="1"/>
    <xf numFmtId="14" fontId="2" fillId="0" borderId="0" xfId="0" applyNumberFormat="1" applyFont="1" applyAlignment="1">
      <alignment wrapText="1"/>
    </xf>
    <xf numFmtId="14" fontId="2" fillId="0" borderId="0" xfId="0" applyNumberFormat="1" applyFont="1"/>
    <xf numFmtId="14" fontId="6" fillId="0" borderId="4" xfId="0" applyNumberFormat="1" applyFont="1" applyBorder="1"/>
    <xf numFmtId="14" fontId="6" fillId="0" borderId="4" xfId="0" applyNumberFormat="1" applyFont="1" applyBorder="1" applyAlignment="1">
      <alignment vertical="center" wrapText="1"/>
    </xf>
    <xf numFmtId="14" fontId="2" fillId="0" borderId="4" xfId="0" applyNumberFormat="1" applyFont="1" applyBorder="1" applyAlignment="1">
      <alignment horizontal="center" vertical="center" wrapText="1"/>
    </xf>
    <xf numFmtId="14" fontId="4" fillId="0" borderId="0" xfId="0" applyNumberFormat="1" applyFont="1"/>
    <xf numFmtId="175" fontId="2" fillId="0" borderId="4" xfId="7" applyNumberFormat="1" applyFont="1" applyBorder="1" applyAlignment="1">
      <alignment horizontal="center" vertical="center"/>
    </xf>
    <xf numFmtId="179" fontId="2" fillId="0" borderId="4" xfId="7" applyNumberFormat="1" applyFont="1" applyBorder="1" applyAlignment="1">
      <alignment horizontal="center" vertical="center"/>
    </xf>
    <xf numFmtId="10" fontId="2" fillId="0" borderId="0" xfId="3" applyNumberFormat="1" applyFont="1" applyAlignment="1">
      <alignment wrapText="1"/>
    </xf>
    <xf numFmtId="10" fontId="3" fillId="0" borderId="0" xfId="3" applyNumberFormat="1" applyFont="1" applyAlignment="1">
      <alignment vertical="center" wrapText="1"/>
    </xf>
    <xf numFmtId="10" fontId="3" fillId="0" borderId="4" xfId="3" applyNumberFormat="1" applyFont="1" applyBorder="1" applyAlignment="1">
      <alignment horizontal="center" vertical="center" wrapText="1"/>
    </xf>
    <xf numFmtId="10" fontId="2" fillId="0" borderId="4" xfId="3" applyNumberFormat="1" applyFont="1" applyBorder="1" applyAlignment="1" applyProtection="1">
      <alignment vertical="center"/>
      <protection locked="0"/>
    </xf>
    <xf numFmtId="10" fontId="2" fillId="0" borderId="4" xfId="3" applyNumberFormat="1" applyFont="1" applyBorder="1" applyAlignment="1">
      <alignment vertical="center"/>
    </xf>
    <xf numFmtId="10" fontId="2" fillId="0" borderId="4" xfId="3" applyNumberFormat="1" applyFont="1" applyFill="1" applyBorder="1" applyAlignment="1" applyProtection="1">
      <alignment vertical="center"/>
      <protection locked="0"/>
    </xf>
    <xf numFmtId="10" fontId="2" fillId="0" borderId="4" xfId="3" applyNumberFormat="1" applyFont="1" applyBorder="1" applyAlignment="1">
      <alignment horizontal="center" vertical="center"/>
    </xf>
    <xf numFmtId="10" fontId="2" fillId="0" borderId="4" xfId="3" applyNumberFormat="1" applyFont="1" applyBorder="1" applyAlignment="1">
      <alignment horizontal="center" vertical="center" wrapText="1"/>
    </xf>
    <xf numFmtId="10" fontId="4" fillId="0" borderId="0" xfId="3" applyNumberFormat="1" applyFont="1"/>
    <xf numFmtId="0" fontId="6" fillId="23" borderId="0" xfId="0" applyFont="1" applyFill="1" applyAlignment="1">
      <alignment wrapText="1"/>
    </xf>
    <xf numFmtId="0" fontId="10" fillId="0" borderId="4" xfId="0" applyFont="1" applyBorder="1"/>
    <xf numFmtId="0" fontId="3" fillId="0" borderId="4" xfId="3" applyNumberFormat="1" applyFont="1" applyBorder="1" applyAlignment="1">
      <alignment horizontal="center" vertical="center" wrapText="1"/>
    </xf>
    <xf numFmtId="166" fontId="2" fillId="0" borderId="0" xfId="1" applyFont="1" applyAlignment="1">
      <alignment wrapText="1"/>
    </xf>
    <xf numFmtId="166" fontId="3" fillId="3" borderId="14" xfId="1" applyFont="1" applyFill="1" applyBorder="1" applyAlignment="1">
      <alignment horizontal="center" vertical="center" wrapText="1"/>
    </xf>
    <xf numFmtId="166" fontId="2" fillId="3" borderId="17" xfId="1" applyFont="1" applyFill="1" applyBorder="1" applyAlignment="1">
      <alignment horizontal="center" vertical="center" wrapText="1"/>
    </xf>
    <xf numFmtId="166" fontId="4" fillId="0" borderId="0" xfId="1" applyFont="1"/>
    <xf numFmtId="169" fontId="2" fillId="3" borderId="8" xfId="2" applyNumberFormat="1" applyFont="1" applyFill="1" applyBorder="1" applyAlignment="1">
      <alignment horizontal="center" vertical="center" wrapText="1"/>
    </xf>
    <xf numFmtId="169" fontId="2" fillId="0" borderId="8" xfId="2" applyNumberFormat="1" applyFont="1" applyFill="1" applyBorder="1" applyAlignment="1">
      <alignment horizontal="center" vertical="center" wrapText="1"/>
    </xf>
    <xf numFmtId="10" fontId="2" fillId="7" borderId="4" xfId="3" applyNumberFormat="1" applyFont="1" applyFill="1" applyBorder="1" applyAlignment="1">
      <alignment vertical="center"/>
    </xf>
    <xf numFmtId="10" fontId="2" fillId="8" borderId="4" xfId="3" applyNumberFormat="1" applyFont="1" applyFill="1" applyBorder="1" applyAlignment="1">
      <alignment vertical="center"/>
    </xf>
    <xf numFmtId="10" fontId="2" fillId="0" borderId="4" xfId="3" applyNumberFormat="1" applyFont="1" applyBorder="1" applyAlignment="1">
      <alignment horizontal="right" vertical="center" wrapText="1"/>
    </xf>
    <xf numFmtId="10" fontId="2" fillId="0" borderId="18" xfId="3" applyNumberFormat="1" applyFont="1" applyFill="1" applyBorder="1" applyAlignment="1">
      <alignment vertical="center"/>
    </xf>
    <xf numFmtId="10" fontId="2" fillId="7" borderId="4" xfId="3" applyNumberFormat="1" applyFont="1" applyFill="1" applyBorder="1" applyAlignment="1">
      <alignment horizontal="center" vertical="center"/>
    </xf>
    <xf numFmtId="10" fontId="6" fillId="0" borderId="4" xfId="3" applyNumberFormat="1" applyFont="1" applyBorder="1" applyAlignment="1">
      <alignment vertical="center"/>
    </xf>
    <xf numFmtId="10" fontId="6" fillId="7" borderId="4" xfId="3" applyNumberFormat="1" applyFont="1" applyFill="1" applyBorder="1" applyAlignment="1">
      <alignment vertical="center"/>
    </xf>
    <xf numFmtId="10" fontId="6" fillId="0" borderId="19" xfId="3" applyNumberFormat="1" applyFont="1" applyBorder="1" applyAlignment="1">
      <alignment vertical="center"/>
    </xf>
    <xf numFmtId="10" fontId="6" fillId="0" borderId="4" xfId="3" applyNumberFormat="1" applyFont="1" applyFill="1" applyBorder="1" applyAlignment="1">
      <alignment vertical="center"/>
    </xf>
    <xf numFmtId="10" fontId="6" fillId="7" borderId="4" xfId="3" applyNumberFormat="1" applyFont="1" applyFill="1" applyBorder="1" applyAlignment="1">
      <alignment horizontal="center"/>
    </xf>
    <xf numFmtId="10" fontId="6" fillId="7" borderId="4" xfId="3" applyNumberFormat="1" applyFont="1" applyFill="1" applyBorder="1" applyAlignment="1">
      <alignment horizontal="center" vertical="center"/>
    </xf>
    <xf numFmtId="10" fontId="2" fillId="0" borderId="4" xfId="3" applyNumberFormat="1" applyFont="1" applyBorder="1" applyAlignment="1" applyProtection="1">
      <alignment horizontal="center" vertical="center"/>
      <protection locked="0"/>
    </xf>
    <xf numFmtId="10" fontId="2" fillId="7" borderId="4" xfId="3" applyNumberFormat="1" applyFont="1" applyFill="1" applyBorder="1" applyAlignment="1">
      <alignment horizontal="center"/>
    </xf>
    <xf numFmtId="10" fontId="2" fillId="7" borderId="4" xfId="3" applyNumberFormat="1" applyFont="1" applyFill="1" applyBorder="1" applyAlignment="1">
      <alignment horizontal="center" vertical="center" wrapText="1"/>
    </xf>
    <xf numFmtId="10" fontId="2" fillId="0" borderId="22" xfId="3" applyNumberFormat="1" applyFont="1" applyBorder="1" applyAlignment="1">
      <alignment horizontal="center" vertical="center"/>
    </xf>
    <xf numFmtId="10" fontId="6" fillId="8" borderId="4" xfId="3" applyNumberFormat="1" applyFont="1" applyFill="1" applyBorder="1"/>
    <xf numFmtId="180" fontId="17" fillId="0" borderId="0" xfId="0" applyNumberFormat="1" applyFont="1"/>
    <xf numFmtId="0" fontId="3" fillId="24" borderId="4" xfId="0" applyFont="1" applyFill="1" applyBorder="1" applyAlignment="1">
      <alignment horizontal="center" vertical="center" wrapText="1"/>
    </xf>
    <xf numFmtId="0" fontId="2" fillId="24" borderId="0" xfId="0" applyFont="1" applyFill="1" applyAlignment="1">
      <alignment wrapText="1"/>
    </xf>
    <xf numFmtId="14" fontId="2" fillId="24" borderId="0" xfId="0" applyNumberFormat="1" applyFont="1" applyFill="1" applyAlignment="1">
      <alignment wrapText="1"/>
    </xf>
    <xf numFmtId="166" fontId="4" fillId="12" borderId="0" xfId="1" applyFont="1" applyFill="1"/>
    <xf numFmtId="0" fontId="7" fillId="0" borderId="4" xfId="0" applyFont="1" applyBorder="1" applyAlignment="1">
      <alignment horizontal="center" vertical="center"/>
    </xf>
    <xf numFmtId="0" fontId="0" fillId="17" borderId="0" xfId="0" applyFill="1"/>
    <xf numFmtId="166" fontId="0" fillId="17" borderId="0" xfId="1" applyFont="1" applyFill="1"/>
    <xf numFmtId="10" fontId="2" fillId="0" borderId="4" xfId="3" applyNumberFormat="1" applyFont="1" applyFill="1" applyBorder="1" applyAlignment="1">
      <alignment horizontal="right" vertical="center"/>
    </xf>
    <xf numFmtId="0" fontId="13" fillId="0" borderId="4" xfId="0" applyFont="1" applyBorder="1"/>
    <xf numFmtId="166" fontId="2" fillId="0" borderId="7" xfId="1" applyFont="1" applyBorder="1"/>
    <xf numFmtId="166" fontId="3" fillId="0" borderId="4" xfId="1" applyFont="1" applyBorder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166" fontId="17" fillId="0" borderId="0" xfId="1" applyFont="1"/>
    <xf numFmtId="0" fontId="0" fillId="8" borderId="0" xfId="0" applyFill="1"/>
    <xf numFmtId="0" fontId="0" fillId="7" borderId="4" xfId="0" applyFill="1" applyBorder="1"/>
    <xf numFmtId="9" fontId="4" fillId="0" borderId="4" xfId="0" applyNumberFormat="1" applyFont="1" applyBorder="1" applyAlignment="1">
      <alignment horizontal="center" vertical="center"/>
    </xf>
    <xf numFmtId="169" fontId="2" fillId="3" borderId="4" xfId="2" applyNumberFormat="1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0" fillId="7" borderId="4" xfId="0" applyFill="1" applyBorder="1" applyAlignment="1">
      <alignment horizontal="center"/>
    </xf>
    <xf numFmtId="0" fontId="2" fillId="0" borderId="12" xfId="0" applyFont="1" applyBorder="1" applyAlignment="1">
      <alignment horizontal="right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18" fillId="0" borderId="4" xfId="0" applyFont="1" applyBorder="1" applyAlignment="1">
      <alignment vertical="center"/>
    </xf>
    <xf numFmtId="176" fontId="2" fillId="7" borderId="4" xfId="0" applyNumberFormat="1" applyFont="1" applyFill="1" applyBorder="1" applyAlignment="1">
      <alignment vertical="center"/>
    </xf>
    <xf numFmtId="1" fontId="19" fillId="0" borderId="4" xfId="0" applyNumberFormat="1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169" fontId="2" fillId="3" borderId="4" xfId="2" applyNumberFormat="1" applyFont="1" applyFill="1" applyBorder="1" applyAlignment="1">
      <alignment horizontal="center" wrapText="1"/>
    </xf>
    <xf numFmtId="10" fontId="20" fillId="7" borderId="4" xfId="3" applyNumberFormat="1" applyFont="1" applyFill="1" applyBorder="1" applyAlignment="1" applyProtection="1">
      <alignment horizontal="center" vertical="center" wrapText="1"/>
    </xf>
    <xf numFmtId="169" fontId="2" fillId="7" borderId="4" xfId="2" applyNumberFormat="1" applyFont="1" applyFill="1" applyBorder="1" applyAlignment="1">
      <alignment wrapText="1"/>
    </xf>
    <xf numFmtId="1" fontId="2" fillId="0" borderId="0" xfId="0" applyNumberFormat="1" applyFont="1" applyAlignment="1">
      <alignment wrapText="1"/>
    </xf>
    <xf numFmtId="1" fontId="2" fillId="0" borderId="0" xfId="0" applyNumberFormat="1" applyFont="1"/>
    <xf numFmtId="1" fontId="2" fillId="0" borderId="4" xfId="12" applyNumberFormat="1" applyFont="1" applyBorder="1" applyAlignment="1">
      <alignment horizontal="right" vertical="center"/>
    </xf>
    <xf numFmtId="1" fontId="2" fillId="3" borderId="17" xfId="2" applyNumberFormat="1" applyFont="1" applyFill="1" applyBorder="1" applyAlignment="1">
      <alignment horizontal="center" vertical="center" wrapText="1"/>
    </xf>
    <xf numFmtId="1" fontId="4" fillId="0" borderId="0" xfId="0" applyNumberFormat="1" applyFont="1"/>
    <xf numFmtId="1" fontId="2" fillId="24" borderId="0" xfId="0" applyNumberFormat="1" applyFont="1" applyFill="1" applyAlignment="1">
      <alignment wrapText="1"/>
    </xf>
    <xf numFmtId="1" fontId="3" fillId="0" borderId="16" xfId="0" applyNumberFormat="1" applyFont="1" applyBorder="1" applyAlignment="1">
      <alignment horizontal="center" vertical="center" wrapText="1"/>
    </xf>
    <xf numFmtId="1" fontId="3" fillId="0" borderId="4" xfId="0" applyNumberFormat="1" applyFont="1" applyBorder="1" applyAlignment="1">
      <alignment horizontal="center" vertical="center" wrapText="1"/>
    </xf>
    <xf numFmtId="1" fontId="4" fillId="0" borderId="4" xfId="0" applyNumberFormat="1" applyFont="1" applyBorder="1"/>
    <xf numFmtId="1" fontId="6" fillId="8" borderId="4" xfId="0" applyNumberFormat="1" applyFont="1" applyFill="1" applyBorder="1"/>
    <xf numFmtId="1" fontId="3" fillId="0" borderId="30" xfId="0" applyNumberFormat="1" applyFont="1" applyBorder="1" applyAlignment="1">
      <alignment horizontal="center" vertical="center" wrapText="1"/>
    </xf>
    <xf numFmtId="1" fontId="2" fillId="0" borderId="31" xfId="0" applyNumberFormat="1" applyFont="1" applyBorder="1"/>
    <xf numFmtId="0" fontId="3" fillId="0" borderId="0" xfId="0" applyFont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</cellXfs>
  <cellStyles count="15">
    <cellStyle name="Millares" xfId="12" builtinId="3"/>
    <cellStyle name="Millares 2" xfId="4" xr:uid="{0F3D40C7-63CE-4C1E-88CB-74D4C434A6A9}"/>
    <cellStyle name="Millares 2 2" xfId="9" xr:uid="{932836F2-F9B7-4D28-BA79-182B234B71CA}"/>
    <cellStyle name="Moneda" xfId="1" builtinId="4"/>
    <cellStyle name="Moneda [0]" xfId="2" builtinId="7"/>
    <cellStyle name="Moneda [0] 2" xfId="6" xr:uid="{9C05ED2F-6B57-4D45-86F5-F1599344F055}"/>
    <cellStyle name="Moneda [0] 2 2" xfId="11" xr:uid="{D36E201C-42FB-45B8-9B1D-31D6C43913C5}"/>
    <cellStyle name="Moneda [0] 3" xfId="8" xr:uid="{DEEFD360-99F7-4110-981F-4D9202E2B3F1}"/>
    <cellStyle name="Moneda [0] 4" xfId="5" xr:uid="{36A97AF2-7802-492C-99E9-42ECD122F55C}"/>
    <cellStyle name="Moneda [0] 4 2" xfId="10" xr:uid="{917CEE7E-F843-44AE-9B22-4B481BE0FC35}"/>
    <cellStyle name="Moneda [0] 5" xfId="13" xr:uid="{07780AC8-25C0-443D-80C6-34D36CDB9AC4}"/>
    <cellStyle name="Moneda 2" xfId="7" xr:uid="{438997FC-F191-47FF-8EFF-C9E024B345CD}"/>
    <cellStyle name="Moneda 3" xfId="14" xr:uid="{023DA512-BDB8-4762-8B12-B360992D4DC4}"/>
    <cellStyle name="Normal" xfId="0" builtinId="0"/>
    <cellStyle name="Porcentaje" xfId="3" builtinId="5"/>
  </cellStyles>
  <dxfs count="57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FD965"/>
          <bgColor rgb="FFFFD965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9CC2E5"/>
          <bgColor rgb="FF9CC2E5"/>
        </patternFill>
      </fill>
    </dxf>
    <dxf>
      <fill>
        <patternFill patternType="solid">
          <fgColor rgb="FFDADADA"/>
          <bgColor rgb="FFDADADA"/>
        </patternFill>
      </fill>
    </dxf>
    <dxf>
      <fill>
        <patternFill patternType="solid">
          <fgColor rgb="FFECECEC"/>
          <bgColor rgb="FFECECEC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FD965"/>
          <bgColor rgb="FFFFD965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9CC2E5"/>
          <bgColor rgb="FF9CC2E5"/>
        </patternFill>
      </fill>
    </dxf>
    <dxf>
      <fill>
        <patternFill patternType="solid">
          <fgColor rgb="FFDADADA"/>
          <bgColor rgb="FFDADADA"/>
        </patternFill>
      </fill>
    </dxf>
    <dxf>
      <fill>
        <patternFill patternType="solid">
          <fgColor rgb="FFECECEC"/>
          <bgColor rgb="FFECECEC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F60000"/>
      <color rgb="FFEC5E61"/>
      <color rgb="FFFFEB84"/>
      <color rgb="FF63BE7B"/>
      <color rgb="FF00AC00"/>
      <color rgb="FF008E00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Efrain Sampedro Montoya" id="{F6555E56-507E-4810-A896-0700F7F8791C}" userId="S::efrain.sampedro@colombiacompra.gov.co::dfabc650-f7f9-4aa2-896b-fe8ad5de506a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3" dT="2024-10-31T20:20:57.38" personId="{F6555E56-507E-4810-A896-0700F7F8791C}" id="{6223F07A-3EDC-450B-8440-E2F54CB9358D}">
    <text>Sirve tambien para verificar que no se escape ningun vehiculo por fuera de los Lote/Segmento/División.
Se espera que la sumatoria de todos estos registros de la misma cantidad de registros que si filtras la BD por solo los productos activos; si no da lo mismo significa que hay un error posiblemente de digitación (una tilde, un espacio, error ortográfico, falta de inclusión de un nuevo segmento, etc)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1" dT="2024-11-07T22:36:33.38" personId="{F6555E56-507E-4810-A896-0700F7F8791C}" id="{B2FDAD11-E78F-42F0-8990-A4519A8B84B7}">
    <text xml:space="preserve">Es la columna 2025 multiplicado por 1000
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3A65B-D3E5-4A30-A345-BBBAB97C0F34}">
  <sheetPr codeName="Hoja1">
    <tabColor rgb="FF92D050"/>
  </sheetPr>
  <dimension ref="A1:DN1202"/>
  <sheetViews>
    <sheetView showGridLines="0" topLeftCell="M1195" zoomScale="115" zoomScaleNormal="115" workbookViewId="0">
      <selection activeCell="N6" sqref="N6:N1202"/>
    </sheetView>
  </sheetViews>
  <sheetFormatPr baseColWidth="10" defaultColWidth="11.375" defaultRowHeight="12.75"/>
  <cols>
    <col min="1" max="1" width="9.75" style="8" bestFit="1" customWidth="1"/>
    <col min="2" max="3" width="15.375" style="8" customWidth="1"/>
    <col min="4" max="4" width="15.125" style="8" customWidth="1"/>
    <col min="5" max="5" width="13.75" style="273" customWidth="1"/>
    <col min="6" max="6" width="15" style="273" customWidth="1"/>
    <col min="7" max="7" width="16.875" style="8" customWidth="1"/>
    <col min="8" max="8" width="29" style="363" customWidth="1"/>
    <col min="9" max="9" width="11.75" style="8" customWidth="1"/>
    <col min="10" max="10" width="16.75" style="8" customWidth="1"/>
    <col min="11" max="11" width="17.75" style="8" customWidth="1"/>
    <col min="12" max="12" width="15" style="259" customWidth="1"/>
    <col min="13" max="13" width="11.75" style="8" customWidth="1"/>
    <col min="14" max="16" width="20.75" style="8" customWidth="1"/>
    <col min="17" max="17" width="11.375" style="8" customWidth="1"/>
    <col min="18" max="18" width="18.25" style="8" customWidth="1"/>
    <col min="19" max="19" width="20.375" style="8" customWidth="1"/>
    <col min="20" max="24" width="11.75" style="8" customWidth="1"/>
    <col min="25" max="25" width="18.875" style="331" customWidth="1"/>
    <col min="26" max="26" width="23.875" style="8" customWidth="1"/>
    <col min="27" max="31" width="17.375" style="8" customWidth="1"/>
    <col min="32" max="33" width="31.625" style="8" customWidth="1"/>
    <col min="34" max="34" width="13.625" style="324" bestFit="1" customWidth="1"/>
    <col min="35" max="39" width="11.75" style="324" bestFit="1" customWidth="1"/>
    <col min="40" max="40" width="19" style="8" customWidth="1"/>
    <col min="41" max="41" width="11.375" style="8"/>
    <col min="42" max="42" width="14.375" style="8" customWidth="1"/>
    <col min="43" max="43" width="23.625" style="8" customWidth="1"/>
    <col min="44" max="44" width="17" style="8" customWidth="1"/>
    <col min="45" max="80" width="15.75" style="8" customWidth="1"/>
    <col min="81" max="81" width="20.875" style="331" customWidth="1"/>
    <col min="82" max="85" width="15.75" style="8" customWidth="1"/>
    <col min="86" max="91" width="11.625" style="8" bestFit="1" customWidth="1"/>
    <col min="92" max="92" width="11.375" style="8"/>
    <col min="93" max="93" width="15.375" style="8" bestFit="1" customWidth="1"/>
    <col min="94" max="95" width="11.625" style="8" bestFit="1" customWidth="1"/>
    <col min="96" max="96" width="11.375" style="8"/>
    <col min="97" max="97" width="11.75" style="8" bestFit="1" customWidth="1"/>
    <col min="98" max="107" width="11.375" style="8"/>
    <col min="108" max="108" width="17" style="8" customWidth="1"/>
    <col min="109" max="109" width="11.75" style="386" customWidth="1"/>
    <col min="110" max="110" width="11.75" style="286" customWidth="1"/>
    <col min="111" max="111" width="14.375" style="313" customWidth="1"/>
    <col min="112" max="112" width="38.25" style="8" customWidth="1"/>
    <col min="113" max="113" width="42.875" style="8" customWidth="1"/>
    <col min="114" max="114" width="93.375" style="8" customWidth="1"/>
    <col min="115" max="115" width="17" style="331" bestFit="1" customWidth="1"/>
    <col min="116" max="116" width="11.75" style="8" bestFit="1" customWidth="1"/>
    <col min="117" max="16384" width="11.375" style="8"/>
  </cols>
  <sheetData>
    <row r="1" spans="1:116" ht="25.5">
      <c r="A1" s="1"/>
      <c r="B1" s="1"/>
      <c r="C1" s="1" t="s">
        <v>0</v>
      </c>
      <c r="D1" s="1" t="s">
        <v>1</v>
      </c>
      <c r="E1" s="4" t="s">
        <v>2</v>
      </c>
      <c r="F1" s="362" t="s">
        <v>3</v>
      </c>
      <c r="G1" s="3" t="s">
        <v>4</v>
      </c>
      <c r="H1" s="4"/>
      <c r="I1" s="4"/>
      <c r="J1" s="1"/>
      <c r="K1" s="2"/>
      <c r="L1" s="5"/>
      <c r="M1" s="1"/>
      <c r="N1" s="1"/>
      <c r="O1" s="352"/>
      <c r="P1" s="352"/>
      <c r="Q1" s="4"/>
      <c r="R1" s="4"/>
      <c r="S1" s="4"/>
      <c r="T1" s="4"/>
      <c r="U1" s="1"/>
      <c r="V1" s="1"/>
      <c r="W1" s="1"/>
      <c r="X1" s="1"/>
      <c r="Y1" s="328"/>
      <c r="Z1" s="352"/>
      <c r="AA1" s="352"/>
      <c r="AB1" s="352"/>
      <c r="AC1" s="352"/>
      <c r="AD1" s="352"/>
      <c r="AE1" s="352"/>
      <c r="AF1" s="1"/>
      <c r="AG1" s="352"/>
      <c r="AH1" s="316"/>
      <c r="AI1" s="316"/>
      <c r="AJ1" s="316"/>
      <c r="AK1" s="316"/>
      <c r="AL1" s="316"/>
      <c r="AM1" s="316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328"/>
      <c r="CD1" s="1"/>
      <c r="CE1" s="1"/>
      <c r="CF1" s="1"/>
      <c r="CG1" s="1"/>
      <c r="CH1" s="401" t="s">
        <v>5</v>
      </c>
      <c r="CI1" s="402"/>
      <c r="CJ1" s="402"/>
      <c r="CK1" s="402"/>
      <c r="CL1" s="402"/>
      <c r="CM1" s="402"/>
      <c r="CN1" s="402"/>
      <c r="CO1" s="403"/>
      <c r="CP1" s="409" t="s">
        <v>6</v>
      </c>
      <c r="CQ1" s="409"/>
      <c r="CR1" s="409"/>
      <c r="CS1" s="409"/>
      <c r="CT1" s="409"/>
      <c r="CU1" s="409"/>
      <c r="CV1" s="409" t="s">
        <v>7</v>
      </c>
      <c r="CW1" s="409"/>
      <c r="CX1" s="409"/>
      <c r="CY1" s="409"/>
      <c r="CZ1" s="409"/>
      <c r="DA1" s="409"/>
      <c r="DB1" s="409"/>
      <c r="DC1" s="409"/>
      <c r="DD1" s="1"/>
      <c r="DE1" s="382"/>
      <c r="DF1" s="387"/>
      <c r="DG1" s="353"/>
      <c r="DH1" s="352"/>
      <c r="DI1" s="352"/>
      <c r="DJ1" s="352"/>
      <c r="DK1" s="352"/>
    </row>
    <row r="2" spans="1:116" ht="18">
      <c r="A2" s="1"/>
      <c r="B2" s="1"/>
      <c r="C2" s="1"/>
      <c r="D2" s="1"/>
      <c r="E2" s="4"/>
      <c r="F2" s="362"/>
      <c r="G2" s="1"/>
      <c r="H2" s="4"/>
      <c r="I2" s="4"/>
      <c r="J2" s="1"/>
      <c r="K2" s="2"/>
      <c r="L2" s="5"/>
      <c r="M2" s="1"/>
      <c r="N2" s="1"/>
      <c r="O2" s="1"/>
      <c r="P2" s="1"/>
      <c r="Q2" s="4"/>
      <c r="R2" s="4"/>
      <c r="S2" s="4"/>
      <c r="T2" s="4"/>
      <c r="U2" s="1"/>
      <c r="V2" s="1"/>
      <c r="W2" s="1"/>
      <c r="X2" s="1"/>
      <c r="Y2" s="328"/>
      <c r="Z2" s="399" t="s">
        <v>2335</v>
      </c>
      <c r="AA2" s="399"/>
      <c r="AB2" s="287"/>
      <c r="AC2" s="399" t="s">
        <v>2336</v>
      </c>
      <c r="AD2" s="287"/>
      <c r="AE2" s="287"/>
      <c r="AF2" s="1"/>
      <c r="AG2" s="1"/>
      <c r="AH2" s="316"/>
      <c r="AI2" s="316"/>
      <c r="AJ2" s="316"/>
      <c r="AK2" s="316"/>
      <c r="AL2" s="316"/>
      <c r="AM2" s="316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328"/>
      <c r="CD2" s="1"/>
      <c r="CE2" s="1"/>
      <c r="CF2" s="1"/>
      <c r="CG2" s="1"/>
      <c r="CH2" s="404"/>
      <c r="CI2" s="394"/>
      <c r="CJ2" s="394"/>
      <c r="CK2" s="394"/>
      <c r="CL2" s="394"/>
      <c r="CM2" s="394"/>
      <c r="CN2" s="394"/>
      <c r="CO2" s="405"/>
      <c r="CP2" s="409"/>
      <c r="CQ2" s="409"/>
      <c r="CR2" s="409"/>
      <c r="CS2" s="409"/>
      <c r="CT2" s="409"/>
      <c r="CU2" s="409"/>
      <c r="CV2" s="409"/>
      <c r="CW2" s="409"/>
      <c r="CX2" s="409"/>
      <c r="CY2" s="409"/>
      <c r="CZ2" s="409"/>
      <c r="DA2" s="409"/>
      <c r="DB2" s="409"/>
      <c r="DC2" s="409"/>
      <c r="DD2" s="1"/>
      <c r="DE2" s="382"/>
      <c r="DF2" s="382"/>
      <c r="DG2" s="308"/>
      <c r="DH2" s="1"/>
      <c r="DI2" s="1"/>
      <c r="DJ2" s="1"/>
    </row>
    <row r="3" spans="1:116" ht="9" customHeight="1">
      <c r="A3" s="394" t="s">
        <v>8</v>
      </c>
      <c r="B3" s="394"/>
      <c r="C3" s="394"/>
      <c r="D3" s="10">
        <v>45737</v>
      </c>
      <c r="E3" s="9" t="s">
        <v>9</v>
      </c>
      <c r="F3" s="11">
        <v>126</v>
      </c>
      <c r="G3" s="12"/>
      <c r="H3" s="4"/>
      <c r="I3" s="4"/>
      <c r="J3" s="1"/>
      <c r="K3" s="2"/>
      <c r="L3" s="5"/>
      <c r="M3" s="1"/>
      <c r="N3" s="1"/>
      <c r="O3" s="1"/>
      <c r="P3" s="1"/>
      <c r="Q3" s="4"/>
      <c r="R3" s="4"/>
      <c r="S3" s="4"/>
      <c r="T3" s="4"/>
      <c r="U3" s="1"/>
      <c r="V3" s="1"/>
      <c r="W3" s="1"/>
      <c r="X3" s="1"/>
      <c r="Y3" s="328"/>
      <c r="Z3" s="399"/>
      <c r="AA3" s="399"/>
      <c r="AB3" s="287"/>
      <c r="AC3" s="399"/>
      <c r="AD3" s="287"/>
      <c r="AE3" s="287"/>
      <c r="AF3" s="1"/>
      <c r="AG3" s="1"/>
      <c r="AH3" s="316"/>
      <c r="AI3" s="316"/>
      <c r="AJ3" s="316"/>
      <c r="AK3" s="316"/>
      <c r="AL3" s="316"/>
      <c r="AM3" s="316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328"/>
      <c r="CD3" s="1"/>
      <c r="CE3" s="1"/>
      <c r="CF3" s="1"/>
      <c r="CG3" s="1"/>
      <c r="CH3" s="406"/>
      <c r="CI3" s="407"/>
      <c r="CJ3" s="407"/>
      <c r="CK3" s="407"/>
      <c r="CL3" s="407"/>
      <c r="CM3" s="407"/>
      <c r="CN3" s="407"/>
      <c r="CO3" s="408"/>
      <c r="CP3" s="409"/>
      <c r="CQ3" s="409"/>
      <c r="CR3" s="409"/>
      <c r="CS3" s="409"/>
      <c r="CT3" s="409"/>
      <c r="CU3" s="409"/>
      <c r="CV3" s="409"/>
      <c r="CW3" s="409"/>
      <c r="CX3" s="409"/>
      <c r="CY3" s="409"/>
      <c r="CZ3" s="409"/>
      <c r="DA3" s="409"/>
      <c r="DB3" s="409"/>
      <c r="DC3" s="409"/>
      <c r="DD3" s="1"/>
      <c r="DE3" s="382"/>
      <c r="DF3" s="382"/>
      <c r="DG3" s="308"/>
      <c r="DH3" s="1"/>
      <c r="DI3" s="1"/>
      <c r="DJ3" s="1"/>
    </row>
    <row r="4" spans="1:116" ht="26.45" customHeight="1" thickBot="1">
      <c r="A4" s="13"/>
      <c r="B4" s="13"/>
      <c r="C4" s="13"/>
      <c r="D4" s="13"/>
      <c r="E4" s="272"/>
      <c r="F4" s="272"/>
      <c r="G4" s="13"/>
      <c r="H4" s="14"/>
      <c r="I4" s="14"/>
      <c r="J4" s="13"/>
      <c r="K4" s="15"/>
      <c r="L4" s="16"/>
      <c r="M4" s="13"/>
      <c r="N4" s="13"/>
      <c r="O4" s="13"/>
      <c r="P4" s="13"/>
      <c r="Q4" s="14"/>
      <c r="R4" s="14"/>
      <c r="S4" s="14"/>
      <c r="T4" s="14"/>
      <c r="U4" s="13"/>
      <c r="V4" s="13"/>
      <c r="W4" s="13"/>
      <c r="X4" s="13"/>
      <c r="Y4" s="360"/>
      <c r="Z4" s="288" cm="1">
        <f t="array" aca="1" ref="Z4" ca="1">_xlfn.PERCENTILE.INC(_xlfn._xlws.FILTER(DK6:DK1153,SUBTOTAL(3,OFFSET(DK6,ROW(DK6:DK1153)-MIN(ROW(DK6:DK1153)),0))),30%)</f>
        <v>111182100</v>
      </c>
      <c r="AA4" s="288" cm="1">
        <f t="array" aca="1" ref="AA4" ca="1">_xlfn.PERCENTILE.INC(_xlfn._xlws.FILTER(DK6:DK1153,SUBTOTAL(3,OFFSET(DK6,ROW(DK6:DK1153)-MIN(ROW(DK6:DK1153)),0))),70%)</f>
        <v>232137900</v>
      </c>
      <c r="AB4" s="289"/>
      <c r="AC4" s="288" cm="1">
        <f t="array" aca="1" ref="AC4" ca="1">_xlfn.PERCENTILE.INC(_xlfn._xlws.FILTER(DK6:DK1153,SUBTOTAL(3,OFFSET(DK6,ROW(DK6:DK1153)-MIN(ROW(DK6:DK1153)),0))),50%)</f>
        <v>158260000</v>
      </c>
      <c r="AD4" s="288"/>
      <c r="AE4" s="288"/>
      <c r="AF4" s="17"/>
      <c r="AG4" s="17"/>
      <c r="AH4" s="317"/>
      <c r="AI4" s="317"/>
      <c r="AJ4" s="317"/>
      <c r="AK4" s="317"/>
      <c r="AL4" s="317"/>
      <c r="AM4" s="317"/>
      <c r="AN4" s="12"/>
      <c r="AO4" s="12"/>
      <c r="AP4" s="12"/>
      <c r="AQ4" s="9"/>
      <c r="AR4" s="395" t="s">
        <v>10</v>
      </c>
      <c r="AS4" s="396"/>
      <c r="AT4" s="396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397"/>
      <c r="CD4" s="397"/>
      <c r="CE4" s="397"/>
      <c r="CF4" s="6"/>
      <c r="CG4" s="6"/>
      <c r="CH4" s="398" t="s">
        <v>11</v>
      </c>
      <c r="CI4" s="398"/>
      <c r="CJ4" s="19" t="s">
        <v>12</v>
      </c>
      <c r="CK4" s="398" t="s">
        <v>13</v>
      </c>
      <c r="CL4" s="398"/>
      <c r="CM4" s="398" t="s">
        <v>14</v>
      </c>
      <c r="CN4" s="398"/>
      <c r="CO4" s="20"/>
      <c r="CP4" s="400" t="s">
        <v>11</v>
      </c>
      <c r="CQ4" s="400"/>
      <c r="CR4" s="21" t="s">
        <v>12</v>
      </c>
      <c r="CS4" s="400" t="s">
        <v>13</v>
      </c>
      <c r="CT4" s="400"/>
      <c r="CU4" s="21" t="s">
        <v>14</v>
      </c>
      <c r="CV4" s="400" t="s">
        <v>11</v>
      </c>
      <c r="CW4" s="400"/>
      <c r="CX4" s="21" t="s">
        <v>12</v>
      </c>
      <c r="CY4" s="400" t="s">
        <v>13</v>
      </c>
      <c r="CZ4" s="400"/>
      <c r="DA4" s="21" t="s">
        <v>14</v>
      </c>
      <c r="DB4" s="400" t="s">
        <v>15</v>
      </c>
      <c r="DC4" s="400"/>
      <c r="DD4" s="307"/>
      <c r="DE4" s="383"/>
      <c r="DF4" s="383"/>
      <c r="DG4" s="309"/>
      <c r="DH4" s="13"/>
      <c r="DI4" s="13"/>
      <c r="DJ4" s="13"/>
    </row>
    <row r="5" spans="1:116" ht="102.75" thickBot="1">
      <c r="A5" s="7" t="s">
        <v>16</v>
      </c>
      <c r="B5" s="7" t="s">
        <v>17</v>
      </c>
      <c r="C5" s="7" t="s">
        <v>18</v>
      </c>
      <c r="D5" s="7" t="s">
        <v>19</v>
      </c>
      <c r="E5" s="7" t="s">
        <v>20</v>
      </c>
      <c r="F5" s="7" t="s">
        <v>21</v>
      </c>
      <c r="G5" s="22" t="s">
        <v>22</v>
      </c>
      <c r="H5" s="7" t="s">
        <v>23</v>
      </c>
      <c r="I5" s="7" t="s">
        <v>2494</v>
      </c>
      <c r="J5" s="7" t="s">
        <v>24</v>
      </c>
      <c r="K5" s="263" t="s">
        <v>25</v>
      </c>
      <c r="L5" s="23" t="s">
        <v>26</v>
      </c>
      <c r="M5" s="7" t="s">
        <v>27</v>
      </c>
      <c r="N5" s="24" t="s">
        <v>28</v>
      </c>
      <c r="O5" s="351" t="s">
        <v>2451</v>
      </c>
      <c r="P5" s="351" t="s">
        <v>2452</v>
      </c>
      <c r="Q5" s="7" t="s">
        <v>29</v>
      </c>
      <c r="R5" s="7" t="s">
        <v>30</v>
      </c>
      <c r="S5" s="7" t="s">
        <v>2576</v>
      </c>
      <c r="T5" s="7" t="s">
        <v>31</v>
      </c>
      <c r="U5" s="7" t="s">
        <v>32</v>
      </c>
      <c r="V5" s="7" t="s">
        <v>33</v>
      </c>
      <c r="W5" s="7" t="s">
        <v>34</v>
      </c>
      <c r="X5" s="7" t="s">
        <v>35</v>
      </c>
      <c r="Y5" s="361" t="s">
        <v>36</v>
      </c>
      <c r="Z5" s="290" t="s">
        <v>2337</v>
      </c>
      <c r="AA5" s="290" t="s">
        <v>2338</v>
      </c>
      <c r="AB5" s="291" t="s">
        <v>2339</v>
      </c>
      <c r="AC5" s="290" t="s">
        <v>2340</v>
      </c>
      <c r="AD5" s="290" t="s">
        <v>2379</v>
      </c>
      <c r="AE5" s="290" t="s">
        <v>2382</v>
      </c>
      <c r="AF5" s="7" t="s">
        <v>37</v>
      </c>
      <c r="AG5" s="351" t="s">
        <v>2453</v>
      </c>
      <c r="AH5" s="327">
        <v>1</v>
      </c>
      <c r="AI5" s="318" t="s">
        <v>38</v>
      </c>
      <c r="AJ5" s="318" t="s">
        <v>39</v>
      </c>
      <c r="AK5" s="318" t="s">
        <v>40</v>
      </c>
      <c r="AL5" s="318" t="s">
        <v>41</v>
      </c>
      <c r="AM5" s="318" t="s">
        <v>42</v>
      </c>
      <c r="AN5" s="7" t="s">
        <v>43</v>
      </c>
      <c r="AO5" s="7" t="s">
        <v>44</v>
      </c>
      <c r="AP5" s="7" t="s">
        <v>45</v>
      </c>
      <c r="AQ5" s="25" t="s">
        <v>46</v>
      </c>
      <c r="AR5" s="26" t="s">
        <v>47</v>
      </c>
      <c r="AS5" s="26" t="s">
        <v>48</v>
      </c>
      <c r="AT5" s="26" t="s">
        <v>49</v>
      </c>
      <c r="AU5" s="26" t="s">
        <v>50</v>
      </c>
      <c r="AV5" s="26" t="s">
        <v>51</v>
      </c>
      <c r="AW5" s="26" t="s">
        <v>52</v>
      </c>
      <c r="AX5" s="26" t="s">
        <v>53</v>
      </c>
      <c r="AY5" s="26" t="s">
        <v>54</v>
      </c>
      <c r="AZ5" s="26" t="s">
        <v>55</v>
      </c>
      <c r="BA5" s="26" t="s">
        <v>56</v>
      </c>
      <c r="BB5" s="26" t="s">
        <v>57</v>
      </c>
      <c r="BC5" s="26" t="s">
        <v>58</v>
      </c>
      <c r="BD5" s="26" t="s">
        <v>59</v>
      </c>
      <c r="BE5" s="26" t="s">
        <v>60</v>
      </c>
      <c r="BF5" s="26" t="s">
        <v>61</v>
      </c>
      <c r="BG5" s="26" t="s">
        <v>62</v>
      </c>
      <c r="BH5" s="26" t="s">
        <v>63</v>
      </c>
      <c r="BI5" s="26" t="s">
        <v>64</v>
      </c>
      <c r="BJ5" s="26" t="s">
        <v>65</v>
      </c>
      <c r="BK5" s="26" t="s">
        <v>66</v>
      </c>
      <c r="BL5" s="26" t="s">
        <v>67</v>
      </c>
      <c r="BM5" s="26" t="s">
        <v>68</v>
      </c>
      <c r="BN5" s="26" t="s">
        <v>69</v>
      </c>
      <c r="BO5" s="26" t="s">
        <v>70</v>
      </c>
      <c r="BP5" s="26" t="s">
        <v>71</v>
      </c>
      <c r="BQ5" s="26" t="s">
        <v>72</v>
      </c>
      <c r="BR5" s="26" t="s">
        <v>73</v>
      </c>
      <c r="BS5" s="26" t="s">
        <v>74</v>
      </c>
      <c r="BT5" s="26" t="s">
        <v>75</v>
      </c>
      <c r="BU5" s="26" t="s">
        <v>76</v>
      </c>
      <c r="BV5" s="26" t="s">
        <v>77</v>
      </c>
      <c r="BW5" s="26" t="s">
        <v>78</v>
      </c>
      <c r="BX5" s="26" t="s">
        <v>79</v>
      </c>
      <c r="BY5" s="26" t="s">
        <v>80</v>
      </c>
      <c r="BZ5" s="26" t="s">
        <v>81</v>
      </c>
      <c r="CA5" s="26" t="s">
        <v>82</v>
      </c>
      <c r="CB5" s="26" t="s">
        <v>83</v>
      </c>
      <c r="CC5" s="329" t="s">
        <v>84</v>
      </c>
      <c r="CD5" s="26" t="s">
        <v>85</v>
      </c>
      <c r="CE5" s="26" t="s">
        <v>86</v>
      </c>
      <c r="CF5" s="26" t="s">
        <v>87</v>
      </c>
      <c r="CG5" s="26" t="s">
        <v>88</v>
      </c>
      <c r="CH5" s="27" t="s">
        <v>89</v>
      </c>
      <c r="CI5" s="27" t="s">
        <v>90</v>
      </c>
      <c r="CJ5" s="27" t="s">
        <v>91</v>
      </c>
      <c r="CK5" s="27" t="s">
        <v>92</v>
      </c>
      <c r="CL5" s="27" t="s">
        <v>93</v>
      </c>
      <c r="CM5" s="27" t="s">
        <v>94</v>
      </c>
      <c r="CN5" s="27" t="s">
        <v>95</v>
      </c>
      <c r="CO5" s="27" t="s">
        <v>96</v>
      </c>
      <c r="CP5" s="27" t="s">
        <v>89</v>
      </c>
      <c r="CQ5" s="27" t="s">
        <v>90</v>
      </c>
      <c r="CR5" s="27" t="s">
        <v>91</v>
      </c>
      <c r="CS5" s="27" t="s">
        <v>92</v>
      </c>
      <c r="CT5" s="27" t="s">
        <v>93</v>
      </c>
      <c r="CU5" s="27" t="s">
        <v>94</v>
      </c>
      <c r="CV5" s="27" t="s">
        <v>97</v>
      </c>
      <c r="CW5" s="27" t="s">
        <v>98</v>
      </c>
      <c r="CX5" s="27" t="s">
        <v>91</v>
      </c>
      <c r="CY5" s="27" t="s">
        <v>99</v>
      </c>
      <c r="CZ5" s="27" t="s">
        <v>93</v>
      </c>
      <c r="DA5" s="27" t="s">
        <v>94</v>
      </c>
      <c r="DB5" s="27" t="s">
        <v>100</v>
      </c>
      <c r="DC5" s="27" t="s">
        <v>101</v>
      </c>
      <c r="DD5" s="266" t="s">
        <v>102</v>
      </c>
      <c r="DE5" s="388" t="s">
        <v>103</v>
      </c>
      <c r="DF5" s="389" t="s">
        <v>2384</v>
      </c>
      <c r="DG5" s="7" t="s">
        <v>2334</v>
      </c>
      <c r="DH5" s="7" t="s">
        <v>2383</v>
      </c>
      <c r="DI5" s="325" t="s">
        <v>2386</v>
      </c>
      <c r="DJ5" s="325" t="s">
        <v>2389</v>
      </c>
      <c r="DK5" s="354" t="s">
        <v>2462</v>
      </c>
    </row>
    <row r="6" spans="1:116" ht="38.25">
      <c r="A6" s="28">
        <v>1</v>
      </c>
      <c r="B6" s="29" t="s">
        <v>104</v>
      </c>
      <c r="C6" s="29" t="s">
        <v>0</v>
      </c>
      <c r="D6" s="29" t="s">
        <v>105</v>
      </c>
      <c r="E6" s="42" t="s">
        <v>106</v>
      </c>
      <c r="F6" s="42" t="s">
        <v>107</v>
      </c>
      <c r="G6" s="30" t="s">
        <v>108</v>
      </c>
      <c r="H6" s="42" t="s">
        <v>109</v>
      </c>
      <c r="I6" s="28">
        <v>1601323</v>
      </c>
      <c r="J6" s="28" t="s">
        <v>110</v>
      </c>
      <c r="K6" s="31" t="s">
        <v>111</v>
      </c>
      <c r="L6" s="32">
        <v>80.5</v>
      </c>
      <c r="M6" s="33" t="s">
        <v>107</v>
      </c>
      <c r="N6" s="34">
        <v>48600000</v>
      </c>
      <c r="O6" s="34">
        <f>+IFERROR(VLOOKUP(I6,Precio_Fasecolda!A:C,3,FALSE),IFERROR(VLOOKUP(I6,Precio_Fasecolda!B:C,2,FALSE),N6))</f>
        <v>48600000</v>
      </c>
      <c r="P6" s="34">
        <f>N6-O6</f>
        <v>0</v>
      </c>
      <c r="Q6" s="33" t="s">
        <v>107</v>
      </c>
      <c r="R6" s="28" t="s">
        <v>2415</v>
      </c>
      <c r="S6" s="28" t="s">
        <v>112</v>
      </c>
      <c r="T6" s="28" t="s">
        <v>107</v>
      </c>
      <c r="U6" s="28" t="s">
        <v>107</v>
      </c>
      <c r="V6" s="42" t="s">
        <v>107</v>
      </c>
      <c r="W6" s="28" t="s">
        <v>107</v>
      </c>
      <c r="X6" s="28" t="s">
        <v>107</v>
      </c>
      <c r="Y6" s="28" t="str">
        <f>+IF(C6=$F$1,N6+CC6,"N.A.")</f>
        <v>N.A.</v>
      </c>
      <c r="Z6" s="292">
        <f t="shared" ref="Z6:Z69" si="0">+(((N6)-(N6*AH6)/100%))</f>
        <v>46170000</v>
      </c>
      <c r="AA6" s="28" cm="1">
        <f t="array" aca="1" ref="AA6" ca="1">_xlfn.IFS(DK6&lt;$DK$4,1,AND(DK6&gt;=$DK$4,DK6&lt;=$AA$4),2,DK6&gt;$AA$4,3)</f>
        <v>2</v>
      </c>
      <c r="AB6" s="28" t="s">
        <v>2335</v>
      </c>
      <c r="AC6" s="28" t="str" cm="1">
        <f t="array" ref="AC6">IF(AB6="PERCENTIL 30","",_xlfn.IFS(DK6&lt;$AC$4,1,DK6&gt;$AC$4,2))</f>
        <v/>
      </c>
      <c r="AD6" s="28" t="str">
        <f>+IFERROR(VLOOKUP(_xlfn.TEXTJOIN("_", FALSE, C6:E6), BD_Perc!$A:$O, 15, FALSE),"Segmentación no encontrada o vehículo inactivo")</f>
        <v>PERCENTIL 30-70</v>
      </c>
      <c r="AE6" s="28" t="str" cm="1">
        <f t="array" ref="AE6">_xlfn.IFS(
    AD6 = "PERCENTIL 50",
    _xlfn.IFS(
        BD!DK6 &lt; VLOOKUP(_xlfn.TEXTJOIN("_", FALSE, C6:E6), BD_Perc!$A:$O, 11, FALSE), "Intervalo de precio 1",
        BD!DK6 &gt;= VLOOKUP(_xlfn.TEXTJOIN("_", FALSE, C6:E6), BD_Perc!$A:$O, 11, FALSE), "Intervalo de precio 2"
    ),
    AD6 = "PERCENTIL 30-70",
    _xlfn.IFS(
        BD!DK6 &lt; VLOOKUP(_xlfn.TEXTJOIN("_", FALSE, C6:E6), BD_Perc!$A:$O, 6, FALSE), "Intervalo de precio 1",
        BD!DK6 &lt; VLOOKUP(_xlfn.TEXTJOIN("_", FALSE, C6:E6), BD_Perc!$A:$O, 7, FALSE), "Intervalo de precio 2",
        BD!DK6 &gt;= VLOOKUP(_xlfn.TEXTJOIN("_", FALSE, C6:E6), BD_Perc!$A:$O, 7, FALSE), "Intervalo de precio 3"
    ),
    AD6="Segmentación no encontrada o vehículo inactivo","Segmentación no encontrada o vehículo inactivo"
)</f>
        <v>Intervalo de precio 1</v>
      </c>
      <c r="AF6" s="35" t="s">
        <v>2412</v>
      </c>
      <c r="AG6" s="35" t="b">
        <f>+AF6=AE6</f>
        <v>1</v>
      </c>
      <c r="AH6" s="205">
        <v>0.05</v>
      </c>
      <c r="AI6" s="205">
        <v>0.05</v>
      </c>
      <c r="AJ6" s="205">
        <v>0.05</v>
      </c>
      <c r="AK6" s="205">
        <v>0.05</v>
      </c>
      <c r="AL6" s="205">
        <v>0.05</v>
      </c>
      <c r="AM6" s="205">
        <v>0.05</v>
      </c>
      <c r="AN6" s="28" t="s">
        <v>113</v>
      </c>
      <c r="AO6" s="28" t="s">
        <v>113</v>
      </c>
      <c r="AP6" s="28" t="s">
        <v>113</v>
      </c>
      <c r="AQ6" s="37">
        <v>1</v>
      </c>
      <c r="AR6" s="38">
        <v>8689479</v>
      </c>
      <c r="AS6" s="38">
        <v>535272</v>
      </c>
      <c r="AT6" s="38">
        <v>764674</v>
      </c>
      <c r="AU6" s="38">
        <v>0</v>
      </c>
      <c r="AV6" s="38">
        <v>0</v>
      </c>
      <c r="AW6" s="38">
        <v>11547654</v>
      </c>
      <c r="AX6" s="38">
        <v>527502</v>
      </c>
      <c r="AY6" s="38">
        <v>1338179</v>
      </c>
      <c r="AZ6" s="38">
        <v>128475</v>
      </c>
      <c r="BA6" s="38">
        <v>613375</v>
      </c>
      <c r="BB6" s="38">
        <v>0</v>
      </c>
      <c r="BC6" s="38">
        <v>0</v>
      </c>
      <c r="BD6" s="38">
        <v>0</v>
      </c>
      <c r="BE6" s="38">
        <v>0</v>
      </c>
      <c r="BF6" s="38">
        <v>0</v>
      </c>
      <c r="BG6" s="38">
        <v>4600313</v>
      </c>
      <c r="BH6" s="38">
        <v>0</v>
      </c>
      <c r="BI6" s="38">
        <v>2891625</v>
      </c>
      <c r="BJ6" s="38">
        <v>4089166</v>
      </c>
      <c r="BK6" s="38">
        <v>1368593</v>
      </c>
      <c r="BL6" s="38">
        <v>1533438</v>
      </c>
      <c r="BM6" s="38">
        <v>173454</v>
      </c>
      <c r="BN6" s="38">
        <v>1970774</v>
      </c>
      <c r="BO6" s="38">
        <v>0</v>
      </c>
      <c r="BP6" s="38">
        <v>4896777</v>
      </c>
      <c r="BQ6" s="38">
        <v>130091</v>
      </c>
      <c r="BR6" s="38">
        <v>2146812</v>
      </c>
      <c r="BS6" s="38">
        <v>0</v>
      </c>
      <c r="BT6" s="38">
        <v>0</v>
      </c>
      <c r="BU6" s="38">
        <v>0</v>
      </c>
      <c r="BV6" s="38">
        <v>2044583</v>
      </c>
      <c r="BW6" s="38">
        <v>7892091</v>
      </c>
      <c r="BX6" s="38">
        <v>130091</v>
      </c>
      <c r="BY6" s="38">
        <v>0</v>
      </c>
      <c r="BZ6" s="38">
        <v>0</v>
      </c>
      <c r="CA6" s="38">
        <v>2</v>
      </c>
      <c r="CB6" s="38">
        <v>1011820</v>
      </c>
      <c r="CC6" s="330">
        <v>0</v>
      </c>
      <c r="CD6" s="38">
        <v>0</v>
      </c>
      <c r="CE6" s="38">
        <v>0</v>
      </c>
      <c r="CF6" s="38">
        <v>0</v>
      </c>
      <c r="CG6" s="38">
        <v>0</v>
      </c>
      <c r="CH6" s="39" t="s">
        <v>114</v>
      </c>
      <c r="CI6" s="39" t="s">
        <v>114</v>
      </c>
      <c r="CJ6" s="39" t="s">
        <v>114</v>
      </c>
      <c r="CK6" s="39" t="s">
        <v>114</v>
      </c>
      <c r="CL6" s="39" t="s">
        <v>114</v>
      </c>
      <c r="CM6" s="39" t="s">
        <v>114</v>
      </c>
      <c r="CN6" s="39" t="s">
        <v>114</v>
      </c>
      <c r="CO6" s="40" t="s">
        <v>107</v>
      </c>
      <c r="CP6" s="39" t="s">
        <v>107</v>
      </c>
      <c r="CQ6" s="39" t="s">
        <v>107</v>
      </c>
      <c r="CR6" s="39" t="s">
        <v>107</v>
      </c>
      <c r="CS6" s="39" t="s">
        <v>107</v>
      </c>
      <c r="CT6" s="39" t="s">
        <v>107</v>
      </c>
      <c r="CU6" s="39" t="s">
        <v>107</v>
      </c>
      <c r="CV6" s="39" t="s">
        <v>107</v>
      </c>
      <c r="CW6" s="39" t="s">
        <v>107</v>
      </c>
      <c r="CX6" s="39" t="s">
        <v>107</v>
      </c>
      <c r="CY6" s="39" t="s">
        <v>107</v>
      </c>
      <c r="CZ6" s="39" t="s">
        <v>107</v>
      </c>
      <c r="DA6" s="39" t="s">
        <v>107</v>
      </c>
      <c r="DB6" s="39" t="s">
        <v>107</v>
      </c>
      <c r="DC6" s="39" t="s">
        <v>107</v>
      </c>
      <c r="DD6" s="38">
        <v>9932255</v>
      </c>
      <c r="DE6" s="286">
        <v>1</v>
      </c>
      <c r="DF6" s="286">
        <v>1</v>
      </c>
      <c r="DG6" s="310"/>
      <c r="DH6" s="203"/>
      <c r="DI6" s="279" t="str" cm="1">
        <f t="array" ref="DI6">+IF(AND(C6&lt;&gt;"Vehículos Eléctricos",C6&lt;&gt;"Vehículos Híbridos",AD6="PERCENTIL 50"),
     IF(VLOOKUP(_xlfn.TEXTJOIN("_",FALSE,C6:E6),BD_Perc!$A:$P,_xlfn.IFS(BD!AE6="Intervalo de precio 1",12,BD!AE6="Intervalo de precio 2",13),FALSE)&lt;=1,
     VLOOKUP(_xlfn.TEXTJOIN("_",FALSE,C6:E6),BD_Perc!$A:$P,16,FALSE),"Ok P50"),
     "Ok P30/70 ó Híbrido/Eléctrico")</f>
        <v>Ok P30/70 ó Híbrido/Eléctrico</v>
      </c>
      <c r="DJ6" s="279" t="str">
        <f t="shared" ref="DJ6:DJ69" si="1">+_xlfn.TEXTJOIN("_",FALSE,C6:E6)</f>
        <v>Vehículos Convencionales_Automóviles_Hatchback</v>
      </c>
      <c r="DK6" s="331">
        <f>+IF(C6=$F$1,Z6+CC6,Z6)</f>
        <v>46170000</v>
      </c>
      <c r="DL6" s="326"/>
    </row>
    <row r="7" spans="1:116" ht="38.25">
      <c r="A7" s="28">
        <v>2</v>
      </c>
      <c r="B7" s="29" t="s">
        <v>104</v>
      </c>
      <c r="C7" s="29" t="s">
        <v>0</v>
      </c>
      <c r="D7" s="29" t="s">
        <v>105</v>
      </c>
      <c r="E7" s="42" t="s">
        <v>106</v>
      </c>
      <c r="F7" s="42" t="s">
        <v>107</v>
      </c>
      <c r="G7" s="30" t="s">
        <v>115</v>
      </c>
      <c r="H7" s="42" t="s">
        <v>109</v>
      </c>
      <c r="I7" s="28">
        <v>1601324</v>
      </c>
      <c r="J7" s="28" t="s">
        <v>116</v>
      </c>
      <c r="K7" s="31" t="s">
        <v>111</v>
      </c>
      <c r="L7" s="32">
        <v>80.5</v>
      </c>
      <c r="M7" s="33" t="s">
        <v>107</v>
      </c>
      <c r="N7" s="34">
        <v>49500000</v>
      </c>
      <c r="O7" s="34">
        <f>+IFERROR(VLOOKUP(I7,Precio_Fasecolda!A:C,3,FALSE),IFERROR(VLOOKUP(I7,Precio_Fasecolda!B:C,2,FALSE),N7))</f>
        <v>49500000</v>
      </c>
      <c r="P7" s="34">
        <f t="shared" ref="P7:P70" si="2">N7-O7</f>
        <v>0</v>
      </c>
      <c r="Q7" s="33" t="s">
        <v>107</v>
      </c>
      <c r="R7" s="28" t="s">
        <v>2415</v>
      </c>
      <c r="S7" s="28" t="s">
        <v>112</v>
      </c>
      <c r="T7" s="28" t="s">
        <v>107</v>
      </c>
      <c r="U7" s="28" t="s">
        <v>107</v>
      </c>
      <c r="V7" s="42" t="s">
        <v>107</v>
      </c>
      <c r="W7" s="28" t="s">
        <v>107</v>
      </c>
      <c r="X7" s="28" t="s">
        <v>107</v>
      </c>
      <c r="Y7" s="28" t="str">
        <f t="shared" ref="Y7:Y70" si="3">+IF(C7=$F$1,N7+CC7,"N.A.")</f>
        <v>N.A.</v>
      </c>
      <c r="Z7" s="292">
        <f t="shared" si="0"/>
        <v>47025000</v>
      </c>
      <c r="AA7" s="28" cm="1">
        <f t="array" aca="1" ref="AA7" ca="1">_xlfn.IFS(DK7&lt;$DK$4,1,AND(DK7&gt;=$DK$4,DK7&lt;=$AA$4),2,DK7&gt;$AA$4,3)</f>
        <v>2</v>
      </c>
      <c r="AB7" s="28" t="s">
        <v>2335</v>
      </c>
      <c r="AC7" s="28" t="str" cm="1">
        <f t="array" ref="AC7">IF(AB7="PERCENTIL 30","",_xlfn.IFS(DK7&lt;$AC$4,1,DK7&gt;$AC$4,2))</f>
        <v/>
      </c>
      <c r="AD7" s="28" t="str">
        <f>+IFERROR(VLOOKUP(_xlfn.TEXTJOIN("_", FALSE, C7:E7), BD_Perc!$A:$O, 15, FALSE),"Segmentación no encontrada o vehículo inactivo")</f>
        <v>PERCENTIL 30-70</v>
      </c>
      <c r="AE7" s="28" t="str" cm="1">
        <f t="array" ref="AE7">_xlfn.IFS(
    AD7 = "PERCENTIL 50",
    _xlfn.IFS(
        BD!DK7 &lt; VLOOKUP(_xlfn.TEXTJOIN("_", FALSE, C7:E7), BD_Perc!$A:$O, 11, FALSE), "Intervalo de precio 1",
        BD!DK7 &gt;= VLOOKUP(_xlfn.TEXTJOIN("_", FALSE, C7:E7), BD_Perc!$A:$O, 11, FALSE), "Intervalo de precio 2"
    ),
    AD7 = "PERCENTIL 30-70",
    _xlfn.IFS(
        BD!DK7 &lt; VLOOKUP(_xlfn.TEXTJOIN("_", FALSE, C7:E7), BD_Perc!$A:$O, 6, FALSE), "Intervalo de precio 1",
        BD!DK7 &lt; VLOOKUP(_xlfn.TEXTJOIN("_", FALSE, C7:E7), BD_Perc!$A:$O, 7, FALSE), "Intervalo de precio 2",
        BD!DK7 &gt;= VLOOKUP(_xlfn.TEXTJOIN("_", FALSE, C7:E7), BD_Perc!$A:$O, 7, FALSE), "Intervalo de precio 3"
    ),
    AD7="Segmentación no encontrada o vehículo inactivo","Segmentación no encontrada o vehículo inactivo"
)</f>
        <v>Intervalo de precio 1</v>
      </c>
      <c r="AF7" s="35" t="s">
        <v>2412</v>
      </c>
      <c r="AG7" s="35" t="b">
        <f t="shared" ref="AG7:AG70" si="4">+AF7=AE7</f>
        <v>1</v>
      </c>
      <c r="AH7" s="205">
        <v>0.05</v>
      </c>
      <c r="AI7" s="205">
        <v>0.05</v>
      </c>
      <c r="AJ7" s="205">
        <v>0.05</v>
      </c>
      <c r="AK7" s="205">
        <v>0.05</v>
      </c>
      <c r="AL7" s="205">
        <v>0.05</v>
      </c>
      <c r="AM7" s="205">
        <v>0.05</v>
      </c>
      <c r="AN7" s="28" t="s">
        <v>113</v>
      </c>
      <c r="AO7" s="28" t="s">
        <v>113</v>
      </c>
      <c r="AP7" s="28" t="s">
        <v>113</v>
      </c>
      <c r="AQ7" s="37">
        <v>1</v>
      </c>
      <c r="AR7" s="38">
        <v>8689479</v>
      </c>
      <c r="AS7" s="38">
        <v>535272</v>
      </c>
      <c r="AT7" s="38">
        <v>2</v>
      </c>
      <c r="AU7" s="38">
        <v>0</v>
      </c>
      <c r="AV7" s="38">
        <v>0</v>
      </c>
      <c r="AW7" s="38">
        <v>11547654</v>
      </c>
      <c r="AX7" s="38">
        <v>2</v>
      </c>
      <c r="AY7" s="38">
        <v>1338179</v>
      </c>
      <c r="AZ7" s="38">
        <v>128475</v>
      </c>
      <c r="BA7" s="38">
        <v>613375</v>
      </c>
      <c r="BB7" s="38">
        <v>0</v>
      </c>
      <c r="BC7" s="38">
        <v>0</v>
      </c>
      <c r="BD7" s="38">
        <v>0</v>
      </c>
      <c r="BE7" s="38">
        <v>0</v>
      </c>
      <c r="BF7" s="38">
        <v>0</v>
      </c>
      <c r="BG7" s="38">
        <v>4600313</v>
      </c>
      <c r="BH7" s="38">
        <v>0</v>
      </c>
      <c r="BI7" s="38">
        <v>2891625</v>
      </c>
      <c r="BJ7" s="38">
        <v>4089166</v>
      </c>
      <c r="BK7" s="38">
        <v>1368593</v>
      </c>
      <c r="BL7" s="38">
        <v>1533438</v>
      </c>
      <c r="BM7" s="38">
        <v>173454</v>
      </c>
      <c r="BN7" s="38">
        <v>1970774</v>
      </c>
      <c r="BO7" s="38">
        <v>0</v>
      </c>
      <c r="BP7" s="38">
        <v>4896777</v>
      </c>
      <c r="BQ7" s="38">
        <v>130091</v>
      </c>
      <c r="BR7" s="38">
        <v>2146812</v>
      </c>
      <c r="BS7" s="38">
        <v>0</v>
      </c>
      <c r="BT7" s="38">
        <v>0</v>
      </c>
      <c r="BU7" s="38">
        <v>0</v>
      </c>
      <c r="BV7" s="38">
        <v>2044583</v>
      </c>
      <c r="BW7" s="38">
        <v>7892091</v>
      </c>
      <c r="BX7" s="38">
        <v>130091</v>
      </c>
      <c r="BY7" s="38">
        <v>0</v>
      </c>
      <c r="BZ7" s="38">
        <v>0</v>
      </c>
      <c r="CA7" s="38">
        <v>2</v>
      </c>
      <c r="CB7" s="38">
        <v>1011820</v>
      </c>
      <c r="CC7" s="330">
        <v>0</v>
      </c>
      <c r="CD7" s="38">
        <v>0</v>
      </c>
      <c r="CE7" s="38">
        <v>0</v>
      </c>
      <c r="CF7" s="38">
        <v>0</v>
      </c>
      <c r="CG7" s="38">
        <v>0</v>
      </c>
      <c r="CH7" s="41" t="s">
        <v>114</v>
      </c>
      <c r="CI7" s="41" t="s">
        <v>114</v>
      </c>
      <c r="CJ7" s="41" t="s">
        <v>114</v>
      </c>
      <c r="CK7" s="41" t="s">
        <v>114</v>
      </c>
      <c r="CL7" s="41" t="s">
        <v>113</v>
      </c>
      <c r="CM7" s="41" t="s">
        <v>114</v>
      </c>
      <c r="CN7" s="41" t="s">
        <v>114</v>
      </c>
      <c r="CO7" s="42" t="s">
        <v>107</v>
      </c>
      <c r="CP7" s="41" t="s">
        <v>107</v>
      </c>
      <c r="CQ7" s="41" t="s">
        <v>107</v>
      </c>
      <c r="CR7" s="41" t="s">
        <v>107</v>
      </c>
      <c r="CS7" s="41" t="s">
        <v>107</v>
      </c>
      <c r="CT7" s="41" t="s">
        <v>107</v>
      </c>
      <c r="CU7" s="41" t="s">
        <v>107</v>
      </c>
      <c r="CV7" s="41" t="s">
        <v>107</v>
      </c>
      <c r="CW7" s="41" t="s">
        <v>107</v>
      </c>
      <c r="CX7" s="41" t="s">
        <v>107</v>
      </c>
      <c r="CY7" s="41" t="s">
        <v>107</v>
      </c>
      <c r="CZ7" s="41" t="s">
        <v>107</v>
      </c>
      <c r="DA7" s="41" t="s">
        <v>107</v>
      </c>
      <c r="DB7" s="41" t="s">
        <v>107</v>
      </c>
      <c r="DC7" s="41" t="s">
        <v>107</v>
      </c>
      <c r="DD7" s="332">
        <v>9396983</v>
      </c>
      <c r="DE7" s="43">
        <v>1</v>
      </c>
      <c r="DF7" s="43">
        <v>1</v>
      </c>
      <c r="DG7" s="310"/>
      <c r="DH7" s="203"/>
      <c r="DI7" s="279" t="str" cm="1">
        <f t="array" ref="DI7">+IF(AND(C7&lt;&gt;"Vehículos Eléctricos",C7&lt;&gt;"Vehículos Híbridos",AD7="PERCENTIL 50"),
     IF(VLOOKUP(_xlfn.TEXTJOIN("_",FALSE,C7:E7),BD_Perc!$A:$P,_xlfn.IFS(BD!AE7="Intervalo de precio 1",12,BD!AE7="Intervalo de precio 2",13),FALSE)&lt;=1,
     VLOOKUP(_xlfn.TEXTJOIN("_",FALSE,C7:E7),BD_Perc!$A:$P,16,FALSE),"Ok P50"),
     "Ok P30/70 ó Híbrido/Eléctrico")</f>
        <v>Ok P30/70 ó Híbrido/Eléctrico</v>
      </c>
      <c r="DJ7" s="279" t="str">
        <f t="shared" si="1"/>
        <v>Vehículos Convencionales_Automóviles_Hatchback</v>
      </c>
      <c r="DK7" s="331">
        <f t="shared" ref="DK7:DK70" si="5">+IF(C7=$F$1,Z7+CC7,Z7)</f>
        <v>47025000</v>
      </c>
      <c r="DL7" s="326"/>
    </row>
    <row r="8" spans="1:116" ht="51">
      <c r="A8" s="28">
        <v>3</v>
      </c>
      <c r="B8" s="29" t="s">
        <v>104</v>
      </c>
      <c r="C8" s="29" t="s">
        <v>0</v>
      </c>
      <c r="D8" s="29" t="s">
        <v>105</v>
      </c>
      <c r="E8" s="42" t="s">
        <v>106</v>
      </c>
      <c r="F8" s="42" t="s">
        <v>107</v>
      </c>
      <c r="G8" s="30" t="s">
        <v>117</v>
      </c>
      <c r="H8" s="42" t="s">
        <v>109</v>
      </c>
      <c r="I8" s="28">
        <v>1601325</v>
      </c>
      <c r="J8" s="28" t="s">
        <v>118</v>
      </c>
      <c r="K8" s="31" t="s">
        <v>111</v>
      </c>
      <c r="L8" s="32">
        <v>80.5</v>
      </c>
      <c r="M8" s="33" t="s">
        <v>107</v>
      </c>
      <c r="N8" s="34">
        <v>43000000</v>
      </c>
      <c r="O8" s="34">
        <f>+IFERROR(VLOOKUP(I8,Precio_Fasecolda!A:C,3,FALSE),IFERROR(VLOOKUP(I8,Precio_Fasecolda!B:C,2,FALSE),N8))</f>
        <v>43000000</v>
      </c>
      <c r="P8" s="34">
        <f t="shared" si="2"/>
        <v>0</v>
      </c>
      <c r="Q8" s="33" t="s">
        <v>107</v>
      </c>
      <c r="R8" s="28" t="s">
        <v>2415</v>
      </c>
      <c r="S8" s="28" t="s">
        <v>112</v>
      </c>
      <c r="T8" s="28" t="s">
        <v>107</v>
      </c>
      <c r="U8" s="28" t="s">
        <v>107</v>
      </c>
      <c r="V8" s="42" t="s">
        <v>107</v>
      </c>
      <c r="W8" s="28" t="s">
        <v>107</v>
      </c>
      <c r="X8" s="28" t="s">
        <v>107</v>
      </c>
      <c r="Y8" s="28" t="str">
        <f t="shared" si="3"/>
        <v>N.A.</v>
      </c>
      <c r="Z8" s="292">
        <f t="shared" si="0"/>
        <v>39990000</v>
      </c>
      <c r="AA8" s="28" cm="1">
        <f t="array" aca="1" ref="AA8" ca="1">_xlfn.IFS(DK8&lt;$DK$4,1,AND(DK8&gt;=$DK$4,DK8&lt;=$AA$4),2,DK8&gt;$AA$4,3)</f>
        <v>2</v>
      </c>
      <c r="AB8" s="28" t="s">
        <v>2335</v>
      </c>
      <c r="AC8" s="28" t="str" cm="1">
        <f t="array" ref="AC8">IF(AB8="PERCENTIL 30","",_xlfn.IFS(DK8&lt;$AC$4,1,DK8&gt;$AC$4,2))</f>
        <v/>
      </c>
      <c r="AD8" s="28" t="str">
        <f>+IFERROR(VLOOKUP(_xlfn.TEXTJOIN("_", FALSE, C8:E8), BD_Perc!$A:$O, 15, FALSE),"Segmentación no encontrada o vehículo inactivo")</f>
        <v>PERCENTIL 30-70</v>
      </c>
      <c r="AE8" s="28" t="str" cm="1">
        <f t="array" ref="AE8">_xlfn.IFS(
    AD8 = "PERCENTIL 50",
    _xlfn.IFS(
        BD!DK8 &lt; VLOOKUP(_xlfn.TEXTJOIN("_", FALSE, C8:E8), BD_Perc!$A:$O, 11, FALSE), "Intervalo de precio 1",
        BD!DK8 &gt;= VLOOKUP(_xlfn.TEXTJOIN("_", FALSE, C8:E8), BD_Perc!$A:$O, 11, FALSE), "Intervalo de precio 2"
    ),
    AD8 = "PERCENTIL 30-70",
    _xlfn.IFS(
        BD!DK8 &lt; VLOOKUP(_xlfn.TEXTJOIN("_", FALSE, C8:E8), BD_Perc!$A:$O, 6, FALSE), "Intervalo de precio 1",
        BD!DK8 &lt; VLOOKUP(_xlfn.TEXTJOIN("_", FALSE, C8:E8), BD_Perc!$A:$O, 7, FALSE), "Intervalo de precio 2",
        BD!DK8 &gt;= VLOOKUP(_xlfn.TEXTJOIN("_", FALSE, C8:E8), BD_Perc!$A:$O, 7, FALSE), "Intervalo de precio 3"
    ),
    AD8="Segmentación no encontrada o vehículo inactivo","Segmentación no encontrada o vehículo inactivo"
)</f>
        <v>Intervalo de precio 1</v>
      </c>
      <c r="AF8" s="35" t="s">
        <v>2412</v>
      </c>
      <c r="AG8" s="35" t="b">
        <f t="shared" si="4"/>
        <v>1</v>
      </c>
      <c r="AH8" s="205">
        <v>7.0000000000000007E-2</v>
      </c>
      <c r="AI8" s="205">
        <v>7.0000000000000007E-2</v>
      </c>
      <c r="AJ8" s="205">
        <v>7.0000000000000007E-2</v>
      </c>
      <c r="AK8" s="205">
        <v>7.0000000000000007E-2</v>
      </c>
      <c r="AL8" s="205">
        <v>0.08</v>
      </c>
      <c r="AM8" s="205">
        <v>0.09</v>
      </c>
      <c r="AN8" s="28" t="s">
        <v>113</v>
      </c>
      <c r="AO8" s="28" t="s">
        <v>113</v>
      </c>
      <c r="AP8" s="28" t="s">
        <v>113</v>
      </c>
      <c r="AQ8" s="37">
        <v>1</v>
      </c>
      <c r="AR8" s="38">
        <v>8689479</v>
      </c>
      <c r="AS8" s="38">
        <v>535272</v>
      </c>
      <c r="AT8" s="38">
        <v>2</v>
      </c>
      <c r="AU8" s="38">
        <v>0</v>
      </c>
      <c r="AV8" s="38">
        <v>0</v>
      </c>
      <c r="AW8" s="38">
        <v>11547654</v>
      </c>
      <c r="AX8" s="38">
        <v>2</v>
      </c>
      <c r="AY8" s="38">
        <v>1338179</v>
      </c>
      <c r="AZ8" s="38">
        <v>128475</v>
      </c>
      <c r="BA8" s="38">
        <v>613375</v>
      </c>
      <c r="BB8" s="38">
        <v>0</v>
      </c>
      <c r="BC8" s="38">
        <v>0</v>
      </c>
      <c r="BD8" s="38">
        <v>0</v>
      </c>
      <c r="BE8" s="38">
        <v>0</v>
      </c>
      <c r="BF8" s="38">
        <v>0</v>
      </c>
      <c r="BG8" s="38">
        <v>4600313</v>
      </c>
      <c r="BH8" s="38">
        <v>0</v>
      </c>
      <c r="BI8" s="38">
        <v>2891625</v>
      </c>
      <c r="BJ8" s="38">
        <v>4089166</v>
      </c>
      <c r="BK8" s="38">
        <v>2</v>
      </c>
      <c r="BL8" s="38">
        <v>0</v>
      </c>
      <c r="BM8" s="38">
        <v>173454</v>
      </c>
      <c r="BN8" s="38">
        <v>1970774</v>
      </c>
      <c r="BO8" s="38">
        <v>0</v>
      </c>
      <c r="BP8" s="38">
        <v>4896777</v>
      </c>
      <c r="BQ8" s="38">
        <v>130091</v>
      </c>
      <c r="BR8" s="38">
        <v>2146812</v>
      </c>
      <c r="BS8" s="38">
        <v>0</v>
      </c>
      <c r="BT8" s="38">
        <v>0</v>
      </c>
      <c r="BU8" s="38">
        <v>0</v>
      </c>
      <c r="BV8" s="38">
        <v>2044583</v>
      </c>
      <c r="BW8" s="38">
        <v>7892091</v>
      </c>
      <c r="BX8" s="38">
        <v>130091</v>
      </c>
      <c r="BY8" s="38">
        <v>0</v>
      </c>
      <c r="BZ8" s="38">
        <v>0</v>
      </c>
      <c r="CA8" s="38">
        <v>2</v>
      </c>
      <c r="CB8" s="38">
        <v>1011820</v>
      </c>
      <c r="CC8" s="330">
        <v>0</v>
      </c>
      <c r="CD8" s="38">
        <v>0</v>
      </c>
      <c r="CE8" s="38">
        <v>0</v>
      </c>
      <c r="CF8" s="38">
        <v>0</v>
      </c>
      <c r="CG8" s="38">
        <v>0</v>
      </c>
      <c r="CH8" s="41" t="s">
        <v>114</v>
      </c>
      <c r="CI8" s="41" t="s">
        <v>114</v>
      </c>
      <c r="CJ8" s="41" t="s">
        <v>114</v>
      </c>
      <c r="CK8" s="41" t="s">
        <v>114</v>
      </c>
      <c r="CL8" s="41" t="s">
        <v>113</v>
      </c>
      <c r="CM8" s="41" t="s">
        <v>114</v>
      </c>
      <c r="CN8" s="41" t="s">
        <v>114</v>
      </c>
      <c r="CO8" s="42" t="s">
        <v>107</v>
      </c>
      <c r="CP8" s="41" t="s">
        <v>107</v>
      </c>
      <c r="CQ8" s="41" t="s">
        <v>107</v>
      </c>
      <c r="CR8" s="41" t="s">
        <v>107</v>
      </c>
      <c r="CS8" s="41" t="s">
        <v>107</v>
      </c>
      <c r="CT8" s="41" t="s">
        <v>107</v>
      </c>
      <c r="CU8" s="41" t="s">
        <v>107</v>
      </c>
      <c r="CV8" s="41" t="s">
        <v>107</v>
      </c>
      <c r="CW8" s="41" t="s">
        <v>107</v>
      </c>
      <c r="CX8" s="41" t="s">
        <v>107</v>
      </c>
      <c r="CY8" s="41" t="s">
        <v>107</v>
      </c>
      <c r="CZ8" s="41" t="s">
        <v>107</v>
      </c>
      <c r="DA8" s="41" t="s">
        <v>107</v>
      </c>
      <c r="DB8" s="41" t="s">
        <v>107</v>
      </c>
      <c r="DC8" s="41" t="s">
        <v>107</v>
      </c>
      <c r="DD8" s="332">
        <v>9396983</v>
      </c>
      <c r="DE8" s="43">
        <v>1</v>
      </c>
      <c r="DF8" s="390">
        <v>1</v>
      </c>
      <c r="DG8" s="310"/>
      <c r="DH8" s="203"/>
      <c r="DI8" s="279" t="str" cm="1">
        <f t="array" ref="DI8">+IF(AND(C8&lt;&gt;"Vehículos Eléctricos",C8&lt;&gt;"Vehículos Híbridos",AD8="PERCENTIL 50"),
     IF(VLOOKUP(_xlfn.TEXTJOIN("_",FALSE,C8:E8),BD_Perc!$A:$P,_xlfn.IFS(BD!AE8="Intervalo de precio 1",12,BD!AE8="Intervalo de precio 2",13),FALSE)&lt;=1,
     VLOOKUP(_xlfn.TEXTJOIN("_",FALSE,C8:E8),BD_Perc!$A:$P,16,FALSE),"Ok P50"),
     "Ok P30/70 ó Híbrido/Eléctrico")</f>
        <v>Ok P30/70 ó Híbrido/Eléctrico</v>
      </c>
      <c r="DJ8" s="279" t="str">
        <f t="shared" si="1"/>
        <v>Vehículos Convencionales_Automóviles_Hatchback</v>
      </c>
      <c r="DK8" s="331">
        <f t="shared" si="5"/>
        <v>39990000</v>
      </c>
      <c r="DL8" s="326"/>
    </row>
    <row r="9" spans="1:116" ht="38.25">
      <c r="A9" s="28">
        <v>4</v>
      </c>
      <c r="B9" s="29" t="s">
        <v>104</v>
      </c>
      <c r="C9" s="29" t="s">
        <v>0</v>
      </c>
      <c r="D9" s="29" t="s">
        <v>105</v>
      </c>
      <c r="E9" s="42" t="s">
        <v>2380</v>
      </c>
      <c r="F9" s="42" t="s">
        <v>107</v>
      </c>
      <c r="G9" s="30" t="s">
        <v>119</v>
      </c>
      <c r="H9" s="42" t="s">
        <v>109</v>
      </c>
      <c r="I9" s="28">
        <v>1601320</v>
      </c>
      <c r="J9" s="28" t="s">
        <v>120</v>
      </c>
      <c r="K9" s="31" t="s">
        <v>111</v>
      </c>
      <c r="L9" s="32">
        <v>80.5</v>
      </c>
      <c r="M9" s="33" t="s">
        <v>107</v>
      </c>
      <c r="N9" s="34">
        <v>43300000</v>
      </c>
      <c r="O9" s="34">
        <f>+IFERROR(VLOOKUP(I9,Precio_Fasecolda!A:C,3,FALSE),IFERROR(VLOOKUP(I9,Precio_Fasecolda!B:C,2,FALSE),N9))</f>
        <v>43300000</v>
      </c>
      <c r="P9" s="34">
        <f t="shared" si="2"/>
        <v>0</v>
      </c>
      <c r="Q9" s="33" t="s">
        <v>107</v>
      </c>
      <c r="R9" s="28" t="s">
        <v>2415</v>
      </c>
      <c r="S9" s="28" t="s">
        <v>112</v>
      </c>
      <c r="T9" s="28" t="s">
        <v>107</v>
      </c>
      <c r="U9" s="28" t="s">
        <v>107</v>
      </c>
      <c r="V9" s="42" t="s">
        <v>107</v>
      </c>
      <c r="W9" s="28" t="s">
        <v>107</v>
      </c>
      <c r="X9" s="28" t="s">
        <v>107</v>
      </c>
      <c r="Y9" s="28" t="str">
        <f t="shared" si="3"/>
        <v>N.A.</v>
      </c>
      <c r="Z9" s="292">
        <f t="shared" si="0"/>
        <v>41135000</v>
      </c>
      <c r="AA9" s="28" cm="1">
        <f t="array" aca="1" ref="AA9" ca="1">_xlfn.IFS(DK9&lt;$DK$4,1,AND(DK9&gt;=$DK$4,DK9&lt;=$AA$4),2,DK9&gt;$AA$4,3)</f>
        <v>2</v>
      </c>
      <c r="AB9" s="28">
        <v>0</v>
      </c>
      <c r="AC9" s="28" cm="1">
        <f t="array" aca="1" ref="AC9" ca="1">IF(AB9="PERCENTIL 30","",_xlfn.IFS(DK9&lt;$AC$4,1,DK9&gt;$AC$4,2))</f>
        <v>1</v>
      </c>
      <c r="AD9" s="28" t="str">
        <f>+IFERROR(VLOOKUP(_xlfn.TEXTJOIN("_", FALSE, C9:E9), BD_Perc!$A:$O, 15, FALSE),"Segmentación no encontrada o vehículo inactivo")</f>
        <v>PERCENTIL 30-70</v>
      </c>
      <c r="AE9" s="28" t="str" cm="1">
        <f t="array" ref="AE9">_xlfn.IFS(
    AD9 = "PERCENTIL 50",
    _xlfn.IFS(
        BD!DK9 &lt; VLOOKUP(_xlfn.TEXTJOIN("_", FALSE, C9:E9), BD_Perc!$A:$O, 11, FALSE), "Intervalo de precio 1",
        BD!DK9 &gt;= VLOOKUP(_xlfn.TEXTJOIN("_", FALSE, C9:E9), BD_Perc!$A:$O, 11, FALSE), "Intervalo de precio 2"
    ),
    AD9 = "PERCENTIL 30-70",
    _xlfn.IFS(
        BD!DK9 &lt; VLOOKUP(_xlfn.TEXTJOIN("_", FALSE, C9:E9), BD_Perc!$A:$O, 6, FALSE), "Intervalo de precio 1",
        BD!DK9 &lt; VLOOKUP(_xlfn.TEXTJOIN("_", FALSE, C9:E9), BD_Perc!$A:$O, 7, FALSE), "Intervalo de precio 2",
        BD!DK9 &gt;= VLOOKUP(_xlfn.TEXTJOIN("_", FALSE, C9:E9), BD_Perc!$A:$O, 7, FALSE), "Intervalo de precio 3"
    ),
    AD9="Segmentación no encontrada o vehículo inactivo","Segmentación no encontrada o vehículo inactivo"
)</f>
        <v>Intervalo de precio 1</v>
      </c>
      <c r="AF9" s="35" t="s">
        <v>2412</v>
      </c>
      <c r="AG9" s="35" t="b">
        <f t="shared" si="4"/>
        <v>1</v>
      </c>
      <c r="AH9" s="205">
        <v>0.05</v>
      </c>
      <c r="AI9" s="205">
        <v>0.05</v>
      </c>
      <c r="AJ9" s="205">
        <v>0.05</v>
      </c>
      <c r="AK9" s="205">
        <v>0.05</v>
      </c>
      <c r="AL9" s="205">
        <v>0.05</v>
      </c>
      <c r="AM9" s="205">
        <v>0.05</v>
      </c>
      <c r="AN9" s="28" t="s">
        <v>113</v>
      </c>
      <c r="AO9" s="28" t="s">
        <v>113</v>
      </c>
      <c r="AP9" s="28" t="s">
        <v>113</v>
      </c>
      <c r="AQ9" s="37">
        <v>1</v>
      </c>
      <c r="AR9" s="38">
        <v>8689479</v>
      </c>
      <c r="AS9" s="38">
        <v>535272</v>
      </c>
      <c r="AT9" s="38">
        <v>764674</v>
      </c>
      <c r="AU9" s="38">
        <v>0</v>
      </c>
      <c r="AV9" s="38">
        <v>0</v>
      </c>
      <c r="AW9" s="38">
        <v>11547654</v>
      </c>
      <c r="AX9" s="38">
        <v>2</v>
      </c>
      <c r="AY9" s="38">
        <v>1338179</v>
      </c>
      <c r="AZ9" s="38">
        <v>128475</v>
      </c>
      <c r="BA9" s="38">
        <v>613375</v>
      </c>
      <c r="BB9" s="38">
        <v>0</v>
      </c>
      <c r="BC9" s="38">
        <v>0</v>
      </c>
      <c r="BD9" s="38">
        <v>0</v>
      </c>
      <c r="BE9" s="38">
        <v>0</v>
      </c>
      <c r="BF9" s="38">
        <v>0</v>
      </c>
      <c r="BG9" s="38">
        <v>4600313</v>
      </c>
      <c r="BH9" s="38">
        <v>0</v>
      </c>
      <c r="BI9" s="38">
        <v>2891625</v>
      </c>
      <c r="BJ9" s="38">
        <v>4089166</v>
      </c>
      <c r="BK9" s="38">
        <v>1368593</v>
      </c>
      <c r="BL9" s="38">
        <v>1533438</v>
      </c>
      <c r="BM9" s="38">
        <v>173454</v>
      </c>
      <c r="BN9" s="38">
        <v>1970774</v>
      </c>
      <c r="BO9" s="38">
        <v>0</v>
      </c>
      <c r="BP9" s="38">
        <v>4896777</v>
      </c>
      <c r="BQ9" s="38">
        <v>130091</v>
      </c>
      <c r="BR9" s="38">
        <v>2146812</v>
      </c>
      <c r="BS9" s="38">
        <v>0</v>
      </c>
      <c r="BT9" s="38">
        <v>0</v>
      </c>
      <c r="BU9" s="38">
        <v>0</v>
      </c>
      <c r="BV9" s="38">
        <v>2044583</v>
      </c>
      <c r="BW9" s="38">
        <v>7892091</v>
      </c>
      <c r="BX9" s="38">
        <v>130091</v>
      </c>
      <c r="BY9" s="38">
        <v>0</v>
      </c>
      <c r="BZ9" s="38">
        <v>0</v>
      </c>
      <c r="CA9" s="38">
        <v>2</v>
      </c>
      <c r="CB9" s="38">
        <v>1011820</v>
      </c>
      <c r="CC9" s="330">
        <v>0</v>
      </c>
      <c r="CD9" s="38">
        <v>0</v>
      </c>
      <c r="CE9" s="38">
        <v>0</v>
      </c>
      <c r="CF9" s="38">
        <v>0</v>
      </c>
      <c r="CG9" s="38">
        <v>0</v>
      </c>
      <c r="CH9" s="41" t="s">
        <v>114</v>
      </c>
      <c r="CI9" s="41" t="s">
        <v>114</v>
      </c>
      <c r="CJ9" s="41" t="s">
        <v>114</v>
      </c>
      <c r="CK9" s="41" t="s">
        <v>114</v>
      </c>
      <c r="CL9" s="41" t="s">
        <v>114</v>
      </c>
      <c r="CM9" s="41" t="s">
        <v>114</v>
      </c>
      <c r="CN9" s="41" t="s">
        <v>114</v>
      </c>
      <c r="CO9" s="42" t="s">
        <v>107</v>
      </c>
      <c r="CP9" s="41" t="s">
        <v>107</v>
      </c>
      <c r="CQ9" s="41" t="s">
        <v>107</v>
      </c>
      <c r="CR9" s="41" t="s">
        <v>107</v>
      </c>
      <c r="CS9" s="41" t="s">
        <v>107</v>
      </c>
      <c r="CT9" s="41" t="s">
        <v>107</v>
      </c>
      <c r="CU9" s="41" t="s">
        <v>107</v>
      </c>
      <c r="CV9" s="41" t="s">
        <v>107</v>
      </c>
      <c r="CW9" s="41" t="s">
        <v>107</v>
      </c>
      <c r="CX9" s="41" t="s">
        <v>107</v>
      </c>
      <c r="CY9" s="41" t="s">
        <v>107</v>
      </c>
      <c r="CZ9" s="41" t="s">
        <v>107</v>
      </c>
      <c r="DA9" s="41" t="s">
        <v>107</v>
      </c>
      <c r="DB9" s="41" t="s">
        <v>107</v>
      </c>
      <c r="DC9" s="41" t="s">
        <v>107</v>
      </c>
      <c r="DD9" s="332">
        <v>9396983</v>
      </c>
      <c r="DE9" s="43">
        <v>1</v>
      </c>
      <c r="DF9" s="390">
        <v>1</v>
      </c>
      <c r="DG9" s="310"/>
      <c r="DH9" s="203"/>
      <c r="DI9" s="279" t="str" cm="1">
        <f t="array" ref="DI9">+IF(AND(C9&lt;&gt;"Vehículos Eléctricos",C9&lt;&gt;"Vehículos Híbridos",AD9="PERCENTIL 50"),
     IF(VLOOKUP(_xlfn.TEXTJOIN("_",FALSE,C9:E9),BD_Perc!$A:$P,_xlfn.IFS(BD!AE9="Intervalo de precio 1",12,BD!AE9="Intervalo de precio 2",13),FALSE)&lt;=1,
     VLOOKUP(_xlfn.TEXTJOIN("_",FALSE,C9:E9),BD_Perc!$A:$P,16,FALSE),"Ok P50"),
     "Ok P30/70 ó Híbrido/Eléctrico")</f>
        <v>Ok P30/70 ó Híbrido/Eléctrico</v>
      </c>
      <c r="DJ9" s="279" t="str">
        <f t="shared" si="1"/>
        <v>Vehículos Convencionales_Automóviles_Sedán</v>
      </c>
      <c r="DK9" s="331">
        <f t="shared" si="5"/>
        <v>41135000</v>
      </c>
      <c r="DL9" s="326"/>
    </row>
    <row r="10" spans="1:116" ht="25.5">
      <c r="A10" s="28">
        <v>5</v>
      </c>
      <c r="B10" s="29" t="s">
        <v>104</v>
      </c>
      <c r="C10" s="29" t="s">
        <v>0</v>
      </c>
      <c r="D10" s="29" t="s">
        <v>105</v>
      </c>
      <c r="E10" s="42" t="s">
        <v>2380</v>
      </c>
      <c r="F10" s="42" t="s">
        <v>107</v>
      </c>
      <c r="G10" s="30" t="s">
        <v>121</v>
      </c>
      <c r="H10" s="42" t="s">
        <v>109</v>
      </c>
      <c r="I10" s="28">
        <v>1601321</v>
      </c>
      <c r="J10" s="28" t="s">
        <v>122</v>
      </c>
      <c r="K10" s="31" t="s">
        <v>111</v>
      </c>
      <c r="L10" s="32">
        <v>80.5</v>
      </c>
      <c r="M10" s="33" t="s">
        <v>107</v>
      </c>
      <c r="N10" s="34">
        <v>47300000</v>
      </c>
      <c r="O10" s="34">
        <f>+IFERROR(VLOOKUP(I10,Precio_Fasecolda!A:C,3,FALSE),IFERROR(VLOOKUP(I10,Precio_Fasecolda!B:C,2,FALSE),N10))</f>
        <v>47300000</v>
      </c>
      <c r="P10" s="34">
        <f t="shared" si="2"/>
        <v>0</v>
      </c>
      <c r="Q10" s="33" t="s">
        <v>107</v>
      </c>
      <c r="R10" s="28" t="s">
        <v>2415</v>
      </c>
      <c r="S10" s="28" t="s">
        <v>112</v>
      </c>
      <c r="T10" s="28" t="s">
        <v>107</v>
      </c>
      <c r="U10" s="28" t="s">
        <v>107</v>
      </c>
      <c r="V10" s="42" t="s">
        <v>107</v>
      </c>
      <c r="W10" s="28" t="s">
        <v>107</v>
      </c>
      <c r="X10" s="28" t="s">
        <v>107</v>
      </c>
      <c r="Y10" s="28" t="str">
        <f t="shared" si="3"/>
        <v>N.A.</v>
      </c>
      <c r="Z10" s="292">
        <f t="shared" si="0"/>
        <v>43989000</v>
      </c>
      <c r="AA10" s="28" cm="1">
        <f t="array" aca="1" ref="AA10" ca="1">_xlfn.IFS(DK10&lt;$DK$4,1,AND(DK10&gt;=$DK$4,DK10&lt;=$AA$4),2,DK10&gt;$AA$4,3)</f>
        <v>2</v>
      </c>
      <c r="AB10" s="28">
        <v>0</v>
      </c>
      <c r="AC10" s="28" cm="1">
        <f t="array" aca="1" ref="AC10" ca="1">IF(AB10="PERCENTIL 30","",_xlfn.IFS(DK10&lt;$AC$4,1,DK10&gt;$AC$4,2))</f>
        <v>1</v>
      </c>
      <c r="AD10" s="28" t="str">
        <f>+IFERROR(VLOOKUP(_xlfn.TEXTJOIN("_", FALSE, C10:E10), BD_Perc!$A:$O, 15, FALSE),"Segmentación no encontrada o vehículo inactivo")</f>
        <v>PERCENTIL 30-70</v>
      </c>
      <c r="AE10" s="28" t="str" cm="1">
        <f t="array" ref="AE10">_xlfn.IFS(
    AD10 = "PERCENTIL 50",
    _xlfn.IFS(
        BD!DK10 &lt; VLOOKUP(_xlfn.TEXTJOIN("_", FALSE, C10:E10), BD_Perc!$A:$O, 11, FALSE), "Intervalo de precio 1",
        BD!DK10 &gt;= VLOOKUP(_xlfn.TEXTJOIN("_", FALSE, C10:E10), BD_Perc!$A:$O, 11, FALSE), "Intervalo de precio 2"
    ),
    AD10 = "PERCENTIL 30-70",
    _xlfn.IFS(
        BD!DK10 &lt; VLOOKUP(_xlfn.TEXTJOIN("_", FALSE, C10:E10), BD_Perc!$A:$O, 6, FALSE), "Intervalo de precio 1",
        BD!DK10 &lt; VLOOKUP(_xlfn.TEXTJOIN("_", FALSE, C10:E10), BD_Perc!$A:$O, 7, FALSE), "Intervalo de precio 2",
        BD!DK10 &gt;= VLOOKUP(_xlfn.TEXTJOIN("_", FALSE, C10:E10), BD_Perc!$A:$O, 7, FALSE), "Intervalo de precio 3"
    ),
    AD10="Segmentación no encontrada o vehículo inactivo","Segmentación no encontrada o vehículo inactivo"
)</f>
        <v>Intervalo de precio 1</v>
      </c>
      <c r="AF10" s="35" t="s">
        <v>2412</v>
      </c>
      <c r="AG10" s="35" t="b">
        <f t="shared" si="4"/>
        <v>1</v>
      </c>
      <c r="AH10" s="205">
        <v>7.0000000000000007E-2</v>
      </c>
      <c r="AI10" s="205">
        <v>7.0000000000000007E-2</v>
      </c>
      <c r="AJ10" s="205">
        <v>7.0000000000000007E-2</v>
      </c>
      <c r="AK10" s="205">
        <v>7.0000000000000007E-2</v>
      </c>
      <c r="AL10" s="205">
        <v>0.08</v>
      </c>
      <c r="AM10" s="205">
        <v>0.09</v>
      </c>
      <c r="AN10" s="28" t="s">
        <v>113</v>
      </c>
      <c r="AO10" s="28" t="s">
        <v>113</v>
      </c>
      <c r="AP10" s="28" t="s">
        <v>113</v>
      </c>
      <c r="AQ10" s="37">
        <v>1</v>
      </c>
      <c r="AR10" s="38">
        <v>8689479</v>
      </c>
      <c r="AS10" s="38">
        <v>535272</v>
      </c>
      <c r="AT10" s="38">
        <v>2</v>
      </c>
      <c r="AU10" s="38">
        <v>0</v>
      </c>
      <c r="AV10" s="38">
        <v>0</v>
      </c>
      <c r="AW10" s="38">
        <v>11547654</v>
      </c>
      <c r="AX10" s="38">
        <v>2</v>
      </c>
      <c r="AY10" s="38">
        <v>1338179</v>
      </c>
      <c r="AZ10" s="38">
        <v>128475</v>
      </c>
      <c r="BA10" s="38">
        <v>613375</v>
      </c>
      <c r="BB10" s="38">
        <v>0</v>
      </c>
      <c r="BC10" s="38">
        <v>0</v>
      </c>
      <c r="BD10" s="38">
        <v>0</v>
      </c>
      <c r="BE10" s="38">
        <v>0</v>
      </c>
      <c r="BF10" s="38">
        <v>0</v>
      </c>
      <c r="BG10" s="38">
        <v>4600313</v>
      </c>
      <c r="BH10" s="38">
        <v>0</v>
      </c>
      <c r="BI10" s="38">
        <v>2891625</v>
      </c>
      <c r="BJ10" s="38">
        <v>4089166</v>
      </c>
      <c r="BK10" s="38">
        <v>1368593</v>
      </c>
      <c r="BL10" s="38">
        <v>1533438</v>
      </c>
      <c r="BM10" s="38">
        <v>173454</v>
      </c>
      <c r="BN10" s="38">
        <v>1970774</v>
      </c>
      <c r="BO10" s="38">
        <v>0</v>
      </c>
      <c r="BP10" s="38">
        <v>4896777</v>
      </c>
      <c r="BQ10" s="38">
        <v>130091</v>
      </c>
      <c r="BR10" s="38">
        <v>2146812</v>
      </c>
      <c r="BS10" s="38">
        <v>0</v>
      </c>
      <c r="BT10" s="38">
        <v>0</v>
      </c>
      <c r="BU10" s="38">
        <v>0</v>
      </c>
      <c r="BV10" s="38">
        <v>2044583</v>
      </c>
      <c r="BW10" s="38">
        <v>7892091</v>
      </c>
      <c r="BX10" s="38">
        <v>130091</v>
      </c>
      <c r="BY10" s="38">
        <v>0</v>
      </c>
      <c r="BZ10" s="38">
        <v>0</v>
      </c>
      <c r="CA10" s="38">
        <v>2</v>
      </c>
      <c r="CB10" s="38">
        <v>1011820</v>
      </c>
      <c r="CC10" s="330">
        <v>0</v>
      </c>
      <c r="CD10" s="38">
        <v>0</v>
      </c>
      <c r="CE10" s="38">
        <v>0</v>
      </c>
      <c r="CF10" s="38">
        <v>0</v>
      </c>
      <c r="CG10" s="38">
        <v>0</v>
      </c>
      <c r="CH10" s="41" t="s">
        <v>114</v>
      </c>
      <c r="CI10" s="41" t="s">
        <v>114</v>
      </c>
      <c r="CJ10" s="41" t="s">
        <v>114</v>
      </c>
      <c r="CK10" s="41" t="s">
        <v>114</v>
      </c>
      <c r="CL10" s="41" t="s">
        <v>113</v>
      </c>
      <c r="CM10" s="41" t="s">
        <v>114</v>
      </c>
      <c r="CN10" s="41" t="s">
        <v>114</v>
      </c>
      <c r="CO10" s="42" t="s">
        <v>107</v>
      </c>
      <c r="CP10" s="41" t="s">
        <v>107</v>
      </c>
      <c r="CQ10" s="41" t="s">
        <v>107</v>
      </c>
      <c r="CR10" s="41" t="s">
        <v>107</v>
      </c>
      <c r="CS10" s="41" t="s">
        <v>107</v>
      </c>
      <c r="CT10" s="41" t="s">
        <v>107</v>
      </c>
      <c r="CU10" s="41" t="s">
        <v>107</v>
      </c>
      <c r="CV10" s="41" t="s">
        <v>107</v>
      </c>
      <c r="CW10" s="41" t="s">
        <v>107</v>
      </c>
      <c r="CX10" s="41" t="s">
        <v>107</v>
      </c>
      <c r="CY10" s="41" t="s">
        <v>107</v>
      </c>
      <c r="CZ10" s="41" t="s">
        <v>107</v>
      </c>
      <c r="DA10" s="41" t="s">
        <v>107</v>
      </c>
      <c r="DB10" s="41" t="s">
        <v>107</v>
      </c>
      <c r="DC10" s="41" t="s">
        <v>107</v>
      </c>
      <c r="DD10" s="332">
        <v>9396983</v>
      </c>
      <c r="DE10" s="43">
        <v>1</v>
      </c>
      <c r="DF10" s="390">
        <v>1</v>
      </c>
      <c r="DG10" s="310"/>
      <c r="DH10" s="203"/>
      <c r="DI10" s="279" t="str" cm="1">
        <f t="array" ref="DI10">+IF(AND(C10&lt;&gt;"Vehículos Eléctricos",C10&lt;&gt;"Vehículos Híbridos",AD10="PERCENTIL 50"),
     IF(VLOOKUP(_xlfn.TEXTJOIN("_",FALSE,C10:E10),BD_Perc!$A:$P,_xlfn.IFS(BD!AE10="Intervalo de precio 1",12,BD!AE10="Intervalo de precio 2",13),FALSE)&lt;=1,
     VLOOKUP(_xlfn.TEXTJOIN("_",FALSE,C10:E10),BD_Perc!$A:$P,16,FALSE),"Ok P50"),
     "Ok P30/70 ó Híbrido/Eléctrico")</f>
        <v>Ok P30/70 ó Híbrido/Eléctrico</v>
      </c>
      <c r="DJ10" s="279" t="str">
        <f t="shared" si="1"/>
        <v>Vehículos Convencionales_Automóviles_Sedán</v>
      </c>
      <c r="DK10" s="331">
        <f t="shared" si="5"/>
        <v>43989000</v>
      </c>
      <c r="DL10" s="326"/>
    </row>
    <row r="11" spans="1:116" ht="38.25">
      <c r="A11" s="28">
        <v>6</v>
      </c>
      <c r="B11" s="29" t="s">
        <v>104</v>
      </c>
      <c r="C11" s="29" t="s">
        <v>0</v>
      </c>
      <c r="D11" s="29" t="s">
        <v>105</v>
      </c>
      <c r="E11" s="42" t="s">
        <v>2380</v>
      </c>
      <c r="F11" s="42" t="s">
        <v>107</v>
      </c>
      <c r="G11" s="30" t="s">
        <v>123</v>
      </c>
      <c r="H11" s="42" t="s">
        <v>109</v>
      </c>
      <c r="I11" s="28">
        <v>1601322</v>
      </c>
      <c r="J11" s="28" t="s">
        <v>124</v>
      </c>
      <c r="K11" s="31" t="s">
        <v>111</v>
      </c>
      <c r="L11" s="32">
        <v>80.5</v>
      </c>
      <c r="M11" s="33" t="s">
        <v>107</v>
      </c>
      <c r="N11" s="34">
        <v>47800000</v>
      </c>
      <c r="O11" s="34">
        <f>+IFERROR(VLOOKUP(I11,Precio_Fasecolda!A:C,3,FALSE),IFERROR(VLOOKUP(I11,Precio_Fasecolda!B:C,2,FALSE),N11))</f>
        <v>47800000</v>
      </c>
      <c r="P11" s="34">
        <f t="shared" si="2"/>
        <v>0</v>
      </c>
      <c r="Q11" s="33" t="s">
        <v>107</v>
      </c>
      <c r="R11" s="28" t="s">
        <v>2415</v>
      </c>
      <c r="S11" s="28" t="s">
        <v>112</v>
      </c>
      <c r="T11" s="28" t="s">
        <v>107</v>
      </c>
      <c r="U11" s="28" t="s">
        <v>107</v>
      </c>
      <c r="V11" s="42" t="s">
        <v>107</v>
      </c>
      <c r="W11" s="28" t="s">
        <v>107</v>
      </c>
      <c r="X11" s="28" t="s">
        <v>107</v>
      </c>
      <c r="Y11" s="28" t="str">
        <f t="shared" si="3"/>
        <v>N.A.</v>
      </c>
      <c r="Z11" s="292">
        <f t="shared" si="0"/>
        <v>44454000</v>
      </c>
      <c r="AA11" s="28" cm="1">
        <f t="array" aca="1" ref="AA11" ca="1">_xlfn.IFS(DK11&lt;$DK$4,1,AND(DK11&gt;=$DK$4,DK11&lt;=$AA$4),2,DK11&gt;$AA$4,3)</f>
        <v>2</v>
      </c>
      <c r="AB11" s="28">
        <v>0</v>
      </c>
      <c r="AC11" s="28" cm="1">
        <f t="array" aca="1" ref="AC11" ca="1">IF(AB11="PERCENTIL 30","",_xlfn.IFS(DK11&lt;$AC$4,1,DK11&gt;$AC$4,2))</f>
        <v>1</v>
      </c>
      <c r="AD11" s="28" t="str">
        <f>+IFERROR(VLOOKUP(_xlfn.TEXTJOIN("_", FALSE, C11:E11), BD_Perc!$A:$O, 15, FALSE),"Segmentación no encontrada o vehículo inactivo")</f>
        <v>PERCENTIL 30-70</v>
      </c>
      <c r="AE11" s="28" t="str" cm="1">
        <f t="array" ref="AE11">_xlfn.IFS(
    AD11 = "PERCENTIL 50",
    _xlfn.IFS(
        BD!DK11 &lt; VLOOKUP(_xlfn.TEXTJOIN("_", FALSE, C11:E11), BD_Perc!$A:$O, 11, FALSE), "Intervalo de precio 1",
        BD!DK11 &gt;= VLOOKUP(_xlfn.TEXTJOIN("_", FALSE, C11:E11), BD_Perc!$A:$O, 11, FALSE), "Intervalo de precio 2"
    ),
    AD11 = "PERCENTIL 30-70",
    _xlfn.IFS(
        BD!DK11 &lt; VLOOKUP(_xlfn.TEXTJOIN("_", FALSE, C11:E11), BD_Perc!$A:$O, 6, FALSE), "Intervalo de precio 1",
        BD!DK11 &lt; VLOOKUP(_xlfn.TEXTJOIN("_", FALSE, C11:E11), BD_Perc!$A:$O, 7, FALSE), "Intervalo de precio 2",
        BD!DK11 &gt;= VLOOKUP(_xlfn.TEXTJOIN("_", FALSE, C11:E11), BD_Perc!$A:$O, 7, FALSE), "Intervalo de precio 3"
    ),
    AD11="Segmentación no encontrada o vehículo inactivo","Segmentación no encontrada o vehículo inactivo"
)</f>
        <v>Intervalo de precio 1</v>
      </c>
      <c r="AF11" s="35" t="s">
        <v>2412</v>
      </c>
      <c r="AG11" s="35" t="b">
        <f t="shared" si="4"/>
        <v>1</v>
      </c>
      <c r="AH11" s="205">
        <v>7.0000000000000007E-2</v>
      </c>
      <c r="AI11" s="205">
        <v>7.0000000000000007E-2</v>
      </c>
      <c r="AJ11" s="205">
        <v>7.0000000000000007E-2</v>
      </c>
      <c r="AK11" s="205">
        <v>7.0000000000000007E-2</v>
      </c>
      <c r="AL11" s="205">
        <v>0.08</v>
      </c>
      <c r="AM11" s="205">
        <v>0.09</v>
      </c>
      <c r="AN11" s="28" t="s">
        <v>113</v>
      </c>
      <c r="AO11" s="28" t="s">
        <v>113</v>
      </c>
      <c r="AP11" s="28" t="s">
        <v>113</v>
      </c>
      <c r="AQ11" s="37">
        <v>1</v>
      </c>
      <c r="AR11" s="38">
        <v>8689479</v>
      </c>
      <c r="AS11" s="38">
        <v>535272</v>
      </c>
      <c r="AT11" s="38">
        <v>2</v>
      </c>
      <c r="AU11" s="38">
        <v>0</v>
      </c>
      <c r="AV11" s="38">
        <v>0</v>
      </c>
      <c r="AW11" s="38">
        <v>11547654</v>
      </c>
      <c r="AX11" s="38">
        <v>2</v>
      </c>
      <c r="AY11" s="38">
        <v>1338179</v>
      </c>
      <c r="AZ11" s="38">
        <v>128475</v>
      </c>
      <c r="BA11" s="38">
        <v>613375</v>
      </c>
      <c r="BB11" s="38">
        <v>0</v>
      </c>
      <c r="BC11" s="38">
        <v>0</v>
      </c>
      <c r="BD11" s="38">
        <v>0</v>
      </c>
      <c r="BE11" s="38">
        <v>0</v>
      </c>
      <c r="BF11" s="38">
        <v>0</v>
      </c>
      <c r="BG11" s="38">
        <v>4600313</v>
      </c>
      <c r="BH11" s="38">
        <v>0</v>
      </c>
      <c r="BI11" s="38">
        <v>2891625</v>
      </c>
      <c r="BJ11" s="38">
        <v>4089166</v>
      </c>
      <c r="BK11" s="38">
        <v>2</v>
      </c>
      <c r="BL11" s="38">
        <v>0</v>
      </c>
      <c r="BM11" s="38">
        <v>173454</v>
      </c>
      <c r="BN11" s="38">
        <v>1970774</v>
      </c>
      <c r="BO11" s="38">
        <v>0</v>
      </c>
      <c r="BP11" s="38">
        <v>4896777</v>
      </c>
      <c r="BQ11" s="38">
        <v>130091</v>
      </c>
      <c r="BR11" s="38">
        <v>2146812</v>
      </c>
      <c r="BS11" s="38">
        <v>0</v>
      </c>
      <c r="BT11" s="38">
        <v>0</v>
      </c>
      <c r="BU11" s="38">
        <v>0</v>
      </c>
      <c r="BV11" s="38">
        <v>2044583</v>
      </c>
      <c r="BW11" s="38">
        <v>7892091</v>
      </c>
      <c r="BX11" s="38">
        <v>130091</v>
      </c>
      <c r="BY11" s="38">
        <v>0</v>
      </c>
      <c r="BZ11" s="38">
        <v>0</v>
      </c>
      <c r="CA11" s="38">
        <v>2</v>
      </c>
      <c r="CB11" s="38">
        <v>1011820</v>
      </c>
      <c r="CC11" s="330">
        <v>0</v>
      </c>
      <c r="CD11" s="38">
        <v>0</v>
      </c>
      <c r="CE11" s="38">
        <v>0</v>
      </c>
      <c r="CF11" s="38">
        <v>0</v>
      </c>
      <c r="CG11" s="38">
        <v>0</v>
      </c>
      <c r="CH11" s="41" t="s">
        <v>114</v>
      </c>
      <c r="CI11" s="41" t="s">
        <v>114</v>
      </c>
      <c r="CJ11" s="41" t="s">
        <v>114</v>
      </c>
      <c r="CK11" s="41" t="s">
        <v>114</v>
      </c>
      <c r="CL11" s="41" t="s">
        <v>113</v>
      </c>
      <c r="CM11" s="41" t="s">
        <v>114</v>
      </c>
      <c r="CN11" s="41" t="s">
        <v>114</v>
      </c>
      <c r="CO11" s="42" t="s">
        <v>107</v>
      </c>
      <c r="CP11" s="41" t="s">
        <v>107</v>
      </c>
      <c r="CQ11" s="41" t="s">
        <v>107</v>
      </c>
      <c r="CR11" s="41" t="s">
        <v>107</v>
      </c>
      <c r="CS11" s="41" t="s">
        <v>107</v>
      </c>
      <c r="CT11" s="41" t="s">
        <v>107</v>
      </c>
      <c r="CU11" s="41" t="s">
        <v>107</v>
      </c>
      <c r="CV11" s="41" t="s">
        <v>107</v>
      </c>
      <c r="CW11" s="41" t="s">
        <v>107</v>
      </c>
      <c r="CX11" s="41" t="s">
        <v>107</v>
      </c>
      <c r="CY11" s="41" t="s">
        <v>107</v>
      </c>
      <c r="CZ11" s="41" t="s">
        <v>107</v>
      </c>
      <c r="DA11" s="41" t="s">
        <v>107</v>
      </c>
      <c r="DB11" s="41" t="s">
        <v>107</v>
      </c>
      <c r="DC11" s="41" t="s">
        <v>107</v>
      </c>
      <c r="DD11" s="332">
        <v>9396983</v>
      </c>
      <c r="DE11" s="43">
        <v>1</v>
      </c>
      <c r="DF11" s="390">
        <v>1</v>
      </c>
      <c r="DG11" s="310"/>
      <c r="DH11" s="203"/>
      <c r="DI11" s="279" t="str" cm="1">
        <f t="array" ref="DI11">+IF(AND(C11&lt;&gt;"Vehículos Eléctricos",C11&lt;&gt;"Vehículos Híbridos",AD11="PERCENTIL 50"),
     IF(VLOOKUP(_xlfn.TEXTJOIN("_",FALSE,C11:E11),BD_Perc!$A:$P,_xlfn.IFS(BD!AE11="Intervalo de precio 1",12,BD!AE11="Intervalo de precio 2",13),FALSE)&lt;=1,
     VLOOKUP(_xlfn.TEXTJOIN("_",FALSE,C11:E11),BD_Perc!$A:$P,16,FALSE),"Ok P50"),
     "Ok P30/70 ó Híbrido/Eléctrico")</f>
        <v>Ok P30/70 ó Híbrido/Eléctrico</v>
      </c>
      <c r="DJ11" s="279" t="str">
        <f t="shared" si="1"/>
        <v>Vehículos Convencionales_Automóviles_Sedán</v>
      </c>
      <c r="DK11" s="331">
        <f t="shared" si="5"/>
        <v>44454000</v>
      </c>
      <c r="DL11" s="326"/>
    </row>
    <row r="12" spans="1:116" ht="38.25">
      <c r="A12" s="28">
        <v>7</v>
      </c>
      <c r="B12" s="29" t="s">
        <v>104</v>
      </c>
      <c r="C12" s="29" t="s">
        <v>0</v>
      </c>
      <c r="D12" s="29" t="s">
        <v>105</v>
      </c>
      <c r="E12" s="42" t="s">
        <v>2380</v>
      </c>
      <c r="F12" s="42" t="s">
        <v>107</v>
      </c>
      <c r="G12" s="30" t="s">
        <v>125</v>
      </c>
      <c r="H12" s="42" t="s">
        <v>109</v>
      </c>
      <c r="I12" s="28">
        <v>1601341</v>
      </c>
      <c r="J12" s="28" t="s">
        <v>126</v>
      </c>
      <c r="K12" s="31" t="s">
        <v>127</v>
      </c>
      <c r="L12" s="32">
        <v>115</v>
      </c>
      <c r="M12" s="33" t="s">
        <v>107</v>
      </c>
      <c r="N12" s="34">
        <v>74100000</v>
      </c>
      <c r="O12" s="34">
        <f>+IFERROR(VLOOKUP(I12,Precio_Fasecolda!A:C,3,FALSE),IFERROR(VLOOKUP(I12,Precio_Fasecolda!B:C,2,FALSE),N12))</f>
        <v>74100000</v>
      </c>
      <c r="P12" s="34">
        <f t="shared" si="2"/>
        <v>0</v>
      </c>
      <c r="Q12" s="33" t="s">
        <v>107</v>
      </c>
      <c r="R12" s="28" t="s">
        <v>2415</v>
      </c>
      <c r="S12" s="28" t="s">
        <v>112</v>
      </c>
      <c r="T12" s="28" t="s">
        <v>107</v>
      </c>
      <c r="U12" s="28" t="s">
        <v>107</v>
      </c>
      <c r="V12" s="42" t="s">
        <v>107</v>
      </c>
      <c r="W12" s="28" t="s">
        <v>107</v>
      </c>
      <c r="X12" s="28" t="s">
        <v>107</v>
      </c>
      <c r="Y12" s="28" t="str">
        <f t="shared" si="3"/>
        <v>N.A.</v>
      </c>
      <c r="Z12" s="292">
        <f t="shared" si="0"/>
        <v>70395000</v>
      </c>
      <c r="AA12" s="28" cm="1">
        <f t="array" aca="1" ref="AA12" ca="1">_xlfn.IFS(DK12&lt;$DK$4,1,AND(DK12&gt;=$DK$4,DK12&lt;=$AA$4),2,DK12&gt;$AA$4,3)</f>
        <v>2</v>
      </c>
      <c r="AB12" s="28">
        <v>0</v>
      </c>
      <c r="AC12" s="28" cm="1">
        <f t="array" aca="1" ref="AC12" ca="1">IF(AB12="PERCENTIL 30","",_xlfn.IFS(DK12&lt;$AC$4,1,DK12&gt;$AC$4,2))</f>
        <v>1</v>
      </c>
      <c r="AD12" s="28" t="str">
        <f>+IFERROR(VLOOKUP(_xlfn.TEXTJOIN("_", FALSE, C12:E12), BD_Perc!$A:$O, 15, FALSE),"Segmentación no encontrada o vehículo inactivo")</f>
        <v>PERCENTIL 30-70</v>
      </c>
      <c r="AE12" s="28" t="str" cm="1">
        <f t="array" ref="AE12">_xlfn.IFS(
    AD12 = "PERCENTIL 50",
    _xlfn.IFS(
        BD!DK12 &lt; VLOOKUP(_xlfn.TEXTJOIN("_", FALSE, C12:E12), BD_Perc!$A:$O, 11, FALSE), "Intervalo de precio 1",
        BD!DK12 &gt;= VLOOKUP(_xlfn.TEXTJOIN("_", FALSE, C12:E12), BD_Perc!$A:$O, 11, FALSE), "Intervalo de precio 2"
    ),
    AD12 = "PERCENTIL 30-70",
    _xlfn.IFS(
        BD!DK12 &lt; VLOOKUP(_xlfn.TEXTJOIN("_", FALSE, C12:E12), BD_Perc!$A:$O, 6, FALSE), "Intervalo de precio 1",
        BD!DK12 &lt; VLOOKUP(_xlfn.TEXTJOIN("_", FALSE, C12:E12), BD_Perc!$A:$O, 7, FALSE), "Intervalo de precio 2",
        BD!DK12 &gt;= VLOOKUP(_xlfn.TEXTJOIN("_", FALSE, C12:E12), BD_Perc!$A:$O, 7, FALSE), "Intervalo de precio 3"
    ),
    AD12="Segmentación no encontrada o vehículo inactivo","Segmentación no encontrada o vehículo inactivo"
)</f>
        <v>Intervalo de precio 1</v>
      </c>
      <c r="AF12" s="35" t="s">
        <v>2412</v>
      </c>
      <c r="AG12" s="35" t="b">
        <f t="shared" si="4"/>
        <v>1</v>
      </c>
      <c r="AH12" s="205">
        <v>0.05</v>
      </c>
      <c r="AI12" s="205">
        <v>0.05</v>
      </c>
      <c r="AJ12" s="205">
        <v>0.05</v>
      </c>
      <c r="AK12" s="205">
        <v>0.05</v>
      </c>
      <c r="AL12" s="205">
        <v>0.05</v>
      </c>
      <c r="AM12" s="205">
        <v>0.05</v>
      </c>
      <c r="AN12" s="28" t="s">
        <v>113</v>
      </c>
      <c r="AO12" s="28" t="s">
        <v>113</v>
      </c>
      <c r="AP12" s="28" t="s">
        <v>113</v>
      </c>
      <c r="AQ12" s="37">
        <v>1</v>
      </c>
      <c r="AR12" s="38">
        <v>8689479</v>
      </c>
      <c r="AS12" s="38">
        <v>535272</v>
      </c>
      <c r="AT12" s="38">
        <v>764674</v>
      </c>
      <c r="AU12" s="38">
        <v>0</v>
      </c>
      <c r="AV12" s="38">
        <v>0</v>
      </c>
      <c r="AW12" s="38">
        <v>11547654</v>
      </c>
      <c r="AX12" s="38">
        <v>2</v>
      </c>
      <c r="AY12" s="38">
        <v>1338179</v>
      </c>
      <c r="AZ12" s="38">
        <v>128475</v>
      </c>
      <c r="BA12" s="38">
        <v>613375</v>
      </c>
      <c r="BB12" s="38">
        <v>0</v>
      </c>
      <c r="BC12" s="38">
        <v>0</v>
      </c>
      <c r="BD12" s="38">
        <v>0</v>
      </c>
      <c r="BE12" s="38">
        <v>0</v>
      </c>
      <c r="BF12" s="38">
        <v>0</v>
      </c>
      <c r="BG12" s="38">
        <v>4600313</v>
      </c>
      <c r="BH12" s="38">
        <v>0</v>
      </c>
      <c r="BI12" s="38">
        <v>2891625</v>
      </c>
      <c r="BJ12" s="38">
        <v>4089166</v>
      </c>
      <c r="BK12" s="38">
        <v>2</v>
      </c>
      <c r="BL12" s="38">
        <v>1533438</v>
      </c>
      <c r="BM12" s="38">
        <v>173454</v>
      </c>
      <c r="BN12" s="38">
        <v>1970774</v>
      </c>
      <c r="BO12" s="38">
        <v>0</v>
      </c>
      <c r="BP12" s="38">
        <v>4896777</v>
      </c>
      <c r="BQ12" s="38">
        <v>130091</v>
      </c>
      <c r="BR12" s="38">
        <v>2146812</v>
      </c>
      <c r="BS12" s="38">
        <v>0</v>
      </c>
      <c r="BT12" s="38">
        <v>0</v>
      </c>
      <c r="BU12" s="38">
        <v>0</v>
      </c>
      <c r="BV12" s="38">
        <v>2044583</v>
      </c>
      <c r="BW12" s="38">
        <v>7892091</v>
      </c>
      <c r="BX12" s="38">
        <v>130091</v>
      </c>
      <c r="BY12" s="38">
        <v>0</v>
      </c>
      <c r="BZ12" s="38">
        <v>0</v>
      </c>
      <c r="CA12" s="38">
        <v>2</v>
      </c>
      <c r="CB12" s="38">
        <v>1011820</v>
      </c>
      <c r="CC12" s="330">
        <v>0</v>
      </c>
      <c r="CD12" s="38">
        <v>0</v>
      </c>
      <c r="CE12" s="38">
        <v>0</v>
      </c>
      <c r="CF12" s="38">
        <v>0</v>
      </c>
      <c r="CG12" s="38">
        <v>0</v>
      </c>
      <c r="CH12" s="41" t="s">
        <v>113</v>
      </c>
      <c r="CI12" s="41" t="s">
        <v>113</v>
      </c>
      <c r="CJ12" s="41" t="s">
        <v>113</v>
      </c>
      <c r="CK12" s="41" t="s">
        <v>114</v>
      </c>
      <c r="CL12" s="41" t="s">
        <v>113</v>
      </c>
      <c r="CM12" s="41" t="s">
        <v>114</v>
      </c>
      <c r="CN12" s="41" t="s">
        <v>114</v>
      </c>
      <c r="CO12" s="42" t="s">
        <v>107</v>
      </c>
      <c r="CP12" s="41" t="s">
        <v>107</v>
      </c>
      <c r="CQ12" s="41" t="s">
        <v>107</v>
      </c>
      <c r="CR12" s="41" t="s">
        <v>107</v>
      </c>
      <c r="CS12" s="41" t="s">
        <v>107</v>
      </c>
      <c r="CT12" s="41" t="s">
        <v>107</v>
      </c>
      <c r="CU12" s="41" t="s">
        <v>107</v>
      </c>
      <c r="CV12" s="41" t="s">
        <v>107</v>
      </c>
      <c r="CW12" s="41" t="s">
        <v>107</v>
      </c>
      <c r="CX12" s="41" t="s">
        <v>107</v>
      </c>
      <c r="CY12" s="41" t="s">
        <v>107</v>
      </c>
      <c r="CZ12" s="41" t="s">
        <v>107</v>
      </c>
      <c r="DA12" s="41" t="s">
        <v>107</v>
      </c>
      <c r="DB12" s="41" t="s">
        <v>107</v>
      </c>
      <c r="DC12" s="41" t="s">
        <v>107</v>
      </c>
      <c r="DD12" s="332">
        <v>10002102</v>
      </c>
      <c r="DE12" s="43">
        <v>1</v>
      </c>
      <c r="DF12" s="390">
        <v>1</v>
      </c>
      <c r="DG12" s="310"/>
      <c r="DH12" s="203"/>
      <c r="DI12" s="279" t="str" cm="1">
        <f t="array" ref="DI12">+IF(AND(C12&lt;&gt;"Vehículos Eléctricos",C12&lt;&gt;"Vehículos Híbridos",AD12="PERCENTIL 50"),
     IF(VLOOKUP(_xlfn.TEXTJOIN("_",FALSE,C12:E12),BD_Perc!$A:$P,_xlfn.IFS(BD!AE12="Intervalo de precio 1",12,BD!AE12="Intervalo de precio 2",13),FALSE)&lt;=1,
     VLOOKUP(_xlfn.TEXTJOIN("_",FALSE,C12:E12),BD_Perc!$A:$P,16,FALSE),"Ok P50"),
     "Ok P30/70 ó Híbrido/Eléctrico")</f>
        <v>Ok P30/70 ó Híbrido/Eléctrico</v>
      </c>
      <c r="DJ12" s="279" t="str">
        <f t="shared" si="1"/>
        <v>Vehículos Convencionales_Automóviles_Sedán</v>
      </c>
      <c r="DK12" s="331">
        <f t="shared" si="5"/>
        <v>70395000</v>
      </c>
      <c r="DL12" s="326"/>
    </row>
    <row r="13" spans="1:116" ht="38.25">
      <c r="A13" s="28">
        <v>8</v>
      </c>
      <c r="B13" s="29" t="s">
        <v>104</v>
      </c>
      <c r="C13" s="29" t="s">
        <v>0</v>
      </c>
      <c r="D13" s="29" t="s">
        <v>105</v>
      </c>
      <c r="E13" s="42" t="s">
        <v>2380</v>
      </c>
      <c r="F13" s="42" t="s">
        <v>107</v>
      </c>
      <c r="G13" s="30" t="s">
        <v>128</v>
      </c>
      <c r="H13" s="42" t="s">
        <v>109</v>
      </c>
      <c r="I13" s="28">
        <v>1601342</v>
      </c>
      <c r="J13" s="28" t="s">
        <v>129</v>
      </c>
      <c r="K13" s="31" t="s">
        <v>127</v>
      </c>
      <c r="L13" s="32">
        <v>115</v>
      </c>
      <c r="M13" s="33" t="s">
        <v>107</v>
      </c>
      <c r="N13" s="34">
        <v>78200000</v>
      </c>
      <c r="O13" s="34">
        <f>+IFERROR(VLOOKUP(I13,Precio_Fasecolda!A:C,3,FALSE),IFERROR(VLOOKUP(I13,Precio_Fasecolda!B:C,2,FALSE),N13))</f>
        <v>78200000</v>
      </c>
      <c r="P13" s="34">
        <f t="shared" si="2"/>
        <v>0</v>
      </c>
      <c r="Q13" s="33" t="s">
        <v>107</v>
      </c>
      <c r="R13" s="28" t="s">
        <v>130</v>
      </c>
      <c r="S13" s="28" t="s">
        <v>112</v>
      </c>
      <c r="T13" s="28" t="s">
        <v>107</v>
      </c>
      <c r="U13" s="28" t="s">
        <v>107</v>
      </c>
      <c r="V13" s="42" t="s">
        <v>107</v>
      </c>
      <c r="W13" s="28" t="s">
        <v>107</v>
      </c>
      <c r="X13" s="28" t="s">
        <v>107</v>
      </c>
      <c r="Y13" s="28" t="str">
        <f t="shared" si="3"/>
        <v>N.A.</v>
      </c>
      <c r="Z13" s="292">
        <f t="shared" si="0"/>
        <v>74290000</v>
      </c>
      <c r="AA13" s="28" cm="1">
        <f t="array" aca="1" ref="AA13" ca="1">_xlfn.IFS(DK13&lt;$DK$4,1,AND(DK13&gt;=$DK$4,DK13&lt;=$AA$4),2,DK13&gt;$AA$4,3)</f>
        <v>2</v>
      </c>
      <c r="AB13" s="28">
        <v>0</v>
      </c>
      <c r="AC13" s="28" cm="1">
        <f t="array" aca="1" ref="AC13" ca="1">IF(AB13="PERCENTIL 30","",_xlfn.IFS(DK13&lt;$AC$4,1,DK13&gt;$AC$4,2))</f>
        <v>1</v>
      </c>
      <c r="AD13" s="28" t="str">
        <f>+IFERROR(VLOOKUP(_xlfn.TEXTJOIN("_", FALSE, C13:E13), BD_Perc!$A:$O, 15, FALSE),"Segmentación no encontrada o vehículo inactivo")</f>
        <v>PERCENTIL 30-70</v>
      </c>
      <c r="AE13" s="28" t="str" cm="1">
        <f t="array" ref="AE13">_xlfn.IFS(
    AD13 = "PERCENTIL 50",
    _xlfn.IFS(
        BD!DK13 &lt; VLOOKUP(_xlfn.TEXTJOIN("_", FALSE, C13:E13), BD_Perc!$A:$O, 11, FALSE), "Intervalo de precio 1",
        BD!DK13 &gt;= VLOOKUP(_xlfn.TEXTJOIN("_", FALSE, C13:E13), BD_Perc!$A:$O, 11, FALSE), "Intervalo de precio 2"
    ),
    AD13 = "PERCENTIL 30-70",
    _xlfn.IFS(
        BD!DK13 &lt; VLOOKUP(_xlfn.TEXTJOIN("_", FALSE, C13:E13), BD_Perc!$A:$O, 6, FALSE), "Intervalo de precio 1",
        BD!DK13 &lt; VLOOKUP(_xlfn.TEXTJOIN("_", FALSE, C13:E13), BD_Perc!$A:$O, 7, FALSE), "Intervalo de precio 2",
        BD!DK13 &gt;= VLOOKUP(_xlfn.TEXTJOIN("_", FALSE, C13:E13), BD_Perc!$A:$O, 7, FALSE), "Intervalo de precio 3"
    ),
    AD13="Segmentación no encontrada o vehículo inactivo","Segmentación no encontrada o vehículo inactivo"
)</f>
        <v>Intervalo de precio 2</v>
      </c>
      <c r="AF13" s="35" t="s">
        <v>2413</v>
      </c>
      <c r="AG13" s="35" t="b">
        <f t="shared" si="4"/>
        <v>1</v>
      </c>
      <c r="AH13" s="205">
        <v>0.05</v>
      </c>
      <c r="AI13" s="205">
        <v>0.05</v>
      </c>
      <c r="AJ13" s="205">
        <v>0.05</v>
      </c>
      <c r="AK13" s="205">
        <v>0.05</v>
      </c>
      <c r="AL13" s="205">
        <v>0.05</v>
      </c>
      <c r="AM13" s="205">
        <v>0.05</v>
      </c>
      <c r="AN13" s="28" t="s">
        <v>113</v>
      </c>
      <c r="AO13" s="28" t="s">
        <v>113</v>
      </c>
      <c r="AP13" s="28" t="s">
        <v>113</v>
      </c>
      <c r="AQ13" s="37">
        <v>1</v>
      </c>
      <c r="AR13" s="38">
        <v>8689479</v>
      </c>
      <c r="AS13" s="38">
        <v>535272</v>
      </c>
      <c r="AT13" s="38">
        <v>764674</v>
      </c>
      <c r="AU13" s="38">
        <v>0</v>
      </c>
      <c r="AV13" s="38">
        <v>0</v>
      </c>
      <c r="AW13" s="38">
        <v>11547654</v>
      </c>
      <c r="AX13" s="38">
        <v>2</v>
      </c>
      <c r="AY13" s="38">
        <v>1338179</v>
      </c>
      <c r="AZ13" s="38">
        <v>128475</v>
      </c>
      <c r="BA13" s="38">
        <v>613375</v>
      </c>
      <c r="BB13" s="38">
        <v>0</v>
      </c>
      <c r="BC13" s="38">
        <v>0</v>
      </c>
      <c r="BD13" s="38">
        <v>0</v>
      </c>
      <c r="BE13" s="38">
        <v>0</v>
      </c>
      <c r="BF13" s="38">
        <v>0</v>
      </c>
      <c r="BG13" s="38">
        <v>4600313</v>
      </c>
      <c r="BH13" s="38">
        <v>0</v>
      </c>
      <c r="BI13" s="38">
        <v>2891625</v>
      </c>
      <c r="BJ13" s="38">
        <v>4089166</v>
      </c>
      <c r="BK13" s="38">
        <v>2</v>
      </c>
      <c r="BL13" s="38">
        <v>1533438</v>
      </c>
      <c r="BM13" s="38">
        <v>173454</v>
      </c>
      <c r="BN13" s="38">
        <v>1970774</v>
      </c>
      <c r="BO13" s="38">
        <v>0</v>
      </c>
      <c r="BP13" s="38">
        <v>4896777</v>
      </c>
      <c r="BQ13" s="38">
        <v>130091</v>
      </c>
      <c r="BR13" s="38">
        <v>2146812</v>
      </c>
      <c r="BS13" s="38">
        <v>0</v>
      </c>
      <c r="BT13" s="38">
        <v>0</v>
      </c>
      <c r="BU13" s="38">
        <v>0</v>
      </c>
      <c r="BV13" s="38">
        <v>2044583</v>
      </c>
      <c r="BW13" s="38">
        <v>7892091</v>
      </c>
      <c r="BX13" s="38">
        <v>130091</v>
      </c>
      <c r="BY13" s="38">
        <v>0</v>
      </c>
      <c r="BZ13" s="38">
        <v>0</v>
      </c>
      <c r="CA13" s="38">
        <v>2</v>
      </c>
      <c r="CB13" s="38">
        <v>1011820</v>
      </c>
      <c r="CC13" s="330">
        <v>0</v>
      </c>
      <c r="CD13" s="38">
        <v>0</v>
      </c>
      <c r="CE13" s="38">
        <v>0</v>
      </c>
      <c r="CF13" s="38">
        <v>0</v>
      </c>
      <c r="CG13" s="38">
        <v>0</v>
      </c>
      <c r="CH13" s="41" t="s">
        <v>113</v>
      </c>
      <c r="CI13" s="41" t="s">
        <v>113</v>
      </c>
      <c r="CJ13" s="41" t="s">
        <v>113</v>
      </c>
      <c r="CK13" s="41" t="s">
        <v>114</v>
      </c>
      <c r="CL13" s="41" t="s">
        <v>113</v>
      </c>
      <c r="CM13" s="41" t="s">
        <v>114</v>
      </c>
      <c r="CN13" s="41" t="s">
        <v>114</v>
      </c>
      <c r="CO13" s="42" t="s">
        <v>107</v>
      </c>
      <c r="CP13" s="41" t="s">
        <v>107</v>
      </c>
      <c r="CQ13" s="41" t="s">
        <v>107</v>
      </c>
      <c r="CR13" s="41" t="s">
        <v>107</v>
      </c>
      <c r="CS13" s="41" t="s">
        <v>107</v>
      </c>
      <c r="CT13" s="41" t="s">
        <v>107</v>
      </c>
      <c r="CU13" s="41" t="s">
        <v>107</v>
      </c>
      <c r="CV13" s="41" t="s">
        <v>107</v>
      </c>
      <c r="CW13" s="41" t="s">
        <v>107</v>
      </c>
      <c r="CX13" s="41" t="s">
        <v>107</v>
      </c>
      <c r="CY13" s="41" t="s">
        <v>107</v>
      </c>
      <c r="CZ13" s="41" t="s">
        <v>107</v>
      </c>
      <c r="DA13" s="41" t="s">
        <v>107</v>
      </c>
      <c r="DB13" s="41" t="s">
        <v>107</v>
      </c>
      <c r="DC13" s="41" t="s">
        <v>107</v>
      </c>
      <c r="DD13" s="332">
        <v>10002102</v>
      </c>
      <c r="DE13" s="43">
        <v>1</v>
      </c>
      <c r="DF13" s="390">
        <v>1</v>
      </c>
      <c r="DG13" s="310"/>
      <c r="DH13" s="203"/>
      <c r="DI13" s="279" t="str" cm="1">
        <f t="array" ref="DI13">+IF(AND(C13&lt;&gt;"Vehículos Eléctricos",C13&lt;&gt;"Vehículos Híbridos",AD13="PERCENTIL 50"),
     IF(VLOOKUP(_xlfn.TEXTJOIN("_",FALSE,C13:E13),BD_Perc!$A:$P,_xlfn.IFS(BD!AE13="Intervalo de precio 1",12,BD!AE13="Intervalo de precio 2",13),FALSE)&lt;=1,
     VLOOKUP(_xlfn.TEXTJOIN("_",FALSE,C13:E13),BD_Perc!$A:$P,16,FALSE),"Ok P50"),
     "Ok P30/70 ó Híbrido/Eléctrico")</f>
        <v>Ok P30/70 ó Híbrido/Eléctrico</v>
      </c>
      <c r="DJ13" s="279" t="str">
        <f t="shared" si="1"/>
        <v>Vehículos Convencionales_Automóviles_Sedán</v>
      </c>
      <c r="DK13" s="331">
        <f t="shared" si="5"/>
        <v>74290000</v>
      </c>
      <c r="DL13" s="326"/>
    </row>
    <row r="14" spans="1:116" ht="38.25">
      <c r="A14" s="28">
        <v>9</v>
      </c>
      <c r="B14" s="29" t="s">
        <v>104</v>
      </c>
      <c r="C14" s="29" t="s">
        <v>0</v>
      </c>
      <c r="D14" s="29" t="s">
        <v>105</v>
      </c>
      <c r="E14" s="42" t="s">
        <v>2380</v>
      </c>
      <c r="F14" s="42" t="s">
        <v>107</v>
      </c>
      <c r="G14" s="30" t="s">
        <v>131</v>
      </c>
      <c r="H14" s="42" t="s">
        <v>109</v>
      </c>
      <c r="I14" s="28">
        <v>1601343</v>
      </c>
      <c r="J14" s="28" t="s">
        <v>132</v>
      </c>
      <c r="K14" s="31" t="s">
        <v>127</v>
      </c>
      <c r="L14" s="32">
        <v>115</v>
      </c>
      <c r="M14" s="33" t="s">
        <v>107</v>
      </c>
      <c r="N14" s="34">
        <v>86900000</v>
      </c>
      <c r="O14" s="34">
        <f>+IFERROR(VLOOKUP(I14,Precio_Fasecolda!A:C,3,FALSE),IFERROR(VLOOKUP(I14,Precio_Fasecolda!B:C,2,FALSE),N14))</f>
        <v>86900000</v>
      </c>
      <c r="P14" s="34">
        <f t="shared" si="2"/>
        <v>0</v>
      </c>
      <c r="Q14" s="33" t="s">
        <v>107</v>
      </c>
      <c r="R14" s="28" t="s">
        <v>130</v>
      </c>
      <c r="S14" s="28" t="s">
        <v>112</v>
      </c>
      <c r="T14" s="28" t="s">
        <v>107</v>
      </c>
      <c r="U14" s="28" t="s">
        <v>107</v>
      </c>
      <c r="V14" s="42" t="s">
        <v>107</v>
      </c>
      <c r="W14" s="28" t="s">
        <v>107</v>
      </c>
      <c r="X14" s="28" t="s">
        <v>107</v>
      </c>
      <c r="Y14" s="28" t="str">
        <f t="shared" si="3"/>
        <v>N.A.</v>
      </c>
      <c r="Z14" s="292">
        <f t="shared" si="0"/>
        <v>82555000</v>
      </c>
      <c r="AA14" s="28" cm="1">
        <f t="array" aca="1" ref="AA14" ca="1">_xlfn.IFS(DK14&lt;$DK$4,1,AND(DK14&gt;=$DK$4,DK14&lt;=$AA$4),2,DK14&gt;$AA$4,3)</f>
        <v>2</v>
      </c>
      <c r="AB14" s="28">
        <v>0</v>
      </c>
      <c r="AC14" s="28" cm="1">
        <f t="array" aca="1" ref="AC14" ca="1">IF(AB14="PERCENTIL 30","",_xlfn.IFS(DK14&lt;$AC$4,1,DK14&gt;$AC$4,2))</f>
        <v>1</v>
      </c>
      <c r="AD14" s="28" t="str">
        <f>+IFERROR(VLOOKUP(_xlfn.TEXTJOIN("_", FALSE, C14:E14), BD_Perc!$A:$O, 15, FALSE),"Segmentación no encontrada o vehículo inactivo")</f>
        <v>PERCENTIL 30-70</v>
      </c>
      <c r="AE14" s="28" t="str" cm="1">
        <f t="array" ref="AE14">_xlfn.IFS(
    AD14 = "PERCENTIL 50",
    _xlfn.IFS(
        BD!DK14 &lt; VLOOKUP(_xlfn.TEXTJOIN("_", FALSE, C14:E14), BD_Perc!$A:$O, 11, FALSE), "Intervalo de precio 1",
        BD!DK14 &gt;= VLOOKUP(_xlfn.TEXTJOIN("_", FALSE, C14:E14), BD_Perc!$A:$O, 11, FALSE), "Intervalo de precio 2"
    ),
    AD14 = "PERCENTIL 30-70",
    _xlfn.IFS(
        BD!DK14 &lt; VLOOKUP(_xlfn.TEXTJOIN("_", FALSE, C14:E14), BD_Perc!$A:$O, 6, FALSE), "Intervalo de precio 1",
        BD!DK14 &lt; VLOOKUP(_xlfn.TEXTJOIN("_", FALSE, C14:E14), BD_Perc!$A:$O, 7, FALSE), "Intervalo de precio 2",
        BD!DK14 &gt;= VLOOKUP(_xlfn.TEXTJOIN("_", FALSE, C14:E14), BD_Perc!$A:$O, 7, FALSE), "Intervalo de precio 3"
    ),
    AD14="Segmentación no encontrada o vehículo inactivo","Segmentación no encontrada o vehículo inactivo"
)</f>
        <v>Intervalo de precio 2</v>
      </c>
      <c r="AF14" s="35" t="s">
        <v>2413</v>
      </c>
      <c r="AG14" s="35" t="b">
        <f t="shared" si="4"/>
        <v>1</v>
      </c>
      <c r="AH14" s="205">
        <v>0.05</v>
      </c>
      <c r="AI14" s="205">
        <v>0.05</v>
      </c>
      <c r="AJ14" s="205">
        <v>0.05</v>
      </c>
      <c r="AK14" s="205">
        <v>0.05</v>
      </c>
      <c r="AL14" s="205">
        <v>0.05</v>
      </c>
      <c r="AM14" s="205">
        <v>0.05</v>
      </c>
      <c r="AN14" s="28" t="s">
        <v>113</v>
      </c>
      <c r="AO14" s="28" t="s">
        <v>113</v>
      </c>
      <c r="AP14" s="28" t="s">
        <v>113</v>
      </c>
      <c r="AQ14" s="37">
        <v>1</v>
      </c>
      <c r="AR14" s="38">
        <v>8689479</v>
      </c>
      <c r="AS14" s="38">
        <v>535272</v>
      </c>
      <c r="AT14" s="38">
        <v>764674</v>
      </c>
      <c r="AU14" s="38">
        <v>0</v>
      </c>
      <c r="AV14" s="38">
        <v>0</v>
      </c>
      <c r="AW14" s="38">
        <v>11547654</v>
      </c>
      <c r="AX14" s="38">
        <v>2</v>
      </c>
      <c r="AY14" s="38">
        <v>1338179</v>
      </c>
      <c r="AZ14" s="38">
        <v>128475</v>
      </c>
      <c r="BA14" s="38">
        <v>2</v>
      </c>
      <c r="BB14" s="38">
        <v>0</v>
      </c>
      <c r="BC14" s="38">
        <v>0</v>
      </c>
      <c r="BD14" s="38">
        <v>0</v>
      </c>
      <c r="BE14" s="38">
        <v>0</v>
      </c>
      <c r="BF14" s="38">
        <v>0</v>
      </c>
      <c r="BG14" s="38">
        <v>4600313</v>
      </c>
      <c r="BH14" s="38">
        <v>0</v>
      </c>
      <c r="BI14" s="38">
        <v>2891625</v>
      </c>
      <c r="BJ14" s="38">
        <v>4089166</v>
      </c>
      <c r="BK14" s="38">
        <v>2</v>
      </c>
      <c r="BL14" s="38">
        <v>0</v>
      </c>
      <c r="BM14" s="38">
        <v>173454</v>
      </c>
      <c r="BN14" s="38">
        <v>1970774</v>
      </c>
      <c r="BO14" s="38">
        <v>0</v>
      </c>
      <c r="BP14" s="38">
        <v>4896777</v>
      </c>
      <c r="BQ14" s="38">
        <v>130091</v>
      </c>
      <c r="BR14" s="38">
        <v>2146812</v>
      </c>
      <c r="BS14" s="38">
        <v>0</v>
      </c>
      <c r="BT14" s="38">
        <v>0</v>
      </c>
      <c r="BU14" s="38">
        <v>0</v>
      </c>
      <c r="BV14" s="38">
        <v>2044583</v>
      </c>
      <c r="BW14" s="38">
        <v>7892091</v>
      </c>
      <c r="BX14" s="38">
        <v>130091</v>
      </c>
      <c r="BY14" s="38">
        <v>0</v>
      </c>
      <c r="BZ14" s="38">
        <v>0</v>
      </c>
      <c r="CA14" s="38">
        <v>2</v>
      </c>
      <c r="CB14" s="38">
        <v>1011820</v>
      </c>
      <c r="CC14" s="330">
        <v>0</v>
      </c>
      <c r="CD14" s="38">
        <v>0</v>
      </c>
      <c r="CE14" s="38">
        <v>0</v>
      </c>
      <c r="CF14" s="38">
        <v>0</v>
      </c>
      <c r="CG14" s="38">
        <v>0</v>
      </c>
      <c r="CH14" s="41" t="s">
        <v>113</v>
      </c>
      <c r="CI14" s="41" t="s">
        <v>113</v>
      </c>
      <c r="CJ14" s="41" t="s">
        <v>113</v>
      </c>
      <c r="CK14" s="41" t="s">
        <v>113</v>
      </c>
      <c r="CL14" s="41" t="s">
        <v>113</v>
      </c>
      <c r="CM14" s="41" t="s">
        <v>114</v>
      </c>
      <c r="CN14" s="41" t="s">
        <v>114</v>
      </c>
      <c r="CO14" s="42" t="s">
        <v>107</v>
      </c>
      <c r="CP14" s="41" t="s">
        <v>107</v>
      </c>
      <c r="CQ14" s="41" t="s">
        <v>107</v>
      </c>
      <c r="CR14" s="41" t="s">
        <v>107</v>
      </c>
      <c r="CS14" s="41" t="s">
        <v>107</v>
      </c>
      <c r="CT14" s="41" t="s">
        <v>107</v>
      </c>
      <c r="CU14" s="41" t="s">
        <v>107</v>
      </c>
      <c r="CV14" s="41" t="s">
        <v>107</v>
      </c>
      <c r="CW14" s="41" t="s">
        <v>107</v>
      </c>
      <c r="CX14" s="41" t="s">
        <v>107</v>
      </c>
      <c r="CY14" s="41" t="s">
        <v>107</v>
      </c>
      <c r="CZ14" s="41" t="s">
        <v>107</v>
      </c>
      <c r="DA14" s="41" t="s">
        <v>107</v>
      </c>
      <c r="DB14" s="41" t="s">
        <v>107</v>
      </c>
      <c r="DC14" s="41" t="s">
        <v>107</v>
      </c>
      <c r="DD14" s="332">
        <v>10002102</v>
      </c>
      <c r="DE14" s="43">
        <v>1</v>
      </c>
      <c r="DF14" s="390">
        <v>1</v>
      </c>
      <c r="DG14" s="310"/>
      <c r="DH14" s="203"/>
      <c r="DI14" s="279" t="str" cm="1">
        <f t="array" ref="DI14">+IF(AND(C14&lt;&gt;"Vehículos Eléctricos",C14&lt;&gt;"Vehículos Híbridos",AD14="PERCENTIL 50"),
     IF(VLOOKUP(_xlfn.TEXTJOIN("_",FALSE,C14:E14),BD_Perc!$A:$P,_xlfn.IFS(BD!AE14="Intervalo de precio 1",12,BD!AE14="Intervalo de precio 2",13),FALSE)&lt;=1,
     VLOOKUP(_xlfn.TEXTJOIN("_",FALSE,C14:E14),BD_Perc!$A:$P,16,FALSE),"Ok P50"),
     "Ok P30/70 ó Híbrido/Eléctrico")</f>
        <v>Ok P30/70 ó Híbrido/Eléctrico</v>
      </c>
      <c r="DJ14" s="279" t="str">
        <f t="shared" si="1"/>
        <v>Vehículos Convencionales_Automóviles_Sedán</v>
      </c>
      <c r="DK14" s="331">
        <f t="shared" si="5"/>
        <v>82555000</v>
      </c>
      <c r="DL14" s="326"/>
    </row>
    <row r="15" spans="1:116" ht="38.25">
      <c r="A15" s="28">
        <v>10</v>
      </c>
      <c r="B15" s="29" t="s">
        <v>104</v>
      </c>
      <c r="C15" s="29" t="s">
        <v>0</v>
      </c>
      <c r="D15" s="29" t="s">
        <v>105</v>
      </c>
      <c r="E15" s="42" t="s">
        <v>2380</v>
      </c>
      <c r="F15" s="42" t="s">
        <v>107</v>
      </c>
      <c r="G15" s="30" t="s">
        <v>133</v>
      </c>
      <c r="H15" s="42" t="s">
        <v>109</v>
      </c>
      <c r="I15" s="28">
        <v>1601344</v>
      </c>
      <c r="J15" s="28" t="s">
        <v>134</v>
      </c>
      <c r="K15" s="31" t="s">
        <v>127</v>
      </c>
      <c r="L15" s="32">
        <v>115</v>
      </c>
      <c r="M15" s="33" t="s">
        <v>107</v>
      </c>
      <c r="N15" s="34">
        <v>90900000</v>
      </c>
      <c r="O15" s="34">
        <f>+IFERROR(VLOOKUP(I15,Precio_Fasecolda!A:C,3,FALSE),IFERROR(VLOOKUP(I15,Precio_Fasecolda!B:C,2,FALSE),N15))</f>
        <v>90900000</v>
      </c>
      <c r="P15" s="34">
        <f t="shared" si="2"/>
        <v>0</v>
      </c>
      <c r="Q15" s="33" t="s">
        <v>107</v>
      </c>
      <c r="R15" s="28" t="s">
        <v>130</v>
      </c>
      <c r="S15" s="28" t="s">
        <v>112</v>
      </c>
      <c r="T15" s="28" t="s">
        <v>107</v>
      </c>
      <c r="U15" s="28" t="s">
        <v>107</v>
      </c>
      <c r="V15" s="42" t="s">
        <v>107</v>
      </c>
      <c r="W15" s="28" t="s">
        <v>107</v>
      </c>
      <c r="X15" s="28" t="s">
        <v>107</v>
      </c>
      <c r="Y15" s="28" t="str">
        <f t="shared" si="3"/>
        <v>N.A.</v>
      </c>
      <c r="Z15" s="292">
        <f t="shared" si="0"/>
        <v>85446000</v>
      </c>
      <c r="AA15" s="28" cm="1">
        <f t="array" aca="1" ref="AA15" ca="1">_xlfn.IFS(DK15&lt;$DK$4,1,AND(DK15&gt;=$DK$4,DK15&lt;=$AA$4),2,DK15&gt;$AA$4,3)</f>
        <v>2</v>
      </c>
      <c r="AB15" s="28">
        <v>0</v>
      </c>
      <c r="AC15" s="28" cm="1">
        <f t="array" aca="1" ref="AC15" ca="1">IF(AB15="PERCENTIL 30","",_xlfn.IFS(DK15&lt;$AC$4,1,DK15&gt;$AC$4,2))</f>
        <v>1</v>
      </c>
      <c r="AD15" s="28" t="str">
        <f>+IFERROR(VLOOKUP(_xlfn.TEXTJOIN("_", FALSE, C15:E15), BD_Perc!$A:$O, 15, FALSE),"Segmentación no encontrada o vehículo inactivo")</f>
        <v>PERCENTIL 30-70</v>
      </c>
      <c r="AE15" s="28" t="str" cm="1">
        <f t="array" ref="AE15">_xlfn.IFS(
    AD15 = "PERCENTIL 50",
    _xlfn.IFS(
        BD!DK15 &lt; VLOOKUP(_xlfn.TEXTJOIN("_", FALSE, C15:E15), BD_Perc!$A:$O, 11, FALSE), "Intervalo de precio 1",
        BD!DK15 &gt;= VLOOKUP(_xlfn.TEXTJOIN("_", FALSE, C15:E15), BD_Perc!$A:$O, 11, FALSE), "Intervalo de precio 2"
    ),
    AD15 = "PERCENTIL 30-70",
    _xlfn.IFS(
        BD!DK15 &lt; VLOOKUP(_xlfn.TEXTJOIN("_", FALSE, C15:E15), BD_Perc!$A:$O, 6, FALSE), "Intervalo de precio 1",
        BD!DK15 &lt; VLOOKUP(_xlfn.TEXTJOIN("_", FALSE, C15:E15), BD_Perc!$A:$O, 7, FALSE), "Intervalo de precio 2",
        BD!DK15 &gt;= VLOOKUP(_xlfn.TEXTJOIN("_", FALSE, C15:E15), BD_Perc!$A:$O, 7, FALSE), "Intervalo de precio 3"
    ),
    AD15="Segmentación no encontrada o vehículo inactivo","Segmentación no encontrada o vehículo inactivo"
)</f>
        <v>Intervalo de precio 2</v>
      </c>
      <c r="AF15" s="35" t="s">
        <v>2413</v>
      </c>
      <c r="AG15" s="35" t="b">
        <f t="shared" si="4"/>
        <v>1</v>
      </c>
      <c r="AH15" s="205">
        <v>0.06</v>
      </c>
      <c r="AI15" s="205">
        <v>0.06</v>
      </c>
      <c r="AJ15" s="205">
        <v>0.06</v>
      </c>
      <c r="AK15" s="205">
        <v>0.06</v>
      </c>
      <c r="AL15" s="205">
        <v>0.06</v>
      </c>
      <c r="AM15" s="205">
        <v>0.06</v>
      </c>
      <c r="AN15" s="28" t="s">
        <v>113</v>
      </c>
      <c r="AO15" s="28" t="s">
        <v>113</v>
      </c>
      <c r="AP15" s="28" t="s">
        <v>113</v>
      </c>
      <c r="AQ15" s="37">
        <v>1</v>
      </c>
      <c r="AR15" s="38">
        <v>8689479</v>
      </c>
      <c r="AS15" s="38">
        <v>535272</v>
      </c>
      <c r="AT15" s="38">
        <v>764674</v>
      </c>
      <c r="AU15" s="38">
        <v>0</v>
      </c>
      <c r="AV15" s="38">
        <v>0</v>
      </c>
      <c r="AW15" s="38">
        <v>11547654</v>
      </c>
      <c r="AX15" s="38">
        <v>2</v>
      </c>
      <c r="AY15" s="38">
        <v>1338179</v>
      </c>
      <c r="AZ15" s="38">
        <v>128475</v>
      </c>
      <c r="BA15" s="38">
        <v>2</v>
      </c>
      <c r="BB15" s="38">
        <v>0</v>
      </c>
      <c r="BC15" s="38">
        <v>0</v>
      </c>
      <c r="BD15" s="38">
        <v>0</v>
      </c>
      <c r="BE15" s="38">
        <v>0</v>
      </c>
      <c r="BF15" s="38">
        <v>0</v>
      </c>
      <c r="BG15" s="38">
        <v>4600313</v>
      </c>
      <c r="BH15" s="38">
        <v>0</v>
      </c>
      <c r="BI15" s="38">
        <v>2891625</v>
      </c>
      <c r="BJ15" s="38">
        <v>4089166</v>
      </c>
      <c r="BK15" s="38">
        <v>2</v>
      </c>
      <c r="BL15" s="38">
        <v>0</v>
      </c>
      <c r="BM15" s="38">
        <v>173454</v>
      </c>
      <c r="BN15" s="38">
        <v>1970774</v>
      </c>
      <c r="BO15" s="38">
        <v>0</v>
      </c>
      <c r="BP15" s="38">
        <v>4896777</v>
      </c>
      <c r="BQ15" s="38">
        <v>130091</v>
      </c>
      <c r="BR15" s="38">
        <v>2146812</v>
      </c>
      <c r="BS15" s="38">
        <v>0</v>
      </c>
      <c r="BT15" s="38">
        <v>0</v>
      </c>
      <c r="BU15" s="38">
        <v>0</v>
      </c>
      <c r="BV15" s="38">
        <v>2044583</v>
      </c>
      <c r="BW15" s="38">
        <v>7892091</v>
      </c>
      <c r="BX15" s="38">
        <v>130091</v>
      </c>
      <c r="BY15" s="38">
        <v>0</v>
      </c>
      <c r="BZ15" s="38">
        <v>0</v>
      </c>
      <c r="CA15" s="38">
        <v>2</v>
      </c>
      <c r="CB15" s="38">
        <v>1011820</v>
      </c>
      <c r="CC15" s="330">
        <v>0</v>
      </c>
      <c r="CD15" s="38">
        <v>0</v>
      </c>
      <c r="CE15" s="38">
        <v>0</v>
      </c>
      <c r="CF15" s="38">
        <v>0</v>
      </c>
      <c r="CG15" s="38">
        <v>0</v>
      </c>
      <c r="CH15" s="41" t="s">
        <v>113</v>
      </c>
      <c r="CI15" s="41" t="s">
        <v>113</v>
      </c>
      <c r="CJ15" s="41" t="s">
        <v>113</v>
      </c>
      <c r="CK15" s="41" t="s">
        <v>113</v>
      </c>
      <c r="CL15" s="41" t="s">
        <v>113</v>
      </c>
      <c r="CM15" s="41" t="s">
        <v>114</v>
      </c>
      <c r="CN15" s="41" t="s">
        <v>114</v>
      </c>
      <c r="CO15" s="42" t="s">
        <v>107</v>
      </c>
      <c r="CP15" s="41" t="s">
        <v>107</v>
      </c>
      <c r="CQ15" s="41" t="s">
        <v>107</v>
      </c>
      <c r="CR15" s="41" t="s">
        <v>107</v>
      </c>
      <c r="CS15" s="41" t="s">
        <v>107</v>
      </c>
      <c r="CT15" s="41" t="s">
        <v>107</v>
      </c>
      <c r="CU15" s="41" t="s">
        <v>107</v>
      </c>
      <c r="CV15" s="41" t="s">
        <v>107</v>
      </c>
      <c r="CW15" s="41" t="s">
        <v>107</v>
      </c>
      <c r="CX15" s="41" t="s">
        <v>107</v>
      </c>
      <c r="CY15" s="41" t="s">
        <v>107</v>
      </c>
      <c r="CZ15" s="41" t="s">
        <v>107</v>
      </c>
      <c r="DA15" s="41" t="s">
        <v>107</v>
      </c>
      <c r="DB15" s="41" t="s">
        <v>107</v>
      </c>
      <c r="DC15" s="41" t="s">
        <v>107</v>
      </c>
      <c r="DD15" s="332">
        <v>10002102</v>
      </c>
      <c r="DE15" s="43">
        <v>1</v>
      </c>
      <c r="DF15" s="390">
        <v>1</v>
      </c>
      <c r="DG15" s="310"/>
      <c r="DH15" s="203"/>
      <c r="DI15" s="279" t="str" cm="1">
        <f t="array" ref="DI15">+IF(AND(C15&lt;&gt;"Vehículos Eléctricos",C15&lt;&gt;"Vehículos Híbridos",AD15="PERCENTIL 50"),
     IF(VLOOKUP(_xlfn.TEXTJOIN("_",FALSE,C15:E15),BD_Perc!$A:$P,_xlfn.IFS(BD!AE15="Intervalo de precio 1",12,BD!AE15="Intervalo de precio 2",13),FALSE)&lt;=1,
     VLOOKUP(_xlfn.TEXTJOIN("_",FALSE,C15:E15),BD_Perc!$A:$P,16,FALSE),"Ok P50"),
     "Ok P30/70 ó Híbrido/Eléctrico")</f>
        <v>Ok P30/70 ó Híbrido/Eléctrico</v>
      </c>
      <c r="DJ15" s="279" t="str">
        <f t="shared" si="1"/>
        <v>Vehículos Convencionales_Automóviles_Sedán</v>
      </c>
      <c r="DK15" s="331">
        <f t="shared" si="5"/>
        <v>85446000</v>
      </c>
      <c r="DL15" s="326"/>
    </row>
    <row r="16" spans="1:116" ht="38.25">
      <c r="A16" s="28">
        <v>11</v>
      </c>
      <c r="B16" s="29" t="s">
        <v>104</v>
      </c>
      <c r="C16" s="29" t="s">
        <v>0</v>
      </c>
      <c r="D16" s="29" t="s">
        <v>105</v>
      </c>
      <c r="E16" s="42" t="s">
        <v>106</v>
      </c>
      <c r="F16" s="42" t="s">
        <v>107</v>
      </c>
      <c r="G16" s="30" t="s">
        <v>135</v>
      </c>
      <c r="H16" s="42" t="s">
        <v>109</v>
      </c>
      <c r="I16" s="28">
        <v>1601339</v>
      </c>
      <c r="J16" s="28" t="s">
        <v>136</v>
      </c>
      <c r="K16" s="31" t="s">
        <v>127</v>
      </c>
      <c r="L16" s="32">
        <v>115</v>
      </c>
      <c r="M16" s="33" t="s">
        <v>107</v>
      </c>
      <c r="N16" s="34">
        <v>82300000</v>
      </c>
      <c r="O16" s="34">
        <f>+IFERROR(VLOOKUP(I16,Precio_Fasecolda!A:C,3,FALSE),IFERROR(VLOOKUP(I16,Precio_Fasecolda!B:C,2,FALSE),N16))</f>
        <v>82300000</v>
      </c>
      <c r="P16" s="34">
        <f t="shared" si="2"/>
        <v>0</v>
      </c>
      <c r="Q16" s="33" t="s">
        <v>107</v>
      </c>
      <c r="R16" s="28" t="s">
        <v>2415</v>
      </c>
      <c r="S16" s="28" t="s">
        <v>112</v>
      </c>
      <c r="T16" s="28" t="s">
        <v>107</v>
      </c>
      <c r="U16" s="28" t="s">
        <v>107</v>
      </c>
      <c r="V16" s="42" t="s">
        <v>107</v>
      </c>
      <c r="W16" s="28" t="s">
        <v>107</v>
      </c>
      <c r="X16" s="28" t="s">
        <v>107</v>
      </c>
      <c r="Y16" s="28" t="str">
        <f t="shared" si="3"/>
        <v>N.A.</v>
      </c>
      <c r="Z16" s="292">
        <f t="shared" si="0"/>
        <v>77362000</v>
      </c>
      <c r="AA16" s="28" cm="1">
        <f t="array" aca="1" ref="AA16" ca="1">_xlfn.IFS(DK16&lt;$DK$4,1,AND(DK16&gt;=$DK$4,DK16&lt;=$AA$4),2,DK16&gt;$AA$4,3)</f>
        <v>2</v>
      </c>
      <c r="AB16" s="28" t="s">
        <v>2335</v>
      </c>
      <c r="AC16" s="28" t="str" cm="1">
        <f t="array" ref="AC16">IF(AB16="PERCENTIL 30","",_xlfn.IFS(DK16&lt;$AC$4,1,DK16&gt;$AC$4,2))</f>
        <v/>
      </c>
      <c r="AD16" s="28" t="str">
        <f>+IFERROR(VLOOKUP(_xlfn.TEXTJOIN("_", FALSE, C16:E16), BD_Perc!$A:$O, 15, FALSE),"Segmentación no encontrada o vehículo inactivo")</f>
        <v>PERCENTIL 30-70</v>
      </c>
      <c r="AE16" s="28" t="str" cm="1">
        <f t="array" ref="AE16">_xlfn.IFS(
    AD16 = "PERCENTIL 50",
    _xlfn.IFS(
        BD!DK16 &lt; VLOOKUP(_xlfn.TEXTJOIN("_", FALSE, C16:E16), BD_Perc!$A:$O, 11, FALSE), "Intervalo de precio 1",
        BD!DK16 &gt;= VLOOKUP(_xlfn.TEXTJOIN("_", FALSE, C16:E16), BD_Perc!$A:$O, 11, FALSE), "Intervalo de precio 2"
    ),
    AD16 = "PERCENTIL 30-70",
    _xlfn.IFS(
        BD!DK16 &lt; VLOOKUP(_xlfn.TEXTJOIN("_", FALSE, C16:E16), BD_Perc!$A:$O, 6, FALSE), "Intervalo de precio 1",
        BD!DK16 &lt; VLOOKUP(_xlfn.TEXTJOIN("_", FALSE, C16:E16), BD_Perc!$A:$O, 7, FALSE), "Intervalo de precio 2",
        BD!DK16 &gt;= VLOOKUP(_xlfn.TEXTJOIN("_", FALSE, C16:E16), BD_Perc!$A:$O, 7, FALSE), "Intervalo de precio 3"
    ),
    AD16="Segmentación no encontrada o vehículo inactivo","Segmentación no encontrada o vehículo inactivo"
)</f>
        <v>Intervalo de precio 3</v>
      </c>
      <c r="AF16" s="35" t="s">
        <v>2414</v>
      </c>
      <c r="AG16" s="35" t="b">
        <f t="shared" si="4"/>
        <v>1</v>
      </c>
      <c r="AH16" s="205">
        <v>0.06</v>
      </c>
      <c r="AI16" s="205">
        <v>0.06</v>
      </c>
      <c r="AJ16" s="205">
        <v>0.06</v>
      </c>
      <c r="AK16" s="205">
        <v>0.06</v>
      </c>
      <c r="AL16" s="205">
        <v>0.06</v>
      </c>
      <c r="AM16" s="205">
        <v>0.06</v>
      </c>
      <c r="AN16" s="28" t="s">
        <v>113</v>
      </c>
      <c r="AO16" s="28" t="s">
        <v>113</v>
      </c>
      <c r="AP16" s="28" t="s">
        <v>113</v>
      </c>
      <c r="AQ16" s="37">
        <v>1</v>
      </c>
      <c r="AR16" s="38">
        <v>8689479</v>
      </c>
      <c r="AS16" s="38">
        <v>535272</v>
      </c>
      <c r="AT16" s="38">
        <v>764674</v>
      </c>
      <c r="AU16" s="38">
        <v>0</v>
      </c>
      <c r="AV16" s="38">
        <v>0</v>
      </c>
      <c r="AW16" s="38">
        <v>11547654</v>
      </c>
      <c r="AX16" s="38">
        <v>2</v>
      </c>
      <c r="AY16" s="38">
        <v>1338179</v>
      </c>
      <c r="AZ16" s="38">
        <v>128475</v>
      </c>
      <c r="BA16" s="38">
        <v>2</v>
      </c>
      <c r="BB16" s="38">
        <v>0</v>
      </c>
      <c r="BC16" s="38">
        <v>0</v>
      </c>
      <c r="BD16" s="38">
        <v>0</v>
      </c>
      <c r="BE16" s="38">
        <v>0</v>
      </c>
      <c r="BF16" s="38">
        <v>0</v>
      </c>
      <c r="BG16" s="38">
        <v>4600313</v>
      </c>
      <c r="BH16" s="38">
        <v>0</v>
      </c>
      <c r="BI16" s="38">
        <v>2891625</v>
      </c>
      <c r="BJ16" s="38">
        <v>4089166</v>
      </c>
      <c r="BK16" s="38">
        <v>2</v>
      </c>
      <c r="BL16" s="38">
        <v>0</v>
      </c>
      <c r="BM16" s="38">
        <v>173454</v>
      </c>
      <c r="BN16" s="38">
        <v>1970774</v>
      </c>
      <c r="BO16" s="38">
        <v>0</v>
      </c>
      <c r="BP16" s="38">
        <v>4896777</v>
      </c>
      <c r="BQ16" s="38">
        <v>130091</v>
      </c>
      <c r="BR16" s="38">
        <v>2146812</v>
      </c>
      <c r="BS16" s="38">
        <v>0</v>
      </c>
      <c r="BT16" s="38">
        <v>0</v>
      </c>
      <c r="BU16" s="38">
        <v>0</v>
      </c>
      <c r="BV16" s="38">
        <v>2044583</v>
      </c>
      <c r="BW16" s="38">
        <v>7892091</v>
      </c>
      <c r="BX16" s="38">
        <v>130091</v>
      </c>
      <c r="BY16" s="38">
        <v>0</v>
      </c>
      <c r="BZ16" s="38">
        <v>0</v>
      </c>
      <c r="CA16" s="38">
        <v>2</v>
      </c>
      <c r="CB16" s="38">
        <v>1011820</v>
      </c>
      <c r="CC16" s="330">
        <v>0</v>
      </c>
      <c r="CD16" s="38">
        <v>0</v>
      </c>
      <c r="CE16" s="38">
        <v>0</v>
      </c>
      <c r="CF16" s="38">
        <v>0</v>
      </c>
      <c r="CG16" s="38">
        <v>0</v>
      </c>
      <c r="CH16" s="41" t="s">
        <v>113</v>
      </c>
      <c r="CI16" s="41" t="s">
        <v>113</v>
      </c>
      <c r="CJ16" s="41" t="s">
        <v>113</v>
      </c>
      <c r="CK16" s="41" t="s">
        <v>114</v>
      </c>
      <c r="CL16" s="41" t="s">
        <v>113</v>
      </c>
      <c r="CM16" s="41" t="s">
        <v>114</v>
      </c>
      <c r="CN16" s="41" t="s">
        <v>114</v>
      </c>
      <c r="CO16" s="42" t="s">
        <v>107</v>
      </c>
      <c r="CP16" s="41" t="s">
        <v>107</v>
      </c>
      <c r="CQ16" s="41" t="s">
        <v>107</v>
      </c>
      <c r="CR16" s="41" t="s">
        <v>107</v>
      </c>
      <c r="CS16" s="41" t="s">
        <v>107</v>
      </c>
      <c r="CT16" s="41" t="s">
        <v>107</v>
      </c>
      <c r="CU16" s="41" t="s">
        <v>107</v>
      </c>
      <c r="CV16" s="41" t="s">
        <v>107</v>
      </c>
      <c r="CW16" s="41" t="s">
        <v>107</v>
      </c>
      <c r="CX16" s="41" t="s">
        <v>107</v>
      </c>
      <c r="CY16" s="41" t="s">
        <v>107</v>
      </c>
      <c r="CZ16" s="41" t="s">
        <v>107</v>
      </c>
      <c r="DA16" s="41" t="s">
        <v>107</v>
      </c>
      <c r="DB16" s="41" t="s">
        <v>107</v>
      </c>
      <c r="DC16" s="41" t="s">
        <v>107</v>
      </c>
      <c r="DD16" s="332">
        <v>10002102</v>
      </c>
      <c r="DE16" s="43">
        <v>1</v>
      </c>
      <c r="DF16" s="390">
        <v>1</v>
      </c>
      <c r="DG16" s="310"/>
      <c r="DH16" s="203"/>
      <c r="DI16" s="279" t="str" cm="1">
        <f t="array" ref="DI16">+IF(AND(C16&lt;&gt;"Vehículos Eléctricos",C16&lt;&gt;"Vehículos Híbridos",AD16="PERCENTIL 50"),
     IF(VLOOKUP(_xlfn.TEXTJOIN("_",FALSE,C16:E16),BD_Perc!$A:$P,_xlfn.IFS(BD!AE16="Intervalo de precio 1",12,BD!AE16="Intervalo de precio 2",13),FALSE)&lt;=1,
     VLOOKUP(_xlfn.TEXTJOIN("_",FALSE,C16:E16),BD_Perc!$A:$P,16,FALSE),"Ok P50"),
     "Ok P30/70 ó Híbrido/Eléctrico")</f>
        <v>Ok P30/70 ó Híbrido/Eléctrico</v>
      </c>
      <c r="DJ16" s="279" t="str">
        <f t="shared" si="1"/>
        <v>Vehículos Convencionales_Automóviles_Hatchback</v>
      </c>
      <c r="DK16" s="331">
        <f t="shared" si="5"/>
        <v>77362000</v>
      </c>
      <c r="DL16" s="326"/>
    </row>
    <row r="17" spans="1:116" ht="38.25">
      <c r="A17" s="28">
        <v>12</v>
      </c>
      <c r="B17" s="29" t="s">
        <v>104</v>
      </c>
      <c r="C17" s="29" t="s">
        <v>0</v>
      </c>
      <c r="D17" s="29" t="s">
        <v>105</v>
      </c>
      <c r="E17" s="42" t="s">
        <v>106</v>
      </c>
      <c r="F17" s="42" t="s">
        <v>107</v>
      </c>
      <c r="G17" s="30" t="s">
        <v>137</v>
      </c>
      <c r="H17" s="42" t="s">
        <v>109</v>
      </c>
      <c r="I17" s="28">
        <v>1601340</v>
      </c>
      <c r="J17" s="28" t="s">
        <v>138</v>
      </c>
      <c r="K17" s="31" t="s">
        <v>127</v>
      </c>
      <c r="L17" s="32">
        <v>115</v>
      </c>
      <c r="M17" s="33" t="s">
        <v>107</v>
      </c>
      <c r="N17" s="34">
        <v>89800000</v>
      </c>
      <c r="O17" s="34">
        <f>+IFERROR(VLOOKUP(I17,Precio_Fasecolda!A:C,3,FALSE),IFERROR(VLOOKUP(I17,Precio_Fasecolda!B:C,2,FALSE),N17))</f>
        <v>89800000</v>
      </c>
      <c r="P17" s="34">
        <f t="shared" si="2"/>
        <v>0</v>
      </c>
      <c r="Q17" s="33" t="s">
        <v>107</v>
      </c>
      <c r="R17" s="28" t="s">
        <v>130</v>
      </c>
      <c r="S17" s="28" t="s">
        <v>112</v>
      </c>
      <c r="T17" s="28" t="s">
        <v>107</v>
      </c>
      <c r="U17" s="28" t="s">
        <v>107</v>
      </c>
      <c r="V17" s="42" t="s">
        <v>107</v>
      </c>
      <c r="W17" s="28" t="s">
        <v>107</v>
      </c>
      <c r="X17" s="28" t="s">
        <v>107</v>
      </c>
      <c r="Y17" s="28" t="str">
        <f t="shared" si="3"/>
        <v>N.A.</v>
      </c>
      <c r="Z17" s="292">
        <f t="shared" si="0"/>
        <v>84412000</v>
      </c>
      <c r="AA17" s="28" cm="1">
        <f t="array" aca="1" ref="AA17" ca="1">_xlfn.IFS(DK17&lt;$DK$4,1,AND(DK17&gt;=$DK$4,DK17&lt;=$AA$4),2,DK17&gt;$AA$4,3)</f>
        <v>2</v>
      </c>
      <c r="AB17" s="28" t="s">
        <v>2335</v>
      </c>
      <c r="AC17" s="28" t="str" cm="1">
        <f t="array" ref="AC17">IF(AB17="PERCENTIL 30","",_xlfn.IFS(DK17&lt;$AC$4,1,DK17&gt;$AC$4,2))</f>
        <v/>
      </c>
      <c r="AD17" s="28" t="str">
        <f>+IFERROR(VLOOKUP(_xlfn.TEXTJOIN("_", FALSE, C17:E17), BD_Perc!$A:$O, 15, FALSE),"Segmentación no encontrada o vehículo inactivo")</f>
        <v>PERCENTIL 30-70</v>
      </c>
      <c r="AE17" s="28" t="str" cm="1">
        <f t="array" ref="AE17">_xlfn.IFS(
    AD17 = "PERCENTIL 50",
    _xlfn.IFS(
        BD!DK17 &lt; VLOOKUP(_xlfn.TEXTJOIN("_", FALSE, C17:E17), BD_Perc!$A:$O, 11, FALSE), "Intervalo de precio 1",
        BD!DK17 &gt;= VLOOKUP(_xlfn.TEXTJOIN("_", FALSE, C17:E17), BD_Perc!$A:$O, 11, FALSE), "Intervalo de precio 2"
    ),
    AD17 = "PERCENTIL 30-70",
    _xlfn.IFS(
        BD!DK17 &lt; VLOOKUP(_xlfn.TEXTJOIN("_", FALSE, C17:E17), BD_Perc!$A:$O, 6, FALSE), "Intervalo de precio 1",
        BD!DK17 &lt; VLOOKUP(_xlfn.TEXTJOIN("_", FALSE, C17:E17), BD_Perc!$A:$O, 7, FALSE), "Intervalo de precio 2",
        BD!DK17 &gt;= VLOOKUP(_xlfn.TEXTJOIN("_", FALSE, C17:E17), BD_Perc!$A:$O, 7, FALSE), "Intervalo de precio 3"
    ),
    AD17="Segmentación no encontrada o vehículo inactivo","Segmentación no encontrada o vehículo inactivo"
)</f>
        <v>Intervalo de precio 3</v>
      </c>
      <c r="AF17" s="35" t="s">
        <v>2414</v>
      </c>
      <c r="AG17" s="35" t="b">
        <f t="shared" si="4"/>
        <v>1</v>
      </c>
      <c r="AH17" s="205">
        <v>0.06</v>
      </c>
      <c r="AI17" s="205">
        <v>0.06</v>
      </c>
      <c r="AJ17" s="205">
        <v>0.06</v>
      </c>
      <c r="AK17" s="205">
        <v>0.06</v>
      </c>
      <c r="AL17" s="205">
        <v>0.06</v>
      </c>
      <c r="AM17" s="205">
        <v>0.06</v>
      </c>
      <c r="AN17" s="28" t="s">
        <v>113</v>
      </c>
      <c r="AO17" s="28" t="s">
        <v>113</v>
      </c>
      <c r="AP17" s="28" t="s">
        <v>113</v>
      </c>
      <c r="AQ17" s="37">
        <v>1</v>
      </c>
      <c r="AR17" s="38">
        <v>8689479</v>
      </c>
      <c r="AS17" s="38">
        <v>535272</v>
      </c>
      <c r="AT17" s="38">
        <v>764674</v>
      </c>
      <c r="AU17" s="38">
        <v>0</v>
      </c>
      <c r="AV17" s="38">
        <v>0</v>
      </c>
      <c r="AW17" s="38">
        <v>11547654</v>
      </c>
      <c r="AX17" s="38">
        <v>2</v>
      </c>
      <c r="AY17" s="38">
        <v>1338179</v>
      </c>
      <c r="AZ17" s="38">
        <v>128475</v>
      </c>
      <c r="BA17" s="38">
        <v>2</v>
      </c>
      <c r="BB17" s="38">
        <v>0</v>
      </c>
      <c r="BC17" s="38">
        <v>0</v>
      </c>
      <c r="BD17" s="38">
        <v>0</v>
      </c>
      <c r="BE17" s="38">
        <v>0</v>
      </c>
      <c r="BF17" s="38">
        <v>0</v>
      </c>
      <c r="BG17" s="38">
        <v>4600313</v>
      </c>
      <c r="BH17" s="38">
        <v>0</v>
      </c>
      <c r="BI17" s="38">
        <v>2891625</v>
      </c>
      <c r="BJ17" s="38">
        <v>4089166</v>
      </c>
      <c r="BK17" s="38">
        <v>2</v>
      </c>
      <c r="BL17" s="38">
        <v>0</v>
      </c>
      <c r="BM17" s="38">
        <v>173454</v>
      </c>
      <c r="BN17" s="38">
        <v>1970774</v>
      </c>
      <c r="BO17" s="38">
        <v>0</v>
      </c>
      <c r="BP17" s="38">
        <v>4896777</v>
      </c>
      <c r="BQ17" s="38">
        <v>130091</v>
      </c>
      <c r="BR17" s="38">
        <v>2146812</v>
      </c>
      <c r="BS17" s="38">
        <v>0</v>
      </c>
      <c r="BT17" s="38">
        <v>0</v>
      </c>
      <c r="BU17" s="38">
        <v>0</v>
      </c>
      <c r="BV17" s="38">
        <v>2044583</v>
      </c>
      <c r="BW17" s="38">
        <v>7892091</v>
      </c>
      <c r="BX17" s="38">
        <v>130091</v>
      </c>
      <c r="BY17" s="38">
        <v>0</v>
      </c>
      <c r="BZ17" s="38">
        <v>0</v>
      </c>
      <c r="CA17" s="38">
        <v>2</v>
      </c>
      <c r="CB17" s="38">
        <v>1011820</v>
      </c>
      <c r="CC17" s="330">
        <v>0</v>
      </c>
      <c r="CD17" s="38">
        <v>0</v>
      </c>
      <c r="CE17" s="38">
        <v>0</v>
      </c>
      <c r="CF17" s="38">
        <v>0</v>
      </c>
      <c r="CG17" s="38">
        <v>0</v>
      </c>
      <c r="CH17" s="41" t="s">
        <v>113</v>
      </c>
      <c r="CI17" s="41" t="s">
        <v>113</v>
      </c>
      <c r="CJ17" s="41" t="s">
        <v>113</v>
      </c>
      <c r="CK17" s="41" t="s">
        <v>113</v>
      </c>
      <c r="CL17" s="41" t="s">
        <v>113</v>
      </c>
      <c r="CM17" s="41" t="s">
        <v>114</v>
      </c>
      <c r="CN17" s="41" t="s">
        <v>114</v>
      </c>
      <c r="CO17" s="42" t="s">
        <v>107</v>
      </c>
      <c r="CP17" s="41" t="s">
        <v>107</v>
      </c>
      <c r="CQ17" s="41" t="s">
        <v>107</v>
      </c>
      <c r="CR17" s="41" t="s">
        <v>107</v>
      </c>
      <c r="CS17" s="41" t="s">
        <v>107</v>
      </c>
      <c r="CT17" s="41" t="s">
        <v>107</v>
      </c>
      <c r="CU17" s="41" t="s">
        <v>107</v>
      </c>
      <c r="CV17" s="41" t="s">
        <v>107</v>
      </c>
      <c r="CW17" s="41" t="s">
        <v>107</v>
      </c>
      <c r="CX17" s="41" t="s">
        <v>107</v>
      </c>
      <c r="CY17" s="41" t="s">
        <v>107</v>
      </c>
      <c r="CZ17" s="41" t="s">
        <v>107</v>
      </c>
      <c r="DA17" s="41" t="s">
        <v>107</v>
      </c>
      <c r="DB17" s="41" t="s">
        <v>107</v>
      </c>
      <c r="DC17" s="41" t="s">
        <v>107</v>
      </c>
      <c r="DD17" s="332">
        <v>10002102</v>
      </c>
      <c r="DE17" s="43">
        <v>1</v>
      </c>
      <c r="DF17" s="390">
        <v>1</v>
      </c>
      <c r="DG17" s="310"/>
      <c r="DH17" s="203"/>
      <c r="DI17" s="279" t="str" cm="1">
        <f t="array" ref="DI17">+IF(AND(C17&lt;&gt;"Vehículos Eléctricos",C17&lt;&gt;"Vehículos Híbridos",AD17="PERCENTIL 50"),
     IF(VLOOKUP(_xlfn.TEXTJOIN("_",FALSE,C17:E17),BD_Perc!$A:$P,_xlfn.IFS(BD!AE17="Intervalo de precio 1",12,BD!AE17="Intervalo de precio 2",13),FALSE)&lt;=1,
     VLOOKUP(_xlfn.TEXTJOIN("_",FALSE,C17:E17),BD_Perc!$A:$P,16,FALSE),"Ok P50"),
     "Ok P30/70 ó Híbrido/Eléctrico")</f>
        <v>Ok P30/70 ó Híbrido/Eléctrico</v>
      </c>
      <c r="DJ17" s="279" t="str">
        <f t="shared" si="1"/>
        <v>Vehículos Convencionales_Automóviles_Hatchback</v>
      </c>
      <c r="DK17" s="331">
        <f t="shared" si="5"/>
        <v>84412000</v>
      </c>
      <c r="DL17" s="326"/>
    </row>
    <row r="18" spans="1:116" ht="25.5">
      <c r="A18" s="28">
        <v>13</v>
      </c>
      <c r="B18" s="29" t="s">
        <v>139</v>
      </c>
      <c r="C18" s="29" t="s">
        <v>0</v>
      </c>
      <c r="D18" s="29" t="s">
        <v>105</v>
      </c>
      <c r="E18" s="42" t="s">
        <v>2380</v>
      </c>
      <c r="F18" s="42" t="s">
        <v>107</v>
      </c>
      <c r="G18" s="30" t="s">
        <v>140</v>
      </c>
      <c r="H18" s="42" t="s">
        <v>990</v>
      </c>
      <c r="I18" s="28">
        <v>9001143</v>
      </c>
      <c r="J18" s="28" t="s">
        <v>141</v>
      </c>
      <c r="K18" s="31" t="s">
        <v>142</v>
      </c>
      <c r="L18" s="32">
        <v>168</v>
      </c>
      <c r="M18" s="33" t="s">
        <v>107</v>
      </c>
      <c r="N18" s="34">
        <v>123300000</v>
      </c>
      <c r="O18" s="34">
        <f>+IFERROR(VLOOKUP(I18,Precio_Fasecolda!A:C,3,FALSE),IFERROR(VLOOKUP(I18,Precio_Fasecolda!B:C,2,FALSE),N18))</f>
        <v>123300000</v>
      </c>
      <c r="P18" s="34">
        <f t="shared" si="2"/>
        <v>0</v>
      </c>
      <c r="Q18" s="33" t="s">
        <v>107</v>
      </c>
      <c r="R18" s="28" t="s">
        <v>130</v>
      </c>
      <c r="S18" s="28" t="s">
        <v>112</v>
      </c>
      <c r="T18" s="28" t="s">
        <v>107</v>
      </c>
      <c r="U18" s="28" t="s">
        <v>107</v>
      </c>
      <c r="V18" s="42" t="s">
        <v>107</v>
      </c>
      <c r="W18" s="28" t="s">
        <v>107</v>
      </c>
      <c r="X18" s="28" t="s">
        <v>107</v>
      </c>
      <c r="Y18" s="28" t="str">
        <f t="shared" si="3"/>
        <v>N.A.</v>
      </c>
      <c r="Z18" s="292">
        <f t="shared" si="0"/>
        <v>123300000</v>
      </c>
      <c r="AA18" s="28" cm="1">
        <f t="array" aca="1" ref="AA18" ca="1">_xlfn.IFS(DK18&lt;$DK$4,1,AND(DK18&gt;=$DK$4,DK18&lt;=$AA$4),2,DK18&gt;$AA$4,3)</f>
        <v>2</v>
      </c>
      <c r="AB18" s="28">
        <v>0</v>
      </c>
      <c r="AC18" s="28" cm="1">
        <f t="array" aca="1" ref="AC18" ca="1">IF(AB18="PERCENTIL 30","",_xlfn.IFS(DK18&lt;$AC$4,1,DK18&gt;$AC$4,2))</f>
        <v>1</v>
      </c>
      <c r="AD18" s="28" t="str">
        <f>+IFERROR(VLOOKUP(_xlfn.TEXTJOIN("_", FALSE, C18:E18), BD_Perc!$A:$O, 15, FALSE),"Segmentación no encontrada o vehículo inactivo")</f>
        <v>PERCENTIL 30-70</v>
      </c>
      <c r="AE18" s="28" t="str" cm="1">
        <f t="array" ref="AE18">_xlfn.IFS(
    AD18 = "PERCENTIL 50",
    _xlfn.IFS(
        BD!DK18 &lt; VLOOKUP(_xlfn.TEXTJOIN("_", FALSE, C18:E18), BD_Perc!$A:$O, 11, FALSE), "Intervalo de precio 1",
        BD!DK18 &gt;= VLOOKUP(_xlfn.TEXTJOIN("_", FALSE, C18:E18), BD_Perc!$A:$O, 11, FALSE), "Intervalo de precio 2"
    ),
    AD18 = "PERCENTIL 30-70",
    _xlfn.IFS(
        BD!DK18 &lt; VLOOKUP(_xlfn.TEXTJOIN("_", FALSE, C18:E18), BD_Perc!$A:$O, 6, FALSE), "Intervalo de precio 1",
        BD!DK18 &lt; VLOOKUP(_xlfn.TEXTJOIN("_", FALSE, C18:E18), BD_Perc!$A:$O, 7, FALSE), "Intervalo de precio 2",
        BD!DK18 &gt;= VLOOKUP(_xlfn.TEXTJOIN("_", FALSE, C18:E18), BD_Perc!$A:$O, 7, FALSE), "Intervalo de precio 3"
    ),
    AD18="Segmentación no encontrada o vehículo inactivo","Segmentación no encontrada o vehículo inactivo"
)</f>
        <v>Intervalo de precio 3</v>
      </c>
      <c r="AF18" s="35" t="s">
        <v>2414</v>
      </c>
      <c r="AG18" s="35" t="b">
        <f t="shared" si="4"/>
        <v>1</v>
      </c>
      <c r="AH18" s="205">
        <v>0</v>
      </c>
      <c r="AI18" s="205">
        <v>0</v>
      </c>
      <c r="AJ18" s="205">
        <v>0</v>
      </c>
      <c r="AK18" s="205">
        <v>0</v>
      </c>
      <c r="AL18" s="205">
        <v>0</v>
      </c>
      <c r="AM18" s="205">
        <v>0</v>
      </c>
      <c r="AN18" s="28" t="s">
        <v>113</v>
      </c>
      <c r="AO18" s="28" t="s">
        <v>114</v>
      </c>
      <c r="AP18" s="28" t="s">
        <v>114</v>
      </c>
      <c r="AQ18" s="37">
        <v>0</v>
      </c>
      <c r="AR18" s="38">
        <v>8689479</v>
      </c>
      <c r="AS18" s="38">
        <v>290100</v>
      </c>
      <c r="AT18" s="38">
        <v>0</v>
      </c>
      <c r="AU18" s="38">
        <v>0</v>
      </c>
      <c r="AV18" s="38">
        <v>0</v>
      </c>
      <c r="AW18" s="38" t="s">
        <v>107</v>
      </c>
      <c r="AX18" s="38" t="s">
        <v>107</v>
      </c>
      <c r="AY18" s="38">
        <v>478665</v>
      </c>
      <c r="AZ18" s="38">
        <v>130545</v>
      </c>
      <c r="BA18" s="38">
        <v>391635</v>
      </c>
      <c r="BB18" s="38">
        <v>0</v>
      </c>
      <c r="BC18" s="38">
        <v>0</v>
      </c>
      <c r="BD18" s="38">
        <v>0</v>
      </c>
      <c r="BE18" s="38">
        <v>0</v>
      </c>
      <c r="BF18" s="38">
        <v>0</v>
      </c>
      <c r="BG18" s="38" t="s">
        <v>107</v>
      </c>
      <c r="BH18" s="38">
        <v>0</v>
      </c>
      <c r="BI18" s="38">
        <v>1377975</v>
      </c>
      <c r="BJ18" s="38">
        <v>101536</v>
      </c>
      <c r="BK18" s="38">
        <v>0</v>
      </c>
      <c r="BL18" s="38">
        <v>0</v>
      </c>
      <c r="BM18" s="38">
        <v>551191</v>
      </c>
      <c r="BN18" s="38" t="s">
        <v>107</v>
      </c>
      <c r="BO18" s="38">
        <v>0</v>
      </c>
      <c r="BP18" s="38" t="s">
        <v>107</v>
      </c>
      <c r="BQ18" s="38">
        <v>87030</v>
      </c>
      <c r="BR18" s="38" t="s">
        <v>107</v>
      </c>
      <c r="BS18" s="38">
        <v>174060</v>
      </c>
      <c r="BT18" s="38">
        <v>0</v>
      </c>
      <c r="BU18" s="38">
        <v>0</v>
      </c>
      <c r="BV18" s="38" t="s">
        <v>107</v>
      </c>
      <c r="BW18" s="38" t="s">
        <v>107</v>
      </c>
      <c r="BX18" s="38">
        <v>79778</v>
      </c>
      <c r="BY18" s="38">
        <v>0</v>
      </c>
      <c r="BZ18" s="38">
        <v>0</v>
      </c>
      <c r="CA18" s="38" t="s">
        <v>107</v>
      </c>
      <c r="CB18" s="38">
        <v>377130</v>
      </c>
      <c r="CC18" s="330">
        <v>0</v>
      </c>
      <c r="CD18" s="38">
        <v>0</v>
      </c>
      <c r="CE18" s="38">
        <v>0</v>
      </c>
      <c r="CF18" s="38">
        <v>0</v>
      </c>
      <c r="CG18" s="38">
        <v>0</v>
      </c>
      <c r="CH18" s="41" t="s">
        <v>113</v>
      </c>
      <c r="CI18" s="41" t="s">
        <v>113</v>
      </c>
      <c r="CJ18" s="41" t="s">
        <v>113</v>
      </c>
      <c r="CK18" s="41" t="s">
        <v>113</v>
      </c>
      <c r="CL18" s="41" t="s">
        <v>114</v>
      </c>
      <c r="CM18" s="41" t="s">
        <v>114</v>
      </c>
      <c r="CN18" s="41" t="s">
        <v>114</v>
      </c>
      <c r="CO18" s="42" t="s">
        <v>107</v>
      </c>
      <c r="CP18" s="29" t="s">
        <v>107</v>
      </c>
      <c r="CQ18" s="29" t="s">
        <v>107</v>
      </c>
      <c r="CR18" s="29" t="s">
        <v>107</v>
      </c>
      <c r="CS18" s="29" t="s">
        <v>107</v>
      </c>
      <c r="CT18" s="29" t="s">
        <v>107</v>
      </c>
      <c r="CU18" s="29" t="s">
        <v>107</v>
      </c>
      <c r="CV18" s="29" t="s">
        <v>107</v>
      </c>
      <c r="CW18" s="29" t="s">
        <v>107</v>
      </c>
      <c r="CX18" s="29" t="s">
        <v>107</v>
      </c>
      <c r="CY18" s="29" t="s">
        <v>107</v>
      </c>
      <c r="CZ18" s="29" t="s">
        <v>107</v>
      </c>
      <c r="DA18" s="29" t="s">
        <v>107</v>
      </c>
      <c r="DB18" s="29" t="s">
        <v>107</v>
      </c>
      <c r="DC18" s="29" t="s">
        <v>107</v>
      </c>
      <c r="DD18" s="332">
        <v>7252502</v>
      </c>
      <c r="DE18" s="43">
        <v>1</v>
      </c>
      <c r="DF18" s="390">
        <v>1</v>
      </c>
      <c r="DG18" s="310"/>
      <c r="DH18" s="203"/>
      <c r="DI18" s="279" t="str" cm="1">
        <f t="array" ref="DI18">+IF(AND(C18&lt;&gt;"Vehículos Eléctricos",C18&lt;&gt;"Vehículos Híbridos",AD18="PERCENTIL 50"),
     IF(VLOOKUP(_xlfn.TEXTJOIN("_",FALSE,C18:E18),BD_Perc!$A:$P,_xlfn.IFS(BD!AE18="Intervalo de precio 1",12,BD!AE18="Intervalo de precio 2",13),FALSE)&lt;=1,
     VLOOKUP(_xlfn.TEXTJOIN("_",FALSE,C18:E18),BD_Perc!$A:$P,16,FALSE),"Ok P50"),
     "Ok P30/70 ó Híbrido/Eléctrico")</f>
        <v>Ok P30/70 ó Híbrido/Eléctrico</v>
      </c>
      <c r="DJ18" s="279" t="str">
        <f t="shared" si="1"/>
        <v>Vehículos Convencionales_Automóviles_Sedán</v>
      </c>
      <c r="DK18" s="331">
        <f t="shared" si="5"/>
        <v>123300000</v>
      </c>
      <c r="DL18" s="326"/>
    </row>
    <row r="19" spans="1:116" ht="25.5">
      <c r="A19" s="28">
        <v>14</v>
      </c>
      <c r="B19" s="29" t="s">
        <v>139</v>
      </c>
      <c r="C19" s="29" t="s">
        <v>0</v>
      </c>
      <c r="D19" s="29" t="s">
        <v>105</v>
      </c>
      <c r="E19" s="42" t="s">
        <v>2380</v>
      </c>
      <c r="F19" s="42" t="s">
        <v>107</v>
      </c>
      <c r="G19" s="30" t="s">
        <v>143</v>
      </c>
      <c r="H19" s="42" t="s">
        <v>990</v>
      </c>
      <c r="I19" s="28">
        <v>9001144</v>
      </c>
      <c r="J19" s="28" t="s">
        <v>144</v>
      </c>
      <c r="K19" s="31" t="s">
        <v>142</v>
      </c>
      <c r="L19" s="32">
        <v>168</v>
      </c>
      <c r="M19" s="33" t="s">
        <v>107</v>
      </c>
      <c r="N19" s="34">
        <v>121500000</v>
      </c>
      <c r="O19" s="34">
        <f>+IFERROR(VLOOKUP(I19,Precio_Fasecolda!A:C,3,FALSE),IFERROR(VLOOKUP(I19,Precio_Fasecolda!B:C,2,FALSE),N19))</f>
        <v>121500000</v>
      </c>
      <c r="P19" s="34">
        <f t="shared" si="2"/>
        <v>0</v>
      </c>
      <c r="Q19" s="33" t="s">
        <v>107</v>
      </c>
      <c r="R19" s="28" t="s">
        <v>130</v>
      </c>
      <c r="S19" s="28" t="s">
        <v>112</v>
      </c>
      <c r="T19" s="28" t="s">
        <v>107</v>
      </c>
      <c r="U19" s="28" t="s">
        <v>107</v>
      </c>
      <c r="V19" s="42" t="s">
        <v>107</v>
      </c>
      <c r="W19" s="28" t="s">
        <v>107</v>
      </c>
      <c r="X19" s="28" t="s">
        <v>107</v>
      </c>
      <c r="Y19" s="28" t="str">
        <f t="shared" si="3"/>
        <v>N.A.</v>
      </c>
      <c r="Z19" s="292">
        <f t="shared" si="0"/>
        <v>121500000</v>
      </c>
      <c r="AA19" s="28" cm="1">
        <f t="array" aca="1" ref="AA19" ca="1">_xlfn.IFS(DK19&lt;$DK$4,1,AND(DK19&gt;=$DK$4,DK19&lt;=$AA$4),2,DK19&gt;$AA$4,3)</f>
        <v>2</v>
      </c>
      <c r="AB19" s="28">
        <v>0</v>
      </c>
      <c r="AC19" s="28" cm="1">
        <f t="array" aca="1" ref="AC19" ca="1">IF(AB19="PERCENTIL 30","",_xlfn.IFS(DK19&lt;$AC$4,1,DK19&gt;$AC$4,2))</f>
        <v>1</v>
      </c>
      <c r="AD19" s="28" t="str">
        <f>+IFERROR(VLOOKUP(_xlfn.TEXTJOIN("_", FALSE, C19:E19), BD_Perc!$A:$O, 15, FALSE),"Segmentación no encontrada o vehículo inactivo")</f>
        <v>PERCENTIL 30-70</v>
      </c>
      <c r="AE19" s="28" t="str" cm="1">
        <f t="array" ref="AE19">_xlfn.IFS(
    AD19 = "PERCENTIL 50",
    _xlfn.IFS(
        BD!DK19 &lt; VLOOKUP(_xlfn.TEXTJOIN("_", FALSE, C19:E19), BD_Perc!$A:$O, 11, FALSE), "Intervalo de precio 1",
        BD!DK19 &gt;= VLOOKUP(_xlfn.TEXTJOIN("_", FALSE, C19:E19), BD_Perc!$A:$O, 11, FALSE), "Intervalo de precio 2"
    ),
    AD19 = "PERCENTIL 30-70",
    _xlfn.IFS(
        BD!DK19 &lt; VLOOKUP(_xlfn.TEXTJOIN("_", FALSE, C19:E19), BD_Perc!$A:$O, 6, FALSE), "Intervalo de precio 1",
        BD!DK19 &lt; VLOOKUP(_xlfn.TEXTJOIN("_", FALSE, C19:E19), BD_Perc!$A:$O, 7, FALSE), "Intervalo de precio 2",
        BD!DK19 &gt;= VLOOKUP(_xlfn.TEXTJOIN("_", FALSE, C19:E19), BD_Perc!$A:$O, 7, FALSE), "Intervalo de precio 3"
    ),
    AD19="Segmentación no encontrada o vehículo inactivo","Segmentación no encontrada o vehículo inactivo"
)</f>
        <v>Intervalo de precio 3</v>
      </c>
      <c r="AF19" s="35" t="s">
        <v>2414</v>
      </c>
      <c r="AG19" s="35" t="b">
        <f t="shared" si="4"/>
        <v>1</v>
      </c>
      <c r="AH19" s="205">
        <v>0</v>
      </c>
      <c r="AI19" s="205">
        <v>0</v>
      </c>
      <c r="AJ19" s="205">
        <v>0</v>
      </c>
      <c r="AK19" s="205">
        <v>0</v>
      </c>
      <c r="AL19" s="205">
        <v>0</v>
      </c>
      <c r="AM19" s="205">
        <v>0</v>
      </c>
      <c r="AN19" s="28" t="s">
        <v>114</v>
      </c>
      <c r="AO19" s="28" t="s">
        <v>114</v>
      </c>
      <c r="AP19" s="28" t="s">
        <v>114</v>
      </c>
      <c r="AQ19" s="37">
        <v>0</v>
      </c>
      <c r="AR19" s="38">
        <v>8689479</v>
      </c>
      <c r="AS19" s="38">
        <v>290100</v>
      </c>
      <c r="AT19" s="38">
        <v>0</v>
      </c>
      <c r="AU19" s="38">
        <v>0</v>
      </c>
      <c r="AV19" s="38">
        <v>0</v>
      </c>
      <c r="AW19" s="38" t="s">
        <v>107</v>
      </c>
      <c r="AX19" s="38" t="s">
        <v>107</v>
      </c>
      <c r="AY19" s="38">
        <v>0</v>
      </c>
      <c r="AZ19" s="38">
        <v>130545</v>
      </c>
      <c r="BA19" s="38">
        <v>0</v>
      </c>
      <c r="BB19" s="38">
        <v>0</v>
      </c>
      <c r="BC19" s="38">
        <v>0</v>
      </c>
      <c r="BD19" s="38">
        <v>0</v>
      </c>
      <c r="BE19" s="38">
        <v>0</v>
      </c>
      <c r="BF19" s="38">
        <v>0</v>
      </c>
      <c r="BG19" s="38" t="s">
        <v>107</v>
      </c>
      <c r="BH19" s="38">
        <v>0</v>
      </c>
      <c r="BI19" s="38">
        <v>1377975</v>
      </c>
      <c r="BJ19" s="38">
        <v>101536</v>
      </c>
      <c r="BK19" s="38">
        <v>0</v>
      </c>
      <c r="BL19" s="38">
        <v>0</v>
      </c>
      <c r="BM19" s="38" t="s">
        <v>107</v>
      </c>
      <c r="BN19" s="38" t="s">
        <v>107</v>
      </c>
      <c r="BO19" s="38">
        <v>0</v>
      </c>
      <c r="BP19" s="38" t="s">
        <v>107</v>
      </c>
      <c r="BQ19" s="38">
        <v>87030</v>
      </c>
      <c r="BR19" s="38" t="s">
        <v>107</v>
      </c>
      <c r="BS19" s="38">
        <v>174060</v>
      </c>
      <c r="BT19" s="38">
        <v>0</v>
      </c>
      <c r="BU19" s="38">
        <v>0</v>
      </c>
      <c r="BV19" s="38" t="s">
        <v>107</v>
      </c>
      <c r="BW19" s="38" t="s">
        <v>107</v>
      </c>
      <c r="BX19" s="38">
        <v>79778</v>
      </c>
      <c r="BY19" s="38">
        <v>0</v>
      </c>
      <c r="BZ19" s="38">
        <v>0</v>
      </c>
      <c r="CA19" s="38" t="s">
        <v>107</v>
      </c>
      <c r="CB19" s="38">
        <v>377130</v>
      </c>
      <c r="CC19" s="330">
        <v>0</v>
      </c>
      <c r="CD19" s="38">
        <v>0</v>
      </c>
      <c r="CE19" s="38">
        <v>0</v>
      </c>
      <c r="CF19" s="38">
        <v>0</v>
      </c>
      <c r="CG19" s="38">
        <v>0</v>
      </c>
      <c r="CH19" s="41" t="s">
        <v>113</v>
      </c>
      <c r="CI19" s="41" t="s">
        <v>113</v>
      </c>
      <c r="CJ19" s="41" t="s">
        <v>113</v>
      </c>
      <c r="CK19" s="41" t="s">
        <v>113</v>
      </c>
      <c r="CL19" s="41" t="s">
        <v>114</v>
      </c>
      <c r="CM19" s="41" t="s">
        <v>114</v>
      </c>
      <c r="CN19" s="41" t="s">
        <v>114</v>
      </c>
      <c r="CO19" s="42" t="s">
        <v>107</v>
      </c>
      <c r="CP19" s="29" t="s">
        <v>107</v>
      </c>
      <c r="CQ19" s="29" t="s">
        <v>107</v>
      </c>
      <c r="CR19" s="29" t="s">
        <v>107</v>
      </c>
      <c r="CS19" s="29" t="s">
        <v>107</v>
      </c>
      <c r="CT19" s="29" t="s">
        <v>107</v>
      </c>
      <c r="CU19" s="29" t="s">
        <v>107</v>
      </c>
      <c r="CV19" s="29" t="s">
        <v>107</v>
      </c>
      <c r="CW19" s="29" t="s">
        <v>107</v>
      </c>
      <c r="CX19" s="29" t="s">
        <v>107</v>
      </c>
      <c r="CY19" s="29" t="s">
        <v>107</v>
      </c>
      <c r="CZ19" s="29" t="s">
        <v>107</v>
      </c>
      <c r="DA19" s="29" t="s">
        <v>107</v>
      </c>
      <c r="DB19" s="29" t="s">
        <v>107</v>
      </c>
      <c r="DC19" s="29" t="s">
        <v>107</v>
      </c>
      <c r="DD19" s="332">
        <v>7252502</v>
      </c>
      <c r="DE19" s="43">
        <v>1</v>
      </c>
      <c r="DF19" s="390">
        <v>1</v>
      </c>
      <c r="DG19" s="310"/>
      <c r="DH19" s="203"/>
      <c r="DI19" s="279" t="str" cm="1">
        <f t="array" ref="DI19">+IF(AND(C19&lt;&gt;"Vehículos Eléctricos",C19&lt;&gt;"Vehículos Híbridos",AD19="PERCENTIL 50"),
     IF(VLOOKUP(_xlfn.TEXTJOIN("_",FALSE,C19:E19),BD_Perc!$A:$P,_xlfn.IFS(BD!AE19="Intervalo de precio 1",12,BD!AE19="Intervalo de precio 2",13),FALSE)&lt;=1,
     VLOOKUP(_xlfn.TEXTJOIN("_",FALSE,C19:E19),BD_Perc!$A:$P,16,FALSE),"Ok P50"),
     "Ok P30/70 ó Híbrido/Eléctrico")</f>
        <v>Ok P30/70 ó Híbrido/Eléctrico</v>
      </c>
      <c r="DJ19" s="279" t="str">
        <f t="shared" si="1"/>
        <v>Vehículos Convencionales_Automóviles_Sedán</v>
      </c>
      <c r="DK19" s="331">
        <f t="shared" si="5"/>
        <v>121500000</v>
      </c>
      <c r="DL19" s="326"/>
    </row>
    <row r="20" spans="1:116" ht="63.75" customHeight="1">
      <c r="A20" s="28">
        <v>15</v>
      </c>
      <c r="B20" s="29" t="s">
        <v>145</v>
      </c>
      <c r="C20" s="29" t="s">
        <v>0</v>
      </c>
      <c r="D20" s="29" t="s">
        <v>105</v>
      </c>
      <c r="E20" s="42" t="s">
        <v>106</v>
      </c>
      <c r="F20" s="42" t="s">
        <v>107</v>
      </c>
      <c r="G20" s="29" t="s">
        <v>146</v>
      </c>
      <c r="H20" s="42" t="s">
        <v>147</v>
      </c>
      <c r="I20" s="28">
        <v>8001209</v>
      </c>
      <c r="J20" s="28" t="s">
        <v>148</v>
      </c>
      <c r="K20" s="31" t="s">
        <v>127</v>
      </c>
      <c r="L20" s="32">
        <v>111</v>
      </c>
      <c r="M20" s="33" t="s">
        <v>107</v>
      </c>
      <c r="N20" s="44">
        <v>72600000</v>
      </c>
      <c r="O20" s="34">
        <f>+IFERROR(VLOOKUP(I20,Precio_Fasecolda!A:C,3,FALSE),IFERROR(VLOOKUP(I20,Precio_Fasecolda!B:C,2,FALSE),N20))</f>
        <v>72600000</v>
      </c>
      <c r="P20" s="34">
        <f t="shared" si="2"/>
        <v>0</v>
      </c>
      <c r="Q20" s="33" t="s">
        <v>107</v>
      </c>
      <c r="R20" s="28" t="s">
        <v>130</v>
      </c>
      <c r="S20" s="28" t="s">
        <v>112</v>
      </c>
      <c r="T20" s="28" t="s">
        <v>107</v>
      </c>
      <c r="U20" s="28" t="s">
        <v>107</v>
      </c>
      <c r="V20" s="42" t="s">
        <v>107</v>
      </c>
      <c r="W20" s="28" t="s">
        <v>107</v>
      </c>
      <c r="X20" s="28" t="s">
        <v>107</v>
      </c>
      <c r="Y20" s="28" t="str">
        <f t="shared" si="3"/>
        <v>N.A.</v>
      </c>
      <c r="Z20" s="292">
        <f t="shared" si="0"/>
        <v>68970000</v>
      </c>
      <c r="AA20" s="28" cm="1">
        <f t="array" aca="1" ref="AA20" ca="1">_xlfn.IFS(DK20&lt;$DK$4,1,AND(DK20&gt;=$DK$4,DK20&lt;=$AA$4),2,DK20&gt;$AA$4,3)</f>
        <v>2</v>
      </c>
      <c r="AB20" s="28" t="s">
        <v>2335</v>
      </c>
      <c r="AC20" s="28" t="str" cm="1">
        <f t="array" ref="AC20">IF(AB20="PERCENTIL 30","",_xlfn.IFS(DK20&lt;$AC$4,1,DK20&gt;$AC$4,2))</f>
        <v/>
      </c>
      <c r="AD20" s="28" t="str">
        <f>+IFERROR(VLOOKUP(_xlfn.TEXTJOIN("_", FALSE, C20:E20), BD_Perc!$A:$O, 15, FALSE),"Segmentación no encontrada o vehículo inactivo")</f>
        <v>PERCENTIL 30-70</v>
      </c>
      <c r="AE20" s="28" t="str" cm="1">
        <f t="array" ref="AE20">_xlfn.IFS(
    AD20 = "PERCENTIL 50",
    _xlfn.IFS(
        BD!DK20 &lt; VLOOKUP(_xlfn.TEXTJOIN("_", FALSE, C20:E20), BD_Perc!$A:$O, 11, FALSE), "Intervalo de precio 1",
        BD!DK20 &gt;= VLOOKUP(_xlfn.TEXTJOIN("_", FALSE, C20:E20), BD_Perc!$A:$O, 11, FALSE), "Intervalo de precio 2"
    ),
    AD20 = "PERCENTIL 30-70",
    _xlfn.IFS(
        BD!DK20 &lt; VLOOKUP(_xlfn.TEXTJOIN("_", FALSE, C20:E20), BD_Perc!$A:$O, 6, FALSE), "Intervalo de precio 1",
        BD!DK20 &lt; VLOOKUP(_xlfn.TEXTJOIN("_", FALSE, C20:E20), BD_Perc!$A:$O, 7, FALSE), "Intervalo de precio 2",
        BD!DK20 &gt;= VLOOKUP(_xlfn.TEXTJOIN("_", FALSE, C20:E20), BD_Perc!$A:$O, 7, FALSE), "Intervalo de precio 3"
    ),
    AD20="Segmentación no encontrada o vehículo inactivo","Segmentación no encontrada o vehículo inactivo"
)</f>
        <v>Intervalo de precio 2</v>
      </c>
      <c r="AF20" s="35" t="s">
        <v>2413</v>
      </c>
      <c r="AG20" s="35" t="b">
        <f t="shared" si="4"/>
        <v>1</v>
      </c>
      <c r="AH20" s="323">
        <v>0.05</v>
      </c>
      <c r="AI20" s="323">
        <v>0.06</v>
      </c>
      <c r="AJ20" s="323">
        <v>7.0000000000000007E-2</v>
      </c>
      <c r="AK20" s="323">
        <v>0.108</v>
      </c>
      <c r="AL20" s="323">
        <v>0.109</v>
      </c>
      <c r="AM20" s="323">
        <v>0.11</v>
      </c>
      <c r="AN20" s="28" t="s">
        <v>114</v>
      </c>
      <c r="AO20" s="28" t="s">
        <v>114</v>
      </c>
      <c r="AP20" s="28" t="s">
        <v>114</v>
      </c>
      <c r="AQ20" s="45">
        <v>1</v>
      </c>
      <c r="AR20" s="38">
        <v>0</v>
      </c>
      <c r="AS20" s="38">
        <v>0</v>
      </c>
      <c r="AT20" s="38">
        <v>0</v>
      </c>
      <c r="AU20" s="38">
        <v>0</v>
      </c>
      <c r="AV20" s="38">
        <v>0</v>
      </c>
      <c r="AW20" s="38">
        <v>0</v>
      </c>
      <c r="AX20" s="38">
        <v>0</v>
      </c>
      <c r="AY20" s="38">
        <v>0</v>
      </c>
      <c r="AZ20" s="38">
        <v>0</v>
      </c>
      <c r="BA20" s="38">
        <v>0</v>
      </c>
      <c r="BB20" s="38">
        <v>0</v>
      </c>
      <c r="BC20" s="38">
        <v>0</v>
      </c>
      <c r="BD20" s="38">
        <v>0</v>
      </c>
      <c r="BE20" s="38">
        <v>0</v>
      </c>
      <c r="BF20" s="38">
        <v>0</v>
      </c>
      <c r="BG20" s="38">
        <v>0</v>
      </c>
      <c r="BH20" s="38">
        <v>0</v>
      </c>
      <c r="BI20" s="38">
        <v>0</v>
      </c>
      <c r="BJ20" s="38">
        <v>0</v>
      </c>
      <c r="BK20" s="38">
        <v>0</v>
      </c>
      <c r="BL20" s="38">
        <v>0</v>
      </c>
      <c r="BM20" s="38">
        <v>0</v>
      </c>
      <c r="BN20" s="38">
        <v>0</v>
      </c>
      <c r="BO20" s="38">
        <v>0</v>
      </c>
      <c r="BP20" s="38">
        <v>0</v>
      </c>
      <c r="BQ20" s="38">
        <v>0</v>
      </c>
      <c r="BR20" s="38">
        <v>0</v>
      </c>
      <c r="BS20" s="38">
        <v>0</v>
      </c>
      <c r="BT20" s="38">
        <v>0</v>
      </c>
      <c r="BU20" s="38">
        <v>0</v>
      </c>
      <c r="BV20" s="38">
        <v>0</v>
      </c>
      <c r="BW20" s="38">
        <v>0</v>
      </c>
      <c r="BX20" s="38">
        <v>0</v>
      </c>
      <c r="BY20" s="38">
        <v>0</v>
      </c>
      <c r="BZ20" s="38">
        <v>0</v>
      </c>
      <c r="CA20" s="38">
        <v>0</v>
      </c>
      <c r="CB20" s="38">
        <v>0</v>
      </c>
      <c r="CC20" s="330">
        <v>0</v>
      </c>
      <c r="CD20" s="38">
        <v>0</v>
      </c>
      <c r="CE20" s="38">
        <v>0</v>
      </c>
      <c r="CF20" s="38">
        <v>0</v>
      </c>
      <c r="CG20" s="38">
        <v>0</v>
      </c>
      <c r="CH20" s="42" t="s">
        <v>113</v>
      </c>
      <c r="CI20" s="42" t="s">
        <v>114</v>
      </c>
      <c r="CJ20" s="42" t="s">
        <v>113</v>
      </c>
      <c r="CK20" s="42" t="s">
        <v>114</v>
      </c>
      <c r="CL20" s="42" t="s">
        <v>113</v>
      </c>
      <c r="CM20" s="42" t="s">
        <v>114</v>
      </c>
      <c r="CN20" s="42" t="s">
        <v>114</v>
      </c>
      <c r="CO20" s="46" t="s">
        <v>107</v>
      </c>
      <c r="CP20" s="42" t="s">
        <v>107</v>
      </c>
      <c r="CQ20" s="42" t="s">
        <v>107</v>
      </c>
      <c r="CR20" s="42" t="s">
        <v>107</v>
      </c>
      <c r="CS20" s="42" t="s">
        <v>107</v>
      </c>
      <c r="CT20" s="42" t="s">
        <v>107</v>
      </c>
      <c r="CU20" s="42" t="s">
        <v>107</v>
      </c>
      <c r="CV20" s="42" t="s">
        <v>107</v>
      </c>
      <c r="CW20" s="42" t="s">
        <v>107</v>
      </c>
      <c r="CX20" s="42" t="s">
        <v>107</v>
      </c>
      <c r="CY20" s="42" t="s">
        <v>107</v>
      </c>
      <c r="CZ20" s="42" t="s">
        <v>107</v>
      </c>
      <c r="DA20" s="42" t="s">
        <v>107</v>
      </c>
      <c r="DB20" s="42" t="s">
        <v>107</v>
      </c>
      <c r="DC20" s="42" t="s">
        <v>107</v>
      </c>
      <c r="DD20" s="332">
        <v>0</v>
      </c>
      <c r="DE20" s="43">
        <v>0</v>
      </c>
      <c r="DF20" s="390">
        <v>0</v>
      </c>
      <c r="DG20" s="310"/>
      <c r="DH20" s="203"/>
      <c r="DI20" s="279" t="str" cm="1">
        <f t="array" ref="DI20">+IF(AND(C20&lt;&gt;"Vehículos Eléctricos",C20&lt;&gt;"Vehículos Híbridos",AD20="PERCENTIL 50"),
     IF(VLOOKUP(_xlfn.TEXTJOIN("_",FALSE,C20:E20),BD_Perc!$A:$P,_xlfn.IFS(BD!AE20="Intervalo de precio 1",12,BD!AE20="Intervalo de precio 2",13),FALSE)&lt;=1,
     VLOOKUP(_xlfn.TEXTJOIN("_",FALSE,C20:E20),BD_Perc!$A:$P,16,FALSE),"Ok P50"),
     "Ok P30/70 ó Híbrido/Eléctrico")</f>
        <v>Ok P30/70 ó Híbrido/Eléctrico</v>
      </c>
      <c r="DJ20" s="279" t="str">
        <f t="shared" si="1"/>
        <v>Vehículos Convencionales_Automóviles_Hatchback</v>
      </c>
      <c r="DK20" s="331">
        <f t="shared" si="5"/>
        <v>68970000</v>
      </c>
      <c r="DL20" s="326"/>
    </row>
    <row r="21" spans="1:116" ht="25.5">
      <c r="A21" s="28">
        <v>16</v>
      </c>
      <c r="B21" s="29" t="s">
        <v>149</v>
      </c>
      <c r="C21" s="29" t="s">
        <v>0</v>
      </c>
      <c r="D21" s="29" t="s">
        <v>105</v>
      </c>
      <c r="E21" s="42" t="s">
        <v>106</v>
      </c>
      <c r="F21" s="42" t="s">
        <v>107</v>
      </c>
      <c r="G21" s="30" t="s">
        <v>150</v>
      </c>
      <c r="H21" s="42" t="s">
        <v>151</v>
      </c>
      <c r="I21" s="28">
        <v>6401233</v>
      </c>
      <c r="J21" s="28" t="s">
        <v>152</v>
      </c>
      <c r="K21" s="31" t="s">
        <v>127</v>
      </c>
      <c r="L21" s="32">
        <v>106</v>
      </c>
      <c r="M21" s="33" t="s">
        <v>107</v>
      </c>
      <c r="N21" s="34">
        <v>53000000</v>
      </c>
      <c r="O21" s="34">
        <f>+IFERROR(VLOOKUP(I21,Precio_Fasecolda!A:C,3,FALSE),IFERROR(VLOOKUP(I21,Precio_Fasecolda!B:C,2,FALSE),N21))</f>
        <v>53000000</v>
      </c>
      <c r="P21" s="34">
        <f t="shared" si="2"/>
        <v>0</v>
      </c>
      <c r="Q21" s="33" t="s">
        <v>107</v>
      </c>
      <c r="R21" s="28" t="s">
        <v>2415</v>
      </c>
      <c r="S21" s="28" t="s">
        <v>112</v>
      </c>
      <c r="T21" s="28" t="s">
        <v>107</v>
      </c>
      <c r="U21" s="28" t="s">
        <v>107</v>
      </c>
      <c r="V21" s="42" t="s">
        <v>107</v>
      </c>
      <c r="W21" s="28" t="s">
        <v>107</v>
      </c>
      <c r="X21" s="28" t="s">
        <v>107</v>
      </c>
      <c r="Y21" s="28" t="str">
        <f t="shared" si="3"/>
        <v>N.A.</v>
      </c>
      <c r="Z21" s="292">
        <f t="shared" si="0"/>
        <v>51410000</v>
      </c>
      <c r="AA21" s="28" cm="1">
        <f t="array" aca="1" ref="AA21" ca="1">_xlfn.IFS(DK21&lt;$DK$4,1,AND(DK21&gt;=$DK$4,DK21&lt;=$AA$4),2,DK21&gt;$AA$4,3)</f>
        <v>2</v>
      </c>
      <c r="AB21" s="28" t="s">
        <v>2335</v>
      </c>
      <c r="AC21" s="28" t="str" cm="1">
        <f t="array" ref="AC21">IF(AB21="PERCENTIL 30","",_xlfn.IFS(DK21&lt;$AC$4,1,DK21&gt;$AC$4,2))</f>
        <v/>
      </c>
      <c r="AD21" s="28" t="str">
        <f>+IFERROR(VLOOKUP(_xlfn.TEXTJOIN("_", FALSE, C21:E21), BD_Perc!$A:$O, 15, FALSE),"Segmentación no encontrada o vehículo inactivo")</f>
        <v>PERCENTIL 30-70</v>
      </c>
      <c r="AE21" s="28" t="str" cm="1">
        <f t="array" ref="AE21">_xlfn.IFS(
    AD21 = "PERCENTIL 50",
    _xlfn.IFS(
        BD!DK21 &lt; VLOOKUP(_xlfn.TEXTJOIN("_", FALSE, C21:E21), BD_Perc!$A:$O, 11, FALSE), "Intervalo de precio 1",
        BD!DK21 &gt;= VLOOKUP(_xlfn.TEXTJOIN("_", FALSE, C21:E21), BD_Perc!$A:$O, 11, FALSE), "Intervalo de precio 2"
    ),
    AD21 = "PERCENTIL 30-70",
    _xlfn.IFS(
        BD!DK21 &lt; VLOOKUP(_xlfn.TEXTJOIN("_", FALSE, C21:E21), BD_Perc!$A:$O, 6, FALSE), "Intervalo de precio 1",
        BD!DK21 &lt; VLOOKUP(_xlfn.TEXTJOIN("_", FALSE, C21:E21), BD_Perc!$A:$O, 7, FALSE), "Intervalo de precio 2",
        BD!DK21 &gt;= VLOOKUP(_xlfn.TEXTJOIN("_", FALSE, C21:E21), BD_Perc!$A:$O, 7, FALSE), "Intervalo de precio 3"
    ),
    AD21="Segmentación no encontrada o vehículo inactivo","Segmentación no encontrada o vehículo inactivo"
)</f>
        <v>Intervalo de precio 1</v>
      </c>
      <c r="AF21" s="35" t="s">
        <v>2412</v>
      </c>
      <c r="AG21" s="35" t="b">
        <f t="shared" si="4"/>
        <v>1</v>
      </c>
      <c r="AH21" s="323">
        <v>0.03</v>
      </c>
      <c r="AI21" s="323">
        <v>0.03</v>
      </c>
      <c r="AJ21" s="323">
        <v>0.04</v>
      </c>
      <c r="AK21" s="323">
        <v>0.05</v>
      </c>
      <c r="AL21" s="323">
        <v>0.06</v>
      </c>
      <c r="AM21" s="323">
        <v>7.0000000000000007E-2</v>
      </c>
      <c r="AN21" s="28" t="s">
        <v>113</v>
      </c>
      <c r="AO21" s="28" t="s">
        <v>113</v>
      </c>
      <c r="AP21" s="28" t="s">
        <v>113</v>
      </c>
      <c r="AQ21" s="45">
        <v>1</v>
      </c>
      <c r="AR21" s="38">
        <v>8689479</v>
      </c>
      <c r="AS21" s="38">
        <v>592663</v>
      </c>
      <c r="AT21" s="38">
        <v>709041</v>
      </c>
      <c r="AU21" s="38">
        <v>0</v>
      </c>
      <c r="AV21" s="38">
        <v>0</v>
      </c>
      <c r="AW21" s="38">
        <v>7360484</v>
      </c>
      <c r="AX21" s="38">
        <v>2261671</v>
      </c>
      <c r="AY21" s="38">
        <v>1247819</v>
      </c>
      <c r="AZ21" s="38">
        <v>901159</v>
      </c>
      <c r="BA21" s="38">
        <v>545921</v>
      </c>
      <c r="BB21" s="38">
        <v>0</v>
      </c>
      <c r="BC21" s="38">
        <v>0</v>
      </c>
      <c r="BD21" s="38">
        <v>0</v>
      </c>
      <c r="BE21" s="38">
        <v>0</v>
      </c>
      <c r="BF21" s="38">
        <v>0</v>
      </c>
      <c r="BG21" s="38">
        <v>3039785</v>
      </c>
      <c r="BH21" s="38">
        <v>0</v>
      </c>
      <c r="BI21" s="38">
        <v>1929440</v>
      </c>
      <c r="BJ21" s="38">
        <v>1972991</v>
      </c>
      <c r="BK21" s="38">
        <v>920266</v>
      </c>
      <c r="BL21" s="38">
        <v>1279014</v>
      </c>
      <c r="BM21" s="38">
        <v>171576</v>
      </c>
      <c r="BN21" s="38" t="s">
        <v>107</v>
      </c>
      <c r="BO21" s="38">
        <v>0</v>
      </c>
      <c r="BP21" s="38" t="s">
        <v>107</v>
      </c>
      <c r="BQ21" s="38">
        <v>70190</v>
      </c>
      <c r="BR21" s="38">
        <v>1668957</v>
      </c>
      <c r="BS21" s="38" t="s">
        <v>107</v>
      </c>
      <c r="BT21" s="38">
        <v>0</v>
      </c>
      <c r="BU21" s="38">
        <v>0</v>
      </c>
      <c r="BV21" s="38" t="s">
        <v>107</v>
      </c>
      <c r="BW21" s="38">
        <v>7018979</v>
      </c>
      <c r="BX21" s="38">
        <v>117607</v>
      </c>
      <c r="BY21" s="38">
        <v>0</v>
      </c>
      <c r="BZ21" s="38">
        <v>0</v>
      </c>
      <c r="CA21" s="38">
        <v>0</v>
      </c>
      <c r="CB21" s="38">
        <v>701898</v>
      </c>
      <c r="CC21" s="330">
        <v>0</v>
      </c>
      <c r="CD21" s="38">
        <v>0</v>
      </c>
      <c r="CE21" s="38">
        <v>0</v>
      </c>
      <c r="CF21" s="38">
        <v>0</v>
      </c>
      <c r="CG21" s="38">
        <v>0</v>
      </c>
      <c r="CH21" s="41" t="s">
        <v>114</v>
      </c>
      <c r="CI21" s="41" t="s">
        <v>114</v>
      </c>
      <c r="CJ21" s="41" t="s">
        <v>114</v>
      </c>
      <c r="CK21" s="41" t="s">
        <v>114</v>
      </c>
      <c r="CL21" s="41" t="s">
        <v>113</v>
      </c>
      <c r="CM21" s="41" t="s">
        <v>114</v>
      </c>
      <c r="CN21" s="41" t="s">
        <v>114</v>
      </c>
      <c r="CO21" s="42" t="s">
        <v>107</v>
      </c>
      <c r="CP21" s="29" t="s">
        <v>107</v>
      </c>
      <c r="CQ21" s="29" t="s">
        <v>107</v>
      </c>
      <c r="CR21" s="29" t="s">
        <v>107</v>
      </c>
      <c r="CS21" s="29" t="s">
        <v>107</v>
      </c>
      <c r="CT21" s="29" t="s">
        <v>107</v>
      </c>
      <c r="CU21" s="29" t="s">
        <v>107</v>
      </c>
      <c r="CV21" s="29" t="s">
        <v>107</v>
      </c>
      <c r="CW21" s="29" t="s">
        <v>107</v>
      </c>
      <c r="CX21" s="29" t="s">
        <v>107</v>
      </c>
      <c r="CY21" s="29" t="s">
        <v>107</v>
      </c>
      <c r="CZ21" s="29" t="s">
        <v>107</v>
      </c>
      <c r="DA21" s="29" t="s">
        <v>107</v>
      </c>
      <c r="DB21" s="29" t="s">
        <v>107</v>
      </c>
      <c r="DC21" s="29" t="s">
        <v>107</v>
      </c>
      <c r="DD21" s="332">
        <v>4640325</v>
      </c>
      <c r="DE21" s="43">
        <v>0</v>
      </c>
      <c r="DF21" s="390">
        <v>0</v>
      </c>
      <c r="DG21" s="310">
        <v>45698</v>
      </c>
      <c r="DH21" s="203" t="s">
        <v>2495</v>
      </c>
      <c r="DI21" s="279" t="str" cm="1">
        <f t="array" ref="DI21">+IF(AND(C21&lt;&gt;"Vehículos Eléctricos",C21&lt;&gt;"Vehículos Híbridos",AD21="PERCENTIL 50"),
     IF(VLOOKUP(_xlfn.TEXTJOIN("_",FALSE,C21:E21),BD_Perc!$A:$P,_xlfn.IFS(BD!AE21="Intervalo de precio 1",12,BD!AE21="Intervalo de precio 2",13),FALSE)&lt;=1,
     VLOOKUP(_xlfn.TEXTJOIN("_",FALSE,C21:E21),BD_Perc!$A:$P,16,FALSE),"Ok P50"),
     "Ok P30/70 ó Híbrido/Eléctrico")</f>
        <v>Ok P30/70 ó Híbrido/Eléctrico</v>
      </c>
      <c r="DJ21" s="279" t="str">
        <f t="shared" si="1"/>
        <v>Vehículos Convencionales_Automóviles_Hatchback</v>
      </c>
      <c r="DK21" s="331">
        <f t="shared" si="5"/>
        <v>51410000</v>
      </c>
      <c r="DL21" s="326"/>
    </row>
    <row r="22" spans="1:116" ht="25.5">
      <c r="A22" s="28">
        <v>17</v>
      </c>
      <c r="B22" s="29" t="s">
        <v>149</v>
      </c>
      <c r="C22" s="29" t="s">
        <v>0</v>
      </c>
      <c r="D22" s="29" t="s">
        <v>105</v>
      </c>
      <c r="E22" s="42" t="s">
        <v>106</v>
      </c>
      <c r="F22" s="42" t="s">
        <v>107</v>
      </c>
      <c r="G22" s="30" t="s">
        <v>153</v>
      </c>
      <c r="H22" s="42" t="s">
        <v>151</v>
      </c>
      <c r="I22" s="28">
        <v>6401242</v>
      </c>
      <c r="J22" s="28" t="s">
        <v>154</v>
      </c>
      <c r="K22" s="31" t="s">
        <v>127</v>
      </c>
      <c r="L22" s="32">
        <v>106</v>
      </c>
      <c r="M22" s="33" t="s">
        <v>107</v>
      </c>
      <c r="N22" s="34">
        <v>56000000</v>
      </c>
      <c r="O22" s="34">
        <f>+IFERROR(VLOOKUP(I22,Precio_Fasecolda!A:C,3,FALSE),IFERROR(VLOOKUP(I22,Precio_Fasecolda!B:C,2,FALSE),N22))</f>
        <v>56000000</v>
      </c>
      <c r="P22" s="34">
        <f t="shared" si="2"/>
        <v>0</v>
      </c>
      <c r="Q22" s="33" t="s">
        <v>107</v>
      </c>
      <c r="R22" s="28" t="s">
        <v>2415</v>
      </c>
      <c r="S22" s="28" t="s">
        <v>112</v>
      </c>
      <c r="T22" s="28" t="s">
        <v>107</v>
      </c>
      <c r="U22" s="28" t="s">
        <v>107</v>
      </c>
      <c r="V22" s="42" t="s">
        <v>107</v>
      </c>
      <c r="W22" s="28" t="s">
        <v>107</v>
      </c>
      <c r="X22" s="28" t="s">
        <v>107</v>
      </c>
      <c r="Y22" s="28" t="str">
        <f t="shared" si="3"/>
        <v>N.A.</v>
      </c>
      <c r="Z22" s="292">
        <f t="shared" si="0"/>
        <v>54320000</v>
      </c>
      <c r="AA22" s="28" cm="1">
        <f t="array" aca="1" ref="AA22" ca="1">_xlfn.IFS(DK22&lt;$DK$4,1,AND(DK22&gt;=$DK$4,DK22&lt;=$AA$4),2,DK22&gt;$AA$4,3)</f>
        <v>2</v>
      </c>
      <c r="AB22" s="28" t="s">
        <v>2335</v>
      </c>
      <c r="AC22" s="28" t="str" cm="1">
        <f t="array" ref="AC22">IF(AB22="PERCENTIL 30","",_xlfn.IFS(DK22&lt;$AC$4,1,DK22&gt;$AC$4,2))</f>
        <v/>
      </c>
      <c r="AD22" s="28" t="str">
        <f>+IFERROR(VLOOKUP(_xlfn.TEXTJOIN("_", FALSE, C22:E22), BD_Perc!$A:$O, 15, FALSE),"Segmentación no encontrada o vehículo inactivo")</f>
        <v>PERCENTIL 30-70</v>
      </c>
      <c r="AE22" s="28" t="str" cm="1">
        <f t="array" ref="AE22">_xlfn.IFS(
    AD22 = "PERCENTIL 50",
    _xlfn.IFS(
        BD!DK22 &lt; VLOOKUP(_xlfn.TEXTJOIN("_", FALSE, C22:E22), BD_Perc!$A:$O, 11, FALSE), "Intervalo de precio 1",
        BD!DK22 &gt;= VLOOKUP(_xlfn.TEXTJOIN("_", FALSE, C22:E22), BD_Perc!$A:$O, 11, FALSE), "Intervalo de precio 2"
    ),
    AD22 = "PERCENTIL 30-70",
    _xlfn.IFS(
        BD!DK22 &lt; VLOOKUP(_xlfn.TEXTJOIN("_", FALSE, C22:E22), BD_Perc!$A:$O, 6, FALSE), "Intervalo de precio 1",
        BD!DK22 &lt; VLOOKUP(_xlfn.TEXTJOIN("_", FALSE, C22:E22), BD_Perc!$A:$O, 7, FALSE), "Intervalo de precio 2",
        BD!DK22 &gt;= VLOOKUP(_xlfn.TEXTJOIN("_", FALSE, C22:E22), BD_Perc!$A:$O, 7, FALSE), "Intervalo de precio 3"
    ),
    AD22="Segmentación no encontrada o vehículo inactivo","Segmentación no encontrada o vehículo inactivo"
)</f>
        <v>Intervalo de precio 1</v>
      </c>
      <c r="AF22" s="35" t="s">
        <v>2412</v>
      </c>
      <c r="AG22" s="35" t="b">
        <f t="shared" si="4"/>
        <v>1</v>
      </c>
      <c r="AH22" s="323">
        <v>0.03</v>
      </c>
      <c r="AI22" s="323">
        <v>0.03</v>
      </c>
      <c r="AJ22" s="323">
        <v>0.04</v>
      </c>
      <c r="AK22" s="323">
        <v>0.05</v>
      </c>
      <c r="AL22" s="323">
        <v>0.06</v>
      </c>
      <c r="AM22" s="323">
        <v>7.0000000000000007E-2</v>
      </c>
      <c r="AN22" s="28" t="s">
        <v>113</v>
      </c>
      <c r="AO22" s="28" t="s">
        <v>113</v>
      </c>
      <c r="AP22" s="28" t="s">
        <v>113</v>
      </c>
      <c r="AQ22" s="45">
        <v>1</v>
      </c>
      <c r="AR22" s="38">
        <v>8689479</v>
      </c>
      <c r="AS22" s="38">
        <v>592663</v>
      </c>
      <c r="AT22" s="38">
        <v>709041</v>
      </c>
      <c r="AU22" s="38">
        <v>0</v>
      </c>
      <c r="AV22" s="38">
        <v>0</v>
      </c>
      <c r="AW22" s="38">
        <v>7360484</v>
      </c>
      <c r="AX22" s="38">
        <v>0</v>
      </c>
      <c r="AY22" s="38">
        <v>1247819</v>
      </c>
      <c r="AZ22" s="38">
        <v>901159</v>
      </c>
      <c r="BA22" s="38">
        <v>545921</v>
      </c>
      <c r="BB22" s="38">
        <v>0</v>
      </c>
      <c r="BC22" s="38">
        <v>0</v>
      </c>
      <c r="BD22" s="38">
        <v>0</v>
      </c>
      <c r="BE22" s="38">
        <v>0</v>
      </c>
      <c r="BF22" s="38">
        <v>0</v>
      </c>
      <c r="BG22" s="38">
        <v>3039785</v>
      </c>
      <c r="BH22" s="38">
        <v>0</v>
      </c>
      <c r="BI22" s="38">
        <v>1929440</v>
      </c>
      <c r="BJ22" s="38">
        <v>1972991</v>
      </c>
      <c r="BK22" s="38">
        <v>920266</v>
      </c>
      <c r="BL22" s="38">
        <v>1279014</v>
      </c>
      <c r="BM22" s="38">
        <v>171576</v>
      </c>
      <c r="BN22" s="38" t="s">
        <v>107</v>
      </c>
      <c r="BO22" s="38">
        <v>0</v>
      </c>
      <c r="BP22" s="38" t="s">
        <v>107</v>
      </c>
      <c r="BQ22" s="38">
        <v>70190</v>
      </c>
      <c r="BR22" s="38">
        <v>1668957</v>
      </c>
      <c r="BS22" s="38" t="s">
        <v>107</v>
      </c>
      <c r="BT22" s="38">
        <v>0</v>
      </c>
      <c r="BU22" s="38">
        <v>0</v>
      </c>
      <c r="BV22" s="38" t="s">
        <v>107</v>
      </c>
      <c r="BW22" s="38">
        <v>7018979</v>
      </c>
      <c r="BX22" s="38">
        <v>117607</v>
      </c>
      <c r="BY22" s="38">
        <v>0</v>
      </c>
      <c r="BZ22" s="38">
        <v>0</v>
      </c>
      <c r="CA22" s="38">
        <v>0</v>
      </c>
      <c r="CB22" s="38">
        <v>701898</v>
      </c>
      <c r="CC22" s="330">
        <v>0</v>
      </c>
      <c r="CD22" s="38">
        <v>0</v>
      </c>
      <c r="CE22" s="38">
        <v>0</v>
      </c>
      <c r="CF22" s="38">
        <v>0</v>
      </c>
      <c r="CG22" s="38">
        <v>0</v>
      </c>
      <c r="CH22" s="41" t="s">
        <v>114</v>
      </c>
      <c r="CI22" s="41" t="s">
        <v>114</v>
      </c>
      <c r="CJ22" s="41" t="s">
        <v>114</v>
      </c>
      <c r="CK22" s="41" t="s">
        <v>114</v>
      </c>
      <c r="CL22" s="41" t="s">
        <v>113</v>
      </c>
      <c r="CM22" s="41" t="s">
        <v>114</v>
      </c>
      <c r="CN22" s="41" t="s">
        <v>114</v>
      </c>
      <c r="CO22" s="42" t="s">
        <v>107</v>
      </c>
      <c r="CP22" s="29" t="s">
        <v>107</v>
      </c>
      <c r="CQ22" s="29" t="s">
        <v>107</v>
      </c>
      <c r="CR22" s="29" t="s">
        <v>107</v>
      </c>
      <c r="CS22" s="29" t="s">
        <v>107</v>
      </c>
      <c r="CT22" s="29" t="s">
        <v>107</v>
      </c>
      <c r="CU22" s="29" t="s">
        <v>107</v>
      </c>
      <c r="CV22" s="29" t="s">
        <v>107</v>
      </c>
      <c r="CW22" s="29" t="s">
        <v>107</v>
      </c>
      <c r="CX22" s="29" t="s">
        <v>107</v>
      </c>
      <c r="CY22" s="29" t="s">
        <v>107</v>
      </c>
      <c r="CZ22" s="29" t="s">
        <v>107</v>
      </c>
      <c r="DA22" s="29" t="s">
        <v>107</v>
      </c>
      <c r="DB22" s="29" t="s">
        <v>107</v>
      </c>
      <c r="DC22" s="29" t="s">
        <v>107</v>
      </c>
      <c r="DD22" s="332">
        <v>4640325</v>
      </c>
      <c r="DE22" s="43">
        <v>0</v>
      </c>
      <c r="DF22" s="390">
        <v>0</v>
      </c>
      <c r="DG22" s="310">
        <v>45698</v>
      </c>
      <c r="DH22" s="203" t="s">
        <v>2495</v>
      </c>
      <c r="DI22" s="279" t="str" cm="1">
        <f t="array" ref="DI22">+IF(AND(C22&lt;&gt;"Vehículos Eléctricos",C22&lt;&gt;"Vehículos Híbridos",AD22="PERCENTIL 50"),
     IF(VLOOKUP(_xlfn.TEXTJOIN("_",FALSE,C22:E22),BD_Perc!$A:$P,_xlfn.IFS(BD!AE22="Intervalo de precio 1",12,BD!AE22="Intervalo de precio 2",13),FALSE)&lt;=1,
     VLOOKUP(_xlfn.TEXTJOIN("_",FALSE,C22:E22),BD_Perc!$A:$P,16,FALSE),"Ok P50"),
     "Ok P30/70 ó Híbrido/Eléctrico")</f>
        <v>Ok P30/70 ó Híbrido/Eléctrico</v>
      </c>
      <c r="DJ22" s="279" t="str">
        <f t="shared" si="1"/>
        <v>Vehículos Convencionales_Automóviles_Hatchback</v>
      </c>
      <c r="DK22" s="331">
        <f t="shared" si="5"/>
        <v>54320000</v>
      </c>
      <c r="DL22" s="326"/>
    </row>
    <row r="23" spans="1:116" ht="25.5">
      <c r="A23" s="28">
        <v>18</v>
      </c>
      <c r="B23" s="29" t="s">
        <v>149</v>
      </c>
      <c r="C23" s="29" t="s">
        <v>0</v>
      </c>
      <c r="D23" s="29" t="s">
        <v>105</v>
      </c>
      <c r="E23" s="42" t="s">
        <v>106</v>
      </c>
      <c r="F23" s="42" t="s">
        <v>107</v>
      </c>
      <c r="G23" s="30" t="s">
        <v>155</v>
      </c>
      <c r="H23" s="42" t="s">
        <v>151</v>
      </c>
      <c r="I23" s="28">
        <v>6401236</v>
      </c>
      <c r="J23" s="28" t="s">
        <v>156</v>
      </c>
      <c r="K23" s="31" t="s">
        <v>127</v>
      </c>
      <c r="L23" s="32">
        <v>106</v>
      </c>
      <c r="M23" s="33" t="s">
        <v>107</v>
      </c>
      <c r="N23" s="34">
        <v>58100000</v>
      </c>
      <c r="O23" s="34">
        <f>+IFERROR(VLOOKUP(I23,Precio_Fasecolda!A:C,3,FALSE),IFERROR(VLOOKUP(I23,Precio_Fasecolda!B:C,2,FALSE),N23))</f>
        <v>58100000</v>
      </c>
      <c r="P23" s="34">
        <f t="shared" si="2"/>
        <v>0</v>
      </c>
      <c r="Q23" s="33" t="s">
        <v>107</v>
      </c>
      <c r="R23" s="28" t="s">
        <v>2415</v>
      </c>
      <c r="S23" s="28" t="s">
        <v>112</v>
      </c>
      <c r="T23" s="28" t="s">
        <v>107</v>
      </c>
      <c r="U23" s="28" t="s">
        <v>107</v>
      </c>
      <c r="V23" s="42" t="s">
        <v>107</v>
      </c>
      <c r="W23" s="28" t="s">
        <v>107</v>
      </c>
      <c r="X23" s="28" t="s">
        <v>107</v>
      </c>
      <c r="Y23" s="28" t="str">
        <f t="shared" si="3"/>
        <v>N.A.</v>
      </c>
      <c r="Z23" s="292">
        <f t="shared" si="0"/>
        <v>56357000</v>
      </c>
      <c r="AA23" s="28" cm="1">
        <f t="array" aca="1" ref="AA23" ca="1">_xlfn.IFS(DK23&lt;$DK$4,1,AND(DK23&gt;=$DK$4,DK23&lt;=$AA$4),2,DK23&gt;$AA$4,3)</f>
        <v>2</v>
      </c>
      <c r="AB23" s="28" t="s">
        <v>2335</v>
      </c>
      <c r="AC23" s="28" t="str" cm="1">
        <f t="array" ref="AC23">IF(AB23="PERCENTIL 30","",_xlfn.IFS(DK23&lt;$AC$4,1,DK23&gt;$AC$4,2))</f>
        <v/>
      </c>
      <c r="AD23" s="28" t="str">
        <f>+IFERROR(VLOOKUP(_xlfn.TEXTJOIN("_", FALSE, C23:E23), BD_Perc!$A:$O, 15, FALSE),"Segmentación no encontrada o vehículo inactivo")</f>
        <v>PERCENTIL 30-70</v>
      </c>
      <c r="AE23" s="28" t="str" cm="1">
        <f t="array" ref="AE23">_xlfn.IFS(
    AD23 = "PERCENTIL 50",
    _xlfn.IFS(
        BD!DK23 &lt; VLOOKUP(_xlfn.TEXTJOIN("_", FALSE, C23:E23), BD_Perc!$A:$O, 11, FALSE), "Intervalo de precio 1",
        BD!DK23 &gt;= VLOOKUP(_xlfn.TEXTJOIN("_", FALSE, C23:E23), BD_Perc!$A:$O, 11, FALSE), "Intervalo de precio 2"
    ),
    AD23 = "PERCENTIL 30-70",
    _xlfn.IFS(
        BD!DK23 &lt; VLOOKUP(_xlfn.TEXTJOIN("_", FALSE, C23:E23), BD_Perc!$A:$O, 6, FALSE), "Intervalo de precio 1",
        BD!DK23 &lt; VLOOKUP(_xlfn.TEXTJOIN("_", FALSE, C23:E23), BD_Perc!$A:$O, 7, FALSE), "Intervalo de precio 2",
        BD!DK23 &gt;= VLOOKUP(_xlfn.TEXTJOIN("_", FALSE, C23:E23), BD_Perc!$A:$O, 7, FALSE), "Intervalo de precio 3"
    ),
    AD23="Segmentación no encontrada o vehículo inactivo","Segmentación no encontrada o vehículo inactivo"
)</f>
        <v>Intervalo de precio 1</v>
      </c>
      <c r="AF23" s="35" t="s">
        <v>2412</v>
      </c>
      <c r="AG23" s="35" t="b">
        <f t="shared" si="4"/>
        <v>1</v>
      </c>
      <c r="AH23" s="323">
        <v>0.03</v>
      </c>
      <c r="AI23" s="323">
        <v>0.03</v>
      </c>
      <c r="AJ23" s="323">
        <v>0.03</v>
      </c>
      <c r="AK23" s="323">
        <v>3.5000000000000003E-2</v>
      </c>
      <c r="AL23" s="323">
        <v>3.5000000000000003E-2</v>
      </c>
      <c r="AM23" s="323">
        <v>0.04</v>
      </c>
      <c r="AN23" s="28" t="s">
        <v>113</v>
      </c>
      <c r="AO23" s="28" t="s">
        <v>113</v>
      </c>
      <c r="AP23" s="28" t="s">
        <v>113</v>
      </c>
      <c r="AQ23" s="45">
        <v>1</v>
      </c>
      <c r="AR23" s="38">
        <v>8689479</v>
      </c>
      <c r="AS23" s="38">
        <v>592663</v>
      </c>
      <c r="AT23" s="38">
        <v>709041</v>
      </c>
      <c r="AU23" s="38">
        <v>0</v>
      </c>
      <c r="AV23" s="38">
        <v>0</v>
      </c>
      <c r="AW23" s="38">
        <v>7360484</v>
      </c>
      <c r="AX23" s="38">
        <v>0</v>
      </c>
      <c r="AY23" s="38">
        <v>1247819</v>
      </c>
      <c r="AZ23" s="38">
        <v>901159</v>
      </c>
      <c r="BA23" s="38">
        <v>545921</v>
      </c>
      <c r="BB23" s="38">
        <v>0</v>
      </c>
      <c r="BC23" s="38">
        <v>0</v>
      </c>
      <c r="BD23" s="38">
        <v>0</v>
      </c>
      <c r="BE23" s="38">
        <v>0</v>
      </c>
      <c r="BF23" s="38">
        <v>0</v>
      </c>
      <c r="BG23" s="38">
        <v>3039785</v>
      </c>
      <c r="BH23" s="38">
        <v>0</v>
      </c>
      <c r="BI23" s="38">
        <v>1929440</v>
      </c>
      <c r="BJ23" s="38">
        <v>1972991</v>
      </c>
      <c r="BK23" s="38">
        <v>920266</v>
      </c>
      <c r="BL23" s="38">
        <v>1279014</v>
      </c>
      <c r="BM23" s="38">
        <v>171576</v>
      </c>
      <c r="BN23" s="38" t="s">
        <v>107</v>
      </c>
      <c r="BO23" s="38">
        <v>0</v>
      </c>
      <c r="BP23" s="38" t="s">
        <v>107</v>
      </c>
      <c r="BQ23" s="38">
        <v>70190</v>
      </c>
      <c r="BR23" s="38">
        <v>1668957</v>
      </c>
      <c r="BS23" s="38" t="s">
        <v>107</v>
      </c>
      <c r="BT23" s="38">
        <v>0</v>
      </c>
      <c r="BU23" s="38">
        <v>0</v>
      </c>
      <c r="BV23" s="38" t="s">
        <v>107</v>
      </c>
      <c r="BW23" s="38">
        <v>7018979</v>
      </c>
      <c r="BX23" s="38">
        <v>117607</v>
      </c>
      <c r="BY23" s="38">
        <v>0</v>
      </c>
      <c r="BZ23" s="38">
        <v>0</v>
      </c>
      <c r="CA23" s="38">
        <v>0</v>
      </c>
      <c r="CB23" s="38">
        <v>701898</v>
      </c>
      <c r="CC23" s="330">
        <v>0</v>
      </c>
      <c r="CD23" s="38">
        <v>0</v>
      </c>
      <c r="CE23" s="38">
        <v>0</v>
      </c>
      <c r="CF23" s="38">
        <v>0</v>
      </c>
      <c r="CG23" s="38">
        <v>0</v>
      </c>
      <c r="CH23" s="41" t="s">
        <v>114</v>
      </c>
      <c r="CI23" s="41" t="s">
        <v>114</v>
      </c>
      <c r="CJ23" s="41" t="s">
        <v>114</v>
      </c>
      <c r="CK23" s="41" t="s">
        <v>114</v>
      </c>
      <c r="CL23" s="41" t="s">
        <v>113</v>
      </c>
      <c r="CM23" s="41" t="s">
        <v>114</v>
      </c>
      <c r="CN23" s="41" t="s">
        <v>114</v>
      </c>
      <c r="CO23" s="42" t="s">
        <v>107</v>
      </c>
      <c r="CP23" s="29" t="s">
        <v>107</v>
      </c>
      <c r="CQ23" s="29" t="s">
        <v>107</v>
      </c>
      <c r="CR23" s="29" t="s">
        <v>107</v>
      </c>
      <c r="CS23" s="29" t="s">
        <v>107</v>
      </c>
      <c r="CT23" s="29" t="s">
        <v>107</v>
      </c>
      <c r="CU23" s="29" t="s">
        <v>107</v>
      </c>
      <c r="CV23" s="29" t="s">
        <v>107</v>
      </c>
      <c r="CW23" s="29" t="s">
        <v>107</v>
      </c>
      <c r="CX23" s="29" t="s">
        <v>107</v>
      </c>
      <c r="CY23" s="29" t="s">
        <v>107</v>
      </c>
      <c r="CZ23" s="29" t="s">
        <v>107</v>
      </c>
      <c r="DA23" s="29" t="s">
        <v>107</v>
      </c>
      <c r="DB23" s="29" t="s">
        <v>107</v>
      </c>
      <c r="DC23" s="29" t="s">
        <v>107</v>
      </c>
      <c r="DD23" s="332">
        <v>4640325</v>
      </c>
      <c r="DE23" s="43">
        <v>0</v>
      </c>
      <c r="DF23" s="390">
        <v>0</v>
      </c>
      <c r="DG23" s="310">
        <v>45698</v>
      </c>
      <c r="DH23" s="203" t="s">
        <v>2495</v>
      </c>
      <c r="DI23" s="279" t="str" cm="1">
        <f t="array" ref="DI23">+IF(AND(C23&lt;&gt;"Vehículos Eléctricos",C23&lt;&gt;"Vehículos Híbridos",AD23="PERCENTIL 50"),
     IF(VLOOKUP(_xlfn.TEXTJOIN("_",FALSE,C23:E23),BD_Perc!$A:$P,_xlfn.IFS(BD!AE23="Intervalo de precio 1",12,BD!AE23="Intervalo de precio 2",13),FALSE)&lt;=1,
     VLOOKUP(_xlfn.TEXTJOIN("_",FALSE,C23:E23),BD_Perc!$A:$P,16,FALSE),"Ok P50"),
     "Ok P30/70 ó Híbrido/Eléctrico")</f>
        <v>Ok P30/70 ó Híbrido/Eléctrico</v>
      </c>
      <c r="DJ23" s="279" t="str">
        <f t="shared" si="1"/>
        <v>Vehículos Convencionales_Automóviles_Hatchback</v>
      </c>
      <c r="DK23" s="331">
        <f t="shared" si="5"/>
        <v>56357000</v>
      </c>
      <c r="DL23" s="326"/>
    </row>
    <row r="24" spans="1:116" ht="25.5">
      <c r="A24" s="28">
        <v>19</v>
      </c>
      <c r="B24" s="29" t="s">
        <v>149</v>
      </c>
      <c r="C24" s="29" t="s">
        <v>0</v>
      </c>
      <c r="D24" s="29" t="s">
        <v>105</v>
      </c>
      <c r="E24" s="42" t="s">
        <v>106</v>
      </c>
      <c r="F24" s="42" t="s">
        <v>107</v>
      </c>
      <c r="G24" s="30" t="s">
        <v>157</v>
      </c>
      <c r="H24" s="42" t="s">
        <v>151</v>
      </c>
      <c r="I24" s="28">
        <v>6401235</v>
      </c>
      <c r="J24" s="28" t="s">
        <v>158</v>
      </c>
      <c r="K24" s="31" t="s">
        <v>127</v>
      </c>
      <c r="L24" s="32">
        <v>106</v>
      </c>
      <c r="M24" s="33" t="s">
        <v>107</v>
      </c>
      <c r="N24" s="34">
        <v>59900000</v>
      </c>
      <c r="O24" s="34">
        <f>+IFERROR(VLOOKUP(I24,Precio_Fasecolda!A:C,3,FALSE),IFERROR(VLOOKUP(I24,Precio_Fasecolda!B:C,2,FALSE),N24))</f>
        <v>59900000</v>
      </c>
      <c r="P24" s="34">
        <f t="shared" si="2"/>
        <v>0</v>
      </c>
      <c r="Q24" s="33" t="s">
        <v>107</v>
      </c>
      <c r="R24" s="28" t="s">
        <v>130</v>
      </c>
      <c r="S24" s="28" t="s">
        <v>112</v>
      </c>
      <c r="T24" s="28" t="s">
        <v>107</v>
      </c>
      <c r="U24" s="28" t="s">
        <v>107</v>
      </c>
      <c r="V24" s="42" t="s">
        <v>107</v>
      </c>
      <c r="W24" s="28" t="s">
        <v>107</v>
      </c>
      <c r="X24" s="28" t="s">
        <v>107</v>
      </c>
      <c r="Y24" s="28" t="str">
        <f t="shared" si="3"/>
        <v>N.A.</v>
      </c>
      <c r="Z24" s="292">
        <f t="shared" si="0"/>
        <v>57504000</v>
      </c>
      <c r="AA24" s="28" cm="1">
        <f t="array" aca="1" ref="AA24" ca="1">_xlfn.IFS(DK24&lt;$DK$4,1,AND(DK24&gt;=$DK$4,DK24&lt;=$AA$4),2,DK24&gt;$AA$4,3)</f>
        <v>2</v>
      </c>
      <c r="AB24" s="28" t="s">
        <v>2335</v>
      </c>
      <c r="AC24" s="28" t="str" cm="1">
        <f t="array" ref="AC24">IF(AB24="PERCENTIL 30","",_xlfn.IFS(DK24&lt;$AC$4,1,DK24&gt;$AC$4,2))</f>
        <v/>
      </c>
      <c r="AD24" s="28" t="str">
        <f>+IFERROR(VLOOKUP(_xlfn.TEXTJOIN("_", FALSE, C24:E24), BD_Perc!$A:$O, 15, FALSE),"Segmentación no encontrada o vehículo inactivo")</f>
        <v>PERCENTIL 30-70</v>
      </c>
      <c r="AE24" s="28" t="str" cm="1">
        <f t="array" ref="AE24">_xlfn.IFS(
    AD24 = "PERCENTIL 50",
    _xlfn.IFS(
        BD!DK24 &lt; VLOOKUP(_xlfn.TEXTJOIN("_", FALSE, C24:E24), BD_Perc!$A:$O, 11, FALSE), "Intervalo de precio 1",
        BD!DK24 &gt;= VLOOKUP(_xlfn.TEXTJOIN("_", FALSE, C24:E24), BD_Perc!$A:$O, 11, FALSE), "Intervalo de precio 2"
    ),
    AD24 = "PERCENTIL 30-70",
    _xlfn.IFS(
        BD!DK24 &lt; VLOOKUP(_xlfn.TEXTJOIN("_", FALSE, C24:E24), BD_Perc!$A:$O, 6, FALSE), "Intervalo de precio 1",
        BD!DK24 &lt; VLOOKUP(_xlfn.TEXTJOIN("_", FALSE, C24:E24), BD_Perc!$A:$O, 7, FALSE), "Intervalo de precio 2",
        BD!DK24 &gt;= VLOOKUP(_xlfn.TEXTJOIN("_", FALSE, C24:E24), BD_Perc!$A:$O, 7, FALSE), "Intervalo de precio 3"
    ),
    AD24="Segmentación no encontrada o vehículo inactivo","Segmentación no encontrada o vehículo inactivo"
)</f>
        <v>Intervalo de precio 1</v>
      </c>
      <c r="AF24" s="35" t="s">
        <v>2412</v>
      </c>
      <c r="AG24" s="35" t="b">
        <f t="shared" si="4"/>
        <v>1</v>
      </c>
      <c r="AH24" s="323">
        <v>0.04</v>
      </c>
      <c r="AI24" s="323">
        <v>0.04</v>
      </c>
      <c r="AJ24" s="323">
        <v>0.04</v>
      </c>
      <c r="AK24" s="323">
        <v>0.05</v>
      </c>
      <c r="AL24" s="323">
        <v>0.05</v>
      </c>
      <c r="AM24" s="323">
        <v>0.06</v>
      </c>
      <c r="AN24" s="28" t="s">
        <v>113</v>
      </c>
      <c r="AO24" s="28" t="s">
        <v>113</v>
      </c>
      <c r="AP24" s="28" t="s">
        <v>113</v>
      </c>
      <c r="AQ24" s="45">
        <v>1</v>
      </c>
      <c r="AR24" s="38">
        <v>8689479</v>
      </c>
      <c r="AS24" s="38">
        <v>592663</v>
      </c>
      <c r="AT24" s="38">
        <v>709041</v>
      </c>
      <c r="AU24" s="38">
        <v>0</v>
      </c>
      <c r="AV24" s="38">
        <v>0</v>
      </c>
      <c r="AW24" s="38">
        <v>7360484</v>
      </c>
      <c r="AX24" s="38">
        <v>0</v>
      </c>
      <c r="AY24" s="38">
        <v>1247819</v>
      </c>
      <c r="AZ24" s="38">
        <v>901159</v>
      </c>
      <c r="BA24" s="38">
        <v>545921</v>
      </c>
      <c r="BB24" s="38">
        <v>0</v>
      </c>
      <c r="BC24" s="38">
        <v>0</v>
      </c>
      <c r="BD24" s="38">
        <v>0</v>
      </c>
      <c r="BE24" s="38">
        <v>0</v>
      </c>
      <c r="BF24" s="38">
        <v>0</v>
      </c>
      <c r="BG24" s="38">
        <v>3039785</v>
      </c>
      <c r="BH24" s="38">
        <v>0</v>
      </c>
      <c r="BI24" s="38">
        <v>1929440</v>
      </c>
      <c r="BJ24" s="38">
        <v>1972991</v>
      </c>
      <c r="BK24" s="38">
        <v>920266</v>
      </c>
      <c r="BL24" s="38">
        <v>1279014</v>
      </c>
      <c r="BM24" s="38">
        <v>171576</v>
      </c>
      <c r="BN24" s="38" t="s">
        <v>107</v>
      </c>
      <c r="BO24" s="38">
        <v>0</v>
      </c>
      <c r="BP24" s="38" t="s">
        <v>107</v>
      </c>
      <c r="BQ24" s="38">
        <v>70190</v>
      </c>
      <c r="BR24" s="38">
        <v>1668957</v>
      </c>
      <c r="BS24" s="38" t="s">
        <v>107</v>
      </c>
      <c r="BT24" s="38">
        <v>0</v>
      </c>
      <c r="BU24" s="38">
        <v>0</v>
      </c>
      <c r="BV24" s="38" t="s">
        <v>107</v>
      </c>
      <c r="BW24" s="38">
        <v>7018979</v>
      </c>
      <c r="BX24" s="38">
        <v>117607</v>
      </c>
      <c r="BY24" s="38">
        <v>0</v>
      </c>
      <c r="BZ24" s="38">
        <v>0</v>
      </c>
      <c r="CA24" s="38">
        <v>0</v>
      </c>
      <c r="CB24" s="38">
        <v>701898</v>
      </c>
      <c r="CC24" s="330">
        <v>0</v>
      </c>
      <c r="CD24" s="38">
        <v>0</v>
      </c>
      <c r="CE24" s="38">
        <v>0</v>
      </c>
      <c r="CF24" s="38">
        <v>0</v>
      </c>
      <c r="CG24" s="38">
        <v>0</v>
      </c>
      <c r="CH24" s="41" t="s">
        <v>114</v>
      </c>
      <c r="CI24" s="41" t="s">
        <v>114</v>
      </c>
      <c r="CJ24" s="41" t="s">
        <v>114</v>
      </c>
      <c r="CK24" s="41" t="s">
        <v>114</v>
      </c>
      <c r="CL24" s="41" t="s">
        <v>113</v>
      </c>
      <c r="CM24" s="41" t="s">
        <v>114</v>
      </c>
      <c r="CN24" s="41" t="s">
        <v>114</v>
      </c>
      <c r="CO24" s="42" t="s">
        <v>107</v>
      </c>
      <c r="CP24" s="29" t="s">
        <v>107</v>
      </c>
      <c r="CQ24" s="29" t="s">
        <v>107</v>
      </c>
      <c r="CR24" s="29" t="s">
        <v>107</v>
      </c>
      <c r="CS24" s="29" t="s">
        <v>107</v>
      </c>
      <c r="CT24" s="29" t="s">
        <v>107</v>
      </c>
      <c r="CU24" s="29" t="s">
        <v>107</v>
      </c>
      <c r="CV24" s="29" t="s">
        <v>107</v>
      </c>
      <c r="CW24" s="29" t="s">
        <v>107</v>
      </c>
      <c r="CX24" s="29" t="s">
        <v>107</v>
      </c>
      <c r="CY24" s="29" t="s">
        <v>107</v>
      </c>
      <c r="CZ24" s="29" t="s">
        <v>107</v>
      </c>
      <c r="DA24" s="29" t="s">
        <v>107</v>
      </c>
      <c r="DB24" s="29" t="s">
        <v>107</v>
      </c>
      <c r="DC24" s="29" t="s">
        <v>107</v>
      </c>
      <c r="DD24" s="332">
        <v>4991274</v>
      </c>
      <c r="DE24" s="43">
        <v>0</v>
      </c>
      <c r="DF24" s="390">
        <v>0</v>
      </c>
      <c r="DG24" s="310">
        <v>45698</v>
      </c>
      <c r="DH24" s="203" t="s">
        <v>2495</v>
      </c>
      <c r="DI24" s="279" t="str" cm="1">
        <f t="array" ref="DI24">+IF(AND(C24&lt;&gt;"Vehículos Eléctricos",C24&lt;&gt;"Vehículos Híbridos",AD24="PERCENTIL 50"),
     IF(VLOOKUP(_xlfn.TEXTJOIN("_",FALSE,C24:E24),BD_Perc!$A:$P,_xlfn.IFS(BD!AE24="Intervalo de precio 1",12,BD!AE24="Intervalo de precio 2",13),FALSE)&lt;=1,
     VLOOKUP(_xlfn.TEXTJOIN("_",FALSE,C24:E24),BD_Perc!$A:$P,16,FALSE),"Ok P50"),
     "Ok P30/70 ó Híbrido/Eléctrico")</f>
        <v>Ok P30/70 ó Híbrido/Eléctrico</v>
      </c>
      <c r="DJ24" s="279" t="str">
        <f t="shared" si="1"/>
        <v>Vehículos Convencionales_Automóviles_Hatchback</v>
      </c>
      <c r="DK24" s="331">
        <f t="shared" si="5"/>
        <v>57504000</v>
      </c>
      <c r="DL24" s="326"/>
    </row>
    <row r="25" spans="1:116" ht="25.5">
      <c r="A25" s="28">
        <v>20</v>
      </c>
      <c r="B25" s="29" t="s">
        <v>149</v>
      </c>
      <c r="C25" s="29" t="s">
        <v>0</v>
      </c>
      <c r="D25" s="29" t="s">
        <v>105</v>
      </c>
      <c r="E25" s="42" t="s">
        <v>106</v>
      </c>
      <c r="F25" s="42" t="s">
        <v>107</v>
      </c>
      <c r="G25" s="30" t="s">
        <v>159</v>
      </c>
      <c r="H25" s="42" t="s">
        <v>151</v>
      </c>
      <c r="I25" s="28">
        <v>6401237</v>
      </c>
      <c r="J25" s="28" t="s">
        <v>160</v>
      </c>
      <c r="K25" s="31" t="s">
        <v>127</v>
      </c>
      <c r="L25" s="32">
        <v>106</v>
      </c>
      <c r="M25" s="33" t="s">
        <v>107</v>
      </c>
      <c r="N25" s="34">
        <v>61000000</v>
      </c>
      <c r="O25" s="34">
        <f>+IFERROR(VLOOKUP(I25,Precio_Fasecolda!A:C,3,FALSE),IFERROR(VLOOKUP(I25,Precio_Fasecolda!B:C,2,FALSE),N25))</f>
        <v>61000000</v>
      </c>
      <c r="P25" s="34">
        <f t="shared" si="2"/>
        <v>0</v>
      </c>
      <c r="Q25" s="33" t="s">
        <v>107</v>
      </c>
      <c r="R25" s="28" t="s">
        <v>2415</v>
      </c>
      <c r="S25" s="28" t="s">
        <v>112</v>
      </c>
      <c r="T25" s="28" t="s">
        <v>107</v>
      </c>
      <c r="U25" s="28" t="s">
        <v>107</v>
      </c>
      <c r="V25" s="42" t="s">
        <v>107</v>
      </c>
      <c r="W25" s="28" t="s">
        <v>107</v>
      </c>
      <c r="X25" s="28" t="s">
        <v>107</v>
      </c>
      <c r="Y25" s="28" t="str">
        <f t="shared" si="3"/>
        <v>N.A.</v>
      </c>
      <c r="Z25" s="292">
        <f t="shared" si="0"/>
        <v>59170000</v>
      </c>
      <c r="AA25" s="28" cm="1">
        <f t="array" aca="1" ref="AA25" ca="1">_xlfn.IFS(DK25&lt;$DK$4,1,AND(DK25&gt;=$DK$4,DK25&lt;=$AA$4),2,DK25&gt;$AA$4,3)</f>
        <v>2</v>
      </c>
      <c r="AB25" s="28" t="s">
        <v>2335</v>
      </c>
      <c r="AC25" s="28" t="str" cm="1">
        <f t="array" ref="AC25">IF(AB25="PERCENTIL 30","",_xlfn.IFS(DK25&lt;$AC$4,1,DK25&gt;$AC$4,2))</f>
        <v/>
      </c>
      <c r="AD25" s="28" t="str">
        <f>+IFERROR(VLOOKUP(_xlfn.TEXTJOIN("_", FALSE, C25:E25), BD_Perc!$A:$O, 15, FALSE),"Segmentación no encontrada o vehículo inactivo")</f>
        <v>PERCENTIL 30-70</v>
      </c>
      <c r="AE25" s="28" t="str" cm="1">
        <f t="array" ref="AE25">_xlfn.IFS(
    AD25 = "PERCENTIL 50",
    _xlfn.IFS(
        BD!DK25 &lt; VLOOKUP(_xlfn.TEXTJOIN("_", FALSE, C25:E25), BD_Perc!$A:$O, 11, FALSE), "Intervalo de precio 1",
        BD!DK25 &gt;= VLOOKUP(_xlfn.TEXTJOIN("_", FALSE, C25:E25), BD_Perc!$A:$O, 11, FALSE), "Intervalo de precio 2"
    ),
    AD25 = "PERCENTIL 30-70",
    _xlfn.IFS(
        BD!DK25 &lt; VLOOKUP(_xlfn.TEXTJOIN("_", FALSE, C25:E25), BD_Perc!$A:$O, 6, FALSE), "Intervalo de precio 1",
        BD!DK25 &lt; VLOOKUP(_xlfn.TEXTJOIN("_", FALSE, C25:E25), BD_Perc!$A:$O, 7, FALSE), "Intervalo de precio 2",
        BD!DK25 &gt;= VLOOKUP(_xlfn.TEXTJOIN("_", FALSE, C25:E25), BD_Perc!$A:$O, 7, FALSE), "Intervalo de precio 3"
    ),
    AD25="Segmentación no encontrada o vehículo inactivo","Segmentación no encontrada o vehículo inactivo"
)</f>
        <v>Intervalo de precio 1</v>
      </c>
      <c r="AF25" s="35" t="s">
        <v>2412</v>
      </c>
      <c r="AG25" s="35" t="b">
        <f t="shared" si="4"/>
        <v>1</v>
      </c>
      <c r="AH25" s="323">
        <v>0.03</v>
      </c>
      <c r="AI25" s="323">
        <v>0.03</v>
      </c>
      <c r="AJ25" s="323">
        <v>0.03</v>
      </c>
      <c r="AK25" s="323">
        <v>3.5000000000000003E-2</v>
      </c>
      <c r="AL25" s="323">
        <v>3.5000000000000003E-2</v>
      </c>
      <c r="AM25" s="323">
        <v>0.04</v>
      </c>
      <c r="AN25" s="28" t="s">
        <v>113</v>
      </c>
      <c r="AO25" s="28" t="s">
        <v>113</v>
      </c>
      <c r="AP25" s="28" t="s">
        <v>113</v>
      </c>
      <c r="AQ25" s="45">
        <v>1</v>
      </c>
      <c r="AR25" s="38">
        <v>8689479</v>
      </c>
      <c r="AS25" s="38">
        <v>592663</v>
      </c>
      <c r="AT25" s="38">
        <v>709041</v>
      </c>
      <c r="AU25" s="38">
        <v>0</v>
      </c>
      <c r="AV25" s="38">
        <v>0</v>
      </c>
      <c r="AW25" s="38">
        <v>7360484</v>
      </c>
      <c r="AX25" s="38">
        <v>0</v>
      </c>
      <c r="AY25" s="38">
        <v>0</v>
      </c>
      <c r="AZ25" s="38">
        <v>901159</v>
      </c>
      <c r="BA25" s="38">
        <v>545921</v>
      </c>
      <c r="BB25" s="38">
        <v>0</v>
      </c>
      <c r="BC25" s="38">
        <v>0</v>
      </c>
      <c r="BD25" s="38">
        <v>0</v>
      </c>
      <c r="BE25" s="38">
        <v>0</v>
      </c>
      <c r="BF25" s="38">
        <v>0</v>
      </c>
      <c r="BG25" s="38">
        <v>3039785</v>
      </c>
      <c r="BH25" s="38">
        <v>0</v>
      </c>
      <c r="BI25" s="38">
        <v>1929440</v>
      </c>
      <c r="BJ25" s="38">
        <v>1972991</v>
      </c>
      <c r="BK25" s="38">
        <v>920266</v>
      </c>
      <c r="BL25" s="38">
        <v>1279014</v>
      </c>
      <c r="BM25" s="38">
        <v>171576</v>
      </c>
      <c r="BN25" s="38" t="s">
        <v>107</v>
      </c>
      <c r="BO25" s="38">
        <v>0</v>
      </c>
      <c r="BP25" s="38" t="s">
        <v>107</v>
      </c>
      <c r="BQ25" s="38">
        <v>70190</v>
      </c>
      <c r="BR25" s="38">
        <v>1668957</v>
      </c>
      <c r="BS25" s="38" t="s">
        <v>107</v>
      </c>
      <c r="BT25" s="38">
        <v>0</v>
      </c>
      <c r="BU25" s="38">
        <v>0</v>
      </c>
      <c r="BV25" s="38" t="s">
        <v>107</v>
      </c>
      <c r="BW25" s="38">
        <v>7018979</v>
      </c>
      <c r="BX25" s="38">
        <v>117607</v>
      </c>
      <c r="BY25" s="38">
        <v>0</v>
      </c>
      <c r="BZ25" s="38">
        <v>0</v>
      </c>
      <c r="CA25" s="38">
        <v>0</v>
      </c>
      <c r="CB25" s="38">
        <v>701898</v>
      </c>
      <c r="CC25" s="330">
        <v>0</v>
      </c>
      <c r="CD25" s="38">
        <v>0</v>
      </c>
      <c r="CE25" s="38">
        <v>0</v>
      </c>
      <c r="CF25" s="38">
        <v>0</v>
      </c>
      <c r="CG25" s="38">
        <v>0</v>
      </c>
      <c r="CH25" s="41" t="s">
        <v>114</v>
      </c>
      <c r="CI25" s="41" t="s">
        <v>114</v>
      </c>
      <c r="CJ25" s="41" t="s">
        <v>114</v>
      </c>
      <c r="CK25" s="41" t="s">
        <v>114</v>
      </c>
      <c r="CL25" s="41" t="s">
        <v>113</v>
      </c>
      <c r="CM25" s="41" t="s">
        <v>114</v>
      </c>
      <c r="CN25" s="41" t="s">
        <v>114</v>
      </c>
      <c r="CO25" s="42" t="s">
        <v>107</v>
      </c>
      <c r="CP25" s="29" t="s">
        <v>107</v>
      </c>
      <c r="CQ25" s="29" t="s">
        <v>107</v>
      </c>
      <c r="CR25" s="29" t="s">
        <v>107</v>
      </c>
      <c r="CS25" s="29" t="s">
        <v>107</v>
      </c>
      <c r="CT25" s="29" t="s">
        <v>107</v>
      </c>
      <c r="CU25" s="29" t="s">
        <v>107</v>
      </c>
      <c r="CV25" s="29" t="s">
        <v>107</v>
      </c>
      <c r="CW25" s="29" t="s">
        <v>107</v>
      </c>
      <c r="CX25" s="29" t="s">
        <v>107</v>
      </c>
      <c r="CY25" s="29" t="s">
        <v>107</v>
      </c>
      <c r="CZ25" s="29" t="s">
        <v>107</v>
      </c>
      <c r="DA25" s="29" t="s">
        <v>107</v>
      </c>
      <c r="DB25" s="29" t="s">
        <v>107</v>
      </c>
      <c r="DC25" s="29" t="s">
        <v>107</v>
      </c>
      <c r="DD25" s="332">
        <v>4640325</v>
      </c>
      <c r="DE25" s="43">
        <v>0</v>
      </c>
      <c r="DF25" s="390">
        <v>0</v>
      </c>
      <c r="DG25" s="310">
        <v>45698</v>
      </c>
      <c r="DH25" s="203" t="s">
        <v>2495</v>
      </c>
      <c r="DI25" s="279" t="str" cm="1">
        <f t="array" ref="DI25">+IF(AND(C25&lt;&gt;"Vehículos Eléctricos",C25&lt;&gt;"Vehículos Híbridos",AD25="PERCENTIL 50"),
     IF(VLOOKUP(_xlfn.TEXTJOIN("_",FALSE,C25:E25),BD_Perc!$A:$P,_xlfn.IFS(BD!AE25="Intervalo de precio 1",12,BD!AE25="Intervalo de precio 2",13),FALSE)&lt;=1,
     VLOOKUP(_xlfn.TEXTJOIN("_",FALSE,C25:E25),BD_Perc!$A:$P,16,FALSE),"Ok P50"),
     "Ok P30/70 ó Híbrido/Eléctrico")</f>
        <v>Ok P30/70 ó Híbrido/Eléctrico</v>
      </c>
      <c r="DJ25" s="279" t="str">
        <f t="shared" si="1"/>
        <v>Vehículos Convencionales_Automóviles_Hatchback</v>
      </c>
      <c r="DK25" s="331">
        <f t="shared" si="5"/>
        <v>59170000</v>
      </c>
      <c r="DL25" s="326"/>
    </row>
    <row r="26" spans="1:116" ht="25.5">
      <c r="A26" s="28">
        <v>21</v>
      </c>
      <c r="B26" s="29" t="s">
        <v>149</v>
      </c>
      <c r="C26" s="29" t="s">
        <v>0</v>
      </c>
      <c r="D26" s="29" t="s">
        <v>105</v>
      </c>
      <c r="E26" s="42" t="s">
        <v>106</v>
      </c>
      <c r="F26" s="42" t="s">
        <v>107</v>
      </c>
      <c r="G26" s="30" t="s">
        <v>161</v>
      </c>
      <c r="H26" s="42" t="s">
        <v>151</v>
      </c>
      <c r="I26" s="28">
        <v>6401238</v>
      </c>
      <c r="J26" s="28" t="s">
        <v>162</v>
      </c>
      <c r="K26" s="31" t="s">
        <v>127</v>
      </c>
      <c r="L26" s="32">
        <v>106</v>
      </c>
      <c r="M26" s="33" t="s">
        <v>107</v>
      </c>
      <c r="N26" s="34">
        <v>62200000</v>
      </c>
      <c r="O26" s="34">
        <f>+IFERROR(VLOOKUP(I26,Precio_Fasecolda!A:C,3,FALSE),IFERROR(VLOOKUP(I26,Precio_Fasecolda!B:C,2,FALSE),N26))</f>
        <v>62200000</v>
      </c>
      <c r="P26" s="34">
        <f t="shared" si="2"/>
        <v>0</v>
      </c>
      <c r="Q26" s="33" t="s">
        <v>107</v>
      </c>
      <c r="R26" s="28" t="s">
        <v>130</v>
      </c>
      <c r="S26" s="28" t="s">
        <v>112</v>
      </c>
      <c r="T26" s="28" t="s">
        <v>107</v>
      </c>
      <c r="U26" s="28" t="s">
        <v>107</v>
      </c>
      <c r="V26" s="42" t="s">
        <v>107</v>
      </c>
      <c r="W26" s="28" t="s">
        <v>107</v>
      </c>
      <c r="X26" s="28" t="s">
        <v>107</v>
      </c>
      <c r="Y26" s="28" t="str">
        <f t="shared" si="3"/>
        <v>N.A.</v>
      </c>
      <c r="Z26" s="292">
        <f t="shared" si="0"/>
        <v>59712000</v>
      </c>
      <c r="AA26" s="28" cm="1">
        <f t="array" aca="1" ref="AA26" ca="1">_xlfn.IFS(DK26&lt;$DK$4,1,AND(DK26&gt;=$DK$4,DK26&lt;=$AA$4),2,DK26&gt;$AA$4,3)</f>
        <v>2</v>
      </c>
      <c r="AB26" s="28" t="s">
        <v>2335</v>
      </c>
      <c r="AC26" s="28" t="str" cm="1">
        <f t="array" ref="AC26">IF(AB26="PERCENTIL 30","",_xlfn.IFS(DK26&lt;$AC$4,1,DK26&gt;$AC$4,2))</f>
        <v/>
      </c>
      <c r="AD26" s="28" t="str">
        <f>+IFERROR(VLOOKUP(_xlfn.TEXTJOIN("_", FALSE, C26:E26), BD_Perc!$A:$O, 15, FALSE),"Segmentación no encontrada o vehículo inactivo")</f>
        <v>PERCENTIL 30-70</v>
      </c>
      <c r="AE26" s="28" t="str" cm="1">
        <f t="array" ref="AE26">_xlfn.IFS(
    AD26 = "PERCENTIL 50",
    _xlfn.IFS(
        BD!DK26 &lt; VLOOKUP(_xlfn.TEXTJOIN("_", FALSE, C26:E26), BD_Perc!$A:$O, 11, FALSE), "Intervalo de precio 1",
        BD!DK26 &gt;= VLOOKUP(_xlfn.TEXTJOIN("_", FALSE, C26:E26), BD_Perc!$A:$O, 11, FALSE), "Intervalo de precio 2"
    ),
    AD26 = "PERCENTIL 30-70",
    _xlfn.IFS(
        BD!DK26 &lt; VLOOKUP(_xlfn.TEXTJOIN("_", FALSE, C26:E26), BD_Perc!$A:$O, 6, FALSE), "Intervalo de precio 1",
        BD!DK26 &lt; VLOOKUP(_xlfn.TEXTJOIN("_", FALSE, C26:E26), BD_Perc!$A:$O, 7, FALSE), "Intervalo de precio 2",
        BD!DK26 &gt;= VLOOKUP(_xlfn.TEXTJOIN("_", FALSE, C26:E26), BD_Perc!$A:$O, 7, FALSE), "Intervalo de precio 3"
    ),
    AD26="Segmentación no encontrada o vehículo inactivo","Segmentación no encontrada o vehículo inactivo"
)</f>
        <v>Intervalo de precio 2</v>
      </c>
      <c r="AF26" s="35" t="s">
        <v>2413</v>
      </c>
      <c r="AG26" s="35" t="b">
        <f t="shared" si="4"/>
        <v>1</v>
      </c>
      <c r="AH26" s="323">
        <v>0.04</v>
      </c>
      <c r="AI26" s="323">
        <v>0.04</v>
      </c>
      <c r="AJ26" s="323">
        <v>0.04</v>
      </c>
      <c r="AK26" s="323">
        <v>0.05</v>
      </c>
      <c r="AL26" s="323">
        <v>0.05</v>
      </c>
      <c r="AM26" s="323">
        <v>0.06</v>
      </c>
      <c r="AN26" s="28" t="s">
        <v>113</v>
      </c>
      <c r="AO26" s="28" t="s">
        <v>113</v>
      </c>
      <c r="AP26" s="28" t="s">
        <v>113</v>
      </c>
      <c r="AQ26" s="45">
        <v>1</v>
      </c>
      <c r="AR26" s="38">
        <v>8689479</v>
      </c>
      <c r="AS26" s="38">
        <v>592663</v>
      </c>
      <c r="AT26" s="38">
        <v>709041</v>
      </c>
      <c r="AU26" s="38">
        <v>0</v>
      </c>
      <c r="AV26" s="38">
        <v>0</v>
      </c>
      <c r="AW26" s="38">
        <v>7360484</v>
      </c>
      <c r="AX26" s="38">
        <v>0</v>
      </c>
      <c r="AY26" s="38">
        <v>0</v>
      </c>
      <c r="AZ26" s="38">
        <v>901159</v>
      </c>
      <c r="BA26" s="38">
        <v>545921</v>
      </c>
      <c r="BB26" s="38">
        <v>0</v>
      </c>
      <c r="BC26" s="38">
        <v>0</v>
      </c>
      <c r="BD26" s="38">
        <v>0</v>
      </c>
      <c r="BE26" s="38">
        <v>0</v>
      </c>
      <c r="BF26" s="38">
        <v>0</v>
      </c>
      <c r="BG26" s="38">
        <v>3039785</v>
      </c>
      <c r="BH26" s="38">
        <v>0</v>
      </c>
      <c r="BI26" s="38">
        <v>1929440</v>
      </c>
      <c r="BJ26" s="38">
        <v>1972991</v>
      </c>
      <c r="BK26" s="38">
        <v>920266</v>
      </c>
      <c r="BL26" s="38">
        <v>1279014</v>
      </c>
      <c r="BM26" s="38">
        <v>171576</v>
      </c>
      <c r="BN26" s="38" t="s">
        <v>107</v>
      </c>
      <c r="BO26" s="38">
        <v>0</v>
      </c>
      <c r="BP26" s="38" t="s">
        <v>107</v>
      </c>
      <c r="BQ26" s="38">
        <v>70190</v>
      </c>
      <c r="BR26" s="38">
        <v>1668957</v>
      </c>
      <c r="BS26" s="38" t="s">
        <v>107</v>
      </c>
      <c r="BT26" s="38">
        <v>0</v>
      </c>
      <c r="BU26" s="38">
        <v>0</v>
      </c>
      <c r="BV26" s="38" t="s">
        <v>107</v>
      </c>
      <c r="BW26" s="38">
        <v>7018979</v>
      </c>
      <c r="BX26" s="38">
        <v>117607</v>
      </c>
      <c r="BY26" s="38">
        <v>0</v>
      </c>
      <c r="BZ26" s="38">
        <v>0</v>
      </c>
      <c r="CA26" s="38">
        <v>0</v>
      </c>
      <c r="CB26" s="38">
        <v>701898</v>
      </c>
      <c r="CC26" s="330">
        <v>0</v>
      </c>
      <c r="CD26" s="38">
        <v>0</v>
      </c>
      <c r="CE26" s="38">
        <v>0</v>
      </c>
      <c r="CF26" s="38">
        <v>0</v>
      </c>
      <c r="CG26" s="38">
        <v>0</v>
      </c>
      <c r="CH26" s="41" t="s">
        <v>114</v>
      </c>
      <c r="CI26" s="41" t="s">
        <v>114</v>
      </c>
      <c r="CJ26" s="41" t="s">
        <v>114</v>
      </c>
      <c r="CK26" s="41" t="s">
        <v>114</v>
      </c>
      <c r="CL26" s="41" t="s">
        <v>113</v>
      </c>
      <c r="CM26" s="41" t="s">
        <v>114</v>
      </c>
      <c r="CN26" s="41" t="s">
        <v>114</v>
      </c>
      <c r="CO26" s="42" t="s">
        <v>107</v>
      </c>
      <c r="CP26" s="29" t="s">
        <v>107</v>
      </c>
      <c r="CQ26" s="29" t="s">
        <v>107</v>
      </c>
      <c r="CR26" s="29" t="s">
        <v>107</v>
      </c>
      <c r="CS26" s="29" t="s">
        <v>107</v>
      </c>
      <c r="CT26" s="29" t="s">
        <v>107</v>
      </c>
      <c r="CU26" s="29" t="s">
        <v>107</v>
      </c>
      <c r="CV26" s="29" t="s">
        <v>107</v>
      </c>
      <c r="CW26" s="29" t="s">
        <v>107</v>
      </c>
      <c r="CX26" s="29" t="s">
        <v>107</v>
      </c>
      <c r="CY26" s="29" t="s">
        <v>107</v>
      </c>
      <c r="CZ26" s="29" t="s">
        <v>107</v>
      </c>
      <c r="DA26" s="29" t="s">
        <v>107</v>
      </c>
      <c r="DB26" s="29" t="s">
        <v>107</v>
      </c>
      <c r="DC26" s="29" t="s">
        <v>107</v>
      </c>
      <c r="DD26" s="332">
        <v>4991274</v>
      </c>
      <c r="DE26" s="43">
        <v>0</v>
      </c>
      <c r="DF26" s="390">
        <v>0</v>
      </c>
      <c r="DG26" s="310">
        <v>45698</v>
      </c>
      <c r="DH26" s="203" t="s">
        <v>2495</v>
      </c>
      <c r="DI26" s="279" t="str" cm="1">
        <f t="array" ref="DI26">+IF(AND(C26&lt;&gt;"Vehículos Eléctricos",C26&lt;&gt;"Vehículos Híbridos",AD26="PERCENTIL 50"),
     IF(VLOOKUP(_xlfn.TEXTJOIN("_",FALSE,C26:E26),BD_Perc!$A:$P,_xlfn.IFS(BD!AE26="Intervalo de precio 1",12,BD!AE26="Intervalo de precio 2",13),FALSE)&lt;=1,
     VLOOKUP(_xlfn.TEXTJOIN("_",FALSE,C26:E26),BD_Perc!$A:$P,16,FALSE),"Ok P50"),
     "Ok P30/70 ó Híbrido/Eléctrico")</f>
        <v>Ok P30/70 ó Híbrido/Eléctrico</v>
      </c>
      <c r="DJ26" s="279" t="str">
        <f t="shared" si="1"/>
        <v>Vehículos Convencionales_Automóviles_Hatchback</v>
      </c>
      <c r="DK26" s="331">
        <f t="shared" si="5"/>
        <v>59712000</v>
      </c>
      <c r="DL26" s="326"/>
    </row>
    <row r="27" spans="1:116" ht="25.5">
      <c r="A27" s="28">
        <v>22</v>
      </c>
      <c r="B27" s="29" t="s">
        <v>149</v>
      </c>
      <c r="C27" s="29" t="s">
        <v>0</v>
      </c>
      <c r="D27" s="29" t="s">
        <v>105</v>
      </c>
      <c r="E27" s="42" t="s">
        <v>2380</v>
      </c>
      <c r="F27" s="42" t="s">
        <v>107</v>
      </c>
      <c r="G27" s="30" t="s">
        <v>163</v>
      </c>
      <c r="H27" s="42" t="s">
        <v>151</v>
      </c>
      <c r="I27" s="28">
        <v>6401228</v>
      </c>
      <c r="J27" s="28" t="s">
        <v>164</v>
      </c>
      <c r="K27" s="31" t="s">
        <v>127</v>
      </c>
      <c r="L27" s="32">
        <v>106</v>
      </c>
      <c r="M27" s="33" t="s">
        <v>107</v>
      </c>
      <c r="N27" s="34">
        <v>69800000</v>
      </c>
      <c r="O27" s="34">
        <f>+IFERROR(VLOOKUP(I27,Precio_Fasecolda!A:C,3,FALSE),IFERROR(VLOOKUP(I27,Precio_Fasecolda!B:C,2,FALSE),N27))</f>
        <v>69800000</v>
      </c>
      <c r="P27" s="34">
        <f t="shared" si="2"/>
        <v>0</v>
      </c>
      <c r="Q27" s="33" t="s">
        <v>107</v>
      </c>
      <c r="R27" s="28" t="s">
        <v>2415</v>
      </c>
      <c r="S27" s="28" t="s">
        <v>112</v>
      </c>
      <c r="T27" s="28" t="s">
        <v>107</v>
      </c>
      <c r="U27" s="28" t="s">
        <v>107</v>
      </c>
      <c r="V27" s="42" t="s">
        <v>107</v>
      </c>
      <c r="W27" s="28" t="s">
        <v>107</v>
      </c>
      <c r="X27" s="28" t="s">
        <v>107</v>
      </c>
      <c r="Y27" s="28" t="str">
        <f t="shared" si="3"/>
        <v>N.A.</v>
      </c>
      <c r="Z27" s="292">
        <f t="shared" si="0"/>
        <v>66310000</v>
      </c>
      <c r="AA27" s="28" cm="1">
        <f t="array" aca="1" ref="AA27" ca="1">_xlfn.IFS(DK27&lt;$DK$4,1,AND(DK27&gt;=$DK$4,DK27&lt;=$AA$4),2,DK27&gt;$AA$4,3)</f>
        <v>2</v>
      </c>
      <c r="AB27" s="28">
        <v>0</v>
      </c>
      <c r="AC27" s="28" cm="1">
        <f t="array" aca="1" ref="AC27" ca="1">IF(AB27="PERCENTIL 30","",_xlfn.IFS(DK27&lt;$AC$4,1,DK27&gt;$AC$4,2))</f>
        <v>1</v>
      </c>
      <c r="AD27" s="28" t="str">
        <f>+IFERROR(VLOOKUP(_xlfn.TEXTJOIN("_", FALSE, C27:E27), BD_Perc!$A:$O, 15, FALSE),"Segmentación no encontrada o vehículo inactivo")</f>
        <v>PERCENTIL 30-70</v>
      </c>
      <c r="AE27" s="28" t="str" cm="1">
        <f t="array" ref="AE27">_xlfn.IFS(
    AD27 = "PERCENTIL 50",
    _xlfn.IFS(
        BD!DK27 &lt; VLOOKUP(_xlfn.TEXTJOIN("_", FALSE, C27:E27), BD_Perc!$A:$O, 11, FALSE), "Intervalo de precio 1",
        BD!DK27 &gt;= VLOOKUP(_xlfn.TEXTJOIN("_", FALSE, C27:E27), BD_Perc!$A:$O, 11, FALSE), "Intervalo de precio 2"
    ),
    AD27 = "PERCENTIL 30-70",
    _xlfn.IFS(
        BD!DK27 &lt; VLOOKUP(_xlfn.TEXTJOIN("_", FALSE, C27:E27), BD_Perc!$A:$O, 6, FALSE), "Intervalo de precio 1",
        BD!DK27 &lt; VLOOKUP(_xlfn.TEXTJOIN("_", FALSE, C27:E27), BD_Perc!$A:$O, 7, FALSE), "Intervalo de precio 2",
        BD!DK27 &gt;= VLOOKUP(_xlfn.TEXTJOIN("_", FALSE, C27:E27), BD_Perc!$A:$O, 7, FALSE), "Intervalo de precio 3"
    ),
    AD27="Segmentación no encontrada o vehículo inactivo","Segmentación no encontrada o vehículo inactivo"
)</f>
        <v>Intervalo de precio 1</v>
      </c>
      <c r="AF27" s="35" t="s">
        <v>2412</v>
      </c>
      <c r="AG27" s="35" t="b">
        <f t="shared" si="4"/>
        <v>1</v>
      </c>
      <c r="AH27" s="323">
        <v>0.05</v>
      </c>
      <c r="AI27" s="323">
        <v>0.06</v>
      </c>
      <c r="AJ27" s="323">
        <v>0.06</v>
      </c>
      <c r="AK27" s="323">
        <v>7.0000000000000007E-2</v>
      </c>
      <c r="AL27" s="323">
        <v>0.08</v>
      </c>
      <c r="AM27" s="323">
        <v>0.08</v>
      </c>
      <c r="AN27" s="28" t="s">
        <v>113</v>
      </c>
      <c r="AO27" s="28" t="s">
        <v>113</v>
      </c>
      <c r="AP27" s="28" t="s">
        <v>113</v>
      </c>
      <c r="AQ27" s="45">
        <v>1</v>
      </c>
      <c r="AR27" s="38">
        <v>8689479</v>
      </c>
      <c r="AS27" s="38">
        <v>592663</v>
      </c>
      <c r="AT27" s="38">
        <v>709041</v>
      </c>
      <c r="AU27" s="38">
        <v>0</v>
      </c>
      <c r="AV27" s="38">
        <v>0</v>
      </c>
      <c r="AW27" s="38">
        <v>7360484</v>
      </c>
      <c r="AX27" s="38">
        <v>0</v>
      </c>
      <c r="AY27" s="38">
        <v>1247819</v>
      </c>
      <c r="AZ27" s="38">
        <v>901159</v>
      </c>
      <c r="BA27" s="38">
        <v>545921</v>
      </c>
      <c r="BB27" s="38">
        <v>0</v>
      </c>
      <c r="BC27" s="38">
        <v>0</v>
      </c>
      <c r="BD27" s="38">
        <v>0</v>
      </c>
      <c r="BE27" s="38">
        <v>0</v>
      </c>
      <c r="BF27" s="38">
        <v>0</v>
      </c>
      <c r="BG27" s="38">
        <v>3039785</v>
      </c>
      <c r="BH27" s="38">
        <v>0</v>
      </c>
      <c r="BI27" s="38">
        <v>1929440</v>
      </c>
      <c r="BJ27" s="38">
        <v>1972991</v>
      </c>
      <c r="BK27" s="38">
        <v>0</v>
      </c>
      <c r="BL27" s="38">
        <v>1279014</v>
      </c>
      <c r="BM27" s="38">
        <v>171576</v>
      </c>
      <c r="BN27" s="38" t="s">
        <v>107</v>
      </c>
      <c r="BO27" s="38">
        <v>0</v>
      </c>
      <c r="BP27" s="38" t="s">
        <v>107</v>
      </c>
      <c r="BQ27" s="38">
        <v>70190</v>
      </c>
      <c r="BR27" s="38">
        <v>1668957</v>
      </c>
      <c r="BS27" s="38" t="s">
        <v>107</v>
      </c>
      <c r="BT27" s="38">
        <v>0</v>
      </c>
      <c r="BU27" s="38">
        <v>0</v>
      </c>
      <c r="BV27" s="38" t="s">
        <v>107</v>
      </c>
      <c r="BW27" s="38">
        <v>7018979</v>
      </c>
      <c r="BX27" s="38">
        <v>117607</v>
      </c>
      <c r="BY27" s="38">
        <v>0</v>
      </c>
      <c r="BZ27" s="38">
        <v>0</v>
      </c>
      <c r="CA27" s="38">
        <v>0</v>
      </c>
      <c r="CB27" s="38">
        <v>701898</v>
      </c>
      <c r="CC27" s="330">
        <v>0</v>
      </c>
      <c r="CD27" s="38">
        <v>0</v>
      </c>
      <c r="CE27" s="38">
        <v>0</v>
      </c>
      <c r="CF27" s="38">
        <v>0</v>
      </c>
      <c r="CG27" s="38">
        <v>0</v>
      </c>
      <c r="CH27" s="41" t="s">
        <v>114</v>
      </c>
      <c r="CI27" s="41" t="s">
        <v>114</v>
      </c>
      <c r="CJ27" s="41" t="s">
        <v>114</v>
      </c>
      <c r="CK27" s="41" t="s">
        <v>114</v>
      </c>
      <c r="CL27" s="41" t="s">
        <v>113</v>
      </c>
      <c r="CM27" s="41" t="s">
        <v>114</v>
      </c>
      <c r="CN27" s="41" t="s">
        <v>114</v>
      </c>
      <c r="CO27" s="42" t="s">
        <v>107</v>
      </c>
      <c r="CP27" s="29" t="s">
        <v>107</v>
      </c>
      <c r="CQ27" s="29" t="s">
        <v>107</v>
      </c>
      <c r="CR27" s="29" t="s">
        <v>107</v>
      </c>
      <c r="CS27" s="29" t="s">
        <v>107</v>
      </c>
      <c r="CT27" s="29" t="s">
        <v>107</v>
      </c>
      <c r="CU27" s="29" t="s">
        <v>107</v>
      </c>
      <c r="CV27" s="29" t="s">
        <v>107</v>
      </c>
      <c r="CW27" s="29" t="s">
        <v>107</v>
      </c>
      <c r="CX27" s="29" t="s">
        <v>107</v>
      </c>
      <c r="CY27" s="29" t="s">
        <v>107</v>
      </c>
      <c r="CZ27" s="29" t="s">
        <v>107</v>
      </c>
      <c r="DA27" s="29" t="s">
        <v>107</v>
      </c>
      <c r="DB27" s="29" t="s">
        <v>107</v>
      </c>
      <c r="DC27" s="29" t="s">
        <v>107</v>
      </c>
      <c r="DD27" s="332">
        <v>5382777</v>
      </c>
      <c r="DE27" s="43">
        <v>0</v>
      </c>
      <c r="DF27" s="390">
        <v>0</v>
      </c>
      <c r="DG27" s="310">
        <v>45698</v>
      </c>
      <c r="DH27" s="203" t="s">
        <v>2495</v>
      </c>
      <c r="DI27" s="279" t="str" cm="1">
        <f t="array" ref="DI27">+IF(AND(C27&lt;&gt;"Vehículos Eléctricos",C27&lt;&gt;"Vehículos Híbridos",AD27="PERCENTIL 50"),
     IF(VLOOKUP(_xlfn.TEXTJOIN("_",FALSE,C27:E27),BD_Perc!$A:$P,_xlfn.IFS(BD!AE27="Intervalo de precio 1",12,BD!AE27="Intervalo de precio 2",13),FALSE)&lt;=1,
     VLOOKUP(_xlfn.TEXTJOIN("_",FALSE,C27:E27),BD_Perc!$A:$P,16,FALSE),"Ok P50"),
     "Ok P30/70 ó Híbrido/Eléctrico")</f>
        <v>Ok P30/70 ó Híbrido/Eléctrico</v>
      </c>
      <c r="DJ27" s="279" t="str">
        <f t="shared" si="1"/>
        <v>Vehículos Convencionales_Automóviles_Sedán</v>
      </c>
      <c r="DK27" s="331">
        <f t="shared" si="5"/>
        <v>66310000</v>
      </c>
      <c r="DL27" s="326"/>
    </row>
    <row r="28" spans="1:116" ht="25.5">
      <c r="A28" s="28">
        <v>23</v>
      </c>
      <c r="B28" s="29" t="s">
        <v>149</v>
      </c>
      <c r="C28" s="29" t="s">
        <v>0</v>
      </c>
      <c r="D28" s="29" t="s">
        <v>105</v>
      </c>
      <c r="E28" s="42" t="s">
        <v>2380</v>
      </c>
      <c r="F28" s="42" t="s">
        <v>107</v>
      </c>
      <c r="G28" s="30" t="s">
        <v>165</v>
      </c>
      <c r="H28" s="42" t="s">
        <v>151</v>
      </c>
      <c r="I28" s="28">
        <v>6401243</v>
      </c>
      <c r="J28" s="28" t="s">
        <v>166</v>
      </c>
      <c r="K28" s="31" t="s">
        <v>127</v>
      </c>
      <c r="L28" s="32">
        <v>106</v>
      </c>
      <c r="M28" s="33" t="s">
        <v>107</v>
      </c>
      <c r="N28" s="34">
        <v>66600000</v>
      </c>
      <c r="O28" s="34">
        <f>+IFERROR(VLOOKUP(I28,Precio_Fasecolda!A:C,3,FALSE),IFERROR(VLOOKUP(I28,Precio_Fasecolda!B:C,2,FALSE),N28))</f>
        <v>66600000</v>
      </c>
      <c r="P28" s="34">
        <f t="shared" si="2"/>
        <v>0</v>
      </c>
      <c r="Q28" s="33" t="s">
        <v>107</v>
      </c>
      <c r="R28" s="28" t="s">
        <v>130</v>
      </c>
      <c r="S28" s="28" t="s">
        <v>112</v>
      </c>
      <c r="T28" s="28" t="s">
        <v>107</v>
      </c>
      <c r="U28" s="28" t="s">
        <v>107</v>
      </c>
      <c r="V28" s="42" t="s">
        <v>107</v>
      </c>
      <c r="W28" s="28" t="s">
        <v>107</v>
      </c>
      <c r="X28" s="28" t="s">
        <v>107</v>
      </c>
      <c r="Y28" s="28" t="str">
        <f t="shared" si="3"/>
        <v>N.A.</v>
      </c>
      <c r="Z28" s="292">
        <f t="shared" si="0"/>
        <v>62604000</v>
      </c>
      <c r="AA28" s="28" cm="1">
        <f t="array" aca="1" ref="AA28" ca="1">_xlfn.IFS(DK28&lt;$DK$4,1,AND(DK28&gt;=$DK$4,DK28&lt;=$AA$4),2,DK28&gt;$AA$4,3)</f>
        <v>2</v>
      </c>
      <c r="AB28" s="28">
        <v>0</v>
      </c>
      <c r="AC28" s="28" cm="1">
        <f t="array" aca="1" ref="AC28" ca="1">IF(AB28="PERCENTIL 30","",_xlfn.IFS(DK28&lt;$AC$4,1,DK28&gt;$AC$4,2))</f>
        <v>1</v>
      </c>
      <c r="AD28" s="28" t="str">
        <f>+IFERROR(VLOOKUP(_xlfn.TEXTJOIN("_", FALSE, C28:E28), BD_Perc!$A:$O, 15, FALSE),"Segmentación no encontrada o vehículo inactivo")</f>
        <v>PERCENTIL 30-70</v>
      </c>
      <c r="AE28" s="28" t="str" cm="1">
        <f t="array" ref="AE28">_xlfn.IFS(
    AD28 = "PERCENTIL 50",
    _xlfn.IFS(
        BD!DK28 &lt; VLOOKUP(_xlfn.TEXTJOIN("_", FALSE, C28:E28), BD_Perc!$A:$O, 11, FALSE), "Intervalo de precio 1",
        BD!DK28 &gt;= VLOOKUP(_xlfn.TEXTJOIN("_", FALSE, C28:E28), BD_Perc!$A:$O, 11, FALSE), "Intervalo de precio 2"
    ),
    AD28 = "PERCENTIL 30-70",
    _xlfn.IFS(
        BD!DK28 &lt; VLOOKUP(_xlfn.TEXTJOIN("_", FALSE, C28:E28), BD_Perc!$A:$O, 6, FALSE), "Intervalo de precio 1",
        BD!DK28 &lt; VLOOKUP(_xlfn.TEXTJOIN("_", FALSE, C28:E28), BD_Perc!$A:$O, 7, FALSE), "Intervalo de precio 2",
        BD!DK28 &gt;= VLOOKUP(_xlfn.TEXTJOIN("_", FALSE, C28:E28), BD_Perc!$A:$O, 7, FALSE), "Intervalo de precio 3"
    ),
    AD28="Segmentación no encontrada o vehículo inactivo","Segmentación no encontrada o vehículo inactivo"
)</f>
        <v>Intervalo de precio 1</v>
      </c>
      <c r="AF28" s="35" t="s">
        <v>2412</v>
      </c>
      <c r="AG28" s="35" t="b">
        <f t="shared" si="4"/>
        <v>1</v>
      </c>
      <c r="AH28" s="323">
        <v>0.06</v>
      </c>
      <c r="AI28" s="323">
        <v>7.0000000000000007E-2</v>
      </c>
      <c r="AJ28" s="323">
        <v>7.0000000000000007E-2</v>
      </c>
      <c r="AK28" s="323">
        <v>0.08</v>
      </c>
      <c r="AL28" s="323">
        <v>0.09</v>
      </c>
      <c r="AM28" s="323">
        <v>0.09</v>
      </c>
      <c r="AN28" s="28" t="s">
        <v>113</v>
      </c>
      <c r="AO28" s="28" t="s">
        <v>113</v>
      </c>
      <c r="AP28" s="28" t="s">
        <v>113</v>
      </c>
      <c r="AQ28" s="45">
        <v>1</v>
      </c>
      <c r="AR28" s="38">
        <v>8689479</v>
      </c>
      <c r="AS28" s="38">
        <v>592663</v>
      </c>
      <c r="AT28" s="38">
        <v>709041</v>
      </c>
      <c r="AU28" s="38">
        <v>0</v>
      </c>
      <c r="AV28" s="38">
        <v>0</v>
      </c>
      <c r="AW28" s="38">
        <v>7360484</v>
      </c>
      <c r="AX28" s="38">
        <v>0</v>
      </c>
      <c r="AY28" s="38">
        <v>1247819</v>
      </c>
      <c r="AZ28" s="38">
        <v>901159</v>
      </c>
      <c r="BA28" s="38">
        <v>545921</v>
      </c>
      <c r="BB28" s="38">
        <v>0</v>
      </c>
      <c r="BC28" s="38">
        <v>0</v>
      </c>
      <c r="BD28" s="38">
        <v>0</v>
      </c>
      <c r="BE28" s="38">
        <v>0</v>
      </c>
      <c r="BF28" s="38">
        <v>0</v>
      </c>
      <c r="BG28" s="38">
        <v>3039785</v>
      </c>
      <c r="BH28" s="38">
        <v>0</v>
      </c>
      <c r="BI28" s="38">
        <v>1929440</v>
      </c>
      <c r="BJ28" s="38">
        <v>1972991</v>
      </c>
      <c r="BK28" s="38">
        <v>0</v>
      </c>
      <c r="BL28" s="38">
        <v>1279014</v>
      </c>
      <c r="BM28" s="38">
        <v>171576</v>
      </c>
      <c r="BN28" s="38" t="s">
        <v>107</v>
      </c>
      <c r="BO28" s="38">
        <v>0</v>
      </c>
      <c r="BP28" s="38" t="s">
        <v>107</v>
      </c>
      <c r="BQ28" s="38">
        <v>70190</v>
      </c>
      <c r="BR28" s="38">
        <v>1668957</v>
      </c>
      <c r="BS28" s="38" t="s">
        <v>107</v>
      </c>
      <c r="BT28" s="38">
        <v>0</v>
      </c>
      <c r="BU28" s="38">
        <v>0</v>
      </c>
      <c r="BV28" s="38" t="s">
        <v>107</v>
      </c>
      <c r="BW28" s="38">
        <v>7018979</v>
      </c>
      <c r="BX28" s="38">
        <v>117607</v>
      </c>
      <c r="BY28" s="38">
        <v>0</v>
      </c>
      <c r="BZ28" s="38">
        <v>0</v>
      </c>
      <c r="CA28" s="38">
        <v>0</v>
      </c>
      <c r="CB28" s="38">
        <v>701898</v>
      </c>
      <c r="CC28" s="330">
        <v>0</v>
      </c>
      <c r="CD28" s="38">
        <v>0</v>
      </c>
      <c r="CE28" s="38">
        <v>0</v>
      </c>
      <c r="CF28" s="38">
        <v>0</v>
      </c>
      <c r="CG28" s="38">
        <v>0</v>
      </c>
      <c r="CH28" s="41" t="s">
        <v>114</v>
      </c>
      <c r="CI28" s="41" t="s">
        <v>114</v>
      </c>
      <c r="CJ28" s="41" t="s">
        <v>114</v>
      </c>
      <c r="CK28" s="41" t="s">
        <v>114</v>
      </c>
      <c r="CL28" s="41" t="s">
        <v>113</v>
      </c>
      <c r="CM28" s="41" t="s">
        <v>114</v>
      </c>
      <c r="CN28" s="41" t="s">
        <v>114</v>
      </c>
      <c r="CO28" s="42" t="s">
        <v>107</v>
      </c>
      <c r="CP28" s="29" t="s">
        <v>107</v>
      </c>
      <c r="CQ28" s="29" t="s">
        <v>107</v>
      </c>
      <c r="CR28" s="29" t="s">
        <v>107</v>
      </c>
      <c r="CS28" s="29" t="s">
        <v>107</v>
      </c>
      <c r="CT28" s="29" t="s">
        <v>107</v>
      </c>
      <c r="CU28" s="29" t="s">
        <v>107</v>
      </c>
      <c r="CV28" s="29" t="s">
        <v>107</v>
      </c>
      <c r="CW28" s="29" t="s">
        <v>107</v>
      </c>
      <c r="CX28" s="29" t="s">
        <v>107</v>
      </c>
      <c r="CY28" s="29" t="s">
        <v>107</v>
      </c>
      <c r="CZ28" s="29" t="s">
        <v>107</v>
      </c>
      <c r="DA28" s="29" t="s">
        <v>107</v>
      </c>
      <c r="DB28" s="29" t="s">
        <v>107</v>
      </c>
      <c r="DC28" s="29" t="s">
        <v>107</v>
      </c>
      <c r="DD28" s="332">
        <v>5694732</v>
      </c>
      <c r="DE28" s="43">
        <v>0</v>
      </c>
      <c r="DF28" s="390">
        <v>0</v>
      </c>
      <c r="DG28" s="310">
        <v>45698</v>
      </c>
      <c r="DH28" s="203" t="s">
        <v>2495</v>
      </c>
      <c r="DI28" s="279" t="str" cm="1">
        <f t="array" ref="DI28">+IF(AND(C28&lt;&gt;"Vehículos Eléctricos",C28&lt;&gt;"Vehículos Híbridos",AD28="PERCENTIL 50"),
     IF(VLOOKUP(_xlfn.TEXTJOIN("_",FALSE,C28:E28),BD_Perc!$A:$P,_xlfn.IFS(BD!AE28="Intervalo de precio 1",12,BD!AE28="Intervalo de precio 2",13),FALSE)&lt;=1,
     VLOOKUP(_xlfn.TEXTJOIN("_",FALSE,C28:E28),BD_Perc!$A:$P,16,FALSE),"Ok P50"),
     "Ok P30/70 ó Híbrido/Eléctrico")</f>
        <v>Ok P30/70 ó Híbrido/Eléctrico</v>
      </c>
      <c r="DJ28" s="279" t="str">
        <f t="shared" si="1"/>
        <v>Vehículos Convencionales_Automóviles_Sedán</v>
      </c>
      <c r="DK28" s="331">
        <f t="shared" si="5"/>
        <v>62604000</v>
      </c>
      <c r="DL28" s="326"/>
    </row>
    <row r="29" spans="1:116" ht="25.5">
      <c r="A29" s="28">
        <v>24</v>
      </c>
      <c r="B29" s="29" t="s">
        <v>149</v>
      </c>
      <c r="C29" s="29" t="s">
        <v>0</v>
      </c>
      <c r="D29" s="29" t="s">
        <v>105</v>
      </c>
      <c r="E29" s="42" t="s">
        <v>2380</v>
      </c>
      <c r="F29" s="42" t="s">
        <v>107</v>
      </c>
      <c r="G29" s="30" t="s">
        <v>167</v>
      </c>
      <c r="H29" s="42" t="s">
        <v>151</v>
      </c>
      <c r="I29" s="28">
        <v>6401249</v>
      </c>
      <c r="J29" s="28" t="s">
        <v>168</v>
      </c>
      <c r="K29" s="31" t="s">
        <v>127</v>
      </c>
      <c r="L29" s="32">
        <v>106</v>
      </c>
      <c r="M29" s="33" t="s">
        <v>107</v>
      </c>
      <c r="N29" s="34">
        <v>66600000</v>
      </c>
      <c r="O29" s="34">
        <f>+IFERROR(VLOOKUP(I29,Precio_Fasecolda!A:C,3,FALSE),IFERROR(VLOOKUP(I29,Precio_Fasecolda!B:C,2,FALSE),N29))</f>
        <v>66600000</v>
      </c>
      <c r="P29" s="34">
        <f t="shared" si="2"/>
        <v>0</v>
      </c>
      <c r="Q29" s="33" t="s">
        <v>107</v>
      </c>
      <c r="R29" s="28" t="s">
        <v>2415</v>
      </c>
      <c r="S29" s="28" t="s">
        <v>112</v>
      </c>
      <c r="T29" s="28" t="s">
        <v>107</v>
      </c>
      <c r="U29" s="28" t="s">
        <v>107</v>
      </c>
      <c r="V29" s="42" t="s">
        <v>107</v>
      </c>
      <c r="W29" s="28" t="s">
        <v>107</v>
      </c>
      <c r="X29" s="28" t="s">
        <v>107</v>
      </c>
      <c r="Y29" s="28" t="str">
        <f t="shared" si="3"/>
        <v>N.A.</v>
      </c>
      <c r="Z29" s="292">
        <f t="shared" si="0"/>
        <v>63270000</v>
      </c>
      <c r="AA29" s="28" cm="1">
        <f t="array" aca="1" ref="AA29" ca="1">_xlfn.IFS(DK29&lt;$DK$4,1,AND(DK29&gt;=$DK$4,DK29&lt;=$AA$4),2,DK29&gt;$AA$4,3)</f>
        <v>2</v>
      </c>
      <c r="AB29" s="28">
        <v>0</v>
      </c>
      <c r="AC29" s="28" cm="1">
        <f t="array" aca="1" ref="AC29" ca="1">IF(AB29="PERCENTIL 30","",_xlfn.IFS(DK29&lt;$AC$4,1,DK29&gt;$AC$4,2))</f>
        <v>1</v>
      </c>
      <c r="AD29" s="28" t="str">
        <f>+IFERROR(VLOOKUP(_xlfn.TEXTJOIN("_", FALSE, C29:E29), BD_Perc!$A:$O, 15, FALSE),"Segmentación no encontrada o vehículo inactivo")</f>
        <v>PERCENTIL 30-70</v>
      </c>
      <c r="AE29" s="28" t="str" cm="1">
        <f t="array" ref="AE29">_xlfn.IFS(
    AD29 = "PERCENTIL 50",
    _xlfn.IFS(
        BD!DK29 &lt; VLOOKUP(_xlfn.TEXTJOIN("_", FALSE, C29:E29), BD_Perc!$A:$O, 11, FALSE), "Intervalo de precio 1",
        BD!DK29 &gt;= VLOOKUP(_xlfn.TEXTJOIN("_", FALSE, C29:E29), BD_Perc!$A:$O, 11, FALSE), "Intervalo de precio 2"
    ),
    AD29 = "PERCENTIL 30-70",
    _xlfn.IFS(
        BD!DK29 &lt; VLOOKUP(_xlfn.TEXTJOIN("_", FALSE, C29:E29), BD_Perc!$A:$O, 6, FALSE), "Intervalo de precio 1",
        BD!DK29 &lt; VLOOKUP(_xlfn.TEXTJOIN("_", FALSE, C29:E29), BD_Perc!$A:$O, 7, FALSE), "Intervalo de precio 2",
        BD!DK29 &gt;= VLOOKUP(_xlfn.TEXTJOIN("_", FALSE, C29:E29), BD_Perc!$A:$O, 7, FALSE), "Intervalo de precio 3"
    ),
    AD29="Segmentación no encontrada o vehículo inactivo","Segmentación no encontrada o vehículo inactivo"
)</f>
        <v>Intervalo de precio 1</v>
      </c>
      <c r="AF29" s="35" t="s">
        <v>2412</v>
      </c>
      <c r="AG29" s="35" t="b">
        <f t="shared" si="4"/>
        <v>1</v>
      </c>
      <c r="AH29" s="323">
        <v>0.05</v>
      </c>
      <c r="AI29" s="323">
        <v>0.06</v>
      </c>
      <c r="AJ29" s="323">
        <v>0.06</v>
      </c>
      <c r="AK29" s="323">
        <v>7.0000000000000007E-2</v>
      </c>
      <c r="AL29" s="323">
        <v>0.08</v>
      </c>
      <c r="AM29" s="323">
        <v>0.08</v>
      </c>
      <c r="AN29" s="28" t="s">
        <v>113</v>
      </c>
      <c r="AO29" s="28" t="s">
        <v>113</v>
      </c>
      <c r="AP29" s="28" t="s">
        <v>113</v>
      </c>
      <c r="AQ29" s="45">
        <v>1</v>
      </c>
      <c r="AR29" s="38">
        <v>8689479</v>
      </c>
      <c r="AS29" s="38">
        <v>592663</v>
      </c>
      <c r="AT29" s="38">
        <v>709041</v>
      </c>
      <c r="AU29" s="38">
        <v>0</v>
      </c>
      <c r="AV29" s="38">
        <v>0</v>
      </c>
      <c r="AW29" s="38">
        <v>7360484</v>
      </c>
      <c r="AX29" s="38">
        <v>0</v>
      </c>
      <c r="AY29" s="38">
        <v>1247819</v>
      </c>
      <c r="AZ29" s="38">
        <v>901159</v>
      </c>
      <c r="BA29" s="38">
        <v>545921</v>
      </c>
      <c r="BB29" s="38">
        <v>0</v>
      </c>
      <c r="BC29" s="38">
        <v>0</v>
      </c>
      <c r="BD29" s="38">
        <v>0</v>
      </c>
      <c r="BE29" s="38">
        <v>0</v>
      </c>
      <c r="BF29" s="38">
        <v>0</v>
      </c>
      <c r="BG29" s="38">
        <v>3039785</v>
      </c>
      <c r="BH29" s="38">
        <v>0</v>
      </c>
      <c r="BI29" s="38">
        <v>1929440</v>
      </c>
      <c r="BJ29" s="38">
        <v>1972991</v>
      </c>
      <c r="BK29" s="38">
        <v>0</v>
      </c>
      <c r="BL29" s="38">
        <v>1279014</v>
      </c>
      <c r="BM29" s="38">
        <v>171576</v>
      </c>
      <c r="BN29" s="38" t="s">
        <v>107</v>
      </c>
      <c r="BO29" s="38">
        <v>0</v>
      </c>
      <c r="BP29" s="38" t="s">
        <v>107</v>
      </c>
      <c r="BQ29" s="38">
        <v>70190</v>
      </c>
      <c r="BR29" s="38">
        <v>1668957</v>
      </c>
      <c r="BS29" s="38" t="s">
        <v>107</v>
      </c>
      <c r="BT29" s="38">
        <v>0</v>
      </c>
      <c r="BU29" s="38">
        <v>0</v>
      </c>
      <c r="BV29" s="38" t="s">
        <v>107</v>
      </c>
      <c r="BW29" s="38">
        <v>7018979</v>
      </c>
      <c r="BX29" s="38">
        <v>117607</v>
      </c>
      <c r="BY29" s="38">
        <v>0</v>
      </c>
      <c r="BZ29" s="38">
        <v>0</v>
      </c>
      <c r="CA29" s="38">
        <v>0</v>
      </c>
      <c r="CB29" s="38">
        <v>701898</v>
      </c>
      <c r="CC29" s="330">
        <v>0</v>
      </c>
      <c r="CD29" s="38">
        <v>0</v>
      </c>
      <c r="CE29" s="38">
        <v>0</v>
      </c>
      <c r="CF29" s="38">
        <v>0</v>
      </c>
      <c r="CG29" s="38">
        <v>0</v>
      </c>
      <c r="CH29" s="41" t="s">
        <v>114</v>
      </c>
      <c r="CI29" s="41" t="s">
        <v>114</v>
      </c>
      <c r="CJ29" s="41" t="s">
        <v>114</v>
      </c>
      <c r="CK29" s="41" t="s">
        <v>114</v>
      </c>
      <c r="CL29" s="41" t="s">
        <v>113</v>
      </c>
      <c r="CM29" s="41" t="s">
        <v>114</v>
      </c>
      <c r="CN29" s="41" t="s">
        <v>114</v>
      </c>
      <c r="CO29" s="42" t="s">
        <v>107</v>
      </c>
      <c r="CP29" s="29" t="s">
        <v>107</v>
      </c>
      <c r="CQ29" s="29" t="s">
        <v>107</v>
      </c>
      <c r="CR29" s="29" t="s">
        <v>107</v>
      </c>
      <c r="CS29" s="29" t="s">
        <v>107</v>
      </c>
      <c r="CT29" s="29" t="s">
        <v>107</v>
      </c>
      <c r="CU29" s="29" t="s">
        <v>107</v>
      </c>
      <c r="CV29" s="29" t="s">
        <v>107</v>
      </c>
      <c r="CW29" s="29" t="s">
        <v>107</v>
      </c>
      <c r="CX29" s="29" t="s">
        <v>107</v>
      </c>
      <c r="CY29" s="29" t="s">
        <v>107</v>
      </c>
      <c r="CZ29" s="29" t="s">
        <v>107</v>
      </c>
      <c r="DA29" s="29" t="s">
        <v>107</v>
      </c>
      <c r="DB29" s="29" t="s">
        <v>107</v>
      </c>
      <c r="DC29" s="29" t="s">
        <v>107</v>
      </c>
      <c r="DD29" s="332">
        <v>5382777</v>
      </c>
      <c r="DE29" s="43">
        <v>0</v>
      </c>
      <c r="DF29" s="390">
        <v>0</v>
      </c>
      <c r="DG29" s="310">
        <v>45698</v>
      </c>
      <c r="DH29" s="203" t="s">
        <v>2495</v>
      </c>
      <c r="DI29" s="279" t="str" cm="1">
        <f t="array" ref="DI29">+IF(AND(C29&lt;&gt;"Vehículos Eléctricos",C29&lt;&gt;"Vehículos Híbridos",AD29="PERCENTIL 50"),
     IF(VLOOKUP(_xlfn.TEXTJOIN("_",FALSE,C29:E29),BD_Perc!$A:$P,_xlfn.IFS(BD!AE29="Intervalo de precio 1",12,BD!AE29="Intervalo de precio 2",13),FALSE)&lt;=1,
     VLOOKUP(_xlfn.TEXTJOIN("_",FALSE,C29:E29),BD_Perc!$A:$P,16,FALSE),"Ok P50"),
     "Ok P30/70 ó Híbrido/Eléctrico")</f>
        <v>Ok P30/70 ó Híbrido/Eléctrico</v>
      </c>
      <c r="DJ29" s="279" t="str">
        <f t="shared" si="1"/>
        <v>Vehículos Convencionales_Automóviles_Sedán</v>
      </c>
      <c r="DK29" s="331">
        <f t="shared" si="5"/>
        <v>63270000</v>
      </c>
      <c r="DL29" s="326"/>
    </row>
    <row r="30" spans="1:116" ht="25.5">
      <c r="A30" s="28">
        <v>25</v>
      </c>
      <c r="B30" s="29" t="s">
        <v>149</v>
      </c>
      <c r="C30" s="29" t="s">
        <v>0</v>
      </c>
      <c r="D30" s="29" t="s">
        <v>105</v>
      </c>
      <c r="E30" s="42" t="s">
        <v>2380</v>
      </c>
      <c r="F30" s="42" t="s">
        <v>107</v>
      </c>
      <c r="G30" s="30" t="s">
        <v>169</v>
      </c>
      <c r="H30" s="42" t="s">
        <v>151</v>
      </c>
      <c r="I30" s="28">
        <v>6401250</v>
      </c>
      <c r="J30" s="28" t="s">
        <v>170</v>
      </c>
      <c r="K30" s="31" t="s">
        <v>127</v>
      </c>
      <c r="L30" s="32">
        <v>106</v>
      </c>
      <c r="M30" s="33" t="s">
        <v>107</v>
      </c>
      <c r="N30" s="34">
        <v>69200000</v>
      </c>
      <c r="O30" s="34">
        <f>+IFERROR(VLOOKUP(I30,Precio_Fasecolda!A:C,3,FALSE),IFERROR(VLOOKUP(I30,Precio_Fasecolda!B:C,2,FALSE),N30))</f>
        <v>69200000</v>
      </c>
      <c r="P30" s="34">
        <f t="shared" si="2"/>
        <v>0</v>
      </c>
      <c r="Q30" s="33" t="s">
        <v>107</v>
      </c>
      <c r="R30" s="28" t="s">
        <v>130</v>
      </c>
      <c r="S30" s="28" t="s">
        <v>112</v>
      </c>
      <c r="T30" s="28" t="s">
        <v>107</v>
      </c>
      <c r="U30" s="28" t="s">
        <v>107</v>
      </c>
      <c r="V30" s="42" t="s">
        <v>107</v>
      </c>
      <c r="W30" s="28" t="s">
        <v>107</v>
      </c>
      <c r="X30" s="28" t="s">
        <v>107</v>
      </c>
      <c r="Y30" s="28" t="str">
        <f t="shared" si="3"/>
        <v>N.A.</v>
      </c>
      <c r="Z30" s="292">
        <f t="shared" si="0"/>
        <v>65048000</v>
      </c>
      <c r="AA30" s="28" cm="1">
        <f t="array" aca="1" ref="AA30" ca="1">_xlfn.IFS(DK30&lt;$DK$4,1,AND(DK30&gt;=$DK$4,DK30&lt;=$AA$4),2,DK30&gt;$AA$4,3)</f>
        <v>2</v>
      </c>
      <c r="AB30" s="28">
        <v>0</v>
      </c>
      <c r="AC30" s="28" cm="1">
        <f t="array" aca="1" ref="AC30" ca="1">IF(AB30="PERCENTIL 30","",_xlfn.IFS(DK30&lt;$AC$4,1,DK30&gt;$AC$4,2))</f>
        <v>1</v>
      </c>
      <c r="AD30" s="28" t="str">
        <f>+IFERROR(VLOOKUP(_xlfn.TEXTJOIN("_", FALSE, C30:E30), BD_Perc!$A:$O, 15, FALSE),"Segmentación no encontrada o vehículo inactivo")</f>
        <v>PERCENTIL 30-70</v>
      </c>
      <c r="AE30" s="28" t="str" cm="1">
        <f t="array" ref="AE30">_xlfn.IFS(
    AD30 = "PERCENTIL 50",
    _xlfn.IFS(
        BD!DK30 &lt; VLOOKUP(_xlfn.TEXTJOIN("_", FALSE, C30:E30), BD_Perc!$A:$O, 11, FALSE), "Intervalo de precio 1",
        BD!DK30 &gt;= VLOOKUP(_xlfn.TEXTJOIN("_", FALSE, C30:E30), BD_Perc!$A:$O, 11, FALSE), "Intervalo de precio 2"
    ),
    AD30 = "PERCENTIL 30-70",
    _xlfn.IFS(
        BD!DK30 &lt; VLOOKUP(_xlfn.TEXTJOIN("_", FALSE, C30:E30), BD_Perc!$A:$O, 6, FALSE), "Intervalo de precio 1",
        BD!DK30 &lt; VLOOKUP(_xlfn.TEXTJOIN("_", FALSE, C30:E30), BD_Perc!$A:$O, 7, FALSE), "Intervalo de precio 2",
        BD!DK30 &gt;= VLOOKUP(_xlfn.TEXTJOIN("_", FALSE, C30:E30), BD_Perc!$A:$O, 7, FALSE), "Intervalo de precio 3"
    ),
    AD30="Segmentación no encontrada o vehículo inactivo","Segmentación no encontrada o vehículo inactivo"
)</f>
        <v>Intervalo de precio 1</v>
      </c>
      <c r="AF30" s="35" t="s">
        <v>2412</v>
      </c>
      <c r="AG30" s="35" t="b">
        <f t="shared" si="4"/>
        <v>1</v>
      </c>
      <c r="AH30" s="323">
        <v>0.06</v>
      </c>
      <c r="AI30" s="323">
        <v>7.0000000000000007E-2</v>
      </c>
      <c r="AJ30" s="323">
        <v>7.0000000000000007E-2</v>
      </c>
      <c r="AK30" s="323">
        <v>0.08</v>
      </c>
      <c r="AL30" s="323">
        <v>0.09</v>
      </c>
      <c r="AM30" s="323">
        <v>0.09</v>
      </c>
      <c r="AN30" s="28" t="s">
        <v>113</v>
      </c>
      <c r="AO30" s="28" t="s">
        <v>113</v>
      </c>
      <c r="AP30" s="28" t="s">
        <v>113</v>
      </c>
      <c r="AQ30" s="45">
        <v>1</v>
      </c>
      <c r="AR30" s="38">
        <v>8689479</v>
      </c>
      <c r="AS30" s="38">
        <v>592663</v>
      </c>
      <c r="AT30" s="38">
        <v>709041</v>
      </c>
      <c r="AU30" s="38">
        <v>0</v>
      </c>
      <c r="AV30" s="38">
        <v>0</v>
      </c>
      <c r="AW30" s="38">
        <v>7360484</v>
      </c>
      <c r="AX30" s="38">
        <v>0</v>
      </c>
      <c r="AY30" s="38">
        <v>1247819</v>
      </c>
      <c r="AZ30" s="38">
        <v>901159</v>
      </c>
      <c r="BA30" s="38">
        <v>545921</v>
      </c>
      <c r="BB30" s="38">
        <v>0</v>
      </c>
      <c r="BC30" s="38">
        <v>0</v>
      </c>
      <c r="BD30" s="38">
        <v>0</v>
      </c>
      <c r="BE30" s="38">
        <v>0</v>
      </c>
      <c r="BF30" s="38">
        <v>0</v>
      </c>
      <c r="BG30" s="38">
        <v>3039785</v>
      </c>
      <c r="BH30" s="38">
        <v>0</v>
      </c>
      <c r="BI30" s="38">
        <v>1929440</v>
      </c>
      <c r="BJ30" s="38">
        <v>1972991</v>
      </c>
      <c r="BK30" s="38">
        <v>0</v>
      </c>
      <c r="BL30" s="38">
        <v>1279014</v>
      </c>
      <c r="BM30" s="38">
        <v>171576</v>
      </c>
      <c r="BN30" s="38" t="s">
        <v>107</v>
      </c>
      <c r="BO30" s="38">
        <v>0</v>
      </c>
      <c r="BP30" s="38" t="s">
        <v>107</v>
      </c>
      <c r="BQ30" s="38">
        <v>70190</v>
      </c>
      <c r="BR30" s="38">
        <v>1668957</v>
      </c>
      <c r="BS30" s="38" t="s">
        <v>107</v>
      </c>
      <c r="BT30" s="38">
        <v>0</v>
      </c>
      <c r="BU30" s="38">
        <v>0</v>
      </c>
      <c r="BV30" s="38" t="s">
        <v>107</v>
      </c>
      <c r="BW30" s="38">
        <v>7018979</v>
      </c>
      <c r="BX30" s="38">
        <v>117607</v>
      </c>
      <c r="BY30" s="38">
        <v>0</v>
      </c>
      <c r="BZ30" s="38">
        <v>0</v>
      </c>
      <c r="CA30" s="38">
        <v>0</v>
      </c>
      <c r="CB30" s="38">
        <v>701898</v>
      </c>
      <c r="CC30" s="330">
        <v>0</v>
      </c>
      <c r="CD30" s="38">
        <v>0</v>
      </c>
      <c r="CE30" s="38">
        <v>0</v>
      </c>
      <c r="CF30" s="38">
        <v>0</v>
      </c>
      <c r="CG30" s="38">
        <v>0</v>
      </c>
      <c r="CH30" s="41" t="s">
        <v>114</v>
      </c>
      <c r="CI30" s="41" t="s">
        <v>114</v>
      </c>
      <c r="CJ30" s="41" t="s">
        <v>114</v>
      </c>
      <c r="CK30" s="41" t="s">
        <v>114</v>
      </c>
      <c r="CL30" s="41" t="s">
        <v>113</v>
      </c>
      <c r="CM30" s="41" t="s">
        <v>114</v>
      </c>
      <c r="CN30" s="41" t="s">
        <v>114</v>
      </c>
      <c r="CO30" s="42" t="s">
        <v>107</v>
      </c>
      <c r="CP30" s="29" t="s">
        <v>107</v>
      </c>
      <c r="CQ30" s="29" t="s">
        <v>107</v>
      </c>
      <c r="CR30" s="29" t="s">
        <v>107</v>
      </c>
      <c r="CS30" s="29" t="s">
        <v>107</v>
      </c>
      <c r="CT30" s="29" t="s">
        <v>107</v>
      </c>
      <c r="CU30" s="29" t="s">
        <v>107</v>
      </c>
      <c r="CV30" s="29" t="s">
        <v>107</v>
      </c>
      <c r="CW30" s="29" t="s">
        <v>107</v>
      </c>
      <c r="CX30" s="29" t="s">
        <v>107</v>
      </c>
      <c r="CY30" s="29" t="s">
        <v>107</v>
      </c>
      <c r="CZ30" s="29" t="s">
        <v>107</v>
      </c>
      <c r="DA30" s="29" t="s">
        <v>107</v>
      </c>
      <c r="DB30" s="29" t="s">
        <v>107</v>
      </c>
      <c r="DC30" s="29" t="s">
        <v>107</v>
      </c>
      <c r="DD30" s="332">
        <v>5694732</v>
      </c>
      <c r="DE30" s="43">
        <v>0</v>
      </c>
      <c r="DF30" s="390">
        <v>0</v>
      </c>
      <c r="DG30" s="310">
        <v>45698</v>
      </c>
      <c r="DH30" s="203" t="s">
        <v>2495</v>
      </c>
      <c r="DI30" s="279" t="str" cm="1">
        <f t="array" ref="DI30">+IF(AND(C30&lt;&gt;"Vehículos Eléctricos",C30&lt;&gt;"Vehículos Híbridos",AD30="PERCENTIL 50"),
     IF(VLOOKUP(_xlfn.TEXTJOIN("_",FALSE,C30:E30),BD_Perc!$A:$P,_xlfn.IFS(BD!AE30="Intervalo de precio 1",12,BD!AE30="Intervalo de precio 2",13),FALSE)&lt;=1,
     VLOOKUP(_xlfn.TEXTJOIN("_",FALSE,C30:E30),BD_Perc!$A:$P,16,FALSE),"Ok P50"),
     "Ok P30/70 ó Híbrido/Eléctrico")</f>
        <v>Ok P30/70 ó Híbrido/Eléctrico</v>
      </c>
      <c r="DJ30" s="279" t="str">
        <f t="shared" si="1"/>
        <v>Vehículos Convencionales_Automóviles_Sedán</v>
      </c>
      <c r="DK30" s="331">
        <f t="shared" si="5"/>
        <v>65048000</v>
      </c>
      <c r="DL30" s="326"/>
    </row>
    <row r="31" spans="1:116" ht="25.5">
      <c r="A31" s="28">
        <v>26</v>
      </c>
      <c r="B31" s="29" t="s">
        <v>149</v>
      </c>
      <c r="C31" s="29" t="s">
        <v>0</v>
      </c>
      <c r="D31" s="29" t="s">
        <v>105</v>
      </c>
      <c r="E31" s="42" t="s">
        <v>2380</v>
      </c>
      <c r="F31" s="42" t="s">
        <v>107</v>
      </c>
      <c r="G31" s="30" t="s">
        <v>171</v>
      </c>
      <c r="H31" s="42" t="s">
        <v>151</v>
      </c>
      <c r="I31" s="28">
        <v>6401247</v>
      </c>
      <c r="J31" s="28" t="s">
        <v>172</v>
      </c>
      <c r="K31" s="31" t="s">
        <v>127</v>
      </c>
      <c r="L31" s="32">
        <v>118</v>
      </c>
      <c r="M31" s="33" t="s">
        <v>107</v>
      </c>
      <c r="N31" s="34">
        <v>82000000</v>
      </c>
      <c r="O31" s="34">
        <f>+IFERROR(VLOOKUP(I31,Precio_Fasecolda!A:C,3,FALSE),IFERROR(VLOOKUP(I31,Precio_Fasecolda!B:C,2,FALSE),N31))</f>
        <v>82000000</v>
      </c>
      <c r="P31" s="34">
        <f t="shared" si="2"/>
        <v>0</v>
      </c>
      <c r="Q31" s="33" t="s">
        <v>107</v>
      </c>
      <c r="R31" s="28" t="s">
        <v>2415</v>
      </c>
      <c r="S31" s="28" t="s">
        <v>112</v>
      </c>
      <c r="T31" s="28" t="s">
        <v>107</v>
      </c>
      <c r="U31" s="28" t="s">
        <v>107</v>
      </c>
      <c r="V31" s="42" t="s">
        <v>107</v>
      </c>
      <c r="W31" s="28" t="s">
        <v>107</v>
      </c>
      <c r="X31" s="28" t="s">
        <v>107</v>
      </c>
      <c r="Y31" s="28" t="str">
        <f t="shared" si="3"/>
        <v>N.A.</v>
      </c>
      <c r="Z31" s="292">
        <f t="shared" si="0"/>
        <v>76260000</v>
      </c>
      <c r="AA31" s="28" cm="1">
        <f t="array" aca="1" ref="AA31" ca="1">_xlfn.IFS(DK31&lt;$DK$4,1,AND(DK31&gt;=$DK$4,DK31&lt;=$AA$4),2,DK31&gt;$AA$4,3)</f>
        <v>2</v>
      </c>
      <c r="AB31" s="28">
        <v>0</v>
      </c>
      <c r="AC31" s="28" cm="1">
        <f t="array" aca="1" ref="AC31" ca="1">IF(AB31="PERCENTIL 30","",_xlfn.IFS(DK31&lt;$AC$4,1,DK31&gt;$AC$4,2))</f>
        <v>1</v>
      </c>
      <c r="AD31" s="28" t="str">
        <f>+IFERROR(VLOOKUP(_xlfn.TEXTJOIN("_", FALSE, C31:E31), BD_Perc!$A:$O, 15, FALSE),"Segmentación no encontrada o vehículo inactivo")</f>
        <v>PERCENTIL 30-70</v>
      </c>
      <c r="AE31" s="28" t="str" cm="1">
        <f t="array" ref="AE31">_xlfn.IFS(
    AD31 = "PERCENTIL 50",
    _xlfn.IFS(
        BD!DK31 &lt; VLOOKUP(_xlfn.TEXTJOIN("_", FALSE, C31:E31), BD_Perc!$A:$O, 11, FALSE), "Intervalo de precio 1",
        BD!DK31 &gt;= VLOOKUP(_xlfn.TEXTJOIN("_", FALSE, C31:E31), BD_Perc!$A:$O, 11, FALSE), "Intervalo de precio 2"
    ),
    AD31 = "PERCENTIL 30-70",
    _xlfn.IFS(
        BD!DK31 &lt; VLOOKUP(_xlfn.TEXTJOIN("_", FALSE, C31:E31), BD_Perc!$A:$O, 6, FALSE), "Intervalo de precio 1",
        BD!DK31 &lt; VLOOKUP(_xlfn.TEXTJOIN("_", FALSE, C31:E31), BD_Perc!$A:$O, 7, FALSE), "Intervalo de precio 2",
        BD!DK31 &gt;= VLOOKUP(_xlfn.TEXTJOIN("_", FALSE, C31:E31), BD_Perc!$A:$O, 7, FALSE), "Intervalo de precio 3"
    ),
    AD31="Segmentación no encontrada o vehículo inactivo","Segmentación no encontrada o vehículo inactivo"
)</f>
        <v>Intervalo de precio 2</v>
      </c>
      <c r="AF31" s="35" t="s">
        <v>2413</v>
      </c>
      <c r="AG31" s="35" t="b">
        <f t="shared" si="4"/>
        <v>1</v>
      </c>
      <c r="AH31" s="323">
        <v>7.0000000000000007E-2</v>
      </c>
      <c r="AI31" s="323">
        <v>0.08</v>
      </c>
      <c r="AJ31" s="323">
        <v>0.08</v>
      </c>
      <c r="AK31" s="323">
        <v>0.08</v>
      </c>
      <c r="AL31" s="323">
        <v>0.09</v>
      </c>
      <c r="AM31" s="323">
        <v>0.09</v>
      </c>
      <c r="AN31" s="28" t="s">
        <v>113</v>
      </c>
      <c r="AO31" s="28" t="s">
        <v>113</v>
      </c>
      <c r="AP31" s="28" t="s">
        <v>113</v>
      </c>
      <c r="AQ31" s="45">
        <v>1</v>
      </c>
      <c r="AR31" s="38">
        <v>8689479</v>
      </c>
      <c r="AS31" s="38">
        <v>592663</v>
      </c>
      <c r="AT31" s="38">
        <v>709041</v>
      </c>
      <c r="AU31" s="38">
        <v>0</v>
      </c>
      <c r="AV31" s="38">
        <v>0</v>
      </c>
      <c r="AW31" s="38">
        <v>7360484</v>
      </c>
      <c r="AX31" s="38">
        <v>0</v>
      </c>
      <c r="AY31" s="38">
        <v>1247819</v>
      </c>
      <c r="AZ31" s="38">
        <v>901159</v>
      </c>
      <c r="BA31" s="38">
        <v>545921</v>
      </c>
      <c r="BB31" s="38">
        <v>0</v>
      </c>
      <c r="BC31" s="38">
        <v>0</v>
      </c>
      <c r="BD31" s="38">
        <v>0</v>
      </c>
      <c r="BE31" s="38">
        <v>0</v>
      </c>
      <c r="BF31" s="38">
        <v>0</v>
      </c>
      <c r="BG31" s="38">
        <v>3039785</v>
      </c>
      <c r="BH31" s="38">
        <v>0</v>
      </c>
      <c r="BI31" s="38">
        <v>1929440</v>
      </c>
      <c r="BJ31" s="38">
        <v>1972991</v>
      </c>
      <c r="BK31" s="38">
        <v>0</v>
      </c>
      <c r="BL31" s="38">
        <v>1279014</v>
      </c>
      <c r="BM31" s="38">
        <v>171576</v>
      </c>
      <c r="BN31" s="38" t="s">
        <v>107</v>
      </c>
      <c r="BO31" s="38">
        <v>0</v>
      </c>
      <c r="BP31" s="38">
        <v>3732537</v>
      </c>
      <c r="BQ31" s="38">
        <v>70190</v>
      </c>
      <c r="BR31" s="38">
        <v>1668957</v>
      </c>
      <c r="BS31" s="38" t="s">
        <v>107</v>
      </c>
      <c r="BT31" s="38">
        <v>0</v>
      </c>
      <c r="BU31" s="38">
        <v>0</v>
      </c>
      <c r="BV31" s="38" t="s">
        <v>107</v>
      </c>
      <c r="BW31" s="38">
        <v>7018979</v>
      </c>
      <c r="BX31" s="38">
        <v>117607</v>
      </c>
      <c r="BY31" s="38">
        <v>0</v>
      </c>
      <c r="BZ31" s="38">
        <v>0</v>
      </c>
      <c r="CA31" s="38">
        <v>0</v>
      </c>
      <c r="CB31" s="38">
        <v>701898</v>
      </c>
      <c r="CC31" s="330">
        <v>0</v>
      </c>
      <c r="CD31" s="38">
        <v>0</v>
      </c>
      <c r="CE31" s="38">
        <v>0</v>
      </c>
      <c r="CF31" s="38">
        <v>0</v>
      </c>
      <c r="CG31" s="38">
        <v>0</v>
      </c>
      <c r="CH31" s="41" t="s">
        <v>113</v>
      </c>
      <c r="CI31" s="41" t="s">
        <v>113</v>
      </c>
      <c r="CJ31" s="41" t="s">
        <v>113</v>
      </c>
      <c r="CK31" s="41" t="s">
        <v>114</v>
      </c>
      <c r="CL31" s="41" t="s">
        <v>113</v>
      </c>
      <c r="CM31" s="41" t="s">
        <v>173</v>
      </c>
      <c r="CN31" s="41" t="s">
        <v>114</v>
      </c>
      <c r="CO31" s="42" t="s">
        <v>107</v>
      </c>
      <c r="CP31" s="29" t="s">
        <v>107</v>
      </c>
      <c r="CQ31" s="29" t="s">
        <v>107</v>
      </c>
      <c r="CR31" s="29" t="s">
        <v>107</v>
      </c>
      <c r="CS31" s="29" t="s">
        <v>107</v>
      </c>
      <c r="CT31" s="29" t="s">
        <v>107</v>
      </c>
      <c r="CU31" s="29" t="s">
        <v>107</v>
      </c>
      <c r="CV31" s="29" t="s">
        <v>107</v>
      </c>
      <c r="CW31" s="29" t="s">
        <v>107</v>
      </c>
      <c r="CX31" s="29" t="s">
        <v>107</v>
      </c>
      <c r="CY31" s="29" t="s">
        <v>107</v>
      </c>
      <c r="CZ31" s="29" t="s">
        <v>107</v>
      </c>
      <c r="DA31" s="29" t="s">
        <v>107</v>
      </c>
      <c r="DB31" s="29" t="s">
        <v>107</v>
      </c>
      <c r="DC31" s="29" t="s">
        <v>107</v>
      </c>
      <c r="DD31" s="332">
        <v>4835297</v>
      </c>
      <c r="DE31" s="43">
        <v>1</v>
      </c>
      <c r="DF31" s="390">
        <v>1</v>
      </c>
      <c r="DG31" s="310">
        <v>45638</v>
      </c>
      <c r="DH31" s="203" t="s">
        <v>2466</v>
      </c>
      <c r="DI31" s="279" t="str" cm="1">
        <f t="array" ref="DI31">+IF(AND(C31&lt;&gt;"Vehículos Eléctricos",C31&lt;&gt;"Vehículos Híbridos",AD31="PERCENTIL 50"),
     IF(VLOOKUP(_xlfn.TEXTJOIN("_",FALSE,C31:E31),BD_Perc!$A:$P,_xlfn.IFS(BD!AE31="Intervalo de precio 1",12,BD!AE31="Intervalo de precio 2",13),FALSE)&lt;=1,
     VLOOKUP(_xlfn.TEXTJOIN("_",FALSE,C31:E31),BD_Perc!$A:$P,16,FALSE),"Ok P50"),
     "Ok P30/70 ó Híbrido/Eléctrico")</f>
        <v>Ok P30/70 ó Híbrido/Eléctrico</v>
      </c>
      <c r="DJ31" s="279" t="str">
        <f t="shared" si="1"/>
        <v>Vehículos Convencionales_Automóviles_Sedán</v>
      </c>
      <c r="DK31" s="331">
        <f t="shared" si="5"/>
        <v>76260000</v>
      </c>
      <c r="DL31" s="326"/>
    </row>
    <row r="32" spans="1:116" ht="25.5">
      <c r="A32" s="28">
        <v>27</v>
      </c>
      <c r="B32" s="29" t="s">
        <v>149</v>
      </c>
      <c r="C32" s="29" t="s">
        <v>0</v>
      </c>
      <c r="D32" s="29" t="s">
        <v>105</v>
      </c>
      <c r="E32" s="42" t="s">
        <v>2380</v>
      </c>
      <c r="F32" s="42" t="s">
        <v>107</v>
      </c>
      <c r="G32" s="30" t="s">
        <v>174</v>
      </c>
      <c r="H32" s="42" t="s">
        <v>151</v>
      </c>
      <c r="I32" s="28">
        <v>6401248</v>
      </c>
      <c r="J32" s="28" t="s">
        <v>175</v>
      </c>
      <c r="K32" s="31" t="s">
        <v>127</v>
      </c>
      <c r="L32" s="32">
        <v>118</v>
      </c>
      <c r="M32" s="33" t="s">
        <v>107</v>
      </c>
      <c r="N32" s="34">
        <v>87000000</v>
      </c>
      <c r="O32" s="34">
        <f>+IFERROR(VLOOKUP(I32,Precio_Fasecolda!A:C,3,FALSE),IFERROR(VLOOKUP(I32,Precio_Fasecolda!B:C,2,FALSE),N32))</f>
        <v>87000000</v>
      </c>
      <c r="P32" s="34">
        <f t="shared" si="2"/>
        <v>0</v>
      </c>
      <c r="Q32" s="33" t="s">
        <v>107</v>
      </c>
      <c r="R32" s="28" t="s">
        <v>130</v>
      </c>
      <c r="S32" s="28" t="s">
        <v>112</v>
      </c>
      <c r="T32" s="28" t="s">
        <v>107</v>
      </c>
      <c r="U32" s="28" t="s">
        <v>107</v>
      </c>
      <c r="V32" s="42" t="s">
        <v>107</v>
      </c>
      <c r="W32" s="28" t="s">
        <v>107</v>
      </c>
      <c r="X32" s="28" t="s">
        <v>107</v>
      </c>
      <c r="Y32" s="28" t="str">
        <f t="shared" si="3"/>
        <v>N.A.</v>
      </c>
      <c r="Z32" s="292">
        <f t="shared" si="0"/>
        <v>80910000</v>
      </c>
      <c r="AA32" s="28" cm="1">
        <f t="array" aca="1" ref="AA32" ca="1">_xlfn.IFS(DK32&lt;$DK$4,1,AND(DK32&gt;=$DK$4,DK32&lt;=$AA$4),2,DK32&gt;$AA$4,3)</f>
        <v>2</v>
      </c>
      <c r="AB32" s="28">
        <v>0</v>
      </c>
      <c r="AC32" s="28" cm="1">
        <f t="array" aca="1" ref="AC32" ca="1">IF(AB32="PERCENTIL 30","",_xlfn.IFS(DK32&lt;$AC$4,1,DK32&gt;$AC$4,2))</f>
        <v>1</v>
      </c>
      <c r="AD32" s="28" t="str">
        <f>+IFERROR(VLOOKUP(_xlfn.TEXTJOIN("_", FALSE, C32:E32), BD_Perc!$A:$O, 15, FALSE),"Segmentación no encontrada o vehículo inactivo")</f>
        <v>PERCENTIL 30-70</v>
      </c>
      <c r="AE32" s="28" t="str" cm="1">
        <f t="array" ref="AE32">_xlfn.IFS(
    AD32 = "PERCENTIL 50",
    _xlfn.IFS(
        BD!DK32 &lt; VLOOKUP(_xlfn.TEXTJOIN("_", FALSE, C32:E32), BD_Perc!$A:$O, 11, FALSE), "Intervalo de precio 1",
        BD!DK32 &gt;= VLOOKUP(_xlfn.TEXTJOIN("_", FALSE, C32:E32), BD_Perc!$A:$O, 11, FALSE), "Intervalo de precio 2"
    ),
    AD32 = "PERCENTIL 30-70",
    _xlfn.IFS(
        BD!DK32 &lt; VLOOKUP(_xlfn.TEXTJOIN("_", FALSE, C32:E32), BD_Perc!$A:$O, 6, FALSE), "Intervalo de precio 1",
        BD!DK32 &lt; VLOOKUP(_xlfn.TEXTJOIN("_", FALSE, C32:E32), BD_Perc!$A:$O, 7, FALSE), "Intervalo de precio 2",
        BD!DK32 &gt;= VLOOKUP(_xlfn.TEXTJOIN("_", FALSE, C32:E32), BD_Perc!$A:$O, 7, FALSE), "Intervalo de precio 3"
    ),
    AD32="Segmentación no encontrada o vehículo inactivo","Segmentación no encontrada o vehículo inactivo"
)</f>
        <v>Intervalo de precio 2</v>
      </c>
      <c r="AF32" s="35" t="s">
        <v>2413</v>
      </c>
      <c r="AG32" s="35" t="b">
        <f t="shared" si="4"/>
        <v>1</v>
      </c>
      <c r="AH32" s="323">
        <v>7.0000000000000007E-2</v>
      </c>
      <c r="AI32" s="323">
        <v>0.08</v>
      </c>
      <c r="AJ32" s="323">
        <v>0.08</v>
      </c>
      <c r="AK32" s="323">
        <v>0.08</v>
      </c>
      <c r="AL32" s="323">
        <v>0.09</v>
      </c>
      <c r="AM32" s="323">
        <v>0.09</v>
      </c>
      <c r="AN32" s="28" t="s">
        <v>113</v>
      </c>
      <c r="AO32" s="28" t="s">
        <v>113</v>
      </c>
      <c r="AP32" s="28" t="s">
        <v>113</v>
      </c>
      <c r="AQ32" s="45">
        <v>1</v>
      </c>
      <c r="AR32" s="38">
        <v>8689479</v>
      </c>
      <c r="AS32" s="38">
        <v>592663</v>
      </c>
      <c r="AT32" s="38">
        <v>709041</v>
      </c>
      <c r="AU32" s="38">
        <v>0</v>
      </c>
      <c r="AV32" s="38">
        <v>0</v>
      </c>
      <c r="AW32" s="38">
        <v>7360484</v>
      </c>
      <c r="AX32" s="38">
        <v>0</v>
      </c>
      <c r="AY32" s="38">
        <v>1247819</v>
      </c>
      <c r="AZ32" s="38">
        <v>901159</v>
      </c>
      <c r="BA32" s="38">
        <v>545921</v>
      </c>
      <c r="BB32" s="38">
        <v>0</v>
      </c>
      <c r="BC32" s="38">
        <v>0</v>
      </c>
      <c r="BD32" s="38">
        <v>0</v>
      </c>
      <c r="BE32" s="38">
        <v>0</v>
      </c>
      <c r="BF32" s="38">
        <v>0</v>
      </c>
      <c r="BG32" s="38">
        <v>3039785</v>
      </c>
      <c r="BH32" s="38">
        <v>0</v>
      </c>
      <c r="BI32" s="38">
        <v>1929440</v>
      </c>
      <c r="BJ32" s="38">
        <v>1972991</v>
      </c>
      <c r="BK32" s="38">
        <v>0</v>
      </c>
      <c r="BL32" s="38">
        <v>1279014</v>
      </c>
      <c r="BM32" s="38">
        <v>171576</v>
      </c>
      <c r="BN32" s="38" t="s">
        <v>107</v>
      </c>
      <c r="BO32" s="38">
        <v>0</v>
      </c>
      <c r="BP32" s="38">
        <v>3732537</v>
      </c>
      <c r="BQ32" s="38">
        <v>70190</v>
      </c>
      <c r="BR32" s="38">
        <v>1668957</v>
      </c>
      <c r="BS32" s="38" t="s">
        <v>107</v>
      </c>
      <c r="BT32" s="38">
        <v>0</v>
      </c>
      <c r="BU32" s="38">
        <v>0</v>
      </c>
      <c r="BV32" s="38" t="s">
        <v>107</v>
      </c>
      <c r="BW32" s="38">
        <v>7018979</v>
      </c>
      <c r="BX32" s="38">
        <v>117607</v>
      </c>
      <c r="BY32" s="38">
        <v>0</v>
      </c>
      <c r="BZ32" s="38">
        <v>0</v>
      </c>
      <c r="CA32" s="38">
        <v>0</v>
      </c>
      <c r="CB32" s="38">
        <v>701898</v>
      </c>
      <c r="CC32" s="330">
        <v>0</v>
      </c>
      <c r="CD32" s="38">
        <v>0</v>
      </c>
      <c r="CE32" s="38">
        <v>0</v>
      </c>
      <c r="CF32" s="38">
        <v>0</v>
      </c>
      <c r="CG32" s="38">
        <v>0</v>
      </c>
      <c r="CH32" s="41" t="s">
        <v>176</v>
      </c>
      <c r="CI32" s="41" t="s">
        <v>113</v>
      </c>
      <c r="CJ32" s="41" t="s">
        <v>113</v>
      </c>
      <c r="CK32" s="41" t="s">
        <v>114</v>
      </c>
      <c r="CL32" s="41" t="s">
        <v>113</v>
      </c>
      <c r="CM32" s="41" t="s">
        <v>173</v>
      </c>
      <c r="CN32" s="41" t="s">
        <v>114</v>
      </c>
      <c r="CO32" s="42" t="s">
        <v>107</v>
      </c>
      <c r="CP32" s="29" t="s">
        <v>107</v>
      </c>
      <c r="CQ32" s="29" t="s">
        <v>107</v>
      </c>
      <c r="CR32" s="29" t="s">
        <v>107</v>
      </c>
      <c r="CS32" s="29" t="s">
        <v>107</v>
      </c>
      <c r="CT32" s="29" t="s">
        <v>107</v>
      </c>
      <c r="CU32" s="29" t="s">
        <v>107</v>
      </c>
      <c r="CV32" s="29" t="s">
        <v>107</v>
      </c>
      <c r="CW32" s="29" t="s">
        <v>107</v>
      </c>
      <c r="CX32" s="29" t="s">
        <v>107</v>
      </c>
      <c r="CY32" s="29" t="s">
        <v>107</v>
      </c>
      <c r="CZ32" s="29" t="s">
        <v>107</v>
      </c>
      <c r="DA32" s="29" t="s">
        <v>107</v>
      </c>
      <c r="DB32" s="29" t="s">
        <v>107</v>
      </c>
      <c r="DC32" s="29" t="s">
        <v>107</v>
      </c>
      <c r="DD32" s="332">
        <v>5069263</v>
      </c>
      <c r="DE32" s="43">
        <v>1</v>
      </c>
      <c r="DF32" s="390">
        <v>1</v>
      </c>
      <c r="DG32" s="310">
        <v>45638</v>
      </c>
      <c r="DH32" s="203" t="s">
        <v>2466</v>
      </c>
      <c r="DI32" s="279" t="str" cm="1">
        <f t="array" ref="DI32">+IF(AND(C32&lt;&gt;"Vehículos Eléctricos",C32&lt;&gt;"Vehículos Híbridos",AD32="PERCENTIL 50"),
     IF(VLOOKUP(_xlfn.TEXTJOIN("_",FALSE,C32:E32),BD_Perc!$A:$P,_xlfn.IFS(BD!AE32="Intervalo de precio 1",12,BD!AE32="Intervalo de precio 2",13),FALSE)&lt;=1,
     VLOOKUP(_xlfn.TEXTJOIN("_",FALSE,C32:E32),BD_Perc!$A:$P,16,FALSE),"Ok P50"),
     "Ok P30/70 ó Híbrido/Eléctrico")</f>
        <v>Ok P30/70 ó Híbrido/Eléctrico</v>
      </c>
      <c r="DJ32" s="279" t="str">
        <f t="shared" si="1"/>
        <v>Vehículos Convencionales_Automóviles_Sedán</v>
      </c>
      <c r="DK32" s="331">
        <f t="shared" si="5"/>
        <v>80910000</v>
      </c>
      <c r="DL32" s="326"/>
    </row>
    <row r="33" spans="1:116" ht="25.5">
      <c r="A33" s="28">
        <v>28</v>
      </c>
      <c r="B33" s="29" t="s">
        <v>149</v>
      </c>
      <c r="C33" s="29" t="s">
        <v>0</v>
      </c>
      <c r="D33" s="29" t="s">
        <v>105</v>
      </c>
      <c r="E33" s="42" t="s">
        <v>2380</v>
      </c>
      <c r="F33" s="42" t="s">
        <v>107</v>
      </c>
      <c r="G33" s="30" t="s">
        <v>177</v>
      </c>
      <c r="H33" s="42" t="s">
        <v>151</v>
      </c>
      <c r="I33" s="28">
        <v>6401246</v>
      </c>
      <c r="J33" s="28" t="s">
        <v>178</v>
      </c>
      <c r="K33" s="31" t="s">
        <v>127</v>
      </c>
      <c r="L33" s="32">
        <v>118</v>
      </c>
      <c r="M33" s="33" t="s">
        <v>107</v>
      </c>
      <c r="N33" s="34">
        <v>88000000</v>
      </c>
      <c r="O33" s="34">
        <f>+IFERROR(VLOOKUP(I33,Precio_Fasecolda!A:C,3,FALSE),IFERROR(VLOOKUP(I33,Precio_Fasecolda!B:C,2,FALSE),N33))</f>
        <v>88000000</v>
      </c>
      <c r="P33" s="34">
        <f t="shared" si="2"/>
        <v>0</v>
      </c>
      <c r="Q33" s="33" t="s">
        <v>107</v>
      </c>
      <c r="R33" s="28" t="s">
        <v>2415</v>
      </c>
      <c r="S33" s="28" t="s">
        <v>112</v>
      </c>
      <c r="T33" s="28" t="s">
        <v>107</v>
      </c>
      <c r="U33" s="28" t="s">
        <v>107</v>
      </c>
      <c r="V33" s="42" t="s">
        <v>107</v>
      </c>
      <c r="W33" s="28" t="s">
        <v>107</v>
      </c>
      <c r="X33" s="28" t="s">
        <v>107</v>
      </c>
      <c r="Y33" s="28" t="str">
        <f t="shared" si="3"/>
        <v>N.A.</v>
      </c>
      <c r="Z33" s="292">
        <f t="shared" si="0"/>
        <v>81840000</v>
      </c>
      <c r="AA33" s="28" cm="1">
        <f t="array" aca="1" ref="AA33" ca="1">_xlfn.IFS(DK33&lt;$DK$4,1,AND(DK33&gt;=$DK$4,DK33&lt;=$AA$4),2,DK33&gt;$AA$4,3)</f>
        <v>2</v>
      </c>
      <c r="AB33" s="28">
        <v>0</v>
      </c>
      <c r="AC33" s="28" cm="1">
        <f t="array" aca="1" ref="AC33" ca="1">IF(AB33="PERCENTIL 30","",_xlfn.IFS(DK33&lt;$AC$4,1,DK33&gt;$AC$4,2))</f>
        <v>1</v>
      </c>
      <c r="AD33" s="28" t="str">
        <f>+IFERROR(VLOOKUP(_xlfn.TEXTJOIN("_", FALSE, C33:E33), BD_Perc!$A:$O, 15, FALSE),"Segmentación no encontrada o vehículo inactivo")</f>
        <v>PERCENTIL 30-70</v>
      </c>
      <c r="AE33" s="28" t="str" cm="1">
        <f t="array" ref="AE33">_xlfn.IFS(
    AD33 = "PERCENTIL 50",
    _xlfn.IFS(
        BD!DK33 &lt; VLOOKUP(_xlfn.TEXTJOIN("_", FALSE, C33:E33), BD_Perc!$A:$O, 11, FALSE), "Intervalo de precio 1",
        BD!DK33 &gt;= VLOOKUP(_xlfn.TEXTJOIN("_", FALSE, C33:E33), BD_Perc!$A:$O, 11, FALSE), "Intervalo de precio 2"
    ),
    AD33 = "PERCENTIL 30-70",
    _xlfn.IFS(
        BD!DK33 &lt; VLOOKUP(_xlfn.TEXTJOIN("_", FALSE, C33:E33), BD_Perc!$A:$O, 6, FALSE), "Intervalo de precio 1",
        BD!DK33 &lt; VLOOKUP(_xlfn.TEXTJOIN("_", FALSE, C33:E33), BD_Perc!$A:$O, 7, FALSE), "Intervalo de precio 2",
        BD!DK33 &gt;= VLOOKUP(_xlfn.TEXTJOIN("_", FALSE, C33:E33), BD_Perc!$A:$O, 7, FALSE), "Intervalo de precio 3"
    ),
    AD33="Segmentación no encontrada o vehículo inactivo","Segmentación no encontrada o vehículo inactivo"
)</f>
        <v>Intervalo de precio 2</v>
      </c>
      <c r="AF33" s="35" t="s">
        <v>2413</v>
      </c>
      <c r="AG33" s="35" t="b">
        <f t="shared" si="4"/>
        <v>1</v>
      </c>
      <c r="AH33" s="323">
        <v>7.0000000000000007E-2</v>
      </c>
      <c r="AI33" s="323">
        <v>0.08</v>
      </c>
      <c r="AJ33" s="323">
        <v>0.08</v>
      </c>
      <c r="AK33" s="323">
        <v>0.08</v>
      </c>
      <c r="AL33" s="323">
        <v>0.09</v>
      </c>
      <c r="AM33" s="323">
        <v>0.09</v>
      </c>
      <c r="AN33" s="28" t="s">
        <v>113</v>
      </c>
      <c r="AO33" s="28" t="s">
        <v>113</v>
      </c>
      <c r="AP33" s="28" t="s">
        <v>113</v>
      </c>
      <c r="AQ33" s="45">
        <v>1</v>
      </c>
      <c r="AR33" s="38">
        <v>8689479</v>
      </c>
      <c r="AS33" s="38">
        <v>592663</v>
      </c>
      <c r="AT33" s="38">
        <v>709041</v>
      </c>
      <c r="AU33" s="38">
        <v>0</v>
      </c>
      <c r="AV33" s="38">
        <v>0</v>
      </c>
      <c r="AW33" s="38">
        <v>7360484</v>
      </c>
      <c r="AX33" s="38">
        <v>0</v>
      </c>
      <c r="AY33" s="38">
        <v>1247819</v>
      </c>
      <c r="AZ33" s="38">
        <v>901159</v>
      </c>
      <c r="BA33" s="38">
        <v>545921</v>
      </c>
      <c r="BB33" s="38">
        <v>0</v>
      </c>
      <c r="BC33" s="38">
        <v>0</v>
      </c>
      <c r="BD33" s="38">
        <v>0</v>
      </c>
      <c r="BE33" s="38">
        <v>0</v>
      </c>
      <c r="BF33" s="38">
        <v>0</v>
      </c>
      <c r="BG33" s="38">
        <v>3039785</v>
      </c>
      <c r="BH33" s="38">
        <v>0</v>
      </c>
      <c r="BI33" s="38">
        <v>1929440</v>
      </c>
      <c r="BJ33" s="38">
        <v>1972991</v>
      </c>
      <c r="BK33" s="38">
        <v>0</v>
      </c>
      <c r="BL33" s="38">
        <v>1279014</v>
      </c>
      <c r="BM33" s="38">
        <v>171576</v>
      </c>
      <c r="BN33" s="38" t="s">
        <v>107</v>
      </c>
      <c r="BO33" s="38">
        <v>0</v>
      </c>
      <c r="BP33" s="38">
        <v>3732537</v>
      </c>
      <c r="BQ33" s="38">
        <v>70190</v>
      </c>
      <c r="BR33" s="38">
        <v>1668957</v>
      </c>
      <c r="BS33" s="38" t="s">
        <v>107</v>
      </c>
      <c r="BT33" s="38">
        <v>0</v>
      </c>
      <c r="BU33" s="38">
        <v>0</v>
      </c>
      <c r="BV33" s="38" t="s">
        <v>107</v>
      </c>
      <c r="BW33" s="38">
        <v>7018979</v>
      </c>
      <c r="BX33" s="38">
        <v>117607</v>
      </c>
      <c r="BY33" s="38">
        <v>0</v>
      </c>
      <c r="BZ33" s="38">
        <v>0</v>
      </c>
      <c r="CA33" s="38">
        <v>0</v>
      </c>
      <c r="CB33" s="38">
        <v>701898</v>
      </c>
      <c r="CC33" s="330">
        <v>0</v>
      </c>
      <c r="CD33" s="38">
        <v>0</v>
      </c>
      <c r="CE33" s="38">
        <v>0</v>
      </c>
      <c r="CF33" s="38">
        <v>0</v>
      </c>
      <c r="CG33" s="38">
        <v>0</v>
      </c>
      <c r="CH33" s="41" t="s">
        <v>113</v>
      </c>
      <c r="CI33" s="41" t="s">
        <v>113</v>
      </c>
      <c r="CJ33" s="41" t="s">
        <v>113</v>
      </c>
      <c r="CK33" s="41" t="s">
        <v>114</v>
      </c>
      <c r="CL33" s="41" t="s">
        <v>113</v>
      </c>
      <c r="CM33" s="41" t="s">
        <v>114</v>
      </c>
      <c r="CN33" s="41" t="s">
        <v>114</v>
      </c>
      <c r="CO33" s="42" t="s">
        <v>107</v>
      </c>
      <c r="CP33" s="29" t="s">
        <v>107</v>
      </c>
      <c r="CQ33" s="29" t="s">
        <v>107</v>
      </c>
      <c r="CR33" s="29" t="s">
        <v>107</v>
      </c>
      <c r="CS33" s="29" t="s">
        <v>107</v>
      </c>
      <c r="CT33" s="29" t="s">
        <v>107</v>
      </c>
      <c r="CU33" s="29" t="s">
        <v>107</v>
      </c>
      <c r="CV33" s="29" t="s">
        <v>107</v>
      </c>
      <c r="CW33" s="29" t="s">
        <v>107</v>
      </c>
      <c r="CX33" s="29" t="s">
        <v>107</v>
      </c>
      <c r="CY33" s="29" t="s">
        <v>107</v>
      </c>
      <c r="CZ33" s="29" t="s">
        <v>107</v>
      </c>
      <c r="DA33" s="29" t="s">
        <v>107</v>
      </c>
      <c r="DB33" s="29" t="s">
        <v>107</v>
      </c>
      <c r="DC33" s="29" t="s">
        <v>107</v>
      </c>
      <c r="DD33" s="332">
        <v>4835297</v>
      </c>
      <c r="DE33" s="43">
        <v>1</v>
      </c>
      <c r="DF33" s="390">
        <v>1</v>
      </c>
      <c r="DG33" s="310">
        <v>45638</v>
      </c>
      <c r="DH33" s="203" t="s">
        <v>2466</v>
      </c>
      <c r="DI33" s="279" t="str" cm="1">
        <f t="array" ref="DI33">+IF(AND(C33&lt;&gt;"Vehículos Eléctricos",C33&lt;&gt;"Vehículos Híbridos",AD33="PERCENTIL 50"),
     IF(VLOOKUP(_xlfn.TEXTJOIN("_",FALSE,C33:E33),BD_Perc!$A:$P,_xlfn.IFS(BD!AE33="Intervalo de precio 1",12,BD!AE33="Intervalo de precio 2",13),FALSE)&lt;=1,
     VLOOKUP(_xlfn.TEXTJOIN("_",FALSE,C33:E33),BD_Perc!$A:$P,16,FALSE),"Ok P50"),
     "Ok P30/70 ó Híbrido/Eléctrico")</f>
        <v>Ok P30/70 ó Híbrido/Eléctrico</v>
      </c>
      <c r="DJ33" s="279" t="str">
        <f t="shared" si="1"/>
        <v>Vehículos Convencionales_Automóviles_Sedán</v>
      </c>
      <c r="DK33" s="331">
        <f t="shared" si="5"/>
        <v>81840000</v>
      </c>
      <c r="DL33" s="326"/>
    </row>
    <row r="34" spans="1:116" ht="25.5">
      <c r="A34" s="28">
        <v>29</v>
      </c>
      <c r="B34" s="29" t="s">
        <v>149</v>
      </c>
      <c r="C34" s="29" t="s">
        <v>0</v>
      </c>
      <c r="D34" s="29" t="s">
        <v>105</v>
      </c>
      <c r="E34" s="42" t="s">
        <v>2380</v>
      </c>
      <c r="F34" s="42" t="s">
        <v>107</v>
      </c>
      <c r="G34" s="30" t="s">
        <v>179</v>
      </c>
      <c r="H34" s="42" t="s">
        <v>151</v>
      </c>
      <c r="I34" s="28">
        <v>6401245</v>
      </c>
      <c r="J34" s="28" t="s">
        <v>180</v>
      </c>
      <c r="K34" s="31" t="s">
        <v>127</v>
      </c>
      <c r="L34" s="32">
        <v>118</v>
      </c>
      <c r="M34" s="33" t="s">
        <v>107</v>
      </c>
      <c r="N34" s="34">
        <v>92000000</v>
      </c>
      <c r="O34" s="34">
        <f>+IFERROR(VLOOKUP(I34,Precio_Fasecolda!A:C,3,FALSE),IFERROR(VLOOKUP(I34,Precio_Fasecolda!B:C,2,FALSE),N34))</f>
        <v>92000000</v>
      </c>
      <c r="P34" s="34">
        <f t="shared" si="2"/>
        <v>0</v>
      </c>
      <c r="Q34" s="33" t="s">
        <v>107</v>
      </c>
      <c r="R34" s="28" t="s">
        <v>130</v>
      </c>
      <c r="S34" s="28" t="s">
        <v>112</v>
      </c>
      <c r="T34" s="28" t="s">
        <v>107</v>
      </c>
      <c r="U34" s="28" t="s">
        <v>107</v>
      </c>
      <c r="V34" s="42" t="s">
        <v>107</v>
      </c>
      <c r="W34" s="28" t="s">
        <v>107</v>
      </c>
      <c r="X34" s="28" t="s">
        <v>107</v>
      </c>
      <c r="Y34" s="28" t="str">
        <f t="shared" si="3"/>
        <v>N.A.</v>
      </c>
      <c r="Z34" s="292">
        <f t="shared" si="0"/>
        <v>85560000</v>
      </c>
      <c r="AA34" s="28" cm="1">
        <f t="array" aca="1" ref="AA34" ca="1">_xlfn.IFS(DK34&lt;$DK$4,1,AND(DK34&gt;=$DK$4,DK34&lt;=$AA$4),2,DK34&gt;$AA$4,3)</f>
        <v>2</v>
      </c>
      <c r="AB34" s="28">
        <v>0</v>
      </c>
      <c r="AC34" s="28" cm="1">
        <f t="array" aca="1" ref="AC34" ca="1">IF(AB34="PERCENTIL 30","",_xlfn.IFS(DK34&lt;$AC$4,1,DK34&gt;$AC$4,2))</f>
        <v>1</v>
      </c>
      <c r="AD34" s="28" t="str">
        <f>+IFERROR(VLOOKUP(_xlfn.TEXTJOIN("_", FALSE, C34:E34), BD_Perc!$A:$O, 15, FALSE),"Segmentación no encontrada o vehículo inactivo")</f>
        <v>PERCENTIL 30-70</v>
      </c>
      <c r="AE34" s="28" t="str" cm="1">
        <f t="array" ref="AE34">_xlfn.IFS(
    AD34 = "PERCENTIL 50",
    _xlfn.IFS(
        BD!DK34 &lt; VLOOKUP(_xlfn.TEXTJOIN("_", FALSE, C34:E34), BD_Perc!$A:$O, 11, FALSE), "Intervalo de precio 1",
        BD!DK34 &gt;= VLOOKUP(_xlfn.TEXTJOIN("_", FALSE, C34:E34), BD_Perc!$A:$O, 11, FALSE), "Intervalo de precio 2"
    ),
    AD34 = "PERCENTIL 30-70",
    _xlfn.IFS(
        BD!DK34 &lt; VLOOKUP(_xlfn.TEXTJOIN("_", FALSE, C34:E34), BD_Perc!$A:$O, 6, FALSE), "Intervalo de precio 1",
        BD!DK34 &lt; VLOOKUP(_xlfn.TEXTJOIN("_", FALSE, C34:E34), BD_Perc!$A:$O, 7, FALSE), "Intervalo de precio 2",
        BD!DK34 &gt;= VLOOKUP(_xlfn.TEXTJOIN("_", FALSE, C34:E34), BD_Perc!$A:$O, 7, FALSE), "Intervalo de precio 3"
    ),
    AD34="Segmentación no encontrada o vehículo inactivo","Segmentación no encontrada o vehículo inactivo"
)</f>
        <v>Intervalo de precio 2</v>
      </c>
      <c r="AF34" s="35" t="s">
        <v>2413</v>
      </c>
      <c r="AG34" s="35" t="b">
        <f t="shared" si="4"/>
        <v>1</v>
      </c>
      <c r="AH34" s="323">
        <v>7.0000000000000007E-2</v>
      </c>
      <c r="AI34" s="323">
        <v>0.08</v>
      </c>
      <c r="AJ34" s="323">
        <v>0.08</v>
      </c>
      <c r="AK34" s="323">
        <v>0.08</v>
      </c>
      <c r="AL34" s="323">
        <v>0.09</v>
      </c>
      <c r="AM34" s="323">
        <v>0.09</v>
      </c>
      <c r="AN34" s="28" t="s">
        <v>113</v>
      </c>
      <c r="AO34" s="28" t="s">
        <v>113</v>
      </c>
      <c r="AP34" s="28" t="s">
        <v>113</v>
      </c>
      <c r="AQ34" s="45">
        <v>1</v>
      </c>
      <c r="AR34" s="38">
        <v>8689479</v>
      </c>
      <c r="AS34" s="38">
        <v>592663</v>
      </c>
      <c r="AT34" s="38">
        <v>709041</v>
      </c>
      <c r="AU34" s="38">
        <v>0</v>
      </c>
      <c r="AV34" s="38">
        <v>0</v>
      </c>
      <c r="AW34" s="38">
        <v>7360484</v>
      </c>
      <c r="AX34" s="38">
        <v>0</v>
      </c>
      <c r="AY34" s="38">
        <v>1247819</v>
      </c>
      <c r="AZ34" s="38">
        <v>901159</v>
      </c>
      <c r="BA34" s="38">
        <v>545921</v>
      </c>
      <c r="BB34" s="38">
        <v>0</v>
      </c>
      <c r="BC34" s="38">
        <v>0</v>
      </c>
      <c r="BD34" s="38">
        <v>0</v>
      </c>
      <c r="BE34" s="38">
        <v>0</v>
      </c>
      <c r="BF34" s="38">
        <v>0</v>
      </c>
      <c r="BG34" s="38">
        <v>3039785</v>
      </c>
      <c r="BH34" s="38">
        <v>0</v>
      </c>
      <c r="BI34" s="38">
        <v>1929440</v>
      </c>
      <c r="BJ34" s="38">
        <v>1972991</v>
      </c>
      <c r="BK34" s="38">
        <v>0</v>
      </c>
      <c r="BL34" s="38">
        <v>1279014</v>
      </c>
      <c r="BM34" s="38">
        <v>171576</v>
      </c>
      <c r="BN34" s="38" t="s">
        <v>107</v>
      </c>
      <c r="BO34" s="38">
        <v>0</v>
      </c>
      <c r="BP34" s="38">
        <v>3732537</v>
      </c>
      <c r="BQ34" s="38">
        <v>70190</v>
      </c>
      <c r="BR34" s="38">
        <v>1668957</v>
      </c>
      <c r="BS34" s="38" t="s">
        <v>107</v>
      </c>
      <c r="BT34" s="38">
        <v>0</v>
      </c>
      <c r="BU34" s="38">
        <v>0</v>
      </c>
      <c r="BV34" s="38" t="s">
        <v>107</v>
      </c>
      <c r="BW34" s="38">
        <v>7018979</v>
      </c>
      <c r="BX34" s="38">
        <v>117607</v>
      </c>
      <c r="BY34" s="38">
        <v>0</v>
      </c>
      <c r="BZ34" s="38">
        <v>0</v>
      </c>
      <c r="CA34" s="38">
        <v>0</v>
      </c>
      <c r="CB34" s="38">
        <v>701898</v>
      </c>
      <c r="CC34" s="330">
        <v>0</v>
      </c>
      <c r="CD34" s="38">
        <v>0</v>
      </c>
      <c r="CE34" s="38">
        <v>0</v>
      </c>
      <c r="CF34" s="38">
        <v>0</v>
      </c>
      <c r="CG34" s="38">
        <v>0</v>
      </c>
      <c r="CH34" s="41" t="s">
        <v>113</v>
      </c>
      <c r="CI34" s="41" t="s">
        <v>113</v>
      </c>
      <c r="CJ34" s="41" t="s">
        <v>113</v>
      </c>
      <c r="CK34" s="41" t="s">
        <v>173</v>
      </c>
      <c r="CL34" s="41" t="s">
        <v>113</v>
      </c>
      <c r="CM34" s="41" t="s">
        <v>114</v>
      </c>
      <c r="CN34" s="41" t="s">
        <v>114</v>
      </c>
      <c r="CO34" s="42" t="s">
        <v>107</v>
      </c>
      <c r="CP34" s="29" t="s">
        <v>107</v>
      </c>
      <c r="CQ34" s="29" t="s">
        <v>107</v>
      </c>
      <c r="CR34" s="29" t="s">
        <v>107</v>
      </c>
      <c r="CS34" s="29" t="s">
        <v>107</v>
      </c>
      <c r="CT34" s="29" t="s">
        <v>107</v>
      </c>
      <c r="CU34" s="29" t="s">
        <v>107</v>
      </c>
      <c r="CV34" s="29" t="s">
        <v>107</v>
      </c>
      <c r="CW34" s="29" t="s">
        <v>107</v>
      </c>
      <c r="CX34" s="29" t="s">
        <v>107</v>
      </c>
      <c r="CY34" s="29" t="s">
        <v>107</v>
      </c>
      <c r="CZ34" s="29" t="s">
        <v>107</v>
      </c>
      <c r="DA34" s="29" t="s">
        <v>107</v>
      </c>
      <c r="DB34" s="29" t="s">
        <v>107</v>
      </c>
      <c r="DC34" s="29" t="s">
        <v>107</v>
      </c>
      <c r="DD34" s="332">
        <v>5069263</v>
      </c>
      <c r="DE34" s="43">
        <v>1</v>
      </c>
      <c r="DF34" s="390">
        <v>1</v>
      </c>
      <c r="DG34" s="310">
        <v>45638</v>
      </c>
      <c r="DH34" s="203" t="s">
        <v>2466</v>
      </c>
      <c r="DI34" s="279" t="str" cm="1">
        <f t="array" ref="DI34">+IF(AND(C34&lt;&gt;"Vehículos Eléctricos",C34&lt;&gt;"Vehículos Híbridos",AD34="PERCENTIL 50"),
     IF(VLOOKUP(_xlfn.TEXTJOIN("_",FALSE,C34:E34),BD_Perc!$A:$P,_xlfn.IFS(BD!AE34="Intervalo de precio 1",12,BD!AE34="Intervalo de precio 2",13),FALSE)&lt;=1,
     VLOOKUP(_xlfn.TEXTJOIN("_",FALSE,C34:E34),BD_Perc!$A:$P,16,FALSE),"Ok P50"),
     "Ok P30/70 ó Híbrido/Eléctrico")</f>
        <v>Ok P30/70 ó Híbrido/Eléctrico</v>
      </c>
      <c r="DJ34" s="279" t="str">
        <f t="shared" si="1"/>
        <v>Vehículos Convencionales_Automóviles_Sedán</v>
      </c>
      <c r="DK34" s="331">
        <f t="shared" si="5"/>
        <v>85560000</v>
      </c>
      <c r="DL34" s="326"/>
    </row>
    <row r="35" spans="1:116" ht="25.5">
      <c r="A35" s="28">
        <v>30</v>
      </c>
      <c r="B35" s="29" t="s">
        <v>149</v>
      </c>
      <c r="C35" s="29" t="s">
        <v>0</v>
      </c>
      <c r="D35" s="29" t="s">
        <v>105</v>
      </c>
      <c r="E35" s="42" t="s">
        <v>2380</v>
      </c>
      <c r="F35" s="42" t="s">
        <v>107</v>
      </c>
      <c r="G35" s="30" t="s">
        <v>181</v>
      </c>
      <c r="H35" s="42" t="s">
        <v>151</v>
      </c>
      <c r="I35" s="28">
        <v>6401244</v>
      </c>
      <c r="J35" s="28" t="s">
        <v>182</v>
      </c>
      <c r="K35" s="31" t="s">
        <v>127</v>
      </c>
      <c r="L35" s="32">
        <v>118</v>
      </c>
      <c r="M35" s="33" t="s">
        <v>107</v>
      </c>
      <c r="N35" s="34">
        <v>98000000</v>
      </c>
      <c r="O35" s="34">
        <f>+IFERROR(VLOOKUP(I35,Precio_Fasecolda!A:C,3,FALSE),IFERROR(VLOOKUP(I35,Precio_Fasecolda!B:C,2,FALSE),N35))</f>
        <v>98000000</v>
      </c>
      <c r="P35" s="34">
        <f t="shared" si="2"/>
        <v>0</v>
      </c>
      <c r="Q35" s="33" t="s">
        <v>107</v>
      </c>
      <c r="R35" s="28" t="s">
        <v>130</v>
      </c>
      <c r="S35" s="28" t="s">
        <v>112</v>
      </c>
      <c r="T35" s="28" t="s">
        <v>107</v>
      </c>
      <c r="U35" s="28" t="s">
        <v>107</v>
      </c>
      <c r="V35" s="42" t="s">
        <v>107</v>
      </c>
      <c r="W35" s="28" t="s">
        <v>107</v>
      </c>
      <c r="X35" s="28" t="s">
        <v>107</v>
      </c>
      <c r="Y35" s="28" t="str">
        <f t="shared" si="3"/>
        <v>N.A.</v>
      </c>
      <c r="Z35" s="292">
        <f t="shared" si="0"/>
        <v>91140000</v>
      </c>
      <c r="AA35" s="28" cm="1">
        <f t="array" aca="1" ref="AA35" ca="1">_xlfn.IFS(DK35&lt;$DK$4,1,AND(DK35&gt;=$DK$4,DK35&lt;=$AA$4),2,DK35&gt;$AA$4,3)</f>
        <v>2</v>
      </c>
      <c r="AB35" s="28">
        <v>0</v>
      </c>
      <c r="AC35" s="28" cm="1">
        <f t="array" aca="1" ref="AC35" ca="1">IF(AB35="PERCENTIL 30","",_xlfn.IFS(DK35&lt;$AC$4,1,DK35&gt;$AC$4,2))</f>
        <v>1</v>
      </c>
      <c r="AD35" s="28" t="str">
        <f>+IFERROR(VLOOKUP(_xlfn.TEXTJOIN("_", FALSE, C35:E35), BD_Perc!$A:$O, 15, FALSE),"Segmentación no encontrada o vehículo inactivo")</f>
        <v>PERCENTIL 30-70</v>
      </c>
      <c r="AE35" s="28" t="str" cm="1">
        <f t="array" ref="AE35">_xlfn.IFS(
    AD35 = "PERCENTIL 50",
    _xlfn.IFS(
        BD!DK35 &lt; VLOOKUP(_xlfn.TEXTJOIN("_", FALSE, C35:E35), BD_Perc!$A:$O, 11, FALSE), "Intervalo de precio 1",
        BD!DK35 &gt;= VLOOKUP(_xlfn.TEXTJOIN("_", FALSE, C35:E35), BD_Perc!$A:$O, 11, FALSE), "Intervalo de precio 2"
    ),
    AD35 = "PERCENTIL 30-70",
    _xlfn.IFS(
        BD!DK35 &lt; VLOOKUP(_xlfn.TEXTJOIN("_", FALSE, C35:E35), BD_Perc!$A:$O, 6, FALSE), "Intervalo de precio 1",
        BD!DK35 &lt; VLOOKUP(_xlfn.TEXTJOIN("_", FALSE, C35:E35), BD_Perc!$A:$O, 7, FALSE), "Intervalo de precio 2",
        BD!DK35 &gt;= VLOOKUP(_xlfn.TEXTJOIN("_", FALSE, C35:E35), BD_Perc!$A:$O, 7, FALSE), "Intervalo de precio 3"
    ),
    AD35="Segmentación no encontrada o vehículo inactivo","Segmentación no encontrada o vehículo inactivo"
)</f>
        <v>Intervalo de precio 3</v>
      </c>
      <c r="AF35" s="35" t="s">
        <v>2414</v>
      </c>
      <c r="AG35" s="35" t="b">
        <f t="shared" si="4"/>
        <v>1</v>
      </c>
      <c r="AH35" s="323">
        <v>7.0000000000000007E-2</v>
      </c>
      <c r="AI35" s="323">
        <v>0.08</v>
      </c>
      <c r="AJ35" s="323">
        <v>0.08</v>
      </c>
      <c r="AK35" s="323">
        <v>0.08</v>
      </c>
      <c r="AL35" s="323">
        <v>0.09</v>
      </c>
      <c r="AM35" s="323">
        <v>0.09</v>
      </c>
      <c r="AN35" s="28" t="s">
        <v>113</v>
      </c>
      <c r="AO35" s="28" t="s">
        <v>113</v>
      </c>
      <c r="AP35" s="28" t="s">
        <v>113</v>
      </c>
      <c r="AQ35" s="45">
        <v>1</v>
      </c>
      <c r="AR35" s="38">
        <v>8689479</v>
      </c>
      <c r="AS35" s="38">
        <v>592663</v>
      </c>
      <c r="AT35" s="38">
        <v>709041</v>
      </c>
      <c r="AU35" s="38">
        <v>0</v>
      </c>
      <c r="AV35" s="38">
        <v>0</v>
      </c>
      <c r="AW35" s="38">
        <v>7360484</v>
      </c>
      <c r="AX35" s="38">
        <v>0</v>
      </c>
      <c r="AY35" s="38">
        <v>0</v>
      </c>
      <c r="AZ35" s="38">
        <v>901159</v>
      </c>
      <c r="BA35" s="38">
        <v>545921</v>
      </c>
      <c r="BB35" s="38">
        <v>0</v>
      </c>
      <c r="BC35" s="38">
        <v>0</v>
      </c>
      <c r="BD35" s="38">
        <v>0</v>
      </c>
      <c r="BE35" s="38">
        <v>0</v>
      </c>
      <c r="BF35" s="38">
        <v>0</v>
      </c>
      <c r="BG35" s="38">
        <v>3039785</v>
      </c>
      <c r="BH35" s="38">
        <v>0</v>
      </c>
      <c r="BI35" s="38">
        <v>1929440</v>
      </c>
      <c r="BJ35" s="38">
        <v>1972991</v>
      </c>
      <c r="BK35" s="38">
        <v>0</v>
      </c>
      <c r="BL35" s="38">
        <v>1279014</v>
      </c>
      <c r="BM35" s="38">
        <v>171576</v>
      </c>
      <c r="BN35" s="38" t="s">
        <v>107</v>
      </c>
      <c r="BO35" s="38">
        <v>0</v>
      </c>
      <c r="BP35" s="38">
        <v>3732537</v>
      </c>
      <c r="BQ35" s="38">
        <v>70190</v>
      </c>
      <c r="BR35" s="38">
        <v>1668957</v>
      </c>
      <c r="BS35" s="38" t="s">
        <v>107</v>
      </c>
      <c r="BT35" s="38">
        <v>0</v>
      </c>
      <c r="BU35" s="38">
        <v>0</v>
      </c>
      <c r="BV35" s="38" t="s">
        <v>107</v>
      </c>
      <c r="BW35" s="38">
        <v>7018979</v>
      </c>
      <c r="BX35" s="38">
        <v>117607</v>
      </c>
      <c r="BY35" s="38">
        <v>0</v>
      </c>
      <c r="BZ35" s="38">
        <v>0</v>
      </c>
      <c r="CA35" s="38">
        <v>0</v>
      </c>
      <c r="CB35" s="38">
        <v>701898</v>
      </c>
      <c r="CC35" s="330">
        <v>0</v>
      </c>
      <c r="CD35" s="38">
        <v>0</v>
      </c>
      <c r="CE35" s="38">
        <v>0</v>
      </c>
      <c r="CF35" s="38">
        <v>0</v>
      </c>
      <c r="CG35" s="38">
        <v>0</v>
      </c>
      <c r="CH35" s="41" t="s">
        <v>113</v>
      </c>
      <c r="CI35" s="41" t="s">
        <v>113</v>
      </c>
      <c r="CJ35" s="41" t="s">
        <v>113</v>
      </c>
      <c r="CK35" s="41" t="s">
        <v>113</v>
      </c>
      <c r="CL35" s="41" t="s">
        <v>113</v>
      </c>
      <c r="CM35" s="41" t="s">
        <v>114</v>
      </c>
      <c r="CN35" s="41" t="s">
        <v>114</v>
      </c>
      <c r="CO35" s="42" t="s">
        <v>107</v>
      </c>
      <c r="CP35" s="29" t="s">
        <v>107</v>
      </c>
      <c r="CQ35" s="29" t="s">
        <v>107</v>
      </c>
      <c r="CR35" s="29" t="s">
        <v>107</v>
      </c>
      <c r="CS35" s="29" t="s">
        <v>107</v>
      </c>
      <c r="CT35" s="29" t="s">
        <v>107</v>
      </c>
      <c r="CU35" s="29" t="s">
        <v>107</v>
      </c>
      <c r="CV35" s="29" t="s">
        <v>107</v>
      </c>
      <c r="CW35" s="29" t="s">
        <v>107</v>
      </c>
      <c r="CX35" s="29" t="s">
        <v>107</v>
      </c>
      <c r="CY35" s="29" t="s">
        <v>107</v>
      </c>
      <c r="CZ35" s="29" t="s">
        <v>107</v>
      </c>
      <c r="DA35" s="29" t="s">
        <v>107</v>
      </c>
      <c r="DB35" s="29" t="s">
        <v>107</v>
      </c>
      <c r="DC35" s="29" t="s">
        <v>107</v>
      </c>
      <c r="DD35" s="332">
        <v>5069263</v>
      </c>
      <c r="DE35" s="43">
        <v>1</v>
      </c>
      <c r="DF35" s="390">
        <v>1</v>
      </c>
      <c r="DG35" s="310">
        <v>45638</v>
      </c>
      <c r="DH35" s="203" t="s">
        <v>2466</v>
      </c>
      <c r="DI35" s="279" t="str" cm="1">
        <f t="array" ref="DI35">+IF(AND(C35&lt;&gt;"Vehículos Eléctricos",C35&lt;&gt;"Vehículos Híbridos",AD35="PERCENTIL 50"),
     IF(VLOOKUP(_xlfn.TEXTJOIN("_",FALSE,C35:E35),BD_Perc!$A:$P,_xlfn.IFS(BD!AE35="Intervalo de precio 1",12,BD!AE35="Intervalo de precio 2",13),FALSE)&lt;=1,
     VLOOKUP(_xlfn.TEXTJOIN("_",FALSE,C35:E35),BD_Perc!$A:$P,16,FALSE),"Ok P50"),
     "Ok P30/70 ó Híbrido/Eléctrico")</f>
        <v>Ok P30/70 ó Híbrido/Eléctrico</v>
      </c>
      <c r="DJ35" s="279" t="str">
        <f t="shared" si="1"/>
        <v>Vehículos Convencionales_Automóviles_Sedán</v>
      </c>
      <c r="DK35" s="331">
        <f t="shared" si="5"/>
        <v>91140000</v>
      </c>
      <c r="DL35" s="326"/>
    </row>
    <row r="36" spans="1:116" ht="51">
      <c r="A36" s="28">
        <v>31</v>
      </c>
      <c r="B36" s="29" t="s">
        <v>183</v>
      </c>
      <c r="C36" s="29" t="s">
        <v>0</v>
      </c>
      <c r="D36" s="29" t="s">
        <v>105</v>
      </c>
      <c r="E36" s="42" t="s">
        <v>106</v>
      </c>
      <c r="F36" s="42" t="s">
        <v>107</v>
      </c>
      <c r="G36" s="30" t="s">
        <v>184</v>
      </c>
      <c r="H36" s="42" t="s">
        <v>185</v>
      </c>
      <c r="I36" s="28">
        <v>4601249</v>
      </c>
      <c r="J36" s="28" t="s">
        <v>186</v>
      </c>
      <c r="K36" s="31" t="s">
        <v>111</v>
      </c>
      <c r="L36" s="32">
        <v>66</v>
      </c>
      <c r="M36" s="33" t="s">
        <v>107</v>
      </c>
      <c r="N36" s="34">
        <v>50000000</v>
      </c>
      <c r="O36" s="34">
        <f>+IFERROR(VLOOKUP(I36,Precio_Fasecolda!A:C,3,FALSE),IFERROR(VLOOKUP(I36,Precio_Fasecolda!B:C,2,FALSE),N36))</f>
        <v>50000000</v>
      </c>
      <c r="P36" s="34">
        <f t="shared" si="2"/>
        <v>0</v>
      </c>
      <c r="Q36" s="33" t="s">
        <v>107</v>
      </c>
      <c r="R36" s="28" t="s">
        <v>2415</v>
      </c>
      <c r="S36" s="28" t="s">
        <v>112</v>
      </c>
      <c r="T36" s="28" t="s">
        <v>107</v>
      </c>
      <c r="U36" s="28" t="s">
        <v>107</v>
      </c>
      <c r="V36" s="42" t="s">
        <v>107</v>
      </c>
      <c r="W36" s="28" t="s">
        <v>107</v>
      </c>
      <c r="X36" s="28" t="s">
        <v>107</v>
      </c>
      <c r="Y36" s="28" t="str">
        <f t="shared" si="3"/>
        <v>N.A.</v>
      </c>
      <c r="Z36" s="292">
        <f t="shared" si="0"/>
        <v>48400000</v>
      </c>
      <c r="AA36" s="28" cm="1">
        <f t="array" aca="1" ref="AA36" ca="1">_xlfn.IFS(DK36&lt;$DK$4,1,AND(DK36&gt;=$DK$4,DK36&lt;=$AA$4),2,DK36&gt;$AA$4,3)</f>
        <v>2</v>
      </c>
      <c r="AB36" s="28" t="s">
        <v>2335</v>
      </c>
      <c r="AC36" s="28" t="str" cm="1">
        <f t="array" ref="AC36">IF(AB36="PERCENTIL 30","",_xlfn.IFS(DK36&lt;$AC$4,1,DK36&gt;$AC$4,2))</f>
        <v/>
      </c>
      <c r="AD36" s="28" t="str">
        <f>+IFERROR(VLOOKUP(_xlfn.TEXTJOIN("_", FALSE, C36:E36), BD_Perc!$A:$O, 15, FALSE),"Segmentación no encontrada o vehículo inactivo")</f>
        <v>PERCENTIL 30-70</v>
      </c>
      <c r="AE36" s="28" t="str" cm="1">
        <f t="array" ref="AE36">_xlfn.IFS(
    AD36 = "PERCENTIL 50",
    _xlfn.IFS(
        BD!DK36 &lt; VLOOKUP(_xlfn.TEXTJOIN("_", FALSE, C36:E36), BD_Perc!$A:$O, 11, FALSE), "Intervalo de precio 1",
        BD!DK36 &gt;= VLOOKUP(_xlfn.TEXTJOIN("_", FALSE, C36:E36), BD_Perc!$A:$O, 11, FALSE), "Intervalo de precio 2"
    ),
    AD36 = "PERCENTIL 30-70",
    _xlfn.IFS(
        BD!DK36 &lt; VLOOKUP(_xlfn.TEXTJOIN("_", FALSE, C36:E36), BD_Perc!$A:$O, 6, FALSE), "Intervalo de precio 1",
        BD!DK36 &lt; VLOOKUP(_xlfn.TEXTJOIN("_", FALSE, C36:E36), BD_Perc!$A:$O, 7, FALSE), "Intervalo de precio 2",
        BD!DK36 &gt;= VLOOKUP(_xlfn.TEXTJOIN("_", FALSE, C36:E36), BD_Perc!$A:$O, 7, FALSE), "Intervalo de precio 3"
    ),
    AD36="Segmentación no encontrada o vehículo inactivo","Segmentación no encontrada o vehículo inactivo"
)</f>
        <v>Intervalo de precio 1</v>
      </c>
      <c r="AF36" s="35" t="s">
        <v>2412</v>
      </c>
      <c r="AG36" s="35" t="b">
        <f t="shared" si="4"/>
        <v>1</v>
      </c>
      <c r="AH36" s="207">
        <v>3.2000000000000001E-2</v>
      </c>
      <c r="AI36" s="207">
        <v>3.5999999999999997E-2</v>
      </c>
      <c r="AJ36" s="207">
        <v>3.6999999999999998E-2</v>
      </c>
      <c r="AK36" s="207">
        <v>3.9E-2</v>
      </c>
      <c r="AL36" s="207">
        <v>4.1000000000000002E-2</v>
      </c>
      <c r="AM36" s="207">
        <v>4.2000000000000003E-2</v>
      </c>
      <c r="AN36" s="28" t="s">
        <v>113</v>
      </c>
      <c r="AO36" s="28" t="s">
        <v>113</v>
      </c>
      <c r="AP36" s="28" t="s">
        <v>113</v>
      </c>
      <c r="AQ36" s="47">
        <v>0.05</v>
      </c>
      <c r="AR36" s="38">
        <v>8689479</v>
      </c>
      <c r="AS36" s="38">
        <v>220144</v>
      </c>
      <c r="AT36" s="38">
        <v>794963</v>
      </c>
      <c r="AU36" s="38">
        <v>0</v>
      </c>
      <c r="AV36" s="38">
        <v>0</v>
      </c>
      <c r="AW36" s="38">
        <v>8438830</v>
      </c>
      <c r="AX36" s="38">
        <v>0</v>
      </c>
      <c r="AY36" s="38">
        <v>794963</v>
      </c>
      <c r="AZ36" s="38">
        <v>48920</v>
      </c>
      <c r="BA36" s="38">
        <v>366906</v>
      </c>
      <c r="BB36" s="38">
        <v>0</v>
      </c>
      <c r="BC36" s="38">
        <v>0</v>
      </c>
      <c r="BD36" s="38">
        <v>0</v>
      </c>
      <c r="BE36" s="38">
        <v>0</v>
      </c>
      <c r="BF36" s="38">
        <v>0</v>
      </c>
      <c r="BG36" s="38">
        <v>2323736</v>
      </c>
      <c r="BH36" s="38">
        <v>0</v>
      </c>
      <c r="BI36" s="38">
        <v>2923015</v>
      </c>
      <c r="BJ36" s="38" t="s">
        <v>107</v>
      </c>
      <c r="BK36" s="38">
        <v>0</v>
      </c>
      <c r="BL36" s="38">
        <v>1651075</v>
      </c>
      <c r="BM36" s="38">
        <v>856113</v>
      </c>
      <c r="BN36" s="38">
        <v>1284169</v>
      </c>
      <c r="BO36" s="38">
        <v>0</v>
      </c>
      <c r="BP36" s="38">
        <v>3167619</v>
      </c>
      <c r="BQ36" s="38">
        <v>72159</v>
      </c>
      <c r="BR36" s="38" t="s">
        <v>107</v>
      </c>
      <c r="BS36" s="38">
        <v>599280</v>
      </c>
      <c r="BT36" s="38">
        <v>0</v>
      </c>
      <c r="BU36" s="38">
        <v>0</v>
      </c>
      <c r="BV36" s="38" t="s">
        <v>107</v>
      </c>
      <c r="BW36" s="38" t="s">
        <v>107</v>
      </c>
      <c r="BX36" s="38">
        <v>108849</v>
      </c>
      <c r="BY36" s="38">
        <v>0</v>
      </c>
      <c r="BZ36" s="38">
        <v>0</v>
      </c>
      <c r="CA36" s="38" t="s">
        <v>107</v>
      </c>
      <c r="CB36" s="38">
        <v>354675</v>
      </c>
      <c r="CC36" s="330">
        <v>0</v>
      </c>
      <c r="CD36" s="38">
        <v>0</v>
      </c>
      <c r="CE36" s="38">
        <v>0</v>
      </c>
      <c r="CF36" s="38">
        <v>0</v>
      </c>
      <c r="CG36" s="38">
        <v>0</v>
      </c>
      <c r="CH36" s="41" t="s">
        <v>114</v>
      </c>
      <c r="CI36" s="41" t="s">
        <v>114</v>
      </c>
      <c r="CJ36" s="41" t="s">
        <v>114</v>
      </c>
      <c r="CK36" s="41" t="s">
        <v>114</v>
      </c>
      <c r="CL36" s="41" t="s">
        <v>113</v>
      </c>
      <c r="CM36" s="41" t="s">
        <v>114</v>
      </c>
      <c r="CN36" s="41" t="s">
        <v>114</v>
      </c>
      <c r="CO36" s="42" t="s">
        <v>107</v>
      </c>
      <c r="CP36" s="28" t="s">
        <v>107</v>
      </c>
      <c r="CQ36" s="28" t="s">
        <v>107</v>
      </c>
      <c r="CR36" s="28" t="s">
        <v>107</v>
      </c>
      <c r="CS36" s="28" t="s">
        <v>107</v>
      </c>
      <c r="CT36" s="28" t="s">
        <v>107</v>
      </c>
      <c r="CU36" s="28" t="s">
        <v>107</v>
      </c>
      <c r="CV36" s="28" t="s">
        <v>107</v>
      </c>
      <c r="CW36" s="28" t="s">
        <v>107</v>
      </c>
      <c r="CX36" s="28" t="s">
        <v>107</v>
      </c>
      <c r="CY36" s="28" t="s">
        <v>107</v>
      </c>
      <c r="CZ36" s="28" t="s">
        <v>107</v>
      </c>
      <c r="DA36" s="28" t="s">
        <v>107</v>
      </c>
      <c r="DB36" s="28" t="s">
        <v>107</v>
      </c>
      <c r="DC36" s="28" t="s">
        <v>107</v>
      </c>
      <c r="DD36" s="332">
        <v>13366721</v>
      </c>
      <c r="DE36" s="43">
        <v>1</v>
      </c>
      <c r="DF36" s="390">
        <v>1</v>
      </c>
      <c r="DG36" s="310"/>
      <c r="DH36" s="203"/>
      <c r="DI36" s="279" t="str" cm="1">
        <f t="array" ref="DI36">+IF(AND(C36&lt;&gt;"Vehículos Eléctricos",C36&lt;&gt;"Vehículos Híbridos",AD36="PERCENTIL 50"),
     IF(VLOOKUP(_xlfn.TEXTJOIN("_",FALSE,C36:E36),BD_Perc!$A:$P,_xlfn.IFS(BD!AE36="Intervalo de precio 1",12,BD!AE36="Intervalo de precio 2",13),FALSE)&lt;=1,
     VLOOKUP(_xlfn.TEXTJOIN("_",FALSE,C36:E36),BD_Perc!$A:$P,16,FALSE),"Ok P50"),
     "Ok P30/70 ó Híbrido/Eléctrico")</f>
        <v>Ok P30/70 ó Híbrido/Eléctrico</v>
      </c>
      <c r="DJ36" s="279" t="str">
        <f t="shared" si="1"/>
        <v>Vehículos Convencionales_Automóviles_Hatchback</v>
      </c>
      <c r="DK36" s="331">
        <f t="shared" si="5"/>
        <v>48400000</v>
      </c>
      <c r="DL36" s="326"/>
    </row>
    <row r="37" spans="1:116" ht="51">
      <c r="A37" s="28">
        <v>32</v>
      </c>
      <c r="B37" s="29" t="s">
        <v>183</v>
      </c>
      <c r="C37" s="29" t="s">
        <v>0</v>
      </c>
      <c r="D37" s="29" t="s">
        <v>105</v>
      </c>
      <c r="E37" s="42" t="s">
        <v>106</v>
      </c>
      <c r="F37" s="42" t="s">
        <v>107</v>
      </c>
      <c r="G37" s="30" t="s">
        <v>184</v>
      </c>
      <c r="H37" s="42" t="s">
        <v>185</v>
      </c>
      <c r="I37" s="28">
        <v>4601250</v>
      </c>
      <c r="J37" s="28" t="s">
        <v>187</v>
      </c>
      <c r="K37" s="31" t="s">
        <v>111</v>
      </c>
      <c r="L37" s="32">
        <v>66</v>
      </c>
      <c r="M37" s="33" t="s">
        <v>107</v>
      </c>
      <c r="N37" s="34">
        <v>50000000</v>
      </c>
      <c r="O37" s="34">
        <f>+IFERROR(VLOOKUP(I37,Precio_Fasecolda!A:C,3,FALSE),IFERROR(VLOOKUP(I37,Precio_Fasecolda!B:C,2,FALSE),N37))</f>
        <v>50000000</v>
      </c>
      <c r="P37" s="34">
        <f t="shared" si="2"/>
        <v>0</v>
      </c>
      <c r="Q37" s="33" t="s">
        <v>107</v>
      </c>
      <c r="R37" s="28" t="s">
        <v>2415</v>
      </c>
      <c r="S37" s="28" t="s">
        <v>112</v>
      </c>
      <c r="T37" s="28" t="s">
        <v>107</v>
      </c>
      <c r="U37" s="28" t="s">
        <v>107</v>
      </c>
      <c r="V37" s="42" t="s">
        <v>107</v>
      </c>
      <c r="W37" s="28" t="s">
        <v>107</v>
      </c>
      <c r="X37" s="28" t="s">
        <v>107</v>
      </c>
      <c r="Y37" s="28" t="str">
        <f t="shared" si="3"/>
        <v>N.A.</v>
      </c>
      <c r="Z37" s="292">
        <f t="shared" si="0"/>
        <v>48400000</v>
      </c>
      <c r="AA37" s="28" cm="1">
        <f t="array" aca="1" ref="AA37" ca="1">_xlfn.IFS(DK37&lt;$DK$4,1,AND(DK37&gt;=$DK$4,DK37&lt;=$AA$4),2,DK37&gt;$AA$4,3)</f>
        <v>2</v>
      </c>
      <c r="AB37" s="28" t="s">
        <v>2335</v>
      </c>
      <c r="AC37" s="28" t="str" cm="1">
        <f t="array" ref="AC37">IF(AB37="PERCENTIL 30","",_xlfn.IFS(DK37&lt;$AC$4,1,DK37&gt;$AC$4,2))</f>
        <v/>
      </c>
      <c r="AD37" s="28" t="str">
        <f>+IFERROR(VLOOKUP(_xlfn.TEXTJOIN("_", FALSE, C37:E37), BD_Perc!$A:$O, 15, FALSE),"Segmentación no encontrada o vehículo inactivo")</f>
        <v>PERCENTIL 30-70</v>
      </c>
      <c r="AE37" s="28" t="str" cm="1">
        <f t="array" ref="AE37">_xlfn.IFS(
    AD37 = "PERCENTIL 50",
    _xlfn.IFS(
        BD!DK37 &lt; VLOOKUP(_xlfn.TEXTJOIN("_", FALSE, C37:E37), BD_Perc!$A:$O, 11, FALSE), "Intervalo de precio 1",
        BD!DK37 &gt;= VLOOKUP(_xlfn.TEXTJOIN("_", FALSE, C37:E37), BD_Perc!$A:$O, 11, FALSE), "Intervalo de precio 2"
    ),
    AD37 = "PERCENTIL 30-70",
    _xlfn.IFS(
        BD!DK37 &lt; VLOOKUP(_xlfn.TEXTJOIN("_", FALSE, C37:E37), BD_Perc!$A:$O, 6, FALSE), "Intervalo de precio 1",
        BD!DK37 &lt; VLOOKUP(_xlfn.TEXTJOIN("_", FALSE, C37:E37), BD_Perc!$A:$O, 7, FALSE), "Intervalo de precio 2",
        BD!DK37 &gt;= VLOOKUP(_xlfn.TEXTJOIN("_", FALSE, C37:E37), BD_Perc!$A:$O, 7, FALSE), "Intervalo de precio 3"
    ),
    AD37="Segmentación no encontrada o vehículo inactivo","Segmentación no encontrada o vehículo inactivo"
)</f>
        <v>Intervalo de precio 1</v>
      </c>
      <c r="AF37" s="35" t="s">
        <v>2412</v>
      </c>
      <c r="AG37" s="35" t="b">
        <f t="shared" si="4"/>
        <v>1</v>
      </c>
      <c r="AH37" s="207">
        <v>3.2000000000000001E-2</v>
      </c>
      <c r="AI37" s="207">
        <v>3.5999999999999997E-2</v>
      </c>
      <c r="AJ37" s="207">
        <v>3.6999999999999998E-2</v>
      </c>
      <c r="AK37" s="207">
        <v>3.9E-2</v>
      </c>
      <c r="AL37" s="207">
        <v>4.1000000000000002E-2</v>
      </c>
      <c r="AM37" s="207">
        <v>4.2000000000000003E-2</v>
      </c>
      <c r="AN37" s="28" t="s">
        <v>113</v>
      </c>
      <c r="AO37" s="28" t="s">
        <v>113</v>
      </c>
      <c r="AP37" s="28" t="s">
        <v>113</v>
      </c>
      <c r="AQ37" s="47">
        <v>0.05</v>
      </c>
      <c r="AR37" s="38">
        <v>8689479</v>
      </c>
      <c r="AS37" s="38">
        <v>220144</v>
      </c>
      <c r="AT37" s="38">
        <v>794963</v>
      </c>
      <c r="AU37" s="38">
        <v>0</v>
      </c>
      <c r="AV37" s="38">
        <v>0</v>
      </c>
      <c r="AW37" s="38">
        <v>8438830</v>
      </c>
      <c r="AX37" s="38">
        <v>0</v>
      </c>
      <c r="AY37" s="38">
        <v>794963</v>
      </c>
      <c r="AZ37" s="38">
        <v>48920</v>
      </c>
      <c r="BA37" s="38">
        <v>366906</v>
      </c>
      <c r="BB37" s="38">
        <v>0</v>
      </c>
      <c r="BC37" s="38">
        <v>0</v>
      </c>
      <c r="BD37" s="38">
        <v>0</v>
      </c>
      <c r="BE37" s="38">
        <v>0</v>
      </c>
      <c r="BF37" s="38">
        <v>0</v>
      </c>
      <c r="BG37" s="38">
        <v>2323736</v>
      </c>
      <c r="BH37" s="38">
        <v>0</v>
      </c>
      <c r="BI37" s="38">
        <v>2923015</v>
      </c>
      <c r="BJ37" s="38" t="s">
        <v>107</v>
      </c>
      <c r="BK37" s="38">
        <v>0</v>
      </c>
      <c r="BL37" s="38">
        <v>1651075</v>
      </c>
      <c r="BM37" s="38">
        <v>856113</v>
      </c>
      <c r="BN37" s="38">
        <v>1284169</v>
      </c>
      <c r="BO37" s="38">
        <v>0</v>
      </c>
      <c r="BP37" s="38">
        <v>3167619</v>
      </c>
      <c r="BQ37" s="38">
        <v>72159</v>
      </c>
      <c r="BR37" s="38" t="s">
        <v>107</v>
      </c>
      <c r="BS37" s="38">
        <v>599280</v>
      </c>
      <c r="BT37" s="38">
        <v>0</v>
      </c>
      <c r="BU37" s="38">
        <v>0</v>
      </c>
      <c r="BV37" s="38" t="s">
        <v>107</v>
      </c>
      <c r="BW37" s="38" t="s">
        <v>107</v>
      </c>
      <c r="BX37" s="38">
        <v>108849</v>
      </c>
      <c r="BY37" s="38">
        <v>0</v>
      </c>
      <c r="BZ37" s="38">
        <v>0</v>
      </c>
      <c r="CA37" s="38" t="s">
        <v>107</v>
      </c>
      <c r="CB37" s="38">
        <v>354675</v>
      </c>
      <c r="CC37" s="330">
        <v>0</v>
      </c>
      <c r="CD37" s="38">
        <v>0</v>
      </c>
      <c r="CE37" s="38">
        <v>0</v>
      </c>
      <c r="CF37" s="38">
        <v>0</v>
      </c>
      <c r="CG37" s="38">
        <v>0</v>
      </c>
      <c r="CH37" s="41" t="s">
        <v>114</v>
      </c>
      <c r="CI37" s="41" t="s">
        <v>114</v>
      </c>
      <c r="CJ37" s="41" t="s">
        <v>114</v>
      </c>
      <c r="CK37" s="41" t="s">
        <v>114</v>
      </c>
      <c r="CL37" s="41" t="s">
        <v>113</v>
      </c>
      <c r="CM37" s="41" t="s">
        <v>114</v>
      </c>
      <c r="CN37" s="41" t="s">
        <v>114</v>
      </c>
      <c r="CO37" s="42" t="s">
        <v>107</v>
      </c>
      <c r="CP37" s="28" t="s">
        <v>107</v>
      </c>
      <c r="CQ37" s="28" t="s">
        <v>107</v>
      </c>
      <c r="CR37" s="28" t="s">
        <v>107</v>
      </c>
      <c r="CS37" s="28" t="s">
        <v>107</v>
      </c>
      <c r="CT37" s="28" t="s">
        <v>107</v>
      </c>
      <c r="CU37" s="28" t="s">
        <v>107</v>
      </c>
      <c r="CV37" s="28" t="s">
        <v>107</v>
      </c>
      <c r="CW37" s="28" t="s">
        <v>107</v>
      </c>
      <c r="CX37" s="28" t="s">
        <v>107</v>
      </c>
      <c r="CY37" s="28" t="s">
        <v>107</v>
      </c>
      <c r="CZ37" s="28" t="s">
        <v>107</v>
      </c>
      <c r="DA37" s="28" t="s">
        <v>107</v>
      </c>
      <c r="DB37" s="28" t="s">
        <v>107</v>
      </c>
      <c r="DC37" s="28" t="s">
        <v>107</v>
      </c>
      <c r="DD37" s="332">
        <v>13366721</v>
      </c>
      <c r="DE37" s="43">
        <v>1</v>
      </c>
      <c r="DF37" s="390">
        <v>1</v>
      </c>
      <c r="DG37" s="310"/>
      <c r="DH37" s="203"/>
      <c r="DI37" s="279" t="str" cm="1">
        <f t="array" ref="DI37">+IF(AND(C37&lt;&gt;"Vehículos Eléctricos",C37&lt;&gt;"Vehículos Híbridos",AD37="PERCENTIL 50"),
     IF(VLOOKUP(_xlfn.TEXTJOIN("_",FALSE,C37:E37),BD_Perc!$A:$P,_xlfn.IFS(BD!AE37="Intervalo de precio 1",12,BD!AE37="Intervalo de precio 2",13),FALSE)&lt;=1,
     VLOOKUP(_xlfn.TEXTJOIN("_",FALSE,C37:E37),BD_Perc!$A:$P,16,FALSE),"Ok P50"),
     "Ok P30/70 ó Híbrido/Eléctrico")</f>
        <v>Ok P30/70 ó Híbrido/Eléctrico</v>
      </c>
      <c r="DJ37" s="279" t="str">
        <f t="shared" si="1"/>
        <v>Vehículos Convencionales_Automóviles_Hatchback</v>
      </c>
      <c r="DK37" s="331">
        <f t="shared" si="5"/>
        <v>48400000</v>
      </c>
      <c r="DL37" s="326"/>
    </row>
    <row r="38" spans="1:116" ht="51">
      <c r="A38" s="28">
        <v>33</v>
      </c>
      <c r="B38" s="29" t="s">
        <v>183</v>
      </c>
      <c r="C38" s="29" t="s">
        <v>0</v>
      </c>
      <c r="D38" s="29" t="s">
        <v>105</v>
      </c>
      <c r="E38" s="42" t="s">
        <v>106</v>
      </c>
      <c r="F38" s="42" t="s">
        <v>107</v>
      </c>
      <c r="G38" s="30" t="s">
        <v>188</v>
      </c>
      <c r="H38" s="42" t="s">
        <v>185</v>
      </c>
      <c r="I38" s="28">
        <v>4601251</v>
      </c>
      <c r="J38" s="28" t="s">
        <v>189</v>
      </c>
      <c r="K38" s="31" t="s">
        <v>111</v>
      </c>
      <c r="L38" s="32">
        <v>83</v>
      </c>
      <c r="M38" s="33" t="s">
        <v>107</v>
      </c>
      <c r="N38" s="34">
        <v>55000000</v>
      </c>
      <c r="O38" s="34">
        <f>+IFERROR(VLOOKUP(I38,Precio_Fasecolda!A:C,3,FALSE),IFERROR(VLOOKUP(I38,Precio_Fasecolda!B:C,2,FALSE),N38))</f>
        <v>55000000</v>
      </c>
      <c r="P38" s="34">
        <f t="shared" si="2"/>
        <v>0</v>
      </c>
      <c r="Q38" s="33" t="s">
        <v>107</v>
      </c>
      <c r="R38" s="28" t="s">
        <v>2415</v>
      </c>
      <c r="S38" s="28" t="s">
        <v>112</v>
      </c>
      <c r="T38" s="28" t="s">
        <v>107</v>
      </c>
      <c r="U38" s="28" t="s">
        <v>107</v>
      </c>
      <c r="V38" s="42" t="s">
        <v>107</v>
      </c>
      <c r="W38" s="28" t="s">
        <v>107</v>
      </c>
      <c r="X38" s="28" t="s">
        <v>107</v>
      </c>
      <c r="Y38" s="28" t="str">
        <f t="shared" si="3"/>
        <v>N.A.</v>
      </c>
      <c r="Z38" s="292">
        <f t="shared" si="0"/>
        <v>53240000</v>
      </c>
      <c r="AA38" s="28" cm="1">
        <f t="array" aca="1" ref="AA38" ca="1">_xlfn.IFS(DK38&lt;$DK$4,1,AND(DK38&gt;=$DK$4,DK38&lt;=$AA$4),2,DK38&gt;$AA$4,3)</f>
        <v>2</v>
      </c>
      <c r="AB38" s="28" t="s">
        <v>2335</v>
      </c>
      <c r="AC38" s="28" t="str" cm="1">
        <f t="array" ref="AC38">IF(AB38="PERCENTIL 30","",_xlfn.IFS(DK38&lt;$AC$4,1,DK38&gt;$AC$4,2))</f>
        <v/>
      </c>
      <c r="AD38" s="28" t="str">
        <f>+IFERROR(VLOOKUP(_xlfn.TEXTJOIN("_", FALSE, C38:E38), BD_Perc!$A:$O, 15, FALSE),"Segmentación no encontrada o vehículo inactivo")</f>
        <v>PERCENTIL 30-70</v>
      </c>
      <c r="AE38" s="28" t="str" cm="1">
        <f t="array" ref="AE38">_xlfn.IFS(
    AD38 = "PERCENTIL 50",
    _xlfn.IFS(
        BD!DK38 &lt; VLOOKUP(_xlfn.TEXTJOIN("_", FALSE, C38:E38), BD_Perc!$A:$O, 11, FALSE), "Intervalo de precio 1",
        BD!DK38 &gt;= VLOOKUP(_xlfn.TEXTJOIN("_", FALSE, C38:E38), BD_Perc!$A:$O, 11, FALSE), "Intervalo de precio 2"
    ),
    AD38 = "PERCENTIL 30-70",
    _xlfn.IFS(
        BD!DK38 &lt; VLOOKUP(_xlfn.TEXTJOIN("_", FALSE, C38:E38), BD_Perc!$A:$O, 6, FALSE), "Intervalo de precio 1",
        BD!DK38 &lt; VLOOKUP(_xlfn.TEXTJOIN("_", FALSE, C38:E38), BD_Perc!$A:$O, 7, FALSE), "Intervalo de precio 2",
        BD!DK38 &gt;= VLOOKUP(_xlfn.TEXTJOIN("_", FALSE, C38:E38), BD_Perc!$A:$O, 7, FALSE), "Intervalo de precio 3"
    ),
    AD38="Segmentación no encontrada o vehículo inactivo","Segmentación no encontrada o vehículo inactivo"
)</f>
        <v>Intervalo de precio 1</v>
      </c>
      <c r="AF38" s="35" t="s">
        <v>2412</v>
      </c>
      <c r="AG38" s="35" t="b">
        <f t="shared" si="4"/>
        <v>1</v>
      </c>
      <c r="AH38" s="207">
        <v>3.2000000000000001E-2</v>
      </c>
      <c r="AI38" s="207">
        <v>3.5999999999999997E-2</v>
      </c>
      <c r="AJ38" s="207">
        <v>3.6999999999999998E-2</v>
      </c>
      <c r="AK38" s="207">
        <v>3.9E-2</v>
      </c>
      <c r="AL38" s="207">
        <v>4.1000000000000002E-2</v>
      </c>
      <c r="AM38" s="207">
        <v>4.2000000000000003E-2</v>
      </c>
      <c r="AN38" s="28" t="s">
        <v>113</v>
      </c>
      <c r="AO38" s="28" t="s">
        <v>113</v>
      </c>
      <c r="AP38" s="28" t="s">
        <v>113</v>
      </c>
      <c r="AQ38" s="47">
        <v>0.05</v>
      </c>
      <c r="AR38" s="38">
        <v>8689479</v>
      </c>
      <c r="AS38" s="38">
        <v>220144</v>
      </c>
      <c r="AT38" s="38">
        <v>794963</v>
      </c>
      <c r="AU38" s="38">
        <v>0</v>
      </c>
      <c r="AV38" s="38">
        <v>0</v>
      </c>
      <c r="AW38" s="38">
        <v>8438830</v>
      </c>
      <c r="AX38" s="38">
        <v>0</v>
      </c>
      <c r="AY38" s="38">
        <v>794963</v>
      </c>
      <c r="AZ38" s="38">
        <v>48920</v>
      </c>
      <c r="BA38" s="38">
        <v>366906</v>
      </c>
      <c r="BB38" s="38">
        <v>0</v>
      </c>
      <c r="BC38" s="38">
        <v>0</v>
      </c>
      <c r="BD38" s="38">
        <v>0</v>
      </c>
      <c r="BE38" s="38">
        <v>0</v>
      </c>
      <c r="BF38" s="38">
        <v>0</v>
      </c>
      <c r="BG38" s="38">
        <v>2323736</v>
      </c>
      <c r="BH38" s="38">
        <v>0</v>
      </c>
      <c r="BI38" s="38">
        <v>2923015</v>
      </c>
      <c r="BJ38" s="38" t="s">
        <v>107</v>
      </c>
      <c r="BK38" s="38">
        <v>0</v>
      </c>
      <c r="BL38" s="38">
        <v>1651075</v>
      </c>
      <c r="BM38" s="38">
        <v>856113</v>
      </c>
      <c r="BN38" s="38">
        <v>1284169</v>
      </c>
      <c r="BO38" s="38">
        <v>0</v>
      </c>
      <c r="BP38" s="38">
        <v>3167619</v>
      </c>
      <c r="BQ38" s="38">
        <v>72159</v>
      </c>
      <c r="BR38" s="38" t="s">
        <v>107</v>
      </c>
      <c r="BS38" s="38">
        <v>599280</v>
      </c>
      <c r="BT38" s="38">
        <v>0</v>
      </c>
      <c r="BU38" s="38">
        <v>0</v>
      </c>
      <c r="BV38" s="38" t="s">
        <v>107</v>
      </c>
      <c r="BW38" s="38" t="s">
        <v>107</v>
      </c>
      <c r="BX38" s="38">
        <v>108849</v>
      </c>
      <c r="BY38" s="38">
        <v>0</v>
      </c>
      <c r="BZ38" s="38">
        <v>0</v>
      </c>
      <c r="CA38" s="38" t="s">
        <v>107</v>
      </c>
      <c r="CB38" s="38">
        <v>354675</v>
      </c>
      <c r="CC38" s="330">
        <v>0</v>
      </c>
      <c r="CD38" s="38">
        <v>0</v>
      </c>
      <c r="CE38" s="38">
        <v>0</v>
      </c>
      <c r="CF38" s="38">
        <v>0</v>
      </c>
      <c r="CG38" s="38">
        <v>0</v>
      </c>
      <c r="CH38" s="41" t="s">
        <v>114</v>
      </c>
      <c r="CI38" s="41" t="s">
        <v>114</v>
      </c>
      <c r="CJ38" s="41" t="s">
        <v>114</v>
      </c>
      <c r="CK38" s="41" t="s">
        <v>114</v>
      </c>
      <c r="CL38" s="41" t="s">
        <v>113</v>
      </c>
      <c r="CM38" s="41" t="s">
        <v>114</v>
      </c>
      <c r="CN38" s="41" t="s">
        <v>114</v>
      </c>
      <c r="CO38" s="42" t="s">
        <v>107</v>
      </c>
      <c r="CP38" s="28" t="s">
        <v>107</v>
      </c>
      <c r="CQ38" s="28" t="s">
        <v>107</v>
      </c>
      <c r="CR38" s="28" t="s">
        <v>107</v>
      </c>
      <c r="CS38" s="28" t="s">
        <v>107</v>
      </c>
      <c r="CT38" s="28" t="s">
        <v>107</v>
      </c>
      <c r="CU38" s="28" t="s">
        <v>107</v>
      </c>
      <c r="CV38" s="28" t="s">
        <v>107</v>
      </c>
      <c r="CW38" s="28" t="s">
        <v>107</v>
      </c>
      <c r="CX38" s="28" t="s">
        <v>107</v>
      </c>
      <c r="CY38" s="28" t="s">
        <v>107</v>
      </c>
      <c r="CZ38" s="28" t="s">
        <v>107</v>
      </c>
      <c r="DA38" s="28" t="s">
        <v>107</v>
      </c>
      <c r="DB38" s="28" t="s">
        <v>107</v>
      </c>
      <c r="DC38" s="28" t="s">
        <v>107</v>
      </c>
      <c r="DD38" s="332">
        <v>13366721</v>
      </c>
      <c r="DE38" s="43">
        <v>1</v>
      </c>
      <c r="DF38" s="390">
        <v>1</v>
      </c>
      <c r="DG38" s="310"/>
      <c r="DH38" s="203"/>
      <c r="DI38" s="279" t="str" cm="1">
        <f t="array" ref="DI38">+IF(AND(C38&lt;&gt;"Vehículos Eléctricos",C38&lt;&gt;"Vehículos Híbridos",AD38="PERCENTIL 50"),
     IF(VLOOKUP(_xlfn.TEXTJOIN("_",FALSE,C38:E38),BD_Perc!$A:$P,_xlfn.IFS(BD!AE38="Intervalo de precio 1",12,BD!AE38="Intervalo de precio 2",13),FALSE)&lt;=1,
     VLOOKUP(_xlfn.TEXTJOIN("_",FALSE,C38:E38),BD_Perc!$A:$P,16,FALSE),"Ok P50"),
     "Ok P30/70 ó Híbrido/Eléctrico")</f>
        <v>Ok P30/70 ó Híbrido/Eléctrico</v>
      </c>
      <c r="DJ38" s="279" t="str">
        <f t="shared" si="1"/>
        <v>Vehículos Convencionales_Automóviles_Hatchback</v>
      </c>
      <c r="DK38" s="331">
        <f t="shared" si="5"/>
        <v>53240000</v>
      </c>
      <c r="DL38" s="326"/>
    </row>
    <row r="39" spans="1:116" ht="51">
      <c r="A39" s="28">
        <v>34</v>
      </c>
      <c r="B39" s="29" t="s">
        <v>183</v>
      </c>
      <c r="C39" s="29" t="s">
        <v>0</v>
      </c>
      <c r="D39" s="29" t="s">
        <v>105</v>
      </c>
      <c r="E39" s="42" t="s">
        <v>106</v>
      </c>
      <c r="F39" s="42" t="s">
        <v>107</v>
      </c>
      <c r="G39" s="30" t="s">
        <v>188</v>
      </c>
      <c r="H39" s="42" t="s">
        <v>185</v>
      </c>
      <c r="I39" s="28">
        <v>4601252</v>
      </c>
      <c r="J39" s="28" t="s">
        <v>190</v>
      </c>
      <c r="K39" s="31" t="s">
        <v>111</v>
      </c>
      <c r="L39" s="32">
        <v>83</v>
      </c>
      <c r="M39" s="33" t="s">
        <v>107</v>
      </c>
      <c r="N39" s="34">
        <v>60000000</v>
      </c>
      <c r="O39" s="34">
        <f>+IFERROR(VLOOKUP(I39,Precio_Fasecolda!A:C,3,FALSE),IFERROR(VLOOKUP(I39,Precio_Fasecolda!B:C,2,FALSE),N39))</f>
        <v>60000000</v>
      </c>
      <c r="P39" s="34">
        <f t="shared" si="2"/>
        <v>0</v>
      </c>
      <c r="Q39" s="33" t="s">
        <v>107</v>
      </c>
      <c r="R39" s="28" t="s">
        <v>130</v>
      </c>
      <c r="S39" s="28" t="s">
        <v>112</v>
      </c>
      <c r="T39" s="28" t="s">
        <v>107</v>
      </c>
      <c r="U39" s="28" t="s">
        <v>107</v>
      </c>
      <c r="V39" s="42" t="s">
        <v>107</v>
      </c>
      <c r="W39" s="28" t="s">
        <v>107</v>
      </c>
      <c r="X39" s="28" t="s">
        <v>107</v>
      </c>
      <c r="Y39" s="28" t="str">
        <f t="shared" si="3"/>
        <v>N.A.</v>
      </c>
      <c r="Z39" s="292">
        <f t="shared" si="0"/>
        <v>58080000</v>
      </c>
      <c r="AA39" s="28" cm="1">
        <f t="array" aca="1" ref="AA39" ca="1">_xlfn.IFS(DK39&lt;$DK$4,1,AND(DK39&gt;=$DK$4,DK39&lt;=$AA$4),2,DK39&gt;$AA$4,3)</f>
        <v>2</v>
      </c>
      <c r="AB39" s="28" t="s">
        <v>2335</v>
      </c>
      <c r="AC39" s="28" t="str" cm="1">
        <f t="array" ref="AC39">IF(AB39="PERCENTIL 30","",_xlfn.IFS(DK39&lt;$AC$4,1,DK39&gt;$AC$4,2))</f>
        <v/>
      </c>
      <c r="AD39" s="28" t="str">
        <f>+IFERROR(VLOOKUP(_xlfn.TEXTJOIN("_", FALSE, C39:E39), BD_Perc!$A:$O, 15, FALSE),"Segmentación no encontrada o vehículo inactivo")</f>
        <v>PERCENTIL 30-70</v>
      </c>
      <c r="AE39" s="28" t="str" cm="1">
        <f t="array" ref="AE39">_xlfn.IFS(
    AD39 = "PERCENTIL 50",
    _xlfn.IFS(
        BD!DK39 &lt; VLOOKUP(_xlfn.TEXTJOIN("_", FALSE, C39:E39), BD_Perc!$A:$O, 11, FALSE), "Intervalo de precio 1",
        BD!DK39 &gt;= VLOOKUP(_xlfn.TEXTJOIN("_", FALSE, C39:E39), BD_Perc!$A:$O, 11, FALSE), "Intervalo de precio 2"
    ),
    AD39 = "PERCENTIL 30-70",
    _xlfn.IFS(
        BD!DK39 &lt; VLOOKUP(_xlfn.TEXTJOIN("_", FALSE, C39:E39), BD_Perc!$A:$O, 6, FALSE), "Intervalo de precio 1",
        BD!DK39 &lt; VLOOKUP(_xlfn.TEXTJOIN("_", FALSE, C39:E39), BD_Perc!$A:$O, 7, FALSE), "Intervalo de precio 2",
        BD!DK39 &gt;= VLOOKUP(_xlfn.TEXTJOIN("_", FALSE, C39:E39), BD_Perc!$A:$O, 7, FALSE), "Intervalo de precio 3"
    ),
    AD39="Segmentación no encontrada o vehículo inactivo","Segmentación no encontrada o vehículo inactivo"
)</f>
        <v>Intervalo de precio 1</v>
      </c>
      <c r="AF39" s="35" t="s">
        <v>2412</v>
      </c>
      <c r="AG39" s="35" t="b">
        <f t="shared" si="4"/>
        <v>1</v>
      </c>
      <c r="AH39" s="207">
        <v>3.2000000000000001E-2</v>
      </c>
      <c r="AI39" s="207">
        <v>3.5999999999999997E-2</v>
      </c>
      <c r="AJ39" s="207">
        <v>3.6999999999999998E-2</v>
      </c>
      <c r="AK39" s="207">
        <v>3.9E-2</v>
      </c>
      <c r="AL39" s="207">
        <v>4.1000000000000002E-2</v>
      </c>
      <c r="AM39" s="207">
        <v>4.2000000000000003E-2</v>
      </c>
      <c r="AN39" s="28" t="s">
        <v>113</v>
      </c>
      <c r="AO39" s="28" t="s">
        <v>113</v>
      </c>
      <c r="AP39" s="28" t="s">
        <v>113</v>
      </c>
      <c r="AQ39" s="47">
        <v>0.05</v>
      </c>
      <c r="AR39" s="38">
        <v>8689479</v>
      </c>
      <c r="AS39" s="38">
        <v>220144</v>
      </c>
      <c r="AT39" s="38">
        <v>794963</v>
      </c>
      <c r="AU39" s="38">
        <v>0</v>
      </c>
      <c r="AV39" s="38">
        <v>0</v>
      </c>
      <c r="AW39" s="38">
        <v>8438830</v>
      </c>
      <c r="AX39" s="38">
        <v>0</v>
      </c>
      <c r="AY39" s="38">
        <v>794963</v>
      </c>
      <c r="AZ39" s="38">
        <v>48920</v>
      </c>
      <c r="BA39" s="38">
        <v>366906</v>
      </c>
      <c r="BB39" s="38">
        <v>0</v>
      </c>
      <c r="BC39" s="38">
        <v>0</v>
      </c>
      <c r="BD39" s="38">
        <v>0</v>
      </c>
      <c r="BE39" s="38">
        <v>0</v>
      </c>
      <c r="BF39" s="38">
        <v>0</v>
      </c>
      <c r="BG39" s="38">
        <v>2323736</v>
      </c>
      <c r="BH39" s="38">
        <v>0</v>
      </c>
      <c r="BI39" s="38">
        <v>2923015</v>
      </c>
      <c r="BJ39" s="38" t="s">
        <v>107</v>
      </c>
      <c r="BK39" s="38">
        <v>0</v>
      </c>
      <c r="BL39" s="38">
        <v>1651075</v>
      </c>
      <c r="BM39" s="38">
        <v>856113</v>
      </c>
      <c r="BN39" s="38">
        <v>1284169</v>
      </c>
      <c r="BO39" s="38">
        <v>0</v>
      </c>
      <c r="BP39" s="38">
        <v>3167619</v>
      </c>
      <c r="BQ39" s="38">
        <v>72159</v>
      </c>
      <c r="BR39" s="38" t="s">
        <v>107</v>
      </c>
      <c r="BS39" s="38">
        <v>599280</v>
      </c>
      <c r="BT39" s="38">
        <v>0</v>
      </c>
      <c r="BU39" s="38">
        <v>0</v>
      </c>
      <c r="BV39" s="38" t="s">
        <v>107</v>
      </c>
      <c r="BW39" s="38" t="s">
        <v>107</v>
      </c>
      <c r="BX39" s="38">
        <v>108849</v>
      </c>
      <c r="BY39" s="38">
        <v>0</v>
      </c>
      <c r="BZ39" s="38">
        <v>0</v>
      </c>
      <c r="CA39" s="38" t="s">
        <v>107</v>
      </c>
      <c r="CB39" s="38">
        <v>354675</v>
      </c>
      <c r="CC39" s="330">
        <v>0</v>
      </c>
      <c r="CD39" s="38">
        <v>0</v>
      </c>
      <c r="CE39" s="38">
        <v>0</v>
      </c>
      <c r="CF39" s="38">
        <v>0</v>
      </c>
      <c r="CG39" s="38">
        <v>0</v>
      </c>
      <c r="CH39" s="41" t="s">
        <v>114</v>
      </c>
      <c r="CI39" s="41" t="s">
        <v>114</v>
      </c>
      <c r="CJ39" s="41" t="s">
        <v>114</v>
      </c>
      <c r="CK39" s="41" t="s">
        <v>114</v>
      </c>
      <c r="CL39" s="41" t="s">
        <v>113</v>
      </c>
      <c r="CM39" s="41" t="s">
        <v>114</v>
      </c>
      <c r="CN39" s="41" t="s">
        <v>114</v>
      </c>
      <c r="CO39" s="42" t="s">
        <v>107</v>
      </c>
      <c r="CP39" s="28" t="s">
        <v>107</v>
      </c>
      <c r="CQ39" s="28" t="s">
        <v>107</v>
      </c>
      <c r="CR39" s="28" t="s">
        <v>107</v>
      </c>
      <c r="CS39" s="28" t="s">
        <v>107</v>
      </c>
      <c r="CT39" s="28" t="s">
        <v>107</v>
      </c>
      <c r="CU39" s="28" t="s">
        <v>107</v>
      </c>
      <c r="CV39" s="28" t="s">
        <v>107</v>
      </c>
      <c r="CW39" s="28" t="s">
        <v>107</v>
      </c>
      <c r="CX39" s="28" t="s">
        <v>107</v>
      </c>
      <c r="CY39" s="28" t="s">
        <v>107</v>
      </c>
      <c r="CZ39" s="28" t="s">
        <v>107</v>
      </c>
      <c r="DA39" s="28" t="s">
        <v>107</v>
      </c>
      <c r="DB39" s="28" t="s">
        <v>107</v>
      </c>
      <c r="DC39" s="28" t="s">
        <v>107</v>
      </c>
      <c r="DD39" s="332">
        <v>13366721</v>
      </c>
      <c r="DE39" s="43">
        <v>1</v>
      </c>
      <c r="DF39" s="390">
        <v>1</v>
      </c>
      <c r="DG39" s="310"/>
      <c r="DH39" s="203"/>
      <c r="DI39" s="279" t="str" cm="1">
        <f t="array" ref="DI39">+IF(AND(C39&lt;&gt;"Vehículos Eléctricos",C39&lt;&gt;"Vehículos Híbridos",AD39="PERCENTIL 50"),
     IF(VLOOKUP(_xlfn.TEXTJOIN("_",FALSE,C39:E39),BD_Perc!$A:$P,_xlfn.IFS(BD!AE39="Intervalo de precio 1",12,BD!AE39="Intervalo de precio 2",13),FALSE)&lt;=1,
     VLOOKUP(_xlfn.TEXTJOIN("_",FALSE,C39:E39),BD_Perc!$A:$P,16,FALSE),"Ok P50"),
     "Ok P30/70 ó Híbrido/Eléctrico")</f>
        <v>Ok P30/70 ó Híbrido/Eléctrico</v>
      </c>
      <c r="DJ39" s="279" t="str">
        <f t="shared" si="1"/>
        <v>Vehículos Convencionales_Automóviles_Hatchback</v>
      </c>
      <c r="DK39" s="331">
        <f t="shared" si="5"/>
        <v>58080000</v>
      </c>
      <c r="DL39" s="326"/>
    </row>
    <row r="40" spans="1:116" ht="51">
      <c r="A40" s="28">
        <v>35</v>
      </c>
      <c r="B40" s="29" t="s">
        <v>183</v>
      </c>
      <c r="C40" s="29" t="s">
        <v>0</v>
      </c>
      <c r="D40" s="29" t="s">
        <v>105</v>
      </c>
      <c r="E40" s="42" t="s">
        <v>106</v>
      </c>
      <c r="F40" s="42" t="s">
        <v>107</v>
      </c>
      <c r="G40" s="30" t="s">
        <v>191</v>
      </c>
      <c r="H40" s="42" t="s">
        <v>185</v>
      </c>
      <c r="I40" s="28">
        <v>4601275</v>
      </c>
      <c r="J40" s="28" t="s">
        <v>192</v>
      </c>
      <c r="K40" s="31" t="s">
        <v>111</v>
      </c>
      <c r="L40" s="32">
        <v>83</v>
      </c>
      <c r="M40" s="33" t="s">
        <v>107</v>
      </c>
      <c r="N40" s="34">
        <v>58500000</v>
      </c>
      <c r="O40" s="34">
        <f>+IFERROR(VLOOKUP(I40,Precio_Fasecolda!A:C,3,FALSE),IFERROR(VLOOKUP(I40,Precio_Fasecolda!B:C,2,FALSE),N40))</f>
        <v>58500000</v>
      </c>
      <c r="P40" s="34">
        <f t="shared" si="2"/>
        <v>0</v>
      </c>
      <c r="Q40" s="33" t="s">
        <v>107</v>
      </c>
      <c r="R40" s="28" t="s">
        <v>2415</v>
      </c>
      <c r="S40" s="28" t="s">
        <v>112</v>
      </c>
      <c r="T40" s="28" t="s">
        <v>107</v>
      </c>
      <c r="U40" s="28" t="s">
        <v>107</v>
      </c>
      <c r="V40" s="42" t="s">
        <v>107</v>
      </c>
      <c r="W40" s="28" t="s">
        <v>107</v>
      </c>
      <c r="X40" s="28" t="s">
        <v>107</v>
      </c>
      <c r="Y40" s="28" t="str">
        <f t="shared" si="3"/>
        <v>N.A.</v>
      </c>
      <c r="Z40" s="292">
        <f t="shared" si="0"/>
        <v>56628000</v>
      </c>
      <c r="AA40" s="28" cm="1">
        <f t="array" aca="1" ref="AA40" ca="1">_xlfn.IFS(DK40&lt;$DK$4,1,AND(DK40&gt;=$DK$4,DK40&lt;=$AA$4),2,DK40&gt;$AA$4,3)</f>
        <v>2</v>
      </c>
      <c r="AB40" s="28" t="s">
        <v>2335</v>
      </c>
      <c r="AC40" s="28" t="str" cm="1">
        <f t="array" ref="AC40">IF(AB40="PERCENTIL 30","",_xlfn.IFS(DK40&lt;$AC$4,1,DK40&gt;$AC$4,2))</f>
        <v/>
      </c>
      <c r="AD40" s="28" t="str">
        <f>+IFERROR(VLOOKUP(_xlfn.TEXTJOIN("_", FALSE, C40:E40), BD_Perc!$A:$O, 15, FALSE),"Segmentación no encontrada o vehículo inactivo")</f>
        <v>PERCENTIL 30-70</v>
      </c>
      <c r="AE40" s="28" t="str" cm="1">
        <f t="array" ref="AE40">_xlfn.IFS(
    AD40 = "PERCENTIL 50",
    _xlfn.IFS(
        BD!DK40 &lt; VLOOKUP(_xlfn.TEXTJOIN("_", FALSE, C40:E40), BD_Perc!$A:$O, 11, FALSE), "Intervalo de precio 1",
        BD!DK40 &gt;= VLOOKUP(_xlfn.TEXTJOIN("_", FALSE, C40:E40), BD_Perc!$A:$O, 11, FALSE), "Intervalo de precio 2"
    ),
    AD40 = "PERCENTIL 30-70",
    _xlfn.IFS(
        BD!DK40 &lt; VLOOKUP(_xlfn.TEXTJOIN("_", FALSE, C40:E40), BD_Perc!$A:$O, 6, FALSE), "Intervalo de precio 1",
        BD!DK40 &lt; VLOOKUP(_xlfn.TEXTJOIN("_", FALSE, C40:E40), BD_Perc!$A:$O, 7, FALSE), "Intervalo de precio 2",
        BD!DK40 &gt;= VLOOKUP(_xlfn.TEXTJOIN("_", FALSE, C40:E40), BD_Perc!$A:$O, 7, FALSE), "Intervalo de precio 3"
    ),
    AD40="Segmentación no encontrada o vehículo inactivo","Segmentación no encontrada o vehículo inactivo"
)</f>
        <v>Intervalo de precio 1</v>
      </c>
      <c r="AF40" s="35" t="s">
        <v>2412</v>
      </c>
      <c r="AG40" s="35" t="b">
        <f t="shared" si="4"/>
        <v>1</v>
      </c>
      <c r="AH40" s="207">
        <v>3.2000000000000001E-2</v>
      </c>
      <c r="AI40" s="207">
        <v>3.5999999999999997E-2</v>
      </c>
      <c r="AJ40" s="207">
        <v>3.6999999999999998E-2</v>
      </c>
      <c r="AK40" s="207">
        <v>3.9E-2</v>
      </c>
      <c r="AL40" s="207">
        <v>4.1000000000000002E-2</v>
      </c>
      <c r="AM40" s="207">
        <v>4.2000000000000003E-2</v>
      </c>
      <c r="AN40" s="28" t="s">
        <v>113</v>
      </c>
      <c r="AO40" s="28" t="s">
        <v>113</v>
      </c>
      <c r="AP40" s="28" t="s">
        <v>113</v>
      </c>
      <c r="AQ40" s="47">
        <v>0.05</v>
      </c>
      <c r="AR40" s="38">
        <v>8689479</v>
      </c>
      <c r="AS40" s="38">
        <v>220144</v>
      </c>
      <c r="AT40" s="38">
        <v>794963</v>
      </c>
      <c r="AU40" s="38">
        <v>0</v>
      </c>
      <c r="AV40" s="38">
        <v>0</v>
      </c>
      <c r="AW40" s="38">
        <v>8438830</v>
      </c>
      <c r="AX40" s="38">
        <v>0</v>
      </c>
      <c r="AY40" s="38">
        <v>0</v>
      </c>
      <c r="AZ40" s="38">
        <v>48920</v>
      </c>
      <c r="BA40" s="38">
        <v>366906</v>
      </c>
      <c r="BB40" s="38">
        <v>0</v>
      </c>
      <c r="BC40" s="38">
        <v>0</v>
      </c>
      <c r="BD40" s="38">
        <v>0</v>
      </c>
      <c r="BE40" s="38">
        <v>0</v>
      </c>
      <c r="BF40" s="38">
        <v>0</v>
      </c>
      <c r="BG40" s="38">
        <v>2323736</v>
      </c>
      <c r="BH40" s="38">
        <v>0</v>
      </c>
      <c r="BI40" s="38">
        <v>2923015</v>
      </c>
      <c r="BJ40" s="38" t="s">
        <v>107</v>
      </c>
      <c r="BK40" s="38">
        <v>0</v>
      </c>
      <c r="BL40" s="38">
        <v>1651075</v>
      </c>
      <c r="BM40" s="38">
        <v>856113</v>
      </c>
      <c r="BN40" s="38">
        <v>1284169</v>
      </c>
      <c r="BO40" s="38">
        <v>0</v>
      </c>
      <c r="BP40" s="38">
        <v>3167619</v>
      </c>
      <c r="BQ40" s="38">
        <v>72159</v>
      </c>
      <c r="BR40" s="38" t="s">
        <v>107</v>
      </c>
      <c r="BS40" s="38">
        <v>599280</v>
      </c>
      <c r="BT40" s="38">
        <v>0</v>
      </c>
      <c r="BU40" s="38">
        <v>0</v>
      </c>
      <c r="BV40" s="38" t="s">
        <v>107</v>
      </c>
      <c r="BW40" s="38" t="s">
        <v>107</v>
      </c>
      <c r="BX40" s="38">
        <v>108849</v>
      </c>
      <c r="BY40" s="38">
        <v>0</v>
      </c>
      <c r="BZ40" s="38">
        <v>0</v>
      </c>
      <c r="CA40" s="38" t="s">
        <v>107</v>
      </c>
      <c r="CB40" s="38">
        <v>354675</v>
      </c>
      <c r="CC40" s="330">
        <v>0</v>
      </c>
      <c r="CD40" s="38">
        <v>0</v>
      </c>
      <c r="CE40" s="38">
        <v>0</v>
      </c>
      <c r="CF40" s="38">
        <v>0</v>
      </c>
      <c r="CG40" s="38">
        <v>0</v>
      </c>
      <c r="CH40" s="41" t="s">
        <v>114</v>
      </c>
      <c r="CI40" s="41" t="s">
        <v>114</v>
      </c>
      <c r="CJ40" s="41" t="s">
        <v>114</v>
      </c>
      <c r="CK40" s="41" t="s">
        <v>114</v>
      </c>
      <c r="CL40" s="41" t="s">
        <v>113</v>
      </c>
      <c r="CM40" s="41" t="s">
        <v>114</v>
      </c>
      <c r="CN40" s="41" t="s">
        <v>114</v>
      </c>
      <c r="CO40" s="42" t="s">
        <v>107</v>
      </c>
      <c r="CP40" s="28" t="s">
        <v>107</v>
      </c>
      <c r="CQ40" s="28" t="s">
        <v>107</v>
      </c>
      <c r="CR40" s="28" t="s">
        <v>107</v>
      </c>
      <c r="CS40" s="28" t="s">
        <v>107</v>
      </c>
      <c r="CT40" s="28" t="s">
        <v>107</v>
      </c>
      <c r="CU40" s="28" t="s">
        <v>107</v>
      </c>
      <c r="CV40" s="28" t="s">
        <v>107</v>
      </c>
      <c r="CW40" s="28" t="s">
        <v>107</v>
      </c>
      <c r="CX40" s="28" t="s">
        <v>107</v>
      </c>
      <c r="CY40" s="28" t="s">
        <v>107</v>
      </c>
      <c r="CZ40" s="28" t="s">
        <v>107</v>
      </c>
      <c r="DA40" s="28" t="s">
        <v>107</v>
      </c>
      <c r="DB40" s="28" t="s">
        <v>107</v>
      </c>
      <c r="DC40" s="28" t="s">
        <v>107</v>
      </c>
      <c r="DD40" s="332">
        <v>13366721</v>
      </c>
      <c r="DE40" s="43">
        <v>1</v>
      </c>
      <c r="DF40" s="390">
        <v>1</v>
      </c>
      <c r="DG40" s="310"/>
      <c r="DH40" s="203"/>
      <c r="DI40" s="279" t="str" cm="1">
        <f t="array" ref="DI40">+IF(AND(C40&lt;&gt;"Vehículos Eléctricos",C40&lt;&gt;"Vehículos Híbridos",AD40="PERCENTIL 50"),
     IF(VLOOKUP(_xlfn.TEXTJOIN("_",FALSE,C40:E40),BD_Perc!$A:$P,_xlfn.IFS(BD!AE40="Intervalo de precio 1",12,BD!AE40="Intervalo de precio 2",13),FALSE)&lt;=1,
     VLOOKUP(_xlfn.TEXTJOIN("_",FALSE,C40:E40),BD_Perc!$A:$P,16,FALSE),"Ok P50"),
     "Ok P30/70 ó Híbrido/Eléctrico")</f>
        <v>Ok P30/70 ó Híbrido/Eléctrico</v>
      </c>
      <c r="DJ40" s="279" t="str">
        <f t="shared" si="1"/>
        <v>Vehículos Convencionales_Automóviles_Hatchback</v>
      </c>
      <c r="DK40" s="331">
        <f t="shared" si="5"/>
        <v>56628000</v>
      </c>
      <c r="DL40" s="326"/>
    </row>
    <row r="41" spans="1:116" ht="51">
      <c r="A41" s="28">
        <v>36</v>
      </c>
      <c r="B41" s="29" t="s">
        <v>183</v>
      </c>
      <c r="C41" s="29" t="s">
        <v>0</v>
      </c>
      <c r="D41" s="29" t="s">
        <v>105</v>
      </c>
      <c r="E41" s="42" t="s">
        <v>106</v>
      </c>
      <c r="F41" s="42" t="s">
        <v>107</v>
      </c>
      <c r="G41" s="30" t="s">
        <v>191</v>
      </c>
      <c r="H41" s="42" t="s">
        <v>185</v>
      </c>
      <c r="I41" s="28">
        <v>4601276</v>
      </c>
      <c r="J41" s="28" t="s">
        <v>193</v>
      </c>
      <c r="K41" s="31" t="s">
        <v>111</v>
      </c>
      <c r="L41" s="32">
        <v>83</v>
      </c>
      <c r="M41" s="33" t="s">
        <v>107</v>
      </c>
      <c r="N41" s="34">
        <v>60300000</v>
      </c>
      <c r="O41" s="34">
        <f>+IFERROR(VLOOKUP(I41,Precio_Fasecolda!A:C,3,FALSE),IFERROR(VLOOKUP(I41,Precio_Fasecolda!B:C,2,FALSE),N41))</f>
        <v>60300000</v>
      </c>
      <c r="P41" s="34">
        <f t="shared" si="2"/>
        <v>0</v>
      </c>
      <c r="Q41" s="33" t="s">
        <v>107</v>
      </c>
      <c r="R41" s="28" t="s">
        <v>130</v>
      </c>
      <c r="S41" s="28" t="s">
        <v>112</v>
      </c>
      <c r="T41" s="28" t="s">
        <v>107</v>
      </c>
      <c r="U41" s="28" t="s">
        <v>107</v>
      </c>
      <c r="V41" s="42" t="s">
        <v>107</v>
      </c>
      <c r="W41" s="28" t="s">
        <v>107</v>
      </c>
      <c r="X41" s="28" t="s">
        <v>107</v>
      </c>
      <c r="Y41" s="28" t="str">
        <f t="shared" si="3"/>
        <v>N.A.</v>
      </c>
      <c r="Z41" s="292">
        <f t="shared" si="0"/>
        <v>58370400</v>
      </c>
      <c r="AA41" s="28" cm="1">
        <f t="array" aca="1" ref="AA41" ca="1">_xlfn.IFS(DK41&lt;$DK$4,1,AND(DK41&gt;=$DK$4,DK41&lt;=$AA$4),2,DK41&gt;$AA$4,3)</f>
        <v>2</v>
      </c>
      <c r="AB41" s="28" t="s">
        <v>2335</v>
      </c>
      <c r="AC41" s="28" t="str" cm="1">
        <f t="array" ref="AC41">IF(AB41="PERCENTIL 30","",_xlfn.IFS(DK41&lt;$AC$4,1,DK41&gt;$AC$4,2))</f>
        <v/>
      </c>
      <c r="AD41" s="28" t="str">
        <f>+IFERROR(VLOOKUP(_xlfn.TEXTJOIN("_", FALSE, C41:E41), BD_Perc!$A:$O, 15, FALSE),"Segmentación no encontrada o vehículo inactivo")</f>
        <v>PERCENTIL 30-70</v>
      </c>
      <c r="AE41" s="28" t="str" cm="1">
        <f t="array" ref="AE41">_xlfn.IFS(
    AD41 = "PERCENTIL 50",
    _xlfn.IFS(
        BD!DK41 &lt; VLOOKUP(_xlfn.TEXTJOIN("_", FALSE, C41:E41), BD_Perc!$A:$O, 11, FALSE), "Intervalo de precio 1",
        BD!DK41 &gt;= VLOOKUP(_xlfn.TEXTJOIN("_", FALSE, C41:E41), BD_Perc!$A:$O, 11, FALSE), "Intervalo de precio 2"
    ),
    AD41 = "PERCENTIL 30-70",
    _xlfn.IFS(
        BD!DK41 &lt; VLOOKUP(_xlfn.TEXTJOIN("_", FALSE, C41:E41), BD_Perc!$A:$O, 6, FALSE), "Intervalo de precio 1",
        BD!DK41 &lt; VLOOKUP(_xlfn.TEXTJOIN("_", FALSE, C41:E41), BD_Perc!$A:$O, 7, FALSE), "Intervalo de precio 2",
        BD!DK41 &gt;= VLOOKUP(_xlfn.TEXTJOIN("_", FALSE, C41:E41), BD_Perc!$A:$O, 7, FALSE), "Intervalo de precio 3"
    ),
    AD41="Segmentación no encontrada o vehículo inactivo","Segmentación no encontrada o vehículo inactivo"
)</f>
        <v>Intervalo de precio 1</v>
      </c>
      <c r="AF41" s="35" t="s">
        <v>2412</v>
      </c>
      <c r="AG41" s="35" t="b">
        <f t="shared" si="4"/>
        <v>1</v>
      </c>
      <c r="AH41" s="207">
        <v>3.2000000000000001E-2</v>
      </c>
      <c r="AI41" s="207">
        <v>3.5999999999999997E-2</v>
      </c>
      <c r="AJ41" s="207">
        <v>3.6999999999999998E-2</v>
      </c>
      <c r="AK41" s="207">
        <v>3.9E-2</v>
      </c>
      <c r="AL41" s="207">
        <v>4.1000000000000002E-2</v>
      </c>
      <c r="AM41" s="207">
        <v>4.2000000000000003E-2</v>
      </c>
      <c r="AN41" s="28" t="s">
        <v>113</v>
      </c>
      <c r="AO41" s="28" t="s">
        <v>113</v>
      </c>
      <c r="AP41" s="28" t="s">
        <v>113</v>
      </c>
      <c r="AQ41" s="47">
        <v>0.05</v>
      </c>
      <c r="AR41" s="38">
        <v>8689479</v>
      </c>
      <c r="AS41" s="38">
        <v>220144</v>
      </c>
      <c r="AT41" s="38">
        <v>794963</v>
      </c>
      <c r="AU41" s="38">
        <v>0</v>
      </c>
      <c r="AV41" s="38">
        <v>0</v>
      </c>
      <c r="AW41" s="38">
        <v>8438830</v>
      </c>
      <c r="AX41" s="38">
        <v>0</v>
      </c>
      <c r="AY41" s="38">
        <v>0</v>
      </c>
      <c r="AZ41" s="38">
        <v>48920</v>
      </c>
      <c r="BA41" s="38">
        <v>366906</v>
      </c>
      <c r="BB41" s="38">
        <v>0</v>
      </c>
      <c r="BC41" s="38">
        <v>0</v>
      </c>
      <c r="BD41" s="38">
        <v>0</v>
      </c>
      <c r="BE41" s="38">
        <v>0</v>
      </c>
      <c r="BF41" s="38">
        <v>0</v>
      </c>
      <c r="BG41" s="38">
        <v>2323736</v>
      </c>
      <c r="BH41" s="38">
        <v>0</v>
      </c>
      <c r="BI41" s="38">
        <v>2923015</v>
      </c>
      <c r="BJ41" s="38" t="s">
        <v>107</v>
      </c>
      <c r="BK41" s="38">
        <v>0</v>
      </c>
      <c r="BL41" s="38">
        <v>1651075</v>
      </c>
      <c r="BM41" s="38">
        <v>856113</v>
      </c>
      <c r="BN41" s="38">
        <v>1284169</v>
      </c>
      <c r="BO41" s="38">
        <v>0</v>
      </c>
      <c r="BP41" s="38">
        <v>3167619</v>
      </c>
      <c r="BQ41" s="38">
        <v>72159</v>
      </c>
      <c r="BR41" s="38" t="s">
        <v>107</v>
      </c>
      <c r="BS41" s="38">
        <v>599280</v>
      </c>
      <c r="BT41" s="38">
        <v>0</v>
      </c>
      <c r="BU41" s="38">
        <v>0</v>
      </c>
      <c r="BV41" s="38" t="s">
        <v>107</v>
      </c>
      <c r="BW41" s="38" t="s">
        <v>107</v>
      </c>
      <c r="BX41" s="38">
        <v>108849</v>
      </c>
      <c r="BY41" s="38">
        <v>0</v>
      </c>
      <c r="BZ41" s="38">
        <v>0</v>
      </c>
      <c r="CA41" s="38" t="s">
        <v>107</v>
      </c>
      <c r="CB41" s="38">
        <v>354675</v>
      </c>
      <c r="CC41" s="330">
        <v>0</v>
      </c>
      <c r="CD41" s="38">
        <v>0</v>
      </c>
      <c r="CE41" s="38">
        <v>0</v>
      </c>
      <c r="CF41" s="38">
        <v>0</v>
      </c>
      <c r="CG41" s="38">
        <v>0</v>
      </c>
      <c r="CH41" s="41" t="s">
        <v>114</v>
      </c>
      <c r="CI41" s="41" t="s">
        <v>114</v>
      </c>
      <c r="CJ41" s="41" t="s">
        <v>114</v>
      </c>
      <c r="CK41" s="41" t="s">
        <v>114</v>
      </c>
      <c r="CL41" s="41" t="s">
        <v>113</v>
      </c>
      <c r="CM41" s="41" t="s">
        <v>114</v>
      </c>
      <c r="CN41" s="41" t="s">
        <v>114</v>
      </c>
      <c r="CO41" s="42" t="s">
        <v>107</v>
      </c>
      <c r="CP41" s="28" t="s">
        <v>107</v>
      </c>
      <c r="CQ41" s="28" t="s">
        <v>107</v>
      </c>
      <c r="CR41" s="28" t="s">
        <v>107</v>
      </c>
      <c r="CS41" s="28" t="s">
        <v>107</v>
      </c>
      <c r="CT41" s="28" t="s">
        <v>107</v>
      </c>
      <c r="CU41" s="28" t="s">
        <v>107</v>
      </c>
      <c r="CV41" s="28" t="s">
        <v>107</v>
      </c>
      <c r="CW41" s="28" t="s">
        <v>107</v>
      </c>
      <c r="CX41" s="28" t="s">
        <v>107</v>
      </c>
      <c r="CY41" s="28" t="s">
        <v>107</v>
      </c>
      <c r="CZ41" s="28" t="s">
        <v>107</v>
      </c>
      <c r="DA41" s="28" t="s">
        <v>107</v>
      </c>
      <c r="DB41" s="28" t="s">
        <v>107</v>
      </c>
      <c r="DC41" s="28" t="s">
        <v>107</v>
      </c>
      <c r="DD41" s="332">
        <v>13366721</v>
      </c>
      <c r="DE41" s="43">
        <v>1</v>
      </c>
      <c r="DF41" s="390">
        <v>1</v>
      </c>
      <c r="DG41" s="310"/>
      <c r="DH41" s="203"/>
      <c r="DI41" s="279" t="str" cm="1">
        <f t="array" ref="DI41">+IF(AND(C41&lt;&gt;"Vehículos Eléctricos",C41&lt;&gt;"Vehículos Híbridos",AD41="PERCENTIL 50"),
     IF(VLOOKUP(_xlfn.TEXTJOIN("_",FALSE,C41:E41),BD_Perc!$A:$P,_xlfn.IFS(BD!AE41="Intervalo de precio 1",12,BD!AE41="Intervalo de precio 2",13),FALSE)&lt;=1,
     VLOOKUP(_xlfn.TEXTJOIN("_",FALSE,C41:E41),BD_Perc!$A:$P,16,FALSE),"Ok P50"),
     "Ok P30/70 ó Híbrido/Eléctrico")</f>
        <v>Ok P30/70 ó Híbrido/Eléctrico</v>
      </c>
      <c r="DJ41" s="279" t="str">
        <f t="shared" si="1"/>
        <v>Vehículos Convencionales_Automóviles_Hatchback</v>
      </c>
      <c r="DK41" s="331">
        <f t="shared" si="5"/>
        <v>58370400</v>
      </c>
      <c r="DL41" s="326"/>
    </row>
    <row r="42" spans="1:116" ht="51">
      <c r="A42" s="28">
        <v>37</v>
      </c>
      <c r="B42" s="29" t="s">
        <v>183</v>
      </c>
      <c r="C42" s="29" t="s">
        <v>0</v>
      </c>
      <c r="D42" s="29" t="s">
        <v>105</v>
      </c>
      <c r="E42" s="42" t="s">
        <v>106</v>
      </c>
      <c r="F42" s="42" t="s">
        <v>107</v>
      </c>
      <c r="G42" s="30" t="s">
        <v>194</v>
      </c>
      <c r="H42" s="42" t="s">
        <v>185</v>
      </c>
      <c r="I42" s="28">
        <v>4601267</v>
      </c>
      <c r="J42" s="28" t="s">
        <v>195</v>
      </c>
      <c r="K42" s="31" t="s">
        <v>111</v>
      </c>
      <c r="L42" s="32">
        <v>83</v>
      </c>
      <c r="M42" s="33" t="s">
        <v>107</v>
      </c>
      <c r="N42" s="34">
        <v>59400000</v>
      </c>
      <c r="O42" s="34">
        <f>+IFERROR(VLOOKUP(I42,Precio_Fasecolda!A:C,3,FALSE),IFERROR(VLOOKUP(I42,Precio_Fasecolda!B:C,2,FALSE),N42))</f>
        <v>59400000</v>
      </c>
      <c r="P42" s="34">
        <f t="shared" si="2"/>
        <v>0</v>
      </c>
      <c r="Q42" s="33" t="s">
        <v>107</v>
      </c>
      <c r="R42" s="28" t="s">
        <v>2415</v>
      </c>
      <c r="S42" s="28" t="s">
        <v>112</v>
      </c>
      <c r="T42" s="28" t="s">
        <v>107</v>
      </c>
      <c r="U42" s="28" t="s">
        <v>107</v>
      </c>
      <c r="V42" s="42" t="s">
        <v>107</v>
      </c>
      <c r="W42" s="28" t="s">
        <v>107</v>
      </c>
      <c r="X42" s="28" t="s">
        <v>107</v>
      </c>
      <c r="Y42" s="28" t="str">
        <f t="shared" si="3"/>
        <v>N.A.</v>
      </c>
      <c r="Z42" s="292">
        <f t="shared" si="0"/>
        <v>57499200</v>
      </c>
      <c r="AA42" s="28" cm="1">
        <f t="array" aca="1" ref="AA42" ca="1">_xlfn.IFS(DK42&lt;$DK$4,1,AND(DK42&gt;=$DK$4,DK42&lt;=$AA$4),2,DK42&gt;$AA$4,3)</f>
        <v>2</v>
      </c>
      <c r="AB42" s="28" t="s">
        <v>2335</v>
      </c>
      <c r="AC42" s="28" t="str" cm="1">
        <f t="array" ref="AC42">IF(AB42="PERCENTIL 30","",_xlfn.IFS(DK42&lt;$AC$4,1,DK42&gt;$AC$4,2))</f>
        <v/>
      </c>
      <c r="AD42" s="28" t="str">
        <f>+IFERROR(VLOOKUP(_xlfn.TEXTJOIN("_", FALSE, C42:E42), BD_Perc!$A:$O, 15, FALSE),"Segmentación no encontrada o vehículo inactivo")</f>
        <v>PERCENTIL 30-70</v>
      </c>
      <c r="AE42" s="28" t="str" cm="1">
        <f t="array" ref="AE42">_xlfn.IFS(
    AD42 = "PERCENTIL 50",
    _xlfn.IFS(
        BD!DK42 &lt; VLOOKUP(_xlfn.TEXTJOIN("_", FALSE, C42:E42), BD_Perc!$A:$O, 11, FALSE), "Intervalo de precio 1",
        BD!DK42 &gt;= VLOOKUP(_xlfn.TEXTJOIN("_", FALSE, C42:E42), BD_Perc!$A:$O, 11, FALSE), "Intervalo de precio 2"
    ),
    AD42 = "PERCENTIL 30-70",
    _xlfn.IFS(
        BD!DK42 &lt; VLOOKUP(_xlfn.TEXTJOIN("_", FALSE, C42:E42), BD_Perc!$A:$O, 6, FALSE), "Intervalo de precio 1",
        BD!DK42 &lt; VLOOKUP(_xlfn.TEXTJOIN("_", FALSE, C42:E42), BD_Perc!$A:$O, 7, FALSE), "Intervalo de precio 2",
        BD!DK42 &gt;= VLOOKUP(_xlfn.TEXTJOIN("_", FALSE, C42:E42), BD_Perc!$A:$O, 7, FALSE), "Intervalo de precio 3"
    ),
    AD42="Segmentación no encontrada o vehículo inactivo","Segmentación no encontrada o vehículo inactivo"
)</f>
        <v>Intervalo de precio 1</v>
      </c>
      <c r="AF42" s="35" t="s">
        <v>2412</v>
      </c>
      <c r="AG42" s="35" t="b">
        <f t="shared" si="4"/>
        <v>1</v>
      </c>
      <c r="AH42" s="207">
        <v>3.2000000000000001E-2</v>
      </c>
      <c r="AI42" s="207">
        <v>3.5999999999999997E-2</v>
      </c>
      <c r="AJ42" s="207">
        <v>3.6999999999999998E-2</v>
      </c>
      <c r="AK42" s="207">
        <v>3.9E-2</v>
      </c>
      <c r="AL42" s="207">
        <v>4.1000000000000002E-2</v>
      </c>
      <c r="AM42" s="207">
        <v>4.2000000000000003E-2</v>
      </c>
      <c r="AN42" s="28" t="s">
        <v>113</v>
      </c>
      <c r="AO42" s="28" t="s">
        <v>113</v>
      </c>
      <c r="AP42" s="28" t="s">
        <v>113</v>
      </c>
      <c r="AQ42" s="47">
        <v>0.05</v>
      </c>
      <c r="AR42" s="38">
        <v>8689479</v>
      </c>
      <c r="AS42" s="38">
        <v>220144</v>
      </c>
      <c r="AT42" s="38">
        <v>794963</v>
      </c>
      <c r="AU42" s="38">
        <v>0</v>
      </c>
      <c r="AV42" s="38">
        <v>0</v>
      </c>
      <c r="AW42" s="38">
        <v>8438830</v>
      </c>
      <c r="AX42" s="38">
        <v>0</v>
      </c>
      <c r="AY42" s="38">
        <v>0</v>
      </c>
      <c r="AZ42" s="38">
        <v>48920</v>
      </c>
      <c r="BA42" s="38">
        <v>0</v>
      </c>
      <c r="BB42" s="38">
        <v>0</v>
      </c>
      <c r="BC42" s="38">
        <v>0</v>
      </c>
      <c r="BD42" s="38">
        <v>0</v>
      </c>
      <c r="BE42" s="38">
        <v>0</v>
      </c>
      <c r="BF42" s="38">
        <v>0</v>
      </c>
      <c r="BG42" s="38">
        <v>2323736</v>
      </c>
      <c r="BH42" s="38">
        <v>0</v>
      </c>
      <c r="BI42" s="38">
        <v>2923015</v>
      </c>
      <c r="BJ42" s="38" t="s">
        <v>107</v>
      </c>
      <c r="BK42" s="38">
        <v>0</v>
      </c>
      <c r="BL42" s="38">
        <v>1651075</v>
      </c>
      <c r="BM42" s="38">
        <v>856113</v>
      </c>
      <c r="BN42" s="38">
        <v>1284169</v>
      </c>
      <c r="BO42" s="38">
        <v>0</v>
      </c>
      <c r="BP42" s="38">
        <v>3167619</v>
      </c>
      <c r="BQ42" s="38">
        <v>72159</v>
      </c>
      <c r="BR42" s="38" t="s">
        <v>107</v>
      </c>
      <c r="BS42" s="38">
        <v>599280</v>
      </c>
      <c r="BT42" s="38">
        <v>0</v>
      </c>
      <c r="BU42" s="38">
        <v>0</v>
      </c>
      <c r="BV42" s="38" t="s">
        <v>107</v>
      </c>
      <c r="BW42" s="38" t="s">
        <v>107</v>
      </c>
      <c r="BX42" s="38">
        <v>108849</v>
      </c>
      <c r="BY42" s="38">
        <v>0</v>
      </c>
      <c r="BZ42" s="38">
        <v>0</v>
      </c>
      <c r="CA42" s="38" t="s">
        <v>107</v>
      </c>
      <c r="CB42" s="38">
        <v>354675</v>
      </c>
      <c r="CC42" s="330">
        <v>0</v>
      </c>
      <c r="CD42" s="38">
        <v>0</v>
      </c>
      <c r="CE42" s="38">
        <v>0</v>
      </c>
      <c r="CF42" s="38">
        <v>0</v>
      </c>
      <c r="CG42" s="38">
        <v>0</v>
      </c>
      <c r="CH42" s="41" t="s">
        <v>114</v>
      </c>
      <c r="CI42" s="41" t="s">
        <v>114</v>
      </c>
      <c r="CJ42" s="41" t="s">
        <v>114</v>
      </c>
      <c r="CK42" s="41" t="s">
        <v>114</v>
      </c>
      <c r="CL42" s="41" t="s">
        <v>113</v>
      </c>
      <c r="CM42" s="41" t="s">
        <v>114</v>
      </c>
      <c r="CN42" s="41" t="s">
        <v>114</v>
      </c>
      <c r="CO42" s="42" t="s">
        <v>107</v>
      </c>
      <c r="CP42" s="28" t="s">
        <v>107</v>
      </c>
      <c r="CQ42" s="28" t="s">
        <v>107</v>
      </c>
      <c r="CR42" s="28" t="s">
        <v>107</v>
      </c>
      <c r="CS42" s="28" t="s">
        <v>107</v>
      </c>
      <c r="CT42" s="28" t="s">
        <v>107</v>
      </c>
      <c r="CU42" s="28" t="s">
        <v>107</v>
      </c>
      <c r="CV42" s="28" t="s">
        <v>107</v>
      </c>
      <c r="CW42" s="28" t="s">
        <v>107</v>
      </c>
      <c r="CX42" s="28" t="s">
        <v>107</v>
      </c>
      <c r="CY42" s="28" t="s">
        <v>107</v>
      </c>
      <c r="CZ42" s="28" t="s">
        <v>107</v>
      </c>
      <c r="DA42" s="28" t="s">
        <v>107</v>
      </c>
      <c r="DB42" s="28" t="s">
        <v>107</v>
      </c>
      <c r="DC42" s="28" t="s">
        <v>107</v>
      </c>
      <c r="DD42" s="332">
        <v>13366721</v>
      </c>
      <c r="DE42" s="43">
        <v>1</v>
      </c>
      <c r="DF42" s="390">
        <v>1</v>
      </c>
      <c r="DG42" s="310"/>
      <c r="DH42" s="203"/>
      <c r="DI42" s="279" t="str" cm="1">
        <f t="array" ref="DI42">+IF(AND(C42&lt;&gt;"Vehículos Eléctricos",C42&lt;&gt;"Vehículos Híbridos",AD42="PERCENTIL 50"),
     IF(VLOOKUP(_xlfn.TEXTJOIN("_",FALSE,C42:E42),BD_Perc!$A:$P,_xlfn.IFS(BD!AE42="Intervalo de precio 1",12,BD!AE42="Intervalo de precio 2",13),FALSE)&lt;=1,
     VLOOKUP(_xlfn.TEXTJOIN("_",FALSE,C42:E42),BD_Perc!$A:$P,16,FALSE),"Ok P50"),
     "Ok P30/70 ó Híbrido/Eléctrico")</f>
        <v>Ok P30/70 ó Híbrido/Eléctrico</v>
      </c>
      <c r="DJ42" s="279" t="str">
        <f t="shared" si="1"/>
        <v>Vehículos Convencionales_Automóviles_Hatchback</v>
      </c>
      <c r="DK42" s="331">
        <f t="shared" si="5"/>
        <v>57499200</v>
      </c>
      <c r="DL42" s="326"/>
    </row>
    <row r="43" spans="1:116" ht="51">
      <c r="A43" s="28">
        <v>38</v>
      </c>
      <c r="B43" s="29" t="s">
        <v>183</v>
      </c>
      <c r="C43" s="29" t="s">
        <v>0</v>
      </c>
      <c r="D43" s="29" t="s">
        <v>105</v>
      </c>
      <c r="E43" s="42" t="s">
        <v>106</v>
      </c>
      <c r="F43" s="42" t="s">
        <v>107</v>
      </c>
      <c r="G43" s="30" t="s">
        <v>194</v>
      </c>
      <c r="H43" s="42" t="s">
        <v>185</v>
      </c>
      <c r="I43" s="28">
        <v>4601268</v>
      </c>
      <c r="J43" s="28" t="s">
        <v>196</v>
      </c>
      <c r="K43" s="31" t="s">
        <v>111</v>
      </c>
      <c r="L43" s="32">
        <v>83</v>
      </c>
      <c r="M43" s="33" t="s">
        <v>107</v>
      </c>
      <c r="N43" s="34">
        <v>61200000</v>
      </c>
      <c r="O43" s="34">
        <f>+IFERROR(VLOOKUP(I43,Precio_Fasecolda!A:C,3,FALSE),IFERROR(VLOOKUP(I43,Precio_Fasecolda!B:C,2,FALSE),N43))</f>
        <v>61200000</v>
      </c>
      <c r="P43" s="34">
        <f t="shared" si="2"/>
        <v>0</v>
      </c>
      <c r="Q43" s="33" t="s">
        <v>107</v>
      </c>
      <c r="R43" s="28" t="s">
        <v>130</v>
      </c>
      <c r="S43" s="28" t="s">
        <v>112</v>
      </c>
      <c r="T43" s="28" t="s">
        <v>107</v>
      </c>
      <c r="U43" s="28" t="s">
        <v>107</v>
      </c>
      <c r="V43" s="42" t="s">
        <v>107</v>
      </c>
      <c r="W43" s="28" t="s">
        <v>107</v>
      </c>
      <c r="X43" s="28" t="s">
        <v>107</v>
      </c>
      <c r="Y43" s="28" t="str">
        <f t="shared" si="3"/>
        <v>N.A.</v>
      </c>
      <c r="Z43" s="292">
        <f t="shared" si="0"/>
        <v>59241600</v>
      </c>
      <c r="AA43" s="28" cm="1">
        <f t="array" aca="1" ref="AA43" ca="1">_xlfn.IFS(DK43&lt;$DK$4,1,AND(DK43&gt;=$DK$4,DK43&lt;=$AA$4),2,DK43&gt;$AA$4,3)</f>
        <v>2</v>
      </c>
      <c r="AB43" s="28" t="s">
        <v>2335</v>
      </c>
      <c r="AC43" s="28" t="str" cm="1">
        <f t="array" ref="AC43">IF(AB43="PERCENTIL 30","",_xlfn.IFS(DK43&lt;$AC$4,1,DK43&gt;$AC$4,2))</f>
        <v/>
      </c>
      <c r="AD43" s="28" t="str">
        <f>+IFERROR(VLOOKUP(_xlfn.TEXTJOIN("_", FALSE, C43:E43), BD_Perc!$A:$O, 15, FALSE),"Segmentación no encontrada o vehículo inactivo")</f>
        <v>PERCENTIL 30-70</v>
      </c>
      <c r="AE43" s="28" t="str" cm="1">
        <f t="array" ref="AE43">_xlfn.IFS(
    AD43 = "PERCENTIL 50",
    _xlfn.IFS(
        BD!DK43 &lt; VLOOKUP(_xlfn.TEXTJOIN("_", FALSE, C43:E43), BD_Perc!$A:$O, 11, FALSE), "Intervalo de precio 1",
        BD!DK43 &gt;= VLOOKUP(_xlfn.TEXTJOIN("_", FALSE, C43:E43), BD_Perc!$A:$O, 11, FALSE), "Intervalo de precio 2"
    ),
    AD43 = "PERCENTIL 30-70",
    _xlfn.IFS(
        BD!DK43 &lt; VLOOKUP(_xlfn.TEXTJOIN("_", FALSE, C43:E43), BD_Perc!$A:$O, 6, FALSE), "Intervalo de precio 1",
        BD!DK43 &lt; VLOOKUP(_xlfn.TEXTJOIN("_", FALSE, C43:E43), BD_Perc!$A:$O, 7, FALSE), "Intervalo de precio 2",
        BD!DK43 &gt;= VLOOKUP(_xlfn.TEXTJOIN("_", FALSE, C43:E43), BD_Perc!$A:$O, 7, FALSE), "Intervalo de precio 3"
    ),
    AD43="Segmentación no encontrada o vehículo inactivo","Segmentación no encontrada o vehículo inactivo"
)</f>
        <v>Intervalo de precio 1</v>
      </c>
      <c r="AF43" s="35" t="s">
        <v>2412</v>
      </c>
      <c r="AG43" s="35" t="b">
        <f t="shared" si="4"/>
        <v>1</v>
      </c>
      <c r="AH43" s="207">
        <v>3.2000000000000001E-2</v>
      </c>
      <c r="AI43" s="207">
        <v>3.5999999999999997E-2</v>
      </c>
      <c r="AJ43" s="207">
        <v>3.6999999999999998E-2</v>
      </c>
      <c r="AK43" s="207">
        <v>3.9E-2</v>
      </c>
      <c r="AL43" s="207">
        <v>4.1000000000000002E-2</v>
      </c>
      <c r="AM43" s="207">
        <v>4.2000000000000003E-2</v>
      </c>
      <c r="AN43" s="28" t="s">
        <v>113</v>
      </c>
      <c r="AO43" s="28" t="s">
        <v>113</v>
      </c>
      <c r="AP43" s="28" t="s">
        <v>113</v>
      </c>
      <c r="AQ43" s="47">
        <v>0.05</v>
      </c>
      <c r="AR43" s="38">
        <v>8689479</v>
      </c>
      <c r="AS43" s="38">
        <v>220144</v>
      </c>
      <c r="AT43" s="38">
        <v>794963</v>
      </c>
      <c r="AU43" s="38">
        <v>0</v>
      </c>
      <c r="AV43" s="38">
        <v>0</v>
      </c>
      <c r="AW43" s="38">
        <v>8438830</v>
      </c>
      <c r="AX43" s="38">
        <v>0</v>
      </c>
      <c r="AY43" s="38">
        <v>0</v>
      </c>
      <c r="AZ43" s="38">
        <v>48920</v>
      </c>
      <c r="BA43" s="38">
        <v>0</v>
      </c>
      <c r="BB43" s="38">
        <v>0</v>
      </c>
      <c r="BC43" s="38">
        <v>0</v>
      </c>
      <c r="BD43" s="38">
        <v>0</v>
      </c>
      <c r="BE43" s="38">
        <v>0</v>
      </c>
      <c r="BF43" s="38">
        <v>0</v>
      </c>
      <c r="BG43" s="38">
        <v>2323736</v>
      </c>
      <c r="BH43" s="38">
        <v>0</v>
      </c>
      <c r="BI43" s="38">
        <v>2923015</v>
      </c>
      <c r="BJ43" s="38" t="s">
        <v>107</v>
      </c>
      <c r="BK43" s="38">
        <v>0</v>
      </c>
      <c r="BL43" s="38">
        <v>1651075</v>
      </c>
      <c r="BM43" s="38">
        <v>856113</v>
      </c>
      <c r="BN43" s="38">
        <v>1284169</v>
      </c>
      <c r="BO43" s="38">
        <v>0</v>
      </c>
      <c r="BP43" s="38">
        <v>3167619</v>
      </c>
      <c r="BQ43" s="38">
        <v>72159</v>
      </c>
      <c r="BR43" s="38" t="s">
        <v>107</v>
      </c>
      <c r="BS43" s="38">
        <v>599280</v>
      </c>
      <c r="BT43" s="38">
        <v>0</v>
      </c>
      <c r="BU43" s="38">
        <v>0</v>
      </c>
      <c r="BV43" s="38" t="s">
        <v>107</v>
      </c>
      <c r="BW43" s="38" t="s">
        <v>107</v>
      </c>
      <c r="BX43" s="38">
        <v>108849</v>
      </c>
      <c r="BY43" s="38">
        <v>0</v>
      </c>
      <c r="BZ43" s="38">
        <v>0</v>
      </c>
      <c r="CA43" s="38" t="s">
        <v>107</v>
      </c>
      <c r="CB43" s="38">
        <v>354675</v>
      </c>
      <c r="CC43" s="330">
        <v>0</v>
      </c>
      <c r="CD43" s="38">
        <v>0</v>
      </c>
      <c r="CE43" s="38">
        <v>0</v>
      </c>
      <c r="CF43" s="38">
        <v>0</v>
      </c>
      <c r="CG43" s="38">
        <v>0</v>
      </c>
      <c r="CH43" s="41" t="s">
        <v>114</v>
      </c>
      <c r="CI43" s="41" t="s">
        <v>114</v>
      </c>
      <c r="CJ43" s="41" t="s">
        <v>114</v>
      </c>
      <c r="CK43" s="41" t="s">
        <v>114</v>
      </c>
      <c r="CL43" s="41" t="s">
        <v>113</v>
      </c>
      <c r="CM43" s="41" t="s">
        <v>114</v>
      </c>
      <c r="CN43" s="41" t="s">
        <v>114</v>
      </c>
      <c r="CO43" s="42" t="s">
        <v>107</v>
      </c>
      <c r="CP43" s="28" t="s">
        <v>107</v>
      </c>
      <c r="CQ43" s="28" t="s">
        <v>107</v>
      </c>
      <c r="CR43" s="28" t="s">
        <v>107</v>
      </c>
      <c r="CS43" s="28" t="s">
        <v>107</v>
      </c>
      <c r="CT43" s="28" t="s">
        <v>107</v>
      </c>
      <c r="CU43" s="28" t="s">
        <v>107</v>
      </c>
      <c r="CV43" s="28" t="s">
        <v>107</v>
      </c>
      <c r="CW43" s="28" t="s">
        <v>107</v>
      </c>
      <c r="CX43" s="28" t="s">
        <v>107</v>
      </c>
      <c r="CY43" s="28" t="s">
        <v>107</v>
      </c>
      <c r="CZ43" s="28" t="s">
        <v>107</v>
      </c>
      <c r="DA43" s="28" t="s">
        <v>107</v>
      </c>
      <c r="DB43" s="28" t="s">
        <v>107</v>
      </c>
      <c r="DC43" s="28" t="s">
        <v>107</v>
      </c>
      <c r="DD43" s="332">
        <v>13366721</v>
      </c>
      <c r="DE43" s="43">
        <v>1</v>
      </c>
      <c r="DF43" s="390">
        <v>1</v>
      </c>
      <c r="DG43" s="310"/>
      <c r="DH43" s="203"/>
      <c r="DI43" s="279" t="str" cm="1">
        <f t="array" ref="DI43">+IF(AND(C43&lt;&gt;"Vehículos Eléctricos",C43&lt;&gt;"Vehículos Híbridos",AD43="PERCENTIL 50"),
     IF(VLOOKUP(_xlfn.TEXTJOIN("_",FALSE,C43:E43),BD_Perc!$A:$P,_xlfn.IFS(BD!AE43="Intervalo de precio 1",12,BD!AE43="Intervalo de precio 2",13),FALSE)&lt;=1,
     VLOOKUP(_xlfn.TEXTJOIN("_",FALSE,C43:E43),BD_Perc!$A:$P,16,FALSE),"Ok P50"),
     "Ok P30/70 ó Híbrido/Eléctrico")</f>
        <v>Ok P30/70 ó Híbrido/Eléctrico</v>
      </c>
      <c r="DJ43" s="279" t="str">
        <f t="shared" si="1"/>
        <v>Vehículos Convencionales_Automóviles_Hatchback</v>
      </c>
      <c r="DK43" s="331">
        <f t="shared" si="5"/>
        <v>59241600</v>
      </c>
      <c r="DL43" s="326"/>
    </row>
    <row r="44" spans="1:116" ht="51">
      <c r="A44" s="28">
        <v>39</v>
      </c>
      <c r="B44" s="29" t="s">
        <v>183</v>
      </c>
      <c r="C44" s="29" t="s">
        <v>0</v>
      </c>
      <c r="D44" s="29" t="s">
        <v>105</v>
      </c>
      <c r="E44" s="42" t="s">
        <v>2380</v>
      </c>
      <c r="F44" s="42" t="s">
        <v>107</v>
      </c>
      <c r="G44" s="30" t="s">
        <v>197</v>
      </c>
      <c r="H44" s="42" t="s">
        <v>185</v>
      </c>
      <c r="I44" s="28">
        <v>4601289</v>
      </c>
      <c r="J44" s="28" t="s">
        <v>198</v>
      </c>
      <c r="K44" s="31" t="s">
        <v>111</v>
      </c>
      <c r="L44" s="32">
        <v>94</v>
      </c>
      <c r="M44" s="33" t="s">
        <v>107</v>
      </c>
      <c r="N44" s="34">
        <v>65900000</v>
      </c>
      <c r="O44" s="34">
        <f>+IFERROR(VLOOKUP(I44,Precio_Fasecolda!A:C,3,FALSE),IFERROR(VLOOKUP(I44,Precio_Fasecolda!B:C,2,FALSE),N44))</f>
        <v>65900000</v>
      </c>
      <c r="P44" s="34">
        <f t="shared" si="2"/>
        <v>0</v>
      </c>
      <c r="Q44" s="33" t="s">
        <v>107</v>
      </c>
      <c r="R44" s="28" t="s">
        <v>2415</v>
      </c>
      <c r="S44" s="28" t="s">
        <v>112</v>
      </c>
      <c r="T44" s="28" t="s">
        <v>107</v>
      </c>
      <c r="U44" s="28" t="s">
        <v>107</v>
      </c>
      <c r="V44" s="42" t="s">
        <v>107</v>
      </c>
      <c r="W44" s="28" t="s">
        <v>107</v>
      </c>
      <c r="X44" s="28" t="s">
        <v>107</v>
      </c>
      <c r="Y44" s="28" t="str">
        <f t="shared" si="3"/>
        <v>N.A.</v>
      </c>
      <c r="Z44" s="292">
        <f t="shared" si="0"/>
        <v>63791200</v>
      </c>
      <c r="AA44" s="28" cm="1">
        <f t="array" aca="1" ref="AA44" ca="1">_xlfn.IFS(DK44&lt;$DK$4,1,AND(DK44&gt;=$DK$4,DK44&lt;=$AA$4),2,DK44&gt;$AA$4,3)</f>
        <v>2</v>
      </c>
      <c r="AB44" s="28">
        <v>0</v>
      </c>
      <c r="AC44" s="28" cm="1">
        <f t="array" aca="1" ref="AC44" ca="1">IF(AB44="PERCENTIL 30","",_xlfn.IFS(DK44&lt;$AC$4,1,DK44&gt;$AC$4,2))</f>
        <v>1</v>
      </c>
      <c r="AD44" s="28" t="str">
        <f>+IFERROR(VLOOKUP(_xlfn.TEXTJOIN("_", FALSE, C44:E44), BD_Perc!$A:$O, 15, FALSE),"Segmentación no encontrada o vehículo inactivo")</f>
        <v>PERCENTIL 30-70</v>
      </c>
      <c r="AE44" s="28" t="str" cm="1">
        <f t="array" ref="AE44">_xlfn.IFS(
    AD44 = "PERCENTIL 50",
    _xlfn.IFS(
        BD!DK44 &lt; VLOOKUP(_xlfn.TEXTJOIN("_", FALSE, C44:E44), BD_Perc!$A:$O, 11, FALSE), "Intervalo de precio 1",
        BD!DK44 &gt;= VLOOKUP(_xlfn.TEXTJOIN("_", FALSE, C44:E44), BD_Perc!$A:$O, 11, FALSE), "Intervalo de precio 2"
    ),
    AD44 = "PERCENTIL 30-70",
    _xlfn.IFS(
        BD!DK44 &lt; VLOOKUP(_xlfn.TEXTJOIN("_", FALSE, C44:E44), BD_Perc!$A:$O, 6, FALSE), "Intervalo de precio 1",
        BD!DK44 &lt; VLOOKUP(_xlfn.TEXTJOIN("_", FALSE, C44:E44), BD_Perc!$A:$O, 7, FALSE), "Intervalo de precio 2",
        BD!DK44 &gt;= VLOOKUP(_xlfn.TEXTJOIN("_", FALSE, C44:E44), BD_Perc!$A:$O, 7, FALSE), "Intervalo de precio 3"
    ),
    AD44="Segmentación no encontrada o vehículo inactivo","Segmentación no encontrada o vehículo inactivo"
)</f>
        <v>Intervalo de precio 1</v>
      </c>
      <c r="AF44" s="35" t="s">
        <v>2412</v>
      </c>
      <c r="AG44" s="35" t="b">
        <f t="shared" si="4"/>
        <v>1</v>
      </c>
      <c r="AH44" s="207">
        <v>3.2000000000000001E-2</v>
      </c>
      <c r="AI44" s="207">
        <v>3.5999999999999997E-2</v>
      </c>
      <c r="AJ44" s="207">
        <v>3.6999999999999998E-2</v>
      </c>
      <c r="AK44" s="207">
        <v>3.9E-2</v>
      </c>
      <c r="AL44" s="207">
        <v>4.1000000000000002E-2</v>
      </c>
      <c r="AM44" s="207">
        <v>4.2000000000000003E-2</v>
      </c>
      <c r="AN44" s="28" t="s">
        <v>113</v>
      </c>
      <c r="AO44" s="28" t="s">
        <v>113</v>
      </c>
      <c r="AP44" s="28" t="s">
        <v>113</v>
      </c>
      <c r="AQ44" s="47">
        <v>0.05</v>
      </c>
      <c r="AR44" s="38">
        <v>8689479</v>
      </c>
      <c r="AS44" s="38">
        <v>220144</v>
      </c>
      <c r="AT44" s="38">
        <v>794963</v>
      </c>
      <c r="AU44" s="38">
        <v>0</v>
      </c>
      <c r="AV44" s="38">
        <v>0</v>
      </c>
      <c r="AW44" s="38">
        <v>8438830</v>
      </c>
      <c r="AX44" s="38">
        <v>0</v>
      </c>
      <c r="AY44" s="38">
        <v>0</v>
      </c>
      <c r="AZ44" s="38">
        <v>48920</v>
      </c>
      <c r="BA44" s="38">
        <v>366906</v>
      </c>
      <c r="BB44" s="38">
        <v>0</v>
      </c>
      <c r="BC44" s="38">
        <v>0</v>
      </c>
      <c r="BD44" s="38">
        <v>0</v>
      </c>
      <c r="BE44" s="38">
        <v>0</v>
      </c>
      <c r="BF44" s="38">
        <v>0</v>
      </c>
      <c r="BG44" s="38">
        <v>2323736</v>
      </c>
      <c r="BH44" s="38">
        <v>0</v>
      </c>
      <c r="BI44" s="38">
        <v>2923015</v>
      </c>
      <c r="BJ44" s="38" t="s">
        <v>107</v>
      </c>
      <c r="BK44" s="38">
        <v>0</v>
      </c>
      <c r="BL44" s="38">
        <v>1651075</v>
      </c>
      <c r="BM44" s="38">
        <v>856113</v>
      </c>
      <c r="BN44" s="38">
        <v>1284169</v>
      </c>
      <c r="BO44" s="38">
        <v>0</v>
      </c>
      <c r="BP44" s="38">
        <v>3167619</v>
      </c>
      <c r="BQ44" s="38">
        <v>72159</v>
      </c>
      <c r="BR44" s="38" t="s">
        <v>107</v>
      </c>
      <c r="BS44" s="38">
        <v>599280</v>
      </c>
      <c r="BT44" s="38">
        <v>0</v>
      </c>
      <c r="BU44" s="38">
        <v>0</v>
      </c>
      <c r="BV44" s="38" t="s">
        <v>107</v>
      </c>
      <c r="BW44" s="38" t="s">
        <v>107</v>
      </c>
      <c r="BX44" s="38">
        <v>108849</v>
      </c>
      <c r="BY44" s="38">
        <v>0</v>
      </c>
      <c r="BZ44" s="38">
        <v>0</v>
      </c>
      <c r="CA44" s="38" t="s">
        <v>107</v>
      </c>
      <c r="CB44" s="38">
        <v>354675</v>
      </c>
      <c r="CC44" s="330">
        <v>0</v>
      </c>
      <c r="CD44" s="38">
        <v>0</v>
      </c>
      <c r="CE44" s="38">
        <v>0</v>
      </c>
      <c r="CF44" s="38">
        <v>0</v>
      </c>
      <c r="CG44" s="38">
        <v>0</v>
      </c>
      <c r="CH44" s="41" t="s">
        <v>114</v>
      </c>
      <c r="CI44" s="41" t="s">
        <v>114</v>
      </c>
      <c r="CJ44" s="41" t="s">
        <v>114</v>
      </c>
      <c r="CK44" s="41" t="s">
        <v>114</v>
      </c>
      <c r="CL44" s="41" t="s">
        <v>114</v>
      </c>
      <c r="CM44" s="41" t="s">
        <v>114</v>
      </c>
      <c r="CN44" s="41" t="s">
        <v>114</v>
      </c>
      <c r="CO44" s="42" t="s">
        <v>107</v>
      </c>
      <c r="CP44" s="28" t="s">
        <v>107</v>
      </c>
      <c r="CQ44" s="28" t="s">
        <v>107</v>
      </c>
      <c r="CR44" s="28" t="s">
        <v>107</v>
      </c>
      <c r="CS44" s="28" t="s">
        <v>107</v>
      </c>
      <c r="CT44" s="28" t="s">
        <v>107</v>
      </c>
      <c r="CU44" s="28" t="s">
        <v>107</v>
      </c>
      <c r="CV44" s="28" t="s">
        <v>107</v>
      </c>
      <c r="CW44" s="28" t="s">
        <v>107</v>
      </c>
      <c r="CX44" s="28" t="s">
        <v>107</v>
      </c>
      <c r="CY44" s="28" t="s">
        <v>107</v>
      </c>
      <c r="CZ44" s="28" t="s">
        <v>107</v>
      </c>
      <c r="DA44" s="28" t="s">
        <v>107</v>
      </c>
      <c r="DB44" s="28" t="s">
        <v>107</v>
      </c>
      <c r="DC44" s="28" t="s">
        <v>107</v>
      </c>
      <c r="DD44" s="332">
        <v>13366721</v>
      </c>
      <c r="DE44" s="43">
        <v>1</v>
      </c>
      <c r="DF44" s="390">
        <v>1</v>
      </c>
      <c r="DG44" s="310"/>
      <c r="DH44" s="203"/>
      <c r="DI44" s="279" t="str" cm="1">
        <f t="array" ref="DI44">+IF(AND(C44&lt;&gt;"Vehículos Eléctricos",C44&lt;&gt;"Vehículos Híbridos",AD44="PERCENTIL 50"),
     IF(VLOOKUP(_xlfn.TEXTJOIN("_",FALSE,C44:E44),BD_Perc!$A:$P,_xlfn.IFS(BD!AE44="Intervalo de precio 1",12,BD!AE44="Intervalo de precio 2",13),FALSE)&lt;=1,
     VLOOKUP(_xlfn.TEXTJOIN("_",FALSE,C44:E44),BD_Perc!$A:$P,16,FALSE),"Ok P50"),
     "Ok P30/70 ó Híbrido/Eléctrico")</f>
        <v>Ok P30/70 ó Híbrido/Eléctrico</v>
      </c>
      <c r="DJ44" s="279" t="str">
        <f t="shared" si="1"/>
        <v>Vehículos Convencionales_Automóviles_Sedán</v>
      </c>
      <c r="DK44" s="331">
        <f t="shared" si="5"/>
        <v>63791200</v>
      </c>
      <c r="DL44" s="326"/>
    </row>
    <row r="45" spans="1:116" ht="51">
      <c r="A45" s="28">
        <v>40</v>
      </c>
      <c r="B45" s="29" t="s">
        <v>183</v>
      </c>
      <c r="C45" s="29" t="s">
        <v>0</v>
      </c>
      <c r="D45" s="29" t="s">
        <v>105</v>
      </c>
      <c r="E45" s="42" t="s">
        <v>2380</v>
      </c>
      <c r="F45" s="42" t="s">
        <v>107</v>
      </c>
      <c r="G45" s="30" t="s">
        <v>197</v>
      </c>
      <c r="H45" s="42" t="s">
        <v>185</v>
      </c>
      <c r="I45" s="28">
        <v>4601293</v>
      </c>
      <c r="J45" s="28" t="s">
        <v>199</v>
      </c>
      <c r="K45" s="31" t="s">
        <v>111</v>
      </c>
      <c r="L45" s="32">
        <v>94</v>
      </c>
      <c r="M45" s="33" t="s">
        <v>107</v>
      </c>
      <c r="N45" s="34">
        <v>79000000</v>
      </c>
      <c r="O45" s="34">
        <f>+IFERROR(VLOOKUP(I45,Precio_Fasecolda!A:C,3,FALSE),IFERROR(VLOOKUP(I45,Precio_Fasecolda!B:C,2,FALSE),N45))</f>
        <v>79000000</v>
      </c>
      <c r="P45" s="34">
        <f t="shared" si="2"/>
        <v>0</v>
      </c>
      <c r="Q45" s="33" t="s">
        <v>107</v>
      </c>
      <c r="R45" s="28" t="s">
        <v>130</v>
      </c>
      <c r="S45" s="28" t="s">
        <v>112</v>
      </c>
      <c r="T45" s="28" t="s">
        <v>107</v>
      </c>
      <c r="U45" s="28" t="s">
        <v>107</v>
      </c>
      <c r="V45" s="42" t="s">
        <v>107</v>
      </c>
      <c r="W45" s="28" t="s">
        <v>107</v>
      </c>
      <c r="X45" s="28" t="s">
        <v>107</v>
      </c>
      <c r="Y45" s="28" t="str">
        <f t="shared" si="3"/>
        <v>N.A.</v>
      </c>
      <c r="Z45" s="292">
        <f t="shared" si="0"/>
        <v>76472000</v>
      </c>
      <c r="AA45" s="28" cm="1">
        <f t="array" aca="1" ref="AA45" ca="1">_xlfn.IFS(DK45&lt;$DK$4,1,AND(DK45&gt;=$DK$4,DK45&lt;=$AA$4),2,DK45&gt;$AA$4,3)</f>
        <v>2</v>
      </c>
      <c r="AB45" s="28">
        <v>0</v>
      </c>
      <c r="AC45" s="28" cm="1">
        <f t="array" aca="1" ref="AC45" ca="1">IF(AB45="PERCENTIL 30","",_xlfn.IFS(DK45&lt;$AC$4,1,DK45&gt;$AC$4,2))</f>
        <v>1</v>
      </c>
      <c r="AD45" s="28" t="str">
        <f>+IFERROR(VLOOKUP(_xlfn.TEXTJOIN("_", FALSE, C45:E45), BD_Perc!$A:$O, 15, FALSE),"Segmentación no encontrada o vehículo inactivo")</f>
        <v>PERCENTIL 30-70</v>
      </c>
      <c r="AE45" s="28" t="str" cm="1">
        <f t="array" ref="AE45">_xlfn.IFS(
    AD45 = "PERCENTIL 50",
    _xlfn.IFS(
        BD!DK45 &lt; VLOOKUP(_xlfn.TEXTJOIN("_", FALSE, C45:E45), BD_Perc!$A:$O, 11, FALSE), "Intervalo de precio 1",
        BD!DK45 &gt;= VLOOKUP(_xlfn.TEXTJOIN("_", FALSE, C45:E45), BD_Perc!$A:$O, 11, FALSE), "Intervalo de precio 2"
    ),
    AD45 = "PERCENTIL 30-70",
    _xlfn.IFS(
        BD!DK45 &lt; VLOOKUP(_xlfn.TEXTJOIN("_", FALSE, C45:E45), BD_Perc!$A:$O, 6, FALSE), "Intervalo de precio 1",
        BD!DK45 &lt; VLOOKUP(_xlfn.TEXTJOIN("_", FALSE, C45:E45), BD_Perc!$A:$O, 7, FALSE), "Intervalo de precio 2",
        BD!DK45 &gt;= VLOOKUP(_xlfn.TEXTJOIN("_", FALSE, C45:E45), BD_Perc!$A:$O, 7, FALSE), "Intervalo de precio 3"
    ),
    AD45="Segmentación no encontrada o vehículo inactivo","Segmentación no encontrada o vehículo inactivo"
)</f>
        <v>Intervalo de precio 2</v>
      </c>
      <c r="AF45" s="35" t="s">
        <v>2413</v>
      </c>
      <c r="AG45" s="35" t="b">
        <f t="shared" si="4"/>
        <v>1</v>
      </c>
      <c r="AH45" s="207">
        <v>3.2000000000000001E-2</v>
      </c>
      <c r="AI45" s="207">
        <v>3.5999999999999997E-2</v>
      </c>
      <c r="AJ45" s="207">
        <v>3.6999999999999998E-2</v>
      </c>
      <c r="AK45" s="207">
        <v>3.9E-2</v>
      </c>
      <c r="AL45" s="207">
        <v>4.1000000000000002E-2</v>
      </c>
      <c r="AM45" s="207">
        <v>4.2000000000000003E-2</v>
      </c>
      <c r="AN45" s="28" t="s">
        <v>113</v>
      </c>
      <c r="AO45" s="28" t="s">
        <v>113</v>
      </c>
      <c r="AP45" s="28" t="s">
        <v>113</v>
      </c>
      <c r="AQ45" s="47">
        <v>0.05</v>
      </c>
      <c r="AR45" s="38">
        <v>8689479</v>
      </c>
      <c r="AS45" s="38">
        <v>220144</v>
      </c>
      <c r="AT45" s="38">
        <v>794963</v>
      </c>
      <c r="AU45" s="38">
        <v>0</v>
      </c>
      <c r="AV45" s="38">
        <v>0</v>
      </c>
      <c r="AW45" s="38">
        <v>8438830</v>
      </c>
      <c r="AX45" s="38">
        <v>0</v>
      </c>
      <c r="AY45" s="38">
        <v>0</v>
      </c>
      <c r="AZ45" s="38">
        <v>48920</v>
      </c>
      <c r="BA45" s="38">
        <v>366906</v>
      </c>
      <c r="BB45" s="38">
        <v>0</v>
      </c>
      <c r="BC45" s="38">
        <v>0</v>
      </c>
      <c r="BD45" s="38">
        <v>0</v>
      </c>
      <c r="BE45" s="38">
        <v>0</v>
      </c>
      <c r="BF45" s="38">
        <v>0</v>
      </c>
      <c r="BG45" s="38">
        <v>2323736</v>
      </c>
      <c r="BH45" s="38">
        <v>0</v>
      </c>
      <c r="BI45" s="38">
        <v>2923015</v>
      </c>
      <c r="BJ45" s="38" t="s">
        <v>107</v>
      </c>
      <c r="BK45" s="38">
        <v>0</v>
      </c>
      <c r="BL45" s="38">
        <v>1651075</v>
      </c>
      <c r="BM45" s="38">
        <v>856113</v>
      </c>
      <c r="BN45" s="38">
        <v>1284169</v>
      </c>
      <c r="BO45" s="38">
        <v>0</v>
      </c>
      <c r="BP45" s="38">
        <v>3167619</v>
      </c>
      <c r="BQ45" s="38">
        <v>72159</v>
      </c>
      <c r="BR45" s="38" t="s">
        <v>107</v>
      </c>
      <c r="BS45" s="38">
        <v>599280</v>
      </c>
      <c r="BT45" s="38">
        <v>0</v>
      </c>
      <c r="BU45" s="38">
        <v>0</v>
      </c>
      <c r="BV45" s="38" t="s">
        <v>107</v>
      </c>
      <c r="BW45" s="38" t="s">
        <v>107</v>
      </c>
      <c r="BX45" s="38">
        <v>108849</v>
      </c>
      <c r="BY45" s="38">
        <v>0</v>
      </c>
      <c r="BZ45" s="38">
        <v>0</v>
      </c>
      <c r="CA45" s="38" t="s">
        <v>107</v>
      </c>
      <c r="CB45" s="38">
        <v>354675</v>
      </c>
      <c r="CC45" s="330">
        <v>0</v>
      </c>
      <c r="CD45" s="38">
        <v>0</v>
      </c>
      <c r="CE45" s="38">
        <v>0</v>
      </c>
      <c r="CF45" s="38">
        <v>0</v>
      </c>
      <c r="CG45" s="38">
        <v>0</v>
      </c>
      <c r="CH45" s="41" t="s">
        <v>114</v>
      </c>
      <c r="CI45" s="41" t="s">
        <v>114</v>
      </c>
      <c r="CJ45" s="41" t="s">
        <v>114</v>
      </c>
      <c r="CK45" s="41" t="s">
        <v>114</v>
      </c>
      <c r="CL45" s="41" t="s">
        <v>114</v>
      </c>
      <c r="CM45" s="41" t="s">
        <v>114</v>
      </c>
      <c r="CN45" s="41" t="s">
        <v>114</v>
      </c>
      <c r="CO45" s="42" t="s">
        <v>107</v>
      </c>
      <c r="CP45" s="28" t="s">
        <v>107</v>
      </c>
      <c r="CQ45" s="28" t="s">
        <v>107</v>
      </c>
      <c r="CR45" s="28" t="s">
        <v>107</v>
      </c>
      <c r="CS45" s="28" t="s">
        <v>107</v>
      </c>
      <c r="CT45" s="28" t="s">
        <v>107</v>
      </c>
      <c r="CU45" s="28" t="s">
        <v>107</v>
      </c>
      <c r="CV45" s="28" t="s">
        <v>107</v>
      </c>
      <c r="CW45" s="28" t="s">
        <v>107</v>
      </c>
      <c r="CX45" s="28" t="s">
        <v>107</v>
      </c>
      <c r="CY45" s="28" t="s">
        <v>107</v>
      </c>
      <c r="CZ45" s="28" t="s">
        <v>107</v>
      </c>
      <c r="DA45" s="28" t="s">
        <v>107</v>
      </c>
      <c r="DB45" s="28" t="s">
        <v>107</v>
      </c>
      <c r="DC45" s="28" t="s">
        <v>107</v>
      </c>
      <c r="DD45" s="332">
        <v>13366721</v>
      </c>
      <c r="DE45" s="43">
        <v>1</v>
      </c>
      <c r="DF45" s="390">
        <v>1</v>
      </c>
      <c r="DG45" s="310"/>
      <c r="DH45" s="203"/>
      <c r="DI45" s="279" t="str" cm="1">
        <f t="array" ref="DI45">+IF(AND(C45&lt;&gt;"Vehículos Eléctricos",C45&lt;&gt;"Vehículos Híbridos",AD45="PERCENTIL 50"),
     IF(VLOOKUP(_xlfn.TEXTJOIN("_",FALSE,C45:E45),BD_Perc!$A:$P,_xlfn.IFS(BD!AE45="Intervalo de precio 1",12,BD!AE45="Intervalo de precio 2",13),FALSE)&lt;=1,
     VLOOKUP(_xlfn.TEXTJOIN("_",FALSE,C45:E45),BD_Perc!$A:$P,16,FALSE),"Ok P50"),
     "Ok P30/70 ó Híbrido/Eléctrico")</f>
        <v>Ok P30/70 ó Híbrido/Eléctrico</v>
      </c>
      <c r="DJ45" s="279" t="str">
        <f t="shared" si="1"/>
        <v>Vehículos Convencionales_Automóviles_Sedán</v>
      </c>
      <c r="DK45" s="331">
        <f t="shared" si="5"/>
        <v>76472000</v>
      </c>
      <c r="DL45" s="326"/>
    </row>
    <row r="46" spans="1:116" ht="51">
      <c r="A46" s="28">
        <v>41</v>
      </c>
      <c r="B46" s="29" t="s">
        <v>183</v>
      </c>
      <c r="C46" s="29" t="s">
        <v>0</v>
      </c>
      <c r="D46" s="29" t="s">
        <v>105</v>
      </c>
      <c r="E46" s="42" t="s">
        <v>2380</v>
      </c>
      <c r="F46" s="42" t="s">
        <v>107</v>
      </c>
      <c r="G46" s="30" t="s">
        <v>200</v>
      </c>
      <c r="H46" s="42" t="s">
        <v>185</v>
      </c>
      <c r="I46" s="28">
        <v>4601277</v>
      </c>
      <c r="J46" s="28" t="s">
        <v>201</v>
      </c>
      <c r="K46" s="31" t="s">
        <v>111</v>
      </c>
      <c r="L46" s="32">
        <v>99</v>
      </c>
      <c r="M46" s="33" t="s">
        <v>107</v>
      </c>
      <c r="N46" s="34">
        <v>70400000</v>
      </c>
      <c r="O46" s="34">
        <f>+IFERROR(VLOOKUP(I46,Precio_Fasecolda!A:C,3,FALSE),IFERROR(VLOOKUP(I46,Precio_Fasecolda!B:C,2,FALSE),N46))</f>
        <v>70400000</v>
      </c>
      <c r="P46" s="34">
        <f t="shared" si="2"/>
        <v>0</v>
      </c>
      <c r="Q46" s="33" t="s">
        <v>107</v>
      </c>
      <c r="R46" s="28" t="s">
        <v>2415</v>
      </c>
      <c r="S46" s="28" t="s">
        <v>112</v>
      </c>
      <c r="T46" s="28" t="s">
        <v>107</v>
      </c>
      <c r="U46" s="28" t="s">
        <v>107</v>
      </c>
      <c r="V46" s="42" t="s">
        <v>107</v>
      </c>
      <c r="W46" s="28" t="s">
        <v>107</v>
      </c>
      <c r="X46" s="28" t="s">
        <v>107</v>
      </c>
      <c r="Y46" s="28" t="str">
        <f t="shared" si="3"/>
        <v>N.A.</v>
      </c>
      <c r="Z46" s="292">
        <f t="shared" si="0"/>
        <v>68147200</v>
      </c>
      <c r="AA46" s="28" cm="1">
        <f t="array" aca="1" ref="AA46" ca="1">_xlfn.IFS(DK46&lt;$DK$4,1,AND(DK46&gt;=$DK$4,DK46&lt;=$AA$4),2,DK46&gt;$AA$4,3)</f>
        <v>2</v>
      </c>
      <c r="AB46" s="28">
        <v>0</v>
      </c>
      <c r="AC46" s="28" cm="1">
        <f t="array" aca="1" ref="AC46" ca="1">IF(AB46="PERCENTIL 30","",_xlfn.IFS(DK46&lt;$AC$4,1,DK46&gt;$AC$4,2))</f>
        <v>1</v>
      </c>
      <c r="AD46" s="28" t="str">
        <f>+IFERROR(VLOOKUP(_xlfn.TEXTJOIN("_", FALSE, C46:E46), BD_Perc!$A:$O, 15, FALSE),"Segmentación no encontrada o vehículo inactivo")</f>
        <v>PERCENTIL 30-70</v>
      </c>
      <c r="AE46" s="28" t="str" cm="1">
        <f t="array" ref="AE46">_xlfn.IFS(
    AD46 = "PERCENTIL 50",
    _xlfn.IFS(
        BD!DK46 &lt; VLOOKUP(_xlfn.TEXTJOIN("_", FALSE, C46:E46), BD_Perc!$A:$O, 11, FALSE), "Intervalo de precio 1",
        BD!DK46 &gt;= VLOOKUP(_xlfn.TEXTJOIN("_", FALSE, C46:E46), BD_Perc!$A:$O, 11, FALSE), "Intervalo de precio 2"
    ),
    AD46 = "PERCENTIL 30-70",
    _xlfn.IFS(
        BD!DK46 &lt; VLOOKUP(_xlfn.TEXTJOIN("_", FALSE, C46:E46), BD_Perc!$A:$O, 6, FALSE), "Intervalo de precio 1",
        BD!DK46 &lt; VLOOKUP(_xlfn.TEXTJOIN("_", FALSE, C46:E46), BD_Perc!$A:$O, 7, FALSE), "Intervalo de precio 2",
        BD!DK46 &gt;= VLOOKUP(_xlfn.TEXTJOIN("_", FALSE, C46:E46), BD_Perc!$A:$O, 7, FALSE), "Intervalo de precio 3"
    ),
    AD46="Segmentación no encontrada o vehículo inactivo","Segmentación no encontrada o vehículo inactivo"
)</f>
        <v>Intervalo de precio 1</v>
      </c>
      <c r="AF46" s="35" t="s">
        <v>2412</v>
      </c>
      <c r="AG46" s="35" t="b">
        <f t="shared" si="4"/>
        <v>1</v>
      </c>
      <c r="AH46" s="207">
        <v>3.2000000000000001E-2</v>
      </c>
      <c r="AI46" s="207">
        <v>3.5999999999999997E-2</v>
      </c>
      <c r="AJ46" s="207">
        <v>3.6999999999999998E-2</v>
      </c>
      <c r="AK46" s="207">
        <v>3.9E-2</v>
      </c>
      <c r="AL46" s="207">
        <v>4.1000000000000002E-2</v>
      </c>
      <c r="AM46" s="207">
        <v>4.2000000000000003E-2</v>
      </c>
      <c r="AN46" s="28" t="s">
        <v>113</v>
      </c>
      <c r="AO46" s="28" t="s">
        <v>113</v>
      </c>
      <c r="AP46" s="28" t="s">
        <v>113</v>
      </c>
      <c r="AQ46" s="47">
        <v>0.05</v>
      </c>
      <c r="AR46" s="38">
        <v>8689479</v>
      </c>
      <c r="AS46" s="38">
        <v>220144</v>
      </c>
      <c r="AT46" s="38">
        <v>794963</v>
      </c>
      <c r="AU46" s="38">
        <v>0</v>
      </c>
      <c r="AV46" s="38">
        <v>0</v>
      </c>
      <c r="AW46" s="38">
        <v>8438830</v>
      </c>
      <c r="AX46" s="38">
        <v>0</v>
      </c>
      <c r="AY46" s="38">
        <v>0</v>
      </c>
      <c r="AZ46" s="38">
        <v>48920</v>
      </c>
      <c r="BA46" s="38">
        <v>366906</v>
      </c>
      <c r="BB46" s="38">
        <v>0</v>
      </c>
      <c r="BC46" s="38">
        <v>0</v>
      </c>
      <c r="BD46" s="38">
        <v>0</v>
      </c>
      <c r="BE46" s="38">
        <v>0</v>
      </c>
      <c r="BF46" s="38">
        <v>0</v>
      </c>
      <c r="BG46" s="38">
        <v>2323736</v>
      </c>
      <c r="BH46" s="38">
        <v>0</v>
      </c>
      <c r="BI46" s="38">
        <v>2923015</v>
      </c>
      <c r="BJ46" s="38" t="s">
        <v>107</v>
      </c>
      <c r="BK46" s="38">
        <v>0</v>
      </c>
      <c r="BL46" s="38">
        <v>1651075</v>
      </c>
      <c r="BM46" s="38">
        <v>856113</v>
      </c>
      <c r="BN46" s="38">
        <v>1284169</v>
      </c>
      <c r="BO46" s="38">
        <v>0</v>
      </c>
      <c r="BP46" s="38">
        <v>3167619</v>
      </c>
      <c r="BQ46" s="38">
        <v>72159</v>
      </c>
      <c r="BR46" s="38" t="s">
        <v>107</v>
      </c>
      <c r="BS46" s="38">
        <v>599280</v>
      </c>
      <c r="BT46" s="38">
        <v>0</v>
      </c>
      <c r="BU46" s="38">
        <v>0</v>
      </c>
      <c r="BV46" s="38" t="s">
        <v>107</v>
      </c>
      <c r="BW46" s="38" t="s">
        <v>107</v>
      </c>
      <c r="BX46" s="38">
        <v>108849</v>
      </c>
      <c r="BY46" s="38">
        <v>0</v>
      </c>
      <c r="BZ46" s="38">
        <v>0</v>
      </c>
      <c r="CA46" s="38" t="s">
        <v>107</v>
      </c>
      <c r="CB46" s="38">
        <v>354675</v>
      </c>
      <c r="CC46" s="330">
        <v>0</v>
      </c>
      <c r="CD46" s="38">
        <v>0</v>
      </c>
      <c r="CE46" s="38">
        <v>0</v>
      </c>
      <c r="CF46" s="38">
        <v>0</v>
      </c>
      <c r="CG46" s="38">
        <v>0</v>
      </c>
      <c r="CH46" s="41" t="s">
        <v>114</v>
      </c>
      <c r="CI46" s="41" t="s">
        <v>114</v>
      </c>
      <c r="CJ46" s="41" t="s">
        <v>114</v>
      </c>
      <c r="CK46" s="41" t="s">
        <v>114</v>
      </c>
      <c r="CL46" s="41" t="s">
        <v>114</v>
      </c>
      <c r="CM46" s="41" t="s">
        <v>114</v>
      </c>
      <c r="CN46" s="41" t="s">
        <v>114</v>
      </c>
      <c r="CO46" s="42" t="s">
        <v>107</v>
      </c>
      <c r="CP46" s="28" t="s">
        <v>107</v>
      </c>
      <c r="CQ46" s="28" t="s">
        <v>107</v>
      </c>
      <c r="CR46" s="28" t="s">
        <v>107</v>
      </c>
      <c r="CS46" s="28" t="s">
        <v>107</v>
      </c>
      <c r="CT46" s="28" t="s">
        <v>107</v>
      </c>
      <c r="CU46" s="28" t="s">
        <v>107</v>
      </c>
      <c r="CV46" s="28" t="s">
        <v>107</v>
      </c>
      <c r="CW46" s="28" t="s">
        <v>107</v>
      </c>
      <c r="CX46" s="28" t="s">
        <v>107</v>
      </c>
      <c r="CY46" s="28" t="s">
        <v>107</v>
      </c>
      <c r="CZ46" s="28" t="s">
        <v>107</v>
      </c>
      <c r="DA46" s="28" t="s">
        <v>107</v>
      </c>
      <c r="DB46" s="28" t="s">
        <v>107</v>
      </c>
      <c r="DC46" s="28" t="s">
        <v>107</v>
      </c>
      <c r="DD46" s="332">
        <v>12925251</v>
      </c>
      <c r="DE46" s="43">
        <v>1</v>
      </c>
      <c r="DF46" s="390">
        <v>1</v>
      </c>
      <c r="DG46" s="310"/>
      <c r="DH46" s="203"/>
      <c r="DI46" s="279" t="str" cm="1">
        <f t="array" ref="DI46">+IF(AND(C46&lt;&gt;"Vehículos Eléctricos",C46&lt;&gt;"Vehículos Híbridos",AD46="PERCENTIL 50"),
     IF(VLOOKUP(_xlfn.TEXTJOIN("_",FALSE,C46:E46),BD_Perc!$A:$P,_xlfn.IFS(BD!AE46="Intervalo de precio 1",12,BD!AE46="Intervalo de precio 2",13),FALSE)&lt;=1,
     VLOOKUP(_xlfn.TEXTJOIN("_",FALSE,C46:E46),BD_Perc!$A:$P,16,FALSE),"Ok P50"),
     "Ok P30/70 ó Híbrido/Eléctrico")</f>
        <v>Ok P30/70 ó Híbrido/Eléctrico</v>
      </c>
      <c r="DJ46" s="279" t="str">
        <f t="shared" si="1"/>
        <v>Vehículos Convencionales_Automóviles_Sedán</v>
      </c>
      <c r="DK46" s="331">
        <f t="shared" si="5"/>
        <v>68147200</v>
      </c>
      <c r="DL46" s="326"/>
    </row>
    <row r="47" spans="1:116" ht="51">
      <c r="A47" s="28">
        <v>42</v>
      </c>
      <c r="B47" s="29" t="s">
        <v>183</v>
      </c>
      <c r="C47" s="29" t="s">
        <v>0</v>
      </c>
      <c r="D47" s="29" t="s">
        <v>105</v>
      </c>
      <c r="E47" s="42" t="s">
        <v>2380</v>
      </c>
      <c r="F47" s="42" t="s">
        <v>107</v>
      </c>
      <c r="G47" s="30" t="s">
        <v>200</v>
      </c>
      <c r="H47" s="42" t="s">
        <v>185</v>
      </c>
      <c r="I47" s="28">
        <v>4601273</v>
      </c>
      <c r="J47" s="28" t="s">
        <v>202</v>
      </c>
      <c r="K47" s="31" t="s">
        <v>111</v>
      </c>
      <c r="L47" s="32">
        <v>99</v>
      </c>
      <c r="M47" s="33" t="s">
        <v>107</v>
      </c>
      <c r="N47" s="34">
        <v>74400000</v>
      </c>
      <c r="O47" s="34">
        <f>+IFERROR(VLOOKUP(I47,Precio_Fasecolda!A:C,3,FALSE),IFERROR(VLOOKUP(I47,Precio_Fasecolda!B:C,2,FALSE),N47))</f>
        <v>74400000</v>
      </c>
      <c r="P47" s="34">
        <f t="shared" si="2"/>
        <v>0</v>
      </c>
      <c r="Q47" s="33" t="s">
        <v>107</v>
      </c>
      <c r="R47" s="28" t="s">
        <v>130</v>
      </c>
      <c r="S47" s="28" t="s">
        <v>112</v>
      </c>
      <c r="T47" s="28" t="s">
        <v>107</v>
      </c>
      <c r="U47" s="28" t="s">
        <v>107</v>
      </c>
      <c r="V47" s="42" t="s">
        <v>107</v>
      </c>
      <c r="W47" s="28" t="s">
        <v>107</v>
      </c>
      <c r="X47" s="28" t="s">
        <v>107</v>
      </c>
      <c r="Y47" s="28" t="str">
        <f t="shared" si="3"/>
        <v>N.A.</v>
      </c>
      <c r="Z47" s="292">
        <f t="shared" si="0"/>
        <v>72019200</v>
      </c>
      <c r="AA47" s="28" cm="1">
        <f t="array" aca="1" ref="AA47" ca="1">_xlfn.IFS(DK47&lt;$DK$4,1,AND(DK47&gt;=$DK$4,DK47&lt;=$AA$4),2,DK47&gt;$AA$4,3)</f>
        <v>2</v>
      </c>
      <c r="AB47" s="28">
        <v>0</v>
      </c>
      <c r="AC47" s="28" cm="1">
        <f t="array" aca="1" ref="AC47" ca="1">IF(AB47="PERCENTIL 30","",_xlfn.IFS(DK47&lt;$AC$4,1,DK47&gt;$AC$4,2))</f>
        <v>1</v>
      </c>
      <c r="AD47" s="28" t="str">
        <f>+IFERROR(VLOOKUP(_xlfn.TEXTJOIN("_", FALSE, C47:E47), BD_Perc!$A:$O, 15, FALSE),"Segmentación no encontrada o vehículo inactivo")</f>
        <v>PERCENTIL 30-70</v>
      </c>
      <c r="AE47" s="28" t="str" cm="1">
        <f t="array" ref="AE47">_xlfn.IFS(
    AD47 = "PERCENTIL 50",
    _xlfn.IFS(
        BD!DK47 &lt; VLOOKUP(_xlfn.TEXTJOIN("_", FALSE, C47:E47), BD_Perc!$A:$O, 11, FALSE), "Intervalo de precio 1",
        BD!DK47 &gt;= VLOOKUP(_xlfn.TEXTJOIN("_", FALSE, C47:E47), BD_Perc!$A:$O, 11, FALSE), "Intervalo de precio 2"
    ),
    AD47 = "PERCENTIL 30-70",
    _xlfn.IFS(
        BD!DK47 &lt; VLOOKUP(_xlfn.TEXTJOIN("_", FALSE, C47:E47), BD_Perc!$A:$O, 6, FALSE), "Intervalo de precio 1",
        BD!DK47 &lt; VLOOKUP(_xlfn.TEXTJOIN("_", FALSE, C47:E47), BD_Perc!$A:$O, 7, FALSE), "Intervalo de precio 2",
        BD!DK47 &gt;= VLOOKUP(_xlfn.TEXTJOIN("_", FALSE, C47:E47), BD_Perc!$A:$O, 7, FALSE), "Intervalo de precio 3"
    ),
    AD47="Segmentación no encontrada o vehículo inactivo","Segmentación no encontrada o vehículo inactivo"
)</f>
        <v>Intervalo de precio 2</v>
      </c>
      <c r="AF47" s="35" t="s">
        <v>2413</v>
      </c>
      <c r="AG47" s="35" t="b">
        <f t="shared" si="4"/>
        <v>1</v>
      </c>
      <c r="AH47" s="207">
        <v>3.2000000000000001E-2</v>
      </c>
      <c r="AI47" s="207">
        <v>3.5999999999999997E-2</v>
      </c>
      <c r="AJ47" s="207">
        <v>3.6999999999999998E-2</v>
      </c>
      <c r="AK47" s="207">
        <v>3.9E-2</v>
      </c>
      <c r="AL47" s="207">
        <v>4.1000000000000002E-2</v>
      </c>
      <c r="AM47" s="207">
        <v>4.2000000000000003E-2</v>
      </c>
      <c r="AN47" s="28" t="s">
        <v>113</v>
      </c>
      <c r="AO47" s="28" t="s">
        <v>113</v>
      </c>
      <c r="AP47" s="28" t="s">
        <v>113</v>
      </c>
      <c r="AQ47" s="47">
        <v>0.05</v>
      </c>
      <c r="AR47" s="38">
        <v>8689479</v>
      </c>
      <c r="AS47" s="38">
        <v>220144</v>
      </c>
      <c r="AT47" s="38">
        <v>794963</v>
      </c>
      <c r="AU47" s="38">
        <v>0</v>
      </c>
      <c r="AV47" s="38">
        <v>0</v>
      </c>
      <c r="AW47" s="38">
        <v>8438830</v>
      </c>
      <c r="AX47" s="38">
        <v>0</v>
      </c>
      <c r="AY47" s="38">
        <v>0</v>
      </c>
      <c r="AZ47" s="38">
        <v>48920</v>
      </c>
      <c r="BA47" s="38">
        <v>366906</v>
      </c>
      <c r="BB47" s="38">
        <v>0</v>
      </c>
      <c r="BC47" s="38">
        <v>0</v>
      </c>
      <c r="BD47" s="38">
        <v>0</v>
      </c>
      <c r="BE47" s="38">
        <v>0</v>
      </c>
      <c r="BF47" s="38">
        <v>0</v>
      </c>
      <c r="BG47" s="38">
        <v>2323736</v>
      </c>
      <c r="BH47" s="38">
        <v>0</v>
      </c>
      <c r="BI47" s="38">
        <v>2923015</v>
      </c>
      <c r="BJ47" s="38" t="s">
        <v>107</v>
      </c>
      <c r="BK47" s="38">
        <v>0</v>
      </c>
      <c r="BL47" s="38">
        <v>1651075</v>
      </c>
      <c r="BM47" s="38">
        <v>856113</v>
      </c>
      <c r="BN47" s="38">
        <v>1284169</v>
      </c>
      <c r="BO47" s="38">
        <v>0</v>
      </c>
      <c r="BP47" s="38">
        <v>3167619</v>
      </c>
      <c r="BQ47" s="38">
        <v>72159</v>
      </c>
      <c r="BR47" s="38" t="s">
        <v>107</v>
      </c>
      <c r="BS47" s="38">
        <v>599280</v>
      </c>
      <c r="BT47" s="38">
        <v>0</v>
      </c>
      <c r="BU47" s="38">
        <v>0</v>
      </c>
      <c r="BV47" s="38" t="s">
        <v>107</v>
      </c>
      <c r="BW47" s="38" t="s">
        <v>107</v>
      </c>
      <c r="BX47" s="38">
        <v>108849</v>
      </c>
      <c r="BY47" s="38">
        <v>0</v>
      </c>
      <c r="BZ47" s="38">
        <v>0</v>
      </c>
      <c r="CA47" s="38" t="s">
        <v>107</v>
      </c>
      <c r="CB47" s="38">
        <v>354675</v>
      </c>
      <c r="CC47" s="330">
        <v>0</v>
      </c>
      <c r="CD47" s="38">
        <v>0</v>
      </c>
      <c r="CE47" s="38">
        <v>0</v>
      </c>
      <c r="CF47" s="38">
        <v>0</v>
      </c>
      <c r="CG47" s="38">
        <v>0</v>
      </c>
      <c r="CH47" s="41" t="s">
        <v>114</v>
      </c>
      <c r="CI47" s="41" t="s">
        <v>114</v>
      </c>
      <c r="CJ47" s="41" t="s">
        <v>114</v>
      </c>
      <c r="CK47" s="41" t="s">
        <v>114</v>
      </c>
      <c r="CL47" s="41" t="s">
        <v>114</v>
      </c>
      <c r="CM47" s="41" t="s">
        <v>114</v>
      </c>
      <c r="CN47" s="41" t="s">
        <v>114</v>
      </c>
      <c r="CO47" s="42" t="s">
        <v>107</v>
      </c>
      <c r="CP47" s="28" t="s">
        <v>107</v>
      </c>
      <c r="CQ47" s="28" t="s">
        <v>107</v>
      </c>
      <c r="CR47" s="28" t="s">
        <v>107</v>
      </c>
      <c r="CS47" s="28" t="s">
        <v>107</v>
      </c>
      <c r="CT47" s="28" t="s">
        <v>107</v>
      </c>
      <c r="CU47" s="28" t="s">
        <v>107</v>
      </c>
      <c r="CV47" s="28" t="s">
        <v>107</v>
      </c>
      <c r="CW47" s="28" t="s">
        <v>107</v>
      </c>
      <c r="CX47" s="28" t="s">
        <v>107</v>
      </c>
      <c r="CY47" s="28" t="s">
        <v>107</v>
      </c>
      <c r="CZ47" s="28" t="s">
        <v>107</v>
      </c>
      <c r="DA47" s="28" t="s">
        <v>107</v>
      </c>
      <c r="DB47" s="28" t="s">
        <v>107</v>
      </c>
      <c r="DC47" s="28" t="s">
        <v>107</v>
      </c>
      <c r="DD47" s="332">
        <v>12925251</v>
      </c>
      <c r="DE47" s="43">
        <v>1</v>
      </c>
      <c r="DF47" s="390">
        <v>1</v>
      </c>
      <c r="DG47" s="310"/>
      <c r="DH47" s="203"/>
      <c r="DI47" s="279" t="str" cm="1">
        <f t="array" ref="DI47">+IF(AND(C47&lt;&gt;"Vehículos Eléctricos",C47&lt;&gt;"Vehículos Híbridos",AD47="PERCENTIL 50"),
     IF(VLOOKUP(_xlfn.TEXTJOIN("_",FALSE,C47:E47),BD_Perc!$A:$P,_xlfn.IFS(BD!AE47="Intervalo de precio 1",12,BD!AE47="Intervalo de precio 2",13),FALSE)&lt;=1,
     VLOOKUP(_xlfn.TEXTJOIN("_",FALSE,C47:E47),BD_Perc!$A:$P,16,FALSE),"Ok P50"),
     "Ok P30/70 ó Híbrido/Eléctrico")</f>
        <v>Ok P30/70 ó Híbrido/Eléctrico</v>
      </c>
      <c r="DJ47" s="279" t="str">
        <f t="shared" si="1"/>
        <v>Vehículos Convencionales_Automóviles_Sedán</v>
      </c>
      <c r="DK47" s="331">
        <f t="shared" si="5"/>
        <v>72019200</v>
      </c>
      <c r="DL47" s="326"/>
    </row>
    <row r="48" spans="1:116" ht="51">
      <c r="A48" s="28">
        <v>43</v>
      </c>
      <c r="B48" s="29" t="s">
        <v>183</v>
      </c>
      <c r="C48" s="29" t="s">
        <v>0</v>
      </c>
      <c r="D48" s="29" t="s">
        <v>105</v>
      </c>
      <c r="E48" s="42" t="s">
        <v>2380</v>
      </c>
      <c r="F48" s="42" t="s">
        <v>107</v>
      </c>
      <c r="G48" s="30" t="s">
        <v>203</v>
      </c>
      <c r="H48" s="42" t="s">
        <v>185</v>
      </c>
      <c r="I48" s="28">
        <v>4601259</v>
      </c>
      <c r="J48" s="28" t="s">
        <v>204</v>
      </c>
      <c r="K48" s="31" t="s">
        <v>111</v>
      </c>
      <c r="L48" s="32">
        <v>99</v>
      </c>
      <c r="M48" s="33" t="s">
        <v>107</v>
      </c>
      <c r="N48" s="34">
        <v>74300000</v>
      </c>
      <c r="O48" s="34">
        <f>+IFERROR(VLOOKUP(I48,Precio_Fasecolda!A:C,3,FALSE),IFERROR(VLOOKUP(I48,Precio_Fasecolda!B:C,2,FALSE),N48))</f>
        <v>74300000</v>
      </c>
      <c r="P48" s="34">
        <f t="shared" si="2"/>
        <v>0</v>
      </c>
      <c r="Q48" s="33" t="s">
        <v>107</v>
      </c>
      <c r="R48" s="28" t="s">
        <v>2415</v>
      </c>
      <c r="S48" s="28" t="s">
        <v>112</v>
      </c>
      <c r="T48" s="28" t="s">
        <v>107</v>
      </c>
      <c r="U48" s="28" t="s">
        <v>107</v>
      </c>
      <c r="V48" s="42" t="s">
        <v>107</v>
      </c>
      <c r="W48" s="28" t="s">
        <v>107</v>
      </c>
      <c r="X48" s="28" t="s">
        <v>107</v>
      </c>
      <c r="Y48" s="28" t="str">
        <f t="shared" si="3"/>
        <v>N.A.</v>
      </c>
      <c r="Z48" s="292">
        <f t="shared" si="0"/>
        <v>71922400</v>
      </c>
      <c r="AA48" s="28" cm="1">
        <f t="array" aca="1" ref="AA48" ca="1">_xlfn.IFS(DK48&lt;$DK$4,1,AND(DK48&gt;=$DK$4,DK48&lt;=$AA$4),2,DK48&gt;$AA$4,3)</f>
        <v>2</v>
      </c>
      <c r="AB48" s="28">
        <v>0</v>
      </c>
      <c r="AC48" s="28" cm="1">
        <f t="array" aca="1" ref="AC48" ca="1">IF(AB48="PERCENTIL 30","",_xlfn.IFS(DK48&lt;$AC$4,1,DK48&gt;$AC$4,2))</f>
        <v>1</v>
      </c>
      <c r="AD48" s="28" t="str">
        <f>+IFERROR(VLOOKUP(_xlfn.TEXTJOIN("_", FALSE, C48:E48), BD_Perc!$A:$O, 15, FALSE),"Segmentación no encontrada o vehículo inactivo")</f>
        <v>PERCENTIL 30-70</v>
      </c>
      <c r="AE48" s="28" t="str" cm="1">
        <f t="array" ref="AE48">_xlfn.IFS(
    AD48 = "PERCENTIL 50",
    _xlfn.IFS(
        BD!DK48 &lt; VLOOKUP(_xlfn.TEXTJOIN("_", FALSE, C48:E48), BD_Perc!$A:$O, 11, FALSE), "Intervalo de precio 1",
        BD!DK48 &gt;= VLOOKUP(_xlfn.TEXTJOIN("_", FALSE, C48:E48), BD_Perc!$A:$O, 11, FALSE), "Intervalo de precio 2"
    ),
    AD48 = "PERCENTIL 30-70",
    _xlfn.IFS(
        BD!DK48 &lt; VLOOKUP(_xlfn.TEXTJOIN("_", FALSE, C48:E48), BD_Perc!$A:$O, 6, FALSE), "Intervalo de precio 1",
        BD!DK48 &lt; VLOOKUP(_xlfn.TEXTJOIN("_", FALSE, C48:E48), BD_Perc!$A:$O, 7, FALSE), "Intervalo de precio 2",
        BD!DK48 &gt;= VLOOKUP(_xlfn.TEXTJOIN("_", FALSE, C48:E48), BD_Perc!$A:$O, 7, FALSE), "Intervalo de precio 3"
    ),
    AD48="Segmentación no encontrada o vehículo inactivo","Segmentación no encontrada o vehículo inactivo"
)</f>
        <v>Intervalo de precio 2</v>
      </c>
      <c r="AF48" s="35" t="s">
        <v>2413</v>
      </c>
      <c r="AG48" s="35" t="b">
        <f t="shared" si="4"/>
        <v>1</v>
      </c>
      <c r="AH48" s="207">
        <v>3.2000000000000001E-2</v>
      </c>
      <c r="AI48" s="207">
        <v>3.5999999999999997E-2</v>
      </c>
      <c r="AJ48" s="207">
        <v>3.6999999999999998E-2</v>
      </c>
      <c r="AK48" s="207">
        <v>3.9E-2</v>
      </c>
      <c r="AL48" s="207">
        <v>4.1000000000000002E-2</v>
      </c>
      <c r="AM48" s="207">
        <v>4.2000000000000003E-2</v>
      </c>
      <c r="AN48" s="28" t="s">
        <v>113</v>
      </c>
      <c r="AO48" s="28" t="s">
        <v>113</v>
      </c>
      <c r="AP48" s="28" t="s">
        <v>113</v>
      </c>
      <c r="AQ48" s="47">
        <v>0.05</v>
      </c>
      <c r="AR48" s="38">
        <v>8689479</v>
      </c>
      <c r="AS48" s="38">
        <v>220144</v>
      </c>
      <c r="AT48" s="38">
        <v>794963</v>
      </c>
      <c r="AU48" s="38">
        <v>0</v>
      </c>
      <c r="AV48" s="38">
        <v>0</v>
      </c>
      <c r="AW48" s="38">
        <v>8438830</v>
      </c>
      <c r="AX48" s="38">
        <v>0</v>
      </c>
      <c r="AY48" s="38">
        <v>0</v>
      </c>
      <c r="AZ48" s="38">
        <v>48920</v>
      </c>
      <c r="BA48" s="38">
        <v>366906</v>
      </c>
      <c r="BB48" s="38">
        <v>0</v>
      </c>
      <c r="BC48" s="38">
        <v>0</v>
      </c>
      <c r="BD48" s="38">
        <v>0</v>
      </c>
      <c r="BE48" s="38">
        <v>0</v>
      </c>
      <c r="BF48" s="38">
        <v>0</v>
      </c>
      <c r="BG48" s="38">
        <v>2323736</v>
      </c>
      <c r="BH48" s="38">
        <v>0</v>
      </c>
      <c r="BI48" s="38">
        <v>2923015</v>
      </c>
      <c r="BJ48" s="38" t="s">
        <v>107</v>
      </c>
      <c r="BK48" s="38">
        <v>0</v>
      </c>
      <c r="BL48" s="38">
        <v>1651075</v>
      </c>
      <c r="BM48" s="38">
        <v>856113</v>
      </c>
      <c r="BN48" s="38">
        <v>1284169</v>
      </c>
      <c r="BO48" s="38">
        <v>0</v>
      </c>
      <c r="BP48" s="38">
        <v>3167619</v>
      </c>
      <c r="BQ48" s="38">
        <v>72159</v>
      </c>
      <c r="BR48" s="38" t="s">
        <v>107</v>
      </c>
      <c r="BS48" s="38">
        <v>599280</v>
      </c>
      <c r="BT48" s="38">
        <v>0</v>
      </c>
      <c r="BU48" s="38">
        <v>0</v>
      </c>
      <c r="BV48" s="38" t="s">
        <v>107</v>
      </c>
      <c r="BW48" s="38" t="s">
        <v>107</v>
      </c>
      <c r="BX48" s="38">
        <v>108849</v>
      </c>
      <c r="BY48" s="38">
        <v>0</v>
      </c>
      <c r="BZ48" s="38">
        <v>0</v>
      </c>
      <c r="CA48" s="38" t="s">
        <v>107</v>
      </c>
      <c r="CB48" s="38">
        <v>354675</v>
      </c>
      <c r="CC48" s="330">
        <v>0</v>
      </c>
      <c r="CD48" s="38">
        <v>0</v>
      </c>
      <c r="CE48" s="38">
        <v>0</v>
      </c>
      <c r="CF48" s="38">
        <v>0</v>
      </c>
      <c r="CG48" s="38">
        <v>0</v>
      </c>
      <c r="CH48" s="41" t="s">
        <v>114</v>
      </c>
      <c r="CI48" s="41" t="s">
        <v>114</v>
      </c>
      <c r="CJ48" s="41" t="s">
        <v>114</v>
      </c>
      <c r="CK48" s="41" t="s">
        <v>114</v>
      </c>
      <c r="CL48" s="41" t="s">
        <v>114</v>
      </c>
      <c r="CM48" s="41" t="s">
        <v>114</v>
      </c>
      <c r="CN48" s="41" t="s">
        <v>114</v>
      </c>
      <c r="CO48" s="42" t="s">
        <v>107</v>
      </c>
      <c r="CP48" s="28" t="s">
        <v>107</v>
      </c>
      <c r="CQ48" s="28" t="s">
        <v>107</v>
      </c>
      <c r="CR48" s="28" t="s">
        <v>107</v>
      </c>
      <c r="CS48" s="28" t="s">
        <v>107</v>
      </c>
      <c r="CT48" s="28" t="s">
        <v>107</v>
      </c>
      <c r="CU48" s="28" t="s">
        <v>107</v>
      </c>
      <c r="CV48" s="28" t="s">
        <v>107</v>
      </c>
      <c r="CW48" s="28" t="s">
        <v>107</v>
      </c>
      <c r="CX48" s="28" t="s">
        <v>107</v>
      </c>
      <c r="CY48" s="28" t="s">
        <v>107</v>
      </c>
      <c r="CZ48" s="28" t="s">
        <v>107</v>
      </c>
      <c r="DA48" s="28" t="s">
        <v>107</v>
      </c>
      <c r="DB48" s="28" t="s">
        <v>107</v>
      </c>
      <c r="DC48" s="28" t="s">
        <v>107</v>
      </c>
      <c r="DD48" s="332">
        <v>12925251</v>
      </c>
      <c r="DE48" s="43">
        <v>1</v>
      </c>
      <c r="DF48" s="390">
        <v>1</v>
      </c>
      <c r="DG48" s="310"/>
      <c r="DH48" s="203"/>
      <c r="DI48" s="279" t="str" cm="1">
        <f t="array" ref="DI48">+IF(AND(C48&lt;&gt;"Vehículos Eléctricos",C48&lt;&gt;"Vehículos Híbridos",AD48="PERCENTIL 50"),
     IF(VLOOKUP(_xlfn.TEXTJOIN("_",FALSE,C48:E48),BD_Perc!$A:$P,_xlfn.IFS(BD!AE48="Intervalo de precio 1",12,BD!AE48="Intervalo de precio 2",13),FALSE)&lt;=1,
     VLOOKUP(_xlfn.TEXTJOIN("_",FALSE,C48:E48),BD_Perc!$A:$P,16,FALSE),"Ok P50"),
     "Ok P30/70 ó Híbrido/Eléctrico")</f>
        <v>Ok P30/70 ó Híbrido/Eléctrico</v>
      </c>
      <c r="DJ48" s="279" t="str">
        <f t="shared" si="1"/>
        <v>Vehículos Convencionales_Automóviles_Sedán</v>
      </c>
      <c r="DK48" s="331">
        <f t="shared" si="5"/>
        <v>71922400</v>
      </c>
      <c r="DL48" s="326"/>
    </row>
    <row r="49" spans="1:116" ht="51">
      <c r="A49" s="28">
        <v>44</v>
      </c>
      <c r="B49" s="29" t="s">
        <v>183</v>
      </c>
      <c r="C49" s="29" t="s">
        <v>0</v>
      </c>
      <c r="D49" s="29" t="s">
        <v>105</v>
      </c>
      <c r="E49" s="42" t="s">
        <v>2380</v>
      </c>
      <c r="F49" s="42" t="s">
        <v>107</v>
      </c>
      <c r="G49" s="30" t="s">
        <v>203</v>
      </c>
      <c r="H49" s="42" t="s">
        <v>185</v>
      </c>
      <c r="I49" s="28">
        <v>4601263</v>
      </c>
      <c r="J49" s="28" t="s">
        <v>205</v>
      </c>
      <c r="K49" s="31" t="s">
        <v>111</v>
      </c>
      <c r="L49" s="32">
        <v>99</v>
      </c>
      <c r="M49" s="33" t="s">
        <v>107</v>
      </c>
      <c r="N49" s="34">
        <v>78200000</v>
      </c>
      <c r="O49" s="34">
        <f>+IFERROR(VLOOKUP(I49,Precio_Fasecolda!A:C,3,FALSE),IFERROR(VLOOKUP(I49,Precio_Fasecolda!B:C,2,FALSE),N49))</f>
        <v>78200000</v>
      </c>
      <c r="P49" s="34">
        <f t="shared" si="2"/>
        <v>0</v>
      </c>
      <c r="Q49" s="33" t="s">
        <v>107</v>
      </c>
      <c r="R49" s="28" t="s">
        <v>130</v>
      </c>
      <c r="S49" s="28" t="s">
        <v>112</v>
      </c>
      <c r="T49" s="28" t="s">
        <v>107</v>
      </c>
      <c r="U49" s="28" t="s">
        <v>107</v>
      </c>
      <c r="V49" s="42" t="s">
        <v>107</v>
      </c>
      <c r="W49" s="28" t="s">
        <v>107</v>
      </c>
      <c r="X49" s="28" t="s">
        <v>107</v>
      </c>
      <c r="Y49" s="28" t="str">
        <f t="shared" si="3"/>
        <v>N.A.</v>
      </c>
      <c r="Z49" s="292">
        <f t="shared" si="0"/>
        <v>75697600</v>
      </c>
      <c r="AA49" s="28" cm="1">
        <f t="array" aca="1" ref="AA49" ca="1">_xlfn.IFS(DK49&lt;$DK$4,1,AND(DK49&gt;=$DK$4,DK49&lt;=$AA$4),2,DK49&gt;$AA$4,3)</f>
        <v>2</v>
      </c>
      <c r="AB49" s="28">
        <v>0</v>
      </c>
      <c r="AC49" s="28" cm="1">
        <f t="array" aca="1" ref="AC49" ca="1">IF(AB49="PERCENTIL 30","",_xlfn.IFS(DK49&lt;$AC$4,1,DK49&gt;$AC$4,2))</f>
        <v>1</v>
      </c>
      <c r="AD49" s="28" t="str">
        <f>+IFERROR(VLOOKUP(_xlfn.TEXTJOIN("_", FALSE, C49:E49), BD_Perc!$A:$O, 15, FALSE),"Segmentación no encontrada o vehículo inactivo")</f>
        <v>PERCENTIL 30-70</v>
      </c>
      <c r="AE49" s="28" t="str" cm="1">
        <f t="array" ref="AE49">_xlfn.IFS(
    AD49 = "PERCENTIL 50",
    _xlfn.IFS(
        BD!DK49 &lt; VLOOKUP(_xlfn.TEXTJOIN("_", FALSE, C49:E49), BD_Perc!$A:$O, 11, FALSE), "Intervalo de precio 1",
        BD!DK49 &gt;= VLOOKUP(_xlfn.TEXTJOIN("_", FALSE, C49:E49), BD_Perc!$A:$O, 11, FALSE), "Intervalo de precio 2"
    ),
    AD49 = "PERCENTIL 30-70",
    _xlfn.IFS(
        BD!DK49 &lt; VLOOKUP(_xlfn.TEXTJOIN("_", FALSE, C49:E49), BD_Perc!$A:$O, 6, FALSE), "Intervalo de precio 1",
        BD!DK49 &lt; VLOOKUP(_xlfn.TEXTJOIN("_", FALSE, C49:E49), BD_Perc!$A:$O, 7, FALSE), "Intervalo de precio 2",
        BD!DK49 &gt;= VLOOKUP(_xlfn.TEXTJOIN("_", FALSE, C49:E49), BD_Perc!$A:$O, 7, FALSE), "Intervalo de precio 3"
    ),
    AD49="Segmentación no encontrada o vehículo inactivo","Segmentación no encontrada o vehículo inactivo"
)</f>
        <v>Intervalo de precio 2</v>
      </c>
      <c r="AF49" s="35" t="s">
        <v>2413</v>
      </c>
      <c r="AG49" s="35" t="b">
        <f t="shared" si="4"/>
        <v>1</v>
      </c>
      <c r="AH49" s="207">
        <v>3.2000000000000001E-2</v>
      </c>
      <c r="AI49" s="207">
        <v>3.5999999999999997E-2</v>
      </c>
      <c r="AJ49" s="207">
        <v>3.6999999999999998E-2</v>
      </c>
      <c r="AK49" s="207">
        <v>3.9E-2</v>
      </c>
      <c r="AL49" s="207">
        <v>4.1000000000000002E-2</v>
      </c>
      <c r="AM49" s="207">
        <v>4.2000000000000003E-2</v>
      </c>
      <c r="AN49" s="28" t="s">
        <v>113</v>
      </c>
      <c r="AO49" s="28" t="s">
        <v>113</v>
      </c>
      <c r="AP49" s="28" t="s">
        <v>113</v>
      </c>
      <c r="AQ49" s="47">
        <v>0.05</v>
      </c>
      <c r="AR49" s="38">
        <v>8689479</v>
      </c>
      <c r="AS49" s="38">
        <v>220144</v>
      </c>
      <c r="AT49" s="38">
        <v>794963</v>
      </c>
      <c r="AU49" s="38">
        <v>0</v>
      </c>
      <c r="AV49" s="38">
        <v>0</v>
      </c>
      <c r="AW49" s="38">
        <v>8438830</v>
      </c>
      <c r="AX49" s="38">
        <v>0</v>
      </c>
      <c r="AY49" s="38">
        <v>0</v>
      </c>
      <c r="AZ49" s="38">
        <v>48920</v>
      </c>
      <c r="BA49" s="38">
        <v>366906</v>
      </c>
      <c r="BB49" s="38">
        <v>0</v>
      </c>
      <c r="BC49" s="38">
        <v>0</v>
      </c>
      <c r="BD49" s="38">
        <v>0</v>
      </c>
      <c r="BE49" s="38">
        <v>0</v>
      </c>
      <c r="BF49" s="38">
        <v>0</v>
      </c>
      <c r="BG49" s="38">
        <v>2323736</v>
      </c>
      <c r="BH49" s="38">
        <v>0</v>
      </c>
      <c r="BI49" s="38">
        <v>2923015</v>
      </c>
      <c r="BJ49" s="38" t="s">
        <v>107</v>
      </c>
      <c r="BK49" s="38">
        <v>0</v>
      </c>
      <c r="BL49" s="38">
        <v>1651075</v>
      </c>
      <c r="BM49" s="38">
        <v>856113</v>
      </c>
      <c r="BN49" s="38">
        <v>1284169</v>
      </c>
      <c r="BO49" s="38">
        <v>0</v>
      </c>
      <c r="BP49" s="38">
        <v>3167619</v>
      </c>
      <c r="BQ49" s="38">
        <v>72159</v>
      </c>
      <c r="BR49" s="38" t="s">
        <v>107</v>
      </c>
      <c r="BS49" s="38">
        <v>599280</v>
      </c>
      <c r="BT49" s="38">
        <v>0</v>
      </c>
      <c r="BU49" s="38">
        <v>0</v>
      </c>
      <c r="BV49" s="38" t="s">
        <v>107</v>
      </c>
      <c r="BW49" s="38" t="s">
        <v>107</v>
      </c>
      <c r="BX49" s="38">
        <v>108849</v>
      </c>
      <c r="BY49" s="38">
        <v>0</v>
      </c>
      <c r="BZ49" s="38">
        <v>0</v>
      </c>
      <c r="CA49" s="38" t="s">
        <v>107</v>
      </c>
      <c r="CB49" s="38">
        <v>354675</v>
      </c>
      <c r="CC49" s="330">
        <v>0</v>
      </c>
      <c r="CD49" s="38">
        <v>0</v>
      </c>
      <c r="CE49" s="38">
        <v>0</v>
      </c>
      <c r="CF49" s="38">
        <v>0</v>
      </c>
      <c r="CG49" s="38">
        <v>0</v>
      </c>
      <c r="CH49" s="41" t="s">
        <v>114</v>
      </c>
      <c r="CI49" s="41" t="s">
        <v>114</v>
      </c>
      <c r="CJ49" s="41" t="s">
        <v>114</v>
      </c>
      <c r="CK49" s="41" t="s">
        <v>114</v>
      </c>
      <c r="CL49" s="41" t="s">
        <v>114</v>
      </c>
      <c r="CM49" s="41" t="s">
        <v>114</v>
      </c>
      <c r="CN49" s="41" t="s">
        <v>114</v>
      </c>
      <c r="CO49" s="42" t="s">
        <v>107</v>
      </c>
      <c r="CP49" s="28" t="s">
        <v>107</v>
      </c>
      <c r="CQ49" s="28" t="s">
        <v>107</v>
      </c>
      <c r="CR49" s="28" t="s">
        <v>107</v>
      </c>
      <c r="CS49" s="28" t="s">
        <v>107</v>
      </c>
      <c r="CT49" s="28" t="s">
        <v>107</v>
      </c>
      <c r="CU49" s="28" t="s">
        <v>107</v>
      </c>
      <c r="CV49" s="28" t="s">
        <v>107</v>
      </c>
      <c r="CW49" s="28" t="s">
        <v>107</v>
      </c>
      <c r="CX49" s="28" t="s">
        <v>107</v>
      </c>
      <c r="CY49" s="28" t="s">
        <v>107</v>
      </c>
      <c r="CZ49" s="28" t="s">
        <v>107</v>
      </c>
      <c r="DA49" s="28" t="s">
        <v>107</v>
      </c>
      <c r="DB49" s="28" t="s">
        <v>107</v>
      </c>
      <c r="DC49" s="28" t="s">
        <v>107</v>
      </c>
      <c r="DD49" s="332">
        <v>12925251</v>
      </c>
      <c r="DE49" s="43">
        <v>1</v>
      </c>
      <c r="DF49" s="390">
        <v>1</v>
      </c>
      <c r="DG49" s="310"/>
      <c r="DH49" s="203"/>
      <c r="DI49" s="279" t="str" cm="1">
        <f t="array" ref="DI49">+IF(AND(C49&lt;&gt;"Vehículos Eléctricos",C49&lt;&gt;"Vehículos Híbridos",AD49="PERCENTIL 50"),
     IF(VLOOKUP(_xlfn.TEXTJOIN("_",FALSE,C49:E49),BD_Perc!$A:$P,_xlfn.IFS(BD!AE49="Intervalo de precio 1",12,BD!AE49="Intervalo de precio 2",13),FALSE)&lt;=1,
     VLOOKUP(_xlfn.TEXTJOIN("_",FALSE,C49:E49),BD_Perc!$A:$P,16,FALSE),"Ok P50"),
     "Ok P30/70 ó Híbrido/Eléctrico")</f>
        <v>Ok P30/70 ó Híbrido/Eléctrico</v>
      </c>
      <c r="DJ49" s="279" t="str">
        <f t="shared" si="1"/>
        <v>Vehículos Convencionales_Automóviles_Sedán</v>
      </c>
      <c r="DK49" s="331">
        <f t="shared" si="5"/>
        <v>75697600</v>
      </c>
      <c r="DL49" s="326"/>
    </row>
    <row r="50" spans="1:116" ht="51">
      <c r="A50" s="28">
        <v>45</v>
      </c>
      <c r="B50" s="29" t="s">
        <v>183</v>
      </c>
      <c r="C50" s="29" t="s">
        <v>0</v>
      </c>
      <c r="D50" s="29" t="s">
        <v>105</v>
      </c>
      <c r="E50" s="42" t="s">
        <v>106</v>
      </c>
      <c r="F50" s="42" t="s">
        <v>107</v>
      </c>
      <c r="G50" s="30" t="s">
        <v>206</v>
      </c>
      <c r="H50" s="42" t="s">
        <v>185</v>
      </c>
      <c r="I50" s="28">
        <v>4601278</v>
      </c>
      <c r="J50" s="28" t="s">
        <v>207</v>
      </c>
      <c r="K50" s="31" t="s">
        <v>111</v>
      </c>
      <c r="L50" s="32">
        <v>99</v>
      </c>
      <c r="M50" s="33" t="s">
        <v>107</v>
      </c>
      <c r="N50" s="34">
        <v>70400000</v>
      </c>
      <c r="O50" s="34">
        <f>+IFERROR(VLOOKUP(I50,Precio_Fasecolda!A:C,3,FALSE),IFERROR(VLOOKUP(I50,Precio_Fasecolda!B:C,2,FALSE),N50))</f>
        <v>70400000</v>
      </c>
      <c r="P50" s="34">
        <f t="shared" si="2"/>
        <v>0</v>
      </c>
      <c r="Q50" s="33" t="s">
        <v>107</v>
      </c>
      <c r="R50" s="28" t="s">
        <v>2415</v>
      </c>
      <c r="S50" s="28" t="s">
        <v>112</v>
      </c>
      <c r="T50" s="28" t="s">
        <v>107</v>
      </c>
      <c r="U50" s="28" t="s">
        <v>107</v>
      </c>
      <c r="V50" s="42" t="s">
        <v>107</v>
      </c>
      <c r="W50" s="28" t="s">
        <v>107</v>
      </c>
      <c r="X50" s="28" t="s">
        <v>107</v>
      </c>
      <c r="Y50" s="28" t="str">
        <f t="shared" si="3"/>
        <v>N.A.</v>
      </c>
      <c r="Z50" s="292">
        <f t="shared" si="0"/>
        <v>68147200</v>
      </c>
      <c r="AA50" s="28" cm="1">
        <f t="array" aca="1" ref="AA50" ca="1">_xlfn.IFS(DK50&lt;$DK$4,1,AND(DK50&gt;=$DK$4,DK50&lt;=$AA$4),2,DK50&gt;$AA$4,3)</f>
        <v>2</v>
      </c>
      <c r="AB50" s="28" t="s">
        <v>2335</v>
      </c>
      <c r="AC50" s="28" t="str" cm="1">
        <f t="array" ref="AC50">IF(AB50="PERCENTIL 30","",_xlfn.IFS(DK50&lt;$AC$4,1,DK50&gt;$AC$4,2))</f>
        <v/>
      </c>
      <c r="AD50" s="28" t="str">
        <f>+IFERROR(VLOOKUP(_xlfn.TEXTJOIN("_", FALSE, C50:E50), BD_Perc!$A:$O, 15, FALSE),"Segmentación no encontrada o vehículo inactivo")</f>
        <v>PERCENTIL 30-70</v>
      </c>
      <c r="AE50" s="28" t="str" cm="1">
        <f t="array" ref="AE50">_xlfn.IFS(
    AD50 = "PERCENTIL 50",
    _xlfn.IFS(
        BD!DK50 &lt; VLOOKUP(_xlfn.TEXTJOIN("_", FALSE, C50:E50), BD_Perc!$A:$O, 11, FALSE), "Intervalo de precio 1",
        BD!DK50 &gt;= VLOOKUP(_xlfn.TEXTJOIN("_", FALSE, C50:E50), BD_Perc!$A:$O, 11, FALSE), "Intervalo de precio 2"
    ),
    AD50 = "PERCENTIL 30-70",
    _xlfn.IFS(
        BD!DK50 &lt; VLOOKUP(_xlfn.TEXTJOIN("_", FALSE, C50:E50), BD_Perc!$A:$O, 6, FALSE), "Intervalo de precio 1",
        BD!DK50 &lt; VLOOKUP(_xlfn.TEXTJOIN("_", FALSE, C50:E50), BD_Perc!$A:$O, 7, FALSE), "Intervalo de precio 2",
        BD!DK50 &gt;= VLOOKUP(_xlfn.TEXTJOIN("_", FALSE, C50:E50), BD_Perc!$A:$O, 7, FALSE), "Intervalo de precio 3"
    ),
    AD50="Segmentación no encontrada o vehículo inactivo","Segmentación no encontrada o vehículo inactivo"
)</f>
        <v>Intervalo de precio 2</v>
      </c>
      <c r="AF50" s="35" t="s">
        <v>2413</v>
      </c>
      <c r="AG50" s="35" t="b">
        <f t="shared" si="4"/>
        <v>1</v>
      </c>
      <c r="AH50" s="207">
        <v>3.2000000000000001E-2</v>
      </c>
      <c r="AI50" s="207">
        <v>3.5999999999999997E-2</v>
      </c>
      <c r="AJ50" s="207">
        <v>3.6999999999999998E-2</v>
      </c>
      <c r="AK50" s="207">
        <v>3.9E-2</v>
      </c>
      <c r="AL50" s="207">
        <v>4.1000000000000002E-2</v>
      </c>
      <c r="AM50" s="207">
        <v>4.2000000000000003E-2</v>
      </c>
      <c r="AN50" s="28" t="s">
        <v>113</v>
      </c>
      <c r="AO50" s="28" t="s">
        <v>113</v>
      </c>
      <c r="AP50" s="28" t="s">
        <v>113</v>
      </c>
      <c r="AQ50" s="47">
        <v>0.05</v>
      </c>
      <c r="AR50" s="38">
        <v>8689479</v>
      </c>
      <c r="AS50" s="38">
        <v>220144</v>
      </c>
      <c r="AT50" s="38">
        <v>794963</v>
      </c>
      <c r="AU50" s="38">
        <v>0</v>
      </c>
      <c r="AV50" s="38">
        <v>0</v>
      </c>
      <c r="AW50" s="38">
        <v>8438830</v>
      </c>
      <c r="AX50" s="38">
        <v>0</v>
      </c>
      <c r="AY50" s="38">
        <v>0</v>
      </c>
      <c r="AZ50" s="38">
        <v>48920</v>
      </c>
      <c r="BA50" s="38">
        <v>366906</v>
      </c>
      <c r="BB50" s="38">
        <v>0</v>
      </c>
      <c r="BC50" s="38">
        <v>0</v>
      </c>
      <c r="BD50" s="38">
        <v>0</v>
      </c>
      <c r="BE50" s="38">
        <v>0</v>
      </c>
      <c r="BF50" s="38">
        <v>0</v>
      </c>
      <c r="BG50" s="38">
        <v>2323736</v>
      </c>
      <c r="BH50" s="38">
        <v>0</v>
      </c>
      <c r="BI50" s="38">
        <v>2923015</v>
      </c>
      <c r="BJ50" s="38" t="s">
        <v>107</v>
      </c>
      <c r="BK50" s="38">
        <v>0</v>
      </c>
      <c r="BL50" s="38">
        <v>1651075</v>
      </c>
      <c r="BM50" s="38">
        <v>856113</v>
      </c>
      <c r="BN50" s="38">
        <v>1284169</v>
      </c>
      <c r="BO50" s="38">
        <v>0</v>
      </c>
      <c r="BP50" s="38">
        <v>3167619</v>
      </c>
      <c r="BQ50" s="38">
        <v>72159</v>
      </c>
      <c r="BR50" s="38" t="s">
        <v>107</v>
      </c>
      <c r="BS50" s="38">
        <v>599280</v>
      </c>
      <c r="BT50" s="38">
        <v>0</v>
      </c>
      <c r="BU50" s="38">
        <v>0</v>
      </c>
      <c r="BV50" s="38" t="s">
        <v>107</v>
      </c>
      <c r="BW50" s="38" t="s">
        <v>107</v>
      </c>
      <c r="BX50" s="38">
        <v>108849</v>
      </c>
      <c r="BY50" s="38">
        <v>0</v>
      </c>
      <c r="BZ50" s="38">
        <v>0</v>
      </c>
      <c r="CA50" s="38" t="s">
        <v>107</v>
      </c>
      <c r="CB50" s="38">
        <v>354675</v>
      </c>
      <c r="CC50" s="330">
        <v>0</v>
      </c>
      <c r="CD50" s="38">
        <v>0</v>
      </c>
      <c r="CE50" s="38">
        <v>0</v>
      </c>
      <c r="CF50" s="38">
        <v>0</v>
      </c>
      <c r="CG50" s="38">
        <v>0</v>
      </c>
      <c r="CH50" s="41" t="s">
        <v>114</v>
      </c>
      <c r="CI50" s="41" t="s">
        <v>114</v>
      </c>
      <c r="CJ50" s="41" t="s">
        <v>114</v>
      </c>
      <c r="CK50" s="41" t="s">
        <v>114</v>
      </c>
      <c r="CL50" s="41" t="s">
        <v>114</v>
      </c>
      <c r="CM50" s="41" t="s">
        <v>114</v>
      </c>
      <c r="CN50" s="41" t="s">
        <v>114</v>
      </c>
      <c r="CO50" s="42" t="s">
        <v>107</v>
      </c>
      <c r="CP50" s="28" t="s">
        <v>107</v>
      </c>
      <c r="CQ50" s="28" t="s">
        <v>107</v>
      </c>
      <c r="CR50" s="28" t="s">
        <v>107</v>
      </c>
      <c r="CS50" s="28" t="s">
        <v>107</v>
      </c>
      <c r="CT50" s="28" t="s">
        <v>107</v>
      </c>
      <c r="CU50" s="28" t="s">
        <v>107</v>
      </c>
      <c r="CV50" s="28" t="s">
        <v>107</v>
      </c>
      <c r="CW50" s="28" t="s">
        <v>107</v>
      </c>
      <c r="CX50" s="28" t="s">
        <v>107</v>
      </c>
      <c r="CY50" s="28" t="s">
        <v>107</v>
      </c>
      <c r="CZ50" s="28" t="s">
        <v>107</v>
      </c>
      <c r="DA50" s="28" t="s">
        <v>107</v>
      </c>
      <c r="DB50" s="28" t="s">
        <v>107</v>
      </c>
      <c r="DC50" s="28" t="s">
        <v>107</v>
      </c>
      <c r="DD50" s="332">
        <v>12925251</v>
      </c>
      <c r="DE50" s="43">
        <v>1</v>
      </c>
      <c r="DF50" s="390">
        <v>1</v>
      </c>
      <c r="DG50" s="310"/>
      <c r="DH50" s="203"/>
      <c r="DI50" s="279" t="str" cm="1">
        <f t="array" ref="DI50">+IF(AND(C50&lt;&gt;"Vehículos Eléctricos",C50&lt;&gt;"Vehículos Híbridos",AD50="PERCENTIL 50"),
     IF(VLOOKUP(_xlfn.TEXTJOIN("_",FALSE,C50:E50),BD_Perc!$A:$P,_xlfn.IFS(BD!AE50="Intervalo de precio 1",12,BD!AE50="Intervalo de precio 2",13),FALSE)&lt;=1,
     VLOOKUP(_xlfn.TEXTJOIN("_",FALSE,C50:E50),BD_Perc!$A:$P,16,FALSE),"Ok P50"),
     "Ok P30/70 ó Híbrido/Eléctrico")</f>
        <v>Ok P30/70 ó Híbrido/Eléctrico</v>
      </c>
      <c r="DJ50" s="279" t="str">
        <f t="shared" si="1"/>
        <v>Vehículos Convencionales_Automóviles_Hatchback</v>
      </c>
      <c r="DK50" s="331">
        <f t="shared" si="5"/>
        <v>68147200</v>
      </c>
      <c r="DL50" s="326"/>
    </row>
    <row r="51" spans="1:116" ht="51">
      <c r="A51" s="28">
        <v>46</v>
      </c>
      <c r="B51" s="29" t="s">
        <v>183</v>
      </c>
      <c r="C51" s="29" t="s">
        <v>0</v>
      </c>
      <c r="D51" s="29" t="s">
        <v>105</v>
      </c>
      <c r="E51" s="42" t="s">
        <v>106</v>
      </c>
      <c r="F51" s="42" t="s">
        <v>107</v>
      </c>
      <c r="G51" s="30" t="s">
        <v>206</v>
      </c>
      <c r="H51" s="42" t="s">
        <v>185</v>
      </c>
      <c r="I51" s="28">
        <v>4601274</v>
      </c>
      <c r="J51" s="28" t="s">
        <v>208</v>
      </c>
      <c r="K51" s="31" t="s">
        <v>111</v>
      </c>
      <c r="L51" s="32">
        <v>99</v>
      </c>
      <c r="M51" s="33" t="s">
        <v>107</v>
      </c>
      <c r="N51" s="34">
        <v>74400000</v>
      </c>
      <c r="O51" s="34">
        <f>+IFERROR(VLOOKUP(I51,Precio_Fasecolda!A:C,3,FALSE),IFERROR(VLOOKUP(I51,Precio_Fasecolda!B:C,2,FALSE),N51))</f>
        <v>74400000</v>
      </c>
      <c r="P51" s="34">
        <f t="shared" si="2"/>
        <v>0</v>
      </c>
      <c r="Q51" s="33" t="s">
        <v>107</v>
      </c>
      <c r="R51" s="28" t="s">
        <v>130</v>
      </c>
      <c r="S51" s="28" t="s">
        <v>112</v>
      </c>
      <c r="T51" s="28" t="s">
        <v>107</v>
      </c>
      <c r="U51" s="28" t="s">
        <v>107</v>
      </c>
      <c r="V51" s="42" t="s">
        <v>107</v>
      </c>
      <c r="W51" s="28" t="s">
        <v>107</v>
      </c>
      <c r="X51" s="28" t="s">
        <v>107</v>
      </c>
      <c r="Y51" s="28" t="str">
        <f t="shared" si="3"/>
        <v>N.A.</v>
      </c>
      <c r="Z51" s="292">
        <f t="shared" si="0"/>
        <v>72019200</v>
      </c>
      <c r="AA51" s="28" cm="1">
        <f t="array" aca="1" ref="AA51" ca="1">_xlfn.IFS(DK51&lt;$DK$4,1,AND(DK51&gt;=$DK$4,DK51&lt;=$AA$4),2,DK51&gt;$AA$4,3)</f>
        <v>2</v>
      </c>
      <c r="AB51" s="28" t="s">
        <v>2335</v>
      </c>
      <c r="AC51" s="28" t="str" cm="1">
        <f t="array" ref="AC51">IF(AB51="PERCENTIL 30","",_xlfn.IFS(DK51&lt;$AC$4,1,DK51&gt;$AC$4,2))</f>
        <v/>
      </c>
      <c r="AD51" s="28" t="str">
        <f>+IFERROR(VLOOKUP(_xlfn.TEXTJOIN("_", FALSE, C51:E51), BD_Perc!$A:$O, 15, FALSE),"Segmentación no encontrada o vehículo inactivo")</f>
        <v>PERCENTIL 30-70</v>
      </c>
      <c r="AE51" s="28" t="str" cm="1">
        <f t="array" ref="AE51">_xlfn.IFS(
    AD51 = "PERCENTIL 50",
    _xlfn.IFS(
        BD!DK51 &lt; VLOOKUP(_xlfn.TEXTJOIN("_", FALSE, C51:E51), BD_Perc!$A:$O, 11, FALSE), "Intervalo de precio 1",
        BD!DK51 &gt;= VLOOKUP(_xlfn.TEXTJOIN("_", FALSE, C51:E51), BD_Perc!$A:$O, 11, FALSE), "Intervalo de precio 2"
    ),
    AD51 = "PERCENTIL 30-70",
    _xlfn.IFS(
        BD!DK51 &lt; VLOOKUP(_xlfn.TEXTJOIN("_", FALSE, C51:E51), BD_Perc!$A:$O, 6, FALSE), "Intervalo de precio 1",
        BD!DK51 &lt; VLOOKUP(_xlfn.TEXTJOIN("_", FALSE, C51:E51), BD_Perc!$A:$O, 7, FALSE), "Intervalo de precio 2",
        BD!DK51 &gt;= VLOOKUP(_xlfn.TEXTJOIN("_", FALSE, C51:E51), BD_Perc!$A:$O, 7, FALSE), "Intervalo de precio 3"
    ),
    AD51="Segmentación no encontrada o vehículo inactivo","Segmentación no encontrada o vehículo inactivo"
)</f>
        <v>Intervalo de precio 2</v>
      </c>
      <c r="AF51" s="35" t="s">
        <v>2413</v>
      </c>
      <c r="AG51" s="35" t="b">
        <f t="shared" si="4"/>
        <v>1</v>
      </c>
      <c r="AH51" s="207">
        <v>3.2000000000000001E-2</v>
      </c>
      <c r="AI51" s="207">
        <v>3.5999999999999997E-2</v>
      </c>
      <c r="AJ51" s="207">
        <v>3.6999999999999998E-2</v>
      </c>
      <c r="AK51" s="207">
        <v>3.9E-2</v>
      </c>
      <c r="AL51" s="207">
        <v>4.1000000000000002E-2</v>
      </c>
      <c r="AM51" s="207">
        <v>4.2000000000000003E-2</v>
      </c>
      <c r="AN51" s="28" t="s">
        <v>113</v>
      </c>
      <c r="AO51" s="28" t="s">
        <v>113</v>
      </c>
      <c r="AP51" s="28" t="s">
        <v>113</v>
      </c>
      <c r="AQ51" s="47">
        <v>0.05</v>
      </c>
      <c r="AR51" s="38">
        <v>8689479</v>
      </c>
      <c r="AS51" s="38">
        <v>220144</v>
      </c>
      <c r="AT51" s="38">
        <v>794963</v>
      </c>
      <c r="AU51" s="38">
        <v>0</v>
      </c>
      <c r="AV51" s="38">
        <v>0</v>
      </c>
      <c r="AW51" s="38">
        <v>8438830</v>
      </c>
      <c r="AX51" s="38">
        <v>0</v>
      </c>
      <c r="AY51" s="38">
        <v>0</v>
      </c>
      <c r="AZ51" s="38">
        <v>48920</v>
      </c>
      <c r="BA51" s="38">
        <v>366906</v>
      </c>
      <c r="BB51" s="38">
        <v>0</v>
      </c>
      <c r="BC51" s="38">
        <v>0</v>
      </c>
      <c r="BD51" s="38">
        <v>0</v>
      </c>
      <c r="BE51" s="38">
        <v>0</v>
      </c>
      <c r="BF51" s="38">
        <v>0</v>
      </c>
      <c r="BG51" s="38">
        <v>2323736</v>
      </c>
      <c r="BH51" s="38">
        <v>0</v>
      </c>
      <c r="BI51" s="38">
        <v>2923015</v>
      </c>
      <c r="BJ51" s="38" t="s">
        <v>107</v>
      </c>
      <c r="BK51" s="38">
        <v>0</v>
      </c>
      <c r="BL51" s="38">
        <v>1651075</v>
      </c>
      <c r="BM51" s="38">
        <v>856113</v>
      </c>
      <c r="BN51" s="38">
        <v>1284169</v>
      </c>
      <c r="BO51" s="38">
        <v>0</v>
      </c>
      <c r="BP51" s="38">
        <v>3167619</v>
      </c>
      <c r="BQ51" s="38">
        <v>72159</v>
      </c>
      <c r="BR51" s="38" t="s">
        <v>107</v>
      </c>
      <c r="BS51" s="38">
        <v>599280</v>
      </c>
      <c r="BT51" s="38">
        <v>0</v>
      </c>
      <c r="BU51" s="38">
        <v>0</v>
      </c>
      <c r="BV51" s="38" t="s">
        <v>107</v>
      </c>
      <c r="BW51" s="38" t="s">
        <v>107</v>
      </c>
      <c r="BX51" s="38">
        <v>108849</v>
      </c>
      <c r="BY51" s="38">
        <v>0</v>
      </c>
      <c r="BZ51" s="38">
        <v>0</v>
      </c>
      <c r="CA51" s="38" t="s">
        <v>107</v>
      </c>
      <c r="CB51" s="38">
        <v>354675</v>
      </c>
      <c r="CC51" s="330">
        <v>0</v>
      </c>
      <c r="CD51" s="38">
        <v>0</v>
      </c>
      <c r="CE51" s="38">
        <v>0</v>
      </c>
      <c r="CF51" s="38">
        <v>0</v>
      </c>
      <c r="CG51" s="38">
        <v>0</v>
      </c>
      <c r="CH51" s="41" t="s">
        <v>114</v>
      </c>
      <c r="CI51" s="41" t="s">
        <v>114</v>
      </c>
      <c r="CJ51" s="41" t="s">
        <v>114</v>
      </c>
      <c r="CK51" s="41" t="s">
        <v>114</v>
      </c>
      <c r="CL51" s="41" t="s">
        <v>114</v>
      </c>
      <c r="CM51" s="41" t="s">
        <v>114</v>
      </c>
      <c r="CN51" s="41" t="s">
        <v>114</v>
      </c>
      <c r="CO51" s="42" t="s">
        <v>107</v>
      </c>
      <c r="CP51" s="28" t="s">
        <v>107</v>
      </c>
      <c r="CQ51" s="28" t="s">
        <v>107</v>
      </c>
      <c r="CR51" s="28" t="s">
        <v>107</v>
      </c>
      <c r="CS51" s="28" t="s">
        <v>107</v>
      </c>
      <c r="CT51" s="28" t="s">
        <v>107</v>
      </c>
      <c r="CU51" s="28" t="s">
        <v>107</v>
      </c>
      <c r="CV51" s="28" t="s">
        <v>107</v>
      </c>
      <c r="CW51" s="28" t="s">
        <v>107</v>
      </c>
      <c r="CX51" s="28" t="s">
        <v>107</v>
      </c>
      <c r="CY51" s="28" t="s">
        <v>107</v>
      </c>
      <c r="CZ51" s="28" t="s">
        <v>107</v>
      </c>
      <c r="DA51" s="28" t="s">
        <v>107</v>
      </c>
      <c r="DB51" s="28" t="s">
        <v>107</v>
      </c>
      <c r="DC51" s="28" t="s">
        <v>107</v>
      </c>
      <c r="DD51" s="332">
        <v>12925251</v>
      </c>
      <c r="DE51" s="43">
        <v>1</v>
      </c>
      <c r="DF51" s="390">
        <v>1</v>
      </c>
      <c r="DG51" s="310"/>
      <c r="DH51" s="203"/>
      <c r="DI51" s="279" t="str" cm="1">
        <f t="array" ref="DI51">+IF(AND(C51&lt;&gt;"Vehículos Eléctricos",C51&lt;&gt;"Vehículos Híbridos",AD51="PERCENTIL 50"),
     IF(VLOOKUP(_xlfn.TEXTJOIN("_",FALSE,C51:E51),BD_Perc!$A:$P,_xlfn.IFS(BD!AE51="Intervalo de precio 1",12,BD!AE51="Intervalo de precio 2",13),FALSE)&lt;=1,
     VLOOKUP(_xlfn.TEXTJOIN("_",FALSE,C51:E51),BD_Perc!$A:$P,16,FALSE),"Ok P50"),
     "Ok P30/70 ó Híbrido/Eléctrico")</f>
        <v>Ok P30/70 ó Híbrido/Eléctrico</v>
      </c>
      <c r="DJ51" s="279" t="str">
        <f t="shared" si="1"/>
        <v>Vehículos Convencionales_Automóviles_Hatchback</v>
      </c>
      <c r="DK51" s="331">
        <f t="shared" si="5"/>
        <v>72019200</v>
      </c>
      <c r="DL51" s="326"/>
    </row>
    <row r="52" spans="1:116" ht="51">
      <c r="A52" s="28">
        <v>47</v>
      </c>
      <c r="B52" s="29" t="s">
        <v>183</v>
      </c>
      <c r="C52" s="29" t="s">
        <v>0</v>
      </c>
      <c r="D52" s="29" t="s">
        <v>105</v>
      </c>
      <c r="E52" s="42" t="s">
        <v>106</v>
      </c>
      <c r="F52" s="42" t="s">
        <v>107</v>
      </c>
      <c r="G52" s="30" t="s">
        <v>209</v>
      </c>
      <c r="H52" s="42" t="s">
        <v>185</v>
      </c>
      <c r="I52" s="28">
        <v>4601258</v>
      </c>
      <c r="J52" s="28" t="s">
        <v>210</v>
      </c>
      <c r="K52" s="31" t="s">
        <v>111</v>
      </c>
      <c r="L52" s="32">
        <v>99</v>
      </c>
      <c r="M52" s="33" t="s">
        <v>107</v>
      </c>
      <c r="N52" s="34">
        <v>74300000</v>
      </c>
      <c r="O52" s="34">
        <f>+IFERROR(VLOOKUP(I52,Precio_Fasecolda!A:C,3,FALSE),IFERROR(VLOOKUP(I52,Precio_Fasecolda!B:C,2,FALSE),N52))</f>
        <v>74300000</v>
      </c>
      <c r="P52" s="34">
        <f t="shared" si="2"/>
        <v>0</v>
      </c>
      <c r="Q52" s="33" t="s">
        <v>107</v>
      </c>
      <c r="R52" s="28" t="s">
        <v>2415</v>
      </c>
      <c r="S52" s="28" t="s">
        <v>112</v>
      </c>
      <c r="T52" s="28" t="s">
        <v>107</v>
      </c>
      <c r="U52" s="28" t="s">
        <v>107</v>
      </c>
      <c r="V52" s="42" t="s">
        <v>107</v>
      </c>
      <c r="W52" s="28" t="s">
        <v>107</v>
      </c>
      <c r="X52" s="28" t="s">
        <v>107</v>
      </c>
      <c r="Y52" s="28" t="str">
        <f t="shared" si="3"/>
        <v>N.A.</v>
      </c>
      <c r="Z52" s="292">
        <f t="shared" si="0"/>
        <v>71922400</v>
      </c>
      <c r="AA52" s="28" cm="1">
        <f t="array" aca="1" ref="AA52" ca="1">_xlfn.IFS(DK52&lt;$DK$4,1,AND(DK52&gt;=$DK$4,DK52&lt;=$AA$4),2,DK52&gt;$AA$4,3)</f>
        <v>2</v>
      </c>
      <c r="AB52" s="28" t="s">
        <v>2335</v>
      </c>
      <c r="AC52" s="28" t="str" cm="1">
        <f t="array" ref="AC52">IF(AB52="PERCENTIL 30","",_xlfn.IFS(DK52&lt;$AC$4,1,DK52&gt;$AC$4,2))</f>
        <v/>
      </c>
      <c r="AD52" s="28" t="str">
        <f>+IFERROR(VLOOKUP(_xlfn.TEXTJOIN("_", FALSE, C52:E52), BD_Perc!$A:$O, 15, FALSE),"Segmentación no encontrada o vehículo inactivo")</f>
        <v>PERCENTIL 30-70</v>
      </c>
      <c r="AE52" s="28" t="str" cm="1">
        <f t="array" ref="AE52">_xlfn.IFS(
    AD52 = "PERCENTIL 50",
    _xlfn.IFS(
        BD!DK52 &lt; VLOOKUP(_xlfn.TEXTJOIN("_", FALSE, C52:E52), BD_Perc!$A:$O, 11, FALSE), "Intervalo de precio 1",
        BD!DK52 &gt;= VLOOKUP(_xlfn.TEXTJOIN("_", FALSE, C52:E52), BD_Perc!$A:$O, 11, FALSE), "Intervalo de precio 2"
    ),
    AD52 = "PERCENTIL 30-70",
    _xlfn.IFS(
        BD!DK52 &lt; VLOOKUP(_xlfn.TEXTJOIN("_", FALSE, C52:E52), BD_Perc!$A:$O, 6, FALSE), "Intervalo de precio 1",
        BD!DK52 &lt; VLOOKUP(_xlfn.TEXTJOIN("_", FALSE, C52:E52), BD_Perc!$A:$O, 7, FALSE), "Intervalo de precio 2",
        BD!DK52 &gt;= VLOOKUP(_xlfn.TEXTJOIN("_", FALSE, C52:E52), BD_Perc!$A:$O, 7, FALSE), "Intervalo de precio 3"
    ),
    AD52="Segmentación no encontrada o vehículo inactivo","Segmentación no encontrada o vehículo inactivo"
)</f>
        <v>Intervalo de precio 2</v>
      </c>
      <c r="AF52" s="35" t="s">
        <v>2413</v>
      </c>
      <c r="AG52" s="35" t="b">
        <f t="shared" si="4"/>
        <v>1</v>
      </c>
      <c r="AH52" s="207">
        <v>3.2000000000000001E-2</v>
      </c>
      <c r="AI52" s="207">
        <v>3.5999999999999997E-2</v>
      </c>
      <c r="AJ52" s="207">
        <v>3.6999999999999998E-2</v>
      </c>
      <c r="AK52" s="207">
        <v>3.9E-2</v>
      </c>
      <c r="AL52" s="207">
        <v>4.1000000000000002E-2</v>
      </c>
      <c r="AM52" s="207">
        <v>4.2000000000000003E-2</v>
      </c>
      <c r="AN52" s="28" t="s">
        <v>113</v>
      </c>
      <c r="AO52" s="28" t="s">
        <v>113</v>
      </c>
      <c r="AP52" s="28" t="s">
        <v>113</v>
      </c>
      <c r="AQ52" s="47">
        <v>0.05</v>
      </c>
      <c r="AR52" s="38">
        <v>8689479</v>
      </c>
      <c r="AS52" s="38">
        <v>220144</v>
      </c>
      <c r="AT52" s="38">
        <v>794963</v>
      </c>
      <c r="AU52" s="38">
        <v>0</v>
      </c>
      <c r="AV52" s="38">
        <v>0</v>
      </c>
      <c r="AW52" s="38">
        <v>8438830</v>
      </c>
      <c r="AX52" s="38">
        <v>0</v>
      </c>
      <c r="AY52" s="38">
        <v>0</v>
      </c>
      <c r="AZ52" s="38">
        <v>48920</v>
      </c>
      <c r="BA52" s="38">
        <v>366906</v>
      </c>
      <c r="BB52" s="38">
        <v>0</v>
      </c>
      <c r="BC52" s="38">
        <v>0</v>
      </c>
      <c r="BD52" s="38">
        <v>0</v>
      </c>
      <c r="BE52" s="38">
        <v>0</v>
      </c>
      <c r="BF52" s="38">
        <v>0</v>
      </c>
      <c r="BG52" s="38">
        <v>2323736</v>
      </c>
      <c r="BH52" s="38">
        <v>0</v>
      </c>
      <c r="BI52" s="38">
        <v>2923015</v>
      </c>
      <c r="BJ52" s="38" t="s">
        <v>107</v>
      </c>
      <c r="BK52" s="38">
        <v>0</v>
      </c>
      <c r="BL52" s="38">
        <v>1651075</v>
      </c>
      <c r="BM52" s="38">
        <v>856113</v>
      </c>
      <c r="BN52" s="38">
        <v>1284169</v>
      </c>
      <c r="BO52" s="38">
        <v>0</v>
      </c>
      <c r="BP52" s="38">
        <v>3167619</v>
      </c>
      <c r="BQ52" s="38">
        <v>72159</v>
      </c>
      <c r="BR52" s="38" t="s">
        <v>107</v>
      </c>
      <c r="BS52" s="38">
        <v>599280</v>
      </c>
      <c r="BT52" s="38">
        <v>0</v>
      </c>
      <c r="BU52" s="38">
        <v>0</v>
      </c>
      <c r="BV52" s="38" t="s">
        <v>107</v>
      </c>
      <c r="BW52" s="38" t="s">
        <v>107</v>
      </c>
      <c r="BX52" s="38">
        <v>108849</v>
      </c>
      <c r="BY52" s="38">
        <v>0</v>
      </c>
      <c r="BZ52" s="38">
        <v>0</v>
      </c>
      <c r="CA52" s="38" t="s">
        <v>107</v>
      </c>
      <c r="CB52" s="38">
        <v>354675</v>
      </c>
      <c r="CC52" s="330">
        <v>0</v>
      </c>
      <c r="CD52" s="38">
        <v>0</v>
      </c>
      <c r="CE52" s="38">
        <v>0</v>
      </c>
      <c r="CF52" s="38">
        <v>0</v>
      </c>
      <c r="CG52" s="38">
        <v>0</v>
      </c>
      <c r="CH52" s="41" t="s">
        <v>114</v>
      </c>
      <c r="CI52" s="41" t="s">
        <v>114</v>
      </c>
      <c r="CJ52" s="41" t="s">
        <v>114</v>
      </c>
      <c r="CK52" s="41" t="s">
        <v>114</v>
      </c>
      <c r="CL52" s="41" t="s">
        <v>114</v>
      </c>
      <c r="CM52" s="41" t="s">
        <v>114</v>
      </c>
      <c r="CN52" s="41" t="s">
        <v>114</v>
      </c>
      <c r="CO52" s="42" t="s">
        <v>107</v>
      </c>
      <c r="CP52" s="28" t="s">
        <v>107</v>
      </c>
      <c r="CQ52" s="28" t="s">
        <v>107</v>
      </c>
      <c r="CR52" s="28" t="s">
        <v>107</v>
      </c>
      <c r="CS52" s="28" t="s">
        <v>107</v>
      </c>
      <c r="CT52" s="28" t="s">
        <v>107</v>
      </c>
      <c r="CU52" s="28" t="s">
        <v>107</v>
      </c>
      <c r="CV52" s="28" t="s">
        <v>107</v>
      </c>
      <c r="CW52" s="28" t="s">
        <v>107</v>
      </c>
      <c r="CX52" s="28" t="s">
        <v>107</v>
      </c>
      <c r="CY52" s="28" t="s">
        <v>107</v>
      </c>
      <c r="CZ52" s="28" t="s">
        <v>107</v>
      </c>
      <c r="DA52" s="28" t="s">
        <v>107</v>
      </c>
      <c r="DB52" s="28" t="s">
        <v>107</v>
      </c>
      <c r="DC52" s="28" t="s">
        <v>107</v>
      </c>
      <c r="DD52" s="332">
        <v>12925251</v>
      </c>
      <c r="DE52" s="43">
        <v>1</v>
      </c>
      <c r="DF52" s="390">
        <v>1</v>
      </c>
      <c r="DG52" s="310"/>
      <c r="DH52" s="203"/>
      <c r="DI52" s="279" t="str" cm="1">
        <f t="array" ref="DI52">+IF(AND(C52&lt;&gt;"Vehículos Eléctricos",C52&lt;&gt;"Vehículos Híbridos",AD52="PERCENTIL 50"),
     IF(VLOOKUP(_xlfn.TEXTJOIN("_",FALSE,C52:E52),BD_Perc!$A:$P,_xlfn.IFS(BD!AE52="Intervalo de precio 1",12,BD!AE52="Intervalo de precio 2",13),FALSE)&lt;=1,
     VLOOKUP(_xlfn.TEXTJOIN("_",FALSE,C52:E52),BD_Perc!$A:$P,16,FALSE),"Ok P50"),
     "Ok P30/70 ó Híbrido/Eléctrico")</f>
        <v>Ok P30/70 ó Híbrido/Eléctrico</v>
      </c>
      <c r="DJ52" s="279" t="str">
        <f t="shared" si="1"/>
        <v>Vehículos Convencionales_Automóviles_Hatchback</v>
      </c>
      <c r="DK52" s="331">
        <f t="shared" si="5"/>
        <v>71922400</v>
      </c>
      <c r="DL52" s="326"/>
    </row>
    <row r="53" spans="1:116" ht="51">
      <c r="A53" s="28">
        <v>48</v>
      </c>
      <c r="B53" s="29" t="s">
        <v>183</v>
      </c>
      <c r="C53" s="29" t="s">
        <v>0</v>
      </c>
      <c r="D53" s="29" t="s">
        <v>105</v>
      </c>
      <c r="E53" s="42" t="s">
        <v>106</v>
      </c>
      <c r="F53" s="42" t="s">
        <v>107</v>
      </c>
      <c r="G53" s="30" t="s">
        <v>209</v>
      </c>
      <c r="H53" s="42" t="s">
        <v>185</v>
      </c>
      <c r="I53" s="28">
        <v>4601262</v>
      </c>
      <c r="J53" s="28" t="s">
        <v>211</v>
      </c>
      <c r="K53" s="31" t="s">
        <v>111</v>
      </c>
      <c r="L53" s="32">
        <v>99</v>
      </c>
      <c r="M53" s="33" t="s">
        <v>107</v>
      </c>
      <c r="N53" s="34">
        <v>78200000</v>
      </c>
      <c r="O53" s="34">
        <f>+IFERROR(VLOOKUP(I53,Precio_Fasecolda!A:C,3,FALSE),IFERROR(VLOOKUP(I53,Precio_Fasecolda!B:C,2,FALSE),N53))</f>
        <v>78200000</v>
      </c>
      <c r="P53" s="34">
        <f t="shared" si="2"/>
        <v>0</v>
      </c>
      <c r="Q53" s="33" t="s">
        <v>107</v>
      </c>
      <c r="R53" s="28" t="s">
        <v>130</v>
      </c>
      <c r="S53" s="28" t="s">
        <v>112</v>
      </c>
      <c r="T53" s="28" t="s">
        <v>107</v>
      </c>
      <c r="U53" s="28" t="s">
        <v>107</v>
      </c>
      <c r="V53" s="42" t="s">
        <v>107</v>
      </c>
      <c r="W53" s="28" t="s">
        <v>107</v>
      </c>
      <c r="X53" s="28" t="s">
        <v>107</v>
      </c>
      <c r="Y53" s="28" t="str">
        <f t="shared" si="3"/>
        <v>N.A.</v>
      </c>
      <c r="Z53" s="292">
        <f t="shared" si="0"/>
        <v>75697600</v>
      </c>
      <c r="AA53" s="28" cm="1">
        <f t="array" aca="1" ref="AA53" ca="1">_xlfn.IFS(DK53&lt;$DK$4,1,AND(DK53&gt;=$DK$4,DK53&lt;=$AA$4),2,DK53&gt;$AA$4,3)</f>
        <v>2</v>
      </c>
      <c r="AB53" s="28" t="s">
        <v>2335</v>
      </c>
      <c r="AC53" s="28" t="str" cm="1">
        <f t="array" ref="AC53">IF(AB53="PERCENTIL 30","",_xlfn.IFS(DK53&lt;$AC$4,1,DK53&gt;$AC$4,2))</f>
        <v/>
      </c>
      <c r="AD53" s="28" t="str">
        <f>+IFERROR(VLOOKUP(_xlfn.TEXTJOIN("_", FALSE, C53:E53), BD_Perc!$A:$O, 15, FALSE),"Segmentación no encontrada o vehículo inactivo")</f>
        <v>PERCENTIL 30-70</v>
      </c>
      <c r="AE53" s="28" t="str" cm="1">
        <f t="array" ref="AE53">_xlfn.IFS(
    AD53 = "PERCENTIL 50",
    _xlfn.IFS(
        BD!DK53 &lt; VLOOKUP(_xlfn.TEXTJOIN("_", FALSE, C53:E53), BD_Perc!$A:$O, 11, FALSE), "Intervalo de precio 1",
        BD!DK53 &gt;= VLOOKUP(_xlfn.TEXTJOIN("_", FALSE, C53:E53), BD_Perc!$A:$O, 11, FALSE), "Intervalo de precio 2"
    ),
    AD53 = "PERCENTIL 30-70",
    _xlfn.IFS(
        BD!DK53 &lt; VLOOKUP(_xlfn.TEXTJOIN("_", FALSE, C53:E53), BD_Perc!$A:$O, 6, FALSE), "Intervalo de precio 1",
        BD!DK53 &lt; VLOOKUP(_xlfn.TEXTJOIN("_", FALSE, C53:E53), BD_Perc!$A:$O, 7, FALSE), "Intervalo de precio 2",
        BD!DK53 &gt;= VLOOKUP(_xlfn.TEXTJOIN("_", FALSE, C53:E53), BD_Perc!$A:$O, 7, FALSE), "Intervalo de precio 3"
    ),
    AD53="Segmentación no encontrada o vehículo inactivo","Segmentación no encontrada o vehículo inactivo"
)</f>
        <v>Intervalo de precio 3</v>
      </c>
      <c r="AF53" s="35" t="s">
        <v>2414</v>
      </c>
      <c r="AG53" s="35" t="b">
        <f t="shared" si="4"/>
        <v>1</v>
      </c>
      <c r="AH53" s="207">
        <v>3.2000000000000001E-2</v>
      </c>
      <c r="AI53" s="207">
        <v>3.5999999999999997E-2</v>
      </c>
      <c r="AJ53" s="207">
        <v>3.6999999999999998E-2</v>
      </c>
      <c r="AK53" s="207">
        <v>3.9E-2</v>
      </c>
      <c r="AL53" s="207">
        <v>4.1000000000000002E-2</v>
      </c>
      <c r="AM53" s="207">
        <v>4.2000000000000003E-2</v>
      </c>
      <c r="AN53" s="28" t="s">
        <v>113</v>
      </c>
      <c r="AO53" s="28" t="s">
        <v>113</v>
      </c>
      <c r="AP53" s="28" t="s">
        <v>113</v>
      </c>
      <c r="AQ53" s="47">
        <v>0.05</v>
      </c>
      <c r="AR53" s="38">
        <v>8689479</v>
      </c>
      <c r="AS53" s="38">
        <v>220144</v>
      </c>
      <c r="AT53" s="38">
        <v>794963</v>
      </c>
      <c r="AU53" s="38">
        <v>0</v>
      </c>
      <c r="AV53" s="38">
        <v>0</v>
      </c>
      <c r="AW53" s="38">
        <v>8438830</v>
      </c>
      <c r="AX53" s="38">
        <v>0</v>
      </c>
      <c r="AY53" s="38">
        <v>0</v>
      </c>
      <c r="AZ53" s="38">
        <v>48920</v>
      </c>
      <c r="BA53" s="38">
        <v>366906</v>
      </c>
      <c r="BB53" s="38">
        <v>0</v>
      </c>
      <c r="BC53" s="38">
        <v>0</v>
      </c>
      <c r="BD53" s="38">
        <v>0</v>
      </c>
      <c r="BE53" s="38">
        <v>0</v>
      </c>
      <c r="BF53" s="38">
        <v>0</v>
      </c>
      <c r="BG53" s="38">
        <v>2323736</v>
      </c>
      <c r="BH53" s="38">
        <v>0</v>
      </c>
      <c r="BI53" s="38">
        <v>2923015</v>
      </c>
      <c r="BJ53" s="38" t="s">
        <v>107</v>
      </c>
      <c r="BK53" s="38">
        <v>0</v>
      </c>
      <c r="BL53" s="38">
        <v>1651075</v>
      </c>
      <c r="BM53" s="38">
        <v>856113</v>
      </c>
      <c r="BN53" s="38">
        <v>1284169</v>
      </c>
      <c r="BO53" s="38">
        <v>0</v>
      </c>
      <c r="BP53" s="38">
        <v>3167619</v>
      </c>
      <c r="BQ53" s="38">
        <v>72159</v>
      </c>
      <c r="BR53" s="38" t="s">
        <v>107</v>
      </c>
      <c r="BS53" s="38">
        <v>599280</v>
      </c>
      <c r="BT53" s="38">
        <v>0</v>
      </c>
      <c r="BU53" s="38">
        <v>0</v>
      </c>
      <c r="BV53" s="38" t="s">
        <v>107</v>
      </c>
      <c r="BW53" s="38" t="s">
        <v>107</v>
      </c>
      <c r="BX53" s="38">
        <v>108849</v>
      </c>
      <c r="BY53" s="38">
        <v>0</v>
      </c>
      <c r="BZ53" s="38">
        <v>0</v>
      </c>
      <c r="CA53" s="38" t="s">
        <v>107</v>
      </c>
      <c r="CB53" s="38">
        <v>354675</v>
      </c>
      <c r="CC53" s="330">
        <v>0</v>
      </c>
      <c r="CD53" s="38">
        <v>0</v>
      </c>
      <c r="CE53" s="38">
        <v>0</v>
      </c>
      <c r="CF53" s="38">
        <v>0</v>
      </c>
      <c r="CG53" s="38">
        <v>0</v>
      </c>
      <c r="CH53" s="41" t="s">
        <v>114</v>
      </c>
      <c r="CI53" s="41" t="s">
        <v>114</v>
      </c>
      <c r="CJ53" s="41" t="s">
        <v>114</v>
      </c>
      <c r="CK53" s="41" t="s">
        <v>114</v>
      </c>
      <c r="CL53" s="41" t="s">
        <v>114</v>
      </c>
      <c r="CM53" s="41" t="s">
        <v>114</v>
      </c>
      <c r="CN53" s="41" t="s">
        <v>114</v>
      </c>
      <c r="CO53" s="42" t="s">
        <v>107</v>
      </c>
      <c r="CP53" s="28" t="s">
        <v>107</v>
      </c>
      <c r="CQ53" s="28" t="s">
        <v>107</v>
      </c>
      <c r="CR53" s="28" t="s">
        <v>107</v>
      </c>
      <c r="CS53" s="28" t="s">
        <v>107</v>
      </c>
      <c r="CT53" s="28" t="s">
        <v>107</v>
      </c>
      <c r="CU53" s="28" t="s">
        <v>107</v>
      </c>
      <c r="CV53" s="28" t="s">
        <v>107</v>
      </c>
      <c r="CW53" s="28" t="s">
        <v>107</v>
      </c>
      <c r="CX53" s="28" t="s">
        <v>107</v>
      </c>
      <c r="CY53" s="28" t="s">
        <v>107</v>
      </c>
      <c r="CZ53" s="28" t="s">
        <v>107</v>
      </c>
      <c r="DA53" s="28" t="s">
        <v>107</v>
      </c>
      <c r="DB53" s="28" t="s">
        <v>107</v>
      </c>
      <c r="DC53" s="28" t="s">
        <v>107</v>
      </c>
      <c r="DD53" s="332">
        <v>12925251</v>
      </c>
      <c r="DE53" s="43">
        <v>1</v>
      </c>
      <c r="DF53" s="390">
        <v>1</v>
      </c>
      <c r="DG53" s="310"/>
      <c r="DH53" s="203"/>
      <c r="DI53" s="279" t="str" cm="1">
        <f t="array" ref="DI53">+IF(AND(C53&lt;&gt;"Vehículos Eléctricos",C53&lt;&gt;"Vehículos Híbridos",AD53="PERCENTIL 50"),
     IF(VLOOKUP(_xlfn.TEXTJOIN("_",FALSE,C53:E53),BD_Perc!$A:$P,_xlfn.IFS(BD!AE53="Intervalo de precio 1",12,BD!AE53="Intervalo de precio 2",13),FALSE)&lt;=1,
     VLOOKUP(_xlfn.TEXTJOIN("_",FALSE,C53:E53),BD_Perc!$A:$P,16,FALSE),"Ok P50"),
     "Ok P30/70 ó Híbrido/Eléctrico")</f>
        <v>Ok P30/70 ó Híbrido/Eléctrico</v>
      </c>
      <c r="DJ53" s="279" t="str">
        <f t="shared" si="1"/>
        <v>Vehículos Convencionales_Automóviles_Hatchback</v>
      </c>
      <c r="DK53" s="331">
        <f t="shared" si="5"/>
        <v>75697600</v>
      </c>
      <c r="DL53" s="326"/>
    </row>
    <row r="54" spans="1:116" ht="51">
      <c r="A54" s="28">
        <v>49</v>
      </c>
      <c r="B54" s="29" t="s">
        <v>183</v>
      </c>
      <c r="C54" s="29" t="s">
        <v>0</v>
      </c>
      <c r="D54" s="29" t="s">
        <v>105</v>
      </c>
      <c r="E54" s="42" t="s">
        <v>2380</v>
      </c>
      <c r="F54" s="42" t="s">
        <v>107</v>
      </c>
      <c r="G54" s="30" t="s">
        <v>212</v>
      </c>
      <c r="H54" s="42" t="s">
        <v>185</v>
      </c>
      <c r="I54" s="28">
        <v>4601282</v>
      </c>
      <c r="J54" s="28" t="s">
        <v>213</v>
      </c>
      <c r="K54" s="31" t="s">
        <v>127</v>
      </c>
      <c r="L54" s="32">
        <v>130</v>
      </c>
      <c r="M54" s="33" t="s">
        <v>107</v>
      </c>
      <c r="N54" s="34">
        <v>90400000</v>
      </c>
      <c r="O54" s="34">
        <f>+IFERROR(VLOOKUP(I54,Precio_Fasecolda!A:C,3,FALSE),IFERROR(VLOOKUP(I54,Precio_Fasecolda!B:C,2,FALSE),N54))</f>
        <v>90400000</v>
      </c>
      <c r="P54" s="34">
        <f t="shared" si="2"/>
        <v>0</v>
      </c>
      <c r="Q54" s="33" t="s">
        <v>107</v>
      </c>
      <c r="R54" s="28" t="s">
        <v>2415</v>
      </c>
      <c r="S54" s="28" t="s">
        <v>112</v>
      </c>
      <c r="T54" s="28" t="s">
        <v>107</v>
      </c>
      <c r="U54" s="28" t="s">
        <v>107</v>
      </c>
      <c r="V54" s="42" t="s">
        <v>107</v>
      </c>
      <c r="W54" s="28" t="s">
        <v>107</v>
      </c>
      <c r="X54" s="28" t="s">
        <v>107</v>
      </c>
      <c r="Y54" s="28" t="str">
        <f t="shared" si="3"/>
        <v>N.A.</v>
      </c>
      <c r="Z54" s="292">
        <f t="shared" si="0"/>
        <v>87507200</v>
      </c>
      <c r="AA54" s="28" cm="1">
        <f t="array" aca="1" ref="AA54" ca="1">_xlfn.IFS(DK54&lt;$DK$4,1,AND(DK54&gt;=$DK$4,DK54&lt;=$AA$4),2,DK54&gt;$AA$4,3)</f>
        <v>2</v>
      </c>
      <c r="AB54" s="28">
        <v>0</v>
      </c>
      <c r="AC54" s="28" cm="1">
        <f t="array" aca="1" ref="AC54" ca="1">IF(AB54="PERCENTIL 30","",_xlfn.IFS(DK54&lt;$AC$4,1,DK54&gt;$AC$4,2))</f>
        <v>1</v>
      </c>
      <c r="AD54" s="28" t="str">
        <f>+IFERROR(VLOOKUP(_xlfn.TEXTJOIN("_", FALSE, C54:E54), BD_Perc!$A:$O, 15, FALSE),"Segmentación no encontrada o vehículo inactivo")</f>
        <v>PERCENTIL 30-70</v>
      </c>
      <c r="AE54" s="28" t="str" cm="1">
        <f t="array" ref="AE54">_xlfn.IFS(
    AD54 = "PERCENTIL 50",
    _xlfn.IFS(
        BD!DK54 &lt; VLOOKUP(_xlfn.TEXTJOIN("_", FALSE, C54:E54), BD_Perc!$A:$O, 11, FALSE), "Intervalo de precio 1",
        BD!DK54 &gt;= VLOOKUP(_xlfn.TEXTJOIN("_", FALSE, C54:E54), BD_Perc!$A:$O, 11, FALSE), "Intervalo de precio 2"
    ),
    AD54 = "PERCENTIL 30-70",
    _xlfn.IFS(
        BD!DK54 &lt; VLOOKUP(_xlfn.TEXTJOIN("_", FALSE, C54:E54), BD_Perc!$A:$O, 6, FALSE), "Intervalo de precio 1",
        BD!DK54 &lt; VLOOKUP(_xlfn.TEXTJOIN("_", FALSE, C54:E54), BD_Perc!$A:$O, 7, FALSE), "Intervalo de precio 2",
        BD!DK54 &gt;= VLOOKUP(_xlfn.TEXTJOIN("_", FALSE, C54:E54), BD_Perc!$A:$O, 7, FALSE), "Intervalo de precio 3"
    ),
    AD54="Segmentación no encontrada o vehículo inactivo","Segmentación no encontrada o vehículo inactivo"
)</f>
        <v>Intervalo de precio 2</v>
      </c>
      <c r="AF54" s="35" t="s">
        <v>2413</v>
      </c>
      <c r="AG54" s="35" t="b">
        <f t="shared" si="4"/>
        <v>1</v>
      </c>
      <c r="AH54" s="207">
        <v>3.2000000000000001E-2</v>
      </c>
      <c r="AI54" s="207">
        <v>3.5999999999999997E-2</v>
      </c>
      <c r="AJ54" s="207">
        <v>3.6999999999999998E-2</v>
      </c>
      <c r="AK54" s="207">
        <v>3.9E-2</v>
      </c>
      <c r="AL54" s="207">
        <v>4.1000000000000002E-2</v>
      </c>
      <c r="AM54" s="207">
        <v>4.2000000000000003E-2</v>
      </c>
      <c r="AN54" s="28" t="s">
        <v>113</v>
      </c>
      <c r="AO54" s="28" t="s">
        <v>113</v>
      </c>
      <c r="AP54" s="28" t="s">
        <v>113</v>
      </c>
      <c r="AQ54" s="47">
        <v>0.05</v>
      </c>
      <c r="AR54" s="38">
        <v>8689479</v>
      </c>
      <c r="AS54" s="38">
        <v>220144</v>
      </c>
      <c r="AT54" s="38">
        <v>794963</v>
      </c>
      <c r="AU54" s="38">
        <v>0</v>
      </c>
      <c r="AV54" s="38">
        <v>0</v>
      </c>
      <c r="AW54" s="38">
        <v>8438830</v>
      </c>
      <c r="AX54" s="38">
        <v>0</v>
      </c>
      <c r="AY54" s="38">
        <v>0</v>
      </c>
      <c r="AZ54" s="38">
        <v>48920</v>
      </c>
      <c r="BA54" s="38">
        <v>366906</v>
      </c>
      <c r="BB54" s="38">
        <v>0</v>
      </c>
      <c r="BC54" s="38">
        <v>0</v>
      </c>
      <c r="BD54" s="38">
        <v>0</v>
      </c>
      <c r="BE54" s="38">
        <v>0</v>
      </c>
      <c r="BF54" s="38">
        <v>0</v>
      </c>
      <c r="BG54" s="38">
        <v>2323736</v>
      </c>
      <c r="BH54" s="38">
        <v>0</v>
      </c>
      <c r="BI54" s="38">
        <v>2923015</v>
      </c>
      <c r="BJ54" s="38" t="s">
        <v>107</v>
      </c>
      <c r="BK54" s="38">
        <v>0</v>
      </c>
      <c r="BL54" s="38">
        <v>1651075</v>
      </c>
      <c r="BM54" s="38">
        <v>856113</v>
      </c>
      <c r="BN54" s="38">
        <v>1284169</v>
      </c>
      <c r="BO54" s="38">
        <v>0</v>
      </c>
      <c r="BP54" s="38">
        <v>3167619</v>
      </c>
      <c r="BQ54" s="38">
        <v>72159</v>
      </c>
      <c r="BR54" s="38" t="s">
        <v>107</v>
      </c>
      <c r="BS54" s="38">
        <v>599280</v>
      </c>
      <c r="BT54" s="38">
        <v>0</v>
      </c>
      <c r="BU54" s="38">
        <v>0</v>
      </c>
      <c r="BV54" s="38" t="s">
        <v>107</v>
      </c>
      <c r="BW54" s="38" t="s">
        <v>107</v>
      </c>
      <c r="BX54" s="38">
        <v>108849</v>
      </c>
      <c r="BY54" s="38">
        <v>0</v>
      </c>
      <c r="BZ54" s="38">
        <v>0</v>
      </c>
      <c r="CA54" s="38" t="s">
        <v>107</v>
      </c>
      <c r="CB54" s="38">
        <v>354675</v>
      </c>
      <c r="CC54" s="330">
        <v>0</v>
      </c>
      <c r="CD54" s="38">
        <v>0</v>
      </c>
      <c r="CE54" s="38">
        <v>0</v>
      </c>
      <c r="CF54" s="38">
        <v>0</v>
      </c>
      <c r="CG54" s="38">
        <v>0</v>
      </c>
      <c r="CH54" s="41" t="s">
        <v>113</v>
      </c>
      <c r="CI54" s="41" t="s">
        <v>113</v>
      </c>
      <c r="CJ54" s="41" t="s">
        <v>114</v>
      </c>
      <c r="CK54" s="41" t="s">
        <v>114</v>
      </c>
      <c r="CL54" s="41" t="s">
        <v>113</v>
      </c>
      <c r="CM54" s="41" t="s">
        <v>114</v>
      </c>
      <c r="CN54" s="41" t="s">
        <v>114</v>
      </c>
      <c r="CO54" s="42" t="s">
        <v>107</v>
      </c>
      <c r="CP54" s="28" t="s">
        <v>107</v>
      </c>
      <c r="CQ54" s="28" t="s">
        <v>107</v>
      </c>
      <c r="CR54" s="28" t="s">
        <v>107</v>
      </c>
      <c r="CS54" s="28" t="s">
        <v>107</v>
      </c>
      <c r="CT54" s="28" t="s">
        <v>107</v>
      </c>
      <c r="CU54" s="28" t="s">
        <v>107</v>
      </c>
      <c r="CV54" s="28" t="s">
        <v>107</v>
      </c>
      <c r="CW54" s="28" t="s">
        <v>107</v>
      </c>
      <c r="CX54" s="28" t="s">
        <v>107</v>
      </c>
      <c r="CY54" s="28" t="s">
        <v>107</v>
      </c>
      <c r="CZ54" s="28" t="s">
        <v>107</v>
      </c>
      <c r="DA54" s="28" t="s">
        <v>107</v>
      </c>
      <c r="DB54" s="28" t="s">
        <v>107</v>
      </c>
      <c r="DC54" s="28" t="s">
        <v>107</v>
      </c>
      <c r="DD54" s="332">
        <v>15872727</v>
      </c>
      <c r="DE54" s="43">
        <v>1</v>
      </c>
      <c r="DF54" s="390">
        <v>1</v>
      </c>
      <c r="DG54" s="310"/>
      <c r="DH54" s="203"/>
      <c r="DI54" s="279" t="str" cm="1">
        <f t="array" ref="DI54">+IF(AND(C54&lt;&gt;"Vehículos Eléctricos",C54&lt;&gt;"Vehículos Híbridos",AD54="PERCENTIL 50"),
     IF(VLOOKUP(_xlfn.TEXTJOIN("_",FALSE,C54:E54),BD_Perc!$A:$P,_xlfn.IFS(BD!AE54="Intervalo de precio 1",12,BD!AE54="Intervalo de precio 2",13),FALSE)&lt;=1,
     VLOOKUP(_xlfn.TEXTJOIN("_",FALSE,C54:E54),BD_Perc!$A:$P,16,FALSE),"Ok P50"),
     "Ok P30/70 ó Híbrido/Eléctrico")</f>
        <v>Ok P30/70 ó Híbrido/Eléctrico</v>
      </c>
      <c r="DJ54" s="279" t="str">
        <f t="shared" si="1"/>
        <v>Vehículos Convencionales_Automóviles_Sedán</v>
      </c>
      <c r="DK54" s="331">
        <f t="shared" si="5"/>
        <v>87507200</v>
      </c>
      <c r="DL54" s="326"/>
    </row>
    <row r="55" spans="1:116" ht="51">
      <c r="A55" s="28">
        <v>50</v>
      </c>
      <c r="B55" s="29" t="s">
        <v>183</v>
      </c>
      <c r="C55" s="29" t="s">
        <v>0</v>
      </c>
      <c r="D55" s="29" t="s">
        <v>105</v>
      </c>
      <c r="E55" s="42" t="s">
        <v>2380</v>
      </c>
      <c r="F55" s="42" t="s">
        <v>107</v>
      </c>
      <c r="G55" s="30" t="s">
        <v>212</v>
      </c>
      <c r="H55" s="42" t="s">
        <v>185</v>
      </c>
      <c r="I55" s="28">
        <v>4601283</v>
      </c>
      <c r="J55" s="28" t="s">
        <v>214</v>
      </c>
      <c r="K55" s="31" t="s">
        <v>127</v>
      </c>
      <c r="L55" s="32">
        <v>130</v>
      </c>
      <c r="M55" s="33" t="s">
        <v>107</v>
      </c>
      <c r="N55" s="34">
        <v>94100000</v>
      </c>
      <c r="O55" s="34">
        <f>+IFERROR(VLOOKUP(I55,Precio_Fasecolda!A:C,3,FALSE),IFERROR(VLOOKUP(I55,Precio_Fasecolda!B:C,2,FALSE),N55))</f>
        <v>94100000</v>
      </c>
      <c r="P55" s="34">
        <f t="shared" si="2"/>
        <v>0</v>
      </c>
      <c r="Q55" s="33" t="s">
        <v>107</v>
      </c>
      <c r="R55" s="28" t="s">
        <v>130</v>
      </c>
      <c r="S55" s="28" t="s">
        <v>112</v>
      </c>
      <c r="T55" s="28" t="s">
        <v>107</v>
      </c>
      <c r="U55" s="28" t="s">
        <v>107</v>
      </c>
      <c r="V55" s="42" t="s">
        <v>107</v>
      </c>
      <c r="W55" s="28" t="s">
        <v>107</v>
      </c>
      <c r="X55" s="28" t="s">
        <v>107</v>
      </c>
      <c r="Y55" s="28" t="str">
        <f t="shared" si="3"/>
        <v>N.A.</v>
      </c>
      <c r="Z55" s="292">
        <f t="shared" si="0"/>
        <v>91088800</v>
      </c>
      <c r="AA55" s="28" cm="1">
        <f t="array" aca="1" ref="AA55" ca="1">_xlfn.IFS(DK55&lt;$DK$4,1,AND(DK55&gt;=$DK$4,DK55&lt;=$AA$4),2,DK55&gt;$AA$4,3)</f>
        <v>2</v>
      </c>
      <c r="AB55" s="28">
        <v>0</v>
      </c>
      <c r="AC55" s="28" cm="1">
        <f t="array" aca="1" ref="AC55" ca="1">IF(AB55="PERCENTIL 30","",_xlfn.IFS(DK55&lt;$AC$4,1,DK55&gt;$AC$4,2))</f>
        <v>1</v>
      </c>
      <c r="AD55" s="28" t="str">
        <f>+IFERROR(VLOOKUP(_xlfn.TEXTJOIN("_", FALSE, C55:E55), BD_Perc!$A:$O, 15, FALSE),"Segmentación no encontrada o vehículo inactivo")</f>
        <v>PERCENTIL 30-70</v>
      </c>
      <c r="AE55" s="28" t="str" cm="1">
        <f t="array" ref="AE55">_xlfn.IFS(
    AD55 = "PERCENTIL 50",
    _xlfn.IFS(
        BD!DK55 &lt; VLOOKUP(_xlfn.TEXTJOIN("_", FALSE, C55:E55), BD_Perc!$A:$O, 11, FALSE), "Intervalo de precio 1",
        BD!DK55 &gt;= VLOOKUP(_xlfn.TEXTJOIN("_", FALSE, C55:E55), BD_Perc!$A:$O, 11, FALSE), "Intervalo de precio 2"
    ),
    AD55 = "PERCENTIL 30-70",
    _xlfn.IFS(
        BD!DK55 &lt; VLOOKUP(_xlfn.TEXTJOIN("_", FALSE, C55:E55), BD_Perc!$A:$O, 6, FALSE), "Intervalo de precio 1",
        BD!DK55 &lt; VLOOKUP(_xlfn.TEXTJOIN("_", FALSE, C55:E55), BD_Perc!$A:$O, 7, FALSE), "Intervalo de precio 2",
        BD!DK55 &gt;= VLOOKUP(_xlfn.TEXTJOIN("_", FALSE, C55:E55), BD_Perc!$A:$O, 7, FALSE), "Intervalo de precio 3"
    ),
    AD55="Segmentación no encontrada o vehículo inactivo","Segmentación no encontrada o vehículo inactivo"
)</f>
        <v>Intervalo de precio 3</v>
      </c>
      <c r="AF55" s="35" t="s">
        <v>2414</v>
      </c>
      <c r="AG55" s="35" t="b">
        <f t="shared" si="4"/>
        <v>1</v>
      </c>
      <c r="AH55" s="207">
        <v>3.2000000000000001E-2</v>
      </c>
      <c r="AI55" s="207">
        <v>3.5999999999999997E-2</v>
      </c>
      <c r="AJ55" s="207">
        <v>3.6999999999999998E-2</v>
      </c>
      <c r="AK55" s="207">
        <v>3.9E-2</v>
      </c>
      <c r="AL55" s="207">
        <v>4.1000000000000002E-2</v>
      </c>
      <c r="AM55" s="207">
        <v>4.2000000000000003E-2</v>
      </c>
      <c r="AN55" s="28" t="s">
        <v>113</v>
      </c>
      <c r="AO55" s="28" t="s">
        <v>113</v>
      </c>
      <c r="AP55" s="28" t="s">
        <v>113</v>
      </c>
      <c r="AQ55" s="47">
        <v>0.05</v>
      </c>
      <c r="AR55" s="38">
        <v>8689479</v>
      </c>
      <c r="AS55" s="38">
        <v>220144</v>
      </c>
      <c r="AT55" s="38">
        <v>794963</v>
      </c>
      <c r="AU55" s="38">
        <v>0</v>
      </c>
      <c r="AV55" s="38">
        <v>0</v>
      </c>
      <c r="AW55" s="38">
        <v>8438830</v>
      </c>
      <c r="AX55" s="38">
        <v>0</v>
      </c>
      <c r="AY55" s="38">
        <v>0</v>
      </c>
      <c r="AZ55" s="38">
        <v>48920</v>
      </c>
      <c r="BA55" s="38">
        <v>366906</v>
      </c>
      <c r="BB55" s="38">
        <v>0</v>
      </c>
      <c r="BC55" s="38">
        <v>0</v>
      </c>
      <c r="BD55" s="38">
        <v>0</v>
      </c>
      <c r="BE55" s="38">
        <v>0</v>
      </c>
      <c r="BF55" s="38">
        <v>0</v>
      </c>
      <c r="BG55" s="38">
        <v>2323736</v>
      </c>
      <c r="BH55" s="38">
        <v>0</v>
      </c>
      <c r="BI55" s="38">
        <v>2923015</v>
      </c>
      <c r="BJ55" s="38" t="s">
        <v>107</v>
      </c>
      <c r="BK55" s="38">
        <v>0</v>
      </c>
      <c r="BL55" s="38">
        <v>1651075</v>
      </c>
      <c r="BM55" s="38">
        <v>856113</v>
      </c>
      <c r="BN55" s="38">
        <v>1284169</v>
      </c>
      <c r="BO55" s="38">
        <v>0</v>
      </c>
      <c r="BP55" s="38">
        <v>3167619</v>
      </c>
      <c r="BQ55" s="38">
        <v>72159</v>
      </c>
      <c r="BR55" s="38" t="s">
        <v>107</v>
      </c>
      <c r="BS55" s="38">
        <v>599280</v>
      </c>
      <c r="BT55" s="38">
        <v>0</v>
      </c>
      <c r="BU55" s="38">
        <v>0</v>
      </c>
      <c r="BV55" s="38" t="s">
        <v>107</v>
      </c>
      <c r="BW55" s="38" t="s">
        <v>107</v>
      </c>
      <c r="BX55" s="38">
        <v>108849</v>
      </c>
      <c r="BY55" s="38">
        <v>0</v>
      </c>
      <c r="BZ55" s="38">
        <v>0</v>
      </c>
      <c r="CA55" s="38" t="s">
        <v>107</v>
      </c>
      <c r="CB55" s="38">
        <v>354675</v>
      </c>
      <c r="CC55" s="330">
        <v>0</v>
      </c>
      <c r="CD55" s="38">
        <v>0</v>
      </c>
      <c r="CE55" s="38">
        <v>0</v>
      </c>
      <c r="CF55" s="38">
        <v>0</v>
      </c>
      <c r="CG55" s="38">
        <v>0</v>
      </c>
      <c r="CH55" s="41" t="s">
        <v>113</v>
      </c>
      <c r="CI55" s="41" t="s">
        <v>113</v>
      </c>
      <c r="CJ55" s="41" t="s">
        <v>114</v>
      </c>
      <c r="CK55" s="41" t="s">
        <v>114</v>
      </c>
      <c r="CL55" s="41" t="s">
        <v>113</v>
      </c>
      <c r="CM55" s="41" t="s">
        <v>114</v>
      </c>
      <c r="CN55" s="41" t="s">
        <v>114</v>
      </c>
      <c r="CO55" s="42" t="s">
        <v>107</v>
      </c>
      <c r="CP55" s="28" t="s">
        <v>107</v>
      </c>
      <c r="CQ55" s="28" t="s">
        <v>107</v>
      </c>
      <c r="CR55" s="28" t="s">
        <v>107</v>
      </c>
      <c r="CS55" s="28" t="s">
        <v>107</v>
      </c>
      <c r="CT55" s="28" t="s">
        <v>107</v>
      </c>
      <c r="CU55" s="28" t="s">
        <v>107</v>
      </c>
      <c r="CV55" s="28" t="s">
        <v>107</v>
      </c>
      <c r="CW55" s="28" t="s">
        <v>107</v>
      </c>
      <c r="CX55" s="28" t="s">
        <v>107</v>
      </c>
      <c r="CY55" s="28" t="s">
        <v>107</v>
      </c>
      <c r="CZ55" s="28" t="s">
        <v>107</v>
      </c>
      <c r="DA55" s="28" t="s">
        <v>107</v>
      </c>
      <c r="DB55" s="28" t="s">
        <v>107</v>
      </c>
      <c r="DC55" s="28" t="s">
        <v>107</v>
      </c>
      <c r="DD55" s="332">
        <v>15872727</v>
      </c>
      <c r="DE55" s="43">
        <v>1</v>
      </c>
      <c r="DF55" s="390">
        <v>1</v>
      </c>
      <c r="DG55" s="310"/>
      <c r="DH55" s="203"/>
      <c r="DI55" s="279" t="str" cm="1">
        <f t="array" ref="DI55">+IF(AND(C55&lt;&gt;"Vehículos Eléctricos",C55&lt;&gt;"Vehículos Híbridos",AD55="PERCENTIL 50"),
     IF(VLOOKUP(_xlfn.TEXTJOIN("_",FALSE,C55:E55),BD_Perc!$A:$P,_xlfn.IFS(BD!AE55="Intervalo de precio 1",12,BD!AE55="Intervalo de precio 2",13),FALSE)&lt;=1,
     VLOOKUP(_xlfn.TEXTJOIN("_",FALSE,C55:E55),BD_Perc!$A:$P,16,FALSE),"Ok P50"),
     "Ok P30/70 ó Híbrido/Eléctrico")</f>
        <v>Ok P30/70 ó Híbrido/Eléctrico</v>
      </c>
      <c r="DJ55" s="279" t="str">
        <f t="shared" si="1"/>
        <v>Vehículos Convencionales_Automóviles_Sedán</v>
      </c>
      <c r="DK55" s="331">
        <f t="shared" si="5"/>
        <v>91088800</v>
      </c>
      <c r="DL55" s="326"/>
    </row>
    <row r="56" spans="1:116" ht="51">
      <c r="A56" s="28">
        <v>51</v>
      </c>
      <c r="B56" s="29" t="s">
        <v>183</v>
      </c>
      <c r="C56" s="29" t="s">
        <v>0</v>
      </c>
      <c r="D56" s="29" t="s">
        <v>105</v>
      </c>
      <c r="E56" s="42" t="s">
        <v>106</v>
      </c>
      <c r="F56" s="42" t="s">
        <v>107</v>
      </c>
      <c r="G56" s="30" t="s">
        <v>215</v>
      </c>
      <c r="H56" s="42" t="s">
        <v>216</v>
      </c>
      <c r="I56" s="28">
        <v>5601187</v>
      </c>
      <c r="J56" s="28" t="s">
        <v>217</v>
      </c>
      <c r="K56" s="31" t="s">
        <v>127</v>
      </c>
      <c r="L56" s="32">
        <v>108.6</v>
      </c>
      <c r="M56" s="33" t="s">
        <v>107</v>
      </c>
      <c r="N56" s="34">
        <v>79200000</v>
      </c>
      <c r="O56" s="34">
        <f>+IFERROR(VLOOKUP(I56,Precio_Fasecolda!A:C,3,FALSE),IFERROR(VLOOKUP(I56,Precio_Fasecolda!B:C,2,FALSE),N56))</f>
        <v>79200000</v>
      </c>
      <c r="P56" s="34">
        <f t="shared" si="2"/>
        <v>0</v>
      </c>
      <c r="Q56" s="33" t="s">
        <v>107</v>
      </c>
      <c r="R56" s="28" t="s">
        <v>2415</v>
      </c>
      <c r="S56" s="28" t="s">
        <v>112</v>
      </c>
      <c r="T56" s="28" t="s">
        <v>107</v>
      </c>
      <c r="U56" s="28" t="s">
        <v>107</v>
      </c>
      <c r="V56" s="42" t="s">
        <v>107</v>
      </c>
      <c r="W56" s="28" t="s">
        <v>107</v>
      </c>
      <c r="X56" s="28" t="s">
        <v>107</v>
      </c>
      <c r="Y56" s="28" t="str">
        <f t="shared" si="3"/>
        <v>N.A.</v>
      </c>
      <c r="Z56" s="292">
        <f t="shared" si="0"/>
        <v>77457600</v>
      </c>
      <c r="AA56" s="28" cm="1">
        <f t="array" aca="1" ref="AA56" ca="1">_xlfn.IFS(DK56&lt;$DK$4,1,AND(DK56&gt;=$DK$4,DK56&lt;=$AA$4),2,DK56&gt;$AA$4,3)</f>
        <v>2</v>
      </c>
      <c r="AB56" s="28" t="s">
        <v>2335</v>
      </c>
      <c r="AC56" s="28" t="str" cm="1">
        <f t="array" ref="AC56">IF(AB56="PERCENTIL 30","",_xlfn.IFS(DK56&lt;$AC$4,1,DK56&gt;$AC$4,2))</f>
        <v/>
      </c>
      <c r="AD56" s="28" t="str">
        <f>+IFERROR(VLOOKUP(_xlfn.TEXTJOIN("_", FALSE, C56:E56), BD_Perc!$A:$O, 15, FALSE),"Segmentación no encontrada o vehículo inactivo")</f>
        <v>PERCENTIL 30-70</v>
      </c>
      <c r="AE56" s="28" t="str" cm="1">
        <f t="array" ref="AE56">_xlfn.IFS(
    AD56 = "PERCENTIL 50",
    _xlfn.IFS(
        BD!DK56 &lt; VLOOKUP(_xlfn.TEXTJOIN("_", FALSE, C56:E56), BD_Perc!$A:$O, 11, FALSE), "Intervalo de precio 1",
        BD!DK56 &gt;= VLOOKUP(_xlfn.TEXTJOIN("_", FALSE, C56:E56), BD_Perc!$A:$O, 11, FALSE), "Intervalo de precio 2"
    ),
    AD56 = "PERCENTIL 30-70",
    _xlfn.IFS(
        BD!DK56 &lt; VLOOKUP(_xlfn.TEXTJOIN("_", FALSE, C56:E56), BD_Perc!$A:$O, 6, FALSE), "Intervalo de precio 1",
        BD!DK56 &lt; VLOOKUP(_xlfn.TEXTJOIN("_", FALSE, C56:E56), BD_Perc!$A:$O, 7, FALSE), "Intervalo de precio 2",
        BD!DK56 &gt;= VLOOKUP(_xlfn.TEXTJOIN("_", FALSE, C56:E56), BD_Perc!$A:$O, 7, FALSE), "Intervalo de precio 3"
    ),
    AD56="Segmentación no encontrada o vehículo inactivo","Segmentación no encontrada o vehículo inactivo"
)</f>
        <v>Intervalo de precio 3</v>
      </c>
      <c r="AF56" s="35" t="s">
        <v>2414</v>
      </c>
      <c r="AG56" s="35" t="b">
        <f t="shared" si="4"/>
        <v>1</v>
      </c>
      <c r="AH56" s="207">
        <v>2.1999999999999999E-2</v>
      </c>
      <c r="AI56" s="207">
        <v>2.5999999999999999E-2</v>
      </c>
      <c r="AJ56" s="207">
        <v>3.1E-2</v>
      </c>
      <c r="AK56" s="207">
        <v>3.2000000000000001E-2</v>
      </c>
      <c r="AL56" s="207">
        <v>3.3000000000000002E-2</v>
      </c>
      <c r="AM56" s="207">
        <v>3.4000000000000002E-2</v>
      </c>
      <c r="AN56" s="28" t="s">
        <v>113</v>
      </c>
      <c r="AO56" s="28" t="s">
        <v>113</v>
      </c>
      <c r="AP56" s="28" t="s">
        <v>113</v>
      </c>
      <c r="AQ56" s="47">
        <v>0.05</v>
      </c>
      <c r="AR56" s="38">
        <v>8689479</v>
      </c>
      <c r="AS56" s="38">
        <v>220144</v>
      </c>
      <c r="AT56" s="38">
        <v>0</v>
      </c>
      <c r="AU56" s="38">
        <v>0</v>
      </c>
      <c r="AV56" s="38">
        <v>0</v>
      </c>
      <c r="AW56" s="38">
        <v>8438830</v>
      </c>
      <c r="AX56" s="38">
        <v>0</v>
      </c>
      <c r="AY56" s="38">
        <v>843883</v>
      </c>
      <c r="AZ56" s="38">
        <v>48920</v>
      </c>
      <c r="BA56" s="38">
        <v>0</v>
      </c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2323736</v>
      </c>
      <c r="BH56" s="38">
        <v>0</v>
      </c>
      <c r="BI56" s="38">
        <v>2923015</v>
      </c>
      <c r="BJ56" s="38" t="s">
        <v>107</v>
      </c>
      <c r="BK56" s="38">
        <v>0</v>
      </c>
      <c r="BL56" s="38">
        <v>1651075</v>
      </c>
      <c r="BM56" s="38">
        <v>856113</v>
      </c>
      <c r="BN56" s="38">
        <v>1284169</v>
      </c>
      <c r="BO56" s="38">
        <v>0</v>
      </c>
      <c r="BP56" s="38">
        <v>3167619</v>
      </c>
      <c r="BQ56" s="38">
        <v>72159</v>
      </c>
      <c r="BR56" s="38" t="s">
        <v>107</v>
      </c>
      <c r="BS56" s="38">
        <v>599280</v>
      </c>
      <c r="BT56" s="38">
        <v>0</v>
      </c>
      <c r="BU56" s="38">
        <v>0</v>
      </c>
      <c r="BV56" s="38" t="s">
        <v>107</v>
      </c>
      <c r="BW56" s="38" t="s">
        <v>107</v>
      </c>
      <c r="BX56" s="38">
        <v>108849</v>
      </c>
      <c r="BY56" s="38">
        <v>0</v>
      </c>
      <c r="BZ56" s="38">
        <v>0</v>
      </c>
      <c r="CA56" s="38" t="s">
        <v>107</v>
      </c>
      <c r="CB56" s="38">
        <v>354675</v>
      </c>
      <c r="CC56" s="330">
        <v>0</v>
      </c>
      <c r="CD56" s="38">
        <v>0</v>
      </c>
      <c r="CE56" s="38">
        <v>0</v>
      </c>
      <c r="CF56" s="38">
        <v>0</v>
      </c>
      <c r="CG56" s="38">
        <v>0</v>
      </c>
      <c r="CH56" s="41" t="s">
        <v>113</v>
      </c>
      <c r="CI56" s="41" t="s">
        <v>113</v>
      </c>
      <c r="CJ56" s="41" t="s">
        <v>113</v>
      </c>
      <c r="CK56" s="41" t="s">
        <v>114</v>
      </c>
      <c r="CL56" s="41" t="s">
        <v>113</v>
      </c>
      <c r="CM56" s="41" t="s">
        <v>114</v>
      </c>
      <c r="CN56" s="41" t="s">
        <v>114</v>
      </c>
      <c r="CO56" s="42" t="s">
        <v>107</v>
      </c>
      <c r="CP56" s="28" t="s">
        <v>107</v>
      </c>
      <c r="CQ56" s="28" t="s">
        <v>107</v>
      </c>
      <c r="CR56" s="28" t="s">
        <v>107</v>
      </c>
      <c r="CS56" s="28" t="s">
        <v>107</v>
      </c>
      <c r="CT56" s="28" t="s">
        <v>107</v>
      </c>
      <c r="CU56" s="28" t="s">
        <v>107</v>
      </c>
      <c r="CV56" s="28" t="s">
        <v>107</v>
      </c>
      <c r="CW56" s="28" t="s">
        <v>107</v>
      </c>
      <c r="CX56" s="28" t="s">
        <v>107</v>
      </c>
      <c r="CY56" s="28" t="s">
        <v>107</v>
      </c>
      <c r="CZ56" s="28" t="s">
        <v>107</v>
      </c>
      <c r="DA56" s="28" t="s">
        <v>107</v>
      </c>
      <c r="DB56" s="28" t="s">
        <v>107</v>
      </c>
      <c r="DC56" s="28" t="s">
        <v>107</v>
      </c>
      <c r="DD56" s="332">
        <v>11794298</v>
      </c>
      <c r="DE56" s="43">
        <v>1</v>
      </c>
      <c r="DF56" s="390">
        <v>1</v>
      </c>
      <c r="DG56" s="310"/>
      <c r="DH56" s="203"/>
      <c r="DI56" s="279" t="str" cm="1">
        <f t="array" ref="DI56">+IF(AND(C56&lt;&gt;"Vehículos Eléctricos",C56&lt;&gt;"Vehículos Híbridos",AD56="PERCENTIL 50"),
     IF(VLOOKUP(_xlfn.TEXTJOIN("_",FALSE,C56:E56),BD_Perc!$A:$P,_xlfn.IFS(BD!AE56="Intervalo de precio 1",12,BD!AE56="Intervalo de precio 2",13),FALSE)&lt;=1,
     VLOOKUP(_xlfn.TEXTJOIN("_",FALSE,C56:E56),BD_Perc!$A:$P,16,FALSE),"Ok P50"),
     "Ok P30/70 ó Híbrido/Eléctrico")</f>
        <v>Ok P30/70 ó Híbrido/Eléctrico</v>
      </c>
      <c r="DJ56" s="279" t="str">
        <f t="shared" si="1"/>
        <v>Vehículos Convencionales_Automóviles_Hatchback</v>
      </c>
      <c r="DK56" s="331">
        <f t="shared" si="5"/>
        <v>77457600</v>
      </c>
      <c r="DL56" s="326"/>
    </row>
    <row r="57" spans="1:116" ht="51">
      <c r="A57" s="28">
        <v>52</v>
      </c>
      <c r="B57" s="29" t="s">
        <v>183</v>
      </c>
      <c r="C57" s="29" t="s">
        <v>0</v>
      </c>
      <c r="D57" s="29" t="s">
        <v>105</v>
      </c>
      <c r="E57" s="42" t="s">
        <v>106</v>
      </c>
      <c r="F57" s="42" t="s">
        <v>107</v>
      </c>
      <c r="G57" s="30" t="s">
        <v>215</v>
      </c>
      <c r="H57" s="42" t="s">
        <v>216</v>
      </c>
      <c r="I57" s="28">
        <v>5601188</v>
      </c>
      <c r="J57" s="28" t="s">
        <v>218</v>
      </c>
      <c r="K57" s="31" t="s">
        <v>127</v>
      </c>
      <c r="L57" s="32">
        <v>108.6</v>
      </c>
      <c r="M57" s="33" t="s">
        <v>107</v>
      </c>
      <c r="N57" s="34">
        <v>83400000</v>
      </c>
      <c r="O57" s="34">
        <f>+IFERROR(VLOOKUP(I57,Precio_Fasecolda!A:C,3,FALSE),IFERROR(VLOOKUP(I57,Precio_Fasecolda!B:C,2,FALSE),N57))</f>
        <v>83400000</v>
      </c>
      <c r="P57" s="34">
        <f t="shared" si="2"/>
        <v>0</v>
      </c>
      <c r="Q57" s="33" t="s">
        <v>107</v>
      </c>
      <c r="R57" s="28" t="s">
        <v>130</v>
      </c>
      <c r="S57" s="28" t="s">
        <v>112</v>
      </c>
      <c r="T57" s="28" t="s">
        <v>107</v>
      </c>
      <c r="U57" s="28" t="s">
        <v>107</v>
      </c>
      <c r="V57" s="42" t="s">
        <v>107</v>
      </c>
      <c r="W57" s="28" t="s">
        <v>107</v>
      </c>
      <c r="X57" s="28" t="s">
        <v>107</v>
      </c>
      <c r="Y57" s="28" t="str">
        <f t="shared" si="3"/>
        <v>N.A.</v>
      </c>
      <c r="Z57" s="292">
        <f t="shared" si="0"/>
        <v>81565200</v>
      </c>
      <c r="AA57" s="28" cm="1">
        <f t="array" aca="1" ref="AA57" ca="1">_xlfn.IFS(DK57&lt;$DK$4,1,AND(DK57&gt;=$DK$4,DK57&lt;=$AA$4),2,DK57&gt;$AA$4,3)</f>
        <v>2</v>
      </c>
      <c r="AB57" s="28" t="s">
        <v>2335</v>
      </c>
      <c r="AC57" s="28" t="str" cm="1">
        <f t="array" ref="AC57">IF(AB57="PERCENTIL 30","",_xlfn.IFS(DK57&lt;$AC$4,1,DK57&gt;$AC$4,2))</f>
        <v/>
      </c>
      <c r="AD57" s="28" t="str">
        <f>+IFERROR(VLOOKUP(_xlfn.TEXTJOIN("_", FALSE, C57:E57), BD_Perc!$A:$O, 15, FALSE),"Segmentación no encontrada o vehículo inactivo")</f>
        <v>PERCENTIL 30-70</v>
      </c>
      <c r="AE57" s="28" t="str" cm="1">
        <f t="array" ref="AE57">_xlfn.IFS(
    AD57 = "PERCENTIL 50",
    _xlfn.IFS(
        BD!DK57 &lt; VLOOKUP(_xlfn.TEXTJOIN("_", FALSE, C57:E57), BD_Perc!$A:$O, 11, FALSE), "Intervalo de precio 1",
        BD!DK57 &gt;= VLOOKUP(_xlfn.TEXTJOIN("_", FALSE, C57:E57), BD_Perc!$A:$O, 11, FALSE), "Intervalo de precio 2"
    ),
    AD57 = "PERCENTIL 30-70",
    _xlfn.IFS(
        BD!DK57 &lt; VLOOKUP(_xlfn.TEXTJOIN("_", FALSE, C57:E57), BD_Perc!$A:$O, 6, FALSE), "Intervalo de precio 1",
        BD!DK57 &lt; VLOOKUP(_xlfn.TEXTJOIN("_", FALSE, C57:E57), BD_Perc!$A:$O, 7, FALSE), "Intervalo de precio 2",
        BD!DK57 &gt;= VLOOKUP(_xlfn.TEXTJOIN("_", FALSE, C57:E57), BD_Perc!$A:$O, 7, FALSE), "Intervalo de precio 3"
    ),
    AD57="Segmentación no encontrada o vehículo inactivo","Segmentación no encontrada o vehículo inactivo"
)</f>
        <v>Intervalo de precio 3</v>
      </c>
      <c r="AF57" s="35" t="s">
        <v>2414</v>
      </c>
      <c r="AG57" s="35" t="b">
        <f t="shared" si="4"/>
        <v>1</v>
      </c>
      <c r="AH57" s="207">
        <v>2.1999999999999999E-2</v>
      </c>
      <c r="AI57" s="207">
        <v>2.5999999999999999E-2</v>
      </c>
      <c r="AJ57" s="207">
        <v>3.1E-2</v>
      </c>
      <c r="AK57" s="207">
        <v>3.2000000000000001E-2</v>
      </c>
      <c r="AL57" s="207">
        <v>3.3000000000000002E-2</v>
      </c>
      <c r="AM57" s="207">
        <v>3.4000000000000002E-2</v>
      </c>
      <c r="AN57" s="28" t="s">
        <v>113</v>
      </c>
      <c r="AO57" s="28" t="s">
        <v>113</v>
      </c>
      <c r="AP57" s="28" t="s">
        <v>113</v>
      </c>
      <c r="AQ57" s="47">
        <v>0.05</v>
      </c>
      <c r="AR57" s="38">
        <v>8689479</v>
      </c>
      <c r="AS57" s="38">
        <v>220144</v>
      </c>
      <c r="AT57" s="38">
        <v>0</v>
      </c>
      <c r="AU57" s="38">
        <v>0</v>
      </c>
      <c r="AV57" s="38">
        <v>0</v>
      </c>
      <c r="AW57" s="38">
        <v>8438830</v>
      </c>
      <c r="AX57" s="38">
        <v>0</v>
      </c>
      <c r="AY57" s="38">
        <v>843883</v>
      </c>
      <c r="AZ57" s="38">
        <v>48920</v>
      </c>
      <c r="BA57" s="38">
        <v>0</v>
      </c>
      <c r="BB57" s="38">
        <v>0</v>
      </c>
      <c r="BC57" s="38">
        <v>0</v>
      </c>
      <c r="BD57" s="38">
        <v>0</v>
      </c>
      <c r="BE57" s="38">
        <v>0</v>
      </c>
      <c r="BF57" s="38">
        <v>0</v>
      </c>
      <c r="BG57" s="38">
        <v>2323736</v>
      </c>
      <c r="BH57" s="38">
        <v>0</v>
      </c>
      <c r="BI57" s="38">
        <v>2923015</v>
      </c>
      <c r="BJ57" s="38" t="s">
        <v>107</v>
      </c>
      <c r="BK57" s="38">
        <v>0</v>
      </c>
      <c r="BL57" s="38">
        <v>1651075</v>
      </c>
      <c r="BM57" s="38">
        <v>856113</v>
      </c>
      <c r="BN57" s="38">
        <v>1284169</v>
      </c>
      <c r="BO57" s="38">
        <v>0</v>
      </c>
      <c r="BP57" s="38">
        <v>3302151</v>
      </c>
      <c r="BQ57" s="38">
        <v>72159</v>
      </c>
      <c r="BR57" s="38" t="s">
        <v>107</v>
      </c>
      <c r="BS57" s="38">
        <v>599280</v>
      </c>
      <c r="BT57" s="38">
        <v>0</v>
      </c>
      <c r="BU57" s="38">
        <v>0</v>
      </c>
      <c r="BV57" s="38" t="s">
        <v>107</v>
      </c>
      <c r="BW57" s="38" t="s">
        <v>107</v>
      </c>
      <c r="BX57" s="38">
        <v>108849</v>
      </c>
      <c r="BY57" s="38">
        <v>0</v>
      </c>
      <c r="BZ57" s="38">
        <v>0</v>
      </c>
      <c r="CA57" s="38" t="s">
        <v>107</v>
      </c>
      <c r="CB57" s="38">
        <v>354675</v>
      </c>
      <c r="CC57" s="330">
        <v>0</v>
      </c>
      <c r="CD57" s="38">
        <v>0</v>
      </c>
      <c r="CE57" s="38">
        <v>0</v>
      </c>
      <c r="CF57" s="38">
        <v>0</v>
      </c>
      <c r="CG57" s="38">
        <v>0</v>
      </c>
      <c r="CH57" s="41" t="s">
        <v>113</v>
      </c>
      <c r="CI57" s="41" t="s">
        <v>113</v>
      </c>
      <c r="CJ57" s="41" t="s">
        <v>113</v>
      </c>
      <c r="CK57" s="41" t="s">
        <v>114</v>
      </c>
      <c r="CL57" s="41" t="s">
        <v>113</v>
      </c>
      <c r="CM57" s="41" t="s">
        <v>114</v>
      </c>
      <c r="CN57" s="41" t="s">
        <v>114</v>
      </c>
      <c r="CO57" s="42" t="s">
        <v>107</v>
      </c>
      <c r="CP57" s="28" t="s">
        <v>107</v>
      </c>
      <c r="CQ57" s="28" t="s">
        <v>107</v>
      </c>
      <c r="CR57" s="28" t="s">
        <v>107</v>
      </c>
      <c r="CS57" s="28" t="s">
        <v>107</v>
      </c>
      <c r="CT57" s="28" t="s">
        <v>107</v>
      </c>
      <c r="CU57" s="28" t="s">
        <v>107</v>
      </c>
      <c r="CV57" s="28" t="s">
        <v>107</v>
      </c>
      <c r="CW57" s="28" t="s">
        <v>107</v>
      </c>
      <c r="CX57" s="28" t="s">
        <v>107</v>
      </c>
      <c r="CY57" s="28" t="s">
        <v>107</v>
      </c>
      <c r="CZ57" s="28" t="s">
        <v>107</v>
      </c>
      <c r="DA57" s="28" t="s">
        <v>107</v>
      </c>
      <c r="DB57" s="28" t="s">
        <v>107</v>
      </c>
      <c r="DC57" s="28" t="s">
        <v>107</v>
      </c>
      <c r="DD57" s="332">
        <v>11794298</v>
      </c>
      <c r="DE57" s="43">
        <v>1</v>
      </c>
      <c r="DF57" s="390">
        <v>1</v>
      </c>
      <c r="DG57" s="310"/>
      <c r="DH57" s="203"/>
      <c r="DI57" s="279" t="str" cm="1">
        <f t="array" ref="DI57">+IF(AND(C57&lt;&gt;"Vehículos Eléctricos",C57&lt;&gt;"Vehículos Híbridos",AD57="PERCENTIL 50"),
     IF(VLOOKUP(_xlfn.TEXTJOIN("_",FALSE,C57:E57),BD_Perc!$A:$P,_xlfn.IFS(BD!AE57="Intervalo de precio 1",12,BD!AE57="Intervalo de precio 2",13),FALSE)&lt;=1,
     VLOOKUP(_xlfn.TEXTJOIN("_",FALSE,C57:E57),BD_Perc!$A:$P,16,FALSE),"Ok P50"),
     "Ok P30/70 ó Híbrido/Eléctrico")</f>
        <v>Ok P30/70 ó Híbrido/Eléctrico</v>
      </c>
      <c r="DJ57" s="279" t="str">
        <f t="shared" si="1"/>
        <v>Vehículos Convencionales_Automóviles_Hatchback</v>
      </c>
      <c r="DK57" s="331">
        <f t="shared" si="5"/>
        <v>81565200</v>
      </c>
      <c r="DL57" s="326"/>
    </row>
    <row r="58" spans="1:116" ht="51">
      <c r="A58" s="28">
        <v>53</v>
      </c>
      <c r="B58" s="29" t="s">
        <v>183</v>
      </c>
      <c r="C58" s="29" t="s">
        <v>0</v>
      </c>
      <c r="D58" s="29" t="s">
        <v>105</v>
      </c>
      <c r="E58" s="42" t="s">
        <v>106</v>
      </c>
      <c r="F58" s="42" t="s">
        <v>107</v>
      </c>
      <c r="G58" s="30" t="s">
        <v>219</v>
      </c>
      <c r="H58" s="42" t="s">
        <v>216</v>
      </c>
      <c r="I58" s="28">
        <v>5601189</v>
      </c>
      <c r="J58" s="28" t="s">
        <v>220</v>
      </c>
      <c r="K58" s="31" t="s">
        <v>127</v>
      </c>
      <c r="L58" s="32">
        <v>108.6</v>
      </c>
      <c r="M58" s="33" t="s">
        <v>107</v>
      </c>
      <c r="N58" s="34">
        <v>79100000</v>
      </c>
      <c r="O58" s="34">
        <f>+IFERROR(VLOOKUP(I58,Precio_Fasecolda!A:C,3,FALSE),IFERROR(VLOOKUP(I58,Precio_Fasecolda!B:C,2,FALSE),N58))</f>
        <v>79100000</v>
      </c>
      <c r="P58" s="34">
        <f t="shared" si="2"/>
        <v>0</v>
      </c>
      <c r="Q58" s="33" t="s">
        <v>107</v>
      </c>
      <c r="R58" s="28" t="s">
        <v>2415</v>
      </c>
      <c r="S58" s="28" t="s">
        <v>112</v>
      </c>
      <c r="T58" s="28" t="s">
        <v>107</v>
      </c>
      <c r="U58" s="28" t="s">
        <v>107</v>
      </c>
      <c r="V58" s="42" t="s">
        <v>107</v>
      </c>
      <c r="W58" s="28" t="s">
        <v>107</v>
      </c>
      <c r="X58" s="28" t="s">
        <v>107</v>
      </c>
      <c r="Y58" s="28" t="str">
        <f t="shared" si="3"/>
        <v>N.A.</v>
      </c>
      <c r="Z58" s="292">
        <f t="shared" si="0"/>
        <v>77359800</v>
      </c>
      <c r="AA58" s="28" cm="1">
        <f t="array" aca="1" ref="AA58" ca="1">_xlfn.IFS(DK58&lt;$DK$4,1,AND(DK58&gt;=$DK$4,DK58&lt;=$AA$4),2,DK58&gt;$AA$4,3)</f>
        <v>2</v>
      </c>
      <c r="AB58" s="28" t="s">
        <v>2335</v>
      </c>
      <c r="AC58" s="28" t="str" cm="1">
        <f t="array" ref="AC58">IF(AB58="PERCENTIL 30","",_xlfn.IFS(DK58&lt;$AC$4,1,DK58&gt;$AC$4,2))</f>
        <v/>
      </c>
      <c r="AD58" s="28" t="str">
        <f>+IFERROR(VLOOKUP(_xlfn.TEXTJOIN("_", FALSE, C58:E58), BD_Perc!$A:$O, 15, FALSE),"Segmentación no encontrada o vehículo inactivo")</f>
        <v>PERCENTIL 30-70</v>
      </c>
      <c r="AE58" s="28" t="str" cm="1">
        <f t="array" ref="AE58">_xlfn.IFS(
    AD58 = "PERCENTIL 50",
    _xlfn.IFS(
        BD!DK58 &lt; VLOOKUP(_xlfn.TEXTJOIN("_", FALSE, C58:E58), BD_Perc!$A:$O, 11, FALSE), "Intervalo de precio 1",
        BD!DK58 &gt;= VLOOKUP(_xlfn.TEXTJOIN("_", FALSE, C58:E58), BD_Perc!$A:$O, 11, FALSE), "Intervalo de precio 2"
    ),
    AD58 = "PERCENTIL 30-70",
    _xlfn.IFS(
        BD!DK58 &lt; VLOOKUP(_xlfn.TEXTJOIN("_", FALSE, C58:E58), BD_Perc!$A:$O, 6, FALSE), "Intervalo de precio 1",
        BD!DK58 &lt; VLOOKUP(_xlfn.TEXTJOIN("_", FALSE, C58:E58), BD_Perc!$A:$O, 7, FALSE), "Intervalo de precio 2",
        BD!DK58 &gt;= VLOOKUP(_xlfn.TEXTJOIN("_", FALSE, C58:E58), BD_Perc!$A:$O, 7, FALSE), "Intervalo de precio 3"
    ),
    AD58="Segmentación no encontrada o vehículo inactivo","Segmentación no encontrada o vehículo inactivo"
)</f>
        <v>Intervalo de precio 3</v>
      </c>
      <c r="AF58" s="35" t="s">
        <v>2414</v>
      </c>
      <c r="AG58" s="35" t="b">
        <f t="shared" si="4"/>
        <v>1</v>
      </c>
      <c r="AH58" s="207">
        <v>2.1999999999999999E-2</v>
      </c>
      <c r="AI58" s="207">
        <v>2.5999999999999999E-2</v>
      </c>
      <c r="AJ58" s="207">
        <v>3.1E-2</v>
      </c>
      <c r="AK58" s="207">
        <v>3.2000000000000001E-2</v>
      </c>
      <c r="AL58" s="207">
        <v>3.3000000000000002E-2</v>
      </c>
      <c r="AM58" s="207">
        <v>3.4000000000000002E-2</v>
      </c>
      <c r="AN58" s="28" t="s">
        <v>113</v>
      </c>
      <c r="AO58" s="28" t="s">
        <v>113</v>
      </c>
      <c r="AP58" s="28" t="s">
        <v>113</v>
      </c>
      <c r="AQ58" s="47">
        <v>0.05</v>
      </c>
      <c r="AR58" s="38">
        <v>8689479</v>
      </c>
      <c r="AS58" s="38">
        <v>220144</v>
      </c>
      <c r="AT58" s="38">
        <v>0</v>
      </c>
      <c r="AU58" s="38">
        <v>0</v>
      </c>
      <c r="AV58" s="38">
        <v>0</v>
      </c>
      <c r="AW58" s="38">
        <v>8438830</v>
      </c>
      <c r="AX58" s="38">
        <v>0</v>
      </c>
      <c r="AY58" s="38">
        <v>843883</v>
      </c>
      <c r="AZ58" s="38">
        <v>48920</v>
      </c>
      <c r="BA58" s="38">
        <v>0</v>
      </c>
      <c r="BB58" s="38">
        <v>0</v>
      </c>
      <c r="BC58" s="38">
        <v>0</v>
      </c>
      <c r="BD58" s="38">
        <v>0</v>
      </c>
      <c r="BE58" s="38">
        <v>0</v>
      </c>
      <c r="BF58" s="38">
        <v>0</v>
      </c>
      <c r="BG58" s="38">
        <v>2323736</v>
      </c>
      <c r="BH58" s="38">
        <v>0</v>
      </c>
      <c r="BI58" s="38">
        <v>2923015</v>
      </c>
      <c r="BJ58" s="38" t="s">
        <v>107</v>
      </c>
      <c r="BK58" s="38">
        <v>0</v>
      </c>
      <c r="BL58" s="38">
        <v>1651075</v>
      </c>
      <c r="BM58" s="38">
        <v>856113</v>
      </c>
      <c r="BN58" s="38">
        <v>1284169</v>
      </c>
      <c r="BO58" s="38">
        <v>0</v>
      </c>
      <c r="BP58" s="38">
        <v>3302151</v>
      </c>
      <c r="BQ58" s="38">
        <v>72159</v>
      </c>
      <c r="BR58" s="38" t="s">
        <v>107</v>
      </c>
      <c r="BS58" s="38">
        <v>599280</v>
      </c>
      <c r="BT58" s="38">
        <v>0</v>
      </c>
      <c r="BU58" s="38">
        <v>0</v>
      </c>
      <c r="BV58" s="38" t="s">
        <v>107</v>
      </c>
      <c r="BW58" s="38" t="s">
        <v>107</v>
      </c>
      <c r="BX58" s="38">
        <v>108849</v>
      </c>
      <c r="BY58" s="38">
        <v>0</v>
      </c>
      <c r="BZ58" s="38">
        <v>0</v>
      </c>
      <c r="CA58" s="38" t="s">
        <v>107</v>
      </c>
      <c r="CB58" s="38">
        <v>354675</v>
      </c>
      <c r="CC58" s="330">
        <v>0</v>
      </c>
      <c r="CD58" s="38">
        <v>0</v>
      </c>
      <c r="CE58" s="38">
        <v>0</v>
      </c>
      <c r="CF58" s="38">
        <v>0</v>
      </c>
      <c r="CG58" s="38">
        <v>0</v>
      </c>
      <c r="CH58" s="41" t="s">
        <v>113</v>
      </c>
      <c r="CI58" s="41" t="s">
        <v>113</v>
      </c>
      <c r="CJ58" s="41" t="s">
        <v>113</v>
      </c>
      <c r="CK58" s="41" t="s">
        <v>114</v>
      </c>
      <c r="CL58" s="41" t="s">
        <v>113</v>
      </c>
      <c r="CM58" s="41" t="s">
        <v>114</v>
      </c>
      <c r="CN58" s="41" t="s">
        <v>114</v>
      </c>
      <c r="CO58" s="42" t="s">
        <v>107</v>
      </c>
      <c r="CP58" s="28" t="s">
        <v>107</v>
      </c>
      <c r="CQ58" s="28" t="s">
        <v>107</v>
      </c>
      <c r="CR58" s="28" t="s">
        <v>107</v>
      </c>
      <c r="CS58" s="28" t="s">
        <v>107</v>
      </c>
      <c r="CT58" s="28" t="s">
        <v>107</v>
      </c>
      <c r="CU58" s="28" t="s">
        <v>107</v>
      </c>
      <c r="CV58" s="28" t="s">
        <v>107</v>
      </c>
      <c r="CW58" s="28" t="s">
        <v>107</v>
      </c>
      <c r="CX58" s="28" t="s">
        <v>107</v>
      </c>
      <c r="CY58" s="28" t="s">
        <v>107</v>
      </c>
      <c r="CZ58" s="28" t="s">
        <v>107</v>
      </c>
      <c r="DA58" s="28" t="s">
        <v>107</v>
      </c>
      <c r="DB58" s="28" t="s">
        <v>107</v>
      </c>
      <c r="DC58" s="28" t="s">
        <v>107</v>
      </c>
      <c r="DD58" s="332">
        <v>11794298</v>
      </c>
      <c r="DE58" s="43">
        <v>1</v>
      </c>
      <c r="DF58" s="390">
        <v>1</v>
      </c>
      <c r="DG58" s="310"/>
      <c r="DH58" s="203"/>
      <c r="DI58" s="279" t="str" cm="1">
        <f t="array" ref="DI58">+IF(AND(C58&lt;&gt;"Vehículos Eléctricos",C58&lt;&gt;"Vehículos Híbridos",AD58="PERCENTIL 50"),
     IF(VLOOKUP(_xlfn.TEXTJOIN("_",FALSE,C58:E58),BD_Perc!$A:$P,_xlfn.IFS(BD!AE58="Intervalo de precio 1",12,BD!AE58="Intervalo de precio 2",13),FALSE)&lt;=1,
     VLOOKUP(_xlfn.TEXTJOIN("_",FALSE,C58:E58),BD_Perc!$A:$P,16,FALSE),"Ok P50"),
     "Ok P30/70 ó Híbrido/Eléctrico")</f>
        <v>Ok P30/70 ó Híbrido/Eléctrico</v>
      </c>
      <c r="DJ58" s="279" t="str">
        <f t="shared" si="1"/>
        <v>Vehículos Convencionales_Automóviles_Hatchback</v>
      </c>
      <c r="DK58" s="331">
        <f t="shared" si="5"/>
        <v>77359800</v>
      </c>
      <c r="DL58" s="326"/>
    </row>
    <row r="59" spans="1:116" ht="51">
      <c r="A59" s="28">
        <v>54</v>
      </c>
      <c r="B59" s="29" t="s">
        <v>183</v>
      </c>
      <c r="C59" s="29" t="s">
        <v>0</v>
      </c>
      <c r="D59" s="29" t="s">
        <v>105</v>
      </c>
      <c r="E59" s="42" t="s">
        <v>106</v>
      </c>
      <c r="F59" s="42" t="s">
        <v>107</v>
      </c>
      <c r="G59" s="30" t="s">
        <v>219</v>
      </c>
      <c r="H59" s="42" t="s">
        <v>216</v>
      </c>
      <c r="I59" s="28">
        <v>5601190</v>
      </c>
      <c r="J59" s="28" t="s">
        <v>221</v>
      </c>
      <c r="K59" s="31" t="s">
        <v>127</v>
      </c>
      <c r="L59" s="32">
        <v>108.6</v>
      </c>
      <c r="M59" s="33" t="s">
        <v>107</v>
      </c>
      <c r="N59" s="34">
        <v>82400000</v>
      </c>
      <c r="O59" s="34">
        <f>+IFERROR(VLOOKUP(I59,Precio_Fasecolda!A:C,3,FALSE),IFERROR(VLOOKUP(I59,Precio_Fasecolda!B:C,2,FALSE),N59))</f>
        <v>82400000</v>
      </c>
      <c r="P59" s="34">
        <f t="shared" si="2"/>
        <v>0</v>
      </c>
      <c r="Q59" s="33" t="s">
        <v>107</v>
      </c>
      <c r="R59" s="28" t="s">
        <v>130</v>
      </c>
      <c r="S59" s="28" t="s">
        <v>112</v>
      </c>
      <c r="T59" s="28" t="s">
        <v>107</v>
      </c>
      <c r="U59" s="28" t="s">
        <v>107</v>
      </c>
      <c r="V59" s="42" t="s">
        <v>107</v>
      </c>
      <c r="W59" s="28" t="s">
        <v>107</v>
      </c>
      <c r="X59" s="28" t="s">
        <v>107</v>
      </c>
      <c r="Y59" s="28" t="str">
        <f t="shared" si="3"/>
        <v>N.A.</v>
      </c>
      <c r="Z59" s="292">
        <f t="shared" si="0"/>
        <v>80587200</v>
      </c>
      <c r="AA59" s="28" cm="1">
        <f t="array" aca="1" ref="AA59" ca="1">_xlfn.IFS(DK59&lt;$DK$4,1,AND(DK59&gt;=$DK$4,DK59&lt;=$AA$4),2,DK59&gt;$AA$4,3)</f>
        <v>2</v>
      </c>
      <c r="AB59" s="28" t="s">
        <v>2335</v>
      </c>
      <c r="AC59" s="28" t="str" cm="1">
        <f t="array" ref="AC59">IF(AB59="PERCENTIL 30","",_xlfn.IFS(DK59&lt;$AC$4,1,DK59&gt;$AC$4,2))</f>
        <v/>
      </c>
      <c r="AD59" s="28" t="str">
        <f>+IFERROR(VLOOKUP(_xlfn.TEXTJOIN("_", FALSE, C59:E59), BD_Perc!$A:$O, 15, FALSE),"Segmentación no encontrada o vehículo inactivo")</f>
        <v>PERCENTIL 30-70</v>
      </c>
      <c r="AE59" s="28" t="str" cm="1">
        <f t="array" ref="AE59">_xlfn.IFS(
    AD59 = "PERCENTIL 50",
    _xlfn.IFS(
        BD!DK59 &lt; VLOOKUP(_xlfn.TEXTJOIN("_", FALSE, C59:E59), BD_Perc!$A:$O, 11, FALSE), "Intervalo de precio 1",
        BD!DK59 &gt;= VLOOKUP(_xlfn.TEXTJOIN("_", FALSE, C59:E59), BD_Perc!$A:$O, 11, FALSE), "Intervalo de precio 2"
    ),
    AD59 = "PERCENTIL 30-70",
    _xlfn.IFS(
        BD!DK59 &lt; VLOOKUP(_xlfn.TEXTJOIN("_", FALSE, C59:E59), BD_Perc!$A:$O, 6, FALSE), "Intervalo de precio 1",
        BD!DK59 &lt; VLOOKUP(_xlfn.TEXTJOIN("_", FALSE, C59:E59), BD_Perc!$A:$O, 7, FALSE), "Intervalo de precio 2",
        BD!DK59 &gt;= VLOOKUP(_xlfn.TEXTJOIN("_", FALSE, C59:E59), BD_Perc!$A:$O, 7, FALSE), "Intervalo de precio 3"
    ),
    AD59="Segmentación no encontrada o vehículo inactivo","Segmentación no encontrada o vehículo inactivo"
)</f>
        <v>Intervalo de precio 3</v>
      </c>
      <c r="AF59" s="35" t="s">
        <v>2414</v>
      </c>
      <c r="AG59" s="35" t="b">
        <f t="shared" si="4"/>
        <v>1</v>
      </c>
      <c r="AH59" s="207">
        <v>2.1999999999999999E-2</v>
      </c>
      <c r="AI59" s="207">
        <v>2.5999999999999999E-2</v>
      </c>
      <c r="AJ59" s="207">
        <v>3.1E-2</v>
      </c>
      <c r="AK59" s="207">
        <v>3.2000000000000001E-2</v>
      </c>
      <c r="AL59" s="207">
        <v>3.3000000000000002E-2</v>
      </c>
      <c r="AM59" s="207">
        <v>3.4000000000000002E-2</v>
      </c>
      <c r="AN59" s="28" t="s">
        <v>113</v>
      </c>
      <c r="AO59" s="28" t="s">
        <v>113</v>
      </c>
      <c r="AP59" s="28" t="s">
        <v>113</v>
      </c>
      <c r="AQ59" s="47">
        <v>0.05</v>
      </c>
      <c r="AR59" s="38">
        <v>8689479</v>
      </c>
      <c r="AS59" s="38">
        <v>220144</v>
      </c>
      <c r="AT59" s="38">
        <v>0</v>
      </c>
      <c r="AU59" s="38">
        <v>0</v>
      </c>
      <c r="AV59" s="38">
        <v>0</v>
      </c>
      <c r="AW59" s="38">
        <v>8438830</v>
      </c>
      <c r="AX59" s="38">
        <v>0</v>
      </c>
      <c r="AY59" s="38">
        <v>843883</v>
      </c>
      <c r="AZ59" s="38">
        <v>48920</v>
      </c>
      <c r="BA59" s="38">
        <v>0</v>
      </c>
      <c r="BB59" s="38">
        <v>0</v>
      </c>
      <c r="BC59" s="38">
        <v>0</v>
      </c>
      <c r="BD59" s="38">
        <v>0</v>
      </c>
      <c r="BE59" s="38">
        <v>0</v>
      </c>
      <c r="BF59" s="38">
        <v>0</v>
      </c>
      <c r="BG59" s="38">
        <v>2323736</v>
      </c>
      <c r="BH59" s="38">
        <v>0</v>
      </c>
      <c r="BI59" s="38">
        <v>2923015</v>
      </c>
      <c r="BJ59" s="38" t="s">
        <v>107</v>
      </c>
      <c r="BK59" s="38">
        <v>0</v>
      </c>
      <c r="BL59" s="38">
        <v>1651075</v>
      </c>
      <c r="BM59" s="38">
        <v>856113</v>
      </c>
      <c r="BN59" s="38">
        <v>1284169</v>
      </c>
      <c r="BO59" s="38">
        <v>0</v>
      </c>
      <c r="BP59" s="38">
        <v>3302151</v>
      </c>
      <c r="BQ59" s="38">
        <v>72159</v>
      </c>
      <c r="BR59" s="38" t="s">
        <v>107</v>
      </c>
      <c r="BS59" s="38">
        <v>599280</v>
      </c>
      <c r="BT59" s="38">
        <v>0</v>
      </c>
      <c r="BU59" s="38">
        <v>0</v>
      </c>
      <c r="BV59" s="38" t="s">
        <v>107</v>
      </c>
      <c r="BW59" s="38" t="s">
        <v>107</v>
      </c>
      <c r="BX59" s="38">
        <v>108849</v>
      </c>
      <c r="BY59" s="38">
        <v>0</v>
      </c>
      <c r="BZ59" s="38">
        <v>0</v>
      </c>
      <c r="CA59" s="38" t="s">
        <v>107</v>
      </c>
      <c r="CB59" s="38">
        <v>354675</v>
      </c>
      <c r="CC59" s="330">
        <v>0</v>
      </c>
      <c r="CD59" s="38">
        <v>0</v>
      </c>
      <c r="CE59" s="38">
        <v>0</v>
      </c>
      <c r="CF59" s="38">
        <v>0</v>
      </c>
      <c r="CG59" s="38">
        <v>0</v>
      </c>
      <c r="CH59" s="41" t="s">
        <v>113</v>
      </c>
      <c r="CI59" s="41" t="s">
        <v>113</v>
      </c>
      <c r="CJ59" s="41" t="s">
        <v>113</v>
      </c>
      <c r="CK59" s="41" t="s">
        <v>114</v>
      </c>
      <c r="CL59" s="41" t="s">
        <v>113</v>
      </c>
      <c r="CM59" s="41" t="s">
        <v>114</v>
      </c>
      <c r="CN59" s="41" t="s">
        <v>114</v>
      </c>
      <c r="CO59" s="42" t="s">
        <v>107</v>
      </c>
      <c r="CP59" s="28" t="s">
        <v>107</v>
      </c>
      <c r="CQ59" s="28" t="s">
        <v>107</v>
      </c>
      <c r="CR59" s="28" t="s">
        <v>107</v>
      </c>
      <c r="CS59" s="28" t="s">
        <v>107</v>
      </c>
      <c r="CT59" s="28" t="s">
        <v>107</v>
      </c>
      <c r="CU59" s="28" t="s">
        <v>107</v>
      </c>
      <c r="CV59" s="28" t="s">
        <v>107</v>
      </c>
      <c r="CW59" s="28" t="s">
        <v>107</v>
      </c>
      <c r="CX59" s="28" t="s">
        <v>107</v>
      </c>
      <c r="CY59" s="28" t="s">
        <v>107</v>
      </c>
      <c r="CZ59" s="28" t="s">
        <v>107</v>
      </c>
      <c r="DA59" s="28" t="s">
        <v>107</v>
      </c>
      <c r="DB59" s="28" t="s">
        <v>107</v>
      </c>
      <c r="DC59" s="28" t="s">
        <v>107</v>
      </c>
      <c r="DD59" s="332">
        <v>11794298</v>
      </c>
      <c r="DE59" s="43">
        <v>1</v>
      </c>
      <c r="DF59" s="390">
        <v>1</v>
      </c>
      <c r="DG59" s="310"/>
      <c r="DH59" s="203"/>
      <c r="DI59" s="279" t="str" cm="1">
        <f t="array" ref="DI59">+IF(AND(C59&lt;&gt;"Vehículos Eléctricos",C59&lt;&gt;"Vehículos Híbridos",AD59="PERCENTIL 50"),
     IF(VLOOKUP(_xlfn.TEXTJOIN("_",FALSE,C59:E59),BD_Perc!$A:$P,_xlfn.IFS(BD!AE59="Intervalo de precio 1",12,BD!AE59="Intervalo de precio 2",13),FALSE)&lt;=1,
     VLOOKUP(_xlfn.TEXTJOIN("_",FALSE,C59:E59),BD_Perc!$A:$P,16,FALSE),"Ok P50"),
     "Ok P30/70 ó Híbrido/Eléctrico")</f>
        <v>Ok P30/70 ó Híbrido/Eléctrico</v>
      </c>
      <c r="DJ59" s="279" t="str">
        <f t="shared" si="1"/>
        <v>Vehículos Convencionales_Automóviles_Hatchback</v>
      </c>
      <c r="DK59" s="331">
        <f t="shared" si="5"/>
        <v>80587200</v>
      </c>
      <c r="DL59" s="326"/>
    </row>
    <row r="60" spans="1:116" ht="51">
      <c r="A60" s="28">
        <v>55</v>
      </c>
      <c r="B60" s="29" t="s">
        <v>183</v>
      </c>
      <c r="C60" s="29" t="s">
        <v>0</v>
      </c>
      <c r="D60" s="29" t="s">
        <v>105</v>
      </c>
      <c r="E60" s="42" t="s">
        <v>106</v>
      </c>
      <c r="F60" s="42" t="s">
        <v>107</v>
      </c>
      <c r="G60" s="30" t="s">
        <v>222</v>
      </c>
      <c r="H60" s="42" t="s">
        <v>216</v>
      </c>
      <c r="I60" s="28">
        <v>5601191</v>
      </c>
      <c r="J60" s="28" t="s">
        <v>223</v>
      </c>
      <c r="K60" s="31" t="s">
        <v>127</v>
      </c>
      <c r="L60" s="32">
        <v>108.6</v>
      </c>
      <c r="M60" s="33" t="s">
        <v>107</v>
      </c>
      <c r="N60" s="34">
        <v>87100000</v>
      </c>
      <c r="O60" s="34">
        <f>+IFERROR(VLOOKUP(I60,Precio_Fasecolda!A:C,3,FALSE),IFERROR(VLOOKUP(I60,Precio_Fasecolda!B:C,2,FALSE),N60))</f>
        <v>87100000</v>
      </c>
      <c r="P60" s="34">
        <f t="shared" si="2"/>
        <v>0</v>
      </c>
      <c r="Q60" s="33" t="s">
        <v>107</v>
      </c>
      <c r="R60" s="28" t="s">
        <v>2415</v>
      </c>
      <c r="S60" s="28" t="s">
        <v>112</v>
      </c>
      <c r="T60" s="28" t="s">
        <v>107</v>
      </c>
      <c r="U60" s="28" t="s">
        <v>107</v>
      </c>
      <c r="V60" s="42" t="s">
        <v>107</v>
      </c>
      <c r="W60" s="28" t="s">
        <v>107</v>
      </c>
      <c r="X60" s="28" t="s">
        <v>107</v>
      </c>
      <c r="Y60" s="28" t="str">
        <f t="shared" si="3"/>
        <v>N.A.</v>
      </c>
      <c r="Z60" s="292">
        <f t="shared" si="0"/>
        <v>85183800</v>
      </c>
      <c r="AA60" s="28" cm="1">
        <f t="array" aca="1" ref="AA60" ca="1">_xlfn.IFS(DK60&lt;$DK$4,1,AND(DK60&gt;=$DK$4,DK60&lt;=$AA$4),2,DK60&gt;$AA$4,3)</f>
        <v>2</v>
      </c>
      <c r="AB60" s="28" t="s">
        <v>2335</v>
      </c>
      <c r="AC60" s="28" t="str" cm="1">
        <f t="array" ref="AC60">IF(AB60="PERCENTIL 30","",_xlfn.IFS(DK60&lt;$AC$4,1,DK60&gt;$AC$4,2))</f>
        <v/>
      </c>
      <c r="AD60" s="28" t="str">
        <f>+IFERROR(VLOOKUP(_xlfn.TEXTJOIN("_", FALSE, C60:E60), BD_Perc!$A:$O, 15, FALSE),"Segmentación no encontrada o vehículo inactivo")</f>
        <v>PERCENTIL 30-70</v>
      </c>
      <c r="AE60" s="28" t="str" cm="1">
        <f t="array" ref="AE60">_xlfn.IFS(
    AD60 = "PERCENTIL 50",
    _xlfn.IFS(
        BD!DK60 &lt; VLOOKUP(_xlfn.TEXTJOIN("_", FALSE, C60:E60), BD_Perc!$A:$O, 11, FALSE), "Intervalo de precio 1",
        BD!DK60 &gt;= VLOOKUP(_xlfn.TEXTJOIN("_", FALSE, C60:E60), BD_Perc!$A:$O, 11, FALSE), "Intervalo de precio 2"
    ),
    AD60 = "PERCENTIL 30-70",
    _xlfn.IFS(
        BD!DK60 &lt; VLOOKUP(_xlfn.TEXTJOIN("_", FALSE, C60:E60), BD_Perc!$A:$O, 6, FALSE), "Intervalo de precio 1",
        BD!DK60 &lt; VLOOKUP(_xlfn.TEXTJOIN("_", FALSE, C60:E60), BD_Perc!$A:$O, 7, FALSE), "Intervalo de precio 2",
        BD!DK60 &gt;= VLOOKUP(_xlfn.TEXTJOIN("_", FALSE, C60:E60), BD_Perc!$A:$O, 7, FALSE), "Intervalo de precio 3"
    ),
    AD60="Segmentación no encontrada o vehículo inactivo","Segmentación no encontrada o vehículo inactivo"
)</f>
        <v>Intervalo de precio 3</v>
      </c>
      <c r="AF60" s="35" t="s">
        <v>2414</v>
      </c>
      <c r="AG60" s="35" t="b">
        <f t="shared" si="4"/>
        <v>1</v>
      </c>
      <c r="AH60" s="207">
        <v>2.1999999999999999E-2</v>
      </c>
      <c r="AI60" s="207">
        <v>2.5999999999999999E-2</v>
      </c>
      <c r="AJ60" s="207">
        <v>3.1E-2</v>
      </c>
      <c r="AK60" s="207">
        <v>3.2000000000000001E-2</v>
      </c>
      <c r="AL60" s="207">
        <v>3.3000000000000002E-2</v>
      </c>
      <c r="AM60" s="207">
        <v>3.4000000000000002E-2</v>
      </c>
      <c r="AN60" s="28" t="s">
        <v>113</v>
      </c>
      <c r="AO60" s="28" t="s">
        <v>113</v>
      </c>
      <c r="AP60" s="28" t="s">
        <v>113</v>
      </c>
      <c r="AQ60" s="47">
        <v>0.05</v>
      </c>
      <c r="AR60" s="38">
        <v>8689479</v>
      </c>
      <c r="AS60" s="38">
        <v>220144</v>
      </c>
      <c r="AT60" s="38">
        <v>0</v>
      </c>
      <c r="AU60" s="38">
        <v>0</v>
      </c>
      <c r="AV60" s="38">
        <v>0</v>
      </c>
      <c r="AW60" s="38">
        <v>8438830</v>
      </c>
      <c r="AX60" s="38">
        <v>0</v>
      </c>
      <c r="AY60" s="38">
        <v>843883</v>
      </c>
      <c r="AZ60" s="38">
        <v>48920</v>
      </c>
      <c r="BA60" s="38">
        <v>0</v>
      </c>
      <c r="BB60" s="38">
        <v>0</v>
      </c>
      <c r="BC60" s="38">
        <v>0</v>
      </c>
      <c r="BD60" s="38">
        <v>0</v>
      </c>
      <c r="BE60" s="38">
        <v>0</v>
      </c>
      <c r="BF60" s="38">
        <v>0</v>
      </c>
      <c r="BG60" s="38">
        <v>2323736</v>
      </c>
      <c r="BH60" s="38">
        <v>0</v>
      </c>
      <c r="BI60" s="38">
        <v>2923015</v>
      </c>
      <c r="BJ60" s="38" t="s">
        <v>107</v>
      </c>
      <c r="BK60" s="38">
        <v>0</v>
      </c>
      <c r="BL60" s="38">
        <v>1651075</v>
      </c>
      <c r="BM60" s="38">
        <v>856113</v>
      </c>
      <c r="BN60" s="38">
        <v>1284169</v>
      </c>
      <c r="BO60" s="38">
        <v>0</v>
      </c>
      <c r="BP60" s="38">
        <v>3302151</v>
      </c>
      <c r="BQ60" s="38">
        <v>72159</v>
      </c>
      <c r="BR60" s="38" t="s">
        <v>107</v>
      </c>
      <c r="BS60" s="38">
        <v>599280</v>
      </c>
      <c r="BT60" s="38">
        <v>0</v>
      </c>
      <c r="BU60" s="38">
        <v>0</v>
      </c>
      <c r="BV60" s="38" t="s">
        <v>107</v>
      </c>
      <c r="BW60" s="38" t="s">
        <v>107</v>
      </c>
      <c r="BX60" s="38">
        <v>108849</v>
      </c>
      <c r="BY60" s="38">
        <v>0</v>
      </c>
      <c r="BZ60" s="38">
        <v>0</v>
      </c>
      <c r="CA60" s="38" t="s">
        <v>107</v>
      </c>
      <c r="CB60" s="38">
        <v>354675</v>
      </c>
      <c r="CC60" s="330">
        <v>0</v>
      </c>
      <c r="CD60" s="38">
        <v>0</v>
      </c>
      <c r="CE60" s="38">
        <v>0</v>
      </c>
      <c r="CF60" s="38">
        <v>0</v>
      </c>
      <c r="CG60" s="38">
        <v>0</v>
      </c>
      <c r="CH60" s="41" t="s">
        <v>113</v>
      </c>
      <c r="CI60" s="41" t="s">
        <v>113</v>
      </c>
      <c r="CJ60" s="41" t="s">
        <v>113</v>
      </c>
      <c r="CK60" s="41" t="s">
        <v>113</v>
      </c>
      <c r="CL60" s="41" t="s">
        <v>113</v>
      </c>
      <c r="CM60" s="41" t="s">
        <v>114</v>
      </c>
      <c r="CN60" s="41" t="s">
        <v>114</v>
      </c>
      <c r="CO60" s="42" t="s">
        <v>107</v>
      </c>
      <c r="CP60" s="28" t="s">
        <v>107</v>
      </c>
      <c r="CQ60" s="28" t="s">
        <v>107</v>
      </c>
      <c r="CR60" s="28" t="s">
        <v>107</v>
      </c>
      <c r="CS60" s="28" t="s">
        <v>107</v>
      </c>
      <c r="CT60" s="28" t="s">
        <v>107</v>
      </c>
      <c r="CU60" s="28" t="s">
        <v>107</v>
      </c>
      <c r="CV60" s="28" t="s">
        <v>107</v>
      </c>
      <c r="CW60" s="28" t="s">
        <v>107</v>
      </c>
      <c r="CX60" s="28" t="s">
        <v>107</v>
      </c>
      <c r="CY60" s="28" t="s">
        <v>107</v>
      </c>
      <c r="CZ60" s="28" t="s">
        <v>107</v>
      </c>
      <c r="DA60" s="28" t="s">
        <v>107</v>
      </c>
      <c r="DB60" s="28" t="s">
        <v>107</v>
      </c>
      <c r="DC60" s="28" t="s">
        <v>107</v>
      </c>
      <c r="DD60" s="332">
        <v>11794298</v>
      </c>
      <c r="DE60" s="43">
        <v>1</v>
      </c>
      <c r="DF60" s="390">
        <v>1</v>
      </c>
      <c r="DG60" s="310"/>
      <c r="DH60" s="203"/>
      <c r="DI60" s="279" t="str" cm="1">
        <f t="array" ref="DI60">+IF(AND(C60&lt;&gt;"Vehículos Eléctricos",C60&lt;&gt;"Vehículos Híbridos",AD60="PERCENTIL 50"),
     IF(VLOOKUP(_xlfn.TEXTJOIN("_",FALSE,C60:E60),BD_Perc!$A:$P,_xlfn.IFS(BD!AE60="Intervalo de precio 1",12,BD!AE60="Intervalo de precio 2",13),FALSE)&lt;=1,
     VLOOKUP(_xlfn.TEXTJOIN("_",FALSE,C60:E60),BD_Perc!$A:$P,16,FALSE),"Ok P50"),
     "Ok P30/70 ó Híbrido/Eléctrico")</f>
        <v>Ok P30/70 ó Híbrido/Eléctrico</v>
      </c>
      <c r="DJ60" s="279" t="str">
        <f t="shared" si="1"/>
        <v>Vehículos Convencionales_Automóviles_Hatchback</v>
      </c>
      <c r="DK60" s="331">
        <f t="shared" si="5"/>
        <v>85183800</v>
      </c>
      <c r="DL60" s="326"/>
    </row>
    <row r="61" spans="1:116" ht="51">
      <c r="A61" s="28">
        <v>56</v>
      </c>
      <c r="B61" s="29" t="s">
        <v>183</v>
      </c>
      <c r="C61" s="29" t="s">
        <v>0</v>
      </c>
      <c r="D61" s="29" t="s">
        <v>105</v>
      </c>
      <c r="E61" s="42" t="s">
        <v>106</v>
      </c>
      <c r="F61" s="42" t="s">
        <v>107</v>
      </c>
      <c r="G61" s="30" t="s">
        <v>222</v>
      </c>
      <c r="H61" s="42" t="s">
        <v>216</v>
      </c>
      <c r="I61" s="28">
        <v>5601192</v>
      </c>
      <c r="J61" s="28" t="s">
        <v>224</v>
      </c>
      <c r="K61" s="31" t="s">
        <v>127</v>
      </c>
      <c r="L61" s="32">
        <v>108.6</v>
      </c>
      <c r="M61" s="33" t="s">
        <v>107</v>
      </c>
      <c r="N61" s="34">
        <v>86300000</v>
      </c>
      <c r="O61" s="34">
        <f>+IFERROR(VLOOKUP(I61,Precio_Fasecolda!A:C,3,FALSE),IFERROR(VLOOKUP(I61,Precio_Fasecolda!B:C,2,FALSE),N61))</f>
        <v>86300000</v>
      </c>
      <c r="P61" s="34">
        <f t="shared" si="2"/>
        <v>0</v>
      </c>
      <c r="Q61" s="33" t="s">
        <v>107</v>
      </c>
      <c r="R61" s="28" t="s">
        <v>130</v>
      </c>
      <c r="S61" s="28" t="s">
        <v>112</v>
      </c>
      <c r="T61" s="28" t="s">
        <v>107</v>
      </c>
      <c r="U61" s="28" t="s">
        <v>107</v>
      </c>
      <c r="V61" s="42" t="s">
        <v>107</v>
      </c>
      <c r="W61" s="28" t="s">
        <v>107</v>
      </c>
      <c r="X61" s="28" t="s">
        <v>107</v>
      </c>
      <c r="Y61" s="28" t="str">
        <f t="shared" si="3"/>
        <v>N.A.</v>
      </c>
      <c r="Z61" s="292">
        <f t="shared" si="0"/>
        <v>84401400</v>
      </c>
      <c r="AA61" s="28" cm="1">
        <f t="array" aca="1" ref="AA61" ca="1">_xlfn.IFS(DK61&lt;$DK$4,1,AND(DK61&gt;=$DK$4,DK61&lt;=$AA$4),2,DK61&gt;$AA$4,3)</f>
        <v>2</v>
      </c>
      <c r="AB61" s="28" t="s">
        <v>2335</v>
      </c>
      <c r="AC61" s="28" t="str" cm="1">
        <f t="array" ref="AC61">IF(AB61="PERCENTIL 30","",_xlfn.IFS(DK61&lt;$AC$4,1,DK61&gt;$AC$4,2))</f>
        <v/>
      </c>
      <c r="AD61" s="28" t="str">
        <f>+IFERROR(VLOOKUP(_xlfn.TEXTJOIN("_", FALSE, C61:E61), BD_Perc!$A:$O, 15, FALSE),"Segmentación no encontrada o vehículo inactivo")</f>
        <v>PERCENTIL 30-70</v>
      </c>
      <c r="AE61" s="28" t="str" cm="1">
        <f t="array" ref="AE61">_xlfn.IFS(
    AD61 = "PERCENTIL 50",
    _xlfn.IFS(
        BD!DK61 &lt; VLOOKUP(_xlfn.TEXTJOIN("_", FALSE, C61:E61), BD_Perc!$A:$O, 11, FALSE), "Intervalo de precio 1",
        BD!DK61 &gt;= VLOOKUP(_xlfn.TEXTJOIN("_", FALSE, C61:E61), BD_Perc!$A:$O, 11, FALSE), "Intervalo de precio 2"
    ),
    AD61 = "PERCENTIL 30-70",
    _xlfn.IFS(
        BD!DK61 &lt; VLOOKUP(_xlfn.TEXTJOIN("_", FALSE, C61:E61), BD_Perc!$A:$O, 6, FALSE), "Intervalo de precio 1",
        BD!DK61 &lt; VLOOKUP(_xlfn.TEXTJOIN("_", FALSE, C61:E61), BD_Perc!$A:$O, 7, FALSE), "Intervalo de precio 2",
        BD!DK61 &gt;= VLOOKUP(_xlfn.TEXTJOIN("_", FALSE, C61:E61), BD_Perc!$A:$O, 7, FALSE), "Intervalo de precio 3"
    ),
    AD61="Segmentación no encontrada o vehículo inactivo","Segmentación no encontrada o vehículo inactivo"
)</f>
        <v>Intervalo de precio 3</v>
      </c>
      <c r="AF61" s="35" t="s">
        <v>2414</v>
      </c>
      <c r="AG61" s="35" t="b">
        <f t="shared" si="4"/>
        <v>1</v>
      </c>
      <c r="AH61" s="207">
        <v>2.1999999999999999E-2</v>
      </c>
      <c r="AI61" s="207">
        <v>2.5999999999999999E-2</v>
      </c>
      <c r="AJ61" s="207">
        <v>3.1E-2</v>
      </c>
      <c r="AK61" s="207">
        <v>3.2000000000000001E-2</v>
      </c>
      <c r="AL61" s="207">
        <v>3.3000000000000002E-2</v>
      </c>
      <c r="AM61" s="207">
        <v>3.4000000000000002E-2</v>
      </c>
      <c r="AN61" s="28" t="s">
        <v>113</v>
      </c>
      <c r="AO61" s="28" t="s">
        <v>113</v>
      </c>
      <c r="AP61" s="28" t="s">
        <v>113</v>
      </c>
      <c r="AQ61" s="47">
        <v>0.05</v>
      </c>
      <c r="AR61" s="38">
        <v>8689479</v>
      </c>
      <c r="AS61" s="38">
        <v>220144</v>
      </c>
      <c r="AT61" s="38">
        <v>0</v>
      </c>
      <c r="AU61" s="38">
        <v>0</v>
      </c>
      <c r="AV61" s="38">
        <v>0</v>
      </c>
      <c r="AW61" s="38">
        <v>8438830</v>
      </c>
      <c r="AX61" s="38">
        <v>0</v>
      </c>
      <c r="AY61" s="38">
        <v>843883</v>
      </c>
      <c r="AZ61" s="38">
        <v>48920</v>
      </c>
      <c r="BA61" s="38">
        <v>0</v>
      </c>
      <c r="BB61" s="38">
        <v>0</v>
      </c>
      <c r="BC61" s="38">
        <v>0</v>
      </c>
      <c r="BD61" s="38">
        <v>0</v>
      </c>
      <c r="BE61" s="38">
        <v>0</v>
      </c>
      <c r="BF61" s="38">
        <v>0</v>
      </c>
      <c r="BG61" s="38">
        <v>2323736</v>
      </c>
      <c r="BH61" s="38">
        <v>0</v>
      </c>
      <c r="BI61" s="38">
        <v>2923015</v>
      </c>
      <c r="BJ61" s="38" t="s">
        <v>107</v>
      </c>
      <c r="BK61" s="38">
        <v>0</v>
      </c>
      <c r="BL61" s="38">
        <v>1651075</v>
      </c>
      <c r="BM61" s="38">
        <v>856113</v>
      </c>
      <c r="BN61" s="38">
        <v>1284169</v>
      </c>
      <c r="BO61" s="38">
        <v>0</v>
      </c>
      <c r="BP61" s="38">
        <v>3302151</v>
      </c>
      <c r="BQ61" s="38">
        <v>72159</v>
      </c>
      <c r="BR61" s="38" t="s">
        <v>107</v>
      </c>
      <c r="BS61" s="38">
        <v>599280</v>
      </c>
      <c r="BT61" s="38">
        <v>0</v>
      </c>
      <c r="BU61" s="38">
        <v>0</v>
      </c>
      <c r="BV61" s="38" t="s">
        <v>107</v>
      </c>
      <c r="BW61" s="38" t="s">
        <v>107</v>
      </c>
      <c r="BX61" s="38">
        <v>108849</v>
      </c>
      <c r="BY61" s="38">
        <v>0</v>
      </c>
      <c r="BZ61" s="38">
        <v>0</v>
      </c>
      <c r="CA61" s="38" t="s">
        <v>107</v>
      </c>
      <c r="CB61" s="38">
        <v>354675</v>
      </c>
      <c r="CC61" s="330">
        <v>0</v>
      </c>
      <c r="CD61" s="38">
        <v>0</v>
      </c>
      <c r="CE61" s="38">
        <v>0</v>
      </c>
      <c r="CF61" s="38">
        <v>0</v>
      </c>
      <c r="CG61" s="38">
        <v>0</v>
      </c>
      <c r="CH61" s="41" t="s">
        <v>113</v>
      </c>
      <c r="CI61" s="41" t="s">
        <v>113</v>
      </c>
      <c r="CJ61" s="41" t="s">
        <v>113</v>
      </c>
      <c r="CK61" s="41" t="s">
        <v>113</v>
      </c>
      <c r="CL61" s="41" t="s">
        <v>113</v>
      </c>
      <c r="CM61" s="41" t="s">
        <v>114</v>
      </c>
      <c r="CN61" s="41" t="s">
        <v>114</v>
      </c>
      <c r="CO61" s="42" t="s">
        <v>107</v>
      </c>
      <c r="CP61" s="28" t="s">
        <v>107</v>
      </c>
      <c r="CQ61" s="28" t="s">
        <v>107</v>
      </c>
      <c r="CR61" s="28" t="s">
        <v>107</v>
      </c>
      <c r="CS61" s="28" t="s">
        <v>107</v>
      </c>
      <c r="CT61" s="28" t="s">
        <v>107</v>
      </c>
      <c r="CU61" s="28" t="s">
        <v>107</v>
      </c>
      <c r="CV61" s="28" t="s">
        <v>107</v>
      </c>
      <c r="CW61" s="28" t="s">
        <v>107</v>
      </c>
      <c r="CX61" s="28" t="s">
        <v>107</v>
      </c>
      <c r="CY61" s="28" t="s">
        <v>107</v>
      </c>
      <c r="CZ61" s="28" t="s">
        <v>107</v>
      </c>
      <c r="DA61" s="28" t="s">
        <v>107</v>
      </c>
      <c r="DB61" s="28" t="s">
        <v>107</v>
      </c>
      <c r="DC61" s="28" t="s">
        <v>107</v>
      </c>
      <c r="DD61" s="332">
        <v>11794298</v>
      </c>
      <c r="DE61" s="43">
        <v>1</v>
      </c>
      <c r="DF61" s="390">
        <v>1</v>
      </c>
      <c r="DG61" s="310"/>
      <c r="DH61" s="203"/>
      <c r="DI61" s="279" t="str" cm="1">
        <f t="array" ref="DI61">+IF(AND(C61&lt;&gt;"Vehículos Eléctricos",C61&lt;&gt;"Vehículos Híbridos",AD61="PERCENTIL 50"),
     IF(VLOOKUP(_xlfn.TEXTJOIN("_",FALSE,C61:E61),BD_Perc!$A:$P,_xlfn.IFS(BD!AE61="Intervalo de precio 1",12,BD!AE61="Intervalo de precio 2",13),FALSE)&lt;=1,
     VLOOKUP(_xlfn.TEXTJOIN("_",FALSE,C61:E61),BD_Perc!$A:$P,16,FALSE),"Ok P50"),
     "Ok P30/70 ó Híbrido/Eléctrico")</f>
        <v>Ok P30/70 ó Híbrido/Eléctrico</v>
      </c>
      <c r="DJ61" s="279" t="str">
        <f t="shared" si="1"/>
        <v>Vehículos Convencionales_Automóviles_Hatchback</v>
      </c>
      <c r="DK61" s="331">
        <f t="shared" si="5"/>
        <v>84401400</v>
      </c>
      <c r="DL61" s="326"/>
    </row>
    <row r="62" spans="1:116" ht="51">
      <c r="A62" s="28">
        <v>57</v>
      </c>
      <c r="B62" s="29" t="s">
        <v>183</v>
      </c>
      <c r="C62" s="29" t="s">
        <v>0</v>
      </c>
      <c r="D62" s="29" t="s">
        <v>105</v>
      </c>
      <c r="E62" s="42" t="s">
        <v>106</v>
      </c>
      <c r="F62" s="42" t="s">
        <v>107</v>
      </c>
      <c r="G62" s="30" t="s">
        <v>225</v>
      </c>
      <c r="H62" s="42" t="s">
        <v>216</v>
      </c>
      <c r="I62" s="28">
        <v>5601193</v>
      </c>
      <c r="J62" s="28" t="s">
        <v>226</v>
      </c>
      <c r="K62" s="31" t="s">
        <v>127</v>
      </c>
      <c r="L62" s="32">
        <v>108.6</v>
      </c>
      <c r="M62" s="33" t="s">
        <v>107</v>
      </c>
      <c r="N62" s="34">
        <v>91000000</v>
      </c>
      <c r="O62" s="34">
        <f>+IFERROR(VLOOKUP(I62,Precio_Fasecolda!A:C,3,FALSE),IFERROR(VLOOKUP(I62,Precio_Fasecolda!B:C,2,FALSE),N62))</f>
        <v>91000000</v>
      </c>
      <c r="P62" s="34">
        <f t="shared" si="2"/>
        <v>0</v>
      </c>
      <c r="Q62" s="33" t="s">
        <v>107</v>
      </c>
      <c r="R62" s="28" t="s">
        <v>130</v>
      </c>
      <c r="S62" s="28" t="s">
        <v>112</v>
      </c>
      <c r="T62" s="28" t="s">
        <v>107</v>
      </c>
      <c r="U62" s="28" t="s">
        <v>107</v>
      </c>
      <c r="V62" s="42" t="s">
        <v>107</v>
      </c>
      <c r="W62" s="28" t="s">
        <v>107</v>
      </c>
      <c r="X62" s="28" t="s">
        <v>107</v>
      </c>
      <c r="Y62" s="28" t="str">
        <f t="shared" si="3"/>
        <v>N.A.</v>
      </c>
      <c r="Z62" s="292">
        <f t="shared" si="0"/>
        <v>88998000</v>
      </c>
      <c r="AA62" s="28" cm="1">
        <f t="array" aca="1" ref="AA62" ca="1">_xlfn.IFS(DK62&lt;$DK$4,1,AND(DK62&gt;=$DK$4,DK62&lt;=$AA$4),2,DK62&gt;$AA$4,3)</f>
        <v>2</v>
      </c>
      <c r="AB62" s="28" t="s">
        <v>2335</v>
      </c>
      <c r="AC62" s="28" t="str" cm="1">
        <f t="array" ref="AC62">IF(AB62="PERCENTIL 30","",_xlfn.IFS(DK62&lt;$AC$4,1,DK62&gt;$AC$4,2))</f>
        <v/>
      </c>
      <c r="AD62" s="28" t="str">
        <f>+IFERROR(VLOOKUP(_xlfn.TEXTJOIN("_", FALSE, C62:E62), BD_Perc!$A:$O, 15, FALSE),"Segmentación no encontrada o vehículo inactivo")</f>
        <v>PERCENTIL 30-70</v>
      </c>
      <c r="AE62" s="28" t="str" cm="1">
        <f t="array" ref="AE62">_xlfn.IFS(
    AD62 = "PERCENTIL 50",
    _xlfn.IFS(
        BD!DK62 &lt; VLOOKUP(_xlfn.TEXTJOIN("_", FALSE, C62:E62), BD_Perc!$A:$O, 11, FALSE), "Intervalo de precio 1",
        BD!DK62 &gt;= VLOOKUP(_xlfn.TEXTJOIN("_", FALSE, C62:E62), BD_Perc!$A:$O, 11, FALSE), "Intervalo de precio 2"
    ),
    AD62 = "PERCENTIL 30-70",
    _xlfn.IFS(
        BD!DK62 &lt; VLOOKUP(_xlfn.TEXTJOIN("_", FALSE, C62:E62), BD_Perc!$A:$O, 6, FALSE), "Intervalo de precio 1",
        BD!DK62 &lt; VLOOKUP(_xlfn.TEXTJOIN("_", FALSE, C62:E62), BD_Perc!$A:$O, 7, FALSE), "Intervalo de precio 2",
        BD!DK62 &gt;= VLOOKUP(_xlfn.TEXTJOIN("_", FALSE, C62:E62), BD_Perc!$A:$O, 7, FALSE), "Intervalo de precio 3"
    ),
    AD62="Segmentación no encontrada o vehículo inactivo","Segmentación no encontrada o vehículo inactivo"
)</f>
        <v>Intervalo de precio 3</v>
      </c>
      <c r="AF62" s="35" t="s">
        <v>2414</v>
      </c>
      <c r="AG62" s="35" t="b">
        <f t="shared" si="4"/>
        <v>1</v>
      </c>
      <c r="AH62" s="207">
        <v>2.1999999999999999E-2</v>
      </c>
      <c r="AI62" s="207">
        <v>2.5999999999999999E-2</v>
      </c>
      <c r="AJ62" s="207">
        <v>3.1E-2</v>
      </c>
      <c r="AK62" s="207">
        <v>3.2000000000000001E-2</v>
      </c>
      <c r="AL62" s="207">
        <v>3.3000000000000002E-2</v>
      </c>
      <c r="AM62" s="207">
        <v>3.4000000000000002E-2</v>
      </c>
      <c r="AN62" s="28" t="s">
        <v>113</v>
      </c>
      <c r="AO62" s="28" t="s">
        <v>113</v>
      </c>
      <c r="AP62" s="28" t="s">
        <v>113</v>
      </c>
      <c r="AQ62" s="47">
        <v>0.05</v>
      </c>
      <c r="AR62" s="38">
        <v>8689479</v>
      </c>
      <c r="AS62" s="38">
        <v>220144</v>
      </c>
      <c r="AT62" s="38">
        <v>0</v>
      </c>
      <c r="AU62" s="38">
        <v>0</v>
      </c>
      <c r="AV62" s="38">
        <v>0</v>
      </c>
      <c r="AW62" s="38">
        <v>8438830</v>
      </c>
      <c r="AX62" s="38">
        <v>0</v>
      </c>
      <c r="AY62" s="38">
        <v>0</v>
      </c>
      <c r="AZ62" s="38">
        <v>48920</v>
      </c>
      <c r="BA62" s="38">
        <v>0</v>
      </c>
      <c r="BB62" s="38">
        <v>0</v>
      </c>
      <c r="BC62" s="38">
        <v>0</v>
      </c>
      <c r="BD62" s="38">
        <v>0</v>
      </c>
      <c r="BE62" s="38">
        <v>0</v>
      </c>
      <c r="BF62" s="38">
        <v>0</v>
      </c>
      <c r="BG62" s="38">
        <v>0</v>
      </c>
      <c r="BH62" s="38">
        <v>0</v>
      </c>
      <c r="BI62" s="38">
        <v>2923015</v>
      </c>
      <c r="BJ62" s="38" t="s">
        <v>107</v>
      </c>
      <c r="BK62" s="38">
        <v>0</v>
      </c>
      <c r="BL62" s="38">
        <v>1651075</v>
      </c>
      <c r="BM62" s="38">
        <v>856113</v>
      </c>
      <c r="BN62" s="38">
        <v>1284169</v>
      </c>
      <c r="BO62" s="38">
        <v>0</v>
      </c>
      <c r="BP62" s="38">
        <v>3302151</v>
      </c>
      <c r="BQ62" s="38">
        <v>72159</v>
      </c>
      <c r="BR62" s="38" t="s">
        <v>107</v>
      </c>
      <c r="BS62" s="38">
        <v>599280</v>
      </c>
      <c r="BT62" s="38">
        <v>0</v>
      </c>
      <c r="BU62" s="38">
        <v>0</v>
      </c>
      <c r="BV62" s="38" t="s">
        <v>107</v>
      </c>
      <c r="BW62" s="38" t="s">
        <v>107</v>
      </c>
      <c r="BX62" s="38">
        <v>108849</v>
      </c>
      <c r="BY62" s="38">
        <v>0</v>
      </c>
      <c r="BZ62" s="38">
        <v>0</v>
      </c>
      <c r="CA62" s="38" t="s">
        <v>107</v>
      </c>
      <c r="CB62" s="38">
        <v>354675</v>
      </c>
      <c r="CC62" s="330">
        <v>0</v>
      </c>
      <c r="CD62" s="38">
        <v>0</v>
      </c>
      <c r="CE62" s="38">
        <v>0</v>
      </c>
      <c r="CF62" s="38">
        <v>0</v>
      </c>
      <c r="CG62" s="38">
        <v>0</v>
      </c>
      <c r="CH62" s="41" t="s">
        <v>113</v>
      </c>
      <c r="CI62" s="41" t="s">
        <v>113</v>
      </c>
      <c r="CJ62" s="41" t="s">
        <v>113</v>
      </c>
      <c r="CK62" s="41" t="s">
        <v>113</v>
      </c>
      <c r="CL62" s="41" t="s">
        <v>113</v>
      </c>
      <c r="CM62" s="41" t="s">
        <v>114</v>
      </c>
      <c r="CN62" s="41" t="s">
        <v>114</v>
      </c>
      <c r="CO62" s="42" t="s">
        <v>107</v>
      </c>
      <c r="CP62" s="28" t="s">
        <v>107</v>
      </c>
      <c r="CQ62" s="28" t="s">
        <v>107</v>
      </c>
      <c r="CR62" s="28" t="s">
        <v>107</v>
      </c>
      <c r="CS62" s="28" t="s">
        <v>107</v>
      </c>
      <c r="CT62" s="28" t="s">
        <v>107</v>
      </c>
      <c r="CU62" s="28" t="s">
        <v>107</v>
      </c>
      <c r="CV62" s="28" t="s">
        <v>107</v>
      </c>
      <c r="CW62" s="28" t="s">
        <v>107</v>
      </c>
      <c r="CX62" s="28" t="s">
        <v>107</v>
      </c>
      <c r="CY62" s="28" t="s">
        <v>107</v>
      </c>
      <c r="CZ62" s="28" t="s">
        <v>107</v>
      </c>
      <c r="DA62" s="28" t="s">
        <v>107</v>
      </c>
      <c r="DB62" s="28" t="s">
        <v>107</v>
      </c>
      <c r="DC62" s="28" t="s">
        <v>107</v>
      </c>
      <c r="DD62" s="332">
        <v>11794298</v>
      </c>
      <c r="DE62" s="43">
        <v>1</v>
      </c>
      <c r="DF62" s="390">
        <v>1</v>
      </c>
      <c r="DG62" s="310"/>
      <c r="DH62" s="203"/>
      <c r="DI62" s="279" t="str" cm="1">
        <f t="array" ref="DI62">+IF(AND(C62&lt;&gt;"Vehículos Eléctricos",C62&lt;&gt;"Vehículos Híbridos",AD62="PERCENTIL 50"),
     IF(VLOOKUP(_xlfn.TEXTJOIN("_",FALSE,C62:E62),BD_Perc!$A:$P,_xlfn.IFS(BD!AE62="Intervalo de precio 1",12,BD!AE62="Intervalo de precio 2",13),FALSE)&lt;=1,
     VLOOKUP(_xlfn.TEXTJOIN("_",FALSE,C62:E62),BD_Perc!$A:$P,16,FALSE),"Ok P50"),
     "Ok P30/70 ó Híbrido/Eléctrico")</f>
        <v>Ok P30/70 ó Híbrido/Eléctrico</v>
      </c>
      <c r="DJ62" s="279" t="str">
        <f t="shared" si="1"/>
        <v>Vehículos Convencionales_Automóviles_Hatchback</v>
      </c>
      <c r="DK62" s="331">
        <f t="shared" si="5"/>
        <v>88998000</v>
      </c>
      <c r="DL62" s="326"/>
    </row>
    <row r="63" spans="1:116" ht="51">
      <c r="A63" s="28">
        <v>58</v>
      </c>
      <c r="B63" s="29" t="s">
        <v>183</v>
      </c>
      <c r="C63" s="29" t="s">
        <v>0</v>
      </c>
      <c r="D63" s="29" t="s">
        <v>105</v>
      </c>
      <c r="E63" s="42" t="s">
        <v>2380</v>
      </c>
      <c r="F63" s="42" t="s">
        <v>107</v>
      </c>
      <c r="G63" s="30" t="s">
        <v>227</v>
      </c>
      <c r="H63" s="42" t="s">
        <v>216</v>
      </c>
      <c r="I63" s="28">
        <v>5601194</v>
      </c>
      <c r="J63" s="28" t="s">
        <v>228</v>
      </c>
      <c r="K63" s="31" t="s">
        <v>127</v>
      </c>
      <c r="L63" s="32">
        <v>108.6</v>
      </c>
      <c r="M63" s="33" t="s">
        <v>107</v>
      </c>
      <c r="N63" s="34">
        <v>63800000</v>
      </c>
      <c r="O63" s="34">
        <f>+IFERROR(VLOOKUP(I63,Precio_Fasecolda!A:C,3,FALSE),IFERROR(VLOOKUP(I63,Precio_Fasecolda!B:C,2,FALSE),N63))</f>
        <v>63800000</v>
      </c>
      <c r="P63" s="34">
        <f t="shared" si="2"/>
        <v>0</v>
      </c>
      <c r="Q63" s="33" t="s">
        <v>107</v>
      </c>
      <c r="R63" s="28" t="s">
        <v>2415</v>
      </c>
      <c r="S63" s="28" t="s">
        <v>112</v>
      </c>
      <c r="T63" s="28" t="s">
        <v>107</v>
      </c>
      <c r="U63" s="28" t="s">
        <v>107</v>
      </c>
      <c r="V63" s="42" t="s">
        <v>107</v>
      </c>
      <c r="W63" s="28" t="s">
        <v>107</v>
      </c>
      <c r="X63" s="28" t="s">
        <v>107</v>
      </c>
      <c r="Y63" s="28" t="str">
        <f t="shared" si="3"/>
        <v>N.A.</v>
      </c>
      <c r="Z63" s="292">
        <f t="shared" si="0"/>
        <v>62396400</v>
      </c>
      <c r="AA63" s="28" cm="1">
        <f t="array" aca="1" ref="AA63" ca="1">_xlfn.IFS(DK63&lt;$DK$4,1,AND(DK63&gt;=$DK$4,DK63&lt;=$AA$4),2,DK63&gt;$AA$4,3)</f>
        <v>2</v>
      </c>
      <c r="AB63" s="28">
        <v>0</v>
      </c>
      <c r="AC63" s="28" cm="1">
        <f t="array" aca="1" ref="AC63" ca="1">IF(AB63="PERCENTIL 30","",_xlfn.IFS(DK63&lt;$AC$4,1,DK63&gt;$AC$4,2))</f>
        <v>1</v>
      </c>
      <c r="AD63" s="28" t="str">
        <f>+IFERROR(VLOOKUP(_xlfn.TEXTJOIN("_", FALSE, C63:E63), BD_Perc!$A:$O, 15, FALSE),"Segmentación no encontrada o vehículo inactivo")</f>
        <v>PERCENTIL 30-70</v>
      </c>
      <c r="AE63" s="28" t="str" cm="1">
        <f t="array" ref="AE63">_xlfn.IFS(
    AD63 = "PERCENTIL 50",
    _xlfn.IFS(
        BD!DK63 &lt; VLOOKUP(_xlfn.TEXTJOIN("_", FALSE, C63:E63), BD_Perc!$A:$O, 11, FALSE), "Intervalo de precio 1",
        BD!DK63 &gt;= VLOOKUP(_xlfn.TEXTJOIN("_", FALSE, C63:E63), BD_Perc!$A:$O, 11, FALSE), "Intervalo de precio 2"
    ),
    AD63 = "PERCENTIL 30-70",
    _xlfn.IFS(
        BD!DK63 &lt; VLOOKUP(_xlfn.TEXTJOIN("_", FALSE, C63:E63), BD_Perc!$A:$O, 6, FALSE), "Intervalo de precio 1",
        BD!DK63 &lt; VLOOKUP(_xlfn.TEXTJOIN("_", FALSE, C63:E63), BD_Perc!$A:$O, 7, FALSE), "Intervalo de precio 2",
        BD!DK63 &gt;= VLOOKUP(_xlfn.TEXTJOIN("_", FALSE, C63:E63), BD_Perc!$A:$O, 7, FALSE), "Intervalo de precio 3"
    ),
    AD63="Segmentación no encontrada o vehículo inactivo","Segmentación no encontrada o vehículo inactivo"
)</f>
        <v>Intervalo de precio 1</v>
      </c>
      <c r="AF63" s="35" t="s">
        <v>2412</v>
      </c>
      <c r="AG63" s="35" t="b">
        <f t="shared" si="4"/>
        <v>1</v>
      </c>
      <c r="AH63" s="207">
        <v>2.1999999999999999E-2</v>
      </c>
      <c r="AI63" s="207">
        <v>2.5999999999999999E-2</v>
      </c>
      <c r="AJ63" s="207">
        <v>3.1E-2</v>
      </c>
      <c r="AK63" s="207">
        <v>3.2000000000000001E-2</v>
      </c>
      <c r="AL63" s="207">
        <v>3.3000000000000002E-2</v>
      </c>
      <c r="AM63" s="207">
        <v>3.4000000000000002E-2</v>
      </c>
      <c r="AN63" s="28" t="s">
        <v>113</v>
      </c>
      <c r="AO63" s="28" t="s">
        <v>113</v>
      </c>
      <c r="AP63" s="28" t="s">
        <v>113</v>
      </c>
      <c r="AQ63" s="47">
        <v>0.05</v>
      </c>
      <c r="AR63" s="38">
        <v>8689479</v>
      </c>
      <c r="AS63" s="38">
        <v>220144</v>
      </c>
      <c r="AT63" s="38">
        <v>0</v>
      </c>
      <c r="AU63" s="38">
        <v>0</v>
      </c>
      <c r="AV63" s="38">
        <v>0</v>
      </c>
      <c r="AW63" s="38">
        <v>8438830</v>
      </c>
      <c r="AX63" s="38">
        <v>0</v>
      </c>
      <c r="AY63" s="38">
        <v>428056</v>
      </c>
      <c r="AZ63" s="38">
        <v>48920</v>
      </c>
      <c r="BA63" s="38">
        <v>0</v>
      </c>
      <c r="BB63" s="38">
        <v>0</v>
      </c>
      <c r="BC63" s="38">
        <v>0</v>
      </c>
      <c r="BD63" s="38">
        <v>0</v>
      </c>
      <c r="BE63" s="38">
        <v>0</v>
      </c>
      <c r="BF63" s="38">
        <v>0</v>
      </c>
      <c r="BG63" s="38">
        <v>2323736</v>
      </c>
      <c r="BH63" s="38">
        <v>0</v>
      </c>
      <c r="BI63" s="38">
        <v>2923015</v>
      </c>
      <c r="BJ63" s="38" t="s">
        <v>107</v>
      </c>
      <c r="BK63" s="38">
        <v>0</v>
      </c>
      <c r="BL63" s="38">
        <v>1651075</v>
      </c>
      <c r="BM63" s="38">
        <v>856113</v>
      </c>
      <c r="BN63" s="38">
        <v>1284169</v>
      </c>
      <c r="BO63" s="38">
        <v>0</v>
      </c>
      <c r="BP63" s="38">
        <v>3167619</v>
      </c>
      <c r="BQ63" s="38">
        <v>72159</v>
      </c>
      <c r="BR63" s="38" t="s">
        <v>107</v>
      </c>
      <c r="BS63" s="38">
        <v>599280</v>
      </c>
      <c r="BT63" s="38">
        <v>0</v>
      </c>
      <c r="BU63" s="38">
        <v>0</v>
      </c>
      <c r="BV63" s="38" t="s">
        <v>107</v>
      </c>
      <c r="BW63" s="38" t="s">
        <v>107</v>
      </c>
      <c r="BX63" s="38">
        <v>108849</v>
      </c>
      <c r="BY63" s="38">
        <v>0</v>
      </c>
      <c r="BZ63" s="38">
        <v>0</v>
      </c>
      <c r="CA63" s="38" t="s">
        <v>107</v>
      </c>
      <c r="CB63" s="38">
        <v>354675</v>
      </c>
      <c r="CC63" s="330">
        <v>0</v>
      </c>
      <c r="CD63" s="38">
        <v>0</v>
      </c>
      <c r="CE63" s="38">
        <v>0</v>
      </c>
      <c r="CF63" s="38">
        <v>0</v>
      </c>
      <c r="CG63" s="38">
        <v>0</v>
      </c>
      <c r="CH63" s="41" t="s">
        <v>113</v>
      </c>
      <c r="CI63" s="41" t="s">
        <v>113</v>
      </c>
      <c r="CJ63" s="41" t="s">
        <v>113</v>
      </c>
      <c r="CK63" s="41" t="s">
        <v>114</v>
      </c>
      <c r="CL63" s="41" t="s">
        <v>113</v>
      </c>
      <c r="CM63" s="41" t="s">
        <v>114</v>
      </c>
      <c r="CN63" s="41" t="s">
        <v>114</v>
      </c>
      <c r="CO63" s="42" t="s">
        <v>107</v>
      </c>
      <c r="CP63" s="28" t="s">
        <v>107</v>
      </c>
      <c r="CQ63" s="28" t="s">
        <v>107</v>
      </c>
      <c r="CR63" s="28" t="s">
        <v>107</v>
      </c>
      <c r="CS63" s="28" t="s">
        <v>107</v>
      </c>
      <c r="CT63" s="28" t="s">
        <v>107</v>
      </c>
      <c r="CU63" s="28" t="s">
        <v>107</v>
      </c>
      <c r="CV63" s="28" t="s">
        <v>107</v>
      </c>
      <c r="CW63" s="28" t="s">
        <v>107</v>
      </c>
      <c r="CX63" s="28" t="s">
        <v>107</v>
      </c>
      <c r="CY63" s="28" t="s">
        <v>107</v>
      </c>
      <c r="CZ63" s="28" t="s">
        <v>107</v>
      </c>
      <c r="DA63" s="28" t="s">
        <v>107</v>
      </c>
      <c r="DB63" s="28" t="s">
        <v>107</v>
      </c>
      <c r="DC63" s="28" t="s">
        <v>107</v>
      </c>
      <c r="DD63" s="332">
        <v>11794298</v>
      </c>
      <c r="DE63" s="43">
        <v>1</v>
      </c>
      <c r="DF63" s="390">
        <v>1</v>
      </c>
      <c r="DG63" s="310"/>
      <c r="DH63" s="203"/>
      <c r="DI63" s="279" t="str" cm="1">
        <f t="array" ref="DI63">+IF(AND(C63&lt;&gt;"Vehículos Eléctricos",C63&lt;&gt;"Vehículos Híbridos",AD63="PERCENTIL 50"),
     IF(VLOOKUP(_xlfn.TEXTJOIN("_",FALSE,C63:E63),BD_Perc!$A:$P,_xlfn.IFS(BD!AE63="Intervalo de precio 1",12,BD!AE63="Intervalo de precio 2",13),FALSE)&lt;=1,
     VLOOKUP(_xlfn.TEXTJOIN("_",FALSE,C63:E63),BD_Perc!$A:$P,16,FALSE),"Ok P50"),
     "Ok P30/70 ó Híbrido/Eléctrico")</f>
        <v>Ok P30/70 ó Híbrido/Eléctrico</v>
      </c>
      <c r="DJ63" s="279" t="str">
        <f t="shared" si="1"/>
        <v>Vehículos Convencionales_Automóviles_Sedán</v>
      </c>
      <c r="DK63" s="331">
        <f t="shared" si="5"/>
        <v>62396400</v>
      </c>
      <c r="DL63" s="326"/>
    </row>
    <row r="64" spans="1:116" ht="51">
      <c r="A64" s="28">
        <v>59</v>
      </c>
      <c r="B64" s="29" t="s">
        <v>183</v>
      </c>
      <c r="C64" s="29" t="s">
        <v>0</v>
      </c>
      <c r="D64" s="29" t="s">
        <v>105</v>
      </c>
      <c r="E64" s="42" t="s">
        <v>2380</v>
      </c>
      <c r="F64" s="42" t="s">
        <v>107</v>
      </c>
      <c r="G64" s="30" t="s">
        <v>227</v>
      </c>
      <c r="H64" s="42" t="s">
        <v>216</v>
      </c>
      <c r="I64" s="28">
        <v>5601195</v>
      </c>
      <c r="J64" s="28" t="s">
        <v>229</v>
      </c>
      <c r="K64" s="31" t="s">
        <v>127</v>
      </c>
      <c r="L64" s="32">
        <v>108.6</v>
      </c>
      <c r="M64" s="33" t="s">
        <v>107</v>
      </c>
      <c r="N64" s="34">
        <v>71700000</v>
      </c>
      <c r="O64" s="34">
        <f>+IFERROR(VLOOKUP(I64,Precio_Fasecolda!A:C,3,FALSE),IFERROR(VLOOKUP(I64,Precio_Fasecolda!B:C,2,FALSE),N64))</f>
        <v>71700000</v>
      </c>
      <c r="P64" s="34">
        <f t="shared" si="2"/>
        <v>0</v>
      </c>
      <c r="Q64" s="33" t="s">
        <v>107</v>
      </c>
      <c r="R64" s="28" t="s">
        <v>130</v>
      </c>
      <c r="S64" s="28" t="s">
        <v>112</v>
      </c>
      <c r="T64" s="28" t="s">
        <v>107</v>
      </c>
      <c r="U64" s="28" t="s">
        <v>107</v>
      </c>
      <c r="V64" s="42" t="s">
        <v>107</v>
      </c>
      <c r="W64" s="28" t="s">
        <v>107</v>
      </c>
      <c r="X64" s="28" t="s">
        <v>107</v>
      </c>
      <c r="Y64" s="28" t="str">
        <f t="shared" si="3"/>
        <v>N.A.</v>
      </c>
      <c r="Z64" s="292">
        <f t="shared" si="0"/>
        <v>70122600</v>
      </c>
      <c r="AA64" s="28" cm="1">
        <f t="array" aca="1" ref="AA64" ca="1">_xlfn.IFS(DK64&lt;$DK$4,1,AND(DK64&gt;=$DK$4,DK64&lt;=$AA$4),2,DK64&gt;$AA$4,3)</f>
        <v>2</v>
      </c>
      <c r="AB64" s="28">
        <v>0</v>
      </c>
      <c r="AC64" s="28" cm="1">
        <f t="array" aca="1" ref="AC64" ca="1">IF(AB64="PERCENTIL 30","",_xlfn.IFS(DK64&lt;$AC$4,1,DK64&gt;$AC$4,2))</f>
        <v>1</v>
      </c>
      <c r="AD64" s="28" t="str">
        <f>+IFERROR(VLOOKUP(_xlfn.TEXTJOIN("_", FALSE, C64:E64), BD_Perc!$A:$O, 15, FALSE),"Segmentación no encontrada o vehículo inactivo")</f>
        <v>PERCENTIL 30-70</v>
      </c>
      <c r="AE64" s="28" t="str" cm="1">
        <f t="array" ref="AE64">_xlfn.IFS(
    AD64 = "PERCENTIL 50",
    _xlfn.IFS(
        BD!DK64 &lt; VLOOKUP(_xlfn.TEXTJOIN("_", FALSE, C64:E64), BD_Perc!$A:$O, 11, FALSE), "Intervalo de precio 1",
        BD!DK64 &gt;= VLOOKUP(_xlfn.TEXTJOIN("_", FALSE, C64:E64), BD_Perc!$A:$O, 11, FALSE), "Intervalo de precio 2"
    ),
    AD64 = "PERCENTIL 30-70",
    _xlfn.IFS(
        BD!DK64 &lt; VLOOKUP(_xlfn.TEXTJOIN("_", FALSE, C64:E64), BD_Perc!$A:$O, 6, FALSE), "Intervalo de precio 1",
        BD!DK64 &lt; VLOOKUP(_xlfn.TEXTJOIN("_", FALSE, C64:E64), BD_Perc!$A:$O, 7, FALSE), "Intervalo de precio 2",
        BD!DK64 &gt;= VLOOKUP(_xlfn.TEXTJOIN("_", FALSE, C64:E64), BD_Perc!$A:$O, 7, FALSE), "Intervalo de precio 3"
    ),
    AD64="Segmentación no encontrada o vehículo inactivo","Segmentación no encontrada o vehículo inactivo"
)</f>
        <v>Intervalo de precio 1</v>
      </c>
      <c r="AF64" s="35" t="s">
        <v>2412</v>
      </c>
      <c r="AG64" s="35" t="b">
        <f t="shared" si="4"/>
        <v>1</v>
      </c>
      <c r="AH64" s="207">
        <v>2.1999999999999999E-2</v>
      </c>
      <c r="AI64" s="207">
        <v>2.5999999999999999E-2</v>
      </c>
      <c r="AJ64" s="207">
        <v>3.1E-2</v>
      </c>
      <c r="AK64" s="207">
        <v>3.2000000000000001E-2</v>
      </c>
      <c r="AL64" s="207">
        <v>3.3000000000000002E-2</v>
      </c>
      <c r="AM64" s="207">
        <v>3.4000000000000002E-2</v>
      </c>
      <c r="AN64" s="28" t="s">
        <v>113</v>
      </c>
      <c r="AO64" s="28" t="s">
        <v>113</v>
      </c>
      <c r="AP64" s="28" t="s">
        <v>113</v>
      </c>
      <c r="AQ64" s="47">
        <v>0.05</v>
      </c>
      <c r="AR64" s="38">
        <v>8689479</v>
      </c>
      <c r="AS64" s="38">
        <v>220144</v>
      </c>
      <c r="AT64" s="38">
        <v>0</v>
      </c>
      <c r="AU64" s="38">
        <v>0</v>
      </c>
      <c r="AV64" s="38">
        <v>0</v>
      </c>
      <c r="AW64" s="38">
        <v>8438830</v>
      </c>
      <c r="AX64" s="38">
        <v>0</v>
      </c>
      <c r="AY64" s="38">
        <v>428056</v>
      </c>
      <c r="AZ64" s="38">
        <v>48920</v>
      </c>
      <c r="BA64" s="38">
        <v>0</v>
      </c>
      <c r="BB64" s="38">
        <v>0</v>
      </c>
      <c r="BC64" s="38">
        <v>0</v>
      </c>
      <c r="BD64" s="38">
        <v>0</v>
      </c>
      <c r="BE64" s="38">
        <v>0</v>
      </c>
      <c r="BF64" s="38">
        <v>0</v>
      </c>
      <c r="BG64" s="38">
        <v>2323736</v>
      </c>
      <c r="BH64" s="38">
        <v>0</v>
      </c>
      <c r="BI64" s="38">
        <v>2923015</v>
      </c>
      <c r="BJ64" s="38" t="s">
        <v>107</v>
      </c>
      <c r="BK64" s="38">
        <v>0</v>
      </c>
      <c r="BL64" s="38">
        <v>1651075</v>
      </c>
      <c r="BM64" s="38">
        <v>856113</v>
      </c>
      <c r="BN64" s="38">
        <v>1284169</v>
      </c>
      <c r="BO64" s="38">
        <v>0</v>
      </c>
      <c r="BP64" s="38">
        <v>3167619</v>
      </c>
      <c r="BQ64" s="38">
        <v>72159</v>
      </c>
      <c r="BR64" s="38" t="s">
        <v>107</v>
      </c>
      <c r="BS64" s="38">
        <v>599280</v>
      </c>
      <c r="BT64" s="38">
        <v>0</v>
      </c>
      <c r="BU64" s="38">
        <v>0</v>
      </c>
      <c r="BV64" s="38" t="s">
        <v>107</v>
      </c>
      <c r="BW64" s="38" t="s">
        <v>107</v>
      </c>
      <c r="BX64" s="38">
        <v>108849</v>
      </c>
      <c r="BY64" s="38">
        <v>0</v>
      </c>
      <c r="BZ64" s="38">
        <v>0</v>
      </c>
      <c r="CA64" s="38" t="s">
        <v>107</v>
      </c>
      <c r="CB64" s="38">
        <v>354675</v>
      </c>
      <c r="CC64" s="330">
        <v>0</v>
      </c>
      <c r="CD64" s="38">
        <v>0</v>
      </c>
      <c r="CE64" s="38">
        <v>0</v>
      </c>
      <c r="CF64" s="38">
        <v>0</v>
      </c>
      <c r="CG64" s="38">
        <v>0</v>
      </c>
      <c r="CH64" s="41" t="s">
        <v>113</v>
      </c>
      <c r="CI64" s="41" t="s">
        <v>113</v>
      </c>
      <c r="CJ64" s="41" t="s">
        <v>113</v>
      </c>
      <c r="CK64" s="41" t="s">
        <v>114</v>
      </c>
      <c r="CL64" s="41" t="s">
        <v>113</v>
      </c>
      <c r="CM64" s="41" t="s">
        <v>114</v>
      </c>
      <c r="CN64" s="41" t="s">
        <v>114</v>
      </c>
      <c r="CO64" s="42" t="s">
        <v>107</v>
      </c>
      <c r="CP64" s="28" t="s">
        <v>107</v>
      </c>
      <c r="CQ64" s="28" t="s">
        <v>107</v>
      </c>
      <c r="CR64" s="28" t="s">
        <v>107</v>
      </c>
      <c r="CS64" s="28" t="s">
        <v>107</v>
      </c>
      <c r="CT64" s="28" t="s">
        <v>107</v>
      </c>
      <c r="CU64" s="28" t="s">
        <v>107</v>
      </c>
      <c r="CV64" s="28" t="s">
        <v>107</v>
      </c>
      <c r="CW64" s="28" t="s">
        <v>107</v>
      </c>
      <c r="CX64" s="28" t="s">
        <v>107</v>
      </c>
      <c r="CY64" s="28" t="s">
        <v>107</v>
      </c>
      <c r="CZ64" s="28" t="s">
        <v>107</v>
      </c>
      <c r="DA64" s="28" t="s">
        <v>107</v>
      </c>
      <c r="DB64" s="28" t="s">
        <v>107</v>
      </c>
      <c r="DC64" s="28" t="s">
        <v>107</v>
      </c>
      <c r="DD64" s="332">
        <v>11794298</v>
      </c>
      <c r="DE64" s="43">
        <v>1</v>
      </c>
      <c r="DF64" s="390">
        <v>1</v>
      </c>
      <c r="DG64" s="310"/>
      <c r="DH64" s="203"/>
      <c r="DI64" s="279" t="str" cm="1">
        <f t="array" ref="DI64">+IF(AND(C64&lt;&gt;"Vehículos Eléctricos",C64&lt;&gt;"Vehículos Híbridos",AD64="PERCENTIL 50"),
     IF(VLOOKUP(_xlfn.TEXTJOIN("_",FALSE,C64:E64),BD_Perc!$A:$P,_xlfn.IFS(BD!AE64="Intervalo de precio 1",12,BD!AE64="Intervalo de precio 2",13),FALSE)&lt;=1,
     VLOOKUP(_xlfn.TEXTJOIN("_",FALSE,C64:E64),BD_Perc!$A:$P,16,FALSE),"Ok P50"),
     "Ok P30/70 ó Híbrido/Eléctrico")</f>
        <v>Ok P30/70 ó Híbrido/Eléctrico</v>
      </c>
      <c r="DJ64" s="279" t="str">
        <f t="shared" si="1"/>
        <v>Vehículos Convencionales_Automóviles_Sedán</v>
      </c>
      <c r="DK64" s="331">
        <f t="shared" si="5"/>
        <v>70122600</v>
      </c>
      <c r="DL64" s="326"/>
    </row>
    <row r="65" spans="1:116" ht="51">
      <c r="A65" s="28">
        <v>60</v>
      </c>
      <c r="B65" s="29" t="s">
        <v>183</v>
      </c>
      <c r="C65" s="29" t="s">
        <v>0</v>
      </c>
      <c r="D65" s="29" t="s">
        <v>105</v>
      </c>
      <c r="E65" s="42" t="s">
        <v>2380</v>
      </c>
      <c r="F65" s="42" t="s">
        <v>107</v>
      </c>
      <c r="G65" s="30" t="s">
        <v>230</v>
      </c>
      <c r="H65" s="42" t="s">
        <v>216</v>
      </c>
      <c r="I65" s="28">
        <v>5601196</v>
      </c>
      <c r="J65" s="28" t="s">
        <v>231</v>
      </c>
      <c r="K65" s="31" t="s">
        <v>127</v>
      </c>
      <c r="L65" s="32">
        <v>108.6</v>
      </c>
      <c r="M65" s="33" t="s">
        <v>107</v>
      </c>
      <c r="N65" s="34">
        <v>80300000</v>
      </c>
      <c r="O65" s="34">
        <f>+IFERROR(VLOOKUP(I65,Precio_Fasecolda!A:C,3,FALSE),IFERROR(VLOOKUP(I65,Precio_Fasecolda!B:C,2,FALSE),N65))</f>
        <v>80300000</v>
      </c>
      <c r="P65" s="34">
        <f t="shared" si="2"/>
        <v>0</v>
      </c>
      <c r="Q65" s="33" t="s">
        <v>107</v>
      </c>
      <c r="R65" s="28" t="s">
        <v>2415</v>
      </c>
      <c r="S65" s="28" t="s">
        <v>112</v>
      </c>
      <c r="T65" s="28" t="s">
        <v>107</v>
      </c>
      <c r="U65" s="28" t="s">
        <v>107</v>
      </c>
      <c r="V65" s="42" t="s">
        <v>107</v>
      </c>
      <c r="W65" s="28" t="s">
        <v>107</v>
      </c>
      <c r="X65" s="28" t="s">
        <v>107</v>
      </c>
      <c r="Y65" s="28" t="str">
        <f t="shared" si="3"/>
        <v>N.A.</v>
      </c>
      <c r="Z65" s="292">
        <f t="shared" si="0"/>
        <v>78533400</v>
      </c>
      <c r="AA65" s="28" cm="1">
        <f t="array" aca="1" ref="AA65" ca="1">_xlfn.IFS(DK65&lt;$DK$4,1,AND(DK65&gt;=$DK$4,DK65&lt;=$AA$4),2,DK65&gt;$AA$4,3)</f>
        <v>2</v>
      </c>
      <c r="AB65" s="28">
        <v>0</v>
      </c>
      <c r="AC65" s="28" cm="1">
        <f t="array" aca="1" ref="AC65" ca="1">IF(AB65="PERCENTIL 30","",_xlfn.IFS(DK65&lt;$AC$4,1,DK65&gt;$AC$4,2))</f>
        <v>1</v>
      </c>
      <c r="AD65" s="28" t="str">
        <f>+IFERROR(VLOOKUP(_xlfn.TEXTJOIN("_", FALSE, C65:E65), BD_Perc!$A:$O, 15, FALSE),"Segmentación no encontrada o vehículo inactivo")</f>
        <v>PERCENTIL 30-70</v>
      </c>
      <c r="AE65" s="28" t="str" cm="1">
        <f t="array" ref="AE65">_xlfn.IFS(
    AD65 = "PERCENTIL 50",
    _xlfn.IFS(
        BD!DK65 &lt; VLOOKUP(_xlfn.TEXTJOIN("_", FALSE, C65:E65), BD_Perc!$A:$O, 11, FALSE), "Intervalo de precio 1",
        BD!DK65 &gt;= VLOOKUP(_xlfn.TEXTJOIN("_", FALSE, C65:E65), BD_Perc!$A:$O, 11, FALSE), "Intervalo de precio 2"
    ),
    AD65 = "PERCENTIL 30-70",
    _xlfn.IFS(
        BD!DK65 &lt; VLOOKUP(_xlfn.TEXTJOIN("_", FALSE, C65:E65), BD_Perc!$A:$O, 6, FALSE), "Intervalo de precio 1",
        BD!DK65 &lt; VLOOKUP(_xlfn.TEXTJOIN("_", FALSE, C65:E65), BD_Perc!$A:$O, 7, FALSE), "Intervalo de precio 2",
        BD!DK65 &gt;= VLOOKUP(_xlfn.TEXTJOIN("_", FALSE, C65:E65), BD_Perc!$A:$O, 7, FALSE), "Intervalo de precio 3"
    ),
    AD65="Segmentación no encontrada o vehículo inactivo","Segmentación no encontrada o vehículo inactivo"
)</f>
        <v>Intervalo de precio 2</v>
      </c>
      <c r="AF65" s="35" t="s">
        <v>2413</v>
      </c>
      <c r="AG65" s="35" t="b">
        <f t="shared" si="4"/>
        <v>1</v>
      </c>
      <c r="AH65" s="207">
        <v>2.1999999999999999E-2</v>
      </c>
      <c r="AI65" s="207">
        <v>2.5999999999999999E-2</v>
      </c>
      <c r="AJ65" s="207">
        <v>3.1E-2</v>
      </c>
      <c r="AK65" s="207">
        <v>3.2000000000000001E-2</v>
      </c>
      <c r="AL65" s="207">
        <v>3.3000000000000002E-2</v>
      </c>
      <c r="AM65" s="207">
        <v>3.4000000000000002E-2</v>
      </c>
      <c r="AN65" s="28" t="s">
        <v>113</v>
      </c>
      <c r="AO65" s="28" t="s">
        <v>113</v>
      </c>
      <c r="AP65" s="28" t="s">
        <v>113</v>
      </c>
      <c r="AQ65" s="47">
        <v>0.05</v>
      </c>
      <c r="AR65" s="38">
        <v>8689479</v>
      </c>
      <c r="AS65" s="38">
        <v>220144</v>
      </c>
      <c r="AT65" s="38">
        <v>0</v>
      </c>
      <c r="AU65" s="38">
        <v>0</v>
      </c>
      <c r="AV65" s="38">
        <v>0</v>
      </c>
      <c r="AW65" s="38">
        <v>8438830</v>
      </c>
      <c r="AX65" s="38">
        <v>0</v>
      </c>
      <c r="AY65" s="38">
        <v>428056</v>
      </c>
      <c r="AZ65" s="38">
        <v>48920</v>
      </c>
      <c r="BA65" s="38">
        <v>0</v>
      </c>
      <c r="BB65" s="38">
        <v>0</v>
      </c>
      <c r="BC65" s="38">
        <v>0</v>
      </c>
      <c r="BD65" s="38">
        <v>0</v>
      </c>
      <c r="BE65" s="38">
        <v>0</v>
      </c>
      <c r="BF65" s="38">
        <v>0</v>
      </c>
      <c r="BG65" s="38">
        <v>2323736</v>
      </c>
      <c r="BH65" s="38">
        <v>0</v>
      </c>
      <c r="BI65" s="38">
        <v>2923015</v>
      </c>
      <c r="BJ65" s="38" t="s">
        <v>107</v>
      </c>
      <c r="BK65" s="38">
        <v>0</v>
      </c>
      <c r="BL65" s="38">
        <v>1651075</v>
      </c>
      <c r="BM65" s="38">
        <v>856113</v>
      </c>
      <c r="BN65" s="38">
        <v>1284169</v>
      </c>
      <c r="BO65" s="38">
        <v>0</v>
      </c>
      <c r="BP65" s="38">
        <v>3167619</v>
      </c>
      <c r="BQ65" s="38">
        <v>72159</v>
      </c>
      <c r="BR65" s="38" t="s">
        <v>107</v>
      </c>
      <c r="BS65" s="38">
        <v>599280</v>
      </c>
      <c r="BT65" s="38">
        <v>0</v>
      </c>
      <c r="BU65" s="38">
        <v>0</v>
      </c>
      <c r="BV65" s="38" t="s">
        <v>107</v>
      </c>
      <c r="BW65" s="38" t="s">
        <v>107</v>
      </c>
      <c r="BX65" s="38">
        <v>108849</v>
      </c>
      <c r="BY65" s="38">
        <v>0</v>
      </c>
      <c r="BZ65" s="38">
        <v>0</v>
      </c>
      <c r="CA65" s="38" t="s">
        <v>107</v>
      </c>
      <c r="CB65" s="38">
        <v>354675</v>
      </c>
      <c r="CC65" s="330">
        <v>0</v>
      </c>
      <c r="CD65" s="38">
        <v>0</v>
      </c>
      <c r="CE65" s="38">
        <v>0</v>
      </c>
      <c r="CF65" s="38">
        <v>0</v>
      </c>
      <c r="CG65" s="38">
        <v>0</v>
      </c>
      <c r="CH65" s="41" t="s">
        <v>113</v>
      </c>
      <c r="CI65" s="41" t="s">
        <v>113</v>
      </c>
      <c r="CJ65" s="41" t="s">
        <v>113</v>
      </c>
      <c r="CK65" s="41" t="s">
        <v>114</v>
      </c>
      <c r="CL65" s="41" t="s">
        <v>113</v>
      </c>
      <c r="CM65" s="41" t="s">
        <v>114</v>
      </c>
      <c r="CN65" s="41" t="s">
        <v>114</v>
      </c>
      <c r="CO65" s="42" t="s">
        <v>107</v>
      </c>
      <c r="CP65" s="28" t="s">
        <v>107</v>
      </c>
      <c r="CQ65" s="28" t="s">
        <v>107</v>
      </c>
      <c r="CR65" s="28" t="s">
        <v>107</v>
      </c>
      <c r="CS65" s="28" t="s">
        <v>107</v>
      </c>
      <c r="CT65" s="28" t="s">
        <v>107</v>
      </c>
      <c r="CU65" s="28" t="s">
        <v>107</v>
      </c>
      <c r="CV65" s="28" t="s">
        <v>107</v>
      </c>
      <c r="CW65" s="28" t="s">
        <v>107</v>
      </c>
      <c r="CX65" s="28" t="s">
        <v>107</v>
      </c>
      <c r="CY65" s="28" t="s">
        <v>107</v>
      </c>
      <c r="CZ65" s="28" t="s">
        <v>107</v>
      </c>
      <c r="DA65" s="28" t="s">
        <v>107</v>
      </c>
      <c r="DB65" s="28" t="s">
        <v>107</v>
      </c>
      <c r="DC65" s="28" t="s">
        <v>107</v>
      </c>
      <c r="DD65" s="332">
        <v>11794298</v>
      </c>
      <c r="DE65" s="43">
        <v>1</v>
      </c>
      <c r="DF65" s="390">
        <v>1</v>
      </c>
      <c r="DG65" s="310"/>
      <c r="DH65" s="203"/>
      <c r="DI65" s="279" t="str" cm="1">
        <f t="array" ref="DI65">+IF(AND(C65&lt;&gt;"Vehículos Eléctricos",C65&lt;&gt;"Vehículos Híbridos",AD65="PERCENTIL 50"),
     IF(VLOOKUP(_xlfn.TEXTJOIN("_",FALSE,C65:E65),BD_Perc!$A:$P,_xlfn.IFS(BD!AE65="Intervalo de precio 1",12,BD!AE65="Intervalo de precio 2",13),FALSE)&lt;=1,
     VLOOKUP(_xlfn.TEXTJOIN("_",FALSE,C65:E65),BD_Perc!$A:$P,16,FALSE),"Ok P50"),
     "Ok P30/70 ó Híbrido/Eléctrico")</f>
        <v>Ok P30/70 ó Híbrido/Eléctrico</v>
      </c>
      <c r="DJ65" s="279" t="str">
        <f t="shared" si="1"/>
        <v>Vehículos Convencionales_Automóviles_Sedán</v>
      </c>
      <c r="DK65" s="331">
        <f t="shared" si="5"/>
        <v>78533400</v>
      </c>
      <c r="DL65" s="326"/>
    </row>
    <row r="66" spans="1:116" ht="51">
      <c r="A66" s="28">
        <v>61</v>
      </c>
      <c r="B66" s="29" t="s">
        <v>183</v>
      </c>
      <c r="C66" s="29" t="s">
        <v>0</v>
      </c>
      <c r="D66" s="29" t="s">
        <v>105</v>
      </c>
      <c r="E66" s="42" t="s">
        <v>2380</v>
      </c>
      <c r="F66" s="42" t="s">
        <v>107</v>
      </c>
      <c r="G66" s="30" t="s">
        <v>230</v>
      </c>
      <c r="H66" s="42" t="s">
        <v>216</v>
      </c>
      <c r="I66" s="28">
        <v>5601197</v>
      </c>
      <c r="J66" s="28" t="s">
        <v>232</v>
      </c>
      <c r="K66" s="31" t="s">
        <v>127</v>
      </c>
      <c r="L66" s="32">
        <v>108.6</v>
      </c>
      <c r="M66" s="33" t="s">
        <v>107</v>
      </c>
      <c r="N66" s="34">
        <v>83600000</v>
      </c>
      <c r="O66" s="34">
        <f>+IFERROR(VLOOKUP(I66,Precio_Fasecolda!A:C,3,FALSE),IFERROR(VLOOKUP(I66,Precio_Fasecolda!B:C,2,FALSE),N66))</f>
        <v>83600000</v>
      </c>
      <c r="P66" s="34">
        <f t="shared" si="2"/>
        <v>0</v>
      </c>
      <c r="Q66" s="33" t="s">
        <v>107</v>
      </c>
      <c r="R66" s="28" t="s">
        <v>130</v>
      </c>
      <c r="S66" s="28" t="s">
        <v>112</v>
      </c>
      <c r="T66" s="28" t="s">
        <v>107</v>
      </c>
      <c r="U66" s="28" t="s">
        <v>107</v>
      </c>
      <c r="V66" s="42" t="s">
        <v>107</v>
      </c>
      <c r="W66" s="28" t="s">
        <v>107</v>
      </c>
      <c r="X66" s="28" t="s">
        <v>107</v>
      </c>
      <c r="Y66" s="28" t="str">
        <f t="shared" si="3"/>
        <v>N.A.</v>
      </c>
      <c r="Z66" s="292">
        <f t="shared" si="0"/>
        <v>81760800</v>
      </c>
      <c r="AA66" s="28" cm="1">
        <f t="array" aca="1" ref="AA66" ca="1">_xlfn.IFS(DK66&lt;$DK$4,1,AND(DK66&gt;=$DK$4,DK66&lt;=$AA$4),2,DK66&gt;$AA$4,3)</f>
        <v>2</v>
      </c>
      <c r="AB66" s="28">
        <v>0</v>
      </c>
      <c r="AC66" s="28" cm="1">
        <f t="array" aca="1" ref="AC66" ca="1">IF(AB66="PERCENTIL 30","",_xlfn.IFS(DK66&lt;$AC$4,1,DK66&gt;$AC$4,2))</f>
        <v>1</v>
      </c>
      <c r="AD66" s="28" t="str">
        <f>+IFERROR(VLOOKUP(_xlfn.TEXTJOIN("_", FALSE, C66:E66), BD_Perc!$A:$O, 15, FALSE),"Segmentación no encontrada o vehículo inactivo")</f>
        <v>PERCENTIL 30-70</v>
      </c>
      <c r="AE66" s="28" t="str" cm="1">
        <f t="array" ref="AE66">_xlfn.IFS(
    AD66 = "PERCENTIL 50",
    _xlfn.IFS(
        BD!DK66 &lt; VLOOKUP(_xlfn.TEXTJOIN("_", FALSE, C66:E66), BD_Perc!$A:$O, 11, FALSE), "Intervalo de precio 1",
        BD!DK66 &gt;= VLOOKUP(_xlfn.TEXTJOIN("_", FALSE, C66:E66), BD_Perc!$A:$O, 11, FALSE), "Intervalo de precio 2"
    ),
    AD66 = "PERCENTIL 30-70",
    _xlfn.IFS(
        BD!DK66 &lt; VLOOKUP(_xlfn.TEXTJOIN("_", FALSE, C66:E66), BD_Perc!$A:$O, 6, FALSE), "Intervalo de precio 1",
        BD!DK66 &lt; VLOOKUP(_xlfn.TEXTJOIN("_", FALSE, C66:E66), BD_Perc!$A:$O, 7, FALSE), "Intervalo de precio 2",
        BD!DK66 &gt;= VLOOKUP(_xlfn.TEXTJOIN("_", FALSE, C66:E66), BD_Perc!$A:$O, 7, FALSE), "Intervalo de precio 3"
    ),
    AD66="Segmentación no encontrada o vehículo inactivo","Segmentación no encontrada o vehículo inactivo"
)</f>
        <v>Intervalo de precio 2</v>
      </c>
      <c r="AF66" s="35" t="s">
        <v>2413</v>
      </c>
      <c r="AG66" s="35" t="b">
        <f t="shared" si="4"/>
        <v>1</v>
      </c>
      <c r="AH66" s="207">
        <v>2.1999999999999999E-2</v>
      </c>
      <c r="AI66" s="207">
        <v>2.5999999999999999E-2</v>
      </c>
      <c r="AJ66" s="207">
        <v>3.1E-2</v>
      </c>
      <c r="AK66" s="207">
        <v>3.2000000000000001E-2</v>
      </c>
      <c r="AL66" s="207">
        <v>3.3000000000000002E-2</v>
      </c>
      <c r="AM66" s="207">
        <v>3.4000000000000002E-2</v>
      </c>
      <c r="AN66" s="28" t="s">
        <v>113</v>
      </c>
      <c r="AO66" s="28" t="s">
        <v>113</v>
      </c>
      <c r="AP66" s="28" t="s">
        <v>113</v>
      </c>
      <c r="AQ66" s="47">
        <v>0.05</v>
      </c>
      <c r="AR66" s="38">
        <v>8689479</v>
      </c>
      <c r="AS66" s="38">
        <v>220144</v>
      </c>
      <c r="AT66" s="38">
        <v>0</v>
      </c>
      <c r="AU66" s="38">
        <v>0</v>
      </c>
      <c r="AV66" s="38">
        <v>0</v>
      </c>
      <c r="AW66" s="38">
        <v>8438830</v>
      </c>
      <c r="AX66" s="38">
        <v>0</v>
      </c>
      <c r="AY66" s="38">
        <v>428056</v>
      </c>
      <c r="AZ66" s="38">
        <v>48920</v>
      </c>
      <c r="BA66" s="38">
        <v>0</v>
      </c>
      <c r="BB66" s="38">
        <v>0</v>
      </c>
      <c r="BC66" s="38">
        <v>0</v>
      </c>
      <c r="BD66" s="38">
        <v>0</v>
      </c>
      <c r="BE66" s="38">
        <v>0</v>
      </c>
      <c r="BF66" s="38">
        <v>0</v>
      </c>
      <c r="BG66" s="38">
        <v>2323736</v>
      </c>
      <c r="BH66" s="38">
        <v>0</v>
      </c>
      <c r="BI66" s="38">
        <v>2923015</v>
      </c>
      <c r="BJ66" s="38" t="s">
        <v>107</v>
      </c>
      <c r="BK66" s="38">
        <v>0</v>
      </c>
      <c r="BL66" s="38">
        <v>1651075</v>
      </c>
      <c r="BM66" s="38">
        <v>856113</v>
      </c>
      <c r="BN66" s="38">
        <v>1284169</v>
      </c>
      <c r="BO66" s="38">
        <v>0</v>
      </c>
      <c r="BP66" s="38">
        <v>3167619</v>
      </c>
      <c r="BQ66" s="38">
        <v>72159</v>
      </c>
      <c r="BR66" s="38" t="s">
        <v>107</v>
      </c>
      <c r="BS66" s="38">
        <v>599280</v>
      </c>
      <c r="BT66" s="38">
        <v>0</v>
      </c>
      <c r="BU66" s="38">
        <v>0</v>
      </c>
      <c r="BV66" s="38" t="s">
        <v>107</v>
      </c>
      <c r="BW66" s="38" t="s">
        <v>107</v>
      </c>
      <c r="BX66" s="38">
        <v>108849</v>
      </c>
      <c r="BY66" s="38">
        <v>0</v>
      </c>
      <c r="BZ66" s="38">
        <v>0</v>
      </c>
      <c r="CA66" s="38" t="s">
        <v>107</v>
      </c>
      <c r="CB66" s="38">
        <v>354675</v>
      </c>
      <c r="CC66" s="330">
        <v>0</v>
      </c>
      <c r="CD66" s="38">
        <v>0</v>
      </c>
      <c r="CE66" s="38">
        <v>0</v>
      </c>
      <c r="CF66" s="38">
        <v>0</v>
      </c>
      <c r="CG66" s="38">
        <v>0</v>
      </c>
      <c r="CH66" s="41" t="s">
        <v>113</v>
      </c>
      <c r="CI66" s="41" t="s">
        <v>113</v>
      </c>
      <c r="CJ66" s="41" t="s">
        <v>113</v>
      </c>
      <c r="CK66" s="41" t="s">
        <v>114</v>
      </c>
      <c r="CL66" s="41" t="s">
        <v>113</v>
      </c>
      <c r="CM66" s="41" t="s">
        <v>114</v>
      </c>
      <c r="CN66" s="41" t="s">
        <v>114</v>
      </c>
      <c r="CO66" s="42" t="s">
        <v>107</v>
      </c>
      <c r="CP66" s="28" t="s">
        <v>107</v>
      </c>
      <c r="CQ66" s="28" t="s">
        <v>107</v>
      </c>
      <c r="CR66" s="28" t="s">
        <v>107</v>
      </c>
      <c r="CS66" s="28" t="s">
        <v>107</v>
      </c>
      <c r="CT66" s="28" t="s">
        <v>107</v>
      </c>
      <c r="CU66" s="28" t="s">
        <v>107</v>
      </c>
      <c r="CV66" s="28" t="s">
        <v>107</v>
      </c>
      <c r="CW66" s="28" t="s">
        <v>107</v>
      </c>
      <c r="CX66" s="28" t="s">
        <v>107</v>
      </c>
      <c r="CY66" s="28" t="s">
        <v>107</v>
      </c>
      <c r="CZ66" s="28" t="s">
        <v>107</v>
      </c>
      <c r="DA66" s="28" t="s">
        <v>107</v>
      </c>
      <c r="DB66" s="28" t="s">
        <v>107</v>
      </c>
      <c r="DC66" s="28" t="s">
        <v>107</v>
      </c>
      <c r="DD66" s="332">
        <v>11794298</v>
      </c>
      <c r="DE66" s="43">
        <v>1</v>
      </c>
      <c r="DF66" s="390">
        <v>1</v>
      </c>
      <c r="DG66" s="310"/>
      <c r="DH66" s="203"/>
      <c r="DI66" s="279" t="str" cm="1">
        <f t="array" ref="DI66">+IF(AND(C66&lt;&gt;"Vehículos Eléctricos",C66&lt;&gt;"Vehículos Híbridos",AD66="PERCENTIL 50"),
     IF(VLOOKUP(_xlfn.TEXTJOIN("_",FALSE,C66:E66),BD_Perc!$A:$P,_xlfn.IFS(BD!AE66="Intervalo de precio 1",12,BD!AE66="Intervalo de precio 2",13),FALSE)&lt;=1,
     VLOOKUP(_xlfn.TEXTJOIN("_",FALSE,C66:E66),BD_Perc!$A:$P,16,FALSE),"Ok P50"),
     "Ok P30/70 ó Híbrido/Eléctrico")</f>
        <v>Ok P30/70 ó Híbrido/Eléctrico</v>
      </c>
      <c r="DJ66" s="279" t="str">
        <f t="shared" si="1"/>
        <v>Vehículos Convencionales_Automóviles_Sedán</v>
      </c>
      <c r="DK66" s="331">
        <f t="shared" si="5"/>
        <v>81760800</v>
      </c>
      <c r="DL66" s="326"/>
    </row>
    <row r="67" spans="1:116" ht="51">
      <c r="A67" s="28">
        <v>62</v>
      </c>
      <c r="B67" s="29" t="s">
        <v>183</v>
      </c>
      <c r="C67" s="29" t="s">
        <v>0</v>
      </c>
      <c r="D67" s="29" t="s">
        <v>105</v>
      </c>
      <c r="E67" s="42" t="s">
        <v>2380</v>
      </c>
      <c r="F67" s="42" t="s">
        <v>107</v>
      </c>
      <c r="G67" s="30" t="s">
        <v>233</v>
      </c>
      <c r="H67" s="42" t="s">
        <v>216</v>
      </c>
      <c r="I67" s="28">
        <v>5601198</v>
      </c>
      <c r="J67" s="28" t="s">
        <v>234</v>
      </c>
      <c r="K67" s="31" t="s">
        <v>127</v>
      </c>
      <c r="L67" s="32">
        <v>108.6</v>
      </c>
      <c r="M67" s="33" t="s">
        <v>107</v>
      </c>
      <c r="N67" s="34">
        <v>78000000</v>
      </c>
      <c r="O67" s="34">
        <f>+IFERROR(VLOOKUP(I67,Precio_Fasecolda!A:C,3,FALSE),IFERROR(VLOOKUP(I67,Precio_Fasecolda!B:C,2,FALSE),N67))</f>
        <v>78000000</v>
      </c>
      <c r="P67" s="34">
        <f t="shared" si="2"/>
        <v>0</v>
      </c>
      <c r="Q67" s="33" t="s">
        <v>107</v>
      </c>
      <c r="R67" s="28" t="s">
        <v>2415</v>
      </c>
      <c r="S67" s="28" t="s">
        <v>112</v>
      </c>
      <c r="T67" s="28" t="s">
        <v>107</v>
      </c>
      <c r="U67" s="28" t="s">
        <v>107</v>
      </c>
      <c r="V67" s="42" t="s">
        <v>107</v>
      </c>
      <c r="W67" s="28" t="s">
        <v>107</v>
      </c>
      <c r="X67" s="28" t="s">
        <v>107</v>
      </c>
      <c r="Y67" s="28" t="str">
        <f t="shared" si="3"/>
        <v>N.A.</v>
      </c>
      <c r="Z67" s="292">
        <f t="shared" si="0"/>
        <v>76284000</v>
      </c>
      <c r="AA67" s="28" cm="1">
        <f t="array" aca="1" ref="AA67" ca="1">_xlfn.IFS(DK67&lt;$DK$4,1,AND(DK67&gt;=$DK$4,DK67&lt;=$AA$4),2,DK67&gt;$AA$4,3)</f>
        <v>2</v>
      </c>
      <c r="AB67" s="28">
        <v>0</v>
      </c>
      <c r="AC67" s="28" cm="1">
        <f t="array" aca="1" ref="AC67" ca="1">IF(AB67="PERCENTIL 30","",_xlfn.IFS(DK67&lt;$AC$4,1,DK67&gt;$AC$4,2))</f>
        <v>1</v>
      </c>
      <c r="AD67" s="28" t="str">
        <f>+IFERROR(VLOOKUP(_xlfn.TEXTJOIN("_", FALSE, C67:E67), BD_Perc!$A:$O, 15, FALSE),"Segmentación no encontrada o vehículo inactivo")</f>
        <v>PERCENTIL 30-70</v>
      </c>
      <c r="AE67" s="28" t="str" cm="1">
        <f t="array" ref="AE67">_xlfn.IFS(
    AD67 = "PERCENTIL 50",
    _xlfn.IFS(
        BD!DK67 &lt; VLOOKUP(_xlfn.TEXTJOIN("_", FALSE, C67:E67), BD_Perc!$A:$O, 11, FALSE), "Intervalo de precio 1",
        BD!DK67 &gt;= VLOOKUP(_xlfn.TEXTJOIN("_", FALSE, C67:E67), BD_Perc!$A:$O, 11, FALSE), "Intervalo de precio 2"
    ),
    AD67 = "PERCENTIL 30-70",
    _xlfn.IFS(
        BD!DK67 &lt; VLOOKUP(_xlfn.TEXTJOIN("_", FALSE, C67:E67), BD_Perc!$A:$O, 6, FALSE), "Intervalo de precio 1",
        BD!DK67 &lt; VLOOKUP(_xlfn.TEXTJOIN("_", FALSE, C67:E67), BD_Perc!$A:$O, 7, FALSE), "Intervalo de precio 2",
        BD!DK67 &gt;= VLOOKUP(_xlfn.TEXTJOIN("_", FALSE, C67:E67), BD_Perc!$A:$O, 7, FALSE), "Intervalo de precio 3"
    ),
    AD67="Segmentación no encontrada o vehículo inactivo","Segmentación no encontrada o vehículo inactivo"
)</f>
        <v>Intervalo de precio 2</v>
      </c>
      <c r="AF67" s="35" t="s">
        <v>2413</v>
      </c>
      <c r="AG67" s="35" t="b">
        <f t="shared" si="4"/>
        <v>1</v>
      </c>
      <c r="AH67" s="207">
        <v>2.1999999999999999E-2</v>
      </c>
      <c r="AI67" s="207">
        <v>2.5999999999999999E-2</v>
      </c>
      <c r="AJ67" s="207">
        <v>3.1E-2</v>
      </c>
      <c r="AK67" s="207">
        <v>3.2000000000000001E-2</v>
      </c>
      <c r="AL67" s="207">
        <v>3.3000000000000002E-2</v>
      </c>
      <c r="AM67" s="207">
        <v>3.4000000000000002E-2</v>
      </c>
      <c r="AN67" s="28" t="s">
        <v>113</v>
      </c>
      <c r="AO67" s="28" t="s">
        <v>113</v>
      </c>
      <c r="AP67" s="28" t="s">
        <v>113</v>
      </c>
      <c r="AQ67" s="47">
        <v>0.05</v>
      </c>
      <c r="AR67" s="38">
        <v>8689479</v>
      </c>
      <c r="AS67" s="38">
        <v>220144</v>
      </c>
      <c r="AT67" s="38">
        <v>0</v>
      </c>
      <c r="AU67" s="38">
        <v>0</v>
      </c>
      <c r="AV67" s="38">
        <v>0</v>
      </c>
      <c r="AW67" s="38">
        <v>8438830</v>
      </c>
      <c r="AX67" s="38">
        <v>0</v>
      </c>
      <c r="AY67" s="38">
        <v>428056</v>
      </c>
      <c r="AZ67" s="38">
        <v>48920</v>
      </c>
      <c r="BA67" s="38">
        <v>0</v>
      </c>
      <c r="BB67" s="38">
        <v>0</v>
      </c>
      <c r="BC67" s="38">
        <v>0</v>
      </c>
      <c r="BD67" s="38">
        <v>0</v>
      </c>
      <c r="BE67" s="38">
        <v>0</v>
      </c>
      <c r="BF67" s="38">
        <v>0</v>
      </c>
      <c r="BG67" s="38">
        <v>2323736</v>
      </c>
      <c r="BH67" s="38">
        <v>0</v>
      </c>
      <c r="BI67" s="38">
        <v>2923015</v>
      </c>
      <c r="BJ67" s="38" t="s">
        <v>107</v>
      </c>
      <c r="BK67" s="38">
        <v>0</v>
      </c>
      <c r="BL67" s="38">
        <v>1651075</v>
      </c>
      <c r="BM67" s="38">
        <v>856113</v>
      </c>
      <c r="BN67" s="38">
        <v>1284169</v>
      </c>
      <c r="BO67" s="38">
        <v>0</v>
      </c>
      <c r="BP67" s="38">
        <v>3167619</v>
      </c>
      <c r="BQ67" s="38">
        <v>72159</v>
      </c>
      <c r="BR67" s="38" t="s">
        <v>107</v>
      </c>
      <c r="BS67" s="38">
        <v>599280</v>
      </c>
      <c r="BT67" s="38">
        <v>0</v>
      </c>
      <c r="BU67" s="38">
        <v>0</v>
      </c>
      <c r="BV67" s="38" t="s">
        <v>107</v>
      </c>
      <c r="BW67" s="38" t="s">
        <v>107</v>
      </c>
      <c r="BX67" s="38">
        <v>108849</v>
      </c>
      <c r="BY67" s="38">
        <v>0</v>
      </c>
      <c r="BZ67" s="38">
        <v>0</v>
      </c>
      <c r="CA67" s="38" t="s">
        <v>107</v>
      </c>
      <c r="CB67" s="38">
        <v>354675</v>
      </c>
      <c r="CC67" s="330">
        <v>0</v>
      </c>
      <c r="CD67" s="38">
        <v>0</v>
      </c>
      <c r="CE67" s="38">
        <v>0</v>
      </c>
      <c r="CF67" s="38">
        <v>0</v>
      </c>
      <c r="CG67" s="38">
        <v>0</v>
      </c>
      <c r="CH67" s="41" t="s">
        <v>113</v>
      </c>
      <c r="CI67" s="41" t="s">
        <v>113</v>
      </c>
      <c r="CJ67" s="41" t="s">
        <v>113</v>
      </c>
      <c r="CK67" s="41" t="s">
        <v>113</v>
      </c>
      <c r="CL67" s="41" t="s">
        <v>113</v>
      </c>
      <c r="CM67" s="41" t="s">
        <v>114</v>
      </c>
      <c r="CN67" s="41" t="s">
        <v>114</v>
      </c>
      <c r="CO67" s="42" t="s">
        <v>107</v>
      </c>
      <c r="CP67" s="28" t="s">
        <v>107</v>
      </c>
      <c r="CQ67" s="28" t="s">
        <v>107</v>
      </c>
      <c r="CR67" s="28" t="s">
        <v>107</v>
      </c>
      <c r="CS67" s="28" t="s">
        <v>107</v>
      </c>
      <c r="CT67" s="28" t="s">
        <v>107</v>
      </c>
      <c r="CU67" s="28" t="s">
        <v>107</v>
      </c>
      <c r="CV67" s="28" t="s">
        <v>107</v>
      </c>
      <c r="CW67" s="28" t="s">
        <v>107</v>
      </c>
      <c r="CX67" s="28" t="s">
        <v>107</v>
      </c>
      <c r="CY67" s="28" t="s">
        <v>107</v>
      </c>
      <c r="CZ67" s="28" t="s">
        <v>107</v>
      </c>
      <c r="DA67" s="28" t="s">
        <v>107</v>
      </c>
      <c r="DB67" s="28" t="s">
        <v>107</v>
      </c>
      <c r="DC67" s="28" t="s">
        <v>107</v>
      </c>
      <c r="DD67" s="332">
        <v>11794298</v>
      </c>
      <c r="DE67" s="43">
        <v>1</v>
      </c>
      <c r="DF67" s="390">
        <v>1</v>
      </c>
      <c r="DG67" s="310"/>
      <c r="DH67" s="203"/>
      <c r="DI67" s="279" t="str" cm="1">
        <f t="array" ref="DI67">+IF(AND(C67&lt;&gt;"Vehículos Eléctricos",C67&lt;&gt;"Vehículos Híbridos",AD67="PERCENTIL 50"),
     IF(VLOOKUP(_xlfn.TEXTJOIN("_",FALSE,C67:E67),BD_Perc!$A:$P,_xlfn.IFS(BD!AE67="Intervalo de precio 1",12,BD!AE67="Intervalo de precio 2",13),FALSE)&lt;=1,
     VLOOKUP(_xlfn.TEXTJOIN("_",FALSE,C67:E67),BD_Perc!$A:$P,16,FALSE),"Ok P50"),
     "Ok P30/70 ó Híbrido/Eléctrico")</f>
        <v>Ok P30/70 ó Híbrido/Eléctrico</v>
      </c>
      <c r="DJ67" s="279" t="str">
        <f t="shared" si="1"/>
        <v>Vehículos Convencionales_Automóviles_Sedán</v>
      </c>
      <c r="DK67" s="331">
        <f t="shared" si="5"/>
        <v>76284000</v>
      </c>
      <c r="DL67" s="326"/>
    </row>
    <row r="68" spans="1:116" ht="51">
      <c r="A68" s="28">
        <v>63</v>
      </c>
      <c r="B68" s="29" t="s">
        <v>183</v>
      </c>
      <c r="C68" s="29" t="s">
        <v>0</v>
      </c>
      <c r="D68" s="29" t="s">
        <v>105</v>
      </c>
      <c r="E68" s="42" t="s">
        <v>2380</v>
      </c>
      <c r="F68" s="42" t="s">
        <v>107</v>
      </c>
      <c r="G68" s="30" t="s">
        <v>233</v>
      </c>
      <c r="H68" s="42" t="s">
        <v>216</v>
      </c>
      <c r="I68" s="28">
        <v>5601199</v>
      </c>
      <c r="J68" s="28" t="s">
        <v>235</v>
      </c>
      <c r="K68" s="31" t="s">
        <v>127</v>
      </c>
      <c r="L68" s="32">
        <v>108.6</v>
      </c>
      <c r="M68" s="33" t="s">
        <v>107</v>
      </c>
      <c r="N68" s="34">
        <v>87500000</v>
      </c>
      <c r="O68" s="34">
        <f>+IFERROR(VLOOKUP(I68,Precio_Fasecolda!A:C,3,FALSE),IFERROR(VLOOKUP(I68,Precio_Fasecolda!B:C,2,FALSE),N68))</f>
        <v>87500000</v>
      </c>
      <c r="P68" s="34">
        <f t="shared" si="2"/>
        <v>0</v>
      </c>
      <c r="Q68" s="33" t="s">
        <v>107</v>
      </c>
      <c r="R68" s="28" t="s">
        <v>130</v>
      </c>
      <c r="S68" s="28" t="s">
        <v>112</v>
      </c>
      <c r="T68" s="28" t="s">
        <v>107</v>
      </c>
      <c r="U68" s="28" t="s">
        <v>107</v>
      </c>
      <c r="V68" s="42" t="s">
        <v>107</v>
      </c>
      <c r="W68" s="28" t="s">
        <v>107</v>
      </c>
      <c r="X68" s="28" t="s">
        <v>107</v>
      </c>
      <c r="Y68" s="28" t="str">
        <f t="shared" si="3"/>
        <v>N.A.</v>
      </c>
      <c r="Z68" s="292">
        <f t="shared" si="0"/>
        <v>85575000</v>
      </c>
      <c r="AA68" s="28" cm="1">
        <f t="array" aca="1" ref="AA68" ca="1">_xlfn.IFS(DK68&lt;$DK$4,1,AND(DK68&gt;=$DK$4,DK68&lt;=$AA$4),2,DK68&gt;$AA$4,3)</f>
        <v>2</v>
      </c>
      <c r="AB68" s="28">
        <v>0</v>
      </c>
      <c r="AC68" s="28" cm="1">
        <f t="array" aca="1" ref="AC68" ca="1">IF(AB68="PERCENTIL 30","",_xlfn.IFS(DK68&lt;$AC$4,1,DK68&gt;$AC$4,2))</f>
        <v>1</v>
      </c>
      <c r="AD68" s="28" t="str">
        <f>+IFERROR(VLOOKUP(_xlfn.TEXTJOIN("_", FALSE, C68:E68), BD_Perc!$A:$O, 15, FALSE),"Segmentación no encontrada o vehículo inactivo")</f>
        <v>PERCENTIL 30-70</v>
      </c>
      <c r="AE68" s="28" t="str" cm="1">
        <f t="array" ref="AE68">_xlfn.IFS(
    AD68 = "PERCENTIL 50",
    _xlfn.IFS(
        BD!DK68 &lt; VLOOKUP(_xlfn.TEXTJOIN("_", FALSE, C68:E68), BD_Perc!$A:$O, 11, FALSE), "Intervalo de precio 1",
        BD!DK68 &gt;= VLOOKUP(_xlfn.TEXTJOIN("_", FALSE, C68:E68), BD_Perc!$A:$O, 11, FALSE), "Intervalo de precio 2"
    ),
    AD68 = "PERCENTIL 30-70",
    _xlfn.IFS(
        BD!DK68 &lt; VLOOKUP(_xlfn.TEXTJOIN("_", FALSE, C68:E68), BD_Perc!$A:$O, 6, FALSE), "Intervalo de precio 1",
        BD!DK68 &lt; VLOOKUP(_xlfn.TEXTJOIN("_", FALSE, C68:E68), BD_Perc!$A:$O, 7, FALSE), "Intervalo de precio 2",
        BD!DK68 &gt;= VLOOKUP(_xlfn.TEXTJOIN("_", FALSE, C68:E68), BD_Perc!$A:$O, 7, FALSE), "Intervalo de precio 3"
    ),
    AD68="Segmentación no encontrada o vehículo inactivo","Segmentación no encontrada o vehículo inactivo"
)</f>
        <v>Intervalo de precio 2</v>
      </c>
      <c r="AF68" s="35" t="s">
        <v>2413</v>
      </c>
      <c r="AG68" s="35" t="b">
        <f t="shared" si="4"/>
        <v>1</v>
      </c>
      <c r="AH68" s="207">
        <v>2.1999999999999999E-2</v>
      </c>
      <c r="AI68" s="207">
        <v>2.5999999999999999E-2</v>
      </c>
      <c r="AJ68" s="207">
        <v>3.1E-2</v>
      </c>
      <c r="AK68" s="207">
        <v>3.2000000000000001E-2</v>
      </c>
      <c r="AL68" s="207">
        <v>3.3000000000000002E-2</v>
      </c>
      <c r="AM68" s="207">
        <v>3.4000000000000002E-2</v>
      </c>
      <c r="AN68" s="28" t="s">
        <v>113</v>
      </c>
      <c r="AO68" s="28" t="s">
        <v>113</v>
      </c>
      <c r="AP68" s="28" t="s">
        <v>113</v>
      </c>
      <c r="AQ68" s="47">
        <v>0.05</v>
      </c>
      <c r="AR68" s="38">
        <v>8689479</v>
      </c>
      <c r="AS68" s="38">
        <v>220144</v>
      </c>
      <c r="AT68" s="38">
        <v>0</v>
      </c>
      <c r="AU68" s="38">
        <v>0</v>
      </c>
      <c r="AV68" s="38">
        <v>0</v>
      </c>
      <c r="AW68" s="38">
        <v>8438830</v>
      </c>
      <c r="AX68" s="38">
        <v>0</v>
      </c>
      <c r="AY68" s="38">
        <v>428056</v>
      </c>
      <c r="AZ68" s="38">
        <v>48920</v>
      </c>
      <c r="BA68" s="38">
        <v>0</v>
      </c>
      <c r="BB68" s="38">
        <v>0</v>
      </c>
      <c r="BC68" s="38">
        <v>0</v>
      </c>
      <c r="BD68" s="38">
        <v>0</v>
      </c>
      <c r="BE68" s="38">
        <v>0</v>
      </c>
      <c r="BF68" s="38">
        <v>0</v>
      </c>
      <c r="BG68" s="38">
        <v>2323736</v>
      </c>
      <c r="BH68" s="38">
        <v>0</v>
      </c>
      <c r="BI68" s="38">
        <v>2923015</v>
      </c>
      <c r="BJ68" s="38" t="s">
        <v>107</v>
      </c>
      <c r="BK68" s="38">
        <v>0</v>
      </c>
      <c r="BL68" s="38">
        <v>1651075</v>
      </c>
      <c r="BM68" s="38">
        <v>856113</v>
      </c>
      <c r="BN68" s="38">
        <v>1284169</v>
      </c>
      <c r="BO68" s="38">
        <v>0</v>
      </c>
      <c r="BP68" s="38">
        <v>3167619</v>
      </c>
      <c r="BQ68" s="38">
        <v>72159</v>
      </c>
      <c r="BR68" s="38" t="s">
        <v>107</v>
      </c>
      <c r="BS68" s="38">
        <v>599280</v>
      </c>
      <c r="BT68" s="38">
        <v>0</v>
      </c>
      <c r="BU68" s="38">
        <v>0</v>
      </c>
      <c r="BV68" s="38" t="s">
        <v>107</v>
      </c>
      <c r="BW68" s="38" t="s">
        <v>107</v>
      </c>
      <c r="BX68" s="38">
        <v>108849</v>
      </c>
      <c r="BY68" s="38">
        <v>0</v>
      </c>
      <c r="BZ68" s="38">
        <v>0</v>
      </c>
      <c r="CA68" s="38" t="s">
        <v>107</v>
      </c>
      <c r="CB68" s="38">
        <v>354675</v>
      </c>
      <c r="CC68" s="330">
        <v>0</v>
      </c>
      <c r="CD68" s="38">
        <v>0</v>
      </c>
      <c r="CE68" s="38">
        <v>0</v>
      </c>
      <c r="CF68" s="38">
        <v>0</v>
      </c>
      <c r="CG68" s="38">
        <v>0</v>
      </c>
      <c r="CH68" s="41" t="s">
        <v>113</v>
      </c>
      <c r="CI68" s="41" t="s">
        <v>113</v>
      </c>
      <c r="CJ68" s="41" t="s">
        <v>113</v>
      </c>
      <c r="CK68" s="41" t="s">
        <v>113</v>
      </c>
      <c r="CL68" s="41" t="s">
        <v>113</v>
      </c>
      <c r="CM68" s="41" t="s">
        <v>114</v>
      </c>
      <c r="CN68" s="41" t="s">
        <v>114</v>
      </c>
      <c r="CO68" s="42" t="s">
        <v>107</v>
      </c>
      <c r="CP68" s="28" t="s">
        <v>107</v>
      </c>
      <c r="CQ68" s="28" t="s">
        <v>107</v>
      </c>
      <c r="CR68" s="28" t="s">
        <v>107</v>
      </c>
      <c r="CS68" s="28" t="s">
        <v>107</v>
      </c>
      <c r="CT68" s="28" t="s">
        <v>107</v>
      </c>
      <c r="CU68" s="28" t="s">
        <v>107</v>
      </c>
      <c r="CV68" s="28" t="s">
        <v>107</v>
      </c>
      <c r="CW68" s="28" t="s">
        <v>107</v>
      </c>
      <c r="CX68" s="28" t="s">
        <v>107</v>
      </c>
      <c r="CY68" s="28" t="s">
        <v>107</v>
      </c>
      <c r="CZ68" s="28" t="s">
        <v>107</v>
      </c>
      <c r="DA68" s="28" t="s">
        <v>107</v>
      </c>
      <c r="DB68" s="28" t="s">
        <v>107</v>
      </c>
      <c r="DC68" s="28" t="s">
        <v>107</v>
      </c>
      <c r="DD68" s="332">
        <v>11794298</v>
      </c>
      <c r="DE68" s="43">
        <v>1</v>
      </c>
      <c r="DF68" s="390">
        <v>1</v>
      </c>
      <c r="DG68" s="310"/>
      <c r="DH68" s="203"/>
      <c r="DI68" s="279" t="str" cm="1">
        <f t="array" ref="DI68">+IF(AND(C68&lt;&gt;"Vehículos Eléctricos",C68&lt;&gt;"Vehículos Híbridos",AD68="PERCENTIL 50"),
     IF(VLOOKUP(_xlfn.TEXTJOIN("_",FALSE,C68:E68),BD_Perc!$A:$P,_xlfn.IFS(BD!AE68="Intervalo de precio 1",12,BD!AE68="Intervalo de precio 2",13),FALSE)&lt;=1,
     VLOOKUP(_xlfn.TEXTJOIN("_",FALSE,C68:E68),BD_Perc!$A:$P,16,FALSE),"Ok P50"),
     "Ok P30/70 ó Híbrido/Eléctrico")</f>
        <v>Ok P30/70 ó Híbrido/Eléctrico</v>
      </c>
      <c r="DJ68" s="279" t="str">
        <f t="shared" si="1"/>
        <v>Vehículos Convencionales_Automóviles_Sedán</v>
      </c>
      <c r="DK68" s="331">
        <f t="shared" si="5"/>
        <v>85575000</v>
      </c>
      <c r="DL68" s="326"/>
    </row>
    <row r="69" spans="1:116" ht="51">
      <c r="A69" s="28">
        <v>64</v>
      </c>
      <c r="B69" s="29" t="s">
        <v>183</v>
      </c>
      <c r="C69" s="29" t="s">
        <v>0</v>
      </c>
      <c r="D69" s="29" t="s">
        <v>105</v>
      </c>
      <c r="E69" s="42" t="s">
        <v>2380</v>
      </c>
      <c r="F69" s="42" t="s">
        <v>107</v>
      </c>
      <c r="G69" s="30" t="s">
        <v>236</v>
      </c>
      <c r="H69" s="42" t="s">
        <v>216</v>
      </c>
      <c r="I69" s="28">
        <v>5601200</v>
      </c>
      <c r="J69" s="28" t="s">
        <v>237</v>
      </c>
      <c r="K69" s="31" t="s">
        <v>127</v>
      </c>
      <c r="L69" s="32">
        <v>108.6</v>
      </c>
      <c r="M69" s="33" t="s">
        <v>107</v>
      </c>
      <c r="N69" s="34">
        <v>92200000</v>
      </c>
      <c r="O69" s="34">
        <f>+IFERROR(VLOOKUP(I69,Precio_Fasecolda!A:C,3,FALSE),IFERROR(VLOOKUP(I69,Precio_Fasecolda!B:C,2,FALSE),N69))</f>
        <v>92200000</v>
      </c>
      <c r="P69" s="34">
        <f t="shared" si="2"/>
        <v>0</v>
      </c>
      <c r="Q69" s="33" t="s">
        <v>107</v>
      </c>
      <c r="R69" s="28" t="s">
        <v>130</v>
      </c>
      <c r="S69" s="28" t="s">
        <v>112</v>
      </c>
      <c r="T69" s="28" t="s">
        <v>107</v>
      </c>
      <c r="U69" s="28" t="s">
        <v>107</v>
      </c>
      <c r="V69" s="42" t="s">
        <v>107</v>
      </c>
      <c r="W69" s="28" t="s">
        <v>107</v>
      </c>
      <c r="X69" s="28" t="s">
        <v>107</v>
      </c>
      <c r="Y69" s="28" t="str">
        <f t="shared" si="3"/>
        <v>N.A.</v>
      </c>
      <c r="Z69" s="292">
        <f t="shared" si="0"/>
        <v>90171600</v>
      </c>
      <c r="AA69" s="28" cm="1">
        <f t="array" aca="1" ref="AA69" ca="1">_xlfn.IFS(DK69&lt;$DK$4,1,AND(DK69&gt;=$DK$4,DK69&lt;=$AA$4),2,DK69&gt;$AA$4,3)</f>
        <v>2</v>
      </c>
      <c r="AB69" s="28">
        <v>0</v>
      </c>
      <c r="AC69" s="28" cm="1">
        <f t="array" aca="1" ref="AC69" ca="1">IF(AB69="PERCENTIL 30","",_xlfn.IFS(DK69&lt;$AC$4,1,DK69&gt;$AC$4,2))</f>
        <v>1</v>
      </c>
      <c r="AD69" s="28" t="str">
        <f>+IFERROR(VLOOKUP(_xlfn.TEXTJOIN("_", FALSE, C69:E69), BD_Perc!$A:$O, 15, FALSE),"Segmentación no encontrada o vehículo inactivo")</f>
        <v>PERCENTIL 30-70</v>
      </c>
      <c r="AE69" s="28" t="str" cm="1">
        <f t="array" ref="AE69">_xlfn.IFS(
    AD69 = "PERCENTIL 50",
    _xlfn.IFS(
        BD!DK69 &lt; VLOOKUP(_xlfn.TEXTJOIN("_", FALSE, C69:E69), BD_Perc!$A:$O, 11, FALSE), "Intervalo de precio 1",
        BD!DK69 &gt;= VLOOKUP(_xlfn.TEXTJOIN("_", FALSE, C69:E69), BD_Perc!$A:$O, 11, FALSE), "Intervalo de precio 2"
    ),
    AD69 = "PERCENTIL 30-70",
    _xlfn.IFS(
        BD!DK69 &lt; VLOOKUP(_xlfn.TEXTJOIN("_", FALSE, C69:E69), BD_Perc!$A:$O, 6, FALSE), "Intervalo de precio 1",
        BD!DK69 &lt; VLOOKUP(_xlfn.TEXTJOIN("_", FALSE, C69:E69), BD_Perc!$A:$O, 7, FALSE), "Intervalo de precio 2",
        BD!DK69 &gt;= VLOOKUP(_xlfn.TEXTJOIN("_", FALSE, C69:E69), BD_Perc!$A:$O, 7, FALSE), "Intervalo de precio 3"
    ),
    AD69="Segmentación no encontrada o vehículo inactivo","Segmentación no encontrada o vehículo inactivo"
)</f>
        <v>Intervalo de precio 3</v>
      </c>
      <c r="AF69" s="35" t="s">
        <v>2414</v>
      </c>
      <c r="AG69" s="35" t="b">
        <f t="shared" si="4"/>
        <v>1</v>
      </c>
      <c r="AH69" s="207">
        <v>2.1999999999999999E-2</v>
      </c>
      <c r="AI69" s="207">
        <v>2.5999999999999999E-2</v>
      </c>
      <c r="AJ69" s="207">
        <v>3.1E-2</v>
      </c>
      <c r="AK69" s="207">
        <v>3.2000000000000001E-2</v>
      </c>
      <c r="AL69" s="207">
        <v>3.3000000000000002E-2</v>
      </c>
      <c r="AM69" s="207">
        <v>3.4000000000000002E-2</v>
      </c>
      <c r="AN69" s="28" t="s">
        <v>113</v>
      </c>
      <c r="AO69" s="28" t="s">
        <v>113</v>
      </c>
      <c r="AP69" s="28" t="s">
        <v>113</v>
      </c>
      <c r="AQ69" s="47">
        <v>0.05</v>
      </c>
      <c r="AR69" s="38">
        <v>8689479</v>
      </c>
      <c r="AS69" s="38">
        <v>220144</v>
      </c>
      <c r="AT69" s="38">
        <v>0</v>
      </c>
      <c r="AU69" s="38">
        <v>0</v>
      </c>
      <c r="AV69" s="38">
        <v>0</v>
      </c>
      <c r="AW69" s="38">
        <v>8438830</v>
      </c>
      <c r="AX69" s="38">
        <v>0</v>
      </c>
      <c r="AY69" s="38">
        <v>0</v>
      </c>
      <c r="AZ69" s="38">
        <v>48920</v>
      </c>
      <c r="BA69" s="38">
        <v>0</v>
      </c>
      <c r="BB69" s="38">
        <v>0</v>
      </c>
      <c r="BC69" s="38">
        <v>0</v>
      </c>
      <c r="BD69" s="38">
        <v>0</v>
      </c>
      <c r="BE69" s="38">
        <v>0</v>
      </c>
      <c r="BF69" s="38">
        <v>0</v>
      </c>
      <c r="BG69" s="38">
        <v>0</v>
      </c>
      <c r="BH69" s="38">
        <v>0</v>
      </c>
      <c r="BI69" s="38">
        <v>2923015</v>
      </c>
      <c r="BJ69" s="38" t="s">
        <v>107</v>
      </c>
      <c r="BK69" s="38">
        <v>0</v>
      </c>
      <c r="BL69" s="38">
        <v>1651075</v>
      </c>
      <c r="BM69" s="38">
        <v>856113</v>
      </c>
      <c r="BN69" s="38">
        <v>1284169</v>
      </c>
      <c r="BO69" s="38">
        <v>0</v>
      </c>
      <c r="BP69" s="38">
        <v>3167619</v>
      </c>
      <c r="BQ69" s="38">
        <v>72159</v>
      </c>
      <c r="BR69" s="38" t="s">
        <v>107</v>
      </c>
      <c r="BS69" s="38">
        <v>599280</v>
      </c>
      <c r="BT69" s="38">
        <v>0</v>
      </c>
      <c r="BU69" s="38">
        <v>0</v>
      </c>
      <c r="BV69" s="38" t="s">
        <v>107</v>
      </c>
      <c r="BW69" s="38" t="s">
        <v>107</v>
      </c>
      <c r="BX69" s="38">
        <v>108849</v>
      </c>
      <c r="BY69" s="38">
        <v>0</v>
      </c>
      <c r="BZ69" s="38">
        <v>0</v>
      </c>
      <c r="CA69" s="38" t="s">
        <v>107</v>
      </c>
      <c r="CB69" s="38">
        <v>354675</v>
      </c>
      <c r="CC69" s="330">
        <v>0</v>
      </c>
      <c r="CD69" s="38">
        <v>0</v>
      </c>
      <c r="CE69" s="38">
        <v>0</v>
      </c>
      <c r="CF69" s="38">
        <v>0</v>
      </c>
      <c r="CG69" s="38">
        <v>0</v>
      </c>
      <c r="CH69" s="41" t="s">
        <v>113</v>
      </c>
      <c r="CI69" s="41" t="s">
        <v>113</v>
      </c>
      <c r="CJ69" s="41" t="s">
        <v>113</v>
      </c>
      <c r="CK69" s="41" t="s">
        <v>113</v>
      </c>
      <c r="CL69" s="41" t="s">
        <v>113</v>
      </c>
      <c r="CM69" s="41" t="s">
        <v>114</v>
      </c>
      <c r="CN69" s="41" t="s">
        <v>114</v>
      </c>
      <c r="CO69" s="42" t="s">
        <v>107</v>
      </c>
      <c r="CP69" s="28" t="s">
        <v>107</v>
      </c>
      <c r="CQ69" s="28" t="s">
        <v>107</v>
      </c>
      <c r="CR69" s="28" t="s">
        <v>107</v>
      </c>
      <c r="CS69" s="28" t="s">
        <v>107</v>
      </c>
      <c r="CT69" s="28" t="s">
        <v>107</v>
      </c>
      <c r="CU69" s="28" t="s">
        <v>107</v>
      </c>
      <c r="CV69" s="28" t="s">
        <v>107</v>
      </c>
      <c r="CW69" s="28" t="s">
        <v>107</v>
      </c>
      <c r="CX69" s="28" t="s">
        <v>107</v>
      </c>
      <c r="CY69" s="28" t="s">
        <v>107</v>
      </c>
      <c r="CZ69" s="28" t="s">
        <v>107</v>
      </c>
      <c r="DA69" s="28" t="s">
        <v>107</v>
      </c>
      <c r="DB69" s="28" t="s">
        <v>107</v>
      </c>
      <c r="DC69" s="28" t="s">
        <v>107</v>
      </c>
      <c r="DD69" s="332">
        <v>11794298</v>
      </c>
      <c r="DE69" s="43">
        <v>1</v>
      </c>
      <c r="DF69" s="390">
        <v>1</v>
      </c>
      <c r="DG69" s="310"/>
      <c r="DH69" s="203"/>
      <c r="DI69" s="279" t="str" cm="1">
        <f t="array" ref="DI69">+IF(AND(C69&lt;&gt;"Vehículos Eléctricos",C69&lt;&gt;"Vehículos Híbridos",AD69="PERCENTIL 50"),
     IF(VLOOKUP(_xlfn.TEXTJOIN("_",FALSE,C69:E69),BD_Perc!$A:$P,_xlfn.IFS(BD!AE69="Intervalo de precio 1",12,BD!AE69="Intervalo de precio 2",13),FALSE)&lt;=1,
     VLOOKUP(_xlfn.TEXTJOIN("_",FALSE,C69:E69),BD_Perc!$A:$P,16,FALSE),"Ok P50"),
     "Ok P30/70 ó Híbrido/Eléctrico")</f>
        <v>Ok P30/70 ó Híbrido/Eléctrico</v>
      </c>
      <c r="DJ69" s="279" t="str">
        <f t="shared" si="1"/>
        <v>Vehículos Convencionales_Automóviles_Sedán</v>
      </c>
      <c r="DK69" s="331">
        <f t="shared" si="5"/>
        <v>90171600</v>
      </c>
      <c r="DL69" s="326"/>
    </row>
    <row r="70" spans="1:116" ht="51">
      <c r="A70" s="28">
        <v>65</v>
      </c>
      <c r="B70" s="29" t="s">
        <v>183</v>
      </c>
      <c r="C70" s="29" t="s">
        <v>0</v>
      </c>
      <c r="D70" s="29" t="s">
        <v>105</v>
      </c>
      <c r="E70" s="42" t="s">
        <v>2380</v>
      </c>
      <c r="F70" s="42" t="s">
        <v>107</v>
      </c>
      <c r="G70" s="30" t="s">
        <v>238</v>
      </c>
      <c r="H70" s="42" t="s">
        <v>216</v>
      </c>
      <c r="I70" s="28">
        <v>5601180</v>
      </c>
      <c r="J70" s="28" t="s">
        <v>239</v>
      </c>
      <c r="K70" s="31" t="s">
        <v>142</v>
      </c>
      <c r="L70" s="32">
        <v>153</v>
      </c>
      <c r="M70" s="33" t="s">
        <v>107</v>
      </c>
      <c r="N70" s="34">
        <v>98300000</v>
      </c>
      <c r="O70" s="34">
        <f>+IFERROR(VLOOKUP(I70,Precio_Fasecolda!A:C,3,FALSE),IFERROR(VLOOKUP(I70,Precio_Fasecolda!B:C,2,FALSE),N70))</f>
        <v>98300000</v>
      </c>
      <c r="P70" s="34">
        <f t="shared" si="2"/>
        <v>0</v>
      </c>
      <c r="Q70" s="33" t="s">
        <v>107</v>
      </c>
      <c r="R70" s="28" t="s">
        <v>2415</v>
      </c>
      <c r="S70" s="28" t="s">
        <v>112</v>
      </c>
      <c r="T70" s="28" t="s">
        <v>107</v>
      </c>
      <c r="U70" s="28" t="s">
        <v>107</v>
      </c>
      <c r="V70" s="42" t="s">
        <v>107</v>
      </c>
      <c r="W70" s="28" t="s">
        <v>107</v>
      </c>
      <c r="X70" s="28" t="s">
        <v>107</v>
      </c>
      <c r="Y70" s="28" t="str">
        <f t="shared" si="3"/>
        <v>N.A.</v>
      </c>
      <c r="Z70" s="292">
        <f t="shared" ref="Z70:Z133" si="6">+(((N70)-(N70*AH70)/100%))</f>
        <v>96137400</v>
      </c>
      <c r="AA70" s="28" cm="1">
        <f t="array" aca="1" ref="AA70" ca="1">_xlfn.IFS(DK70&lt;$DK$4,1,AND(DK70&gt;=$DK$4,DK70&lt;=$AA$4),2,DK70&gt;$AA$4,3)</f>
        <v>2</v>
      </c>
      <c r="AB70" s="28">
        <v>0</v>
      </c>
      <c r="AC70" s="28" cm="1">
        <f t="array" aca="1" ref="AC70" ca="1">IF(AB70="PERCENTIL 30","",_xlfn.IFS(DK70&lt;$AC$4,1,DK70&gt;$AC$4,2))</f>
        <v>1</v>
      </c>
      <c r="AD70" s="28" t="str">
        <f>+IFERROR(VLOOKUP(_xlfn.TEXTJOIN("_", FALSE, C70:E70), BD_Perc!$A:$O, 15, FALSE),"Segmentación no encontrada o vehículo inactivo")</f>
        <v>PERCENTIL 30-70</v>
      </c>
      <c r="AE70" s="28" t="str" cm="1">
        <f t="array" ref="AE70">_xlfn.IFS(
    AD70 = "PERCENTIL 50",
    _xlfn.IFS(
        BD!DK70 &lt; VLOOKUP(_xlfn.TEXTJOIN("_", FALSE, C70:E70), BD_Perc!$A:$O, 11, FALSE), "Intervalo de precio 1",
        BD!DK70 &gt;= VLOOKUP(_xlfn.TEXTJOIN("_", FALSE, C70:E70), BD_Perc!$A:$O, 11, FALSE), "Intervalo de precio 2"
    ),
    AD70 = "PERCENTIL 30-70",
    _xlfn.IFS(
        BD!DK70 &lt; VLOOKUP(_xlfn.TEXTJOIN("_", FALSE, C70:E70), BD_Perc!$A:$O, 6, FALSE), "Intervalo de precio 1",
        BD!DK70 &lt; VLOOKUP(_xlfn.TEXTJOIN("_", FALSE, C70:E70), BD_Perc!$A:$O, 7, FALSE), "Intervalo de precio 2",
        BD!DK70 &gt;= VLOOKUP(_xlfn.TEXTJOIN("_", FALSE, C70:E70), BD_Perc!$A:$O, 7, FALSE), "Intervalo de precio 3"
    ),
    AD70="Segmentación no encontrada o vehículo inactivo","Segmentación no encontrada o vehículo inactivo"
)</f>
        <v>Intervalo de precio 3</v>
      </c>
      <c r="AF70" s="35" t="s">
        <v>2414</v>
      </c>
      <c r="AG70" s="35" t="b">
        <f t="shared" si="4"/>
        <v>1</v>
      </c>
      <c r="AH70" s="207">
        <v>2.1999999999999999E-2</v>
      </c>
      <c r="AI70" s="207">
        <v>2.5999999999999999E-2</v>
      </c>
      <c r="AJ70" s="207">
        <v>3.1E-2</v>
      </c>
      <c r="AK70" s="207">
        <v>3.2000000000000001E-2</v>
      </c>
      <c r="AL70" s="207">
        <v>3.3000000000000002E-2</v>
      </c>
      <c r="AM70" s="207">
        <v>3.4000000000000002E-2</v>
      </c>
      <c r="AN70" s="28" t="s">
        <v>113</v>
      </c>
      <c r="AO70" s="28" t="s">
        <v>113</v>
      </c>
      <c r="AP70" s="28" t="s">
        <v>113</v>
      </c>
      <c r="AQ70" s="47">
        <v>0.05</v>
      </c>
      <c r="AR70" s="38">
        <v>8689479</v>
      </c>
      <c r="AS70" s="38">
        <v>220144</v>
      </c>
      <c r="AT70" s="38">
        <v>0</v>
      </c>
      <c r="AU70" s="38">
        <v>0</v>
      </c>
      <c r="AV70" s="38">
        <v>0</v>
      </c>
      <c r="AW70" s="38">
        <v>8438830</v>
      </c>
      <c r="AX70" s="38">
        <v>0</v>
      </c>
      <c r="AY70" s="38">
        <v>428056</v>
      </c>
      <c r="AZ70" s="38">
        <v>48920</v>
      </c>
      <c r="BA70" s="38">
        <v>366906</v>
      </c>
      <c r="BB70" s="38">
        <v>0</v>
      </c>
      <c r="BC70" s="38">
        <v>0</v>
      </c>
      <c r="BD70" s="38">
        <v>0</v>
      </c>
      <c r="BE70" s="38">
        <v>0</v>
      </c>
      <c r="BF70" s="38">
        <v>0</v>
      </c>
      <c r="BG70" s="38">
        <v>2323736</v>
      </c>
      <c r="BH70" s="38">
        <v>0</v>
      </c>
      <c r="BI70" s="38">
        <v>2923015</v>
      </c>
      <c r="BJ70" s="38" t="s">
        <v>107</v>
      </c>
      <c r="BK70" s="38">
        <v>0</v>
      </c>
      <c r="BL70" s="38">
        <v>1651075</v>
      </c>
      <c r="BM70" s="38">
        <v>856113</v>
      </c>
      <c r="BN70" s="38">
        <v>1284169</v>
      </c>
      <c r="BO70" s="38">
        <v>0</v>
      </c>
      <c r="BP70" s="38">
        <v>3167619</v>
      </c>
      <c r="BQ70" s="38">
        <v>72159</v>
      </c>
      <c r="BR70" s="38" t="s">
        <v>107</v>
      </c>
      <c r="BS70" s="38">
        <v>599280</v>
      </c>
      <c r="BT70" s="38">
        <v>0</v>
      </c>
      <c r="BU70" s="38">
        <v>0</v>
      </c>
      <c r="BV70" s="38" t="s">
        <v>107</v>
      </c>
      <c r="BW70" s="38" t="s">
        <v>107</v>
      </c>
      <c r="BX70" s="38">
        <v>108849</v>
      </c>
      <c r="BY70" s="38">
        <v>0</v>
      </c>
      <c r="BZ70" s="38">
        <v>0</v>
      </c>
      <c r="CA70" s="38" t="s">
        <v>107</v>
      </c>
      <c r="CB70" s="38">
        <v>354675</v>
      </c>
      <c r="CC70" s="330">
        <v>0</v>
      </c>
      <c r="CD70" s="38">
        <v>0</v>
      </c>
      <c r="CE70" s="38">
        <v>0</v>
      </c>
      <c r="CF70" s="38">
        <v>0</v>
      </c>
      <c r="CG70" s="38">
        <v>0</v>
      </c>
      <c r="CH70" s="41" t="s">
        <v>113</v>
      </c>
      <c r="CI70" s="41" t="s">
        <v>113</v>
      </c>
      <c r="CJ70" s="41" t="s">
        <v>113</v>
      </c>
      <c r="CK70" s="41" t="s">
        <v>114</v>
      </c>
      <c r="CL70" s="41" t="s">
        <v>113</v>
      </c>
      <c r="CM70" s="41" t="s">
        <v>114</v>
      </c>
      <c r="CN70" s="41" t="s">
        <v>114</v>
      </c>
      <c r="CO70" s="42" t="s">
        <v>107</v>
      </c>
      <c r="CP70" s="28" t="s">
        <v>107</v>
      </c>
      <c r="CQ70" s="28" t="s">
        <v>107</v>
      </c>
      <c r="CR70" s="28" t="s">
        <v>107</v>
      </c>
      <c r="CS70" s="28" t="s">
        <v>107</v>
      </c>
      <c r="CT70" s="28" t="s">
        <v>107</v>
      </c>
      <c r="CU70" s="28" t="s">
        <v>107</v>
      </c>
      <c r="CV70" s="28" t="s">
        <v>107</v>
      </c>
      <c r="CW70" s="28" t="s">
        <v>107</v>
      </c>
      <c r="CX70" s="28" t="s">
        <v>107</v>
      </c>
      <c r="CY70" s="28" t="s">
        <v>107</v>
      </c>
      <c r="CZ70" s="28" t="s">
        <v>107</v>
      </c>
      <c r="DA70" s="28" t="s">
        <v>107</v>
      </c>
      <c r="DB70" s="28" t="s">
        <v>107</v>
      </c>
      <c r="DC70" s="28" t="s">
        <v>107</v>
      </c>
      <c r="DD70" s="332">
        <v>11655758</v>
      </c>
      <c r="DE70" s="43">
        <v>1</v>
      </c>
      <c r="DF70" s="390">
        <v>1</v>
      </c>
      <c r="DG70" s="310"/>
      <c r="DH70" s="203"/>
      <c r="DI70" s="279" t="str" cm="1">
        <f t="array" ref="DI70">+IF(AND(C70&lt;&gt;"Vehículos Eléctricos",C70&lt;&gt;"Vehículos Híbridos",AD70="PERCENTIL 50"),
     IF(VLOOKUP(_xlfn.TEXTJOIN("_",FALSE,C70:E70),BD_Perc!$A:$P,_xlfn.IFS(BD!AE70="Intervalo de precio 1",12,BD!AE70="Intervalo de precio 2",13),FALSE)&lt;=1,
     VLOOKUP(_xlfn.TEXTJOIN("_",FALSE,C70:E70),BD_Perc!$A:$P,16,FALSE),"Ok P50"),
     "Ok P30/70 ó Híbrido/Eléctrico")</f>
        <v>Ok P30/70 ó Híbrido/Eléctrico</v>
      </c>
      <c r="DJ70" s="279" t="str">
        <f t="shared" ref="DJ70:DJ133" si="7">+_xlfn.TEXTJOIN("_",FALSE,C70:E70)</f>
        <v>Vehículos Convencionales_Automóviles_Sedán</v>
      </c>
      <c r="DK70" s="331">
        <f t="shared" si="5"/>
        <v>96137400</v>
      </c>
      <c r="DL70" s="326"/>
    </row>
    <row r="71" spans="1:116" ht="51">
      <c r="A71" s="28">
        <v>66</v>
      </c>
      <c r="B71" s="29" t="s">
        <v>183</v>
      </c>
      <c r="C71" s="29" t="s">
        <v>0</v>
      </c>
      <c r="D71" s="29" t="s">
        <v>105</v>
      </c>
      <c r="E71" s="42" t="s">
        <v>2380</v>
      </c>
      <c r="F71" s="42" t="s">
        <v>107</v>
      </c>
      <c r="G71" s="30" t="s">
        <v>238</v>
      </c>
      <c r="H71" s="42" t="s">
        <v>216</v>
      </c>
      <c r="I71" s="28">
        <v>5601181</v>
      </c>
      <c r="J71" s="28" t="s">
        <v>240</v>
      </c>
      <c r="K71" s="31" t="s">
        <v>142</v>
      </c>
      <c r="L71" s="32">
        <v>153</v>
      </c>
      <c r="M71" s="33" t="s">
        <v>107</v>
      </c>
      <c r="N71" s="34">
        <v>102000000</v>
      </c>
      <c r="O71" s="34">
        <f>+IFERROR(VLOOKUP(I71,Precio_Fasecolda!A:C,3,FALSE),IFERROR(VLOOKUP(I71,Precio_Fasecolda!B:C,2,FALSE),N71))</f>
        <v>102000000</v>
      </c>
      <c r="P71" s="34">
        <f t="shared" ref="P71:P134" si="8">N71-O71</f>
        <v>0</v>
      </c>
      <c r="Q71" s="33" t="s">
        <v>107</v>
      </c>
      <c r="R71" s="28" t="s">
        <v>130</v>
      </c>
      <c r="S71" s="28" t="s">
        <v>112</v>
      </c>
      <c r="T71" s="28" t="s">
        <v>107</v>
      </c>
      <c r="U71" s="28" t="s">
        <v>107</v>
      </c>
      <c r="V71" s="42" t="s">
        <v>107</v>
      </c>
      <c r="W71" s="28" t="s">
        <v>107</v>
      </c>
      <c r="X71" s="28" t="s">
        <v>107</v>
      </c>
      <c r="Y71" s="28" t="str">
        <f t="shared" ref="Y71:Y134" si="9">+IF(C71=$F$1,N71+CC71,"N.A.")</f>
        <v>N.A.</v>
      </c>
      <c r="Z71" s="292">
        <f t="shared" si="6"/>
        <v>99756000</v>
      </c>
      <c r="AA71" s="28" cm="1">
        <f t="array" aca="1" ref="AA71" ca="1">_xlfn.IFS(DK71&lt;$DK$4,1,AND(DK71&gt;=$DK$4,DK71&lt;=$AA$4),2,DK71&gt;$AA$4,3)</f>
        <v>2</v>
      </c>
      <c r="AB71" s="28">
        <v>0</v>
      </c>
      <c r="AC71" s="28" cm="1">
        <f t="array" aca="1" ref="AC71" ca="1">IF(AB71="PERCENTIL 30","",_xlfn.IFS(DK71&lt;$AC$4,1,DK71&gt;$AC$4,2))</f>
        <v>1</v>
      </c>
      <c r="AD71" s="28" t="str">
        <f>+IFERROR(VLOOKUP(_xlfn.TEXTJOIN("_", FALSE, C71:E71), BD_Perc!$A:$O, 15, FALSE),"Segmentación no encontrada o vehículo inactivo")</f>
        <v>PERCENTIL 30-70</v>
      </c>
      <c r="AE71" s="28" t="str" cm="1">
        <f t="array" ref="AE71">_xlfn.IFS(
    AD71 = "PERCENTIL 50",
    _xlfn.IFS(
        BD!DK71 &lt; VLOOKUP(_xlfn.TEXTJOIN("_", FALSE, C71:E71), BD_Perc!$A:$O, 11, FALSE), "Intervalo de precio 1",
        BD!DK71 &gt;= VLOOKUP(_xlfn.TEXTJOIN("_", FALSE, C71:E71), BD_Perc!$A:$O, 11, FALSE), "Intervalo de precio 2"
    ),
    AD71 = "PERCENTIL 30-70",
    _xlfn.IFS(
        BD!DK71 &lt; VLOOKUP(_xlfn.TEXTJOIN("_", FALSE, C71:E71), BD_Perc!$A:$O, 6, FALSE), "Intervalo de precio 1",
        BD!DK71 &lt; VLOOKUP(_xlfn.TEXTJOIN("_", FALSE, C71:E71), BD_Perc!$A:$O, 7, FALSE), "Intervalo de precio 2",
        BD!DK71 &gt;= VLOOKUP(_xlfn.TEXTJOIN("_", FALSE, C71:E71), BD_Perc!$A:$O, 7, FALSE), "Intervalo de precio 3"
    ),
    AD71="Segmentación no encontrada o vehículo inactivo","Segmentación no encontrada o vehículo inactivo"
)</f>
        <v>Intervalo de precio 3</v>
      </c>
      <c r="AF71" s="35" t="s">
        <v>2414</v>
      </c>
      <c r="AG71" s="35" t="b">
        <f t="shared" ref="AG71:AG134" si="10">+AF71=AE71</f>
        <v>1</v>
      </c>
      <c r="AH71" s="207">
        <v>2.1999999999999999E-2</v>
      </c>
      <c r="AI71" s="207">
        <v>2.5999999999999999E-2</v>
      </c>
      <c r="AJ71" s="207">
        <v>3.1E-2</v>
      </c>
      <c r="AK71" s="207">
        <v>3.2000000000000001E-2</v>
      </c>
      <c r="AL71" s="207">
        <v>3.3000000000000002E-2</v>
      </c>
      <c r="AM71" s="207">
        <v>3.4000000000000002E-2</v>
      </c>
      <c r="AN71" s="28" t="s">
        <v>113</v>
      </c>
      <c r="AO71" s="28" t="s">
        <v>113</v>
      </c>
      <c r="AP71" s="28" t="s">
        <v>113</v>
      </c>
      <c r="AQ71" s="47">
        <v>0.05</v>
      </c>
      <c r="AR71" s="38">
        <v>8689479</v>
      </c>
      <c r="AS71" s="38">
        <v>220144</v>
      </c>
      <c r="AT71" s="38">
        <v>0</v>
      </c>
      <c r="AU71" s="38">
        <v>0</v>
      </c>
      <c r="AV71" s="38">
        <v>0</v>
      </c>
      <c r="AW71" s="38">
        <v>8438830</v>
      </c>
      <c r="AX71" s="38">
        <v>0</v>
      </c>
      <c r="AY71" s="38">
        <v>0</v>
      </c>
      <c r="AZ71" s="38">
        <v>48920</v>
      </c>
      <c r="BA71" s="38">
        <v>0</v>
      </c>
      <c r="BB71" s="38">
        <v>0</v>
      </c>
      <c r="BC71" s="38">
        <v>0</v>
      </c>
      <c r="BD71" s="38">
        <v>0</v>
      </c>
      <c r="BE71" s="38">
        <v>0</v>
      </c>
      <c r="BF71" s="38">
        <v>0</v>
      </c>
      <c r="BG71" s="38">
        <v>2323736</v>
      </c>
      <c r="BH71" s="38">
        <v>0</v>
      </c>
      <c r="BI71" s="38">
        <v>2923015</v>
      </c>
      <c r="BJ71" s="38" t="s">
        <v>107</v>
      </c>
      <c r="BK71" s="38">
        <v>0</v>
      </c>
      <c r="BL71" s="38">
        <v>1651075</v>
      </c>
      <c r="BM71" s="38">
        <v>856113</v>
      </c>
      <c r="BN71" s="38">
        <v>1284169</v>
      </c>
      <c r="BO71" s="38">
        <v>0</v>
      </c>
      <c r="BP71" s="38">
        <v>3167619</v>
      </c>
      <c r="BQ71" s="38">
        <v>72159</v>
      </c>
      <c r="BR71" s="38" t="s">
        <v>107</v>
      </c>
      <c r="BS71" s="38">
        <v>599280</v>
      </c>
      <c r="BT71" s="38">
        <v>0</v>
      </c>
      <c r="BU71" s="38">
        <v>0</v>
      </c>
      <c r="BV71" s="38" t="s">
        <v>107</v>
      </c>
      <c r="BW71" s="38" t="s">
        <v>107</v>
      </c>
      <c r="BX71" s="38">
        <v>108849</v>
      </c>
      <c r="BY71" s="38">
        <v>0</v>
      </c>
      <c r="BZ71" s="38">
        <v>0</v>
      </c>
      <c r="CA71" s="38" t="s">
        <v>107</v>
      </c>
      <c r="CB71" s="38">
        <v>354675</v>
      </c>
      <c r="CC71" s="330">
        <v>0</v>
      </c>
      <c r="CD71" s="38">
        <v>0</v>
      </c>
      <c r="CE71" s="38">
        <v>0</v>
      </c>
      <c r="CF71" s="38">
        <v>0</v>
      </c>
      <c r="CG71" s="38">
        <v>0</v>
      </c>
      <c r="CH71" s="41" t="s">
        <v>113</v>
      </c>
      <c r="CI71" s="41" t="s">
        <v>113</v>
      </c>
      <c r="CJ71" s="41" t="s">
        <v>113</v>
      </c>
      <c r="CK71" s="41" t="s">
        <v>114</v>
      </c>
      <c r="CL71" s="41" t="s">
        <v>113</v>
      </c>
      <c r="CM71" s="41" t="s">
        <v>114</v>
      </c>
      <c r="CN71" s="41" t="s">
        <v>114</v>
      </c>
      <c r="CO71" s="42" t="s">
        <v>107</v>
      </c>
      <c r="CP71" s="28" t="s">
        <v>107</v>
      </c>
      <c r="CQ71" s="28" t="s">
        <v>107</v>
      </c>
      <c r="CR71" s="28" t="s">
        <v>107</v>
      </c>
      <c r="CS71" s="28" t="s">
        <v>107</v>
      </c>
      <c r="CT71" s="28" t="s">
        <v>107</v>
      </c>
      <c r="CU71" s="28" t="s">
        <v>107</v>
      </c>
      <c r="CV71" s="28" t="s">
        <v>107</v>
      </c>
      <c r="CW71" s="28" t="s">
        <v>107</v>
      </c>
      <c r="CX71" s="28" t="s">
        <v>107</v>
      </c>
      <c r="CY71" s="28" t="s">
        <v>107</v>
      </c>
      <c r="CZ71" s="28" t="s">
        <v>107</v>
      </c>
      <c r="DA71" s="28" t="s">
        <v>107</v>
      </c>
      <c r="DB71" s="28" t="s">
        <v>107</v>
      </c>
      <c r="DC71" s="28" t="s">
        <v>107</v>
      </c>
      <c r="DD71" s="332">
        <v>11655758</v>
      </c>
      <c r="DE71" s="43">
        <v>1</v>
      </c>
      <c r="DF71" s="390">
        <v>1</v>
      </c>
      <c r="DG71" s="310"/>
      <c r="DH71" s="203"/>
      <c r="DI71" s="279" t="str" cm="1">
        <f t="array" ref="DI71">+IF(AND(C71&lt;&gt;"Vehículos Eléctricos",C71&lt;&gt;"Vehículos Híbridos",AD71="PERCENTIL 50"),
     IF(VLOOKUP(_xlfn.TEXTJOIN("_",FALSE,C71:E71),BD_Perc!$A:$P,_xlfn.IFS(BD!AE71="Intervalo de precio 1",12,BD!AE71="Intervalo de precio 2",13),FALSE)&lt;=1,
     VLOOKUP(_xlfn.TEXTJOIN("_",FALSE,C71:E71),BD_Perc!$A:$P,16,FALSE),"Ok P50"),
     "Ok P30/70 ó Híbrido/Eléctrico")</f>
        <v>Ok P30/70 ó Híbrido/Eléctrico</v>
      </c>
      <c r="DJ71" s="279" t="str">
        <f t="shared" si="7"/>
        <v>Vehículos Convencionales_Automóviles_Sedán</v>
      </c>
      <c r="DK71" s="331">
        <f t="shared" ref="DK71:DK134" si="11">+IF(C71=$F$1,Z71+CC71,Z71)</f>
        <v>99756000</v>
      </c>
      <c r="DL71" s="326"/>
    </row>
    <row r="72" spans="1:116" ht="51">
      <c r="A72" s="28">
        <v>67</v>
      </c>
      <c r="B72" s="29" t="s">
        <v>183</v>
      </c>
      <c r="C72" s="29" t="s">
        <v>0</v>
      </c>
      <c r="D72" s="29" t="s">
        <v>105</v>
      </c>
      <c r="E72" s="42" t="s">
        <v>2380</v>
      </c>
      <c r="F72" s="42" t="s">
        <v>107</v>
      </c>
      <c r="G72" s="30" t="s">
        <v>241</v>
      </c>
      <c r="H72" s="42" t="s">
        <v>216</v>
      </c>
      <c r="I72" s="28">
        <v>5601182</v>
      </c>
      <c r="J72" s="28" t="s">
        <v>242</v>
      </c>
      <c r="K72" s="31" t="s">
        <v>142</v>
      </c>
      <c r="L72" s="32">
        <v>153</v>
      </c>
      <c r="M72" s="33" t="s">
        <v>107</v>
      </c>
      <c r="N72" s="34">
        <v>106300000</v>
      </c>
      <c r="O72" s="34">
        <f>+IFERROR(VLOOKUP(I72,Precio_Fasecolda!A:C,3,FALSE),IFERROR(VLOOKUP(I72,Precio_Fasecolda!B:C,2,FALSE),N72))</f>
        <v>106300000</v>
      </c>
      <c r="P72" s="34">
        <f t="shared" si="8"/>
        <v>0</v>
      </c>
      <c r="Q72" s="33" t="s">
        <v>107</v>
      </c>
      <c r="R72" s="28" t="s">
        <v>2415</v>
      </c>
      <c r="S72" s="28" t="s">
        <v>112</v>
      </c>
      <c r="T72" s="28" t="s">
        <v>107</v>
      </c>
      <c r="U72" s="28" t="s">
        <v>107</v>
      </c>
      <c r="V72" s="42" t="s">
        <v>107</v>
      </c>
      <c r="W72" s="28" t="s">
        <v>107</v>
      </c>
      <c r="X72" s="28" t="s">
        <v>107</v>
      </c>
      <c r="Y72" s="28" t="str">
        <f t="shared" si="9"/>
        <v>N.A.</v>
      </c>
      <c r="Z72" s="292">
        <f t="shared" si="6"/>
        <v>103961400</v>
      </c>
      <c r="AA72" s="28" cm="1">
        <f t="array" aca="1" ref="AA72" ca="1">_xlfn.IFS(DK72&lt;$DK$4,1,AND(DK72&gt;=$DK$4,DK72&lt;=$AA$4),2,DK72&gt;$AA$4,3)</f>
        <v>2</v>
      </c>
      <c r="AB72" s="28">
        <v>0</v>
      </c>
      <c r="AC72" s="28" cm="1">
        <f t="array" aca="1" ref="AC72" ca="1">IF(AB72="PERCENTIL 30","",_xlfn.IFS(DK72&lt;$AC$4,1,DK72&gt;$AC$4,2))</f>
        <v>1</v>
      </c>
      <c r="AD72" s="28" t="str">
        <f>+IFERROR(VLOOKUP(_xlfn.TEXTJOIN("_", FALSE, C72:E72), BD_Perc!$A:$O, 15, FALSE),"Segmentación no encontrada o vehículo inactivo")</f>
        <v>PERCENTIL 30-70</v>
      </c>
      <c r="AE72" s="28" t="str" cm="1">
        <f t="array" ref="AE72">_xlfn.IFS(
    AD72 = "PERCENTIL 50",
    _xlfn.IFS(
        BD!DK72 &lt; VLOOKUP(_xlfn.TEXTJOIN("_", FALSE, C72:E72), BD_Perc!$A:$O, 11, FALSE), "Intervalo de precio 1",
        BD!DK72 &gt;= VLOOKUP(_xlfn.TEXTJOIN("_", FALSE, C72:E72), BD_Perc!$A:$O, 11, FALSE), "Intervalo de precio 2"
    ),
    AD72 = "PERCENTIL 30-70",
    _xlfn.IFS(
        BD!DK72 &lt; VLOOKUP(_xlfn.TEXTJOIN("_", FALSE, C72:E72), BD_Perc!$A:$O, 6, FALSE), "Intervalo de precio 1",
        BD!DK72 &lt; VLOOKUP(_xlfn.TEXTJOIN("_", FALSE, C72:E72), BD_Perc!$A:$O, 7, FALSE), "Intervalo de precio 2",
        BD!DK72 &gt;= VLOOKUP(_xlfn.TEXTJOIN("_", FALSE, C72:E72), BD_Perc!$A:$O, 7, FALSE), "Intervalo de precio 3"
    ),
    AD72="Segmentación no encontrada o vehículo inactivo","Segmentación no encontrada o vehículo inactivo"
)</f>
        <v>Intervalo de precio 3</v>
      </c>
      <c r="AF72" s="35" t="s">
        <v>2414</v>
      </c>
      <c r="AG72" s="35" t="b">
        <f t="shared" si="10"/>
        <v>1</v>
      </c>
      <c r="AH72" s="207">
        <v>2.1999999999999999E-2</v>
      </c>
      <c r="AI72" s="207">
        <v>2.5999999999999999E-2</v>
      </c>
      <c r="AJ72" s="207">
        <v>3.1E-2</v>
      </c>
      <c r="AK72" s="207">
        <v>3.2000000000000001E-2</v>
      </c>
      <c r="AL72" s="207">
        <v>3.3000000000000002E-2</v>
      </c>
      <c r="AM72" s="207">
        <v>3.4000000000000002E-2</v>
      </c>
      <c r="AN72" s="28" t="s">
        <v>113</v>
      </c>
      <c r="AO72" s="28" t="s">
        <v>113</v>
      </c>
      <c r="AP72" s="28" t="s">
        <v>113</v>
      </c>
      <c r="AQ72" s="47">
        <v>0.05</v>
      </c>
      <c r="AR72" s="38">
        <v>8689479</v>
      </c>
      <c r="AS72" s="38">
        <v>220144</v>
      </c>
      <c r="AT72" s="38">
        <v>0</v>
      </c>
      <c r="AU72" s="38">
        <v>0</v>
      </c>
      <c r="AV72" s="38">
        <v>0</v>
      </c>
      <c r="AW72" s="38">
        <v>8438830</v>
      </c>
      <c r="AX72" s="38">
        <v>0</v>
      </c>
      <c r="AY72" s="38">
        <v>0</v>
      </c>
      <c r="AZ72" s="38">
        <v>48920</v>
      </c>
      <c r="BA72" s="38">
        <v>0</v>
      </c>
      <c r="BB72" s="38">
        <v>0</v>
      </c>
      <c r="BC72" s="38">
        <v>0</v>
      </c>
      <c r="BD72" s="38">
        <v>0</v>
      </c>
      <c r="BE72" s="38">
        <v>0</v>
      </c>
      <c r="BF72" s="38">
        <v>0</v>
      </c>
      <c r="BG72" s="38">
        <v>2323736</v>
      </c>
      <c r="BH72" s="38">
        <v>0</v>
      </c>
      <c r="BI72" s="38">
        <v>2923015</v>
      </c>
      <c r="BJ72" s="38" t="s">
        <v>107</v>
      </c>
      <c r="BK72" s="38">
        <v>0</v>
      </c>
      <c r="BL72" s="38">
        <v>1651075</v>
      </c>
      <c r="BM72" s="38">
        <v>856113</v>
      </c>
      <c r="BN72" s="38">
        <v>1284169</v>
      </c>
      <c r="BO72" s="38">
        <v>0</v>
      </c>
      <c r="BP72" s="38">
        <v>3167619</v>
      </c>
      <c r="BQ72" s="38">
        <v>72159</v>
      </c>
      <c r="BR72" s="38" t="s">
        <v>107</v>
      </c>
      <c r="BS72" s="38">
        <v>599280</v>
      </c>
      <c r="BT72" s="38">
        <v>0</v>
      </c>
      <c r="BU72" s="38">
        <v>0</v>
      </c>
      <c r="BV72" s="38" t="s">
        <v>107</v>
      </c>
      <c r="BW72" s="38" t="s">
        <v>107</v>
      </c>
      <c r="BX72" s="38">
        <v>108849</v>
      </c>
      <c r="BY72" s="38">
        <v>0</v>
      </c>
      <c r="BZ72" s="38">
        <v>0</v>
      </c>
      <c r="CA72" s="38" t="s">
        <v>107</v>
      </c>
      <c r="CB72" s="38">
        <v>354675</v>
      </c>
      <c r="CC72" s="330">
        <v>0</v>
      </c>
      <c r="CD72" s="38">
        <v>0</v>
      </c>
      <c r="CE72" s="38">
        <v>0</v>
      </c>
      <c r="CF72" s="38">
        <v>0</v>
      </c>
      <c r="CG72" s="38">
        <v>0</v>
      </c>
      <c r="CH72" s="41" t="s">
        <v>113</v>
      </c>
      <c r="CI72" s="41" t="s">
        <v>113</v>
      </c>
      <c r="CJ72" s="41" t="s">
        <v>113</v>
      </c>
      <c r="CK72" s="41" t="s">
        <v>113</v>
      </c>
      <c r="CL72" s="41" t="s">
        <v>113</v>
      </c>
      <c r="CM72" s="41" t="s">
        <v>114</v>
      </c>
      <c r="CN72" s="41" t="s">
        <v>114</v>
      </c>
      <c r="CO72" s="42" t="s">
        <v>107</v>
      </c>
      <c r="CP72" s="28" t="s">
        <v>107</v>
      </c>
      <c r="CQ72" s="28" t="s">
        <v>107</v>
      </c>
      <c r="CR72" s="28" t="s">
        <v>107</v>
      </c>
      <c r="CS72" s="28" t="s">
        <v>107</v>
      </c>
      <c r="CT72" s="28" t="s">
        <v>107</v>
      </c>
      <c r="CU72" s="28" t="s">
        <v>107</v>
      </c>
      <c r="CV72" s="28" t="s">
        <v>107</v>
      </c>
      <c r="CW72" s="28" t="s">
        <v>107</v>
      </c>
      <c r="CX72" s="28" t="s">
        <v>107</v>
      </c>
      <c r="CY72" s="28" t="s">
        <v>107</v>
      </c>
      <c r="CZ72" s="28" t="s">
        <v>107</v>
      </c>
      <c r="DA72" s="28" t="s">
        <v>107</v>
      </c>
      <c r="DB72" s="28" t="s">
        <v>107</v>
      </c>
      <c r="DC72" s="28" t="s">
        <v>107</v>
      </c>
      <c r="DD72" s="332">
        <v>11655758</v>
      </c>
      <c r="DE72" s="43">
        <v>1</v>
      </c>
      <c r="DF72" s="390">
        <v>1</v>
      </c>
      <c r="DG72" s="310"/>
      <c r="DH72" s="203"/>
      <c r="DI72" s="279" t="str" cm="1">
        <f t="array" ref="DI72">+IF(AND(C72&lt;&gt;"Vehículos Eléctricos",C72&lt;&gt;"Vehículos Híbridos",AD72="PERCENTIL 50"),
     IF(VLOOKUP(_xlfn.TEXTJOIN("_",FALSE,C72:E72),BD_Perc!$A:$P,_xlfn.IFS(BD!AE72="Intervalo de precio 1",12,BD!AE72="Intervalo de precio 2",13),FALSE)&lt;=1,
     VLOOKUP(_xlfn.TEXTJOIN("_",FALSE,C72:E72),BD_Perc!$A:$P,16,FALSE),"Ok P50"),
     "Ok P30/70 ó Híbrido/Eléctrico")</f>
        <v>Ok P30/70 ó Híbrido/Eléctrico</v>
      </c>
      <c r="DJ72" s="279" t="str">
        <f t="shared" si="7"/>
        <v>Vehículos Convencionales_Automóviles_Sedán</v>
      </c>
      <c r="DK72" s="331">
        <f t="shared" si="11"/>
        <v>103961400</v>
      </c>
      <c r="DL72" s="326"/>
    </row>
    <row r="73" spans="1:116" ht="51">
      <c r="A73" s="28">
        <v>68</v>
      </c>
      <c r="B73" s="29" t="s">
        <v>183</v>
      </c>
      <c r="C73" s="29" t="s">
        <v>0</v>
      </c>
      <c r="D73" s="29" t="s">
        <v>105</v>
      </c>
      <c r="E73" s="42" t="s">
        <v>2380</v>
      </c>
      <c r="F73" s="42" t="s">
        <v>107</v>
      </c>
      <c r="G73" s="30" t="s">
        <v>241</v>
      </c>
      <c r="H73" s="42" t="s">
        <v>216</v>
      </c>
      <c r="I73" s="28">
        <v>5601183</v>
      </c>
      <c r="J73" s="28" t="s">
        <v>243</v>
      </c>
      <c r="K73" s="31" t="s">
        <v>142</v>
      </c>
      <c r="L73" s="32">
        <v>153</v>
      </c>
      <c r="M73" s="33" t="s">
        <v>107</v>
      </c>
      <c r="N73" s="34">
        <v>104300000</v>
      </c>
      <c r="O73" s="34">
        <f>+IFERROR(VLOOKUP(I73,Precio_Fasecolda!A:C,3,FALSE),IFERROR(VLOOKUP(I73,Precio_Fasecolda!B:C,2,FALSE),N73))</f>
        <v>104300000</v>
      </c>
      <c r="P73" s="34">
        <f t="shared" si="8"/>
        <v>0</v>
      </c>
      <c r="Q73" s="33" t="s">
        <v>107</v>
      </c>
      <c r="R73" s="28" t="s">
        <v>130</v>
      </c>
      <c r="S73" s="28" t="s">
        <v>112</v>
      </c>
      <c r="T73" s="28" t="s">
        <v>107</v>
      </c>
      <c r="U73" s="28" t="s">
        <v>107</v>
      </c>
      <c r="V73" s="42" t="s">
        <v>107</v>
      </c>
      <c r="W73" s="28" t="s">
        <v>107</v>
      </c>
      <c r="X73" s="28" t="s">
        <v>107</v>
      </c>
      <c r="Y73" s="28" t="str">
        <f t="shared" si="9"/>
        <v>N.A.</v>
      </c>
      <c r="Z73" s="292">
        <f t="shared" si="6"/>
        <v>102005400</v>
      </c>
      <c r="AA73" s="28" cm="1">
        <f t="array" aca="1" ref="AA73" ca="1">_xlfn.IFS(DK73&lt;$DK$4,1,AND(DK73&gt;=$DK$4,DK73&lt;=$AA$4),2,DK73&gt;$AA$4,3)</f>
        <v>2</v>
      </c>
      <c r="AB73" s="28">
        <v>0</v>
      </c>
      <c r="AC73" s="28" cm="1">
        <f t="array" aca="1" ref="AC73" ca="1">IF(AB73="PERCENTIL 30","",_xlfn.IFS(DK73&lt;$AC$4,1,DK73&gt;$AC$4,2))</f>
        <v>1</v>
      </c>
      <c r="AD73" s="28" t="str">
        <f>+IFERROR(VLOOKUP(_xlfn.TEXTJOIN("_", FALSE, C73:E73), BD_Perc!$A:$O, 15, FALSE),"Segmentación no encontrada o vehículo inactivo")</f>
        <v>PERCENTIL 30-70</v>
      </c>
      <c r="AE73" s="28" t="str" cm="1">
        <f t="array" ref="AE73">_xlfn.IFS(
    AD73 = "PERCENTIL 50",
    _xlfn.IFS(
        BD!DK73 &lt; VLOOKUP(_xlfn.TEXTJOIN("_", FALSE, C73:E73), BD_Perc!$A:$O, 11, FALSE), "Intervalo de precio 1",
        BD!DK73 &gt;= VLOOKUP(_xlfn.TEXTJOIN("_", FALSE, C73:E73), BD_Perc!$A:$O, 11, FALSE), "Intervalo de precio 2"
    ),
    AD73 = "PERCENTIL 30-70",
    _xlfn.IFS(
        BD!DK73 &lt; VLOOKUP(_xlfn.TEXTJOIN("_", FALSE, C73:E73), BD_Perc!$A:$O, 6, FALSE), "Intervalo de precio 1",
        BD!DK73 &lt; VLOOKUP(_xlfn.TEXTJOIN("_", FALSE, C73:E73), BD_Perc!$A:$O, 7, FALSE), "Intervalo de precio 2",
        BD!DK73 &gt;= VLOOKUP(_xlfn.TEXTJOIN("_", FALSE, C73:E73), BD_Perc!$A:$O, 7, FALSE), "Intervalo de precio 3"
    ),
    AD73="Segmentación no encontrada o vehículo inactivo","Segmentación no encontrada o vehículo inactivo"
)</f>
        <v>Intervalo de precio 3</v>
      </c>
      <c r="AF73" s="35" t="s">
        <v>2414</v>
      </c>
      <c r="AG73" s="35" t="b">
        <f t="shared" si="10"/>
        <v>1</v>
      </c>
      <c r="AH73" s="207">
        <v>2.1999999999999999E-2</v>
      </c>
      <c r="AI73" s="207">
        <v>2.5999999999999999E-2</v>
      </c>
      <c r="AJ73" s="207">
        <v>3.1E-2</v>
      </c>
      <c r="AK73" s="207">
        <v>3.2000000000000001E-2</v>
      </c>
      <c r="AL73" s="207">
        <v>3.3000000000000002E-2</v>
      </c>
      <c r="AM73" s="207">
        <v>3.4000000000000002E-2</v>
      </c>
      <c r="AN73" s="28" t="s">
        <v>113</v>
      </c>
      <c r="AO73" s="28" t="s">
        <v>113</v>
      </c>
      <c r="AP73" s="28" t="s">
        <v>113</v>
      </c>
      <c r="AQ73" s="47">
        <v>0.05</v>
      </c>
      <c r="AR73" s="38">
        <v>8689479</v>
      </c>
      <c r="AS73" s="38">
        <v>220144</v>
      </c>
      <c r="AT73" s="38">
        <v>0</v>
      </c>
      <c r="AU73" s="38">
        <v>0</v>
      </c>
      <c r="AV73" s="38">
        <v>0</v>
      </c>
      <c r="AW73" s="38">
        <v>8438830</v>
      </c>
      <c r="AX73" s="38">
        <v>0</v>
      </c>
      <c r="AY73" s="38">
        <v>0</v>
      </c>
      <c r="AZ73" s="38">
        <v>48920</v>
      </c>
      <c r="BA73" s="38">
        <v>0</v>
      </c>
      <c r="BB73" s="38">
        <v>0</v>
      </c>
      <c r="BC73" s="38">
        <v>0</v>
      </c>
      <c r="BD73" s="38">
        <v>0</v>
      </c>
      <c r="BE73" s="38">
        <v>0</v>
      </c>
      <c r="BF73" s="38">
        <v>0</v>
      </c>
      <c r="BG73" s="38">
        <v>2323736</v>
      </c>
      <c r="BH73" s="38">
        <v>0</v>
      </c>
      <c r="BI73" s="38">
        <v>2923015</v>
      </c>
      <c r="BJ73" s="38" t="s">
        <v>107</v>
      </c>
      <c r="BK73" s="38">
        <v>0</v>
      </c>
      <c r="BL73" s="38">
        <v>1651075</v>
      </c>
      <c r="BM73" s="38">
        <v>856113</v>
      </c>
      <c r="BN73" s="38">
        <v>1284169</v>
      </c>
      <c r="BO73" s="38">
        <v>0</v>
      </c>
      <c r="BP73" s="38">
        <v>3167619</v>
      </c>
      <c r="BQ73" s="38">
        <v>72159</v>
      </c>
      <c r="BR73" s="38" t="s">
        <v>107</v>
      </c>
      <c r="BS73" s="38">
        <v>599280</v>
      </c>
      <c r="BT73" s="38">
        <v>0</v>
      </c>
      <c r="BU73" s="38">
        <v>0</v>
      </c>
      <c r="BV73" s="38" t="s">
        <v>107</v>
      </c>
      <c r="BW73" s="38" t="s">
        <v>107</v>
      </c>
      <c r="BX73" s="38">
        <v>108849</v>
      </c>
      <c r="BY73" s="38">
        <v>0</v>
      </c>
      <c r="BZ73" s="38">
        <v>0</v>
      </c>
      <c r="CA73" s="38" t="s">
        <v>107</v>
      </c>
      <c r="CB73" s="38">
        <v>354675</v>
      </c>
      <c r="CC73" s="330">
        <v>0</v>
      </c>
      <c r="CD73" s="38">
        <v>0</v>
      </c>
      <c r="CE73" s="38">
        <v>0</v>
      </c>
      <c r="CF73" s="38">
        <v>0</v>
      </c>
      <c r="CG73" s="38">
        <v>0</v>
      </c>
      <c r="CH73" s="41" t="s">
        <v>113</v>
      </c>
      <c r="CI73" s="41" t="s">
        <v>113</v>
      </c>
      <c r="CJ73" s="41" t="s">
        <v>113</v>
      </c>
      <c r="CK73" s="41" t="s">
        <v>113</v>
      </c>
      <c r="CL73" s="41" t="s">
        <v>113</v>
      </c>
      <c r="CM73" s="41" t="s">
        <v>114</v>
      </c>
      <c r="CN73" s="41" t="s">
        <v>114</v>
      </c>
      <c r="CO73" s="42" t="s">
        <v>107</v>
      </c>
      <c r="CP73" s="28" t="s">
        <v>107</v>
      </c>
      <c r="CQ73" s="28" t="s">
        <v>107</v>
      </c>
      <c r="CR73" s="28" t="s">
        <v>107</v>
      </c>
      <c r="CS73" s="28" t="s">
        <v>107</v>
      </c>
      <c r="CT73" s="28" t="s">
        <v>107</v>
      </c>
      <c r="CU73" s="28" t="s">
        <v>107</v>
      </c>
      <c r="CV73" s="28" t="s">
        <v>107</v>
      </c>
      <c r="CW73" s="28" t="s">
        <v>107</v>
      </c>
      <c r="CX73" s="28" t="s">
        <v>107</v>
      </c>
      <c r="CY73" s="28" t="s">
        <v>107</v>
      </c>
      <c r="CZ73" s="28" t="s">
        <v>107</v>
      </c>
      <c r="DA73" s="28" t="s">
        <v>107</v>
      </c>
      <c r="DB73" s="28" t="s">
        <v>107</v>
      </c>
      <c r="DC73" s="28" t="s">
        <v>107</v>
      </c>
      <c r="DD73" s="332">
        <v>11655758</v>
      </c>
      <c r="DE73" s="43">
        <v>1</v>
      </c>
      <c r="DF73" s="390">
        <v>1</v>
      </c>
      <c r="DG73" s="310"/>
      <c r="DH73" s="203"/>
      <c r="DI73" s="279" t="str" cm="1">
        <f t="array" ref="DI73">+IF(AND(C73&lt;&gt;"Vehículos Eléctricos",C73&lt;&gt;"Vehículos Híbridos",AD73="PERCENTIL 50"),
     IF(VLOOKUP(_xlfn.TEXTJOIN("_",FALSE,C73:E73),BD_Perc!$A:$P,_xlfn.IFS(BD!AE73="Intervalo de precio 1",12,BD!AE73="Intervalo de precio 2",13),FALSE)&lt;=1,
     VLOOKUP(_xlfn.TEXTJOIN("_",FALSE,C73:E73),BD_Perc!$A:$P,16,FALSE),"Ok P50"),
     "Ok P30/70 ó Híbrido/Eléctrico")</f>
        <v>Ok P30/70 ó Híbrido/Eléctrico</v>
      </c>
      <c r="DJ73" s="279" t="str">
        <f t="shared" si="7"/>
        <v>Vehículos Convencionales_Automóviles_Sedán</v>
      </c>
      <c r="DK73" s="331">
        <f t="shared" si="11"/>
        <v>102005400</v>
      </c>
      <c r="DL73" s="326"/>
    </row>
    <row r="74" spans="1:116" ht="51">
      <c r="A74" s="28">
        <v>69</v>
      </c>
      <c r="B74" s="29" t="s">
        <v>183</v>
      </c>
      <c r="C74" s="29" t="s">
        <v>0</v>
      </c>
      <c r="D74" s="29" t="s">
        <v>105</v>
      </c>
      <c r="E74" s="42" t="s">
        <v>2380</v>
      </c>
      <c r="F74" s="42" t="s">
        <v>107</v>
      </c>
      <c r="G74" s="30" t="s">
        <v>244</v>
      </c>
      <c r="H74" s="42" t="s">
        <v>216</v>
      </c>
      <c r="I74" s="28">
        <v>5601184</v>
      </c>
      <c r="J74" s="28" t="s">
        <v>245</v>
      </c>
      <c r="K74" s="31" t="s">
        <v>142</v>
      </c>
      <c r="L74" s="32">
        <v>153</v>
      </c>
      <c r="M74" s="33" t="s">
        <v>107</v>
      </c>
      <c r="N74" s="34">
        <v>121900000</v>
      </c>
      <c r="O74" s="34">
        <f>+IFERROR(VLOOKUP(I74,Precio_Fasecolda!A:C,3,FALSE),IFERROR(VLOOKUP(I74,Precio_Fasecolda!B:C,2,FALSE),N74))</f>
        <v>121900000</v>
      </c>
      <c r="P74" s="34">
        <f t="shared" si="8"/>
        <v>0</v>
      </c>
      <c r="Q74" s="33" t="s">
        <v>107</v>
      </c>
      <c r="R74" s="28" t="s">
        <v>130</v>
      </c>
      <c r="S74" s="28" t="s">
        <v>112</v>
      </c>
      <c r="T74" s="28" t="s">
        <v>107</v>
      </c>
      <c r="U74" s="28" t="s">
        <v>107</v>
      </c>
      <c r="V74" s="42" t="s">
        <v>107</v>
      </c>
      <c r="W74" s="28" t="s">
        <v>107</v>
      </c>
      <c r="X74" s="28" t="s">
        <v>107</v>
      </c>
      <c r="Y74" s="28" t="str">
        <f t="shared" si="9"/>
        <v>N.A.</v>
      </c>
      <c r="Z74" s="292">
        <f t="shared" si="6"/>
        <v>119218200</v>
      </c>
      <c r="AA74" s="28" cm="1">
        <f t="array" aca="1" ref="AA74" ca="1">_xlfn.IFS(DK74&lt;$DK$4,1,AND(DK74&gt;=$DK$4,DK74&lt;=$AA$4),2,DK74&gt;$AA$4,3)</f>
        <v>2</v>
      </c>
      <c r="AB74" s="28">
        <v>0</v>
      </c>
      <c r="AC74" s="28" cm="1">
        <f t="array" aca="1" ref="AC74" ca="1">IF(AB74="PERCENTIL 30","",_xlfn.IFS(DK74&lt;$AC$4,1,DK74&gt;$AC$4,2))</f>
        <v>1</v>
      </c>
      <c r="AD74" s="28" t="str">
        <f>+IFERROR(VLOOKUP(_xlfn.TEXTJOIN("_", FALSE, C74:E74), BD_Perc!$A:$O, 15, FALSE),"Segmentación no encontrada o vehículo inactivo")</f>
        <v>PERCENTIL 30-70</v>
      </c>
      <c r="AE74" s="28" t="str" cm="1">
        <f t="array" ref="AE74">_xlfn.IFS(
    AD74 = "PERCENTIL 50",
    _xlfn.IFS(
        BD!DK74 &lt; VLOOKUP(_xlfn.TEXTJOIN("_", FALSE, C74:E74), BD_Perc!$A:$O, 11, FALSE), "Intervalo de precio 1",
        BD!DK74 &gt;= VLOOKUP(_xlfn.TEXTJOIN("_", FALSE, C74:E74), BD_Perc!$A:$O, 11, FALSE), "Intervalo de precio 2"
    ),
    AD74 = "PERCENTIL 30-70",
    _xlfn.IFS(
        BD!DK74 &lt; VLOOKUP(_xlfn.TEXTJOIN("_", FALSE, C74:E74), BD_Perc!$A:$O, 6, FALSE), "Intervalo de precio 1",
        BD!DK74 &lt; VLOOKUP(_xlfn.TEXTJOIN("_", FALSE, C74:E74), BD_Perc!$A:$O, 7, FALSE), "Intervalo de precio 2",
        BD!DK74 &gt;= VLOOKUP(_xlfn.TEXTJOIN("_", FALSE, C74:E74), BD_Perc!$A:$O, 7, FALSE), "Intervalo de precio 3"
    ),
    AD74="Segmentación no encontrada o vehículo inactivo","Segmentación no encontrada o vehículo inactivo"
)</f>
        <v>Intervalo de precio 3</v>
      </c>
      <c r="AF74" s="35" t="s">
        <v>2414</v>
      </c>
      <c r="AG74" s="35" t="b">
        <f t="shared" si="10"/>
        <v>1</v>
      </c>
      <c r="AH74" s="207">
        <v>2.1999999999999999E-2</v>
      </c>
      <c r="AI74" s="207">
        <v>2.5999999999999999E-2</v>
      </c>
      <c r="AJ74" s="207">
        <v>3.1E-2</v>
      </c>
      <c r="AK74" s="207">
        <v>3.2000000000000001E-2</v>
      </c>
      <c r="AL74" s="207">
        <v>3.3000000000000002E-2</v>
      </c>
      <c r="AM74" s="207">
        <v>3.4000000000000002E-2</v>
      </c>
      <c r="AN74" s="28" t="s">
        <v>113</v>
      </c>
      <c r="AO74" s="28" t="s">
        <v>113</v>
      </c>
      <c r="AP74" s="28" t="s">
        <v>113</v>
      </c>
      <c r="AQ74" s="47">
        <v>0.05</v>
      </c>
      <c r="AR74" s="38">
        <v>8689479</v>
      </c>
      <c r="AS74" s="38">
        <v>220144</v>
      </c>
      <c r="AT74" s="38">
        <v>0</v>
      </c>
      <c r="AU74" s="38">
        <v>0</v>
      </c>
      <c r="AV74" s="38">
        <v>0</v>
      </c>
      <c r="AW74" s="38">
        <v>8438830</v>
      </c>
      <c r="AX74" s="38">
        <v>0</v>
      </c>
      <c r="AY74" s="38">
        <v>0</v>
      </c>
      <c r="AZ74" s="38">
        <v>48920</v>
      </c>
      <c r="BA74" s="38">
        <v>0</v>
      </c>
      <c r="BB74" s="38">
        <v>0</v>
      </c>
      <c r="BC74" s="38">
        <v>0</v>
      </c>
      <c r="BD74" s="38">
        <v>0</v>
      </c>
      <c r="BE74" s="38">
        <v>0</v>
      </c>
      <c r="BF74" s="38">
        <v>0</v>
      </c>
      <c r="BG74" s="38">
        <v>0</v>
      </c>
      <c r="BH74" s="38">
        <v>0</v>
      </c>
      <c r="BI74" s="38">
        <v>2923015</v>
      </c>
      <c r="BJ74" s="38" t="s">
        <v>107</v>
      </c>
      <c r="BK74" s="38">
        <v>0</v>
      </c>
      <c r="BL74" s="38">
        <v>1651075</v>
      </c>
      <c r="BM74" s="38">
        <v>856113</v>
      </c>
      <c r="BN74" s="38">
        <v>1284169</v>
      </c>
      <c r="BO74" s="38">
        <v>0</v>
      </c>
      <c r="BP74" s="38">
        <v>3167619</v>
      </c>
      <c r="BQ74" s="38">
        <v>72159</v>
      </c>
      <c r="BR74" s="38" t="s">
        <v>107</v>
      </c>
      <c r="BS74" s="38">
        <v>599280</v>
      </c>
      <c r="BT74" s="38">
        <v>0</v>
      </c>
      <c r="BU74" s="38">
        <v>0</v>
      </c>
      <c r="BV74" s="38" t="s">
        <v>107</v>
      </c>
      <c r="BW74" s="38" t="s">
        <v>107</v>
      </c>
      <c r="BX74" s="38">
        <v>108849</v>
      </c>
      <c r="BY74" s="38">
        <v>0</v>
      </c>
      <c r="BZ74" s="38">
        <v>0</v>
      </c>
      <c r="CA74" s="38" t="s">
        <v>107</v>
      </c>
      <c r="CB74" s="38">
        <v>354675</v>
      </c>
      <c r="CC74" s="330">
        <v>0</v>
      </c>
      <c r="CD74" s="38">
        <v>0</v>
      </c>
      <c r="CE74" s="38">
        <v>0</v>
      </c>
      <c r="CF74" s="38">
        <v>0</v>
      </c>
      <c r="CG74" s="38">
        <v>0</v>
      </c>
      <c r="CH74" s="41" t="s">
        <v>113</v>
      </c>
      <c r="CI74" s="41" t="s">
        <v>113</v>
      </c>
      <c r="CJ74" s="41" t="s">
        <v>113</v>
      </c>
      <c r="CK74" s="41" t="s">
        <v>113</v>
      </c>
      <c r="CL74" s="41" t="s">
        <v>113</v>
      </c>
      <c r="CM74" s="41" t="s">
        <v>114</v>
      </c>
      <c r="CN74" s="41" t="s">
        <v>114</v>
      </c>
      <c r="CO74" s="42" t="s">
        <v>107</v>
      </c>
      <c r="CP74" s="28" t="s">
        <v>107</v>
      </c>
      <c r="CQ74" s="28" t="s">
        <v>107</v>
      </c>
      <c r="CR74" s="28" t="s">
        <v>107</v>
      </c>
      <c r="CS74" s="28" t="s">
        <v>107</v>
      </c>
      <c r="CT74" s="28" t="s">
        <v>107</v>
      </c>
      <c r="CU74" s="28" t="s">
        <v>107</v>
      </c>
      <c r="CV74" s="28" t="s">
        <v>107</v>
      </c>
      <c r="CW74" s="28" t="s">
        <v>107</v>
      </c>
      <c r="CX74" s="28" t="s">
        <v>107</v>
      </c>
      <c r="CY74" s="28" t="s">
        <v>107</v>
      </c>
      <c r="CZ74" s="28" t="s">
        <v>107</v>
      </c>
      <c r="DA74" s="28" t="s">
        <v>107</v>
      </c>
      <c r="DB74" s="28" t="s">
        <v>107</v>
      </c>
      <c r="DC74" s="28" t="s">
        <v>107</v>
      </c>
      <c r="DD74" s="332">
        <v>11655758</v>
      </c>
      <c r="DE74" s="43">
        <v>1</v>
      </c>
      <c r="DF74" s="390">
        <v>1</v>
      </c>
      <c r="DG74" s="310"/>
      <c r="DH74" s="203"/>
      <c r="DI74" s="279" t="str" cm="1">
        <f t="array" ref="DI74">+IF(AND(C74&lt;&gt;"Vehículos Eléctricos",C74&lt;&gt;"Vehículos Híbridos",AD74="PERCENTIL 50"),
     IF(VLOOKUP(_xlfn.TEXTJOIN("_",FALSE,C74:E74),BD_Perc!$A:$P,_xlfn.IFS(BD!AE74="Intervalo de precio 1",12,BD!AE74="Intervalo de precio 2",13),FALSE)&lt;=1,
     VLOOKUP(_xlfn.TEXTJOIN("_",FALSE,C74:E74),BD_Perc!$A:$P,16,FALSE),"Ok P50"),
     "Ok P30/70 ó Híbrido/Eléctrico")</f>
        <v>Ok P30/70 ó Híbrido/Eléctrico</v>
      </c>
      <c r="DJ74" s="279" t="str">
        <f t="shared" si="7"/>
        <v>Vehículos Convencionales_Automóviles_Sedán</v>
      </c>
      <c r="DK74" s="331">
        <f t="shared" si="11"/>
        <v>119218200</v>
      </c>
      <c r="DL74" s="326"/>
    </row>
    <row r="75" spans="1:116" ht="51">
      <c r="A75" s="28">
        <v>70</v>
      </c>
      <c r="B75" s="29" t="s">
        <v>183</v>
      </c>
      <c r="C75" s="29" t="s">
        <v>0</v>
      </c>
      <c r="D75" s="29" t="s">
        <v>105</v>
      </c>
      <c r="E75" s="42" t="s">
        <v>2380</v>
      </c>
      <c r="F75" s="42" t="s">
        <v>107</v>
      </c>
      <c r="G75" s="30" t="s">
        <v>244</v>
      </c>
      <c r="H75" s="42" t="s">
        <v>216</v>
      </c>
      <c r="I75" s="28">
        <v>5601185</v>
      </c>
      <c r="J75" s="28" t="s">
        <v>246</v>
      </c>
      <c r="K75" s="31" t="s">
        <v>142</v>
      </c>
      <c r="L75" s="32">
        <v>186</v>
      </c>
      <c r="M75" s="33" t="s">
        <v>107</v>
      </c>
      <c r="N75" s="34">
        <v>116400000</v>
      </c>
      <c r="O75" s="34">
        <f>+IFERROR(VLOOKUP(I75,Precio_Fasecolda!A:C,3,FALSE),IFERROR(VLOOKUP(I75,Precio_Fasecolda!B:C,2,FALSE),N75))</f>
        <v>116400000</v>
      </c>
      <c r="P75" s="34">
        <f t="shared" si="8"/>
        <v>0</v>
      </c>
      <c r="Q75" s="33" t="s">
        <v>107</v>
      </c>
      <c r="R75" s="28" t="s">
        <v>130</v>
      </c>
      <c r="S75" s="28" t="s">
        <v>112</v>
      </c>
      <c r="T75" s="28" t="s">
        <v>107</v>
      </c>
      <c r="U75" s="28" t="s">
        <v>107</v>
      </c>
      <c r="V75" s="42" t="s">
        <v>107</v>
      </c>
      <c r="W75" s="28" t="s">
        <v>107</v>
      </c>
      <c r="X75" s="28" t="s">
        <v>107</v>
      </c>
      <c r="Y75" s="28" t="str">
        <f t="shared" si="9"/>
        <v>N.A.</v>
      </c>
      <c r="Z75" s="292">
        <f t="shared" si="6"/>
        <v>113839200</v>
      </c>
      <c r="AA75" s="28" cm="1">
        <f t="array" aca="1" ref="AA75" ca="1">_xlfn.IFS(DK75&lt;$DK$4,1,AND(DK75&gt;=$DK$4,DK75&lt;=$AA$4),2,DK75&gt;$AA$4,3)</f>
        <v>2</v>
      </c>
      <c r="AB75" s="28">
        <v>0</v>
      </c>
      <c r="AC75" s="28" cm="1">
        <f t="array" aca="1" ref="AC75" ca="1">IF(AB75="PERCENTIL 30","",_xlfn.IFS(DK75&lt;$AC$4,1,DK75&gt;$AC$4,2))</f>
        <v>1</v>
      </c>
      <c r="AD75" s="28" t="str">
        <f>+IFERROR(VLOOKUP(_xlfn.TEXTJOIN("_", FALSE, C75:E75), BD_Perc!$A:$O, 15, FALSE),"Segmentación no encontrada o vehículo inactivo")</f>
        <v>PERCENTIL 30-70</v>
      </c>
      <c r="AE75" s="28" t="str" cm="1">
        <f t="array" ref="AE75">_xlfn.IFS(
    AD75 = "PERCENTIL 50",
    _xlfn.IFS(
        BD!DK75 &lt; VLOOKUP(_xlfn.TEXTJOIN("_", FALSE, C75:E75), BD_Perc!$A:$O, 11, FALSE), "Intervalo de precio 1",
        BD!DK75 &gt;= VLOOKUP(_xlfn.TEXTJOIN("_", FALSE, C75:E75), BD_Perc!$A:$O, 11, FALSE), "Intervalo de precio 2"
    ),
    AD75 = "PERCENTIL 30-70",
    _xlfn.IFS(
        BD!DK75 &lt; VLOOKUP(_xlfn.TEXTJOIN("_", FALSE, C75:E75), BD_Perc!$A:$O, 6, FALSE), "Intervalo de precio 1",
        BD!DK75 &lt; VLOOKUP(_xlfn.TEXTJOIN("_", FALSE, C75:E75), BD_Perc!$A:$O, 7, FALSE), "Intervalo de precio 2",
        BD!DK75 &gt;= VLOOKUP(_xlfn.TEXTJOIN("_", FALSE, C75:E75), BD_Perc!$A:$O, 7, FALSE), "Intervalo de precio 3"
    ),
    AD75="Segmentación no encontrada o vehículo inactivo","Segmentación no encontrada o vehículo inactivo"
)</f>
        <v>Intervalo de precio 3</v>
      </c>
      <c r="AF75" s="35" t="s">
        <v>2414</v>
      </c>
      <c r="AG75" s="35" t="b">
        <f t="shared" si="10"/>
        <v>1</v>
      </c>
      <c r="AH75" s="207">
        <v>2.1999999999999999E-2</v>
      </c>
      <c r="AI75" s="207">
        <v>2.5999999999999999E-2</v>
      </c>
      <c r="AJ75" s="207">
        <v>3.1E-2</v>
      </c>
      <c r="AK75" s="207">
        <v>3.2000000000000001E-2</v>
      </c>
      <c r="AL75" s="207">
        <v>3.3000000000000002E-2</v>
      </c>
      <c r="AM75" s="207">
        <v>3.4000000000000002E-2</v>
      </c>
      <c r="AN75" s="28" t="s">
        <v>113</v>
      </c>
      <c r="AO75" s="28" t="s">
        <v>113</v>
      </c>
      <c r="AP75" s="28" t="s">
        <v>113</v>
      </c>
      <c r="AQ75" s="47">
        <v>0.05</v>
      </c>
      <c r="AR75" s="38">
        <v>8689479</v>
      </c>
      <c r="AS75" s="38">
        <v>220144</v>
      </c>
      <c r="AT75" s="38">
        <v>0</v>
      </c>
      <c r="AU75" s="38">
        <v>0</v>
      </c>
      <c r="AV75" s="38">
        <v>0</v>
      </c>
      <c r="AW75" s="38">
        <v>8438830</v>
      </c>
      <c r="AX75" s="38">
        <v>0</v>
      </c>
      <c r="AY75" s="38">
        <v>0</v>
      </c>
      <c r="AZ75" s="38">
        <v>48920</v>
      </c>
      <c r="BA75" s="38">
        <v>0</v>
      </c>
      <c r="BB75" s="38">
        <v>0</v>
      </c>
      <c r="BC75" s="38">
        <v>0</v>
      </c>
      <c r="BD75" s="38">
        <v>0</v>
      </c>
      <c r="BE75" s="38">
        <v>0</v>
      </c>
      <c r="BF75" s="38">
        <v>0</v>
      </c>
      <c r="BG75" s="38">
        <v>0</v>
      </c>
      <c r="BH75" s="38">
        <v>0</v>
      </c>
      <c r="BI75" s="38">
        <v>2923015</v>
      </c>
      <c r="BJ75" s="38" t="s">
        <v>107</v>
      </c>
      <c r="BK75" s="38">
        <v>0</v>
      </c>
      <c r="BL75" s="38">
        <v>1651075</v>
      </c>
      <c r="BM75" s="38">
        <v>856113</v>
      </c>
      <c r="BN75" s="38">
        <v>1284169</v>
      </c>
      <c r="BO75" s="38">
        <v>0</v>
      </c>
      <c r="BP75" s="38">
        <v>3167619</v>
      </c>
      <c r="BQ75" s="38">
        <v>72159</v>
      </c>
      <c r="BR75" s="38" t="s">
        <v>107</v>
      </c>
      <c r="BS75" s="38">
        <v>599280</v>
      </c>
      <c r="BT75" s="38">
        <v>0</v>
      </c>
      <c r="BU75" s="38">
        <v>0</v>
      </c>
      <c r="BV75" s="38" t="s">
        <v>107</v>
      </c>
      <c r="BW75" s="38" t="s">
        <v>107</v>
      </c>
      <c r="BX75" s="38">
        <v>108849</v>
      </c>
      <c r="BY75" s="38">
        <v>0</v>
      </c>
      <c r="BZ75" s="38">
        <v>0</v>
      </c>
      <c r="CA75" s="38" t="s">
        <v>107</v>
      </c>
      <c r="CB75" s="38">
        <v>354675</v>
      </c>
      <c r="CC75" s="330">
        <v>0</v>
      </c>
      <c r="CD75" s="38">
        <v>0</v>
      </c>
      <c r="CE75" s="38">
        <v>0</v>
      </c>
      <c r="CF75" s="38">
        <v>0</v>
      </c>
      <c r="CG75" s="38">
        <v>0</v>
      </c>
      <c r="CH75" s="41" t="s">
        <v>113</v>
      </c>
      <c r="CI75" s="41" t="s">
        <v>113</v>
      </c>
      <c r="CJ75" s="41" t="s">
        <v>113</v>
      </c>
      <c r="CK75" s="41" t="s">
        <v>113</v>
      </c>
      <c r="CL75" s="41" t="s">
        <v>113</v>
      </c>
      <c r="CM75" s="41" t="s">
        <v>114</v>
      </c>
      <c r="CN75" s="41" t="s">
        <v>114</v>
      </c>
      <c r="CO75" s="42" t="s">
        <v>107</v>
      </c>
      <c r="CP75" s="28" t="s">
        <v>107</v>
      </c>
      <c r="CQ75" s="28" t="s">
        <v>107</v>
      </c>
      <c r="CR75" s="28" t="s">
        <v>107</v>
      </c>
      <c r="CS75" s="28" t="s">
        <v>107</v>
      </c>
      <c r="CT75" s="28" t="s">
        <v>107</v>
      </c>
      <c r="CU75" s="28" t="s">
        <v>107</v>
      </c>
      <c r="CV75" s="28" t="s">
        <v>107</v>
      </c>
      <c r="CW75" s="28" t="s">
        <v>107</v>
      </c>
      <c r="CX75" s="28" t="s">
        <v>107</v>
      </c>
      <c r="CY75" s="28" t="s">
        <v>107</v>
      </c>
      <c r="CZ75" s="28" t="s">
        <v>107</v>
      </c>
      <c r="DA75" s="28" t="s">
        <v>107</v>
      </c>
      <c r="DB75" s="28" t="s">
        <v>107</v>
      </c>
      <c r="DC75" s="28" t="s">
        <v>107</v>
      </c>
      <c r="DD75" s="332">
        <v>11655758</v>
      </c>
      <c r="DE75" s="43">
        <v>1</v>
      </c>
      <c r="DF75" s="390">
        <v>1</v>
      </c>
      <c r="DG75" s="310"/>
      <c r="DH75" s="203"/>
      <c r="DI75" s="279" t="str" cm="1">
        <f t="array" ref="DI75">+IF(AND(C75&lt;&gt;"Vehículos Eléctricos",C75&lt;&gt;"Vehículos Híbridos",AD75="PERCENTIL 50"),
     IF(VLOOKUP(_xlfn.TEXTJOIN("_",FALSE,C75:E75),BD_Perc!$A:$P,_xlfn.IFS(BD!AE75="Intervalo de precio 1",12,BD!AE75="Intervalo de precio 2",13),FALSE)&lt;=1,
     VLOOKUP(_xlfn.TEXTJOIN("_",FALSE,C75:E75),BD_Perc!$A:$P,16,FALSE),"Ok P50"),
     "Ok P30/70 ó Híbrido/Eléctrico")</f>
        <v>Ok P30/70 ó Híbrido/Eléctrico</v>
      </c>
      <c r="DJ75" s="279" t="str">
        <f t="shared" si="7"/>
        <v>Vehículos Convencionales_Automóviles_Sedán</v>
      </c>
      <c r="DK75" s="331">
        <f t="shared" si="11"/>
        <v>113839200</v>
      </c>
      <c r="DL75" s="326"/>
    </row>
    <row r="76" spans="1:116" ht="51">
      <c r="A76" s="28">
        <v>71</v>
      </c>
      <c r="B76" s="29" t="s">
        <v>183</v>
      </c>
      <c r="C76" s="29" t="s">
        <v>0</v>
      </c>
      <c r="D76" s="29" t="s">
        <v>105</v>
      </c>
      <c r="E76" s="42" t="s">
        <v>2380</v>
      </c>
      <c r="F76" s="42" t="s">
        <v>107</v>
      </c>
      <c r="G76" s="30" t="s">
        <v>247</v>
      </c>
      <c r="H76" s="42" t="s">
        <v>216</v>
      </c>
      <c r="I76" s="28">
        <v>5633151</v>
      </c>
      <c r="J76" s="28" t="s">
        <v>248</v>
      </c>
      <c r="K76" s="31" t="s">
        <v>142</v>
      </c>
      <c r="L76" s="32">
        <v>186</v>
      </c>
      <c r="M76" s="33" t="s">
        <v>107</v>
      </c>
      <c r="N76" s="34">
        <v>131000000</v>
      </c>
      <c r="O76" s="34">
        <f>+IFERROR(VLOOKUP(I76,Precio_Fasecolda!A:C,3,FALSE),IFERROR(VLOOKUP(I76,Precio_Fasecolda!B:C,2,FALSE),N76))</f>
        <v>131000000</v>
      </c>
      <c r="P76" s="34">
        <f t="shared" si="8"/>
        <v>0</v>
      </c>
      <c r="Q76" s="33" t="s">
        <v>107</v>
      </c>
      <c r="R76" s="28" t="s">
        <v>130</v>
      </c>
      <c r="S76" s="28" t="s">
        <v>112</v>
      </c>
      <c r="T76" s="28" t="s">
        <v>107</v>
      </c>
      <c r="U76" s="28" t="s">
        <v>107</v>
      </c>
      <c r="V76" s="42" t="s">
        <v>107</v>
      </c>
      <c r="W76" s="28" t="s">
        <v>107</v>
      </c>
      <c r="X76" s="28" t="s">
        <v>107</v>
      </c>
      <c r="Y76" s="28" t="str">
        <f t="shared" si="9"/>
        <v>N.A.</v>
      </c>
      <c r="Z76" s="292">
        <f t="shared" si="6"/>
        <v>128118000</v>
      </c>
      <c r="AA76" s="28" cm="1">
        <f t="array" aca="1" ref="AA76" ca="1">_xlfn.IFS(DK76&lt;$DK$4,1,AND(DK76&gt;=$DK$4,DK76&lt;=$AA$4),2,DK76&gt;$AA$4,3)</f>
        <v>2</v>
      </c>
      <c r="AB76" s="28">
        <v>0</v>
      </c>
      <c r="AC76" s="28" cm="1">
        <f t="array" aca="1" ref="AC76" ca="1">IF(AB76="PERCENTIL 30","",_xlfn.IFS(DK76&lt;$AC$4,1,DK76&gt;$AC$4,2))</f>
        <v>1</v>
      </c>
      <c r="AD76" s="28" t="str">
        <f>+IFERROR(VLOOKUP(_xlfn.TEXTJOIN("_", FALSE, C76:E76), BD_Perc!$A:$O, 15, FALSE),"Segmentación no encontrada o vehículo inactivo")</f>
        <v>PERCENTIL 30-70</v>
      </c>
      <c r="AE76" s="28" t="str" cm="1">
        <f t="array" ref="AE76">_xlfn.IFS(
    AD76 = "PERCENTIL 50",
    _xlfn.IFS(
        BD!DK76 &lt; VLOOKUP(_xlfn.TEXTJOIN("_", FALSE, C76:E76), BD_Perc!$A:$O, 11, FALSE), "Intervalo de precio 1",
        BD!DK76 &gt;= VLOOKUP(_xlfn.TEXTJOIN("_", FALSE, C76:E76), BD_Perc!$A:$O, 11, FALSE), "Intervalo de precio 2"
    ),
    AD76 = "PERCENTIL 30-70",
    _xlfn.IFS(
        BD!DK76 &lt; VLOOKUP(_xlfn.TEXTJOIN("_", FALSE, C76:E76), BD_Perc!$A:$O, 6, FALSE), "Intervalo de precio 1",
        BD!DK76 &lt; VLOOKUP(_xlfn.TEXTJOIN("_", FALSE, C76:E76), BD_Perc!$A:$O, 7, FALSE), "Intervalo de precio 2",
        BD!DK76 &gt;= VLOOKUP(_xlfn.TEXTJOIN("_", FALSE, C76:E76), BD_Perc!$A:$O, 7, FALSE), "Intervalo de precio 3"
    ),
    AD76="Segmentación no encontrada o vehículo inactivo","Segmentación no encontrada o vehículo inactivo"
)</f>
        <v>Intervalo de precio 3</v>
      </c>
      <c r="AF76" s="35" t="s">
        <v>2414</v>
      </c>
      <c r="AG76" s="35" t="b">
        <f t="shared" si="10"/>
        <v>1</v>
      </c>
      <c r="AH76" s="207">
        <v>2.1999999999999999E-2</v>
      </c>
      <c r="AI76" s="207">
        <v>2.5999999999999999E-2</v>
      </c>
      <c r="AJ76" s="207">
        <v>3.1E-2</v>
      </c>
      <c r="AK76" s="207">
        <v>3.2000000000000001E-2</v>
      </c>
      <c r="AL76" s="207">
        <v>3.3000000000000002E-2</v>
      </c>
      <c r="AM76" s="207">
        <v>3.4000000000000002E-2</v>
      </c>
      <c r="AN76" s="28" t="s">
        <v>113</v>
      </c>
      <c r="AO76" s="28" t="s">
        <v>113</v>
      </c>
      <c r="AP76" s="28" t="s">
        <v>113</v>
      </c>
      <c r="AQ76" s="47">
        <v>0.05</v>
      </c>
      <c r="AR76" s="38">
        <v>8689479</v>
      </c>
      <c r="AS76" s="38">
        <v>220144</v>
      </c>
      <c r="AT76" s="38">
        <v>0</v>
      </c>
      <c r="AU76" s="38">
        <v>0</v>
      </c>
      <c r="AV76" s="38">
        <v>0</v>
      </c>
      <c r="AW76" s="38">
        <v>8438830</v>
      </c>
      <c r="AX76" s="38">
        <v>0</v>
      </c>
      <c r="AY76" s="38">
        <v>0</v>
      </c>
      <c r="AZ76" s="38">
        <v>48920</v>
      </c>
      <c r="BA76" s="38">
        <v>0</v>
      </c>
      <c r="BB76" s="38">
        <v>0</v>
      </c>
      <c r="BC76" s="38">
        <v>0</v>
      </c>
      <c r="BD76" s="38">
        <v>0</v>
      </c>
      <c r="BE76" s="38">
        <v>0</v>
      </c>
      <c r="BF76" s="38">
        <v>0</v>
      </c>
      <c r="BG76" s="38">
        <v>0</v>
      </c>
      <c r="BH76" s="38">
        <v>0</v>
      </c>
      <c r="BI76" s="38">
        <v>2923015</v>
      </c>
      <c r="BJ76" s="38" t="s">
        <v>107</v>
      </c>
      <c r="BK76" s="38">
        <v>0</v>
      </c>
      <c r="BL76" s="38">
        <v>1651075</v>
      </c>
      <c r="BM76" s="38">
        <v>856113</v>
      </c>
      <c r="BN76" s="38">
        <v>1284169</v>
      </c>
      <c r="BO76" s="38">
        <v>0</v>
      </c>
      <c r="BP76" s="38">
        <v>3167619</v>
      </c>
      <c r="BQ76" s="38">
        <v>72159</v>
      </c>
      <c r="BR76" s="38" t="s">
        <v>107</v>
      </c>
      <c r="BS76" s="38">
        <v>599280</v>
      </c>
      <c r="BT76" s="38">
        <v>0</v>
      </c>
      <c r="BU76" s="38">
        <v>0</v>
      </c>
      <c r="BV76" s="38" t="s">
        <v>107</v>
      </c>
      <c r="BW76" s="38" t="s">
        <v>107</v>
      </c>
      <c r="BX76" s="38">
        <v>108849</v>
      </c>
      <c r="BY76" s="38">
        <v>0</v>
      </c>
      <c r="BZ76" s="38">
        <v>0</v>
      </c>
      <c r="CA76" s="38" t="s">
        <v>107</v>
      </c>
      <c r="CB76" s="38">
        <v>354675</v>
      </c>
      <c r="CC76" s="330">
        <v>0</v>
      </c>
      <c r="CD76" s="38">
        <v>0</v>
      </c>
      <c r="CE76" s="38">
        <v>0</v>
      </c>
      <c r="CF76" s="38">
        <v>0</v>
      </c>
      <c r="CG76" s="38">
        <v>0</v>
      </c>
      <c r="CH76" s="41" t="s">
        <v>113</v>
      </c>
      <c r="CI76" s="41" t="s">
        <v>113</v>
      </c>
      <c r="CJ76" s="41" t="s">
        <v>113</v>
      </c>
      <c r="CK76" s="41" t="s">
        <v>113</v>
      </c>
      <c r="CL76" s="41" t="s">
        <v>113</v>
      </c>
      <c r="CM76" s="41" t="s">
        <v>114</v>
      </c>
      <c r="CN76" s="41" t="s">
        <v>114</v>
      </c>
      <c r="CO76" s="42" t="s">
        <v>107</v>
      </c>
      <c r="CP76" s="28" t="s">
        <v>107</v>
      </c>
      <c r="CQ76" s="28" t="s">
        <v>107</v>
      </c>
      <c r="CR76" s="28" t="s">
        <v>107</v>
      </c>
      <c r="CS76" s="28" t="s">
        <v>107</v>
      </c>
      <c r="CT76" s="28" t="s">
        <v>107</v>
      </c>
      <c r="CU76" s="28" t="s">
        <v>107</v>
      </c>
      <c r="CV76" s="28" t="s">
        <v>107</v>
      </c>
      <c r="CW76" s="28" t="s">
        <v>107</v>
      </c>
      <c r="CX76" s="28" t="s">
        <v>107</v>
      </c>
      <c r="CY76" s="28" t="s">
        <v>107</v>
      </c>
      <c r="CZ76" s="28" t="s">
        <v>107</v>
      </c>
      <c r="DA76" s="28" t="s">
        <v>107</v>
      </c>
      <c r="DB76" s="28" t="s">
        <v>107</v>
      </c>
      <c r="DC76" s="28" t="s">
        <v>107</v>
      </c>
      <c r="DD76" s="332">
        <v>11655758</v>
      </c>
      <c r="DE76" s="43">
        <v>1</v>
      </c>
      <c r="DF76" s="390">
        <v>1</v>
      </c>
      <c r="DG76" s="310"/>
      <c r="DH76" s="203"/>
      <c r="DI76" s="279" t="str" cm="1">
        <f t="array" ref="DI76">+IF(AND(C76&lt;&gt;"Vehículos Eléctricos",C76&lt;&gt;"Vehículos Híbridos",AD76="PERCENTIL 50"),
     IF(VLOOKUP(_xlfn.TEXTJOIN("_",FALSE,C76:E76),BD_Perc!$A:$P,_xlfn.IFS(BD!AE76="Intervalo de precio 1",12,BD!AE76="Intervalo de precio 2",13),FALSE)&lt;=1,
     VLOOKUP(_xlfn.TEXTJOIN("_",FALSE,C76:E76),BD_Perc!$A:$P,16,FALSE),"Ok P50"),
     "Ok P30/70 ó Híbrido/Eléctrico")</f>
        <v>Ok P30/70 ó Híbrido/Eléctrico</v>
      </c>
      <c r="DJ76" s="279" t="str">
        <f t="shared" si="7"/>
        <v>Vehículos Convencionales_Automóviles_Sedán</v>
      </c>
      <c r="DK76" s="331">
        <f t="shared" si="11"/>
        <v>128118000</v>
      </c>
      <c r="DL76" s="326"/>
    </row>
    <row r="77" spans="1:116" ht="25.5">
      <c r="A77" s="28">
        <v>72</v>
      </c>
      <c r="B77" s="29" t="s">
        <v>249</v>
      </c>
      <c r="C77" s="29" t="s">
        <v>0</v>
      </c>
      <c r="D77" s="29" t="s">
        <v>105</v>
      </c>
      <c r="E77" s="42" t="s">
        <v>2380</v>
      </c>
      <c r="F77" s="42" t="s">
        <v>107</v>
      </c>
      <c r="G77" s="30" t="s">
        <v>250</v>
      </c>
      <c r="H77" s="42" t="s">
        <v>990</v>
      </c>
      <c r="I77" s="28">
        <v>9001143</v>
      </c>
      <c r="J77" s="28" t="s">
        <v>251</v>
      </c>
      <c r="K77" s="31" t="s">
        <v>142</v>
      </c>
      <c r="L77" s="32">
        <v>168</v>
      </c>
      <c r="M77" s="33" t="s">
        <v>107</v>
      </c>
      <c r="N77" s="44">
        <v>123300000</v>
      </c>
      <c r="O77" s="34">
        <f>+IFERROR(VLOOKUP(I77,Precio_Fasecolda!A:C,3,FALSE),IFERROR(VLOOKUP(I77,Precio_Fasecolda!B:C,2,FALSE),N77))</f>
        <v>123300000</v>
      </c>
      <c r="P77" s="34">
        <f t="shared" si="8"/>
        <v>0</v>
      </c>
      <c r="Q77" s="33" t="s">
        <v>107</v>
      </c>
      <c r="R77" s="28" t="s">
        <v>130</v>
      </c>
      <c r="S77" s="28" t="s">
        <v>112</v>
      </c>
      <c r="T77" s="28" t="s">
        <v>107</v>
      </c>
      <c r="U77" s="28" t="s">
        <v>107</v>
      </c>
      <c r="V77" s="42" t="s">
        <v>107</v>
      </c>
      <c r="W77" s="28" t="s">
        <v>107</v>
      </c>
      <c r="X77" s="28" t="s">
        <v>107</v>
      </c>
      <c r="Y77" s="28" t="str">
        <f t="shared" si="9"/>
        <v>N.A.</v>
      </c>
      <c r="Z77" s="292">
        <f t="shared" si="6"/>
        <v>123300000</v>
      </c>
      <c r="AA77" s="28" cm="1">
        <f t="array" aca="1" ref="AA77" ca="1">_xlfn.IFS(DK77&lt;$DK$4,1,AND(DK77&gt;=$DK$4,DK77&lt;=$AA$4),2,DK77&gt;$AA$4,3)</f>
        <v>2</v>
      </c>
      <c r="AB77" s="28">
        <v>0</v>
      </c>
      <c r="AC77" s="28" cm="1">
        <f t="array" aca="1" ref="AC77" ca="1">IF(AB77="PERCENTIL 30","",_xlfn.IFS(DK77&lt;$AC$4,1,DK77&gt;$AC$4,2))</f>
        <v>1</v>
      </c>
      <c r="AD77" s="28" t="str">
        <f>+IFERROR(VLOOKUP(_xlfn.TEXTJOIN("_", FALSE, C77:E77), BD_Perc!$A:$O, 15, FALSE),"Segmentación no encontrada o vehículo inactivo")</f>
        <v>PERCENTIL 30-70</v>
      </c>
      <c r="AE77" s="28" t="str" cm="1">
        <f t="array" ref="AE77">_xlfn.IFS(
    AD77 = "PERCENTIL 50",
    _xlfn.IFS(
        BD!DK77 &lt; VLOOKUP(_xlfn.TEXTJOIN("_", FALSE, C77:E77), BD_Perc!$A:$O, 11, FALSE), "Intervalo de precio 1",
        BD!DK77 &gt;= VLOOKUP(_xlfn.TEXTJOIN("_", FALSE, C77:E77), BD_Perc!$A:$O, 11, FALSE), "Intervalo de precio 2"
    ),
    AD77 = "PERCENTIL 30-70",
    _xlfn.IFS(
        BD!DK77 &lt; VLOOKUP(_xlfn.TEXTJOIN("_", FALSE, C77:E77), BD_Perc!$A:$O, 6, FALSE), "Intervalo de precio 1",
        BD!DK77 &lt; VLOOKUP(_xlfn.TEXTJOIN("_", FALSE, C77:E77), BD_Perc!$A:$O, 7, FALSE), "Intervalo de precio 2",
        BD!DK77 &gt;= VLOOKUP(_xlfn.TEXTJOIN("_", FALSE, C77:E77), BD_Perc!$A:$O, 7, FALSE), "Intervalo de precio 3"
    ),
    AD77="Segmentación no encontrada o vehículo inactivo","Segmentación no encontrada o vehículo inactivo"
)</f>
        <v>Intervalo de precio 3</v>
      </c>
      <c r="AF77" s="35" t="s">
        <v>2414</v>
      </c>
      <c r="AG77" s="35" t="b">
        <f t="shared" si="10"/>
        <v>1</v>
      </c>
      <c r="AH77" s="207">
        <v>0</v>
      </c>
      <c r="AI77" s="207">
        <v>0</v>
      </c>
      <c r="AJ77" s="207">
        <v>0</v>
      </c>
      <c r="AK77" s="207">
        <v>5.0000000000000001E-3</v>
      </c>
      <c r="AL77" s="207">
        <v>0.01</v>
      </c>
      <c r="AM77" s="207">
        <v>1.2999999999999999E-2</v>
      </c>
      <c r="AN77" s="28" t="s">
        <v>113</v>
      </c>
      <c r="AO77" s="28" t="s">
        <v>113</v>
      </c>
      <c r="AP77" s="28" t="s">
        <v>113</v>
      </c>
      <c r="AQ77" s="47">
        <v>1</v>
      </c>
      <c r="AR77" s="38">
        <v>8689479</v>
      </c>
      <c r="AS77" s="38">
        <v>319146</v>
      </c>
      <c r="AT77" s="38">
        <v>361803</v>
      </c>
      <c r="AU77" s="38">
        <v>0</v>
      </c>
      <c r="AV77" s="38">
        <v>0</v>
      </c>
      <c r="AW77" s="38">
        <v>10531875</v>
      </c>
      <c r="AX77" s="38">
        <v>0</v>
      </c>
      <c r="AY77" s="38">
        <v>0</v>
      </c>
      <c r="AZ77" s="38" t="s">
        <v>107</v>
      </c>
      <c r="BA77" s="38">
        <v>913784</v>
      </c>
      <c r="BB77" s="38">
        <v>0</v>
      </c>
      <c r="BC77" s="38">
        <v>0</v>
      </c>
      <c r="BD77" s="38">
        <v>0</v>
      </c>
      <c r="BE77" s="38">
        <v>0</v>
      </c>
      <c r="BF77" s="38">
        <v>0</v>
      </c>
      <c r="BG77" s="38" t="s">
        <v>107</v>
      </c>
      <c r="BH77" s="38">
        <v>0</v>
      </c>
      <c r="BI77" s="38">
        <v>3314225</v>
      </c>
      <c r="BJ77" s="38">
        <v>3436975</v>
      </c>
      <c r="BK77" s="38">
        <v>0</v>
      </c>
      <c r="BL77" s="38">
        <v>0</v>
      </c>
      <c r="BM77" s="38" t="s">
        <v>107</v>
      </c>
      <c r="BN77" s="38" t="s">
        <v>107</v>
      </c>
      <c r="BO77" s="38">
        <v>672283</v>
      </c>
      <c r="BP77" s="38">
        <v>1471875</v>
      </c>
      <c r="BQ77" s="38">
        <v>137189</v>
      </c>
      <c r="BR77" s="38">
        <v>1089270</v>
      </c>
      <c r="BS77" s="38">
        <v>1276590</v>
      </c>
      <c r="BT77" s="38">
        <v>0</v>
      </c>
      <c r="BU77" s="38">
        <v>0</v>
      </c>
      <c r="BV77" s="38" t="s">
        <v>107</v>
      </c>
      <c r="BW77" s="38">
        <v>7080252</v>
      </c>
      <c r="BX77" s="38">
        <v>70761</v>
      </c>
      <c r="BY77" s="38">
        <v>0</v>
      </c>
      <c r="BZ77" s="38">
        <v>0</v>
      </c>
      <c r="CA77" s="38">
        <v>0</v>
      </c>
      <c r="CB77" s="38">
        <v>468757</v>
      </c>
      <c r="CC77" s="330">
        <v>0</v>
      </c>
      <c r="CD77" s="38">
        <v>0</v>
      </c>
      <c r="CE77" s="38">
        <v>0</v>
      </c>
      <c r="CF77" s="38">
        <v>0</v>
      </c>
      <c r="CG77" s="38">
        <v>0</v>
      </c>
      <c r="CH77" s="41" t="s">
        <v>113</v>
      </c>
      <c r="CI77" s="41" t="s">
        <v>113</v>
      </c>
      <c r="CJ77" s="41" t="s">
        <v>114</v>
      </c>
      <c r="CK77" s="41" t="s">
        <v>113</v>
      </c>
      <c r="CL77" s="41" t="s">
        <v>114</v>
      </c>
      <c r="CM77" s="41" t="s">
        <v>114</v>
      </c>
      <c r="CN77" s="41" t="s">
        <v>114</v>
      </c>
      <c r="CO77" s="42" t="s">
        <v>107</v>
      </c>
      <c r="CP77" s="28" t="s">
        <v>107</v>
      </c>
      <c r="CQ77" s="28" t="s">
        <v>107</v>
      </c>
      <c r="CR77" s="28" t="s">
        <v>107</v>
      </c>
      <c r="CS77" s="28" t="s">
        <v>107</v>
      </c>
      <c r="CT77" s="28" t="s">
        <v>107</v>
      </c>
      <c r="CU77" s="28" t="s">
        <v>107</v>
      </c>
      <c r="CV77" s="28" t="s">
        <v>107</v>
      </c>
      <c r="CW77" s="28" t="s">
        <v>107</v>
      </c>
      <c r="CX77" s="28" t="s">
        <v>107</v>
      </c>
      <c r="CY77" s="28" t="s">
        <v>107</v>
      </c>
      <c r="CZ77" s="28" t="s">
        <v>107</v>
      </c>
      <c r="DA77" s="28" t="s">
        <v>107</v>
      </c>
      <c r="DB77" s="28" t="s">
        <v>107</v>
      </c>
      <c r="DC77" s="28" t="s">
        <v>107</v>
      </c>
      <c r="DD77" s="332">
        <v>17972947</v>
      </c>
      <c r="DE77" s="43">
        <v>0</v>
      </c>
      <c r="DF77" s="390">
        <v>0</v>
      </c>
      <c r="DG77" s="310"/>
      <c r="DH77" s="203"/>
      <c r="DI77" s="279" t="str" cm="1">
        <f t="array" ref="DI77">+IF(AND(C77&lt;&gt;"Vehículos Eléctricos",C77&lt;&gt;"Vehículos Híbridos",AD77="PERCENTIL 50"),
     IF(VLOOKUP(_xlfn.TEXTJOIN("_",FALSE,C77:E77),BD_Perc!$A:$P,_xlfn.IFS(BD!AE77="Intervalo de precio 1",12,BD!AE77="Intervalo de precio 2",13),FALSE)&lt;=1,
     VLOOKUP(_xlfn.TEXTJOIN("_",FALSE,C77:E77),BD_Perc!$A:$P,16,FALSE),"Ok P50"),
     "Ok P30/70 ó Híbrido/Eléctrico")</f>
        <v>Ok P30/70 ó Híbrido/Eléctrico</v>
      </c>
      <c r="DJ77" s="279" t="str">
        <f t="shared" si="7"/>
        <v>Vehículos Convencionales_Automóviles_Sedán</v>
      </c>
      <c r="DK77" s="331">
        <f t="shared" si="11"/>
        <v>123300000</v>
      </c>
      <c r="DL77" s="326"/>
    </row>
    <row r="78" spans="1:116" ht="25.5">
      <c r="A78" s="28">
        <v>73</v>
      </c>
      <c r="B78" s="29" t="s">
        <v>249</v>
      </c>
      <c r="C78" s="29" t="s">
        <v>0</v>
      </c>
      <c r="D78" s="29" t="s">
        <v>105</v>
      </c>
      <c r="E78" s="42" t="s">
        <v>2380</v>
      </c>
      <c r="F78" s="42" t="s">
        <v>107</v>
      </c>
      <c r="G78" s="30" t="s">
        <v>252</v>
      </c>
      <c r="H78" s="42" t="s">
        <v>990</v>
      </c>
      <c r="I78" s="28">
        <v>9001144</v>
      </c>
      <c r="J78" s="28" t="s">
        <v>253</v>
      </c>
      <c r="K78" s="31" t="s">
        <v>142</v>
      </c>
      <c r="L78" s="32">
        <v>168</v>
      </c>
      <c r="M78" s="33" t="s">
        <v>107</v>
      </c>
      <c r="N78" s="44">
        <v>121500000</v>
      </c>
      <c r="O78" s="34">
        <f>+IFERROR(VLOOKUP(I78,Precio_Fasecolda!A:C,3,FALSE),IFERROR(VLOOKUP(I78,Precio_Fasecolda!B:C,2,FALSE),N78))</f>
        <v>121500000</v>
      </c>
      <c r="P78" s="34">
        <f t="shared" si="8"/>
        <v>0</v>
      </c>
      <c r="Q78" s="33" t="s">
        <v>107</v>
      </c>
      <c r="R78" s="28" t="s">
        <v>130</v>
      </c>
      <c r="S78" s="28" t="s">
        <v>112</v>
      </c>
      <c r="T78" s="28" t="s">
        <v>107</v>
      </c>
      <c r="U78" s="28" t="s">
        <v>107</v>
      </c>
      <c r="V78" s="42" t="s">
        <v>107</v>
      </c>
      <c r="W78" s="28" t="s">
        <v>107</v>
      </c>
      <c r="X78" s="28" t="s">
        <v>107</v>
      </c>
      <c r="Y78" s="28" t="str">
        <f t="shared" si="9"/>
        <v>N.A.</v>
      </c>
      <c r="Z78" s="292">
        <f t="shared" si="6"/>
        <v>121500000</v>
      </c>
      <c r="AA78" s="28" cm="1">
        <f t="array" aca="1" ref="AA78" ca="1">_xlfn.IFS(DK78&lt;$DK$4,1,AND(DK78&gt;=$DK$4,DK78&lt;=$AA$4),2,DK78&gt;$AA$4,3)</f>
        <v>2</v>
      </c>
      <c r="AB78" s="28">
        <v>0</v>
      </c>
      <c r="AC78" s="28" cm="1">
        <f t="array" aca="1" ref="AC78" ca="1">IF(AB78="PERCENTIL 30","",_xlfn.IFS(DK78&lt;$AC$4,1,DK78&gt;$AC$4,2))</f>
        <v>1</v>
      </c>
      <c r="AD78" s="28" t="str">
        <f>+IFERROR(VLOOKUP(_xlfn.TEXTJOIN("_", FALSE, C78:E78), BD_Perc!$A:$O, 15, FALSE),"Segmentación no encontrada o vehículo inactivo")</f>
        <v>PERCENTIL 30-70</v>
      </c>
      <c r="AE78" s="28" t="str" cm="1">
        <f t="array" ref="AE78">_xlfn.IFS(
    AD78 = "PERCENTIL 50",
    _xlfn.IFS(
        BD!DK78 &lt; VLOOKUP(_xlfn.TEXTJOIN("_", FALSE, C78:E78), BD_Perc!$A:$O, 11, FALSE), "Intervalo de precio 1",
        BD!DK78 &gt;= VLOOKUP(_xlfn.TEXTJOIN("_", FALSE, C78:E78), BD_Perc!$A:$O, 11, FALSE), "Intervalo de precio 2"
    ),
    AD78 = "PERCENTIL 30-70",
    _xlfn.IFS(
        BD!DK78 &lt; VLOOKUP(_xlfn.TEXTJOIN("_", FALSE, C78:E78), BD_Perc!$A:$O, 6, FALSE), "Intervalo de precio 1",
        BD!DK78 &lt; VLOOKUP(_xlfn.TEXTJOIN("_", FALSE, C78:E78), BD_Perc!$A:$O, 7, FALSE), "Intervalo de precio 2",
        BD!DK78 &gt;= VLOOKUP(_xlfn.TEXTJOIN("_", FALSE, C78:E78), BD_Perc!$A:$O, 7, FALSE), "Intervalo de precio 3"
    ),
    AD78="Segmentación no encontrada o vehículo inactivo","Segmentación no encontrada o vehículo inactivo"
)</f>
        <v>Intervalo de precio 3</v>
      </c>
      <c r="AF78" s="35" t="s">
        <v>2414</v>
      </c>
      <c r="AG78" s="35" t="b">
        <f t="shared" si="10"/>
        <v>1</v>
      </c>
      <c r="AH78" s="207">
        <v>0</v>
      </c>
      <c r="AI78" s="207">
        <v>0</v>
      </c>
      <c r="AJ78" s="207">
        <v>0</v>
      </c>
      <c r="AK78" s="207">
        <v>5.0000000000000001E-3</v>
      </c>
      <c r="AL78" s="207">
        <v>0.01</v>
      </c>
      <c r="AM78" s="207">
        <v>1.2999999999999999E-2</v>
      </c>
      <c r="AN78" s="28" t="s">
        <v>113</v>
      </c>
      <c r="AO78" s="28" t="s">
        <v>113</v>
      </c>
      <c r="AP78" s="28" t="s">
        <v>113</v>
      </c>
      <c r="AQ78" s="47">
        <v>1</v>
      </c>
      <c r="AR78" s="38">
        <v>8689479</v>
      </c>
      <c r="AS78" s="38">
        <v>319146</v>
      </c>
      <c r="AT78" s="38">
        <v>361803</v>
      </c>
      <c r="AU78" s="38">
        <v>0</v>
      </c>
      <c r="AV78" s="38">
        <v>0</v>
      </c>
      <c r="AW78" s="38">
        <v>10531875</v>
      </c>
      <c r="AX78" s="38">
        <v>0</v>
      </c>
      <c r="AY78" s="38">
        <v>0</v>
      </c>
      <c r="AZ78" s="38" t="s">
        <v>107</v>
      </c>
      <c r="BA78" s="38">
        <v>0</v>
      </c>
      <c r="BB78" s="38">
        <v>0</v>
      </c>
      <c r="BC78" s="38">
        <v>0</v>
      </c>
      <c r="BD78" s="38">
        <v>0</v>
      </c>
      <c r="BE78" s="38">
        <v>0</v>
      </c>
      <c r="BF78" s="38">
        <v>0</v>
      </c>
      <c r="BG78" s="38" t="s">
        <v>107</v>
      </c>
      <c r="BH78" s="38">
        <v>0</v>
      </c>
      <c r="BI78" s="38">
        <v>3314225</v>
      </c>
      <c r="BJ78" s="38">
        <v>3436975</v>
      </c>
      <c r="BK78" s="38">
        <v>0</v>
      </c>
      <c r="BL78" s="38">
        <v>0</v>
      </c>
      <c r="BM78" s="38" t="s">
        <v>107</v>
      </c>
      <c r="BN78" s="38" t="s">
        <v>107</v>
      </c>
      <c r="BO78" s="38" t="s">
        <v>107</v>
      </c>
      <c r="BP78" s="38">
        <v>1471875</v>
      </c>
      <c r="BQ78" s="38">
        <v>137189</v>
      </c>
      <c r="BR78" s="38">
        <v>1089270</v>
      </c>
      <c r="BS78" s="38">
        <v>1276590</v>
      </c>
      <c r="BT78" s="38">
        <v>0</v>
      </c>
      <c r="BU78" s="38">
        <v>0</v>
      </c>
      <c r="BV78" s="38" t="s">
        <v>107</v>
      </c>
      <c r="BW78" s="38">
        <v>7080252</v>
      </c>
      <c r="BX78" s="38">
        <v>70761</v>
      </c>
      <c r="BY78" s="38">
        <v>0</v>
      </c>
      <c r="BZ78" s="38">
        <v>0</v>
      </c>
      <c r="CA78" s="38">
        <v>0</v>
      </c>
      <c r="CB78" s="38">
        <v>468757</v>
      </c>
      <c r="CC78" s="330">
        <v>0</v>
      </c>
      <c r="CD78" s="38">
        <v>0</v>
      </c>
      <c r="CE78" s="38">
        <v>0</v>
      </c>
      <c r="CF78" s="38">
        <v>0</v>
      </c>
      <c r="CG78" s="38">
        <v>0</v>
      </c>
      <c r="CH78" s="41" t="s">
        <v>113</v>
      </c>
      <c r="CI78" s="41" t="s">
        <v>113</v>
      </c>
      <c r="CJ78" s="41" t="s">
        <v>114</v>
      </c>
      <c r="CK78" s="41" t="s">
        <v>113</v>
      </c>
      <c r="CL78" s="41" t="s">
        <v>114</v>
      </c>
      <c r="CM78" s="41" t="s">
        <v>114</v>
      </c>
      <c r="CN78" s="41" t="s">
        <v>114</v>
      </c>
      <c r="CO78" s="42" t="s">
        <v>107</v>
      </c>
      <c r="CP78" s="28" t="s">
        <v>107</v>
      </c>
      <c r="CQ78" s="28" t="s">
        <v>107</v>
      </c>
      <c r="CR78" s="28" t="s">
        <v>107</v>
      </c>
      <c r="CS78" s="28" t="s">
        <v>107</v>
      </c>
      <c r="CT78" s="28" t="s">
        <v>107</v>
      </c>
      <c r="CU78" s="28" t="s">
        <v>107</v>
      </c>
      <c r="CV78" s="28" t="s">
        <v>107</v>
      </c>
      <c r="CW78" s="28" t="s">
        <v>107</v>
      </c>
      <c r="CX78" s="28" t="s">
        <v>107</v>
      </c>
      <c r="CY78" s="28" t="s">
        <v>107</v>
      </c>
      <c r="CZ78" s="28" t="s">
        <v>107</v>
      </c>
      <c r="DA78" s="28" t="s">
        <v>107</v>
      </c>
      <c r="DB78" s="28" t="s">
        <v>107</v>
      </c>
      <c r="DC78" s="28" t="s">
        <v>107</v>
      </c>
      <c r="DD78" s="332">
        <v>17972947</v>
      </c>
      <c r="DE78" s="43">
        <v>0</v>
      </c>
      <c r="DF78" s="390">
        <v>0</v>
      </c>
      <c r="DG78" s="310"/>
      <c r="DH78" s="203"/>
      <c r="DI78" s="279" t="str" cm="1">
        <f t="array" ref="DI78">+IF(AND(C78&lt;&gt;"Vehículos Eléctricos",C78&lt;&gt;"Vehículos Híbridos",AD78="PERCENTIL 50"),
     IF(VLOOKUP(_xlfn.TEXTJOIN("_",FALSE,C78:E78),BD_Perc!$A:$P,_xlfn.IFS(BD!AE78="Intervalo de precio 1",12,BD!AE78="Intervalo de precio 2",13),FALSE)&lt;=1,
     VLOOKUP(_xlfn.TEXTJOIN("_",FALSE,C78:E78),BD_Perc!$A:$P,16,FALSE),"Ok P50"),
     "Ok P30/70 ó Híbrido/Eléctrico")</f>
        <v>Ok P30/70 ó Híbrido/Eléctrico</v>
      </c>
      <c r="DJ78" s="279" t="str">
        <f t="shared" si="7"/>
        <v>Vehículos Convencionales_Automóviles_Sedán</v>
      </c>
      <c r="DK78" s="331">
        <f t="shared" si="11"/>
        <v>121500000</v>
      </c>
      <c r="DL78" s="326"/>
    </row>
    <row r="79" spans="1:116" ht="25.5">
      <c r="A79" s="28">
        <v>74</v>
      </c>
      <c r="B79" s="29" t="s">
        <v>254</v>
      </c>
      <c r="C79" s="29" t="s">
        <v>0</v>
      </c>
      <c r="D79" s="29" t="s">
        <v>105</v>
      </c>
      <c r="E79" s="42" t="s">
        <v>106</v>
      </c>
      <c r="F79" s="42" t="s">
        <v>107</v>
      </c>
      <c r="G79" s="30" t="s">
        <v>255</v>
      </c>
      <c r="H79" s="42" t="s">
        <v>256</v>
      </c>
      <c r="I79" s="28">
        <v>2801135</v>
      </c>
      <c r="J79" s="28" t="s">
        <v>257</v>
      </c>
      <c r="K79" s="31" t="s">
        <v>111</v>
      </c>
      <c r="L79" s="32">
        <v>84</v>
      </c>
      <c r="M79" s="33" t="s">
        <v>107</v>
      </c>
      <c r="N79" s="34">
        <v>53400000</v>
      </c>
      <c r="O79" s="34">
        <f>+IFERROR(VLOOKUP(I79,Precio_Fasecolda!A:C,3,FALSE),IFERROR(VLOOKUP(I79,Precio_Fasecolda!B:C,2,FALSE),N79))</f>
        <v>53400000</v>
      </c>
      <c r="P79" s="34">
        <f t="shared" si="8"/>
        <v>0</v>
      </c>
      <c r="Q79" s="33" t="s">
        <v>107</v>
      </c>
      <c r="R79" s="28" t="s">
        <v>2415</v>
      </c>
      <c r="S79" s="28" t="s">
        <v>112</v>
      </c>
      <c r="T79" s="28" t="s">
        <v>107</v>
      </c>
      <c r="U79" s="28" t="s">
        <v>107</v>
      </c>
      <c r="V79" s="42" t="s">
        <v>107</v>
      </c>
      <c r="W79" s="28" t="s">
        <v>107</v>
      </c>
      <c r="X79" s="28" t="s">
        <v>107</v>
      </c>
      <c r="Y79" s="28" t="str">
        <f t="shared" si="9"/>
        <v>N.A.</v>
      </c>
      <c r="Z79" s="292">
        <f t="shared" si="6"/>
        <v>51798000</v>
      </c>
      <c r="AA79" s="28" cm="1">
        <f t="array" aca="1" ref="AA79" ca="1">_xlfn.IFS(DK79&lt;$DK$4,1,AND(DK79&gt;=$DK$4,DK79&lt;=$AA$4),2,DK79&gt;$AA$4,3)</f>
        <v>2</v>
      </c>
      <c r="AB79" s="28" t="s">
        <v>2335</v>
      </c>
      <c r="AC79" s="28" t="str" cm="1">
        <f t="array" ref="AC79">IF(AB79="PERCENTIL 30","",_xlfn.IFS(DK79&lt;$AC$4,1,DK79&gt;$AC$4,2))</f>
        <v/>
      </c>
      <c r="AD79" s="28" t="str">
        <f>+IFERROR(VLOOKUP(_xlfn.TEXTJOIN("_", FALSE, C79:E79), BD_Perc!$A:$O, 15, FALSE),"Segmentación no encontrada o vehículo inactivo")</f>
        <v>PERCENTIL 30-70</v>
      </c>
      <c r="AE79" s="28" t="str" cm="1">
        <f t="array" ref="AE79">_xlfn.IFS(
    AD79 = "PERCENTIL 50",
    _xlfn.IFS(
        BD!DK79 &lt; VLOOKUP(_xlfn.TEXTJOIN("_", FALSE, C79:E79), BD_Perc!$A:$O, 11, FALSE), "Intervalo de precio 1",
        BD!DK79 &gt;= VLOOKUP(_xlfn.TEXTJOIN("_", FALSE, C79:E79), BD_Perc!$A:$O, 11, FALSE), "Intervalo de precio 2"
    ),
    AD79 = "PERCENTIL 30-70",
    _xlfn.IFS(
        BD!DK79 &lt; VLOOKUP(_xlfn.TEXTJOIN("_", FALSE, C79:E79), BD_Perc!$A:$O, 6, FALSE), "Intervalo de precio 1",
        BD!DK79 &lt; VLOOKUP(_xlfn.TEXTJOIN("_", FALSE, C79:E79), BD_Perc!$A:$O, 7, FALSE), "Intervalo de precio 2",
        BD!DK79 &gt;= VLOOKUP(_xlfn.TEXTJOIN("_", FALSE, C79:E79), BD_Perc!$A:$O, 7, FALSE), "Intervalo de precio 3"
    ),
    AD79="Segmentación no encontrada o vehículo inactivo","Segmentación no encontrada o vehículo inactivo"
)</f>
        <v>Intervalo de precio 1</v>
      </c>
      <c r="AF79" s="35" t="s">
        <v>2412</v>
      </c>
      <c r="AG79" s="35" t="b">
        <f t="shared" si="10"/>
        <v>1</v>
      </c>
      <c r="AH79" s="207">
        <v>0.03</v>
      </c>
      <c r="AI79" s="207">
        <v>0.03</v>
      </c>
      <c r="AJ79" s="207">
        <v>0.04</v>
      </c>
      <c r="AK79" s="207">
        <v>4.4999999999999998E-2</v>
      </c>
      <c r="AL79" s="207">
        <v>0.05</v>
      </c>
      <c r="AM79" s="207">
        <v>5.5E-2</v>
      </c>
      <c r="AN79" s="28" t="s">
        <v>113</v>
      </c>
      <c r="AO79" s="28" t="s">
        <v>113</v>
      </c>
      <c r="AP79" s="28" t="s">
        <v>113</v>
      </c>
      <c r="AQ79" s="47">
        <v>1</v>
      </c>
      <c r="AR79" s="38">
        <v>8689479</v>
      </c>
      <c r="AS79" s="38">
        <v>340397</v>
      </c>
      <c r="AT79" s="38">
        <v>1157349</v>
      </c>
      <c r="AU79" s="38">
        <v>0</v>
      </c>
      <c r="AV79" s="38">
        <v>0</v>
      </c>
      <c r="AW79" s="38">
        <v>9531108</v>
      </c>
      <c r="AX79" s="38" t="s">
        <v>107</v>
      </c>
      <c r="AY79" s="38">
        <v>680794</v>
      </c>
      <c r="AZ79" s="38">
        <v>340397</v>
      </c>
      <c r="BA79" s="38" t="s">
        <v>107</v>
      </c>
      <c r="BB79" s="38">
        <v>0</v>
      </c>
      <c r="BC79" s="38">
        <v>0</v>
      </c>
      <c r="BD79" s="38">
        <v>0</v>
      </c>
      <c r="BE79" s="38">
        <v>0</v>
      </c>
      <c r="BF79" s="38">
        <v>0</v>
      </c>
      <c r="BG79" s="38">
        <v>2587015</v>
      </c>
      <c r="BH79" s="38">
        <v>2587015</v>
      </c>
      <c r="BI79" s="38">
        <v>2178539</v>
      </c>
      <c r="BJ79" s="38">
        <v>2178539</v>
      </c>
      <c r="BK79" s="38" t="s">
        <v>107</v>
      </c>
      <c r="BL79" s="38">
        <v>1770063</v>
      </c>
      <c r="BM79" s="38">
        <v>408476</v>
      </c>
      <c r="BN79" s="38">
        <v>1633904</v>
      </c>
      <c r="BO79" s="38">
        <v>1089270</v>
      </c>
      <c r="BP79" s="38">
        <v>3812444</v>
      </c>
      <c r="BQ79" s="38">
        <v>136159</v>
      </c>
      <c r="BR79" s="38">
        <v>3540126</v>
      </c>
      <c r="BS79" s="38">
        <v>816952</v>
      </c>
      <c r="BT79" s="38">
        <v>0</v>
      </c>
      <c r="BU79" s="38">
        <v>0</v>
      </c>
      <c r="BV79" s="38" t="s">
        <v>107</v>
      </c>
      <c r="BW79" s="38">
        <v>2995491</v>
      </c>
      <c r="BX79" s="38">
        <v>272318</v>
      </c>
      <c r="BY79" s="38">
        <v>2723174</v>
      </c>
      <c r="BZ79" s="38">
        <v>8850315</v>
      </c>
      <c r="CA79" s="38" t="s">
        <v>107</v>
      </c>
      <c r="CB79" s="38">
        <v>1089270</v>
      </c>
      <c r="CC79" s="330">
        <v>0</v>
      </c>
      <c r="CD79" s="38">
        <v>0</v>
      </c>
      <c r="CE79" s="38">
        <v>6807934</v>
      </c>
      <c r="CF79" s="38">
        <v>9531108</v>
      </c>
      <c r="CG79" s="38">
        <v>13615869</v>
      </c>
      <c r="CH79" s="41" t="s">
        <v>114</v>
      </c>
      <c r="CI79" s="41" t="s">
        <v>114</v>
      </c>
      <c r="CJ79" s="41" t="s">
        <v>114</v>
      </c>
      <c r="CK79" s="41" t="s">
        <v>113</v>
      </c>
      <c r="CL79" s="41" t="s">
        <v>113</v>
      </c>
      <c r="CM79" s="41" t="s">
        <v>113</v>
      </c>
      <c r="CN79" s="41" t="s">
        <v>114</v>
      </c>
      <c r="CO79" s="42" t="s">
        <v>107</v>
      </c>
      <c r="CP79" s="29" t="s">
        <v>107</v>
      </c>
      <c r="CQ79" s="29" t="s">
        <v>107</v>
      </c>
      <c r="CR79" s="29" t="s">
        <v>107</v>
      </c>
      <c r="CS79" s="29" t="s">
        <v>107</v>
      </c>
      <c r="CT79" s="29" t="s">
        <v>107</v>
      </c>
      <c r="CU79" s="29" t="s">
        <v>107</v>
      </c>
      <c r="CV79" s="29" t="s">
        <v>107</v>
      </c>
      <c r="CW79" s="29" t="s">
        <v>107</v>
      </c>
      <c r="CX79" s="29" t="s">
        <v>107</v>
      </c>
      <c r="CY79" s="29" t="s">
        <v>107</v>
      </c>
      <c r="CZ79" s="29" t="s">
        <v>107</v>
      </c>
      <c r="DA79" s="29" t="s">
        <v>107</v>
      </c>
      <c r="DB79" s="29" t="s">
        <v>107</v>
      </c>
      <c r="DC79" s="29" t="s">
        <v>107</v>
      </c>
      <c r="DD79" s="332">
        <v>4368136</v>
      </c>
      <c r="DE79" s="43">
        <v>1</v>
      </c>
      <c r="DF79" s="390">
        <v>1</v>
      </c>
      <c r="DG79" s="310"/>
      <c r="DH79" s="203"/>
      <c r="DI79" s="279" t="str" cm="1">
        <f t="array" ref="DI79">+IF(AND(C79&lt;&gt;"Vehículos Eléctricos",C79&lt;&gt;"Vehículos Híbridos",AD79="PERCENTIL 50"),
     IF(VLOOKUP(_xlfn.TEXTJOIN("_",FALSE,C79:E79),BD_Perc!$A:$P,_xlfn.IFS(BD!AE79="Intervalo de precio 1",12,BD!AE79="Intervalo de precio 2",13),FALSE)&lt;=1,
     VLOOKUP(_xlfn.TEXTJOIN("_",FALSE,C79:E79),BD_Perc!$A:$P,16,FALSE),"Ok P50"),
     "Ok P30/70 ó Híbrido/Eléctrico")</f>
        <v>Ok P30/70 ó Híbrido/Eléctrico</v>
      </c>
      <c r="DJ79" s="279" t="str">
        <f t="shared" si="7"/>
        <v>Vehículos Convencionales_Automóviles_Hatchback</v>
      </c>
      <c r="DK79" s="331">
        <f t="shared" si="11"/>
        <v>51798000</v>
      </c>
      <c r="DL79" s="326"/>
    </row>
    <row r="80" spans="1:116" ht="25.5">
      <c r="A80" s="28">
        <v>75</v>
      </c>
      <c r="B80" s="29" t="s">
        <v>254</v>
      </c>
      <c r="C80" s="29" t="s">
        <v>0</v>
      </c>
      <c r="D80" s="29" t="s">
        <v>105</v>
      </c>
      <c r="E80" s="42" t="s">
        <v>106</v>
      </c>
      <c r="F80" s="42" t="s">
        <v>107</v>
      </c>
      <c r="G80" s="30" t="s">
        <v>258</v>
      </c>
      <c r="H80" s="42" t="s">
        <v>256</v>
      </c>
      <c r="I80" s="28">
        <v>2801141</v>
      </c>
      <c r="J80" s="28" t="s">
        <v>259</v>
      </c>
      <c r="K80" s="31" t="s">
        <v>111</v>
      </c>
      <c r="L80" s="32">
        <v>84</v>
      </c>
      <c r="M80" s="33" t="s">
        <v>107</v>
      </c>
      <c r="N80" s="34">
        <v>54400000</v>
      </c>
      <c r="O80" s="34">
        <f>+IFERROR(VLOOKUP(I80,Precio_Fasecolda!A:C,3,FALSE),IFERROR(VLOOKUP(I80,Precio_Fasecolda!B:C,2,FALSE),N80))</f>
        <v>54400000</v>
      </c>
      <c r="P80" s="34">
        <f t="shared" si="8"/>
        <v>0</v>
      </c>
      <c r="Q80" s="33" t="s">
        <v>107</v>
      </c>
      <c r="R80" s="28" t="s">
        <v>2415</v>
      </c>
      <c r="S80" s="28" t="s">
        <v>112</v>
      </c>
      <c r="T80" s="28" t="s">
        <v>107</v>
      </c>
      <c r="U80" s="28" t="s">
        <v>107</v>
      </c>
      <c r="V80" s="42" t="s">
        <v>107</v>
      </c>
      <c r="W80" s="28" t="s">
        <v>107</v>
      </c>
      <c r="X80" s="28" t="s">
        <v>107</v>
      </c>
      <c r="Y80" s="28" t="str">
        <f t="shared" si="9"/>
        <v>N.A.</v>
      </c>
      <c r="Z80" s="292">
        <f t="shared" si="6"/>
        <v>52768000</v>
      </c>
      <c r="AA80" s="28" cm="1">
        <f t="array" aca="1" ref="AA80" ca="1">_xlfn.IFS(DK80&lt;$DK$4,1,AND(DK80&gt;=$DK$4,DK80&lt;=$AA$4),2,DK80&gt;$AA$4,3)</f>
        <v>2</v>
      </c>
      <c r="AB80" s="28" t="s">
        <v>2335</v>
      </c>
      <c r="AC80" s="28" t="str" cm="1">
        <f t="array" ref="AC80">IF(AB80="PERCENTIL 30","",_xlfn.IFS(DK80&lt;$AC$4,1,DK80&gt;$AC$4,2))</f>
        <v/>
      </c>
      <c r="AD80" s="28" t="str">
        <f>+IFERROR(VLOOKUP(_xlfn.TEXTJOIN("_", FALSE, C80:E80), BD_Perc!$A:$O, 15, FALSE),"Segmentación no encontrada o vehículo inactivo")</f>
        <v>PERCENTIL 30-70</v>
      </c>
      <c r="AE80" s="28" t="str" cm="1">
        <f t="array" ref="AE80">_xlfn.IFS(
    AD80 = "PERCENTIL 50",
    _xlfn.IFS(
        BD!DK80 &lt; VLOOKUP(_xlfn.TEXTJOIN("_", FALSE, C80:E80), BD_Perc!$A:$O, 11, FALSE), "Intervalo de precio 1",
        BD!DK80 &gt;= VLOOKUP(_xlfn.TEXTJOIN("_", FALSE, C80:E80), BD_Perc!$A:$O, 11, FALSE), "Intervalo de precio 2"
    ),
    AD80 = "PERCENTIL 30-70",
    _xlfn.IFS(
        BD!DK80 &lt; VLOOKUP(_xlfn.TEXTJOIN("_", FALSE, C80:E80), BD_Perc!$A:$O, 6, FALSE), "Intervalo de precio 1",
        BD!DK80 &lt; VLOOKUP(_xlfn.TEXTJOIN("_", FALSE, C80:E80), BD_Perc!$A:$O, 7, FALSE), "Intervalo de precio 2",
        BD!DK80 &gt;= VLOOKUP(_xlfn.TEXTJOIN("_", FALSE, C80:E80), BD_Perc!$A:$O, 7, FALSE), "Intervalo de precio 3"
    ),
    AD80="Segmentación no encontrada o vehículo inactivo","Segmentación no encontrada o vehículo inactivo"
)</f>
        <v>Intervalo de precio 1</v>
      </c>
      <c r="AF80" s="35" t="s">
        <v>2412</v>
      </c>
      <c r="AG80" s="35" t="b">
        <f t="shared" si="10"/>
        <v>1</v>
      </c>
      <c r="AH80" s="207">
        <v>0.03</v>
      </c>
      <c r="AI80" s="207">
        <v>0.03</v>
      </c>
      <c r="AJ80" s="207">
        <v>0.04</v>
      </c>
      <c r="AK80" s="207">
        <v>4.4999999999999998E-2</v>
      </c>
      <c r="AL80" s="207">
        <v>0.05</v>
      </c>
      <c r="AM80" s="207">
        <v>5.5E-2</v>
      </c>
      <c r="AN80" s="28" t="s">
        <v>113</v>
      </c>
      <c r="AO80" s="28" t="s">
        <v>113</v>
      </c>
      <c r="AP80" s="28" t="s">
        <v>113</v>
      </c>
      <c r="AQ80" s="47">
        <v>1</v>
      </c>
      <c r="AR80" s="38">
        <v>8689479</v>
      </c>
      <c r="AS80" s="38">
        <v>340397</v>
      </c>
      <c r="AT80" s="38">
        <v>1157349</v>
      </c>
      <c r="AU80" s="38">
        <v>0</v>
      </c>
      <c r="AV80" s="38">
        <v>0</v>
      </c>
      <c r="AW80" s="38">
        <v>9531108</v>
      </c>
      <c r="AX80" s="38" t="s">
        <v>107</v>
      </c>
      <c r="AY80" s="38">
        <v>680794</v>
      </c>
      <c r="AZ80" s="38">
        <v>340397</v>
      </c>
      <c r="BA80" s="38" t="s">
        <v>107</v>
      </c>
      <c r="BB80" s="38">
        <v>0</v>
      </c>
      <c r="BC80" s="38">
        <v>0</v>
      </c>
      <c r="BD80" s="38">
        <v>0</v>
      </c>
      <c r="BE80" s="38">
        <v>0</v>
      </c>
      <c r="BF80" s="38">
        <v>0</v>
      </c>
      <c r="BG80" s="38">
        <v>2587015</v>
      </c>
      <c r="BH80" s="38">
        <v>2587015</v>
      </c>
      <c r="BI80" s="38">
        <v>2178539</v>
      </c>
      <c r="BJ80" s="38">
        <v>2178539</v>
      </c>
      <c r="BK80" s="38" t="s">
        <v>107</v>
      </c>
      <c r="BL80" s="38">
        <v>1770063</v>
      </c>
      <c r="BM80" s="38">
        <v>408476</v>
      </c>
      <c r="BN80" s="38">
        <v>1633904</v>
      </c>
      <c r="BO80" s="38">
        <v>1089270</v>
      </c>
      <c r="BP80" s="38">
        <v>3812444</v>
      </c>
      <c r="BQ80" s="38">
        <v>136159</v>
      </c>
      <c r="BR80" s="38">
        <v>3540126</v>
      </c>
      <c r="BS80" s="38">
        <v>816952</v>
      </c>
      <c r="BT80" s="38">
        <v>0</v>
      </c>
      <c r="BU80" s="38">
        <v>0</v>
      </c>
      <c r="BV80" s="38" t="s">
        <v>107</v>
      </c>
      <c r="BW80" s="38">
        <v>2995491</v>
      </c>
      <c r="BX80" s="38">
        <v>272318</v>
      </c>
      <c r="BY80" s="38">
        <v>2723174</v>
      </c>
      <c r="BZ80" s="38">
        <v>8850315</v>
      </c>
      <c r="CA80" s="38" t="s">
        <v>107</v>
      </c>
      <c r="CB80" s="38">
        <v>1089270</v>
      </c>
      <c r="CC80" s="330">
        <v>0</v>
      </c>
      <c r="CD80" s="38">
        <v>0</v>
      </c>
      <c r="CE80" s="38">
        <v>6807934</v>
      </c>
      <c r="CF80" s="38">
        <v>9531108</v>
      </c>
      <c r="CG80" s="38">
        <v>13615869</v>
      </c>
      <c r="CH80" s="41" t="s">
        <v>114</v>
      </c>
      <c r="CI80" s="41" t="s">
        <v>114</v>
      </c>
      <c r="CJ80" s="41" t="s">
        <v>114</v>
      </c>
      <c r="CK80" s="41" t="s">
        <v>113</v>
      </c>
      <c r="CL80" s="41" t="s">
        <v>113</v>
      </c>
      <c r="CM80" s="41" t="s">
        <v>113</v>
      </c>
      <c r="CN80" s="41" t="s">
        <v>114</v>
      </c>
      <c r="CO80" s="42" t="s">
        <v>107</v>
      </c>
      <c r="CP80" s="29" t="s">
        <v>107</v>
      </c>
      <c r="CQ80" s="29" t="s">
        <v>107</v>
      </c>
      <c r="CR80" s="29" t="s">
        <v>107</v>
      </c>
      <c r="CS80" s="29" t="s">
        <v>107</v>
      </c>
      <c r="CT80" s="29" t="s">
        <v>107</v>
      </c>
      <c r="CU80" s="29" t="s">
        <v>107</v>
      </c>
      <c r="CV80" s="29" t="s">
        <v>107</v>
      </c>
      <c r="CW80" s="29" t="s">
        <v>107</v>
      </c>
      <c r="CX80" s="29" t="s">
        <v>107</v>
      </c>
      <c r="CY80" s="29" t="s">
        <v>107</v>
      </c>
      <c r="CZ80" s="29" t="s">
        <v>107</v>
      </c>
      <c r="DA80" s="29" t="s">
        <v>107</v>
      </c>
      <c r="DB80" s="29" t="s">
        <v>107</v>
      </c>
      <c r="DC80" s="29" t="s">
        <v>107</v>
      </c>
      <c r="DD80" s="332">
        <v>4368136</v>
      </c>
      <c r="DE80" s="43">
        <v>1</v>
      </c>
      <c r="DF80" s="390">
        <v>1</v>
      </c>
      <c r="DG80" s="310"/>
      <c r="DH80" s="203"/>
      <c r="DI80" s="279" t="str" cm="1">
        <f t="array" ref="DI80">+IF(AND(C80&lt;&gt;"Vehículos Eléctricos",C80&lt;&gt;"Vehículos Híbridos",AD80="PERCENTIL 50"),
     IF(VLOOKUP(_xlfn.TEXTJOIN("_",FALSE,C80:E80),BD_Perc!$A:$P,_xlfn.IFS(BD!AE80="Intervalo de precio 1",12,BD!AE80="Intervalo de precio 2",13),FALSE)&lt;=1,
     VLOOKUP(_xlfn.TEXTJOIN("_",FALSE,C80:E80),BD_Perc!$A:$P,16,FALSE),"Ok P50"),
     "Ok P30/70 ó Híbrido/Eléctrico")</f>
        <v>Ok P30/70 ó Híbrido/Eléctrico</v>
      </c>
      <c r="DJ80" s="279" t="str">
        <f t="shared" si="7"/>
        <v>Vehículos Convencionales_Automóviles_Hatchback</v>
      </c>
      <c r="DK80" s="331">
        <f t="shared" si="11"/>
        <v>52768000</v>
      </c>
      <c r="DL80" s="326"/>
    </row>
    <row r="81" spans="1:116" ht="25.5">
      <c r="A81" s="28">
        <v>76</v>
      </c>
      <c r="B81" s="29" t="s">
        <v>254</v>
      </c>
      <c r="C81" s="29" t="s">
        <v>0</v>
      </c>
      <c r="D81" s="29" t="s">
        <v>105</v>
      </c>
      <c r="E81" s="42" t="s">
        <v>106</v>
      </c>
      <c r="F81" s="42" t="s">
        <v>107</v>
      </c>
      <c r="G81" s="30" t="s">
        <v>260</v>
      </c>
      <c r="H81" s="42" t="s">
        <v>256</v>
      </c>
      <c r="I81" s="28">
        <v>2801143</v>
      </c>
      <c r="J81" s="28" t="s">
        <v>261</v>
      </c>
      <c r="K81" s="31" t="s">
        <v>111</v>
      </c>
      <c r="L81" s="32">
        <v>68</v>
      </c>
      <c r="M81" s="33" t="s">
        <v>107</v>
      </c>
      <c r="N81" s="34">
        <v>48400000</v>
      </c>
      <c r="O81" s="34">
        <f>+IFERROR(VLOOKUP(I81,Precio_Fasecolda!A:C,3,FALSE),IFERROR(VLOOKUP(I81,Precio_Fasecolda!B:C,2,FALSE),N81))</f>
        <v>48400000</v>
      </c>
      <c r="P81" s="34">
        <f t="shared" si="8"/>
        <v>0</v>
      </c>
      <c r="Q81" s="33" t="s">
        <v>107</v>
      </c>
      <c r="R81" s="28" t="s">
        <v>2415</v>
      </c>
      <c r="S81" s="28" t="s">
        <v>112</v>
      </c>
      <c r="T81" s="28" t="s">
        <v>107</v>
      </c>
      <c r="U81" s="28" t="s">
        <v>107</v>
      </c>
      <c r="V81" s="42" t="s">
        <v>107</v>
      </c>
      <c r="W81" s="28" t="s">
        <v>107</v>
      </c>
      <c r="X81" s="28" t="s">
        <v>107</v>
      </c>
      <c r="Y81" s="28" t="str">
        <f t="shared" si="9"/>
        <v>N.A.</v>
      </c>
      <c r="Z81" s="292">
        <f t="shared" si="6"/>
        <v>47432000</v>
      </c>
      <c r="AA81" s="28" cm="1">
        <f t="array" aca="1" ref="AA81" ca="1">_xlfn.IFS(DK81&lt;$DK$4,1,AND(DK81&gt;=$DK$4,DK81&lt;=$AA$4),2,DK81&gt;$AA$4,3)</f>
        <v>2</v>
      </c>
      <c r="AB81" s="28" t="s">
        <v>2335</v>
      </c>
      <c r="AC81" s="28" t="str" cm="1">
        <f t="array" ref="AC81">IF(AB81="PERCENTIL 30","",_xlfn.IFS(DK81&lt;$AC$4,1,DK81&gt;$AC$4,2))</f>
        <v/>
      </c>
      <c r="AD81" s="28" t="str">
        <f>+IFERROR(VLOOKUP(_xlfn.TEXTJOIN("_", FALSE, C81:E81), BD_Perc!$A:$O, 15, FALSE),"Segmentación no encontrada o vehículo inactivo")</f>
        <v>PERCENTIL 30-70</v>
      </c>
      <c r="AE81" s="28" t="str" cm="1">
        <f t="array" ref="AE81">_xlfn.IFS(
    AD81 = "PERCENTIL 50",
    _xlfn.IFS(
        BD!DK81 &lt; VLOOKUP(_xlfn.TEXTJOIN("_", FALSE, C81:E81), BD_Perc!$A:$O, 11, FALSE), "Intervalo de precio 1",
        BD!DK81 &gt;= VLOOKUP(_xlfn.TEXTJOIN("_", FALSE, C81:E81), BD_Perc!$A:$O, 11, FALSE), "Intervalo de precio 2"
    ),
    AD81 = "PERCENTIL 30-70",
    _xlfn.IFS(
        BD!DK81 &lt; VLOOKUP(_xlfn.TEXTJOIN("_", FALSE, C81:E81), BD_Perc!$A:$O, 6, FALSE), "Intervalo de precio 1",
        BD!DK81 &lt; VLOOKUP(_xlfn.TEXTJOIN("_", FALSE, C81:E81), BD_Perc!$A:$O, 7, FALSE), "Intervalo de precio 2",
        BD!DK81 &gt;= VLOOKUP(_xlfn.TEXTJOIN("_", FALSE, C81:E81), BD_Perc!$A:$O, 7, FALSE), "Intervalo de precio 3"
    ),
    AD81="Segmentación no encontrada o vehículo inactivo","Segmentación no encontrada o vehículo inactivo"
)</f>
        <v>Intervalo de precio 1</v>
      </c>
      <c r="AF81" s="35" t="s">
        <v>2412</v>
      </c>
      <c r="AG81" s="35" t="b">
        <f t="shared" si="10"/>
        <v>1</v>
      </c>
      <c r="AH81" s="207">
        <v>0.02</v>
      </c>
      <c r="AI81" s="207">
        <v>2.5000000000000001E-2</v>
      </c>
      <c r="AJ81" s="207">
        <v>2.5000000000000001E-2</v>
      </c>
      <c r="AK81" s="207">
        <v>0.03</v>
      </c>
      <c r="AL81" s="207">
        <v>0.04</v>
      </c>
      <c r="AM81" s="207">
        <v>4.4999999999999998E-2</v>
      </c>
      <c r="AN81" s="28" t="s">
        <v>113</v>
      </c>
      <c r="AO81" s="28" t="s">
        <v>113</v>
      </c>
      <c r="AP81" s="28" t="s">
        <v>113</v>
      </c>
      <c r="AQ81" s="47">
        <v>1</v>
      </c>
      <c r="AR81" s="38">
        <v>8689479</v>
      </c>
      <c r="AS81" s="38">
        <v>340397</v>
      </c>
      <c r="AT81" s="38">
        <v>1157349</v>
      </c>
      <c r="AU81" s="38">
        <v>0</v>
      </c>
      <c r="AV81" s="38">
        <v>0</v>
      </c>
      <c r="AW81" s="38">
        <v>9531108</v>
      </c>
      <c r="AX81" s="38" t="s">
        <v>107</v>
      </c>
      <c r="AY81" s="38">
        <v>680794</v>
      </c>
      <c r="AZ81" s="38">
        <v>340397</v>
      </c>
      <c r="BA81" s="38" t="s">
        <v>107</v>
      </c>
      <c r="BB81" s="38">
        <v>0</v>
      </c>
      <c r="BC81" s="38">
        <v>0</v>
      </c>
      <c r="BD81" s="38">
        <v>0</v>
      </c>
      <c r="BE81" s="38">
        <v>0</v>
      </c>
      <c r="BF81" s="38">
        <v>0</v>
      </c>
      <c r="BG81" s="38">
        <v>2587015</v>
      </c>
      <c r="BH81" s="38">
        <v>2587015</v>
      </c>
      <c r="BI81" s="38">
        <v>2178539</v>
      </c>
      <c r="BJ81" s="38">
        <v>2178539</v>
      </c>
      <c r="BK81" s="38" t="s">
        <v>107</v>
      </c>
      <c r="BL81" s="38">
        <v>1770063</v>
      </c>
      <c r="BM81" s="38">
        <v>408476</v>
      </c>
      <c r="BN81" s="38">
        <v>1633904</v>
      </c>
      <c r="BO81" s="38">
        <v>1089270</v>
      </c>
      <c r="BP81" s="38">
        <v>3812444</v>
      </c>
      <c r="BQ81" s="38">
        <v>136159</v>
      </c>
      <c r="BR81" s="38">
        <v>3540126</v>
      </c>
      <c r="BS81" s="38">
        <v>816952</v>
      </c>
      <c r="BT81" s="38">
        <v>0</v>
      </c>
      <c r="BU81" s="38">
        <v>0</v>
      </c>
      <c r="BV81" s="38" t="s">
        <v>107</v>
      </c>
      <c r="BW81" s="38">
        <v>2995491</v>
      </c>
      <c r="BX81" s="38">
        <v>272318</v>
      </c>
      <c r="BY81" s="38">
        <v>2723174</v>
      </c>
      <c r="BZ81" s="38">
        <v>8850315</v>
      </c>
      <c r="CA81" s="38" t="s">
        <v>107</v>
      </c>
      <c r="CB81" s="38">
        <v>1089270</v>
      </c>
      <c r="CC81" s="330">
        <v>0</v>
      </c>
      <c r="CD81" s="38">
        <v>0</v>
      </c>
      <c r="CE81" s="38">
        <v>6807934</v>
      </c>
      <c r="CF81" s="38">
        <v>9531108</v>
      </c>
      <c r="CG81" s="38">
        <v>13615869</v>
      </c>
      <c r="CH81" s="41" t="s">
        <v>114</v>
      </c>
      <c r="CI81" s="41" t="s">
        <v>114</v>
      </c>
      <c r="CJ81" s="41" t="s">
        <v>114</v>
      </c>
      <c r="CK81" s="41" t="s">
        <v>113</v>
      </c>
      <c r="CL81" s="41" t="s">
        <v>113</v>
      </c>
      <c r="CM81" s="41" t="s">
        <v>113</v>
      </c>
      <c r="CN81" s="41" t="s">
        <v>114</v>
      </c>
      <c r="CO81" s="42" t="s">
        <v>107</v>
      </c>
      <c r="CP81" s="29" t="s">
        <v>107</v>
      </c>
      <c r="CQ81" s="29" t="s">
        <v>107</v>
      </c>
      <c r="CR81" s="29" t="s">
        <v>107</v>
      </c>
      <c r="CS81" s="29" t="s">
        <v>107</v>
      </c>
      <c r="CT81" s="29" t="s">
        <v>107</v>
      </c>
      <c r="CU81" s="29" t="s">
        <v>107</v>
      </c>
      <c r="CV81" s="29" t="s">
        <v>107</v>
      </c>
      <c r="CW81" s="29" t="s">
        <v>107</v>
      </c>
      <c r="CX81" s="29" t="s">
        <v>107</v>
      </c>
      <c r="CY81" s="29" t="s">
        <v>107</v>
      </c>
      <c r="CZ81" s="29" t="s">
        <v>107</v>
      </c>
      <c r="DA81" s="29" t="s">
        <v>107</v>
      </c>
      <c r="DB81" s="29" t="s">
        <v>107</v>
      </c>
      <c r="DC81" s="29" t="s">
        <v>107</v>
      </c>
      <c r="DD81" s="332">
        <v>4423225</v>
      </c>
      <c r="DE81" s="43">
        <v>1</v>
      </c>
      <c r="DF81" s="390">
        <v>1</v>
      </c>
      <c r="DG81" s="310"/>
      <c r="DH81" s="203"/>
      <c r="DI81" s="279" t="str" cm="1">
        <f t="array" ref="DI81">+IF(AND(C81&lt;&gt;"Vehículos Eléctricos",C81&lt;&gt;"Vehículos Híbridos",AD81="PERCENTIL 50"),
     IF(VLOOKUP(_xlfn.TEXTJOIN("_",FALSE,C81:E81),BD_Perc!$A:$P,_xlfn.IFS(BD!AE81="Intervalo de precio 1",12,BD!AE81="Intervalo de precio 2",13),FALSE)&lt;=1,
     VLOOKUP(_xlfn.TEXTJOIN("_",FALSE,C81:E81),BD_Perc!$A:$P,16,FALSE),"Ok P50"),
     "Ok P30/70 ó Híbrido/Eléctrico")</f>
        <v>Ok P30/70 ó Híbrido/Eléctrico</v>
      </c>
      <c r="DJ81" s="279" t="str">
        <f t="shared" si="7"/>
        <v>Vehículos Convencionales_Automóviles_Hatchback</v>
      </c>
      <c r="DK81" s="331">
        <f t="shared" si="11"/>
        <v>47432000</v>
      </c>
      <c r="DL81" s="326"/>
    </row>
    <row r="82" spans="1:116" ht="25.5">
      <c r="A82" s="28">
        <v>77</v>
      </c>
      <c r="B82" s="29" t="s">
        <v>254</v>
      </c>
      <c r="C82" s="29" t="s">
        <v>0</v>
      </c>
      <c r="D82" s="29" t="s">
        <v>105</v>
      </c>
      <c r="E82" s="42" t="s">
        <v>106</v>
      </c>
      <c r="F82" s="42" t="s">
        <v>107</v>
      </c>
      <c r="G82" s="30" t="s">
        <v>262</v>
      </c>
      <c r="H82" s="42" t="s">
        <v>256</v>
      </c>
      <c r="I82" s="28">
        <v>2801145</v>
      </c>
      <c r="J82" s="28" t="s">
        <v>263</v>
      </c>
      <c r="K82" s="31" t="s">
        <v>111</v>
      </c>
      <c r="L82" s="32">
        <v>68</v>
      </c>
      <c r="M82" s="33" t="s">
        <v>107</v>
      </c>
      <c r="N82" s="34">
        <v>48400000</v>
      </c>
      <c r="O82" s="34">
        <f>+IFERROR(VLOOKUP(I82,Precio_Fasecolda!A:C,3,FALSE),IFERROR(VLOOKUP(I82,Precio_Fasecolda!B:C,2,FALSE),N82))</f>
        <v>48400000</v>
      </c>
      <c r="P82" s="34">
        <f t="shared" si="8"/>
        <v>0</v>
      </c>
      <c r="Q82" s="33" t="s">
        <v>107</v>
      </c>
      <c r="R82" s="28" t="s">
        <v>2415</v>
      </c>
      <c r="S82" s="28" t="s">
        <v>112</v>
      </c>
      <c r="T82" s="28" t="s">
        <v>107</v>
      </c>
      <c r="U82" s="28" t="s">
        <v>107</v>
      </c>
      <c r="V82" s="42" t="s">
        <v>107</v>
      </c>
      <c r="W82" s="28" t="s">
        <v>107</v>
      </c>
      <c r="X82" s="28" t="s">
        <v>107</v>
      </c>
      <c r="Y82" s="28" t="str">
        <f t="shared" si="9"/>
        <v>N.A.</v>
      </c>
      <c r="Z82" s="292">
        <f t="shared" si="6"/>
        <v>47432000</v>
      </c>
      <c r="AA82" s="28" cm="1">
        <f t="array" aca="1" ref="AA82" ca="1">_xlfn.IFS(DK82&lt;$DK$4,1,AND(DK82&gt;=$DK$4,DK82&lt;=$AA$4),2,DK82&gt;$AA$4,3)</f>
        <v>2</v>
      </c>
      <c r="AB82" s="28" t="s">
        <v>2335</v>
      </c>
      <c r="AC82" s="28" t="str" cm="1">
        <f t="array" ref="AC82">IF(AB82="PERCENTIL 30","",_xlfn.IFS(DK82&lt;$AC$4,1,DK82&gt;$AC$4,2))</f>
        <v/>
      </c>
      <c r="AD82" s="28" t="str">
        <f>+IFERROR(VLOOKUP(_xlfn.TEXTJOIN("_", FALSE, C82:E82), BD_Perc!$A:$O, 15, FALSE),"Segmentación no encontrada o vehículo inactivo")</f>
        <v>PERCENTIL 30-70</v>
      </c>
      <c r="AE82" s="28" t="str" cm="1">
        <f t="array" ref="AE82">_xlfn.IFS(
    AD82 = "PERCENTIL 50",
    _xlfn.IFS(
        BD!DK82 &lt; VLOOKUP(_xlfn.TEXTJOIN("_", FALSE, C82:E82), BD_Perc!$A:$O, 11, FALSE), "Intervalo de precio 1",
        BD!DK82 &gt;= VLOOKUP(_xlfn.TEXTJOIN("_", FALSE, C82:E82), BD_Perc!$A:$O, 11, FALSE), "Intervalo de precio 2"
    ),
    AD82 = "PERCENTIL 30-70",
    _xlfn.IFS(
        BD!DK82 &lt; VLOOKUP(_xlfn.TEXTJOIN("_", FALSE, C82:E82), BD_Perc!$A:$O, 6, FALSE), "Intervalo de precio 1",
        BD!DK82 &lt; VLOOKUP(_xlfn.TEXTJOIN("_", FALSE, C82:E82), BD_Perc!$A:$O, 7, FALSE), "Intervalo de precio 2",
        BD!DK82 &gt;= VLOOKUP(_xlfn.TEXTJOIN("_", FALSE, C82:E82), BD_Perc!$A:$O, 7, FALSE), "Intervalo de precio 3"
    ),
    AD82="Segmentación no encontrada o vehículo inactivo","Segmentación no encontrada o vehículo inactivo"
)</f>
        <v>Intervalo de precio 1</v>
      </c>
      <c r="AF82" s="35" t="s">
        <v>2412</v>
      </c>
      <c r="AG82" s="35" t="b">
        <f t="shared" si="10"/>
        <v>1</v>
      </c>
      <c r="AH82" s="207">
        <v>0.02</v>
      </c>
      <c r="AI82" s="207">
        <v>2.5000000000000001E-2</v>
      </c>
      <c r="AJ82" s="207">
        <v>2.5000000000000001E-2</v>
      </c>
      <c r="AK82" s="207">
        <v>0.03</v>
      </c>
      <c r="AL82" s="207">
        <v>0.04</v>
      </c>
      <c r="AM82" s="207">
        <v>4.4999999999999998E-2</v>
      </c>
      <c r="AN82" s="28" t="s">
        <v>113</v>
      </c>
      <c r="AO82" s="28" t="s">
        <v>113</v>
      </c>
      <c r="AP82" s="28" t="s">
        <v>113</v>
      </c>
      <c r="AQ82" s="47">
        <v>1</v>
      </c>
      <c r="AR82" s="38">
        <v>8689479</v>
      </c>
      <c r="AS82" s="38">
        <v>340397</v>
      </c>
      <c r="AT82" s="38">
        <v>1157349</v>
      </c>
      <c r="AU82" s="38">
        <v>0</v>
      </c>
      <c r="AV82" s="38">
        <v>0</v>
      </c>
      <c r="AW82" s="38">
        <v>9531108</v>
      </c>
      <c r="AX82" s="38" t="s">
        <v>107</v>
      </c>
      <c r="AY82" s="38">
        <v>680794</v>
      </c>
      <c r="AZ82" s="38">
        <v>340397</v>
      </c>
      <c r="BA82" s="38" t="s">
        <v>107</v>
      </c>
      <c r="BB82" s="38">
        <v>0</v>
      </c>
      <c r="BC82" s="38">
        <v>0</v>
      </c>
      <c r="BD82" s="38">
        <v>0</v>
      </c>
      <c r="BE82" s="38">
        <v>0</v>
      </c>
      <c r="BF82" s="38">
        <v>0</v>
      </c>
      <c r="BG82" s="38">
        <v>2587015</v>
      </c>
      <c r="BH82" s="38">
        <v>2587015</v>
      </c>
      <c r="BI82" s="38">
        <v>2178539</v>
      </c>
      <c r="BJ82" s="38">
        <v>2178539</v>
      </c>
      <c r="BK82" s="38" t="s">
        <v>107</v>
      </c>
      <c r="BL82" s="38">
        <v>1770063</v>
      </c>
      <c r="BM82" s="38">
        <v>408476</v>
      </c>
      <c r="BN82" s="38">
        <v>1633904</v>
      </c>
      <c r="BO82" s="38">
        <v>1089270</v>
      </c>
      <c r="BP82" s="38">
        <v>3812444</v>
      </c>
      <c r="BQ82" s="38">
        <v>136159</v>
      </c>
      <c r="BR82" s="38">
        <v>3540126</v>
      </c>
      <c r="BS82" s="38">
        <v>816952</v>
      </c>
      <c r="BT82" s="38">
        <v>0</v>
      </c>
      <c r="BU82" s="38">
        <v>0</v>
      </c>
      <c r="BV82" s="38" t="s">
        <v>107</v>
      </c>
      <c r="BW82" s="38">
        <v>2995491</v>
      </c>
      <c r="BX82" s="38">
        <v>272318</v>
      </c>
      <c r="BY82" s="38">
        <v>2723174</v>
      </c>
      <c r="BZ82" s="38">
        <v>8850315</v>
      </c>
      <c r="CA82" s="38" t="s">
        <v>107</v>
      </c>
      <c r="CB82" s="38">
        <v>1089270</v>
      </c>
      <c r="CC82" s="330">
        <v>0</v>
      </c>
      <c r="CD82" s="38">
        <v>0</v>
      </c>
      <c r="CE82" s="38">
        <v>6807934</v>
      </c>
      <c r="CF82" s="38">
        <v>9531108</v>
      </c>
      <c r="CG82" s="38">
        <v>13615869</v>
      </c>
      <c r="CH82" s="41" t="s">
        <v>114</v>
      </c>
      <c r="CI82" s="41" t="s">
        <v>114</v>
      </c>
      <c r="CJ82" s="41" t="s">
        <v>114</v>
      </c>
      <c r="CK82" s="41" t="s">
        <v>113</v>
      </c>
      <c r="CL82" s="41" t="s">
        <v>113</v>
      </c>
      <c r="CM82" s="41" t="s">
        <v>113</v>
      </c>
      <c r="CN82" s="41" t="s">
        <v>114</v>
      </c>
      <c r="CO82" s="42" t="s">
        <v>107</v>
      </c>
      <c r="CP82" s="29" t="s">
        <v>107</v>
      </c>
      <c r="CQ82" s="29" t="s">
        <v>107</v>
      </c>
      <c r="CR82" s="29" t="s">
        <v>107</v>
      </c>
      <c r="CS82" s="29" t="s">
        <v>107</v>
      </c>
      <c r="CT82" s="29" t="s">
        <v>107</v>
      </c>
      <c r="CU82" s="29" t="s">
        <v>107</v>
      </c>
      <c r="CV82" s="29" t="s">
        <v>107</v>
      </c>
      <c r="CW82" s="29" t="s">
        <v>107</v>
      </c>
      <c r="CX82" s="29" t="s">
        <v>107</v>
      </c>
      <c r="CY82" s="29" t="s">
        <v>107</v>
      </c>
      <c r="CZ82" s="29" t="s">
        <v>107</v>
      </c>
      <c r="DA82" s="29" t="s">
        <v>107</v>
      </c>
      <c r="DB82" s="29" t="s">
        <v>107</v>
      </c>
      <c r="DC82" s="29" t="s">
        <v>107</v>
      </c>
      <c r="DD82" s="332">
        <v>4423225</v>
      </c>
      <c r="DE82" s="43">
        <v>1</v>
      </c>
      <c r="DF82" s="390">
        <v>1</v>
      </c>
      <c r="DG82" s="310"/>
      <c r="DH82" s="203"/>
      <c r="DI82" s="279" t="str" cm="1">
        <f t="array" ref="DI82">+IF(AND(C82&lt;&gt;"Vehículos Eléctricos",C82&lt;&gt;"Vehículos Híbridos",AD82="PERCENTIL 50"),
     IF(VLOOKUP(_xlfn.TEXTJOIN("_",FALSE,C82:E82),BD_Perc!$A:$P,_xlfn.IFS(BD!AE82="Intervalo de precio 1",12,BD!AE82="Intervalo de precio 2",13),FALSE)&lt;=1,
     VLOOKUP(_xlfn.TEXTJOIN("_",FALSE,C82:E82),BD_Perc!$A:$P,16,FALSE),"Ok P50"),
     "Ok P30/70 ó Híbrido/Eléctrico")</f>
        <v>Ok P30/70 ó Híbrido/Eléctrico</v>
      </c>
      <c r="DJ82" s="279" t="str">
        <f t="shared" si="7"/>
        <v>Vehículos Convencionales_Automóviles_Hatchback</v>
      </c>
      <c r="DK82" s="331">
        <f t="shared" si="11"/>
        <v>47432000</v>
      </c>
      <c r="DL82" s="326"/>
    </row>
    <row r="83" spans="1:116" ht="25.5">
      <c r="A83" s="28">
        <v>78</v>
      </c>
      <c r="B83" s="29" t="s">
        <v>254</v>
      </c>
      <c r="C83" s="29" t="s">
        <v>0</v>
      </c>
      <c r="D83" s="29" t="s">
        <v>105</v>
      </c>
      <c r="E83" s="42" t="s">
        <v>106</v>
      </c>
      <c r="F83" s="42" t="s">
        <v>107</v>
      </c>
      <c r="G83" s="30" t="s">
        <v>264</v>
      </c>
      <c r="H83" s="42" t="s">
        <v>256</v>
      </c>
      <c r="I83" s="28">
        <v>2801151</v>
      </c>
      <c r="J83" s="28" t="s">
        <v>265</v>
      </c>
      <c r="K83" s="31" t="s">
        <v>111</v>
      </c>
      <c r="L83" s="32">
        <v>68</v>
      </c>
      <c r="M83" s="33" t="s">
        <v>107</v>
      </c>
      <c r="N83" s="34">
        <v>55000000</v>
      </c>
      <c r="O83" s="34">
        <f>+IFERROR(VLOOKUP(I83,Precio_Fasecolda!A:C,3,FALSE),IFERROR(VLOOKUP(I83,Precio_Fasecolda!B:C,2,FALSE),N83))</f>
        <v>55000000</v>
      </c>
      <c r="P83" s="34">
        <f t="shared" si="8"/>
        <v>0</v>
      </c>
      <c r="Q83" s="33" t="s">
        <v>107</v>
      </c>
      <c r="R83" s="28" t="s">
        <v>2415</v>
      </c>
      <c r="S83" s="28" t="s">
        <v>112</v>
      </c>
      <c r="T83" s="28" t="s">
        <v>107</v>
      </c>
      <c r="U83" s="28" t="s">
        <v>107</v>
      </c>
      <c r="V83" s="42" t="s">
        <v>107</v>
      </c>
      <c r="W83" s="28" t="s">
        <v>107</v>
      </c>
      <c r="X83" s="28" t="s">
        <v>107</v>
      </c>
      <c r="Y83" s="28" t="str">
        <f t="shared" si="9"/>
        <v>N.A.</v>
      </c>
      <c r="Z83" s="292">
        <f t="shared" si="6"/>
        <v>52800000</v>
      </c>
      <c r="AA83" s="28" cm="1">
        <f t="array" aca="1" ref="AA83" ca="1">_xlfn.IFS(DK83&lt;$DK$4,1,AND(DK83&gt;=$DK$4,DK83&lt;=$AA$4),2,DK83&gt;$AA$4,3)</f>
        <v>2</v>
      </c>
      <c r="AB83" s="28" t="s">
        <v>2335</v>
      </c>
      <c r="AC83" s="28" t="str" cm="1">
        <f t="array" ref="AC83">IF(AB83="PERCENTIL 30","",_xlfn.IFS(DK83&lt;$AC$4,1,DK83&gt;$AC$4,2))</f>
        <v/>
      </c>
      <c r="AD83" s="28" t="str">
        <f>+IFERROR(VLOOKUP(_xlfn.TEXTJOIN("_", FALSE, C83:E83), BD_Perc!$A:$O, 15, FALSE),"Segmentación no encontrada o vehículo inactivo")</f>
        <v>PERCENTIL 30-70</v>
      </c>
      <c r="AE83" s="28" t="str" cm="1">
        <f t="array" ref="AE83">_xlfn.IFS(
    AD83 = "PERCENTIL 50",
    _xlfn.IFS(
        BD!DK83 &lt; VLOOKUP(_xlfn.TEXTJOIN("_", FALSE, C83:E83), BD_Perc!$A:$O, 11, FALSE), "Intervalo de precio 1",
        BD!DK83 &gt;= VLOOKUP(_xlfn.TEXTJOIN("_", FALSE, C83:E83), BD_Perc!$A:$O, 11, FALSE), "Intervalo de precio 2"
    ),
    AD83 = "PERCENTIL 30-70",
    _xlfn.IFS(
        BD!DK83 &lt; VLOOKUP(_xlfn.TEXTJOIN("_", FALSE, C83:E83), BD_Perc!$A:$O, 6, FALSE), "Intervalo de precio 1",
        BD!DK83 &lt; VLOOKUP(_xlfn.TEXTJOIN("_", FALSE, C83:E83), BD_Perc!$A:$O, 7, FALSE), "Intervalo de precio 2",
        BD!DK83 &gt;= VLOOKUP(_xlfn.TEXTJOIN("_", FALSE, C83:E83), BD_Perc!$A:$O, 7, FALSE), "Intervalo de precio 3"
    ),
    AD83="Segmentación no encontrada o vehículo inactivo","Segmentación no encontrada o vehículo inactivo"
)</f>
        <v>Intervalo de precio 1</v>
      </c>
      <c r="AF83" s="35" t="s">
        <v>2412</v>
      </c>
      <c r="AG83" s="35" t="b">
        <f t="shared" si="10"/>
        <v>1</v>
      </c>
      <c r="AH83" s="207">
        <v>0.04</v>
      </c>
      <c r="AI83" s="207">
        <v>0.04</v>
      </c>
      <c r="AJ83" s="207">
        <v>0.04</v>
      </c>
      <c r="AK83" s="207">
        <v>0.05</v>
      </c>
      <c r="AL83" s="207">
        <v>0.06</v>
      </c>
      <c r="AM83" s="207">
        <v>7.0000000000000007E-2</v>
      </c>
      <c r="AN83" s="28" t="s">
        <v>113</v>
      </c>
      <c r="AO83" s="28" t="s">
        <v>113</v>
      </c>
      <c r="AP83" s="28" t="s">
        <v>113</v>
      </c>
      <c r="AQ83" s="47">
        <v>1</v>
      </c>
      <c r="AR83" s="38">
        <v>8689479</v>
      </c>
      <c r="AS83" s="38">
        <v>340397</v>
      </c>
      <c r="AT83" s="38">
        <v>1157349</v>
      </c>
      <c r="AU83" s="38">
        <v>0</v>
      </c>
      <c r="AV83" s="38">
        <v>0</v>
      </c>
      <c r="AW83" s="38">
        <v>9531108</v>
      </c>
      <c r="AX83" s="38" t="s">
        <v>107</v>
      </c>
      <c r="AY83" s="38">
        <v>680794</v>
      </c>
      <c r="AZ83" s="38">
        <v>340397</v>
      </c>
      <c r="BA83" s="38" t="s">
        <v>107</v>
      </c>
      <c r="BB83" s="38">
        <v>0</v>
      </c>
      <c r="BC83" s="38">
        <v>0</v>
      </c>
      <c r="BD83" s="38">
        <v>0</v>
      </c>
      <c r="BE83" s="38">
        <v>0</v>
      </c>
      <c r="BF83" s="38">
        <v>0</v>
      </c>
      <c r="BG83" s="38">
        <v>2587015</v>
      </c>
      <c r="BH83" s="38">
        <v>2587015</v>
      </c>
      <c r="BI83" s="38">
        <v>2178539</v>
      </c>
      <c r="BJ83" s="38">
        <v>2178539</v>
      </c>
      <c r="BK83" s="38" t="s">
        <v>107</v>
      </c>
      <c r="BL83" s="38">
        <v>1770063</v>
      </c>
      <c r="BM83" s="38">
        <v>408476</v>
      </c>
      <c r="BN83" s="38">
        <v>1633904</v>
      </c>
      <c r="BO83" s="38">
        <v>1089270</v>
      </c>
      <c r="BP83" s="38">
        <v>3812444</v>
      </c>
      <c r="BQ83" s="38">
        <v>136159</v>
      </c>
      <c r="BR83" s="38">
        <v>3540126</v>
      </c>
      <c r="BS83" s="38">
        <v>816952</v>
      </c>
      <c r="BT83" s="38">
        <v>0</v>
      </c>
      <c r="BU83" s="38">
        <v>0</v>
      </c>
      <c r="BV83" s="38" t="s">
        <v>107</v>
      </c>
      <c r="BW83" s="38">
        <v>2995491</v>
      </c>
      <c r="BX83" s="38">
        <v>272318</v>
      </c>
      <c r="BY83" s="38">
        <v>2723174</v>
      </c>
      <c r="BZ83" s="38">
        <v>8850315</v>
      </c>
      <c r="CA83" s="38" t="s">
        <v>107</v>
      </c>
      <c r="CB83" s="38">
        <v>1089270</v>
      </c>
      <c r="CC83" s="330">
        <v>0</v>
      </c>
      <c r="CD83" s="38">
        <v>0</v>
      </c>
      <c r="CE83" s="38">
        <v>6807934</v>
      </c>
      <c r="CF83" s="38">
        <v>9531108</v>
      </c>
      <c r="CG83" s="38">
        <v>13615869</v>
      </c>
      <c r="CH83" s="41" t="s">
        <v>114</v>
      </c>
      <c r="CI83" s="41" t="s">
        <v>114</v>
      </c>
      <c r="CJ83" s="41" t="s">
        <v>114</v>
      </c>
      <c r="CK83" s="41" t="s">
        <v>113</v>
      </c>
      <c r="CL83" s="41" t="s">
        <v>113</v>
      </c>
      <c r="CM83" s="41" t="s">
        <v>113</v>
      </c>
      <c r="CN83" s="41" t="s">
        <v>114</v>
      </c>
      <c r="CO83" s="42" t="s">
        <v>107</v>
      </c>
      <c r="CP83" s="29" t="s">
        <v>107</v>
      </c>
      <c r="CQ83" s="29" t="s">
        <v>107</v>
      </c>
      <c r="CR83" s="29" t="s">
        <v>107</v>
      </c>
      <c r="CS83" s="29" t="s">
        <v>107</v>
      </c>
      <c r="CT83" s="29" t="s">
        <v>107</v>
      </c>
      <c r="CU83" s="29" t="s">
        <v>107</v>
      </c>
      <c r="CV83" s="29" t="s">
        <v>107</v>
      </c>
      <c r="CW83" s="29" t="s">
        <v>107</v>
      </c>
      <c r="CX83" s="29" t="s">
        <v>107</v>
      </c>
      <c r="CY83" s="29" t="s">
        <v>107</v>
      </c>
      <c r="CZ83" s="29" t="s">
        <v>107</v>
      </c>
      <c r="DA83" s="29" t="s">
        <v>107</v>
      </c>
      <c r="DB83" s="29" t="s">
        <v>107</v>
      </c>
      <c r="DC83" s="29" t="s">
        <v>107</v>
      </c>
      <c r="DD83" s="332">
        <v>4423225</v>
      </c>
      <c r="DE83" s="43">
        <v>1</v>
      </c>
      <c r="DF83" s="390">
        <v>1</v>
      </c>
      <c r="DG83" s="310"/>
      <c r="DH83" s="203"/>
      <c r="DI83" s="279" t="str" cm="1">
        <f t="array" ref="DI83">+IF(AND(C83&lt;&gt;"Vehículos Eléctricos",C83&lt;&gt;"Vehículos Híbridos",AD83="PERCENTIL 50"),
     IF(VLOOKUP(_xlfn.TEXTJOIN("_",FALSE,C83:E83),BD_Perc!$A:$P,_xlfn.IFS(BD!AE83="Intervalo de precio 1",12,BD!AE83="Intervalo de precio 2",13),FALSE)&lt;=1,
     VLOOKUP(_xlfn.TEXTJOIN("_",FALSE,C83:E83),BD_Perc!$A:$P,16,FALSE),"Ok P50"),
     "Ok P30/70 ó Híbrido/Eléctrico")</f>
        <v>Ok P30/70 ó Híbrido/Eléctrico</v>
      </c>
      <c r="DJ83" s="279" t="str">
        <f t="shared" si="7"/>
        <v>Vehículos Convencionales_Automóviles_Hatchback</v>
      </c>
      <c r="DK83" s="331">
        <f t="shared" si="11"/>
        <v>52800000</v>
      </c>
      <c r="DL83" s="326"/>
    </row>
    <row r="84" spans="1:116" ht="38.25" customHeight="1">
      <c r="A84" s="28">
        <v>79</v>
      </c>
      <c r="B84" s="29" t="s">
        <v>266</v>
      </c>
      <c r="C84" s="29" t="s">
        <v>0</v>
      </c>
      <c r="D84" s="29" t="s">
        <v>105</v>
      </c>
      <c r="E84" s="42" t="s">
        <v>106</v>
      </c>
      <c r="F84" s="42" t="s">
        <v>107</v>
      </c>
      <c r="G84" s="30" t="s">
        <v>267</v>
      </c>
      <c r="H84" s="42" t="s">
        <v>147</v>
      </c>
      <c r="I84" s="28">
        <v>8001196</v>
      </c>
      <c r="J84" s="28" t="s">
        <v>268</v>
      </c>
      <c r="K84" s="31" t="s">
        <v>111</v>
      </c>
      <c r="L84" s="32">
        <v>66</v>
      </c>
      <c r="M84" s="33" t="s">
        <v>107</v>
      </c>
      <c r="N84" s="44">
        <v>47600000</v>
      </c>
      <c r="O84" s="34">
        <f>+IFERROR(VLOOKUP(I84,Precio_Fasecolda!A:C,3,FALSE),IFERROR(VLOOKUP(I84,Precio_Fasecolda!B:C,2,FALSE),N84))</f>
        <v>47600000</v>
      </c>
      <c r="P84" s="34">
        <f t="shared" si="8"/>
        <v>0</v>
      </c>
      <c r="Q84" s="33" t="s">
        <v>107</v>
      </c>
      <c r="R84" s="28" t="s">
        <v>2415</v>
      </c>
      <c r="S84" s="28" t="s">
        <v>112</v>
      </c>
      <c r="T84" s="28" t="s">
        <v>107</v>
      </c>
      <c r="U84" s="28" t="s">
        <v>107</v>
      </c>
      <c r="V84" s="42" t="s">
        <v>107</v>
      </c>
      <c r="W84" s="28" t="s">
        <v>107</v>
      </c>
      <c r="X84" s="28" t="s">
        <v>107</v>
      </c>
      <c r="Y84" s="28" t="str">
        <f t="shared" si="9"/>
        <v>N.A.</v>
      </c>
      <c r="Z84" s="292">
        <f t="shared" si="6"/>
        <v>47600000</v>
      </c>
      <c r="AA84" s="28" cm="1">
        <f t="array" aca="1" ref="AA84" ca="1">_xlfn.IFS(DK84&lt;$DK$4,1,AND(DK84&gt;=$DK$4,DK84&lt;=$AA$4),2,DK84&gt;$AA$4,3)</f>
        <v>2</v>
      </c>
      <c r="AB84" s="28" t="s">
        <v>2335</v>
      </c>
      <c r="AC84" s="28" t="str" cm="1">
        <f t="array" ref="AC84">IF(AB84="PERCENTIL 30","",_xlfn.IFS(DK84&lt;$AC$4,1,DK84&gt;$AC$4,2))</f>
        <v/>
      </c>
      <c r="AD84" s="28" t="str">
        <f>+IFERROR(VLOOKUP(_xlfn.TEXTJOIN("_", FALSE, C84:E84), BD_Perc!$A:$O, 15, FALSE),"Segmentación no encontrada o vehículo inactivo")</f>
        <v>PERCENTIL 30-70</v>
      </c>
      <c r="AE84" s="28" t="str" cm="1">
        <f t="array" ref="AE84">_xlfn.IFS(
    AD84 = "PERCENTIL 50",
    _xlfn.IFS(
        BD!DK84 &lt; VLOOKUP(_xlfn.TEXTJOIN("_", FALSE, C84:E84), BD_Perc!$A:$O, 11, FALSE), "Intervalo de precio 1",
        BD!DK84 &gt;= VLOOKUP(_xlfn.TEXTJOIN("_", FALSE, C84:E84), BD_Perc!$A:$O, 11, FALSE), "Intervalo de precio 2"
    ),
    AD84 = "PERCENTIL 30-70",
    _xlfn.IFS(
        BD!DK84 &lt; VLOOKUP(_xlfn.TEXTJOIN("_", FALSE, C84:E84), BD_Perc!$A:$O, 6, FALSE), "Intervalo de precio 1",
        BD!DK84 &lt; VLOOKUP(_xlfn.TEXTJOIN("_", FALSE, C84:E84), BD_Perc!$A:$O, 7, FALSE), "Intervalo de precio 2",
        BD!DK84 &gt;= VLOOKUP(_xlfn.TEXTJOIN("_", FALSE, C84:E84), BD_Perc!$A:$O, 7, FALSE), "Intervalo de precio 3"
    ),
    AD84="Segmentación no encontrada o vehículo inactivo","Segmentación no encontrada o vehículo inactivo"
)</f>
        <v>Intervalo de precio 1</v>
      </c>
      <c r="AF84" s="35" t="s">
        <v>2412</v>
      </c>
      <c r="AG84" s="35" t="b">
        <f t="shared" si="10"/>
        <v>1</v>
      </c>
      <c r="AH84" s="207">
        <v>0</v>
      </c>
      <c r="AI84" s="207">
        <v>0</v>
      </c>
      <c r="AJ84" s="207">
        <v>0</v>
      </c>
      <c r="AK84" s="207">
        <v>0</v>
      </c>
      <c r="AL84" s="207">
        <v>0</v>
      </c>
      <c r="AM84" s="207">
        <v>0</v>
      </c>
      <c r="AN84" s="28" t="s">
        <v>114</v>
      </c>
      <c r="AO84" s="28" t="s">
        <v>114</v>
      </c>
      <c r="AP84" s="28" t="s">
        <v>114</v>
      </c>
      <c r="AQ84" s="47">
        <v>1</v>
      </c>
      <c r="AR84" s="38">
        <v>0</v>
      </c>
      <c r="AS84" s="38">
        <v>0</v>
      </c>
      <c r="AT84" s="38">
        <v>0</v>
      </c>
      <c r="AU84" s="38">
        <v>0</v>
      </c>
      <c r="AV84" s="38">
        <v>0</v>
      </c>
      <c r="AW84" s="38">
        <v>0</v>
      </c>
      <c r="AX84" s="38">
        <v>0</v>
      </c>
      <c r="AY84" s="38">
        <v>0</v>
      </c>
      <c r="AZ84" s="38">
        <v>0</v>
      </c>
      <c r="BA84" s="38">
        <v>0</v>
      </c>
      <c r="BB84" s="38">
        <v>0</v>
      </c>
      <c r="BC84" s="38">
        <v>0</v>
      </c>
      <c r="BD84" s="38">
        <v>0</v>
      </c>
      <c r="BE84" s="38">
        <v>0</v>
      </c>
      <c r="BF84" s="38">
        <v>0</v>
      </c>
      <c r="BG84" s="38">
        <v>0</v>
      </c>
      <c r="BH84" s="38">
        <v>0</v>
      </c>
      <c r="BI84" s="38">
        <v>0</v>
      </c>
      <c r="BJ84" s="38">
        <v>0</v>
      </c>
      <c r="BK84" s="38">
        <v>0</v>
      </c>
      <c r="BL84" s="38">
        <v>0</v>
      </c>
      <c r="BM84" s="38">
        <v>0</v>
      </c>
      <c r="BN84" s="38">
        <v>0</v>
      </c>
      <c r="BO84" s="38">
        <v>0</v>
      </c>
      <c r="BP84" s="38">
        <v>0</v>
      </c>
      <c r="BQ84" s="38">
        <v>0</v>
      </c>
      <c r="BR84" s="38">
        <v>0</v>
      </c>
      <c r="BS84" s="38">
        <v>0</v>
      </c>
      <c r="BT84" s="38">
        <v>0</v>
      </c>
      <c r="BU84" s="38">
        <v>0</v>
      </c>
      <c r="BV84" s="38">
        <v>0</v>
      </c>
      <c r="BW84" s="38">
        <v>0</v>
      </c>
      <c r="BX84" s="38">
        <v>0</v>
      </c>
      <c r="BY84" s="38">
        <v>0</v>
      </c>
      <c r="BZ84" s="38">
        <v>0</v>
      </c>
      <c r="CA84" s="38">
        <v>0</v>
      </c>
      <c r="CB84" s="38">
        <v>0</v>
      </c>
      <c r="CC84" s="330">
        <v>0</v>
      </c>
      <c r="CD84" s="38">
        <v>0</v>
      </c>
      <c r="CE84" s="38">
        <v>0</v>
      </c>
      <c r="CF84" s="38">
        <v>0</v>
      </c>
      <c r="CG84" s="38">
        <v>0</v>
      </c>
      <c r="CH84" s="42" t="s">
        <v>113</v>
      </c>
      <c r="CI84" s="42" t="s">
        <v>114</v>
      </c>
      <c r="CJ84" s="42" t="s">
        <v>114</v>
      </c>
      <c r="CK84" s="42" t="s">
        <v>114</v>
      </c>
      <c r="CL84" s="42" t="s">
        <v>114</v>
      </c>
      <c r="CM84" s="42" t="s">
        <v>114</v>
      </c>
      <c r="CN84" s="42" t="s">
        <v>114</v>
      </c>
      <c r="CO84" s="42" t="s">
        <v>107</v>
      </c>
      <c r="CP84" s="29" t="s">
        <v>107</v>
      </c>
      <c r="CQ84" s="29" t="s">
        <v>107</v>
      </c>
      <c r="CR84" s="29" t="s">
        <v>107</v>
      </c>
      <c r="CS84" s="29" t="s">
        <v>107</v>
      </c>
      <c r="CT84" s="29" t="s">
        <v>107</v>
      </c>
      <c r="CU84" s="29" t="s">
        <v>107</v>
      </c>
      <c r="CV84" s="29" t="s">
        <v>107</v>
      </c>
      <c r="CW84" s="29" t="s">
        <v>107</v>
      </c>
      <c r="CX84" s="29" t="s">
        <v>107</v>
      </c>
      <c r="CY84" s="29" t="s">
        <v>107</v>
      </c>
      <c r="CZ84" s="29" t="s">
        <v>107</v>
      </c>
      <c r="DA84" s="29" t="s">
        <v>107</v>
      </c>
      <c r="DB84" s="29" t="s">
        <v>107</v>
      </c>
      <c r="DC84" s="29" t="s">
        <v>107</v>
      </c>
      <c r="DD84" s="332">
        <v>0</v>
      </c>
      <c r="DE84" s="43">
        <v>0</v>
      </c>
      <c r="DF84" s="390">
        <v>0</v>
      </c>
      <c r="DG84" s="310"/>
      <c r="DH84" s="203"/>
      <c r="DI84" s="279" t="str" cm="1">
        <f t="array" ref="DI84">+IF(AND(C84&lt;&gt;"Vehículos Eléctricos",C84&lt;&gt;"Vehículos Híbridos",AD84="PERCENTIL 50"),
     IF(VLOOKUP(_xlfn.TEXTJOIN("_",FALSE,C84:E84),BD_Perc!$A:$P,_xlfn.IFS(BD!AE84="Intervalo de precio 1",12,BD!AE84="Intervalo de precio 2",13),FALSE)&lt;=1,
     VLOOKUP(_xlfn.TEXTJOIN("_",FALSE,C84:E84),BD_Perc!$A:$P,16,FALSE),"Ok P50"),
     "Ok P30/70 ó Híbrido/Eléctrico")</f>
        <v>Ok P30/70 ó Híbrido/Eléctrico</v>
      </c>
      <c r="DJ84" s="279" t="str">
        <f t="shared" si="7"/>
        <v>Vehículos Convencionales_Automóviles_Hatchback</v>
      </c>
      <c r="DK84" s="331">
        <f t="shared" si="11"/>
        <v>47600000</v>
      </c>
      <c r="DL84" s="326"/>
    </row>
    <row r="85" spans="1:116" ht="38.25" customHeight="1">
      <c r="A85" s="28">
        <v>80</v>
      </c>
      <c r="B85" s="29" t="s">
        <v>266</v>
      </c>
      <c r="C85" s="29" t="s">
        <v>0</v>
      </c>
      <c r="D85" s="29" t="s">
        <v>105</v>
      </c>
      <c r="E85" s="42" t="s">
        <v>106</v>
      </c>
      <c r="F85" s="42" t="s">
        <v>107</v>
      </c>
      <c r="G85" s="30" t="s">
        <v>269</v>
      </c>
      <c r="H85" s="42" t="s">
        <v>147</v>
      </c>
      <c r="I85" s="28">
        <v>8001197</v>
      </c>
      <c r="J85" s="28" t="s">
        <v>270</v>
      </c>
      <c r="K85" s="31" t="s">
        <v>111</v>
      </c>
      <c r="L85" s="32">
        <v>66</v>
      </c>
      <c r="M85" s="33" t="s">
        <v>107</v>
      </c>
      <c r="N85" s="44">
        <v>47100000</v>
      </c>
      <c r="O85" s="34">
        <f>+IFERROR(VLOOKUP(I85,Precio_Fasecolda!A:C,3,FALSE),IFERROR(VLOOKUP(I85,Precio_Fasecolda!B:C,2,FALSE),N85))</f>
        <v>47100000</v>
      </c>
      <c r="P85" s="34">
        <f t="shared" si="8"/>
        <v>0</v>
      </c>
      <c r="Q85" s="33" t="s">
        <v>107</v>
      </c>
      <c r="R85" s="28" t="s">
        <v>2415</v>
      </c>
      <c r="S85" s="28" t="s">
        <v>112</v>
      </c>
      <c r="T85" s="28" t="s">
        <v>107</v>
      </c>
      <c r="U85" s="28" t="s">
        <v>107</v>
      </c>
      <c r="V85" s="42" t="s">
        <v>107</v>
      </c>
      <c r="W85" s="28" t="s">
        <v>107</v>
      </c>
      <c r="X85" s="28" t="s">
        <v>107</v>
      </c>
      <c r="Y85" s="28" t="str">
        <f t="shared" si="9"/>
        <v>N.A.</v>
      </c>
      <c r="Z85" s="292">
        <f t="shared" si="6"/>
        <v>47100000</v>
      </c>
      <c r="AA85" s="28" cm="1">
        <f t="array" aca="1" ref="AA85" ca="1">_xlfn.IFS(DK85&lt;$DK$4,1,AND(DK85&gt;=$DK$4,DK85&lt;=$AA$4),2,DK85&gt;$AA$4,3)</f>
        <v>2</v>
      </c>
      <c r="AB85" s="28" t="s">
        <v>2335</v>
      </c>
      <c r="AC85" s="28" t="str" cm="1">
        <f t="array" ref="AC85">IF(AB85="PERCENTIL 30","",_xlfn.IFS(DK85&lt;$AC$4,1,DK85&gt;$AC$4,2))</f>
        <v/>
      </c>
      <c r="AD85" s="28" t="str">
        <f>+IFERROR(VLOOKUP(_xlfn.TEXTJOIN("_", FALSE, C85:E85), BD_Perc!$A:$O, 15, FALSE),"Segmentación no encontrada o vehículo inactivo")</f>
        <v>PERCENTIL 30-70</v>
      </c>
      <c r="AE85" s="28" t="str" cm="1">
        <f t="array" ref="AE85">_xlfn.IFS(
    AD85 = "PERCENTIL 50",
    _xlfn.IFS(
        BD!DK85 &lt; VLOOKUP(_xlfn.TEXTJOIN("_", FALSE, C85:E85), BD_Perc!$A:$O, 11, FALSE), "Intervalo de precio 1",
        BD!DK85 &gt;= VLOOKUP(_xlfn.TEXTJOIN("_", FALSE, C85:E85), BD_Perc!$A:$O, 11, FALSE), "Intervalo de precio 2"
    ),
    AD85 = "PERCENTIL 30-70",
    _xlfn.IFS(
        BD!DK85 &lt; VLOOKUP(_xlfn.TEXTJOIN("_", FALSE, C85:E85), BD_Perc!$A:$O, 6, FALSE), "Intervalo de precio 1",
        BD!DK85 &lt; VLOOKUP(_xlfn.TEXTJOIN("_", FALSE, C85:E85), BD_Perc!$A:$O, 7, FALSE), "Intervalo de precio 2",
        BD!DK85 &gt;= VLOOKUP(_xlfn.TEXTJOIN("_", FALSE, C85:E85), BD_Perc!$A:$O, 7, FALSE), "Intervalo de precio 3"
    ),
    AD85="Segmentación no encontrada o vehículo inactivo","Segmentación no encontrada o vehículo inactivo"
)</f>
        <v>Intervalo de precio 1</v>
      </c>
      <c r="AF85" s="35" t="s">
        <v>2412</v>
      </c>
      <c r="AG85" s="35" t="b">
        <f t="shared" si="10"/>
        <v>1</v>
      </c>
      <c r="AH85" s="207">
        <v>0</v>
      </c>
      <c r="AI85" s="207">
        <v>0</v>
      </c>
      <c r="AJ85" s="207">
        <v>0</v>
      </c>
      <c r="AK85" s="207">
        <v>0</v>
      </c>
      <c r="AL85" s="207">
        <v>0</v>
      </c>
      <c r="AM85" s="207">
        <v>0</v>
      </c>
      <c r="AN85" s="28" t="s">
        <v>114</v>
      </c>
      <c r="AO85" s="28" t="s">
        <v>114</v>
      </c>
      <c r="AP85" s="28" t="s">
        <v>114</v>
      </c>
      <c r="AQ85" s="47">
        <v>1</v>
      </c>
      <c r="AR85" s="38">
        <v>0</v>
      </c>
      <c r="AS85" s="38">
        <v>0</v>
      </c>
      <c r="AT85" s="38">
        <v>0</v>
      </c>
      <c r="AU85" s="38">
        <v>0</v>
      </c>
      <c r="AV85" s="38">
        <v>0</v>
      </c>
      <c r="AW85" s="38">
        <v>0</v>
      </c>
      <c r="AX85" s="38">
        <v>0</v>
      </c>
      <c r="AY85" s="38">
        <v>0</v>
      </c>
      <c r="AZ85" s="38">
        <v>0</v>
      </c>
      <c r="BA85" s="38">
        <v>0</v>
      </c>
      <c r="BB85" s="38">
        <v>0</v>
      </c>
      <c r="BC85" s="38">
        <v>0</v>
      </c>
      <c r="BD85" s="38">
        <v>0</v>
      </c>
      <c r="BE85" s="38">
        <v>0</v>
      </c>
      <c r="BF85" s="38">
        <v>0</v>
      </c>
      <c r="BG85" s="38">
        <v>0</v>
      </c>
      <c r="BH85" s="38">
        <v>0</v>
      </c>
      <c r="BI85" s="38">
        <v>0</v>
      </c>
      <c r="BJ85" s="38">
        <v>0</v>
      </c>
      <c r="BK85" s="38">
        <v>0</v>
      </c>
      <c r="BL85" s="38">
        <v>0</v>
      </c>
      <c r="BM85" s="38">
        <v>0</v>
      </c>
      <c r="BN85" s="38">
        <v>0</v>
      </c>
      <c r="BO85" s="38">
        <v>0</v>
      </c>
      <c r="BP85" s="38">
        <v>0</v>
      </c>
      <c r="BQ85" s="38">
        <v>0</v>
      </c>
      <c r="BR85" s="38">
        <v>0</v>
      </c>
      <c r="BS85" s="38">
        <v>0</v>
      </c>
      <c r="BT85" s="38">
        <v>0</v>
      </c>
      <c r="BU85" s="38">
        <v>0</v>
      </c>
      <c r="BV85" s="38">
        <v>0</v>
      </c>
      <c r="BW85" s="38">
        <v>0</v>
      </c>
      <c r="BX85" s="38">
        <v>0</v>
      </c>
      <c r="BY85" s="38">
        <v>0</v>
      </c>
      <c r="BZ85" s="38">
        <v>0</v>
      </c>
      <c r="CA85" s="38">
        <v>0</v>
      </c>
      <c r="CB85" s="38">
        <v>0</v>
      </c>
      <c r="CC85" s="330">
        <v>0</v>
      </c>
      <c r="CD85" s="38">
        <v>0</v>
      </c>
      <c r="CE85" s="38">
        <v>0</v>
      </c>
      <c r="CF85" s="38">
        <v>0</v>
      </c>
      <c r="CG85" s="38">
        <v>0</v>
      </c>
      <c r="CH85" s="42" t="s">
        <v>113</v>
      </c>
      <c r="CI85" s="42" t="s">
        <v>114</v>
      </c>
      <c r="CJ85" s="42" t="s">
        <v>114</v>
      </c>
      <c r="CK85" s="42" t="s">
        <v>114</v>
      </c>
      <c r="CL85" s="42" t="s">
        <v>114</v>
      </c>
      <c r="CM85" s="42" t="s">
        <v>114</v>
      </c>
      <c r="CN85" s="42" t="s">
        <v>114</v>
      </c>
      <c r="CO85" s="42" t="s">
        <v>107</v>
      </c>
      <c r="CP85" s="29" t="s">
        <v>107</v>
      </c>
      <c r="CQ85" s="29" t="s">
        <v>107</v>
      </c>
      <c r="CR85" s="29" t="s">
        <v>107</v>
      </c>
      <c r="CS85" s="29" t="s">
        <v>107</v>
      </c>
      <c r="CT85" s="29" t="s">
        <v>107</v>
      </c>
      <c r="CU85" s="29" t="s">
        <v>107</v>
      </c>
      <c r="CV85" s="29" t="s">
        <v>107</v>
      </c>
      <c r="CW85" s="29" t="s">
        <v>107</v>
      </c>
      <c r="CX85" s="29" t="s">
        <v>107</v>
      </c>
      <c r="CY85" s="29" t="s">
        <v>107</v>
      </c>
      <c r="CZ85" s="29" t="s">
        <v>107</v>
      </c>
      <c r="DA85" s="29" t="s">
        <v>107</v>
      </c>
      <c r="DB85" s="29" t="s">
        <v>107</v>
      </c>
      <c r="DC85" s="29" t="s">
        <v>107</v>
      </c>
      <c r="DD85" s="332">
        <v>0</v>
      </c>
      <c r="DE85" s="43">
        <v>0</v>
      </c>
      <c r="DF85" s="390">
        <v>0</v>
      </c>
      <c r="DG85" s="310"/>
      <c r="DH85" s="203"/>
      <c r="DI85" s="279" t="str" cm="1">
        <f t="array" ref="DI85">+IF(AND(C85&lt;&gt;"Vehículos Eléctricos",C85&lt;&gt;"Vehículos Híbridos",AD85="PERCENTIL 50"),
     IF(VLOOKUP(_xlfn.TEXTJOIN("_",FALSE,C85:E85),BD_Perc!$A:$P,_xlfn.IFS(BD!AE85="Intervalo de precio 1",12,BD!AE85="Intervalo de precio 2",13),FALSE)&lt;=1,
     VLOOKUP(_xlfn.TEXTJOIN("_",FALSE,C85:E85),BD_Perc!$A:$P,16,FALSE),"Ok P50"),
     "Ok P30/70 ó Híbrido/Eléctrico")</f>
        <v>Ok P30/70 ó Híbrido/Eléctrico</v>
      </c>
      <c r="DJ85" s="279" t="str">
        <f t="shared" si="7"/>
        <v>Vehículos Convencionales_Automóviles_Hatchback</v>
      </c>
      <c r="DK85" s="331">
        <f t="shared" si="11"/>
        <v>47100000</v>
      </c>
      <c r="DL85" s="326"/>
    </row>
    <row r="86" spans="1:116" ht="25.5">
      <c r="A86" s="28">
        <v>81</v>
      </c>
      <c r="B86" s="29" t="s">
        <v>266</v>
      </c>
      <c r="C86" s="29" t="s">
        <v>0</v>
      </c>
      <c r="D86" s="29" t="s">
        <v>105</v>
      </c>
      <c r="E86" s="42" t="s">
        <v>106</v>
      </c>
      <c r="F86" s="42" t="s">
        <v>107</v>
      </c>
      <c r="G86" s="30" t="s">
        <v>271</v>
      </c>
      <c r="H86" s="42" t="s">
        <v>147</v>
      </c>
      <c r="I86" s="28">
        <v>8001210</v>
      </c>
      <c r="J86" s="28" t="s">
        <v>272</v>
      </c>
      <c r="K86" s="31" t="s">
        <v>111</v>
      </c>
      <c r="L86" s="32">
        <v>85</v>
      </c>
      <c r="M86" s="33" t="s">
        <v>107</v>
      </c>
      <c r="N86" s="34">
        <v>82400000</v>
      </c>
      <c r="O86" s="34">
        <f>+IFERROR(VLOOKUP(I86,Precio_Fasecolda!A:C,3,FALSE),IFERROR(VLOOKUP(I86,Precio_Fasecolda!B:C,2,FALSE),N86))</f>
        <v>82400000</v>
      </c>
      <c r="P86" s="34">
        <f t="shared" si="8"/>
        <v>0</v>
      </c>
      <c r="Q86" s="33" t="s">
        <v>107</v>
      </c>
      <c r="R86" s="28" t="s">
        <v>2415</v>
      </c>
      <c r="S86" s="28" t="s">
        <v>112</v>
      </c>
      <c r="T86" s="28" t="s">
        <v>107</v>
      </c>
      <c r="U86" s="28" t="s">
        <v>107</v>
      </c>
      <c r="V86" s="42" t="s">
        <v>107</v>
      </c>
      <c r="W86" s="28" t="s">
        <v>107</v>
      </c>
      <c r="X86" s="28" t="s">
        <v>107</v>
      </c>
      <c r="Y86" s="28" t="str">
        <f t="shared" si="9"/>
        <v>N.A.</v>
      </c>
      <c r="Z86" s="292">
        <f t="shared" si="6"/>
        <v>82400000</v>
      </c>
      <c r="AA86" s="28" cm="1">
        <f t="array" aca="1" ref="AA86" ca="1">_xlfn.IFS(DK86&lt;$DK$4,1,AND(DK86&gt;=$DK$4,DK86&lt;=$AA$4),2,DK86&gt;$AA$4,3)</f>
        <v>2</v>
      </c>
      <c r="AB86" s="28" t="s">
        <v>2335</v>
      </c>
      <c r="AC86" s="28" t="str" cm="1">
        <f t="array" ref="AC86">IF(AB86="PERCENTIL 30","",_xlfn.IFS(DK86&lt;$AC$4,1,DK86&gt;$AC$4,2))</f>
        <v/>
      </c>
      <c r="AD86" s="28" t="str">
        <f>+IFERROR(VLOOKUP(_xlfn.TEXTJOIN("_", FALSE, C86:E86), BD_Perc!$A:$O, 15, FALSE),"Segmentación no encontrada o vehículo inactivo")</f>
        <v>PERCENTIL 30-70</v>
      </c>
      <c r="AE86" s="28" t="str" cm="1">
        <f t="array" ref="AE86">_xlfn.IFS(
    AD86 = "PERCENTIL 50",
    _xlfn.IFS(
        BD!DK86 &lt; VLOOKUP(_xlfn.TEXTJOIN("_", FALSE, C86:E86), BD_Perc!$A:$O, 11, FALSE), "Intervalo de precio 1",
        BD!DK86 &gt;= VLOOKUP(_xlfn.TEXTJOIN("_", FALSE, C86:E86), BD_Perc!$A:$O, 11, FALSE), "Intervalo de precio 2"
    ),
    AD86 = "PERCENTIL 30-70",
    _xlfn.IFS(
        BD!DK86 &lt; VLOOKUP(_xlfn.TEXTJOIN("_", FALSE, C86:E86), BD_Perc!$A:$O, 6, FALSE), "Intervalo de precio 1",
        BD!DK86 &lt; VLOOKUP(_xlfn.TEXTJOIN("_", FALSE, C86:E86), BD_Perc!$A:$O, 7, FALSE), "Intervalo de precio 2",
        BD!DK86 &gt;= VLOOKUP(_xlfn.TEXTJOIN("_", FALSE, C86:E86), BD_Perc!$A:$O, 7, FALSE), "Intervalo de precio 3"
    ),
    AD86="Segmentación no encontrada o vehículo inactivo","Segmentación no encontrada o vehículo inactivo"
)</f>
        <v>Intervalo de precio 3</v>
      </c>
      <c r="AF86" s="35" t="s">
        <v>2414</v>
      </c>
      <c r="AG86" s="35" t="b">
        <f t="shared" si="10"/>
        <v>1</v>
      </c>
      <c r="AH86" s="207">
        <v>0</v>
      </c>
      <c r="AI86" s="207">
        <v>0.01</v>
      </c>
      <c r="AJ86" s="207">
        <v>1.4999999999999999E-2</v>
      </c>
      <c r="AK86" s="207">
        <v>0.02</v>
      </c>
      <c r="AL86" s="207">
        <v>2.5000000000000001E-2</v>
      </c>
      <c r="AM86" s="207">
        <v>0.03</v>
      </c>
      <c r="AN86" s="28" t="s">
        <v>113</v>
      </c>
      <c r="AO86" s="28" t="s">
        <v>113</v>
      </c>
      <c r="AP86" s="28" t="s">
        <v>113</v>
      </c>
      <c r="AQ86" s="47">
        <v>1</v>
      </c>
      <c r="AR86" s="38">
        <v>8689479</v>
      </c>
      <c r="AS86" s="38">
        <v>589650</v>
      </c>
      <c r="AT86" s="38">
        <v>457030</v>
      </c>
      <c r="AU86" s="38">
        <v>0</v>
      </c>
      <c r="AV86" s="38">
        <v>0</v>
      </c>
      <c r="AW86" s="38">
        <v>9467039</v>
      </c>
      <c r="AX86" s="38" t="s">
        <v>107</v>
      </c>
      <c r="AY86" s="38">
        <v>620255</v>
      </c>
      <c r="AZ86" s="38">
        <v>310127</v>
      </c>
      <c r="BA86" s="38">
        <v>0</v>
      </c>
      <c r="BB86" s="38">
        <v>0</v>
      </c>
      <c r="BC86" s="38">
        <v>0</v>
      </c>
      <c r="BD86" s="38">
        <v>0</v>
      </c>
      <c r="BE86" s="38">
        <v>0</v>
      </c>
      <c r="BF86" s="38">
        <v>0</v>
      </c>
      <c r="BG86" s="38">
        <v>2159464</v>
      </c>
      <c r="BH86" s="38" t="s">
        <v>107</v>
      </c>
      <c r="BI86" s="38">
        <v>636577</v>
      </c>
      <c r="BJ86" s="38">
        <v>848769</v>
      </c>
      <c r="BK86" s="38" t="s">
        <v>107</v>
      </c>
      <c r="BL86" s="38">
        <v>1003832</v>
      </c>
      <c r="BM86" s="38">
        <v>179547</v>
      </c>
      <c r="BN86" s="38" t="s">
        <v>107</v>
      </c>
      <c r="BO86" s="38" t="s">
        <v>107</v>
      </c>
      <c r="BP86" s="38">
        <v>3468200</v>
      </c>
      <c r="BQ86" s="38">
        <v>96338</v>
      </c>
      <c r="BR86" s="38">
        <v>2358599</v>
      </c>
      <c r="BS86" s="38">
        <v>1550636</v>
      </c>
      <c r="BT86" s="38">
        <v>0</v>
      </c>
      <c r="BU86" s="38">
        <v>0</v>
      </c>
      <c r="BV86" s="38" t="s">
        <v>107</v>
      </c>
      <c r="BW86" s="38">
        <v>9589457</v>
      </c>
      <c r="BX86" s="38">
        <v>212192</v>
      </c>
      <c r="BY86" s="38" t="s">
        <v>107</v>
      </c>
      <c r="BZ86" s="38" t="s">
        <v>107</v>
      </c>
      <c r="CA86" s="38" t="s">
        <v>107</v>
      </c>
      <c r="CB86" s="38">
        <v>783479</v>
      </c>
      <c r="CC86" s="330">
        <v>0</v>
      </c>
      <c r="CD86" s="38">
        <v>0</v>
      </c>
      <c r="CE86" s="38" t="s">
        <v>107</v>
      </c>
      <c r="CF86" s="38" t="s">
        <v>107</v>
      </c>
      <c r="CG86" s="38" t="s">
        <v>107</v>
      </c>
      <c r="CH86" s="42" t="s">
        <v>113</v>
      </c>
      <c r="CI86" s="42" t="s">
        <v>113</v>
      </c>
      <c r="CJ86" s="42" t="s">
        <v>114</v>
      </c>
      <c r="CK86" s="42" t="s">
        <v>114</v>
      </c>
      <c r="CL86" s="42" t="s">
        <v>113</v>
      </c>
      <c r="CM86" s="42" t="s">
        <v>114</v>
      </c>
      <c r="CN86" s="42" t="s">
        <v>114</v>
      </c>
      <c r="CO86" s="42" t="s">
        <v>107</v>
      </c>
      <c r="CP86" s="29" t="s">
        <v>107</v>
      </c>
      <c r="CQ86" s="29" t="s">
        <v>107</v>
      </c>
      <c r="CR86" s="29" t="s">
        <v>107</v>
      </c>
      <c r="CS86" s="29" t="s">
        <v>107</v>
      </c>
      <c r="CT86" s="29" t="s">
        <v>107</v>
      </c>
      <c r="CU86" s="29" t="s">
        <v>107</v>
      </c>
      <c r="CV86" s="29" t="s">
        <v>107</v>
      </c>
      <c r="CW86" s="29" t="s">
        <v>107</v>
      </c>
      <c r="CX86" s="29" t="s">
        <v>107</v>
      </c>
      <c r="CY86" s="29" t="s">
        <v>107</v>
      </c>
      <c r="CZ86" s="29" t="s">
        <v>107</v>
      </c>
      <c r="DA86" s="29" t="s">
        <v>107</v>
      </c>
      <c r="DB86" s="29" t="s">
        <v>107</v>
      </c>
      <c r="DC86" s="29" t="s">
        <v>107</v>
      </c>
      <c r="DD86" s="332">
        <v>3590946</v>
      </c>
      <c r="DE86" s="43">
        <v>1</v>
      </c>
      <c r="DF86" s="390">
        <v>1</v>
      </c>
      <c r="DG86" s="310"/>
      <c r="DH86" s="203"/>
      <c r="DI86" s="279" t="str" cm="1">
        <f t="array" ref="DI86">+IF(AND(C86&lt;&gt;"Vehículos Eléctricos",C86&lt;&gt;"Vehículos Híbridos",AD86="PERCENTIL 50"),
     IF(VLOOKUP(_xlfn.TEXTJOIN("_",FALSE,C86:E86),BD_Perc!$A:$P,_xlfn.IFS(BD!AE86="Intervalo de precio 1",12,BD!AE86="Intervalo de precio 2",13),FALSE)&lt;=1,
     VLOOKUP(_xlfn.TEXTJOIN("_",FALSE,C86:E86),BD_Perc!$A:$P,16,FALSE),"Ok P50"),
     "Ok P30/70 ó Híbrido/Eléctrico")</f>
        <v>Ok P30/70 ó Híbrido/Eléctrico</v>
      </c>
      <c r="DJ86" s="279" t="str">
        <f t="shared" si="7"/>
        <v>Vehículos Convencionales_Automóviles_Hatchback</v>
      </c>
      <c r="DK86" s="331">
        <f t="shared" si="11"/>
        <v>82400000</v>
      </c>
      <c r="DL86" s="326"/>
    </row>
    <row r="87" spans="1:116" ht="25.5">
      <c r="A87" s="28">
        <v>82</v>
      </c>
      <c r="B87" s="29" t="s">
        <v>266</v>
      </c>
      <c r="C87" s="29" t="s">
        <v>0</v>
      </c>
      <c r="D87" s="29" t="s">
        <v>105</v>
      </c>
      <c r="E87" s="42" t="s">
        <v>106</v>
      </c>
      <c r="F87" s="42" t="s">
        <v>107</v>
      </c>
      <c r="G87" s="30" t="s">
        <v>273</v>
      </c>
      <c r="H87" s="42" t="s">
        <v>147</v>
      </c>
      <c r="I87" s="28">
        <v>8001206</v>
      </c>
      <c r="J87" s="28" t="s">
        <v>274</v>
      </c>
      <c r="K87" s="31" t="s">
        <v>127</v>
      </c>
      <c r="L87" s="32">
        <v>111</v>
      </c>
      <c r="M87" s="33" t="s">
        <v>107</v>
      </c>
      <c r="N87" s="34">
        <v>64500000</v>
      </c>
      <c r="O87" s="34">
        <f>+IFERROR(VLOOKUP(I87,Precio_Fasecolda!A:C,3,FALSE),IFERROR(VLOOKUP(I87,Precio_Fasecolda!B:C,2,FALSE),N87))</f>
        <v>64500000</v>
      </c>
      <c r="P87" s="34">
        <f t="shared" si="8"/>
        <v>0</v>
      </c>
      <c r="Q87" s="33" t="s">
        <v>107</v>
      </c>
      <c r="R87" s="28" t="s">
        <v>2415</v>
      </c>
      <c r="S87" s="28" t="s">
        <v>112</v>
      </c>
      <c r="T87" s="28" t="s">
        <v>107</v>
      </c>
      <c r="U87" s="28" t="s">
        <v>107</v>
      </c>
      <c r="V87" s="42" t="s">
        <v>107</v>
      </c>
      <c r="W87" s="28" t="s">
        <v>107</v>
      </c>
      <c r="X87" s="28" t="s">
        <v>107</v>
      </c>
      <c r="Y87" s="28" t="str">
        <f t="shared" si="9"/>
        <v>N.A.</v>
      </c>
      <c r="Z87" s="292">
        <f t="shared" si="6"/>
        <v>64500000</v>
      </c>
      <c r="AA87" s="28" cm="1">
        <f t="array" aca="1" ref="AA87" ca="1">_xlfn.IFS(DK87&lt;$DK$4,1,AND(DK87&gt;=$DK$4,DK87&lt;=$AA$4),2,DK87&gt;$AA$4,3)</f>
        <v>2</v>
      </c>
      <c r="AB87" s="28" t="s">
        <v>2335</v>
      </c>
      <c r="AC87" s="28" t="str" cm="1">
        <f t="array" ref="AC87">IF(AB87="PERCENTIL 30","",_xlfn.IFS(DK87&lt;$AC$4,1,DK87&gt;$AC$4,2))</f>
        <v/>
      </c>
      <c r="AD87" s="28" t="str">
        <f>+IFERROR(VLOOKUP(_xlfn.TEXTJOIN("_", FALSE, C87:E87), BD_Perc!$A:$O, 15, FALSE),"Segmentación no encontrada o vehículo inactivo")</f>
        <v>PERCENTIL 30-70</v>
      </c>
      <c r="AE87" s="28" t="str" cm="1">
        <f t="array" ref="AE87">_xlfn.IFS(
    AD87 = "PERCENTIL 50",
    _xlfn.IFS(
        BD!DK87 &lt; VLOOKUP(_xlfn.TEXTJOIN("_", FALSE, C87:E87), BD_Perc!$A:$O, 11, FALSE), "Intervalo de precio 1",
        BD!DK87 &gt;= VLOOKUP(_xlfn.TEXTJOIN("_", FALSE, C87:E87), BD_Perc!$A:$O, 11, FALSE), "Intervalo de precio 2"
    ),
    AD87 = "PERCENTIL 30-70",
    _xlfn.IFS(
        BD!DK87 &lt; VLOOKUP(_xlfn.TEXTJOIN("_", FALSE, C87:E87), BD_Perc!$A:$O, 6, FALSE), "Intervalo de precio 1",
        BD!DK87 &lt; VLOOKUP(_xlfn.TEXTJOIN("_", FALSE, C87:E87), BD_Perc!$A:$O, 7, FALSE), "Intervalo de precio 2",
        BD!DK87 &gt;= VLOOKUP(_xlfn.TEXTJOIN("_", FALSE, C87:E87), BD_Perc!$A:$O, 7, FALSE), "Intervalo de precio 3"
    ),
    AD87="Segmentación no encontrada o vehículo inactivo","Segmentación no encontrada o vehículo inactivo"
)</f>
        <v>Intervalo de precio 2</v>
      </c>
      <c r="AF87" s="35" t="s">
        <v>2413</v>
      </c>
      <c r="AG87" s="35" t="b">
        <f t="shared" si="10"/>
        <v>1</v>
      </c>
      <c r="AH87" s="207">
        <v>0</v>
      </c>
      <c r="AI87" s="207">
        <v>0.01</v>
      </c>
      <c r="AJ87" s="207">
        <v>1.4999999999999999E-2</v>
      </c>
      <c r="AK87" s="207">
        <v>0.02</v>
      </c>
      <c r="AL87" s="207">
        <v>2.5000000000000001E-2</v>
      </c>
      <c r="AM87" s="207">
        <v>0.03</v>
      </c>
      <c r="AN87" s="28" t="s">
        <v>113</v>
      </c>
      <c r="AO87" s="28" t="s">
        <v>113</v>
      </c>
      <c r="AP87" s="28" t="s">
        <v>113</v>
      </c>
      <c r="AQ87" s="47">
        <v>1</v>
      </c>
      <c r="AR87" s="38">
        <v>8689479</v>
      </c>
      <c r="AS87" s="38">
        <v>589650</v>
      </c>
      <c r="AT87" s="38">
        <v>457030</v>
      </c>
      <c r="AU87" s="38">
        <v>0</v>
      </c>
      <c r="AV87" s="38">
        <v>0</v>
      </c>
      <c r="AW87" s="38">
        <v>9467039</v>
      </c>
      <c r="AX87" s="38" t="s">
        <v>107</v>
      </c>
      <c r="AY87" s="38">
        <v>620255</v>
      </c>
      <c r="AZ87" s="38">
        <v>310127</v>
      </c>
      <c r="BA87" s="38">
        <v>0</v>
      </c>
      <c r="BB87" s="38">
        <v>0</v>
      </c>
      <c r="BC87" s="38">
        <v>0</v>
      </c>
      <c r="BD87" s="38">
        <v>0</v>
      </c>
      <c r="BE87" s="38">
        <v>0</v>
      </c>
      <c r="BF87" s="38">
        <v>0</v>
      </c>
      <c r="BG87" s="38">
        <v>2159464</v>
      </c>
      <c r="BH87" s="38" t="s">
        <v>107</v>
      </c>
      <c r="BI87" s="38">
        <v>636577</v>
      </c>
      <c r="BJ87" s="38">
        <v>848769</v>
      </c>
      <c r="BK87" s="38" t="s">
        <v>107</v>
      </c>
      <c r="BL87" s="38">
        <v>1003832</v>
      </c>
      <c r="BM87" s="38">
        <v>179547</v>
      </c>
      <c r="BN87" s="38" t="s">
        <v>107</v>
      </c>
      <c r="BO87" s="38" t="s">
        <v>107</v>
      </c>
      <c r="BP87" s="38">
        <v>3468200</v>
      </c>
      <c r="BQ87" s="38">
        <v>114258</v>
      </c>
      <c r="BR87" s="38">
        <v>2358599</v>
      </c>
      <c r="BS87" s="38">
        <v>1550636</v>
      </c>
      <c r="BT87" s="38">
        <v>0</v>
      </c>
      <c r="BU87" s="38">
        <v>0</v>
      </c>
      <c r="BV87" s="38" t="s">
        <v>107</v>
      </c>
      <c r="BW87" s="38">
        <v>9589457</v>
      </c>
      <c r="BX87" s="38">
        <v>212192</v>
      </c>
      <c r="BY87" s="38" t="s">
        <v>107</v>
      </c>
      <c r="BZ87" s="38" t="s">
        <v>107</v>
      </c>
      <c r="CA87" s="38" t="s">
        <v>107</v>
      </c>
      <c r="CB87" s="38">
        <v>783479</v>
      </c>
      <c r="CC87" s="330">
        <v>0</v>
      </c>
      <c r="CD87" s="38">
        <v>0</v>
      </c>
      <c r="CE87" s="38" t="s">
        <v>107</v>
      </c>
      <c r="CF87" s="38" t="s">
        <v>107</v>
      </c>
      <c r="CG87" s="38" t="s">
        <v>107</v>
      </c>
      <c r="CH87" s="42" t="s">
        <v>113</v>
      </c>
      <c r="CI87" s="42" t="s">
        <v>113</v>
      </c>
      <c r="CJ87" s="42" t="s">
        <v>113</v>
      </c>
      <c r="CK87" s="42" t="s">
        <v>114</v>
      </c>
      <c r="CL87" s="42" t="s">
        <v>113</v>
      </c>
      <c r="CM87" s="42" t="s">
        <v>114</v>
      </c>
      <c r="CN87" s="42" t="s">
        <v>114</v>
      </c>
      <c r="CO87" s="42" t="s">
        <v>107</v>
      </c>
      <c r="CP87" s="29" t="s">
        <v>107</v>
      </c>
      <c r="CQ87" s="29" t="s">
        <v>107</v>
      </c>
      <c r="CR87" s="29" t="s">
        <v>107</v>
      </c>
      <c r="CS87" s="29" t="s">
        <v>107</v>
      </c>
      <c r="CT87" s="29" t="s">
        <v>107</v>
      </c>
      <c r="CU87" s="29" t="s">
        <v>107</v>
      </c>
      <c r="CV87" s="29" t="s">
        <v>107</v>
      </c>
      <c r="CW87" s="29" t="s">
        <v>107</v>
      </c>
      <c r="CX87" s="29" t="s">
        <v>107</v>
      </c>
      <c r="CY87" s="29" t="s">
        <v>107</v>
      </c>
      <c r="CZ87" s="29" t="s">
        <v>107</v>
      </c>
      <c r="DA87" s="29" t="s">
        <v>107</v>
      </c>
      <c r="DB87" s="29" t="s">
        <v>107</v>
      </c>
      <c r="DC87" s="29" t="s">
        <v>107</v>
      </c>
      <c r="DD87" s="332">
        <v>3590946</v>
      </c>
      <c r="DE87" s="43">
        <v>1</v>
      </c>
      <c r="DF87" s="390">
        <v>1</v>
      </c>
      <c r="DG87" s="310"/>
      <c r="DH87" s="203"/>
      <c r="DI87" s="279" t="str" cm="1">
        <f t="array" ref="DI87">+IF(AND(C87&lt;&gt;"Vehículos Eléctricos",C87&lt;&gt;"Vehículos Híbridos",AD87="PERCENTIL 50"),
     IF(VLOOKUP(_xlfn.TEXTJOIN("_",FALSE,C87:E87),BD_Perc!$A:$P,_xlfn.IFS(BD!AE87="Intervalo de precio 1",12,BD!AE87="Intervalo de precio 2",13),FALSE)&lt;=1,
     VLOOKUP(_xlfn.TEXTJOIN("_",FALSE,C87:E87),BD_Perc!$A:$P,16,FALSE),"Ok P50"),
     "Ok P30/70 ó Híbrido/Eléctrico")</f>
        <v>Ok P30/70 ó Híbrido/Eléctrico</v>
      </c>
      <c r="DJ87" s="279" t="str">
        <f t="shared" si="7"/>
        <v>Vehículos Convencionales_Automóviles_Hatchback</v>
      </c>
      <c r="DK87" s="331">
        <f t="shared" si="11"/>
        <v>64500000</v>
      </c>
      <c r="DL87" s="326"/>
    </row>
    <row r="88" spans="1:116" ht="25.5">
      <c r="A88" s="28">
        <v>83</v>
      </c>
      <c r="B88" s="29" t="s">
        <v>266</v>
      </c>
      <c r="C88" s="29" t="s">
        <v>0</v>
      </c>
      <c r="D88" s="29" t="s">
        <v>105</v>
      </c>
      <c r="E88" s="42" t="s">
        <v>106</v>
      </c>
      <c r="F88" s="42" t="s">
        <v>107</v>
      </c>
      <c r="G88" s="30" t="s">
        <v>275</v>
      </c>
      <c r="H88" s="42" t="s">
        <v>147</v>
      </c>
      <c r="I88" s="28">
        <v>8001207</v>
      </c>
      <c r="J88" s="28" t="s">
        <v>276</v>
      </c>
      <c r="K88" s="31" t="s">
        <v>127</v>
      </c>
      <c r="L88" s="32">
        <v>111</v>
      </c>
      <c r="M88" s="33" t="s">
        <v>107</v>
      </c>
      <c r="N88" s="34">
        <v>69000000</v>
      </c>
      <c r="O88" s="34">
        <f>+IFERROR(VLOOKUP(I88,Precio_Fasecolda!A:C,3,FALSE),IFERROR(VLOOKUP(I88,Precio_Fasecolda!B:C,2,FALSE),N88))</f>
        <v>69000000</v>
      </c>
      <c r="P88" s="34">
        <f t="shared" si="8"/>
        <v>0</v>
      </c>
      <c r="Q88" s="33" t="s">
        <v>107</v>
      </c>
      <c r="R88" s="28" t="s">
        <v>2415</v>
      </c>
      <c r="S88" s="28" t="s">
        <v>112</v>
      </c>
      <c r="T88" s="28" t="s">
        <v>107</v>
      </c>
      <c r="U88" s="28" t="s">
        <v>107</v>
      </c>
      <c r="V88" s="42" t="s">
        <v>107</v>
      </c>
      <c r="W88" s="28" t="s">
        <v>107</v>
      </c>
      <c r="X88" s="28" t="s">
        <v>107</v>
      </c>
      <c r="Y88" s="28" t="str">
        <f t="shared" si="9"/>
        <v>N.A.</v>
      </c>
      <c r="Z88" s="292">
        <f t="shared" si="6"/>
        <v>69000000</v>
      </c>
      <c r="AA88" s="28" cm="1">
        <f t="array" aca="1" ref="AA88" ca="1">_xlfn.IFS(DK88&lt;$DK$4,1,AND(DK88&gt;=$DK$4,DK88&lt;=$AA$4),2,DK88&gt;$AA$4,3)</f>
        <v>2</v>
      </c>
      <c r="AB88" s="28" t="s">
        <v>2335</v>
      </c>
      <c r="AC88" s="28" t="str" cm="1">
        <f t="array" ref="AC88">IF(AB88="PERCENTIL 30","",_xlfn.IFS(DK88&lt;$AC$4,1,DK88&gt;$AC$4,2))</f>
        <v/>
      </c>
      <c r="AD88" s="28" t="str">
        <f>+IFERROR(VLOOKUP(_xlfn.TEXTJOIN("_", FALSE, C88:E88), BD_Perc!$A:$O, 15, FALSE),"Segmentación no encontrada o vehículo inactivo")</f>
        <v>PERCENTIL 30-70</v>
      </c>
      <c r="AE88" s="28" t="str" cm="1">
        <f t="array" ref="AE88">_xlfn.IFS(
    AD88 = "PERCENTIL 50",
    _xlfn.IFS(
        BD!DK88 &lt; VLOOKUP(_xlfn.TEXTJOIN("_", FALSE, C88:E88), BD_Perc!$A:$O, 11, FALSE), "Intervalo de precio 1",
        BD!DK88 &gt;= VLOOKUP(_xlfn.TEXTJOIN("_", FALSE, C88:E88), BD_Perc!$A:$O, 11, FALSE), "Intervalo de precio 2"
    ),
    AD88 = "PERCENTIL 30-70",
    _xlfn.IFS(
        BD!DK88 &lt; VLOOKUP(_xlfn.TEXTJOIN("_", FALSE, C88:E88), BD_Perc!$A:$O, 6, FALSE), "Intervalo de precio 1",
        BD!DK88 &lt; VLOOKUP(_xlfn.TEXTJOIN("_", FALSE, C88:E88), BD_Perc!$A:$O, 7, FALSE), "Intervalo de precio 2",
        BD!DK88 &gt;= VLOOKUP(_xlfn.TEXTJOIN("_", FALSE, C88:E88), BD_Perc!$A:$O, 7, FALSE), "Intervalo de precio 3"
    ),
    AD88="Segmentación no encontrada o vehículo inactivo","Segmentación no encontrada o vehículo inactivo"
)</f>
        <v>Intervalo de precio 2</v>
      </c>
      <c r="AF88" s="35" t="s">
        <v>2413</v>
      </c>
      <c r="AG88" s="35" t="b">
        <f t="shared" si="10"/>
        <v>1</v>
      </c>
      <c r="AH88" s="207">
        <v>0</v>
      </c>
      <c r="AI88" s="207">
        <v>0.01</v>
      </c>
      <c r="AJ88" s="207">
        <v>1.4999999999999999E-2</v>
      </c>
      <c r="AK88" s="207">
        <v>0.02</v>
      </c>
      <c r="AL88" s="207">
        <v>2.5000000000000001E-2</v>
      </c>
      <c r="AM88" s="207">
        <v>0.03</v>
      </c>
      <c r="AN88" s="28" t="s">
        <v>113</v>
      </c>
      <c r="AO88" s="28" t="s">
        <v>113</v>
      </c>
      <c r="AP88" s="28" t="s">
        <v>113</v>
      </c>
      <c r="AQ88" s="47">
        <v>1</v>
      </c>
      <c r="AR88" s="38">
        <v>8689479</v>
      </c>
      <c r="AS88" s="38">
        <v>589650</v>
      </c>
      <c r="AT88" s="38">
        <v>457030</v>
      </c>
      <c r="AU88" s="38">
        <v>0</v>
      </c>
      <c r="AV88" s="38">
        <v>0</v>
      </c>
      <c r="AW88" s="38">
        <v>9467039</v>
      </c>
      <c r="AX88" s="38" t="s">
        <v>107</v>
      </c>
      <c r="AY88" s="38">
        <v>620255</v>
      </c>
      <c r="AZ88" s="38">
        <v>310127</v>
      </c>
      <c r="BA88" s="38">
        <v>0</v>
      </c>
      <c r="BB88" s="38">
        <v>0</v>
      </c>
      <c r="BC88" s="38">
        <v>0</v>
      </c>
      <c r="BD88" s="38">
        <v>0</v>
      </c>
      <c r="BE88" s="38">
        <v>0</v>
      </c>
      <c r="BF88" s="38">
        <v>0</v>
      </c>
      <c r="BG88" s="38">
        <v>2159464</v>
      </c>
      <c r="BH88" s="38" t="s">
        <v>107</v>
      </c>
      <c r="BI88" s="38">
        <v>636577</v>
      </c>
      <c r="BJ88" s="38">
        <v>848769</v>
      </c>
      <c r="BK88" s="38" t="s">
        <v>107</v>
      </c>
      <c r="BL88" s="38">
        <v>1003832</v>
      </c>
      <c r="BM88" s="38">
        <v>179547</v>
      </c>
      <c r="BN88" s="38" t="s">
        <v>107</v>
      </c>
      <c r="BO88" s="38" t="s">
        <v>107</v>
      </c>
      <c r="BP88" s="38">
        <v>3468200</v>
      </c>
      <c r="BQ88" s="38">
        <v>114258</v>
      </c>
      <c r="BR88" s="38">
        <v>2358599</v>
      </c>
      <c r="BS88" s="38">
        <v>1550636</v>
      </c>
      <c r="BT88" s="38">
        <v>0</v>
      </c>
      <c r="BU88" s="38">
        <v>0</v>
      </c>
      <c r="BV88" s="38" t="s">
        <v>107</v>
      </c>
      <c r="BW88" s="38">
        <v>9589457</v>
      </c>
      <c r="BX88" s="38">
        <v>212192</v>
      </c>
      <c r="BY88" s="38" t="s">
        <v>107</v>
      </c>
      <c r="BZ88" s="38" t="s">
        <v>107</v>
      </c>
      <c r="CA88" s="38" t="s">
        <v>107</v>
      </c>
      <c r="CB88" s="38">
        <v>783479</v>
      </c>
      <c r="CC88" s="330">
        <v>0</v>
      </c>
      <c r="CD88" s="38">
        <v>0</v>
      </c>
      <c r="CE88" s="38" t="s">
        <v>107</v>
      </c>
      <c r="CF88" s="38" t="s">
        <v>107</v>
      </c>
      <c r="CG88" s="38" t="s">
        <v>107</v>
      </c>
      <c r="CH88" s="42" t="s">
        <v>113</v>
      </c>
      <c r="CI88" s="42" t="s">
        <v>113</v>
      </c>
      <c r="CJ88" s="42" t="s">
        <v>113</v>
      </c>
      <c r="CK88" s="42" t="s">
        <v>114</v>
      </c>
      <c r="CL88" s="42" t="s">
        <v>113</v>
      </c>
      <c r="CM88" s="42" t="s">
        <v>114</v>
      </c>
      <c r="CN88" s="42" t="s">
        <v>114</v>
      </c>
      <c r="CO88" s="42" t="s">
        <v>107</v>
      </c>
      <c r="CP88" s="29" t="s">
        <v>107</v>
      </c>
      <c r="CQ88" s="29" t="s">
        <v>107</v>
      </c>
      <c r="CR88" s="29" t="s">
        <v>107</v>
      </c>
      <c r="CS88" s="29" t="s">
        <v>107</v>
      </c>
      <c r="CT88" s="29" t="s">
        <v>107</v>
      </c>
      <c r="CU88" s="29" t="s">
        <v>107</v>
      </c>
      <c r="CV88" s="29" t="s">
        <v>107</v>
      </c>
      <c r="CW88" s="29" t="s">
        <v>107</v>
      </c>
      <c r="CX88" s="29" t="s">
        <v>107</v>
      </c>
      <c r="CY88" s="29" t="s">
        <v>107</v>
      </c>
      <c r="CZ88" s="29" t="s">
        <v>107</v>
      </c>
      <c r="DA88" s="29" t="s">
        <v>107</v>
      </c>
      <c r="DB88" s="29" t="s">
        <v>107</v>
      </c>
      <c r="DC88" s="29" t="s">
        <v>107</v>
      </c>
      <c r="DD88" s="332">
        <v>3590946</v>
      </c>
      <c r="DE88" s="43">
        <v>1</v>
      </c>
      <c r="DF88" s="390">
        <v>1</v>
      </c>
      <c r="DG88" s="310"/>
      <c r="DH88" s="203"/>
      <c r="DI88" s="279" t="str" cm="1">
        <f t="array" ref="DI88">+IF(AND(C88&lt;&gt;"Vehículos Eléctricos",C88&lt;&gt;"Vehículos Híbridos",AD88="PERCENTIL 50"),
     IF(VLOOKUP(_xlfn.TEXTJOIN("_",FALSE,C88:E88),BD_Perc!$A:$P,_xlfn.IFS(BD!AE88="Intervalo de precio 1",12,BD!AE88="Intervalo de precio 2",13),FALSE)&lt;=1,
     VLOOKUP(_xlfn.TEXTJOIN("_",FALSE,C88:E88),BD_Perc!$A:$P,16,FALSE),"Ok P50"),
     "Ok P30/70 ó Híbrido/Eléctrico")</f>
        <v>Ok P30/70 ó Híbrido/Eléctrico</v>
      </c>
      <c r="DJ88" s="279" t="str">
        <f t="shared" si="7"/>
        <v>Vehículos Convencionales_Automóviles_Hatchback</v>
      </c>
      <c r="DK88" s="331">
        <f t="shared" si="11"/>
        <v>69000000</v>
      </c>
      <c r="DL88" s="326"/>
    </row>
    <row r="89" spans="1:116" ht="25.5">
      <c r="A89" s="28">
        <v>84</v>
      </c>
      <c r="B89" s="29" t="s">
        <v>266</v>
      </c>
      <c r="C89" s="29" t="s">
        <v>0</v>
      </c>
      <c r="D89" s="29" t="s">
        <v>105</v>
      </c>
      <c r="E89" s="42" t="s">
        <v>2380</v>
      </c>
      <c r="F89" s="42" t="s">
        <v>107</v>
      </c>
      <c r="G89" s="30" t="s">
        <v>277</v>
      </c>
      <c r="H89" s="42" t="s">
        <v>147</v>
      </c>
      <c r="I89" s="28">
        <v>8001200</v>
      </c>
      <c r="J89" s="28" t="s">
        <v>278</v>
      </c>
      <c r="K89" s="31" t="s">
        <v>111</v>
      </c>
      <c r="L89" s="32">
        <v>85</v>
      </c>
      <c r="M89" s="33" t="s">
        <v>107</v>
      </c>
      <c r="N89" s="34">
        <v>67700000</v>
      </c>
      <c r="O89" s="34">
        <f>+IFERROR(VLOOKUP(I89,Precio_Fasecolda!A:C,3,FALSE),IFERROR(VLOOKUP(I89,Precio_Fasecolda!B:C,2,FALSE),N89))</f>
        <v>67700000</v>
      </c>
      <c r="P89" s="34">
        <f t="shared" si="8"/>
        <v>0</v>
      </c>
      <c r="Q89" s="33" t="s">
        <v>107</v>
      </c>
      <c r="R89" s="28" t="s">
        <v>2415</v>
      </c>
      <c r="S89" s="28" t="s">
        <v>112</v>
      </c>
      <c r="T89" s="28" t="s">
        <v>107</v>
      </c>
      <c r="U89" s="28" t="s">
        <v>107</v>
      </c>
      <c r="V89" s="42" t="s">
        <v>107</v>
      </c>
      <c r="W89" s="28" t="s">
        <v>107</v>
      </c>
      <c r="X89" s="28" t="s">
        <v>107</v>
      </c>
      <c r="Y89" s="28" t="str">
        <f t="shared" si="9"/>
        <v>N.A.</v>
      </c>
      <c r="Z89" s="292">
        <f t="shared" si="6"/>
        <v>67700000</v>
      </c>
      <c r="AA89" s="28" cm="1">
        <f t="array" aca="1" ref="AA89" ca="1">_xlfn.IFS(DK89&lt;$DK$4,1,AND(DK89&gt;=$DK$4,DK89&lt;=$AA$4),2,DK89&gt;$AA$4,3)</f>
        <v>2</v>
      </c>
      <c r="AB89" s="28">
        <v>0</v>
      </c>
      <c r="AC89" s="28" cm="1">
        <f t="array" aca="1" ref="AC89" ca="1">IF(AB89="PERCENTIL 30","",_xlfn.IFS(DK89&lt;$AC$4,1,DK89&gt;$AC$4,2))</f>
        <v>1</v>
      </c>
      <c r="AD89" s="28" t="str">
        <f>+IFERROR(VLOOKUP(_xlfn.TEXTJOIN("_", FALSE, C89:E89), BD_Perc!$A:$O, 15, FALSE),"Segmentación no encontrada o vehículo inactivo")</f>
        <v>PERCENTIL 30-70</v>
      </c>
      <c r="AE89" s="28" t="str" cm="1">
        <f t="array" ref="AE89">_xlfn.IFS(
    AD89 = "PERCENTIL 50",
    _xlfn.IFS(
        BD!DK89 &lt; VLOOKUP(_xlfn.TEXTJOIN("_", FALSE, C89:E89), BD_Perc!$A:$O, 11, FALSE), "Intervalo de precio 1",
        BD!DK89 &gt;= VLOOKUP(_xlfn.TEXTJOIN("_", FALSE, C89:E89), BD_Perc!$A:$O, 11, FALSE), "Intervalo de precio 2"
    ),
    AD89 = "PERCENTIL 30-70",
    _xlfn.IFS(
        BD!DK89 &lt; VLOOKUP(_xlfn.TEXTJOIN("_", FALSE, C89:E89), BD_Perc!$A:$O, 6, FALSE), "Intervalo de precio 1",
        BD!DK89 &lt; VLOOKUP(_xlfn.TEXTJOIN("_", FALSE, C89:E89), BD_Perc!$A:$O, 7, FALSE), "Intervalo de precio 2",
        BD!DK89 &gt;= VLOOKUP(_xlfn.TEXTJOIN("_", FALSE, C89:E89), BD_Perc!$A:$O, 7, FALSE), "Intervalo de precio 3"
    ),
    AD89="Segmentación no encontrada o vehículo inactivo","Segmentación no encontrada o vehículo inactivo"
)</f>
        <v>Intervalo de precio 1</v>
      </c>
      <c r="AF89" s="35" t="s">
        <v>2412</v>
      </c>
      <c r="AG89" s="35" t="b">
        <f t="shared" si="10"/>
        <v>1</v>
      </c>
      <c r="AH89" s="207">
        <v>0</v>
      </c>
      <c r="AI89" s="207">
        <v>0.01</v>
      </c>
      <c r="AJ89" s="207">
        <v>1.4999999999999999E-2</v>
      </c>
      <c r="AK89" s="207">
        <v>0.02</v>
      </c>
      <c r="AL89" s="207">
        <v>2.5000000000000001E-2</v>
      </c>
      <c r="AM89" s="207">
        <v>0.03</v>
      </c>
      <c r="AN89" s="28" t="s">
        <v>113</v>
      </c>
      <c r="AO89" s="28" t="s">
        <v>113</v>
      </c>
      <c r="AP89" s="28" t="s">
        <v>113</v>
      </c>
      <c r="AQ89" s="47">
        <v>1</v>
      </c>
      <c r="AR89" s="38">
        <v>8689479</v>
      </c>
      <c r="AS89" s="38">
        <v>589650</v>
      </c>
      <c r="AT89" s="38">
        <v>457030</v>
      </c>
      <c r="AU89" s="38">
        <v>0</v>
      </c>
      <c r="AV89" s="38">
        <v>0</v>
      </c>
      <c r="AW89" s="38">
        <v>9467039</v>
      </c>
      <c r="AX89" s="38" t="s">
        <v>107</v>
      </c>
      <c r="AY89" s="38">
        <v>620255</v>
      </c>
      <c r="AZ89" s="38">
        <v>310127</v>
      </c>
      <c r="BA89" s="38">
        <v>0</v>
      </c>
      <c r="BB89" s="38">
        <v>0</v>
      </c>
      <c r="BC89" s="38">
        <v>0</v>
      </c>
      <c r="BD89" s="38">
        <v>0</v>
      </c>
      <c r="BE89" s="38">
        <v>0</v>
      </c>
      <c r="BF89" s="38">
        <v>0</v>
      </c>
      <c r="BG89" s="38">
        <v>2159464</v>
      </c>
      <c r="BH89" s="38" t="s">
        <v>107</v>
      </c>
      <c r="BI89" s="38">
        <v>636577</v>
      </c>
      <c r="BJ89" s="38">
        <v>848769</v>
      </c>
      <c r="BK89" s="38" t="s">
        <v>107</v>
      </c>
      <c r="BL89" s="38">
        <v>1003832</v>
      </c>
      <c r="BM89" s="38">
        <v>179547</v>
      </c>
      <c r="BN89" s="38" t="s">
        <v>107</v>
      </c>
      <c r="BO89" s="38" t="s">
        <v>107</v>
      </c>
      <c r="BP89" s="38">
        <v>3468200</v>
      </c>
      <c r="BQ89" s="38">
        <v>114258</v>
      </c>
      <c r="BR89" s="38">
        <v>2358599</v>
      </c>
      <c r="BS89" s="38">
        <v>1550636</v>
      </c>
      <c r="BT89" s="38">
        <v>0</v>
      </c>
      <c r="BU89" s="38">
        <v>0</v>
      </c>
      <c r="BV89" s="38" t="s">
        <v>107</v>
      </c>
      <c r="BW89" s="38">
        <v>9589457</v>
      </c>
      <c r="BX89" s="38">
        <v>212192</v>
      </c>
      <c r="BY89" s="38" t="s">
        <v>107</v>
      </c>
      <c r="BZ89" s="38" t="s">
        <v>107</v>
      </c>
      <c r="CA89" s="38" t="s">
        <v>107</v>
      </c>
      <c r="CB89" s="38">
        <v>783479</v>
      </c>
      <c r="CC89" s="330">
        <v>0</v>
      </c>
      <c r="CD89" s="38">
        <v>0</v>
      </c>
      <c r="CE89" s="38" t="s">
        <v>107</v>
      </c>
      <c r="CF89" s="38" t="s">
        <v>107</v>
      </c>
      <c r="CG89" s="38" t="s">
        <v>107</v>
      </c>
      <c r="CH89" s="42" t="s">
        <v>113</v>
      </c>
      <c r="CI89" s="42" t="s">
        <v>114</v>
      </c>
      <c r="CJ89" s="42" t="s">
        <v>114</v>
      </c>
      <c r="CK89" s="42" t="s">
        <v>114</v>
      </c>
      <c r="CL89" s="42" t="s">
        <v>114</v>
      </c>
      <c r="CM89" s="42" t="s">
        <v>114</v>
      </c>
      <c r="CN89" s="42" t="s">
        <v>114</v>
      </c>
      <c r="CO89" s="42" t="s">
        <v>107</v>
      </c>
      <c r="CP89" s="29" t="s">
        <v>107</v>
      </c>
      <c r="CQ89" s="29" t="s">
        <v>107</v>
      </c>
      <c r="CR89" s="29" t="s">
        <v>107</v>
      </c>
      <c r="CS89" s="29" t="s">
        <v>107</v>
      </c>
      <c r="CT89" s="29" t="s">
        <v>107</v>
      </c>
      <c r="CU89" s="29" t="s">
        <v>107</v>
      </c>
      <c r="CV89" s="29" t="s">
        <v>107</v>
      </c>
      <c r="CW89" s="29" t="s">
        <v>107</v>
      </c>
      <c r="CX89" s="29" t="s">
        <v>107</v>
      </c>
      <c r="CY89" s="29" t="s">
        <v>107</v>
      </c>
      <c r="CZ89" s="29" t="s">
        <v>107</v>
      </c>
      <c r="DA89" s="29" t="s">
        <v>107</v>
      </c>
      <c r="DB89" s="29" t="s">
        <v>107</v>
      </c>
      <c r="DC89" s="29" t="s">
        <v>107</v>
      </c>
      <c r="DD89" s="332">
        <v>3626855</v>
      </c>
      <c r="DE89" s="43">
        <v>1</v>
      </c>
      <c r="DF89" s="390">
        <v>1</v>
      </c>
      <c r="DG89" s="310"/>
      <c r="DH89" s="203"/>
      <c r="DI89" s="279" t="str" cm="1">
        <f t="array" ref="DI89">+IF(AND(C89&lt;&gt;"Vehículos Eléctricos",C89&lt;&gt;"Vehículos Híbridos",AD89="PERCENTIL 50"),
     IF(VLOOKUP(_xlfn.TEXTJOIN("_",FALSE,C89:E89),BD_Perc!$A:$P,_xlfn.IFS(BD!AE89="Intervalo de precio 1",12,BD!AE89="Intervalo de precio 2",13),FALSE)&lt;=1,
     VLOOKUP(_xlfn.TEXTJOIN("_",FALSE,C89:E89),BD_Perc!$A:$P,16,FALSE),"Ok P50"),
     "Ok P30/70 ó Híbrido/Eléctrico")</f>
        <v>Ok P30/70 ó Híbrido/Eléctrico</v>
      </c>
      <c r="DJ89" s="279" t="str">
        <f t="shared" si="7"/>
        <v>Vehículos Convencionales_Automóviles_Sedán</v>
      </c>
      <c r="DK89" s="331">
        <f t="shared" si="11"/>
        <v>67700000</v>
      </c>
      <c r="DL89" s="326"/>
    </row>
    <row r="90" spans="1:116" ht="25.5">
      <c r="A90" s="28">
        <v>85</v>
      </c>
      <c r="B90" s="29" t="s">
        <v>266</v>
      </c>
      <c r="C90" s="29" t="s">
        <v>0</v>
      </c>
      <c r="D90" s="29" t="s">
        <v>105</v>
      </c>
      <c r="E90" s="42" t="s">
        <v>2380</v>
      </c>
      <c r="F90" s="42" t="s">
        <v>107</v>
      </c>
      <c r="G90" s="30" t="s">
        <v>279</v>
      </c>
      <c r="H90" s="42" t="s">
        <v>147</v>
      </c>
      <c r="I90" s="28">
        <v>8001201</v>
      </c>
      <c r="J90" s="28" t="s">
        <v>280</v>
      </c>
      <c r="K90" s="31" t="s">
        <v>127</v>
      </c>
      <c r="L90" s="32">
        <v>111</v>
      </c>
      <c r="M90" s="33" t="s">
        <v>107</v>
      </c>
      <c r="N90" s="34">
        <v>66500000</v>
      </c>
      <c r="O90" s="34">
        <f>+IFERROR(VLOOKUP(I90,Precio_Fasecolda!A:C,3,FALSE),IFERROR(VLOOKUP(I90,Precio_Fasecolda!B:C,2,FALSE),N90))</f>
        <v>66500000</v>
      </c>
      <c r="P90" s="34">
        <f t="shared" si="8"/>
        <v>0</v>
      </c>
      <c r="Q90" s="33" t="s">
        <v>107</v>
      </c>
      <c r="R90" s="28" t="s">
        <v>2415</v>
      </c>
      <c r="S90" s="28" t="s">
        <v>112</v>
      </c>
      <c r="T90" s="28" t="s">
        <v>107</v>
      </c>
      <c r="U90" s="28" t="s">
        <v>107</v>
      </c>
      <c r="V90" s="42" t="s">
        <v>107</v>
      </c>
      <c r="W90" s="28" t="s">
        <v>107</v>
      </c>
      <c r="X90" s="28" t="s">
        <v>107</v>
      </c>
      <c r="Y90" s="28" t="str">
        <f t="shared" si="9"/>
        <v>N.A.</v>
      </c>
      <c r="Z90" s="292">
        <f t="shared" si="6"/>
        <v>66500000</v>
      </c>
      <c r="AA90" s="28" cm="1">
        <f t="array" aca="1" ref="AA90" ca="1">_xlfn.IFS(DK90&lt;$DK$4,1,AND(DK90&gt;=$DK$4,DK90&lt;=$AA$4),2,DK90&gt;$AA$4,3)</f>
        <v>2</v>
      </c>
      <c r="AB90" s="28">
        <v>0</v>
      </c>
      <c r="AC90" s="28" cm="1">
        <f t="array" aca="1" ref="AC90" ca="1">IF(AB90="PERCENTIL 30","",_xlfn.IFS(DK90&lt;$AC$4,1,DK90&gt;$AC$4,2))</f>
        <v>1</v>
      </c>
      <c r="AD90" s="28" t="str">
        <f>+IFERROR(VLOOKUP(_xlfn.TEXTJOIN("_", FALSE, C90:E90), BD_Perc!$A:$O, 15, FALSE),"Segmentación no encontrada o vehículo inactivo")</f>
        <v>PERCENTIL 30-70</v>
      </c>
      <c r="AE90" s="28" t="str" cm="1">
        <f t="array" ref="AE90">_xlfn.IFS(
    AD90 = "PERCENTIL 50",
    _xlfn.IFS(
        BD!DK90 &lt; VLOOKUP(_xlfn.TEXTJOIN("_", FALSE, C90:E90), BD_Perc!$A:$O, 11, FALSE), "Intervalo de precio 1",
        BD!DK90 &gt;= VLOOKUP(_xlfn.TEXTJOIN("_", FALSE, C90:E90), BD_Perc!$A:$O, 11, FALSE), "Intervalo de precio 2"
    ),
    AD90 = "PERCENTIL 30-70",
    _xlfn.IFS(
        BD!DK90 &lt; VLOOKUP(_xlfn.TEXTJOIN("_", FALSE, C90:E90), BD_Perc!$A:$O, 6, FALSE), "Intervalo de precio 1",
        BD!DK90 &lt; VLOOKUP(_xlfn.TEXTJOIN("_", FALSE, C90:E90), BD_Perc!$A:$O, 7, FALSE), "Intervalo de precio 2",
        BD!DK90 &gt;= VLOOKUP(_xlfn.TEXTJOIN("_", FALSE, C90:E90), BD_Perc!$A:$O, 7, FALSE), "Intervalo de precio 3"
    ),
    AD90="Segmentación no encontrada o vehículo inactivo","Segmentación no encontrada o vehículo inactivo"
)</f>
        <v>Intervalo de precio 1</v>
      </c>
      <c r="AF90" s="35" t="s">
        <v>2412</v>
      </c>
      <c r="AG90" s="35" t="b">
        <f t="shared" si="10"/>
        <v>1</v>
      </c>
      <c r="AH90" s="323">
        <v>0</v>
      </c>
      <c r="AI90" s="323">
        <v>0.01</v>
      </c>
      <c r="AJ90" s="323">
        <v>1.4999999999999999E-2</v>
      </c>
      <c r="AK90" s="323">
        <v>0.02</v>
      </c>
      <c r="AL90" s="323">
        <v>2.5000000000000001E-2</v>
      </c>
      <c r="AM90" s="323">
        <v>0.03</v>
      </c>
      <c r="AN90" s="28" t="s">
        <v>113</v>
      </c>
      <c r="AO90" s="28" t="s">
        <v>113</v>
      </c>
      <c r="AP90" s="28" t="s">
        <v>113</v>
      </c>
      <c r="AQ90" s="48">
        <v>1</v>
      </c>
      <c r="AR90" s="38">
        <v>8689479</v>
      </c>
      <c r="AS90" s="38">
        <v>589650</v>
      </c>
      <c r="AT90" s="38">
        <v>457030</v>
      </c>
      <c r="AU90" s="38">
        <v>0</v>
      </c>
      <c r="AV90" s="38">
        <v>0</v>
      </c>
      <c r="AW90" s="38">
        <v>9467039</v>
      </c>
      <c r="AX90" s="38" t="s">
        <v>107</v>
      </c>
      <c r="AY90" s="38">
        <v>620255</v>
      </c>
      <c r="AZ90" s="38">
        <v>310127</v>
      </c>
      <c r="BA90" s="38">
        <v>0</v>
      </c>
      <c r="BB90" s="38">
        <v>0</v>
      </c>
      <c r="BC90" s="38">
        <v>0</v>
      </c>
      <c r="BD90" s="38">
        <v>0</v>
      </c>
      <c r="BE90" s="38">
        <v>0</v>
      </c>
      <c r="BF90" s="38">
        <v>0</v>
      </c>
      <c r="BG90" s="38">
        <v>2159464</v>
      </c>
      <c r="BH90" s="38" t="s">
        <v>107</v>
      </c>
      <c r="BI90" s="38">
        <v>636577</v>
      </c>
      <c r="BJ90" s="38">
        <v>848769</v>
      </c>
      <c r="BK90" s="38" t="s">
        <v>107</v>
      </c>
      <c r="BL90" s="38">
        <v>1003832</v>
      </c>
      <c r="BM90" s="38">
        <v>179547</v>
      </c>
      <c r="BN90" s="38" t="s">
        <v>107</v>
      </c>
      <c r="BO90" s="38" t="s">
        <v>107</v>
      </c>
      <c r="BP90" s="38">
        <v>3468200</v>
      </c>
      <c r="BQ90" s="38">
        <v>114258</v>
      </c>
      <c r="BR90" s="38">
        <v>2358599</v>
      </c>
      <c r="BS90" s="38">
        <v>1550636</v>
      </c>
      <c r="BT90" s="38">
        <v>0</v>
      </c>
      <c r="BU90" s="38">
        <v>0</v>
      </c>
      <c r="BV90" s="38" t="s">
        <v>107</v>
      </c>
      <c r="BW90" s="38">
        <v>9589457</v>
      </c>
      <c r="BX90" s="38">
        <v>212192</v>
      </c>
      <c r="BY90" s="38" t="s">
        <v>107</v>
      </c>
      <c r="BZ90" s="38" t="s">
        <v>107</v>
      </c>
      <c r="CA90" s="38" t="s">
        <v>107</v>
      </c>
      <c r="CB90" s="38">
        <v>783479</v>
      </c>
      <c r="CC90" s="330">
        <v>0</v>
      </c>
      <c r="CD90" s="38">
        <v>0</v>
      </c>
      <c r="CE90" s="38" t="s">
        <v>107</v>
      </c>
      <c r="CF90" s="38" t="s">
        <v>107</v>
      </c>
      <c r="CG90" s="38" t="s">
        <v>107</v>
      </c>
      <c r="CH90" s="42" t="s">
        <v>113</v>
      </c>
      <c r="CI90" s="42" t="s">
        <v>114</v>
      </c>
      <c r="CJ90" s="42" t="s">
        <v>113</v>
      </c>
      <c r="CK90" s="42" t="s">
        <v>114</v>
      </c>
      <c r="CL90" s="42" t="s">
        <v>114</v>
      </c>
      <c r="CM90" s="42" t="s">
        <v>114</v>
      </c>
      <c r="CN90" s="42" t="s">
        <v>114</v>
      </c>
      <c r="CO90" s="42" t="s">
        <v>107</v>
      </c>
      <c r="CP90" s="29" t="s">
        <v>107</v>
      </c>
      <c r="CQ90" s="29" t="s">
        <v>107</v>
      </c>
      <c r="CR90" s="29" t="s">
        <v>107</v>
      </c>
      <c r="CS90" s="29" t="s">
        <v>107</v>
      </c>
      <c r="CT90" s="29" t="s">
        <v>107</v>
      </c>
      <c r="CU90" s="29" t="s">
        <v>107</v>
      </c>
      <c r="CV90" s="29" t="s">
        <v>107</v>
      </c>
      <c r="CW90" s="29" t="s">
        <v>107</v>
      </c>
      <c r="CX90" s="29" t="s">
        <v>107</v>
      </c>
      <c r="CY90" s="29" t="s">
        <v>107</v>
      </c>
      <c r="CZ90" s="29" t="s">
        <v>107</v>
      </c>
      <c r="DA90" s="29" t="s">
        <v>107</v>
      </c>
      <c r="DB90" s="29" t="s">
        <v>107</v>
      </c>
      <c r="DC90" s="29" t="s">
        <v>107</v>
      </c>
      <c r="DD90" s="332">
        <v>3626855</v>
      </c>
      <c r="DE90" s="43">
        <v>1</v>
      </c>
      <c r="DF90" s="390">
        <v>1</v>
      </c>
      <c r="DG90" s="310"/>
      <c r="DH90" s="203"/>
      <c r="DI90" s="279" t="str" cm="1">
        <f t="array" ref="DI90">+IF(AND(C90&lt;&gt;"Vehículos Eléctricos",C90&lt;&gt;"Vehículos Híbridos",AD90="PERCENTIL 50"),
     IF(VLOOKUP(_xlfn.TEXTJOIN("_",FALSE,C90:E90),BD_Perc!$A:$P,_xlfn.IFS(BD!AE90="Intervalo de precio 1",12,BD!AE90="Intervalo de precio 2",13),FALSE)&lt;=1,
     VLOOKUP(_xlfn.TEXTJOIN("_",FALSE,C90:E90),BD_Perc!$A:$P,16,FALSE),"Ok P50"),
     "Ok P30/70 ó Híbrido/Eléctrico")</f>
        <v>Ok P30/70 ó Híbrido/Eléctrico</v>
      </c>
      <c r="DJ90" s="279" t="str">
        <f t="shared" si="7"/>
        <v>Vehículos Convencionales_Automóviles_Sedán</v>
      </c>
      <c r="DK90" s="331">
        <f t="shared" si="11"/>
        <v>66500000</v>
      </c>
      <c r="DL90" s="326"/>
    </row>
    <row r="91" spans="1:116" ht="25.5">
      <c r="A91" s="28">
        <v>86</v>
      </c>
      <c r="B91" s="29" t="s">
        <v>266</v>
      </c>
      <c r="C91" s="29" t="s">
        <v>0</v>
      </c>
      <c r="D91" s="29" t="s">
        <v>105</v>
      </c>
      <c r="E91" s="42" t="s">
        <v>2380</v>
      </c>
      <c r="F91" s="42" t="s">
        <v>107</v>
      </c>
      <c r="G91" s="30" t="s">
        <v>281</v>
      </c>
      <c r="H91" s="42" t="s">
        <v>147</v>
      </c>
      <c r="I91" s="28">
        <v>8001202</v>
      </c>
      <c r="J91" s="28" t="s">
        <v>282</v>
      </c>
      <c r="K91" s="31" t="s">
        <v>127</v>
      </c>
      <c r="L91" s="32">
        <v>111</v>
      </c>
      <c r="M91" s="33" t="s">
        <v>107</v>
      </c>
      <c r="N91" s="34">
        <v>71000000</v>
      </c>
      <c r="O91" s="34">
        <f>+IFERROR(VLOOKUP(I91,Precio_Fasecolda!A:C,3,FALSE),IFERROR(VLOOKUP(I91,Precio_Fasecolda!B:C,2,FALSE),N91))</f>
        <v>71000000</v>
      </c>
      <c r="P91" s="34">
        <f t="shared" si="8"/>
        <v>0</v>
      </c>
      <c r="Q91" s="33" t="s">
        <v>107</v>
      </c>
      <c r="R91" s="28" t="s">
        <v>2415</v>
      </c>
      <c r="S91" s="28" t="s">
        <v>112</v>
      </c>
      <c r="T91" s="28" t="s">
        <v>107</v>
      </c>
      <c r="U91" s="28" t="s">
        <v>107</v>
      </c>
      <c r="V91" s="42" t="s">
        <v>107</v>
      </c>
      <c r="W91" s="28" t="s">
        <v>107</v>
      </c>
      <c r="X91" s="28" t="s">
        <v>107</v>
      </c>
      <c r="Y91" s="28" t="str">
        <f t="shared" si="9"/>
        <v>N.A.</v>
      </c>
      <c r="Z91" s="292">
        <f t="shared" si="6"/>
        <v>71000000</v>
      </c>
      <c r="AA91" s="28" cm="1">
        <f t="array" aca="1" ref="AA91" ca="1">_xlfn.IFS(DK91&lt;$DK$4,1,AND(DK91&gt;=$DK$4,DK91&lt;=$AA$4),2,DK91&gt;$AA$4,3)</f>
        <v>2</v>
      </c>
      <c r="AB91" s="28">
        <v>0</v>
      </c>
      <c r="AC91" s="28" cm="1">
        <f t="array" aca="1" ref="AC91" ca="1">IF(AB91="PERCENTIL 30","",_xlfn.IFS(DK91&lt;$AC$4,1,DK91&gt;$AC$4,2))</f>
        <v>1</v>
      </c>
      <c r="AD91" s="28" t="str">
        <f>+IFERROR(VLOOKUP(_xlfn.TEXTJOIN("_", FALSE, C91:E91), BD_Perc!$A:$O, 15, FALSE),"Segmentación no encontrada o vehículo inactivo")</f>
        <v>PERCENTIL 30-70</v>
      </c>
      <c r="AE91" s="28" t="str" cm="1">
        <f t="array" ref="AE91">_xlfn.IFS(
    AD91 = "PERCENTIL 50",
    _xlfn.IFS(
        BD!DK91 &lt; VLOOKUP(_xlfn.TEXTJOIN("_", FALSE, C91:E91), BD_Perc!$A:$O, 11, FALSE), "Intervalo de precio 1",
        BD!DK91 &gt;= VLOOKUP(_xlfn.TEXTJOIN("_", FALSE, C91:E91), BD_Perc!$A:$O, 11, FALSE), "Intervalo de precio 2"
    ),
    AD91 = "PERCENTIL 30-70",
    _xlfn.IFS(
        BD!DK91 &lt; VLOOKUP(_xlfn.TEXTJOIN("_", FALSE, C91:E91), BD_Perc!$A:$O, 6, FALSE), "Intervalo de precio 1",
        BD!DK91 &lt; VLOOKUP(_xlfn.TEXTJOIN("_", FALSE, C91:E91), BD_Perc!$A:$O, 7, FALSE), "Intervalo de precio 2",
        BD!DK91 &gt;= VLOOKUP(_xlfn.TEXTJOIN("_", FALSE, C91:E91), BD_Perc!$A:$O, 7, FALSE), "Intervalo de precio 3"
    ),
    AD91="Segmentación no encontrada o vehículo inactivo","Segmentación no encontrada o vehículo inactivo"
)</f>
        <v>Intervalo de precio 1</v>
      </c>
      <c r="AF91" s="35" t="s">
        <v>2412</v>
      </c>
      <c r="AG91" s="35" t="b">
        <f t="shared" si="10"/>
        <v>1</v>
      </c>
      <c r="AH91" s="323">
        <v>0</v>
      </c>
      <c r="AI91" s="323">
        <v>0.01</v>
      </c>
      <c r="AJ91" s="323">
        <v>1.4999999999999999E-2</v>
      </c>
      <c r="AK91" s="323">
        <v>0.02</v>
      </c>
      <c r="AL91" s="323">
        <v>2.5000000000000001E-2</v>
      </c>
      <c r="AM91" s="323">
        <v>0.03</v>
      </c>
      <c r="AN91" s="28" t="s">
        <v>113</v>
      </c>
      <c r="AO91" s="28" t="s">
        <v>113</v>
      </c>
      <c r="AP91" s="28" t="s">
        <v>113</v>
      </c>
      <c r="AQ91" s="48">
        <v>1</v>
      </c>
      <c r="AR91" s="38">
        <v>8689479</v>
      </c>
      <c r="AS91" s="38">
        <v>589650</v>
      </c>
      <c r="AT91" s="38">
        <v>457030</v>
      </c>
      <c r="AU91" s="38">
        <v>0</v>
      </c>
      <c r="AV91" s="38">
        <v>0</v>
      </c>
      <c r="AW91" s="38">
        <v>9467039</v>
      </c>
      <c r="AX91" s="38" t="s">
        <v>107</v>
      </c>
      <c r="AY91" s="38">
        <v>620255</v>
      </c>
      <c r="AZ91" s="38">
        <v>310127</v>
      </c>
      <c r="BA91" s="38">
        <v>0</v>
      </c>
      <c r="BB91" s="38">
        <v>0</v>
      </c>
      <c r="BC91" s="38">
        <v>0</v>
      </c>
      <c r="BD91" s="38">
        <v>0</v>
      </c>
      <c r="BE91" s="38">
        <v>0</v>
      </c>
      <c r="BF91" s="38">
        <v>0</v>
      </c>
      <c r="BG91" s="38">
        <v>2159464</v>
      </c>
      <c r="BH91" s="38" t="s">
        <v>107</v>
      </c>
      <c r="BI91" s="38">
        <v>636577</v>
      </c>
      <c r="BJ91" s="38">
        <v>848769</v>
      </c>
      <c r="BK91" s="38" t="s">
        <v>107</v>
      </c>
      <c r="BL91" s="38">
        <v>1003832</v>
      </c>
      <c r="BM91" s="38">
        <v>179547</v>
      </c>
      <c r="BN91" s="38" t="s">
        <v>107</v>
      </c>
      <c r="BO91" s="38" t="s">
        <v>107</v>
      </c>
      <c r="BP91" s="38">
        <v>3884750</v>
      </c>
      <c r="BQ91" s="38">
        <v>114258</v>
      </c>
      <c r="BR91" s="38">
        <v>2358599</v>
      </c>
      <c r="BS91" s="38">
        <v>1550636</v>
      </c>
      <c r="BT91" s="38">
        <v>0</v>
      </c>
      <c r="BU91" s="38">
        <v>0</v>
      </c>
      <c r="BV91" s="38" t="s">
        <v>107</v>
      </c>
      <c r="BW91" s="38">
        <v>9589457</v>
      </c>
      <c r="BX91" s="38">
        <v>212192</v>
      </c>
      <c r="BY91" s="38" t="s">
        <v>107</v>
      </c>
      <c r="BZ91" s="38" t="s">
        <v>107</v>
      </c>
      <c r="CA91" s="38" t="s">
        <v>107</v>
      </c>
      <c r="CB91" s="38">
        <v>783479</v>
      </c>
      <c r="CC91" s="330">
        <v>0</v>
      </c>
      <c r="CD91" s="38">
        <v>0</v>
      </c>
      <c r="CE91" s="38" t="s">
        <v>107</v>
      </c>
      <c r="CF91" s="38" t="s">
        <v>107</v>
      </c>
      <c r="CG91" s="38" t="s">
        <v>107</v>
      </c>
      <c r="CH91" s="42" t="s">
        <v>113</v>
      </c>
      <c r="CI91" s="42" t="s">
        <v>114</v>
      </c>
      <c r="CJ91" s="42" t="s">
        <v>113</v>
      </c>
      <c r="CK91" s="42" t="s">
        <v>114</v>
      </c>
      <c r="CL91" s="42" t="s">
        <v>114</v>
      </c>
      <c r="CM91" s="42" t="s">
        <v>114</v>
      </c>
      <c r="CN91" s="42" t="s">
        <v>114</v>
      </c>
      <c r="CO91" s="42" t="s">
        <v>107</v>
      </c>
      <c r="CP91" s="29" t="s">
        <v>107</v>
      </c>
      <c r="CQ91" s="29" t="s">
        <v>107</v>
      </c>
      <c r="CR91" s="29" t="s">
        <v>107</v>
      </c>
      <c r="CS91" s="29" t="s">
        <v>107</v>
      </c>
      <c r="CT91" s="29" t="s">
        <v>107</v>
      </c>
      <c r="CU91" s="29" t="s">
        <v>107</v>
      </c>
      <c r="CV91" s="29" t="s">
        <v>107</v>
      </c>
      <c r="CW91" s="29" t="s">
        <v>107</v>
      </c>
      <c r="CX91" s="29" t="s">
        <v>107</v>
      </c>
      <c r="CY91" s="29" t="s">
        <v>107</v>
      </c>
      <c r="CZ91" s="29" t="s">
        <v>107</v>
      </c>
      <c r="DA91" s="29" t="s">
        <v>107</v>
      </c>
      <c r="DB91" s="29" t="s">
        <v>107</v>
      </c>
      <c r="DC91" s="29" t="s">
        <v>107</v>
      </c>
      <c r="DD91" s="332">
        <v>3626855</v>
      </c>
      <c r="DE91" s="43">
        <v>1</v>
      </c>
      <c r="DF91" s="390">
        <v>1</v>
      </c>
      <c r="DG91" s="310"/>
      <c r="DH91" s="203"/>
      <c r="DI91" s="279" t="str" cm="1">
        <f t="array" ref="DI91">+IF(AND(C91&lt;&gt;"Vehículos Eléctricos",C91&lt;&gt;"Vehículos Híbridos",AD91="PERCENTIL 50"),
     IF(VLOOKUP(_xlfn.TEXTJOIN("_",FALSE,C91:E91),BD_Perc!$A:$P,_xlfn.IFS(BD!AE91="Intervalo de precio 1",12,BD!AE91="Intervalo de precio 2",13),FALSE)&lt;=1,
     VLOOKUP(_xlfn.TEXTJOIN("_",FALSE,C91:E91),BD_Perc!$A:$P,16,FALSE),"Ok P50"),
     "Ok P30/70 ó Híbrido/Eléctrico")</f>
        <v>Ok P30/70 ó Híbrido/Eléctrico</v>
      </c>
      <c r="DJ91" s="279" t="str">
        <f t="shared" si="7"/>
        <v>Vehículos Convencionales_Automóviles_Sedán</v>
      </c>
      <c r="DK91" s="331">
        <f t="shared" si="11"/>
        <v>71000000</v>
      </c>
      <c r="DL91" s="326"/>
    </row>
    <row r="92" spans="1:116" ht="25.5">
      <c r="A92" s="28">
        <v>87</v>
      </c>
      <c r="B92" s="29" t="s">
        <v>266</v>
      </c>
      <c r="C92" s="29" t="s">
        <v>0</v>
      </c>
      <c r="D92" s="29" t="s">
        <v>105</v>
      </c>
      <c r="E92" s="42" t="s">
        <v>2380</v>
      </c>
      <c r="F92" s="42" t="s">
        <v>107</v>
      </c>
      <c r="G92" s="30" t="s">
        <v>283</v>
      </c>
      <c r="H92" s="42" t="s">
        <v>147</v>
      </c>
      <c r="I92" s="28">
        <v>8001204</v>
      </c>
      <c r="J92" s="28" t="s">
        <v>284</v>
      </c>
      <c r="K92" s="31" t="s">
        <v>127</v>
      </c>
      <c r="L92" s="32">
        <v>111</v>
      </c>
      <c r="M92" s="33" t="s">
        <v>107</v>
      </c>
      <c r="N92" s="34">
        <v>77500000</v>
      </c>
      <c r="O92" s="34">
        <f>+IFERROR(VLOOKUP(I92,Precio_Fasecolda!A:C,3,FALSE),IFERROR(VLOOKUP(I92,Precio_Fasecolda!B:C,2,FALSE),N92))</f>
        <v>77500000</v>
      </c>
      <c r="P92" s="34">
        <f t="shared" si="8"/>
        <v>0</v>
      </c>
      <c r="Q92" s="33" t="s">
        <v>107</v>
      </c>
      <c r="R92" s="28" t="s">
        <v>130</v>
      </c>
      <c r="S92" s="28" t="s">
        <v>112</v>
      </c>
      <c r="T92" s="28" t="s">
        <v>107</v>
      </c>
      <c r="U92" s="28" t="s">
        <v>107</v>
      </c>
      <c r="V92" s="42" t="s">
        <v>107</v>
      </c>
      <c r="W92" s="28" t="s">
        <v>107</v>
      </c>
      <c r="X92" s="28" t="s">
        <v>107</v>
      </c>
      <c r="Y92" s="28" t="str">
        <f t="shared" si="9"/>
        <v>N.A.</v>
      </c>
      <c r="Z92" s="292">
        <f t="shared" si="6"/>
        <v>77500000</v>
      </c>
      <c r="AA92" s="28" cm="1">
        <f t="array" aca="1" ref="AA92" ca="1">_xlfn.IFS(DK92&lt;$DK$4,1,AND(DK92&gt;=$DK$4,DK92&lt;=$AA$4),2,DK92&gt;$AA$4,3)</f>
        <v>2</v>
      </c>
      <c r="AB92" s="28">
        <v>0</v>
      </c>
      <c r="AC92" s="28" cm="1">
        <f t="array" aca="1" ref="AC92" ca="1">IF(AB92="PERCENTIL 30","",_xlfn.IFS(DK92&lt;$AC$4,1,DK92&gt;$AC$4,2))</f>
        <v>1</v>
      </c>
      <c r="AD92" s="28" t="str">
        <f>+IFERROR(VLOOKUP(_xlfn.TEXTJOIN("_", FALSE, C92:E92), BD_Perc!$A:$O, 15, FALSE),"Segmentación no encontrada o vehículo inactivo")</f>
        <v>PERCENTIL 30-70</v>
      </c>
      <c r="AE92" s="28" t="str" cm="1">
        <f t="array" ref="AE92">_xlfn.IFS(
    AD92 = "PERCENTIL 50",
    _xlfn.IFS(
        BD!DK92 &lt; VLOOKUP(_xlfn.TEXTJOIN("_", FALSE, C92:E92), BD_Perc!$A:$O, 11, FALSE), "Intervalo de precio 1",
        BD!DK92 &gt;= VLOOKUP(_xlfn.TEXTJOIN("_", FALSE, C92:E92), BD_Perc!$A:$O, 11, FALSE), "Intervalo de precio 2"
    ),
    AD92 = "PERCENTIL 30-70",
    _xlfn.IFS(
        BD!DK92 &lt; VLOOKUP(_xlfn.TEXTJOIN("_", FALSE, C92:E92), BD_Perc!$A:$O, 6, FALSE), "Intervalo de precio 1",
        BD!DK92 &lt; VLOOKUP(_xlfn.TEXTJOIN("_", FALSE, C92:E92), BD_Perc!$A:$O, 7, FALSE), "Intervalo de precio 2",
        BD!DK92 &gt;= VLOOKUP(_xlfn.TEXTJOIN("_", FALSE, C92:E92), BD_Perc!$A:$O, 7, FALSE), "Intervalo de precio 3"
    ),
    AD92="Segmentación no encontrada o vehículo inactivo","Segmentación no encontrada o vehículo inactivo"
)</f>
        <v>Intervalo de precio 2</v>
      </c>
      <c r="AF92" s="35" t="s">
        <v>2413</v>
      </c>
      <c r="AG92" s="35" t="b">
        <f t="shared" si="10"/>
        <v>1</v>
      </c>
      <c r="AH92" s="323">
        <v>0</v>
      </c>
      <c r="AI92" s="323">
        <v>0.01</v>
      </c>
      <c r="AJ92" s="323">
        <v>1.4999999999999999E-2</v>
      </c>
      <c r="AK92" s="323">
        <v>0.02</v>
      </c>
      <c r="AL92" s="323">
        <v>2.5000000000000001E-2</v>
      </c>
      <c r="AM92" s="323">
        <v>0.03</v>
      </c>
      <c r="AN92" s="28" t="s">
        <v>113</v>
      </c>
      <c r="AO92" s="28" t="s">
        <v>113</v>
      </c>
      <c r="AP92" s="28" t="s">
        <v>113</v>
      </c>
      <c r="AQ92" s="48">
        <v>1</v>
      </c>
      <c r="AR92" s="38">
        <v>8689479</v>
      </c>
      <c r="AS92" s="38">
        <v>589650</v>
      </c>
      <c r="AT92" s="38">
        <v>457030</v>
      </c>
      <c r="AU92" s="38">
        <v>0</v>
      </c>
      <c r="AV92" s="38">
        <v>0</v>
      </c>
      <c r="AW92" s="38">
        <v>9467039</v>
      </c>
      <c r="AX92" s="38" t="s">
        <v>107</v>
      </c>
      <c r="AY92" s="38">
        <v>620255</v>
      </c>
      <c r="AZ92" s="38">
        <v>310127</v>
      </c>
      <c r="BA92" s="38">
        <v>0</v>
      </c>
      <c r="BB92" s="38">
        <v>0</v>
      </c>
      <c r="BC92" s="38">
        <v>0</v>
      </c>
      <c r="BD92" s="38">
        <v>0</v>
      </c>
      <c r="BE92" s="38">
        <v>0</v>
      </c>
      <c r="BF92" s="38">
        <v>0</v>
      </c>
      <c r="BG92" s="38">
        <v>2159464</v>
      </c>
      <c r="BH92" s="38" t="s">
        <v>107</v>
      </c>
      <c r="BI92" s="38">
        <v>636577</v>
      </c>
      <c r="BJ92" s="38">
        <v>848769</v>
      </c>
      <c r="BK92" s="38" t="s">
        <v>107</v>
      </c>
      <c r="BL92" s="38">
        <v>1003832</v>
      </c>
      <c r="BM92" s="38">
        <v>179547</v>
      </c>
      <c r="BN92" s="38" t="s">
        <v>107</v>
      </c>
      <c r="BO92" s="38" t="s">
        <v>107</v>
      </c>
      <c r="BP92" s="38">
        <v>3884750</v>
      </c>
      <c r="BQ92" s="38">
        <v>114258</v>
      </c>
      <c r="BR92" s="38">
        <v>2358599</v>
      </c>
      <c r="BS92" s="38">
        <v>1550636</v>
      </c>
      <c r="BT92" s="38">
        <v>0</v>
      </c>
      <c r="BU92" s="38">
        <v>0</v>
      </c>
      <c r="BV92" s="38" t="s">
        <v>107</v>
      </c>
      <c r="BW92" s="38">
        <v>9589457</v>
      </c>
      <c r="BX92" s="38">
        <v>212192</v>
      </c>
      <c r="BY92" s="38" t="s">
        <v>107</v>
      </c>
      <c r="BZ92" s="38" t="s">
        <v>107</v>
      </c>
      <c r="CA92" s="38" t="s">
        <v>107</v>
      </c>
      <c r="CB92" s="38">
        <v>783479</v>
      </c>
      <c r="CC92" s="330">
        <v>0</v>
      </c>
      <c r="CD92" s="38">
        <v>0</v>
      </c>
      <c r="CE92" s="38" t="s">
        <v>107</v>
      </c>
      <c r="CF92" s="38" t="s">
        <v>107</v>
      </c>
      <c r="CG92" s="38" t="s">
        <v>107</v>
      </c>
      <c r="CH92" s="42" t="s">
        <v>113</v>
      </c>
      <c r="CI92" s="42" t="s">
        <v>114</v>
      </c>
      <c r="CJ92" s="42" t="s">
        <v>113</v>
      </c>
      <c r="CK92" s="42" t="s">
        <v>114</v>
      </c>
      <c r="CL92" s="42" t="s">
        <v>114</v>
      </c>
      <c r="CM92" s="42" t="s">
        <v>114</v>
      </c>
      <c r="CN92" s="42" t="s">
        <v>114</v>
      </c>
      <c r="CO92" s="42" t="s">
        <v>107</v>
      </c>
      <c r="CP92" s="29" t="s">
        <v>107</v>
      </c>
      <c r="CQ92" s="29" t="s">
        <v>107</v>
      </c>
      <c r="CR92" s="29" t="s">
        <v>107</v>
      </c>
      <c r="CS92" s="29" t="s">
        <v>107</v>
      </c>
      <c r="CT92" s="29" t="s">
        <v>107</v>
      </c>
      <c r="CU92" s="29" t="s">
        <v>107</v>
      </c>
      <c r="CV92" s="29" t="s">
        <v>107</v>
      </c>
      <c r="CW92" s="29" t="s">
        <v>107</v>
      </c>
      <c r="CX92" s="29" t="s">
        <v>107</v>
      </c>
      <c r="CY92" s="29" t="s">
        <v>107</v>
      </c>
      <c r="CZ92" s="29" t="s">
        <v>107</v>
      </c>
      <c r="DA92" s="29" t="s">
        <v>107</v>
      </c>
      <c r="DB92" s="29" t="s">
        <v>107</v>
      </c>
      <c r="DC92" s="29" t="s">
        <v>107</v>
      </c>
      <c r="DD92" s="332">
        <v>3626855</v>
      </c>
      <c r="DE92" s="43">
        <v>1</v>
      </c>
      <c r="DF92" s="390">
        <v>1</v>
      </c>
      <c r="DG92" s="310"/>
      <c r="DH92" s="203"/>
      <c r="DI92" s="279" t="str" cm="1">
        <f t="array" ref="DI92">+IF(AND(C92&lt;&gt;"Vehículos Eléctricos",C92&lt;&gt;"Vehículos Híbridos",AD92="PERCENTIL 50"),
     IF(VLOOKUP(_xlfn.TEXTJOIN("_",FALSE,C92:E92),BD_Perc!$A:$P,_xlfn.IFS(BD!AE92="Intervalo de precio 1",12,BD!AE92="Intervalo de precio 2",13),FALSE)&lt;=1,
     VLOOKUP(_xlfn.TEXTJOIN("_",FALSE,C92:E92),BD_Perc!$A:$P,16,FALSE),"Ok P50"),
     "Ok P30/70 ó Híbrido/Eléctrico")</f>
        <v>Ok P30/70 ó Híbrido/Eléctrico</v>
      </c>
      <c r="DJ92" s="279" t="str">
        <f t="shared" si="7"/>
        <v>Vehículos Convencionales_Automóviles_Sedán</v>
      </c>
      <c r="DK92" s="331">
        <f t="shared" si="11"/>
        <v>77500000</v>
      </c>
      <c r="DL92" s="326"/>
    </row>
    <row r="93" spans="1:116" ht="25.5">
      <c r="A93" s="28">
        <v>88</v>
      </c>
      <c r="B93" s="29" t="s">
        <v>266</v>
      </c>
      <c r="C93" s="29" t="s">
        <v>0</v>
      </c>
      <c r="D93" s="29" t="s">
        <v>105</v>
      </c>
      <c r="E93" s="42" t="s">
        <v>2380</v>
      </c>
      <c r="F93" s="42" t="s">
        <v>107</v>
      </c>
      <c r="G93" s="30" t="s">
        <v>283</v>
      </c>
      <c r="H93" s="42" t="s">
        <v>147</v>
      </c>
      <c r="I93" s="28">
        <v>8001203</v>
      </c>
      <c r="J93" s="28" t="s">
        <v>285</v>
      </c>
      <c r="K93" s="31" t="s">
        <v>127</v>
      </c>
      <c r="L93" s="32">
        <v>111</v>
      </c>
      <c r="M93" s="33" t="s">
        <v>107</v>
      </c>
      <c r="N93" s="34">
        <v>73500000</v>
      </c>
      <c r="O93" s="34">
        <f>+IFERROR(VLOOKUP(I93,Precio_Fasecolda!A:C,3,FALSE),IFERROR(VLOOKUP(I93,Precio_Fasecolda!B:C,2,FALSE),N93))</f>
        <v>73500000</v>
      </c>
      <c r="P93" s="34">
        <f t="shared" si="8"/>
        <v>0</v>
      </c>
      <c r="Q93" s="33" t="s">
        <v>107</v>
      </c>
      <c r="R93" s="28" t="s">
        <v>2415</v>
      </c>
      <c r="S93" s="28" t="s">
        <v>112</v>
      </c>
      <c r="T93" s="28" t="s">
        <v>107</v>
      </c>
      <c r="U93" s="28" t="s">
        <v>107</v>
      </c>
      <c r="V93" s="42" t="s">
        <v>107</v>
      </c>
      <c r="W93" s="28" t="s">
        <v>107</v>
      </c>
      <c r="X93" s="28" t="s">
        <v>107</v>
      </c>
      <c r="Y93" s="28" t="str">
        <f t="shared" si="9"/>
        <v>N.A.</v>
      </c>
      <c r="Z93" s="292">
        <f t="shared" si="6"/>
        <v>73500000</v>
      </c>
      <c r="AA93" s="28" cm="1">
        <f t="array" aca="1" ref="AA93" ca="1">_xlfn.IFS(DK93&lt;$DK$4,1,AND(DK93&gt;=$DK$4,DK93&lt;=$AA$4),2,DK93&gt;$AA$4,3)</f>
        <v>2</v>
      </c>
      <c r="AB93" s="28">
        <v>0</v>
      </c>
      <c r="AC93" s="28" cm="1">
        <f t="array" aca="1" ref="AC93" ca="1">IF(AB93="PERCENTIL 30","",_xlfn.IFS(DK93&lt;$AC$4,1,DK93&gt;$AC$4,2))</f>
        <v>1</v>
      </c>
      <c r="AD93" s="28" t="str">
        <f>+IFERROR(VLOOKUP(_xlfn.TEXTJOIN("_", FALSE, C93:E93), BD_Perc!$A:$O, 15, FALSE),"Segmentación no encontrada o vehículo inactivo")</f>
        <v>PERCENTIL 30-70</v>
      </c>
      <c r="AE93" s="28" t="str" cm="1">
        <f t="array" ref="AE93">_xlfn.IFS(
    AD93 = "PERCENTIL 50",
    _xlfn.IFS(
        BD!DK93 &lt; VLOOKUP(_xlfn.TEXTJOIN("_", FALSE, C93:E93), BD_Perc!$A:$O, 11, FALSE), "Intervalo de precio 1",
        BD!DK93 &gt;= VLOOKUP(_xlfn.TEXTJOIN("_", FALSE, C93:E93), BD_Perc!$A:$O, 11, FALSE), "Intervalo de precio 2"
    ),
    AD93 = "PERCENTIL 30-70",
    _xlfn.IFS(
        BD!DK93 &lt; VLOOKUP(_xlfn.TEXTJOIN("_", FALSE, C93:E93), BD_Perc!$A:$O, 6, FALSE), "Intervalo de precio 1",
        BD!DK93 &lt; VLOOKUP(_xlfn.TEXTJOIN("_", FALSE, C93:E93), BD_Perc!$A:$O, 7, FALSE), "Intervalo de precio 2",
        BD!DK93 &gt;= VLOOKUP(_xlfn.TEXTJOIN("_", FALSE, C93:E93), BD_Perc!$A:$O, 7, FALSE), "Intervalo de precio 3"
    ),
    AD93="Segmentación no encontrada o vehículo inactivo","Segmentación no encontrada o vehículo inactivo"
)</f>
        <v>Intervalo de precio 2</v>
      </c>
      <c r="AF93" s="35" t="s">
        <v>2413</v>
      </c>
      <c r="AG93" s="35" t="b">
        <f t="shared" si="10"/>
        <v>1</v>
      </c>
      <c r="AH93" s="323">
        <v>0</v>
      </c>
      <c r="AI93" s="323">
        <v>0.01</v>
      </c>
      <c r="AJ93" s="323">
        <v>1.4999999999999999E-2</v>
      </c>
      <c r="AK93" s="323">
        <v>0.02</v>
      </c>
      <c r="AL93" s="323">
        <v>2.5000000000000001E-2</v>
      </c>
      <c r="AM93" s="323">
        <v>0.03</v>
      </c>
      <c r="AN93" s="28" t="s">
        <v>113</v>
      </c>
      <c r="AO93" s="28" t="s">
        <v>113</v>
      </c>
      <c r="AP93" s="28" t="s">
        <v>113</v>
      </c>
      <c r="AQ93" s="48">
        <v>1</v>
      </c>
      <c r="AR93" s="38">
        <v>8689479</v>
      </c>
      <c r="AS93" s="38">
        <v>589650</v>
      </c>
      <c r="AT93" s="38">
        <v>457030</v>
      </c>
      <c r="AU93" s="38">
        <v>0</v>
      </c>
      <c r="AV93" s="38">
        <v>0</v>
      </c>
      <c r="AW93" s="38">
        <v>9467039</v>
      </c>
      <c r="AX93" s="38" t="s">
        <v>107</v>
      </c>
      <c r="AY93" s="38">
        <v>620255</v>
      </c>
      <c r="AZ93" s="38">
        <v>310127</v>
      </c>
      <c r="BA93" s="38">
        <v>0</v>
      </c>
      <c r="BB93" s="38">
        <v>0</v>
      </c>
      <c r="BC93" s="38">
        <v>0</v>
      </c>
      <c r="BD93" s="38">
        <v>0</v>
      </c>
      <c r="BE93" s="38">
        <v>0</v>
      </c>
      <c r="BF93" s="38">
        <v>0</v>
      </c>
      <c r="BG93" s="38">
        <v>2159464</v>
      </c>
      <c r="BH93" s="38" t="s">
        <v>107</v>
      </c>
      <c r="BI93" s="38">
        <v>636577</v>
      </c>
      <c r="BJ93" s="38">
        <v>848769</v>
      </c>
      <c r="BK93" s="38" t="s">
        <v>107</v>
      </c>
      <c r="BL93" s="38">
        <v>1003832</v>
      </c>
      <c r="BM93" s="38">
        <v>179547</v>
      </c>
      <c r="BN93" s="38" t="s">
        <v>107</v>
      </c>
      <c r="BO93" s="38" t="s">
        <v>107</v>
      </c>
      <c r="BP93" s="38">
        <v>3884750</v>
      </c>
      <c r="BQ93" s="38">
        <v>114258</v>
      </c>
      <c r="BR93" s="38">
        <v>2358599</v>
      </c>
      <c r="BS93" s="38">
        <v>1550636</v>
      </c>
      <c r="BT93" s="38">
        <v>0</v>
      </c>
      <c r="BU93" s="38">
        <v>0</v>
      </c>
      <c r="BV93" s="38" t="s">
        <v>107</v>
      </c>
      <c r="BW93" s="38">
        <v>9589457</v>
      </c>
      <c r="BX93" s="38">
        <v>212192</v>
      </c>
      <c r="BY93" s="38" t="s">
        <v>107</v>
      </c>
      <c r="BZ93" s="38" t="s">
        <v>107</v>
      </c>
      <c r="CA93" s="38" t="s">
        <v>107</v>
      </c>
      <c r="CB93" s="38">
        <v>783479</v>
      </c>
      <c r="CC93" s="330">
        <v>0</v>
      </c>
      <c r="CD93" s="38">
        <v>0</v>
      </c>
      <c r="CE93" s="38" t="s">
        <v>107</v>
      </c>
      <c r="CF93" s="38" t="s">
        <v>107</v>
      </c>
      <c r="CG93" s="38" t="s">
        <v>107</v>
      </c>
      <c r="CH93" s="42" t="s">
        <v>113</v>
      </c>
      <c r="CI93" s="42" t="s">
        <v>114</v>
      </c>
      <c r="CJ93" s="42" t="s">
        <v>113</v>
      </c>
      <c r="CK93" s="42" t="s">
        <v>114</v>
      </c>
      <c r="CL93" s="42" t="s">
        <v>114</v>
      </c>
      <c r="CM93" s="42" t="s">
        <v>114</v>
      </c>
      <c r="CN93" s="42" t="s">
        <v>114</v>
      </c>
      <c r="CO93" s="42" t="s">
        <v>107</v>
      </c>
      <c r="CP93" s="29" t="s">
        <v>107</v>
      </c>
      <c r="CQ93" s="29" t="s">
        <v>107</v>
      </c>
      <c r="CR93" s="29" t="s">
        <v>107</v>
      </c>
      <c r="CS93" s="29" t="s">
        <v>107</v>
      </c>
      <c r="CT93" s="29" t="s">
        <v>107</v>
      </c>
      <c r="CU93" s="29" t="s">
        <v>107</v>
      </c>
      <c r="CV93" s="29" t="s">
        <v>107</v>
      </c>
      <c r="CW93" s="29" t="s">
        <v>107</v>
      </c>
      <c r="CX93" s="29" t="s">
        <v>107</v>
      </c>
      <c r="CY93" s="29" t="s">
        <v>107</v>
      </c>
      <c r="CZ93" s="29" t="s">
        <v>107</v>
      </c>
      <c r="DA93" s="29" t="s">
        <v>107</v>
      </c>
      <c r="DB93" s="29" t="s">
        <v>107</v>
      </c>
      <c r="DC93" s="29" t="s">
        <v>107</v>
      </c>
      <c r="DD93" s="332">
        <v>3626855</v>
      </c>
      <c r="DE93" s="43">
        <v>1</v>
      </c>
      <c r="DF93" s="390">
        <v>1</v>
      </c>
      <c r="DG93" s="310"/>
      <c r="DH93" s="203"/>
      <c r="DI93" s="279" t="str" cm="1">
        <f t="array" ref="DI93">+IF(AND(C93&lt;&gt;"Vehículos Eléctricos",C93&lt;&gt;"Vehículos Híbridos",AD93="PERCENTIL 50"),
     IF(VLOOKUP(_xlfn.TEXTJOIN("_",FALSE,C93:E93),BD_Perc!$A:$P,_xlfn.IFS(BD!AE93="Intervalo de precio 1",12,BD!AE93="Intervalo de precio 2",13),FALSE)&lt;=1,
     VLOOKUP(_xlfn.TEXTJOIN("_",FALSE,C93:E93),BD_Perc!$A:$P,16,FALSE),"Ok P50"),
     "Ok P30/70 ó Híbrido/Eléctrico")</f>
        <v>Ok P30/70 ó Híbrido/Eléctrico</v>
      </c>
      <c r="DJ93" s="279" t="str">
        <f t="shared" si="7"/>
        <v>Vehículos Convencionales_Automóviles_Sedán</v>
      </c>
      <c r="DK93" s="331">
        <f t="shared" si="11"/>
        <v>73500000</v>
      </c>
      <c r="DL93" s="326"/>
    </row>
    <row r="94" spans="1:116" ht="25.5">
      <c r="A94" s="28">
        <v>89</v>
      </c>
      <c r="B94" s="29" t="s">
        <v>266</v>
      </c>
      <c r="C94" s="29" t="s">
        <v>0</v>
      </c>
      <c r="D94" s="29" t="s">
        <v>105</v>
      </c>
      <c r="E94" s="42" t="s">
        <v>106</v>
      </c>
      <c r="F94" s="42" t="s">
        <v>107</v>
      </c>
      <c r="G94" s="30" t="s">
        <v>286</v>
      </c>
      <c r="H94" s="42" t="s">
        <v>147</v>
      </c>
      <c r="I94" s="28">
        <v>8001208</v>
      </c>
      <c r="J94" s="28" t="s">
        <v>287</v>
      </c>
      <c r="K94" s="31" t="s">
        <v>127</v>
      </c>
      <c r="L94" s="32">
        <v>111</v>
      </c>
      <c r="M94" s="33" t="s">
        <v>107</v>
      </c>
      <c r="N94" s="34">
        <v>78100000</v>
      </c>
      <c r="O94" s="34">
        <f>+IFERROR(VLOOKUP(I94,Precio_Fasecolda!A:C,3,FALSE),IFERROR(VLOOKUP(I94,Precio_Fasecolda!B:C,2,FALSE),N94))</f>
        <v>78100000</v>
      </c>
      <c r="P94" s="34">
        <f t="shared" si="8"/>
        <v>0</v>
      </c>
      <c r="Q94" s="33" t="s">
        <v>107</v>
      </c>
      <c r="R94" s="28" t="s">
        <v>2415</v>
      </c>
      <c r="S94" s="28" t="s">
        <v>112</v>
      </c>
      <c r="T94" s="28" t="s">
        <v>107</v>
      </c>
      <c r="U94" s="28" t="s">
        <v>107</v>
      </c>
      <c r="V94" s="42" t="s">
        <v>107</v>
      </c>
      <c r="W94" s="28" t="s">
        <v>107</v>
      </c>
      <c r="X94" s="28" t="s">
        <v>107</v>
      </c>
      <c r="Y94" s="28" t="str">
        <f t="shared" si="9"/>
        <v>N.A.</v>
      </c>
      <c r="Z94" s="292">
        <f t="shared" si="6"/>
        <v>78100000</v>
      </c>
      <c r="AA94" s="28" cm="1">
        <f t="array" aca="1" ref="AA94" ca="1">_xlfn.IFS(DK94&lt;$DK$4,1,AND(DK94&gt;=$DK$4,DK94&lt;=$AA$4),2,DK94&gt;$AA$4,3)</f>
        <v>2</v>
      </c>
      <c r="AB94" s="28" t="s">
        <v>2335</v>
      </c>
      <c r="AC94" s="28" t="str" cm="1">
        <f t="array" ref="AC94">IF(AB94="PERCENTIL 30","",_xlfn.IFS(DK94&lt;$AC$4,1,DK94&gt;$AC$4,2))</f>
        <v/>
      </c>
      <c r="AD94" s="28" t="str">
        <f>+IFERROR(VLOOKUP(_xlfn.TEXTJOIN("_", FALSE, C94:E94), BD_Perc!$A:$O, 15, FALSE),"Segmentación no encontrada o vehículo inactivo")</f>
        <v>PERCENTIL 30-70</v>
      </c>
      <c r="AE94" s="28" t="str" cm="1">
        <f t="array" ref="AE94">_xlfn.IFS(
    AD94 = "PERCENTIL 50",
    _xlfn.IFS(
        BD!DK94 &lt; VLOOKUP(_xlfn.TEXTJOIN("_", FALSE, C94:E94), BD_Perc!$A:$O, 11, FALSE), "Intervalo de precio 1",
        BD!DK94 &gt;= VLOOKUP(_xlfn.TEXTJOIN("_", FALSE, C94:E94), BD_Perc!$A:$O, 11, FALSE), "Intervalo de precio 2"
    ),
    AD94 = "PERCENTIL 30-70",
    _xlfn.IFS(
        BD!DK94 &lt; VLOOKUP(_xlfn.TEXTJOIN("_", FALSE, C94:E94), BD_Perc!$A:$O, 6, FALSE), "Intervalo de precio 1",
        BD!DK94 &lt; VLOOKUP(_xlfn.TEXTJOIN("_", FALSE, C94:E94), BD_Perc!$A:$O, 7, FALSE), "Intervalo de precio 2",
        BD!DK94 &gt;= VLOOKUP(_xlfn.TEXTJOIN("_", FALSE, C94:E94), BD_Perc!$A:$O, 7, FALSE), "Intervalo de precio 3"
    ),
    AD94="Segmentación no encontrada o vehículo inactivo","Segmentación no encontrada o vehículo inactivo"
)</f>
        <v>Intervalo de precio 3</v>
      </c>
      <c r="AF94" s="35" t="s">
        <v>2414</v>
      </c>
      <c r="AG94" s="35" t="b">
        <f t="shared" si="10"/>
        <v>1</v>
      </c>
      <c r="AH94" s="207">
        <v>0</v>
      </c>
      <c r="AI94" s="207">
        <v>0.01</v>
      </c>
      <c r="AJ94" s="207">
        <v>1.4999999999999999E-2</v>
      </c>
      <c r="AK94" s="207">
        <v>0.02</v>
      </c>
      <c r="AL94" s="207">
        <v>2.5000000000000001E-2</v>
      </c>
      <c r="AM94" s="207">
        <v>0.03</v>
      </c>
      <c r="AN94" s="28" t="s">
        <v>113</v>
      </c>
      <c r="AO94" s="28" t="s">
        <v>113</v>
      </c>
      <c r="AP94" s="28" t="s">
        <v>113</v>
      </c>
      <c r="AQ94" s="47">
        <v>1</v>
      </c>
      <c r="AR94" s="38">
        <v>8689479</v>
      </c>
      <c r="AS94" s="38">
        <v>589650</v>
      </c>
      <c r="AT94" s="38">
        <v>457030</v>
      </c>
      <c r="AU94" s="38">
        <v>0</v>
      </c>
      <c r="AV94" s="38">
        <v>0</v>
      </c>
      <c r="AW94" s="38">
        <v>9467039</v>
      </c>
      <c r="AX94" s="38" t="s">
        <v>107</v>
      </c>
      <c r="AY94" s="38">
        <v>620255</v>
      </c>
      <c r="AZ94" s="38">
        <v>310127</v>
      </c>
      <c r="BA94" s="38">
        <v>0</v>
      </c>
      <c r="BB94" s="38">
        <v>0</v>
      </c>
      <c r="BC94" s="38">
        <v>0</v>
      </c>
      <c r="BD94" s="38">
        <v>0</v>
      </c>
      <c r="BE94" s="38">
        <v>0</v>
      </c>
      <c r="BF94" s="38">
        <v>0</v>
      </c>
      <c r="BG94" s="38">
        <v>2159464</v>
      </c>
      <c r="BH94" s="38" t="s">
        <v>107</v>
      </c>
      <c r="BI94" s="38">
        <v>636577</v>
      </c>
      <c r="BJ94" s="38">
        <v>848769</v>
      </c>
      <c r="BK94" s="38" t="s">
        <v>107</v>
      </c>
      <c r="BL94" s="38">
        <v>1003832</v>
      </c>
      <c r="BM94" s="38">
        <v>179547</v>
      </c>
      <c r="BN94" s="38" t="s">
        <v>107</v>
      </c>
      <c r="BO94" s="38" t="s">
        <v>107</v>
      </c>
      <c r="BP94" s="38">
        <v>3884750</v>
      </c>
      <c r="BQ94" s="38">
        <v>114258</v>
      </c>
      <c r="BR94" s="38">
        <v>2358599</v>
      </c>
      <c r="BS94" s="38">
        <v>1550636</v>
      </c>
      <c r="BT94" s="38">
        <v>0</v>
      </c>
      <c r="BU94" s="38">
        <v>0</v>
      </c>
      <c r="BV94" s="38" t="s">
        <v>107</v>
      </c>
      <c r="BW94" s="38">
        <v>9589457</v>
      </c>
      <c r="BX94" s="38">
        <v>212192</v>
      </c>
      <c r="BY94" s="38" t="s">
        <v>107</v>
      </c>
      <c r="BZ94" s="38" t="s">
        <v>107</v>
      </c>
      <c r="CA94" s="38" t="s">
        <v>107</v>
      </c>
      <c r="CB94" s="38">
        <v>783479</v>
      </c>
      <c r="CC94" s="330">
        <v>0</v>
      </c>
      <c r="CD94" s="38">
        <v>0</v>
      </c>
      <c r="CE94" s="38" t="s">
        <v>107</v>
      </c>
      <c r="CF94" s="38" t="s">
        <v>107</v>
      </c>
      <c r="CG94" s="38" t="s">
        <v>107</v>
      </c>
      <c r="CH94" s="42" t="s">
        <v>113</v>
      </c>
      <c r="CI94" s="42" t="s">
        <v>113</v>
      </c>
      <c r="CJ94" s="42" t="s">
        <v>113</v>
      </c>
      <c r="CK94" s="42" t="s">
        <v>114</v>
      </c>
      <c r="CL94" s="42" t="s">
        <v>113</v>
      </c>
      <c r="CM94" s="42" t="s">
        <v>114</v>
      </c>
      <c r="CN94" s="42" t="s">
        <v>114</v>
      </c>
      <c r="CO94" s="42" t="s">
        <v>107</v>
      </c>
      <c r="CP94" s="29" t="s">
        <v>107</v>
      </c>
      <c r="CQ94" s="29" t="s">
        <v>107</v>
      </c>
      <c r="CR94" s="29" t="s">
        <v>107</v>
      </c>
      <c r="CS94" s="29" t="s">
        <v>107</v>
      </c>
      <c r="CT94" s="29" t="s">
        <v>107</v>
      </c>
      <c r="CU94" s="29" t="s">
        <v>107</v>
      </c>
      <c r="CV94" s="29" t="s">
        <v>107</v>
      </c>
      <c r="CW94" s="29" t="s">
        <v>107</v>
      </c>
      <c r="CX94" s="29" t="s">
        <v>107</v>
      </c>
      <c r="CY94" s="29" t="s">
        <v>107</v>
      </c>
      <c r="CZ94" s="29" t="s">
        <v>107</v>
      </c>
      <c r="DA94" s="29" t="s">
        <v>107</v>
      </c>
      <c r="DB94" s="29" t="s">
        <v>107</v>
      </c>
      <c r="DC94" s="29" t="s">
        <v>107</v>
      </c>
      <c r="DD94" s="332">
        <v>3626855</v>
      </c>
      <c r="DE94" s="43">
        <v>1</v>
      </c>
      <c r="DF94" s="390">
        <v>1</v>
      </c>
      <c r="DG94" s="310"/>
      <c r="DH94" s="203"/>
      <c r="DI94" s="279" t="str" cm="1">
        <f t="array" ref="DI94">+IF(AND(C94&lt;&gt;"Vehículos Eléctricos",C94&lt;&gt;"Vehículos Híbridos",AD94="PERCENTIL 50"),
     IF(VLOOKUP(_xlfn.TEXTJOIN("_",FALSE,C94:E94),BD_Perc!$A:$P,_xlfn.IFS(BD!AE94="Intervalo de precio 1",12,BD!AE94="Intervalo de precio 2",13),FALSE)&lt;=1,
     VLOOKUP(_xlfn.TEXTJOIN("_",FALSE,C94:E94),BD_Perc!$A:$P,16,FALSE),"Ok P50"),
     "Ok P30/70 ó Híbrido/Eléctrico")</f>
        <v>Ok P30/70 ó Híbrido/Eléctrico</v>
      </c>
      <c r="DJ94" s="279" t="str">
        <f t="shared" si="7"/>
        <v>Vehículos Convencionales_Automóviles_Hatchback</v>
      </c>
      <c r="DK94" s="331">
        <f t="shared" si="11"/>
        <v>78100000</v>
      </c>
      <c r="DL94" s="326"/>
    </row>
    <row r="95" spans="1:116" ht="25.5">
      <c r="A95" s="28">
        <v>90</v>
      </c>
      <c r="B95" s="29" t="s">
        <v>266</v>
      </c>
      <c r="C95" s="29" t="s">
        <v>0</v>
      </c>
      <c r="D95" s="29" t="s">
        <v>105</v>
      </c>
      <c r="E95" s="42" t="s">
        <v>106</v>
      </c>
      <c r="F95" s="42" t="s">
        <v>107</v>
      </c>
      <c r="G95" s="30" t="s">
        <v>288</v>
      </c>
      <c r="H95" s="42" t="s">
        <v>147</v>
      </c>
      <c r="I95" s="28">
        <v>8001211</v>
      </c>
      <c r="J95" s="28" t="s">
        <v>289</v>
      </c>
      <c r="K95" s="31" t="s">
        <v>127</v>
      </c>
      <c r="L95" s="32">
        <v>111</v>
      </c>
      <c r="M95" s="33" t="s">
        <v>107</v>
      </c>
      <c r="N95" s="34">
        <v>86600000</v>
      </c>
      <c r="O95" s="34">
        <f>+IFERROR(VLOOKUP(I95,Precio_Fasecolda!A:C,3,FALSE),IFERROR(VLOOKUP(I95,Precio_Fasecolda!B:C,2,FALSE),N95))</f>
        <v>86600000</v>
      </c>
      <c r="P95" s="34">
        <f t="shared" si="8"/>
        <v>0</v>
      </c>
      <c r="Q95" s="33" t="s">
        <v>107</v>
      </c>
      <c r="R95" s="28" t="s">
        <v>130</v>
      </c>
      <c r="S95" s="28" t="s">
        <v>112</v>
      </c>
      <c r="T95" s="28" t="s">
        <v>107</v>
      </c>
      <c r="U95" s="28" t="s">
        <v>107</v>
      </c>
      <c r="V95" s="42" t="s">
        <v>107</v>
      </c>
      <c r="W95" s="28" t="s">
        <v>107</v>
      </c>
      <c r="X95" s="28" t="s">
        <v>107</v>
      </c>
      <c r="Y95" s="28" t="str">
        <f t="shared" si="9"/>
        <v>N.A.</v>
      </c>
      <c r="Z95" s="292">
        <f t="shared" si="6"/>
        <v>86600000</v>
      </c>
      <c r="AA95" s="28" cm="1">
        <f t="array" aca="1" ref="AA95" ca="1">_xlfn.IFS(DK95&lt;$DK$4,1,AND(DK95&gt;=$DK$4,DK95&lt;=$AA$4),2,DK95&gt;$AA$4,3)</f>
        <v>2</v>
      </c>
      <c r="AB95" s="28" t="s">
        <v>2335</v>
      </c>
      <c r="AC95" s="28" t="str" cm="1">
        <f t="array" ref="AC95">IF(AB95="PERCENTIL 30","",_xlfn.IFS(DK95&lt;$AC$4,1,DK95&gt;$AC$4,2))</f>
        <v/>
      </c>
      <c r="AD95" s="28" t="str">
        <f>+IFERROR(VLOOKUP(_xlfn.TEXTJOIN("_", FALSE, C95:E95), BD_Perc!$A:$O, 15, FALSE),"Segmentación no encontrada o vehículo inactivo")</f>
        <v>PERCENTIL 30-70</v>
      </c>
      <c r="AE95" s="28" t="str" cm="1">
        <f t="array" ref="AE95">_xlfn.IFS(
    AD95 = "PERCENTIL 50",
    _xlfn.IFS(
        BD!DK95 &lt; VLOOKUP(_xlfn.TEXTJOIN("_", FALSE, C95:E95), BD_Perc!$A:$O, 11, FALSE), "Intervalo de precio 1",
        BD!DK95 &gt;= VLOOKUP(_xlfn.TEXTJOIN("_", FALSE, C95:E95), BD_Perc!$A:$O, 11, FALSE), "Intervalo de precio 2"
    ),
    AD95 = "PERCENTIL 30-70",
    _xlfn.IFS(
        BD!DK95 &lt; VLOOKUP(_xlfn.TEXTJOIN("_", FALSE, C95:E95), BD_Perc!$A:$O, 6, FALSE), "Intervalo de precio 1",
        BD!DK95 &lt; VLOOKUP(_xlfn.TEXTJOIN("_", FALSE, C95:E95), BD_Perc!$A:$O, 7, FALSE), "Intervalo de precio 2",
        BD!DK95 &gt;= VLOOKUP(_xlfn.TEXTJOIN("_", FALSE, C95:E95), BD_Perc!$A:$O, 7, FALSE), "Intervalo de precio 3"
    ),
    AD95="Segmentación no encontrada o vehículo inactivo","Segmentación no encontrada o vehículo inactivo"
)</f>
        <v>Intervalo de precio 3</v>
      </c>
      <c r="AF95" s="35" t="s">
        <v>2414</v>
      </c>
      <c r="AG95" s="35" t="b">
        <f t="shared" si="10"/>
        <v>1</v>
      </c>
      <c r="AH95" s="207">
        <v>0</v>
      </c>
      <c r="AI95" s="207">
        <v>0.01</v>
      </c>
      <c r="AJ95" s="207">
        <v>1.4999999999999999E-2</v>
      </c>
      <c r="AK95" s="207">
        <v>0.02</v>
      </c>
      <c r="AL95" s="207">
        <v>2.5000000000000001E-2</v>
      </c>
      <c r="AM95" s="207">
        <v>0.03</v>
      </c>
      <c r="AN95" s="28" t="s">
        <v>113</v>
      </c>
      <c r="AO95" s="28" t="s">
        <v>113</v>
      </c>
      <c r="AP95" s="28" t="s">
        <v>113</v>
      </c>
      <c r="AQ95" s="47">
        <v>1</v>
      </c>
      <c r="AR95" s="38">
        <v>8689479</v>
      </c>
      <c r="AS95" s="38">
        <v>589650</v>
      </c>
      <c r="AT95" s="38">
        <v>457030</v>
      </c>
      <c r="AU95" s="38">
        <v>0</v>
      </c>
      <c r="AV95" s="38">
        <v>0</v>
      </c>
      <c r="AW95" s="38">
        <v>9467039</v>
      </c>
      <c r="AX95" s="38" t="s">
        <v>107</v>
      </c>
      <c r="AY95" s="38">
        <v>620255</v>
      </c>
      <c r="AZ95" s="38">
        <v>310127</v>
      </c>
      <c r="BA95" s="38">
        <v>0</v>
      </c>
      <c r="BB95" s="38">
        <v>0</v>
      </c>
      <c r="BC95" s="38">
        <v>0</v>
      </c>
      <c r="BD95" s="38">
        <v>0</v>
      </c>
      <c r="BE95" s="38">
        <v>0</v>
      </c>
      <c r="BF95" s="38">
        <v>0</v>
      </c>
      <c r="BG95" s="38">
        <v>2159464</v>
      </c>
      <c r="BH95" s="38" t="s">
        <v>107</v>
      </c>
      <c r="BI95" s="38">
        <v>636577</v>
      </c>
      <c r="BJ95" s="38">
        <v>848769</v>
      </c>
      <c r="BK95" s="38" t="s">
        <v>107</v>
      </c>
      <c r="BL95" s="38">
        <v>1003832</v>
      </c>
      <c r="BM95" s="38">
        <v>179547</v>
      </c>
      <c r="BN95" s="38" t="s">
        <v>107</v>
      </c>
      <c r="BO95" s="38" t="s">
        <v>107</v>
      </c>
      <c r="BP95" s="38">
        <v>3884750</v>
      </c>
      <c r="BQ95" s="38">
        <v>114258</v>
      </c>
      <c r="BR95" s="38">
        <v>2358599</v>
      </c>
      <c r="BS95" s="38">
        <v>1550636</v>
      </c>
      <c r="BT95" s="38">
        <v>0</v>
      </c>
      <c r="BU95" s="38">
        <v>0</v>
      </c>
      <c r="BV95" s="38" t="s">
        <v>107</v>
      </c>
      <c r="BW95" s="38">
        <v>9589457</v>
      </c>
      <c r="BX95" s="38">
        <v>212192</v>
      </c>
      <c r="BY95" s="38" t="s">
        <v>107</v>
      </c>
      <c r="BZ95" s="38" t="s">
        <v>107</v>
      </c>
      <c r="CA95" s="38" t="s">
        <v>107</v>
      </c>
      <c r="CB95" s="38">
        <v>783479</v>
      </c>
      <c r="CC95" s="330">
        <v>0</v>
      </c>
      <c r="CD95" s="38">
        <v>0</v>
      </c>
      <c r="CE95" s="38" t="s">
        <v>107</v>
      </c>
      <c r="CF95" s="38" t="s">
        <v>107</v>
      </c>
      <c r="CG95" s="38" t="s">
        <v>107</v>
      </c>
      <c r="CH95" s="42" t="s">
        <v>113</v>
      </c>
      <c r="CI95" s="42" t="s">
        <v>113</v>
      </c>
      <c r="CJ95" s="42" t="s">
        <v>113</v>
      </c>
      <c r="CK95" s="42" t="s">
        <v>114</v>
      </c>
      <c r="CL95" s="42" t="s">
        <v>113</v>
      </c>
      <c r="CM95" s="42" t="s">
        <v>114</v>
      </c>
      <c r="CN95" s="42" t="s">
        <v>114</v>
      </c>
      <c r="CO95" s="42" t="s">
        <v>107</v>
      </c>
      <c r="CP95" s="29" t="s">
        <v>107</v>
      </c>
      <c r="CQ95" s="29" t="s">
        <v>107</v>
      </c>
      <c r="CR95" s="29" t="s">
        <v>107</v>
      </c>
      <c r="CS95" s="29" t="s">
        <v>107</v>
      </c>
      <c r="CT95" s="29" t="s">
        <v>107</v>
      </c>
      <c r="CU95" s="29" t="s">
        <v>107</v>
      </c>
      <c r="CV95" s="29" t="s">
        <v>107</v>
      </c>
      <c r="CW95" s="29" t="s">
        <v>107</v>
      </c>
      <c r="CX95" s="29" t="s">
        <v>107</v>
      </c>
      <c r="CY95" s="29" t="s">
        <v>107</v>
      </c>
      <c r="CZ95" s="29" t="s">
        <v>107</v>
      </c>
      <c r="DA95" s="29" t="s">
        <v>107</v>
      </c>
      <c r="DB95" s="29" t="s">
        <v>107</v>
      </c>
      <c r="DC95" s="29" t="s">
        <v>107</v>
      </c>
      <c r="DD95" s="332">
        <v>3626855</v>
      </c>
      <c r="DE95" s="43">
        <v>1</v>
      </c>
      <c r="DF95" s="390">
        <v>1</v>
      </c>
      <c r="DG95" s="310"/>
      <c r="DH95" s="203"/>
      <c r="DI95" s="279" t="str" cm="1">
        <f t="array" ref="DI95">+IF(AND(C95&lt;&gt;"Vehículos Eléctricos",C95&lt;&gt;"Vehículos Híbridos",AD95="PERCENTIL 50"),
     IF(VLOOKUP(_xlfn.TEXTJOIN("_",FALSE,C95:E95),BD_Perc!$A:$P,_xlfn.IFS(BD!AE95="Intervalo de precio 1",12,BD!AE95="Intervalo de precio 2",13),FALSE)&lt;=1,
     VLOOKUP(_xlfn.TEXTJOIN("_",FALSE,C95:E95),BD_Perc!$A:$P,16,FALSE),"Ok P50"),
     "Ok P30/70 ó Híbrido/Eléctrico")</f>
        <v>Ok P30/70 ó Híbrido/Eléctrico</v>
      </c>
      <c r="DJ95" s="279" t="str">
        <f t="shared" si="7"/>
        <v>Vehículos Convencionales_Automóviles_Hatchback</v>
      </c>
      <c r="DK95" s="331">
        <f t="shared" si="11"/>
        <v>86600000</v>
      </c>
      <c r="DL95" s="326"/>
    </row>
    <row r="96" spans="1:116" ht="25.5">
      <c r="A96" s="28">
        <v>91</v>
      </c>
      <c r="B96" s="29" t="s">
        <v>266</v>
      </c>
      <c r="C96" s="29" t="s">
        <v>0</v>
      </c>
      <c r="D96" s="29" t="s">
        <v>105</v>
      </c>
      <c r="E96" s="42" t="s">
        <v>106</v>
      </c>
      <c r="F96" s="42" t="s">
        <v>107</v>
      </c>
      <c r="G96" s="30" t="s">
        <v>290</v>
      </c>
      <c r="H96" s="42" t="s">
        <v>291</v>
      </c>
      <c r="I96" s="28">
        <v>9201252</v>
      </c>
      <c r="J96" s="28" t="s">
        <v>292</v>
      </c>
      <c r="K96" s="31" t="s">
        <v>111</v>
      </c>
      <c r="L96" s="32">
        <v>99</v>
      </c>
      <c r="M96" s="33" t="s">
        <v>107</v>
      </c>
      <c r="N96" s="34">
        <v>68700000</v>
      </c>
      <c r="O96" s="34">
        <f>+IFERROR(VLOOKUP(I96,Precio_Fasecolda!A:C,3,FALSE),IFERROR(VLOOKUP(I96,Precio_Fasecolda!B:C,2,FALSE),N96))</f>
        <v>68700000</v>
      </c>
      <c r="P96" s="34">
        <f t="shared" si="8"/>
        <v>0</v>
      </c>
      <c r="Q96" s="33" t="s">
        <v>107</v>
      </c>
      <c r="R96" s="28" t="s">
        <v>2415</v>
      </c>
      <c r="S96" s="28" t="s">
        <v>112</v>
      </c>
      <c r="T96" s="28" t="s">
        <v>107</v>
      </c>
      <c r="U96" s="28" t="s">
        <v>107</v>
      </c>
      <c r="V96" s="42" t="s">
        <v>107</v>
      </c>
      <c r="W96" s="28" t="s">
        <v>107</v>
      </c>
      <c r="X96" s="28" t="s">
        <v>107</v>
      </c>
      <c r="Y96" s="28" t="str">
        <f t="shared" si="9"/>
        <v>N.A.</v>
      </c>
      <c r="Z96" s="292">
        <f t="shared" si="6"/>
        <v>63204000</v>
      </c>
      <c r="AA96" s="28" cm="1">
        <f t="array" aca="1" ref="AA96" ca="1">_xlfn.IFS(DK96&lt;$DK$4,1,AND(DK96&gt;=$DK$4,DK96&lt;=$AA$4),2,DK96&gt;$AA$4,3)</f>
        <v>2</v>
      </c>
      <c r="AB96" s="28" t="s">
        <v>2335</v>
      </c>
      <c r="AC96" s="28" t="str" cm="1">
        <f t="array" ref="AC96">IF(AB96="PERCENTIL 30","",_xlfn.IFS(DK96&lt;$AC$4,1,DK96&gt;$AC$4,2))</f>
        <v/>
      </c>
      <c r="AD96" s="28" t="str">
        <f>+IFERROR(VLOOKUP(_xlfn.TEXTJOIN("_", FALSE, C96:E96), BD_Perc!$A:$O, 15, FALSE),"Segmentación no encontrada o vehículo inactivo")</f>
        <v>PERCENTIL 30-70</v>
      </c>
      <c r="AE96" s="28" t="str" cm="1">
        <f t="array" ref="AE96">_xlfn.IFS(
    AD96 = "PERCENTIL 50",
    _xlfn.IFS(
        BD!DK96 &lt; VLOOKUP(_xlfn.TEXTJOIN("_", FALSE, C96:E96), BD_Perc!$A:$O, 11, FALSE), "Intervalo de precio 1",
        BD!DK96 &gt;= VLOOKUP(_xlfn.TEXTJOIN("_", FALSE, C96:E96), BD_Perc!$A:$O, 11, FALSE), "Intervalo de precio 2"
    ),
    AD96 = "PERCENTIL 30-70",
    _xlfn.IFS(
        BD!DK96 &lt; VLOOKUP(_xlfn.TEXTJOIN("_", FALSE, C96:E96), BD_Perc!$A:$O, 6, FALSE), "Intervalo de precio 1",
        BD!DK96 &lt; VLOOKUP(_xlfn.TEXTJOIN("_", FALSE, C96:E96), BD_Perc!$A:$O, 7, FALSE), "Intervalo de precio 2",
        BD!DK96 &gt;= VLOOKUP(_xlfn.TEXTJOIN("_", FALSE, C96:E96), BD_Perc!$A:$O, 7, FALSE), "Intervalo de precio 3"
    ),
    AD96="Segmentación no encontrada o vehículo inactivo","Segmentación no encontrada o vehículo inactivo"
)</f>
        <v>Intervalo de precio 2</v>
      </c>
      <c r="AF96" s="35" t="s">
        <v>2413</v>
      </c>
      <c r="AG96" s="35" t="b">
        <f t="shared" si="10"/>
        <v>1</v>
      </c>
      <c r="AH96" s="207">
        <v>0.08</v>
      </c>
      <c r="AI96" s="207">
        <v>0.08</v>
      </c>
      <c r="AJ96" s="207">
        <v>0.08</v>
      </c>
      <c r="AK96" s="207">
        <v>0.08</v>
      </c>
      <c r="AL96" s="207">
        <v>0.08</v>
      </c>
      <c r="AM96" s="207">
        <v>0.08</v>
      </c>
      <c r="AN96" s="28" t="s">
        <v>113</v>
      </c>
      <c r="AO96" s="28" t="s">
        <v>113</v>
      </c>
      <c r="AP96" s="28" t="s">
        <v>113</v>
      </c>
      <c r="AQ96" s="47">
        <v>1</v>
      </c>
      <c r="AR96" s="38">
        <v>8689479</v>
      </c>
      <c r="AS96" s="38">
        <v>589650</v>
      </c>
      <c r="AT96" s="38" t="s">
        <v>107</v>
      </c>
      <c r="AU96" s="38">
        <v>0</v>
      </c>
      <c r="AV96" s="38">
        <v>0</v>
      </c>
      <c r="AW96" s="38">
        <v>9467039</v>
      </c>
      <c r="AX96" s="38" t="s">
        <v>107</v>
      </c>
      <c r="AY96" s="38" t="s">
        <v>107</v>
      </c>
      <c r="AZ96" s="38">
        <v>310127</v>
      </c>
      <c r="BA96" s="38">
        <v>0</v>
      </c>
      <c r="BB96" s="38">
        <v>0</v>
      </c>
      <c r="BC96" s="38">
        <v>0</v>
      </c>
      <c r="BD96" s="38">
        <v>0</v>
      </c>
      <c r="BE96" s="38">
        <v>0</v>
      </c>
      <c r="BF96" s="38">
        <v>0</v>
      </c>
      <c r="BG96" s="38" t="s">
        <v>107</v>
      </c>
      <c r="BH96" s="38" t="s">
        <v>107</v>
      </c>
      <c r="BI96" s="38">
        <v>636577</v>
      </c>
      <c r="BJ96" s="38">
        <v>848769</v>
      </c>
      <c r="BK96" s="38" t="s">
        <v>107</v>
      </c>
      <c r="BL96" s="38" t="s">
        <v>107</v>
      </c>
      <c r="BM96" s="38">
        <v>179547</v>
      </c>
      <c r="BN96" s="38" t="s">
        <v>107</v>
      </c>
      <c r="BO96" s="38">
        <v>1387411</v>
      </c>
      <c r="BP96" s="38">
        <v>3884750</v>
      </c>
      <c r="BQ96" s="38">
        <v>114258</v>
      </c>
      <c r="BR96" s="38">
        <v>2358599</v>
      </c>
      <c r="BS96" s="38">
        <v>3922350</v>
      </c>
      <c r="BT96" s="38">
        <v>0</v>
      </c>
      <c r="BU96" s="38">
        <v>0</v>
      </c>
      <c r="BV96" s="38" t="s">
        <v>107</v>
      </c>
      <c r="BW96" s="38">
        <v>9589457</v>
      </c>
      <c r="BX96" s="38">
        <v>212192</v>
      </c>
      <c r="BY96" s="38" t="s">
        <v>107</v>
      </c>
      <c r="BZ96" s="38" t="s">
        <v>107</v>
      </c>
      <c r="CA96" s="38" t="s">
        <v>107</v>
      </c>
      <c r="CB96" s="38">
        <v>783479</v>
      </c>
      <c r="CC96" s="330">
        <v>0</v>
      </c>
      <c r="CD96" s="38">
        <v>0</v>
      </c>
      <c r="CE96" s="38" t="s">
        <v>107</v>
      </c>
      <c r="CF96" s="38" t="s">
        <v>107</v>
      </c>
      <c r="CG96" s="38" t="s">
        <v>107</v>
      </c>
      <c r="CH96" s="42" t="s">
        <v>114</v>
      </c>
      <c r="CI96" s="42" t="s">
        <v>114</v>
      </c>
      <c r="CJ96" s="42" t="s">
        <v>114</v>
      </c>
      <c r="CK96" s="42" t="s">
        <v>114</v>
      </c>
      <c r="CL96" s="42" t="s">
        <v>114</v>
      </c>
      <c r="CM96" s="42" t="s">
        <v>114</v>
      </c>
      <c r="CN96" s="42" t="s">
        <v>114</v>
      </c>
      <c r="CO96" s="42" t="s">
        <v>107</v>
      </c>
      <c r="CP96" s="29" t="s">
        <v>107</v>
      </c>
      <c r="CQ96" s="29" t="s">
        <v>107</v>
      </c>
      <c r="CR96" s="29" t="s">
        <v>107</v>
      </c>
      <c r="CS96" s="29" t="s">
        <v>107</v>
      </c>
      <c r="CT96" s="29" t="s">
        <v>107</v>
      </c>
      <c r="CU96" s="29" t="s">
        <v>107</v>
      </c>
      <c r="CV96" s="29" t="s">
        <v>107</v>
      </c>
      <c r="CW96" s="29" t="s">
        <v>107</v>
      </c>
      <c r="CX96" s="29" t="s">
        <v>107</v>
      </c>
      <c r="CY96" s="29" t="s">
        <v>107</v>
      </c>
      <c r="CZ96" s="29" t="s">
        <v>107</v>
      </c>
      <c r="DA96" s="29" t="s">
        <v>107</v>
      </c>
      <c r="DB96" s="29" t="s">
        <v>107</v>
      </c>
      <c r="DC96" s="29" t="s">
        <v>107</v>
      </c>
      <c r="DD96" s="332">
        <v>9679231</v>
      </c>
      <c r="DE96" s="43">
        <v>1</v>
      </c>
      <c r="DF96" s="390">
        <v>1</v>
      </c>
      <c r="DG96" s="310"/>
      <c r="DH96" s="203"/>
      <c r="DI96" s="279" t="str" cm="1">
        <f t="array" ref="DI96">+IF(AND(C96&lt;&gt;"Vehículos Eléctricos",C96&lt;&gt;"Vehículos Híbridos",AD96="PERCENTIL 50"),
     IF(VLOOKUP(_xlfn.TEXTJOIN("_",FALSE,C96:E96),BD_Perc!$A:$P,_xlfn.IFS(BD!AE96="Intervalo de precio 1",12,BD!AE96="Intervalo de precio 2",13),FALSE)&lt;=1,
     VLOOKUP(_xlfn.TEXTJOIN("_",FALSE,C96:E96),BD_Perc!$A:$P,16,FALSE),"Ok P50"),
     "Ok P30/70 ó Híbrido/Eléctrico")</f>
        <v>Ok P30/70 ó Híbrido/Eléctrico</v>
      </c>
      <c r="DJ96" s="279" t="str">
        <f t="shared" si="7"/>
        <v>Vehículos Convencionales_Automóviles_Hatchback</v>
      </c>
      <c r="DK96" s="331">
        <f t="shared" si="11"/>
        <v>63204000</v>
      </c>
      <c r="DL96" s="326"/>
    </row>
    <row r="97" spans="1:116" ht="25.5">
      <c r="A97" s="28">
        <v>92</v>
      </c>
      <c r="B97" s="29" t="s">
        <v>266</v>
      </c>
      <c r="C97" s="29" t="s">
        <v>0</v>
      </c>
      <c r="D97" s="29" t="s">
        <v>105</v>
      </c>
      <c r="E97" s="42" t="s">
        <v>106</v>
      </c>
      <c r="F97" s="42" t="s">
        <v>107</v>
      </c>
      <c r="G97" s="30" t="s">
        <v>293</v>
      </c>
      <c r="H97" s="42" t="s">
        <v>291</v>
      </c>
      <c r="I97" s="28">
        <v>9201263</v>
      </c>
      <c r="J97" s="28" t="s">
        <v>294</v>
      </c>
      <c r="K97" s="31" t="s">
        <v>111</v>
      </c>
      <c r="L97" s="32">
        <v>99</v>
      </c>
      <c r="M97" s="33" t="s">
        <v>107</v>
      </c>
      <c r="N97" s="34">
        <v>58500000</v>
      </c>
      <c r="O97" s="34">
        <f>+IFERROR(VLOOKUP(I97,Precio_Fasecolda!A:C,3,FALSE),IFERROR(VLOOKUP(I97,Precio_Fasecolda!B:C,2,FALSE),N97))</f>
        <v>58500000</v>
      </c>
      <c r="P97" s="34">
        <f t="shared" si="8"/>
        <v>0</v>
      </c>
      <c r="Q97" s="33" t="s">
        <v>107</v>
      </c>
      <c r="R97" s="28" t="s">
        <v>2415</v>
      </c>
      <c r="S97" s="28" t="s">
        <v>112</v>
      </c>
      <c r="T97" s="28" t="s">
        <v>107</v>
      </c>
      <c r="U97" s="28" t="s">
        <v>107</v>
      </c>
      <c r="V97" s="42" t="s">
        <v>107</v>
      </c>
      <c r="W97" s="28" t="s">
        <v>107</v>
      </c>
      <c r="X97" s="28" t="s">
        <v>107</v>
      </c>
      <c r="Y97" s="28" t="str">
        <f t="shared" si="9"/>
        <v>N.A.</v>
      </c>
      <c r="Z97" s="292">
        <f t="shared" si="6"/>
        <v>53820000</v>
      </c>
      <c r="AA97" s="28" cm="1">
        <f t="array" aca="1" ref="AA97" ca="1">_xlfn.IFS(DK97&lt;$DK$4,1,AND(DK97&gt;=$DK$4,DK97&lt;=$AA$4),2,DK97&gt;$AA$4,3)</f>
        <v>2</v>
      </c>
      <c r="AB97" s="28" t="s">
        <v>2335</v>
      </c>
      <c r="AC97" s="28" t="str" cm="1">
        <f t="array" ref="AC97">IF(AB97="PERCENTIL 30","",_xlfn.IFS(DK97&lt;$AC$4,1,DK97&gt;$AC$4,2))</f>
        <v/>
      </c>
      <c r="AD97" s="28" t="str">
        <f>+IFERROR(VLOOKUP(_xlfn.TEXTJOIN("_", FALSE, C97:E97), BD_Perc!$A:$O, 15, FALSE),"Segmentación no encontrada o vehículo inactivo")</f>
        <v>PERCENTIL 30-70</v>
      </c>
      <c r="AE97" s="28" t="str" cm="1">
        <f t="array" ref="AE97">_xlfn.IFS(
    AD97 = "PERCENTIL 50",
    _xlfn.IFS(
        BD!DK97 &lt; VLOOKUP(_xlfn.TEXTJOIN("_", FALSE, C97:E97), BD_Perc!$A:$O, 11, FALSE), "Intervalo de precio 1",
        BD!DK97 &gt;= VLOOKUP(_xlfn.TEXTJOIN("_", FALSE, C97:E97), BD_Perc!$A:$O, 11, FALSE), "Intervalo de precio 2"
    ),
    AD97 = "PERCENTIL 30-70",
    _xlfn.IFS(
        BD!DK97 &lt; VLOOKUP(_xlfn.TEXTJOIN("_", FALSE, C97:E97), BD_Perc!$A:$O, 6, FALSE), "Intervalo de precio 1",
        BD!DK97 &lt; VLOOKUP(_xlfn.TEXTJOIN("_", FALSE, C97:E97), BD_Perc!$A:$O, 7, FALSE), "Intervalo de precio 2",
        BD!DK97 &gt;= VLOOKUP(_xlfn.TEXTJOIN("_", FALSE, C97:E97), BD_Perc!$A:$O, 7, FALSE), "Intervalo de precio 3"
    ),
    AD97="Segmentación no encontrada o vehículo inactivo","Segmentación no encontrada o vehículo inactivo"
)</f>
        <v>Intervalo de precio 1</v>
      </c>
      <c r="AF97" s="35" t="s">
        <v>2412</v>
      </c>
      <c r="AG97" s="35" t="b">
        <f t="shared" si="10"/>
        <v>1</v>
      </c>
      <c r="AH97" s="323">
        <v>0.08</v>
      </c>
      <c r="AI97" s="323">
        <v>0.08</v>
      </c>
      <c r="AJ97" s="323">
        <v>0.08</v>
      </c>
      <c r="AK97" s="323">
        <v>0.08</v>
      </c>
      <c r="AL97" s="323">
        <v>0.08</v>
      </c>
      <c r="AM97" s="323">
        <v>0.08</v>
      </c>
      <c r="AN97" s="28" t="s">
        <v>113</v>
      </c>
      <c r="AO97" s="28" t="s">
        <v>113</v>
      </c>
      <c r="AP97" s="28" t="s">
        <v>113</v>
      </c>
      <c r="AQ97" s="48">
        <v>1</v>
      </c>
      <c r="AR97" s="38">
        <v>8689479</v>
      </c>
      <c r="AS97" s="38">
        <v>589650</v>
      </c>
      <c r="AT97" s="38" t="s">
        <v>107</v>
      </c>
      <c r="AU97" s="38">
        <v>0</v>
      </c>
      <c r="AV97" s="38">
        <v>0</v>
      </c>
      <c r="AW97" s="38">
        <v>9467039</v>
      </c>
      <c r="AX97" s="38" t="s">
        <v>107</v>
      </c>
      <c r="AY97" s="38" t="s">
        <v>107</v>
      </c>
      <c r="AZ97" s="38">
        <v>310127</v>
      </c>
      <c r="BA97" s="38">
        <v>0</v>
      </c>
      <c r="BB97" s="38">
        <v>0</v>
      </c>
      <c r="BC97" s="38">
        <v>0</v>
      </c>
      <c r="BD97" s="38">
        <v>0</v>
      </c>
      <c r="BE97" s="38">
        <v>0</v>
      </c>
      <c r="BF97" s="38">
        <v>0</v>
      </c>
      <c r="BG97" s="38" t="s">
        <v>107</v>
      </c>
      <c r="BH97" s="38" t="s">
        <v>107</v>
      </c>
      <c r="BI97" s="38">
        <v>636577</v>
      </c>
      <c r="BJ97" s="38">
        <v>848769</v>
      </c>
      <c r="BK97" s="38" t="s">
        <v>107</v>
      </c>
      <c r="BL97" s="38" t="s">
        <v>107</v>
      </c>
      <c r="BM97" s="38">
        <v>179547</v>
      </c>
      <c r="BN97" s="38" t="s">
        <v>107</v>
      </c>
      <c r="BO97" s="38">
        <v>1387411</v>
      </c>
      <c r="BP97" s="38">
        <v>3884750</v>
      </c>
      <c r="BQ97" s="38">
        <v>114258</v>
      </c>
      <c r="BR97" s="38">
        <v>2358599</v>
      </c>
      <c r="BS97" s="38">
        <v>3922350</v>
      </c>
      <c r="BT97" s="38">
        <v>0</v>
      </c>
      <c r="BU97" s="38">
        <v>0</v>
      </c>
      <c r="BV97" s="38" t="s">
        <v>107</v>
      </c>
      <c r="BW97" s="38">
        <v>9589457</v>
      </c>
      <c r="BX97" s="38">
        <v>212192</v>
      </c>
      <c r="BY97" s="38" t="s">
        <v>107</v>
      </c>
      <c r="BZ97" s="38" t="s">
        <v>107</v>
      </c>
      <c r="CA97" s="38" t="s">
        <v>107</v>
      </c>
      <c r="CB97" s="38">
        <v>783479</v>
      </c>
      <c r="CC97" s="330">
        <v>0</v>
      </c>
      <c r="CD97" s="38">
        <v>0</v>
      </c>
      <c r="CE97" s="38" t="s">
        <v>107</v>
      </c>
      <c r="CF97" s="38" t="s">
        <v>107</v>
      </c>
      <c r="CG97" s="38" t="s">
        <v>107</v>
      </c>
      <c r="CH97" s="42" t="s">
        <v>114</v>
      </c>
      <c r="CI97" s="42" t="s">
        <v>114</v>
      </c>
      <c r="CJ97" s="42" t="s">
        <v>114</v>
      </c>
      <c r="CK97" s="42" t="s">
        <v>114</v>
      </c>
      <c r="CL97" s="42" t="s">
        <v>114</v>
      </c>
      <c r="CM97" s="42" t="s">
        <v>114</v>
      </c>
      <c r="CN97" s="42" t="s">
        <v>114</v>
      </c>
      <c r="CO97" s="42" t="s">
        <v>107</v>
      </c>
      <c r="CP97" s="29" t="s">
        <v>107</v>
      </c>
      <c r="CQ97" s="29" t="s">
        <v>107</v>
      </c>
      <c r="CR97" s="29" t="s">
        <v>107</v>
      </c>
      <c r="CS97" s="29" t="s">
        <v>107</v>
      </c>
      <c r="CT97" s="29" t="s">
        <v>107</v>
      </c>
      <c r="CU97" s="29" t="s">
        <v>107</v>
      </c>
      <c r="CV97" s="29" t="s">
        <v>107</v>
      </c>
      <c r="CW97" s="29" t="s">
        <v>107</v>
      </c>
      <c r="CX97" s="29" t="s">
        <v>107</v>
      </c>
      <c r="CY97" s="29" t="s">
        <v>107</v>
      </c>
      <c r="CZ97" s="29" t="s">
        <v>107</v>
      </c>
      <c r="DA97" s="29" t="s">
        <v>107</v>
      </c>
      <c r="DB97" s="29" t="s">
        <v>107</v>
      </c>
      <c r="DC97" s="29" t="s">
        <v>107</v>
      </c>
      <c r="DD97" s="332">
        <v>11017675</v>
      </c>
      <c r="DE97" s="43">
        <v>1</v>
      </c>
      <c r="DF97" s="390">
        <v>1</v>
      </c>
      <c r="DG97" s="310"/>
      <c r="DH97" s="203"/>
      <c r="DI97" s="279" t="str" cm="1">
        <f t="array" ref="DI97">+IF(AND(C97&lt;&gt;"Vehículos Eléctricos",C97&lt;&gt;"Vehículos Híbridos",AD97="PERCENTIL 50"),
     IF(VLOOKUP(_xlfn.TEXTJOIN("_",FALSE,C97:E97),BD_Perc!$A:$P,_xlfn.IFS(BD!AE97="Intervalo de precio 1",12,BD!AE97="Intervalo de precio 2",13),FALSE)&lt;=1,
     VLOOKUP(_xlfn.TEXTJOIN("_",FALSE,C97:E97),BD_Perc!$A:$P,16,FALSE),"Ok P50"),
     "Ok P30/70 ó Híbrido/Eléctrico")</f>
        <v>Ok P30/70 ó Híbrido/Eléctrico</v>
      </c>
      <c r="DJ97" s="279" t="str">
        <f t="shared" si="7"/>
        <v>Vehículos Convencionales_Automóviles_Hatchback</v>
      </c>
      <c r="DK97" s="331">
        <f t="shared" si="11"/>
        <v>53820000</v>
      </c>
      <c r="DL97" s="326"/>
    </row>
    <row r="98" spans="1:116" ht="25.5">
      <c r="A98" s="28">
        <v>93</v>
      </c>
      <c r="B98" s="29" t="s">
        <v>266</v>
      </c>
      <c r="C98" s="29" t="s">
        <v>0</v>
      </c>
      <c r="D98" s="29" t="s">
        <v>105</v>
      </c>
      <c r="E98" s="42" t="s">
        <v>106</v>
      </c>
      <c r="F98" s="42" t="s">
        <v>107</v>
      </c>
      <c r="G98" s="30" t="s">
        <v>293</v>
      </c>
      <c r="H98" s="42" t="s">
        <v>291</v>
      </c>
      <c r="I98" s="28">
        <v>9201273</v>
      </c>
      <c r="J98" s="28" t="s">
        <v>295</v>
      </c>
      <c r="K98" s="31" t="s">
        <v>127</v>
      </c>
      <c r="L98" s="32">
        <v>110</v>
      </c>
      <c r="M98" s="33" t="s">
        <v>107</v>
      </c>
      <c r="N98" s="34">
        <v>65500000</v>
      </c>
      <c r="O98" s="34">
        <f>+IFERROR(VLOOKUP(I98,Precio_Fasecolda!A:C,3,FALSE),IFERROR(VLOOKUP(I98,Precio_Fasecolda!B:C,2,FALSE),N98))</f>
        <v>65500000</v>
      </c>
      <c r="P98" s="34">
        <f t="shared" si="8"/>
        <v>0</v>
      </c>
      <c r="Q98" s="33" t="s">
        <v>107</v>
      </c>
      <c r="R98" s="28" t="s">
        <v>130</v>
      </c>
      <c r="S98" s="28" t="s">
        <v>112</v>
      </c>
      <c r="T98" s="28" t="s">
        <v>107</v>
      </c>
      <c r="U98" s="28" t="s">
        <v>107</v>
      </c>
      <c r="V98" s="42" t="s">
        <v>107</v>
      </c>
      <c r="W98" s="28" t="s">
        <v>107</v>
      </c>
      <c r="X98" s="28" t="s">
        <v>107</v>
      </c>
      <c r="Y98" s="28" t="str">
        <f t="shared" si="9"/>
        <v>N.A.</v>
      </c>
      <c r="Z98" s="292">
        <f t="shared" si="6"/>
        <v>60260000</v>
      </c>
      <c r="AA98" s="28" cm="1">
        <f t="array" aca="1" ref="AA98" ca="1">_xlfn.IFS(DK98&lt;$DK$4,1,AND(DK98&gt;=$DK$4,DK98&lt;=$AA$4),2,DK98&gt;$AA$4,3)</f>
        <v>2</v>
      </c>
      <c r="AB98" s="28" t="s">
        <v>2335</v>
      </c>
      <c r="AC98" s="28" t="str" cm="1">
        <f t="array" ref="AC98">IF(AB98="PERCENTIL 30","",_xlfn.IFS(DK98&lt;$AC$4,1,DK98&gt;$AC$4,2))</f>
        <v/>
      </c>
      <c r="AD98" s="28" t="str">
        <f>+IFERROR(VLOOKUP(_xlfn.TEXTJOIN("_", FALSE, C98:E98), BD_Perc!$A:$O, 15, FALSE),"Segmentación no encontrada o vehículo inactivo")</f>
        <v>PERCENTIL 30-70</v>
      </c>
      <c r="AE98" s="28" t="str" cm="1">
        <f t="array" ref="AE98">_xlfn.IFS(
    AD98 = "PERCENTIL 50",
    _xlfn.IFS(
        BD!DK98 &lt; VLOOKUP(_xlfn.TEXTJOIN("_", FALSE, C98:E98), BD_Perc!$A:$O, 11, FALSE), "Intervalo de precio 1",
        BD!DK98 &gt;= VLOOKUP(_xlfn.TEXTJOIN("_", FALSE, C98:E98), BD_Perc!$A:$O, 11, FALSE), "Intervalo de precio 2"
    ),
    AD98 = "PERCENTIL 30-70",
    _xlfn.IFS(
        BD!DK98 &lt; VLOOKUP(_xlfn.TEXTJOIN("_", FALSE, C98:E98), BD_Perc!$A:$O, 6, FALSE), "Intervalo de precio 1",
        BD!DK98 &lt; VLOOKUP(_xlfn.TEXTJOIN("_", FALSE, C98:E98), BD_Perc!$A:$O, 7, FALSE), "Intervalo de precio 2",
        BD!DK98 &gt;= VLOOKUP(_xlfn.TEXTJOIN("_", FALSE, C98:E98), BD_Perc!$A:$O, 7, FALSE), "Intervalo de precio 3"
    ),
    AD98="Segmentación no encontrada o vehículo inactivo","Segmentación no encontrada o vehículo inactivo"
)</f>
        <v>Intervalo de precio 2</v>
      </c>
      <c r="AF98" s="35" t="s">
        <v>2413</v>
      </c>
      <c r="AG98" s="35" t="b">
        <f t="shared" si="10"/>
        <v>1</v>
      </c>
      <c r="AH98" s="323">
        <v>0.08</v>
      </c>
      <c r="AI98" s="323">
        <v>0.08</v>
      </c>
      <c r="AJ98" s="323">
        <v>0.08</v>
      </c>
      <c r="AK98" s="323">
        <v>0.08</v>
      </c>
      <c r="AL98" s="323">
        <v>0.08</v>
      </c>
      <c r="AM98" s="323">
        <v>0.08</v>
      </c>
      <c r="AN98" s="28" t="s">
        <v>113</v>
      </c>
      <c r="AO98" s="28" t="s">
        <v>113</v>
      </c>
      <c r="AP98" s="28" t="s">
        <v>113</v>
      </c>
      <c r="AQ98" s="48">
        <v>1</v>
      </c>
      <c r="AR98" s="38">
        <v>8689479</v>
      </c>
      <c r="AS98" s="38">
        <v>589650</v>
      </c>
      <c r="AT98" s="38" t="s">
        <v>107</v>
      </c>
      <c r="AU98" s="38">
        <v>0</v>
      </c>
      <c r="AV98" s="38">
        <v>0</v>
      </c>
      <c r="AW98" s="38">
        <v>9467039</v>
      </c>
      <c r="AX98" s="38" t="s">
        <v>107</v>
      </c>
      <c r="AY98" s="38" t="s">
        <v>107</v>
      </c>
      <c r="AZ98" s="38">
        <v>310127</v>
      </c>
      <c r="BA98" s="38">
        <v>0</v>
      </c>
      <c r="BB98" s="38">
        <v>0</v>
      </c>
      <c r="BC98" s="38">
        <v>0</v>
      </c>
      <c r="BD98" s="38">
        <v>0</v>
      </c>
      <c r="BE98" s="38">
        <v>0</v>
      </c>
      <c r="BF98" s="38">
        <v>0</v>
      </c>
      <c r="BG98" s="38" t="s">
        <v>107</v>
      </c>
      <c r="BH98" s="38" t="s">
        <v>107</v>
      </c>
      <c r="BI98" s="38">
        <v>636577</v>
      </c>
      <c r="BJ98" s="38">
        <v>848769</v>
      </c>
      <c r="BK98" s="38" t="s">
        <v>107</v>
      </c>
      <c r="BL98" s="38" t="s">
        <v>107</v>
      </c>
      <c r="BM98" s="38">
        <v>179547</v>
      </c>
      <c r="BN98" s="38" t="s">
        <v>107</v>
      </c>
      <c r="BO98" s="38">
        <v>1387411</v>
      </c>
      <c r="BP98" s="38">
        <v>3884750</v>
      </c>
      <c r="BQ98" s="38">
        <v>114258</v>
      </c>
      <c r="BR98" s="38">
        <v>2358599</v>
      </c>
      <c r="BS98" s="38">
        <v>3922350</v>
      </c>
      <c r="BT98" s="38">
        <v>0</v>
      </c>
      <c r="BU98" s="38">
        <v>0</v>
      </c>
      <c r="BV98" s="38" t="s">
        <v>107</v>
      </c>
      <c r="BW98" s="38">
        <v>9589457</v>
      </c>
      <c r="BX98" s="38">
        <v>212192</v>
      </c>
      <c r="BY98" s="38" t="s">
        <v>107</v>
      </c>
      <c r="BZ98" s="38" t="s">
        <v>107</v>
      </c>
      <c r="CA98" s="38" t="s">
        <v>107</v>
      </c>
      <c r="CB98" s="38">
        <v>783479</v>
      </c>
      <c r="CC98" s="330">
        <v>0</v>
      </c>
      <c r="CD98" s="38">
        <v>0</v>
      </c>
      <c r="CE98" s="38" t="s">
        <v>107</v>
      </c>
      <c r="CF98" s="38" t="s">
        <v>107</v>
      </c>
      <c r="CG98" s="38" t="s">
        <v>107</v>
      </c>
      <c r="CH98" s="42" t="s">
        <v>114</v>
      </c>
      <c r="CI98" s="42" t="s">
        <v>114</v>
      </c>
      <c r="CJ98" s="42" t="s">
        <v>114</v>
      </c>
      <c r="CK98" s="42" t="s">
        <v>114</v>
      </c>
      <c r="CL98" s="42" t="s">
        <v>114</v>
      </c>
      <c r="CM98" s="42" t="s">
        <v>114</v>
      </c>
      <c r="CN98" s="42" t="s">
        <v>114</v>
      </c>
      <c r="CO98" s="42" t="s">
        <v>107</v>
      </c>
      <c r="CP98" s="29" t="s">
        <v>107</v>
      </c>
      <c r="CQ98" s="29" t="s">
        <v>107</v>
      </c>
      <c r="CR98" s="29" t="s">
        <v>107</v>
      </c>
      <c r="CS98" s="29" t="s">
        <v>107</v>
      </c>
      <c r="CT98" s="29" t="s">
        <v>107</v>
      </c>
      <c r="CU98" s="29" t="s">
        <v>107</v>
      </c>
      <c r="CV98" s="29" t="s">
        <v>107</v>
      </c>
      <c r="CW98" s="29" t="s">
        <v>107</v>
      </c>
      <c r="CX98" s="29" t="s">
        <v>107</v>
      </c>
      <c r="CY98" s="29" t="s">
        <v>107</v>
      </c>
      <c r="CZ98" s="29" t="s">
        <v>107</v>
      </c>
      <c r="DA98" s="29" t="s">
        <v>107</v>
      </c>
      <c r="DB98" s="29" t="s">
        <v>107</v>
      </c>
      <c r="DC98" s="29" t="s">
        <v>107</v>
      </c>
      <c r="DD98" s="332">
        <v>11017675</v>
      </c>
      <c r="DE98" s="43">
        <v>1</v>
      </c>
      <c r="DF98" s="390">
        <v>1</v>
      </c>
      <c r="DG98" s="310"/>
      <c r="DH98" s="203"/>
      <c r="DI98" s="279" t="str" cm="1">
        <f t="array" ref="DI98">+IF(AND(C98&lt;&gt;"Vehículos Eléctricos",C98&lt;&gt;"Vehículos Híbridos",AD98="PERCENTIL 50"),
     IF(VLOOKUP(_xlfn.TEXTJOIN("_",FALSE,C98:E98),BD_Perc!$A:$P,_xlfn.IFS(BD!AE98="Intervalo de precio 1",12,BD!AE98="Intervalo de precio 2",13),FALSE)&lt;=1,
     VLOOKUP(_xlfn.TEXTJOIN("_",FALSE,C98:E98),BD_Perc!$A:$P,16,FALSE),"Ok P50"),
     "Ok P30/70 ó Híbrido/Eléctrico")</f>
        <v>Ok P30/70 ó Híbrido/Eléctrico</v>
      </c>
      <c r="DJ98" s="279" t="str">
        <f t="shared" si="7"/>
        <v>Vehículos Convencionales_Automóviles_Hatchback</v>
      </c>
      <c r="DK98" s="331">
        <f t="shared" si="11"/>
        <v>60260000</v>
      </c>
      <c r="DL98" s="326"/>
    </row>
    <row r="99" spans="1:116" ht="25.5">
      <c r="A99" s="28">
        <v>94</v>
      </c>
      <c r="B99" s="29" t="s">
        <v>266</v>
      </c>
      <c r="C99" s="29" t="s">
        <v>0</v>
      </c>
      <c r="D99" s="29" t="s">
        <v>105</v>
      </c>
      <c r="E99" s="42" t="s">
        <v>106</v>
      </c>
      <c r="F99" s="42" t="s">
        <v>107</v>
      </c>
      <c r="G99" s="30" t="s">
        <v>296</v>
      </c>
      <c r="H99" s="42" t="s">
        <v>291</v>
      </c>
      <c r="I99" s="28">
        <v>9201264</v>
      </c>
      <c r="J99" s="28" t="s">
        <v>297</v>
      </c>
      <c r="K99" s="31" t="s">
        <v>111</v>
      </c>
      <c r="L99" s="32">
        <v>99</v>
      </c>
      <c r="M99" s="33" t="s">
        <v>107</v>
      </c>
      <c r="N99" s="34">
        <v>59700000</v>
      </c>
      <c r="O99" s="34">
        <f>+IFERROR(VLOOKUP(I99,Precio_Fasecolda!A:C,3,FALSE),IFERROR(VLOOKUP(I99,Precio_Fasecolda!B:C,2,FALSE),N99))</f>
        <v>59700000</v>
      </c>
      <c r="P99" s="34">
        <f t="shared" si="8"/>
        <v>0</v>
      </c>
      <c r="Q99" s="33" t="s">
        <v>107</v>
      </c>
      <c r="R99" s="28" t="s">
        <v>2415</v>
      </c>
      <c r="S99" s="28" t="s">
        <v>112</v>
      </c>
      <c r="T99" s="28" t="s">
        <v>107</v>
      </c>
      <c r="U99" s="28" t="s">
        <v>107</v>
      </c>
      <c r="V99" s="42" t="s">
        <v>107</v>
      </c>
      <c r="W99" s="28" t="s">
        <v>107</v>
      </c>
      <c r="X99" s="28" t="s">
        <v>107</v>
      </c>
      <c r="Y99" s="28" t="str">
        <f t="shared" si="9"/>
        <v>N.A.</v>
      </c>
      <c r="Z99" s="292">
        <f t="shared" si="6"/>
        <v>54924000</v>
      </c>
      <c r="AA99" s="28" cm="1">
        <f t="array" aca="1" ref="AA99" ca="1">_xlfn.IFS(DK99&lt;$DK$4,1,AND(DK99&gt;=$DK$4,DK99&lt;=$AA$4),2,DK99&gt;$AA$4,3)</f>
        <v>2</v>
      </c>
      <c r="AB99" s="28" t="s">
        <v>2335</v>
      </c>
      <c r="AC99" s="28" t="str" cm="1">
        <f t="array" ref="AC99">IF(AB99="PERCENTIL 30","",_xlfn.IFS(DK99&lt;$AC$4,1,DK99&gt;$AC$4,2))</f>
        <v/>
      </c>
      <c r="AD99" s="28" t="str">
        <f>+IFERROR(VLOOKUP(_xlfn.TEXTJOIN("_", FALSE, C99:E99), BD_Perc!$A:$O, 15, FALSE),"Segmentación no encontrada o vehículo inactivo")</f>
        <v>PERCENTIL 30-70</v>
      </c>
      <c r="AE99" s="28" t="str" cm="1">
        <f t="array" ref="AE99">_xlfn.IFS(
    AD99 = "PERCENTIL 50",
    _xlfn.IFS(
        BD!DK99 &lt; VLOOKUP(_xlfn.TEXTJOIN("_", FALSE, C99:E99), BD_Perc!$A:$O, 11, FALSE), "Intervalo de precio 1",
        BD!DK99 &gt;= VLOOKUP(_xlfn.TEXTJOIN("_", FALSE, C99:E99), BD_Perc!$A:$O, 11, FALSE), "Intervalo de precio 2"
    ),
    AD99 = "PERCENTIL 30-70",
    _xlfn.IFS(
        BD!DK99 &lt; VLOOKUP(_xlfn.TEXTJOIN("_", FALSE, C99:E99), BD_Perc!$A:$O, 6, FALSE), "Intervalo de precio 1",
        BD!DK99 &lt; VLOOKUP(_xlfn.TEXTJOIN("_", FALSE, C99:E99), BD_Perc!$A:$O, 7, FALSE), "Intervalo de precio 2",
        BD!DK99 &gt;= VLOOKUP(_xlfn.TEXTJOIN("_", FALSE, C99:E99), BD_Perc!$A:$O, 7, FALSE), "Intervalo de precio 3"
    ),
    AD99="Segmentación no encontrada o vehículo inactivo","Segmentación no encontrada o vehículo inactivo"
)</f>
        <v>Intervalo de precio 1</v>
      </c>
      <c r="AF99" s="35" t="s">
        <v>2412</v>
      </c>
      <c r="AG99" s="35" t="b">
        <f t="shared" si="10"/>
        <v>1</v>
      </c>
      <c r="AH99" s="323">
        <v>0.08</v>
      </c>
      <c r="AI99" s="323">
        <v>0.08</v>
      </c>
      <c r="AJ99" s="323">
        <v>0.08</v>
      </c>
      <c r="AK99" s="323">
        <v>0.08</v>
      </c>
      <c r="AL99" s="323">
        <v>0.08</v>
      </c>
      <c r="AM99" s="323">
        <v>0.08</v>
      </c>
      <c r="AN99" s="28" t="s">
        <v>113</v>
      </c>
      <c r="AO99" s="28" t="s">
        <v>113</v>
      </c>
      <c r="AP99" s="28" t="s">
        <v>113</v>
      </c>
      <c r="AQ99" s="48">
        <v>1</v>
      </c>
      <c r="AR99" s="38">
        <v>8689479</v>
      </c>
      <c r="AS99" s="38">
        <v>589650</v>
      </c>
      <c r="AT99" s="38" t="s">
        <v>107</v>
      </c>
      <c r="AU99" s="38">
        <v>0</v>
      </c>
      <c r="AV99" s="38">
        <v>0</v>
      </c>
      <c r="AW99" s="38">
        <v>9467039</v>
      </c>
      <c r="AX99" s="38" t="s">
        <v>107</v>
      </c>
      <c r="AY99" s="38" t="s">
        <v>107</v>
      </c>
      <c r="AZ99" s="38">
        <v>310127</v>
      </c>
      <c r="BA99" s="38">
        <v>0</v>
      </c>
      <c r="BB99" s="38">
        <v>0</v>
      </c>
      <c r="BC99" s="38">
        <v>0</v>
      </c>
      <c r="BD99" s="38">
        <v>0</v>
      </c>
      <c r="BE99" s="38">
        <v>0</v>
      </c>
      <c r="BF99" s="38">
        <v>0</v>
      </c>
      <c r="BG99" s="38" t="s">
        <v>107</v>
      </c>
      <c r="BH99" s="38" t="s">
        <v>107</v>
      </c>
      <c r="BI99" s="38">
        <v>636577</v>
      </c>
      <c r="BJ99" s="38">
        <v>848769</v>
      </c>
      <c r="BK99" s="38" t="s">
        <v>107</v>
      </c>
      <c r="BL99" s="38" t="s">
        <v>107</v>
      </c>
      <c r="BM99" s="38">
        <v>179547</v>
      </c>
      <c r="BN99" s="38" t="s">
        <v>107</v>
      </c>
      <c r="BO99" s="38">
        <v>1387411</v>
      </c>
      <c r="BP99" s="38">
        <v>3884750</v>
      </c>
      <c r="BQ99" s="38">
        <v>114258</v>
      </c>
      <c r="BR99" s="38">
        <v>2358599</v>
      </c>
      <c r="BS99" s="38">
        <v>3922350</v>
      </c>
      <c r="BT99" s="38">
        <v>0</v>
      </c>
      <c r="BU99" s="38">
        <v>0</v>
      </c>
      <c r="BV99" s="38" t="s">
        <v>107</v>
      </c>
      <c r="BW99" s="38">
        <v>9589457</v>
      </c>
      <c r="BX99" s="38">
        <v>212192</v>
      </c>
      <c r="BY99" s="38" t="s">
        <v>107</v>
      </c>
      <c r="BZ99" s="38" t="s">
        <v>107</v>
      </c>
      <c r="CA99" s="38" t="s">
        <v>107</v>
      </c>
      <c r="CB99" s="38">
        <v>783479</v>
      </c>
      <c r="CC99" s="330">
        <v>0</v>
      </c>
      <c r="CD99" s="38">
        <v>0</v>
      </c>
      <c r="CE99" s="38" t="s">
        <v>107</v>
      </c>
      <c r="CF99" s="38" t="s">
        <v>107</v>
      </c>
      <c r="CG99" s="38" t="s">
        <v>107</v>
      </c>
      <c r="CH99" s="42" t="s">
        <v>114</v>
      </c>
      <c r="CI99" s="42" t="s">
        <v>114</v>
      </c>
      <c r="CJ99" s="42" t="s">
        <v>114</v>
      </c>
      <c r="CK99" s="42" t="s">
        <v>114</v>
      </c>
      <c r="CL99" s="42" t="s">
        <v>114</v>
      </c>
      <c r="CM99" s="42" t="s">
        <v>114</v>
      </c>
      <c r="CN99" s="42" t="s">
        <v>114</v>
      </c>
      <c r="CO99" s="42" t="s">
        <v>107</v>
      </c>
      <c r="CP99" s="29" t="s">
        <v>107</v>
      </c>
      <c r="CQ99" s="29" t="s">
        <v>107</v>
      </c>
      <c r="CR99" s="29" t="s">
        <v>107</v>
      </c>
      <c r="CS99" s="29" t="s">
        <v>107</v>
      </c>
      <c r="CT99" s="29" t="s">
        <v>107</v>
      </c>
      <c r="CU99" s="29" t="s">
        <v>107</v>
      </c>
      <c r="CV99" s="29" t="s">
        <v>107</v>
      </c>
      <c r="CW99" s="29" t="s">
        <v>107</v>
      </c>
      <c r="CX99" s="29" t="s">
        <v>107</v>
      </c>
      <c r="CY99" s="29" t="s">
        <v>107</v>
      </c>
      <c r="CZ99" s="29" t="s">
        <v>107</v>
      </c>
      <c r="DA99" s="29" t="s">
        <v>107</v>
      </c>
      <c r="DB99" s="29" t="s">
        <v>107</v>
      </c>
      <c r="DC99" s="29" t="s">
        <v>107</v>
      </c>
      <c r="DD99" s="332">
        <v>11017675</v>
      </c>
      <c r="DE99" s="43">
        <v>1</v>
      </c>
      <c r="DF99" s="390">
        <v>1</v>
      </c>
      <c r="DG99" s="310"/>
      <c r="DH99" s="203"/>
      <c r="DI99" s="279" t="str" cm="1">
        <f t="array" ref="DI99">+IF(AND(C99&lt;&gt;"Vehículos Eléctricos",C99&lt;&gt;"Vehículos Híbridos",AD99="PERCENTIL 50"),
     IF(VLOOKUP(_xlfn.TEXTJOIN("_",FALSE,C99:E99),BD_Perc!$A:$P,_xlfn.IFS(BD!AE99="Intervalo de precio 1",12,BD!AE99="Intervalo de precio 2",13),FALSE)&lt;=1,
     VLOOKUP(_xlfn.TEXTJOIN("_",FALSE,C99:E99),BD_Perc!$A:$P,16,FALSE),"Ok P50"),
     "Ok P30/70 ó Híbrido/Eléctrico")</f>
        <v>Ok P30/70 ó Híbrido/Eléctrico</v>
      </c>
      <c r="DJ99" s="279" t="str">
        <f t="shared" si="7"/>
        <v>Vehículos Convencionales_Automóviles_Hatchback</v>
      </c>
      <c r="DK99" s="331">
        <f t="shared" si="11"/>
        <v>54924000</v>
      </c>
      <c r="DL99" s="326"/>
    </row>
    <row r="100" spans="1:116" ht="25.5">
      <c r="A100" s="28">
        <v>95</v>
      </c>
      <c r="B100" s="29" t="s">
        <v>266</v>
      </c>
      <c r="C100" s="29" t="s">
        <v>0</v>
      </c>
      <c r="D100" s="29" t="s">
        <v>105</v>
      </c>
      <c r="E100" s="42" t="s">
        <v>106</v>
      </c>
      <c r="F100" s="42" t="s">
        <v>107</v>
      </c>
      <c r="G100" s="30" t="s">
        <v>296</v>
      </c>
      <c r="H100" s="42" t="s">
        <v>291</v>
      </c>
      <c r="I100" s="28">
        <v>9201274</v>
      </c>
      <c r="J100" s="28" t="s">
        <v>298</v>
      </c>
      <c r="K100" s="31" t="s">
        <v>127</v>
      </c>
      <c r="L100" s="32">
        <v>110</v>
      </c>
      <c r="M100" s="33" t="s">
        <v>107</v>
      </c>
      <c r="N100" s="34">
        <v>71500000</v>
      </c>
      <c r="O100" s="34">
        <f>+IFERROR(VLOOKUP(I100,Precio_Fasecolda!A:C,3,FALSE),IFERROR(VLOOKUP(I100,Precio_Fasecolda!B:C,2,FALSE),N100))</f>
        <v>71500000</v>
      </c>
      <c r="P100" s="34">
        <f t="shared" si="8"/>
        <v>0</v>
      </c>
      <c r="Q100" s="33" t="s">
        <v>107</v>
      </c>
      <c r="R100" s="28" t="s">
        <v>130</v>
      </c>
      <c r="S100" s="28" t="s">
        <v>112</v>
      </c>
      <c r="T100" s="28" t="s">
        <v>107</v>
      </c>
      <c r="U100" s="28" t="s">
        <v>107</v>
      </c>
      <c r="V100" s="42" t="s">
        <v>107</v>
      </c>
      <c r="W100" s="28" t="s">
        <v>107</v>
      </c>
      <c r="X100" s="28" t="s">
        <v>107</v>
      </c>
      <c r="Y100" s="28" t="str">
        <f t="shared" si="9"/>
        <v>N.A.</v>
      </c>
      <c r="Z100" s="292">
        <f t="shared" si="6"/>
        <v>65780000</v>
      </c>
      <c r="AA100" s="28" cm="1">
        <f t="array" aca="1" ref="AA100" ca="1">_xlfn.IFS(DK100&lt;$DK$4,1,AND(DK100&gt;=$DK$4,DK100&lt;=$AA$4),2,DK100&gt;$AA$4,3)</f>
        <v>2</v>
      </c>
      <c r="AB100" s="28" t="s">
        <v>2335</v>
      </c>
      <c r="AC100" s="28" t="str" cm="1">
        <f t="array" ref="AC100">IF(AB100="PERCENTIL 30","",_xlfn.IFS(DK100&lt;$AC$4,1,DK100&gt;$AC$4,2))</f>
        <v/>
      </c>
      <c r="AD100" s="28" t="str">
        <f>+IFERROR(VLOOKUP(_xlfn.TEXTJOIN("_", FALSE, C100:E100), BD_Perc!$A:$O, 15, FALSE),"Segmentación no encontrada o vehículo inactivo")</f>
        <v>PERCENTIL 30-70</v>
      </c>
      <c r="AE100" s="28" t="str" cm="1">
        <f t="array" ref="AE100">_xlfn.IFS(
    AD100 = "PERCENTIL 50",
    _xlfn.IFS(
        BD!DK100 &lt; VLOOKUP(_xlfn.TEXTJOIN("_", FALSE, C100:E100), BD_Perc!$A:$O, 11, FALSE), "Intervalo de precio 1",
        BD!DK100 &gt;= VLOOKUP(_xlfn.TEXTJOIN("_", FALSE, C100:E100), BD_Perc!$A:$O, 11, FALSE), "Intervalo de precio 2"
    ),
    AD100 = "PERCENTIL 30-70",
    _xlfn.IFS(
        BD!DK100 &lt; VLOOKUP(_xlfn.TEXTJOIN("_", FALSE, C100:E100), BD_Perc!$A:$O, 6, FALSE), "Intervalo de precio 1",
        BD!DK100 &lt; VLOOKUP(_xlfn.TEXTJOIN("_", FALSE, C100:E100), BD_Perc!$A:$O, 7, FALSE), "Intervalo de precio 2",
        BD!DK100 &gt;= VLOOKUP(_xlfn.TEXTJOIN("_", FALSE, C100:E100), BD_Perc!$A:$O, 7, FALSE), "Intervalo de precio 3"
    ),
    AD100="Segmentación no encontrada o vehículo inactivo","Segmentación no encontrada o vehículo inactivo"
)</f>
        <v>Intervalo de precio 2</v>
      </c>
      <c r="AF100" s="35" t="s">
        <v>2413</v>
      </c>
      <c r="AG100" s="35" t="b">
        <f t="shared" si="10"/>
        <v>1</v>
      </c>
      <c r="AH100" s="323">
        <v>0.08</v>
      </c>
      <c r="AI100" s="323">
        <v>0.08</v>
      </c>
      <c r="AJ100" s="323">
        <v>0.08</v>
      </c>
      <c r="AK100" s="323">
        <v>0.08</v>
      </c>
      <c r="AL100" s="323">
        <v>0.08</v>
      </c>
      <c r="AM100" s="323">
        <v>0.08</v>
      </c>
      <c r="AN100" s="28" t="s">
        <v>113</v>
      </c>
      <c r="AO100" s="28" t="s">
        <v>113</v>
      </c>
      <c r="AP100" s="28" t="s">
        <v>113</v>
      </c>
      <c r="AQ100" s="48">
        <v>1</v>
      </c>
      <c r="AR100" s="38">
        <v>8689479</v>
      </c>
      <c r="AS100" s="38">
        <v>589650</v>
      </c>
      <c r="AT100" s="38" t="s">
        <v>107</v>
      </c>
      <c r="AU100" s="38">
        <v>0</v>
      </c>
      <c r="AV100" s="38">
        <v>0</v>
      </c>
      <c r="AW100" s="38">
        <v>9467039</v>
      </c>
      <c r="AX100" s="38" t="s">
        <v>107</v>
      </c>
      <c r="AY100" s="38" t="s">
        <v>107</v>
      </c>
      <c r="AZ100" s="38">
        <v>310127</v>
      </c>
      <c r="BA100" s="38">
        <v>0</v>
      </c>
      <c r="BB100" s="38">
        <v>0</v>
      </c>
      <c r="BC100" s="38">
        <v>0</v>
      </c>
      <c r="BD100" s="38">
        <v>0</v>
      </c>
      <c r="BE100" s="38">
        <v>0</v>
      </c>
      <c r="BF100" s="38">
        <v>0</v>
      </c>
      <c r="BG100" s="38" t="s">
        <v>107</v>
      </c>
      <c r="BH100" s="38" t="s">
        <v>107</v>
      </c>
      <c r="BI100" s="38">
        <v>636577</v>
      </c>
      <c r="BJ100" s="38">
        <v>848769</v>
      </c>
      <c r="BK100" s="38" t="s">
        <v>107</v>
      </c>
      <c r="BL100" s="38" t="s">
        <v>107</v>
      </c>
      <c r="BM100" s="38">
        <v>179547</v>
      </c>
      <c r="BN100" s="38" t="s">
        <v>107</v>
      </c>
      <c r="BO100" s="38">
        <v>1387411</v>
      </c>
      <c r="BP100" s="38">
        <v>3884750</v>
      </c>
      <c r="BQ100" s="38">
        <v>114258</v>
      </c>
      <c r="BR100" s="38">
        <v>2358599</v>
      </c>
      <c r="BS100" s="38">
        <v>3922350</v>
      </c>
      <c r="BT100" s="38">
        <v>0</v>
      </c>
      <c r="BU100" s="38">
        <v>0</v>
      </c>
      <c r="BV100" s="38" t="s">
        <v>107</v>
      </c>
      <c r="BW100" s="38">
        <v>9589457</v>
      </c>
      <c r="BX100" s="38">
        <v>212192</v>
      </c>
      <c r="BY100" s="38" t="s">
        <v>107</v>
      </c>
      <c r="BZ100" s="38" t="s">
        <v>107</v>
      </c>
      <c r="CA100" s="38" t="s">
        <v>107</v>
      </c>
      <c r="CB100" s="38">
        <v>783479</v>
      </c>
      <c r="CC100" s="330">
        <v>0</v>
      </c>
      <c r="CD100" s="38">
        <v>0</v>
      </c>
      <c r="CE100" s="38" t="s">
        <v>107</v>
      </c>
      <c r="CF100" s="38" t="s">
        <v>107</v>
      </c>
      <c r="CG100" s="38" t="s">
        <v>107</v>
      </c>
      <c r="CH100" s="42" t="s">
        <v>114</v>
      </c>
      <c r="CI100" s="42" t="s">
        <v>114</v>
      </c>
      <c r="CJ100" s="42" t="s">
        <v>114</v>
      </c>
      <c r="CK100" s="42" t="s">
        <v>114</v>
      </c>
      <c r="CL100" s="42" t="s">
        <v>114</v>
      </c>
      <c r="CM100" s="42" t="s">
        <v>114</v>
      </c>
      <c r="CN100" s="42" t="s">
        <v>114</v>
      </c>
      <c r="CO100" s="42" t="s">
        <v>107</v>
      </c>
      <c r="CP100" s="29" t="s">
        <v>107</v>
      </c>
      <c r="CQ100" s="29" t="s">
        <v>107</v>
      </c>
      <c r="CR100" s="29" t="s">
        <v>107</v>
      </c>
      <c r="CS100" s="29" t="s">
        <v>107</v>
      </c>
      <c r="CT100" s="29" t="s">
        <v>107</v>
      </c>
      <c r="CU100" s="29" t="s">
        <v>107</v>
      </c>
      <c r="CV100" s="29" t="s">
        <v>107</v>
      </c>
      <c r="CW100" s="29" t="s">
        <v>107</v>
      </c>
      <c r="CX100" s="29" t="s">
        <v>107</v>
      </c>
      <c r="CY100" s="29" t="s">
        <v>107</v>
      </c>
      <c r="CZ100" s="29" t="s">
        <v>107</v>
      </c>
      <c r="DA100" s="29" t="s">
        <v>107</v>
      </c>
      <c r="DB100" s="29" t="s">
        <v>107</v>
      </c>
      <c r="DC100" s="29" t="s">
        <v>107</v>
      </c>
      <c r="DD100" s="332">
        <v>11017675</v>
      </c>
      <c r="DE100" s="43">
        <v>1</v>
      </c>
      <c r="DF100" s="390">
        <v>1</v>
      </c>
      <c r="DG100" s="310"/>
      <c r="DH100" s="203"/>
      <c r="DI100" s="279" t="str" cm="1">
        <f t="array" ref="DI100">+IF(AND(C100&lt;&gt;"Vehículos Eléctricos",C100&lt;&gt;"Vehículos Híbridos",AD100="PERCENTIL 50"),
     IF(VLOOKUP(_xlfn.TEXTJOIN("_",FALSE,C100:E100),BD_Perc!$A:$P,_xlfn.IFS(BD!AE100="Intervalo de precio 1",12,BD!AE100="Intervalo de precio 2",13),FALSE)&lt;=1,
     VLOOKUP(_xlfn.TEXTJOIN("_",FALSE,C100:E100),BD_Perc!$A:$P,16,FALSE),"Ok P50"),
     "Ok P30/70 ó Híbrido/Eléctrico")</f>
        <v>Ok P30/70 ó Híbrido/Eléctrico</v>
      </c>
      <c r="DJ100" s="279" t="str">
        <f t="shared" si="7"/>
        <v>Vehículos Convencionales_Automóviles_Hatchback</v>
      </c>
      <c r="DK100" s="331">
        <f t="shared" si="11"/>
        <v>65780000</v>
      </c>
      <c r="DL100" s="326"/>
    </row>
    <row r="101" spans="1:116" ht="25.5">
      <c r="A101" s="28">
        <v>96</v>
      </c>
      <c r="B101" s="29" t="s">
        <v>266</v>
      </c>
      <c r="C101" s="29" t="s">
        <v>0</v>
      </c>
      <c r="D101" s="29" t="s">
        <v>105</v>
      </c>
      <c r="E101" s="42" t="s">
        <v>106</v>
      </c>
      <c r="F101" s="42" t="s">
        <v>107</v>
      </c>
      <c r="G101" s="30" t="s">
        <v>293</v>
      </c>
      <c r="H101" s="42" t="s">
        <v>291</v>
      </c>
      <c r="I101" s="28">
        <v>9201265</v>
      </c>
      <c r="J101" s="28" t="s">
        <v>299</v>
      </c>
      <c r="K101" s="31" t="s">
        <v>111</v>
      </c>
      <c r="L101" s="32">
        <v>99</v>
      </c>
      <c r="M101" s="33" t="s">
        <v>107</v>
      </c>
      <c r="N101" s="34">
        <v>64500000</v>
      </c>
      <c r="O101" s="34">
        <f>+IFERROR(VLOOKUP(I101,Precio_Fasecolda!A:C,3,FALSE),IFERROR(VLOOKUP(I101,Precio_Fasecolda!B:C,2,FALSE),N101))</f>
        <v>64500000</v>
      </c>
      <c r="P101" s="34">
        <f t="shared" si="8"/>
        <v>0</v>
      </c>
      <c r="Q101" s="33" t="s">
        <v>107</v>
      </c>
      <c r="R101" s="28" t="s">
        <v>2415</v>
      </c>
      <c r="S101" s="28" t="s">
        <v>112</v>
      </c>
      <c r="T101" s="28" t="s">
        <v>107</v>
      </c>
      <c r="U101" s="28" t="s">
        <v>107</v>
      </c>
      <c r="V101" s="42" t="s">
        <v>107</v>
      </c>
      <c r="W101" s="28" t="s">
        <v>107</v>
      </c>
      <c r="X101" s="28" t="s">
        <v>107</v>
      </c>
      <c r="Y101" s="28" t="str">
        <f t="shared" si="9"/>
        <v>N.A.</v>
      </c>
      <c r="Z101" s="292">
        <f t="shared" si="6"/>
        <v>59340000</v>
      </c>
      <c r="AA101" s="28" cm="1">
        <f t="array" aca="1" ref="AA101" ca="1">_xlfn.IFS(DK101&lt;$DK$4,1,AND(DK101&gt;=$DK$4,DK101&lt;=$AA$4),2,DK101&gt;$AA$4,3)</f>
        <v>2</v>
      </c>
      <c r="AB101" s="28" t="s">
        <v>2335</v>
      </c>
      <c r="AC101" s="28" t="str" cm="1">
        <f t="array" ref="AC101">IF(AB101="PERCENTIL 30","",_xlfn.IFS(DK101&lt;$AC$4,1,DK101&gt;$AC$4,2))</f>
        <v/>
      </c>
      <c r="AD101" s="28" t="str">
        <f>+IFERROR(VLOOKUP(_xlfn.TEXTJOIN("_", FALSE, C101:E101), BD_Perc!$A:$O, 15, FALSE),"Segmentación no encontrada o vehículo inactivo")</f>
        <v>PERCENTIL 30-70</v>
      </c>
      <c r="AE101" s="28" t="str" cm="1">
        <f t="array" ref="AE101">_xlfn.IFS(
    AD101 = "PERCENTIL 50",
    _xlfn.IFS(
        BD!DK101 &lt; VLOOKUP(_xlfn.TEXTJOIN("_", FALSE, C101:E101), BD_Perc!$A:$O, 11, FALSE), "Intervalo de precio 1",
        BD!DK101 &gt;= VLOOKUP(_xlfn.TEXTJOIN("_", FALSE, C101:E101), BD_Perc!$A:$O, 11, FALSE), "Intervalo de precio 2"
    ),
    AD101 = "PERCENTIL 30-70",
    _xlfn.IFS(
        BD!DK101 &lt; VLOOKUP(_xlfn.TEXTJOIN("_", FALSE, C101:E101), BD_Perc!$A:$O, 6, FALSE), "Intervalo de precio 1",
        BD!DK101 &lt; VLOOKUP(_xlfn.TEXTJOIN("_", FALSE, C101:E101), BD_Perc!$A:$O, 7, FALSE), "Intervalo de precio 2",
        BD!DK101 &gt;= VLOOKUP(_xlfn.TEXTJOIN("_", FALSE, C101:E101), BD_Perc!$A:$O, 7, FALSE), "Intervalo de precio 3"
    ),
    AD101="Segmentación no encontrada o vehículo inactivo","Segmentación no encontrada o vehículo inactivo"
)</f>
        <v>Intervalo de precio 2</v>
      </c>
      <c r="AF101" s="35" t="s">
        <v>2413</v>
      </c>
      <c r="AG101" s="35" t="b">
        <f t="shared" si="10"/>
        <v>1</v>
      </c>
      <c r="AH101" s="207">
        <v>0.08</v>
      </c>
      <c r="AI101" s="207">
        <v>0.08</v>
      </c>
      <c r="AJ101" s="207">
        <v>0.08</v>
      </c>
      <c r="AK101" s="207">
        <v>0.08</v>
      </c>
      <c r="AL101" s="207">
        <v>0.08</v>
      </c>
      <c r="AM101" s="207">
        <v>0.08</v>
      </c>
      <c r="AN101" s="28" t="s">
        <v>113</v>
      </c>
      <c r="AO101" s="28" t="s">
        <v>113</v>
      </c>
      <c r="AP101" s="28" t="s">
        <v>113</v>
      </c>
      <c r="AQ101" s="47">
        <v>1</v>
      </c>
      <c r="AR101" s="38">
        <v>8689479</v>
      </c>
      <c r="AS101" s="38">
        <v>589650</v>
      </c>
      <c r="AT101" s="38">
        <v>457030</v>
      </c>
      <c r="AU101" s="38">
        <v>0</v>
      </c>
      <c r="AV101" s="38">
        <v>0</v>
      </c>
      <c r="AW101" s="38">
        <v>9467039</v>
      </c>
      <c r="AX101" s="38" t="s">
        <v>107</v>
      </c>
      <c r="AY101" s="38">
        <v>620255</v>
      </c>
      <c r="AZ101" s="38">
        <v>310127</v>
      </c>
      <c r="BA101" s="38">
        <v>0</v>
      </c>
      <c r="BB101" s="38">
        <v>0</v>
      </c>
      <c r="BC101" s="38">
        <v>0</v>
      </c>
      <c r="BD101" s="38">
        <v>0</v>
      </c>
      <c r="BE101" s="38">
        <v>0</v>
      </c>
      <c r="BF101" s="38">
        <v>0</v>
      </c>
      <c r="BG101" s="38">
        <v>2159464</v>
      </c>
      <c r="BH101" s="38" t="s">
        <v>107</v>
      </c>
      <c r="BI101" s="38">
        <v>636577</v>
      </c>
      <c r="BJ101" s="38">
        <v>848769</v>
      </c>
      <c r="BK101" s="38">
        <v>408062</v>
      </c>
      <c r="BL101" s="38">
        <v>1387411</v>
      </c>
      <c r="BM101" s="38">
        <v>179547</v>
      </c>
      <c r="BN101" s="38" t="s">
        <v>107</v>
      </c>
      <c r="BO101" s="38">
        <v>1387411</v>
      </c>
      <c r="BP101" s="38">
        <v>3884750</v>
      </c>
      <c r="BQ101" s="38">
        <v>114258</v>
      </c>
      <c r="BR101" s="38">
        <v>2358599</v>
      </c>
      <c r="BS101" s="38">
        <v>3922350</v>
      </c>
      <c r="BT101" s="38">
        <v>0</v>
      </c>
      <c r="BU101" s="38">
        <v>0</v>
      </c>
      <c r="BV101" s="38" t="s">
        <v>107</v>
      </c>
      <c r="BW101" s="38">
        <v>9589457</v>
      </c>
      <c r="BX101" s="38">
        <v>212192</v>
      </c>
      <c r="BY101" s="38" t="s">
        <v>107</v>
      </c>
      <c r="BZ101" s="38" t="s">
        <v>107</v>
      </c>
      <c r="CA101" s="38" t="s">
        <v>107</v>
      </c>
      <c r="CB101" s="38">
        <v>783479</v>
      </c>
      <c r="CC101" s="330">
        <v>0</v>
      </c>
      <c r="CD101" s="38">
        <v>0</v>
      </c>
      <c r="CE101" s="38" t="s">
        <v>107</v>
      </c>
      <c r="CF101" s="38" t="s">
        <v>107</v>
      </c>
      <c r="CG101" s="38" t="s">
        <v>107</v>
      </c>
      <c r="CH101" s="42" t="s">
        <v>114</v>
      </c>
      <c r="CI101" s="42" t="s">
        <v>114</v>
      </c>
      <c r="CJ101" s="42" t="s">
        <v>114</v>
      </c>
      <c r="CK101" s="42" t="s">
        <v>114</v>
      </c>
      <c r="CL101" s="42" t="s">
        <v>114</v>
      </c>
      <c r="CM101" s="42" t="s">
        <v>114</v>
      </c>
      <c r="CN101" s="42" t="s">
        <v>114</v>
      </c>
      <c r="CO101" s="42" t="s">
        <v>107</v>
      </c>
      <c r="CP101" s="29" t="s">
        <v>107</v>
      </c>
      <c r="CQ101" s="29" t="s">
        <v>107</v>
      </c>
      <c r="CR101" s="29" t="s">
        <v>107</v>
      </c>
      <c r="CS101" s="29" t="s">
        <v>107</v>
      </c>
      <c r="CT101" s="29" t="s">
        <v>107</v>
      </c>
      <c r="CU101" s="29" t="s">
        <v>107</v>
      </c>
      <c r="CV101" s="29" t="s">
        <v>107</v>
      </c>
      <c r="CW101" s="29" t="s">
        <v>107</v>
      </c>
      <c r="CX101" s="29" t="s">
        <v>107</v>
      </c>
      <c r="CY101" s="29" t="s">
        <v>107</v>
      </c>
      <c r="CZ101" s="29" t="s">
        <v>107</v>
      </c>
      <c r="DA101" s="29" t="s">
        <v>107</v>
      </c>
      <c r="DB101" s="29" t="s">
        <v>107</v>
      </c>
      <c r="DC101" s="29" t="s">
        <v>107</v>
      </c>
      <c r="DD101" s="332">
        <v>11017675</v>
      </c>
      <c r="DE101" s="43">
        <v>1</v>
      </c>
      <c r="DF101" s="390">
        <v>1</v>
      </c>
      <c r="DG101" s="310"/>
      <c r="DH101" s="203"/>
      <c r="DI101" s="279" t="str" cm="1">
        <f t="array" ref="DI101">+IF(AND(C101&lt;&gt;"Vehículos Eléctricos",C101&lt;&gt;"Vehículos Híbridos",AD101="PERCENTIL 50"),
     IF(VLOOKUP(_xlfn.TEXTJOIN("_",FALSE,C101:E101),BD_Perc!$A:$P,_xlfn.IFS(BD!AE101="Intervalo de precio 1",12,BD!AE101="Intervalo de precio 2",13),FALSE)&lt;=1,
     VLOOKUP(_xlfn.TEXTJOIN("_",FALSE,C101:E101),BD_Perc!$A:$P,16,FALSE),"Ok P50"),
     "Ok P30/70 ó Híbrido/Eléctrico")</f>
        <v>Ok P30/70 ó Híbrido/Eléctrico</v>
      </c>
      <c r="DJ101" s="279" t="str">
        <f t="shared" si="7"/>
        <v>Vehículos Convencionales_Automóviles_Hatchback</v>
      </c>
      <c r="DK101" s="331">
        <f t="shared" si="11"/>
        <v>59340000</v>
      </c>
      <c r="DL101" s="326"/>
    </row>
    <row r="102" spans="1:116" ht="25.5">
      <c r="A102" s="28">
        <v>97</v>
      </c>
      <c r="B102" s="29" t="s">
        <v>266</v>
      </c>
      <c r="C102" s="29" t="s">
        <v>0</v>
      </c>
      <c r="D102" s="29" t="s">
        <v>105</v>
      </c>
      <c r="E102" s="42" t="s">
        <v>106</v>
      </c>
      <c r="F102" s="42" t="s">
        <v>107</v>
      </c>
      <c r="G102" s="30" t="s">
        <v>293</v>
      </c>
      <c r="H102" s="42" t="s">
        <v>291</v>
      </c>
      <c r="I102" s="28">
        <v>9201275</v>
      </c>
      <c r="J102" s="28" t="s">
        <v>300</v>
      </c>
      <c r="K102" s="31" t="s">
        <v>127</v>
      </c>
      <c r="L102" s="32">
        <v>110</v>
      </c>
      <c r="M102" s="33" t="s">
        <v>107</v>
      </c>
      <c r="N102" s="34">
        <v>72500000</v>
      </c>
      <c r="O102" s="34">
        <f>+IFERROR(VLOOKUP(I102,Precio_Fasecolda!A:C,3,FALSE),IFERROR(VLOOKUP(I102,Precio_Fasecolda!B:C,2,FALSE),N102))</f>
        <v>72500000</v>
      </c>
      <c r="P102" s="34">
        <f t="shared" si="8"/>
        <v>0</v>
      </c>
      <c r="Q102" s="33" t="s">
        <v>107</v>
      </c>
      <c r="R102" s="28" t="s">
        <v>130</v>
      </c>
      <c r="S102" s="28" t="s">
        <v>112</v>
      </c>
      <c r="T102" s="28" t="s">
        <v>107</v>
      </c>
      <c r="U102" s="28" t="s">
        <v>107</v>
      </c>
      <c r="V102" s="42" t="s">
        <v>107</v>
      </c>
      <c r="W102" s="28" t="s">
        <v>107</v>
      </c>
      <c r="X102" s="28" t="s">
        <v>107</v>
      </c>
      <c r="Y102" s="28" t="str">
        <f t="shared" si="9"/>
        <v>N.A.</v>
      </c>
      <c r="Z102" s="292">
        <f t="shared" si="6"/>
        <v>66700000</v>
      </c>
      <c r="AA102" s="28" cm="1">
        <f t="array" aca="1" ref="AA102" ca="1">_xlfn.IFS(DK102&lt;$DK$4,1,AND(DK102&gt;=$DK$4,DK102&lt;=$AA$4),2,DK102&gt;$AA$4,3)</f>
        <v>2</v>
      </c>
      <c r="AB102" s="28" t="s">
        <v>2335</v>
      </c>
      <c r="AC102" s="28" t="str" cm="1">
        <f t="array" ref="AC102">IF(AB102="PERCENTIL 30","",_xlfn.IFS(DK102&lt;$AC$4,1,DK102&gt;$AC$4,2))</f>
        <v/>
      </c>
      <c r="AD102" s="28" t="str">
        <f>+IFERROR(VLOOKUP(_xlfn.TEXTJOIN("_", FALSE, C102:E102), BD_Perc!$A:$O, 15, FALSE),"Segmentación no encontrada o vehículo inactivo")</f>
        <v>PERCENTIL 30-70</v>
      </c>
      <c r="AE102" s="28" t="str" cm="1">
        <f t="array" ref="AE102">_xlfn.IFS(
    AD102 = "PERCENTIL 50",
    _xlfn.IFS(
        BD!DK102 &lt; VLOOKUP(_xlfn.TEXTJOIN("_", FALSE, C102:E102), BD_Perc!$A:$O, 11, FALSE), "Intervalo de precio 1",
        BD!DK102 &gt;= VLOOKUP(_xlfn.TEXTJOIN("_", FALSE, C102:E102), BD_Perc!$A:$O, 11, FALSE), "Intervalo de precio 2"
    ),
    AD102 = "PERCENTIL 30-70",
    _xlfn.IFS(
        BD!DK102 &lt; VLOOKUP(_xlfn.TEXTJOIN("_", FALSE, C102:E102), BD_Perc!$A:$O, 6, FALSE), "Intervalo de precio 1",
        BD!DK102 &lt; VLOOKUP(_xlfn.TEXTJOIN("_", FALSE, C102:E102), BD_Perc!$A:$O, 7, FALSE), "Intervalo de precio 2",
        BD!DK102 &gt;= VLOOKUP(_xlfn.TEXTJOIN("_", FALSE, C102:E102), BD_Perc!$A:$O, 7, FALSE), "Intervalo de precio 3"
    ),
    AD102="Segmentación no encontrada o vehículo inactivo","Segmentación no encontrada o vehículo inactivo"
)</f>
        <v>Intervalo de precio 2</v>
      </c>
      <c r="AF102" s="35" t="s">
        <v>2413</v>
      </c>
      <c r="AG102" s="35" t="b">
        <f t="shared" si="10"/>
        <v>1</v>
      </c>
      <c r="AH102" s="207">
        <v>0.08</v>
      </c>
      <c r="AI102" s="207">
        <v>0.08</v>
      </c>
      <c r="AJ102" s="207">
        <v>0.08</v>
      </c>
      <c r="AK102" s="207">
        <v>0.08</v>
      </c>
      <c r="AL102" s="207">
        <v>0.08</v>
      </c>
      <c r="AM102" s="207">
        <v>0.08</v>
      </c>
      <c r="AN102" s="28" t="s">
        <v>113</v>
      </c>
      <c r="AO102" s="28" t="s">
        <v>113</v>
      </c>
      <c r="AP102" s="28" t="s">
        <v>113</v>
      </c>
      <c r="AQ102" s="47">
        <v>1</v>
      </c>
      <c r="AR102" s="38">
        <v>8689479</v>
      </c>
      <c r="AS102" s="38">
        <v>589650</v>
      </c>
      <c r="AT102" s="38">
        <v>457030</v>
      </c>
      <c r="AU102" s="38">
        <v>0</v>
      </c>
      <c r="AV102" s="38">
        <v>0</v>
      </c>
      <c r="AW102" s="38">
        <v>9467039</v>
      </c>
      <c r="AX102" s="38" t="s">
        <v>107</v>
      </c>
      <c r="AY102" s="38">
        <v>620255</v>
      </c>
      <c r="AZ102" s="38">
        <v>310127</v>
      </c>
      <c r="BA102" s="38">
        <v>0</v>
      </c>
      <c r="BB102" s="38">
        <v>0</v>
      </c>
      <c r="BC102" s="38">
        <v>0</v>
      </c>
      <c r="BD102" s="38">
        <v>0</v>
      </c>
      <c r="BE102" s="38">
        <v>0</v>
      </c>
      <c r="BF102" s="38">
        <v>0</v>
      </c>
      <c r="BG102" s="38">
        <v>2159464</v>
      </c>
      <c r="BH102" s="38" t="s">
        <v>107</v>
      </c>
      <c r="BI102" s="38">
        <v>636577</v>
      </c>
      <c r="BJ102" s="38">
        <v>848769</v>
      </c>
      <c r="BK102" s="38">
        <v>408062</v>
      </c>
      <c r="BL102" s="38">
        <v>1387411</v>
      </c>
      <c r="BM102" s="38">
        <v>179547</v>
      </c>
      <c r="BN102" s="38" t="s">
        <v>107</v>
      </c>
      <c r="BO102" s="38">
        <v>1387411</v>
      </c>
      <c r="BP102" s="38">
        <v>3884750</v>
      </c>
      <c r="BQ102" s="38">
        <v>114258</v>
      </c>
      <c r="BR102" s="38">
        <v>2358599</v>
      </c>
      <c r="BS102" s="38">
        <v>3922350</v>
      </c>
      <c r="BT102" s="38">
        <v>0</v>
      </c>
      <c r="BU102" s="38">
        <v>0</v>
      </c>
      <c r="BV102" s="38" t="s">
        <v>107</v>
      </c>
      <c r="BW102" s="38">
        <v>9589457</v>
      </c>
      <c r="BX102" s="38">
        <v>212192</v>
      </c>
      <c r="BY102" s="38" t="s">
        <v>107</v>
      </c>
      <c r="BZ102" s="38" t="s">
        <v>107</v>
      </c>
      <c r="CA102" s="38" t="s">
        <v>107</v>
      </c>
      <c r="CB102" s="38">
        <v>783479</v>
      </c>
      <c r="CC102" s="330">
        <v>0</v>
      </c>
      <c r="CD102" s="38">
        <v>0</v>
      </c>
      <c r="CE102" s="38" t="s">
        <v>107</v>
      </c>
      <c r="CF102" s="38" t="s">
        <v>107</v>
      </c>
      <c r="CG102" s="38" t="s">
        <v>107</v>
      </c>
      <c r="CH102" s="42" t="s">
        <v>114</v>
      </c>
      <c r="CI102" s="42" t="s">
        <v>114</v>
      </c>
      <c r="CJ102" s="42" t="s">
        <v>114</v>
      </c>
      <c r="CK102" s="42" t="s">
        <v>114</v>
      </c>
      <c r="CL102" s="42" t="s">
        <v>114</v>
      </c>
      <c r="CM102" s="42" t="s">
        <v>114</v>
      </c>
      <c r="CN102" s="42" t="s">
        <v>114</v>
      </c>
      <c r="CO102" s="42" t="s">
        <v>107</v>
      </c>
      <c r="CP102" s="29" t="s">
        <v>107</v>
      </c>
      <c r="CQ102" s="29" t="s">
        <v>107</v>
      </c>
      <c r="CR102" s="29" t="s">
        <v>107</v>
      </c>
      <c r="CS102" s="29" t="s">
        <v>107</v>
      </c>
      <c r="CT102" s="29" t="s">
        <v>107</v>
      </c>
      <c r="CU102" s="29" t="s">
        <v>107</v>
      </c>
      <c r="CV102" s="29" t="s">
        <v>107</v>
      </c>
      <c r="CW102" s="29" t="s">
        <v>107</v>
      </c>
      <c r="CX102" s="29" t="s">
        <v>107</v>
      </c>
      <c r="CY102" s="29" t="s">
        <v>107</v>
      </c>
      <c r="CZ102" s="29" t="s">
        <v>107</v>
      </c>
      <c r="DA102" s="29" t="s">
        <v>107</v>
      </c>
      <c r="DB102" s="29" t="s">
        <v>107</v>
      </c>
      <c r="DC102" s="29" t="s">
        <v>107</v>
      </c>
      <c r="DD102" s="332">
        <v>11017675</v>
      </c>
      <c r="DE102" s="43">
        <v>1</v>
      </c>
      <c r="DF102" s="390">
        <v>1</v>
      </c>
      <c r="DG102" s="310"/>
      <c r="DH102" s="203"/>
      <c r="DI102" s="279" t="str" cm="1">
        <f t="array" ref="DI102">+IF(AND(C102&lt;&gt;"Vehículos Eléctricos",C102&lt;&gt;"Vehículos Híbridos",AD102="PERCENTIL 50"),
     IF(VLOOKUP(_xlfn.TEXTJOIN("_",FALSE,C102:E102),BD_Perc!$A:$P,_xlfn.IFS(BD!AE102="Intervalo de precio 1",12,BD!AE102="Intervalo de precio 2",13),FALSE)&lt;=1,
     VLOOKUP(_xlfn.TEXTJOIN("_",FALSE,C102:E102),BD_Perc!$A:$P,16,FALSE),"Ok P50"),
     "Ok P30/70 ó Híbrido/Eléctrico")</f>
        <v>Ok P30/70 ó Híbrido/Eléctrico</v>
      </c>
      <c r="DJ102" s="279" t="str">
        <f t="shared" si="7"/>
        <v>Vehículos Convencionales_Automóviles_Hatchback</v>
      </c>
      <c r="DK102" s="331">
        <f t="shared" si="11"/>
        <v>66700000</v>
      </c>
      <c r="DL102" s="326"/>
    </row>
    <row r="103" spans="1:116" ht="25.5">
      <c r="A103" s="28">
        <v>98</v>
      </c>
      <c r="B103" s="29" t="s">
        <v>266</v>
      </c>
      <c r="C103" s="29" t="s">
        <v>0</v>
      </c>
      <c r="D103" s="29" t="s">
        <v>105</v>
      </c>
      <c r="E103" s="42" t="s">
        <v>106</v>
      </c>
      <c r="F103" s="42" t="s">
        <v>107</v>
      </c>
      <c r="G103" s="30" t="s">
        <v>296</v>
      </c>
      <c r="H103" s="42" t="s">
        <v>291</v>
      </c>
      <c r="I103" s="28">
        <v>9201266</v>
      </c>
      <c r="J103" s="28" t="s">
        <v>301</v>
      </c>
      <c r="K103" s="31" t="s">
        <v>111</v>
      </c>
      <c r="L103" s="32">
        <v>99</v>
      </c>
      <c r="M103" s="33" t="s">
        <v>107</v>
      </c>
      <c r="N103" s="34">
        <v>70500000</v>
      </c>
      <c r="O103" s="34">
        <f>+IFERROR(VLOOKUP(I103,Precio_Fasecolda!A:C,3,FALSE),IFERROR(VLOOKUP(I103,Precio_Fasecolda!B:C,2,FALSE),N103))</f>
        <v>70500000</v>
      </c>
      <c r="P103" s="34">
        <f t="shared" si="8"/>
        <v>0</v>
      </c>
      <c r="Q103" s="33" t="s">
        <v>107</v>
      </c>
      <c r="R103" s="28" t="s">
        <v>2415</v>
      </c>
      <c r="S103" s="28" t="s">
        <v>112</v>
      </c>
      <c r="T103" s="28" t="s">
        <v>107</v>
      </c>
      <c r="U103" s="28" t="s">
        <v>107</v>
      </c>
      <c r="V103" s="42" t="s">
        <v>107</v>
      </c>
      <c r="W103" s="28" t="s">
        <v>107</v>
      </c>
      <c r="X103" s="28" t="s">
        <v>107</v>
      </c>
      <c r="Y103" s="28" t="str">
        <f t="shared" si="9"/>
        <v>N.A.</v>
      </c>
      <c r="Z103" s="292">
        <f t="shared" si="6"/>
        <v>64860000</v>
      </c>
      <c r="AA103" s="28" cm="1">
        <f t="array" aca="1" ref="AA103" ca="1">_xlfn.IFS(DK103&lt;$DK$4,1,AND(DK103&gt;=$DK$4,DK103&lt;=$AA$4),2,DK103&gt;$AA$4,3)</f>
        <v>2</v>
      </c>
      <c r="AB103" s="28" t="s">
        <v>2335</v>
      </c>
      <c r="AC103" s="28" t="str" cm="1">
        <f t="array" ref="AC103">IF(AB103="PERCENTIL 30","",_xlfn.IFS(DK103&lt;$AC$4,1,DK103&gt;$AC$4,2))</f>
        <v/>
      </c>
      <c r="AD103" s="28" t="str">
        <f>+IFERROR(VLOOKUP(_xlfn.TEXTJOIN("_", FALSE, C103:E103), BD_Perc!$A:$O, 15, FALSE),"Segmentación no encontrada o vehículo inactivo")</f>
        <v>PERCENTIL 30-70</v>
      </c>
      <c r="AE103" s="28" t="str" cm="1">
        <f t="array" ref="AE103">_xlfn.IFS(
    AD103 = "PERCENTIL 50",
    _xlfn.IFS(
        BD!DK103 &lt; VLOOKUP(_xlfn.TEXTJOIN("_", FALSE, C103:E103), BD_Perc!$A:$O, 11, FALSE), "Intervalo de precio 1",
        BD!DK103 &gt;= VLOOKUP(_xlfn.TEXTJOIN("_", FALSE, C103:E103), BD_Perc!$A:$O, 11, FALSE), "Intervalo de precio 2"
    ),
    AD103 = "PERCENTIL 30-70",
    _xlfn.IFS(
        BD!DK103 &lt; VLOOKUP(_xlfn.TEXTJOIN("_", FALSE, C103:E103), BD_Perc!$A:$O, 6, FALSE), "Intervalo de precio 1",
        BD!DK103 &lt; VLOOKUP(_xlfn.TEXTJOIN("_", FALSE, C103:E103), BD_Perc!$A:$O, 7, FALSE), "Intervalo de precio 2",
        BD!DK103 &gt;= VLOOKUP(_xlfn.TEXTJOIN("_", FALSE, C103:E103), BD_Perc!$A:$O, 7, FALSE), "Intervalo de precio 3"
    ),
    AD103="Segmentación no encontrada o vehículo inactivo","Segmentación no encontrada o vehículo inactivo"
)</f>
        <v>Intervalo de precio 2</v>
      </c>
      <c r="AF103" s="35" t="s">
        <v>2413</v>
      </c>
      <c r="AG103" s="35" t="b">
        <f t="shared" si="10"/>
        <v>1</v>
      </c>
      <c r="AH103" s="207">
        <v>0.08</v>
      </c>
      <c r="AI103" s="207">
        <v>0.08</v>
      </c>
      <c r="AJ103" s="207">
        <v>0.08</v>
      </c>
      <c r="AK103" s="207">
        <v>0.08</v>
      </c>
      <c r="AL103" s="207">
        <v>0.08</v>
      </c>
      <c r="AM103" s="207">
        <v>0.08</v>
      </c>
      <c r="AN103" s="28" t="s">
        <v>113</v>
      </c>
      <c r="AO103" s="28" t="s">
        <v>113</v>
      </c>
      <c r="AP103" s="28" t="s">
        <v>113</v>
      </c>
      <c r="AQ103" s="47">
        <v>1</v>
      </c>
      <c r="AR103" s="38">
        <v>8689479</v>
      </c>
      <c r="AS103" s="38">
        <v>589650</v>
      </c>
      <c r="AT103" s="38">
        <v>457030</v>
      </c>
      <c r="AU103" s="38">
        <v>0</v>
      </c>
      <c r="AV103" s="38">
        <v>0</v>
      </c>
      <c r="AW103" s="38">
        <v>9467039</v>
      </c>
      <c r="AX103" s="38" t="s">
        <v>107</v>
      </c>
      <c r="AY103" s="38">
        <v>620255</v>
      </c>
      <c r="AZ103" s="38">
        <v>310127</v>
      </c>
      <c r="BA103" s="38">
        <v>0</v>
      </c>
      <c r="BB103" s="38">
        <v>0</v>
      </c>
      <c r="BC103" s="38">
        <v>0</v>
      </c>
      <c r="BD103" s="38">
        <v>0</v>
      </c>
      <c r="BE103" s="38">
        <v>0</v>
      </c>
      <c r="BF103" s="38">
        <v>0</v>
      </c>
      <c r="BG103" s="38">
        <v>2159464</v>
      </c>
      <c r="BH103" s="38" t="s">
        <v>107</v>
      </c>
      <c r="BI103" s="38">
        <v>636577</v>
      </c>
      <c r="BJ103" s="38">
        <v>848769</v>
      </c>
      <c r="BK103" s="38">
        <v>408062</v>
      </c>
      <c r="BL103" s="38">
        <v>1387411</v>
      </c>
      <c r="BM103" s="38">
        <v>179547</v>
      </c>
      <c r="BN103" s="38" t="s">
        <v>107</v>
      </c>
      <c r="BO103" s="38">
        <v>1387411</v>
      </c>
      <c r="BP103" s="38">
        <v>3884750</v>
      </c>
      <c r="BQ103" s="38">
        <v>114258</v>
      </c>
      <c r="BR103" s="38">
        <v>2358599</v>
      </c>
      <c r="BS103" s="38">
        <v>3922350</v>
      </c>
      <c r="BT103" s="38">
        <v>0</v>
      </c>
      <c r="BU103" s="38">
        <v>0</v>
      </c>
      <c r="BV103" s="38" t="s">
        <v>107</v>
      </c>
      <c r="BW103" s="38">
        <v>9589457</v>
      </c>
      <c r="BX103" s="38">
        <v>212192</v>
      </c>
      <c r="BY103" s="38" t="s">
        <v>107</v>
      </c>
      <c r="BZ103" s="38" t="s">
        <v>107</v>
      </c>
      <c r="CA103" s="38" t="s">
        <v>107</v>
      </c>
      <c r="CB103" s="38">
        <v>783479</v>
      </c>
      <c r="CC103" s="330">
        <v>0</v>
      </c>
      <c r="CD103" s="38">
        <v>0</v>
      </c>
      <c r="CE103" s="38" t="s">
        <v>107</v>
      </c>
      <c r="CF103" s="38" t="s">
        <v>107</v>
      </c>
      <c r="CG103" s="38" t="s">
        <v>107</v>
      </c>
      <c r="CH103" s="42" t="s">
        <v>114</v>
      </c>
      <c r="CI103" s="42" t="s">
        <v>114</v>
      </c>
      <c r="CJ103" s="42" t="s">
        <v>114</v>
      </c>
      <c r="CK103" s="42" t="s">
        <v>114</v>
      </c>
      <c r="CL103" s="42" t="s">
        <v>114</v>
      </c>
      <c r="CM103" s="42" t="s">
        <v>114</v>
      </c>
      <c r="CN103" s="42" t="s">
        <v>114</v>
      </c>
      <c r="CO103" s="42" t="s">
        <v>107</v>
      </c>
      <c r="CP103" s="29" t="s">
        <v>107</v>
      </c>
      <c r="CQ103" s="29" t="s">
        <v>107</v>
      </c>
      <c r="CR103" s="29" t="s">
        <v>107</v>
      </c>
      <c r="CS103" s="29" t="s">
        <v>107</v>
      </c>
      <c r="CT103" s="29" t="s">
        <v>107</v>
      </c>
      <c r="CU103" s="29" t="s">
        <v>107</v>
      </c>
      <c r="CV103" s="29" t="s">
        <v>107</v>
      </c>
      <c r="CW103" s="29" t="s">
        <v>107</v>
      </c>
      <c r="CX103" s="29" t="s">
        <v>107</v>
      </c>
      <c r="CY103" s="29" t="s">
        <v>107</v>
      </c>
      <c r="CZ103" s="29" t="s">
        <v>107</v>
      </c>
      <c r="DA103" s="29" t="s">
        <v>107</v>
      </c>
      <c r="DB103" s="29" t="s">
        <v>107</v>
      </c>
      <c r="DC103" s="29" t="s">
        <v>107</v>
      </c>
      <c r="DD103" s="332">
        <v>11017675</v>
      </c>
      <c r="DE103" s="43">
        <v>1</v>
      </c>
      <c r="DF103" s="390">
        <v>1</v>
      </c>
      <c r="DG103" s="310"/>
      <c r="DH103" s="203"/>
      <c r="DI103" s="279" t="str" cm="1">
        <f t="array" ref="DI103">+IF(AND(C103&lt;&gt;"Vehículos Eléctricos",C103&lt;&gt;"Vehículos Híbridos",AD103="PERCENTIL 50"),
     IF(VLOOKUP(_xlfn.TEXTJOIN("_",FALSE,C103:E103),BD_Perc!$A:$P,_xlfn.IFS(BD!AE103="Intervalo de precio 1",12,BD!AE103="Intervalo de precio 2",13),FALSE)&lt;=1,
     VLOOKUP(_xlfn.TEXTJOIN("_",FALSE,C103:E103),BD_Perc!$A:$P,16,FALSE),"Ok P50"),
     "Ok P30/70 ó Híbrido/Eléctrico")</f>
        <v>Ok P30/70 ó Híbrido/Eléctrico</v>
      </c>
      <c r="DJ103" s="279" t="str">
        <f t="shared" si="7"/>
        <v>Vehículos Convencionales_Automóviles_Hatchback</v>
      </c>
      <c r="DK103" s="331">
        <f t="shared" si="11"/>
        <v>64860000</v>
      </c>
      <c r="DL103" s="326"/>
    </row>
    <row r="104" spans="1:116" ht="25.5">
      <c r="A104" s="28">
        <v>99</v>
      </c>
      <c r="B104" s="29" t="s">
        <v>266</v>
      </c>
      <c r="C104" s="29" t="s">
        <v>0</v>
      </c>
      <c r="D104" s="29" t="s">
        <v>105</v>
      </c>
      <c r="E104" s="42" t="s">
        <v>106</v>
      </c>
      <c r="F104" s="42" t="s">
        <v>107</v>
      </c>
      <c r="G104" s="30" t="s">
        <v>296</v>
      </c>
      <c r="H104" s="42" t="s">
        <v>291</v>
      </c>
      <c r="I104" s="28">
        <v>9201276</v>
      </c>
      <c r="J104" s="28" t="s">
        <v>302</v>
      </c>
      <c r="K104" s="31" t="s">
        <v>127</v>
      </c>
      <c r="L104" s="32">
        <v>110</v>
      </c>
      <c r="M104" s="33" t="s">
        <v>107</v>
      </c>
      <c r="N104" s="34">
        <v>78500000</v>
      </c>
      <c r="O104" s="34">
        <f>+IFERROR(VLOOKUP(I104,Precio_Fasecolda!A:C,3,FALSE),IFERROR(VLOOKUP(I104,Precio_Fasecolda!B:C,2,FALSE),N104))</f>
        <v>78500000</v>
      </c>
      <c r="P104" s="34">
        <f t="shared" si="8"/>
        <v>0</v>
      </c>
      <c r="Q104" s="33" t="s">
        <v>107</v>
      </c>
      <c r="R104" s="28" t="s">
        <v>130</v>
      </c>
      <c r="S104" s="28" t="s">
        <v>112</v>
      </c>
      <c r="T104" s="28" t="s">
        <v>107</v>
      </c>
      <c r="U104" s="28" t="s">
        <v>107</v>
      </c>
      <c r="V104" s="42" t="s">
        <v>107</v>
      </c>
      <c r="W104" s="28" t="s">
        <v>107</v>
      </c>
      <c r="X104" s="28" t="s">
        <v>107</v>
      </c>
      <c r="Y104" s="28" t="str">
        <f t="shared" si="9"/>
        <v>N.A.</v>
      </c>
      <c r="Z104" s="292">
        <f t="shared" si="6"/>
        <v>72220000</v>
      </c>
      <c r="AA104" s="28" cm="1">
        <f t="array" aca="1" ref="AA104" ca="1">_xlfn.IFS(DK104&lt;$DK$4,1,AND(DK104&gt;=$DK$4,DK104&lt;=$AA$4),2,DK104&gt;$AA$4,3)</f>
        <v>2</v>
      </c>
      <c r="AB104" s="28" t="s">
        <v>2335</v>
      </c>
      <c r="AC104" s="28" t="str" cm="1">
        <f t="array" ref="AC104">IF(AB104="PERCENTIL 30","",_xlfn.IFS(DK104&lt;$AC$4,1,DK104&gt;$AC$4,2))</f>
        <v/>
      </c>
      <c r="AD104" s="28" t="str">
        <f>+IFERROR(VLOOKUP(_xlfn.TEXTJOIN("_", FALSE, C104:E104), BD_Perc!$A:$O, 15, FALSE),"Segmentación no encontrada o vehículo inactivo")</f>
        <v>PERCENTIL 30-70</v>
      </c>
      <c r="AE104" s="28" t="str" cm="1">
        <f t="array" ref="AE104">_xlfn.IFS(
    AD104 = "PERCENTIL 50",
    _xlfn.IFS(
        BD!DK104 &lt; VLOOKUP(_xlfn.TEXTJOIN("_", FALSE, C104:E104), BD_Perc!$A:$O, 11, FALSE), "Intervalo de precio 1",
        BD!DK104 &gt;= VLOOKUP(_xlfn.TEXTJOIN("_", FALSE, C104:E104), BD_Perc!$A:$O, 11, FALSE), "Intervalo de precio 2"
    ),
    AD104 = "PERCENTIL 30-70",
    _xlfn.IFS(
        BD!DK104 &lt; VLOOKUP(_xlfn.TEXTJOIN("_", FALSE, C104:E104), BD_Perc!$A:$O, 6, FALSE), "Intervalo de precio 1",
        BD!DK104 &lt; VLOOKUP(_xlfn.TEXTJOIN("_", FALSE, C104:E104), BD_Perc!$A:$O, 7, FALSE), "Intervalo de precio 2",
        BD!DK104 &gt;= VLOOKUP(_xlfn.TEXTJOIN("_", FALSE, C104:E104), BD_Perc!$A:$O, 7, FALSE), "Intervalo de precio 3"
    ),
    AD104="Segmentación no encontrada o vehículo inactivo","Segmentación no encontrada o vehículo inactivo"
)</f>
        <v>Intervalo de precio 2</v>
      </c>
      <c r="AF104" s="35" t="s">
        <v>2413</v>
      </c>
      <c r="AG104" s="35" t="b">
        <f t="shared" si="10"/>
        <v>1</v>
      </c>
      <c r="AH104" s="207">
        <v>0.08</v>
      </c>
      <c r="AI104" s="207">
        <v>0.08</v>
      </c>
      <c r="AJ104" s="207">
        <v>0.08</v>
      </c>
      <c r="AK104" s="207">
        <v>0.08</v>
      </c>
      <c r="AL104" s="207">
        <v>0.08</v>
      </c>
      <c r="AM104" s="207">
        <v>0.08</v>
      </c>
      <c r="AN104" s="28" t="s">
        <v>113</v>
      </c>
      <c r="AO104" s="28" t="s">
        <v>113</v>
      </c>
      <c r="AP104" s="28" t="s">
        <v>113</v>
      </c>
      <c r="AQ104" s="47">
        <v>1</v>
      </c>
      <c r="AR104" s="38">
        <v>8689479</v>
      </c>
      <c r="AS104" s="38">
        <v>589650</v>
      </c>
      <c r="AT104" s="38">
        <v>457030</v>
      </c>
      <c r="AU104" s="38">
        <v>0</v>
      </c>
      <c r="AV104" s="38">
        <v>0</v>
      </c>
      <c r="AW104" s="38">
        <v>9467039</v>
      </c>
      <c r="AX104" s="38" t="s">
        <v>107</v>
      </c>
      <c r="AY104" s="38">
        <v>620255</v>
      </c>
      <c r="AZ104" s="38">
        <v>310127</v>
      </c>
      <c r="BA104" s="38">
        <v>0</v>
      </c>
      <c r="BB104" s="38">
        <v>0</v>
      </c>
      <c r="BC104" s="38">
        <v>0</v>
      </c>
      <c r="BD104" s="38">
        <v>0</v>
      </c>
      <c r="BE104" s="38">
        <v>0</v>
      </c>
      <c r="BF104" s="38">
        <v>0</v>
      </c>
      <c r="BG104" s="38">
        <v>2159464</v>
      </c>
      <c r="BH104" s="38" t="s">
        <v>107</v>
      </c>
      <c r="BI104" s="38">
        <v>636577</v>
      </c>
      <c r="BJ104" s="38">
        <v>848769</v>
      </c>
      <c r="BK104" s="38">
        <v>408062</v>
      </c>
      <c r="BL104" s="38">
        <v>1387411</v>
      </c>
      <c r="BM104" s="38">
        <v>179547</v>
      </c>
      <c r="BN104" s="38" t="s">
        <v>107</v>
      </c>
      <c r="BO104" s="38">
        <v>1387411</v>
      </c>
      <c r="BP104" s="38">
        <v>3884750</v>
      </c>
      <c r="BQ104" s="38">
        <v>114258</v>
      </c>
      <c r="BR104" s="38">
        <v>2358599</v>
      </c>
      <c r="BS104" s="38">
        <v>3922350</v>
      </c>
      <c r="BT104" s="38">
        <v>0</v>
      </c>
      <c r="BU104" s="38">
        <v>0</v>
      </c>
      <c r="BV104" s="38" t="s">
        <v>107</v>
      </c>
      <c r="BW104" s="38">
        <v>9589457</v>
      </c>
      <c r="BX104" s="38">
        <v>212192</v>
      </c>
      <c r="BY104" s="38" t="s">
        <v>107</v>
      </c>
      <c r="BZ104" s="38" t="s">
        <v>107</v>
      </c>
      <c r="CA104" s="38" t="s">
        <v>107</v>
      </c>
      <c r="CB104" s="38">
        <v>783479</v>
      </c>
      <c r="CC104" s="330">
        <v>0</v>
      </c>
      <c r="CD104" s="38">
        <v>0</v>
      </c>
      <c r="CE104" s="38" t="s">
        <v>107</v>
      </c>
      <c r="CF104" s="38" t="s">
        <v>107</v>
      </c>
      <c r="CG104" s="38" t="s">
        <v>107</v>
      </c>
      <c r="CH104" s="42" t="s">
        <v>114</v>
      </c>
      <c r="CI104" s="42" t="s">
        <v>114</v>
      </c>
      <c r="CJ104" s="42" t="s">
        <v>114</v>
      </c>
      <c r="CK104" s="42" t="s">
        <v>114</v>
      </c>
      <c r="CL104" s="42" t="s">
        <v>114</v>
      </c>
      <c r="CM104" s="42" t="s">
        <v>114</v>
      </c>
      <c r="CN104" s="42" t="s">
        <v>114</v>
      </c>
      <c r="CO104" s="42" t="s">
        <v>107</v>
      </c>
      <c r="CP104" s="29" t="s">
        <v>107</v>
      </c>
      <c r="CQ104" s="29" t="s">
        <v>107</v>
      </c>
      <c r="CR104" s="29" t="s">
        <v>107</v>
      </c>
      <c r="CS104" s="29" t="s">
        <v>107</v>
      </c>
      <c r="CT104" s="29" t="s">
        <v>107</v>
      </c>
      <c r="CU104" s="29" t="s">
        <v>107</v>
      </c>
      <c r="CV104" s="29" t="s">
        <v>107</v>
      </c>
      <c r="CW104" s="29" t="s">
        <v>107</v>
      </c>
      <c r="CX104" s="29" t="s">
        <v>107</v>
      </c>
      <c r="CY104" s="29" t="s">
        <v>107</v>
      </c>
      <c r="CZ104" s="29" t="s">
        <v>107</v>
      </c>
      <c r="DA104" s="29" t="s">
        <v>107</v>
      </c>
      <c r="DB104" s="29" t="s">
        <v>107</v>
      </c>
      <c r="DC104" s="29" t="s">
        <v>107</v>
      </c>
      <c r="DD104" s="332">
        <v>11017675</v>
      </c>
      <c r="DE104" s="43">
        <v>1</v>
      </c>
      <c r="DF104" s="390">
        <v>1</v>
      </c>
      <c r="DG104" s="310"/>
      <c r="DH104" s="203"/>
      <c r="DI104" s="279" t="str" cm="1">
        <f t="array" ref="DI104">+IF(AND(C104&lt;&gt;"Vehículos Eléctricos",C104&lt;&gt;"Vehículos Híbridos",AD104="PERCENTIL 50"),
     IF(VLOOKUP(_xlfn.TEXTJOIN("_",FALSE,C104:E104),BD_Perc!$A:$P,_xlfn.IFS(BD!AE104="Intervalo de precio 1",12,BD!AE104="Intervalo de precio 2",13),FALSE)&lt;=1,
     VLOOKUP(_xlfn.TEXTJOIN("_",FALSE,C104:E104),BD_Perc!$A:$P,16,FALSE),"Ok P50"),
     "Ok P30/70 ó Híbrido/Eléctrico")</f>
        <v>Ok P30/70 ó Híbrido/Eléctrico</v>
      </c>
      <c r="DJ104" s="279" t="str">
        <f t="shared" si="7"/>
        <v>Vehículos Convencionales_Automóviles_Hatchback</v>
      </c>
      <c r="DK104" s="331">
        <f t="shared" si="11"/>
        <v>72220000</v>
      </c>
      <c r="DL104" s="326"/>
    </row>
    <row r="105" spans="1:116" ht="25.5">
      <c r="A105" s="28">
        <v>100</v>
      </c>
      <c r="B105" s="29" t="s">
        <v>266</v>
      </c>
      <c r="C105" s="29" t="s">
        <v>0</v>
      </c>
      <c r="D105" s="29" t="s">
        <v>105</v>
      </c>
      <c r="E105" s="42" t="s">
        <v>2380</v>
      </c>
      <c r="F105" s="42" t="s">
        <v>107</v>
      </c>
      <c r="G105" s="30" t="s">
        <v>303</v>
      </c>
      <c r="H105" s="42" t="s">
        <v>291</v>
      </c>
      <c r="I105" s="28">
        <v>9201247</v>
      </c>
      <c r="J105" s="28" t="s">
        <v>304</v>
      </c>
      <c r="K105" s="31" t="s">
        <v>127</v>
      </c>
      <c r="L105" s="32">
        <v>150</v>
      </c>
      <c r="M105" s="33" t="s">
        <v>107</v>
      </c>
      <c r="N105" s="34">
        <v>98400000</v>
      </c>
      <c r="O105" s="34">
        <f>+IFERROR(VLOOKUP(I105,Precio_Fasecolda!A:C,3,FALSE),IFERROR(VLOOKUP(I105,Precio_Fasecolda!B:C,2,FALSE),N105))</f>
        <v>98400000</v>
      </c>
      <c r="P105" s="34">
        <f t="shared" si="8"/>
        <v>0</v>
      </c>
      <c r="Q105" s="33" t="s">
        <v>107</v>
      </c>
      <c r="R105" s="28" t="s">
        <v>130</v>
      </c>
      <c r="S105" s="28" t="s">
        <v>112</v>
      </c>
      <c r="T105" s="28" t="s">
        <v>107</v>
      </c>
      <c r="U105" s="28" t="s">
        <v>107</v>
      </c>
      <c r="V105" s="42" t="s">
        <v>107</v>
      </c>
      <c r="W105" s="28" t="s">
        <v>107</v>
      </c>
      <c r="X105" s="28" t="s">
        <v>107</v>
      </c>
      <c r="Y105" s="28" t="str">
        <f t="shared" si="9"/>
        <v>N.A.</v>
      </c>
      <c r="Z105" s="292">
        <f t="shared" si="6"/>
        <v>90528000</v>
      </c>
      <c r="AA105" s="28" cm="1">
        <f t="array" aca="1" ref="AA105" ca="1">_xlfn.IFS(DK105&lt;$DK$4,1,AND(DK105&gt;=$DK$4,DK105&lt;=$AA$4),2,DK105&gt;$AA$4,3)</f>
        <v>2</v>
      </c>
      <c r="AB105" s="28">
        <v>0</v>
      </c>
      <c r="AC105" s="28" cm="1">
        <f t="array" aca="1" ref="AC105" ca="1">IF(AB105="PERCENTIL 30","",_xlfn.IFS(DK105&lt;$AC$4,1,DK105&gt;$AC$4,2))</f>
        <v>1</v>
      </c>
      <c r="AD105" s="28" t="str">
        <f>+IFERROR(VLOOKUP(_xlfn.TEXTJOIN("_", FALSE, C105:E105), BD_Perc!$A:$O, 15, FALSE),"Segmentación no encontrada o vehículo inactivo")</f>
        <v>PERCENTIL 30-70</v>
      </c>
      <c r="AE105" s="28" t="str" cm="1">
        <f t="array" ref="AE105">_xlfn.IFS(
    AD105 = "PERCENTIL 50",
    _xlfn.IFS(
        BD!DK105 &lt; VLOOKUP(_xlfn.TEXTJOIN("_", FALSE, C105:E105), BD_Perc!$A:$O, 11, FALSE), "Intervalo de precio 1",
        BD!DK105 &gt;= VLOOKUP(_xlfn.TEXTJOIN("_", FALSE, C105:E105), BD_Perc!$A:$O, 11, FALSE), "Intervalo de precio 2"
    ),
    AD105 = "PERCENTIL 30-70",
    _xlfn.IFS(
        BD!DK105 &lt; VLOOKUP(_xlfn.TEXTJOIN("_", FALSE, C105:E105), BD_Perc!$A:$O, 6, FALSE), "Intervalo de precio 1",
        BD!DK105 &lt; VLOOKUP(_xlfn.TEXTJOIN("_", FALSE, C105:E105), BD_Perc!$A:$O, 7, FALSE), "Intervalo de precio 2",
        BD!DK105 &gt;= VLOOKUP(_xlfn.TEXTJOIN("_", FALSE, C105:E105), BD_Perc!$A:$O, 7, FALSE), "Intervalo de precio 3"
    ),
    AD105="Segmentación no encontrada o vehículo inactivo","Segmentación no encontrada o vehículo inactivo"
)</f>
        <v>Intervalo de precio 3</v>
      </c>
      <c r="AF105" s="35" t="s">
        <v>2414</v>
      </c>
      <c r="AG105" s="35" t="b">
        <f t="shared" si="10"/>
        <v>1</v>
      </c>
      <c r="AH105" s="323">
        <v>0.08</v>
      </c>
      <c r="AI105" s="323">
        <v>0.08</v>
      </c>
      <c r="AJ105" s="323">
        <v>0.08</v>
      </c>
      <c r="AK105" s="323">
        <v>0.08</v>
      </c>
      <c r="AL105" s="323">
        <v>0.08</v>
      </c>
      <c r="AM105" s="323">
        <v>0.08</v>
      </c>
      <c r="AN105" s="28" t="s">
        <v>113</v>
      </c>
      <c r="AO105" s="28" t="s">
        <v>113</v>
      </c>
      <c r="AP105" s="28" t="s">
        <v>113</v>
      </c>
      <c r="AQ105" s="48">
        <v>1</v>
      </c>
      <c r="AR105" s="38">
        <v>8689479</v>
      </c>
      <c r="AS105" s="38">
        <v>589650</v>
      </c>
      <c r="AT105" s="38">
        <v>457030</v>
      </c>
      <c r="AU105" s="38">
        <v>0</v>
      </c>
      <c r="AV105" s="38">
        <v>0</v>
      </c>
      <c r="AW105" s="38">
        <v>9467039</v>
      </c>
      <c r="AX105" s="38" t="s">
        <v>107</v>
      </c>
      <c r="AY105" s="38" t="s">
        <v>107</v>
      </c>
      <c r="AZ105" s="38">
        <v>310127</v>
      </c>
      <c r="BA105" s="38">
        <v>0</v>
      </c>
      <c r="BB105" s="38">
        <v>0</v>
      </c>
      <c r="BC105" s="38">
        <v>0</v>
      </c>
      <c r="BD105" s="38">
        <v>0</v>
      </c>
      <c r="BE105" s="38">
        <v>0</v>
      </c>
      <c r="BF105" s="38">
        <v>0</v>
      </c>
      <c r="BG105" s="38">
        <v>2159464</v>
      </c>
      <c r="BH105" s="38" t="s">
        <v>107</v>
      </c>
      <c r="BI105" s="38">
        <v>636577</v>
      </c>
      <c r="BJ105" s="38">
        <v>848769</v>
      </c>
      <c r="BK105" s="38" t="s">
        <v>107</v>
      </c>
      <c r="BL105" s="38">
        <v>1387411</v>
      </c>
      <c r="BM105" s="38">
        <v>179547</v>
      </c>
      <c r="BN105" s="38" t="s">
        <v>107</v>
      </c>
      <c r="BO105" s="38">
        <v>1387411</v>
      </c>
      <c r="BP105" s="38">
        <v>3884750</v>
      </c>
      <c r="BQ105" s="38">
        <v>114258</v>
      </c>
      <c r="BR105" s="38">
        <v>2358599</v>
      </c>
      <c r="BS105" s="38">
        <v>3922350</v>
      </c>
      <c r="BT105" s="38">
        <v>0</v>
      </c>
      <c r="BU105" s="38">
        <v>0</v>
      </c>
      <c r="BV105" s="38" t="s">
        <v>107</v>
      </c>
      <c r="BW105" s="38">
        <v>9589457</v>
      </c>
      <c r="BX105" s="38">
        <v>212192</v>
      </c>
      <c r="BY105" s="38" t="s">
        <v>107</v>
      </c>
      <c r="BZ105" s="38" t="s">
        <v>107</v>
      </c>
      <c r="CA105" s="38" t="s">
        <v>107</v>
      </c>
      <c r="CB105" s="38">
        <v>783479</v>
      </c>
      <c r="CC105" s="330">
        <v>0</v>
      </c>
      <c r="CD105" s="38">
        <v>0</v>
      </c>
      <c r="CE105" s="38" t="s">
        <v>107</v>
      </c>
      <c r="CF105" s="38" t="s">
        <v>107</v>
      </c>
      <c r="CG105" s="38" t="s">
        <v>107</v>
      </c>
      <c r="CH105" s="42" t="s">
        <v>113</v>
      </c>
      <c r="CI105" s="42" t="s">
        <v>114</v>
      </c>
      <c r="CJ105" s="42" t="s">
        <v>113</v>
      </c>
      <c r="CK105" s="42" t="s">
        <v>113</v>
      </c>
      <c r="CL105" s="42" t="s">
        <v>114</v>
      </c>
      <c r="CM105" s="42" t="s">
        <v>114</v>
      </c>
      <c r="CN105" s="42" t="s">
        <v>114</v>
      </c>
      <c r="CO105" s="42" t="s">
        <v>107</v>
      </c>
      <c r="CP105" s="29" t="s">
        <v>107</v>
      </c>
      <c r="CQ105" s="29" t="s">
        <v>107</v>
      </c>
      <c r="CR105" s="29" t="s">
        <v>107</v>
      </c>
      <c r="CS105" s="29" t="s">
        <v>107</v>
      </c>
      <c r="CT105" s="29" t="s">
        <v>107</v>
      </c>
      <c r="CU105" s="29" t="s">
        <v>107</v>
      </c>
      <c r="CV105" s="29" t="s">
        <v>107</v>
      </c>
      <c r="CW105" s="29" t="s">
        <v>107</v>
      </c>
      <c r="CX105" s="29" t="s">
        <v>107</v>
      </c>
      <c r="CY105" s="29" t="s">
        <v>107</v>
      </c>
      <c r="CZ105" s="29" t="s">
        <v>107</v>
      </c>
      <c r="DA105" s="29" t="s">
        <v>107</v>
      </c>
      <c r="DB105" s="29" t="s">
        <v>107</v>
      </c>
      <c r="DC105" s="29" t="s">
        <v>107</v>
      </c>
      <c r="DD105" s="332">
        <v>11792992</v>
      </c>
      <c r="DE105" s="43">
        <v>1</v>
      </c>
      <c r="DF105" s="390">
        <v>1</v>
      </c>
      <c r="DG105" s="310"/>
      <c r="DH105" s="203"/>
      <c r="DI105" s="279" t="str" cm="1">
        <f t="array" ref="DI105">+IF(AND(C105&lt;&gt;"Vehículos Eléctricos",C105&lt;&gt;"Vehículos Híbridos",AD105="PERCENTIL 50"),
     IF(VLOOKUP(_xlfn.TEXTJOIN("_",FALSE,C105:E105),BD_Perc!$A:$P,_xlfn.IFS(BD!AE105="Intervalo de precio 1",12,BD!AE105="Intervalo de precio 2",13),FALSE)&lt;=1,
     VLOOKUP(_xlfn.TEXTJOIN("_",FALSE,C105:E105),BD_Perc!$A:$P,16,FALSE),"Ok P50"),
     "Ok P30/70 ó Híbrido/Eléctrico")</f>
        <v>Ok P30/70 ó Híbrido/Eléctrico</v>
      </c>
      <c r="DJ105" s="279" t="str">
        <f t="shared" si="7"/>
        <v>Vehículos Convencionales_Automóviles_Sedán</v>
      </c>
      <c r="DK105" s="331">
        <f t="shared" si="11"/>
        <v>90528000</v>
      </c>
      <c r="DL105" s="326"/>
    </row>
    <row r="106" spans="1:116" ht="38.25" customHeight="1">
      <c r="A106" s="28">
        <v>101</v>
      </c>
      <c r="B106" s="29" t="s">
        <v>266</v>
      </c>
      <c r="C106" s="29" t="s">
        <v>0</v>
      </c>
      <c r="D106" s="29" t="s">
        <v>105</v>
      </c>
      <c r="E106" s="42" t="s">
        <v>2380</v>
      </c>
      <c r="F106" s="42" t="s">
        <v>107</v>
      </c>
      <c r="G106" s="30" t="s">
        <v>305</v>
      </c>
      <c r="H106" s="42" t="s">
        <v>291</v>
      </c>
      <c r="I106" s="28">
        <v>9201267</v>
      </c>
      <c r="J106" s="28" t="s">
        <v>306</v>
      </c>
      <c r="K106" s="31" t="s">
        <v>307</v>
      </c>
      <c r="L106" s="32">
        <v>230</v>
      </c>
      <c r="M106" s="33" t="s">
        <v>107</v>
      </c>
      <c r="N106" s="44">
        <v>134100000</v>
      </c>
      <c r="O106" s="34">
        <f>+IFERROR(VLOOKUP(I106,Precio_Fasecolda!A:C,3,FALSE),IFERROR(VLOOKUP(I106,Precio_Fasecolda!B:C,2,FALSE),N106))</f>
        <v>134100000</v>
      </c>
      <c r="P106" s="34">
        <f t="shared" si="8"/>
        <v>0</v>
      </c>
      <c r="Q106" s="33" t="s">
        <v>107</v>
      </c>
      <c r="R106" s="28" t="s">
        <v>130</v>
      </c>
      <c r="S106" s="28" t="s">
        <v>112</v>
      </c>
      <c r="T106" s="28" t="s">
        <v>107</v>
      </c>
      <c r="U106" s="28" t="s">
        <v>107</v>
      </c>
      <c r="V106" s="42" t="s">
        <v>107</v>
      </c>
      <c r="W106" s="28" t="s">
        <v>107</v>
      </c>
      <c r="X106" s="28" t="s">
        <v>107</v>
      </c>
      <c r="Y106" s="28" t="str">
        <f t="shared" si="9"/>
        <v>N.A.</v>
      </c>
      <c r="Z106" s="292">
        <f t="shared" si="6"/>
        <v>123372000</v>
      </c>
      <c r="AA106" s="28" cm="1">
        <f t="array" aca="1" ref="AA106" ca="1">_xlfn.IFS(DK106&lt;$DK$4,1,AND(DK106&gt;=$DK$4,DK106&lt;=$AA$4),2,DK106&gt;$AA$4,3)</f>
        <v>2</v>
      </c>
      <c r="AB106" s="28">
        <v>0</v>
      </c>
      <c r="AC106" s="28" cm="1">
        <f t="array" aca="1" ref="AC106" ca="1">IF(AB106="PERCENTIL 30","",_xlfn.IFS(DK106&lt;$AC$4,1,DK106&gt;$AC$4,2))</f>
        <v>1</v>
      </c>
      <c r="AD106" s="28" t="str">
        <f>+IFERROR(VLOOKUP(_xlfn.TEXTJOIN("_", FALSE, C106:E106), BD_Perc!$A:$O, 15, FALSE),"Segmentación no encontrada o vehículo inactivo")</f>
        <v>PERCENTIL 30-70</v>
      </c>
      <c r="AE106" s="28" t="str" cm="1">
        <f t="array" ref="AE106">_xlfn.IFS(
    AD106 = "PERCENTIL 50",
    _xlfn.IFS(
        BD!DK106 &lt; VLOOKUP(_xlfn.TEXTJOIN("_", FALSE, C106:E106), BD_Perc!$A:$O, 11, FALSE), "Intervalo de precio 1",
        BD!DK106 &gt;= VLOOKUP(_xlfn.TEXTJOIN("_", FALSE, C106:E106), BD_Perc!$A:$O, 11, FALSE), "Intervalo de precio 2"
    ),
    AD106 = "PERCENTIL 30-70",
    _xlfn.IFS(
        BD!DK106 &lt; VLOOKUP(_xlfn.TEXTJOIN("_", FALSE, C106:E106), BD_Perc!$A:$O, 6, FALSE), "Intervalo de precio 1",
        BD!DK106 &lt; VLOOKUP(_xlfn.TEXTJOIN("_", FALSE, C106:E106), BD_Perc!$A:$O, 7, FALSE), "Intervalo de precio 2",
        BD!DK106 &gt;= VLOOKUP(_xlfn.TEXTJOIN("_", FALSE, C106:E106), BD_Perc!$A:$O, 7, FALSE), "Intervalo de precio 3"
    ),
    AD106="Segmentación no encontrada o vehículo inactivo","Segmentación no encontrada o vehículo inactivo"
)</f>
        <v>Intervalo de precio 3</v>
      </c>
      <c r="AF106" s="35" t="s">
        <v>2414</v>
      </c>
      <c r="AG106" s="35" t="b">
        <f t="shared" si="10"/>
        <v>1</v>
      </c>
      <c r="AH106" s="323">
        <v>0.08</v>
      </c>
      <c r="AI106" s="323">
        <v>0.08</v>
      </c>
      <c r="AJ106" s="323">
        <v>0.08</v>
      </c>
      <c r="AK106" s="323">
        <v>0.08</v>
      </c>
      <c r="AL106" s="323">
        <v>0.08</v>
      </c>
      <c r="AM106" s="323">
        <v>0.08</v>
      </c>
      <c r="AN106" s="28" t="s">
        <v>113</v>
      </c>
      <c r="AO106" s="28" t="s">
        <v>113</v>
      </c>
      <c r="AP106" s="28" t="s">
        <v>113</v>
      </c>
      <c r="AQ106" s="48">
        <v>1</v>
      </c>
      <c r="AR106" s="38">
        <v>0</v>
      </c>
      <c r="AS106" s="38">
        <v>0</v>
      </c>
      <c r="AT106" s="38">
        <v>0</v>
      </c>
      <c r="AU106" s="38">
        <v>0</v>
      </c>
      <c r="AV106" s="38">
        <v>0</v>
      </c>
      <c r="AW106" s="38">
        <v>0</v>
      </c>
      <c r="AX106" s="38">
        <v>0</v>
      </c>
      <c r="AY106" s="38">
        <v>0</v>
      </c>
      <c r="AZ106" s="38">
        <v>0</v>
      </c>
      <c r="BA106" s="38">
        <v>0</v>
      </c>
      <c r="BB106" s="38">
        <v>0</v>
      </c>
      <c r="BC106" s="38">
        <v>0</v>
      </c>
      <c r="BD106" s="38">
        <v>0</v>
      </c>
      <c r="BE106" s="38">
        <v>0</v>
      </c>
      <c r="BF106" s="38">
        <v>0</v>
      </c>
      <c r="BG106" s="38">
        <v>0</v>
      </c>
      <c r="BH106" s="38">
        <v>0</v>
      </c>
      <c r="BI106" s="38">
        <v>0</v>
      </c>
      <c r="BJ106" s="38">
        <v>0</v>
      </c>
      <c r="BK106" s="38">
        <v>0</v>
      </c>
      <c r="BL106" s="38">
        <v>0</v>
      </c>
      <c r="BM106" s="38">
        <v>0</v>
      </c>
      <c r="BN106" s="38">
        <v>0</v>
      </c>
      <c r="BO106" s="38">
        <v>0</v>
      </c>
      <c r="BP106" s="38">
        <v>0</v>
      </c>
      <c r="BQ106" s="38">
        <v>0</v>
      </c>
      <c r="BR106" s="38">
        <v>0</v>
      </c>
      <c r="BS106" s="38">
        <v>0</v>
      </c>
      <c r="BT106" s="38">
        <v>0</v>
      </c>
      <c r="BU106" s="38">
        <v>0</v>
      </c>
      <c r="BV106" s="38">
        <v>0</v>
      </c>
      <c r="BW106" s="38">
        <v>0</v>
      </c>
      <c r="BX106" s="38">
        <v>0</v>
      </c>
      <c r="BY106" s="38">
        <v>0</v>
      </c>
      <c r="BZ106" s="38">
        <v>0</v>
      </c>
      <c r="CA106" s="38">
        <v>0</v>
      </c>
      <c r="CB106" s="38">
        <v>0</v>
      </c>
      <c r="CC106" s="330">
        <v>0</v>
      </c>
      <c r="CD106" s="38">
        <v>0</v>
      </c>
      <c r="CE106" s="38">
        <v>0</v>
      </c>
      <c r="CF106" s="38">
        <v>0</v>
      </c>
      <c r="CG106" s="38">
        <v>0</v>
      </c>
      <c r="CH106" s="42" t="s">
        <v>113</v>
      </c>
      <c r="CI106" s="42" t="s">
        <v>114</v>
      </c>
      <c r="CJ106" s="42" t="s">
        <v>113</v>
      </c>
      <c r="CK106" s="42" t="s">
        <v>113</v>
      </c>
      <c r="CL106" s="42" t="s">
        <v>114</v>
      </c>
      <c r="CM106" s="42" t="s">
        <v>114</v>
      </c>
      <c r="CN106" s="42" t="s">
        <v>114</v>
      </c>
      <c r="CO106" s="42" t="s">
        <v>107</v>
      </c>
      <c r="CP106" s="29" t="s">
        <v>107</v>
      </c>
      <c r="CQ106" s="29" t="s">
        <v>107</v>
      </c>
      <c r="CR106" s="29" t="s">
        <v>107</v>
      </c>
      <c r="CS106" s="29" t="s">
        <v>107</v>
      </c>
      <c r="CT106" s="29" t="s">
        <v>107</v>
      </c>
      <c r="CU106" s="29" t="s">
        <v>107</v>
      </c>
      <c r="CV106" s="29" t="s">
        <v>107</v>
      </c>
      <c r="CW106" s="29" t="s">
        <v>107</v>
      </c>
      <c r="CX106" s="29" t="s">
        <v>107</v>
      </c>
      <c r="CY106" s="29" t="s">
        <v>107</v>
      </c>
      <c r="CZ106" s="29" t="s">
        <v>107</v>
      </c>
      <c r="DA106" s="29" t="s">
        <v>107</v>
      </c>
      <c r="DB106" s="29" t="s">
        <v>107</v>
      </c>
      <c r="DC106" s="29" t="s">
        <v>107</v>
      </c>
      <c r="DD106" s="332">
        <v>0</v>
      </c>
      <c r="DE106" s="43">
        <v>0</v>
      </c>
      <c r="DF106" s="390">
        <v>0</v>
      </c>
      <c r="DG106" s="310"/>
      <c r="DH106" s="203"/>
      <c r="DI106" s="279" t="str" cm="1">
        <f t="array" ref="DI106">+IF(AND(C106&lt;&gt;"Vehículos Eléctricos",C106&lt;&gt;"Vehículos Híbridos",AD106="PERCENTIL 50"),
     IF(VLOOKUP(_xlfn.TEXTJOIN("_",FALSE,C106:E106),BD_Perc!$A:$P,_xlfn.IFS(BD!AE106="Intervalo de precio 1",12,BD!AE106="Intervalo de precio 2",13),FALSE)&lt;=1,
     VLOOKUP(_xlfn.TEXTJOIN("_",FALSE,C106:E106),BD_Perc!$A:$P,16,FALSE),"Ok P50"),
     "Ok P30/70 ó Híbrido/Eléctrico")</f>
        <v>Ok P30/70 ó Híbrido/Eléctrico</v>
      </c>
      <c r="DJ106" s="279" t="str">
        <f t="shared" si="7"/>
        <v>Vehículos Convencionales_Automóviles_Sedán</v>
      </c>
      <c r="DK106" s="331">
        <f t="shared" si="11"/>
        <v>123372000</v>
      </c>
      <c r="DL106" s="326"/>
    </row>
    <row r="107" spans="1:116" ht="25.5">
      <c r="A107" s="28">
        <v>102</v>
      </c>
      <c r="B107" s="29" t="s">
        <v>266</v>
      </c>
      <c r="C107" s="29" t="s">
        <v>0</v>
      </c>
      <c r="D107" s="29" t="s">
        <v>105</v>
      </c>
      <c r="E107" s="42" t="s">
        <v>106</v>
      </c>
      <c r="F107" s="42" t="s">
        <v>107</v>
      </c>
      <c r="G107" s="30" t="s">
        <v>308</v>
      </c>
      <c r="H107" s="42" t="s">
        <v>291</v>
      </c>
      <c r="I107" s="28">
        <v>9201260</v>
      </c>
      <c r="J107" s="28" t="s">
        <v>309</v>
      </c>
      <c r="K107" s="31" t="s">
        <v>127</v>
      </c>
      <c r="L107" s="32">
        <v>110</v>
      </c>
      <c r="M107" s="33" t="s">
        <v>107</v>
      </c>
      <c r="N107" s="34">
        <v>92000000</v>
      </c>
      <c r="O107" s="34">
        <f>+IFERROR(VLOOKUP(I107,Precio_Fasecolda!A:C,3,FALSE),IFERROR(VLOOKUP(I107,Precio_Fasecolda!B:C,2,FALSE),N107))</f>
        <v>92000000</v>
      </c>
      <c r="P107" s="34">
        <f t="shared" si="8"/>
        <v>0</v>
      </c>
      <c r="Q107" s="33" t="s">
        <v>107</v>
      </c>
      <c r="R107" s="28" t="s">
        <v>2415</v>
      </c>
      <c r="S107" s="28" t="s">
        <v>112</v>
      </c>
      <c r="T107" s="28" t="s">
        <v>107</v>
      </c>
      <c r="U107" s="28" t="s">
        <v>107</v>
      </c>
      <c r="V107" s="42" t="s">
        <v>107</v>
      </c>
      <c r="W107" s="28" t="s">
        <v>107</v>
      </c>
      <c r="X107" s="28" t="s">
        <v>107</v>
      </c>
      <c r="Y107" s="28" t="str">
        <f t="shared" si="9"/>
        <v>N.A.</v>
      </c>
      <c r="Z107" s="292">
        <f t="shared" si="6"/>
        <v>84640000</v>
      </c>
      <c r="AA107" s="28" cm="1">
        <f t="array" aca="1" ref="AA107" ca="1">_xlfn.IFS(DK107&lt;$DK$4,1,AND(DK107&gt;=$DK$4,DK107&lt;=$AA$4),2,DK107&gt;$AA$4,3)</f>
        <v>2</v>
      </c>
      <c r="AB107" s="28" t="s">
        <v>2335</v>
      </c>
      <c r="AC107" s="28" t="str" cm="1">
        <f t="array" ref="AC107">IF(AB107="PERCENTIL 30","",_xlfn.IFS(DK107&lt;$AC$4,1,DK107&gt;$AC$4,2))</f>
        <v/>
      </c>
      <c r="AD107" s="28" t="str">
        <f>+IFERROR(VLOOKUP(_xlfn.TEXTJOIN("_", FALSE, C107:E107), BD_Perc!$A:$O, 15, FALSE),"Segmentación no encontrada o vehículo inactivo")</f>
        <v>PERCENTIL 30-70</v>
      </c>
      <c r="AE107" s="28" t="str" cm="1">
        <f t="array" ref="AE107">_xlfn.IFS(
    AD107 = "PERCENTIL 50",
    _xlfn.IFS(
        BD!DK107 &lt; VLOOKUP(_xlfn.TEXTJOIN("_", FALSE, C107:E107), BD_Perc!$A:$O, 11, FALSE), "Intervalo de precio 1",
        BD!DK107 &gt;= VLOOKUP(_xlfn.TEXTJOIN("_", FALSE, C107:E107), BD_Perc!$A:$O, 11, FALSE), "Intervalo de precio 2"
    ),
    AD107 = "PERCENTIL 30-70",
    _xlfn.IFS(
        BD!DK107 &lt; VLOOKUP(_xlfn.TEXTJOIN("_", FALSE, C107:E107), BD_Perc!$A:$O, 6, FALSE), "Intervalo de precio 1",
        BD!DK107 &lt; VLOOKUP(_xlfn.TEXTJOIN("_", FALSE, C107:E107), BD_Perc!$A:$O, 7, FALSE), "Intervalo de precio 2",
        BD!DK107 &gt;= VLOOKUP(_xlfn.TEXTJOIN("_", FALSE, C107:E107), BD_Perc!$A:$O, 7, FALSE), "Intervalo de precio 3"
    ),
    AD107="Segmentación no encontrada o vehículo inactivo","Segmentación no encontrada o vehículo inactivo"
)</f>
        <v>Intervalo de precio 3</v>
      </c>
      <c r="AF107" s="35" t="s">
        <v>2414</v>
      </c>
      <c r="AG107" s="35" t="b">
        <f t="shared" si="10"/>
        <v>1</v>
      </c>
      <c r="AH107" s="207">
        <v>0.08</v>
      </c>
      <c r="AI107" s="207">
        <v>0.08</v>
      </c>
      <c r="AJ107" s="207">
        <v>0.08</v>
      </c>
      <c r="AK107" s="207">
        <v>0.08</v>
      </c>
      <c r="AL107" s="207">
        <v>0.08</v>
      </c>
      <c r="AM107" s="207">
        <v>0.08</v>
      </c>
      <c r="AN107" s="28" t="s">
        <v>113</v>
      </c>
      <c r="AO107" s="28" t="s">
        <v>113</v>
      </c>
      <c r="AP107" s="28" t="s">
        <v>113</v>
      </c>
      <c r="AQ107" s="47">
        <v>1</v>
      </c>
      <c r="AR107" s="38">
        <v>8689479</v>
      </c>
      <c r="AS107" s="38">
        <v>589650</v>
      </c>
      <c r="AT107" s="38" t="s">
        <v>107</v>
      </c>
      <c r="AU107" s="38">
        <v>0</v>
      </c>
      <c r="AV107" s="38">
        <v>0</v>
      </c>
      <c r="AW107" s="38">
        <v>9467039</v>
      </c>
      <c r="AX107" s="38" t="s">
        <v>107</v>
      </c>
      <c r="AY107" s="38" t="s">
        <v>107</v>
      </c>
      <c r="AZ107" s="38">
        <v>310127</v>
      </c>
      <c r="BA107" s="38">
        <v>0</v>
      </c>
      <c r="BB107" s="38">
        <v>0</v>
      </c>
      <c r="BC107" s="38">
        <v>0</v>
      </c>
      <c r="BD107" s="38">
        <v>0</v>
      </c>
      <c r="BE107" s="38">
        <v>0</v>
      </c>
      <c r="BF107" s="38">
        <v>0</v>
      </c>
      <c r="BG107" s="38" t="s">
        <v>107</v>
      </c>
      <c r="BH107" s="38" t="s">
        <v>107</v>
      </c>
      <c r="BI107" s="38">
        <v>636577</v>
      </c>
      <c r="BJ107" s="38">
        <v>848769</v>
      </c>
      <c r="BK107" s="38" t="s">
        <v>107</v>
      </c>
      <c r="BL107" s="38" t="s">
        <v>107</v>
      </c>
      <c r="BM107" s="38">
        <v>179547</v>
      </c>
      <c r="BN107" s="38" t="s">
        <v>107</v>
      </c>
      <c r="BO107" s="38">
        <v>1387411</v>
      </c>
      <c r="BP107" s="38">
        <v>3884750</v>
      </c>
      <c r="BQ107" s="38">
        <v>114258</v>
      </c>
      <c r="BR107" s="38">
        <v>2358599</v>
      </c>
      <c r="BS107" s="38">
        <v>3922350</v>
      </c>
      <c r="BT107" s="38">
        <v>0</v>
      </c>
      <c r="BU107" s="38">
        <v>0</v>
      </c>
      <c r="BV107" s="38" t="s">
        <v>107</v>
      </c>
      <c r="BW107" s="38">
        <v>9589457</v>
      </c>
      <c r="BX107" s="38">
        <v>212192</v>
      </c>
      <c r="BY107" s="38" t="s">
        <v>107</v>
      </c>
      <c r="BZ107" s="38" t="s">
        <v>107</v>
      </c>
      <c r="CA107" s="38" t="s">
        <v>107</v>
      </c>
      <c r="CB107" s="38">
        <v>783479</v>
      </c>
      <c r="CC107" s="330">
        <v>0</v>
      </c>
      <c r="CD107" s="38">
        <v>0</v>
      </c>
      <c r="CE107" s="38" t="s">
        <v>107</v>
      </c>
      <c r="CF107" s="38" t="s">
        <v>107</v>
      </c>
      <c r="CG107" s="38" t="s">
        <v>107</v>
      </c>
      <c r="CH107" s="42" t="s">
        <v>114</v>
      </c>
      <c r="CI107" s="42" t="s">
        <v>114</v>
      </c>
      <c r="CJ107" s="42" t="s">
        <v>114</v>
      </c>
      <c r="CK107" s="42" t="s">
        <v>114</v>
      </c>
      <c r="CL107" s="42" t="s">
        <v>113</v>
      </c>
      <c r="CM107" s="42" t="s">
        <v>114</v>
      </c>
      <c r="CN107" s="42" t="s">
        <v>114</v>
      </c>
      <c r="CO107" s="42" t="s">
        <v>107</v>
      </c>
      <c r="CP107" s="29" t="s">
        <v>107</v>
      </c>
      <c r="CQ107" s="29" t="s">
        <v>107</v>
      </c>
      <c r="CR107" s="29" t="s">
        <v>107</v>
      </c>
      <c r="CS107" s="29" t="s">
        <v>107</v>
      </c>
      <c r="CT107" s="29" t="s">
        <v>107</v>
      </c>
      <c r="CU107" s="29" t="s">
        <v>107</v>
      </c>
      <c r="CV107" s="29" t="s">
        <v>107</v>
      </c>
      <c r="CW107" s="29" t="s">
        <v>107</v>
      </c>
      <c r="CX107" s="29" t="s">
        <v>107</v>
      </c>
      <c r="CY107" s="29" t="s">
        <v>107</v>
      </c>
      <c r="CZ107" s="29" t="s">
        <v>107</v>
      </c>
      <c r="DA107" s="29" t="s">
        <v>107</v>
      </c>
      <c r="DB107" s="29" t="s">
        <v>107</v>
      </c>
      <c r="DC107" s="29" t="s">
        <v>107</v>
      </c>
      <c r="DD107" s="332">
        <v>11792992</v>
      </c>
      <c r="DE107" s="43">
        <v>1</v>
      </c>
      <c r="DF107" s="390">
        <v>1</v>
      </c>
      <c r="DG107" s="310"/>
      <c r="DH107" s="203"/>
      <c r="DI107" s="279" t="str" cm="1">
        <f t="array" ref="DI107">+IF(AND(C107&lt;&gt;"Vehículos Eléctricos",C107&lt;&gt;"Vehículos Híbridos",AD107="PERCENTIL 50"),
     IF(VLOOKUP(_xlfn.TEXTJOIN("_",FALSE,C107:E107),BD_Perc!$A:$P,_xlfn.IFS(BD!AE107="Intervalo de precio 1",12,BD!AE107="Intervalo de precio 2",13),FALSE)&lt;=1,
     VLOOKUP(_xlfn.TEXTJOIN("_",FALSE,C107:E107),BD_Perc!$A:$P,16,FALSE),"Ok P50"),
     "Ok P30/70 ó Híbrido/Eléctrico")</f>
        <v>Ok P30/70 ó Híbrido/Eléctrico</v>
      </c>
      <c r="DJ107" s="279" t="str">
        <f t="shared" si="7"/>
        <v>Vehículos Convencionales_Automóviles_Hatchback</v>
      </c>
      <c r="DK107" s="331">
        <f t="shared" si="11"/>
        <v>84640000</v>
      </c>
      <c r="DL107" s="326"/>
    </row>
    <row r="108" spans="1:116" ht="25.5">
      <c r="A108" s="28">
        <v>103</v>
      </c>
      <c r="B108" s="29" t="s">
        <v>266</v>
      </c>
      <c r="C108" s="29" t="s">
        <v>0</v>
      </c>
      <c r="D108" s="29" t="s">
        <v>105</v>
      </c>
      <c r="E108" s="42" t="s">
        <v>2380</v>
      </c>
      <c r="F108" s="42" t="s">
        <v>107</v>
      </c>
      <c r="G108" s="30" t="s">
        <v>310</v>
      </c>
      <c r="H108" s="42" t="s">
        <v>291</v>
      </c>
      <c r="I108" s="28">
        <v>9201255</v>
      </c>
      <c r="J108" s="28" t="s">
        <v>311</v>
      </c>
      <c r="K108" s="31" t="s">
        <v>127</v>
      </c>
      <c r="L108" s="32">
        <v>110</v>
      </c>
      <c r="M108" s="33" t="s">
        <v>107</v>
      </c>
      <c r="N108" s="34">
        <v>93000000</v>
      </c>
      <c r="O108" s="34">
        <f>+IFERROR(VLOOKUP(I108,Precio_Fasecolda!A:C,3,FALSE),IFERROR(VLOOKUP(I108,Precio_Fasecolda!B:C,2,FALSE),N108))</f>
        <v>93000000</v>
      </c>
      <c r="P108" s="34">
        <f t="shared" si="8"/>
        <v>0</v>
      </c>
      <c r="Q108" s="33" t="s">
        <v>107</v>
      </c>
      <c r="R108" s="28" t="s">
        <v>2415</v>
      </c>
      <c r="S108" s="28" t="s">
        <v>112</v>
      </c>
      <c r="T108" s="28" t="s">
        <v>107</v>
      </c>
      <c r="U108" s="28" t="s">
        <v>107</v>
      </c>
      <c r="V108" s="42" t="s">
        <v>107</v>
      </c>
      <c r="W108" s="28" t="s">
        <v>107</v>
      </c>
      <c r="X108" s="28" t="s">
        <v>107</v>
      </c>
      <c r="Y108" s="28" t="str">
        <f t="shared" si="9"/>
        <v>N.A.</v>
      </c>
      <c r="Z108" s="292">
        <f t="shared" si="6"/>
        <v>85560000</v>
      </c>
      <c r="AA108" s="28" cm="1">
        <f t="array" aca="1" ref="AA108" ca="1">_xlfn.IFS(DK108&lt;$DK$4,1,AND(DK108&gt;=$DK$4,DK108&lt;=$AA$4),2,DK108&gt;$AA$4,3)</f>
        <v>2</v>
      </c>
      <c r="AB108" s="28">
        <v>0</v>
      </c>
      <c r="AC108" s="28" cm="1">
        <f t="array" aca="1" ref="AC108" ca="1">IF(AB108="PERCENTIL 30","",_xlfn.IFS(DK108&lt;$AC$4,1,DK108&gt;$AC$4,2))</f>
        <v>1</v>
      </c>
      <c r="AD108" s="28" t="str">
        <f>+IFERROR(VLOOKUP(_xlfn.TEXTJOIN("_", FALSE, C108:E108), BD_Perc!$A:$O, 15, FALSE),"Segmentación no encontrada o vehículo inactivo")</f>
        <v>PERCENTIL 30-70</v>
      </c>
      <c r="AE108" s="28" t="str" cm="1">
        <f t="array" ref="AE108">_xlfn.IFS(
    AD108 = "PERCENTIL 50",
    _xlfn.IFS(
        BD!DK108 &lt; VLOOKUP(_xlfn.TEXTJOIN("_", FALSE, C108:E108), BD_Perc!$A:$O, 11, FALSE), "Intervalo de precio 1",
        BD!DK108 &gt;= VLOOKUP(_xlfn.TEXTJOIN("_", FALSE, C108:E108), BD_Perc!$A:$O, 11, FALSE), "Intervalo de precio 2"
    ),
    AD108 = "PERCENTIL 30-70",
    _xlfn.IFS(
        BD!DK108 &lt; VLOOKUP(_xlfn.TEXTJOIN("_", FALSE, C108:E108), BD_Perc!$A:$O, 6, FALSE), "Intervalo de precio 1",
        BD!DK108 &lt; VLOOKUP(_xlfn.TEXTJOIN("_", FALSE, C108:E108), BD_Perc!$A:$O, 7, FALSE), "Intervalo de precio 2",
        BD!DK108 &gt;= VLOOKUP(_xlfn.TEXTJOIN("_", FALSE, C108:E108), BD_Perc!$A:$O, 7, FALSE), "Intervalo de precio 3"
    ),
    AD108="Segmentación no encontrada o vehículo inactivo","Segmentación no encontrada o vehículo inactivo"
)</f>
        <v>Intervalo de precio 2</v>
      </c>
      <c r="AF108" s="35" t="s">
        <v>2413</v>
      </c>
      <c r="AG108" s="35" t="b">
        <f t="shared" si="10"/>
        <v>1</v>
      </c>
      <c r="AH108" s="323">
        <v>0.08</v>
      </c>
      <c r="AI108" s="323">
        <v>0.08</v>
      </c>
      <c r="AJ108" s="323">
        <v>0.08</v>
      </c>
      <c r="AK108" s="323">
        <v>0.08</v>
      </c>
      <c r="AL108" s="323">
        <v>0.08</v>
      </c>
      <c r="AM108" s="323">
        <v>0.08</v>
      </c>
      <c r="AN108" s="28" t="s">
        <v>113</v>
      </c>
      <c r="AO108" s="28" t="s">
        <v>113</v>
      </c>
      <c r="AP108" s="28" t="s">
        <v>113</v>
      </c>
      <c r="AQ108" s="48">
        <v>1</v>
      </c>
      <c r="AR108" s="38">
        <v>8689479</v>
      </c>
      <c r="AS108" s="38">
        <v>589650</v>
      </c>
      <c r="AT108" s="38" t="s">
        <v>107</v>
      </c>
      <c r="AU108" s="38">
        <v>0</v>
      </c>
      <c r="AV108" s="38">
        <v>0</v>
      </c>
      <c r="AW108" s="38">
        <v>9467039</v>
      </c>
      <c r="AX108" s="38" t="s">
        <v>107</v>
      </c>
      <c r="AY108" s="38" t="s">
        <v>107</v>
      </c>
      <c r="AZ108" s="38">
        <v>310127</v>
      </c>
      <c r="BA108" s="38">
        <v>0</v>
      </c>
      <c r="BB108" s="38">
        <v>0</v>
      </c>
      <c r="BC108" s="38">
        <v>0</v>
      </c>
      <c r="BD108" s="38">
        <v>0</v>
      </c>
      <c r="BE108" s="38">
        <v>0</v>
      </c>
      <c r="BF108" s="38">
        <v>0</v>
      </c>
      <c r="BG108" s="38" t="s">
        <v>107</v>
      </c>
      <c r="BH108" s="38" t="s">
        <v>107</v>
      </c>
      <c r="BI108" s="38">
        <v>636577</v>
      </c>
      <c r="BJ108" s="38">
        <v>848769</v>
      </c>
      <c r="BK108" s="38" t="s">
        <v>107</v>
      </c>
      <c r="BL108" s="38" t="s">
        <v>107</v>
      </c>
      <c r="BM108" s="38">
        <v>179547</v>
      </c>
      <c r="BN108" s="38" t="s">
        <v>107</v>
      </c>
      <c r="BO108" s="38">
        <v>1387411</v>
      </c>
      <c r="BP108" s="38">
        <v>3884750</v>
      </c>
      <c r="BQ108" s="38">
        <v>114258</v>
      </c>
      <c r="BR108" s="38">
        <v>2358599</v>
      </c>
      <c r="BS108" s="38">
        <v>3922350</v>
      </c>
      <c r="BT108" s="38">
        <v>0</v>
      </c>
      <c r="BU108" s="38">
        <v>0</v>
      </c>
      <c r="BV108" s="38" t="s">
        <v>107</v>
      </c>
      <c r="BW108" s="38">
        <v>9589457</v>
      </c>
      <c r="BX108" s="38">
        <v>212192</v>
      </c>
      <c r="BY108" s="38" t="s">
        <v>107</v>
      </c>
      <c r="BZ108" s="38" t="s">
        <v>107</v>
      </c>
      <c r="CA108" s="38" t="s">
        <v>107</v>
      </c>
      <c r="CB108" s="38">
        <v>783479</v>
      </c>
      <c r="CC108" s="330">
        <v>0</v>
      </c>
      <c r="CD108" s="38">
        <v>0</v>
      </c>
      <c r="CE108" s="38" t="s">
        <v>107</v>
      </c>
      <c r="CF108" s="38" t="s">
        <v>107</v>
      </c>
      <c r="CG108" s="38" t="s">
        <v>107</v>
      </c>
      <c r="CH108" s="42" t="s">
        <v>113</v>
      </c>
      <c r="CI108" s="42" t="s">
        <v>114</v>
      </c>
      <c r="CJ108" s="42" t="s">
        <v>114</v>
      </c>
      <c r="CK108" s="42" t="s">
        <v>114</v>
      </c>
      <c r="CL108" s="42" t="s">
        <v>113</v>
      </c>
      <c r="CM108" s="42" t="s">
        <v>114</v>
      </c>
      <c r="CN108" s="42" t="s">
        <v>114</v>
      </c>
      <c r="CO108" s="42" t="s">
        <v>107</v>
      </c>
      <c r="CP108" s="29" t="s">
        <v>107</v>
      </c>
      <c r="CQ108" s="29" t="s">
        <v>107</v>
      </c>
      <c r="CR108" s="29" t="s">
        <v>107</v>
      </c>
      <c r="CS108" s="29" t="s">
        <v>107</v>
      </c>
      <c r="CT108" s="29" t="s">
        <v>107</v>
      </c>
      <c r="CU108" s="29" t="s">
        <v>107</v>
      </c>
      <c r="CV108" s="29" t="s">
        <v>107</v>
      </c>
      <c r="CW108" s="29" t="s">
        <v>107</v>
      </c>
      <c r="CX108" s="29" t="s">
        <v>107</v>
      </c>
      <c r="CY108" s="29" t="s">
        <v>107</v>
      </c>
      <c r="CZ108" s="29" t="s">
        <v>107</v>
      </c>
      <c r="DA108" s="29" t="s">
        <v>107</v>
      </c>
      <c r="DB108" s="29" t="s">
        <v>107</v>
      </c>
      <c r="DC108" s="29" t="s">
        <v>107</v>
      </c>
      <c r="DD108" s="332">
        <v>11262512</v>
      </c>
      <c r="DE108" s="43">
        <v>1</v>
      </c>
      <c r="DF108" s="390">
        <v>1</v>
      </c>
      <c r="DG108" s="310"/>
      <c r="DH108" s="203"/>
      <c r="DI108" s="279" t="str" cm="1">
        <f t="array" ref="DI108">+IF(AND(C108&lt;&gt;"Vehículos Eléctricos",C108&lt;&gt;"Vehículos Híbridos",AD108="PERCENTIL 50"),
     IF(VLOOKUP(_xlfn.TEXTJOIN("_",FALSE,C108:E108),BD_Perc!$A:$P,_xlfn.IFS(BD!AE108="Intervalo de precio 1",12,BD!AE108="Intervalo de precio 2",13),FALSE)&lt;=1,
     VLOOKUP(_xlfn.TEXTJOIN("_",FALSE,C108:E108),BD_Perc!$A:$P,16,FALSE),"Ok P50"),
     "Ok P30/70 ó Híbrido/Eléctrico")</f>
        <v>Ok P30/70 ó Híbrido/Eléctrico</v>
      </c>
      <c r="DJ108" s="279" t="str">
        <f t="shared" si="7"/>
        <v>Vehículos Convencionales_Automóviles_Sedán</v>
      </c>
      <c r="DK108" s="331">
        <f t="shared" si="11"/>
        <v>85560000</v>
      </c>
      <c r="DL108" s="326"/>
    </row>
    <row r="109" spans="1:116" ht="15" customHeight="1">
      <c r="A109" s="28">
        <v>104</v>
      </c>
      <c r="B109" s="29" t="s">
        <v>266</v>
      </c>
      <c r="C109" s="29" t="s">
        <v>0</v>
      </c>
      <c r="D109" s="29" t="s">
        <v>105</v>
      </c>
      <c r="E109" s="42" t="s">
        <v>2380</v>
      </c>
      <c r="F109" s="42" t="s">
        <v>107</v>
      </c>
      <c r="G109" s="30" t="s">
        <v>312</v>
      </c>
      <c r="H109" s="42" t="s">
        <v>216</v>
      </c>
      <c r="I109" s="28">
        <v>5601168</v>
      </c>
      <c r="J109" s="28" t="s">
        <v>313</v>
      </c>
      <c r="K109" s="31" t="s">
        <v>127</v>
      </c>
      <c r="L109" s="32">
        <v>106</v>
      </c>
      <c r="M109" s="33" t="s">
        <v>107</v>
      </c>
      <c r="N109" s="34">
        <v>55200000</v>
      </c>
      <c r="O109" s="34">
        <f>+IFERROR(VLOOKUP(I109,Precio_Fasecolda!A:C,3,FALSE),IFERROR(VLOOKUP(I109,Precio_Fasecolda!B:C,2,FALSE),N109))</f>
        <v>55200000</v>
      </c>
      <c r="P109" s="34">
        <f t="shared" si="8"/>
        <v>0</v>
      </c>
      <c r="Q109" s="33" t="s">
        <v>107</v>
      </c>
      <c r="R109" s="28" t="s">
        <v>2415</v>
      </c>
      <c r="S109" s="28" t="s">
        <v>112</v>
      </c>
      <c r="T109" s="28" t="s">
        <v>107</v>
      </c>
      <c r="U109" s="28" t="s">
        <v>107</v>
      </c>
      <c r="V109" s="42" t="s">
        <v>107</v>
      </c>
      <c r="W109" s="28" t="s">
        <v>107</v>
      </c>
      <c r="X109" s="28" t="s">
        <v>107</v>
      </c>
      <c r="Y109" s="28" t="str">
        <f t="shared" si="9"/>
        <v>N.A.</v>
      </c>
      <c r="Z109" s="292">
        <f t="shared" si="6"/>
        <v>55200000</v>
      </c>
      <c r="AA109" s="28" cm="1">
        <f t="array" aca="1" ref="AA109" ca="1">_xlfn.IFS(DK109&lt;$DK$4,1,AND(DK109&gt;=$DK$4,DK109&lt;=$AA$4),2,DK109&gt;$AA$4,3)</f>
        <v>2</v>
      </c>
      <c r="AB109" s="28">
        <v>0</v>
      </c>
      <c r="AC109" s="28" cm="1">
        <f t="array" aca="1" ref="AC109" ca="1">IF(AB109="PERCENTIL 30","",_xlfn.IFS(DK109&lt;$AC$4,1,DK109&gt;$AC$4,2))</f>
        <v>1</v>
      </c>
      <c r="AD109" s="28" t="str">
        <f>+IFERROR(VLOOKUP(_xlfn.TEXTJOIN("_", FALSE, C109:E109), BD_Perc!$A:$O, 15, FALSE),"Segmentación no encontrada o vehículo inactivo")</f>
        <v>PERCENTIL 30-70</v>
      </c>
      <c r="AE109" s="28" t="str" cm="1">
        <f t="array" ref="AE109">_xlfn.IFS(
    AD109 = "PERCENTIL 50",
    _xlfn.IFS(
        BD!DK109 &lt; VLOOKUP(_xlfn.TEXTJOIN("_", FALSE, C109:E109), BD_Perc!$A:$O, 11, FALSE), "Intervalo de precio 1",
        BD!DK109 &gt;= VLOOKUP(_xlfn.TEXTJOIN("_", FALSE, C109:E109), BD_Perc!$A:$O, 11, FALSE), "Intervalo de precio 2"
    ),
    AD109 = "PERCENTIL 30-70",
    _xlfn.IFS(
        BD!DK109 &lt; VLOOKUP(_xlfn.TEXTJOIN("_", FALSE, C109:E109), BD_Perc!$A:$O, 6, FALSE), "Intervalo de precio 1",
        BD!DK109 &lt; VLOOKUP(_xlfn.TEXTJOIN("_", FALSE, C109:E109), BD_Perc!$A:$O, 7, FALSE), "Intervalo de precio 2",
        BD!DK109 &gt;= VLOOKUP(_xlfn.TEXTJOIN("_", FALSE, C109:E109), BD_Perc!$A:$O, 7, FALSE), "Intervalo de precio 3"
    ),
    AD109="Segmentación no encontrada o vehículo inactivo","Segmentación no encontrada o vehículo inactivo"
)</f>
        <v>Intervalo de precio 1</v>
      </c>
      <c r="AF109" s="35" t="s">
        <v>2412</v>
      </c>
      <c r="AG109" s="35" t="b">
        <f t="shared" si="10"/>
        <v>1</v>
      </c>
      <c r="AH109" s="323">
        <v>0</v>
      </c>
      <c r="AI109" s="323">
        <v>0</v>
      </c>
      <c r="AJ109" s="323">
        <v>0</v>
      </c>
      <c r="AK109" s="323">
        <v>0</v>
      </c>
      <c r="AL109" s="323">
        <v>0</v>
      </c>
      <c r="AM109" s="323">
        <v>0</v>
      </c>
      <c r="AN109" s="28" t="s">
        <v>114</v>
      </c>
      <c r="AO109" s="28" t="s">
        <v>114</v>
      </c>
      <c r="AP109" s="28" t="s">
        <v>114</v>
      </c>
      <c r="AQ109" s="37">
        <v>0</v>
      </c>
      <c r="AR109" s="38">
        <v>8689479</v>
      </c>
      <c r="AS109" s="38">
        <v>589650</v>
      </c>
      <c r="AT109" s="38" t="s">
        <v>107</v>
      </c>
      <c r="AU109" s="38">
        <v>0</v>
      </c>
      <c r="AV109" s="38">
        <v>0</v>
      </c>
      <c r="AW109" s="38">
        <v>9467039</v>
      </c>
      <c r="AX109" s="38" t="s">
        <v>107</v>
      </c>
      <c r="AY109" s="38">
        <v>783479</v>
      </c>
      <c r="AZ109" s="38">
        <v>310127</v>
      </c>
      <c r="BA109" s="38" t="s">
        <v>107</v>
      </c>
      <c r="BB109" s="38">
        <v>0</v>
      </c>
      <c r="BC109" s="38">
        <v>0</v>
      </c>
      <c r="BD109" s="38">
        <v>0</v>
      </c>
      <c r="BE109" s="38">
        <v>0</v>
      </c>
      <c r="BF109" s="38">
        <v>0</v>
      </c>
      <c r="BG109" s="38">
        <v>1970940</v>
      </c>
      <c r="BH109" s="38" t="s">
        <v>107</v>
      </c>
      <c r="BI109" s="38">
        <v>636577</v>
      </c>
      <c r="BJ109" s="38">
        <v>848769</v>
      </c>
      <c r="BK109" s="38">
        <v>734511</v>
      </c>
      <c r="BL109" s="38">
        <v>1795473</v>
      </c>
      <c r="BM109" s="38">
        <v>179547</v>
      </c>
      <c r="BN109" s="38" t="s">
        <v>107</v>
      </c>
      <c r="BO109" s="38">
        <v>1305798</v>
      </c>
      <c r="BP109" s="38">
        <v>3884750</v>
      </c>
      <c r="BQ109" s="38">
        <v>114258</v>
      </c>
      <c r="BR109" s="38">
        <v>2358599</v>
      </c>
      <c r="BS109" s="38">
        <v>783479</v>
      </c>
      <c r="BT109" s="38">
        <v>0</v>
      </c>
      <c r="BU109" s="38">
        <v>0</v>
      </c>
      <c r="BV109" s="38" t="s">
        <v>107</v>
      </c>
      <c r="BW109" s="38">
        <v>9589457</v>
      </c>
      <c r="BX109" s="38">
        <v>212192</v>
      </c>
      <c r="BY109" s="38" t="s">
        <v>107</v>
      </c>
      <c r="BZ109" s="38" t="s">
        <v>107</v>
      </c>
      <c r="CA109" s="38" t="s">
        <v>107</v>
      </c>
      <c r="CB109" s="38">
        <v>745317</v>
      </c>
      <c r="CC109" s="330">
        <v>0</v>
      </c>
      <c r="CD109" s="38">
        <v>0</v>
      </c>
      <c r="CE109" s="38" t="s">
        <v>107</v>
      </c>
      <c r="CF109" s="38" t="s">
        <v>107</v>
      </c>
      <c r="CG109" s="38" t="s">
        <v>107</v>
      </c>
      <c r="CH109" s="42" t="s">
        <v>113</v>
      </c>
      <c r="CI109" s="42" t="s">
        <v>113</v>
      </c>
      <c r="CJ109" s="42" t="s">
        <v>113</v>
      </c>
      <c r="CK109" s="42" t="s">
        <v>114</v>
      </c>
      <c r="CL109" s="42" t="s">
        <v>113</v>
      </c>
      <c r="CM109" s="42" t="s">
        <v>114</v>
      </c>
      <c r="CN109" s="42" t="s">
        <v>114</v>
      </c>
      <c r="CO109" s="42" t="s">
        <v>107</v>
      </c>
      <c r="CP109" s="29" t="s">
        <v>107</v>
      </c>
      <c r="CQ109" s="29" t="s">
        <v>107</v>
      </c>
      <c r="CR109" s="29" t="s">
        <v>107</v>
      </c>
      <c r="CS109" s="29" t="s">
        <v>107</v>
      </c>
      <c r="CT109" s="29" t="s">
        <v>107</v>
      </c>
      <c r="CU109" s="29" t="s">
        <v>107</v>
      </c>
      <c r="CV109" s="29" t="s">
        <v>107</v>
      </c>
      <c r="CW109" s="29" t="s">
        <v>107</v>
      </c>
      <c r="CX109" s="29" t="s">
        <v>107</v>
      </c>
      <c r="CY109" s="29" t="s">
        <v>107</v>
      </c>
      <c r="CZ109" s="29" t="s">
        <v>107</v>
      </c>
      <c r="DA109" s="29" t="s">
        <v>107</v>
      </c>
      <c r="DB109" s="29" t="s">
        <v>107</v>
      </c>
      <c r="DC109" s="29" t="s">
        <v>107</v>
      </c>
      <c r="DD109" s="332">
        <v>10005681</v>
      </c>
      <c r="DE109" s="43">
        <v>1</v>
      </c>
      <c r="DF109" s="390">
        <v>1</v>
      </c>
      <c r="DG109" s="310"/>
      <c r="DH109" s="203"/>
      <c r="DI109" s="279" t="str" cm="1">
        <f t="array" ref="DI109">+IF(AND(C109&lt;&gt;"Vehículos Eléctricos",C109&lt;&gt;"Vehículos Híbridos",AD109="PERCENTIL 50"),
     IF(VLOOKUP(_xlfn.TEXTJOIN("_",FALSE,C109:E109),BD_Perc!$A:$P,_xlfn.IFS(BD!AE109="Intervalo de precio 1",12,BD!AE109="Intervalo de precio 2",13),FALSE)&lt;=1,
     VLOOKUP(_xlfn.TEXTJOIN("_",FALSE,C109:E109),BD_Perc!$A:$P,16,FALSE),"Ok P50"),
     "Ok P30/70 ó Híbrido/Eléctrico")</f>
        <v>Ok P30/70 ó Híbrido/Eléctrico</v>
      </c>
      <c r="DJ109" s="279" t="str">
        <f t="shared" si="7"/>
        <v>Vehículos Convencionales_Automóviles_Sedán</v>
      </c>
      <c r="DK109" s="331">
        <f t="shared" si="11"/>
        <v>55200000</v>
      </c>
      <c r="DL109" s="326"/>
    </row>
    <row r="110" spans="1:116" ht="38.25">
      <c r="A110" s="28">
        <v>105</v>
      </c>
      <c r="B110" s="29" t="s">
        <v>266</v>
      </c>
      <c r="C110" s="29" t="s">
        <v>0</v>
      </c>
      <c r="D110" s="29" t="s">
        <v>105</v>
      </c>
      <c r="E110" s="42" t="s">
        <v>2380</v>
      </c>
      <c r="F110" s="42" t="s">
        <v>107</v>
      </c>
      <c r="G110" s="30" t="s">
        <v>314</v>
      </c>
      <c r="H110" s="42" t="s">
        <v>216</v>
      </c>
      <c r="I110" s="28">
        <v>5601197</v>
      </c>
      <c r="J110" s="28" t="s">
        <v>315</v>
      </c>
      <c r="K110" s="31" t="s">
        <v>127</v>
      </c>
      <c r="L110" s="32">
        <v>106</v>
      </c>
      <c r="M110" s="33" t="s">
        <v>107</v>
      </c>
      <c r="N110" s="34">
        <v>83600000</v>
      </c>
      <c r="O110" s="34">
        <f>+IFERROR(VLOOKUP(I110,Precio_Fasecolda!A:C,3,FALSE),IFERROR(VLOOKUP(I110,Precio_Fasecolda!B:C,2,FALSE),N110))</f>
        <v>83600000</v>
      </c>
      <c r="P110" s="34">
        <f t="shared" si="8"/>
        <v>0</v>
      </c>
      <c r="Q110" s="33" t="s">
        <v>107</v>
      </c>
      <c r="R110" s="28" t="s">
        <v>2415</v>
      </c>
      <c r="S110" s="28" t="s">
        <v>112</v>
      </c>
      <c r="T110" s="28" t="s">
        <v>107</v>
      </c>
      <c r="U110" s="28" t="s">
        <v>107</v>
      </c>
      <c r="V110" s="42" t="s">
        <v>107</v>
      </c>
      <c r="W110" s="28" t="s">
        <v>107</v>
      </c>
      <c r="X110" s="28" t="s">
        <v>107</v>
      </c>
      <c r="Y110" s="28" t="str">
        <f t="shared" si="9"/>
        <v>N.A.</v>
      </c>
      <c r="Z110" s="292">
        <f t="shared" si="6"/>
        <v>83600000</v>
      </c>
      <c r="AA110" s="28" cm="1">
        <f t="array" aca="1" ref="AA110" ca="1">_xlfn.IFS(DK110&lt;$DK$4,1,AND(DK110&gt;=$DK$4,DK110&lt;=$AA$4),2,DK110&gt;$AA$4,3)</f>
        <v>2</v>
      </c>
      <c r="AB110" s="28">
        <v>0</v>
      </c>
      <c r="AC110" s="28" cm="1">
        <f t="array" aca="1" ref="AC110" ca="1">IF(AB110="PERCENTIL 30","",_xlfn.IFS(DK110&lt;$AC$4,1,DK110&gt;$AC$4,2))</f>
        <v>1</v>
      </c>
      <c r="AD110" s="28" t="str">
        <f>+IFERROR(VLOOKUP(_xlfn.TEXTJOIN("_", FALSE, C110:E110), BD_Perc!$A:$O, 15, FALSE),"Segmentación no encontrada o vehículo inactivo")</f>
        <v>PERCENTIL 30-70</v>
      </c>
      <c r="AE110" s="28" t="str" cm="1">
        <f t="array" ref="AE110">_xlfn.IFS(
    AD110 = "PERCENTIL 50",
    _xlfn.IFS(
        BD!DK110 &lt; VLOOKUP(_xlfn.TEXTJOIN("_", FALSE, C110:E110), BD_Perc!$A:$O, 11, FALSE), "Intervalo de precio 1",
        BD!DK110 &gt;= VLOOKUP(_xlfn.TEXTJOIN("_", FALSE, C110:E110), BD_Perc!$A:$O, 11, FALSE), "Intervalo de precio 2"
    ),
    AD110 = "PERCENTIL 30-70",
    _xlfn.IFS(
        BD!DK110 &lt; VLOOKUP(_xlfn.TEXTJOIN("_", FALSE, C110:E110), BD_Perc!$A:$O, 6, FALSE), "Intervalo de precio 1",
        BD!DK110 &lt; VLOOKUP(_xlfn.TEXTJOIN("_", FALSE, C110:E110), BD_Perc!$A:$O, 7, FALSE), "Intervalo de precio 2",
        BD!DK110 &gt;= VLOOKUP(_xlfn.TEXTJOIN("_", FALSE, C110:E110), BD_Perc!$A:$O, 7, FALSE), "Intervalo de precio 3"
    ),
    AD110="Segmentación no encontrada o vehículo inactivo","Segmentación no encontrada o vehículo inactivo"
)</f>
        <v>Intervalo de precio 2</v>
      </c>
      <c r="AF110" s="35" t="s">
        <v>2413</v>
      </c>
      <c r="AG110" s="35" t="b">
        <f t="shared" si="10"/>
        <v>1</v>
      </c>
      <c r="AH110" s="323">
        <v>0</v>
      </c>
      <c r="AI110" s="323">
        <v>0</v>
      </c>
      <c r="AJ110" s="323">
        <v>0</v>
      </c>
      <c r="AK110" s="323">
        <v>0</v>
      </c>
      <c r="AL110" s="323">
        <v>0</v>
      </c>
      <c r="AM110" s="323">
        <v>0</v>
      </c>
      <c r="AN110" s="28" t="s">
        <v>114</v>
      </c>
      <c r="AO110" s="28" t="s">
        <v>114</v>
      </c>
      <c r="AP110" s="28" t="s">
        <v>114</v>
      </c>
      <c r="AQ110" s="37">
        <v>0</v>
      </c>
      <c r="AR110" s="38">
        <v>8689479</v>
      </c>
      <c r="AS110" s="38">
        <v>589650</v>
      </c>
      <c r="AT110" s="38" t="s">
        <v>107</v>
      </c>
      <c r="AU110" s="38">
        <v>0</v>
      </c>
      <c r="AV110" s="38">
        <v>0</v>
      </c>
      <c r="AW110" s="38">
        <v>9467039</v>
      </c>
      <c r="AX110" s="38" t="s">
        <v>107</v>
      </c>
      <c r="AY110" s="38">
        <v>783479</v>
      </c>
      <c r="AZ110" s="38">
        <v>310127</v>
      </c>
      <c r="BA110" s="38" t="s">
        <v>107</v>
      </c>
      <c r="BB110" s="38">
        <v>0</v>
      </c>
      <c r="BC110" s="38">
        <v>0</v>
      </c>
      <c r="BD110" s="38">
        <v>0</v>
      </c>
      <c r="BE110" s="38">
        <v>0</v>
      </c>
      <c r="BF110" s="38">
        <v>0</v>
      </c>
      <c r="BG110" s="38">
        <v>1970940</v>
      </c>
      <c r="BH110" s="38" t="s">
        <v>107</v>
      </c>
      <c r="BI110" s="38">
        <v>636577</v>
      </c>
      <c r="BJ110" s="38">
        <v>848769</v>
      </c>
      <c r="BK110" s="38">
        <v>734511</v>
      </c>
      <c r="BL110" s="38">
        <v>1795473</v>
      </c>
      <c r="BM110" s="38">
        <v>179547</v>
      </c>
      <c r="BN110" s="38" t="s">
        <v>107</v>
      </c>
      <c r="BO110" s="38">
        <v>1305798</v>
      </c>
      <c r="BP110" s="38">
        <v>3884750</v>
      </c>
      <c r="BQ110" s="38">
        <v>114258</v>
      </c>
      <c r="BR110" s="38">
        <v>2358599</v>
      </c>
      <c r="BS110" s="38">
        <v>783479</v>
      </c>
      <c r="BT110" s="38">
        <v>0</v>
      </c>
      <c r="BU110" s="38">
        <v>0</v>
      </c>
      <c r="BV110" s="38" t="s">
        <v>107</v>
      </c>
      <c r="BW110" s="38">
        <v>9589457</v>
      </c>
      <c r="BX110" s="38">
        <v>212192</v>
      </c>
      <c r="BY110" s="38" t="s">
        <v>107</v>
      </c>
      <c r="BZ110" s="38" t="s">
        <v>107</v>
      </c>
      <c r="CA110" s="38" t="s">
        <v>107</v>
      </c>
      <c r="CB110" s="38">
        <v>745317</v>
      </c>
      <c r="CC110" s="330">
        <v>0</v>
      </c>
      <c r="CD110" s="38">
        <v>0</v>
      </c>
      <c r="CE110" s="38" t="s">
        <v>107</v>
      </c>
      <c r="CF110" s="38" t="s">
        <v>107</v>
      </c>
      <c r="CG110" s="38" t="s">
        <v>107</v>
      </c>
      <c r="CH110" s="42" t="s">
        <v>113</v>
      </c>
      <c r="CI110" s="42" t="s">
        <v>113</v>
      </c>
      <c r="CJ110" s="42" t="s">
        <v>113</v>
      </c>
      <c r="CK110" s="42" t="s">
        <v>114</v>
      </c>
      <c r="CL110" s="42" t="s">
        <v>113</v>
      </c>
      <c r="CM110" s="42" t="s">
        <v>114</v>
      </c>
      <c r="CN110" s="42" t="s">
        <v>114</v>
      </c>
      <c r="CO110" s="42" t="s">
        <v>107</v>
      </c>
      <c r="CP110" s="29" t="s">
        <v>107</v>
      </c>
      <c r="CQ110" s="29" t="s">
        <v>107</v>
      </c>
      <c r="CR110" s="29" t="s">
        <v>107</v>
      </c>
      <c r="CS110" s="29" t="s">
        <v>107</v>
      </c>
      <c r="CT110" s="29" t="s">
        <v>107</v>
      </c>
      <c r="CU110" s="29" t="s">
        <v>107</v>
      </c>
      <c r="CV110" s="29" t="s">
        <v>107</v>
      </c>
      <c r="CW110" s="29" t="s">
        <v>107</v>
      </c>
      <c r="CX110" s="29" t="s">
        <v>107</v>
      </c>
      <c r="CY110" s="29" t="s">
        <v>107</v>
      </c>
      <c r="CZ110" s="29" t="s">
        <v>107</v>
      </c>
      <c r="DA110" s="29" t="s">
        <v>107</v>
      </c>
      <c r="DB110" s="29" t="s">
        <v>107</v>
      </c>
      <c r="DC110" s="29" t="s">
        <v>107</v>
      </c>
      <c r="DD110" s="332">
        <v>10005681</v>
      </c>
      <c r="DE110" s="43">
        <v>1</v>
      </c>
      <c r="DF110" s="390">
        <v>1</v>
      </c>
      <c r="DG110" s="310"/>
      <c r="DH110" s="203"/>
      <c r="DI110" s="279" t="str" cm="1">
        <f t="array" ref="DI110">+IF(AND(C110&lt;&gt;"Vehículos Eléctricos",C110&lt;&gt;"Vehículos Híbridos",AD110="PERCENTIL 50"),
     IF(VLOOKUP(_xlfn.TEXTJOIN("_",FALSE,C110:E110),BD_Perc!$A:$P,_xlfn.IFS(BD!AE110="Intervalo de precio 1",12,BD!AE110="Intervalo de precio 2",13),FALSE)&lt;=1,
     VLOOKUP(_xlfn.TEXTJOIN("_",FALSE,C110:E110),BD_Perc!$A:$P,16,FALSE),"Ok P50"),
     "Ok P30/70 ó Híbrido/Eléctrico")</f>
        <v>Ok P30/70 ó Híbrido/Eléctrico</v>
      </c>
      <c r="DJ110" s="279" t="str">
        <f t="shared" si="7"/>
        <v>Vehículos Convencionales_Automóviles_Sedán</v>
      </c>
      <c r="DK110" s="331">
        <f t="shared" si="11"/>
        <v>83600000</v>
      </c>
      <c r="DL110" s="326"/>
    </row>
    <row r="111" spans="1:116" ht="25.5">
      <c r="A111" s="28">
        <v>106</v>
      </c>
      <c r="B111" s="29" t="s">
        <v>266</v>
      </c>
      <c r="C111" s="29" t="s">
        <v>0</v>
      </c>
      <c r="D111" s="29" t="s">
        <v>105</v>
      </c>
      <c r="E111" s="42" t="s">
        <v>2380</v>
      </c>
      <c r="F111" s="42" t="s">
        <v>107</v>
      </c>
      <c r="G111" s="30" t="s">
        <v>316</v>
      </c>
      <c r="H111" s="42" t="s">
        <v>216</v>
      </c>
      <c r="I111" s="28">
        <v>5601180</v>
      </c>
      <c r="J111" s="28" t="s">
        <v>317</v>
      </c>
      <c r="K111" s="31" t="s">
        <v>142</v>
      </c>
      <c r="L111" s="32">
        <v>153</v>
      </c>
      <c r="M111" s="33" t="s">
        <v>107</v>
      </c>
      <c r="N111" s="34">
        <v>98300000</v>
      </c>
      <c r="O111" s="34">
        <f>+IFERROR(VLOOKUP(I111,Precio_Fasecolda!A:C,3,FALSE),IFERROR(VLOOKUP(I111,Precio_Fasecolda!B:C,2,FALSE),N111))</f>
        <v>98300000</v>
      </c>
      <c r="P111" s="34">
        <f t="shared" si="8"/>
        <v>0</v>
      </c>
      <c r="Q111" s="33" t="s">
        <v>107</v>
      </c>
      <c r="R111" s="28" t="s">
        <v>2415</v>
      </c>
      <c r="S111" s="28" t="s">
        <v>112</v>
      </c>
      <c r="T111" s="28" t="s">
        <v>107</v>
      </c>
      <c r="U111" s="28" t="s">
        <v>107</v>
      </c>
      <c r="V111" s="42" t="s">
        <v>107</v>
      </c>
      <c r="W111" s="28" t="s">
        <v>107</v>
      </c>
      <c r="X111" s="28" t="s">
        <v>107</v>
      </c>
      <c r="Y111" s="28" t="str">
        <f t="shared" si="9"/>
        <v>N.A.</v>
      </c>
      <c r="Z111" s="292">
        <f t="shared" si="6"/>
        <v>98300000</v>
      </c>
      <c r="AA111" s="28" cm="1">
        <f t="array" aca="1" ref="AA111" ca="1">_xlfn.IFS(DK111&lt;$DK$4,1,AND(DK111&gt;=$DK$4,DK111&lt;=$AA$4),2,DK111&gt;$AA$4,3)</f>
        <v>2</v>
      </c>
      <c r="AB111" s="28">
        <v>0</v>
      </c>
      <c r="AC111" s="28" cm="1">
        <f t="array" aca="1" ref="AC111" ca="1">IF(AB111="PERCENTIL 30","",_xlfn.IFS(DK111&lt;$AC$4,1,DK111&gt;$AC$4,2))</f>
        <v>1</v>
      </c>
      <c r="AD111" s="28" t="str">
        <f>+IFERROR(VLOOKUP(_xlfn.TEXTJOIN("_", FALSE, C111:E111), BD_Perc!$A:$O, 15, FALSE),"Segmentación no encontrada o vehículo inactivo")</f>
        <v>PERCENTIL 30-70</v>
      </c>
      <c r="AE111" s="28" t="str" cm="1">
        <f t="array" ref="AE111">_xlfn.IFS(
    AD111 = "PERCENTIL 50",
    _xlfn.IFS(
        BD!DK111 &lt; VLOOKUP(_xlfn.TEXTJOIN("_", FALSE, C111:E111), BD_Perc!$A:$O, 11, FALSE), "Intervalo de precio 1",
        BD!DK111 &gt;= VLOOKUP(_xlfn.TEXTJOIN("_", FALSE, C111:E111), BD_Perc!$A:$O, 11, FALSE), "Intervalo de precio 2"
    ),
    AD111 = "PERCENTIL 30-70",
    _xlfn.IFS(
        BD!DK111 &lt; VLOOKUP(_xlfn.TEXTJOIN("_", FALSE, C111:E111), BD_Perc!$A:$O, 6, FALSE), "Intervalo de precio 1",
        BD!DK111 &lt; VLOOKUP(_xlfn.TEXTJOIN("_", FALSE, C111:E111), BD_Perc!$A:$O, 7, FALSE), "Intervalo de precio 2",
        BD!DK111 &gt;= VLOOKUP(_xlfn.TEXTJOIN("_", FALSE, C111:E111), BD_Perc!$A:$O, 7, FALSE), "Intervalo de precio 3"
    ),
    AD111="Segmentación no encontrada o vehículo inactivo","Segmentación no encontrada o vehículo inactivo"
)</f>
        <v>Intervalo de precio 3</v>
      </c>
      <c r="AF111" s="35" t="s">
        <v>2414</v>
      </c>
      <c r="AG111" s="35" t="b">
        <f t="shared" si="10"/>
        <v>1</v>
      </c>
      <c r="AH111" s="323">
        <v>0</v>
      </c>
      <c r="AI111" s="323">
        <v>0</v>
      </c>
      <c r="AJ111" s="323">
        <v>0</v>
      </c>
      <c r="AK111" s="323">
        <v>0</v>
      </c>
      <c r="AL111" s="323">
        <v>0</v>
      </c>
      <c r="AM111" s="323">
        <v>0</v>
      </c>
      <c r="AN111" s="28" t="s">
        <v>114</v>
      </c>
      <c r="AO111" s="28" t="s">
        <v>114</v>
      </c>
      <c r="AP111" s="28" t="s">
        <v>114</v>
      </c>
      <c r="AQ111" s="37">
        <v>0</v>
      </c>
      <c r="AR111" s="38">
        <v>8689479</v>
      </c>
      <c r="AS111" s="38">
        <v>589650</v>
      </c>
      <c r="AT111" s="38" t="s">
        <v>107</v>
      </c>
      <c r="AU111" s="38">
        <v>0</v>
      </c>
      <c r="AV111" s="38">
        <v>0</v>
      </c>
      <c r="AW111" s="38">
        <v>9467039</v>
      </c>
      <c r="AX111" s="38" t="s">
        <v>107</v>
      </c>
      <c r="AY111" s="38">
        <v>783479</v>
      </c>
      <c r="AZ111" s="38">
        <v>310127</v>
      </c>
      <c r="BA111" s="38" t="s">
        <v>107</v>
      </c>
      <c r="BB111" s="38">
        <v>0</v>
      </c>
      <c r="BC111" s="38">
        <v>0</v>
      </c>
      <c r="BD111" s="38">
        <v>0</v>
      </c>
      <c r="BE111" s="38">
        <v>0</v>
      </c>
      <c r="BF111" s="38">
        <v>0</v>
      </c>
      <c r="BG111" s="38">
        <v>1970940</v>
      </c>
      <c r="BH111" s="38" t="s">
        <v>107</v>
      </c>
      <c r="BI111" s="38">
        <v>636577</v>
      </c>
      <c r="BJ111" s="38">
        <v>848769</v>
      </c>
      <c r="BK111" s="38">
        <v>734511</v>
      </c>
      <c r="BL111" s="38">
        <v>1795473</v>
      </c>
      <c r="BM111" s="38">
        <v>179547</v>
      </c>
      <c r="BN111" s="38" t="s">
        <v>107</v>
      </c>
      <c r="BO111" s="38">
        <v>1305798</v>
      </c>
      <c r="BP111" s="38">
        <v>3884750</v>
      </c>
      <c r="BQ111" s="38">
        <v>114258</v>
      </c>
      <c r="BR111" s="38">
        <v>2358599</v>
      </c>
      <c r="BS111" s="38">
        <v>783479</v>
      </c>
      <c r="BT111" s="38">
        <v>0</v>
      </c>
      <c r="BU111" s="38">
        <v>0</v>
      </c>
      <c r="BV111" s="38" t="s">
        <v>107</v>
      </c>
      <c r="BW111" s="38">
        <v>9589457</v>
      </c>
      <c r="BX111" s="38">
        <v>212192</v>
      </c>
      <c r="BY111" s="38" t="s">
        <v>107</v>
      </c>
      <c r="BZ111" s="38" t="s">
        <v>107</v>
      </c>
      <c r="CA111" s="38" t="s">
        <v>107</v>
      </c>
      <c r="CB111" s="38">
        <v>745317</v>
      </c>
      <c r="CC111" s="330">
        <v>0</v>
      </c>
      <c r="CD111" s="38">
        <v>0</v>
      </c>
      <c r="CE111" s="38" t="s">
        <v>107</v>
      </c>
      <c r="CF111" s="38" t="s">
        <v>107</v>
      </c>
      <c r="CG111" s="38" t="s">
        <v>107</v>
      </c>
      <c r="CH111" s="42" t="s">
        <v>113</v>
      </c>
      <c r="CI111" s="42" t="s">
        <v>113</v>
      </c>
      <c r="CJ111" s="42" t="s">
        <v>114</v>
      </c>
      <c r="CK111" s="42" t="s">
        <v>114</v>
      </c>
      <c r="CL111" s="42" t="s">
        <v>113</v>
      </c>
      <c r="CM111" s="42" t="s">
        <v>114</v>
      </c>
      <c r="CN111" s="42" t="s">
        <v>114</v>
      </c>
      <c r="CO111" s="42" t="s">
        <v>107</v>
      </c>
      <c r="CP111" s="29" t="s">
        <v>107</v>
      </c>
      <c r="CQ111" s="29" t="s">
        <v>107</v>
      </c>
      <c r="CR111" s="29" t="s">
        <v>107</v>
      </c>
      <c r="CS111" s="29" t="s">
        <v>107</v>
      </c>
      <c r="CT111" s="29" t="s">
        <v>107</v>
      </c>
      <c r="CU111" s="29" t="s">
        <v>107</v>
      </c>
      <c r="CV111" s="29" t="s">
        <v>107</v>
      </c>
      <c r="CW111" s="29" t="s">
        <v>107</v>
      </c>
      <c r="CX111" s="29" t="s">
        <v>107</v>
      </c>
      <c r="CY111" s="29" t="s">
        <v>107</v>
      </c>
      <c r="CZ111" s="29" t="s">
        <v>107</v>
      </c>
      <c r="DA111" s="29" t="s">
        <v>107</v>
      </c>
      <c r="DB111" s="29" t="s">
        <v>107</v>
      </c>
      <c r="DC111" s="29" t="s">
        <v>107</v>
      </c>
      <c r="DD111" s="332">
        <v>10005681</v>
      </c>
      <c r="DE111" s="43">
        <v>1</v>
      </c>
      <c r="DF111" s="390">
        <v>1</v>
      </c>
      <c r="DG111" s="310"/>
      <c r="DH111" s="203"/>
      <c r="DI111" s="279" t="str" cm="1">
        <f t="array" ref="DI111">+IF(AND(C111&lt;&gt;"Vehículos Eléctricos",C111&lt;&gt;"Vehículos Híbridos",AD111="PERCENTIL 50"),
     IF(VLOOKUP(_xlfn.TEXTJOIN("_",FALSE,C111:E111),BD_Perc!$A:$P,_xlfn.IFS(BD!AE111="Intervalo de precio 1",12,BD!AE111="Intervalo de precio 2",13),FALSE)&lt;=1,
     VLOOKUP(_xlfn.TEXTJOIN("_",FALSE,C111:E111),BD_Perc!$A:$P,16,FALSE),"Ok P50"),
     "Ok P30/70 ó Híbrido/Eléctrico")</f>
        <v>Ok P30/70 ó Híbrido/Eléctrico</v>
      </c>
      <c r="DJ111" s="279" t="str">
        <f t="shared" si="7"/>
        <v>Vehículos Convencionales_Automóviles_Sedán</v>
      </c>
      <c r="DK111" s="331">
        <f t="shared" si="11"/>
        <v>98300000</v>
      </c>
      <c r="DL111" s="326"/>
    </row>
    <row r="112" spans="1:116" ht="25.5">
      <c r="A112" s="28">
        <v>107</v>
      </c>
      <c r="B112" s="29" t="s">
        <v>266</v>
      </c>
      <c r="C112" s="29" t="s">
        <v>0</v>
      </c>
      <c r="D112" s="29" t="s">
        <v>105</v>
      </c>
      <c r="E112" s="42" t="s">
        <v>2380</v>
      </c>
      <c r="F112" s="42" t="s">
        <v>107</v>
      </c>
      <c r="G112" s="30" t="s">
        <v>318</v>
      </c>
      <c r="H112" s="42" t="s">
        <v>216</v>
      </c>
      <c r="I112" s="28">
        <v>5601181</v>
      </c>
      <c r="J112" s="28" t="s">
        <v>319</v>
      </c>
      <c r="K112" s="31" t="s">
        <v>142</v>
      </c>
      <c r="L112" s="32">
        <v>153</v>
      </c>
      <c r="M112" s="33" t="s">
        <v>107</v>
      </c>
      <c r="N112" s="34">
        <v>102000000</v>
      </c>
      <c r="O112" s="34">
        <f>+IFERROR(VLOOKUP(I112,Precio_Fasecolda!A:C,3,FALSE),IFERROR(VLOOKUP(I112,Precio_Fasecolda!B:C,2,FALSE),N112))</f>
        <v>102000000</v>
      </c>
      <c r="P112" s="34">
        <f t="shared" si="8"/>
        <v>0</v>
      </c>
      <c r="Q112" s="33" t="s">
        <v>107</v>
      </c>
      <c r="R112" s="28" t="s">
        <v>130</v>
      </c>
      <c r="S112" s="28" t="s">
        <v>112</v>
      </c>
      <c r="T112" s="28" t="s">
        <v>107</v>
      </c>
      <c r="U112" s="28" t="s">
        <v>107</v>
      </c>
      <c r="V112" s="42" t="s">
        <v>107</v>
      </c>
      <c r="W112" s="28" t="s">
        <v>107</v>
      </c>
      <c r="X112" s="28" t="s">
        <v>107</v>
      </c>
      <c r="Y112" s="28" t="str">
        <f t="shared" si="9"/>
        <v>N.A.</v>
      </c>
      <c r="Z112" s="292">
        <f t="shared" si="6"/>
        <v>102000000</v>
      </c>
      <c r="AA112" s="28" cm="1">
        <f t="array" aca="1" ref="AA112" ca="1">_xlfn.IFS(DK112&lt;$DK$4,1,AND(DK112&gt;=$DK$4,DK112&lt;=$AA$4),2,DK112&gt;$AA$4,3)</f>
        <v>2</v>
      </c>
      <c r="AB112" s="28">
        <v>0</v>
      </c>
      <c r="AC112" s="28" cm="1">
        <f t="array" aca="1" ref="AC112" ca="1">IF(AB112="PERCENTIL 30","",_xlfn.IFS(DK112&lt;$AC$4,1,DK112&gt;$AC$4,2))</f>
        <v>1</v>
      </c>
      <c r="AD112" s="28" t="str">
        <f>+IFERROR(VLOOKUP(_xlfn.TEXTJOIN("_", FALSE, C112:E112), BD_Perc!$A:$O, 15, FALSE),"Segmentación no encontrada o vehículo inactivo")</f>
        <v>PERCENTIL 30-70</v>
      </c>
      <c r="AE112" s="28" t="str" cm="1">
        <f t="array" ref="AE112">_xlfn.IFS(
    AD112 = "PERCENTIL 50",
    _xlfn.IFS(
        BD!DK112 &lt; VLOOKUP(_xlfn.TEXTJOIN("_", FALSE, C112:E112), BD_Perc!$A:$O, 11, FALSE), "Intervalo de precio 1",
        BD!DK112 &gt;= VLOOKUP(_xlfn.TEXTJOIN("_", FALSE, C112:E112), BD_Perc!$A:$O, 11, FALSE), "Intervalo de precio 2"
    ),
    AD112 = "PERCENTIL 30-70",
    _xlfn.IFS(
        BD!DK112 &lt; VLOOKUP(_xlfn.TEXTJOIN("_", FALSE, C112:E112), BD_Perc!$A:$O, 6, FALSE), "Intervalo de precio 1",
        BD!DK112 &lt; VLOOKUP(_xlfn.TEXTJOIN("_", FALSE, C112:E112), BD_Perc!$A:$O, 7, FALSE), "Intervalo de precio 2",
        BD!DK112 &gt;= VLOOKUP(_xlfn.TEXTJOIN("_", FALSE, C112:E112), BD_Perc!$A:$O, 7, FALSE), "Intervalo de precio 3"
    ),
    AD112="Segmentación no encontrada o vehículo inactivo","Segmentación no encontrada o vehículo inactivo"
)</f>
        <v>Intervalo de precio 3</v>
      </c>
      <c r="AF112" s="35" t="s">
        <v>2414</v>
      </c>
      <c r="AG112" s="35" t="b">
        <f t="shared" si="10"/>
        <v>1</v>
      </c>
      <c r="AH112" s="323">
        <v>0</v>
      </c>
      <c r="AI112" s="323">
        <v>0</v>
      </c>
      <c r="AJ112" s="323">
        <v>0</v>
      </c>
      <c r="AK112" s="323">
        <v>0</v>
      </c>
      <c r="AL112" s="323">
        <v>0</v>
      </c>
      <c r="AM112" s="323">
        <v>0</v>
      </c>
      <c r="AN112" s="28" t="s">
        <v>114</v>
      </c>
      <c r="AO112" s="28" t="s">
        <v>114</v>
      </c>
      <c r="AP112" s="28" t="s">
        <v>114</v>
      </c>
      <c r="AQ112" s="37">
        <v>0</v>
      </c>
      <c r="AR112" s="38">
        <v>8689479</v>
      </c>
      <c r="AS112" s="38">
        <v>589650</v>
      </c>
      <c r="AT112" s="38" t="s">
        <v>107</v>
      </c>
      <c r="AU112" s="38">
        <v>0</v>
      </c>
      <c r="AV112" s="38">
        <v>0</v>
      </c>
      <c r="AW112" s="38">
        <v>9467039</v>
      </c>
      <c r="AX112" s="38" t="s">
        <v>107</v>
      </c>
      <c r="AY112" s="38">
        <v>783479</v>
      </c>
      <c r="AZ112" s="38">
        <v>310127</v>
      </c>
      <c r="BA112" s="38" t="s">
        <v>107</v>
      </c>
      <c r="BB112" s="38">
        <v>0</v>
      </c>
      <c r="BC112" s="38">
        <v>0</v>
      </c>
      <c r="BD112" s="38">
        <v>0</v>
      </c>
      <c r="BE112" s="38">
        <v>0</v>
      </c>
      <c r="BF112" s="38">
        <v>0</v>
      </c>
      <c r="BG112" s="38">
        <v>1970940</v>
      </c>
      <c r="BH112" s="38" t="s">
        <v>107</v>
      </c>
      <c r="BI112" s="38">
        <v>636577</v>
      </c>
      <c r="BJ112" s="38">
        <v>848769</v>
      </c>
      <c r="BK112" s="38">
        <v>734511</v>
      </c>
      <c r="BL112" s="38">
        <v>1795473</v>
      </c>
      <c r="BM112" s="38">
        <v>179547</v>
      </c>
      <c r="BN112" s="38" t="s">
        <v>107</v>
      </c>
      <c r="BO112" s="38">
        <v>1305798</v>
      </c>
      <c r="BP112" s="38">
        <v>3884750</v>
      </c>
      <c r="BQ112" s="38">
        <v>114258</v>
      </c>
      <c r="BR112" s="38">
        <v>2358599</v>
      </c>
      <c r="BS112" s="38">
        <v>783479</v>
      </c>
      <c r="BT112" s="38">
        <v>0</v>
      </c>
      <c r="BU112" s="38">
        <v>0</v>
      </c>
      <c r="BV112" s="38" t="s">
        <v>107</v>
      </c>
      <c r="BW112" s="38">
        <v>9589457</v>
      </c>
      <c r="BX112" s="38">
        <v>212192</v>
      </c>
      <c r="BY112" s="38" t="s">
        <v>107</v>
      </c>
      <c r="BZ112" s="38" t="s">
        <v>107</v>
      </c>
      <c r="CA112" s="38" t="s">
        <v>107</v>
      </c>
      <c r="CB112" s="38">
        <v>745317</v>
      </c>
      <c r="CC112" s="330">
        <v>0</v>
      </c>
      <c r="CD112" s="38">
        <v>0</v>
      </c>
      <c r="CE112" s="38" t="s">
        <v>107</v>
      </c>
      <c r="CF112" s="38" t="s">
        <v>107</v>
      </c>
      <c r="CG112" s="38" t="s">
        <v>107</v>
      </c>
      <c r="CH112" s="42" t="s">
        <v>113</v>
      </c>
      <c r="CI112" s="42" t="s">
        <v>113</v>
      </c>
      <c r="CJ112" s="42" t="s">
        <v>114</v>
      </c>
      <c r="CK112" s="42" t="s">
        <v>114</v>
      </c>
      <c r="CL112" s="42" t="s">
        <v>113</v>
      </c>
      <c r="CM112" s="42" t="s">
        <v>114</v>
      </c>
      <c r="CN112" s="42" t="s">
        <v>114</v>
      </c>
      <c r="CO112" s="42" t="s">
        <v>107</v>
      </c>
      <c r="CP112" s="29" t="s">
        <v>107</v>
      </c>
      <c r="CQ112" s="29" t="s">
        <v>107</v>
      </c>
      <c r="CR112" s="29" t="s">
        <v>107</v>
      </c>
      <c r="CS112" s="29" t="s">
        <v>107</v>
      </c>
      <c r="CT112" s="29" t="s">
        <v>107</v>
      </c>
      <c r="CU112" s="29" t="s">
        <v>107</v>
      </c>
      <c r="CV112" s="29" t="s">
        <v>107</v>
      </c>
      <c r="CW112" s="29" t="s">
        <v>107</v>
      </c>
      <c r="CX112" s="29" t="s">
        <v>107</v>
      </c>
      <c r="CY112" s="29" t="s">
        <v>107</v>
      </c>
      <c r="CZ112" s="29" t="s">
        <v>107</v>
      </c>
      <c r="DA112" s="29" t="s">
        <v>107</v>
      </c>
      <c r="DB112" s="29" t="s">
        <v>107</v>
      </c>
      <c r="DC112" s="29" t="s">
        <v>107</v>
      </c>
      <c r="DD112" s="332">
        <v>12045991</v>
      </c>
      <c r="DE112" s="43">
        <v>1</v>
      </c>
      <c r="DF112" s="390">
        <v>1</v>
      </c>
      <c r="DG112" s="310"/>
      <c r="DH112" s="203"/>
      <c r="DI112" s="279" t="str" cm="1">
        <f t="array" ref="DI112">+IF(AND(C112&lt;&gt;"Vehículos Eléctricos",C112&lt;&gt;"Vehículos Híbridos",AD112="PERCENTIL 50"),
     IF(VLOOKUP(_xlfn.TEXTJOIN("_",FALSE,C112:E112),BD_Perc!$A:$P,_xlfn.IFS(BD!AE112="Intervalo de precio 1",12,BD!AE112="Intervalo de precio 2",13),FALSE)&lt;=1,
     VLOOKUP(_xlfn.TEXTJOIN("_",FALSE,C112:E112),BD_Perc!$A:$P,16,FALSE),"Ok P50"),
     "Ok P30/70 ó Híbrido/Eléctrico")</f>
        <v>Ok P30/70 ó Híbrido/Eléctrico</v>
      </c>
      <c r="DJ112" s="279" t="str">
        <f t="shared" si="7"/>
        <v>Vehículos Convencionales_Automóviles_Sedán</v>
      </c>
      <c r="DK112" s="331">
        <f t="shared" si="11"/>
        <v>102000000</v>
      </c>
      <c r="DL112" s="326"/>
    </row>
    <row r="113" spans="1:116" ht="25.5">
      <c r="A113" s="28">
        <v>108</v>
      </c>
      <c r="B113" s="29" t="s">
        <v>266</v>
      </c>
      <c r="C113" s="29" t="s">
        <v>0</v>
      </c>
      <c r="D113" s="29" t="s">
        <v>105</v>
      </c>
      <c r="E113" s="42" t="s">
        <v>106</v>
      </c>
      <c r="F113" s="42" t="s">
        <v>107</v>
      </c>
      <c r="G113" s="30" t="s">
        <v>320</v>
      </c>
      <c r="H113" s="42" t="s">
        <v>216</v>
      </c>
      <c r="I113" s="28">
        <v>5601164</v>
      </c>
      <c r="J113" s="28" t="s">
        <v>321</v>
      </c>
      <c r="K113" s="31" t="s">
        <v>127</v>
      </c>
      <c r="L113" s="32">
        <v>106</v>
      </c>
      <c r="M113" s="33" t="s">
        <v>107</v>
      </c>
      <c r="N113" s="34">
        <v>77200000</v>
      </c>
      <c r="O113" s="34">
        <f>+IFERROR(VLOOKUP(I113,Precio_Fasecolda!A:C,3,FALSE),IFERROR(VLOOKUP(I113,Precio_Fasecolda!B:C,2,FALSE),N113))</f>
        <v>77200000</v>
      </c>
      <c r="P113" s="34">
        <f t="shared" si="8"/>
        <v>0</v>
      </c>
      <c r="Q113" s="33" t="s">
        <v>107</v>
      </c>
      <c r="R113" s="28" t="s">
        <v>2415</v>
      </c>
      <c r="S113" s="28" t="s">
        <v>112</v>
      </c>
      <c r="T113" s="28" t="s">
        <v>107</v>
      </c>
      <c r="U113" s="28" t="s">
        <v>107</v>
      </c>
      <c r="V113" s="42" t="s">
        <v>107</v>
      </c>
      <c r="W113" s="28" t="s">
        <v>107</v>
      </c>
      <c r="X113" s="28" t="s">
        <v>107</v>
      </c>
      <c r="Y113" s="28" t="str">
        <f t="shared" si="9"/>
        <v>N.A.</v>
      </c>
      <c r="Z113" s="292">
        <f t="shared" si="6"/>
        <v>77200000</v>
      </c>
      <c r="AA113" s="28" cm="1">
        <f t="array" aca="1" ref="AA113" ca="1">_xlfn.IFS(DK113&lt;$DK$4,1,AND(DK113&gt;=$DK$4,DK113&lt;=$AA$4),2,DK113&gt;$AA$4,3)</f>
        <v>2</v>
      </c>
      <c r="AB113" s="28" t="s">
        <v>2335</v>
      </c>
      <c r="AC113" s="28" t="str" cm="1">
        <f t="array" ref="AC113">IF(AB113="PERCENTIL 30","",_xlfn.IFS(DK113&lt;$AC$4,1,DK113&gt;$AC$4,2))</f>
        <v/>
      </c>
      <c r="AD113" s="28" t="str">
        <f>+IFERROR(VLOOKUP(_xlfn.TEXTJOIN("_", FALSE, C113:E113), BD_Perc!$A:$O, 15, FALSE),"Segmentación no encontrada o vehículo inactivo")</f>
        <v>PERCENTIL 30-70</v>
      </c>
      <c r="AE113" s="28" t="str" cm="1">
        <f t="array" ref="AE113">_xlfn.IFS(
    AD113 = "PERCENTIL 50",
    _xlfn.IFS(
        BD!DK113 &lt; VLOOKUP(_xlfn.TEXTJOIN("_", FALSE, C113:E113), BD_Perc!$A:$O, 11, FALSE), "Intervalo de precio 1",
        BD!DK113 &gt;= VLOOKUP(_xlfn.TEXTJOIN("_", FALSE, C113:E113), BD_Perc!$A:$O, 11, FALSE), "Intervalo de precio 2"
    ),
    AD113 = "PERCENTIL 30-70",
    _xlfn.IFS(
        BD!DK113 &lt; VLOOKUP(_xlfn.TEXTJOIN("_", FALSE, C113:E113), BD_Perc!$A:$O, 6, FALSE), "Intervalo de precio 1",
        BD!DK113 &lt; VLOOKUP(_xlfn.TEXTJOIN("_", FALSE, C113:E113), BD_Perc!$A:$O, 7, FALSE), "Intervalo de precio 2",
        BD!DK113 &gt;= VLOOKUP(_xlfn.TEXTJOIN("_", FALSE, C113:E113), BD_Perc!$A:$O, 7, FALSE), "Intervalo de precio 3"
    ),
    AD113="Segmentación no encontrada o vehículo inactivo","Segmentación no encontrada o vehículo inactivo"
)</f>
        <v>Intervalo de precio 3</v>
      </c>
      <c r="AF113" s="35" t="s">
        <v>2414</v>
      </c>
      <c r="AG113" s="35" t="b">
        <f t="shared" si="10"/>
        <v>1</v>
      </c>
      <c r="AH113" s="323">
        <v>0</v>
      </c>
      <c r="AI113" s="323">
        <v>0</v>
      </c>
      <c r="AJ113" s="323">
        <v>0</v>
      </c>
      <c r="AK113" s="323">
        <v>0</v>
      </c>
      <c r="AL113" s="323">
        <v>0</v>
      </c>
      <c r="AM113" s="323">
        <v>0</v>
      </c>
      <c r="AN113" s="28" t="s">
        <v>114</v>
      </c>
      <c r="AO113" s="28" t="s">
        <v>114</v>
      </c>
      <c r="AP113" s="28" t="s">
        <v>114</v>
      </c>
      <c r="AQ113" s="37">
        <v>0</v>
      </c>
      <c r="AR113" s="38">
        <v>8689479</v>
      </c>
      <c r="AS113" s="38">
        <v>589650</v>
      </c>
      <c r="AT113" s="38" t="s">
        <v>107</v>
      </c>
      <c r="AU113" s="38">
        <v>0</v>
      </c>
      <c r="AV113" s="38">
        <v>0</v>
      </c>
      <c r="AW113" s="38">
        <v>9467039</v>
      </c>
      <c r="AX113" s="38" t="s">
        <v>107</v>
      </c>
      <c r="AY113" s="38">
        <v>783479</v>
      </c>
      <c r="AZ113" s="38">
        <v>310127</v>
      </c>
      <c r="BA113" s="38" t="s">
        <v>107</v>
      </c>
      <c r="BB113" s="38">
        <v>0</v>
      </c>
      <c r="BC113" s="38">
        <v>0</v>
      </c>
      <c r="BD113" s="38">
        <v>0</v>
      </c>
      <c r="BE113" s="38">
        <v>0</v>
      </c>
      <c r="BF113" s="38">
        <v>0</v>
      </c>
      <c r="BG113" s="38">
        <v>1970940</v>
      </c>
      <c r="BH113" s="38" t="s">
        <v>107</v>
      </c>
      <c r="BI113" s="38">
        <v>636577</v>
      </c>
      <c r="BJ113" s="38">
        <v>848769</v>
      </c>
      <c r="BK113" s="38">
        <v>734511</v>
      </c>
      <c r="BL113" s="38">
        <v>1795473</v>
      </c>
      <c r="BM113" s="38">
        <v>179547</v>
      </c>
      <c r="BN113" s="38" t="s">
        <v>107</v>
      </c>
      <c r="BO113" s="38">
        <v>1305798</v>
      </c>
      <c r="BP113" s="38">
        <v>3884750</v>
      </c>
      <c r="BQ113" s="38">
        <v>114258</v>
      </c>
      <c r="BR113" s="38">
        <v>2358599</v>
      </c>
      <c r="BS113" s="38">
        <v>783479</v>
      </c>
      <c r="BT113" s="38">
        <v>0</v>
      </c>
      <c r="BU113" s="38">
        <v>0</v>
      </c>
      <c r="BV113" s="38" t="s">
        <v>107</v>
      </c>
      <c r="BW113" s="38">
        <v>9589457</v>
      </c>
      <c r="BX113" s="38">
        <v>212192</v>
      </c>
      <c r="BY113" s="38" t="s">
        <v>107</v>
      </c>
      <c r="BZ113" s="38" t="s">
        <v>107</v>
      </c>
      <c r="CA113" s="38" t="s">
        <v>107</v>
      </c>
      <c r="CB113" s="38">
        <v>745317</v>
      </c>
      <c r="CC113" s="330">
        <v>0</v>
      </c>
      <c r="CD113" s="38">
        <v>0</v>
      </c>
      <c r="CE113" s="38" t="s">
        <v>107</v>
      </c>
      <c r="CF113" s="38" t="s">
        <v>107</v>
      </c>
      <c r="CG113" s="38" t="s">
        <v>107</v>
      </c>
      <c r="CH113" s="42" t="s">
        <v>114</v>
      </c>
      <c r="CI113" s="42" t="s">
        <v>114</v>
      </c>
      <c r="CJ113" s="42" t="s">
        <v>114</v>
      </c>
      <c r="CK113" s="42" t="s">
        <v>114</v>
      </c>
      <c r="CL113" s="42" t="s">
        <v>113</v>
      </c>
      <c r="CM113" s="42" t="s">
        <v>114</v>
      </c>
      <c r="CN113" s="42" t="s">
        <v>114</v>
      </c>
      <c r="CO113" s="42" t="s">
        <v>107</v>
      </c>
      <c r="CP113" s="29" t="s">
        <v>107</v>
      </c>
      <c r="CQ113" s="29" t="s">
        <v>107</v>
      </c>
      <c r="CR113" s="29" t="s">
        <v>107</v>
      </c>
      <c r="CS113" s="29" t="s">
        <v>107</v>
      </c>
      <c r="CT113" s="29" t="s">
        <v>107</v>
      </c>
      <c r="CU113" s="29" t="s">
        <v>107</v>
      </c>
      <c r="CV113" s="29" t="s">
        <v>107</v>
      </c>
      <c r="CW113" s="29" t="s">
        <v>107</v>
      </c>
      <c r="CX113" s="29" t="s">
        <v>107</v>
      </c>
      <c r="CY113" s="29" t="s">
        <v>107</v>
      </c>
      <c r="CZ113" s="29" t="s">
        <v>107</v>
      </c>
      <c r="DA113" s="29" t="s">
        <v>107</v>
      </c>
      <c r="DB113" s="29" t="s">
        <v>107</v>
      </c>
      <c r="DC113" s="29" t="s">
        <v>107</v>
      </c>
      <c r="DD113" s="332">
        <v>12045991</v>
      </c>
      <c r="DE113" s="43">
        <v>1</v>
      </c>
      <c r="DF113" s="390">
        <v>1</v>
      </c>
      <c r="DG113" s="310"/>
      <c r="DH113" s="203"/>
      <c r="DI113" s="279" t="str" cm="1">
        <f t="array" ref="DI113">+IF(AND(C113&lt;&gt;"Vehículos Eléctricos",C113&lt;&gt;"Vehículos Híbridos",AD113="PERCENTIL 50"),
     IF(VLOOKUP(_xlfn.TEXTJOIN("_",FALSE,C113:E113),BD_Perc!$A:$P,_xlfn.IFS(BD!AE113="Intervalo de precio 1",12,BD!AE113="Intervalo de precio 2",13),FALSE)&lt;=1,
     VLOOKUP(_xlfn.TEXTJOIN("_",FALSE,C113:E113),BD_Perc!$A:$P,16,FALSE),"Ok P50"),
     "Ok P30/70 ó Híbrido/Eléctrico")</f>
        <v>Ok P30/70 ó Híbrido/Eléctrico</v>
      </c>
      <c r="DJ113" s="279" t="str">
        <f t="shared" si="7"/>
        <v>Vehículos Convencionales_Automóviles_Hatchback</v>
      </c>
      <c r="DK113" s="331">
        <f t="shared" si="11"/>
        <v>77200000</v>
      </c>
      <c r="DL113" s="326"/>
    </row>
    <row r="114" spans="1:116" ht="76.5" customHeight="1">
      <c r="A114" s="28">
        <v>109</v>
      </c>
      <c r="B114" s="29" t="s">
        <v>322</v>
      </c>
      <c r="C114" s="29" t="s">
        <v>0</v>
      </c>
      <c r="D114" s="29" t="s">
        <v>105</v>
      </c>
      <c r="E114" s="42" t="s">
        <v>106</v>
      </c>
      <c r="F114" s="42" t="s">
        <v>107</v>
      </c>
      <c r="G114" s="30" t="s">
        <v>323</v>
      </c>
      <c r="H114" s="42" t="s">
        <v>990</v>
      </c>
      <c r="I114" s="28">
        <v>9001142</v>
      </c>
      <c r="J114" s="28" t="s">
        <v>324</v>
      </c>
      <c r="K114" s="31" t="s">
        <v>127</v>
      </c>
      <c r="L114" s="32">
        <v>106</v>
      </c>
      <c r="M114" s="33" t="s">
        <v>107</v>
      </c>
      <c r="N114" s="44">
        <v>98500000</v>
      </c>
      <c r="O114" s="34">
        <f>+IFERROR(VLOOKUP(I114,Precio_Fasecolda!A:C,3,FALSE),IFERROR(VLOOKUP(I114,Precio_Fasecolda!B:C,2,FALSE),N114))</f>
        <v>98500000</v>
      </c>
      <c r="P114" s="34">
        <f t="shared" si="8"/>
        <v>0</v>
      </c>
      <c r="Q114" s="33" t="s">
        <v>107</v>
      </c>
      <c r="R114" s="28" t="s">
        <v>130</v>
      </c>
      <c r="S114" s="28" t="s">
        <v>112</v>
      </c>
      <c r="T114" s="28" t="s">
        <v>107</v>
      </c>
      <c r="U114" s="28" t="s">
        <v>107</v>
      </c>
      <c r="V114" s="42" t="s">
        <v>107</v>
      </c>
      <c r="W114" s="28" t="s">
        <v>107</v>
      </c>
      <c r="X114" s="28" t="s">
        <v>107</v>
      </c>
      <c r="Y114" s="28" t="str">
        <f t="shared" si="9"/>
        <v>N.A.</v>
      </c>
      <c r="Z114" s="292">
        <f t="shared" si="6"/>
        <v>98500000</v>
      </c>
      <c r="AA114" s="28" cm="1">
        <f t="array" aca="1" ref="AA114" ca="1">_xlfn.IFS(DK114&lt;$DK$4,1,AND(DK114&gt;=$DK$4,DK114&lt;=$AA$4),2,DK114&gt;$AA$4,3)</f>
        <v>2</v>
      </c>
      <c r="AB114" s="28" t="s">
        <v>2335</v>
      </c>
      <c r="AC114" s="28" t="str" cm="1">
        <f t="array" ref="AC114">IF(AB114="PERCENTIL 30","",_xlfn.IFS(DK114&lt;$AC$4,1,DK114&gt;$AC$4,2))</f>
        <v/>
      </c>
      <c r="AD114" s="28" t="str">
        <f>+IFERROR(VLOOKUP(_xlfn.TEXTJOIN("_", FALSE, C114:E114), BD_Perc!$A:$O, 15, FALSE),"Segmentación no encontrada o vehículo inactivo")</f>
        <v>PERCENTIL 30-70</v>
      </c>
      <c r="AE114" s="28" t="str" cm="1">
        <f t="array" ref="AE114">_xlfn.IFS(
    AD114 = "PERCENTIL 50",
    _xlfn.IFS(
        BD!DK114 &lt; VLOOKUP(_xlfn.TEXTJOIN("_", FALSE, C114:E114), BD_Perc!$A:$O, 11, FALSE), "Intervalo de precio 1",
        BD!DK114 &gt;= VLOOKUP(_xlfn.TEXTJOIN("_", FALSE, C114:E114), BD_Perc!$A:$O, 11, FALSE), "Intervalo de precio 2"
    ),
    AD114 = "PERCENTIL 30-70",
    _xlfn.IFS(
        BD!DK114 &lt; VLOOKUP(_xlfn.TEXTJOIN("_", FALSE, C114:E114), BD_Perc!$A:$O, 6, FALSE), "Intervalo de precio 1",
        BD!DK114 &lt; VLOOKUP(_xlfn.TEXTJOIN("_", FALSE, C114:E114), BD_Perc!$A:$O, 7, FALSE), "Intervalo de precio 2",
        BD!DK114 &gt;= VLOOKUP(_xlfn.TEXTJOIN("_", FALSE, C114:E114), BD_Perc!$A:$O, 7, FALSE), "Intervalo de precio 3"
    ),
    AD114="Segmentación no encontrada o vehículo inactivo","Segmentación no encontrada o vehículo inactivo"
)</f>
        <v>Intervalo de precio 3</v>
      </c>
      <c r="AF114" s="35" t="s">
        <v>2414</v>
      </c>
      <c r="AG114" s="35" t="b">
        <f t="shared" si="10"/>
        <v>1</v>
      </c>
      <c r="AH114" s="207">
        <v>0</v>
      </c>
      <c r="AI114" s="207">
        <v>0</v>
      </c>
      <c r="AJ114" s="207">
        <v>0</v>
      </c>
      <c r="AK114" s="207">
        <v>0</v>
      </c>
      <c r="AL114" s="207">
        <v>0</v>
      </c>
      <c r="AM114" s="207">
        <v>0</v>
      </c>
      <c r="AN114" s="28" t="s">
        <v>113</v>
      </c>
      <c r="AO114" s="28" t="s">
        <v>114</v>
      </c>
      <c r="AP114" s="28" t="s">
        <v>114</v>
      </c>
      <c r="AQ114" s="47">
        <v>0.03</v>
      </c>
      <c r="AR114" s="38">
        <v>0</v>
      </c>
      <c r="AS114" s="38">
        <v>0</v>
      </c>
      <c r="AT114" s="38">
        <v>0</v>
      </c>
      <c r="AU114" s="38">
        <v>0</v>
      </c>
      <c r="AV114" s="38">
        <v>0</v>
      </c>
      <c r="AW114" s="38">
        <v>0</v>
      </c>
      <c r="AX114" s="38">
        <v>0</v>
      </c>
      <c r="AY114" s="38">
        <v>0</v>
      </c>
      <c r="AZ114" s="38">
        <v>0</v>
      </c>
      <c r="BA114" s="38">
        <v>0</v>
      </c>
      <c r="BB114" s="38">
        <v>0</v>
      </c>
      <c r="BC114" s="38">
        <v>0</v>
      </c>
      <c r="BD114" s="38">
        <v>0</v>
      </c>
      <c r="BE114" s="38">
        <v>0</v>
      </c>
      <c r="BF114" s="38">
        <v>0</v>
      </c>
      <c r="BG114" s="38">
        <v>0</v>
      </c>
      <c r="BH114" s="38">
        <v>0</v>
      </c>
      <c r="BI114" s="38">
        <v>0</v>
      </c>
      <c r="BJ114" s="38">
        <v>0</v>
      </c>
      <c r="BK114" s="38">
        <v>0</v>
      </c>
      <c r="BL114" s="38">
        <v>0</v>
      </c>
      <c r="BM114" s="38">
        <v>0</v>
      </c>
      <c r="BN114" s="38">
        <v>0</v>
      </c>
      <c r="BO114" s="38">
        <v>0</v>
      </c>
      <c r="BP114" s="38">
        <v>0</v>
      </c>
      <c r="BQ114" s="38">
        <v>0</v>
      </c>
      <c r="BR114" s="38">
        <v>0</v>
      </c>
      <c r="BS114" s="38">
        <v>0</v>
      </c>
      <c r="BT114" s="38">
        <v>0</v>
      </c>
      <c r="BU114" s="38">
        <v>0</v>
      </c>
      <c r="BV114" s="38">
        <v>0</v>
      </c>
      <c r="BW114" s="38">
        <v>0</v>
      </c>
      <c r="BX114" s="38">
        <v>0</v>
      </c>
      <c r="BY114" s="38">
        <v>0</v>
      </c>
      <c r="BZ114" s="38">
        <v>0</v>
      </c>
      <c r="CA114" s="38">
        <v>0</v>
      </c>
      <c r="CB114" s="38">
        <v>0</v>
      </c>
      <c r="CC114" s="330">
        <v>0</v>
      </c>
      <c r="CD114" s="38">
        <v>0</v>
      </c>
      <c r="CE114" s="38">
        <v>0</v>
      </c>
      <c r="CF114" s="38">
        <v>0</v>
      </c>
      <c r="CG114" s="38">
        <v>0</v>
      </c>
      <c r="CH114" s="42" t="s">
        <v>113</v>
      </c>
      <c r="CI114" s="42" t="s">
        <v>113</v>
      </c>
      <c r="CJ114" s="42" t="s">
        <v>113</v>
      </c>
      <c r="CK114" s="42" t="s">
        <v>113</v>
      </c>
      <c r="CL114" s="42" t="s">
        <v>114</v>
      </c>
      <c r="CM114" s="42" t="s">
        <v>114</v>
      </c>
      <c r="CN114" s="42" t="s">
        <v>114</v>
      </c>
      <c r="CO114" s="42" t="s">
        <v>107</v>
      </c>
      <c r="CP114" s="28" t="s">
        <v>107</v>
      </c>
      <c r="CQ114" s="28" t="s">
        <v>107</v>
      </c>
      <c r="CR114" s="28" t="s">
        <v>107</v>
      </c>
      <c r="CS114" s="28" t="s">
        <v>107</v>
      </c>
      <c r="CT114" s="28" t="s">
        <v>107</v>
      </c>
      <c r="CU114" s="28" t="s">
        <v>107</v>
      </c>
      <c r="CV114" s="28" t="s">
        <v>107</v>
      </c>
      <c r="CW114" s="28" t="s">
        <v>107</v>
      </c>
      <c r="CX114" s="28" t="s">
        <v>107</v>
      </c>
      <c r="CY114" s="28" t="s">
        <v>107</v>
      </c>
      <c r="CZ114" s="28" t="s">
        <v>107</v>
      </c>
      <c r="DA114" s="28" t="s">
        <v>107</v>
      </c>
      <c r="DB114" s="28" t="s">
        <v>107</v>
      </c>
      <c r="DC114" s="28" t="s">
        <v>107</v>
      </c>
      <c r="DD114" s="332">
        <v>0</v>
      </c>
      <c r="DE114" s="43">
        <v>0</v>
      </c>
      <c r="DF114" s="390">
        <v>0</v>
      </c>
      <c r="DG114" s="310"/>
      <c r="DH114" s="203"/>
      <c r="DI114" s="279" t="str" cm="1">
        <f t="array" ref="DI114">+IF(AND(C114&lt;&gt;"Vehículos Eléctricos",C114&lt;&gt;"Vehículos Híbridos",AD114="PERCENTIL 50"),
     IF(VLOOKUP(_xlfn.TEXTJOIN("_",FALSE,C114:E114),BD_Perc!$A:$P,_xlfn.IFS(BD!AE114="Intervalo de precio 1",12,BD!AE114="Intervalo de precio 2",13),FALSE)&lt;=1,
     VLOOKUP(_xlfn.TEXTJOIN("_",FALSE,C114:E114),BD_Perc!$A:$P,16,FALSE),"Ok P50"),
     "Ok P30/70 ó Híbrido/Eléctrico")</f>
        <v>Ok P30/70 ó Híbrido/Eléctrico</v>
      </c>
      <c r="DJ114" s="279" t="str">
        <f t="shared" si="7"/>
        <v>Vehículos Convencionales_Automóviles_Hatchback</v>
      </c>
      <c r="DK114" s="331">
        <f t="shared" si="11"/>
        <v>98500000</v>
      </c>
      <c r="DL114" s="326"/>
    </row>
    <row r="115" spans="1:116" ht="51">
      <c r="A115" s="28">
        <v>110</v>
      </c>
      <c r="B115" s="29" t="s">
        <v>325</v>
      </c>
      <c r="C115" s="29" t="s">
        <v>0</v>
      </c>
      <c r="D115" s="29" t="s">
        <v>105</v>
      </c>
      <c r="E115" s="42" t="s">
        <v>106</v>
      </c>
      <c r="F115" s="42" t="s">
        <v>107</v>
      </c>
      <c r="G115" s="30" t="s">
        <v>326</v>
      </c>
      <c r="H115" s="64" t="s">
        <v>969</v>
      </c>
      <c r="I115" s="28">
        <v>3201365</v>
      </c>
      <c r="J115" s="28" t="s">
        <v>327</v>
      </c>
      <c r="K115" s="31" t="s">
        <v>111</v>
      </c>
      <c r="L115" s="32">
        <v>87</v>
      </c>
      <c r="M115" s="33" t="s">
        <v>107</v>
      </c>
      <c r="N115" s="34">
        <v>61000000</v>
      </c>
      <c r="O115" s="34">
        <f>+IFERROR(VLOOKUP(I115,Precio_Fasecolda!A:C,3,FALSE),IFERROR(VLOOKUP(I115,Precio_Fasecolda!B:C,2,FALSE),N115))</f>
        <v>61000000</v>
      </c>
      <c r="P115" s="34">
        <f t="shared" si="8"/>
        <v>0</v>
      </c>
      <c r="Q115" s="33" t="s">
        <v>107</v>
      </c>
      <c r="R115" s="28" t="s">
        <v>2415</v>
      </c>
      <c r="S115" s="28" t="s">
        <v>112</v>
      </c>
      <c r="T115" s="28" t="s">
        <v>107</v>
      </c>
      <c r="U115" s="28" t="s">
        <v>107</v>
      </c>
      <c r="V115" s="42" t="s">
        <v>107</v>
      </c>
      <c r="W115" s="28" t="s">
        <v>107</v>
      </c>
      <c r="X115" s="28" t="s">
        <v>107</v>
      </c>
      <c r="Y115" s="28" t="str">
        <f t="shared" si="9"/>
        <v>N.A.</v>
      </c>
      <c r="Z115" s="292">
        <f t="shared" si="6"/>
        <v>60390000</v>
      </c>
      <c r="AA115" s="28" cm="1">
        <f t="array" aca="1" ref="AA115" ca="1">_xlfn.IFS(DK115&lt;$DK$4,1,AND(DK115&gt;=$DK$4,DK115&lt;=$AA$4),2,DK115&gt;$AA$4,3)</f>
        <v>2</v>
      </c>
      <c r="AB115" s="28" t="s">
        <v>2335</v>
      </c>
      <c r="AC115" s="28" t="str" cm="1">
        <f t="array" ref="AC115">IF(AB115="PERCENTIL 30","",_xlfn.IFS(DK115&lt;$AC$4,1,DK115&gt;$AC$4,2))</f>
        <v/>
      </c>
      <c r="AD115" s="28" t="str">
        <f>+IFERROR(VLOOKUP(_xlfn.TEXTJOIN("_", FALSE, C115:E115), BD_Perc!$A:$O, 15, FALSE),"Segmentación no encontrada o vehículo inactivo")</f>
        <v>PERCENTIL 30-70</v>
      </c>
      <c r="AE115" s="28" t="str" cm="1">
        <f t="array" ref="AE115">_xlfn.IFS(
    AD115 = "PERCENTIL 50",
    _xlfn.IFS(
        BD!DK115 &lt; VLOOKUP(_xlfn.TEXTJOIN("_", FALSE, C115:E115), BD_Perc!$A:$O, 11, FALSE), "Intervalo de precio 1",
        BD!DK115 &gt;= VLOOKUP(_xlfn.TEXTJOIN("_", FALSE, C115:E115), BD_Perc!$A:$O, 11, FALSE), "Intervalo de precio 2"
    ),
    AD115 = "PERCENTIL 30-70",
    _xlfn.IFS(
        BD!DK115 &lt; VLOOKUP(_xlfn.TEXTJOIN("_", FALSE, C115:E115), BD_Perc!$A:$O, 6, FALSE), "Intervalo de precio 1",
        BD!DK115 &lt; VLOOKUP(_xlfn.TEXTJOIN("_", FALSE, C115:E115), BD_Perc!$A:$O, 7, FALSE), "Intervalo de precio 2",
        BD!DK115 &gt;= VLOOKUP(_xlfn.TEXTJOIN("_", FALSE, C115:E115), BD_Perc!$A:$O, 7, FALSE), "Intervalo de precio 3"
    ),
    AD115="Segmentación no encontrada o vehículo inactivo","Segmentación no encontrada o vehículo inactivo"
)</f>
        <v>Intervalo de precio 2</v>
      </c>
      <c r="AF115" s="35" t="s">
        <v>2413</v>
      </c>
      <c r="AG115" s="35" t="b">
        <f t="shared" si="10"/>
        <v>1</v>
      </c>
      <c r="AH115" s="207">
        <v>0.01</v>
      </c>
      <c r="AI115" s="207">
        <v>0.01</v>
      </c>
      <c r="AJ115" s="207">
        <v>0.01</v>
      </c>
      <c r="AK115" s="207">
        <v>0.01</v>
      </c>
      <c r="AL115" s="207">
        <v>0.01</v>
      </c>
      <c r="AM115" s="207">
        <v>0.02</v>
      </c>
      <c r="AN115" s="28" t="s">
        <v>113</v>
      </c>
      <c r="AO115" s="28" t="s">
        <v>113</v>
      </c>
      <c r="AP115" s="28" t="s">
        <v>113</v>
      </c>
      <c r="AQ115" s="47">
        <v>0.5</v>
      </c>
      <c r="AR115" s="38">
        <v>8689479</v>
      </c>
      <c r="AS115" s="38">
        <v>756945</v>
      </c>
      <c r="AT115" s="38">
        <v>619319</v>
      </c>
      <c r="AU115" s="38">
        <v>0</v>
      </c>
      <c r="AV115" s="38">
        <v>0</v>
      </c>
      <c r="AW115" s="38">
        <v>8078664</v>
      </c>
      <c r="AX115" s="38">
        <v>0</v>
      </c>
      <c r="AY115" s="38">
        <v>894571</v>
      </c>
      <c r="AZ115" s="38">
        <v>48169</v>
      </c>
      <c r="BA115" s="38">
        <v>385354</v>
      </c>
      <c r="BB115" s="38">
        <v>0</v>
      </c>
      <c r="BC115" s="38">
        <v>0</v>
      </c>
      <c r="BD115" s="38">
        <v>0</v>
      </c>
      <c r="BE115" s="38">
        <v>0</v>
      </c>
      <c r="BF115" s="38">
        <v>0</v>
      </c>
      <c r="BG115" s="38">
        <v>4816921</v>
      </c>
      <c r="BH115" s="38">
        <v>3027779</v>
      </c>
      <c r="BI115" s="38">
        <v>1307450</v>
      </c>
      <c r="BJ115" s="38">
        <v>3303031</v>
      </c>
      <c r="BK115" s="38">
        <v>619319</v>
      </c>
      <c r="BL115" s="38">
        <v>522980</v>
      </c>
      <c r="BM115" s="38">
        <v>302778</v>
      </c>
      <c r="BN115" s="38">
        <v>894571</v>
      </c>
      <c r="BO115" s="38">
        <v>1032198</v>
      </c>
      <c r="BP115" s="38">
        <v>2133207</v>
      </c>
      <c r="BQ115" s="38">
        <v>206440</v>
      </c>
      <c r="BR115" s="38">
        <v>1307450</v>
      </c>
      <c r="BS115" s="38">
        <v>233965</v>
      </c>
      <c r="BT115" s="38">
        <v>0</v>
      </c>
      <c r="BU115" s="38">
        <v>0</v>
      </c>
      <c r="BV115" s="38" t="s">
        <v>107</v>
      </c>
      <c r="BW115" s="38">
        <v>6878563</v>
      </c>
      <c r="BX115" s="38">
        <v>178914</v>
      </c>
      <c r="BY115" s="38">
        <v>3027779</v>
      </c>
      <c r="BZ115" s="38">
        <v>6193185</v>
      </c>
      <c r="CA115" s="38">
        <v>0</v>
      </c>
      <c r="CB115" s="38">
        <v>481692</v>
      </c>
      <c r="CC115" s="330">
        <v>0</v>
      </c>
      <c r="CD115" s="38">
        <v>0</v>
      </c>
      <c r="CE115" s="38" t="s">
        <v>107</v>
      </c>
      <c r="CF115" s="38" t="s">
        <v>107</v>
      </c>
      <c r="CG115" s="38" t="s">
        <v>107</v>
      </c>
      <c r="CH115" s="42" t="s">
        <v>114</v>
      </c>
      <c r="CI115" s="42" t="s">
        <v>114</v>
      </c>
      <c r="CJ115" s="42" t="s">
        <v>114</v>
      </c>
      <c r="CK115" s="42" t="s">
        <v>114</v>
      </c>
      <c r="CL115" s="42" t="s">
        <v>114</v>
      </c>
      <c r="CM115" s="42" t="s">
        <v>114</v>
      </c>
      <c r="CN115" s="42" t="s">
        <v>114</v>
      </c>
      <c r="CO115" s="42" t="s">
        <v>107</v>
      </c>
      <c r="CP115" s="28" t="s">
        <v>107</v>
      </c>
      <c r="CQ115" s="28" t="s">
        <v>107</v>
      </c>
      <c r="CR115" s="28" t="s">
        <v>107</v>
      </c>
      <c r="CS115" s="28" t="s">
        <v>107</v>
      </c>
      <c r="CT115" s="28" t="s">
        <v>107</v>
      </c>
      <c r="CU115" s="28" t="s">
        <v>107</v>
      </c>
      <c r="CV115" s="28" t="s">
        <v>107</v>
      </c>
      <c r="CW115" s="28" t="s">
        <v>107</v>
      </c>
      <c r="CX115" s="28" t="s">
        <v>107</v>
      </c>
      <c r="CY115" s="28" t="s">
        <v>107</v>
      </c>
      <c r="CZ115" s="28" t="s">
        <v>107</v>
      </c>
      <c r="DA115" s="28" t="s">
        <v>107</v>
      </c>
      <c r="DB115" s="28" t="s">
        <v>107</v>
      </c>
      <c r="DC115" s="28" t="s">
        <v>107</v>
      </c>
      <c r="DD115" s="332">
        <v>9620079</v>
      </c>
      <c r="DE115" s="43">
        <v>1</v>
      </c>
      <c r="DF115" s="390">
        <v>1</v>
      </c>
      <c r="DG115" s="310"/>
      <c r="DH115" s="203"/>
      <c r="DI115" s="279" t="str" cm="1">
        <f t="array" ref="DI115">+IF(AND(C115&lt;&gt;"Vehículos Eléctricos",C115&lt;&gt;"Vehículos Híbridos",AD115="PERCENTIL 50"),
     IF(VLOOKUP(_xlfn.TEXTJOIN("_",FALSE,C115:E115),BD_Perc!$A:$P,_xlfn.IFS(BD!AE115="Intervalo de precio 1",12,BD!AE115="Intervalo de precio 2",13),FALSE)&lt;=1,
     VLOOKUP(_xlfn.TEXTJOIN("_",FALSE,C115:E115),BD_Perc!$A:$P,16,FALSE),"Ok P50"),
     "Ok P30/70 ó Híbrido/Eléctrico")</f>
        <v>Ok P30/70 ó Híbrido/Eléctrico</v>
      </c>
      <c r="DJ115" s="279" t="str">
        <f t="shared" si="7"/>
        <v>Vehículos Convencionales_Automóviles_Hatchback</v>
      </c>
      <c r="DK115" s="331">
        <f t="shared" si="11"/>
        <v>60390000</v>
      </c>
      <c r="DL115" s="326"/>
    </row>
    <row r="116" spans="1:116" ht="63.75">
      <c r="A116" s="28">
        <v>111</v>
      </c>
      <c r="B116" s="29" t="s">
        <v>325</v>
      </c>
      <c r="C116" s="29" t="s">
        <v>0</v>
      </c>
      <c r="D116" s="29" t="s">
        <v>105</v>
      </c>
      <c r="E116" s="42" t="s">
        <v>2380</v>
      </c>
      <c r="F116" s="42" t="s">
        <v>107</v>
      </c>
      <c r="G116" s="30" t="s">
        <v>328</v>
      </c>
      <c r="H116" s="64" t="s">
        <v>969</v>
      </c>
      <c r="I116" s="28">
        <v>3201358</v>
      </c>
      <c r="J116" s="28" t="s">
        <v>329</v>
      </c>
      <c r="K116" s="31" t="s">
        <v>111</v>
      </c>
      <c r="L116" s="32">
        <v>87</v>
      </c>
      <c r="M116" s="33" t="s">
        <v>107</v>
      </c>
      <c r="N116" s="34">
        <v>67000000</v>
      </c>
      <c r="O116" s="34">
        <f>+IFERROR(VLOOKUP(I116,Precio_Fasecolda!A:C,3,FALSE),IFERROR(VLOOKUP(I116,Precio_Fasecolda!B:C,2,FALSE),N116))</f>
        <v>67000000</v>
      </c>
      <c r="P116" s="34">
        <f t="shared" si="8"/>
        <v>0</v>
      </c>
      <c r="Q116" s="33" t="s">
        <v>107</v>
      </c>
      <c r="R116" s="28" t="s">
        <v>2415</v>
      </c>
      <c r="S116" s="28" t="s">
        <v>112</v>
      </c>
      <c r="T116" s="28" t="s">
        <v>107</v>
      </c>
      <c r="U116" s="28" t="s">
        <v>107</v>
      </c>
      <c r="V116" s="42" t="s">
        <v>107</v>
      </c>
      <c r="W116" s="28" t="s">
        <v>107</v>
      </c>
      <c r="X116" s="28" t="s">
        <v>107</v>
      </c>
      <c r="Y116" s="28" t="str">
        <f t="shared" si="9"/>
        <v>N.A.</v>
      </c>
      <c r="Z116" s="292">
        <f t="shared" si="6"/>
        <v>66330000</v>
      </c>
      <c r="AA116" s="28" cm="1">
        <f t="array" aca="1" ref="AA116" ca="1">_xlfn.IFS(DK116&lt;$DK$4,1,AND(DK116&gt;=$DK$4,DK116&lt;=$AA$4),2,DK116&gt;$AA$4,3)</f>
        <v>2</v>
      </c>
      <c r="AB116" s="28">
        <v>0</v>
      </c>
      <c r="AC116" s="28" cm="1">
        <f t="array" aca="1" ref="AC116" ca="1">IF(AB116="PERCENTIL 30","",_xlfn.IFS(DK116&lt;$AC$4,1,DK116&gt;$AC$4,2))</f>
        <v>1</v>
      </c>
      <c r="AD116" s="28" t="str">
        <f>+IFERROR(VLOOKUP(_xlfn.TEXTJOIN("_", FALSE, C116:E116), BD_Perc!$A:$O, 15, FALSE),"Segmentación no encontrada o vehículo inactivo")</f>
        <v>PERCENTIL 30-70</v>
      </c>
      <c r="AE116" s="28" t="str" cm="1">
        <f t="array" ref="AE116">_xlfn.IFS(
    AD116 = "PERCENTIL 50",
    _xlfn.IFS(
        BD!DK116 &lt; VLOOKUP(_xlfn.TEXTJOIN("_", FALSE, C116:E116), BD_Perc!$A:$O, 11, FALSE), "Intervalo de precio 1",
        BD!DK116 &gt;= VLOOKUP(_xlfn.TEXTJOIN("_", FALSE, C116:E116), BD_Perc!$A:$O, 11, FALSE), "Intervalo de precio 2"
    ),
    AD116 = "PERCENTIL 30-70",
    _xlfn.IFS(
        BD!DK116 &lt; VLOOKUP(_xlfn.TEXTJOIN("_", FALSE, C116:E116), BD_Perc!$A:$O, 6, FALSE), "Intervalo de precio 1",
        BD!DK116 &lt; VLOOKUP(_xlfn.TEXTJOIN("_", FALSE, C116:E116), BD_Perc!$A:$O, 7, FALSE), "Intervalo de precio 2",
        BD!DK116 &gt;= VLOOKUP(_xlfn.TEXTJOIN("_", FALSE, C116:E116), BD_Perc!$A:$O, 7, FALSE), "Intervalo de precio 3"
    ),
    AD116="Segmentación no encontrada o vehículo inactivo","Segmentación no encontrada o vehículo inactivo"
)</f>
        <v>Intervalo de precio 1</v>
      </c>
      <c r="AF116" s="35" t="s">
        <v>2412</v>
      </c>
      <c r="AG116" s="35" t="b">
        <f t="shared" si="10"/>
        <v>1</v>
      </c>
      <c r="AH116" s="207">
        <v>0.01</v>
      </c>
      <c r="AI116" s="207">
        <v>0.01</v>
      </c>
      <c r="AJ116" s="207">
        <v>0.01</v>
      </c>
      <c r="AK116" s="207">
        <v>0.01</v>
      </c>
      <c r="AL116" s="207">
        <v>0.01</v>
      </c>
      <c r="AM116" s="207">
        <v>0.02</v>
      </c>
      <c r="AN116" s="28" t="s">
        <v>113</v>
      </c>
      <c r="AO116" s="28" t="s">
        <v>113</v>
      </c>
      <c r="AP116" s="28" t="s">
        <v>113</v>
      </c>
      <c r="AQ116" s="47">
        <v>0.5</v>
      </c>
      <c r="AR116" s="38">
        <v>8689479</v>
      </c>
      <c r="AS116" s="38">
        <v>756945</v>
      </c>
      <c r="AT116" s="38">
        <v>619319</v>
      </c>
      <c r="AU116" s="38">
        <v>0</v>
      </c>
      <c r="AV116" s="38">
        <v>0</v>
      </c>
      <c r="AW116" s="38">
        <v>8078664</v>
      </c>
      <c r="AX116" s="38">
        <v>0</v>
      </c>
      <c r="AY116" s="38">
        <v>894571</v>
      </c>
      <c r="AZ116" s="38">
        <v>48169</v>
      </c>
      <c r="BA116" s="38">
        <v>385354</v>
      </c>
      <c r="BB116" s="38">
        <v>0</v>
      </c>
      <c r="BC116" s="38">
        <v>0</v>
      </c>
      <c r="BD116" s="38">
        <v>0</v>
      </c>
      <c r="BE116" s="38">
        <v>0</v>
      </c>
      <c r="BF116" s="38">
        <v>0</v>
      </c>
      <c r="BG116" s="38">
        <v>4816921</v>
      </c>
      <c r="BH116" s="38">
        <v>3027779</v>
      </c>
      <c r="BI116" s="38">
        <v>1307450</v>
      </c>
      <c r="BJ116" s="38">
        <v>3303031</v>
      </c>
      <c r="BK116" s="38">
        <v>619319</v>
      </c>
      <c r="BL116" s="38">
        <v>522980</v>
      </c>
      <c r="BM116" s="38">
        <v>302778</v>
      </c>
      <c r="BN116" s="38">
        <v>894571</v>
      </c>
      <c r="BO116" s="38">
        <v>1032198</v>
      </c>
      <c r="BP116" s="38">
        <v>2133207</v>
      </c>
      <c r="BQ116" s="38">
        <v>206440</v>
      </c>
      <c r="BR116" s="38">
        <v>1307450</v>
      </c>
      <c r="BS116" s="38">
        <v>233965</v>
      </c>
      <c r="BT116" s="38">
        <v>0</v>
      </c>
      <c r="BU116" s="38">
        <v>0</v>
      </c>
      <c r="BV116" s="38" t="s">
        <v>107</v>
      </c>
      <c r="BW116" s="38">
        <v>6878563</v>
      </c>
      <c r="BX116" s="38">
        <v>178914</v>
      </c>
      <c r="BY116" s="38">
        <v>3027779</v>
      </c>
      <c r="BZ116" s="38">
        <v>6193185</v>
      </c>
      <c r="CA116" s="38">
        <v>0</v>
      </c>
      <c r="CB116" s="38">
        <v>481692</v>
      </c>
      <c r="CC116" s="330">
        <v>0</v>
      </c>
      <c r="CD116" s="38">
        <v>0</v>
      </c>
      <c r="CE116" s="38" t="s">
        <v>107</v>
      </c>
      <c r="CF116" s="38" t="s">
        <v>107</v>
      </c>
      <c r="CG116" s="38" t="s">
        <v>107</v>
      </c>
      <c r="CH116" s="42" t="s">
        <v>114</v>
      </c>
      <c r="CI116" s="42" t="s">
        <v>114</v>
      </c>
      <c r="CJ116" s="42" t="s">
        <v>114</v>
      </c>
      <c r="CK116" s="42" t="s">
        <v>114</v>
      </c>
      <c r="CL116" s="42" t="s">
        <v>114</v>
      </c>
      <c r="CM116" s="42" t="s">
        <v>114</v>
      </c>
      <c r="CN116" s="42" t="s">
        <v>114</v>
      </c>
      <c r="CO116" s="42" t="s">
        <v>107</v>
      </c>
      <c r="CP116" s="28" t="s">
        <v>107</v>
      </c>
      <c r="CQ116" s="28" t="s">
        <v>107</v>
      </c>
      <c r="CR116" s="28" t="s">
        <v>107</v>
      </c>
      <c r="CS116" s="28" t="s">
        <v>107</v>
      </c>
      <c r="CT116" s="28" t="s">
        <v>107</v>
      </c>
      <c r="CU116" s="28" t="s">
        <v>107</v>
      </c>
      <c r="CV116" s="28" t="s">
        <v>107</v>
      </c>
      <c r="CW116" s="28" t="s">
        <v>107</v>
      </c>
      <c r="CX116" s="28" t="s">
        <v>107</v>
      </c>
      <c r="CY116" s="28" t="s">
        <v>107</v>
      </c>
      <c r="CZ116" s="28" t="s">
        <v>107</v>
      </c>
      <c r="DA116" s="28" t="s">
        <v>107</v>
      </c>
      <c r="DB116" s="28" t="s">
        <v>107</v>
      </c>
      <c r="DC116" s="28" t="s">
        <v>107</v>
      </c>
      <c r="DD116" s="332">
        <v>9620079</v>
      </c>
      <c r="DE116" s="43">
        <v>1</v>
      </c>
      <c r="DF116" s="390">
        <v>1</v>
      </c>
      <c r="DG116" s="310"/>
      <c r="DH116" s="203"/>
      <c r="DI116" s="279" t="str" cm="1">
        <f t="array" ref="DI116">+IF(AND(C116&lt;&gt;"Vehículos Eléctricos",C116&lt;&gt;"Vehículos Híbridos",AD116="PERCENTIL 50"),
     IF(VLOOKUP(_xlfn.TEXTJOIN("_",FALSE,C116:E116),BD_Perc!$A:$P,_xlfn.IFS(BD!AE116="Intervalo de precio 1",12,BD!AE116="Intervalo de precio 2",13),FALSE)&lt;=1,
     VLOOKUP(_xlfn.TEXTJOIN("_",FALSE,C116:E116),BD_Perc!$A:$P,16,FALSE),"Ok P50"),
     "Ok P30/70 ó Híbrido/Eléctrico")</f>
        <v>Ok P30/70 ó Híbrido/Eléctrico</v>
      </c>
      <c r="DJ116" s="279" t="str">
        <f t="shared" si="7"/>
        <v>Vehículos Convencionales_Automóviles_Sedán</v>
      </c>
      <c r="DK116" s="331">
        <f t="shared" si="11"/>
        <v>66330000</v>
      </c>
      <c r="DL116" s="326"/>
    </row>
    <row r="117" spans="1:116" ht="25.5">
      <c r="A117" s="28">
        <v>112</v>
      </c>
      <c r="B117" s="29" t="s">
        <v>330</v>
      </c>
      <c r="C117" s="29" t="s">
        <v>0</v>
      </c>
      <c r="D117" s="29" t="s">
        <v>105</v>
      </c>
      <c r="E117" s="42" t="s">
        <v>106</v>
      </c>
      <c r="F117" s="42" t="s">
        <v>107</v>
      </c>
      <c r="G117" s="30" t="s">
        <v>331</v>
      </c>
      <c r="H117" s="42" t="s">
        <v>990</v>
      </c>
      <c r="I117" s="28">
        <v>9001142</v>
      </c>
      <c r="J117" s="28" t="s">
        <v>332</v>
      </c>
      <c r="K117" s="31" t="s">
        <v>127</v>
      </c>
      <c r="L117" s="32">
        <v>106</v>
      </c>
      <c r="M117" s="33" t="s">
        <v>107</v>
      </c>
      <c r="N117" s="34">
        <v>98500000</v>
      </c>
      <c r="O117" s="34">
        <f>+IFERROR(VLOOKUP(I117,Precio_Fasecolda!A:C,3,FALSE),IFERROR(VLOOKUP(I117,Precio_Fasecolda!B:C,2,FALSE),N117))</f>
        <v>98500000</v>
      </c>
      <c r="P117" s="34">
        <f t="shared" si="8"/>
        <v>0</v>
      </c>
      <c r="Q117" s="33" t="s">
        <v>107</v>
      </c>
      <c r="R117" s="28" t="s">
        <v>130</v>
      </c>
      <c r="S117" s="28" t="s">
        <v>112</v>
      </c>
      <c r="T117" s="28" t="s">
        <v>107</v>
      </c>
      <c r="U117" s="28" t="s">
        <v>107</v>
      </c>
      <c r="V117" s="42" t="s">
        <v>107</v>
      </c>
      <c r="W117" s="28" t="s">
        <v>107</v>
      </c>
      <c r="X117" s="28" t="s">
        <v>107</v>
      </c>
      <c r="Y117" s="28" t="str">
        <f t="shared" si="9"/>
        <v>N.A.</v>
      </c>
      <c r="Z117" s="292">
        <f t="shared" si="6"/>
        <v>97515000</v>
      </c>
      <c r="AA117" s="28" cm="1">
        <f t="array" aca="1" ref="AA117" ca="1">_xlfn.IFS(DK117&lt;$DK$4,1,AND(DK117&gt;=$DK$4,DK117&lt;=$AA$4),2,DK117&gt;$AA$4,3)</f>
        <v>2</v>
      </c>
      <c r="AB117" s="28" t="s">
        <v>2335</v>
      </c>
      <c r="AC117" s="28" t="str" cm="1">
        <f t="array" ref="AC117">IF(AB117="PERCENTIL 30","",_xlfn.IFS(DK117&lt;$AC$4,1,DK117&gt;$AC$4,2))</f>
        <v/>
      </c>
      <c r="AD117" s="28" t="str">
        <f>+IFERROR(VLOOKUP(_xlfn.TEXTJOIN("_", FALSE, C117:E117), BD_Perc!$A:$O, 15, FALSE),"Segmentación no encontrada o vehículo inactivo")</f>
        <v>PERCENTIL 30-70</v>
      </c>
      <c r="AE117" s="28" t="str" cm="1">
        <f t="array" ref="AE117">_xlfn.IFS(
    AD117 = "PERCENTIL 50",
    _xlfn.IFS(
        BD!DK117 &lt; VLOOKUP(_xlfn.TEXTJOIN("_", FALSE, C117:E117), BD_Perc!$A:$O, 11, FALSE), "Intervalo de precio 1",
        BD!DK117 &gt;= VLOOKUP(_xlfn.TEXTJOIN("_", FALSE, C117:E117), BD_Perc!$A:$O, 11, FALSE), "Intervalo de precio 2"
    ),
    AD117 = "PERCENTIL 30-70",
    _xlfn.IFS(
        BD!DK117 &lt; VLOOKUP(_xlfn.TEXTJOIN("_", FALSE, C117:E117), BD_Perc!$A:$O, 6, FALSE), "Intervalo de precio 1",
        BD!DK117 &lt; VLOOKUP(_xlfn.TEXTJOIN("_", FALSE, C117:E117), BD_Perc!$A:$O, 7, FALSE), "Intervalo de precio 2",
        BD!DK117 &gt;= VLOOKUP(_xlfn.TEXTJOIN("_", FALSE, C117:E117), BD_Perc!$A:$O, 7, FALSE), "Intervalo de precio 3"
    ),
    AD117="Segmentación no encontrada o vehículo inactivo","Segmentación no encontrada o vehículo inactivo"
)</f>
        <v>Intervalo de precio 3</v>
      </c>
      <c r="AF117" s="35" t="s">
        <v>2414</v>
      </c>
      <c r="AG117" s="35" t="b">
        <f t="shared" si="10"/>
        <v>1</v>
      </c>
      <c r="AH117" s="207">
        <v>0.01</v>
      </c>
      <c r="AI117" s="207">
        <v>0.01</v>
      </c>
      <c r="AJ117" s="207">
        <v>0.01</v>
      </c>
      <c r="AK117" s="207">
        <v>0.01</v>
      </c>
      <c r="AL117" s="207">
        <v>0.01</v>
      </c>
      <c r="AM117" s="207">
        <v>0.01</v>
      </c>
      <c r="AN117" s="28" t="s">
        <v>113</v>
      </c>
      <c r="AO117" s="28" t="s">
        <v>113</v>
      </c>
      <c r="AP117" s="28" t="s">
        <v>113</v>
      </c>
      <c r="AQ117" s="47">
        <v>0</v>
      </c>
      <c r="AR117" s="38">
        <v>8689479</v>
      </c>
      <c r="AS117" s="38">
        <v>87324</v>
      </c>
      <c r="AT117" s="38" t="s">
        <v>107</v>
      </c>
      <c r="AU117" s="38">
        <v>0</v>
      </c>
      <c r="AV117" s="38">
        <v>0</v>
      </c>
      <c r="AW117" s="38">
        <v>7322080</v>
      </c>
      <c r="AX117" s="38">
        <v>0</v>
      </c>
      <c r="AY117" s="38">
        <v>0</v>
      </c>
      <c r="AZ117" s="38">
        <v>49119</v>
      </c>
      <c r="BA117" s="38">
        <v>793352</v>
      </c>
      <c r="BB117" s="38">
        <v>0</v>
      </c>
      <c r="BC117" s="38">
        <v>0</v>
      </c>
      <c r="BD117" s="38">
        <v>0</v>
      </c>
      <c r="BE117" s="38">
        <v>0</v>
      </c>
      <c r="BF117" s="38">
        <v>0</v>
      </c>
      <c r="BG117" s="38" t="s">
        <v>107</v>
      </c>
      <c r="BH117" s="38" t="s">
        <v>107</v>
      </c>
      <c r="BI117" s="38" t="s">
        <v>107</v>
      </c>
      <c r="BJ117" s="38">
        <v>1974385</v>
      </c>
      <c r="BK117" s="38">
        <v>0</v>
      </c>
      <c r="BL117" s="38">
        <v>0</v>
      </c>
      <c r="BM117" s="38" t="s">
        <v>107</v>
      </c>
      <c r="BN117" s="38" t="s">
        <v>107</v>
      </c>
      <c r="BO117" s="38">
        <v>641421</v>
      </c>
      <c r="BP117" s="38" t="s">
        <v>107</v>
      </c>
      <c r="BQ117" s="38">
        <v>72861</v>
      </c>
      <c r="BR117" s="38">
        <v>1528774</v>
      </c>
      <c r="BS117" s="38" t="s">
        <v>107</v>
      </c>
      <c r="BT117" s="38">
        <v>0</v>
      </c>
      <c r="BU117" s="38">
        <v>0</v>
      </c>
      <c r="BV117" s="38" t="s">
        <v>107</v>
      </c>
      <c r="BW117" s="38">
        <v>15785609</v>
      </c>
      <c r="BX117" s="38">
        <v>204119</v>
      </c>
      <c r="BY117" s="38" t="s">
        <v>107</v>
      </c>
      <c r="BZ117" s="38" t="s">
        <v>107</v>
      </c>
      <c r="CA117" s="38">
        <v>0</v>
      </c>
      <c r="CB117" s="38">
        <v>235849</v>
      </c>
      <c r="CC117" s="330">
        <v>0</v>
      </c>
      <c r="CD117" s="38">
        <v>0</v>
      </c>
      <c r="CE117" s="38" t="s">
        <v>107</v>
      </c>
      <c r="CF117" s="38" t="s">
        <v>107</v>
      </c>
      <c r="CG117" s="38" t="s">
        <v>107</v>
      </c>
      <c r="CH117" s="41" t="s">
        <v>113</v>
      </c>
      <c r="CI117" s="41" t="s">
        <v>113</v>
      </c>
      <c r="CJ117" s="41" t="s">
        <v>113</v>
      </c>
      <c r="CK117" s="41" t="s">
        <v>113</v>
      </c>
      <c r="CL117" s="41" t="s">
        <v>113</v>
      </c>
      <c r="CM117" s="41" t="s">
        <v>114</v>
      </c>
      <c r="CN117" s="41" t="s">
        <v>114</v>
      </c>
      <c r="CO117" s="42" t="s">
        <v>107</v>
      </c>
      <c r="CP117" s="28" t="s">
        <v>107</v>
      </c>
      <c r="CQ117" s="28" t="s">
        <v>107</v>
      </c>
      <c r="CR117" s="28" t="s">
        <v>107</v>
      </c>
      <c r="CS117" s="28" t="s">
        <v>107</v>
      </c>
      <c r="CT117" s="28" t="s">
        <v>107</v>
      </c>
      <c r="CU117" s="28" t="s">
        <v>107</v>
      </c>
      <c r="CV117" s="28" t="s">
        <v>107</v>
      </c>
      <c r="CW117" s="28" t="s">
        <v>107</v>
      </c>
      <c r="CX117" s="28" t="s">
        <v>107</v>
      </c>
      <c r="CY117" s="28" t="s">
        <v>107</v>
      </c>
      <c r="CZ117" s="28" t="s">
        <v>107</v>
      </c>
      <c r="DA117" s="28" t="s">
        <v>107</v>
      </c>
      <c r="DB117" s="28" t="s">
        <v>107</v>
      </c>
      <c r="DC117" s="28" t="s">
        <v>107</v>
      </c>
      <c r="DD117" s="332">
        <v>4163150</v>
      </c>
      <c r="DE117" s="43">
        <v>1</v>
      </c>
      <c r="DF117" s="390">
        <v>1</v>
      </c>
      <c r="DG117" s="310"/>
      <c r="DH117" s="203"/>
      <c r="DI117" s="279" t="str" cm="1">
        <f t="array" ref="DI117">+IF(AND(C117&lt;&gt;"Vehículos Eléctricos",C117&lt;&gt;"Vehículos Híbridos",AD117="PERCENTIL 50"),
     IF(VLOOKUP(_xlfn.TEXTJOIN("_",FALSE,C117:E117),BD_Perc!$A:$P,_xlfn.IFS(BD!AE117="Intervalo de precio 1",12,BD!AE117="Intervalo de precio 2",13),FALSE)&lt;=1,
     VLOOKUP(_xlfn.TEXTJOIN("_",FALSE,C117:E117),BD_Perc!$A:$P,16,FALSE),"Ok P50"),
     "Ok P30/70 ó Híbrido/Eléctrico")</f>
        <v>Ok P30/70 ó Híbrido/Eléctrico</v>
      </c>
      <c r="DJ117" s="279" t="str">
        <f t="shared" si="7"/>
        <v>Vehículos Convencionales_Automóviles_Hatchback</v>
      </c>
      <c r="DK117" s="331">
        <f t="shared" si="11"/>
        <v>97515000</v>
      </c>
      <c r="DL117" s="326"/>
    </row>
    <row r="118" spans="1:116" ht="25.5">
      <c r="A118" s="28">
        <v>113</v>
      </c>
      <c r="B118" s="29" t="s">
        <v>330</v>
      </c>
      <c r="C118" s="29" t="s">
        <v>0</v>
      </c>
      <c r="D118" s="29" t="s">
        <v>105</v>
      </c>
      <c r="E118" s="42" t="s">
        <v>2380</v>
      </c>
      <c r="F118" s="42" t="s">
        <v>107</v>
      </c>
      <c r="G118" s="30" t="s">
        <v>333</v>
      </c>
      <c r="H118" s="42" t="s">
        <v>990</v>
      </c>
      <c r="I118" s="28">
        <v>9001143</v>
      </c>
      <c r="J118" s="28" t="s">
        <v>334</v>
      </c>
      <c r="K118" s="31" t="s">
        <v>142</v>
      </c>
      <c r="L118" s="32">
        <v>167.6</v>
      </c>
      <c r="M118" s="33" t="s">
        <v>107</v>
      </c>
      <c r="N118" s="34">
        <v>123300000</v>
      </c>
      <c r="O118" s="34">
        <f>+IFERROR(VLOOKUP(I118,Precio_Fasecolda!A:C,3,FALSE),IFERROR(VLOOKUP(I118,Precio_Fasecolda!B:C,2,FALSE),N118))</f>
        <v>123300000</v>
      </c>
      <c r="P118" s="34">
        <f t="shared" si="8"/>
        <v>0</v>
      </c>
      <c r="Q118" s="33" t="s">
        <v>107</v>
      </c>
      <c r="R118" s="28" t="s">
        <v>130</v>
      </c>
      <c r="S118" s="28" t="s">
        <v>112</v>
      </c>
      <c r="T118" s="28" t="s">
        <v>107</v>
      </c>
      <c r="U118" s="28" t="s">
        <v>107</v>
      </c>
      <c r="V118" s="42" t="s">
        <v>107</v>
      </c>
      <c r="W118" s="28" t="s">
        <v>107</v>
      </c>
      <c r="X118" s="28" t="s">
        <v>107</v>
      </c>
      <c r="Y118" s="28" t="str">
        <f t="shared" si="9"/>
        <v>N.A.</v>
      </c>
      <c r="Z118" s="292">
        <f t="shared" si="6"/>
        <v>122067000</v>
      </c>
      <c r="AA118" s="28" cm="1">
        <f t="array" aca="1" ref="AA118" ca="1">_xlfn.IFS(DK118&lt;$DK$4,1,AND(DK118&gt;=$DK$4,DK118&lt;=$AA$4),2,DK118&gt;$AA$4,3)</f>
        <v>2</v>
      </c>
      <c r="AB118" s="28">
        <v>0</v>
      </c>
      <c r="AC118" s="28" cm="1">
        <f t="array" aca="1" ref="AC118" ca="1">IF(AB118="PERCENTIL 30","",_xlfn.IFS(DK118&lt;$AC$4,1,DK118&gt;$AC$4,2))</f>
        <v>1</v>
      </c>
      <c r="AD118" s="28" t="str">
        <f>+IFERROR(VLOOKUP(_xlfn.TEXTJOIN("_", FALSE, C118:E118), BD_Perc!$A:$O, 15, FALSE),"Segmentación no encontrada o vehículo inactivo")</f>
        <v>PERCENTIL 30-70</v>
      </c>
      <c r="AE118" s="28" t="str" cm="1">
        <f t="array" ref="AE118">_xlfn.IFS(
    AD118 = "PERCENTIL 50",
    _xlfn.IFS(
        BD!DK118 &lt; VLOOKUP(_xlfn.TEXTJOIN("_", FALSE, C118:E118), BD_Perc!$A:$O, 11, FALSE), "Intervalo de precio 1",
        BD!DK118 &gt;= VLOOKUP(_xlfn.TEXTJOIN("_", FALSE, C118:E118), BD_Perc!$A:$O, 11, FALSE), "Intervalo de precio 2"
    ),
    AD118 = "PERCENTIL 30-70",
    _xlfn.IFS(
        BD!DK118 &lt; VLOOKUP(_xlfn.TEXTJOIN("_", FALSE, C118:E118), BD_Perc!$A:$O, 6, FALSE), "Intervalo de precio 1",
        BD!DK118 &lt; VLOOKUP(_xlfn.TEXTJOIN("_", FALSE, C118:E118), BD_Perc!$A:$O, 7, FALSE), "Intervalo de precio 2",
        BD!DK118 &gt;= VLOOKUP(_xlfn.TEXTJOIN("_", FALSE, C118:E118), BD_Perc!$A:$O, 7, FALSE), "Intervalo de precio 3"
    ),
    AD118="Segmentación no encontrada o vehículo inactivo","Segmentación no encontrada o vehículo inactivo"
)</f>
        <v>Intervalo de precio 3</v>
      </c>
      <c r="AF118" s="35" t="s">
        <v>2414</v>
      </c>
      <c r="AG118" s="35" t="b">
        <f t="shared" si="10"/>
        <v>1</v>
      </c>
      <c r="AH118" s="207">
        <v>0.01</v>
      </c>
      <c r="AI118" s="207">
        <v>0.01</v>
      </c>
      <c r="AJ118" s="207">
        <v>0.01</v>
      </c>
      <c r="AK118" s="207">
        <v>0.01</v>
      </c>
      <c r="AL118" s="207">
        <v>0.01</v>
      </c>
      <c r="AM118" s="207">
        <v>0.01</v>
      </c>
      <c r="AN118" s="28" t="s">
        <v>113</v>
      </c>
      <c r="AO118" s="28" t="s">
        <v>113</v>
      </c>
      <c r="AP118" s="28" t="s">
        <v>113</v>
      </c>
      <c r="AQ118" s="47">
        <v>0</v>
      </c>
      <c r="AR118" s="38">
        <v>8689479</v>
      </c>
      <c r="AS118" s="38">
        <v>87324</v>
      </c>
      <c r="AT118" s="38" t="s">
        <v>107</v>
      </c>
      <c r="AU118" s="38">
        <v>0</v>
      </c>
      <c r="AV118" s="38">
        <v>0</v>
      </c>
      <c r="AW118" s="38">
        <v>7322080</v>
      </c>
      <c r="AX118" s="38">
        <v>0</v>
      </c>
      <c r="AY118" s="38">
        <v>0</v>
      </c>
      <c r="AZ118" s="38">
        <v>49119</v>
      </c>
      <c r="BA118" s="38">
        <v>875307</v>
      </c>
      <c r="BB118" s="38">
        <v>0</v>
      </c>
      <c r="BC118" s="38">
        <v>0</v>
      </c>
      <c r="BD118" s="38">
        <v>0</v>
      </c>
      <c r="BE118" s="38">
        <v>0</v>
      </c>
      <c r="BF118" s="38">
        <v>0</v>
      </c>
      <c r="BG118" s="38" t="s">
        <v>107</v>
      </c>
      <c r="BH118" s="38" t="s">
        <v>107</v>
      </c>
      <c r="BI118" s="38" t="s">
        <v>107</v>
      </c>
      <c r="BJ118" s="38">
        <v>1974385</v>
      </c>
      <c r="BK118" s="38">
        <v>0</v>
      </c>
      <c r="BL118" s="38">
        <v>0</v>
      </c>
      <c r="BM118" s="38" t="s">
        <v>107</v>
      </c>
      <c r="BN118" s="38" t="s">
        <v>107</v>
      </c>
      <c r="BO118" s="38">
        <v>710810</v>
      </c>
      <c r="BP118" s="38" t="s">
        <v>107</v>
      </c>
      <c r="BQ118" s="38">
        <v>72861</v>
      </c>
      <c r="BR118" s="38">
        <v>1528774</v>
      </c>
      <c r="BS118" s="38" t="s">
        <v>107</v>
      </c>
      <c r="BT118" s="38">
        <v>0</v>
      </c>
      <c r="BU118" s="38">
        <v>0</v>
      </c>
      <c r="BV118" s="38" t="s">
        <v>107</v>
      </c>
      <c r="BW118" s="38">
        <v>15785609</v>
      </c>
      <c r="BX118" s="38">
        <v>204119</v>
      </c>
      <c r="BY118" s="38" t="s">
        <v>107</v>
      </c>
      <c r="BZ118" s="38" t="s">
        <v>107</v>
      </c>
      <c r="CA118" s="38">
        <v>0</v>
      </c>
      <c r="CB118" s="38">
        <v>832829</v>
      </c>
      <c r="CC118" s="330">
        <v>0</v>
      </c>
      <c r="CD118" s="38">
        <v>0</v>
      </c>
      <c r="CE118" s="38" t="s">
        <v>107</v>
      </c>
      <c r="CF118" s="38" t="s">
        <v>107</v>
      </c>
      <c r="CG118" s="38" t="s">
        <v>107</v>
      </c>
      <c r="CH118" s="41" t="s">
        <v>113</v>
      </c>
      <c r="CI118" s="41" t="s">
        <v>113</v>
      </c>
      <c r="CJ118" s="41" t="s">
        <v>113</v>
      </c>
      <c r="CK118" s="41" t="s">
        <v>113</v>
      </c>
      <c r="CL118" s="41" t="s">
        <v>114</v>
      </c>
      <c r="CM118" s="41" t="s">
        <v>114</v>
      </c>
      <c r="CN118" s="41" t="s">
        <v>114</v>
      </c>
      <c r="CO118" s="42" t="s">
        <v>107</v>
      </c>
      <c r="CP118" s="28" t="s">
        <v>107</v>
      </c>
      <c r="CQ118" s="28" t="s">
        <v>107</v>
      </c>
      <c r="CR118" s="28" t="s">
        <v>107</v>
      </c>
      <c r="CS118" s="28" t="s">
        <v>107</v>
      </c>
      <c r="CT118" s="28" t="s">
        <v>107</v>
      </c>
      <c r="CU118" s="28" t="s">
        <v>107</v>
      </c>
      <c r="CV118" s="28" t="s">
        <v>107</v>
      </c>
      <c r="CW118" s="28" t="s">
        <v>107</v>
      </c>
      <c r="CX118" s="28" t="s">
        <v>107</v>
      </c>
      <c r="CY118" s="28" t="s">
        <v>107</v>
      </c>
      <c r="CZ118" s="28" t="s">
        <v>107</v>
      </c>
      <c r="DA118" s="28" t="s">
        <v>107</v>
      </c>
      <c r="DB118" s="28" t="s">
        <v>107</v>
      </c>
      <c r="DC118" s="28" t="s">
        <v>107</v>
      </c>
      <c r="DD118" s="332">
        <v>4163150</v>
      </c>
      <c r="DE118" s="43">
        <v>1</v>
      </c>
      <c r="DF118" s="390">
        <v>1</v>
      </c>
      <c r="DG118" s="310"/>
      <c r="DH118" s="203"/>
      <c r="DI118" s="279" t="str" cm="1">
        <f t="array" ref="DI118">+IF(AND(C118&lt;&gt;"Vehículos Eléctricos",C118&lt;&gt;"Vehículos Híbridos",AD118="PERCENTIL 50"),
     IF(VLOOKUP(_xlfn.TEXTJOIN("_",FALSE,C118:E118),BD_Perc!$A:$P,_xlfn.IFS(BD!AE118="Intervalo de precio 1",12,BD!AE118="Intervalo de precio 2",13),FALSE)&lt;=1,
     VLOOKUP(_xlfn.TEXTJOIN("_",FALSE,C118:E118),BD_Perc!$A:$P,16,FALSE),"Ok P50"),
     "Ok P30/70 ó Híbrido/Eléctrico")</f>
        <v>Ok P30/70 ó Híbrido/Eléctrico</v>
      </c>
      <c r="DJ118" s="279" t="str">
        <f t="shared" si="7"/>
        <v>Vehículos Convencionales_Automóviles_Sedán</v>
      </c>
      <c r="DK118" s="331">
        <f t="shared" si="11"/>
        <v>122067000</v>
      </c>
      <c r="DL118" s="326"/>
    </row>
    <row r="119" spans="1:116" ht="38.25" customHeight="1">
      <c r="A119" s="28">
        <v>114</v>
      </c>
      <c r="B119" s="29" t="s">
        <v>330</v>
      </c>
      <c r="C119" s="29" t="s">
        <v>0</v>
      </c>
      <c r="D119" s="29" t="s">
        <v>105</v>
      </c>
      <c r="E119" s="42" t="s">
        <v>2380</v>
      </c>
      <c r="F119" s="42" t="s">
        <v>107</v>
      </c>
      <c r="G119" s="30" t="s">
        <v>335</v>
      </c>
      <c r="H119" s="42" t="s">
        <v>990</v>
      </c>
      <c r="I119" s="28">
        <v>9001144</v>
      </c>
      <c r="J119" s="28" t="s">
        <v>336</v>
      </c>
      <c r="K119" s="31" t="s">
        <v>142</v>
      </c>
      <c r="L119" s="32">
        <v>167.6</v>
      </c>
      <c r="M119" s="33" t="s">
        <v>107</v>
      </c>
      <c r="N119" s="34">
        <v>121500000</v>
      </c>
      <c r="O119" s="34">
        <f>+IFERROR(VLOOKUP(I119,Precio_Fasecolda!A:C,3,FALSE),IFERROR(VLOOKUP(I119,Precio_Fasecolda!B:C,2,FALSE),N119))</f>
        <v>121500000</v>
      </c>
      <c r="P119" s="34">
        <f t="shared" si="8"/>
        <v>0</v>
      </c>
      <c r="Q119" s="33" t="s">
        <v>107</v>
      </c>
      <c r="R119" s="28" t="s">
        <v>130</v>
      </c>
      <c r="S119" s="28" t="s">
        <v>112</v>
      </c>
      <c r="T119" s="28" t="s">
        <v>107</v>
      </c>
      <c r="U119" s="28" t="s">
        <v>107</v>
      </c>
      <c r="V119" s="42" t="s">
        <v>107</v>
      </c>
      <c r="W119" s="28" t="s">
        <v>107</v>
      </c>
      <c r="X119" s="28" t="s">
        <v>107</v>
      </c>
      <c r="Y119" s="28" t="str">
        <f t="shared" si="9"/>
        <v>N.A.</v>
      </c>
      <c r="Z119" s="292">
        <f t="shared" si="6"/>
        <v>120285000</v>
      </c>
      <c r="AA119" s="28" cm="1">
        <f t="array" aca="1" ref="AA119" ca="1">_xlfn.IFS(DK119&lt;$DK$4,1,AND(DK119&gt;=$DK$4,DK119&lt;=$AA$4),2,DK119&gt;$AA$4,3)</f>
        <v>2</v>
      </c>
      <c r="AB119" s="28">
        <v>0</v>
      </c>
      <c r="AC119" s="28" cm="1">
        <f t="array" aca="1" ref="AC119" ca="1">IF(AB119="PERCENTIL 30","",_xlfn.IFS(DK119&lt;$AC$4,1,DK119&gt;$AC$4,2))</f>
        <v>1</v>
      </c>
      <c r="AD119" s="28" t="str">
        <f>+IFERROR(VLOOKUP(_xlfn.TEXTJOIN("_", FALSE, C119:E119), BD_Perc!$A:$O, 15, FALSE),"Segmentación no encontrada o vehículo inactivo")</f>
        <v>PERCENTIL 30-70</v>
      </c>
      <c r="AE119" s="28" t="str" cm="1">
        <f t="array" ref="AE119">_xlfn.IFS(
    AD119 = "PERCENTIL 50",
    _xlfn.IFS(
        BD!DK119 &lt; VLOOKUP(_xlfn.TEXTJOIN("_", FALSE, C119:E119), BD_Perc!$A:$O, 11, FALSE), "Intervalo de precio 1",
        BD!DK119 &gt;= VLOOKUP(_xlfn.TEXTJOIN("_", FALSE, C119:E119), BD_Perc!$A:$O, 11, FALSE), "Intervalo de precio 2"
    ),
    AD119 = "PERCENTIL 30-70",
    _xlfn.IFS(
        BD!DK119 &lt; VLOOKUP(_xlfn.TEXTJOIN("_", FALSE, C119:E119), BD_Perc!$A:$O, 6, FALSE), "Intervalo de precio 1",
        BD!DK119 &lt; VLOOKUP(_xlfn.TEXTJOIN("_", FALSE, C119:E119), BD_Perc!$A:$O, 7, FALSE), "Intervalo de precio 2",
        BD!DK119 &gt;= VLOOKUP(_xlfn.TEXTJOIN("_", FALSE, C119:E119), BD_Perc!$A:$O, 7, FALSE), "Intervalo de precio 3"
    ),
    AD119="Segmentación no encontrada o vehículo inactivo","Segmentación no encontrada o vehículo inactivo"
)</f>
        <v>Intervalo de precio 3</v>
      </c>
      <c r="AF119" s="35" t="s">
        <v>2414</v>
      </c>
      <c r="AG119" s="35" t="b">
        <f t="shared" si="10"/>
        <v>1</v>
      </c>
      <c r="AH119" s="207">
        <v>0.01</v>
      </c>
      <c r="AI119" s="207">
        <v>0.01</v>
      </c>
      <c r="AJ119" s="207">
        <v>0.01</v>
      </c>
      <c r="AK119" s="207">
        <v>0.01</v>
      </c>
      <c r="AL119" s="207">
        <v>0.01</v>
      </c>
      <c r="AM119" s="207">
        <v>0.01</v>
      </c>
      <c r="AN119" s="28" t="s">
        <v>113</v>
      </c>
      <c r="AO119" s="28" t="s">
        <v>113</v>
      </c>
      <c r="AP119" s="28" t="s">
        <v>113</v>
      </c>
      <c r="AQ119" s="47">
        <v>0</v>
      </c>
      <c r="AR119" s="38">
        <v>8689479</v>
      </c>
      <c r="AS119" s="38">
        <v>87324</v>
      </c>
      <c r="AT119" s="38" t="s">
        <v>107</v>
      </c>
      <c r="AU119" s="38">
        <v>0</v>
      </c>
      <c r="AV119" s="38">
        <v>0</v>
      </c>
      <c r="AW119" s="38">
        <v>7322080</v>
      </c>
      <c r="AX119" s="38">
        <v>0</v>
      </c>
      <c r="AY119" s="38">
        <v>0</v>
      </c>
      <c r="AZ119" s="38">
        <v>49119</v>
      </c>
      <c r="BA119" s="38">
        <v>0</v>
      </c>
      <c r="BB119" s="38">
        <v>0</v>
      </c>
      <c r="BC119" s="38">
        <v>0</v>
      </c>
      <c r="BD119" s="38">
        <v>0</v>
      </c>
      <c r="BE119" s="38">
        <v>0</v>
      </c>
      <c r="BF119" s="38">
        <v>0</v>
      </c>
      <c r="BG119" s="38">
        <v>0</v>
      </c>
      <c r="BH119" s="38" t="s">
        <v>107</v>
      </c>
      <c r="BI119" s="38" t="s">
        <v>107</v>
      </c>
      <c r="BJ119" s="38">
        <v>1974385</v>
      </c>
      <c r="BK119" s="38">
        <v>0</v>
      </c>
      <c r="BL119" s="38">
        <v>0</v>
      </c>
      <c r="BM119" s="38" t="s">
        <v>107</v>
      </c>
      <c r="BN119" s="38" t="s">
        <v>107</v>
      </c>
      <c r="BO119" s="38">
        <v>1001449</v>
      </c>
      <c r="BP119" s="38" t="s">
        <v>107</v>
      </c>
      <c r="BQ119" s="38">
        <v>72861</v>
      </c>
      <c r="BR119" s="38">
        <v>1528774</v>
      </c>
      <c r="BS119" s="38" t="s">
        <v>107</v>
      </c>
      <c r="BT119" s="38">
        <v>0</v>
      </c>
      <c r="BU119" s="38">
        <v>0</v>
      </c>
      <c r="BV119" s="38" t="s">
        <v>107</v>
      </c>
      <c r="BW119" s="38">
        <v>15785609</v>
      </c>
      <c r="BX119" s="38">
        <v>204119</v>
      </c>
      <c r="BY119" s="38" t="s">
        <v>107</v>
      </c>
      <c r="BZ119" s="38" t="s">
        <v>107</v>
      </c>
      <c r="CA119" s="38">
        <v>0</v>
      </c>
      <c r="CB119" s="38">
        <v>832829</v>
      </c>
      <c r="CC119" s="330">
        <v>0</v>
      </c>
      <c r="CD119" s="38">
        <v>0</v>
      </c>
      <c r="CE119" s="38" t="s">
        <v>107</v>
      </c>
      <c r="CF119" s="38" t="s">
        <v>107</v>
      </c>
      <c r="CG119" s="38" t="s">
        <v>107</v>
      </c>
      <c r="CH119" s="41" t="s">
        <v>113</v>
      </c>
      <c r="CI119" s="41" t="s">
        <v>113</v>
      </c>
      <c r="CJ119" s="41" t="s">
        <v>113</v>
      </c>
      <c r="CK119" s="41" t="s">
        <v>113</v>
      </c>
      <c r="CL119" s="41" t="s">
        <v>114</v>
      </c>
      <c r="CM119" s="41" t="s">
        <v>114</v>
      </c>
      <c r="CN119" s="41" t="s">
        <v>114</v>
      </c>
      <c r="CO119" s="42" t="s">
        <v>107</v>
      </c>
      <c r="CP119" s="28" t="s">
        <v>107</v>
      </c>
      <c r="CQ119" s="28" t="s">
        <v>107</v>
      </c>
      <c r="CR119" s="28" t="s">
        <v>107</v>
      </c>
      <c r="CS119" s="28" t="s">
        <v>107</v>
      </c>
      <c r="CT119" s="28" t="s">
        <v>107</v>
      </c>
      <c r="CU119" s="28" t="s">
        <v>107</v>
      </c>
      <c r="CV119" s="28" t="s">
        <v>107</v>
      </c>
      <c r="CW119" s="28" t="s">
        <v>107</v>
      </c>
      <c r="CX119" s="28" t="s">
        <v>107</v>
      </c>
      <c r="CY119" s="28" t="s">
        <v>107</v>
      </c>
      <c r="CZ119" s="28" t="s">
        <v>107</v>
      </c>
      <c r="DA119" s="28" t="s">
        <v>107</v>
      </c>
      <c r="DB119" s="28" t="s">
        <v>107</v>
      </c>
      <c r="DC119" s="28" t="s">
        <v>107</v>
      </c>
      <c r="DD119" s="332">
        <v>4163150</v>
      </c>
      <c r="DE119" s="43">
        <v>1</v>
      </c>
      <c r="DF119" s="390">
        <v>1</v>
      </c>
      <c r="DG119" s="310"/>
      <c r="DH119" s="203"/>
      <c r="DI119" s="279" t="str" cm="1">
        <f t="array" ref="DI119">+IF(AND(C119&lt;&gt;"Vehículos Eléctricos",C119&lt;&gt;"Vehículos Híbridos",AD119="PERCENTIL 50"),
     IF(VLOOKUP(_xlfn.TEXTJOIN("_",FALSE,C119:E119),BD_Perc!$A:$P,_xlfn.IFS(BD!AE119="Intervalo de precio 1",12,BD!AE119="Intervalo de precio 2",13),FALSE)&lt;=1,
     VLOOKUP(_xlfn.TEXTJOIN("_",FALSE,C119:E119),BD_Perc!$A:$P,16,FALSE),"Ok P50"),
     "Ok P30/70 ó Híbrido/Eléctrico")</f>
        <v>Ok P30/70 ó Híbrido/Eléctrico</v>
      </c>
      <c r="DJ119" s="279" t="str">
        <f t="shared" si="7"/>
        <v>Vehículos Convencionales_Automóviles_Sedán</v>
      </c>
      <c r="DK119" s="331">
        <f t="shared" si="11"/>
        <v>120285000</v>
      </c>
      <c r="DL119" s="326"/>
    </row>
    <row r="120" spans="1:116" ht="51">
      <c r="A120" s="28">
        <v>115</v>
      </c>
      <c r="B120" s="29" t="s">
        <v>104</v>
      </c>
      <c r="C120" s="29" t="s">
        <v>0</v>
      </c>
      <c r="D120" s="29" t="s">
        <v>337</v>
      </c>
      <c r="E120" s="42" t="s">
        <v>338</v>
      </c>
      <c r="F120" s="42" t="s">
        <v>107</v>
      </c>
      <c r="G120" s="30" t="s">
        <v>339</v>
      </c>
      <c r="H120" s="42" t="s">
        <v>109</v>
      </c>
      <c r="I120" s="28">
        <v>1606256</v>
      </c>
      <c r="J120" s="28" t="s">
        <v>340</v>
      </c>
      <c r="K120" s="31" t="s">
        <v>341</v>
      </c>
      <c r="L120" s="32">
        <v>132</v>
      </c>
      <c r="M120" s="33">
        <v>5</v>
      </c>
      <c r="N120" s="34">
        <v>101300000</v>
      </c>
      <c r="O120" s="34">
        <f>+IFERROR(VLOOKUP(I120,Precio_Fasecolda!A:C,3,FALSE),IFERROR(VLOOKUP(I120,Precio_Fasecolda!B:C,2,FALSE),N120))</f>
        <v>101300000</v>
      </c>
      <c r="P120" s="34">
        <f t="shared" si="8"/>
        <v>0</v>
      </c>
      <c r="Q120" s="28" t="s">
        <v>338</v>
      </c>
      <c r="R120" s="28" t="s">
        <v>2415</v>
      </c>
      <c r="S120" s="28" t="s">
        <v>112</v>
      </c>
      <c r="T120" s="28" t="s">
        <v>107</v>
      </c>
      <c r="U120" s="28" t="s">
        <v>107</v>
      </c>
      <c r="V120" s="42" t="s">
        <v>107</v>
      </c>
      <c r="W120" s="28" t="s">
        <v>107</v>
      </c>
      <c r="X120" s="28" t="s">
        <v>107</v>
      </c>
      <c r="Y120" s="28" t="str">
        <f t="shared" si="9"/>
        <v>N.A.</v>
      </c>
      <c r="Z120" s="292">
        <f t="shared" si="6"/>
        <v>95222000</v>
      </c>
      <c r="AA120" s="28" cm="1">
        <f t="array" aca="1" ref="AA120" ca="1">_xlfn.IFS(DK120&lt;$DK$4,1,AND(DK120&gt;=$DK$4,DK120&lt;=$AA$4),2,DK120&gt;$AA$4,3)</f>
        <v>2</v>
      </c>
      <c r="AB120" s="28">
        <v>0</v>
      </c>
      <c r="AC120" s="28" cm="1">
        <f t="array" aca="1" ref="AC120" ca="1">IF(AB120="PERCENTIL 30","",_xlfn.IFS(DK120&lt;$AC$4,1,DK120&gt;$AC$4,2))</f>
        <v>1</v>
      </c>
      <c r="AD120" s="28" t="str">
        <f>+IFERROR(VLOOKUP(_xlfn.TEXTJOIN("_", FALSE, C120:E120), BD_Perc!$A:$O, 15, FALSE),"Segmentación no encontrada o vehículo inactivo")</f>
        <v>PERCENTIL 30-70</v>
      </c>
      <c r="AE120" s="28" t="str" cm="1">
        <f t="array" ref="AE120">_xlfn.IFS(
    AD120 = "PERCENTIL 50",
    _xlfn.IFS(
        BD!DK120 &lt; VLOOKUP(_xlfn.TEXTJOIN("_", FALSE, C120:E120), BD_Perc!$A:$O, 11, FALSE), "Intervalo de precio 1",
        BD!DK120 &gt;= VLOOKUP(_xlfn.TEXTJOIN("_", FALSE, C120:E120), BD_Perc!$A:$O, 11, FALSE), "Intervalo de precio 2"
    ),
    AD120 = "PERCENTIL 30-70",
    _xlfn.IFS(
        BD!DK120 &lt; VLOOKUP(_xlfn.TEXTJOIN("_", FALSE, C120:E120), BD_Perc!$A:$O, 6, FALSE), "Intervalo de precio 1",
        BD!DK120 &lt; VLOOKUP(_xlfn.TEXTJOIN("_", FALSE, C120:E120), BD_Perc!$A:$O, 7, FALSE), "Intervalo de precio 2",
        BD!DK120 &gt;= VLOOKUP(_xlfn.TEXTJOIN("_", FALSE, C120:E120), BD_Perc!$A:$O, 7, FALSE), "Intervalo de precio 3"
    ),
    AD120="Segmentación no encontrada o vehículo inactivo","Segmentación no encontrada o vehículo inactivo"
)</f>
        <v>Intervalo de precio 1</v>
      </c>
      <c r="AF120" s="35" t="s">
        <v>2412</v>
      </c>
      <c r="AG120" s="35" t="b">
        <f t="shared" si="10"/>
        <v>1</v>
      </c>
      <c r="AH120" s="206">
        <v>0.06</v>
      </c>
      <c r="AI120" s="206">
        <v>0.06</v>
      </c>
      <c r="AJ120" s="206">
        <v>0.06</v>
      </c>
      <c r="AK120" s="206">
        <v>0.06</v>
      </c>
      <c r="AL120" s="206">
        <v>7.0000000000000007E-2</v>
      </c>
      <c r="AM120" s="206">
        <v>0.08</v>
      </c>
      <c r="AN120" s="28" t="s">
        <v>113</v>
      </c>
      <c r="AO120" s="28" t="s">
        <v>113</v>
      </c>
      <c r="AP120" s="28" t="s">
        <v>113</v>
      </c>
      <c r="AQ120" s="37">
        <v>1</v>
      </c>
      <c r="AR120" s="38">
        <v>8689479</v>
      </c>
      <c r="AS120" s="38">
        <v>535272</v>
      </c>
      <c r="AT120" s="38">
        <v>2</v>
      </c>
      <c r="AU120" s="38">
        <v>0</v>
      </c>
      <c r="AV120" s="38">
        <v>0</v>
      </c>
      <c r="AW120" s="38">
        <v>11547654</v>
      </c>
      <c r="AX120" s="38">
        <v>2</v>
      </c>
      <c r="AY120" s="38">
        <v>1338179</v>
      </c>
      <c r="AZ120" s="38">
        <v>128475</v>
      </c>
      <c r="BA120" s="38">
        <v>2</v>
      </c>
      <c r="BB120" s="38">
        <v>0</v>
      </c>
      <c r="BC120" s="38">
        <v>0</v>
      </c>
      <c r="BD120" s="38">
        <v>0</v>
      </c>
      <c r="BE120" s="38">
        <v>0</v>
      </c>
      <c r="BF120" s="38">
        <v>0</v>
      </c>
      <c r="BG120" s="38">
        <v>4600313</v>
      </c>
      <c r="BH120" s="38">
        <v>5780609</v>
      </c>
      <c r="BI120" s="38">
        <v>2891625</v>
      </c>
      <c r="BJ120" s="38">
        <v>4089166</v>
      </c>
      <c r="BK120" s="38">
        <v>2</v>
      </c>
      <c r="BL120" s="38">
        <v>1533438</v>
      </c>
      <c r="BM120" s="38">
        <v>173454</v>
      </c>
      <c r="BN120" s="38">
        <v>1970774</v>
      </c>
      <c r="BO120" s="38">
        <v>1360990</v>
      </c>
      <c r="BP120" s="38">
        <v>4896777</v>
      </c>
      <c r="BQ120" s="38">
        <v>130091</v>
      </c>
      <c r="BR120" s="38">
        <v>2146812</v>
      </c>
      <c r="BS120" s="38" t="s">
        <v>107</v>
      </c>
      <c r="BT120" s="38">
        <v>0</v>
      </c>
      <c r="BU120" s="38">
        <v>0</v>
      </c>
      <c r="BV120" s="38">
        <v>2044583</v>
      </c>
      <c r="BW120" s="38">
        <v>7892091</v>
      </c>
      <c r="BX120" s="38">
        <v>130091</v>
      </c>
      <c r="BY120" s="38" t="s">
        <v>107</v>
      </c>
      <c r="BZ120" s="38" t="s">
        <v>107</v>
      </c>
      <c r="CA120" s="38">
        <v>2</v>
      </c>
      <c r="CB120" s="38">
        <v>1011820</v>
      </c>
      <c r="CC120" s="330">
        <v>0</v>
      </c>
      <c r="CD120" s="38">
        <v>0</v>
      </c>
      <c r="CE120" s="38" t="s">
        <v>107</v>
      </c>
      <c r="CF120" s="38" t="s">
        <v>107</v>
      </c>
      <c r="CG120" s="38" t="s">
        <v>107</v>
      </c>
      <c r="CH120" s="41" t="s">
        <v>113</v>
      </c>
      <c r="CI120" s="41" t="s">
        <v>113</v>
      </c>
      <c r="CJ120" s="41" t="s">
        <v>113</v>
      </c>
      <c r="CK120" s="41" t="s">
        <v>114</v>
      </c>
      <c r="CL120" s="41" t="s">
        <v>113</v>
      </c>
      <c r="CM120" s="41" t="s">
        <v>114</v>
      </c>
      <c r="CN120" s="41" t="s">
        <v>114</v>
      </c>
      <c r="CO120" s="42" t="s">
        <v>107</v>
      </c>
      <c r="CP120" s="28" t="s">
        <v>107</v>
      </c>
      <c r="CQ120" s="28" t="s">
        <v>107</v>
      </c>
      <c r="CR120" s="28" t="s">
        <v>107</v>
      </c>
      <c r="CS120" s="28" t="s">
        <v>107</v>
      </c>
      <c r="CT120" s="28" t="s">
        <v>107</v>
      </c>
      <c r="CU120" s="28" t="s">
        <v>107</v>
      </c>
      <c r="CV120" s="28" t="s">
        <v>107</v>
      </c>
      <c r="CW120" s="28" t="s">
        <v>107</v>
      </c>
      <c r="CX120" s="28" t="s">
        <v>107</v>
      </c>
      <c r="CY120" s="28" t="s">
        <v>107</v>
      </c>
      <c r="CZ120" s="28" t="s">
        <v>107</v>
      </c>
      <c r="DA120" s="28" t="s">
        <v>107</v>
      </c>
      <c r="DB120" s="28" t="s">
        <v>107</v>
      </c>
      <c r="DC120" s="28" t="s">
        <v>107</v>
      </c>
      <c r="DD120" s="332">
        <v>9934422</v>
      </c>
      <c r="DE120" s="43">
        <v>1</v>
      </c>
      <c r="DF120" s="390">
        <v>1</v>
      </c>
      <c r="DG120" s="310"/>
      <c r="DH120" s="203"/>
      <c r="DI120" s="279" t="str" cm="1">
        <f t="array" ref="DI120">+IF(AND(C120&lt;&gt;"Vehículos Eléctricos",C120&lt;&gt;"Vehículos Híbridos",AD120="PERCENTIL 50"),
     IF(VLOOKUP(_xlfn.TEXTJOIN("_",FALSE,C120:E120),BD_Perc!$A:$P,_xlfn.IFS(BD!AE120="Intervalo de precio 1",12,BD!AE120="Intervalo de precio 2",13),FALSE)&lt;=1,
     VLOOKUP(_xlfn.TEXTJOIN("_",FALSE,C120:E120),BD_Perc!$A:$P,16,FALSE),"Ok P50"),
     "Ok P30/70 ó Híbrido/Eléctrico")</f>
        <v>Ok P30/70 ó Híbrido/Eléctrico</v>
      </c>
      <c r="DJ120" s="279" t="str">
        <f t="shared" si="7"/>
        <v>Vehículos Convencionales_Camperos/Camionetas_4x2</v>
      </c>
      <c r="DK120" s="331">
        <f t="shared" si="11"/>
        <v>95222000</v>
      </c>
      <c r="DL120" s="326"/>
    </row>
    <row r="121" spans="1:116" ht="25.5">
      <c r="A121" s="28">
        <v>116</v>
      </c>
      <c r="B121" s="29" t="s">
        <v>104</v>
      </c>
      <c r="C121" s="29" t="s">
        <v>0</v>
      </c>
      <c r="D121" s="29" t="s">
        <v>337</v>
      </c>
      <c r="E121" s="42" t="s">
        <v>338</v>
      </c>
      <c r="F121" s="42" t="s">
        <v>107</v>
      </c>
      <c r="G121" s="30" t="s">
        <v>342</v>
      </c>
      <c r="H121" s="42" t="s">
        <v>109</v>
      </c>
      <c r="I121" s="28">
        <v>1606248</v>
      </c>
      <c r="J121" s="28" t="s">
        <v>343</v>
      </c>
      <c r="K121" s="31" t="s">
        <v>341</v>
      </c>
      <c r="L121" s="32">
        <v>132</v>
      </c>
      <c r="M121" s="33">
        <v>5</v>
      </c>
      <c r="N121" s="34">
        <v>111300000</v>
      </c>
      <c r="O121" s="34">
        <f>+IFERROR(VLOOKUP(I121,Precio_Fasecolda!A:C,3,FALSE),IFERROR(VLOOKUP(I121,Precio_Fasecolda!B:C,2,FALSE),N121))</f>
        <v>111300000</v>
      </c>
      <c r="P121" s="34">
        <f t="shared" si="8"/>
        <v>0</v>
      </c>
      <c r="Q121" s="28" t="s">
        <v>338</v>
      </c>
      <c r="R121" s="28" t="s">
        <v>130</v>
      </c>
      <c r="S121" s="28" t="s">
        <v>112</v>
      </c>
      <c r="T121" s="28" t="s">
        <v>107</v>
      </c>
      <c r="U121" s="28" t="s">
        <v>107</v>
      </c>
      <c r="V121" s="42" t="s">
        <v>107</v>
      </c>
      <c r="W121" s="28" t="s">
        <v>107</v>
      </c>
      <c r="X121" s="28" t="s">
        <v>107</v>
      </c>
      <c r="Y121" s="28" t="str">
        <f t="shared" si="9"/>
        <v>N.A.</v>
      </c>
      <c r="Z121" s="292">
        <f t="shared" si="6"/>
        <v>104622000</v>
      </c>
      <c r="AA121" s="28" cm="1">
        <f t="array" aca="1" ref="AA121" ca="1">_xlfn.IFS(DK121&lt;$DK$4,1,AND(DK121&gt;=$DK$4,DK121&lt;=$AA$4),2,DK121&gt;$AA$4,3)</f>
        <v>2</v>
      </c>
      <c r="AB121" s="28">
        <v>0</v>
      </c>
      <c r="AC121" s="28" cm="1">
        <f t="array" aca="1" ref="AC121" ca="1">IF(AB121="PERCENTIL 30","",_xlfn.IFS(DK121&lt;$AC$4,1,DK121&gt;$AC$4,2))</f>
        <v>1</v>
      </c>
      <c r="AD121" s="28" t="str">
        <f>+IFERROR(VLOOKUP(_xlfn.TEXTJOIN("_", FALSE, C121:E121), BD_Perc!$A:$O, 15, FALSE),"Segmentación no encontrada o vehículo inactivo")</f>
        <v>PERCENTIL 30-70</v>
      </c>
      <c r="AE121" s="28" t="str" cm="1">
        <f t="array" ref="AE121">_xlfn.IFS(
    AD121 = "PERCENTIL 50",
    _xlfn.IFS(
        BD!DK121 &lt; VLOOKUP(_xlfn.TEXTJOIN("_", FALSE, C121:E121), BD_Perc!$A:$O, 11, FALSE), "Intervalo de precio 1",
        BD!DK121 &gt;= VLOOKUP(_xlfn.TEXTJOIN("_", FALSE, C121:E121), BD_Perc!$A:$O, 11, FALSE), "Intervalo de precio 2"
    ),
    AD121 = "PERCENTIL 30-70",
    _xlfn.IFS(
        BD!DK121 &lt; VLOOKUP(_xlfn.TEXTJOIN("_", FALSE, C121:E121), BD_Perc!$A:$O, 6, FALSE), "Intervalo de precio 1",
        BD!DK121 &lt; VLOOKUP(_xlfn.TEXTJOIN("_", FALSE, C121:E121), BD_Perc!$A:$O, 7, FALSE), "Intervalo de precio 2",
        BD!DK121 &gt;= VLOOKUP(_xlfn.TEXTJOIN("_", FALSE, C121:E121), BD_Perc!$A:$O, 7, FALSE), "Intervalo de precio 3"
    ),
    AD121="Segmentación no encontrada o vehículo inactivo","Segmentación no encontrada o vehículo inactivo"
)</f>
        <v>Intervalo de precio 2</v>
      </c>
      <c r="AF121" s="35" t="s">
        <v>2413</v>
      </c>
      <c r="AG121" s="35" t="b">
        <f t="shared" si="10"/>
        <v>1</v>
      </c>
      <c r="AH121" s="206">
        <v>0.06</v>
      </c>
      <c r="AI121" s="206">
        <v>0.06</v>
      </c>
      <c r="AJ121" s="206">
        <v>0.06</v>
      </c>
      <c r="AK121" s="206">
        <v>0.06</v>
      </c>
      <c r="AL121" s="206">
        <v>7.0000000000000007E-2</v>
      </c>
      <c r="AM121" s="206">
        <v>0.08</v>
      </c>
      <c r="AN121" s="28" t="s">
        <v>113</v>
      </c>
      <c r="AO121" s="28" t="s">
        <v>113</v>
      </c>
      <c r="AP121" s="28" t="s">
        <v>113</v>
      </c>
      <c r="AQ121" s="37">
        <v>1</v>
      </c>
      <c r="AR121" s="38">
        <v>8689479</v>
      </c>
      <c r="AS121" s="38">
        <v>535272</v>
      </c>
      <c r="AT121" s="38">
        <v>2</v>
      </c>
      <c r="AU121" s="38">
        <v>0</v>
      </c>
      <c r="AV121" s="38">
        <v>0</v>
      </c>
      <c r="AW121" s="38">
        <v>11547654</v>
      </c>
      <c r="AX121" s="38">
        <v>2</v>
      </c>
      <c r="AY121" s="38">
        <v>1338179</v>
      </c>
      <c r="AZ121" s="38">
        <v>128475</v>
      </c>
      <c r="BA121" s="38">
        <v>2</v>
      </c>
      <c r="BB121" s="38">
        <v>0</v>
      </c>
      <c r="BC121" s="38">
        <v>0</v>
      </c>
      <c r="BD121" s="38">
        <v>0</v>
      </c>
      <c r="BE121" s="38">
        <v>0</v>
      </c>
      <c r="BF121" s="38">
        <v>0</v>
      </c>
      <c r="BG121" s="38">
        <v>4600313</v>
      </c>
      <c r="BH121" s="38">
        <v>5780609</v>
      </c>
      <c r="BI121" s="38">
        <v>2891625</v>
      </c>
      <c r="BJ121" s="38">
        <v>4089166</v>
      </c>
      <c r="BK121" s="38">
        <v>2</v>
      </c>
      <c r="BL121" s="38">
        <v>0</v>
      </c>
      <c r="BM121" s="38">
        <v>173454</v>
      </c>
      <c r="BN121" s="38">
        <v>1970774</v>
      </c>
      <c r="BO121" s="38">
        <v>1360990</v>
      </c>
      <c r="BP121" s="38">
        <v>4896777</v>
      </c>
      <c r="BQ121" s="38">
        <v>130091</v>
      </c>
      <c r="BR121" s="38">
        <v>2146812</v>
      </c>
      <c r="BS121" s="38" t="s">
        <v>107</v>
      </c>
      <c r="BT121" s="38">
        <v>0</v>
      </c>
      <c r="BU121" s="38">
        <v>0</v>
      </c>
      <c r="BV121" s="38">
        <v>2044583</v>
      </c>
      <c r="BW121" s="38">
        <v>7892091</v>
      </c>
      <c r="BX121" s="38">
        <v>130091</v>
      </c>
      <c r="BY121" s="38" t="s">
        <v>107</v>
      </c>
      <c r="BZ121" s="38" t="s">
        <v>107</v>
      </c>
      <c r="CA121" s="38">
        <v>2</v>
      </c>
      <c r="CB121" s="38">
        <v>1011820</v>
      </c>
      <c r="CC121" s="330">
        <v>0</v>
      </c>
      <c r="CD121" s="38">
        <v>0</v>
      </c>
      <c r="CE121" s="38" t="s">
        <v>107</v>
      </c>
      <c r="CF121" s="38" t="s">
        <v>107</v>
      </c>
      <c r="CG121" s="38" t="s">
        <v>107</v>
      </c>
      <c r="CH121" s="41" t="s">
        <v>113</v>
      </c>
      <c r="CI121" s="41" t="s">
        <v>113</v>
      </c>
      <c r="CJ121" s="41" t="s">
        <v>113</v>
      </c>
      <c r="CK121" s="41" t="s">
        <v>114</v>
      </c>
      <c r="CL121" s="41" t="s">
        <v>113</v>
      </c>
      <c r="CM121" s="41" t="s">
        <v>114</v>
      </c>
      <c r="CN121" s="41" t="s">
        <v>114</v>
      </c>
      <c r="CO121" s="42" t="s">
        <v>107</v>
      </c>
      <c r="CP121" s="28" t="s">
        <v>107</v>
      </c>
      <c r="CQ121" s="28" t="s">
        <v>107</v>
      </c>
      <c r="CR121" s="28" t="s">
        <v>107</v>
      </c>
      <c r="CS121" s="28" t="s">
        <v>107</v>
      </c>
      <c r="CT121" s="28" t="s">
        <v>107</v>
      </c>
      <c r="CU121" s="28" t="s">
        <v>107</v>
      </c>
      <c r="CV121" s="28" t="s">
        <v>107</v>
      </c>
      <c r="CW121" s="28" t="s">
        <v>107</v>
      </c>
      <c r="CX121" s="28" t="s">
        <v>107</v>
      </c>
      <c r="CY121" s="28" t="s">
        <v>107</v>
      </c>
      <c r="CZ121" s="28" t="s">
        <v>107</v>
      </c>
      <c r="DA121" s="28" t="s">
        <v>107</v>
      </c>
      <c r="DB121" s="28" t="s">
        <v>107</v>
      </c>
      <c r="DC121" s="28" t="s">
        <v>107</v>
      </c>
      <c r="DD121" s="332">
        <v>9934422</v>
      </c>
      <c r="DE121" s="43">
        <v>1</v>
      </c>
      <c r="DF121" s="390">
        <v>1</v>
      </c>
      <c r="DG121" s="310"/>
      <c r="DH121" s="203"/>
      <c r="DI121" s="279" t="str" cm="1">
        <f t="array" ref="DI121">+IF(AND(C121&lt;&gt;"Vehículos Eléctricos",C121&lt;&gt;"Vehículos Híbridos",AD121="PERCENTIL 50"),
     IF(VLOOKUP(_xlfn.TEXTJOIN("_",FALSE,C121:E121),BD_Perc!$A:$P,_xlfn.IFS(BD!AE121="Intervalo de precio 1",12,BD!AE121="Intervalo de precio 2",13),FALSE)&lt;=1,
     VLOOKUP(_xlfn.TEXTJOIN("_",FALSE,C121:E121),BD_Perc!$A:$P,16,FALSE),"Ok P50"),
     "Ok P30/70 ó Híbrido/Eléctrico")</f>
        <v>Ok P30/70 ó Híbrido/Eléctrico</v>
      </c>
      <c r="DJ121" s="279" t="str">
        <f t="shared" si="7"/>
        <v>Vehículos Convencionales_Camperos/Camionetas_4x2</v>
      </c>
      <c r="DK121" s="331">
        <f t="shared" si="11"/>
        <v>104622000</v>
      </c>
      <c r="DL121" s="326"/>
    </row>
    <row r="122" spans="1:116" ht="38.25">
      <c r="A122" s="28">
        <v>117</v>
      </c>
      <c r="B122" s="29" t="s">
        <v>104</v>
      </c>
      <c r="C122" s="29" t="s">
        <v>0</v>
      </c>
      <c r="D122" s="29" t="s">
        <v>337</v>
      </c>
      <c r="E122" s="42" t="s">
        <v>338</v>
      </c>
      <c r="F122" s="42" t="s">
        <v>107</v>
      </c>
      <c r="G122" s="30" t="s">
        <v>344</v>
      </c>
      <c r="H122" s="42" t="s">
        <v>109</v>
      </c>
      <c r="I122" s="28">
        <v>1606249</v>
      </c>
      <c r="J122" s="28" t="s">
        <v>345</v>
      </c>
      <c r="K122" s="31" t="s">
        <v>341</v>
      </c>
      <c r="L122" s="32">
        <v>132</v>
      </c>
      <c r="M122" s="33">
        <v>5</v>
      </c>
      <c r="N122" s="34">
        <v>119800000</v>
      </c>
      <c r="O122" s="34">
        <f>+IFERROR(VLOOKUP(I122,Precio_Fasecolda!A:C,3,FALSE),IFERROR(VLOOKUP(I122,Precio_Fasecolda!B:C,2,FALSE),N122))</f>
        <v>119800000</v>
      </c>
      <c r="P122" s="34">
        <f t="shared" si="8"/>
        <v>0</v>
      </c>
      <c r="Q122" s="28" t="s">
        <v>338</v>
      </c>
      <c r="R122" s="28" t="s">
        <v>130</v>
      </c>
      <c r="S122" s="28" t="s">
        <v>112</v>
      </c>
      <c r="T122" s="28" t="s">
        <v>107</v>
      </c>
      <c r="U122" s="28" t="s">
        <v>107</v>
      </c>
      <c r="V122" s="42" t="s">
        <v>107</v>
      </c>
      <c r="W122" s="28" t="s">
        <v>107</v>
      </c>
      <c r="X122" s="28" t="s">
        <v>107</v>
      </c>
      <c r="Y122" s="28" t="str">
        <f t="shared" si="9"/>
        <v>N.A.</v>
      </c>
      <c r="Z122" s="292">
        <f t="shared" si="6"/>
        <v>112612000</v>
      </c>
      <c r="AA122" s="28" cm="1">
        <f t="array" aca="1" ref="AA122" ca="1">_xlfn.IFS(DK122&lt;$DK$4,1,AND(DK122&gt;=$DK$4,DK122&lt;=$AA$4),2,DK122&gt;$AA$4,3)</f>
        <v>2</v>
      </c>
      <c r="AB122" s="28">
        <v>0</v>
      </c>
      <c r="AC122" s="28" cm="1">
        <f t="array" aca="1" ref="AC122" ca="1">IF(AB122="PERCENTIL 30","",_xlfn.IFS(DK122&lt;$AC$4,1,DK122&gt;$AC$4,2))</f>
        <v>1</v>
      </c>
      <c r="AD122" s="28" t="str">
        <f>+IFERROR(VLOOKUP(_xlfn.TEXTJOIN("_", FALSE, C122:E122), BD_Perc!$A:$O, 15, FALSE),"Segmentación no encontrada o vehículo inactivo")</f>
        <v>PERCENTIL 30-70</v>
      </c>
      <c r="AE122" s="28" t="str" cm="1">
        <f t="array" ref="AE122">_xlfn.IFS(
    AD122 = "PERCENTIL 50",
    _xlfn.IFS(
        BD!DK122 &lt; VLOOKUP(_xlfn.TEXTJOIN("_", FALSE, C122:E122), BD_Perc!$A:$O, 11, FALSE), "Intervalo de precio 1",
        BD!DK122 &gt;= VLOOKUP(_xlfn.TEXTJOIN("_", FALSE, C122:E122), BD_Perc!$A:$O, 11, FALSE), "Intervalo de precio 2"
    ),
    AD122 = "PERCENTIL 30-70",
    _xlfn.IFS(
        BD!DK122 &lt; VLOOKUP(_xlfn.TEXTJOIN("_", FALSE, C122:E122), BD_Perc!$A:$O, 6, FALSE), "Intervalo de precio 1",
        BD!DK122 &lt; VLOOKUP(_xlfn.TEXTJOIN("_", FALSE, C122:E122), BD_Perc!$A:$O, 7, FALSE), "Intervalo de precio 2",
        BD!DK122 &gt;= VLOOKUP(_xlfn.TEXTJOIN("_", FALSE, C122:E122), BD_Perc!$A:$O, 7, FALSE), "Intervalo de precio 3"
    ),
    AD122="Segmentación no encontrada o vehículo inactivo","Segmentación no encontrada o vehículo inactivo"
)</f>
        <v>Intervalo de precio 2</v>
      </c>
      <c r="AF122" s="35" t="s">
        <v>2413</v>
      </c>
      <c r="AG122" s="35" t="b">
        <f t="shared" si="10"/>
        <v>1</v>
      </c>
      <c r="AH122" s="206">
        <v>0.06</v>
      </c>
      <c r="AI122" s="206">
        <v>0.06</v>
      </c>
      <c r="AJ122" s="206">
        <v>0.06</v>
      </c>
      <c r="AK122" s="206">
        <v>0.06</v>
      </c>
      <c r="AL122" s="206">
        <v>7.0000000000000007E-2</v>
      </c>
      <c r="AM122" s="206">
        <v>0.08</v>
      </c>
      <c r="AN122" s="28" t="s">
        <v>113</v>
      </c>
      <c r="AO122" s="28" t="s">
        <v>113</v>
      </c>
      <c r="AP122" s="28" t="s">
        <v>113</v>
      </c>
      <c r="AQ122" s="37">
        <v>1</v>
      </c>
      <c r="AR122" s="38">
        <v>8689479</v>
      </c>
      <c r="AS122" s="38">
        <v>535272</v>
      </c>
      <c r="AT122" s="38">
        <v>2</v>
      </c>
      <c r="AU122" s="38">
        <v>0</v>
      </c>
      <c r="AV122" s="38">
        <v>0</v>
      </c>
      <c r="AW122" s="38">
        <v>11547654</v>
      </c>
      <c r="AX122" s="38">
        <v>2</v>
      </c>
      <c r="AY122" s="38">
        <v>2</v>
      </c>
      <c r="AZ122" s="38">
        <v>128475</v>
      </c>
      <c r="BA122" s="38">
        <v>2</v>
      </c>
      <c r="BB122" s="38">
        <v>0</v>
      </c>
      <c r="BC122" s="38">
        <v>0</v>
      </c>
      <c r="BD122" s="38">
        <v>0</v>
      </c>
      <c r="BE122" s="38">
        <v>0</v>
      </c>
      <c r="BF122" s="38">
        <v>0</v>
      </c>
      <c r="BG122" s="38">
        <v>4600313</v>
      </c>
      <c r="BH122" s="38">
        <v>5780609</v>
      </c>
      <c r="BI122" s="38">
        <v>2891625</v>
      </c>
      <c r="BJ122" s="38">
        <v>4089166</v>
      </c>
      <c r="BK122" s="38">
        <v>2</v>
      </c>
      <c r="BL122" s="38">
        <v>0</v>
      </c>
      <c r="BM122" s="38">
        <v>173454</v>
      </c>
      <c r="BN122" s="38">
        <v>1970774</v>
      </c>
      <c r="BO122" s="38">
        <v>1360990</v>
      </c>
      <c r="BP122" s="38">
        <v>4896777</v>
      </c>
      <c r="BQ122" s="38">
        <v>130091</v>
      </c>
      <c r="BR122" s="38">
        <v>2146812</v>
      </c>
      <c r="BS122" s="38" t="s">
        <v>107</v>
      </c>
      <c r="BT122" s="38">
        <v>0</v>
      </c>
      <c r="BU122" s="38">
        <v>0</v>
      </c>
      <c r="BV122" s="38">
        <v>2044583</v>
      </c>
      <c r="BW122" s="38">
        <v>7892091</v>
      </c>
      <c r="BX122" s="38">
        <v>130091</v>
      </c>
      <c r="BY122" s="38" t="s">
        <v>107</v>
      </c>
      <c r="BZ122" s="38" t="s">
        <v>107</v>
      </c>
      <c r="CA122" s="38">
        <v>2</v>
      </c>
      <c r="CB122" s="38">
        <v>1011820</v>
      </c>
      <c r="CC122" s="330">
        <v>0</v>
      </c>
      <c r="CD122" s="38">
        <v>0</v>
      </c>
      <c r="CE122" s="38" t="s">
        <v>107</v>
      </c>
      <c r="CF122" s="38" t="s">
        <v>107</v>
      </c>
      <c r="CG122" s="38" t="s">
        <v>107</v>
      </c>
      <c r="CH122" s="41" t="s">
        <v>113</v>
      </c>
      <c r="CI122" s="41" t="s">
        <v>113</v>
      </c>
      <c r="CJ122" s="41" t="s">
        <v>113</v>
      </c>
      <c r="CK122" s="41" t="s">
        <v>114</v>
      </c>
      <c r="CL122" s="41" t="s">
        <v>113</v>
      </c>
      <c r="CM122" s="41" t="s">
        <v>114</v>
      </c>
      <c r="CN122" s="41" t="s">
        <v>114</v>
      </c>
      <c r="CO122" s="42" t="s">
        <v>107</v>
      </c>
      <c r="CP122" s="28" t="s">
        <v>107</v>
      </c>
      <c r="CQ122" s="28" t="s">
        <v>107</v>
      </c>
      <c r="CR122" s="28" t="s">
        <v>107</v>
      </c>
      <c r="CS122" s="28" t="s">
        <v>107</v>
      </c>
      <c r="CT122" s="28" t="s">
        <v>107</v>
      </c>
      <c r="CU122" s="28" t="s">
        <v>107</v>
      </c>
      <c r="CV122" s="28" t="s">
        <v>107</v>
      </c>
      <c r="CW122" s="28" t="s">
        <v>107</v>
      </c>
      <c r="CX122" s="28" t="s">
        <v>107</v>
      </c>
      <c r="CY122" s="28" t="s">
        <v>107</v>
      </c>
      <c r="CZ122" s="28" t="s">
        <v>107</v>
      </c>
      <c r="DA122" s="28" t="s">
        <v>107</v>
      </c>
      <c r="DB122" s="28" t="s">
        <v>107</v>
      </c>
      <c r="DC122" s="28" t="s">
        <v>107</v>
      </c>
      <c r="DD122" s="332">
        <v>9934422</v>
      </c>
      <c r="DE122" s="43">
        <v>1</v>
      </c>
      <c r="DF122" s="390">
        <v>1</v>
      </c>
      <c r="DG122" s="310"/>
      <c r="DH122" s="203"/>
      <c r="DI122" s="279" t="str" cm="1">
        <f t="array" ref="DI122">+IF(AND(C122&lt;&gt;"Vehículos Eléctricos",C122&lt;&gt;"Vehículos Híbridos",AD122="PERCENTIL 50"),
     IF(VLOOKUP(_xlfn.TEXTJOIN("_",FALSE,C122:E122),BD_Perc!$A:$P,_xlfn.IFS(BD!AE122="Intervalo de precio 1",12,BD!AE122="Intervalo de precio 2",13),FALSE)&lt;=1,
     VLOOKUP(_xlfn.TEXTJOIN("_",FALSE,C122:E122),BD_Perc!$A:$P,16,FALSE),"Ok P50"),
     "Ok P30/70 ó Híbrido/Eléctrico")</f>
        <v>Ok P30/70 ó Híbrido/Eléctrico</v>
      </c>
      <c r="DJ122" s="279" t="str">
        <f t="shared" si="7"/>
        <v>Vehículos Convencionales_Camperos/Camionetas_4x2</v>
      </c>
      <c r="DK122" s="331">
        <f t="shared" si="11"/>
        <v>112612000</v>
      </c>
      <c r="DL122" s="326"/>
    </row>
    <row r="123" spans="1:116" ht="38.25">
      <c r="A123" s="28">
        <v>118</v>
      </c>
      <c r="B123" s="29" t="s">
        <v>104</v>
      </c>
      <c r="C123" s="29" t="s">
        <v>0</v>
      </c>
      <c r="D123" s="29" t="s">
        <v>337</v>
      </c>
      <c r="E123" s="42" t="s">
        <v>346</v>
      </c>
      <c r="F123" s="42" t="s">
        <v>107</v>
      </c>
      <c r="G123" s="30" t="s">
        <v>347</v>
      </c>
      <c r="H123" s="42" t="s">
        <v>109</v>
      </c>
      <c r="I123" s="28">
        <v>1608059</v>
      </c>
      <c r="J123" s="28" t="s">
        <v>348</v>
      </c>
      <c r="K123" s="31" t="s">
        <v>142</v>
      </c>
      <c r="L123" s="32">
        <v>170</v>
      </c>
      <c r="M123" s="33">
        <v>5</v>
      </c>
      <c r="N123" s="34">
        <v>132000000</v>
      </c>
      <c r="O123" s="34">
        <f>+IFERROR(VLOOKUP(I123,Precio_Fasecolda!A:C,3,FALSE),IFERROR(VLOOKUP(I123,Precio_Fasecolda!B:C,2,FALSE),N123))</f>
        <v>132000000</v>
      </c>
      <c r="P123" s="34">
        <f t="shared" si="8"/>
        <v>0</v>
      </c>
      <c r="Q123" s="28" t="s">
        <v>346</v>
      </c>
      <c r="R123" s="28" t="s">
        <v>130</v>
      </c>
      <c r="S123" s="28" t="s">
        <v>112</v>
      </c>
      <c r="T123" s="28" t="s">
        <v>107</v>
      </c>
      <c r="U123" s="28" t="s">
        <v>107</v>
      </c>
      <c r="V123" s="42" t="s">
        <v>107</v>
      </c>
      <c r="W123" s="28" t="s">
        <v>107</v>
      </c>
      <c r="X123" s="28" t="s">
        <v>107</v>
      </c>
      <c r="Y123" s="28" t="str">
        <f t="shared" si="9"/>
        <v>N.A.</v>
      </c>
      <c r="Z123" s="292">
        <f t="shared" si="6"/>
        <v>126720000</v>
      </c>
      <c r="AA123" s="28" cm="1">
        <f t="array" aca="1" ref="AA123" ca="1">_xlfn.IFS(DK123&lt;$DK$4,1,AND(DK123&gt;=$DK$4,DK123&lt;=$AA$4),2,DK123&gt;$AA$4,3)</f>
        <v>2</v>
      </c>
      <c r="AB123" s="28">
        <v>0</v>
      </c>
      <c r="AC123" s="28" cm="1">
        <f t="array" aca="1" ref="AC123" ca="1">IF(AB123="PERCENTIL 30","",_xlfn.IFS(DK123&lt;$AC$4,1,DK123&gt;$AC$4,2))</f>
        <v>1</v>
      </c>
      <c r="AD123" s="28" t="str">
        <f>+IFERROR(VLOOKUP(_xlfn.TEXTJOIN("_", FALSE, C123:E123), BD_Perc!$A:$O, 15, FALSE),"Segmentación no encontrada o vehículo inactivo")</f>
        <v>PERCENTIL 30-70</v>
      </c>
      <c r="AE123" s="28" t="str" cm="1">
        <f t="array" ref="AE123">_xlfn.IFS(
    AD123 = "PERCENTIL 50",
    _xlfn.IFS(
        BD!DK123 &lt; VLOOKUP(_xlfn.TEXTJOIN("_", FALSE, C123:E123), BD_Perc!$A:$O, 11, FALSE), "Intervalo de precio 1",
        BD!DK123 &gt;= VLOOKUP(_xlfn.TEXTJOIN("_", FALSE, C123:E123), BD_Perc!$A:$O, 11, FALSE), "Intervalo de precio 2"
    ),
    AD123 = "PERCENTIL 30-70",
    _xlfn.IFS(
        BD!DK123 &lt; VLOOKUP(_xlfn.TEXTJOIN("_", FALSE, C123:E123), BD_Perc!$A:$O, 6, FALSE), "Intervalo de precio 1",
        BD!DK123 &lt; VLOOKUP(_xlfn.TEXTJOIN("_", FALSE, C123:E123), BD_Perc!$A:$O, 7, FALSE), "Intervalo de precio 2",
        BD!DK123 &gt;= VLOOKUP(_xlfn.TEXTJOIN("_", FALSE, C123:E123), BD_Perc!$A:$O, 7, FALSE), "Intervalo de precio 3"
    ),
    AD123="Segmentación no encontrada o vehículo inactivo","Segmentación no encontrada o vehículo inactivo"
)</f>
        <v>Intervalo de precio 1</v>
      </c>
      <c r="AF123" s="35" t="s">
        <v>2412</v>
      </c>
      <c r="AG123" s="35" t="b">
        <f t="shared" si="10"/>
        <v>1</v>
      </c>
      <c r="AH123" s="206">
        <v>0.04</v>
      </c>
      <c r="AI123" s="206">
        <v>0.04</v>
      </c>
      <c r="AJ123" s="206">
        <v>0.04</v>
      </c>
      <c r="AK123" s="206">
        <v>0.04</v>
      </c>
      <c r="AL123" s="206">
        <v>0.05</v>
      </c>
      <c r="AM123" s="206">
        <v>0.06</v>
      </c>
      <c r="AN123" s="28" t="s">
        <v>113</v>
      </c>
      <c r="AO123" s="28" t="s">
        <v>113</v>
      </c>
      <c r="AP123" s="28" t="s">
        <v>113</v>
      </c>
      <c r="AQ123" s="37">
        <v>1</v>
      </c>
      <c r="AR123" s="38" t="s">
        <v>107</v>
      </c>
      <c r="AS123" s="38">
        <v>535272</v>
      </c>
      <c r="AT123" s="38">
        <v>2</v>
      </c>
      <c r="AU123" s="38">
        <v>0</v>
      </c>
      <c r="AV123" s="38">
        <v>0</v>
      </c>
      <c r="AW123" s="38">
        <v>11547654</v>
      </c>
      <c r="AX123" s="38">
        <v>2</v>
      </c>
      <c r="AY123" s="38">
        <v>2</v>
      </c>
      <c r="AZ123" s="38">
        <v>128475</v>
      </c>
      <c r="BA123" s="38">
        <v>2</v>
      </c>
      <c r="BB123" s="38">
        <v>0</v>
      </c>
      <c r="BC123" s="38">
        <v>0</v>
      </c>
      <c r="BD123" s="38">
        <v>0</v>
      </c>
      <c r="BE123" s="38">
        <v>0</v>
      </c>
      <c r="BF123" s="38">
        <v>0</v>
      </c>
      <c r="BG123" s="38">
        <v>2</v>
      </c>
      <c r="BH123" s="38">
        <v>5780609</v>
      </c>
      <c r="BI123" s="38">
        <v>2891625</v>
      </c>
      <c r="BJ123" s="38">
        <v>4089166</v>
      </c>
      <c r="BK123" s="38">
        <v>2</v>
      </c>
      <c r="BL123" s="38">
        <v>0</v>
      </c>
      <c r="BM123" s="38">
        <v>173454</v>
      </c>
      <c r="BN123" s="38">
        <v>1970774</v>
      </c>
      <c r="BO123" s="38">
        <v>2</v>
      </c>
      <c r="BP123" s="38">
        <v>4896777</v>
      </c>
      <c r="BQ123" s="38">
        <v>130091</v>
      </c>
      <c r="BR123" s="38">
        <v>2146812</v>
      </c>
      <c r="BS123" s="38" t="s">
        <v>107</v>
      </c>
      <c r="BT123" s="38">
        <v>0</v>
      </c>
      <c r="BU123" s="38">
        <v>0</v>
      </c>
      <c r="BV123" s="38">
        <v>2044583</v>
      </c>
      <c r="BW123" s="38">
        <v>7892091</v>
      </c>
      <c r="BX123" s="38">
        <v>130091</v>
      </c>
      <c r="BY123" s="38" t="s">
        <v>107</v>
      </c>
      <c r="BZ123" s="38" t="s">
        <v>107</v>
      </c>
      <c r="CA123" s="38">
        <v>2</v>
      </c>
      <c r="CB123" s="38">
        <v>1011820</v>
      </c>
      <c r="CC123" s="330">
        <v>0</v>
      </c>
      <c r="CD123" s="38">
        <v>0</v>
      </c>
      <c r="CE123" s="38" t="s">
        <v>107</v>
      </c>
      <c r="CF123" s="38" t="s">
        <v>107</v>
      </c>
      <c r="CG123" s="38" t="s">
        <v>107</v>
      </c>
      <c r="CH123" s="41" t="s">
        <v>113</v>
      </c>
      <c r="CI123" s="41" t="s">
        <v>113</v>
      </c>
      <c r="CJ123" s="41" t="s">
        <v>113</v>
      </c>
      <c r="CK123" s="41" t="s">
        <v>113</v>
      </c>
      <c r="CL123" s="41" t="s">
        <v>113</v>
      </c>
      <c r="CM123" s="41" t="s">
        <v>114</v>
      </c>
      <c r="CN123" s="41" t="s">
        <v>114</v>
      </c>
      <c r="CO123" s="42" t="s">
        <v>107</v>
      </c>
      <c r="CP123" s="28" t="s">
        <v>107</v>
      </c>
      <c r="CQ123" s="28" t="s">
        <v>107</v>
      </c>
      <c r="CR123" s="28" t="s">
        <v>107</v>
      </c>
      <c r="CS123" s="28" t="s">
        <v>107</v>
      </c>
      <c r="CT123" s="28" t="s">
        <v>107</v>
      </c>
      <c r="CU123" s="28" t="s">
        <v>107</v>
      </c>
      <c r="CV123" s="28" t="s">
        <v>107</v>
      </c>
      <c r="CW123" s="28" t="s">
        <v>107</v>
      </c>
      <c r="CX123" s="28" t="s">
        <v>107</v>
      </c>
      <c r="CY123" s="28" t="s">
        <v>107</v>
      </c>
      <c r="CZ123" s="28" t="s">
        <v>107</v>
      </c>
      <c r="DA123" s="28" t="s">
        <v>107</v>
      </c>
      <c r="DB123" s="28" t="s">
        <v>107</v>
      </c>
      <c r="DC123" s="28" t="s">
        <v>107</v>
      </c>
      <c r="DD123" s="332">
        <v>11031210</v>
      </c>
      <c r="DE123" s="43">
        <v>1</v>
      </c>
      <c r="DF123" s="390">
        <v>1</v>
      </c>
      <c r="DG123" s="310"/>
      <c r="DH123" s="203"/>
      <c r="DI123" s="279" t="str" cm="1">
        <f t="array" ref="DI123">+IF(AND(C123&lt;&gt;"Vehículos Eléctricos",C123&lt;&gt;"Vehículos Híbridos",AD123="PERCENTIL 50"),
     IF(VLOOKUP(_xlfn.TEXTJOIN("_",FALSE,C123:E123),BD_Perc!$A:$P,_xlfn.IFS(BD!AE123="Intervalo de precio 1",12,BD!AE123="Intervalo de precio 2",13),FALSE)&lt;=1,
     VLOOKUP(_xlfn.TEXTJOIN("_",FALSE,C123:E123),BD_Perc!$A:$P,16,FALSE),"Ok P50"),
     "Ok P30/70 ó Híbrido/Eléctrico")</f>
        <v>Ok P30/70 ó Híbrido/Eléctrico</v>
      </c>
      <c r="DJ123" s="279" t="str">
        <f t="shared" si="7"/>
        <v>Vehículos Convencionales_Camperos/Camionetas_4x4</v>
      </c>
      <c r="DK123" s="331">
        <f t="shared" si="11"/>
        <v>126720000</v>
      </c>
      <c r="DL123" s="326"/>
    </row>
    <row r="124" spans="1:116" ht="38.25">
      <c r="A124" s="28">
        <v>119</v>
      </c>
      <c r="B124" s="29" t="s">
        <v>104</v>
      </c>
      <c r="C124" s="29" t="s">
        <v>0</v>
      </c>
      <c r="D124" s="29" t="s">
        <v>337</v>
      </c>
      <c r="E124" s="42" t="s">
        <v>338</v>
      </c>
      <c r="F124" s="42" t="s">
        <v>107</v>
      </c>
      <c r="G124" s="30" t="s">
        <v>349</v>
      </c>
      <c r="H124" s="42" t="s">
        <v>109</v>
      </c>
      <c r="I124" s="28">
        <v>1606243</v>
      </c>
      <c r="J124" s="28" t="s">
        <v>350</v>
      </c>
      <c r="K124" s="31" t="s">
        <v>341</v>
      </c>
      <c r="L124" s="32">
        <v>145</v>
      </c>
      <c r="M124" s="33">
        <v>5</v>
      </c>
      <c r="N124" s="34">
        <v>132000000</v>
      </c>
      <c r="O124" s="34">
        <f>+IFERROR(VLOOKUP(I124,Precio_Fasecolda!A:C,3,FALSE),IFERROR(VLOOKUP(I124,Precio_Fasecolda!B:C,2,FALSE),N124))</f>
        <v>132000000</v>
      </c>
      <c r="P124" s="34">
        <f t="shared" si="8"/>
        <v>0</v>
      </c>
      <c r="Q124" s="28" t="s">
        <v>338</v>
      </c>
      <c r="R124" s="28" t="s">
        <v>130</v>
      </c>
      <c r="S124" s="28" t="s">
        <v>112</v>
      </c>
      <c r="T124" s="28" t="s">
        <v>107</v>
      </c>
      <c r="U124" s="28" t="s">
        <v>107</v>
      </c>
      <c r="V124" s="42" t="s">
        <v>107</v>
      </c>
      <c r="W124" s="28" t="s">
        <v>107</v>
      </c>
      <c r="X124" s="28" t="s">
        <v>107</v>
      </c>
      <c r="Y124" s="28" t="str">
        <f t="shared" si="9"/>
        <v>N.A.</v>
      </c>
      <c r="Z124" s="292">
        <f t="shared" si="6"/>
        <v>122760000</v>
      </c>
      <c r="AA124" s="28" cm="1">
        <f t="array" aca="1" ref="AA124" ca="1">_xlfn.IFS(DK124&lt;$DK$4,1,AND(DK124&gt;=$DK$4,DK124&lt;=$AA$4),2,DK124&gt;$AA$4,3)</f>
        <v>2</v>
      </c>
      <c r="AB124" s="28">
        <v>0</v>
      </c>
      <c r="AC124" s="28" cm="1">
        <f t="array" aca="1" ref="AC124" ca="1">IF(AB124="PERCENTIL 30","",_xlfn.IFS(DK124&lt;$AC$4,1,DK124&gt;$AC$4,2))</f>
        <v>1</v>
      </c>
      <c r="AD124" s="28" t="str">
        <f>+IFERROR(VLOOKUP(_xlfn.TEXTJOIN("_", FALSE, C124:E124), BD_Perc!$A:$O, 15, FALSE),"Segmentación no encontrada o vehículo inactivo")</f>
        <v>PERCENTIL 30-70</v>
      </c>
      <c r="AE124" s="28" t="str" cm="1">
        <f t="array" ref="AE124">_xlfn.IFS(
    AD124 = "PERCENTIL 50",
    _xlfn.IFS(
        BD!DK124 &lt; VLOOKUP(_xlfn.TEXTJOIN("_", FALSE, C124:E124), BD_Perc!$A:$O, 11, FALSE), "Intervalo de precio 1",
        BD!DK124 &gt;= VLOOKUP(_xlfn.TEXTJOIN("_", FALSE, C124:E124), BD_Perc!$A:$O, 11, FALSE), "Intervalo de precio 2"
    ),
    AD124 = "PERCENTIL 30-70",
    _xlfn.IFS(
        BD!DK124 &lt; VLOOKUP(_xlfn.TEXTJOIN("_", FALSE, C124:E124), BD_Perc!$A:$O, 6, FALSE), "Intervalo de precio 1",
        BD!DK124 &lt; VLOOKUP(_xlfn.TEXTJOIN("_", FALSE, C124:E124), BD_Perc!$A:$O, 7, FALSE), "Intervalo de precio 2",
        BD!DK124 &gt;= VLOOKUP(_xlfn.TEXTJOIN("_", FALSE, C124:E124), BD_Perc!$A:$O, 7, FALSE), "Intervalo de precio 3"
    ),
    AD124="Segmentación no encontrada o vehículo inactivo","Segmentación no encontrada o vehículo inactivo"
)</f>
        <v>Intervalo de precio 2</v>
      </c>
      <c r="AF124" s="35" t="s">
        <v>2413</v>
      </c>
      <c r="AG124" s="35" t="b">
        <f t="shared" si="10"/>
        <v>1</v>
      </c>
      <c r="AH124" s="206">
        <v>7.0000000000000007E-2</v>
      </c>
      <c r="AI124" s="206">
        <v>7.0000000000000007E-2</v>
      </c>
      <c r="AJ124" s="206">
        <v>7.0000000000000007E-2</v>
      </c>
      <c r="AK124" s="206">
        <v>7.0000000000000007E-2</v>
      </c>
      <c r="AL124" s="206">
        <v>0.08</v>
      </c>
      <c r="AM124" s="206">
        <v>0.09</v>
      </c>
      <c r="AN124" s="28" t="s">
        <v>113</v>
      </c>
      <c r="AO124" s="28" t="s">
        <v>113</v>
      </c>
      <c r="AP124" s="28" t="s">
        <v>113</v>
      </c>
      <c r="AQ124" s="37">
        <v>1</v>
      </c>
      <c r="AR124" s="38" t="s">
        <v>107</v>
      </c>
      <c r="AS124" s="38">
        <v>535272</v>
      </c>
      <c r="AT124" s="38">
        <v>2</v>
      </c>
      <c r="AU124" s="38">
        <v>0</v>
      </c>
      <c r="AV124" s="38">
        <v>0</v>
      </c>
      <c r="AW124" s="38">
        <v>11547654</v>
      </c>
      <c r="AX124" s="38">
        <v>2</v>
      </c>
      <c r="AY124" s="38">
        <v>2</v>
      </c>
      <c r="AZ124" s="38">
        <v>128475</v>
      </c>
      <c r="BA124" s="38">
        <v>2</v>
      </c>
      <c r="BB124" s="38">
        <v>0</v>
      </c>
      <c r="BC124" s="38">
        <v>0</v>
      </c>
      <c r="BD124" s="38">
        <v>0</v>
      </c>
      <c r="BE124" s="38">
        <v>0</v>
      </c>
      <c r="BF124" s="38">
        <v>0</v>
      </c>
      <c r="BG124" s="38">
        <v>2</v>
      </c>
      <c r="BH124" s="38">
        <v>5780609</v>
      </c>
      <c r="BI124" s="38">
        <v>2891625</v>
      </c>
      <c r="BJ124" s="38">
        <v>4089166</v>
      </c>
      <c r="BK124" s="38">
        <v>2</v>
      </c>
      <c r="BL124" s="38">
        <v>0</v>
      </c>
      <c r="BM124" s="38">
        <v>173454</v>
      </c>
      <c r="BN124" s="38">
        <v>1970774</v>
      </c>
      <c r="BO124" s="38">
        <v>2</v>
      </c>
      <c r="BP124" s="38">
        <v>4896777</v>
      </c>
      <c r="BQ124" s="38">
        <v>130091</v>
      </c>
      <c r="BR124" s="38">
        <v>2146812</v>
      </c>
      <c r="BS124" s="38" t="s">
        <v>107</v>
      </c>
      <c r="BT124" s="38">
        <v>0</v>
      </c>
      <c r="BU124" s="38">
        <v>0</v>
      </c>
      <c r="BV124" s="38">
        <v>2044583</v>
      </c>
      <c r="BW124" s="38">
        <v>7892091</v>
      </c>
      <c r="BX124" s="38">
        <v>130091</v>
      </c>
      <c r="BY124" s="38" t="s">
        <v>107</v>
      </c>
      <c r="BZ124" s="38" t="s">
        <v>107</v>
      </c>
      <c r="CA124" s="38">
        <v>2</v>
      </c>
      <c r="CB124" s="38">
        <v>1011820</v>
      </c>
      <c r="CC124" s="330">
        <v>0</v>
      </c>
      <c r="CD124" s="38">
        <v>0</v>
      </c>
      <c r="CE124" s="38" t="s">
        <v>107</v>
      </c>
      <c r="CF124" s="38" t="s">
        <v>107</v>
      </c>
      <c r="CG124" s="38" t="s">
        <v>107</v>
      </c>
      <c r="CH124" s="41" t="s">
        <v>113</v>
      </c>
      <c r="CI124" s="41" t="s">
        <v>114</v>
      </c>
      <c r="CJ124" s="41" t="s">
        <v>113</v>
      </c>
      <c r="CK124" s="41" t="s">
        <v>113</v>
      </c>
      <c r="CL124" s="41" t="s">
        <v>113</v>
      </c>
      <c r="CM124" s="41" t="s">
        <v>114</v>
      </c>
      <c r="CN124" s="41" t="s">
        <v>114</v>
      </c>
      <c r="CO124" s="42" t="s">
        <v>107</v>
      </c>
      <c r="CP124" s="28" t="s">
        <v>107</v>
      </c>
      <c r="CQ124" s="28" t="s">
        <v>107</v>
      </c>
      <c r="CR124" s="28" t="s">
        <v>107</v>
      </c>
      <c r="CS124" s="28" t="s">
        <v>107</v>
      </c>
      <c r="CT124" s="28" t="s">
        <v>107</v>
      </c>
      <c r="CU124" s="28" t="s">
        <v>107</v>
      </c>
      <c r="CV124" s="28" t="s">
        <v>107</v>
      </c>
      <c r="CW124" s="28" t="s">
        <v>107</v>
      </c>
      <c r="CX124" s="28" t="s">
        <v>107</v>
      </c>
      <c r="CY124" s="28" t="s">
        <v>107</v>
      </c>
      <c r="CZ124" s="28" t="s">
        <v>107</v>
      </c>
      <c r="DA124" s="28" t="s">
        <v>107</v>
      </c>
      <c r="DB124" s="28" t="s">
        <v>107</v>
      </c>
      <c r="DC124" s="28" t="s">
        <v>107</v>
      </c>
      <c r="DD124" s="332">
        <v>9515937</v>
      </c>
      <c r="DE124" s="43">
        <v>1</v>
      </c>
      <c r="DF124" s="390">
        <v>1</v>
      </c>
      <c r="DG124" s="310"/>
      <c r="DH124" s="203"/>
      <c r="DI124" s="279" t="str" cm="1">
        <f t="array" ref="DI124">+IF(AND(C124&lt;&gt;"Vehículos Eléctricos",C124&lt;&gt;"Vehículos Híbridos",AD124="PERCENTIL 50"),
     IF(VLOOKUP(_xlfn.TEXTJOIN("_",FALSE,C124:E124),BD_Perc!$A:$P,_xlfn.IFS(BD!AE124="Intervalo de precio 1",12,BD!AE124="Intervalo de precio 2",13),FALSE)&lt;=1,
     VLOOKUP(_xlfn.TEXTJOIN("_",FALSE,C124:E124),BD_Perc!$A:$P,16,FALSE),"Ok P50"),
     "Ok P30/70 ó Híbrido/Eléctrico")</f>
        <v>Ok P30/70 ó Híbrido/Eléctrico</v>
      </c>
      <c r="DJ124" s="279" t="str">
        <f t="shared" si="7"/>
        <v>Vehículos Convencionales_Camperos/Camionetas_4x2</v>
      </c>
      <c r="DK124" s="331">
        <f t="shared" si="11"/>
        <v>122760000</v>
      </c>
      <c r="DL124" s="326"/>
    </row>
    <row r="125" spans="1:116" ht="38.25">
      <c r="A125" s="28">
        <v>120</v>
      </c>
      <c r="B125" s="29" t="s">
        <v>104</v>
      </c>
      <c r="C125" s="29" t="s">
        <v>0</v>
      </c>
      <c r="D125" s="29" t="s">
        <v>337</v>
      </c>
      <c r="E125" s="42" t="s">
        <v>338</v>
      </c>
      <c r="F125" s="42" t="s">
        <v>107</v>
      </c>
      <c r="G125" s="30" t="s">
        <v>351</v>
      </c>
      <c r="H125" s="42" t="s">
        <v>109</v>
      </c>
      <c r="I125" s="28">
        <v>1606245</v>
      </c>
      <c r="J125" s="28" t="s">
        <v>352</v>
      </c>
      <c r="K125" s="31" t="s">
        <v>428</v>
      </c>
      <c r="L125" s="32">
        <v>145</v>
      </c>
      <c r="M125" s="33">
        <v>5</v>
      </c>
      <c r="N125" s="34">
        <v>143100000</v>
      </c>
      <c r="O125" s="34">
        <f>+IFERROR(VLOOKUP(I125,Precio_Fasecolda!A:C,3,FALSE),IFERROR(VLOOKUP(I125,Precio_Fasecolda!B:C,2,FALSE),N125))</f>
        <v>143100000</v>
      </c>
      <c r="P125" s="34">
        <f t="shared" si="8"/>
        <v>0</v>
      </c>
      <c r="Q125" s="28" t="s">
        <v>338</v>
      </c>
      <c r="R125" s="28" t="s">
        <v>130</v>
      </c>
      <c r="S125" s="28" t="s">
        <v>112</v>
      </c>
      <c r="T125" s="28" t="s">
        <v>107</v>
      </c>
      <c r="U125" s="28" t="s">
        <v>107</v>
      </c>
      <c r="V125" s="42" t="s">
        <v>107</v>
      </c>
      <c r="W125" s="28" t="s">
        <v>107</v>
      </c>
      <c r="X125" s="28" t="s">
        <v>107</v>
      </c>
      <c r="Y125" s="28" t="str">
        <f t="shared" si="9"/>
        <v>N.A.</v>
      </c>
      <c r="Z125" s="292">
        <f t="shared" si="6"/>
        <v>133083000</v>
      </c>
      <c r="AA125" s="28" cm="1">
        <f t="array" aca="1" ref="AA125" ca="1">_xlfn.IFS(DK125&lt;$DK$4,1,AND(DK125&gt;=$DK$4,DK125&lt;=$AA$4),2,DK125&gt;$AA$4,3)</f>
        <v>2</v>
      </c>
      <c r="AB125" s="28">
        <v>0</v>
      </c>
      <c r="AC125" s="28" cm="1">
        <f t="array" aca="1" ref="AC125" ca="1">IF(AB125="PERCENTIL 30","",_xlfn.IFS(DK125&lt;$AC$4,1,DK125&gt;$AC$4,2))</f>
        <v>1</v>
      </c>
      <c r="AD125" s="28" t="str">
        <f>+IFERROR(VLOOKUP(_xlfn.TEXTJOIN("_", FALSE, C125:E125), BD_Perc!$A:$O, 15, FALSE),"Segmentación no encontrada o vehículo inactivo")</f>
        <v>PERCENTIL 30-70</v>
      </c>
      <c r="AE125" s="28" t="str" cm="1">
        <f t="array" ref="AE125">_xlfn.IFS(
    AD125 = "PERCENTIL 50",
    _xlfn.IFS(
        BD!DK125 &lt; VLOOKUP(_xlfn.TEXTJOIN("_", FALSE, C125:E125), BD_Perc!$A:$O, 11, FALSE), "Intervalo de precio 1",
        BD!DK125 &gt;= VLOOKUP(_xlfn.TEXTJOIN("_", FALSE, C125:E125), BD_Perc!$A:$O, 11, FALSE), "Intervalo de precio 2"
    ),
    AD125 = "PERCENTIL 30-70",
    _xlfn.IFS(
        BD!DK125 &lt; VLOOKUP(_xlfn.TEXTJOIN("_", FALSE, C125:E125), BD_Perc!$A:$O, 6, FALSE), "Intervalo de precio 1",
        BD!DK125 &lt; VLOOKUP(_xlfn.TEXTJOIN("_", FALSE, C125:E125), BD_Perc!$A:$O, 7, FALSE), "Intervalo de precio 2",
        BD!DK125 &gt;= VLOOKUP(_xlfn.TEXTJOIN("_", FALSE, C125:E125), BD_Perc!$A:$O, 7, FALSE), "Intervalo de precio 3"
    ),
    AD125="Segmentación no encontrada o vehículo inactivo","Segmentación no encontrada o vehículo inactivo"
)</f>
        <v>Intervalo de precio 3</v>
      </c>
      <c r="AF125" s="35" t="s">
        <v>2414</v>
      </c>
      <c r="AG125" s="35" t="b">
        <f t="shared" si="10"/>
        <v>1</v>
      </c>
      <c r="AH125" s="206">
        <v>7.0000000000000007E-2</v>
      </c>
      <c r="AI125" s="206">
        <v>7.0000000000000007E-2</v>
      </c>
      <c r="AJ125" s="206">
        <v>7.0000000000000007E-2</v>
      </c>
      <c r="AK125" s="206">
        <v>7.0000000000000007E-2</v>
      </c>
      <c r="AL125" s="206">
        <v>0.08</v>
      </c>
      <c r="AM125" s="206">
        <v>0.09</v>
      </c>
      <c r="AN125" s="28" t="s">
        <v>113</v>
      </c>
      <c r="AO125" s="28" t="s">
        <v>113</v>
      </c>
      <c r="AP125" s="28" t="s">
        <v>113</v>
      </c>
      <c r="AQ125" s="37">
        <v>1</v>
      </c>
      <c r="AR125" s="38" t="s">
        <v>107</v>
      </c>
      <c r="AS125" s="38">
        <v>535272</v>
      </c>
      <c r="AT125" s="38">
        <v>2</v>
      </c>
      <c r="AU125" s="38">
        <v>0</v>
      </c>
      <c r="AV125" s="38">
        <v>0</v>
      </c>
      <c r="AW125" s="38">
        <v>11547654</v>
      </c>
      <c r="AX125" s="38">
        <v>2</v>
      </c>
      <c r="AY125" s="38">
        <v>2</v>
      </c>
      <c r="AZ125" s="38">
        <v>128475</v>
      </c>
      <c r="BA125" s="38">
        <v>2</v>
      </c>
      <c r="BB125" s="38">
        <v>0</v>
      </c>
      <c r="BC125" s="38">
        <v>0</v>
      </c>
      <c r="BD125" s="38">
        <v>0</v>
      </c>
      <c r="BE125" s="38">
        <v>0</v>
      </c>
      <c r="BF125" s="38">
        <v>0</v>
      </c>
      <c r="BG125" s="38">
        <v>2</v>
      </c>
      <c r="BH125" s="38">
        <v>5780609</v>
      </c>
      <c r="BI125" s="38">
        <v>2891625</v>
      </c>
      <c r="BJ125" s="38">
        <v>4089166</v>
      </c>
      <c r="BK125" s="38">
        <v>2</v>
      </c>
      <c r="BL125" s="38">
        <v>0</v>
      </c>
      <c r="BM125" s="38">
        <v>173454</v>
      </c>
      <c r="BN125" s="38">
        <v>1970774</v>
      </c>
      <c r="BO125" s="38">
        <v>2</v>
      </c>
      <c r="BP125" s="38">
        <v>4896777</v>
      </c>
      <c r="BQ125" s="38">
        <v>130091</v>
      </c>
      <c r="BR125" s="38">
        <v>2146812</v>
      </c>
      <c r="BS125" s="38" t="s">
        <v>107</v>
      </c>
      <c r="BT125" s="38">
        <v>0</v>
      </c>
      <c r="BU125" s="38">
        <v>0</v>
      </c>
      <c r="BV125" s="38">
        <v>2044583</v>
      </c>
      <c r="BW125" s="38">
        <v>7892091</v>
      </c>
      <c r="BX125" s="38">
        <v>130091</v>
      </c>
      <c r="BY125" s="38" t="s">
        <v>107</v>
      </c>
      <c r="BZ125" s="38" t="s">
        <v>107</v>
      </c>
      <c r="CA125" s="38">
        <v>2</v>
      </c>
      <c r="CB125" s="38">
        <v>1011820</v>
      </c>
      <c r="CC125" s="330">
        <v>0</v>
      </c>
      <c r="CD125" s="38">
        <v>0</v>
      </c>
      <c r="CE125" s="38" t="s">
        <v>107</v>
      </c>
      <c r="CF125" s="38" t="s">
        <v>107</v>
      </c>
      <c r="CG125" s="38" t="s">
        <v>107</v>
      </c>
      <c r="CH125" s="41" t="s">
        <v>113</v>
      </c>
      <c r="CI125" s="41" t="s">
        <v>114</v>
      </c>
      <c r="CJ125" s="41" t="s">
        <v>113</v>
      </c>
      <c r="CK125" s="41" t="s">
        <v>113</v>
      </c>
      <c r="CL125" s="41" t="s">
        <v>113</v>
      </c>
      <c r="CM125" s="41" t="s">
        <v>114</v>
      </c>
      <c r="CN125" s="41" t="s">
        <v>114</v>
      </c>
      <c r="CO125" s="42" t="s">
        <v>107</v>
      </c>
      <c r="CP125" s="28" t="s">
        <v>107</v>
      </c>
      <c r="CQ125" s="28" t="s">
        <v>107</v>
      </c>
      <c r="CR125" s="28" t="s">
        <v>107</v>
      </c>
      <c r="CS125" s="28" t="s">
        <v>107</v>
      </c>
      <c r="CT125" s="28" t="s">
        <v>107</v>
      </c>
      <c r="CU125" s="28" t="s">
        <v>107</v>
      </c>
      <c r="CV125" s="28" t="s">
        <v>107</v>
      </c>
      <c r="CW125" s="28" t="s">
        <v>107</v>
      </c>
      <c r="CX125" s="28" t="s">
        <v>107</v>
      </c>
      <c r="CY125" s="28" t="s">
        <v>107</v>
      </c>
      <c r="CZ125" s="28" t="s">
        <v>107</v>
      </c>
      <c r="DA125" s="28" t="s">
        <v>107</v>
      </c>
      <c r="DB125" s="28" t="s">
        <v>107</v>
      </c>
      <c r="DC125" s="28" t="s">
        <v>107</v>
      </c>
      <c r="DD125" s="332">
        <v>9515937</v>
      </c>
      <c r="DE125" s="43">
        <v>1</v>
      </c>
      <c r="DF125" s="390">
        <v>1</v>
      </c>
      <c r="DG125" s="310">
        <v>45698</v>
      </c>
      <c r="DH125" s="8" t="s">
        <v>2497</v>
      </c>
      <c r="DI125" s="279" t="str" cm="1">
        <f t="array" ref="DI125">+IF(AND(C125&lt;&gt;"Vehículos Eléctricos",C125&lt;&gt;"Vehículos Híbridos",AD125="PERCENTIL 50"),
     IF(VLOOKUP(_xlfn.TEXTJOIN("_",FALSE,C125:E125),BD_Perc!$A:$P,_xlfn.IFS(BD!AE125="Intervalo de precio 1",12,BD!AE125="Intervalo de precio 2",13),FALSE)&lt;=1,
     VLOOKUP(_xlfn.TEXTJOIN("_",FALSE,C125:E125),BD_Perc!$A:$P,16,FALSE),"Ok P50"),
     "Ok P30/70 ó Híbrido/Eléctrico")</f>
        <v>Ok P30/70 ó Híbrido/Eléctrico</v>
      </c>
      <c r="DJ125" s="279" t="str">
        <f t="shared" si="7"/>
        <v>Vehículos Convencionales_Camperos/Camionetas_4x2</v>
      </c>
      <c r="DK125" s="331">
        <f t="shared" si="11"/>
        <v>133083000</v>
      </c>
      <c r="DL125" s="326"/>
    </row>
    <row r="126" spans="1:116" ht="25.5">
      <c r="A126" s="28">
        <v>121</v>
      </c>
      <c r="B126" s="29" t="s">
        <v>104</v>
      </c>
      <c r="C126" s="29" t="s">
        <v>0</v>
      </c>
      <c r="D126" s="29" t="s">
        <v>337</v>
      </c>
      <c r="E126" s="42" t="s">
        <v>346</v>
      </c>
      <c r="F126" s="42" t="s">
        <v>107</v>
      </c>
      <c r="G126" s="30" t="s">
        <v>353</v>
      </c>
      <c r="H126" s="42" t="s">
        <v>109</v>
      </c>
      <c r="I126" s="28">
        <v>1606242</v>
      </c>
      <c r="J126" s="28" t="s">
        <v>354</v>
      </c>
      <c r="K126" s="31" t="s">
        <v>355</v>
      </c>
      <c r="L126" s="32">
        <v>310</v>
      </c>
      <c r="M126" s="33">
        <v>5</v>
      </c>
      <c r="N126" s="34">
        <v>210100000</v>
      </c>
      <c r="O126" s="34">
        <f>+IFERROR(VLOOKUP(I126,Precio_Fasecolda!A:C,3,FALSE),IFERROR(VLOOKUP(I126,Precio_Fasecolda!B:C,2,FALSE),N126))</f>
        <v>210100000</v>
      </c>
      <c r="P126" s="34">
        <f t="shared" si="8"/>
        <v>0</v>
      </c>
      <c r="Q126" s="28" t="s">
        <v>346</v>
      </c>
      <c r="R126" s="28" t="s">
        <v>130</v>
      </c>
      <c r="S126" s="28" t="s">
        <v>112</v>
      </c>
      <c r="T126" s="28" t="s">
        <v>107</v>
      </c>
      <c r="U126" s="28" t="s">
        <v>107</v>
      </c>
      <c r="V126" s="42" t="s">
        <v>107</v>
      </c>
      <c r="W126" s="28" t="s">
        <v>107</v>
      </c>
      <c r="X126" s="28" t="s">
        <v>107</v>
      </c>
      <c r="Y126" s="28" t="str">
        <f t="shared" si="9"/>
        <v>N.A.</v>
      </c>
      <c r="Z126" s="292">
        <f t="shared" si="6"/>
        <v>199595000</v>
      </c>
      <c r="AA126" s="28" cm="1">
        <f t="array" aca="1" ref="AA126" ca="1">_xlfn.IFS(DK126&lt;$DK$4,1,AND(DK126&gt;=$DK$4,DK126&lt;=$AA$4),2,DK126&gt;$AA$4,3)</f>
        <v>2</v>
      </c>
      <c r="AB126" s="28">
        <v>0</v>
      </c>
      <c r="AC126" s="28" cm="1">
        <f t="array" aca="1" ref="AC126" ca="1">IF(AB126="PERCENTIL 30","",_xlfn.IFS(DK126&lt;$AC$4,1,DK126&gt;$AC$4,2))</f>
        <v>2</v>
      </c>
      <c r="AD126" s="28" t="str">
        <f>+IFERROR(VLOOKUP(_xlfn.TEXTJOIN("_", FALSE, C126:E126), BD_Perc!$A:$O, 15, FALSE),"Segmentación no encontrada o vehículo inactivo")</f>
        <v>PERCENTIL 30-70</v>
      </c>
      <c r="AE126" s="28" t="str" cm="1">
        <f t="array" ref="AE126">_xlfn.IFS(
    AD126 = "PERCENTIL 50",
    _xlfn.IFS(
        BD!DK126 &lt; VLOOKUP(_xlfn.TEXTJOIN("_", FALSE, C126:E126), BD_Perc!$A:$O, 11, FALSE), "Intervalo de precio 1",
        BD!DK126 &gt;= VLOOKUP(_xlfn.TEXTJOIN("_", FALSE, C126:E126), BD_Perc!$A:$O, 11, FALSE), "Intervalo de precio 2"
    ),
    AD126 = "PERCENTIL 30-70",
    _xlfn.IFS(
        BD!DK126 &lt; VLOOKUP(_xlfn.TEXTJOIN("_", FALSE, C126:E126), BD_Perc!$A:$O, 6, FALSE), "Intervalo de precio 1",
        BD!DK126 &lt; VLOOKUP(_xlfn.TEXTJOIN("_", FALSE, C126:E126), BD_Perc!$A:$O, 7, FALSE), "Intervalo de precio 2",
        BD!DK126 &gt;= VLOOKUP(_xlfn.TEXTJOIN("_", FALSE, C126:E126), BD_Perc!$A:$O, 7, FALSE), "Intervalo de precio 3"
    ),
    AD126="Segmentación no encontrada o vehículo inactivo","Segmentación no encontrada o vehículo inactivo"
)</f>
        <v>Intervalo de precio 2</v>
      </c>
      <c r="AF126" s="35" t="s">
        <v>2413</v>
      </c>
      <c r="AG126" s="35" t="b">
        <f t="shared" si="10"/>
        <v>1</v>
      </c>
      <c r="AH126" s="206">
        <v>0.05</v>
      </c>
      <c r="AI126" s="206">
        <v>0.05</v>
      </c>
      <c r="AJ126" s="206">
        <v>0.05</v>
      </c>
      <c r="AK126" s="206">
        <v>0.05</v>
      </c>
      <c r="AL126" s="206">
        <v>0.06</v>
      </c>
      <c r="AM126" s="206">
        <v>7.0000000000000007E-2</v>
      </c>
      <c r="AN126" s="28" t="s">
        <v>113</v>
      </c>
      <c r="AO126" s="28" t="s">
        <v>113</v>
      </c>
      <c r="AP126" s="28" t="s">
        <v>113</v>
      </c>
      <c r="AQ126" s="37">
        <v>1</v>
      </c>
      <c r="AR126" s="38" t="s">
        <v>107</v>
      </c>
      <c r="AS126" s="38">
        <v>535272</v>
      </c>
      <c r="AT126" s="38">
        <v>2</v>
      </c>
      <c r="AU126" s="38">
        <v>0</v>
      </c>
      <c r="AV126" s="38">
        <v>0</v>
      </c>
      <c r="AW126" s="38">
        <v>11547654</v>
      </c>
      <c r="AX126" s="38">
        <v>2</v>
      </c>
      <c r="AY126" s="38">
        <v>2</v>
      </c>
      <c r="AZ126" s="38">
        <v>128475</v>
      </c>
      <c r="BA126" s="38">
        <v>2</v>
      </c>
      <c r="BB126" s="38">
        <v>0</v>
      </c>
      <c r="BC126" s="38">
        <v>0</v>
      </c>
      <c r="BD126" s="38">
        <v>0</v>
      </c>
      <c r="BE126" s="38">
        <v>0</v>
      </c>
      <c r="BF126" s="38">
        <v>0</v>
      </c>
      <c r="BG126" s="38">
        <v>2</v>
      </c>
      <c r="BH126" s="38">
        <v>5780609</v>
      </c>
      <c r="BI126" s="38">
        <v>2891625</v>
      </c>
      <c r="BJ126" s="38">
        <v>4089166</v>
      </c>
      <c r="BK126" s="38">
        <v>2</v>
      </c>
      <c r="BL126" s="38">
        <v>0</v>
      </c>
      <c r="BM126" s="38">
        <v>173454</v>
      </c>
      <c r="BN126" s="38">
        <v>1970774</v>
      </c>
      <c r="BO126" s="38">
        <v>2</v>
      </c>
      <c r="BP126" s="38">
        <v>4896777</v>
      </c>
      <c r="BQ126" s="38">
        <v>130091</v>
      </c>
      <c r="BR126" s="38">
        <v>2146812</v>
      </c>
      <c r="BS126" s="38" t="s">
        <v>107</v>
      </c>
      <c r="BT126" s="38">
        <v>0</v>
      </c>
      <c r="BU126" s="38">
        <v>0</v>
      </c>
      <c r="BV126" s="38">
        <v>2044583</v>
      </c>
      <c r="BW126" s="38">
        <v>7892091</v>
      </c>
      <c r="BX126" s="38">
        <v>130091</v>
      </c>
      <c r="BY126" s="38" t="s">
        <v>107</v>
      </c>
      <c r="BZ126" s="38" t="s">
        <v>107</v>
      </c>
      <c r="CA126" s="38">
        <v>2</v>
      </c>
      <c r="CB126" s="38">
        <v>1011820</v>
      </c>
      <c r="CC126" s="330">
        <v>0</v>
      </c>
      <c r="CD126" s="38">
        <v>0</v>
      </c>
      <c r="CE126" s="38" t="s">
        <v>107</v>
      </c>
      <c r="CF126" s="38" t="s">
        <v>107</v>
      </c>
      <c r="CG126" s="38" t="s">
        <v>107</v>
      </c>
      <c r="CH126" s="41" t="s">
        <v>113</v>
      </c>
      <c r="CI126" s="41" t="s">
        <v>113</v>
      </c>
      <c r="CJ126" s="41" t="s">
        <v>113</v>
      </c>
      <c r="CK126" s="41" t="s">
        <v>113</v>
      </c>
      <c r="CL126" s="41" t="s">
        <v>113</v>
      </c>
      <c r="CM126" s="41" t="s">
        <v>114</v>
      </c>
      <c r="CN126" s="41" t="s">
        <v>114</v>
      </c>
      <c r="CO126" s="42" t="s">
        <v>107</v>
      </c>
      <c r="CP126" s="28" t="s">
        <v>107</v>
      </c>
      <c r="CQ126" s="28" t="s">
        <v>107</v>
      </c>
      <c r="CR126" s="28" t="s">
        <v>107</v>
      </c>
      <c r="CS126" s="28" t="s">
        <v>107</v>
      </c>
      <c r="CT126" s="28" t="s">
        <v>107</v>
      </c>
      <c r="CU126" s="28" t="s">
        <v>107</v>
      </c>
      <c r="CV126" s="28" t="s">
        <v>107</v>
      </c>
      <c r="CW126" s="28" t="s">
        <v>107</v>
      </c>
      <c r="CX126" s="28" t="s">
        <v>107</v>
      </c>
      <c r="CY126" s="28" t="s">
        <v>107</v>
      </c>
      <c r="CZ126" s="28" t="s">
        <v>107</v>
      </c>
      <c r="DA126" s="28" t="s">
        <v>107</v>
      </c>
      <c r="DB126" s="28" t="s">
        <v>107</v>
      </c>
      <c r="DC126" s="28" t="s">
        <v>107</v>
      </c>
      <c r="DD126" s="332">
        <v>11165823</v>
      </c>
      <c r="DE126" s="43">
        <v>1</v>
      </c>
      <c r="DF126" s="390">
        <v>1</v>
      </c>
      <c r="DG126" s="310"/>
      <c r="DH126" s="203"/>
      <c r="DI126" s="279" t="str" cm="1">
        <f t="array" ref="DI126">+IF(AND(C126&lt;&gt;"Vehículos Eléctricos",C126&lt;&gt;"Vehículos Híbridos",AD126="PERCENTIL 50"),
     IF(VLOOKUP(_xlfn.TEXTJOIN("_",FALSE,C126:E126),BD_Perc!$A:$P,_xlfn.IFS(BD!AE126="Intervalo de precio 1",12,BD!AE126="Intervalo de precio 2",13),FALSE)&lt;=1,
     VLOOKUP(_xlfn.TEXTJOIN("_",FALSE,C126:E126),BD_Perc!$A:$P,16,FALSE),"Ok P50"),
     "Ok P30/70 ó Híbrido/Eléctrico")</f>
        <v>Ok P30/70 ó Híbrido/Eléctrico</v>
      </c>
      <c r="DJ126" s="279" t="str">
        <f t="shared" si="7"/>
        <v>Vehículos Convencionales_Camperos/Camionetas_4x4</v>
      </c>
      <c r="DK126" s="331">
        <f t="shared" si="11"/>
        <v>199595000</v>
      </c>
      <c r="DL126" s="326"/>
    </row>
    <row r="127" spans="1:116" ht="25.5">
      <c r="A127" s="28">
        <v>122</v>
      </c>
      <c r="B127" s="29" t="s">
        <v>104</v>
      </c>
      <c r="C127" s="29" t="s">
        <v>0</v>
      </c>
      <c r="D127" s="29" t="s">
        <v>337</v>
      </c>
      <c r="E127" s="42" t="s">
        <v>346</v>
      </c>
      <c r="F127" s="42" t="s">
        <v>107</v>
      </c>
      <c r="G127" s="30" t="s">
        <v>356</v>
      </c>
      <c r="H127" s="42" t="s">
        <v>109</v>
      </c>
      <c r="I127" s="28">
        <v>1606250</v>
      </c>
      <c r="J127" s="28" t="s">
        <v>357</v>
      </c>
      <c r="K127" s="31" t="s">
        <v>355</v>
      </c>
      <c r="L127" s="32">
        <v>310</v>
      </c>
      <c r="M127" s="33">
        <v>5</v>
      </c>
      <c r="N127" s="34">
        <v>260000000</v>
      </c>
      <c r="O127" s="34">
        <f>+IFERROR(VLOOKUP(I127,Precio_Fasecolda!A:C,3,FALSE),IFERROR(VLOOKUP(I127,Precio_Fasecolda!B:C,2,FALSE),N127))</f>
        <v>260000000</v>
      </c>
      <c r="P127" s="34">
        <f t="shared" si="8"/>
        <v>0</v>
      </c>
      <c r="Q127" s="28" t="s">
        <v>346</v>
      </c>
      <c r="R127" s="28" t="s">
        <v>130</v>
      </c>
      <c r="S127" s="28" t="s">
        <v>112</v>
      </c>
      <c r="T127" s="28" t="s">
        <v>107</v>
      </c>
      <c r="U127" s="28" t="s">
        <v>107</v>
      </c>
      <c r="V127" s="42" t="s">
        <v>107</v>
      </c>
      <c r="W127" s="28" t="s">
        <v>107</v>
      </c>
      <c r="X127" s="28" t="s">
        <v>107</v>
      </c>
      <c r="Y127" s="28" t="str">
        <f t="shared" si="9"/>
        <v>N.A.</v>
      </c>
      <c r="Z127" s="292">
        <f t="shared" si="6"/>
        <v>241800000</v>
      </c>
      <c r="AA127" s="28" cm="1">
        <f t="array" aca="1" ref="AA127" ca="1">_xlfn.IFS(DK127&lt;$DK$4,1,AND(DK127&gt;=$DK$4,DK127&lt;=$AA$4),2,DK127&gt;$AA$4,3)</f>
        <v>3</v>
      </c>
      <c r="AB127" s="28">
        <v>0</v>
      </c>
      <c r="AC127" s="28" cm="1">
        <f t="array" aca="1" ref="AC127" ca="1">IF(AB127="PERCENTIL 30","",_xlfn.IFS(DK127&lt;$AC$4,1,DK127&gt;$AC$4,2))</f>
        <v>2</v>
      </c>
      <c r="AD127" s="28" t="str">
        <f>+IFERROR(VLOOKUP(_xlfn.TEXTJOIN("_", FALSE, C127:E127), BD_Perc!$A:$O, 15, FALSE),"Segmentación no encontrada o vehículo inactivo")</f>
        <v>PERCENTIL 30-70</v>
      </c>
      <c r="AE127" s="28" t="str" cm="1">
        <f t="array" ref="AE127">_xlfn.IFS(
    AD127 = "PERCENTIL 50",
    _xlfn.IFS(
        BD!DK127 &lt; VLOOKUP(_xlfn.TEXTJOIN("_", FALSE, C127:E127), BD_Perc!$A:$O, 11, FALSE), "Intervalo de precio 1",
        BD!DK127 &gt;= VLOOKUP(_xlfn.TEXTJOIN("_", FALSE, C127:E127), BD_Perc!$A:$O, 11, FALSE), "Intervalo de precio 2"
    ),
    AD127 = "PERCENTIL 30-70",
    _xlfn.IFS(
        BD!DK127 &lt; VLOOKUP(_xlfn.TEXTJOIN("_", FALSE, C127:E127), BD_Perc!$A:$O, 6, FALSE), "Intervalo de precio 1",
        BD!DK127 &lt; VLOOKUP(_xlfn.TEXTJOIN("_", FALSE, C127:E127), BD_Perc!$A:$O, 7, FALSE), "Intervalo de precio 2",
        BD!DK127 &gt;= VLOOKUP(_xlfn.TEXTJOIN("_", FALSE, C127:E127), BD_Perc!$A:$O, 7, FALSE), "Intervalo de precio 3"
    ),
    AD127="Segmentación no encontrada o vehículo inactivo","Segmentación no encontrada o vehículo inactivo"
)</f>
        <v>Intervalo de precio 2</v>
      </c>
      <c r="AF127" s="35" t="s">
        <v>2413</v>
      </c>
      <c r="AG127" s="35" t="b">
        <f t="shared" si="10"/>
        <v>1</v>
      </c>
      <c r="AH127" s="206">
        <v>7.0000000000000007E-2</v>
      </c>
      <c r="AI127" s="206">
        <v>7.0000000000000007E-2</v>
      </c>
      <c r="AJ127" s="206">
        <v>7.0000000000000007E-2</v>
      </c>
      <c r="AK127" s="206">
        <v>7.0000000000000007E-2</v>
      </c>
      <c r="AL127" s="206">
        <v>0.08</v>
      </c>
      <c r="AM127" s="206">
        <v>0.09</v>
      </c>
      <c r="AN127" s="28" t="s">
        <v>113</v>
      </c>
      <c r="AO127" s="28" t="s">
        <v>113</v>
      </c>
      <c r="AP127" s="28" t="s">
        <v>113</v>
      </c>
      <c r="AQ127" s="37">
        <v>1</v>
      </c>
      <c r="AR127" s="38" t="s">
        <v>107</v>
      </c>
      <c r="AS127" s="38">
        <v>535272</v>
      </c>
      <c r="AT127" s="38">
        <v>2</v>
      </c>
      <c r="AU127" s="38">
        <v>0</v>
      </c>
      <c r="AV127" s="38">
        <v>0</v>
      </c>
      <c r="AW127" s="38">
        <v>11547654</v>
      </c>
      <c r="AX127" s="38">
        <v>2</v>
      </c>
      <c r="AY127" s="38">
        <v>2</v>
      </c>
      <c r="AZ127" s="38">
        <v>128475</v>
      </c>
      <c r="BA127" s="38">
        <v>2</v>
      </c>
      <c r="BB127" s="38">
        <v>0</v>
      </c>
      <c r="BC127" s="38">
        <v>0</v>
      </c>
      <c r="BD127" s="38">
        <v>0</v>
      </c>
      <c r="BE127" s="38">
        <v>0</v>
      </c>
      <c r="BF127" s="38">
        <v>0</v>
      </c>
      <c r="BG127" s="38">
        <v>2</v>
      </c>
      <c r="BH127" s="38">
        <v>5780609</v>
      </c>
      <c r="BI127" s="38">
        <v>2891625</v>
      </c>
      <c r="BJ127" s="38">
        <v>4089166</v>
      </c>
      <c r="BK127" s="38">
        <v>2</v>
      </c>
      <c r="BL127" s="38">
        <v>0</v>
      </c>
      <c r="BM127" s="38">
        <v>173454</v>
      </c>
      <c r="BN127" s="38">
        <v>1970774</v>
      </c>
      <c r="BO127" s="38">
        <v>2</v>
      </c>
      <c r="BP127" s="38">
        <v>4896777</v>
      </c>
      <c r="BQ127" s="38">
        <v>130091</v>
      </c>
      <c r="BR127" s="38">
        <v>2318558</v>
      </c>
      <c r="BS127" s="38" t="s">
        <v>107</v>
      </c>
      <c r="BT127" s="38">
        <v>0</v>
      </c>
      <c r="BU127" s="38">
        <v>0</v>
      </c>
      <c r="BV127" s="38">
        <v>2044583</v>
      </c>
      <c r="BW127" s="38">
        <v>7892091</v>
      </c>
      <c r="BX127" s="38">
        <v>130091</v>
      </c>
      <c r="BY127" s="38" t="s">
        <v>107</v>
      </c>
      <c r="BZ127" s="38" t="s">
        <v>107</v>
      </c>
      <c r="CA127" s="38">
        <v>2</v>
      </c>
      <c r="CB127" s="38">
        <v>1011820</v>
      </c>
      <c r="CC127" s="330">
        <v>0</v>
      </c>
      <c r="CD127" s="38">
        <v>0</v>
      </c>
      <c r="CE127" s="38" t="s">
        <v>107</v>
      </c>
      <c r="CF127" s="38" t="s">
        <v>107</v>
      </c>
      <c r="CG127" s="38" t="s">
        <v>107</v>
      </c>
      <c r="CH127" s="41" t="s">
        <v>113</v>
      </c>
      <c r="CI127" s="41" t="s">
        <v>113</v>
      </c>
      <c r="CJ127" s="41" t="s">
        <v>113</v>
      </c>
      <c r="CK127" s="41" t="s">
        <v>113</v>
      </c>
      <c r="CL127" s="41" t="s">
        <v>113</v>
      </c>
      <c r="CM127" s="41" t="s">
        <v>113</v>
      </c>
      <c r="CN127" s="41" t="s">
        <v>114</v>
      </c>
      <c r="CO127" s="42" t="s">
        <v>107</v>
      </c>
      <c r="CP127" s="28" t="s">
        <v>107</v>
      </c>
      <c r="CQ127" s="28" t="s">
        <v>107</v>
      </c>
      <c r="CR127" s="28" t="s">
        <v>107</v>
      </c>
      <c r="CS127" s="28" t="s">
        <v>107</v>
      </c>
      <c r="CT127" s="28" t="s">
        <v>107</v>
      </c>
      <c r="CU127" s="28" t="s">
        <v>107</v>
      </c>
      <c r="CV127" s="28" t="s">
        <v>107</v>
      </c>
      <c r="CW127" s="28" t="s">
        <v>107</v>
      </c>
      <c r="CX127" s="28" t="s">
        <v>107</v>
      </c>
      <c r="CY127" s="28" t="s">
        <v>107</v>
      </c>
      <c r="CZ127" s="28" t="s">
        <v>107</v>
      </c>
      <c r="DA127" s="28" t="s">
        <v>107</v>
      </c>
      <c r="DB127" s="28" t="s">
        <v>107</v>
      </c>
      <c r="DC127" s="28" t="s">
        <v>107</v>
      </c>
      <c r="DD127" s="332">
        <v>12455741</v>
      </c>
      <c r="DE127" s="43">
        <v>1</v>
      </c>
      <c r="DF127" s="390">
        <v>1</v>
      </c>
      <c r="DG127" s="310"/>
      <c r="DH127" s="203"/>
      <c r="DI127" s="279" t="str" cm="1">
        <f t="array" ref="DI127">+IF(AND(C127&lt;&gt;"Vehículos Eléctricos",C127&lt;&gt;"Vehículos Híbridos",AD127="PERCENTIL 50"),
     IF(VLOOKUP(_xlfn.TEXTJOIN("_",FALSE,C127:E127),BD_Perc!$A:$P,_xlfn.IFS(BD!AE127="Intervalo de precio 1",12,BD!AE127="Intervalo de precio 2",13),FALSE)&lt;=1,
     VLOOKUP(_xlfn.TEXTJOIN("_",FALSE,C127:E127),BD_Perc!$A:$P,16,FALSE),"Ok P50"),
     "Ok P30/70 ó Híbrido/Eléctrico")</f>
        <v>Ok P30/70 ó Híbrido/Eléctrico</v>
      </c>
      <c r="DJ127" s="279" t="str">
        <f t="shared" si="7"/>
        <v>Vehículos Convencionales_Camperos/Camionetas_4x4</v>
      </c>
      <c r="DK127" s="331">
        <f t="shared" si="11"/>
        <v>241800000</v>
      </c>
      <c r="DL127" s="326"/>
    </row>
    <row r="128" spans="1:116" ht="51" customHeight="1">
      <c r="A128" s="28">
        <v>123</v>
      </c>
      <c r="B128" s="29" t="s">
        <v>104</v>
      </c>
      <c r="C128" s="29" t="s">
        <v>0</v>
      </c>
      <c r="D128" s="29" t="s">
        <v>337</v>
      </c>
      <c r="E128" s="42" t="s">
        <v>346</v>
      </c>
      <c r="F128" s="42" t="s">
        <v>107</v>
      </c>
      <c r="G128" s="30" t="s">
        <v>358</v>
      </c>
      <c r="H128" s="42" t="s">
        <v>109</v>
      </c>
      <c r="I128" s="28">
        <v>1608058</v>
      </c>
      <c r="J128" s="28" t="s">
        <v>359</v>
      </c>
      <c r="K128" s="31" t="s">
        <v>142</v>
      </c>
      <c r="L128" s="32">
        <v>197</v>
      </c>
      <c r="M128" s="33">
        <v>5</v>
      </c>
      <c r="N128" s="44">
        <v>226000000</v>
      </c>
      <c r="O128" s="34">
        <f>+IFERROR(VLOOKUP(I128,Precio_Fasecolda!A:C,3,FALSE),IFERROR(VLOOKUP(I128,Precio_Fasecolda!B:C,2,FALSE),N128))</f>
        <v>226000000</v>
      </c>
      <c r="P128" s="34">
        <f t="shared" si="8"/>
        <v>0</v>
      </c>
      <c r="Q128" s="28" t="s">
        <v>346</v>
      </c>
      <c r="R128" s="28" t="s">
        <v>130</v>
      </c>
      <c r="S128" s="28" t="s">
        <v>360</v>
      </c>
      <c r="T128" s="28" t="s">
        <v>107</v>
      </c>
      <c r="U128" s="28" t="s">
        <v>107</v>
      </c>
      <c r="V128" s="42" t="s">
        <v>107</v>
      </c>
      <c r="W128" s="28" t="s">
        <v>107</v>
      </c>
      <c r="X128" s="28" t="s">
        <v>107</v>
      </c>
      <c r="Y128" s="28" t="str">
        <f t="shared" si="9"/>
        <v>N.A.</v>
      </c>
      <c r="Z128" s="292">
        <f t="shared" si="6"/>
        <v>210180000</v>
      </c>
      <c r="AA128" s="28" cm="1">
        <f t="array" aca="1" ref="AA128" ca="1">_xlfn.IFS(DK128&lt;$DK$4,1,AND(DK128&gt;=$DK$4,DK128&lt;=$AA$4),2,DK128&gt;$AA$4,3)</f>
        <v>2</v>
      </c>
      <c r="AB128" s="28">
        <v>0</v>
      </c>
      <c r="AC128" s="28" cm="1">
        <f t="array" aca="1" ref="AC128" ca="1">IF(AB128="PERCENTIL 30","",_xlfn.IFS(DK128&lt;$AC$4,1,DK128&gt;$AC$4,2))</f>
        <v>2</v>
      </c>
      <c r="AD128" s="28" t="str">
        <f>+IFERROR(VLOOKUP(_xlfn.TEXTJOIN("_", FALSE, C128:E128), BD_Perc!$A:$O, 15, FALSE),"Segmentación no encontrada o vehículo inactivo")</f>
        <v>PERCENTIL 30-70</v>
      </c>
      <c r="AE128" s="28" t="str" cm="1">
        <f t="array" ref="AE128">_xlfn.IFS(
    AD128 = "PERCENTIL 50",
    _xlfn.IFS(
        BD!DK128 &lt; VLOOKUP(_xlfn.TEXTJOIN("_", FALSE, C128:E128), BD_Perc!$A:$O, 11, FALSE), "Intervalo de precio 1",
        BD!DK128 &gt;= VLOOKUP(_xlfn.TEXTJOIN("_", FALSE, C128:E128), BD_Perc!$A:$O, 11, FALSE), "Intervalo de precio 2"
    ),
    AD128 = "PERCENTIL 30-70",
    _xlfn.IFS(
        BD!DK128 &lt; VLOOKUP(_xlfn.TEXTJOIN("_", FALSE, C128:E128), BD_Perc!$A:$O, 6, FALSE), "Intervalo de precio 1",
        BD!DK128 &lt; VLOOKUP(_xlfn.TEXTJOIN("_", FALSE, C128:E128), BD_Perc!$A:$O, 7, FALSE), "Intervalo de precio 2",
        BD!DK128 &gt;= VLOOKUP(_xlfn.TEXTJOIN("_", FALSE, C128:E128), BD_Perc!$A:$O, 7, FALSE), "Intervalo de precio 3"
    ),
    AD128="Segmentación no encontrada o vehículo inactivo","Segmentación no encontrada o vehículo inactivo"
)</f>
        <v>Intervalo de precio 2</v>
      </c>
      <c r="AF128" s="35" t="s">
        <v>2413</v>
      </c>
      <c r="AG128" s="35" t="b">
        <f t="shared" si="10"/>
        <v>1</v>
      </c>
      <c r="AH128" s="206">
        <v>7.0000000000000007E-2</v>
      </c>
      <c r="AI128" s="206">
        <v>7.0000000000000007E-2</v>
      </c>
      <c r="AJ128" s="206">
        <v>7.0000000000000007E-2</v>
      </c>
      <c r="AK128" s="206">
        <v>7.0000000000000007E-2</v>
      </c>
      <c r="AL128" s="206">
        <v>0.08</v>
      </c>
      <c r="AM128" s="206">
        <v>0.09</v>
      </c>
      <c r="AN128" s="28" t="s">
        <v>113</v>
      </c>
      <c r="AO128" s="28" t="s">
        <v>113</v>
      </c>
      <c r="AP128" s="28" t="s">
        <v>113</v>
      </c>
      <c r="AQ128" s="37">
        <v>1</v>
      </c>
      <c r="AR128" s="38">
        <v>0</v>
      </c>
      <c r="AS128" s="38">
        <v>0</v>
      </c>
      <c r="AT128" s="38">
        <v>0</v>
      </c>
      <c r="AU128" s="38">
        <v>0</v>
      </c>
      <c r="AV128" s="38">
        <v>0</v>
      </c>
      <c r="AW128" s="38">
        <v>0</v>
      </c>
      <c r="AX128" s="38">
        <v>0</v>
      </c>
      <c r="AY128" s="38">
        <v>0</v>
      </c>
      <c r="AZ128" s="38">
        <v>0</v>
      </c>
      <c r="BA128" s="38">
        <v>0</v>
      </c>
      <c r="BB128" s="38">
        <v>0</v>
      </c>
      <c r="BC128" s="38">
        <v>0</v>
      </c>
      <c r="BD128" s="38">
        <v>0</v>
      </c>
      <c r="BE128" s="38">
        <v>0</v>
      </c>
      <c r="BF128" s="38">
        <v>0</v>
      </c>
      <c r="BG128" s="38">
        <v>0</v>
      </c>
      <c r="BH128" s="38">
        <v>0</v>
      </c>
      <c r="BI128" s="38">
        <v>0</v>
      </c>
      <c r="BJ128" s="38">
        <v>0</v>
      </c>
      <c r="BK128" s="38">
        <v>0</v>
      </c>
      <c r="BL128" s="38">
        <v>0</v>
      </c>
      <c r="BM128" s="38">
        <v>0</v>
      </c>
      <c r="BN128" s="38">
        <v>0</v>
      </c>
      <c r="BO128" s="38">
        <v>0</v>
      </c>
      <c r="BP128" s="38">
        <v>0</v>
      </c>
      <c r="BQ128" s="38">
        <v>0</v>
      </c>
      <c r="BR128" s="38">
        <v>0</v>
      </c>
      <c r="BS128" s="38">
        <v>0</v>
      </c>
      <c r="BT128" s="38">
        <v>0</v>
      </c>
      <c r="BU128" s="38">
        <v>0</v>
      </c>
      <c r="BV128" s="38">
        <v>0</v>
      </c>
      <c r="BW128" s="38">
        <v>0</v>
      </c>
      <c r="BX128" s="38">
        <v>0</v>
      </c>
      <c r="BY128" s="38">
        <v>0</v>
      </c>
      <c r="BZ128" s="38">
        <v>0</v>
      </c>
      <c r="CA128" s="38">
        <v>0</v>
      </c>
      <c r="CB128" s="38">
        <v>0</v>
      </c>
      <c r="CC128" s="330">
        <v>0</v>
      </c>
      <c r="CD128" s="38">
        <v>0</v>
      </c>
      <c r="CE128" s="38">
        <v>0</v>
      </c>
      <c r="CF128" s="38">
        <v>0</v>
      </c>
      <c r="CG128" s="38">
        <v>0</v>
      </c>
      <c r="CH128" s="41" t="s">
        <v>113</v>
      </c>
      <c r="CI128" s="41" t="s">
        <v>113</v>
      </c>
      <c r="CJ128" s="41" t="s">
        <v>113</v>
      </c>
      <c r="CK128" s="41" t="s">
        <v>113</v>
      </c>
      <c r="CL128" s="41" t="s">
        <v>113</v>
      </c>
      <c r="CM128" s="41" t="s">
        <v>114</v>
      </c>
      <c r="CN128" s="41" t="s">
        <v>114</v>
      </c>
      <c r="CO128" s="42" t="s">
        <v>107</v>
      </c>
      <c r="CP128" s="28" t="s">
        <v>107</v>
      </c>
      <c r="CQ128" s="28" t="s">
        <v>107</v>
      </c>
      <c r="CR128" s="28" t="s">
        <v>107</v>
      </c>
      <c r="CS128" s="28" t="s">
        <v>107</v>
      </c>
      <c r="CT128" s="28" t="s">
        <v>107</v>
      </c>
      <c r="CU128" s="28" t="s">
        <v>107</v>
      </c>
      <c r="CV128" s="28" t="s">
        <v>107</v>
      </c>
      <c r="CW128" s="28" t="s">
        <v>107</v>
      </c>
      <c r="CX128" s="28" t="s">
        <v>107</v>
      </c>
      <c r="CY128" s="28" t="s">
        <v>107</v>
      </c>
      <c r="CZ128" s="28" t="s">
        <v>107</v>
      </c>
      <c r="DA128" s="28" t="s">
        <v>107</v>
      </c>
      <c r="DB128" s="28" t="s">
        <v>107</v>
      </c>
      <c r="DC128" s="28" t="s">
        <v>107</v>
      </c>
      <c r="DD128" s="332">
        <v>0</v>
      </c>
      <c r="DE128" s="43">
        <v>0</v>
      </c>
      <c r="DF128" s="390">
        <v>0</v>
      </c>
      <c r="DG128" s="310"/>
      <c r="DH128" s="203"/>
      <c r="DI128" s="279" t="str" cm="1">
        <f t="array" ref="DI128">+IF(AND(C128&lt;&gt;"Vehículos Eléctricos",C128&lt;&gt;"Vehículos Híbridos",AD128="PERCENTIL 50"),
     IF(VLOOKUP(_xlfn.TEXTJOIN("_",FALSE,C128:E128),BD_Perc!$A:$P,_xlfn.IFS(BD!AE128="Intervalo de precio 1",12,BD!AE128="Intervalo de precio 2",13),FALSE)&lt;=1,
     VLOOKUP(_xlfn.TEXTJOIN("_",FALSE,C128:E128),BD_Perc!$A:$P,16,FALSE),"Ok P50"),
     "Ok P30/70 ó Híbrido/Eléctrico")</f>
        <v>Ok P30/70 ó Híbrido/Eléctrico</v>
      </c>
      <c r="DJ128" s="279" t="str">
        <f t="shared" si="7"/>
        <v>Vehículos Convencionales_Camperos/Camionetas_4x4</v>
      </c>
      <c r="DK128" s="331">
        <f t="shared" si="11"/>
        <v>210180000</v>
      </c>
      <c r="DL128" s="326"/>
    </row>
    <row r="129" spans="1:116" ht="25.5">
      <c r="A129" s="28">
        <v>124</v>
      </c>
      <c r="B129" s="29" t="s">
        <v>104</v>
      </c>
      <c r="C129" s="29" t="s">
        <v>0</v>
      </c>
      <c r="D129" s="29" t="s">
        <v>337</v>
      </c>
      <c r="E129" s="42" t="s">
        <v>346</v>
      </c>
      <c r="F129" s="42" t="s">
        <v>107</v>
      </c>
      <c r="G129" s="30" t="s">
        <v>361</v>
      </c>
      <c r="H129" s="42" t="s">
        <v>109</v>
      </c>
      <c r="I129" s="28">
        <v>1608062</v>
      </c>
      <c r="J129" s="28" t="s">
        <v>362</v>
      </c>
      <c r="K129" s="49" t="s">
        <v>363</v>
      </c>
      <c r="L129" s="32">
        <v>355</v>
      </c>
      <c r="M129" s="33">
        <v>5</v>
      </c>
      <c r="N129" s="34">
        <v>363000000</v>
      </c>
      <c r="O129" s="34">
        <f>+IFERROR(VLOOKUP(I129,Precio_Fasecolda!A:C,3,FALSE),IFERROR(VLOOKUP(I129,Precio_Fasecolda!B:C,2,FALSE),N129))</f>
        <v>363000000</v>
      </c>
      <c r="P129" s="34">
        <f t="shared" si="8"/>
        <v>0</v>
      </c>
      <c r="Q129" s="28" t="s">
        <v>346</v>
      </c>
      <c r="R129" s="28" t="s">
        <v>130</v>
      </c>
      <c r="S129" s="28" t="s">
        <v>112</v>
      </c>
      <c r="T129" s="28" t="s">
        <v>107</v>
      </c>
      <c r="U129" s="28" t="s">
        <v>107</v>
      </c>
      <c r="V129" s="42" t="s">
        <v>107</v>
      </c>
      <c r="W129" s="28" t="s">
        <v>107</v>
      </c>
      <c r="X129" s="28" t="s">
        <v>107</v>
      </c>
      <c r="Y129" s="28" t="str">
        <f t="shared" si="9"/>
        <v>N.A.</v>
      </c>
      <c r="Z129" s="292">
        <f t="shared" si="6"/>
        <v>344850000</v>
      </c>
      <c r="AA129" s="28" cm="1">
        <f t="array" aca="1" ref="AA129" ca="1">_xlfn.IFS(DK129&lt;$DK$4,1,AND(DK129&gt;=$DK$4,DK129&lt;=$AA$4),2,DK129&gt;$AA$4,3)</f>
        <v>3</v>
      </c>
      <c r="AB129" s="28">
        <v>0</v>
      </c>
      <c r="AC129" s="28" cm="1">
        <f t="array" aca="1" ref="AC129" ca="1">IF(AB129="PERCENTIL 30","",_xlfn.IFS(DK129&lt;$AC$4,1,DK129&gt;$AC$4,2))</f>
        <v>2</v>
      </c>
      <c r="AD129" s="28" t="str">
        <f>+IFERROR(VLOOKUP(_xlfn.TEXTJOIN("_", FALSE, C129:E129), BD_Perc!$A:$O, 15, FALSE),"Segmentación no encontrada o vehículo inactivo")</f>
        <v>PERCENTIL 30-70</v>
      </c>
      <c r="AE129" s="28" t="str" cm="1">
        <f t="array" ref="AE129">_xlfn.IFS(
    AD129 = "PERCENTIL 50",
    _xlfn.IFS(
        BD!DK129 &lt; VLOOKUP(_xlfn.TEXTJOIN("_", FALSE, C129:E129), BD_Perc!$A:$O, 11, FALSE), "Intervalo de precio 1",
        BD!DK129 &gt;= VLOOKUP(_xlfn.TEXTJOIN("_", FALSE, C129:E129), BD_Perc!$A:$O, 11, FALSE), "Intervalo de precio 2"
    ),
    AD129 = "PERCENTIL 30-70",
    _xlfn.IFS(
        BD!DK129 &lt; VLOOKUP(_xlfn.TEXTJOIN("_", FALSE, C129:E129), BD_Perc!$A:$O, 6, FALSE), "Intervalo de precio 1",
        BD!DK129 &lt; VLOOKUP(_xlfn.TEXTJOIN("_", FALSE, C129:E129), BD_Perc!$A:$O, 7, FALSE), "Intervalo de precio 2",
        BD!DK129 &gt;= VLOOKUP(_xlfn.TEXTJOIN("_", FALSE, C129:E129), BD_Perc!$A:$O, 7, FALSE), "Intervalo de precio 3"
    ),
    AD129="Segmentación no encontrada o vehículo inactivo","Segmentación no encontrada o vehículo inactivo"
)</f>
        <v>Intervalo de precio 3</v>
      </c>
      <c r="AF129" s="35" t="s">
        <v>2414</v>
      </c>
      <c r="AG129" s="35" t="b">
        <f t="shared" si="10"/>
        <v>1</v>
      </c>
      <c r="AH129" s="206">
        <v>0.05</v>
      </c>
      <c r="AI129" s="206">
        <v>0.05</v>
      </c>
      <c r="AJ129" s="206">
        <v>0.05</v>
      </c>
      <c r="AK129" s="206">
        <v>0.05</v>
      </c>
      <c r="AL129" s="206">
        <v>0.06</v>
      </c>
      <c r="AM129" s="206">
        <v>7.0000000000000007E-2</v>
      </c>
      <c r="AN129" s="28" t="s">
        <v>113</v>
      </c>
      <c r="AO129" s="28" t="s">
        <v>113</v>
      </c>
      <c r="AP129" s="28" t="s">
        <v>113</v>
      </c>
      <c r="AQ129" s="37">
        <v>1</v>
      </c>
      <c r="AR129" s="38" t="s">
        <v>107</v>
      </c>
      <c r="AS129" s="38">
        <v>535272</v>
      </c>
      <c r="AT129" s="38">
        <v>2</v>
      </c>
      <c r="AU129" s="38">
        <v>0</v>
      </c>
      <c r="AV129" s="38">
        <v>0</v>
      </c>
      <c r="AW129" s="38">
        <v>11547654</v>
      </c>
      <c r="AX129" s="38">
        <v>2</v>
      </c>
      <c r="AY129" s="38">
        <v>2</v>
      </c>
      <c r="AZ129" s="38">
        <v>128475</v>
      </c>
      <c r="BA129" s="38">
        <v>2</v>
      </c>
      <c r="BB129" s="38">
        <v>0</v>
      </c>
      <c r="BC129" s="38">
        <v>0</v>
      </c>
      <c r="BD129" s="38">
        <v>0</v>
      </c>
      <c r="BE129" s="38">
        <v>0</v>
      </c>
      <c r="BF129" s="38">
        <v>0</v>
      </c>
      <c r="BG129" s="38">
        <v>2</v>
      </c>
      <c r="BH129" s="38">
        <v>5780609</v>
      </c>
      <c r="BI129" s="38">
        <v>2891625</v>
      </c>
      <c r="BJ129" s="38">
        <v>4089166</v>
      </c>
      <c r="BK129" s="38">
        <v>2</v>
      </c>
      <c r="BL129" s="38">
        <v>0</v>
      </c>
      <c r="BM129" s="38">
        <v>173454</v>
      </c>
      <c r="BN129" s="38">
        <v>1970774</v>
      </c>
      <c r="BO129" s="38">
        <v>2</v>
      </c>
      <c r="BP129" s="38">
        <v>4896777</v>
      </c>
      <c r="BQ129" s="38">
        <v>130091</v>
      </c>
      <c r="BR129" s="38">
        <v>2318558</v>
      </c>
      <c r="BS129" s="38" t="s">
        <v>107</v>
      </c>
      <c r="BT129" s="38">
        <v>0</v>
      </c>
      <c r="BU129" s="38">
        <v>0</v>
      </c>
      <c r="BV129" s="38">
        <v>2044583</v>
      </c>
      <c r="BW129" s="38">
        <v>7892091</v>
      </c>
      <c r="BX129" s="38">
        <v>130091</v>
      </c>
      <c r="BY129" s="38">
        <v>7119116</v>
      </c>
      <c r="BZ129" s="38">
        <v>11887903</v>
      </c>
      <c r="CA129" s="38">
        <v>2</v>
      </c>
      <c r="CB129" s="38">
        <v>1011820</v>
      </c>
      <c r="CC129" s="330">
        <v>0</v>
      </c>
      <c r="CD129" s="38">
        <v>0</v>
      </c>
      <c r="CE129" s="38" t="s">
        <v>107</v>
      </c>
      <c r="CF129" s="38" t="s">
        <v>107</v>
      </c>
      <c r="CG129" s="38" t="s">
        <v>107</v>
      </c>
      <c r="CH129" s="41" t="s">
        <v>113</v>
      </c>
      <c r="CI129" s="41" t="s">
        <v>113</v>
      </c>
      <c r="CJ129" s="41" t="s">
        <v>113</v>
      </c>
      <c r="CK129" s="41" t="s">
        <v>113</v>
      </c>
      <c r="CL129" s="41" t="s">
        <v>113</v>
      </c>
      <c r="CM129" s="41" t="s">
        <v>113</v>
      </c>
      <c r="CN129" s="41" t="s">
        <v>114</v>
      </c>
      <c r="CO129" s="42" t="s">
        <v>107</v>
      </c>
      <c r="CP129" s="28" t="s">
        <v>107</v>
      </c>
      <c r="CQ129" s="28" t="s">
        <v>107</v>
      </c>
      <c r="CR129" s="28" t="s">
        <v>107</v>
      </c>
      <c r="CS129" s="28" t="s">
        <v>107</v>
      </c>
      <c r="CT129" s="28" t="s">
        <v>107</v>
      </c>
      <c r="CU129" s="28" t="s">
        <v>107</v>
      </c>
      <c r="CV129" s="28" t="s">
        <v>107</v>
      </c>
      <c r="CW129" s="28" t="s">
        <v>107</v>
      </c>
      <c r="CX129" s="28" t="s">
        <v>107</v>
      </c>
      <c r="CY129" s="28" t="s">
        <v>107</v>
      </c>
      <c r="CZ129" s="28" t="s">
        <v>107</v>
      </c>
      <c r="DA129" s="28" t="s">
        <v>107</v>
      </c>
      <c r="DB129" s="28" t="s">
        <v>107</v>
      </c>
      <c r="DC129" s="28" t="s">
        <v>107</v>
      </c>
      <c r="DD129" s="332">
        <v>12895338</v>
      </c>
      <c r="DE129" s="43">
        <v>1</v>
      </c>
      <c r="DF129" s="390">
        <v>1</v>
      </c>
      <c r="DG129" s="310"/>
      <c r="DH129" s="203"/>
      <c r="DI129" s="279" t="str" cm="1">
        <f t="array" ref="DI129">+IF(AND(C129&lt;&gt;"Vehículos Eléctricos",C129&lt;&gt;"Vehículos Híbridos",AD129="PERCENTIL 50"),
     IF(VLOOKUP(_xlfn.TEXTJOIN("_",FALSE,C129:E129),BD_Perc!$A:$P,_xlfn.IFS(BD!AE129="Intervalo de precio 1",12,BD!AE129="Intervalo de precio 2",13),FALSE)&lt;=1,
     VLOOKUP(_xlfn.TEXTJOIN("_",FALSE,C129:E129),BD_Perc!$A:$P,16,FALSE),"Ok P50"),
     "Ok P30/70 ó Híbrido/Eléctrico")</f>
        <v>Ok P30/70 ó Híbrido/Eléctrico</v>
      </c>
      <c r="DJ129" s="279" t="str">
        <f t="shared" si="7"/>
        <v>Vehículos Convencionales_Camperos/Camionetas_4x4</v>
      </c>
      <c r="DK129" s="331">
        <f t="shared" si="11"/>
        <v>344850000</v>
      </c>
      <c r="DL129" s="326"/>
    </row>
    <row r="130" spans="1:116" ht="25.5">
      <c r="A130" s="28">
        <v>125</v>
      </c>
      <c r="B130" s="29" t="s">
        <v>139</v>
      </c>
      <c r="C130" s="29" t="s">
        <v>0</v>
      </c>
      <c r="D130" s="29" t="s">
        <v>337</v>
      </c>
      <c r="E130" s="42" t="s">
        <v>338</v>
      </c>
      <c r="F130" s="42" t="s">
        <v>107</v>
      </c>
      <c r="G130" s="30" t="s">
        <v>364</v>
      </c>
      <c r="H130" s="42" t="s">
        <v>990</v>
      </c>
      <c r="I130" s="28">
        <v>9006165</v>
      </c>
      <c r="J130" s="28" t="s">
        <v>365</v>
      </c>
      <c r="K130" s="31" t="s">
        <v>366</v>
      </c>
      <c r="L130" s="32">
        <v>103</v>
      </c>
      <c r="M130" s="33">
        <v>5</v>
      </c>
      <c r="N130" s="34">
        <v>112300000</v>
      </c>
      <c r="O130" s="34">
        <f>+IFERROR(VLOOKUP(I130,Precio_Fasecolda!A:C,3,FALSE),IFERROR(VLOOKUP(I130,Precio_Fasecolda!B:C,2,FALSE),N130))</f>
        <v>112300000</v>
      </c>
      <c r="P130" s="34">
        <f t="shared" si="8"/>
        <v>0</v>
      </c>
      <c r="Q130" s="28" t="s">
        <v>338</v>
      </c>
      <c r="R130" s="28" t="s">
        <v>130</v>
      </c>
      <c r="S130" s="28" t="s">
        <v>112</v>
      </c>
      <c r="T130" s="28" t="s">
        <v>107</v>
      </c>
      <c r="U130" s="28" t="s">
        <v>107</v>
      </c>
      <c r="V130" s="42" t="s">
        <v>107</v>
      </c>
      <c r="W130" s="28" t="s">
        <v>107</v>
      </c>
      <c r="X130" s="28" t="s">
        <v>107</v>
      </c>
      <c r="Y130" s="28" t="str">
        <f t="shared" si="9"/>
        <v>N.A.</v>
      </c>
      <c r="Z130" s="292">
        <f t="shared" si="6"/>
        <v>112300000</v>
      </c>
      <c r="AA130" s="28" cm="1">
        <f t="array" aca="1" ref="AA130" ca="1">_xlfn.IFS(DK130&lt;$DK$4,1,AND(DK130&gt;=$DK$4,DK130&lt;=$AA$4),2,DK130&gt;$AA$4,3)</f>
        <v>2</v>
      </c>
      <c r="AB130" s="28">
        <v>0</v>
      </c>
      <c r="AC130" s="28" cm="1">
        <f t="array" aca="1" ref="AC130" ca="1">IF(AB130="PERCENTIL 30","",_xlfn.IFS(DK130&lt;$AC$4,1,DK130&gt;$AC$4,2))</f>
        <v>1</v>
      </c>
      <c r="AD130" s="28" t="str">
        <f>+IFERROR(VLOOKUP(_xlfn.TEXTJOIN("_", FALSE, C130:E130), BD_Perc!$A:$O, 15, FALSE),"Segmentación no encontrada o vehículo inactivo")</f>
        <v>PERCENTIL 30-70</v>
      </c>
      <c r="AE130" s="28" t="str" cm="1">
        <f t="array" ref="AE130">_xlfn.IFS(
    AD130 = "PERCENTIL 50",
    _xlfn.IFS(
        BD!DK130 &lt; VLOOKUP(_xlfn.TEXTJOIN("_", FALSE, C130:E130), BD_Perc!$A:$O, 11, FALSE), "Intervalo de precio 1",
        BD!DK130 &gt;= VLOOKUP(_xlfn.TEXTJOIN("_", FALSE, C130:E130), BD_Perc!$A:$O, 11, FALSE), "Intervalo de precio 2"
    ),
    AD130 = "PERCENTIL 30-70",
    _xlfn.IFS(
        BD!DK130 &lt; VLOOKUP(_xlfn.TEXTJOIN("_", FALSE, C130:E130), BD_Perc!$A:$O, 6, FALSE), "Intervalo de precio 1",
        BD!DK130 &lt; VLOOKUP(_xlfn.TEXTJOIN("_", FALSE, C130:E130), BD_Perc!$A:$O, 7, FALSE), "Intervalo de precio 2",
        BD!DK130 &gt;= VLOOKUP(_xlfn.TEXTJOIN("_", FALSE, C130:E130), BD_Perc!$A:$O, 7, FALSE), "Intervalo de precio 3"
    ),
    AD130="Segmentación no encontrada o vehículo inactivo","Segmentación no encontrada o vehículo inactivo"
)</f>
        <v>Intervalo de precio 2</v>
      </c>
      <c r="AF130" s="35" t="s">
        <v>2413</v>
      </c>
      <c r="AG130" s="35" t="b">
        <f t="shared" si="10"/>
        <v>1</v>
      </c>
      <c r="AH130" s="206">
        <v>0</v>
      </c>
      <c r="AI130" s="206">
        <v>0</v>
      </c>
      <c r="AJ130" s="206">
        <v>0</v>
      </c>
      <c r="AK130" s="206">
        <v>0</v>
      </c>
      <c r="AL130" s="206">
        <v>0</v>
      </c>
      <c r="AM130" s="206">
        <v>0</v>
      </c>
      <c r="AN130" s="28" t="s">
        <v>114</v>
      </c>
      <c r="AO130" s="28" t="s">
        <v>114</v>
      </c>
      <c r="AP130" s="28" t="s">
        <v>114</v>
      </c>
      <c r="AQ130" s="37">
        <v>0</v>
      </c>
      <c r="AR130" s="38">
        <v>8689479</v>
      </c>
      <c r="AS130" s="38">
        <v>290100</v>
      </c>
      <c r="AT130" s="38">
        <v>406140</v>
      </c>
      <c r="AU130" s="38">
        <v>0</v>
      </c>
      <c r="AV130" s="38">
        <v>0</v>
      </c>
      <c r="AW130" s="38" t="s">
        <v>107</v>
      </c>
      <c r="AX130" s="38" t="s">
        <v>107</v>
      </c>
      <c r="AY130" s="38">
        <v>0</v>
      </c>
      <c r="AZ130" s="38">
        <v>130545</v>
      </c>
      <c r="BA130" s="38">
        <v>0</v>
      </c>
      <c r="BB130" s="38">
        <v>0</v>
      </c>
      <c r="BC130" s="38">
        <v>0</v>
      </c>
      <c r="BD130" s="38">
        <v>0</v>
      </c>
      <c r="BE130" s="38">
        <v>0</v>
      </c>
      <c r="BF130" s="38">
        <v>0</v>
      </c>
      <c r="BG130" s="38" t="s">
        <v>107</v>
      </c>
      <c r="BH130" s="38">
        <v>971836</v>
      </c>
      <c r="BI130" s="38">
        <v>1377975</v>
      </c>
      <c r="BJ130" s="38">
        <v>101536</v>
      </c>
      <c r="BK130" s="38">
        <v>0</v>
      </c>
      <c r="BL130" s="38">
        <v>0</v>
      </c>
      <c r="BM130" s="38">
        <v>522180</v>
      </c>
      <c r="BN130" s="38">
        <v>797775</v>
      </c>
      <c r="BO130" s="38">
        <v>1305450</v>
      </c>
      <c r="BP130" s="38" t="s">
        <v>107</v>
      </c>
      <c r="BQ130" s="38">
        <v>87030</v>
      </c>
      <c r="BR130" s="38" t="s">
        <v>107</v>
      </c>
      <c r="BS130" s="38">
        <v>174060</v>
      </c>
      <c r="BT130" s="38">
        <v>0</v>
      </c>
      <c r="BU130" s="38">
        <v>0</v>
      </c>
      <c r="BV130" s="38" t="s">
        <v>107</v>
      </c>
      <c r="BW130" s="38" t="s">
        <v>107</v>
      </c>
      <c r="BX130" s="38">
        <v>79778</v>
      </c>
      <c r="BY130" s="38">
        <v>4061401</v>
      </c>
      <c r="BZ130" s="38">
        <v>5134771</v>
      </c>
      <c r="CA130" s="38">
        <v>0</v>
      </c>
      <c r="CB130" s="38">
        <v>377130</v>
      </c>
      <c r="CC130" s="330">
        <v>0</v>
      </c>
      <c r="CD130" s="38">
        <v>0</v>
      </c>
      <c r="CE130" s="38" t="s">
        <v>107</v>
      </c>
      <c r="CF130" s="38" t="s">
        <v>107</v>
      </c>
      <c r="CG130" s="38" t="s">
        <v>107</v>
      </c>
      <c r="CH130" s="41" t="s">
        <v>113</v>
      </c>
      <c r="CI130" s="41" t="s">
        <v>113</v>
      </c>
      <c r="CJ130" s="41" t="s">
        <v>113</v>
      </c>
      <c r="CK130" s="41" t="s">
        <v>113</v>
      </c>
      <c r="CL130" s="41" t="s">
        <v>113</v>
      </c>
      <c r="CM130" s="41" t="s">
        <v>114</v>
      </c>
      <c r="CN130" s="41" t="s">
        <v>114</v>
      </c>
      <c r="CO130" s="42" t="s">
        <v>107</v>
      </c>
      <c r="CP130" s="28" t="s">
        <v>107</v>
      </c>
      <c r="CQ130" s="28" t="s">
        <v>107</v>
      </c>
      <c r="CR130" s="28" t="s">
        <v>107</v>
      </c>
      <c r="CS130" s="28" t="s">
        <v>107</v>
      </c>
      <c r="CT130" s="28" t="s">
        <v>107</v>
      </c>
      <c r="CU130" s="28" t="s">
        <v>107</v>
      </c>
      <c r="CV130" s="28" t="s">
        <v>107</v>
      </c>
      <c r="CW130" s="28" t="s">
        <v>107</v>
      </c>
      <c r="CX130" s="28" t="s">
        <v>107</v>
      </c>
      <c r="CY130" s="28" t="s">
        <v>107</v>
      </c>
      <c r="CZ130" s="28" t="s">
        <v>107</v>
      </c>
      <c r="DA130" s="28" t="s">
        <v>107</v>
      </c>
      <c r="DB130" s="28" t="s">
        <v>107</v>
      </c>
      <c r="DC130" s="28" t="s">
        <v>107</v>
      </c>
      <c r="DD130" s="332">
        <v>7977752</v>
      </c>
      <c r="DE130" s="43">
        <v>1</v>
      </c>
      <c r="DF130" s="390">
        <v>1</v>
      </c>
      <c r="DG130" s="310"/>
      <c r="DH130" s="203"/>
      <c r="DI130" s="279" t="str" cm="1">
        <f t="array" ref="DI130">+IF(AND(C130&lt;&gt;"Vehículos Eléctricos",C130&lt;&gt;"Vehículos Híbridos",AD130="PERCENTIL 50"),
     IF(VLOOKUP(_xlfn.TEXTJOIN("_",FALSE,C130:E130),BD_Perc!$A:$P,_xlfn.IFS(BD!AE130="Intervalo de precio 1",12,BD!AE130="Intervalo de precio 2",13),FALSE)&lt;=1,
     VLOOKUP(_xlfn.TEXTJOIN("_",FALSE,C130:E130),BD_Perc!$A:$P,16,FALSE),"Ok P50"),
     "Ok P30/70 ó Híbrido/Eléctrico")</f>
        <v>Ok P30/70 ó Híbrido/Eléctrico</v>
      </c>
      <c r="DJ130" s="279" t="str">
        <f t="shared" si="7"/>
        <v>Vehículos Convencionales_Camperos/Camionetas_4x2</v>
      </c>
      <c r="DK130" s="331">
        <f t="shared" si="11"/>
        <v>112300000</v>
      </c>
      <c r="DL130" s="326"/>
    </row>
    <row r="131" spans="1:116" ht="25.5">
      <c r="A131" s="28">
        <v>126</v>
      </c>
      <c r="B131" s="29" t="s">
        <v>139</v>
      </c>
      <c r="C131" s="29" t="s">
        <v>0</v>
      </c>
      <c r="D131" s="29" t="s">
        <v>337</v>
      </c>
      <c r="E131" s="42" t="s">
        <v>338</v>
      </c>
      <c r="F131" s="42" t="s">
        <v>107</v>
      </c>
      <c r="G131" s="30" t="s">
        <v>367</v>
      </c>
      <c r="H131" s="42" t="s">
        <v>990</v>
      </c>
      <c r="I131" s="28">
        <v>9006174</v>
      </c>
      <c r="J131" s="28" t="s">
        <v>368</v>
      </c>
      <c r="K131" s="31" t="s">
        <v>369</v>
      </c>
      <c r="L131" s="32">
        <v>163</v>
      </c>
      <c r="M131" s="33">
        <v>5</v>
      </c>
      <c r="N131" s="34">
        <v>204500000</v>
      </c>
      <c r="O131" s="34">
        <f>+IFERROR(VLOOKUP(I131,Precio_Fasecolda!A:C,3,FALSE),IFERROR(VLOOKUP(I131,Precio_Fasecolda!B:C,2,FALSE),N131))</f>
        <v>204500000</v>
      </c>
      <c r="P131" s="34">
        <f t="shared" si="8"/>
        <v>0</v>
      </c>
      <c r="Q131" s="28" t="s">
        <v>338</v>
      </c>
      <c r="R131" s="28" t="s">
        <v>130</v>
      </c>
      <c r="S131" s="28" t="s">
        <v>112</v>
      </c>
      <c r="T131" s="28" t="s">
        <v>107</v>
      </c>
      <c r="U131" s="28" t="s">
        <v>107</v>
      </c>
      <c r="V131" s="42" t="s">
        <v>107</v>
      </c>
      <c r="W131" s="28" t="s">
        <v>107</v>
      </c>
      <c r="X131" s="28" t="s">
        <v>107</v>
      </c>
      <c r="Y131" s="28" t="str">
        <f t="shared" si="9"/>
        <v>N.A.</v>
      </c>
      <c r="Z131" s="292">
        <f t="shared" si="6"/>
        <v>204500000</v>
      </c>
      <c r="AA131" s="28" cm="1">
        <f t="array" aca="1" ref="AA131" ca="1">_xlfn.IFS(DK131&lt;$DK$4,1,AND(DK131&gt;=$DK$4,DK131&lt;=$AA$4),2,DK131&gt;$AA$4,3)</f>
        <v>2</v>
      </c>
      <c r="AB131" s="28">
        <v>0</v>
      </c>
      <c r="AC131" s="28" cm="1">
        <f t="array" aca="1" ref="AC131" ca="1">IF(AB131="PERCENTIL 30","",_xlfn.IFS(DK131&lt;$AC$4,1,DK131&gt;$AC$4,2))</f>
        <v>2</v>
      </c>
      <c r="AD131" s="28" t="str">
        <f>+IFERROR(VLOOKUP(_xlfn.TEXTJOIN("_", FALSE, C131:E131), BD_Perc!$A:$O, 15, FALSE),"Segmentación no encontrada o vehículo inactivo")</f>
        <v>PERCENTIL 30-70</v>
      </c>
      <c r="AE131" s="28" t="str" cm="1">
        <f t="array" ref="AE131">_xlfn.IFS(
    AD131 = "PERCENTIL 50",
    _xlfn.IFS(
        BD!DK131 &lt; VLOOKUP(_xlfn.TEXTJOIN("_", FALSE, C131:E131), BD_Perc!$A:$O, 11, FALSE), "Intervalo de precio 1",
        BD!DK131 &gt;= VLOOKUP(_xlfn.TEXTJOIN("_", FALSE, C131:E131), BD_Perc!$A:$O, 11, FALSE), "Intervalo de precio 2"
    ),
    AD131 = "PERCENTIL 30-70",
    _xlfn.IFS(
        BD!DK131 &lt; VLOOKUP(_xlfn.TEXTJOIN("_", FALSE, C131:E131), BD_Perc!$A:$O, 6, FALSE), "Intervalo de precio 1",
        BD!DK131 &lt; VLOOKUP(_xlfn.TEXTJOIN("_", FALSE, C131:E131), BD_Perc!$A:$O, 7, FALSE), "Intervalo de precio 2",
        BD!DK131 &gt;= VLOOKUP(_xlfn.TEXTJOIN("_", FALSE, C131:E131), BD_Perc!$A:$O, 7, FALSE), "Intervalo de precio 3"
    ),
    AD131="Segmentación no encontrada o vehículo inactivo","Segmentación no encontrada o vehículo inactivo"
)</f>
        <v>Intervalo de precio 3</v>
      </c>
      <c r="AF131" s="35" t="s">
        <v>2414</v>
      </c>
      <c r="AG131" s="35" t="b">
        <f t="shared" si="10"/>
        <v>1</v>
      </c>
      <c r="AH131" s="206">
        <v>0</v>
      </c>
      <c r="AI131" s="206">
        <v>0.03</v>
      </c>
      <c r="AJ131" s="206">
        <v>0.04</v>
      </c>
      <c r="AK131" s="206">
        <v>0.04</v>
      </c>
      <c r="AL131" s="206">
        <v>0.05</v>
      </c>
      <c r="AM131" s="206">
        <v>0.05</v>
      </c>
      <c r="AN131" s="28" t="s">
        <v>113</v>
      </c>
      <c r="AO131" s="28" t="s">
        <v>114</v>
      </c>
      <c r="AP131" s="28" t="s">
        <v>114</v>
      </c>
      <c r="AQ131" s="37">
        <v>0</v>
      </c>
      <c r="AR131" s="38">
        <v>8689479</v>
      </c>
      <c r="AS131" s="38">
        <v>290100</v>
      </c>
      <c r="AT131" s="38">
        <v>0</v>
      </c>
      <c r="AU131" s="38">
        <v>0</v>
      </c>
      <c r="AV131" s="38">
        <v>0</v>
      </c>
      <c r="AW131" s="38" t="s">
        <v>107</v>
      </c>
      <c r="AX131" s="38" t="s">
        <v>107</v>
      </c>
      <c r="AY131" s="38">
        <v>478665</v>
      </c>
      <c r="AZ131" s="38" t="s">
        <v>107</v>
      </c>
      <c r="BA131" s="38" t="s">
        <v>107</v>
      </c>
      <c r="BB131" s="38">
        <v>0</v>
      </c>
      <c r="BC131" s="38">
        <v>0</v>
      </c>
      <c r="BD131" s="38">
        <v>0</v>
      </c>
      <c r="BE131" s="38">
        <v>0</v>
      </c>
      <c r="BF131" s="38">
        <v>0</v>
      </c>
      <c r="BG131" s="38" t="s">
        <v>107</v>
      </c>
      <c r="BH131" s="38">
        <v>971836</v>
      </c>
      <c r="BI131" s="38">
        <v>1377975</v>
      </c>
      <c r="BJ131" s="38">
        <v>101536</v>
      </c>
      <c r="BK131" s="38">
        <v>0</v>
      </c>
      <c r="BL131" s="38">
        <v>652725</v>
      </c>
      <c r="BM131" s="38">
        <v>522180</v>
      </c>
      <c r="BN131" s="38">
        <v>797775</v>
      </c>
      <c r="BO131" s="38">
        <v>1305450</v>
      </c>
      <c r="BP131" s="38">
        <v>406140</v>
      </c>
      <c r="BQ131" s="38">
        <v>87030</v>
      </c>
      <c r="BR131" s="38">
        <v>2175750</v>
      </c>
      <c r="BS131" s="38">
        <v>174060</v>
      </c>
      <c r="BT131" s="38">
        <v>0</v>
      </c>
      <c r="BU131" s="38">
        <v>0</v>
      </c>
      <c r="BV131" s="38" t="s">
        <v>107</v>
      </c>
      <c r="BW131" s="38" t="s">
        <v>107</v>
      </c>
      <c r="BX131" s="38">
        <v>79778</v>
      </c>
      <c r="BY131" s="38">
        <v>4061401</v>
      </c>
      <c r="BZ131" s="38">
        <v>5134771</v>
      </c>
      <c r="CA131" s="38">
        <v>0</v>
      </c>
      <c r="CB131" s="38">
        <v>377130</v>
      </c>
      <c r="CC131" s="330">
        <v>0</v>
      </c>
      <c r="CD131" s="38">
        <v>0</v>
      </c>
      <c r="CE131" s="38" t="s">
        <v>107</v>
      </c>
      <c r="CF131" s="38" t="s">
        <v>107</v>
      </c>
      <c r="CG131" s="38" t="s">
        <v>107</v>
      </c>
      <c r="CH131" s="41" t="s">
        <v>113</v>
      </c>
      <c r="CI131" s="41" t="s">
        <v>113</v>
      </c>
      <c r="CJ131" s="41" t="s">
        <v>113</v>
      </c>
      <c r="CK131" s="41" t="s">
        <v>113</v>
      </c>
      <c r="CL131" s="41" t="s">
        <v>113</v>
      </c>
      <c r="CM131" s="41" t="s">
        <v>114</v>
      </c>
      <c r="CN131" s="41" t="s">
        <v>114</v>
      </c>
      <c r="CO131" s="42" t="s">
        <v>107</v>
      </c>
      <c r="CP131" s="28" t="s">
        <v>107</v>
      </c>
      <c r="CQ131" s="28" t="s">
        <v>107</v>
      </c>
      <c r="CR131" s="28" t="s">
        <v>107</v>
      </c>
      <c r="CS131" s="28" t="s">
        <v>107</v>
      </c>
      <c r="CT131" s="28" t="s">
        <v>107</v>
      </c>
      <c r="CU131" s="28" t="s">
        <v>107</v>
      </c>
      <c r="CV131" s="28" t="s">
        <v>107</v>
      </c>
      <c r="CW131" s="28" t="s">
        <v>107</v>
      </c>
      <c r="CX131" s="28" t="s">
        <v>107</v>
      </c>
      <c r="CY131" s="28" t="s">
        <v>107</v>
      </c>
      <c r="CZ131" s="28" t="s">
        <v>107</v>
      </c>
      <c r="DA131" s="28" t="s">
        <v>107</v>
      </c>
      <c r="DB131" s="28" t="s">
        <v>107</v>
      </c>
      <c r="DC131" s="28" t="s">
        <v>107</v>
      </c>
      <c r="DD131" s="332">
        <v>8703002</v>
      </c>
      <c r="DE131" s="43">
        <v>1</v>
      </c>
      <c r="DF131" s="390">
        <v>1</v>
      </c>
      <c r="DG131" s="310">
        <v>45698</v>
      </c>
      <c r="DH131" s="8" t="s">
        <v>2497</v>
      </c>
      <c r="DI131" s="279" t="str" cm="1">
        <f t="array" ref="DI131">+IF(AND(C131&lt;&gt;"Vehículos Eléctricos",C131&lt;&gt;"Vehículos Híbridos",AD131="PERCENTIL 50"),
     IF(VLOOKUP(_xlfn.TEXTJOIN("_",FALSE,C131:E131),BD_Perc!$A:$P,_xlfn.IFS(BD!AE131="Intervalo de precio 1",12,BD!AE131="Intervalo de precio 2",13),FALSE)&lt;=1,
     VLOOKUP(_xlfn.TEXTJOIN("_",FALSE,C131:E131),BD_Perc!$A:$P,16,FALSE),"Ok P50"),
     "Ok P30/70 ó Híbrido/Eléctrico")</f>
        <v>Ok P30/70 ó Híbrido/Eléctrico</v>
      </c>
      <c r="DJ131" s="279" t="str">
        <f t="shared" si="7"/>
        <v>Vehículos Convencionales_Camperos/Camionetas_4x2</v>
      </c>
      <c r="DK131" s="331">
        <f t="shared" si="11"/>
        <v>204500000</v>
      </c>
      <c r="DL131" s="326"/>
    </row>
    <row r="132" spans="1:116" ht="25.5">
      <c r="A132" s="28">
        <v>127</v>
      </c>
      <c r="B132" s="29" t="s">
        <v>139</v>
      </c>
      <c r="C132" s="29" t="s">
        <v>0</v>
      </c>
      <c r="D132" s="29" t="s">
        <v>337</v>
      </c>
      <c r="E132" s="42" t="s">
        <v>338</v>
      </c>
      <c r="F132" s="42" t="s">
        <v>107</v>
      </c>
      <c r="G132" s="30" t="s">
        <v>2328</v>
      </c>
      <c r="H132" s="42" t="s">
        <v>990</v>
      </c>
      <c r="I132" s="28">
        <v>9006173</v>
      </c>
      <c r="J132" s="28" t="s">
        <v>370</v>
      </c>
      <c r="K132" s="31" t="s">
        <v>341</v>
      </c>
      <c r="L132" s="32">
        <v>148</v>
      </c>
      <c r="M132" s="33">
        <v>5</v>
      </c>
      <c r="N132" s="34">
        <v>230500000</v>
      </c>
      <c r="O132" s="34">
        <f>+IFERROR(VLOOKUP(I132,Precio_Fasecolda!A:C,3,FALSE),IFERROR(VLOOKUP(I132,Precio_Fasecolda!B:C,2,FALSE),N132))</f>
        <v>230500000</v>
      </c>
      <c r="P132" s="34">
        <f t="shared" si="8"/>
        <v>0</v>
      </c>
      <c r="Q132" s="28" t="s">
        <v>338</v>
      </c>
      <c r="R132" s="28" t="s">
        <v>130</v>
      </c>
      <c r="S132" s="28" t="s">
        <v>360</v>
      </c>
      <c r="T132" s="28" t="s">
        <v>107</v>
      </c>
      <c r="U132" s="28" t="s">
        <v>107</v>
      </c>
      <c r="V132" s="42" t="s">
        <v>107</v>
      </c>
      <c r="W132" s="28" t="s">
        <v>107</v>
      </c>
      <c r="X132" s="28" t="s">
        <v>107</v>
      </c>
      <c r="Y132" s="28" t="str">
        <f t="shared" si="9"/>
        <v>N.A.</v>
      </c>
      <c r="Z132" s="292">
        <f t="shared" si="6"/>
        <v>230500000</v>
      </c>
      <c r="AA132" s="28" cm="1">
        <f t="array" aca="1" ref="AA132" ca="1">_xlfn.IFS(DK132&lt;$DK$4,1,AND(DK132&gt;=$DK$4,DK132&lt;=$AA$4),2,DK132&gt;$AA$4,3)</f>
        <v>2</v>
      </c>
      <c r="AB132" s="28">
        <v>0</v>
      </c>
      <c r="AC132" s="28" cm="1">
        <f t="array" aca="1" ref="AC132" ca="1">IF(AB132="PERCENTIL 30","",_xlfn.IFS(DK132&lt;$AC$4,1,DK132&gt;$AC$4,2))</f>
        <v>2</v>
      </c>
      <c r="AD132" s="28" t="str">
        <f>+IFERROR(VLOOKUP(_xlfn.TEXTJOIN("_", FALSE, C132:E132), BD_Perc!$A:$O, 15, FALSE),"Segmentación no encontrada o vehículo inactivo")</f>
        <v>PERCENTIL 30-70</v>
      </c>
      <c r="AE132" s="28" t="str" cm="1">
        <f t="array" ref="AE132">_xlfn.IFS(
    AD132 = "PERCENTIL 50",
    _xlfn.IFS(
        BD!DK132 &lt; VLOOKUP(_xlfn.TEXTJOIN("_", FALSE, C132:E132), BD_Perc!$A:$O, 11, FALSE), "Intervalo de precio 1",
        BD!DK132 &gt;= VLOOKUP(_xlfn.TEXTJOIN("_", FALSE, C132:E132), BD_Perc!$A:$O, 11, FALSE), "Intervalo de precio 2"
    ),
    AD132 = "PERCENTIL 30-70",
    _xlfn.IFS(
        BD!DK132 &lt; VLOOKUP(_xlfn.TEXTJOIN("_", FALSE, C132:E132), BD_Perc!$A:$O, 6, FALSE), "Intervalo de precio 1",
        BD!DK132 &lt; VLOOKUP(_xlfn.TEXTJOIN("_", FALSE, C132:E132), BD_Perc!$A:$O, 7, FALSE), "Intervalo de precio 2",
        BD!DK132 &gt;= VLOOKUP(_xlfn.TEXTJOIN("_", FALSE, C132:E132), BD_Perc!$A:$O, 7, FALSE), "Intervalo de precio 3"
    ),
    AD132="Segmentación no encontrada o vehículo inactivo","Segmentación no encontrada o vehículo inactivo"
)</f>
        <v>Intervalo de precio 3</v>
      </c>
      <c r="AF132" s="35" t="s">
        <v>2414</v>
      </c>
      <c r="AG132" s="35" t="b">
        <f t="shared" si="10"/>
        <v>1</v>
      </c>
      <c r="AH132" s="206">
        <v>0</v>
      </c>
      <c r="AI132" s="206">
        <v>0.03</v>
      </c>
      <c r="AJ132" s="206">
        <v>0.04</v>
      </c>
      <c r="AK132" s="206">
        <v>0.04</v>
      </c>
      <c r="AL132" s="206">
        <v>0.05</v>
      </c>
      <c r="AM132" s="206">
        <v>0.05</v>
      </c>
      <c r="AN132" s="28" t="s">
        <v>113</v>
      </c>
      <c r="AO132" s="28" t="s">
        <v>114</v>
      </c>
      <c r="AP132" s="28" t="s">
        <v>114</v>
      </c>
      <c r="AQ132" s="37">
        <v>0</v>
      </c>
      <c r="AR132" s="38">
        <v>8689479</v>
      </c>
      <c r="AS132" s="38">
        <v>290100</v>
      </c>
      <c r="AT132" s="38">
        <v>0</v>
      </c>
      <c r="AU132" s="38">
        <v>0</v>
      </c>
      <c r="AV132" s="38">
        <v>0</v>
      </c>
      <c r="AW132" s="38" t="s">
        <v>107</v>
      </c>
      <c r="AX132" s="38" t="s">
        <v>107</v>
      </c>
      <c r="AY132" s="38">
        <v>478665</v>
      </c>
      <c r="AZ132" s="38" t="s">
        <v>107</v>
      </c>
      <c r="BA132" s="38" t="s">
        <v>107</v>
      </c>
      <c r="BB132" s="38">
        <v>0</v>
      </c>
      <c r="BC132" s="38">
        <v>0</v>
      </c>
      <c r="BD132" s="38">
        <v>0</v>
      </c>
      <c r="BE132" s="38">
        <v>0</v>
      </c>
      <c r="BF132" s="38">
        <v>0</v>
      </c>
      <c r="BG132" s="38" t="s">
        <v>107</v>
      </c>
      <c r="BH132" s="38">
        <v>971836</v>
      </c>
      <c r="BI132" s="38">
        <v>1377975</v>
      </c>
      <c r="BJ132" s="38">
        <v>101536</v>
      </c>
      <c r="BK132" s="38">
        <v>0</v>
      </c>
      <c r="BL132" s="38">
        <v>0</v>
      </c>
      <c r="BM132" s="38">
        <v>522180</v>
      </c>
      <c r="BN132" s="38">
        <v>797775</v>
      </c>
      <c r="BO132" s="38">
        <v>1305450</v>
      </c>
      <c r="BP132" s="38" t="s">
        <v>107</v>
      </c>
      <c r="BQ132" s="38">
        <v>87030</v>
      </c>
      <c r="BR132" s="38">
        <v>2175750</v>
      </c>
      <c r="BS132" s="38">
        <v>174060</v>
      </c>
      <c r="BT132" s="38">
        <v>0</v>
      </c>
      <c r="BU132" s="38">
        <v>0</v>
      </c>
      <c r="BV132" s="38" t="s">
        <v>107</v>
      </c>
      <c r="BW132" s="38" t="s">
        <v>107</v>
      </c>
      <c r="BX132" s="38">
        <v>79778</v>
      </c>
      <c r="BY132" s="38">
        <v>4061401</v>
      </c>
      <c r="BZ132" s="38">
        <v>5134771</v>
      </c>
      <c r="CA132" s="38">
        <v>0</v>
      </c>
      <c r="CB132" s="38">
        <v>377130</v>
      </c>
      <c r="CC132" s="330">
        <v>0</v>
      </c>
      <c r="CD132" s="38">
        <v>0</v>
      </c>
      <c r="CE132" s="38" t="s">
        <v>107</v>
      </c>
      <c r="CF132" s="38" t="s">
        <v>107</v>
      </c>
      <c r="CG132" s="38" t="s">
        <v>107</v>
      </c>
      <c r="CH132" s="41" t="s">
        <v>113</v>
      </c>
      <c r="CI132" s="41" t="s">
        <v>113</v>
      </c>
      <c r="CJ132" s="41" t="s">
        <v>113</v>
      </c>
      <c r="CK132" s="41" t="s">
        <v>114</v>
      </c>
      <c r="CL132" s="41" t="s">
        <v>113</v>
      </c>
      <c r="CM132" s="41" t="s">
        <v>113</v>
      </c>
      <c r="CN132" s="41" t="s">
        <v>114</v>
      </c>
      <c r="CO132" s="42" t="s">
        <v>107</v>
      </c>
      <c r="CP132" s="28" t="s">
        <v>107</v>
      </c>
      <c r="CQ132" s="28" t="s">
        <v>107</v>
      </c>
      <c r="CR132" s="28" t="s">
        <v>107</v>
      </c>
      <c r="CS132" s="28" t="s">
        <v>107</v>
      </c>
      <c r="CT132" s="28" t="s">
        <v>107</v>
      </c>
      <c r="CU132" s="28" t="s">
        <v>107</v>
      </c>
      <c r="CV132" s="28" t="s">
        <v>107</v>
      </c>
      <c r="CW132" s="28" t="s">
        <v>107</v>
      </c>
      <c r="CX132" s="28" t="s">
        <v>107</v>
      </c>
      <c r="CY132" s="28" t="s">
        <v>107</v>
      </c>
      <c r="CZ132" s="28" t="s">
        <v>107</v>
      </c>
      <c r="DA132" s="28" t="s">
        <v>107</v>
      </c>
      <c r="DB132" s="28" t="s">
        <v>107</v>
      </c>
      <c r="DC132" s="28" t="s">
        <v>107</v>
      </c>
      <c r="DD132" s="332">
        <v>9428253</v>
      </c>
      <c r="DE132" s="43">
        <v>1</v>
      </c>
      <c r="DF132" s="390">
        <v>1</v>
      </c>
      <c r="DG132" s="310"/>
      <c r="DH132" s="203"/>
      <c r="DI132" s="279" t="str" cm="1">
        <f t="array" ref="DI132">+IF(AND(C132&lt;&gt;"Vehículos Eléctricos",C132&lt;&gt;"Vehículos Híbridos",AD132="PERCENTIL 50"),
     IF(VLOOKUP(_xlfn.TEXTJOIN("_",FALSE,C132:E132),BD_Perc!$A:$P,_xlfn.IFS(BD!AE132="Intervalo de precio 1",12,BD!AE132="Intervalo de precio 2",13),FALSE)&lt;=1,
     VLOOKUP(_xlfn.TEXTJOIN("_",FALSE,C132:E132),BD_Perc!$A:$P,16,FALSE),"Ok P50"),
     "Ok P30/70 ó Híbrido/Eléctrico")</f>
        <v>Ok P30/70 ó Híbrido/Eléctrico</v>
      </c>
      <c r="DJ132" s="279" t="str">
        <f t="shared" si="7"/>
        <v>Vehículos Convencionales_Camperos/Camionetas_4x2</v>
      </c>
      <c r="DK132" s="331">
        <f t="shared" si="11"/>
        <v>230500000</v>
      </c>
      <c r="DL132" s="326"/>
    </row>
    <row r="133" spans="1:116" ht="38.25" customHeight="1">
      <c r="A133" s="28">
        <v>128</v>
      </c>
      <c r="B133" s="29" t="s">
        <v>139</v>
      </c>
      <c r="C133" s="29" t="s">
        <v>0</v>
      </c>
      <c r="D133" s="29" t="s">
        <v>337</v>
      </c>
      <c r="E133" s="42" t="s">
        <v>338</v>
      </c>
      <c r="F133" s="42" t="s">
        <v>107</v>
      </c>
      <c r="G133" s="30" t="s">
        <v>2418</v>
      </c>
      <c r="H133" s="42" t="s">
        <v>990</v>
      </c>
      <c r="I133" s="28">
        <v>9006175</v>
      </c>
      <c r="J133" s="28" t="s">
        <v>371</v>
      </c>
      <c r="K133" s="31" t="s">
        <v>369</v>
      </c>
      <c r="L133" s="32">
        <v>163</v>
      </c>
      <c r="M133" s="33">
        <v>5</v>
      </c>
      <c r="N133" s="34">
        <v>238500000</v>
      </c>
      <c r="O133" s="34">
        <f>+IFERROR(VLOOKUP(I133,Precio_Fasecolda!A:C,3,FALSE),IFERROR(VLOOKUP(I133,Precio_Fasecolda!B:C,2,FALSE),N133))</f>
        <v>238500000</v>
      </c>
      <c r="P133" s="34">
        <f t="shared" si="8"/>
        <v>0</v>
      </c>
      <c r="Q133" s="28" t="s">
        <v>338</v>
      </c>
      <c r="R133" s="28" t="s">
        <v>130</v>
      </c>
      <c r="S133" s="28" t="s">
        <v>112</v>
      </c>
      <c r="T133" s="28" t="s">
        <v>107</v>
      </c>
      <c r="U133" s="28" t="s">
        <v>107</v>
      </c>
      <c r="V133" s="42" t="s">
        <v>107</v>
      </c>
      <c r="W133" s="28" t="s">
        <v>107</v>
      </c>
      <c r="X133" s="28" t="s">
        <v>107</v>
      </c>
      <c r="Y133" s="28" t="str">
        <f t="shared" si="9"/>
        <v>N.A.</v>
      </c>
      <c r="Z133" s="292">
        <f t="shared" si="6"/>
        <v>238500000</v>
      </c>
      <c r="AA133" s="28" cm="1">
        <f t="array" aca="1" ref="AA133" ca="1">_xlfn.IFS(DK133&lt;$DK$4,1,AND(DK133&gt;=$DK$4,DK133&lt;=$AA$4),2,DK133&gt;$AA$4,3)</f>
        <v>3</v>
      </c>
      <c r="AB133" s="28">
        <v>0</v>
      </c>
      <c r="AC133" s="28" cm="1">
        <f t="array" aca="1" ref="AC133" ca="1">IF(AB133="PERCENTIL 30","",_xlfn.IFS(DK133&lt;$AC$4,1,DK133&gt;$AC$4,2))</f>
        <v>2</v>
      </c>
      <c r="AD133" s="28" t="str">
        <f>+IFERROR(VLOOKUP(_xlfn.TEXTJOIN("_", FALSE, C133:E133), BD_Perc!$A:$O, 15, FALSE),"Segmentación no encontrada o vehículo inactivo")</f>
        <v>PERCENTIL 30-70</v>
      </c>
      <c r="AE133" s="28" t="str" cm="1">
        <f t="array" ref="AE133">_xlfn.IFS(
    AD133 = "PERCENTIL 50",
    _xlfn.IFS(
        BD!DK133 &lt; VLOOKUP(_xlfn.TEXTJOIN("_", FALSE, C133:E133), BD_Perc!$A:$O, 11, FALSE), "Intervalo de precio 1",
        BD!DK133 &gt;= VLOOKUP(_xlfn.TEXTJOIN("_", FALSE, C133:E133), BD_Perc!$A:$O, 11, FALSE), "Intervalo de precio 2"
    ),
    AD133 = "PERCENTIL 30-70",
    _xlfn.IFS(
        BD!DK133 &lt; VLOOKUP(_xlfn.TEXTJOIN("_", FALSE, C133:E133), BD_Perc!$A:$O, 6, FALSE), "Intervalo de precio 1",
        BD!DK133 &lt; VLOOKUP(_xlfn.TEXTJOIN("_", FALSE, C133:E133), BD_Perc!$A:$O, 7, FALSE), "Intervalo de precio 2",
        BD!DK133 &gt;= VLOOKUP(_xlfn.TEXTJOIN("_", FALSE, C133:E133), BD_Perc!$A:$O, 7, FALSE), "Intervalo de precio 3"
    ),
    AD133="Segmentación no encontrada o vehículo inactivo","Segmentación no encontrada o vehículo inactivo"
)</f>
        <v>Intervalo de precio 3</v>
      </c>
      <c r="AF133" s="35" t="s">
        <v>2414</v>
      </c>
      <c r="AG133" s="35" t="b">
        <f t="shared" si="10"/>
        <v>1</v>
      </c>
      <c r="AH133" s="206">
        <v>0</v>
      </c>
      <c r="AI133" s="206">
        <v>0.03</v>
      </c>
      <c r="AJ133" s="206">
        <v>0.04</v>
      </c>
      <c r="AK133" s="206">
        <v>0.04</v>
      </c>
      <c r="AL133" s="206">
        <v>0.05</v>
      </c>
      <c r="AM133" s="206">
        <v>0.05</v>
      </c>
      <c r="AN133" s="28" t="s">
        <v>114</v>
      </c>
      <c r="AO133" s="28" t="s">
        <v>114</v>
      </c>
      <c r="AP133" s="28" t="s">
        <v>114</v>
      </c>
      <c r="AQ133" s="37">
        <v>0</v>
      </c>
      <c r="AR133" s="38">
        <v>8689479</v>
      </c>
      <c r="AS133" s="38">
        <v>290100</v>
      </c>
      <c r="AT133" s="38">
        <v>0</v>
      </c>
      <c r="AU133" s="38">
        <v>0</v>
      </c>
      <c r="AV133" s="38">
        <v>0</v>
      </c>
      <c r="AW133" s="38" t="s">
        <v>107</v>
      </c>
      <c r="AX133" s="38" t="s">
        <v>107</v>
      </c>
      <c r="AY133" s="38">
        <v>478665</v>
      </c>
      <c r="AZ133" s="38" t="s">
        <v>107</v>
      </c>
      <c r="BA133" s="38" t="s">
        <v>107</v>
      </c>
      <c r="BB133" s="38">
        <v>0</v>
      </c>
      <c r="BC133" s="38">
        <v>0</v>
      </c>
      <c r="BD133" s="38">
        <v>0</v>
      </c>
      <c r="BE133" s="38">
        <v>0</v>
      </c>
      <c r="BF133" s="38">
        <v>0</v>
      </c>
      <c r="BG133" s="38" t="s">
        <v>107</v>
      </c>
      <c r="BH133" s="38">
        <v>971836</v>
      </c>
      <c r="BI133" s="38">
        <v>1377975</v>
      </c>
      <c r="BJ133" s="38">
        <v>101536</v>
      </c>
      <c r="BK133" s="38">
        <v>0</v>
      </c>
      <c r="BL133" s="38">
        <v>0</v>
      </c>
      <c r="BM133" s="38">
        <v>522180</v>
      </c>
      <c r="BN133" s="38">
        <v>797775</v>
      </c>
      <c r="BO133" s="38">
        <v>1305450</v>
      </c>
      <c r="BP133" s="38" t="s">
        <v>107</v>
      </c>
      <c r="BQ133" s="38">
        <v>87030</v>
      </c>
      <c r="BR133" s="38">
        <v>2175750</v>
      </c>
      <c r="BS133" s="38">
        <v>174060</v>
      </c>
      <c r="BT133" s="38">
        <v>0</v>
      </c>
      <c r="BU133" s="38">
        <v>0</v>
      </c>
      <c r="BV133" s="38" t="s">
        <v>107</v>
      </c>
      <c r="BW133" s="38" t="s">
        <v>107</v>
      </c>
      <c r="BX133" s="38">
        <v>79778</v>
      </c>
      <c r="BY133" s="38">
        <v>4061401</v>
      </c>
      <c r="BZ133" s="38">
        <v>5134771</v>
      </c>
      <c r="CA133" s="38">
        <v>0</v>
      </c>
      <c r="CB133" s="38">
        <v>377130</v>
      </c>
      <c r="CC133" s="330">
        <v>0</v>
      </c>
      <c r="CD133" s="38">
        <v>0</v>
      </c>
      <c r="CE133" s="38" t="s">
        <v>107</v>
      </c>
      <c r="CF133" s="38" t="s">
        <v>107</v>
      </c>
      <c r="CG133" s="38" t="s">
        <v>107</v>
      </c>
      <c r="CH133" s="41" t="s">
        <v>113</v>
      </c>
      <c r="CI133" s="41" t="s">
        <v>113</v>
      </c>
      <c r="CJ133" s="41" t="s">
        <v>113</v>
      </c>
      <c r="CK133" s="41" t="s">
        <v>114</v>
      </c>
      <c r="CL133" s="41" t="s">
        <v>113</v>
      </c>
      <c r="CM133" s="41" t="s">
        <v>113</v>
      </c>
      <c r="CN133" s="41" t="s">
        <v>114</v>
      </c>
      <c r="CO133" s="42" t="s">
        <v>107</v>
      </c>
      <c r="CP133" s="28" t="s">
        <v>107</v>
      </c>
      <c r="CQ133" s="28" t="s">
        <v>107</v>
      </c>
      <c r="CR133" s="28" t="s">
        <v>107</v>
      </c>
      <c r="CS133" s="28" t="s">
        <v>107</v>
      </c>
      <c r="CT133" s="28" t="s">
        <v>107</v>
      </c>
      <c r="CU133" s="28" t="s">
        <v>107</v>
      </c>
      <c r="CV133" s="28" t="s">
        <v>107</v>
      </c>
      <c r="CW133" s="28" t="s">
        <v>107</v>
      </c>
      <c r="CX133" s="28" t="s">
        <v>107</v>
      </c>
      <c r="CY133" s="28" t="s">
        <v>107</v>
      </c>
      <c r="CZ133" s="28" t="s">
        <v>107</v>
      </c>
      <c r="DA133" s="28" t="s">
        <v>107</v>
      </c>
      <c r="DB133" s="28" t="s">
        <v>107</v>
      </c>
      <c r="DC133" s="28" t="s">
        <v>107</v>
      </c>
      <c r="DD133" s="332">
        <v>8703002</v>
      </c>
      <c r="DE133" s="43">
        <v>1</v>
      </c>
      <c r="DF133" s="390">
        <v>1</v>
      </c>
      <c r="DG133" s="310">
        <v>45698</v>
      </c>
      <c r="DH133" s="8" t="s">
        <v>2497</v>
      </c>
      <c r="DI133" s="279" t="str" cm="1">
        <f t="array" ref="DI133">+IF(AND(C133&lt;&gt;"Vehículos Eléctricos",C133&lt;&gt;"Vehículos Híbridos",AD133="PERCENTIL 50"),
     IF(VLOOKUP(_xlfn.TEXTJOIN("_",FALSE,C133:E133),BD_Perc!$A:$P,_xlfn.IFS(BD!AE133="Intervalo de precio 1",12,BD!AE133="Intervalo de precio 2",13),FALSE)&lt;=1,
     VLOOKUP(_xlfn.TEXTJOIN("_",FALSE,C133:E133),BD_Perc!$A:$P,16,FALSE),"Ok P50"),
     "Ok P30/70 ó Híbrido/Eléctrico")</f>
        <v>Ok P30/70 ó Híbrido/Eléctrico</v>
      </c>
      <c r="DJ133" s="279" t="str">
        <f t="shared" si="7"/>
        <v>Vehículos Convencionales_Camperos/Camionetas_4x2</v>
      </c>
      <c r="DK133" s="331">
        <f t="shared" si="11"/>
        <v>238500000</v>
      </c>
      <c r="DL133" s="326"/>
    </row>
    <row r="134" spans="1:116" ht="25.5">
      <c r="A134" s="28">
        <v>129</v>
      </c>
      <c r="B134" s="29" t="s">
        <v>139</v>
      </c>
      <c r="C134" s="29" t="s">
        <v>0</v>
      </c>
      <c r="D134" s="29" t="s">
        <v>337</v>
      </c>
      <c r="E134" s="42" t="s">
        <v>346</v>
      </c>
      <c r="F134" s="42" t="s">
        <v>107</v>
      </c>
      <c r="G134" s="30" t="s">
        <v>2329</v>
      </c>
      <c r="H134" s="42" t="s">
        <v>990</v>
      </c>
      <c r="I134" s="28">
        <v>9008237</v>
      </c>
      <c r="J134" s="28" t="s">
        <v>372</v>
      </c>
      <c r="K134" s="31" t="s">
        <v>307</v>
      </c>
      <c r="L134" s="32">
        <v>201</v>
      </c>
      <c r="M134" s="33">
        <v>5</v>
      </c>
      <c r="N134" s="34">
        <v>278000000</v>
      </c>
      <c r="O134" s="34">
        <f>+IFERROR(VLOOKUP(I134,Precio_Fasecolda!A:C,3,FALSE),IFERROR(VLOOKUP(I134,Precio_Fasecolda!B:C,2,FALSE),N134))</f>
        <v>278000000</v>
      </c>
      <c r="P134" s="34">
        <f t="shared" si="8"/>
        <v>0</v>
      </c>
      <c r="Q134" s="28" t="s">
        <v>346</v>
      </c>
      <c r="R134" s="28" t="s">
        <v>130</v>
      </c>
      <c r="S134" s="28" t="s">
        <v>360</v>
      </c>
      <c r="T134" s="28" t="s">
        <v>107</v>
      </c>
      <c r="U134" s="28" t="s">
        <v>107</v>
      </c>
      <c r="V134" s="42" t="s">
        <v>107</v>
      </c>
      <c r="W134" s="28" t="s">
        <v>107</v>
      </c>
      <c r="X134" s="28" t="s">
        <v>107</v>
      </c>
      <c r="Y134" s="28" t="str">
        <f t="shared" si="9"/>
        <v>N.A.</v>
      </c>
      <c r="Z134" s="292">
        <f t="shared" ref="Z134:Z197" si="12">+(((N134)-(N134*AH134)/100%))</f>
        <v>278000000</v>
      </c>
      <c r="AA134" s="28" cm="1">
        <f t="array" aca="1" ref="AA134" ca="1">_xlfn.IFS(DK134&lt;$DK$4,1,AND(DK134&gt;=$DK$4,DK134&lt;=$AA$4),2,DK134&gt;$AA$4,3)</f>
        <v>3</v>
      </c>
      <c r="AB134" s="28">
        <v>0</v>
      </c>
      <c r="AC134" s="28" cm="1">
        <f t="array" aca="1" ref="AC134" ca="1">IF(AB134="PERCENTIL 30","",_xlfn.IFS(DK134&lt;$AC$4,1,DK134&gt;$AC$4,2))</f>
        <v>2</v>
      </c>
      <c r="AD134" s="28" t="str">
        <f>+IFERROR(VLOOKUP(_xlfn.TEXTJOIN("_", FALSE, C134:E134), BD_Perc!$A:$O, 15, FALSE),"Segmentación no encontrada o vehículo inactivo")</f>
        <v>PERCENTIL 30-70</v>
      </c>
      <c r="AE134" s="28" t="str" cm="1">
        <f t="array" ref="AE134">_xlfn.IFS(
    AD134 = "PERCENTIL 50",
    _xlfn.IFS(
        BD!DK134 &lt; VLOOKUP(_xlfn.TEXTJOIN("_", FALSE, C134:E134), BD_Perc!$A:$O, 11, FALSE), "Intervalo de precio 1",
        BD!DK134 &gt;= VLOOKUP(_xlfn.TEXTJOIN("_", FALSE, C134:E134), BD_Perc!$A:$O, 11, FALSE), "Intervalo de precio 2"
    ),
    AD134 = "PERCENTIL 30-70",
    _xlfn.IFS(
        BD!DK134 &lt; VLOOKUP(_xlfn.TEXTJOIN("_", FALSE, C134:E134), BD_Perc!$A:$O, 6, FALSE), "Intervalo de precio 1",
        BD!DK134 &lt; VLOOKUP(_xlfn.TEXTJOIN("_", FALSE, C134:E134), BD_Perc!$A:$O, 7, FALSE), "Intervalo de precio 2",
        BD!DK134 &gt;= VLOOKUP(_xlfn.TEXTJOIN("_", FALSE, C134:E134), BD_Perc!$A:$O, 7, FALSE), "Intervalo de precio 3"
    ),
    AD134="Segmentación no encontrada o vehículo inactivo","Segmentación no encontrada o vehículo inactivo"
)</f>
        <v>Intervalo de precio 3</v>
      </c>
      <c r="AF134" s="35" t="s">
        <v>2414</v>
      </c>
      <c r="AG134" s="35" t="b">
        <f t="shared" si="10"/>
        <v>1</v>
      </c>
      <c r="AH134" s="206">
        <v>0</v>
      </c>
      <c r="AI134" s="206">
        <v>0.03</v>
      </c>
      <c r="AJ134" s="206">
        <v>0.04</v>
      </c>
      <c r="AK134" s="206">
        <v>0.04</v>
      </c>
      <c r="AL134" s="206">
        <v>0.05</v>
      </c>
      <c r="AM134" s="206">
        <v>0.05</v>
      </c>
      <c r="AN134" s="28" t="s">
        <v>113</v>
      </c>
      <c r="AO134" s="28" t="s">
        <v>114</v>
      </c>
      <c r="AP134" s="28" t="s">
        <v>114</v>
      </c>
      <c r="AQ134" s="37">
        <v>0</v>
      </c>
      <c r="AR134" s="38">
        <v>8689479</v>
      </c>
      <c r="AS134" s="38">
        <v>290100</v>
      </c>
      <c r="AT134" s="38">
        <v>0</v>
      </c>
      <c r="AU134" s="38">
        <v>0</v>
      </c>
      <c r="AV134" s="38">
        <v>0</v>
      </c>
      <c r="AW134" s="38">
        <v>11894105</v>
      </c>
      <c r="AX134" s="38" t="s">
        <v>107</v>
      </c>
      <c r="AY134" s="38">
        <v>478665</v>
      </c>
      <c r="AZ134" s="38">
        <v>130545</v>
      </c>
      <c r="BA134" s="38" t="s">
        <v>107</v>
      </c>
      <c r="BB134" s="38">
        <v>0</v>
      </c>
      <c r="BC134" s="38">
        <v>0</v>
      </c>
      <c r="BD134" s="38">
        <v>0</v>
      </c>
      <c r="BE134" s="38">
        <v>0</v>
      </c>
      <c r="BF134" s="38">
        <v>0</v>
      </c>
      <c r="BG134" s="38" t="s">
        <v>107</v>
      </c>
      <c r="BH134" s="38">
        <v>971836</v>
      </c>
      <c r="BI134" s="38">
        <v>1377975</v>
      </c>
      <c r="BJ134" s="38">
        <v>101536</v>
      </c>
      <c r="BK134" s="38">
        <v>0</v>
      </c>
      <c r="BL134" s="38">
        <v>0</v>
      </c>
      <c r="BM134" s="38">
        <v>522180</v>
      </c>
      <c r="BN134" s="38">
        <v>797775</v>
      </c>
      <c r="BO134" s="38">
        <v>1305450</v>
      </c>
      <c r="BP134" s="38">
        <v>1232926</v>
      </c>
      <c r="BQ134" s="38">
        <v>87030</v>
      </c>
      <c r="BR134" s="38">
        <v>2175750</v>
      </c>
      <c r="BS134" s="38">
        <v>174060</v>
      </c>
      <c r="BT134" s="38">
        <v>0</v>
      </c>
      <c r="BU134" s="38">
        <v>0</v>
      </c>
      <c r="BV134" s="38" t="s">
        <v>107</v>
      </c>
      <c r="BW134" s="38" t="s">
        <v>107</v>
      </c>
      <c r="BX134" s="38">
        <v>79778</v>
      </c>
      <c r="BY134" s="38">
        <v>4061401</v>
      </c>
      <c r="BZ134" s="38">
        <v>5134771</v>
      </c>
      <c r="CA134" s="38">
        <v>0</v>
      </c>
      <c r="CB134" s="38">
        <v>377130</v>
      </c>
      <c r="CC134" s="330">
        <v>0</v>
      </c>
      <c r="CD134" s="38">
        <v>0</v>
      </c>
      <c r="CE134" s="38" t="s">
        <v>107</v>
      </c>
      <c r="CF134" s="38" t="s">
        <v>107</v>
      </c>
      <c r="CG134" s="38" t="s">
        <v>107</v>
      </c>
      <c r="CH134" s="41" t="s">
        <v>113</v>
      </c>
      <c r="CI134" s="41" t="s">
        <v>113</v>
      </c>
      <c r="CJ134" s="41" t="s">
        <v>113</v>
      </c>
      <c r="CK134" s="41" t="s">
        <v>114</v>
      </c>
      <c r="CL134" s="41" t="s">
        <v>113</v>
      </c>
      <c r="CM134" s="41" t="s">
        <v>113</v>
      </c>
      <c r="CN134" s="41" t="s">
        <v>114</v>
      </c>
      <c r="CO134" s="42" t="s">
        <v>107</v>
      </c>
      <c r="CP134" s="28" t="s">
        <v>107</v>
      </c>
      <c r="CQ134" s="28" t="s">
        <v>107</v>
      </c>
      <c r="CR134" s="28" t="s">
        <v>107</v>
      </c>
      <c r="CS134" s="28" t="s">
        <v>107</v>
      </c>
      <c r="CT134" s="28" t="s">
        <v>107</v>
      </c>
      <c r="CU134" s="28" t="s">
        <v>107</v>
      </c>
      <c r="CV134" s="28" t="s">
        <v>107</v>
      </c>
      <c r="CW134" s="28" t="s">
        <v>107</v>
      </c>
      <c r="CX134" s="28" t="s">
        <v>107</v>
      </c>
      <c r="CY134" s="28" t="s">
        <v>107</v>
      </c>
      <c r="CZ134" s="28" t="s">
        <v>107</v>
      </c>
      <c r="DA134" s="28" t="s">
        <v>107</v>
      </c>
      <c r="DB134" s="28" t="s">
        <v>107</v>
      </c>
      <c r="DC134" s="28" t="s">
        <v>107</v>
      </c>
      <c r="DD134" s="332">
        <v>9428253</v>
      </c>
      <c r="DE134" s="43">
        <v>1</v>
      </c>
      <c r="DF134" s="390">
        <v>1</v>
      </c>
      <c r="DG134" s="310"/>
      <c r="DH134" s="203"/>
      <c r="DI134" s="279" t="str" cm="1">
        <f t="array" ref="DI134">+IF(AND(C134&lt;&gt;"Vehículos Eléctricos",C134&lt;&gt;"Vehículos Híbridos",AD134="PERCENTIL 50"),
     IF(VLOOKUP(_xlfn.TEXTJOIN("_",FALSE,C134:E134),BD_Perc!$A:$P,_xlfn.IFS(BD!AE134="Intervalo de precio 1",12,BD!AE134="Intervalo de precio 2",13),FALSE)&lt;=1,
     VLOOKUP(_xlfn.TEXTJOIN("_",FALSE,C134:E134),BD_Perc!$A:$P,16,FALSE),"Ok P50"),
     "Ok P30/70 ó Híbrido/Eléctrico")</f>
        <v>Ok P30/70 ó Híbrido/Eléctrico</v>
      </c>
      <c r="DJ134" s="279" t="str">
        <f t="shared" ref="DJ134:DJ197" si="13">+_xlfn.TEXTJOIN("_",FALSE,C134:E134)</f>
        <v>Vehículos Convencionales_Camperos/Camionetas_4x4</v>
      </c>
      <c r="DK134" s="331">
        <f t="shared" si="11"/>
        <v>278000000</v>
      </c>
      <c r="DL134" s="326"/>
    </row>
    <row r="135" spans="1:116" ht="25.5">
      <c r="A135" s="28">
        <v>130</v>
      </c>
      <c r="B135" s="29" t="s">
        <v>139</v>
      </c>
      <c r="C135" s="29" t="s">
        <v>0</v>
      </c>
      <c r="D135" s="29" t="s">
        <v>337</v>
      </c>
      <c r="E135" s="42" t="s">
        <v>346</v>
      </c>
      <c r="F135" s="42" t="s">
        <v>107</v>
      </c>
      <c r="G135" s="30" t="s">
        <v>2330</v>
      </c>
      <c r="H135" s="42" t="s">
        <v>990</v>
      </c>
      <c r="I135" s="28">
        <v>9008238</v>
      </c>
      <c r="J135" s="28" t="s">
        <v>373</v>
      </c>
      <c r="K135" s="31" t="s">
        <v>307</v>
      </c>
      <c r="L135" s="32">
        <v>201</v>
      </c>
      <c r="M135" s="33">
        <v>5</v>
      </c>
      <c r="N135" s="34">
        <v>313500000</v>
      </c>
      <c r="O135" s="34">
        <f>+IFERROR(VLOOKUP(I135,Precio_Fasecolda!A:C,3,FALSE),IFERROR(VLOOKUP(I135,Precio_Fasecolda!B:C,2,FALSE),N135))</f>
        <v>313500000</v>
      </c>
      <c r="P135" s="34">
        <f t="shared" ref="P135:P198" si="14">N135-O135</f>
        <v>0</v>
      </c>
      <c r="Q135" s="28" t="s">
        <v>346</v>
      </c>
      <c r="R135" s="28" t="s">
        <v>130</v>
      </c>
      <c r="S135" s="28" t="s">
        <v>360</v>
      </c>
      <c r="T135" s="28" t="s">
        <v>107</v>
      </c>
      <c r="U135" s="28" t="s">
        <v>107</v>
      </c>
      <c r="V135" s="42" t="s">
        <v>107</v>
      </c>
      <c r="W135" s="28" t="s">
        <v>107</v>
      </c>
      <c r="X135" s="28" t="s">
        <v>107</v>
      </c>
      <c r="Y135" s="28" t="str">
        <f t="shared" ref="Y135:Y198" si="15">+IF(C135=$F$1,N135+CC135,"N.A.")</f>
        <v>N.A.</v>
      </c>
      <c r="Z135" s="292">
        <f t="shared" si="12"/>
        <v>313500000</v>
      </c>
      <c r="AA135" s="28" cm="1">
        <f t="array" aca="1" ref="AA135" ca="1">_xlfn.IFS(DK135&lt;$DK$4,1,AND(DK135&gt;=$DK$4,DK135&lt;=$AA$4),2,DK135&gt;$AA$4,3)</f>
        <v>3</v>
      </c>
      <c r="AB135" s="28">
        <v>0</v>
      </c>
      <c r="AC135" s="28" cm="1">
        <f t="array" aca="1" ref="AC135" ca="1">IF(AB135="PERCENTIL 30","",_xlfn.IFS(DK135&lt;$AC$4,1,DK135&gt;$AC$4,2))</f>
        <v>2</v>
      </c>
      <c r="AD135" s="28" t="str">
        <f>+IFERROR(VLOOKUP(_xlfn.TEXTJOIN("_", FALSE, C135:E135), BD_Perc!$A:$O, 15, FALSE),"Segmentación no encontrada o vehículo inactivo")</f>
        <v>PERCENTIL 30-70</v>
      </c>
      <c r="AE135" s="28" t="str" cm="1">
        <f t="array" ref="AE135">_xlfn.IFS(
    AD135 = "PERCENTIL 50",
    _xlfn.IFS(
        BD!DK135 &lt; VLOOKUP(_xlfn.TEXTJOIN("_", FALSE, C135:E135), BD_Perc!$A:$O, 11, FALSE), "Intervalo de precio 1",
        BD!DK135 &gt;= VLOOKUP(_xlfn.TEXTJOIN("_", FALSE, C135:E135), BD_Perc!$A:$O, 11, FALSE), "Intervalo de precio 2"
    ),
    AD135 = "PERCENTIL 30-70",
    _xlfn.IFS(
        BD!DK135 &lt; VLOOKUP(_xlfn.TEXTJOIN("_", FALSE, C135:E135), BD_Perc!$A:$O, 6, FALSE), "Intervalo de precio 1",
        BD!DK135 &lt; VLOOKUP(_xlfn.TEXTJOIN("_", FALSE, C135:E135), BD_Perc!$A:$O, 7, FALSE), "Intervalo de precio 2",
        BD!DK135 &gt;= VLOOKUP(_xlfn.TEXTJOIN("_", FALSE, C135:E135), BD_Perc!$A:$O, 7, FALSE), "Intervalo de precio 3"
    ),
    AD135="Segmentación no encontrada o vehículo inactivo","Segmentación no encontrada o vehículo inactivo"
)</f>
        <v>Intervalo de precio 3</v>
      </c>
      <c r="AF135" s="35" t="s">
        <v>2414</v>
      </c>
      <c r="AG135" s="35" t="b">
        <f t="shared" ref="AG135:AG198" si="16">+AF135=AE135</f>
        <v>1</v>
      </c>
      <c r="AH135" s="206">
        <v>0</v>
      </c>
      <c r="AI135" s="206">
        <v>0.03</v>
      </c>
      <c r="AJ135" s="206">
        <v>0.04</v>
      </c>
      <c r="AK135" s="206">
        <v>0.04</v>
      </c>
      <c r="AL135" s="206">
        <v>0.05</v>
      </c>
      <c r="AM135" s="206">
        <v>0.05</v>
      </c>
      <c r="AN135" s="28" t="s">
        <v>113</v>
      </c>
      <c r="AO135" s="28" t="s">
        <v>114</v>
      </c>
      <c r="AP135" s="28" t="s">
        <v>114</v>
      </c>
      <c r="AQ135" s="37">
        <v>0</v>
      </c>
      <c r="AR135" s="38">
        <v>8689479</v>
      </c>
      <c r="AS135" s="38">
        <v>290100</v>
      </c>
      <c r="AT135" s="38">
        <v>0</v>
      </c>
      <c r="AU135" s="38">
        <v>0</v>
      </c>
      <c r="AV135" s="38">
        <v>0</v>
      </c>
      <c r="AW135" s="38">
        <v>11894105</v>
      </c>
      <c r="AX135" s="38" t="s">
        <v>107</v>
      </c>
      <c r="AY135" s="38">
        <v>0</v>
      </c>
      <c r="AZ135" s="38">
        <v>130545</v>
      </c>
      <c r="BA135" s="38" t="s">
        <v>107</v>
      </c>
      <c r="BB135" s="38">
        <v>0</v>
      </c>
      <c r="BC135" s="38">
        <v>0</v>
      </c>
      <c r="BD135" s="38">
        <v>0</v>
      </c>
      <c r="BE135" s="38">
        <v>0</v>
      </c>
      <c r="BF135" s="38">
        <v>0</v>
      </c>
      <c r="BG135" s="38" t="s">
        <v>107</v>
      </c>
      <c r="BH135" s="38">
        <v>971836</v>
      </c>
      <c r="BI135" s="38">
        <v>1377975</v>
      </c>
      <c r="BJ135" s="38">
        <v>101536</v>
      </c>
      <c r="BK135" s="38">
        <v>0</v>
      </c>
      <c r="BL135" s="38">
        <v>0</v>
      </c>
      <c r="BM135" s="38" t="s">
        <v>107</v>
      </c>
      <c r="BN135" s="38">
        <v>797775</v>
      </c>
      <c r="BO135" s="38">
        <v>1305450</v>
      </c>
      <c r="BP135" s="38">
        <v>1232926</v>
      </c>
      <c r="BQ135" s="38">
        <v>87030</v>
      </c>
      <c r="BR135" s="38">
        <v>2175750</v>
      </c>
      <c r="BS135" s="38">
        <v>174060</v>
      </c>
      <c r="BT135" s="38">
        <v>0</v>
      </c>
      <c r="BU135" s="38">
        <v>0</v>
      </c>
      <c r="BV135" s="38" t="s">
        <v>107</v>
      </c>
      <c r="BW135" s="38" t="s">
        <v>107</v>
      </c>
      <c r="BX135" s="38">
        <v>79778</v>
      </c>
      <c r="BY135" s="38">
        <v>4061401</v>
      </c>
      <c r="BZ135" s="38">
        <v>5134771</v>
      </c>
      <c r="CA135" s="38">
        <v>0</v>
      </c>
      <c r="CB135" s="38">
        <v>377130</v>
      </c>
      <c r="CC135" s="330">
        <v>0</v>
      </c>
      <c r="CD135" s="38">
        <v>0</v>
      </c>
      <c r="CE135" s="38" t="s">
        <v>107</v>
      </c>
      <c r="CF135" s="38" t="s">
        <v>107</v>
      </c>
      <c r="CG135" s="38" t="s">
        <v>107</v>
      </c>
      <c r="CH135" s="41" t="s">
        <v>113</v>
      </c>
      <c r="CI135" s="41" t="s">
        <v>113</v>
      </c>
      <c r="CJ135" s="41" t="s">
        <v>113</v>
      </c>
      <c r="CK135" s="41" t="s">
        <v>114</v>
      </c>
      <c r="CL135" s="41" t="s">
        <v>113</v>
      </c>
      <c r="CM135" s="41" t="s">
        <v>113</v>
      </c>
      <c r="CN135" s="41" t="s">
        <v>114</v>
      </c>
      <c r="CO135" s="42" t="s">
        <v>107</v>
      </c>
      <c r="CP135" s="28" t="s">
        <v>107</v>
      </c>
      <c r="CQ135" s="28" t="s">
        <v>107</v>
      </c>
      <c r="CR135" s="28" t="s">
        <v>107</v>
      </c>
      <c r="CS135" s="28" t="s">
        <v>107</v>
      </c>
      <c r="CT135" s="28" t="s">
        <v>107</v>
      </c>
      <c r="CU135" s="28" t="s">
        <v>107</v>
      </c>
      <c r="CV135" s="28" t="s">
        <v>107</v>
      </c>
      <c r="CW135" s="28" t="s">
        <v>107</v>
      </c>
      <c r="CX135" s="28" t="s">
        <v>107</v>
      </c>
      <c r="CY135" s="28" t="s">
        <v>107</v>
      </c>
      <c r="CZ135" s="28" t="s">
        <v>107</v>
      </c>
      <c r="DA135" s="28" t="s">
        <v>107</v>
      </c>
      <c r="DB135" s="28" t="s">
        <v>107</v>
      </c>
      <c r="DC135" s="28" t="s">
        <v>107</v>
      </c>
      <c r="DD135" s="332">
        <v>9428253</v>
      </c>
      <c r="DE135" s="43">
        <v>1</v>
      </c>
      <c r="DF135" s="390">
        <v>1</v>
      </c>
      <c r="DG135" s="310"/>
      <c r="DH135" s="203"/>
      <c r="DI135" s="279" t="str" cm="1">
        <f t="array" ref="DI135">+IF(AND(C135&lt;&gt;"Vehículos Eléctricos",C135&lt;&gt;"Vehículos Híbridos",AD135="PERCENTIL 50"),
     IF(VLOOKUP(_xlfn.TEXTJOIN("_",FALSE,C135:E135),BD_Perc!$A:$P,_xlfn.IFS(BD!AE135="Intervalo de precio 1",12,BD!AE135="Intervalo de precio 2",13),FALSE)&lt;=1,
     VLOOKUP(_xlfn.TEXTJOIN("_",FALSE,C135:E135),BD_Perc!$A:$P,16,FALSE),"Ok P50"),
     "Ok P30/70 ó Híbrido/Eléctrico")</f>
        <v>Ok P30/70 ó Híbrido/Eléctrico</v>
      </c>
      <c r="DJ135" s="279" t="str">
        <f t="shared" si="13"/>
        <v>Vehículos Convencionales_Camperos/Camionetas_4x4</v>
      </c>
      <c r="DK135" s="331">
        <f t="shared" ref="DK135:DK198" si="17">+IF(C135=$F$1,Z135+CC135,Z135)</f>
        <v>313500000</v>
      </c>
      <c r="DL135" s="326"/>
    </row>
    <row r="136" spans="1:116" ht="25.5">
      <c r="A136" s="28">
        <v>131</v>
      </c>
      <c r="B136" s="29" t="s">
        <v>139</v>
      </c>
      <c r="C136" s="29" t="s">
        <v>0</v>
      </c>
      <c r="D136" s="29" t="s">
        <v>337</v>
      </c>
      <c r="E136" s="42" t="s">
        <v>346</v>
      </c>
      <c r="F136" s="42" t="s">
        <v>107</v>
      </c>
      <c r="G136" s="30" t="s">
        <v>2419</v>
      </c>
      <c r="H136" s="42" t="s">
        <v>990</v>
      </c>
      <c r="I136" s="28">
        <v>9008221</v>
      </c>
      <c r="J136" s="28" t="s">
        <v>374</v>
      </c>
      <c r="K136" s="31" t="s">
        <v>375</v>
      </c>
      <c r="L136" s="32">
        <v>271</v>
      </c>
      <c r="M136" s="33">
        <v>5</v>
      </c>
      <c r="N136" s="50">
        <v>319000000</v>
      </c>
      <c r="O136" s="34">
        <f>+IFERROR(VLOOKUP(I136,Precio_Fasecolda!A:C,3,FALSE),IFERROR(VLOOKUP(I136,Precio_Fasecolda!B:C,2,FALSE),N136))</f>
        <v>319000000</v>
      </c>
      <c r="P136" s="34">
        <f t="shared" si="14"/>
        <v>0</v>
      </c>
      <c r="Q136" s="28" t="s">
        <v>346</v>
      </c>
      <c r="R136" s="28" t="s">
        <v>130</v>
      </c>
      <c r="S136" s="28" t="s">
        <v>112</v>
      </c>
      <c r="T136" s="28" t="s">
        <v>107</v>
      </c>
      <c r="U136" s="28" t="s">
        <v>107</v>
      </c>
      <c r="V136" s="42" t="s">
        <v>107</v>
      </c>
      <c r="W136" s="28" t="s">
        <v>107</v>
      </c>
      <c r="X136" s="28" t="s">
        <v>107</v>
      </c>
      <c r="Y136" s="28" t="str">
        <f t="shared" si="15"/>
        <v>N.A.</v>
      </c>
      <c r="Z136" s="292">
        <f t="shared" si="12"/>
        <v>319000000</v>
      </c>
      <c r="AA136" s="28" cm="1">
        <f t="array" aca="1" ref="AA136" ca="1">_xlfn.IFS(DK136&lt;$DK$4,1,AND(DK136&gt;=$DK$4,DK136&lt;=$AA$4),2,DK136&gt;$AA$4,3)</f>
        <v>3</v>
      </c>
      <c r="AB136" s="28">
        <v>0</v>
      </c>
      <c r="AC136" s="28" cm="1">
        <f t="array" aca="1" ref="AC136" ca="1">IF(AB136="PERCENTIL 30","",_xlfn.IFS(DK136&lt;$AC$4,1,DK136&gt;$AC$4,2))</f>
        <v>2</v>
      </c>
      <c r="AD136" s="28" t="str">
        <f>+IFERROR(VLOOKUP(_xlfn.TEXTJOIN("_", FALSE, C136:E136), BD_Perc!$A:$O, 15, FALSE),"Segmentación no encontrada o vehículo inactivo")</f>
        <v>PERCENTIL 30-70</v>
      </c>
      <c r="AE136" s="28" t="str" cm="1">
        <f t="array" ref="AE136">_xlfn.IFS(
    AD136 = "PERCENTIL 50",
    _xlfn.IFS(
        BD!DK136 &lt; VLOOKUP(_xlfn.TEXTJOIN("_", FALSE, C136:E136), BD_Perc!$A:$O, 11, FALSE), "Intervalo de precio 1",
        BD!DK136 &gt;= VLOOKUP(_xlfn.TEXTJOIN("_", FALSE, C136:E136), BD_Perc!$A:$O, 11, FALSE), "Intervalo de precio 2"
    ),
    AD136 = "PERCENTIL 30-70",
    _xlfn.IFS(
        BD!DK136 &lt; VLOOKUP(_xlfn.TEXTJOIN("_", FALSE, C136:E136), BD_Perc!$A:$O, 6, FALSE), "Intervalo de precio 1",
        BD!DK136 &lt; VLOOKUP(_xlfn.TEXTJOIN("_", FALSE, C136:E136), BD_Perc!$A:$O, 7, FALSE), "Intervalo de precio 2",
        BD!DK136 &gt;= VLOOKUP(_xlfn.TEXTJOIN("_", FALSE, C136:E136), BD_Perc!$A:$O, 7, FALSE), "Intervalo de precio 3"
    ),
    AD136="Segmentación no encontrada o vehículo inactivo","Segmentación no encontrada o vehículo inactivo"
)</f>
        <v>Intervalo de precio 3</v>
      </c>
      <c r="AF136" s="35" t="s">
        <v>2414</v>
      </c>
      <c r="AG136" s="35" t="b">
        <f t="shared" si="16"/>
        <v>1</v>
      </c>
      <c r="AH136" s="206">
        <v>0</v>
      </c>
      <c r="AI136" s="206">
        <v>0.02</v>
      </c>
      <c r="AJ136" s="206">
        <v>0.02</v>
      </c>
      <c r="AK136" s="206">
        <v>0.03</v>
      </c>
      <c r="AL136" s="206">
        <v>0.04</v>
      </c>
      <c r="AM136" s="206">
        <v>0.04</v>
      </c>
      <c r="AN136" s="28" t="s">
        <v>113</v>
      </c>
      <c r="AO136" s="28" t="s">
        <v>114</v>
      </c>
      <c r="AP136" s="28" t="s">
        <v>114</v>
      </c>
      <c r="AQ136" s="37">
        <v>0</v>
      </c>
      <c r="AR136" s="38">
        <v>8689479</v>
      </c>
      <c r="AS136" s="38">
        <v>290100</v>
      </c>
      <c r="AT136" s="38">
        <v>0</v>
      </c>
      <c r="AU136" s="38">
        <v>0</v>
      </c>
      <c r="AV136" s="38">
        <v>0</v>
      </c>
      <c r="AW136" s="38" t="s">
        <v>107</v>
      </c>
      <c r="AX136" s="38">
        <v>0</v>
      </c>
      <c r="AY136" s="38">
        <v>478665</v>
      </c>
      <c r="AZ136" s="38">
        <v>130545</v>
      </c>
      <c r="BA136" s="38">
        <v>391635</v>
      </c>
      <c r="BB136" s="38">
        <v>0</v>
      </c>
      <c r="BC136" s="38">
        <v>0</v>
      </c>
      <c r="BD136" s="38">
        <v>0</v>
      </c>
      <c r="BE136" s="38">
        <v>0</v>
      </c>
      <c r="BF136" s="38">
        <v>0</v>
      </c>
      <c r="BG136" s="38">
        <v>0</v>
      </c>
      <c r="BH136" s="38" t="s">
        <v>107</v>
      </c>
      <c r="BI136" s="38">
        <v>1377975</v>
      </c>
      <c r="BJ136" s="38">
        <v>101536</v>
      </c>
      <c r="BK136" s="38">
        <v>0</v>
      </c>
      <c r="BL136" s="38">
        <v>0</v>
      </c>
      <c r="BM136" s="38" t="s">
        <v>107</v>
      </c>
      <c r="BN136" s="38" t="s">
        <v>107</v>
      </c>
      <c r="BO136" s="38" t="s">
        <v>107</v>
      </c>
      <c r="BP136" s="38">
        <v>406140</v>
      </c>
      <c r="BQ136" s="38">
        <v>87030</v>
      </c>
      <c r="BR136" s="38">
        <v>2175750</v>
      </c>
      <c r="BS136" s="38">
        <v>174060</v>
      </c>
      <c r="BT136" s="38">
        <v>0</v>
      </c>
      <c r="BU136" s="38">
        <v>0</v>
      </c>
      <c r="BV136" s="38" t="s">
        <v>107</v>
      </c>
      <c r="BW136" s="38" t="s">
        <v>107</v>
      </c>
      <c r="BX136" s="38">
        <v>79778</v>
      </c>
      <c r="BY136" s="38">
        <v>4061401</v>
      </c>
      <c r="BZ136" s="38">
        <v>5134771</v>
      </c>
      <c r="CA136" s="38">
        <v>0</v>
      </c>
      <c r="CB136" s="38">
        <v>377130</v>
      </c>
      <c r="CC136" s="330">
        <v>0</v>
      </c>
      <c r="CD136" s="38">
        <v>0</v>
      </c>
      <c r="CE136" s="38" t="s">
        <v>107</v>
      </c>
      <c r="CF136" s="38" t="s">
        <v>107</v>
      </c>
      <c r="CG136" s="38" t="s">
        <v>107</v>
      </c>
      <c r="CH136" s="41" t="s">
        <v>113</v>
      </c>
      <c r="CI136" s="41" t="s">
        <v>113</v>
      </c>
      <c r="CJ136" s="41" t="s">
        <v>113</v>
      </c>
      <c r="CK136" s="41" t="s">
        <v>113</v>
      </c>
      <c r="CL136" s="41" t="s">
        <v>114</v>
      </c>
      <c r="CM136" s="41" t="s">
        <v>113</v>
      </c>
      <c r="CN136" s="41" t="s">
        <v>114</v>
      </c>
      <c r="CO136" s="42" t="s">
        <v>107</v>
      </c>
      <c r="CP136" s="28" t="s">
        <v>107</v>
      </c>
      <c r="CQ136" s="28" t="s">
        <v>107</v>
      </c>
      <c r="CR136" s="28" t="s">
        <v>107</v>
      </c>
      <c r="CS136" s="28" t="s">
        <v>107</v>
      </c>
      <c r="CT136" s="28" t="s">
        <v>107</v>
      </c>
      <c r="CU136" s="28" t="s">
        <v>107</v>
      </c>
      <c r="CV136" s="28" t="s">
        <v>107</v>
      </c>
      <c r="CW136" s="28" t="s">
        <v>107</v>
      </c>
      <c r="CX136" s="28" t="s">
        <v>107</v>
      </c>
      <c r="CY136" s="28" t="s">
        <v>107</v>
      </c>
      <c r="CZ136" s="28" t="s">
        <v>107</v>
      </c>
      <c r="DA136" s="28" t="s">
        <v>107</v>
      </c>
      <c r="DB136" s="28" t="s">
        <v>107</v>
      </c>
      <c r="DC136" s="28" t="s">
        <v>107</v>
      </c>
      <c r="DD136" s="333">
        <v>8993102</v>
      </c>
      <c r="DE136" s="43">
        <v>1</v>
      </c>
      <c r="DF136" s="390">
        <v>1</v>
      </c>
      <c r="DG136" s="310"/>
      <c r="DH136" s="203"/>
      <c r="DI136" s="279" t="str" cm="1">
        <f t="array" ref="DI136">+IF(AND(C136&lt;&gt;"Vehículos Eléctricos",C136&lt;&gt;"Vehículos Híbridos",AD136="PERCENTIL 50"),
     IF(VLOOKUP(_xlfn.TEXTJOIN("_",FALSE,C136:E136),BD_Perc!$A:$P,_xlfn.IFS(BD!AE136="Intervalo de precio 1",12,BD!AE136="Intervalo de precio 2",13),FALSE)&lt;=1,
     VLOOKUP(_xlfn.TEXTJOIN("_",FALSE,C136:E136),BD_Perc!$A:$P,16,FALSE),"Ok P50"),
     "Ok P30/70 ó Híbrido/Eléctrico")</f>
        <v>Ok P30/70 ó Híbrido/Eléctrico</v>
      </c>
      <c r="DJ136" s="279" t="str">
        <f t="shared" si="13"/>
        <v>Vehículos Convencionales_Camperos/Camionetas_4x4</v>
      </c>
      <c r="DK136" s="331">
        <f t="shared" si="17"/>
        <v>319000000</v>
      </c>
      <c r="DL136" s="326"/>
    </row>
    <row r="137" spans="1:116" ht="25.5">
      <c r="A137" s="28">
        <v>132</v>
      </c>
      <c r="B137" s="29" t="s">
        <v>139</v>
      </c>
      <c r="C137" s="29" t="s">
        <v>0</v>
      </c>
      <c r="D137" s="29" t="s">
        <v>337</v>
      </c>
      <c r="E137" s="42" t="s">
        <v>346</v>
      </c>
      <c r="F137" s="42" t="s">
        <v>107</v>
      </c>
      <c r="G137" s="30" t="s">
        <v>2420</v>
      </c>
      <c r="H137" s="42" t="s">
        <v>990</v>
      </c>
      <c r="I137" s="28">
        <v>9008225</v>
      </c>
      <c r="J137" s="28" t="s">
        <v>376</v>
      </c>
      <c r="K137" s="31" t="s">
        <v>375</v>
      </c>
      <c r="L137" s="32">
        <v>271</v>
      </c>
      <c r="M137" s="33">
        <v>5</v>
      </c>
      <c r="N137" s="34">
        <v>425900000</v>
      </c>
      <c r="O137" s="34">
        <f>+IFERROR(VLOOKUP(I137,Precio_Fasecolda!A:C,3,FALSE),IFERROR(VLOOKUP(I137,Precio_Fasecolda!B:C,2,FALSE),N137))</f>
        <v>425900000</v>
      </c>
      <c r="P137" s="34">
        <f t="shared" si="14"/>
        <v>0</v>
      </c>
      <c r="Q137" s="28" t="s">
        <v>346</v>
      </c>
      <c r="R137" s="28" t="s">
        <v>130</v>
      </c>
      <c r="S137" s="28" t="s">
        <v>112</v>
      </c>
      <c r="T137" s="28" t="s">
        <v>107</v>
      </c>
      <c r="U137" s="28" t="s">
        <v>107</v>
      </c>
      <c r="V137" s="42" t="s">
        <v>107</v>
      </c>
      <c r="W137" s="28" t="s">
        <v>107</v>
      </c>
      <c r="X137" s="28" t="s">
        <v>107</v>
      </c>
      <c r="Y137" s="28" t="str">
        <f t="shared" si="15"/>
        <v>N.A.</v>
      </c>
      <c r="Z137" s="292">
        <f t="shared" si="12"/>
        <v>425900000</v>
      </c>
      <c r="AA137" s="28" cm="1">
        <f t="array" aca="1" ref="AA137" ca="1">_xlfn.IFS(DK137&lt;$DK$4,1,AND(DK137&gt;=$DK$4,DK137&lt;=$AA$4),2,DK137&gt;$AA$4,3)</f>
        <v>3</v>
      </c>
      <c r="AB137" s="28">
        <v>0</v>
      </c>
      <c r="AC137" s="28" cm="1">
        <f t="array" aca="1" ref="AC137" ca="1">IF(AB137="PERCENTIL 30","",_xlfn.IFS(DK137&lt;$AC$4,1,DK137&gt;$AC$4,2))</f>
        <v>2</v>
      </c>
      <c r="AD137" s="28" t="str">
        <f>+IFERROR(VLOOKUP(_xlfn.TEXTJOIN("_", FALSE, C137:E137), BD_Perc!$A:$O, 15, FALSE),"Segmentación no encontrada o vehículo inactivo")</f>
        <v>PERCENTIL 30-70</v>
      </c>
      <c r="AE137" s="28" t="str" cm="1">
        <f t="array" ref="AE137">_xlfn.IFS(
    AD137 = "PERCENTIL 50",
    _xlfn.IFS(
        BD!DK137 &lt; VLOOKUP(_xlfn.TEXTJOIN("_", FALSE, C137:E137), BD_Perc!$A:$O, 11, FALSE), "Intervalo de precio 1",
        BD!DK137 &gt;= VLOOKUP(_xlfn.TEXTJOIN("_", FALSE, C137:E137), BD_Perc!$A:$O, 11, FALSE), "Intervalo de precio 2"
    ),
    AD137 = "PERCENTIL 30-70",
    _xlfn.IFS(
        BD!DK137 &lt; VLOOKUP(_xlfn.TEXTJOIN("_", FALSE, C137:E137), BD_Perc!$A:$O, 6, FALSE), "Intervalo de precio 1",
        BD!DK137 &lt; VLOOKUP(_xlfn.TEXTJOIN("_", FALSE, C137:E137), BD_Perc!$A:$O, 7, FALSE), "Intervalo de precio 2",
        BD!DK137 &gt;= VLOOKUP(_xlfn.TEXTJOIN("_", FALSE, C137:E137), BD_Perc!$A:$O, 7, FALSE), "Intervalo de precio 3"
    ),
    AD137="Segmentación no encontrada o vehículo inactivo","Segmentación no encontrada o vehículo inactivo"
)</f>
        <v>Intervalo de precio 3</v>
      </c>
      <c r="AF137" s="35" t="s">
        <v>2414</v>
      </c>
      <c r="AG137" s="35" t="b">
        <f t="shared" si="16"/>
        <v>1</v>
      </c>
      <c r="AH137" s="206">
        <v>0</v>
      </c>
      <c r="AI137" s="206">
        <v>0</v>
      </c>
      <c r="AJ137" s="206">
        <v>0</v>
      </c>
      <c r="AK137" s="206">
        <v>0</v>
      </c>
      <c r="AL137" s="206">
        <v>0</v>
      </c>
      <c r="AM137" s="206">
        <v>0</v>
      </c>
      <c r="AN137" s="28" t="s">
        <v>113</v>
      </c>
      <c r="AO137" s="28" t="s">
        <v>114</v>
      </c>
      <c r="AP137" s="28" t="s">
        <v>114</v>
      </c>
      <c r="AQ137" s="37">
        <v>0</v>
      </c>
      <c r="AR137" s="38">
        <v>8689479</v>
      </c>
      <c r="AS137" s="38">
        <v>290100</v>
      </c>
      <c r="AT137" s="38">
        <v>0</v>
      </c>
      <c r="AU137" s="38">
        <v>0</v>
      </c>
      <c r="AV137" s="38">
        <v>0</v>
      </c>
      <c r="AW137" s="38" t="s">
        <v>107</v>
      </c>
      <c r="AX137" s="38">
        <v>0</v>
      </c>
      <c r="AY137" s="38">
        <v>478665</v>
      </c>
      <c r="AZ137" s="38">
        <v>130545</v>
      </c>
      <c r="BA137" s="38">
        <v>391635</v>
      </c>
      <c r="BB137" s="38">
        <v>0</v>
      </c>
      <c r="BC137" s="38">
        <v>0</v>
      </c>
      <c r="BD137" s="38">
        <v>0</v>
      </c>
      <c r="BE137" s="38">
        <v>0</v>
      </c>
      <c r="BF137" s="38">
        <v>0</v>
      </c>
      <c r="BG137" s="38">
        <v>0</v>
      </c>
      <c r="BH137" s="38" t="s">
        <v>107</v>
      </c>
      <c r="BI137" s="38">
        <v>1377975</v>
      </c>
      <c r="BJ137" s="38">
        <v>101536</v>
      </c>
      <c r="BK137" s="38">
        <v>0</v>
      </c>
      <c r="BL137" s="38">
        <v>0</v>
      </c>
      <c r="BM137" s="38" t="s">
        <v>107</v>
      </c>
      <c r="BN137" s="38" t="s">
        <v>107</v>
      </c>
      <c r="BO137" s="38" t="s">
        <v>107</v>
      </c>
      <c r="BP137" s="38">
        <v>406140</v>
      </c>
      <c r="BQ137" s="38">
        <v>87030</v>
      </c>
      <c r="BR137" s="38">
        <v>2175750</v>
      </c>
      <c r="BS137" s="38">
        <v>174060</v>
      </c>
      <c r="BT137" s="38">
        <v>0</v>
      </c>
      <c r="BU137" s="38">
        <v>0</v>
      </c>
      <c r="BV137" s="38" t="s">
        <v>107</v>
      </c>
      <c r="BW137" s="38" t="s">
        <v>107</v>
      </c>
      <c r="BX137" s="38">
        <v>79778</v>
      </c>
      <c r="BY137" s="38">
        <v>4061401</v>
      </c>
      <c r="BZ137" s="38">
        <v>5134771</v>
      </c>
      <c r="CA137" s="38">
        <v>0</v>
      </c>
      <c r="CB137" s="38">
        <v>377130</v>
      </c>
      <c r="CC137" s="330">
        <v>0</v>
      </c>
      <c r="CD137" s="38">
        <v>0</v>
      </c>
      <c r="CE137" s="38" t="s">
        <v>107</v>
      </c>
      <c r="CF137" s="38" t="s">
        <v>107</v>
      </c>
      <c r="CG137" s="38" t="s">
        <v>107</v>
      </c>
      <c r="CH137" s="41" t="s">
        <v>113</v>
      </c>
      <c r="CI137" s="41" t="s">
        <v>113</v>
      </c>
      <c r="CJ137" s="41" t="s">
        <v>113</v>
      </c>
      <c r="CK137" s="41" t="s">
        <v>113</v>
      </c>
      <c r="CL137" s="41" t="s">
        <v>113</v>
      </c>
      <c r="CM137" s="41" t="s">
        <v>113</v>
      </c>
      <c r="CN137" s="41" t="s">
        <v>114</v>
      </c>
      <c r="CO137" s="42" t="s">
        <v>107</v>
      </c>
      <c r="CP137" s="28" t="s">
        <v>107</v>
      </c>
      <c r="CQ137" s="28" t="s">
        <v>107</v>
      </c>
      <c r="CR137" s="28" t="s">
        <v>107</v>
      </c>
      <c r="CS137" s="28" t="s">
        <v>107</v>
      </c>
      <c r="CT137" s="28" t="s">
        <v>107</v>
      </c>
      <c r="CU137" s="28" t="s">
        <v>107</v>
      </c>
      <c r="CV137" s="28" t="s">
        <v>107</v>
      </c>
      <c r="CW137" s="28" t="s">
        <v>107</v>
      </c>
      <c r="CX137" s="28" t="s">
        <v>107</v>
      </c>
      <c r="CY137" s="28" t="s">
        <v>107</v>
      </c>
      <c r="CZ137" s="28" t="s">
        <v>107</v>
      </c>
      <c r="DA137" s="28" t="s">
        <v>107</v>
      </c>
      <c r="DB137" s="28" t="s">
        <v>107</v>
      </c>
      <c r="DC137" s="28" t="s">
        <v>107</v>
      </c>
      <c r="DD137" s="332">
        <v>8703002</v>
      </c>
      <c r="DE137" s="43">
        <v>1</v>
      </c>
      <c r="DF137" s="390">
        <v>1</v>
      </c>
      <c r="DG137" s="310"/>
      <c r="DH137" s="203"/>
      <c r="DI137" s="279" t="str" cm="1">
        <f t="array" ref="DI137">+IF(AND(C137&lt;&gt;"Vehículos Eléctricos",C137&lt;&gt;"Vehículos Híbridos",AD137="PERCENTIL 50"),
     IF(VLOOKUP(_xlfn.TEXTJOIN("_",FALSE,C137:E137),BD_Perc!$A:$P,_xlfn.IFS(BD!AE137="Intervalo de precio 1",12,BD!AE137="Intervalo de precio 2",13),FALSE)&lt;=1,
     VLOOKUP(_xlfn.TEXTJOIN("_",FALSE,C137:E137),BD_Perc!$A:$P,16,FALSE),"Ok P50"),
     "Ok P30/70 ó Híbrido/Eléctrico")</f>
        <v>Ok P30/70 ó Híbrido/Eléctrico</v>
      </c>
      <c r="DJ137" s="279" t="str">
        <f t="shared" si="13"/>
        <v>Vehículos Convencionales_Camperos/Camionetas_4x4</v>
      </c>
      <c r="DK137" s="331">
        <f t="shared" si="17"/>
        <v>425900000</v>
      </c>
      <c r="DL137" s="326"/>
    </row>
    <row r="138" spans="1:116" ht="25.5">
      <c r="A138" s="28">
        <v>133</v>
      </c>
      <c r="B138" s="29" t="s">
        <v>139</v>
      </c>
      <c r="C138" s="29" t="s">
        <v>0</v>
      </c>
      <c r="D138" s="29" t="s">
        <v>337</v>
      </c>
      <c r="E138" s="42" t="s">
        <v>346</v>
      </c>
      <c r="F138" s="42" t="s">
        <v>107</v>
      </c>
      <c r="G138" s="30" t="s">
        <v>377</v>
      </c>
      <c r="H138" s="42" t="s">
        <v>990</v>
      </c>
      <c r="I138" s="28">
        <v>9008230</v>
      </c>
      <c r="J138" s="28" t="s">
        <v>378</v>
      </c>
      <c r="K138" s="31" t="s">
        <v>307</v>
      </c>
      <c r="L138" s="32">
        <v>201</v>
      </c>
      <c r="M138" s="33">
        <v>5</v>
      </c>
      <c r="N138" s="34">
        <v>329000000</v>
      </c>
      <c r="O138" s="34">
        <f>+IFERROR(VLOOKUP(I138,Precio_Fasecolda!A:C,3,FALSE),IFERROR(VLOOKUP(I138,Precio_Fasecolda!B:C,2,FALSE),N138))</f>
        <v>329000000</v>
      </c>
      <c r="P138" s="34">
        <f t="shared" si="14"/>
        <v>0</v>
      </c>
      <c r="Q138" s="28" t="s">
        <v>346</v>
      </c>
      <c r="R138" s="28" t="s">
        <v>130</v>
      </c>
      <c r="S138" s="28" t="s">
        <v>360</v>
      </c>
      <c r="T138" s="28" t="s">
        <v>107</v>
      </c>
      <c r="U138" s="28" t="s">
        <v>107</v>
      </c>
      <c r="V138" s="42" t="s">
        <v>107</v>
      </c>
      <c r="W138" s="28" t="s">
        <v>107</v>
      </c>
      <c r="X138" s="28" t="s">
        <v>107</v>
      </c>
      <c r="Y138" s="28" t="str">
        <f t="shared" si="15"/>
        <v>N.A.</v>
      </c>
      <c r="Z138" s="292">
        <f t="shared" si="12"/>
        <v>329000000</v>
      </c>
      <c r="AA138" s="28" cm="1">
        <f t="array" aca="1" ref="AA138" ca="1">_xlfn.IFS(DK138&lt;$DK$4,1,AND(DK138&gt;=$DK$4,DK138&lt;=$AA$4),2,DK138&gt;$AA$4,3)</f>
        <v>3</v>
      </c>
      <c r="AB138" s="28">
        <v>0</v>
      </c>
      <c r="AC138" s="28" cm="1">
        <f t="array" aca="1" ref="AC138" ca="1">IF(AB138="PERCENTIL 30","",_xlfn.IFS(DK138&lt;$AC$4,1,DK138&gt;$AC$4,2))</f>
        <v>2</v>
      </c>
      <c r="AD138" s="28" t="str">
        <f>+IFERROR(VLOOKUP(_xlfn.TEXTJOIN("_", FALSE, C138:E138), BD_Perc!$A:$O, 15, FALSE),"Segmentación no encontrada o vehículo inactivo")</f>
        <v>PERCENTIL 30-70</v>
      </c>
      <c r="AE138" s="28" t="str" cm="1">
        <f t="array" ref="AE138">_xlfn.IFS(
    AD138 = "PERCENTIL 50",
    _xlfn.IFS(
        BD!DK138 &lt; VLOOKUP(_xlfn.TEXTJOIN("_", FALSE, C138:E138), BD_Perc!$A:$O, 11, FALSE), "Intervalo de precio 1",
        BD!DK138 &gt;= VLOOKUP(_xlfn.TEXTJOIN("_", FALSE, C138:E138), BD_Perc!$A:$O, 11, FALSE), "Intervalo de precio 2"
    ),
    AD138 = "PERCENTIL 30-70",
    _xlfn.IFS(
        BD!DK138 &lt; VLOOKUP(_xlfn.TEXTJOIN("_", FALSE, C138:E138), BD_Perc!$A:$O, 6, FALSE), "Intervalo de precio 1",
        BD!DK138 &lt; VLOOKUP(_xlfn.TEXTJOIN("_", FALSE, C138:E138), BD_Perc!$A:$O, 7, FALSE), "Intervalo de precio 2",
        BD!DK138 &gt;= VLOOKUP(_xlfn.TEXTJOIN("_", FALSE, C138:E138), BD_Perc!$A:$O, 7, FALSE), "Intervalo de precio 3"
    ),
    AD138="Segmentación no encontrada o vehículo inactivo","Segmentación no encontrada o vehículo inactivo"
)</f>
        <v>Intervalo de precio 3</v>
      </c>
      <c r="AF138" s="35" t="s">
        <v>2414</v>
      </c>
      <c r="AG138" s="35" t="b">
        <f t="shared" si="16"/>
        <v>1</v>
      </c>
      <c r="AH138" s="206">
        <v>0</v>
      </c>
      <c r="AI138" s="206">
        <v>0.03</v>
      </c>
      <c r="AJ138" s="206">
        <v>0.03</v>
      </c>
      <c r="AK138" s="206">
        <v>0.04</v>
      </c>
      <c r="AL138" s="206">
        <v>4.4999999999999998E-2</v>
      </c>
      <c r="AM138" s="206">
        <v>4.4999999999999998E-2</v>
      </c>
      <c r="AN138" s="28" t="s">
        <v>113</v>
      </c>
      <c r="AO138" s="28" t="s">
        <v>114</v>
      </c>
      <c r="AP138" s="28" t="s">
        <v>114</v>
      </c>
      <c r="AQ138" s="37">
        <v>0</v>
      </c>
      <c r="AR138" s="38">
        <v>8689479</v>
      </c>
      <c r="AS138" s="38">
        <v>290100</v>
      </c>
      <c r="AT138" s="38">
        <v>0</v>
      </c>
      <c r="AU138" s="38">
        <v>0</v>
      </c>
      <c r="AV138" s="38">
        <v>0</v>
      </c>
      <c r="AW138" s="38">
        <v>11894105</v>
      </c>
      <c r="AX138" s="38">
        <v>0</v>
      </c>
      <c r="AY138" s="38">
        <v>478665</v>
      </c>
      <c r="AZ138" s="38">
        <v>130545</v>
      </c>
      <c r="BA138" s="38">
        <v>391635</v>
      </c>
      <c r="BB138" s="38">
        <v>0</v>
      </c>
      <c r="BC138" s="38">
        <v>0</v>
      </c>
      <c r="BD138" s="38">
        <v>0</v>
      </c>
      <c r="BE138" s="38">
        <v>0</v>
      </c>
      <c r="BF138" s="38">
        <v>0</v>
      </c>
      <c r="BG138" s="38" t="s">
        <v>107</v>
      </c>
      <c r="BH138" s="38" t="s">
        <v>107</v>
      </c>
      <c r="BI138" s="38">
        <v>1377975</v>
      </c>
      <c r="BJ138" s="38">
        <v>101536</v>
      </c>
      <c r="BK138" s="38">
        <v>0</v>
      </c>
      <c r="BL138" s="38">
        <v>0</v>
      </c>
      <c r="BM138" s="38">
        <v>522180</v>
      </c>
      <c r="BN138" s="38">
        <v>797775</v>
      </c>
      <c r="BO138" s="38" t="s">
        <v>107</v>
      </c>
      <c r="BP138" s="38">
        <v>406140</v>
      </c>
      <c r="BQ138" s="38">
        <v>87030</v>
      </c>
      <c r="BR138" s="38">
        <v>2175750</v>
      </c>
      <c r="BS138" s="38">
        <v>174060</v>
      </c>
      <c r="BT138" s="38">
        <v>0</v>
      </c>
      <c r="BU138" s="38">
        <v>0</v>
      </c>
      <c r="BV138" s="38" t="s">
        <v>107</v>
      </c>
      <c r="BW138" s="38" t="s">
        <v>107</v>
      </c>
      <c r="BX138" s="38">
        <v>79778</v>
      </c>
      <c r="BY138" s="38">
        <v>4061401</v>
      </c>
      <c r="BZ138" s="38">
        <v>5134771</v>
      </c>
      <c r="CA138" s="38">
        <v>0</v>
      </c>
      <c r="CB138" s="38">
        <v>377130</v>
      </c>
      <c r="CC138" s="330">
        <v>0</v>
      </c>
      <c r="CD138" s="38">
        <v>0</v>
      </c>
      <c r="CE138" s="38" t="s">
        <v>107</v>
      </c>
      <c r="CF138" s="38" t="s">
        <v>107</v>
      </c>
      <c r="CG138" s="38" t="s">
        <v>107</v>
      </c>
      <c r="CH138" s="41" t="s">
        <v>114</v>
      </c>
      <c r="CI138" s="41" t="s">
        <v>114</v>
      </c>
      <c r="CJ138" s="41" t="s">
        <v>113</v>
      </c>
      <c r="CK138" s="41" t="s">
        <v>114</v>
      </c>
      <c r="CL138" s="41" t="s">
        <v>113</v>
      </c>
      <c r="CM138" s="41" t="s">
        <v>113</v>
      </c>
      <c r="CN138" s="41" t="s">
        <v>114</v>
      </c>
      <c r="CO138" s="42" t="s">
        <v>107</v>
      </c>
      <c r="CP138" s="28" t="s">
        <v>107</v>
      </c>
      <c r="CQ138" s="28" t="s">
        <v>107</v>
      </c>
      <c r="CR138" s="28" t="s">
        <v>107</v>
      </c>
      <c r="CS138" s="28" t="s">
        <v>107</v>
      </c>
      <c r="CT138" s="28" t="s">
        <v>107</v>
      </c>
      <c r="CU138" s="28" t="s">
        <v>107</v>
      </c>
      <c r="CV138" s="28" t="s">
        <v>107</v>
      </c>
      <c r="CW138" s="28" t="s">
        <v>107</v>
      </c>
      <c r="CX138" s="28" t="s">
        <v>107</v>
      </c>
      <c r="CY138" s="28" t="s">
        <v>107</v>
      </c>
      <c r="CZ138" s="28" t="s">
        <v>107</v>
      </c>
      <c r="DA138" s="28" t="s">
        <v>107</v>
      </c>
      <c r="DB138" s="28" t="s">
        <v>107</v>
      </c>
      <c r="DC138" s="28" t="s">
        <v>107</v>
      </c>
      <c r="DD138" s="332">
        <v>9428253</v>
      </c>
      <c r="DE138" s="43">
        <v>1</v>
      </c>
      <c r="DF138" s="390">
        <v>1</v>
      </c>
      <c r="DG138" s="310"/>
      <c r="DH138" s="203"/>
      <c r="DI138" s="279" t="str" cm="1">
        <f t="array" ref="DI138">+IF(AND(C138&lt;&gt;"Vehículos Eléctricos",C138&lt;&gt;"Vehículos Híbridos",AD138="PERCENTIL 50"),
     IF(VLOOKUP(_xlfn.TEXTJOIN("_",FALSE,C138:E138),BD_Perc!$A:$P,_xlfn.IFS(BD!AE138="Intervalo de precio 1",12,BD!AE138="Intervalo de precio 2",13),FALSE)&lt;=1,
     VLOOKUP(_xlfn.TEXTJOIN("_",FALSE,C138:E138),BD_Perc!$A:$P,16,FALSE),"Ok P50"),
     "Ok P30/70 ó Híbrido/Eléctrico")</f>
        <v>Ok P30/70 ó Híbrido/Eléctrico</v>
      </c>
      <c r="DJ138" s="279" t="str">
        <f t="shared" si="13"/>
        <v>Vehículos Convencionales_Camperos/Camionetas_4x4</v>
      </c>
      <c r="DK138" s="331">
        <f t="shared" si="17"/>
        <v>329000000</v>
      </c>
      <c r="DL138" s="326"/>
    </row>
    <row r="139" spans="1:116" ht="25.5">
      <c r="A139" s="28">
        <v>134</v>
      </c>
      <c r="B139" s="29" t="s">
        <v>139</v>
      </c>
      <c r="C139" s="29" t="s">
        <v>0</v>
      </c>
      <c r="D139" s="29" t="s">
        <v>337</v>
      </c>
      <c r="E139" s="42" t="s">
        <v>346</v>
      </c>
      <c r="F139" s="42" t="s">
        <v>107</v>
      </c>
      <c r="G139" s="30" t="s">
        <v>379</v>
      </c>
      <c r="H139" s="42" t="s">
        <v>990</v>
      </c>
      <c r="I139" s="28">
        <v>9008231</v>
      </c>
      <c r="J139" s="28" t="s">
        <v>380</v>
      </c>
      <c r="K139" s="31" t="s">
        <v>307</v>
      </c>
      <c r="L139" s="32">
        <v>201</v>
      </c>
      <c r="M139" s="33">
        <v>5</v>
      </c>
      <c r="N139" s="34">
        <v>395900000</v>
      </c>
      <c r="O139" s="34">
        <f>+IFERROR(VLOOKUP(I139,Precio_Fasecolda!A:C,3,FALSE),IFERROR(VLOOKUP(I139,Precio_Fasecolda!B:C,2,FALSE),N139))</f>
        <v>395900000</v>
      </c>
      <c r="P139" s="34">
        <f t="shared" si="14"/>
        <v>0</v>
      </c>
      <c r="Q139" s="28" t="s">
        <v>346</v>
      </c>
      <c r="R139" s="28" t="s">
        <v>130</v>
      </c>
      <c r="S139" s="28" t="s">
        <v>360</v>
      </c>
      <c r="T139" s="28" t="s">
        <v>107</v>
      </c>
      <c r="U139" s="28" t="s">
        <v>107</v>
      </c>
      <c r="V139" s="42" t="s">
        <v>107</v>
      </c>
      <c r="W139" s="28" t="s">
        <v>107</v>
      </c>
      <c r="X139" s="28" t="s">
        <v>107</v>
      </c>
      <c r="Y139" s="28" t="str">
        <f t="shared" si="15"/>
        <v>N.A.</v>
      </c>
      <c r="Z139" s="292">
        <f t="shared" si="12"/>
        <v>395900000</v>
      </c>
      <c r="AA139" s="28" cm="1">
        <f t="array" aca="1" ref="AA139" ca="1">_xlfn.IFS(DK139&lt;$DK$4,1,AND(DK139&gt;=$DK$4,DK139&lt;=$AA$4),2,DK139&gt;$AA$4,3)</f>
        <v>3</v>
      </c>
      <c r="AB139" s="28">
        <v>0</v>
      </c>
      <c r="AC139" s="28" cm="1">
        <f t="array" aca="1" ref="AC139" ca="1">IF(AB139="PERCENTIL 30","",_xlfn.IFS(DK139&lt;$AC$4,1,DK139&gt;$AC$4,2))</f>
        <v>2</v>
      </c>
      <c r="AD139" s="28" t="str">
        <f>+IFERROR(VLOOKUP(_xlfn.TEXTJOIN("_", FALSE, C139:E139), BD_Perc!$A:$O, 15, FALSE),"Segmentación no encontrada o vehículo inactivo")</f>
        <v>PERCENTIL 30-70</v>
      </c>
      <c r="AE139" s="28" t="str" cm="1">
        <f t="array" ref="AE139">_xlfn.IFS(
    AD139 = "PERCENTIL 50",
    _xlfn.IFS(
        BD!DK139 &lt; VLOOKUP(_xlfn.TEXTJOIN("_", FALSE, C139:E139), BD_Perc!$A:$O, 11, FALSE), "Intervalo de precio 1",
        BD!DK139 &gt;= VLOOKUP(_xlfn.TEXTJOIN("_", FALSE, C139:E139), BD_Perc!$A:$O, 11, FALSE), "Intervalo de precio 2"
    ),
    AD139 = "PERCENTIL 30-70",
    _xlfn.IFS(
        BD!DK139 &lt; VLOOKUP(_xlfn.TEXTJOIN("_", FALSE, C139:E139), BD_Perc!$A:$O, 6, FALSE), "Intervalo de precio 1",
        BD!DK139 &lt; VLOOKUP(_xlfn.TEXTJOIN("_", FALSE, C139:E139), BD_Perc!$A:$O, 7, FALSE), "Intervalo de precio 2",
        BD!DK139 &gt;= VLOOKUP(_xlfn.TEXTJOIN("_", FALSE, C139:E139), BD_Perc!$A:$O, 7, FALSE), "Intervalo de precio 3"
    ),
    AD139="Segmentación no encontrada o vehículo inactivo","Segmentación no encontrada o vehículo inactivo"
)</f>
        <v>Intervalo de precio 3</v>
      </c>
      <c r="AF139" s="35" t="s">
        <v>2414</v>
      </c>
      <c r="AG139" s="35" t="b">
        <f t="shared" si="16"/>
        <v>1</v>
      </c>
      <c r="AH139" s="206">
        <v>0</v>
      </c>
      <c r="AI139" s="206">
        <v>0.02</v>
      </c>
      <c r="AJ139" s="206">
        <v>0.02</v>
      </c>
      <c r="AK139" s="206">
        <v>0.03</v>
      </c>
      <c r="AL139" s="206">
        <v>0.04</v>
      </c>
      <c r="AM139" s="206">
        <v>0.04</v>
      </c>
      <c r="AN139" s="28" t="s">
        <v>113</v>
      </c>
      <c r="AO139" s="28" t="s">
        <v>114</v>
      </c>
      <c r="AP139" s="28" t="s">
        <v>114</v>
      </c>
      <c r="AQ139" s="37">
        <v>0</v>
      </c>
      <c r="AR139" s="38">
        <v>8689479</v>
      </c>
      <c r="AS139" s="38">
        <v>290100</v>
      </c>
      <c r="AT139" s="38">
        <v>0</v>
      </c>
      <c r="AU139" s="38">
        <v>0</v>
      </c>
      <c r="AV139" s="38">
        <v>0</v>
      </c>
      <c r="AW139" s="38">
        <v>11894105</v>
      </c>
      <c r="AX139" s="38">
        <v>0</v>
      </c>
      <c r="AY139" s="38">
        <v>478665</v>
      </c>
      <c r="AZ139" s="38">
        <v>130545</v>
      </c>
      <c r="BA139" s="38">
        <v>391635</v>
      </c>
      <c r="BB139" s="38">
        <v>0</v>
      </c>
      <c r="BC139" s="38">
        <v>0</v>
      </c>
      <c r="BD139" s="38">
        <v>0</v>
      </c>
      <c r="BE139" s="38">
        <v>0</v>
      </c>
      <c r="BF139" s="38">
        <v>0</v>
      </c>
      <c r="BG139" s="38" t="s">
        <v>107</v>
      </c>
      <c r="BH139" s="38" t="s">
        <v>107</v>
      </c>
      <c r="BI139" s="38">
        <v>1377975</v>
      </c>
      <c r="BJ139" s="38">
        <v>101536</v>
      </c>
      <c r="BK139" s="38">
        <v>0</v>
      </c>
      <c r="BL139" s="38">
        <v>0</v>
      </c>
      <c r="BM139" s="38" t="s">
        <v>107</v>
      </c>
      <c r="BN139" s="38" t="s">
        <v>107</v>
      </c>
      <c r="BO139" s="38" t="s">
        <v>107</v>
      </c>
      <c r="BP139" s="38">
        <v>406140</v>
      </c>
      <c r="BQ139" s="38">
        <v>87030</v>
      </c>
      <c r="BR139" s="38">
        <v>2175750</v>
      </c>
      <c r="BS139" s="38">
        <v>174060</v>
      </c>
      <c r="BT139" s="38">
        <v>0</v>
      </c>
      <c r="BU139" s="38">
        <v>0</v>
      </c>
      <c r="BV139" s="38" t="s">
        <v>107</v>
      </c>
      <c r="BW139" s="38" t="s">
        <v>107</v>
      </c>
      <c r="BX139" s="38">
        <v>79778</v>
      </c>
      <c r="BY139" s="38">
        <v>4061401</v>
      </c>
      <c r="BZ139" s="38">
        <v>5134771</v>
      </c>
      <c r="CA139" s="38">
        <v>0</v>
      </c>
      <c r="CB139" s="38">
        <v>377130</v>
      </c>
      <c r="CC139" s="330">
        <v>0</v>
      </c>
      <c r="CD139" s="38">
        <v>0</v>
      </c>
      <c r="CE139" s="38" t="s">
        <v>107</v>
      </c>
      <c r="CF139" s="38" t="s">
        <v>107</v>
      </c>
      <c r="CG139" s="38" t="s">
        <v>107</v>
      </c>
      <c r="CH139" s="41" t="s">
        <v>113</v>
      </c>
      <c r="CI139" s="41" t="s">
        <v>113</v>
      </c>
      <c r="CJ139" s="41" t="s">
        <v>113</v>
      </c>
      <c r="CK139" s="41" t="s">
        <v>113</v>
      </c>
      <c r="CL139" s="41" t="s">
        <v>114</v>
      </c>
      <c r="CM139" s="41" t="s">
        <v>113</v>
      </c>
      <c r="CN139" s="41" t="s">
        <v>114</v>
      </c>
      <c r="CO139" s="42" t="s">
        <v>107</v>
      </c>
      <c r="CP139" s="28" t="s">
        <v>107</v>
      </c>
      <c r="CQ139" s="28" t="s">
        <v>107</v>
      </c>
      <c r="CR139" s="28" t="s">
        <v>107</v>
      </c>
      <c r="CS139" s="28" t="s">
        <v>107</v>
      </c>
      <c r="CT139" s="28" t="s">
        <v>107</v>
      </c>
      <c r="CU139" s="28" t="s">
        <v>107</v>
      </c>
      <c r="CV139" s="28" t="s">
        <v>107</v>
      </c>
      <c r="CW139" s="28" t="s">
        <v>107</v>
      </c>
      <c r="CX139" s="28" t="s">
        <v>107</v>
      </c>
      <c r="CY139" s="28" t="s">
        <v>107</v>
      </c>
      <c r="CZ139" s="28" t="s">
        <v>107</v>
      </c>
      <c r="DA139" s="28" t="s">
        <v>107</v>
      </c>
      <c r="DB139" s="28" t="s">
        <v>107</v>
      </c>
      <c r="DC139" s="28" t="s">
        <v>107</v>
      </c>
      <c r="DD139" s="332">
        <v>9428253</v>
      </c>
      <c r="DE139" s="43">
        <v>1</v>
      </c>
      <c r="DF139" s="390">
        <v>1</v>
      </c>
      <c r="DG139" s="310"/>
      <c r="DH139" s="203"/>
      <c r="DI139" s="279" t="str" cm="1">
        <f t="array" ref="DI139">+IF(AND(C139&lt;&gt;"Vehículos Eléctricos",C139&lt;&gt;"Vehículos Híbridos",AD139="PERCENTIL 50"),
     IF(VLOOKUP(_xlfn.TEXTJOIN("_",FALSE,C139:E139),BD_Perc!$A:$P,_xlfn.IFS(BD!AE139="Intervalo de precio 1",12,BD!AE139="Intervalo de precio 2",13),FALSE)&lt;=1,
     VLOOKUP(_xlfn.TEXTJOIN("_",FALSE,C139:E139),BD_Perc!$A:$P,16,FALSE),"Ok P50"),
     "Ok P30/70 ó Híbrido/Eléctrico")</f>
        <v>Ok P30/70 ó Híbrido/Eléctrico</v>
      </c>
      <c r="DJ139" s="279" t="str">
        <f t="shared" si="13"/>
        <v>Vehículos Convencionales_Camperos/Camionetas_4x4</v>
      </c>
      <c r="DK139" s="331">
        <f t="shared" si="17"/>
        <v>395900000</v>
      </c>
      <c r="DL139" s="326"/>
    </row>
    <row r="140" spans="1:116" ht="25.5">
      <c r="A140" s="28">
        <v>135</v>
      </c>
      <c r="B140" s="29" t="s">
        <v>139</v>
      </c>
      <c r="C140" s="29" t="s">
        <v>0</v>
      </c>
      <c r="D140" s="29" t="s">
        <v>337</v>
      </c>
      <c r="E140" s="42" t="s">
        <v>346</v>
      </c>
      <c r="F140" s="42" t="s">
        <v>107</v>
      </c>
      <c r="G140" s="30" t="s">
        <v>381</v>
      </c>
      <c r="H140" s="42" t="s">
        <v>990</v>
      </c>
      <c r="I140" s="28">
        <v>9008232</v>
      </c>
      <c r="J140" s="28" t="s">
        <v>382</v>
      </c>
      <c r="K140" s="31" t="s">
        <v>307</v>
      </c>
      <c r="L140" s="32">
        <v>201</v>
      </c>
      <c r="M140" s="33">
        <v>5</v>
      </c>
      <c r="N140" s="34">
        <v>509900000</v>
      </c>
      <c r="O140" s="34">
        <f>+IFERROR(VLOOKUP(I140,Precio_Fasecolda!A:C,3,FALSE),IFERROR(VLOOKUP(I140,Precio_Fasecolda!B:C,2,FALSE),N140))</f>
        <v>509900000</v>
      </c>
      <c r="P140" s="34">
        <f t="shared" si="14"/>
        <v>0</v>
      </c>
      <c r="Q140" s="28" t="s">
        <v>346</v>
      </c>
      <c r="R140" s="28" t="s">
        <v>130</v>
      </c>
      <c r="S140" s="28" t="s">
        <v>360</v>
      </c>
      <c r="T140" s="28" t="s">
        <v>107</v>
      </c>
      <c r="U140" s="28" t="s">
        <v>107</v>
      </c>
      <c r="V140" s="42" t="s">
        <v>107</v>
      </c>
      <c r="W140" s="28" t="s">
        <v>107</v>
      </c>
      <c r="X140" s="28" t="s">
        <v>107</v>
      </c>
      <c r="Y140" s="28" t="str">
        <f t="shared" si="15"/>
        <v>N.A.</v>
      </c>
      <c r="Z140" s="292">
        <f t="shared" si="12"/>
        <v>509900000</v>
      </c>
      <c r="AA140" s="28" cm="1">
        <f t="array" aca="1" ref="AA140" ca="1">_xlfn.IFS(DK140&lt;$DK$4,1,AND(DK140&gt;=$DK$4,DK140&lt;=$AA$4),2,DK140&gt;$AA$4,3)</f>
        <v>3</v>
      </c>
      <c r="AB140" s="28">
        <v>0</v>
      </c>
      <c r="AC140" s="28" cm="1">
        <f t="array" aca="1" ref="AC140" ca="1">IF(AB140="PERCENTIL 30","",_xlfn.IFS(DK140&lt;$AC$4,1,DK140&gt;$AC$4,2))</f>
        <v>2</v>
      </c>
      <c r="AD140" s="28" t="str">
        <f>+IFERROR(VLOOKUP(_xlfn.TEXTJOIN("_", FALSE, C140:E140), BD_Perc!$A:$O, 15, FALSE),"Segmentación no encontrada o vehículo inactivo")</f>
        <v>PERCENTIL 30-70</v>
      </c>
      <c r="AE140" s="28" t="str" cm="1">
        <f t="array" ref="AE140">_xlfn.IFS(
    AD140 = "PERCENTIL 50",
    _xlfn.IFS(
        BD!DK140 &lt; VLOOKUP(_xlfn.TEXTJOIN("_", FALSE, C140:E140), BD_Perc!$A:$O, 11, FALSE), "Intervalo de precio 1",
        BD!DK140 &gt;= VLOOKUP(_xlfn.TEXTJOIN("_", FALSE, C140:E140), BD_Perc!$A:$O, 11, FALSE), "Intervalo de precio 2"
    ),
    AD140 = "PERCENTIL 30-70",
    _xlfn.IFS(
        BD!DK140 &lt; VLOOKUP(_xlfn.TEXTJOIN("_", FALSE, C140:E140), BD_Perc!$A:$O, 6, FALSE), "Intervalo de precio 1",
        BD!DK140 &lt; VLOOKUP(_xlfn.TEXTJOIN("_", FALSE, C140:E140), BD_Perc!$A:$O, 7, FALSE), "Intervalo de precio 2",
        BD!DK140 &gt;= VLOOKUP(_xlfn.TEXTJOIN("_", FALSE, C140:E140), BD_Perc!$A:$O, 7, FALSE), "Intervalo de precio 3"
    ),
    AD140="Segmentación no encontrada o vehículo inactivo","Segmentación no encontrada o vehículo inactivo"
)</f>
        <v>Intervalo de precio 3</v>
      </c>
      <c r="AF140" s="35" t="s">
        <v>2414</v>
      </c>
      <c r="AG140" s="35" t="b">
        <f t="shared" si="16"/>
        <v>1</v>
      </c>
      <c r="AH140" s="206">
        <v>0</v>
      </c>
      <c r="AI140" s="206">
        <v>0</v>
      </c>
      <c r="AJ140" s="206">
        <v>0</v>
      </c>
      <c r="AK140" s="206">
        <v>0</v>
      </c>
      <c r="AL140" s="206">
        <v>0</v>
      </c>
      <c r="AM140" s="206">
        <v>0</v>
      </c>
      <c r="AN140" s="28" t="s">
        <v>113</v>
      </c>
      <c r="AO140" s="28" t="s">
        <v>114</v>
      </c>
      <c r="AP140" s="28" t="s">
        <v>114</v>
      </c>
      <c r="AQ140" s="37">
        <v>0</v>
      </c>
      <c r="AR140" s="38">
        <v>8689479</v>
      </c>
      <c r="AS140" s="38">
        <v>290100</v>
      </c>
      <c r="AT140" s="38">
        <v>0</v>
      </c>
      <c r="AU140" s="38">
        <v>0</v>
      </c>
      <c r="AV140" s="38">
        <v>0</v>
      </c>
      <c r="AW140" s="38">
        <v>11894105</v>
      </c>
      <c r="AX140" s="38">
        <v>0</v>
      </c>
      <c r="AY140" s="38">
        <v>478665</v>
      </c>
      <c r="AZ140" s="38">
        <v>130545</v>
      </c>
      <c r="BA140" s="38">
        <v>391635</v>
      </c>
      <c r="BB140" s="38">
        <v>0</v>
      </c>
      <c r="BC140" s="38">
        <v>0</v>
      </c>
      <c r="BD140" s="38">
        <v>0</v>
      </c>
      <c r="BE140" s="38">
        <v>0</v>
      </c>
      <c r="BF140" s="38">
        <v>0</v>
      </c>
      <c r="BG140" s="38" t="s">
        <v>107</v>
      </c>
      <c r="BH140" s="38" t="s">
        <v>107</v>
      </c>
      <c r="BI140" s="38">
        <v>1377975</v>
      </c>
      <c r="BJ140" s="38">
        <v>101536</v>
      </c>
      <c r="BK140" s="38">
        <v>0</v>
      </c>
      <c r="BL140" s="38">
        <v>0</v>
      </c>
      <c r="BM140" s="38" t="s">
        <v>107</v>
      </c>
      <c r="BN140" s="38" t="s">
        <v>107</v>
      </c>
      <c r="BO140" s="38" t="s">
        <v>107</v>
      </c>
      <c r="BP140" s="38">
        <v>406140</v>
      </c>
      <c r="BQ140" s="38">
        <v>87030</v>
      </c>
      <c r="BR140" s="38">
        <v>2175750</v>
      </c>
      <c r="BS140" s="38">
        <v>174060</v>
      </c>
      <c r="BT140" s="38">
        <v>0</v>
      </c>
      <c r="BU140" s="38">
        <v>0</v>
      </c>
      <c r="BV140" s="38" t="s">
        <v>107</v>
      </c>
      <c r="BW140" s="38" t="s">
        <v>107</v>
      </c>
      <c r="BX140" s="38">
        <v>79778</v>
      </c>
      <c r="BY140" s="38">
        <v>4061401</v>
      </c>
      <c r="BZ140" s="38">
        <v>5134771</v>
      </c>
      <c r="CA140" s="38">
        <v>0</v>
      </c>
      <c r="CB140" s="38">
        <v>377130</v>
      </c>
      <c r="CC140" s="330">
        <v>0</v>
      </c>
      <c r="CD140" s="38">
        <v>0</v>
      </c>
      <c r="CE140" s="38" t="s">
        <v>107</v>
      </c>
      <c r="CF140" s="38" t="s">
        <v>107</v>
      </c>
      <c r="CG140" s="38" t="s">
        <v>107</v>
      </c>
      <c r="CH140" s="41" t="s">
        <v>113</v>
      </c>
      <c r="CI140" s="41" t="s">
        <v>113</v>
      </c>
      <c r="CJ140" s="41" t="s">
        <v>113</v>
      </c>
      <c r="CK140" s="41" t="s">
        <v>113</v>
      </c>
      <c r="CL140" s="41" t="s">
        <v>113</v>
      </c>
      <c r="CM140" s="41" t="s">
        <v>113</v>
      </c>
      <c r="CN140" s="41" t="s">
        <v>114</v>
      </c>
      <c r="CO140" s="42" t="s">
        <v>107</v>
      </c>
      <c r="CP140" s="28" t="s">
        <v>107</v>
      </c>
      <c r="CQ140" s="28" t="s">
        <v>107</v>
      </c>
      <c r="CR140" s="28" t="s">
        <v>107</v>
      </c>
      <c r="CS140" s="28" t="s">
        <v>107</v>
      </c>
      <c r="CT140" s="28" t="s">
        <v>107</v>
      </c>
      <c r="CU140" s="28" t="s">
        <v>107</v>
      </c>
      <c r="CV140" s="28" t="s">
        <v>107</v>
      </c>
      <c r="CW140" s="28" t="s">
        <v>107</v>
      </c>
      <c r="CX140" s="28" t="s">
        <v>107</v>
      </c>
      <c r="CY140" s="28" t="s">
        <v>107</v>
      </c>
      <c r="CZ140" s="28" t="s">
        <v>107</v>
      </c>
      <c r="DA140" s="28" t="s">
        <v>107</v>
      </c>
      <c r="DB140" s="28" t="s">
        <v>107</v>
      </c>
      <c r="DC140" s="28" t="s">
        <v>107</v>
      </c>
      <c r="DD140" s="332">
        <v>9428253</v>
      </c>
      <c r="DE140" s="43">
        <v>1</v>
      </c>
      <c r="DF140" s="390">
        <v>1</v>
      </c>
      <c r="DG140" s="310"/>
      <c r="DH140" s="203"/>
      <c r="DI140" s="279" t="str" cm="1">
        <f t="array" ref="DI140">+IF(AND(C140&lt;&gt;"Vehículos Eléctricos",C140&lt;&gt;"Vehículos Híbridos",AD140="PERCENTIL 50"),
     IF(VLOOKUP(_xlfn.TEXTJOIN("_",FALSE,C140:E140),BD_Perc!$A:$P,_xlfn.IFS(BD!AE140="Intervalo de precio 1",12,BD!AE140="Intervalo de precio 2",13),FALSE)&lt;=1,
     VLOOKUP(_xlfn.TEXTJOIN("_",FALSE,C140:E140),BD_Perc!$A:$P,16,FALSE),"Ok P50"),
     "Ok P30/70 ó Híbrido/Eléctrico")</f>
        <v>Ok P30/70 ó Híbrido/Eléctrico</v>
      </c>
      <c r="DJ140" s="279" t="str">
        <f t="shared" si="13"/>
        <v>Vehículos Convencionales_Camperos/Camionetas_4x4</v>
      </c>
      <c r="DK140" s="331">
        <f t="shared" si="17"/>
        <v>509900000</v>
      </c>
      <c r="DL140" s="326"/>
    </row>
    <row r="141" spans="1:116" ht="25.5">
      <c r="A141" s="28">
        <v>136</v>
      </c>
      <c r="B141" s="29" t="s">
        <v>139</v>
      </c>
      <c r="C141" s="29" t="s">
        <v>0</v>
      </c>
      <c r="D141" s="29" t="s">
        <v>337</v>
      </c>
      <c r="E141" s="42" t="s">
        <v>346</v>
      </c>
      <c r="F141" s="42" t="s">
        <v>107</v>
      </c>
      <c r="G141" s="30" t="s">
        <v>383</v>
      </c>
      <c r="H141" s="42" t="s">
        <v>990</v>
      </c>
      <c r="I141" s="28">
        <v>9008143</v>
      </c>
      <c r="J141" s="28" t="s">
        <v>384</v>
      </c>
      <c r="K141" s="31" t="s">
        <v>307</v>
      </c>
      <c r="L141" s="32">
        <v>231</v>
      </c>
      <c r="M141" s="33">
        <v>3</v>
      </c>
      <c r="N141" s="34">
        <v>242900000</v>
      </c>
      <c r="O141" s="34">
        <f>+IFERROR(VLOOKUP(I141,Precio_Fasecolda!A:C,3,FALSE),IFERROR(VLOOKUP(I141,Precio_Fasecolda!B:C,2,FALSE),N141))</f>
        <v>242900000</v>
      </c>
      <c r="P141" s="34">
        <f t="shared" si="14"/>
        <v>0</v>
      </c>
      <c r="Q141" s="28" t="s">
        <v>346</v>
      </c>
      <c r="R141" s="28" t="s">
        <v>2415</v>
      </c>
      <c r="S141" s="28" t="s">
        <v>112</v>
      </c>
      <c r="T141" s="28" t="s">
        <v>107</v>
      </c>
      <c r="U141" s="28" t="s">
        <v>107</v>
      </c>
      <c r="V141" s="42" t="s">
        <v>107</v>
      </c>
      <c r="W141" s="28" t="s">
        <v>107</v>
      </c>
      <c r="X141" s="28" t="s">
        <v>107</v>
      </c>
      <c r="Y141" s="28" t="str">
        <f t="shared" si="15"/>
        <v>N.A.</v>
      </c>
      <c r="Z141" s="292">
        <f t="shared" si="12"/>
        <v>242900000</v>
      </c>
      <c r="AA141" s="28" cm="1">
        <f t="array" aca="1" ref="AA141" ca="1">_xlfn.IFS(DK141&lt;$DK$4,1,AND(DK141&gt;=$DK$4,DK141&lt;=$AA$4),2,DK141&gt;$AA$4,3)</f>
        <v>3</v>
      </c>
      <c r="AB141" s="28">
        <v>0</v>
      </c>
      <c r="AC141" s="28" cm="1">
        <f t="array" aca="1" ref="AC141" ca="1">IF(AB141="PERCENTIL 30","",_xlfn.IFS(DK141&lt;$AC$4,1,DK141&gt;$AC$4,2))</f>
        <v>2</v>
      </c>
      <c r="AD141" s="28" t="str">
        <f>+IFERROR(VLOOKUP(_xlfn.TEXTJOIN("_", FALSE, C141:E141), BD_Perc!$A:$O, 15, FALSE),"Segmentación no encontrada o vehículo inactivo")</f>
        <v>PERCENTIL 30-70</v>
      </c>
      <c r="AE141" s="28" t="str" cm="1">
        <f t="array" ref="AE141">_xlfn.IFS(
    AD141 = "PERCENTIL 50",
    _xlfn.IFS(
        BD!DK141 &lt; VLOOKUP(_xlfn.TEXTJOIN("_", FALSE, C141:E141), BD_Perc!$A:$O, 11, FALSE), "Intervalo de precio 1",
        BD!DK141 &gt;= VLOOKUP(_xlfn.TEXTJOIN("_", FALSE, C141:E141), BD_Perc!$A:$O, 11, FALSE), "Intervalo de precio 2"
    ),
    AD141 = "PERCENTIL 30-70",
    _xlfn.IFS(
        BD!DK141 &lt; VLOOKUP(_xlfn.TEXTJOIN("_", FALSE, C141:E141), BD_Perc!$A:$O, 6, FALSE), "Intervalo de precio 1",
        BD!DK141 &lt; VLOOKUP(_xlfn.TEXTJOIN("_", FALSE, C141:E141), BD_Perc!$A:$O, 7, FALSE), "Intervalo de precio 2",
        BD!DK141 &gt;= VLOOKUP(_xlfn.TEXTJOIN("_", FALSE, C141:E141), BD_Perc!$A:$O, 7, FALSE), "Intervalo de precio 3"
    ),
    AD141="Segmentación no encontrada o vehículo inactivo","Segmentación no encontrada o vehículo inactivo"
)</f>
        <v>Intervalo de precio 2</v>
      </c>
      <c r="AF141" s="35" t="s">
        <v>2413</v>
      </c>
      <c r="AG141" s="35" t="b">
        <f t="shared" si="16"/>
        <v>1</v>
      </c>
      <c r="AH141" s="206">
        <v>0</v>
      </c>
      <c r="AI141" s="206">
        <v>0.02</v>
      </c>
      <c r="AJ141" s="206">
        <v>0.03</v>
      </c>
      <c r="AK141" s="206">
        <v>0.04</v>
      </c>
      <c r="AL141" s="206">
        <v>4.4999999999999998E-2</v>
      </c>
      <c r="AM141" s="206">
        <v>4.4999999999999998E-2</v>
      </c>
      <c r="AN141" s="28" t="s">
        <v>113</v>
      </c>
      <c r="AO141" s="28" t="s">
        <v>114</v>
      </c>
      <c r="AP141" s="28" t="s">
        <v>114</v>
      </c>
      <c r="AQ141" s="37">
        <v>0</v>
      </c>
      <c r="AR141" s="38">
        <v>8689479</v>
      </c>
      <c r="AS141" s="38">
        <v>290100</v>
      </c>
      <c r="AT141" s="38">
        <v>551191</v>
      </c>
      <c r="AU141" s="38">
        <v>0</v>
      </c>
      <c r="AV141" s="38">
        <v>0</v>
      </c>
      <c r="AW141" s="38">
        <v>7542602</v>
      </c>
      <c r="AX141" s="38" t="s">
        <v>107</v>
      </c>
      <c r="AY141" s="38">
        <v>478665</v>
      </c>
      <c r="AZ141" s="38">
        <v>130545</v>
      </c>
      <c r="BA141" s="38">
        <v>391635</v>
      </c>
      <c r="BB141" s="38">
        <v>0</v>
      </c>
      <c r="BC141" s="38">
        <v>0</v>
      </c>
      <c r="BD141" s="38">
        <v>0</v>
      </c>
      <c r="BE141" s="38">
        <v>0</v>
      </c>
      <c r="BF141" s="38">
        <v>0</v>
      </c>
      <c r="BG141" s="38" t="s">
        <v>107</v>
      </c>
      <c r="BH141" s="38">
        <v>971836</v>
      </c>
      <c r="BI141" s="38">
        <v>1377975</v>
      </c>
      <c r="BJ141" s="38">
        <v>101536</v>
      </c>
      <c r="BK141" s="38">
        <v>0</v>
      </c>
      <c r="BL141" s="38">
        <v>652725</v>
      </c>
      <c r="BM141" s="38">
        <v>522180</v>
      </c>
      <c r="BN141" s="38">
        <v>797775</v>
      </c>
      <c r="BO141" s="38">
        <v>1305450</v>
      </c>
      <c r="BP141" s="38">
        <v>406140</v>
      </c>
      <c r="BQ141" s="38">
        <v>87030</v>
      </c>
      <c r="BR141" s="38">
        <v>2175750</v>
      </c>
      <c r="BS141" s="38">
        <v>174060</v>
      </c>
      <c r="BT141" s="38">
        <v>0</v>
      </c>
      <c r="BU141" s="38">
        <v>0</v>
      </c>
      <c r="BV141" s="38" t="s">
        <v>107</v>
      </c>
      <c r="BW141" s="38" t="s">
        <v>107</v>
      </c>
      <c r="BX141" s="38">
        <v>79778</v>
      </c>
      <c r="BY141" s="38">
        <v>4061401</v>
      </c>
      <c r="BZ141" s="38">
        <v>5134771</v>
      </c>
      <c r="CA141" s="38">
        <v>0</v>
      </c>
      <c r="CB141" s="38">
        <v>377130</v>
      </c>
      <c r="CC141" s="330">
        <v>0</v>
      </c>
      <c r="CD141" s="38">
        <v>0</v>
      </c>
      <c r="CE141" s="38" t="s">
        <v>107</v>
      </c>
      <c r="CF141" s="38" t="s">
        <v>107</v>
      </c>
      <c r="CG141" s="38" t="s">
        <v>107</v>
      </c>
      <c r="CH141" s="41" t="s">
        <v>114</v>
      </c>
      <c r="CI141" s="41" t="s">
        <v>114</v>
      </c>
      <c r="CJ141" s="41" t="s">
        <v>114</v>
      </c>
      <c r="CK141" s="41" t="s">
        <v>114</v>
      </c>
      <c r="CL141" s="41" t="s">
        <v>114</v>
      </c>
      <c r="CM141" s="41" t="s">
        <v>114</v>
      </c>
      <c r="CN141" s="41" t="s">
        <v>114</v>
      </c>
      <c r="CO141" s="42" t="s">
        <v>107</v>
      </c>
      <c r="CP141" s="28" t="s">
        <v>107</v>
      </c>
      <c r="CQ141" s="28" t="s">
        <v>107</v>
      </c>
      <c r="CR141" s="28" t="s">
        <v>107</v>
      </c>
      <c r="CS141" s="28" t="s">
        <v>107</v>
      </c>
      <c r="CT141" s="28" t="s">
        <v>107</v>
      </c>
      <c r="CU141" s="28" t="s">
        <v>107</v>
      </c>
      <c r="CV141" s="28" t="s">
        <v>107</v>
      </c>
      <c r="CW141" s="28" t="s">
        <v>107</v>
      </c>
      <c r="CX141" s="28" t="s">
        <v>107</v>
      </c>
      <c r="CY141" s="28" t="s">
        <v>107</v>
      </c>
      <c r="CZ141" s="28" t="s">
        <v>107</v>
      </c>
      <c r="DA141" s="28" t="s">
        <v>107</v>
      </c>
      <c r="DB141" s="28" t="s">
        <v>107</v>
      </c>
      <c r="DC141" s="28" t="s">
        <v>107</v>
      </c>
      <c r="DD141" s="332">
        <v>8703002</v>
      </c>
      <c r="DE141" s="43">
        <v>1</v>
      </c>
      <c r="DF141" s="390">
        <v>1</v>
      </c>
      <c r="DG141" s="310"/>
      <c r="DH141" s="203"/>
      <c r="DI141" s="279" t="str" cm="1">
        <f t="array" ref="DI141">+IF(AND(C141&lt;&gt;"Vehículos Eléctricos",C141&lt;&gt;"Vehículos Híbridos",AD141="PERCENTIL 50"),
     IF(VLOOKUP(_xlfn.TEXTJOIN("_",FALSE,C141:E141),BD_Perc!$A:$P,_xlfn.IFS(BD!AE141="Intervalo de precio 1",12,BD!AE141="Intervalo de precio 2",13),FALSE)&lt;=1,
     VLOOKUP(_xlfn.TEXTJOIN("_",FALSE,C141:E141),BD_Perc!$A:$P,16,FALSE),"Ok P50"),
     "Ok P30/70 ó Híbrido/Eléctrico")</f>
        <v>Ok P30/70 ó Híbrido/Eléctrico</v>
      </c>
      <c r="DJ141" s="279" t="str">
        <f t="shared" si="13"/>
        <v>Vehículos Convencionales_Camperos/Camionetas_4x4</v>
      </c>
      <c r="DK141" s="331">
        <f t="shared" si="17"/>
        <v>242900000</v>
      </c>
      <c r="DL141" s="326"/>
    </row>
    <row r="142" spans="1:116" ht="25.5">
      <c r="A142" s="28">
        <v>137</v>
      </c>
      <c r="B142" s="29" t="s">
        <v>139</v>
      </c>
      <c r="C142" s="29" t="s">
        <v>0</v>
      </c>
      <c r="D142" s="29" t="s">
        <v>337</v>
      </c>
      <c r="E142" s="42" t="s">
        <v>338</v>
      </c>
      <c r="F142" s="42" t="s">
        <v>107</v>
      </c>
      <c r="G142" s="30" t="s">
        <v>385</v>
      </c>
      <c r="H142" s="42" t="s">
        <v>990</v>
      </c>
      <c r="I142" s="28">
        <v>9006168</v>
      </c>
      <c r="J142" s="28" t="s">
        <v>386</v>
      </c>
      <c r="K142" s="31" t="s">
        <v>369</v>
      </c>
      <c r="L142" s="32">
        <v>204</v>
      </c>
      <c r="M142" s="33">
        <v>5</v>
      </c>
      <c r="N142" s="34">
        <v>161300000</v>
      </c>
      <c r="O142" s="34">
        <f>+IFERROR(VLOOKUP(I142,Precio_Fasecolda!A:C,3,FALSE),IFERROR(VLOOKUP(I142,Precio_Fasecolda!B:C,2,FALSE),N142))</f>
        <v>161300000</v>
      </c>
      <c r="P142" s="34">
        <f t="shared" si="14"/>
        <v>0</v>
      </c>
      <c r="Q142" s="28" t="s">
        <v>338</v>
      </c>
      <c r="R142" s="28" t="s">
        <v>130</v>
      </c>
      <c r="S142" s="28" t="s">
        <v>112</v>
      </c>
      <c r="T142" s="28" t="s">
        <v>107</v>
      </c>
      <c r="U142" s="28" t="s">
        <v>107</v>
      </c>
      <c r="V142" s="42" t="s">
        <v>107</v>
      </c>
      <c r="W142" s="28" t="s">
        <v>107</v>
      </c>
      <c r="X142" s="28" t="s">
        <v>107</v>
      </c>
      <c r="Y142" s="28" t="str">
        <f t="shared" si="15"/>
        <v>N.A.</v>
      </c>
      <c r="Z142" s="292">
        <f t="shared" si="12"/>
        <v>161300000</v>
      </c>
      <c r="AA142" s="28" cm="1">
        <f t="array" aca="1" ref="AA142" ca="1">_xlfn.IFS(DK142&lt;$DK$4,1,AND(DK142&gt;=$DK$4,DK142&lt;=$AA$4),2,DK142&gt;$AA$4,3)</f>
        <v>2</v>
      </c>
      <c r="AB142" s="28">
        <v>0</v>
      </c>
      <c r="AC142" s="28" cm="1">
        <f t="array" aca="1" ref="AC142" ca="1">IF(AB142="PERCENTIL 30","",_xlfn.IFS(DK142&lt;$AC$4,1,DK142&gt;$AC$4,2))</f>
        <v>2</v>
      </c>
      <c r="AD142" s="28" t="str">
        <f>+IFERROR(VLOOKUP(_xlfn.TEXTJOIN("_", FALSE, C142:E142), BD_Perc!$A:$O, 15, FALSE),"Segmentación no encontrada o vehículo inactivo")</f>
        <v>PERCENTIL 30-70</v>
      </c>
      <c r="AE142" s="28" t="str" cm="1">
        <f t="array" ref="AE142">_xlfn.IFS(
    AD142 = "PERCENTIL 50",
    _xlfn.IFS(
        BD!DK142 &lt; VLOOKUP(_xlfn.TEXTJOIN("_", FALSE, C142:E142), BD_Perc!$A:$O, 11, FALSE), "Intervalo de precio 1",
        BD!DK142 &gt;= VLOOKUP(_xlfn.TEXTJOIN("_", FALSE, C142:E142), BD_Perc!$A:$O, 11, FALSE), "Intervalo de precio 2"
    ),
    AD142 = "PERCENTIL 30-70",
    _xlfn.IFS(
        BD!DK142 &lt; VLOOKUP(_xlfn.TEXTJOIN("_", FALSE, C142:E142), BD_Perc!$A:$O, 6, FALSE), "Intervalo de precio 1",
        BD!DK142 &lt; VLOOKUP(_xlfn.TEXTJOIN("_", FALSE, C142:E142), BD_Perc!$A:$O, 7, FALSE), "Intervalo de precio 2",
        BD!DK142 &gt;= VLOOKUP(_xlfn.TEXTJOIN("_", FALSE, C142:E142), BD_Perc!$A:$O, 7, FALSE), "Intervalo de precio 3"
    ),
    AD142="Segmentación no encontrada o vehículo inactivo","Segmentación no encontrada o vehículo inactivo"
)</f>
        <v>Intervalo de precio 3</v>
      </c>
      <c r="AF142" s="35" t="s">
        <v>2414</v>
      </c>
      <c r="AG142" s="35" t="b">
        <f t="shared" si="16"/>
        <v>1</v>
      </c>
      <c r="AH142" s="206">
        <v>0</v>
      </c>
      <c r="AI142" s="206">
        <v>0</v>
      </c>
      <c r="AJ142" s="206">
        <v>0</v>
      </c>
      <c r="AK142" s="206">
        <v>0</v>
      </c>
      <c r="AL142" s="206">
        <v>0</v>
      </c>
      <c r="AM142" s="206">
        <v>0</v>
      </c>
      <c r="AN142" s="28" t="s">
        <v>114</v>
      </c>
      <c r="AO142" s="28" t="s">
        <v>114</v>
      </c>
      <c r="AP142" s="28" t="s">
        <v>114</v>
      </c>
      <c r="AQ142" s="37">
        <v>0</v>
      </c>
      <c r="AR142" s="38">
        <v>8689479</v>
      </c>
      <c r="AS142" s="38">
        <v>290100</v>
      </c>
      <c r="AT142" s="38">
        <v>0</v>
      </c>
      <c r="AU142" s="38">
        <v>0</v>
      </c>
      <c r="AV142" s="38">
        <v>0</v>
      </c>
      <c r="AW142" s="38" t="s">
        <v>107</v>
      </c>
      <c r="AX142" s="38" t="s">
        <v>107</v>
      </c>
      <c r="AY142" s="38">
        <v>0</v>
      </c>
      <c r="AZ142" s="38">
        <v>130545</v>
      </c>
      <c r="BA142" s="38">
        <v>0</v>
      </c>
      <c r="BB142" s="38">
        <v>0</v>
      </c>
      <c r="BC142" s="38">
        <v>0</v>
      </c>
      <c r="BD142" s="38">
        <v>0</v>
      </c>
      <c r="BE142" s="38">
        <v>0</v>
      </c>
      <c r="BF142" s="38">
        <v>0</v>
      </c>
      <c r="BG142" s="38" t="s">
        <v>107</v>
      </c>
      <c r="BH142" s="38" t="s">
        <v>107</v>
      </c>
      <c r="BI142" s="38">
        <v>1377975</v>
      </c>
      <c r="BJ142" s="38">
        <v>101536</v>
      </c>
      <c r="BK142" s="38">
        <v>0</v>
      </c>
      <c r="BL142" s="38">
        <v>0</v>
      </c>
      <c r="BM142" s="38">
        <v>0</v>
      </c>
      <c r="BN142" s="38" t="s">
        <v>107</v>
      </c>
      <c r="BO142" s="38" t="s">
        <v>107</v>
      </c>
      <c r="BP142" s="38" t="s">
        <v>107</v>
      </c>
      <c r="BQ142" s="38">
        <v>87030</v>
      </c>
      <c r="BR142" s="38" t="s">
        <v>107</v>
      </c>
      <c r="BS142" s="38">
        <v>174060</v>
      </c>
      <c r="BT142" s="38">
        <v>0</v>
      </c>
      <c r="BU142" s="38">
        <v>0</v>
      </c>
      <c r="BV142" s="38" t="s">
        <v>107</v>
      </c>
      <c r="BW142" s="38" t="s">
        <v>107</v>
      </c>
      <c r="BX142" s="38">
        <v>79778</v>
      </c>
      <c r="BY142" s="38" t="s">
        <v>107</v>
      </c>
      <c r="BZ142" s="38" t="s">
        <v>107</v>
      </c>
      <c r="CA142" s="38" t="s">
        <v>107</v>
      </c>
      <c r="CB142" s="38">
        <v>377130</v>
      </c>
      <c r="CC142" s="330">
        <v>0</v>
      </c>
      <c r="CD142" s="38">
        <v>0</v>
      </c>
      <c r="CE142" s="38" t="s">
        <v>107</v>
      </c>
      <c r="CF142" s="38" t="s">
        <v>107</v>
      </c>
      <c r="CG142" s="38" t="s">
        <v>107</v>
      </c>
      <c r="CH142" s="41" t="s">
        <v>113</v>
      </c>
      <c r="CI142" s="41" t="s">
        <v>113</v>
      </c>
      <c r="CJ142" s="41" t="s">
        <v>113</v>
      </c>
      <c r="CK142" s="41" t="s">
        <v>113</v>
      </c>
      <c r="CL142" s="41" t="s">
        <v>114</v>
      </c>
      <c r="CM142" s="41" t="s">
        <v>114</v>
      </c>
      <c r="CN142" s="41" t="s">
        <v>114</v>
      </c>
      <c r="CO142" s="42" t="s">
        <v>107</v>
      </c>
      <c r="CP142" s="28" t="s">
        <v>107</v>
      </c>
      <c r="CQ142" s="28" t="s">
        <v>107</v>
      </c>
      <c r="CR142" s="28" t="s">
        <v>107</v>
      </c>
      <c r="CS142" s="28" t="s">
        <v>107</v>
      </c>
      <c r="CT142" s="28" t="s">
        <v>107</v>
      </c>
      <c r="CU142" s="28" t="s">
        <v>107</v>
      </c>
      <c r="CV142" s="28" t="s">
        <v>107</v>
      </c>
      <c r="CW142" s="28" t="s">
        <v>107</v>
      </c>
      <c r="CX142" s="28" t="s">
        <v>107</v>
      </c>
      <c r="CY142" s="28" t="s">
        <v>107</v>
      </c>
      <c r="CZ142" s="28" t="s">
        <v>107</v>
      </c>
      <c r="DA142" s="28" t="s">
        <v>107</v>
      </c>
      <c r="DB142" s="28" t="s">
        <v>107</v>
      </c>
      <c r="DC142" s="28" t="s">
        <v>107</v>
      </c>
      <c r="DD142" s="332">
        <v>7977752</v>
      </c>
      <c r="DE142" s="43">
        <v>1</v>
      </c>
      <c r="DF142" s="390">
        <v>1</v>
      </c>
      <c r="DG142" s="310">
        <v>45698</v>
      </c>
      <c r="DH142" s="8" t="s">
        <v>2497</v>
      </c>
      <c r="DI142" s="279" t="str" cm="1">
        <f t="array" ref="DI142">+IF(AND(C142&lt;&gt;"Vehículos Eléctricos",C142&lt;&gt;"Vehículos Híbridos",AD142="PERCENTIL 50"),
     IF(VLOOKUP(_xlfn.TEXTJOIN("_",FALSE,C142:E142),BD_Perc!$A:$P,_xlfn.IFS(BD!AE142="Intervalo de precio 1",12,BD!AE142="Intervalo de precio 2",13),FALSE)&lt;=1,
     VLOOKUP(_xlfn.TEXTJOIN("_",FALSE,C142:E142),BD_Perc!$A:$P,16,FALSE),"Ok P50"),
     "Ok P30/70 ó Híbrido/Eléctrico")</f>
        <v>Ok P30/70 ó Híbrido/Eléctrico</v>
      </c>
      <c r="DJ142" s="279" t="str">
        <f t="shared" si="13"/>
        <v>Vehículos Convencionales_Camperos/Camionetas_4x2</v>
      </c>
      <c r="DK142" s="331">
        <f t="shared" si="17"/>
        <v>161300000</v>
      </c>
      <c r="DL142" s="326"/>
    </row>
    <row r="143" spans="1:116" ht="25.5">
      <c r="A143" s="28">
        <v>138</v>
      </c>
      <c r="B143" s="29" t="s">
        <v>139</v>
      </c>
      <c r="C143" s="29" t="s">
        <v>0</v>
      </c>
      <c r="D143" s="29" t="s">
        <v>337</v>
      </c>
      <c r="E143" s="42" t="s">
        <v>346</v>
      </c>
      <c r="F143" s="42" t="s">
        <v>107</v>
      </c>
      <c r="G143" s="30" t="s">
        <v>387</v>
      </c>
      <c r="H143" s="42" t="s">
        <v>990</v>
      </c>
      <c r="I143" s="28">
        <v>9006169</v>
      </c>
      <c r="J143" s="28" t="s">
        <v>388</v>
      </c>
      <c r="K143" s="31" t="s">
        <v>307</v>
      </c>
      <c r="L143" s="32">
        <v>203</v>
      </c>
      <c r="M143" s="33">
        <v>5</v>
      </c>
      <c r="N143" s="34">
        <v>172200000</v>
      </c>
      <c r="O143" s="34">
        <f>+IFERROR(VLOOKUP(I143,Precio_Fasecolda!A:C,3,FALSE),IFERROR(VLOOKUP(I143,Precio_Fasecolda!B:C,2,FALSE),N143))</f>
        <v>172200000</v>
      </c>
      <c r="P143" s="34">
        <f t="shared" si="14"/>
        <v>0</v>
      </c>
      <c r="Q143" s="28" t="s">
        <v>346</v>
      </c>
      <c r="R143" s="28" t="s">
        <v>130</v>
      </c>
      <c r="S143" s="28" t="s">
        <v>112</v>
      </c>
      <c r="T143" s="28" t="s">
        <v>107</v>
      </c>
      <c r="U143" s="28" t="s">
        <v>107</v>
      </c>
      <c r="V143" s="42" t="s">
        <v>107</v>
      </c>
      <c r="W143" s="28" t="s">
        <v>107</v>
      </c>
      <c r="X143" s="28" t="s">
        <v>107</v>
      </c>
      <c r="Y143" s="28" t="str">
        <f t="shared" si="15"/>
        <v>N.A.</v>
      </c>
      <c r="Z143" s="292">
        <f t="shared" si="12"/>
        <v>172200000</v>
      </c>
      <c r="AA143" s="28" cm="1">
        <f t="array" aca="1" ref="AA143" ca="1">_xlfn.IFS(DK143&lt;$DK$4,1,AND(DK143&gt;=$DK$4,DK143&lt;=$AA$4),2,DK143&gt;$AA$4,3)</f>
        <v>2</v>
      </c>
      <c r="AB143" s="28">
        <v>0</v>
      </c>
      <c r="AC143" s="28" cm="1">
        <f t="array" aca="1" ref="AC143" ca="1">IF(AB143="PERCENTIL 30","",_xlfn.IFS(DK143&lt;$AC$4,1,DK143&gt;$AC$4,2))</f>
        <v>2</v>
      </c>
      <c r="AD143" s="28" t="str">
        <f>+IFERROR(VLOOKUP(_xlfn.TEXTJOIN("_", FALSE, C143:E143), BD_Perc!$A:$O, 15, FALSE),"Segmentación no encontrada o vehículo inactivo")</f>
        <v>PERCENTIL 30-70</v>
      </c>
      <c r="AE143" s="28" t="str" cm="1">
        <f t="array" ref="AE143">_xlfn.IFS(
    AD143 = "PERCENTIL 50",
    _xlfn.IFS(
        BD!DK143 &lt; VLOOKUP(_xlfn.TEXTJOIN("_", FALSE, C143:E143), BD_Perc!$A:$O, 11, FALSE), "Intervalo de precio 1",
        BD!DK143 &gt;= VLOOKUP(_xlfn.TEXTJOIN("_", FALSE, C143:E143), BD_Perc!$A:$O, 11, FALSE), "Intervalo de precio 2"
    ),
    AD143 = "PERCENTIL 30-70",
    _xlfn.IFS(
        BD!DK143 &lt; VLOOKUP(_xlfn.TEXTJOIN("_", FALSE, C143:E143), BD_Perc!$A:$O, 6, FALSE), "Intervalo de precio 1",
        BD!DK143 &lt; VLOOKUP(_xlfn.TEXTJOIN("_", FALSE, C143:E143), BD_Perc!$A:$O, 7, FALSE), "Intervalo de precio 2",
        BD!DK143 &gt;= VLOOKUP(_xlfn.TEXTJOIN("_", FALSE, C143:E143), BD_Perc!$A:$O, 7, FALSE), "Intervalo de precio 3"
    ),
    AD143="Segmentación no encontrada o vehículo inactivo","Segmentación no encontrada o vehículo inactivo"
)</f>
        <v>Intervalo de precio 1</v>
      </c>
      <c r="AF143" s="35" t="s">
        <v>2412</v>
      </c>
      <c r="AG143" s="35" t="b">
        <f t="shared" si="16"/>
        <v>1</v>
      </c>
      <c r="AH143" s="206">
        <v>0</v>
      </c>
      <c r="AI143" s="206">
        <v>0</v>
      </c>
      <c r="AJ143" s="206">
        <v>0</v>
      </c>
      <c r="AK143" s="206">
        <v>0</v>
      </c>
      <c r="AL143" s="206">
        <v>0</v>
      </c>
      <c r="AM143" s="206">
        <v>0</v>
      </c>
      <c r="AN143" s="28" t="s">
        <v>114</v>
      </c>
      <c r="AO143" s="28" t="s">
        <v>114</v>
      </c>
      <c r="AP143" s="28" t="s">
        <v>114</v>
      </c>
      <c r="AQ143" s="37">
        <v>0</v>
      </c>
      <c r="AR143" s="38">
        <v>8689479</v>
      </c>
      <c r="AS143" s="38">
        <v>290100</v>
      </c>
      <c r="AT143" s="38">
        <v>0</v>
      </c>
      <c r="AU143" s="38">
        <v>0</v>
      </c>
      <c r="AV143" s="38">
        <v>0</v>
      </c>
      <c r="AW143" s="38" t="s">
        <v>107</v>
      </c>
      <c r="AX143" s="38" t="s">
        <v>107</v>
      </c>
      <c r="AY143" s="38">
        <v>0</v>
      </c>
      <c r="AZ143" s="38">
        <v>130545</v>
      </c>
      <c r="BA143" s="38">
        <v>0</v>
      </c>
      <c r="BB143" s="38">
        <v>0</v>
      </c>
      <c r="BC143" s="38">
        <v>0</v>
      </c>
      <c r="BD143" s="38">
        <v>0</v>
      </c>
      <c r="BE143" s="38">
        <v>0</v>
      </c>
      <c r="BF143" s="38">
        <v>0</v>
      </c>
      <c r="BG143" s="38" t="s">
        <v>107</v>
      </c>
      <c r="BH143" s="38" t="s">
        <v>107</v>
      </c>
      <c r="BI143" s="38">
        <v>1377975</v>
      </c>
      <c r="BJ143" s="38">
        <v>101536</v>
      </c>
      <c r="BK143" s="38">
        <v>0</v>
      </c>
      <c r="BL143" s="38">
        <v>0</v>
      </c>
      <c r="BM143" s="38">
        <v>0</v>
      </c>
      <c r="BN143" s="38" t="s">
        <v>107</v>
      </c>
      <c r="BO143" s="38" t="s">
        <v>107</v>
      </c>
      <c r="BP143" s="38" t="s">
        <v>107</v>
      </c>
      <c r="BQ143" s="38">
        <v>87030</v>
      </c>
      <c r="BR143" s="38" t="s">
        <v>107</v>
      </c>
      <c r="BS143" s="38">
        <v>174060</v>
      </c>
      <c r="BT143" s="38">
        <v>0</v>
      </c>
      <c r="BU143" s="38">
        <v>0</v>
      </c>
      <c r="BV143" s="38" t="s">
        <v>107</v>
      </c>
      <c r="BW143" s="38" t="s">
        <v>107</v>
      </c>
      <c r="BX143" s="38">
        <v>79778</v>
      </c>
      <c r="BY143" s="38" t="s">
        <v>107</v>
      </c>
      <c r="BZ143" s="38" t="s">
        <v>107</v>
      </c>
      <c r="CA143" s="38" t="s">
        <v>107</v>
      </c>
      <c r="CB143" s="38">
        <v>377130</v>
      </c>
      <c r="CC143" s="330">
        <v>0</v>
      </c>
      <c r="CD143" s="38">
        <v>0</v>
      </c>
      <c r="CE143" s="38" t="s">
        <v>107</v>
      </c>
      <c r="CF143" s="38" t="s">
        <v>107</v>
      </c>
      <c r="CG143" s="38" t="s">
        <v>107</v>
      </c>
      <c r="CH143" s="41" t="s">
        <v>113</v>
      </c>
      <c r="CI143" s="41" t="s">
        <v>113</v>
      </c>
      <c r="CJ143" s="41" t="s">
        <v>113</v>
      </c>
      <c r="CK143" s="41" t="s">
        <v>113</v>
      </c>
      <c r="CL143" s="41" t="s">
        <v>114</v>
      </c>
      <c r="CM143" s="41" t="s">
        <v>114</v>
      </c>
      <c r="CN143" s="41" t="s">
        <v>114</v>
      </c>
      <c r="CO143" s="42" t="s">
        <v>107</v>
      </c>
      <c r="CP143" s="28" t="s">
        <v>107</v>
      </c>
      <c r="CQ143" s="28" t="s">
        <v>107</v>
      </c>
      <c r="CR143" s="28" t="s">
        <v>107</v>
      </c>
      <c r="CS143" s="28" t="s">
        <v>107</v>
      </c>
      <c r="CT143" s="28" t="s">
        <v>107</v>
      </c>
      <c r="CU143" s="28" t="s">
        <v>107</v>
      </c>
      <c r="CV143" s="28" t="s">
        <v>107</v>
      </c>
      <c r="CW143" s="28" t="s">
        <v>107</v>
      </c>
      <c r="CX143" s="28" t="s">
        <v>107</v>
      </c>
      <c r="CY143" s="28" t="s">
        <v>107</v>
      </c>
      <c r="CZ143" s="28" t="s">
        <v>107</v>
      </c>
      <c r="DA143" s="28" t="s">
        <v>107</v>
      </c>
      <c r="DB143" s="28" t="s">
        <v>107</v>
      </c>
      <c r="DC143" s="28" t="s">
        <v>107</v>
      </c>
      <c r="DD143" s="332">
        <v>7977752</v>
      </c>
      <c r="DE143" s="43">
        <v>1</v>
      </c>
      <c r="DF143" s="390">
        <v>1</v>
      </c>
      <c r="DG143" s="310"/>
      <c r="DH143" s="203"/>
      <c r="DI143" s="279" t="str" cm="1">
        <f t="array" ref="DI143">+IF(AND(C143&lt;&gt;"Vehículos Eléctricos",C143&lt;&gt;"Vehículos Híbridos",AD143="PERCENTIL 50"),
     IF(VLOOKUP(_xlfn.TEXTJOIN("_",FALSE,C143:E143),BD_Perc!$A:$P,_xlfn.IFS(BD!AE143="Intervalo de precio 1",12,BD!AE143="Intervalo de precio 2",13),FALSE)&lt;=1,
     VLOOKUP(_xlfn.TEXTJOIN("_",FALSE,C143:E143),BD_Perc!$A:$P,16,FALSE),"Ok P50"),
     "Ok P30/70 ó Híbrido/Eléctrico")</f>
        <v>Ok P30/70 ó Híbrido/Eléctrico</v>
      </c>
      <c r="DJ143" s="279" t="str">
        <f t="shared" si="13"/>
        <v>Vehículos Convencionales_Camperos/Camionetas_4x4</v>
      </c>
      <c r="DK143" s="331">
        <f t="shared" si="17"/>
        <v>172200000</v>
      </c>
      <c r="DL143" s="326"/>
    </row>
    <row r="144" spans="1:116" ht="25.5">
      <c r="A144" s="28">
        <v>139</v>
      </c>
      <c r="B144" s="29" t="s">
        <v>139</v>
      </c>
      <c r="C144" s="29" t="s">
        <v>0</v>
      </c>
      <c r="D144" s="29" t="s">
        <v>337</v>
      </c>
      <c r="E144" s="42" t="s">
        <v>346</v>
      </c>
      <c r="F144" s="42" t="s">
        <v>107</v>
      </c>
      <c r="G144" s="30" t="s">
        <v>389</v>
      </c>
      <c r="H144" s="42" t="s">
        <v>990</v>
      </c>
      <c r="I144" s="28">
        <v>9008205</v>
      </c>
      <c r="J144" s="28" t="s">
        <v>390</v>
      </c>
      <c r="K144" s="31" t="s">
        <v>375</v>
      </c>
      <c r="L144" s="32">
        <v>275</v>
      </c>
      <c r="M144" s="33">
        <v>5</v>
      </c>
      <c r="N144" s="34">
        <v>246900000</v>
      </c>
      <c r="O144" s="34">
        <f>+IFERROR(VLOOKUP(I144,Precio_Fasecolda!A:C,3,FALSE),IFERROR(VLOOKUP(I144,Precio_Fasecolda!B:C,2,FALSE),N144))</f>
        <v>246900000</v>
      </c>
      <c r="P144" s="34">
        <f t="shared" si="14"/>
        <v>0</v>
      </c>
      <c r="Q144" s="28" t="s">
        <v>346</v>
      </c>
      <c r="R144" s="28" t="s">
        <v>130</v>
      </c>
      <c r="S144" s="28" t="s">
        <v>112</v>
      </c>
      <c r="T144" s="28" t="s">
        <v>107</v>
      </c>
      <c r="U144" s="28" t="s">
        <v>107</v>
      </c>
      <c r="V144" s="42" t="s">
        <v>107</v>
      </c>
      <c r="W144" s="28" t="s">
        <v>107</v>
      </c>
      <c r="X144" s="28" t="s">
        <v>107</v>
      </c>
      <c r="Y144" s="28" t="str">
        <f t="shared" si="15"/>
        <v>N.A.</v>
      </c>
      <c r="Z144" s="292">
        <f t="shared" si="12"/>
        <v>246900000</v>
      </c>
      <c r="AA144" s="28" cm="1">
        <f t="array" aca="1" ref="AA144" ca="1">_xlfn.IFS(DK144&lt;$DK$4,1,AND(DK144&gt;=$DK$4,DK144&lt;=$AA$4),2,DK144&gt;$AA$4,3)</f>
        <v>3</v>
      </c>
      <c r="AB144" s="28">
        <v>0</v>
      </c>
      <c r="AC144" s="28" cm="1">
        <f t="array" aca="1" ref="AC144" ca="1">IF(AB144="PERCENTIL 30","",_xlfn.IFS(DK144&lt;$AC$4,1,DK144&gt;$AC$4,2))</f>
        <v>2</v>
      </c>
      <c r="AD144" s="28" t="str">
        <f>+IFERROR(VLOOKUP(_xlfn.TEXTJOIN("_", FALSE, C144:E144), BD_Perc!$A:$O, 15, FALSE),"Segmentación no encontrada o vehículo inactivo")</f>
        <v>PERCENTIL 30-70</v>
      </c>
      <c r="AE144" s="28" t="str" cm="1">
        <f t="array" ref="AE144">_xlfn.IFS(
    AD144 = "PERCENTIL 50",
    _xlfn.IFS(
        BD!DK144 &lt; VLOOKUP(_xlfn.TEXTJOIN("_", FALSE, C144:E144), BD_Perc!$A:$O, 11, FALSE), "Intervalo de precio 1",
        BD!DK144 &gt;= VLOOKUP(_xlfn.TEXTJOIN("_", FALSE, C144:E144), BD_Perc!$A:$O, 11, FALSE), "Intervalo de precio 2"
    ),
    AD144 = "PERCENTIL 30-70",
    _xlfn.IFS(
        BD!DK144 &lt; VLOOKUP(_xlfn.TEXTJOIN("_", FALSE, C144:E144), BD_Perc!$A:$O, 6, FALSE), "Intervalo de precio 1",
        BD!DK144 &lt; VLOOKUP(_xlfn.TEXTJOIN("_", FALSE, C144:E144), BD_Perc!$A:$O, 7, FALSE), "Intervalo de precio 2",
        BD!DK144 &gt;= VLOOKUP(_xlfn.TEXTJOIN("_", FALSE, C144:E144), BD_Perc!$A:$O, 7, FALSE), "Intervalo de precio 3"
    ),
    AD144="Segmentación no encontrada o vehículo inactivo","Segmentación no encontrada o vehículo inactivo"
)</f>
        <v>Intervalo de precio 2</v>
      </c>
      <c r="AF144" s="35" t="s">
        <v>2413</v>
      </c>
      <c r="AG144" s="35" t="b">
        <f t="shared" si="16"/>
        <v>1</v>
      </c>
      <c r="AH144" s="206">
        <v>0</v>
      </c>
      <c r="AI144" s="206">
        <v>0</v>
      </c>
      <c r="AJ144" s="206">
        <v>0</v>
      </c>
      <c r="AK144" s="206">
        <v>0</v>
      </c>
      <c r="AL144" s="206">
        <v>0</v>
      </c>
      <c r="AM144" s="206">
        <v>0</v>
      </c>
      <c r="AN144" s="28" t="s">
        <v>114</v>
      </c>
      <c r="AO144" s="28" t="s">
        <v>114</v>
      </c>
      <c r="AP144" s="28" t="s">
        <v>114</v>
      </c>
      <c r="AQ144" s="37">
        <v>0</v>
      </c>
      <c r="AR144" s="38">
        <v>8689479</v>
      </c>
      <c r="AS144" s="38">
        <v>290100</v>
      </c>
      <c r="AT144" s="38">
        <v>406140</v>
      </c>
      <c r="AU144" s="38">
        <v>0</v>
      </c>
      <c r="AV144" s="38">
        <v>0</v>
      </c>
      <c r="AW144" s="38" t="s">
        <v>107</v>
      </c>
      <c r="AX144" s="38" t="s">
        <v>107</v>
      </c>
      <c r="AY144" s="38">
        <v>478665</v>
      </c>
      <c r="AZ144" s="38">
        <v>130545</v>
      </c>
      <c r="BA144" s="38">
        <v>391635</v>
      </c>
      <c r="BB144" s="38">
        <v>0</v>
      </c>
      <c r="BC144" s="38">
        <v>0</v>
      </c>
      <c r="BD144" s="38">
        <v>0</v>
      </c>
      <c r="BE144" s="38">
        <v>0</v>
      </c>
      <c r="BF144" s="38">
        <v>0</v>
      </c>
      <c r="BG144" s="38" t="s">
        <v>107</v>
      </c>
      <c r="BH144" s="38">
        <v>971836</v>
      </c>
      <c r="BI144" s="38">
        <v>1377975</v>
      </c>
      <c r="BJ144" s="38">
        <v>101536</v>
      </c>
      <c r="BK144" s="38">
        <v>0</v>
      </c>
      <c r="BL144" s="38">
        <v>0</v>
      </c>
      <c r="BM144" s="38">
        <v>551191</v>
      </c>
      <c r="BN144" s="38">
        <v>797775</v>
      </c>
      <c r="BO144" s="38" t="s">
        <v>107</v>
      </c>
      <c r="BP144" s="38" t="s">
        <v>107</v>
      </c>
      <c r="BQ144" s="38">
        <v>87030</v>
      </c>
      <c r="BR144" s="38" t="s">
        <v>107</v>
      </c>
      <c r="BS144" s="38">
        <v>174060</v>
      </c>
      <c r="BT144" s="38">
        <v>0</v>
      </c>
      <c r="BU144" s="38">
        <v>0</v>
      </c>
      <c r="BV144" s="38" t="s">
        <v>107</v>
      </c>
      <c r="BW144" s="38" t="s">
        <v>107</v>
      </c>
      <c r="BX144" s="38">
        <v>79778</v>
      </c>
      <c r="BY144" s="38" t="s">
        <v>107</v>
      </c>
      <c r="BZ144" s="38" t="s">
        <v>107</v>
      </c>
      <c r="CA144" s="38" t="s">
        <v>107</v>
      </c>
      <c r="CB144" s="38">
        <v>377130</v>
      </c>
      <c r="CC144" s="330">
        <v>0</v>
      </c>
      <c r="CD144" s="38">
        <v>0</v>
      </c>
      <c r="CE144" s="38" t="s">
        <v>107</v>
      </c>
      <c r="CF144" s="38" t="s">
        <v>107</v>
      </c>
      <c r="CG144" s="38" t="s">
        <v>107</v>
      </c>
      <c r="CH144" s="41" t="s">
        <v>176</v>
      </c>
      <c r="CI144" s="41" t="s">
        <v>176</v>
      </c>
      <c r="CJ144" s="41" t="s">
        <v>113</v>
      </c>
      <c r="CK144" s="41" t="s">
        <v>113</v>
      </c>
      <c r="CL144" s="41" t="s">
        <v>114</v>
      </c>
      <c r="CM144" s="41" t="s">
        <v>113</v>
      </c>
      <c r="CN144" s="41" t="s">
        <v>113</v>
      </c>
      <c r="CO144" s="42" t="s">
        <v>107</v>
      </c>
      <c r="CP144" s="28" t="s">
        <v>107</v>
      </c>
      <c r="CQ144" s="28" t="s">
        <v>107</v>
      </c>
      <c r="CR144" s="28" t="s">
        <v>107</v>
      </c>
      <c r="CS144" s="28" t="s">
        <v>107</v>
      </c>
      <c r="CT144" s="28" t="s">
        <v>107</v>
      </c>
      <c r="CU144" s="28" t="s">
        <v>107</v>
      </c>
      <c r="CV144" s="28" t="s">
        <v>107</v>
      </c>
      <c r="CW144" s="28" t="s">
        <v>107</v>
      </c>
      <c r="CX144" s="28" t="s">
        <v>107</v>
      </c>
      <c r="CY144" s="28" t="s">
        <v>107</v>
      </c>
      <c r="CZ144" s="28" t="s">
        <v>107</v>
      </c>
      <c r="DA144" s="28" t="s">
        <v>107</v>
      </c>
      <c r="DB144" s="28" t="s">
        <v>107</v>
      </c>
      <c r="DC144" s="28" t="s">
        <v>107</v>
      </c>
      <c r="DD144" s="332">
        <v>9863403</v>
      </c>
      <c r="DE144" s="43">
        <v>1</v>
      </c>
      <c r="DF144" s="390">
        <v>1</v>
      </c>
      <c r="DG144" s="310"/>
      <c r="DH144" s="203"/>
      <c r="DI144" s="279" t="str" cm="1">
        <f t="array" ref="DI144">+IF(AND(C144&lt;&gt;"Vehículos Eléctricos",C144&lt;&gt;"Vehículos Híbridos",AD144="PERCENTIL 50"),
     IF(VLOOKUP(_xlfn.TEXTJOIN("_",FALSE,C144:E144),BD_Perc!$A:$P,_xlfn.IFS(BD!AE144="Intervalo de precio 1",12,BD!AE144="Intervalo de precio 2",13),FALSE)&lt;=1,
     VLOOKUP(_xlfn.TEXTJOIN("_",FALSE,C144:E144),BD_Perc!$A:$P,16,FALSE),"Ok P50"),
     "Ok P30/70 ó Híbrido/Eléctrico")</f>
        <v>Ok P30/70 ó Híbrido/Eléctrico</v>
      </c>
      <c r="DJ144" s="279" t="str">
        <f t="shared" si="13"/>
        <v>Vehículos Convencionales_Camperos/Camionetas_4x4</v>
      </c>
      <c r="DK144" s="331">
        <f t="shared" si="17"/>
        <v>246900000</v>
      </c>
      <c r="DL144" s="326"/>
    </row>
    <row r="145" spans="1:116" ht="25.5">
      <c r="A145" s="28">
        <v>140</v>
      </c>
      <c r="B145" s="29" t="s">
        <v>139</v>
      </c>
      <c r="C145" s="29" t="s">
        <v>0</v>
      </c>
      <c r="D145" s="29" t="s">
        <v>337</v>
      </c>
      <c r="E145" s="42" t="s">
        <v>346</v>
      </c>
      <c r="F145" s="42" t="s">
        <v>107</v>
      </c>
      <c r="G145" s="30" t="s">
        <v>391</v>
      </c>
      <c r="H145" s="42" t="s">
        <v>990</v>
      </c>
      <c r="I145" s="28">
        <v>9008204</v>
      </c>
      <c r="J145" s="28" t="s">
        <v>392</v>
      </c>
      <c r="K145" s="31" t="s">
        <v>375</v>
      </c>
      <c r="L145" s="32">
        <v>275</v>
      </c>
      <c r="M145" s="33">
        <v>5</v>
      </c>
      <c r="N145" s="34">
        <v>290500000</v>
      </c>
      <c r="O145" s="34">
        <f>+IFERROR(VLOOKUP(I145,Precio_Fasecolda!A:C,3,FALSE),IFERROR(VLOOKUP(I145,Precio_Fasecolda!B:C,2,FALSE),N145))</f>
        <v>290500000</v>
      </c>
      <c r="P145" s="34">
        <f t="shared" si="14"/>
        <v>0</v>
      </c>
      <c r="Q145" s="28" t="s">
        <v>346</v>
      </c>
      <c r="R145" s="28" t="s">
        <v>130</v>
      </c>
      <c r="S145" s="28" t="s">
        <v>112</v>
      </c>
      <c r="T145" s="28" t="s">
        <v>107</v>
      </c>
      <c r="U145" s="28" t="s">
        <v>107</v>
      </c>
      <c r="V145" s="42" t="s">
        <v>107</v>
      </c>
      <c r="W145" s="28" t="s">
        <v>107</v>
      </c>
      <c r="X145" s="28" t="s">
        <v>107</v>
      </c>
      <c r="Y145" s="28" t="str">
        <f t="shared" si="15"/>
        <v>N.A.</v>
      </c>
      <c r="Z145" s="292">
        <f t="shared" si="12"/>
        <v>290500000</v>
      </c>
      <c r="AA145" s="28" cm="1">
        <f t="array" aca="1" ref="AA145" ca="1">_xlfn.IFS(DK145&lt;$DK$4,1,AND(DK145&gt;=$DK$4,DK145&lt;=$AA$4),2,DK145&gt;$AA$4,3)</f>
        <v>3</v>
      </c>
      <c r="AB145" s="28">
        <v>0</v>
      </c>
      <c r="AC145" s="28" cm="1">
        <f t="array" aca="1" ref="AC145" ca="1">IF(AB145="PERCENTIL 30","",_xlfn.IFS(DK145&lt;$AC$4,1,DK145&gt;$AC$4,2))</f>
        <v>2</v>
      </c>
      <c r="AD145" s="28" t="str">
        <f>+IFERROR(VLOOKUP(_xlfn.TEXTJOIN("_", FALSE, C145:E145), BD_Perc!$A:$O, 15, FALSE),"Segmentación no encontrada o vehículo inactivo")</f>
        <v>PERCENTIL 30-70</v>
      </c>
      <c r="AE145" s="28" t="str" cm="1">
        <f t="array" ref="AE145">_xlfn.IFS(
    AD145 = "PERCENTIL 50",
    _xlfn.IFS(
        BD!DK145 &lt; VLOOKUP(_xlfn.TEXTJOIN("_", FALSE, C145:E145), BD_Perc!$A:$O, 11, FALSE), "Intervalo de precio 1",
        BD!DK145 &gt;= VLOOKUP(_xlfn.TEXTJOIN("_", FALSE, C145:E145), BD_Perc!$A:$O, 11, FALSE), "Intervalo de precio 2"
    ),
    AD145 = "PERCENTIL 30-70",
    _xlfn.IFS(
        BD!DK145 &lt; VLOOKUP(_xlfn.TEXTJOIN("_", FALSE, C145:E145), BD_Perc!$A:$O, 6, FALSE), "Intervalo de precio 1",
        BD!DK145 &lt; VLOOKUP(_xlfn.TEXTJOIN("_", FALSE, C145:E145), BD_Perc!$A:$O, 7, FALSE), "Intervalo de precio 2",
        BD!DK145 &gt;= VLOOKUP(_xlfn.TEXTJOIN("_", FALSE, C145:E145), BD_Perc!$A:$O, 7, FALSE), "Intervalo de precio 3"
    ),
    AD145="Segmentación no encontrada o vehículo inactivo","Segmentación no encontrada o vehículo inactivo"
)</f>
        <v>Intervalo de precio 3</v>
      </c>
      <c r="AF145" s="35" t="s">
        <v>2414</v>
      </c>
      <c r="AG145" s="35" t="b">
        <f t="shared" si="16"/>
        <v>1</v>
      </c>
      <c r="AH145" s="206">
        <v>0</v>
      </c>
      <c r="AI145" s="206">
        <v>0</v>
      </c>
      <c r="AJ145" s="206">
        <v>0</v>
      </c>
      <c r="AK145" s="206">
        <v>0</v>
      </c>
      <c r="AL145" s="206">
        <v>0</v>
      </c>
      <c r="AM145" s="206">
        <v>0</v>
      </c>
      <c r="AN145" s="28" t="s">
        <v>114</v>
      </c>
      <c r="AO145" s="28" t="s">
        <v>114</v>
      </c>
      <c r="AP145" s="28" t="s">
        <v>114</v>
      </c>
      <c r="AQ145" s="37">
        <v>0</v>
      </c>
      <c r="AR145" s="38">
        <v>8689479</v>
      </c>
      <c r="AS145" s="38">
        <v>290100</v>
      </c>
      <c r="AT145" s="38">
        <v>406140</v>
      </c>
      <c r="AU145" s="38">
        <v>0</v>
      </c>
      <c r="AV145" s="38">
        <v>0</v>
      </c>
      <c r="AW145" s="38" t="s">
        <v>107</v>
      </c>
      <c r="AX145" s="38" t="s">
        <v>107</v>
      </c>
      <c r="AY145" s="38">
        <v>0</v>
      </c>
      <c r="AZ145" s="38">
        <v>130545</v>
      </c>
      <c r="BA145" s="38">
        <v>391635</v>
      </c>
      <c r="BB145" s="38">
        <v>0</v>
      </c>
      <c r="BC145" s="38">
        <v>0</v>
      </c>
      <c r="BD145" s="38">
        <v>0</v>
      </c>
      <c r="BE145" s="38">
        <v>0</v>
      </c>
      <c r="BF145" s="38">
        <v>0</v>
      </c>
      <c r="BG145" s="38" t="s">
        <v>107</v>
      </c>
      <c r="BH145" s="38">
        <v>971836</v>
      </c>
      <c r="BI145" s="38">
        <v>1377975</v>
      </c>
      <c r="BJ145" s="38">
        <v>101536</v>
      </c>
      <c r="BK145" s="38">
        <v>0</v>
      </c>
      <c r="BL145" s="38">
        <v>0</v>
      </c>
      <c r="BM145" s="38">
        <v>551191</v>
      </c>
      <c r="BN145" s="38">
        <v>797775</v>
      </c>
      <c r="BO145" s="38" t="s">
        <v>107</v>
      </c>
      <c r="BP145" s="38" t="s">
        <v>107</v>
      </c>
      <c r="BQ145" s="38">
        <v>87030</v>
      </c>
      <c r="BR145" s="38" t="s">
        <v>107</v>
      </c>
      <c r="BS145" s="38">
        <v>174060</v>
      </c>
      <c r="BT145" s="38">
        <v>0</v>
      </c>
      <c r="BU145" s="38">
        <v>0</v>
      </c>
      <c r="BV145" s="38" t="s">
        <v>107</v>
      </c>
      <c r="BW145" s="38" t="s">
        <v>107</v>
      </c>
      <c r="BX145" s="38">
        <v>79778</v>
      </c>
      <c r="BY145" s="38" t="s">
        <v>107</v>
      </c>
      <c r="BZ145" s="38" t="s">
        <v>107</v>
      </c>
      <c r="CA145" s="38" t="s">
        <v>107</v>
      </c>
      <c r="CB145" s="38">
        <v>377130</v>
      </c>
      <c r="CC145" s="330">
        <v>0</v>
      </c>
      <c r="CD145" s="38">
        <v>0</v>
      </c>
      <c r="CE145" s="38" t="s">
        <v>107</v>
      </c>
      <c r="CF145" s="38" t="s">
        <v>107</v>
      </c>
      <c r="CG145" s="38" t="s">
        <v>107</v>
      </c>
      <c r="CH145" s="41" t="s">
        <v>113</v>
      </c>
      <c r="CI145" s="41" t="s">
        <v>113</v>
      </c>
      <c r="CJ145" s="41" t="s">
        <v>113</v>
      </c>
      <c r="CK145" s="41" t="s">
        <v>113</v>
      </c>
      <c r="CL145" s="41" t="s">
        <v>114</v>
      </c>
      <c r="CM145" s="41" t="s">
        <v>113</v>
      </c>
      <c r="CN145" s="41" t="s">
        <v>113</v>
      </c>
      <c r="CO145" s="42" t="s">
        <v>107</v>
      </c>
      <c r="CP145" s="28" t="s">
        <v>107</v>
      </c>
      <c r="CQ145" s="28" t="s">
        <v>107</v>
      </c>
      <c r="CR145" s="28" t="s">
        <v>107</v>
      </c>
      <c r="CS145" s="28" t="s">
        <v>107</v>
      </c>
      <c r="CT145" s="28" t="s">
        <v>107</v>
      </c>
      <c r="CU145" s="28" t="s">
        <v>107</v>
      </c>
      <c r="CV145" s="28" t="s">
        <v>107</v>
      </c>
      <c r="CW145" s="28" t="s">
        <v>107</v>
      </c>
      <c r="CX145" s="28" t="s">
        <v>107</v>
      </c>
      <c r="CY145" s="28" t="s">
        <v>107</v>
      </c>
      <c r="CZ145" s="28" t="s">
        <v>107</v>
      </c>
      <c r="DA145" s="28" t="s">
        <v>107</v>
      </c>
      <c r="DB145" s="28" t="s">
        <v>107</v>
      </c>
      <c r="DC145" s="28" t="s">
        <v>107</v>
      </c>
      <c r="DD145" s="332">
        <v>9863403</v>
      </c>
      <c r="DE145" s="43">
        <v>1</v>
      </c>
      <c r="DF145" s="390">
        <v>1</v>
      </c>
      <c r="DG145" s="310"/>
      <c r="DH145" s="203"/>
      <c r="DI145" s="279" t="str" cm="1">
        <f t="array" ref="DI145">+IF(AND(C145&lt;&gt;"Vehículos Eléctricos",C145&lt;&gt;"Vehículos Híbridos",AD145="PERCENTIL 50"),
     IF(VLOOKUP(_xlfn.TEXTJOIN("_",FALSE,C145:E145),BD_Perc!$A:$P,_xlfn.IFS(BD!AE145="Intervalo de precio 1",12,BD!AE145="Intervalo de precio 2",13),FALSE)&lt;=1,
     VLOOKUP(_xlfn.TEXTJOIN("_",FALSE,C145:E145),BD_Perc!$A:$P,16,FALSE),"Ok P50"),
     "Ok P30/70 ó Híbrido/Eléctrico")</f>
        <v>Ok P30/70 ó Híbrido/Eléctrico</v>
      </c>
      <c r="DJ145" s="279" t="str">
        <f t="shared" si="13"/>
        <v>Vehículos Convencionales_Camperos/Camionetas_4x4</v>
      </c>
      <c r="DK145" s="331">
        <f t="shared" si="17"/>
        <v>290500000</v>
      </c>
      <c r="DL145" s="326"/>
    </row>
    <row r="146" spans="1:116" ht="25.5">
      <c r="A146" s="28">
        <v>141</v>
      </c>
      <c r="B146" s="29" t="s">
        <v>139</v>
      </c>
      <c r="C146" s="29" t="s">
        <v>0</v>
      </c>
      <c r="D146" s="29" t="s">
        <v>337</v>
      </c>
      <c r="E146" s="42" t="s">
        <v>346</v>
      </c>
      <c r="F146" s="42" t="s">
        <v>107</v>
      </c>
      <c r="G146" s="30" t="s">
        <v>393</v>
      </c>
      <c r="H146" s="42" t="s">
        <v>990</v>
      </c>
      <c r="I146" s="28">
        <v>9008108</v>
      </c>
      <c r="J146" s="28" t="s">
        <v>394</v>
      </c>
      <c r="K146" s="31" t="s">
        <v>375</v>
      </c>
      <c r="L146" s="32">
        <v>271</v>
      </c>
      <c r="M146" s="33">
        <v>5</v>
      </c>
      <c r="N146" s="34">
        <v>228000000</v>
      </c>
      <c r="O146" s="34">
        <f>+IFERROR(VLOOKUP(I146,Precio_Fasecolda!A:C,3,FALSE),IFERROR(VLOOKUP(I146,Precio_Fasecolda!B:C,2,FALSE),N146))</f>
        <v>228000000</v>
      </c>
      <c r="P146" s="34">
        <f t="shared" si="14"/>
        <v>0</v>
      </c>
      <c r="Q146" s="28" t="s">
        <v>346</v>
      </c>
      <c r="R146" s="28" t="s">
        <v>130</v>
      </c>
      <c r="S146" s="28" t="s">
        <v>112</v>
      </c>
      <c r="T146" s="28" t="s">
        <v>107</v>
      </c>
      <c r="U146" s="28" t="s">
        <v>107</v>
      </c>
      <c r="V146" s="42" t="s">
        <v>107</v>
      </c>
      <c r="W146" s="28" t="s">
        <v>107</v>
      </c>
      <c r="X146" s="28" t="s">
        <v>107</v>
      </c>
      <c r="Y146" s="28" t="str">
        <f t="shared" si="15"/>
        <v>N.A.</v>
      </c>
      <c r="Z146" s="292">
        <f t="shared" si="12"/>
        <v>228000000</v>
      </c>
      <c r="AA146" s="28" cm="1">
        <f t="array" aca="1" ref="AA146" ca="1">_xlfn.IFS(DK146&lt;$DK$4,1,AND(DK146&gt;=$DK$4,DK146&lt;=$AA$4),2,DK146&gt;$AA$4,3)</f>
        <v>2</v>
      </c>
      <c r="AB146" s="28">
        <v>0</v>
      </c>
      <c r="AC146" s="28" cm="1">
        <f t="array" aca="1" ref="AC146" ca="1">IF(AB146="PERCENTIL 30","",_xlfn.IFS(DK146&lt;$AC$4,1,DK146&gt;$AC$4,2))</f>
        <v>2</v>
      </c>
      <c r="AD146" s="28" t="str">
        <f>+IFERROR(VLOOKUP(_xlfn.TEXTJOIN("_", FALSE, C146:E146), BD_Perc!$A:$O, 15, FALSE),"Segmentación no encontrada o vehículo inactivo")</f>
        <v>PERCENTIL 30-70</v>
      </c>
      <c r="AE146" s="28" t="str" cm="1">
        <f t="array" ref="AE146">_xlfn.IFS(
    AD146 = "PERCENTIL 50",
    _xlfn.IFS(
        BD!DK146 &lt; VLOOKUP(_xlfn.TEXTJOIN("_", FALSE, C146:E146), BD_Perc!$A:$O, 11, FALSE), "Intervalo de precio 1",
        BD!DK146 &gt;= VLOOKUP(_xlfn.TEXTJOIN("_", FALSE, C146:E146), BD_Perc!$A:$O, 11, FALSE), "Intervalo de precio 2"
    ),
    AD146 = "PERCENTIL 30-70",
    _xlfn.IFS(
        BD!DK146 &lt; VLOOKUP(_xlfn.TEXTJOIN("_", FALSE, C146:E146), BD_Perc!$A:$O, 6, FALSE), "Intervalo de precio 1",
        BD!DK146 &lt; VLOOKUP(_xlfn.TEXTJOIN("_", FALSE, C146:E146), BD_Perc!$A:$O, 7, FALSE), "Intervalo de precio 2",
        BD!DK146 &gt;= VLOOKUP(_xlfn.TEXTJOIN("_", FALSE, C146:E146), BD_Perc!$A:$O, 7, FALSE), "Intervalo de precio 3"
    ),
    AD146="Segmentación no encontrada o vehículo inactivo","Segmentación no encontrada o vehículo inactivo"
)</f>
        <v>Intervalo de precio 2</v>
      </c>
      <c r="AF146" s="35" t="s">
        <v>2413</v>
      </c>
      <c r="AG146" s="35" t="b">
        <f t="shared" si="16"/>
        <v>1</v>
      </c>
      <c r="AH146" s="206">
        <v>0</v>
      </c>
      <c r="AI146" s="206">
        <v>0</v>
      </c>
      <c r="AJ146" s="206">
        <v>0</v>
      </c>
      <c r="AK146" s="206">
        <v>0</v>
      </c>
      <c r="AL146" s="206">
        <v>0</v>
      </c>
      <c r="AM146" s="206">
        <v>0</v>
      </c>
      <c r="AN146" s="28" t="s">
        <v>113</v>
      </c>
      <c r="AO146" s="28" t="s">
        <v>114</v>
      </c>
      <c r="AP146" s="28" t="s">
        <v>114</v>
      </c>
      <c r="AQ146" s="37">
        <v>0</v>
      </c>
      <c r="AR146" s="38">
        <v>8689479</v>
      </c>
      <c r="AS146" s="38">
        <v>290100</v>
      </c>
      <c r="AT146" s="38">
        <v>406140</v>
      </c>
      <c r="AU146" s="38">
        <v>0</v>
      </c>
      <c r="AV146" s="38">
        <v>0</v>
      </c>
      <c r="AW146" s="38" t="s">
        <v>107</v>
      </c>
      <c r="AX146" s="38" t="s">
        <v>107</v>
      </c>
      <c r="AY146" s="38">
        <v>478665</v>
      </c>
      <c r="AZ146" s="38">
        <v>130545</v>
      </c>
      <c r="BA146" s="38">
        <v>391635</v>
      </c>
      <c r="BB146" s="38">
        <v>0</v>
      </c>
      <c r="BC146" s="38">
        <v>0</v>
      </c>
      <c r="BD146" s="38">
        <v>0</v>
      </c>
      <c r="BE146" s="38">
        <v>0</v>
      </c>
      <c r="BF146" s="38">
        <v>0</v>
      </c>
      <c r="BG146" s="38" t="s">
        <v>107</v>
      </c>
      <c r="BH146" s="38">
        <v>971836</v>
      </c>
      <c r="BI146" s="38">
        <v>1377975</v>
      </c>
      <c r="BJ146" s="38">
        <v>101536</v>
      </c>
      <c r="BK146" s="38">
        <v>0</v>
      </c>
      <c r="BL146" s="38">
        <v>0</v>
      </c>
      <c r="BM146" s="38">
        <v>551191</v>
      </c>
      <c r="BN146" s="38">
        <v>797775</v>
      </c>
      <c r="BO146" s="38" t="s">
        <v>107</v>
      </c>
      <c r="BP146" s="38" t="s">
        <v>107</v>
      </c>
      <c r="BQ146" s="38">
        <v>87030</v>
      </c>
      <c r="BR146" s="38" t="s">
        <v>107</v>
      </c>
      <c r="BS146" s="38">
        <v>174060</v>
      </c>
      <c r="BT146" s="38">
        <v>0</v>
      </c>
      <c r="BU146" s="38">
        <v>0</v>
      </c>
      <c r="BV146" s="38" t="s">
        <v>107</v>
      </c>
      <c r="BW146" s="38" t="s">
        <v>107</v>
      </c>
      <c r="BX146" s="38">
        <v>79778</v>
      </c>
      <c r="BY146" s="38" t="s">
        <v>107</v>
      </c>
      <c r="BZ146" s="38" t="s">
        <v>107</v>
      </c>
      <c r="CA146" s="38" t="s">
        <v>107</v>
      </c>
      <c r="CB146" s="38">
        <v>377130</v>
      </c>
      <c r="CC146" s="330">
        <v>0</v>
      </c>
      <c r="CD146" s="38">
        <v>0</v>
      </c>
      <c r="CE146" s="38" t="s">
        <v>107</v>
      </c>
      <c r="CF146" s="38" t="s">
        <v>107</v>
      </c>
      <c r="CG146" s="38" t="s">
        <v>107</v>
      </c>
      <c r="CH146" s="41" t="s">
        <v>114</v>
      </c>
      <c r="CI146" s="41" t="s">
        <v>114</v>
      </c>
      <c r="CJ146" s="41" t="s">
        <v>113</v>
      </c>
      <c r="CK146" s="41" t="s">
        <v>114</v>
      </c>
      <c r="CL146" s="41" t="s">
        <v>114</v>
      </c>
      <c r="CM146" s="41" t="s">
        <v>113</v>
      </c>
      <c r="CN146" s="41" t="s">
        <v>114</v>
      </c>
      <c r="CO146" s="42" t="s">
        <v>107</v>
      </c>
      <c r="CP146" s="28" t="s">
        <v>107</v>
      </c>
      <c r="CQ146" s="28" t="s">
        <v>107</v>
      </c>
      <c r="CR146" s="28" t="s">
        <v>107</v>
      </c>
      <c r="CS146" s="28" t="s">
        <v>107</v>
      </c>
      <c r="CT146" s="28" t="s">
        <v>107</v>
      </c>
      <c r="CU146" s="28" t="s">
        <v>107</v>
      </c>
      <c r="CV146" s="28" t="s">
        <v>107</v>
      </c>
      <c r="CW146" s="28" t="s">
        <v>107</v>
      </c>
      <c r="CX146" s="28" t="s">
        <v>107</v>
      </c>
      <c r="CY146" s="28" t="s">
        <v>107</v>
      </c>
      <c r="CZ146" s="28" t="s">
        <v>107</v>
      </c>
      <c r="DA146" s="28" t="s">
        <v>107</v>
      </c>
      <c r="DB146" s="28" t="s">
        <v>107</v>
      </c>
      <c r="DC146" s="28" t="s">
        <v>107</v>
      </c>
      <c r="DD146" s="332">
        <v>10153503</v>
      </c>
      <c r="DE146" s="43">
        <v>1</v>
      </c>
      <c r="DF146" s="390">
        <v>1</v>
      </c>
      <c r="DG146" s="310"/>
      <c r="DH146" s="203"/>
      <c r="DI146" s="279" t="str" cm="1">
        <f t="array" ref="DI146">+IF(AND(C146&lt;&gt;"Vehículos Eléctricos",C146&lt;&gt;"Vehículos Híbridos",AD146="PERCENTIL 50"),
     IF(VLOOKUP(_xlfn.TEXTJOIN("_",FALSE,C146:E146),BD_Perc!$A:$P,_xlfn.IFS(BD!AE146="Intervalo de precio 1",12,BD!AE146="Intervalo de precio 2",13),FALSE)&lt;=1,
     VLOOKUP(_xlfn.TEXTJOIN("_",FALSE,C146:E146),BD_Perc!$A:$P,16,FALSE),"Ok P50"),
     "Ok P30/70 ó Híbrido/Eléctrico")</f>
        <v>Ok P30/70 ó Híbrido/Eléctrico</v>
      </c>
      <c r="DJ146" s="279" t="str">
        <f t="shared" si="13"/>
        <v>Vehículos Convencionales_Camperos/Camionetas_4x4</v>
      </c>
      <c r="DK146" s="331">
        <f t="shared" si="17"/>
        <v>228000000</v>
      </c>
      <c r="DL146" s="326"/>
    </row>
    <row r="147" spans="1:116" ht="25.5">
      <c r="A147" s="28">
        <v>142</v>
      </c>
      <c r="B147" s="29" t="s">
        <v>139</v>
      </c>
      <c r="C147" s="29" t="s">
        <v>0</v>
      </c>
      <c r="D147" s="29" t="s">
        <v>337</v>
      </c>
      <c r="E147" s="42" t="s">
        <v>346</v>
      </c>
      <c r="F147" s="42" t="s">
        <v>107</v>
      </c>
      <c r="G147" s="30" t="s">
        <v>2421</v>
      </c>
      <c r="H147" s="42" t="s">
        <v>990</v>
      </c>
      <c r="I147" s="28">
        <v>9008206</v>
      </c>
      <c r="J147" s="28" t="s">
        <v>395</v>
      </c>
      <c r="K147" s="31" t="s">
        <v>355</v>
      </c>
      <c r="L147" s="32">
        <v>305</v>
      </c>
      <c r="M147" s="33">
        <v>5</v>
      </c>
      <c r="N147" s="34">
        <v>504500000</v>
      </c>
      <c r="O147" s="34">
        <f>+IFERROR(VLOOKUP(I147,Precio_Fasecolda!A:C,3,FALSE),IFERROR(VLOOKUP(I147,Precio_Fasecolda!B:C,2,FALSE),N147))</f>
        <v>504500000</v>
      </c>
      <c r="P147" s="34">
        <f t="shared" si="14"/>
        <v>0</v>
      </c>
      <c r="Q147" s="28" t="s">
        <v>346</v>
      </c>
      <c r="R147" s="28" t="s">
        <v>130</v>
      </c>
      <c r="S147" s="28" t="s">
        <v>112</v>
      </c>
      <c r="T147" s="28" t="s">
        <v>107</v>
      </c>
      <c r="U147" s="28" t="s">
        <v>107</v>
      </c>
      <c r="V147" s="42" t="s">
        <v>107</v>
      </c>
      <c r="W147" s="28" t="s">
        <v>107</v>
      </c>
      <c r="X147" s="28" t="s">
        <v>107</v>
      </c>
      <c r="Y147" s="28" t="str">
        <f t="shared" si="15"/>
        <v>N.A.</v>
      </c>
      <c r="Z147" s="292">
        <f t="shared" si="12"/>
        <v>504500000</v>
      </c>
      <c r="AA147" s="28" cm="1">
        <f t="array" aca="1" ref="AA147" ca="1">_xlfn.IFS(DK147&lt;$DK$4,1,AND(DK147&gt;=$DK$4,DK147&lt;=$AA$4),2,DK147&gt;$AA$4,3)</f>
        <v>3</v>
      </c>
      <c r="AB147" s="28">
        <v>0</v>
      </c>
      <c r="AC147" s="28" cm="1">
        <f t="array" aca="1" ref="AC147" ca="1">IF(AB147="PERCENTIL 30","",_xlfn.IFS(DK147&lt;$AC$4,1,DK147&gt;$AC$4,2))</f>
        <v>2</v>
      </c>
      <c r="AD147" s="28" t="str">
        <f>+IFERROR(VLOOKUP(_xlfn.TEXTJOIN("_", FALSE, C147:E147), BD_Perc!$A:$O, 15, FALSE),"Segmentación no encontrada o vehículo inactivo")</f>
        <v>PERCENTIL 30-70</v>
      </c>
      <c r="AE147" s="28" t="str" cm="1">
        <f t="array" ref="AE147">_xlfn.IFS(
    AD147 = "PERCENTIL 50",
    _xlfn.IFS(
        BD!DK147 &lt; VLOOKUP(_xlfn.TEXTJOIN("_", FALSE, C147:E147), BD_Perc!$A:$O, 11, FALSE), "Intervalo de precio 1",
        BD!DK147 &gt;= VLOOKUP(_xlfn.TEXTJOIN("_", FALSE, C147:E147), BD_Perc!$A:$O, 11, FALSE), "Intervalo de precio 2"
    ),
    AD147 = "PERCENTIL 30-70",
    _xlfn.IFS(
        BD!DK147 &lt; VLOOKUP(_xlfn.TEXTJOIN("_", FALSE, C147:E147), BD_Perc!$A:$O, 6, FALSE), "Intervalo de precio 1",
        BD!DK147 &lt; VLOOKUP(_xlfn.TEXTJOIN("_", FALSE, C147:E147), BD_Perc!$A:$O, 7, FALSE), "Intervalo de precio 2",
        BD!DK147 &gt;= VLOOKUP(_xlfn.TEXTJOIN("_", FALSE, C147:E147), BD_Perc!$A:$O, 7, FALSE), "Intervalo de precio 3"
    ),
    AD147="Segmentación no encontrada o vehículo inactivo","Segmentación no encontrada o vehículo inactivo"
)</f>
        <v>Intervalo de precio 3</v>
      </c>
      <c r="AF147" s="35" t="s">
        <v>2414</v>
      </c>
      <c r="AG147" s="35" t="b">
        <f t="shared" si="16"/>
        <v>1</v>
      </c>
      <c r="AH147" s="206">
        <v>0</v>
      </c>
      <c r="AI147" s="206">
        <v>0.01</v>
      </c>
      <c r="AJ147" s="206">
        <v>0.01</v>
      </c>
      <c r="AK147" s="206">
        <v>0.01</v>
      </c>
      <c r="AL147" s="206">
        <v>0.01</v>
      </c>
      <c r="AM147" s="206">
        <v>0.01</v>
      </c>
      <c r="AN147" s="28" t="s">
        <v>114</v>
      </c>
      <c r="AO147" s="28" t="s">
        <v>114</v>
      </c>
      <c r="AP147" s="28" t="s">
        <v>114</v>
      </c>
      <c r="AQ147" s="37">
        <v>0</v>
      </c>
      <c r="AR147" s="38">
        <v>8689479</v>
      </c>
      <c r="AS147" s="38">
        <v>290100</v>
      </c>
      <c r="AT147" s="38">
        <v>0</v>
      </c>
      <c r="AU147" s="38">
        <v>0</v>
      </c>
      <c r="AV147" s="38">
        <v>0</v>
      </c>
      <c r="AW147" s="38" t="s">
        <v>107</v>
      </c>
      <c r="AX147" s="38" t="s">
        <v>107</v>
      </c>
      <c r="AY147" s="38">
        <v>0</v>
      </c>
      <c r="AZ147" s="38">
        <v>130545</v>
      </c>
      <c r="BA147" s="38">
        <v>0</v>
      </c>
      <c r="BB147" s="38">
        <v>0</v>
      </c>
      <c r="BC147" s="38">
        <v>0</v>
      </c>
      <c r="BD147" s="38">
        <v>0</v>
      </c>
      <c r="BE147" s="38">
        <v>0</v>
      </c>
      <c r="BF147" s="38">
        <v>0</v>
      </c>
      <c r="BG147" s="38" t="s">
        <v>107</v>
      </c>
      <c r="BH147" s="38" t="s">
        <v>107</v>
      </c>
      <c r="BI147" s="38">
        <v>1377975</v>
      </c>
      <c r="BJ147" s="38">
        <v>101536</v>
      </c>
      <c r="BK147" s="38">
        <v>0</v>
      </c>
      <c r="BL147" s="38">
        <v>0</v>
      </c>
      <c r="BM147" s="38" t="s">
        <v>107</v>
      </c>
      <c r="BN147" s="38">
        <v>797775</v>
      </c>
      <c r="BO147" s="38" t="s">
        <v>107</v>
      </c>
      <c r="BP147" s="38" t="s">
        <v>107</v>
      </c>
      <c r="BQ147" s="38">
        <v>87030</v>
      </c>
      <c r="BR147" s="38" t="s">
        <v>107</v>
      </c>
      <c r="BS147" s="38">
        <v>174060</v>
      </c>
      <c r="BT147" s="38">
        <v>0</v>
      </c>
      <c r="BU147" s="38">
        <v>0</v>
      </c>
      <c r="BV147" s="38" t="s">
        <v>107</v>
      </c>
      <c r="BW147" s="38" t="s">
        <v>107</v>
      </c>
      <c r="BX147" s="38">
        <v>79778</v>
      </c>
      <c r="BY147" s="38" t="s">
        <v>107</v>
      </c>
      <c r="BZ147" s="38" t="s">
        <v>107</v>
      </c>
      <c r="CA147" s="38" t="s">
        <v>107</v>
      </c>
      <c r="CB147" s="38">
        <v>377130</v>
      </c>
      <c r="CC147" s="330">
        <v>0</v>
      </c>
      <c r="CD147" s="38">
        <v>0</v>
      </c>
      <c r="CE147" s="38" t="s">
        <v>107</v>
      </c>
      <c r="CF147" s="38" t="s">
        <v>107</v>
      </c>
      <c r="CG147" s="38" t="s">
        <v>107</v>
      </c>
      <c r="CH147" s="41" t="s">
        <v>113</v>
      </c>
      <c r="CI147" s="41" t="s">
        <v>113</v>
      </c>
      <c r="CJ147" s="41" t="s">
        <v>113</v>
      </c>
      <c r="CK147" s="41" t="s">
        <v>113</v>
      </c>
      <c r="CL147" s="41" t="s">
        <v>113</v>
      </c>
      <c r="CM147" s="41" t="s">
        <v>113</v>
      </c>
      <c r="CN147" s="41" t="s">
        <v>114</v>
      </c>
      <c r="CO147" s="42" t="s">
        <v>107</v>
      </c>
      <c r="CP147" s="28" t="s">
        <v>107</v>
      </c>
      <c r="CQ147" s="28" t="s">
        <v>107</v>
      </c>
      <c r="CR147" s="28" t="s">
        <v>107</v>
      </c>
      <c r="CS147" s="28" t="s">
        <v>107</v>
      </c>
      <c r="CT147" s="28" t="s">
        <v>107</v>
      </c>
      <c r="CU147" s="28" t="s">
        <v>107</v>
      </c>
      <c r="CV147" s="28" t="s">
        <v>107</v>
      </c>
      <c r="CW147" s="28" t="s">
        <v>107</v>
      </c>
      <c r="CX147" s="28" t="s">
        <v>107</v>
      </c>
      <c r="CY147" s="28" t="s">
        <v>107</v>
      </c>
      <c r="CZ147" s="28" t="s">
        <v>107</v>
      </c>
      <c r="DA147" s="28" t="s">
        <v>107</v>
      </c>
      <c r="DB147" s="28" t="s">
        <v>107</v>
      </c>
      <c r="DC147" s="28" t="s">
        <v>107</v>
      </c>
      <c r="DD147" s="332">
        <v>10153503</v>
      </c>
      <c r="DE147" s="43">
        <v>1</v>
      </c>
      <c r="DF147" s="390">
        <v>1</v>
      </c>
      <c r="DG147" s="310"/>
      <c r="DH147" s="203"/>
      <c r="DI147" s="279" t="str" cm="1">
        <f t="array" ref="DI147">+IF(AND(C147&lt;&gt;"Vehículos Eléctricos",C147&lt;&gt;"Vehículos Híbridos",AD147="PERCENTIL 50"),
     IF(VLOOKUP(_xlfn.TEXTJOIN("_",FALSE,C147:E147),BD_Perc!$A:$P,_xlfn.IFS(BD!AE147="Intervalo de precio 1",12,BD!AE147="Intervalo de precio 2",13),FALSE)&lt;=1,
     VLOOKUP(_xlfn.TEXTJOIN("_",FALSE,C147:E147),BD_Perc!$A:$P,16,FALSE),"Ok P50"),
     "Ok P30/70 ó Híbrido/Eléctrico")</f>
        <v>Ok P30/70 ó Híbrido/Eléctrico</v>
      </c>
      <c r="DJ147" s="279" t="str">
        <f t="shared" si="13"/>
        <v>Vehículos Convencionales_Camperos/Camionetas_4x4</v>
      </c>
      <c r="DK147" s="331">
        <f t="shared" si="17"/>
        <v>504500000</v>
      </c>
      <c r="DL147" s="326"/>
    </row>
    <row r="148" spans="1:116" ht="25.5">
      <c r="A148" s="28">
        <v>143</v>
      </c>
      <c r="B148" s="29" t="s">
        <v>139</v>
      </c>
      <c r="C148" s="29" t="s">
        <v>0</v>
      </c>
      <c r="D148" s="29" t="s">
        <v>337</v>
      </c>
      <c r="E148" s="42" t="s">
        <v>346</v>
      </c>
      <c r="F148" s="42" t="s">
        <v>107</v>
      </c>
      <c r="G148" s="30" t="s">
        <v>396</v>
      </c>
      <c r="H148" s="42" t="s">
        <v>990</v>
      </c>
      <c r="I148" s="28">
        <v>9008201</v>
      </c>
      <c r="J148" s="28" t="s">
        <v>397</v>
      </c>
      <c r="K148" s="31" t="s">
        <v>375</v>
      </c>
      <c r="L148" s="32">
        <v>262</v>
      </c>
      <c r="M148" s="33">
        <v>5</v>
      </c>
      <c r="N148" s="34">
        <v>508300000</v>
      </c>
      <c r="O148" s="34">
        <f>+IFERROR(VLOOKUP(I148,Precio_Fasecolda!A:C,3,FALSE),IFERROR(VLOOKUP(I148,Precio_Fasecolda!B:C,2,FALSE),N148))</f>
        <v>508300000</v>
      </c>
      <c r="P148" s="34">
        <f t="shared" si="14"/>
        <v>0</v>
      </c>
      <c r="Q148" s="28" t="s">
        <v>346</v>
      </c>
      <c r="R148" s="28" t="s">
        <v>130</v>
      </c>
      <c r="S148" s="28" t="s">
        <v>360</v>
      </c>
      <c r="T148" s="28" t="s">
        <v>107</v>
      </c>
      <c r="U148" s="28" t="s">
        <v>107</v>
      </c>
      <c r="V148" s="42" t="s">
        <v>107</v>
      </c>
      <c r="W148" s="28" t="s">
        <v>107</v>
      </c>
      <c r="X148" s="28" t="s">
        <v>107</v>
      </c>
      <c r="Y148" s="28" t="str">
        <f t="shared" si="15"/>
        <v>N.A.</v>
      </c>
      <c r="Z148" s="292">
        <f t="shared" si="12"/>
        <v>508300000</v>
      </c>
      <c r="AA148" s="28" cm="1">
        <f t="array" aca="1" ref="AA148" ca="1">_xlfn.IFS(DK148&lt;$DK$4,1,AND(DK148&gt;=$DK$4,DK148&lt;=$AA$4),2,DK148&gt;$AA$4,3)</f>
        <v>3</v>
      </c>
      <c r="AB148" s="28">
        <v>0</v>
      </c>
      <c r="AC148" s="28" cm="1">
        <f t="array" aca="1" ref="AC148" ca="1">IF(AB148="PERCENTIL 30","",_xlfn.IFS(DK148&lt;$AC$4,1,DK148&gt;$AC$4,2))</f>
        <v>2</v>
      </c>
      <c r="AD148" s="28" t="str">
        <f>+IFERROR(VLOOKUP(_xlfn.TEXTJOIN("_", FALSE, C148:E148), BD_Perc!$A:$O, 15, FALSE),"Segmentación no encontrada o vehículo inactivo")</f>
        <v>PERCENTIL 30-70</v>
      </c>
      <c r="AE148" s="28" t="str" cm="1">
        <f t="array" ref="AE148">_xlfn.IFS(
    AD148 = "PERCENTIL 50",
    _xlfn.IFS(
        BD!DK148 &lt; VLOOKUP(_xlfn.TEXTJOIN("_", FALSE, C148:E148), BD_Perc!$A:$O, 11, FALSE), "Intervalo de precio 1",
        BD!DK148 &gt;= VLOOKUP(_xlfn.TEXTJOIN("_", FALSE, C148:E148), BD_Perc!$A:$O, 11, FALSE), "Intervalo de precio 2"
    ),
    AD148 = "PERCENTIL 30-70",
    _xlfn.IFS(
        BD!DK148 &lt; VLOOKUP(_xlfn.TEXTJOIN("_", FALSE, C148:E148), BD_Perc!$A:$O, 6, FALSE), "Intervalo de precio 1",
        BD!DK148 &lt; VLOOKUP(_xlfn.TEXTJOIN("_", FALSE, C148:E148), BD_Perc!$A:$O, 7, FALSE), "Intervalo de precio 2",
        BD!DK148 &gt;= VLOOKUP(_xlfn.TEXTJOIN("_", FALSE, C148:E148), BD_Perc!$A:$O, 7, FALSE), "Intervalo de precio 3"
    ),
    AD148="Segmentación no encontrada o vehículo inactivo","Segmentación no encontrada o vehículo inactivo"
)</f>
        <v>Intervalo de precio 3</v>
      </c>
      <c r="AF148" s="35" t="s">
        <v>2414</v>
      </c>
      <c r="AG148" s="35" t="b">
        <f t="shared" si="16"/>
        <v>1</v>
      </c>
      <c r="AH148" s="206">
        <v>0</v>
      </c>
      <c r="AI148" s="206">
        <v>0.01</v>
      </c>
      <c r="AJ148" s="206">
        <v>0.01</v>
      </c>
      <c r="AK148" s="206">
        <v>0.01</v>
      </c>
      <c r="AL148" s="206">
        <v>0.01</v>
      </c>
      <c r="AM148" s="206">
        <v>0.01</v>
      </c>
      <c r="AN148" s="28" t="s">
        <v>114</v>
      </c>
      <c r="AO148" s="28" t="s">
        <v>114</v>
      </c>
      <c r="AP148" s="28" t="s">
        <v>114</v>
      </c>
      <c r="AQ148" s="37">
        <v>0</v>
      </c>
      <c r="AR148" s="38">
        <v>8689479</v>
      </c>
      <c r="AS148" s="38">
        <v>290100</v>
      </c>
      <c r="AT148" s="38">
        <v>0</v>
      </c>
      <c r="AU148" s="38">
        <v>0</v>
      </c>
      <c r="AV148" s="38">
        <v>0</v>
      </c>
      <c r="AW148" s="38">
        <v>11894105</v>
      </c>
      <c r="AX148" s="38" t="s">
        <v>107</v>
      </c>
      <c r="AY148" s="38">
        <v>0</v>
      </c>
      <c r="AZ148" s="38">
        <v>130545</v>
      </c>
      <c r="BA148" s="38">
        <v>0</v>
      </c>
      <c r="BB148" s="38">
        <v>0</v>
      </c>
      <c r="BC148" s="38">
        <v>0</v>
      </c>
      <c r="BD148" s="38">
        <v>0</v>
      </c>
      <c r="BE148" s="38">
        <v>0</v>
      </c>
      <c r="BF148" s="38">
        <v>0</v>
      </c>
      <c r="BG148" s="38" t="s">
        <v>107</v>
      </c>
      <c r="BH148" s="38" t="s">
        <v>107</v>
      </c>
      <c r="BI148" s="38">
        <v>1377975</v>
      </c>
      <c r="BJ148" s="38">
        <v>101536</v>
      </c>
      <c r="BK148" s="38">
        <v>0</v>
      </c>
      <c r="BL148" s="38">
        <v>0</v>
      </c>
      <c r="BM148" s="38" t="s">
        <v>107</v>
      </c>
      <c r="BN148" s="38">
        <v>797775</v>
      </c>
      <c r="BO148" s="38" t="s">
        <v>107</v>
      </c>
      <c r="BP148" s="38" t="s">
        <v>107</v>
      </c>
      <c r="BQ148" s="38">
        <v>87030</v>
      </c>
      <c r="BR148" s="38" t="s">
        <v>107</v>
      </c>
      <c r="BS148" s="38">
        <v>174060</v>
      </c>
      <c r="BT148" s="38">
        <v>0</v>
      </c>
      <c r="BU148" s="38">
        <v>0</v>
      </c>
      <c r="BV148" s="38" t="s">
        <v>107</v>
      </c>
      <c r="BW148" s="38" t="s">
        <v>107</v>
      </c>
      <c r="BX148" s="38">
        <v>79778</v>
      </c>
      <c r="BY148" s="38" t="s">
        <v>107</v>
      </c>
      <c r="BZ148" s="38" t="s">
        <v>107</v>
      </c>
      <c r="CA148" s="38" t="s">
        <v>107</v>
      </c>
      <c r="CB148" s="38">
        <v>377130</v>
      </c>
      <c r="CC148" s="330">
        <v>0</v>
      </c>
      <c r="CD148" s="38">
        <v>0</v>
      </c>
      <c r="CE148" s="38" t="s">
        <v>107</v>
      </c>
      <c r="CF148" s="38" t="s">
        <v>107</v>
      </c>
      <c r="CG148" s="38" t="s">
        <v>107</v>
      </c>
      <c r="CH148" s="41" t="s">
        <v>113</v>
      </c>
      <c r="CI148" s="41" t="s">
        <v>113</v>
      </c>
      <c r="CJ148" s="41" t="s">
        <v>113</v>
      </c>
      <c r="CK148" s="41" t="s">
        <v>113</v>
      </c>
      <c r="CL148" s="41" t="s">
        <v>113</v>
      </c>
      <c r="CM148" s="41" t="s">
        <v>113</v>
      </c>
      <c r="CN148" s="41" t="s">
        <v>114</v>
      </c>
      <c r="CO148" s="42" t="s">
        <v>107</v>
      </c>
      <c r="CP148" s="28" t="s">
        <v>107</v>
      </c>
      <c r="CQ148" s="28" t="s">
        <v>107</v>
      </c>
      <c r="CR148" s="28" t="s">
        <v>107</v>
      </c>
      <c r="CS148" s="28" t="s">
        <v>107</v>
      </c>
      <c r="CT148" s="28" t="s">
        <v>107</v>
      </c>
      <c r="CU148" s="28" t="s">
        <v>107</v>
      </c>
      <c r="CV148" s="28" t="s">
        <v>107</v>
      </c>
      <c r="CW148" s="28" t="s">
        <v>107</v>
      </c>
      <c r="CX148" s="28" t="s">
        <v>107</v>
      </c>
      <c r="CY148" s="28" t="s">
        <v>107</v>
      </c>
      <c r="CZ148" s="28" t="s">
        <v>107</v>
      </c>
      <c r="DA148" s="28" t="s">
        <v>107</v>
      </c>
      <c r="DB148" s="28" t="s">
        <v>107</v>
      </c>
      <c r="DC148" s="28" t="s">
        <v>107</v>
      </c>
      <c r="DD148" s="332">
        <v>10878753</v>
      </c>
      <c r="DE148" s="43">
        <v>1</v>
      </c>
      <c r="DF148" s="390">
        <v>1</v>
      </c>
      <c r="DG148" s="310"/>
      <c r="DH148" s="203"/>
      <c r="DI148" s="279" t="str" cm="1">
        <f t="array" ref="DI148">+IF(AND(C148&lt;&gt;"Vehículos Eléctricos",C148&lt;&gt;"Vehículos Híbridos",AD148="PERCENTIL 50"),
     IF(VLOOKUP(_xlfn.TEXTJOIN("_",FALSE,C148:E148),BD_Perc!$A:$P,_xlfn.IFS(BD!AE148="Intervalo de precio 1",12,BD!AE148="Intervalo de precio 2",13),FALSE)&lt;=1,
     VLOOKUP(_xlfn.TEXTJOIN("_",FALSE,C148:E148),BD_Perc!$A:$P,16,FALSE),"Ok P50"),
     "Ok P30/70 ó Híbrido/Eléctrico")</f>
        <v>Ok P30/70 ó Híbrido/Eléctrico</v>
      </c>
      <c r="DJ148" s="279" t="str">
        <f t="shared" si="13"/>
        <v>Vehículos Convencionales_Camperos/Camionetas_4x4</v>
      </c>
      <c r="DK148" s="331">
        <f t="shared" si="17"/>
        <v>508300000</v>
      </c>
      <c r="DL148" s="326"/>
    </row>
    <row r="149" spans="1:116" ht="25.5">
      <c r="A149" s="28">
        <v>144</v>
      </c>
      <c r="B149" s="29" t="s">
        <v>398</v>
      </c>
      <c r="C149" s="29" t="s">
        <v>0</v>
      </c>
      <c r="D149" s="29" t="s">
        <v>337</v>
      </c>
      <c r="E149" s="42" t="s">
        <v>346</v>
      </c>
      <c r="F149" s="42" t="s">
        <v>107</v>
      </c>
      <c r="G149" s="30" t="s">
        <v>399</v>
      </c>
      <c r="H149" s="42" t="s">
        <v>400</v>
      </c>
      <c r="I149" s="52">
        <v>3008063</v>
      </c>
      <c r="J149" s="28" t="s">
        <v>401</v>
      </c>
      <c r="K149" s="31" t="s">
        <v>355</v>
      </c>
      <c r="L149" s="32">
        <v>335</v>
      </c>
      <c r="M149" s="33">
        <v>5</v>
      </c>
      <c r="N149" s="44">
        <v>223000000</v>
      </c>
      <c r="O149" s="34">
        <f>+IFERROR(VLOOKUP(I149,Precio_Fasecolda!A:C,3,FALSE),IFERROR(VLOOKUP(I149,Precio_Fasecolda!B:C,2,FALSE),N149))</f>
        <v>223000000</v>
      </c>
      <c r="P149" s="34">
        <f t="shared" si="14"/>
        <v>0</v>
      </c>
      <c r="Q149" s="28" t="s">
        <v>346</v>
      </c>
      <c r="R149" s="28" t="s">
        <v>130</v>
      </c>
      <c r="S149" s="28" t="s">
        <v>112</v>
      </c>
      <c r="T149" s="28" t="s">
        <v>107</v>
      </c>
      <c r="U149" s="28" t="s">
        <v>107</v>
      </c>
      <c r="V149" s="42" t="s">
        <v>107</v>
      </c>
      <c r="W149" s="28" t="s">
        <v>107</v>
      </c>
      <c r="X149" s="28" t="s">
        <v>107</v>
      </c>
      <c r="Y149" s="28" t="str">
        <f t="shared" si="15"/>
        <v>N.A.</v>
      </c>
      <c r="Z149" s="292">
        <f t="shared" si="12"/>
        <v>215864000</v>
      </c>
      <c r="AA149" s="28" cm="1">
        <f t="array" aca="1" ref="AA149" ca="1">_xlfn.IFS(DK149&lt;$DK$4,1,AND(DK149&gt;=$DK$4,DK149&lt;=$AA$4),2,DK149&gt;$AA$4,3)</f>
        <v>2</v>
      </c>
      <c r="AB149" s="28">
        <v>0</v>
      </c>
      <c r="AC149" s="28" cm="1">
        <f t="array" aca="1" ref="AC149" ca="1">IF(AB149="PERCENTIL 30","",_xlfn.IFS(DK149&lt;$AC$4,1,DK149&gt;$AC$4,2))</f>
        <v>2</v>
      </c>
      <c r="AD149" s="28" t="str">
        <f>+IFERROR(VLOOKUP(_xlfn.TEXTJOIN("_", FALSE, C149:E149), BD_Perc!$A:$O, 15, FALSE),"Segmentación no encontrada o vehículo inactivo")</f>
        <v>PERCENTIL 30-70</v>
      </c>
      <c r="AE149" s="28" t="str" cm="1">
        <f t="array" ref="AE149">_xlfn.IFS(
    AD149 = "PERCENTIL 50",
    _xlfn.IFS(
        BD!DK149 &lt; VLOOKUP(_xlfn.TEXTJOIN("_", FALSE, C149:E149), BD_Perc!$A:$O, 11, FALSE), "Intervalo de precio 1",
        BD!DK149 &gt;= VLOOKUP(_xlfn.TEXTJOIN("_", FALSE, C149:E149), BD_Perc!$A:$O, 11, FALSE), "Intervalo de precio 2"
    ),
    AD149 = "PERCENTIL 30-70",
    _xlfn.IFS(
        BD!DK149 &lt; VLOOKUP(_xlfn.TEXTJOIN("_", FALSE, C149:E149), BD_Perc!$A:$O, 6, FALSE), "Intervalo de precio 1",
        BD!DK149 &lt; VLOOKUP(_xlfn.TEXTJOIN("_", FALSE, C149:E149), BD_Perc!$A:$O, 7, FALSE), "Intervalo de precio 2",
        BD!DK149 &gt;= VLOOKUP(_xlfn.TEXTJOIN("_", FALSE, C149:E149), BD_Perc!$A:$O, 7, FALSE), "Intervalo de precio 3"
    ),
    AD149="Segmentación no encontrada o vehículo inactivo","Segmentación no encontrada o vehículo inactivo"
)</f>
        <v>Intervalo de precio 2</v>
      </c>
      <c r="AF149" s="35" t="s">
        <v>2413</v>
      </c>
      <c r="AG149" s="35" t="b">
        <f t="shared" si="16"/>
        <v>1</v>
      </c>
      <c r="AH149" s="206">
        <v>3.2000000000000001E-2</v>
      </c>
      <c r="AI149" s="206">
        <v>3.2000000000000001E-2</v>
      </c>
      <c r="AJ149" s="206">
        <v>3.2000000000000001E-2</v>
      </c>
      <c r="AK149" s="206">
        <v>3.2000000000000001E-2</v>
      </c>
      <c r="AL149" s="206">
        <v>3.2000000000000001E-2</v>
      </c>
      <c r="AM149" s="206">
        <v>3.2000000000000001E-2</v>
      </c>
      <c r="AN149" s="28" t="s">
        <v>114</v>
      </c>
      <c r="AO149" s="28" t="s">
        <v>114</v>
      </c>
      <c r="AP149" s="28" t="s">
        <v>113</v>
      </c>
      <c r="AQ149" s="37">
        <v>0</v>
      </c>
      <c r="AR149" s="38">
        <v>0</v>
      </c>
      <c r="AS149" s="38">
        <v>0</v>
      </c>
      <c r="AT149" s="38">
        <v>0</v>
      </c>
      <c r="AU149" s="38">
        <v>0</v>
      </c>
      <c r="AV149" s="38">
        <v>0</v>
      </c>
      <c r="AW149" s="38">
        <v>0</v>
      </c>
      <c r="AX149" s="38">
        <v>0</v>
      </c>
      <c r="AY149" s="38">
        <v>0</v>
      </c>
      <c r="AZ149" s="38">
        <v>0</v>
      </c>
      <c r="BA149" s="38">
        <v>0</v>
      </c>
      <c r="BB149" s="38">
        <v>0</v>
      </c>
      <c r="BC149" s="38">
        <v>0</v>
      </c>
      <c r="BD149" s="38">
        <v>0</v>
      </c>
      <c r="BE149" s="38">
        <v>0</v>
      </c>
      <c r="BF149" s="38">
        <v>0</v>
      </c>
      <c r="BG149" s="38">
        <v>0</v>
      </c>
      <c r="BH149" s="38">
        <v>0</v>
      </c>
      <c r="BI149" s="38">
        <v>0</v>
      </c>
      <c r="BJ149" s="38">
        <v>0</v>
      </c>
      <c r="BK149" s="38">
        <v>0</v>
      </c>
      <c r="BL149" s="38">
        <v>0</v>
      </c>
      <c r="BM149" s="38">
        <v>0</v>
      </c>
      <c r="BN149" s="38">
        <v>0</v>
      </c>
      <c r="BO149" s="38">
        <v>0</v>
      </c>
      <c r="BP149" s="38">
        <v>0</v>
      </c>
      <c r="BQ149" s="38">
        <v>0</v>
      </c>
      <c r="BR149" s="38">
        <v>0</v>
      </c>
      <c r="BS149" s="38">
        <v>0</v>
      </c>
      <c r="BT149" s="38">
        <v>0</v>
      </c>
      <c r="BU149" s="38">
        <v>0</v>
      </c>
      <c r="BV149" s="38">
        <v>0</v>
      </c>
      <c r="BW149" s="38">
        <v>0</v>
      </c>
      <c r="BX149" s="38">
        <v>0</v>
      </c>
      <c r="BY149" s="38">
        <v>0</v>
      </c>
      <c r="BZ149" s="38">
        <v>0</v>
      </c>
      <c r="CA149" s="38">
        <v>0</v>
      </c>
      <c r="CB149" s="38">
        <v>0</v>
      </c>
      <c r="CC149" s="330">
        <v>0</v>
      </c>
      <c r="CD149" s="38">
        <v>0</v>
      </c>
      <c r="CE149" s="38">
        <v>0</v>
      </c>
      <c r="CF149" s="38">
        <v>0</v>
      </c>
      <c r="CG149" s="38">
        <v>0</v>
      </c>
      <c r="CH149" s="29" t="s">
        <v>113</v>
      </c>
      <c r="CI149" s="29" t="s">
        <v>113</v>
      </c>
      <c r="CJ149" s="29" t="s">
        <v>113</v>
      </c>
      <c r="CK149" s="29" t="s">
        <v>113</v>
      </c>
      <c r="CL149" s="29" t="s">
        <v>113</v>
      </c>
      <c r="CM149" s="29" t="s">
        <v>114</v>
      </c>
      <c r="CN149" s="29" t="s">
        <v>114</v>
      </c>
      <c r="CO149" s="42" t="s">
        <v>107</v>
      </c>
      <c r="CP149" s="28" t="s">
        <v>107</v>
      </c>
      <c r="CQ149" s="28" t="s">
        <v>107</v>
      </c>
      <c r="CR149" s="28" t="s">
        <v>107</v>
      </c>
      <c r="CS149" s="28" t="s">
        <v>107</v>
      </c>
      <c r="CT149" s="28" t="s">
        <v>107</v>
      </c>
      <c r="CU149" s="28" t="s">
        <v>107</v>
      </c>
      <c r="CV149" s="28" t="s">
        <v>107</v>
      </c>
      <c r="CW149" s="28" t="s">
        <v>107</v>
      </c>
      <c r="CX149" s="28" t="s">
        <v>107</v>
      </c>
      <c r="CY149" s="28" t="s">
        <v>107</v>
      </c>
      <c r="CZ149" s="28" t="s">
        <v>107</v>
      </c>
      <c r="DA149" s="28" t="s">
        <v>107</v>
      </c>
      <c r="DB149" s="28" t="s">
        <v>107</v>
      </c>
      <c r="DC149" s="28" t="s">
        <v>107</v>
      </c>
      <c r="DD149" s="332">
        <v>0</v>
      </c>
      <c r="DE149" s="43">
        <v>0</v>
      </c>
      <c r="DF149" s="390">
        <v>0</v>
      </c>
      <c r="DG149" s="310"/>
      <c r="DH149" s="203"/>
      <c r="DI149" s="279" t="str" cm="1">
        <f t="array" ref="DI149">+IF(AND(C149&lt;&gt;"Vehículos Eléctricos",C149&lt;&gt;"Vehículos Híbridos",AD149="PERCENTIL 50"),
     IF(VLOOKUP(_xlfn.TEXTJOIN("_",FALSE,C149:E149),BD_Perc!$A:$P,_xlfn.IFS(BD!AE149="Intervalo de precio 1",12,BD!AE149="Intervalo de precio 2",13),FALSE)&lt;=1,
     VLOOKUP(_xlfn.TEXTJOIN("_",FALSE,C149:E149),BD_Perc!$A:$P,16,FALSE),"Ok P50"),
     "Ok P30/70 ó Híbrido/Eléctrico")</f>
        <v>Ok P30/70 ó Híbrido/Eléctrico</v>
      </c>
      <c r="DJ149" s="279" t="str">
        <f t="shared" si="13"/>
        <v>Vehículos Convencionales_Camperos/Camionetas_4x4</v>
      </c>
      <c r="DK149" s="331">
        <f t="shared" si="17"/>
        <v>215864000</v>
      </c>
      <c r="DL149" s="326"/>
    </row>
    <row r="150" spans="1:116" ht="25.5">
      <c r="A150" s="28">
        <v>145</v>
      </c>
      <c r="B150" s="29" t="s">
        <v>398</v>
      </c>
      <c r="C150" s="29" t="s">
        <v>0</v>
      </c>
      <c r="D150" s="29" t="s">
        <v>337</v>
      </c>
      <c r="E150" s="42" t="s">
        <v>346</v>
      </c>
      <c r="F150" s="42" t="s">
        <v>107</v>
      </c>
      <c r="G150" s="30" t="s">
        <v>402</v>
      </c>
      <c r="H150" s="42" t="s">
        <v>400</v>
      </c>
      <c r="I150" s="52">
        <v>3008061</v>
      </c>
      <c r="J150" s="28" t="s">
        <v>403</v>
      </c>
      <c r="K150" s="31" t="s">
        <v>375</v>
      </c>
      <c r="L150" s="32">
        <v>300</v>
      </c>
      <c r="M150" s="33">
        <v>5</v>
      </c>
      <c r="N150" s="44">
        <v>215400000</v>
      </c>
      <c r="O150" s="34">
        <f>+IFERROR(VLOOKUP(I150,Precio_Fasecolda!A:C,3,FALSE),IFERROR(VLOOKUP(I150,Precio_Fasecolda!B:C,2,FALSE),N150))</f>
        <v>215400000</v>
      </c>
      <c r="P150" s="34">
        <f t="shared" si="14"/>
        <v>0</v>
      </c>
      <c r="Q150" s="28" t="s">
        <v>346</v>
      </c>
      <c r="R150" s="28" t="s">
        <v>130</v>
      </c>
      <c r="S150" s="28" t="s">
        <v>112</v>
      </c>
      <c r="T150" s="28" t="s">
        <v>107</v>
      </c>
      <c r="U150" s="28" t="s">
        <v>107</v>
      </c>
      <c r="V150" s="42" t="s">
        <v>107</v>
      </c>
      <c r="W150" s="28" t="s">
        <v>107</v>
      </c>
      <c r="X150" s="28" t="s">
        <v>107</v>
      </c>
      <c r="Y150" s="28" t="str">
        <f t="shared" si="15"/>
        <v>N.A.</v>
      </c>
      <c r="Z150" s="292">
        <f t="shared" si="12"/>
        <v>208507200</v>
      </c>
      <c r="AA150" s="28" cm="1">
        <f t="array" aca="1" ref="AA150" ca="1">_xlfn.IFS(DK150&lt;$DK$4,1,AND(DK150&gt;=$DK$4,DK150&lt;=$AA$4),2,DK150&gt;$AA$4,3)</f>
        <v>2</v>
      </c>
      <c r="AB150" s="28">
        <v>0</v>
      </c>
      <c r="AC150" s="28" cm="1">
        <f t="array" aca="1" ref="AC150" ca="1">IF(AB150="PERCENTIL 30","",_xlfn.IFS(DK150&lt;$AC$4,1,DK150&gt;$AC$4,2))</f>
        <v>2</v>
      </c>
      <c r="AD150" s="28" t="str">
        <f>+IFERROR(VLOOKUP(_xlfn.TEXTJOIN("_", FALSE, C150:E150), BD_Perc!$A:$O, 15, FALSE),"Segmentación no encontrada o vehículo inactivo")</f>
        <v>PERCENTIL 30-70</v>
      </c>
      <c r="AE150" s="28" t="str" cm="1">
        <f t="array" ref="AE150">_xlfn.IFS(
    AD150 = "PERCENTIL 50",
    _xlfn.IFS(
        BD!DK150 &lt; VLOOKUP(_xlfn.TEXTJOIN("_", FALSE, C150:E150), BD_Perc!$A:$O, 11, FALSE), "Intervalo de precio 1",
        BD!DK150 &gt;= VLOOKUP(_xlfn.TEXTJOIN("_", FALSE, C150:E150), BD_Perc!$A:$O, 11, FALSE), "Intervalo de precio 2"
    ),
    AD150 = "PERCENTIL 30-70",
    _xlfn.IFS(
        BD!DK150 &lt; VLOOKUP(_xlfn.TEXTJOIN("_", FALSE, C150:E150), BD_Perc!$A:$O, 6, FALSE), "Intervalo de precio 1",
        BD!DK150 &lt; VLOOKUP(_xlfn.TEXTJOIN("_", FALSE, C150:E150), BD_Perc!$A:$O, 7, FALSE), "Intervalo de precio 2",
        BD!DK150 &gt;= VLOOKUP(_xlfn.TEXTJOIN("_", FALSE, C150:E150), BD_Perc!$A:$O, 7, FALSE), "Intervalo de precio 3"
    ),
    AD150="Segmentación no encontrada o vehículo inactivo","Segmentación no encontrada o vehículo inactivo"
)</f>
        <v>Intervalo de precio 2</v>
      </c>
      <c r="AF150" s="35" t="s">
        <v>2413</v>
      </c>
      <c r="AG150" s="35" t="b">
        <f t="shared" si="16"/>
        <v>1</v>
      </c>
      <c r="AH150" s="206">
        <v>3.2000000000000001E-2</v>
      </c>
      <c r="AI150" s="206">
        <v>3.2000000000000001E-2</v>
      </c>
      <c r="AJ150" s="206">
        <v>3.2000000000000001E-2</v>
      </c>
      <c r="AK150" s="206">
        <v>3.2000000000000001E-2</v>
      </c>
      <c r="AL150" s="206">
        <v>3.2000000000000001E-2</v>
      </c>
      <c r="AM150" s="206">
        <v>3.2000000000000001E-2</v>
      </c>
      <c r="AN150" s="28" t="s">
        <v>114</v>
      </c>
      <c r="AO150" s="28" t="s">
        <v>114</v>
      </c>
      <c r="AP150" s="28" t="s">
        <v>113</v>
      </c>
      <c r="AQ150" s="37">
        <v>0</v>
      </c>
      <c r="AR150" s="38">
        <v>0</v>
      </c>
      <c r="AS150" s="38">
        <v>0</v>
      </c>
      <c r="AT150" s="38">
        <v>0</v>
      </c>
      <c r="AU150" s="38">
        <v>0</v>
      </c>
      <c r="AV150" s="38">
        <v>0</v>
      </c>
      <c r="AW150" s="38">
        <v>0</v>
      </c>
      <c r="AX150" s="38">
        <v>0</v>
      </c>
      <c r="AY150" s="38">
        <v>0</v>
      </c>
      <c r="AZ150" s="38">
        <v>0</v>
      </c>
      <c r="BA150" s="38">
        <v>0</v>
      </c>
      <c r="BB150" s="38">
        <v>0</v>
      </c>
      <c r="BC150" s="38">
        <v>0</v>
      </c>
      <c r="BD150" s="38">
        <v>0</v>
      </c>
      <c r="BE150" s="38">
        <v>0</v>
      </c>
      <c r="BF150" s="38">
        <v>0</v>
      </c>
      <c r="BG150" s="38">
        <v>0</v>
      </c>
      <c r="BH150" s="38">
        <v>0</v>
      </c>
      <c r="BI150" s="38">
        <v>0</v>
      </c>
      <c r="BJ150" s="38">
        <v>0</v>
      </c>
      <c r="BK150" s="38">
        <v>0</v>
      </c>
      <c r="BL150" s="38">
        <v>0</v>
      </c>
      <c r="BM150" s="38">
        <v>0</v>
      </c>
      <c r="BN150" s="38">
        <v>0</v>
      </c>
      <c r="BO150" s="38">
        <v>0</v>
      </c>
      <c r="BP150" s="38">
        <v>0</v>
      </c>
      <c r="BQ150" s="38">
        <v>0</v>
      </c>
      <c r="BR150" s="38">
        <v>0</v>
      </c>
      <c r="BS150" s="38">
        <v>0</v>
      </c>
      <c r="BT150" s="38">
        <v>0</v>
      </c>
      <c r="BU150" s="38">
        <v>0</v>
      </c>
      <c r="BV150" s="38">
        <v>0</v>
      </c>
      <c r="BW150" s="38">
        <v>0</v>
      </c>
      <c r="BX150" s="38">
        <v>0</v>
      </c>
      <c r="BY150" s="38">
        <v>0</v>
      </c>
      <c r="BZ150" s="38">
        <v>0</v>
      </c>
      <c r="CA150" s="38">
        <v>0</v>
      </c>
      <c r="CB150" s="38">
        <v>0</v>
      </c>
      <c r="CC150" s="330">
        <v>0</v>
      </c>
      <c r="CD150" s="38">
        <v>0</v>
      </c>
      <c r="CE150" s="38">
        <v>0</v>
      </c>
      <c r="CF150" s="38">
        <v>0</v>
      </c>
      <c r="CG150" s="38">
        <v>0</v>
      </c>
      <c r="CH150" s="29" t="s">
        <v>113</v>
      </c>
      <c r="CI150" s="29" t="s">
        <v>113</v>
      </c>
      <c r="CJ150" s="29" t="s">
        <v>113</v>
      </c>
      <c r="CK150" s="29" t="s">
        <v>113</v>
      </c>
      <c r="CL150" s="29" t="s">
        <v>113</v>
      </c>
      <c r="CM150" s="29" t="s">
        <v>114</v>
      </c>
      <c r="CN150" s="29" t="s">
        <v>114</v>
      </c>
      <c r="CO150" s="42" t="s">
        <v>107</v>
      </c>
      <c r="CP150" s="28" t="s">
        <v>107</v>
      </c>
      <c r="CQ150" s="28" t="s">
        <v>107</v>
      </c>
      <c r="CR150" s="28" t="s">
        <v>107</v>
      </c>
      <c r="CS150" s="28" t="s">
        <v>107</v>
      </c>
      <c r="CT150" s="28" t="s">
        <v>107</v>
      </c>
      <c r="CU150" s="28" t="s">
        <v>107</v>
      </c>
      <c r="CV150" s="28" t="s">
        <v>107</v>
      </c>
      <c r="CW150" s="28" t="s">
        <v>107</v>
      </c>
      <c r="CX150" s="28" t="s">
        <v>107</v>
      </c>
      <c r="CY150" s="28" t="s">
        <v>107</v>
      </c>
      <c r="CZ150" s="28" t="s">
        <v>107</v>
      </c>
      <c r="DA150" s="28" t="s">
        <v>107</v>
      </c>
      <c r="DB150" s="28" t="s">
        <v>107</v>
      </c>
      <c r="DC150" s="28" t="s">
        <v>107</v>
      </c>
      <c r="DD150" s="332">
        <v>0</v>
      </c>
      <c r="DE150" s="43">
        <v>0</v>
      </c>
      <c r="DF150" s="390">
        <v>0</v>
      </c>
      <c r="DG150" s="310"/>
      <c r="DH150" s="203"/>
      <c r="DI150" s="279" t="str" cm="1">
        <f t="array" ref="DI150">+IF(AND(C150&lt;&gt;"Vehículos Eléctricos",C150&lt;&gt;"Vehículos Híbridos",AD150="PERCENTIL 50"),
     IF(VLOOKUP(_xlfn.TEXTJOIN("_",FALSE,C150:E150),BD_Perc!$A:$P,_xlfn.IFS(BD!AE150="Intervalo de precio 1",12,BD!AE150="Intervalo de precio 2",13),FALSE)&lt;=1,
     VLOOKUP(_xlfn.TEXTJOIN("_",FALSE,C150:E150),BD_Perc!$A:$P,16,FALSE),"Ok P50"),
     "Ok P30/70 ó Híbrido/Eléctrico")</f>
        <v>Ok P30/70 ó Híbrido/Eléctrico</v>
      </c>
      <c r="DJ150" s="279" t="str">
        <f t="shared" si="13"/>
        <v>Vehículos Convencionales_Camperos/Camionetas_4x4</v>
      </c>
      <c r="DK150" s="331">
        <f t="shared" si="17"/>
        <v>208507200</v>
      </c>
      <c r="DL150" s="326"/>
    </row>
    <row r="151" spans="1:116" ht="38.25">
      <c r="A151" s="28">
        <v>146</v>
      </c>
      <c r="B151" s="29" t="s">
        <v>404</v>
      </c>
      <c r="C151" s="29" t="s">
        <v>0</v>
      </c>
      <c r="D151" s="29" t="s">
        <v>337</v>
      </c>
      <c r="E151" s="42" t="s">
        <v>338</v>
      </c>
      <c r="F151" s="42" t="s">
        <v>107</v>
      </c>
      <c r="G151" s="30" t="s">
        <v>405</v>
      </c>
      <c r="H151" s="42" t="s">
        <v>406</v>
      </c>
      <c r="I151" s="28">
        <v>11306015</v>
      </c>
      <c r="J151" s="28" t="s">
        <v>407</v>
      </c>
      <c r="K151" s="31" t="s">
        <v>366</v>
      </c>
      <c r="L151" s="32">
        <v>112</v>
      </c>
      <c r="M151" s="33">
        <v>5</v>
      </c>
      <c r="N151" s="34">
        <v>68800000</v>
      </c>
      <c r="O151" s="34">
        <f>+IFERROR(VLOOKUP(I151,Precio_Fasecolda!A:C,3,FALSE),IFERROR(VLOOKUP(I151,Precio_Fasecolda!B:C,2,FALSE),N151))</f>
        <v>68800000</v>
      </c>
      <c r="P151" s="34">
        <f t="shared" si="14"/>
        <v>0</v>
      </c>
      <c r="Q151" s="28" t="s">
        <v>338</v>
      </c>
      <c r="R151" s="28" t="s">
        <v>2415</v>
      </c>
      <c r="S151" s="28" t="s">
        <v>112</v>
      </c>
      <c r="T151" s="28" t="s">
        <v>107</v>
      </c>
      <c r="U151" s="28" t="s">
        <v>107</v>
      </c>
      <c r="V151" s="42" t="s">
        <v>107</v>
      </c>
      <c r="W151" s="28" t="s">
        <v>107</v>
      </c>
      <c r="X151" s="28" t="s">
        <v>107</v>
      </c>
      <c r="Y151" s="28" t="str">
        <f t="shared" si="15"/>
        <v>N.A.</v>
      </c>
      <c r="Z151" s="292">
        <f t="shared" si="12"/>
        <v>65360000</v>
      </c>
      <c r="AA151" s="28" cm="1">
        <f t="array" aca="1" ref="AA151" ca="1">_xlfn.IFS(DK151&lt;$DK$4,1,AND(DK151&gt;=$DK$4,DK151&lt;=$AA$4),2,DK151&gt;$AA$4,3)</f>
        <v>2</v>
      </c>
      <c r="AB151" s="28">
        <v>0</v>
      </c>
      <c r="AC151" s="28" cm="1">
        <f t="array" aca="1" ref="AC151" ca="1">IF(AB151="PERCENTIL 30","",_xlfn.IFS(DK151&lt;$AC$4,1,DK151&gt;$AC$4,2))</f>
        <v>1</v>
      </c>
      <c r="AD151" s="28" t="str">
        <f>+IFERROR(VLOOKUP(_xlfn.TEXTJOIN("_", FALSE, C151:E151), BD_Perc!$A:$O, 15, FALSE),"Segmentación no encontrada o vehículo inactivo")</f>
        <v>PERCENTIL 30-70</v>
      </c>
      <c r="AE151" s="28" t="str" cm="1">
        <f t="array" ref="AE151">_xlfn.IFS(
    AD151 = "PERCENTIL 50",
    _xlfn.IFS(
        BD!DK151 &lt; VLOOKUP(_xlfn.TEXTJOIN("_", FALSE, C151:E151), BD_Perc!$A:$O, 11, FALSE), "Intervalo de precio 1",
        BD!DK151 &gt;= VLOOKUP(_xlfn.TEXTJOIN("_", FALSE, C151:E151), BD_Perc!$A:$O, 11, FALSE), "Intervalo de precio 2"
    ),
    AD151 = "PERCENTIL 30-70",
    _xlfn.IFS(
        BD!DK151 &lt; VLOOKUP(_xlfn.TEXTJOIN("_", FALSE, C151:E151), BD_Perc!$A:$O, 6, FALSE), "Intervalo de precio 1",
        BD!DK151 &lt; VLOOKUP(_xlfn.TEXTJOIN("_", FALSE, C151:E151), BD_Perc!$A:$O, 7, FALSE), "Intervalo de precio 2",
        BD!DK151 &gt;= VLOOKUP(_xlfn.TEXTJOIN("_", FALSE, C151:E151), BD_Perc!$A:$O, 7, FALSE), "Intervalo de precio 3"
    ),
    AD151="Segmentación no encontrada o vehículo inactivo","Segmentación no encontrada o vehículo inactivo"
)</f>
        <v>Intervalo de precio 1</v>
      </c>
      <c r="AF151" s="35" t="s">
        <v>2412</v>
      </c>
      <c r="AG151" s="35" t="b">
        <f t="shared" si="16"/>
        <v>1</v>
      </c>
      <c r="AH151" s="206">
        <v>0.05</v>
      </c>
      <c r="AI151" s="206">
        <v>0.05</v>
      </c>
      <c r="AJ151" s="206">
        <v>0.05</v>
      </c>
      <c r="AK151" s="206">
        <v>7.0000000000000007E-2</v>
      </c>
      <c r="AL151" s="206">
        <v>0.09</v>
      </c>
      <c r="AM151" s="206">
        <v>0.09</v>
      </c>
      <c r="AN151" s="28" t="s">
        <v>113</v>
      </c>
      <c r="AO151" s="28" t="s">
        <v>113</v>
      </c>
      <c r="AP151" s="28" t="s">
        <v>113</v>
      </c>
      <c r="AQ151" s="37">
        <v>1</v>
      </c>
      <c r="AR151" s="38">
        <v>8689479</v>
      </c>
      <c r="AS151" s="38">
        <v>268393</v>
      </c>
      <c r="AT151" s="38">
        <v>635668</v>
      </c>
      <c r="AU151" s="38">
        <v>0</v>
      </c>
      <c r="AV151" s="38">
        <v>0</v>
      </c>
      <c r="AW151" s="38">
        <v>9181877</v>
      </c>
      <c r="AX151" s="38">
        <v>0</v>
      </c>
      <c r="AY151" s="38">
        <v>988817</v>
      </c>
      <c r="AZ151" s="38">
        <v>127133</v>
      </c>
      <c r="BA151" s="38">
        <v>0</v>
      </c>
      <c r="BB151" s="38">
        <v>0</v>
      </c>
      <c r="BC151" s="38">
        <v>0</v>
      </c>
      <c r="BD151" s="38">
        <v>0</v>
      </c>
      <c r="BE151" s="38">
        <v>0</v>
      </c>
      <c r="BF151" s="38">
        <v>0</v>
      </c>
      <c r="BG151" s="38">
        <v>3531491</v>
      </c>
      <c r="BH151" s="38">
        <v>2189525</v>
      </c>
      <c r="BI151" s="38">
        <v>2825193</v>
      </c>
      <c r="BJ151" s="38">
        <v>2825193</v>
      </c>
      <c r="BK151" s="38">
        <v>0</v>
      </c>
      <c r="BL151" s="38">
        <v>0</v>
      </c>
      <c r="BM151" s="38">
        <v>423779</v>
      </c>
      <c r="BN151" s="38">
        <v>1695115</v>
      </c>
      <c r="BO151" s="38">
        <v>706298</v>
      </c>
      <c r="BP151" s="38">
        <v>3531491</v>
      </c>
      <c r="BQ151" s="38">
        <v>98881</v>
      </c>
      <c r="BR151" s="38">
        <v>1130078</v>
      </c>
      <c r="BS151" s="38">
        <v>847558</v>
      </c>
      <c r="BT151" s="38">
        <v>0</v>
      </c>
      <c r="BU151" s="38">
        <v>0</v>
      </c>
      <c r="BV151" s="38" t="s">
        <v>107</v>
      </c>
      <c r="BW151" s="38">
        <v>6356684</v>
      </c>
      <c r="BX151" s="38">
        <v>127133</v>
      </c>
      <c r="BY151" s="38">
        <v>6356684</v>
      </c>
      <c r="BZ151" s="38">
        <v>5650386</v>
      </c>
      <c r="CA151" s="38">
        <v>0</v>
      </c>
      <c r="CB151" s="38">
        <v>565039</v>
      </c>
      <c r="CC151" s="330">
        <v>0</v>
      </c>
      <c r="CD151" s="38">
        <v>0</v>
      </c>
      <c r="CE151" s="38" t="s">
        <v>107</v>
      </c>
      <c r="CF151" s="38" t="s">
        <v>107</v>
      </c>
      <c r="CG151" s="38" t="s">
        <v>107</v>
      </c>
      <c r="CH151" s="53" t="s">
        <v>114</v>
      </c>
      <c r="CI151" s="53" t="s">
        <v>114</v>
      </c>
      <c r="CJ151" s="53" t="s">
        <v>113</v>
      </c>
      <c r="CK151" s="53" t="s">
        <v>114</v>
      </c>
      <c r="CL151" s="53" t="s">
        <v>113</v>
      </c>
      <c r="CM151" s="53" t="s">
        <v>114</v>
      </c>
      <c r="CN151" s="53" t="s">
        <v>114</v>
      </c>
      <c r="CO151" s="42" t="s">
        <v>107</v>
      </c>
      <c r="CP151" s="28" t="s">
        <v>107</v>
      </c>
      <c r="CQ151" s="28" t="s">
        <v>107</v>
      </c>
      <c r="CR151" s="28" t="s">
        <v>107</v>
      </c>
      <c r="CS151" s="28" t="s">
        <v>107</v>
      </c>
      <c r="CT151" s="28" t="s">
        <v>107</v>
      </c>
      <c r="CU151" s="28" t="s">
        <v>107</v>
      </c>
      <c r="CV151" s="28" t="s">
        <v>107</v>
      </c>
      <c r="CW151" s="28" t="s">
        <v>107</v>
      </c>
      <c r="CX151" s="28" t="s">
        <v>107</v>
      </c>
      <c r="CY151" s="28" t="s">
        <v>107</v>
      </c>
      <c r="CZ151" s="28" t="s">
        <v>107</v>
      </c>
      <c r="DA151" s="28" t="s">
        <v>107</v>
      </c>
      <c r="DB151" s="28" t="s">
        <v>107</v>
      </c>
      <c r="DC151" s="28" t="s">
        <v>107</v>
      </c>
      <c r="DD151" s="332">
        <v>7550328</v>
      </c>
      <c r="DE151" s="43">
        <v>1</v>
      </c>
      <c r="DF151" s="390">
        <v>1</v>
      </c>
      <c r="DG151" s="310"/>
      <c r="DH151" s="203"/>
      <c r="DI151" s="279" t="str" cm="1">
        <f t="array" ref="DI151">+IF(AND(C151&lt;&gt;"Vehículos Eléctricos",C151&lt;&gt;"Vehículos Híbridos",AD151="PERCENTIL 50"),
     IF(VLOOKUP(_xlfn.TEXTJOIN("_",FALSE,C151:E151),BD_Perc!$A:$P,_xlfn.IFS(BD!AE151="Intervalo de precio 1",12,BD!AE151="Intervalo de precio 2",13),FALSE)&lt;=1,
     VLOOKUP(_xlfn.TEXTJOIN("_",FALSE,C151:E151),BD_Perc!$A:$P,16,FALSE),"Ok P50"),
     "Ok P30/70 ó Híbrido/Eléctrico")</f>
        <v>Ok P30/70 ó Híbrido/Eléctrico</v>
      </c>
      <c r="DJ151" s="279" t="str">
        <f t="shared" si="13"/>
        <v>Vehículos Convencionales_Camperos/Camionetas_4x2</v>
      </c>
      <c r="DK151" s="331">
        <f t="shared" si="17"/>
        <v>65360000</v>
      </c>
      <c r="DL151" s="326"/>
    </row>
    <row r="152" spans="1:116" ht="51">
      <c r="A152" s="28">
        <v>147</v>
      </c>
      <c r="B152" s="29" t="s">
        <v>404</v>
      </c>
      <c r="C152" s="29" t="s">
        <v>0</v>
      </c>
      <c r="D152" s="29" t="s">
        <v>337</v>
      </c>
      <c r="E152" s="42" t="s">
        <v>338</v>
      </c>
      <c r="F152" s="42" t="s">
        <v>107</v>
      </c>
      <c r="G152" s="30" t="s">
        <v>408</v>
      </c>
      <c r="H152" s="42" t="s">
        <v>406</v>
      </c>
      <c r="I152" s="28">
        <v>11306017</v>
      </c>
      <c r="J152" s="28" t="s">
        <v>409</v>
      </c>
      <c r="K152" s="31" t="s">
        <v>366</v>
      </c>
      <c r="L152" s="32">
        <v>118</v>
      </c>
      <c r="M152" s="33">
        <v>5</v>
      </c>
      <c r="N152" s="34">
        <v>88000000</v>
      </c>
      <c r="O152" s="34">
        <f>+IFERROR(VLOOKUP(I152,Precio_Fasecolda!A:C,3,FALSE),IFERROR(VLOOKUP(I152,Precio_Fasecolda!B:C,2,FALSE),N152))</f>
        <v>88000000</v>
      </c>
      <c r="P152" s="34">
        <f t="shared" si="14"/>
        <v>0</v>
      </c>
      <c r="Q152" s="28" t="s">
        <v>338</v>
      </c>
      <c r="R152" s="28" t="s">
        <v>2415</v>
      </c>
      <c r="S152" s="28" t="s">
        <v>112</v>
      </c>
      <c r="T152" s="28" t="s">
        <v>107</v>
      </c>
      <c r="U152" s="28" t="s">
        <v>107</v>
      </c>
      <c r="V152" s="42" t="s">
        <v>107</v>
      </c>
      <c r="W152" s="28" t="s">
        <v>107</v>
      </c>
      <c r="X152" s="28" t="s">
        <v>107</v>
      </c>
      <c r="Y152" s="28" t="str">
        <f t="shared" si="15"/>
        <v>N.A.</v>
      </c>
      <c r="Z152" s="292">
        <f t="shared" si="12"/>
        <v>85360000</v>
      </c>
      <c r="AA152" s="28" cm="1">
        <f t="array" aca="1" ref="AA152" ca="1">_xlfn.IFS(DK152&lt;$DK$4,1,AND(DK152&gt;=$DK$4,DK152&lt;=$AA$4),2,DK152&gt;$AA$4,3)</f>
        <v>2</v>
      </c>
      <c r="AB152" s="28">
        <v>0</v>
      </c>
      <c r="AC152" s="28" cm="1">
        <f t="array" aca="1" ref="AC152" ca="1">IF(AB152="PERCENTIL 30","",_xlfn.IFS(DK152&lt;$AC$4,1,DK152&gt;$AC$4,2))</f>
        <v>1</v>
      </c>
      <c r="AD152" s="28" t="str">
        <f>+IFERROR(VLOOKUP(_xlfn.TEXTJOIN("_", FALSE, C152:E152), BD_Perc!$A:$O, 15, FALSE),"Segmentación no encontrada o vehículo inactivo")</f>
        <v>PERCENTIL 30-70</v>
      </c>
      <c r="AE152" s="28" t="str" cm="1">
        <f t="array" ref="AE152">_xlfn.IFS(
    AD152 = "PERCENTIL 50",
    _xlfn.IFS(
        BD!DK152 &lt; VLOOKUP(_xlfn.TEXTJOIN("_", FALSE, C152:E152), BD_Perc!$A:$O, 11, FALSE), "Intervalo de precio 1",
        BD!DK152 &gt;= VLOOKUP(_xlfn.TEXTJOIN("_", FALSE, C152:E152), BD_Perc!$A:$O, 11, FALSE), "Intervalo de precio 2"
    ),
    AD152 = "PERCENTIL 30-70",
    _xlfn.IFS(
        BD!DK152 &lt; VLOOKUP(_xlfn.TEXTJOIN("_", FALSE, C152:E152), BD_Perc!$A:$O, 6, FALSE), "Intervalo de precio 1",
        BD!DK152 &lt; VLOOKUP(_xlfn.TEXTJOIN("_", FALSE, C152:E152), BD_Perc!$A:$O, 7, FALSE), "Intervalo de precio 2",
        BD!DK152 &gt;= VLOOKUP(_xlfn.TEXTJOIN("_", FALSE, C152:E152), BD_Perc!$A:$O, 7, FALSE), "Intervalo de precio 3"
    ),
    AD152="Segmentación no encontrada o vehículo inactivo","Segmentación no encontrada o vehículo inactivo"
)</f>
        <v>Intervalo de precio 1</v>
      </c>
      <c r="AF152" s="35" t="s">
        <v>2412</v>
      </c>
      <c r="AG152" s="35" t="b">
        <f t="shared" si="16"/>
        <v>1</v>
      </c>
      <c r="AH152" s="206">
        <v>0.03</v>
      </c>
      <c r="AI152" s="206">
        <v>0.03</v>
      </c>
      <c r="AJ152" s="206">
        <v>0.03</v>
      </c>
      <c r="AK152" s="206">
        <v>0.05</v>
      </c>
      <c r="AL152" s="206">
        <v>0.06</v>
      </c>
      <c r="AM152" s="206">
        <v>0.06</v>
      </c>
      <c r="AN152" s="28" t="s">
        <v>113</v>
      </c>
      <c r="AO152" s="28" t="s">
        <v>113</v>
      </c>
      <c r="AP152" s="28" t="s">
        <v>113</v>
      </c>
      <c r="AQ152" s="37">
        <v>0.51</v>
      </c>
      <c r="AR152" s="38">
        <v>8689479</v>
      </c>
      <c r="AS152" s="38">
        <v>268393</v>
      </c>
      <c r="AT152" s="38">
        <v>635668</v>
      </c>
      <c r="AU152" s="38">
        <v>0</v>
      </c>
      <c r="AV152" s="38">
        <v>0</v>
      </c>
      <c r="AW152" s="38">
        <v>9181877</v>
      </c>
      <c r="AX152" s="38">
        <v>0</v>
      </c>
      <c r="AY152" s="38">
        <v>988817</v>
      </c>
      <c r="AZ152" s="38">
        <v>127133</v>
      </c>
      <c r="BA152" s="38">
        <v>0</v>
      </c>
      <c r="BB152" s="38">
        <v>0</v>
      </c>
      <c r="BC152" s="38">
        <v>0</v>
      </c>
      <c r="BD152" s="38">
        <v>0</v>
      </c>
      <c r="BE152" s="38">
        <v>0</v>
      </c>
      <c r="BF152" s="38">
        <v>0</v>
      </c>
      <c r="BG152" s="38">
        <v>3531491</v>
      </c>
      <c r="BH152" s="38">
        <v>2189525</v>
      </c>
      <c r="BI152" s="38">
        <v>2825193</v>
      </c>
      <c r="BJ152" s="38">
        <v>2825193</v>
      </c>
      <c r="BK152" s="38">
        <v>0</v>
      </c>
      <c r="BL152" s="38">
        <v>0</v>
      </c>
      <c r="BM152" s="38">
        <v>423779</v>
      </c>
      <c r="BN152" s="38">
        <v>1695115</v>
      </c>
      <c r="BO152" s="38">
        <v>706298</v>
      </c>
      <c r="BP152" s="38">
        <v>3531491</v>
      </c>
      <c r="BQ152" s="38">
        <v>98881</v>
      </c>
      <c r="BR152" s="38">
        <v>1130078</v>
      </c>
      <c r="BS152" s="38">
        <v>847558</v>
      </c>
      <c r="BT152" s="38">
        <v>0</v>
      </c>
      <c r="BU152" s="38">
        <v>0</v>
      </c>
      <c r="BV152" s="38" t="s">
        <v>107</v>
      </c>
      <c r="BW152" s="38">
        <v>6356684</v>
      </c>
      <c r="BX152" s="38">
        <v>127133</v>
      </c>
      <c r="BY152" s="38">
        <v>6356684</v>
      </c>
      <c r="BZ152" s="38">
        <v>5650386</v>
      </c>
      <c r="CA152" s="38">
        <v>0</v>
      </c>
      <c r="CB152" s="38">
        <v>565039</v>
      </c>
      <c r="CC152" s="330">
        <v>0</v>
      </c>
      <c r="CD152" s="38">
        <v>0</v>
      </c>
      <c r="CE152" s="38" t="s">
        <v>107</v>
      </c>
      <c r="CF152" s="38" t="s">
        <v>107</v>
      </c>
      <c r="CG152" s="38" t="s">
        <v>107</v>
      </c>
      <c r="CH152" s="53" t="s">
        <v>114</v>
      </c>
      <c r="CI152" s="53" t="s">
        <v>114</v>
      </c>
      <c r="CJ152" s="53" t="s">
        <v>114</v>
      </c>
      <c r="CK152" s="53" t="s">
        <v>113</v>
      </c>
      <c r="CL152" s="53" t="s">
        <v>113</v>
      </c>
      <c r="CM152" s="53" t="s">
        <v>114</v>
      </c>
      <c r="CN152" s="53" t="s">
        <v>114</v>
      </c>
      <c r="CO152" s="42" t="s">
        <v>107</v>
      </c>
      <c r="CP152" s="28" t="s">
        <v>107</v>
      </c>
      <c r="CQ152" s="28" t="s">
        <v>107</v>
      </c>
      <c r="CR152" s="28" t="s">
        <v>107</v>
      </c>
      <c r="CS152" s="28" t="s">
        <v>107</v>
      </c>
      <c r="CT152" s="28" t="s">
        <v>107</v>
      </c>
      <c r="CU152" s="28" t="s">
        <v>107</v>
      </c>
      <c r="CV152" s="28" t="s">
        <v>107</v>
      </c>
      <c r="CW152" s="28" t="s">
        <v>107</v>
      </c>
      <c r="CX152" s="28" t="s">
        <v>107</v>
      </c>
      <c r="CY152" s="28" t="s">
        <v>107</v>
      </c>
      <c r="CZ152" s="28" t="s">
        <v>107</v>
      </c>
      <c r="DA152" s="28" t="s">
        <v>107</v>
      </c>
      <c r="DB152" s="28" t="s">
        <v>107</v>
      </c>
      <c r="DC152" s="28" t="s">
        <v>107</v>
      </c>
      <c r="DD152" s="332">
        <v>7899240</v>
      </c>
      <c r="DE152" s="43">
        <v>1</v>
      </c>
      <c r="DF152" s="390">
        <v>1</v>
      </c>
      <c r="DG152" s="310"/>
      <c r="DH152" s="203"/>
      <c r="DI152" s="279" t="str" cm="1">
        <f t="array" ref="DI152">+IF(AND(C152&lt;&gt;"Vehículos Eléctricos",C152&lt;&gt;"Vehículos Híbridos",AD152="PERCENTIL 50"),
     IF(VLOOKUP(_xlfn.TEXTJOIN("_",FALSE,C152:E152),BD_Perc!$A:$P,_xlfn.IFS(BD!AE152="Intervalo de precio 1",12,BD!AE152="Intervalo de precio 2",13),FALSE)&lt;=1,
     VLOOKUP(_xlfn.TEXTJOIN("_",FALSE,C152:E152),BD_Perc!$A:$P,16,FALSE),"Ok P50"),
     "Ok P30/70 ó Híbrido/Eléctrico")</f>
        <v>Ok P30/70 ó Híbrido/Eléctrico</v>
      </c>
      <c r="DJ152" s="279" t="str">
        <f t="shared" si="13"/>
        <v>Vehículos Convencionales_Camperos/Camionetas_4x2</v>
      </c>
      <c r="DK152" s="331">
        <f t="shared" si="17"/>
        <v>85360000</v>
      </c>
      <c r="DL152" s="326"/>
    </row>
    <row r="153" spans="1:116" ht="51">
      <c r="A153" s="28">
        <v>148</v>
      </c>
      <c r="B153" s="29" t="s">
        <v>145</v>
      </c>
      <c r="C153" s="29" t="s">
        <v>0</v>
      </c>
      <c r="D153" s="29" t="s">
        <v>337</v>
      </c>
      <c r="E153" s="42" t="s">
        <v>338</v>
      </c>
      <c r="F153" s="42" t="s">
        <v>107</v>
      </c>
      <c r="G153" s="30" t="s">
        <v>410</v>
      </c>
      <c r="H153" s="42" t="s">
        <v>147</v>
      </c>
      <c r="I153" s="28">
        <v>8006052</v>
      </c>
      <c r="J153" s="28" t="s">
        <v>411</v>
      </c>
      <c r="K153" s="31" t="s">
        <v>341</v>
      </c>
      <c r="L153" s="32">
        <v>143</v>
      </c>
      <c r="M153" s="33">
        <v>5</v>
      </c>
      <c r="N153" s="44">
        <v>87700000</v>
      </c>
      <c r="O153" s="34">
        <f>+IFERROR(VLOOKUP(I153,Precio_Fasecolda!A:C,3,FALSE),IFERROR(VLOOKUP(I153,Precio_Fasecolda!B:C,2,FALSE),N153))</f>
        <v>87700000</v>
      </c>
      <c r="P153" s="34">
        <f t="shared" si="14"/>
        <v>0</v>
      </c>
      <c r="Q153" s="28" t="s">
        <v>338</v>
      </c>
      <c r="R153" s="28" t="s">
        <v>2415</v>
      </c>
      <c r="S153" s="28" t="s">
        <v>112</v>
      </c>
      <c r="T153" s="28" t="s">
        <v>107</v>
      </c>
      <c r="U153" s="28" t="s">
        <v>107</v>
      </c>
      <c r="V153" s="42" t="s">
        <v>107</v>
      </c>
      <c r="W153" s="28" t="s">
        <v>107</v>
      </c>
      <c r="X153" s="28" t="s">
        <v>107</v>
      </c>
      <c r="Y153" s="28" t="str">
        <f t="shared" si="15"/>
        <v>N.A.</v>
      </c>
      <c r="Z153" s="292">
        <f t="shared" si="12"/>
        <v>82438000</v>
      </c>
      <c r="AA153" s="28" cm="1">
        <f t="array" aca="1" ref="AA153" ca="1">_xlfn.IFS(DK153&lt;$DK$4,1,AND(DK153&gt;=$DK$4,DK153&lt;=$AA$4),2,DK153&gt;$AA$4,3)</f>
        <v>2</v>
      </c>
      <c r="AB153" s="28">
        <v>0</v>
      </c>
      <c r="AC153" s="28" cm="1">
        <f t="array" aca="1" ref="AC153" ca="1">IF(AB153="PERCENTIL 30","",_xlfn.IFS(DK153&lt;$AC$4,1,DK153&gt;$AC$4,2))</f>
        <v>1</v>
      </c>
      <c r="AD153" s="28" t="str">
        <f>+IFERROR(VLOOKUP(_xlfn.TEXTJOIN("_", FALSE, C153:E153), BD_Perc!$A:$O, 15, FALSE),"Segmentación no encontrada o vehículo inactivo")</f>
        <v>PERCENTIL 30-70</v>
      </c>
      <c r="AE153" s="28" t="str" cm="1">
        <f t="array" ref="AE153">_xlfn.IFS(
    AD153 = "PERCENTIL 50",
    _xlfn.IFS(
        BD!DK153 &lt; VLOOKUP(_xlfn.TEXTJOIN("_", FALSE, C153:E153), BD_Perc!$A:$O, 11, FALSE), "Intervalo de precio 1",
        BD!DK153 &gt;= VLOOKUP(_xlfn.TEXTJOIN("_", FALSE, C153:E153), BD_Perc!$A:$O, 11, FALSE), "Intervalo de precio 2"
    ),
    AD153 = "PERCENTIL 30-70",
    _xlfn.IFS(
        BD!DK153 &lt; VLOOKUP(_xlfn.TEXTJOIN("_", FALSE, C153:E153), BD_Perc!$A:$O, 6, FALSE), "Intervalo de precio 1",
        BD!DK153 &lt; VLOOKUP(_xlfn.TEXTJOIN("_", FALSE, C153:E153), BD_Perc!$A:$O, 7, FALSE), "Intervalo de precio 2",
        BD!DK153 &gt;= VLOOKUP(_xlfn.TEXTJOIN("_", FALSE, C153:E153), BD_Perc!$A:$O, 7, FALSE), "Intervalo de precio 3"
    ),
    AD153="Segmentación no encontrada o vehículo inactivo","Segmentación no encontrada o vehículo inactivo"
)</f>
        <v>Intervalo de precio 1</v>
      </c>
      <c r="AF153" s="35" t="s">
        <v>2412</v>
      </c>
      <c r="AG153" s="35" t="b">
        <f t="shared" si="16"/>
        <v>1</v>
      </c>
      <c r="AH153" s="320">
        <v>0.06</v>
      </c>
      <c r="AI153" s="206">
        <v>7.0000000000000007E-2</v>
      </c>
      <c r="AJ153" s="206">
        <v>0.08</v>
      </c>
      <c r="AK153" s="206">
        <v>0.11799999999999999</v>
      </c>
      <c r="AL153" s="206">
        <v>0.11899999999999999</v>
      </c>
      <c r="AM153" s="206">
        <v>0.12</v>
      </c>
      <c r="AN153" s="28" t="s">
        <v>113</v>
      </c>
      <c r="AO153" s="28" t="s">
        <v>113</v>
      </c>
      <c r="AP153" s="28" t="s">
        <v>113</v>
      </c>
      <c r="AQ153" s="37">
        <v>1</v>
      </c>
      <c r="AR153" s="38">
        <v>0</v>
      </c>
      <c r="AS153" s="38">
        <v>0</v>
      </c>
      <c r="AT153" s="38">
        <v>0</v>
      </c>
      <c r="AU153" s="38">
        <v>0</v>
      </c>
      <c r="AV153" s="38">
        <v>0</v>
      </c>
      <c r="AW153" s="38">
        <v>0</v>
      </c>
      <c r="AX153" s="38">
        <v>0</v>
      </c>
      <c r="AY153" s="38">
        <v>0</v>
      </c>
      <c r="AZ153" s="38">
        <v>0</v>
      </c>
      <c r="BA153" s="38">
        <v>0</v>
      </c>
      <c r="BB153" s="38">
        <v>0</v>
      </c>
      <c r="BC153" s="38">
        <v>0</v>
      </c>
      <c r="BD153" s="38">
        <v>0</v>
      </c>
      <c r="BE153" s="38">
        <v>0</v>
      </c>
      <c r="BF153" s="38">
        <v>0</v>
      </c>
      <c r="BG153" s="38">
        <v>0</v>
      </c>
      <c r="BH153" s="38">
        <v>0</v>
      </c>
      <c r="BI153" s="38">
        <v>0</v>
      </c>
      <c r="BJ153" s="38">
        <v>0</v>
      </c>
      <c r="BK153" s="38">
        <v>0</v>
      </c>
      <c r="BL153" s="38">
        <v>0</v>
      </c>
      <c r="BM153" s="38">
        <v>0</v>
      </c>
      <c r="BN153" s="38">
        <v>0</v>
      </c>
      <c r="BO153" s="38">
        <v>0</v>
      </c>
      <c r="BP153" s="38">
        <v>0</v>
      </c>
      <c r="BQ153" s="38">
        <v>0</v>
      </c>
      <c r="BR153" s="38">
        <v>0</v>
      </c>
      <c r="BS153" s="38">
        <v>0</v>
      </c>
      <c r="BT153" s="38">
        <v>0</v>
      </c>
      <c r="BU153" s="38">
        <v>0</v>
      </c>
      <c r="BV153" s="38">
        <v>0</v>
      </c>
      <c r="BW153" s="38">
        <v>0</v>
      </c>
      <c r="BX153" s="38">
        <v>0</v>
      </c>
      <c r="BY153" s="38">
        <v>0</v>
      </c>
      <c r="BZ153" s="38">
        <v>0</v>
      </c>
      <c r="CA153" s="38">
        <v>0</v>
      </c>
      <c r="CB153" s="38">
        <v>0</v>
      </c>
      <c r="CC153" s="330">
        <v>0</v>
      </c>
      <c r="CD153" s="38">
        <v>0</v>
      </c>
      <c r="CE153" s="38">
        <v>0</v>
      </c>
      <c r="CF153" s="38">
        <v>0</v>
      </c>
      <c r="CG153" s="38">
        <v>0</v>
      </c>
      <c r="CH153" s="42" t="s">
        <v>114</v>
      </c>
      <c r="CI153" s="42" t="s">
        <v>114</v>
      </c>
      <c r="CJ153" s="42" t="s">
        <v>114</v>
      </c>
      <c r="CK153" s="42" t="s">
        <v>114</v>
      </c>
      <c r="CL153" s="42" t="s">
        <v>113</v>
      </c>
      <c r="CM153" s="42" t="s">
        <v>114</v>
      </c>
      <c r="CN153" s="42" t="s">
        <v>114</v>
      </c>
      <c r="CO153" s="46" t="s">
        <v>107</v>
      </c>
      <c r="CP153" s="28" t="s">
        <v>107</v>
      </c>
      <c r="CQ153" s="28" t="s">
        <v>107</v>
      </c>
      <c r="CR153" s="28" t="s">
        <v>107</v>
      </c>
      <c r="CS153" s="28" t="s">
        <v>107</v>
      </c>
      <c r="CT153" s="28" t="s">
        <v>107</v>
      </c>
      <c r="CU153" s="28" t="s">
        <v>107</v>
      </c>
      <c r="CV153" s="28" t="s">
        <v>107</v>
      </c>
      <c r="CW153" s="28" t="s">
        <v>107</v>
      </c>
      <c r="CX153" s="28" t="s">
        <v>107</v>
      </c>
      <c r="CY153" s="28" t="s">
        <v>107</v>
      </c>
      <c r="CZ153" s="28" t="s">
        <v>107</v>
      </c>
      <c r="DA153" s="28" t="s">
        <v>107</v>
      </c>
      <c r="DB153" s="28" t="s">
        <v>107</v>
      </c>
      <c r="DC153" s="28" t="s">
        <v>107</v>
      </c>
      <c r="DD153" s="332">
        <v>0</v>
      </c>
      <c r="DE153" s="43">
        <v>0</v>
      </c>
      <c r="DF153" s="390">
        <v>0</v>
      </c>
      <c r="DG153" s="310"/>
      <c r="DH153" s="203"/>
      <c r="DI153" s="279" t="str" cm="1">
        <f t="array" ref="DI153">+IF(AND(C153&lt;&gt;"Vehículos Eléctricos",C153&lt;&gt;"Vehículos Híbridos",AD153="PERCENTIL 50"),
     IF(VLOOKUP(_xlfn.TEXTJOIN("_",FALSE,C153:E153),BD_Perc!$A:$P,_xlfn.IFS(BD!AE153="Intervalo de precio 1",12,BD!AE153="Intervalo de precio 2",13),FALSE)&lt;=1,
     VLOOKUP(_xlfn.TEXTJOIN("_",FALSE,C153:E153),BD_Perc!$A:$P,16,FALSE),"Ok P50"),
     "Ok P30/70 ó Híbrido/Eléctrico")</f>
        <v>Ok P30/70 ó Híbrido/Eléctrico</v>
      </c>
      <c r="DJ153" s="279" t="str">
        <f t="shared" si="13"/>
        <v>Vehículos Convencionales_Camperos/Camionetas_4x2</v>
      </c>
      <c r="DK153" s="331">
        <f t="shared" si="17"/>
        <v>82438000</v>
      </c>
      <c r="DL153" s="326"/>
    </row>
    <row r="154" spans="1:116" ht="25.5">
      <c r="A154" s="28">
        <v>149</v>
      </c>
      <c r="B154" s="29" t="s">
        <v>149</v>
      </c>
      <c r="C154" s="29" t="s">
        <v>0</v>
      </c>
      <c r="D154" s="29" t="s">
        <v>337</v>
      </c>
      <c r="E154" s="42" t="s">
        <v>338</v>
      </c>
      <c r="F154" s="42" t="s">
        <v>107</v>
      </c>
      <c r="G154" s="30" t="s">
        <v>412</v>
      </c>
      <c r="H154" s="42" t="s">
        <v>151</v>
      </c>
      <c r="I154" s="28">
        <v>6406130</v>
      </c>
      <c r="J154" s="28" t="s">
        <v>413</v>
      </c>
      <c r="K154" s="31" t="s">
        <v>366</v>
      </c>
      <c r="L154" s="54">
        <v>118</v>
      </c>
      <c r="M154" s="33">
        <v>5</v>
      </c>
      <c r="N154" s="34">
        <v>92800000</v>
      </c>
      <c r="O154" s="34">
        <f>+IFERROR(VLOOKUP(I154,Precio_Fasecolda!A:C,3,FALSE),IFERROR(VLOOKUP(I154,Precio_Fasecolda!B:C,2,FALSE),N154))</f>
        <v>92800000</v>
      </c>
      <c r="P154" s="34">
        <f t="shared" si="14"/>
        <v>0</v>
      </c>
      <c r="Q154" s="28" t="s">
        <v>338</v>
      </c>
      <c r="R154" s="28" t="s">
        <v>2415</v>
      </c>
      <c r="S154" s="28" t="s">
        <v>112</v>
      </c>
      <c r="T154" s="28" t="s">
        <v>107</v>
      </c>
      <c r="U154" s="28" t="s">
        <v>107</v>
      </c>
      <c r="V154" s="42" t="s">
        <v>107</v>
      </c>
      <c r="W154" s="28" t="s">
        <v>107</v>
      </c>
      <c r="X154" s="28" t="s">
        <v>107</v>
      </c>
      <c r="Y154" s="28" t="str">
        <f t="shared" si="15"/>
        <v>N.A.</v>
      </c>
      <c r="Z154" s="292">
        <f t="shared" si="12"/>
        <v>90016000</v>
      </c>
      <c r="AA154" s="28" cm="1">
        <f t="array" aca="1" ref="AA154" ca="1">_xlfn.IFS(DK154&lt;$DK$4,1,AND(DK154&gt;=$DK$4,DK154&lt;=$AA$4),2,DK154&gt;$AA$4,3)</f>
        <v>2</v>
      </c>
      <c r="AB154" s="28">
        <v>0</v>
      </c>
      <c r="AC154" s="28" cm="1">
        <f t="array" aca="1" ref="AC154" ca="1">IF(AB154="PERCENTIL 30","",_xlfn.IFS(DK154&lt;$AC$4,1,DK154&gt;$AC$4,2))</f>
        <v>1</v>
      </c>
      <c r="AD154" s="28" t="str">
        <f>+IFERROR(VLOOKUP(_xlfn.TEXTJOIN("_", FALSE, C154:E154), BD_Perc!$A:$O, 15, FALSE),"Segmentación no encontrada o vehículo inactivo")</f>
        <v>PERCENTIL 30-70</v>
      </c>
      <c r="AE154" s="28" t="str" cm="1">
        <f t="array" ref="AE154">_xlfn.IFS(
    AD154 = "PERCENTIL 50",
    _xlfn.IFS(
        BD!DK154 &lt; VLOOKUP(_xlfn.TEXTJOIN("_", FALSE, C154:E154), BD_Perc!$A:$O, 11, FALSE), "Intervalo de precio 1",
        BD!DK154 &gt;= VLOOKUP(_xlfn.TEXTJOIN("_", FALSE, C154:E154), BD_Perc!$A:$O, 11, FALSE), "Intervalo de precio 2"
    ),
    AD154 = "PERCENTIL 30-70",
    _xlfn.IFS(
        BD!DK154 &lt; VLOOKUP(_xlfn.TEXTJOIN("_", FALSE, C154:E154), BD_Perc!$A:$O, 6, FALSE), "Intervalo de precio 1",
        BD!DK154 &lt; VLOOKUP(_xlfn.TEXTJOIN("_", FALSE, C154:E154), BD_Perc!$A:$O, 7, FALSE), "Intervalo de precio 2",
        BD!DK154 &gt;= VLOOKUP(_xlfn.TEXTJOIN("_", FALSE, C154:E154), BD_Perc!$A:$O, 7, FALSE), "Intervalo de precio 3"
    ),
    AD154="Segmentación no encontrada o vehículo inactivo","Segmentación no encontrada o vehículo inactivo"
)</f>
        <v>Intervalo de precio 1</v>
      </c>
      <c r="AF154" s="35" t="s">
        <v>2412</v>
      </c>
      <c r="AG154" s="35" t="b">
        <f t="shared" si="16"/>
        <v>1</v>
      </c>
      <c r="AH154" s="320">
        <v>0.03</v>
      </c>
      <c r="AI154" s="206">
        <v>0.04</v>
      </c>
      <c r="AJ154" s="206">
        <v>0.04</v>
      </c>
      <c r="AK154" s="206">
        <v>0.04</v>
      </c>
      <c r="AL154" s="206">
        <v>0.05</v>
      </c>
      <c r="AM154" s="206">
        <v>0.05</v>
      </c>
      <c r="AN154" s="28" t="s">
        <v>113</v>
      </c>
      <c r="AO154" s="28" t="s">
        <v>113</v>
      </c>
      <c r="AP154" s="28" t="s">
        <v>113</v>
      </c>
      <c r="AQ154" s="37">
        <v>1</v>
      </c>
      <c r="AR154" s="38">
        <v>8689479</v>
      </c>
      <c r="AS154" s="38">
        <v>709385</v>
      </c>
      <c r="AT154" s="38">
        <v>709041</v>
      </c>
      <c r="AU154" s="38">
        <v>0</v>
      </c>
      <c r="AV154" s="38">
        <v>0</v>
      </c>
      <c r="AW154" s="38">
        <v>7360484</v>
      </c>
      <c r="AX154" s="38">
        <v>0</v>
      </c>
      <c r="AY154" s="38">
        <v>1247819</v>
      </c>
      <c r="AZ154" s="38">
        <v>901159</v>
      </c>
      <c r="BA154" s="38">
        <v>545921</v>
      </c>
      <c r="BB154" s="38">
        <v>0</v>
      </c>
      <c r="BC154" s="38">
        <v>0</v>
      </c>
      <c r="BD154" s="38">
        <v>0</v>
      </c>
      <c r="BE154" s="38">
        <v>0</v>
      </c>
      <c r="BF154" s="38">
        <v>0</v>
      </c>
      <c r="BG154" s="38">
        <v>3039785</v>
      </c>
      <c r="BH154" s="38" t="s">
        <v>107</v>
      </c>
      <c r="BI154" s="38">
        <v>1929440</v>
      </c>
      <c r="BJ154" s="38">
        <v>1972991</v>
      </c>
      <c r="BK154" s="38">
        <v>0</v>
      </c>
      <c r="BL154" s="38">
        <v>1325807</v>
      </c>
      <c r="BM154" s="38">
        <v>171576</v>
      </c>
      <c r="BN154" s="38" t="s">
        <v>107</v>
      </c>
      <c r="BO154" s="38" t="s">
        <v>107</v>
      </c>
      <c r="BP154" s="38">
        <v>3732537</v>
      </c>
      <c r="BQ154" s="38">
        <v>74089</v>
      </c>
      <c r="BR154" s="38">
        <v>1668957</v>
      </c>
      <c r="BS154" s="38" t="s">
        <v>107</v>
      </c>
      <c r="BT154" s="38">
        <v>0</v>
      </c>
      <c r="BU154" s="38">
        <v>0</v>
      </c>
      <c r="BV154" s="38" t="s">
        <v>107</v>
      </c>
      <c r="BW154" s="38">
        <v>7018979</v>
      </c>
      <c r="BX154" s="38">
        <v>117607</v>
      </c>
      <c r="BY154" s="38" t="s">
        <v>107</v>
      </c>
      <c r="BZ154" s="38" t="s">
        <v>107</v>
      </c>
      <c r="CA154" s="38">
        <v>0</v>
      </c>
      <c r="CB154" s="38">
        <v>701898</v>
      </c>
      <c r="CC154" s="330">
        <v>0</v>
      </c>
      <c r="CD154" s="38">
        <v>0</v>
      </c>
      <c r="CE154" s="38" t="s">
        <v>107</v>
      </c>
      <c r="CF154" s="38" t="s">
        <v>107</v>
      </c>
      <c r="CG154" s="38" t="s">
        <v>107</v>
      </c>
      <c r="CH154" s="41" t="s">
        <v>114</v>
      </c>
      <c r="CI154" s="41" t="s">
        <v>114</v>
      </c>
      <c r="CJ154" s="41" t="s">
        <v>113</v>
      </c>
      <c r="CK154" s="41" t="s">
        <v>114</v>
      </c>
      <c r="CL154" s="41" t="s">
        <v>113</v>
      </c>
      <c r="CM154" s="41" t="s">
        <v>114</v>
      </c>
      <c r="CN154" s="41" t="s">
        <v>114</v>
      </c>
      <c r="CO154" s="42" t="s">
        <v>107</v>
      </c>
      <c r="CP154" s="28" t="s">
        <v>107</v>
      </c>
      <c r="CQ154" s="28" t="s">
        <v>107</v>
      </c>
      <c r="CR154" s="28" t="s">
        <v>107</v>
      </c>
      <c r="CS154" s="28" t="s">
        <v>107</v>
      </c>
      <c r="CT154" s="28" t="s">
        <v>107</v>
      </c>
      <c r="CU154" s="28" t="s">
        <v>107</v>
      </c>
      <c r="CV154" s="28" t="s">
        <v>107</v>
      </c>
      <c r="CW154" s="28" t="s">
        <v>107</v>
      </c>
      <c r="CX154" s="28" t="s">
        <v>107</v>
      </c>
      <c r="CY154" s="28" t="s">
        <v>107</v>
      </c>
      <c r="CZ154" s="28" t="s">
        <v>107</v>
      </c>
      <c r="DA154" s="28" t="s">
        <v>107</v>
      </c>
      <c r="DB154" s="28" t="s">
        <v>107</v>
      </c>
      <c r="DC154" s="28" t="s">
        <v>107</v>
      </c>
      <c r="DD154" s="332">
        <v>5382777</v>
      </c>
      <c r="DE154" s="43">
        <v>0</v>
      </c>
      <c r="DF154" s="390">
        <v>0</v>
      </c>
      <c r="DG154" s="310">
        <v>45698</v>
      </c>
      <c r="DH154" s="203" t="s">
        <v>2495</v>
      </c>
      <c r="DI154" s="279" t="str" cm="1">
        <f t="array" ref="DI154">+IF(AND(C154&lt;&gt;"Vehículos Eléctricos",C154&lt;&gt;"Vehículos Híbridos",AD154="PERCENTIL 50"),
     IF(VLOOKUP(_xlfn.TEXTJOIN("_",FALSE,C154:E154),BD_Perc!$A:$P,_xlfn.IFS(BD!AE154="Intervalo de precio 1",12,BD!AE154="Intervalo de precio 2",13),FALSE)&lt;=1,
     VLOOKUP(_xlfn.TEXTJOIN("_",FALSE,C154:E154),BD_Perc!$A:$P,16,FALSE),"Ok P50"),
     "Ok P30/70 ó Híbrido/Eléctrico")</f>
        <v>Ok P30/70 ó Híbrido/Eléctrico</v>
      </c>
      <c r="DJ154" s="279" t="str">
        <f t="shared" si="13"/>
        <v>Vehículos Convencionales_Camperos/Camionetas_4x2</v>
      </c>
      <c r="DK154" s="331">
        <f t="shared" si="17"/>
        <v>90016000</v>
      </c>
      <c r="DL154" s="326"/>
    </row>
    <row r="155" spans="1:116" ht="25.5">
      <c r="A155" s="28">
        <v>150</v>
      </c>
      <c r="B155" s="29" t="s">
        <v>149</v>
      </c>
      <c r="C155" s="29" t="s">
        <v>0</v>
      </c>
      <c r="D155" s="29" t="s">
        <v>337</v>
      </c>
      <c r="E155" s="42" t="s">
        <v>338</v>
      </c>
      <c r="F155" s="42" t="s">
        <v>107</v>
      </c>
      <c r="G155" s="30" t="s">
        <v>414</v>
      </c>
      <c r="H155" s="42" t="s">
        <v>151</v>
      </c>
      <c r="I155" s="28">
        <v>6406131</v>
      </c>
      <c r="J155" s="28" t="s">
        <v>415</v>
      </c>
      <c r="K155" s="31" t="s">
        <v>366</v>
      </c>
      <c r="L155" s="54">
        <v>118</v>
      </c>
      <c r="M155" s="33">
        <v>5</v>
      </c>
      <c r="N155" s="34">
        <v>98000000</v>
      </c>
      <c r="O155" s="34">
        <f>+IFERROR(VLOOKUP(I155,Precio_Fasecolda!A:C,3,FALSE),IFERROR(VLOOKUP(I155,Precio_Fasecolda!B:C,2,FALSE),N155))</f>
        <v>98000000</v>
      </c>
      <c r="P155" s="34">
        <f t="shared" si="14"/>
        <v>0</v>
      </c>
      <c r="Q155" s="28" t="s">
        <v>338</v>
      </c>
      <c r="R155" s="28" t="s">
        <v>2415</v>
      </c>
      <c r="S155" s="28" t="s">
        <v>112</v>
      </c>
      <c r="T155" s="28" t="s">
        <v>107</v>
      </c>
      <c r="U155" s="28" t="s">
        <v>107</v>
      </c>
      <c r="V155" s="42" t="s">
        <v>107</v>
      </c>
      <c r="W155" s="28" t="s">
        <v>107</v>
      </c>
      <c r="X155" s="28" t="s">
        <v>107</v>
      </c>
      <c r="Y155" s="28" t="str">
        <f t="shared" si="15"/>
        <v>N.A.</v>
      </c>
      <c r="Z155" s="292">
        <f t="shared" si="12"/>
        <v>92120000</v>
      </c>
      <c r="AA155" s="28" cm="1">
        <f t="array" aca="1" ref="AA155" ca="1">_xlfn.IFS(DK155&lt;$DK$4,1,AND(DK155&gt;=$DK$4,DK155&lt;=$AA$4),2,DK155&gt;$AA$4,3)</f>
        <v>2</v>
      </c>
      <c r="AB155" s="28">
        <v>0</v>
      </c>
      <c r="AC155" s="28" cm="1">
        <f t="array" aca="1" ref="AC155" ca="1">IF(AB155="PERCENTIL 30","",_xlfn.IFS(DK155&lt;$AC$4,1,DK155&gt;$AC$4,2))</f>
        <v>1</v>
      </c>
      <c r="AD155" s="28" t="str">
        <f>+IFERROR(VLOOKUP(_xlfn.TEXTJOIN("_", FALSE, C155:E155), BD_Perc!$A:$O, 15, FALSE),"Segmentación no encontrada o vehículo inactivo")</f>
        <v>PERCENTIL 30-70</v>
      </c>
      <c r="AE155" s="28" t="str" cm="1">
        <f t="array" ref="AE155">_xlfn.IFS(
    AD155 = "PERCENTIL 50",
    _xlfn.IFS(
        BD!DK155 &lt; VLOOKUP(_xlfn.TEXTJOIN("_", FALSE, C155:E155), BD_Perc!$A:$O, 11, FALSE), "Intervalo de precio 1",
        BD!DK155 &gt;= VLOOKUP(_xlfn.TEXTJOIN("_", FALSE, C155:E155), BD_Perc!$A:$O, 11, FALSE), "Intervalo de precio 2"
    ),
    AD155 = "PERCENTIL 30-70",
    _xlfn.IFS(
        BD!DK155 &lt; VLOOKUP(_xlfn.TEXTJOIN("_", FALSE, C155:E155), BD_Perc!$A:$O, 6, FALSE), "Intervalo de precio 1",
        BD!DK155 &lt; VLOOKUP(_xlfn.TEXTJOIN("_", FALSE, C155:E155), BD_Perc!$A:$O, 7, FALSE), "Intervalo de precio 2",
        BD!DK155 &gt;= VLOOKUP(_xlfn.TEXTJOIN("_", FALSE, C155:E155), BD_Perc!$A:$O, 7, FALSE), "Intervalo de precio 3"
    ),
    AD155="Segmentación no encontrada o vehículo inactivo","Segmentación no encontrada o vehículo inactivo"
)</f>
        <v>Intervalo de precio 1</v>
      </c>
      <c r="AF155" s="35" t="s">
        <v>2412</v>
      </c>
      <c r="AG155" s="35" t="b">
        <f t="shared" si="16"/>
        <v>1</v>
      </c>
      <c r="AH155" s="320">
        <v>0.06</v>
      </c>
      <c r="AI155" s="206">
        <v>7.0000000000000007E-2</v>
      </c>
      <c r="AJ155" s="206">
        <v>0.08</v>
      </c>
      <c r="AK155" s="206">
        <v>0.08</v>
      </c>
      <c r="AL155" s="206">
        <v>0.09</v>
      </c>
      <c r="AM155" s="206">
        <v>0.09</v>
      </c>
      <c r="AN155" s="28" t="s">
        <v>113</v>
      </c>
      <c r="AO155" s="28" t="s">
        <v>113</v>
      </c>
      <c r="AP155" s="28" t="s">
        <v>113</v>
      </c>
      <c r="AQ155" s="37">
        <v>1</v>
      </c>
      <c r="AR155" s="38">
        <v>8689479</v>
      </c>
      <c r="AS155" s="38">
        <v>709385</v>
      </c>
      <c r="AT155" s="38">
        <v>709041</v>
      </c>
      <c r="AU155" s="38">
        <v>0</v>
      </c>
      <c r="AV155" s="38">
        <v>0</v>
      </c>
      <c r="AW155" s="38">
        <v>7360484</v>
      </c>
      <c r="AX155" s="38">
        <v>0</v>
      </c>
      <c r="AY155" s="38">
        <v>1247819</v>
      </c>
      <c r="AZ155" s="38">
        <v>901159</v>
      </c>
      <c r="BA155" s="38">
        <v>545921</v>
      </c>
      <c r="BB155" s="38">
        <v>0</v>
      </c>
      <c r="BC155" s="38">
        <v>0</v>
      </c>
      <c r="BD155" s="38">
        <v>0</v>
      </c>
      <c r="BE155" s="38">
        <v>0</v>
      </c>
      <c r="BF155" s="38">
        <v>0</v>
      </c>
      <c r="BG155" s="38">
        <v>3039785</v>
      </c>
      <c r="BH155" s="38" t="s">
        <v>107</v>
      </c>
      <c r="BI155" s="38">
        <v>1929440</v>
      </c>
      <c r="BJ155" s="38">
        <v>1972991</v>
      </c>
      <c r="BK155" s="38">
        <v>0</v>
      </c>
      <c r="BL155" s="38">
        <v>0</v>
      </c>
      <c r="BM155" s="38">
        <v>171576</v>
      </c>
      <c r="BN155" s="38" t="s">
        <v>107</v>
      </c>
      <c r="BO155" s="38" t="s">
        <v>107</v>
      </c>
      <c r="BP155" s="38">
        <v>3732537</v>
      </c>
      <c r="BQ155" s="38">
        <v>74089</v>
      </c>
      <c r="BR155" s="38">
        <v>1668957</v>
      </c>
      <c r="BS155" s="38" t="s">
        <v>107</v>
      </c>
      <c r="BT155" s="38">
        <v>0</v>
      </c>
      <c r="BU155" s="38">
        <v>0</v>
      </c>
      <c r="BV155" s="38" t="s">
        <v>107</v>
      </c>
      <c r="BW155" s="38">
        <v>7018979</v>
      </c>
      <c r="BX155" s="38">
        <v>117607</v>
      </c>
      <c r="BY155" s="38" t="s">
        <v>107</v>
      </c>
      <c r="BZ155" s="38" t="s">
        <v>107</v>
      </c>
      <c r="CA155" s="38">
        <v>0</v>
      </c>
      <c r="CB155" s="38">
        <v>701898</v>
      </c>
      <c r="CC155" s="330">
        <v>0</v>
      </c>
      <c r="CD155" s="38">
        <v>0</v>
      </c>
      <c r="CE155" s="38" t="s">
        <v>107</v>
      </c>
      <c r="CF155" s="38" t="s">
        <v>107</v>
      </c>
      <c r="CG155" s="38" t="s">
        <v>107</v>
      </c>
      <c r="CH155" s="41" t="s">
        <v>114</v>
      </c>
      <c r="CI155" s="41" t="s">
        <v>114</v>
      </c>
      <c r="CJ155" s="41" t="s">
        <v>113</v>
      </c>
      <c r="CK155" s="41" t="s">
        <v>173</v>
      </c>
      <c r="CL155" s="41" t="s">
        <v>113</v>
      </c>
      <c r="CM155" s="41" t="s">
        <v>114</v>
      </c>
      <c r="CN155" s="41" t="s">
        <v>114</v>
      </c>
      <c r="CO155" s="42" t="s">
        <v>107</v>
      </c>
      <c r="CP155" s="28" t="s">
        <v>107</v>
      </c>
      <c r="CQ155" s="28" t="s">
        <v>107</v>
      </c>
      <c r="CR155" s="28" t="s">
        <v>107</v>
      </c>
      <c r="CS155" s="28" t="s">
        <v>107</v>
      </c>
      <c r="CT155" s="28" t="s">
        <v>107</v>
      </c>
      <c r="CU155" s="28" t="s">
        <v>107</v>
      </c>
      <c r="CV155" s="28" t="s">
        <v>107</v>
      </c>
      <c r="CW155" s="28" t="s">
        <v>107</v>
      </c>
      <c r="CX155" s="28" t="s">
        <v>107</v>
      </c>
      <c r="CY155" s="28" t="s">
        <v>107</v>
      </c>
      <c r="CZ155" s="28" t="s">
        <v>107</v>
      </c>
      <c r="DA155" s="28" t="s">
        <v>107</v>
      </c>
      <c r="DB155" s="28" t="s">
        <v>107</v>
      </c>
      <c r="DC155" s="28" t="s">
        <v>107</v>
      </c>
      <c r="DD155" s="332">
        <v>5382777</v>
      </c>
      <c r="DE155" s="43">
        <v>0</v>
      </c>
      <c r="DF155" s="390">
        <v>0</v>
      </c>
      <c r="DG155" s="310">
        <v>45698</v>
      </c>
      <c r="DH155" s="203" t="s">
        <v>2495</v>
      </c>
      <c r="DI155" s="279" t="str" cm="1">
        <f t="array" ref="DI155">+IF(AND(C155&lt;&gt;"Vehículos Eléctricos",C155&lt;&gt;"Vehículos Híbridos",AD155="PERCENTIL 50"),
     IF(VLOOKUP(_xlfn.TEXTJOIN("_",FALSE,C155:E155),BD_Perc!$A:$P,_xlfn.IFS(BD!AE155="Intervalo de precio 1",12,BD!AE155="Intervalo de precio 2",13),FALSE)&lt;=1,
     VLOOKUP(_xlfn.TEXTJOIN("_",FALSE,C155:E155),BD_Perc!$A:$P,16,FALSE),"Ok P50"),
     "Ok P30/70 ó Híbrido/Eléctrico")</f>
        <v>Ok P30/70 ó Híbrido/Eléctrico</v>
      </c>
      <c r="DJ155" s="279" t="str">
        <f t="shared" si="13"/>
        <v>Vehículos Convencionales_Camperos/Camionetas_4x2</v>
      </c>
      <c r="DK155" s="331">
        <f t="shared" si="17"/>
        <v>92120000</v>
      </c>
      <c r="DL155" s="326"/>
    </row>
    <row r="156" spans="1:116" ht="25.5">
      <c r="A156" s="28">
        <v>151</v>
      </c>
      <c r="B156" s="29" t="s">
        <v>149</v>
      </c>
      <c r="C156" s="29" t="s">
        <v>0</v>
      </c>
      <c r="D156" s="29" t="s">
        <v>337</v>
      </c>
      <c r="E156" s="42" t="s">
        <v>338</v>
      </c>
      <c r="F156" s="42" t="s">
        <v>107</v>
      </c>
      <c r="G156" s="30" t="s">
        <v>416</v>
      </c>
      <c r="H156" s="42" t="s">
        <v>151</v>
      </c>
      <c r="I156" s="28">
        <v>6406132</v>
      </c>
      <c r="J156" s="28" t="s">
        <v>417</v>
      </c>
      <c r="K156" s="31" t="s">
        <v>366</v>
      </c>
      <c r="L156" s="54">
        <v>118</v>
      </c>
      <c r="M156" s="33">
        <v>5</v>
      </c>
      <c r="N156" s="34">
        <v>104400000</v>
      </c>
      <c r="O156" s="34">
        <f>+IFERROR(VLOOKUP(I156,Precio_Fasecolda!A:C,3,FALSE),IFERROR(VLOOKUP(I156,Precio_Fasecolda!B:C,2,FALSE),N156))</f>
        <v>104400000</v>
      </c>
      <c r="P156" s="34">
        <f t="shared" si="14"/>
        <v>0</v>
      </c>
      <c r="Q156" s="28" t="s">
        <v>338</v>
      </c>
      <c r="R156" s="28" t="s">
        <v>130</v>
      </c>
      <c r="S156" s="28" t="s">
        <v>112</v>
      </c>
      <c r="T156" s="28" t="s">
        <v>107</v>
      </c>
      <c r="U156" s="28" t="s">
        <v>107</v>
      </c>
      <c r="V156" s="42" t="s">
        <v>107</v>
      </c>
      <c r="W156" s="28" t="s">
        <v>107</v>
      </c>
      <c r="X156" s="28" t="s">
        <v>107</v>
      </c>
      <c r="Y156" s="28" t="str">
        <f t="shared" si="15"/>
        <v>N.A.</v>
      </c>
      <c r="Z156" s="292">
        <f t="shared" si="12"/>
        <v>99180000</v>
      </c>
      <c r="AA156" s="28" cm="1">
        <f t="array" aca="1" ref="AA156" ca="1">_xlfn.IFS(DK156&lt;$DK$4,1,AND(DK156&gt;=$DK$4,DK156&lt;=$AA$4),2,DK156&gt;$AA$4,3)</f>
        <v>2</v>
      </c>
      <c r="AB156" s="28">
        <v>0</v>
      </c>
      <c r="AC156" s="28" cm="1">
        <f t="array" aca="1" ref="AC156" ca="1">IF(AB156="PERCENTIL 30","",_xlfn.IFS(DK156&lt;$AC$4,1,DK156&gt;$AC$4,2))</f>
        <v>1</v>
      </c>
      <c r="AD156" s="28" t="str">
        <f>+IFERROR(VLOOKUP(_xlfn.TEXTJOIN("_", FALSE, C156:E156), BD_Perc!$A:$O, 15, FALSE),"Segmentación no encontrada o vehículo inactivo")</f>
        <v>PERCENTIL 30-70</v>
      </c>
      <c r="AE156" s="28" t="str" cm="1">
        <f t="array" ref="AE156">_xlfn.IFS(
    AD156 = "PERCENTIL 50",
    _xlfn.IFS(
        BD!DK156 &lt; VLOOKUP(_xlfn.TEXTJOIN("_", FALSE, C156:E156), BD_Perc!$A:$O, 11, FALSE), "Intervalo de precio 1",
        BD!DK156 &gt;= VLOOKUP(_xlfn.TEXTJOIN("_", FALSE, C156:E156), BD_Perc!$A:$O, 11, FALSE), "Intervalo de precio 2"
    ),
    AD156 = "PERCENTIL 30-70",
    _xlfn.IFS(
        BD!DK156 &lt; VLOOKUP(_xlfn.TEXTJOIN("_", FALSE, C156:E156), BD_Perc!$A:$O, 6, FALSE), "Intervalo de precio 1",
        BD!DK156 &lt; VLOOKUP(_xlfn.TEXTJOIN("_", FALSE, C156:E156), BD_Perc!$A:$O, 7, FALSE), "Intervalo de precio 2",
        BD!DK156 &gt;= VLOOKUP(_xlfn.TEXTJOIN("_", FALSE, C156:E156), BD_Perc!$A:$O, 7, FALSE), "Intervalo de precio 3"
    ),
    AD156="Segmentación no encontrada o vehículo inactivo","Segmentación no encontrada o vehículo inactivo"
)</f>
        <v>Intervalo de precio 1</v>
      </c>
      <c r="AF156" s="35" t="s">
        <v>2412</v>
      </c>
      <c r="AG156" s="35" t="b">
        <f t="shared" si="16"/>
        <v>1</v>
      </c>
      <c r="AH156" s="320">
        <v>0.05</v>
      </c>
      <c r="AI156" s="206">
        <v>0.05</v>
      </c>
      <c r="AJ156" s="206">
        <v>0.06</v>
      </c>
      <c r="AK156" s="206">
        <v>0.06</v>
      </c>
      <c r="AL156" s="206">
        <v>7.0000000000000007E-2</v>
      </c>
      <c r="AM156" s="206">
        <v>7.0000000000000007E-2</v>
      </c>
      <c r="AN156" s="28" t="s">
        <v>113</v>
      </c>
      <c r="AO156" s="28" t="s">
        <v>113</v>
      </c>
      <c r="AP156" s="28" t="s">
        <v>113</v>
      </c>
      <c r="AQ156" s="37">
        <v>1</v>
      </c>
      <c r="AR156" s="38">
        <v>8689479</v>
      </c>
      <c r="AS156" s="38">
        <v>709385</v>
      </c>
      <c r="AT156" s="38">
        <v>709041</v>
      </c>
      <c r="AU156" s="38">
        <v>0</v>
      </c>
      <c r="AV156" s="38">
        <v>0</v>
      </c>
      <c r="AW156" s="38">
        <v>7360484</v>
      </c>
      <c r="AX156" s="38">
        <v>0</v>
      </c>
      <c r="AY156" s="38">
        <v>1247819</v>
      </c>
      <c r="AZ156" s="38">
        <v>901159</v>
      </c>
      <c r="BA156" s="38">
        <v>545921</v>
      </c>
      <c r="BB156" s="38">
        <v>0</v>
      </c>
      <c r="BC156" s="38">
        <v>0</v>
      </c>
      <c r="BD156" s="38">
        <v>0</v>
      </c>
      <c r="BE156" s="38">
        <v>0</v>
      </c>
      <c r="BF156" s="38">
        <v>0</v>
      </c>
      <c r="BG156" s="38">
        <v>3039785</v>
      </c>
      <c r="BH156" s="38" t="s">
        <v>107</v>
      </c>
      <c r="BI156" s="38">
        <v>1929440</v>
      </c>
      <c r="BJ156" s="38">
        <v>1972991</v>
      </c>
      <c r="BK156" s="38">
        <v>0</v>
      </c>
      <c r="BL156" s="38">
        <v>0</v>
      </c>
      <c r="BM156" s="38">
        <v>171576</v>
      </c>
      <c r="BN156" s="38" t="s">
        <v>107</v>
      </c>
      <c r="BO156" s="38" t="s">
        <v>107</v>
      </c>
      <c r="BP156" s="38">
        <v>3732537</v>
      </c>
      <c r="BQ156" s="38">
        <v>74089</v>
      </c>
      <c r="BR156" s="38">
        <v>1668957</v>
      </c>
      <c r="BS156" s="38" t="s">
        <v>107</v>
      </c>
      <c r="BT156" s="38">
        <v>0</v>
      </c>
      <c r="BU156" s="38">
        <v>0</v>
      </c>
      <c r="BV156" s="38" t="s">
        <v>107</v>
      </c>
      <c r="BW156" s="38">
        <v>7018979</v>
      </c>
      <c r="BX156" s="38">
        <v>117607</v>
      </c>
      <c r="BY156" s="38" t="s">
        <v>107</v>
      </c>
      <c r="BZ156" s="38" t="s">
        <v>107</v>
      </c>
      <c r="CA156" s="38">
        <v>0</v>
      </c>
      <c r="CB156" s="38">
        <v>701898</v>
      </c>
      <c r="CC156" s="330">
        <v>0</v>
      </c>
      <c r="CD156" s="38">
        <v>0</v>
      </c>
      <c r="CE156" s="38" t="s">
        <v>107</v>
      </c>
      <c r="CF156" s="38" t="s">
        <v>107</v>
      </c>
      <c r="CG156" s="38" t="s">
        <v>107</v>
      </c>
      <c r="CH156" s="41" t="s">
        <v>114</v>
      </c>
      <c r="CI156" s="41" t="s">
        <v>114</v>
      </c>
      <c r="CJ156" s="41" t="s">
        <v>176</v>
      </c>
      <c r="CK156" s="41" t="s">
        <v>173</v>
      </c>
      <c r="CL156" s="41" t="s">
        <v>113</v>
      </c>
      <c r="CM156" s="41" t="s">
        <v>114</v>
      </c>
      <c r="CN156" s="41" t="s">
        <v>114</v>
      </c>
      <c r="CO156" s="42" t="s">
        <v>107</v>
      </c>
      <c r="CP156" s="28" t="s">
        <v>107</v>
      </c>
      <c r="CQ156" s="28" t="s">
        <v>107</v>
      </c>
      <c r="CR156" s="28" t="s">
        <v>107</v>
      </c>
      <c r="CS156" s="28" t="s">
        <v>107</v>
      </c>
      <c r="CT156" s="28" t="s">
        <v>107</v>
      </c>
      <c r="CU156" s="28" t="s">
        <v>107</v>
      </c>
      <c r="CV156" s="28" t="s">
        <v>107</v>
      </c>
      <c r="CW156" s="28" t="s">
        <v>107</v>
      </c>
      <c r="CX156" s="28" t="s">
        <v>107</v>
      </c>
      <c r="CY156" s="28" t="s">
        <v>107</v>
      </c>
      <c r="CZ156" s="28" t="s">
        <v>107</v>
      </c>
      <c r="DA156" s="28" t="s">
        <v>107</v>
      </c>
      <c r="DB156" s="28" t="s">
        <v>107</v>
      </c>
      <c r="DC156" s="28" t="s">
        <v>107</v>
      </c>
      <c r="DD156" s="332">
        <v>5382777</v>
      </c>
      <c r="DE156" s="43">
        <v>0</v>
      </c>
      <c r="DF156" s="390">
        <v>0</v>
      </c>
      <c r="DG156" s="310">
        <v>45698</v>
      </c>
      <c r="DH156" s="203" t="s">
        <v>2495</v>
      </c>
      <c r="DI156" s="279" t="str" cm="1">
        <f t="array" ref="DI156">+IF(AND(C156&lt;&gt;"Vehículos Eléctricos",C156&lt;&gt;"Vehículos Híbridos",AD156="PERCENTIL 50"),
     IF(VLOOKUP(_xlfn.TEXTJOIN("_",FALSE,C156:E156),BD_Perc!$A:$P,_xlfn.IFS(BD!AE156="Intervalo de precio 1",12,BD!AE156="Intervalo de precio 2",13),FALSE)&lt;=1,
     VLOOKUP(_xlfn.TEXTJOIN("_",FALSE,C156:E156),BD_Perc!$A:$P,16,FALSE),"Ok P50"),
     "Ok P30/70 ó Híbrido/Eléctrico")</f>
        <v>Ok P30/70 ó Híbrido/Eléctrico</v>
      </c>
      <c r="DJ156" s="279" t="str">
        <f t="shared" si="13"/>
        <v>Vehículos Convencionales_Camperos/Camionetas_4x2</v>
      </c>
      <c r="DK156" s="331">
        <f t="shared" si="17"/>
        <v>99180000</v>
      </c>
      <c r="DL156" s="326"/>
    </row>
    <row r="157" spans="1:116" ht="25.5">
      <c r="A157" s="28">
        <v>152</v>
      </c>
      <c r="B157" s="29" t="s">
        <v>149</v>
      </c>
      <c r="C157" s="29" t="s">
        <v>0</v>
      </c>
      <c r="D157" s="29" t="s">
        <v>337</v>
      </c>
      <c r="E157" s="42" t="s">
        <v>338</v>
      </c>
      <c r="F157" s="42" t="s">
        <v>107</v>
      </c>
      <c r="G157" s="30" t="s">
        <v>418</v>
      </c>
      <c r="H157" s="42" t="s">
        <v>151</v>
      </c>
      <c r="I157" s="28">
        <v>6406133</v>
      </c>
      <c r="J157" s="28" t="s">
        <v>419</v>
      </c>
      <c r="K157" s="31" t="s">
        <v>366</v>
      </c>
      <c r="L157" s="54">
        <v>118</v>
      </c>
      <c r="M157" s="33">
        <v>5</v>
      </c>
      <c r="N157" s="34">
        <v>107500000</v>
      </c>
      <c r="O157" s="34">
        <f>+IFERROR(VLOOKUP(I157,Precio_Fasecolda!A:C,3,FALSE),IFERROR(VLOOKUP(I157,Precio_Fasecolda!B:C,2,FALSE),N157))</f>
        <v>107500000</v>
      </c>
      <c r="P157" s="34">
        <f t="shared" si="14"/>
        <v>0</v>
      </c>
      <c r="Q157" s="28" t="s">
        <v>338</v>
      </c>
      <c r="R157" s="28" t="s">
        <v>130</v>
      </c>
      <c r="S157" s="28" t="s">
        <v>112</v>
      </c>
      <c r="T157" s="28" t="s">
        <v>107</v>
      </c>
      <c r="U157" s="28" t="s">
        <v>107</v>
      </c>
      <c r="V157" s="42" t="s">
        <v>107</v>
      </c>
      <c r="W157" s="28" t="s">
        <v>107</v>
      </c>
      <c r="X157" s="28" t="s">
        <v>107</v>
      </c>
      <c r="Y157" s="28" t="str">
        <f t="shared" si="15"/>
        <v>N.A.</v>
      </c>
      <c r="Z157" s="292">
        <f t="shared" si="12"/>
        <v>104275000</v>
      </c>
      <c r="AA157" s="28" cm="1">
        <f t="array" aca="1" ref="AA157" ca="1">_xlfn.IFS(DK157&lt;$DK$4,1,AND(DK157&gt;=$DK$4,DK157&lt;=$AA$4),2,DK157&gt;$AA$4,3)</f>
        <v>2</v>
      </c>
      <c r="AB157" s="28">
        <v>0</v>
      </c>
      <c r="AC157" s="28" cm="1">
        <f t="array" aca="1" ref="AC157" ca="1">IF(AB157="PERCENTIL 30","",_xlfn.IFS(DK157&lt;$AC$4,1,DK157&gt;$AC$4,2))</f>
        <v>1</v>
      </c>
      <c r="AD157" s="28" t="str">
        <f>+IFERROR(VLOOKUP(_xlfn.TEXTJOIN("_", FALSE, C157:E157), BD_Perc!$A:$O, 15, FALSE),"Segmentación no encontrada o vehículo inactivo")</f>
        <v>PERCENTIL 30-70</v>
      </c>
      <c r="AE157" s="28" t="str" cm="1">
        <f t="array" ref="AE157">_xlfn.IFS(
    AD157 = "PERCENTIL 50",
    _xlfn.IFS(
        BD!DK157 &lt; VLOOKUP(_xlfn.TEXTJOIN("_", FALSE, C157:E157), BD_Perc!$A:$O, 11, FALSE), "Intervalo de precio 1",
        BD!DK157 &gt;= VLOOKUP(_xlfn.TEXTJOIN("_", FALSE, C157:E157), BD_Perc!$A:$O, 11, FALSE), "Intervalo de precio 2"
    ),
    AD157 = "PERCENTIL 30-70",
    _xlfn.IFS(
        BD!DK157 &lt; VLOOKUP(_xlfn.TEXTJOIN("_", FALSE, C157:E157), BD_Perc!$A:$O, 6, FALSE), "Intervalo de precio 1",
        BD!DK157 &lt; VLOOKUP(_xlfn.TEXTJOIN("_", FALSE, C157:E157), BD_Perc!$A:$O, 7, FALSE), "Intervalo de precio 2",
        BD!DK157 &gt;= VLOOKUP(_xlfn.TEXTJOIN("_", FALSE, C157:E157), BD_Perc!$A:$O, 7, FALSE), "Intervalo de precio 3"
    ),
    AD157="Segmentación no encontrada o vehículo inactivo","Segmentación no encontrada o vehículo inactivo"
)</f>
        <v>Intervalo de precio 2</v>
      </c>
      <c r="AF157" s="35" t="s">
        <v>2413</v>
      </c>
      <c r="AG157" s="35" t="b">
        <f t="shared" si="16"/>
        <v>1</v>
      </c>
      <c r="AH157" s="320">
        <v>0.03</v>
      </c>
      <c r="AI157" s="206">
        <v>0.03</v>
      </c>
      <c r="AJ157" s="206">
        <v>0.04</v>
      </c>
      <c r="AK157" s="206">
        <v>0.04</v>
      </c>
      <c r="AL157" s="206">
        <v>0.04</v>
      </c>
      <c r="AM157" s="206">
        <v>0.04</v>
      </c>
      <c r="AN157" s="28" t="s">
        <v>113</v>
      </c>
      <c r="AO157" s="28" t="s">
        <v>113</v>
      </c>
      <c r="AP157" s="28" t="s">
        <v>113</v>
      </c>
      <c r="AQ157" s="37">
        <v>1</v>
      </c>
      <c r="AR157" s="38">
        <v>8689479</v>
      </c>
      <c r="AS157" s="38">
        <v>709385</v>
      </c>
      <c r="AT157" s="38">
        <v>709041</v>
      </c>
      <c r="AU157" s="38">
        <v>0</v>
      </c>
      <c r="AV157" s="38">
        <v>0</v>
      </c>
      <c r="AW157" s="38">
        <v>7360484</v>
      </c>
      <c r="AX157" s="38">
        <v>0</v>
      </c>
      <c r="AY157" s="38">
        <v>0</v>
      </c>
      <c r="AZ157" s="38">
        <v>901159</v>
      </c>
      <c r="BA157" s="38">
        <v>545921</v>
      </c>
      <c r="BB157" s="38">
        <v>0</v>
      </c>
      <c r="BC157" s="38">
        <v>0</v>
      </c>
      <c r="BD157" s="38">
        <v>0</v>
      </c>
      <c r="BE157" s="38">
        <v>0</v>
      </c>
      <c r="BF157" s="38">
        <v>0</v>
      </c>
      <c r="BG157" s="38">
        <v>3039785</v>
      </c>
      <c r="BH157" s="38" t="s">
        <v>107</v>
      </c>
      <c r="BI157" s="38">
        <v>1929440</v>
      </c>
      <c r="BJ157" s="38">
        <v>1972991</v>
      </c>
      <c r="BK157" s="38">
        <v>0</v>
      </c>
      <c r="BL157" s="38">
        <v>0</v>
      </c>
      <c r="BM157" s="38">
        <v>171576</v>
      </c>
      <c r="BN157" s="38" t="s">
        <v>107</v>
      </c>
      <c r="BO157" s="38" t="s">
        <v>107</v>
      </c>
      <c r="BP157" s="38">
        <v>3732537</v>
      </c>
      <c r="BQ157" s="38">
        <v>74089</v>
      </c>
      <c r="BR157" s="38">
        <v>1668957</v>
      </c>
      <c r="BS157" s="38" t="s">
        <v>107</v>
      </c>
      <c r="BT157" s="38">
        <v>0</v>
      </c>
      <c r="BU157" s="38">
        <v>0</v>
      </c>
      <c r="BV157" s="38" t="s">
        <v>107</v>
      </c>
      <c r="BW157" s="38">
        <v>7018979</v>
      </c>
      <c r="BX157" s="38">
        <v>117607</v>
      </c>
      <c r="BY157" s="38" t="s">
        <v>107</v>
      </c>
      <c r="BZ157" s="38" t="s">
        <v>107</v>
      </c>
      <c r="CA157" s="38">
        <v>0</v>
      </c>
      <c r="CB157" s="38">
        <v>701898</v>
      </c>
      <c r="CC157" s="330">
        <v>0</v>
      </c>
      <c r="CD157" s="38">
        <v>0</v>
      </c>
      <c r="CE157" s="38" t="s">
        <v>107</v>
      </c>
      <c r="CF157" s="38" t="s">
        <v>107</v>
      </c>
      <c r="CG157" s="38" t="s">
        <v>107</v>
      </c>
      <c r="CH157" s="41" t="s">
        <v>176</v>
      </c>
      <c r="CI157" s="41" t="s">
        <v>176</v>
      </c>
      <c r="CJ157" s="41" t="s">
        <v>113</v>
      </c>
      <c r="CK157" s="41" t="s">
        <v>176</v>
      </c>
      <c r="CL157" s="41" t="s">
        <v>113</v>
      </c>
      <c r="CM157" s="41" t="s">
        <v>114</v>
      </c>
      <c r="CN157" s="41" t="s">
        <v>114</v>
      </c>
      <c r="CO157" s="42" t="s">
        <v>107</v>
      </c>
      <c r="CP157" s="28" t="s">
        <v>107</v>
      </c>
      <c r="CQ157" s="28" t="s">
        <v>107</v>
      </c>
      <c r="CR157" s="28" t="s">
        <v>107</v>
      </c>
      <c r="CS157" s="28" t="s">
        <v>107</v>
      </c>
      <c r="CT157" s="28" t="s">
        <v>107</v>
      </c>
      <c r="CU157" s="28" t="s">
        <v>107</v>
      </c>
      <c r="CV157" s="28" t="s">
        <v>107</v>
      </c>
      <c r="CW157" s="28" t="s">
        <v>107</v>
      </c>
      <c r="CX157" s="28" t="s">
        <v>107</v>
      </c>
      <c r="CY157" s="28" t="s">
        <v>107</v>
      </c>
      <c r="CZ157" s="28" t="s">
        <v>107</v>
      </c>
      <c r="DA157" s="28" t="s">
        <v>107</v>
      </c>
      <c r="DB157" s="28" t="s">
        <v>107</v>
      </c>
      <c r="DC157" s="28" t="s">
        <v>107</v>
      </c>
      <c r="DD157" s="332">
        <v>5382777</v>
      </c>
      <c r="DE157" s="43">
        <v>0</v>
      </c>
      <c r="DF157" s="390">
        <v>0</v>
      </c>
      <c r="DG157" s="310">
        <v>45698</v>
      </c>
      <c r="DH157" s="203" t="s">
        <v>2495</v>
      </c>
      <c r="DI157" s="279" t="str" cm="1">
        <f t="array" ref="DI157">+IF(AND(C157&lt;&gt;"Vehículos Eléctricos",C157&lt;&gt;"Vehículos Híbridos",AD157="PERCENTIL 50"),
     IF(VLOOKUP(_xlfn.TEXTJOIN("_",FALSE,C157:E157),BD_Perc!$A:$P,_xlfn.IFS(BD!AE157="Intervalo de precio 1",12,BD!AE157="Intervalo de precio 2",13),FALSE)&lt;=1,
     VLOOKUP(_xlfn.TEXTJOIN("_",FALSE,C157:E157),BD_Perc!$A:$P,16,FALSE),"Ok P50"),
     "Ok P30/70 ó Híbrido/Eléctrico")</f>
        <v>Ok P30/70 ó Híbrido/Eléctrico</v>
      </c>
      <c r="DJ157" s="279" t="str">
        <f t="shared" si="13"/>
        <v>Vehículos Convencionales_Camperos/Camionetas_4x2</v>
      </c>
      <c r="DK157" s="331">
        <f t="shared" si="17"/>
        <v>104275000</v>
      </c>
      <c r="DL157" s="326"/>
    </row>
    <row r="158" spans="1:116" ht="25.5">
      <c r="A158" s="28">
        <v>153</v>
      </c>
      <c r="B158" s="29" t="s">
        <v>149</v>
      </c>
      <c r="C158" s="29" t="s">
        <v>0</v>
      </c>
      <c r="D158" s="29" t="s">
        <v>337</v>
      </c>
      <c r="E158" s="42" t="s">
        <v>338</v>
      </c>
      <c r="F158" s="42" t="s">
        <v>107</v>
      </c>
      <c r="G158" s="30" t="s">
        <v>420</v>
      </c>
      <c r="H158" s="42" t="s">
        <v>151</v>
      </c>
      <c r="I158" s="28">
        <v>6406138</v>
      </c>
      <c r="J158" s="28" t="s">
        <v>421</v>
      </c>
      <c r="K158" s="31" t="s">
        <v>341</v>
      </c>
      <c r="L158" s="54">
        <v>142</v>
      </c>
      <c r="M158" s="33">
        <v>5</v>
      </c>
      <c r="N158" s="34">
        <v>118000000</v>
      </c>
      <c r="O158" s="34">
        <f>+IFERROR(VLOOKUP(I158,Precio_Fasecolda!A:C,3,FALSE),IFERROR(VLOOKUP(I158,Precio_Fasecolda!B:C,2,FALSE),N158))</f>
        <v>118000000</v>
      </c>
      <c r="P158" s="34">
        <f t="shared" si="14"/>
        <v>0</v>
      </c>
      <c r="Q158" s="28" t="s">
        <v>338</v>
      </c>
      <c r="R158" s="28" t="s">
        <v>2415</v>
      </c>
      <c r="S158" s="28" t="s">
        <v>112</v>
      </c>
      <c r="T158" s="28" t="s">
        <v>107</v>
      </c>
      <c r="U158" s="28" t="s">
        <v>107</v>
      </c>
      <c r="V158" s="42" t="s">
        <v>107</v>
      </c>
      <c r="W158" s="28" t="s">
        <v>107</v>
      </c>
      <c r="X158" s="28" t="s">
        <v>107</v>
      </c>
      <c r="Y158" s="28" t="str">
        <f t="shared" si="15"/>
        <v>N.A.</v>
      </c>
      <c r="Z158" s="292">
        <f t="shared" si="12"/>
        <v>112100000</v>
      </c>
      <c r="AA158" s="28" cm="1">
        <f t="array" aca="1" ref="AA158" ca="1">_xlfn.IFS(DK158&lt;$DK$4,1,AND(DK158&gt;=$DK$4,DK158&lt;=$AA$4),2,DK158&gt;$AA$4,3)</f>
        <v>2</v>
      </c>
      <c r="AB158" s="28">
        <v>0</v>
      </c>
      <c r="AC158" s="28" cm="1">
        <f t="array" aca="1" ref="AC158" ca="1">IF(AB158="PERCENTIL 30","",_xlfn.IFS(DK158&lt;$AC$4,1,DK158&gt;$AC$4,2))</f>
        <v>1</v>
      </c>
      <c r="AD158" s="28" t="str">
        <f>+IFERROR(VLOOKUP(_xlfn.TEXTJOIN("_", FALSE, C158:E158), BD_Perc!$A:$O, 15, FALSE),"Segmentación no encontrada o vehículo inactivo")</f>
        <v>PERCENTIL 30-70</v>
      </c>
      <c r="AE158" s="28" t="str" cm="1">
        <f t="array" ref="AE158">_xlfn.IFS(
    AD158 = "PERCENTIL 50",
    _xlfn.IFS(
        BD!DK158 &lt; VLOOKUP(_xlfn.TEXTJOIN("_", FALSE, C158:E158), BD_Perc!$A:$O, 11, FALSE), "Intervalo de precio 1",
        BD!DK158 &gt;= VLOOKUP(_xlfn.TEXTJOIN("_", FALSE, C158:E158), BD_Perc!$A:$O, 11, FALSE), "Intervalo de precio 2"
    ),
    AD158 = "PERCENTIL 30-70",
    _xlfn.IFS(
        BD!DK158 &lt; VLOOKUP(_xlfn.TEXTJOIN("_", FALSE, C158:E158), BD_Perc!$A:$O, 6, FALSE), "Intervalo de precio 1",
        BD!DK158 &lt; VLOOKUP(_xlfn.TEXTJOIN("_", FALSE, C158:E158), BD_Perc!$A:$O, 7, FALSE), "Intervalo de precio 2",
        BD!DK158 &gt;= VLOOKUP(_xlfn.TEXTJOIN("_", FALSE, C158:E158), BD_Perc!$A:$O, 7, FALSE), "Intervalo de precio 3"
    ),
    AD158="Segmentación no encontrada o vehículo inactivo","Segmentación no encontrada o vehículo inactivo"
)</f>
        <v>Intervalo de precio 2</v>
      </c>
      <c r="AF158" s="35" t="s">
        <v>2413</v>
      </c>
      <c r="AG158" s="35" t="b">
        <f t="shared" si="16"/>
        <v>1</v>
      </c>
      <c r="AH158" s="320">
        <v>0.05</v>
      </c>
      <c r="AI158" s="206">
        <v>0.06</v>
      </c>
      <c r="AJ158" s="206">
        <v>7.0000000000000007E-2</v>
      </c>
      <c r="AK158" s="206">
        <v>7.0000000000000007E-2</v>
      </c>
      <c r="AL158" s="206">
        <v>0.08</v>
      </c>
      <c r="AM158" s="206">
        <v>0.08</v>
      </c>
      <c r="AN158" s="28" t="s">
        <v>113</v>
      </c>
      <c r="AO158" s="28" t="s">
        <v>113</v>
      </c>
      <c r="AP158" s="28" t="s">
        <v>113</v>
      </c>
      <c r="AQ158" s="37">
        <v>1</v>
      </c>
      <c r="AR158" s="38">
        <v>8689479</v>
      </c>
      <c r="AS158" s="38">
        <v>709385</v>
      </c>
      <c r="AT158" s="38" t="s">
        <v>107</v>
      </c>
      <c r="AU158" s="38">
        <v>0</v>
      </c>
      <c r="AV158" s="38">
        <v>0</v>
      </c>
      <c r="AW158" s="38">
        <v>7360484</v>
      </c>
      <c r="AX158" s="38">
        <v>0</v>
      </c>
      <c r="AY158" s="38">
        <v>1247819</v>
      </c>
      <c r="AZ158" s="38">
        <v>901159</v>
      </c>
      <c r="BA158" s="38">
        <v>545921</v>
      </c>
      <c r="BB158" s="38">
        <v>0</v>
      </c>
      <c r="BC158" s="38">
        <v>0</v>
      </c>
      <c r="BD158" s="38">
        <v>0</v>
      </c>
      <c r="BE158" s="38">
        <v>0</v>
      </c>
      <c r="BF158" s="38">
        <v>0</v>
      </c>
      <c r="BG158" s="38">
        <v>3039785</v>
      </c>
      <c r="BH158" s="38" t="s">
        <v>107</v>
      </c>
      <c r="BI158" s="38">
        <v>1929440</v>
      </c>
      <c r="BJ158" s="38">
        <v>1972991</v>
      </c>
      <c r="BK158" s="38">
        <v>0</v>
      </c>
      <c r="BL158" s="38">
        <v>0</v>
      </c>
      <c r="BM158" s="38">
        <v>171576</v>
      </c>
      <c r="BN158" s="38" t="s">
        <v>107</v>
      </c>
      <c r="BO158" s="38" t="s">
        <v>107</v>
      </c>
      <c r="BP158" s="38">
        <v>3732537</v>
      </c>
      <c r="BQ158" s="38">
        <v>74089</v>
      </c>
      <c r="BR158" s="38">
        <v>1668957</v>
      </c>
      <c r="BS158" s="38" t="s">
        <v>107</v>
      </c>
      <c r="BT158" s="38">
        <v>0</v>
      </c>
      <c r="BU158" s="38">
        <v>0</v>
      </c>
      <c r="BV158" s="38" t="s">
        <v>107</v>
      </c>
      <c r="BW158" s="38">
        <v>7018979</v>
      </c>
      <c r="BX158" s="38">
        <v>117607</v>
      </c>
      <c r="BY158" s="38" t="s">
        <v>107</v>
      </c>
      <c r="BZ158" s="38" t="s">
        <v>107</v>
      </c>
      <c r="CA158" s="38">
        <v>0</v>
      </c>
      <c r="CB158" s="38">
        <v>701898</v>
      </c>
      <c r="CC158" s="330">
        <v>0</v>
      </c>
      <c r="CD158" s="38">
        <v>0</v>
      </c>
      <c r="CE158" s="38" t="s">
        <v>107</v>
      </c>
      <c r="CF158" s="38" t="s">
        <v>107</v>
      </c>
      <c r="CG158" s="38" t="s">
        <v>107</v>
      </c>
      <c r="CH158" s="41" t="s">
        <v>114</v>
      </c>
      <c r="CI158" s="41" t="s">
        <v>114</v>
      </c>
      <c r="CJ158" s="41" t="s">
        <v>113</v>
      </c>
      <c r="CK158" s="41" t="s">
        <v>114</v>
      </c>
      <c r="CL158" s="41" t="s">
        <v>113</v>
      </c>
      <c r="CM158" s="41" t="s">
        <v>114</v>
      </c>
      <c r="CN158" s="41" t="s">
        <v>114</v>
      </c>
      <c r="CO158" s="42" t="s">
        <v>107</v>
      </c>
      <c r="CP158" s="28" t="s">
        <v>107</v>
      </c>
      <c r="CQ158" s="28" t="s">
        <v>107</v>
      </c>
      <c r="CR158" s="28" t="s">
        <v>107</v>
      </c>
      <c r="CS158" s="28" t="s">
        <v>107</v>
      </c>
      <c r="CT158" s="28" t="s">
        <v>107</v>
      </c>
      <c r="CU158" s="28" t="s">
        <v>107</v>
      </c>
      <c r="CV158" s="28" t="s">
        <v>107</v>
      </c>
      <c r="CW158" s="28" t="s">
        <v>107</v>
      </c>
      <c r="CX158" s="28" t="s">
        <v>107</v>
      </c>
      <c r="CY158" s="28" t="s">
        <v>107</v>
      </c>
      <c r="CZ158" s="28" t="s">
        <v>107</v>
      </c>
      <c r="DA158" s="28" t="s">
        <v>107</v>
      </c>
      <c r="DB158" s="28" t="s">
        <v>107</v>
      </c>
      <c r="DC158" s="28" t="s">
        <v>107</v>
      </c>
      <c r="DD158" s="332">
        <v>7053295</v>
      </c>
      <c r="DE158" s="43">
        <v>0</v>
      </c>
      <c r="DF158" s="390">
        <v>0</v>
      </c>
      <c r="DG158" s="310">
        <v>45698</v>
      </c>
      <c r="DH158" s="203" t="s">
        <v>2495</v>
      </c>
      <c r="DI158" s="279" t="str" cm="1">
        <f t="array" ref="DI158">+IF(AND(C158&lt;&gt;"Vehículos Eléctricos",C158&lt;&gt;"Vehículos Híbridos",AD158="PERCENTIL 50"),
     IF(VLOOKUP(_xlfn.TEXTJOIN("_",FALSE,C158:E158),BD_Perc!$A:$P,_xlfn.IFS(BD!AE158="Intervalo de precio 1",12,BD!AE158="Intervalo de precio 2",13),FALSE)&lt;=1,
     VLOOKUP(_xlfn.TEXTJOIN("_",FALSE,C158:E158),BD_Perc!$A:$P,16,FALSE),"Ok P50"),
     "Ok P30/70 ó Híbrido/Eléctrico")</f>
        <v>Ok P30/70 ó Híbrido/Eléctrico</v>
      </c>
      <c r="DJ158" s="279" t="str">
        <f t="shared" si="13"/>
        <v>Vehículos Convencionales_Camperos/Camionetas_4x2</v>
      </c>
      <c r="DK158" s="331">
        <f t="shared" si="17"/>
        <v>112100000</v>
      </c>
      <c r="DL158" s="326"/>
    </row>
    <row r="159" spans="1:116" ht="25.5">
      <c r="A159" s="28">
        <v>154</v>
      </c>
      <c r="B159" s="29" t="s">
        <v>149</v>
      </c>
      <c r="C159" s="29" t="s">
        <v>0</v>
      </c>
      <c r="D159" s="29" t="s">
        <v>337</v>
      </c>
      <c r="E159" s="42" t="s">
        <v>338</v>
      </c>
      <c r="F159" s="42" t="s">
        <v>107</v>
      </c>
      <c r="G159" s="30" t="s">
        <v>422</v>
      </c>
      <c r="H159" s="42" t="s">
        <v>151</v>
      </c>
      <c r="I159" s="28">
        <v>6406139</v>
      </c>
      <c r="J159" s="28" t="s">
        <v>423</v>
      </c>
      <c r="K159" s="31" t="s">
        <v>341</v>
      </c>
      <c r="L159" s="54">
        <v>142</v>
      </c>
      <c r="M159" s="33">
        <v>5</v>
      </c>
      <c r="N159" s="34">
        <v>123700000</v>
      </c>
      <c r="O159" s="34">
        <f>+IFERROR(VLOOKUP(I159,Precio_Fasecolda!A:C,3,FALSE),IFERROR(VLOOKUP(I159,Precio_Fasecolda!B:C,2,FALSE),N159))</f>
        <v>123700000</v>
      </c>
      <c r="P159" s="34">
        <f t="shared" si="14"/>
        <v>0</v>
      </c>
      <c r="Q159" s="28" t="s">
        <v>338</v>
      </c>
      <c r="R159" s="28" t="s">
        <v>130</v>
      </c>
      <c r="S159" s="28" t="s">
        <v>112</v>
      </c>
      <c r="T159" s="28" t="s">
        <v>107</v>
      </c>
      <c r="U159" s="28" t="s">
        <v>107</v>
      </c>
      <c r="V159" s="42" t="s">
        <v>107</v>
      </c>
      <c r="W159" s="28" t="s">
        <v>107</v>
      </c>
      <c r="X159" s="28" t="s">
        <v>107</v>
      </c>
      <c r="Y159" s="28" t="str">
        <f t="shared" si="15"/>
        <v>N.A.</v>
      </c>
      <c r="Z159" s="292">
        <f t="shared" si="12"/>
        <v>118752000</v>
      </c>
      <c r="AA159" s="28" cm="1">
        <f t="array" aca="1" ref="AA159" ca="1">_xlfn.IFS(DK159&lt;$DK$4,1,AND(DK159&gt;=$DK$4,DK159&lt;=$AA$4),2,DK159&gt;$AA$4,3)</f>
        <v>2</v>
      </c>
      <c r="AB159" s="28">
        <v>0</v>
      </c>
      <c r="AC159" s="28" cm="1">
        <f t="array" aca="1" ref="AC159" ca="1">IF(AB159="PERCENTIL 30","",_xlfn.IFS(DK159&lt;$AC$4,1,DK159&gt;$AC$4,2))</f>
        <v>1</v>
      </c>
      <c r="AD159" s="28" t="str">
        <f>+IFERROR(VLOOKUP(_xlfn.TEXTJOIN("_", FALSE, C159:E159), BD_Perc!$A:$O, 15, FALSE),"Segmentación no encontrada o vehículo inactivo")</f>
        <v>PERCENTIL 30-70</v>
      </c>
      <c r="AE159" s="28" t="str" cm="1">
        <f t="array" ref="AE159">_xlfn.IFS(
    AD159 = "PERCENTIL 50",
    _xlfn.IFS(
        BD!DK159 &lt; VLOOKUP(_xlfn.TEXTJOIN("_", FALSE, C159:E159), BD_Perc!$A:$O, 11, FALSE), "Intervalo de precio 1",
        BD!DK159 &gt;= VLOOKUP(_xlfn.TEXTJOIN("_", FALSE, C159:E159), BD_Perc!$A:$O, 11, FALSE), "Intervalo de precio 2"
    ),
    AD159 = "PERCENTIL 30-70",
    _xlfn.IFS(
        BD!DK159 &lt; VLOOKUP(_xlfn.TEXTJOIN("_", FALSE, C159:E159), BD_Perc!$A:$O, 6, FALSE), "Intervalo de precio 1",
        BD!DK159 &lt; VLOOKUP(_xlfn.TEXTJOIN("_", FALSE, C159:E159), BD_Perc!$A:$O, 7, FALSE), "Intervalo de precio 2",
        BD!DK159 &gt;= VLOOKUP(_xlfn.TEXTJOIN("_", FALSE, C159:E159), BD_Perc!$A:$O, 7, FALSE), "Intervalo de precio 3"
    ),
    AD159="Segmentación no encontrada o vehículo inactivo","Segmentación no encontrada o vehículo inactivo"
)</f>
        <v>Intervalo de precio 2</v>
      </c>
      <c r="AF159" s="35" t="s">
        <v>2413</v>
      </c>
      <c r="AG159" s="35" t="b">
        <f t="shared" si="16"/>
        <v>1</v>
      </c>
      <c r="AH159" s="320">
        <v>0.04</v>
      </c>
      <c r="AI159" s="206">
        <v>0.05</v>
      </c>
      <c r="AJ159" s="206">
        <v>0.06</v>
      </c>
      <c r="AK159" s="206">
        <v>0.06</v>
      </c>
      <c r="AL159" s="206">
        <v>7.0000000000000007E-2</v>
      </c>
      <c r="AM159" s="206">
        <v>7.0000000000000007E-2</v>
      </c>
      <c r="AN159" s="28" t="s">
        <v>113</v>
      </c>
      <c r="AO159" s="28" t="s">
        <v>113</v>
      </c>
      <c r="AP159" s="28" t="s">
        <v>113</v>
      </c>
      <c r="AQ159" s="37">
        <v>1</v>
      </c>
      <c r="AR159" s="38">
        <v>8689479</v>
      </c>
      <c r="AS159" s="38">
        <v>709385</v>
      </c>
      <c r="AT159" s="38" t="s">
        <v>107</v>
      </c>
      <c r="AU159" s="38">
        <v>0</v>
      </c>
      <c r="AV159" s="38">
        <v>0</v>
      </c>
      <c r="AW159" s="38">
        <v>7360484</v>
      </c>
      <c r="AX159" s="38">
        <v>0</v>
      </c>
      <c r="AY159" s="38">
        <v>1247819</v>
      </c>
      <c r="AZ159" s="38">
        <v>901159</v>
      </c>
      <c r="BA159" s="38">
        <v>545921</v>
      </c>
      <c r="BB159" s="38">
        <v>0</v>
      </c>
      <c r="BC159" s="38">
        <v>0</v>
      </c>
      <c r="BD159" s="38">
        <v>0</v>
      </c>
      <c r="BE159" s="38">
        <v>0</v>
      </c>
      <c r="BF159" s="38">
        <v>0</v>
      </c>
      <c r="BG159" s="38">
        <v>3039785</v>
      </c>
      <c r="BH159" s="38" t="s">
        <v>107</v>
      </c>
      <c r="BI159" s="38">
        <v>1929440</v>
      </c>
      <c r="BJ159" s="38">
        <v>1972991</v>
      </c>
      <c r="BK159" s="38">
        <v>0</v>
      </c>
      <c r="BL159" s="38">
        <v>0</v>
      </c>
      <c r="BM159" s="38">
        <v>171576</v>
      </c>
      <c r="BN159" s="38" t="s">
        <v>107</v>
      </c>
      <c r="BO159" s="38" t="s">
        <v>107</v>
      </c>
      <c r="BP159" s="38">
        <v>3732537</v>
      </c>
      <c r="BQ159" s="38">
        <v>74089</v>
      </c>
      <c r="BR159" s="38">
        <v>1668957</v>
      </c>
      <c r="BS159" s="38" t="s">
        <v>107</v>
      </c>
      <c r="BT159" s="38">
        <v>0</v>
      </c>
      <c r="BU159" s="38">
        <v>0</v>
      </c>
      <c r="BV159" s="38" t="s">
        <v>107</v>
      </c>
      <c r="BW159" s="38">
        <v>7018979</v>
      </c>
      <c r="BX159" s="38">
        <v>117607</v>
      </c>
      <c r="BY159" s="38" t="s">
        <v>107</v>
      </c>
      <c r="BZ159" s="38" t="s">
        <v>107</v>
      </c>
      <c r="CA159" s="38">
        <v>0</v>
      </c>
      <c r="CB159" s="38">
        <v>701898</v>
      </c>
      <c r="CC159" s="330">
        <v>0</v>
      </c>
      <c r="CD159" s="38">
        <v>0</v>
      </c>
      <c r="CE159" s="38" t="s">
        <v>107</v>
      </c>
      <c r="CF159" s="38" t="s">
        <v>107</v>
      </c>
      <c r="CG159" s="38" t="s">
        <v>107</v>
      </c>
      <c r="CH159" s="41" t="s">
        <v>114</v>
      </c>
      <c r="CI159" s="41" t="s">
        <v>114</v>
      </c>
      <c r="CJ159" s="41" t="s">
        <v>113</v>
      </c>
      <c r="CK159" s="41" t="s">
        <v>114</v>
      </c>
      <c r="CL159" s="41" t="s">
        <v>113</v>
      </c>
      <c r="CM159" s="41" t="s">
        <v>114</v>
      </c>
      <c r="CN159" s="41" t="s">
        <v>114</v>
      </c>
      <c r="CO159" s="42" t="s">
        <v>107</v>
      </c>
      <c r="CP159" s="28" t="s">
        <v>107</v>
      </c>
      <c r="CQ159" s="28" t="s">
        <v>107</v>
      </c>
      <c r="CR159" s="28" t="s">
        <v>107</v>
      </c>
      <c r="CS159" s="28" t="s">
        <v>107</v>
      </c>
      <c r="CT159" s="28" t="s">
        <v>107</v>
      </c>
      <c r="CU159" s="28" t="s">
        <v>107</v>
      </c>
      <c r="CV159" s="28" t="s">
        <v>107</v>
      </c>
      <c r="CW159" s="28" t="s">
        <v>107</v>
      </c>
      <c r="CX159" s="28" t="s">
        <v>107</v>
      </c>
      <c r="CY159" s="28" t="s">
        <v>107</v>
      </c>
      <c r="CZ159" s="28" t="s">
        <v>107</v>
      </c>
      <c r="DA159" s="28" t="s">
        <v>107</v>
      </c>
      <c r="DB159" s="28" t="s">
        <v>107</v>
      </c>
      <c r="DC159" s="28" t="s">
        <v>107</v>
      </c>
      <c r="DD159" s="332">
        <v>7053295</v>
      </c>
      <c r="DE159" s="43">
        <v>0</v>
      </c>
      <c r="DF159" s="390">
        <v>0</v>
      </c>
      <c r="DG159" s="310">
        <v>45698</v>
      </c>
      <c r="DH159" s="203" t="s">
        <v>2495</v>
      </c>
      <c r="DI159" s="279" t="str" cm="1">
        <f t="array" ref="DI159">+IF(AND(C159&lt;&gt;"Vehículos Eléctricos",C159&lt;&gt;"Vehículos Híbridos",AD159="PERCENTIL 50"),
     IF(VLOOKUP(_xlfn.TEXTJOIN("_",FALSE,C159:E159),BD_Perc!$A:$P,_xlfn.IFS(BD!AE159="Intervalo de precio 1",12,BD!AE159="Intervalo de precio 2",13),FALSE)&lt;=1,
     VLOOKUP(_xlfn.TEXTJOIN("_",FALSE,C159:E159),BD_Perc!$A:$P,16,FALSE),"Ok P50"),
     "Ok P30/70 ó Híbrido/Eléctrico")</f>
        <v>Ok P30/70 ó Híbrido/Eléctrico</v>
      </c>
      <c r="DJ159" s="279" t="str">
        <f t="shared" si="13"/>
        <v>Vehículos Convencionales_Camperos/Camionetas_4x2</v>
      </c>
      <c r="DK159" s="331">
        <f t="shared" si="17"/>
        <v>118752000</v>
      </c>
      <c r="DL159" s="326"/>
    </row>
    <row r="160" spans="1:116" ht="25.5">
      <c r="A160" s="28">
        <v>155</v>
      </c>
      <c r="B160" s="29" t="s">
        <v>149</v>
      </c>
      <c r="C160" s="29" t="s">
        <v>0</v>
      </c>
      <c r="D160" s="29" t="s">
        <v>337</v>
      </c>
      <c r="E160" s="42" t="s">
        <v>338</v>
      </c>
      <c r="F160" s="42" t="s">
        <v>107</v>
      </c>
      <c r="G160" s="30" t="s">
        <v>424</v>
      </c>
      <c r="H160" s="42" t="s">
        <v>151</v>
      </c>
      <c r="I160" s="28">
        <v>6406136</v>
      </c>
      <c r="J160" s="28" t="s">
        <v>425</v>
      </c>
      <c r="K160" s="31" t="s">
        <v>341</v>
      </c>
      <c r="L160" s="54">
        <v>142</v>
      </c>
      <c r="M160" s="33">
        <v>5</v>
      </c>
      <c r="N160" s="34">
        <v>106400000</v>
      </c>
      <c r="O160" s="34">
        <f>+IFERROR(VLOOKUP(I160,Precio_Fasecolda!A:C,3,FALSE),IFERROR(VLOOKUP(I160,Precio_Fasecolda!B:C,2,FALSE),N160))</f>
        <v>106400000</v>
      </c>
      <c r="P160" s="34">
        <f t="shared" si="14"/>
        <v>0</v>
      </c>
      <c r="Q160" s="28" t="s">
        <v>338</v>
      </c>
      <c r="R160" s="28" t="s">
        <v>130</v>
      </c>
      <c r="S160" s="28" t="s">
        <v>112</v>
      </c>
      <c r="T160" s="28" t="s">
        <v>107</v>
      </c>
      <c r="U160" s="28" t="s">
        <v>107</v>
      </c>
      <c r="V160" s="42" t="s">
        <v>107</v>
      </c>
      <c r="W160" s="28" t="s">
        <v>107</v>
      </c>
      <c r="X160" s="28" t="s">
        <v>107</v>
      </c>
      <c r="Y160" s="28" t="str">
        <f t="shared" si="15"/>
        <v>N.A.</v>
      </c>
      <c r="Z160" s="292">
        <f t="shared" si="12"/>
        <v>102144000</v>
      </c>
      <c r="AA160" s="28" cm="1">
        <f t="array" aca="1" ref="AA160" ca="1">_xlfn.IFS(DK160&lt;$DK$4,1,AND(DK160&gt;=$DK$4,DK160&lt;=$AA$4),2,DK160&gt;$AA$4,3)</f>
        <v>2</v>
      </c>
      <c r="AB160" s="28">
        <v>0</v>
      </c>
      <c r="AC160" s="28" cm="1">
        <f t="array" aca="1" ref="AC160" ca="1">IF(AB160="PERCENTIL 30","",_xlfn.IFS(DK160&lt;$AC$4,1,DK160&gt;$AC$4,2))</f>
        <v>1</v>
      </c>
      <c r="AD160" s="28" t="str">
        <f>+IFERROR(VLOOKUP(_xlfn.TEXTJOIN("_", FALSE, C160:E160), BD_Perc!$A:$O, 15, FALSE),"Segmentación no encontrada o vehículo inactivo")</f>
        <v>PERCENTIL 30-70</v>
      </c>
      <c r="AE160" s="28" t="str" cm="1">
        <f t="array" ref="AE160">_xlfn.IFS(
    AD160 = "PERCENTIL 50",
    _xlfn.IFS(
        BD!DK160 &lt; VLOOKUP(_xlfn.TEXTJOIN("_", FALSE, C160:E160), BD_Perc!$A:$O, 11, FALSE), "Intervalo de precio 1",
        BD!DK160 &gt;= VLOOKUP(_xlfn.TEXTJOIN("_", FALSE, C160:E160), BD_Perc!$A:$O, 11, FALSE), "Intervalo de precio 2"
    ),
    AD160 = "PERCENTIL 30-70",
    _xlfn.IFS(
        BD!DK160 &lt; VLOOKUP(_xlfn.TEXTJOIN("_", FALSE, C160:E160), BD_Perc!$A:$O, 6, FALSE), "Intervalo de precio 1",
        BD!DK160 &lt; VLOOKUP(_xlfn.TEXTJOIN("_", FALSE, C160:E160), BD_Perc!$A:$O, 7, FALSE), "Intervalo de precio 2",
        BD!DK160 &gt;= VLOOKUP(_xlfn.TEXTJOIN("_", FALSE, C160:E160), BD_Perc!$A:$O, 7, FALSE), "Intervalo de precio 3"
    ),
    AD160="Segmentación no encontrada o vehículo inactivo","Segmentación no encontrada o vehículo inactivo"
)</f>
        <v>Intervalo de precio 2</v>
      </c>
      <c r="AF160" s="35" t="s">
        <v>2413</v>
      </c>
      <c r="AG160" s="35" t="b">
        <f t="shared" si="16"/>
        <v>1</v>
      </c>
      <c r="AH160" s="320">
        <v>0.04</v>
      </c>
      <c r="AI160" s="206">
        <v>0.06</v>
      </c>
      <c r="AJ160" s="206">
        <v>0.06</v>
      </c>
      <c r="AK160" s="206">
        <v>0.06</v>
      </c>
      <c r="AL160" s="206">
        <v>7.0000000000000007E-2</v>
      </c>
      <c r="AM160" s="206">
        <v>7.0000000000000007E-2</v>
      </c>
      <c r="AN160" s="28" t="s">
        <v>113</v>
      </c>
      <c r="AO160" s="28" t="s">
        <v>113</v>
      </c>
      <c r="AP160" s="28" t="s">
        <v>113</v>
      </c>
      <c r="AQ160" s="37">
        <v>1</v>
      </c>
      <c r="AR160" s="38">
        <v>8689479</v>
      </c>
      <c r="AS160" s="38">
        <v>709385</v>
      </c>
      <c r="AT160" s="38" t="s">
        <v>107</v>
      </c>
      <c r="AU160" s="38">
        <v>0</v>
      </c>
      <c r="AV160" s="38">
        <v>0</v>
      </c>
      <c r="AW160" s="38">
        <v>7360484</v>
      </c>
      <c r="AX160" s="38">
        <v>0</v>
      </c>
      <c r="AY160" s="38">
        <v>0</v>
      </c>
      <c r="AZ160" s="38">
        <v>901159</v>
      </c>
      <c r="BA160" s="38">
        <v>545921</v>
      </c>
      <c r="BB160" s="38">
        <v>0</v>
      </c>
      <c r="BC160" s="38">
        <v>0</v>
      </c>
      <c r="BD160" s="38">
        <v>0</v>
      </c>
      <c r="BE160" s="38">
        <v>0</v>
      </c>
      <c r="BF160" s="38">
        <v>0</v>
      </c>
      <c r="BG160" s="38">
        <v>3039785</v>
      </c>
      <c r="BH160" s="38" t="s">
        <v>107</v>
      </c>
      <c r="BI160" s="38">
        <v>1929440</v>
      </c>
      <c r="BJ160" s="38">
        <v>1972991</v>
      </c>
      <c r="BK160" s="38">
        <v>0</v>
      </c>
      <c r="BL160" s="38">
        <v>0</v>
      </c>
      <c r="BM160" s="38">
        <v>171576</v>
      </c>
      <c r="BN160" s="38" t="s">
        <v>107</v>
      </c>
      <c r="BO160" s="38" t="s">
        <v>107</v>
      </c>
      <c r="BP160" s="38">
        <v>3732537</v>
      </c>
      <c r="BQ160" s="38">
        <v>74089</v>
      </c>
      <c r="BR160" s="38">
        <v>1668957</v>
      </c>
      <c r="BS160" s="38" t="s">
        <v>107</v>
      </c>
      <c r="BT160" s="38">
        <v>0</v>
      </c>
      <c r="BU160" s="38">
        <v>0</v>
      </c>
      <c r="BV160" s="38" t="s">
        <v>107</v>
      </c>
      <c r="BW160" s="38">
        <v>7018979</v>
      </c>
      <c r="BX160" s="38">
        <v>117607</v>
      </c>
      <c r="BY160" s="38" t="s">
        <v>107</v>
      </c>
      <c r="BZ160" s="38" t="s">
        <v>107</v>
      </c>
      <c r="CA160" s="38">
        <v>0</v>
      </c>
      <c r="CB160" s="38">
        <v>701898</v>
      </c>
      <c r="CC160" s="330">
        <v>0</v>
      </c>
      <c r="CD160" s="38">
        <v>0</v>
      </c>
      <c r="CE160" s="38" t="s">
        <v>107</v>
      </c>
      <c r="CF160" s="38" t="s">
        <v>107</v>
      </c>
      <c r="CG160" s="38" t="s">
        <v>107</v>
      </c>
      <c r="CH160" s="41" t="s">
        <v>114</v>
      </c>
      <c r="CI160" s="41" t="s">
        <v>114</v>
      </c>
      <c r="CJ160" s="41" t="s">
        <v>113</v>
      </c>
      <c r="CK160" s="41" t="s">
        <v>114</v>
      </c>
      <c r="CL160" s="41" t="s">
        <v>113</v>
      </c>
      <c r="CM160" s="41" t="s">
        <v>114</v>
      </c>
      <c r="CN160" s="41" t="s">
        <v>114</v>
      </c>
      <c r="CO160" s="42" t="s">
        <v>107</v>
      </c>
      <c r="CP160" s="28" t="s">
        <v>107</v>
      </c>
      <c r="CQ160" s="28" t="s">
        <v>107</v>
      </c>
      <c r="CR160" s="28" t="s">
        <v>107</v>
      </c>
      <c r="CS160" s="28" t="s">
        <v>107</v>
      </c>
      <c r="CT160" s="28" t="s">
        <v>107</v>
      </c>
      <c r="CU160" s="28" t="s">
        <v>107</v>
      </c>
      <c r="CV160" s="28" t="s">
        <v>107</v>
      </c>
      <c r="CW160" s="28" t="s">
        <v>107</v>
      </c>
      <c r="CX160" s="28" t="s">
        <v>107</v>
      </c>
      <c r="CY160" s="28" t="s">
        <v>107</v>
      </c>
      <c r="CZ160" s="28" t="s">
        <v>107</v>
      </c>
      <c r="DA160" s="28" t="s">
        <v>107</v>
      </c>
      <c r="DB160" s="28" t="s">
        <v>107</v>
      </c>
      <c r="DC160" s="28" t="s">
        <v>107</v>
      </c>
      <c r="DD160" s="332">
        <v>7053295</v>
      </c>
      <c r="DE160" s="43">
        <v>0</v>
      </c>
      <c r="DF160" s="390">
        <v>0</v>
      </c>
      <c r="DG160" s="310">
        <v>45698</v>
      </c>
      <c r="DH160" s="203" t="s">
        <v>2495</v>
      </c>
      <c r="DI160" s="279" t="str" cm="1">
        <f t="array" ref="DI160">+IF(AND(C160&lt;&gt;"Vehículos Eléctricos",C160&lt;&gt;"Vehículos Híbridos",AD160="PERCENTIL 50"),
     IF(VLOOKUP(_xlfn.TEXTJOIN("_",FALSE,C160:E160),BD_Perc!$A:$P,_xlfn.IFS(BD!AE160="Intervalo de precio 1",12,BD!AE160="Intervalo de precio 2",13),FALSE)&lt;=1,
     VLOOKUP(_xlfn.TEXTJOIN("_",FALSE,C160:E160),BD_Perc!$A:$P,16,FALSE),"Ok P50"),
     "Ok P30/70 ó Híbrido/Eléctrico")</f>
        <v>Ok P30/70 ó Híbrido/Eléctrico</v>
      </c>
      <c r="DJ160" s="279" t="str">
        <f t="shared" si="13"/>
        <v>Vehículos Convencionales_Camperos/Camionetas_4x2</v>
      </c>
      <c r="DK160" s="331">
        <f t="shared" si="17"/>
        <v>102144000</v>
      </c>
      <c r="DL160" s="326"/>
    </row>
    <row r="161" spans="1:116" ht="25.5">
      <c r="A161" s="28">
        <v>156</v>
      </c>
      <c r="B161" s="29" t="s">
        <v>149</v>
      </c>
      <c r="C161" s="29" t="s">
        <v>0</v>
      </c>
      <c r="D161" s="29" t="s">
        <v>337</v>
      </c>
      <c r="E161" s="42" t="s">
        <v>346</v>
      </c>
      <c r="F161" s="42" t="s">
        <v>107</v>
      </c>
      <c r="G161" s="30" t="s">
        <v>426</v>
      </c>
      <c r="H161" s="42" t="s">
        <v>151</v>
      </c>
      <c r="I161" s="28">
        <v>6408119</v>
      </c>
      <c r="J161" s="28" t="s">
        <v>427</v>
      </c>
      <c r="K161" s="31" t="s">
        <v>428</v>
      </c>
      <c r="L161" s="54">
        <v>142</v>
      </c>
      <c r="M161" s="33">
        <v>5</v>
      </c>
      <c r="N161" s="34">
        <v>139700000</v>
      </c>
      <c r="O161" s="34">
        <f>+IFERROR(VLOOKUP(I161,Precio_Fasecolda!A:C,3,FALSE),IFERROR(VLOOKUP(I161,Precio_Fasecolda!B:C,2,FALSE),N161))</f>
        <v>139700000</v>
      </c>
      <c r="P161" s="34">
        <f t="shared" si="14"/>
        <v>0</v>
      </c>
      <c r="Q161" s="28" t="s">
        <v>346</v>
      </c>
      <c r="R161" s="28" t="s">
        <v>130</v>
      </c>
      <c r="S161" s="28" t="s">
        <v>112</v>
      </c>
      <c r="T161" s="28" t="s">
        <v>107</v>
      </c>
      <c r="U161" s="28" t="s">
        <v>107</v>
      </c>
      <c r="V161" s="42" t="s">
        <v>107</v>
      </c>
      <c r="W161" s="28" t="s">
        <v>107</v>
      </c>
      <c r="X161" s="28" t="s">
        <v>107</v>
      </c>
      <c r="Y161" s="28" t="str">
        <f t="shared" si="15"/>
        <v>N.A.</v>
      </c>
      <c r="Z161" s="292">
        <f t="shared" si="12"/>
        <v>134112000</v>
      </c>
      <c r="AA161" s="28" cm="1">
        <f t="array" aca="1" ref="AA161" ca="1">_xlfn.IFS(DK161&lt;$DK$4,1,AND(DK161&gt;=$DK$4,DK161&lt;=$AA$4),2,DK161&gt;$AA$4,3)</f>
        <v>2</v>
      </c>
      <c r="AB161" s="28">
        <v>0</v>
      </c>
      <c r="AC161" s="28" cm="1">
        <f t="array" aca="1" ref="AC161" ca="1">IF(AB161="PERCENTIL 30","",_xlfn.IFS(DK161&lt;$AC$4,1,DK161&gt;$AC$4,2))</f>
        <v>1</v>
      </c>
      <c r="AD161" s="28" t="str">
        <f>+IFERROR(VLOOKUP(_xlfn.TEXTJOIN("_", FALSE, C161:E161), BD_Perc!$A:$O, 15, FALSE),"Segmentación no encontrada o vehículo inactivo")</f>
        <v>PERCENTIL 30-70</v>
      </c>
      <c r="AE161" s="28" t="str" cm="1">
        <f t="array" ref="AE161">_xlfn.IFS(
    AD161 = "PERCENTIL 50",
    _xlfn.IFS(
        BD!DK161 &lt; VLOOKUP(_xlfn.TEXTJOIN("_", FALSE, C161:E161), BD_Perc!$A:$O, 11, FALSE), "Intervalo de precio 1",
        BD!DK161 &gt;= VLOOKUP(_xlfn.TEXTJOIN("_", FALSE, C161:E161), BD_Perc!$A:$O, 11, FALSE), "Intervalo de precio 2"
    ),
    AD161 = "PERCENTIL 30-70",
    _xlfn.IFS(
        BD!DK161 &lt; VLOOKUP(_xlfn.TEXTJOIN("_", FALSE, C161:E161), BD_Perc!$A:$O, 6, FALSE), "Intervalo de precio 1",
        BD!DK161 &lt; VLOOKUP(_xlfn.TEXTJOIN("_", FALSE, C161:E161), BD_Perc!$A:$O, 7, FALSE), "Intervalo de precio 2",
        BD!DK161 &gt;= VLOOKUP(_xlfn.TEXTJOIN("_", FALSE, C161:E161), BD_Perc!$A:$O, 7, FALSE), "Intervalo de precio 3"
    ),
    AD161="Segmentación no encontrada o vehículo inactivo","Segmentación no encontrada o vehículo inactivo"
)</f>
        <v>Intervalo de precio 1</v>
      </c>
      <c r="AF161" s="35" t="s">
        <v>2412</v>
      </c>
      <c r="AG161" s="35" t="b">
        <f t="shared" si="16"/>
        <v>1</v>
      </c>
      <c r="AH161" s="320">
        <v>0.04</v>
      </c>
      <c r="AI161" s="206">
        <v>0.05</v>
      </c>
      <c r="AJ161" s="206">
        <v>0.06</v>
      </c>
      <c r="AK161" s="206">
        <v>0.06</v>
      </c>
      <c r="AL161" s="206">
        <v>7.0000000000000007E-2</v>
      </c>
      <c r="AM161" s="206">
        <v>7.0000000000000007E-2</v>
      </c>
      <c r="AN161" s="28" t="s">
        <v>113</v>
      </c>
      <c r="AO161" s="28" t="s">
        <v>113</v>
      </c>
      <c r="AP161" s="28" t="s">
        <v>113</v>
      </c>
      <c r="AQ161" s="37">
        <v>1</v>
      </c>
      <c r="AR161" s="38">
        <v>8689479</v>
      </c>
      <c r="AS161" s="38">
        <v>709385</v>
      </c>
      <c r="AT161" s="38" t="s">
        <v>107</v>
      </c>
      <c r="AU161" s="38">
        <v>0</v>
      </c>
      <c r="AV161" s="38">
        <v>0</v>
      </c>
      <c r="AW161" s="38">
        <v>7360484</v>
      </c>
      <c r="AX161" s="38">
        <v>0</v>
      </c>
      <c r="AY161" s="38">
        <v>0</v>
      </c>
      <c r="AZ161" s="38">
        <v>901159</v>
      </c>
      <c r="BA161" s="38">
        <v>545921</v>
      </c>
      <c r="BB161" s="38">
        <v>0</v>
      </c>
      <c r="BC161" s="38">
        <v>0</v>
      </c>
      <c r="BD161" s="38">
        <v>0</v>
      </c>
      <c r="BE161" s="38">
        <v>0</v>
      </c>
      <c r="BF161" s="38">
        <v>0</v>
      </c>
      <c r="BG161" s="38">
        <v>3039785</v>
      </c>
      <c r="BH161" s="38" t="s">
        <v>107</v>
      </c>
      <c r="BI161" s="38">
        <v>1929440</v>
      </c>
      <c r="BJ161" s="38">
        <v>1972991</v>
      </c>
      <c r="BK161" s="38">
        <v>0</v>
      </c>
      <c r="BL161" s="38">
        <v>0</v>
      </c>
      <c r="BM161" s="38">
        <v>171576</v>
      </c>
      <c r="BN161" s="38" t="s">
        <v>107</v>
      </c>
      <c r="BO161" s="38" t="s">
        <v>107</v>
      </c>
      <c r="BP161" s="38">
        <v>3732537</v>
      </c>
      <c r="BQ161" s="38">
        <v>74089</v>
      </c>
      <c r="BR161" s="38">
        <v>1668957</v>
      </c>
      <c r="BS161" s="38" t="s">
        <v>107</v>
      </c>
      <c r="BT161" s="38">
        <v>0</v>
      </c>
      <c r="BU161" s="38">
        <v>0</v>
      </c>
      <c r="BV161" s="38" t="s">
        <v>107</v>
      </c>
      <c r="BW161" s="38">
        <v>7018979</v>
      </c>
      <c r="BX161" s="38">
        <v>117607</v>
      </c>
      <c r="BY161" s="38" t="s">
        <v>107</v>
      </c>
      <c r="BZ161" s="38" t="s">
        <v>107</v>
      </c>
      <c r="CA161" s="38">
        <v>0</v>
      </c>
      <c r="CB161" s="38">
        <v>701898</v>
      </c>
      <c r="CC161" s="330">
        <v>0</v>
      </c>
      <c r="CD161" s="38">
        <v>0</v>
      </c>
      <c r="CE161" s="38" t="s">
        <v>107</v>
      </c>
      <c r="CF161" s="38" t="s">
        <v>107</v>
      </c>
      <c r="CG161" s="38" t="s">
        <v>107</v>
      </c>
      <c r="CH161" s="41" t="s">
        <v>176</v>
      </c>
      <c r="CI161" s="41" t="s">
        <v>176</v>
      </c>
      <c r="CJ161" s="41" t="s">
        <v>113</v>
      </c>
      <c r="CK161" s="41" t="s">
        <v>176</v>
      </c>
      <c r="CL161" s="41" t="s">
        <v>113</v>
      </c>
      <c r="CM161" s="41" t="s">
        <v>114</v>
      </c>
      <c r="CN161" s="41" t="s">
        <v>114</v>
      </c>
      <c r="CO161" s="42" t="s">
        <v>107</v>
      </c>
      <c r="CP161" s="28" t="s">
        <v>107</v>
      </c>
      <c r="CQ161" s="28" t="s">
        <v>107</v>
      </c>
      <c r="CR161" s="28" t="s">
        <v>107</v>
      </c>
      <c r="CS161" s="28" t="s">
        <v>107</v>
      </c>
      <c r="CT161" s="28" t="s">
        <v>107</v>
      </c>
      <c r="CU161" s="28" t="s">
        <v>107</v>
      </c>
      <c r="CV161" s="28" t="s">
        <v>107</v>
      </c>
      <c r="CW161" s="28" t="s">
        <v>107</v>
      </c>
      <c r="CX161" s="28" t="s">
        <v>107</v>
      </c>
      <c r="CY161" s="28" t="s">
        <v>107</v>
      </c>
      <c r="CZ161" s="28" t="s">
        <v>107</v>
      </c>
      <c r="DA161" s="28" t="s">
        <v>107</v>
      </c>
      <c r="DB161" s="28" t="s">
        <v>107</v>
      </c>
      <c r="DC161" s="28" t="s">
        <v>107</v>
      </c>
      <c r="DD161" s="332">
        <v>7053295</v>
      </c>
      <c r="DE161" s="43">
        <v>0</v>
      </c>
      <c r="DF161" s="390">
        <v>0</v>
      </c>
      <c r="DG161" s="310">
        <v>45698</v>
      </c>
      <c r="DH161" s="203" t="s">
        <v>2495</v>
      </c>
      <c r="DI161" s="279" t="str" cm="1">
        <f t="array" ref="DI161">+IF(AND(C161&lt;&gt;"Vehículos Eléctricos",C161&lt;&gt;"Vehículos Híbridos",AD161="PERCENTIL 50"),
     IF(VLOOKUP(_xlfn.TEXTJOIN("_",FALSE,C161:E161),BD_Perc!$A:$P,_xlfn.IFS(BD!AE161="Intervalo de precio 1",12,BD!AE161="Intervalo de precio 2",13),FALSE)&lt;=1,
     VLOOKUP(_xlfn.TEXTJOIN("_",FALSE,C161:E161),BD_Perc!$A:$P,16,FALSE),"Ok P50"),
     "Ok P30/70 ó Híbrido/Eléctrico")</f>
        <v>Ok P30/70 ó Híbrido/Eléctrico</v>
      </c>
      <c r="DJ161" s="279" t="str">
        <f t="shared" si="13"/>
        <v>Vehículos Convencionales_Camperos/Camionetas_4x4</v>
      </c>
      <c r="DK161" s="331">
        <f t="shared" si="17"/>
        <v>134112000</v>
      </c>
      <c r="DL161" s="326"/>
    </row>
    <row r="162" spans="1:116" ht="25.5">
      <c r="A162" s="28">
        <v>157</v>
      </c>
      <c r="B162" s="29" t="s">
        <v>149</v>
      </c>
      <c r="C162" s="29" t="s">
        <v>0</v>
      </c>
      <c r="D162" s="29" t="s">
        <v>337</v>
      </c>
      <c r="E162" s="42" t="s">
        <v>338</v>
      </c>
      <c r="F162" s="42" t="s">
        <v>107</v>
      </c>
      <c r="G162" s="30" t="s">
        <v>429</v>
      </c>
      <c r="H162" s="42" t="s">
        <v>151</v>
      </c>
      <c r="I162" s="28">
        <v>6406124</v>
      </c>
      <c r="J162" s="28" t="s">
        <v>430</v>
      </c>
      <c r="K162" s="31" t="s">
        <v>369</v>
      </c>
      <c r="L162" s="54">
        <v>169</v>
      </c>
      <c r="M162" s="33">
        <v>5</v>
      </c>
      <c r="N162" s="34">
        <v>133700000</v>
      </c>
      <c r="O162" s="34">
        <f>+IFERROR(VLOOKUP(I162,Precio_Fasecolda!A:C,3,FALSE),IFERROR(VLOOKUP(I162,Precio_Fasecolda!B:C,2,FALSE),N162))</f>
        <v>133700000</v>
      </c>
      <c r="P162" s="34">
        <f t="shared" si="14"/>
        <v>0</v>
      </c>
      <c r="Q162" s="28" t="s">
        <v>338</v>
      </c>
      <c r="R162" s="28" t="s">
        <v>130</v>
      </c>
      <c r="S162" s="28" t="s">
        <v>112</v>
      </c>
      <c r="T162" s="28" t="s">
        <v>107</v>
      </c>
      <c r="U162" s="28" t="s">
        <v>107</v>
      </c>
      <c r="V162" s="42" t="s">
        <v>107</v>
      </c>
      <c r="W162" s="28" t="s">
        <v>107</v>
      </c>
      <c r="X162" s="28" t="s">
        <v>107</v>
      </c>
      <c r="Y162" s="28" t="str">
        <f t="shared" si="15"/>
        <v>N.A.</v>
      </c>
      <c r="Z162" s="292">
        <f t="shared" si="12"/>
        <v>129689000</v>
      </c>
      <c r="AA162" s="28" cm="1">
        <f t="array" aca="1" ref="AA162" ca="1">_xlfn.IFS(DK162&lt;$DK$4,1,AND(DK162&gt;=$DK$4,DK162&lt;=$AA$4),2,DK162&gt;$AA$4,3)</f>
        <v>2</v>
      </c>
      <c r="AB162" s="28">
        <v>0</v>
      </c>
      <c r="AC162" s="28" cm="1">
        <f t="array" aca="1" ref="AC162" ca="1">IF(AB162="PERCENTIL 30","",_xlfn.IFS(DK162&lt;$AC$4,1,DK162&gt;$AC$4,2))</f>
        <v>1</v>
      </c>
      <c r="AD162" s="28" t="str">
        <f>+IFERROR(VLOOKUP(_xlfn.TEXTJOIN("_", FALSE, C162:E162), BD_Perc!$A:$O, 15, FALSE),"Segmentación no encontrada o vehículo inactivo")</f>
        <v>PERCENTIL 30-70</v>
      </c>
      <c r="AE162" s="28" t="str" cm="1">
        <f t="array" ref="AE162">_xlfn.IFS(
    AD162 = "PERCENTIL 50",
    _xlfn.IFS(
        BD!DK162 &lt; VLOOKUP(_xlfn.TEXTJOIN("_", FALSE, C162:E162), BD_Perc!$A:$O, 11, FALSE), "Intervalo de precio 1",
        BD!DK162 &gt;= VLOOKUP(_xlfn.TEXTJOIN("_", FALSE, C162:E162), BD_Perc!$A:$O, 11, FALSE), "Intervalo de precio 2"
    ),
    AD162 = "PERCENTIL 30-70",
    _xlfn.IFS(
        BD!DK162 &lt; VLOOKUP(_xlfn.TEXTJOIN("_", FALSE, C162:E162), BD_Perc!$A:$O, 6, FALSE), "Intervalo de precio 1",
        BD!DK162 &lt; VLOOKUP(_xlfn.TEXTJOIN("_", FALSE, C162:E162), BD_Perc!$A:$O, 7, FALSE), "Intervalo de precio 2",
        BD!DK162 &gt;= VLOOKUP(_xlfn.TEXTJOIN("_", FALSE, C162:E162), BD_Perc!$A:$O, 7, FALSE), "Intervalo de precio 3"
    ),
    AD162="Segmentación no encontrada o vehículo inactivo","Segmentación no encontrada o vehículo inactivo"
)</f>
        <v>Intervalo de precio 2</v>
      </c>
      <c r="AF162" s="35" t="s">
        <v>2413</v>
      </c>
      <c r="AG162" s="35" t="b">
        <f t="shared" si="16"/>
        <v>1</v>
      </c>
      <c r="AH162" s="320">
        <v>0.03</v>
      </c>
      <c r="AI162" s="206">
        <v>0.03</v>
      </c>
      <c r="AJ162" s="206">
        <v>0.03</v>
      </c>
      <c r="AK162" s="206">
        <v>0.03</v>
      </c>
      <c r="AL162" s="206">
        <v>0.03</v>
      </c>
      <c r="AM162" s="206">
        <v>0.03</v>
      </c>
      <c r="AN162" s="28" t="s">
        <v>113</v>
      </c>
      <c r="AO162" s="28" t="s">
        <v>113</v>
      </c>
      <c r="AP162" s="28" t="s">
        <v>113</v>
      </c>
      <c r="AQ162" s="37">
        <v>1</v>
      </c>
      <c r="AR162" s="38">
        <v>8689479</v>
      </c>
      <c r="AS162" s="38">
        <v>709385</v>
      </c>
      <c r="AT162" s="38">
        <v>709041</v>
      </c>
      <c r="AU162" s="38">
        <v>0</v>
      </c>
      <c r="AV162" s="38">
        <v>0</v>
      </c>
      <c r="AW162" s="38">
        <v>7360484</v>
      </c>
      <c r="AX162" s="38">
        <v>0</v>
      </c>
      <c r="AY162" s="38">
        <v>0</v>
      </c>
      <c r="AZ162" s="38">
        <v>901159</v>
      </c>
      <c r="BA162" s="38">
        <v>545921</v>
      </c>
      <c r="BB162" s="38">
        <v>0</v>
      </c>
      <c r="BC162" s="38">
        <v>0</v>
      </c>
      <c r="BD162" s="38">
        <v>0</v>
      </c>
      <c r="BE162" s="38">
        <v>0</v>
      </c>
      <c r="BF162" s="38">
        <v>0</v>
      </c>
      <c r="BG162" s="38">
        <v>3150670</v>
      </c>
      <c r="BH162" s="38" t="s">
        <v>107</v>
      </c>
      <c r="BI162" s="38">
        <v>1929440</v>
      </c>
      <c r="BJ162" s="38">
        <v>1972991</v>
      </c>
      <c r="BK162" s="38">
        <v>0</v>
      </c>
      <c r="BL162" s="38">
        <v>0</v>
      </c>
      <c r="BM162" s="38">
        <v>233966</v>
      </c>
      <c r="BN162" s="38" t="s">
        <v>107</v>
      </c>
      <c r="BO162" s="38" t="s">
        <v>107</v>
      </c>
      <c r="BP162" s="38">
        <v>3732537</v>
      </c>
      <c r="BQ162" s="38">
        <v>74089</v>
      </c>
      <c r="BR162" s="38">
        <v>1668957</v>
      </c>
      <c r="BS162" s="38" t="s">
        <v>107</v>
      </c>
      <c r="BT162" s="38">
        <v>0</v>
      </c>
      <c r="BU162" s="38">
        <v>0</v>
      </c>
      <c r="BV162" s="38" t="s">
        <v>107</v>
      </c>
      <c r="BW162" s="38">
        <v>7018979</v>
      </c>
      <c r="BX162" s="38">
        <v>117607</v>
      </c>
      <c r="BY162" s="38" t="s">
        <v>107</v>
      </c>
      <c r="BZ162" s="38" t="s">
        <v>107</v>
      </c>
      <c r="CA162" s="38">
        <v>0</v>
      </c>
      <c r="CB162" s="38">
        <v>701898</v>
      </c>
      <c r="CC162" s="330">
        <v>0</v>
      </c>
      <c r="CD162" s="38">
        <v>0</v>
      </c>
      <c r="CE162" s="38" t="s">
        <v>107</v>
      </c>
      <c r="CF162" s="38" t="s">
        <v>107</v>
      </c>
      <c r="CG162" s="38" t="s">
        <v>107</v>
      </c>
      <c r="CH162" s="41" t="s">
        <v>114</v>
      </c>
      <c r="CI162" s="41" t="s">
        <v>114</v>
      </c>
      <c r="CJ162" s="41" t="s">
        <v>113</v>
      </c>
      <c r="CK162" s="41" t="s">
        <v>113</v>
      </c>
      <c r="CL162" s="41" t="s">
        <v>113</v>
      </c>
      <c r="CM162" s="41" t="s">
        <v>113</v>
      </c>
      <c r="CN162" s="41" t="s">
        <v>114</v>
      </c>
      <c r="CO162" s="42" t="s">
        <v>107</v>
      </c>
      <c r="CP162" s="28" t="s">
        <v>107</v>
      </c>
      <c r="CQ162" s="28" t="s">
        <v>107</v>
      </c>
      <c r="CR162" s="28" t="s">
        <v>107</v>
      </c>
      <c r="CS162" s="28" t="s">
        <v>107</v>
      </c>
      <c r="CT162" s="28" t="s">
        <v>107</v>
      </c>
      <c r="CU162" s="28" t="s">
        <v>107</v>
      </c>
      <c r="CV162" s="28" t="s">
        <v>107</v>
      </c>
      <c r="CW162" s="28" t="s">
        <v>107</v>
      </c>
      <c r="CX162" s="28" t="s">
        <v>107</v>
      </c>
      <c r="CY162" s="28" t="s">
        <v>107</v>
      </c>
      <c r="CZ162" s="28" t="s">
        <v>107</v>
      </c>
      <c r="DA162" s="28" t="s">
        <v>107</v>
      </c>
      <c r="DB162" s="28" t="s">
        <v>107</v>
      </c>
      <c r="DC162" s="28" t="s">
        <v>107</v>
      </c>
      <c r="DD162" s="332">
        <v>6682069</v>
      </c>
      <c r="DE162" s="43">
        <v>0</v>
      </c>
      <c r="DF162" s="390">
        <v>0</v>
      </c>
      <c r="DG162" s="310">
        <v>45698</v>
      </c>
      <c r="DH162" s="203" t="s">
        <v>2495</v>
      </c>
      <c r="DI162" s="279" t="str" cm="1">
        <f t="array" ref="DI162">+IF(AND(C162&lt;&gt;"Vehículos Eléctricos",C162&lt;&gt;"Vehículos Híbridos",AD162="PERCENTIL 50"),
     IF(VLOOKUP(_xlfn.TEXTJOIN("_",FALSE,C162:E162),BD_Perc!$A:$P,_xlfn.IFS(BD!AE162="Intervalo de precio 1",12,BD!AE162="Intervalo de precio 2",13),FALSE)&lt;=1,
     VLOOKUP(_xlfn.TEXTJOIN("_",FALSE,C162:E162),BD_Perc!$A:$P,16,FALSE),"Ok P50"),
     "Ok P30/70 ó Híbrido/Eléctrico")</f>
        <v>Ok P30/70 ó Híbrido/Eléctrico</v>
      </c>
      <c r="DJ162" s="279" t="str">
        <f t="shared" si="13"/>
        <v>Vehículos Convencionales_Camperos/Camionetas_4x2</v>
      </c>
      <c r="DK162" s="331">
        <f t="shared" si="17"/>
        <v>129689000</v>
      </c>
      <c r="DL162" s="326"/>
    </row>
    <row r="163" spans="1:116" ht="25.5">
      <c r="A163" s="28">
        <v>158</v>
      </c>
      <c r="B163" s="29" t="s">
        <v>149</v>
      </c>
      <c r="C163" s="29" t="s">
        <v>0</v>
      </c>
      <c r="D163" s="29" t="s">
        <v>337</v>
      </c>
      <c r="E163" s="42" t="s">
        <v>346</v>
      </c>
      <c r="F163" s="42" t="s">
        <v>107</v>
      </c>
      <c r="G163" s="30" t="s">
        <v>431</v>
      </c>
      <c r="H163" s="42" t="s">
        <v>151</v>
      </c>
      <c r="I163" s="28">
        <v>6408114</v>
      </c>
      <c r="J163" s="28" t="s">
        <v>432</v>
      </c>
      <c r="K163" s="31" t="s">
        <v>142</v>
      </c>
      <c r="L163" s="54">
        <v>169</v>
      </c>
      <c r="M163" s="33">
        <v>5</v>
      </c>
      <c r="N163" s="34">
        <v>142900000</v>
      </c>
      <c r="O163" s="34">
        <f>+IFERROR(VLOOKUP(I163,Precio_Fasecolda!A:C,3,FALSE),IFERROR(VLOOKUP(I163,Precio_Fasecolda!B:C,2,FALSE),N163))</f>
        <v>142900000</v>
      </c>
      <c r="P163" s="34">
        <f t="shared" si="14"/>
        <v>0</v>
      </c>
      <c r="Q163" s="28" t="s">
        <v>346</v>
      </c>
      <c r="R163" s="28" t="s">
        <v>130</v>
      </c>
      <c r="S163" s="28" t="s">
        <v>112</v>
      </c>
      <c r="T163" s="28" t="s">
        <v>107</v>
      </c>
      <c r="U163" s="28" t="s">
        <v>107</v>
      </c>
      <c r="V163" s="42" t="s">
        <v>107</v>
      </c>
      <c r="W163" s="28" t="s">
        <v>107</v>
      </c>
      <c r="X163" s="28" t="s">
        <v>107</v>
      </c>
      <c r="Y163" s="28" t="str">
        <f t="shared" si="15"/>
        <v>N.A.</v>
      </c>
      <c r="Z163" s="292">
        <f t="shared" si="12"/>
        <v>138613000</v>
      </c>
      <c r="AA163" s="28" cm="1">
        <f t="array" aca="1" ref="AA163" ca="1">_xlfn.IFS(DK163&lt;$DK$4,1,AND(DK163&gt;=$DK$4,DK163&lt;=$AA$4),2,DK163&gt;$AA$4,3)</f>
        <v>2</v>
      </c>
      <c r="AB163" s="28">
        <v>0</v>
      </c>
      <c r="AC163" s="28" cm="1">
        <f t="array" aca="1" ref="AC163" ca="1">IF(AB163="PERCENTIL 30","",_xlfn.IFS(DK163&lt;$AC$4,1,DK163&gt;$AC$4,2))</f>
        <v>1</v>
      </c>
      <c r="AD163" s="28" t="str">
        <f>+IFERROR(VLOOKUP(_xlfn.TEXTJOIN("_", FALSE, C163:E163), BD_Perc!$A:$O, 15, FALSE),"Segmentación no encontrada o vehículo inactivo")</f>
        <v>PERCENTIL 30-70</v>
      </c>
      <c r="AE163" s="28" t="str" cm="1">
        <f t="array" ref="AE163">_xlfn.IFS(
    AD163 = "PERCENTIL 50",
    _xlfn.IFS(
        BD!DK163 &lt; VLOOKUP(_xlfn.TEXTJOIN("_", FALSE, C163:E163), BD_Perc!$A:$O, 11, FALSE), "Intervalo de precio 1",
        BD!DK163 &gt;= VLOOKUP(_xlfn.TEXTJOIN("_", FALSE, C163:E163), BD_Perc!$A:$O, 11, FALSE), "Intervalo de precio 2"
    ),
    AD163 = "PERCENTIL 30-70",
    _xlfn.IFS(
        BD!DK163 &lt; VLOOKUP(_xlfn.TEXTJOIN("_", FALSE, C163:E163), BD_Perc!$A:$O, 6, FALSE), "Intervalo de precio 1",
        BD!DK163 &lt; VLOOKUP(_xlfn.TEXTJOIN("_", FALSE, C163:E163), BD_Perc!$A:$O, 7, FALSE), "Intervalo de precio 2",
        BD!DK163 &gt;= VLOOKUP(_xlfn.TEXTJOIN("_", FALSE, C163:E163), BD_Perc!$A:$O, 7, FALSE), "Intervalo de precio 3"
    ),
    AD163="Segmentación no encontrada o vehículo inactivo","Segmentación no encontrada o vehículo inactivo"
)</f>
        <v>Intervalo de precio 1</v>
      </c>
      <c r="AF163" s="35" t="s">
        <v>2412</v>
      </c>
      <c r="AG163" s="35" t="b">
        <f t="shared" si="16"/>
        <v>1</v>
      </c>
      <c r="AH163" s="320">
        <v>0.03</v>
      </c>
      <c r="AI163" s="206">
        <v>0.03</v>
      </c>
      <c r="AJ163" s="206">
        <v>0.04</v>
      </c>
      <c r="AK163" s="206">
        <v>0.04</v>
      </c>
      <c r="AL163" s="206">
        <v>0.04</v>
      </c>
      <c r="AM163" s="206">
        <v>0.04</v>
      </c>
      <c r="AN163" s="28" t="s">
        <v>113</v>
      </c>
      <c r="AO163" s="28" t="s">
        <v>113</v>
      </c>
      <c r="AP163" s="28" t="s">
        <v>113</v>
      </c>
      <c r="AQ163" s="37">
        <v>1</v>
      </c>
      <c r="AR163" s="38">
        <v>8689479</v>
      </c>
      <c r="AS163" s="38">
        <v>709385</v>
      </c>
      <c r="AT163" s="38">
        <v>709041</v>
      </c>
      <c r="AU163" s="38">
        <v>0</v>
      </c>
      <c r="AV163" s="38">
        <v>0</v>
      </c>
      <c r="AW163" s="38">
        <v>7360484</v>
      </c>
      <c r="AX163" s="38">
        <v>0</v>
      </c>
      <c r="AY163" s="38">
        <v>0</v>
      </c>
      <c r="AZ163" s="38">
        <v>901159</v>
      </c>
      <c r="BA163" s="38">
        <v>545921</v>
      </c>
      <c r="BB163" s="38">
        <v>0</v>
      </c>
      <c r="BC163" s="38">
        <v>0</v>
      </c>
      <c r="BD163" s="38">
        <v>0</v>
      </c>
      <c r="BE163" s="38">
        <v>0</v>
      </c>
      <c r="BF163" s="38">
        <v>0</v>
      </c>
      <c r="BG163" s="38">
        <v>3150670</v>
      </c>
      <c r="BH163" s="38" t="s">
        <v>107</v>
      </c>
      <c r="BI163" s="38">
        <v>1929440</v>
      </c>
      <c r="BJ163" s="38">
        <v>1972991</v>
      </c>
      <c r="BK163" s="38">
        <v>0</v>
      </c>
      <c r="BL163" s="38">
        <v>0</v>
      </c>
      <c r="BM163" s="38">
        <v>233966</v>
      </c>
      <c r="BN163" s="38" t="s">
        <v>107</v>
      </c>
      <c r="BO163" s="38" t="s">
        <v>107</v>
      </c>
      <c r="BP163" s="38">
        <v>3732537</v>
      </c>
      <c r="BQ163" s="38">
        <v>74089</v>
      </c>
      <c r="BR163" s="38">
        <v>1668957</v>
      </c>
      <c r="BS163" s="38" t="s">
        <v>107</v>
      </c>
      <c r="BT163" s="38">
        <v>0</v>
      </c>
      <c r="BU163" s="38">
        <v>0</v>
      </c>
      <c r="BV163" s="38" t="s">
        <v>107</v>
      </c>
      <c r="BW163" s="38">
        <v>7018979</v>
      </c>
      <c r="BX163" s="38">
        <v>117607</v>
      </c>
      <c r="BY163" s="38" t="s">
        <v>107</v>
      </c>
      <c r="BZ163" s="38" t="s">
        <v>107</v>
      </c>
      <c r="CA163" s="38">
        <v>0</v>
      </c>
      <c r="CB163" s="38">
        <v>701898</v>
      </c>
      <c r="CC163" s="330">
        <v>0</v>
      </c>
      <c r="CD163" s="38">
        <v>0</v>
      </c>
      <c r="CE163" s="38" t="s">
        <v>107</v>
      </c>
      <c r="CF163" s="38" t="s">
        <v>107</v>
      </c>
      <c r="CG163" s="38" t="s">
        <v>107</v>
      </c>
      <c r="CH163" s="41" t="s">
        <v>176</v>
      </c>
      <c r="CI163" s="41" t="s">
        <v>114</v>
      </c>
      <c r="CJ163" s="41" t="s">
        <v>113</v>
      </c>
      <c r="CK163" s="41" t="s">
        <v>113</v>
      </c>
      <c r="CL163" s="41" t="s">
        <v>113</v>
      </c>
      <c r="CM163" s="41" t="s">
        <v>113</v>
      </c>
      <c r="CN163" s="41" t="s">
        <v>114</v>
      </c>
      <c r="CO163" s="42" t="s">
        <v>107</v>
      </c>
      <c r="CP163" s="28" t="s">
        <v>107</v>
      </c>
      <c r="CQ163" s="28" t="s">
        <v>107</v>
      </c>
      <c r="CR163" s="28" t="s">
        <v>107</v>
      </c>
      <c r="CS163" s="28" t="s">
        <v>107</v>
      </c>
      <c r="CT163" s="28" t="s">
        <v>107</v>
      </c>
      <c r="CU163" s="28" t="s">
        <v>107</v>
      </c>
      <c r="CV163" s="28" t="s">
        <v>107</v>
      </c>
      <c r="CW163" s="28" t="s">
        <v>107</v>
      </c>
      <c r="CX163" s="28" t="s">
        <v>107</v>
      </c>
      <c r="CY163" s="28" t="s">
        <v>107</v>
      </c>
      <c r="CZ163" s="28" t="s">
        <v>107</v>
      </c>
      <c r="DA163" s="28" t="s">
        <v>107</v>
      </c>
      <c r="DB163" s="28" t="s">
        <v>107</v>
      </c>
      <c r="DC163" s="28" t="s">
        <v>107</v>
      </c>
      <c r="DD163" s="332">
        <v>6682069</v>
      </c>
      <c r="DE163" s="43">
        <v>0</v>
      </c>
      <c r="DF163" s="390">
        <v>0</v>
      </c>
      <c r="DG163" s="310">
        <v>45698</v>
      </c>
      <c r="DH163" s="203" t="s">
        <v>2495</v>
      </c>
      <c r="DI163" s="279" t="str" cm="1">
        <f t="array" ref="DI163">+IF(AND(C163&lt;&gt;"Vehículos Eléctricos",C163&lt;&gt;"Vehículos Híbridos",AD163="PERCENTIL 50"),
     IF(VLOOKUP(_xlfn.TEXTJOIN("_",FALSE,C163:E163),BD_Perc!$A:$P,_xlfn.IFS(BD!AE163="Intervalo de precio 1",12,BD!AE163="Intervalo de precio 2",13),FALSE)&lt;=1,
     VLOOKUP(_xlfn.TEXTJOIN("_",FALSE,C163:E163),BD_Perc!$A:$P,16,FALSE),"Ok P50"),
     "Ok P30/70 ó Híbrido/Eléctrico")</f>
        <v>Ok P30/70 ó Híbrido/Eléctrico</v>
      </c>
      <c r="DJ163" s="279" t="str">
        <f t="shared" si="13"/>
        <v>Vehículos Convencionales_Camperos/Camionetas_4x4</v>
      </c>
      <c r="DK163" s="331">
        <f t="shared" si="17"/>
        <v>138613000</v>
      </c>
      <c r="DL163" s="326"/>
    </row>
    <row r="164" spans="1:116" ht="25.5">
      <c r="A164" s="28">
        <v>159</v>
      </c>
      <c r="B164" s="29" t="s">
        <v>149</v>
      </c>
      <c r="C164" s="29" t="s">
        <v>0</v>
      </c>
      <c r="D164" s="29" t="s">
        <v>337</v>
      </c>
      <c r="E164" s="42" t="s">
        <v>346</v>
      </c>
      <c r="F164" s="42" t="s">
        <v>107</v>
      </c>
      <c r="G164" s="30" t="s">
        <v>433</v>
      </c>
      <c r="H164" s="42" t="s">
        <v>151</v>
      </c>
      <c r="I164" s="28">
        <v>6408110</v>
      </c>
      <c r="J164" s="28" t="s">
        <v>434</v>
      </c>
      <c r="K164" s="31" t="s">
        <v>375</v>
      </c>
      <c r="L164" s="54">
        <v>260</v>
      </c>
      <c r="M164" s="33">
        <v>5</v>
      </c>
      <c r="N164" s="34">
        <v>181700000</v>
      </c>
      <c r="O164" s="34">
        <f>+IFERROR(VLOOKUP(I164,Precio_Fasecolda!A:C,3,FALSE),IFERROR(VLOOKUP(I164,Precio_Fasecolda!B:C,2,FALSE),N164))</f>
        <v>181700000</v>
      </c>
      <c r="P164" s="34">
        <f t="shared" si="14"/>
        <v>0</v>
      </c>
      <c r="Q164" s="28" t="s">
        <v>346</v>
      </c>
      <c r="R164" s="28" t="s">
        <v>130</v>
      </c>
      <c r="S164" s="28" t="s">
        <v>112</v>
      </c>
      <c r="T164" s="28" t="s">
        <v>107</v>
      </c>
      <c r="U164" s="28" t="s">
        <v>107</v>
      </c>
      <c r="V164" s="42" t="s">
        <v>107</v>
      </c>
      <c r="W164" s="28" t="s">
        <v>107</v>
      </c>
      <c r="X164" s="28" t="s">
        <v>107</v>
      </c>
      <c r="Y164" s="28" t="str">
        <f t="shared" si="15"/>
        <v>N.A.</v>
      </c>
      <c r="Z164" s="292">
        <f t="shared" si="12"/>
        <v>175340500</v>
      </c>
      <c r="AA164" s="28" cm="1">
        <f t="array" aca="1" ref="AA164" ca="1">_xlfn.IFS(DK164&lt;$DK$4,1,AND(DK164&gt;=$DK$4,DK164&lt;=$AA$4),2,DK164&gt;$AA$4,3)</f>
        <v>2</v>
      </c>
      <c r="AB164" s="28">
        <v>0</v>
      </c>
      <c r="AC164" s="28" cm="1">
        <f t="array" aca="1" ref="AC164" ca="1">IF(AB164="PERCENTIL 30","",_xlfn.IFS(DK164&lt;$AC$4,1,DK164&gt;$AC$4,2))</f>
        <v>2</v>
      </c>
      <c r="AD164" s="28" t="str">
        <f>+IFERROR(VLOOKUP(_xlfn.TEXTJOIN("_", FALSE, C164:E164), BD_Perc!$A:$O, 15, FALSE),"Segmentación no encontrada o vehículo inactivo")</f>
        <v>PERCENTIL 30-70</v>
      </c>
      <c r="AE164" s="28" t="str" cm="1">
        <f t="array" ref="AE164">_xlfn.IFS(
    AD164 = "PERCENTIL 50",
    _xlfn.IFS(
        BD!DK164 &lt; VLOOKUP(_xlfn.TEXTJOIN("_", FALSE, C164:E164), BD_Perc!$A:$O, 11, FALSE), "Intervalo de precio 1",
        BD!DK164 &gt;= VLOOKUP(_xlfn.TEXTJOIN("_", FALSE, C164:E164), BD_Perc!$A:$O, 11, FALSE), "Intervalo de precio 2"
    ),
    AD164 = "PERCENTIL 30-70",
    _xlfn.IFS(
        BD!DK164 &lt; VLOOKUP(_xlfn.TEXTJOIN("_", FALSE, C164:E164), BD_Perc!$A:$O, 6, FALSE), "Intervalo de precio 1",
        BD!DK164 &lt; VLOOKUP(_xlfn.TEXTJOIN("_", FALSE, C164:E164), BD_Perc!$A:$O, 7, FALSE), "Intervalo de precio 2",
        BD!DK164 &gt;= VLOOKUP(_xlfn.TEXTJOIN("_", FALSE, C164:E164), BD_Perc!$A:$O, 7, FALSE), "Intervalo de precio 3"
    ),
    AD164="Segmentación no encontrada o vehículo inactivo","Segmentación no encontrada o vehículo inactivo"
)</f>
        <v>Intervalo de precio 2</v>
      </c>
      <c r="AF164" s="35" t="s">
        <v>2413</v>
      </c>
      <c r="AG164" s="35" t="b">
        <f t="shared" si="16"/>
        <v>1</v>
      </c>
      <c r="AH164" s="320">
        <v>3.5000000000000003E-2</v>
      </c>
      <c r="AI164" s="206">
        <v>3.5000000000000003E-2</v>
      </c>
      <c r="AJ164" s="206">
        <v>3.5000000000000003E-2</v>
      </c>
      <c r="AK164" s="206">
        <v>3.5000000000000003E-2</v>
      </c>
      <c r="AL164" s="206">
        <v>3.5000000000000003E-2</v>
      </c>
      <c r="AM164" s="206">
        <v>3.5000000000000003E-2</v>
      </c>
      <c r="AN164" s="28" t="s">
        <v>113</v>
      </c>
      <c r="AO164" s="28" t="s">
        <v>113</v>
      </c>
      <c r="AP164" s="28" t="s">
        <v>113</v>
      </c>
      <c r="AQ164" s="37">
        <v>1</v>
      </c>
      <c r="AR164" s="38">
        <v>8689479</v>
      </c>
      <c r="AS164" s="38">
        <v>865362</v>
      </c>
      <c r="AT164" s="38">
        <v>709041</v>
      </c>
      <c r="AU164" s="38">
        <v>0</v>
      </c>
      <c r="AV164" s="38">
        <v>0</v>
      </c>
      <c r="AW164" s="38">
        <v>7360484</v>
      </c>
      <c r="AX164" s="38">
        <v>0</v>
      </c>
      <c r="AY164" s="38">
        <v>0</v>
      </c>
      <c r="AZ164" s="38">
        <v>901159</v>
      </c>
      <c r="BA164" s="38">
        <v>545921</v>
      </c>
      <c r="BB164" s="38">
        <v>0</v>
      </c>
      <c r="BC164" s="38">
        <v>0</v>
      </c>
      <c r="BD164" s="38">
        <v>0</v>
      </c>
      <c r="BE164" s="38">
        <v>0</v>
      </c>
      <c r="BF164" s="38">
        <v>0</v>
      </c>
      <c r="BG164" s="38">
        <v>3150670</v>
      </c>
      <c r="BH164" s="38" t="s">
        <v>107</v>
      </c>
      <c r="BI164" s="38">
        <v>1929440</v>
      </c>
      <c r="BJ164" s="38">
        <v>1972991</v>
      </c>
      <c r="BK164" s="38">
        <v>0</v>
      </c>
      <c r="BL164" s="38">
        <v>0</v>
      </c>
      <c r="BM164" s="38">
        <v>233966</v>
      </c>
      <c r="BN164" s="38" t="s">
        <v>107</v>
      </c>
      <c r="BO164" s="38" t="s">
        <v>107</v>
      </c>
      <c r="BP164" s="38">
        <v>3732537</v>
      </c>
      <c r="BQ164" s="38">
        <v>74089</v>
      </c>
      <c r="BR164" s="38">
        <v>1668957</v>
      </c>
      <c r="BS164" s="38" t="s">
        <v>107</v>
      </c>
      <c r="BT164" s="38">
        <v>0</v>
      </c>
      <c r="BU164" s="38">
        <v>0</v>
      </c>
      <c r="BV164" s="38" t="s">
        <v>107</v>
      </c>
      <c r="BW164" s="38">
        <v>7018979</v>
      </c>
      <c r="BX164" s="38">
        <v>117607</v>
      </c>
      <c r="BY164" s="38" t="s">
        <v>107</v>
      </c>
      <c r="BZ164" s="38" t="s">
        <v>107</v>
      </c>
      <c r="CA164" s="38">
        <v>0</v>
      </c>
      <c r="CB164" s="38">
        <v>701898</v>
      </c>
      <c r="CC164" s="330">
        <v>0</v>
      </c>
      <c r="CD164" s="38">
        <v>0</v>
      </c>
      <c r="CE164" s="38" t="s">
        <v>107</v>
      </c>
      <c r="CF164" s="38" t="s">
        <v>107</v>
      </c>
      <c r="CG164" s="38" t="s">
        <v>107</v>
      </c>
      <c r="CH164" s="41" t="s">
        <v>176</v>
      </c>
      <c r="CI164" s="41" t="s">
        <v>176</v>
      </c>
      <c r="CJ164" s="41" t="s">
        <v>113</v>
      </c>
      <c r="CK164" s="41" t="s">
        <v>176</v>
      </c>
      <c r="CL164" s="41" t="s">
        <v>176</v>
      </c>
      <c r="CM164" s="41" t="s">
        <v>113</v>
      </c>
      <c r="CN164" s="41" t="s">
        <v>173</v>
      </c>
      <c r="CO164" s="42" t="s">
        <v>107</v>
      </c>
      <c r="CP164" s="28" t="s">
        <v>107</v>
      </c>
      <c r="CQ164" s="28" t="s">
        <v>107</v>
      </c>
      <c r="CR164" s="28" t="s">
        <v>107</v>
      </c>
      <c r="CS164" s="28" t="s">
        <v>107</v>
      </c>
      <c r="CT164" s="28" t="s">
        <v>107</v>
      </c>
      <c r="CU164" s="28" t="s">
        <v>107</v>
      </c>
      <c r="CV164" s="28" t="s">
        <v>107</v>
      </c>
      <c r="CW164" s="28" t="s">
        <v>107</v>
      </c>
      <c r="CX164" s="28" t="s">
        <v>107</v>
      </c>
      <c r="CY164" s="28" t="s">
        <v>107</v>
      </c>
      <c r="CZ164" s="28" t="s">
        <v>107</v>
      </c>
      <c r="DA164" s="28" t="s">
        <v>107</v>
      </c>
      <c r="DB164" s="28" t="s">
        <v>107</v>
      </c>
      <c r="DC164" s="28" t="s">
        <v>107</v>
      </c>
      <c r="DD164" s="332">
        <v>7954844</v>
      </c>
      <c r="DE164" s="43">
        <v>1</v>
      </c>
      <c r="DF164" s="390">
        <v>1</v>
      </c>
      <c r="DG164" s="310"/>
      <c r="DH164" s="203"/>
      <c r="DI164" s="279" t="str" cm="1">
        <f t="array" ref="DI164">+IF(AND(C164&lt;&gt;"Vehículos Eléctricos",C164&lt;&gt;"Vehículos Híbridos",AD164="PERCENTIL 50"),
     IF(VLOOKUP(_xlfn.TEXTJOIN("_",FALSE,C164:E164),BD_Perc!$A:$P,_xlfn.IFS(BD!AE164="Intervalo de precio 1",12,BD!AE164="Intervalo de precio 2",13),FALSE)&lt;=1,
     VLOOKUP(_xlfn.TEXTJOIN("_",FALSE,C164:E164),BD_Perc!$A:$P,16,FALSE),"Ok P50"),
     "Ok P30/70 ó Híbrido/Eléctrico")</f>
        <v>Ok P30/70 ó Híbrido/Eléctrico</v>
      </c>
      <c r="DJ164" s="279" t="str">
        <f t="shared" si="13"/>
        <v>Vehículos Convencionales_Camperos/Camionetas_4x4</v>
      </c>
      <c r="DK164" s="331">
        <f t="shared" si="17"/>
        <v>175340500</v>
      </c>
      <c r="DL164" s="326"/>
    </row>
    <row r="165" spans="1:116" ht="51">
      <c r="A165" s="28">
        <v>160</v>
      </c>
      <c r="B165" s="29" t="s">
        <v>183</v>
      </c>
      <c r="C165" s="29" t="s">
        <v>0</v>
      </c>
      <c r="D165" s="29" t="s">
        <v>337</v>
      </c>
      <c r="E165" s="42" t="s">
        <v>338</v>
      </c>
      <c r="F165" s="42" t="s">
        <v>107</v>
      </c>
      <c r="G165" s="30" t="s">
        <v>435</v>
      </c>
      <c r="H165" s="42" t="s">
        <v>185</v>
      </c>
      <c r="I165" s="28">
        <v>4606126</v>
      </c>
      <c r="J165" s="28" t="s">
        <v>436</v>
      </c>
      <c r="K165" s="31" t="s">
        <v>369</v>
      </c>
      <c r="L165" s="32">
        <v>155</v>
      </c>
      <c r="M165" s="33">
        <v>5</v>
      </c>
      <c r="N165" s="34">
        <v>114000000</v>
      </c>
      <c r="O165" s="34">
        <f>+IFERROR(VLOOKUP(I165,Precio_Fasecolda!A:C,3,FALSE),IFERROR(VLOOKUP(I165,Precio_Fasecolda!B:C,2,FALSE),N165))</f>
        <v>114000000</v>
      </c>
      <c r="P165" s="34">
        <f t="shared" si="14"/>
        <v>0</v>
      </c>
      <c r="Q165" s="28" t="s">
        <v>338</v>
      </c>
      <c r="R165" s="28" t="s">
        <v>2415</v>
      </c>
      <c r="S165" s="28" t="s">
        <v>112</v>
      </c>
      <c r="T165" s="28" t="s">
        <v>107</v>
      </c>
      <c r="U165" s="28" t="s">
        <v>107</v>
      </c>
      <c r="V165" s="42" t="s">
        <v>107</v>
      </c>
      <c r="W165" s="28" t="s">
        <v>107</v>
      </c>
      <c r="X165" s="28" t="s">
        <v>107</v>
      </c>
      <c r="Y165" s="28" t="str">
        <f t="shared" si="15"/>
        <v>N.A.</v>
      </c>
      <c r="Z165" s="292">
        <f t="shared" si="12"/>
        <v>110352000</v>
      </c>
      <c r="AA165" s="28" cm="1">
        <f t="array" aca="1" ref="AA165" ca="1">_xlfn.IFS(DK165&lt;$DK$4,1,AND(DK165&gt;=$DK$4,DK165&lt;=$AA$4),2,DK165&gt;$AA$4,3)</f>
        <v>2</v>
      </c>
      <c r="AB165" s="28">
        <v>0</v>
      </c>
      <c r="AC165" s="28" cm="1">
        <f t="array" aca="1" ref="AC165" ca="1">IF(AB165="PERCENTIL 30","",_xlfn.IFS(DK165&lt;$AC$4,1,DK165&gt;$AC$4,2))</f>
        <v>1</v>
      </c>
      <c r="AD165" s="28" t="str">
        <f>+IFERROR(VLOOKUP(_xlfn.TEXTJOIN("_", FALSE, C165:E165), BD_Perc!$A:$O, 15, FALSE),"Segmentación no encontrada o vehículo inactivo")</f>
        <v>PERCENTIL 30-70</v>
      </c>
      <c r="AE165" s="28" t="str" cm="1">
        <f t="array" ref="AE165">_xlfn.IFS(
    AD165 = "PERCENTIL 50",
    _xlfn.IFS(
        BD!DK165 &lt; VLOOKUP(_xlfn.TEXTJOIN("_", FALSE, C165:E165), BD_Perc!$A:$O, 11, FALSE), "Intervalo de precio 1",
        BD!DK165 &gt;= VLOOKUP(_xlfn.TEXTJOIN("_", FALSE, C165:E165), BD_Perc!$A:$O, 11, FALSE), "Intervalo de precio 2"
    ),
    AD165 = "PERCENTIL 30-70",
    _xlfn.IFS(
        BD!DK165 &lt; VLOOKUP(_xlfn.TEXTJOIN("_", FALSE, C165:E165), BD_Perc!$A:$O, 6, FALSE), "Intervalo de precio 1",
        BD!DK165 &lt; VLOOKUP(_xlfn.TEXTJOIN("_", FALSE, C165:E165), BD_Perc!$A:$O, 7, FALSE), "Intervalo de precio 2",
        BD!DK165 &gt;= VLOOKUP(_xlfn.TEXTJOIN("_", FALSE, C165:E165), BD_Perc!$A:$O, 7, FALSE), "Intervalo de precio 3"
    ),
    AD165="Segmentación no encontrada o vehículo inactivo","Segmentación no encontrada o vehículo inactivo"
)</f>
        <v>Intervalo de precio 2</v>
      </c>
      <c r="AF165" s="35" t="s">
        <v>2413</v>
      </c>
      <c r="AG165" s="35" t="b">
        <f t="shared" si="16"/>
        <v>1</v>
      </c>
      <c r="AH165" s="206">
        <v>3.2000000000000001E-2</v>
      </c>
      <c r="AI165" s="206">
        <v>3.5999999999999997E-2</v>
      </c>
      <c r="AJ165" s="206">
        <v>3.6999999999999998E-2</v>
      </c>
      <c r="AK165" s="206">
        <v>3.9E-2</v>
      </c>
      <c r="AL165" s="206">
        <v>4.1000000000000002E-2</v>
      </c>
      <c r="AM165" s="206">
        <v>4.2000000000000003E-2</v>
      </c>
      <c r="AN165" s="28" t="s">
        <v>113</v>
      </c>
      <c r="AO165" s="28" t="s">
        <v>113</v>
      </c>
      <c r="AP165" s="28" t="s">
        <v>113</v>
      </c>
      <c r="AQ165" s="37">
        <v>0.05</v>
      </c>
      <c r="AR165" s="38">
        <v>8689479</v>
      </c>
      <c r="AS165" s="38">
        <v>220144</v>
      </c>
      <c r="AT165" s="38">
        <v>794963</v>
      </c>
      <c r="AU165" s="38">
        <v>0</v>
      </c>
      <c r="AV165" s="38">
        <v>0</v>
      </c>
      <c r="AW165" s="38">
        <v>8438830</v>
      </c>
      <c r="AX165" s="38">
        <v>0</v>
      </c>
      <c r="AY165" s="38">
        <v>0</v>
      </c>
      <c r="AZ165" s="38">
        <v>48920</v>
      </c>
      <c r="BA165" s="38">
        <v>0</v>
      </c>
      <c r="BB165" s="38">
        <v>0</v>
      </c>
      <c r="BC165" s="38">
        <v>0</v>
      </c>
      <c r="BD165" s="38">
        <v>0</v>
      </c>
      <c r="BE165" s="38">
        <v>0</v>
      </c>
      <c r="BF165" s="38">
        <v>0</v>
      </c>
      <c r="BG165" s="38">
        <v>2323736</v>
      </c>
      <c r="BH165" s="38" t="s">
        <v>107</v>
      </c>
      <c r="BI165" s="38">
        <v>2923015</v>
      </c>
      <c r="BJ165" s="38" t="s">
        <v>107</v>
      </c>
      <c r="BK165" s="38">
        <v>0</v>
      </c>
      <c r="BL165" s="38">
        <v>1651075</v>
      </c>
      <c r="BM165" s="38">
        <v>856113</v>
      </c>
      <c r="BN165" s="38">
        <v>1284169</v>
      </c>
      <c r="BO165" s="38" t="s">
        <v>107</v>
      </c>
      <c r="BP165" s="38">
        <v>3167619</v>
      </c>
      <c r="BQ165" s="38">
        <v>72159</v>
      </c>
      <c r="BR165" s="38" t="s">
        <v>107</v>
      </c>
      <c r="BS165" s="38">
        <v>599280</v>
      </c>
      <c r="BT165" s="38">
        <v>0</v>
      </c>
      <c r="BU165" s="38">
        <v>0</v>
      </c>
      <c r="BV165" s="38" t="s">
        <v>107</v>
      </c>
      <c r="BW165" s="38" t="s">
        <v>107</v>
      </c>
      <c r="BX165" s="38">
        <v>108849</v>
      </c>
      <c r="BY165" s="38" t="s">
        <v>107</v>
      </c>
      <c r="BZ165" s="38" t="s">
        <v>107</v>
      </c>
      <c r="CA165" s="38" t="s">
        <v>107</v>
      </c>
      <c r="CB165" s="38">
        <v>354675</v>
      </c>
      <c r="CC165" s="330">
        <v>0</v>
      </c>
      <c r="CD165" s="38">
        <v>0</v>
      </c>
      <c r="CE165" s="38" t="s">
        <v>107</v>
      </c>
      <c r="CF165" s="38" t="s">
        <v>107</v>
      </c>
      <c r="CG165" s="38" t="s">
        <v>107</v>
      </c>
      <c r="CH165" s="41" t="s">
        <v>114</v>
      </c>
      <c r="CI165" s="41" t="s">
        <v>114</v>
      </c>
      <c r="CJ165" s="41" t="s">
        <v>114</v>
      </c>
      <c r="CK165" s="41" t="s">
        <v>114</v>
      </c>
      <c r="CL165" s="41" t="s">
        <v>113</v>
      </c>
      <c r="CM165" s="41" t="s">
        <v>114</v>
      </c>
      <c r="CN165" s="41" t="s">
        <v>114</v>
      </c>
      <c r="CO165" s="42" t="s">
        <v>107</v>
      </c>
      <c r="CP165" s="28" t="s">
        <v>107</v>
      </c>
      <c r="CQ165" s="28" t="s">
        <v>107</v>
      </c>
      <c r="CR165" s="28" t="s">
        <v>107</v>
      </c>
      <c r="CS165" s="28" t="s">
        <v>107</v>
      </c>
      <c r="CT165" s="28" t="s">
        <v>107</v>
      </c>
      <c r="CU165" s="28" t="s">
        <v>107</v>
      </c>
      <c r="CV165" s="28" t="s">
        <v>107</v>
      </c>
      <c r="CW165" s="28" t="s">
        <v>107</v>
      </c>
      <c r="CX165" s="28" t="s">
        <v>107</v>
      </c>
      <c r="CY165" s="28" t="s">
        <v>107</v>
      </c>
      <c r="CZ165" s="28" t="s">
        <v>107</v>
      </c>
      <c r="DA165" s="28" t="s">
        <v>107</v>
      </c>
      <c r="DB165" s="28" t="s">
        <v>107</v>
      </c>
      <c r="DC165" s="28" t="s">
        <v>107</v>
      </c>
      <c r="DD165" s="332">
        <v>17268191</v>
      </c>
      <c r="DE165" s="43">
        <v>1</v>
      </c>
      <c r="DF165" s="390">
        <v>1</v>
      </c>
      <c r="DG165" s="310"/>
      <c r="DH165" s="203"/>
      <c r="DI165" s="279" t="str" cm="1">
        <f t="array" ref="DI165">+IF(AND(C165&lt;&gt;"Vehículos Eléctricos",C165&lt;&gt;"Vehículos Híbridos",AD165="PERCENTIL 50"),
     IF(VLOOKUP(_xlfn.TEXTJOIN("_",FALSE,C165:E165),BD_Perc!$A:$P,_xlfn.IFS(BD!AE165="Intervalo de precio 1",12,BD!AE165="Intervalo de precio 2",13),FALSE)&lt;=1,
     VLOOKUP(_xlfn.TEXTJOIN("_",FALSE,C165:E165),BD_Perc!$A:$P,16,FALSE),"Ok P50"),
     "Ok P30/70 ó Híbrido/Eléctrico")</f>
        <v>Ok P30/70 ó Híbrido/Eléctrico</v>
      </c>
      <c r="DJ165" s="279" t="str">
        <f t="shared" si="13"/>
        <v>Vehículos Convencionales_Camperos/Camionetas_4x2</v>
      </c>
      <c r="DK165" s="331">
        <f t="shared" si="17"/>
        <v>110352000</v>
      </c>
      <c r="DL165" s="326"/>
    </row>
    <row r="166" spans="1:116" ht="51">
      <c r="A166" s="28">
        <v>161</v>
      </c>
      <c r="B166" s="29" t="s">
        <v>183</v>
      </c>
      <c r="C166" s="29" t="s">
        <v>0</v>
      </c>
      <c r="D166" s="29" t="s">
        <v>337</v>
      </c>
      <c r="E166" s="42" t="s">
        <v>338</v>
      </c>
      <c r="F166" s="42" t="s">
        <v>107</v>
      </c>
      <c r="G166" s="30" t="s">
        <v>435</v>
      </c>
      <c r="H166" s="42" t="s">
        <v>185</v>
      </c>
      <c r="I166" s="28">
        <v>4606127</v>
      </c>
      <c r="J166" s="28" t="s">
        <v>437</v>
      </c>
      <c r="K166" s="31" t="s">
        <v>369</v>
      </c>
      <c r="L166" s="32">
        <v>155</v>
      </c>
      <c r="M166" s="33">
        <v>5</v>
      </c>
      <c r="N166" s="34">
        <v>118000000</v>
      </c>
      <c r="O166" s="34">
        <f>+IFERROR(VLOOKUP(I166,Precio_Fasecolda!A:C,3,FALSE),IFERROR(VLOOKUP(I166,Precio_Fasecolda!B:C,2,FALSE),N166))</f>
        <v>118000000</v>
      </c>
      <c r="P166" s="34">
        <f t="shared" si="14"/>
        <v>0</v>
      </c>
      <c r="Q166" s="28" t="s">
        <v>338</v>
      </c>
      <c r="R166" s="28" t="s">
        <v>130</v>
      </c>
      <c r="S166" s="28" t="s">
        <v>112</v>
      </c>
      <c r="T166" s="28" t="s">
        <v>107</v>
      </c>
      <c r="U166" s="28" t="s">
        <v>107</v>
      </c>
      <c r="V166" s="42" t="s">
        <v>107</v>
      </c>
      <c r="W166" s="28" t="s">
        <v>107</v>
      </c>
      <c r="X166" s="28" t="s">
        <v>107</v>
      </c>
      <c r="Y166" s="28" t="str">
        <f t="shared" si="15"/>
        <v>N.A.</v>
      </c>
      <c r="Z166" s="292">
        <f t="shared" si="12"/>
        <v>114224000</v>
      </c>
      <c r="AA166" s="28" cm="1">
        <f t="array" aca="1" ref="AA166" ca="1">_xlfn.IFS(DK166&lt;$DK$4,1,AND(DK166&gt;=$DK$4,DK166&lt;=$AA$4),2,DK166&gt;$AA$4,3)</f>
        <v>2</v>
      </c>
      <c r="AB166" s="28">
        <v>0</v>
      </c>
      <c r="AC166" s="28" cm="1">
        <f t="array" aca="1" ref="AC166" ca="1">IF(AB166="PERCENTIL 30","",_xlfn.IFS(DK166&lt;$AC$4,1,DK166&gt;$AC$4,2))</f>
        <v>1</v>
      </c>
      <c r="AD166" s="28" t="str">
        <f>+IFERROR(VLOOKUP(_xlfn.TEXTJOIN("_", FALSE, C166:E166), BD_Perc!$A:$O, 15, FALSE),"Segmentación no encontrada o vehículo inactivo")</f>
        <v>PERCENTIL 30-70</v>
      </c>
      <c r="AE166" s="28" t="str" cm="1">
        <f t="array" ref="AE166">_xlfn.IFS(
    AD166 = "PERCENTIL 50",
    _xlfn.IFS(
        BD!DK166 &lt; VLOOKUP(_xlfn.TEXTJOIN("_", FALSE, C166:E166), BD_Perc!$A:$O, 11, FALSE), "Intervalo de precio 1",
        BD!DK166 &gt;= VLOOKUP(_xlfn.TEXTJOIN("_", FALSE, C166:E166), BD_Perc!$A:$O, 11, FALSE), "Intervalo de precio 2"
    ),
    AD166 = "PERCENTIL 30-70",
    _xlfn.IFS(
        BD!DK166 &lt; VLOOKUP(_xlfn.TEXTJOIN("_", FALSE, C166:E166), BD_Perc!$A:$O, 6, FALSE), "Intervalo de precio 1",
        BD!DK166 &lt; VLOOKUP(_xlfn.TEXTJOIN("_", FALSE, C166:E166), BD_Perc!$A:$O, 7, FALSE), "Intervalo de precio 2",
        BD!DK166 &gt;= VLOOKUP(_xlfn.TEXTJOIN("_", FALSE, C166:E166), BD_Perc!$A:$O, 7, FALSE), "Intervalo de precio 3"
    ),
    AD166="Segmentación no encontrada o vehículo inactivo","Segmentación no encontrada o vehículo inactivo"
)</f>
        <v>Intervalo de precio 2</v>
      </c>
      <c r="AF166" s="35" t="s">
        <v>2413</v>
      </c>
      <c r="AG166" s="35" t="b">
        <f t="shared" si="16"/>
        <v>1</v>
      </c>
      <c r="AH166" s="206">
        <v>3.2000000000000001E-2</v>
      </c>
      <c r="AI166" s="206">
        <v>3.5999999999999997E-2</v>
      </c>
      <c r="AJ166" s="206">
        <v>3.6999999999999998E-2</v>
      </c>
      <c r="AK166" s="206">
        <v>3.9E-2</v>
      </c>
      <c r="AL166" s="206">
        <v>4.1000000000000002E-2</v>
      </c>
      <c r="AM166" s="206">
        <v>4.2000000000000003E-2</v>
      </c>
      <c r="AN166" s="28" t="s">
        <v>113</v>
      </c>
      <c r="AO166" s="28" t="s">
        <v>113</v>
      </c>
      <c r="AP166" s="28" t="s">
        <v>113</v>
      </c>
      <c r="AQ166" s="37">
        <v>0.05</v>
      </c>
      <c r="AR166" s="38">
        <v>8689479</v>
      </c>
      <c r="AS166" s="38">
        <v>220144</v>
      </c>
      <c r="AT166" s="38">
        <v>794963</v>
      </c>
      <c r="AU166" s="38">
        <v>0</v>
      </c>
      <c r="AV166" s="38">
        <v>0</v>
      </c>
      <c r="AW166" s="38">
        <v>8438830</v>
      </c>
      <c r="AX166" s="38">
        <v>0</v>
      </c>
      <c r="AY166" s="38">
        <v>0</v>
      </c>
      <c r="AZ166" s="38">
        <v>48920</v>
      </c>
      <c r="BA166" s="38">
        <v>0</v>
      </c>
      <c r="BB166" s="38">
        <v>0</v>
      </c>
      <c r="BC166" s="38">
        <v>0</v>
      </c>
      <c r="BD166" s="38">
        <v>0</v>
      </c>
      <c r="BE166" s="38">
        <v>0</v>
      </c>
      <c r="BF166" s="38">
        <v>0</v>
      </c>
      <c r="BG166" s="38">
        <v>2323736</v>
      </c>
      <c r="BH166" s="38" t="s">
        <v>107</v>
      </c>
      <c r="BI166" s="38">
        <v>2923015</v>
      </c>
      <c r="BJ166" s="38" t="s">
        <v>107</v>
      </c>
      <c r="BK166" s="38">
        <v>0</v>
      </c>
      <c r="BL166" s="38">
        <v>1651075</v>
      </c>
      <c r="BM166" s="38">
        <v>856113</v>
      </c>
      <c r="BN166" s="38">
        <v>1284169</v>
      </c>
      <c r="BO166" s="38" t="s">
        <v>107</v>
      </c>
      <c r="BP166" s="38">
        <v>3167619</v>
      </c>
      <c r="BQ166" s="38">
        <v>72159</v>
      </c>
      <c r="BR166" s="38" t="s">
        <v>107</v>
      </c>
      <c r="BS166" s="38">
        <v>599280</v>
      </c>
      <c r="BT166" s="38">
        <v>0</v>
      </c>
      <c r="BU166" s="38">
        <v>0</v>
      </c>
      <c r="BV166" s="38" t="s">
        <v>107</v>
      </c>
      <c r="BW166" s="38" t="s">
        <v>107</v>
      </c>
      <c r="BX166" s="38">
        <v>108849</v>
      </c>
      <c r="BY166" s="38" t="s">
        <v>107</v>
      </c>
      <c r="BZ166" s="38" t="s">
        <v>107</v>
      </c>
      <c r="CA166" s="38" t="s">
        <v>107</v>
      </c>
      <c r="CB166" s="38">
        <v>354675</v>
      </c>
      <c r="CC166" s="330">
        <v>0</v>
      </c>
      <c r="CD166" s="38">
        <v>0</v>
      </c>
      <c r="CE166" s="38" t="s">
        <v>107</v>
      </c>
      <c r="CF166" s="38" t="s">
        <v>107</v>
      </c>
      <c r="CG166" s="38" t="s">
        <v>107</v>
      </c>
      <c r="CH166" s="41" t="s">
        <v>114</v>
      </c>
      <c r="CI166" s="41" t="s">
        <v>114</v>
      </c>
      <c r="CJ166" s="41" t="s">
        <v>114</v>
      </c>
      <c r="CK166" s="41" t="s">
        <v>114</v>
      </c>
      <c r="CL166" s="41" t="s">
        <v>113</v>
      </c>
      <c r="CM166" s="41" t="s">
        <v>114</v>
      </c>
      <c r="CN166" s="41" t="s">
        <v>114</v>
      </c>
      <c r="CO166" s="42" t="s">
        <v>107</v>
      </c>
      <c r="CP166" s="28" t="s">
        <v>107</v>
      </c>
      <c r="CQ166" s="28" t="s">
        <v>107</v>
      </c>
      <c r="CR166" s="28" t="s">
        <v>107</v>
      </c>
      <c r="CS166" s="28" t="s">
        <v>107</v>
      </c>
      <c r="CT166" s="28" t="s">
        <v>107</v>
      </c>
      <c r="CU166" s="28" t="s">
        <v>107</v>
      </c>
      <c r="CV166" s="28" t="s">
        <v>107</v>
      </c>
      <c r="CW166" s="28" t="s">
        <v>107</v>
      </c>
      <c r="CX166" s="28" t="s">
        <v>107</v>
      </c>
      <c r="CY166" s="28" t="s">
        <v>107</v>
      </c>
      <c r="CZ166" s="28" t="s">
        <v>107</v>
      </c>
      <c r="DA166" s="28" t="s">
        <v>107</v>
      </c>
      <c r="DB166" s="28" t="s">
        <v>107</v>
      </c>
      <c r="DC166" s="28" t="s">
        <v>107</v>
      </c>
      <c r="DD166" s="332">
        <v>17268191</v>
      </c>
      <c r="DE166" s="43">
        <v>1</v>
      </c>
      <c r="DF166" s="390">
        <v>1</v>
      </c>
      <c r="DG166" s="310"/>
      <c r="DH166" s="203"/>
      <c r="DI166" s="279" t="str" cm="1">
        <f t="array" ref="DI166">+IF(AND(C166&lt;&gt;"Vehículos Eléctricos",C166&lt;&gt;"Vehículos Híbridos",AD166="PERCENTIL 50"),
     IF(VLOOKUP(_xlfn.TEXTJOIN("_",FALSE,C166:E166),BD_Perc!$A:$P,_xlfn.IFS(BD!AE166="Intervalo de precio 1",12,BD!AE166="Intervalo de precio 2",13),FALSE)&lt;=1,
     VLOOKUP(_xlfn.TEXTJOIN("_",FALSE,C166:E166),BD_Perc!$A:$P,16,FALSE),"Ok P50"),
     "Ok P30/70 ó Híbrido/Eléctrico")</f>
        <v>Ok P30/70 ó Híbrido/Eléctrico</v>
      </c>
      <c r="DJ166" s="279" t="str">
        <f t="shared" si="13"/>
        <v>Vehículos Convencionales_Camperos/Camionetas_4x2</v>
      </c>
      <c r="DK166" s="331">
        <f t="shared" si="17"/>
        <v>114224000</v>
      </c>
      <c r="DL166" s="326"/>
    </row>
    <row r="167" spans="1:116" ht="51">
      <c r="A167" s="28">
        <v>162</v>
      </c>
      <c r="B167" s="29" t="s">
        <v>183</v>
      </c>
      <c r="C167" s="29" t="s">
        <v>0</v>
      </c>
      <c r="D167" s="29" t="s">
        <v>337</v>
      </c>
      <c r="E167" s="42" t="s">
        <v>338</v>
      </c>
      <c r="F167" s="42" t="s">
        <v>107</v>
      </c>
      <c r="G167" s="30" t="s">
        <v>438</v>
      </c>
      <c r="H167" s="42" t="s">
        <v>185</v>
      </c>
      <c r="I167" s="28">
        <v>4606124</v>
      </c>
      <c r="J167" s="28" t="s">
        <v>439</v>
      </c>
      <c r="K167" s="31" t="s">
        <v>369</v>
      </c>
      <c r="L167" s="32">
        <v>155</v>
      </c>
      <c r="M167" s="33">
        <v>5</v>
      </c>
      <c r="N167" s="34">
        <v>116500000</v>
      </c>
      <c r="O167" s="34">
        <f>+IFERROR(VLOOKUP(I167,Precio_Fasecolda!A:C,3,FALSE),IFERROR(VLOOKUP(I167,Precio_Fasecolda!B:C,2,FALSE),N167))</f>
        <v>116500000</v>
      </c>
      <c r="P167" s="34">
        <f t="shared" si="14"/>
        <v>0</v>
      </c>
      <c r="Q167" s="28" t="s">
        <v>338</v>
      </c>
      <c r="R167" s="28" t="s">
        <v>2415</v>
      </c>
      <c r="S167" s="28" t="s">
        <v>112</v>
      </c>
      <c r="T167" s="28" t="s">
        <v>107</v>
      </c>
      <c r="U167" s="28" t="s">
        <v>107</v>
      </c>
      <c r="V167" s="42" t="s">
        <v>107</v>
      </c>
      <c r="W167" s="28" t="s">
        <v>107</v>
      </c>
      <c r="X167" s="28" t="s">
        <v>107</v>
      </c>
      <c r="Y167" s="28" t="str">
        <f t="shared" si="15"/>
        <v>N.A.</v>
      </c>
      <c r="Z167" s="292">
        <f t="shared" si="12"/>
        <v>112772000</v>
      </c>
      <c r="AA167" s="28" cm="1">
        <f t="array" aca="1" ref="AA167" ca="1">_xlfn.IFS(DK167&lt;$DK$4,1,AND(DK167&gt;=$DK$4,DK167&lt;=$AA$4),2,DK167&gt;$AA$4,3)</f>
        <v>2</v>
      </c>
      <c r="AB167" s="28">
        <v>0</v>
      </c>
      <c r="AC167" s="28" cm="1">
        <f t="array" aca="1" ref="AC167" ca="1">IF(AB167="PERCENTIL 30","",_xlfn.IFS(DK167&lt;$AC$4,1,DK167&gt;$AC$4,2))</f>
        <v>1</v>
      </c>
      <c r="AD167" s="28" t="str">
        <f>+IFERROR(VLOOKUP(_xlfn.TEXTJOIN("_", FALSE, C167:E167), BD_Perc!$A:$O, 15, FALSE),"Segmentación no encontrada o vehículo inactivo")</f>
        <v>PERCENTIL 30-70</v>
      </c>
      <c r="AE167" s="28" t="str" cm="1">
        <f t="array" ref="AE167">_xlfn.IFS(
    AD167 = "PERCENTIL 50",
    _xlfn.IFS(
        BD!DK167 &lt; VLOOKUP(_xlfn.TEXTJOIN("_", FALSE, C167:E167), BD_Perc!$A:$O, 11, FALSE), "Intervalo de precio 1",
        BD!DK167 &gt;= VLOOKUP(_xlfn.TEXTJOIN("_", FALSE, C167:E167), BD_Perc!$A:$O, 11, FALSE), "Intervalo de precio 2"
    ),
    AD167 = "PERCENTIL 30-70",
    _xlfn.IFS(
        BD!DK167 &lt; VLOOKUP(_xlfn.TEXTJOIN("_", FALSE, C167:E167), BD_Perc!$A:$O, 6, FALSE), "Intervalo de precio 1",
        BD!DK167 &lt; VLOOKUP(_xlfn.TEXTJOIN("_", FALSE, C167:E167), BD_Perc!$A:$O, 7, FALSE), "Intervalo de precio 2",
        BD!DK167 &gt;= VLOOKUP(_xlfn.TEXTJOIN("_", FALSE, C167:E167), BD_Perc!$A:$O, 7, FALSE), "Intervalo de precio 3"
    ),
    AD167="Segmentación no encontrada o vehículo inactivo","Segmentación no encontrada o vehículo inactivo"
)</f>
        <v>Intervalo de precio 2</v>
      </c>
      <c r="AF167" s="35" t="s">
        <v>2413</v>
      </c>
      <c r="AG167" s="35" t="b">
        <f t="shared" si="16"/>
        <v>1</v>
      </c>
      <c r="AH167" s="206">
        <v>3.2000000000000001E-2</v>
      </c>
      <c r="AI167" s="206">
        <v>3.5999999999999997E-2</v>
      </c>
      <c r="AJ167" s="206">
        <v>3.6999999999999998E-2</v>
      </c>
      <c r="AK167" s="206">
        <v>3.9E-2</v>
      </c>
      <c r="AL167" s="206">
        <v>4.1000000000000002E-2</v>
      </c>
      <c r="AM167" s="206">
        <v>4.2000000000000003E-2</v>
      </c>
      <c r="AN167" s="28" t="s">
        <v>113</v>
      </c>
      <c r="AO167" s="28" t="s">
        <v>113</v>
      </c>
      <c r="AP167" s="28" t="s">
        <v>113</v>
      </c>
      <c r="AQ167" s="37">
        <v>0.05</v>
      </c>
      <c r="AR167" s="38">
        <v>8689479</v>
      </c>
      <c r="AS167" s="38">
        <v>220144</v>
      </c>
      <c r="AT167" s="38">
        <v>794963</v>
      </c>
      <c r="AU167" s="38">
        <v>0</v>
      </c>
      <c r="AV167" s="38">
        <v>0</v>
      </c>
      <c r="AW167" s="38">
        <v>8438830</v>
      </c>
      <c r="AX167" s="38">
        <v>0</v>
      </c>
      <c r="AY167" s="38">
        <v>0</v>
      </c>
      <c r="AZ167" s="38">
        <v>48920</v>
      </c>
      <c r="BA167" s="38">
        <v>0</v>
      </c>
      <c r="BB167" s="38">
        <v>0</v>
      </c>
      <c r="BC167" s="38">
        <v>0</v>
      </c>
      <c r="BD167" s="38">
        <v>0</v>
      </c>
      <c r="BE167" s="38">
        <v>0</v>
      </c>
      <c r="BF167" s="38">
        <v>0</v>
      </c>
      <c r="BG167" s="38">
        <v>2323736</v>
      </c>
      <c r="BH167" s="38" t="s">
        <v>107</v>
      </c>
      <c r="BI167" s="38">
        <v>2923015</v>
      </c>
      <c r="BJ167" s="38" t="s">
        <v>107</v>
      </c>
      <c r="BK167" s="38">
        <v>0</v>
      </c>
      <c r="BL167" s="38">
        <v>1651075</v>
      </c>
      <c r="BM167" s="38">
        <v>856113</v>
      </c>
      <c r="BN167" s="38">
        <v>1284169</v>
      </c>
      <c r="BO167" s="38" t="s">
        <v>107</v>
      </c>
      <c r="BP167" s="38">
        <v>3167619</v>
      </c>
      <c r="BQ167" s="38">
        <v>72159</v>
      </c>
      <c r="BR167" s="38" t="s">
        <v>107</v>
      </c>
      <c r="BS167" s="38">
        <v>599280</v>
      </c>
      <c r="BT167" s="38">
        <v>0</v>
      </c>
      <c r="BU167" s="38">
        <v>0</v>
      </c>
      <c r="BV167" s="38" t="s">
        <v>107</v>
      </c>
      <c r="BW167" s="38" t="s">
        <v>107</v>
      </c>
      <c r="BX167" s="38">
        <v>108849</v>
      </c>
      <c r="BY167" s="38" t="s">
        <v>107</v>
      </c>
      <c r="BZ167" s="38" t="s">
        <v>107</v>
      </c>
      <c r="CA167" s="38" t="s">
        <v>107</v>
      </c>
      <c r="CB167" s="38">
        <v>354675</v>
      </c>
      <c r="CC167" s="330">
        <v>0</v>
      </c>
      <c r="CD167" s="38">
        <v>0</v>
      </c>
      <c r="CE167" s="38" t="s">
        <v>107</v>
      </c>
      <c r="CF167" s="38" t="s">
        <v>107</v>
      </c>
      <c r="CG167" s="38" t="s">
        <v>107</v>
      </c>
      <c r="CH167" s="41" t="s">
        <v>114</v>
      </c>
      <c r="CI167" s="41" t="s">
        <v>114</v>
      </c>
      <c r="CJ167" s="41" t="s">
        <v>114</v>
      </c>
      <c r="CK167" s="41" t="s">
        <v>114</v>
      </c>
      <c r="CL167" s="41" t="s">
        <v>113</v>
      </c>
      <c r="CM167" s="41" t="s">
        <v>114</v>
      </c>
      <c r="CN167" s="41" t="s">
        <v>114</v>
      </c>
      <c r="CO167" s="42" t="s">
        <v>107</v>
      </c>
      <c r="CP167" s="28" t="s">
        <v>107</v>
      </c>
      <c r="CQ167" s="28" t="s">
        <v>107</v>
      </c>
      <c r="CR167" s="28" t="s">
        <v>107</v>
      </c>
      <c r="CS167" s="28" t="s">
        <v>107</v>
      </c>
      <c r="CT167" s="28" t="s">
        <v>107</v>
      </c>
      <c r="CU167" s="28" t="s">
        <v>107</v>
      </c>
      <c r="CV167" s="28" t="s">
        <v>107</v>
      </c>
      <c r="CW167" s="28" t="s">
        <v>107</v>
      </c>
      <c r="CX167" s="28" t="s">
        <v>107</v>
      </c>
      <c r="CY167" s="28" t="s">
        <v>107</v>
      </c>
      <c r="CZ167" s="28" t="s">
        <v>107</v>
      </c>
      <c r="DA167" s="28" t="s">
        <v>107</v>
      </c>
      <c r="DB167" s="28" t="s">
        <v>107</v>
      </c>
      <c r="DC167" s="28" t="s">
        <v>107</v>
      </c>
      <c r="DD167" s="332">
        <v>17268191</v>
      </c>
      <c r="DE167" s="43">
        <v>1</v>
      </c>
      <c r="DF167" s="390">
        <v>1</v>
      </c>
      <c r="DG167" s="310"/>
      <c r="DH167" s="203"/>
      <c r="DI167" s="279" t="str" cm="1">
        <f t="array" ref="DI167">+IF(AND(C167&lt;&gt;"Vehículos Eléctricos",C167&lt;&gt;"Vehículos Híbridos",AD167="PERCENTIL 50"),
     IF(VLOOKUP(_xlfn.TEXTJOIN("_",FALSE,C167:E167),BD_Perc!$A:$P,_xlfn.IFS(BD!AE167="Intervalo de precio 1",12,BD!AE167="Intervalo de precio 2",13),FALSE)&lt;=1,
     VLOOKUP(_xlfn.TEXTJOIN("_",FALSE,C167:E167),BD_Perc!$A:$P,16,FALSE),"Ok P50"),
     "Ok P30/70 ó Híbrido/Eléctrico")</f>
        <v>Ok P30/70 ó Híbrido/Eléctrico</v>
      </c>
      <c r="DJ167" s="279" t="str">
        <f t="shared" si="13"/>
        <v>Vehículos Convencionales_Camperos/Camionetas_4x2</v>
      </c>
      <c r="DK167" s="331">
        <f t="shared" si="17"/>
        <v>112772000</v>
      </c>
      <c r="DL167" s="326"/>
    </row>
    <row r="168" spans="1:116" ht="51">
      <c r="A168" s="28">
        <v>163</v>
      </c>
      <c r="B168" s="29" t="s">
        <v>183</v>
      </c>
      <c r="C168" s="29" t="s">
        <v>0</v>
      </c>
      <c r="D168" s="29" t="s">
        <v>337</v>
      </c>
      <c r="E168" s="42" t="s">
        <v>338</v>
      </c>
      <c r="F168" s="42" t="s">
        <v>107</v>
      </c>
      <c r="G168" s="30" t="s">
        <v>438</v>
      </c>
      <c r="H168" s="42" t="s">
        <v>185</v>
      </c>
      <c r="I168" s="28">
        <v>4606151</v>
      </c>
      <c r="J168" s="28" t="s">
        <v>440</v>
      </c>
      <c r="K168" s="31" t="s">
        <v>369</v>
      </c>
      <c r="L168" s="32">
        <v>155</v>
      </c>
      <c r="M168" s="33">
        <v>5</v>
      </c>
      <c r="N168" s="34">
        <v>135000000</v>
      </c>
      <c r="O168" s="34">
        <f>+IFERROR(VLOOKUP(I168,Precio_Fasecolda!A:C,3,FALSE),IFERROR(VLOOKUP(I168,Precio_Fasecolda!B:C,2,FALSE),N168))</f>
        <v>135000000</v>
      </c>
      <c r="P168" s="34">
        <f t="shared" si="14"/>
        <v>0</v>
      </c>
      <c r="Q168" s="28" t="s">
        <v>338</v>
      </c>
      <c r="R168" s="28" t="s">
        <v>130</v>
      </c>
      <c r="S168" s="28" t="s">
        <v>112</v>
      </c>
      <c r="T168" s="28" t="s">
        <v>107</v>
      </c>
      <c r="U168" s="28" t="s">
        <v>107</v>
      </c>
      <c r="V168" s="42" t="s">
        <v>107</v>
      </c>
      <c r="W168" s="28" t="s">
        <v>107</v>
      </c>
      <c r="X168" s="28" t="s">
        <v>107</v>
      </c>
      <c r="Y168" s="28" t="str">
        <f t="shared" si="15"/>
        <v>N.A.</v>
      </c>
      <c r="Z168" s="292">
        <f t="shared" si="12"/>
        <v>130680000</v>
      </c>
      <c r="AA168" s="28" cm="1">
        <f t="array" aca="1" ref="AA168" ca="1">_xlfn.IFS(DK168&lt;$DK$4,1,AND(DK168&gt;=$DK$4,DK168&lt;=$AA$4),2,DK168&gt;$AA$4,3)</f>
        <v>2</v>
      </c>
      <c r="AB168" s="28">
        <v>0</v>
      </c>
      <c r="AC168" s="28" cm="1">
        <f t="array" aca="1" ref="AC168" ca="1">IF(AB168="PERCENTIL 30","",_xlfn.IFS(DK168&lt;$AC$4,1,DK168&gt;$AC$4,2))</f>
        <v>1</v>
      </c>
      <c r="AD168" s="28" t="str">
        <f>+IFERROR(VLOOKUP(_xlfn.TEXTJOIN("_", FALSE, C168:E168), BD_Perc!$A:$O, 15, FALSE),"Segmentación no encontrada o vehículo inactivo")</f>
        <v>PERCENTIL 30-70</v>
      </c>
      <c r="AE168" s="28" t="str" cm="1">
        <f t="array" ref="AE168">_xlfn.IFS(
    AD168 = "PERCENTIL 50",
    _xlfn.IFS(
        BD!DK168 &lt; VLOOKUP(_xlfn.TEXTJOIN("_", FALSE, C168:E168), BD_Perc!$A:$O, 11, FALSE), "Intervalo de precio 1",
        BD!DK168 &gt;= VLOOKUP(_xlfn.TEXTJOIN("_", FALSE, C168:E168), BD_Perc!$A:$O, 11, FALSE), "Intervalo de precio 2"
    ),
    AD168 = "PERCENTIL 30-70",
    _xlfn.IFS(
        BD!DK168 &lt; VLOOKUP(_xlfn.TEXTJOIN("_", FALSE, C168:E168), BD_Perc!$A:$O, 6, FALSE), "Intervalo de precio 1",
        BD!DK168 &lt; VLOOKUP(_xlfn.TEXTJOIN("_", FALSE, C168:E168), BD_Perc!$A:$O, 7, FALSE), "Intervalo de precio 2",
        BD!DK168 &gt;= VLOOKUP(_xlfn.TEXTJOIN("_", FALSE, C168:E168), BD_Perc!$A:$O, 7, FALSE), "Intervalo de precio 3"
    ),
    AD168="Segmentación no encontrada o vehículo inactivo","Segmentación no encontrada o vehículo inactivo"
)</f>
        <v>Intervalo de precio 2</v>
      </c>
      <c r="AF168" s="35" t="s">
        <v>2413</v>
      </c>
      <c r="AG168" s="35" t="b">
        <f t="shared" si="16"/>
        <v>1</v>
      </c>
      <c r="AH168" s="206">
        <v>3.2000000000000001E-2</v>
      </c>
      <c r="AI168" s="206">
        <v>3.5999999999999997E-2</v>
      </c>
      <c r="AJ168" s="206">
        <v>3.6999999999999998E-2</v>
      </c>
      <c r="AK168" s="206">
        <v>3.9E-2</v>
      </c>
      <c r="AL168" s="206">
        <v>4.1000000000000002E-2</v>
      </c>
      <c r="AM168" s="206">
        <v>4.2000000000000003E-2</v>
      </c>
      <c r="AN168" s="28" t="s">
        <v>113</v>
      </c>
      <c r="AO168" s="28" t="s">
        <v>113</v>
      </c>
      <c r="AP168" s="28" t="s">
        <v>113</v>
      </c>
      <c r="AQ168" s="37">
        <v>0.05</v>
      </c>
      <c r="AR168" s="38">
        <v>8689479</v>
      </c>
      <c r="AS168" s="38">
        <v>220144</v>
      </c>
      <c r="AT168" s="38">
        <v>794963</v>
      </c>
      <c r="AU168" s="38">
        <v>0</v>
      </c>
      <c r="AV168" s="38">
        <v>0</v>
      </c>
      <c r="AW168" s="38">
        <v>8438830</v>
      </c>
      <c r="AX168" s="38">
        <v>0</v>
      </c>
      <c r="AY168" s="38">
        <v>0</v>
      </c>
      <c r="AZ168" s="38">
        <v>48920</v>
      </c>
      <c r="BA168" s="38">
        <v>0</v>
      </c>
      <c r="BB168" s="38">
        <v>0</v>
      </c>
      <c r="BC168" s="38">
        <v>0</v>
      </c>
      <c r="BD168" s="38">
        <v>0</v>
      </c>
      <c r="BE168" s="38">
        <v>0</v>
      </c>
      <c r="BF168" s="38">
        <v>0</v>
      </c>
      <c r="BG168" s="38">
        <v>2323736</v>
      </c>
      <c r="BH168" s="38" t="s">
        <v>107</v>
      </c>
      <c r="BI168" s="38">
        <v>2923015</v>
      </c>
      <c r="BJ168" s="38" t="s">
        <v>107</v>
      </c>
      <c r="BK168" s="38">
        <v>0</v>
      </c>
      <c r="BL168" s="38">
        <v>1651075</v>
      </c>
      <c r="BM168" s="38">
        <v>856113</v>
      </c>
      <c r="BN168" s="38">
        <v>1284169</v>
      </c>
      <c r="BO168" s="38" t="s">
        <v>107</v>
      </c>
      <c r="BP168" s="38">
        <v>3167619</v>
      </c>
      <c r="BQ168" s="38">
        <v>72159</v>
      </c>
      <c r="BR168" s="38" t="s">
        <v>107</v>
      </c>
      <c r="BS168" s="38">
        <v>599280</v>
      </c>
      <c r="BT168" s="38">
        <v>0</v>
      </c>
      <c r="BU168" s="38">
        <v>0</v>
      </c>
      <c r="BV168" s="38" t="s">
        <v>107</v>
      </c>
      <c r="BW168" s="38" t="s">
        <v>107</v>
      </c>
      <c r="BX168" s="38">
        <v>108849</v>
      </c>
      <c r="BY168" s="38" t="s">
        <v>107</v>
      </c>
      <c r="BZ168" s="38" t="s">
        <v>107</v>
      </c>
      <c r="CA168" s="38" t="s">
        <v>107</v>
      </c>
      <c r="CB168" s="38">
        <v>354675</v>
      </c>
      <c r="CC168" s="330">
        <v>0</v>
      </c>
      <c r="CD168" s="38">
        <v>0</v>
      </c>
      <c r="CE168" s="38" t="s">
        <v>107</v>
      </c>
      <c r="CF168" s="38" t="s">
        <v>107</v>
      </c>
      <c r="CG168" s="38" t="s">
        <v>107</v>
      </c>
      <c r="CH168" s="41" t="s">
        <v>114</v>
      </c>
      <c r="CI168" s="41" t="s">
        <v>114</v>
      </c>
      <c r="CJ168" s="41" t="s">
        <v>114</v>
      </c>
      <c r="CK168" s="41" t="s">
        <v>114</v>
      </c>
      <c r="CL168" s="41" t="s">
        <v>113</v>
      </c>
      <c r="CM168" s="41" t="s">
        <v>114</v>
      </c>
      <c r="CN168" s="41" t="s">
        <v>114</v>
      </c>
      <c r="CO168" s="42" t="s">
        <v>107</v>
      </c>
      <c r="CP168" s="28" t="s">
        <v>107</v>
      </c>
      <c r="CQ168" s="28" t="s">
        <v>107</v>
      </c>
      <c r="CR168" s="28" t="s">
        <v>107</v>
      </c>
      <c r="CS168" s="28" t="s">
        <v>107</v>
      </c>
      <c r="CT168" s="28" t="s">
        <v>107</v>
      </c>
      <c r="CU168" s="28" t="s">
        <v>107</v>
      </c>
      <c r="CV168" s="28" t="s">
        <v>107</v>
      </c>
      <c r="CW168" s="28" t="s">
        <v>107</v>
      </c>
      <c r="CX168" s="28" t="s">
        <v>107</v>
      </c>
      <c r="CY168" s="28" t="s">
        <v>107</v>
      </c>
      <c r="CZ168" s="28" t="s">
        <v>107</v>
      </c>
      <c r="DA168" s="28" t="s">
        <v>107</v>
      </c>
      <c r="DB168" s="28" t="s">
        <v>107</v>
      </c>
      <c r="DC168" s="28" t="s">
        <v>107</v>
      </c>
      <c r="DD168" s="332">
        <v>17268191</v>
      </c>
      <c r="DE168" s="43">
        <v>1</v>
      </c>
      <c r="DF168" s="390">
        <v>1</v>
      </c>
      <c r="DG168" s="310"/>
      <c r="DH168" s="203"/>
      <c r="DI168" s="279" t="str" cm="1">
        <f t="array" ref="DI168">+IF(AND(C168&lt;&gt;"Vehículos Eléctricos",C168&lt;&gt;"Vehículos Híbridos",AD168="PERCENTIL 50"),
     IF(VLOOKUP(_xlfn.TEXTJOIN("_",FALSE,C168:E168),BD_Perc!$A:$P,_xlfn.IFS(BD!AE168="Intervalo de precio 1",12,BD!AE168="Intervalo de precio 2",13),FALSE)&lt;=1,
     VLOOKUP(_xlfn.TEXTJOIN("_",FALSE,C168:E168),BD_Perc!$A:$P,16,FALSE),"Ok P50"),
     "Ok P30/70 ó Híbrido/Eléctrico")</f>
        <v>Ok P30/70 ó Híbrido/Eléctrico</v>
      </c>
      <c r="DJ168" s="279" t="str">
        <f t="shared" si="13"/>
        <v>Vehículos Convencionales_Camperos/Camionetas_4x2</v>
      </c>
      <c r="DK168" s="331">
        <f t="shared" si="17"/>
        <v>130680000</v>
      </c>
      <c r="DL168" s="326"/>
    </row>
    <row r="169" spans="1:116" ht="51">
      <c r="A169" s="28">
        <v>164</v>
      </c>
      <c r="B169" s="29" t="s">
        <v>183</v>
      </c>
      <c r="C169" s="29" t="s">
        <v>0</v>
      </c>
      <c r="D169" s="29" t="s">
        <v>337</v>
      </c>
      <c r="E169" s="42" t="s">
        <v>338</v>
      </c>
      <c r="F169" s="42" t="s">
        <v>107</v>
      </c>
      <c r="G169" s="30" t="s">
        <v>441</v>
      </c>
      <c r="H169" s="42" t="s">
        <v>185</v>
      </c>
      <c r="I169" s="28">
        <v>4606128</v>
      </c>
      <c r="J169" s="28" t="s">
        <v>442</v>
      </c>
      <c r="K169" s="31" t="s">
        <v>369</v>
      </c>
      <c r="L169" s="32">
        <v>155</v>
      </c>
      <c r="M169" s="33">
        <v>5</v>
      </c>
      <c r="N169" s="34">
        <v>141700000</v>
      </c>
      <c r="O169" s="34">
        <f>+IFERROR(VLOOKUP(I169,Precio_Fasecolda!A:C,3,FALSE),IFERROR(VLOOKUP(I169,Precio_Fasecolda!B:C,2,FALSE),N169))</f>
        <v>141700000</v>
      </c>
      <c r="P169" s="34">
        <f t="shared" si="14"/>
        <v>0</v>
      </c>
      <c r="Q169" s="28" t="s">
        <v>338</v>
      </c>
      <c r="R169" s="28" t="s">
        <v>130</v>
      </c>
      <c r="S169" s="28" t="s">
        <v>112</v>
      </c>
      <c r="T169" s="28" t="s">
        <v>107</v>
      </c>
      <c r="U169" s="28" t="s">
        <v>107</v>
      </c>
      <c r="V169" s="42" t="s">
        <v>107</v>
      </c>
      <c r="W169" s="28" t="s">
        <v>107</v>
      </c>
      <c r="X169" s="28" t="s">
        <v>107</v>
      </c>
      <c r="Y169" s="28" t="str">
        <f t="shared" si="15"/>
        <v>N.A.</v>
      </c>
      <c r="Z169" s="292">
        <f t="shared" si="12"/>
        <v>137165600</v>
      </c>
      <c r="AA169" s="28" cm="1">
        <f t="array" aca="1" ref="AA169" ca="1">_xlfn.IFS(DK169&lt;$DK$4,1,AND(DK169&gt;=$DK$4,DK169&lt;=$AA$4),2,DK169&gt;$AA$4,3)</f>
        <v>2</v>
      </c>
      <c r="AB169" s="28">
        <v>0</v>
      </c>
      <c r="AC169" s="28" cm="1">
        <f t="array" aca="1" ref="AC169" ca="1">IF(AB169="PERCENTIL 30","",_xlfn.IFS(DK169&lt;$AC$4,1,DK169&gt;$AC$4,2))</f>
        <v>1</v>
      </c>
      <c r="AD169" s="28" t="str">
        <f>+IFERROR(VLOOKUP(_xlfn.TEXTJOIN("_", FALSE, C169:E169), BD_Perc!$A:$O, 15, FALSE),"Segmentación no encontrada o vehículo inactivo")</f>
        <v>PERCENTIL 30-70</v>
      </c>
      <c r="AE169" s="28" t="str" cm="1">
        <f t="array" ref="AE169">_xlfn.IFS(
    AD169 = "PERCENTIL 50",
    _xlfn.IFS(
        BD!DK169 &lt; VLOOKUP(_xlfn.TEXTJOIN("_", FALSE, C169:E169), BD_Perc!$A:$O, 11, FALSE), "Intervalo de precio 1",
        BD!DK169 &gt;= VLOOKUP(_xlfn.TEXTJOIN("_", FALSE, C169:E169), BD_Perc!$A:$O, 11, FALSE), "Intervalo de precio 2"
    ),
    AD169 = "PERCENTIL 30-70",
    _xlfn.IFS(
        BD!DK169 &lt; VLOOKUP(_xlfn.TEXTJOIN("_", FALSE, C169:E169), BD_Perc!$A:$O, 6, FALSE), "Intervalo de precio 1",
        BD!DK169 &lt; VLOOKUP(_xlfn.TEXTJOIN("_", FALSE, C169:E169), BD_Perc!$A:$O, 7, FALSE), "Intervalo de precio 2",
        BD!DK169 &gt;= VLOOKUP(_xlfn.TEXTJOIN("_", FALSE, C169:E169), BD_Perc!$A:$O, 7, FALSE), "Intervalo de precio 3"
    ),
    AD169="Segmentación no encontrada o vehículo inactivo","Segmentación no encontrada o vehículo inactivo"
)</f>
        <v>Intervalo de precio 3</v>
      </c>
      <c r="AF169" s="35" t="s">
        <v>2414</v>
      </c>
      <c r="AG169" s="35" t="b">
        <f t="shared" si="16"/>
        <v>1</v>
      </c>
      <c r="AH169" s="206">
        <v>3.2000000000000001E-2</v>
      </c>
      <c r="AI169" s="206">
        <v>3.5999999999999997E-2</v>
      </c>
      <c r="AJ169" s="206">
        <v>3.6999999999999998E-2</v>
      </c>
      <c r="AK169" s="206">
        <v>3.9E-2</v>
      </c>
      <c r="AL169" s="206">
        <v>4.1000000000000002E-2</v>
      </c>
      <c r="AM169" s="206">
        <v>4.2000000000000003E-2</v>
      </c>
      <c r="AN169" s="28" t="s">
        <v>113</v>
      </c>
      <c r="AO169" s="28" t="s">
        <v>113</v>
      </c>
      <c r="AP169" s="28" t="s">
        <v>113</v>
      </c>
      <c r="AQ169" s="37">
        <v>0.05</v>
      </c>
      <c r="AR169" s="38">
        <v>8689479</v>
      </c>
      <c r="AS169" s="38">
        <v>220144</v>
      </c>
      <c r="AT169" s="38">
        <v>794963</v>
      </c>
      <c r="AU169" s="38">
        <v>0</v>
      </c>
      <c r="AV169" s="38">
        <v>0</v>
      </c>
      <c r="AW169" s="38">
        <v>8438830</v>
      </c>
      <c r="AX169" s="38">
        <v>0</v>
      </c>
      <c r="AY169" s="38">
        <v>0</v>
      </c>
      <c r="AZ169" s="38">
        <v>48920</v>
      </c>
      <c r="BA169" s="38">
        <v>0</v>
      </c>
      <c r="BB169" s="38">
        <v>0</v>
      </c>
      <c r="BC169" s="38">
        <v>0</v>
      </c>
      <c r="BD169" s="38">
        <v>0</v>
      </c>
      <c r="BE169" s="38">
        <v>0</v>
      </c>
      <c r="BF169" s="38">
        <v>0</v>
      </c>
      <c r="BG169" s="38">
        <v>2323736</v>
      </c>
      <c r="BH169" s="38" t="s">
        <v>107</v>
      </c>
      <c r="BI169" s="38">
        <v>2923015</v>
      </c>
      <c r="BJ169" s="38" t="s">
        <v>107</v>
      </c>
      <c r="BK169" s="38">
        <v>0</v>
      </c>
      <c r="BL169" s="38">
        <v>1651075</v>
      </c>
      <c r="BM169" s="38">
        <v>856113</v>
      </c>
      <c r="BN169" s="38">
        <v>1284169</v>
      </c>
      <c r="BO169" s="38" t="s">
        <v>107</v>
      </c>
      <c r="BP169" s="38">
        <v>3167619</v>
      </c>
      <c r="BQ169" s="38">
        <v>72159</v>
      </c>
      <c r="BR169" s="38" t="s">
        <v>107</v>
      </c>
      <c r="BS169" s="38">
        <v>599280</v>
      </c>
      <c r="BT169" s="38">
        <v>0</v>
      </c>
      <c r="BU169" s="38">
        <v>0</v>
      </c>
      <c r="BV169" s="38" t="s">
        <v>107</v>
      </c>
      <c r="BW169" s="38" t="s">
        <v>107</v>
      </c>
      <c r="BX169" s="38">
        <v>108849</v>
      </c>
      <c r="BY169" s="38" t="s">
        <v>107</v>
      </c>
      <c r="BZ169" s="38" t="s">
        <v>107</v>
      </c>
      <c r="CA169" s="38" t="s">
        <v>107</v>
      </c>
      <c r="CB169" s="38">
        <v>354675</v>
      </c>
      <c r="CC169" s="330">
        <v>0</v>
      </c>
      <c r="CD169" s="38">
        <v>0</v>
      </c>
      <c r="CE169" s="38" t="s">
        <v>107</v>
      </c>
      <c r="CF169" s="38" t="s">
        <v>107</v>
      </c>
      <c r="CG169" s="38" t="s">
        <v>107</v>
      </c>
      <c r="CH169" s="41" t="s">
        <v>113</v>
      </c>
      <c r="CI169" s="41" t="s">
        <v>113</v>
      </c>
      <c r="CJ169" s="41" t="s">
        <v>114</v>
      </c>
      <c r="CK169" s="41" t="s">
        <v>113</v>
      </c>
      <c r="CL169" s="41" t="s">
        <v>113</v>
      </c>
      <c r="CM169" s="41" t="s">
        <v>114</v>
      </c>
      <c r="CN169" s="41" t="s">
        <v>114</v>
      </c>
      <c r="CO169" s="42" t="s">
        <v>107</v>
      </c>
      <c r="CP169" s="28" t="s">
        <v>107</v>
      </c>
      <c r="CQ169" s="28" t="s">
        <v>107</v>
      </c>
      <c r="CR169" s="28" t="s">
        <v>107</v>
      </c>
      <c r="CS169" s="28" t="s">
        <v>107</v>
      </c>
      <c r="CT169" s="28" t="s">
        <v>107</v>
      </c>
      <c r="CU169" s="28" t="s">
        <v>107</v>
      </c>
      <c r="CV169" s="28" t="s">
        <v>107</v>
      </c>
      <c r="CW169" s="28" t="s">
        <v>107</v>
      </c>
      <c r="CX169" s="28" t="s">
        <v>107</v>
      </c>
      <c r="CY169" s="28" t="s">
        <v>107</v>
      </c>
      <c r="CZ169" s="28" t="s">
        <v>107</v>
      </c>
      <c r="DA169" s="28" t="s">
        <v>107</v>
      </c>
      <c r="DB169" s="28" t="s">
        <v>107</v>
      </c>
      <c r="DC169" s="28" t="s">
        <v>107</v>
      </c>
      <c r="DD169" s="332">
        <v>17268191</v>
      </c>
      <c r="DE169" s="43">
        <v>1</v>
      </c>
      <c r="DF169" s="390">
        <v>1</v>
      </c>
      <c r="DG169" s="310">
        <v>45698</v>
      </c>
      <c r="DH169" s="8" t="s">
        <v>2497</v>
      </c>
      <c r="DI169" s="279" t="str" cm="1">
        <f t="array" ref="DI169">+IF(AND(C169&lt;&gt;"Vehículos Eléctricos",C169&lt;&gt;"Vehículos Híbridos",AD169="PERCENTIL 50"),
     IF(VLOOKUP(_xlfn.TEXTJOIN("_",FALSE,C169:E169),BD_Perc!$A:$P,_xlfn.IFS(BD!AE169="Intervalo de precio 1",12,BD!AE169="Intervalo de precio 2",13),FALSE)&lt;=1,
     VLOOKUP(_xlfn.TEXTJOIN("_",FALSE,C169:E169),BD_Perc!$A:$P,16,FALSE),"Ok P50"),
     "Ok P30/70 ó Híbrido/Eléctrico")</f>
        <v>Ok P30/70 ó Híbrido/Eléctrico</v>
      </c>
      <c r="DJ169" s="279" t="str">
        <f t="shared" si="13"/>
        <v>Vehículos Convencionales_Camperos/Camionetas_4x2</v>
      </c>
      <c r="DK169" s="331">
        <f t="shared" si="17"/>
        <v>137165600</v>
      </c>
      <c r="DL169" s="326"/>
    </row>
    <row r="170" spans="1:116" ht="51">
      <c r="A170" s="28">
        <v>165</v>
      </c>
      <c r="B170" s="29" t="s">
        <v>183</v>
      </c>
      <c r="C170" s="29" t="s">
        <v>0</v>
      </c>
      <c r="D170" s="29" t="s">
        <v>337</v>
      </c>
      <c r="E170" s="42" t="s">
        <v>338</v>
      </c>
      <c r="F170" s="42" t="s">
        <v>107</v>
      </c>
      <c r="G170" s="30" t="s">
        <v>441</v>
      </c>
      <c r="H170" s="42" t="s">
        <v>185</v>
      </c>
      <c r="I170" s="28">
        <v>4606140</v>
      </c>
      <c r="J170" s="28" t="s">
        <v>443</v>
      </c>
      <c r="K170" s="31" t="s">
        <v>369</v>
      </c>
      <c r="L170" s="32">
        <v>155</v>
      </c>
      <c r="M170" s="33">
        <v>5</v>
      </c>
      <c r="N170" s="44">
        <v>132000000</v>
      </c>
      <c r="O170" s="34">
        <f>+IFERROR(VLOOKUP(I170,Precio_Fasecolda!A:C,3,FALSE),IFERROR(VLOOKUP(I170,Precio_Fasecolda!B:C,2,FALSE),N170))</f>
        <v>132000000</v>
      </c>
      <c r="P170" s="34">
        <f t="shared" si="14"/>
        <v>0</v>
      </c>
      <c r="Q170" s="28" t="s">
        <v>338</v>
      </c>
      <c r="R170" s="28" t="s">
        <v>130</v>
      </c>
      <c r="S170" s="28" t="s">
        <v>112</v>
      </c>
      <c r="T170" s="28" t="s">
        <v>107</v>
      </c>
      <c r="U170" s="28" t="s">
        <v>107</v>
      </c>
      <c r="V170" s="42" t="s">
        <v>107</v>
      </c>
      <c r="W170" s="28" t="s">
        <v>107</v>
      </c>
      <c r="X170" s="28" t="s">
        <v>107</v>
      </c>
      <c r="Y170" s="28" t="str">
        <f t="shared" si="15"/>
        <v>N.A.</v>
      </c>
      <c r="Z170" s="292">
        <f t="shared" si="12"/>
        <v>127776000</v>
      </c>
      <c r="AA170" s="28" cm="1">
        <f t="array" aca="1" ref="AA170" ca="1">_xlfn.IFS(DK170&lt;$DK$4,1,AND(DK170&gt;=$DK$4,DK170&lt;=$AA$4),2,DK170&gt;$AA$4,3)</f>
        <v>2</v>
      </c>
      <c r="AB170" s="28">
        <v>0</v>
      </c>
      <c r="AC170" s="28" cm="1">
        <f t="array" aca="1" ref="AC170" ca="1">IF(AB170="PERCENTIL 30","",_xlfn.IFS(DK170&lt;$AC$4,1,DK170&gt;$AC$4,2))</f>
        <v>1</v>
      </c>
      <c r="AD170" s="28" t="str">
        <f>+IFERROR(VLOOKUP(_xlfn.TEXTJOIN("_", FALSE, C170:E170), BD_Perc!$A:$O, 15, FALSE),"Segmentación no encontrada o vehículo inactivo")</f>
        <v>PERCENTIL 30-70</v>
      </c>
      <c r="AE170" s="28" t="str" cm="1">
        <f t="array" ref="AE170">_xlfn.IFS(
    AD170 = "PERCENTIL 50",
    _xlfn.IFS(
        BD!DK170 &lt; VLOOKUP(_xlfn.TEXTJOIN("_", FALSE, C170:E170), BD_Perc!$A:$O, 11, FALSE), "Intervalo de precio 1",
        BD!DK170 &gt;= VLOOKUP(_xlfn.TEXTJOIN("_", FALSE, C170:E170), BD_Perc!$A:$O, 11, FALSE), "Intervalo de precio 2"
    ),
    AD170 = "PERCENTIL 30-70",
    _xlfn.IFS(
        BD!DK170 &lt; VLOOKUP(_xlfn.TEXTJOIN("_", FALSE, C170:E170), BD_Perc!$A:$O, 6, FALSE), "Intervalo de precio 1",
        BD!DK170 &lt; VLOOKUP(_xlfn.TEXTJOIN("_", FALSE, C170:E170), BD_Perc!$A:$O, 7, FALSE), "Intervalo de precio 2",
        BD!DK170 &gt;= VLOOKUP(_xlfn.TEXTJOIN("_", FALSE, C170:E170), BD_Perc!$A:$O, 7, FALSE), "Intervalo de precio 3"
    ),
    AD170="Segmentación no encontrada o vehículo inactivo","Segmentación no encontrada o vehículo inactivo"
)</f>
        <v>Intervalo de precio 2</v>
      </c>
      <c r="AF170" s="35" t="s">
        <v>2413</v>
      </c>
      <c r="AG170" s="35" t="b">
        <f t="shared" si="16"/>
        <v>1</v>
      </c>
      <c r="AH170" s="206">
        <v>3.2000000000000001E-2</v>
      </c>
      <c r="AI170" s="206">
        <v>3.5999999999999997E-2</v>
      </c>
      <c r="AJ170" s="206">
        <v>3.6999999999999998E-2</v>
      </c>
      <c r="AK170" s="206">
        <v>3.9E-2</v>
      </c>
      <c r="AL170" s="206">
        <v>4.1000000000000002E-2</v>
      </c>
      <c r="AM170" s="206">
        <v>4.2000000000000003E-2</v>
      </c>
      <c r="AN170" s="28" t="s">
        <v>114</v>
      </c>
      <c r="AO170" s="28" t="s">
        <v>114</v>
      </c>
      <c r="AP170" s="28" t="s">
        <v>113</v>
      </c>
      <c r="AQ170" s="37">
        <v>0.05</v>
      </c>
      <c r="AR170" s="38">
        <v>0</v>
      </c>
      <c r="AS170" s="38">
        <v>0</v>
      </c>
      <c r="AT170" s="38">
        <v>0</v>
      </c>
      <c r="AU170" s="38">
        <v>0</v>
      </c>
      <c r="AV170" s="38">
        <v>0</v>
      </c>
      <c r="AW170" s="38">
        <v>0</v>
      </c>
      <c r="AX170" s="38">
        <v>0</v>
      </c>
      <c r="AY170" s="38">
        <v>0</v>
      </c>
      <c r="AZ170" s="38">
        <v>0</v>
      </c>
      <c r="BA170" s="38">
        <v>0</v>
      </c>
      <c r="BB170" s="38">
        <v>0</v>
      </c>
      <c r="BC170" s="38">
        <v>0</v>
      </c>
      <c r="BD170" s="38">
        <v>0</v>
      </c>
      <c r="BE170" s="38">
        <v>0</v>
      </c>
      <c r="BF170" s="38">
        <v>0</v>
      </c>
      <c r="BG170" s="38">
        <v>0</v>
      </c>
      <c r="BH170" s="38">
        <v>0</v>
      </c>
      <c r="BI170" s="38">
        <v>0</v>
      </c>
      <c r="BJ170" s="38">
        <v>0</v>
      </c>
      <c r="BK170" s="38">
        <v>0</v>
      </c>
      <c r="BL170" s="38">
        <v>0</v>
      </c>
      <c r="BM170" s="38">
        <v>0</v>
      </c>
      <c r="BN170" s="38">
        <v>0</v>
      </c>
      <c r="BO170" s="38">
        <v>0</v>
      </c>
      <c r="BP170" s="38">
        <v>0</v>
      </c>
      <c r="BQ170" s="38">
        <v>0</v>
      </c>
      <c r="BR170" s="38">
        <v>0</v>
      </c>
      <c r="BS170" s="38">
        <v>0</v>
      </c>
      <c r="BT170" s="38">
        <v>0</v>
      </c>
      <c r="BU170" s="38">
        <v>0</v>
      </c>
      <c r="BV170" s="38">
        <v>0</v>
      </c>
      <c r="BW170" s="38">
        <v>0</v>
      </c>
      <c r="BX170" s="38">
        <v>0</v>
      </c>
      <c r="BY170" s="38">
        <v>0</v>
      </c>
      <c r="BZ170" s="38">
        <v>0</v>
      </c>
      <c r="CA170" s="38">
        <v>0</v>
      </c>
      <c r="CB170" s="38">
        <v>0</v>
      </c>
      <c r="CC170" s="330">
        <v>0</v>
      </c>
      <c r="CD170" s="38">
        <v>0</v>
      </c>
      <c r="CE170" s="38">
        <v>0</v>
      </c>
      <c r="CF170" s="38">
        <v>0</v>
      </c>
      <c r="CG170" s="38">
        <v>0</v>
      </c>
      <c r="CH170" s="41" t="s">
        <v>113</v>
      </c>
      <c r="CI170" s="41" t="s">
        <v>113</v>
      </c>
      <c r="CJ170" s="41" t="s">
        <v>114</v>
      </c>
      <c r="CK170" s="41" t="s">
        <v>113</v>
      </c>
      <c r="CL170" s="41" t="s">
        <v>113</v>
      </c>
      <c r="CM170" s="41" t="s">
        <v>114</v>
      </c>
      <c r="CN170" s="41" t="s">
        <v>114</v>
      </c>
      <c r="CO170" s="42" t="s">
        <v>107</v>
      </c>
      <c r="CP170" s="28" t="s">
        <v>107</v>
      </c>
      <c r="CQ170" s="28" t="s">
        <v>107</v>
      </c>
      <c r="CR170" s="28" t="s">
        <v>107</v>
      </c>
      <c r="CS170" s="28" t="s">
        <v>107</v>
      </c>
      <c r="CT170" s="28" t="s">
        <v>107</v>
      </c>
      <c r="CU170" s="28" t="s">
        <v>107</v>
      </c>
      <c r="CV170" s="28" t="s">
        <v>107</v>
      </c>
      <c r="CW170" s="28" t="s">
        <v>107</v>
      </c>
      <c r="CX170" s="28" t="s">
        <v>107</v>
      </c>
      <c r="CY170" s="28" t="s">
        <v>107</v>
      </c>
      <c r="CZ170" s="28" t="s">
        <v>107</v>
      </c>
      <c r="DA170" s="28" t="s">
        <v>107</v>
      </c>
      <c r="DB170" s="28" t="s">
        <v>107</v>
      </c>
      <c r="DC170" s="28" t="s">
        <v>107</v>
      </c>
      <c r="DD170" s="332">
        <v>0</v>
      </c>
      <c r="DE170" s="43">
        <v>0</v>
      </c>
      <c r="DF170" s="390">
        <v>0</v>
      </c>
      <c r="DG170" s="310"/>
      <c r="DH170" s="203"/>
      <c r="DI170" s="279" t="str" cm="1">
        <f t="array" ref="DI170">+IF(AND(C170&lt;&gt;"Vehículos Eléctricos",C170&lt;&gt;"Vehículos Híbridos",AD170="PERCENTIL 50"),
     IF(VLOOKUP(_xlfn.TEXTJOIN("_",FALSE,C170:E170),BD_Perc!$A:$P,_xlfn.IFS(BD!AE170="Intervalo de precio 1",12,BD!AE170="Intervalo de precio 2",13),FALSE)&lt;=1,
     VLOOKUP(_xlfn.TEXTJOIN("_",FALSE,C170:E170),BD_Perc!$A:$P,16,FALSE),"Ok P50"),
     "Ok P30/70 ó Híbrido/Eléctrico")</f>
        <v>Ok P30/70 ó Híbrido/Eléctrico</v>
      </c>
      <c r="DJ170" s="279" t="str">
        <f t="shared" si="13"/>
        <v>Vehículos Convencionales_Camperos/Camionetas_4x2</v>
      </c>
      <c r="DK170" s="331">
        <f t="shared" si="17"/>
        <v>127776000</v>
      </c>
      <c r="DL170" s="326"/>
    </row>
    <row r="171" spans="1:116" ht="51">
      <c r="A171" s="28">
        <v>166</v>
      </c>
      <c r="B171" s="29" t="s">
        <v>183</v>
      </c>
      <c r="C171" s="29" t="s">
        <v>0</v>
      </c>
      <c r="D171" s="29" t="s">
        <v>337</v>
      </c>
      <c r="E171" s="42" t="s">
        <v>338</v>
      </c>
      <c r="F171" s="42" t="s">
        <v>107</v>
      </c>
      <c r="G171" s="30" t="s">
        <v>444</v>
      </c>
      <c r="H171" s="42" t="s">
        <v>185</v>
      </c>
      <c r="I171" s="28">
        <v>4606155</v>
      </c>
      <c r="J171" s="28" t="s">
        <v>445</v>
      </c>
      <c r="K171" s="31" t="s">
        <v>369</v>
      </c>
      <c r="L171" s="32">
        <v>155</v>
      </c>
      <c r="M171" s="33">
        <v>5</v>
      </c>
      <c r="N171" s="34">
        <v>183000000</v>
      </c>
      <c r="O171" s="34">
        <f>+IFERROR(VLOOKUP(I171,Precio_Fasecolda!A:C,3,FALSE),IFERROR(VLOOKUP(I171,Precio_Fasecolda!B:C,2,FALSE),N171))</f>
        <v>183000000</v>
      </c>
      <c r="P171" s="34">
        <f t="shared" si="14"/>
        <v>0</v>
      </c>
      <c r="Q171" s="28" t="s">
        <v>338</v>
      </c>
      <c r="R171" s="28" t="s">
        <v>130</v>
      </c>
      <c r="S171" s="28" t="s">
        <v>112</v>
      </c>
      <c r="T171" s="28" t="s">
        <v>107</v>
      </c>
      <c r="U171" s="28" t="s">
        <v>107</v>
      </c>
      <c r="V171" s="42" t="s">
        <v>107</v>
      </c>
      <c r="W171" s="28" t="s">
        <v>107</v>
      </c>
      <c r="X171" s="28" t="s">
        <v>107</v>
      </c>
      <c r="Y171" s="28" t="str">
        <f t="shared" si="15"/>
        <v>N.A.</v>
      </c>
      <c r="Z171" s="292">
        <f t="shared" si="12"/>
        <v>177144000</v>
      </c>
      <c r="AA171" s="28" cm="1">
        <f t="array" aca="1" ref="AA171" ca="1">_xlfn.IFS(DK171&lt;$DK$4,1,AND(DK171&gt;=$DK$4,DK171&lt;=$AA$4),2,DK171&gt;$AA$4,3)</f>
        <v>2</v>
      </c>
      <c r="AB171" s="28">
        <v>0</v>
      </c>
      <c r="AC171" s="28" cm="1">
        <f t="array" aca="1" ref="AC171" ca="1">IF(AB171="PERCENTIL 30","",_xlfn.IFS(DK171&lt;$AC$4,1,DK171&gt;$AC$4,2))</f>
        <v>2</v>
      </c>
      <c r="AD171" s="28" t="str">
        <f>+IFERROR(VLOOKUP(_xlfn.TEXTJOIN("_", FALSE, C171:E171), BD_Perc!$A:$O, 15, FALSE),"Segmentación no encontrada o vehículo inactivo")</f>
        <v>PERCENTIL 30-70</v>
      </c>
      <c r="AE171" s="28" t="str" cm="1">
        <f t="array" ref="AE171">_xlfn.IFS(
    AD171 = "PERCENTIL 50",
    _xlfn.IFS(
        BD!DK171 &lt; VLOOKUP(_xlfn.TEXTJOIN("_", FALSE, C171:E171), BD_Perc!$A:$O, 11, FALSE), "Intervalo de precio 1",
        BD!DK171 &gt;= VLOOKUP(_xlfn.TEXTJOIN("_", FALSE, C171:E171), BD_Perc!$A:$O, 11, FALSE), "Intervalo de precio 2"
    ),
    AD171 = "PERCENTIL 30-70",
    _xlfn.IFS(
        BD!DK171 &lt; VLOOKUP(_xlfn.TEXTJOIN("_", FALSE, C171:E171), BD_Perc!$A:$O, 6, FALSE), "Intervalo de precio 1",
        BD!DK171 &lt; VLOOKUP(_xlfn.TEXTJOIN("_", FALSE, C171:E171), BD_Perc!$A:$O, 7, FALSE), "Intervalo de precio 2",
        BD!DK171 &gt;= VLOOKUP(_xlfn.TEXTJOIN("_", FALSE, C171:E171), BD_Perc!$A:$O, 7, FALSE), "Intervalo de precio 3"
    ),
    AD171="Segmentación no encontrada o vehículo inactivo","Segmentación no encontrada o vehículo inactivo"
)</f>
        <v>Intervalo de precio 3</v>
      </c>
      <c r="AF171" s="35" t="s">
        <v>2414</v>
      </c>
      <c r="AG171" s="35" t="b">
        <f t="shared" si="16"/>
        <v>1</v>
      </c>
      <c r="AH171" s="206">
        <v>3.2000000000000001E-2</v>
      </c>
      <c r="AI171" s="206">
        <v>3.5999999999999997E-2</v>
      </c>
      <c r="AJ171" s="206">
        <v>3.6999999999999998E-2</v>
      </c>
      <c r="AK171" s="206">
        <v>3.9E-2</v>
      </c>
      <c r="AL171" s="206">
        <v>4.1000000000000002E-2</v>
      </c>
      <c r="AM171" s="206">
        <v>4.2000000000000003E-2</v>
      </c>
      <c r="AN171" s="28" t="s">
        <v>113</v>
      </c>
      <c r="AO171" s="28" t="s">
        <v>113</v>
      </c>
      <c r="AP171" s="28" t="s">
        <v>113</v>
      </c>
      <c r="AQ171" s="37">
        <v>0.05</v>
      </c>
      <c r="AR171" s="38">
        <v>8689479</v>
      </c>
      <c r="AS171" s="38">
        <v>220144</v>
      </c>
      <c r="AT171" s="38">
        <v>794963</v>
      </c>
      <c r="AU171" s="38">
        <v>0</v>
      </c>
      <c r="AV171" s="38">
        <v>0</v>
      </c>
      <c r="AW171" s="38">
        <v>8438830</v>
      </c>
      <c r="AX171" s="38">
        <v>0</v>
      </c>
      <c r="AY171" s="38">
        <v>0</v>
      </c>
      <c r="AZ171" s="38">
        <v>48920</v>
      </c>
      <c r="BA171" s="38">
        <v>0</v>
      </c>
      <c r="BB171" s="38">
        <v>0</v>
      </c>
      <c r="BC171" s="38">
        <v>0</v>
      </c>
      <c r="BD171" s="38">
        <v>0</v>
      </c>
      <c r="BE171" s="38">
        <v>0</v>
      </c>
      <c r="BF171" s="38">
        <v>0</v>
      </c>
      <c r="BG171" s="38">
        <v>2323736</v>
      </c>
      <c r="BH171" s="38" t="s">
        <v>107</v>
      </c>
      <c r="BI171" s="38">
        <v>2923015</v>
      </c>
      <c r="BJ171" s="38" t="s">
        <v>107</v>
      </c>
      <c r="BK171" s="38">
        <v>0</v>
      </c>
      <c r="BL171" s="38">
        <v>1651075</v>
      </c>
      <c r="BM171" s="38">
        <v>856113</v>
      </c>
      <c r="BN171" s="38">
        <v>1284169</v>
      </c>
      <c r="BO171" s="38" t="s">
        <v>107</v>
      </c>
      <c r="BP171" s="38">
        <v>3167619</v>
      </c>
      <c r="BQ171" s="38">
        <v>72159</v>
      </c>
      <c r="BR171" s="38" t="s">
        <v>107</v>
      </c>
      <c r="BS171" s="38">
        <v>599280</v>
      </c>
      <c r="BT171" s="38">
        <v>0</v>
      </c>
      <c r="BU171" s="38">
        <v>0</v>
      </c>
      <c r="BV171" s="38" t="s">
        <v>107</v>
      </c>
      <c r="BW171" s="38" t="s">
        <v>107</v>
      </c>
      <c r="BX171" s="38">
        <v>108849</v>
      </c>
      <c r="BY171" s="38" t="s">
        <v>107</v>
      </c>
      <c r="BZ171" s="38" t="s">
        <v>107</v>
      </c>
      <c r="CA171" s="38" t="s">
        <v>107</v>
      </c>
      <c r="CB171" s="38">
        <v>354675</v>
      </c>
      <c r="CC171" s="330">
        <v>0</v>
      </c>
      <c r="CD171" s="38">
        <v>0</v>
      </c>
      <c r="CE171" s="38" t="s">
        <v>107</v>
      </c>
      <c r="CF171" s="38" t="s">
        <v>107</v>
      </c>
      <c r="CG171" s="38" t="s">
        <v>107</v>
      </c>
      <c r="CH171" s="41" t="s">
        <v>113</v>
      </c>
      <c r="CI171" s="41" t="s">
        <v>113</v>
      </c>
      <c r="CJ171" s="41" t="s">
        <v>114</v>
      </c>
      <c r="CK171" s="41" t="s">
        <v>113</v>
      </c>
      <c r="CL171" s="41" t="s">
        <v>113</v>
      </c>
      <c r="CM171" s="41" t="s">
        <v>114</v>
      </c>
      <c r="CN171" s="41" t="s">
        <v>114</v>
      </c>
      <c r="CO171" s="42" t="s">
        <v>107</v>
      </c>
      <c r="CP171" s="28" t="s">
        <v>107</v>
      </c>
      <c r="CQ171" s="28" t="s">
        <v>107</v>
      </c>
      <c r="CR171" s="28" t="s">
        <v>107</v>
      </c>
      <c r="CS171" s="28" t="s">
        <v>107</v>
      </c>
      <c r="CT171" s="28" t="s">
        <v>107</v>
      </c>
      <c r="CU171" s="28" t="s">
        <v>107</v>
      </c>
      <c r="CV171" s="28" t="s">
        <v>107</v>
      </c>
      <c r="CW171" s="28" t="s">
        <v>107</v>
      </c>
      <c r="CX171" s="28" t="s">
        <v>107</v>
      </c>
      <c r="CY171" s="28" t="s">
        <v>107</v>
      </c>
      <c r="CZ171" s="28" t="s">
        <v>107</v>
      </c>
      <c r="DA171" s="28" t="s">
        <v>107</v>
      </c>
      <c r="DB171" s="28" t="s">
        <v>107</v>
      </c>
      <c r="DC171" s="28" t="s">
        <v>107</v>
      </c>
      <c r="DD171" s="332">
        <v>17268191</v>
      </c>
      <c r="DE171" s="43">
        <v>1</v>
      </c>
      <c r="DF171" s="390">
        <v>1</v>
      </c>
      <c r="DG171" s="310">
        <v>45698</v>
      </c>
      <c r="DH171" s="8" t="s">
        <v>2497</v>
      </c>
      <c r="DI171" s="279" t="str" cm="1">
        <f t="array" ref="DI171">+IF(AND(C171&lt;&gt;"Vehículos Eléctricos",C171&lt;&gt;"Vehículos Híbridos",AD171="PERCENTIL 50"),
     IF(VLOOKUP(_xlfn.TEXTJOIN("_",FALSE,C171:E171),BD_Perc!$A:$P,_xlfn.IFS(BD!AE171="Intervalo de precio 1",12,BD!AE171="Intervalo de precio 2",13),FALSE)&lt;=1,
     VLOOKUP(_xlfn.TEXTJOIN("_",FALSE,C171:E171),BD_Perc!$A:$P,16,FALSE),"Ok P50"),
     "Ok P30/70 ó Híbrido/Eléctrico")</f>
        <v>Ok P30/70 ó Híbrido/Eléctrico</v>
      </c>
      <c r="DJ171" s="279" t="str">
        <f t="shared" si="13"/>
        <v>Vehículos Convencionales_Camperos/Camionetas_4x2</v>
      </c>
      <c r="DK171" s="331">
        <f t="shared" si="17"/>
        <v>177144000</v>
      </c>
      <c r="DL171" s="326"/>
    </row>
    <row r="172" spans="1:116" ht="51">
      <c r="A172" s="28">
        <v>167</v>
      </c>
      <c r="B172" s="29" t="s">
        <v>183</v>
      </c>
      <c r="C172" s="29" t="s">
        <v>0</v>
      </c>
      <c r="D172" s="29" t="s">
        <v>337</v>
      </c>
      <c r="E172" s="42" t="s">
        <v>346</v>
      </c>
      <c r="F172" s="42" t="s">
        <v>107</v>
      </c>
      <c r="G172" s="30" t="s">
        <v>444</v>
      </c>
      <c r="H172" s="42" t="s">
        <v>185</v>
      </c>
      <c r="I172" s="28">
        <v>4606131</v>
      </c>
      <c r="J172" s="28" t="s">
        <v>446</v>
      </c>
      <c r="K172" s="31" t="s">
        <v>142</v>
      </c>
      <c r="L172" s="32">
        <v>155</v>
      </c>
      <c r="M172" s="33">
        <v>5</v>
      </c>
      <c r="N172" s="44">
        <v>174400000</v>
      </c>
      <c r="O172" s="34">
        <f>+IFERROR(VLOOKUP(I172,Precio_Fasecolda!A:C,3,FALSE),IFERROR(VLOOKUP(I172,Precio_Fasecolda!B:C,2,FALSE),N172))</f>
        <v>174400000</v>
      </c>
      <c r="P172" s="34">
        <f t="shared" si="14"/>
        <v>0</v>
      </c>
      <c r="Q172" s="28" t="s">
        <v>346</v>
      </c>
      <c r="R172" s="28" t="s">
        <v>130</v>
      </c>
      <c r="S172" s="28" t="s">
        <v>360</v>
      </c>
      <c r="T172" s="28" t="s">
        <v>107</v>
      </c>
      <c r="U172" s="28" t="s">
        <v>107</v>
      </c>
      <c r="V172" s="42" t="s">
        <v>107</v>
      </c>
      <c r="W172" s="28" t="s">
        <v>107</v>
      </c>
      <c r="X172" s="28" t="s">
        <v>107</v>
      </c>
      <c r="Y172" s="28" t="str">
        <f t="shared" si="15"/>
        <v>N.A.</v>
      </c>
      <c r="Z172" s="292">
        <f t="shared" si="12"/>
        <v>168819200</v>
      </c>
      <c r="AA172" s="28" cm="1">
        <f t="array" aca="1" ref="AA172" ca="1">_xlfn.IFS(DK172&lt;$DK$4,1,AND(DK172&gt;=$DK$4,DK172&lt;=$AA$4),2,DK172&gt;$AA$4,3)</f>
        <v>2</v>
      </c>
      <c r="AB172" s="28">
        <v>0</v>
      </c>
      <c r="AC172" s="28" cm="1">
        <f t="array" aca="1" ref="AC172" ca="1">IF(AB172="PERCENTIL 30","",_xlfn.IFS(DK172&lt;$AC$4,1,DK172&gt;$AC$4,2))</f>
        <v>2</v>
      </c>
      <c r="AD172" s="28" t="str">
        <f>+IFERROR(VLOOKUP(_xlfn.TEXTJOIN("_", FALSE, C172:E172), BD_Perc!$A:$O, 15, FALSE),"Segmentación no encontrada o vehículo inactivo")</f>
        <v>PERCENTIL 30-70</v>
      </c>
      <c r="AE172" s="28" t="str" cm="1">
        <f t="array" ref="AE172">_xlfn.IFS(
    AD172 = "PERCENTIL 50",
    _xlfn.IFS(
        BD!DK172 &lt; VLOOKUP(_xlfn.TEXTJOIN("_", FALSE, C172:E172), BD_Perc!$A:$O, 11, FALSE), "Intervalo de precio 1",
        BD!DK172 &gt;= VLOOKUP(_xlfn.TEXTJOIN("_", FALSE, C172:E172), BD_Perc!$A:$O, 11, FALSE), "Intervalo de precio 2"
    ),
    AD172 = "PERCENTIL 30-70",
    _xlfn.IFS(
        BD!DK172 &lt; VLOOKUP(_xlfn.TEXTJOIN("_", FALSE, C172:E172), BD_Perc!$A:$O, 6, FALSE), "Intervalo de precio 1",
        BD!DK172 &lt; VLOOKUP(_xlfn.TEXTJOIN("_", FALSE, C172:E172), BD_Perc!$A:$O, 7, FALSE), "Intervalo de precio 2",
        BD!DK172 &gt;= VLOOKUP(_xlfn.TEXTJOIN("_", FALSE, C172:E172), BD_Perc!$A:$O, 7, FALSE), "Intervalo de precio 3"
    ),
    AD172="Segmentación no encontrada o vehículo inactivo","Segmentación no encontrada o vehículo inactivo"
)</f>
        <v>Intervalo de precio 1</v>
      </c>
      <c r="AF172" s="35" t="s">
        <v>2412</v>
      </c>
      <c r="AG172" s="35" t="b">
        <f t="shared" si="16"/>
        <v>1</v>
      </c>
      <c r="AH172" s="206">
        <v>3.2000000000000001E-2</v>
      </c>
      <c r="AI172" s="206">
        <v>3.5999999999999997E-2</v>
      </c>
      <c r="AJ172" s="206">
        <v>3.6999999999999998E-2</v>
      </c>
      <c r="AK172" s="206">
        <v>3.9E-2</v>
      </c>
      <c r="AL172" s="206">
        <v>4.1000000000000002E-2</v>
      </c>
      <c r="AM172" s="206">
        <v>4.2000000000000003E-2</v>
      </c>
      <c r="AN172" s="28" t="s">
        <v>114</v>
      </c>
      <c r="AO172" s="28" t="s">
        <v>114</v>
      </c>
      <c r="AP172" s="28" t="s">
        <v>113</v>
      </c>
      <c r="AQ172" s="37">
        <v>0.05</v>
      </c>
      <c r="AR172" s="38">
        <v>0</v>
      </c>
      <c r="AS172" s="38">
        <v>0</v>
      </c>
      <c r="AT172" s="38">
        <v>0</v>
      </c>
      <c r="AU172" s="38">
        <v>0</v>
      </c>
      <c r="AV172" s="38">
        <v>0</v>
      </c>
      <c r="AW172" s="38">
        <v>0</v>
      </c>
      <c r="AX172" s="38">
        <v>0</v>
      </c>
      <c r="AY172" s="38">
        <v>0</v>
      </c>
      <c r="AZ172" s="38">
        <v>0</v>
      </c>
      <c r="BA172" s="38">
        <v>0</v>
      </c>
      <c r="BB172" s="38">
        <v>0</v>
      </c>
      <c r="BC172" s="38">
        <v>0</v>
      </c>
      <c r="BD172" s="38">
        <v>0</v>
      </c>
      <c r="BE172" s="38">
        <v>0</v>
      </c>
      <c r="BF172" s="38">
        <v>0</v>
      </c>
      <c r="BG172" s="38">
        <v>0</v>
      </c>
      <c r="BH172" s="38">
        <v>0</v>
      </c>
      <c r="BI172" s="38">
        <v>0</v>
      </c>
      <c r="BJ172" s="38">
        <v>0</v>
      </c>
      <c r="BK172" s="38">
        <v>0</v>
      </c>
      <c r="BL172" s="38">
        <v>0</v>
      </c>
      <c r="BM172" s="38">
        <v>0</v>
      </c>
      <c r="BN172" s="38">
        <v>0</v>
      </c>
      <c r="BO172" s="38">
        <v>0</v>
      </c>
      <c r="BP172" s="38">
        <v>0</v>
      </c>
      <c r="BQ172" s="38">
        <v>0</v>
      </c>
      <c r="BR172" s="38">
        <v>0</v>
      </c>
      <c r="BS172" s="38">
        <v>0</v>
      </c>
      <c r="BT172" s="38">
        <v>0</v>
      </c>
      <c r="BU172" s="38">
        <v>0</v>
      </c>
      <c r="BV172" s="38">
        <v>0</v>
      </c>
      <c r="BW172" s="38">
        <v>0</v>
      </c>
      <c r="BX172" s="38">
        <v>0</v>
      </c>
      <c r="BY172" s="38">
        <v>0</v>
      </c>
      <c r="BZ172" s="38">
        <v>0</v>
      </c>
      <c r="CA172" s="38">
        <v>0</v>
      </c>
      <c r="CB172" s="38">
        <v>0</v>
      </c>
      <c r="CC172" s="330">
        <v>0</v>
      </c>
      <c r="CD172" s="38">
        <v>0</v>
      </c>
      <c r="CE172" s="38">
        <v>0</v>
      </c>
      <c r="CF172" s="38">
        <v>0</v>
      </c>
      <c r="CG172" s="38">
        <v>0</v>
      </c>
      <c r="CH172" s="41" t="s">
        <v>113</v>
      </c>
      <c r="CI172" s="41" t="s">
        <v>113</v>
      </c>
      <c r="CJ172" s="41" t="s">
        <v>113</v>
      </c>
      <c r="CK172" s="41" t="s">
        <v>113</v>
      </c>
      <c r="CL172" s="41" t="s">
        <v>113</v>
      </c>
      <c r="CM172" s="41" t="s">
        <v>114</v>
      </c>
      <c r="CN172" s="41" t="s">
        <v>114</v>
      </c>
      <c r="CO172" s="42" t="s">
        <v>107</v>
      </c>
      <c r="CP172" s="28" t="s">
        <v>107</v>
      </c>
      <c r="CQ172" s="28" t="s">
        <v>107</v>
      </c>
      <c r="CR172" s="28" t="s">
        <v>107</v>
      </c>
      <c r="CS172" s="28" t="s">
        <v>107</v>
      </c>
      <c r="CT172" s="28" t="s">
        <v>107</v>
      </c>
      <c r="CU172" s="28" t="s">
        <v>107</v>
      </c>
      <c r="CV172" s="28" t="s">
        <v>107</v>
      </c>
      <c r="CW172" s="28" t="s">
        <v>107</v>
      </c>
      <c r="CX172" s="28" t="s">
        <v>107</v>
      </c>
      <c r="CY172" s="28" t="s">
        <v>107</v>
      </c>
      <c r="CZ172" s="28" t="s">
        <v>107</v>
      </c>
      <c r="DA172" s="28" t="s">
        <v>107</v>
      </c>
      <c r="DB172" s="28" t="s">
        <v>107</v>
      </c>
      <c r="DC172" s="28" t="s">
        <v>107</v>
      </c>
      <c r="DD172" s="332">
        <v>0</v>
      </c>
      <c r="DE172" s="43">
        <v>0</v>
      </c>
      <c r="DF172" s="390">
        <v>0</v>
      </c>
      <c r="DG172" s="310"/>
      <c r="DH172" s="203"/>
      <c r="DI172" s="279" t="str" cm="1">
        <f t="array" ref="DI172">+IF(AND(C172&lt;&gt;"Vehículos Eléctricos",C172&lt;&gt;"Vehículos Híbridos",AD172="PERCENTIL 50"),
     IF(VLOOKUP(_xlfn.TEXTJOIN("_",FALSE,C172:E172),BD_Perc!$A:$P,_xlfn.IFS(BD!AE172="Intervalo de precio 1",12,BD!AE172="Intervalo de precio 2",13),FALSE)&lt;=1,
     VLOOKUP(_xlfn.TEXTJOIN("_",FALSE,C172:E172),BD_Perc!$A:$P,16,FALSE),"Ok P50"),
     "Ok P30/70 ó Híbrido/Eléctrico")</f>
        <v>Ok P30/70 ó Híbrido/Eléctrico</v>
      </c>
      <c r="DJ172" s="279" t="str">
        <f t="shared" si="13"/>
        <v>Vehículos Convencionales_Camperos/Camionetas_4x4</v>
      </c>
      <c r="DK172" s="331">
        <f t="shared" si="17"/>
        <v>168819200</v>
      </c>
      <c r="DL172" s="326"/>
    </row>
    <row r="173" spans="1:116" ht="51">
      <c r="A173" s="28">
        <v>168</v>
      </c>
      <c r="B173" s="29" t="s">
        <v>183</v>
      </c>
      <c r="C173" s="29" t="s">
        <v>0</v>
      </c>
      <c r="D173" s="29" t="s">
        <v>337</v>
      </c>
      <c r="E173" s="42" t="s">
        <v>338</v>
      </c>
      <c r="F173" s="42" t="s">
        <v>107</v>
      </c>
      <c r="G173" s="30" t="s">
        <v>447</v>
      </c>
      <c r="H173" s="42" t="s">
        <v>400</v>
      </c>
      <c r="I173" s="28">
        <v>3006138</v>
      </c>
      <c r="J173" s="28" t="s">
        <v>448</v>
      </c>
      <c r="K173" s="31" t="s">
        <v>341</v>
      </c>
      <c r="L173" s="32">
        <v>121</v>
      </c>
      <c r="M173" s="33">
        <v>5</v>
      </c>
      <c r="N173" s="34">
        <v>91000000</v>
      </c>
      <c r="O173" s="34">
        <f>+IFERROR(VLOOKUP(I173,Precio_Fasecolda!A:C,3,FALSE),IFERROR(VLOOKUP(I173,Precio_Fasecolda!B:C,2,FALSE),N173))</f>
        <v>91000000</v>
      </c>
      <c r="P173" s="34">
        <f t="shared" si="14"/>
        <v>0</v>
      </c>
      <c r="Q173" s="28" t="s">
        <v>338</v>
      </c>
      <c r="R173" s="28" t="s">
        <v>2415</v>
      </c>
      <c r="S173" s="28" t="s">
        <v>112</v>
      </c>
      <c r="T173" s="28" t="s">
        <v>107</v>
      </c>
      <c r="U173" s="28" t="s">
        <v>107</v>
      </c>
      <c r="V173" s="42" t="s">
        <v>107</v>
      </c>
      <c r="W173" s="28" t="s">
        <v>107</v>
      </c>
      <c r="X173" s="28" t="s">
        <v>107</v>
      </c>
      <c r="Y173" s="28" t="str">
        <f t="shared" si="15"/>
        <v>N.A.</v>
      </c>
      <c r="Z173" s="292">
        <f t="shared" si="12"/>
        <v>88998000</v>
      </c>
      <c r="AA173" s="28" cm="1">
        <f t="array" aca="1" ref="AA173" ca="1">_xlfn.IFS(DK173&lt;$DK$4,1,AND(DK173&gt;=$DK$4,DK173&lt;=$AA$4),2,DK173&gt;$AA$4,3)</f>
        <v>2</v>
      </c>
      <c r="AB173" s="28">
        <v>0</v>
      </c>
      <c r="AC173" s="28" cm="1">
        <f t="array" aca="1" ref="AC173" ca="1">IF(AB173="PERCENTIL 30","",_xlfn.IFS(DK173&lt;$AC$4,1,DK173&gt;$AC$4,2))</f>
        <v>1</v>
      </c>
      <c r="AD173" s="28" t="str">
        <f>+IFERROR(VLOOKUP(_xlfn.TEXTJOIN("_", FALSE, C173:E173), BD_Perc!$A:$O, 15, FALSE),"Segmentación no encontrada o vehículo inactivo")</f>
        <v>PERCENTIL 30-70</v>
      </c>
      <c r="AE173" s="28" t="str" cm="1">
        <f t="array" ref="AE173">_xlfn.IFS(
    AD173 = "PERCENTIL 50",
    _xlfn.IFS(
        BD!DK173 &lt; VLOOKUP(_xlfn.TEXTJOIN("_", FALSE, C173:E173), BD_Perc!$A:$O, 11, FALSE), "Intervalo de precio 1",
        BD!DK173 &gt;= VLOOKUP(_xlfn.TEXTJOIN("_", FALSE, C173:E173), BD_Perc!$A:$O, 11, FALSE), "Intervalo de precio 2"
    ),
    AD173 = "PERCENTIL 30-70",
    _xlfn.IFS(
        BD!DK173 &lt; VLOOKUP(_xlfn.TEXTJOIN("_", FALSE, C173:E173), BD_Perc!$A:$O, 6, FALSE), "Intervalo de precio 1",
        BD!DK173 &lt; VLOOKUP(_xlfn.TEXTJOIN("_", FALSE, C173:E173), BD_Perc!$A:$O, 7, FALSE), "Intervalo de precio 2",
        BD!DK173 &gt;= VLOOKUP(_xlfn.TEXTJOIN("_", FALSE, C173:E173), BD_Perc!$A:$O, 7, FALSE), "Intervalo de precio 3"
    ),
    AD173="Segmentación no encontrada o vehículo inactivo","Segmentación no encontrada o vehículo inactivo"
)</f>
        <v>Intervalo de precio 1</v>
      </c>
      <c r="AF173" s="35" t="s">
        <v>2412</v>
      </c>
      <c r="AG173" s="35" t="b">
        <f t="shared" si="16"/>
        <v>1</v>
      </c>
      <c r="AH173" s="206">
        <v>2.1999999999999999E-2</v>
      </c>
      <c r="AI173" s="206">
        <v>2.5999999999999999E-2</v>
      </c>
      <c r="AJ173" s="206">
        <v>3.1E-2</v>
      </c>
      <c r="AK173" s="206">
        <v>3.2000000000000001E-2</v>
      </c>
      <c r="AL173" s="206">
        <v>3.3000000000000002E-2</v>
      </c>
      <c r="AM173" s="206">
        <v>3.4000000000000002E-2</v>
      </c>
      <c r="AN173" s="28" t="s">
        <v>113</v>
      </c>
      <c r="AO173" s="28" t="s">
        <v>113</v>
      </c>
      <c r="AP173" s="28" t="s">
        <v>113</v>
      </c>
      <c r="AQ173" s="37">
        <v>0.05</v>
      </c>
      <c r="AR173" s="38">
        <v>8689479</v>
      </c>
      <c r="AS173" s="38">
        <v>220144</v>
      </c>
      <c r="AT173" s="38">
        <v>794963</v>
      </c>
      <c r="AU173" s="38">
        <v>0</v>
      </c>
      <c r="AV173" s="38">
        <v>0</v>
      </c>
      <c r="AW173" s="38">
        <v>8438830</v>
      </c>
      <c r="AX173" s="38">
        <v>0</v>
      </c>
      <c r="AY173" s="38">
        <v>794963</v>
      </c>
      <c r="AZ173" s="38">
        <v>48920</v>
      </c>
      <c r="BA173" s="38">
        <v>366906</v>
      </c>
      <c r="BB173" s="38">
        <v>0</v>
      </c>
      <c r="BC173" s="38">
        <v>0</v>
      </c>
      <c r="BD173" s="38">
        <v>0</v>
      </c>
      <c r="BE173" s="38">
        <v>0</v>
      </c>
      <c r="BF173" s="38">
        <v>0</v>
      </c>
      <c r="BG173" s="38">
        <v>2323736</v>
      </c>
      <c r="BH173" s="38" t="s">
        <v>107</v>
      </c>
      <c r="BI173" s="38">
        <v>2923015</v>
      </c>
      <c r="BJ173" s="38" t="s">
        <v>107</v>
      </c>
      <c r="BK173" s="38">
        <v>0</v>
      </c>
      <c r="BL173" s="38">
        <v>1651075</v>
      </c>
      <c r="BM173" s="38">
        <v>856113</v>
      </c>
      <c r="BN173" s="38">
        <v>1284169</v>
      </c>
      <c r="BO173" s="38" t="s">
        <v>107</v>
      </c>
      <c r="BP173" s="38">
        <v>3167619</v>
      </c>
      <c r="BQ173" s="38">
        <v>72159</v>
      </c>
      <c r="BR173" s="38" t="s">
        <v>107</v>
      </c>
      <c r="BS173" s="38">
        <v>599280</v>
      </c>
      <c r="BT173" s="38">
        <v>0</v>
      </c>
      <c r="BU173" s="38">
        <v>0</v>
      </c>
      <c r="BV173" s="38" t="s">
        <v>107</v>
      </c>
      <c r="BW173" s="38" t="s">
        <v>107</v>
      </c>
      <c r="BX173" s="38">
        <v>108849</v>
      </c>
      <c r="BY173" s="38" t="s">
        <v>107</v>
      </c>
      <c r="BZ173" s="38" t="s">
        <v>107</v>
      </c>
      <c r="CA173" s="38" t="s">
        <v>107</v>
      </c>
      <c r="CB173" s="38">
        <v>354675</v>
      </c>
      <c r="CC173" s="330">
        <v>0</v>
      </c>
      <c r="CD173" s="38">
        <v>0</v>
      </c>
      <c r="CE173" s="38" t="s">
        <v>107</v>
      </c>
      <c r="CF173" s="38" t="s">
        <v>107</v>
      </c>
      <c r="CG173" s="38" t="s">
        <v>107</v>
      </c>
      <c r="CH173" s="41" t="s">
        <v>114</v>
      </c>
      <c r="CI173" s="41" t="s">
        <v>114</v>
      </c>
      <c r="CJ173" s="41" t="s">
        <v>113</v>
      </c>
      <c r="CK173" s="41" t="s">
        <v>114</v>
      </c>
      <c r="CL173" s="41" t="s">
        <v>113</v>
      </c>
      <c r="CM173" s="41" t="s">
        <v>114</v>
      </c>
      <c r="CN173" s="41" t="s">
        <v>114</v>
      </c>
      <c r="CO173" s="42" t="s">
        <v>107</v>
      </c>
      <c r="CP173" s="28" t="s">
        <v>107</v>
      </c>
      <c r="CQ173" s="28" t="s">
        <v>107</v>
      </c>
      <c r="CR173" s="28" t="s">
        <v>107</v>
      </c>
      <c r="CS173" s="28" t="s">
        <v>107</v>
      </c>
      <c r="CT173" s="28" t="s">
        <v>107</v>
      </c>
      <c r="CU173" s="28" t="s">
        <v>107</v>
      </c>
      <c r="CV173" s="28" t="s">
        <v>107</v>
      </c>
      <c r="CW173" s="28" t="s">
        <v>107</v>
      </c>
      <c r="CX173" s="28" t="s">
        <v>107</v>
      </c>
      <c r="CY173" s="28" t="s">
        <v>107</v>
      </c>
      <c r="CZ173" s="28" t="s">
        <v>107</v>
      </c>
      <c r="DA173" s="28" t="s">
        <v>107</v>
      </c>
      <c r="DB173" s="28" t="s">
        <v>107</v>
      </c>
      <c r="DC173" s="28" t="s">
        <v>107</v>
      </c>
      <c r="DD173" s="332">
        <v>10883762</v>
      </c>
      <c r="DE173" s="43">
        <v>1</v>
      </c>
      <c r="DF173" s="390">
        <v>1</v>
      </c>
      <c r="DG173" s="310"/>
      <c r="DH173" s="203"/>
      <c r="DI173" s="279" t="str" cm="1">
        <f t="array" ref="DI173">+IF(AND(C173&lt;&gt;"Vehículos Eléctricos",C173&lt;&gt;"Vehículos Híbridos",AD173="PERCENTIL 50"),
     IF(VLOOKUP(_xlfn.TEXTJOIN("_",FALSE,C173:E173),BD_Perc!$A:$P,_xlfn.IFS(BD!AE173="Intervalo de precio 1",12,BD!AE173="Intervalo de precio 2",13),FALSE)&lt;=1,
     VLOOKUP(_xlfn.TEXTJOIN("_",FALSE,C173:E173),BD_Perc!$A:$P,16,FALSE),"Ok P50"),
     "Ok P30/70 ó Híbrido/Eléctrico")</f>
        <v>Ok P30/70 ó Híbrido/Eléctrico</v>
      </c>
      <c r="DJ173" s="279" t="str">
        <f t="shared" si="13"/>
        <v>Vehículos Convencionales_Camperos/Camionetas_4x2</v>
      </c>
      <c r="DK173" s="331">
        <f t="shared" si="17"/>
        <v>88998000</v>
      </c>
      <c r="DL173" s="326"/>
    </row>
    <row r="174" spans="1:116" ht="51">
      <c r="A174" s="28">
        <v>169</v>
      </c>
      <c r="B174" s="29" t="s">
        <v>183</v>
      </c>
      <c r="C174" s="29" t="s">
        <v>0</v>
      </c>
      <c r="D174" s="29" t="s">
        <v>337</v>
      </c>
      <c r="E174" s="42" t="s">
        <v>338</v>
      </c>
      <c r="F174" s="42" t="s">
        <v>107</v>
      </c>
      <c r="G174" s="30" t="s">
        <v>447</v>
      </c>
      <c r="H174" s="42" t="s">
        <v>400</v>
      </c>
      <c r="I174" s="28">
        <v>3006139</v>
      </c>
      <c r="J174" s="28" t="s">
        <v>449</v>
      </c>
      <c r="K174" s="31" t="s">
        <v>341</v>
      </c>
      <c r="L174" s="32">
        <v>121</v>
      </c>
      <c r="M174" s="33">
        <v>5</v>
      </c>
      <c r="N174" s="34">
        <v>92100000</v>
      </c>
      <c r="O174" s="34">
        <f>+IFERROR(VLOOKUP(I174,Precio_Fasecolda!A:C,3,FALSE),IFERROR(VLOOKUP(I174,Precio_Fasecolda!B:C,2,FALSE),N174))</f>
        <v>92100000</v>
      </c>
      <c r="P174" s="34">
        <f t="shared" si="14"/>
        <v>0</v>
      </c>
      <c r="Q174" s="28" t="s">
        <v>338</v>
      </c>
      <c r="R174" s="28" t="s">
        <v>130</v>
      </c>
      <c r="S174" s="28" t="s">
        <v>112</v>
      </c>
      <c r="T174" s="28" t="s">
        <v>107</v>
      </c>
      <c r="U174" s="28" t="s">
        <v>107</v>
      </c>
      <c r="V174" s="42" t="s">
        <v>107</v>
      </c>
      <c r="W174" s="28" t="s">
        <v>107</v>
      </c>
      <c r="X174" s="28" t="s">
        <v>107</v>
      </c>
      <c r="Y174" s="28" t="str">
        <f t="shared" si="15"/>
        <v>N.A.</v>
      </c>
      <c r="Z174" s="292">
        <f t="shared" si="12"/>
        <v>90073800</v>
      </c>
      <c r="AA174" s="28" cm="1">
        <f t="array" aca="1" ref="AA174" ca="1">_xlfn.IFS(DK174&lt;$DK$4,1,AND(DK174&gt;=$DK$4,DK174&lt;=$AA$4),2,DK174&gt;$AA$4,3)</f>
        <v>2</v>
      </c>
      <c r="AB174" s="28">
        <v>0</v>
      </c>
      <c r="AC174" s="28" cm="1">
        <f t="array" aca="1" ref="AC174" ca="1">IF(AB174="PERCENTIL 30","",_xlfn.IFS(DK174&lt;$AC$4,1,DK174&gt;$AC$4,2))</f>
        <v>1</v>
      </c>
      <c r="AD174" s="28" t="str">
        <f>+IFERROR(VLOOKUP(_xlfn.TEXTJOIN("_", FALSE, C174:E174), BD_Perc!$A:$O, 15, FALSE),"Segmentación no encontrada o vehículo inactivo")</f>
        <v>PERCENTIL 30-70</v>
      </c>
      <c r="AE174" s="28" t="str" cm="1">
        <f t="array" ref="AE174">_xlfn.IFS(
    AD174 = "PERCENTIL 50",
    _xlfn.IFS(
        BD!DK174 &lt; VLOOKUP(_xlfn.TEXTJOIN("_", FALSE, C174:E174), BD_Perc!$A:$O, 11, FALSE), "Intervalo de precio 1",
        BD!DK174 &gt;= VLOOKUP(_xlfn.TEXTJOIN("_", FALSE, C174:E174), BD_Perc!$A:$O, 11, FALSE), "Intervalo de precio 2"
    ),
    AD174 = "PERCENTIL 30-70",
    _xlfn.IFS(
        BD!DK174 &lt; VLOOKUP(_xlfn.TEXTJOIN("_", FALSE, C174:E174), BD_Perc!$A:$O, 6, FALSE), "Intervalo de precio 1",
        BD!DK174 &lt; VLOOKUP(_xlfn.TEXTJOIN("_", FALSE, C174:E174), BD_Perc!$A:$O, 7, FALSE), "Intervalo de precio 2",
        BD!DK174 &gt;= VLOOKUP(_xlfn.TEXTJOIN("_", FALSE, C174:E174), BD_Perc!$A:$O, 7, FALSE), "Intervalo de precio 3"
    ),
    AD174="Segmentación no encontrada o vehículo inactivo","Segmentación no encontrada o vehículo inactivo"
)</f>
        <v>Intervalo de precio 1</v>
      </c>
      <c r="AF174" s="35" t="s">
        <v>2412</v>
      </c>
      <c r="AG174" s="35" t="b">
        <f t="shared" si="16"/>
        <v>1</v>
      </c>
      <c r="AH174" s="206">
        <v>2.1999999999999999E-2</v>
      </c>
      <c r="AI174" s="206">
        <v>2.5999999999999999E-2</v>
      </c>
      <c r="AJ174" s="206">
        <v>3.1E-2</v>
      </c>
      <c r="AK174" s="206">
        <v>3.2000000000000001E-2</v>
      </c>
      <c r="AL174" s="206">
        <v>3.3000000000000002E-2</v>
      </c>
      <c r="AM174" s="206">
        <v>3.4000000000000002E-2</v>
      </c>
      <c r="AN174" s="28" t="s">
        <v>113</v>
      </c>
      <c r="AO174" s="28" t="s">
        <v>113</v>
      </c>
      <c r="AP174" s="28" t="s">
        <v>113</v>
      </c>
      <c r="AQ174" s="37">
        <v>0.05</v>
      </c>
      <c r="AR174" s="38">
        <v>8689479</v>
      </c>
      <c r="AS174" s="38">
        <v>220144</v>
      </c>
      <c r="AT174" s="38">
        <v>794963</v>
      </c>
      <c r="AU174" s="38">
        <v>0</v>
      </c>
      <c r="AV174" s="38">
        <v>0</v>
      </c>
      <c r="AW174" s="38">
        <v>8438830</v>
      </c>
      <c r="AX174" s="38">
        <v>0</v>
      </c>
      <c r="AY174" s="38">
        <v>794963</v>
      </c>
      <c r="AZ174" s="38">
        <v>48920</v>
      </c>
      <c r="BA174" s="38">
        <v>366906</v>
      </c>
      <c r="BB174" s="38">
        <v>0</v>
      </c>
      <c r="BC174" s="38">
        <v>0</v>
      </c>
      <c r="BD174" s="38">
        <v>0</v>
      </c>
      <c r="BE174" s="38">
        <v>0</v>
      </c>
      <c r="BF174" s="38">
        <v>0</v>
      </c>
      <c r="BG174" s="38">
        <v>2323736</v>
      </c>
      <c r="BH174" s="38" t="s">
        <v>107</v>
      </c>
      <c r="BI174" s="38">
        <v>2923015</v>
      </c>
      <c r="BJ174" s="38" t="s">
        <v>107</v>
      </c>
      <c r="BK174" s="38">
        <v>0</v>
      </c>
      <c r="BL174" s="38">
        <v>1651075</v>
      </c>
      <c r="BM174" s="38">
        <v>856113</v>
      </c>
      <c r="BN174" s="38">
        <v>1284169</v>
      </c>
      <c r="BO174" s="38" t="s">
        <v>107</v>
      </c>
      <c r="BP174" s="38">
        <v>3167619</v>
      </c>
      <c r="BQ174" s="38">
        <v>72159</v>
      </c>
      <c r="BR174" s="38" t="s">
        <v>107</v>
      </c>
      <c r="BS174" s="38">
        <v>599280</v>
      </c>
      <c r="BT174" s="38">
        <v>0</v>
      </c>
      <c r="BU174" s="38">
        <v>0</v>
      </c>
      <c r="BV174" s="38" t="s">
        <v>107</v>
      </c>
      <c r="BW174" s="38" t="s">
        <v>107</v>
      </c>
      <c r="BX174" s="38">
        <v>108849</v>
      </c>
      <c r="BY174" s="38" t="s">
        <v>107</v>
      </c>
      <c r="BZ174" s="38" t="s">
        <v>107</v>
      </c>
      <c r="CA174" s="38" t="s">
        <v>107</v>
      </c>
      <c r="CB174" s="38">
        <v>354675</v>
      </c>
      <c r="CC174" s="330">
        <v>0</v>
      </c>
      <c r="CD174" s="38">
        <v>0</v>
      </c>
      <c r="CE174" s="38" t="s">
        <v>107</v>
      </c>
      <c r="CF174" s="38" t="s">
        <v>107</v>
      </c>
      <c r="CG174" s="38" t="s">
        <v>107</v>
      </c>
      <c r="CH174" s="41" t="s">
        <v>114</v>
      </c>
      <c r="CI174" s="41" t="s">
        <v>114</v>
      </c>
      <c r="CJ174" s="41" t="s">
        <v>113</v>
      </c>
      <c r="CK174" s="41" t="s">
        <v>114</v>
      </c>
      <c r="CL174" s="41" t="s">
        <v>113</v>
      </c>
      <c r="CM174" s="41" t="s">
        <v>114</v>
      </c>
      <c r="CN174" s="41" t="s">
        <v>114</v>
      </c>
      <c r="CO174" s="42" t="s">
        <v>107</v>
      </c>
      <c r="CP174" s="28" t="s">
        <v>107</v>
      </c>
      <c r="CQ174" s="28" t="s">
        <v>107</v>
      </c>
      <c r="CR174" s="28" t="s">
        <v>107</v>
      </c>
      <c r="CS174" s="28" t="s">
        <v>107</v>
      </c>
      <c r="CT174" s="28" t="s">
        <v>107</v>
      </c>
      <c r="CU174" s="28" t="s">
        <v>107</v>
      </c>
      <c r="CV174" s="28" t="s">
        <v>107</v>
      </c>
      <c r="CW174" s="28" t="s">
        <v>107</v>
      </c>
      <c r="CX174" s="28" t="s">
        <v>107</v>
      </c>
      <c r="CY174" s="28" t="s">
        <v>107</v>
      </c>
      <c r="CZ174" s="28" t="s">
        <v>107</v>
      </c>
      <c r="DA174" s="28" t="s">
        <v>107</v>
      </c>
      <c r="DB174" s="28" t="s">
        <v>107</v>
      </c>
      <c r="DC174" s="28" t="s">
        <v>107</v>
      </c>
      <c r="DD174" s="332">
        <v>10883762</v>
      </c>
      <c r="DE174" s="43">
        <v>1</v>
      </c>
      <c r="DF174" s="390">
        <v>1</v>
      </c>
      <c r="DG174" s="310"/>
      <c r="DH174" s="203"/>
      <c r="DI174" s="279" t="str" cm="1">
        <f t="array" ref="DI174">+IF(AND(C174&lt;&gt;"Vehículos Eléctricos",C174&lt;&gt;"Vehículos Híbridos",AD174="PERCENTIL 50"),
     IF(VLOOKUP(_xlfn.TEXTJOIN("_",FALSE,C174:E174),BD_Perc!$A:$P,_xlfn.IFS(BD!AE174="Intervalo de precio 1",12,BD!AE174="Intervalo de precio 2",13),FALSE)&lt;=1,
     VLOOKUP(_xlfn.TEXTJOIN("_",FALSE,C174:E174),BD_Perc!$A:$P,16,FALSE),"Ok P50"),
     "Ok P30/70 ó Híbrido/Eléctrico")</f>
        <v>Ok P30/70 ó Híbrido/Eléctrico</v>
      </c>
      <c r="DJ174" s="279" t="str">
        <f t="shared" si="13"/>
        <v>Vehículos Convencionales_Camperos/Camionetas_4x2</v>
      </c>
      <c r="DK174" s="331">
        <f t="shared" si="17"/>
        <v>90073800</v>
      </c>
      <c r="DL174" s="326"/>
    </row>
    <row r="175" spans="1:116" ht="51">
      <c r="A175" s="28">
        <v>170</v>
      </c>
      <c r="B175" s="29" t="s">
        <v>183</v>
      </c>
      <c r="C175" s="29" t="s">
        <v>0</v>
      </c>
      <c r="D175" s="29" t="s">
        <v>337</v>
      </c>
      <c r="E175" s="42" t="s">
        <v>338</v>
      </c>
      <c r="F175" s="42" t="s">
        <v>107</v>
      </c>
      <c r="G175" s="30" t="s">
        <v>450</v>
      </c>
      <c r="H175" s="42" t="s">
        <v>400</v>
      </c>
      <c r="I175" s="28">
        <v>3006134</v>
      </c>
      <c r="J175" s="28" t="s">
        <v>451</v>
      </c>
      <c r="K175" s="31" t="s">
        <v>369</v>
      </c>
      <c r="L175" s="32">
        <v>168</v>
      </c>
      <c r="M175" s="33">
        <v>5</v>
      </c>
      <c r="N175" s="34">
        <v>104500000</v>
      </c>
      <c r="O175" s="34">
        <f>+IFERROR(VLOOKUP(I175,Precio_Fasecolda!A:C,3,FALSE),IFERROR(VLOOKUP(I175,Precio_Fasecolda!B:C,2,FALSE),N175))</f>
        <v>104500000</v>
      </c>
      <c r="P175" s="34">
        <f t="shared" si="14"/>
        <v>0</v>
      </c>
      <c r="Q175" s="28" t="s">
        <v>338</v>
      </c>
      <c r="R175" s="28" t="s">
        <v>130</v>
      </c>
      <c r="S175" s="28" t="s">
        <v>112</v>
      </c>
      <c r="T175" s="28" t="s">
        <v>107</v>
      </c>
      <c r="U175" s="28" t="s">
        <v>107</v>
      </c>
      <c r="V175" s="42" t="s">
        <v>107</v>
      </c>
      <c r="W175" s="28" t="s">
        <v>107</v>
      </c>
      <c r="X175" s="28" t="s">
        <v>107</v>
      </c>
      <c r="Y175" s="28" t="str">
        <f t="shared" si="15"/>
        <v>N.A.</v>
      </c>
      <c r="Z175" s="292">
        <f t="shared" si="12"/>
        <v>102201000</v>
      </c>
      <c r="AA175" s="28" cm="1">
        <f t="array" aca="1" ref="AA175" ca="1">_xlfn.IFS(DK175&lt;$DK$4,1,AND(DK175&gt;=$DK$4,DK175&lt;=$AA$4),2,DK175&gt;$AA$4,3)</f>
        <v>2</v>
      </c>
      <c r="AB175" s="28">
        <v>0</v>
      </c>
      <c r="AC175" s="28" cm="1">
        <f t="array" aca="1" ref="AC175" ca="1">IF(AB175="PERCENTIL 30","",_xlfn.IFS(DK175&lt;$AC$4,1,DK175&gt;$AC$4,2))</f>
        <v>1</v>
      </c>
      <c r="AD175" s="28" t="str">
        <f>+IFERROR(VLOOKUP(_xlfn.TEXTJOIN("_", FALSE, C175:E175), BD_Perc!$A:$O, 15, FALSE),"Segmentación no encontrada o vehículo inactivo")</f>
        <v>PERCENTIL 30-70</v>
      </c>
      <c r="AE175" s="28" t="str" cm="1">
        <f t="array" ref="AE175">_xlfn.IFS(
    AD175 = "PERCENTIL 50",
    _xlfn.IFS(
        BD!DK175 &lt; VLOOKUP(_xlfn.TEXTJOIN("_", FALSE, C175:E175), BD_Perc!$A:$O, 11, FALSE), "Intervalo de precio 1",
        BD!DK175 &gt;= VLOOKUP(_xlfn.TEXTJOIN("_", FALSE, C175:E175), BD_Perc!$A:$O, 11, FALSE), "Intervalo de precio 2"
    ),
    AD175 = "PERCENTIL 30-70",
    _xlfn.IFS(
        BD!DK175 &lt; VLOOKUP(_xlfn.TEXTJOIN("_", FALSE, C175:E175), BD_Perc!$A:$O, 6, FALSE), "Intervalo de precio 1",
        BD!DK175 &lt; VLOOKUP(_xlfn.TEXTJOIN("_", FALSE, C175:E175), BD_Perc!$A:$O, 7, FALSE), "Intervalo de precio 2",
        BD!DK175 &gt;= VLOOKUP(_xlfn.TEXTJOIN("_", FALSE, C175:E175), BD_Perc!$A:$O, 7, FALSE), "Intervalo de precio 3"
    ),
    AD175="Segmentación no encontrada o vehículo inactivo","Segmentación no encontrada o vehículo inactivo"
)</f>
        <v>Intervalo de precio 2</v>
      </c>
      <c r="AF175" s="35" t="s">
        <v>2413</v>
      </c>
      <c r="AG175" s="35" t="b">
        <f t="shared" si="16"/>
        <v>1</v>
      </c>
      <c r="AH175" s="206">
        <v>2.1999999999999999E-2</v>
      </c>
      <c r="AI175" s="206">
        <v>2.5999999999999999E-2</v>
      </c>
      <c r="AJ175" s="206">
        <v>3.1E-2</v>
      </c>
      <c r="AK175" s="206">
        <v>3.2000000000000001E-2</v>
      </c>
      <c r="AL175" s="206">
        <v>3.3000000000000002E-2</v>
      </c>
      <c r="AM175" s="206">
        <v>3.4000000000000002E-2</v>
      </c>
      <c r="AN175" s="28" t="s">
        <v>113</v>
      </c>
      <c r="AO175" s="28" t="s">
        <v>113</v>
      </c>
      <c r="AP175" s="28" t="s">
        <v>113</v>
      </c>
      <c r="AQ175" s="37">
        <v>0.05</v>
      </c>
      <c r="AR175" s="38">
        <v>8689479</v>
      </c>
      <c r="AS175" s="38">
        <v>220144</v>
      </c>
      <c r="AT175" s="38">
        <v>794963</v>
      </c>
      <c r="AU175" s="38">
        <v>0</v>
      </c>
      <c r="AV175" s="38">
        <v>0</v>
      </c>
      <c r="AW175" s="38">
        <v>8438830</v>
      </c>
      <c r="AX175" s="38">
        <v>0</v>
      </c>
      <c r="AY175" s="38">
        <v>0</v>
      </c>
      <c r="AZ175" s="38">
        <v>48920</v>
      </c>
      <c r="BA175" s="38">
        <v>0</v>
      </c>
      <c r="BB175" s="38">
        <v>0</v>
      </c>
      <c r="BC175" s="38">
        <v>0</v>
      </c>
      <c r="BD175" s="38">
        <v>0</v>
      </c>
      <c r="BE175" s="38">
        <v>0</v>
      </c>
      <c r="BF175" s="38">
        <v>0</v>
      </c>
      <c r="BG175" s="38">
        <v>2323736</v>
      </c>
      <c r="BH175" s="38" t="s">
        <v>107</v>
      </c>
      <c r="BI175" s="38">
        <v>2923015</v>
      </c>
      <c r="BJ175" s="38" t="s">
        <v>107</v>
      </c>
      <c r="BK175" s="38">
        <v>0</v>
      </c>
      <c r="BL175" s="38">
        <v>1651075</v>
      </c>
      <c r="BM175" s="38">
        <v>856113</v>
      </c>
      <c r="BN175" s="38">
        <v>1284169</v>
      </c>
      <c r="BO175" s="38" t="s">
        <v>107</v>
      </c>
      <c r="BP175" s="38">
        <v>3167619</v>
      </c>
      <c r="BQ175" s="38">
        <v>72159</v>
      </c>
      <c r="BR175" s="38" t="s">
        <v>107</v>
      </c>
      <c r="BS175" s="38">
        <v>599280</v>
      </c>
      <c r="BT175" s="38">
        <v>0</v>
      </c>
      <c r="BU175" s="38">
        <v>0</v>
      </c>
      <c r="BV175" s="38" t="s">
        <v>107</v>
      </c>
      <c r="BW175" s="38" t="s">
        <v>107</v>
      </c>
      <c r="BX175" s="38">
        <v>108849</v>
      </c>
      <c r="BY175" s="38" t="s">
        <v>107</v>
      </c>
      <c r="BZ175" s="38" t="s">
        <v>107</v>
      </c>
      <c r="CA175" s="38" t="s">
        <v>107</v>
      </c>
      <c r="CB175" s="38">
        <v>354675</v>
      </c>
      <c r="CC175" s="330">
        <v>0</v>
      </c>
      <c r="CD175" s="38">
        <v>0</v>
      </c>
      <c r="CE175" s="38" t="s">
        <v>107</v>
      </c>
      <c r="CF175" s="38" t="s">
        <v>107</v>
      </c>
      <c r="CG175" s="38" t="s">
        <v>107</v>
      </c>
      <c r="CH175" s="41" t="s">
        <v>113</v>
      </c>
      <c r="CI175" s="41" t="s">
        <v>113</v>
      </c>
      <c r="CJ175" s="41" t="s">
        <v>113</v>
      </c>
      <c r="CK175" s="41" t="s">
        <v>113</v>
      </c>
      <c r="CL175" s="41" t="s">
        <v>113</v>
      </c>
      <c r="CM175" s="41" t="s">
        <v>114</v>
      </c>
      <c r="CN175" s="41" t="s">
        <v>114</v>
      </c>
      <c r="CO175" s="42" t="s">
        <v>107</v>
      </c>
      <c r="CP175" s="28" t="s">
        <v>107</v>
      </c>
      <c r="CQ175" s="28" t="s">
        <v>107</v>
      </c>
      <c r="CR175" s="28" t="s">
        <v>107</v>
      </c>
      <c r="CS175" s="28" t="s">
        <v>107</v>
      </c>
      <c r="CT175" s="28" t="s">
        <v>107</v>
      </c>
      <c r="CU175" s="28" t="s">
        <v>107</v>
      </c>
      <c r="CV175" s="28" t="s">
        <v>107</v>
      </c>
      <c r="CW175" s="28" t="s">
        <v>107</v>
      </c>
      <c r="CX175" s="28" t="s">
        <v>107</v>
      </c>
      <c r="CY175" s="28" t="s">
        <v>107</v>
      </c>
      <c r="CZ175" s="28" t="s">
        <v>107</v>
      </c>
      <c r="DA175" s="28" t="s">
        <v>107</v>
      </c>
      <c r="DB175" s="28" t="s">
        <v>107</v>
      </c>
      <c r="DC175" s="28" t="s">
        <v>107</v>
      </c>
      <c r="DD175" s="332">
        <v>10883762</v>
      </c>
      <c r="DE175" s="43">
        <v>1</v>
      </c>
      <c r="DF175" s="390">
        <v>1</v>
      </c>
      <c r="DG175" s="310"/>
      <c r="DH175" s="203"/>
      <c r="DI175" s="279" t="str" cm="1">
        <f t="array" ref="DI175">+IF(AND(C175&lt;&gt;"Vehículos Eléctricos",C175&lt;&gt;"Vehículos Híbridos",AD175="PERCENTIL 50"),
     IF(VLOOKUP(_xlfn.TEXTJOIN("_",FALSE,C175:E175),BD_Perc!$A:$P,_xlfn.IFS(BD!AE175="Intervalo de precio 1",12,BD!AE175="Intervalo de precio 2",13),FALSE)&lt;=1,
     VLOOKUP(_xlfn.TEXTJOIN("_",FALSE,C175:E175),BD_Perc!$A:$P,16,FALSE),"Ok P50"),
     "Ok P30/70 ó Híbrido/Eléctrico")</f>
        <v>Ok P30/70 ó Híbrido/Eléctrico</v>
      </c>
      <c r="DJ175" s="279" t="str">
        <f t="shared" si="13"/>
        <v>Vehículos Convencionales_Camperos/Camionetas_4x2</v>
      </c>
      <c r="DK175" s="331">
        <f t="shared" si="17"/>
        <v>102201000</v>
      </c>
      <c r="DL175" s="326"/>
    </row>
    <row r="176" spans="1:116" ht="51">
      <c r="A176" s="28">
        <v>171</v>
      </c>
      <c r="B176" s="29" t="s">
        <v>183</v>
      </c>
      <c r="C176" s="29" t="s">
        <v>0</v>
      </c>
      <c r="D176" s="29" t="s">
        <v>337</v>
      </c>
      <c r="E176" s="42" t="s">
        <v>346</v>
      </c>
      <c r="F176" s="42" t="s">
        <v>107</v>
      </c>
      <c r="G176" s="30" t="s">
        <v>452</v>
      </c>
      <c r="H176" s="42" t="s">
        <v>400</v>
      </c>
      <c r="I176" s="28">
        <v>3008062</v>
      </c>
      <c r="J176" s="28" t="s">
        <v>453</v>
      </c>
      <c r="K176" s="31" t="s">
        <v>142</v>
      </c>
      <c r="L176" s="32">
        <v>168</v>
      </c>
      <c r="M176" s="33">
        <v>5</v>
      </c>
      <c r="N176" s="34">
        <v>103500000</v>
      </c>
      <c r="O176" s="34">
        <f>+IFERROR(VLOOKUP(I176,Precio_Fasecolda!A:C,3,FALSE),IFERROR(VLOOKUP(I176,Precio_Fasecolda!B:C,2,FALSE),N176))</f>
        <v>103500000</v>
      </c>
      <c r="P176" s="34">
        <f t="shared" si="14"/>
        <v>0</v>
      </c>
      <c r="Q176" s="28" t="s">
        <v>346</v>
      </c>
      <c r="R176" s="28" t="s">
        <v>130</v>
      </c>
      <c r="S176" s="28" t="s">
        <v>112</v>
      </c>
      <c r="T176" s="28" t="s">
        <v>107</v>
      </c>
      <c r="U176" s="28" t="s">
        <v>107</v>
      </c>
      <c r="V176" s="42" t="s">
        <v>107</v>
      </c>
      <c r="W176" s="28" t="s">
        <v>107</v>
      </c>
      <c r="X176" s="28" t="s">
        <v>107</v>
      </c>
      <c r="Y176" s="28" t="str">
        <f t="shared" si="15"/>
        <v>N.A.</v>
      </c>
      <c r="Z176" s="292">
        <f t="shared" si="12"/>
        <v>101223000</v>
      </c>
      <c r="AA176" s="28" cm="1">
        <f t="array" aca="1" ref="AA176" ca="1">_xlfn.IFS(DK176&lt;$DK$4,1,AND(DK176&gt;=$DK$4,DK176&lt;=$AA$4),2,DK176&gt;$AA$4,3)</f>
        <v>2</v>
      </c>
      <c r="AB176" s="28">
        <v>0</v>
      </c>
      <c r="AC176" s="28" cm="1">
        <f t="array" aca="1" ref="AC176" ca="1">IF(AB176="PERCENTIL 30","",_xlfn.IFS(DK176&lt;$AC$4,1,DK176&gt;$AC$4,2))</f>
        <v>1</v>
      </c>
      <c r="AD176" s="28" t="str">
        <f>+IFERROR(VLOOKUP(_xlfn.TEXTJOIN("_", FALSE, C176:E176), BD_Perc!$A:$O, 15, FALSE),"Segmentación no encontrada o vehículo inactivo")</f>
        <v>PERCENTIL 30-70</v>
      </c>
      <c r="AE176" s="28" t="str" cm="1">
        <f t="array" ref="AE176">_xlfn.IFS(
    AD176 = "PERCENTIL 50",
    _xlfn.IFS(
        BD!DK176 &lt; VLOOKUP(_xlfn.TEXTJOIN("_", FALSE, C176:E176), BD_Perc!$A:$O, 11, FALSE), "Intervalo de precio 1",
        BD!DK176 &gt;= VLOOKUP(_xlfn.TEXTJOIN("_", FALSE, C176:E176), BD_Perc!$A:$O, 11, FALSE), "Intervalo de precio 2"
    ),
    AD176 = "PERCENTIL 30-70",
    _xlfn.IFS(
        BD!DK176 &lt; VLOOKUP(_xlfn.TEXTJOIN("_", FALSE, C176:E176), BD_Perc!$A:$O, 6, FALSE), "Intervalo de precio 1",
        BD!DK176 &lt; VLOOKUP(_xlfn.TEXTJOIN("_", FALSE, C176:E176), BD_Perc!$A:$O, 7, FALSE), "Intervalo de precio 2",
        BD!DK176 &gt;= VLOOKUP(_xlfn.TEXTJOIN("_", FALSE, C176:E176), BD_Perc!$A:$O, 7, FALSE), "Intervalo de precio 3"
    ),
    AD176="Segmentación no encontrada o vehículo inactivo","Segmentación no encontrada o vehículo inactivo"
)</f>
        <v>Intervalo de precio 1</v>
      </c>
      <c r="AF176" s="35" t="s">
        <v>2412</v>
      </c>
      <c r="AG176" s="35" t="b">
        <f t="shared" si="16"/>
        <v>1</v>
      </c>
      <c r="AH176" s="206">
        <v>2.1999999999999999E-2</v>
      </c>
      <c r="AI176" s="206">
        <v>2.5999999999999999E-2</v>
      </c>
      <c r="AJ176" s="206">
        <v>3.1E-2</v>
      </c>
      <c r="AK176" s="206">
        <v>3.2000000000000001E-2</v>
      </c>
      <c r="AL176" s="206">
        <v>3.3000000000000002E-2</v>
      </c>
      <c r="AM176" s="206">
        <v>3.4000000000000002E-2</v>
      </c>
      <c r="AN176" s="28" t="s">
        <v>113</v>
      </c>
      <c r="AO176" s="28" t="s">
        <v>113</v>
      </c>
      <c r="AP176" s="28" t="s">
        <v>113</v>
      </c>
      <c r="AQ176" s="37">
        <v>0.05</v>
      </c>
      <c r="AR176" s="38">
        <v>8689479</v>
      </c>
      <c r="AS176" s="38">
        <v>220144</v>
      </c>
      <c r="AT176" s="38">
        <v>794963</v>
      </c>
      <c r="AU176" s="38">
        <v>0</v>
      </c>
      <c r="AV176" s="38">
        <v>0</v>
      </c>
      <c r="AW176" s="38">
        <v>8438830</v>
      </c>
      <c r="AX176" s="38">
        <v>0</v>
      </c>
      <c r="AY176" s="38">
        <v>0</v>
      </c>
      <c r="AZ176" s="38">
        <v>48920</v>
      </c>
      <c r="BA176" s="38">
        <v>0</v>
      </c>
      <c r="BB176" s="38">
        <v>0</v>
      </c>
      <c r="BC176" s="38">
        <v>0</v>
      </c>
      <c r="BD176" s="38">
        <v>0</v>
      </c>
      <c r="BE176" s="38">
        <v>0</v>
      </c>
      <c r="BF176" s="38">
        <v>0</v>
      </c>
      <c r="BG176" s="38">
        <v>2323736</v>
      </c>
      <c r="BH176" s="38" t="s">
        <v>107</v>
      </c>
      <c r="BI176" s="38">
        <v>2923015</v>
      </c>
      <c r="BJ176" s="38" t="s">
        <v>107</v>
      </c>
      <c r="BK176" s="38">
        <v>0</v>
      </c>
      <c r="BL176" s="38">
        <v>1651075</v>
      </c>
      <c r="BM176" s="38">
        <v>856113</v>
      </c>
      <c r="BN176" s="38">
        <v>1284169</v>
      </c>
      <c r="BO176" s="38" t="s">
        <v>107</v>
      </c>
      <c r="BP176" s="38">
        <v>3167619</v>
      </c>
      <c r="BQ176" s="38">
        <v>72159</v>
      </c>
      <c r="BR176" s="38" t="s">
        <v>107</v>
      </c>
      <c r="BS176" s="38">
        <v>599280</v>
      </c>
      <c r="BT176" s="38">
        <v>0</v>
      </c>
      <c r="BU176" s="38">
        <v>0</v>
      </c>
      <c r="BV176" s="38" t="s">
        <v>107</v>
      </c>
      <c r="BW176" s="38" t="s">
        <v>107</v>
      </c>
      <c r="BX176" s="38">
        <v>108849</v>
      </c>
      <c r="BY176" s="38" t="s">
        <v>107</v>
      </c>
      <c r="BZ176" s="38" t="s">
        <v>107</v>
      </c>
      <c r="CA176" s="38" t="s">
        <v>107</v>
      </c>
      <c r="CB176" s="38">
        <v>354675</v>
      </c>
      <c r="CC176" s="330">
        <v>0</v>
      </c>
      <c r="CD176" s="38">
        <v>0</v>
      </c>
      <c r="CE176" s="38" t="s">
        <v>107</v>
      </c>
      <c r="CF176" s="38" t="s">
        <v>107</v>
      </c>
      <c r="CG176" s="38" t="s">
        <v>107</v>
      </c>
      <c r="CH176" s="41" t="s">
        <v>114</v>
      </c>
      <c r="CI176" s="41" t="s">
        <v>114</v>
      </c>
      <c r="CJ176" s="41" t="s">
        <v>113</v>
      </c>
      <c r="CK176" s="41" t="s">
        <v>113</v>
      </c>
      <c r="CL176" s="41" t="s">
        <v>113</v>
      </c>
      <c r="CM176" s="41" t="s">
        <v>114</v>
      </c>
      <c r="CN176" s="41" t="s">
        <v>114</v>
      </c>
      <c r="CO176" s="42" t="s">
        <v>107</v>
      </c>
      <c r="CP176" s="28" t="s">
        <v>107</v>
      </c>
      <c r="CQ176" s="28" t="s">
        <v>107</v>
      </c>
      <c r="CR176" s="28" t="s">
        <v>107</v>
      </c>
      <c r="CS176" s="28" t="s">
        <v>107</v>
      </c>
      <c r="CT176" s="28" t="s">
        <v>107</v>
      </c>
      <c r="CU176" s="28" t="s">
        <v>107</v>
      </c>
      <c r="CV176" s="28" t="s">
        <v>107</v>
      </c>
      <c r="CW176" s="28" t="s">
        <v>107</v>
      </c>
      <c r="CX176" s="28" t="s">
        <v>107</v>
      </c>
      <c r="CY176" s="28" t="s">
        <v>107</v>
      </c>
      <c r="CZ176" s="28" t="s">
        <v>107</v>
      </c>
      <c r="DA176" s="28" t="s">
        <v>107</v>
      </c>
      <c r="DB176" s="28" t="s">
        <v>107</v>
      </c>
      <c r="DC176" s="28" t="s">
        <v>107</v>
      </c>
      <c r="DD176" s="332">
        <v>10883762</v>
      </c>
      <c r="DE176" s="43">
        <v>1</v>
      </c>
      <c r="DF176" s="390">
        <v>1</v>
      </c>
      <c r="DG176" s="310"/>
      <c r="DH176" s="203"/>
      <c r="DI176" s="279" t="str" cm="1">
        <f t="array" ref="DI176">+IF(AND(C176&lt;&gt;"Vehículos Eléctricos",C176&lt;&gt;"Vehículos Híbridos",AD176="PERCENTIL 50"),
     IF(VLOOKUP(_xlfn.TEXTJOIN("_",FALSE,C176:E176),BD_Perc!$A:$P,_xlfn.IFS(BD!AE176="Intervalo de precio 1",12,BD!AE176="Intervalo de precio 2",13),FALSE)&lt;=1,
     VLOOKUP(_xlfn.TEXTJOIN("_",FALSE,C176:E176),BD_Perc!$A:$P,16,FALSE),"Ok P50"),
     "Ok P30/70 ó Híbrido/Eléctrico")</f>
        <v>Ok P30/70 ó Híbrido/Eléctrico</v>
      </c>
      <c r="DJ176" s="279" t="str">
        <f t="shared" si="13"/>
        <v>Vehículos Convencionales_Camperos/Camionetas_4x4</v>
      </c>
      <c r="DK176" s="331">
        <f t="shared" si="17"/>
        <v>101223000</v>
      </c>
      <c r="DL176" s="326"/>
    </row>
    <row r="177" spans="1:116" ht="51">
      <c r="A177" s="28">
        <v>172</v>
      </c>
      <c r="B177" s="29" t="s">
        <v>183</v>
      </c>
      <c r="C177" s="29" t="s">
        <v>0</v>
      </c>
      <c r="D177" s="29" t="s">
        <v>337</v>
      </c>
      <c r="E177" s="42" t="s">
        <v>338</v>
      </c>
      <c r="F177" s="42" t="s">
        <v>107</v>
      </c>
      <c r="G177" s="30" t="s">
        <v>454</v>
      </c>
      <c r="H177" s="42" t="s">
        <v>400</v>
      </c>
      <c r="I177" s="28">
        <v>3006137</v>
      </c>
      <c r="J177" s="28" t="s">
        <v>455</v>
      </c>
      <c r="K177" s="31" t="s">
        <v>369</v>
      </c>
      <c r="L177" s="32">
        <v>245</v>
      </c>
      <c r="M177" s="33">
        <v>5</v>
      </c>
      <c r="N177" s="34">
        <v>146000000</v>
      </c>
      <c r="O177" s="34">
        <f>+IFERROR(VLOOKUP(I177,Precio_Fasecolda!A:C,3,FALSE),IFERROR(VLOOKUP(I177,Precio_Fasecolda!B:C,2,FALSE),N177))</f>
        <v>146000000</v>
      </c>
      <c r="P177" s="34">
        <f t="shared" si="14"/>
        <v>0</v>
      </c>
      <c r="Q177" s="28" t="s">
        <v>338</v>
      </c>
      <c r="R177" s="28" t="s">
        <v>130</v>
      </c>
      <c r="S177" s="28" t="s">
        <v>112</v>
      </c>
      <c r="T177" s="28" t="s">
        <v>107</v>
      </c>
      <c r="U177" s="28" t="s">
        <v>107</v>
      </c>
      <c r="V177" s="42" t="s">
        <v>107</v>
      </c>
      <c r="W177" s="28" t="s">
        <v>107</v>
      </c>
      <c r="X177" s="28" t="s">
        <v>107</v>
      </c>
      <c r="Y177" s="28" t="str">
        <f t="shared" si="15"/>
        <v>N.A.</v>
      </c>
      <c r="Z177" s="292">
        <f t="shared" si="12"/>
        <v>142788000</v>
      </c>
      <c r="AA177" s="28" cm="1">
        <f t="array" aca="1" ref="AA177" ca="1">_xlfn.IFS(DK177&lt;$DK$4,1,AND(DK177&gt;=$DK$4,DK177&lt;=$AA$4),2,DK177&gt;$AA$4,3)</f>
        <v>2</v>
      </c>
      <c r="AB177" s="28">
        <v>0</v>
      </c>
      <c r="AC177" s="28" cm="1">
        <f t="array" aca="1" ref="AC177" ca="1">IF(AB177="PERCENTIL 30","",_xlfn.IFS(DK177&lt;$AC$4,1,DK177&gt;$AC$4,2))</f>
        <v>1</v>
      </c>
      <c r="AD177" s="28" t="str">
        <f>+IFERROR(VLOOKUP(_xlfn.TEXTJOIN("_", FALSE, C177:E177), BD_Perc!$A:$O, 15, FALSE),"Segmentación no encontrada o vehículo inactivo")</f>
        <v>PERCENTIL 30-70</v>
      </c>
      <c r="AE177" s="28" t="str" cm="1">
        <f t="array" ref="AE177">_xlfn.IFS(
    AD177 = "PERCENTIL 50",
    _xlfn.IFS(
        BD!DK177 &lt; VLOOKUP(_xlfn.TEXTJOIN("_", FALSE, C177:E177), BD_Perc!$A:$O, 11, FALSE), "Intervalo de precio 1",
        BD!DK177 &gt;= VLOOKUP(_xlfn.TEXTJOIN("_", FALSE, C177:E177), BD_Perc!$A:$O, 11, FALSE), "Intervalo de precio 2"
    ),
    AD177 = "PERCENTIL 30-70",
    _xlfn.IFS(
        BD!DK177 &lt; VLOOKUP(_xlfn.TEXTJOIN("_", FALSE, C177:E177), BD_Perc!$A:$O, 6, FALSE), "Intervalo de precio 1",
        BD!DK177 &lt; VLOOKUP(_xlfn.TEXTJOIN("_", FALSE, C177:E177), BD_Perc!$A:$O, 7, FALSE), "Intervalo de precio 2",
        BD!DK177 &gt;= VLOOKUP(_xlfn.TEXTJOIN("_", FALSE, C177:E177), BD_Perc!$A:$O, 7, FALSE), "Intervalo de precio 3"
    ),
    AD177="Segmentación no encontrada o vehículo inactivo","Segmentación no encontrada o vehículo inactivo"
)</f>
        <v>Intervalo de precio 3</v>
      </c>
      <c r="AF177" s="35" t="s">
        <v>2414</v>
      </c>
      <c r="AG177" s="35" t="b">
        <f t="shared" si="16"/>
        <v>1</v>
      </c>
      <c r="AH177" s="206">
        <v>2.1999999999999999E-2</v>
      </c>
      <c r="AI177" s="206">
        <v>2.5999999999999999E-2</v>
      </c>
      <c r="AJ177" s="206">
        <v>3.1E-2</v>
      </c>
      <c r="AK177" s="206">
        <v>3.2000000000000001E-2</v>
      </c>
      <c r="AL177" s="206">
        <v>3.3000000000000002E-2</v>
      </c>
      <c r="AM177" s="206">
        <v>3.4000000000000002E-2</v>
      </c>
      <c r="AN177" s="28" t="s">
        <v>113</v>
      </c>
      <c r="AO177" s="28" t="s">
        <v>113</v>
      </c>
      <c r="AP177" s="28" t="s">
        <v>113</v>
      </c>
      <c r="AQ177" s="37">
        <v>0.05</v>
      </c>
      <c r="AR177" s="38">
        <v>8689479</v>
      </c>
      <c r="AS177" s="38">
        <v>220144</v>
      </c>
      <c r="AT177" s="38">
        <v>0</v>
      </c>
      <c r="AU177" s="38">
        <v>0</v>
      </c>
      <c r="AV177" s="38">
        <v>0</v>
      </c>
      <c r="AW177" s="38">
        <v>8438830</v>
      </c>
      <c r="AX177" s="38">
        <v>0</v>
      </c>
      <c r="AY177" s="38">
        <v>0</v>
      </c>
      <c r="AZ177" s="38">
        <v>48920</v>
      </c>
      <c r="BA177" s="38">
        <v>0</v>
      </c>
      <c r="BB177" s="38">
        <v>0</v>
      </c>
      <c r="BC177" s="38">
        <v>0</v>
      </c>
      <c r="BD177" s="38">
        <v>0</v>
      </c>
      <c r="BE177" s="38">
        <v>0</v>
      </c>
      <c r="BF177" s="38">
        <v>0</v>
      </c>
      <c r="BG177" s="38">
        <v>2323736</v>
      </c>
      <c r="BH177" s="38" t="s">
        <v>107</v>
      </c>
      <c r="BI177" s="38">
        <v>2923015</v>
      </c>
      <c r="BJ177" s="38" t="s">
        <v>107</v>
      </c>
      <c r="BK177" s="38">
        <v>0</v>
      </c>
      <c r="BL177" s="38">
        <v>1651075</v>
      </c>
      <c r="BM177" s="38">
        <v>856113</v>
      </c>
      <c r="BN177" s="38">
        <v>1284169</v>
      </c>
      <c r="BO177" s="38" t="s">
        <v>107</v>
      </c>
      <c r="BP177" s="38">
        <v>3167619</v>
      </c>
      <c r="BQ177" s="38">
        <v>72159</v>
      </c>
      <c r="BR177" s="38" t="s">
        <v>107</v>
      </c>
      <c r="BS177" s="38">
        <v>599280</v>
      </c>
      <c r="BT177" s="38">
        <v>0</v>
      </c>
      <c r="BU177" s="38">
        <v>0</v>
      </c>
      <c r="BV177" s="38" t="s">
        <v>107</v>
      </c>
      <c r="BW177" s="38" t="s">
        <v>107</v>
      </c>
      <c r="BX177" s="38">
        <v>108849</v>
      </c>
      <c r="BY177" s="38" t="s">
        <v>107</v>
      </c>
      <c r="BZ177" s="38" t="s">
        <v>107</v>
      </c>
      <c r="CA177" s="38" t="s">
        <v>107</v>
      </c>
      <c r="CB177" s="38">
        <v>354675</v>
      </c>
      <c r="CC177" s="330">
        <v>0</v>
      </c>
      <c r="CD177" s="38">
        <v>0</v>
      </c>
      <c r="CE177" s="38" t="s">
        <v>107</v>
      </c>
      <c r="CF177" s="38" t="s">
        <v>107</v>
      </c>
      <c r="CG177" s="38" t="s">
        <v>107</v>
      </c>
      <c r="CH177" s="41" t="s">
        <v>113</v>
      </c>
      <c r="CI177" s="41" t="s">
        <v>113</v>
      </c>
      <c r="CJ177" s="41" t="s">
        <v>113</v>
      </c>
      <c r="CK177" s="41" t="s">
        <v>113</v>
      </c>
      <c r="CL177" s="41" t="s">
        <v>113</v>
      </c>
      <c r="CM177" s="41" t="s">
        <v>114</v>
      </c>
      <c r="CN177" s="41" t="s">
        <v>114</v>
      </c>
      <c r="CO177" s="42" t="s">
        <v>107</v>
      </c>
      <c r="CP177" s="28" t="s">
        <v>107</v>
      </c>
      <c r="CQ177" s="28" t="s">
        <v>107</v>
      </c>
      <c r="CR177" s="28" t="s">
        <v>107</v>
      </c>
      <c r="CS177" s="28" t="s">
        <v>107</v>
      </c>
      <c r="CT177" s="28" t="s">
        <v>107</v>
      </c>
      <c r="CU177" s="28" t="s">
        <v>107</v>
      </c>
      <c r="CV177" s="28" t="s">
        <v>107</v>
      </c>
      <c r="CW177" s="28" t="s">
        <v>107</v>
      </c>
      <c r="CX177" s="28" t="s">
        <v>107</v>
      </c>
      <c r="CY177" s="28" t="s">
        <v>107</v>
      </c>
      <c r="CZ177" s="28" t="s">
        <v>107</v>
      </c>
      <c r="DA177" s="28" t="s">
        <v>107</v>
      </c>
      <c r="DB177" s="28" t="s">
        <v>107</v>
      </c>
      <c r="DC177" s="28" t="s">
        <v>107</v>
      </c>
      <c r="DD177" s="332">
        <v>11627366</v>
      </c>
      <c r="DE177" s="43">
        <v>1</v>
      </c>
      <c r="DF177" s="390">
        <v>1</v>
      </c>
      <c r="DG177" s="310">
        <v>45698</v>
      </c>
      <c r="DH177" s="8" t="s">
        <v>2497</v>
      </c>
      <c r="DI177" s="279" t="str" cm="1">
        <f t="array" ref="DI177">+IF(AND(C177&lt;&gt;"Vehículos Eléctricos",C177&lt;&gt;"Vehículos Híbridos",AD177="PERCENTIL 50"),
     IF(VLOOKUP(_xlfn.TEXTJOIN("_",FALSE,C177:E177),BD_Perc!$A:$P,_xlfn.IFS(BD!AE177="Intervalo de precio 1",12,BD!AE177="Intervalo de precio 2",13),FALSE)&lt;=1,
     VLOOKUP(_xlfn.TEXTJOIN("_",FALSE,C177:E177),BD_Perc!$A:$P,16,FALSE),"Ok P50"),
     "Ok P30/70 ó Híbrido/Eléctrico")</f>
        <v>Ok P30/70 ó Híbrido/Eléctrico</v>
      </c>
      <c r="DJ177" s="279" t="str">
        <f t="shared" si="13"/>
        <v>Vehículos Convencionales_Camperos/Camionetas_4x2</v>
      </c>
      <c r="DK177" s="331">
        <f t="shared" si="17"/>
        <v>142788000</v>
      </c>
      <c r="DL177" s="326"/>
    </row>
    <row r="178" spans="1:116" ht="51">
      <c r="A178" s="28">
        <v>173</v>
      </c>
      <c r="B178" s="29" t="s">
        <v>183</v>
      </c>
      <c r="C178" s="29" t="s">
        <v>0</v>
      </c>
      <c r="D178" s="29" t="s">
        <v>337</v>
      </c>
      <c r="E178" s="42" t="s">
        <v>346</v>
      </c>
      <c r="F178" s="42" t="s">
        <v>107</v>
      </c>
      <c r="G178" s="30" t="s">
        <v>454</v>
      </c>
      <c r="H178" s="42" t="s">
        <v>400</v>
      </c>
      <c r="I178" s="28">
        <v>3008060</v>
      </c>
      <c r="J178" s="28" t="s">
        <v>456</v>
      </c>
      <c r="K178" s="31" t="s">
        <v>307</v>
      </c>
      <c r="L178" s="32">
        <v>245</v>
      </c>
      <c r="M178" s="33">
        <v>5</v>
      </c>
      <c r="N178" s="34">
        <v>134900000</v>
      </c>
      <c r="O178" s="34">
        <f>+IFERROR(VLOOKUP(I178,Precio_Fasecolda!A:C,3,FALSE),IFERROR(VLOOKUP(I178,Precio_Fasecolda!B:C,2,FALSE),N178))</f>
        <v>134900000</v>
      </c>
      <c r="P178" s="34">
        <f t="shared" si="14"/>
        <v>0</v>
      </c>
      <c r="Q178" s="28" t="s">
        <v>346</v>
      </c>
      <c r="R178" s="28" t="s">
        <v>130</v>
      </c>
      <c r="S178" s="28" t="s">
        <v>112</v>
      </c>
      <c r="T178" s="28" t="s">
        <v>107</v>
      </c>
      <c r="U178" s="28" t="s">
        <v>107</v>
      </c>
      <c r="V178" s="42" t="s">
        <v>107</v>
      </c>
      <c r="W178" s="28" t="s">
        <v>107</v>
      </c>
      <c r="X178" s="28" t="s">
        <v>107</v>
      </c>
      <c r="Y178" s="28" t="str">
        <f t="shared" si="15"/>
        <v>N.A.</v>
      </c>
      <c r="Z178" s="292">
        <f t="shared" si="12"/>
        <v>131932200</v>
      </c>
      <c r="AA178" s="28" cm="1">
        <f t="array" aca="1" ref="AA178" ca="1">_xlfn.IFS(DK178&lt;$DK$4,1,AND(DK178&gt;=$DK$4,DK178&lt;=$AA$4),2,DK178&gt;$AA$4,3)</f>
        <v>2</v>
      </c>
      <c r="AB178" s="28">
        <v>0</v>
      </c>
      <c r="AC178" s="28" cm="1">
        <f t="array" aca="1" ref="AC178" ca="1">IF(AB178="PERCENTIL 30","",_xlfn.IFS(DK178&lt;$AC$4,1,DK178&gt;$AC$4,2))</f>
        <v>1</v>
      </c>
      <c r="AD178" s="28" t="str">
        <f>+IFERROR(VLOOKUP(_xlfn.TEXTJOIN("_", FALSE, C178:E178), BD_Perc!$A:$O, 15, FALSE),"Segmentación no encontrada o vehículo inactivo")</f>
        <v>PERCENTIL 30-70</v>
      </c>
      <c r="AE178" s="28" t="str" cm="1">
        <f t="array" ref="AE178">_xlfn.IFS(
    AD178 = "PERCENTIL 50",
    _xlfn.IFS(
        BD!DK178 &lt; VLOOKUP(_xlfn.TEXTJOIN("_", FALSE, C178:E178), BD_Perc!$A:$O, 11, FALSE), "Intervalo de precio 1",
        BD!DK178 &gt;= VLOOKUP(_xlfn.TEXTJOIN("_", FALSE, C178:E178), BD_Perc!$A:$O, 11, FALSE), "Intervalo de precio 2"
    ),
    AD178 = "PERCENTIL 30-70",
    _xlfn.IFS(
        BD!DK178 &lt; VLOOKUP(_xlfn.TEXTJOIN("_", FALSE, C178:E178), BD_Perc!$A:$O, 6, FALSE), "Intervalo de precio 1",
        BD!DK178 &lt; VLOOKUP(_xlfn.TEXTJOIN("_", FALSE, C178:E178), BD_Perc!$A:$O, 7, FALSE), "Intervalo de precio 2",
        BD!DK178 &gt;= VLOOKUP(_xlfn.TEXTJOIN("_", FALSE, C178:E178), BD_Perc!$A:$O, 7, FALSE), "Intervalo de precio 3"
    ),
    AD178="Segmentación no encontrada o vehículo inactivo","Segmentación no encontrada o vehículo inactivo"
)</f>
        <v>Intervalo de precio 1</v>
      </c>
      <c r="AF178" s="35" t="s">
        <v>2412</v>
      </c>
      <c r="AG178" s="35" t="b">
        <f t="shared" si="16"/>
        <v>1</v>
      </c>
      <c r="AH178" s="206">
        <v>2.1999999999999999E-2</v>
      </c>
      <c r="AI178" s="206">
        <v>2.5999999999999999E-2</v>
      </c>
      <c r="AJ178" s="206">
        <v>3.1E-2</v>
      </c>
      <c r="AK178" s="206">
        <v>3.2000000000000001E-2</v>
      </c>
      <c r="AL178" s="206">
        <v>3.3000000000000002E-2</v>
      </c>
      <c r="AM178" s="206">
        <v>3.4000000000000002E-2</v>
      </c>
      <c r="AN178" s="28" t="s">
        <v>113</v>
      </c>
      <c r="AO178" s="28" t="s">
        <v>113</v>
      </c>
      <c r="AP178" s="28" t="s">
        <v>113</v>
      </c>
      <c r="AQ178" s="37">
        <v>0.05</v>
      </c>
      <c r="AR178" s="38">
        <v>8689479</v>
      </c>
      <c r="AS178" s="38">
        <v>220144</v>
      </c>
      <c r="AT178" s="38">
        <v>0</v>
      </c>
      <c r="AU178" s="38">
        <v>0</v>
      </c>
      <c r="AV178" s="38">
        <v>0</v>
      </c>
      <c r="AW178" s="38">
        <v>8438830</v>
      </c>
      <c r="AX178" s="38">
        <v>0</v>
      </c>
      <c r="AY178" s="38">
        <v>0</v>
      </c>
      <c r="AZ178" s="38">
        <v>48920</v>
      </c>
      <c r="BA178" s="38">
        <v>0</v>
      </c>
      <c r="BB178" s="38">
        <v>0</v>
      </c>
      <c r="BC178" s="38">
        <v>0</v>
      </c>
      <c r="BD178" s="38">
        <v>0</v>
      </c>
      <c r="BE178" s="38">
        <v>0</v>
      </c>
      <c r="BF178" s="38">
        <v>0</v>
      </c>
      <c r="BG178" s="38">
        <v>2323736</v>
      </c>
      <c r="BH178" s="38" t="s">
        <v>107</v>
      </c>
      <c r="BI178" s="38">
        <v>2923015</v>
      </c>
      <c r="BJ178" s="38" t="s">
        <v>107</v>
      </c>
      <c r="BK178" s="38">
        <v>0</v>
      </c>
      <c r="BL178" s="38">
        <v>1651075</v>
      </c>
      <c r="BM178" s="38">
        <v>856113</v>
      </c>
      <c r="BN178" s="38">
        <v>1284169</v>
      </c>
      <c r="BO178" s="38" t="s">
        <v>107</v>
      </c>
      <c r="BP178" s="38">
        <v>3167619</v>
      </c>
      <c r="BQ178" s="38">
        <v>72159</v>
      </c>
      <c r="BR178" s="38" t="s">
        <v>107</v>
      </c>
      <c r="BS178" s="38">
        <v>599280</v>
      </c>
      <c r="BT178" s="38">
        <v>0</v>
      </c>
      <c r="BU178" s="38">
        <v>0</v>
      </c>
      <c r="BV178" s="38" t="s">
        <v>107</v>
      </c>
      <c r="BW178" s="38" t="s">
        <v>107</v>
      </c>
      <c r="BX178" s="38">
        <v>108849</v>
      </c>
      <c r="BY178" s="38" t="s">
        <v>107</v>
      </c>
      <c r="BZ178" s="38" t="s">
        <v>107</v>
      </c>
      <c r="CA178" s="38" t="s">
        <v>107</v>
      </c>
      <c r="CB178" s="38">
        <v>354675</v>
      </c>
      <c r="CC178" s="330">
        <v>0</v>
      </c>
      <c r="CD178" s="38">
        <v>0</v>
      </c>
      <c r="CE178" s="38" t="s">
        <v>107</v>
      </c>
      <c r="CF178" s="38" t="s">
        <v>107</v>
      </c>
      <c r="CG178" s="38" t="s">
        <v>107</v>
      </c>
      <c r="CH178" s="41" t="s">
        <v>113</v>
      </c>
      <c r="CI178" s="41" t="s">
        <v>113</v>
      </c>
      <c r="CJ178" s="41" t="s">
        <v>113</v>
      </c>
      <c r="CK178" s="41" t="s">
        <v>113</v>
      </c>
      <c r="CL178" s="41" t="s">
        <v>113</v>
      </c>
      <c r="CM178" s="41" t="s">
        <v>114</v>
      </c>
      <c r="CN178" s="41" t="s">
        <v>114</v>
      </c>
      <c r="CO178" s="42" t="s">
        <v>107</v>
      </c>
      <c r="CP178" s="28" t="s">
        <v>107</v>
      </c>
      <c r="CQ178" s="28" t="s">
        <v>107</v>
      </c>
      <c r="CR178" s="28" t="s">
        <v>107</v>
      </c>
      <c r="CS178" s="28" t="s">
        <v>107</v>
      </c>
      <c r="CT178" s="28" t="s">
        <v>107</v>
      </c>
      <c r="CU178" s="28" t="s">
        <v>107</v>
      </c>
      <c r="CV178" s="28" t="s">
        <v>107</v>
      </c>
      <c r="CW178" s="28" t="s">
        <v>107</v>
      </c>
      <c r="CX178" s="28" t="s">
        <v>107</v>
      </c>
      <c r="CY178" s="28" t="s">
        <v>107</v>
      </c>
      <c r="CZ178" s="28" t="s">
        <v>107</v>
      </c>
      <c r="DA178" s="28" t="s">
        <v>107</v>
      </c>
      <c r="DB178" s="28" t="s">
        <v>107</v>
      </c>
      <c r="DC178" s="28" t="s">
        <v>107</v>
      </c>
      <c r="DD178" s="332">
        <v>11627366</v>
      </c>
      <c r="DE178" s="43">
        <v>1</v>
      </c>
      <c r="DF178" s="390">
        <v>1</v>
      </c>
      <c r="DG178" s="310"/>
      <c r="DH178" s="203"/>
      <c r="DI178" s="279" t="str" cm="1">
        <f t="array" ref="DI178">+IF(AND(C178&lt;&gt;"Vehículos Eléctricos",C178&lt;&gt;"Vehículos Híbridos",AD178="PERCENTIL 50"),
     IF(VLOOKUP(_xlfn.TEXTJOIN("_",FALSE,C178:E178),BD_Perc!$A:$P,_xlfn.IFS(BD!AE178="Intervalo de precio 1",12,BD!AE178="Intervalo de precio 2",13),FALSE)&lt;=1,
     VLOOKUP(_xlfn.TEXTJOIN("_",FALSE,C178:E178),BD_Perc!$A:$P,16,FALSE),"Ok P50"),
     "Ok P30/70 ó Híbrido/Eléctrico")</f>
        <v>Ok P30/70 ó Híbrido/Eléctrico</v>
      </c>
      <c r="DJ178" s="279" t="str">
        <f t="shared" si="13"/>
        <v>Vehículos Convencionales_Camperos/Camionetas_4x4</v>
      </c>
      <c r="DK178" s="331">
        <f t="shared" si="17"/>
        <v>131932200</v>
      </c>
      <c r="DL178" s="326"/>
    </row>
    <row r="179" spans="1:116" ht="51">
      <c r="A179" s="28">
        <v>174</v>
      </c>
      <c r="B179" s="29" t="s">
        <v>183</v>
      </c>
      <c r="C179" s="29" t="s">
        <v>0</v>
      </c>
      <c r="D179" s="29" t="s">
        <v>337</v>
      </c>
      <c r="E179" s="42" t="s">
        <v>338</v>
      </c>
      <c r="F179" s="42" t="s">
        <v>107</v>
      </c>
      <c r="G179" s="30" t="s">
        <v>457</v>
      </c>
      <c r="H179" s="42" t="s">
        <v>400</v>
      </c>
      <c r="I179" s="28">
        <v>3006140</v>
      </c>
      <c r="J179" s="28" t="s">
        <v>458</v>
      </c>
      <c r="K179" s="31" t="s">
        <v>369</v>
      </c>
      <c r="L179" s="32">
        <v>245</v>
      </c>
      <c r="M179" s="33">
        <v>5</v>
      </c>
      <c r="N179" s="34">
        <v>147700000</v>
      </c>
      <c r="O179" s="34">
        <f>+IFERROR(VLOOKUP(I179,Precio_Fasecolda!A:C,3,FALSE),IFERROR(VLOOKUP(I179,Precio_Fasecolda!B:C,2,FALSE),N179))</f>
        <v>147700000</v>
      </c>
      <c r="P179" s="34">
        <f t="shared" si="14"/>
        <v>0</v>
      </c>
      <c r="Q179" s="28" t="s">
        <v>338</v>
      </c>
      <c r="R179" s="28" t="s">
        <v>130</v>
      </c>
      <c r="S179" s="28" t="s">
        <v>112</v>
      </c>
      <c r="T179" s="28" t="s">
        <v>107</v>
      </c>
      <c r="U179" s="28" t="s">
        <v>107</v>
      </c>
      <c r="V179" s="42" t="s">
        <v>107</v>
      </c>
      <c r="W179" s="28" t="s">
        <v>107</v>
      </c>
      <c r="X179" s="28" t="s">
        <v>107</v>
      </c>
      <c r="Y179" s="28" t="str">
        <f t="shared" si="15"/>
        <v>N.A.</v>
      </c>
      <c r="Z179" s="292">
        <f t="shared" si="12"/>
        <v>144450600</v>
      </c>
      <c r="AA179" s="28" cm="1">
        <f t="array" aca="1" ref="AA179" ca="1">_xlfn.IFS(DK179&lt;$DK$4,1,AND(DK179&gt;=$DK$4,DK179&lt;=$AA$4),2,DK179&gt;$AA$4,3)</f>
        <v>2</v>
      </c>
      <c r="AB179" s="28">
        <v>0</v>
      </c>
      <c r="AC179" s="28" cm="1">
        <f t="array" aca="1" ref="AC179" ca="1">IF(AB179="PERCENTIL 30","",_xlfn.IFS(DK179&lt;$AC$4,1,DK179&gt;$AC$4,2))</f>
        <v>1</v>
      </c>
      <c r="AD179" s="28" t="str">
        <f>+IFERROR(VLOOKUP(_xlfn.TEXTJOIN("_", FALSE, C179:E179), BD_Perc!$A:$O, 15, FALSE),"Segmentación no encontrada o vehículo inactivo")</f>
        <v>PERCENTIL 30-70</v>
      </c>
      <c r="AE179" s="28" t="str" cm="1">
        <f t="array" ref="AE179">_xlfn.IFS(
    AD179 = "PERCENTIL 50",
    _xlfn.IFS(
        BD!DK179 &lt; VLOOKUP(_xlfn.TEXTJOIN("_", FALSE, C179:E179), BD_Perc!$A:$O, 11, FALSE), "Intervalo de precio 1",
        BD!DK179 &gt;= VLOOKUP(_xlfn.TEXTJOIN("_", FALSE, C179:E179), BD_Perc!$A:$O, 11, FALSE), "Intervalo de precio 2"
    ),
    AD179 = "PERCENTIL 30-70",
    _xlfn.IFS(
        BD!DK179 &lt; VLOOKUP(_xlfn.TEXTJOIN("_", FALSE, C179:E179), BD_Perc!$A:$O, 6, FALSE), "Intervalo de precio 1",
        BD!DK179 &lt; VLOOKUP(_xlfn.TEXTJOIN("_", FALSE, C179:E179), BD_Perc!$A:$O, 7, FALSE), "Intervalo de precio 2",
        BD!DK179 &gt;= VLOOKUP(_xlfn.TEXTJOIN("_", FALSE, C179:E179), BD_Perc!$A:$O, 7, FALSE), "Intervalo de precio 3"
    ),
    AD179="Segmentación no encontrada o vehículo inactivo","Segmentación no encontrada o vehículo inactivo"
)</f>
        <v>Intervalo de precio 3</v>
      </c>
      <c r="AF179" s="35" t="s">
        <v>2414</v>
      </c>
      <c r="AG179" s="35" t="b">
        <f t="shared" si="16"/>
        <v>1</v>
      </c>
      <c r="AH179" s="206">
        <v>2.1999999999999999E-2</v>
      </c>
      <c r="AI179" s="206">
        <v>2.5999999999999999E-2</v>
      </c>
      <c r="AJ179" s="206">
        <v>3.1E-2</v>
      </c>
      <c r="AK179" s="206">
        <v>3.2000000000000001E-2</v>
      </c>
      <c r="AL179" s="206">
        <v>3.3000000000000002E-2</v>
      </c>
      <c r="AM179" s="206">
        <v>3.4000000000000002E-2</v>
      </c>
      <c r="AN179" s="28" t="s">
        <v>113</v>
      </c>
      <c r="AO179" s="28" t="s">
        <v>113</v>
      </c>
      <c r="AP179" s="28" t="s">
        <v>113</v>
      </c>
      <c r="AQ179" s="37">
        <v>0.05</v>
      </c>
      <c r="AR179" s="38">
        <v>8689479</v>
      </c>
      <c r="AS179" s="38">
        <v>220144</v>
      </c>
      <c r="AT179" s="38">
        <v>0</v>
      </c>
      <c r="AU179" s="38">
        <v>0</v>
      </c>
      <c r="AV179" s="38">
        <v>0</v>
      </c>
      <c r="AW179" s="38">
        <v>8438830</v>
      </c>
      <c r="AX179" s="38">
        <v>0</v>
      </c>
      <c r="AY179" s="38">
        <v>0</v>
      </c>
      <c r="AZ179" s="38">
        <v>48920</v>
      </c>
      <c r="BA179" s="38">
        <v>0</v>
      </c>
      <c r="BB179" s="38">
        <v>0</v>
      </c>
      <c r="BC179" s="38">
        <v>0</v>
      </c>
      <c r="BD179" s="38">
        <v>0</v>
      </c>
      <c r="BE179" s="38">
        <v>0</v>
      </c>
      <c r="BF179" s="38">
        <v>0</v>
      </c>
      <c r="BG179" s="38">
        <v>2323736</v>
      </c>
      <c r="BH179" s="38" t="s">
        <v>107</v>
      </c>
      <c r="BI179" s="38">
        <v>2923015</v>
      </c>
      <c r="BJ179" s="38" t="s">
        <v>107</v>
      </c>
      <c r="BK179" s="38">
        <v>0</v>
      </c>
      <c r="BL179" s="38">
        <v>1651075</v>
      </c>
      <c r="BM179" s="38">
        <v>856113</v>
      </c>
      <c r="BN179" s="38">
        <v>1284169</v>
      </c>
      <c r="BO179" s="38" t="s">
        <v>107</v>
      </c>
      <c r="BP179" s="38">
        <v>3167619</v>
      </c>
      <c r="BQ179" s="38">
        <v>72159</v>
      </c>
      <c r="BR179" s="38" t="s">
        <v>107</v>
      </c>
      <c r="BS179" s="38">
        <v>599280</v>
      </c>
      <c r="BT179" s="38">
        <v>0</v>
      </c>
      <c r="BU179" s="38">
        <v>0</v>
      </c>
      <c r="BV179" s="38" t="s">
        <v>107</v>
      </c>
      <c r="BW179" s="38" t="s">
        <v>107</v>
      </c>
      <c r="BX179" s="38">
        <v>108849</v>
      </c>
      <c r="BY179" s="38" t="s">
        <v>107</v>
      </c>
      <c r="BZ179" s="38" t="s">
        <v>107</v>
      </c>
      <c r="CA179" s="38" t="s">
        <v>107</v>
      </c>
      <c r="CB179" s="38">
        <v>354675</v>
      </c>
      <c r="CC179" s="330">
        <v>0</v>
      </c>
      <c r="CD179" s="38">
        <v>0</v>
      </c>
      <c r="CE179" s="38" t="s">
        <v>107</v>
      </c>
      <c r="CF179" s="38" t="s">
        <v>107</v>
      </c>
      <c r="CG179" s="38" t="s">
        <v>107</v>
      </c>
      <c r="CH179" s="41" t="s">
        <v>113</v>
      </c>
      <c r="CI179" s="41" t="s">
        <v>113</v>
      </c>
      <c r="CJ179" s="41" t="s">
        <v>113</v>
      </c>
      <c r="CK179" s="41" t="s">
        <v>113</v>
      </c>
      <c r="CL179" s="41" t="s">
        <v>113</v>
      </c>
      <c r="CM179" s="41" t="s">
        <v>114</v>
      </c>
      <c r="CN179" s="41" t="s">
        <v>114</v>
      </c>
      <c r="CO179" s="42" t="s">
        <v>107</v>
      </c>
      <c r="CP179" s="28" t="s">
        <v>107</v>
      </c>
      <c r="CQ179" s="28" t="s">
        <v>107</v>
      </c>
      <c r="CR179" s="28" t="s">
        <v>107</v>
      </c>
      <c r="CS179" s="28" t="s">
        <v>107</v>
      </c>
      <c r="CT179" s="28" t="s">
        <v>107</v>
      </c>
      <c r="CU179" s="28" t="s">
        <v>107</v>
      </c>
      <c r="CV179" s="28" t="s">
        <v>107</v>
      </c>
      <c r="CW179" s="28" t="s">
        <v>107</v>
      </c>
      <c r="CX179" s="28" t="s">
        <v>107</v>
      </c>
      <c r="CY179" s="28" t="s">
        <v>107</v>
      </c>
      <c r="CZ179" s="28" t="s">
        <v>107</v>
      </c>
      <c r="DA179" s="28" t="s">
        <v>107</v>
      </c>
      <c r="DB179" s="28" t="s">
        <v>107</v>
      </c>
      <c r="DC179" s="28" t="s">
        <v>107</v>
      </c>
      <c r="DD179" s="332">
        <v>11627366</v>
      </c>
      <c r="DE179" s="43">
        <v>1</v>
      </c>
      <c r="DF179" s="390">
        <v>1</v>
      </c>
      <c r="DG179" s="310">
        <v>45698</v>
      </c>
      <c r="DH179" s="8" t="s">
        <v>2497</v>
      </c>
      <c r="DI179" s="279" t="str" cm="1">
        <f t="array" ref="DI179">+IF(AND(C179&lt;&gt;"Vehículos Eléctricos",C179&lt;&gt;"Vehículos Híbridos",AD179="PERCENTIL 50"),
     IF(VLOOKUP(_xlfn.TEXTJOIN("_",FALSE,C179:E179),BD_Perc!$A:$P,_xlfn.IFS(BD!AE179="Intervalo de precio 1",12,BD!AE179="Intervalo de precio 2",13),FALSE)&lt;=1,
     VLOOKUP(_xlfn.TEXTJOIN("_",FALSE,C179:E179),BD_Perc!$A:$P,16,FALSE),"Ok P50"),
     "Ok P30/70 ó Híbrido/Eléctrico")</f>
        <v>Ok P30/70 ó Híbrido/Eléctrico</v>
      </c>
      <c r="DJ179" s="279" t="str">
        <f t="shared" si="13"/>
        <v>Vehículos Convencionales_Camperos/Camionetas_4x2</v>
      </c>
      <c r="DK179" s="331">
        <f t="shared" si="17"/>
        <v>144450600</v>
      </c>
      <c r="DL179" s="326"/>
    </row>
    <row r="180" spans="1:116" ht="51">
      <c r="A180" s="28">
        <v>175</v>
      </c>
      <c r="B180" s="29" t="s">
        <v>183</v>
      </c>
      <c r="C180" s="29" t="s">
        <v>0</v>
      </c>
      <c r="D180" s="29" t="s">
        <v>337</v>
      </c>
      <c r="E180" s="42" t="s">
        <v>346</v>
      </c>
      <c r="F180" s="42" t="s">
        <v>107</v>
      </c>
      <c r="G180" s="30" t="s">
        <v>459</v>
      </c>
      <c r="H180" s="42" t="s">
        <v>400</v>
      </c>
      <c r="I180" s="28">
        <v>3008059</v>
      </c>
      <c r="J180" s="28" t="s">
        <v>460</v>
      </c>
      <c r="K180" s="31" t="s">
        <v>307</v>
      </c>
      <c r="L180" s="32">
        <v>245</v>
      </c>
      <c r="M180" s="33">
        <v>5</v>
      </c>
      <c r="N180" s="34">
        <v>159400000</v>
      </c>
      <c r="O180" s="34">
        <f>+IFERROR(VLOOKUP(I180,Precio_Fasecolda!A:C,3,FALSE),IFERROR(VLOOKUP(I180,Precio_Fasecolda!B:C,2,FALSE),N180))</f>
        <v>159400000</v>
      </c>
      <c r="P180" s="34">
        <f t="shared" si="14"/>
        <v>0</v>
      </c>
      <c r="Q180" s="28" t="s">
        <v>346</v>
      </c>
      <c r="R180" s="28" t="s">
        <v>130</v>
      </c>
      <c r="S180" s="28" t="s">
        <v>112</v>
      </c>
      <c r="T180" s="28" t="s">
        <v>107</v>
      </c>
      <c r="U180" s="28" t="s">
        <v>107</v>
      </c>
      <c r="V180" s="42" t="s">
        <v>107</v>
      </c>
      <c r="W180" s="28" t="s">
        <v>107</v>
      </c>
      <c r="X180" s="28" t="s">
        <v>107</v>
      </c>
      <c r="Y180" s="28" t="str">
        <f t="shared" si="15"/>
        <v>N.A.</v>
      </c>
      <c r="Z180" s="292">
        <f t="shared" si="12"/>
        <v>155893200</v>
      </c>
      <c r="AA180" s="28" cm="1">
        <f t="array" aca="1" ref="AA180" ca="1">_xlfn.IFS(DK180&lt;$DK$4,1,AND(DK180&gt;=$DK$4,DK180&lt;=$AA$4),2,DK180&gt;$AA$4,3)</f>
        <v>2</v>
      </c>
      <c r="AB180" s="28">
        <v>0</v>
      </c>
      <c r="AC180" s="28" cm="1">
        <f t="array" aca="1" ref="AC180" ca="1">IF(AB180="PERCENTIL 30","",_xlfn.IFS(DK180&lt;$AC$4,1,DK180&gt;$AC$4,2))</f>
        <v>1</v>
      </c>
      <c r="AD180" s="28" t="str">
        <f>+IFERROR(VLOOKUP(_xlfn.TEXTJOIN("_", FALSE, C180:E180), BD_Perc!$A:$O, 15, FALSE),"Segmentación no encontrada o vehículo inactivo")</f>
        <v>PERCENTIL 30-70</v>
      </c>
      <c r="AE180" s="28" t="str" cm="1">
        <f t="array" ref="AE180">_xlfn.IFS(
    AD180 = "PERCENTIL 50",
    _xlfn.IFS(
        BD!DK180 &lt; VLOOKUP(_xlfn.TEXTJOIN("_", FALSE, C180:E180), BD_Perc!$A:$O, 11, FALSE), "Intervalo de precio 1",
        BD!DK180 &gt;= VLOOKUP(_xlfn.TEXTJOIN("_", FALSE, C180:E180), BD_Perc!$A:$O, 11, FALSE), "Intervalo de precio 2"
    ),
    AD180 = "PERCENTIL 30-70",
    _xlfn.IFS(
        BD!DK180 &lt; VLOOKUP(_xlfn.TEXTJOIN("_", FALSE, C180:E180), BD_Perc!$A:$O, 6, FALSE), "Intervalo de precio 1",
        BD!DK180 &lt; VLOOKUP(_xlfn.TEXTJOIN("_", FALSE, C180:E180), BD_Perc!$A:$O, 7, FALSE), "Intervalo de precio 2",
        BD!DK180 &gt;= VLOOKUP(_xlfn.TEXTJOIN("_", FALSE, C180:E180), BD_Perc!$A:$O, 7, FALSE), "Intervalo de precio 3"
    ),
    AD180="Segmentación no encontrada o vehículo inactivo","Segmentación no encontrada o vehículo inactivo"
)</f>
        <v>Intervalo de precio 1</v>
      </c>
      <c r="AF180" s="35" t="s">
        <v>2412</v>
      </c>
      <c r="AG180" s="35" t="b">
        <f t="shared" si="16"/>
        <v>1</v>
      </c>
      <c r="AH180" s="206">
        <v>2.1999999999999999E-2</v>
      </c>
      <c r="AI180" s="206">
        <v>2.5999999999999999E-2</v>
      </c>
      <c r="AJ180" s="206">
        <v>3.1E-2</v>
      </c>
      <c r="AK180" s="206">
        <v>3.2000000000000001E-2</v>
      </c>
      <c r="AL180" s="206">
        <v>3.3000000000000002E-2</v>
      </c>
      <c r="AM180" s="206">
        <v>3.4000000000000002E-2</v>
      </c>
      <c r="AN180" s="28" t="s">
        <v>113</v>
      </c>
      <c r="AO180" s="28" t="s">
        <v>113</v>
      </c>
      <c r="AP180" s="28" t="s">
        <v>113</v>
      </c>
      <c r="AQ180" s="37">
        <v>0.05</v>
      </c>
      <c r="AR180" s="38">
        <v>8689479</v>
      </c>
      <c r="AS180" s="38">
        <v>220144</v>
      </c>
      <c r="AT180" s="38">
        <v>0</v>
      </c>
      <c r="AU180" s="38">
        <v>0</v>
      </c>
      <c r="AV180" s="38">
        <v>0</v>
      </c>
      <c r="AW180" s="38">
        <v>8438830</v>
      </c>
      <c r="AX180" s="38">
        <v>0</v>
      </c>
      <c r="AY180" s="38">
        <v>0</v>
      </c>
      <c r="AZ180" s="38">
        <v>48920</v>
      </c>
      <c r="BA180" s="38">
        <v>0</v>
      </c>
      <c r="BB180" s="38">
        <v>0</v>
      </c>
      <c r="BC180" s="38">
        <v>0</v>
      </c>
      <c r="BD180" s="38">
        <v>0</v>
      </c>
      <c r="BE180" s="38">
        <v>0</v>
      </c>
      <c r="BF180" s="38">
        <v>0</v>
      </c>
      <c r="BG180" s="38">
        <v>2323736</v>
      </c>
      <c r="BH180" s="38" t="s">
        <v>107</v>
      </c>
      <c r="BI180" s="38">
        <v>2923015</v>
      </c>
      <c r="BJ180" s="38" t="s">
        <v>107</v>
      </c>
      <c r="BK180" s="38">
        <v>0</v>
      </c>
      <c r="BL180" s="38">
        <v>1651075</v>
      </c>
      <c r="BM180" s="38">
        <v>856113</v>
      </c>
      <c r="BN180" s="38">
        <v>1284169</v>
      </c>
      <c r="BO180" s="38" t="s">
        <v>107</v>
      </c>
      <c r="BP180" s="38">
        <v>3167619</v>
      </c>
      <c r="BQ180" s="38">
        <v>72159</v>
      </c>
      <c r="BR180" s="38" t="s">
        <v>107</v>
      </c>
      <c r="BS180" s="38">
        <v>599280</v>
      </c>
      <c r="BT180" s="38">
        <v>0</v>
      </c>
      <c r="BU180" s="38">
        <v>0</v>
      </c>
      <c r="BV180" s="38" t="s">
        <v>107</v>
      </c>
      <c r="BW180" s="38" t="s">
        <v>107</v>
      </c>
      <c r="BX180" s="38">
        <v>108849</v>
      </c>
      <c r="BY180" s="38" t="s">
        <v>107</v>
      </c>
      <c r="BZ180" s="38" t="s">
        <v>107</v>
      </c>
      <c r="CA180" s="38" t="s">
        <v>107</v>
      </c>
      <c r="CB180" s="38">
        <v>354675</v>
      </c>
      <c r="CC180" s="330">
        <v>0</v>
      </c>
      <c r="CD180" s="38">
        <v>0</v>
      </c>
      <c r="CE180" s="38" t="s">
        <v>107</v>
      </c>
      <c r="CF180" s="38" t="s">
        <v>107</v>
      </c>
      <c r="CG180" s="38" t="s">
        <v>107</v>
      </c>
      <c r="CH180" s="41" t="s">
        <v>113</v>
      </c>
      <c r="CI180" s="41" t="s">
        <v>113</v>
      </c>
      <c r="CJ180" s="41" t="s">
        <v>113</v>
      </c>
      <c r="CK180" s="41" t="s">
        <v>113</v>
      </c>
      <c r="CL180" s="41" t="s">
        <v>113</v>
      </c>
      <c r="CM180" s="41" t="s">
        <v>114</v>
      </c>
      <c r="CN180" s="41" t="s">
        <v>114</v>
      </c>
      <c r="CO180" s="42" t="s">
        <v>107</v>
      </c>
      <c r="CP180" s="28" t="s">
        <v>107</v>
      </c>
      <c r="CQ180" s="28" t="s">
        <v>107</v>
      </c>
      <c r="CR180" s="28" t="s">
        <v>107</v>
      </c>
      <c r="CS180" s="28" t="s">
        <v>107</v>
      </c>
      <c r="CT180" s="28" t="s">
        <v>107</v>
      </c>
      <c r="CU180" s="28" t="s">
        <v>107</v>
      </c>
      <c r="CV180" s="28" t="s">
        <v>107</v>
      </c>
      <c r="CW180" s="28" t="s">
        <v>107</v>
      </c>
      <c r="CX180" s="28" t="s">
        <v>107</v>
      </c>
      <c r="CY180" s="28" t="s">
        <v>107</v>
      </c>
      <c r="CZ180" s="28" t="s">
        <v>107</v>
      </c>
      <c r="DA180" s="28" t="s">
        <v>107</v>
      </c>
      <c r="DB180" s="28" t="s">
        <v>107</v>
      </c>
      <c r="DC180" s="28" t="s">
        <v>107</v>
      </c>
      <c r="DD180" s="332">
        <v>11627366</v>
      </c>
      <c r="DE180" s="43">
        <v>1</v>
      </c>
      <c r="DF180" s="390">
        <v>1</v>
      </c>
      <c r="DG180" s="310"/>
      <c r="DH180" s="203"/>
      <c r="DI180" s="279" t="str" cm="1">
        <f t="array" ref="DI180">+IF(AND(C180&lt;&gt;"Vehículos Eléctricos",C180&lt;&gt;"Vehículos Híbridos",AD180="PERCENTIL 50"),
     IF(VLOOKUP(_xlfn.TEXTJOIN("_",FALSE,C180:E180),BD_Perc!$A:$P,_xlfn.IFS(BD!AE180="Intervalo de precio 1",12,BD!AE180="Intervalo de precio 2",13),FALSE)&lt;=1,
     VLOOKUP(_xlfn.TEXTJOIN("_",FALSE,C180:E180),BD_Perc!$A:$P,16,FALSE),"Ok P50"),
     "Ok P30/70 ó Híbrido/Eléctrico")</f>
        <v>Ok P30/70 ó Híbrido/Eléctrico</v>
      </c>
      <c r="DJ180" s="279" t="str">
        <f t="shared" si="13"/>
        <v>Vehículos Convencionales_Camperos/Camionetas_4x4</v>
      </c>
      <c r="DK180" s="331">
        <f t="shared" si="17"/>
        <v>155893200</v>
      </c>
      <c r="DL180" s="326"/>
    </row>
    <row r="181" spans="1:116" ht="51">
      <c r="A181" s="28">
        <v>176</v>
      </c>
      <c r="B181" s="29" t="s">
        <v>183</v>
      </c>
      <c r="C181" s="29" t="s">
        <v>0</v>
      </c>
      <c r="D181" s="29" t="s">
        <v>337</v>
      </c>
      <c r="E181" s="42" t="s">
        <v>338</v>
      </c>
      <c r="F181" s="42" t="s">
        <v>107</v>
      </c>
      <c r="G181" s="30" t="s">
        <v>461</v>
      </c>
      <c r="H181" s="42" t="s">
        <v>400</v>
      </c>
      <c r="I181" s="28">
        <v>3006136</v>
      </c>
      <c r="J181" s="28" t="s">
        <v>462</v>
      </c>
      <c r="K181" s="31" t="s">
        <v>369</v>
      </c>
      <c r="L181" s="32">
        <v>250</v>
      </c>
      <c r="M181" s="33">
        <v>5</v>
      </c>
      <c r="N181" s="34">
        <v>186000000</v>
      </c>
      <c r="O181" s="34">
        <f>+IFERROR(VLOOKUP(I181,Precio_Fasecolda!A:C,3,FALSE),IFERROR(VLOOKUP(I181,Precio_Fasecolda!B:C,2,FALSE),N181))</f>
        <v>186000000</v>
      </c>
      <c r="P181" s="34">
        <f t="shared" si="14"/>
        <v>0</v>
      </c>
      <c r="Q181" s="28" t="s">
        <v>338</v>
      </c>
      <c r="R181" s="28" t="s">
        <v>130</v>
      </c>
      <c r="S181" s="28" t="s">
        <v>112</v>
      </c>
      <c r="T181" s="28" t="s">
        <v>107</v>
      </c>
      <c r="U181" s="28" t="s">
        <v>107</v>
      </c>
      <c r="V181" s="42" t="s">
        <v>107</v>
      </c>
      <c r="W181" s="28" t="s">
        <v>107</v>
      </c>
      <c r="X181" s="28" t="s">
        <v>107</v>
      </c>
      <c r="Y181" s="28" t="str">
        <f t="shared" si="15"/>
        <v>N.A.</v>
      </c>
      <c r="Z181" s="292">
        <f t="shared" si="12"/>
        <v>181908000</v>
      </c>
      <c r="AA181" s="28" cm="1">
        <f t="array" aca="1" ref="AA181" ca="1">_xlfn.IFS(DK181&lt;$DK$4,1,AND(DK181&gt;=$DK$4,DK181&lt;=$AA$4),2,DK181&gt;$AA$4,3)</f>
        <v>2</v>
      </c>
      <c r="AB181" s="28">
        <v>0</v>
      </c>
      <c r="AC181" s="28" cm="1">
        <f t="array" aca="1" ref="AC181" ca="1">IF(AB181="PERCENTIL 30","",_xlfn.IFS(DK181&lt;$AC$4,1,DK181&gt;$AC$4,2))</f>
        <v>2</v>
      </c>
      <c r="AD181" s="28" t="str">
        <f>+IFERROR(VLOOKUP(_xlfn.TEXTJOIN("_", FALSE, C181:E181), BD_Perc!$A:$O, 15, FALSE),"Segmentación no encontrada o vehículo inactivo")</f>
        <v>PERCENTIL 30-70</v>
      </c>
      <c r="AE181" s="28" t="str" cm="1">
        <f t="array" ref="AE181">_xlfn.IFS(
    AD181 = "PERCENTIL 50",
    _xlfn.IFS(
        BD!DK181 &lt; VLOOKUP(_xlfn.TEXTJOIN("_", FALSE, C181:E181), BD_Perc!$A:$O, 11, FALSE), "Intervalo de precio 1",
        BD!DK181 &gt;= VLOOKUP(_xlfn.TEXTJOIN("_", FALSE, C181:E181), BD_Perc!$A:$O, 11, FALSE), "Intervalo de precio 2"
    ),
    AD181 = "PERCENTIL 30-70",
    _xlfn.IFS(
        BD!DK181 &lt; VLOOKUP(_xlfn.TEXTJOIN("_", FALSE, C181:E181), BD_Perc!$A:$O, 6, FALSE), "Intervalo de precio 1",
        BD!DK181 &lt; VLOOKUP(_xlfn.TEXTJOIN("_", FALSE, C181:E181), BD_Perc!$A:$O, 7, FALSE), "Intervalo de precio 2",
        BD!DK181 &gt;= VLOOKUP(_xlfn.TEXTJOIN("_", FALSE, C181:E181), BD_Perc!$A:$O, 7, FALSE), "Intervalo de precio 3"
    ),
    AD181="Segmentación no encontrada o vehículo inactivo","Segmentación no encontrada o vehículo inactivo"
)</f>
        <v>Intervalo de precio 3</v>
      </c>
      <c r="AF181" s="35" t="s">
        <v>2414</v>
      </c>
      <c r="AG181" s="35" t="b">
        <f t="shared" si="16"/>
        <v>1</v>
      </c>
      <c r="AH181" s="206">
        <v>2.1999999999999999E-2</v>
      </c>
      <c r="AI181" s="206">
        <v>2.5999999999999999E-2</v>
      </c>
      <c r="AJ181" s="206">
        <v>3.1E-2</v>
      </c>
      <c r="AK181" s="206">
        <v>3.2000000000000001E-2</v>
      </c>
      <c r="AL181" s="206">
        <v>3.3000000000000002E-2</v>
      </c>
      <c r="AM181" s="206">
        <v>3.4000000000000002E-2</v>
      </c>
      <c r="AN181" s="28" t="s">
        <v>113</v>
      </c>
      <c r="AO181" s="28" t="s">
        <v>113</v>
      </c>
      <c r="AP181" s="28" t="s">
        <v>113</v>
      </c>
      <c r="AQ181" s="37">
        <v>0.05</v>
      </c>
      <c r="AR181" s="38">
        <v>8689479</v>
      </c>
      <c r="AS181" s="38">
        <v>220144</v>
      </c>
      <c r="AT181" s="38">
        <v>0</v>
      </c>
      <c r="AU181" s="38">
        <v>0</v>
      </c>
      <c r="AV181" s="38">
        <v>0</v>
      </c>
      <c r="AW181" s="38">
        <v>8438830</v>
      </c>
      <c r="AX181" s="38">
        <v>0</v>
      </c>
      <c r="AY181" s="38">
        <v>0</v>
      </c>
      <c r="AZ181" s="38">
        <v>48920</v>
      </c>
      <c r="BA181" s="38">
        <v>0</v>
      </c>
      <c r="BB181" s="38">
        <v>0</v>
      </c>
      <c r="BC181" s="38">
        <v>0</v>
      </c>
      <c r="BD181" s="38">
        <v>0</v>
      </c>
      <c r="BE181" s="38">
        <v>0</v>
      </c>
      <c r="BF181" s="38">
        <v>0</v>
      </c>
      <c r="BG181" s="38">
        <v>2323736</v>
      </c>
      <c r="BH181" s="38" t="s">
        <v>107</v>
      </c>
      <c r="BI181" s="38">
        <v>2923015</v>
      </c>
      <c r="BJ181" s="38" t="s">
        <v>107</v>
      </c>
      <c r="BK181" s="38">
        <v>0</v>
      </c>
      <c r="BL181" s="38">
        <v>1651075</v>
      </c>
      <c r="BM181" s="38">
        <v>856113</v>
      </c>
      <c r="BN181" s="38">
        <v>1284169</v>
      </c>
      <c r="BO181" s="38" t="s">
        <v>107</v>
      </c>
      <c r="BP181" s="38">
        <v>3167619</v>
      </c>
      <c r="BQ181" s="38">
        <v>72159</v>
      </c>
      <c r="BR181" s="38" t="s">
        <v>107</v>
      </c>
      <c r="BS181" s="38">
        <v>599280</v>
      </c>
      <c r="BT181" s="38">
        <v>0</v>
      </c>
      <c r="BU181" s="38">
        <v>0</v>
      </c>
      <c r="BV181" s="38" t="s">
        <v>107</v>
      </c>
      <c r="BW181" s="38" t="s">
        <v>107</v>
      </c>
      <c r="BX181" s="38">
        <v>108849</v>
      </c>
      <c r="BY181" s="38" t="s">
        <v>107</v>
      </c>
      <c r="BZ181" s="38" t="s">
        <v>107</v>
      </c>
      <c r="CA181" s="38" t="s">
        <v>107</v>
      </c>
      <c r="CB181" s="38">
        <v>354675</v>
      </c>
      <c r="CC181" s="330">
        <v>0</v>
      </c>
      <c r="CD181" s="38">
        <v>0</v>
      </c>
      <c r="CE181" s="38" t="s">
        <v>107</v>
      </c>
      <c r="CF181" s="38" t="s">
        <v>107</v>
      </c>
      <c r="CG181" s="38" t="s">
        <v>107</v>
      </c>
      <c r="CH181" s="41" t="s">
        <v>113</v>
      </c>
      <c r="CI181" s="41" t="s">
        <v>113</v>
      </c>
      <c r="CJ181" s="41" t="s">
        <v>113</v>
      </c>
      <c r="CK181" s="41" t="s">
        <v>113</v>
      </c>
      <c r="CL181" s="41" t="s">
        <v>113</v>
      </c>
      <c r="CM181" s="41" t="s">
        <v>114</v>
      </c>
      <c r="CN181" s="41" t="s">
        <v>114</v>
      </c>
      <c r="CO181" s="42" t="s">
        <v>107</v>
      </c>
      <c r="CP181" s="28" t="s">
        <v>107</v>
      </c>
      <c r="CQ181" s="28" t="s">
        <v>107</v>
      </c>
      <c r="CR181" s="28" t="s">
        <v>107</v>
      </c>
      <c r="CS181" s="28" t="s">
        <v>107</v>
      </c>
      <c r="CT181" s="28" t="s">
        <v>107</v>
      </c>
      <c r="CU181" s="28" t="s">
        <v>107</v>
      </c>
      <c r="CV181" s="28" t="s">
        <v>107</v>
      </c>
      <c r="CW181" s="28" t="s">
        <v>107</v>
      </c>
      <c r="CX181" s="28" t="s">
        <v>107</v>
      </c>
      <c r="CY181" s="28" t="s">
        <v>107</v>
      </c>
      <c r="CZ181" s="28" t="s">
        <v>107</v>
      </c>
      <c r="DA181" s="28" t="s">
        <v>107</v>
      </c>
      <c r="DB181" s="28" t="s">
        <v>107</v>
      </c>
      <c r="DC181" s="28" t="s">
        <v>107</v>
      </c>
      <c r="DD181" s="332">
        <v>1098860</v>
      </c>
      <c r="DE181" s="43">
        <v>1</v>
      </c>
      <c r="DF181" s="390">
        <v>1</v>
      </c>
      <c r="DG181" s="310">
        <v>45698</v>
      </c>
      <c r="DH181" s="8" t="s">
        <v>2497</v>
      </c>
      <c r="DI181" s="279" t="str" cm="1">
        <f t="array" ref="DI181">+IF(AND(C181&lt;&gt;"Vehículos Eléctricos",C181&lt;&gt;"Vehículos Híbridos",AD181="PERCENTIL 50"),
     IF(VLOOKUP(_xlfn.TEXTJOIN("_",FALSE,C181:E181),BD_Perc!$A:$P,_xlfn.IFS(BD!AE181="Intervalo de precio 1",12,BD!AE181="Intervalo de precio 2",13),FALSE)&lt;=1,
     VLOOKUP(_xlfn.TEXTJOIN("_",FALSE,C181:E181),BD_Perc!$A:$P,16,FALSE),"Ok P50"),
     "Ok P30/70 ó Híbrido/Eléctrico")</f>
        <v>Ok P30/70 ó Híbrido/Eléctrico</v>
      </c>
      <c r="DJ181" s="279" t="str">
        <f t="shared" si="13"/>
        <v>Vehículos Convencionales_Camperos/Camionetas_4x2</v>
      </c>
      <c r="DK181" s="331">
        <f t="shared" si="17"/>
        <v>181908000</v>
      </c>
      <c r="DL181" s="326"/>
    </row>
    <row r="182" spans="1:116" ht="51">
      <c r="A182" s="28">
        <v>177</v>
      </c>
      <c r="B182" s="29" t="s">
        <v>183</v>
      </c>
      <c r="C182" s="29" t="s">
        <v>0</v>
      </c>
      <c r="D182" s="29" t="s">
        <v>337</v>
      </c>
      <c r="E182" s="42" t="s">
        <v>346</v>
      </c>
      <c r="F182" s="42" t="s">
        <v>107</v>
      </c>
      <c r="G182" s="30" t="s">
        <v>463</v>
      </c>
      <c r="H182" s="42" t="s">
        <v>400</v>
      </c>
      <c r="I182" s="28">
        <v>3006145</v>
      </c>
      <c r="J182" s="28" t="s">
        <v>464</v>
      </c>
      <c r="K182" s="31" t="s">
        <v>375</v>
      </c>
      <c r="L182" s="32">
        <v>300</v>
      </c>
      <c r="M182" s="33">
        <v>5</v>
      </c>
      <c r="N182" s="34">
        <v>258000000</v>
      </c>
      <c r="O182" s="34">
        <f>+IFERROR(VLOOKUP(I182,Precio_Fasecolda!A:C,3,FALSE),IFERROR(VLOOKUP(I182,Precio_Fasecolda!B:C,2,FALSE),N182))</f>
        <v>258000000</v>
      </c>
      <c r="P182" s="34">
        <f t="shared" si="14"/>
        <v>0</v>
      </c>
      <c r="Q182" s="28" t="s">
        <v>346</v>
      </c>
      <c r="R182" s="28" t="s">
        <v>130</v>
      </c>
      <c r="S182" s="28" t="s">
        <v>112</v>
      </c>
      <c r="T182" s="28" t="s">
        <v>107</v>
      </c>
      <c r="U182" s="28" t="s">
        <v>107</v>
      </c>
      <c r="V182" s="42" t="s">
        <v>107</v>
      </c>
      <c r="W182" s="28" t="s">
        <v>107</v>
      </c>
      <c r="X182" s="28" t="s">
        <v>107</v>
      </c>
      <c r="Y182" s="28" t="str">
        <f t="shared" si="15"/>
        <v>N.A.</v>
      </c>
      <c r="Z182" s="292">
        <f t="shared" si="12"/>
        <v>252324000</v>
      </c>
      <c r="AA182" s="28" cm="1">
        <f t="array" aca="1" ref="AA182" ca="1">_xlfn.IFS(DK182&lt;$DK$4,1,AND(DK182&gt;=$DK$4,DK182&lt;=$AA$4),2,DK182&gt;$AA$4,3)</f>
        <v>3</v>
      </c>
      <c r="AB182" s="28">
        <v>0</v>
      </c>
      <c r="AC182" s="28" cm="1">
        <f t="array" aca="1" ref="AC182" ca="1">IF(AB182="PERCENTIL 30","",_xlfn.IFS(DK182&lt;$AC$4,1,DK182&gt;$AC$4,2))</f>
        <v>2</v>
      </c>
      <c r="AD182" s="28" t="str">
        <f>+IFERROR(VLOOKUP(_xlfn.TEXTJOIN("_", FALSE, C182:E182), BD_Perc!$A:$O, 15, FALSE),"Segmentación no encontrada o vehículo inactivo")</f>
        <v>PERCENTIL 30-70</v>
      </c>
      <c r="AE182" s="28" t="str" cm="1">
        <f t="array" ref="AE182">_xlfn.IFS(
    AD182 = "PERCENTIL 50",
    _xlfn.IFS(
        BD!DK182 &lt; VLOOKUP(_xlfn.TEXTJOIN("_", FALSE, C182:E182), BD_Perc!$A:$O, 11, FALSE), "Intervalo de precio 1",
        BD!DK182 &gt;= VLOOKUP(_xlfn.TEXTJOIN("_", FALSE, C182:E182), BD_Perc!$A:$O, 11, FALSE), "Intervalo de precio 2"
    ),
    AD182 = "PERCENTIL 30-70",
    _xlfn.IFS(
        BD!DK182 &lt; VLOOKUP(_xlfn.TEXTJOIN("_", FALSE, C182:E182), BD_Perc!$A:$O, 6, FALSE), "Intervalo de precio 1",
        BD!DK182 &lt; VLOOKUP(_xlfn.TEXTJOIN("_", FALSE, C182:E182), BD_Perc!$A:$O, 7, FALSE), "Intervalo de precio 2",
        BD!DK182 &gt;= VLOOKUP(_xlfn.TEXTJOIN("_", FALSE, C182:E182), BD_Perc!$A:$O, 7, FALSE), "Intervalo de precio 3"
    ),
    AD182="Segmentación no encontrada o vehículo inactivo","Segmentación no encontrada o vehículo inactivo"
)</f>
        <v>Intervalo de precio 2</v>
      </c>
      <c r="AF182" s="35" t="s">
        <v>2413</v>
      </c>
      <c r="AG182" s="35" t="b">
        <f t="shared" si="16"/>
        <v>1</v>
      </c>
      <c r="AH182" s="206">
        <v>2.1999999999999999E-2</v>
      </c>
      <c r="AI182" s="206">
        <v>2.5999999999999999E-2</v>
      </c>
      <c r="AJ182" s="206">
        <v>3.1E-2</v>
      </c>
      <c r="AK182" s="206">
        <v>3.2000000000000001E-2</v>
      </c>
      <c r="AL182" s="206">
        <v>3.3000000000000002E-2</v>
      </c>
      <c r="AM182" s="206">
        <v>3.4000000000000002E-2</v>
      </c>
      <c r="AN182" s="28" t="s">
        <v>113</v>
      </c>
      <c r="AO182" s="28" t="s">
        <v>113</v>
      </c>
      <c r="AP182" s="28" t="s">
        <v>113</v>
      </c>
      <c r="AQ182" s="37">
        <v>0.05</v>
      </c>
      <c r="AR182" s="38">
        <v>8689479</v>
      </c>
      <c r="AS182" s="38">
        <v>220144</v>
      </c>
      <c r="AT182" s="38">
        <v>0</v>
      </c>
      <c r="AU182" s="38">
        <v>0</v>
      </c>
      <c r="AV182" s="38">
        <v>0</v>
      </c>
      <c r="AW182" s="38">
        <v>8438830</v>
      </c>
      <c r="AX182" s="38">
        <v>0</v>
      </c>
      <c r="AY182" s="38">
        <v>0</v>
      </c>
      <c r="AZ182" s="38">
        <v>48920</v>
      </c>
      <c r="BA182" s="38">
        <v>0</v>
      </c>
      <c r="BB182" s="38">
        <v>0</v>
      </c>
      <c r="BC182" s="38">
        <v>0</v>
      </c>
      <c r="BD182" s="38">
        <v>0</v>
      </c>
      <c r="BE182" s="38">
        <v>0</v>
      </c>
      <c r="BF182" s="38">
        <v>0</v>
      </c>
      <c r="BG182" s="38">
        <v>0</v>
      </c>
      <c r="BH182" s="38" t="s">
        <v>107</v>
      </c>
      <c r="BI182" s="38">
        <v>2923015</v>
      </c>
      <c r="BJ182" s="38" t="s">
        <v>107</v>
      </c>
      <c r="BK182" s="38">
        <v>0</v>
      </c>
      <c r="BL182" s="38">
        <v>1651075</v>
      </c>
      <c r="BM182" s="38">
        <v>856113</v>
      </c>
      <c r="BN182" s="38">
        <v>1284169</v>
      </c>
      <c r="BO182" s="38" t="s">
        <v>107</v>
      </c>
      <c r="BP182" s="38">
        <v>3167619</v>
      </c>
      <c r="BQ182" s="38">
        <v>72159</v>
      </c>
      <c r="BR182" s="38" t="s">
        <v>107</v>
      </c>
      <c r="BS182" s="38">
        <v>599280</v>
      </c>
      <c r="BT182" s="38">
        <v>0</v>
      </c>
      <c r="BU182" s="38">
        <v>0</v>
      </c>
      <c r="BV182" s="38" t="s">
        <v>107</v>
      </c>
      <c r="BW182" s="38" t="s">
        <v>107</v>
      </c>
      <c r="BX182" s="38">
        <v>108849</v>
      </c>
      <c r="BY182" s="38" t="s">
        <v>107</v>
      </c>
      <c r="BZ182" s="38" t="s">
        <v>107</v>
      </c>
      <c r="CA182" s="38" t="s">
        <v>107</v>
      </c>
      <c r="CB182" s="38">
        <v>354675</v>
      </c>
      <c r="CC182" s="330">
        <v>0</v>
      </c>
      <c r="CD182" s="38">
        <v>0</v>
      </c>
      <c r="CE182" s="38" t="s">
        <v>107</v>
      </c>
      <c r="CF182" s="38" t="s">
        <v>107</v>
      </c>
      <c r="CG182" s="38" t="s">
        <v>107</v>
      </c>
      <c r="CH182" s="41" t="s">
        <v>113</v>
      </c>
      <c r="CI182" s="41" t="s">
        <v>113</v>
      </c>
      <c r="CJ182" s="41" t="s">
        <v>113</v>
      </c>
      <c r="CK182" s="41" t="s">
        <v>113</v>
      </c>
      <c r="CL182" s="41" t="s">
        <v>113</v>
      </c>
      <c r="CM182" s="41" t="s">
        <v>114</v>
      </c>
      <c r="CN182" s="41" t="s">
        <v>114</v>
      </c>
      <c r="CO182" s="42" t="s">
        <v>107</v>
      </c>
      <c r="CP182" s="28" t="s">
        <v>107</v>
      </c>
      <c r="CQ182" s="28" t="s">
        <v>107</v>
      </c>
      <c r="CR182" s="28" t="s">
        <v>107</v>
      </c>
      <c r="CS182" s="28" t="s">
        <v>107</v>
      </c>
      <c r="CT182" s="28" t="s">
        <v>107</v>
      </c>
      <c r="CU182" s="28" t="s">
        <v>107</v>
      </c>
      <c r="CV182" s="28" t="s">
        <v>107</v>
      </c>
      <c r="CW182" s="28" t="s">
        <v>107</v>
      </c>
      <c r="CX182" s="28" t="s">
        <v>107</v>
      </c>
      <c r="CY182" s="28" t="s">
        <v>107</v>
      </c>
      <c r="CZ182" s="28" t="s">
        <v>107</v>
      </c>
      <c r="DA182" s="28" t="s">
        <v>107</v>
      </c>
      <c r="DB182" s="28" t="s">
        <v>107</v>
      </c>
      <c r="DC182" s="28" t="s">
        <v>107</v>
      </c>
      <c r="DD182" s="332">
        <v>11571452</v>
      </c>
      <c r="DE182" s="43">
        <v>1</v>
      </c>
      <c r="DF182" s="390">
        <v>1</v>
      </c>
      <c r="DG182" s="310"/>
      <c r="DH182" s="203"/>
      <c r="DI182" s="279" t="str" cm="1">
        <f t="array" ref="DI182">+IF(AND(C182&lt;&gt;"Vehículos Eléctricos",C182&lt;&gt;"Vehículos Híbridos",AD182="PERCENTIL 50"),
     IF(VLOOKUP(_xlfn.TEXTJOIN("_",FALSE,C182:E182),BD_Perc!$A:$P,_xlfn.IFS(BD!AE182="Intervalo de precio 1",12,BD!AE182="Intervalo de precio 2",13),FALSE)&lt;=1,
     VLOOKUP(_xlfn.TEXTJOIN("_",FALSE,C182:E182),BD_Perc!$A:$P,16,FALSE),"Ok P50"),
     "Ok P30/70 ó Híbrido/Eléctrico")</f>
        <v>Ok P30/70 ó Híbrido/Eléctrico</v>
      </c>
      <c r="DJ182" s="279" t="str">
        <f t="shared" si="13"/>
        <v>Vehículos Convencionales_Camperos/Camionetas_4x4</v>
      </c>
      <c r="DK182" s="331">
        <f t="shared" si="17"/>
        <v>252324000</v>
      </c>
      <c r="DL182" s="326"/>
    </row>
    <row r="183" spans="1:116" ht="51">
      <c r="A183" s="28">
        <v>178</v>
      </c>
      <c r="B183" s="29" t="s">
        <v>183</v>
      </c>
      <c r="C183" s="29" t="s">
        <v>0</v>
      </c>
      <c r="D183" s="29" t="s">
        <v>337</v>
      </c>
      <c r="E183" s="42" t="s">
        <v>338</v>
      </c>
      <c r="F183" s="42" t="s">
        <v>107</v>
      </c>
      <c r="G183" s="30" t="s">
        <v>465</v>
      </c>
      <c r="H183" s="42" t="s">
        <v>216</v>
      </c>
      <c r="I183" s="28">
        <v>5606091</v>
      </c>
      <c r="J183" s="28" t="s">
        <v>466</v>
      </c>
      <c r="K183" s="31" t="s">
        <v>341</v>
      </c>
      <c r="L183" s="32">
        <v>147.5</v>
      </c>
      <c r="M183" s="33">
        <v>5</v>
      </c>
      <c r="N183" s="44">
        <v>89500000</v>
      </c>
      <c r="O183" s="34">
        <f>+IFERROR(VLOOKUP(I183,Precio_Fasecolda!A:C,3,FALSE),IFERROR(VLOOKUP(I183,Precio_Fasecolda!B:C,2,FALSE),N183))</f>
        <v>89500000</v>
      </c>
      <c r="P183" s="34">
        <f t="shared" si="14"/>
        <v>0</v>
      </c>
      <c r="Q183" s="28" t="s">
        <v>338</v>
      </c>
      <c r="R183" s="28" t="s">
        <v>2415</v>
      </c>
      <c r="S183" s="28" t="s">
        <v>112</v>
      </c>
      <c r="T183" s="28" t="s">
        <v>107</v>
      </c>
      <c r="U183" s="28" t="s">
        <v>107</v>
      </c>
      <c r="V183" s="42" t="s">
        <v>107</v>
      </c>
      <c r="W183" s="28" t="s">
        <v>107</v>
      </c>
      <c r="X183" s="28" t="s">
        <v>107</v>
      </c>
      <c r="Y183" s="28" t="str">
        <f t="shared" si="15"/>
        <v>N.A.</v>
      </c>
      <c r="Z183" s="292">
        <f t="shared" si="12"/>
        <v>87531000</v>
      </c>
      <c r="AA183" s="28" cm="1">
        <f t="array" aca="1" ref="AA183" ca="1">_xlfn.IFS(DK183&lt;$DK$4,1,AND(DK183&gt;=$DK$4,DK183&lt;=$AA$4),2,DK183&gt;$AA$4,3)</f>
        <v>2</v>
      </c>
      <c r="AB183" s="28">
        <v>0</v>
      </c>
      <c r="AC183" s="28" cm="1">
        <f t="array" aca="1" ref="AC183" ca="1">IF(AB183="PERCENTIL 30","",_xlfn.IFS(DK183&lt;$AC$4,1,DK183&gt;$AC$4,2))</f>
        <v>1</v>
      </c>
      <c r="AD183" s="28" t="str">
        <f>+IFERROR(VLOOKUP(_xlfn.TEXTJOIN("_", FALSE, C183:E183), BD_Perc!$A:$O, 15, FALSE),"Segmentación no encontrada o vehículo inactivo")</f>
        <v>PERCENTIL 30-70</v>
      </c>
      <c r="AE183" s="28" t="str" cm="1">
        <f t="array" ref="AE183">_xlfn.IFS(
    AD183 = "PERCENTIL 50",
    _xlfn.IFS(
        BD!DK183 &lt; VLOOKUP(_xlfn.TEXTJOIN("_", FALSE, C183:E183), BD_Perc!$A:$O, 11, FALSE), "Intervalo de precio 1",
        BD!DK183 &gt;= VLOOKUP(_xlfn.TEXTJOIN("_", FALSE, C183:E183), BD_Perc!$A:$O, 11, FALSE), "Intervalo de precio 2"
    ),
    AD183 = "PERCENTIL 30-70",
    _xlfn.IFS(
        BD!DK183 &lt; VLOOKUP(_xlfn.TEXTJOIN("_", FALSE, C183:E183), BD_Perc!$A:$O, 6, FALSE), "Intervalo de precio 1",
        BD!DK183 &lt; VLOOKUP(_xlfn.TEXTJOIN("_", FALSE, C183:E183), BD_Perc!$A:$O, 7, FALSE), "Intervalo de precio 2",
        BD!DK183 &gt;= VLOOKUP(_xlfn.TEXTJOIN("_", FALSE, C183:E183), BD_Perc!$A:$O, 7, FALSE), "Intervalo de precio 3"
    ),
    AD183="Segmentación no encontrada o vehículo inactivo","Segmentación no encontrada o vehículo inactivo"
)</f>
        <v>Intervalo de precio 1</v>
      </c>
      <c r="AF183" s="35" t="s">
        <v>2412</v>
      </c>
      <c r="AG183" s="35" t="b">
        <f t="shared" si="16"/>
        <v>1</v>
      </c>
      <c r="AH183" s="206">
        <v>2.1999999999999999E-2</v>
      </c>
      <c r="AI183" s="206">
        <v>2.5999999999999999E-2</v>
      </c>
      <c r="AJ183" s="206">
        <v>3.1E-2</v>
      </c>
      <c r="AK183" s="206">
        <v>3.2000000000000001E-2</v>
      </c>
      <c r="AL183" s="206">
        <v>3.3000000000000002E-2</v>
      </c>
      <c r="AM183" s="206">
        <v>3.4000000000000002E-2</v>
      </c>
      <c r="AN183" s="28" t="s">
        <v>114</v>
      </c>
      <c r="AO183" s="28" t="s">
        <v>114</v>
      </c>
      <c r="AP183" s="28" t="s">
        <v>113</v>
      </c>
      <c r="AQ183" s="37">
        <v>0.05</v>
      </c>
      <c r="AR183" s="38">
        <v>0</v>
      </c>
      <c r="AS183" s="38">
        <v>0</v>
      </c>
      <c r="AT183" s="38">
        <v>0</v>
      </c>
      <c r="AU183" s="38">
        <v>0</v>
      </c>
      <c r="AV183" s="38">
        <v>0</v>
      </c>
      <c r="AW183" s="38">
        <v>0</v>
      </c>
      <c r="AX183" s="38">
        <v>0</v>
      </c>
      <c r="AY183" s="38">
        <v>0</v>
      </c>
      <c r="AZ183" s="38">
        <v>0</v>
      </c>
      <c r="BA183" s="38">
        <v>0</v>
      </c>
      <c r="BB183" s="38">
        <v>0</v>
      </c>
      <c r="BC183" s="38">
        <v>0</v>
      </c>
      <c r="BD183" s="38">
        <v>0</v>
      </c>
      <c r="BE183" s="38">
        <v>0</v>
      </c>
      <c r="BF183" s="38">
        <v>0</v>
      </c>
      <c r="BG183" s="38">
        <v>0</v>
      </c>
      <c r="BH183" s="38">
        <v>0</v>
      </c>
      <c r="BI183" s="38">
        <v>0</v>
      </c>
      <c r="BJ183" s="38">
        <v>0</v>
      </c>
      <c r="BK183" s="38">
        <v>0</v>
      </c>
      <c r="BL183" s="38">
        <v>0</v>
      </c>
      <c r="BM183" s="38">
        <v>0</v>
      </c>
      <c r="BN183" s="38">
        <v>0</v>
      </c>
      <c r="BO183" s="38">
        <v>0</v>
      </c>
      <c r="BP183" s="38">
        <v>0</v>
      </c>
      <c r="BQ183" s="38">
        <v>0</v>
      </c>
      <c r="BR183" s="38">
        <v>0</v>
      </c>
      <c r="BS183" s="38">
        <v>0</v>
      </c>
      <c r="BT183" s="38">
        <v>0</v>
      </c>
      <c r="BU183" s="38">
        <v>0</v>
      </c>
      <c r="BV183" s="38">
        <v>0</v>
      </c>
      <c r="BW183" s="38">
        <v>0</v>
      </c>
      <c r="BX183" s="38">
        <v>0</v>
      </c>
      <c r="BY183" s="38">
        <v>0</v>
      </c>
      <c r="BZ183" s="38">
        <v>0</v>
      </c>
      <c r="CA183" s="38">
        <v>0</v>
      </c>
      <c r="CB183" s="38">
        <v>0</v>
      </c>
      <c r="CC183" s="330">
        <v>0</v>
      </c>
      <c r="CD183" s="38">
        <v>0</v>
      </c>
      <c r="CE183" s="38">
        <v>0</v>
      </c>
      <c r="CF183" s="38">
        <v>0</v>
      </c>
      <c r="CG183" s="38">
        <v>0</v>
      </c>
      <c r="CH183" s="41" t="s">
        <v>113</v>
      </c>
      <c r="CI183" s="41" t="s">
        <v>113</v>
      </c>
      <c r="CJ183" s="41" t="s">
        <v>113</v>
      </c>
      <c r="CK183" s="41" t="s">
        <v>114</v>
      </c>
      <c r="CL183" s="41" t="s">
        <v>113</v>
      </c>
      <c r="CM183" s="41" t="s">
        <v>114</v>
      </c>
      <c r="CN183" s="41" t="s">
        <v>114</v>
      </c>
      <c r="CO183" s="42" t="s">
        <v>107</v>
      </c>
      <c r="CP183" s="28" t="s">
        <v>107</v>
      </c>
      <c r="CQ183" s="28" t="s">
        <v>107</v>
      </c>
      <c r="CR183" s="28" t="s">
        <v>107</v>
      </c>
      <c r="CS183" s="28" t="s">
        <v>107</v>
      </c>
      <c r="CT183" s="28" t="s">
        <v>107</v>
      </c>
      <c r="CU183" s="28" t="s">
        <v>107</v>
      </c>
      <c r="CV183" s="28" t="s">
        <v>107</v>
      </c>
      <c r="CW183" s="28" t="s">
        <v>107</v>
      </c>
      <c r="CX183" s="28" t="s">
        <v>107</v>
      </c>
      <c r="CY183" s="28" t="s">
        <v>107</v>
      </c>
      <c r="CZ183" s="28" t="s">
        <v>107</v>
      </c>
      <c r="DA183" s="28" t="s">
        <v>107</v>
      </c>
      <c r="DB183" s="28" t="s">
        <v>107</v>
      </c>
      <c r="DC183" s="28" t="s">
        <v>107</v>
      </c>
      <c r="DD183" s="332">
        <v>0</v>
      </c>
      <c r="DE183" s="43">
        <v>0</v>
      </c>
      <c r="DF183" s="390">
        <v>0</v>
      </c>
      <c r="DG183" s="310"/>
      <c r="DH183" s="203"/>
      <c r="DI183" s="279" t="str" cm="1">
        <f t="array" ref="DI183">+IF(AND(C183&lt;&gt;"Vehículos Eléctricos",C183&lt;&gt;"Vehículos Híbridos",AD183="PERCENTIL 50"),
     IF(VLOOKUP(_xlfn.TEXTJOIN("_",FALSE,C183:E183),BD_Perc!$A:$P,_xlfn.IFS(BD!AE183="Intervalo de precio 1",12,BD!AE183="Intervalo de precio 2",13),FALSE)&lt;=1,
     VLOOKUP(_xlfn.TEXTJOIN("_",FALSE,C183:E183),BD_Perc!$A:$P,16,FALSE),"Ok P50"),
     "Ok P30/70 ó Híbrido/Eléctrico")</f>
        <v>Ok P30/70 ó Híbrido/Eléctrico</v>
      </c>
      <c r="DJ183" s="279" t="str">
        <f t="shared" si="13"/>
        <v>Vehículos Convencionales_Camperos/Camionetas_4x2</v>
      </c>
      <c r="DK183" s="331">
        <f t="shared" si="17"/>
        <v>87531000</v>
      </c>
      <c r="DL183" s="326"/>
    </row>
    <row r="184" spans="1:116" ht="51">
      <c r="A184" s="28">
        <v>179</v>
      </c>
      <c r="B184" s="29" t="s">
        <v>183</v>
      </c>
      <c r="C184" s="29" t="s">
        <v>0</v>
      </c>
      <c r="D184" s="29" t="s">
        <v>337</v>
      </c>
      <c r="E184" s="42" t="s">
        <v>338</v>
      </c>
      <c r="F184" s="42" t="s">
        <v>107</v>
      </c>
      <c r="G184" s="30" t="s">
        <v>465</v>
      </c>
      <c r="H184" s="42" t="s">
        <v>216</v>
      </c>
      <c r="I184" s="28">
        <v>5606092</v>
      </c>
      <c r="J184" s="28" t="s">
        <v>467</v>
      </c>
      <c r="K184" s="31" t="s">
        <v>341</v>
      </c>
      <c r="L184" s="32">
        <v>147.5</v>
      </c>
      <c r="M184" s="33">
        <v>5</v>
      </c>
      <c r="N184" s="44">
        <v>92100000</v>
      </c>
      <c r="O184" s="34">
        <f>+IFERROR(VLOOKUP(I184,Precio_Fasecolda!A:C,3,FALSE),IFERROR(VLOOKUP(I184,Precio_Fasecolda!B:C,2,FALSE),N184))</f>
        <v>92100000</v>
      </c>
      <c r="P184" s="34">
        <f t="shared" si="14"/>
        <v>0</v>
      </c>
      <c r="Q184" s="28" t="s">
        <v>338</v>
      </c>
      <c r="R184" s="28" t="s">
        <v>130</v>
      </c>
      <c r="S184" s="28" t="s">
        <v>112</v>
      </c>
      <c r="T184" s="28" t="s">
        <v>107</v>
      </c>
      <c r="U184" s="28" t="s">
        <v>107</v>
      </c>
      <c r="V184" s="42" t="s">
        <v>107</v>
      </c>
      <c r="W184" s="28" t="s">
        <v>107</v>
      </c>
      <c r="X184" s="28" t="s">
        <v>107</v>
      </c>
      <c r="Y184" s="28" t="str">
        <f t="shared" si="15"/>
        <v>N.A.</v>
      </c>
      <c r="Z184" s="292">
        <f t="shared" si="12"/>
        <v>90073800</v>
      </c>
      <c r="AA184" s="28" cm="1">
        <f t="array" aca="1" ref="AA184" ca="1">_xlfn.IFS(DK184&lt;$DK$4,1,AND(DK184&gt;=$DK$4,DK184&lt;=$AA$4),2,DK184&gt;$AA$4,3)</f>
        <v>2</v>
      </c>
      <c r="AB184" s="28">
        <v>0</v>
      </c>
      <c r="AC184" s="28" cm="1">
        <f t="array" aca="1" ref="AC184" ca="1">IF(AB184="PERCENTIL 30","",_xlfn.IFS(DK184&lt;$AC$4,1,DK184&gt;$AC$4,2))</f>
        <v>1</v>
      </c>
      <c r="AD184" s="28" t="str">
        <f>+IFERROR(VLOOKUP(_xlfn.TEXTJOIN("_", FALSE, C184:E184), BD_Perc!$A:$O, 15, FALSE),"Segmentación no encontrada o vehículo inactivo")</f>
        <v>PERCENTIL 30-70</v>
      </c>
      <c r="AE184" s="28" t="str" cm="1">
        <f t="array" ref="AE184">_xlfn.IFS(
    AD184 = "PERCENTIL 50",
    _xlfn.IFS(
        BD!DK184 &lt; VLOOKUP(_xlfn.TEXTJOIN("_", FALSE, C184:E184), BD_Perc!$A:$O, 11, FALSE), "Intervalo de precio 1",
        BD!DK184 &gt;= VLOOKUP(_xlfn.TEXTJOIN("_", FALSE, C184:E184), BD_Perc!$A:$O, 11, FALSE), "Intervalo de precio 2"
    ),
    AD184 = "PERCENTIL 30-70",
    _xlfn.IFS(
        BD!DK184 &lt; VLOOKUP(_xlfn.TEXTJOIN("_", FALSE, C184:E184), BD_Perc!$A:$O, 6, FALSE), "Intervalo de precio 1",
        BD!DK184 &lt; VLOOKUP(_xlfn.TEXTJOIN("_", FALSE, C184:E184), BD_Perc!$A:$O, 7, FALSE), "Intervalo de precio 2",
        BD!DK184 &gt;= VLOOKUP(_xlfn.TEXTJOIN("_", FALSE, C184:E184), BD_Perc!$A:$O, 7, FALSE), "Intervalo de precio 3"
    ),
    AD184="Segmentación no encontrada o vehículo inactivo","Segmentación no encontrada o vehículo inactivo"
)</f>
        <v>Intervalo de precio 1</v>
      </c>
      <c r="AF184" s="35" t="s">
        <v>2412</v>
      </c>
      <c r="AG184" s="35" t="b">
        <f t="shared" si="16"/>
        <v>1</v>
      </c>
      <c r="AH184" s="206">
        <v>2.1999999999999999E-2</v>
      </c>
      <c r="AI184" s="206">
        <v>2.5999999999999999E-2</v>
      </c>
      <c r="AJ184" s="206">
        <v>3.1E-2</v>
      </c>
      <c r="AK184" s="206">
        <v>3.2000000000000001E-2</v>
      </c>
      <c r="AL184" s="206">
        <v>3.3000000000000002E-2</v>
      </c>
      <c r="AM184" s="206">
        <v>3.4000000000000002E-2</v>
      </c>
      <c r="AN184" s="28" t="s">
        <v>114</v>
      </c>
      <c r="AO184" s="28" t="s">
        <v>114</v>
      </c>
      <c r="AP184" s="28" t="s">
        <v>113</v>
      </c>
      <c r="AQ184" s="37">
        <v>0.05</v>
      </c>
      <c r="AR184" s="38">
        <v>0</v>
      </c>
      <c r="AS184" s="38">
        <v>0</v>
      </c>
      <c r="AT184" s="38">
        <v>0</v>
      </c>
      <c r="AU184" s="38">
        <v>0</v>
      </c>
      <c r="AV184" s="38">
        <v>0</v>
      </c>
      <c r="AW184" s="38">
        <v>0</v>
      </c>
      <c r="AX184" s="38">
        <v>0</v>
      </c>
      <c r="AY184" s="38">
        <v>0</v>
      </c>
      <c r="AZ184" s="38">
        <v>0</v>
      </c>
      <c r="BA184" s="38">
        <v>0</v>
      </c>
      <c r="BB184" s="38">
        <v>0</v>
      </c>
      <c r="BC184" s="38">
        <v>0</v>
      </c>
      <c r="BD184" s="38">
        <v>0</v>
      </c>
      <c r="BE184" s="38">
        <v>0</v>
      </c>
      <c r="BF184" s="38">
        <v>0</v>
      </c>
      <c r="BG184" s="38">
        <v>0</v>
      </c>
      <c r="BH184" s="38">
        <v>0</v>
      </c>
      <c r="BI184" s="38">
        <v>0</v>
      </c>
      <c r="BJ184" s="38">
        <v>0</v>
      </c>
      <c r="BK184" s="38">
        <v>0</v>
      </c>
      <c r="BL184" s="38">
        <v>0</v>
      </c>
      <c r="BM184" s="38">
        <v>0</v>
      </c>
      <c r="BN184" s="38">
        <v>0</v>
      </c>
      <c r="BO184" s="38">
        <v>0</v>
      </c>
      <c r="BP184" s="38">
        <v>0</v>
      </c>
      <c r="BQ184" s="38">
        <v>0</v>
      </c>
      <c r="BR184" s="38">
        <v>0</v>
      </c>
      <c r="BS184" s="38">
        <v>0</v>
      </c>
      <c r="BT184" s="38">
        <v>0</v>
      </c>
      <c r="BU184" s="38">
        <v>0</v>
      </c>
      <c r="BV184" s="38">
        <v>0</v>
      </c>
      <c r="BW184" s="38">
        <v>0</v>
      </c>
      <c r="BX184" s="38">
        <v>0</v>
      </c>
      <c r="BY184" s="38">
        <v>0</v>
      </c>
      <c r="BZ184" s="38">
        <v>0</v>
      </c>
      <c r="CA184" s="38">
        <v>0</v>
      </c>
      <c r="CB184" s="38">
        <v>0</v>
      </c>
      <c r="CC184" s="330">
        <v>0</v>
      </c>
      <c r="CD184" s="38">
        <v>0</v>
      </c>
      <c r="CE184" s="38">
        <v>0</v>
      </c>
      <c r="CF184" s="38">
        <v>0</v>
      </c>
      <c r="CG184" s="38">
        <v>0</v>
      </c>
      <c r="CH184" s="41" t="s">
        <v>113</v>
      </c>
      <c r="CI184" s="41" t="s">
        <v>113</v>
      </c>
      <c r="CJ184" s="41" t="s">
        <v>113</v>
      </c>
      <c r="CK184" s="41" t="s">
        <v>114</v>
      </c>
      <c r="CL184" s="41" t="s">
        <v>113</v>
      </c>
      <c r="CM184" s="41" t="s">
        <v>114</v>
      </c>
      <c r="CN184" s="41" t="s">
        <v>114</v>
      </c>
      <c r="CO184" s="42" t="s">
        <v>107</v>
      </c>
      <c r="CP184" s="28" t="s">
        <v>107</v>
      </c>
      <c r="CQ184" s="28" t="s">
        <v>107</v>
      </c>
      <c r="CR184" s="28" t="s">
        <v>107</v>
      </c>
      <c r="CS184" s="28" t="s">
        <v>107</v>
      </c>
      <c r="CT184" s="28" t="s">
        <v>107</v>
      </c>
      <c r="CU184" s="28" t="s">
        <v>107</v>
      </c>
      <c r="CV184" s="28" t="s">
        <v>107</v>
      </c>
      <c r="CW184" s="28" t="s">
        <v>107</v>
      </c>
      <c r="CX184" s="28" t="s">
        <v>107</v>
      </c>
      <c r="CY184" s="28" t="s">
        <v>107</v>
      </c>
      <c r="CZ184" s="28" t="s">
        <v>107</v>
      </c>
      <c r="DA184" s="28" t="s">
        <v>107</v>
      </c>
      <c r="DB184" s="28" t="s">
        <v>107</v>
      </c>
      <c r="DC184" s="28" t="s">
        <v>107</v>
      </c>
      <c r="DD184" s="332">
        <v>0</v>
      </c>
      <c r="DE184" s="43">
        <v>0</v>
      </c>
      <c r="DF184" s="390">
        <v>0</v>
      </c>
      <c r="DG184" s="310"/>
      <c r="DH184" s="203"/>
      <c r="DI184" s="279" t="str" cm="1">
        <f t="array" ref="DI184">+IF(AND(C184&lt;&gt;"Vehículos Eléctricos",C184&lt;&gt;"Vehículos Híbridos",AD184="PERCENTIL 50"),
     IF(VLOOKUP(_xlfn.TEXTJOIN("_",FALSE,C184:E184),BD_Perc!$A:$P,_xlfn.IFS(BD!AE184="Intervalo de precio 1",12,BD!AE184="Intervalo de precio 2",13),FALSE)&lt;=1,
     VLOOKUP(_xlfn.TEXTJOIN("_",FALSE,C184:E184),BD_Perc!$A:$P,16,FALSE),"Ok P50"),
     "Ok P30/70 ó Híbrido/Eléctrico")</f>
        <v>Ok P30/70 ó Híbrido/Eléctrico</v>
      </c>
      <c r="DJ184" s="279" t="str">
        <f t="shared" si="13"/>
        <v>Vehículos Convencionales_Camperos/Camionetas_4x2</v>
      </c>
      <c r="DK184" s="331">
        <f t="shared" si="17"/>
        <v>90073800</v>
      </c>
      <c r="DL184" s="326"/>
    </row>
    <row r="185" spans="1:116" ht="51">
      <c r="A185" s="28">
        <v>180</v>
      </c>
      <c r="B185" s="29" t="s">
        <v>183</v>
      </c>
      <c r="C185" s="29" t="s">
        <v>0</v>
      </c>
      <c r="D185" s="29" t="s">
        <v>337</v>
      </c>
      <c r="E185" s="42" t="s">
        <v>338</v>
      </c>
      <c r="F185" s="42" t="s">
        <v>107</v>
      </c>
      <c r="G185" s="30" t="s">
        <v>468</v>
      </c>
      <c r="H185" s="42" t="s">
        <v>216</v>
      </c>
      <c r="I185" s="28">
        <v>5606083</v>
      </c>
      <c r="J185" s="28" t="s">
        <v>469</v>
      </c>
      <c r="K185" s="31" t="s">
        <v>341</v>
      </c>
      <c r="L185" s="32">
        <v>147.5</v>
      </c>
      <c r="M185" s="33">
        <v>5</v>
      </c>
      <c r="N185" s="44">
        <v>96300000</v>
      </c>
      <c r="O185" s="34">
        <f>+IFERROR(VLOOKUP(I185,Precio_Fasecolda!A:C,3,FALSE),IFERROR(VLOOKUP(I185,Precio_Fasecolda!B:C,2,FALSE),N185))</f>
        <v>96300000</v>
      </c>
      <c r="P185" s="34">
        <f t="shared" si="14"/>
        <v>0</v>
      </c>
      <c r="Q185" s="28" t="s">
        <v>338</v>
      </c>
      <c r="R185" s="28" t="s">
        <v>130</v>
      </c>
      <c r="S185" s="28" t="s">
        <v>112</v>
      </c>
      <c r="T185" s="28" t="s">
        <v>107</v>
      </c>
      <c r="U185" s="28" t="s">
        <v>107</v>
      </c>
      <c r="V185" s="42" t="s">
        <v>107</v>
      </c>
      <c r="W185" s="28" t="s">
        <v>107</v>
      </c>
      <c r="X185" s="28" t="s">
        <v>107</v>
      </c>
      <c r="Y185" s="28" t="str">
        <f t="shared" si="15"/>
        <v>N.A.</v>
      </c>
      <c r="Z185" s="292">
        <f t="shared" si="12"/>
        <v>94181400</v>
      </c>
      <c r="AA185" s="28" cm="1">
        <f t="array" aca="1" ref="AA185" ca="1">_xlfn.IFS(DK185&lt;$DK$4,1,AND(DK185&gt;=$DK$4,DK185&lt;=$AA$4),2,DK185&gt;$AA$4,3)</f>
        <v>2</v>
      </c>
      <c r="AB185" s="28">
        <v>0</v>
      </c>
      <c r="AC185" s="28" cm="1">
        <f t="array" aca="1" ref="AC185" ca="1">IF(AB185="PERCENTIL 30","",_xlfn.IFS(DK185&lt;$AC$4,1,DK185&gt;$AC$4,2))</f>
        <v>1</v>
      </c>
      <c r="AD185" s="28" t="str">
        <f>+IFERROR(VLOOKUP(_xlfn.TEXTJOIN("_", FALSE, C185:E185), BD_Perc!$A:$O, 15, FALSE),"Segmentación no encontrada o vehículo inactivo")</f>
        <v>PERCENTIL 30-70</v>
      </c>
      <c r="AE185" s="28" t="str" cm="1">
        <f t="array" ref="AE185">_xlfn.IFS(
    AD185 = "PERCENTIL 50",
    _xlfn.IFS(
        BD!DK185 &lt; VLOOKUP(_xlfn.TEXTJOIN("_", FALSE, C185:E185), BD_Perc!$A:$O, 11, FALSE), "Intervalo de precio 1",
        BD!DK185 &gt;= VLOOKUP(_xlfn.TEXTJOIN("_", FALSE, C185:E185), BD_Perc!$A:$O, 11, FALSE), "Intervalo de precio 2"
    ),
    AD185 = "PERCENTIL 30-70",
    _xlfn.IFS(
        BD!DK185 &lt; VLOOKUP(_xlfn.TEXTJOIN("_", FALSE, C185:E185), BD_Perc!$A:$O, 6, FALSE), "Intervalo de precio 1",
        BD!DK185 &lt; VLOOKUP(_xlfn.TEXTJOIN("_", FALSE, C185:E185), BD_Perc!$A:$O, 7, FALSE), "Intervalo de precio 2",
        BD!DK185 &gt;= VLOOKUP(_xlfn.TEXTJOIN("_", FALSE, C185:E185), BD_Perc!$A:$O, 7, FALSE), "Intervalo de precio 3"
    ),
    AD185="Segmentación no encontrada o vehículo inactivo","Segmentación no encontrada o vehículo inactivo"
)</f>
        <v>Intervalo de precio 1</v>
      </c>
      <c r="AF185" s="35" t="s">
        <v>2412</v>
      </c>
      <c r="AG185" s="35" t="b">
        <f t="shared" si="16"/>
        <v>1</v>
      </c>
      <c r="AH185" s="206">
        <v>2.1999999999999999E-2</v>
      </c>
      <c r="AI185" s="206">
        <v>2.5999999999999999E-2</v>
      </c>
      <c r="AJ185" s="206">
        <v>3.1E-2</v>
      </c>
      <c r="AK185" s="206">
        <v>3.2000000000000001E-2</v>
      </c>
      <c r="AL185" s="206">
        <v>3.3000000000000002E-2</v>
      </c>
      <c r="AM185" s="206">
        <v>3.4000000000000002E-2</v>
      </c>
      <c r="AN185" s="28" t="s">
        <v>114</v>
      </c>
      <c r="AO185" s="28" t="s">
        <v>114</v>
      </c>
      <c r="AP185" s="28" t="s">
        <v>113</v>
      </c>
      <c r="AQ185" s="37">
        <v>0.05</v>
      </c>
      <c r="AR185" s="38">
        <v>0</v>
      </c>
      <c r="AS185" s="38">
        <v>0</v>
      </c>
      <c r="AT185" s="38">
        <v>0</v>
      </c>
      <c r="AU185" s="38">
        <v>0</v>
      </c>
      <c r="AV185" s="38">
        <v>0</v>
      </c>
      <c r="AW185" s="38">
        <v>0</v>
      </c>
      <c r="AX185" s="38">
        <v>0</v>
      </c>
      <c r="AY185" s="38">
        <v>0</v>
      </c>
      <c r="AZ185" s="38">
        <v>0</v>
      </c>
      <c r="BA185" s="38">
        <v>0</v>
      </c>
      <c r="BB185" s="38">
        <v>0</v>
      </c>
      <c r="BC185" s="38">
        <v>0</v>
      </c>
      <c r="BD185" s="38">
        <v>0</v>
      </c>
      <c r="BE185" s="38">
        <v>0</v>
      </c>
      <c r="BF185" s="38">
        <v>0</v>
      </c>
      <c r="BG185" s="38">
        <v>0</v>
      </c>
      <c r="BH185" s="38">
        <v>0</v>
      </c>
      <c r="BI185" s="38">
        <v>0</v>
      </c>
      <c r="BJ185" s="38">
        <v>0</v>
      </c>
      <c r="BK185" s="38">
        <v>0</v>
      </c>
      <c r="BL185" s="38">
        <v>0</v>
      </c>
      <c r="BM185" s="38">
        <v>0</v>
      </c>
      <c r="BN185" s="38">
        <v>0</v>
      </c>
      <c r="BO185" s="38">
        <v>0</v>
      </c>
      <c r="BP185" s="38">
        <v>0</v>
      </c>
      <c r="BQ185" s="38">
        <v>0</v>
      </c>
      <c r="BR185" s="38">
        <v>0</v>
      </c>
      <c r="BS185" s="38">
        <v>0</v>
      </c>
      <c r="BT185" s="38">
        <v>0</v>
      </c>
      <c r="BU185" s="38">
        <v>0</v>
      </c>
      <c r="BV185" s="38">
        <v>0</v>
      </c>
      <c r="BW185" s="38">
        <v>0</v>
      </c>
      <c r="BX185" s="38">
        <v>0</v>
      </c>
      <c r="BY185" s="38">
        <v>0</v>
      </c>
      <c r="BZ185" s="38">
        <v>0</v>
      </c>
      <c r="CA185" s="38">
        <v>0</v>
      </c>
      <c r="CB185" s="38">
        <v>0</v>
      </c>
      <c r="CC185" s="330">
        <v>0</v>
      </c>
      <c r="CD185" s="38">
        <v>0</v>
      </c>
      <c r="CE185" s="38">
        <v>0</v>
      </c>
      <c r="CF185" s="38">
        <v>0</v>
      </c>
      <c r="CG185" s="38">
        <v>0</v>
      </c>
      <c r="CH185" s="41" t="s">
        <v>113</v>
      </c>
      <c r="CI185" s="41" t="s">
        <v>113</v>
      </c>
      <c r="CJ185" s="41" t="s">
        <v>113</v>
      </c>
      <c r="CK185" s="41" t="s">
        <v>113</v>
      </c>
      <c r="CL185" s="41" t="s">
        <v>113</v>
      </c>
      <c r="CM185" s="41" t="s">
        <v>114</v>
      </c>
      <c r="CN185" s="41" t="s">
        <v>114</v>
      </c>
      <c r="CO185" s="42" t="s">
        <v>107</v>
      </c>
      <c r="CP185" s="28" t="s">
        <v>107</v>
      </c>
      <c r="CQ185" s="28" t="s">
        <v>107</v>
      </c>
      <c r="CR185" s="28" t="s">
        <v>107</v>
      </c>
      <c r="CS185" s="28" t="s">
        <v>107</v>
      </c>
      <c r="CT185" s="28" t="s">
        <v>107</v>
      </c>
      <c r="CU185" s="28" t="s">
        <v>107</v>
      </c>
      <c r="CV185" s="28" t="s">
        <v>107</v>
      </c>
      <c r="CW185" s="28" t="s">
        <v>107</v>
      </c>
      <c r="CX185" s="28" t="s">
        <v>107</v>
      </c>
      <c r="CY185" s="28" t="s">
        <v>107</v>
      </c>
      <c r="CZ185" s="28" t="s">
        <v>107</v>
      </c>
      <c r="DA185" s="28" t="s">
        <v>107</v>
      </c>
      <c r="DB185" s="28" t="s">
        <v>107</v>
      </c>
      <c r="DC185" s="28" t="s">
        <v>107</v>
      </c>
      <c r="DD185" s="332">
        <v>0</v>
      </c>
      <c r="DE185" s="43">
        <v>0</v>
      </c>
      <c r="DF185" s="390">
        <v>0</v>
      </c>
      <c r="DG185" s="310"/>
      <c r="DH185" s="203"/>
      <c r="DI185" s="279" t="str" cm="1">
        <f t="array" ref="DI185">+IF(AND(C185&lt;&gt;"Vehículos Eléctricos",C185&lt;&gt;"Vehículos Híbridos",AD185="PERCENTIL 50"),
     IF(VLOOKUP(_xlfn.TEXTJOIN("_",FALSE,C185:E185),BD_Perc!$A:$P,_xlfn.IFS(BD!AE185="Intervalo de precio 1",12,BD!AE185="Intervalo de precio 2",13),FALSE)&lt;=1,
     VLOOKUP(_xlfn.TEXTJOIN("_",FALSE,C185:E185),BD_Perc!$A:$P,16,FALSE),"Ok P50"),
     "Ok P30/70 ó Híbrido/Eléctrico")</f>
        <v>Ok P30/70 ó Híbrido/Eléctrico</v>
      </c>
      <c r="DJ185" s="279" t="str">
        <f t="shared" si="13"/>
        <v>Vehículos Convencionales_Camperos/Camionetas_4x2</v>
      </c>
      <c r="DK185" s="331">
        <f t="shared" si="17"/>
        <v>94181400</v>
      </c>
      <c r="DL185" s="326"/>
    </row>
    <row r="186" spans="1:116" ht="51">
      <c r="A186" s="28">
        <v>181</v>
      </c>
      <c r="B186" s="29" t="s">
        <v>183</v>
      </c>
      <c r="C186" s="29" t="s">
        <v>0</v>
      </c>
      <c r="D186" s="29" t="s">
        <v>337</v>
      </c>
      <c r="E186" s="42" t="s">
        <v>338</v>
      </c>
      <c r="F186" s="42" t="s">
        <v>107</v>
      </c>
      <c r="G186" s="30" t="s">
        <v>468</v>
      </c>
      <c r="H186" s="42" t="s">
        <v>216</v>
      </c>
      <c r="I186" s="28">
        <v>5606084</v>
      </c>
      <c r="J186" s="28" t="s">
        <v>470</v>
      </c>
      <c r="K186" s="31" t="s">
        <v>341</v>
      </c>
      <c r="L186" s="32">
        <v>147.5</v>
      </c>
      <c r="M186" s="33">
        <v>5</v>
      </c>
      <c r="N186" s="44">
        <v>101600000</v>
      </c>
      <c r="O186" s="34">
        <f>+IFERROR(VLOOKUP(I186,Precio_Fasecolda!A:C,3,FALSE),IFERROR(VLOOKUP(I186,Precio_Fasecolda!B:C,2,FALSE),N186))</f>
        <v>101600000</v>
      </c>
      <c r="P186" s="34">
        <f t="shared" si="14"/>
        <v>0</v>
      </c>
      <c r="Q186" s="28" t="s">
        <v>338</v>
      </c>
      <c r="R186" s="28" t="s">
        <v>130</v>
      </c>
      <c r="S186" s="28" t="s">
        <v>112</v>
      </c>
      <c r="T186" s="28" t="s">
        <v>107</v>
      </c>
      <c r="U186" s="28" t="s">
        <v>107</v>
      </c>
      <c r="V186" s="42" t="s">
        <v>107</v>
      </c>
      <c r="W186" s="28" t="s">
        <v>107</v>
      </c>
      <c r="X186" s="28" t="s">
        <v>107</v>
      </c>
      <c r="Y186" s="28" t="str">
        <f t="shared" si="15"/>
        <v>N.A.</v>
      </c>
      <c r="Z186" s="292">
        <f t="shared" si="12"/>
        <v>99364800</v>
      </c>
      <c r="AA186" s="28" cm="1">
        <f t="array" aca="1" ref="AA186" ca="1">_xlfn.IFS(DK186&lt;$DK$4,1,AND(DK186&gt;=$DK$4,DK186&lt;=$AA$4),2,DK186&gt;$AA$4,3)</f>
        <v>2</v>
      </c>
      <c r="AB186" s="28">
        <v>0</v>
      </c>
      <c r="AC186" s="28" cm="1">
        <f t="array" aca="1" ref="AC186" ca="1">IF(AB186="PERCENTIL 30","",_xlfn.IFS(DK186&lt;$AC$4,1,DK186&gt;$AC$4,2))</f>
        <v>1</v>
      </c>
      <c r="AD186" s="28" t="str">
        <f>+IFERROR(VLOOKUP(_xlfn.TEXTJOIN("_", FALSE, C186:E186), BD_Perc!$A:$O, 15, FALSE),"Segmentación no encontrada o vehículo inactivo")</f>
        <v>PERCENTIL 30-70</v>
      </c>
      <c r="AE186" s="28" t="str" cm="1">
        <f t="array" ref="AE186">_xlfn.IFS(
    AD186 = "PERCENTIL 50",
    _xlfn.IFS(
        BD!DK186 &lt; VLOOKUP(_xlfn.TEXTJOIN("_", FALSE, C186:E186), BD_Perc!$A:$O, 11, FALSE), "Intervalo de precio 1",
        BD!DK186 &gt;= VLOOKUP(_xlfn.TEXTJOIN("_", FALSE, C186:E186), BD_Perc!$A:$O, 11, FALSE), "Intervalo de precio 2"
    ),
    AD186 = "PERCENTIL 30-70",
    _xlfn.IFS(
        BD!DK186 &lt; VLOOKUP(_xlfn.TEXTJOIN("_", FALSE, C186:E186), BD_Perc!$A:$O, 6, FALSE), "Intervalo de precio 1",
        BD!DK186 &lt; VLOOKUP(_xlfn.TEXTJOIN("_", FALSE, C186:E186), BD_Perc!$A:$O, 7, FALSE), "Intervalo de precio 2",
        BD!DK186 &gt;= VLOOKUP(_xlfn.TEXTJOIN("_", FALSE, C186:E186), BD_Perc!$A:$O, 7, FALSE), "Intervalo de precio 3"
    ),
    AD186="Segmentación no encontrada o vehículo inactivo","Segmentación no encontrada o vehículo inactivo"
)</f>
        <v>Intervalo de precio 1</v>
      </c>
      <c r="AF186" s="35" t="s">
        <v>2412</v>
      </c>
      <c r="AG186" s="35" t="b">
        <f t="shared" si="16"/>
        <v>1</v>
      </c>
      <c r="AH186" s="206">
        <v>2.1999999999999999E-2</v>
      </c>
      <c r="AI186" s="206">
        <v>2.5999999999999999E-2</v>
      </c>
      <c r="AJ186" s="206">
        <v>3.1E-2</v>
      </c>
      <c r="AK186" s="206">
        <v>3.2000000000000001E-2</v>
      </c>
      <c r="AL186" s="206">
        <v>3.3000000000000002E-2</v>
      </c>
      <c r="AM186" s="206">
        <v>3.4000000000000002E-2</v>
      </c>
      <c r="AN186" s="28" t="s">
        <v>114</v>
      </c>
      <c r="AO186" s="28" t="s">
        <v>114</v>
      </c>
      <c r="AP186" s="28" t="s">
        <v>113</v>
      </c>
      <c r="AQ186" s="37">
        <v>0.05</v>
      </c>
      <c r="AR186" s="38">
        <v>0</v>
      </c>
      <c r="AS186" s="38">
        <v>0</v>
      </c>
      <c r="AT186" s="38">
        <v>0</v>
      </c>
      <c r="AU186" s="38">
        <v>0</v>
      </c>
      <c r="AV186" s="38">
        <v>0</v>
      </c>
      <c r="AW186" s="38">
        <v>0</v>
      </c>
      <c r="AX186" s="38">
        <v>0</v>
      </c>
      <c r="AY186" s="38">
        <v>0</v>
      </c>
      <c r="AZ186" s="38">
        <v>0</v>
      </c>
      <c r="BA186" s="38">
        <v>0</v>
      </c>
      <c r="BB186" s="38">
        <v>0</v>
      </c>
      <c r="BC186" s="38">
        <v>0</v>
      </c>
      <c r="BD186" s="38">
        <v>0</v>
      </c>
      <c r="BE186" s="38">
        <v>0</v>
      </c>
      <c r="BF186" s="38">
        <v>0</v>
      </c>
      <c r="BG186" s="38">
        <v>0</v>
      </c>
      <c r="BH186" s="38">
        <v>0</v>
      </c>
      <c r="BI186" s="38">
        <v>0</v>
      </c>
      <c r="BJ186" s="38">
        <v>0</v>
      </c>
      <c r="BK186" s="38">
        <v>0</v>
      </c>
      <c r="BL186" s="38">
        <v>0</v>
      </c>
      <c r="BM186" s="38">
        <v>0</v>
      </c>
      <c r="BN186" s="38">
        <v>0</v>
      </c>
      <c r="BO186" s="38">
        <v>0</v>
      </c>
      <c r="BP186" s="38">
        <v>0</v>
      </c>
      <c r="BQ186" s="38">
        <v>0</v>
      </c>
      <c r="BR186" s="38">
        <v>0</v>
      </c>
      <c r="BS186" s="38">
        <v>0</v>
      </c>
      <c r="BT186" s="38">
        <v>0</v>
      </c>
      <c r="BU186" s="38">
        <v>0</v>
      </c>
      <c r="BV186" s="38">
        <v>0</v>
      </c>
      <c r="BW186" s="38">
        <v>0</v>
      </c>
      <c r="BX186" s="38">
        <v>0</v>
      </c>
      <c r="BY186" s="38">
        <v>0</v>
      </c>
      <c r="BZ186" s="38">
        <v>0</v>
      </c>
      <c r="CA186" s="38">
        <v>0</v>
      </c>
      <c r="CB186" s="38">
        <v>0</v>
      </c>
      <c r="CC186" s="330">
        <v>0</v>
      </c>
      <c r="CD186" s="38">
        <v>0</v>
      </c>
      <c r="CE186" s="38">
        <v>0</v>
      </c>
      <c r="CF186" s="38">
        <v>0</v>
      </c>
      <c r="CG186" s="38">
        <v>0</v>
      </c>
      <c r="CH186" s="41" t="s">
        <v>113</v>
      </c>
      <c r="CI186" s="41" t="s">
        <v>113</v>
      </c>
      <c r="CJ186" s="41" t="s">
        <v>113</v>
      </c>
      <c r="CK186" s="41" t="s">
        <v>113</v>
      </c>
      <c r="CL186" s="41" t="s">
        <v>113</v>
      </c>
      <c r="CM186" s="41" t="s">
        <v>114</v>
      </c>
      <c r="CN186" s="41" t="s">
        <v>114</v>
      </c>
      <c r="CO186" s="42" t="s">
        <v>107</v>
      </c>
      <c r="CP186" s="28" t="s">
        <v>107</v>
      </c>
      <c r="CQ186" s="28" t="s">
        <v>107</v>
      </c>
      <c r="CR186" s="28" t="s">
        <v>107</v>
      </c>
      <c r="CS186" s="28" t="s">
        <v>107</v>
      </c>
      <c r="CT186" s="28" t="s">
        <v>107</v>
      </c>
      <c r="CU186" s="28" t="s">
        <v>107</v>
      </c>
      <c r="CV186" s="28" t="s">
        <v>107</v>
      </c>
      <c r="CW186" s="28" t="s">
        <v>107</v>
      </c>
      <c r="CX186" s="28" t="s">
        <v>107</v>
      </c>
      <c r="CY186" s="28" t="s">
        <v>107</v>
      </c>
      <c r="CZ186" s="28" t="s">
        <v>107</v>
      </c>
      <c r="DA186" s="28" t="s">
        <v>107</v>
      </c>
      <c r="DB186" s="28" t="s">
        <v>107</v>
      </c>
      <c r="DC186" s="28" t="s">
        <v>107</v>
      </c>
      <c r="DD186" s="332">
        <v>0</v>
      </c>
      <c r="DE186" s="43">
        <v>0</v>
      </c>
      <c r="DF186" s="390">
        <v>0</v>
      </c>
      <c r="DG186" s="310"/>
      <c r="DH186" s="203"/>
      <c r="DI186" s="279" t="str" cm="1">
        <f t="array" ref="DI186">+IF(AND(C186&lt;&gt;"Vehículos Eléctricos",C186&lt;&gt;"Vehículos Híbridos",AD186="PERCENTIL 50"),
     IF(VLOOKUP(_xlfn.TEXTJOIN("_",FALSE,C186:E186),BD_Perc!$A:$P,_xlfn.IFS(BD!AE186="Intervalo de precio 1",12,BD!AE186="Intervalo de precio 2",13),FALSE)&lt;=1,
     VLOOKUP(_xlfn.TEXTJOIN("_",FALSE,C186:E186),BD_Perc!$A:$P,16,FALSE),"Ok P50"),
     "Ok P30/70 ó Híbrido/Eléctrico")</f>
        <v>Ok P30/70 ó Híbrido/Eléctrico</v>
      </c>
      <c r="DJ186" s="279" t="str">
        <f t="shared" si="13"/>
        <v>Vehículos Convencionales_Camperos/Camionetas_4x2</v>
      </c>
      <c r="DK186" s="331">
        <f t="shared" si="17"/>
        <v>99364800</v>
      </c>
      <c r="DL186" s="326"/>
    </row>
    <row r="187" spans="1:116" ht="51">
      <c r="A187" s="28">
        <v>182</v>
      </c>
      <c r="B187" s="29" t="s">
        <v>183</v>
      </c>
      <c r="C187" s="29" t="s">
        <v>0</v>
      </c>
      <c r="D187" s="29" t="s">
        <v>337</v>
      </c>
      <c r="E187" s="42" t="s">
        <v>346</v>
      </c>
      <c r="F187" s="42" t="s">
        <v>107</v>
      </c>
      <c r="G187" s="30" t="s">
        <v>471</v>
      </c>
      <c r="H187" s="42" t="s">
        <v>216</v>
      </c>
      <c r="I187" s="28">
        <v>5606085</v>
      </c>
      <c r="J187" s="28" t="s">
        <v>472</v>
      </c>
      <c r="K187" s="31" t="s">
        <v>428</v>
      </c>
      <c r="L187" s="32">
        <v>147.5</v>
      </c>
      <c r="M187" s="33">
        <v>5</v>
      </c>
      <c r="N187" s="44">
        <v>122600000</v>
      </c>
      <c r="O187" s="34">
        <f>+IFERROR(VLOOKUP(I187,Precio_Fasecolda!A:C,3,FALSE),IFERROR(VLOOKUP(I187,Precio_Fasecolda!B:C,2,FALSE),N187))</f>
        <v>122600000</v>
      </c>
      <c r="P187" s="34">
        <f t="shared" si="14"/>
        <v>0</v>
      </c>
      <c r="Q187" s="28" t="s">
        <v>346</v>
      </c>
      <c r="R187" s="28" t="s">
        <v>130</v>
      </c>
      <c r="S187" s="28" t="s">
        <v>112</v>
      </c>
      <c r="T187" s="28" t="s">
        <v>107</v>
      </c>
      <c r="U187" s="28" t="s">
        <v>107</v>
      </c>
      <c r="V187" s="42" t="s">
        <v>107</v>
      </c>
      <c r="W187" s="28" t="s">
        <v>107</v>
      </c>
      <c r="X187" s="28" t="s">
        <v>107</v>
      </c>
      <c r="Y187" s="28" t="str">
        <f t="shared" si="15"/>
        <v>N.A.</v>
      </c>
      <c r="Z187" s="292">
        <f t="shared" si="12"/>
        <v>119902800</v>
      </c>
      <c r="AA187" s="28" cm="1">
        <f t="array" aca="1" ref="AA187" ca="1">_xlfn.IFS(DK187&lt;$DK$4,1,AND(DK187&gt;=$DK$4,DK187&lt;=$AA$4),2,DK187&gt;$AA$4,3)</f>
        <v>2</v>
      </c>
      <c r="AB187" s="28">
        <v>0</v>
      </c>
      <c r="AC187" s="28" cm="1">
        <f t="array" aca="1" ref="AC187" ca="1">IF(AB187="PERCENTIL 30","",_xlfn.IFS(DK187&lt;$AC$4,1,DK187&gt;$AC$4,2))</f>
        <v>1</v>
      </c>
      <c r="AD187" s="28" t="str">
        <f>+IFERROR(VLOOKUP(_xlfn.TEXTJOIN("_", FALSE, C187:E187), BD_Perc!$A:$O, 15, FALSE),"Segmentación no encontrada o vehículo inactivo")</f>
        <v>PERCENTIL 30-70</v>
      </c>
      <c r="AE187" s="28" t="str" cm="1">
        <f t="array" ref="AE187">_xlfn.IFS(
    AD187 = "PERCENTIL 50",
    _xlfn.IFS(
        BD!DK187 &lt; VLOOKUP(_xlfn.TEXTJOIN("_", FALSE, C187:E187), BD_Perc!$A:$O, 11, FALSE), "Intervalo de precio 1",
        BD!DK187 &gt;= VLOOKUP(_xlfn.TEXTJOIN("_", FALSE, C187:E187), BD_Perc!$A:$O, 11, FALSE), "Intervalo de precio 2"
    ),
    AD187 = "PERCENTIL 30-70",
    _xlfn.IFS(
        BD!DK187 &lt; VLOOKUP(_xlfn.TEXTJOIN("_", FALSE, C187:E187), BD_Perc!$A:$O, 6, FALSE), "Intervalo de precio 1",
        BD!DK187 &lt; VLOOKUP(_xlfn.TEXTJOIN("_", FALSE, C187:E187), BD_Perc!$A:$O, 7, FALSE), "Intervalo de precio 2",
        BD!DK187 &gt;= VLOOKUP(_xlfn.TEXTJOIN("_", FALSE, C187:E187), BD_Perc!$A:$O, 7, FALSE), "Intervalo de precio 3"
    ),
    AD187="Segmentación no encontrada o vehículo inactivo","Segmentación no encontrada o vehículo inactivo"
)</f>
        <v>Intervalo de precio 1</v>
      </c>
      <c r="AF187" s="35" t="s">
        <v>2412</v>
      </c>
      <c r="AG187" s="35" t="b">
        <f t="shared" si="16"/>
        <v>1</v>
      </c>
      <c r="AH187" s="206">
        <v>2.1999999999999999E-2</v>
      </c>
      <c r="AI187" s="206">
        <v>2.5999999999999999E-2</v>
      </c>
      <c r="AJ187" s="206">
        <v>3.1E-2</v>
      </c>
      <c r="AK187" s="206">
        <v>3.2000000000000001E-2</v>
      </c>
      <c r="AL187" s="206">
        <v>3.3000000000000002E-2</v>
      </c>
      <c r="AM187" s="206">
        <v>3.4000000000000002E-2</v>
      </c>
      <c r="AN187" s="28" t="s">
        <v>114</v>
      </c>
      <c r="AO187" s="28" t="s">
        <v>114</v>
      </c>
      <c r="AP187" s="28" t="s">
        <v>113</v>
      </c>
      <c r="AQ187" s="37">
        <v>0.05</v>
      </c>
      <c r="AR187" s="38">
        <v>0</v>
      </c>
      <c r="AS187" s="38">
        <v>0</v>
      </c>
      <c r="AT187" s="38">
        <v>0</v>
      </c>
      <c r="AU187" s="38">
        <v>0</v>
      </c>
      <c r="AV187" s="38">
        <v>0</v>
      </c>
      <c r="AW187" s="38">
        <v>0</v>
      </c>
      <c r="AX187" s="38">
        <v>0</v>
      </c>
      <c r="AY187" s="38">
        <v>0</v>
      </c>
      <c r="AZ187" s="38">
        <v>0</v>
      </c>
      <c r="BA187" s="38">
        <v>0</v>
      </c>
      <c r="BB187" s="38">
        <v>0</v>
      </c>
      <c r="BC187" s="38">
        <v>0</v>
      </c>
      <c r="BD187" s="38">
        <v>0</v>
      </c>
      <c r="BE187" s="38">
        <v>0</v>
      </c>
      <c r="BF187" s="38">
        <v>0</v>
      </c>
      <c r="BG187" s="38">
        <v>0</v>
      </c>
      <c r="BH187" s="38">
        <v>0</v>
      </c>
      <c r="BI187" s="38">
        <v>0</v>
      </c>
      <c r="BJ187" s="38">
        <v>0</v>
      </c>
      <c r="BK187" s="38">
        <v>0</v>
      </c>
      <c r="BL187" s="38">
        <v>0</v>
      </c>
      <c r="BM187" s="38">
        <v>0</v>
      </c>
      <c r="BN187" s="38">
        <v>0</v>
      </c>
      <c r="BO187" s="38">
        <v>0</v>
      </c>
      <c r="BP187" s="38">
        <v>0</v>
      </c>
      <c r="BQ187" s="38">
        <v>0</v>
      </c>
      <c r="BR187" s="38">
        <v>0</v>
      </c>
      <c r="BS187" s="38">
        <v>0</v>
      </c>
      <c r="BT187" s="38">
        <v>0</v>
      </c>
      <c r="BU187" s="38">
        <v>0</v>
      </c>
      <c r="BV187" s="38">
        <v>0</v>
      </c>
      <c r="BW187" s="38">
        <v>0</v>
      </c>
      <c r="BX187" s="38">
        <v>0</v>
      </c>
      <c r="BY187" s="38">
        <v>0</v>
      </c>
      <c r="BZ187" s="38">
        <v>0</v>
      </c>
      <c r="CA187" s="38">
        <v>0</v>
      </c>
      <c r="CB187" s="38">
        <v>0</v>
      </c>
      <c r="CC187" s="330">
        <v>0</v>
      </c>
      <c r="CD187" s="38">
        <v>0</v>
      </c>
      <c r="CE187" s="38">
        <v>0</v>
      </c>
      <c r="CF187" s="38">
        <v>0</v>
      </c>
      <c r="CG187" s="38">
        <v>0</v>
      </c>
      <c r="CH187" s="41" t="s">
        <v>113</v>
      </c>
      <c r="CI187" s="41" t="s">
        <v>113</v>
      </c>
      <c r="CJ187" s="41" t="s">
        <v>113</v>
      </c>
      <c r="CK187" s="41" t="s">
        <v>113</v>
      </c>
      <c r="CL187" s="41" t="s">
        <v>113</v>
      </c>
      <c r="CM187" s="41" t="s">
        <v>114</v>
      </c>
      <c r="CN187" s="41" t="s">
        <v>114</v>
      </c>
      <c r="CO187" s="42" t="s">
        <v>107</v>
      </c>
      <c r="CP187" s="28" t="s">
        <v>107</v>
      </c>
      <c r="CQ187" s="28" t="s">
        <v>107</v>
      </c>
      <c r="CR187" s="28" t="s">
        <v>107</v>
      </c>
      <c r="CS187" s="28" t="s">
        <v>107</v>
      </c>
      <c r="CT187" s="28" t="s">
        <v>107</v>
      </c>
      <c r="CU187" s="28" t="s">
        <v>107</v>
      </c>
      <c r="CV187" s="28" t="s">
        <v>107</v>
      </c>
      <c r="CW187" s="28" t="s">
        <v>107</v>
      </c>
      <c r="CX187" s="28" t="s">
        <v>107</v>
      </c>
      <c r="CY187" s="28" t="s">
        <v>107</v>
      </c>
      <c r="CZ187" s="28" t="s">
        <v>107</v>
      </c>
      <c r="DA187" s="28" t="s">
        <v>107</v>
      </c>
      <c r="DB187" s="28" t="s">
        <v>107</v>
      </c>
      <c r="DC187" s="28" t="s">
        <v>107</v>
      </c>
      <c r="DD187" s="332">
        <v>0</v>
      </c>
      <c r="DE187" s="43">
        <v>0</v>
      </c>
      <c r="DF187" s="390">
        <v>0</v>
      </c>
      <c r="DG187" s="310"/>
      <c r="DH187" s="203"/>
      <c r="DI187" s="279" t="str" cm="1">
        <f t="array" ref="DI187">+IF(AND(C187&lt;&gt;"Vehículos Eléctricos",C187&lt;&gt;"Vehículos Híbridos",AD187="PERCENTIL 50"),
     IF(VLOOKUP(_xlfn.TEXTJOIN("_",FALSE,C187:E187),BD_Perc!$A:$P,_xlfn.IFS(BD!AE187="Intervalo de precio 1",12,BD!AE187="Intervalo de precio 2",13),FALSE)&lt;=1,
     VLOOKUP(_xlfn.TEXTJOIN("_",FALSE,C187:E187),BD_Perc!$A:$P,16,FALSE),"Ok P50"),
     "Ok P30/70 ó Híbrido/Eléctrico")</f>
        <v>Ok P30/70 ó Híbrido/Eléctrico</v>
      </c>
      <c r="DJ187" s="279" t="str">
        <f t="shared" si="13"/>
        <v>Vehículos Convencionales_Camperos/Camionetas_4x4</v>
      </c>
      <c r="DK187" s="331">
        <f t="shared" si="17"/>
        <v>119902800</v>
      </c>
      <c r="DL187" s="326"/>
    </row>
    <row r="188" spans="1:116" ht="51">
      <c r="A188" s="28">
        <v>183</v>
      </c>
      <c r="B188" s="29" t="s">
        <v>183</v>
      </c>
      <c r="C188" s="29" t="s">
        <v>0</v>
      </c>
      <c r="D188" s="29" t="s">
        <v>337</v>
      </c>
      <c r="E188" s="42" t="s">
        <v>338</v>
      </c>
      <c r="F188" s="42" t="s">
        <v>107</v>
      </c>
      <c r="G188" s="30" t="s">
        <v>473</v>
      </c>
      <c r="H188" s="42" t="s">
        <v>216</v>
      </c>
      <c r="I188" s="28">
        <v>5606086</v>
      </c>
      <c r="J188" s="28" t="s">
        <v>474</v>
      </c>
      <c r="K188" s="31" t="s">
        <v>369</v>
      </c>
      <c r="L188" s="32">
        <v>154</v>
      </c>
      <c r="M188" s="33">
        <v>5</v>
      </c>
      <c r="N188" s="34">
        <v>136700000</v>
      </c>
      <c r="O188" s="34">
        <f>+IFERROR(VLOOKUP(I188,Precio_Fasecolda!A:C,3,FALSE),IFERROR(VLOOKUP(I188,Precio_Fasecolda!B:C,2,FALSE),N188))</f>
        <v>136700000</v>
      </c>
      <c r="P188" s="34">
        <f t="shared" si="14"/>
        <v>0</v>
      </c>
      <c r="Q188" s="28" t="s">
        <v>338</v>
      </c>
      <c r="R188" s="28" t="s">
        <v>130</v>
      </c>
      <c r="S188" s="28" t="s">
        <v>112</v>
      </c>
      <c r="T188" s="28" t="s">
        <v>107</v>
      </c>
      <c r="U188" s="28" t="s">
        <v>107</v>
      </c>
      <c r="V188" s="42" t="s">
        <v>107</v>
      </c>
      <c r="W188" s="28" t="s">
        <v>107</v>
      </c>
      <c r="X188" s="28" t="s">
        <v>107</v>
      </c>
      <c r="Y188" s="28" t="str">
        <f t="shared" si="15"/>
        <v>N.A.</v>
      </c>
      <c r="Z188" s="292">
        <f t="shared" si="12"/>
        <v>133692600</v>
      </c>
      <c r="AA188" s="28" cm="1">
        <f t="array" aca="1" ref="AA188" ca="1">_xlfn.IFS(DK188&lt;$DK$4,1,AND(DK188&gt;=$DK$4,DK188&lt;=$AA$4),2,DK188&gt;$AA$4,3)</f>
        <v>2</v>
      </c>
      <c r="AB188" s="28">
        <v>0</v>
      </c>
      <c r="AC188" s="28" cm="1">
        <f t="array" aca="1" ref="AC188" ca="1">IF(AB188="PERCENTIL 30","",_xlfn.IFS(DK188&lt;$AC$4,1,DK188&gt;$AC$4,2))</f>
        <v>1</v>
      </c>
      <c r="AD188" s="28" t="str">
        <f>+IFERROR(VLOOKUP(_xlfn.TEXTJOIN("_", FALSE, C188:E188), BD_Perc!$A:$O, 15, FALSE),"Segmentación no encontrada o vehículo inactivo")</f>
        <v>PERCENTIL 30-70</v>
      </c>
      <c r="AE188" s="28" t="str" cm="1">
        <f t="array" ref="AE188">_xlfn.IFS(
    AD188 = "PERCENTIL 50",
    _xlfn.IFS(
        BD!DK188 &lt; VLOOKUP(_xlfn.TEXTJOIN("_", FALSE, C188:E188), BD_Perc!$A:$O, 11, FALSE), "Intervalo de precio 1",
        BD!DK188 &gt;= VLOOKUP(_xlfn.TEXTJOIN("_", FALSE, C188:E188), BD_Perc!$A:$O, 11, FALSE), "Intervalo de precio 2"
    ),
    AD188 = "PERCENTIL 30-70",
    _xlfn.IFS(
        BD!DK188 &lt; VLOOKUP(_xlfn.TEXTJOIN("_", FALSE, C188:E188), BD_Perc!$A:$O, 6, FALSE), "Intervalo de precio 1",
        BD!DK188 &lt; VLOOKUP(_xlfn.TEXTJOIN("_", FALSE, C188:E188), BD_Perc!$A:$O, 7, FALSE), "Intervalo de precio 2",
        BD!DK188 &gt;= VLOOKUP(_xlfn.TEXTJOIN("_", FALSE, C188:E188), BD_Perc!$A:$O, 7, FALSE), "Intervalo de precio 3"
    ),
    AD188="Segmentación no encontrada o vehículo inactivo","Segmentación no encontrada o vehículo inactivo"
)</f>
        <v>Intervalo de precio 3</v>
      </c>
      <c r="AF188" s="35" t="s">
        <v>2414</v>
      </c>
      <c r="AG188" s="35" t="b">
        <f t="shared" si="16"/>
        <v>1</v>
      </c>
      <c r="AH188" s="206">
        <v>2.1999999999999999E-2</v>
      </c>
      <c r="AI188" s="206">
        <v>2.5999999999999999E-2</v>
      </c>
      <c r="AJ188" s="206">
        <v>3.1E-2</v>
      </c>
      <c r="AK188" s="206">
        <v>3.2000000000000001E-2</v>
      </c>
      <c r="AL188" s="206">
        <v>3.3000000000000002E-2</v>
      </c>
      <c r="AM188" s="206">
        <v>3.4000000000000002E-2</v>
      </c>
      <c r="AN188" s="28" t="s">
        <v>113</v>
      </c>
      <c r="AO188" s="28" t="s">
        <v>113</v>
      </c>
      <c r="AP188" s="28" t="s">
        <v>113</v>
      </c>
      <c r="AQ188" s="37">
        <v>0.05</v>
      </c>
      <c r="AR188" s="38">
        <v>8689479</v>
      </c>
      <c r="AS188" s="38">
        <v>220144</v>
      </c>
      <c r="AT188" s="38">
        <v>0</v>
      </c>
      <c r="AU188" s="38">
        <v>0</v>
      </c>
      <c r="AV188" s="38">
        <v>0</v>
      </c>
      <c r="AW188" s="38">
        <v>8438830</v>
      </c>
      <c r="AX188" s="38">
        <v>0</v>
      </c>
      <c r="AY188" s="38">
        <v>0</v>
      </c>
      <c r="AZ188" s="38">
        <v>48920</v>
      </c>
      <c r="BA188" s="38">
        <v>366906</v>
      </c>
      <c r="BB188" s="38">
        <v>0</v>
      </c>
      <c r="BC188" s="38">
        <v>0</v>
      </c>
      <c r="BD188" s="38">
        <v>0</v>
      </c>
      <c r="BE188" s="38">
        <v>0</v>
      </c>
      <c r="BF188" s="38">
        <v>0</v>
      </c>
      <c r="BG188" s="38">
        <v>2323736</v>
      </c>
      <c r="BH188" s="38" t="s">
        <v>107</v>
      </c>
      <c r="BI188" s="38">
        <v>2923015</v>
      </c>
      <c r="BJ188" s="38" t="s">
        <v>107</v>
      </c>
      <c r="BK188" s="38">
        <v>0</v>
      </c>
      <c r="BL188" s="38">
        <v>1651075</v>
      </c>
      <c r="BM188" s="38">
        <v>856113</v>
      </c>
      <c r="BN188" s="38">
        <v>1284169</v>
      </c>
      <c r="BO188" s="38" t="s">
        <v>107</v>
      </c>
      <c r="BP188" s="38">
        <v>3167619</v>
      </c>
      <c r="BQ188" s="38">
        <v>72159</v>
      </c>
      <c r="BR188" s="38" t="s">
        <v>107</v>
      </c>
      <c r="BS188" s="38">
        <v>599280</v>
      </c>
      <c r="BT188" s="38">
        <v>0</v>
      </c>
      <c r="BU188" s="38">
        <v>0</v>
      </c>
      <c r="BV188" s="38" t="s">
        <v>107</v>
      </c>
      <c r="BW188" s="38" t="s">
        <v>107</v>
      </c>
      <c r="BX188" s="38">
        <v>108849</v>
      </c>
      <c r="BY188" s="38" t="s">
        <v>107</v>
      </c>
      <c r="BZ188" s="38" t="s">
        <v>107</v>
      </c>
      <c r="CA188" s="38" t="s">
        <v>107</v>
      </c>
      <c r="CB188" s="38">
        <v>354675</v>
      </c>
      <c r="CC188" s="330">
        <v>0</v>
      </c>
      <c r="CD188" s="38">
        <v>0</v>
      </c>
      <c r="CE188" s="38" t="s">
        <v>107</v>
      </c>
      <c r="CF188" s="38" t="s">
        <v>107</v>
      </c>
      <c r="CG188" s="38" t="s">
        <v>107</v>
      </c>
      <c r="CH188" s="41" t="s">
        <v>113</v>
      </c>
      <c r="CI188" s="41" t="s">
        <v>113</v>
      </c>
      <c r="CJ188" s="41" t="s">
        <v>113</v>
      </c>
      <c r="CK188" s="41" t="s">
        <v>113</v>
      </c>
      <c r="CL188" s="41" t="s">
        <v>113</v>
      </c>
      <c r="CM188" s="41" t="s">
        <v>114</v>
      </c>
      <c r="CN188" s="41" t="s">
        <v>114</v>
      </c>
      <c r="CO188" s="42" t="s">
        <v>107</v>
      </c>
      <c r="CP188" s="28" t="s">
        <v>107</v>
      </c>
      <c r="CQ188" s="28" t="s">
        <v>107</v>
      </c>
      <c r="CR188" s="28" t="s">
        <v>107</v>
      </c>
      <c r="CS188" s="28" t="s">
        <v>107</v>
      </c>
      <c r="CT188" s="28" t="s">
        <v>107</v>
      </c>
      <c r="CU188" s="28" t="s">
        <v>107</v>
      </c>
      <c r="CV188" s="28" t="s">
        <v>107</v>
      </c>
      <c r="CW188" s="28" t="s">
        <v>107</v>
      </c>
      <c r="CX188" s="28" t="s">
        <v>107</v>
      </c>
      <c r="CY188" s="28" t="s">
        <v>107</v>
      </c>
      <c r="CZ188" s="28" t="s">
        <v>107</v>
      </c>
      <c r="DA188" s="28" t="s">
        <v>107</v>
      </c>
      <c r="DB188" s="28" t="s">
        <v>107</v>
      </c>
      <c r="DC188" s="28" t="s">
        <v>107</v>
      </c>
      <c r="DD188" s="332">
        <v>10177128</v>
      </c>
      <c r="DE188" s="43">
        <v>1</v>
      </c>
      <c r="DF188" s="390">
        <v>1</v>
      </c>
      <c r="DG188" s="310">
        <v>45698</v>
      </c>
      <c r="DH188" s="8" t="s">
        <v>2497</v>
      </c>
      <c r="DI188" s="279" t="str" cm="1">
        <f t="array" ref="DI188">+IF(AND(C188&lt;&gt;"Vehículos Eléctricos",C188&lt;&gt;"Vehículos Híbridos",AD188="PERCENTIL 50"),
     IF(VLOOKUP(_xlfn.TEXTJOIN("_",FALSE,C188:E188),BD_Perc!$A:$P,_xlfn.IFS(BD!AE188="Intervalo de precio 1",12,BD!AE188="Intervalo de precio 2",13),FALSE)&lt;=1,
     VLOOKUP(_xlfn.TEXTJOIN("_",FALSE,C188:E188),BD_Perc!$A:$P,16,FALSE),"Ok P50"),
     "Ok P30/70 ó Híbrido/Eléctrico")</f>
        <v>Ok P30/70 ó Híbrido/Eléctrico</v>
      </c>
      <c r="DJ188" s="279" t="str">
        <f t="shared" si="13"/>
        <v>Vehículos Convencionales_Camperos/Camionetas_4x2</v>
      </c>
      <c r="DK188" s="331">
        <f t="shared" si="17"/>
        <v>133692600</v>
      </c>
      <c r="DL188" s="326"/>
    </row>
    <row r="189" spans="1:116" ht="51">
      <c r="A189" s="28">
        <v>184</v>
      </c>
      <c r="B189" s="29" t="s">
        <v>183</v>
      </c>
      <c r="C189" s="29" t="s">
        <v>0</v>
      </c>
      <c r="D189" s="29" t="s">
        <v>337</v>
      </c>
      <c r="E189" s="42" t="s">
        <v>338</v>
      </c>
      <c r="F189" s="42" t="s">
        <v>107</v>
      </c>
      <c r="G189" s="30" t="s">
        <v>473</v>
      </c>
      <c r="H189" s="42" t="s">
        <v>216</v>
      </c>
      <c r="I189" s="28">
        <v>5606087</v>
      </c>
      <c r="J189" s="28" t="s">
        <v>475</v>
      </c>
      <c r="K189" s="31" t="s">
        <v>369</v>
      </c>
      <c r="L189" s="32">
        <v>188</v>
      </c>
      <c r="M189" s="33">
        <v>5</v>
      </c>
      <c r="N189" s="34">
        <v>144500000</v>
      </c>
      <c r="O189" s="34">
        <f>+IFERROR(VLOOKUP(I189,Precio_Fasecolda!A:C,3,FALSE),IFERROR(VLOOKUP(I189,Precio_Fasecolda!B:C,2,FALSE),N189))</f>
        <v>144500000</v>
      </c>
      <c r="P189" s="34">
        <f t="shared" si="14"/>
        <v>0</v>
      </c>
      <c r="Q189" s="28" t="s">
        <v>338</v>
      </c>
      <c r="R189" s="28" t="s">
        <v>130</v>
      </c>
      <c r="S189" s="28" t="s">
        <v>112</v>
      </c>
      <c r="T189" s="28" t="s">
        <v>107</v>
      </c>
      <c r="U189" s="28" t="s">
        <v>107</v>
      </c>
      <c r="V189" s="42" t="s">
        <v>107</v>
      </c>
      <c r="W189" s="28" t="s">
        <v>107</v>
      </c>
      <c r="X189" s="28" t="s">
        <v>107</v>
      </c>
      <c r="Y189" s="28" t="str">
        <f t="shared" si="15"/>
        <v>N.A.</v>
      </c>
      <c r="Z189" s="292">
        <f t="shared" si="12"/>
        <v>141321000</v>
      </c>
      <c r="AA189" s="28" cm="1">
        <f t="array" aca="1" ref="AA189" ca="1">_xlfn.IFS(DK189&lt;$DK$4,1,AND(DK189&gt;=$DK$4,DK189&lt;=$AA$4),2,DK189&gt;$AA$4,3)</f>
        <v>2</v>
      </c>
      <c r="AB189" s="28">
        <v>0</v>
      </c>
      <c r="AC189" s="28" cm="1">
        <f t="array" aca="1" ref="AC189" ca="1">IF(AB189="PERCENTIL 30","",_xlfn.IFS(DK189&lt;$AC$4,1,DK189&gt;$AC$4,2))</f>
        <v>1</v>
      </c>
      <c r="AD189" s="28" t="str">
        <f>+IFERROR(VLOOKUP(_xlfn.TEXTJOIN("_", FALSE, C189:E189), BD_Perc!$A:$O, 15, FALSE),"Segmentación no encontrada o vehículo inactivo")</f>
        <v>PERCENTIL 30-70</v>
      </c>
      <c r="AE189" s="28" t="str" cm="1">
        <f t="array" ref="AE189">_xlfn.IFS(
    AD189 = "PERCENTIL 50",
    _xlfn.IFS(
        BD!DK189 &lt; VLOOKUP(_xlfn.TEXTJOIN("_", FALSE, C189:E189), BD_Perc!$A:$O, 11, FALSE), "Intervalo de precio 1",
        BD!DK189 &gt;= VLOOKUP(_xlfn.TEXTJOIN("_", FALSE, C189:E189), BD_Perc!$A:$O, 11, FALSE), "Intervalo de precio 2"
    ),
    AD189 = "PERCENTIL 30-70",
    _xlfn.IFS(
        BD!DK189 &lt; VLOOKUP(_xlfn.TEXTJOIN("_", FALSE, C189:E189), BD_Perc!$A:$O, 6, FALSE), "Intervalo de precio 1",
        BD!DK189 &lt; VLOOKUP(_xlfn.TEXTJOIN("_", FALSE, C189:E189), BD_Perc!$A:$O, 7, FALSE), "Intervalo de precio 2",
        BD!DK189 &gt;= VLOOKUP(_xlfn.TEXTJOIN("_", FALSE, C189:E189), BD_Perc!$A:$O, 7, FALSE), "Intervalo de precio 3"
    ),
    AD189="Segmentación no encontrada o vehículo inactivo","Segmentación no encontrada o vehículo inactivo"
)</f>
        <v>Intervalo de precio 3</v>
      </c>
      <c r="AF189" s="35" t="s">
        <v>2414</v>
      </c>
      <c r="AG189" s="35" t="b">
        <f t="shared" si="16"/>
        <v>1</v>
      </c>
      <c r="AH189" s="206">
        <v>2.1999999999999999E-2</v>
      </c>
      <c r="AI189" s="206">
        <v>2.5999999999999999E-2</v>
      </c>
      <c r="AJ189" s="206">
        <v>3.1E-2</v>
      </c>
      <c r="AK189" s="206">
        <v>3.2000000000000001E-2</v>
      </c>
      <c r="AL189" s="206">
        <v>3.3000000000000002E-2</v>
      </c>
      <c r="AM189" s="206">
        <v>3.4000000000000002E-2</v>
      </c>
      <c r="AN189" s="28" t="s">
        <v>113</v>
      </c>
      <c r="AO189" s="28" t="s">
        <v>113</v>
      </c>
      <c r="AP189" s="28" t="s">
        <v>113</v>
      </c>
      <c r="AQ189" s="37">
        <v>0.05</v>
      </c>
      <c r="AR189" s="38">
        <v>8689479</v>
      </c>
      <c r="AS189" s="38">
        <v>220144</v>
      </c>
      <c r="AT189" s="38">
        <v>0</v>
      </c>
      <c r="AU189" s="38">
        <v>0</v>
      </c>
      <c r="AV189" s="38">
        <v>0</v>
      </c>
      <c r="AW189" s="38">
        <v>8438830</v>
      </c>
      <c r="AX189" s="38">
        <v>0</v>
      </c>
      <c r="AY189" s="38">
        <v>0</v>
      </c>
      <c r="AZ189" s="38">
        <v>48920</v>
      </c>
      <c r="BA189" s="38">
        <v>0</v>
      </c>
      <c r="BB189" s="38">
        <v>0</v>
      </c>
      <c r="BC189" s="38">
        <v>0</v>
      </c>
      <c r="BD189" s="38">
        <v>0</v>
      </c>
      <c r="BE189" s="38">
        <v>0</v>
      </c>
      <c r="BF189" s="38">
        <v>0</v>
      </c>
      <c r="BG189" s="38">
        <v>0</v>
      </c>
      <c r="BH189" s="38" t="s">
        <v>107</v>
      </c>
      <c r="BI189" s="38">
        <v>2923015</v>
      </c>
      <c r="BJ189" s="38" t="s">
        <v>107</v>
      </c>
      <c r="BK189" s="38">
        <v>0</v>
      </c>
      <c r="BL189" s="38">
        <v>1651075</v>
      </c>
      <c r="BM189" s="38">
        <v>856113</v>
      </c>
      <c r="BN189" s="38">
        <v>1284169</v>
      </c>
      <c r="BO189" s="38" t="s">
        <v>107</v>
      </c>
      <c r="BP189" s="38">
        <v>3167619</v>
      </c>
      <c r="BQ189" s="38">
        <v>72159</v>
      </c>
      <c r="BR189" s="38" t="s">
        <v>107</v>
      </c>
      <c r="BS189" s="38">
        <v>599280</v>
      </c>
      <c r="BT189" s="38">
        <v>0</v>
      </c>
      <c r="BU189" s="38">
        <v>0</v>
      </c>
      <c r="BV189" s="38" t="s">
        <v>107</v>
      </c>
      <c r="BW189" s="38" t="s">
        <v>107</v>
      </c>
      <c r="BX189" s="38">
        <v>108849</v>
      </c>
      <c r="BY189" s="38" t="s">
        <v>107</v>
      </c>
      <c r="BZ189" s="38" t="s">
        <v>107</v>
      </c>
      <c r="CA189" s="38" t="s">
        <v>107</v>
      </c>
      <c r="CB189" s="38">
        <v>354675</v>
      </c>
      <c r="CC189" s="330">
        <v>0</v>
      </c>
      <c r="CD189" s="38">
        <v>0</v>
      </c>
      <c r="CE189" s="38" t="s">
        <v>107</v>
      </c>
      <c r="CF189" s="38" t="s">
        <v>107</v>
      </c>
      <c r="CG189" s="38" t="s">
        <v>107</v>
      </c>
      <c r="CH189" s="41" t="s">
        <v>113</v>
      </c>
      <c r="CI189" s="41" t="s">
        <v>113</v>
      </c>
      <c r="CJ189" s="41" t="s">
        <v>113</v>
      </c>
      <c r="CK189" s="41" t="s">
        <v>113</v>
      </c>
      <c r="CL189" s="41" t="s">
        <v>113</v>
      </c>
      <c r="CM189" s="41" t="s">
        <v>114</v>
      </c>
      <c r="CN189" s="41" t="s">
        <v>114</v>
      </c>
      <c r="CO189" s="42" t="s">
        <v>107</v>
      </c>
      <c r="CP189" s="28" t="s">
        <v>107</v>
      </c>
      <c r="CQ189" s="28" t="s">
        <v>107</v>
      </c>
      <c r="CR189" s="28" t="s">
        <v>107</v>
      </c>
      <c r="CS189" s="28" t="s">
        <v>107</v>
      </c>
      <c r="CT189" s="28" t="s">
        <v>107</v>
      </c>
      <c r="CU189" s="28" t="s">
        <v>107</v>
      </c>
      <c r="CV189" s="28" t="s">
        <v>107</v>
      </c>
      <c r="CW189" s="28" t="s">
        <v>107</v>
      </c>
      <c r="CX189" s="28" t="s">
        <v>107</v>
      </c>
      <c r="CY189" s="28" t="s">
        <v>107</v>
      </c>
      <c r="CZ189" s="28" t="s">
        <v>107</v>
      </c>
      <c r="DA189" s="28" t="s">
        <v>107</v>
      </c>
      <c r="DB189" s="28" t="s">
        <v>107</v>
      </c>
      <c r="DC189" s="28" t="s">
        <v>107</v>
      </c>
      <c r="DD189" s="332">
        <v>10177128</v>
      </c>
      <c r="DE189" s="43">
        <v>1</v>
      </c>
      <c r="DF189" s="390">
        <v>1</v>
      </c>
      <c r="DG189" s="310">
        <v>45698</v>
      </c>
      <c r="DH189" s="8" t="s">
        <v>2497</v>
      </c>
      <c r="DI189" s="279" t="str" cm="1">
        <f t="array" ref="DI189">+IF(AND(C189&lt;&gt;"Vehículos Eléctricos",C189&lt;&gt;"Vehículos Híbridos",AD189="PERCENTIL 50"),
     IF(VLOOKUP(_xlfn.TEXTJOIN("_",FALSE,C189:E189),BD_Perc!$A:$P,_xlfn.IFS(BD!AE189="Intervalo de precio 1",12,BD!AE189="Intervalo de precio 2",13),FALSE)&lt;=1,
     VLOOKUP(_xlfn.TEXTJOIN("_",FALSE,C189:E189),BD_Perc!$A:$P,16,FALSE),"Ok P50"),
     "Ok P30/70 ó Híbrido/Eléctrico")</f>
        <v>Ok P30/70 ó Híbrido/Eléctrico</v>
      </c>
      <c r="DJ189" s="279" t="str">
        <f t="shared" si="13"/>
        <v>Vehículos Convencionales_Camperos/Camionetas_4x2</v>
      </c>
      <c r="DK189" s="331">
        <f t="shared" si="17"/>
        <v>141321000</v>
      </c>
      <c r="DL189" s="326"/>
    </row>
    <row r="190" spans="1:116" ht="51">
      <c r="A190" s="28">
        <v>185</v>
      </c>
      <c r="B190" s="29" t="s">
        <v>183</v>
      </c>
      <c r="C190" s="29" t="s">
        <v>0</v>
      </c>
      <c r="D190" s="29" t="s">
        <v>337</v>
      </c>
      <c r="E190" s="42" t="s">
        <v>338</v>
      </c>
      <c r="F190" s="42" t="s">
        <v>107</v>
      </c>
      <c r="G190" s="30" t="s">
        <v>476</v>
      </c>
      <c r="H190" s="42" t="s">
        <v>216</v>
      </c>
      <c r="I190" s="28">
        <v>5606090</v>
      </c>
      <c r="J190" s="28" t="s">
        <v>477</v>
      </c>
      <c r="K190" s="31" t="s">
        <v>369</v>
      </c>
      <c r="L190" s="32">
        <v>188</v>
      </c>
      <c r="M190" s="33">
        <v>5</v>
      </c>
      <c r="N190" s="34">
        <v>169000000</v>
      </c>
      <c r="O190" s="34">
        <f>+IFERROR(VLOOKUP(I190,Precio_Fasecolda!A:C,3,FALSE),IFERROR(VLOOKUP(I190,Precio_Fasecolda!B:C,2,FALSE),N190))</f>
        <v>169000000</v>
      </c>
      <c r="P190" s="34">
        <f t="shared" si="14"/>
        <v>0</v>
      </c>
      <c r="Q190" s="28" t="s">
        <v>338</v>
      </c>
      <c r="R190" s="28" t="s">
        <v>130</v>
      </c>
      <c r="S190" s="28" t="s">
        <v>112</v>
      </c>
      <c r="T190" s="28" t="s">
        <v>107</v>
      </c>
      <c r="U190" s="28" t="s">
        <v>107</v>
      </c>
      <c r="V190" s="42" t="s">
        <v>107</v>
      </c>
      <c r="W190" s="28" t="s">
        <v>107</v>
      </c>
      <c r="X190" s="28" t="s">
        <v>107</v>
      </c>
      <c r="Y190" s="28" t="str">
        <f t="shared" si="15"/>
        <v>N.A.</v>
      </c>
      <c r="Z190" s="292">
        <f t="shared" si="12"/>
        <v>165282000</v>
      </c>
      <c r="AA190" s="28" cm="1">
        <f t="array" aca="1" ref="AA190" ca="1">_xlfn.IFS(DK190&lt;$DK$4,1,AND(DK190&gt;=$DK$4,DK190&lt;=$AA$4),2,DK190&gt;$AA$4,3)</f>
        <v>2</v>
      </c>
      <c r="AB190" s="28">
        <v>0</v>
      </c>
      <c r="AC190" s="28" cm="1">
        <f t="array" aca="1" ref="AC190" ca="1">IF(AB190="PERCENTIL 30","",_xlfn.IFS(DK190&lt;$AC$4,1,DK190&gt;$AC$4,2))</f>
        <v>2</v>
      </c>
      <c r="AD190" s="28" t="str">
        <f>+IFERROR(VLOOKUP(_xlfn.TEXTJOIN("_", FALSE, C190:E190), BD_Perc!$A:$O, 15, FALSE),"Segmentación no encontrada o vehículo inactivo")</f>
        <v>PERCENTIL 30-70</v>
      </c>
      <c r="AE190" s="28" t="str" cm="1">
        <f t="array" ref="AE190">_xlfn.IFS(
    AD190 = "PERCENTIL 50",
    _xlfn.IFS(
        BD!DK190 &lt; VLOOKUP(_xlfn.TEXTJOIN("_", FALSE, C190:E190), BD_Perc!$A:$O, 11, FALSE), "Intervalo de precio 1",
        BD!DK190 &gt;= VLOOKUP(_xlfn.TEXTJOIN("_", FALSE, C190:E190), BD_Perc!$A:$O, 11, FALSE), "Intervalo de precio 2"
    ),
    AD190 = "PERCENTIL 30-70",
    _xlfn.IFS(
        BD!DK190 &lt; VLOOKUP(_xlfn.TEXTJOIN("_", FALSE, C190:E190), BD_Perc!$A:$O, 6, FALSE), "Intervalo de precio 1",
        BD!DK190 &lt; VLOOKUP(_xlfn.TEXTJOIN("_", FALSE, C190:E190), BD_Perc!$A:$O, 7, FALSE), "Intervalo de precio 2",
        BD!DK190 &gt;= VLOOKUP(_xlfn.TEXTJOIN("_", FALSE, C190:E190), BD_Perc!$A:$O, 7, FALSE), "Intervalo de precio 3"
    ),
    AD190="Segmentación no encontrada o vehículo inactivo","Segmentación no encontrada o vehículo inactivo"
)</f>
        <v>Intervalo de precio 3</v>
      </c>
      <c r="AF190" s="35" t="s">
        <v>2414</v>
      </c>
      <c r="AG190" s="35" t="b">
        <f t="shared" si="16"/>
        <v>1</v>
      </c>
      <c r="AH190" s="206">
        <v>2.1999999999999999E-2</v>
      </c>
      <c r="AI190" s="206">
        <v>2.5999999999999999E-2</v>
      </c>
      <c r="AJ190" s="206">
        <v>3.1E-2</v>
      </c>
      <c r="AK190" s="206">
        <v>3.2000000000000001E-2</v>
      </c>
      <c r="AL190" s="206">
        <v>3.3000000000000002E-2</v>
      </c>
      <c r="AM190" s="206">
        <v>3.4000000000000002E-2</v>
      </c>
      <c r="AN190" s="28" t="s">
        <v>113</v>
      </c>
      <c r="AO190" s="28" t="s">
        <v>113</v>
      </c>
      <c r="AP190" s="28" t="s">
        <v>113</v>
      </c>
      <c r="AQ190" s="37">
        <v>0.05</v>
      </c>
      <c r="AR190" s="38">
        <v>8689479</v>
      </c>
      <c r="AS190" s="38">
        <v>220144</v>
      </c>
      <c r="AT190" s="38">
        <v>0</v>
      </c>
      <c r="AU190" s="38">
        <v>0</v>
      </c>
      <c r="AV190" s="38">
        <v>0</v>
      </c>
      <c r="AW190" s="38">
        <v>8438830</v>
      </c>
      <c r="AX190" s="38">
        <v>0</v>
      </c>
      <c r="AY190" s="38">
        <v>0</v>
      </c>
      <c r="AZ190" s="38">
        <v>48920</v>
      </c>
      <c r="BA190" s="38">
        <v>0</v>
      </c>
      <c r="BB190" s="38">
        <v>0</v>
      </c>
      <c r="BC190" s="38">
        <v>0</v>
      </c>
      <c r="BD190" s="38">
        <v>0</v>
      </c>
      <c r="BE190" s="38">
        <v>0</v>
      </c>
      <c r="BF190" s="38">
        <v>0</v>
      </c>
      <c r="BG190" s="38">
        <v>0</v>
      </c>
      <c r="BH190" s="38" t="s">
        <v>107</v>
      </c>
      <c r="BI190" s="38">
        <v>2923015</v>
      </c>
      <c r="BJ190" s="38" t="s">
        <v>107</v>
      </c>
      <c r="BK190" s="38">
        <v>0</v>
      </c>
      <c r="BL190" s="38">
        <v>1651075</v>
      </c>
      <c r="BM190" s="38">
        <v>856113</v>
      </c>
      <c r="BN190" s="38">
        <v>1284169</v>
      </c>
      <c r="BO190" s="38" t="s">
        <v>107</v>
      </c>
      <c r="BP190" s="38">
        <v>3167619</v>
      </c>
      <c r="BQ190" s="38">
        <v>72159</v>
      </c>
      <c r="BR190" s="38" t="s">
        <v>107</v>
      </c>
      <c r="BS190" s="38">
        <v>599280</v>
      </c>
      <c r="BT190" s="38">
        <v>0</v>
      </c>
      <c r="BU190" s="38">
        <v>0</v>
      </c>
      <c r="BV190" s="38" t="s">
        <v>107</v>
      </c>
      <c r="BW190" s="38" t="s">
        <v>107</v>
      </c>
      <c r="BX190" s="38">
        <v>108849</v>
      </c>
      <c r="BY190" s="38" t="s">
        <v>107</v>
      </c>
      <c r="BZ190" s="38" t="s">
        <v>107</v>
      </c>
      <c r="CA190" s="38" t="s">
        <v>107</v>
      </c>
      <c r="CB190" s="38">
        <v>354675</v>
      </c>
      <c r="CC190" s="330">
        <v>0</v>
      </c>
      <c r="CD190" s="38">
        <v>0</v>
      </c>
      <c r="CE190" s="38" t="s">
        <v>107</v>
      </c>
      <c r="CF190" s="38" t="s">
        <v>107</v>
      </c>
      <c r="CG190" s="38" t="s">
        <v>107</v>
      </c>
      <c r="CH190" s="41" t="s">
        <v>113</v>
      </c>
      <c r="CI190" s="41" t="s">
        <v>113</v>
      </c>
      <c r="CJ190" s="41" t="s">
        <v>113</v>
      </c>
      <c r="CK190" s="41" t="s">
        <v>113</v>
      </c>
      <c r="CL190" s="41" t="s">
        <v>113</v>
      </c>
      <c r="CM190" s="41" t="s">
        <v>114</v>
      </c>
      <c r="CN190" s="41" t="s">
        <v>114</v>
      </c>
      <c r="CO190" s="42" t="s">
        <v>107</v>
      </c>
      <c r="CP190" s="28" t="s">
        <v>107</v>
      </c>
      <c r="CQ190" s="28" t="s">
        <v>107</v>
      </c>
      <c r="CR190" s="28" t="s">
        <v>107</v>
      </c>
      <c r="CS190" s="28" t="s">
        <v>107</v>
      </c>
      <c r="CT190" s="28" t="s">
        <v>107</v>
      </c>
      <c r="CU190" s="28" t="s">
        <v>107</v>
      </c>
      <c r="CV190" s="28" t="s">
        <v>107</v>
      </c>
      <c r="CW190" s="28" t="s">
        <v>107</v>
      </c>
      <c r="CX190" s="28" t="s">
        <v>107</v>
      </c>
      <c r="CY190" s="28" t="s">
        <v>107</v>
      </c>
      <c r="CZ190" s="28" t="s">
        <v>107</v>
      </c>
      <c r="DA190" s="28" t="s">
        <v>107</v>
      </c>
      <c r="DB190" s="28" t="s">
        <v>107</v>
      </c>
      <c r="DC190" s="28" t="s">
        <v>107</v>
      </c>
      <c r="DD190" s="332">
        <v>10177128</v>
      </c>
      <c r="DE190" s="43">
        <v>1</v>
      </c>
      <c r="DF190" s="390">
        <v>1</v>
      </c>
      <c r="DG190" s="310">
        <v>45698</v>
      </c>
      <c r="DH190" s="8" t="s">
        <v>2497</v>
      </c>
      <c r="DI190" s="279" t="str" cm="1">
        <f t="array" ref="DI190">+IF(AND(C190&lt;&gt;"Vehículos Eléctricos",C190&lt;&gt;"Vehículos Híbridos",AD190="PERCENTIL 50"),
     IF(VLOOKUP(_xlfn.TEXTJOIN("_",FALSE,C190:E190),BD_Perc!$A:$P,_xlfn.IFS(BD!AE190="Intervalo de precio 1",12,BD!AE190="Intervalo de precio 2",13),FALSE)&lt;=1,
     VLOOKUP(_xlfn.TEXTJOIN("_",FALSE,C190:E190),BD_Perc!$A:$P,16,FALSE),"Ok P50"),
     "Ok P30/70 ó Híbrido/Eléctrico")</f>
        <v>Ok P30/70 ó Híbrido/Eléctrico</v>
      </c>
      <c r="DJ190" s="279" t="str">
        <f t="shared" si="13"/>
        <v>Vehículos Convencionales_Camperos/Camionetas_4x2</v>
      </c>
      <c r="DK190" s="331">
        <f t="shared" si="17"/>
        <v>165282000</v>
      </c>
      <c r="DL190" s="326"/>
    </row>
    <row r="191" spans="1:116" ht="51">
      <c r="A191" s="28">
        <v>186</v>
      </c>
      <c r="B191" s="29" t="s">
        <v>183</v>
      </c>
      <c r="C191" s="29" t="s">
        <v>0</v>
      </c>
      <c r="D191" s="29" t="s">
        <v>337</v>
      </c>
      <c r="E191" s="42" t="s">
        <v>346</v>
      </c>
      <c r="F191" s="42" t="s">
        <v>107</v>
      </c>
      <c r="G191" s="30" t="s">
        <v>476</v>
      </c>
      <c r="H191" s="42" t="s">
        <v>216</v>
      </c>
      <c r="I191" s="28">
        <v>5606088</v>
      </c>
      <c r="J191" s="28" t="s">
        <v>478</v>
      </c>
      <c r="K191" s="31" t="s">
        <v>142</v>
      </c>
      <c r="L191" s="32">
        <v>188</v>
      </c>
      <c r="M191" s="33">
        <v>5</v>
      </c>
      <c r="N191" s="34">
        <v>149600000</v>
      </c>
      <c r="O191" s="34">
        <f>+IFERROR(VLOOKUP(I191,Precio_Fasecolda!A:C,3,FALSE),IFERROR(VLOOKUP(I191,Precio_Fasecolda!B:C,2,FALSE),N191))</f>
        <v>149600000</v>
      </c>
      <c r="P191" s="34">
        <f t="shared" si="14"/>
        <v>0</v>
      </c>
      <c r="Q191" s="28" t="s">
        <v>346</v>
      </c>
      <c r="R191" s="28" t="s">
        <v>130</v>
      </c>
      <c r="S191" s="28" t="s">
        <v>112</v>
      </c>
      <c r="T191" s="28" t="s">
        <v>107</v>
      </c>
      <c r="U191" s="28" t="s">
        <v>107</v>
      </c>
      <c r="V191" s="42" t="s">
        <v>107</v>
      </c>
      <c r="W191" s="28" t="s">
        <v>107</v>
      </c>
      <c r="X191" s="28" t="s">
        <v>107</v>
      </c>
      <c r="Y191" s="28" t="str">
        <f t="shared" si="15"/>
        <v>N.A.</v>
      </c>
      <c r="Z191" s="292">
        <f t="shared" si="12"/>
        <v>146308800</v>
      </c>
      <c r="AA191" s="28" cm="1">
        <f t="array" aca="1" ref="AA191" ca="1">_xlfn.IFS(DK191&lt;$DK$4,1,AND(DK191&gt;=$DK$4,DK191&lt;=$AA$4),2,DK191&gt;$AA$4,3)</f>
        <v>2</v>
      </c>
      <c r="AB191" s="28">
        <v>0</v>
      </c>
      <c r="AC191" s="28" cm="1">
        <f t="array" aca="1" ref="AC191" ca="1">IF(AB191="PERCENTIL 30","",_xlfn.IFS(DK191&lt;$AC$4,1,DK191&gt;$AC$4,2))</f>
        <v>1</v>
      </c>
      <c r="AD191" s="28" t="str">
        <f>+IFERROR(VLOOKUP(_xlfn.TEXTJOIN("_", FALSE, C191:E191), BD_Perc!$A:$O, 15, FALSE),"Segmentación no encontrada o vehículo inactivo")</f>
        <v>PERCENTIL 30-70</v>
      </c>
      <c r="AE191" s="28" t="str" cm="1">
        <f t="array" ref="AE191">_xlfn.IFS(
    AD191 = "PERCENTIL 50",
    _xlfn.IFS(
        BD!DK191 &lt; VLOOKUP(_xlfn.TEXTJOIN("_", FALSE, C191:E191), BD_Perc!$A:$O, 11, FALSE), "Intervalo de precio 1",
        BD!DK191 &gt;= VLOOKUP(_xlfn.TEXTJOIN("_", FALSE, C191:E191), BD_Perc!$A:$O, 11, FALSE), "Intervalo de precio 2"
    ),
    AD191 = "PERCENTIL 30-70",
    _xlfn.IFS(
        BD!DK191 &lt; VLOOKUP(_xlfn.TEXTJOIN("_", FALSE, C191:E191), BD_Perc!$A:$O, 6, FALSE), "Intervalo de precio 1",
        BD!DK191 &lt; VLOOKUP(_xlfn.TEXTJOIN("_", FALSE, C191:E191), BD_Perc!$A:$O, 7, FALSE), "Intervalo de precio 2",
        BD!DK191 &gt;= VLOOKUP(_xlfn.TEXTJOIN("_", FALSE, C191:E191), BD_Perc!$A:$O, 7, FALSE), "Intervalo de precio 3"
    ),
    AD191="Segmentación no encontrada o vehículo inactivo","Segmentación no encontrada o vehículo inactivo"
)</f>
        <v>Intervalo de precio 1</v>
      </c>
      <c r="AF191" s="35" t="s">
        <v>2412</v>
      </c>
      <c r="AG191" s="35" t="b">
        <f t="shared" si="16"/>
        <v>1</v>
      </c>
      <c r="AH191" s="206">
        <v>2.1999999999999999E-2</v>
      </c>
      <c r="AI191" s="206">
        <v>2.5999999999999999E-2</v>
      </c>
      <c r="AJ191" s="206">
        <v>3.1E-2</v>
      </c>
      <c r="AK191" s="206">
        <v>3.2000000000000001E-2</v>
      </c>
      <c r="AL191" s="206">
        <v>3.3000000000000002E-2</v>
      </c>
      <c r="AM191" s="206">
        <v>3.4000000000000002E-2</v>
      </c>
      <c r="AN191" s="28" t="s">
        <v>113</v>
      </c>
      <c r="AO191" s="28" t="s">
        <v>113</v>
      </c>
      <c r="AP191" s="28" t="s">
        <v>113</v>
      </c>
      <c r="AQ191" s="37">
        <v>0.05</v>
      </c>
      <c r="AR191" s="38">
        <v>8689479</v>
      </c>
      <c r="AS191" s="38">
        <v>220144</v>
      </c>
      <c r="AT191" s="38">
        <v>0</v>
      </c>
      <c r="AU191" s="38">
        <v>0</v>
      </c>
      <c r="AV191" s="38">
        <v>0</v>
      </c>
      <c r="AW191" s="38">
        <v>8438830</v>
      </c>
      <c r="AX191" s="38">
        <v>0</v>
      </c>
      <c r="AY191" s="38">
        <v>0</v>
      </c>
      <c r="AZ191" s="38">
        <v>48920</v>
      </c>
      <c r="BA191" s="38">
        <v>0</v>
      </c>
      <c r="BB191" s="38">
        <v>0</v>
      </c>
      <c r="BC191" s="38">
        <v>0</v>
      </c>
      <c r="BD191" s="38">
        <v>0</v>
      </c>
      <c r="BE191" s="38">
        <v>0</v>
      </c>
      <c r="BF191" s="38">
        <v>0</v>
      </c>
      <c r="BG191" s="38">
        <v>0</v>
      </c>
      <c r="BH191" s="38" t="s">
        <v>107</v>
      </c>
      <c r="BI191" s="38">
        <v>2923015</v>
      </c>
      <c r="BJ191" s="38" t="s">
        <v>107</v>
      </c>
      <c r="BK191" s="38">
        <v>0</v>
      </c>
      <c r="BL191" s="38">
        <v>1651075</v>
      </c>
      <c r="BM191" s="38">
        <v>856113</v>
      </c>
      <c r="BN191" s="38">
        <v>1284169</v>
      </c>
      <c r="BO191" s="38" t="s">
        <v>107</v>
      </c>
      <c r="BP191" s="38">
        <v>3167619</v>
      </c>
      <c r="BQ191" s="38">
        <v>72159</v>
      </c>
      <c r="BR191" s="38" t="s">
        <v>107</v>
      </c>
      <c r="BS191" s="38">
        <v>599280</v>
      </c>
      <c r="BT191" s="38">
        <v>0</v>
      </c>
      <c r="BU191" s="38">
        <v>0</v>
      </c>
      <c r="BV191" s="38" t="s">
        <v>107</v>
      </c>
      <c r="BW191" s="38" t="s">
        <v>107</v>
      </c>
      <c r="BX191" s="38">
        <v>108849</v>
      </c>
      <c r="BY191" s="38" t="s">
        <v>107</v>
      </c>
      <c r="BZ191" s="38" t="s">
        <v>107</v>
      </c>
      <c r="CA191" s="38" t="s">
        <v>107</v>
      </c>
      <c r="CB191" s="38">
        <v>354675</v>
      </c>
      <c r="CC191" s="330">
        <v>0</v>
      </c>
      <c r="CD191" s="38">
        <v>0</v>
      </c>
      <c r="CE191" s="38" t="s">
        <v>107</v>
      </c>
      <c r="CF191" s="38" t="s">
        <v>107</v>
      </c>
      <c r="CG191" s="38" t="s">
        <v>107</v>
      </c>
      <c r="CH191" s="41" t="s">
        <v>113</v>
      </c>
      <c r="CI191" s="41" t="s">
        <v>113</v>
      </c>
      <c r="CJ191" s="41" t="s">
        <v>113</v>
      </c>
      <c r="CK191" s="41" t="s">
        <v>113</v>
      </c>
      <c r="CL191" s="41" t="s">
        <v>113</v>
      </c>
      <c r="CM191" s="41" t="s">
        <v>114</v>
      </c>
      <c r="CN191" s="41" t="s">
        <v>114</v>
      </c>
      <c r="CO191" s="42" t="s">
        <v>107</v>
      </c>
      <c r="CP191" s="28" t="s">
        <v>107</v>
      </c>
      <c r="CQ191" s="28" t="s">
        <v>107</v>
      </c>
      <c r="CR191" s="28" t="s">
        <v>107</v>
      </c>
      <c r="CS191" s="28" t="s">
        <v>107</v>
      </c>
      <c r="CT191" s="28" t="s">
        <v>107</v>
      </c>
      <c r="CU191" s="28" t="s">
        <v>107</v>
      </c>
      <c r="CV191" s="28" t="s">
        <v>107</v>
      </c>
      <c r="CW191" s="28" t="s">
        <v>107</v>
      </c>
      <c r="CX191" s="28" t="s">
        <v>107</v>
      </c>
      <c r="CY191" s="28" t="s">
        <v>107</v>
      </c>
      <c r="CZ191" s="28" t="s">
        <v>107</v>
      </c>
      <c r="DA191" s="28" t="s">
        <v>107</v>
      </c>
      <c r="DB191" s="28" t="s">
        <v>107</v>
      </c>
      <c r="DC191" s="28" t="s">
        <v>107</v>
      </c>
      <c r="DD191" s="332">
        <v>10177128</v>
      </c>
      <c r="DE191" s="43">
        <v>1</v>
      </c>
      <c r="DF191" s="390">
        <v>1</v>
      </c>
      <c r="DG191" s="310"/>
      <c r="DH191" s="203"/>
      <c r="DI191" s="279" t="str" cm="1">
        <f t="array" ref="DI191">+IF(AND(C191&lt;&gt;"Vehículos Eléctricos",C191&lt;&gt;"Vehículos Híbridos",AD191="PERCENTIL 50"),
     IF(VLOOKUP(_xlfn.TEXTJOIN("_",FALSE,C191:E191),BD_Perc!$A:$P,_xlfn.IFS(BD!AE191="Intervalo de precio 1",12,BD!AE191="Intervalo de precio 2",13),FALSE)&lt;=1,
     VLOOKUP(_xlfn.TEXTJOIN("_",FALSE,C191:E191),BD_Perc!$A:$P,16,FALSE),"Ok P50"),
     "Ok P30/70 ó Híbrido/Eléctrico")</f>
        <v>Ok P30/70 ó Híbrido/Eléctrico</v>
      </c>
      <c r="DJ191" s="279" t="str">
        <f t="shared" si="13"/>
        <v>Vehículos Convencionales_Camperos/Camionetas_4x4</v>
      </c>
      <c r="DK191" s="331">
        <f t="shared" si="17"/>
        <v>146308800</v>
      </c>
      <c r="DL191" s="326"/>
    </row>
    <row r="192" spans="1:116" ht="51">
      <c r="A192" s="28">
        <v>187</v>
      </c>
      <c r="B192" s="29" t="s">
        <v>183</v>
      </c>
      <c r="C192" s="29" t="s">
        <v>0</v>
      </c>
      <c r="D192" s="29" t="s">
        <v>337</v>
      </c>
      <c r="E192" s="42" t="s">
        <v>346</v>
      </c>
      <c r="F192" s="42" t="s">
        <v>107</v>
      </c>
      <c r="G192" s="30" t="s">
        <v>479</v>
      </c>
      <c r="H192" s="42" t="s">
        <v>216</v>
      </c>
      <c r="I192" s="28">
        <v>5606089</v>
      </c>
      <c r="J192" s="28" t="s">
        <v>480</v>
      </c>
      <c r="K192" s="31" t="s">
        <v>142</v>
      </c>
      <c r="L192" s="32">
        <v>188</v>
      </c>
      <c r="M192" s="33">
        <v>5</v>
      </c>
      <c r="N192" s="34">
        <v>135400000</v>
      </c>
      <c r="O192" s="34">
        <f>+IFERROR(VLOOKUP(I192,Precio_Fasecolda!A:C,3,FALSE),IFERROR(VLOOKUP(I192,Precio_Fasecolda!B:C,2,FALSE),N192))</f>
        <v>135400000</v>
      </c>
      <c r="P192" s="34">
        <f t="shared" si="14"/>
        <v>0</v>
      </c>
      <c r="Q192" s="28" t="s">
        <v>346</v>
      </c>
      <c r="R192" s="28" t="s">
        <v>130</v>
      </c>
      <c r="S192" s="28" t="s">
        <v>112</v>
      </c>
      <c r="T192" s="28" t="s">
        <v>107</v>
      </c>
      <c r="U192" s="28" t="s">
        <v>107</v>
      </c>
      <c r="V192" s="42" t="s">
        <v>107</v>
      </c>
      <c r="W192" s="28" t="s">
        <v>107</v>
      </c>
      <c r="X192" s="28" t="s">
        <v>107</v>
      </c>
      <c r="Y192" s="28" t="str">
        <f t="shared" si="15"/>
        <v>N.A.</v>
      </c>
      <c r="Z192" s="292">
        <f t="shared" si="12"/>
        <v>132421200</v>
      </c>
      <c r="AA192" s="28" cm="1">
        <f t="array" aca="1" ref="AA192" ca="1">_xlfn.IFS(DK192&lt;$DK$4,1,AND(DK192&gt;=$DK$4,DK192&lt;=$AA$4),2,DK192&gt;$AA$4,3)</f>
        <v>2</v>
      </c>
      <c r="AB192" s="28">
        <v>0</v>
      </c>
      <c r="AC192" s="28" cm="1">
        <f t="array" aca="1" ref="AC192" ca="1">IF(AB192="PERCENTIL 30","",_xlfn.IFS(DK192&lt;$AC$4,1,DK192&gt;$AC$4,2))</f>
        <v>1</v>
      </c>
      <c r="AD192" s="28" t="str">
        <f>+IFERROR(VLOOKUP(_xlfn.TEXTJOIN("_", FALSE, C192:E192), BD_Perc!$A:$O, 15, FALSE),"Segmentación no encontrada o vehículo inactivo")</f>
        <v>PERCENTIL 30-70</v>
      </c>
      <c r="AE192" s="28" t="str" cm="1">
        <f t="array" ref="AE192">_xlfn.IFS(
    AD192 = "PERCENTIL 50",
    _xlfn.IFS(
        BD!DK192 &lt; VLOOKUP(_xlfn.TEXTJOIN("_", FALSE, C192:E192), BD_Perc!$A:$O, 11, FALSE), "Intervalo de precio 1",
        BD!DK192 &gt;= VLOOKUP(_xlfn.TEXTJOIN("_", FALSE, C192:E192), BD_Perc!$A:$O, 11, FALSE), "Intervalo de precio 2"
    ),
    AD192 = "PERCENTIL 30-70",
    _xlfn.IFS(
        BD!DK192 &lt; VLOOKUP(_xlfn.TEXTJOIN("_", FALSE, C192:E192), BD_Perc!$A:$O, 6, FALSE), "Intervalo de precio 1",
        BD!DK192 &lt; VLOOKUP(_xlfn.TEXTJOIN("_", FALSE, C192:E192), BD_Perc!$A:$O, 7, FALSE), "Intervalo de precio 2",
        BD!DK192 &gt;= VLOOKUP(_xlfn.TEXTJOIN("_", FALSE, C192:E192), BD_Perc!$A:$O, 7, FALSE), "Intervalo de precio 3"
    ),
    AD192="Segmentación no encontrada o vehículo inactivo","Segmentación no encontrada o vehículo inactivo"
)</f>
        <v>Intervalo de precio 1</v>
      </c>
      <c r="AF192" s="35" t="s">
        <v>2412</v>
      </c>
      <c r="AG192" s="35" t="b">
        <f t="shared" si="16"/>
        <v>1</v>
      </c>
      <c r="AH192" s="206">
        <v>2.1999999999999999E-2</v>
      </c>
      <c r="AI192" s="206">
        <v>2.5999999999999999E-2</v>
      </c>
      <c r="AJ192" s="206">
        <v>3.1E-2</v>
      </c>
      <c r="AK192" s="206">
        <v>3.2000000000000001E-2</v>
      </c>
      <c r="AL192" s="206">
        <v>3.3000000000000002E-2</v>
      </c>
      <c r="AM192" s="206">
        <v>3.4000000000000002E-2</v>
      </c>
      <c r="AN192" s="28" t="s">
        <v>113</v>
      </c>
      <c r="AO192" s="28" t="s">
        <v>113</v>
      </c>
      <c r="AP192" s="28" t="s">
        <v>113</v>
      </c>
      <c r="AQ192" s="37">
        <v>0.05</v>
      </c>
      <c r="AR192" s="38">
        <v>8689479</v>
      </c>
      <c r="AS192" s="38">
        <v>220144</v>
      </c>
      <c r="AT192" s="38">
        <v>0</v>
      </c>
      <c r="AU192" s="38">
        <v>0</v>
      </c>
      <c r="AV192" s="38">
        <v>0</v>
      </c>
      <c r="AW192" s="38">
        <v>8438830</v>
      </c>
      <c r="AX192" s="38">
        <v>0</v>
      </c>
      <c r="AY192" s="38">
        <v>0</v>
      </c>
      <c r="AZ192" s="38">
        <v>48920</v>
      </c>
      <c r="BA192" s="38">
        <v>0</v>
      </c>
      <c r="BB192" s="38">
        <v>0</v>
      </c>
      <c r="BC192" s="38">
        <v>0</v>
      </c>
      <c r="BD192" s="38">
        <v>0</v>
      </c>
      <c r="BE192" s="38">
        <v>0</v>
      </c>
      <c r="BF192" s="38">
        <v>0</v>
      </c>
      <c r="BG192" s="38">
        <v>0</v>
      </c>
      <c r="BH192" s="38" t="s">
        <v>107</v>
      </c>
      <c r="BI192" s="38">
        <v>2923015</v>
      </c>
      <c r="BJ192" s="38" t="s">
        <v>107</v>
      </c>
      <c r="BK192" s="38">
        <v>0</v>
      </c>
      <c r="BL192" s="38">
        <v>1651075</v>
      </c>
      <c r="BM192" s="38">
        <v>856113</v>
      </c>
      <c r="BN192" s="38">
        <v>1284169</v>
      </c>
      <c r="BO192" s="38" t="s">
        <v>107</v>
      </c>
      <c r="BP192" s="38">
        <v>3167619</v>
      </c>
      <c r="BQ192" s="38">
        <v>72159</v>
      </c>
      <c r="BR192" s="38" t="s">
        <v>107</v>
      </c>
      <c r="BS192" s="38">
        <v>599280</v>
      </c>
      <c r="BT192" s="38">
        <v>0</v>
      </c>
      <c r="BU192" s="38">
        <v>0</v>
      </c>
      <c r="BV192" s="38" t="s">
        <v>107</v>
      </c>
      <c r="BW192" s="38" t="s">
        <v>107</v>
      </c>
      <c r="BX192" s="38">
        <v>108849</v>
      </c>
      <c r="BY192" s="38" t="s">
        <v>107</v>
      </c>
      <c r="BZ192" s="38" t="s">
        <v>107</v>
      </c>
      <c r="CA192" s="38" t="s">
        <v>107</v>
      </c>
      <c r="CB192" s="38">
        <v>354675</v>
      </c>
      <c r="CC192" s="330">
        <v>0</v>
      </c>
      <c r="CD192" s="38">
        <v>0</v>
      </c>
      <c r="CE192" s="38" t="s">
        <v>107</v>
      </c>
      <c r="CF192" s="38" t="s">
        <v>107</v>
      </c>
      <c r="CG192" s="38" t="s">
        <v>107</v>
      </c>
      <c r="CH192" s="41" t="s">
        <v>113</v>
      </c>
      <c r="CI192" s="41" t="s">
        <v>113</v>
      </c>
      <c r="CJ192" s="41" t="s">
        <v>113</v>
      </c>
      <c r="CK192" s="41" t="s">
        <v>113</v>
      </c>
      <c r="CL192" s="41" t="s">
        <v>113</v>
      </c>
      <c r="CM192" s="41" t="s">
        <v>114</v>
      </c>
      <c r="CN192" s="41" t="s">
        <v>114</v>
      </c>
      <c r="CO192" s="42" t="s">
        <v>107</v>
      </c>
      <c r="CP192" s="28" t="s">
        <v>107</v>
      </c>
      <c r="CQ192" s="28" t="s">
        <v>107</v>
      </c>
      <c r="CR192" s="28" t="s">
        <v>107</v>
      </c>
      <c r="CS192" s="28" t="s">
        <v>107</v>
      </c>
      <c r="CT192" s="28" t="s">
        <v>107</v>
      </c>
      <c r="CU192" s="28" t="s">
        <v>107</v>
      </c>
      <c r="CV192" s="28" t="s">
        <v>107</v>
      </c>
      <c r="CW192" s="28" t="s">
        <v>107</v>
      </c>
      <c r="CX192" s="28" t="s">
        <v>107</v>
      </c>
      <c r="CY192" s="28" t="s">
        <v>107</v>
      </c>
      <c r="CZ192" s="28" t="s">
        <v>107</v>
      </c>
      <c r="DA192" s="28" t="s">
        <v>107</v>
      </c>
      <c r="DB192" s="28" t="s">
        <v>107</v>
      </c>
      <c r="DC192" s="28" t="s">
        <v>107</v>
      </c>
      <c r="DD192" s="332">
        <v>10177128</v>
      </c>
      <c r="DE192" s="43">
        <v>1</v>
      </c>
      <c r="DF192" s="390">
        <v>1</v>
      </c>
      <c r="DG192" s="310"/>
      <c r="DH192" s="203"/>
      <c r="DI192" s="279" t="str" cm="1">
        <f t="array" ref="DI192">+IF(AND(C192&lt;&gt;"Vehículos Eléctricos",C192&lt;&gt;"Vehículos Híbridos",AD192="PERCENTIL 50"),
     IF(VLOOKUP(_xlfn.TEXTJOIN("_",FALSE,C192:E192),BD_Perc!$A:$P,_xlfn.IFS(BD!AE192="Intervalo de precio 1",12,BD!AE192="Intervalo de precio 2",13),FALSE)&lt;=1,
     VLOOKUP(_xlfn.TEXTJOIN("_",FALSE,C192:E192),BD_Perc!$A:$P,16,FALSE),"Ok P50"),
     "Ok P30/70 ó Híbrido/Eléctrico")</f>
        <v>Ok P30/70 ó Híbrido/Eléctrico</v>
      </c>
      <c r="DJ192" s="279" t="str">
        <f t="shared" si="13"/>
        <v>Vehículos Convencionales_Camperos/Camionetas_4x4</v>
      </c>
      <c r="DK192" s="331">
        <f t="shared" si="17"/>
        <v>132421200</v>
      </c>
      <c r="DL192" s="326"/>
    </row>
    <row r="193" spans="1:116" ht="51">
      <c r="A193" s="28">
        <v>188</v>
      </c>
      <c r="B193" s="29" t="s">
        <v>183</v>
      </c>
      <c r="C193" s="29" t="s">
        <v>0</v>
      </c>
      <c r="D193" s="29" t="s">
        <v>337</v>
      </c>
      <c r="E193" s="42" t="s">
        <v>346</v>
      </c>
      <c r="F193" s="42" t="s">
        <v>107</v>
      </c>
      <c r="G193" s="30" t="s">
        <v>481</v>
      </c>
      <c r="H193" s="42" t="s">
        <v>216</v>
      </c>
      <c r="I193" s="28">
        <v>5606095</v>
      </c>
      <c r="J193" s="28" t="s">
        <v>482</v>
      </c>
      <c r="K193" s="31" t="s">
        <v>307</v>
      </c>
      <c r="L193" s="32">
        <v>228</v>
      </c>
      <c r="M193" s="33">
        <v>5</v>
      </c>
      <c r="N193" s="34">
        <v>181200000</v>
      </c>
      <c r="O193" s="34">
        <f>+IFERROR(VLOOKUP(I193,Precio_Fasecolda!A:C,3,FALSE),IFERROR(VLOOKUP(I193,Precio_Fasecolda!B:C,2,FALSE),N193))</f>
        <v>181200000</v>
      </c>
      <c r="P193" s="34">
        <f t="shared" si="14"/>
        <v>0</v>
      </c>
      <c r="Q193" s="28" t="s">
        <v>346</v>
      </c>
      <c r="R193" s="28" t="s">
        <v>130</v>
      </c>
      <c r="S193" s="28" t="s">
        <v>112</v>
      </c>
      <c r="T193" s="28" t="s">
        <v>107</v>
      </c>
      <c r="U193" s="28" t="s">
        <v>107</v>
      </c>
      <c r="V193" s="42" t="s">
        <v>107</v>
      </c>
      <c r="W193" s="28" t="s">
        <v>107</v>
      </c>
      <c r="X193" s="28" t="s">
        <v>107</v>
      </c>
      <c r="Y193" s="28" t="str">
        <f t="shared" si="15"/>
        <v>N.A.</v>
      </c>
      <c r="Z193" s="292">
        <f t="shared" si="12"/>
        <v>177213600</v>
      </c>
      <c r="AA193" s="28" cm="1">
        <f t="array" aca="1" ref="AA193" ca="1">_xlfn.IFS(DK193&lt;$DK$4,1,AND(DK193&gt;=$DK$4,DK193&lt;=$AA$4),2,DK193&gt;$AA$4,3)</f>
        <v>2</v>
      </c>
      <c r="AB193" s="28">
        <v>0</v>
      </c>
      <c r="AC193" s="28" cm="1">
        <f t="array" aca="1" ref="AC193" ca="1">IF(AB193="PERCENTIL 30","",_xlfn.IFS(DK193&lt;$AC$4,1,DK193&gt;$AC$4,2))</f>
        <v>2</v>
      </c>
      <c r="AD193" s="28" t="str">
        <f>+IFERROR(VLOOKUP(_xlfn.TEXTJOIN("_", FALSE, C193:E193), BD_Perc!$A:$O, 15, FALSE),"Segmentación no encontrada o vehículo inactivo")</f>
        <v>PERCENTIL 30-70</v>
      </c>
      <c r="AE193" s="28" t="str" cm="1">
        <f t="array" ref="AE193">_xlfn.IFS(
    AD193 = "PERCENTIL 50",
    _xlfn.IFS(
        BD!DK193 &lt; VLOOKUP(_xlfn.TEXTJOIN("_", FALSE, C193:E193), BD_Perc!$A:$O, 11, FALSE), "Intervalo de precio 1",
        BD!DK193 &gt;= VLOOKUP(_xlfn.TEXTJOIN("_", FALSE, C193:E193), BD_Perc!$A:$O, 11, FALSE), "Intervalo de precio 2"
    ),
    AD193 = "PERCENTIL 30-70",
    _xlfn.IFS(
        BD!DK193 &lt; VLOOKUP(_xlfn.TEXTJOIN("_", FALSE, C193:E193), BD_Perc!$A:$O, 6, FALSE), "Intervalo de precio 1",
        BD!DK193 &lt; VLOOKUP(_xlfn.TEXTJOIN("_", FALSE, C193:E193), BD_Perc!$A:$O, 7, FALSE), "Intervalo de precio 2",
        BD!DK193 &gt;= VLOOKUP(_xlfn.TEXTJOIN("_", FALSE, C193:E193), BD_Perc!$A:$O, 7, FALSE), "Intervalo de precio 3"
    ),
    AD193="Segmentación no encontrada o vehículo inactivo","Segmentación no encontrada o vehículo inactivo"
)</f>
        <v>Intervalo de precio 2</v>
      </c>
      <c r="AF193" s="35" t="s">
        <v>2413</v>
      </c>
      <c r="AG193" s="35" t="b">
        <f t="shared" si="16"/>
        <v>1</v>
      </c>
      <c r="AH193" s="206">
        <v>2.1999999999999999E-2</v>
      </c>
      <c r="AI193" s="206">
        <v>2.5999999999999999E-2</v>
      </c>
      <c r="AJ193" s="206">
        <v>3.1E-2</v>
      </c>
      <c r="AK193" s="206">
        <v>3.2000000000000001E-2</v>
      </c>
      <c r="AL193" s="206">
        <v>3.3000000000000002E-2</v>
      </c>
      <c r="AM193" s="206">
        <v>3.4000000000000002E-2</v>
      </c>
      <c r="AN193" s="28" t="s">
        <v>113</v>
      </c>
      <c r="AO193" s="28" t="s">
        <v>113</v>
      </c>
      <c r="AP193" s="28" t="s">
        <v>113</v>
      </c>
      <c r="AQ193" s="37">
        <v>0.05</v>
      </c>
      <c r="AR193" s="38">
        <v>8689479</v>
      </c>
      <c r="AS193" s="38">
        <v>220144</v>
      </c>
      <c r="AT193" s="38">
        <v>0</v>
      </c>
      <c r="AU193" s="38">
        <v>0</v>
      </c>
      <c r="AV193" s="38">
        <v>0</v>
      </c>
      <c r="AW193" s="38">
        <v>8438830</v>
      </c>
      <c r="AX193" s="38">
        <v>0</v>
      </c>
      <c r="AY193" s="38">
        <v>0</v>
      </c>
      <c r="AZ193" s="38">
        <v>48920</v>
      </c>
      <c r="BA193" s="38">
        <v>0</v>
      </c>
      <c r="BB193" s="38">
        <v>0</v>
      </c>
      <c r="BC193" s="38">
        <v>0</v>
      </c>
      <c r="BD193" s="38">
        <v>0</v>
      </c>
      <c r="BE193" s="38">
        <v>0</v>
      </c>
      <c r="BF193" s="38">
        <v>0</v>
      </c>
      <c r="BG193" s="38">
        <v>0</v>
      </c>
      <c r="BH193" s="38" t="s">
        <v>107</v>
      </c>
      <c r="BI193" s="38">
        <v>2923015</v>
      </c>
      <c r="BJ193" s="38" t="s">
        <v>107</v>
      </c>
      <c r="BK193" s="38">
        <v>0</v>
      </c>
      <c r="BL193" s="38">
        <v>1651075</v>
      </c>
      <c r="BM193" s="38">
        <v>856113</v>
      </c>
      <c r="BN193" s="38">
        <v>1284169</v>
      </c>
      <c r="BO193" s="38" t="s">
        <v>107</v>
      </c>
      <c r="BP193" s="38">
        <v>3167619</v>
      </c>
      <c r="BQ193" s="38">
        <v>72159</v>
      </c>
      <c r="BR193" s="38" t="s">
        <v>107</v>
      </c>
      <c r="BS193" s="38">
        <v>599280</v>
      </c>
      <c r="BT193" s="38">
        <v>0</v>
      </c>
      <c r="BU193" s="38">
        <v>0</v>
      </c>
      <c r="BV193" s="38" t="s">
        <v>107</v>
      </c>
      <c r="BW193" s="38" t="s">
        <v>107</v>
      </c>
      <c r="BX193" s="38">
        <v>108849</v>
      </c>
      <c r="BY193" s="38" t="s">
        <v>107</v>
      </c>
      <c r="BZ193" s="38" t="s">
        <v>107</v>
      </c>
      <c r="CA193" s="38" t="s">
        <v>107</v>
      </c>
      <c r="CB193" s="38">
        <v>354675</v>
      </c>
      <c r="CC193" s="330">
        <v>0</v>
      </c>
      <c r="CD193" s="38">
        <v>0</v>
      </c>
      <c r="CE193" s="38" t="s">
        <v>107</v>
      </c>
      <c r="CF193" s="38" t="s">
        <v>107</v>
      </c>
      <c r="CG193" s="38" t="s">
        <v>107</v>
      </c>
      <c r="CH193" s="41" t="s">
        <v>113</v>
      </c>
      <c r="CI193" s="41" t="s">
        <v>113</v>
      </c>
      <c r="CJ193" s="41" t="s">
        <v>113</v>
      </c>
      <c r="CK193" s="41" t="s">
        <v>113</v>
      </c>
      <c r="CL193" s="41" t="s">
        <v>113</v>
      </c>
      <c r="CM193" s="41" t="s">
        <v>114</v>
      </c>
      <c r="CN193" s="41" t="s">
        <v>114</v>
      </c>
      <c r="CO193" s="42" t="s">
        <v>107</v>
      </c>
      <c r="CP193" s="28" t="s">
        <v>107</v>
      </c>
      <c r="CQ193" s="28" t="s">
        <v>107</v>
      </c>
      <c r="CR193" s="28" t="s">
        <v>107</v>
      </c>
      <c r="CS193" s="28" t="s">
        <v>107</v>
      </c>
      <c r="CT193" s="28" t="s">
        <v>107</v>
      </c>
      <c r="CU193" s="28" t="s">
        <v>107</v>
      </c>
      <c r="CV193" s="28" t="s">
        <v>107</v>
      </c>
      <c r="CW193" s="28" t="s">
        <v>107</v>
      </c>
      <c r="CX193" s="28" t="s">
        <v>107</v>
      </c>
      <c r="CY193" s="28" t="s">
        <v>107</v>
      </c>
      <c r="CZ193" s="28" t="s">
        <v>107</v>
      </c>
      <c r="DA193" s="28" t="s">
        <v>107</v>
      </c>
      <c r="DB193" s="28" t="s">
        <v>107</v>
      </c>
      <c r="DC193" s="28" t="s">
        <v>107</v>
      </c>
      <c r="DD193" s="332">
        <v>10177128</v>
      </c>
      <c r="DE193" s="43">
        <v>1</v>
      </c>
      <c r="DF193" s="390">
        <v>1</v>
      </c>
      <c r="DG193" s="310"/>
      <c r="DH193" s="203"/>
      <c r="DI193" s="279" t="str" cm="1">
        <f t="array" ref="DI193">+IF(AND(C193&lt;&gt;"Vehículos Eléctricos",C193&lt;&gt;"Vehículos Híbridos",AD193="PERCENTIL 50"),
     IF(VLOOKUP(_xlfn.TEXTJOIN("_",FALSE,C193:E193),BD_Perc!$A:$P,_xlfn.IFS(BD!AE193="Intervalo de precio 1",12,BD!AE193="Intervalo de precio 2",13),FALSE)&lt;=1,
     VLOOKUP(_xlfn.TEXTJOIN("_",FALSE,C193:E193),BD_Perc!$A:$P,16,FALSE),"Ok P50"),
     "Ok P30/70 ó Híbrido/Eléctrico")</f>
        <v>Ok P30/70 ó Híbrido/Eléctrico</v>
      </c>
      <c r="DJ193" s="279" t="str">
        <f t="shared" si="13"/>
        <v>Vehículos Convencionales_Camperos/Camionetas_4x4</v>
      </c>
      <c r="DK193" s="331">
        <f t="shared" si="17"/>
        <v>177213600</v>
      </c>
      <c r="DL193" s="326"/>
    </row>
    <row r="194" spans="1:116" ht="25.5">
      <c r="A194" s="28">
        <v>189</v>
      </c>
      <c r="B194" s="29" t="s">
        <v>249</v>
      </c>
      <c r="C194" s="29" t="s">
        <v>0</v>
      </c>
      <c r="D194" s="29" t="s">
        <v>337</v>
      </c>
      <c r="E194" s="42" t="s">
        <v>338</v>
      </c>
      <c r="F194" s="42" t="s">
        <v>107</v>
      </c>
      <c r="G194" s="30" t="s">
        <v>483</v>
      </c>
      <c r="H194" s="42" t="s">
        <v>990</v>
      </c>
      <c r="I194" s="28">
        <v>9006174</v>
      </c>
      <c r="J194" s="28" t="s">
        <v>484</v>
      </c>
      <c r="K194" s="31" t="s">
        <v>369</v>
      </c>
      <c r="L194" s="32">
        <v>163</v>
      </c>
      <c r="M194" s="33">
        <v>5</v>
      </c>
      <c r="N194" s="44">
        <v>204500000</v>
      </c>
      <c r="O194" s="34">
        <f>+IFERROR(VLOOKUP(I194,Precio_Fasecolda!A:C,3,FALSE),IFERROR(VLOOKUP(I194,Precio_Fasecolda!B:C,2,FALSE),N194))</f>
        <v>204500000</v>
      </c>
      <c r="P194" s="34">
        <f t="shared" si="14"/>
        <v>0</v>
      </c>
      <c r="Q194" s="28" t="s">
        <v>338</v>
      </c>
      <c r="R194" s="28" t="s">
        <v>130</v>
      </c>
      <c r="S194" s="28" t="s">
        <v>112</v>
      </c>
      <c r="T194" s="28" t="s">
        <v>107</v>
      </c>
      <c r="U194" s="28" t="s">
        <v>107</v>
      </c>
      <c r="V194" s="42" t="s">
        <v>107</v>
      </c>
      <c r="W194" s="28" t="s">
        <v>107</v>
      </c>
      <c r="X194" s="28" t="s">
        <v>107</v>
      </c>
      <c r="Y194" s="28" t="str">
        <f t="shared" si="15"/>
        <v>N.A.</v>
      </c>
      <c r="Z194" s="292">
        <f t="shared" si="12"/>
        <v>203477500</v>
      </c>
      <c r="AA194" s="28" cm="1">
        <f t="array" aca="1" ref="AA194" ca="1">_xlfn.IFS(DK194&lt;$DK$4,1,AND(DK194&gt;=$DK$4,DK194&lt;=$AA$4),2,DK194&gt;$AA$4,3)</f>
        <v>2</v>
      </c>
      <c r="AB194" s="28">
        <v>0</v>
      </c>
      <c r="AC194" s="28" cm="1">
        <f t="array" aca="1" ref="AC194" ca="1">IF(AB194="PERCENTIL 30","",_xlfn.IFS(DK194&lt;$AC$4,1,DK194&gt;$AC$4,2))</f>
        <v>2</v>
      </c>
      <c r="AD194" s="28" t="str">
        <f>+IFERROR(VLOOKUP(_xlfn.TEXTJOIN("_", FALSE, C194:E194), BD_Perc!$A:$O, 15, FALSE),"Segmentación no encontrada o vehículo inactivo")</f>
        <v>PERCENTIL 30-70</v>
      </c>
      <c r="AE194" s="28" t="str" cm="1">
        <f t="array" ref="AE194">_xlfn.IFS(
    AD194 = "PERCENTIL 50",
    _xlfn.IFS(
        BD!DK194 &lt; VLOOKUP(_xlfn.TEXTJOIN("_", FALSE, C194:E194), BD_Perc!$A:$O, 11, FALSE), "Intervalo de precio 1",
        BD!DK194 &gt;= VLOOKUP(_xlfn.TEXTJOIN("_", FALSE, C194:E194), BD_Perc!$A:$O, 11, FALSE), "Intervalo de precio 2"
    ),
    AD194 = "PERCENTIL 30-70",
    _xlfn.IFS(
        BD!DK194 &lt; VLOOKUP(_xlfn.TEXTJOIN("_", FALSE, C194:E194), BD_Perc!$A:$O, 6, FALSE), "Intervalo de precio 1",
        BD!DK194 &lt; VLOOKUP(_xlfn.TEXTJOIN("_", FALSE, C194:E194), BD_Perc!$A:$O, 7, FALSE), "Intervalo de precio 2",
        BD!DK194 &gt;= VLOOKUP(_xlfn.TEXTJOIN("_", FALSE, C194:E194), BD_Perc!$A:$O, 7, FALSE), "Intervalo de precio 3"
    ),
    AD194="Segmentación no encontrada o vehículo inactivo","Segmentación no encontrada o vehículo inactivo"
)</f>
        <v>Intervalo de precio 3</v>
      </c>
      <c r="AF194" s="35" t="s">
        <v>2414</v>
      </c>
      <c r="AG194" s="35" t="b">
        <f t="shared" si="16"/>
        <v>1</v>
      </c>
      <c r="AH194" s="206">
        <v>5.0000000000000001E-3</v>
      </c>
      <c r="AI194" s="206">
        <v>8.0000000000000002E-3</v>
      </c>
      <c r="AJ194" s="206">
        <v>1.4999999999999999E-2</v>
      </c>
      <c r="AK194" s="206">
        <v>0.02</v>
      </c>
      <c r="AL194" s="206">
        <v>0.03</v>
      </c>
      <c r="AM194" s="206">
        <v>3.5000000000000003E-2</v>
      </c>
      <c r="AN194" s="28" t="s">
        <v>113</v>
      </c>
      <c r="AO194" s="28" t="s">
        <v>113</v>
      </c>
      <c r="AP194" s="28" t="s">
        <v>113</v>
      </c>
      <c r="AQ194" s="37">
        <v>1</v>
      </c>
      <c r="AR194" s="38">
        <v>8689479</v>
      </c>
      <c r="AS194" s="38">
        <v>319146</v>
      </c>
      <c r="AT194" s="38">
        <v>361803</v>
      </c>
      <c r="AU194" s="38">
        <v>0</v>
      </c>
      <c r="AV194" s="38">
        <v>0</v>
      </c>
      <c r="AW194" s="38">
        <v>10531875</v>
      </c>
      <c r="AX194" s="38">
        <v>0</v>
      </c>
      <c r="AY194" s="38">
        <v>673002</v>
      </c>
      <c r="AZ194" s="38" t="s">
        <v>107</v>
      </c>
      <c r="BA194" s="38">
        <v>307690</v>
      </c>
      <c r="BB194" s="38">
        <v>0</v>
      </c>
      <c r="BC194" s="38">
        <v>0</v>
      </c>
      <c r="BD194" s="38">
        <v>0</v>
      </c>
      <c r="BE194" s="38">
        <v>0</v>
      </c>
      <c r="BF194" s="38">
        <v>0</v>
      </c>
      <c r="BG194" s="38" t="s">
        <v>107</v>
      </c>
      <c r="BH194" s="38">
        <v>1522088</v>
      </c>
      <c r="BI194" s="38">
        <v>3314225</v>
      </c>
      <c r="BJ194" s="38">
        <v>3436975</v>
      </c>
      <c r="BK194" s="38">
        <v>0</v>
      </c>
      <c r="BL194" s="38">
        <v>0</v>
      </c>
      <c r="BM194" s="38" t="s">
        <v>107</v>
      </c>
      <c r="BN194" s="38">
        <v>1432891</v>
      </c>
      <c r="BO194" s="38">
        <v>830568</v>
      </c>
      <c r="BP194" s="38">
        <v>1471875</v>
      </c>
      <c r="BQ194" s="38">
        <v>137189</v>
      </c>
      <c r="BR194" s="38">
        <v>1089270</v>
      </c>
      <c r="BS194" s="38">
        <v>1276590</v>
      </c>
      <c r="BT194" s="38">
        <v>0</v>
      </c>
      <c r="BU194" s="38">
        <v>0</v>
      </c>
      <c r="BV194" s="38" t="s">
        <v>107</v>
      </c>
      <c r="BW194" s="38">
        <v>7080252</v>
      </c>
      <c r="BX194" s="38">
        <v>70761</v>
      </c>
      <c r="BY194" s="38">
        <v>5523710</v>
      </c>
      <c r="BZ194" s="38">
        <v>9452136</v>
      </c>
      <c r="CA194" s="38" t="s">
        <v>107</v>
      </c>
      <c r="CB194" s="38">
        <v>988181</v>
      </c>
      <c r="CC194" s="330">
        <v>0</v>
      </c>
      <c r="CD194" s="38">
        <v>0</v>
      </c>
      <c r="CE194" s="38" t="s">
        <v>107</v>
      </c>
      <c r="CF194" s="38" t="s">
        <v>107</v>
      </c>
      <c r="CG194" s="38" t="s">
        <v>107</v>
      </c>
      <c r="CH194" s="29" t="s">
        <v>114</v>
      </c>
      <c r="CI194" s="29" t="s">
        <v>114</v>
      </c>
      <c r="CJ194" s="29" t="s">
        <v>113</v>
      </c>
      <c r="CK194" s="29" t="s">
        <v>114</v>
      </c>
      <c r="CL194" s="29" t="s">
        <v>113</v>
      </c>
      <c r="CM194" s="29" t="s">
        <v>113</v>
      </c>
      <c r="CN194" s="29" t="s">
        <v>114</v>
      </c>
      <c r="CO194" s="42" t="s">
        <v>107</v>
      </c>
      <c r="CP194" s="28" t="s">
        <v>107</v>
      </c>
      <c r="CQ194" s="28" t="s">
        <v>107</v>
      </c>
      <c r="CR194" s="28" t="s">
        <v>107</v>
      </c>
      <c r="CS194" s="28" t="s">
        <v>107</v>
      </c>
      <c r="CT194" s="28" t="s">
        <v>107</v>
      </c>
      <c r="CU194" s="28" t="s">
        <v>107</v>
      </c>
      <c r="CV194" s="28" t="s">
        <v>107</v>
      </c>
      <c r="CW194" s="28" t="s">
        <v>107</v>
      </c>
      <c r="CX194" s="28" t="s">
        <v>107</v>
      </c>
      <c r="CY194" s="28" t="s">
        <v>107</v>
      </c>
      <c r="CZ194" s="28" t="s">
        <v>107</v>
      </c>
      <c r="DA194" s="28" t="s">
        <v>107</v>
      </c>
      <c r="DB194" s="28" t="s">
        <v>107</v>
      </c>
      <c r="DC194" s="28" t="s">
        <v>107</v>
      </c>
      <c r="DD194" s="332">
        <v>18245265</v>
      </c>
      <c r="DE194" s="43">
        <v>0</v>
      </c>
      <c r="DF194" s="390">
        <v>0</v>
      </c>
      <c r="DG194" s="310"/>
      <c r="DH194" s="203"/>
      <c r="DI194" s="279" t="str" cm="1">
        <f t="array" ref="DI194">+IF(AND(C194&lt;&gt;"Vehículos Eléctricos",C194&lt;&gt;"Vehículos Híbridos",AD194="PERCENTIL 50"),
     IF(VLOOKUP(_xlfn.TEXTJOIN("_",FALSE,C194:E194),BD_Perc!$A:$P,_xlfn.IFS(BD!AE194="Intervalo de precio 1",12,BD!AE194="Intervalo de precio 2",13),FALSE)&lt;=1,
     VLOOKUP(_xlfn.TEXTJOIN("_",FALSE,C194:E194),BD_Perc!$A:$P,16,FALSE),"Ok P50"),
     "Ok P30/70 ó Híbrido/Eléctrico")</f>
        <v>Ok P30/70 ó Híbrido/Eléctrico</v>
      </c>
      <c r="DJ194" s="279" t="str">
        <f t="shared" si="13"/>
        <v>Vehículos Convencionales_Camperos/Camionetas_4x2</v>
      </c>
      <c r="DK194" s="331">
        <f t="shared" si="17"/>
        <v>203477500</v>
      </c>
      <c r="DL194" s="326"/>
    </row>
    <row r="195" spans="1:116" ht="25.5">
      <c r="A195" s="28">
        <v>190</v>
      </c>
      <c r="B195" s="29" t="s">
        <v>249</v>
      </c>
      <c r="C195" s="29" t="s">
        <v>0</v>
      </c>
      <c r="D195" s="29" t="s">
        <v>337</v>
      </c>
      <c r="E195" s="42" t="s">
        <v>338</v>
      </c>
      <c r="F195" s="42" t="s">
        <v>107</v>
      </c>
      <c r="G195" s="30" t="s">
        <v>485</v>
      </c>
      <c r="H195" s="42" t="s">
        <v>990</v>
      </c>
      <c r="I195" s="28">
        <v>9006173</v>
      </c>
      <c r="J195" s="28" t="s">
        <v>486</v>
      </c>
      <c r="K195" s="31" t="s">
        <v>341</v>
      </c>
      <c r="L195" s="32">
        <v>148</v>
      </c>
      <c r="M195" s="33">
        <v>5</v>
      </c>
      <c r="N195" s="34">
        <v>230500000</v>
      </c>
      <c r="O195" s="34">
        <f>+IFERROR(VLOOKUP(I195,Precio_Fasecolda!A:C,3,FALSE),IFERROR(VLOOKUP(I195,Precio_Fasecolda!B:C,2,FALSE),N195))</f>
        <v>230500000</v>
      </c>
      <c r="P195" s="34">
        <f t="shared" si="14"/>
        <v>0</v>
      </c>
      <c r="Q195" s="28" t="s">
        <v>338</v>
      </c>
      <c r="R195" s="28" t="s">
        <v>130</v>
      </c>
      <c r="S195" s="28" t="s">
        <v>360</v>
      </c>
      <c r="T195" s="28" t="s">
        <v>107</v>
      </c>
      <c r="U195" s="28" t="s">
        <v>107</v>
      </c>
      <c r="V195" s="42" t="s">
        <v>107</v>
      </c>
      <c r="W195" s="28" t="s">
        <v>107</v>
      </c>
      <c r="X195" s="28" t="s">
        <v>107</v>
      </c>
      <c r="Y195" s="28" t="str">
        <f t="shared" si="15"/>
        <v>N.A.</v>
      </c>
      <c r="Z195" s="292">
        <f t="shared" si="12"/>
        <v>229347500</v>
      </c>
      <c r="AA195" s="28" cm="1">
        <f t="array" aca="1" ref="AA195" ca="1">_xlfn.IFS(DK195&lt;$DK$4,1,AND(DK195&gt;=$DK$4,DK195&lt;=$AA$4),2,DK195&gt;$AA$4,3)</f>
        <v>2</v>
      </c>
      <c r="AB195" s="28">
        <v>0</v>
      </c>
      <c r="AC195" s="28" cm="1">
        <f t="array" aca="1" ref="AC195" ca="1">IF(AB195="PERCENTIL 30","",_xlfn.IFS(DK195&lt;$AC$4,1,DK195&gt;$AC$4,2))</f>
        <v>2</v>
      </c>
      <c r="AD195" s="28" t="str">
        <f>+IFERROR(VLOOKUP(_xlfn.TEXTJOIN("_", FALSE, C195:E195), BD_Perc!$A:$O, 15, FALSE),"Segmentación no encontrada o vehículo inactivo")</f>
        <v>PERCENTIL 30-70</v>
      </c>
      <c r="AE195" s="28" t="str" cm="1">
        <f t="array" ref="AE195">_xlfn.IFS(
    AD195 = "PERCENTIL 50",
    _xlfn.IFS(
        BD!DK195 &lt; VLOOKUP(_xlfn.TEXTJOIN("_", FALSE, C195:E195), BD_Perc!$A:$O, 11, FALSE), "Intervalo de precio 1",
        BD!DK195 &gt;= VLOOKUP(_xlfn.TEXTJOIN("_", FALSE, C195:E195), BD_Perc!$A:$O, 11, FALSE), "Intervalo de precio 2"
    ),
    AD195 = "PERCENTIL 30-70",
    _xlfn.IFS(
        BD!DK195 &lt; VLOOKUP(_xlfn.TEXTJOIN("_", FALSE, C195:E195), BD_Perc!$A:$O, 6, FALSE), "Intervalo de precio 1",
        BD!DK195 &lt; VLOOKUP(_xlfn.TEXTJOIN("_", FALSE, C195:E195), BD_Perc!$A:$O, 7, FALSE), "Intervalo de precio 2",
        BD!DK195 &gt;= VLOOKUP(_xlfn.TEXTJOIN("_", FALSE, C195:E195), BD_Perc!$A:$O, 7, FALSE), "Intervalo de precio 3"
    ),
    AD195="Segmentación no encontrada o vehículo inactivo","Segmentación no encontrada o vehículo inactivo"
)</f>
        <v>Intervalo de precio 3</v>
      </c>
      <c r="AF195" s="35" t="s">
        <v>2414</v>
      </c>
      <c r="AG195" s="35" t="b">
        <f t="shared" si="16"/>
        <v>1</v>
      </c>
      <c r="AH195" s="206">
        <v>5.0000000000000001E-3</v>
      </c>
      <c r="AI195" s="206">
        <v>8.0000000000000002E-3</v>
      </c>
      <c r="AJ195" s="206">
        <v>1.4999999999999999E-2</v>
      </c>
      <c r="AK195" s="206">
        <v>0.02</v>
      </c>
      <c r="AL195" s="206">
        <v>0.03</v>
      </c>
      <c r="AM195" s="206">
        <v>3.5000000000000003E-2</v>
      </c>
      <c r="AN195" s="28" t="s">
        <v>113</v>
      </c>
      <c r="AO195" s="28" t="s">
        <v>113</v>
      </c>
      <c r="AP195" s="28" t="s">
        <v>113</v>
      </c>
      <c r="AQ195" s="37">
        <v>1</v>
      </c>
      <c r="AR195" s="38">
        <v>8689479</v>
      </c>
      <c r="AS195" s="38">
        <v>319146</v>
      </c>
      <c r="AT195" s="38">
        <v>361803</v>
      </c>
      <c r="AU195" s="38">
        <v>0</v>
      </c>
      <c r="AV195" s="38">
        <v>0</v>
      </c>
      <c r="AW195" s="38">
        <v>10531875</v>
      </c>
      <c r="AX195" s="38">
        <v>0</v>
      </c>
      <c r="AY195" s="38">
        <v>673002</v>
      </c>
      <c r="AZ195" s="38" t="s">
        <v>107</v>
      </c>
      <c r="BA195" s="38">
        <v>307690</v>
      </c>
      <c r="BB195" s="38">
        <v>0</v>
      </c>
      <c r="BC195" s="38">
        <v>0</v>
      </c>
      <c r="BD195" s="38">
        <v>0</v>
      </c>
      <c r="BE195" s="38">
        <v>0</v>
      </c>
      <c r="BF195" s="38">
        <v>0</v>
      </c>
      <c r="BG195" s="38" t="s">
        <v>107</v>
      </c>
      <c r="BH195" s="38">
        <v>1522088</v>
      </c>
      <c r="BI195" s="38">
        <v>3314225</v>
      </c>
      <c r="BJ195" s="38">
        <v>3436975</v>
      </c>
      <c r="BK195" s="38">
        <v>0</v>
      </c>
      <c r="BL195" s="38">
        <v>0</v>
      </c>
      <c r="BM195" s="38" t="s">
        <v>107</v>
      </c>
      <c r="BN195" s="38">
        <v>1432891</v>
      </c>
      <c r="BO195" s="38">
        <v>830568</v>
      </c>
      <c r="BP195" s="38">
        <v>1471875</v>
      </c>
      <c r="BQ195" s="38">
        <v>137189</v>
      </c>
      <c r="BR195" s="38">
        <v>1089270</v>
      </c>
      <c r="BS195" s="38">
        <v>1276590</v>
      </c>
      <c r="BT195" s="38">
        <v>0</v>
      </c>
      <c r="BU195" s="38">
        <v>0</v>
      </c>
      <c r="BV195" s="38" t="s">
        <v>107</v>
      </c>
      <c r="BW195" s="38">
        <v>7080252</v>
      </c>
      <c r="BX195" s="38">
        <v>70761</v>
      </c>
      <c r="BY195" s="38">
        <v>5523710</v>
      </c>
      <c r="BZ195" s="38">
        <v>9452136</v>
      </c>
      <c r="CA195" s="38" t="s">
        <v>107</v>
      </c>
      <c r="CB195" s="38">
        <v>988181</v>
      </c>
      <c r="CC195" s="330">
        <v>0</v>
      </c>
      <c r="CD195" s="38">
        <v>0</v>
      </c>
      <c r="CE195" s="38" t="s">
        <v>107</v>
      </c>
      <c r="CF195" s="38" t="s">
        <v>107</v>
      </c>
      <c r="CG195" s="38" t="s">
        <v>107</v>
      </c>
      <c r="CH195" s="29" t="s">
        <v>114</v>
      </c>
      <c r="CI195" s="29" t="s">
        <v>114</v>
      </c>
      <c r="CJ195" s="29" t="s">
        <v>113</v>
      </c>
      <c r="CK195" s="29" t="s">
        <v>114</v>
      </c>
      <c r="CL195" s="29" t="s">
        <v>113</v>
      </c>
      <c r="CM195" s="29" t="s">
        <v>113</v>
      </c>
      <c r="CN195" s="29" t="s">
        <v>114</v>
      </c>
      <c r="CO195" s="42" t="s">
        <v>107</v>
      </c>
      <c r="CP195" s="28" t="s">
        <v>107</v>
      </c>
      <c r="CQ195" s="28" t="s">
        <v>107</v>
      </c>
      <c r="CR195" s="28" t="s">
        <v>107</v>
      </c>
      <c r="CS195" s="28" t="s">
        <v>107</v>
      </c>
      <c r="CT195" s="28" t="s">
        <v>107</v>
      </c>
      <c r="CU195" s="28" t="s">
        <v>107</v>
      </c>
      <c r="CV195" s="28" t="s">
        <v>107</v>
      </c>
      <c r="CW195" s="28" t="s">
        <v>107</v>
      </c>
      <c r="CX195" s="28" t="s">
        <v>107</v>
      </c>
      <c r="CY195" s="28" t="s">
        <v>107</v>
      </c>
      <c r="CZ195" s="28" t="s">
        <v>107</v>
      </c>
      <c r="DA195" s="28" t="s">
        <v>107</v>
      </c>
      <c r="DB195" s="28" t="s">
        <v>107</v>
      </c>
      <c r="DC195" s="28" t="s">
        <v>107</v>
      </c>
      <c r="DD195" s="332">
        <v>18517582</v>
      </c>
      <c r="DE195" s="43">
        <v>1</v>
      </c>
      <c r="DF195" s="390">
        <v>1</v>
      </c>
      <c r="DG195" s="310"/>
      <c r="DH195" s="203"/>
      <c r="DI195" s="279" t="str" cm="1">
        <f t="array" ref="DI195">+IF(AND(C195&lt;&gt;"Vehículos Eléctricos",C195&lt;&gt;"Vehículos Híbridos",AD195="PERCENTIL 50"),
     IF(VLOOKUP(_xlfn.TEXTJOIN("_",FALSE,C195:E195),BD_Perc!$A:$P,_xlfn.IFS(BD!AE195="Intervalo de precio 1",12,BD!AE195="Intervalo de precio 2",13),FALSE)&lt;=1,
     VLOOKUP(_xlfn.TEXTJOIN("_",FALSE,C195:E195),BD_Perc!$A:$P,16,FALSE),"Ok P50"),
     "Ok P30/70 ó Híbrido/Eléctrico")</f>
        <v>Ok P30/70 ó Híbrido/Eléctrico</v>
      </c>
      <c r="DJ195" s="279" t="str">
        <f t="shared" si="13"/>
        <v>Vehículos Convencionales_Camperos/Camionetas_4x2</v>
      </c>
      <c r="DK195" s="331">
        <f t="shared" si="17"/>
        <v>229347500</v>
      </c>
      <c r="DL195" s="326"/>
    </row>
    <row r="196" spans="1:116" ht="25.5">
      <c r="A196" s="28">
        <v>191</v>
      </c>
      <c r="B196" s="29" t="s">
        <v>249</v>
      </c>
      <c r="C196" s="29" t="s">
        <v>0</v>
      </c>
      <c r="D196" s="29" t="s">
        <v>337</v>
      </c>
      <c r="E196" s="42" t="s">
        <v>338</v>
      </c>
      <c r="F196" s="42" t="s">
        <v>107</v>
      </c>
      <c r="G196" s="30" t="s">
        <v>487</v>
      </c>
      <c r="H196" s="42" t="s">
        <v>990</v>
      </c>
      <c r="I196" s="28">
        <v>9006175</v>
      </c>
      <c r="J196" s="28" t="s">
        <v>488</v>
      </c>
      <c r="K196" s="31" t="s">
        <v>369</v>
      </c>
      <c r="L196" s="32">
        <v>163</v>
      </c>
      <c r="M196" s="33">
        <v>5</v>
      </c>
      <c r="N196" s="34">
        <v>238500000</v>
      </c>
      <c r="O196" s="34">
        <f>+IFERROR(VLOOKUP(I196,Precio_Fasecolda!A:C,3,FALSE),IFERROR(VLOOKUP(I196,Precio_Fasecolda!B:C,2,FALSE),N196))</f>
        <v>238500000</v>
      </c>
      <c r="P196" s="34">
        <f t="shared" si="14"/>
        <v>0</v>
      </c>
      <c r="Q196" s="28" t="s">
        <v>338</v>
      </c>
      <c r="R196" s="28" t="s">
        <v>130</v>
      </c>
      <c r="S196" s="28" t="s">
        <v>112</v>
      </c>
      <c r="T196" s="28" t="s">
        <v>107</v>
      </c>
      <c r="U196" s="28" t="s">
        <v>107</v>
      </c>
      <c r="V196" s="42" t="s">
        <v>107</v>
      </c>
      <c r="W196" s="28" t="s">
        <v>107</v>
      </c>
      <c r="X196" s="28" t="s">
        <v>107</v>
      </c>
      <c r="Y196" s="28" t="str">
        <f t="shared" si="15"/>
        <v>N.A.</v>
      </c>
      <c r="Z196" s="292">
        <f t="shared" si="12"/>
        <v>237307500</v>
      </c>
      <c r="AA196" s="28" cm="1">
        <f t="array" aca="1" ref="AA196" ca="1">_xlfn.IFS(DK196&lt;$DK$4,1,AND(DK196&gt;=$DK$4,DK196&lt;=$AA$4),2,DK196&gt;$AA$4,3)</f>
        <v>3</v>
      </c>
      <c r="AB196" s="28">
        <v>0</v>
      </c>
      <c r="AC196" s="28" cm="1">
        <f t="array" aca="1" ref="AC196" ca="1">IF(AB196="PERCENTIL 30","",_xlfn.IFS(DK196&lt;$AC$4,1,DK196&gt;$AC$4,2))</f>
        <v>2</v>
      </c>
      <c r="AD196" s="28" t="str">
        <f>+IFERROR(VLOOKUP(_xlfn.TEXTJOIN("_", FALSE, C196:E196), BD_Perc!$A:$O, 15, FALSE),"Segmentación no encontrada o vehículo inactivo")</f>
        <v>PERCENTIL 30-70</v>
      </c>
      <c r="AE196" s="28" t="str" cm="1">
        <f t="array" ref="AE196">_xlfn.IFS(
    AD196 = "PERCENTIL 50",
    _xlfn.IFS(
        BD!DK196 &lt; VLOOKUP(_xlfn.TEXTJOIN("_", FALSE, C196:E196), BD_Perc!$A:$O, 11, FALSE), "Intervalo de precio 1",
        BD!DK196 &gt;= VLOOKUP(_xlfn.TEXTJOIN("_", FALSE, C196:E196), BD_Perc!$A:$O, 11, FALSE), "Intervalo de precio 2"
    ),
    AD196 = "PERCENTIL 30-70",
    _xlfn.IFS(
        BD!DK196 &lt; VLOOKUP(_xlfn.TEXTJOIN("_", FALSE, C196:E196), BD_Perc!$A:$O, 6, FALSE), "Intervalo de precio 1",
        BD!DK196 &lt; VLOOKUP(_xlfn.TEXTJOIN("_", FALSE, C196:E196), BD_Perc!$A:$O, 7, FALSE), "Intervalo de precio 2",
        BD!DK196 &gt;= VLOOKUP(_xlfn.TEXTJOIN("_", FALSE, C196:E196), BD_Perc!$A:$O, 7, FALSE), "Intervalo de precio 3"
    ),
    AD196="Segmentación no encontrada o vehículo inactivo","Segmentación no encontrada o vehículo inactivo"
)</f>
        <v>Intervalo de precio 3</v>
      </c>
      <c r="AF196" s="35" t="s">
        <v>2414</v>
      </c>
      <c r="AG196" s="35" t="b">
        <f t="shared" si="16"/>
        <v>1</v>
      </c>
      <c r="AH196" s="206">
        <v>5.0000000000000001E-3</v>
      </c>
      <c r="AI196" s="206">
        <v>8.0000000000000002E-3</v>
      </c>
      <c r="AJ196" s="206">
        <v>1.4999999999999999E-2</v>
      </c>
      <c r="AK196" s="206">
        <v>0.02</v>
      </c>
      <c r="AL196" s="206">
        <v>0.03</v>
      </c>
      <c r="AM196" s="206">
        <v>3.5000000000000003E-2</v>
      </c>
      <c r="AN196" s="28" t="s">
        <v>113</v>
      </c>
      <c r="AO196" s="28" t="s">
        <v>113</v>
      </c>
      <c r="AP196" s="28" t="s">
        <v>113</v>
      </c>
      <c r="AQ196" s="37">
        <v>1</v>
      </c>
      <c r="AR196" s="38">
        <v>8689479</v>
      </c>
      <c r="AS196" s="38">
        <v>319146</v>
      </c>
      <c r="AT196" s="38">
        <v>361803</v>
      </c>
      <c r="AU196" s="38">
        <v>0</v>
      </c>
      <c r="AV196" s="38">
        <v>0</v>
      </c>
      <c r="AW196" s="38">
        <v>10531875</v>
      </c>
      <c r="AX196" s="38">
        <v>0</v>
      </c>
      <c r="AY196" s="38">
        <v>0</v>
      </c>
      <c r="AZ196" s="38" t="s">
        <v>107</v>
      </c>
      <c r="BA196" s="38">
        <v>0</v>
      </c>
      <c r="BB196" s="38">
        <v>0</v>
      </c>
      <c r="BC196" s="38">
        <v>0</v>
      </c>
      <c r="BD196" s="38">
        <v>0</v>
      </c>
      <c r="BE196" s="38">
        <v>0</v>
      </c>
      <c r="BF196" s="38">
        <v>0</v>
      </c>
      <c r="BG196" s="38">
        <v>0</v>
      </c>
      <c r="BH196" s="38">
        <v>1522088</v>
      </c>
      <c r="BI196" s="38">
        <v>3314225</v>
      </c>
      <c r="BJ196" s="38">
        <v>3436975</v>
      </c>
      <c r="BK196" s="38">
        <v>0</v>
      </c>
      <c r="BL196" s="38">
        <v>0</v>
      </c>
      <c r="BM196" s="38" t="s">
        <v>107</v>
      </c>
      <c r="BN196" s="38">
        <v>1432891</v>
      </c>
      <c r="BO196" s="38">
        <v>830568</v>
      </c>
      <c r="BP196" s="38">
        <v>1471875</v>
      </c>
      <c r="BQ196" s="38">
        <v>137189</v>
      </c>
      <c r="BR196" s="38">
        <v>1089270</v>
      </c>
      <c r="BS196" s="38">
        <v>1276590</v>
      </c>
      <c r="BT196" s="38">
        <v>0</v>
      </c>
      <c r="BU196" s="38">
        <v>0</v>
      </c>
      <c r="BV196" s="38" t="s">
        <v>107</v>
      </c>
      <c r="BW196" s="38">
        <v>7080252</v>
      </c>
      <c r="BX196" s="38">
        <v>70761</v>
      </c>
      <c r="BY196" s="38">
        <v>5523710</v>
      </c>
      <c r="BZ196" s="38">
        <v>9452136</v>
      </c>
      <c r="CA196" s="38">
        <v>0</v>
      </c>
      <c r="CB196" s="38">
        <v>988181</v>
      </c>
      <c r="CC196" s="330">
        <v>0</v>
      </c>
      <c r="CD196" s="38">
        <v>0</v>
      </c>
      <c r="CE196" s="38" t="s">
        <v>107</v>
      </c>
      <c r="CF196" s="38" t="s">
        <v>107</v>
      </c>
      <c r="CG196" s="38" t="s">
        <v>107</v>
      </c>
      <c r="CH196" s="29" t="s">
        <v>114</v>
      </c>
      <c r="CI196" s="29" t="s">
        <v>114</v>
      </c>
      <c r="CJ196" s="29" t="s">
        <v>113</v>
      </c>
      <c r="CK196" s="29" t="s">
        <v>114</v>
      </c>
      <c r="CL196" s="29" t="s">
        <v>113</v>
      </c>
      <c r="CM196" s="29" t="s">
        <v>113</v>
      </c>
      <c r="CN196" s="29" t="s">
        <v>114</v>
      </c>
      <c r="CO196" s="42" t="s">
        <v>107</v>
      </c>
      <c r="CP196" s="28" t="s">
        <v>107</v>
      </c>
      <c r="CQ196" s="28" t="s">
        <v>107</v>
      </c>
      <c r="CR196" s="28" t="s">
        <v>107</v>
      </c>
      <c r="CS196" s="28" t="s">
        <v>107</v>
      </c>
      <c r="CT196" s="28" t="s">
        <v>107</v>
      </c>
      <c r="CU196" s="28" t="s">
        <v>107</v>
      </c>
      <c r="CV196" s="28" t="s">
        <v>107</v>
      </c>
      <c r="CW196" s="28" t="s">
        <v>107</v>
      </c>
      <c r="CX196" s="28" t="s">
        <v>107</v>
      </c>
      <c r="CY196" s="28" t="s">
        <v>107</v>
      </c>
      <c r="CZ196" s="28" t="s">
        <v>107</v>
      </c>
      <c r="DA196" s="28" t="s">
        <v>107</v>
      </c>
      <c r="DB196" s="28" t="s">
        <v>107</v>
      </c>
      <c r="DC196" s="28" t="s">
        <v>107</v>
      </c>
      <c r="DD196" s="332">
        <v>18245265</v>
      </c>
      <c r="DE196" s="43">
        <v>1</v>
      </c>
      <c r="DF196" s="390">
        <v>1</v>
      </c>
      <c r="DG196" s="310">
        <v>45698</v>
      </c>
      <c r="DH196" s="8" t="s">
        <v>2497</v>
      </c>
      <c r="DI196" s="279" t="str" cm="1">
        <f t="array" ref="DI196">+IF(AND(C196&lt;&gt;"Vehículos Eléctricos",C196&lt;&gt;"Vehículos Híbridos",AD196="PERCENTIL 50"),
     IF(VLOOKUP(_xlfn.TEXTJOIN("_",FALSE,C196:E196),BD_Perc!$A:$P,_xlfn.IFS(BD!AE196="Intervalo de precio 1",12,BD!AE196="Intervalo de precio 2",13),FALSE)&lt;=1,
     VLOOKUP(_xlfn.TEXTJOIN("_",FALSE,C196:E196),BD_Perc!$A:$P,16,FALSE),"Ok P50"),
     "Ok P30/70 ó Híbrido/Eléctrico")</f>
        <v>Ok P30/70 ó Híbrido/Eléctrico</v>
      </c>
      <c r="DJ196" s="279" t="str">
        <f t="shared" si="13"/>
        <v>Vehículos Convencionales_Camperos/Camionetas_4x2</v>
      </c>
      <c r="DK196" s="331">
        <f t="shared" si="17"/>
        <v>237307500</v>
      </c>
      <c r="DL196" s="326"/>
    </row>
    <row r="197" spans="1:116" ht="25.5">
      <c r="A197" s="28">
        <v>192</v>
      </c>
      <c r="B197" s="29" t="s">
        <v>249</v>
      </c>
      <c r="C197" s="29" t="s">
        <v>0</v>
      </c>
      <c r="D197" s="29" t="s">
        <v>337</v>
      </c>
      <c r="E197" s="42" t="s">
        <v>346</v>
      </c>
      <c r="F197" s="42" t="s">
        <v>107</v>
      </c>
      <c r="G197" s="30" t="s">
        <v>489</v>
      </c>
      <c r="H197" s="42" t="s">
        <v>990</v>
      </c>
      <c r="I197" s="28">
        <v>9008237</v>
      </c>
      <c r="J197" s="28" t="s">
        <v>490</v>
      </c>
      <c r="K197" s="31" t="s">
        <v>307</v>
      </c>
      <c r="L197" s="32">
        <v>201</v>
      </c>
      <c r="M197" s="33">
        <v>5</v>
      </c>
      <c r="N197" s="34">
        <v>278000000</v>
      </c>
      <c r="O197" s="34">
        <f>+IFERROR(VLOOKUP(I197,Precio_Fasecolda!A:C,3,FALSE),IFERROR(VLOOKUP(I197,Precio_Fasecolda!B:C,2,FALSE),N197))</f>
        <v>278000000</v>
      </c>
      <c r="P197" s="34">
        <f t="shared" si="14"/>
        <v>0</v>
      </c>
      <c r="Q197" s="28" t="s">
        <v>346</v>
      </c>
      <c r="R197" s="28" t="s">
        <v>130</v>
      </c>
      <c r="S197" s="28" t="s">
        <v>360</v>
      </c>
      <c r="T197" s="28" t="s">
        <v>107</v>
      </c>
      <c r="U197" s="28" t="s">
        <v>107</v>
      </c>
      <c r="V197" s="42" t="s">
        <v>107</v>
      </c>
      <c r="W197" s="28" t="s">
        <v>107</v>
      </c>
      <c r="X197" s="28" t="s">
        <v>107</v>
      </c>
      <c r="Y197" s="28" t="str">
        <f t="shared" si="15"/>
        <v>N.A.</v>
      </c>
      <c r="Z197" s="292">
        <f t="shared" si="12"/>
        <v>276610000</v>
      </c>
      <c r="AA197" s="28" cm="1">
        <f t="array" aca="1" ref="AA197" ca="1">_xlfn.IFS(DK197&lt;$DK$4,1,AND(DK197&gt;=$DK$4,DK197&lt;=$AA$4),2,DK197&gt;$AA$4,3)</f>
        <v>3</v>
      </c>
      <c r="AB197" s="28">
        <v>0</v>
      </c>
      <c r="AC197" s="28" cm="1">
        <f t="array" aca="1" ref="AC197" ca="1">IF(AB197="PERCENTIL 30","",_xlfn.IFS(DK197&lt;$AC$4,1,DK197&gt;$AC$4,2))</f>
        <v>2</v>
      </c>
      <c r="AD197" s="28" t="str">
        <f>+IFERROR(VLOOKUP(_xlfn.TEXTJOIN("_", FALSE, C197:E197), BD_Perc!$A:$O, 15, FALSE),"Segmentación no encontrada o vehículo inactivo")</f>
        <v>PERCENTIL 30-70</v>
      </c>
      <c r="AE197" s="28" t="str" cm="1">
        <f t="array" ref="AE197">_xlfn.IFS(
    AD197 = "PERCENTIL 50",
    _xlfn.IFS(
        BD!DK197 &lt; VLOOKUP(_xlfn.TEXTJOIN("_", FALSE, C197:E197), BD_Perc!$A:$O, 11, FALSE), "Intervalo de precio 1",
        BD!DK197 &gt;= VLOOKUP(_xlfn.TEXTJOIN("_", FALSE, C197:E197), BD_Perc!$A:$O, 11, FALSE), "Intervalo de precio 2"
    ),
    AD197 = "PERCENTIL 30-70",
    _xlfn.IFS(
        BD!DK197 &lt; VLOOKUP(_xlfn.TEXTJOIN("_", FALSE, C197:E197), BD_Perc!$A:$O, 6, FALSE), "Intervalo de precio 1",
        BD!DK197 &lt; VLOOKUP(_xlfn.TEXTJOIN("_", FALSE, C197:E197), BD_Perc!$A:$O, 7, FALSE), "Intervalo de precio 2",
        BD!DK197 &gt;= VLOOKUP(_xlfn.TEXTJOIN("_", FALSE, C197:E197), BD_Perc!$A:$O, 7, FALSE), "Intervalo de precio 3"
    ),
    AD197="Segmentación no encontrada o vehículo inactivo","Segmentación no encontrada o vehículo inactivo"
)</f>
        <v>Intervalo de precio 2</v>
      </c>
      <c r="AF197" s="35" t="s">
        <v>2413</v>
      </c>
      <c r="AG197" s="35" t="b">
        <f t="shared" si="16"/>
        <v>1</v>
      </c>
      <c r="AH197" s="206">
        <v>5.0000000000000001E-3</v>
      </c>
      <c r="AI197" s="206">
        <v>8.0000000000000002E-3</v>
      </c>
      <c r="AJ197" s="206">
        <v>1.4999999999999999E-2</v>
      </c>
      <c r="AK197" s="206">
        <v>0.02</v>
      </c>
      <c r="AL197" s="206">
        <v>0.03</v>
      </c>
      <c r="AM197" s="206">
        <v>3.5000000000000003E-2</v>
      </c>
      <c r="AN197" s="28" t="s">
        <v>113</v>
      </c>
      <c r="AO197" s="28" t="s">
        <v>113</v>
      </c>
      <c r="AP197" s="28" t="s">
        <v>113</v>
      </c>
      <c r="AQ197" s="37">
        <v>1</v>
      </c>
      <c r="AR197" s="38">
        <v>8689479</v>
      </c>
      <c r="AS197" s="38">
        <v>319146</v>
      </c>
      <c r="AT197" s="38">
        <v>361803</v>
      </c>
      <c r="AU197" s="38">
        <v>0</v>
      </c>
      <c r="AV197" s="38">
        <v>0</v>
      </c>
      <c r="AW197" s="38">
        <v>10531875</v>
      </c>
      <c r="AX197" s="38">
        <v>0</v>
      </c>
      <c r="AY197" s="38">
        <v>673002</v>
      </c>
      <c r="AZ197" s="38" t="s">
        <v>107</v>
      </c>
      <c r="BA197" s="38">
        <v>307690</v>
      </c>
      <c r="BB197" s="38">
        <v>0</v>
      </c>
      <c r="BC197" s="38">
        <v>0</v>
      </c>
      <c r="BD197" s="38">
        <v>0</v>
      </c>
      <c r="BE197" s="38">
        <v>0</v>
      </c>
      <c r="BF197" s="38">
        <v>0</v>
      </c>
      <c r="BG197" s="38" t="s">
        <v>107</v>
      </c>
      <c r="BH197" s="38">
        <v>1522088</v>
      </c>
      <c r="BI197" s="38">
        <v>3314225</v>
      </c>
      <c r="BJ197" s="38">
        <v>3436975</v>
      </c>
      <c r="BK197" s="38">
        <v>0</v>
      </c>
      <c r="BL197" s="38">
        <v>0</v>
      </c>
      <c r="BM197" s="38" t="s">
        <v>107</v>
      </c>
      <c r="BN197" s="38">
        <v>1432891</v>
      </c>
      <c r="BO197" s="38">
        <v>830568</v>
      </c>
      <c r="BP197" s="38">
        <v>1471875</v>
      </c>
      <c r="BQ197" s="38">
        <v>137189</v>
      </c>
      <c r="BR197" s="38">
        <v>1089270</v>
      </c>
      <c r="BS197" s="38">
        <v>1276590</v>
      </c>
      <c r="BT197" s="38">
        <v>0</v>
      </c>
      <c r="BU197" s="38">
        <v>0</v>
      </c>
      <c r="BV197" s="38" t="s">
        <v>107</v>
      </c>
      <c r="BW197" s="38">
        <v>7080252</v>
      </c>
      <c r="BX197" s="38">
        <v>70761</v>
      </c>
      <c r="BY197" s="38">
        <v>5523710</v>
      </c>
      <c r="BZ197" s="38">
        <v>9452136</v>
      </c>
      <c r="CA197" s="38" t="s">
        <v>107</v>
      </c>
      <c r="CB197" s="38">
        <v>988181</v>
      </c>
      <c r="CC197" s="330">
        <v>0</v>
      </c>
      <c r="CD197" s="38">
        <v>0</v>
      </c>
      <c r="CE197" s="38" t="s">
        <v>107</v>
      </c>
      <c r="CF197" s="38" t="s">
        <v>107</v>
      </c>
      <c r="CG197" s="38" t="s">
        <v>107</v>
      </c>
      <c r="CH197" s="29" t="s">
        <v>114</v>
      </c>
      <c r="CI197" s="29" t="s">
        <v>114</v>
      </c>
      <c r="CJ197" s="29" t="s">
        <v>114</v>
      </c>
      <c r="CK197" s="29" t="s">
        <v>114</v>
      </c>
      <c r="CL197" s="29" t="s">
        <v>114</v>
      </c>
      <c r="CM197" s="29" t="s">
        <v>114</v>
      </c>
      <c r="CN197" s="29" t="s">
        <v>114</v>
      </c>
      <c r="CO197" s="42" t="s">
        <v>107</v>
      </c>
      <c r="CP197" s="28" t="s">
        <v>107</v>
      </c>
      <c r="CQ197" s="28" t="s">
        <v>107</v>
      </c>
      <c r="CR197" s="28" t="s">
        <v>107</v>
      </c>
      <c r="CS197" s="28" t="s">
        <v>107</v>
      </c>
      <c r="CT197" s="28" t="s">
        <v>107</v>
      </c>
      <c r="CU197" s="28" t="s">
        <v>107</v>
      </c>
      <c r="CV197" s="28" t="s">
        <v>107</v>
      </c>
      <c r="CW197" s="28" t="s">
        <v>107</v>
      </c>
      <c r="CX197" s="28" t="s">
        <v>107</v>
      </c>
      <c r="CY197" s="28" t="s">
        <v>107</v>
      </c>
      <c r="CZ197" s="28" t="s">
        <v>107</v>
      </c>
      <c r="DA197" s="28" t="s">
        <v>107</v>
      </c>
      <c r="DB197" s="28" t="s">
        <v>107</v>
      </c>
      <c r="DC197" s="28" t="s">
        <v>107</v>
      </c>
      <c r="DD197" s="332">
        <v>18517582</v>
      </c>
      <c r="DE197" s="43">
        <v>1</v>
      </c>
      <c r="DF197" s="390">
        <v>1</v>
      </c>
      <c r="DG197" s="310"/>
      <c r="DH197" s="203"/>
      <c r="DI197" s="279" t="str" cm="1">
        <f t="array" ref="DI197">+IF(AND(C197&lt;&gt;"Vehículos Eléctricos",C197&lt;&gt;"Vehículos Híbridos",AD197="PERCENTIL 50"),
     IF(VLOOKUP(_xlfn.TEXTJOIN("_",FALSE,C197:E197),BD_Perc!$A:$P,_xlfn.IFS(BD!AE197="Intervalo de precio 1",12,BD!AE197="Intervalo de precio 2",13),FALSE)&lt;=1,
     VLOOKUP(_xlfn.TEXTJOIN("_",FALSE,C197:E197),BD_Perc!$A:$P,16,FALSE),"Ok P50"),
     "Ok P30/70 ó Híbrido/Eléctrico")</f>
        <v>Ok P30/70 ó Híbrido/Eléctrico</v>
      </c>
      <c r="DJ197" s="279" t="str">
        <f t="shared" si="13"/>
        <v>Vehículos Convencionales_Camperos/Camionetas_4x4</v>
      </c>
      <c r="DK197" s="331">
        <f t="shared" si="17"/>
        <v>276610000</v>
      </c>
      <c r="DL197" s="326"/>
    </row>
    <row r="198" spans="1:116" ht="25.5">
      <c r="A198" s="28">
        <v>193</v>
      </c>
      <c r="B198" s="29" t="s">
        <v>249</v>
      </c>
      <c r="C198" s="29" t="s">
        <v>0</v>
      </c>
      <c r="D198" s="29" t="s">
        <v>337</v>
      </c>
      <c r="E198" s="42" t="s">
        <v>346</v>
      </c>
      <c r="F198" s="42" t="s">
        <v>107</v>
      </c>
      <c r="G198" s="30" t="s">
        <v>491</v>
      </c>
      <c r="H198" s="42" t="s">
        <v>990</v>
      </c>
      <c r="I198" s="28">
        <v>9008231</v>
      </c>
      <c r="J198" s="28" t="s">
        <v>492</v>
      </c>
      <c r="K198" s="31" t="s">
        <v>307</v>
      </c>
      <c r="L198" s="32">
        <v>201</v>
      </c>
      <c r="M198" s="33">
        <v>5</v>
      </c>
      <c r="N198" s="34">
        <v>395900000</v>
      </c>
      <c r="O198" s="34">
        <f>+IFERROR(VLOOKUP(I198,Precio_Fasecolda!A:C,3,FALSE),IFERROR(VLOOKUP(I198,Precio_Fasecolda!B:C,2,FALSE),N198))</f>
        <v>395900000</v>
      </c>
      <c r="P198" s="34">
        <f t="shared" si="14"/>
        <v>0</v>
      </c>
      <c r="Q198" s="28" t="s">
        <v>346</v>
      </c>
      <c r="R198" s="28" t="s">
        <v>130</v>
      </c>
      <c r="S198" s="28" t="s">
        <v>360</v>
      </c>
      <c r="T198" s="28" t="s">
        <v>107</v>
      </c>
      <c r="U198" s="28" t="s">
        <v>107</v>
      </c>
      <c r="V198" s="42" t="s">
        <v>107</v>
      </c>
      <c r="W198" s="28" t="s">
        <v>107</v>
      </c>
      <c r="X198" s="28" t="s">
        <v>107</v>
      </c>
      <c r="Y198" s="28" t="str">
        <f t="shared" si="15"/>
        <v>N.A.</v>
      </c>
      <c r="Z198" s="292">
        <f t="shared" ref="Z198:Z261" si="18">+(((N198)-(N198*AH198)/100%))</f>
        <v>395900000</v>
      </c>
      <c r="AA198" s="28" cm="1">
        <f t="array" aca="1" ref="AA198" ca="1">_xlfn.IFS(DK198&lt;$DK$4,1,AND(DK198&gt;=$DK$4,DK198&lt;=$AA$4),2,DK198&gt;$AA$4,3)</f>
        <v>3</v>
      </c>
      <c r="AB198" s="28">
        <v>0</v>
      </c>
      <c r="AC198" s="28" cm="1">
        <f t="array" aca="1" ref="AC198" ca="1">IF(AB198="PERCENTIL 30","",_xlfn.IFS(DK198&lt;$AC$4,1,DK198&gt;$AC$4,2))</f>
        <v>2</v>
      </c>
      <c r="AD198" s="28" t="str">
        <f>+IFERROR(VLOOKUP(_xlfn.TEXTJOIN("_", FALSE, C198:E198), BD_Perc!$A:$O, 15, FALSE),"Segmentación no encontrada o vehículo inactivo")</f>
        <v>PERCENTIL 30-70</v>
      </c>
      <c r="AE198" s="28" t="str" cm="1">
        <f t="array" ref="AE198">_xlfn.IFS(
    AD198 = "PERCENTIL 50",
    _xlfn.IFS(
        BD!DK198 &lt; VLOOKUP(_xlfn.TEXTJOIN("_", FALSE, C198:E198), BD_Perc!$A:$O, 11, FALSE), "Intervalo de precio 1",
        BD!DK198 &gt;= VLOOKUP(_xlfn.TEXTJOIN("_", FALSE, C198:E198), BD_Perc!$A:$O, 11, FALSE), "Intervalo de precio 2"
    ),
    AD198 = "PERCENTIL 30-70",
    _xlfn.IFS(
        BD!DK198 &lt; VLOOKUP(_xlfn.TEXTJOIN("_", FALSE, C198:E198), BD_Perc!$A:$O, 6, FALSE), "Intervalo de precio 1",
        BD!DK198 &lt; VLOOKUP(_xlfn.TEXTJOIN("_", FALSE, C198:E198), BD_Perc!$A:$O, 7, FALSE), "Intervalo de precio 2",
        BD!DK198 &gt;= VLOOKUP(_xlfn.TEXTJOIN("_", FALSE, C198:E198), BD_Perc!$A:$O, 7, FALSE), "Intervalo de precio 3"
    ),
    AD198="Segmentación no encontrada o vehículo inactivo","Segmentación no encontrada o vehículo inactivo"
)</f>
        <v>Intervalo de precio 3</v>
      </c>
      <c r="AF198" s="35" t="s">
        <v>2414</v>
      </c>
      <c r="AG198" s="35" t="b">
        <f t="shared" si="16"/>
        <v>1</v>
      </c>
      <c r="AH198" s="206">
        <v>0</v>
      </c>
      <c r="AI198" s="206">
        <v>4.0000000000000001E-3</v>
      </c>
      <c r="AJ198" s="206">
        <v>8.0000000000000002E-3</v>
      </c>
      <c r="AK198" s="206">
        <v>1.4E-2</v>
      </c>
      <c r="AL198" s="206">
        <v>1.7999999999999999E-2</v>
      </c>
      <c r="AM198" s="206">
        <v>0.02</v>
      </c>
      <c r="AN198" s="28" t="s">
        <v>113</v>
      </c>
      <c r="AO198" s="28" t="s">
        <v>113</v>
      </c>
      <c r="AP198" s="28" t="s">
        <v>113</v>
      </c>
      <c r="AQ198" s="37">
        <v>1</v>
      </c>
      <c r="AR198" s="38">
        <v>8689479</v>
      </c>
      <c r="AS198" s="38">
        <v>319146</v>
      </c>
      <c r="AT198" s="38">
        <v>361803</v>
      </c>
      <c r="AU198" s="38">
        <v>0</v>
      </c>
      <c r="AV198" s="38">
        <v>0</v>
      </c>
      <c r="AW198" s="38">
        <v>10531875</v>
      </c>
      <c r="AX198" s="38">
        <v>0</v>
      </c>
      <c r="AY198" s="38">
        <v>771201</v>
      </c>
      <c r="AZ198" s="38" t="s">
        <v>107</v>
      </c>
      <c r="BA198" s="38">
        <v>307690</v>
      </c>
      <c r="BB198" s="38">
        <v>0</v>
      </c>
      <c r="BC198" s="38">
        <v>0</v>
      </c>
      <c r="BD198" s="38">
        <v>0</v>
      </c>
      <c r="BE198" s="38">
        <v>0</v>
      </c>
      <c r="BF198" s="38">
        <v>0</v>
      </c>
      <c r="BG198" s="38">
        <v>0</v>
      </c>
      <c r="BH198" s="38">
        <v>1522088</v>
      </c>
      <c r="BI198" s="38">
        <v>3314225</v>
      </c>
      <c r="BJ198" s="38">
        <v>3436975</v>
      </c>
      <c r="BK198" s="38">
        <v>0</v>
      </c>
      <c r="BL198" s="38">
        <v>0</v>
      </c>
      <c r="BM198" s="38" t="s">
        <v>107</v>
      </c>
      <c r="BN198" s="38">
        <v>1432891</v>
      </c>
      <c r="BO198" s="38">
        <v>830568</v>
      </c>
      <c r="BP198" s="38">
        <v>1471875</v>
      </c>
      <c r="BQ198" s="38">
        <v>137189</v>
      </c>
      <c r="BR198" s="38">
        <v>1089270</v>
      </c>
      <c r="BS198" s="38">
        <v>1276590</v>
      </c>
      <c r="BT198" s="38">
        <v>0</v>
      </c>
      <c r="BU198" s="38">
        <v>0</v>
      </c>
      <c r="BV198" s="38" t="s">
        <v>107</v>
      </c>
      <c r="BW198" s="38">
        <v>7080252</v>
      </c>
      <c r="BX198" s="38">
        <v>70761</v>
      </c>
      <c r="BY198" s="38">
        <v>5155463</v>
      </c>
      <c r="BZ198" s="38">
        <v>9452136</v>
      </c>
      <c r="CA198" s="38">
        <v>0</v>
      </c>
      <c r="CB198" s="38">
        <v>988181</v>
      </c>
      <c r="CC198" s="330">
        <v>0</v>
      </c>
      <c r="CD198" s="38">
        <v>0</v>
      </c>
      <c r="CE198" s="38" t="s">
        <v>107</v>
      </c>
      <c r="CF198" s="38" t="s">
        <v>107</v>
      </c>
      <c r="CG198" s="38" t="s">
        <v>107</v>
      </c>
      <c r="CH198" s="29" t="s">
        <v>114</v>
      </c>
      <c r="CI198" s="29" t="s">
        <v>114</v>
      </c>
      <c r="CJ198" s="29" t="s">
        <v>114</v>
      </c>
      <c r="CK198" s="29" t="s">
        <v>114</v>
      </c>
      <c r="CL198" s="29" t="s">
        <v>113</v>
      </c>
      <c r="CM198" s="29" t="s">
        <v>113</v>
      </c>
      <c r="CN198" s="29" t="s">
        <v>114</v>
      </c>
      <c r="CO198" s="42" t="s">
        <v>107</v>
      </c>
      <c r="CP198" s="28" t="s">
        <v>107</v>
      </c>
      <c r="CQ198" s="28" t="s">
        <v>107</v>
      </c>
      <c r="CR198" s="28" t="s">
        <v>107</v>
      </c>
      <c r="CS198" s="28" t="s">
        <v>107</v>
      </c>
      <c r="CT198" s="28" t="s">
        <v>107</v>
      </c>
      <c r="CU198" s="28" t="s">
        <v>107</v>
      </c>
      <c r="CV198" s="28" t="s">
        <v>107</v>
      </c>
      <c r="CW198" s="28" t="s">
        <v>107</v>
      </c>
      <c r="CX198" s="28" t="s">
        <v>107</v>
      </c>
      <c r="CY198" s="28" t="s">
        <v>107</v>
      </c>
      <c r="CZ198" s="28" t="s">
        <v>107</v>
      </c>
      <c r="DA198" s="28" t="s">
        <v>107</v>
      </c>
      <c r="DB198" s="28" t="s">
        <v>107</v>
      </c>
      <c r="DC198" s="28" t="s">
        <v>107</v>
      </c>
      <c r="DD198" s="332">
        <v>20423804</v>
      </c>
      <c r="DE198" s="43">
        <v>1</v>
      </c>
      <c r="DF198" s="390">
        <v>1</v>
      </c>
      <c r="DG198" s="310"/>
      <c r="DH198" s="203"/>
      <c r="DI198" s="279" t="str" cm="1">
        <f t="array" ref="DI198">+IF(AND(C198&lt;&gt;"Vehículos Eléctricos",C198&lt;&gt;"Vehículos Híbridos",AD198="PERCENTIL 50"),
     IF(VLOOKUP(_xlfn.TEXTJOIN("_",FALSE,C198:E198),BD_Perc!$A:$P,_xlfn.IFS(BD!AE198="Intervalo de precio 1",12,BD!AE198="Intervalo de precio 2",13),FALSE)&lt;=1,
     VLOOKUP(_xlfn.TEXTJOIN("_",FALSE,C198:E198),BD_Perc!$A:$P,16,FALSE),"Ok P50"),
     "Ok P30/70 ó Híbrido/Eléctrico")</f>
        <v>Ok P30/70 ó Híbrido/Eléctrico</v>
      </c>
      <c r="DJ198" s="279" t="str">
        <f t="shared" ref="DJ198:DJ261" si="19">+_xlfn.TEXTJOIN("_",FALSE,C198:E198)</f>
        <v>Vehículos Convencionales_Camperos/Camionetas_4x4</v>
      </c>
      <c r="DK198" s="331">
        <f t="shared" si="17"/>
        <v>395900000</v>
      </c>
      <c r="DL198" s="326"/>
    </row>
    <row r="199" spans="1:116" ht="25.5">
      <c r="A199" s="28">
        <v>194</v>
      </c>
      <c r="B199" s="29" t="s">
        <v>249</v>
      </c>
      <c r="C199" s="29" t="s">
        <v>0</v>
      </c>
      <c r="D199" s="29" t="s">
        <v>337</v>
      </c>
      <c r="E199" s="42" t="s">
        <v>346</v>
      </c>
      <c r="F199" s="42" t="s">
        <v>107</v>
      </c>
      <c r="G199" s="30" t="s">
        <v>491</v>
      </c>
      <c r="H199" s="42" t="s">
        <v>990</v>
      </c>
      <c r="I199" s="28">
        <v>9008221</v>
      </c>
      <c r="J199" s="28" t="s">
        <v>493</v>
      </c>
      <c r="K199" s="31" t="s">
        <v>375</v>
      </c>
      <c r="L199" s="32">
        <v>271</v>
      </c>
      <c r="M199" s="33">
        <v>5</v>
      </c>
      <c r="N199" s="34">
        <v>319000000</v>
      </c>
      <c r="O199" s="34">
        <f>+IFERROR(VLOOKUP(I199,Precio_Fasecolda!A:C,3,FALSE),IFERROR(VLOOKUP(I199,Precio_Fasecolda!B:C,2,FALSE),N199))</f>
        <v>319000000</v>
      </c>
      <c r="P199" s="34">
        <f t="shared" ref="P199:P262" si="20">N199-O199</f>
        <v>0</v>
      </c>
      <c r="Q199" s="28" t="s">
        <v>346</v>
      </c>
      <c r="R199" s="28" t="s">
        <v>130</v>
      </c>
      <c r="S199" s="28" t="s">
        <v>112</v>
      </c>
      <c r="T199" s="28" t="s">
        <v>107</v>
      </c>
      <c r="U199" s="28" t="s">
        <v>107</v>
      </c>
      <c r="V199" s="42" t="s">
        <v>107</v>
      </c>
      <c r="W199" s="28" t="s">
        <v>107</v>
      </c>
      <c r="X199" s="28" t="s">
        <v>107</v>
      </c>
      <c r="Y199" s="28" t="str">
        <f t="shared" ref="Y199:Y262" si="21">+IF(C199=$F$1,N199+CC199,"N.A.")</f>
        <v>N.A.</v>
      </c>
      <c r="Z199" s="292">
        <f t="shared" si="18"/>
        <v>319000000</v>
      </c>
      <c r="AA199" s="28" cm="1">
        <f t="array" aca="1" ref="AA199" ca="1">_xlfn.IFS(DK199&lt;$DK$4,1,AND(DK199&gt;=$DK$4,DK199&lt;=$AA$4),2,DK199&gt;$AA$4,3)</f>
        <v>3</v>
      </c>
      <c r="AB199" s="28">
        <v>0</v>
      </c>
      <c r="AC199" s="28" cm="1">
        <f t="array" aca="1" ref="AC199" ca="1">IF(AB199="PERCENTIL 30","",_xlfn.IFS(DK199&lt;$AC$4,1,DK199&gt;$AC$4,2))</f>
        <v>2</v>
      </c>
      <c r="AD199" s="28" t="str">
        <f>+IFERROR(VLOOKUP(_xlfn.TEXTJOIN("_", FALSE, C199:E199), BD_Perc!$A:$O, 15, FALSE),"Segmentación no encontrada o vehículo inactivo")</f>
        <v>PERCENTIL 30-70</v>
      </c>
      <c r="AE199" s="28" t="str" cm="1">
        <f t="array" ref="AE199">_xlfn.IFS(
    AD199 = "PERCENTIL 50",
    _xlfn.IFS(
        BD!DK199 &lt; VLOOKUP(_xlfn.TEXTJOIN("_", FALSE, C199:E199), BD_Perc!$A:$O, 11, FALSE), "Intervalo de precio 1",
        BD!DK199 &gt;= VLOOKUP(_xlfn.TEXTJOIN("_", FALSE, C199:E199), BD_Perc!$A:$O, 11, FALSE), "Intervalo de precio 2"
    ),
    AD199 = "PERCENTIL 30-70",
    _xlfn.IFS(
        BD!DK199 &lt; VLOOKUP(_xlfn.TEXTJOIN("_", FALSE, C199:E199), BD_Perc!$A:$O, 6, FALSE), "Intervalo de precio 1",
        BD!DK199 &lt; VLOOKUP(_xlfn.TEXTJOIN("_", FALSE, C199:E199), BD_Perc!$A:$O, 7, FALSE), "Intervalo de precio 2",
        BD!DK199 &gt;= VLOOKUP(_xlfn.TEXTJOIN("_", FALSE, C199:E199), BD_Perc!$A:$O, 7, FALSE), "Intervalo de precio 3"
    ),
    AD199="Segmentación no encontrada o vehículo inactivo","Segmentación no encontrada o vehículo inactivo"
)</f>
        <v>Intervalo de precio 3</v>
      </c>
      <c r="AF199" s="35" t="s">
        <v>2414</v>
      </c>
      <c r="AG199" s="35" t="b">
        <f t="shared" ref="AG199:AG262" si="22">+AF199=AE199</f>
        <v>1</v>
      </c>
      <c r="AH199" s="206">
        <v>0</v>
      </c>
      <c r="AI199" s="206">
        <v>4.0000000000000001E-3</v>
      </c>
      <c r="AJ199" s="206">
        <v>8.0000000000000002E-3</v>
      </c>
      <c r="AK199" s="206">
        <v>1.4E-2</v>
      </c>
      <c r="AL199" s="206">
        <v>1.7999999999999999E-2</v>
      </c>
      <c r="AM199" s="206">
        <v>0.02</v>
      </c>
      <c r="AN199" s="28" t="s">
        <v>113</v>
      </c>
      <c r="AO199" s="28" t="s">
        <v>113</v>
      </c>
      <c r="AP199" s="28" t="s">
        <v>113</v>
      </c>
      <c r="AQ199" s="37">
        <v>1</v>
      </c>
      <c r="AR199" s="38">
        <v>8689479</v>
      </c>
      <c r="AS199" s="38">
        <v>319146</v>
      </c>
      <c r="AT199" s="38">
        <v>361803</v>
      </c>
      <c r="AU199" s="38">
        <v>0</v>
      </c>
      <c r="AV199" s="38">
        <v>0</v>
      </c>
      <c r="AW199" s="38">
        <v>10531875</v>
      </c>
      <c r="AX199" s="38">
        <v>0</v>
      </c>
      <c r="AY199" s="38">
        <v>771201</v>
      </c>
      <c r="AZ199" s="38" t="s">
        <v>107</v>
      </c>
      <c r="BA199" s="38">
        <v>307690</v>
      </c>
      <c r="BB199" s="38">
        <v>0</v>
      </c>
      <c r="BC199" s="38">
        <v>0</v>
      </c>
      <c r="BD199" s="38">
        <v>0</v>
      </c>
      <c r="BE199" s="38">
        <v>0</v>
      </c>
      <c r="BF199" s="38">
        <v>0</v>
      </c>
      <c r="BG199" s="38">
        <v>0</v>
      </c>
      <c r="BH199" s="38">
        <v>1522088</v>
      </c>
      <c r="BI199" s="38">
        <v>3314225</v>
      </c>
      <c r="BJ199" s="38">
        <v>3436975</v>
      </c>
      <c r="BK199" s="38">
        <v>0</v>
      </c>
      <c r="BL199" s="38">
        <v>0</v>
      </c>
      <c r="BM199" s="38" t="s">
        <v>107</v>
      </c>
      <c r="BN199" s="38">
        <v>1432891</v>
      </c>
      <c r="BO199" s="38">
        <v>830568</v>
      </c>
      <c r="BP199" s="38">
        <v>1471875</v>
      </c>
      <c r="BQ199" s="38">
        <v>137189</v>
      </c>
      <c r="BR199" s="38">
        <v>1089270</v>
      </c>
      <c r="BS199" s="38">
        <v>1276590</v>
      </c>
      <c r="BT199" s="38">
        <v>0</v>
      </c>
      <c r="BU199" s="38">
        <v>0</v>
      </c>
      <c r="BV199" s="38" t="s">
        <v>107</v>
      </c>
      <c r="BW199" s="38">
        <v>7080252</v>
      </c>
      <c r="BX199" s="38">
        <v>70761</v>
      </c>
      <c r="BY199" s="38">
        <v>5155463</v>
      </c>
      <c r="BZ199" s="38">
        <v>9452136</v>
      </c>
      <c r="CA199" s="38">
        <v>0</v>
      </c>
      <c r="CB199" s="38">
        <v>988181</v>
      </c>
      <c r="CC199" s="330">
        <v>0</v>
      </c>
      <c r="CD199" s="38">
        <v>0</v>
      </c>
      <c r="CE199" s="38" t="s">
        <v>107</v>
      </c>
      <c r="CF199" s="38" t="s">
        <v>107</v>
      </c>
      <c r="CG199" s="38" t="s">
        <v>107</v>
      </c>
      <c r="CH199" s="29" t="s">
        <v>113</v>
      </c>
      <c r="CI199" s="29" t="s">
        <v>113</v>
      </c>
      <c r="CJ199" s="29" t="s">
        <v>114</v>
      </c>
      <c r="CK199" s="29" t="s">
        <v>113</v>
      </c>
      <c r="CL199" s="29" t="s">
        <v>114</v>
      </c>
      <c r="CM199" s="29" t="s">
        <v>113</v>
      </c>
      <c r="CN199" s="29" t="s">
        <v>114</v>
      </c>
      <c r="CO199" s="42" t="s">
        <v>107</v>
      </c>
      <c r="CP199" s="28" t="s">
        <v>107</v>
      </c>
      <c r="CQ199" s="28" t="s">
        <v>107</v>
      </c>
      <c r="CR199" s="28" t="s">
        <v>107</v>
      </c>
      <c r="CS199" s="28" t="s">
        <v>107</v>
      </c>
      <c r="CT199" s="28" t="s">
        <v>107</v>
      </c>
      <c r="CU199" s="28" t="s">
        <v>107</v>
      </c>
      <c r="CV199" s="28" t="s">
        <v>107</v>
      </c>
      <c r="CW199" s="28" t="s">
        <v>107</v>
      </c>
      <c r="CX199" s="28" t="s">
        <v>107</v>
      </c>
      <c r="CY199" s="28" t="s">
        <v>107</v>
      </c>
      <c r="CZ199" s="28" t="s">
        <v>107</v>
      </c>
      <c r="DA199" s="28" t="s">
        <v>107</v>
      </c>
      <c r="DB199" s="28" t="s">
        <v>107</v>
      </c>
      <c r="DC199" s="28" t="s">
        <v>107</v>
      </c>
      <c r="DD199" s="332">
        <v>19062217</v>
      </c>
      <c r="DE199" s="43">
        <v>1</v>
      </c>
      <c r="DF199" s="390">
        <v>1</v>
      </c>
      <c r="DG199" s="310"/>
      <c r="DH199" s="203"/>
      <c r="DI199" s="279" t="str" cm="1">
        <f t="array" ref="DI199">+IF(AND(C199&lt;&gt;"Vehículos Eléctricos",C199&lt;&gt;"Vehículos Híbridos",AD199="PERCENTIL 50"),
     IF(VLOOKUP(_xlfn.TEXTJOIN("_",FALSE,C199:E199),BD_Perc!$A:$P,_xlfn.IFS(BD!AE199="Intervalo de precio 1",12,BD!AE199="Intervalo de precio 2",13),FALSE)&lt;=1,
     VLOOKUP(_xlfn.TEXTJOIN("_",FALSE,C199:E199),BD_Perc!$A:$P,16,FALSE),"Ok P50"),
     "Ok P30/70 ó Híbrido/Eléctrico")</f>
        <v>Ok P30/70 ó Híbrido/Eléctrico</v>
      </c>
      <c r="DJ199" s="279" t="str">
        <f t="shared" si="19"/>
        <v>Vehículos Convencionales_Camperos/Camionetas_4x4</v>
      </c>
      <c r="DK199" s="331">
        <f t="shared" ref="DK199:DK262" si="23">+IF(C199=$F$1,Z199+CC199,Z199)</f>
        <v>319000000</v>
      </c>
      <c r="DL199" s="326"/>
    </row>
    <row r="200" spans="1:116" ht="25.5">
      <c r="A200" s="28">
        <v>195</v>
      </c>
      <c r="B200" s="29" t="s">
        <v>249</v>
      </c>
      <c r="C200" s="29" t="s">
        <v>0</v>
      </c>
      <c r="D200" s="29" t="s">
        <v>337</v>
      </c>
      <c r="E200" s="42" t="s">
        <v>346</v>
      </c>
      <c r="F200" s="42" t="s">
        <v>107</v>
      </c>
      <c r="G200" s="30" t="s">
        <v>494</v>
      </c>
      <c r="H200" s="42" t="s">
        <v>990</v>
      </c>
      <c r="I200" s="28">
        <v>9008230</v>
      </c>
      <c r="J200" s="28" t="s">
        <v>495</v>
      </c>
      <c r="K200" s="31" t="s">
        <v>307</v>
      </c>
      <c r="L200" s="32">
        <v>201</v>
      </c>
      <c r="M200" s="33">
        <v>5</v>
      </c>
      <c r="N200" s="34">
        <v>329000000</v>
      </c>
      <c r="O200" s="34">
        <f>+IFERROR(VLOOKUP(I200,Precio_Fasecolda!A:C,3,FALSE),IFERROR(VLOOKUP(I200,Precio_Fasecolda!B:C,2,FALSE),N200))</f>
        <v>329000000</v>
      </c>
      <c r="P200" s="34">
        <f t="shared" si="20"/>
        <v>0</v>
      </c>
      <c r="Q200" s="28" t="s">
        <v>346</v>
      </c>
      <c r="R200" s="28" t="s">
        <v>130</v>
      </c>
      <c r="S200" s="28" t="s">
        <v>360</v>
      </c>
      <c r="T200" s="28" t="s">
        <v>107</v>
      </c>
      <c r="U200" s="28" t="s">
        <v>107</v>
      </c>
      <c r="V200" s="42" t="s">
        <v>107</v>
      </c>
      <c r="W200" s="28" t="s">
        <v>107</v>
      </c>
      <c r="X200" s="28" t="s">
        <v>107</v>
      </c>
      <c r="Y200" s="28" t="str">
        <f t="shared" si="21"/>
        <v>N.A.</v>
      </c>
      <c r="Z200" s="292">
        <f t="shared" si="18"/>
        <v>329000000</v>
      </c>
      <c r="AA200" s="28" cm="1">
        <f t="array" aca="1" ref="AA200" ca="1">_xlfn.IFS(DK200&lt;$DK$4,1,AND(DK200&gt;=$DK$4,DK200&lt;=$AA$4),2,DK200&gt;$AA$4,3)</f>
        <v>3</v>
      </c>
      <c r="AB200" s="28">
        <v>0</v>
      </c>
      <c r="AC200" s="28" cm="1">
        <f t="array" aca="1" ref="AC200" ca="1">IF(AB200="PERCENTIL 30","",_xlfn.IFS(DK200&lt;$AC$4,1,DK200&gt;$AC$4,2))</f>
        <v>2</v>
      </c>
      <c r="AD200" s="28" t="str">
        <f>+IFERROR(VLOOKUP(_xlfn.TEXTJOIN("_", FALSE, C200:E200), BD_Perc!$A:$O, 15, FALSE),"Segmentación no encontrada o vehículo inactivo")</f>
        <v>PERCENTIL 30-70</v>
      </c>
      <c r="AE200" s="28" t="str" cm="1">
        <f t="array" ref="AE200">_xlfn.IFS(
    AD200 = "PERCENTIL 50",
    _xlfn.IFS(
        BD!DK200 &lt; VLOOKUP(_xlfn.TEXTJOIN("_", FALSE, C200:E200), BD_Perc!$A:$O, 11, FALSE), "Intervalo de precio 1",
        BD!DK200 &gt;= VLOOKUP(_xlfn.TEXTJOIN("_", FALSE, C200:E200), BD_Perc!$A:$O, 11, FALSE), "Intervalo de precio 2"
    ),
    AD200 = "PERCENTIL 30-70",
    _xlfn.IFS(
        BD!DK200 &lt; VLOOKUP(_xlfn.TEXTJOIN("_", FALSE, C200:E200), BD_Perc!$A:$O, 6, FALSE), "Intervalo de precio 1",
        BD!DK200 &lt; VLOOKUP(_xlfn.TEXTJOIN("_", FALSE, C200:E200), BD_Perc!$A:$O, 7, FALSE), "Intervalo de precio 2",
        BD!DK200 &gt;= VLOOKUP(_xlfn.TEXTJOIN("_", FALSE, C200:E200), BD_Perc!$A:$O, 7, FALSE), "Intervalo de precio 3"
    ),
    AD200="Segmentación no encontrada o vehículo inactivo","Segmentación no encontrada o vehículo inactivo"
)</f>
        <v>Intervalo de precio 3</v>
      </c>
      <c r="AF200" s="35" t="s">
        <v>2414</v>
      </c>
      <c r="AG200" s="35" t="b">
        <f t="shared" si="22"/>
        <v>1</v>
      </c>
      <c r="AH200" s="206">
        <v>0</v>
      </c>
      <c r="AI200" s="206">
        <v>4.0000000000000001E-3</v>
      </c>
      <c r="AJ200" s="206">
        <v>8.0000000000000002E-3</v>
      </c>
      <c r="AK200" s="206">
        <v>1.4E-2</v>
      </c>
      <c r="AL200" s="206">
        <v>1.7999999999999999E-2</v>
      </c>
      <c r="AM200" s="206">
        <v>0.02</v>
      </c>
      <c r="AN200" s="28" t="s">
        <v>113</v>
      </c>
      <c r="AO200" s="28" t="s">
        <v>113</v>
      </c>
      <c r="AP200" s="28" t="s">
        <v>113</v>
      </c>
      <c r="AQ200" s="37">
        <v>1</v>
      </c>
      <c r="AR200" s="38">
        <v>8689479</v>
      </c>
      <c r="AS200" s="38">
        <v>319146</v>
      </c>
      <c r="AT200" s="38">
        <v>361803</v>
      </c>
      <c r="AU200" s="38">
        <v>0</v>
      </c>
      <c r="AV200" s="38">
        <v>0</v>
      </c>
      <c r="AW200" s="38">
        <v>10531875</v>
      </c>
      <c r="AX200" s="38">
        <v>0</v>
      </c>
      <c r="AY200" s="38">
        <v>771201</v>
      </c>
      <c r="AZ200" s="38" t="s">
        <v>107</v>
      </c>
      <c r="BA200" s="38">
        <v>307690</v>
      </c>
      <c r="BB200" s="38">
        <v>0</v>
      </c>
      <c r="BC200" s="38">
        <v>0</v>
      </c>
      <c r="BD200" s="38">
        <v>0</v>
      </c>
      <c r="BE200" s="38">
        <v>0</v>
      </c>
      <c r="BF200" s="38">
        <v>0</v>
      </c>
      <c r="BG200" s="38">
        <v>3927971</v>
      </c>
      <c r="BH200" s="38">
        <v>1522088</v>
      </c>
      <c r="BI200" s="38">
        <v>3314225</v>
      </c>
      <c r="BJ200" s="38">
        <v>3436975</v>
      </c>
      <c r="BK200" s="38">
        <v>0</v>
      </c>
      <c r="BL200" s="38">
        <v>0</v>
      </c>
      <c r="BM200" s="38" t="s">
        <v>107</v>
      </c>
      <c r="BN200" s="38">
        <v>1432891</v>
      </c>
      <c r="BO200" s="38">
        <v>830568</v>
      </c>
      <c r="BP200" s="38">
        <v>1471875</v>
      </c>
      <c r="BQ200" s="38">
        <v>137189</v>
      </c>
      <c r="BR200" s="38">
        <v>1089270</v>
      </c>
      <c r="BS200" s="38">
        <v>1276590</v>
      </c>
      <c r="BT200" s="38">
        <v>0</v>
      </c>
      <c r="BU200" s="38">
        <v>0</v>
      </c>
      <c r="BV200" s="38" t="s">
        <v>107</v>
      </c>
      <c r="BW200" s="38">
        <v>7080252</v>
      </c>
      <c r="BX200" s="38">
        <v>70761</v>
      </c>
      <c r="BY200" s="38">
        <v>5155463</v>
      </c>
      <c r="BZ200" s="38">
        <v>9452136</v>
      </c>
      <c r="CA200" s="38">
        <v>0</v>
      </c>
      <c r="CB200" s="38">
        <v>988181</v>
      </c>
      <c r="CC200" s="330">
        <v>0</v>
      </c>
      <c r="CD200" s="38">
        <v>0</v>
      </c>
      <c r="CE200" s="38" t="s">
        <v>107</v>
      </c>
      <c r="CF200" s="38" t="s">
        <v>107</v>
      </c>
      <c r="CG200" s="38" t="s">
        <v>107</v>
      </c>
      <c r="CH200" s="29" t="s">
        <v>113</v>
      </c>
      <c r="CI200" s="29" t="s">
        <v>113</v>
      </c>
      <c r="CJ200" s="29" t="s">
        <v>114</v>
      </c>
      <c r="CK200" s="29" t="s">
        <v>113</v>
      </c>
      <c r="CL200" s="29" t="s">
        <v>114</v>
      </c>
      <c r="CM200" s="29" t="s">
        <v>113</v>
      </c>
      <c r="CN200" s="29" t="s">
        <v>114</v>
      </c>
      <c r="CO200" s="42" t="s">
        <v>107</v>
      </c>
      <c r="CP200" s="28" t="s">
        <v>107</v>
      </c>
      <c r="CQ200" s="28" t="s">
        <v>107</v>
      </c>
      <c r="CR200" s="28" t="s">
        <v>107</v>
      </c>
      <c r="CS200" s="28" t="s">
        <v>107</v>
      </c>
      <c r="CT200" s="28" t="s">
        <v>107</v>
      </c>
      <c r="CU200" s="28" t="s">
        <v>107</v>
      </c>
      <c r="CV200" s="28" t="s">
        <v>107</v>
      </c>
      <c r="CW200" s="28" t="s">
        <v>107</v>
      </c>
      <c r="CX200" s="28" t="s">
        <v>107</v>
      </c>
      <c r="CY200" s="28" t="s">
        <v>107</v>
      </c>
      <c r="CZ200" s="28" t="s">
        <v>107</v>
      </c>
      <c r="DA200" s="28" t="s">
        <v>107</v>
      </c>
      <c r="DB200" s="28" t="s">
        <v>107</v>
      </c>
      <c r="DC200" s="28" t="s">
        <v>107</v>
      </c>
      <c r="DD200" s="332">
        <v>20423804</v>
      </c>
      <c r="DE200" s="43">
        <v>1</v>
      </c>
      <c r="DF200" s="390">
        <v>1</v>
      </c>
      <c r="DG200" s="310"/>
      <c r="DH200" s="203"/>
      <c r="DI200" s="279" t="str" cm="1">
        <f t="array" ref="DI200">+IF(AND(C200&lt;&gt;"Vehículos Eléctricos",C200&lt;&gt;"Vehículos Híbridos",AD200="PERCENTIL 50"),
     IF(VLOOKUP(_xlfn.TEXTJOIN("_",FALSE,C200:E200),BD_Perc!$A:$P,_xlfn.IFS(BD!AE200="Intervalo de precio 1",12,BD!AE200="Intervalo de precio 2",13),FALSE)&lt;=1,
     VLOOKUP(_xlfn.TEXTJOIN("_",FALSE,C200:E200),BD_Perc!$A:$P,16,FALSE),"Ok P50"),
     "Ok P30/70 ó Híbrido/Eléctrico")</f>
        <v>Ok P30/70 ó Híbrido/Eléctrico</v>
      </c>
      <c r="DJ200" s="279" t="str">
        <f t="shared" si="19"/>
        <v>Vehículos Convencionales_Camperos/Camionetas_4x4</v>
      </c>
      <c r="DK200" s="331">
        <f t="shared" si="23"/>
        <v>329000000</v>
      </c>
      <c r="DL200" s="326"/>
    </row>
    <row r="201" spans="1:116" ht="25.5">
      <c r="A201" s="28">
        <v>196</v>
      </c>
      <c r="B201" s="29" t="s">
        <v>249</v>
      </c>
      <c r="C201" s="29" t="s">
        <v>0</v>
      </c>
      <c r="D201" s="29" t="s">
        <v>337</v>
      </c>
      <c r="E201" s="42" t="s">
        <v>346</v>
      </c>
      <c r="F201" s="42" t="s">
        <v>107</v>
      </c>
      <c r="G201" s="30" t="s">
        <v>496</v>
      </c>
      <c r="H201" s="42" t="s">
        <v>990</v>
      </c>
      <c r="I201" s="28">
        <v>9008201</v>
      </c>
      <c r="J201" s="28" t="s">
        <v>497</v>
      </c>
      <c r="K201" s="31" t="s">
        <v>375</v>
      </c>
      <c r="L201" s="32">
        <v>262</v>
      </c>
      <c r="M201" s="33">
        <v>5</v>
      </c>
      <c r="N201" s="44">
        <v>508300000</v>
      </c>
      <c r="O201" s="34">
        <f>+IFERROR(VLOOKUP(I201,Precio_Fasecolda!A:C,3,FALSE),IFERROR(VLOOKUP(I201,Precio_Fasecolda!B:C,2,FALSE),N201))</f>
        <v>508300000</v>
      </c>
      <c r="P201" s="34">
        <f t="shared" si="20"/>
        <v>0</v>
      </c>
      <c r="Q201" s="28" t="s">
        <v>346</v>
      </c>
      <c r="R201" s="28" t="s">
        <v>130</v>
      </c>
      <c r="S201" s="28" t="s">
        <v>360</v>
      </c>
      <c r="T201" s="28" t="s">
        <v>107</v>
      </c>
      <c r="U201" s="28" t="s">
        <v>107</v>
      </c>
      <c r="V201" s="42" t="s">
        <v>107</v>
      </c>
      <c r="W201" s="28" t="s">
        <v>107</v>
      </c>
      <c r="X201" s="28" t="s">
        <v>107</v>
      </c>
      <c r="Y201" s="28" t="str">
        <f t="shared" si="21"/>
        <v>N.A.</v>
      </c>
      <c r="Z201" s="292">
        <f t="shared" si="18"/>
        <v>508300000</v>
      </c>
      <c r="AA201" s="28" cm="1">
        <f t="array" aca="1" ref="AA201" ca="1">_xlfn.IFS(DK201&lt;$DK$4,1,AND(DK201&gt;=$DK$4,DK201&lt;=$AA$4),2,DK201&gt;$AA$4,3)</f>
        <v>3</v>
      </c>
      <c r="AB201" s="28">
        <v>0</v>
      </c>
      <c r="AC201" s="28" cm="1">
        <f t="array" aca="1" ref="AC201" ca="1">IF(AB201="PERCENTIL 30","",_xlfn.IFS(DK201&lt;$AC$4,1,DK201&gt;$AC$4,2))</f>
        <v>2</v>
      </c>
      <c r="AD201" s="28" t="str">
        <f>+IFERROR(VLOOKUP(_xlfn.TEXTJOIN("_", FALSE, C201:E201), BD_Perc!$A:$O, 15, FALSE),"Segmentación no encontrada o vehículo inactivo")</f>
        <v>PERCENTIL 30-70</v>
      </c>
      <c r="AE201" s="28" t="str" cm="1">
        <f t="array" ref="AE201">_xlfn.IFS(
    AD201 = "PERCENTIL 50",
    _xlfn.IFS(
        BD!DK201 &lt; VLOOKUP(_xlfn.TEXTJOIN("_", FALSE, C201:E201), BD_Perc!$A:$O, 11, FALSE), "Intervalo de precio 1",
        BD!DK201 &gt;= VLOOKUP(_xlfn.TEXTJOIN("_", FALSE, C201:E201), BD_Perc!$A:$O, 11, FALSE), "Intervalo de precio 2"
    ),
    AD201 = "PERCENTIL 30-70",
    _xlfn.IFS(
        BD!DK201 &lt; VLOOKUP(_xlfn.TEXTJOIN("_", FALSE, C201:E201), BD_Perc!$A:$O, 6, FALSE), "Intervalo de precio 1",
        BD!DK201 &lt; VLOOKUP(_xlfn.TEXTJOIN("_", FALSE, C201:E201), BD_Perc!$A:$O, 7, FALSE), "Intervalo de precio 2",
        BD!DK201 &gt;= VLOOKUP(_xlfn.TEXTJOIN("_", FALSE, C201:E201), BD_Perc!$A:$O, 7, FALSE), "Intervalo de precio 3"
    ),
    AD201="Segmentación no encontrada o vehículo inactivo","Segmentación no encontrada o vehículo inactivo"
)</f>
        <v>Intervalo de precio 3</v>
      </c>
      <c r="AF201" s="35" t="s">
        <v>2414</v>
      </c>
      <c r="AG201" s="35" t="b">
        <f t="shared" si="22"/>
        <v>1</v>
      </c>
      <c r="AH201" s="206">
        <v>0</v>
      </c>
      <c r="AI201" s="206">
        <v>3.0000000000000001E-3</v>
      </c>
      <c r="AJ201" s="206">
        <v>5.0000000000000001E-3</v>
      </c>
      <c r="AK201" s="206">
        <v>0.01</v>
      </c>
      <c r="AL201" s="206">
        <v>1.2E-2</v>
      </c>
      <c r="AM201" s="206">
        <v>1.4E-2</v>
      </c>
      <c r="AN201" s="28" t="s">
        <v>113</v>
      </c>
      <c r="AO201" s="28" t="s">
        <v>113</v>
      </c>
      <c r="AP201" s="28" t="s">
        <v>113</v>
      </c>
      <c r="AQ201" s="37">
        <v>1</v>
      </c>
      <c r="AR201" s="38">
        <v>8689479</v>
      </c>
      <c r="AS201" s="38">
        <v>319146</v>
      </c>
      <c r="AT201" s="38">
        <v>361803</v>
      </c>
      <c r="AU201" s="38">
        <v>0</v>
      </c>
      <c r="AV201" s="38">
        <v>0</v>
      </c>
      <c r="AW201" s="38">
        <v>10531875</v>
      </c>
      <c r="AX201" s="38">
        <v>0</v>
      </c>
      <c r="AY201" s="38">
        <v>0</v>
      </c>
      <c r="AZ201" s="38" t="s">
        <v>107</v>
      </c>
      <c r="BA201" s="38">
        <v>0</v>
      </c>
      <c r="BB201" s="38">
        <v>0</v>
      </c>
      <c r="BC201" s="38">
        <v>0</v>
      </c>
      <c r="BD201" s="38">
        <v>0</v>
      </c>
      <c r="BE201" s="38">
        <v>0</v>
      </c>
      <c r="BF201" s="38">
        <v>0</v>
      </c>
      <c r="BG201" s="38">
        <v>0</v>
      </c>
      <c r="BH201" s="38">
        <v>1522088</v>
      </c>
      <c r="BI201" s="38">
        <v>3314225</v>
      </c>
      <c r="BJ201" s="38">
        <v>3436975</v>
      </c>
      <c r="BK201" s="38">
        <v>0</v>
      </c>
      <c r="BL201" s="38">
        <v>0</v>
      </c>
      <c r="BM201" s="38" t="s">
        <v>107</v>
      </c>
      <c r="BN201" s="38">
        <v>1432891</v>
      </c>
      <c r="BO201" s="38">
        <v>1116502</v>
      </c>
      <c r="BP201" s="38">
        <v>1471875</v>
      </c>
      <c r="BQ201" s="38">
        <v>137189</v>
      </c>
      <c r="BR201" s="38">
        <v>1089270</v>
      </c>
      <c r="BS201" s="38">
        <v>1276590</v>
      </c>
      <c r="BT201" s="38">
        <v>0</v>
      </c>
      <c r="BU201" s="38">
        <v>0</v>
      </c>
      <c r="BV201" s="38" t="s">
        <v>107</v>
      </c>
      <c r="BW201" s="38">
        <v>7080252</v>
      </c>
      <c r="BX201" s="38">
        <v>70761</v>
      </c>
      <c r="BY201" s="38">
        <v>5523710</v>
      </c>
      <c r="BZ201" s="38">
        <v>9452136</v>
      </c>
      <c r="CA201" s="38">
        <v>0</v>
      </c>
      <c r="CB201" s="38">
        <v>1041820</v>
      </c>
      <c r="CC201" s="330">
        <v>0</v>
      </c>
      <c r="CD201" s="38">
        <v>0</v>
      </c>
      <c r="CE201" s="38" t="s">
        <v>107</v>
      </c>
      <c r="CF201" s="38" t="s">
        <v>107</v>
      </c>
      <c r="CG201" s="38" t="s">
        <v>107</v>
      </c>
      <c r="CH201" s="29" t="s">
        <v>114</v>
      </c>
      <c r="CI201" s="29" t="s">
        <v>114</v>
      </c>
      <c r="CJ201" s="29" t="s">
        <v>114</v>
      </c>
      <c r="CK201" s="29" t="s">
        <v>114</v>
      </c>
      <c r="CL201" s="29" t="s">
        <v>114</v>
      </c>
      <c r="CM201" s="29" t="s">
        <v>113</v>
      </c>
      <c r="CN201" s="29" t="s">
        <v>114</v>
      </c>
      <c r="CO201" s="42" t="s">
        <v>107</v>
      </c>
      <c r="CP201" s="28" t="s">
        <v>107</v>
      </c>
      <c r="CQ201" s="28" t="s">
        <v>107</v>
      </c>
      <c r="CR201" s="28" t="s">
        <v>107</v>
      </c>
      <c r="CS201" s="28" t="s">
        <v>107</v>
      </c>
      <c r="CT201" s="28" t="s">
        <v>107</v>
      </c>
      <c r="CU201" s="28" t="s">
        <v>107</v>
      </c>
      <c r="CV201" s="28" t="s">
        <v>107</v>
      </c>
      <c r="CW201" s="28" t="s">
        <v>107</v>
      </c>
      <c r="CX201" s="28" t="s">
        <v>107</v>
      </c>
      <c r="CY201" s="28" t="s">
        <v>107</v>
      </c>
      <c r="CZ201" s="28" t="s">
        <v>107</v>
      </c>
      <c r="DA201" s="28" t="s">
        <v>107</v>
      </c>
      <c r="DB201" s="28" t="s">
        <v>107</v>
      </c>
      <c r="DC201" s="28" t="s">
        <v>107</v>
      </c>
      <c r="DD201" s="332">
        <v>21376915</v>
      </c>
      <c r="DE201" s="43">
        <v>0</v>
      </c>
      <c r="DF201" s="390">
        <v>0</v>
      </c>
      <c r="DG201" s="310"/>
      <c r="DH201" s="203"/>
      <c r="DI201" s="279" t="str" cm="1">
        <f t="array" ref="DI201">+IF(AND(C201&lt;&gt;"Vehículos Eléctricos",C201&lt;&gt;"Vehículos Híbridos",AD201="PERCENTIL 50"),
     IF(VLOOKUP(_xlfn.TEXTJOIN("_",FALSE,C201:E201),BD_Perc!$A:$P,_xlfn.IFS(BD!AE201="Intervalo de precio 1",12,BD!AE201="Intervalo de precio 2",13),FALSE)&lt;=1,
     VLOOKUP(_xlfn.TEXTJOIN("_",FALSE,C201:E201),BD_Perc!$A:$P,16,FALSE),"Ok P50"),
     "Ok P30/70 ó Híbrido/Eléctrico")</f>
        <v>Ok P30/70 ó Híbrido/Eléctrico</v>
      </c>
      <c r="DJ201" s="279" t="str">
        <f t="shared" si="19"/>
        <v>Vehículos Convencionales_Camperos/Camionetas_4x4</v>
      </c>
      <c r="DK201" s="331">
        <f t="shared" si="23"/>
        <v>508300000</v>
      </c>
      <c r="DL201" s="326"/>
    </row>
    <row r="202" spans="1:116" ht="38.25">
      <c r="A202" s="28">
        <v>197</v>
      </c>
      <c r="B202" s="29" t="s">
        <v>249</v>
      </c>
      <c r="C202" s="29" t="s">
        <v>0</v>
      </c>
      <c r="D202" s="29" t="s">
        <v>337</v>
      </c>
      <c r="E202" s="42" t="s">
        <v>346</v>
      </c>
      <c r="F202" s="42" t="s">
        <v>107</v>
      </c>
      <c r="G202" s="30" t="s">
        <v>498</v>
      </c>
      <c r="H202" s="42" t="s">
        <v>990</v>
      </c>
      <c r="I202" s="28">
        <v>9008206</v>
      </c>
      <c r="J202" s="28" t="s">
        <v>499</v>
      </c>
      <c r="K202" s="31" t="s">
        <v>355</v>
      </c>
      <c r="L202" s="32">
        <v>305</v>
      </c>
      <c r="M202" s="33">
        <v>5</v>
      </c>
      <c r="N202" s="44">
        <v>504500000</v>
      </c>
      <c r="O202" s="34">
        <f>+IFERROR(VLOOKUP(I202,Precio_Fasecolda!A:C,3,FALSE),IFERROR(VLOOKUP(I202,Precio_Fasecolda!B:C,2,FALSE),N202))</f>
        <v>504500000</v>
      </c>
      <c r="P202" s="34">
        <f t="shared" si="20"/>
        <v>0</v>
      </c>
      <c r="Q202" s="28" t="s">
        <v>346</v>
      </c>
      <c r="R202" s="28" t="s">
        <v>130</v>
      </c>
      <c r="S202" s="28" t="s">
        <v>112</v>
      </c>
      <c r="T202" s="28" t="s">
        <v>107</v>
      </c>
      <c r="U202" s="28" t="s">
        <v>107</v>
      </c>
      <c r="V202" s="42" t="s">
        <v>107</v>
      </c>
      <c r="W202" s="28" t="s">
        <v>107</v>
      </c>
      <c r="X202" s="28" t="s">
        <v>107</v>
      </c>
      <c r="Y202" s="28" t="str">
        <f t="shared" si="21"/>
        <v>N.A.</v>
      </c>
      <c r="Z202" s="292">
        <f t="shared" si="18"/>
        <v>504500000</v>
      </c>
      <c r="AA202" s="28" cm="1">
        <f t="array" aca="1" ref="AA202" ca="1">_xlfn.IFS(DK202&lt;$DK$4,1,AND(DK202&gt;=$DK$4,DK202&lt;=$AA$4),2,DK202&gt;$AA$4,3)</f>
        <v>3</v>
      </c>
      <c r="AB202" s="28">
        <v>0</v>
      </c>
      <c r="AC202" s="28" cm="1">
        <f t="array" aca="1" ref="AC202" ca="1">IF(AB202="PERCENTIL 30","",_xlfn.IFS(DK202&lt;$AC$4,1,DK202&gt;$AC$4,2))</f>
        <v>2</v>
      </c>
      <c r="AD202" s="28" t="str">
        <f>+IFERROR(VLOOKUP(_xlfn.TEXTJOIN("_", FALSE, C202:E202), BD_Perc!$A:$O, 15, FALSE),"Segmentación no encontrada o vehículo inactivo")</f>
        <v>PERCENTIL 30-70</v>
      </c>
      <c r="AE202" s="28" t="str" cm="1">
        <f t="array" ref="AE202">_xlfn.IFS(
    AD202 = "PERCENTIL 50",
    _xlfn.IFS(
        BD!DK202 &lt; VLOOKUP(_xlfn.TEXTJOIN("_", FALSE, C202:E202), BD_Perc!$A:$O, 11, FALSE), "Intervalo de precio 1",
        BD!DK202 &gt;= VLOOKUP(_xlfn.TEXTJOIN("_", FALSE, C202:E202), BD_Perc!$A:$O, 11, FALSE), "Intervalo de precio 2"
    ),
    AD202 = "PERCENTIL 30-70",
    _xlfn.IFS(
        BD!DK202 &lt; VLOOKUP(_xlfn.TEXTJOIN("_", FALSE, C202:E202), BD_Perc!$A:$O, 6, FALSE), "Intervalo de precio 1",
        BD!DK202 &lt; VLOOKUP(_xlfn.TEXTJOIN("_", FALSE, C202:E202), BD_Perc!$A:$O, 7, FALSE), "Intervalo de precio 2",
        BD!DK202 &gt;= VLOOKUP(_xlfn.TEXTJOIN("_", FALSE, C202:E202), BD_Perc!$A:$O, 7, FALSE), "Intervalo de precio 3"
    ),
    AD202="Segmentación no encontrada o vehículo inactivo","Segmentación no encontrada o vehículo inactivo"
)</f>
        <v>Intervalo de precio 3</v>
      </c>
      <c r="AF202" s="35" t="s">
        <v>2414</v>
      </c>
      <c r="AG202" s="35" t="b">
        <f t="shared" si="22"/>
        <v>1</v>
      </c>
      <c r="AH202" s="206">
        <v>0</v>
      </c>
      <c r="AI202" s="206">
        <v>3.0000000000000001E-3</v>
      </c>
      <c r="AJ202" s="206">
        <v>5.0000000000000001E-3</v>
      </c>
      <c r="AK202" s="206">
        <v>0.01</v>
      </c>
      <c r="AL202" s="206">
        <v>1.2E-2</v>
      </c>
      <c r="AM202" s="206">
        <v>1.4E-2</v>
      </c>
      <c r="AN202" s="28" t="s">
        <v>113</v>
      </c>
      <c r="AO202" s="28" t="s">
        <v>113</v>
      </c>
      <c r="AP202" s="28" t="s">
        <v>113</v>
      </c>
      <c r="AQ202" s="37">
        <v>1</v>
      </c>
      <c r="AR202" s="38">
        <v>8689479</v>
      </c>
      <c r="AS202" s="38">
        <v>319146</v>
      </c>
      <c r="AT202" s="38">
        <v>361803</v>
      </c>
      <c r="AU202" s="38">
        <v>0</v>
      </c>
      <c r="AV202" s="38">
        <v>0</v>
      </c>
      <c r="AW202" s="38">
        <v>10531875</v>
      </c>
      <c r="AX202" s="38">
        <v>0</v>
      </c>
      <c r="AY202" s="38">
        <v>0</v>
      </c>
      <c r="AZ202" s="38" t="s">
        <v>107</v>
      </c>
      <c r="BA202" s="38">
        <v>0</v>
      </c>
      <c r="BB202" s="38">
        <v>0</v>
      </c>
      <c r="BC202" s="38">
        <v>0</v>
      </c>
      <c r="BD202" s="38">
        <v>0</v>
      </c>
      <c r="BE202" s="38">
        <v>0</v>
      </c>
      <c r="BF202" s="38">
        <v>0</v>
      </c>
      <c r="BG202" s="38">
        <v>0</v>
      </c>
      <c r="BH202" s="38">
        <v>1522088</v>
      </c>
      <c r="BI202" s="38">
        <v>3314225</v>
      </c>
      <c r="BJ202" s="38">
        <v>3436975</v>
      </c>
      <c r="BK202" s="38">
        <v>0</v>
      </c>
      <c r="BL202" s="38">
        <v>0</v>
      </c>
      <c r="BM202" s="38" t="s">
        <v>107</v>
      </c>
      <c r="BN202" s="38">
        <v>1432891</v>
      </c>
      <c r="BO202" s="38">
        <v>1116502</v>
      </c>
      <c r="BP202" s="38">
        <v>1471875</v>
      </c>
      <c r="BQ202" s="38">
        <v>137189</v>
      </c>
      <c r="BR202" s="38">
        <v>1089270</v>
      </c>
      <c r="BS202" s="38">
        <v>1276590</v>
      </c>
      <c r="BT202" s="38">
        <v>0</v>
      </c>
      <c r="BU202" s="38">
        <v>0</v>
      </c>
      <c r="BV202" s="38" t="s">
        <v>107</v>
      </c>
      <c r="BW202" s="38">
        <v>7080252</v>
      </c>
      <c r="BX202" s="38">
        <v>70761</v>
      </c>
      <c r="BY202" s="38">
        <v>5523710</v>
      </c>
      <c r="BZ202" s="38">
        <v>9452136</v>
      </c>
      <c r="CA202" s="38">
        <v>0</v>
      </c>
      <c r="CB202" s="38">
        <v>1041820</v>
      </c>
      <c r="CC202" s="330">
        <v>0</v>
      </c>
      <c r="CD202" s="38">
        <v>0</v>
      </c>
      <c r="CE202" s="38" t="s">
        <v>107</v>
      </c>
      <c r="CF202" s="38" t="s">
        <v>107</v>
      </c>
      <c r="CG202" s="38" t="s">
        <v>107</v>
      </c>
      <c r="CH202" s="29" t="s">
        <v>113</v>
      </c>
      <c r="CI202" s="29" t="s">
        <v>113</v>
      </c>
      <c r="CJ202" s="29" t="s">
        <v>113</v>
      </c>
      <c r="CK202" s="29" t="s">
        <v>113</v>
      </c>
      <c r="CL202" s="29" t="s">
        <v>113</v>
      </c>
      <c r="CM202" s="29" t="s">
        <v>113</v>
      </c>
      <c r="CN202" s="29" t="s">
        <v>114</v>
      </c>
      <c r="CO202" s="42" t="s">
        <v>107</v>
      </c>
      <c r="CP202" s="28" t="s">
        <v>107</v>
      </c>
      <c r="CQ202" s="28" t="s">
        <v>107</v>
      </c>
      <c r="CR202" s="28" t="s">
        <v>107</v>
      </c>
      <c r="CS202" s="28" t="s">
        <v>107</v>
      </c>
      <c r="CT202" s="28" t="s">
        <v>107</v>
      </c>
      <c r="CU202" s="28" t="s">
        <v>107</v>
      </c>
      <c r="CV202" s="28" t="s">
        <v>107</v>
      </c>
      <c r="CW202" s="28" t="s">
        <v>107</v>
      </c>
      <c r="CX202" s="28" t="s">
        <v>107</v>
      </c>
      <c r="CY202" s="28" t="s">
        <v>107</v>
      </c>
      <c r="CZ202" s="28" t="s">
        <v>107</v>
      </c>
      <c r="DA202" s="28" t="s">
        <v>107</v>
      </c>
      <c r="DB202" s="28" t="s">
        <v>107</v>
      </c>
      <c r="DC202" s="28" t="s">
        <v>107</v>
      </c>
      <c r="DD202" s="332">
        <v>20696121</v>
      </c>
      <c r="DE202" s="43">
        <v>0</v>
      </c>
      <c r="DF202" s="390">
        <v>0</v>
      </c>
      <c r="DG202" s="310"/>
      <c r="DH202" s="203"/>
      <c r="DI202" s="279" t="str" cm="1">
        <f t="array" ref="DI202">+IF(AND(C202&lt;&gt;"Vehículos Eléctricos",C202&lt;&gt;"Vehículos Híbridos",AD202="PERCENTIL 50"),
     IF(VLOOKUP(_xlfn.TEXTJOIN("_",FALSE,C202:E202),BD_Perc!$A:$P,_xlfn.IFS(BD!AE202="Intervalo de precio 1",12,BD!AE202="Intervalo de precio 2",13),FALSE)&lt;=1,
     VLOOKUP(_xlfn.TEXTJOIN("_",FALSE,C202:E202),BD_Perc!$A:$P,16,FALSE),"Ok P50"),
     "Ok P30/70 ó Híbrido/Eléctrico")</f>
        <v>Ok P30/70 ó Híbrido/Eléctrico</v>
      </c>
      <c r="DJ202" s="279" t="str">
        <f t="shared" si="19"/>
        <v>Vehículos Convencionales_Camperos/Camionetas_4x4</v>
      </c>
      <c r="DK202" s="331">
        <f t="shared" si="23"/>
        <v>504500000</v>
      </c>
      <c r="DL202" s="326"/>
    </row>
    <row r="203" spans="1:116" ht="25.5">
      <c r="A203" s="28">
        <v>198</v>
      </c>
      <c r="B203" s="29" t="s">
        <v>249</v>
      </c>
      <c r="C203" s="29" t="s">
        <v>0</v>
      </c>
      <c r="D203" s="29" t="s">
        <v>337</v>
      </c>
      <c r="E203" s="42" t="s">
        <v>346</v>
      </c>
      <c r="F203" s="42" t="s">
        <v>107</v>
      </c>
      <c r="G203" s="30" t="s">
        <v>500</v>
      </c>
      <c r="H203" s="42" t="s">
        <v>990</v>
      </c>
      <c r="I203" s="28">
        <v>9020050</v>
      </c>
      <c r="J203" s="28" t="s">
        <v>501</v>
      </c>
      <c r="K203" s="31" t="s">
        <v>307</v>
      </c>
      <c r="L203" s="32">
        <v>231</v>
      </c>
      <c r="M203" s="33">
        <v>3</v>
      </c>
      <c r="N203" s="44">
        <v>276900000</v>
      </c>
      <c r="O203" s="34">
        <f>+IFERROR(VLOOKUP(I203,Precio_Fasecolda!A:C,3,FALSE),IFERROR(VLOOKUP(I203,Precio_Fasecolda!B:C,2,FALSE),N203))</f>
        <v>276900000</v>
      </c>
      <c r="P203" s="34">
        <f t="shared" si="20"/>
        <v>0</v>
      </c>
      <c r="Q203" s="28" t="s">
        <v>346</v>
      </c>
      <c r="R203" s="28" t="s">
        <v>2415</v>
      </c>
      <c r="S203" s="28" t="s">
        <v>112</v>
      </c>
      <c r="T203" s="28" t="s">
        <v>107</v>
      </c>
      <c r="U203" s="28" t="s">
        <v>107</v>
      </c>
      <c r="V203" s="42" t="s">
        <v>107</v>
      </c>
      <c r="W203" s="28" t="s">
        <v>107</v>
      </c>
      <c r="X203" s="28" t="s">
        <v>107</v>
      </c>
      <c r="Y203" s="28" t="str">
        <f t="shared" si="21"/>
        <v>N.A.</v>
      </c>
      <c r="Z203" s="292">
        <f t="shared" si="18"/>
        <v>276900000</v>
      </c>
      <c r="AA203" s="28" cm="1">
        <f t="array" aca="1" ref="AA203" ca="1">_xlfn.IFS(DK203&lt;$DK$4,1,AND(DK203&gt;=$DK$4,DK203&lt;=$AA$4),2,DK203&gt;$AA$4,3)</f>
        <v>3</v>
      </c>
      <c r="AB203" s="28">
        <v>0</v>
      </c>
      <c r="AC203" s="28" cm="1">
        <f t="array" aca="1" ref="AC203" ca="1">IF(AB203="PERCENTIL 30","",_xlfn.IFS(DK203&lt;$AC$4,1,DK203&gt;$AC$4,2))</f>
        <v>2</v>
      </c>
      <c r="AD203" s="28" t="str">
        <f>+IFERROR(VLOOKUP(_xlfn.TEXTJOIN("_", FALSE, C203:E203), BD_Perc!$A:$O, 15, FALSE),"Segmentación no encontrada o vehículo inactivo")</f>
        <v>PERCENTIL 30-70</v>
      </c>
      <c r="AE203" s="28" t="str" cm="1">
        <f t="array" ref="AE203">_xlfn.IFS(
    AD203 = "PERCENTIL 50",
    _xlfn.IFS(
        BD!DK203 &lt; VLOOKUP(_xlfn.TEXTJOIN("_", FALSE, C203:E203), BD_Perc!$A:$O, 11, FALSE), "Intervalo de precio 1",
        BD!DK203 &gt;= VLOOKUP(_xlfn.TEXTJOIN("_", FALSE, C203:E203), BD_Perc!$A:$O, 11, FALSE), "Intervalo de precio 2"
    ),
    AD203 = "PERCENTIL 30-70",
    _xlfn.IFS(
        BD!DK203 &lt; VLOOKUP(_xlfn.TEXTJOIN("_", FALSE, C203:E203), BD_Perc!$A:$O, 6, FALSE), "Intervalo de precio 1",
        BD!DK203 &lt; VLOOKUP(_xlfn.TEXTJOIN("_", FALSE, C203:E203), BD_Perc!$A:$O, 7, FALSE), "Intervalo de precio 2",
        BD!DK203 &gt;= VLOOKUP(_xlfn.TEXTJOIN("_", FALSE, C203:E203), BD_Perc!$A:$O, 7, FALSE), "Intervalo de precio 3"
    ),
    AD203="Segmentación no encontrada o vehículo inactivo","Segmentación no encontrada o vehículo inactivo"
)</f>
        <v>Intervalo de precio 2</v>
      </c>
      <c r="AF203" s="35" t="s">
        <v>2413</v>
      </c>
      <c r="AG203" s="35" t="b">
        <f t="shared" si="22"/>
        <v>1</v>
      </c>
      <c r="AH203" s="206">
        <v>0</v>
      </c>
      <c r="AI203" s="206">
        <v>5.0000000000000001E-3</v>
      </c>
      <c r="AJ203" s="206">
        <v>0.01</v>
      </c>
      <c r="AK203" s="206">
        <v>0.01</v>
      </c>
      <c r="AL203" s="206">
        <v>1.4999999999999999E-2</v>
      </c>
      <c r="AM203" s="206">
        <v>0.02</v>
      </c>
      <c r="AN203" s="28" t="s">
        <v>113</v>
      </c>
      <c r="AO203" s="28" t="s">
        <v>113</v>
      </c>
      <c r="AP203" s="28" t="s">
        <v>113</v>
      </c>
      <c r="AQ203" s="37">
        <v>1</v>
      </c>
      <c r="AR203" s="38">
        <v>8689479</v>
      </c>
      <c r="AS203" s="38">
        <v>319146</v>
      </c>
      <c r="AT203" s="38">
        <v>361803</v>
      </c>
      <c r="AU203" s="38">
        <v>0</v>
      </c>
      <c r="AV203" s="38">
        <v>0</v>
      </c>
      <c r="AW203" s="38">
        <v>10531875</v>
      </c>
      <c r="AX203" s="38">
        <v>0</v>
      </c>
      <c r="AY203" s="38">
        <v>0</v>
      </c>
      <c r="AZ203" s="38">
        <v>68079</v>
      </c>
      <c r="BA203" s="38" t="s">
        <v>107</v>
      </c>
      <c r="BB203" s="38">
        <v>0</v>
      </c>
      <c r="BC203" s="38">
        <v>0</v>
      </c>
      <c r="BD203" s="38">
        <v>0</v>
      </c>
      <c r="BE203" s="38">
        <v>0</v>
      </c>
      <c r="BF203" s="38">
        <v>0</v>
      </c>
      <c r="BG203" s="38">
        <v>4296218</v>
      </c>
      <c r="BH203" s="38">
        <v>1522088</v>
      </c>
      <c r="BI203" s="38">
        <v>3314225</v>
      </c>
      <c r="BJ203" s="38">
        <v>3436975</v>
      </c>
      <c r="BK203" s="38" t="s">
        <v>107</v>
      </c>
      <c r="BL203" s="38">
        <v>2651380</v>
      </c>
      <c r="BM203" s="38">
        <v>562169</v>
      </c>
      <c r="BN203" s="38" t="s">
        <v>107</v>
      </c>
      <c r="BO203" s="38">
        <v>762489</v>
      </c>
      <c r="BP203" s="38">
        <v>1471875</v>
      </c>
      <c r="BQ203" s="38">
        <v>137189</v>
      </c>
      <c r="BR203" s="38">
        <v>1089270</v>
      </c>
      <c r="BS203" s="38">
        <v>834693</v>
      </c>
      <c r="BT203" s="38">
        <v>0</v>
      </c>
      <c r="BU203" s="38">
        <v>0</v>
      </c>
      <c r="BV203" s="38" t="s">
        <v>107</v>
      </c>
      <c r="BW203" s="38">
        <v>7080252</v>
      </c>
      <c r="BX203" s="38">
        <v>70761</v>
      </c>
      <c r="BY203" s="38">
        <v>5523710</v>
      </c>
      <c r="BZ203" s="38">
        <v>9452136</v>
      </c>
      <c r="CA203" s="38" t="s">
        <v>107</v>
      </c>
      <c r="CB203" s="38">
        <v>849960</v>
      </c>
      <c r="CC203" s="330">
        <v>0</v>
      </c>
      <c r="CD203" s="38">
        <v>0</v>
      </c>
      <c r="CE203" s="38" t="s">
        <v>107</v>
      </c>
      <c r="CF203" s="38" t="s">
        <v>107</v>
      </c>
      <c r="CG203" s="38" t="s">
        <v>107</v>
      </c>
      <c r="CH203" s="29" t="s">
        <v>113</v>
      </c>
      <c r="CI203" s="29" t="s">
        <v>113</v>
      </c>
      <c r="CJ203" s="29" t="s">
        <v>113</v>
      </c>
      <c r="CK203" s="29" t="s">
        <v>113</v>
      </c>
      <c r="CL203" s="29" t="s">
        <v>113</v>
      </c>
      <c r="CM203" s="29" t="s">
        <v>113</v>
      </c>
      <c r="CN203" s="29" t="s">
        <v>114</v>
      </c>
      <c r="CO203" s="42" t="s">
        <v>107</v>
      </c>
      <c r="CP203" s="28" t="s">
        <v>107</v>
      </c>
      <c r="CQ203" s="28" t="s">
        <v>107</v>
      </c>
      <c r="CR203" s="28" t="s">
        <v>107</v>
      </c>
      <c r="CS203" s="28" t="s">
        <v>107</v>
      </c>
      <c r="CT203" s="28" t="s">
        <v>107</v>
      </c>
      <c r="CU203" s="28" t="s">
        <v>107</v>
      </c>
      <c r="CV203" s="28" t="s">
        <v>107</v>
      </c>
      <c r="CW203" s="28" t="s">
        <v>107</v>
      </c>
      <c r="CX203" s="28" t="s">
        <v>107</v>
      </c>
      <c r="CY203" s="28" t="s">
        <v>107</v>
      </c>
      <c r="CZ203" s="28" t="s">
        <v>107</v>
      </c>
      <c r="DA203" s="28" t="s">
        <v>107</v>
      </c>
      <c r="DB203" s="28" t="s">
        <v>107</v>
      </c>
      <c r="DC203" s="28" t="s">
        <v>107</v>
      </c>
      <c r="DD203" s="332">
        <v>18789899</v>
      </c>
      <c r="DE203" s="43">
        <v>0</v>
      </c>
      <c r="DF203" s="390">
        <v>0</v>
      </c>
      <c r="DG203" s="310"/>
      <c r="DH203" s="203"/>
      <c r="DI203" s="279" t="str" cm="1">
        <f t="array" ref="DI203">+IF(AND(C203&lt;&gt;"Vehículos Eléctricos",C203&lt;&gt;"Vehículos Híbridos",AD203="PERCENTIL 50"),
     IF(VLOOKUP(_xlfn.TEXTJOIN("_",FALSE,C203:E203),BD_Perc!$A:$P,_xlfn.IFS(BD!AE203="Intervalo de precio 1",12,BD!AE203="Intervalo de precio 2",13),FALSE)&lt;=1,
     VLOOKUP(_xlfn.TEXTJOIN("_",FALSE,C203:E203),BD_Perc!$A:$P,16,FALSE),"Ok P50"),
     "Ok P30/70 ó Híbrido/Eléctrico")</f>
        <v>Ok P30/70 ó Híbrido/Eléctrico</v>
      </c>
      <c r="DJ203" s="279" t="str">
        <f t="shared" si="19"/>
        <v>Vehículos Convencionales_Camperos/Camionetas_4x4</v>
      </c>
      <c r="DK203" s="331">
        <f t="shared" si="23"/>
        <v>276900000</v>
      </c>
      <c r="DL203" s="326"/>
    </row>
    <row r="204" spans="1:116" ht="25.5">
      <c r="A204" s="28">
        <v>199</v>
      </c>
      <c r="B204" s="29" t="s">
        <v>249</v>
      </c>
      <c r="C204" s="29" t="s">
        <v>0</v>
      </c>
      <c r="D204" s="29" t="s">
        <v>337</v>
      </c>
      <c r="E204" s="42" t="s">
        <v>338</v>
      </c>
      <c r="F204" s="42" t="s">
        <v>107</v>
      </c>
      <c r="G204" s="30" t="s">
        <v>502</v>
      </c>
      <c r="H204" s="42" t="s">
        <v>990</v>
      </c>
      <c r="I204" s="28">
        <v>9006167</v>
      </c>
      <c r="J204" s="28" t="s">
        <v>503</v>
      </c>
      <c r="K204" s="31" t="s">
        <v>369</v>
      </c>
      <c r="L204" s="32">
        <v>170</v>
      </c>
      <c r="M204" s="33">
        <v>5</v>
      </c>
      <c r="N204" s="44">
        <v>136700000</v>
      </c>
      <c r="O204" s="34">
        <f>+IFERROR(VLOOKUP(I204,Precio_Fasecolda!A:C,3,FALSE),IFERROR(VLOOKUP(I204,Precio_Fasecolda!B:C,2,FALSE),N204))</f>
        <v>136700000</v>
      </c>
      <c r="P204" s="34">
        <f t="shared" si="20"/>
        <v>0</v>
      </c>
      <c r="Q204" s="28" t="s">
        <v>338</v>
      </c>
      <c r="R204" s="28" t="s">
        <v>130</v>
      </c>
      <c r="S204" s="28" t="s">
        <v>112</v>
      </c>
      <c r="T204" s="28" t="s">
        <v>107</v>
      </c>
      <c r="U204" s="28" t="s">
        <v>107</v>
      </c>
      <c r="V204" s="42" t="s">
        <v>107</v>
      </c>
      <c r="W204" s="28" t="s">
        <v>107</v>
      </c>
      <c r="X204" s="28" t="s">
        <v>107</v>
      </c>
      <c r="Y204" s="28" t="str">
        <f t="shared" si="21"/>
        <v>N.A.</v>
      </c>
      <c r="Z204" s="292">
        <f t="shared" si="18"/>
        <v>136700000</v>
      </c>
      <c r="AA204" s="28" cm="1">
        <f t="array" aca="1" ref="AA204" ca="1">_xlfn.IFS(DK204&lt;$DK$4,1,AND(DK204&gt;=$DK$4,DK204&lt;=$AA$4),2,DK204&gt;$AA$4,3)</f>
        <v>2</v>
      </c>
      <c r="AB204" s="28">
        <v>0</v>
      </c>
      <c r="AC204" s="28" cm="1">
        <f t="array" aca="1" ref="AC204" ca="1">IF(AB204="PERCENTIL 30","",_xlfn.IFS(DK204&lt;$AC$4,1,DK204&gt;$AC$4,2))</f>
        <v>1</v>
      </c>
      <c r="AD204" s="28" t="str">
        <f>+IFERROR(VLOOKUP(_xlfn.TEXTJOIN("_", FALSE, C204:E204), BD_Perc!$A:$O, 15, FALSE),"Segmentación no encontrada o vehículo inactivo")</f>
        <v>PERCENTIL 30-70</v>
      </c>
      <c r="AE204" s="28" t="str" cm="1">
        <f t="array" ref="AE204">_xlfn.IFS(
    AD204 = "PERCENTIL 50",
    _xlfn.IFS(
        BD!DK204 &lt; VLOOKUP(_xlfn.TEXTJOIN("_", FALSE, C204:E204), BD_Perc!$A:$O, 11, FALSE), "Intervalo de precio 1",
        BD!DK204 &gt;= VLOOKUP(_xlfn.TEXTJOIN("_", FALSE, C204:E204), BD_Perc!$A:$O, 11, FALSE), "Intervalo de precio 2"
    ),
    AD204 = "PERCENTIL 30-70",
    _xlfn.IFS(
        BD!DK204 &lt; VLOOKUP(_xlfn.TEXTJOIN("_", FALSE, C204:E204), BD_Perc!$A:$O, 6, FALSE), "Intervalo de precio 1",
        BD!DK204 &lt; VLOOKUP(_xlfn.TEXTJOIN("_", FALSE, C204:E204), BD_Perc!$A:$O, 7, FALSE), "Intervalo de precio 2",
        BD!DK204 &gt;= VLOOKUP(_xlfn.TEXTJOIN("_", FALSE, C204:E204), BD_Perc!$A:$O, 7, FALSE), "Intervalo de precio 3"
    ),
    AD204="Segmentación no encontrada o vehículo inactivo","Segmentación no encontrada o vehículo inactivo"
)</f>
        <v>Intervalo de precio 3</v>
      </c>
      <c r="AF204" s="35" t="s">
        <v>2414</v>
      </c>
      <c r="AG204" s="35" t="b">
        <f t="shared" si="22"/>
        <v>1</v>
      </c>
      <c r="AH204" s="206">
        <v>0</v>
      </c>
      <c r="AI204" s="206">
        <v>0</v>
      </c>
      <c r="AJ204" s="206">
        <v>0</v>
      </c>
      <c r="AK204" s="206">
        <v>0</v>
      </c>
      <c r="AL204" s="206">
        <v>0</v>
      </c>
      <c r="AM204" s="206">
        <v>0</v>
      </c>
      <c r="AN204" s="28" t="s">
        <v>113</v>
      </c>
      <c r="AO204" s="28" t="s">
        <v>114</v>
      </c>
      <c r="AP204" s="28" t="s">
        <v>114</v>
      </c>
      <c r="AQ204" s="37">
        <v>0</v>
      </c>
      <c r="AR204" s="38">
        <v>8689479</v>
      </c>
      <c r="AS204" s="38">
        <v>319146</v>
      </c>
      <c r="AT204" s="38">
        <v>1126223</v>
      </c>
      <c r="AU204" s="38">
        <v>0</v>
      </c>
      <c r="AV204" s="38">
        <v>0</v>
      </c>
      <c r="AW204" s="38">
        <v>10531875</v>
      </c>
      <c r="AX204" s="38">
        <v>0</v>
      </c>
      <c r="AY204" s="38">
        <v>0</v>
      </c>
      <c r="AZ204" s="38" t="s">
        <v>107</v>
      </c>
      <c r="BA204" s="38">
        <v>0</v>
      </c>
      <c r="BB204" s="38">
        <v>13615869</v>
      </c>
      <c r="BC204" s="38">
        <v>14296662</v>
      </c>
      <c r="BD204" s="38">
        <v>0</v>
      </c>
      <c r="BE204" s="38">
        <v>0</v>
      </c>
      <c r="BF204" s="38">
        <v>0</v>
      </c>
      <c r="BG204" s="38" t="s">
        <v>107</v>
      </c>
      <c r="BH204" s="38">
        <v>1522088</v>
      </c>
      <c r="BI204" s="38">
        <v>3314225</v>
      </c>
      <c r="BJ204" s="38">
        <v>3436975</v>
      </c>
      <c r="BK204" s="38">
        <v>0</v>
      </c>
      <c r="BL204" s="38">
        <v>0</v>
      </c>
      <c r="BM204" s="38" t="s">
        <v>107</v>
      </c>
      <c r="BN204" s="38" t="s">
        <v>107</v>
      </c>
      <c r="BO204" s="38">
        <v>697133</v>
      </c>
      <c r="BP204" s="38">
        <v>1471875</v>
      </c>
      <c r="BQ204" s="38">
        <v>137189</v>
      </c>
      <c r="BR204" s="38">
        <v>1089270</v>
      </c>
      <c r="BS204" s="38">
        <v>1276590</v>
      </c>
      <c r="BT204" s="38">
        <v>0</v>
      </c>
      <c r="BU204" s="38">
        <v>0</v>
      </c>
      <c r="BV204" s="38" t="s">
        <v>107</v>
      </c>
      <c r="BW204" s="38">
        <v>7080252</v>
      </c>
      <c r="BX204" s="38">
        <v>70761</v>
      </c>
      <c r="BY204" s="38">
        <v>5155463</v>
      </c>
      <c r="BZ204" s="38">
        <v>9452136</v>
      </c>
      <c r="CA204" s="38">
        <v>0</v>
      </c>
      <c r="CB204" s="38">
        <v>526066</v>
      </c>
      <c r="CC204" s="330">
        <v>0</v>
      </c>
      <c r="CD204" s="38">
        <v>0</v>
      </c>
      <c r="CE204" s="38" t="s">
        <v>107</v>
      </c>
      <c r="CF204" s="38" t="s">
        <v>107</v>
      </c>
      <c r="CG204" s="38" t="s">
        <v>107</v>
      </c>
      <c r="CH204" s="29" t="s">
        <v>114</v>
      </c>
      <c r="CI204" s="29" t="s">
        <v>114</v>
      </c>
      <c r="CJ204" s="29" t="s">
        <v>114</v>
      </c>
      <c r="CK204" s="29" t="s">
        <v>114</v>
      </c>
      <c r="CL204" s="29" t="s">
        <v>114</v>
      </c>
      <c r="CM204" s="29" t="s">
        <v>114</v>
      </c>
      <c r="CN204" s="29" t="s">
        <v>114</v>
      </c>
      <c r="CO204" s="42" t="s">
        <v>107</v>
      </c>
      <c r="CP204" s="28" t="s">
        <v>107</v>
      </c>
      <c r="CQ204" s="28" t="s">
        <v>107</v>
      </c>
      <c r="CR204" s="28" t="s">
        <v>107</v>
      </c>
      <c r="CS204" s="28" t="s">
        <v>107</v>
      </c>
      <c r="CT204" s="28" t="s">
        <v>107</v>
      </c>
      <c r="CU204" s="28" t="s">
        <v>107</v>
      </c>
      <c r="CV204" s="28" t="s">
        <v>107</v>
      </c>
      <c r="CW204" s="28" t="s">
        <v>107</v>
      </c>
      <c r="CX204" s="28" t="s">
        <v>107</v>
      </c>
      <c r="CY204" s="28" t="s">
        <v>107</v>
      </c>
      <c r="CZ204" s="28" t="s">
        <v>107</v>
      </c>
      <c r="DA204" s="28" t="s">
        <v>107</v>
      </c>
      <c r="DB204" s="28" t="s">
        <v>107</v>
      </c>
      <c r="DC204" s="28" t="s">
        <v>107</v>
      </c>
      <c r="DD204" s="332">
        <v>18245265</v>
      </c>
      <c r="DE204" s="43">
        <v>0</v>
      </c>
      <c r="DF204" s="390">
        <v>0</v>
      </c>
      <c r="DG204" s="310"/>
      <c r="DH204" s="203"/>
      <c r="DI204" s="279" t="str" cm="1">
        <f t="array" ref="DI204">+IF(AND(C204&lt;&gt;"Vehículos Eléctricos",C204&lt;&gt;"Vehículos Híbridos",AD204="PERCENTIL 50"),
     IF(VLOOKUP(_xlfn.TEXTJOIN("_",FALSE,C204:E204),BD_Perc!$A:$P,_xlfn.IFS(BD!AE204="Intervalo de precio 1",12,BD!AE204="Intervalo de precio 2",13),FALSE)&lt;=1,
     VLOOKUP(_xlfn.TEXTJOIN("_",FALSE,C204:E204),BD_Perc!$A:$P,16,FALSE),"Ok P50"),
     "Ok P30/70 ó Híbrido/Eléctrico")</f>
        <v>Ok P30/70 ó Híbrido/Eléctrico</v>
      </c>
      <c r="DJ204" s="279" t="str">
        <f t="shared" si="19"/>
        <v>Vehículos Convencionales_Camperos/Camionetas_4x2</v>
      </c>
      <c r="DK204" s="331">
        <f t="shared" si="23"/>
        <v>136700000</v>
      </c>
      <c r="DL204" s="326"/>
    </row>
    <row r="205" spans="1:116" ht="25.5">
      <c r="A205" s="28">
        <v>200</v>
      </c>
      <c r="B205" s="29" t="s">
        <v>249</v>
      </c>
      <c r="C205" s="29" t="s">
        <v>0</v>
      </c>
      <c r="D205" s="29" t="s">
        <v>337</v>
      </c>
      <c r="E205" s="42" t="s">
        <v>346</v>
      </c>
      <c r="F205" s="42" t="s">
        <v>107</v>
      </c>
      <c r="G205" s="30" t="s">
        <v>504</v>
      </c>
      <c r="H205" s="42" t="s">
        <v>990</v>
      </c>
      <c r="I205" s="28">
        <v>9008204</v>
      </c>
      <c r="J205" s="28" t="s">
        <v>505</v>
      </c>
      <c r="K205" s="31" t="s">
        <v>375</v>
      </c>
      <c r="L205" s="32">
        <v>275</v>
      </c>
      <c r="M205" s="33">
        <v>5</v>
      </c>
      <c r="N205" s="34">
        <v>290500000</v>
      </c>
      <c r="O205" s="34">
        <f>+IFERROR(VLOOKUP(I205,Precio_Fasecolda!A:C,3,FALSE),IFERROR(VLOOKUP(I205,Precio_Fasecolda!B:C,2,FALSE),N205))</f>
        <v>290500000</v>
      </c>
      <c r="P205" s="34">
        <f t="shared" si="20"/>
        <v>0</v>
      </c>
      <c r="Q205" s="28" t="s">
        <v>346</v>
      </c>
      <c r="R205" s="28" t="s">
        <v>130</v>
      </c>
      <c r="S205" s="28" t="s">
        <v>112</v>
      </c>
      <c r="T205" s="28" t="s">
        <v>107</v>
      </c>
      <c r="U205" s="28" t="s">
        <v>107</v>
      </c>
      <c r="V205" s="42" t="s">
        <v>107</v>
      </c>
      <c r="W205" s="28" t="s">
        <v>107</v>
      </c>
      <c r="X205" s="28" t="s">
        <v>107</v>
      </c>
      <c r="Y205" s="28" t="str">
        <f t="shared" si="21"/>
        <v>N.A.</v>
      </c>
      <c r="Z205" s="292">
        <f t="shared" si="18"/>
        <v>290500000</v>
      </c>
      <c r="AA205" s="28" cm="1">
        <f t="array" aca="1" ref="AA205" ca="1">_xlfn.IFS(DK205&lt;$DK$4,1,AND(DK205&gt;=$DK$4,DK205&lt;=$AA$4),2,DK205&gt;$AA$4,3)</f>
        <v>3</v>
      </c>
      <c r="AB205" s="28">
        <v>0</v>
      </c>
      <c r="AC205" s="28" cm="1">
        <f t="array" aca="1" ref="AC205" ca="1">IF(AB205="PERCENTIL 30","",_xlfn.IFS(DK205&lt;$AC$4,1,DK205&gt;$AC$4,2))</f>
        <v>2</v>
      </c>
      <c r="AD205" s="28" t="str">
        <f>+IFERROR(VLOOKUP(_xlfn.TEXTJOIN("_", FALSE, C205:E205), BD_Perc!$A:$O, 15, FALSE),"Segmentación no encontrada o vehículo inactivo")</f>
        <v>PERCENTIL 30-70</v>
      </c>
      <c r="AE205" s="28" t="str" cm="1">
        <f t="array" ref="AE205">_xlfn.IFS(
    AD205 = "PERCENTIL 50",
    _xlfn.IFS(
        BD!DK205 &lt; VLOOKUP(_xlfn.TEXTJOIN("_", FALSE, C205:E205), BD_Perc!$A:$O, 11, FALSE), "Intervalo de precio 1",
        BD!DK205 &gt;= VLOOKUP(_xlfn.TEXTJOIN("_", FALSE, C205:E205), BD_Perc!$A:$O, 11, FALSE), "Intervalo de precio 2"
    ),
    AD205 = "PERCENTIL 30-70",
    _xlfn.IFS(
        BD!DK205 &lt; VLOOKUP(_xlfn.TEXTJOIN("_", FALSE, C205:E205), BD_Perc!$A:$O, 6, FALSE), "Intervalo de precio 1",
        BD!DK205 &lt; VLOOKUP(_xlfn.TEXTJOIN("_", FALSE, C205:E205), BD_Perc!$A:$O, 7, FALSE), "Intervalo de precio 2",
        BD!DK205 &gt;= VLOOKUP(_xlfn.TEXTJOIN("_", FALSE, C205:E205), BD_Perc!$A:$O, 7, FALSE), "Intervalo de precio 3"
    ),
    AD205="Segmentación no encontrada o vehículo inactivo","Segmentación no encontrada o vehículo inactivo"
)</f>
        <v>Intervalo de precio 3</v>
      </c>
      <c r="AF205" s="35" t="s">
        <v>2414</v>
      </c>
      <c r="AG205" s="35" t="b">
        <f t="shared" si="22"/>
        <v>1</v>
      </c>
      <c r="AH205" s="206">
        <v>0</v>
      </c>
      <c r="AI205" s="206">
        <v>2E-3</v>
      </c>
      <c r="AJ205" s="206">
        <v>5.0000000000000001E-3</v>
      </c>
      <c r="AK205" s="206">
        <v>8.0000000000000002E-3</v>
      </c>
      <c r="AL205" s="206">
        <v>0.01</v>
      </c>
      <c r="AM205" s="206">
        <v>1.2E-2</v>
      </c>
      <c r="AN205" s="28" t="s">
        <v>113</v>
      </c>
      <c r="AO205" s="28" t="s">
        <v>113</v>
      </c>
      <c r="AP205" s="28" t="s">
        <v>113</v>
      </c>
      <c r="AQ205" s="37">
        <v>1</v>
      </c>
      <c r="AR205" s="38">
        <v>8689479</v>
      </c>
      <c r="AS205" s="38">
        <v>319146</v>
      </c>
      <c r="AT205" s="38">
        <v>361803</v>
      </c>
      <c r="AU205" s="38">
        <v>0</v>
      </c>
      <c r="AV205" s="38">
        <v>0</v>
      </c>
      <c r="AW205" s="38">
        <v>10531875</v>
      </c>
      <c r="AX205" s="38">
        <v>0</v>
      </c>
      <c r="AY205" s="38">
        <v>0</v>
      </c>
      <c r="AZ205" s="38" t="s">
        <v>107</v>
      </c>
      <c r="BA205" s="38">
        <v>0</v>
      </c>
      <c r="BB205" s="38" t="s">
        <v>107</v>
      </c>
      <c r="BC205" s="38" t="s">
        <v>107</v>
      </c>
      <c r="BD205" s="38">
        <v>0</v>
      </c>
      <c r="BE205" s="38">
        <v>0</v>
      </c>
      <c r="BF205" s="38">
        <v>0</v>
      </c>
      <c r="BG205" s="38">
        <v>0</v>
      </c>
      <c r="BH205" s="38">
        <v>1522088</v>
      </c>
      <c r="BI205" s="38">
        <v>3314225</v>
      </c>
      <c r="BJ205" s="38">
        <v>3436975</v>
      </c>
      <c r="BK205" s="38">
        <v>0</v>
      </c>
      <c r="BL205" s="38">
        <v>0</v>
      </c>
      <c r="BM205" s="38" t="s">
        <v>107</v>
      </c>
      <c r="BN205" s="38">
        <v>1432891</v>
      </c>
      <c r="BO205" s="38">
        <v>830568</v>
      </c>
      <c r="BP205" s="38">
        <v>1471875</v>
      </c>
      <c r="BQ205" s="38">
        <v>137189</v>
      </c>
      <c r="BR205" s="38">
        <v>1089270</v>
      </c>
      <c r="BS205" s="38">
        <v>1276590</v>
      </c>
      <c r="BT205" s="38">
        <v>0</v>
      </c>
      <c r="BU205" s="38">
        <v>0</v>
      </c>
      <c r="BV205" s="38" t="s">
        <v>107</v>
      </c>
      <c r="BW205" s="38">
        <v>7080252</v>
      </c>
      <c r="BX205" s="38">
        <v>70761</v>
      </c>
      <c r="BY205" s="38">
        <v>5523710</v>
      </c>
      <c r="BZ205" s="38">
        <v>9452136</v>
      </c>
      <c r="CA205" s="38">
        <v>0</v>
      </c>
      <c r="CB205" s="38">
        <v>1015001</v>
      </c>
      <c r="CC205" s="330">
        <v>0</v>
      </c>
      <c r="CD205" s="38">
        <v>0</v>
      </c>
      <c r="CE205" s="38" t="s">
        <v>107</v>
      </c>
      <c r="CF205" s="38" t="s">
        <v>107</v>
      </c>
      <c r="CG205" s="38" t="s">
        <v>107</v>
      </c>
      <c r="CH205" s="29" t="s">
        <v>113</v>
      </c>
      <c r="CI205" s="29" t="s">
        <v>113</v>
      </c>
      <c r="CJ205" s="29" t="s">
        <v>113</v>
      </c>
      <c r="CK205" s="29" t="s">
        <v>113</v>
      </c>
      <c r="CL205" s="29" t="s">
        <v>114</v>
      </c>
      <c r="CM205" s="29" t="s">
        <v>114</v>
      </c>
      <c r="CN205" s="29" t="s">
        <v>114</v>
      </c>
      <c r="CO205" s="42" t="s">
        <v>107</v>
      </c>
      <c r="CP205" s="28" t="s">
        <v>107</v>
      </c>
      <c r="CQ205" s="28" t="s">
        <v>107</v>
      </c>
      <c r="CR205" s="28" t="s">
        <v>107</v>
      </c>
      <c r="CS205" s="28" t="s">
        <v>107</v>
      </c>
      <c r="CT205" s="28" t="s">
        <v>107</v>
      </c>
      <c r="CU205" s="28" t="s">
        <v>107</v>
      </c>
      <c r="CV205" s="28" t="s">
        <v>107</v>
      </c>
      <c r="CW205" s="28" t="s">
        <v>107</v>
      </c>
      <c r="CX205" s="28" t="s">
        <v>107</v>
      </c>
      <c r="CY205" s="28" t="s">
        <v>107</v>
      </c>
      <c r="CZ205" s="28" t="s">
        <v>107</v>
      </c>
      <c r="DA205" s="28" t="s">
        <v>107</v>
      </c>
      <c r="DB205" s="28" t="s">
        <v>107</v>
      </c>
      <c r="DC205" s="28" t="s">
        <v>107</v>
      </c>
      <c r="DD205" s="332">
        <v>15249773</v>
      </c>
      <c r="DE205" s="43">
        <v>1</v>
      </c>
      <c r="DF205" s="390">
        <v>1</v>
      </c>
      <c r="DG205" s="310"/>
      <c r="DH205" s="203"/>
      <c r="DI205" s="279" t="str" cm="1">
        <f t="array" ref="DI205">+IF(AND(C205&lt;&gt;"Vehículos Eléctricos",C205&lt;&gt;"Vehículos Híbridos",AD205="PERCENTIL 50"),
     IF(VLOOKUP(_xlfn.TEXTJOIN("_",FALSE,C205:E205),BD_Perc!$A:$P,_xlfn.IFS(BD!AE205="Intervalo de precio 1",12,BD!AE205="Intervalo de precio 2",13),FALSE)&lt;=1,
     VLOOKUP(_xlfn.TEXTJOIN("_",FALSE,C205:E205),BD_Perc!$A:$P,16,FALSE),"Ok P50"),
     "Ok P30/70 ó Híbrido/Eléctrico")</f>
        <v>Ok P30/70 ó Híbrido/Eléctrico</v>
      </c>
      <c r="DJ205" s="279" t="str">
        <f t="shared" si="19"/>
        <v>Vehículos Convencionales_Camperos/Camionetas_4x4</v>
      </c>
      <c r="DK205" s="331">
        <f t="shared" si="23"/>
        <v>290500000</v>
      </c>
      <c r="DL205" s="326"/>
    </row>
    <row r="206" spans="1:116" ht="25.5">
      <c r="A206" s="28">
        <v>201</v>
      </c>
      <c r="B206" s="29" t="s">
        <v>249</v>
      </c>
      <c r="C206" s="29" t="s">
        <v>0</v>
      </c>
      <c r="D206" s="29" t="s">
        <v>337</v>
      </c>
      <c r="E206" s="42" t="s">
        <v>346</v>
      </c>
      <c r="F206" s="42" t="s">
        <v>107</v>
      </c>
      <c r="G206" s="30" t="s">
        <v>506</v>
      </c>
      <c r="H206" s="42" t="s">
        <v>990</v>
      </c>
      <c r="I206" s="28">
        <v>9008205</v>
      </c>
      <c r="J206" s="28" t="s">
        <v>507</v>
      </c>
      <c r="K206" s="31" t="s">
        <v>375</v>
      </c>
      <c r="L206" s="32">
        <v>275</v>
      </c>
      <c r="M206" s="33">
        <v>5</v>
      </c>
      <c r="N206" s="34">
        <v>246900000</v>
      </c>
      <c r="O206" s="34">
        <f>+IFERROR(VLOOKUP(I206,Precio_Fasecolda!A:C,3,FALSE),IFERROR(VLOOKUP(I206,Precio_Fasecolda!B:C,2,FALSE),N206))</f>
        <v>246900000</v>
      </c>
      <c r="P206" s="34">
        <f t="shared" si="20"/>
        <v>0</v>
      </c>
      <c r="Q206" s="28" t="s">
        <v>346</v>
      </c>
      <c r="R206" s="28" t="s">
        <v>130</v>
      </c>
      <c r="S206" s="28" t="s">
        <v>112</v>
      </c>
      <c r="T206" s="28" t="s">
        <v>107</v>
      </c>
      <c r="U206" s="28" t="s">
        <v>107</v>
      </c>
      <c r="V206" s="42" t="s">
        <v>107</v>
      </c>
      <c r="W206" s="28" t="s">
        <v>107</v>
      </c>
      <c r="X206" s="28" t="s">
        <v>107</v>
      </c>
      <c r="Y206" s="28" t="str">
        <f t="shared" si="21"/>
        <v>N.A.</v>
      </c>
      <c r="Z206" s="292">
        <f t="shared" si="18"/>
        <v>246900000</v>
      </c>
      <c r="AA206" s="28" cm="1">
        <f t="array" aca="1" ref="AA206" ca="1">_xlfn.IFS(DK206&lt;$DK$4,1,AND(DK206&gt;=$DK$4,DK206&lt;=$AA$4),2,DK206&gt;$AA$4,3)</f>
        <v>3</v>
      </c>
      <c r="AB206" s="28">
        <v>0</v>
      </c>
      <c r="AC206" s="28" cm="1">
        <f t="array" aca="1" ref="AC206" ca="1">IF(AB206="PERCENTIL 30","",_xlfn.IFS(DK206&lt;$AC$4,1,DK206&gt;$AC$4,2))</f>
        <v>2</v>
      </c>
      <c r="AD206" s="28" t="str">
        <f>+IFERROR(VLOOKUP(_xlfn.TEXTJOIN("_", FALSE, C206:E206), BD_Perc!$A:$O, 15, FALSE),"Segmentación no encontrada o vehículo inactivo")</f>
        <v>PERCENTIL 30-70</v>
      </c>
      <c r="AE206" s="28" t="str" cm="1">
        <f t="array" ref="AE206">_xlfn.IFS(
    AD206 = "PERCENTIL 50",
    _xlfn.IFS(
        BD!DK206 &lt; VLOOKUP(_xlfn.TEXTJOIN("_", FALSE, C206:E206), BD_Perc!$A:$O, 11, FALSE), "Intervalo de precio 1",
        BD!DK206 &gt;= VLOOKUP(_xlfn.TEXTJOIN("_", FALSE, C206:E206), BD_Perc!$A:$O, 11, FALSE), "Intervalo de precio 2"
    ),
    AD206 = "PERCENTIL 30-70",
    _xlfn.IFS(
        BD!DK206 &lt; VLOOKUP(_xlfn.TEXTJOIN("_", FALSE, C206:E206), BD_Perc!$A:$O, 6, FALSE), "Intervalo de precio 1",
        BD!DK206 &lt; VLOOKUP(_xlfn.TEXTJOIN("_", FALSE, C206:E206), BD_Perc!$A:$O, 7, FALSE), "Intervalo de precio 2",
        BD!DK206 &gt;= VLOOKUP(_xlfn.TEXTJOIN("_", FALSE, C206:E206), BD_Perc!$A:$O, 7, FALSE), "Intervalo de precio 3"
    ),
    AD206="Segmentación no encontrada o vehículo inactivo","Segmentación no encontrada o vehículo inactivo"
)</f>
        <v>Intervalo de precio 2</v>
      </c>
      <c r="AF206" s="35" t="s">
        <v>2413</v>
      </c>
      <c r="AG206" s="35" t="b">
        <f t="shared" si="22"/>
        <v>1</v>
      </c>
      <c r="AH206" s="206">
        <v>0</v>
      </c>
      <c r="AI206" s="206">
        <v>2E-3</v>
      </c>
      <c r="AJ206" s="206">
        <v>5.0000000000000001E-3</v>
      </c>
      <c r="AK206" s="206">
        <v>8.0000000000000002E-3</v>
      </c>
      <c r="AL206" s="206">
        <v>0.01</v>
      </c>
      <c r="AM206" s="206">
        <v>1.2E-2</v>
      </c>
      <c r="AN206" s="28" t="s">
        <v>113</v>
      </c>
      <c r="AO206" s="28" t="s">
        <v>113</v>
      </c>
      <c r="AP206" s="28" t="s">
        <v>113</v>
      </c>
      <c r="AQ206" s="37">
        <v>1</v>
      </c>
      <c r="AR206" s="38">
        <v>8689479</v>
      </c>
      <c r="AS206" s="38">
        <v>319146</v>
      </c>
      <c r="AT206" s="38">
        <v>361803</v>
      </c>
      <c r="AU206" s="38">
        <v>0</v>
      </c>
      <c r="AV206" s="38">
        <v>0</v>
      </c>
      <c r="AW206" s="38">
        <v>10531875</v>
      </c>
      <c r="AX206" s="38">
        <v>0</v>
      </c>
      <c r="AY206" s="38">
        <v>673002</v>
      </c>
      <c r="AZ206" s="38" t="s">
        <v>107</v>
      </c>
      <c r="BA206" s="38">
        <v>307690</v>
      </c>
      <c r="BB206" s="38" t="s">
        <v>107</v>
      </c>
      <c r="BC206" s="38" t="s">
        <v>107</v>
      </c>
      <c r="BD206" s="38">
        <v>0</v>
      </c>
      <c r="BE206" s="38">
        <v>0</v>
      </c>
      <c r="BF206" s="38">
        <v>0</v>
      </c>
      <c r="BG206" s="38">
        <v>0</v>
      </c>
      <c r="BH206" s="38">
        <v>1522088</v>
      </c>
      <c r="BI206" s="38">
        <v>3314225</v>
      </c>
      <c r="BJ206" s="38">
        <v>3436975</v>
      </c>
      <c r="BK206" s="38">
        <v>0</v>
      </c>
      <c r="BL206" s="38">
        <v>0</v>
      </c>
      <c r="BM206" s="38" t="s">
        <v>107</v>
      </c>
      <c r="BN206" s="38">
        <v>1432891</v>
      </c>
      <c r="BO206" s="38">
        <v>830568</v>
      </c>
      <c r="BP206" s="38">
        <v>1471875</v>
      </c>
      <c r="BQ206" s="38">
        <v>137189</v>
      </c>
      <c r="BR206" s="38">
        <v>1089270</v>
      </c>
      <c r="BS206" s="38">
        <v>1276590</v>
      </c>
      <c r="BT206" s="38">
        <v>0</v>
      </c>
      <c r="BU206" s="38">
        <v>0</v>
      </c>
      <c r="BV206" s="38" t="s">
        <v>107</v>
      </c>
      <c r="BW206" s="38">
        <v>7080252</v>
      </c>
      <c r="BX206" s="38">
        <v>70761</v>
      </c>
      <c r="BY206" s="38">
        <v>5523710</v>
      </c>
      <c r="BZ206" s="38">
        <v>9452136</v>
      </c>
      <c r="CA206" s="38">
        <v>0</v>
      </c>
      <c r="CB206" s="38">
        <v>1015001</v>
      </c>
      <c r="CC206" s="330">
        <v>0</v>
      </c>
      <c r="CD206" s="38">
        <v>0</v>
      </c>
      <c r="CE206" s="38" t="s">
        <v>107</v>
      </c>
      <c r="CF206" s="38" t="s">
        <v>107</v>
      </c>
      <c r="CG206" s="38" t="s">
        <v>107</v>
      </c>
      <c r="CH206" s="29" t="s">
        <v>113</v>
      </c>
      <c r="CI206" s="29" t="s">
        <v>113</v>
      </c>
      <c r="CJ206" s="29" t="s">
        <v>113</v>
      </c>
      <c r="CK206" s="29" t="s">
        <v>113</v>
      </c>
      <c r="CL206" s="29" t="s">
        <v>114</v>
      </c>
      <c r="CM206" s="29" t="s">
        <v>113</v>
      </c>
      <c r="CN206" s="29" t="s">
        <v>114</v>
      </c>
      <c r="CO206" s="42" t="s">
        <v>107</v>
      </c>
      <c r="CP206" s="28" t="s">
        <v>107</v>
      </c>
      <c r="CQ206" s="28" t="s">
        <v>107</v>
      </c>
      <c r="CR206" s="28" t="s">
        <v>107</v>
      </c>
      <c r="CS206" s="28" t="s">
        <v>107</v>
      </c>
      <c r="CT206" s="28" t="s">
        <v>107</v>
      </c>
      <c r="CU206" s="28" t="s">
        <v>107</v>
      </c>
      <c r="CV206" s="28" t="s">
        <v>107</v>
      </c>
      <c r="CW206" s="28" t="s">
        <v>107</v>
      </c>
      <c r="CX206" s="28" t="s">
        <v>107</v>
      </c>
      <c r="CY206" s="28" t="s">
        <v>107</v>
      </c>
      <c r="CZ206" s="28" t="s">
        <v>107</v>
      </c>
      <c r="DA206" s="28" t="s">
        <v>107</v>
      </c>
      <c r="DB206" s="28" t="s">
        <v>107</v>
      </c>
      <c r="DC206" s="28" t="s">
        <v>107</v>
      </c>
      <c r="DD206" s="332">
        <v>15249773</v>
      </c>
      <c r="DE206" s="43">
        <v>1</v>
      </c>
      <c r="DF206" s="390">
        <v>1</v>
      </c>
      <c r="DG206" s="310"/>
      <c r="DH206" s="203"/>
      <c r="DI206" s="279" t="str" cm="1">
        <f t="array" ref="DI206">+IF(AND(C206&lt;&gt;"Vehículos Eléctricos",C206&lt;&gt;"Vehículos Híbridos",AD206="PERCENTIL 50"),
     IF(VLOOKUP(_xlfn.TEXTJOIN("_",FALSE,C206:E206),BD_Perc!$A:$P,_xlfn.IFS(BD!AE206="Intervalo de precio 1",12,BD!AE206="Intervalo de precio 2",13),FALSE)&lt;=1,
     VLOOKUP(_xlfn.TEXTJOIN("_",FALSE,C206:E206),BD_Perc!$A:$P,16,FALSE),"Ok P50"),
     "Ok P30/70 ó Híbrido/Eléctrico")</f>
        <v>Ok P30/70 ó Híbrido/Eléctrico</v>
      </c>
      <c r="DJ206" s="279" t="str">
        <f t="shared" si="19"/>
        <v>Vehículos Convencionales_Camperos/Camionetas_4x4</v>
      </c>
      <c r="DK206" s="331">
        <f t="shared" si="23"/>
        <v>246900000</v>
      </c>
      <c r="DL206" s="326"/>
    </row>
    <row r="207" spans="1:116" ht="25.5">
      <c r="A207" s="28">
        <v>202</v>
      </c>
      <c r="B207" s="29" t="s">
        <v>249</v>
      </c>
      <c r="C207" s="29" t="s">
        <v>0</v>
      </c>
      <c r="D207" s="29" t="s">
        <v>337</v>
      </c>
      <c r="E207" s="42" t="s">
        <v>346</v>
      </c>
      <c r="F207" s="42" t="s">
        <v>107</v>
      </c>
      <c r="G207" s="30" t="s">
        <v>508</v>
      </c>
      <c r="H207" s="42" t="s">
        <v>990</v>
      </c>
      <c r="I207" s="28">
        <v>11223347</v>
      </c>
      <c r="J207" s="28" t="s">
        <v>509</v>
      </c>
      <c r="K207" s="31" t="s">
        <v>307</v>
      </c>
      <c r="L207" s="32">
        <v>201</v>
      </c>
      <c r="M207" s="33">
        <v>5</v>
      </c>
      <c r="N207" s="44">
        <v>0</v>
      </c>
      <c r="O207" s="34">
        <f>+IFERROR(VLOOKUP(I207,Precio_Fasecolda!A:C,3,FALSE),IFERROR(VLOOKUP(I207,Precio_Fasecolda!B:C,2,FALSE),N207))</f>
        <v>0</v>
      </c>
      <c r="P207" s="34">
        <f t="shared" si="20"/>
        <v>0</v>
      </c>
      <c r="Q207" s="28" t="s">
        <v>346</v>
      </c>
      <c r="R207" s="28" t="s">
        <v>130</v>
      </c>
      <c r="S207" s="28" t="s">
        <v>360</v>
      </c>
      <c r="T207" s="28" t="s">
        <v>107</v>
      </c>
      <c r="U207" s="28" t="s">
        <v>107</v>
      </c>
      <c r="V207" s="42" t="s">
        <v>107</v>
      </c>
      <c r="W207" s="28" t="s">
        <v>107</v>
      </c>
      <c r="X207" s="28" t="s">
        <v>107</v>
      </c>
      <c r="Y207" s="28" t="str">
        <f t="shared" si="21"/>
        <v>N.A.</v>
      </c>
      <c r="Z207" s="292">
        <f t="shared" si="18"/>
        <v>0</v>
      </c>
      <c r="AA207" s="28" cm="1">
        <f t="array" aca="1" ref="AA207" ca="1">_xlfn.IFS(DK207&lt;$DK$4,1,AND(DK207&gt;=$DK$4,DK207&lt;=$AA$4),2,DK207&gt;$AA$4,3)</f>
        <v>2</v>
      </c>
      <c r="AB207" s="28">
        <v>0</v>
      </c>
      <c r="AC207" s="28" cm="1">
        <f t="array" aca="1" ref="AC207" ca="1">IF(AB207="PERCENTIL 30","",_xlfn.IFS(DK207&lt;$AC$4,1,DK207&gt;$AC$4,2))</f>
        <v>1</v>
      </c>
      <c r="AD207" s="28" t="str">
        <f>+IFERROR(VLOOKUP(_xlfn.TEXTJOIN("_", FALSE, C207:E207), BD_Perc!$A:$O, 15, FALSE),"Segmentación no encontrada o vehículo inactivo")</f>
        <v>PERCENTIL 30-70</v>
      </c>
      <c r="AE207" s="28" t="str" cm="1">
        <f t="array" ref="AE207">_xlfn.IFS(
    AD207 = "PERCENTIL 50",
    _xlfn.IFS(
        BD!DK207 &lt; VLOOKUP(_xlfn.TEXTJOIN("_", FALSE, C207:E207), BD_Perc!$A:$O, 11, FALSE), "Intervalo de precio 1",
        BD!DK207 &gt;= VLOOKUP(_xlfn.TEXTJOIN("_", FALSE, C207:E207), BD_Perc!$A:$O, 11, FALSE), "Intervalo de precio 2"
    ),
    AD207 = "PERCENTIL 30-70",
    _xlfn.IFS(
        BD!DK207 &lt; VLOOKUP(_xlfn.TEXTJOIN("_", FALSE, C207:E207), BD_Perc!$A:$O, 6, FALSE), "Intervalo de precio 1",
        BD!DK207 &lt; VLOOKUP(_xlfn.TEXTJOIN("_", FALSE, C207:E207), BD_Perc!$A:$O, 7, FALSE), "Intervalo de precio 2",
        BD!DK207 &gt;= VLOOKUP(_xlfn.TEXTJOIN("_", FALSE, C207:E207), BD_Perc!$A:$O, 7, FALSE), "Intervalo de precio 3"
    ),
    AD207="Segmentación no encontrada o vehículo inactivo","Segmentación no encontrada o vehículo inactivo"
)</f>
        <v>Intervalo de precio 1</v>
      </c>
      <c r="AF207" s="35" t="s">
        <v>2412</v>
      </c>
      <c r="AG207" s="35" t="b">
        <f t="shared" si="22"/>
        <v>1</v>
      </c>
      <c r="AH207" s="206">
        <v>5.0000000000000001E-3</v>
      </c>
      <c r="AI207" s="206">
        <v>8.0000000000000002E-3</v>
      </c>
      <c r="AJ207" s="206">
        <v>1.4999999999999999E-2</v>
      </c>
      <c r="AK207" s="206">
        <v>0.02</v>
      </c>
      <c r="AL207" s="206">
        <v>0.03</v>
      </c>
      <c r="AM207" s="206">
        <v>3.5000000000000003E-2</v>
      </c>
      <c r="AN207" s="28" t="s">
        <v>113</v>
      </c>
      <c r="AO207" s="28" t="s">
        <v>113</v>
      </c>
      <c r="AP207" s="28" t="s">
        <v>113</v>
      </c>
      <c r="AQ207" s="37">
        <v>1</v>
      </c>
      <c r="AR207" s="38">
        <v>8689479</v>
      </c>
      <c r="AS207" s="38">
        <v>319146</v>
      </c>
      <c r="AT207" s="38">
        <v>361803</v>
      </c>
      <c r="AU207" s="38">
        <v>0</v>
      </c>
      <c r="AV207" s="38">
        <v>0</v>
      </c>
      <c r="AW207" s="38">
        <v>10531875</v>
      </c>
      <c r="AX207" s="38">
        <v>0</v>
      </c>
      <c r="AY207" s="38">
        <v>0</v>
      </c>
      <c r="AZ207" s="38" t="s">
        <v>107</v>
      </c>
      <c r="BA207" s="38">
        <v>0</v>
      </c>
      <c r="BB207" s="38" t="s">
        <v>107</v>
      </c>
      <c r="BC207" s="38" t="s">
        <v>107</v>
      </c>
      <c r="BD207" s="38">
        <v>0</v>
      </c>
      <c r="BE207" s="38">
        <v>0</v>
      </c>
      <c r="BF207" s="38">
        <v>0</v>
      </c>
      <c r="BG207" s="38">
        <v>0</v>
      </c>
      <c r="BH207" s="38">
        <v>1522088</v>
      </c>
      <c r="BI207" s="38">
        <v>3314225</v>
      </c>
      <c r="BJ207" s="38">
        <v>3436975</v>
      </c>
      <c r="BK207" s="38">
        <v>0</v>
      </c>
      <c r="BL207" s="38">
        <v>0</v>
      </c>
      <c r="BM207" s="38" t="s">
        <v>107</v>
      </c>
      <c r="BN207" s="38">
        <v>1432891</v>
      </c>
      <c r="BO207" s="38">
        <v>1091993</v>
      </c>
      <c r="BP207" s="38">
        <v>1471875</v>
      </c>
      <c r="BQ207" s="38">
        <v>137189</v>
      </c>
      <c r="BR207" s="38">
        <v>1089270</v>
      </c>
      <c r="BS207" s="38">
        <v>1276590</v>
      </c>
      <c r="BT207" s="38">
        <v>0</v>
      </c>
      <c r="BU207" s="38">
        <v>0</v>
      </c>
      <c r="BV207" s="38" t="s">
        <v>107</v>
      </c>
      <c r="BW207" s="38">
        <v>7080252</v>
      </c>
      <c r="BX207" s="38">
        <v>70761</v>
      </c>
      <c r="BY207" s="38">
        <v>5523710</v>
      </c>
      <c r="BZ207" s="38">
        <v>9452136</v>
      </c>
      <c r="CA207" s="38">
        <v>0</v>
      </c>
      <c r="CB207" s="38">
        <v>988181</v>
      </c>
      <c r="CC207" s="330">
        <v>0</v>
      </c>
      <c r="CD207" s="38">
        <v>0</v>
      </c>
      <c r="CE207" s="38" t="s">
        <v>107</v>
      </c>
      <c r="CF207" s="38" t="s">
        <v>107</v>
      </c>
      <c r="CG207" s="38" t="s">
        <v>107</v>
      </c>
      <c r="CH207" s="29" t="s">
        <v>113</v>
      </c>
      <c r="CI207" s="29" t="s">
        <v>113</v>
      </c>
      <c r="CJ207" s="29" t="s">
        <v>113</v>
      </c>
      <c r="CK207" s="29" t="s">
        <v>113</v>
      </c>
      <c r="CL207" s="29" t="s">
        <v>114</v>
      </c>
      <c r="CM207" s="29" t="s">
        <v>113</v>
      </c>
      <c r="CN207" s="29" t="s">
        <v>114</v>
      </c>
      <c r="CO207" s="42" t="s">
        <v>107</v>
      </c>
      <c r="CP207" s="28" t="s">
        <v>107</v>
      </c>
      <c r="CQ207" s="28" t="s">
        <v>107</v>
      </c>
      <c r="CR207" s="28" t="s">
        <v>107</v>
      </c>
      <c r="CS207" s="28" t="s">
        <v>107</v>
      </c>
      <c r="CT207" s="28" t="s">
        <v>107</v>
      </c>
      <c r="CU207" s="28" t="s">
        <v>107</v>
      </c>
      <c r="CV207" s="28" t="s">
        <v>107</v>
      </c>
      <c r="CW207" s="28" t="s">
        <v>107</v>
      </c>
      <c r="CX207" s="28" t="s">
        <v>107</v>
      </c>
      <c r="CY207" s="28" t="s">
        <v>107</v>
      </c>
      <c r="CZ207" s="28" t="s">
        <v>107</v>
      </c>
      <c r="DA207" s="28" t="s">
        <v>107</v>
      </c>
      <c r="DB207" s="28" t="s">
        <v>107</v>
      </c>
      <c r="DC207" s="28" t="s">
        <v>107</v>
      </c>
      <c r="DD207" s="332">
        <v>18517582</v>
      </c>
      <c r="DE207" s="43">
        <v>0</v>
      </c>
      <c r="DF207" s="390">
        <v>0</v>
      </c>
      <c r="DG207" s="310"/>
      <c r="DH207" s="203"/>
      <c r="DI207" s="279" t="str" cm="1">
        <f t="array" ref="DI207">+IF(AND(C207&lt;&gt;"Vehículos Eléctricos",C207&lt;&gt;"Vehículos Híbridos",AD207="PERCENTIL 50"),
     IF(VLOOKUP(_xlfn.TEXTJOIN("_",FALSE,C207:E207),BD_Perc!$A:$P,_xlfn.IFS(BD!AE207="Intervalo de precio 1",12,BD!AE207="Intervalo de precio 2",13),FALSE)&lt;=1,
     VLOOKUP(_xlfn.TEXTJOIN("_",FALSE,C207:E207),BD_Perc!$A:$P,16,FALSE),"Ok P50"),
     "Ok P30/70 ó Híbrido/Eléctrico")</f>
        <v>Ok P30/70 ó Híbrido/Eléctrico</v>
      </c>
      <c r="DJ207" s="279" t="str">
        <f t="shared" si="19"/>
        <v>Vehículos Convencionales_Camperos/Camionetas_4x4</v>
      </c>
      <c r="DK207" s="331">
        <f t="shared" si="23"/>
        <v>0</v>
      </c>
      <c r="DL207" s="326"/>
    </row>
    <row r="208" spans="1:116" ht="25.5">
      <c r="A208" s="28">
        <v>203</v>
      </c>
      <c r="B208" s="29" t="s">
        <v>254</v>
      </c>
      <c r="C208" s="29" t="s">
        <v>0</v>
      </c>
      <c r="D208" s="29" t="s">
        <v>337</v>
      </c>
      <c r="E208" s="42" t="s">
        <v>338</v>
      </c>
      <c r="F208" s="42" t="s">
        <v>107</v>
      </c>
      <c r="G208" s="30" t="s">
        <v>510</v>
      </c>
      <c r="H208" s="42" t="s">
        <v>400</v>
      </c>
      <c r="I208" s="28">
        <v>3006134</v>
      </c>
      <c r="J208" s="28" t="s">
        <v>511</v>
      </c>
      <c r="K208" s="31" t="s">
        <v>369</v>
      </c>
      <c r="L208" s="32">
        <v>168</v>
      </c>
      <c r="M208" s="33">
        <v>5</v>
      </c>
      <c r="N208" s="34">
        <v>104500000</v>
      </c>
      <c r="O208" s="34">
        <f>+IFERROR(VLOOKUP(I208,Precio_Fasecolda!A:C,3,FALSE),IFERROR(VLOOKUP(I208,Precio_Fasecolda!B:C,2,FALSE),N208))</f>
        <v>104500000</v>
      </c>
      <c r="P208" s="34">
        <f t="shared" si="20"/>
        <v>0</v>
      </c>
      <c r="Q208" s="28" t="s">
        <v>338</v>
      </c>
      <c r="R208" s="28" t="s">
        <v>130</v>
      </c>
      <c r="S208" s="28" t="s">
        <v>112</v>
      </c>
      <c r="T208" s="28" t="s">
        <v>107</v>
      </c>
      <c r="U208" s="28" t="s">
        <v>107</v>
      </c>
      <c r="V208" s="42" t="s">
        <v>107</v>
      </c>
      <c r="W208" s="28" t="s">
        <v>107</v>
      </c>
      <c r="X208" s="28" t="s">
        <v>107</v>
      </c>
      <c r="Y208" s="28" t="str">
        <f t="shared" si="21"/>
        <v>N.A.</v>
      </c>
      <c r="Z208" s="292">
        <f t="shared" si="18"/>
        <v>100424500</v>
      </c>
      <c r="AA208" s="28" cm="1">
        <f t="array" aca="1" ref="AA208" ca="1">_xlfn.IFS(DK208&lt;$DK$4,1,AND(DK208&gt;=$DK$4,DK208&lt;=$AA$4),2,DK208&gt;$AA$4,3)</f>
        <v>2</v>
      </c>
      <c r="AB208" s="28">
        <v>0</v>
      </c>
      <c r="AC208" s="28" cm="1">
        <f t="array" aca="1" ref="AC208" ca="1">IF(AB208="PERCENTIL 30","",_xlfn.IFS(DK208&lt;$AC$4,1,DK208&gt;$AC$4,2))</f>
        <v>1</v>
      </c>
      <c r="AD208" s="28" t="str">
        <f>+IFERROR(VLOOKUP(_xlfn.TEXTJOIN("_", FALSE, C208:E208), BD_Perc!$A:$O, 15, FALSE),"Segmentación no encontrada o vehículo inactivo")</f>
        <v>PERCENTIL 30-70</v>
      </c>
      <c r="AE208" s="28" t="str" cm="1">
        <f t="array" ref="AE208">_xlfn.IFS(
    AD208 = "PERCENTIL 50",
    _xlfn.IFS(
        BD!DK208 &lt; VLOOKUP(_xlfn.TEXTJOIN("_", FALSE, C208:E208), BD_Perc!$A:$O, 11, FALSE), "Intervalo de precio 1",
        BD!DK208 &gt;= VLOOKUP(_xlfn.TEXTJOIN("_", FALSE, C208:E208), BD_Perc!$A:$O, 11, FALSE), "Intervalo de precio 2"
    ),
    AD208 = "PERCENTIL 30-70",
    _xlfn.IFS(
        BD!DK208 &lt; VLOOKUP(_xlfn.TEXTJOIN("_", FALSE, C208:E208), BD_Perc!$A:$O, 6, FALSE), "Intervalo de precio 1",
        BD!DK208 &lt; VLOOKUP(_xlfn.TEXTJOIN("_", FALSE, C208:E208), BD_Perc!$A:$O, 7, FALSE), "Intervalo de precio 2",
        BD!DK208 &gt;= VLOOKUP(_xlfn.TEXTJOIN("_", FALSE, C208:E208), BD_Perc!$A:$O, 7, FALSE), "Intervalo de precio 3"
    ),
    AD208="Segmentación no encontrada o vehículo inactivo","Segmentación no encontrada o vehículo inactivo"
)</f>
        <v>Intervalo de precio 1</v>
      </c>
      <c r="AF208" s="35" t="s">
        <v>2412</v>
      </c>
      <c r="AG208" s="35" t="b">
        <f t="shared" si="22"/>
        <v>1</v>
      </c>
      <c r="AH208" s="206">
        <v>3.9E-2</v>
      </c>
      <c r="AI208" s="206">
        <v>3.9E-2</v>
      </c>
      <c r="AJ208" s="206">
        <v>3.9E-2</v>
      </c>
      <c r="AK208" s="206">
        <v>4.1000000000000002E-2</v>
      </c>
      <c r="AL208" s="206">
        <v>4.1000000000000002E-2</v>
      </c>
      <c r="AM208" s="206">
        <v>4.1000000000000002E-2</v>
      </c>
      <c r="AN208" s="28" t="s">
        <v>113</v>
      </c>
      <c r="AO208" s="28" t="s">
        <v>113</v>
      </c>
      <c r="AP208" s="28" t="s">
        <v>113</v>
      </c>
      <c r="AQ208" s="37">
        <v>1</v>
      </c>
      <c r="AR208" s="38">
        <v>8689479</v>
      </c>
      <c r="AS208" s="38">
        <v>340397</v>
      </c>
      <c r="AT208" s="38">
        <v>1157349</v>
      </c>
      <c r="AU208" s="38">
        <v>0</v>
      </c>
      <c r="AV208" s="38">
        <v>0</v>
      </c>
      <c r="AW208" s="38">
        <v>9531108</v>
      </c>
      <c r="AX208" s="38" t="s">
        <v>107</v>
      </c>
      <c r="AY208" s="38" t="s">
        <v>107</v>
      </c>
      <c r="AZ208" s="38">
        <v>340397</v>
      </c>
      <c r="BA208" s="38" t="s">
        <v>107</v>
      </c>
      <c r="BB208" s="38" t="s">
        <v>107</v>
      </c>
      <c r="BC208" s="38" t="s">
        <v>107</v>
      </c>
      <c r="BD208" s="38">
        <v>0</v>
      </c>
      <c r="BE208" s="38">
        <v>0</v>
      </c>
      <c r="BF208" s="38">
        <v>0</v>
      </c>
      <c r="BG208" s="38" t="s">
        <v>107</v>
      </c>
      <c r="BH208" s="38">
        <v>2587015</v>
      </c>
      <c r="BI208" s="38">
        <v>2178539</v>
      </c>
      <c r="BJ208" s="38">
        <v>2178539</v>
      </c>
      <c r="BK208" s="38" t="s">
        <v>107</v>
      </c>
      <c r="BL208" s="38" t="s">
        <v>107</v>
      </c>
      <c r="BM208" s="38">
        <v>408476</v>
      </c>
      <c r="BN208" s="38">
        <v>1633904</v>
      </c>
      <c r="BO208" s="38">
        <v>1633904</v>
      </c>
      <c r="BP208" s="38">
        <v>3812444</v>
      </c>
      <c r="BQ208" s="38">
        <v>136159</v>
      </c>
      <c r="BR208" s="38">
        <v>3540126</v>
      </c>
      <c r="BS208" s="38">
        <v>816952</v>
      </c>
      <c r="BT208" s="38">
        <v>0</v>
      </c>
      <c r="BU208" s="38">
        <v>0</v>
      </c>
      <c r="BV208" s="38" t="s">
        <v>107</v>
      </c>
      <c r="BW208" s="38">
        <v>2995491</v>
      </c>
      <c r="BX208" s="38">
        <v>272318</v>
      </c>
      <c r="BY208" s="38">
        <v>2723174</v>
      </c>
      <c r="BZ208" s="38">
        <v>8850315</v>
      </c>
      <c r="CA208" s="38" t="s">
        <v>107</v>
      </c>
      <c r="CB208" s="38">
        <v>1089270</v>
      </c>
      <c r="CC208" s="330">
        <v>0</v>
      </c>
      <c r="CD208" s="38">
        <v>0</v>
      </c>
      <c r="CE208" s="38">
        <v>6807934</v>
      </c>
      <c r="CF208" s="38">
        <v>9531108</v>
      </c>
      <c r="CG208" s="38">
        <v>13615869</v>
      </c>
      <c r="CH208" s="41" t="s">
        <v>113</v>
      </c>
      <c r="CI208" s="41" t="s">
        <v>113</v>
      </c>
      <c r="CJ208" s="41" t="s">
        <v>113</v>
      </c>
      <c r="CK208" s="41" t="s">
        <v>113</v>
      </c>
      <c r="CL208" s="41" t="s">
        <v>113</v>
      </c>
      <c r="CM208" s="41" t="s">
        <v>113</v>
      </c>
      <c r="CN208" s="41" t="s">
        <v>114</v>
      </c>
      <c r="CO208" s="42" t="s">
        <v>107</v>
      </c>
      <c r="CP208" s="28" t="s">
        <v>107</v>
      </c>
      <c r="CQ208" s="28" t="s">
        <v>107</v>
      </c>
      <c r="CR208" s="28" t="s">
        <v>107</v>
      </c>
      <c r="CS208" s="28" t="s">
        <v>107</v>
      </c>
      <c r="CT208" s="28" t="s">
        <v>107</v>
      </c>
      <c r="CU208" s="28" t="s">
        <v>107</v>
      </c>
      <c r="CV208" s="28" t="s">
        <v>107</v>
      </c>
      <c r="CW208" s="28" t="s">
        <v>107</v>
      </c>
      <c r="CX208" s="28" t="s">
        <v>107</v>
      </c>
      <c r="CY208" s="28" t="s">
        <v>107</v>
      </c>
      <c r="CZ208" s="28" t="s">
        <v>107</v>
      </c>
      <c r="DA208" s="28" t="s">
        <v>107</v>
      </c>
      <c r="DB208" s="28" t="s">
        <v>107</v>
      </c>
      <c r="DC208" s="28" t="s">
        <v>107</v>
      </c>
      <c r="DD208" s="332">
        <v>10702073</v>
      </c>
      <c r="DE208" s="43">
        <v>1</v>
      </c>
      <c r="DF208" s="390">
        <v>1</v>
      </c>
      <c r="DG208" s="310"/>
      <c r="DH208" s="203"/>
      <c r="DI208" s="279" t="str" cm="1">
        <f t="array" ref="DI208">+IF(AND(C208&lt;&gt;"Vehículos Eléctricos",C208&lt;&gt;"Vehículos Híbridos",AD208="PERCENTIL 50"),
     IF(VLOOKUP(_xlfn.TEXTJOIN("_",FALSE,C208:E208),BD_Perc!$A:$P,_xlfn.IFS(BD!AE208="Intervalo de precio 1",12,BD!AE208="Intervalo de precio 2",13),FALSE)&lt;=1,
     VLOOKUP(_xlfn.TEXTJOIN("_",FALSE,C208:E208),BD_Perc!$A:$P,16,FALSE),"Ok P50"),
     "Ok P30/70 ó Híbrido/Eléctrico")</f>
        <v>Ok P30/70 ó Híbrido/Eléctrico</v>
      </c>
      <c r="DJ208" s="279" t="str">
        <f t="shared" si="19"/>
        <v>Vehículos Convencionales_Camperos/Camionetas_4x2</v>
      </c>
      <c r="DK208" s="331">
        <f t="shared" si="23"/>
        <v>100424500</v>
      </c>
      <c r="DL208" s="326"/>
    </row>
    <row r="209" spans="1:116" ht="25.5">
      <c r="A209" s="28">
        <v>204</v>
      </c>
      <c r="B209" s="29" t="s">
        <v>254</v>
      </c>
      <c r="C209" s="29" t="s">
        <v>0</v>
      </c>
      <c r="D209" s="29" t="s">
        <v>337</v>
      </c>
      <c r="E209" s="42" t="s">
        <v>338</v>
      </c>
      <c r="F209" s="42" t="s">
        <v>107</v>
      </c>
      <c r="G209" s="30" t="s">
        <v>512</v>
      </c>
      <c r="H209" s="42" t="s">
        <v>400</v>
      </c>
      <c r="I209" s="28">
        <v>3006138</v>
      </c>
      <c r="J209" s="28" t="s">
        <v>513</v>
      </c>
      <c r="K209" s="31" t="s">
        <v>341</v>
      </c>
      <c r="L209" s="32">
        <v>121</v>
      </c>
      <c r="M209" s="33">
        <v>5</v>
      </c>
      <c r="N209" s="34">
        <v>91000000</v>
      </c>
      <c r="O209" s="34">
        <f>+IFERROR(VLOOKUP(I209,Precio_Fasecolda!A:C,3,FALSE),IFERROR(VLOOKUP(I209,Precio_Fasecolda!B:C,2,FALSE),N209))</f>
        <v>91000000</v>
      </c>
      <c r="P209" s="34">
        <f t="shared" si="20"/>
        <v>0</v>
      </c>
      <c r="Q209" s="28" t="s">
        <v>338</v>
      </c>
      <c r="R209" s="28" t="s">
        <v>2415</v>
      </c>
      <c r="S209" s="28" t="s">
        <v>112</v>
      </c>
      <c r="T209" s="28" t="s">
        <v>107</v>
      </c>
      <c r="U209" s="28" t="s">
        <v>107</v>
      </c>
      <c r="V209" s="42" t="s">
        <v>107</v>
      </c>
      <c r="W209" s="28" t="s">
        <v>107</v>
      </c>
      <c r="X209" s="28" t="s">
        <v>107</v>
      </c>
      <c r="Y209" s="28" t="str">
        <f t="shared" si="21"/>
        <v>N.A.</v>
      </c>
      <c r="Z209" s="292">
        <f t="shared" si="18"/>
        <v>87451000</v>
      </c>
      <c r="AA209" s="28" cm="1">
        <f t="array" aca="1" ref="AA209" ca="1">_xlfn.IFS(DK209&lt;$DK$4,1,AND(DK209&gt;=$DK$4,DK209&lt;=$AA$4),2,DK209&gt;$AA$4,3)</f>
        <v>2</v>
      </c>
      <c r="AB209" s="28">
        <v>0</v>
      </c>
      <c r="AC209" s="28" cm="1">
        <f t="array" aca="1" ref="AC209" ca="1">IF(AB209="PERCENTIL 30","",_xlfn.IFS(DK209&lt;$AC$4,1,DK209&gt;$AC$4,2))</f>
        <v>1</v>
      </c>
      <c r="AD209" s="28" t="str">
        <f>+IFERROR(VLOOKUP(_xlfn.TEXTJOIN("_", FALSE, C209:E209), BD_Perc!$A:$O, 15, FALSE),"Segmentación no encontrada o vehículo inactivo")</f>
        <v>PERCENTIL 30-70</v>
      </c>
      <c r="AE209" s="28" t="str" cm="1">
        <f t="array" ref="AE209">_xlfn.IFS(
    AD209 = "PERCENTIL 50",
    _xlfn.IFS(
        BD!DK209 &lt; VLOOKUP(_xlfn.TEXTJOIN("_", FALSE, C209:E209), BD_Perc!$A:$O, 11, FALSE), "Intervalo de precio 1",
        BD!DK209 &gt;= VLOOKUP(_xlfn.TEXTJOIN("_", FALSE, C209:E209), BD_Perc!$A:$O, 11, FALSE), "Intervalo de precio 2"
    ),
    AD209 = "PERCENTIL 30-70",
    _xlfn.IFS(
        BD!DK209 &lt; VLOOKUP(_xlfn.TEXTJOIN("_", FALSE, C209:E209), BD_Perc!$A:$O, 6, FALSE), "Intervalo de precio 1",
        BD!DK209 &lt; VLOOKUP(_xlfn.TEXTJOIN("_", FALSE, C209:E209), BD_Perc!$A:$O, 7, FALSE), "Intervalo de precio 2",
        BD!DK209 &gt;= VLOOKUP(_xlfn.TEXTJOIN("_", FALSE, C209:E209), BD_Perc!$A:$O, 7, FALSE), "Intervalo de precio 3"
    ),
    AD209="Segmentación no encontrada o vehículo inactivo","Segmentación no encontrada o vehículo inactivo"
)</f>
        <v>Intervalo de precio 1</v>
      </c>
      <c r="AF209" s="35" t="s">
        <v>2412</v>
      </c>
      <c r="AG209" s="35" t="b">
        <f t="shared" si="22"/>
        <v>1</v>
      </c>
      <c r="AH209" s="206">
        <v>3.9E-2</v>
      </c>
      <c r="AI209" s="206">
        <v>3.9E-2</v>
      </c>
      <c r="AJ209" s="206">
        <v>3.9E-2</v>
      </c>
      <c r="AK209" s="206">
        <v>4.1000000000000002E-2</v>
      </c>
      <c r="AL209" s="206">
        <v>4.1000000000000002E-2</v>
      </c>
      <c r="AM209" s="206">
        <v>4.1000000000000002E-2</v>
      </c>
      <c r="AN209" s="28" t="s">
        <v>113</v>
      </c>
      <c r="AO209" s="28" t="s">
        <v>113</v>
      </c>
      <c r="AP209" s="28" t="s">
        <v>113</v>
      </c>
      <c r="AQ209" s="37">
        <v>1</v>
      </c>
      <c r="AR209" s="38">
        <v>8689479</v>
      </c>
      <c r="AS209" s="38">
        <v>340397</v>
      </c>
      <c r="AT209" s="38">
        <v>1157349</v>
      </c>
      <c r="AU209" s="38">
        <v>0</v>
      </c>
      <c r="AV209" s="38">
        <v>0</v>
      </c>
      <c r="AW209" s="38">
        <v>9531108</v>
      </c>
      <c r="AX209" s="38" t="s">
        <v>107</v>
      </c>
      <c r="AY209" s="38">
        <v>1157349</v>
      </c>
      <c r="AZ209" s="38">
        <v>340397</v>
      </c>
      <c r="BA209" s="38" t="s">
        <v>107</v>
      </c>
      <c r="BB209" s="38" t="s">
        <v>107</v>
      </c>
      <c r="BC209" s="38" t="s">
        <v>107</v>
      </c>
      <c r="BD209" s="38">
        <v>0</v>
      </c>
      <c r="BE209" s="38">
        <v>0</v>
      </c>
      <c r="BF209" s="38">
        <v>0</v>
      </c>
      <c r="BG209" s="38">
        <v>2587015</v>
      </c>
      <c r="BH209" s="38">
        <v>2587015</v>
      </c>
      <c r="BI209" s="38">
        <v>2178539</v>
      </c>
      <c r="BJ209" s="38">
        <v>2178539</v>
      </c>
      <c r="BK209" s="38" t="s">
        <v>107</v>
      </c>
      <c r="BL209" s="38">
        <v>1770063</v>
      </c>
      <c r="BM209" s="38">
        <v>408476</v>
      </c>
      <c r="BN209" s="38">
        <v>1633904</v>
      </c>
      <c r="BO209" s="38">
        <v>1633904</v>
      </c>
      <c r="BP209" s="38">
        <v>3812444</v>
      </c>
      <c r="BQ209" s="38">
        <v>136159</v>
      </c>
      <c r="BR209" s="38">
        <v>3540126</v>
      </c>
      <c r="BS209" s="38">
        <v>816952</v>
      </c>
      <c r="BT209" s="38">
        <v>0</v>
      </c>
      <c r="BU209" s="38">
        <v>0</v>
      </c>
      <c r="BV209" s="38" t="s">
        <v>107</v>
      </c>
      <c r="BW209" s="38">
        <v>2995491</v>
      </c>
      <c r="BX209" s="38">
        <v>272318</v>
      </c>
      <c r="BY209" s="38">
        <v>2723174</v>
      </c>
      <c r="BZ209" s="38">
        <v>8850315</v>
      </c>
      <c r="CA209" s="38" t="s">
        <v>107</v>
      </c>
      <c r="CB209" s="38">
        <v>1089270</v>
      </c>
      <c r="CC209" s="330">
        <v>0</v>
      </c>
      <c r="CD209" s="38">
        <v>0</v>
      </c>
      <c r="CE209" s="38">
        <v>6807934</v>
      </c>
      <c r="CF209" s="38">
        <v>9531108</v>
      </c>
      <c r="CG209" s="38">
        <v>13615869</v>
      </c>
      <c r="CH209" s="41" t="s">
        <v>114</v>
      </c>
      <c r="CI209" s="41" t="s">
        <v>114</v>
      </c>
      <c r="CJ209" s="41" t="s">
        <v>113</v>
      </c>
      <c r="CK209" s="41" t="s">
        <v>113</v>
      </c>
      <c r="CL209" s="41" t="s">
        <v>113</v>
      </c>
      <c r="CM209" s="41" t="s">
        <v>113</v>
      </c>
      <c r="CN209" s="41" t="s">
        <v>114</v>
      </c>
      <c r="CO209" s="42" t="s">
        <v>107</v>
      </c>
      <c r="CP209" s="28" t="s">
        <v>107</v>
      </c>
      <c r="CQ209" s="28" t="s">
        <v>107</v>
      </c>
      <c r="CR209" s="28" t="s">
        <v>107</v>
      </c>
      <c r="CS209" s="28" t="s">
        <v>107</v>
      </c>
      <c r="CT209" s="28" t="s">
        <v>107</v>
      </c>
      <c r="CU209" s="28" t="s">
        <v>107</v>
      </c>
      <c r="CV209" s="28" t="s">
        <v>107</v>
      </c>
      <c r="CW209" s="28" t="s">
        <v>107</v>
      </c>
      <c r="CX209" s="28" t="s">
        <v>107</v>
      </c>
      <c r="CY209" s="28" t="s">
        <v>107</v>
      </c>
      <c r="CZ209" s="28" t="s">
        <v>107</v>
      </c>
      <c r="DA209" s="28" t="s">
        <v>107</v>
      </c>
      <c r="DB209" s="28" t="s">
        <v>107</v>
      </c>
      <c r="DC209" s="28" t="s">
        <v>107</v>
      </c>
      <c r="DD209" s="332">
        <v>10702073</v>
      </c>
      <c r="DE209" s="43">
        <v>1</v>
      </c>
      <c r="DF209" s="390">
        <v>1</v>
      </c>
      <c r="DG209" s="310"/>
      <c r="DH209" s="203"/>
      <c r="DI209" s="279" t="str" cm="1">
        <f t="array" ref="DI209">+IF(AND(C209&lt;&gt;"Vehículos Eléctricos",C209&lt;&gt;"Vehículos Híbridos",AD209="PERCENTIL 50"),
     IF(VLOOKUP(_xlfn.TEXTJOIN("_",FALSE,C209:E209),BD_Perc!$A:$P,_xlfn.IFS(BD!AE209="Intervalo de precio 1",12,BD!AE209="Intervalo de precio 2",13),FALSE)&lt;=1,
     VLOOKUP(_xlfn.TEXTJOIN("_",FALSE,C209:E209),BD_Perc!$A:$P,16,FALSE),"Ok P50"),
     "Ok P30/70 ó Híbrido/Eléctrico")</f>
        <v>Ok P30/70 ó Híbrido/Eléctrico</v>
      </c>
      <c r="DJ209" s="279" t="str">
        <f t="shared" si="19"/>
        <v>Vehículos Convencionales_Camperos/Camionetas_4x2</v>
      </c>
      <c r="DK209" s="331">
        <f t="shared" si="23"/>
        <v>87451000</v>
      </c>
      <c r="DL209" s="326"/>
    </row>
    <row r="210" spans="1:116" ht="25.5">
      <c r="A210" s="28">
        <v>205</v>
      </c>
      <c r="B210" s="29" t="s">
        <v>254</v>
      </c>
      <c r="C210" s="29" t="s">
        <v>0</v>
      </c>
      <c r="D210" s="29" t="s">
        <v>337</v>
      </c>
      <c r="E210" s="42" t="s">
        <v>338</v>
      </c>
      <c r="F210" s="42" t="s">
        <v>107</v>
      </c>
      <c r="G210" s="30" t="s">
        <v>514</v>
      </c>
      <c r="H210" s="42" t="s">
        <v>400</v>
      </c>
      <c r="I210" s="28">
        <v>3006139</v>
      </c>
      <c r="J210" s="28" t="s">
        <v>515</v>
      </c>
      <c r="K210" s="31" t="s">
        <v>341</v>
      </c>
      <c r="L210" s="32">
        <v>121</v>
      </c>
      <c r="M210" s="33">
        <v>5</v>
      </c>
      <c r="N210" s="34">
        <v>92100000</v>
      </c>
      <c r="O210" s="34">
        <f>+IFERROR(VLOOKUP(I210,Precio_Fasecolda!A:C,3,FALSE),IFERROR(VLOOKUP(I210,Precio_Fasecolda!B:C,2,FALSE),N210))</f>
        <v>92100000</v>
      </c>
      <c r="P210" s="34">
        <f t="shared" si="20"/>
        <v>0</v>
      </c>
      <c r="Q210" s="28" t="s">
        <v>338</v>
      </c>
      <c r="R210" s="28" t="s">
        <v>130</v>
      </c>
      <c r="S210" s="28" t="s">
        <v>112</v>
      </c>
      <c r="T210" s="28" t="s">
        <v>107</v>
      </c>
      <c r="U210" s="28" t="s">
        <v>107</v>
      </c>
      <c r="V210" s="42" t="s">
        <v>107</v>
      </c>
      <c r="W210" s="28" t="s">
        <v>107</v>
      </c>
      <c r="X210" s="28" t="s">
        <v>107</v>
      </c>
      <c r="Y210" s="28" t="str">
        <f t="shared" si="21"/>
        <v>N.A.</v>
      </c>
      <c r="Z210" s="292">
        <f t="shared" si="18"/>
        <v>88508100</v>
      </c>
      <c r="AA210" s="28" cm="1">
        <f t="array" aca="1" ref="AA210" ca="1">_xlfn.IFS(DK210&lt;$DK$4,1,AND(DK210&gt;=$DK$4,DK210&lt;=$AA$4),2,DK210&gt;$AA$4,3)</f>
        <v>2</v>
      </c>
      <c r="AB210" s="28">
        <v>0</v>
      </c>
      <c r="AC210" s="28" cm="1">
        <f t="array" aca="1" ref="AC210" ca="1">IF(AB210="PERCENTIL 30","",_xlfn.IFS(DK210&lt;$AC$4,1,DK210&gt;$AC$4,2))</f>
        <v>1</v>
      </c>
      <c r="AD210" s="28" t="str">
        <f>+IFERROR(VLOOKUP(_xlfn.TEXTJOIN("_", FALSE, C210:E210), BD_Perc!$A:$O, 15, FALSE),"Segmentación no encontrada o vehículo inactivo")</f>
        <v>PERCENTIL 30-70</v>
      </c>
      <c r="AE210" s="28" t="str" cm="1">
        <f t="array" ref="AE210">_xlfn.IFS(
    AD210 = "PERCENTIL 50",
    _xlfn.IFS(
        BD!DK210 &lt; VLOOKUP(_xlfn.TEXTJOIN("_", FALSE, C210:E210), BD_Perc!$A:$O, 11, FALSE), "Intervalo de precio 1",
        BD!DK210 &gt;= VLOOKUP(_xlfn.TEXTJOIN("_", FALSE, C210:E210), BD_Perc!$A:$O, 11, FALSE), "Intervalo de precio 2"
    ),
    AD210 = "PERCENTIL 30-70",
    _xlfn.IFS(
        BD!DK210 &lt; VLOOKUP(_xlfn.TEXTJOIN("_", FALSE, C210:E210), BD_Perc!$A:$O, 6, FALSE), "Intervalo de precio 1",
        BD!DK210 &lt; VLOOKUP(_xlfn.TEXTJOIN("_", FALSE, C210:E210), BD_Perc!$A:$O, 7, FALSE), "Intervalo de precio 2",
        BD!DK210 &gt;= VLOOKUP(_xlfn.TEXTJOIN("_", FALSE, C210:E210), BD_Perc!$A:$O, 7, FALSE), "Intervalo de precio 3"
    ),
    AD210="Segmentación no encontrada o vehículo inactivo","Segmentación no encontrada o vehículo inactivo"
)</f>
        <v>Intervalo de precio 1</v>
      </c>
      <c r="AF210" s="35" t="s">
        <v>2412</v>
      </c>
      <c r="AG210" s="35" t="b">
        <f t="shared" si="22"/>
        <v>1</v>
      </c>
      <c r="AH210" s="206">
        <v>3.9E-2</v>
      </c>
      <c r="AI210" s="206">
        <v>3.9E-2</v>
      </c>
      <c r="AJ210" s="206">
        <v>3.9E-2</v>
      </c>
      <c r="AK210" s="206">
        <v>4.1000000000000002E-2</v>
      </c>
      <c r="AL210" s="206">
        <v>4.1000000000000002E-2</v>
      </c>
      <c r="AM210" s="206">
        <v>4.1000000000000002E-2</v>
      </c>
      <c r="AN210" s="28" t="s">
        <v>113</v>
      </c>
      <c r="AO210" s="28" t="s">
        <v>113</v>
      </c>
      <c r="AP210" s="28" t="s">
        <v>113</v>
      </c>
      <c r="AQ210" s="37">
        <v>1</v>
      </c>
      <c r="AR210" s="38">
        <v>8689479</v>
      </c>
      <c r="AS210" s="38">
        <v>340397</v>
      </c>
      <c r="AT210" s="38">
        <v>1157349</v>
      </c>
      <c r="AU210" s="38">
        <v>0</v>
      </c>
      <c r="AV210" s="38">
        <v>0</v>
      </c>
      <c r="AW210" s="38">
        <v>9531108</v>
      </c>
      <c r="AX210" s="38" t="s">
        <v>107</v>
      </c>
      <c r="AY210" s="38">
        <v>1157349</v>
      </c>
      <c r="AZ210" s="38">
        <v>340397</v>
      </c>
      <c r="BA210" s="38" t="s">
        <v>107</v>
      </c>
      <c r="BB210" s="38" t="s">
        <v>107</v>
      </c>
      <c r="BC210" s="38" t="s">
        <v>107</v>
      </c>
      <c r="BD210" s="38">
        <v>0</v>
      </c>
      <c r="BE210" s="38">
        <v>0</v>
      </c>
      <c r="BF210" s="38">
        <v>0</v>
      </c>
      <c r="BG210" s="38">
        <v>2587015</v>
      </c>
      <c r="BH210" s="38">
        <v>2587015</v>
      </c>
      <c r="BI210" s="38">
        <v>2178539</v>
      </c>
      <c r="BJ210" s="38">
        <v>2178539</v>
      </c>
      <c r="BK210" s="38" t="s">
        <v>107</v>
      </c>
      <c r="BL210" s="38">
        <v>1770063</v>
      </c>
      <c r="BM210" s="38">
        <v>408476</v>
      </c>
      <c r="BN210" s="38">
        <v>1633904</v>
      </c>
      <c r="BO210" s="38">
        <v>1633904</v>
      </c>
      <c r="BP210" s="38">
        <v>3812444</v>
      </c>
      <c r="BQ210" s="38">
        <v>136159</v>
      </c>
      <c r="BR210" s="38">
        <v>3540126</v>
      </c>
      <c r="BS210" s="38">
        <v>816952</v>
      </c>
      <c r="BT210" s="38">
        <v>0</v>
      </c>
      <c r="BU210" s="38">
        <v>0</v>
      </c>
      <c r="BV210" s="38" t="s">
        <v>107</v>
      </c>
      <c r="BW210" s="38">
        <v>2995491</v>
      </c>
      <c r="BX210" s="38">
        <v>272318</v>
      </c>
      <c r="BY210" s="38">
        <v>2723174</v>
      </c>
      <c r="BZ210" s="38">
        <v>8850315</v>
      </c>
      <c r="CA210" s="38" t="s">
        <v>107</v>
      </c>
      <c r="CB210" s="38">
        <v>1089270</v>
      </c>
      <c r="CC210" s="330">
        <v>0</v>
      </c>
      <c r="CD210" s="38">
        <v>0</v>
      </c>
      <c r="CE210" s="38">
        <v>6807934</v>
      </c>
      <c r="CF210" s="38">
        <v>9531108</v>
      </c>
      <c r="CG210" s="38">
        <v>13615869</v>
      </c>
      <c r="CH210" s="41" t="s">
        <v>114</v>
      </c>
      <c r="CI210" s="41" t="s">
        <v>114</v>
      </c>
      <c r="CJ210" s="41" t="s">
        <v>113</v>
      </c>
      <c r="CK210" s="41" t="s">
        <v>113</v>
      </c>
      <c r="CL210" s="41" t="s">
        <v>113</v>
      </c>
      <c r="CM210" s="41" t="s">
        <v>113</v>
      </c>
      <c r="CN210" s="41" t="s">
        <v>114</v>
      </c>
      <c r="CO210" s="42" t="s">
        <v>107</v>
      </c>
      <c r="CP210" s="28" t="s">
        <v>107</v>
      </c>
      <c r="CQ210" s="28" t="s">
        <v>107</v>
      </c>
      <c r="CR210" s="28" t="s">
        <v>107</v>
      </c>
      <c r="CS210" s="28" t="s">
        <v>107</v>
      </c>
      <c r="CT210" s="28" t="s">
        <v>107</v>
      </c>
      <c r="CU210" s="28" t="s">
        <v>107</v>
      </c>
      <c r="CV210" s="28" t="s">
        <v>107</v>
      </c>
      <c r="CW210" s="28" t="s">
        <v>107</v>
      </c>
      <c r="CX210" s="28" t="s">
        <v>107</v>
      </c>
      <c r="CY210" s="28" t="s">
        <v>107</v>
      </c>
      <c r="CZ210" s="28" t="s">
        <v>107</v>
      </c>
      <c r="DA210" s="28" t="s">
        <v>107</v>
      </c>
      <c r="DB210" s="28" t="s">
        <v>107</v>
      </c>
      <c r="DC210" s="28" t="s">
        <v>107</v>
      </c>
      <c r="DD210" s="332">
        <v>10702073</v>
      </c>
      <c r="DE210" s="43">
        <v>1</v>
      </c>
      <c r="DF210" s="390">
        <v>1</v>
      </c>
      <c r="DG210" s="310"/>
      <c r="DH210" s="203"/>
      <c r="DI210" s="279" t="str" cm="1">
        <f t="array" ref="DI210">+IF(AND(C210&lt;&gt;"Vehículos Eléctricos",C210&lt;&gt;"Vehículos Híbridos",AD210="PERCENTIL 50"),
     IF(VLOOKUP(_xlfn.TEXTJOIN("_",FALSE,C210:E210),BD_Perc!$A:$P,_xlfn.IFS(BD!AE210="Intervalo de precio 1",12,BD!AE210="Intervalo de precio 2",13),FALSE)&lt;=1,
     VLOOKUP(_xlfn.TEXTJOIN("_",FALSE,C210:E210),BD_Perc!$A:$P,16,FALSE),"Ok P50"),
     "Ok P30/70 ó Híbrido/Eléctrico")</f>
        <v>Ok P30/70 ó Híbrido/Eléctrico</v>
      </c>
      <c r="DJ210" s="279" t="str">
        <f t="shared" si="19"/>
        <v>Vehículos Convencionales_Camperos/Camionetas_4x2</v>
      </c>
      <c r="DK210" s="331">
        <f t="shared" si="23"/>
        <v>88508100</v>
      </c>
      <c r="DL210" s="326"/>
    </row>
    <row r="211" spans="1:116" ht="25.5">
      <c r="A211" s="28">
        <v>206</v>
      </c>
      <c r="B211" s="29" t="s">
        <v>254</v>
      </c>
      <c r="C211" s="29" t="s">
        <v>0</v>
      </c>
      <c r="D211" s="29" t="s">
        <v>337</v>
      </c>
      <c r="E211" s="42" t="s">
        <v>346</v>
      </c>
      <c r="F211" s="42" t="s">
        <v>107</v>
      </c>
      <c r="G211" s="30" t="s">
        <v>516</v>
      </c>
      <c r="H211" s="42" t="s">
        <v>400</v>
      </c>
      <c r="I211" s="28">
        <v>3008062</v>
      </c>
      <c r="J211" s="28" t="s">
        <v>517</v>
      </c>
      <c r="K211" s="31" t="s">
        <v>142</v>
      </c>
      <c r="L211" s="32">
        <v>168</v>
      </c>
      <c r="M211" s="33">
        <v>5</v>
      </c>
      <c r="N211" s="34">
        <v>103500000</v>
      </c>
      <c r="O211" s="34">
        <f>+IFERROR(VLOOKUP(I211,Precio_Fasecolda!A:C,3,FALSE),IFERROR(VLOOKUP(I211,Precio_Fasecolda!B:C,2,FALSE),N211))</f>
        <v>103500000</v>
      </c>
      <c r="P211" s="34">
        <f t="shared" si="20"/>
        <v>0</v>
      </c>
      <c r="Q211" s="28" t="s">
        <v>346</v>
      </c>
      <c r="R211" s="28" t="s">
        <v>130</v>
      </c>
      <c r="S211" s="28" t="s">
        <v>112</v>
      </c>
      <c r="T211" s="28" t="s">
        <v>107</v>
      </c>
      <c r="U211" s="28" t="s">
        <v>107</v>
      </c>
      <c r="V211" s="42" t="s">
        <v>107</v>
      </c>
      <c r="W211" s="28" t="s">
        <v>107</v>
      </c>
      <c r="X211" s="28" t="s">
        <v>107</v>
      </c>
      <c r="Y211" s="28" t="str">
        <f t="shared" si="21"/>
        <v>N.A.</v>
      </c>
      <c r="Z211" s="292">
        <f t="shared" si="18"/>
        <v>99463500</v>
      </c>
      <c r="AA211" s="28" cm="1">
        <f t="array" aca="1" ref="AA211" ca="1">_xlfn.IFS(DK211&lt;$DK$4,1,AND(DK211&gt;=$DK$4,DK211&lt;=$AA$4),2,DK211&gt;$AA$4,3)</f>
        <v>2</v>
      </c>
      <c r="AB211" s="28">
        <v>0</v>
      </c>
      <c r="AC211" s="28" cm="1">
        <f t="array" aca="1" ref="AC211" ca="1">IF(AB211="PERCENTIL 30","",_xlfn.IFS(DK211&lt;$AC$4,1,DK211&gt;$AC$4,2))</f>
        <v>1</v>
      </c>
      <c r="AD211" s="28" t="str">
        <f>+IFERROR(VLOOKUP(_xlfn.TEXTJOIN("_", FALSE, C211:E211), BD_Perc!$A:$O, 15, FALSE),"Segmentación no encontrada o vehículo inactivo")</f>
        <v>PERCENTIL 30-70</v>
      </c>
      <c r="AE211" s="28" t="str" cm="1">
        <f t="array" ref="AE211">_xlfn.IFS(
    AD211 = "PERCENTIL 50",
    _xlfn.IFS(
        BD!DK211 &lt; VLOOKUP(_xlfn.TEXTJOIN("_", FALSE, C211:E211), BD_Perc!$A:$O, 11, FALSE), "Intervalo de precio 1",
        BD!DK211 &gt;= VLOOKUP(_xlfn.TEXTJOIN("_", FALSE, C211:E211), BD_Perc!$A:$O, 11, FALSE), "Intervalo de precio 2"
    ),
    AD211 = "PERCENTIL 30-70",
    _xlfn.IFS(
        BD!DK211 &lt; VLOOKUP(_xlfn.TEXTJOIN("_", FALSE, C211:E211), BD_Perc!$A:$O, 6, FALSE), "Intervalo de precio 1",
        BD!DK211 &lt; VLOOKUP(_xlfn.TEXTJOIN("_", FALSE, C211:E211), BD_Perc!$A:$O, 7, FALSE), "Intervalo de precio 2",
        BD!DK211 &gt;= VLOOKUP(_xlfn.TEXTJOIN("_", FALSE, C211:E211), BD_Perc!$A:$O, 7, FALSE), "Intervalo de precio 3"
    ),
    AD211="Segmentación no encontrada o vehículo inactivo","Segmentación no encontrada o vehículo inactivo"
)</f>
        <v>Intervalo de precio 1</v>
      </c>
      <c r="AF211" s="35" t="s">
        <v>2412</v>
      </c>
      <c r="AG211" s="35" t="b">
        <f t="shared" si="22"/>
        <v>1</v>
      </c>
      <c r="AH211" s="206">
        <v>3.9E-2</v>
      </c>
      <c r="AI211" s="206">
        <v>3.9E-2</v>
      </c>
      <c r="AJ211" s="206">
        <v>3.9E-2</v>
      </c>
      <c r="AK211" s="206">
        <v>4.1000000000000002E-2</v>
      </c>
      <c r="AL211" s="206">
        <v>4.1000000000000002E-2</v>
      </c>
      <c r="AM211" s="206">
        <v>4.1000000000000002E-2</v>
      </c>
      <c r="AN211" s="28" t="s">
        <v>113</v>
      </c>
      <c r="AO211" s="28" t="s">
        <v>113</v>
      </c>
      <c r="AP211" s="28" t="s">
        <v>113</v>
      </c>
      <c r="AQ211" s="37">
        <v>1</v>
      </c>
      <c r="AR211" s="38">
        <v>8689479</v>
      </c>
      <c r="AS211" s="38">
        <v>340397</v>
      </c>
      <c r="AT211" s="38">
        <v>1157349</v>
      </c>
      <c r="AU211" s="38">
        <v>0</v>
      </c>
      <c r="AV211" s="38">
        <v>0</v>
      </c>
      <c r="AW211" s="38">
        <v>9531108</v>
      </c>
      <c r="AX211" s="38" t="s">
        <v>107</v>
      </c>
      <c r="AY211" s="38" t="s">
        <v>107</v>
      </c>
      <c r="AZ211" s="38">
        <v>340397</v>
      </c>
      <c r="BA211" s="38" t="s">
        <v>107</v>
      </c>
      <c r="BB211" s="38" t="s">
        <v>107</v>
      </c>
      <c r="BC211" s="38" t="s">
        <v>107</v>
      </c>
      <c r="BD211" s="38">
        <v>0</v>
      </c>
      <c r="BE211" s="38">
        <v>0</v>
      </c>
      <c r="BF211" s="38">
        <v>0</v>
      </c>
      <c r="BG211" s="38">
        <v>2587015</v>
      </c>
      <c r="BH211" s="38">
        <v>2587015</v>
      </c>
      <c r="BI211" s="38">
        <v>2178539</v>
      </c>
      <c r="BJ211" s="38">
        <v>2178539</v>
      </c>
      <c r="BK211" s="38" t="s">
        <v>107</v>
      </c>
      <c r="BL211" s="38">
        <v>1770063</v>
      </c>
      <c r="BM211" s="38">
        <v>408476</v>
      </c>
      <c r="BN211" s="38">
        <v>1633904</v>
      </c>
      <c r="BO211" s="38">
        <v>1633904</v>
      </c>
      <c r="BP211" s="38">
        <v>3812444</v>
      </c>
      <c r="BQ211" s="38">
        <v>136159</v>
      </c>
      <c r="BR211" s="38">
        <v>3540126</v>
      </c>
      <c r="BS211" s="38">
        <v>816952</v>
      </c>
      <c r="BT211" s="38">
        <v>0</v>
      </c>
      <c r="BU211" s="38">
        <v>0</v>
      </c>
      <c r="BV211" s="38" t="s">
        <v>107</v>
      </c>
      <c r="BW211" s="38">
        <v>2995491</v>
      </c>
      <c r="BX211" s="38">
        <v>272318</v>
      </c>
      <c r="BY211" s="38">
        <v>2723174</v>
      </c>
      <c r="BZ211" s="38">
        <v>8850315</v>
      </c>
      <c r="CA211" s="38" t="s">
        <v>107</v>
      </c>
      <c r="CB211" s="38">
        <v>1089270</v>
      </c>
      <c r="CC211" s="330">
        <v>0</v>
      </c>
      <c r="CD211" s="38">
        <v>0</v>
      </c>
      <c r="CE211" s="38">
        <v>6807934</v>
      </c>
      <c r="CF211" s="38">
        <v>9531108</v>
      </c>
      <c r="CG211" s="38">
        <v>13615869</v>
      </c>
      <c r="CH211" s="41" t="s">
        <v>114</v>
      </c>
      <c r="CI211" s="41" t="s">
        <v>114</v>
      </c>
      <c r="CJ211" s="41" t="s">
        <v>113</v>
      </c>
      <c r="CK211" s="41" t="s">
        <v>113</v>
      </c>
      <c r="CL211" s="41" t="s">
        <v>113</v>
      </c>
      <c r="CM211" s="41" t="s">
        <v>113</v>
      </c>
      <c r="CN211" s="41" t="s">
        <v>114</v>
      </c>
      <c r="CO211" s="42" t="s">
        <v>107</v>
      </c>
      <c r="CP211" s="28" t="s">
        <v>107</v>
      </c>
      <c r="CQ211" s="28" t="s">
        <v>107</v>
      </c>
      <c r="CR211" s="28" t="s">
        <v>107</v>
      </c>
      <c r="CS211" s="28" t="s">
        <v>107</v>
      </c>
      <c r="CT211" s="28" t="s">
        <v>107</v>
      </c>
      <c r="CU211" s="28" t="s">
        <v>107</v>
      </c>
      <c r="CV211" s="28" t="s">
        <v>107</v>
      </c>
      <c r="CW211" s="28" t="s">
        <v>107</v>
      </c>
      <c r="CX211" s="28" t="s">
        <v>107</v>
      </c>
      <c r="CY211" s="28" t="s">
        <v>107</v>
      </c>
      <c r="CZ211" s="28" t="s">
        <v>107</v>
      </c>
      <c r="DA211" s="28" t="s">
        <v>107</v>
      </c>
      <c r="DB211" s="28" t="s">
        <v>107</v>
      </c>
      <c r="DC211" s="28" t="s">
        <v>107</v>
      </c>
      <c r="DD211" s="332">
        <v>10702073</v>
      </c>
      <c r="DE211" s="43">
        <v>1</v>
      </c>
      <c r="DF211" s="390">
        <v>1</v>
      </c>
      <c r="DG211" s="310"/>
      <c r="DH211" s="203"/>
      <c r="DI211" s="279" t="str" cm="1">
        <f t="array" ref="DI211">+IF(AND(C211&lt;&gt;"Vehículos Eléctricos",C211&lt;&gt;"Vehículos Híbridos",AD211="PERCENTIL 50"),
     IF(VLOOKUP(_xlfn.TEXTJOIN("_",FALSE,C211:E211),BD_Perc!$A:$P,_xlfn.IFS(BD!AE211="Intervalo de precio 1",12,BD!AE211="Intervalo de precio 2",13),FALSE)&lt;=1,
     VLOOKUP(_xlfn.TEXTJOIN("_",FALSE,C211:E211),BD_Perc!$A:$P,16,FALSE),"Ok P50"),
     "Ok P30/70 ó Híbrido/Eléctrico")</f>
        <v>Ok P30/70 ó Híbrido/Eléctrico</v>
      </c>
      <c r="DJ211" s="279" t="str">
        <f t="shared" si="19"/>
        <v>Vehículos Convencionales_Camperos/Camionetas_4x4</v>
      </c>
      <c r="DK211" s="331">
        <f t="shared" si="23"/>
        <v>99463500</v>
      </c>
      <c r="DL211" s="326"/>
    </row>
    <row r="212" spans="1:116" ht="25.5">
      <c r="A212" s="28">
        <v>207</v>
      </c>
      <c r="B212" s="29" t="s">
        <v>254</v>
      </c>
      <c r="C212" s="29" t="s">
        <v>0</v>
      </c>
      <c r="D212" s="29" t="s">
        <v>337</v>
      </c>
      <c r="E212" s="42" t="s">
        <v>346</v>
      </c>
      <c r="F212" s="42" t="s">
        <v>107</v>
      </c>
      <c r="G212" s="30" t="s">
        <v>518</v>
      </c>
      <c r="H212" s="42" t="s">
        <v>400</v>
      </c>
      <c r="I212" s="28">
        <v>3006136</v>
      </c>
      <c r="J212" s="28" t="s">
        <v>519</v>
      </c>
      <c r="K212" s="31" t="s">
        <v>355</v>
      </c>
      <c r="L212" s="32">
        <v>335</v>
      </c>
      <c r="M212" s="33">
        <v>5</v>
      </c>
      <c r="N212" s="34">
        <v>186000000</v>
      </c>
      <c r="O212" s="34">
        <f>+IFERROR(VLOOKUP(I212,Precio_Fasecolda!A:C,3,FALSE),IFERROR(VLOOKUP(I212,Precio_Fasecolda!B:C,2,FALSE),N212))</f>
        <v>186000000</v>
      </c>
      <c r="P212" s="34">
        <f t="shared" si="20"/>
        <v>0</v>
      </c>
      <c r="Q212" s="28" t="s">
        <v>346</v>
      </c>
      <c r="R212" s="28" t="s">
        <v>130</v>
      </c>
      <c r="S212" s="28" t="s">
        <v>112</v>
      </c>
      <c r="T212" s="28" t="s">
        <v>107</v>
      </c>
      <c r="U212" s="28" t="s">
        <v>107</v>
      </c>
      <c r="V212" s="42" t="s">
        <v>107</v>
      </c>
      <c r="W212" s="28" t="s">
        <v>107</v>
      </c>
      <c r="X212" s="28" t="s">
        <v>107</v>
      </c>
      <c r="Y212" s="28" t="str">
        <f t="shared" si="21"/>
        <v>N.A.</v>
      </c>
      <c r="Z212" s="292">
        <f t="shared" si="18"/>
        <v>176886000</v>
      </c>
      <c r="AA212" s="28" cm="1">
        <f t="array" aca="1" ref="AA212" ca="1">_xlfn.IFS(DK212&lt;$DK$4,1,AND(DK212&gt;=$DK$4,DK212&lt;=$AA$4),2,DK212&gt;$AA$4,3)</f>
        <v>2</v>
      </c>
      <c r="AB212" s="28">
        <v>0</v>
      </c>
      <c r="AC212" s="28" cm="1">
        <f t="array" aca="1" ref="AC212" ca="1">IF(AB212="PERCENTIL 30","",_xlfn.IFS(DK212&lt;$AC$4,1,DK212&gt;$AC$4,2))</f>
        <v>2</v>
      </c>
      <c r="AD212" s="28" t="str">
        <f>+IFERROR(VLOOKUP(_xlfn.TEXTJOIN("_", FALSE, C212:E212), BD_Perc!$A:$O, 15, FALSE),"Segmentación no encontrada o vehículo inactivo")</f>
        <v>PERCENTIL 30-70</v>
      </c>
      <c r="AE212" s="28" t="str" cm="1">
        <f t="array" ref="AE212">_xlfn.IFS(
    AD212 = "PERCENTIL 50",
    _xlfn.IFS(
        BD!DK212 &lt; VLOOKUP(_xlfn.TEXTJOIN("_", FALSE, C212:E212), BD_Perc!$A:$O, 11, FALSE), "Intervalo de precio 1",
        BD!DK212 &gt;= VLOOKUP(_xlfn.TEXTJOIN("_", FALSE, C212:E212), BD_Perc!$A:$O, 11, FALSE), "Intervalo de precio 2"
    ),
    AD212 = "PERCENTIL 30-70",
    _xlfn.IFS(
        BD!DK212 &lt; VLOOKUP(_xlfn.TEXTJOIN("_", FALSE, C212:E212), BD_Perc!$A:$O, 6, FALSE), "Intervalo de precio 1",
        BD!DK212 &lt; VLOOKUP(_xlfn.TEXTJOIN("_", FALSE, C212:E212), BD_Perc!$A:$O, 7, FALSE), "Intervalo de precio 2",
        BD!DK212 &gt;= VLOOKUP(_xlfn.TEXTJOIN("_", FALSE, C212:E212), BD_Perc!$A:$O, 7, FALSE), "Intervalo de precio 3"
    ),
    AD212="Segmentación no encontrada o vehículo inactivo","Segmentación no encontrada o vehículo inactivo"
)</f>
        <v>Intervalo de precio 2</v>
      </c>
      <c r="AF212" s="35" t="s">
        <v>2413</v>
      </c>
      <c r="AG212" s="35" t="b">
        <f t="shared" si="22"/>
        <v>1</v>
      </c>
      <c r="AH212" s="206">
        <v>4.9000000000000002E-2</v>
      </c>
      <c r="AI212" s="206">
        <v>4.9000000000000002E-2</v>
      </c>
      <c r="AJ212" s="206">
        <v>4.9000000000000002E-2</v>
      </c>
      <c r="AK212" s="206">
        <v>4.9000000000000002E-2</v>
      </c>
      <c r="AL212" s="206">
        <v>5.5E-2</v>
      </c>
      <c r="AM212" s="206">
        <v>5.5E-2</v>
      </c>
      <c r="AN212" s="28" t="s">
        <v>113</v>
      </c>
      <c r="AO212" s="28" t="s">
        <v>113</v>
      </c>
      <c r="AP212" s="28" t="s">
        <v>113</v>
      </c>
      <c r="AQ212" s="37">
        <v>1</v>
      </c>
      <c r="AR212" s="38">
        <v>8689479</v>
      </c>
      <c r="AS212" s="38">
        <v>340397</v>
      </c>
      <c r="AT212" s="38">
        <v>1157349</v>
      </c>
      <c r="AU212" s="38">
        <v>0</v>
      </c>
      <c r="AV212" s="38">
        <v>0</v>
      </c>
      <c r="AW212" s="38">
        <v>9531108</v>
      </c>
      <c r="AX212" s="38" t="s">
        <v>107</v>
      </c>
      <c r="AY212" s="38" t="s">
        <v>107</v>
      </c>
      <c r="AZ212" s="38">
        <v>340397</v>
      </c>
      <c r="BA212" s="38" t="s">
        <v>107</v>
      </c>
      <c r="BB212" s="38" t="s">
        <v>107</v>
      </c>
      <c r="BC212" s="38" t="s">
        <v>107</v>
      </c>
      <c r="BD212" s="38">
        <v>0</v>
      </c>
      <c r="BE212" s="38">
        <v>0</v>
      </c>
      <c r="BF212" s="38">
        <v>0</v>
      </c>
      <c r="BG212" s="38" t="s">
        <v>107</v>
      </c>
      <c r="BH212" s="38">
        <v>2587015</v>
      </c>
      <c r="BI212" s="38">
        <v>2178539</v>
      </c>
      <c r="BJ212" s="38">
        <v>2178539</v>
      </c>
      <c r="BK212" s="38" t="s">
        <v>107</v>
      </c>
      <c r="BL212" s="38" t="s">
        <v>107</v>
      </c>
      <c r="BM212" s="38">
        <v>408476</v>
      </c>
      <c r="BN212" s="38">
        <v>1633904</v>
      </c>
      <c r="BO212" s="38">
        <v>3812444</v>
      </c>
      <c r="BP212" s="38">
        <v>3812444</v>
      </c>
      <c r="BQ212" s="38">
        <v>136159</v>
      </c>
      <c r="BR212" s="38">
        <v>3540126</v>
      </c>
      <c r="BS212" s="38">
        <v>816952</v>
      </c>
      <c r="BT212" s="38">
        <v>0</v>
      </c>
      <c r="BU212" s="38">
        <v>0</v>
      </c>
      <c r="BV212" s="38" t="s">
        <v>107</v>
      </c>
      <c r="BW212" s="38">
        <v>2995491</v>
      </c>
      <c r="BX212" s="38">
        <v>272318</v>
      </c>
      <c r="BY212" s="38">
        <v>2723174</v>
      </c>
      <c r="BZ212" s="38">
        <v>8850315</v>
      </c>
      <c r="CA212" s="38" t="s">
        <v>107</v>
      </c>
      <c r="CB212" s="38">
        <v>1089270</v>
      </c>
      <c r="CC212" s="330">
        <v>0</v>
      </c>
      <c r="CD212" s="38">
        <v>0</v>
      </c>
      <c r="CE212" s="38">
        <v>6807934</v>
      </c>
      <c r="CF212" s="38">
        <v>9531108</v>
      </c>
      <c r="CG212" s="38">
        <v>13615869</v>
      </c>
      <c r="CH212" s="41" t="s">
        <v>113</v>
      </c>
      <c r="CI212" s="41" t="s">
        <v>113</v>
      </c>
      <c r="CJ212" s="41" t="s">
        <v>113</v>
      </c>
      <c r="CK212" s="41" t="s">
        <v>113</v>
      </c>
      <c r="CL212" s="41" t="s">
        <v>113</v>
      </c>
      <c r="CM212" s="41" t="s">
        <v>113</v>
      </c>
      <c r="CN212" s="41" t="s">
        <v>114</v>
      </c>
      <c r="CO212" s="42" t="s">
        <v>107</v>
      </c>
      <c r="CP212" s="28" t="s">
        <v>107</v>
      </c>
      <c r="CQ212" s="28" t="s">
        <v>107</v>
      </c>
      <c r="CR212" s="28" t="s">
        <v>107</v>
      </c>
      <c r="CS212" s="28" t="s">
        <v>107</v>
      </c>
      <c r="CT212" s="28" t="s">
        <v>107</v>
      </c>
      <c r="CU212" s="28" t="s">
        <v>107</v>
      </c>
      <c r="CV212" s="28" t="s">
        <v>107</v>
      </c>
      <c r="CW212" s="28" t="s">
        <v>107</v>
      </c>
      <c r="CX212" s="28" t="s">
        <v>107</v>
      </c>
      <c r="CY212" s="28" t="s">
        <v>107</v>
      </c>
      <c r="CZ212" s="28" t="s">
        <v>107</v>
      </c>
      <c r="DA212" s="28" t="s">
        <v>107</v>
      </c>
      <c r="DB212" s="28" t="s">
        <v>107</v>
      </c>
      <c r="DC212" s="28" t="s">
        <v>107</v>
      </c>
      <c r="DD212" s="332">
        <v>12105869</v>
      </c>
      <c r="DE212" s="43">
        <v>1</v>
      </c>
      <c r="DF212" s="390">
        <v>1</v>
      </c>
      <c r="DG212" s="310"/>
      <c r="DH212" s="203"/>
      <c r="DI212" s="279" t="str" cm="1">
        <f t="array" ref="DI212">+IF(AND(C212&lt;&gt;"Vehículos Eléctricos",C212&lt;&gt;"Vehículos Híbridos",AD212="PERCENTIL 50"),
     IF(VLOOKUP(_xlfn.TEXTJOIN("_",FALSE,C212:E212),BD_Perc!$A:$P,_xlfn.IFS(BD!AE212="Intervalo de precio 1",12,BD!AE212="Intervalo de precio 2",13),FALSE)&lt;=1,
     VLOOKUP(_xlfn.TEXTJOIN("_",FALSE,C212:E212),BD_Perc!$A:$P,16,FALSE),"Ok P50"),
     "Ok P30/70 ó Híbrido/Eléctrico")</f>
        <v>Ok P30/70 ó Híbrido/Eléctrico</v>
      </c>
      <c r="DJ212" s="279" t="str">
        <f t="shared" si="19"/>
        <v>Vehículos Convencionales_Camperos/Camionetas_4x4</v>
      </c>
      <c r="DK212" s="331">
        <f t="shared" si="23"/>
        <v>176886000</v>
      </c>
      <c r="DL212" s="326"/>
    </row>
    <row r="213" spans="1:116" ht="25.5">
      <c r="A213" s="28">
        <v>208</v>
      </c>
      <c r="B213" s="29" t="s">
        <v>254</v>
      </c>
      <c r="C213" s="29" t="s">
        <v>0</v>
      </c>
      <c r="D213" s="29" t="s">
        <v>337</v>
      </c>
      <c r="E213" s="42" t="s">
        <v>338</v>
      </c>
      <c r="F213" s="42" t="s">
        <v>107</v>
      </c>
      <c r="G213" s="30" t="s">
        <v>454</v>
      </c>
      <c r="H213" s="42" t="s">
        <v>400</v>
      </c>
      <c r="I213" s="28">
        <v>3006150</v>
      </c>
      <c r="J213" s="28" t="s">
        <v>520</v>
      </c>
      <c r="K213" s="31" t="s">
        <v>369</v>
      </c>
      <c r="L213" s="32">
        <v>245</v>
      </c>
      <c r="M213" s="33">
        <v>5</v>
      </c>
      <c r="N213" s="34">
        <v>154500000</v>
      </c>
      <c r="O213" s="34">
        <f>+IFERROR(VLOOKUP(I213,Precio_Fasecolda!A:C,3,FALSE),IFERROR(VLOOKUP(I213,Precio_Fasecolda!B:C,2,FALSE),N213))</f>
        <v>154500000</v>
      </c>
      <c r="P213" s="34">
        <f t="shared" si="20"/>
        <v>0</v>
      </c>
      <c r="Q213" s="28" t="s">
        <v>338</v>
      </c>
      <c r="R213" s="28" t="s">
        <v>130</v>
      </c>
      <c r="S213" s="28" t="s">
        <v>112</v>
      </c>
      <c r="T213" s="28" t="s">
        <v>107</v>
      </c>
      <c r="U213" s="28" t="s">
        <v>107</v>
      </c>
      <c r="V213" s="42" t="s">
        <v>107</v>
      </c>
      <c r="W213" s="28" t="s">
        <v>107</v>
      </c>
      <c r="X213" s="28" t="s">
        <v>107</v>
      </c>
      <c r="Y213" s="28" t="str">
        <f t="shared" si="21"/>
        <v>N.A.</v>
      </c>
      <c r="Z213" s="292">
        <f t="shared" si="18"/>
        <v>146929500</v>
      </c>
      <c r="AA213" s="28" cm="1">
        <f t="array" aca="1" ref="AA213" ca="1">_xlfn.IFS(DK213&lt;$DK$4,1,AND(DK213&gt;=$DK$4,DK213&lt;=$AA$4),2,DK213&gt;$AA$4,3)</f>
        <v>2</v>
      </c>
      <c r="AB213" s="28">
        <v>0</v>
      </c>
      <c r="AC213" s="28" cm="1">
        <f t="array" aca="1" ref="AC213" ca="1">IF(AB213="PERCENTIL 30","",_xlfn.IFS(DK213&lt;$AC$4,1,DK213&gt;$AC$4,2))</f>
        <v>1</v>
      </c>
      <c r="AD213" s="28" t="str">
        <f>+IFERROR(VLOOKUP(_xlfn.TEXTJOIN("_", FALSE, C213:E213), BD_Perc!$A:$O, 15, FALSE),"Segmentación no encontrada o vehículo inactivo")</f>
        <v>PERCENTIL 30-70</v>
      </c>
      <c r="AE213" s="28" t="str" cm="1">
        <f t="array" ref="AE213">_xlfn.IFS(
    AD213 = "PERCENTIL 50",
    _xlfn.IFS(
        BD!DK213 &lt; VLOOKUP(_xlfn.TEXTJOIN("_", FALSE, C213:E213), BD_Perc!$A:$O, 11, FALSE), "Intervalo de precio 1",
        BD!DK213 &gt;= VLOOKUP(_xlfn.TEXTJOIN("_", FALSE, C213:E213), BD_Perc!$A:$O, 11, FALSE), "Intervalo de precio 2"
    ),
    AD213 = "PERCENTIL 30-70",
    _xlfn.IFS(
        BD!DK213 &lt; VLOOKUP(_xlfn.TEXTJOIN("_", FALSE, C213:E213), BD_Perc!$A:$O, 6, FALSE), "Intervalo de precio 1",
        BD!DK213 &lt; VLOOKUP(_xlfn.TEXTJOIN("_", FALSE, C213:E213), BD_Perc!$A:$O, 7, FALSE), "Intervalo de precio 2",
        BD!DK213 &gt;= VLOOKUP(_xlfn.TEXTJOIN("_", FALSE, C213:E213), BD_Perc!$A:$O, 7, FALSE), "Intervalo de precio 3"
    ),
    AD213="Segmentación no encontrada o vehículo inactivo","Segmentación no encontrada o vehículo inactivo"
)</f>
        <v>Intervalo de precio 3</v>
      </c>
      <c r="AF213" s="35" t="s">
        <v>2414</v>
      </c>
      <c r="AG213" s="35" t="b">
        <f t="shared" si="22"/>
        <v>1</v>
      </c>
      <c r="AH213" s="206">
        <v>4.9000000000000002E-2</v>
      </c>
      <c r="AI213" s="206">
        <v>4.9000000000000002E-2</v>
      </c>
      <c r="AJ213" s="206">
        <v>4.9000000000000002E-2</v>
      </c>
      <c r="AK213" s="206">
        <v>4.9000000000000002E-2</v>
      </c>
      <c r="AL213" s="206">
        <v>5.5E-2</v>
      </c>
      <c r="AM213" s="206">
        <v>5.5E-2</v>
      </c>
      <c r="AN213" s="28" t="s">
        <v>113</v>
      </c>
      <c r="AO213" s="28" t="s">
        <v>113</v>
      </c>
      <c r="AP213" s="28" t="s">
        <v>113</v>
      </c>
      <c r="AQ213" s="37">
        <v>1</v>
      </c>
      <c r="AR213" s="38">
        <v>8689479</v>
      </c>
      <c r="AS213" s="38">
        <v>340397</v>
      </c>
      <c r="AT213" s="38">
        <v>1157349</v>
      </c>
      <c r="AU213" s="38">
        <v>0</v>
      </c>
      <c r="AV213" s="38">
        <v>0</v>
      </c>
      <c r="AW213" s="38">
        <v>9531108</v>
      </c>
      <c r="AX213" s="38" t="s">
        <v>107</v>
      </c>
      <c r="AY213" s="38" t="s">
        <v>107</v>
      </c>
      <c r="AZ213" s="38">
        <v>340397</v>
      </c>
      <c r="BA213" s="38" t="s">
        <v>107</v>
      </c>
      <c r="BB213" s="38" t="s">
        <v>107</v>
      </c>
      <c r="BC213" s="38" t="s">
        <v>107</v>
      </c>
      <c r="BD213" s="38">
        <v>0</v>
      </c>
      <c r="BE213" s="38">
        <v>0</v>
      </c>
      <c r="BF213" s="38">
        <v>0</v>
      </c>
      <c r="BG213" s="38">
        <v>2587015</v>
      </c>
      <c r="BH213" s="38">
        <v>2587015</v>
      </c>
      <c r="BI213" s="38">
        <v>2178539</v>
      </c>
      <c r="BJ213" s="38">
        <v>2178539</v>
      </c>
      <c r="BK213" s="38" t="s">
        <v>107</v>
      </c>
      <c r="BL213" s="38">
        <v>1770063</v>
      </c>
      <c r="BM213" s="38">
        <v>408476</v>
      </c>
      <c r="BN213" s="38">
        <v>1633904</v>
      </c>
      <c r="BO213" s="38">
        <v>3812444</v>
      </c>
      <c r="BP213" s="38">
        <v>3812444</v>
      </c>
      <c r="BQ213" s="38">
        <v>136159</v>
      </c>
      <c r="BR213" s="38">
        <v>3540126</v>
      </c>
      <c r="BS213" s="38">
        <v>816952</v>
      </c>
      <c r="BT213" s="38">
        <v>0</v>
      </c>
      <c r="BU213" s="38">
        <v>0</v>
      </c>
      <c r="BV213" s="38" t="s">
        <v>107</v>
      </c>
      <c r="BW213" s="38">
        <v>2995491</v>
      </c>
      <c r="BX213" s="38">
        <v>272318</v>
      </c>
      <c r="BY213" s="38">
        <v>2723174</v>
      </c>
      <c r="BZ213" s="38">
        <v>8850315</v>
      </c>
      <c r="CA213" s="38" t="s">
        <v>107</v>
      </c>
      <c r="CB213" s="38">
        <v>1089270</v>
      </c>
      <c r="CC213" s="330">
        <v>0</v>
      </c>
      <c r="CD213" s="38">
        <v>0</v>
      </c>
      <c r="CE213" s="38">
        <v>6807934</v>
      </c>
      <c r="CF213" s="38">
        <v>9531108</v>
      </c>
      <c r="CG213" s="38">
        <v>13615869</v>
      </c>
      <c r="CH213" s="41" t="s">
        <v>113</v>
      </c>
      <c r="CI213" s="41" t="s">
        <v>113</v>
      </c>
      <c r="CJ213" s="41" t="s">
        <v>113</v>
      </c>
      <c r="CK213" s="41" t="s">
        <v>113</v>
      </c>
      <c r="CL213" s="41" t="s">
        <v>113</v>
      </c>
      <c r="CM213" s="41" t="s">
        <v>113</v>
      </c>
      <c r="CN213" s="41" t="s">
        <v>114</v>
      </c>
      <c r="CO213" s="42" t="s">
        <v>107</v>
      </c>
      <c r="CP213" s="28" t="s">
        <v>107</v>
      </c>
      <c r="CQ213" s="28" t="s">
        <v>107</v>
      </c>
      <c r="CR213" s="28" t="s">
        <v>107</v>
      </c>
      <c r="CS213" s="28" t="s">
        <v>107</v>
      </c>
      <c r="CT213" s="28" t="s">
        <v>107</v>
      </c>
      <c r="CU213" s="28" t="s">
        <v>107</v>
      </c>
      <c r="CV213" s="28" t="s">
        <v>107</v>
      </c>
      <c r="CW213" s="28" t="s">
        <v>107</v>
      </c>
      <c r="CX213" s="28" t="s">
        <v>107</v>
      </c>
      <c r="CY213" s="28" t="s">
        <v>107</v>
      </c>
      <c r="CZ213" s="28" t="s">
        <v>107</v>
      </c>
      <c r="DA213" s="28" t="s">
        <v>107</v>
      </c>
      <c r="DB213" s="28" t="s">
        <v>107</v>
      </c>
      <c r="DC213" s="28" t="s">
        <v>107</v>
      </c>
      <c r="DD213" s="332">
        <v>11555788</v>
      </c>
      <c r="DE213" s="43">
        <v>1</v>
      </c>
      <c r="DF213" s="390">
        <v>1</v>
      </c>
      <c r="DG213" s="310">
        <v>45698</v>
      </c>
      <c r="DH213" s="8" t="s">
        <v>2497</v>
      </c>
      <c r="DI213" s="279" t="str" cm="1">
        <f t="array" ref="DI213">+IF(AND(C213&lt;&gt;"Vehículos Eléctricos",C213&lt;&gt;"Vehículos Híbridos",AD213="PERCENTIL 50"),
     IF(VLOOKUP(_xlfn.TEXTJOIN("_",FALSE,C213:E213),BD_Perc!$A:$P,_xlfn.IFS(BD!AE213="Intervalo de precio 1",12,BD!AE213="Intervalo de precio 2",13),FALSE)&lt;=1,
     VLOOKUP(_xlfn.TEXTJOIN("_",FALSE,C213:E213),BD_Perc!$A:$P,16,FALSE),"Ok P50"),
     "Ok P30/70 ó Híbrido/Eléctrico")</f>
        <v>Ok P30/70 ó Híbrido/Eléctrico</v>
      </c>
      <c r="DJ213" s="279" t="str">
        <f t="shared" si="19"/>
        <v>Vehículos Convencionales_Camperos/Camionetas_4x2</v>
      </c>
      <c r="DK213" s="331">
        <f t="shared" si="23"/>
        <v>146929500</v>
      </c>
      <c r="DL213" s="326"/>
    </row>
    <row r="214" spans="1:116" ht="25.5">
      <c r="A214" s="28">
        <v>209</v>
      </c>
      <c r="B214" s="29" t="s">
        <v>254</v>
      </c>
      <c r="C214" s="29" t="s">
        <v>0</v>
      </c>
      <c r="D214" s="29" t="s">
        <v>337</v>
      </c>
      <c r="E214" s="42" t="s">
        <v>346</v>
      </c>
      <c r="F214" s="42" t="s">
        <v>107</v>
      </c>
      <c r="G214" s="30" t="s">
        <v>521</v>
      </c>
      <c r="H214" s="42" t="s">
        <v>400</v>
      </c>
      <c r="I214" s="28">
        <v>3006157</v>
      </c>
      <c r="J214" s="28" t="s">
        <v>522</v>
      </c>
      <c r="K214" s="31" t="s">
        <v>307</v>
      </c>
      <c r="L214" s="32">
        <v>245</v>
      </c>
      <c r="M214" s="33">
        <v>5</v>
      </c>
      <c r="N214" s="34">
        <v>150000000</v>
      </c>
      <c r="O214" s="34">
        <f>+IFERROR(VLOOKUP(I214,Precio_Fasecolda!A:C,3,FALSE),IFERROR(VLOOKUP(I214,Precio_Fasecolda!B:C,2,FALSE),N214))</f>
        <v>150000000</v>
      </c>
      <c r="P214" s="34">
        <f t="shared" si="20"/>
        <v>0</v>
      </c>
      <c r="Q214" s="28" t="s">
        <v>346</v>
      </c>
      <c r="R214" s="28" t="s">
        <v>130</v>
      </c>
      <c r="S214" s="28" t="s">
        <v>112</v>
      </c>
      <c r="T214" s="28" t="s">
        <v>107</v>
      </c>
      <c r="U214" s="28" t="s">
        <v>107</v>
      </c>
      <c r="V214" s="42" t="s">
        <v>107</v>
      </c>
      <c r="W214" s="28" t="s">
        <v>107</v>
      </c>
      <c r="X214" s="28" t="s">
        <v>107</v>
      </c>
      <c r="Y214" s="28" t="str">
        <f t="shared" si="21"/>
        <v>N.A.</v>
      </c>
      <c r="Z214" s="292">
        <f t="shared" si="18"/>
        <v>142650000</v>
      </c>
      <c r="AA214" s="28" cm="1">
        <f t="array" aca="1" ref="AA214" ca="1">_xlfn.IFS(DK214&lt;$DK$4,1,AND(DK214&gt;=$DK$4,DK214&lt;=$AA$4),2,DK214&gt;$AA$4,3)</f>
        <v>2</v>
      </c>
      <c r="AB214" s="28">
        <v>0</v>
      </c>
      <c r="AC214" s="28" cm="1">
        <f t="array" aca="1" ref="AC214" ca="1">IF(AB214="PERCENTIL 30","",_xlfn.IFS(DK214&lt;$AC$4,1,DK214&gt;$AC$4,2))</f>
        <v>1</v>
      </c>
      <c r="AD214" s="28" t="str">
        <f>+IFERROR(VLOOKUP(_xlfn.TEXTJOIN("_", FALSE, C214:E214), BD_Perc!$A:$O, 15, FALSE),"Segmentación no encontrada o vehículo inactivo")</f>
        <v>PERCENTIL 30-70</v>
      </c>
      <c r="AE214" s="28" t="str" cm="1">
        <f t="array" ref="AE214">_xlfn.IFS(
    AD214 = "PERCENTIL 50",
    _xlfn.IFS(
        BD!DK214 &lt; VLOOKUP(_xlfn.TEXTJOIN("_", FALSE, C214:E214), BD_Perc!$A:$O, 11, FALSE), "Intervalo de precio 1",
        BD!DK214 &gt;= VLOOKUP(_xlfn.TEXTJOIN("_", FALSE, C214:E214), BD_Perc!$A:$O, 11, FALSE), "Intervalo de precio 2"
    ),
    AD214 = "PERCENTIL 30-70",
    _xlfn.IFS(
        BD!DK214 &lt; VLOOKUP(_xlfn.TEXTJOIN("_", FALSE, C214:E214), BD_Perc!$A:$O, 6, FALSE), "Intervalo de precio 1",
        BD!DK214 &lt; VLOOKUP(_xlfn.TEXTJOIN("_", FALSE, C214:E214), BD_Perc!$A:$O, 7, FALSE), "Intervalo de precio 2",
        BD!DK214 &gt;= VLOOKUP(_xlfn.TEXTJOIN("_", FALSE, C214:E214), BD_Perc!$A:$O, 7, FALSE), "Intervalo de precio 3"
    ),
    AD214="Segmentación no encontrada o vehículo inactivo","Segmentación no encontrada o vehículo inactivo"
)</f>
        <v>Intervalo de precio 1</v>
      </c>
      <c r="AF214" s="35" t="s">
        <v>2412</v>
      </c>
      <c r="AG214" s="35" t="b">
        <f t="shared" si="22"/>
        <v>1</v>
      </c>
      <c r="AH214" s="206">
        <v>4.9000000000000002E-2</v>
      </c>
      <c r="AI214" s="206">
        <v>4.9000000000000002E-2</v>
      </c>
      <c r="AJ214" s="206">
        <v>4.9000000000000002E-2</v>
      </c>
      <c r="AK214" s="206">
        <v>4.9000000000000002E-2</v>
      </c>
      <c r="AL214" s="206">
        <v>5.5E-2</v>
      </c>
      <c r="AM214" s="206">
        <v>5.5E-2</v>
      </c>
      <c r="AN214" s="28" t="s">
        <v>113</v>
      </c>
      <c r="AO214" s="28" t="s">
        <v>113</v>
      </c>
      <c r="AP214" s="28" t="s">
        <v>113</v>
      </c>
      <c r="AQ214" s="37">
        <v>1</v>
      </c>
      <c r="AR214" s="38">
        <v>8689479</v>
      </c>
      <c r="AS214" s="38">
        <v>340397</v>
      </c>
      <c r="AT214" s="38">
        <v>1157349</v>
      </c>
      <c r="AU214" s="38">
        <v>0</v>
      </c>
      <c r="AV214" s="38">
        <v>0</v>
      </c>
      <c r="AW214" s="38">
        <v>9531108</v>
      </c>
      <c r="AX214" s="38" t="s">
        <v>107</v>
      </c>
      <c r="AY214" s="38" t="s">
        <v>107</v>
      </c>
      <c r="AZ214" s="38">
        <v>340397</v>
      </c>
      <c r="BA214" s="38" t="s">
        <v>107</v>
      </c>
      <c r="BB214" s="38" t="s">
        <v>107</v>
      </c>
      <c r="BC214" s="38" t="s">
        <v>107</v>
      </c>
      <c r="BD214" s="38">
        <v>0</v>
      </c>
      <c r="BE214" s="38">
        <v>0</v>
      </c>
      <c r="BF214" s="38">
        <v>0</v>
      </c>
      <c r="BG214" s="38" t="s">
        <v>107</v>
      </c>
      <c r="BH214" s="38">
        <v>2587015</v>
      </c>
      <c r="BI214" s="38">
        <v>2178539</v>
      </c>
      <c r="BJ214" s="38">
        <v>2178539</v>
      </c>
      <c r="BK214" s="38" t="s">
        <v>107</v>
      </c>
      <c r="BL214" s="38" t="s">
        <v>107</v>
      </c>
      <c r="BM214" s="38">
        <v>408476</v>
      </c>
      <c r="BN214" s="38">
        <v>1633904</v>
      </c>
      <c r="BO214" s="38">
        <v>3812444</v>
      </c>
      <c r="BP214" s="38">
        <v>3812444</v>
      </c>
      <c r="BQ214" s="38">
        <v>136159</v>
      </c>
      <c r="BR214" s="38">
        <v>3540126</v>
      </c>
      <c r="BS214" s="38">
        <v>816952</v>
      </c>
      <c r="BT214" s="38">
        <v>0</v>
      </c>
      <c r="BU214" s="38">
        <v>0</v>
      </c>
      <c r="BV214" s="38" t="s">
        <v>107</v>
      </c>
      <c r="BW214" s="38">
        <v>2995491</v>
      </c>
      <c r="BX214" s="38">
        <v>272318</v>
      </c>
      <c r="BY214" s="38">
        <v>2723174</v>
      </c>
      <c r="BZ214" s="38">
        <v>8850315</v>
      </c>
      <c r="CA214" s="38" t="s">
        <v>107</v>
      </c>
      <c r="CB214" s="38">
        <v>1089270</v>
      </c>
      <c r="CC214" s="330">
        <v>0</v>
      </c>
      <c r="CD214" s="38">
        <v>0</v>
      </c>
      <c r="CE214" s="38">
        <v>6807934</v>
      </c>
      <c r="CF214" s="38">
        <v>9531108</v>
      </c>
      <c r="CG214" s="38">
        <v>13615869</v>
      </c>
      <c r="CH214" s="41" t="s">
        <v>113</v>
      </c>
      <c r="CI214" s="41" t="s">
        <v>113</v>
      </c>
      <c r="CJ214" s="41" t="s">
        <v>113</v>
      </c>
      <c r="CK214" s="41" t="s">
        <v>113</v>
      </c>
      <c r="CL214" s="41" t="s">
        <v>113</v>
      </c>
      <c r="CM214" s="41" t="s">
        <v>113</v>
      </c>
      <c r="CN214" s="41" t="s">
        <v>114</v>
      </c>
      <c r="CO214" s="42" t="s">
        <v>107</v>
      </c>
      <c r="CP214" s="28" t="s">
        <v>107</v>
      </c>
      <c r="CQ214" s="28" t="s">
        <v>107</v>
      </c>
      <c r="CR214" s="28" t="s">
        <v>107</v>
      </c>
      <c r="CS214" s="28" t="s">
        <v>107</v>
      </c>
      <c r="CT214" s="28" t="s">
        <v>107</v>
      </c>
      <c r="CU214" s="28" t="s">
        <v>107</v>
      </c>
      <c r="CV214" s="28" t="s">
        <v>107</v>
      </c>
      <c r="CW214" s="28" t="s">
        <v>107</v>
      </c>
      <c r="CX214" s="28" t="s">
        <v>107</v>
      </c>
      <c r="CY214" s="28" t="s">
        <v>107</v>
      </c>
      <c r="CZ214" s="28" t="s">
        <v>107</v>
      </c>
      <c r="DA214" s="28" t="s">
        <v>107</v>
      </c>
      <c r="DB214" s="28" t="s">
        <v>107</v>
      </c>
      <c r="DC214" s="28" t="s">
        <v>107</v>
      </c>
      <c r="DD214" s="332">
        <v>11555788</v>
      </c>
      <c r="DE214" s="43">
        <v>1</v>
      </c>
      <c r="DF214" s="390">
        <v>1</v>
      </c>
      <c r="DG214" s="310"/>
      <c r="DH214" s="203"/>
      <c r="DI214" s="279" t="str" cm="1">
        <f t="array" ref="DI214">+IF(AND(C214&lt;&gt;"Vehículos Eléctricos",C214&lt;&gt;"Vehículos Híbridos",AD214="PERCENTIL 50"),
     IF(VLOOKUP(_xlfn.TEXTJOIN("_",FALSE,C214:E214),BD_Perc!$A:$P,_xlfn.IFS(BD!AE214="Intervalo de precio 1",12,BD!AE214="Intervalo de precio 2",13),FALSE)&lt;=1,
     VLOOKUP(_xlfn.TEXTJOIN("_",FALSE,C214:E214),BD_Perc!$A:$P,16,FALSE),"Ok P50"),
     "Ok P30/70 ó Híbrido/Eléctrico")</f>
        <v>Ok P30/70 ó Híbrido/Eléctrico</v>
      </c>
      <c r="DJ214" s="279" t="str">
        <f t="shared" si="19"/>
        <v>Vehículos Convencionales_Camperos/Camionetas_4x4</v>
      </c>
      <c r="DK214" s="331">
        <f t="shared" si="23"/>
        <v>142650000</v>
      </c>
      <c r="DL214" s="326"/>
    </row>
    <row r="215" spans="1:116" ht="25.5">
      <c r="A215" s="28">
        <v>210</v>
      </c>
      <c r="B215" s="29" t="s">
        <v>254</v>
      </c>
      <c r="C215" s="29" t="s">
        <v>0</v>
      </c>
      <c r="D215" s="29" t="s">
        <v>337</v>
      </c>
      <c r="E215" s="42" t="s">
        <v>346</v>
      </c>
      <c r="F215" s="42" t="s">
        <v>107</v>
      </c>
      <c r="G215" s="30" t="s">
        <v>523</v>
      </c>
      <c r="H215" s="42" t="s">
        <v>400</v>
      </c>
      <c r="I215" s="28">
        <v>3008060</v>
      </c>
      <c r="J215" s="28" t="s">
        <v>524</v>
      </c>
      <c r="K215" s="31" t="s">
        <v>307</v>
      </c>
      <c r="L215" s="32">
        <v>245</v>
      </c>
      <c r="M215" s="33">
        <v>5</v>
      </c>
      <c r="N215" s="34">
        <v>134900000</v>
      </c>
      <c r="O215" s="34">
        <f>+IFERROR(VLOOKUP(I215,Precio_Fasecolda!A:C,3,FALSE),IFERROR(VLOOKUP(I215,Precio_Fasecolda!B:C,2,FALSE),N215))</f>
        <v>134900000</v>
      </c>
      <c r="P215" s="34">
        <f t="shared" si="20"/>
        <v>0</v>
      </c>
      <c r="Q215" s="28" t="s">
        <v>346</v>
      </c>
      <c r="R215" s="28" t="s">
        <v>130</v>
      </c>
      <c r="S215" s="28" t="s">
        <v>112</v>
      </c>
      <c r="T215" s="28" t="s">
        <v>107</v>
      </c>
      <c r="U215" s="28" t="s">
        <v>107</v>
      </c>
      <c r="V215" s="42" t="s">
        <v>107</v>
      </c>
      <c r="W215" s="28" t="s">
        <v>107</v>
      </c>
      <c r="X215" s="28" t="s">
        <v>107</v>
      </c>
      <c r="Y215" s="28" t="str">
        <f t="shared" si="21"/>
        <v>N.A.</v>
      </c>
      <c r="Z215" s="292">
        <f t="shared" si="18"/>
        <v>128289900</v>
      </c>
      <c r="AA215" s="28" cm="1">
        <f t="array" aca="1" ref="AA215" ca="1">_xlfn.IFS(DK215&lt;$DK$4,1,AND(DK215&gt;=$DK$4,DK215&lt;=$AA$4),2,DK215&gt;$AA$4,3)</f>
        <v>2</v>
      </c>
      <c r="AB215" s="28">
        <v>0</v>
      </c>
      <c r="AC215" s="28" cm="1">
        <f t="array" aca="1" ref="AC215" ca="1">IF(AB215="PERCENTIL 30","",_xlfn.IFS(DK215&lt;$AC$4,1,DK215&gt;$AC$4,2))</f>
        <v>1</v>
      </c>
      <c r="AD215" s="28" t="str">
        <f>+IFERROR(VLOOKUP(_xlfn.TEXTJOIN("_", FALSE, C215:E215), BD_Perc!$A:$O, 15, FALSE),"Segmentación no encontrada o vehículo inactivo")</f>
        <v>PERCENTIL 30-70</v>
      </c>
      <c r="AE215" s="28" t="str" cm="1">
        <f t="array" ref="AE215">_xlfn.IFS(
    AD215 = "PERCENTIL 50",
    _xlfn.IFS(
        BD!DK215 &lt; VLOOKUP(_xlfn.TEXTJOIN("_", FALSE, C215:E215), BD_Perc!$A:$O, 11, FALSE), "Intervalo de precio 1",
        BD!DK215 &gt;= VLOOKUP(_xlfn.TEXTJOIN("_", FALSE, C215:E215), BD_Perc!$A:$O, 11, FALSE), "Intervalo de precio 2"
    ),
    AD215 = "PERCENTIL 30-70",
    _xlfn.IFS(
        BD!DK215 &lt; VLOOKUP(_xlfn.TEXTJOIN("_", FALSE, C215:E215), BD_Perc!$A:$O, 6, FALSE), "Intervalo de precio 1",
        BD!DK215 &lt; VLOOKUP(_xlfn.TEXTJOIN("_", FALSE, C215:E215), BD_Perc!$A:$O, 7, FALSE), "Intervalo de precio 2",
        BD!DK215 &gt;= VLOOKUP(_xlfn.TEXTJOIN("_", FALSE, C215:E215), BD_Perc!$A:$O, 7, FALSE), "Intervalo de precio 3"
    ),
    AD215="Segmentación no encontrada o vehículo inactivo","Segmentación no encontrada o vehículo inactivo"
)</f>
        <v>Intervalo de precio 1</v>
      </c>
      <c r="AF215" s="35" t="s">
        <v>2412</v>
      </c>
      <c r="AG215" s="35" t="b">
        <f t="shared" si="22"/>
        <v>1</v>
      </c>
      <c r="AH215" s="206">
        <v>4.9000000000000002E-2</v>
      </c>
      <c r="AI215" s="206">
        <v>4.9000000000000002E-2</v>
      </c>
      <c r="AJ215" s="206">
        <v>4.9000000000000002E-2</v>
      </c>
      <c r="AK215" s="206">
        <v>4.9000000000000002E-2</v>
      </c>
      <c r="AL215" s="206">
        <v>5.5E-2</v>
      </c>
      <c r="AM215" s="206">
        <v>5.5E-2</v>
      </c>
      <c r="AN215" s="28" t="s">
        <v>113</v>
      </c>
      <c r="AO215" s="28" t="s">
        <v>113</v>
      </c>
      <c r="AP215" s="28" t="s">
        <v>113</v>
      </c>
      <c r="AQ215" s="37">
        <v>1</v>
      </c>
      <c r="AR215" s="38">
        <v>8689479</v>
      </c>
      <c r="AS215" s="38">
        <v>340397</v>
      </c>
      <c r="AT215" s="38">
        <v>1157349</v>
      </c>
      <c r="AU215" s="38">
        <v>0</v>
      </c>
      <c r="AV215" s="38">
        <v>0</v>
      </c>
      <c r="AW215" s="38">
        <v>9531108</v>
      </c>
      <c r="AX215" s="38" t="s">
        <v>107</v>
      </c>
      <c r="AY215" s="38" t="s">
        <v>107</v>
      </c>
      <c r="AZ215" s="38">
        <v>340397</v>
      </c>
      <c r="BA215" s="38" t="s">
        <v>107</v>
      </c>
      <c r="BB215" s="38" t="s">
        <v>107</v>
      </c>
      <c r="BC215" s="38" t="s">
        <v>107</v>
      </c>
      <c r="BD215" s="38">
        <v>0</v>
      </c>
      <c r="BE215" s="38">
        <v>0</v>
      </c>
      <c r="BF215" s="38">
        <v>0</v>
      </c>
      <c r="BG215" s="38">
        <v>2587015</v>
      </c>
      <c r="BH215" s="38">
        <v>2587015</v>
      </c>
      <c r="BI215" s="38">
        <v>2178539</v>
      </c>
      <c r="BJ215" s="38">
        <v>2178539</v>
      </c>
      <c r="BK215" s="38" t="s">
        <v>107</v>
      </c>
      <c r="BL215" s="38">
        <v>1770063</v>
      </c>
      <c r="BM215" s="38">
        <v>408476</v>
      </c>
      <c r="BN215" s="38">
        <v>1633904</v>
      </c>
      <c r="BO215" s="38">
        <v>3812444</v>
      </c>
      <c r="BP215" s="38">
        <v>3812444</v>
      </c>
      <c r="BQ215" s="38">
        <v>136159</v>
      </c>
      <c r="BR215" s="38">
        <v>3540126</v>
      </c>
      <c r="BS215" s="38">
        <v>816952</v>
      </c>
      <c r="BT215" s="38">
        <v>0</v>
      </c>
      <c r="BU215" s="38">
        <v>0</v>
      </c>
      <c r="BV215" s="38" t="s">
        <v>107</v>
      </c>
      <c r="BW215" s="38">
        <v>2995491</v>
      </c>
      <c r="BX215" s="38">
        <v>272318</v>
      </c>
      <c r="BY215" s="38">
        <v>2723174</v>
      </c>
      <c r="BZ215" s="38">
        <v>8850315</v>
      </c>
      <c r="CA215" s="38" t="s">
        <v>107</v>
      </c>
      <c r="CB215" s="38">
        <v>1089270</v>
      </c>
      <c r="CC215" s="330">
        <v>0</v>
      </c>
      <c r="CD215" s="38">
        <v>0</v>
      </c>
      <c r="CE215" s="38">
        <v>6807934</v>
      </c>
      <c r="CF215" s="38">
        <v>9531108</v>
      </c>
      <c r="CG215" s="38">
        <v>13615869</v>
      </c>
      <c r="CH215" s="41" t="s">
        <v>113</v>
      </c>
      <c r="CI215" s="41" t="s">
        <v>113</v>
      </c>
      <c r="CJ215" s="41" t="s">
        <v>113</v>
      </c>
      <c r="CK215" s="41" t="s">
        <v>113</v>
      </c>
      <c r="CL215" s="41" t="s">
        <v>113</v>
      </c>
      <c r="CM215" s="41" t="s">
        <v>113</v>
      </c>
      <c r="CN215" s="41" t="s">
        <v>114</v>
      </c>
      <c r="CO215" s="42" t="s">
        <v>107</v>
      </c>
      <c r="CP215" s="28" t="s">
        <v>107</v>
      </c>
      <c r="CQ215" s="28" t="s">
        <v>107</v>
      </c>
      <c r="CR215" s="28" t="s">
        <v>107</v>
      </c>
      <c r="CS215" s="28" t="s">
        <v>107</v>
      </c>
      <c r="CT215" s="28" t="s">
        <v>107</v>
      </c>
      <c r="CU215" s="28" t="s">
        <v>107</v>
      </c>
      <c r="CV215" s="28" t="s">
        <v>107</v>
      </c>
      <c r="CW215" s="28" t="s">
        <v>107</v>
      </c>
      <c r="CX215" s="28" t="s">
        <v>107</v>
      </c>
      <c r="CY215" s="28" t="s">
        <v>107</v>
      </c>
      <c r="CZ215" s="28" t="s">
        <v>107</v>
      </c>
      <c r="DA215" s="28" t="s">
        <v>107</v>
      </c>
      <c r="DB215" s="28" t="s">
        <v>107</v>
      </c>
      <c r="DC215" s="28" t="s">
        <v>107</v>
      </c>
      <c r="DD215" s="332">
        <v>11555788</v>
      </c>
      <c r="DE215" s="43">
        <v>1</v>
      </c>
      <c r="DF215" s="390">
        <v>1</v>
      </c>
      <c r="DG215" s="310"/>
      <c r="DH215" s="203"/>
      <c r="DI215" s="279" t="str" cm="1">
        <f t="array" ref="DI215">+IF(AND(C215&lt;&gt;"Vehículos Eléctricos",C215&lt;&gt;"Vehículos Híbridos",AD215="PERCENTIL 50"),
     IF(VLOOKUP(_xlfn.TEXTJOIN("_",FALSE,C215:E215),BD_Perc!$A:$P,_xlfn.IFS(BD!AE215="Intervalo de precio 1",12,BD!AE215="Intervalo de precio 2",13),FALSE)&lt;=1,
     VLOOKUP(_xlfn.TEXTJOIN("_",FALSE,C215:E215),BD_Perc!$A:$P,16,FALSE),"Ok P50"),
     "Ok P30/70 ó Híbrido/Eléctrico")</f>
        <v>Ok P30/70 ó Híbrido/Eléctrico</v>
      </c>
      <c r="DJ215" s="279" t="str">
        <f t="shared" si="19"/>
        <v>Vehículos Convencionales_Camperos/Camionetas_4x4</v>
      </c>
      <c r="DK215" s="331">
        <f t="shared" si="23"/>
        <v>128289900</v>
      </c>
      <c r="DL215" s="326"/>
    </row>
    <row r="216" spans="1:116" ht="25.5">
      <c r="A216" s="28">
        <v>211</v>
      </c>
      <c r="B216" s="29" t="s">
        <v>254</v>
      </c>
      <c r="C216" s="29" t="s">
        <v>0</v>
      </c>
      <c r="D216" s="29" t="s">
        <v>337</v>
      </c>
      <c r="E216" s="42" t="s">
        <v>346</v>
      </c>
      <c r="F216" s="42" t="s">
        <v>107</v>
      </c>
      <c r="G216" s="30" t="s">
        <v>525</v>
      </c>
      <c r="H216" s="42" t="s">
        <v>400</v>
      </c>
      <c r="I216" s="28">
        <v>3008065</v>
      </c>
      <c r="J216" s="28" t="s">
        <v>526</v>
      </c>
      <c r="K216" s="31" t="s">
        <v>307</v>
      </c>
      <c r="L216" s="32">
        <v>245</v>
      </c>
      <c r="M216" s="33">
        <v>5</v>
      </c>
      <c r="N216" s="34">
        <v>150000000</v>
      </c>
      <c r="O216" s="34">
        <f>+IFERROR(VLOOKUP(I216,Precio_Fasecolda!A:C,3,FALSE),IFERROR(VLOOKUP(I216,Precio_Fasecolda!B:C,2,FALSE),N216))</f>
        <v>150000000</v>
      </c>
      <c r="P216" s="34">
        <f t="shared" si="20"/>
        <v>0</v>
      </c>
      <c r="Q216" s="28" t="s">
        <v>346</v>
      </c>
      <c r="R216" s="28" t="s">
        <v>130</v>
      </c>
      <c r="S216" s="28" t="s">
        <v>112</v>
      </c>
      <c r="T216" s="28" t="s">
        <v>107</v>
      </c>
      <c r="U216" s="28" t="s">
        <v>107</v>
      </c>
      <c r="V216" s="42" t="s">
        <v>107</v>
      </c>
      <c r="W216" s="28" t="s">
        <v>107</v>
      </c>
      <c r="X216" s="28" t="s">
        <v>107</v>
      </c>
      <c r="Y216" s="28" t="str">
        <f t="shared" si="21"/>
        <v>N.A.</v>
      </c>
      <c r="Z216" s="292">
        <f t="shared" si="18"/>
        <v>142650000</v>
      </c>
      <c r="AA216" s="28" cm="1">
        <f t="array" aca="1" ref="AA216" ca="1">_xlfn.IFS(DK216&lt;$DK$4,1,AND(DK216&gt;=$DK$4,DK216&lt;=$AA$4),2,DK216&gt;$AA$4,3)</f>
        <v>2</v>
      </c>
      <c r="AB216" s="28">
        <v>0</v>
      </c>
      <c r="AC216" s="28" cm="1">
        <f t="array" aca="1" ref="AC216" ca="1">IF(AB216="PERCENTIL 30","",_xlfn.IFS(DK216&lt;$AC$4,1,DK216&gt;$AC$4,2))</f>
        <v>1</v>
      </c>
      <c r="AD216" s="28" t="str">
        <f>+IFERROR(VLOOKUP(_xlfn.TEXTJOIN("_", FALSE, C216:E216), BD_Perc!$A:$O, 15, FALSE),"Segmentación no encontrada o vehículo inactivo")</f>
        <v>PERCENTIL 30-70</v>
      </c>
      <c r="AE216" s="28" t="str" cm="1">
        <f t="array" ref="AE216">_xlfn.IFS(
    AD216 = "PERCENTIL 50",
    _xlfn.IFS(
        BD!DK216 &lt; VLOOKUP(_xlfn.TEXTJOIN("_", FALSE, C216:E216), BD_Perc!$A:$O, 11, FALSE), "Intervalo de precio 1",
        BD!DK216 &gt;= VLOOKUP(_xlfn.TEXTJOIN("_", FALSE, C216:E216), BD_Perc!$A:$O, 11, FALSE), "Intervalo de precio 2"
    ),
    AD216 = "PERCENTIL 30-70",
    _xlfn.IFS(
        BD!DK216 &lt; VLOOKUP(_xlfn.TEXTJOIN("_", FALSE, C216:E216), BD_Perc!$A:$O, 6, FALSE), "Intervalo de precio 1",
        BD!DK216 &lt; VLOOKUP(_xlfn.TEXTJOIN("_", FALSE, C216:E216), BD_Perc!$A:$O, 7, FALSE), "Intervalo de precio 2",
        BD!DK216 &gt;= VLOOKUP(_xlfn.TEXTJOIN("_", FALSE, C216:E216), BD_Perc!$A:$O, 7, FALSE), "Intervalo de precio 3"
    ),
    AD216="Segmentación no encontrada o vehículo inactivo","Segmentación no encontrada o vehículo inactivo"
)</f>
        <v>Intervalo de precio 1</v>
      </c>
      <c r="AF216" s="35" t="s">
        <v>2412</v>
      </c>
      <c r="AG216" s="35" t="b">
        <f t="shared" si="22"/>
        <v>1</v>
      </c>
      <c r="AH216" s="206">
        <v>4.9000000000000002E-2</v>
      </c>
      <c r="AI216" s="206">
        <v>4.9000000000000002E-2</v>
      </c>
      <c r="AJ216" s="206">
        <v>4.9000000000000002E-2</v>
      </c>
      <c r="AK216" s="206">
        <v>4.9000000000000002E-2</v>
      </c>
      <c r="AL216" s="206">
        <v>5.5E-2</v>
      </c>
      <c r="AM216" s="206">
        <v>5.5E-2</v>
      </c>
      <c r="AN216" s="28" t="s">
        <v>113</v>
      </c>
      <c r="AO216" s="28" t="s">
        <v>113</v>
      </c>
      <c r="AP216" s="28" t="s">
        <v>113</v>
      </c>
      <c r="AQ216" s="37">
        <v>1</v>
      </c>
      <c r="AR216" s="38">
        <v>8689479</v>
      </c>
      <c r="AS216" s="38">
        <v>340397</v>
      </c>
      <c r="AT216" s="38">
        <v>1157349</v>
      </c>
      <c r="AU216" s="38">
        <v>0</v>
      </c>
      <c r="AV216" s="38">
        <v>0</v>
      </c>
      <c r="AW216" s="38">
        <v>9531108</v>
      </c>
      <c r="AX216" s="38" t="s">
        <v>107</v>
      </c>
      <c r="AY216" s="38" t="s">
        <v>107</v>
      </c>
      <c r="AZ216" s="38">
        <v>340397</v>
      </c>
      <c r="BA216" s="38" t="s">
        <v>107</v>
      </c>
      <c r="BB216" s="38" t="s">
        <v>107</v>
      </c>
      <c r="BC216" s="38" t="s">
        <v>107</v>
      </c>
      <c r="BD216" s="38">
        <v>0</v>
      </c>
      <c r="BE216" s="38">
        <v>0</v>
      </c>
      <c r="BF216" s="38">
        <v>0</v>
      </c>
      <c r="BG216" s="38">
        <v>2587015</v>
      </c>
      <c r="BH216" s="38">
        <v>2587015</v>
      </c>
      <c r="BI216" s="38">
        <v>2178539</v>
      </c>
      <c r="BJ216" s="38">
        <v>2178539</v>
      </c>
      <c r="BK216" s="38" t="s">
        <v>107</v>
      </c>
      <c r="BL216" s="38" t="s">
        <v>107</v>
      </c>
      <c r="BM216" s="38">
        <v>408476</v>
      </c>
      <c r="BN216" s="38">
        <v>1633904</v>
      </c>
      <c r="BO216" s="38">
        <v>3812444</v>
      </c>
      <c r="BP216" s="38">
        <v>3812444</v>
      </c>
      <c r="BQ216" s="38">
        <v>136159</v>
      </c>
      <c r="BR216" s="38">
        <v>3540126</v>
      </c>
      <c r="BS216" s="38">
        <v>816952</v>
      </c>
      <c r="BT216" s="38">
        <v>0</v>
      </c>
      <c r="BU216" s="38">
        <v>0</v>
      </c>
      <c r="BV216" s="38" t="s">
        <v>107</v>
      </c>
      <c r="BW216" s="38">
        <v>2995491</v>
      </c>
      <c r="BX216" s="38">
        <v>272318</v>
      </c>
      <c r="BY216" s="38">
        <v>2723174</v>
      </c>
      <c r="BZ216" s="38">
        <v>8850315</v>
      </c>
      <c r="CA216" s="38" t="s">
        <v>107</v>
      </c>
      <c r="CB216" s="38">
        <v>1089270</v>
      </c>
      <c r="CC216" s="330">
        <v>0</v>
      </c>
      <c r="CD216" s="38">
        <v>0</v>
      </c>
      <c r="CE216" s="38">
        <v>6807934</v>
      </c>
      <c r="CF216" s="38">
        <v>9531108</v>
      </c>
      <c r="CG216" s="38">
        <v>13615869</v>
      </c>
      <c r="CH216" s="41" t="s">
        <v>113</v>
      </c>
      <c r="CI216" s="41" t="s">
        <v>113</v>
      </c>
      <c r="CJ216" s="41" t="s">
        <v>113</v>
      </c>
      <c r="CK216" s="41" t="s">
        <v>113</v>
      </c>
      <c r="CL216" s="41" t="s">
        <v>113</v>
      </c>
      <c r="CM216" s="41" t="s">
        <v>113</v>
      </c>
      <c r="CN216" s="41" t="s">
        <v>114</v>
      </c>
      <c r="CO216" s="42" t="s">
        <v>107</v>
      </c>
      <c r="CP216" s="28" t="s">
        <v>107</v>
      </c>
      <c r="CQ216" s="28" t="s">
        <v>107</v>
      </c>
      <c r="CR216" s="28" t="s">
        <v>107</v>
      </c>
      <c r="CS216" s="28" t="s">
        <v>107</v>
      </c>
      <c r="CT216" s="28" t="s">
        <v>107</v>
      </c>
      <c r="CU216" s="28" t="s">
        <v>107</v>
      </c>
      <c r="CV216" s="28" t="s">
        <v>107</v>
      </c>
      <c r="CW216" s="28" t="s">
        <v>107</v>
      </c>
      <c r="CX216" s="28" t="s">
        <v>107</v>
      </c>
      <c r="CY216" s="28" t="s">
        <v>107</v>
      </c>
      <c r="CZ216" s="28" t="s">
        <v>107</v>
      </c>
      <c r="DA216" s="28" t="s">
        <v>107</v>
      </c>
      <c r="DB216" s="28" t="s">
        <v>107</v>
      </c>
      <c r="DC216" s="28" t="s">
        <v>107</v>
      </c>
      <c r="DD216" s="332">
        <v>11555788</v>
      </c>
      <c r="DE216" s="43">
        <v>1</v>
      </c>
      <c r="DF216" s="390">
        <v>1</v>
      </c>
      <c r="DG216" s="310"/>
      <c r="DH216" s="203"/>
      <c r="DI216" s="279" t="str" cm="1">
        <f t="array" ref="DI216">+IF(AND(C216&lt;&gt;"Vehículos Eléctricos",C216&lt;&gt;"Vehículos Híbridos",AD216="PERCENTIL 50"),
     IF(VLOOKUP(_xlfn.TEXTJOIN("_",FALSE,C216:E216),BD_Perc!$A:$P,_xlfn.IFS(BD!AE216="Intervalo de precio 1",12,BD!AE216="Intervalo de precio 2",13),FALSE)&lt;=1,
     VLOOKUP(_xlfn.TEXTJOIN("_",FALSE,C216:E216),BD_Perc!$A:$P,16,FALSE),"Ok P50"),
     "Ok P30/70 ó Híbrido/Eléctrico")</f>
        <v>Ok P30/70 ó Híbrido/Eléctrico</v>
      </c>
      <c r="DJ216" s="279" t="str">
        <f t="shared" si="19"/>
        <v>Vehículos Convencionales_Camperos/Camionetas_4x4</v>
      </c>
      <c r="DK216" s="331">
        <f t="shared" si="23"/>
        <v>142650000</v>
      </c>
      <c r="DL216" s="326"/>
    </row>
    <row r="217" spans="1:116" ht="25.5">
      <c r="A217" s="28">
        <v>212</v>
      </c>
      <c r="B217" s="29" t="s">
        <v>254</v>
      </c>
      <c r="C217" s="29" t="s">
        <v>0</v>
      </c>
      <c r="D217" s="29" t="s">
        <v>337</v>
      </c>
      <c r="E217" s="42" t="s">
        <v>346</v>
      </c>
      <c r="F217" s="42" t="s">
        <v>107</v>
      </c>
      <c r="G217" s="30" t="s">
        <v>527</v>
      </c>
      <c r="H217" s="42" t="s">
        <v>400</v>
      </c>
      <c r="I217" s="28">
        <v>3008064</v>
      </c>
      <c r="J217" s="28" t="s">
        <v>528</v>
      </c>
      <c r="K217" s="49" t="s">
        <v>363</v>
      </c>
      <c r="L217" s="32">
        <v>375</v>
      </c>
      <c r="M217" s="33">
        <v>5</v>
      </c>
      <c r="N217" s="34">
        <v>345000000</v>
      </c>
      <c r="O217" s="34">
        <f>+IFERROR(VLOOKUP(I217,Precio_Fasecolda!A:C,3,FALSE),IFERROR(VLOOKUP(I217,Precio_Fasecolda!B:C,2,FALSE),N217))</f>
        <v>345000000</v>
      </c>
      <c r="P217" s="34">
        <f t="shared" si="20"/>
        <v>0</v>
      </c>
      <c r="Q217" s="28" t="s">
        <v>346</v>
      </c>
      <c r="R217" s="28" t="s">
        <v>130</v>
      </c>
      <c r="S217" s="28" t="s">
        <v>112</v>
      </c>
      <c r="T217" s="28" t="s">
        <v>107</v>
      </c>
      <c r="U217" s="28" t="s">
        <v>107</v>
      </c>
      <c r="V217" s="42" t="s">
        <v>107</v>
      </c>
      <c r="W217" s="28" t="s">
        <v>107</v>
      </c>
      <c r="X217" s="28" t="s">
        <v>107</v>
      </c>
      <c r="Y217" s="28" t="str">
        <f t="shared" si="21"/>
        <v>N.A.</v>
      </c>
      <c r="Z217" s="292">
        <f t="shared" si="18"/>
        <v>334650000</v>
      </c>
      <c r="AA217" s="28" cm="1">
        <f t="array" aca="1" ref="AA217" ca="1">_xlfn.IFS(DK217&lt;$DK$4,1,AND(DK217&gt;=$DK$4,DK217&lt;=$AA$4),2,DK217&gt;$AA$4,3)</f>
        <v>3</v>
      </c>
      <c r="AB217" s="28">
        <v>0</v>
      </c>
      <c r="AC217" s="28" cm="1">
        <f t="array" aca="1" ref="AC217" ca="1">IF(AB217="PERCENTIL 30","",_xlfn.IFS(DK217&lt;$AC$4,1,DK217&gt;$AC$4,2))</f>
        <v>2</v>
      </c>
      <c r="AD217" s="28" t="str">
        <f>+IFERROR(VLOOKUP(_xlfn.TEXTJOIN("_", FALSE, C217:E217), BD_Perc!$A:$O, 15, FALSE),"Segmentación no encontrada o vehículo inactivo")</f>
        <v>PERCENTIL 30-70</v>
      </c>
      <c r="AE217" s="28" t="str" cm="1">
        <f t="array" ref="AE217">_xlfn.IFS(
    AD217 = "PERCENTIL 50",
    _xlfn.IFS(
        BD!DK217 &lt; VLOOKUP(_xlfn.TEXTJOIN("_", FALSE, C217:E217), BD_Perc!$A:$O, 11, FALSE), "Intervalo de precio 1",
        BD!DK217 &gt;= VLOOKUP(_xlfn.TEXTJOIN("_", FALSE, C217:E217), BD_Perc!$A:$O, 11, FALSE), "Intervalo de precio 2"
    ),
    AD217 = "PERCENTIL 30-70",
    _xlfn.IFS(
        BD!DK217 &lt; VLOOKUP(_xlfn.TEXTJOIN("_", FALSE, C217:E217), BD_Perc!$A:$O, 6, FALSE), "Intervalo de precio 1",
        BD!DK217 &lt; VLOOKUP(_xlfn.TEXTJOIN("_", FALSE, C217:E217), BD_Perc!$A:$O, 7, FALSE), "Intervalo de precio 2",
        BD!DK217 &gt;= VLOOKUP(_xlfn.TEXTJOIN("_", FALSE, C217:E217), BD_Perc!$A:$O, 7, FALSE), "Intervalo de precio 3"
    ),
    AD217="Segmentación no encontrada o vehículo inactivo","Segmentación no encontrada o vehículo inactivo"
)</f>
        <v>Intervalo de precio 3</v>
      </c>
      <c r="AF217" s="35" t="s">
        <v>2414</v>
      </c>
      <c r="AG217" s="35" t="b">
        <f t="shared" si="22"/>
        <v>1</v>
      </c>
      <c r="AH217" s="206">
        <v>0.03</v>
      </c>
      <c r="AI217" s="206">
        <v>0.04</v>
      </c>
      <c r="AJ217" s="206">
        <v>4.4999999999999998E-2</v>
      </c>
      <c r="AK217" s="206">
        <v>0.05</v>
      </c>
      <c r="AL217" s="206">
        <v>0.05</v>
      </c>
      <c r="AM217" s="206">
        <v>0.05</v>
      </c>
      <c r="AN217" s="28" t="s">
        <v>113</v>
      </c>
      <c r="AO217" s="28" t="s">
        <v>113</v>
      </c>
      <c r="AP217" s="28" t="s">
        <v>113</v>
      </c>
      <c r="AQ217" s="37">
        <v>1</v>
      </c>
      <c r="AR217" s="38">
        <v>8689479</v>
      </c>
      <c r="AS217" s="38">
        <v>340397</v>
      </c>
      <c r="AT217" s="38">
        <v>1157349</v>
      </c>
      <c r="AU217" s="38">
        <v>0</v>
      </c>
      <c r="AV217" s="38">
        <v>0</v>
      </c>
      <c r="AW217" s="38">
        <v>9531108</v>
      </c>
      <c r="AX217" s="38" t="s">
        <v>107</v>
      </c>
      <c r="AY217" s="38" t="s">
        <v>107</v>
      </c>
      <c r="AZ217" s="38">
        <v>340397</v>
      </c>
      <c r="BA217" s="38" t="s">
        <v>107</v>
      </c>
      <c r="BB217" s="38" t="s">
        <v>107</v>
      </c>
      <c r="BC217" s="38" t="s">
        <v>107</v>
      </c>
      <c r="BD217" s="38">
        <v>0</v>
      </c>
      <c r="BE217" s="38">
        <v>0</v>
      </c>
      <c r="BF217" s="38">
        <v>0</v>
      </c>
      <c r="BG217" s="38" t="s">
        <v>107</v>
      </c>
      <c r="BH217" s="38">
        <v>2587015</v>
      </c>
      <c r="BI217" s="38">
        <v>2178539</v>
      </c>
      <c r="BJ217" s="38">
        <v>2178539</v>
      </c>
      <c r="BK217" s="38" t="s">
        <v>107</v>
      </c>
      <c r="BL217" s="38" t="s">
        <v>107</v>
      </c>
      <c r="BM217" s="38">
        <v>408476</v>
      </c>
      <c r="BN217" s="38">
        <v>1633904</v>
      </c>
      <c r="BO217" s="38">
        <v>4493237</v>
      </c>
      <c r="BP217" s="38">
        <v>3812444</v>
      </c>
      <c r="BQ217" s="38">
        <v>136159</v>
      </c>
      <c r="BR217" s="38">
        <v>3540126</v>
      </c>
      <c r="BS217" s="38">
        <v>816952</v>
      </c>
      <c r="BT217" s="38">
        <v>0</v>
      </c>
      <c r="BU217" s="38">
        <v>0</v>
      </c>
      <c r="BV217" s="38" t="s">
        <v>107</v>
      </c>
      <c r="BW217" s="38">
        <v>2995491</v>
      </c>
      <c r="BX217" s="38">
        <v>272318</v>
      </c>
      <c r="BY217" s="38">
        <v>2723174</v>
      </c>
      <c r="BZ217" s="38">
        <v>8850315</v>
      </c>
      <c r="CA217" s="38" t="s">
        <v>107</v>
      </c>
      <c r="CB217" s="38">
        <v>1089270</v>
      </c>
      <c r="CC217" s="330">
        <v>0</v>
      </c>
      <c r="CD217" s="38">
        <v>0</v>
      </c>
      <c r="CE217" s="38">
        <v>6807934</v>
      </c>
      <c r="CF217" s="38">
        <v>9531108</v>
      </c>
      <c r="CG217" s="38">
        <v>13615869</v>
      </c>
      <c r="CH217" s="41" t="s">
        <v>113</v>
      </c>
      <c r="CI217" s="41" t="s">
        <v>113</v>
      </c>
      <c r="CJ217" s="41" t="s">
        <v>113</v>
      </c>
      <c r="CK217" s="41" t="s">
        <v>113</v>
      </c>
      <c r="CL217" s="41" t="s">
        <v>113</v>
      </c>
      <c r="CM217" s="41" t="s">
        <v>113</v>
      </c>
      <c r="CN217" s="41" t="s">
        <v>114</v>
      </c>
      <c r="CO217" s="42" t="s">
        <v>107</v>
      </c>
      <c r="CP217" s="28" t="s">
        <v>107</v>
      </c>
      <c r="CQ217" s="28" t="s">
        <v>107</v>
      </c>
      <c r="CR217" s="28" t="s">
        <v>107</v>
      </c>
      <c r="CS217" s="28" t="s">
        <v>107</v>
      </c>
      <c r="CT217" s="28" t="s">
        <v>107</v>
      </c>
      <c r="CU217" s="28" t="s">
        <v>107</v>
      </c>
      <c r="CV217" s="28" t="s">
        <v>107</v>
      </c>
      <c r="CW217" s="28" t="s">
        <v>107</v>
      </c>
      <c r="CX217" s="28" t="s">
        <v>107</v>
      </c>
      <c r="CY217" s="28" t="s">
        <v>107</v>
      </c>
      <c r="CZ217" s="28" t="s">
        <v>107</v>
      </c>
      <c r="DA217" s="28" t="s">
        <v>107</v>
      </c>
      <c r="DB217" s="28" t="s">
        <v>107</v>
      </c>
      <c r="DC217" s="28" t="s">
        <v>107</v>
      </c>
      <c r="DD217" s="332">
        <v>13214201</v>
      </c>
      <c r="DE217" s="43">
        <v>1</v>
      </c>
      <c r="DF217" s="390">
        <v>1</v>
      </c>
      <c r="DG217" s="310"/>
      <c r="DH217" s="203"/>
      <c r="DI217" s="279" t="str" cm="1">
        <f t="array" ref="DI217">+IF(AND(C217&lt;&gt;"Vehículos Eléctricos",C217&lt;&gt;"Vehículos Híbridos",AD217="PERCENTIL 50"),
     IF(VLOOKUP(_xlfn.TEXTJOIN("_",FALSE,C217:E217),BD_Perc!$A:$P,_xlfn.IFS(BD!AE217="Intervalo de precio 1",12,BD!AE217="Intervalo de precio 2",13),FALSE)&lt;=1,
     VLOOKUP(_xlfn.TEXTJOIN("_",FALSE,C217:E217),BD_Perc!$A:$P,16,FALSE),"Ok P50"),
     "Ok P30/70 ó Híbrido/Eléctrico")</f>
        <v>Ok P30/70 ó Híbrido/Eléctrico</v>
      </c>
      <c r="DJ217" s="279" t="str">
        <f t="shared" si="19"/>
        <v>Vehículos Convencionales_Camperos/Camionetas_4x4</v>
      </c>
      <c r="DK217" s="331">
        <f t="shared" si="23"/>
        <v>334650000</v>
      </c>
      <c r="DL217" s="326"/>
    </row>
    <row r="218" spans="1:116" ht="25.5">
      <c r="A218" s="28">
        <v>213</v>
      </c>
      <c r="B218" s="29" t="s">
        <v>254</v>
      </c>
      <c r="C218" s="29" t="s">
        <v>0</v>
      </c>
      <c r="D218" s="29" t="s">
        <v>337</v>
      </c>
      <c r="E218" s="42" t="s">
        <v>338</v>
      </c>
      <c r="F218" s="42" t="s">
        <v>107</v>
      </c>
      <c r="G218" s="30" t="s">
        <v>529</v>
      </c>
      <c r="H218" s="42" t="s">
        <v>530</v>
      </c>
      <c r="I218" s="28">
        <v>4206063</v>
      </c>
      <c r="J218" s="28" t="s">
        <v>531</v>
      </c>
      <c r="K218" s="31" t="s">
        <v>369</v>
      </c>
      <c r="L218" s="32">
        <v>172</v>
      </c>
      <c r="M218" s="33">
        <v>5</v>
      </c>
      <c r="N218" s="34">
        <v>111900000</v>
      </c>
      <c r="O218" s="34">
        <f>+IFERROR(VLOOKUP(I218,Precio_Fasecolda!A:C,3,FALSE),IFERROR(VLOOKUP(I218,Precio_Fasecolda!B:C,2,FALSE),N218))</f>
        <v>111900000</v>
      </c>
      <c r="P218" s="34">
        <f t="shared" si="20"/>
        <v>0</v>
      </c>
      <c r="Q218" s="28" t="s">
        <v>338</v>
      </c>
      <c r="R218" s="28" t="s">
        <v>2415</v>
      </c>
      <c r="S218" s="28" t="s">
        <v>112</v>
      </c>
      <c r="T218" s="28" t="s">
        <v>107</v>
      </c>
      <c r="U218" s="28" t="s">
        <v>107</v>
      </c>
      <c r="V218" s="42" t="s">
        <v>107</v>
      </c>
      <c r="W218" s="28" t="s">
        <v>107</v>
      </c>
      <c r="X218" s="28" t="s">
        <v>107</v>
      </c>
      <c r="Y218" s="28" t="str">
        <f t="shared" si="21"/>
        <v>N.A.</v>
      </c>
      <c r="Z218" s="292">
        <f t="shared" si="18"/>
        <v>106416900</v>
      </c>
      <c r="AA218" s="28" cm="1">
        <f t="array" aca="1" ref="AA218" ca="1">_xlfn.IFS(DK218&lt;$DK$4,1,AND(DK218&gt;=$DK$4,DK218&lt;=$AA$4),2,DK218&gt;$AA$4,3)</f>
        <v>2</v>
      </c>
      <c r="AB218" s="28">
        <v>0</v>
      </c>
      <c r="AC218" s="28" cm="1">
        <f t="array" aca="1" ref="AC218" ca="1">IF(AB218="PERCENTIL 30","",_xlfn.IFS(DK218&lt;$AC$4,1,DK218&gt;$AC$4,2))</f>
        <v>1</v>
      </c>
      <c r="AD218" s="28" t="str">
        <f>+IFERROR(VLOOKUP(_xlfn.TEXTJOIN("_", FALSE, C218:E218), BD_Perc!$A:$O, 15, FALSE),"Segmentación no encontrada o vehículo inactivo")</f>
        <v>PERCENTIL 30-70</v>
      </c>
      <c r="AE218" s="28" t="str" cm="1">
        <f t="array" ref="AE218">_xlfn.IFS(
    AD218 = "PERCENTIL 50",
    _xlfn.IFS(
        BD!DK218 &lt; VLOOKUP(_xlfn.TEXTJOIN("_", FALSE, C218:E218), BD_Perc!$A:$O, 11, FALSE), "Intervalo de precio 1",
        BD!DK218 &gt;= VLOOKUP(_xlfn.TEXTJOIN("_", FALSE, C218:E218), BD_Perc!$A:$O, 11, FALSE), "Intervalo de precio 2"
    ),
    AD218 = "PERCENTIL 30-70",
    _xlfn.IFS(
        BD!DK218 &lt; VLOOKUP(_xlfn.TEXTJOIN("_", FALSE, C218:E218), BD_Perc!$A:$O, 6, FALSE), "Intervalo de precio 1",
        BD!DK218 &lt; VLOOKUP(_xlfn.TEXTJOIN("_", FALSE, C218:E218), BD_Perc!$A:$O, 7, FALSE), "Intervalo de precio 2",
        BD!DK218 &gt;= VLOOKUP(_xlfn.TEXTJOIN("_", FALSE, C218:E218), BD_Perc!$A:$O, 7, FALSE), "Intervalo de precio 3"
    ),
    AD218="Segmentación no encontrada o vehículo inactivo","Segmentación no encontrada o vehículo inactivo"
)</f>
        <v>Intervalo de precio 2</v>
      </c>
      <c r="AF218" s="35" t="s">
        <v>2413</v>
      </c>
      <c r="AG218" s="35" t="b">
        <f t="shared" si="22"/>
        <v>1</v>
      </c>
      <c r="AH218" s="206">
        <v>4.9000000000000002E-2</v>
      </c>
      <c r="AI218" s="206">
        <v>4.9000000000000002E-2</v>
      </c>
      <c r="AJ218" s="206">
        <v>5.0999999999999997E-2</v>
      </c>
      <c r="AK218" s="206">
        <v>0.06</v>
      </c>
      <c r="AL218" s="206">
        <v>6.5000000000000002E-2</v>
      </c>
      <c r="AM218" s="206">
        <v>7.4999999999999997E-2</v>
      </c>
      <c r="AN218" s="28" t="s">
        <v>113</v>
      </c>
      <c r="AO218" s="28" t="s">
        <v>113</v>
      </c>
      <c r="AP218" s="28" t="s">
        <v>113</v>
      </c>
      <c r="AQ218" s="37">
        <v>1</v>
      </c>
      <c r="AR218" s="38">
        <v>8689479</v>
      </c>
      <c r="AS218" s="38">
        <v>340397</v>
      </c>
      <c r="AT218" s="38">
        <v>1157349</v>
      </c>
      <c r="AU218" s="38">
        <v>0</v>
      </c>
      <c r="AV218" s="38">
        <v>0</v>
      </c>
      <c r="AW218" s="38">
        <v>9531108</v>
      </c>
      <c r="AX218" s="38" t="s">
        <v>107</v>
      </c>
      <c r="AY218" s="38" t="s">
        <v>107</v>
      </c>
      <c r="AZ218" s="38">
        <v>340397</v>
      </c>
      <c r="BA218" s="38" t="s">
        <v>107</v>
      </c>
      <c r="BB218" s="38" t="s">
        <v>107</v>
      </c>
      <c r="BC218" s="38" t="s">
        <v>107</v>
      </c>
      <c r="BD218" s="38">
        <v>0</v>
      </c>
      <c r="BE218" s="38">
        <v>0</v>
      </c>
      <c r="BF218" s="38">
        <v>0</v>
      </c>
      <c r="BG218" s="38" t="s">
        <v>107</v>
      </c>
      <c r="BH218" s="38">
        <v>2587015</v>
      </c>
      <c r="BI218" s="38">
        <v>2178539</v>
      </c>
      <c r="BJ218" s="38">
        <v>2178539</v>
      </c>
      <c r="BK218" s="38" t="s">
        <v>107</v>
      </c>
      <c r="BL218" s="38" t="s">
        <v>107</v>
      </c>
      <c r="BM218" s="38">
        <v>408476</v>
      </c>
      <c r="BN218" s="38">
        <v>1633904</v>
      </c>
      <c r="BO218" s="38">
        <v>3812444</v>
      </c>
      <c r="BP218" s="38">
        <v>3812444</v>
      </c>
      <c r="BQ218" s="38">
        <v>136159</v>
      </c>
      <c r="BR218" s="38">
        <v>3540126</v>
      </c>
      <c r="BS218" s="38">
        <v>816952</v>
      </c>
      <c r="BT218" s="38">
        <v>0</v>
      </c>
      <c r="BU218" s="38">
        <v>0</v>
      </c>
      <c r="BV218" s="38" t="s">
        <v>107</v>
      </c>
      <c r="BW218" s="38">
        <v>2995491</v>
      </c>
      <c r="BX218" s="38">
        <v>272318</v>
      </c>
      <c r="BY218" s="38">
        <v>2723174</v>
      </c>
      <c r="BZ218" s="38">
        <v>8850315</v>
      </c>
      <c r="CA218" s="38" t="s">
        <v>107</v>
      </c>
      <c r="CB218" s="38">
        <v>1089270</v>
      </c>
      <c r="CC218" s="330">
        <v>0</v>
      </c>
      <c r="CD218" s="38">
        <v>0</v>
      </c>
      <c r="CE218" s="38">
        <v>6807934</v>
      </c>
      <c r="CF218" s="38">
        <v>9531108</v>
      </c>
      <c r="CG218" s="38">
        <v>13615869</v>
      </c>
      <c r="CH218" s="41" t="s">
        <v>113</v>
      </c>
      <c r="CI218" s="41" t="s">
        <v>113</v>
      </c>
      <c r="CJ218" s="41" t="s">
        <v>113</v>
      </c>
      <c r="CK218" s="41" t="s">
        <v>113</v>
      </c>
      <c r="CL218" s="41" t="s">
        <v>113</v>
      </c>
      <c r="CM218" s="41" t="s">
        <v>113</v>
      </c>
      <c r="CN218" s="41" t="s">
        <v>114</v>
      </c>
      <c r="CO218" s="42" t="s">
        <v>107</v>
      </c>
      <c r="CP218" s="28" t="s">
        <v>107</v>
      </c>
      <c r="CQ218" s="28" t="s">
        <v>107</v>
      </c>
      <c r="CR218" s="28" t="s">
        <v>107</v>
      </c>
      <c r="CS218" s="28" t="s">
        <v>107</v>
      </c>
      <c r="CT218" s="28" t="s">
        <v>107</v>
      </c>
      <c r="CU218" s="28" t="s">
        <v>107</v>
      </c>
      <c r="CV218" s="28" t="s">
        <v>107</v>
      </c>
      <c r="CW218" s="28" t="s">
        <v>107</v>
      </c>
      <c r="CX218" s="28" t="s">
        <v>107</v>
      </c>
      <c r="CY218" s="28" t="s">
        <v>107</v>
      </c>
      <c r="CZ218" s="28" t="s">
        <v>107</v>
      </c>
      <c r="DA218" s="28" t="s">
        <v>107</v>
      </c>
      <c r="DB218" s="28" t="s">
        <v>107</v>
      </c>
      <c r="DC218" s="28" t="s">
        <v>107</v>
      </c>
      <c r="DD218" s="332">
        <v>6769762</v>
      </c>
      <c r="DE218" s="43">
        <v>1</v>
      </c>
      <c r="DF218" s="390">
        <v>1</v>
      </c>
      <c r="DG218" s="310"/>
      <c r="DH218" s="203"/>
      <c r="DI218" s="279" t="str" cm="1">
        <f t="array" ref="DI218">+IF(AND(C218&lt;&gt;"Vehículos Eléctricos",C218&lt;&gt;"Vehículos Híbridos",AD218="PERCENTIL 50"),
     IF(VLOOKUP(_xlfn.TEXTJOIN("_",FALSE,C218:E218),BD_Perc!$A:$P,_xlfn.IFS(BD!AE218="Intervalo de precio 1",12,BD!AE218="Intervalo de precio 2",13),FALSE)&lt;=1,
     VLOOKUP(_xlfn.TEXTJOIN("_",FALSE,C218:E218),BD_Perc!$A:$P,16,FALSE),"Ok P50"),
     "Ok P30/70 ó Híbrido/Eléctrico")</f>
        <v>Ok P30/70 ó Híbrido/Eléctrico</v>
      </c>
      <c r="DJ218" s="279" t="str">
        <f t="shared" si="19"/>
        <v>Vehículos Convencionales_Camperos/Camionetas_4x2</v>
      </c>
      <c r="DK218" s="331">
        <f t="shared" si="23"/>
        <v>106416900</v>
      </c>
      <c r="DL218" s="326"/>
    </row>
    <row r="219" spans="1:116" ht="25.5">
      <c r="A219" s="28">
        <v>214</v>
      </c>
      <c r="B219" s="29" t="s">
        <v>254</v>
      </c>
      <c r="C219" s="29" t="s">
        <v>0</v>
      </c>
      <c r="D219" s="29" t="s">
        <v>337</v>
      </c>
      <c r="E219" s="42" t="s">
        <v>338</v>
      </c>
      <c r="F219" s="42" t="s">
        <v>107</v>
      </c>
      <c r="G219" s="30" t="s">
        <v>532</v>
      </c>
      <c r="H219" s="42" t="s">
        <v>530</v>
      </c>
      <c r="I219" s="28">
        <v>4206064</v>
      </c>
      <c r="J219" s="28" t="s">
        <v>533</v>
      </c>
      <c r="K219" s="31" t="s">
        <v>341</v>
      </c>
      <c r="L219" s="32">
        <v>132</v>
      </c>
      <c r="M219" s="33">
        <v>5</v>
      </c>
      <c r="N219" s="34">
        <v>114000000</v>
      </c>
      <c r="O219" s="34">
        <f>+IFERROR(VLOOKUP(I219,Precio_Fasecolda!A:C,3,FALSE),IFERROR(VLOOKUP(I219,Precio_Fasecolda!B:C,2,FALSE),N219))</f>
        <v>114000000</v>
      </c>
      <c r="P219" s="34">
        <f t="shared" si="20"/>
        <v>0</v>
      </c>
      <c r="Q219" s="28" t="s">
        <v>338</v>
      </c>
      <c r="R219" s="28" t="s">
        <v>130</v>
      </c>
      <c r="S219" s="28" t="s">
        <v>112</v>
      </c>
      <c r="T219" s="28" t="s">
        <v>107</v>
      </c>
      <c r="U219" s="28" t="s">
        <v>107</v>
      </c>
      <c r="V219" s="42" t="s">
        <v>107</v>
      </c>
      <c r="W219" s="28" t="s">
        <v>107</v>
      </c>
      <c r="X219" s="28" t="s">
        <v>107</v>
      </c>
      <c r="Y219" s="28" t="str">
        <f t="shared" si="21"/>
        <v>N.A.</v>
      </c>
      <c r="Z219" s="292">
        <f t="shared" si="18"/>
        <v>109554000</v>
      </c>
      <c r="AA219" s="28" cm="1">
        <f t="array" aca="1" ref="AA219" ca="1">_xlfn.IFS(DK219&lt;$DK$4,1,AND(DK219&gt;=$DK$4,DK219&lt;=$AA$4),2,DK219&gt;$AA$4,3)</f>
        <v>2</v>
      </c>
      <c r="AB219" s="28">
        <v>0</v>
      </c>
      <c r="AC219" s="28" cm="1">
        <f t="array" aca="1" ref="AC219" ca="1">IF(AB219="PERCENTIL 30","",_xlfn.IFS(DK219&lt;$AC$4,1,DK219&gt;$AC$4,2))</f>
        <v>1</v>
      </c>
      <c r="AD219" s="28" t="str">
        <f>+IFERROR(VLOOKUP(_xlfn.TEXTJOIN("_", FALSE, C219:E219), BD_Perc!$A:$O, 15, FALSE),"Segmentación no encontrada o vehículo inactivo")</f>
        <v>PERCENTIL 30-70</v>
      </c>
      <c r="AE219" s="28" t="str" cm="1">
        <f t="array" ref="AE219">_xlfn.IFS(
    AD219 = "PERCENTIL 50",
    _xlfn.IFS(
        BD!DK219 &lt; VLOOKUP(_xlfn.TEXTJOIN("_", FALSE, C219:E219), BD_Perc!$A:$O, 11, FALSE), "Intervalo de precio 1",
        BD!DK219 &gt;= VLOOKUP(_xlfn.TEXTJOIN("_", FALSE, C219:E219), BD_Perc!$A:$O, 11, FALSE), "Intervalo de precio 2"
    ),
    AD219 = "PERCENTIL 30-70",
    _xlfn.IFS(
        BD!DK219 &lt; VLOOKUP(_xlfn.TEXTJOIN("_", FALSE, C219:E219), BD_Perc!$A:$O, 6, FALSE), "Intervalo de precio 1",
        BD!DK219 &lt; VLOOKUP(_xlfn.TEXTJOIN("_", FALSE, C219:E219), BD_Perc!$A:$O, 7, FALSE), "Intervalo de precio 2",
        BD!DK219 &gt;= VLOOKUP(_xlfn.TEXTJOIN("_", FALSE, C219:E219), BD_Perc!$A:$O, 7, FALSE), "Intervalo de precio 3"
    ),
    AD219="Segmentación no encontrada o vehículo inactivo","Segmentación no encontrada o vehículo inactivo"
)</f>
        <v>Intervalo de precio 2</v>
      </c>
      <c r="AF219" s="35" t="s">
        <v>2413</v>
      </c>
      <c r="AG219" s="35" t="b">
        <f t="shared" si="22"/>
        <v>1</v>
      </c>
      <c r="AH219" s="206">
        <v>3.9E-2</v>
      </c>
      <c r="AI219" s="206">
        <v>3.9E-2</v>
      </c>
      <c r="AJ219" s="206">
        <v>4.1000000000000002E-2</v>
      </c>
      <c r="AK219" s="206">
        <v>0.05</v>
      </c>
      <c r="AL219" s="206">
        <v>0.05</v>
      </c>
      <c r="AM219" s="206">
        <v>0.06</v>
      </c>
      <c r="AN219" s="28" t="s">
        <v>113</v>
      </c>
      <c r="AO219" s="28" t="s">
        <v>113</v>
      </c>
      <c r="AP219" s="28" t="s">
        <v>113</v>
      </c>
      <c r="AQ219" s="37">
        <v>1</v>
      </c>
      <c r="AR219" s="38">
        <v>8689479</v>
      </c>
      <c r="AS219" s="38">
        <v>340397</v>
      </c>
      <c r="AT219" s="38">
        <v>1157349</v>
      </c>
      <c r="AU219" s="38">
        <v>0</v>
      </c>
      <c r="AV219" s="38">
        <v>0</v>
      </c>
      <c r="AW219" s="38">
        <v>9531108</v>
      </c>
      <c r="AX219" s="38" t="s">
        <v>107</v>
      </c>
      <c r="AY219" s="38">
        <v>1157349</v>
      </c>
      <c r="AZ219" s="38">
        <v>340397</v>
      </c>
      <c r="BA219" s="38" t="s">
        <v>107</v>
      </c>
      <c r="BB219" s="38" t="s">
        <v>107</v>
      </c>
      <c r="BC219" s="38" t="s">
        <v>107</v>
      </c>
      <c r="BD219" s="38">
        <v>0</v>
      </c>
      <c r="BE219" s="38">
        <v>0</v>
      </c>
      <c r="BF219" s="38">
        <v>0</v>
      </c>
      <c r="BG219" s="38">
        <v>2587015</v>
      </c>
      <c r="BH219" s="38">
        <v>2587015</v>
      </c>
      <c r="BI219" s="38">
        <v>2178539</v>
      </c>
      <c r="BJ219" s="38">
        <v>2178539</v>
      </c>
      <c r="BK219" s="38" t="s">
        <v>107</v>
      </c>
      <c r="BL219" s="38" t="s">
        <v>107</v>
      </c>
      <c r="BM219" s="38">
        <v>408476</v>
      </c>
      <c r="BN219" s="38">
        <v>1633904</v>
      </c>
      <c r="BO219" s="38">
        <v>1633904</v>
      </c>
      <c r="BP219" s="38">
        <v>3812444</v>
      </c>
      <c r="BQ219" s="38">
        <v>136159</v>
      </c>
      <c r="BR219" s="38">
        <v>3540126</v>
      </c>
      <c r="BS219" s="38">
        <v>816952</v>
      </c>
      <c r="BT219" s="38">
        <v>0</v>
      </c>
      <c r="BU219" s="38">
        <v>0</v>
      </c>
      <c r="BV219" s="38" t="s">
        <v>107</v>
      </c>
      <c r="BW219" s="38">
        <v>2995491</v>
      </c>
      <c r="BX219" s="38">
        <v>272318</v>
      </c>
      <c r="BY219" s="38">
        <v>2723174</v>
      </c>
      <c r="BZ219" s="38">
        <v>8850315</v>
      </c>
      <c r="CA219" s="38" t="s">
        <v>107</v>
      </c>
      <c r="CB219" s="38">
        <v>1089270</v>
      </c>
      <c r="CC219" s="330">
        <v>0</v>
      </c>
      <c r="CD219" s="38">
        <v>0</v>
      </c>
      <c r="CE219" s="38">
        <v>6807934</v>
      </c>
      <c r="CF219" s="38">
        <v>9531108</v>
      </c>
      <c r="CG219" s="38">
        <v>13615869</v>
      </c>
      <c r="CH219" s="41" t="s">
        <v>113</v>
      </c>
      <c r="CI219" s="41" t="s">
        <v>113</v>
      </c>
      <c r="CJ219" s="41" t="s">
        <v>113</v>
      </c>
      <c r="CK219" s="41" t="s">
        <v>113</v>
      </c>
      <c r="CL219" s="41" t="s">
        <v>113</v>
      </c>
      <c r="CM219" s="41" t="s">
        <v>113</v>
      </c>
      <c r="CN219" s="41" t="s">
        <v>114</v>
      </c>
      <c r="CO219" s="42" t="s">
        <v>107</v>
      </c>
      <c r="CP219" s="28" t="s">
        <v>107</v>
      </c>
      <c r="CQ219" s="28" t="s">
        <v>107</v>
      </c>
      <c r="CR219" s="28" t="s">
        <v>107</v>
      </c>
      <c r="CS219" s="28" t="s">
        <v>107</v>
      </c>
      <c r="CT219" s="28" t="s">
        <v>107</v>
      </c>
      <c r="CU219" s="28" t="s">
        <v>107</v>
      </c>
      <c r="CV219" s="28" t="s">
        <v>107</v>
      </c>
      <c r="CW219" s="28" t="s">
        <v>107</v>
      </c>
      <c r="CX219" s="28" t="s">
        <v>107</v>
      </c>
      <c r="CY219" s="28" t="s">
        <v>107</v>
      </c>
      <c r="CZ219" s="28" t="s">
        <v>107</v>
      </c>
      <c r="DA219" s="28" t="s">
        <v>107</v>
      </c>
      <c r="DB219" s="28" t="s">
        <v>107</v>
      </c>
      <c r="DC219" s="28" t="s">
        <v>107</v>
      </c>
      <c r="DD219" s="332">
        <v>5448969</v>
      </c>
      <c r="DE219" s="43">
        <v>1</v>
      </c>
      <c r="DF219" s="390">
        <v>1</v>
      </c>
      <c r="DG219" s="310"/>
      <c r="DH219" s="203"/>
      <c r="DI219" s="279" t="str" cm="1">
        <f t="array" ref="DI219">+IF(AND(C219&lt;&gt;"Vehículos Eléctricos",C219&lt;&gt;"Vehículos Híbridos",AD219="PERCENTIL 50"),
     IF(VLOOKUP(_xlfn.TEXTJOIN("_",FALSE,C219:E219),BD_Perc!$A:$P,_xlfn.IFS(BD!AE219="Intervalo de precio 1",12,BD!AE219="Intervalo de precio 2",13),FALSE)&lt;=1,
     VLOOKUP(_xlfn.TEXTJOIN("_",FALSE,C219:E219),BD_Perc!$A:$P,16,FALSE),"Ok P50"),
     "Ok P30/70 ó Híbrido/Eléctrico")</f>
        <v>Ok P30/70 ó Híbrido/Eléctrico</v>
      </c>
      <c r="DJ219" s="279" t="str">
        <f t="shared" si="19"/>
        <v>Vehículos Convencionales_Camperos/Camionetas_4x2</v>
      </c>
      <c r="DK219" s="331">
        <f t="shared" si="23"/>
        <v>109554000</v>
      </c>
      <c r="DL219" s="326"/>
    </row>
    <row r="220" spans="1:116" ht="25.5">
      <c r="A220" s="28">
        <v>215</v>
      </c>
      <c r="B220" s="29" t="s">
        <v>254</v>
      </c>
      <c r="C220" s="29" t="s">
        <v>0</v>
      </c>
      <c r="D220" s="29" t="s">
        <v>337</v>
      </c>
      <c r="E220" s="42" t="s">
        <v>338</v>
      </c>
      <c r="F220" s="42" t="s">
        <v>107</v>
      </c>
      <c r="G220" s="30" t="s">
        <v>534</v>
      </c>
      <c r="H220" s="42" t="s">
        <v>530</v>
      </c>
      <c r="I220" s="28">
        <v>4206065</v>
      </c>
      <c r="J220" s="28" t="s">
        <v>535</v>
      </c>
      <c r="K220" s="31" t="s">
        <v>341</v>
      </c>
      <c r="L220" s="32">
        <v>132</v>
      </c>
      <c r="M220" s="33">
        <v>5</v>
      </c>
      <c r="N220" s="34">
        <v>103000000</v>
      </c>
      <c r="O220" s="34">
        <f>+IFERROR(VLOOKUP(I220,Precio_Fasecolda!A:C,3,FALSE),IFERROR(VLOOKUP(I220,Precio_Fasecolda!B:C,2,FALSE),N220))</f>
        <v>103000000</v>
      </c>
      <c r="P220" s="34">
        <f t="shared" si="20"/>
        <v>0</v>
      </c>
      <c r="Q220" s="28" t="s">
        <v>338</v>
      </c>
      <c r="R220" s="28" t="s">
        <v>2415</v>
      </c>
      <c r="S220" s="28" t="s">
        <v>112</v>
      </c>
      <c r="T220" s="28" t="s">
        <v>107</v>
      </c>
      <c r="U220" s="28" t="s">
        <v>107</v>
      </c>
      <c r="V220" s="42" t="s">
        <v>107</v>
      </c>
      <c r="W220" s="28" t="s">
        <v>107</v>
      </c>
      <c r="X220" s="28" t="s">
        <v>107</v>
      </c>
      <c r="Y220" s="28" t="str">
        <f t="shared" si="21"/>
        <v>N.A.</v>
      </c>
      <c r="Z220" s="292">
        <f t="shared" si="18"/>
        <v>98983000</v>
      </c>
      <c r="AA220" s="28" cm="1">
        <f t="array" aca="1" ref="AA220" ca="1">_xlfn.IFS(DK220&lt;$DK$4,1,AND(DK220&gt;=$DK$4,DK220&lt;=$AA$4),2,DK220&gt;$AA$4,3)</f>
        <v>2</v>
      </c>
      <c r="AB220" s="28">
        <v>0</v>
      </c>
      <c r="AC220" s="28" cm="1">
        <f t="array" aca="1" ref="AC220" ca="1">IF(AB220="PERCENTIL 30","",_xlfn.IFS(DK220&lt;$AC$4,1,DK220&gt;$AC$4,2))</f>
        <v>1</v>
      </c>
      <c r="AD220" s="28" t="str">
        <f>+IFERROR(VLOOKUP(_xlfn.TEXTJOIN("_", FALSE, C220:E220), BD_Perc!$A:$O, 15, FALSE),"Segmentación no encontrada o vehículo inactivo")</f>
        <v>PERCENTIL 30-70</v>
      </c>
      <c r="AE220" s="28" t="str" cm="1">
        <f t="array" ref="AE220">_xlfn.IFS(
    AD220 = "PERCENTIL 50",
    _xlfn.IFS(
        BD!DK220 &lt; VLOOKUP(_xlfn.TEXTJOIN("_", FALSE, C220:E220), BD_Perc!$A:$O, 11, FALSE), "Intervalo de precio 1",
        BD!DK220 &gt;= VLOOKUP(_xlfn.TEXTJOIN("_", FALSE, C220:E220), BD_Perc!$A:$O, 11, FALSE), "Intervalo de precio 2"
    ),
    AD220 = "PERCENTIL 30-70",
    _xlfn.IFS(
        BD!DK220 &lt; VLOOKUP(_xlfn.TEXTJOIN("_", FALSE, C220:E220), BD_Perc!$A:$O, 6, FALSE), "Intervalo de precio 1",
        BD!DK220 &lt; VLOOKUP(_xlfn.TEXTJOIN("_", FALSE, C220:E220), BD_Perc!$A:$O, 7, FALSE), "Intervalo de precio 2",
        BD!DK220 &gt;= VLOOKUP(_xlfn.TEXTJOIN("_", FALSE, C220:E220), BD_Perc!$A:$O, 7, FALSE), "Intervalo de precio 3"
    ),
    AD220="Segmentación no encontrada o vehículo inactivo","Segmentación no encontrada o vehículo inactivo"
)</f>
        <v>Intervalo de precio 1</v>
      </c>
      <c r="AF220" s="35" t="s">
        <v>2412</v>
      </c>
      <c r="AG220" s="35" t="b">
        <f t="shared" si="22"/>
        <v>1</v>
      </c>
      <c r="AH220" s="206">
        <v>3.9E-2</v>
      </c>
      <c r="AI220" s="206">
        <v>3.9E-2</v>
      </c>
      <c r="AJ220" s="206">
        <v>4.1000000000000002E-2</v>
      </c>
      <c r="AK220" s="206">
        <v>0.05</v>
      </c>
      <c r="AL220" s="206">
        <v>0.05</v>
      </c>
      <c r="AM220" s="206">
        <v>0.06</v>
      </c>
      <c r="AN220" s="28" t="s">
        <v>113</v>
      </c>
      <c r="AO220" s="28" t="s">
        <v>113</v>
      </c>
      <c r="AP220" s="28" t="s">
        <v>113</v>
      </c>
      <c r="AQ220" s="37">
        <v>1</v>
      </c>
      <c r="AR220" s="38">
        <v>8689479</v>
      </c>
      <c r="AS220" s="38">
        <v>340397</v>
      </c>
      <c r="AT220" s="38">
        <v>1157349</v>
      </c>
      <c r="AU220" s="38">
        <v>0</v>
      </c>
      <c r="AV220" s="38">
        <v>0</v>
      </c>
      <c r="AW220" s="38">
        <v>9531108</v>
      </c>
      <c r="AX220" s="38" t="s">
        <v>107</v>
      </c>
      <c r="AY220" s="38">
        <v>1157349</v>
      </c>
      <c r="AZ220" s="38">
        <v>340397</v>
      </c>
      <c r="BA220" s="38" t="s">
        <v>107</v>
      </c>
      <c r="BB220" s="38" t="s">
        <v>107</v>
      </c>
      <c r="BC220" s="38" t="s">
        <v>107</v>
      </c>
      <c r="BD220" s="38">
        <v>0</v>
      </c>
      <c r="BE220" s="38">
        <v>0</v>
      </c>
      <c r="BF220" s="38">
        <v>0</v>
      </c>
      <c r="BG220" s="38">
        <v>2587015</v>
      </c>
      <c r="BH220" s="38">
        <v>2587015</v>
      </c>
      <c r="BI220" s="38">
        <v>2178539</v>
      </c>
      <c r="BJ220" s="38">
        <v>2178539</v>
      </c>
      <c r="BK220" s="38" t="s">
        <v>107</v>
      </c>
      <c r="BL220" s="38" t="s">
        <v>107</v>
      </c>
      <c r="BM220" s="38">
        <v>408476</v>
      </c>
      <c r="BN220" s="38">
        <v>1633904</v>
      </c>
      <c r="BO220" s="38">
        <v>1633904</v>
      </c>
      <c r="BP220" s="38">
        <v>3812444</v>
      </c>
      <c r="BQ220" s="38">
        <v>136159</v>
      </c>
      <c r="BR220" s="38">
        <v>3540126</v>
      </c>
      <c r="BS220" s="38">
        <v>816952</v>
      </c>
      <c r="BT220" s="38">
        <v>0</v>
      </c>
      <c r="BU220" s="38">
        <v>0</v>
      </c>
      <c r="BV220" s="38" t="s">
        <v>107</v>
      </c>
      <c r="BW220" s="38">
        <v>2995491</v>
      </c>
      <c r="BX220" s="38">
        <v>272318</v>
      </c>
      <c r="BY220" s="38">
        <v>2723174</v>
      </c>
      <c r="BZ220" s="38">
        <v>8850315</v>
      </c>
      <c r="CA220" s="38" t="s">
        <v>107</v>
      </c>
      <c r="CB220" s="38">
        <v>1089270</v>
      </c>
      <c r="CC220" s="330">
        <v>0</v>
      </c>
      <c r="CD220" s="38">
        <v>0</v>
      </c>
      <c r="CE220" s="38">
        <v>6807934</v>
      </c>
      <c r="CF220" s="38">
        <v>9531108</v>
      </c>
      <c r="CG220" s="38">
        <v>13615869</v>
      </c>
      <c r="CH220" s="41" t="s">
        <v>114</v>
      </c>
      <c r="CI220" s="41" t="s">
        <v>114</v>
      </c>
      <c r="CJ220" s="41" t="s">
        <v>113</v>
      </c>
      <c r="CK220" s="41" t="s">
        <v>113</v>
      </c>
      <c r="CL220" s="41" t="s">
        <v>113</v>
      </c>
      <c r="CM220" s="41" t="s">
        <v>113</v>
      </c>
      <c r="CN220" s="41" t="s">
        <v>114</v>
      </c>
      <c r="CO220" s="42" t="s">
        <v>107</v>
      </c>
      <c r="CP220" s="28" t="s">
        <v>107</v>
      </c>
      <c r="CQ220" s="28" t="s">
        <v>107</v>
      </c>
      <c r="CR220" s="28" t="s">
        <v>107</v>
      </c>
      <c r="CS220" s="28" t="s">
        <v>107</v>
      </c>
      <c r="CT220" s="28" t="s">
        <v>107</v>
      </c>
      <c r="CU220" s="28" t="s">
        <v>107</v>
      </c>
      <c r="CV220" s="28" t="s">
        <v>107</v>
      </c>
      <c r="CW220" s="28" t="s">
        <v>107</v>
      </c>
      <c r="CX220" s="28" t="s">
        <v>107</v>
      </c>
      <c r="CY220" s="28" t="s">
        <v>107</v>
      </c>
      <c r="CZ220" s="28" t="s">
        <v>107</v>
      </c>
      <c r="DA220" s="28" t="s">
        <v>107</v>
      </c>
      <c r="DB220" s="28" t="s">
        <v>107</v>
      </c>
      <c r="DC220" s="28" t="s">
        <v>107</v>
      </c>
      <c r="DD220" s="332">
        <v>5448969</v>
      </c>
      <c r="DE220" s="43">
        <v>1</v>
      </c>
      <c r="DF220" s="390">
        <v>1</v>
      </c>
      <c r="DG220" s="310"/>
      <c r="DH220" s="203"/>
      <c r="DI220" s="279" t="str" cm="1">
        <f t="array" ref="DI220">+IF(AND(C220&lt;&gt;"Vehículos Eléctricos",C220&lt;&gt;"Vehículos Híbridos",AD220="PERCENTIL 50"),
     IF(VLOOKUP(_xlfn.TEXTJOIN("_",FALSE,C220:E220),BD_Perc!$A:$P,_xlfn.IFS(BD!AE220="Intervalo de precio 1",12,BD!AE220="Intervalo de precio 2",13),FALSE)&lt;=1,
     VLOOKUP(_xlfn.TEXTJOIN("_",FALSE,C220:E220),BD_Perc!$A:$P,16,FALSE),"Ok P50"),
     "Ok P30/70 ó Híbrido/Eléctrico")</f>
        <v>Ok P30/70 ó Híbrido/Eléctrico</v>
      </c>
      <c r="DJ220" s="279" t="str">
        <f t="shared" si="19"/>
        <v>Vehículos Convencionales_Camperos/Camionetas_4x2</v>
      </c>
      <c r="DK220" s="331">
        <f t="shared" si="23"/>
        <v>98983000</v>
      </c>
      <c r="DL220" s="326"/>
    </row>
    <row r="221" spans="1:116" ht="25.5">
      <c r="A221" s="28">
        <v>216</v>
      </c>
      <c r="B221" s="29" t="s">
        <v>254</v>
      </c>
      <c r="C221" s="29" t="s">
        <v>0</v>
      </c>
      <c r="D221" s="29" t="s">
        <v>337</v>
      </c>
      <c r="E221" s="42" t="s">
        <v>338</v>
      </c>
      <c r="F221" s="42" t="s">
        <v>107</v>
      </c>
      <c r="G221" s="30" t="s">
        <v>536</v>
      </c>
      <c r="H221" s="42" t="s">
        <v>530</v>
      </c>
      <c r="I221" s="28">
        <v>4206070</v>
      </c>
      <c r="J221" s="28" t="s">
        <v>537</v>
      </c>
      <c r="K221" s="31" t="s">
        <v>341</v>
      </c>
      <c r="L221" s="32">
        <v>132</v>
      </c>
      <c r="M221" s="33">
        <v>5</v>
      </c>
      <c r="N221" s="34">
        <v>95800000</v>
      </c>
      <c r="O221" s="34">
        <f>+IFERROR(VLOOKUP(I221,Precio_Fasecolda!A:C,3,FALSE),IFERROR(VLOOKUP(I221,Precio_Fasecolda!B:C,2,FALSE),N221))</f>
        <v>95800000</v>
      </c>
      <c r="P221" s="34">
        <f t="shared" si="20"/>
        <v>0</v>
      </c>
      <c r="Q221" s="28" t="s">
        <v>338</v>
      </c>
      <c r="R221" s="28" t="s">
        <v>2415</v>
      </c>
      <c r="S221" s="28" t="s">
        <v>112</v>
      </c>
      <c r="T221" s="28" t="s">
        <v>107</v>
      </c>
      <c r="U221" s="28" t="s">
        <v>107</v>
      </c>
      <c r="V221" s="42" t="s">
        <v>107</v>
      </c>
      <c r="W221" s="28" t="s">
        <v>107</v>
      </c>
      <c r="X221" s="28" t="s">
        <v>107</v>
      </c>
      <c r="Y221" s="28" t="str">
        <f t="shared" si="21"/>
        <v>N.A.</v>
      </c>
      <c r="Z221" s="292">
        <f t="shared" si="18"/>
        <v>91776400</v>
      </c>
      <c r="AA221" s="28" cm="1">
        <f t="array" aca="1" ref="AA221" ca="1">_xlfn.IFS(DK221&lt;$DK$4,1,AND(DK221&gt;=$DK$4,DK221&lt;=$AA$4),2,DK221&gt;$AA$4,3)</f>
        <v>2</v>
      </c>
      <c r="AB221" s="28">
        <v>0</v>
      </c>
      <c r="AC221" s="28" cm="1">
        <f t="array" aca="1" ref="AC221" ca="1">IF(AB221="PERCENTIL 30","",_xlfn.IFS(DK221&lt;$AC$4,1,DK221&gt;$AC$4,2))</f>
        <v>1</v>
      </c>
      <c r="AD221" s="28" t="str">
        <f>+IFERROR(VLOOKUP(_xlfn.TEXTJOIN("_", FALSE, C221:E221), BD_Perc!$A:$O, 15, FALSE),"Segmentación no encontrada o vehículo inactivo")</f>
        <v>PERCENTIL 30-70</v>
      </c>
      <c r="AE221" s="28" t="str" cm="1">
        <f t="array" ref="AE221">_xlfn.IFS(
    AD221 = "PERCENTIL 50",
    _xlfn.IFS(
        BD!DK221 &lt; VLOOKUP(_xlfn.TEXTJOIN("_", FALSE, C221:E221), BD_Perc!$A:$O, 11, FALSE), "Intervalo de precio 1",
        BD!DK221 &gt;= VLOOKUP(_xlfn.TEXTJOIN("_", FALSE, C221:E221), BD_Perc!$A:$O, 11, FALSE), "Intervalo de precio 2"
    ),
    AD221 = "PERCENTIL 30-70",
    _xlfn.IFS(
        BD!DK221 &lt; VLOOKUP(_xlfn.TEXTJOIN("_", FALSE, C221:E221), BD_Perc!$A:$O, 6, FALSE), "Intervalo de precio 1",
        BD!DK221 &lt; VLOOKUP(_xlfn.TEXTJOIN("_", FALSE, C221:E221), BD_Perc!$A:$O, 7, FALSE), "Intervalo de precio 2",
        BD!DK221 &gt;= VLOOKUP(_xlfn.TEXTJOIN("_", FALSE, C221:E221), BD_Perc!$A:$O, 7, FALSE), "Intervalo de precio 3"
    ),
    AD221="Segmentación no encontrada o vehículo inactivo","Segmentación no encontrada o vehículo inactivo"
)</f>
        <v>Intervalo de precio 1</v>
      </c>
      <c r="AF221" s="35" t="s">
        <v>2412</v>
      </c>
      <c r="AG221" s="35" t="b">
        <f t="shared" si="22"/>
        <v>1</v>
      </c>
      <c r="AH221" s="206">
        <v>4.2000000000000003E-2</v>
      </c>
      <c r="AI221" s="206">
        <v>4.4999999999999998E-2</v>
      </c>
      <c r="AJ221" s="206">
        <v>5.0999999999999997E-2</v>
      </c>
      <c r="AK221" s="206">
        <v>5.8999999999999997E-2</v>
      </c>
      <c r="AL221" s="206">
        <v>6.5000000000000002E-2</v>
      </c>
      <c r="AM221" s="206">
        <v>0.08</v>
      </c>
      <c r="AN221" s="28" t="s">
        <v>113</v>
      </c>
      <c r="AO221" s="28" t="s">
        <v>113</v>
      </c>
      <c r="AP221" s="28" t="s">
        <v>113</v>
      </c>
      <c r="AQ221" s="37">
        <v>1</v>
      </c>
      <c r="AR221" s="38">
        <v>8689479</v>
      </c>
      <c r="AS221" s="38">
        <v>340397</v>
      </c>
      <c r="AT221" s="38">
        <v>1157349</v>
      </c>
      <c r="AU221" s="38">
        <v>0</v>
      </c>
      <c r="AV221" s="38">
        <v>0</v>
      </c>
      <c r="AW221" s="38">
        <v>9531108</v>
      </c>
      <c r="AX221" s="38" t="s">
        <v>107</v>
      </c>
      <c r="AY221" s="38">
        <v>1157349</v>
      </c>
      <c r="AZ221" s="38">
        <v>340397</v>
      </c>
      <c r="BA221" s="38" t="s">
        <v>107</v>
      </c>
      <c r="BB221" s="38" t="s">
        <v>107</v>
      </c>
      <c r="BC221" s="38" t="s">
        <v>107</v>
      </c>
      <c r="BD221" s="38">
        <v>0</v>
      </c>
      <c r="BE221" s="38">
        <v>0</v>
      </c>
      <c r="BF221" s="38">
        <v>0</v>
      </c>
      <c r="BG221" s="38">
        <v>2587015</v>
      </c>
      <c r="BH221" s="38">
        <v>2587015</v>
      </c>
      <c r="BI221" s="38">
        <v>2178539</v>
      </c>
      <c r="BJ221" s="38">
        <v>2178539</v>
      </c>
      <c r="BK221" s="38" t="s">
        <v>107</v>
      </c>
      <c r="BL221" s="38" t="s">
        <v>107</v>
      </c>
      <c r="BM221" s="38">
        <v>408476</v>
      </c>
      <c r="BN221" s="38">
        <v>1633904</v>
      </c>
      <c r="BO221" s="38">
        <v>1633904</v>
      </c>
      <c r="BP221" s="38">
        <v>3812444</v>
      </c>
      <c r="BQ221" s="38">
        <v>136159</v>
      </c>
      <c r="BR221" s="38">
        <v>3540126</v>
      </c>
      <c r="BS221" s="38">
        <v>816952</v>
      </c>
      <c r="BT221" s="38">
        <v>0</v>
      </c>
      <c r="BU221" s="38">
        <v>0</v>
      </c>
      <c r="BV221" s="38" t="s">
        <v>107</v>
      </c>
      <c r="BW221" s="38">
        <v>2995491</v>
      </c>
      <c r="BX221" s="38">
        <v>272318</v>
      </c>
      <c r="BY221" s="38">
        <v>2723174</v>
      </c>
      <c r="BZ221" s="38">
        <v>8850315</v>
      </c>
      <c r="CA221" s="38" t="s">
        <v>107</v>
      </c>
      <c r="CB221" s="38">
        <v>1089270</v>
      </c>
      <c r="CC221" s="330">
        <v>0</v>
      </c>
      <c r="CD221" s="38">
        <v>0</v>
      </c>
      <c r="CE221" s="38">
        <v>6807934</v>
      </c>
      <c r="CF221" s="38">
        <v>9531108</v>
      </c>
      <c r="CG221" s="38">
        <v>13615869</v>
      </c>
      <c r="CH221" s="41" t="s">
        <v>113</v>
      </c>
      <c r="CI221" s="41" t="s">
        <v>113</v>
      </c>
      <c r="CJ221" s="41" t="s">
        <v>113</v>
      </c>
      <c r="CK221" s="41" t="s">
        <v>113</v>
      </c>
      <c r="CL221" s="41" t="s">
        <v>113</v>
      </c>
      <c r="CM221" s="41" t="s">
        <v>113</v>
      </c>
      <c r="CN221" s="41" t="s">
        <v>114</v>
      </c>
      <c r="CO221" s="42" t="s">
        <v>107</v>
      </c>
      <c r="CP221" s="28" t="s">
        <v>107</v>
      </c>
      <c r="CQ221" s="28" t="s">
        <v>107</v>
      </c>
      <c r="CR221" s="28" t="s">
        <v>107</v>
      </c>
      <c r="CS221" s="28" t="s">
        <v>107</v>
      </c>
      <c r="CT221" s="28" t="s">
        <v>107</v>
      </c>
      <c r="CU221" s="28" t="s">
        <v>107</v>
      </c>
      <c r="CV221" s="28" t="s">
        <v>107</v>
      </c>
      <c r="CW221" s="28" t="s">
        <v>107</v>
      </c>
      <c r="CX221" s="28" t="s">
        <v>107</v>
      </c>
      <c r="CY221" s="28" t="s">
        <v>107</v>
      </c>
      <c r="CZ221" s="28" t="s">
        <v>107</v>
      </c>
      <c r="DA221" s="28" t="s">
        <v>107</v>
      </c>
      <c r="DB221" s="28" t="s">
        <v>107</v>
      </c>
      <c r="DC221" s="28" t="s">
        <v>107</v>
      </c>
      <c r="DD221" s="332">
        <v>5448969</v>
      </c>
      <c r="DE221" s="43">
        <v>1</v>
      </c>
      <c r="DF221" s="390">
        <v>1</v>
      </c>
      <c r="DG221" s="310"/>
      <c r="DH221" s="203"/>
      <c r="DI221" s="279" t="str" cm="1">
        <f t="array" ref="DI221">+IF(AND(C221&lt;&gt;"Vehículos Eléctricos",C221&lt;&gt;"Vehículos Híbridos",AD221="PERCENTIL 50"),
     IF(VLOOKUP(_xlfn.TEXTJOIN("_",FALSE,C221:E221),BD_Perc!$A:$P,_xlfn.IFS(BD!AE221="Intervalo de precio 1",12,BD!AE221="Intervalo de precio 2",13),FALSE)&lt;=1,
     VLOOKUP(_xlfn.TEXTJOIN("_",FALSE,C221:E221),BD_Perc!$A:$P,16,FALSE),"Ok P50"),
     "Ok P30/70 ó Híbrido/Eléctrico")</f>
        <v>Ok P30/70 ó Híbrido/Eléctrico</v>
      </c>
      <c r="DJ221" s="279" t="str">
        <f t="shared" si="19"/>
        <v>Vehículos Convencionales_Camperos/Camionetas_4x2</v>
      </c>
      <c r="DK221" s="331">
        <f t="shared" si="23"/>
        <v>91776400</v>
      </c>
      <c r="DL221" s="326"/>
    </row>
    <row r="222" spans="1:116" ht="25.5">
      <c r="A222" s="28">
        <v>217</v>
      </c>
      <c r="B222" s="29" t="s">
        <v>254</v>
      </c>
      <c r="C222" s="29" t="s">
        <v>0</v>
      </c>
      <c r="D222" s="29" t="s">
        <v>337</v>
      </c>
      <c r="E222" s="42" t="s">
        <v>338</v>
      </c>
      <c r="F222" s="42" t="s">
        <v>107</v>
      </c>
      <c r="G222" s="30" t="s">
        <v>536</v>
      </c>
      <c r="H222" s="42" t="s">
        <v>530</v>
      </c>
      <c r="I222" s="28">
        <v>4206071</v>
      </c>
      <c r="J222" s="28" t="s">
        <v>538</v>
      </c>
      <c r="K222" s="31" t="s">
        <v>341</v>
      </c>
      <c r="L222" s="32">
        <v>132</v>
      </c>
      <c r="M222" s="33">
        <v>5</v>
      </c>
      <c r="N222" s="34">
        <v>103800000</v>
      </c>
      <c r="O222" s="34">
        <f>+IFERROR(VLOOKUP(I222,Precio_Fasecolda!A:C,3,FALSE),IFERROR(VLOOKUP(I222,Precio_Fasecolda!B:C,2,FALSE),N222))</f>
        <v>103800000</v>
      </c>
      <c r="P222" s="34">
        <f t="shared" si="20"/>
        <v>0</v>
      </c>
      <c r="Q222" s="28" t="s">
        <v>338</v>
      </c>
      <c r="R222" s="28" t="s">
        <v>130</v>
      </c>
      <c r="S222" s="28" t="s">
        <v>112</v>
      </c>
      <c r="T222" s="28" t="s">
        <v>107</v>
      </c>
      <c r="U222" s="28" t="s">
        <v>107</v>
      </c>
      <c r="V222" s="42" t="s">
        <v>107</v>
      </c>
      <c r="W222" s="28" t="s">
        <v>107</v>
      </c>
      <c r="X222" s="28" t="s">
        <v>107</v>
      </c>
      <c r="Y222" s="28" t="str">
        <f t="shared" si="21"/>
        <v>N.A.</v>
      </c>
      <c r="Z222" s="292">
        <f t="shared" si="18"/>
        <v>99440400</v>
      </c>
      <c r="AA222" s="28" cm="1">
        <f t="array" aca="1" ref="AA222" ca="1">_xlfn.IFS(DK222&lt;$DK$4,1,AND(DK222&gt;=$DK$4,DK222&lt;=$AA$4),2,DK222&gt;$AA$4,3)</f>
        <v>2</v>
      </c>
      <c r="AB222" s="28">
        <v>0</v>
      </c>
      <c r="AC222" s="28" cm="1">
        <f t="array" aca="1" ref="AC222" ca="1">IF(AB222="PERCENTIL 30","",_xlfn.IFS(DK222&lt;$AC$4,1,DK222&gt;$AC$4,2))</f>
        <v>1</v>
      </c>
      <c r="AD222" s="28" t="str">
        <f>+IFERROR(VLOOKUP(_xlfn.TEXTJOIN("_", FALSE, C222:E222), BD_Perc!$A:$O, 15, FALSE),"Segmentación no encontrada o vehículo inactivo")</f>
        <v>PERCENTIL 30-70</v>
      </c>
      <c r="AE222" s="28" t="str" cm="1">
        <f t="array" ref="AE222">_xlfn.IFS(
    AD222 = "PERCENTIL 50",
    _xlfn.IFS(
        BD!DK222 &lt; VLOOKUP(_xlfn.TEXTJOIN("_", FALSE, C222:E222), BD_Perc!$A:$O, 11, FALSE), "Intervalo de precio 1",
        BD!DK222 &gt;= VLOOKUP(_xlfn.TEXTJOIN("_", FALSE, C222:E222), BD_Perc!$A:$O, 11, FALSE), "Intervalo de precio 2"
    ),
    AD222 = "PERCENTIL 30-70",
    _xlfn.IFS(
        BD!DK222 &lt; VLOOKUP(_xlfn.TEXTJOIN("_", FALSE, C222:E222), BD_Perc!$A:$O, 6, FALSE), "Intervalo de precio 1",
        BD!DK222 &lt; VLOOKUP(_xlfn.TEXTJOIN("_", FALSE, C222:E222), BD_Perc!$A:$O, 7, FALSE), "Intervalo de precio 2",
        BD!DK222 &gt;= VLOOKUP(_xlfn.TEXTJOIN("_", FALSE, C222:E222), BD_Perc!$A:$O, 7, FALSE), "Intervalo de precio 3"
    ),
    AD222="Segmentación no encontrada o vehículo inactivo","Segmentación no encontrada o vehículo inactivo"
)</f>
        <v>Intervalo de precio 1</v>
      </c>
      <c r="AF222" s="35" t="s">
        <v>2412</v>
      </c>
      <c r="AG222" s="35" t="b">
        <f t="shared" si="22"/>
        <v>1</v>
      </c>
      <c r="AH222" s="206">
        <v>4.2000000000000003E-2</v>
      </c>
      <c r="AI222" s="206">
        <v>4.4999999999999998E-2</v>
      </c>
      <c r="AJ222" s="206">
        <v>5.0999999999999997E-2</v>
      </c>
      <c r="AK222" s="206">
        <v>5.8999999999999997E-2</v>
      </c>
      <c r="AL222" s="206">
        <v>6.5000000000000002E-2</v>
      </c>
      <c r="AM222" s="206">
        <v>7.0000000000000007E-2</v>
      </c>
      <c r="AN222" s="28" t="s">
        <v>113</v>
      </c>
      <c r="AO222" s="28" t="s">
        <v>113</v>
      </c>
      <c r="AP222" s="28" t="s">
        <v>113</v>
      </c>
      <c r="AQ222" s="37">
        <v>1</v>
      </c>
      <c r="AR222" s="38">
        <v>8689479</v>
      </c>
      <c r="AS222" s="38">
        <v>340397</v>
      </c>
      <c r="AT222" s="38">
        <v>1157349</v>
      </c>
      <c r="AU222" s="38">
        <v>0</v>
      </c>
      <c r="AV222" s="38">
        <v>0</v>
      </c>
      <c r="AW222" s="38">
        <v>9531108</v>
      </c>
      <c r="AX222" s="38" t="s">
        <v>107</v>
      </c>
      <c r="AY222" s="38">
        <v>1157349</v>
      </c>
      <c r="AZ222" s="38">
        <v>340397</v>
      </c>
      <c r="BA222" s="38" t="s">
        <v>107</v>
      </c>
      <c r="BB222" s="38" t="s">
        <v>107</v>
      </c>
      <c r="BC222" s="38" t="s">
        <v>107</v>
      </c>
      <c r="BD222" s="38">
        <v>0</v>
      </c>
      <c r="BE222" s="38">
        <v>0</v>
      </c>
      <c r="BF222" s="38">
        <v>0</v>
      </c>
      <c r="BG222" s="38">
        <v>2587015</v>
      </c>
      <c r="BH222" s="38">
        <v>2587015</v>
      </c>
      <c r="BI222" s="38">
        <v>2178539</v>
      </c>
      <c r="BJ222" s="38">
        <v>2178539</v>
      </c>
      <c r="BK222" s="38" t="s">
        <v>107</v>
      </c>
      <c r="BL222" s="38" t="s">
        <v>107</v>
      </c>
      <c r="BM222" s="38">
        <v>408476</v>
      </c>
      <c r="BN222" s="38">
        <v>1633904</v>
      </c>
      <c r="BO222" s="38">
        <v>1633904</v>
      </c>
      <c r="BP222" s="38">
        <v>3812444</v>
      </c>
      <c r="BQ222" s="38">
        <v>136159</v>
      </c>
      <c r="BR222" s="38">
        <v>3540126</v>
      </c>
      <c r="BS222" s="38">
        <v>816952</v>
      </c>
      <c r="BT222" s="38">
        <v>0</v>
      </c>
      <c r="BU222" s="38">
        <v>0</v>
      </c>
      <c r="BV222" s="38" t="s">
        <v>107</v>
      </c>
      <c r="BW222" s="38">
        <v>2995491</v>
      </c>
      <c r="BX222" s="38">
        <v>272318</v>
      </c>
      <c r="BY222" s="38">
        <v>2723174</v>
      </c>
      <c r="BZ222" s="38">
        <v>8850315</v>
      </c>
      <c r="CA222" s="38" t="s">
        <v>107</v>
      </c>
      <c r="CB222" s="38">
        <v>1089270</v>
      </c>
      <c r="CC222" s="330">
        <v>0</v>
      </c>
      <c r="CD222" s="38">
        <v>0</v>
      </c>
      <c r="CE222" s="38">
        <v>6807934</v>
      </c>
      <c r="CF222" s="38">
        <v>9531108</v>
      </c>
      <c r="CG222" s="38">
        <v>13615869</v>
      </c>
      <c r="CH222" s="41" t="s">
        <v>114</v>
      </c>
      <c r="CI222" s="41" t="s">
        <v>114</v>
      </c>
      <c r="CJ222" s="41" t="s">
        <v>113</v>
      </c>
      <c r="CK222" s="41" t="s">
        <v>113</v>
      </c>
      <c r="CL222" s="41" t="s">
        <v>113</v>
      </c>
      <c r="CM222" s="41" t="s">
        <v>113</v>
      </c>
      <c r="CN222" s="41" t="s">
        <v>114</v>
      </c>
      <c r="CO222" s="42" t="s">
        <v>107</v>
      </c>
      <c r="CP222" s="28" t="s">
        <v>107</v>
      </c>
      <c r="CQ222" s="28" t="s">
        <v>107</v>
      </c>
      <c r="CR222" s="28" t="s">
        <v>107</v>
      </c>
      <c r="CS222" s="28" t="s">
        <v>107</v>
      </c>
      <c r="CT222" s="28" t="s">
        <v>107</v>
      </c>
      <c r="CU222" s="28" t="s">
        <v>107</v>
      </c>
      <c r="CV222" s="28" t="s">
        <v>107</v>
      </c>
      <c r="CW222" s="28" t="s">
        <v>107</v>
      </c>
      <c r="CX222" s="28" t="s">
        <v>107</v>
      </c>
      <c r="CY222" s="28" t="s">
        <v>107</v>
      </c>
      <c r="CZ222" s="28" t="s">
        <v>107</v>
      </c>
      <c r="DA222" s="28" t="s">
        <v>107</v>
      </c>
      <c r="DB222" s="28" t="s">
        <v>107</v>
      </c>
      <c r="DC222" s="28" t="s">
        <v>107</v>
      </c>
      <c r="DD222" s="332">
        <v>5448969</v>
      </c>
      <c r="DE222" s="43">
        <v>1</v>
      </c>
      <c r="DF222" s="390">
        <v>1</v>
      </c>
      <c r="DG222" s="310"/>
      <c r="DH222" s="203"/>
      <c r="DI222" s="279" t="str" cm="1">
        <f t="array" ref="DI222">+IF(AND(C222&lt;&gt;"Vehículos Eléctricos",C222&lt;&gt;"Vehículos Híbridos",AD222="PERCENTIL 50"),
     IF(VLOOKUP(_xlfn.TEXTJOIN("_",FALSE,C222:E222),BD_Perc!$A:$P,_xlfn.IFS(BD!AE222="Intervalo de precio 1",12,BD!AE222="Intervalo de precio 2",13),FALSE)&lt;=1,
     VLOOKUP(_xlfn.TEXTJOIN("_",FALSE,C222:E222),BD_Perc!$A:$P,16,FALSE),"Ok P50"),
     "Ok P30/70 ó Híbrido/Eléctrico")</f>
        <v>Ok P30/70 ó Híbrido/Eléctrico</v>
      </c>
      <c r="DJ222" s="279" t="str">
        <f t="shared" si="19"/>
        <v>Vehículos Convencionales_Camperos/Camionetas_4x2</v>
      </c>
      <c r="DK222" s="331">
        <f t="shared" si="23"/>
        <v>99440400</v>
      </c>
      <c r="DL222" s="326"/>
    </row>
    <row r="223" spans="1:116" ht="25.5">
      <c r="A223" s="28">
        <v>218</v>
      </c>
      <c r="B223" s="29" t="s">
        <v>254</v>
      </c>
      <c r="C223" s="29" t="s">
        <v>0</v>
      </c>
      <c r="D223" s="29" t="s">
        <v>337</v>
      </c>
      <c r="E223" s="42" t="s">
        <v>346</v>
      </c>
      <c r="F223" s="42" t="s">
        <v>107</v>
      </c>
      <c r="G223" s="30" t="s">
        <v>539</v>
      </c>
      <c r="H223" s="42" t="s">
        <v>530</v>
      </c>
      <c r="I223" s="28">
        <v>4208102</v>
      </c>
      <c r="J223" s="28" t="s">
        <v>540</v>
      </c>
      <c r="K223" s="31" t="s">
        <v>142</v>
      </c>
      <c r="L223" s="32">
        <v>172</v>
      </c>
      <c r="M223" s="33">
        <v>5</v>
      </c>
      <c r="N223" s="34">
        <v>110000000</v>
      </c>
      <c r="O223" s="34">
        <f>+IFERROR(VLOOKUP(I223,Precio_Fasecolda!A:C,3,FALSE),IFERROR(VLOOKUP(I223,Precio_Fasecolda!B:C,2,FALSE),N223))</f>
        <v>110000000</v>
      </c>
      <c r="P223" s="34">
        <f t="shared" si="20"/>
        <v>0</v>
      </c>
      <c r="Q223" s="28" t="s">
        <v>346</v>
      </c>
      <c r="R223" s="28" t="s">
        <v>130</v>
      </c>
      <c r="S223" s="28" t="s">
        <v>112</v>
      </c>
      <c r="T223" s="28" t="s">
        <v>107</v>
      </c>
      <c r="U223" s="28" t="s">
        <v>107</v>
      </c>
      <c r="V223" s="42" t="s">
        <v>107</v>
      </c>
      <c r="W223" s="28" t="s">
        <v>107</v>
      </c>
      <c r="X223" s="28" t="s">
        <v>107</v>
      </c>
      <c r="Y223" s="28" t="str">
        <f t="shared" si="21"/>
        <v>N.A.</v>
      </c>
      <c r="Z223" s="292">
        <f t="shared" si="18"/>
        <v>105710000</v>
      </c>
      <c r="AA223" s="28" cm="1">
        <f t="array" aca="1" ref="AA223" ca="1">_xlfn.IFS(DK223&lt;$DK$4,1,AND(DK223&gt;=$DK$4,DK223&lt;=$AA$4),2,DK223&gt;$AA$4,3)</f>
        <v>2</v>
      </c>
      <c r="AB223" s="28">
        <v>0</v>
      </c>
      <c r="AC223" s="28" cm="1">
        <f t="array" aca="1" ref="AC223" ca="1">IF(AB223="PERCENTIL 30","",_xlfn.IFS(DK223&lt;$AC$4,1,DK223&gt;$AC$4,2))</f>
        <v>1</v>
      </c>
      <c r="AD223" s="28" t="str">
        <f>+IFERROR(VLOOKUP(_xlfn.TEXTJOIN("_", FALSE, C223:E223), BD_Perc!$A:$O, 15, FALSE),"Segmentación no encontrada o vehículo inactivo")</f>
        <v>PERCENTIL 30-70</v>
      </c>
      <c r="AE223" s="28" t="str" cm="1">
        <f t="array" ref="AE223">_xlfn.IFS(
    AD223 = "PERCENTIL 50",
    _xlfn.IFS(
        BD!DK223 &lt; VLOOKUP(_xlfn.TEXTJOIN("_", FALSE, C223:E223), BD_Perc!$A:$O, 11, FALSE), "Intervalo de precio 1",
        BD!DK223 &gt;= VLOOKUP(_xlfn.TEXTJOIN("_", FALSE, C223:E223), BD_Perc!$A:$O, 11, FALSE), "Intervalo de precio 2"
    ),
    AD223 = "PERCENTIL 30-70",
    _xlfn.IFS(
        BD!DK223 &lt; VLOOKUP(_xlfn.TEXTJOIN("_", FALSE, C223:E223), BD_Perc!$A:$O, 6, FALSE), "Intervalo de precio 1",
        BD!DK223 &lt; VLOOKUP(_xlfn.TEXTJOIN("_", FALSE, C223:E223), BD_Perc!$A:$O, 7, FALSE), "Intervalo de precio 2",
        BD!DK223 &gt;= VLOOKUP(_xlfn.TEXTJOIN("_", FALSE, C223:E223), BD_Perc!$A:$O, 7, FALSE), "Intervalo de precio 3"
    ),
    AD223="Segmentación no encontrada o vehículo inactivo","Segmentación no encontrada o vehículo inactivo"
)</f>
        <v>Intervalo de precio 1</v>
      </c>
      <c r="AF223" s="35" t="s">
        <v>2412</v>
      </c>
      <c r="AG223" s="35" t="b">
        <f t="shared" si="22"/>
        <v>1</v>
      </c>
      <c r="AH223" s="206">
        <v>3.9E-2</v>
      </c>
      <c r="AI223" s="206">
        <v>3.9E-2</v>
      </c>
      <c r="AJ223" s="206">
        <v>4.1000000000000002E-2</v>
      </c>
      <c r="AK223" s="206">
        <v>4.2000000000000003E-2</v>
      </c>
      <c r="AL223" s="206">
        <v>0.05</v>
      </c>
      <c r="AM223" s="206">
        <v>0.05</v>
      </c>
      <c r="AN223" s="28" t="s">
        <v>113</v>
      </c>
      <c r="AO223" s="28" t="s">
        <v>113</v>
      </c>
      <c r="AP223" s="28" t="s">
        <v>113</v>
      </c>
      <c r="AQ223" s="37">
        <v>1</v>
      </c>
      <c r="AR223" s="38">
        <v>8689479</v>
      </c>
      <c r="AS223" s="38">
        <v>340397</v>
      </c>
      <c r="AT223" s="38">
        <v>1157349</v>
      </c>
      <c r="AU223" s="38">
        <v>0</v>
      </c>
      <c r="AV223" s="38">
        <v>0</v>
      </c>
      <c r="AW223" s="38">
        <v>9531108</v>
      </c>
      <c r="AX223" s="38" t="s">
        <v>107</v>
      </c>
      <c r="AY223" s="38" t="s">
        <v>107</v>
      </c>
      <c r="AZ223" s="38">
        <v>340397</v>
      </c>
      <c r="BA223" s="38" t="s">
        <v>107</v>
      </c>
      <c r="BB223" s="38" t="s">
        <v>107</v>
      </c>
      <c r="BC223" s="38" t="s">
        <v>107</v>
      </c>
      <c r="BD223" s="38">
        <v>0</v>
      </c>
      <c r="BE223" s="38">
        <v>0</v>
      </c>
      <c r="BF223" s="38">
        <v>0</v>
      </c>
      <c r="BG223" s="38" t="s">
        <v>107</v>
      </c>
      <c r="BH223" s="38">
        <v>2587015</v>
      </c>
      <c r="BI223" s="38">
        <v>2178539</v>
      </c>
      <c r="BJ223" s="38">
        <v>2178539</v>
      </c>
      <c r="BK223" s="38" t="s">
        <v>107</v>
      </c>
      <c r="BL223" s="38" t="s">
        <v>107</v>
      </c>
      <c r="BM223" s="38">
        <v>408476</v>
      </c>
      <c r="BN223" s="38">
        <v>1633904</v>
      </c>
      <c r="BO223" s="38">
        <v>3812444</v>
      </c>
      <c r="BP223" s="38">
        <v>3812444</v>
      </c>
      <c r="BQ223" s="38">
        <v>136159</v>
      </c>
      <c r="BR223" s="38">
        <v>3540126</v>
      </c>
      <c r="BS223" s="38">
        <v>816952</v>
      </c>
      <c r="BT223" s="38">
        <v>0</v>
      </c>
      <c r="BU223" s="38">
        <v>0</v>
      </c>
      <c r="BV223" s="38" t="s">
        <v>107</v>
      </c>
      <c r="BW223" s="38">
        <v>2995491</v>
      </c>
      <c r="BX223" s="38">
        <v>272318</v>
      </c>
      <c r="BY223" s="38">
        <v>2723174</v>
      </c>
      <c r="BZ223" s="38">
        <v>8850315</v>
      </c>
      <c r="CA223" s="38" t="s">
        <v>107</v>
      </c>
      <c r="CB223" s="38">
        <v>1089270</v>
      </c>
      <c r="CC223" s="330">
        <v>0</v>
      </c>
      <c r="CD223" s="38">
        <v>0</v>
      </c>
      <c r="CE223" s="38">
        <v>6807934</v>
      </c>
      <c r="CF223" s="38">
        <v>9531108</v>
      </c>
      <c r="CG223" s="38">
        <v>13615869</v>
      </c>
      <c r="CH223" s="41" t="s">
        <v>113</v>
      </c>
      <c r="CI223" s="41" t="s">
        <v>113</v>
      </c>
      <c r="CJ223" s="41" t="s">
        <v>113</v>
      </c>
      <c r="CK223" s="41" t="s">
        <v>113</v>
      </c>
      <c r="CL223" s="41" t="s">
        <v>113</v>
      </c>
      <c r="CM223" s="41" t="s">
        <v>113</v>
      </c>
      <c r="CN223" s="41" t="s">
        <v>114</v>
      </c>
      <c r="CO223" s="42" t="s">
        <v>107</v>
      </c>
      <c r="CP223" s="28" t="s">
        <v>107</v>
      </c>
      <c r="CQ223" s="28" t="s">
        <v>107</v>
      </c>
      <c r="CR223" s="28" t="s">
        <v>107</v>
      </c>
      <c r="CS223" s="28" t="s">
        <v>107</v>
      </c>
      <c r="CT223" s="28" t="s">
        <v>107</v>
      </c>
      <c r="CU223" s="28" t="s">
        <v>107</v>
      </c>
      <c r="CV223" s="28" t="s">
        <v>107</v>
      </c>
      <c r="CW223" s="28" t="s">
        <v>107</v>
      </c>
      <c r="CX223" s="28" t="s">
        <v>107</v>
      </c>
      <c r="CY223" s="28" t="s">
        <v>107</v>
      </c>
      <c r="CZ223" s="28" t="s">
        <v>107</v>
      </c>
      <c r="DA223" s="28" t="s">
        <v>107</v>
      </c>
      <c r="DB223" s="28" t="s">
        <v>107</v>
      </c>
      <c r="DC223" s="28" t="s">
        <v>107</v>
      </c>
      <c r="DD223" s="332">
        <v>6769762</v>
      </c>
      <c r="DE223" s="43">
        <v>1</v>
      </c>
      <c r="DF223" s="390">
        <v>1</v>
      </c>
      <c r="DG223" s="310"/>
      <c r="DH223" s="203"/>
      <c r="DI223" s="279" t="str" cm="1">
        <f t="array" ref="DI223">+IF(AND(C223&lt;&gt;"Vehículos Eléctricos",C223&lt;&gt;"Vehículos Híbridos",AD223="PERCENTIL 50"),
     IF(VLOOKUP(_xlfn.TEXTJOIN("_",FALSE,C223:E223),BD_Perc!$A:$P,_xlfn.IFS(BD!AE223="Intervalo de precio 1",12,BD!AE223="Intervalo de precio 2",13),FALSE)&lt;=1,
     VLOOKUP(_xlfn.TEXTJOIN("_",FALSE,C223:E223),BD_Perc!$A:$P,16,FALSE),"Ok P50"),
     "Ok P30/70 ó Híbrido/Eléctrico")</f>
        <v>Ok P30/70 ó Híbrido/Eléctrico</v>
      </c>
      <c r="DJ223" s="279" t="str">
        <f t="shared" si="19"/>
        <v>Vehículos Convencionales_Camperos/Camionetas_4x4</v>
      </c>
      <c r="DK223" s="331">
        <f t="shared" si="23"/>
        <v>105710000</v>
      </c>
      <c r="DL223" s="326"/>
    </row>
    <row r="224" spans="1:116" ht="25.5">
      <c r="A224" s="28">
        <v>219</v>
      </c>
      <c r="B224" s="29" t="s">
        <v>254</v>
      </c>
      <c r="C224" s="29" t="s">
        <v>0</v>
      </c>
      <c r="D224" s="29" t="s">
        <v>337</v>
      </c>
      <c r="E224" s="42" t="s">
        <v>346</v>
      </c>
      <c r="F224" s="42" t="s">
        <v>107</v>
      </c>
      <c r="G224" s="30" t="s">
        <v>541</v>
      </c>
      <c r="H224" s="42" t="s">
        <v>530</v>
      </c>
      <c r="I224" s="28">
        <v>4208116</v>
      </c>
      <c r="J224" s="28" t="s">
        <v>542</v>
      </c>
      <c r="K224" s="31" t="s">
        <v>375</v>
      </c>
      <c r="L224" s="32">
        <v>286</v>
      </c>
      <c r="M224" s="33">
        <v>5</v>
      </c>
      <c r="N224" s="34">
        <v>240200000</v>
      </c>
      <c r="O224" s="34">
        <f>+IFERROR(VLOOKUP(I224,Precio_Fasecolda!A:C,3,FALSE),IFERROR(VLOOKUP(I224,Precio_Fasecolda!B:C,2,FALSE),N224))</f>
        <v>240200000</v>
      </c>
      <c r="P224" s="34">
        <f t="shared" si="20"/>
        <v>0</v>
      </c>
      <c r="Q224" s="28" t="s">
        <v>346</v>
      </c>
      <c r="R224" s="28" t="s">
        <v>130</v>
      </c>
      <c r="S224" s="28" t="s">
        <v>112</v>
      </c>
      <c r="T224" s="28" t="s">
        <v>107</v>
      </c>
      <c r="U224" s="28" t="s">
        <v>107</v>
      </c>
      <c r="V224" s="42" t="s">
        <v>107</v>
      </c>
      <c r="W224" s="28" t="s">
        <v>107</v>
      </c>
      <c r="X224" s="28" t="s">
        <v>107</v>
      </c>
      <c r="Y224" s="28" t="str">
        <f t="shared" si="21"/>
        <v>N.A.</v>
      </c>
      <c r="Z224" s="292">
        <f t="shared" si="18"/>
        <v>232994000</v>
      </c>
      <c r="AA224" s="28" cm="1">
        <f t="array" aca="1" ref="AA224" ca="1">_xlfn.IFS(DK224&lt;$DK$4,1,AND(DK224&gt;=$DK$4,DK224&lt;=$AA$4),2,DK224&gt;$AA$4,3)</f>
        <v>3</v>
      </c>
      <c r="AB224" s="28">
        <v>0</v>
      </c>
      <c r="AC224" s="28" cm="1">
        <f t="array" aca="1" ref="AC224" ca="1">IF(AB224="PERCENTIL 30","",_xlfn.IFS(DK224&lt;$AC$4,1,DK224&gt;$AC$4,2))</f>
        <v>2</v>
      </c>
      <c r="AD224" s="28" t="str">
        <f>+IFERROR(VLOOKUP(_xlfn.TEXTJOIN("_", FALSE, C224:E224), BD_Perc!$A:$O, 15, FALSE),"Segmentación no encontrada o vehículo inactivo")</f>
        <v>PERCENTIL 30-70</v>
      </c>
      <c r="AE224" s="28" t="str" cm="1">
        <f t="array" ref="AE224">_xlfn.IFS(
    AD224 = "PERCENTIL 50",
    _xlfn.IFS(
        BD!DK224 &lt; VLOOKUP(_xlfn.TEXTJOIN("_", FALSE, C224:E224), BD_Perc!$A:$O, 11, FALSE), "Intervalo de precio 1",
        BD!DK224 &gt;= VLOOKUP(_xlfn.TEXTJOIN("_", FALSE, C224:E224), BD_Perc!$A:$O, 11, FALSE), "Intervalo de precio 2"
    ),
    AD224 = "PERCENTIL 30-70",
    _xlfn.IFS(
        BD!DK224 &lt; VLOOKUP(_xlfn.TEXTJOIN("_", FALSE, C224:E224), BD_Perc!$A:$O, 6, FALSE), "Intervalo de precio 1",
        BD!DK224 &lt; VLOOKUP(_xlfn.TEXTJOIN("_", FALSE, C224:E224), BD_Perc!$A:$O, 7, FALSE), "Intervalo de precio 2",
        BD!DK224 &gt;= VLOOKUP(_xlfn.TEXTJOIN("_", FALSE, C224:E224), BD_Perc!$A:$O, 7, FALSE), "Intervalo de precio 3"
    ),
    AD224="Segmentación no encontrada o vehículo inactivo","Segmentación no encontrada o vehículo inactivo"
)</f>
        <v>Intervalo de precio 2</v>
      </c>
      <c r="AF224" s="35" t="s">
        <v>2413</v>
      </c>
      <c r="AG224" s="35" t="b">
        <f t="shared" si="22"/>
        <v>1</v>
      </c>
      <c r="AH224" s="206">
        <v>0.03</v>
      </c>
      <c r="AI224" s="206">
        <v>0.03</v>
      </c>
      <c r="AJ224" s="206">
        <v>0.03</v>
      </c>
      <c r="AK224" s="206">
        <v>0.05</v>
      </c>
      <c r="AL224" s="206">
        <v>0.05</v>
      </c>
      <c r="AM224" s="206">
        <v>0.05</v>
      </c>
      <c r="AN224" s="28" t="s">
        <v>113</v>
      </c>
      <c r="AO224" s="28" t="s">
        <v>113</v>
      </c>
      <c r="AP224" s="28" t="s">
        <v>113</v>
      </c>
      <c r="AQ224" s="37">
        <v>1</v>
      </c>
      <c r="AR224" s="38">
        <v>8689479</v>
      </c>
      <c r="AS224" s="38">
        <v>340397</v>
      </c>
      <c r="AT224" s="38">
        <v>1157349</v>
      </c>
      <c r="AU224" s="38">
        <v>0</v>
      </c>
      <c r="AV224" s="38">
        <v>0</v>
      </c>
      <c r="AW224" s="38">
        <v>9531108</v>
      </c>
      <c r="AX224" s="38" t="s">
        <v>107</v>
      </c>
      <c r="AY224" s="38" t="s">
        <v>107</v>
      </c>
      <c r="AZ224" s="38">
        <v>340397</v>
      </c>
      <c r="BA224" s="38" t="s">
        <v>107</v>
      </c>
      <c r="BB224" s="38" t="s">
        <v>107</v>
      </c>
      <c r="BC224" s="38" t="s">
        <v>107</v>
      </c>
      <c r="BD224" s="38">
        <v>0</v>
      </c>
      <c r="BE224" s="38">
        <v>0</v>
      </c>
      <c r="BF224" s="38">
        <v>0</v>
      </c>
      <c r="BG224" s="38" t="s">
        <v>107</v>
      </c>
      <c r="BH224" s="38">
        <v>2587015</v>
      </c>
      <c r="BI224" s="38">
        <v>2178539</v>
      </c>
      <c r="BJ224" s="38">
        <v>2178539</v>
      </c>
      <c r="BK224" s="38" t="s">
        <v>107</v>
      </c>
      <c r="BL224" s="38" t="s">
        <v>107</v>
      </c>
      <c r="BM224" s="38">
        <v>408476</v>
      </c>
      <c r="BN224" s="38">
        <v>1633904</v>
      </c>
      <c r="BO224" s="38">
        <v>4493237</v>
      </c>
      <c r="BP224" s="38">
        <v>3812444</v>
      </c>
      <c r="BQ224" s="38">
        <v>136159</v>
      </c>
      <c r="BR224" s="38">
        <v>3540126</v>
      </c>
      <c r="BS224" s="38">
        <v>816952</v>
      </c>
      <c r="BT224" s="38">
        <v>0</v>
      </c>
      <c r="BU224" s="38">
        <v>0</v>
      </c>
      <c r="BV224" s="38" t="s">
        <v>107</v>
      </c>
      <c r="BW224" s="38">
        <v>2995491</v>
      </c>
      <c r="BX224" s="38">
        <v>272318</v>
      </c>
      <c r="BY224" s="38">
        <v>2723174</v>
      </c>
      <c r="BZ224" s="38">
        <v>8850315</v>
      </c>
      <c r="CA224" s="38" t="s">
        <v>107</v>
      </c>
      <c r="CB224" s="38">
        <v>1089270</v>
      </c>
      <c r="CC224" s="330">
        <v>0</v>
      </c>
      <c r="CD224" s="38">
        <v>0</v>
      </c>
      <c r="CE224" s="38">
        <v>6807934</v>
      </c>
      <c r="CF224" s="38">
        <v>9531108</v>
      </c>
      <c r="CG224" s="38">
        <v>13615869</v>
      </c>
      <c r="CH224" s="41" t="s">
        <v>113</v>
      </c>
      <c r="CI224" s="41" t="s">
        <v>113</v>
      </c>
      <c r="CJ224" s="41" t="s">
        <v>113</v>
      </c>
      <c r="CK224" s="41" t="s">
        <v>113</v>
      </c>
      <c r="CL224" s="41" t="s">
        <v>113</v>
      </c>
      <c r="CM224" s="41" t="s">
        <v>113</v>
      </c>
      <c r="CN224" s="41" t="s">
        <v>114</v>
      </c>
      <c r="CO224" s="42" t="s">
        <v>107</v>
      </c>
      <c r="CP224" s="28" t="s">
        <v>107</v>
      </c>
      <c r="CQ224" s="28" t="s">
        <v>107</v>
      </c>
      <c r="CR224" s="28" t="s">
        <v>107</v>
      </c>
      <c r="CS224" s="28" t="s">
        <v>107</v>
      </c>
      <c r="CT224" s="28" t="s">
        <v>107</v>
      </c>
      <c r="CU224" s="28" t="s">
        <v>107</v>
      </c>
      <c r="CV224" s="28" t="s">
        <v>107</v>
      </c>
      <c r="CW224" s="28" t="s">
        <v>107</v>
      </c>
      <c r="CX224" s="28" t="s">
        <v>107</v>
      </c>
      <c r="CY224" s="28" t="s">
        <v>107</v>
      </c>
      <c r="CZ224" s="28" t="s">
        <v>107</v>
      </c>
      <c r="DA224" s="28" t="s">
        <v>107</v>
      </c>
      <c r="DB224" s="28" t="s">
        <v>107</v>
      </c>
      <c r="DC224" s="28" t="s">
        <v>107</v>
      </c>
      <c r="DD224" s="332">
        <v>6948870</v>
      </c>
      <c r="DE224" s="43">
        <v>1</v>
      </c>
      <c r="DF224" s="390">
        <v>1</v>
      </c>
      <c r="DG224" s="310"/>
      <c r="DH224" s="203"/>
      <c r="DI224" s="279" t="str" cm="1">
        <f t="array" ref="DI224">+IF(AND(C224&lt;&gt;"Vehículos Eléctricos",C224&lt;&gt;"Vehículos Híbridos",AD224="PERCENTIL 50"),
     IF(VLOOKUP(_xlfn.TEXTJOIN("_",FALSE,C224:E224),BD_Perc!$A:$P,_xlfn.IFS(BD!AE224="Intervalo de precio 1",12,BD!AE224="Intervalo de precio 2",13),FALSE)&lt;=1,
     VLOOKUP(_xlfn.TEXTJOIN("_",FALSE,C224:E224),BD_Perc!$A:$P,16,FALSE),"Ok P50"),
     "Ok P30/70 ó Híbrido/Eléctrico")</f>
        <v>Ok P30/70 ó Híbrido/Eléctrico</v>
      </c>
      <c r="DJ224" s="279" t="str">
        <f t="shared" si="19"/>
        <v>Vehículos Convencionales_Camperos/Camionetas_4x4</v>
      </c>
      <c r="DK224" s="331">
        <f t="shared" si="23"/>
        <v>232994000</v>
      </c>
      <c r="DL224" s="326"/>
    </row>
    <row r="225" spans="1:116" ht="38.25">
      <c r="A225" s="28">
        <v>220</v>
      </c>
      <c r="B225" s="29" t="s">
        <v>254</v>
      </c>
      <c r="C225" s="29" t="s">
        <v>0</v>
      </c>
      <c r="D225" s="29" t="s">
        <v>337</v>
      </c>
      <c r="E225" s="42" t="s">
        <v>346</v>
      </c>
      <c r="F225" s="42" t="s">
        <v>107</v>
      </c>
      <c r="G225" s="30" t="s">
        <v>543</v>
      </c>
      <c r="H225" s="42" t="s">
        <v>530</v>
      </c>
      <c r="I225" s="28">
        <v>4208117</v>
      </c>
      <c r="J225" s="28" t="s">
        <v>544</v>
      </c>
      <c r="K225" s="31" t="s">
        <v>375</v>
      </c>
      <c r="L225" s="32">
        <v>286</v>
      </c>
      <c r="M225" s="33">
        <v>5</v>
      </c>
      <c r="N225" s="34">
        <v>345000000</v>
      </c>
      <c r="O225" s="34">
        <f>+IFERROR(VLOOKUP(I225,Precio_Fasecolda!A:C,3,FALSE),IFERROR(VLOOKUP(I225,Precio_Fasecolda!B:C,2,FALSE),N225))</f>
        <v>345000000</v>
      </c>
      <c r="P225" s="34">
        <f t="shared" si="20"/>
        <v>0</v>
      </c>
      <c r="Q225" s="28" t="s">
        <v>346</v>
      </c>
      <c r="R225" s="28" t="s">
        <v>130</v>
      </c>
      <c r="S225" s="28" t="s">
        <v>112</v>
      </c>
      <c r="T225" s="28" t="s">
        <v>107</v>
      </c>
      <c r="U225" s="28" t="s">
        <v>107</v>
      </c>
      <c r="V225" s="42" t="s">
        <v>107</v>
      </c>
      <c r="W225" s="28" t="s">
        <v>107</v>
      </c>
      <c r="X225" s="28" t="s">
        <v>107</v>
      </c>
      <c r="Y225" s="28" t="str">
        <f t="shared" si="21"/>
        <v>N.A.</v>
      </c>
      <c r="Z225" s="292">
        <f t="shared" si="18"/>
        <v>334650000</v>
      </c>
      <c r="AA225" s="28" cm="1">
        <f t="array" aca="1" ref="AA225" ca="1">_xlfn.IFS(DK225&lt;$DK$4,1,AND(DK225&gt;=$DK$4,DK225&lt;=$AA$4),2,DK225&gt;$AA$4,3)</f>
        <v>3</v>
      </c>
      <c r="AB225" s="28">
        <v>0</v>
      </c>
      <c r="AC225" s="28" cm="1">
        <f t="array" aca="1" ref="AC225" ca="1">IF(AB225="PERCENTIL 30","",_xlfn.IFS(DK225&lt;$AC$4,1,DK225&gt;$AC$4,2))</f>
        <v>2</v>
      </c>
      <c r="AD225" s="28" t="str">
        <f>+IFERROR(VLOOKUP(_xlfn.TEXTJOIN("_", FALSE, C225:E225), BD_Perc!$A:$O, 15, FALSE),"Segmentación no encontrada o vehículo inactivo")</f>
        <v>PERCENTIL 30-70</v>
      </c>
      <c r="AE225" s="28" t="str" cm="1">
        <f t="array" ref="AE225">_xlfn.IFS(
    AD225 = "PERCENTIL 50",
    _xlfn.IFS(
        BD!DK225 &lt; VLOOKUP(_xlfn.TEXTJOIN("_", FALSE, C225:E225), BD_Perc!$A:$O, 11, FALSE), "Intervalo de precio 1",
        BD!DK225 &gt;= VLOOKUP(_xlfn.TEXTJOIN("_", FALSE, C225:E225), BD_Perc!$A:$O, 11, FALSE), "Intervalo de precio 2"
    ),
    AD225 = "PERCENTIL 30-70",
    _xlfn.IFS(
        BD!DK225 &lt; VLOOKUP(_xlfn.TEXTJOIN("_", FALSE, C225:E225), BD_Perc!$A:$O, 6, FALSE), "Intervalo de precio 1",
        BD!DK225 &lt; VLOOKUP(_xlfn.TEXTJOIN("_", FALSE, C225:E225), BD_Perc!$A:$O, 7, FALSE), "Intervalo de precio 2",
        BD!DK225 &gt;= VLOOKUP(_xlfn.TEXTJOIN("_", FALSE, C225:E225), BD_Perc!$A:$O, 7, FALSE), "Intervalo de precio 3"
    ),
    AD225="Segmentación no encontrada o vehículo inactivo","Segmentación no encontrada o vehículo inactivo"
)</f>
        <v>Intervalo de precio 3</v>
      </c>
      <c r="AF225" s="35" t="s">
        <v>2414</v>
      </c>
      <c r="AG225" s="35" t="b">
        <f t="shared" si="22"/>
        <v>1</v>
      </c>
      <c r="AH225" s="206">
        <v>0.03</v>
      </c>
      <c r="AI225" s="206">
        <v>0.03</v>
      </c>
      <c r="AJ225" s="206">
        <v>0.03</v>
      </c>
      <c r="AK225" s="206">
        <v>0.05</v>
      </c>
      <c r="AL225" s="206">
        <v>0.05</v>
      </c>
      <c r="AM225" s="206">
        <v>0.05</v>
      </c>
      <c r="AN225" s="28" t="s">
        <v>113</v>
      </c>
      <c r="AO225" s="28" t="s">
        <v>113</v>
      </c>
      <c r="AP225" s="28" t="s">
        <v>113</v>
      </c>
      <c r="AQ225" s="37">
        <v>1</v>
      </c>
      <c r="AR225" s="38">
        <v>8689479</v>
      </c>
      <c r="AS225" s="38">
        <v>340397</v>
      </c>
      <c r="AT225" s="38">
        <v>1157349</v>
      </c>
      <c r="AU225" s="38">
        <v>0</v>
      </c>
      <c r="AV225" s="38">
        <v>0</v>
      </c>
      <c r="AW225" s="38">
        <v>9531108</v>
      </c>
      <c r="AX225" s="38" t="s">
        <v>107</v>
      </c>
      <c r="AY225" s="38" t="s">
        <v>107</v>
      </c>
      <c r="AZ225" s="38">
        <v>340397</v>
      </c>
      <c r="BA225" s="38" t="s">
        <v>107</v>
      </c>
      <c r="BB225" s="38" t="s">
        <v>107</v>
      </c>
      <c r="BC225" s="38" t="s">
        <v>107</v>
      </c>
      <c r="BD225" s="38">
        <v>0</v>
      </c>
      <c r="BE225" s="38">
        <v>0</v>
      </c>
      <c r="BF225" s="38">
        <v>0</v>
      </c>
      <c r="BG225" s="38" t="s">
        <v>107</v>
      </c>
      <c r="BH225" s="38">
        <v>2587015</v>
      </c>
      <c r="BI225" s="38">
        <v>2178539</v>
      </c>
      <c r="BJ225" s="38">
        <v>2178539</v>
      </c>
      <c r="BK225" s="38" t="s">
        <v>107</v>
      </c>
      <c r="BL225" s="38" t="s">
        <v>107</v>
      </c>
      <c r="BM225" s="38">
        <v>408476</v>
      </c>
      <c r="BN225" s="38">
        <v>1633904</v>
      </c>
      <c r="BO225" s="38">
        <v>4493237</v>
      </c>
      <c r="BP225" s="38">
        <v>3812444</v>
      </c>
      <c r="BQ225" s="38">
        <v>136159</v>
      </c>
      <c r="BR225" s="38">
        <v>3540126</v>
      </c>
      <c r="BS225" s="38">
        <v>816952</v>
      </c>
      <c r="BT225" s="38">
        <v>0</v>
      </c>
      <c r="BU225" s="38">
        <v>0</v>
      </c>
      <c r="BV225" s="38" t="s">
        <v>107</v>
      </c>
      <c r="BW225" s="38">
        <v>2995491</v>
      </c>
      <c r="BX225" s="38">
        <v>272318</v>
      </c>
      <c r="BY225" s="38">
        <v>2723174</v>
      </c>
      <c r="BZ225" s="38">
        <v>8850315</v>
      </c>
      <c r="CA225" s="38" t="s">
        <v>107</v>
      </c>
      <c r="CB225" s="38">
        <v>1089270</v>
      </c>
      <c r="CC225" s="330">
        <v>0</v>
      </c>
      <c r="CD225" s="38">
        <v>0</v>
      </c>
      <c r="CE225" s="38">
        <v>6807934</v>
      </c>
      <c r="CF225" s="38">
        <v>9531108</v>
      </c>
      <c r="CG225" s="38">
        <v>13615869</v>
      </c>
      <c r="CH225" s="41" t="s">
        <v>113</v>
      </c>
      <c r="CI225" s="41" t="s">
        <v>113</v>
      </c>
      <c r="CJ225" s="41" t="s">
        <v>113</v>
      </c>
      <c r="CK225" s="41" t="s">
        <v>113</v>
      </c>
      <c r="CL225" s="41" t="s">
        <v>113</v>
      </c>
      <c r="CM225" s="41" t="s">
        <v>113</v>
      </c>
      <c r="CN225" s="41" t="s">
        <v>114</v>
      </c>
      <c r="CO225" s="42" t="s">
        <v>107</v>
      </c>
      <c r="CP225" s="28" t="s">
        <v>107</v>
      </c>
      <c r="CQ225" s="28" t="s">
        <v>107</v>
      </c>
      <c r="CR225" s="28" t="s">
        <v>107</v>
      </c>
      <c r="CS225" s="28" t="s">
        <v>107</v>
      </c>
      <c r="CT225" s="28" t="s">
        <v>107</v>
      </c>
      <c r="CU225" s="28" t="s">
        <v>107</v>
      </c>
      <c r="CV225" s="28" t="s">
        <v>107</v>
      </c>
      <c r="CW225" s="28" t="s">
        <v>107</v>
      </c>
      <c r="CX225" s="28" t="s">
        <v>107</v>
      </c>
      <c r="CY225" s="28" t="s">
        <v>107</v>
      </c>
      <c r="CZ225" s="28" t="s">
        <v>107</v>
      </c>
      <c r="DA225" s="28" t="s">
        <v>107</v>
      </c>
      <c r="DB225" s="28" t="s">
        <v>107</v>
      </c>
      <c r="DC225" s="28" t="s">
        <v>107</v>
      </c>
      <c r="DD225" s="332">
        <v>6948870</v>
      </c>
      <c r="DE225" s="43">
        <v>1</v>
      </c>
      <c r="DF225" s="390">
        <v>1</v>
      </c>
      <c r="DG225" s="310"/>
      <c r="DH225" s="203"/>
      <c r="DI225" s="279" t="str" cm="1">
        <f t="array" ref="DI225">+IF(AND(C225&lt;&gt;"Vehículos Eléctricos",C225&lt;&gt;"Vehículos Híbridos",AD225="PERCENTIL 50"),
     IF(VLOOKUP(_xlfn.TEXTJOIN("_",FALSE,C225:E225),BD_Perc!$A:$P,_xlfn.IFS(BD!AE225="Intervalo de precio 1",12,BD!AE225="Intervalo de precio 2",13),FALSE)&lt;=1,
     VLOOKUP(_xlfn.TEXTJOIN("_",FALSE,C225:E225),BD_Perc!$A:$P,16,FALSE),"Ok P50"),
     "Ok P30/70 ó Híbrido/Eléctrico")</f>
        <v>Ok P30/70 ó Híbrido/Eléctrico</v>
      </c>
      <c r="DJ225" s="279" t="str">
        <f t="shared" si="19"/>
        <v>Vehículos Convencionales_Camperos/Camionetas_4x4</v>
      </c>
      <c r="DK225" s="331">
        <f t="shared" si="23"/>
        <v>334650000</v>
      </c>
      <c r="DL225" s="326"/>
    </row>
    <row r="226" spans="1:116" ht="51">
      <c r="A226" s="28">
        <v>221</v>
      </c>
      <c r="B226" s="29" t="s">
        <v>266</v>
      </c>
      <c r="C226" s="29" t="s">
        <v>0</v>
      </c>
      <c r="D226" s="29" t="s">
        <v>337</v>
      </c>
      <c r="E226" s="42" t="s">
        <v>338</v>
      </c>
      <c r="F226" s="42" t="s">
        <v>107</v>
      </c>
      <c r="G226" s="30" t="s">
        <v>545</v>
      </c>
      <c r="H226" s="42" t="s">
        <v>400</v>
      </c>
      <c r="I226" s="28">
        <v>3006156</v>
      </c>
      <c r="J226" s="28" t="s">
        <v>546</v>
      </c>
      <c r="K226" s="31" t="s">
        <v>341</v>
      </c>
      <c r="L226" s="32">
        <v>121</v>
      </c>
      <c r="M226" s="33">
        <v>5</v>
      </c>
      <c r="N226" s="34">
        <v>130000000</v>
      </c>
      <c r="O226" s="34">
        <f>+IFERROR(VLOOKUP(I226,Precio_Fasecolda!A:C,3,FALSE),IFERROR(VLOOKUP(I226,Precio_Fasecolda!B:C,2,FALSE),N226))</f>
        <v>130000000</v>
      </c>
      <c r="P226" s="34">
        <f t="shared" si="20"/>
        <v>0</v>
      </c>
      <c r="Q226" s="28" t="s">
        <v>338</v>
      </c>
      <c r="R226" s="28" t="s">
        <v>2415</v>
      </c>
      <c r="S226" s="28" t="s">
        <v>112</v>
      </c>
      <c r="T226" s="28" t="s">
        <v>107</v>
      </c>
      <c r="U226" s="28" t="s">
        <v>107</v>
      </c>
      <c r="V226" s="42" t="s">
        <v>107</v>
      </c>
      <c r="W226" s="28" t="s">
        <v>107</v>
      </c>
      <c r="X226" s="28" t="s">
        <v>107</v>
      </c>
      <c r="Y226" s="28" t="str">
        <f t="shared" si="21"/>
        <v>N.A.</v>
      </c>
      <c r="Z226" s="292">
        <f t="shared" si="18"/>
        <v>128700000</v>
      </c>
      <c r="AA226" s="28" cm="1">
        <f t="array" aca="1" ref="AA226" ca="1">_xlfn.IFS(DK226&lt;$DK$4,1,AND(DK226&gt;=$DK$4,DK226&lt;=$AA$4),2,DK226&gt;$AA$4,3)</f>
        <v>2</v>
      </c>
      <c r="AB226" s="28">
        <v>0</v>
      </c>
      <c r="AC226" s="28" cm="1">
        <f t="array" aca="1" ref="AC226" ca="1">IF(AB226="PERCENTIL 30","",_xlfn.IFS(DK226&lt;$AC$4,1,DK226&gt;$AC$4,2))</f>
        <v>1</v>
      </c>
      <c r="AD226" s="28" t="str">
        <f>+IFERROR(VLOOKUP(_xlfn.TEXTJOIN("_", FALSE, C226:E226), BD_Perc!$A:$O, 15, FALSE),"Segmentación no encontrada o vehículo inactivo")</f>
        <v>PERCENTIL 30-70</v>
      </c>
      <c r="AE226" s="28" t="str" cm="1">
        <f t="array" ref="AE226">_xlfn.IFS(
    AD226 = "PERCENTIL 50",
    _xlfn.IFS(
        BD!DK226 &lt; VLOOKUP(_xlfn.TEXTJOIN("_", FALSE, C226:E226), BD_Perc!$A:$O, 11, FALSE), "Intervalo de precio 1",
        BD!DK226 &gt;= VLOOKUP(_xlfn.TEXTJOIN("_", FALSE, C226:E226), BD_Perc!$A:$O, 11, FALSE), "Intervalo de precio 2"
    ),
    AD226 = "PERCENTIL 30-70",
    _xlfn.IFS(
        BD!DK226 &lt; VLOOKUP(_xlfn.TEXTJOIN("_", FALSE, C226:E226), BD_Perc!$A:$O, 6, FALSE), "Intervalo de precio 1",
        BD!DK226 &lt; VLOOKUP(_xlfn.TEXTJOIN("_", FALSE, C226:E226), BD_Perc!$A:$O, 7, FALSE), "Intervalo de precio 2",
        BD!DK226 &gt;= VLOOKUP(_xlfn.TEXTJOIN("_", FALSE, C226:E226), BD_Perc!$A:$O, 7, FALSE), "Intervalo de precio 3"
    ),
    AD226="Segmentación no encontrada o vehículo inactivo","Segmentación no encontrada o vehículo inactivo"
)</f>
        <v>Intervalo de precio 2</v>
      </c>
      <c r="AF226" s="35" t="s">
        <v>2413</v>
      </c>
      <c r="AG226" s="35" t="b">
        <f t="shared" si="22"/>
        <v>1</v>
      </c>
      <c r="AH226" s="206">
        <v>0.01</v>
      </c>
      <c r="AI226" s="206">
        <v>1.4999999999999999E-2</v>
      </c>
      <c r="AJ226" s="206">
        <v>0.02</v>
      </c>
      <c r="AK226" s="206">
        <v>2.5000000000000001E-2</v>
      </c>
      <c r="AL226" s="206">
        <v>3.5000000000000003E-2</v>
      </c>
      <c r="AM226" s="206">
        <v>4.4999999999999998E-2</v>
      </c>
      <c r="AN226" s="28" t="s">
        <v>113</v>
      </c>
      <c r="AO226" s="28" t="s">
        <v>113</v>
      </c>
      <c r="AP226" s="28" t="s">
        <v>113</v>
      </c>
      <c r="AQ226" s="37">
        <v>0</v>
      </c>
      <c r="AR226" s="38">
        <v>8689479</v>
      </c>
      <c r="AS226" s="38">
        <v>589650</v>
      </c>
      <c r="AT226" s="38">
        <v>783479</v>
      </c>
      <c r="AU226" s="38">
        <v>0</v>
      </c>
      <c r="AV226" s="38">
        <v>0</v>
      </c>
      <c r="AW226" s="38">
        <v>9467039</v>
      </c>
      <c r="AX226" s="38">
        <v>636577</v>
      </c>
      <c r="AY226" s="38">
        <v>946703</v>
      </c>
      <c r="AZ226" s="38">
        <v>310127</v>
      </c>
      <c r="BA226" s="38">
        <v>0</v>
      </c>
      <c r="BB226" s="38" t="s">
        <v>107</v>
      </c>
      <c r="BC226" s="38" t="s">
        <v>107</v>
      </c>
      <c r="BD226" s="38">
        <v>0</v>
      </c>
      <c r="BE226" s="38">
        <v>0</v>
      </c>
      <c r="BF226" s="38">
        <v>0</v>
      </c>
      <c r="BG226" s="38">
        <v>2159464</v>
      </c>
      <c r="BH226" s="38">
        <v>1857956</v>
      </c>
      <c r="BI226" s="38">
        <v>636577</v>
      </c>
      <c r="BJ226" s="38">
        <v>848769</v>
      </c>
      <c r="BK226" s="38" t="s">
        <v>107</v>
      </c>
      <c r="BL226" s="38">
        <v>1803799</v>
      </c>
      <c r="BM226" s="38">
        <v>179547</v>
      </c>
      <c r="BN226" s="38" t="s">
        <v>107</v>
      </c>
      <c r="BO226" s="38">
        <v>1305798</v>
      </c>
      <c r="BP226" s="38">
        <v>3884750</v>
      </c>
      <c r="BQ226" s="38">
        <v>114258</v>
      </c>
      <c r="BR226" s="38">
        <v>2358599</v>
      </c>
      <c r="BS226" s="38">
        <v>783479</v>
      </c>
      <c r="BT226" s="38">
        <v>0</v>
      </c>
      <c r="BU226" s="38">
        <v>0</v>
      </c>
      <c r="BV226" s="38" t="s">
        <v>107</v>
      </c>
      <c r="BW226" s="38">
        <v>9589457</v>
      </c>
      <c r="BX226" s="38">
        <v>212192</v>
      </c>
      <c r="BY226" s="38" t="s">
        <v>107</v>
      </c>
      <c r="BZ226" s="38" t="s">
        <v>107</v>
      </c>
      <c r="CA226" s="38" t="s">
        <v>107</v>
      </c>
      <c r="CB226" s="38">
        <v>745317</v>
      </c>
      <c r="CC226" s="330">
        <v>0</v>
      </c>
      <c r="CD226" s="38">
        <v>0</v>
      </c>
      <c r="CE226" s="38" t="s">
        <v>107</v>
      </c>
      <c r="CF226" s="38" t="s">
        <v>107</v>
      </c>
      <c r="CG226" s="38" t="s">
        <v>107</v>
      </c>
      <c r="CH226" s="42" t="s">
        <v>114</v>
      </c>
      <c r="CI226" s="42" t="s">
        <v>113</v>
      </c>
      <c r="CJ226" s="42" t="s">
        <v>114</v>
      </c>
      <c r="CK226" s="42" t="s">
        <v>114</v>
      </c>
      <c r="CL226" s="42" t="s">
        <v>114</v>
      </c>
      <c r="CM226" s="42" t="s">
        <v>114</v>
      </c>
      <c r="CN226" s="42" t="s">
        <v>114</v>
      </c>
      <c r="CO226" s="42" t="s">
        <v>107</v>
      </c>
      <c r="CP226" s="28" t="s">
        <v>107</v>
      </c>
      <c r="CQ226" s="28" t="s">
        <v>107</v>
      </c>
      <c r="CR226" s="28" t="s">
        <v>107</v>
      </c>
      <c r="CS226" s="28" t="s">
        <v>107</v>
      </c>
      <c r="CT226" s="28" t="s">
        <v>107</v>
      </c>
      <c r="CU226" s="28" t="s">
        <v>107</v>
      </c>
      <c r="CV226" s="28" t="s">
        <v>107</v>
      </c>
      <c r="CW226" s="28" t="s">
        <v>107</v>
      </c>
      <c r="CX226" s="28" t="s">
        <v>107</v>
      </c>
      <c r="CY226" s="28" t="s">
        <v>107</v>
      </c>
      <c r="CZ226" s="28" t="s">
        <v>107</v>
      </c>
      <c r="DA226" s="28" t="s">
        <v>107</v>
      </c>
      <c r="DB226" s="28" t="s">
        <v>107</v>
      </c>
      <c r="DC226" s="28" t="s">
        <v>107</v>
      </c>
      <c r="DD226" s="332">
        <v>10609613</v>
      </c>
      <c r="DE226" s="43">
        <v>1</v>
      </c>
      <c r="DF226" s="390">
        <v>1</v>
      </c>
      <c r="DG226" s="310"/>
      <c r="DH226" s="203"/>
      <c r="DI226" s="279" t="str" cm="1">
        <f t="array" ref="DI226">+IF(AND(C226&lt;&gt;"Vehículos Eléctricos",C226&lt;&gt;"Vehículos Híbridos",AD226="PERCENTIL 50"),
     IF(VLOOKUP(_xlfn.TEXTJOIN("_",FALSE,C226:E226),BD_Perc!$A:$P,_xlfn.IFS(BD!AE226="Intervalo de precio 1",12,BD!AE226="Intervalo de precio 2",13),FALSE)&lt;=1,
     VLOOKUP(_xlfn.TEXTJOIN("_",FALSE,C226:E226),BD_Perc!$A:$P,16,FALSE),"Ok P50"),
     "Ok P30/70 ó Híbrido/Eléctrico")</f>
        <v>Ok P30/70 ó Híbrido/Eléctrico</v>
      </c>
      <c r="DJ226" s="279" t="str">
        <f t="shared" si="19"/>
        <v>Vehículos Convencionales_Camperos/Camionetas_4x2</v>
      </c>
      <c r="DK226" s="331">
        <f t="shared" si="23"/>
        <v>128700000</v>
      </c>
      <c r="DL226" s="326"/>
    </row>
    <row r="227" spans="1:116" ht="25.5" customHeight="1">
      <c r="A227" s="28">
        <v>222</v>
      </c>
      <c r="B227" s="29" t="s">
        <v>266</v>
      </c>
      <c r="C227" s="29" t="s">
        <v>0</v>
      </c>
      <c r="D227" s="29" t="s">
        <v>337</v>
      </c>
      <c r="E227" s="42" t="s">
        <v>338</v>
      </c>
      <c r="F227" s="42" t="s">
        <v>107</v>
      </c>
      <c r="G227" s="30" t="s">
        <v>547</v>
      </c>
      <c r="H227" s="42" t="s">
        <v>400</v>
      </c>
      <c r="I227" s="28">
        <v>3006150</v>
      </c>
      <c r="J227" s="28" t="s">
        <v>548</v>
      </c>
      <c r="K227" s="31" t="s">
        <v>369</v>
      </c>
      <c r="L227" s="32">
        <v>245</v>
      </c>
      <c r="M227" s="33">
        <v>5</v>
      </c>
      <c r="N227" s="34">
        <v>154500000</v>
      </c>
      <c r="O227" s="34">
        <f>+IFERROR(VLOOKUP(I227,Precio_Fasecolda!A:C,3,FALSE),IFERROR(VLOOKUP(I227,Precio_Fasecolda!B:C,2,FALSE),N227))</f>
        <v>154500000</v>
      </c>
      <c r="P227" s="34">
        <f t="shared" si="20"/>
        <v>0</v>
      </c>
      <c r="Q227" s="28" t="s">
        <v>338</v>
      </c>
      <c r="R227" s="28" t="s">
        <v>130</v>
      </c>
      <c r="S227" s="28" t="s">
        <v>112</v>
      </c>
      <c r="T227" s="28" t="s">
        <v>107</v>
      </c>
      <c r="U227" s="28" t="s">
        <v>107</v>
      </c>
      <c r="V227" s="42" t="s">
        <v>107</v>
      </c>
      <c r="W227" s="28" t="s">
        <v>107</v>
      </c>
      <c r="X227" s="28" t="s">
        <v>107</v>
      </c>
      <c r="Y227" s="28" t="str">
        <f t="shared" si="21"/>
        <v>N.A.</v>
      </c>
      <c r="Z227" s="292">
        <f t="shared" si="18"/>
        <v>152955000</v>
      </c>
      <c r="AA227" s="28" cm="1">
        <f t="array" aca="1" ref="AA227" ca="1">_xlfn.IFS(DK227&lt;$DK$4,1,AND(DK227&gt;=$DK$4,DK227&lt;=$AA$4),2,DK227&gt;$AA$4,3)</f>
        <v>2</v>
      </c>
      <c r="AB227" s="28">
        <v>0</v>
      </c>
      <c r="AC227" s="28" cm="1">
        <f t="array" aca="1" ref="AC227" ca="1">IF(AB227="PERCENTIL 30","",_xlfn.IFS(DK227&lt;$AC$4,1,DK227&gt;$AC$4,2))</f>
        <v>1</v>
      </c>
      <c r="AD227" s="28" t="str">
        <f>+IFERROR(VLOOKUP(_xlfn.TEXTJOIN("_", FALSE, C227:E227), BD_Perc!$A:$O, 15, FALSE),"Segmentación no encontrada o vehículo inactivo")</f>
        <v>PERCENTIL 30-70</v>
      </c>
      <c r="AE227" s="28" t="str" cm="1">
        <f t="array" ref="AE227">_xlfn.IFS(
    AD227 = "PERCENTIL 50",
    _xlfn.IFS(
        BD!DK227 &lt; VLOOKUP(_xlfn.TEXTJOIN("_", FALSE, C227:E227), BD_Perc!$A:$O, 11, FALSE), "Intervalo de precio 1",
        BD!DK227 &gt;= VLOOKUP(_xlfn.TEXTJOIN("_", FALSE, C227:E227), BD_Perc!$A:$O, 11, FALSE), "Intervalo de precio 2"
    ),
    AD227 = "PERCENTIL 30-70",
    _xlfn.IFS(
        BD!DK227 &lt; VLOOKUP(_xlfn.TEXTJOIN("_", FALSE, C227:E227), BD_Perc!$A:$O, 6, FALSE), "Intervalo de precio 1",
        BD!DK227 &lt; VLOOKUP(_xlfn.TEXTJOIN("_", FALSE, C227:E227), BD_Perc!$A:$O, 7, FALSE), "Intervalo de precio 2",
        BD!DK227 &gt;= VLOOKUP(_xlfn.TEXTJOIN("_", FALSE, C227:E227), BD_Perc!$A:$O, 7, FALSE), "Intervalo de precio 3"
    ),
    AD227="Segmentación no encontrada o vehículo inactivo","Segmentación no encontrada o vehículo inactivo"
)</f>
        <v>Intervalo de precio 3</v>
      </c>
      <c r="AF227" s="35" t="s">
        <v>2414</v>
      </c>
      <c r="AG227" s="35" t="b">
        <f t="shared" si="22"/>
        <v>1</v>
      </c>
      <c r="AH227" s="206">
        <v>0.01</v>
      </c>
      <c r="AI227" s="206">
        <v>1.4999999999999999E-2</v>
      </c>
      <c r="AJ227" s="206">
        <v>0.02</v>
      </c>
      <c r="AK227" s="206">
        <v>2.5000000000000001E-2</v>
      </c>
      <c r="AL227" s="206">
        <v>3.5000000000000003E-2</v>
      </c>
      <c r="AM227" s="206">
        <v>4.4999999999999998E-2</v>
      </c>
      <c r="AN227" s="28" t="s">
        <v>113</v>
      </c>
      <c r="AO227" s="28" t="s">
        <v>113</v>
      </c>
      <c r="AP227" s="28" t="s">
        <v>113</v>
      </c>
      <c r="AQ227" s="37">
        <v>0</v>
      </c>
      <c r="AR227" s="38">
        <v>8689479</v>
      </c>
      <c r="AS227" s="38">
        <v>589650</v>
      </c>
      <c r="AT227" s="38">
        <v>783479</v>
      </c>
      <c r="AU227" s="38">
        <v>0</v>
      </c>
      <c r="AV227" s="38">
        <v>0</v>
      </c>
      <c r="AW227" s="38">
        <v>9467039</v>
      </c>
      <c r="AX227" s="38">
        <v>636577</v>
      </c>
      <c r="AY227" s="38">
        <v>946703</v>
      </c>
      <c r="AZ227" s="38">
        <v>310127</v>
      </c>
      <c r="BA227" s="38">
        <v>0</v>
      </c>
      <c r="BB227" s="38" t="s">
        <v>107</v>
      </c>
      <c r="BC227" s="38" t="s">
        <v>107</v>
      </c>
      <c r="BD227" s="38">
        <v>0</v>
      </c>
      <c r="BE227" s="38">
        <v>0</v>
      </c>
      <c r="BF227" s="38">
        <v>0</v>
      </c>
      <c r="BG227" s="38">
        <v>2159464</v>
      </c>
      <c r="BH227" s="38">
        <v>1857956</v>
      </c>
      <c r="BI227" s="38">
        <v>636577</v>
      </c>
      <c r="BJ227" s="38">
        <v>848769</v>
      </c>
      <c r="BK227" s="38" t="s">
        <v>107</v>
      </c>
      <c r="BL227" s="38">
        <v>1803799</v>
      </c>
      <c r="BM227" s="38">
        <v>179547</v>
      </c>
      <c r="BN227" s="38" t="s">
        <v>107</v>
      </c>
      <c r="BO227" s="38">
        <v>1305798</v>
      </c>
      <c r="BP227" s="38">
        <v>3884750</v>
      </c>
      <c r="BQ227" s="38">
        <v>114258</v>
      </c>
      <c r="BR227" s="38">
        <v>2358599</v>
      </c>
      <c r="BS227" s="38">
        <v>783479</v>
      </c>
      <c r="BT227" s="38">
        <v>0</v>
      </c>
      <c r="BU227" s="38">
        <v>0</v>
      </c>
      <c r="BV227" s="38" t="s">
        <v>107</v>
      </c>
      <c r="BW227" s="38">
        <v>9589457</v>
      </c>
      <c r="BX227" s="38">
        <v>212192</v>
      </c>
      <c r="BY227" s="38">
        <v>5876093</v>
      </c>
      <c r="BZ227" s="38">
        <v>7345117</v>
      </c>
      <c r="CA227" s="38" t="s">
        <v>107</v>
      </c>
      <c r="CB227" s="38">
        <v>745317</v>
      </c>
      <c r="CC227" s="330">
        <v>0</v>
      </c>
      <c r="CD227" s="38">
        <v>0</v>
      </c>
      <c r="CE227" s="38" t="s">
        <v>107</v>
      </c>
      <c r="CF227" s="38" t="s">
        <v>107</v>
      </c>
      <c r="CG227" s="38" t="s">
        <v>107</v>
      </c>
      <c r="CH227" s="42" t="s">
        <v>113</v>
      </c>
      <c r="CI227" s="42" t="s">
        <v>113</v>
      </c>
      <c r="CJ227" s="42" t="s">
        <v>114</v>
      </c>
      <c r="CK227" s="42" t="s">
        <v>114</v>
      </c>
      <c r="CL227" s="42" t="s">
        <v>114</v>
      </c>
      <c r="CM227" s="42" t="s">
        <v>114</v>
      </c>
      <c r="CN227" s="42" t="s">
        <v>114</v>
      </c>
      <c r="CO227" s="42" t="s">
        <v>107</v>
      </c>
      <c r="CP227" s="28" t="s">
        <v>107</v>
      </c>
      <c r="CQ227" s="28" t="s">
        <v>107</v>
      </c>
      <c r="CR227" s="28" t="s">
        <v>107</v>
      </c>
      <c r="CS227" s="28" t="s">
        <v>107</v>
      </c>
      <c r="CT227" s="28" t="s">
        <v>107</v>
      </c>
      <c r="CU227" s="28" t="s">
        <v>107</v>
      </c>
      <c r="CV227" s="28" t="s">
        <v>107</v>
      </c>
      <c r="CW227" s="28" t="s">
        <v>107</v>
      </c>
      <c r="CX227" s="28" t="s">
        <v>107</v>
      </c>
      <c r="CY227" s="28" t="s">
        <v>107</v>
      </c>
      <c r="CZ227" s="28" t="s">
        <v>107</v>
      </c>
      <c r="DA227" s="28" t="s">
        <v>107</v>
      </c>
      <c r="DB227" s="28" t="s">
        <v>107</v>
      </c>
      <c r="DC227" s="28" t="s">
        <v>107</v>
      </c>
      <c r="DD227" s="332">
        <v>10936062</v>
      </c>
      <c r="DE227" s="43">
        <v>1</v>
      </c>
      <c r="DF227" s="390">
        <v>1</v>
      </c>
      <c r="DG227" s="310">
        <v>45698</v>
      </c>
      <c r="DH227" s="8" t="s">
        <v>2497</v>
      </c>
      <c r="DI227" s="279" t="str" cm="1">
        <f t="array" ref="DI227">+IF(AND(C227&lt;&gt;"Vehículos Eléctricos",C227&lt;&gt;"Vehículos Híbridos",AD227="PERCENTIL 50"),
     IF(VLOOKUP(_xlfn.TEXTJOIN("_",FALSE,C227:E227),BD_Perc!$A:$P,_xlfn.IFS(BD!AE227="Intervalo de precio 1",12,BD!AE227="Intervalo de precio 2",13),FALSE)&lt;=1,
     VLOOKUP(_xlfn.TEXTJOIN("_",FALSE,C227:E227),BD_Perc!$A:$P,16,FALSE),"Ok P50"),
     "Ok P30/70 ó Híbrido/Eléctrico")</f>
        <v>Ok P30/70 ó Híbrido/Eléctrico</v>
      </c>
      <c r="DJ227" s="279" t="str">
        <f t="shared" si="19"/>
        <v>Vehículos Convencionales_Camperos/Camionetas_4x2</v>
      </c>
      <c r="DK227" s="331">
        <f t="shared" si="23"/>
        <v>152955000</v>
      </c>
      <c r="DL227" s="326"/>
    </row>
    <row r="228" spans="1:116" ht="25.5" customHeight="1">
      <c r="A228" s="28">
        <v>223</v>
      </c>
      <c r="B228" s="29" t="s">
        <v>266</v>
      </c>
      <c r="C228" s="29" t="s">
        <v>0</v>
      </c>
      <c r="D228" s="29" t="s">
        <v>337</v>
      </c>
      <c r="E228" s="42" t="s">
        <v>346</v>
      </c>
      <c r="F228" s="42" t="s">
        <v>107</v>
      </c>
      <c r="G228" s="30" t="s">
        <v>549</v>
      </c>
      <c r="H228" s="42" t="s">
        <v>400</v>
      </c>
      <c r="I228" s="28">
        <v>3008061</v>
      </c>
      <c r="J228" s="28" t="s">
        <v>550</v>
      </c>
      <c r="K228" s="31" t="s">
        <v>375</v>
      </c>
      <c r="L228" s="32">
        <v>280</v>
      </c>
      <c r="M228" s="33">
        <v>5</v>
      </c>
      <c r="N228" s="44">
        <v>215400000</v>
      </c>
      <c r="O228" s="34">
        <f>+IFERROR(VLOOKUP(I228,Precio_Fasecolda!A:C,3,FALSE),IFERROR(VLOOKUP(I228,Precio_Fasecolda!B:C,2,FALSE),N228))</f>
        <v>215400000</v>
      </c>
      <c r="P228" s="34">
        <f t="shared" si="20"/>
        <v>0</v>
      </c>
      <c r="Q228" s="28" t="s">
        <v>346</v>
      </c>
      <c r="R228" s="28" t="s">
        <v>130</v>
      </c>
      <c r="S228" s="28" t="s">
        <v>112</v>
      </c>
      <c r="T228" s="28" t="s">
        <v>107</v>
      </c>
      <c r="U228" s="28" t="s">
        <v>107</v>
      </c>
      <c r="V228" s="42" t="s">
        <v>107</v>
      </c>
      <c r="W228" s="28" t="s">
        <v>107</v>
      </c>
      <c r="X228" s="28" t="s">
        <v>107</v>
      </c>
      <c r="Y228" s="28" t="str">
        <f t="shared" si="21"/>
        <v>N.A.</v>
      </c>
      <c r="Z228" s="292">
        <f t="shared" si="18"/>
        <v>213246000</v>
      </c>
      <c r="AA228" s="28" cm="1">
        <f t="array" aca="1" ref="AA228" ca="1">_xlfn.IFS(DK228&lt;$DK$4,1,AND(DK228&gt;=$DK$4,DK228&lt;=$AA$4),2,DK228&gt;$AA$4,3)</f>
        <v>2</v>
      </c>
      <c r="AB228" s="28">
        <v>0</v>
      </c>
      <c r="AC228" s="28" cm="1">
        <f t="array" aca="1" ref="AC228" ca="1">IF(AB228="PERCENTIL 30","",_xlfn.IFS(DK228&lt;$AC$4,1,DK228&gt;$AC$4,2))</f>
        <v>2</v>
      </c>
      <c r="AD228" s="28" t="str">
        <f>+IFERROR(VLOOKUP(_xlfn.TEXTJOIN("_", FALSE, C228:E228), BD_Perc!$A:$O, 15, FALSE),"Segmentación no encontrada o vehículo inactivo")</f>
        <v>PERCENTIL 30-70</v>
      </c>
      <c r="AE228" s="28" t="str" cm="1">
        <f t="array" ref="AE228">_xlfn.IFS(
    AD228 = "PERCENTIL 50",
    _xlfn.IFS(
        BD!DK228 &lt; VLOOKUP(_xlfn.TEXTJOIN("_", FALSE, C228:E228), BD_Perc!$A:$O, 11, FALSE), "Intervalo de precio 1",
        BD!DK228 &gt;= VLOOKUP(_xlfn.TEXTJOIN("_", FALSE, C228:E228), BD_Perc!$A:$O, 11, FALSE), "Intervalo de precio 2"
    ),
    AD228 = "PERCENTIL 30-70",
    _xlfn.IFS(
        BD!DK228 &lt; VLOOKUP(_xlfn.TEXTJOIN("_", FALSE, C228:E228), BD_Perc!$A:$O, 6, FALSE), "Intervalo de precio 1",
        BD!DK228 &lt; VLOOKUP(_xlfn.TEXTJOIN("_", FALSE, C228:E228), BD_Perc!$A:$O, 7, FALSE), "Intervalo de precio 2",
        BD!DK228 &gt;= VLOOKUP(_xlfn.TEXTJOIN("_", FALSE, C228:E228), BD_Perc!$A:$O, 7, FALSE), "Intervalo de precio 3"
    ),
    AD228="Segmentación no encontrada o vehículo inactivo","Segmentación no encontrada o vehículo inactivo"
)</f>
        <v>Intervalo de precio 2</v>
      </c>
      <c r="AF228" s="35" t="s">
        <v>2413</v>
      </c>
      <c r="AG228" s="35" t="b">
        <f t="shared" si="22"/>
        <v>1</v>
      </c>
      <c r="AH228" s="206">
        <v>0.01</v>
      </c>
      <c r="AI228" s="206">
        <v>1.4999999999999999E-2</v>
      </c>
      <c r="AJ228" s="206">
        <v>0.02</v>
      </c>
      <c r="AK228" s="206">
        <v>2.5000000000000001E-2</v>
      </c>
      <c r="AL228" s="206">
        <v>3.5000000000000003E-2</v>
      </c>
      <c r="AM228" s="206">
        <v>4.4999999999999998E-2</v>
      </c>
      <c r="AN228" s="28" t="s">
        <v>113</v>
      </c>
      <c r="AO228" s="28" t="s">
        <v>113</v>
      </c>
      <c r="AP228" s="28" t="s">
        <v>113</v>
      </c>
      <c r="AQ228" s="37">
        <v>0</v>
      </c>
      <c r="AR228" s="38">
        <v>8689479</v>
      </c>
      <c r="AS228" s="38">
        <v>589650</v>
      </c>
      <c r="AT228" s="38">
        <v>783479</v>
      </c>
      <c r="AU228" s="38">
        <v>0</v>
      </c>
      <c r="AV228" s="38">
        <v>0</v>
      </c>
      <c r="AW228" s="38">
        <v>9467039</v>
      </c>
      <c r="AX228" s="38">
        <v>636577</v>
      </c>
      <c r="AY228" s="38">
        <v>946703</v>
      </c>
      <c r="AZ228" s="38">
        <v>310127</v>
      </c>
      <c r="BA228" s="38">
        <v>0</v>
      </c>
      <c r="BB228" s="38" t="s">
        <v>107</v>
      </c>
      <c r="BC228" s="38" t="s">
        <v>107</v>
      </c>
      <c r="BD228" s="38">
        <v>0</v>
      </c>
      <c r="BE228" s="38">
        <v>0</v>
      </c>
      <c r="BF228" s="38">
        <v>0</v>
      </c>
      <c r="BG228" s="38">
        <v>2159464</v>
      </c>
      <c r="BH228" s="38">
        <v>1857956</v>
      </c>
      <c r="BI228" s="38">
        <v>636577</v>
      </c>
      <c r="BJ228" s="38">
        <v>848769</v>
      </c>
      <c r="BK228" s="38" t="s">
        <v>107</v>
      </c>
      <c r="BL228" s="38">
        <v>1803799</v>
      </c>
      <c r="BM228" s="38">
        <v>179547</v>
      </c>
      <c r="BN228" s="38" t="s">
        <v>107</v>
      </c>
      <c r="BO228" s="38">
        <v>1305798</v>
      </c>
      <c r="BP228" s="38">
        <v>3884750</v>
      </c>
      <c r="BQ228" s="38">
        <v>114258</v>
      </c>
      <c r="BR228" s="38">
        <v>2358599</v>
      </c>
      <c r="BS228" s="38">
        <v>783479</v>
      </c>
      <c r="BT228" s="38">
        <v>0</v>
      </c>
      <c r="BU228" s="38">
        <v>0</v>
      </c>
      <c r="BV228" s="38" t="s">
        <v>107</v>
      </c>
      <c r="BW228" s="38">
        <v>9589457</v>
      </c>
      <c r="BX228" s="38">
        <v>212192</v>
      </c>
      <c r="BY228" s="38">
        <v>5876093</v>
      </c>
      <c r="BZ228" s="38">
        <v>7345117</v>
      </c>
      <c r="CA228" s="38" t="s">
        <v>107</v>
      </c>
      <c r="CB228" s="38">
        <v>745317</v>
      </c>
      <c r="CC228" s="330">
        <v>0</v>
      </c>
      <c r="CD228" s="38">
        <v>0</v>
      </c>
      <c r="CE228" s="38" t="s">
        <v>107</v>
      </c>
      <c r="CF228" s="38" t="s">
        <v>107</v>
      </c>
      <c r="CG228" s="38" t="s">
        <v>107</v>
      </c>
      <c r="CH228" s="42" t="s">
        <v>113</v>
      </c>
      <c r="CI228" s="42" t="s">
        <v>113</v>
      </c>
      <c r="CJ228" s="42" t="s">
        <v>114</v>
      </c>
      <c r="CK228" s="42" t="s">
        <v>114</v>
      </c>
      <c r="CL228" s="42" t="s">
        <v>114</v>
      </c>
      <c r="CM228" s="42" t="s">
        <v>114</v>
      </c>
      <c r="CN228" s="42" t="s">
        <v>114</v>
      </c>
      <c r="CO228" s="42" t="s">
        <v>107</v>
      </c>
      <c r="CP228" s="28" t="s">
        <v>107</v>
      </c>
      <c r="CQ228" s="28" t="s">
        <v>107</v>
      </c>
      <c r="CR228" s="28" t="s">
        <v>107</v>
      </c>
      <c r="CS228" s="28" t="s">
        <v>107</v>
      </c>
      <c r="CT228" s="28" t="s">
        <v>107</v>
      </c>
      <c r="CU228" s="28" t="s">
        <v>107</v>
      </c>
      <c r="CV228" s="28" t="s">
        <v>107</v>
      </c>
      <c r="CW228" s="28" t="s">
        <v>107</v>
      </c>
      <c r="CX228" s="28" t="s">
        <v>107</v>
      </c>
      <c r="CY228" s="28" t="s">
        <v>107</v>
      </c>
      <c r="CZ228" s="28" t="s">
        <v>107</v>
      </c>
      <c r="DA228" s="28" t="s">
        <v>107</v>
      </c>
      <c r="DB228" s="28" t="s">
        <v>107</v>
      </c>
      <c r="DC228" s="28" t="s">
        <v>107</v>
      </c>
      <c r="DD228" s="332">
        <v>11131932</v>
      </c>
      <c r="DE228" s="43">
        <v>0</v>
      </c>
      <c r="DF228" s="390">
        <v>0</v>
      </c>
      <c r="DG228" s="310"/>
      <c r="DH228" s="203"/>
      <c r="DI228" s="279" t="str" cm="1">
        <f t="array" ref="DI228">+IF(AND(C228&lt;&gt;"Vehículos Eléctricos",C228&lt;&gt;"Vehículos Híbridos",AD228="PERCENTIL 50"),
     IF(VLOOKUP(_xlfn.TEXTJOIN("_",FALSE,C228:E228),BD_Perc!$A:$P,_xlfn.IFS(BD!AE228="Intervalo de precio 1",12,BD!AE228="Intervalo de precio 2",13),FALSE)&lt;=1,
     VLOOKUP(_xlfn.TEXTJOIN("_",FALSE,C228:E228),BD_Perc!$A:$P,16,FALSE),"Ok P50"),
     "Ok P30/70 ó Híbrido/Eléctrico")</f>
        <v>Ok P30/70 ó Híbrido/Eléctrico</v>
      </c>
      <c r="DJ228" s="279" t="str">
        <f t="shared" si="19"/>
        <v>Vehículos Convencionales_Camperos/Camionetas_4x4</v>
      </c>
      <c r="DK228" s="331">
        <f t="shared" si="23"/>
        <v>213246000</v>
      </c>
      <c r="DL228" s="326"/>
    </row>
    <row r="229" spans="1:116" ht="25.5">
      <c r="A229" s="28">
        <v>224</v>
      </c>
      <c r="B229" s="29" t="s">
        <v>266</v>
      </c>
      <c r="C229" s="29" t="s">
        <v>0</v>
      </c>
      <c r="D229" s="29" t="s">
        <v>337</v>
      </c>
      <c r="E229" s="42" t="s">
        <v>338</v>
      </c>
      <c r="F229" s="42" t="s">
        <v>107</v>
      </c>
      <c r="G229" s="30" t="s">
        <v>551</v>
      </c>
      <c r="H229" s="42" t="s">
        <v>552</v>
      </c>
      <c r="I229" s="28">
        <v>6206090</v>
      </c>
      <c r="J229" s="28" t="s">
        <v>553</v>
      </c>
      <c r="K229" s="31" t="s">
        <v>369</v>
      </c>
      <c r="L229" s="32">
        <v>215.9</v>
      </c>
      <c r="M229" s="33">
        <v>5</v>
      </c>
      <c r="N229" s="34">
        <v>225900000</v>
      </c>
      <c r="O229" s="34">
        <f>+IFERROR(VLOOKUP(I229,Precio_Fasecolda!A:C,3,FALSE),IFERROR(VLOOKUP(I229,Precio_Fasecolda!B:C,2,FALSE),N229))</f>
        <v>225900000</v>
      </c>
      <c r="P229" s="34">
        <f t="shared" si="20"/>
        <v>0</v>
      </c>
      <c r="Q229" s="28" t="s">
        <v>338</v>
      </c>
      <c r="R229" s="28" t="s">
        <v>130</v>
      </c>
      <c r="S229" s="28" t="s">
        <v>112</v>
      </c>
      <c r="T229" s="28" t="s">
        <v>107</v>
      </c>
      <c r="U229" s="28" t="s">
        <v>107</v>
      </c>
      <c r="V229" s="42" t="s">
        <v>107</v>
      </c>
      <c r="W229" s="28" t="s">
        <v>107</v>
      </c>
      <c r="X229" s="28" t="s">
        <v>107</v>
      </c>
      <c r="Y229" s="28" t="str">
        <f t="shared" si="21"/>
        <v>N.A.</v>
      </c>
      <c r="Z229" s="292">
        <f t="shared" si="18"/>
        <v>216864000</v>
      </c>
      <c r="AA229" s="28" cm="1">
        <f t="array" aca="1" ref="AA229" ca="1">_xlfn.IFS(DK229&lt;$DK$4,1,AND(DK229&gt;=$DK$4,DK229&lt;=$AA$4),2,DK229&gt;$AA$4,3)</f>
        <v>2</v>
      </c>
      <c r="AB229" s="28">
        <v>0</v>
      </c>
      <c r="AC229" s="28" cm="1">
        <f t="array" aca="1" ref="AC229" ca="1">IF(AB229="PERCENTIL 30","",_xlfn.IFS(DK229&lt;$AC$4,1,DK229&gt;$AC$4,2))</f>
        <v>2</v>
      </c>
      <c r="AD229" s="28" t="str">
        <f>+IFERROR(VLOOKUP(_xlfn.TEXTJOIN("_", FALSE, C229:E229), BD_Perc!$A:$O, 15, FALSE),"Segmentación no encontrada o vehículo inactivo")</f>
        <v>PERCENTIL 30-70</v>
      </c>
      <c r="AE229" s="28" t="str" cm="1">
        <f t="array" ref="AE229">_xlfn.IFS(
    AD229 = "PERCENTIL 50",
    _xlfn.IFS(
        BD!DK229 &lt; VLOOKUP(_xlfn.TEXTJOIN("_", FALSE, C229:E229), BD_Perc!$A:$O, 11, FALSE), "Intervalo de precio 1",
        BD!DK229 &gt;= VLOOKUP(_xlfn.TEXTJOIN("_", FALSE, C229:E229), BD_Perc!$A:$O, 11, FALSE), "Intervalo de precio 2"
    ),
    AD229 = "PERCENTIL 30-70",
    _xlfn.IFS(
        BD!DK229 &lt; VLOOKUP(_xlfn.TEXTJOIN("_", FALSE, C229:E229), BD_Perc!$A:$O, 6, FALSE), "Intervalo de precio 1",
        BD!DK229 &lt; VLOOKUP(_xlfn.TEXTJOIN("_", FALSE, C229:E229), BD_Perc!$A:$O, 7, FALSE), "Intervalo de precio 2",
        BD!DK229 &gt;= VLOOKUP(_xlfn.TEXTJOIN("_", FALSE, C229:E229), BD_Perc!$A:$O, 7, FALSE), "Intervalo de precio 3"
    ),
    AD229="Segmentación no encontrada o vehículo inactivo","Segmentación no encontrada o vehículo inactivo"
)</f>
        <v>Intervalo de precio 3</v>
      </c>
      <c r="AF229" s="35" t="s">
        <v>2414</v>
      </c>
      <c r="AG229" s="35" t="b">
        <f t="shared" si="22"/>
        <v>1</v>
      </c>
      <c r="AH229" s="206">
        <v>0.04</v>
      </c>
      <c r="AI229" s="206">
        <v>0.04</v>
      </c>
      <c r="AJ229" s="206">
        <v>0.04</v>
      </c>
      <c r="AK229" s="206">
        <v>0.04</v>
      </c>
      <c r="AL229" s="206">
        <v>0.04</v>
      </c>
      <c r="AM229" s="206">
        <v>0.04</v>
      </c>
      <c r="AN229" s="28" t="s">
        <v>113</v>
      </c>
      <c r="AO229" s="28" t="s">
        <v>113</v>
      </c>
      <c r="AP229" s="28" t="s">
        <v>113</v>
      </c>
      <c r="AQ229" s="37">
        <v>1</v>
      </c>
      <c r="AR229" s="38">
        <v>8689479</v>
      </c>
      <c r="AS229" s="38">
        <v>589650</v>
      </c>
      <c r="AT229" s="38">
        <v>708758</v>
      </c>
      <c r="AU229" s="38">
        <v>0</v>
      </c>
      <c r="AV229" s="38">
        <v>0</v>
      </c>
      <c r="AW229" s="38">
        <v>9467039</v>
      </c>
      <c r="AX229" s="38">
        <v>0</v>
      </c>
      <c r="AY229" s="38" t="s">
        <v>107</v>
      </c>
      <c r="AZ229" s="38">
        <v>389168</v>
      </c>
      <c r="BA229" s="38">
        <v>0</v>
      </c>
      <c r="BB229" s="38" t="s">
        <v>107</v>
      </c>
      <c r="BC229" s="38" t="s">
        <v>107</v>
      </c>
      <c r="BD229" s="38">
        <v>0</v>
      </c>
      <c r="BE229" s="38">
        <v>0</v>
      </c>
      <c r="BF229" s="38">
        <v>0</v>
      </c>
      <c r="BG229" s="38">
        <v>3207693</v>
      </c>
      <c r="BH229" s="38" t="s">
        <v>107</v>
      </c>
      <c r="BI229" s="38">
        <v>4325458</v>
      </c>
      <c r="BJ229" s="38">
        <v>2830318</v>
      </c>
      <c r="BK229" s="38" t="s">
        <v>107</v>
      </c>
      <c r="BL229" s="38" t="s">
        <v>107</v>
      </c>
      <c r="BM229" s="38">
        <v>179547</v>
      </c>
      <c r="BN229" s="38">
        <v>1528371</v>
      </c>
      <c r="BO229" s="38">
        <v>1387411</v>
      </c>
      <c r="BP229" s="38">
        <v>3884750</v>
      </c>
      <c r="BQ229" s="38">
        <v>114258</v>
      </c>
      <c r="BR229" s="38">
        <v>2358599</v>
      </c>
      <c r="BS229" s="38">
        <v>783479</v>
      </c>
      <c r="BT229" s="38">
        <v>0</v>
      </c>
      <c r="BU229" s="38">
        <v>0</v>
      </c>
      <c r="BV229" s="38" t="s">
        <v>107</v>
      </c>
      <c r="BW229" s="38">
        <v>9589457</v>
      </c>
      <c r="BX229" s="38">
        <v>114258</v>
      </c>
      <c r="BY229" s="38">
        <v>5876093</v>
      </c>
      <c r="BZ229" s="38">
        <v>7075796</v>
      </c>
      <c r="CA229" s="38" t="s">
        <v>107</v>
      </c>
      <c r="CB229" s="38">
        <v>745317</v>
      </c>
      <c r="CC229" s="330">
        <v>0</v>
      </c>
      <c r="CD229" s="38">
        <v>0</v>
      </c>
      <c r="CE229" s="38" t="s">
        <v>107</v>
      </c>
      <c r="CF229" s="38" t="s">
        <v>107</v>
      </c>
      <c r="CG229" s="38" t="s">
        <v>107</v>
      </c>
      <c r="CH229" s="42" t="s">
        <v>113</v>
      </c>
      <c r="CI229" s="42" t="s">
        <v>114</v>
      </c>
      <c r="CJ229" s="42" t="s">
        <v>113</v>
      </c>
      <c r="CK229" s="42" t="s">
        <v>114</v>
      </c>
      <c r="CL229" s="42" t="s">
        <v>114</v>
      </c>
      <c r="CM229" s="42" t="s">
        <v>114</v>
      </c>
      <c r="CN229" s="42" t="s">
        <v>114</v>
      </c>
      <c r="CO229" s="42" t="s">
        <v>107</v>
      </c>
      <c r="CP229" s="28" t="s">
        <v>107</v>
      </c>
      <c r="CQ229" s="28" t="s">
        <v>107</v>
      </c>
      <c r="CR229" s="28" t="s">
        <v>107</v>
      </c>
      <c r="CS229" s="28" t="s">
        <v>107</v>
      </c>
      <c r="CT229" s="28" t="s">
        <v>107</v>
      </c>
      <c r="CU229" s="28" t="s">
        <v>107</v>
      </c>
      <c r="CV229" s="28" t="s">
        <v>107</v>
      </c>
      <c r="CW229" s="28" t="s">
        <v>107</v>
      </c>
      <c r="CX229" s="28" t="s">
        <v>107</v>
      </c>
      <c r="CY229" s="28" t="s">
        <v>107</v>
      </c>
      <c r="CZ229" s="28" t="s">
        <v>107</v>
      </c>
      <c r="DA229" s="28" t="s">
        <v>107</v>
      </c>
      <c r="DB229" s="28" t="s">
        <v>107</v>
      </c>
      <c r="DC229" s="28" t="s">
        <v>107</v>
      </c>
      <c r="DD229" s="332">
        <v>10886949</v>
      </c>
      <c r="DE229" s="43">
        <v>1</v>
      </c>
      <c r="DF229" s="390">
        <v>1</v>
      </c>
      <c r="DG229" s="310">
        <v>45698</v>
      </c>
      <c r="DH229" s="8" t="s">
        <v>2497</v>
      </c>
      <c r="DI229" s="279" t="str" cm="1">
        <f t="array" ref="DI229">+IF(AND(C229&lt;&gt;"Vehículos Eléctricos",C229&lt;&gt;"Vehículos Híbridos",AD229="PERCENTIL 50"),
     IF(VLOOKUP(_xlfn.TEXTJOIN("_",FALSE,C229:E229),BD_Perc!$A:$P,_xlfn.IFS(BD!AE229="Intervalo de precio 1",12,BD!AE229="Intervalo de precio 2",13),FALSE)&lt;=1,
     VLOOKUP(_xlfn.TEXTJOIN("_",FALSE,C229:E229),BD_Perc!$A:$P,16,FALSE),"Ok P50"),
     "Ok P30/70 ó Híbrido/Eléctrico")</f>
        <v>Ok P30/70 ó Híbrido/Eléctrico</v>
      </c>
      <c r="DJ229" s="279" t="str">
        <f t="shared" si="19"/>
        <v>Vehículos Convencionales_Camperos/Camionetas_4x2</v>
      </c>
      <c r="DK229" s="331">
        <f t="shared" si="23"/>
        <v>216864000</v>
      </c>
      <c r="DL229" s="326"/>
    </row>
    <row r="230" spans="1:116" ht="25.5">
      <c r="A230" s="28">
        <v>225</v>
      </c>
      <c r="B230" s="29" t="s">
        <v>266</v>
      </c>
      <c r="C230" s="29" t="s">
        <v>0</v>
      </c>
      <c r="D230" s="29" t="s">
        <v>337</v>
      </c>
      <c r="E230" s="42" t="s">
        <v>338</v>
      </c>
      <c r="F230" s="42" t="s">
        <v>107</v>
      </c>
      <c r="G230" s="30" t="s">
        <v>554</v>
      </c>
      <c r="H230" s="42" t="s">
        <v>552</v>
      </c>
      <c r="I230" s="28">
        <v>6206092</v>
      </c>
      <c r="J230" s="28" t="s">
        <v>555</v>
      </c>
      <c r="K230" s="31" t="s">
        <v>341</v>
      </c>
      <c r="L230" s="32">
        <v>147.5</v>
      </c>
      <c r="M230" s="33">
        <v>5</v>
      </c>
      <c r="N230" s="34">
        <v>116600000</v>
      </c>
      <c r="O230" s="34">
        <f>+IFERROR(VLOOKUP(I230,Precio_Fasecolda!A:C,3,FALSE),IFERROR(VLOOKUP(I230,Precio_Fasecolda!B:C,2,FALSE),N230))</f>
        <v>116600000</v>
      </c>
      <c r="P230" s="34">
        <f t="shared" si="20"/>
        <v>0</v>
      </c>
      <c r="Q230" s="28" t="s">
        <v>338</v>
      </c>
      <c r="R230" s="28" t="s">
        <v>130</v>
      </c>
      <c r="S230" s="28" t="s">
        <v>112</v>
      </c>
      <c r="T230" s="28" t="s">
        <v>107</v>
      </c>
      <c r="U230" s="28" t="s">
        <v>107</v>
      </c>
      <c r="V230" s="42" t="s">
        <v>107</v>
      </c>
      <c r="W230" s="28" t="s">
        <v>107</v>
      </c>
      <c r="X230" s="28" t="s">
        <v>107</v>
      </c>
      <c r="Y230" s="28" t="str">
        <f t="shared" si="21"/>
        <v>N.A.</v>
      </c>
      <c r="Z230" s="292">
        <f t="shared" si="18"/>
        <v>111936000</v>
      </c>
      <c r="AA230" s="28" cm="1">
        <f t="array" aca="1" ref="AA230" ca="1">_xlfn.IFS(DK230&lt;$DK$4,1,AND(DK230&gt;=$DK$4,DK230&lt;=$AA$4),2,DK230&gt;$AA$4,3)</f>
        <v>2</v>
      </c>
      <c r="AB230" s="28">
        <v>0</v>
      </c>
      <c r="AC230" s="28" cm="1">
        <f t="array" aca="1" ref="AC230" ca="1">IF(AB230="PERCENTIL 30","",_xlfn.IFS(DK230&lt;$AC$4,1,DK230&gt;$AC$4,2))</f>
        <v>1</v>
      </c>
      <c r="AD230" s="28" t="str">
        <f>+IFERROR(VLOOKUP(_xlfn.TEXTJOIN("_", FALSE, C230:E230), BD_Perc!$A:$O, 15, FALSE),"Segmentación no encontrada o vehículo inactivo")</f>
        <v>PERCENTIL 30-70</v>
      </c>
      <c r="AE230" s="28" t="str" cm="1">
        <f t="array" ref="AE230">_xlfn.IFS(
    AD230 = "PERCENTIL 50",
    _xlfn.IFS(
        BD!DK230 &lt; VLOOKUP(_xlfn.TEXTJOIN("_", FALSE, C230:E230), BD_Perc!$A:$O, 11, FALSE), "Intervalo de precio 1",
        BD!DK230 &gt;= VLOOKUP(_xlfn.TEXTJOIN("_", FALSE, C230:E230), BD_Perc!$A:$O, 11, FALSE), "Intervalo de precio 2"
    ),
    AD230 = "PERCENTIL 30-70",
    _xlfn.IFS(
        BD!DK230 &lt; VLOOKUP(_xlfn.TEXTJOIN("_", FALSE, C230:E230), BD_Perc!$A:$O, 6, FALSE), "Intervalo de precio 1",
        BD!DK230 &lt; VLOOKUP(_xlfn.TEXTJOIN("_", FALSE, C230:E230), BD_Perc!$A:$O, 7, FALSE), "Intervalo de precio 2",
        BD!DK230 &gt;= VLOOKUP(_xlfn.TEXTJOIN("_", FALSE, C230:E230), BD_Perc!$A:$O, 7, FALSE), "Intervalo de precio 3"
    ),
    AD230="Segmentación no encontrada o vehículo inactivo","Segmentación no encontrada o vehículo inactivo"
)</f>
        <v>Intervalo de precio 2</v>
      </c>
      <c r="AF230" s="35" t="s">
        <v>2413</v>
      </c>
      <c r="AG230" s="35" t="b">
        <f t="shared" si="22"/>
        <v>1</v>
      </c>
      <c r="AH230" s="320">
        <v>0.04</v>
      </c>
      <c r="AI230" s="320">
        <v>0.04</v>
      </c>
      <c r="AJ230" s="320">
        <v>0.04</v>
      </c>
      <c r="AK230" s="320">
        <v>0.04</v>
      </c>
      <c r="AL230" s="320">
        <v>0.04</v>
      </c>
      <c r="AM230" s="320">
        <v>0.04</v>
      </c>
      <c r="AN230" s="28" t="s">
        <v>113</v>
      </c>
      <c r="AO230" s="28" t="s">
        <v>113</v>
      </c>
      <c r="AP230" s="28" t="s">
        <v>113</v>
      </c>
      <c r="AQ230" s="45">
        <v>1</v>
      </c>
      <c r="AR230" s="38">
        <v>8689479</v>
      </c>
      <c r="AS230" s="38">
        <v>589650</v>
      </c>
      <c r="AT230" s="38">
        <v>708758</v>
      </c>
      <c r="AU230" s="38">
        <v>0</v>
      </c>
      <c r="AV230" s="38">
        <v>0</v>
      </c>
      <c r="AW230" s="38">
        <v>9467039</v>
      </c>
      <c r="AX230" s="38">
        <v>0</v>
      </c>
      <c r="AY230" s="38">
        <v>365582</v>
      </c>
      <c r="AZ230" s="38">
        <v>389168</v>
      </c>
      <c r="BA230" s="38">
        <v>0</v>
      </c>
      <c r="BB230" s="38" t="s">
        <v>107</v>
      </c>
      <c r="BC230" s="38" t="s">
        <v>107</v>
      </c>
      <c r="BD230" s="38">
        <v>0</v>
      </c>
      <c r="BE230" s="38">
        <v>0</v>
      </c>
      <c r="BF230" s="38">
        <v>0</v>
      </c>
      <c r="BG230" s="38">
        <v>2995420</v>
      </c>
      <c r="BH230" s="38" t="s">
        <v>107</v>
      </c>
      <c r="BI230" s="38">
        <v>4325458</v>
      </c>
      <c r="BJ230" s="38">
        <v>2830318</v>
      </c>
      <c r="BK230" s="38" t="s">
        <v>107</v>
      </c>
      <c r="BL230" s="38" t="s">
        <v>107</v>
      </c>
      <c r="BM230" s="38">
        <v>179547</v>
      </c>
      <c r="BN230" s="38">
        <v>1528371</v>
      </c>
      <c r="BO230" s="38">
        <v>1387411</v>
      </c>
      <c r="BP230" s="38">
        <v>3884750</v>
      </c>
      <c r="BQ230" s="38">
        <v>114258</v>
      </c>
      <c r="BR230" s="38">
        <v>2358599</v>
      </c>
      <c r="BS230" s="38">
        <v>783479</v>
      </c>
      <c r="BT230" s="38">
        <v>0</v>
      </c>
      <c r="BU230" s="38">
        <v>0</v>
      </c>
      <c r="BV230" s="38" t="s">
        <v>107</v>
      </c>
      <c r="BW230" s="38">
        <v>9589457</v>
      </c>
      <c r="BX230" s="38">
        <v>114258</v>
      </c>
      <c r="BY230" s="38" t="s">
        <v>107</v>
      </c>
      <c r="BZ230" s="38" t="s">
        <v>107</v>
      </c>
      <c r="CA230" s="38" t="s">
        <v>107</v>
      </c>
      <c r="CB230" s="38">
        <v>745317</v>
      </c>
      <c r="CC230" s="330">
        <v>0</v>
      </c>
      <c r="CD230" s="38">
        <v>0</v>
      </c>
      <c r="CE230" s="38" t="s">
        <v>107</v>
      </c>
      <c r="CF230" s="38" t="s">
        <v>107</v>
      </c>
      <c r="CG230" s="38" t="s">
        <v>107</v>
      </c>
      <c r="CH230" s="42" t="s">
        <v>114</v>
      </c>
      <c r="CI230" s="42" t="s">
        <v>114</v>
      </c>
      <c r="CJ230" s="42" t="s">
        <v>114</v>
      </c>
      <c r="CK230" s="42" t="s">
        <v>113</v>
      </c>
      <c r="CL230" s="42" t="s">
        <v>113</v>
      </c>
      <c r="CM230" s="42" t="s">
        <v>114</v>
      </c>
      <c r="CN230" s="42" t="s">
        <v>114</v>
      </c>
      <c r="CO230" s="42" t="s">
        <v>107</v>
      </c>
      <c r="CP230" s="28" t="s">
        <v>107</v>
      </c>
      <c r="CQ230" s="28" t="s">
        <v>107</v>
      </c>
      <c r="CR230" s="28" t="s">
        <v>107</v>
      </c>
      <c r="CS230" s="28" t="s">
        <v>107</v>
      </c>
      <c r="CT230" s="28" t="s">
        <v>107</v>
      </c>
      <c r="CU230" s="28" t="s">
        <v>107</v>
      </c>
      <c r="CV230" s="28" t="s">
        <v>107</v>
      </c>
      <c r="CW230" s="28" t="s">
        <v>107</v>
      </c>
      <c r="CX230" s="28" t="s">
        <v>107</v>
      </c>
      <c r="CY230" s="28" t="s">
        <v>107</v>
      </c>
      <c r="CZ230" s="28" t="s">
        <v>107</v>
      </c>
      <c r="DA230" s="28" t="s">
        <v>107</v>
      </c>
      <c r="DB230" s="28" t="s">
        <v>107</v>
      </c>
      <c r="DC230" s="28" t="s">
        <v>107</v>
      </c>
      <c r="DD230" s="332">
        <v>10981760</v>
      </c>
      <c r="DE230" s="43">
        <v>1</v>
      </c>
      <c r="DF230" s="390">
        <v>1</v>
      </c>
      <c r="DG230" s="310"/>
      <c r="DH230" s="203"/>
      <c r="DI230" s="279" t="str" cm="1">
        <f t="array" ref="DI230">+IF(AND(C230&lt;&gt;"Vehículos Eléctricos",C230&lt;&gt;"Vehículos Híbridos",AD230="PERCENTIL 50"),
     IF(VLOOKUP(_xlfn.TEXTJOIN("_",FALSE,C230:E230),BD_Perc!$A:$P,_xlfn.IFS(BD!AE230="Intervalo de precio 1",12,BD!AE230="Intervalo de precio 2",13),FALSE)&lt;=1,
     VLOOKUP(_xlfn.TEXTJOIN("_",FALSE,C230:E230),BD_Perc!$A:$P,16,FALSE),"Ok P50"),
     "Ok P30/70 ó Híbrido/Eléctrico")</f>
        <v>Ok P30/70 ó Híbrido/Eléctrico</v>
      </c>
      <c r="DJ230" s="279" t="str">
        <f t="shared" si="19"/>
        <v>Vehículos Convencionales_Camperos/Camionetas_4x2</v>
      </c>
      <c r="DK230" s="331">
        <f t="shared" si="23"/>
        <v>111936000</v>
      </c>
      <c r="DL230" s="326"/>
    </row>
    <row r="231" spans="1:116" ht="25.5">
      <c r="A231" s="28">
        <v>226</v>
      </c>
      <c r="B231" s="29" t="s">
        <v>266</v>
      </c>
      <c r="C231" s="29" t="s">
        <v>0</v>
      </c>
      <c r="D231" s="29" t="s">
        <v>337</v>
      </c>
      <c r="E231" s="42" t="s">
        <v>346</v>
      </c>
      <c r="F231" s="42" t="s">
        <v>107</v>
      </c>
      <c r="G231" s="30" t="s">
        <v>556</v>
      </c>
      <c r="H231" s="42" t="s">
        <v>552</v>
      </c>
      <c r="I231" s="28">
        <v>6206093</v>
      </c>
      <c r="J231" s="28" t="s">
        <v>557</v>
      </c>
      <c r="K231" s="31" t="s">
        <v>428</v>
      </c>
      <c r="L231" s="32">
        <v>147.5</v>
      </c>
      <c r="M231" s="33">
        <v>5</v>
      </c>
      <c r="N231" s="34">
        <v>127000000</v>
      </c>
      <c r="O231" s="34">
        <f>+IFERROR(VLOOKUP(I231,Precio_Fasecolda!A:C,3,FALSE),IFERROR(VLOOKUP(I231,Precio_Fasecolda!B:C,2,FALSE),N231))</f>
        <v>127000000</v>
      </c>
      <c r="P231" s="34">
        <f t="shared" si="20"/>
        <v>0</v>
      </c>
      <c r="Q231" s="28" t="s">
        <v>346</v>
      </c>
      <c r="R231" s="28" t="s">
        <v>130</v>
      </c>
      <c r="S231" s="28" t="s">
        <v>112</v>
      </c>
      <c r="T231" s="28" t="s">
        <v>107</v>
      </c>
      <c r="U231" s="28" t="s">
        <v>107</v>
      </c>
      <c r="V231" s="42" t="s">
        <v>107</v>
      </c>
      <c r="W231" s="28" t="s">
        <v>107</v>
      </c>
      <c r="X231" s="28" t="s">
        <v>107</v>
      </c>
      <c r="Y231" s="28" t="str">
        <f t="shared" si="21"/>
        <v>N.A.</v>
      </c>
      <c r="Z231" s="292">
        <f t="shared" si="18"/>
        <v>121920000</v>
      </c>
      <c r="AA231" s="28" cm="1">
        <f t="array" aca="1" ref="AA231" ca="1">_xlfn.IFS(DK231&lt;$DK$4,1,AND(DK231&gt;=$DK$4,DK231&lt;=$AA$4),2,DK231&gt;$AA$4,3)</f>
        <v>2</v>
      </c>
      <c r="AB231" s="28">
        <v>0</v>
      </c>
      <c r="AC231" s="28" cm="1">
        <f t="array" aca="1" ref="AC231" ca="1">IF(AB231="PERCENTIL 30","",_xlfn.IFS(DK231&lt;$AC$4,1,DK231&gt;$AC$4,2))</f>
        <v>1</v>
      </c>
      <c r="AD231" s="28" t="str">
        <f>+IFERROR(VLOOKUP(_xlfn.TEXTJOIN("_", FALSE, C231:E231), BD_Perc!$A:$O, 15, FALSE),"Segmentación no encontrada o vehículo inactivo")</f>
        <v>PERCENTIL 30-70</v>
      </c>
      <c r="AE231" s="28" t="str" cm="1">
        <f t="array" ref="AE231">_xlfn.IFS(
    AD231 = "PERCENTIL 50",
    _xlfn.IFS(
        BD!DK231 &lt; VLOOKUP(_xlfn.TEXTJOIN("_", FALSE, C231:E231), BD_Perc!$A:$O, 11, FALSE), "Intervalo de precio 1",
        BD!DK231 &gt;= VLOOKUP(_xlfn.TEXTJOIN("_", FALSE, C231:E231), BD_Perc!$A:$O, 11, FALSE), "Intervalo de precio 2"
    ),
    AD231 = "PERCENTIL 30-70",
    _xlfn.IFS(
        BD!DK231 &lt; VLOOKUP(_xlfn.TEXTJOIN("_", FALSE, C231:E231), BD_Perc!$A:$O, 6, FALSE), "Intervalo de precio 1",
        BD!DK231 &lt; VLOOKUP(_xlfn.TEXTJOIN("_", FALSE, C231:E231), BD_Perc!$A:$O, 7, FALSE), "Intervalo de precio 2",
        BD!DK231 &gt;= VLOOKUP(_xlfn.TEXTJOIN("_", FALSE, C231:E231), BD_Perc!$A:$O, 7, FALSE), "Intervalo de precio 3"
    ),
    AD231="Segmentación no encontrada o vehículo inactivo","Segmentación no encontrada o vehículo inactivo"
)</f>
        <v>Intervalo de precio 1</v>
      </c>
      <c r="AF231" s="35" t="s">
        <v>2412</v>
      </c>
      <c r="AG231" s="35" t="b">
        <f t="shared" si="22"/>
        <v>1</v>
      </c>
      <c r="AH231" s="320">
        <v>0.04</v>
      </c>
      <c r="AI231" s="320">
        <v>0.04</v>
      </c>
      <c r="AJ231" s="320">
        <v>0.04</v>
      </c>
      <c r="AK231" s="320">
        <v>0.04</v>
      </c>
      <c r="AL231" s="320">
        <v>0.04</v>
      </c>
      <c r="AM231" s="320">
        <v>0.04</v>
      </c>
      <c r="AN231" s="28" t="s">
        <v>113</v>
      </c>
      <c r="AO231" s="28" t="s">
        <v>113</v>
      </c>
      <c r="AP231" s="28" t="s">
        <v>113</v>
      </c>
      <c r="AQ231" s="45">
        <v>1</v>
      </c>
      <c r="AR231" s="38">
        <v>8689479</v>
      </c>
      <c r="AS231" s="38">
        <v>589650</v>
      </c>
      <c r="AT231" s="38">
        <v>708758</v>
      </c>
      <c r="AU231" s="38">
        <v>0</v>
      </c>
      <c r="AV231" s="38">
        <v>0</v>
      </c>
      <c r="AW231" s="38">
        <v>9467039</v>
      </c>
      <c r="AX231" s="38">
        <v>0</v>
      </c>
      <c r="AY231" s="38">
        <v>365582</v>
      </c>
      <c r="AZ231" s="38">
        <v>389168</v>
      </c>
      <c r="BA231" s="38">
        <v>0</v>
      </c>
      <c r="BB231" s="38" t="s">
        <v>107</v>
      </c>
      <c r="BC231" s="38" t="s">
        <v>107</v>
      </c>
      <c r="BD231" s="38">
        <v>0</v>
      </c>
      <c r="BE231" s="38">
        <v>0</v>
      </c>
      <c r="BF231" s="38">
        <v>0</v>
      </c>
      <c r="BG231" s="38">
        <v>2995420</v>
      </c>
      <c r="BH231" s="38" t="s">
        <v>107</v>
      </c>
      <c r="BI231" s="38">
        <v>4325458</v>
      </c>
      <c r="BJ231" s="38">
        <v>2830318</v>
      </c>
      <c r="BK231" s="38" t="s">
        <v>107</v>
      </c>
      <c r="BL231" s="38" t="s">
        <v>107</v>
      </c>
      <c r="BM231" s="38">
        <v>179547</v>
      </c>
      <c r="BN231" s="38">
        <v>1528371</v>
      </c>
      <c r="BO231" s="38">
        <v>1387411</v>
      </c>
      <c r="BP231" s="38">
        <v>3884750</v>
      </c>
      <c r="BQ231" s="38">
        <v>114258</v>
      </c>
      <c r="BR231" s="38">
        <v>2358599</v>
      </c>
      <c r="BS231" s="38">
        <v>783479</v>
      </c>
      <c r="BT231" s="38">
        <v>0</v>
      </c>
      <c r="BU231" s="38">
        <v>0</v>
      </c>
      <c r="BV231" s="38" t="s">
        <v>107</v>
      </c>
      <c r="BW231" s="38">
        <v>9589457</v>
      </c>
      <c r="BX231" s="38">
        <v>114258</v>
      </c>
      <c r="BY231" s="38" t="s">
        <v>107</v>
      </c>
      <c r="BZ231" s="38" t="s">
        <v>107</v>
      </c>
      <c r="CA231" s="38" t="s">
        <v>107</v>
      </c>
      <c r="CB231" s="38">
        <v>745317</v>
      </c>
      <c r="CC231" s="330">
        <v>0</v>
      </c>
      <c r="CD231" s="38">
        <v>0</v>
      </c>
      <c r="CE231" s="38" t="s">
        <v>107</v>
      </c>
      <c r="CF231" s="38" t="s">
        <v>107</v>
      </c>
      <c r="CG231" s="38" t="s">
        <v>107</v>
      </c>
      <c r="CH231" s="42" t="s">
        <v>113</v>
      </c>
      <c r="CI231" s="42" t="s">
        <v>113</v>
      </c>
      <c r="CJ231" s="42" t="s">
        <v>114</v>
      </c>
      <c r="CK231" s="42" t="s">
        <v>113</v>
      </c>
      <c r="CL231" s="42" t="s">
        <v>113</v>
      </c>
      <c r="CM231" s="42" t="s">
        <v>114</v>
      </c>
      <c r="CN231" s="42" t="s">
        <v>114</v>
      </c>
      <c r="CO231" s="42" t="s">
        <v>107</v>
      </c>
      <c r="CP231" s="28" t="s">
        <v>107</v>
      </c>
      <c r="CQ231" s="28" t="s">
        <v>107</v>
      </c>
      <c r="CR231" s="28" t="s">
        <v>107</v>
      </c>
      <c r="CS231" s="28" t="s">
        <v>107</v>
      </c>
      <c r="CT231" s="28" t="s">
        <v>107</v>
      </c>
      <c r="CU231" s="28" t="s">
        <v>107</v>
      </c>
      <c r="CV231" s="28" t="s">
        <v>107</v>
      </c>
      <c r="CW231" s="28" t="s">
        <v>107</v>
      </c>
      <c r="CX231" s="28" t="s">
        <v>107</v>
      </c>
      <c r="CY231" s="28" t="s">
        <v>107</v>
      </c>
      <c r="CZ231" s="28" t="s">
        <v>107</v>
      </c>
      <c r="DA231" s="28" t="s">
        <v>107</v>
      </c>
      <c r="DB231" s="28" t="s">
        <v>107</v>
      </c>
      <c r="DC231" s="28" t="s">
        <v>107</v>
      </c>
      <c r="DD231" s="332">
        <v>11387000</v>
      </c>
      <c r="DE231" s="43">
        <v>1</v>
      </c>
      <c r="DF231" s="390">
        <v>1</v>
      </c>
      <c r="DG231" s="310"/>
      <c r="DH231" s="203"/>
      <c r="DI231" s="279" t="str" cm="1">
        <f t="array" ref="DI231">+IF(AND(C231&lt;&gt;"Vehículos Eléctricos",C231&lt;&gt;"Vehículos Híbridos",AD231="PERCENTIL 50"),
     IF(VLOOKUP(_xlfn.TEXTJOIN("_",FALSE,C231:E231),BD_Perc!$A:$P,_xlfn.IFS(BD!AE231="Intervalo de precio 1",12,BD!AE231="Intervalo de precio 2",13),FALSE)&lt;=1,
     VLOOKUP(_xlfn.TEXTJOIN("_",FALSE,C231:E231),BD_Perc!$A:$P,16,FALSE),"Ok P50"),
     "Ok P30/70 ó Híbrido/Eléctrico")</f>
        <v>Ok P30/70 ó Híbrido/Eléctrico</v>
      </c>
      <c r="DJ231" s="279" t="str">
        <f t="shared" si="19"/>
        <v>Vehículos Convencionales_Camperos/Camionetas_4x4</v>
      </c>
      <c r="DK231" s="331">
        <f t="shared" si="23"/>
        <v>121920000</v>
      </c>
      <c r="DL231" s="326"/>
    </row>
    <row r="232" spans="1:116" ht="25.5">
      <c r="A232" s="28">
        <v>227</v>
      </c>
      <c r="B232" s="29" t="s">
        <v>266</v>
      </c>
      <c r="C232" s="29" t="s">
        <v>0</v>
      </c>
      <c r="D232" s="29" t="s">
        <v>337</v>
      </c>
      <c r="E232" s="42" t="s">
        <v>338</v>
      </c>
      <c r="F232" s="42" t="s">
        <v>107</v>
      </c>
      <c r="G232" s="30" t="s">
        <v>558</v>
      </c>
      <c r="H232" s="42" t="s">
        <v>552</v>
      </c>
      <c r="I232" s="28">
        <v>6206097</v>
      </c>
      <c r="J232" s="28" t="s">
        <v>559</v>
      </c>
      <c r="K232" s="31" t="s">
        <v>428</v>
      </c>
      <c r="L232" s="32">
        <v>147</v>
      </c>
      <c r="M232" s="33">
        <v>5</v>
      </c>
      <c r="N232" s="34">
        <v>141900000</v>
      </c>
      <c r="O232" s="34">
        <f>+IFERROR(VLOOKUP(I232,Precio_Fasecolda!A:C,3,FALSE),IFERROR(VLOOKUP(I232,Precio_Fasecolda!B:C,2,FALSE),N232))</f>
        <v>141900000</v>
      </c>
      <c r="P232" s="34">
        <f t="shared" si="20"/>
        <v>0</v>
      </c>
      <c r="Q232" s="28" t="s">
        <v>338</v>
      </c>
      <c r="R232" s="28" t="s">
        <v>130</v>
      </c>
      <c r="S232" s="28" t="s">
        <v>112</v>
      </c>
      <c r="T232" s="28" t="s">
        <v>107</v>
      </c>
      <c r="U232" s="28" t="s">
        <v>107</v>
      </c>
      <c r="V232" s="42" t="s">
        <v>107</v>
      </c>
      <c r="W232" s="28" t="s">
        <v>107</v>
      </c>
      <c r="X232" s="28" t="s">
        <v>107</v>
      </c>
      <c r="Y232" s="28" t="str">
        <f t="shared" si="21"/>
        <v>N.A.</v>
      </c>
      <c r="Z232" s="292">
        <f t="shared" si="18"/>
        <v>136224000</v>
      </c>
      <c r="AA232" s="28" cm="1">
        <f t="array" aca="1" ref="AA232" ca="1">_xlfn.IFS(DK232&lt;$DK$4,1,AND(DK232&gt;=$DK$4,DK232&lt;=$AA$4),2,DK232&gt;$AA$4,3)</f>
        <v>2</v>
      </c>
      <c r="AB232" s="28">
        <v>0</v>
      </c>
      <c r="AC232" s="28" cm="1">
        <f t="array" aca="1" ref="AC232" ca="1">IF(AB232="PERCENTIL 30","",_xlfn.IFS(DK232&lt;$AC$4,1,DK232&gt;$AC$4,2))</f>
        <v>1</v>
      </c>
      <c r="AD232" s="28" t="str">
        <f>+IFERROR(VLOOKUP(_xlfn.TEXTJOIN("_", FALSE, C232:E232), BD_Perc!$A:$O, 15, FALSE),"Segmentación no encontrada o vehículo inactivo")</f>
        <v>PERCENTIL 30-70</v>
      </c>
      <c r="AE232" s="28" t="str" cm="1">
        <f t="array" ref="AE232">_xlfn.IFS(
    AD232 = "PERCENTIL 50",
    _xlfn.IFS(
        BD!DK232 &lt; VLOOKUP(_xlfn.TEXTJOIN("_", FALSE, C232:E232), BD_Perc!$A:$O, 11, FALSE), "Intervalo de precio 1",
        BD!DK232 &gt;= VLOOKUP(_xlfn.TEXTJOIN("_", FALSE, C232:E232), BD_Perc!$A:$O, 11, FALSE), "Intervalo de precio 2"
    ),
    AD232 = "PERCENTIL 30-70",
    _xlfn.IFS(
        BD!DK232 &lt; VLOOKUP(_xlfn.TEXTJOIN("_", FALSE, C232:E232), BD_Perc!$A:$O, 6, FALSE), "Intervalo de precio 1",
        BD!DK232 &lt; VLOOKUP(_xlfn.TEXTJOIN("_", FALSE, C232:E232), BD_Perc!$A:$O, 7, FALSE), "Intervalo de precio 2",
        BD!DK232 &gt;= VLOOKUP(_xlfn.TEXTJOIN("_", FALSE, C232:E232), BD_Perc!$A:$O, 7, FALSE), "Intervalo de precio 3"
    ),
    AD232="Segmentación no encontrada o vehículo inactivo","Segmentación no encontrada o vehículo inactivo"
)</f>
        <v>Intervalo de precio 3</v>
      </c>
      <c r="AF232" s="35" t="s">
        <v>2414</v>
      </c>
      <c r="AG232" s="35" t="b">
        <f t="shared" si="22"/>
        <v>1</v>
      </c>
      <c r="AH232" s="206">
        <v>0.04</v>
      </c>
      <c r="AI232" s="206">
        <v>0.04</v>
      </c>
      <c r="AJ232" s="206">
        <v>0.04</v>
      </c>
      <c r="AK232" s="206">
        <v>0.04</v>
      </c>
      <c r="AL232" s="206">
        <v>0.04</v>
      </c>
      <c r="AM232" s="206">
        <v>0.04</v>
      </c>
      <c r="AN232" s="28" t="s">
        <v>113</v>
      </c>
      <c r="AO232" s="28" t="s">
        <v>113</v>
      </c>
      <c r="AP232" s="28" t="s">
        <v>113</v>
      </c>
      <c r="AQ232" s="37">
        <v>1</v>
      </c>
      <c r="AR232" s="38">
        <v>8689479</v>
      </c>
      <c r="AS232" s="38">
        <v>589650</v>
      </c>
      <c r="AT232" s="38">
        <v>708758</v>
      </c>
      <c r="AU232" s="38">
        <v>0</v>
      </c>
      <c r="AV232" s="38">
        <v>0</v>
      </c>
      <c r="AW232" s="38">
        <v>9467039</v>
      </c>
      <c r="AX232" s="38">
        <v>0</v>
      </c>
      <c r="AY232" s="38">
        <v>365582</v>
      </c>
      <c r="AZ232" s="38">
        <v>389168</v>
      </c>
      <c r="BA232" s="38">
        <v>0</v>
      </c>
      <c r="BB232" s="38" t="s">
        <v>107</v>
      </c>
      <c r="BC232" s="38" t="s">
        <v>107</v>
      </c>
      <c r="BD232" s="38">
        <v>0</v>
      </c>
      <c r="BE232" s="38">
        <v>0</v>
      </c>
      <c r="BF232" s="38">
        <v>0</v>
      </c>
      <c r="BG232" s="38">
        <v>2995420</v>
      </c>
      <c r="BH232" s="38" t="s">
        <v>107</v>
      </c>
      <c r="BI232" s="38">
        <v>4325458</v>
      </c>
      <c r="BJ232" s="38">
        <v>2830318</v>
      </c>
      <c r="BK232" s="38" t="s">
        <v>107</v>
      </c>
      <c r="BL232" s="38" t="s">
        <v>107</v>
      </c>
      <c r="BM232" s="38">
        <v>179547</v>
      </c>
      <c r="BN232" s="38">
        <v>1528371</v>
      </c>
      <c r="BO232" s="38">
        <v>1387411</v>
      </c>
      <c r="BP232" s="38">
        <v>3884750</v>
      </c>
      <c r="BQ232" s="38">
        <v>114258</v>
      </c>
      <c r="BR232" s="38">
        <v>2358599</v>
      </c>
      <c r="BS232" s="38">
        <v>783479</v>
      </c>
      <c r="BT232" s="38">
        <v>0</v>
      </c>
      <c r="BU232" s="38">
        <v>0</v>
      </c>
      <c r="BV232" s="38" t="s">
        <v>107</v>
      </c>
      <c r="BW232" s="38">
        <v>9589457</v>
      </c>
      <c r="BX232" s="38">
        <v>114258</v>
      </c>
      <c r="BY232" s="38" t="s">
        <v>107</v>
      </c>
      <c r="BZ232" s="38" t="s">
        <v>107</v>
      </c>
      <c r="CA232" s="38" t="s">
        <v>107</v>
      </c>
      <c r="CB232" s="38">
        <v>745317</v>
      </c>
      <c r="CC232" s="330">
        <v>0</v>
      </c>
      <c r="CD232" s="38">
        <v>0</v>
      </c>
      <c r="CE232" s="38" t="s">
        <v>107</v>
      </c>
      <c r="CF232" s="38" t="s">
        <v>107</v>
      </c>
      <c r="CG232" s="38" t="s">
        <v>107</v>
      </c>
      <c r="CH232" s="42" t="s">
        <v>113</v>
      </c>
      <c r="CI232" s="42" t="s">
        <v>113</v>
      </c>
      <c r="CJ232" s="42" t="s">
        <v>114</v>
      </c>
      <c r="CK232" s="42" t="s">
        <v>114</v>
      </c>
      <c r="CL232" s="42" t="s">
        <v>114</v>
      </c>
      <c r="CM232" s="42" t="s">
        <v>114</v>
      </c>
      <c r="CN232" s="42" t="s">
        <v>114</v>
      </c>
      <c r="CO232" s="42" t="s">
        <v>107</v>
      </c>
      <c r="CP232" s="28" t="s">
        <v>107</v>
      </c>
      <c r="CQ232" s="28" t="s">
        <v>107</v>
      </c>
      <c r="CR232" s="28" t="s">
        <v>107</v>
      </c>
      <c r="CS232" s="28" t="s">
        <v>107</v>
      </c>
      <c r="CT232" s="28" t="s">
        <v>107</v>
      </c>
      <c r="CU232" s="28" t="s">
        <v>107</v>
      </c>
      <c r="CV232" s="28" t="s">
        <v>107</v>
      </c>
      <c r="CW232" s="28" t="s">
        <v>107</v>
      </c>
      <c r="CX232" s="28" t="s">
        <v>107</v>
      </c>
      <c r="CY232" s="28" t="s">
        <v>107</v>
      </c>
      <c r="CZ232" s="28" t="s">
        <v>107</v>
      </c>
      <c r="DA232" s="28" t="s">
        <v>107</v>
      </c>
      <c r="DB232" s="28" t="s">
        <v>107</v>
      </c>
      <c r="DC232" s="28" t="s">
        <v>107</v>
      </c>
      <c r="DD232" s="332">
        <v>10981759</v>
      </c>
      <c r="DE232" s="43">
        <v>1</v>
      </c>
      <c r="DF232" s="390">
        <v>1</v>
      </c>
      <c r="DG232" s="310">
        <v>45698</v>
      </c>
      <c r="DH232" s="8" t="s">
        <v>2497</v>
      </c>
      <c r="DI232" s="279" t="str" cm="1">
        <f t="array" ref="DI232">+IF(AND(C232&lt;&gt;"Vehículos Eléctricos",C232&lt;&gt;"Vehículos Híbridos",AD232="PERCENTIL 50"),
     IF(VLOOKUP(_xlfn.TEXTJOIN("_",FALSE,C232:E232),BD_Perc!$A:$P,_xlfn.IFS(BD!AE232="Intervalo de precio 1",12,BD!AE232="Intervalo de precio 2",13),FALSE)&lt;=1,
     VLOOKUP(_xlfn.TEXTJOIN("_",FALSE,C232:E232),BD_Perc!$A:$P,16,FALSE),"Ok P50"),
     "Ok P30/70 ó Híbrido/Eléctrico")</f>
        <v>Ok P30/70 ó Híbrido/Eléctrico</v>
      </c>
      <c r="DJ232" s="279" t="str">
        <f t="shared" si="19"/>
        <v>Vehículos Convencionales_Camperos/Camionetas_4x2</v>
      </c>
      <c r="DK232" s="331">
        <f t="shared" si="23"/>
        <v>136224000</v>
      </c>
      <c r="DL232" s="326"/>
    </row>
    <row r="233" spans="1:116" ht="25.5">
      <c r="A233" s="28">
        <v>228</v>
      </c>
      <c r="B233" s="29" t="s">
        <v>266</v>
      </c>
      <c r="C233" s="29" t="s">
        <v>0</v>
      </c>
      <c r="D233" s="29" t="s">
        <v>337</v>
      </c>
      <c r="E233" s="42" t="s">
        <v>346</v>
      </c>
      <c r="F233" s="42" t="s">
        <v>107</v>
      </c>
      <c r="G233" s="30" t="s">
        <v>560</v>
      </c>
      <c r="H233" s="42" t="s">
        <v>552</v>
      </c>
      <c r="I233" s="28">
        <v>6206095</v>
      </c>
      <c r="J233" s="28" t="s">
        <v>561</v>
      </c>
      <c r="K233" s="31" t="s">
        <v>428</v>
      </c>
      <c r="L233" s="32">
        <v>147</v>
      </c>
      <c r="M233" s="33">
        <v>5</v>
      </c>
      <c r="N233" s="34">
        <v>161900000</v>
      </c>
      <c r="O233" s="34">
        <f>+IFERROR(VLOOKUP(I233,Precio_Fasecolda!A:C,3,FALSE),IFERROR(VLOOKUP(I233,Precio_Fasecolda!B:C,2,FALSE),N233))</f>
        <v>161900000</v>
      </c>
      <c r="P233" s="34">
        <f t="shared" si="20"/>
        <v>0</v>
      </c>
      <c r="Q233" s="28" t="s">
        <v>346</v>
      </c>
      <c r="R233" s="28" t="s">
        <v>130</v>
      </c>
      <c r="S233" s="28" t="s">
        <v>112</v>
      </c>
      <c r="T233" s="28" t="s">
        <v>107</v>
      </c>
      <c r="U233" s="28" t="s">
        <v>107</v>
      </c>
      <c r="V233" s="42" t="s">
        <v>107</v>
      </c>
      <c r="W233" s="28" t="s">
        <v>107</v>
      </c>
      <c r="X233" s="28" t="s">
        <v>107</v>
      </c>
      <c r="Y233" s="28" t="str">
        <f t="shared" si="21"/>
        <v>N.A.</v>
      </c>
      <c r="Z233" s="292">
        <f t="shared" si="18"/>
        <v>155424000</v>
      </c>
      <c r="AA233" s="28" cm="1">
        <f t="array" aca="1" ref="AA233" ca="1">_xlfn.IFS(DK233&lt;$DK$4,1,AND(DK233&gt;=$DK$4,DK233&lt;=$AA$4),2,DK233&gt;$AA$4,3)</f>
        <v>2</v>
      </c>
      <c r="AB233" s="28">
        <v>0</v>
      </c>
      <c r="AC233" s="28" cm="1">
        <f t="array" aca="1" ref="AC233" ca="1">IF(AB233="PERCENTIL 30","",_xlfn.IFS(DK233&lt;$AC$4,1,DK233&gt;$AC$4,2))</f>
        <v>1</v>
      </c>
      <c r="AD233" s="28" t="str">
        <f>+IFERROR(VLOOKUP(_xlfn.TEXTJOIN("_", FALSE, C233:E233), BD_Perc!$A:$O, 15, FALSE),"Segmentación no encontrada o vehículo inactivo")</f>
        <v>PERCENTIL 30-70</v>
      </c>
      <c r="AE233" s="28" t="str" cm="1">
        <f t="array" ref="AE233">_xlfn.IFS(
    AD233 = "PERCENTIL 50",
    _xlfn.IFS(
        BD!DK233 &lt; VLOOKUP(_xlfn.TEXTJOIN("_", FALSE, C233:E233), BD_Perc!$A:$O, 11, FALSE), "Intervalo de precio 1",
        BD!DK233 &gt;= VLOOKUP(_xlfn.TEXTJOIN("_", FALSE, C233:E233), BD_Perc!$A:$O, 11, FALSE), "Intervalo de precio 2"
    ),
    AD233 = "PERCENTIL 30-70",
    _xlfn.IFS(
        BD!DK233 &lt; VLOOKUP(_xlfn.TEXTJOIN("_", FALSE, C233:E233), BD_Perc!$A:$O, 6, FALSE), "Intervalo de precio 1",
        BD!DK233 &lt; VLOOKUP(_xlfn.TEXTJOIN("_", FALSE, C233:E233), BD_Perc!$A:$O, 7, FALSE), "Intervalo de precio 2",
        BD!DK233 &gt;= VLOOKUP(_xlfn.TEXTJOIN("_", FALSE, C233:E233), BD_Perc!$A:$O, 7, FALSE), "Intervalo de precio 3"
    ),
    AD233="Segmentación no encontrada o vehículo inactivo","Segmentación no encontrada o vehículo inactivo"
)</f>
        <v>Intervalo de precio 1</v>
      </c>
      <c r="AF233" s="35" t="s">
        <v>2412</v>
      </c>
      <c r="AG233" s="35" t="b">
        <f t="shared" si="22"/>
        <v>1</v>
      </c>
      <c r="AH233" s="206">
        <v>0.04</v>
      </c>
      <c r="AI233" s="206">
        <v>0.04</v>
      </c>
      <c r="AJ233" s="206">
        <v>0.04</v>
      </c>
      <c r="AK233" s="206">
        <v>0.04</v>
      </c>
      <c r="AL233" s="206">
        <v>0.04</v>
      </c>
      <c r="AM233" s="206">
        <v>0.04</v>
      </c>
      <c r="AN233" s="28" t="s">
        <v>113</v>
      </c>
      <c r="AO233" s="28" t="s">
        <v>113</v>
      </c>
      <c r="AP233" s="28" t="s">
        <v>113</v>
      </c>
      <c r="AQ233" s="37">
        <v>1</v>
      </c>
      <c r="AR233" s="38">
        <v>8689479</v>
      </c>
      <c r="AS233" s="38">
        <v>589650</v>
      </c>
      <c r="AT233" s="38">
        <v>708758</v>
      </c>
      <c r="AU233" s="38">
        <v>0</v>
      </c>
      <c r="AV233" s="38">
        <v>0</v>
      </c>
      <c r="AW233" s="38">
        <v>9467039</v>
      </c>
      <c r="AX233" s="38">
        <v>0</v>
      </c>
      <c r="AY233" s="38">
        <v>365582</v>
      </c>
      <c r="AZ233" s="38">
        <v>389168</v>
      </c>
      <c r="BA233" s="38">
        <v>0</v>
      </c>
      <c r="BB233" s="38" t="s">
        <v>107</v>
      </c>
      <c r="BC233" s="38" t="s">
        <v>107</v>
      </c>
      <c r="BD233" s="38">
        <v>0</v>
      </c>
      <c r="BE233" s="38">
        <v>0</v>
      </c>
      <c r="BF233" s="38">
        <v>0</v>
      </c>
      <c r="BG233" s="38">
        <v>2995420</v>
      </c>
      <c r="BH233" s="38" t="s">
        <v>107</v>
      </c>
      <c r="BI233" s="38">
        <v>4325458</v>
      </c>
      <c r="BJ233" s="38">
        <v>2830318</v>
      </c>
      <c r="BK233" s="38" t="s">
        <v>107</v>
      </c>
      <c r="BL233" s="38" t="s">
        <v>107</v>
      </c>
      <c r="BM233" s="38">
        <v>179547</v>
      </c>
      <c r="BN233" s="38">
        <v>1528371</v>
      </c>
      <c r="BO233" s="38">
        <v>1387411</v>
      </c>
      <c r="BP233" s="38">
        <v>3884750</v>
      </c>
      <c r="BQ233" s="38">
        <v>114258</v>
      </c>
      <c r="BR233" s="38">
        <v>2358599</v>
      </c>
      <c r="BS233" s="38">
        <v>783479</v>
      </c>
      <c r="BT233" s="38">
        <v>0</v>
      </c>
      <c r="BU233" s="38">
        <v>0</v>
      </c>
      <c r="BV233" s="38" t="s">
        <v>107</v>
      </c>
      <c r="BW233" s="38">
        <v>9589457</v>
      </c>
      <c r="BX233" s="38">
        <v>114258</v>
      </c>
      <c r="BY233" s="38" t="s">
        <v>107</v>
      </c>
      <c r="BZ233" s="38" t="s">
        <v>107</v>
      </c>
      <c r="CA233" s="38" t="s">
        <v>107</v>
      </c>
      <c r="CB233" s="38">
        <v>745317</v>
      </c>
      <c r="CC233" s="330">
        <v>0</v>
      </c>
      <c r="CD233" s="38">
        <v>0</v>
      </c>
      <c r="CE233" s="38" t="s">
        <v>107</v>
      </c>
      <c r="CF233" s="38" t="s">
        <v>107</v>
      </c>
      <c r="CG233" s="38" t="s">
        <v>107</v>
      </c>
      <c r="CH233" s="42" t="s">
        <v>113</v>
      </c>
      <c r="CI233" s="42" t="s">
        <v>113</v>
      </c>
      <c r="CJ233" s="42" t="s">
        <v>114</v>
      </c>
      <c r="CK233" s="42" t="s">
        <v>114</v>
      </c>
      <c r="CL233" s="42" t="s">
        <v>114</v>
      </c>
      <c r="CM233" s="42" t="s">
        <v>114</v>
      </c>
      <c r="CN233" s="42" t="s">
        <v>114</v>
      </c>
      <c r="CO233" s="42" t="s">
        <v>107</v>
      </c>
      <c r="CP233" s="28" t="s">
        <v>107</v>
      </c>
      <c r="CQ233" s="28" t="s">
        <v>107</v>
      </c>
      <c r="CR233" s="28" t="s">
        <v>107</v>
      </c>
      <c r="CS233" s="28" t="s">
        <v>107</v>
      </c>
      <c r="CT233" s="28" t="s">
        <v>107</v>
      </c>
      <c r="CU233" s="28" t="s">
        <v>107</v>
      </c>
      <c r="CV233" s="28" t="s">
        <v>107</v>
      </c>
      <c r="CW233" s="28" t="s">
        <v>107</v>
      </c>
      <c r="CX233" s="28" t="s">
        <v>107</v>
      </c>
      <c r="CY233" s="28" t="s">
        <v>107</v>
      </c>
      <c r="CZ233" s="28" t="s">
        <v>107</v>
      </c>
      <c r="DA233" s="28" t="s">
        <v>107</v>
      </c>
      <c r="DB233" s="28" t="s">
        <v>107</v>
      </c>
      <c r="DC233" s="28" t="s">
        <v>107</v>
      </c>
      <c r="DD233" s="332">
        <v>11387000</v>
      </c>
      <c r="DE233" s="43">
        <v>1</v>
      </c>
      <c r="DF233" s="390">
        <v>1</v>
      </c>
      <c r="DG233" s="310"/>
      <c r="DH233" s="203"/>
      <c r="DI233" s="279" t="str" cm="1">
        <f t="array" ref="DI233">+IF(AND(C233&lt;&gt;"Vehículos Eléctricos",C233&lt;&gt;"Vehículos Híbridos",AD233="PERCENTIL 50"),
     IF(VLOOKUP(_xlfn.TEXTJOIN("_",FALSE,C233:E233),BD_Perc!$A:$P,_xlfn.IFS(BD!AE233="Intervalo de precio 1",12,BD!AE233="Intervalo de precio 2",13),FALSE)&lt;=1,
     VLOOKUP(_xlfn.TEXTJOIN("_",FALSE,C233:E233),BD_Perc!$A:$P,16,FALSE),"Ok P50"),
     "Ok P30/70 ó Híbrido/Eléctrico")</f>
        <v>Ok P30/70 ó Híbrido/Eléctrico</v>
      </c>
      <c r="DJ233" s="279" t="str">
        <f t="shared" si="19"/>
        <v>Vehículos Convencionales_Camperos/Camionetas_4x4</v>
      </c>
      <c r="DK233" s="331">
        <f t="shared" si="23"/>
        <v>155424000</v>
      </c>
      <c r="DL233" s="326"/>
    </row>
    <row r="234" spans="1:116" ht="25.5">
      <c r="A234" s="28">
        <v>229</v>
      </c>
      <c r="B234" s="29" t="s">
        <v>266</v>
      </c>
      <c r="C234" s="29" t="s">
        <v>0</v>
      </c>
      <c r="D234" s="29" t="s">
        <v>337</v>
      </c>
      <c r="E234" s="42" t="s">
        <v>338</v>
      </c>
      <c r="F234" s="42" t="s">
        <v>107</v>
      </c>
      <c r="G234" s="30" t="s">
        <v>562</v>
      </c>
      <c r="H234" s="42" t="s">
        <v>147</v>
      </c>
      <c r="I234" s="28">
        <v>8006051</v>
      </c>
      <c r="J234" s="28" t="s">
        <v>563</v>
      </c>
      <c r="K234" s="31" t="s">
        <v>366</v>
      </c>
      <c r="L234" s="32">
        <v>105</v>
      </c>
      <c r="M234" s="33">
        <v>5</v>
      </c>
      <c r="N234" s="44">
        <v>79900000</v>
      </c>
      <c r="O234" s="34">
        <f>+IFERROR(VLOOKUP(I234,Precio_Fasecolda!A:C,3,FALSE),IFERROR(VLOOKUP(I234,Precio_Fasecolda!B:C,2,FALSE),N234))</f>
        <v>79900000</v>
      </c>
      <c r="P234" s="34">
        <f t="shared" si="20"/>
        <v>0</v>
      </c>
      <c r="Q234" s="28" t="s">
        <v>338</v>
      </c>
      <c r="R234" s="28" t="s">
        <v>2415</v>
      </c>
      <c r="S234" s="28" t="s">
        <v>112</v>
      </c>
      <c r="T234" s="28" t="s">
        <v>107</v>
      </c>
      <c r="U234" s="28" t="s">
        <v>107</v>
      </c>
      <c r="V234" s="42" t="s">
        <v>107</v>
      </c>
      <c r="W234" s="28" t="s">
        <v>107</v>
      </c>
      <c r="X234" s="28" t="s">
        <v>107</v>
      </c>
      <c r="Y234" s="28" t="str">
        <f t="shared" si="21"/>
        <v>N.A.</v>
      </c>
      <c r="Z234" s="292">
        <f t="shared" si="18"/>
        <v>79900000</v>
      </c>
      <c r="AA234" s="28" cm="1">
        <f t="array" aca="1" ref="AA234" ca="1">_xlfn.IFS(DK234&lt;$DK$4,1,AND(DK234&gt;=$DK$4,DK234&lt;=$AA$4),2,DK234&gt;$AA$4,3)</f>
        <v>2</v>
      </c>
      <c r="AB234" s="28">
        <v>0</v>
      </c>
      <c r="AC234" s="28" cm="1">
        <f t="array" aca="1" ref="AC234" ca="1">IF(AB234="PERCENTIL 30","",_xlfn.IFS(DK234&lt;$AC$4,1,DK234&gt;$AC$4,2))</f>
        <v>1</v>
      </c>
      <c r="AD234" s="28" t="str">
        <f>+IFERROR(VLOOKUP(_xlfn.TEXTJOIN("_", FALSE, C234:E234), BD_Perc!$A:$O, 15, FALSE),"Segmentación no encontrada o vehículo inactivo")</f>
        <v>PERCENTIL 30-70</v>
      </c>
      <c r="AE234" s="28" t="str" cm="1">
        <f t="array" ref="AE234">_xlfn.IFS(
    AD234 = "PERCENTIL 50",
    _xlfn.IFS(
        BD!DK234 &lt; VLOOKUP(_xlfn.TEXTJOIN("_", FALSE, C234:E234), BD_Perc!$A:$O, 11, FALSE), "Intervalo de precio 1",
        BD!DK234 &gt;= VLOOKUP(_xlfn.TEXTJOIN("_", FALSE, C234:E234), BD_Perc!$A:$O, 11, FALSE), "Intervalo de precio 2"
    ),
    AD234 = "PERCENTIL 30-70",
    _xlfn.IFS(
        BD!DK234 &lt; VLOOKUP(_xlfn.TEXTJOIN("_", FALSE, C234:E234), BD_Perc!$A:$O, 6, FALSE), "Intervalo de precio 1",
        BD!DK234 &lt; VLOOKUP(_xlfn.TEXTJOIN("_", FALSE, C234:E234), BD_Perc!$A:$O, 7, FALSE), "Intervalo de precio 2",
        BD!DK234 &gt;= VLOOKUP(_xlfn.TEXTJOIN("_", FALSE, C234:E234), BD_Perc!$A:$O, 7, FALSE), "Intervalo de precio 3"
    ),
    AD234="Segmentación no encontrada o vehículo inactivo","Segmentación no encontrada o vehículo inactivo"
)</f>
        <v>Intervalo de precio 1</v>
      </c>
      <c r="AF234" s="35" t="s">
        <v>2412</v>
      </c>
      <c r="AG234" s="35" t="b">
        <f t="shared" si="22"/>
        <v>1</v>
      </c>
      <c r="AH234" s="206">
        <v>0</v>
      </c>
      <c r="AI234" s="206">
        <v>0.01</v>
      </c>
      <c r="AJ234" s="206">
        <v>1.4999999999999999E-2</v>
      </c>
      <c r="AK234" s="206">
        <v>0.02</v>
      </c>
      <c r="AL234" s="206">
        <v>2.5000000000000001E-2</v>
      </c>
      <c r="AM234" s="206">
        <v>0.03</v>
      </c>
      <c r="AN234" s="28" t="s">
        <v>113</v>
      </c>
      <c r="AO234" s="28" t="s">
        <v>113</v>
      </c>
      <c r="AP234" s="28" t="s">
        <v>113</v>
      </c>
      <c r="AQ234" s="37">
        <v>1</v>
      </c>
      <c r="AR234" s="38">
        <v>0</v>
      </c>
      <c r="AS234" s="38">
        <v>0</v>
      </c>
      <c r="AT234" s="38">
        <v>0</v>
      </c>
      <c r="AU234" s="38">
        <v>0</v>
      </c>
      <c r="AV234" s="38">
        <v>0</v>
      </c>
      <c r="AW234" s="38">
        <v>0</v>
      </c>
      <c r="AX234" s="38">
        <v>0</v>
      </c>
      <c r="AY234" s="38">
        <v>0</v>
      </c>
      <c r="AZ234" s="38">
        <v>0</v>
      </c>
      <c r="BA234" s="38">
        <v>0</v>
      </c>
      <c r="BB234" s="38">
        <v>0</v>
      </c>
      <c r="BC234" s="38">
        <v>0</v>
      </c>
      <c r="BD234" s="38">
        <v>0</v>
      </c>
      <c r="BE234" s="38">
        <v>0</v>
      </c>
      <c r="BF234" s="38">
        <v>0</v>
      </c>
      <c r="BG234" s="38">
        <v>0</v>
      </c>
      <c r="BH234" s="38">
        <v>0</v>
      </c>
      <c r="BI234" s="38">
        <v>0</v>
      </c>
      <c r="BJ234" s="38">
        <v>0</v>
      </c>
      <c r="BK234" s="38">
        <v>0</v>
      </c>
      <c r="BL234" s="38">
        <v>0</v>
      </c>
      <c r="BM234" s="38">
        <v>0</v>
      </c>
      <c r="BN234" s="38">
        <v>0</v>
      </c>
      <c r="BO234" s="38">
        <v>0</v>
      </c>
      <c r="BP234" s="38">
        <v>0</v>
      </c>
      <c r="BQ234" s="38">
        <v>0</v>
      </c>
      <c r="BR234" s="38">
        <v>0</v>
      </c>
      <c r="BS234" s="38">
        <v>0</v>
      </c>
      <c r="BT234" s="38">
        <v>0</v>
      </c>
      <c r="BU234" s="38">
        <v>0</v>
      </c>
      <c r="BV234" s="38">
        <v>0</v>
      </c>
      <c r="BW234" s="38">
        <v>0</v>
      </c>
      <c r="BX234" s="38">
        <v>0</v>
      </c>
      <c r="BY234" s="38">
        <v>0</v>
      </c>
      <c r="BZ234" s="38">
        <v>0</v>
      </c>
      <c r="CA234" s="38">
        <v>0</v>
      </c>
      <c r="CB234" s="38">
        <v>0</v>
      </c>
      <c r="CC234" s="330">
        <v>0</v>
      </c>
      <c r="CD234" s="38">
        <v>0</v>
      </c>
      <c r="CE234" s="38">
        <v>0</v>
      </c>
      <c r="CF234" s="38">
        <v>0</v>
      </c>
      <c r="CG234" s="38">
        <v>0</v>
      </c>
      <c r="CH234" s="42" t="s">
        <v>114</v>
      </c>
      <c r="CI234" s="42" t="s">
        <v>114</v>
      </c>
      <c r="CJ234" s="42" t="s">
        <v>114</v>
      </c>
      <c r="CK234" s="42" t="s">
        <v>114</v>
      </c>
      <c r="CL234" s="42" t="s">
        <v>114</v>
      </c>
      <c r="CM234" s="42" t="s">
        <v>114</v>
      </c>
      <c r="CN234" s="42" t="s">
        <v>114</v>
      </c>
      <c r="CO234" s="42" t="s">
        <v>107</v>
      </c>
      <c r="CP234" s="28" t="s">
        <v>107</v>
      </c>
      <c r="CQ234" s="28" t="s">
        <v>107</v>
      </c>
      <c r="CR234" s="28" t="s">
        <v>107</v>
      </c>
      <c r="CS234" s="28" t="s">
        <v>107</v>
      </c>
      <c r="CT234" s="28" t="s">
        <v>107</v>
      </c>
      <c r="CU234" s="28" t="s">
        <v>107</v>
      </c>
      <c r="CV234" s="28" t="s">
        <v>107</v>
      </c>
      <c r="CW234" s="28" t="s">
        <v>107</v>
      </c>
      <c r="CX234" s="28" t="s">
        <v>107</v>
      </c>
      <c r="CY234" s="28" t="s">
        <v>107</v>
      </c>
      <c r="CZ234" s="28" t="s">
        <v>107</v>
      </c>
      <c r="DA234" s="28" t="s">
        <v>107</v>
      </c>
      <c r="DB234" s="28" t="s">
        <v>107</v>
      </c>
      <c r="DC234" s="28" t="s">
        <v>107</v>
      </c>
      <c r="DD234" s="332">
        <v>0</v>
      </c>
      <c r="DE234" s="43">
        <v>0</v>
      </c>
      <c r="DF234" s="390">
        <v>0</v>
      </c>
      <c r="DG234" s="310"/>
      <c r="DH234" s="203"/>
      <c r="DI234" s="279" t="str" cm="1">
        <f t="array" ref="DI234">+IF(AND(C234&lt;&gt;"Vehículos Eléctricos",C234&lt;&gt;"Vehículos Híbridos",AD234="PERCENTIL 50"),
     IF(VLOOKUP(_xlfn.TEXTJOIN("_",FALSE,C234:E234),BD_Perc!$A:$P,_xlfn.IFS(BD!AE234="Intervalo de precio 1",12,BD!AE234="Intervalo de precio 2",13),FALSE)&lt;=1,
     VLOOKUP(_xlfn.TEXTJOIN("_",FALSE,C234:E234),BD_Perc!$A:$P,16,FALSE),"Ok P50"),
     "Ok P30/70 ó Híbrido/Eléctrico")</f>
        <v>Ok P30/70 ó Híbrido/Eléctrico</v>
      </c>
      <c r="DJ234" s="279" t="str">
        <f t="shared" si="19"/>
        <v>Vehículos Convencionales_Camperos/Camionetas_4x2</v>
      </c>
      <c r="DK234" s="331">
        <f t="shared" si="23"/>
        <v>79900000</v>
      </c>
      <c r="DL234" s="326"/>
    </row>
    <row r="235" spans="1:116" ht="25.5">
      <c r="A235" s="28">
        <v>230</v>
      </c>
      <c r="B235" s="29" t="s">
        <v>266</v>
      </c>
      <c r="C235" s="29" t="s">
        <v>0</v>
      </c>
      <c r="D235" s="29" t="s">
        <v>337</v>
      </c>
      <c r="E235" s="42" t="s">
        <v>338</v>
      </c>
      <c r="F235" s="42" t="s">
        <v>107</v>
      </c>
      <c r="G235" s="30" t="s">
        <v>564</v>
      </c>
      <c r="H235" s="42" t="s">
        <v>147</v>
      </c>
      <c r="I235" s="28">
        <v>8006052</v>
      </c>
      <c r="J235" s="28" t="s">
        <v>565</v>
      </c>
      <c r="K235" s="31" t="s">
        <v>341</v>
      </c>
      <c r="L235" s="32">
        <v>143</v>
      </c>
      <c r="M235" s="33">
        <v>5</v>
      </c>
      <c r="N235" s="44">
        <v>87700000</v>
      </c>
      <c r="O235" s="34">
        <f>+IFERROR(VLOOKUP(I235,Precio_Fasecolda!A:C,3,FALSE),IFERROR(VLOOKUP(I235,Precio_Fasecolda!B:C,2,FALSE),N235))</f>
        <v>87700000</v>
      </c>
      <c r="P235" s="34">
        <f t="shared" si="20"/>
        <v>0</v>
      </c>
      <c r="Q235" s="28" t="s">
        <v>338</v>
      </c>
      <c r="R235" s="28" t="s">
        <v>2415</v>
      </c>
      <c r="S235" s="28" t="s">
        <v>112</v>
      </c>
      <c r="T235" s="28" t="s">
        <v>107</v>
      </c>
      <c r="U235" s="28" t="s">
        <v>107</v>
      </c>
      <c r="V235" s="42" t="s">
        <v>107</v>
      </c>
      <c r="W235" s="28" t="s">
        <v>107</v>
      </c>
      <c r="X235" s="28" t="s">
        <v>107</v>
      </c>
      <c r="Y235" s="28" t="str">
        <f t="shared" si="21"/>
        <v>N.A.</v>
      </c>
      <c r="Z235" s="292">
        <f t="shared" si="18"/>
        <v>87700000</v>
      </c>
      <c r="AA235" s="28" cm="1">
        <f t="array" aca="1" ref="AA235" ca="1">_xlfn.IFS(DK235&lt;$DK$4,1,AND(DK235&gt;=$DK$4,DK235&lt;=$AA$4),2,DK235&gt;$AA$4,3)</f>
        <v>2</v>
      </c>
      <c r="AB235" s="28">
        <v>0</v>
      </c>
      <c r="AC235" s="28" cm="1">
        <f t="array" aca="1" ref="AC235" ca="1">IF(AB235="PERCENTIL 30","",_xlfn.IFS(DK235&lt;$AC$4,1,DK235&gt;$AC$4,2))</f>
        <v>1</v>
      </c>
      <c r="AD235" s="28" t="str">
        <f>+IFERROR(VLOOKUP(_xlfn.TEXTJOIN("_", FALSE, C235:E235), BD_Perc!$A:$O, 15, FALSE),"Segmentación no encontrada o vehículo inactivo")</f>
        <v>PERCENTIL 30-70</v>
      </c>
      <c r="AE235" s="28" t="str" cm="1">
        <f t="array" ref="AE235">_xlfn.IFS(
    AD235 = "PERCENTIL 50",
    _xlfn.IFS(
        BD!DK235 &lt; VLOOKUP(_xlfn.TEXTJOIN("_", FALSE, C235:E235), BD_Perc!$A:$O, 11, FALSE), "Intervalo de precio 1",
        BD!DK235 &gt;= VLOOKUP(_xlfn.TEXTJOIN("_", FALSE, C235:E235), BD_Perc!$A:$O, 11, FALSE), "Intervalo de precio 2"
    ),
    AD235 = "PERCENTIL 30-70",
    _xlfn.IFS(
        BD!DK235 &lt; VLOOKUP(_xlfn.TEXTJOIN("_", FALSE, C235:E235), BD_Perc!$A:$O, 6, FALSE), "Intervalo de precio 1",
        BD!DK235 &lt; VLOOKUP(_xlfn.TEXTJOIN("_", FALSE, C235:E235), BD_Perc!$A:$O, 7, FALSE), "Intervalo de precio 2",
        BD!DK235 &gt;= VLOOKUP(_xlfn.TEXTJOIN("_", FALSE, C235:E235), BD_Perc!$A:$O, 7, FALSE), "Intervalo de precio 3"
    ),
    AD235="Segmentación no encontrada o vehículo inactivo","Segmentación no encontrada o vehículo inactivo"
)</f>
        <v>Intervalo de precio 1</v>
      </c>
      <c r="AF235" s="35" t="s">
        <v>2412</v>
      </c>
      <c r="AG235" s="35" t="b">
        <f t="shared" si="22"/>
        <v>1</v>
      </c>
      <c r="AH235" s="206">
        <v>0</v>
      </c>
      <c r="AI235" s="206">
        <v>0.01</v>
      </c>
      <c r="AJ235" s="206">
        <v>1.4999999999999999E-2</v>
      </c>
      <c r="AK235" s="206">
        <v>0.02</v>
      </c>
      <c r="AL235" s="206">
        <v>2.5000000000000001E-2</v>
      </c>
      <c r="AM235" s="206">
        <v>0.03</v>
      </c>
      <c r="AN235" s="28" t="s">
        <v>113</v>
      </c>
      <c r="AO235" s="28" t="s">
        <v>113</v>
      </c>
      <c r="AP235" s="28" t="s">
        <v>113</v>
      </c>
      <c r="AQ235" s="37">
        <v>1</v>
      </c>
      <c r="AR235" s="38">
        <v>0</v>
      </c>
      <c r="AS235" s="38">
        <v>0</v>
      </c>
      <c r="AT235" s="38">
        <v>0</v>
      </c>
      <c r="AU235" s="38">
        <v>0</v>
      </c>
      <c r="AV235" s="38">
        <v>0</v>
      </c>
      <c r="AW235" s="38">
        <v>0</v>
      </c>
      <c r="AX235" s="38">
        <v>0</v>
      </c>
      <c r="AY235" s="38">
        <v>0</v>
      </c>
      <c r="AZ235" s="38">
        <v>0</v>
      </c>
      <c r="BA235" s="38">
        <v>0</v>
      </c>
      <c r="BB235" s="38">
        <v>0</v>
      </c>
      <c r="BC235" s="38">
        <v>0</v>
      </c>
      <c r="BD235" s="38">
        <v>0</v>
      </c>
      <c r="BE235" s="38">
        <v>0</v>
      </c>
      <c r="BF235" s="38">
        <v>0</v>
      </c>
      <c r="BG235" s="38">
        <v>0</v>
      </c>
      <c r="BH235" s="38">
        <v>0</v>
      </c>
      <c r="BI235" s="38">
        <v>0</v>
      </c>
      <c r="BJ235" s="38">
        <v>0</v>
      </c>
      <c r="BK235" s="38">
        <v>0</v>
      </c>
      <c r="BL235" s="38">
        <v>0</v>
      </c>
      <c r="BM235" s="38">
        <v>0</v>
      </c>
      <c r="BN235" s="38">
        <v>0</v>
      </c>
      <c r="BO235" s="38">
        <v>0</v>
      </c>
      <c r="BP235" s="38">
        <v>0</v>
      </c>
      <c r="BQ235" s="38">
        <v>0</v>
      </c>
      <c r="BR235" s="38">
        <v>0</v>
      </c>
      <c r="BS235" s="38">
        <v>0</v>
      </c>
      <c r="BT235" s="38">
        <v>0</v>
      </c>
      <c r="BU235" s="38">
        <v>0</v>
      </c>
      <c r="BV235" s="38">
        <v>0</v>
      </c>
      <c r="BW235" s="38">
        <v>0</v>
      </c>
      <c r="BX235" s="38">
        <v>0</v>
      </c>
      <c r="BY235" s="38">
        <v>0</v>
      </c>
      <c r="BZ235" s="38">
        <v>0</v>
      </c>
      <c r="CA235" s="38">
        <v>0</v>
      </c>
      <c r="CB235" s="38">
        <v>0</v>
      </c>
      <c r="CC235" s="330">
        <v>0</v>
      </c>
      <c r="CD235" s="38">
        <v>0</v>
      </c>
      <c r="CE235" s="38">
        <v>0</v>
      </c>
      <c r="CF235" s="38">
        <v>0</v>
      </c>
      <c r="CG235" s="38">
        <v>0</v>
      </c>
      <c r="CH235" s="42" t="s">
        <v>114</v>
      </c>
      <c r="CI235" s="42" t="s">
        <v>114</v>
      </c>
      <c r="CJ235" s="42" t="s">
        <v>114</v>
      </c>
      <c r="CK235" s="42" t="s">
        <v>114</v>
      </c>
      <c r="CL235" s="42" t="s">
        <v>114</v>
      </c>
      <c r="CM235" s="42" t="s">
        <v>114</v>
      </c>
      <c r="CN235" s="42" t="s">
        <v>114</v>
      </c>
      <c r="CO235" s="42" t="s">
        <v>107</v>
      </c>
      <c r="CP235" s="28" t="s">
        <v>107</v>
      </c>
      <c r="CQ235" s="28" t="s">
        <v>107</v>
      </c>
      <c r="CR235" s="28" t="s">
        <v>107</v>
      </c>
      <c r="CS235" s="28" t="s">
        <v>107</v>
      </c>
      <c r="CT235" s="28" t="s">
        <v>107</v>
      </c>
      <c r="CU235" s="28" t="s">
        <v>107</v>
      </c>
      <c r="CV235" s="28" t="s">
        <v>107</v>
      </c>
      <c r="CW235" s="28" t="s">
        <v>107</v>
      </c>
      <c r="CX235" s="28" t="s">
        <v>107</v>
      </c>
      <c r="CY235" s="28" t="s">
        <v>107</v>
      </c>
      <c r="CZ235" s="28" t="s">
        <v>107</v>
      </c>
      <c r="DA235" s="28" t="s">
        <v>107</v>
      </c>
      <c r="DB235" s="28" t="s">
        <v>107</v>
      </c>
      <c r="DC235" s="28" t="s">
        <v>107</v>
      </c>
      <c r="DD235" s="332">
        <v>0</v>
      </c>
      <c r="DE235" s="43">
        <v>0</v>
      </c>
      <c r="DF235" s="390">
        <v>0</v>
      </c>
      <c r="DG235" s="310"/>
      <c r="DH235" s="203"/>
      <c r="DI235" s="279" t="str" cm="1">
        <f t="array" ref="DI235">+IF(AND(C235&lt;&gt;"Vehículos Eléctricos",C235&lt;&gt;"Vehículos Híbridos",AD235="PERCENTIL 50"),
     IF(VLOOKUP(_xlfn.TEXTJOIN("_",FALSE,C235:E235),BD_Perc!$A:$P,_xlfn.IFS(BD!AE235="Intervalo de precio 1",12,BD!AE235="Intervalo de precio 2",13),FALSE)&lt;=1,
     VLOOKUP(_xlfn.TEXTJOIN("_",FALSE,C235:E235),BD_Perc!$A:$P,16,FALSE),"Ok P50"),
     "Ok P30/70 ó Híbrido/Eléctrico")</f>
        <v>Ok P30/70 ó Híbrido/Eléctrico</v>
      </c>
      <c r="DJ235" s="279" t="str">
        <f t="shared" si="19"/>
        <v>Vehículos Convencionales_Camperos/Camionetas_4x2</v>
      </c>
      <c r="DK235" s="331">
        <f t="shared" si="23"/>
        <v>87700000</v>
      </c>
      <c r="DL235" s="326"/>
    </row>
    <row r="236" spans="1:116" ht="25.5">
      <c r="A236" s="28">
        <v>231</v>
      </c>
      <c r="B236" s="29" t="s">
        <v>266</v>
      </c>
      <c r="C236" s="29" t="s">
        <v>0</v>
      </c>
      <c r="D236" s="29" t="s">
        <v>337</v>
      </c>
      <c r="E236" s="42" t="s">
        <v>338</v>
      </c>
      <c r="F236" s="42" t="s">
        <v>107</v>
      </c>
      <c r="G236" s="30" t="s">
        <v>566</v>
      </c>
      <c r="H236" s="42" t="s">
        <v>147</v>
      </c>
      <c r="I236" s="28">
        <v>8006053</v>
      </c>
      <c r="J236" s="28" t="s">
        <v>567</v>
      </c>
      <c r="K236" s="31" t="s">
        <v>341</v>
      </c>
      <c r="L236" s="32">
        <v>143</v>
      </c>
      <c r="M236" s="33">
        <v>5</v>
      </c>
      <c r="N236" s="44">
        <v>93000000</v>
      </c>
      <c r="O236" s="34">
        <f>+IFERROR(VLOOKUP(I236,Precio_Fasecolda!A:C,3,FALSE),IFERROR(VLOOKUP(I236,Precio_Fasecolda!B:C,2,FALSE),N236))</f>
        <v>93000000</v>
      </c>
      <c r="P236" s="34">
        <f t="shared" si="20"/>
        <v>0</v>
      </c>
      <c r="Q236" s="28" t="s">
        <v>338</v>
      </c>
      <c r="R236" s="28" t="s">
        <v>130</v>
      </c>
      <c r="S236" s="28" t="s">
        <v>112</v>
      </c>
      <c r="T236" s="28" t="s">
        <v>107</v>
      </c>
      <c r="U236" s="28" t="s">
        <v>107</v>
      </c>
      <c r="V236" s="42" t="s">
        <v>107</v>
      </c>
      <c r="W236" s="28" t="s">
        <v>107</v>
      </c>
      <c r="X236" s="28" t="s">
        <v>107</v>
      </c>
      <c r="Y236" s="28" t="str">
        <f t="shared" si="21"/>
        <v>N.A.</v>
      </c>
      <c r="Z236" s="292">
        <f t="shared" si="18"/>
        <v>93000000</v>
      </c>
      <c r="AA236" s="28" cm="1">
        <f t="array" aca="1" ref="AA236" ca="1">_xlfn.IFS(DK236&lt;$DK$4,1,AND(DK236&gt;=$DK$4,DK236&lt;=$AA$4),2,DK236&gt;$AA$4,3)</f>
        <v>2</v>
      </c>
      <c r="AB236" s="28">
        <v>0</v>
      </c>
      <c r="AC236" s="28" cm="1">
        <f t="array" aca="1" ref="AC236" ca="1">IF(AB236="PERCENTIL 30","",_xlfn.IFS(DK236&lt;$AC$4,1,DK236&gt;$AC$4,2))</f>
        <v>1</v>
      </c>
      <c r="AD236" s="28" t="str">
        <f>+IFERROR(VLOOKUP(_xlfn.TEXTJOIN("_", FALSE, C236:E236), BD_Perc!$A:$O, 15, FALSE),"Segmentación no encontrada o vehículo inactivo")</f>
        <v>PERCENTIL 30-70</v>
      </c>
      <c r="AE236" s="28" t="str" cm="1">
        <f t="array" ref="AE236">_xlfn.IFS(
    AD236 = "PERCENTIL 50",
    _xlfn.IFS(
        BD!DK236 &lt; VLOOKUP(_xlfn.TEXTJOIN("_", FALSE, C236:E236), BD_Perc!$A:$O, 11, FALSE), "Intervalo de precio 1",
        BD!DK236 &gt;= VLOOKUP(_xlfn.TEXTJOIN("_", FALSE, C236:E236), BD_Perc!$A:$O, 11, FALSE), "Intervalo de precio 2"
    ),
    AD236 = "PERCENTIL 30-70",
    _xlfn.IFS(
        BD!DK236 &lt; VLOOKUP(_xlfn.TEXTJOIN("_", FALSE, C236:E236), BD_Perc!$A:$O, 6, FALSE), "Intervalo de precio 1",
        BD!DK236 &lt; VLOOKUP(_xlfn.TEXTJOIN("_", FALSE, C236:E236), BD_Perc!$A:$O, 7, FALSE), "Intervalo de precio 2",
        BD!DK236 &gt;= VLOOKUP(_xlfn.TEXTJOIN("_", FALSE, C236:E236), BD_Perc!$A:$O, 7, FALSE), "Intervalo de precio 3"
    ),
    AD236="Segmentación no encontrada o vehículo inactivo","Segmentación no encontrada o vehículo inactivo"
)</f>
        <v>Intervalo de precio 1</v>
      </c>
      <c r="AF236" s="35" t="s">
        <v>2412</v>
      </c>
      <c r="AG236" s="35" t="b">
        <f t="shared" si="22"/>
        <v>1</v>
      </c>
      <c r="AH236" s="206">
        <v>0</v>
      </c>
      <c r="AI236" s="206">
        <v>0.01</v>
      </c>
      <c r="AJ236" s="206">
        <v>1.4999999999999999E-2</v>
      </c>
      <c r="AK236" s="206">
        <v>0.02</v>
      </c>
      <c r="AL236" s="206">
        <v>2.5000000000000001E-2</v>
      </c>
      <c r="AM236" s="206">
        <v>0.03</v>
      </c>
      <c r="AN236" s="28" t="s">
        <v>113</v>
      </c>
      <c r="AO236" s="28" t="s">
        <v>113</v>
      </c>
      <c r="AP236" s="28" t="s">
        <v>113</v>
      </c>
      <c r="AQ236" s="37">
        <v>1</v>
      </c>
      <c r="AR236" s="38">
        <v>0</v>
      </c>
      <c r="AS236" s="38">
        <v>0</v>
      </c>
      <c r="AT236" s="38">
        <v>0</v>
      </c>
      <c r="AU236" s="38">
        <v>0</v>
      </c>
      <c r="AV236" s="38">
        <v>0</v>
      </c>
      <c r="AW236" s="38">
        <v>0</v>
      </c>
      <c r="AX236" s="38">
        <v>0</v>
      </c>
      <c r="AY236" s="38">
        <v>0</v>
      </c>
      <c r="AZ236" s="38">
        <v>0</v>
      </c>
      <c r="BA236" s="38">
        <v>0</v>
      </c>
      <c r="BB236" s="38">
        <v>0</v>
      </c>
      <c r="BC236" s="38">
        <v>0</v>
      </c>
      <c r="BD236" s="38">
        <v>0</v>
      </c>
      <c r="BE236" s="38">
        <v>0</v>
      </c>
      <c r="BF236" s="38">
        <v>0</v>
      </c>
      <c r="BG236" s="38">
        <v>0</v>
      </c>
      <c r="BH236" s="38">
        <v>0</v>
      </c>
      <c r="BI236" s="38">
        <v>0</v>
      </c>
      <c r="BJ236" s="38">
        <v>0</v>
      </c>
      <c r="BK236" s="38">
        <v>0</v>
      </c>
      <c r="BL236" s="38">
        <v>0</v>
      </c>
      <c r="BM236" s="38">
        <v>0</v>
      </c>
      <c r="BN236" s="38">
        <v>0</v>
      </c>
      <c r="BO236" s="38">
        <v>0</v>
      </c>
      <c r="BP236" s="38">
        <v>0</v>
      </c>
      <c r="BQ236" s="38">
        <v>0</v>
      </c>
      <c r="BR236" s="38">
        <v>0</v>
      </c>
      <c r="BS236" s="38">
        <v>0</v>
      </c>
      <c r="BT236" s="38">
        <v>0</v>
      </c>
      <c r="BU236" s="38">
        <v>0</v>
      </c>
      <c r="BV236" s="38">
        <v>0</v>
      </c>
      <c r="BW236" s="38">
        <v>0</v>
      </c>
      <c r="BX236" s="38">
        <v>0</v>
      </c>
      <c r="BY236" s="38">
        <v>0</v>
      </c>
      <c r="BZ236" s="38">
        <v>0</v>
      </c>
      <c r="CA236" s="38">
        <v>0</v>
      </c>
      <c r="CB236" s="38">
        <v>0</v>
      </c>
      <c r="CC236" s="330">
        <v>0</v>
      </c>
      <c r="CD236" s="38">
        <v>0</v>
      </c>
      <c r="CE236" s="38">
        <v>0</v>
      </c>
      <c r="CF236" s="38">
        <v>0</v>
      </c>
      <c r="CG236" s="38">
        <v>0</v>
      </c>
      <c r="CH236" s="42" t="s">
        <v>114</v>
      </c>
      <c r="CI236" s="42" t="s">
        <v>114</v>
      </c>
      <c r="CJ236" s="42" t="s">
        <v>114</v>
      </c>
      <c r="CK236" s="42" t="s">
        <v>114</v>
      </c>
      <c r="CL236" s="42" t="s">
        <v>114</v>
      </c>
      <c r="CM236" s="42" t="s">
        <v>114</v>
      </c>
      <c r="CN236" s="42" t="s">
        <v>114</v>
      </c>
      <c r="CO236" s="42" t="s">
        <v>107</v>
      </c>
      <c r="CP236" s="28" t="s">
        <v>107</v>
      </c>
      <c r="CQ236" s="28" t="s">
        <v>107</v>
      </c>
      <c r="CR236" s="28" t="s">
        <v>107</v>
      </c>
      <c r="CS236" s="28" t="s">
        <v>107</v>
      </c>
      <c r="CT236" s="28" t="s">
        <v>107</v>
      </c>
      <c r="CU236" s="28" t="s">
        <v>107</v>
      </c>
      <c r="CV236" s="28" t="s">
        <v>107</v>
      </c>
      <c r="CW236" s="28" t="s">
        <v>107</v>
      </c>
      <c r="CX236" s="28" t="s">
        <v>107</v>
      </c>
      <c r="CY236" s="28" t="s">
        <v>107</v>
      </c>
      <c r="CZ236" s="28" t="s">
        <v>107</v>
      </c>
      <c r="DA236" s="28" t="s">
        <v>107</v>
      </c>
      <c r="DB236" s="28" t="s">
        <v>107</v>
      </c>
      <c r="DC236" s="28" t="s">
        <v>107</v>
      </c>
      <c r="DD236" s="332">
        <v>0</v>
      </c>
      <c r="DE236" s="43">
        <v>0</v>
      </c>
      <c r="DF236" s="390">
        <v>0</v>
      </c>
      <c r="DG236" s="310"/>
      <c r="DH236" s="203"/>
      <c r="DI236" s="279" t="str" cm="1">
        <f t="array" ref="DI236">+IF(AND(C236&lt;&gt;"Vehículos Eléctricos",C236&lt;&gt;"Vehículos Híbridos",AD236="PERCENTIL 50"),
     IF(VLOOKUP(_xlfn.TEXTJOIN("_",FALSE,C236:E236),BD_Perc!$A:$P,_xlfn.IFS(BD!AE236="Intervalo de precio 1",12,BD!AE236="Intervalo de precio 2",13),FALSE)&lt;=1,
     VLOOKUP(_xlfn.TEXTJOIN("_",FALSE,C236:E236),BD_Perc!$A:$P,16,FALSE),"Ok P50"),
     "Ok P30/70 ó Híbrido/Eléctrico")</f>
        <v>Ok P30/70 ó Híbrido/Eléctrico</v>
      </c>
      <c r="DJ236" s="279" t="str">
        <f t="shared" si="19"/>
        <v>Vehículos Convencionales_Camperos/Camionetas_4x2</v>
      </c>
      <c r="DK236" s="331">
        <f t="shared" si="23"/>
        <v>93000000</v>
      </c>
      <c r="DL236" s="326"/>
    </row>
    <row r="237" spans="1:116" ht="25.5">
      <c r="A237" s="28">
        <v>232</v>
      </c>
      <c r="B237" s="29" t="s">
        <v>266</v>
      </c>
      <c r="C237" s="29" t="s">
        <v>0</v>
      </c>
      <c r="D237" s="29" t="s">
        <v>337</v>
      </c>
      <c r="E237" s="42" t="s">
        <v>338</v>
      </c>
      <c r="F237" s="42" t="s">
        <v>107</v>
      </c>
      <c r="G237" s="30" t="s">
        <v>564</v>
      </c>
      <c r="H237" s="42" t="s">
        <v>147</v>
      </c>
      <c r="I237" s="28">
        <v>8006054</v>
      </c>
      <c r="J237" s="28" t="s">
        <v>568</v>
      </c>
      <c r="K237" s="31" t="s">
        <v>366</v>
      </c>
      <c r="L237" s="32">
        <v>105</v>
      </c>
      <c r="M237" s="33">
        <v>5</v>
      </c>
      <c r="N237" s="44">
        <v>82200000</v>
      </c>
      <c r="O237" s="34">
        <f>+IFERROR(VLOOKUP(I237,Precio_Fasecolda!A:C,3,FALSE),IFERROR(VLOOKUP(I237,Precio_Fasecolda!B:C,2,FALSE),N237))</f>
        <v>82200000</v>
      </c>
      <c r="P237" s="34">
        <f t="shared" si="20"/>
        <v>0</v>
      </c>
      <c r="Q237" s="28" t="s">
        <v>338</v>
      </c>
      <c r="R237" s="28" t="s">
        <v>2415</v>
      </c>
      <c r="S237" s="28" t="s">
        <v>112</v>
      </c>
      <c r="T237" s="28" t="s">
        <v>107</v>
      </c>
      <c r="U237" s="28" t="s">
        <v>107</v>
      </c>
      <c r="V237" s="42" t="s">
        <v>107</v>
      </c>
      <c r="W237" s="28" t="s">
        <v>107</v>
      </c>
      <c r="X237" s="28" t="s">
        <v>107</v>
      </c>
      <c r="Y237" s="28" t="str">
        <f t="shared" si="21"/>
        <v>N.A.</v>
      </c>
      <c r="Z237" s="292">
        <f t="shared" si="18"/>
        <v>82200000</v>
      </c>
      <c r="AA237" s="28" cm="1">
        <f t="array" aca="1" ref="AA237" ca="1">_xlfn.IFS(DK237&lt;$DK$4,1,AND(DK237&gt;=$DK$4,DK237&lt;=$AA$4),2,DK237&gt;$AA$4,3)</f>
        <v>2</v>
      </c>
      <c r="AB237" s="28">
        <v>0</v>
      </c>
      <c r="AC237" s="28" cm="1">
        <f t="array" aca="1" ref="AC237" ca="1">IF(AB237="PERCENTIL 30","",_xlfn.IFS(DK237&lt;$AC$4,1,DK237&gt;$AC$4,2))</f>
        <v>1</v>
      </c>
      <c r="AD237" s="28" t="str">
        <f>+IFERROR(VLOOKUP(_xlfn.TEXTJOIN("_", FALSE, C237:E237), BD_Perc!$A:$O, 15, FALSE),"Segmentación no encontrada o vehículo inactivo")</f>
        <v>PERCENTIL 30-70</v>
      </c>
      <c r="AE237" s="28" t="str" cm="1">
        <f t="array" ref="AE237">_xlfn.IFS(
    AD237 = "PERCENTIL 50",
    _xlfn.IFS(
        BD!DK237 &lt; VLOOKUP(_xlfn.TEXTJOIN("_", FALSE, C237:E237), BD_Perc!$A:$O, 11, FALSE), "Intervalo de precio 1",
        BD!DK237 &gt;= VLOOKUP(_xlfn.TEXTJOIN("_", FALSE, C237:E237), BD_Perc!$A:$O, 11, FALSE), "Intervalo de precio 2"
    ),
    AD237 = "PERCENTIL 30-70",
    _xlfn.IFS(
        BD!DK237 &lt; VLOOKUP(_xlfn.TEXTJOIN("_", FALSE, C237:E237), BD_Perc!$A:$O, 6, FALSE), "Intervalo de precio 1",
        BD!DK237 &lt; VLOOKUP(_xlfn.TEXTJOIN("_", FALSE, C237:E237), BD_Perc!$A:$O, 7, FALSE), "Intervalo de precio 2",
        BD!DK237 &gt;= VLOOKUP(_xlfn.TEXTJOIN("_", FALSE, C237:E237), BD_Perc!$A:$O, 7, FALSE), "Intervalo de precio 3"
    ),
    AD237="Segmentación no encontrada o vehículo inactivo","Segmentación no encontrada o vehículo inactivo"
)</f>
        <v>Intervalo de precio 1</v>
      </c>
      <c r="AF237" s="35" t="s">
        <v>2412</v>
      </c>
      <c r="AG237" s="35" t="b">
        <f t="shared" si="22"/>
        <v>1</v>
      </c>
      <c r="AH237" s="206">
        <v>0</v>
      </c>
      <c r="AI237" s="206">
        <v>0.01</v>
      </c>
      <c r="AJ237" s="206">
        <v>1.4999999999999999E-2</v>
      </c>
      <c r="AK237" s="206">
        <v>0.02</v>
      </c>
      <c r="AL237" s="206">
        <v>2.5000000000000001E-2</v>
      </c>
      <c r="AM237" s="206">
        <v>0.03</v>
      </c>
      <c r="AN237" s="28" t="s">
        <v>113</v>
      </c>
      <c r="AO237" s="28" t="s">
        <v>113</v>
      </c>
      <c r="AP237" s="28" t="s">
        <v>113</v>
      </c>
      <c r="AQ237" s="37">
        <v>1</v>
      </c>
      <c r="AR237" s="38">
        <v>0</v>
      </c>
      <c r="AS237" s="38">
        <v>0</v>
      </c>
      <c r="AT237" s="38">
        <v>0</v>
      </c>
      <c r="AU237" s="38">
        <v>0</v>
      </c>
      <c r="AV237" s="38">
        <v>0</v>
      </c>
      <c r="AW237" s="38">
        <v>0</v>
      </c>
      <c r="AX237" s="38">
        <v>0</v>
      </c>
      <c r="AY237" s="38">
        <v>0</v>
      </c>
      <c r="AZ237" s="38">
        <v>0</v>
      </c>
      <c r="BA237" s="38">
        <v>0</v>
      </c>
      <c r="BB237" s="38">
        <v>0</v>
      </c>
      <c r="BC237" s="38">
        <v>0</v>
      </c>
      <c r="BD237" s="38">
        <v>0</v>
      </c>
      <c r="BE237" s="38">
        <v>0</v>
      </c>
      <c r="BF237" s="38">
        <v>0</v>
      </c>
      <c r="BG237" s="38">
        <v>0</v>
      </c>
      <c r="BH237" s="38">
        <v>0</v>
      </c>
      <c r="BI237" s="38">
        <v>0</v>
      </c>
      <c r="BJ237" s="38">
        <v>0</v>
      </c>
      <c r="BK237" s="38">
        <v>0</v>
      </c>
      <c r="BL237" s="38">
        <v>0</v>
      </c>
      <c r="BM237" s="38">
        <v>0</v>
      </c>
      <c r="BN237" s="38">
        <v>0</v>
      </c>
      <c r="BO237" s="38">
        <v>0</v>
      </c>
      <c r="BP237" s="38">
        <v>0</v>
      </c>
      <c r="BQ237" s="38">
        <v>0</v>
      </c>
      <c r="BR237" s="38">
        <v>0</v>
      </c>
      <c r="BS237" s="38">
        <v>0</v>
      </c>
      <c r="BT237" s="38">
        <v>0</v>
      </c>
      <c r="BU237" s="38">
        <v>0</v>
      </c>
      <c r="BV237" s="38">
        <v>0</v>
      </c>
      <c r="BW237" s="38">
        <v>0</v>
      </c>
      <c r="BX237" s="38">
        <v>0</v>
      </c>
      <c r="BY237" s="38">
        <v>0</v>
      </c>
      <c r="BZ237" s="38">
        <v>0</v>
      </c>
      <c r="CA237" s="38">
        <v>0</v>
      </c>
      <c r="CB237" s="38">
        <v>0</v>
      </c>
      <c r="CC237" s="330">
        <v>0</v>
      </c>
      <c r="CD237" s="38">
        <v>0</v>
      </c>
      <c r="CE237" s="38">
        <v>0</v>
      </c>
      <c r="CF237" s="38">
        <v>0</v>
      </c>
      <c r="CG237" s="38">
        <v>0</v>
      </c>
      <c r="CH237" s="42" t="s">
        <v>114</v>
      </c>
      <c r="CI237" s="42" t="s">
        <v>114</v>
      </c>
      <c r="CJ237" s="42" t="s">
        <v>114</v>
      </c>
      <c r="CK237" s="42" t="s">
        <v>114</v>
      </c>
      <c r="CL237" s="42" t="s">
        <v>114</v>
      </c>
      <c r="CM237" s="42" t="s">
        <v>114</v>
      </c>
      <c r="CN237" s="42" t="s">
        <v>114</v>
      </c>
      <c r="CO237" s="42" t="s">
        <v>107</v>
      </c>
      <c r="CP237" s="28" t="s">
        <v>107</v>
      </c>
      <c r="CQ237" s="28" t="s">
        <v>107</v>
      </c>
      <c r="CR237" s="28" t="s">
        <v>107</v>
      </c>
      <c r="CS237" s="28" t="s">
        <v>107</v>
      </c>
      <c r="CT237" s="28" t="s">
        <v>107</v>
      </c>
      <c r="CU237" s="28" t="s">
        <v>107</v>
      </c>
      <c r="CV237" s="28" t="s">
        <v>107</v>
      </c>
      <c r="CW237" s="28" t="s">
        <v>107</v>
      </c>
      <c r="CX237" s="28" t="s">
        <v>107</v>
      </c>
      <c r="CY237" s="28" t="s">
        <v>107</v>
      </c>
      <c r="CZ237" s="28" t="s">
        <v>107</v>
      </c>
      <c r="DA237" s="28" t="s">
        <v>107</v>
      </c>
      <c r="DB237" s="28" t="s">
        <v>107</v>
      </c>
      <c r="DC237" s="28" t="s">
        <v>107</v>
      </c>
      <c r="DD237" s="332">
        <v>0</v>
      </c>
      <c r="DE237" s="43">
        <v>0</v>
      </c>
      <c r="DF237" s="390">
        <v>0</v>
      </c>
      <c r="DG237" s="310"/>
      <c r="DH237" s="203"/>
      <c r="DI237" s="279" t="str" cm="1">
        <f t="array" ref="DI237">+IF(AND(C237&lt;&gt;"Vehículos Eléctricos",C237&lt;&gt;"Vehículos Híbridos",AD237="PERCENTIL 50"),
     IF(VLOOKUP(_xlfn.TEXTJOIN("_",FALSE,C237:E237),BD_Perc!$A:$P,_xlfn.IFS(BD!AE237="Intervalo de precio 1",12,BD!AE237="Intervalo de precio 2",13),FALSE)&lt;=1,
     VLOOKUP(_xlfn.TEXTJOIN("_",FALSE,C237:E237),BD_Perc!$A:$P,16,FALSE),"Ok P50"),
     "Ok P30/70 ó Híbrido/Eléctrico")</f>
        <v>Ok P30/70 ó Híbrido/Eléctrico</v>
      </c>
      <c r="DJ237" s="279" t="str">
        <f t="shared" si="19"/>
        <v>Vehículos Convencionales_Camperos/Camionetas_4x2</v>
      </c>
      <c r="DK237" s="331">
        <f t="shared" si="23"/>
        <v>82200000</v>
      </c>
      <c r="DL237" s="326"/>
    </row>
    <row r="238" spans="1:116" ht="38.25">
      <c r="A238" s="28">
        <v>233</v>
      </c>
      <c r="B238" s="29" t="s">
        <v>266</v>
      </c>
      <c r="C238" s="29" t="s">
        <v>0</v>
      </c>
      <c r="D238" s="29" t="s">
        <v>337</v>
      </c>
      <c r="E238" s="42" t="s">
        <v>346</v>
      </c>
      <c r="F238" s="42" t="s">
        <v>107</v>
      </c>
      <c r="G238" s="30" t="s">
        <v>569</v>
      </c>
      <c r="H238" s="42" t="s">
        <v>147</v>
      </c>
      <c r="I238" s="28">
        <v>8008014</v>
      </c>
      <c r="J238" s="28" t="s">
        <v>570</v>
      </c>
      <c r="K238" s="49" t="s">
        <v>428</v>
      </c>
      <c r="L238" s="32">
        <v>143</v>
      </c>
      <c r="M238" s="33">
        <v>5</v>
      </c>
      <c r="N238" s="44">
        <v>92200000</v>
      </c>
      <c r="O238" s="34">
        <f>+IFERROR(VLOOKUP(I238,Precio_Fasecolda!A:C,3,FALSE),IFERROR(VLOOKUP(I238,Precio_Fasecolda!B:C,2,FALSE),N238))</f>
        <v>92200000</v>
      </c>
      <c r="P238" s="34">
        <f t="shared" si="20"/>
        <v>0</v>
      </c>
      <c r="Q238" s="28" t="s">
        <v>346</v>
      </c>
      <c r="R238" s="28" t="s">
        <v>2415</v>
      </c>
      <c r="S238" s="28" t="s">
        <v>112</v>
      </c>
      <c r="T238" s="28" t="s">
        <v>107</v>
      </c>
      <c r="U238" s="28" t="s">
        <v>107</v>
      </c>
      <c r="V238" s="42" t="s">
        <v>107</v>
      </c>
      <c r="W238" s="28" t="s">
        <v>107</v>
      </c>
      <c r="X238" s="28" t="s">
        <v>107</v>
      </c>
      <c r="Y238" s="28" t="str">
        <f t="shared" si="21"/>
        <v>N.A.</v>
      </c>
      <c r="Z238" s="292">
        <f t="shared" si="18"/>
        <v>92200000</v>
      </c>
      <c r="AA238" s="28" cm="1">
        <f t="array" aca="1" ref="AA238" ca="1">_xlfn.IFS(DK238&lt;$DK$4,1,AND(DK238&gt;=$DK$4,DK238&lt;=$AA$4),2,DK238&gt;$AA$4,3)</f>
        <v>2</v>
      </c>
      <c r="AB238" s="28">
        <v>0</v>
      </c>
      <c r="AC238" s="28" cm="1">
        <f t="array" aca="1" ref="AC238" ca="1">IF(AB238="PERCENTIL 30","",_xlfn.IFS(DK238&lt;$AC$4,1,DK238&gt;$AC$4,2))</f>
        <v>1</v>
      </c>
      <c r="AD238" s="28" t="str">
        <f>+IFERROR(VLOOKUP(_xlfn.TEXTJOIN("_", FALSE, C238:E238), BD_Perc!$A:$O, 15, FALSE),"Segmentación no encontrada o vehículo inactivo")</f>
        <v>PERCENTIL 30-70</v>
      </c>
      <c r="AE238" s="28" t="str" cm="1">
        <f t="array" ref="AE238">_xlfn.IFS(
    AD238 = "PERCENTIL 50",
    _xlfn.IFS(
        BD!DK238 &lt; VLOOKUP(_xlfn.TEXTJOIN("_", FALSE, C238:E238), BD_Perc!$A:$O, 11, FALSE), "Intervalo de precio 1",
        BD!DK238 &gt;= VLOOKUP(_xlfn.TEXTJOIN("_", FALSE, C238:E238), BD_Perc!$A:$O, 11, FALSE), "Intervalo de precio 2"
    ),
    AD238 = "PERCENTIL 30-70",
    _xlfn.IFS(
        BD!DK238 &lt; VLOOKUP(_xlfn.TEXTJOIN("_", FALSE, C238:E238), BD_Perc!$A:$O, 6, FALSE), "Intervalo de precio 1",
        BD!DK238 &lt; VLOOKUP(_xlfn.TEXTJOIN("_", FALSE, C238:E238), BD_Perc!$A:$O, 7, FALSE), "Intervalo de precio 2",
        BD!DK238 &gt;= VLOOKUP(_xlfn.TEXTJOIN("_", FALSE, C238:E238), BD_Perc!$A:$O, 7, FALSE), "Intervalo de precio 3"
    ),
    AD238="Segmentación no encontrada o vehículo inactivo","Segmentación no encontrada o vehículo inactivo"
)</f>
        <v>Intervalo de precio 1</v>
      </c>
      <c r="AF238" s="35" t="s">
        <v>2412</v>
      </c>
      <c r="AG238" s="35" t="b">
        <f t="shared" si="22"/>
        <v>1</v>
      </c>
      <c r="AH238" s="206">
        <v>0</v>
      </c>
      <c r="AI238" s="206">
        <v>0.01</v>
      </c>
      <c r="AJ238" s="206">
        <v>1.4999999999999999E-2</v>
      </c>
      <c r="AK238" s="206">
        <v>0.02</v>
      </c>
      <c r="AL238" s="206">
        <v>2.5000000000000001E-2</v>
      </c>
      <c r="AM238" s="206">
        <v>0.03</v>
      </c>
      <c r="AN238" s="28" t="s">
        <v>113</v>
      </c>
      <c r="AO238" s="28" t="s">
        <v>113</v>
      </c>
      <c r="AP238" s="28" t="s">
        <v>113</v>
      </c>
      <c r="AQ238" s="37">
        <v>1</v>
      </c>
      <c r="AR238" s="38">
        <v>0</v>
      </c>
      <c r="AS238" s="38">
        <v>0</v>
      </c>
      <c r="AT238" s="38">
        <v>0</v>
      </c>
      <c r="AU238" s="38">
        <v>0</v>
      </c>
      <c r="AV238" s="38">
        <v>0</v>
      </c>
      <c r="AW238" s="38">
        <v>0</v>
      </c>
      <c r="AX238" s="38">
        <v>0</v>
      </c>
      <c r="AY238" s="38">
        <v>0</v>
      </c>
      <c r="AZ238" s="38">
        <v>0</v>
      </c>
      <c r="BA238" s="38">
        <v>0</v>
      </c>
      <c r="BB238" s="38">
        <v>0</v>
      </c>
      <c r="BC238" s="38">
        <v>0</v>
      </c>
      <c r="BD238" s="38">
        <v>0</v>
      </c>
      <c r="BE238" s="38">
        <v>0</v>
      </c>
      <c r="BF238" s="38">
        <v>0</v>
      </c>
      <c r="BG238" s="38">
        <v>0</v>
      </c>
      <c r="BH238" s="38">
        <v>0</v>
      </c>
      <c r="BI238" s="38">
        <v>0</v>
      </c>
      <c r="BJ238" s="38">
        <v>0</v>
      </c>
      <c r="BK238" s="38">
        <v>0</v>
      </c>
      <c r="BL238" s="38">
        <v>0</v>
      </c>
      <c r="BM238" s="38">
        <v>0</v>
      </c>
      <c r="BN238" s="38">
        <v>0</v>
      </c>
      <c r="BO238" s="38">
        <v>0</v>
      </c>
      <c r="BP238" s="38">
        <v>0</v>
      </c>
      <c r="BQ238" s="38">
        <v>0</v>
      </c>
      <c r="BR238" s="38">
        <v>0</v>
      </c>
      <c r="BS238" s="38">
        <v>0</v>
      </c>
      <c r="BT238" s="38">
        <v>0</v>
      </c>
      <c r="BU238" s="38">
        <v>0</v>
      </c>
      <c r="BV238" s="38">
        <v>0</v>
      </c>
      <c r="BW238" s="38">
        <v>0</v>
      </c>
      <c r="BX238" s="38">
        <v>0</v>
      </c>
      <c r="BY238" s="38">
        <v>0</v>
      </c>
      <c r="BZ238" s="38">
        <v>0</v>
      </c>
      <c r="CA238" s="38">
        <v>0</v>
      </c>
      <c r="CB238" s="38">
        <v>0</v>
      </c>
      <c r="CC238" s="330">
        <v>0</v>
      </c>
      <c r="CD238" s="38">
        <v>0</v>
      </c>
      <c r="CE238" s="38">
        <v>0</v>
      </c>
      <c r="CF238" s="38">
        <v>0</v>
      </c>
      <c r="CG238" s="38">
        <v>0</v>
      </c>
      <c r="CH238" s="42" t="s">
        <v>114</v>
      </c>
      <c r="CI238" s="42" t="s">
        <v>114</v>
      </c>
      <c r="CJ238" s="42" t="s">
        <v>114</v>
      </c>
      <c r="CK238" s="42" t="s">
        <v>114</v>
      </c>
      <c r="CL238" s="42" t="s">
        <v>114</v>
      </c>
      <c r="CM238" s="42" t="s">
        <v>114</v>
      </c>
      <c r="CN238" s="42" t="s">
        <v>114</v>
      </c>
      <c r="CO238" s="42" t="s">
        <v>107</v>
      </c>
      <c r="CP238" s="28" t="s">
        <v>107</v>
      </c>
      <c r="CQ238" s="28" t="s">
        <v>107</v>
      </c>
      <c r="CR238" s="28" t="s">
        <v>107</v>
      </c>
      <c r="CS238" s="28" t="s">
        <v>107</v>
      </c>
      <c r="CT238" s="28" t="s">
        <v>107</v>
      </c>
      <c r="CU238" s="28" t="s">
        <v>107</v>
      </c>
      <c r="CV238" s="28" t="s">
        <v>107</v>
      </c>
      <c r="CW238" s="28" t="s">
        <v>107</v>
      </c>
      <c r="CX238" s="28" t="s">
        <v>107</v>
      </c>
      <c r="CY238" s="28" t="s">
        <v>107</v>
      </c>
      <c r="CZ238" s="28" t="s">
        <v>107</v>
      </c>
      <c r="DA238" s="28" t="s">
        <v>107</v>
      </c>
      <c r="DB238" s="28" t="s">
        <v>107</v>
      </c>
      <c r="DC238" s="28" t="s">
        <v>107</v>
      </c>
      <c r="DD238" s="332">
        <v>0</v>
      </c>
      <c r="DE238" s="43">
        <v>0</v>
      </c>
      <c r="DF238" s="390">
        <v>0</v>
      </c>
      <c r="DG238" s="310"/>
      <c r="DH238" s="203"/>
      <c r="DI238" s="279" t="str" cm="1">
        <f t="array" ref="DI238">+IF(AND(C238&lt;&gt;"Vehículos Eléctricos",C238&lt;&gt;"Vehículos Híbridos",AD238="PERCENTIL 50"),
     IF(VLOOKUP(_xlfn.TEXTJOIN("_",FALSE,C238:E238),BD_Perc!$A:$P,_xlfn.IFS(BD!AE238="Intervalo de precio 1",12,BD!AE238="Intervalo de precio 2",13),FALSE)&lt;=1,
     VLOOKUP(_xlfn.TEXTJOIN("_",FALSE,C238:E238),BD_Perc!$A:$P,16,FALSE),"Ok P50"),
     "Ok P30/70 ó Híbrido/Eléctrico")</f>
        <v>Ok P30/70 ó Híbrido/Eléctrico</v>
      </c>
      <c r="DJ238" s="279" t="str">
        <f t="shared" si="19"/>
        <v>Vehículos Convencionales_Camperos/Camionetas_4x4</v>
      </c>
      <c r="DK238" s="331">
        <f t="shared" si="23"/>
        <v>92200000</v>
      </c>
      <c r="DL238" s="326"/>
    </row>
    <row r="239" spans="1:116" ht="25.5">
      <c r="A239" s="28">
        <v>234</v>
      </c>
      <c r="B239" s="29" t="s">
        <v>266</v>
      </c>
      <c r="C239" s="29" t="s">
        <v>0</v>
      </c>
      <c r="D239" s="29" t="s">
        <v>337</v>
      </c>
      <c r="E239" s="42" t="s">
        <v>338</v>
      </c>
      <c r="F239" s="42" t="s">
        <v>107</v>
      </c>
      <c r="G239" s="30" t="s">
        <v>571</v>
      </c>
      <c r="H239" s="42" t="s">
        <v>147</v>
      </c>
      <c r="I239" s="28">
        <v>8006055</v>
      </c>
      <c r="J239" s="28" t="s">
        <v>572</v>
      </c>
      <c r="K239" s="31" t="s">
        <v>341</v>
      </c>
      <c r="L239" s="32">
        <v>143</v>
      </c>
      <c r="M239" s="33">
        <v>5</v>
      </c>
      <c r="N239" s="44">
        <v>91200000</v>
      </c>
      <c r="O239" s="34">
        <f>+IFERROR(VLOOKUP(I239,Precio_Fasecolda!A:C,3,FALSE),IFERROR(VLOOKUP(I239,Precio_Fasecolda!B:C,2,FALSE),N239))</f>
        <v>91200000</v>
      </c>
      <c r="P239" s="34">
        <f t="shared" si="20"/>
        <v>0</v>
      </c>
      <c r="Q239" s="28" t="s">
        <v>338</v>
      </c>
      <c r="R239" s="28" t="s">
        <v>2415</v>
      </c>
      <c r="S239" s="28" t="s">
        <v>112</v>
      </c>
      <c r="T239" s="28" t="s">
        <v>107</v>
      </c>
      <c r="U239" s="28" t="s">
        <v>107</v>
      </c>
      <c r="V239" s="42" t="s">
        <v>107</v>
      </c>
      <c r="W239" s="28" t="s">
        <v>107</v>
      </c>
      <c r="X239" s="28" t="s">
        <v>107</v>
      </c>
      <c r="Y239" s="28" t="str">
        <f t="shared" si="21"/>
        <v>N.A.</v>
      </c>
      <c r="Z239" s="292">
        <f t="shared" si="18"/>
        <v>91200000</v>
      </c>
      <c r="AA239" s="28" cm="1">
        <f t="array" aca="1" ref="AA239" ca="1">_xlfn.IFS(DK239&lt;$DK$4,1,AND(DK239&gt;=$DK$4,DK239&lt;=$AA$4),2,DK239&gt;$AA$4,3)</f>
        <v>2</v>
      </c>
      <c r="AB239" s="28">
        <v>0</v>
      </c>
      <c r="AC239" s="28" cm="1">
        <f t="array" aca="1" ref="AC239" ca="1">IF(AB239="PERCENTIL 30","",_xlfn.IFS(DK239&lt;$AC$4,1,DK239&gt;$AC$4,2))</f>
        <v>1</v>
      </c>
      <c r="AD239" s="28" t="str">
        <f>+IFERROR(VLOOKUP(_xlfn.TEXTJOIN("_", FALSE, C239:E239), BD_Perc!$A:$O, 15, FALSE),"Segmentación no encontrada o vehículo inactivo")</f>
        <v>PERCENTIL 30-70</v>
      </c>
      <c r="AE239" s="28" t="str" cm="1">
        <f t="array" ref="AE239">_xlfn.IFS(
    AD239 = "PERCENTIL 50",
    _xlfn.IFS(
        BD!DK239 &lt; VLOOKUP(_xlfn.TEXTJOIN("_", FALSE, C239:E239), BD_Perc!$A:$O, 11, FALSE), "Intervalo de precio 1",
        BD!DK239 &gt;= VLOOKUP(_xlfn.TEXTJOIN("_", FALSE, C239:E239), BD_Perc!$A:$O, 11, FALSE), "Intervalo de precio 2"
    ),
    AD239 = "PERCENTIL 30-70",
    _xlfn.IFS(
        BD!DK239 &lt; VLOOKUP(_xlfn.TEXTJOIN("_", FALSE, C239:E239), BD_Perc!$A:$O, 6, FALSE), "Intervalo de precio 1",
        BD!DK239 &lt; VLOOKUP(_xlfn.TEXTJOIN("_", FALSE, C239:E239), BD_Perc!$A:$O, 7, FALSE), "Intervalo de precio 2",
        BD!DK239 &gt;= VLOOKUP(_xlfn.TEXTJOIN("_", FALSE, C239:E239), BD_Perc!$A:$O, 7, FALSE), "Intervalo de precio 3"
    ),
    AD239="Segmentación no encontrada o vehículo inactivo","Segmentación no encontrada o vehículo inactivo"
)</f>
        <v>Intervalo de precio 1</v>
      </c>
      <c r="AF239" s="35" t="s">
        <v>2412</v>
      </c>
      <c r="AG239" s="35" t="b">
        <f t="shared" si="22"/>
        <v>1</v>
      </c>
      <c r="AH239" s="206">
        <v>0</v>
      </c>
      <c r="AI239" s="206">
        <v>0.01</v>
      </c>
      <c r="AJ239" s="206">
        <v>1.4999999999999999E-2</v>
      </c>
      <c r="AK239" s="206">
        <v>0.02</v>
      </c>
      <c r="AL239" s="206">
        <v>2.5000000000000001E-2</v>
      </c>
      <c r="AM239" s="206">
        <v>0.03</v>
      </c>
      <c r="AN239" s="28" t="s">
        <v>113</v>
      </c>
      <c r="AO239" s="28" t="s">
        <v>113</v>
      </c>
      <c r="AP239" s="28" t="s">
        <v>113</v>
      </c>
      <c r="AQ239" s="37">
        <v>1</v>
      </c>
      <c r="AR239" s="38">
        <v>0</v>
      </c>
      <c r="AS239" s="38">
        <v>0</v>
      </c>
      <c r="AT239" s="38">
        <v>0</v>
      </c>
      <c r="AU239" s="38">
        <v>0</v>
      </c>
      <c r="AV239" s="38">
        <v>0</v>
      </c>
      <c r="AW239" s="38">
        <v>0</v>
      </c>
      <c r="AX239" s="38">
        <v>0</v>
      </c>
      <c r="AY239" s="38">
        <v>0</v>
      </c>
      <c r="AZ239" s="38">
        <v>0</v>
      </c>
      <c r="BA239" s="38">
        <v>0</v>
      </c>
      <c r="BB239" s="38">
        <v>0</v>
      </c>
      <c r="BC239" s="38">
        <v>0</v>
      </c>
      <c r="BD239" s="38">
        <v>0</v>
      </c>
      <c r="BE239" s="38">
        <v>0</v>
      </c>
      <c r="BF239" s="38">
        <v>0</v>
      </c>
      <c r="BG239" s="38">
        <v>0</v>
      </c>
      <c r="BH239" s="38">
        <v>0</v>
      </c>
      <c r="BI239" s="38">
        <v>0</v>
      </c>
      <c r="BJ239" s="38">
        <v>0</v>
      </c>
      <c r="BK239" s="38">
        <v>0</v>
      </c>
      <c r="BL239" s="38">
        <v>0</v>
      </c>
      <c r="BM239" s="38">
        <v>0</v>
      </c>
      <c r="BN239" s="38">
        <v>0</v>
      </c>
      <c r="BO239" s="38">
        <v>0</v>
      </c>
      <c r="BP239" s="38">
        <v>0</v>
      </c>
      <c r="BQ239" s="38">
        <v>0</v>
      </c>
      <c r="BR239" s="38">
        <v>0</v>
      </c>
      <c r="BS239" s="38">
        <v>0</v>
      </c>
      <c r="BT239" s="38">
        <v>0</v>
      </c>
      <c r="BU239" s="38">
        <v>0</v>
      </c>
      <c r="BV239" s="38">
        <v>0</v>
      </c>
      <c r="BW239" s="38">
        <v>0</v>
      </c>
      <c r="BX239" s="38">
        <v>0</v>
      </c>
      <c r="BY239" s="38">
        <v>0</v>
      </c>
      <c r="BZ239" s="38">
        <v>0</v>
      </c>
      <c r="CA239" s="38">
        <v>0</v>
      </c>
      <c r="CB239" s="38">
        <v>0</v>
      </c>
      <c r="CC239" s="330">
        <v>0</v>
      </c>
      <c r="CD239" s="38">
        <v>0</v>
      </c>
      <c r="CE239" s="38">
        <v>0</v>
      </c>
      <c r="CF239" s="38">
        <v>0</v>
      </c>
      <c r="CG239" s="38">
        <v>0</v>
      </c>
      <c r="CH239" s="42" t="s">
        <v>113</v>
      </c>
      <c r="CI239" s="42" t="s">
        <v>114</v>
      </c>
      <c r="CJ239" s="42" t="s">
        <v>114</v>
      </c>
      <c r="CK239" s="42" t="s">
        <v>114</v>
      </c>
      <c r="CL239" s="42" t="s">
        <v>114</v>
      </c>
      <c r="CM239" s="42" t="s">
        <v>114</v>
      </c>
      <c r="CN239" s="42" t="s">
        <v>114</v>
      </c>
      <c r="CO239" s="42" t="s">
        <v>107</v>
      </c>
      <c r="CP239" s="28" t="s">
        <v>107</v>
      </c>
      <c r="CQ239" s="28" t="s">
        <v>107</v>
      </c>
      <c r="CR239" s="28" t="s">
        <v>107</v>
      </c>
      <c r="CS239" s="28" t="s">
        <v>107</v>
      </c>
      <c r="CT239" s="28" t="s">
        <v>107</v>
      </c>
      <c r="CU239" s="28" t="s">
        <v>107</v>
      </c>
      <c r="CV239" s="28" t="s">
        <v>107</v>
      </c>
      <c r="CW239" s="28" t="s">
        <v>107</v>
      </c>
      <c r="CX239" s="28" t="s">
        <v>107</v>
      </c>
      <c r="CY239" s="28" t="s">
        <v>107</v>
      </c>
      <c r="CZ239" s="28" t="s">
        <v>107</v>
      </c>
      <c r="DA239" s="28" t="s">
        <v>107</v>
      </c>
      <c r="DB239" s="28" t="s">
        <v>107</v>
      </c>
      <c r="DC239" s="28" t="s">
        <v>107</v>
      </c>
      <c r="DD239" s="332">
        <v>0</v>
      </c>
      <c r="DE239" s="43">
        <v>0</v>
      </c>
      <c r="DF239" s="390">
        <v>0</v>
      </c>
      <c r="DG239" s="310"/>
      <c r="DH239" s="203"/>
      <c r="DI239" s="279" t="str" cm="1">
        <f t="array" ref="DI239">+IF(AND(C239&lt;&gt;"Vehículos Eléctricos",C239&lt;&gt;"Vehículos Híbridos",AD239="PERCENTIL 50"),
     IF(VLOOKUP(_xlfn.TEXTJOIN("_",FALSE,C239:E239),BD_Perc!$A:$P,_xlfn.IFS(BD!AE239="Intervalo de precio 1",12,BD!AE239="Intervalo de precio 2",13),FALSE)&lt;=1,
     VLOOKUP(_xlfn.TEXTJOIN("_",FALSE,C239:E239),BD_Perc!$A:$P,16,FALSE),"Ok P50"),
     "Ok P30/70 ó Híbrido/Eléctrico")</f>
        <v>Ok P30/70 ó Híbrido/Eléctrico</v>
      </c>
      <c r="DJ239" s="279" t="str">
        <f t="shared" si="19"/>
        <v>Vehículos Convencionales_Camperos/Camionetas_4x2</v>
      </c>
      <c r="DK239" s="331">
        <f t="shared" si="23"/>
        <v>91200000</v>
      </c>
      <c r="DL239" s="326"/>
    </row>
    <row r="240" spans="1:116" ht="25.5">
      <c r="A240" s="28">
        <v>235</v>
      </c>
      <c r="B240" s="29" t="s">
        <v>266</v>
      </c>
      <c r="C240" s="29" t="s">
        <v>0</v>
      </c>
      <c r="D240" s="29" t="s">
        <v>337</v>
      </c>
      <c r="E240" s="42" t="s">
        <v>338</v>
      </c>
      <c r="F240" s="42" t="s">
        <v>107</v>
      </c>
      <c r="G240" s="30" t="s">
        <v>573</v>
      </c>
      <c r="H240" s="42" t="s">
        <v>147</v>
      </c>
      <c r="I240" s="28">
        <v>8006056</v>
      </c>
      <c r="J240" s="28" t="s">
        <v>574</v>
      </c>
      <c r="K240" s="31" t="s">
        <v>341</v>
      </c>
      <c r="L240" s="32">
        <v>143</v>
      </c>
      <c r="M240" s="33">
        <v>5</v>
      </c>
      <c r="N240" s="44">
        <v>99700000</v>
      </c>
      <c r="O240" s="34">
        <f>+IFERROR(VLOOKUP(I240,Precio_Fasecolda!A:C,3,FALSE),IFERROR(VLOOKUP(I240,Precio_Fasecolda!B:C,2,FALSE),N240))</f>
        <v>99700000</v>
      </c>
      <c r="P240" s="34">
        <f t="shared" si="20"/>
        <v>0</v>
      </c>
      <c r="Q240" s="28" t="s">
        <v>338</v>
      </c>
      <c r="R240" s="28" t="s">
        <v>130</v>
      </c>
      <c r="S240" s="28" t="s">
        <v>112</v>
      </c>
      <c r="T240" s="28" t="s">
        <v>107</v>
      </c>
      <c r="U240" s="28" t="s">
        <v>107</v>
      </c>
      <c r="V240" s="42" t="s">
        <v>107</v>
      </c>
      <c r="W240" s="28" t="s">
        <v>107</v>
      </c>
      <c r="X240" s="28" t="s">
        <v>107</v>
      </c>
      <c r="Y240" s="28" t="str">
        <f t="shared" si="21"/>
        <v>N.A.</v>
      </c>
      <c r="Z240" s="292">
        <f t="shared" si="18"/>
        <v>99700000</v>
      </c>
      <c r="AA240" s="28" cm="1">
        <f t="array" aca="1" ref="AA240" ca="1">_xlfn.IFS(DK240&lt;$DK$4,1,AND(DK240&gt;=$DK$4,DK240&lt;=$AA$4),2,DK240&gt;$AA$4,3)</f>
        <v>2</v>
      </c>
      <c r="AB240" s="28">
        <v>0</v>
      </c>
      <c r="AC240" s="28" cm="1">
        <f t="array" aca="1" ref="AC240" ca="1">IF(AB240="PERCENTIL 30","",_xlfn.IFS(DK240&lt;$AC$4,1,DK240&gt;$AC$4,2))</f>
        <v>1</v>
      </c>
      <c r="AD240" s="28" t="str">
        <f>+IFERROR(VLOOKUP(_xlfn.TEXTJOIN("_", FALSE, C240:E240), BD_Perc!$A:$O, 15, FALSE),"Segmentación no encontrada o vehículo inactivo")</f>
        <v>PERCENTIL 30-70</v>
      </c>
      <c r="AE240" s="28" t="str" cm="1">
        <f t="array" ref="AE240">_xlfn.IFS(
    AD240 = "PERCENTIL 50",
    _xlfn.IFS(
        BD!DK240 &lt; VLOOKUP(_xlfn.TEXTJOIN("_", FALSE, C240:E240), BD_Perc!$A:$O, 11, FALSE), "Intervalo de precio 1",
        BD!DK240 &gt;= VLOOKUP(_xlfn.TEXTJOIN("_", FALSE, C240:E240), BD_Perc!$A:$O, 11, FALSE), "Intervalo de precio 2"
    ),
    AD240 = "PERCENTIL 30-70",
    _xlfn.IFS(
        BD!DK240 &lt; VLOOKUP(_xlfn.TEXTJOIN("_", FALSE, C240:E240), BD_Perc!$A:$O, 6, FALSE), "Intervalo de precio 1",
        BD!DK240 &lt; VLOOKUP(_xlfn.TEXTJOIN("_", FALSE, C240:E240), BD_Perc!$A:$O, 7, FALSE), "Intervalo de precio 2",
        BD!DK240 &gt;= VLOOKUP(_xlfn.TEXTJOIN("_", FALSE, C240:E240), BD_Perc!$A:$O, 7, FALSE), "Intervalo de precio 3"
    ),
    AD240="Segmentación no encontrada o vehículo inactivo","Segmentación no encontrada o vehículo inactivo"
)</f>
        <v>Intervalo de precio 1</v>
      </c>
      <c r="AF240" s="35" t="s">
        <v>2412</v>
      </c>
      <c r="AG240" s="35" t="b">
        <f t="shared" si="22"/>
        <v>1</v>
      </c>
      <c r="AH240" s="206">
        <v>0</v>
      </c>
      <c r="AI240" s="206">
        <v>0.01</v>
      </c>
      <c r="AJ240" s="206">
        <v>1.4999999999999999E-2</v>
      </c>
      <c r="AK240" s="206">
        <v>0.02</v>
      </c>
      <c r="AL240" s="206">
        <v>2.5000000000000001E-2</v>
      </c>
      <c r="AM240" s="206">
        <v>0.03</v>
      </c>
      <c r="AN240" s="28" t="s">
        <v>113</v>
      </c>
      <c r="AO240" s="28" t="s">
        <v>113</v>
      </c>
      <c r="AP240" s="28" t="s">
        <v>113</v>
      </c>
      <c r="AQ240" s="37">
        <v>1</v>
      </c>
      <c r="AR240" s="38">
        <v>0</v>
      </c>
      <c r="AS240" s="38">
        <v>0</v>
      </c>
      <c r="AT240" s="38">
        <v>0</v>
      </c>
      <c r="AU240" s="38">
        <v>0</v>
      </c>
      <c r="AV240" s="38">
        <v>0</v>
      </c>
      <c r="AW240" s="38">
        <v>0</v>
      </c>
      <c r="AX240" s="38">
        <v>0</v>
      </c>
      <c r="AY240" s="38">
        <v>0</v>
      </c>
      <c r="AZ240" s="38">
        <v>0</v>
      </c>
      <c r="BA240" s="38">
        <v>0</v>
      </c>
      <c r="BB240" s="38">
        <v>0</v>
      </c>
      <c r="BC240" s="38">
        <v>0</v>
      </c>
      <c r="BD240" s="38">
        <v>0</v>
      </c>
      <c r="BE240" s="38">
        <v>0</v>
      </c>
      <c r="BF240" s="38">
        <v>0</v>
      </c>
      <c r="BG240" s="38">
        <v>0</v>
      </c>
      <c r="BH240" s="38">
        <v>0</v>
      </c>
      <c r="BI240" s="38">
        <v>0</v>
      </c>
      <c r="BJ240" s="38">
        <v>0</v>
      </c>
      <c r="BK240" s="38">
        <v>0</v>
      </c>
      <c r="BL240" s="38">
        <v>0</v>
      </c>
      <c r="BM240" s="38">
        <v>0</v>
      </c>
      <c r="BN240" s="38">
        <v>0</v>
      </c>
      <c r="BO240" s="38">
        <v>0</v>
      </c>
      <c r="BP240" s="38">
        <v>0</v>
      </c>
      <c r="BQ240" s="38">
        <v>0</v>
      </c>
      <c r="BR240" s="38">
        <v>0</v>
      </c>
      <c r="BS240" s="38">
        <v>0</v>
      </c>
      <c r="BT240" s="38">
        <v>0</v>
      </c>
      <c r="BU240" s="38">
        <v>0</v>
      </c>
      <c r="BV240" s="38">
        <v>0</v>
      </c>
      <c r="BW240" s="38">
        <v>0</v>
      </c>
      <c r="BX240" s="38">
        <v>0</v>
      </c>
      <c r="BY240" s="38">
        <v>0</v>
      </c>
      <c r="BZ240" s="38">
        <v>0</v>
      </c>
      <c r="CA240" s="38">
        <v>0</v>
      </c>
      <c r="CB240" s="38">
        <v>0</v>
      </c>
      <c r="CC240" s="330">
        <v>0</v>
      </c>
      <c r="CD240" s="38">
        <v>0</v>
      </c>
      <c r="CE240" s="38">
        <v>0</v>
      </c>
      <c r="CF240" s="38">
        <v>0</v>
      </c>
      <c r="CG240" s="38">
        <v>0</v>
      </c>
      <c r="CH240" s="42" t="s">
        <v>113</v>
      </c>
      <c r="CI240" s="42" t="s">
        <v>114</v>
      </c>
      <c r="CJ240" s="42" t="s">
        <v>114</v>
      </c>
      <c r="CK240" s="42" t="s">
        <v>114</v>
      </c>
      <c r="CL240" s="42" t="s">
        <v>114</v>
      </c>
      <c r="CM240" s="42" t="s">
        <v>114</v>
      </c>
      <c r="CN240" s="42" t="s">
        <v>114</v>
      </c>
      <c r="CO240" s="42" t="s">
        <v>107</v>
      </c>
      <c r="CP240" s="28" t="s">
        <v>107</v>
      </c>
      <c r="CQ240" s="28" t="s">
        <v>107</v>
      </c>
      <c r="CR240" s="28" t="s">
        <v>107</v>
      </c>
      <c r="CS240" s="28" t="s">
        <v>107</v>
      </c>
      <c r="CT240" s="28" t="s">
        <v>107</v>
      </c>
      <c r="CU240" s="28" t="s">
        <v>107</v>
      </c>
      <c r="CV240" s="28" t="s">
        <v>107</v>
      </c>
      <c r="CW240" s="28" t="s">
        <v>107</v>
      </c>
      <c r="CX240" s="28" t="s">
        <v>107</v>
      </c>
      <c r="CY240" s="28" t="s">
        <v>107</v>
      </c>
      <c r="CZ240" s="28" t="s">
        <v>107</v>
      </c>
      <c r="DA240" s="28" t="s">
        <v>107</v>
      </c>
      <c r="DB240" s="28" t="s">
        <v>107</v>
      </c>
      <c r="DC240" s="28" t="s">
        <v>107</v>
      </c>
      <c r="DD240" s="332">
        <v>0</v>
      </c>
      <c r="DE240" s="43">
        <v>0</v>
      </c>
      <c r="DF240" s="390">
        <v>0</v>
      </c>
      <c r="DG240" s="310"/>
      <c r="DH240" s="203"/>
      <c r="DI240" s="279" t="str" cm="1">
        <f t="array" ref="DI240">+IF(AND(C240&lt;&gt;"Vehículos Eléctricos",C240&lt;&gt;"Vehículos Híbridos",AD240="PERCENTIL 50"),
     IF(VLOOKUP(_xlfn.TEXTJOIN("_",FALSE,C240:E240),BD_Perc!$A:$P,_xlfn.IFS(BD!AE240="Intervalo de precio 1",12,BD!AE240="Intervalo de precio 2",13),FALSE)&lt;=1,
     VLOOKUP(_xlfn.TEXTJOIN("_",FALSE,C240:E240),BD_Perc!$A:$P,16,FALSE),"Ok P50"),
     "Ok P30/70 ó Híbrido/Eléctrico")</f>
        <v>Ok P30/70 ó Híbrido/Eléctrico</v>
      </c>
      <c r="DJ240" s="279" t="str">
        <f t="shared" si="19"/>
        <v>Vehículos Convencionales_Camperos/Camionetas_4x2</v>
      </c>
      <c r="DK240" s="331">
        <f t="shared" si="23"/>
        <v>99700000</v>
      </c>
      <c r="DL240" s="326"/>
    </row>
    <row r="241" spans="1:116" ht="25.5">
      <c r="A241" s="28">
        <v>236</v>
      </c>
      <c r="B241" s="29" t="s">
        <v>266</v>
      </c>
      <c r="C241" s="29" t="s">
        <v>0</v>
      </c>
      <c r="D241" s="29" t="s">
        <v>337</v>
      </c>
      <c r="E241" s="42" t="s">
        <v>338</v>
      </c>
      <c r="F241" s="42" t="s">
        <v>107</v>
      </c>
      <c r="G241" s="30" t="s">
        <v>575</v>
      </c>
      <c r="H241" s="42" t="s">
        <v>147</v>
      </c>
      <c r="I241" s="28">
        <v>8006057</v>
      </c>
      <c r="J241" s="28" t="s">
        <v>576</v>
      </c>
      <c r="K241" s="31" t="s">
        <v>369</v>
      </c>
      <c r="L241" s="32">
        <v>170</v>
      </c>
      <c r="M241" s="33">
        <v>5</v>
      </c>
      <c r="N241" s="34">
        <v>118700000</v>
      </c>
      <c r="O241" s="34">
        <f>+IFERROR(VLOOKUP(I241,Precio_Fasecolda!A:C,3,FALSE),IFERROR(VLOOKUP(I241,Precio_Fasecolda!B:C,2,FALSE),N241))</f>
        <v>118700000</v>
      </c>
      <c r="P241" s="34">
        <f t="shared" si="20"/>
        <v>0</v>
      </c>
      <c r="Q241" s="28" t="s">
        <v>338</v>
      </c>
      <c r="R241" s="28" t="s">
        <v>130</v>
      </c>
      <c r="S241" s="28" t="s">
        <v>112</v>
      </c>
      <c r="T241" s="28" t="s">
        <v>107</v>
      </c>
      <c r="U241" s="28" t="s">
        <v>107</v>
      </c>
      <c r="V241" s="42" t="s">
        <v>107</v>
      </c>
      <c r="W241" s="28" t="s">
        <v>107</v>
      </c>
      <c r="X241" s="28" t="s">
        <v>107</v>
      </c>
      <c r="Y241" s="28" t="str">
        <f t="shared" si="21"/>
        <v>N.A.</v>
      </c>
      <c r="Z241" s="292">
        <f t="shared" si="18"/>
        <v>118700000</v>
      </c>
      <c r="AA241" s="28" cm="1">
        <f t="array" aca="1" ref="AA241" ca="1">_xlfn.IFS(DK241&lt;$DK$4,1,AND(DK241&gt;=$DK$4,DK241&lt;=$AA$4),2,DK241&gt;$AA$4,3)</f>
        <v>2</v>
      </c>
      <c r="AB241" s="28">
        <v>0</v>
      </c>
      <c r="AC241" s="28" cm="1">
        <f t="array" aca="1" ref="AC241" ca="1">IF(AB241="PERCENTIL 30","",_xlfn.IFS(DK241&lt;$AC$4,1,DK241&gt;$AC$4,2))</f>
        <v>1</v>
      </c>
      <c r="AD241" s="28" t="str">
        <f>+IFERROR(VLOOKUP(_xlfn.TEXTJOIN("_", FALSE, C241:E241), BD_Perc!$A:$O, 15, FALSE),"Segmentación no encontrada o vehículo inactivo")</f>
        <v>PERCENTIL 30-70</v>
      </c>
      <c r="AE241" s="28" t="str" cm="1">
        <f t="array" ref="AE241">_xlfn.IFS(
    AD241 = "PERCENTIL 50",
    _xlfn.IFS(
        BD!DK241 &lt; VLOOKUP(_xlfn.TEXTJOIN("_", FALSE, C241:E241), BD_Perc!$A:$O, 11, FALSE), "Intervalo de precio 1",
        BD!DK241 &gt;= VLOOKUP(_xlfn.TEXTJOIN("_", FALSE, C241:E241), BD_Perc!$A:$O, 11, FALSE), "Intervalo de precio 2"
    ),
    AD241 = "PERCENTIL 30-70",
    _xlfn.IFS(
        BD!DK241 &lt; VLOOKUP(_xlfn.TEXTJOIN("_", FALSE, C241:E241), BD_Perc!$A:$O, 6, FALSE), "Intervalo de precio 1",
        BD!DK241 &lt; VLOOKUP(_xlfn.TEXTJOIN("_", FALSE, C241:E241), BD_Perc!$A:$O, 7, FALSE), "Intervalo de precio 2",
        BD!DK241 &gt;= VLOOKUP(_xlfn.TEXTJOIN("_", FALSE, C241:E241), BD_Perc!$A:$O, 7, FALSE), "Intervalo de precio 3"
    ),
    AD241="Segmentación no encontrada o vehículo inactivo","Segmentación no encontrada o vehículo inactivo"
)</f>
        <v>Intervalo de precio 2</v>
      </c>
      <c r="AF241" s="35" t="s">
        <v>2413</v>
      </c>
      <c r="AG241" s="35" t="b">
        <f t="shared" si="22"/>
        <v>1</v>
      </c>
      <c r="AH241" s="206">
        <v>0</v>
      </c>
      <c r="AI241" s="206">
        <v>0.01</v>
      </c>
      <c r="AJ241" s="206">
        <v>1.4999999999999999E-2</v>
      </c>
      <c r="AK241" s="206">
        <v>0.02</v>
      </c>
      <c r="AL241" s="206">
        <v>2.5000000000000001E-2</v>
      </c>
      <c r="AM241" s="206">
        <v>0.03</v>
      </c>
      <c r="AN241" s="28" t="s">
        <v>113</v>
      </c>
      <c r="AO241" s="28" t="s">
        <v>113</v>
      </c>
      <c r="AP241" s="28" t="s">
        <v>113</v>
      </c>
      <c r="AQ241" s="37">
        <v>1</v>
      </c>
      <c r="AR241" s="38">
        <v>8689479</v>
      </c>
      <c r="AS241" s="38">
        <v>589650</v>
      </c>
      <c r="AT241" s="38">
        <v>457030</v>
      </c>
      <c r="AU241" s="38">
        <v>0</v>
      </c>
      <c r="AV241" s="38">
        <v>0</v>
      </c>
      <c r="AW241" s="38">
        <v>9467039</v>
      </c>
      <c r="AX241" s="38" t="s">
        <v>107</v>
      </c>
      <c r="AY241" s="38">
        <v>620255</v>
      </c>
      <c r="AZ241" s="38">
        <v>310127</v>
      </c>
      <c r="BA241" s="38">
        <v>0</v>
      </c>
      <c r="BB241" s="38" t="s">
        <v>107</v>
      </c>
      <c r="BC241" s="38" t="s">
        <v>107</v>
      </c>
      <c r="BD241" s="38">
        <v>0</v>
      </c>
      <c r="BE241" s="38">
        <v>0</v>
      </c>
      <c r="BF241" s="38">
        <v>0</v>
      </c>
      <c r="BG241" s="38">
        <v>2159464</v>
      </c>
      <c r="BH241" s="38" t="s">
        <v>107</v>
      </c>
      <c r="BI241" s="38">
        <v>636577</v>
      </c>
      <c r="BJ241" s="38">
        <v>848769</v>
      </c>
      <c r="BK241" s="38">
        <v>1583281</v>
      </c>
      <c r="BL241" s="38">
        <v>1958698</v>
      </c>
      <c r="BM241" s="38">
        <v>179547</v>
      </c>
      <c r="BN241" s="38" t="s">
        <v>107</v>
      </c>
      <c r="BO241" s="38">
        <v>1387411</v>
      </c>
      <c r="BP241" s="38">
        <v>3884750</v>
      </c>
      <c r="BQ241" s="38">
        <v>114258</v>
      </c>
      <c r="BR241" s="38">
        <v>2358599</v>
      </c>
      <c r="BS241" s="38">
        <v>1550636</v>
      </c>
      <c r="BT241" s="38">
        <v>0</v>
      </c>
      <c r="BU241" s="38">
        <v>0</v>
      </c>
      <c r="BV241" s="38" t="s">
        <v>107</v>
      </c>
      <c r="BW241" s="38">
        <v>9589457</v>
      </c>
      <c r="BX241" s="38">
        <v>212192</v>
      </c>
      <c r="BY241" s="38" t="s">
        <v>107</v>
      </c>
      <c r="BZ241" s="38" t="s">
        <v>107</v>
      </c>
      <c r="CA241" s="38" t="s">
        <v>107</v>
      </c>
      <c r="CB241" s="38">
        <v>783479</v>
      </c>
      <c r="CC241" s="330">
        <v>0</v>
      </c>
      <c r="CD241" s="38">
        <v>0</v>
      </c>
      <c r="CE241" s="38" t="s">
        <v>107</v>
      </c>
      <c r="CF241" s="38" t="s">
        <v>107</v>
      </c>
      <c r="CG241" s="38" t="s">
        <v>107</v>
      </c>
      <c r="CH241" s="42" t="s">
        <v>113</v>
      </c>
      <c r="CI241" s="42" t="s">
        <v>113</v>
      </c>
      <c r="CJ241" s="42" t="s">
        <v>114</v>
      </c>
      <c r="CK241" s="42" t="s">
        <v>114</v>
      </c>
      <c r="CL241" s="42" t="s">
        <v>114</v>
      </c>
      <c r="CM241" s="42" t="s">
        <v>113</v>
      </c>
      <c r="CN241" s="42" t="s">
        <v>114</v>
      </c>
      <c r="CO241" s="42" t="s">
        <v>107</v>
      </c>
      <c r="CP241" s="28" t="s">
        <v>107</v>
      </c>
      <c r="CQ241" s="28" t="s">
        <v>107</v>
      </c>
      <c r="CR241" s="28" t="s">
        <v>107</v>
      </c>
      <c r="CS241" s="28" t="s">
        <v>107</v>
      </c>
      <c r="CT241" s="28" t="s">
        <v>107</v>
      </c>
      <c r="CU241" s="28" t="s">
        <v>107</v>
      </c>
      <c r="CV241" s="28" t="s">
        <v>107</v>
      </c>
      <c r="CW241" s="28" t="s">
        <v>107</v>
      </c>
      <c r="CX241" s="28" t="s">
        <v>107</v>
      </c>
      <c r="CY241" s="28" t="s">
        <v>107</v>
      </c>
      <c r="CZ241" s="28" t="s">
        <v>107</v>
      </c>
      <c r="DA241" s="28" t="s">
        <v>107</v>
      </c>
      <c r="DB241" s="28" t="s">
        <v>107</v>
      </c>
      <c r="DC241" s="28" t="s">
        <v>107</v>
      </c>
      <c r="DD241" s="332">
        <v>5126891</v>
      </c>
      <c r="DE241" s="43">
        <v>1</v>
      </c>
      <c r="DF241" s="390">
        <v>1</v>
      </c>
      <c r="DG241" s="310"/>
      <c r="DH241" s="203"/>
      <c r="DI241" s="279" t="str" cm="1">
        <f t="array" ref="DI241">+IF(AND(C241&lt;&gt;"Vehículos Eléctricos",C241&lt;&gt;"Vehículos Híbridos",AD241="PERCENTIL 50"),
     IF(VLOOKUP(_xlfn.TEXTJOIN("_",FALSE,C241:E241),BD_Perc!$A:$P,_xlfn.IFS(BD!AE241="Intervalo de precio 1",12,BD!AE241="Intervalo de precio 2",13),FALSE)&lt;=1,
     VLOOKUP(_xlfn.TEXTJOIN("_",FALSE,C241:E241),BD_Perc!$A:$P,16,FALSE),"Ok P50"),
     "Ok P30/70 ó Híbrido/Eléctrico")</f>
        <v>Ok P30/70 ó Híbrido/Eléctrico</v>
      </c>
      <c r="DJ241" s="279" t="str">
        <f t="shared" si="19"/>
        <v>Vehículos Convencionales_Camperos/Camionetas_4x2</v>
      </c>
      <c r="DK241" s="331">
        <f t="shared" si="23"/>
        <v>118700000</v>
      </c>
      <c r="DL241" s="326"/>
    </row>
    <row r="242" spans="1:116" ht="25.5">
      <c r="A242" s="28">
        <v>237</v>
      </c>
      <c r="B242" s="29" t="s">
        <v>266</v>
      </c>
      <c r="C242" s="29" t="s">
        <v>0</v>
      </c>
      <c r="D242" s="29" t="s">
        <v>337</v>
      </c>
      <c r="E242" s="42" t="s">
        <v>346</v>
      </c>
      <c r="F242" s="42" t="s">
        <v>107</v>
      </c>
      <c r="G242" s="30" t="s">
        <v>577</v>
      </c>
      <c r="H242" s="42" t="s">
        <v>147</v>
      </c>
      <c r="I242" s="28">
        <v>8006058</v>
      </c>
      <c r="J242" s="28" t="s">
        <v>578</v>
      </c>
      <c r="K242" s="31" t="s">
        <v>142</v>
      </c>
      <c r="L242" s="32">
        <v>170</v>
      </c>
      <c r="M242" s="33">
        <v>5</v>
      </c>
      <c r="N242" s="34">
        <v>159300000</v>
      </c>
      <c r="O242" s="34">
        <f>+IFERROR(VLOOKUP(I242,Precio_Fasecolda!A:C,3,FALSE),IFERROR(VLOOKUP(I242,Precio_Fasecolda!B:C,2,FALSE),N242))</f>
        <v>159300000</v>
      </c>
      <c r="P242" s="34">
        <f t="shared" si="20"/>
        <v>0</v>
      </c>
      <c r="Q242" s="28" t="s">
        <v>346</v>
      </c>
      <c r="R242" s="28" t="s">
        <v>130</v>
      </c>
      <c r="S242" s="28" t="s">
        <v>112</v>
      </c>
      <c r="T242" s="28" t="s">
        <v>107</v>
      </c>
      <c r="U242" s="28" t="s">
        <v>107</v>
      </c>
      <c r="V242" s="42" t="s">
        <v>107</v>
      </c>
      <c r="W242" s="28" t="s">
        <v>107</v>
      </c>
      <c r="X242" s="28" t="s">
        <v>107</v>
      </c>
      <c r="Y242" s="28" t="str">
        <f t="shared" si="21"/>
        <v>N.A.</v>
      </c>
      <c r="Z242" s="292">
        <f t="shared" si="18"/>
        <v>159300000</v>
      </c>
      <c r="AA242" s="28" cm="1">
        <f t="array" aca="1" ref="AA242" ca="1">_xlfn.IFS(DK242&lt;$DK$4,1,AND(DK242&gt;=$DK$4,DK242&lt;=$AA$4),2,DK242&gt;$AA$4,3)</f>
        <v>2</v>
      </c>
      <c r="AB242" s="28">
        <v>0</v>
      </c>
      <c r="AC242" s="28" cm="1">
        <f t="array" aca="1" ref="AC242" ca="1">IF(AB242="PERCENTIL 30","",_xlfn.IFS(DK242&lt;$AC$4,1,DK242&gt;$AC$4,2))</f>
        <v>2</v>
      </c>
      <c r="AD242" s="28" t="str">
        <f>+IFERROR(VLOOKUP(_xlfn.TEXTJOIN("_", FALSE, C242:E242), BD_Perc!$A:$O, 15, FALSE),"Segmentación no encontrada o vehículo inactivo")</f>
        <v>PERCENTIL 30-70</v>
      </c>
      <c r="AE242" s="28" t="str" cm="1">
        <f t="array" ref="AE242">_xlfn.IFS(
    AD242 = "PERCENTIL 50",
    _xlfn.IFS(
        BD!DK242 &lt; VLOOKUP(_xlfn.TEXTJOIN("_", FALSE, C242:E242), BD_Perc!$A:$O, 11, FALSE), "Intervalo de precio 1",
        BD!DK242 &gt;= VLOOKUP(_xlfn.TEXTJOIN("_", FALSE, C242:E242), BD_Perc!$A:$O, 11, FALSE), "Intervalo de precio 2"
    ),
    AD242 = "PERCENTIL 30-70",
    _xlfn.IFS(
        BD!DK242 &lt; VLOOKUP(_xlfn.TEXTJOIN("_", FALSE, C242:E242), BD_Perc!$A:$O, 6, FALSE), "Intervalo de precio 1",
        BD!DK242 &lt; VLOOKUP(_xlfn.TEXTJOIN("_", FALSE, C242:E242), BD_Perc!$A:$O, 7, FALSE), "Intervalo de precio 2",
        BD!DK242 &gt;= VLOOKUP(_xlfn.TEXTJOIN("_", FALSE, C242:E242), BD_Perc!$A:$O, 7, FALSE), "Intervalo de precio 3"
    ),
    AD242="Segmentación no encontrada o vehículo inactivo","Segmentación no encontrada o vehículo inactivo"
)</f>
        <v>Intervalo de precio 1</v>
      </c>
      <c r="AF242" s="35" t="s">
        <v>2412</v>
      </c>
      <c r="AG242" s="35" t="b">
        <f t="shared" si="22"/>
        <v>1</v>
      </c>
      <c r="AH242" s="206">
        <v>0</v>
      </c>
      <c r="AI242" s="206">
        <v>0.01</v>
      </c>
      <c r="AJ242" s="206">
        <v>1.4999999999999999E-2</v>
      </c>
      <c r="AK242" s="206">
        <v>0.02</v>
      </c>
      <c r="AL242" s="206">
        <v>2.5000000000000001E-2</v>
      </c>
      <c r="AM242" s="206">
        <v>0.03</v>
      </c>
      <c r="AN242" s="28" t="s">
        <v>113</v>
      </c>
      <c r="AO242" s="28" t="s">
        <v>113</v>
      </c>
      <c r="AP242" s="28" t="s">
        <v>113</v>
      </c>
      <c r="AQ242" s="37">
        <v>1</v>
      </c>
      <c r="AR242" s="38">
        <v>8689479</v>
      </c>
      <c r="AS242" s="38">
        <v>589650</v>
      </c>
      <c r="AT242" s="38">
        <v>457030</v>
      </c>
      <c r="AU242" s="38">
        <v>0</v>
      </c>
      <c r="AV242" s="38">
        <v>0</v>
      </c>
      <c r="AW242" s="38">
        <v>9467039</v>
      </c>
      <c r="AX242" s="38" t="s">
        <v>107</v>
      </c>
      <c r="AY242" s="38">
        <v>620255</v>
      </c>
      <c r="AZ242" s="38">
        <v>310127</v>
      </c>
      <c r="BA242" s="38">
        <v>0</v>
      </c>
      <c r="BB242" s="38" t="s">
        <v>107</v>
      </c>
      <c r="BC242" s="38" t="s">
        <v>107</v>
      </c>
      <c r="BD242" s="38">
        <v>0</v>
      </c>
      <c r="BE242" s="38">
        <v>0</v>
      </c>
      <c r="BF242" s="38">
        <v>0</v>
      </c>
      <c r="BG242" s="38">
        <v>2159464</v>
      </c>
      <c r="BH242" s="38" t="s">
        <v>107</v>
      </c>
      <c r="BI242" s="38">
        <v>636577</v>
      </c>
      <c r="BJ242" s="38">
        <v>848769</v>
      </c>
      <c r="BK242" s="38">
        <v>1583281</v>
      </c>
      <c r="BL242" s="38">
        <v>1958698</v>
      </c>
      <c r="BM242" s="38">
        <v>179547</v>
      </c>
      <c r="BN242" s="38" t="s">
        <v>107</v>
      </c>
      <c r="BO242" s="38">
        <v>1387411</v>
      </c>
      <c r="BP242" s="38">
        <v>3884750</v>
      </c>
      <c r="BQ242" s="38">
        <v>114258</v>
      </c>
      <c r="BR242" s="38">
        <v>2358599</v>
      </c>
      <c r="BS242" s="38">
        <v>1550636</v>
      </c>
      <c r="BT242" s="38">
        <v>0</v>
      </c>
      <c r="BU242" s="38">
        <v>0</v>
      </c>
      <c r="BV242" s="38" t="s">
        <v>107</v>
      </c>
      <c r="BW242" s="38">
        <v>9589457</v>
      </c>
      <c r="BX242" s="38">
        <v>212192</v>
      </c>
      <c r="BY242" s="38" t="s">
        <v>107</v>
      </c>
      <c r="BZ242" s="38" t="s">
        <v>107</v>
      </c>
      <c r="CA242" s="38" t="s">
        <v>107</v>
      </c>
      <c r="CB242" s="38">
        <v>783479</v>
      </c>
      <c r="CC242" s="330">
        <v>0</v>
      </c>
      <c r="CD242" s="38">
        <v>0</v>
      </c>
      <c r="CE242" s="38" t="s">
        <v>107</v>
      </c>
      <c r="CF242" s="38" t="s">
        <v>107</v>
      </c>
      <c r="CG242" s="38" t="s">
        <v>107</v>
      </c>
      <c r="CH242" s="42" t="s">
        <v>113</v>
      </c>
      <c r="CI242" s="42" t="s">
        <v>113</v>
      </c>
      <c r="CJ242" s="42" t="s">
        <v>114</v>
      </c>
      <c r="CK242" s="42" t="s">
        <v>114</v>
      </c>
      <c r="CL242" s="42" t="s">
        <v>114</v>
      </c>
      <c r="CM242" s="42" t="s">
        <v>113</v>
      </c>
      <c r="CN242" s="42" t="s">
        <v>114</v>
      </c>
      <c r="CO242" s="42" t="s">
        <v>107</v>
      </c>
      <c r="CP242" s="28" t="s">
        <v>107</v>
      </c>
      <c r="CQ242" s="28" t="s">
        <v>107</v>
      </c>
      <c r="CR242" s="28" t="s">
        <v>107</v>
      </c>
      <c r="CS242" s="28" t="s">
        <v>107</v>
      </c>
      <c r="CT242" s="28" t="s">
        <v>107</v>
      </c>
      <c r="CU242" s="28" t="s">
        <v>107</v>
      </c>
      <c r="CV242" s="28" t="s">
        <v>107</v>
      </c>
      <c r="CW242" s="28" t="s">
        <v>107</v>
      </c>
      <c r="CX242" s="28" t="s">
        <v>107</v>
      </c>
      <c r="CY242" s="28" t="s">
        <v>107</v>
      </c>
      <c r="CZ242" s="28" t="s">
        <v>107</v>
      </c>
      <c r="DA242" s="28" t="s">
        <v>107</v>
      </c>
      <c r="DB242" s="28" t="s">
        <v>107</v>
      </c>
      <c r="DC242" s="28" t="s">
        <v>107</v>
      </c>
      <c r="DD242" s="332">
        <v>5126891</v>
      </c>
      <c r="DE242" s="43">
        <v>1</v>
      </c>
      <c r="DF242" s="390">
        <v>1</v>
      </c>
      <c r="DG242" s="310"/>
      <c r="DH242" s="203"/>
      <c r="DI242" s="279" t="str" cm="1">
        <f t="array" ref="DI242">+IF(AND(C242&lt;&gt;"Vehículos Eléctricos",C242&lt;&gt;"Vehículos Híbridos",AD242="PERCENTIL 50"),
     IF(VLOOKUP(_xlfn.TEXTJOIN("_",FALSE,C242:E242),BD_Perc!$A:$P,_xlfn.IFS(BD!AE242="Intervalo de precio 1",12,BD!AE242="Intervalo de precio 2",13),FALSE)&lt;=1,
     VLOOKUP(_xlfn.TEXTJOIN("_",FALSE,C242:E242),BD_Perc!$A:$P,16,FALSE),"Ok P50"),
     "Ok P30/70 ó Híbrido/Eléctrico")</f>
        <v>Ok P30/70 ó Híbrido/Eléctrico</v>
      </c>
      <c r="DJ242" s="279" t="str">
        <f t="shared" si="19"/>
        <v>Vehículos Convencionales_Camperos/Camionetas_4x4</v>
      </c>
      <c r="DK242" s="331">
        <f t="shared" si="23"/>
        <v>159300000</v>
      </c>
      <c r="DL242" s="326"/>
    </row>
    <row r="243" spans="1:116" ht="25.5">
      <c r="A243" s="28">
        <v>238</v>
      </c>
      <c r="B243" s="29" t="s">
        <v>266</v>
      </c>
      <c r="C243" s="29" t="s">
        <v>0</v>
      </c>
      <c r="D243" s="29" t="s">
        <v>337</v>
      </c>
      <c r="E243" s="42" t="s">
        <v>338</v>
      </c>
      <c r="F243" s="42" t="s">
        <v>107</v>
      </c>
      <c r="G243" s="30" t="s">
        <v>579</v>
      </c>
      <c r="H243" s="42" t="s">
        <v>291</v>
      </c>
      <c r="I243" s="28">
        <v>9206076</v>
      </c>
      <c r="J243" s="28" t="s">
        <v>580</v>
      </c>
      <c r="K243" s="31" t="s">
        <v>366</v>
      </c>
      <c r="L243" s="32">
        <v>110</v>
      </c>
      <c r="M243" s="33">
        <v>5</v>
      </c>
      <c r="N243" s="34">
        <v>97000000</v>
      </c>
      <c r="O243" s="34">
        <f>+IFERROR(VLOOKUP(I243,Precio_Fasecolda!A:C,3,FALSE),IFERROR(VLOOKUP(I243,Precio_Fasecolda!B:C,2,FALSE),N243))</f>
        <v>97000000</v>
      </c>
      <c r="P243" s="34">
        <f t="shared" si="20"/>
        <v>0</v>
      </c>
      <c r="Q243" s="28" t="s">
        <v>338</v>
      </c>
      <c r="R243" s="28" t="s">
        <v>2415</v>
      </c>
      <c r="S243" s="28" t="s">
        <v>112</v>
      </c>
      <c r="T243" s="28" t="s">
        <v>107</v>
      </c>
      <c r="U243" s="28" t="s">
        <v>107</v>
      </c>
      <c r="V243" s="42" t="s">
        <v>107</v>
      </c>
      <c r="W243" s="28" t="s">
        <v>107</v>
      </c>
      <c r="X243" s="28" t="s">
        <v>107</v>
      </c>
      <c r="Y243" s="28" t="str">
        <f t="shared" si="21"/>
        <v>N.A.</v>
      </c>
      <c r="Z243" s="292">
        <f t="shared" si="18"/>
        <v>89240000</v>
      </c>
      <c r="AA243" s="28" cm="1">
        <f t="array" aca="1" ref="AA243" ca="1">_xlfn.IFS(DK243&lt;$DK$4,1,AND(DK243&gt;=$DK$4,DK243&lt;=$AA$4),2,DK243&gt;$AA$4,3)</f>
        <v>2</v>
      </c>
      <c r="AB243" s="28">
        <v>0</v>
      </c>
      <c r="AC243" s="28" cm="1">
        <f t="array" aca="1" ref="AC243" ca="1">IF(AB243="PERCENTIL 30","",_xlfn.IFS(DK243&lt;$AC$4,1,DK243&gt;$AC$4,2))</f>
        <v>1</v>
      </c>
      <c r="AD243" s="28" t="str">
        <f>+IFERROR(VLOOKUP(_xlfn.TEXTJOIN("_", FALSE, C243:E243), BD_Perc!$A:$O, 15, FALSE),"Segmentación no encontrada o vehículo inactivo")</f>
        <v>PERCENTIL 30-70</v>
      </c>
      <c r="AE243" s="28" t="str" cm="1">
        <f t="array" ref="AE243">_xlfn.IFS(
    AD243 = "PERCENTIL 50",
    _xlfn.IFS(
        BD!DK243 &lt; VLOOKUP(_xlfn.TEXTJOIN("_", FALSE, C243:E243), BD_Perc!$A:$O, 11, FALSE), "Intervalo de precio 1",
        BD!DK243 &gt;= VLOOKUP(_xlfn.TEXTJOIN("_", FALSE, C243:E243), BD_Perc!$A:$O, 11, FALSE), "Intervalo de precio 2"
    ),
    AD243 = "PERCENTIL 30-70",
    _xlfn.IFS(
        BD!DK243 &lt; VLOOKUP(_xlfn.TEXTJOIN("_", FALSE, C243:E243), BD_Perc!$A:$O, 6, FALSE), "Intervalo de precio 1",
        BD!DK243 &lt; VLOOKUP(_xlfn.TEXTJOIN("_", FALSE, C243:E243), BD_Perc!$A:$O, 7, FALSE), "Intervalo de precio 2",
        BD!DK243 &gt;= VLOOKUP(_xlfn.TEXTJOIN("_", FALSE, C243:E243), BD_Perc!$A:$O, 7, FALSE), "Intervalo de precio 3"
    ),
    AD243="Segmentación no encontrada o vehículo inactivo","Segmentación no encontrada o vehículo inactivo"
)</f>
        <v>Intervalo de precio 1</v>
      </c>
      <c r="AF243" s="35" t="s">
        <v>2412</v>
      </c>
      <c r="AG243" s="35" t="b">
        <f t="shared" si="22"/>
        <v>1</v>
      </c>
      <c r="AH243" s="206">
        <v>0.08</v>
      </c>
      <c r="AI243" s="206">
        <v>0.08</v>
      </c>
      <c r="AJ243" s="206">
        <v>0.08</v>
      </c>
      <c r="AK243" s="206">
        <v>0.08</v>
      </c>
      <c r="AL243" s="206">
        <v>0.08</v>
      </c>
      <c r="AM243" s="206">
        <v>0.08</v>
      </c>
      <c r="AN243" s="28" t="s">
        <v>113</v>
      </c>
      <c r="AO243" s="28" t="s">
        <v>113</v>
      </c>
      <c r="AP243" s="28" t="s">
        <v>113</v>
      </c>
      <c r="AQ243" s="37">
        <v>1</v>
      </c>
      <c r="AR243" s="38">
        <v>8689479</v>
      </c>
      <c r="AS243" s="38">
        <v>589650</v>
      </c>
      <c r="AT243" s="38">
        <v>457030</v>
      </c>
      <c r="AU243" s="38">
        <v>0</v>
      </c>
      <c r="AV243" s="38">
        <v>0</v>
      </c>
      <c r="AW243" s="38">
        <v>9467039</v>
      </c>
      <c r="AX243" s="38" t="s">
        <v>107</v>
      </c>
      <c r="AY243" s="38" t="s">
        <v>107</v>
      </c>
      <c r="AZ243" s="38">
        <v>310127</v>
      </c>
      <c r="BA243" s="38">
        <v>0</v>
      </c>
      <c r="BB243" s="38" t="s">
        <v>107</v>
      </c>
      <c r="BC243" s="38" t="s">
        <v>107</v>
      </c>
      <c r="BD243" s="38">
        <v>0</v>
      </c>
      <c r="BE243" s="38">
        <v>0</v>
      </c>
      <c r="BF243" s="38">
        <v>0</v>
      </c>
      <c r="BG243" s="38">
        <v>2159464</v>
      </c>
      <c r="BH243" s="38" t="s">
        <v>107</v>
      </c>
      <c r="BI243" s="38">
        <v>636577</v>
      </c>
      <c r="BJ243" s="38">
        <v>848769</v>
      </c>
      <c r="BK243" s="38" t="s">
        <v>107</v>
      </c>
      <c r="BL243" s="38" t="s">
        <v>107</v>
      </c>
      <c r="BM243" s="38">
        <v>179547</v>
      </c>
      <c r="BN243" s="38" t="s">
        <v>107</v>
      </c>
      <c r="BO243" s="38">
        <v>1387411</v>
      </c>
      <c r="BP243" s="38">
        <v>3884750</v>
      </c>
      <c r="BQ243" s="38">
        <v>114258</v>
      </c>
      <c r="BR243" s="38">
        <v>2358599</v>
      </c>
      <c r="BS243" s="38">
        <v>4651908</v>
      </c>
      <c r="BT243" s="38">
        <v>0</v>
      </c>
      <c r="BU243" s="38">
        <v>0</v>
      </c>
      <c r="BV243" s="38" t="s">
        <v>107</v>
      </c>
      <c r="BW243" s="38">
        <v>9589457</v>
      </c>
      <c r="BX243" s="38">
        <v>212192</v>
      </c>
      <c r="BY243" s="38" t="s">
        <v>107</v>
      </c>
      <c r="BZ243" s="38" t="s">
        <v>107</v>
      </c>
      <c r="CA243" s="38" t="s">
        <v>107</v>
      </c>
      <c r="CB243" s="38">
        <v>783479</v>
      </c>
      <c r="CC243" s="330">
        <v>0</v>
      </c>
      <c r="CD243" s="38">
        <v>0</v>
      </c>
      <c r="CE243" s="38" t="s">
        <v>107</v>
      </c>
      <c r="CF243" s="38" t="s">
        <v>107</v>
      </c>
      <c r="CG243" s="38" t="s">
        <v>107</v>
      </c>
      <c r="CH243" s="42" t="s">
        <v>113</v>
      </c>
      <c r="CI243" s="42" t="s">
        <v>113</v>
      </c>
      <c r="CJ243" s="42" t="s">
        <v>114</v>
      </c>
      <c r="CK243" s="42" t="s">
        <v>113</v>
      </c>
      <c r="CL243" s="42" t="s">
        <v>113</v>
      </c>
      <c r="CM243" s="42" t="s">
        <v>114</v>
      </c>
      <c r="CN243" s="42" t="s">
        <v>114</v>
      </c>
      <c r="CO243" s="42" t="s">
        <v>107</v>
      </c>
      <c r="CP243" s="28" t="s">
        <v>107</v>
      </c>
      <c r="CQ243" s="28" t="s">
        <v>107</v>
      </c>
      <c r="CR243" s="28" t="s">
        <v>107</v>
      </c>
      <c r="CS243" s="28" t="s">
        <v>107</v>
      </c>
      <c r="CT243" s="28" t="s">
        <v>107</v>
      </c>
      <c r="CU243" s="28" t="s">
        <v>107</v>
      </c>
      <c r="CV243" s="28" t="s">
        <v>107</v>
      </c>
      <c r="CW243" s="28" t="s">
        <v>107</v>
      </c>
      <c r="CX243" s="28" t="s">
        <v>107</v>
      </c>
      <c r="CY243" s="28" t="s">
        <v>107</v>
      </c>
      <c r="CZ243" s="28" t="s">
        <v>107</v>
      </c>
      <c r="DA243" s="28" t="s">
        <v>107</v>
      </c>
      <c r="DB243" s="28" t="s">
        <v>107</v>
      </c>
      <c r="DC243" s="28" t="s">
        <v>107</v>
      </c>
      <c r="DD243" s="332">
        <v>11948056</v>
      </c>
      <c r="DE243" s="43">
        <v>1</v>
      </c>
      <c r="DF243" s="390">
        <v>1</v>
      </c>
      <c r="DG243" s="310"/>
      <c r="DH243" s="203"/>
      <c r="DI243" s="279" t="str" cm="1">
        <f t="array" ref="DI243">+IF(AND(C243&lt;&gt;"Vehículos Eléctricos",C243&lt;&gt;"Vehículos Híbridos",AD243="PERCENTIL 50"),
     IF(VLOOKUP(_xlfn.TEXTJOIN("_",FALSE,C243:E243),BD_Perc!$A:$P,_xlfn.IFS(BD!AE243="Intervalo de precio 1",12,BD!AE243="Intervalo de precio 2",13),FALSE)&lt;=1,
     VLOOKUP(_xlfn.TEXTJOIN("_",FALSE,C243:E243),BD_Perc!$A:$P,16,FALSE),"Ok P50"),
     "Ok P30/70 ó Híbrido/Eléctrico")</f>
        <v>Ok P30/70 ó Híbrido/Eléctrico</v>
      </c>
      <c r="DJ243" s="279" t="str">
        <f t="shared" si="19"/>
        <v>Vehículos Convencionales_Camperos/Camionetas_4x2</v>
      </c>
      <c r="DK243" s="331">
        <f t="shared" si="23"/>
        <v>89240000</v>
      </c>
      <c r="DL243" s="326"/>
    </row>
    <row r="244" spans="1:116" ht="25.5">
      <c r="A244" s="28">
        <v>239</v>
      </c>
      <c r="B244" s="29" t="s">
        <v>266</v>
      </c>
      <c r="C244" s="29" t="s">
        <v>0</v>
      </c>
      <c r="D244" s="29" t="s">
        <v>337</v>
      </c>
      <c r="E244" s="42" t="s">
        <v>338</v>
      </c>
      <c r="F244" s="42" t="s">
        <v>107</v>
      </c>
      <c r="G244" s="30" t="s">
        <v>581</v>
      </c>
      <c r="H244" s="42" t="s">
        <v>291</v>
      </c>
      <c r="I244" s="28">
        <v>9206077</v>
      </c>
      <c r="J244" s="28" t="s">
        <v>582</v>
      </c>
      <c r="K244" s="31" t="s">
        <v>366</v>
      </c>
      <c r="L244" s="32">
        <v>110</v>
      </c>
      <c r="M244" s="33">
        <v>5</v>
      </c>
      <c r="N244" s="34">
        <v>89200000</v>
      </c>
      <c r="O244" s="34">
        <f>+IFERROR(VLOOKUP(I244,Precio_Fasecolda!A:C,3,FALSE),IFERROR(VLOOKUP(I244,Precio_Fasecolda!B:C,2,FALSE),N244))</f>
        <v>89200000</v>
      </c>
      <c r="P244" s="34">
        <f t="shared" si="20"/>
        <v>0</v>
      </c>
      <c r="Q244" s="28" t="s">
        <v>338</v>
      </c>
      <c r="R244" s="28" t="s">
        <v>130</v>
      </c>
      <c r="S244" s="28" t="s">
        <v>112</v>
      </c>
      <c r="T244" s="28" t="s">
        <v>107</v>
      </c>
      <c r="U244" s="28" t="s">
        <v>107</v>
      </c>
      <c r="V244" s="42" t="s">
        <v>107</v>
      </c>
      <c r="W244" s="28" t="s">
        <v>107</v>
      </c>
      <c r="X244" s="28" t="s">
        <v>107</v>
      </c>
      <c r="Y244" s="28" t="str">
        <f t="shared" si="21"/>
        <v>N.A.</v>
      </c>
      <c r="Z244" s="292">
        <f t="shared" si="18"/>
        <v>82064000</v>
      </c>
      <c r="AA244" s="28" cm="1">
        <f t="array" aca="1" ref="AA244" ca="1">_xlfn.IFS(DK244&lt;$DK$4,1,AND(DK244&gt;=$DK$4,DK244&lt;=$AA$4),2,DK244&gt;$AA$4,3)</f>
        <v>2</v>
      </c>
      <c r="AB244" s="28">
        <v>0</v>
      </c>
      <c r="AC244" s="28" cm="1">
        <f t="array" aca="1" ref="AC244" ca="1">IF(AB244="PERCENTIL 30","",_xlfn.IFS(DK244&lt;$AC$4,1,DK244&gt;$AC$4,2))</f>
        <v>1</v>
      </c>
      <c r="AD244" s="28" t="str">
        <f>+IFERROR(VLOOKUP(_xlfn.TEXTJOIN("_", FALSE, C244:E244), BD_Perc!$A:$O, 15, FALSE),"Segmentación no encontrada o vehículo inactivo")</f>
        <v>PERCENTIL 30-70</v>
      </c>
      <c r="AE244" s="28" t="str" cm="1">
        <f t="array" ref="AE244">_xlfn.IFS(
    AD244 = "PERCENTIL 50",
    _xlfn.IFS(
        BD!DK244 &lt; VLOOKUP(_xlfn.TEXTJOIN("_", FALSE, C244:E244), BD_Perc!$A:$O, 11, FALSE), "Intervalo de precio 1",
        BD!DK244 &gt;= VLOOKUP(_xlfn.TEXTJOIN("_", FALSE, C244:E244), BD_Perc!$A:$O, 11, FALSE), "Intervalo de precio 2"
    ),
    AD244 = "PERCENTIL 30-70",
    _xlfn.IFS(
        BD!DK244 &lt; VLOOKUP(_xlfn.TEXTJOIN("_", FALSE, C244:E244), BD_Perc!$A:$O, 6, FALSE), "Intervalo de precio 1",
        BD!DK244 &lt; VLOOKUP(_xlfn.TEXTJOIN("_", FALSE, C244:E244), BD_Perc!$A:$O, 7, FALSE), "Intervalo de precio 2",
        BD!DK244 &gt;= VLOOKUP(_xlfn.TEXTJOIN("_", FALSE, C244:E244), BD_Perc!$A:$O, 7, FALSE), "Intervalo de precio 3"
    ),
    AD244="Segmentación no encontrada o vehículo inactivo","Segmentación no encontrada o vehículo inactivo"
)</f>
        <v>Intervalo de precio 1</v>
      </c>
      <c r="AF244" s="35" t="s">
        <v>2412</v>
      </c>
      <c r="AG244" s="35" t="b">
        <f t="shared" si="22"/>
        <v>1</v>
      </c>
      <c r="AH244" s="206">
        <v>0.08</v>
      </c>
      <c r="AI244" s="206">
        <v>0.08</v>
      </c>
      <c r="AJ244" s="206">
        <v>0.08</v>
      </c>
      <c r="AK244" s="206">
        <v>0.08</v>
      </c>
      <c r="AL244" s="206">
        <v>0.08</v>
      </c>
      <c r="AM244" s="206">
        <v>0.08</v>
      </c>
      <c r="AN244" s="28" t="s">
        <v>113</v>
      </c>
      <c r="AO244" s="28" t="s">
        <v>113</v>
      </c>
      <c r="AP244" s="28" t="s">
        <v>113</v>
      </c>
      <c r="AQ244" s="37">
        <v>1</v>
      </c>
      <c r="AR244" s="38">
        <v>8689479</v>
      </c>
      <c r="AS244" s="38">
        <v>589650</v>
      </c>
      <c r="AT244" s="38">
        <v>457030</v>
      </c>
      <c r="AU244" s="38">
        <v>0</v>
      </c>
      <c r="AV244" s="38">
        <v>0</v>
      </c>
      <c r="AW244" s="38">
        <v>9467039</v>
      </c>
      <c r="AX244" s="38" t="s">
        <v>107</v>
      </c>
      <c r="AY244" s="38" t="s">
        <v>107</v>
      </c>
      <c r="AZ244" s="38">
        <v>310127</v>
      </c>
      <c r="BA244" s="38">
        <v>0</v>
      </c>
      <c r="BB244" s="38" t="s">
        <v>107</v>
      </c>
      <c r="BC244" s="38" t="s">
        <v>107</v>
      </c>
      <c r="BD244" s="38">
        <v>0</v>
      </c>
      <c r="BE244" s="38">
        <v>0</v>
      </c>
      <c r="BF244" s="38">
        <v>0</v>
      </c>
      <c r="BG244" s="38">
        <v>2159464</v>
      </c>
      <c r="BH244" s="38" t="s">
        <v>107</v>
      </c>
      <c r="BI244" s="38">
        <v>636577</v>
      </c>
      <c r="BJ244" s="38">
        <v>848769</v>
      </c>
      <c r="BK244" s="38" t="s">
        <v>107</v>
      </c>
      <c r="BL244" s="38" t="s">
        <v>107</v>
      </c>
      <c r="BM244" s="38">
        <v>179547</v>
      </c>
      <c r="BN244" s="38" t="s">
        <v>107</v>
      </c>
      <c r="BO244" s="38">
        <v>1387411</v>
      </c>
      <c r="BP244" s="38">
        <v>3884750</v>
      </c>
      <c r="BQ244" s="38">
        <v>114258</v>
      </c>
      <c r="BR244" s="38">
        <v>2358599</v>
      </c>
      <c r="BS244" s="38">
        <v>4651908</v>
      </c>
      <c r="BT244" s="38">
        <v>0</v>
      </c>
      <c r="BU244" s="38">
        <v>0</v>
      </c>
      <c r="BV244" s="38" t="s">
        <v>107</v>
      </c>
      <c r="BW244" s="38">
        <v>9589457</v>
      </c>
      <c r="BX244" s="38">
        <v>212192</v>
      </c>
      <c r="BY244" s="38" t="s">
        <v>107</v>
      </c>
      <c r="BZ244" s="38" t="s">
        <v>107</v>
      </c>
      <c r="CA244" s="38" t="s">
        <v>107</v>
      </c>
      <c r="CB244" s="38">
        <v>783479</v>
      </c>
      <c r="CC244" s="330">
        <v>0</v>
      </c>
      <c r="CD244" s="38">
        <v>0</v>
      </c>
      <c r="CE244" s="38" t="s">
        <v>107</v>
      </c>
      <c r="CF244" s="38" t="s">
        <v>107</v>
      </c>
      <c r="CG244" s="38" t="s">
        <v>107</v>
      </c>
      <c r="CH244" s="42" t="s">
        <v>113</v>
      </c>
      <c r="CI244" s="42" t="s">
        <v>113</v>
      </c>
      <c r="CJ244" s="42" t="s">
        <v>114</v>
      </c>
      <c r="CK244" s="42" t="s">
        <v>113</v>
      </c>
      <c r="CL244" s="42" t="s">
        <v>113</v>
      </c>
      <c r="CM244" s="42" t="s">
        <v>114</v>
      </c>
      <c r="CN244" s="42" t="s">
        <v>114</v>
      </c>
      <c r="CO244" s="42" t="s">
        <v>107</v>
      </c>
      <c r="CP244" s="28" t="s">
        <v>107</v>
      </c>
      <c r="CQ244" s="28" t="s">
        <v>107</v>
      </c>
      <c r="CR244" s="28" t="s">
        <v>107</v>
      </c>
      <c r="CS244" s="28" t="s">
        <v>107</v>
      </c>
      <c r="CT244" s="28" t="s">
        <v>107</v>
      </c>
      <c r="CU244" s="28" t="s">
        <v>107</v>
      </c>
      <c r="CV244" s="28" t="s">
        <v>107</v>
      </c>
      <c r="CW244" s="28" t="s">
        <v>107</v>
      </c>
      <c r="CX244" s="28" t="s">
        <v>107</v>
      </c>
      <c r="CY244" s="28" t="s">
        <v>107</v>
      </c>
      <c r="CZ244" s="28" t="s">
        <v>107</v>
      </c>
      <c r="DA244" s="28" t="s">
        <v>107</v>
      </c>
      <c r="DB244" s="28" t="s">
        <v>107</v>
      </c>
      <c r="DC244" s="28" t="s">
        <v>107</v>
      </c>
      <c r="DD244" s="332">
        <v>11948056</v>
      </c>
      <c r="DE244" s="43">
        <v>1</v>
      </c>
      <c r="DF244" s="390">
        <v>1</v>
      </c>
      <c r="DG244" s="310"/>
      <c r="DH244" s="203"/>
      <c r="DI244" s="279" t="str" cm="1">
        <f t="array" ref="DI244">+IF(AND(C244&lt;&gt;"Vehículos Eléctricos",C244&lt;&gt;"Vehículos Híbridos",AD244="PERCENTIL 50"),
     IF(VLOOKUP(_xlfn.TEXTJOIN("_",FALSE,C244:E244),BD_Perc!$A:$P,_xlfn.IFS(BD!AE244="Intervalo de precio 1",12,BD!AE244="Intervalo de precio 2",13),FALSE)&lt;=1,
     VLOOKUP(_xlfn.TEXTJOIN("_",FALSE,C244:E244),BD_Perc!$A:$P,16,FALSE),"Ok P50"),
     "Ok P30/70 ó Híbrido/Eléctrico")</f>
        <v>Ok P30/70 ó Híbrido/Eléctrico</v>
      </c>
      <c r="DJ244" s="279" t="str">
        <f t="shared" si="19"/>
        <v>Vehículos Convencionales_Camperos/Camionetas_4x2</v>
      </c>
      <c r="DK244" s="331">
        <f t="shared" si="23"/>
        <v>82064000</v>
      </c>
      <c r="DL244" s="326"/>
    </row>
    <row r="245" spans="1:116" ht="25.5">
      <c r="A245" s="28">
        <v>240</v>
      </c>
      <c r="B245" s="29" t="s">
        <v>266</v>
      </c>
      <c r="C245" s="29" t="s">
        <v>0</v>
      </c>
      <c r="D245" s="29" t="s">
        <v>337</v>
      </c>
      <c r="E245" s="42" t="s">
        <v>338</v>
      </c>
      <c r="F245" s="42" t="s">
        <v>107</v>
      </c>
      <c r="G245" s="30" t="s">
        <v>583</v>
      </c>
      <c r="H245" s="42" t="s">
        <v>291</v>
      </c>
      <c r="I245" s="28">
        <v>9206070</v>
      </c>
      <c r="J245" s="28" t="s">
        <v>584</v>
      </c>
      <c r="K245" s="31" t="s">
        <v>341</v>
      </c>
      <c r="L245" s="32">
        <v>150</v>
      </c>
      <c r="M245" s="33">
        <v>5</v>
      </c>
      <c r="N245" s="34">
        <v>143400000</v>
      </c>
      <c r="O245" s="34">
        <f>+IFERROR(VLOOKUP(I245,Precio_Fasecolda!A:C,3,FALSE),IFERROR(VLOOKUP(I245,Precio_Fasecolda!B:C,2,FALSE),N245))</f>
        <v>143400000</v>
      </c>
      <c r="P245" s="34">
        <f t="shared" si="20"/>
        <v>0</v>
      </c>
      <c r="Q245" s="28" t="s">
        <v>338</v>
      </c>
      <c r="R245" s="28" t="s">
        <v>130</v>
      </c>
      <c r="S245" s="28" t="s">
        <v>112</v>
      </c>
      <c r="T245" s="28" t="s">
        <v>107</v>
      </c>
      <c r="U245" s="28" t="s">
        <v>107</v>
      </c>
      <c r="V245" s="42" t="s">
        <v>107</v>
      </c>
      <c r="W245" s="28" t="s">
        <v>107</v>
      </c>
      <c r="X245" s="28" t="s">
        <v>107</v>
      </c>
      <c r="Y245" s="28" t="str">
        <f t="shared" si="21"/>
        <v>N.A.</v>
      </c>
      <c r="Z245" s="292">
        <f t="shared" si="18"/>
        <v>131928000</v>
      </c>
      <c r="AA245" s="28" cm="1">
        <f t="array" aca="1" ref="AA245" ca="1">_xlfn.IFS(DK245&lt;$DK$4,1,AND(DK245&gt;=$DK$4,DK245&lt;=$AA$4),2,DK245&gt;$AA$4,3)</f>
        <v>2</v>
      </c>
      <c r="AB245" s="28">
        <v>0</v>
      </c>
      <c r="AC245" s="28" cm="1">
        <f t="array" aca="1" ref="AC245" ca="1">IF(AB245="PERCENTIL 30","",_xlfn.IFS(DK245&lt;$AC$4,1,DK245&gt;$AC$4,2))</f>
        <v>1</v>
      </c>
      <c r="AD245" s="28" t="str">
        <f>+IFERROR(VLOOKUP(_xlfn.TEXTJOIN("_", FALSE, C245:E245), BD_Perc!$A:$O, 15, FALSE),"Segmentación no encontrada o vehículo inactivo")</f>
        <v>PERCENTIL 30-70</v>
      </c>
      <c r="AE245" s="28" t="str" cm="1">
        <f t="array" ref="AE245">_xlfn.IFS(
    AD245 = "PERCENTIL 50",
    _xlfn.IFS(
        BD!DK245 &lt; VLOOKUP(_xlfn.TEXTJOIN("_", FALSE, C245:E245), BD_Perc!$A:$O, 11, FALSE), "Intervalo de precio 1",
        BD!DK245 &gt;= VLOOKUP(_xlfn.TEXTJOIN("_", FALSE, C245:E245), BD_Perc!$A:$O, 11, FALSE), "Intervalo de precio 2"
    ),
    AD245 = "PERCENTIL 30-70",
    _xlfn.IFS(
        BD!DK245 &lt; VLOOKUP(_xlfn.TEXTJOIN("_", FALSE, C245:E245), BD_Perc!$A:$O, 6, FALSE), "Intervalo de precio 1",
        BD!DK245 &lt; VLOOKUP(_xlfn.TEXTJOIN("_", FALSE, C245:E245), BD_Perc!$A:$O, 7, FALSE), "Intervalo de precio 2",
        BD!DK245 &gt;= VLOOKUP(_xlfn.TEXTJOIN("_", FALSE, C245:E245), BD_Perc!$A:$O, 7, FALSE), "Intervalo de precio 3"
    ),
    AD245="Segmentación no encontrada o vehículo inactivo","Segmentación no encontrada o vehículo inactivo"
)</f>
        <v>Intervalo de precio 2</v>
      </c>
      <c r="AF245" s="35" t="s">
        <v>2413</v>
      </c>
      <c r="AG245" s="35" t="b">
        <f t="shared" si="22"/>
        <v>1</v>
      </c>
      <c r="AH245" s="206">
        <v>0.08</v>
      </c>
      <c r="AI245" s="206">
        <v>0.08</v>
      </c>
      <c r="AJ245" s="206">
        <v>0.08</v>
      </c>
      <c r="AK245" s="206">
        <v>0.08</v>
      </c>
      <c r="AL245" s="206">
        <v>0.08</v>
      </c>
      <c r="AM245" s="206">
        <v>0.08</v>
      </c>
      <c r="AN245" s="28" t="s">
        <v>113</v>
      </c>
      <c r="AO245" s="28" t="s">
        <v>113</v>
      </c>
      <c r="AP245" s="28" t="s">
        <v>113</v>
      </c>
      <c r="AQ245" s="37">
        <v>1</v>
      </c>
      <c r="AR245" s="38">
        <v>8689479</v>
      </c>
      <c r="AS245" s="38">
        <v>589650</v>
      </c>
      <c r="AT245" s="38">
        <v>457030</v>
      </c>
      <c r="AU245" s="38">
        <v>0</v>
      </c>
      <c r="AV245" s="38">
        <v>0</v>
      </c>
      <c r="AW245" s="38">
        <v>9467039</v>
      </c>
      <c r="AX245" s="38" t="s">
        <v>107</v>
      </c>
      <c r="AY245" s="38" t="s">
        <v>107</v>
      </c>
      <c r="AZ245" s="38">
        <v>310127</v>
      </c>
      <c r="BA245" s="38">
        <v>0</v>
      </c>
      <c r="BB245" s="38" t="s">
        <v>107</v>
      </c>
      <c r="BC245" s="38" t="s">
        <v>107</v>
      </c>
      <c r="BD245" s="38">
        <v>0</v>
      </c>
      <c r="BE245" s="38">
        <v>0</v>
      </c>
      <c r="BF245" s="38">
        <v>0</v>
      </c>
      <c r="BG245" s="38">
        <v>2159464</v>
      </c>
      <c r="BH245" s="38" t="s">
        <v>107</v>
      </c>
      <c r="BI245" s="38">
        <v>636577</v>
      </c>
      <c r="BJ245" s="38">
        <v>848769</v>
      </c>
      <c r="BK245" s="38" t="s">
        <v>107</v>
      </c>
      <c r="BL245" s="38" t="s">
        <v>107</v>
      </c>
      <c r="BM245" s="38">
        <v>179547</v>
      </c>
      <c r="BN245" s="38" t="s">
        <v>107</v>
      </c>
      <c r="BO245" s="38">
        <v>1387411</v>
      </c>
      <c r="BP245" s="38">
        <v>3884750</v>
      </c>
      <c r="BQ245" s="38">
        <v>114258</v>
      </c>
      <c r="BR245" s="38">
        <v>2358599</v>
      </c>
      <c r="BS245" s="38">
        <v>4651908</v>
      </c>
      <c r="BT245" s="38">
        <v>0</v>
      </c>
      <c r="BU245" s="38">
        <v>0</v>
      </c>
      <c r="BV245" s="38" t="s">
        <v>107</v>
      </c>
      <c r="BW245" s="38">
        <v>9589457</v>
      </c>
      <c r="BX245" s="38">
        <v>212192</v>
      </c>
      <c r="BY245" s="38" t="s">
        <v>107</v>
      </c>
      <c r="BZ245" s="38" t="s">
        <v>107</v>
      </c>
      <c r="CA245" s="38" t="s">
        <v>107</v>
      </c>
      <c r="CB245" s="38">
        <v>783479</v>
      </c>
      <c r="CC245" s="330">
        <v>0</v>
      </c>
      <c r="CD245" s="38">
        <v>0</v>
      </c>
      <c r="CE245" s="38" t="s">
        <v>107</v>
      </c>
      <c r="CF245" s="38" t="s">
        <v>107</v>
      </c>
      <c r="CG245" s="38" t="s">
        <v>107</v>
      </c>
      <c r="CH245" s="42" t="s">
        <v>113</v>
      </c>
      <c r="CI245" s="42" t="s">
        <v>114</v>
      </c>
      <c r="CJ245" s="42" t="s">
        <v>114</v>
      </c>
      <c r="CK245" s="42" t="s">
        <v>114</v>
      </c>
      <c r="CL245" s="42" t="s">
        <v>114</v>
      </c>
      <c r="CM245" s="42" t="s">
        <v>113</v>
      </c>
      <c r="CN245" s="42" t="s">
        <v>114</v>
      </c>
      <c r="CO245" s="42" t="s">
        <v>107</v>
      </c>
      <c r="CP245" s="28" t="s">
        <v>107</v>
      </c>
      <c r="CQ245" s="28" t="s">
        <v>107</v>
      </c>
      <c r="CR245" s="28" t="s">
        <v>107</v>
      </c>
      <c r="CS245" s="28" t="s">
        <v>107</v>
      </c>
      <c r="CT245" s="28" t="s">
        <v>107</v>
      </c>
      <c r="CU245" s="28" t="s">
        <v>107</v>
      </c>
      <c r="CV245" s="28" t="s">
        <v>107</v>
      </c>
      <c r="CW245" s="28" t="s">
        <v>107</v>
      </c>
      <c r="CX245" s="28" t="s">
        <v>107</v>
      </c>
      <c r="CY245" s="28" t="s">
        <v>107</v>
      </c>
      <c r="CZ245" s="28" t="s">
        <v>107</v>
      </c>
      <c r="DA245" s="28" t="s">
        <v>107</v>
      </c>
      <c r="DB245" s="28" t="s">
        <v>107</v>
      </c>
      <c r="DC245" s="28" t="s">
        <v>107</v>
      </c>
      <c r="DD245" s="332">
        <v>12813147</v>
      </c>
      <c r="DE245" s="43">
        <v>1</v>
      </c>
      <c r="DF245" s="390">
        <v>1</v>
      </c>
      <c r="DG245" s="310"/>
      <c r="DH245" s="203"/>
      <c r="DI245" s="279" t="str" cm="1">
        <f t="array" ref="DI245">+IF(AND(C245&lt;&gt;"Vehículos Eléctricos",C245&lt;&gt;"Vehículos Híbridos",AD245="PERCENTIL 50"),
     IF(VLOOKUP(_xlfn.TEXTJOIN("_",FALSE,C245:E245),BD_Perc!$A:$P,_xlfn.IFS(BD!AE245="Intervalo de precio 1",12,BD!AE245="Intervalo de precio 2",13),FALSE)&lt;=1,
     VLOOKUP(_xlfn.TEXTJOIN("_",FALSE,C245:E245),BD_Perc!$A:$P,16,FALSE),"Ok P50"),
     "Ok P30/70 ó Híbrido/Eléctrico")</f>
        <v>Ok P30/70 ó Híbrido/Eléctrico</v>
      </c>
      <c r="DJ245" s="279" t="str">
        <f t="shared" si="19"/>
        <v>Vehículos Convencionales_Camperos/Camionetas_4x2</v>
      </c>
      <c r="DK245" s="331">
        <f t="shared" si="23"/>
        <v>131928000</v>
      </c>
      <c r="DL245" s="326"/>
    </row>
    <row r="246" spans="1:116" ht="25.5">
      <c r="A246" s="28">
        <v>241</v>
      </c>
      <c r="B246" s="29" t="s">
        <v>266</v>
      </c>
      <c r="C246" s="29" t="s">
        <v>0</v>
      </c>
      <c r="D246" s="29" t="s">
        <v>337</v>
      </c>
      <c r="E246" s="42" t="s">
        <v>346</v>
      </c>
      <c r="F246" s="42" t="s">
        <v>107</v>
      </c>
      <c r="G246" s="30" t="s">
        <v>585</v>
      </c>
      <c r="H246" s="42" t="s">
        <v>291</v>
      </c>
      <c r="I246" s="28">
        <v>9206072</v>
      </c>
      <c r="J246" s="28" t="s">
        <v>586</v>
      </c>
      <c r="K246" s="31" t="s">
        <v>142</v>
      </c>
      <c r="L246" s="32">
        <v>180</v>
      </c>
      <c r="M246" s="33">
        <v>5</v>
      </c>
      <c r="N246" s="34">
        <v>153800000</v>
      </c>
      <c r="O246" s="34">
        <f>+IFERROR(VLOOKUP(I246,Precio_Fasecolda!A:C,3,FALSE),IFERROR(VLOOKUP(I246,Precio_Fasecolda!B:C,2,FALSE),N246))</f>
        <v>153800000</v>
      </c>
      <c r="P246" s="34">
        <f t="shared" si="20"/>
        <v>0</v>
      </c>
      <c r="Q246" s="28" t="s">
        <v>346</v>
      </c>
      <c r="R246" s="28" t="s">
        <v>130</v>
      </c>
      <c r="S246" s="28" t="s">
        <v>112</v>
      </c>
      <c r="T246" s="28" t="s">
        <v>107</v>
      </c>
      <c r="U246" s="28" t="s">
        <v>107</v>
      </c>
      <c r="V246" s="42" t="s">
        <v>107</v>
      </c>
      <c r="W246" s="28" t="s">
        <v>107</v>
      </c>
      <c r="X246" s="28" t="s">
        <v>107</v>
      </c>
      <c r="Y246" s="28" t="str">
        <f t="shared" si="21"/>
        <v>N.A.</v>
      </c>
      <c r="Z246" s="292">
        <f t="shared" si="18"/>
        <v>141496000</v>
      </c>
      <c r="AA246" s="28" cm="1">
        <f t="array" aca="1" ref="AA246" ca="1">_xlfn.IFS(DK246&lt;$DK$4,1,AND(DK246&gt;=$DK$4,DK246&lt;=$AA$4),2,DK246&gt;$AA$4,3)</f>
        <v>2</v>
      </c>
      <c r="AB246" s="28">
        <v>0</v>
      </c>
      <c r="AC246" s="28" cm="1">
        <f t="array" aca="1" ref="AC246" ca="1">IF(AB246="PERCENTIL 30","",_xlfn.IFS(DK246&lt;$AC$4,1,DK246&gt;$AC$4,2))</f>
        <v>1</v>
      </c>
      <c r="AD246" s="28" t="str">
        <f>+IFERROR(VLOOKUP(_xlfn.TEXTJOIN("_", FALSE, C246:E246), BD_Perc!$A:$O, 15, FALSE),"Segmentación no encontrada o vehículo inactivo")</f>
        <v>PERCENTIL 30-70</v>
      </c>
      <c r="AE246" s="28" t="str" cm="1">
        <f t="array" ref="AE246">_xlfn.IFS(
    AD246 = "PERCENTIL 50",
    _xlfn.IFS(
        BD!DK246 &lt; VLOOKUP(_xlfn.TEXTJOIN("_", FALSE, C246:E246), BD_Perc!$A:$O, 11, FALSE), "Intervalo de precio 1",
        BD!DK246 &gt;= VLOOKUP(_xlfn.TEXTJOIN("_", FALSE, C246:E246), BD_Perc!$A:$O, 11, FALSE), "Intervalo de precio 2"
    ),
    AD246 = "PERCENTIL 30-70",
    _xlfn.IFS(
        BD!DK246 &lt; VLOOKUP(_xlfn.TEXTJOIN("_", FALSE, C246:E246), BD_Perc!$A:$O, 6, FALSE), "Intervalo de precio 1",
        BD!DK246 &lt; VLOOKUP(_xlfn.TEXTJOIN("_", FALSE, C246:E246), BD_Perc!$A:$O, 7, FALSE), "Intervalo de precio 2",
        BD!DK246 &gt;= VLOOKUP(_xlfn.TEXTJOIN("_", FALSE, C246:E246), BD_Perc!$A:$O, 7, FALSE), "Intervalo de precio 3"
    ),
    AD246="Segmentación no encontrada o vehículo inactivo","Segmentación no encontrada o vehículo inactivo"
)</f>
        <v>Intervalo de precio 1</v>
      </c>
      <c r="AF246" s="35" t="s">
        <v>2412</v>
      </c>
      <c r="AG246" s="35" t="b">
        <f t="shared" si="22"/>
        <v>1</v>
      </c>
      <c r="AH246" s="206">
        <v>0.08</v>
      </c>
      <c r="AI246" s="206">
        <v>0.08</v>
      </c>
      <c r="AJ246" s="206">
        <v>0.08</v>
      </c>
      <c r="AK246" s="206">
        <v>0.08</v>
      </c>
      <c r="AL246" s="206">
        <v>0.08</v>
      </c>
      <c r="AM246" s="206">
        <v>0.08</v>
      </c>
      <c r="AN246" s="28" t="s">
        <v>113</v>
      </c>
      <c r="AO246" s="28" t="s">
        <v>113</v>
      </c>
      <c r="AP246" s="28" t="s">
        <v>113</v>
      </c>
      <c r="AQ246" s="37">
        <v>1</v>
      </c>
      <c r="AR246" s="38">
        <v>8689479</v>
      </c>
      <c r="AS246" s="38">
        <v>589650</v>
      </c>
      <c r="AT246" s="38">
        <v>457030</v>
      </c>
      <c r="AU246" s="38">
        <v>0</v>
      </c>
      <c r="AV246" s="38">
        <v>0</v>
      </c>
      <c r="AW246" s="38">
        <v>9467039</v>
      </c>
      <c r="AX246" s="38" t="s">
        <v>107</v>
      </c>
      <c r="AY246" s="38" t="s">
        <v>107</v>
      </c>
      <c r="AZ246" s="38">
        <v>310127</v>
      </c>
      <c r="BA246" s="38">
        <v>0</v>
      </c>
      <c r="BB246" s="38" t="s">
        <v>107</v>
      </c>
      <c r="BC246" s="38" t="s">
        <v>107</v>
      </c>
      <c r="BD246" s="38">
        <v>0</v>
      </c>
      <c r="BE246" s="38">
        <v>0</v>
      </c>
      <c r="BF246" s="38">
        <v>0</v>
      </c>
      <c r="BG246" s="38">
        <v>2159464</v>
      </c>
      <c r="BH246" s="38" t="s">
        <v>107</v>
      </c>
      <c r="BI246" s="38">
        <v>636577</v>
      </c>
      <c r="BJ246" s="38">
        <v>848769</v>
      </c>
      <c r="BK246" s="38" t="s">
        <v>107</v>
      </c>
      <c r="BL246" s="38" t="s">
        <v>107</v>
      </c>
      <c r="BM246" s="38">
        <v>179547</v>
      </c>
      <c r="BN246" s="38" t="s">
        <v>107</v>
      </c>
      <c r="BO246" s="38">
        <v>1387411</v>
      </c>
      <c r="BP246" s="38">
        <v>3884750</v>
      </c>
      <c r="BQ246" s="38">
        <v>114258</v>
      </c>
      <c r="BR246" s="38">
        <v>2358599</v>
      </c>
      <c r="BS246" s="38">
        <v>4651908</v>
      </c>
      <c r="BT246" s="38">
        <v>0</v>
      </c>
      <c r="BU246" s="38">
        <v>0</v>
      </c>
      <c r="BV246" s="38" t="s">
        <v>107</v>
      </c>
      <c r="BW246" s="38">
        <v>9589457</v>
      </c>
      <c r="BX246" s="38">
        <v>212192</v>
      </c>
      <c r="BY246" s="38" t="s">
        <v>107</v>
      </c>
      <c r="BZ246" s="38" t="s">
        <v>107</v>
      </c>
      <c r="CA246" s="38" t="s">
        <v>107</v>
      </c>
      <c r="CB246" s="38">
        <v>783479</v>
      </c>
      <c r="CC246" s="330">
        <v>0</v>
      </c>
      <c r="CD246" s="38">
        <v>0</v>
      </c>
      <c r="CE246" s="38" t="s">
        <v>107</v>
      </c>
      <c r="CF246" s="38" t="s">
        <v>107</v>
      </c>
      <c r="CG246" s="38" t="s">
        <v>107</v>
      </c>
      <c r="CH246" s="42" t="s">
        <v>113</v>
      </c>
      <c r="CI246" s="42" t="s">
        <v>114</v>
      </c>
      <c r="CJ246" s="42" t="s">
        <v>114</v>
      </c>
      <c r="CK246" s="42" t="s">
        <v>113</v>
      </c>
      <c r="CL246" s="42" t="s">
        <v>114</v>
      </c>
      <c r="CM246" s="42" t="s">
        <v>113</v>
      </c>
      <c r="CN246" s="42" t="s">
        <v>114</v>
      </c>
      <c r="CO246" s="42" t="s">
        <v>107</v>
      </c>
      <c r="CP246" s="28" t="s">
        <v>107</v>
      </c>
      <c r="CQ246" s="28" t="s">
        <v>107</v>
      </c>
      <c r="CR246" s="28" t="s">
        <v>107</v>
      </c>
      <c r="CS246" s="28" t="s">
        <v>107</v>
      </c>
      <c r="CT246" s="28" t="s">
        <v>107</v>
      </c>
      <c r="CU246" s="28" t="s">
        <v>107</v>
      </c>
      <c r="CV246" s="28" t="s">
        <v>107</v>
      </c>
      <c r="CW246" s="28" t="s">
        <v>107</v>
      </c>
      <c r="CX246" s="28" t="s">
        <v>107</v>
      </c>
      <c r="CY246" s="28" t="s">
        <v>107</v>
      </c>
      <c r="CZ246" s="28" t="s">
        <v>107</v>
      </c>
      <c r="DA246" s="28" t="s">
        <v>107</v>
      </c>
      <c r="DB246" s="28" t="s">
        <v>107</v>
      </c>
      <c r="DC246" s="28" t="s">
        <v>107</v>
      </c>
      <c r="DD246" s="332">
        <v>12173469</v>
      </c>
      <c r="DE246" s="43">
        <v>1</v>
      </c>
      <c r="DF246" s="390">
        <v>1</v>
      </c>
      <c r="DG246" s="310"/>
      <c r="DH246" s="203"/>
      <c r="DI246" s="279" t="str" cm="1">
        <f t="array" ref="DI246">+IF(AND(C246&lt;&gt;"Vehículos Eléctricos",C246&lt;&gt;"Vehículos Híbridos",AD246="PERCENTIL 50"),
     IF(VLOOKUP(_xlfn.TEXTJOIN("_",FALSE,C246:E246),BD_Perc!$A:$P,_xlfn.IFS(BD!AE246="Intervalo de precio 1",12,BD!AE246="Intervalo de precio 2",13),FALSE)&lt;=1,
     VLOOKUP(_xlfn.TEXTJOIN("_",FALSE,C246:E246),BD_Perc!$A:$P,16,FALSE),"Ok P50"),
     "Ok P30/70 ó Híbrido/Eléctrico")</f>
        <v>Ok P30/70 ó Híbrido/Eléctrico</v>
      </c>
      <c r="DJ246" s="279" t="str">
        <f t="shared" si="19"/>
        <v>Vehículos Convencionales_Camperos/Camionetas_4x4</v>
      </c>
      <c r="DK246" s="331">
        <f t="shared" si="23"/>
        <v>141496000</v>
      </c>
      <c r="DL246" s="326"/>
    </row>
    <row r="247" spans="1:116" ht="25.5">
      <c r="A247" s="28">
        <v>242</v>
      </c>
      <c r="B247" s="29" t="s">
        <v>266</v>
      </c>
      <c r="C247" s="29" t="s">
        <v>0</v>
      </c>
      <c r="D247" s="29" t="s">
        <v>337</v>
      </c>
      <c r="E247" s="42" t="s">
        <v>346</v>
      </c>
      <c r="F247" s="42" t="s">
        <v>107</v>
      </c>
      <c r="G247" s="30" t="s">
        <v>587</v>
      </c>
      <c r="H247" s="42" t="s">
        <v>291</v>
      </c>
      <c r="I247" s="28">
        <v>9208021</v>
      </c>
      <c r="J247" s="28" t="s">
        <v>588</v>
      </c>
      <c r="K247" s="31" t="s">
        <v>355</v>
      </c>
      <c r="L247" s="32">
        <v>335</v>
      </c>
      <c r="M247" s="33">
        <v>5</v>
      </c>
      <c r="N247" s="34">
        <v>250000000</v>
      </c>
      <c r="O247" s="34">
        <f>+IFERROR(VLOOKUP(I247,Precio_Fasecolda!A:C,3,FALSE),IFERROR(VLOOKUP(I247,Precio_Fasecolda!B:C,2,FALSE),N247))</f>
        <v>250000000</v>
      </c>
      <c r="P247" s="34">
        <f t="shared" si="20"/>
        <v>0</v>
      </c>
      <c r="Q247" s="28" t="s">
        <v>346</v>
      </c>
      <c r="R247" s="28" t="s">
        <v>130</v>
      </c>
      <c r="S247" s="28" t="s">
        <v>112</v>
      </c>
      <c r="T247" s="28" t="s">
        <v>107</v>
      </c>
      <c r="U247" s="28" t="s">
        <v>107</v>
      </c>
      <c r="V247" s="42" t="s">
        <v>107</v>
      </c>
      <c r="W247" s="28" t="s">
        <v>107</v>
      </c>
      <c r="X247" s="28" t="s">
        <v>107</v>
      </c>
      <c r="Y247" s="28" t="str">
        <f t="shared" si="21"/>
        <v>N.A.</v>
      </c>
      <c r="Z247" s="292">
        <f t="shared" si="18"/>
        <v>230000000</v>
      </c>
      <c r="AA247" s="28" cm="1">
        <f t="array" aca="1" ref="AA247" ca="1">_xlfn.IFS(DK247&lt;$DK$4,1,AND(DK247&gt;=$DK$4,DK247&lt;=$AA$4),2,DK247&gt;$AA$4,3)</f>
        <v>2</v>
      </c>
      <c r="AB247" s="28">
        <v>0</v>
      </c>
      <c r="AC247" s="28" cm="1">
        <f t="array" aca="1" ref="AC247" ca="1">IF(AB247="PERCENTIL 30","",_xlfn.IFS(DK247&lt;$AC$4,1,DK247&gt;$AC$4,2))</f>
        <v>2</v>
      </c>
      <c r="AD247" s="28" t="str">
        <f>+IFERROR(VLOOKUP(_xlfn.TEXTJOIN("_", FALSE, C247:E247), BD_Perc!$A:$O, 15, FALSE),"Segmentación no encontrada o vehículo inactivo")</f>
        <v>PERCENTIL 30-70</v>
      </c>
      <c r="AE247" s="28" t="str" cm="1">
        <f t="array" ref="AE247">_xlfn.IFS(
    AD247 = "PERCENTIL 50",
    _xlfn.IFS(
        BD!DK247 &lt; VLOOKUP(_xlfn.TEXTJOIN("_", FALSE, C247:E247), BD_Perc!$A:$O, 11, FALSE), "Intervalo de precio 1",
        BD!DK247 &gt;= VLOOKUP(_xlfn.TEXTJOIN("_", FALSE, C247:E247), BD_Perc!$A:$O, 11, FALSE), "Intervalo de precio 2"
    ),
    AD247 = "PERCENTIL 30-70",
    _xlfn.IFS(
        BD!DK247 &lt; VLOOKUP(_xlfn.TEXTJOIN("_", FALSE, C247:E247), BD_Perc!$A:$O, 6, FALSE), "Intervalo de precio 1",
        BD!DK247 &lt; VLOOKUP(_xlfn.TEXTJOIN("_", FALSE, C247:E247), BD_Perc!$A:$O, 7, FALSE), "Intervalo de precio 2",
        BD!DK247 &gt;= VLOOKUP(_xlfn.TEXTJOIN("_", FALSE, C247:E247), BD_Perc!$A:$O, 7, FALSE), "Intervalo de precio 3"
    ),
    AD247="Segmentación no encontrada o vehículo inactivo","Segmentación no encontrada o vehículo inactivo"
)</f>
        <v>Intervalo de precio 2</v>
      </c>
      <c r="AF247" s="35" t="s">
        <v>2413</v>
      </c>
      <c r="AG247" s="35" t="b">
        <f t="shared" si="22"/>
        <v>1</v>
      </c>
      <c r="AH247" s="206">
        <v>0.08</v>
      </c>
      <c r="AI247" s="206">
        <v>0.08</v>
      </c>
      <c r="AJ247" s="206">
        <v>0.08</v>
      </c>
      <c r="AK247" s="206">
        <v>0.08</v>
      </c>
      <c r="AL247" s="206">
        <v>0.08</v>
      </c>
      <c r="AM247" s="206">
        <v>0.08</v>
      </c>
      <c r="AN247" s="28" t="s">
        <v>113</v>
      </c>
      <c r="AO247" s="28" t="s">
        <v>113</v>
      </c>
      <c r="AP247" s="28" t="s">
        <v>113</v>
      </c>
      <c r="AQ247" s="37">
        <v>1</v>
      </c>
      <c r="AR247" s="38">
        <v>8689479</v>
      </c>
      <c r="AS247" s="38">
        <v>589650</v>
      </c>
      <c r="AT247" s="38">
        <v>457030</v>
      </c>
      <c r="AU247" s="38">
        <v>0</v>
      </c>
      <c r="AV247" s="38">
        <v>0</v>
      </c>
      <c r="AW247" s="38">
        <v>9467039</v>
      </c>
      <c r="AX247" s="38" t="s">
        <v>107</v>
      </c>
      <c r="AY247" s="38" t="s">
        <v>107</v>
      </c>
      <c r="AZ247" s="38">
        <v>310127</v>
      </c>
      <c r="BA247" s="38">
        <v>0</v>
      </c>
      <c r="BB247" s="38" t="s">
        <v>107</v>
      </c>
      <c r="BC247" s="38" t="s">
        <v>107</v>
      </c>
      <c r="BD247" s="38">
        <v>0</v>
      </c>
      <c r="BE247" s="38">
        <v>0</v>
      </c>
      <c r="BF247" s="38">
        <v>0</v>
      </c>
      <c r="BG247" s="38">
        <v>2159464</v>
      </c>
      <c r="BH247" s="38" t="s">
        <v>107</v>
      </c>
      <c r="BI247" s="38">
        <v>636577</v>
      </c>
      <c r="BJ247" s="38">
        <v>848769</v>
      </c>
      <c r="BK247" s="38" t="s">
        <v>107</v>
      </c>
      <c r="BL247" s="38" t="s">
        <v>107</v>
      </c>
      <c r="BM247" s="38">
        <v>179547</v>
      </c>
      <c r="BN247" s="38" t="s">
        <v>107</v>
      </c>
      <c r="BO247" s="38">
        <v>1387411</v>
      </c>
      <c r="BP247" s="38">
        <v>3884750</v>
      </c>
      <c r="BQ247" s="38">
        <v>114258</v>
      </c>
      <c r="BR247" s="38">
        <v>2358599</v>
      </c>
      <c r="BS247" s="38">
        <v>4651908</v>
      </c>
      <c r="BT247" s="38">
        <v>0</v>
      </c>
      <c r="BU247" s="38">
        <v>0</v>
      </c>
      <c r="BV247" s="38" t="s">
        <v>107</v>
      </c>
      <c r="BW247" s="38">
        <v>9589457</v>
      </c>
      <c r="BX247" s="38">
        <v>212192</v>
      </c>
      <c r="BY247" s="38" t="s">
        <v>107</v>
      </c>
      <c r="BZ247" s="38" t="s">
        <v>107</v>
      </c>
      <c r="CA247" s="38" t="s">
        <v>107</v>
      </c>
      <c r="CB247" s="38">
        <v>783479</v>
      </c>
      <c r="CC247" s="330">
        <v>0</v>
      </c>
      <c r="CD247" s="38">
        <v>0</v>
      </c>
      <c r="CE247" s="38" t="s">
        <v>107</v>
      </c>
      <c r="CF247" s="38" t="s">
        <v>107</v>
      </c>
      <c r="CG247" s="38" t="s">
        <v>107</v>
      </c>
      <c r="CH247" s="42" t="s">
        <v>113</v>
      </c>
      <c r="CI247" s="42" t="s">
        <v>114</v>
      </c>
      <c r="CJ247" s="42" t="s">
        <v>114</v>
      </c>
      <c r="CK247" s="42" t="s">
        <v>113</v>
      </c>
      <c r="CL247" s="42" t="s">
        <v>113</v>
      </c>
      <c r="CM247" s="42" t="s">
        <v>113</v>
      </c>
      <c r="CN247" s="42" t="s">
        <v>114</v>
      </c>
      <c r="CO247" s="42" t="s">
        <v>107</v>
      </c>
      <c r="CP247" s="28" t="s">
        <v>107</v>
      </c>
      <c r="CQ247" s="28" t="s">
        <v>107</v>
      </c>
      <c r="CR247" s="28" t="s">
        <v>107</v>
      </c>
      <c r="CS247" s="28" t="s">
        <v>107</v>
      </c>
      <c r="CT247" s="28" t="s">
        <v>107</v>
      </c>
      <c r="CU247" s="28" t="s">
        <v>107</v>
      </c>
      <c r="CV247" s="28" t="s">
        <v>107</v>
      </c>
      <c r="CW247" s="28" t="s">
        <v>107</v>
      </c>
      <c r="CX247" s="28" t="s">
        <v>107</v>
      </c>
      <c r="CY247" s="28" t="s">
        <v>107</v>
      </c>
      <c r="CZ247" s="28" t="s">
        <v>107</v>
      </c>
      <c r="DA247" s="28" t="s">
        <v>107</v>
      </c>
      <c r="DB247" s="28" t="s">
        <v>107</v>
      </c>
      <c r="DC247" s="28" t="s">
        <v>107</v>
      </c>
      <c r="DD247" s="332">
        <v>12173469</v>
      </c>
      <c r="DE247" s="43">
        <v>1</v>
      </c>
      <c r="DF247" s="390">
        <v>1</v>
      </c>
      <c r="DG247" s="310"/>
      <c r="DH247" s="203"/>
      <c r="DI247" s="279" t="str" cm="1">
        <f t="array" ref="DI247">+IF(AND(C247&lt;&gt;"Vehículos Eléctricos",C247&lt;&gt;"Vehículos Híbridos",AD247="PERCENTIL 50"),
     IF(VLOOKUP(_xlfn.TEXTJOIN("_",FALSE,C247:E247),BD_Perc!$A:$P,_xlfn.IFS(BD!AE247="Intervalo de precio 1",12,BD!AE247="Intervalo de precio 2",13),FALSE)&lt;=1,
     VLOOKUP(_xlfn.TEXTJOIN("_",FALSE,C247:E247),BD_Perc!$A:$P,16,FALSE),"Ok P50"),
     "Ok P30/70 ó Híbrido/Eléctrico")</f>
        <v>Ok P30/70 ó Híbrido/Eléctrico</v>
      </c>
      <c r="DJ247" s="279" t="str">
        <f t="shared" si="19"/>
        <v>Vehículos Convencionales_Camperos/Camionetas_4x4</v>
      </c>
      <c r="DK247" s="331">
        <f t="shared" si="23"/>
        <v>230000000</v>
      </c>
      <c r="DL247" s="326"/>
    </row>
    <row r="248" spans="1:116" ht="38.25">
      <c r="A248" s="28">
        <v>243</v>
      </c>
      <c r="B248" s="29" t="s">
        <v>266</v>
      </c>
      <c r="C248" s="29" t="s">
        <v>0</v>
      </c>
      <c r="D248" s="29" t="s">
        <v>337</v>
      </c>
      <c r="E248" s="42" t="s">
        <v>338</v>
      </c>
      <c r="F248" s="42" t="s">
        <v>107</v>
      </c>
      <c r="G248" s="30" t="s">
        <v>589</v>
      </c>
      <c r="H248" s="42" t="s">
        <v>216</v>
      </c>
      <c r="I248" s="28">
        <v>5606105</v>
      </c>
      <c r="J248" s="28" t="s">
        <v>590</v>
      </c>
      <c r="K248" s="31" t="s">
        <v>369</v>
      </c>
      <c r="L248" s="32">
        <v>153</v>
      </c>
      <c r="M248" s="33">
        <v>5</v>
      </c>
      <c r="N248" s="34">
        <v>139900000</v>
      </c>
      <c r="O248" s="34">
        <f>+IFERROR(VLOOKUP(I248,Precio_Fasecolda!A:C,3,FALSE),IFERROR(VLOOKUP(I248,Precio_Fasecolda!B:C,2,FALSE),N248))</f>
        <v>139900000</v>
      </c>
      <c r="P248" s="34">
        <f t="shared" si="20"/>
        <v>0</v>
      </c>
      <c r="Q248" s="28" t="s">
        <v>338</v>
      </c>
      <c r="R248" s="28" t="s">
        <v>130</v>
      </c>
      <c r="S248" s="28" t="s">
        <v>112</v>
      </c>
      <c r="T248" s="28" t="s">
        <v>107</v>
      </c>
      <c r="U248" s="28" t="s">
        <v>107</v>
      </c>
      <c r="V248" s="42" t="s">
        <v>107</v>
      </c>
      <c r="W248" s="28" t="s">
        <v>107</v>
      </c>
      <c r="X248" s="28" t="s">
        <v>107</v>
      </c>
      <c r="Y248" s="28" t="str">
        <f t="shared" si="21"/>
        <v>N.A.</v>
      </c>
      <c r="Z248" s="292">
        <f t="shared" si="18"/>
        <v>139900000</v>
      </c>
      <c r="AA248" s="28" cm="1">
        <f t="array" aca="1" ref="AA248" ca="1">_xlfn.IFS(DK248&lt;$DK$4,1,AND(DK248&gt;=$DK$4,DK248&lt;=$AA$4),2,DK248&gt;$AA$4,3)</f>
        <v>2</v>
      </c>
      <c r="AB248" s="28">
        <v>0</v>
      </c>
      <c r="AC248" s="28" cm="1">
        <f t="array" aca="1" ref="AC248" ca="1">IF(AB248="PERCENTIL 30","",_xlfn.IFS(DK248&lt;$AC$4,1,DK248&gt;$AC$4,2))</f>
        <v>1</v>
      </c>
      <c r="AD248" s="28" t="str">
        <f>+IFERROR(VLOOKUP(_xlfn.TEXTJOIN("_", FALSE, C248:E248), BD_Perc!$A:$O, 15, FALSE),"Segmentación no encontrada o vehículo inactivo")</f>
        <v>PERCENTIL 30-70</v>
      </c>
      <c r="AE248" s="28" t="str" cm="1">
        <f t="array" ref="AE248">_xlfn.IFS(
    AD248 = "PERCENTIL 50",
    _xlfn.IFS(
        BD!DK248 &lt; VLOOKUP(_xlfn.TEXTJOIN("_", FALSE, C248:E248), BD_Perc!$A:$O, 11, FALSE), "Intervalo de precio 1",
        BD!DK248 &gt;= VLOOKUP(_xlfn.TEXTJOIN("_", FALSE, C248:E248), BD_Perc!$A:$O, 11, FALSE), "Intervalo de precio 2"
    ),
    AD248 = "PERCENTIL 30-70",
    _xlfn.IFS(
        BD!DK248 &lt; VLOOKUP(_xlfn.TEXTJOIN("_", FALSE, C248:E248), BD_Perc!$A:$O, 6, FALSE), "Intervalo de precio 1",
        BD!DK248 &lt; VLOOKUP(_xlfn.TEXTJOIN("_", FALSE, C248:E248), BD_Perc!$A:$O, 7, FALSE), "Intervalo de precio 2",
        BD!DK248 &gt;= VLOOKUP(_xlfn.TEXTJOIN("_", FALSE, C248:E248), BD_Perc!$A:$O, 7, FALSE), "Intervalo de precio 3"
    ),
    AD248="Segmentación no encontrada o vehículo inactivo","Segmentación no encontrada o vehículo inactivo"
)</f>
        <v>Intervalo de precio 3</v>
      </c>
      <c r="AF248" s="35" t="s">
        <v>2414</v>
      </c>
      <c r="AG248" s="35" t="b">
        <f t="shared" si="22"/>
        <v>1</v>
      </c>
      <c r="AH248" s="206">
        <v>0</v>
      </c>
      <c r="AI248" s="206">
        <v>0</v>
      </c>
      <c r="AJ248" s="206">
        <v>0</v>
      </c>
      <c r="AK248" s="206">
        <v>0</v>
      </c>
      <c r="AL248" s="206">
        <v>0</v>
      </c>
      <c r="AM248" s="206">
        <v>0</v>
      </c>
      <c r="AN248" s="28" t="s">
        <v>114</v>
      </c>
      <c r="AO248" s="28" t="s">
        <v>114</v>
      </c>
      <c r="AP248" s="28" t="s">
        <v>114</v>
      </c>
      <c r="AQ248" s="37">
        <v>0</v>
      </c>
      <c r="AR248" s="38">
        <v>8689479</v>
      </c>
      <c r="AS248" s="38">
        <v>589650</v>
      </c>
      <c r="AT248" s="38" t="s">
        <v>107</v>
      </c>
      <c r="AU248" s="38">
        <v>0</v>
      </c>
      <c r="AV248" s="38">
        <v>0</v>
      </c>
      <c r="AW248" s="38">
        <v>9467039</v>
      </c>
      <c r="AX248" s="38" t="s">
        <v>107</v>
      </c>
      <c r="AY248" s="38">
        <v>783479</v>
      </c>
      <c r="AZ248" s="38">
        <v>310127</v>
      </c>
      <c r="BA248" s="38" t="s">
        <v>107</v>
      </c>
      <c r="BB248" s="38" t="s">
        <v>107</v>
      </c>
      <c r="BC248" s="38" t="s">
        <v>107</v>
      </c>
      <c r="BD248" s="38">
        <v>0</v>
      </c>
      <c r="BE248" s="38">
        <v>0</v>
      </c>
      <c r="BF248" s="38">
        <v>0</v>
      </c>
      <c r="BG248" s="38">
        <v>1970940</v>
      </c>
      <c r="BH248" s="38" t="s">
        <v>107</v>
      </c>
      <c r="BI248" s="38">
        <v>636577</v>
      </c>
      <c r="BJ248" s="38">
        <v>848769</v>
      </c>
      <c r="BK248" s="38">
        <v>734511</v>
      </c>
      <c r="BL248" s="38">
        <v>1795473</v>
      </c>
      <c r="BM248" s="38">
        <v>179547</v>
      </c>
      <c r="BN248" s="38" t="s">
        <v>107</v>
      </c>
      <c r="BO248" s="38">
        <v>1305798</v>
      </c>
      <c r="BP248" s="38">
        <v>3884750</v>
      </c>
      <c r="BQ248" s="38">
        <v>114258</v>
      </c>
      <c r="BR248" s="38">
        <v>2358599</v>
      </c>
      <c r="BS248" s="38">
        <v>783479</v>
      </c>
      <c r="BT248" s="38">
        <v>0</v>
      </c>
      <c r="BU248" s="38">
        <v>0</v>
      </c>
      <c r="BV248" s="38" t="s">
        <v>107</v>
      </c>
      <c r="BW248" s="38">
        <v>9589457</v>
      </c>
      <c r="BX248" s="38">
        <v>212192</v>
      </c>
      <c r="BY248" s="38">
        <v>5876093</v>
      </c>
      <c r="BZ248" s="38">
        <v>7345117</v>
      </c>
      <c r="CA248" s="38" t="s">
        <v>107</v>
      </c>
      <c r="CB248" s="38">
        <v>745317</v>
      </c>
      <c r="CC248" s="330">
        <v>0</v>
      </c>
      <c r="CD248" s="38">
        <v>0</v>
      </c>
      <c r="CE248" s="38" t="s">
        <v>107</v>
      </c>
      <c r="CF248" s="38" t="s">
        <v>107</v>
      </c>
      <c r="CG248" s="38" t="s">
        <v>107</v>
      </c>
      <c r="CH248" s="42" t="s">
        <v>113</v>
      </c>
      <c r="CI248" s="42" t="s">
        <v>113</v>
      </c>
      <c r="CJ248" s="42" t="s">
        <v>114</v>
      </c>
      <c r="CK248" s="42" t="s">
        <v>114</v>
      </c>
      <c r="CL248" s="42" t="s">
        <v>113</v>
      </c>
      <c r="CM248" s="42" t="s">
        <v>114</v>
      </c>
      <c r="CN248" s="42" t="s">
        <v>114</v>
      </c>
      <c r="CO248" s="42" t="s">
        <v>107</v>
      </c>
      <c r="CP248" s="28" t="s">
        <v>107</v>
      </c>
      <c r="CQ248" s="28" t="s">
        <v>107</v>
      </c>
      <c r="CR248" s="28" t="s">
        <v>107</v>
      </c>
      <c r="CS248" s="28" t="s">
        <v>107</v>
      </c>
      <c r="CT248" s="28" t="s">
        <v>107</v>
      </c>
      <c r="CU248" s="28" t="s">
        <v>107</v>
      </c>
      <c r="CV248" s="28" t="s">
        <v>107</v>
      </c>
      <c r="CW248" s="28" t="s">
        <v>107</v>
      </c>
      <c r="CX248" s="28" t="s">
        <v>107</v>
      </c>
      <c r="CY248" s="28" t="s">
        <v>107</v>
      </c>
      <c r="CZ248" s="28" t="s">
        <v>107</v>
      </c>
      <c r="DA248" s="28" t="s">
        <v>107</v>
      </c>
      <c r="DB248" s="28" t="s">
        <v>107</v>
      </c>
      <c r="DC248" s="28" t="s">
        <v>107</v>
      </c>
      <c r="DD248" s="332">
        <v>12045991</v>
      </c>
      <c r="DE248" s="43">
        <v>1</v>
      </c>
      <c r="DF248" s="390">
        <v>1</v>
      </c>
      <c r="DG248" s="310">
        <v>45698</v>
      </c>
      <c r="DH248" s="8" t="s">
        <v>2497</v>
      </c>
      <c r="DI248" s="279" t="str" cm="1">
        <f t="array" ref="DI248">+IF(AND(C248&lt;&gt;"Vehículos Eléctricos",C248&lt;&gt;"Vehículos Híbridos",AD248="PERCENTIL 50"),
     IF(VLOOKUP(_xlfn.TEXTJOIN("_",FALSE,C248:E248),BD_Perc!$A:$P,_xlfn.IFS(BD!AE248="Intervalo de precio 1",12,BD!AE248="Intervalo de precio 2",13),FALSE)&lt;=1,
     VLOOKUP(_xlfn.TEXTJOIN("_",FALSE,C248:E248),BD_Perc!$A:$P,16,FALSE),"Ok P50"),
     "Ok P30/70 ó Híbrido/Eléctrico")</f>
        <v>Ok P30/70 ó Híbrido/Eléctrico</v>
      </c>
      <c r="DJ248" s="279" t="str">
        <f t="shared" si="19"/>
        <v>Vehículos Convencionales_Camperos/Camionetas_4x2</v>
      </c>
      <c r="DK248" s="331">
        <f t="shared" si="23"/>
        <v>139900000</v>
      </c>
      <c r="DL248" s="326"/>
    </row>
    <row r="249" spans="1:116" ht="38.25">
      <c r="A249" s="28">
        <v>244</v>
      </c>
      <c r="B249" s="29" t="s">
        <v>266</v>
      </c>
      <c r="C249" s="29" t="s">
        <v>0</v>
      </c>
      <c r="D249" s="29" t="s">
        <v>337</v>
      </c>
      <c r="E249" s="42" t="s">
        <v>338</v>
      </c>
      <c r="F249" s="42" t="s">
        <v>107</v>
      </c>
      <c r="G249" s="30" t="s">
        <v>591</v>
      </c>
      <c r="H249" s="42" t="s">
        <v>216</v>
      </c>
      <c r="I249" s="28">
        <v>5606106</v>
      </c>
      <c r="J249" s="28" t="s">
        <v>592</v>
      </c>
      <c r="K249" s="31" t="s">
        <v>369</v>
      </c>
      <c r="L249" s="32">
        <v>188</v>
      </c>
      <c r="M249" s="33">
        <v>5</v>
      </c>
      <c r="N249" s="34">
        <v>149300000</v>
      </c>
      <c r="O249" s="34">
        <f>+IFERROR(VLOOKUP(I249,Precio_Fasecolda!A:C,3,FALSE),IFERROR(VLOOKUP(I249,Precio_Fasecolda!B:C,2,FALSE),N249))</f>
        <v>149300000</v>
      </c>
      <c r="P249" s="34">
        <f t="shared" si="20"/>
        <v>0</v>
      </c>
      <c r="Q249" s="28" t="s">
        <v>338</v>
      </c>
      <c r="R249" s="28" t="s">
        <v>130</v>
      </c>
      <c r="S249" s="28" t="s">
        <v>112</v>
      </c>
      <c r="T249" s="28" t="s">
        <v>107</v>
      </c>
      <c r="U249" s="28" t="s">
        <v>107</v>
      </c>
      <c r="V249" s="42" t="s">
        <v>107</v>
      </c>
      <c r="W249" s="28" t="s">
        <v>107</v>
      </c>
      <c r="X249" s="28" t="s">
        <v>107</v>
      </c>
      <c r="Y249" s="28" t="str">
        <f t="shared" si="21"/>
        <v>N.A.</v>
      </c>
      <c r="Z249" s="292">
        <f t="shared" si="18"/>
        <v>149300000</v>
      </c>
      <c r="AA249" s="28" cm="1">
        <f t="array" aca="1" ref="AA249" ca="1">_xlfn.IFS(DK249&lt;$DK$4,1,AND(DK249&gt;=$DK$4,DK249&lt;=$AA$4),2,DK249&gt;$AA$4,3)</f>
        <v>2</v>
      </c>
      <c r="AB249" s="28">
        <v>0</v>
      </c>
      <c r="AC249" s="28" cm="1">
        <f t="array" aca="1" ref="AC249" ca="1">IF(AB249="PERCENTIL 30","",_xlfn.IFS(DK249&lt;$AC$4,1,DK249&gt;$AC$4,2))</f>
        <v>1</v>
      </c>
      <c r="AD249" s="28" t="str">
        <f>+IFERROR(VLOOKUP(_xlfn.TEXTJOIN("_", FALSE, C249:E249), BD_Perc!$A:$O, 15, FALSE),"Segmentación no encontrada o vehículo inactivo")</f>
        <v>PERCENTIL 30-70</v>
      </c>
      <c r="AE249" s="28" t="str" cm="1">
        <f t="array" ref="AE249">_xlfn.IFS(
    AD249 = "PERCENTIL 50",
    _xlfn.IFS(
        BD!DK249 &lt; VLOOKUP(_xlfn.TEXTJOIN("_", FALSE, C249:E249), BD_Perc!$A:$O, 11, FALSE), "Intervalo de precio 1",
        BD!DK249 &gt;= VLOOKUP(_xlfn.TEXTJOIN("_", FALSE, C249:E249), BD_Perc!$A:$O, 11, FALSE), "Intervalo de precio 2"
    ),
    AD249 = "PERCENTIL 30-70",
    _xlfn.IFS(
        BD!DK249 &lt; VLOOKUP(_xlfn.TEXTJOIN("_", FALSE, C249:E249), BD_Perc!$A:$O, 6, FALSE), "Intervalo de precio 1",
        BD!DK249 &lt; VLOOKUP(_xlfn.TEXTJOIN("_", FALSE, C249:E249), BD_Perc!$A:$O, 7, FALSE), "Intervalo de precio 2",
        BD!DK249 &gt;= VLOOKUP(_xlfn.TEXTJOIN("_", FALSE, C249:E249), BD_Perc!$A:$O, 7, FALSE), "Intervalo de precio 3"
    ),
    AD249="Segmentación no encontrada o vehículo inactivo","Segmentación no encontrada o vehículo inactivo"
)</f>
        <v>Intervalo de precio 3</v>
      </c>
      <c r="AF249" s="35" t="s">
        <v>2414</v>
      </c>
      <c r="AG249" s="35" t="b">
        <f t="shared" si="22"/>
        <v>1</v>
      </c>
      <c r="AH249" s="206">
        <v>0</v>
      </c>
      <c r="AI249" s="206">
        <v>0</v>
      </c>
      <c r="AJ249" s="206">
        <v>0</v>
      </c>
      <c r="AK249" s="206">
        <v>0</v>
      </c>
      <c r="AL249" s="206">
        <v>0</v>
      </c>
      <c r="AM249" s="206">
        <v>0</v>
      </c>
      <c r="AN249" s="28" t="s">
        <v>114</v>
      </c>
      <c r="AO249" s="28" t="s">
        <v>114</v>
      </c>
      <c r="AP249" s="28" t="s">
        <v>114</v>
      </c>
      <c r="AQ249" s="37">
        <v>0</v>
      </c>
      <c r="AR249" s="38">
        <v>8689479</v>
      </c>
      <c r="AS249" s="38">
        <v>589650</v>
      </c>
      <c r="AT249" s="38" t="s">
        <v>107</v>
      </c>
      <c r="AU249" s="38">
        <v>0</v>
      </c>
      <c r="AV249" s="38">
        <v>0</v>
      </c>
      <c r="AW249" s="38">
        <v>9467039</v>
      </c>
      <c r="AX249" s="38" t="s">
        <v>107</v>
      </c>
      <c r="AY249" s="38">
        <v>783479</v>
      </c>
      <c r="AZ249" s="38">
        <v>310127</v>
      </c>
      <c r="BA249" s="38" t="s">
        <v>107</v>
      </c>
      <c r="BB249" s="38" t="s">
        <v>107</v>
      </c>
      <c r="BC249" s="38" t="s">
        <v>107</v>
      </c>
      <c r="BD249" s="38">
        <v>0</v>
      </c>
      <c r="BE249" s="38">
        <v>0</v>
      </c>
      <c r="BF249" s="38">
        <v>0</v>
      </c>
      <c r="BG249" s="38">
        <v>1970940</v>
      </c>
      <c r="BH249" s="38" t="s">
        <v>107</v>
      </c>
      <c r="BI249" s="38">
        <v>636577</v>
      </c>
      <c r="BJ249" s="38">
        <v>848769</v>
      </c>
      <c r="BK249" s="38">
        <v>734511</v>
      </c>
      <c r="BL249" s="38">
        <v>1795473</v>
      </c>
      <c r="BM249" s="38">
        <v>179547</v>
      </c>
      <c r="BN249" s="38" t="s">
        <v>107</v>
      </c>
      <c r="BO249" s="38">
        <v>1305798</v>
      </c>
      <c r="BP249" s="38">
        <v>3884750</v>
      </c>
      <c r="BQ249" s="38">
        <v>114258</v>
      </c>
      <c r="BR249" s="38">
        <v>2358599</v>
      </c>
      <c r="BS249" s="38">
        <v>783479</v>
      </c>
      <c r="BT249" s="38">
        <v>0</v>
      </c>
      <c r="BU249" s="38">
        <v>0</v>
      </c>
      <c r="BV249" s="38" t="s">
        <v>107</v>
      </c>
      <c r="BW249" s="38">
        <v>9589457</v>
      </c>
      <c r="BX249" s="38">
        <v>212192</v>
      </c>
      <c r="BY249" s="38">
        <v>5876093</v>
      </c>
      <c r="BZ249" s="38">
        <v>7345117</v>
      </c>
      <c r="CA249" s="38" t="s">
        <v>107</v>
      </c>
      <c r="CB249" s="38">
        <v>745317</v>
      </c>
      <c r="CC249" s="330">
        <v>0</v>
      </c>
      <c r="CD249" s="38">
        <v>0</v>
      </c>
      <c r="CE249" s="38" t="s">
        <v>107</v>
      </c>
      <c r="CF249" s="38" t="s">
        <v>107</v>
      </c>
      <c r="CG249" s="38" t="s">
        <v>107</v>
      </c>
      <c r="CH249" s="42" t="s">
        <v>113</v>
      </c>
      <c r="CI249" s="42" t="s">
        <v>113</v>
      </c>
      <c r="CJ249" s="42" t="s">
        <v>113</v>
      </c>
      <c r="CK249" s="42" t="s">
        <v>114</v>
      </c>
      <c r="CL249" s="42" t="s">
        <v>113</v>
      </c>
      <c r="CM249" s="42" t="s">
        <v>114</v>
      </c>
      <c r="CN249" s="42" t="s">
        <v>114</v>
      </c>
      <c r="CO249" s="42" t="s">
        <v>107</v>
      </c>
      <c r="CP249" s="28" t="s">
        <v>107</v>
      </c>
      <c r="CQ249" s="28" t="s">
        <v>107</v>
      </c>
      <c r="CR249" s="28" t="s">
        <v>107</v>
      </c>
      <c r="CS249" s="28" t="s">
        <v>107</v>
      </c>
      <c r="CT249" s="28" t="s">
        <v>107</v>
      </c>
      <c r="CU249" s="28" t="s">
        <v>107</v>
      </c>
      <c r="CV249" s="28" t="s">
        <v>107</v>
      </c>
      <c r="CW249" s="28" t="s">
        <v>107</v>
      </c>
      <c r="CX249" s="28" t="s">
        <v>107</v>
      </c>
      <c r="CY249" s="28" t="s">
        <v>107</v>
      </c>
      <c r="CZ249" s="28" t="s">
        <v>107</v>
      </c>
      <c r="DA249" s="28" t="s">
        <v>107</v>
      </c>
      <c r="DB249" s="28" t="s">
        <v>107</v>
      </c>
      <c r="DC249" s="28" t="s">
        <v>107</v>
      </c>
      <c r="DD249" s="332">
        <v>12045991</v>
      </c>
      <c r="DE249" s="43">
        <v>1</v>
      </c>
      <c r="DF249" s="390">
        <v>1</v>
      </c>
      <c r="DG249" s="310">
        <v>45698</v>
      </c>
      <c r="DH249" s="8" t="s">
        <v>2497</v>
      </c>
      <c r="DI249" s="279" t="str" cm="1">
        <f t="array" ref="DI249">+IF(AND(C249&lt;&gt;"Vehículos Eléctricos",C249&lt;&gt;"Vehículos Híbridos",AD249="PERCENTIL 50"),
     IF(VLOOKUP(_xlfn.TEXTJOIN("_",FALSE,C249:E249),BD_Perc!$A:$P,_xlfn.IFS(BD!AE249="Intervalo de precio 1",12,BD!AE249="Intervalo de precio 2",13),FALSE)&lt;=1,
     VLOOKUP(_xlfn.TEXTJOIN("_",FALSE,C249:E249),BD_Perc!$A:$P,16,FALSE),"Ok P50"),
     "Ok P30/70 ó Híbrido/Eléctrico")</f>
        <v>Ok P30/70 ó Híbrido/Eléctrico</v>
      </c>
      <c r="DJ249" s="279" t="str">
        <f t="shared" si="19"/>
        <v>Vehículos Convencionales_Camperos/Camionetas_4x2</v>
      </c>
      <c r="DK249" s="331">
        <f t="shared" si="23"/>
        <v>149300000</v>
      </c>
      <c r="DL249" s="326"/>
    </row>
    <row r="250" spans="1:116" ht="25.5">
      <c r="A250" s="28">
        <v>245</v>
      </c>
      <c r="B250" s="29" t="s">
        <v>266</v>
      </c>
      <c r="C250" s="29" t="s">
        <v>0</v>
      </c>
      <c r="D250" s="29" t="s">
        <v>337</v>
      </c>
      <c r="E250" s="42" t="s">
        <v>338</v>
      </c>
      <c r="F250" s="42" t="s">
        <v>107</v>
      </c>
      <c r="G250" s="30" t="s">
        <v>593</v>
      </c>
      <c r="H250" s="42" t="s">
        <v>216</v>
      </c>
      <c r="I250" s="28">
        <v>5606097</v>
      </c>
      <c r="J250" s="28" t="s">
        <v>594</v>
      </c>
      <c r="K250" s="31" t="s">
        <v>369</v>
      </c>
      <c r="L250" s="32">
        <v>153</v>
      </c>
      <c r="M250" s="33">
        <v>5</v>
      </c>
      <c r="N250" s="34">
        <v>106200000</v>
      </c>
      <c r="O250" s="34">
        <f>+IFERROR(VLOOKUP(I250,Precio_Fasecolda!A:C,3,FALSE),IFERROR(VLOOKUP(I250,Precio_Fasecolda!B:C,2,FALSE),N250))</f>
        <v>106200000</v>
      </c>
      <c r="P250" s="34">
        <f t="shared" si="20"/>
        <v>0</v>
      </c>
      <c r="Q250" s="28" t="s">
        <v>338</v>
      </c>
      <c r="R250" s="28" t="s">
        <v>2415</v>
      </c>
      <c r="S250" s="28" t="s">
        <v>112</v>
      </c>
      <c r="T250" s="28" t="s">
        <v>107</v>
      </c>
      <c r="U250" s="28" t="s">
        <v>107</v>
      </c>
      <c r="V250" s="42" t="s">
        <v>107</v>
      </c>
      <c r="W250" s="28" t="s">
        <v>107</v>
      </c>
      <c r="X250" s="28" t="s">
        <v>107</v>
      </c>
      <c r="Y250" s="28" t="str">
        <f t="shared" si="21"/>
        <v>N.A.</v>
      </c>
      <c r="Z250" s="292">
        <f t="shared" si="18"/>
        <v>106200000</v>
      </c>
      <c r="AA250" s="28" cm="1">
        <f t="array" aca="1" ref="AA250" ca="1">_xlfn.IFS(DK250&lt;$DK$4,1,AND(DK250&gt;=$DK$4,DK250&lt;=$AA$4),2,DK250&gt;$AA$4,3)</f>
        <v>2</v>
      </c>
      <c r="AB250" s="28">
        <v>0</v>
      </c>
      <c r="AC250" s="28" cm="1">
        <f t="array" aca="1" ref="AC250" ca="1">IF(AB250="PERCENTIL 30","",_xlfn.IFS(DK250&lt;$AC$4,1,DK250&gt;$AC$4,2))</f>
        <v>1</v>
      </c>
      <c r="AD250" s="28" t="str">
        <f>+IFERROR(VLOOKUP(_xlfn.TEXTJOIN("_", FALSE, C250:E250), BD_Perc!$A:$O, 15, FALSE),"Segmentación no encontrada o vehículo inactivo")</f>
        <v>PERCENTIL 30-70</v>
      </c>
      <c r="AE250" s="28" t="str" cm="1">
        <f t="array" ref="AE250">_xlfn.IFS(
    AD250 = "PERCENTIL 50",
    _xlfn.IFS(
        BD!DK250 &lt; VLOOKUP(_xlfn.TEXTJOIN("_", FALSE, C250:E250), BD_Perc!$A:$O, 11, FALSE), "Intervalo de precio 1",
        BD!DK250 &gt;= VLOOKUP(_xlfn.TEXTJOIN("_", FALSE, C250:E250), BD_Perc!$A:$O, 11, FALSE), "Intervalo de precio 2"
    ),
    AD250 = "PERCENTIL 30-70",
    _xlfn.IFS(
        BD!DK250 &lt; VLOOKUP(_xlfn.TEXTJOIN("_", FALSE, C250:E250), BD_Perc!$A:$O, 6, FALSE), "Intervalo de precio 1",
        BD!DK250 &lt; VLOOKUP(_xlfn.TEXTJOIN("_", FALSE, C250:E250), BD_Perc!$A:$O, 7, FALSE), "Intervalo de precio 2",
        BD!DK250 &gt;= VLOOKUP(_xlfn.TEXTJOIN("_", FALSE, C250:E250), BD_Perc!$A:$O, 7, FALSE), "Intervalo de precio 3"
    ),
    AD250="Segmentación no encontrada o vehículo inactivo","Segmentación no encontrada o vehículo inactivo"
)</f>
        <v>Intervalo de precio 2</v>
      </c>
      <c r="AF250" s="35" t="s">
        <v>2413</v>
      </c>
      <c r="AG250" s="35" t="b">
        <f t="shared" si="22"/>
        <v>1</v>
      </c>
      <c r="AH250" s="206">
        <v>0</v>
      </c>
      <c r="AI250" s="206">
        <v>0</v>
      </c>
      <c r="AJ250" s="206">
        <v>0</v>
      </c>
      <c r="AK250" s="206">
        <v>0</v>
      </c>
      <c r="AL250" s="206">
        <v>0</v>
      </c>
      <c r="AM250" s="206">
        <v>0</v>
      </c>
      <c r="AN250" s="28" t="s">
        <v>114</v>
      </c>
      <c r="AO250" s="28" t="s">
        <v>114</v>
      </c>
      <c r="AP250" s="28" t="s">
        <v>114</v>
      </c>
      <c r="AQ250" s="37">
        <v>0</v>
      </c>
      <c r="AR250" s="38">
        <v>8689479</v>
      </c>
      <c r="AS250" s="38">
        <v>589650</v>
      </c>
      <c r="AT250" s="38" t="s">
        <v>107</v>
      </c>
      <c r="AU250" s="38">
        <v>0</v>
      </c>
      <c r="AV250" s="38">
        <v>0</v>
      </c>
      <c r="AW250" s="38">
        <v>9467039</v>
      </c>
      <c r="AX250" s="38" t="s">
        <v>107</v>
      </c>
      <c r="AY250" s="38">
        <v>783479</v>
      </c>
      <c r="AZ250" s="38">
        <v>310127</v>
      </c>
      <c r="BA250" s="38" t="s">
        <v>107</v>
      </c>
      <c r="BB250" s="38" t="s">
        <v>107</v>
      </c>
      <c r="BC250" s="38" t="s">
        <v>107</v>
      </c>
      <c r="BD250" s="38">
        <v>0</v>
      </c>
      <c r="BE250" s="38">
        <v>0</v>
      </c>
      <c r="BF250" s="38">
        <v>0</v>
      </c>
      <c r="BG250" s="38">
        <v>1970940</v>
      </c>
      <c r="BH250" s="38" t="s">
        <v>107</v>
      </c>
      <c r="BI250" s="38">
        <v>636577</v>
      </c>
      <c r="BJ250" s="38">
        <v>848769</v>
      </c>
      <c r="BK250" s="38">
        <v>734511</v>
      </c>
      <c r="BL250" s="38">
        <v>1795473</v>
      </c>
      <c r="BM250" s="38">
        <v>179547</v>
      </c>
      <c r="BN250" s="38" t="s">
        <v>107</v>
      </c>
      <c r="BO250" s="38">
        <v>1305798</v>
      </c>
      <c r="BP250" s="38">
        <v>3884750</v>
      </c>
      <c r="BQ250" s="38">
        <v>114258</v>
      </c>
      <c r="BR250" s="38">
        <v>2358599</v>
      </c>
      <c r="BS250" s="38">
        <v>783479</v>
      </c>
      <c r="BT250" s="38">
        <v>0</v>
      </c>
      <c r="BU250" s="38">
        <v>0</v>
      </c>
      <c r="BV250" s="38" t="s">
        <v>107</v>
      </c>
      <c r="BW250" s="38">
        <v>9589457</v>
      </c>
      <c r="BX250" s="38">
        <v>212192</v>
      </c>
      <c r="BY250" s="38">
        <v>5876093</v>
      </c>
      <c r="BZ250" s="38">
        <v>7345117</v>
      </c>
      <c r="CA250" s="38" t="s">
        <v>107</v>
      </c>
      <c r="CB250" s="38">
        <v>745317</v>
      </c>
      <c r="CC250" s="330">
        <v>0</v>
      </c>
      <c r="CD250" s="38">
        <v>0</v>
      </c>
      <c r="CE250" s="38" t="s">
        <v>107</v>
      </c>
      <c r="CF250" s="38" t="s">
        <v>107</v>
      </c>
      <c r="CG250" s="38" t="s">
        <v>107</v>
      </c>
      <c r="CH250" s="42" t="s">
        <v>113</v>
      </c>
      <c r="CI250" s="42" t="s">
        <v>113</v>
      </c>
      <c r="CJ250" s="42" t="s">
        <v>113</v>
      </c>
      <c r="CK250" s="42" t="s">
        <v>113</v>
      </c>
      <c r="CL250" s="42" t="s">
        <v>113</v>
      </c>
      <c r="CM250" s="42" t="s">
        <v>114</v>
      </c>
      <c r="CN250" s="42" t="s">
        <v>114</v>
      </c>
      <c r="CO250" s="42" t="s">
        <v>107</v>
      </c>
      <c r="CP250" s="28" t="s">
        <v>107</v>
      </c>
      <c r="CQ250" s="28" t="s">
        <v>107</v>
      </c>
      <c r="CR250" s="28" t="s">
        <v>107</v>
      </c>
      <c r="CS250" s="28" t="s">
        <v>107</v>
      </c>
      <c r="CT250" s="28" t="s">
        <v>107</v>
      </c>
      <c r="CU250" s="28" t="s">
        <v>107</v>
      </c>
      <c r="CV250" s="28" t="s">
        <v>107</v>
      </c>
      <c r="CW250" s="28" t="s">
        <v>107</v>
      </c>
      <c r="CX250" s="28" t="s">
        <v>107</v>
      </c>
      <c r="CY250" s="28" t="s">
        <v>107</v>
      </c>
      <c r="CZ250" s="28" t="s">
        <v>107</v>
      </c>
      <c r="DA250" s="28" t="s">
        <v>107</v>
      </c>
      <c r="DB250" s="28" t="s">
        <v>107</v>
      </c>
      <c r="DC250" s="28" t="s">
        <v>107</v>
      </c>
      <c r="DD250" s="332">
        <v>12045991</v>
      </c>
      <c r="DE250" s="43">
        <v>1</v>
      </c>
      <c r="DF250" s="390">
        <v>1</v>
      </c>
      <c r="DG250" s="310"/>
      <c r="DH250" s="203"/>
      <c r="DI250" s="279" t="str" cm="1">
        <f t="array" ref="DI250">+IF(AND(C250&lt;&gt;"Vehículos Eléctricos",C250&lt;&gt;"Vehículos Híbridos",AD250="PERCENTIL 50"),
     IF(VLOOKUP(_xlfn.TEXTJOIN("_",FALSE,C250:E250),BD_Perc!$A:$P,_xlfn.IFS(BD!AE250="Intervalo de precio 1",12,BD!AE250="Intervalo de precio 2",13),FALSE)&lt;=1,
     VLOOKUP(_xlfn.TEXTJOIN("_",FALSE,C250:E250),BD_Perc!$A:$P,16,FALSE),"Ok P50"),
     "Ok P30/70 ó Híbrido/Eléctrico")</f>
        <v>Ok P30/70 ó Híbrido/Eléctrico</v>
      </c>
      <c r="DJ250" s="279" t="str">
        <f t="shared" si="19"/>
        <v>Vehículos Convencionales_Camperos/Camionetas_4x2</v>
      </c>
      <c r="DK250" s="331">
        <f t="shared" si="23"/>
        <v>106200000</v>
      </c>
      <c r="DL250" s="326"/>
    </row>
    <row r="251" spans="1:116" ht="51">
      <c r="A251" s="28">
        <v>246</v>
      </c>
      <c r="B251" s="29" t="s">
        <v>322</v>
      </c>
      <c r="C251" s="29" t="s">
        <v>0</v>
      </c>
      <c r="D251" s="29" t="s">
        <v>337</v>
      </c>
      <c r="E251" s="42" t="s">
        <v>346</v>
      </c>
      <c r="F251" s="42" t="s">
        <v>107</v>
      </c>
      <c r="G251" s="30" t="s">
        <v>595</v>
      </c>
      <c r="H251" s="42" t="s">
        <v>990</v>
      </c>
      <c r="I251" s="28">
        <v>11223348</v>
      </c>
      <c r="J251" s="28" t="s">
        <v>596</v>
      </c>
      <c r="K251" s="31" t="s">
        <v>307</v>
      </c>
      <c r="L251" s="32">
        <v>201</v>
      </c>
      <c r="M251" s="33">
        <v>5</v>
      </c>
      <c r="N251" s="44">
        <v>0</v>
      </c>
      <c r="O251" s="34">
        <f>+IFERROR(VLOOKUP(I251,Precio_Fasecolda!A:C,3,FALSE),IFERROR(VLOOKUP(I251,Precio_Fasecolda!B:C,2,FALSE),N251))</f>
        <v>0</v>
      </c>
      <c r="P251" s="34">
        <f t="shared" si="20"/>
        <v>0</v>
      </c>
      <c r="Q251" s="28" t="s">
        <v>346</v>
      </c>
      <c r="R251" s="28" t="s">
        <v>130</v>
      </c>
      <c r="S251" s="28" t="s">
        <v>360</v>
      </c>
      <c r="T251" s="28" t="s">
        <v>107</v>
      </c>
      <c r="U251" s="28" t="s">
        <v>107</v>
      </c>
      <c r="V251" s="42" t="s">
        <v>107</v>
      </c>
      <c r="W251" s="28" t="s">
        <v>107</v>
      </c>
      <c r="X251" s="28" t="s">
        <v>107</v>
      </c>
      <c r="Y251" s="28" t="str">
        <f t="shared" si="21"/>
        <v>N.A.</v>
      </c>
      <c r="Z251" s="292">
        <f t="shared" si="18"/>
        <v>0</v>
      </c>
      <c r="AA251" s="28" cm="1">
        <f t="array" aca="1" ref="AA251" ca="1">_xlfn.IFS(DK251&lt;$DK$4,1,AND(DK251&gt;=$DK$4,DK251&lt;=$AA$4),2,DK251&gt;$AA$4,3)</f>
        <v>2</v>
      </c>
      <c r="AB251" s="28">
        <v>0</v>
      </c>
      <c r="AC251" s="28" cm="1">
        <f t="array" aca="1" ref="AC251" ca="1">IF(AB251="PERCENTIL 30","",_xlfn.IFS(DK251&lt;$AC$4,1,DK251&gt;$AC$4,2))</f>
        <v>1</v>
      </c>
      <c r="AD251" s="28" t="str">
        <f>+IFERROR(VLOOKUP(_xlfn.TEXTJOIN("_", FALSE, C251:E251), BD_Perc!$A:$O, 15, FALSE),"Segmentación no encontrada o vehículo inactivo")</f>
        <v>PERCENTIL 30-70</v>
      </c>
      <c r="AE251" s="28" t="str" cm="1">
        <f t="array" ref="AE251">_xlfn.IFS(
    AD251 = "PERCENTIL 50",
    _xlfn.IFS(
        BD!DK251 &lt; VLOOKUP(_xlfn.TEXTJOIN("_", FALSE, C251:E251), BD_Perc!$A:$O, 11, FALSE), "Intervalo de precio 1",
        BD!DK251 &gt;= VLOOKUP(_xlfn.TEXTJOIN("_", FALSE, C251:E251), BD_Perc!$A:$O, 11, FALSE), "Intervalo de precio 2"
    ),
    AD251 = "PERCENTIL 30-70",
    _xlfn.IFS(
        BD!DK251 &lt; VLOOKUP(_xlfn.TEXTJOIN("_", FALSE, C251:E251), BD_Perc!$A:$O, 6, FALSE), "Intervalo de precio 1",
        BD!DK251 &lt; VLOOKUP(_xlfn.TEXTJOIN("_", FALSE, C251:E251), BD_Perc!$A:$O, 7, FALSE), "Intervalo de precio 2",
        BD!DK251 &gt;= VLOOKUP(_xlfn.TEXTJOIN("_", FALSE, C251:E251), BD_Perc!$A:$O, 7, FALSE), "Intervalo de precio 3"
    ),
    AD251="Segmentación no encontrada o vehículo inactivo","Segmentación no encontrada o vehículo inactivo"
)</f>
        <v>Intervalo de precio 1</v>
      </c>
      <c r="AF251" s="35" t="s">
        <v>2412</v>
      </c>
      <c r="AG251" s="35" t="b">
        <f t="shared" si="22"/>
        <v>1</v>
      </c>
      <c r="AH251" s="206">
        <v>0</v>
      </c>
      <c r="AI251" s="206">
        <v>0.03</v>
      </c>
      <c r="AJ251" s="206">
        <v>0.04</v>
      </c>
      <c r="AK251" s="206">
        <v>0.04</v>
      </c>
      <c r="AL251" s="206">
        <v>0.04</v>
      </c>
      <c r="AM251" s="206">
        <v>0.05</v>
      </c>
      <c r="AN251" s="28" t="s">
        <v>113</v>
      </c>
      <c r="AO251" s="28" t="s">
        <v>114</v>
      </c>
      <c r="AP251" s="28" t="s">
        <v>114</v>
      </c>
      <c r="AQ251" s="37">
        <v>0.03</v>
      </c>
      <c r="AR251" s="38">
        <v>0</v>
      </c>
      <c r="AS251" s="38">
        <v>0</v>
      </c>
      <c r="AT251" s="38">
        <v>0</v>
      </c>
      <c r="AU251" s="38">
        <v>0</v>
      </c>
      <c r="AV251" s="38">
        <v>0</v>
      </c>
      <c r="AW251" s="38">
        <v>0</v>
      </c>
      <c r="AX251" s="38">
        <v>0</v>
      </c>
      <c r="AY251" s="38">
        <v>0</v>
      </c>
      <c r="AZ251" s="38">
        <v>0</v>
      </c>
      <c r="BA251" s="38">
        <v>0</v>
      </c>
      <c r="BB251" s="38">
        <v>0</v>
      </c>
      <c r="BC251" s="38">
        <v>0</v>
      </c>
      <c r="BD251" s="38">
        <v>0</v>
      </c>
      <c r="BE251" s="38">
        <v>0</v>
      </c>
      <c r="BF251" s="38">
        <v>0</v>
      </c>
      <c r="BG251" s="38">
        <v>0</v>
      </c>
      <c r="BH251" s="38">
        <v>0</v>
      </c>
      <c r="BI251" s="38">
        <v>0</v>
      </c>
      <c r="BJ251" s="38">
        <v>0</v>
      </c>
      <c r="BK251" s="38">
        <v>0</v>
      </c>
      <c r="BL251" s="38">
        <v>0</v>
      </c>
      <c r="BM251" s="38">
        <v>0</v>
      </c>
      <c r="BN251" s="38">
        <v>0</v>
      </c>
      <c r="BO251" s="38">
        <v>0</v>
      </c>
      <c r="BP251" s="38">
        <v>0</v>
      </c>
      <c r="BQ251" s="38">
        <v>0</v>
      </c>
      <c r="BR251" s="38">
        <v>0</v>
      </c>
      <c r="BS251" s="38">
        <v>0</v>
      </c>
      <c r="BT251" s="38">
        <v>0</v>
      </c>
      <c r="BU251" s="38">
        <v>0</v>
      </c>
      <c r="BV251" s="38">
        <v>0</v>
      </c>
      <c r="BW251" s="38">
        <v>0</v>
      </c>
      <c r="BX251" s="38">
        <v>0</v>
      </c>
      <c r="BY251" s="38">
        <v>0</v>
      </c>
      <c r="BZ251" s="38">
        <v>0</v>
      </c>
      <c r="CA251" s="38">
        <v>0</v>
      </c>
      <c r="CB251" s="38">
        <v>0</v>
      </c>
      <c r="CC251" s="330">
        <v>0</v>
      </c>
      <c r="CD251" s="38">
        <v>0</v>
      </c>
      <c r="CE251" s="38">
        <v>0</v>
      </c>
      <c r="CF251" s="38">
        <v>0</v>
      </c>
      <c r="CG251" s="38">
        <v>0</v>
      </c>
      <c r="CH251" s="42" t="s">
        <v>113</v>
      </c>
      <c r="CI251" s="42" t="s">
        <v>113</v>
      </c>
      <c r="CJ251" s="42" t="s">
        <v>113</v>
      </c>
      <c r="CK251" s="42" t="s">
        <v>114</v>
      </c>
      <c r="CL251" s="42" t="s">
        <v>113</v>
      </c>
      <c r="CM251" s="42" t="s">
        <v>113</v>
      </c>
      <c r="CN251" s="42" t="s">
        <v>114</v>
      </c>
      <c r="CO251" s="42" t="s">
        <v>107</v>
      </c>
      <c r="CP251" s="28" t="s">
        <v>107</v>
      </c>
      <c r="CQ251" s="28" t="s">
        <v>107</v>
      </c>
      <c r="CR251" s="28" t="s">
        <v>107</v>
      </c>
      <c r="CS251" s="28" t="s">
        <v>107</v>
      </c>
      <c r="CT251" s="28" t="s">
        <v>107</v>
      </c>
      <c r="CU251" s="28" t="s">
        <v>107</v>
      </c>
      <c r="CV251" s="28" t="s">
        <v>107</v>
      </c>
      <c r="CW251" s="28" t="s">
        <v>107</v>
      </c>
      <c r="CX251" s="28" t="s">
        <v>107</v>
      </c>
      <c r="CY251" s="28" t="s">
        <v>107</v>
      </c>
      <c r="CZ251" s="28" t="s">
        <v>107</v>
      </c>
      <c r="DA251" s="28" t="s">
        <v>107</v>
      </c>
      <c r="DB251" s="28" t="s">
        <v>107</v>
      </c>
      <c r="DC251" s="28" t="s">
        <v>107</v>
      </c>
      <c r="DD251" s="332">
        <v>0</v>
      </c>
      <c r="DE251" s="43">
        <v>0</v>
      </c>
      <c r="DF251" s="390">
        <v>0</v>
      </c>
      <c r="DG251" s="310"/>
      <c r="DH251" s="203"/>
      <c r="DI251" s="279" t="str" cm="1">
        <f t="array" ref="DI251">+IF(AND(C251&lt;&gt;"Vehículos Eléctricos",C251&lt;&gt;"Vehículos Híbridos",AD251="PERCENTIL 50"),
     IF(VLOOKUP(_xlfn.TEXTJOIN("_",FALSE,C251:E251),BD_Perc!$A:$P,_xlfn.IFS(BD!AE251="Intervalo de precio 1",12,BD!AE251="Intervalo de precio 2",13),FALSE)&lt;=1,
     VLOOKUP(_xlfn.TEXTJOIN("_",FALSE,C251:E251),BD_Perc!$A:$P,16,FALSE),"Ok P50"),
     "Ok P30/70 ó Híbrido/Eléctrico")</f>
        <v>Ok P30/70 ó Híbrido/Eléctrico</v>
      </c>
      <c r="DJ251" s="279" t="str">
        <f t="shared" si="19"/>
        <v>Vehículos Convencionales_Camperos/Camionetas_4x4</v>
      </c>
      <c r="DK251" s="331">
        <f t="shared" si="23"/>
        <v>0</v>
      </c>
      <c r="DL251" s="326"/>
    </row>
    <row r="252" spans="1:116" ht="38.25">
      <c r="A252" s="28">
        <v>247</v>
      </c>
      <c r="B252" s="29" t="s">
        <v>322</v>
      </c>
      <c r="C252" s="29" t="s">
        <v>0</v>
      </c>
      <c r="D252" s="29" t="s">
        <v>337</v>
      </c>
      <c r="E252" s="42" t="s">
        <v>346</v>
      </c>
      <c r="F252" s="42" t="s">
        <v>107</v>
      </c>
      <c r="G252" s="30" t="s">
        <v>597</v>
      </c>
      <c r="H252" s="42" t="s">
        <v>990</v>
      </c>
      <c r="I252" s="28">
        <v>11223347</v>
      </c>
      <c r="J252" s="28" t="s">
        <v>598</v>
      </c>
      <c r="K252" s="31" t="s">
        <v>307</v>
      </c>
      <c r="L252" s="32">
        <v>201</v>
      </c>
      <c r="M252" s="33">
        <v>5</v>
      </c>
      <c r="N252" s="44">
        <v>0</v>
      </c>
      <c r="O252" s="34">
        <f>+IFERROR(VLOOKUP(I252,Precio_Fasecolda!A:C,3,FALSE),IFERROR(VLOOKUP(I252,Precio_Fasecolda!B:C,2,FALSE),N252))</f>
        <v>0</v>
      </c>
      <c r="P252" s="34">
        <f t="shared" si="20"/>
        <v>0</v>
      </c>
      <c r="Q252" s="28" t="s">
        <v>346</v>
      </c>
      <c r="R252" s="28" t="s">
        <v>130</v>
      </c>
      <c r="S252" s="28" t="s">
        <v>360</v>
      </c>
      <c r="T252" s="28" t="s">
        <v>107</v>
      </c>
      <c r="U252" s="28" t="s">
        <v>107</v>
      </c>
      <c r="V252" s="42" t="s">
        <v>107</v>
      </c>
      <c r="W252" s="28" t="s">
        <v>107</v>
      </c>
      <c r="X252" s="28" t="s">
        <v>107</v>
      </c>
      <c r="Y252" s="28" t="str">
        <f t="shared" si="21"/>
        <v>N.A.</v>
      </c>
      <c r="Z252" s="292">
        <f t="shared" si="18"/>
        <v>0</v>
      </c>
      <c r="AA252" s="28" cm="1">
        <f t="array" aca="1" ref="AA252" ca="1">_xlfn.IFS(DK252&lt;$DK$4,1,AND(DK252&gt;=$DK$4,DK252&lt;=$AA$4),2,DK252&gt;$AA$4,3)</f>
        <v>2</v>
      </c>
      <c r="AB252" s="28">
        <v>0</v>
      </c>
      <c r="AC252" s="28" cm="1">
        <f t="array" aca="1" ref="AC252" ca="1">IF(AB252="PERCENTIL 30","",_xlfn.IFS(DK252&lt;$AC$4,1,DK252&gt;$AC$4,2))</f>
        <v>1</v>
      </c>
      <c r="AD252" s="28" t="str">
        <f>+IFERROR(VLOOKUP(_xlfn.TEXTJOIN("_", FALSE, C252:E252), BD_Perc!$A:$O, 15, FALSE),"Segmentación no encontrada o vehículo inactivo")</f>
        <v>PERCENTIL 30-70</v>
      </c>
      <c r="AE252" s="28" t="str" cm="1">
        <f t="array" ref="AE252">_xlfn.IFS(
    AD252 = "PERCENTIL 50",
    _xlfn.IFS(
        BD!DK252 &lt; VLOOKUP(_xlfn.TEXTJOIN("_", FALSE, C252:E252), BD_Perc!$A:$O, 11, FALSE), "Intervalo de precio 1",
        BD!DK252 &gt;= VLOOKUP(_xlfn.TEXTJOIN("_", FALSE, C252:E252), BD_Perc!$A:$O, 11, FALSE), "Intervalo de precio 2"
    ),
    AD252 = "PERCENTIL 30-70",
    _xlfn.IFS(
        BD!DK252 &lt; VLOOKUP(_xlfn.TEXTJOIN("_", FALSE, C252:E252), BD_Perc!$A:$O, 6, FALSE), "Intervalo de precio 1",
        BD!DK252 &lt; VLOOKUP(_xlfn.TEXTJOIN("_", FALSE, C252:E252), BD_Perc!$A:$O, 7, FALSE), "Intervalo de precio 2",
        BD!DK252 &gt;= VLOOKUP(_xlfn.TEXTJOIN("_", FALSE, C252:E252), BD_Perc!$A:$O, 7, FALSE), "Intervalo de precio 3"
    ),
    AD252="Segmentación no encontrada o vehículo inactivo","Segmentación no encontrada o vehículo inactivo"
)</f>
        <v>Intervalo de precio 1</v>
      </c>
      <c r="AF252" s="35" t="s">
        <v>2412</v>
      </c>
      <c r="AG252" s="35" t="b">
        <f t="shared" si="22"/>
        <v>1</v>
      </c>
      <c r="AH252" s="206">
        <v>0</v>
      </c>
      <c r="AI252" s="206">
        <v>0.03</v>
      </c>
      <c r="AJ252" s="206">
        <v>0.04</v>
      </c>
      <c r="AK252" s="206">
        <v>0.04</v>
      </c>
      <c r="AL252" s="206">
        <v>0.04</v>
      </c>
      <c r="AM252" s="206">
        <v>0.05</v>
      </c>
      <c r="AN252" s="28" t="s">
        <v>113</v>
      </c>
      <c r="AO252" s="28" t="s">
        <v>114</v>
      </c>
      <c r="AP252" s="28" t="s">
        <v>114</v>
      </c>
      <c r="AQ252" s="37">
        <v>0.03</v>
      </c>
      <c r="AR252" s="38">
        <v>0</v>
      </c>
      <c r="AS252" s="38">
        <v>0</v>
      </c>
      <c r="AT252" s="38">
        <v>0</v>
      </c>
      <c r="AU252" s="38">
        <v>0</v>
      </c>
      <c r="AV252" s="38">
        <v>0</v>
      </c>
      <c r="AW252" s="38">
        <v>0</v>
      </c>
      <c r="AX252" s="38">
        <v>0</v>
      </c>
      <c r="AY252" s="38">
        <v>0</v>
      </c>
      <c r="AZ252" s="38">
        <v>0</v>
      </c>
      <c r="BA252" s="38">
        <v>0</v>
      </c>
      <c r="BB252" s="38">
        <v>0</v>
      </c>
      <c r="BC252" s="38">
        <v>0</v>
      </c>
      <c r="BD252" s="38">
        <v>0</v>
      </c>
      <c r="BE252" s="38">
        <v>0</v>
      </c>
      <c r="BF252" s="38">
        <v>0</v>
      </c>
      <c r="BG252" s="38">
        <v>0</v>
      </c>
      <c r="BH252" s="38">
        <v>0</v>
      </c>
      <c r="BI252" s="38">
        <v>0</v>
      </c>
      <c r="BJ252" s="38">
        <v>0</v>
      </c>
      <c r="BK252" s="38">
        <v>0</v>
      </c>
      <c r="BL252" s="38">
        <v>0</v>
      </c>
      <c r="BM252" s="38">
        <v>0</v>
      </c>
      <c r="BN252" s="38">
        <v>0</v>
      </c>
      <c r="BO252" s="38">
        <v>0</v>
      </c>
      <c r="BP252" s="38">
        <v>0</v>
      </c>
      <c r="BQ252" s="38">
        <v>0</v>
      </c>
      <c r="BR252" s="38">
        <v>0</v>
      </c>
      <c r="BS252" s="38">
        <v>0</v>
      </c>
      <c r="BT252" s="38">
        <v>0</v>
      </c>
      <c r="BU252" s="38">
        <v>0</v>
      </c>
      <c r="BV252" s="38">
        <v>0</v>
      </c>
      <c r="BW252" s="38">
        <v>0</v>
      </c>
      <c r="BX252" s="38">
        <v>0</v>
      </c>
      <c r="BY252" s="38">
        <v>0</v>
      </c>
      <c r="BZ252" s="38">
        <v>0</v>
      </c>
      <c r="CA252" s="38">
        <v>0</v>
      </c>
      <c r="CB252" s="38">
        <v>0</v>
      </c>
      <c r="CC252" s="330">
        <v>0</v>
      </c>
      <c r="CD252" s="38">
        <v>0</v>
      </c>
      <c r="CE252" s="38">
        <v>0</v>
      </c>
      <c r="CF252" s="38">
        <v>0</v>
      </c>
      <c r="CG252" s="38">
        <v>0</v>
      </c>
      <c r="CH252" s="42" t="s">
        <v>113</v>
      </c>
      <c r="CI252" s="42" t="s">
        <v>113</v>
      </c>
      <c r="CJ252" s="42" t="s">
        <v>113</v>
      </c>
      <c r="CK252" s="42" t="s">
        <v>113</v>
      </c>
      <c r="CL252" s="42" t="s">
        <v>113</v>
      </c>
      <c r="CM252" s="42" t="s">
        <v>113</v>
      </c>
      <c r="CN252" s="42" t="s">
        <v>114</v>
      </c>
      <c r="CO252" s="42" t="s">
        <v>107</v>
      </c>
      <c r="CP252" s="28" t="s">
        <v>107</v>
      </c>
      <c r="CQ252" s="28" t="s">
        <v>107</v>
      </c>
      <c r="CR252" s="28" t="s">
        <v>107</v>
      </c>
      <c r="CS252" s="28" t="s">
        <v>107</v>
      </c>
      <c r="CT252" s="28" t="s">
        <v>107</v>
      </c>
      <c r="CU252" s="28" t="s">
        <v>107</v>
      </c>
      <c r="CV252" s="28" t="s">
        <v>107</v>
      </c>
      <c r="CW252" s="28" t="s">
        <v>107</v>
      </c>
      <c r="CX252" s="28" t="s">
        <v>107</v>
      </c>
      <c r="CY252" s="28" t="s">
        <v>107</v>
      </c>
      <c r="CZ252" s="28" t="s">
        <v>107</v>
      </c>
      <c r="DA252" s="28" t="s">
        <v>107</v>
      </c>
      <c r="DB252" s="28" t="s">
        <v>107</v>
      </c>
      <c r="DC252" s="28" t="s">
        <v>107</v>
      </c>
      <c r="DD252" s="332">
        <v>0</v>
      </c>
      <c r="DE252" s="43">
        <v>0</v>
      </c>
      <c r="DF252" s="390">
        <v>0</v>
      </c>
      <c r="DG252" s="310"/>
      <c r="DH252" s="203"/>
      <c r="DI252" s="279" t="str" cm="1">
        <f t="array" ref="DI252">+IF(AND(C252&lt;&gt;"Vehículos Eléctricos",C252&lt;&gt;"Vehículos Híbridos",AD252="PERCENTIL 50"),
     IF(VLOOKUP(_xlfn.TEXTJOIN("_",FALSE,C252:E252),BD_Perc!$A:$P,_xlfn.IFS(BD!AE252="Intervalo de precio 1",12,BD!AE252="Intervalo de precio 2",13),FALSE)&lt;=1,
     VLOOKUP(_xlfn.TEXTJOIN("_",FALSE,C252:E252),BD_Perc!$A:$P,16,FALSE),"Ok P50"),
     "Ok P30/70 ó Híbrido/Eléctrico")</f>
        <v>Ok P30/70 ó Híbrido/Eléctrico</v>
      </c>
      <c r="DJ252" s="279" t="str">
        <f t="shared" si="19"/>
        <v>Vehículos Convencionales_Camperos/Camionetas_4x4</v>
      </c>
      <c r="DK252" s="331">
        <f t="shared" si="23"/>
        <v>0</v>
      </c>
      <c r="DL252" s="326"/>
    </row>
    <row r="253" spans="1:116" ht="38.25">
      <c r="A253" s="28">
        <v>248</v>
      </c>
      <c r="B253" s="29" t="s">
        <v>322</v>
      </c>
      <c r="C253" s="29" t="s">
        <v>0</v>
      </c>
      <c r="D253" s="29" t="s">
        <v>337</v>
      </c>
      <c r="E253" s="42" t="s">
        <v>338</v>
      </c>
      <c r="F253" s="42" t="s">
        <v>107</v>
      </c>
      <c r="G253" s="30" t="s">
        <v>599</v>
      </c>
      <c r="H253" s="42" t="s">
        <v>990</v>
      </c>
      <c r="I253" s="28">
        <v>9006172</v>
      </c>
      <c r="J253" s="28" t="s">
        <v>600</v>
      </c>
      <c r="K253" s="31" t="s">
        <v>341</v>
      </c>
      <c r="L253" s="32">
        <v>148</v>
      </c>
      <c r="M253" s="33">
        <v>5</v>
      </c>
      <c r="N253" s="55">
        <v>226900000</v>
      </c>
      <c r="O253" s="34">
        <f>+IFERROR(VLOOKUP(I253,Precio_Fasecolda!A:C,3,FALSE),IFERROR(VLOOKUP(I253,Precio_Fasecolda!B:C,2,FALSE),N253))</f>
        <v>226900000</v>
      </c>
      <c r="P253" s="34">
        <f t="shared" si="20"/>
        <v>0</v>
      </c>
      <c r="Q253" s="28" t="s">
        <v>338</v>
      </c>
      <c r="R253" s="28" t="s">
        <v>130</v>
      </c>
      <c r="S253" s="28" t="s">
        <v>112</v>
      </c>
      <c r="T253" s="28" t="s">
        <v>107</v>
      </c>
      <c r="U253" s="28" t="s">
        <v>107</v>
      </c>
      <c r="V253" s="42" t="s">
        <v>107</v>
      </c>
      <c r="W253" s="28" t="s">
        <v>107</v>
      </c>
      <c r="X253" s="28" t="s">
        <v>107</v>
      </c>
      <c r="Y253" s="28" t="str">
        <f t="shared" si="21"/>
        <v>N.A.</v>
      </c>
      <c r="Z253" s="292">
        <f t="shared" si="18"/>
        <v>226900000</v>
      </c>
      <c r="AA253" s="28" cm="1">
        <f t="array" aca="1" ref="AA253" ca="1">_xlfn.IFS(DK253&lt;$DK$4,1,AND(DK253&gt;=$DK$4,DK253&lt;=$AA$4),2,DK253&gt;$AA$4,3)</f>
        <v>2</v>
      </c>
      <c r="AB253" s="28">
        <v>0</v>
      </c>
      <c r="AC253" s="28" cm="1">
        <f t="array" aca="1" ref="AC253" ca="1">IF(AB253="PERCENTIL 30","",_xlfn.IFS(DK253&lt;$AC$4,1,DK253&gt;$AC$4,2))</f>
        <v>2</v>
      </c>
      <c r="AD253" s="28" t="str">
        <f>+IFERROR(VLOOKUP(_xlfn.TEXTJOIN("_", FALSE, C253:E253), BD_Perc!$A:$O, 15, FALSE),"Segmentación no encontrada o vehículo inactivo")</f>
        <v>PERCENTIL 30-70</v>
      </c>
      <c r="AE253" s="28" t="str" cm="1">
        <f t="array" ref="AE253">_xlfn.IFS(
    AD253 = "PERCENTIL 50",
    _xlfn.IFS(
        BD!DK253 &lt; VLOOKUP(_xlfn.TEXTJOIN("_", FALSE, C253:E253), BD_Perc!$A:$O, 11, FALSE), "Intervalo de precio 1",
        BD!DK253 &gt;= VLOOKUP(_xlfn.TEXTJOIN("_", FALSE, C253:E253), BD_Perc!$A:$O, 11, FALSE), "Intervalo de precio 2"
    ),
    AD253 = "PERCENTIL 30-70",
    _xlfn.IFS(
        BD!DK253 &lt; VLOOKUP(_xlfn.TEXTJOIN("_", FALSE, C253:E253), BD_Perc!$A:$O, 6, FALSE), "Intervalo de precio 1",
        BD!DK253 &lt; VLOOKUP(_xlfn.TEXTJOIN("_", FALSE, C253:E253), BD_Perc!$A:$O, 7, FALSE), "Intervalo de precio 2",
        BD!DK253 &gt;= VLOOKUP(_xlfn.TEXTJOIN("_", FALSE, C253:E253), BD_Perc!$A:$O, 7, FALSE), "Intervalo de precio 3"
    ),
    AD253="Segmentación no encontrada o vehículo inactivo","Segmentación no encontrada o vehículo inactivo"
)</f>
        <v>Intervalo de precio 3</v>
      </c>
      <c r="AF253" s="35" t="s">
        <v>2414</v>
      </c>
      <c r="AG253" s="35" t="b">
        <f t="shared" si="22"/>
        <v>1</v>
      </c>
      <c r="AH253" s="206">
        <v>0</v>
      </c>
      <c r="AI253" s="206">
        <v>0.03</v>
      </c>
      <c r="AJ253" s="206">
        <v>0.04</v>
      </c>
      <c r="AK253" s="206">
        <v>0.04</v>
      </c>
      <c r="AL253" s="206">
        <v>0.04</v>
      </c>
      <c r="AM253" s="206">
        <v>0.05</v>
      </c>
      <c r="AN253" s="28" t="s">
        <v>113</v>
      </c>
      <c r="AO253" s="28" t="s">
        <v>114</v>
      </c>
      <c r="AP253" s="28" t="s">
        <v>114</v>
      </c>
      <c r="AQ253" s="37">
        <v>0.03</v>
      </c>
      <c r="AR253" s="38">
        <v>0</v>
      </c>
      <c r="AS253" s="38">
        <v>0</v>
      </c>
      <c r="AT253" s="38">
        <v>0</v>
      </c>
      <c r="AU253" s="38">
        <v>0</v>
      </c>
      <c r="AV253" s="38">
        <v>0</v>
      </c>
      <c r="AW253" s="38">
        <v>0</v>
      </c>
      <c r="AX253" s="38">
        <v>0</v>
      </c>
      <c r="AY253" s="38">
        <v>0</v>
      </c>
      <c r="AZ253" s="38">
        <v>0</v>
      </c>
      <c r="BA253" s="38">
        <v>0</v>
      </c>
      <c r="BB253" s="38">
        <v>0</v>
      </c>
      <c r="BC253" s="38">
        <v>0</v>
      </c>
      <c r="BD253" s="38">
        <v>0</v>
      </c>
      <c r="BE253" s="38">
        <v>0</v>
      </c>
      <c r="BF253" s="38">
        <v>0</v>
      </c>
      <c r="BG253" s="38">
        <v>0</v>
      </c>
      <c r="BH253" s="38">
        <v>0</v>
      </c>
      <c r="BI253" s="38">
        <v>0</v>
      </c>
      <c r="BJ253" s="38">
        <v>0</v>
      </c>
      <c r="BK253" s="38">
        <v>0</v>
      </c>
      <c r="BL253" s="38">
        <v>0</v>
      </c>
      <c r="BM253" s="38">
        <v>0</v>
      </c>
      <c r="BN253" s="38">
        <v>0</v>
      </c>
      <c r="BO253" s="38">
        <v>0</v>
      </c>
      <c r="BP253" s="38">
        <v>0</v>
      </c>
      <c r="BQ253" s="38">
        <v>0</v>
      </c>
      <c r="BR253" s="38">
        <v>0</v>
      </c>
      <c r="BS253" s="38">
        <v>0</v>
      </c>
      <c r="BT253" s="38">
        <v>0</v>
      </c>
      <c r="BU253" s="38">
        <v>0</v>
      </c>
      <c r="BV253" s="38">
        <v>0</v>
      </c>
      <c r="BW253" s="38">
        <v>0</v>
      </c>
      <c r="BX253" s="38">
        <v>0</v>
      </c>
      <c r="BY253" s="38">
        <v>0</v>
      </c>
      <c r="BZ253" s="38">
        <v>0</v>
      </c>
      <c r="CA253" s="38">
        <v>0</v>
      </c>
      <c r="CB253" s="38">
        <v>0</v>
      </c>
      <c r="CC253" s="330">
        <v>0</v>
      </c>
      <c r="CD253" s="38">
        <v>0</v>
      </c>
      <c r="CE253" s="38">
        <v>0</v>
      </c>
      <c r="CF253" s="38">
        <v>0</v>
      </c>
      <c r="CG253" s="38">
        <v>0</v>
      </c>
      <c r="CH253" s="42" t="s">
        <v>113</v>
      </c>
      <c r="CI253" s="42" t="s">
        <v>113</v>
      </c>
      <c r="CJ253" s="42" t="s">
        <v>113</v>
      </c>
      <c r="CK253" s="42" t="s">
        <v>114</v>
      </c>
      <c r="CL253" s="42" t="s">
        <v>114</v>
      </c>
      <c r="CM253" s="42" t="s">
        <v>113</v>
      </c>
      <c r="CN253" s="42" t="s">
        <v>114</v>
      </c>
      <c r="CO253" s="42" t="s">
        <v>107</v>
      </c>
      <c r="CP253" s="28" t="s">
        <v>107</v>
      </c>
      <c r="CQ253" s="28" t="s">
        <v>107</v>
      </c>
      <c r="CR253" s="28" t="s">
        <v>107</v>
      </c>
      <c r="CS253" s="28" t="s">
        <v>107</v>
      </c>
      <c r="CT253" s="28" t="s">
        <v>107</v>
      </c>
      <c r="CU253" s="28" t="s">
        <v>107</v>
      </c>
      <c r="CV253" s="28" t="s">
        <v>107</v>
      </c>
      <c r="CW253" s="28" t="s">
        <v>107</v>
      </c>
      <c r="CX253" s="28" t="s">
        <v>107</v>
      </c>
      <c r="CY253" s="28" t="s">
        <v>107</v>
      </c>
      <c r="CZ253" s="28" t="s">
        <v>107</v>
      </c>
      <c r="DA253" s="28" t="s">
        <v>107</v>
      </c>
      <c r="DB253" s="28" t="s">
        <v>107</v>
      </c>
      <c r="DC253" s="28" t="s">
        <v>107</v>
      </c>
      <c r="DD253" s="332">
        <v>0</v>
      </c>
      <c r="DE253" s="43">
        <v>0</v>
      </c>
      <c r="DF253" s="390">
        <v>0</v>
      </c>
      <c r="DG253" s="310"/>
      <c r="DH253" s="203"/>
      <c r="DI253" s="279" t="str" cm="1">
        <f t="array" ref="DI253">+IF(AND(C253&lt;&gt;"Vehículos Eléctricos",C253&lt;&gt;"Vehículos Híbridos",AD253="PERCENTIL 50"),
     IF(VLOOKUP(_xlfn.TEXTJOIN("_",FALSE,C253:E253),BD_Perc!$A:$P,_xlfn.IFS(BD!AE253="Intervalo de precio 1",12,BD!AE253="Intervalo de precio 2",13),FALSE)&lt;=1,
     VLOOKUP(_xlfn.TEXTJOIN("_",FALSE,C253:E253),BD_Perc!$A:$P,16,FALSE),"Ok P50"),
     "Ok P30/70 ó Híbrido/Eléctrico")</f>
        <v>Ok P30/70 ó Híbrido/Eléctrico</v>
      </c>
      <c r="DJ253" s="279" t="str">
        <f t="shared" si="19"/>
        <v>Vehículos Convencionales_Camperos/Camionetas_4x2</v>
      </c>
      <c r="DK253" s="331">
        <f t="shared" si="23"/>
        <v>226900000</v>
      </c>
      <c r="DL253" s="326"/>
    </row>
    <row r="254" spans="1:116" ht="38.25">
      <c r="A254" s="28">
        <v>249</v>
      </c>
      <c r="B254" s="29" t="s">
        <v>322</v>
      </c>
      <c r="C254" s="29" t="s">
        <v>0</v>
      </c>
      <c r="D254" s="29" t="s">
        <v>337</v>
      </c>
      <c r="E254" s="42" t="s">
        <v>346</v>
      </c>
      <c r="F254" s="42" t="s">
        <v>107</v>
      </c>
      <c r="G254" s="30" t="s">
        <v>2422</v>
      </c>
      <c r="H254" s="42" t="s">
        <v>990</v>
      </c>
      <c r="I254" s="28">
        <v>9008221</v>
      </c>
      <c r="J254" s="28" t="s">
        <v>601</v>
      </c>
      <c r="K254" s="31" t="s">
        <v>375</v>
      </c>
      <c r="L254" s="32">
        <v>271</v>
      </c>
      <c r="M254" s="33">
        <v>5</v>
      </c>
      <c r="N254" s="44">
        <v>319000000</v>
      </c>
      <c r="O254" s="34">
        <f>+IFERROR(VLOOKUP(I254,Precio_Fasecolda!A:C,3,FALSE),IFERROR(VLOOKUP(I254,Precio_Fasecolda!B:C,2,FALSE),N254))</f>
        <v>319000000</v>
      </c>
      <c r="P254" s="34">
        <f t="shared" si="20"/>
        <v>0</v>
      </c>
      <c r="Q254" s="28" t="s">
        <v>346</v>
      </c>
      <c r="R254" s="28" t="s">
        <v>130</v>
      </c>
      <c r="S254" s="28" t="s">
        <v>112</v>
      </c>
      <c r="T254" s="28" t="s">
        <v>107</v>
      </c>
      <c r="U254" s="28" t="s">
        <v>107</v>
      </c>
      <c r="V254" s="42" t="s">
        <v>107</v>
      </c>
      <c r="W254" s="28" t="s">
        <v>107</v>
      </c>
      <c r="X254" s="28" t="s">
        <v>107</v>
      </c>
      <c r="Y254" s="28" t="str">
        <f t="shared" si="21"/>
        <v>N.A.</v>
      </c>
      <c r="Z254" s="292">
        <f t="shared" si="18"/>
        <v>319000000</v>
      </c>
      <c r="AA254" s="28" cm="1">
        <f t="array" aca="1" ref="AA254" ca="1">_xlfn.IFS(DK254&lt;$DK$4,1,AND(DK254&gt;=$DK$4,DK254&lt;=$AA$4),2,DK254&gt;$AA$4,3)</f>
        <v>3</v>
      </c>
      <c r="AB254" s="28">
        <v>0</v>
      </c>
      <c r="AC254" s="28" cm="1">
        <f t="array" aca="1" ref="AC254" ca="1">IF(AB254="PERCENTIL 30","",_xlfn.IFS(DK254&lt;$AC$4,1,DK254&gt;$AC$4,2))</f>
        <v>2</v>
      </c>
      <c r="AD254" s="28" t="str">
        <f>+IFERROR(VLOOKUP(_xlfn.TEXTJOIN("_", FALSE, C254:E254), BD_Perc!$A:$O, 15, FALSE),"Segmentación no encontrada o vehículo inactivo")</f>
        <v>PERCENTIL 30-70</v>
      </c>
      <c r="AE254" s="28" t="str" cm="1">
        <f t="array" ref="AE254">_xlfn.IFS(
    AD254 = "PERCENTIL 50",
    _xlfn.IFS(
        BD!DK254 &lt; VLOOKUP(_xlfn.TEXTJOIN("_", FALSE, C254:E254), BD_Perc!$A:$O, 11, FALSE), "Intervalo de precio 1",
        BD!DK254 &gt;= VLOOKUP(_xlfn.TEXTJOIN("_", FALSE, C254:E254), BD_Perc!$A:$O, 11, FALSE), "Intervalo de precio 2"
    ),
    AD254 = "PERCENTIL 30-70",
    _xlfn.IFS(
        BD!DK254 &lt; VLOOKUP(_xlfn.TEXTJOIN("_", FALSE, C254:E254), BD_Perc!$A:$O, 6, FALSE), "Intervalo de precio 1",
        BD!DK254 &lt; VLOOKUP(_xlfn.TEXTJOIN("_", FALSE, C254:E254), BD_Perc!$A:$O, 7, FALSE), "Intervalo de precio 2",
        BD!DK254 &gt;= VLOOKUP(_xlfn.TEXTJOIN("_", FALSE, C254:E254), BD_Perc!$A:$O, 7, FALSE), "Intervalo de precio 3"
    ),
    AD254="Segmentación no encontrada o vehículo inactivo","Segmentación no encontrada o vehículo inactivo"
)</f>
        <v>Intervalo de precio 3</v>
      </c>
      <c r="AF254" s="35" t="s">
        <v>2414</v>
      </c>
      <c r="AG254" s="35" t="b">
        <f t="shared" si="22"/>
        <v>1</v>
      </c>
      <c r="AH254" s="206">
        <v>0</v>
      </c>
      <c r="AI254" s="206">
        <v>0.02</v>
      </c>
      <c r="AJ254" s="206">
        <v>0.02</v>
      </c>
      <c r="AK254" s="206">
        <v>0.03</v>
      </c>
      <c r="AL254" s="206">
        <v>0.03</v>
      </c>
      <c r="AM254" s="206">
        <v>0.04</v>
      </c>
      <c r="AN254" s="28" t="s">
        <v>113</v>
      </c>
      <c r="AO254" s="28" t="s">
        <v>114</v>
      </c>
      <c r="AP254" s="28" t="s">
        <v>114</v>
      </c>
      <c r="AQ254" s="37">
        <v>0.03</v>
      </c>
      <c r="AR254" s="38">
        <v>0</v>
      </c>
      <c r="AS254" s="38">
        <v>0</v>
      </c>
      <c r="AT254" s="38">
        <v>0</v>
      </c>
      <c r="AU254" s="38">
        <v>0</v>
      </c>
      <c r="AV254" s="38">
        <v>0</v>
      </c>
      <c r="AW254" s="38">
        <v>0</v>
      </c>
      <c r="AX254" s="38">
        <v>0</v>
      </c>
      <c r="AY254" s="38">
        <v>0</v>
      </c>
      <c r="AZ254" s="38">
        <v>0</v>
      </c>
      <c r="BA254" s="38">
        <v>0</v>
      </c>
      <c r="BB254" s="38">
        <v>0</v>
      </c>
      <c r="BC254" s="38">
        <v>0</v>
      </c>
      <c r="BD254" s="38">
        <v>0</v>
      </c>
      <c r="BE254" s="38">
        <v>0</v>
      </c>
      <c r="BF254" s="38">
        <v>0</v>
      </c>
      <c r="BG254" s="38">
        <v>0</v>
      </c>
      <c r="BH254" s="38">
        <v>0</v>
      </c>
      <c r="BI254" s="38">
        <v>0</v>
      </c>
      <c r="BJ254" s="38">
        <v>0</v>
      </c>
      <c r="BK254" s="38">
        <v>0</v>
      </c>
      <c r="BL254" s="38">
        <v>0</v>
      </c>
      <c r="BM254" s="38">
        <v>0</v>
      </c>
      <c r="BN254" s="38">
        <v>0</v>
      </c>
      <c r="BO254" s="38">
        <v>0</v>
      </c>
      <c r="BP254" s="38">
        <v>0</v>
      </c>
      <c r="BQ254" s="38">
        <v>0</v>
      </c>
      <c r="BR254" s="38">
        <v>0</v>
      </c>
      <c r="BS254" s="38">
        <v>0</v>
      </c>
      <c r="BT254" s="38">
        <v>0</v>
      </c>
      <c r="BU254" s="38">
        <v>0</v>
      </c>
      <c r="BV254" s="38">
        <v>0</v>
      </c>
      <c r="BW254" s="38">
        <v>0</v>
      </c>
      <c r="BX254" s="38">
        <v>0</v>
      </c>
      <c r="BY254" s="38">
        <v>0</v>
      </c>
      <c r="BZ254" s="38">
        <v>0</v>
      </c>
      <c r="CA254" s="38">
        <v>0</v>
      </c>
      <c r="CB254" s="38">
        <v>0</v>
      </c>
      <c r="CC254" s="330">
        <v>0</v>
      </c>
      <c r="CD254" s="38">
        <v>0</v>
      </c>
      <c r="CE254" s="38">
        <v>0</v>
      </c>
      <c r="CF254" s="38">
        <v>0</v>
      </c>
      <c r="CG254" s="38">
        <v>0</v>
      </c>
      <c r="CH254" s="42" t="s">
        <v>113</v>
      </c>
      <c r="CI254" s="42" t="s">
        <v>113</v>
      </c>
      <c r="CJ254" s="42" t="s">
        <v>113</v>
      </c>
      <c r="CK254" s="42" t="s">
        <v>113</v>
      </c>
      <c r="CL254" s="42" t="s">
        <v>114</v>
      </c>
      <c r="CM254" s="42" t="s">
        <v>113</v>
      </c>
      <c r="CN254" s="42" t="s">
        <v>114</v>
      </c>
      <c r="CO254" s="42" t="s">
        <v>107</v>
      </c>
      <c r="CP254" s="28" t="s">
        <v>107</v>
      </c>
      <c r="CQ254" s="28" t="s">
        <v>107</v>
      </c>
      <c r="CR254" s="28" t="s">
        <v>107</v>
      </c>
      <c r="CS254" s="28" t="s">
        <v>107</v>
      </c>
      <c r="CT254" s="28" t="s">
        <v>107</v>
      </c>
      <c r="CU254" s="28" t="s">
        <v>107</v>
      </c>
      <c r="CV254" s="28" t="s">
        <v>107</v>
      </c>
      <c r="CW254" s="28" t="s">
        <v>107</v>
      </c>
      <c r="CX254" s="28" t="s">
        <v>107</v>
      </c>
      <c r="CY254" s="28" t="s">
        <v>107</v>
      </c>
      <c r="CZ254" s="28" t="s">
        <v>107</v>
      </c>
      <c r="DA254" s="28" t="s">
        <v>107</v>
      </c>
      <c r="DB254" s="28" t="s">
        <v>107</v>
      </c>
      <c r="DC254" s="28" t="s">
        <v>107</v>
      </c>
      <c r="DD254" s="332">
        <v>0</v>
      </c>
      <c r="DE254" s="43">
        <v>0</v>
      </c>
      <c r="DF254" s="390">
        <v>0</v>
      </c>
      <c r="DG254" s="310"/>
      <c r="DH254" s="203"/>
      <c r="DI254" s="279" t="str" cm="1">
        <f t="array" ref="DI254">+IF(AND(C254&lt;&gt;"Vehículos Eléctricos",C254&lt;&gt;"Vehículos Híbridos",AD254="PERCENTIL 50"),
     IF(VLOOKUP(_xlfn.TEXTJOIN("_",FALSE,C254:E254),BD_Perc!$A:$P,_xlfn.IFS(BD!AE254="Intervalo de precio 1",12,BD!AE254="Intervalo de precio 2",13),FALSE)&lt;=1,
     VLOOKUP(_xlfn.TEXTJOIN("_",FALSE,C254:E254),BD_Perc!$A:$P,16,FALSE),"Ok P50"),
     "Ok P30/70 ó Híbrido/Eléctrico")</f>
        <v>Ok P30/70 ó Híbrido/Eléctrico</v>
      </c>
      <c r="DJ254" s="279" t="str">
        <f t="shared" si="19"/>
        <v>Vehículos Convencionales_Camperos/Camionetas_4x4</v>
      </c>
      <c r="DK254" s="331">
        <f t="shared" si="23"/>
        <v>319000000</v>
      </c>
      <c r="DL254" s="326"/>
    </row>
    <row r="255" spans="1:116" ht="38.25">
      <c r="A255" s="28">
        <v>250</v>
      </c>
      <c r="B255" s="29" t="s">
        <v>322</v>
      </c>
      <c r="C255" s="29" t="s">
        <v>0</v>
      </c>
      <c r="D255" s="29" t="s">
        <v>337</v>
      </c>
      <c r="E255" s="42" t="s">
        <v>346</v>
      </c>
      <c r="F255" s="42" t="s">
        <v>107</v>
      </c>
      <c r="G255" s="30" t="s">
        <v>602</v>
      </c>
      <c r="H255" s="42" t="s">
        <v>990</v>
      </c>
      <c r="I255" s="28">
        <v>9008231</v>
      </c>
      <c r="J255" s="28" t="s">
        <v>603</v>
      </c>
      <c r="K255" s="31" t="s">
        <v>307</v>
      </c>
      <c r="L255" s="32">
        <v>201</v>
      </c>
      <c r="M255" s="33">
        <v>5</v>
      </c>
      <c r="N255" s="44">
        <v>395900000</v>
      </c>
      <c r="O255" s="34">
        <f>+IFERROR(VLOOKUP(I255,Precio_Fasecolda!A:C,3,FALSE),IFERROR(VLOOKUP(I255,Precio_Fasecolda!B:C,2,FALSE),N255))</f>
        <v>395900000</v>
      </c>
      <c r="P255" s="34">
        <f t="shared" si="20"/>
        <v>0</v>
      </c>
      <c r="Q255" s="28" t="s">
        <v>346</v>
      </c>
      <c r="R255" s="28" t="s">
        <v>130</v>
      </c>
      <c r="S255" s="28" t="s">
        <v>360</v>
      </c>
      <c r="T255" s="28" t="s">
        <v>107</v>
      </c>
      <c r="U255" s="28" t="s">
        <v>107</v>
      </c>
      <c r="V255" s="42" t="s">
        <v>107</v>
      </c>
      <c r="W255" s="28" t="s">
        <v>107</v>
      </c>
      <c r="X255" s="28" t="s">
        <v>107</v>
      </c>
      <c r="Y255" s="28" t="str">
        <f t="shared" si="21"/>
        <v>N.A.</v>
      </c>
      <c r="Z255" s="292">
        <f t="shared" si="18"/>
        <v>395900000</v>
      </c>
      <c r="AA255" s="28" cm="1">
        <f t="array" aca="1" ref="AA255" ca="1">_xlfn.IFS(DK255&lt;$DK$4,1,AND(DK255&gt;=$DK$4,DK255&lt;=$AA$4),2,DK255&gt;$AA$4,3)</f>
        <v>3</v>
      </c>
      <c r="AB255" s="28">
        <v>0</v>
      </c>
      <c r="AC255" s="28" cm="1">
        <f t="array" aca="1" ref="AC255" ca="1">IF(AB255="PERCENTIL 30","",_xlfn.IFS(DK255&lt;$AC$4,1,DK255&gt;$AC$4,2))</f>
        <v>2</v>
      </c>
      <c r="AD255" s="28" t="str">
        <f>+IFERROR(VLOOKUP(_xlfn.TEXTJOIN("_", FALSE, C255:E255), BD_Perc!$A:$O, 15, FALSE),"Segmentación no encontrada o vehículo inactivo")</f>
        <v>PERCENTIL 30-70</v>
      </c>
      <c r="AE255" s="28" t="str" cm="1">
        <f t="array" ref="AE255">_xlfn.IFS(
    AD255 = "PERCENTIL 50",
    _xlfn.IFS(
        BD!DK255 &lt; VLOOKUP(_xlfn.TEXTJOIN("_", FALSE, C255:E255), BD_Perc!$A:$O, 11, FALSE), "Intervalo de precio 1",
        BD!DK255 &gt;= VLOOKUP(_xlfn.TEXTJOIN("_", FALSE, C255:E255), BD_Perc!$A:$O, 11, FALSE), "Intervalo de precio 2"
    ),
    AD255 = "PERCENTIL 30-70",
    _xlfn.IFS(
        BD!DK255 &lt; VLOOKUP(_xlfn.TEXTJOIN("_", FALSE, C255:E255), BD_Perc!$A:$O, 6, FALSE), "Intervalo de precio 1",
        BD!DK255 &lt; VLOOKUP(_xlfn.TEXTJOIN("_", FALSE, C255:E255), BD_Perc!$A:$O, 7, FALSE), "Intervalo de precio 2",
        BD!DK255 &gt;= VLOOKUP(_xlfn.TEXTJOIN("_", FALSE, C255:E255), BD_Perc!$A:$O, 7, FALSE), "Intervalo de precio 3"
    ),
    AD255="Segmentación no encontrada o vehículo inactivo","Segmentación no encontrada o vehículo inactivo"
)</f>
        <v>Intervalo de precio 3</v>
      </c>
      <c r="AF255" s="35" t="s">
        <v>2414</v>
      </c>
      <c r="AG255" s="35" t="b">
        <f t="shared" si="22"/>
        <v>1</v>
      </c>
      <c r="AH255" s="206">
        <v>0</v>
      </c>
      <c r="AI255" s="206">
        <v>0.02</v>
      </c>
      <c r="AJ255" s="206">
        <v>0.02</v>
      </c>
      <c r="AK255" s="206">
        <v>0.03</v>
      </c>
      <c r="AL255" s="206">
        <v>0.03</v>
      </c>
      <c r="AM255" s="206">
        <v>0.04</v>
      </c>
      <c r="AN255" s="28" t="s">
        <v>113</v>
      </c>
      <c r="AO255" s="28" t="s">
        <v>114</v>
      </c>
      <c r="AP255" s="28" t="s">
        <v>114</v>
      </c>
      <c r="AQ255" s="37">
        <v>0.03</v>
      </c>
      <c r="AR255" s="38">
        <v>0</v>
      </c>
      <c r="AS255" s="38">
        <v>0</v>
      </c>
      <c r="AT255" s="38">
        <v>0</v>
      </c>
      <c r="AU255" s="38">
        <v>0</v>
      </c>
      <c r="AV255" s="38">
        <v>0</v>
      </c>
      <c r="AW255" s="38">
        <v>0</v>
      </c>
      <c r="AX255" s="38">
        <v>0</v>
      </c>
      <c r="AY255" s="38">
        <v>0</v>
      </c>
      <c r="AZ255" s="38">
        <v>0</v>
      </c>
      <c r="BA255" s="38">
        <v>0</v>
      </c>
      <c r="BB255" s="38">
        <v>0</v>
      </c>
      <c r="BC255" s="38">
        <v>0</v>
      </c>
      <c r="BD255" s="38">
        <v>0</v>
      </c>
      <c r="BE255" s="38">
        <v>0</v>
      </c>
      <c r="BF255" s="38">
        <v>0</v>
      </c>
      <c r="BG255" s="38">
        <v>0</v>
      </c>
      <c r="BH255" s="38">
        <v>0</v>
      </c>
      <c r="BI255" s="38">
        <v>0</v>
      </c>
      <c r="BJ255" s="38">
        <v>0</v>
      </c>
      <c r="BK255" s="38">
        <v>0</v>
      </c>
      <c r="BL255" s="38">
        <v>0</v>
      </c>
      <c r="BM255" s="38">
        <v>0</v>
      </c>
      <c r="BN255" s="38">
        <v>0</v>
      </c>
      <c r="BO255" s="38">
        <v>0</v>
      </c>
      <c r="BP255" s="38">
        <v>0</v>
      </c>
      <c r="BQ255" s="38">
        <v>0</v>
      </c>
      <c r="BR255" s="38">
        <v>0</v>
      </c>
      <c r="BS255" s="38">
        <v>0</v>
      </c>
      <c r="BT255" s="38">
        <v>0</v>
      </c>
      <c r="BU255" s="38">
        <v>0</v>
      </c>
      <c r="BV255" s="38">
        <v>0</v>
      </c>
      <c r="BW255" s="38">
        <v>0</v>
      </c>
      <c r="BX255" s="38">
        <v>0</v>
      </c>
      <c r="BY255" s="38">
        <v>0</v>
      </c>
      <c r="BZ255" s="38">
        <v>0</v>
      </c>
      <c r="CA255" s="38">
        <v>0</v>
      </c>
      <c r="CB255" s="38">
        <v>0</v>
      </c>
      <c r="CC255" s="330">
        <v>0</v>
      </c>
      <c r="CD255" s="38">
        <v>0</v>
      </c>
      <c r="CE255" s="38">
        <v>0</v>
      </c>
      <c r="CF255" s="38">
        <v>0</v>
      </c>
      <c r="CG255" s="38">
        <v>0</v>
      </c>
      <c r="CH255" s="42" t="s">
        <v>113</v>
      </c>
      <c r="CI255" s="42" t="s">
        <v>113</v>
      </c>
      <c r="CJ255" s="42" t="s">
        <v>113</v>
      </c>
      <c r="CK255" s="42" t="s">
        <v>113</v>
      </c>
      <c r="CL255" s="42" t="s">
        <v>114</v>
      </c>
      <c r="CM255" s="42" t="s">
        <v>113</v>
      </c>
      <c r="CN255" s="42" t="s">
        <v>114</v>
      </c>
      <c r="CO255" s="42" t="s">
        <v>107</v>
      </c>
      <c r="CP255" s="28" t="s">
        <v>107</v>
      </c>
      <c r="CQ255" s="28" t="s">
        <v>107</v>
      </c>
      <c r="CR255" s="28" t="s">
        <v>107</v>
      </c>
      <c r="CS255" s="28" t="s">
        <v>107</v>
      </c>
      <c r="CT255" s="28" t="s">
        <v>107</v>
      </c>
      <c r="CU255" s="28" t="s">
        <v>107</v>
      </c>
      <c r="CV255" s="28" t="s">
        <v>107</v>
      </c>
      <c r="CW255" s="28" t="s">
        <v>107</v>
      </c>
      <c r="CX255" s="28" t="s">
        <v>107</v>
      </c>
      <c r="CY255" s="28" t="s">
        <v>107</v>
      </c>
      <c r="CZ255" s="28" t="s">
        <v>107</v>
      </c>
      <c r="DA255" s="28" t="s">
        <v>107</v>
      </c>
      <c r="DB255" s="28" t="s">
        <v>107</v>
      </c>
      <c r="DC255" s="28" t="s">
        <v>107</v>
      </c>
      <c r="DD255" s="332">
        <v>0</v>
      </c>
      <c r="DE255" s="43">
        <v>0</v>
      </c>
      <c r="DF255" s="390">
        <v>0</v>
      </c>
      <c r="DG255" s="310"/>
      <c r="DH255" s="203"/>
      <c r="DI255" s="279" t="str" cm="1">
        <f t="array" ref="DI255">+IF(AND(C255&lt;&gt;"Vehículos Eléctricos",C255&lt;&gt;"Vehículos Híbridos",AD255="PERCENTIL 50"),
     IF(VLOOKUP(_xlfn.TEXTJOIN("_",FALSE,C255:E255),BD_Perc!$A:$P,_xlfn.IFS(BD!AE255="Intervalo de precio 1",12,BD!AE255="Intervalo de precio 2",13),FALSE)&lt;=1,
     VLOOKUP(_xlfn.TEXTJOIN("_",FALSE,C255:E255),BD_Perc!$A:$P,16,FALSE),"Ok P50"),
     "Ok P30/70 ó Híbrido/Eléctrico")</f>
        <v>Ok P30/70 ó Híbrido/Eléctrico</v>
      </c>
      <c r="DJ255" s="279" t="str">
        <f t="shared" si="19"/>
        <v>Vehículos Convencionales_Camperos/Camionetas_4x4</v>
      </c>
      <c r="DK255" s="331">
        <f t="shared" si="23"/>
        <v>395900000</v>
      </c>
      <c r="DL255" s="326"/>
    </row>
    <row r="256" spans="1:116" ht="38.25">
      <c r="A256" s="28">
        <v>251</v>
      </c>
      <c r="B256" s="29" t="s">
        <v>322</v>
      </c>
      <c r="C256" s="29" t="s">
        <v>0</v>
      </c>
      <c r="D256" s="29" t="s">
        <v>337</v>
      </c>
      <c r="E256" s="42" t="s">
        <v>346</v>
      </c>
      <c r="F256" s="42" t="s">
        <v>107</v>
      </c>
      <c r="G256" s="30" t="s">
        <v>2423</v>
      </c>
      <c r="H256" s="42" t="s">
        <v>990</v>
      </c>
      <c r="I256" s="28">
        <v>9008225</v>
      </c>
      <c r="J256" s="28" t="s">
        <v>604</v>
      </c>
      <c r="K256" s="31" t="s">
        <v>375</v>
      </c>
      <c r="L256" s="32">
        <v>271</v>
      </c>
      <c r="M256" s="33">
        <v>5</v>
      </c>
      <c r="N256" s="44">
        <v>425900000</v>
      </c>
      <c r="O256" s="34">
        <f>+IFERROR(VLOOKUP(I256,Precio_Fasecolda!A:C,3,FALSE),IFERROR(VLOOKUP(I256,Precio_Fasecolda!B:C,2,FALSE),N256))</f>
        <v>425900000</v>
      </c>
      <c r="P256" s="34">
        <f t="shared" si="20"/>
        <v>0</v>
      </c>
      <c r="Q256" s="28" t="s">
        <v>346</v>
      </c>
      <c r="R256" s="28" t="s">
        <v>130</v>
      </c>
      <c r="S256" s="28" t="s">
        <v>112</v>
      </c>
      <c r="T256" s="28" t="s">
        <v>107</v>
      </c>
      <c r="U256" s="28" t="s">
        <v>107</v>
      </c>
      <c r="V256" s="42" t="s">
        <v>107</v>
      </c>
      <c r="W256" s="28" t="s">
        <v>107</v>
      </c>
      <c r="X256" s="28" t="s">
        <v>107</v>
      </c>
      <c r="Y256" s="28" t="str">
        <f t="shared" si="21"/>
        <v>N.A.</v>
      </c>
      <c r="Z256" s="292">
        <f t="shared" si="18"/>
        <v>425900000</v>
      </c>
      <c r="AA256" s="28" cm="1">
        <f t="array" aca="1" ref="AA256" ca="1">_xlfn.IFS(DK256&lt;$DK$4,1,AND(DK256&gt;=$DK$4,DK256&lt;=$AA$4),2,DK256&gt;$AA$4,3)</f>
        <v>3</v>
      </c>
      <c r="AB256" s="28">
        <v>0</v>
      </c>
      <c r="AC256" s="28" cm="1">
        <f t="array" aca="1" ref="AC256" ca="1">IF(AB256="PERCENTIL 30","",_xlfn.IFS(DK256&lt;$AC$4,1,DK256&gt;$AC$4,2))</f>
        <v>2</v>
      </c>
      <c r="AD256" s="28" t="str">
        <f>+IFERROR(VLOOKUP(_xlfn.TEXTJOIN("_", FALSE, C256:E256), BD_Perc!$A:$O, 15, FALSE),"Segmentación no encontrada o vehículo inactivo")</f>
        <v>PERCENTIL 30-70</v>
      </c>
      <c r="AE256" s="28" t="str" cm="1">
        <f t="array" ref="AE256">_xlfn.IFS(
    AD256 = "PERCENTIL 50",
    _xlfn.IFS(
        BD!DK256 &lt; VLOOKUP(_xlfn.TEXTJOIN("_", FALSE, C256:E256), BD_Perc!$A:$O, 11, FALSE), "Intervalo de precio 1",
        BD!DK256 &gt;= VLOOKUP(_xlfn.TEXTJOIN("_", FALSE, C256:E256), BD_Perc!$A:$O, 11, FALSE), "Intervalo de precio 2"
    ),
    AD256 = "PERCENTIL 30-70",
    _xlfn.IFS(
        BD!DK256 &lt; VLOOKUP(_xlfn.TEXTJOIN("_", FALSE, C256:E256), BD_Perc!$A:$O, 6, FALSE), "Intervalo de precio 1",
        BD!DK256 &lt; VLOOKUP(_xlfn.TEXTJOIN("_", FALSE, C256:E256), BD_Perc!$A:$O, 7, FALSE), "Intervalo de precio 2",
        BD!DK256 &gt;= VLOOKUP(_xlfn.TEXTJOIN("_", FALSE, C256:E256), BD_Perc!$A:$O, 7, FALSE), "Intervalo de precio 3"
    ),
    AD256="Segmentación no encontrada o vehículo inactivo","Segmentación no encontrada o vehículo inactivo"
)</f>
        <v>Intervalo de precio 3</v>
      </c>
      <c r="AF256" s="35" t="s">
        <v>2414</v>
      </c>
      <c r="AG256" s="35" t="b">
        <f t="shared" si="22"/>
        <v>1</v>
      </c>
      <c r="AH256" s="206">
        <v>0</v>
      </c>
      <c r="AI256" s="206">
        <v>0</v>
      </c>
      <c r="AJ256" s="206">
        <v>0</v>
      </c>
      <c r="AK256" s="206">
        <v>0</v>
      </c>
      <c r="AL256" s="206">
        <v>0</v>
      </c>
      <c r="AM256" s="206">
        <v>0</v>
      </c>
      <c r="AN256" s="28" t="s">
        <v>113</v>
      </c>
      <c r="AO256" s="28" t="s">
        <v>114</v>
      </c>
      <c r="AP256" s="28" t="s">
        <v>114</v>
      </c>
      <c r="AQ256" s="37">
        <v>0.03</v>
      </c>
      <c r="AR256" s="38">
        <v>0</v>
      </c>
      <c r="AS256" s="38">
        <v>0</v>
      </c>
      <c r="AT256" s="38">
        <v>0</v>
      </c>
      <c r="AU256" s="38">
        <v>0</v>
      </c>
      <c r="AV256" s="38">
        <v>0</v>
      </c>
      <c r="AW256" s="38">
        <v>0</v>
      </c>
      <c r="AX256" s="38">
        <v>0</v>
      </c>
      <c r="AY256" s="38">
        <v>0</v>
      </c>
      <c r="AZ256" s="38">
        <v>0</v>
      </c>
      <c r="BA256" s="38">
        <v>0</v>
      </c>
      <c r="BB256" s="38">
        <v>0</v>
      </c>
      <c r="BC256" s="38">
        <v>0</v>
      </c>
      <c r="BD256" s="38">
        <v>0</v>
      </c>
      <c r="BE256" s="38">
        <v>0</v>
      </c>
      <c r="BF256" s="38">
        <v>0</v>
      </c>
      <c r="BG256" s="38">
        <v>0</v>
      </c>
      <c r="BH256" s="38">
        <v>0</v>
      </c>
      <c r="BI256" s="38">
        <v>0</v>
      </c>
      <c r="BJ256" s="38">
        <v>0</v>
      </c>
      <c r="BK256" s="38">
        <v>0</v>
      </c>
      <c r="BL256" s="38">
        <v>0</v>
      </c>
      <c r="BM256" s="38">
        <v>0</v>
      </c>
      <c r="BN256" s="38">
        <v>0</v>
      </c>
      <c r="BO256" s="38">
        <v>0</v>
      </c>
      <c r="BP256" s="38">
        <v>0</v>
      </c>
      <c r="BQ256" s="38">
        <v>0</v>
      </c>
      <c r="BR256" s="38">
        <v>0</v>
      </c>
      <c r="BS256" s="38">
        <v>0</v>
      </c>
      <c r="BT256" s="38">
        <v>0</v>
      </c>
      <c r="BU256" s="38">
        <v>0</v>
      </c>
      <c r="BV256" s="38">
        <v>0</v>
      </c>
      <c r="BW256" s="38">
        <v>0</v>
      </c>
      <c r="BX256" s="38">
        <v>0</v>
      </c>
      <c r="BY256" s="38">
        <v>0</v>
      </c>
      <c r="BZ256" s="38">
        <v>0</v>
      </c>
      <c r="CA256" s="38">
        <v>0</v>
      </c>
      <c r="CB256" s="38">
        <v>0</v>
      </c>
      <c r="CC256" s="330">
        <v>0</v>
      </c>
      <c r="CD256" s="38">
        <v>0</v>
      </c>
      <c r="CE256" s="38">
        <v>0</v>
      </c>
      <c r="CF256" s="38">
        <v>0</v>
      </c>
      <c r="CG256" s="38">
        <v>0</v>
      </c>
      <c r="CH256" s="42" t="s">
        <v>113</v>
      </c>
      <c r="CI256" s="42" t="s">
        <v>113</v>
      </c>
      <c r="CJ256" s="42" t="s">
        <v>113</v>
      </c>
      <c r="CK256" s="42" t="s">
        <v>113</v>
      </c>
      <c r="CL256" s="42" t="s">
        <v>114</v>
      </c>
      <c r="CM256" s="42" t="s">
        <v>113</v>
      </c>
      <c r="CN256" s="42" t="s">
        <v>114</v>
      </c>
      <c r="CO256" s="42" t="s">
        <v>107</v>
      </c>
      <c r="CP256" s="28" t="s">
        <v>107</v>
      </c>
      <c r="CQ256" s="28" t="s">
        <v>107</v>
      </c>
      <c r="CR256" s="28" t="s">
        <v>107</v>
      </c>
      <c r="CS256" s="28" t="s">
        <v>107</v>
      </c>
      <c r="CT256" s="28" t="s">
        <v>107</v>
      </c>
      <c r="CU256" s="28" t="s">
        <v>107</v>
      </c>
      <c r="CV256" s="28" t="s">
        <v>107</v>
      </c>
      <c r="CW256" s="28" t="s">
        <v>107</v>
      </c>
      <c r="CX256" s="28" t="s">
        <v>107</v>
      </c>
      <c r="CY256" s="28" t="s">
        <v>107</v>
      </c>
      <c r="CZ256" s="28" t="s">
        <v>107</v>
      </c>
      <c r="DA256" s="28" t="s">
        <v>107</v>
      </c>
      <c r="DB256" s="28" t="s">
        <v>107</v>
      </c>
      <c r="DC256" s="28" t="s">
        <v>107</v>
      </c>
      <c r="DD256" s="332">
        <v>0</v>
      </c>
      <c r="DE256" s="43">
        <v>0</v>
      </c>
      <c r="DF256" s="390">
        <v>0</v>
      </c>
      <c r="DG256" s="310"/>
      <c r="DH256" s="203"/>
      <c r="DI256" s="279" t="str" cm="1">
        <f t="array" ref="DI256">+IF(AND(C256&lt;&gt;"Vehículos Eléctricos",C256&lt;&gt;"Vehículos Híbridos",AD256="PERCENTIL 50"),
     IF(VLOOKUP(_xlfn.TEXTJOIN("_",FALSE,C256:E256),BD_Perc!$A:$P,_xlfn.IFS(BD!AE256="Intervalo de precio 1",12,BD!AE256="Intervalo de precio 2",13),FALSE)&lt;=1,
     VLOOKUP(_xlfn.TEXTJOIN("_",FALSE,C256:E256),BD_Perc!$A:$P,16,FALSE),"Ok P50"),
     "Ok P30/70 ó Híbrido/Eléctrico")</f>
        <v>Ok P30/70 ó Híbrido/Eléctrico</v>
      </c>
      <c r="DJ256" s="279" t="str">
        <f t="shared" si="19"/>
        <v>Vehículos Convencionales_Camperos/Camionetas_4x4</v>
      </c>
      <c r="DK256" s="331">
        <f t="shared" si="23"/>
        <v>425900000</v>
      </c>
      <c r="DL256" s="326"/>
    </row>
    <row r="257" spans="1:116" ht="38.25">
      <c r="A257" s="28">
        <v>252</v>
      </c>
      <c r="B257" s="29" t="s">
        <v>322</v>
      </c>
      <c r="C257" s="29" t="s">
        <v>0</v>
      </c>
      <c r="D257" s="29" t="s">
        <v>337</v>
      </c>
      <c r="E257" s="42" t="s">
        <v>346</v>
      </c>
      <c r="F257" s="42" t="s">
        <v>107</v>
      </c>
      <c r="G257" s="30" t="s">
        <v>605</v>
      </c>
      <c r="H257" s="42" t="s">
        <v>990</v>
      </c>
      <c r="I257" s="28">
        <v>9008232</v>
      </c>
      <c r="J257" s="28" t="s">
        <v>606</v>
      </c>
      <c r="K257" s="31" t="s">
        <v>307</v>
      </c>
      <c r="L257" s="32">
        <v>201</v>
      </c>
      <c r="M257" s="33">
        <v>5</v>
      </c>
      <c r="N257" s="44">
        <v>509900000</v>
      </c>
      <c r="O257" s="34">
        <f>+IFERROR(VLOOKUP(I257,Precio_Fasecolda!A:C,3,FALSE),IFERROR(VLOOKUP(I257,Precio_Fasecolda!B:C,2,FALSE),N257))</f>
        <v>509900000</v>
      </c>
      <c r="P257" s="34">
        <f t="shared" si="20"/>
        <v>0</v>
      </c>
      <c r="Q257" s="28" t="s">
        <v>346</v>
      </c>
      <c r="R257" s="28" t="s">
        <v>130</v>
      </c>
      <c r="S257" s="28" t="s">
        <v>360</v>
      </c>
      <c r="T257" s="28" t="s">
        <v>107</v>
      </c>
      <c r="U257" s="28" t="s">
        <v>107</v>
      </c>
      <c r="V257" s="42" t="s">
        <v>107</v>
      </c>
      <c r="W257" s="28" t="s">
        <v>107</v>
      </c>
      <c r="X257" s="28" t="s">
        <v>107</v>
      </c>
      <c r="Y257" s="28" t="str">
        <f t="shared" si="21"/>
        <v>N.A.</v>
      </c>
      <c r="Z257" s="292">
        <f t="shared" si="18"/>
        <v>509900000</v>
      </c>
      <c r="AA257" s="28" cm="1">
        <f t="array" aca="1" ref="AA257" ca="1">_xlfn.IFS(DK257&lt;$DK$4,1,AND(DK257&gt;=$DK$4,DK257&lt;=$AA$4),2,DK257&gt;$AA$4,3)</f>
        <v>3</v>
      </c>
      <c r="AB257" s="28">
        <v>0</v>
      </c>
      <c r="AC257" s="28" cm="1">
        <f t="array" aca="1" ref="AC257" ca="1">IF(AB257="PERCENTIL 30","",_xlfn.IFS(DK257&lt;$AC$4,1,DK257&gt;$AC$4,2))</f>
        <v>2</v>
      </c>
      <c r="AD257" s="28" t="str">
        <f>+IFERROR(VLOOKUP(_xlfn.TEXTJOIN("_", FALSE, C257:E257), BD_Perc!$A:$O, 15, FALSE),"Segmentación no encontrada o vehículo inactivo")</f>
        <v>PERCENTIL 30-70</v>
      </c>
      <c r="AE257" s="28" t="str" cm="1">
        <f t="array" ref="AE257">_xlfn.IFS(
    AD257 = "PERCENTIL 50",
    _xlfn.IFS(
        BD!DK257 &lt; VLOOKUP(_xlfn.TEXTJOIN("_", FALSE, C257:E257), BD_Perc!$A:$O, 11, FALSE), "Intervalo de precio 1",
        BD!DK257 &gt;= VLOOKUP(_xlfn.TEXTJOIN("_", FALSE, C257:E257), BD_Perc!$A:$O, 11, FALSE), "Intervalo de precio 2"
    ),
    AD257 = "PERCENTIL 30-70",
    _xlfn.IFS(
        BD!DK257 &lt; VLOOKUP(_xlfn.TEXTJOIN("_", FALSE, C257:E257), BD_Perc!$A:$O, 6, FALSE), "Intervalo de precio 1",
        BD!DK257 &lt; VLOOKUP(_xlfn.TEXTJOIN("_", FALSE, C257:E257), BD_Perc!$A:$O, 7, FALSE), "Intervalo de precio 2",
        BD!DK257 &gt;= VLOOKUP(_xlfn.TEXTJOIN("_", FALSE, C257:E257), BD_Perc!$A:$O, 7, FALSE), "Intervalo de precio 3"
    ),
    AD257="Segmentación no encontrada o vehículo inactivo","Segmentación no encontrada o vehículo inactivo"
)</f>
        <v>Intervalo de precio 3</v>
      </c>
      <c r="AF257" s="35" t="s">
        <v>2414</v>
      </c>
      <c r="AG257" s="35" t="b">
        <f t="shared" si="22"/>
        <v>1</v>
      </c>
      <c r="AH257" s="206">
        <v>0</v>
      </c>
      <c r="AI257" s="206">
        <v>0</v>
      </c>
      <c r="AJ257" s="206">
        <v>0</v>
      </c>
      <c r="AK257" s="206">
        <v>0</v>
      </c>
      <c r="AL257" s="206">
        <v>0</v>
      </c>
      <c r="AM257" s="206">
        <v>0</v>
      </c>
      <c r="AN257" s="28" t="s">
        <v>113</v>
      </c>
      <c r="AO257" s="28" t="s">
        <v>114</v>
      </c>
      <c r="AP257" s="28" t="s">
        <v>114</v>
      </c>
      <c r="AQ257" s="37">
        <v>0.03</v>
      </c>
      <c r="AR257" s="38">
        <v>0</v>
      </c>
      <c r="AS257" s="38">
        <v>0</v>
      </c>
      <c r="AT257" s="38">
        <v>0</v>
      </c>
      <c r="AU257" s="38">
        <v>0</v>
      </c>
      <c r="AV257" s="38">
        <v>0</v>
      </c>
      <c r="AW257" s="38">
        <v>0</v>
      </c>
      <c r="AX257" s="38">
        <v>0</v>
      </c>
      <c r="AY257" s="38">
        <v>0</v>
      </c>
      <c r="AZ257" s="38">
        <v>0</v>
      </c>
      <c r="BA257" s="38">
        <v>0</v>
      </c>
      <c r="BB257" s="38">
        <v>0</v>
      </c>
      <c r="BC257" s="38">
        <v>0</v>
      </c>
      <c r="BD257" s="38">
        <v>0</v>
      </c>
      <c r="BE257" s="38">
        <v>0</v>
      </c>
      <c r="BF257" s="38">
        <v>0</v>
      </c>
      <c r="BG257" s="38">
        <v>0</v>
      </c>
      <c r="BH257" s="38">
        <v>0</v>
      </c>
      <c r="BI257" s="38">
        <v>0</v>
      </c>
      <c r="BJ257" s="38">
        <v>0</v>
      </c>
      <c r="BK257" s="38">
        <v>0</v>
      </c>
      <c r="BL257" s="38">
        <v>0</v>
      </c>
      <c r="BM257" s="38">
        <v>0</v>
      </c>
      <c r="BN257" s="38">
        <v>0</v>
      </c>
      <c r="BO257" s="38">
        <v>0</v>
      </c>
      <c r="BP257" s="38">
        <v>0</v>
      </c>
      <c r="BQ257" s="38">
        <v>0</v>
      </c>
      <c r="BR257" s="38">
        <v>0</v>
      </c>
      <c r="BS257" s="38">
        <v>0</v>
      </c>
      <c r="BT257" s="38">
        <v>0</v>
      </c>
      <c r="BU257" s="38">
        <v>0</v>
      </c>
      <c r="BV257" s="38">
        <v>0</v>
      </c>
      <c r="BW257" s="38">
        <v>0</v>
      </c>
      <c r="BX257" s="38">
        <v>0</v>
      </c>
      <c r="BY257" s="38">
        <v>0</v>
      </c>
      <c r="BZ257" s="38">
        <v>0</v>
      </c>
      <c r="CA257" s="38">
        <v>0</v>
      </c>
      <c r="CB257" s="38">
        <v>0</v>
      </c>
      <c r="CC257" s="330">
        <v>0</v>
      </c>
      <c r="CD257" s="38">
        <v>0</v>
      </c>
      <c r="CE257" s="38">
        <v>0</v>
      </c>
      <c r="CF257" s="38">
        <v>0</v>
      </c>
      <c r="CG257" s="38">
        <v>0</v>
      </c>
      <c r="CH257" s="42" t="s">
        <v>113</v>
      </c>
      <c r="CI257" s="42" t="s">
        <v>113</v>
      </c>
      <c r="CJ257" s="42" t="s">
        <v>113</v>
      </c>
      <c r="CK257" s="42" t="s">
        <v>113</v>
      </c>
      <c r="CL257" s="42" t="s">
        <v>114</v>
      </c>
      <c r="CM257" s="42" t="s">
        <v>113</v>
      </c>
      <c r="CN257" s="42" t="s">
        <v>114</v>
      </c>
      <c r="CO257" s="42" t="s">
        <v>107</v>
      </c>
      <c r="CP257" s="28" t="s">
        <v>107</v>
      </c>
      <c r="CQ257" s="28" t="s">
        <v>107</v>
      </c>
      <c r="CR257" s="28" t="s">
        <v>107</v>
      </c>
      <c r="CS257" s="28" t="s">
        <v>107</v>
      </c>
      <c r="CT257" s="28" t="s">
        <v>107</v>
      </c>
      <c r="CU257" s="28" t="s">
        <v>107</v>
      </c>
      <c r="CV257" s="28" t="s">
        <v>107</v>
      </c>
      <c r="CW257" s="28" t="s">
        <v>107</v>
      </c>
      <c r="CX257" s="28" t="s">
        <v>107</v>
      </c>
      <c r="CY257" s="28" t="s">
        <v>107</v>
      </c>
      <c r="CZ257" s="28" t="s">
        <v>107</v>
      </c>
      <c r="DA257" s="28" t="s">
        <v>107</v>
      </c>
      <c r="DB257" s="28" t="s">
        <v>107</v>
      </c>
      <c r="DC257" s="28" t="s">
        <v>107</v>
      </c>
      <c r="DD257" s="332">
        <v>0</v>
      </c>
      <c r="DE257" s="43">
        <v>0</v>
      </c>
      <c r="DF257" s="390">
        <v>0</v>
      </c>
      <c r="DG257" s="310"/>
      <c r="DH257" s="203"/>
      <c r="DI257" s="279" t="str" cm="1">
        <f t="array" ref="DI257">+IF(AND(C257&lt;&gt;"Vehículos Eléctricos",C257&lt;&gt;"Vehículos Híbridos",AD257="PERCENTIL 50"),
     IF(VLOOKUP(_xlfn.TEXTJOIN("_",FALSE,C257:E257),BD_Perc!$A:$P,_xlfn.IFS(BD!AE257="Intervalo de precio 1",12,BD!AE257="Intervalo de precio 2",13),FALSE)&lt;=1,
     VLOOKUP(_xlfn.TEXTJOIN("_",FALSE,C257:E257),BD_Perc!$A:$P,16,FALSE),"Ok P50"),
     "Ok P30/70 ó Híbrido/Eléctrico")</f>
        <v>Ok P30/70 ó Híbrido/Eléctrico</v>
      </c>
      <c r="DJ257" s="279" t="str">
        <f t="shared" si="19"/>
        <v>Vehículos Convencionales_Camperos/Camionetas_4x4</v>
      </c>
      <c r="DK257" s="331">
        <f t="shared" si="23"/>
        <v>509900000</v>
      </c>
      <c r="DL257" s="326"/>
    </row>
    <row r="258" spans="1:116" ht="25.5">
      <c r="A258" s="28">
        <v>253</v>
      </c>
      <c r="B258" s="29" t="s">
        <v>322</v>
      </c>
      <c r="C258" s="29" t="s">
        <v>0</v>
      </c>
      <c r="D258" s="29" t="s">
        <v>337</v>
      </c>
      <c r="E258" s="42" t="s">
        <v>346</v>
      </c>
      <c r="F258" s="42" t="s">
        <v>107</v>
      </c>
      <c r="G258" s="30" t="s">
        <v>607</v>
      </c>
      <c r="H258" s="42" t="s">
        <v>990</v>
      </c>
      <c r="I258" s="28">
        <v>9008143</v>
      </c>
      <c r="J258" s="28" t="s">
        <v>608</v>
      </c>
      <c r="K258" s="31" t="s">
        <v>307</v>
      </c>
      <c r="L258" s="32">
        <v>231</v>
      </c>
      <c r="M258" s="33">
        <v>3</v>
      </c>
      <c r="N258" s="55">
        <v>242900000</v>
      </c>
      <c r="O258" s="34">
        <f>+IFERROR(VLOOKUP(I258,Precio_Fasecolda!A:C,3,FALSE),IFERROR(VLOOKUP(I258,Precio_Fasecolda!B:C,2,FALSE),N258))</f>
        <v>242900000</v>
      </c>
      <c r="P258" s="34">
        <f t="shared" si="20"/>
        <v>0</v>
      </c>
      <c r="Q258" s="28" t="s">
        <v>346</v>
      </c>
      <c r="R258" s="28" t="s">
        <v>2415</v>
      </c>
      <c r="S258" s="28" t="s">
        <v>112</v>
      </c>
      <c r="T258" s="28" t="s">
        <v>107</v>
      </c>
      <c r="U258" s="28" t="s">
        <v>107</v>
      </c>
      <c r="V258" s="42" t="s">
        <v>107</v>
      </c>
      <c r="W258" s="28" t="s">
        <v>107</v>
      </c>
      <c r="X258" s="28" t="s">
        <v>107</v>
      </c>
      <c r="Y258" s="28" t="str">
        <f t="shared" si="21"/>
        <v>N.A.</v>
      </c>
      <c r="Z258" s="292">
        <f t="shared" si="18"/>
        <v>242900000</v>
      </c>
      <c r="AA258" s="28" cm="1">
        <f t="array" aca="1" ref="AA258" ca="1">_xlfn.IFS(DK258&lt;$DK$4,1,AND(DK258&gt;=$DK$4,DK258&lt;=$AA$4),2,DK258&gt;$AA$4,3)</f>
        <v>3</v>
      </c>
      <c r="AB258" s="28">
        <v>0</v>
      </c>
      <c r="AC258" s="28" cm="1">
        <f t="array" aca="1" ref="AC258" ca="1">IF(AB258="PERCENTIL 30","",_xlfn.IFS(DK258&lt;$AC$4,1,DK258&gt;$AC$4,2))</f>
        <v>2</v>
      </c>
      <c r="AD258" s="28" t="str">
        <f>+IFERROR(VLOOKUP(_xlfn.TEXTJOIN("_", FALSE, C258:E258), BD_Perc!$A:$O, 15, FALSE),"Segmentación no encontrada o vehículo inactivo")</f>
        <v>PERCENTIL 30-70</v>
      </c>
      <c r="AE258" s="28" t="str" cm="1">
        <f t="array" ref="AE258">_xlfn.IFS(
    AD258 = "PERCENTIL 50",
    _xlfn.IFS(
        BD!DK258 &lt; VLOOKUP(_xlfn.TEXTJOIN("_", FALSE, C258:E258), BD_Perc!$A:$O, 11, FALSE), "Intervalo de precio 1",
        BD!DK258 &gt;= VLOOKUP(_xlfn.TEXTJOIN("_", FALSE, C258:E258), BD_Perc!$A:$O, 11, FALSE), "Intervalo de precio 2"
    ),
    AD258 = "PERCENTIL 30-70",
    _xlfn.IFS(
        BD!DK258 &lt; VLOOKUP(_xlfn.TEXTJOIN("_", FALSE, C258:E258), BD_Perc!$A:$O, 6, FALSE), "Intervalo de precio 1",
        BD!DK258 &lt; VLOOKUP(_xlfn.TEXTJOIN("_", FALSE, C258:E258), BD_Perc!$A:$O, 7, FALSE), "Intervalo de precio 2",
        BD!DK258 &gt;= VLOOKUP(_xlfn.TEXTJOIN("_", FALSE, C258:E258), BD_Perc!$A:$O, 7, FALSE), "Intervalo de precio 3"
    ),
    AD258="Segmentación no encontrada o vehículo inactivo","Segmentación no encontrada o vehículo inactivo"
)</f>
        <v>Intervalo de precio 2</v>
      </c>
      <c r="AF258" s="35" t="s">
        <v>2413</v>
      </c>
      <c r="AG258" s="35" t="b">
        <f t="shared" si="22"/>
        <v>1</v>
      </c>
      <c r="AH258" s="206">
        <v>0</v>
      </c>
      <c r="AI258" s="206">
        <v>0.02</v>
      </c>
      <c r="AJ258" s="206">
        <v>0.03</v>
      </c>
      <c r="AK258" s="206">
        <v>0.04</v>
      </c>
      <c r="AL258" s="206">
        <v>0.04</v>
      </c>
      <c r="AM258" s="206">
        <v>4.4999999999999998E-2</v>
      </c>
      <c r="AN258" s="28" t="s">
        <v>113</v>
      </c>
      <c r="AO258" s="28" t="s">
        <v>114</v>
      </c>
      <c r="AP258" s="28" t="s">
        <v>114</v>
      </c>
      <c r="AQ258" s="37">
        <v>0.03</v>
      </c>
      <c r="AR258" s="38">
        <v>0</v>
      </c>
      <c r="AS258" s="38">
        <v>0</v>
      </c>
      <c r="AT258" s="38">
        <v>0</v>
      </c>
      <c r="AU258" s="38">
        <v>0</v>
      </c>
      <c r="AV258" s="38">
        <v>0</v>
      </c>
      <c r="AW258" s="38">
        <v>0</v>
      </c>
      <c r="AX258" s="38">
        <v>0</v>
      </c>
      <c r="AY258" s="38">
        <v>0</v>
      </c>
      <c r="AZ258" s="38">
        <v>0</v>
      </c>
      <c r="BA258" s="38">
        <v>0</v>
      </c>
      <c r="BB258" s="38">
        <v>0</v>
      </c>
      <c r="BC258" s="38">
        <v>0</v>
      </c>
      <c r="BD258" s="38">
        <v>0</v>
      </c>
      <c r="BE258" s="38">
        <v>0</v>
      </c>
      <c r="BF258" s="38">
        <v>0</v>
      </c>
      <c r="BG258" s="38">
        <v>0</v>
      </c>
      <c r="BH258" s="38">
        <v>0</v>
      </c>
      <c r="BI258" s="38">
        <v>0</v>
      </c>
      <c r="BJ258" s="38">
        <v>0</v>
      </c>
      <c r="BK258" s="38">
        <v>0</v>
      </c>
      <c r="BL258" s="38">
        <v>0</v>
      </c>
      <c r="BM258" s="38">
        <v>0</v>
      </c>
      <c r="BN258" s="38">
        <v>0</v>
      </c>
      <c r="BO258" s="38">
        <v>0</v>
      </c>
      <c r="BP258" s="38">
        <v>0</v>
      </c>
      <c r="BQ258" s="38">
        <v>0</v>
      </c>
      <c r="BR258" s="38">
        <v>0</v>
      </c>
      <c r="BS258" s="38">
        <v>0</v>
      </c>
      <c r="BT258" s="38">
        <v>0</v>
      </c>
      <c r="BU258" s="38">
        <v>0</v>
      </c>
      <c r="BV258" s="38">
        <v>0</v>
      </c>
      <c r="BW258" s="38">
        <v>0</v>
      </c>
      <c r="BX258" s="38">
        <v>0</v>
      </c>
      <c r="BY258" s="38">
        <v>0</v>
      </c>
      <c r="BZ258" s="38">
        <v>0</v>
      </c>
      <c r="CA258" s="38">
        <v>0</v>
      </c>
      <c r="CB258" s="38">
        <v>0</v>
      </c>
      <c r="CC258" s="330">
        <v>0</v>
      </c>
      <c r="CD258" s="38">
        <v>0</v>
      </c>
      <c r="CE258" s="38">
        <v>0</v>
      </c>
      <c r="CF258" s="38">
        <v>0</v>
      </c>
      <c r="CG258" s="38">
        <v>0</v>
      </c>
      <c r="CH258" s="42" t="s">
        <v>114</v>
      </c>
      <c r="CI258" s="42" t="s">
        <v>114</v>
      </c>
      <c r="CJ258" s="42" t="s">
        <v>114</v>
      </c>
      <c r="CK258" s="42" t="s">
        <v>114</v>
      </c>
      <c r="CL258" s="42" t="s">
        <v>114</v>
      </c>
      <c r="CM258" s="42" t="s">
        <v>114</v>
      </c>
      <c r="CN258" s="42" t="s">
        <v>114</v>
      </c>
      <c r="CO258" s="42" t="s">
        <v>107</v>
      </c>
      <c r="CP258" s="28" t="s">
        <v>107</v>
      </c>
      <c r="CQ258" s="28" t="s">
        <v>107</v>
      </c>
      <c r="CR258" s="28" t="s">
        <v>107</v>
      </c>
      <c r="CS258" s="28" t="s">
        <v>107</v>
      </c>
      <c r="CT258" s="28" t="s">
        <v>107</v>
      </c>
      <c r="CU258" s="28" t="s">
        <v>107</v>
      </c>
      <c r="CV258" s="28" t="s">
        <v>107</v>
      </c>
      <c r="CW258" s="28" t="s">
        <v>107</v>
      </c>
      <c r="CX258" s="28" t="s">
        <v>107</v>
      </c>
      <c r="CY258" s="28" t="s">
        <v>107</v>
      </c>
      <c r="CZ258" s="28" t="s">
        <v>107</v>
      </c>
      <c r="DA258" s="28" t="s">
        <v>107</v>
      </c>
      <c r="DB258" s="28" t="s">
        <v>107</v>
      </c>
      <c r="DC258" s="28" t="s">
        <v>107</v>
      </c>
      <c r="DD258" s="332">
        <v>0</v>
      </c>
      <c r="DE258" s="43">
        <v>0</v>
      </c>
      <c r="DF258" s="390">
        <v>0</v>
      </c>
      <c r="DG258" s="310"/>
      <c r="DH258" s="203"/>
      <c r="DI258" s="279" t="str" cm="1">
        <f t="array" ref="DI258">+IF(AND(C258&lt;&gt;"Vehículos Eléctricos",C258&lt;&gt;"Vehículos Híbridos",AD258="PERCENTIL 50"),
     IF(VLOOKUP(_xlfn.TEXTJOIN("_",FALSE,C258:E258),BD_Perc!$A:$P,_xlfn.IFS(BD!AE258="Intervalo de precio 1",12,BD!AE258="Intervalo de precio 2",13),FALSE)&lt;=1,
     VLOOKUP(_xlfn.TEXTJOIN("_",FALSE,C258:E258),BD_Perc!$A:$P,16,FALSE),"Ok P50"),
     "Ok P30/70 ó Híbrido/Eléctrico")</f>
        <v>Ok P30/70 ó Híbrido/Eléctrico</v>
      </c>
      <c r="DJ258" s="279" t="str">
        <f t="shared" si="19"/>
        <v>Vehículos Convencionales_Camperos/Camionetas_4x4</v>
      </c>
      <c r="DK258" s="331">
        <f t="shared" si="23"/>
        <v>242900000</v>
      </c>
      <c r="DL258" s="326"/>
    </row>
    <row r="259" spans="1:116" ht="38.25">
      <c r="A259" s="28">
        <v>254</v>
      </c>
      <c r="B259" s="29" t="s">
        <v>322</v>
      </c>
      <c r="C259" s="29" t="s">
        <v>0</v>
      </c>
      <c r="D259" s="29" t="s">
        <v>337</v>
      </c>
      <c r="E259" s="42" t="s">
        <v>338</v>
      </c>
      <c r="F259" s="42" t="s">
        <v>107</v>
      </c>
      <c r="G259" s="30" t="s">
        <v>609</v>
      </c>
      <c r="H259" s="42" t="s">
        <v>990</v>
      </c>
      <c r="I259" s="28">
        <v>9006167</v>
      </c>
      <c r="J259" s="28" t="s">
        <v>610</v>
      </c>
      <c r="K259" s="31" t="s">
        <v>369</v>
      </c>
      <c r="L259" s="32">
        <v>170</v>
      </c>
      <c r="M259" s="33">
        <v>5</v>
      </c>
      <c r="N259" s="44">
        <v>136700000</v>
      </c>
      <c r="O259" s="34">
        <f>+IFERROR(VLOOKUP(I259,Precio_Fasecolda!A:C,3,FALSE),IFERROR(VLOOKUP(I259,Precio_Fasecolda!B:C,2,FALSE),N259))</f>
        <v>136700000</v>
      </c>
      <c r="P259" s="34">
        <f t="shared" si="20"/>
        <v>0</v>
      </c>
      <c r="Q259" s="28" t="s">
        <v>338</v>
      </c>
      <c r="R259" s="28" t="s">
        <v>130</v>
      </c>
      <c r="S259" s="28" t="s">
        <v>112</v>
      </c>
      <c r="T259" s="28" t="s">
        <v>107</v>
      </c>
      <c r="U259" s="28" t="s">
        <v>107</v>
      </c>
      <c r="V259" s="42" t="s">
        <v>107</v>
      </c>
      <c r="W259" s="28" t="s">
        <v>107</v>
      </c>
      <c r="X259" s="28" t="s">
        <v>107</v>
      </c>
      <c r="Y259" s="28" t="str">
        <f t="shared" si="21"/>
        <v>N.A.</v>
      </c>
      <c r="Z259" s="292">
        <f t="shared" si="18"/>
        <v>136700000</v>
      </c>
      <c r="AA259" s="28" cm="1">
        <f t="array" aca="1" ref="AA259" ca="1">_xlfn.IFS(DK259&lt;$DK$4,1,AND(DK259&gt;=$DK$4,DK259&lt;=$AA$4),2,DK259&gt;$AA$4,3)</f>
        <v>2</v>
      </c>
      <c r="AB259" s="28">
        <v>0</v>
      </c>
      <c r="AC259" s="28" cm="1">
        <f t="array" aca="1" ref="AC259" ca="1">IF(AB259="PERCENTIL 30","",_xlfn.IFS(DK259&lt;$AC$4,1,DK259&gt;$AC$4,2))</f>
        <v>1</v>
      </c>
      <c r="AD259" s="28" t="str">
        <f>+IFERROR(VLOOKUP(_xlfn.TEXTJOIN("_", FALSE, C259:E259), BD_Perc!$A:$O, 15, FALSE),"Segmentación no encontrada o vehículo inactivo")</f>
        <v>PERCENTIL 30-70</v>
      </c>
      <c r="AE259" s="28" t="str" cm="1">
        <f t="array" ref="AE259">_xlfn.IFS(
    AD259 = "PERCENTIL 50",
    _xlfn.IFS(
        BD!DK259 &lt; VLOOKUP(_xlfn.TEXTJOIN("_", FALSE, C259:E259), BD_Perc!$A:$O, 11, FALSE), "Intervalo de precio 1",
        BD!DK259 &gt;= VLOOKUP(_xlfn.TEXTJOIN("_", FALSE, C259:E259), BD_Perc!$A:$O, 11, FALSE), "Intervalo de precio 2"
    ),
    AD259 = "PERCENTIL 30-70",
    _xlfn.IFS(
        BD!DK259 &lt; VLOOKUP(_xlfn.TEXTJOIN("_", FALSE, C259:E259), BD_Perc!$A:$O, 6, FALSE), "Intervalo de precio 1",
        BD!DK259 &lt; VLOOKUP(_xlfn.TEXTJOIN("_", FALSE, C259:E259), BD_Perc!$A:$O, 7, FALSE), "Intervalo de precio 2",
        BD!DK259 &gt;= VLOOKUP(_xlfn.TEXTJOIN("_", FALSE, C259:E259), BD_Perc!$A:$O, 7, FALSE), "Intervalo de precio 3"
    ),
    AD259="Segmentación no encontrada o vehículo inactivo","Segmentación no encontrada o vehículo inactivo"
)</f>
        <v>Intervalo de precio 3</v>
      </c>
      <c r="AF259" s="35" t="s">
        <v>2414</v>
      </c>
      <c r="AG259" s="35" t="b">
        <f t="shared" si="22"/>
        <v>1</v>
      </c>
      <c r="AH259" s="206">
        <v>0</v>
      </c>
      <c r="AI259" s="206">
        <v>0</v>
      </c>
      <c r="AJ259" s="206">
        <v>0</v>
      </c>
      <c r="AK259" s="206">
        <v>0</v>
      </c>
      <c r="AL259" s="206">
        <v>0</v>
      </c>
      <c r="AM259" s="206">
        <v>0</v>
      </c>
      <c r="AN259" s="28" t="s">
        <v>113</v>
      </c>
      <c r="AO259" s="28" t="s">
        <v>114</v>
      </c>
      <c r="AP259" s="28" t="s">
        <v>114</v>
      </c>
      <c r="AQ259" s="37">
        <v>0.03</v>
      </c>
      <c r="AR259" s="38">
        <v>0</v>
      </c>
      <c r="AS259" s="38">
        <v>0</v>
      </c>
      <c r="AT259" s="38">
        <v>0</v>
      </c>
      <c r="AU259" s="38">
        <v>0</v>
      </c>
      <c r="AV259" s="38">
        <v>0</v>
      </c>
      <c r="AW259" s="38">
        <v>0</v>
      </c>
      <c r="AX259" s="38">
        <v>0</v>
      </c>
      <c r="AY259" s="38">
        <v>0</v>
      </c>
      <c r="AZ259" s="38">
        <v>0</v>
      </c>
      <c r="BA259" s="38">
        <v>0</v>
      </c>
      <c r="BB259" s="38">
        <v>0</v>
      </c>
      <c r="BC259" s="38">
        <v>0</v>
      </c>
      <c r="BD259" s="38">
        <v>0</v>
      </c>
      <c r="BE259" s="38">
        <v>0</v>
      </c>
      <c r="BF259" s="38">
        <v>0</v>
      </c>
      <c r="BG259" s="38">
        <v>0</v>
      </c>
      <c r="BH259" s="38">
        <v>0</v>
      </c>
      <c r="BI259" s="38">
        <v>0</v>
      </c>
      <c r="BJ259" s="38">
        <v>0</v>
      </c>
      <c r="BK259" s="38">
        <v>0</v>
      </c>
      <c r="BL259" s="38">
        <v>0</v>
      </c>
      <c r="BM259" s="38">
        <v>0</v>
      </c>
      <c r="BN259" s="38">
        <v>0</v>
      </c>
      <c r="BO259" s="38">
        <v>0</v>
      </c>
      <c r="BP259" s="38">
        <v>0</v>
      </c>
      <c r="BQ259" s="38">
        <v>0</v>
      </c>
      <c r="BR259" s="38">
        <v>0</v>
      </c>
      <c r="BS259" s="38">
        <v>0</v>
      </c>
      <c r="BT259" s="38">
        <v>0</v>
      </c>
      <c r="BU259" s="38">
        <v>0</v>
      </c>
      <c r="BV259" s="38">
        <v>0</v>
      </c>
      <c r="BW259" s="38">
        <v>0</v>
      </c>
      <c r="BX259" s="38">
        <v>0</v>
      </c>
      <c r="BY259" s="38">
        <v>0</v>
      </c>
      <c r="BZ259" s="38">
        <v>0</v>
      </c>
      <c r="CA259" s="38">
        <v>0</v>
      </c>
      <c r="CB259" s="38">
        <v>0</v>
      </c>
      <c r="CC259" s="330">
        <v>0</v>
      </c>
      <c r="CD259" s="38">
        <v>0</v>
      </c>
      <c r="CE259" s="38">
        <v>0</v>
      </c>
      <c r="CF259" s="38">
        <v>0</v>
      </c>
      <c r="CG259" s="38">
        <v>0</v>
      </c>
      <c r="CH259" s="42" t="s">
        <v>113</v>
      </c>
      <c r="CI259" s="42" t="s">
        <v>113</v>
      </c>
      <c r="CJ259" s="42" t="s">
        <v>113</v>
      </c>
      <c r="CK259" s="42" t="s">
        <v>113</v>
      </c>
      <c r="CL259" s="42" t="s">
        <v>114</v>
      </c>
      <c r="CM259" s="42" t="s">
        <v>114</v>
      </c>
      <c r="CN259" s="42" t="s">
        <v>114</v>
      </c>
      <c r="CO259" s="42" t="s">
        <v>107</v>
      </c>
      <c r="CP259" s="28" t="s">
        <v>107</v>
      </c>
      <c r="CQ259" s="28" t="s">
        <v>107</v>
      </c>
      <c r="CR259" s="28" t="s">
        <v>107</v>
      </c>
      <c r="CS259" s="28" t="s">
        <v>107</v>
      </c>
      <c r="CT259" s="28" t="s">
        <v>107</v>
      </c>
      <c r="CU259" s="28" t="s">
        <v>107</v>
      </c>
      <c r="CV259" s="28" t="s">
        <v>107</v>
      </c>
      <c r="CW259" s="28" t="s">
        <v>107</v>
      </c>
      <c r="CX259" s="28" t="s">
        <v>107</v>
      </c>
      <c r="CY259" s="28" t="s">
        <v>107</v>
      </c>
      <c r="CZ259" s="28" t="s">
        <v>107</v>
      </c>
      <c r="DA259" s="28" t="s">
        <v>107</v>
      </c>
      <c r="DB259" s="28" t="s">
        <v>107</v>
      </c>
      <c r="DC259" s="28" t="s">
        <v>107</v>
      </c>
      <c r="DD259" s="332">
        <v>0</v>
      </c>
      <c r="DE259" s="43">
        <v>0</v>
      </c>
      <c r="DF259" s="390">
        <v>0</v>
      </c>
      <c r="DG259" s="310"/>
      <c r="DH259" s="203"/>
      <c r="DI259" s="279" t="str" cm="1">
        <f t="array" ref="DI259">+IF(AND(C259&lt;&gt;"Vehículos Eléctricos",C259&lt;&gt;"Vehículos Híbridos",AD259="PERCENTIL 50"),
     IF(VLOOKUP(_xlfn.TEXTJOIN("_",FALSE,C259:E259),BD_Perc!$A:$P,_xlfn.IFS(BD!AE259="Intervalo de precio 1",12,BD!AE259="Intervalo de precio 2",13),FALSE)&lt;=1,
     VLOOKUP(_xlfn.TEXTJOIN("_",FALSE,C259:E259),BD_Perc!$A:$P,16,FALSE),"Ok P50"),
     "Ok P30/70 ó Híbrido/Eléctrico")</f>
        <v>Ok P30/70 ó Híbrido/Eléctrico</v>
      </c>
      <c r="DJ259" s="279" t="str">
        <f t="shared" si="19"/>
        <v>Vehículos Convencionales_Camperos/Camionetas_4x2</v>
      </c>
      <c r="DK259" s="331">
        <f t="shared" si="23"/>
        <v>136700000</v>
      </c>
      <c r="DL259" s="326"/>
    </row>
    <row r="260" spans="1:116" ht="38.25">
      <c r="A260" s="28">
        <v>255</v>
      </c>
      <c r="B260" s="29" t="s">
        <v>322</v>
      </c>
      <c r="C260" s="29" t="s">
        <v>0</v>
      </c>
      <c r="D260" s="29" t="s">
        <v>337</v>
      </c>
      <c r="E260" s="42" t="s">
        <v>346</v>
      </c>
      <c r="F260" s="42" t="s">
        <v>107</v>
      </c>
      <c r="G260" s="30" t="s">
        <v>611</v>
      </c>
      <c r="H260" s="42" t="s">
        <v>990</v>
      </c>
      <c r="I260" s="28">
        <v>9006169</v>
      </c>
      <c r="J260" s="28" t="s">
        <v>612</v>
      </c>
      <c r="K260" s="31" t="s">
        <v>307</v>
      </c>
      <c r="L260" s="32">
        <v>204</v>
      </c>
      <c r="M260" s="33">
        <v>5</v>
      </c>
      <c r="N260" s="44">
        <v>172200000</v>
      </c>
      <c r="O260" s="34">
        <f>+IFERROR(VLOOKUP(I260,Precio_Fasecolda!A:C,3,FALSE),IFERROR(VLOOKUP(I260,Precio_Fasecolda!B:C,2,FALSE),N260))</f>
        <v>172200000</v>
      </c>
      <c r="P260" s="34">
        <f t="shared" si="20"/>
        <v>0</v>
      </c>
      <c r="Q260" s="28" t="s">
        <v>346</v>
      </c>
      <c r="R260" s="28" t="s">
        <v>130</v>
      </c>
      <c r="S260" s="28" t="s">
        <v>112</v>
      </c>
      <c r="T260" s="28" t="s">
        <v>107</v>
      </c>
      <c r="U260" s="28" t="s">
        <v>107</v>
      </c>
      <c r="V260" s="42" t="s">
        <v>107</v>
      </c>
      <c r="W260" s="28" t="s">
        <v>107</v>
      </c>
      <c r="X260" s="28" t="s">
        <v>107</v>
      </c>
      <c r="Y260" s="28" t="str">
        <f t="shared" si="21"/>
        <v>N.A.</v>
      </c>
      <c r="Z260" s="292">
        <f t="shared" si="18"/>
        <v>172200000</v>
      </c>
      <c r="AA260" s="28" cm="1">
        <f t="array" aca="1" ref="AA260" ca="1">_xlfn.IFS(DK260&lt;$DK$4,1,AND(DK260&gt;=$DK$4,DK260&lt;=$AA$4),2,DK260&gt;$AA$4,3)</f>
        <v>2</v>
      </c>
      <c r="AB260" s="28">
        <v>0</v>
      </c>
      <c r="AC260" s="28" cm="1">
        <f t="array" aca="1" ref="AC260" ca="1">IF(AB260="PERCENTIL 30","",_xlfn.IFS(DK260&lt;$AC$4,1,DK260&gt;$AC$4,2))</f>
        <v>2</v>
      </c>
      <c r="AD260" s="28" t="str">
        <f>+IFERROR(VLOOKUP(_xlfn.TEXTJOIN("_", FALSE, C260:E260), BD_Perc!$A:$O, 15, FALSE),"Segmentación no encontrada o vehículo inactivo")</f>
        <v>PERCENTIL 30-70</v>
      </c>
      <c r="AE260" s="28" t="str" cm="1">
        <f t="array" ref="AE260">_xlfn.IFS(
    AD260 = "PERCENTIL 50",
    _xlfn.IFS(
        BD!DK260 &lt; VLOOKUP(_xlfn.TEXTJOIN("_", FALSE, C260:E260), BD_Perc!$A:$O, 11, FALSE), "Intervalo de precio 1",
        BD!DK260 &gt;= VLOOKUP(_xlfn.TEXTJOIN("_", FALSE, C260:E260), BD_Perc!$A:$O, 11, FALSE), "Intervalo de precio 2"
    ),
    AD260 = "PERCENTIL 30-70",
    _xlfn.IFS(
        BD!DK260 &lt; VLOOKUP(_xlfn.TEXTJOIN("_", FALSE, C260:E260), BD_Perc!$A:$O, 6, FALSE), "Intervalo de precio 1",
        BD!DK260 &lt; VLOOKUP(_xlfn.TEXTJOIN("_", FALSE, C260:E260), BD_Perc!$A:$O, 7, FALSE), "Intervalo de precio 2",
        BD!DK260 &gt;= VLOOKUP(_xlfn.TEXTJOIN("_", FALSE, C260:E260), BD_Perc!$A:$O, 7, FALSE), "Intervalo de precio 3"
    ),
    AD260="Segmentación no encontrada o vehículo inactivo","Segmentación no encontrada o vehículo inactivo"
)</f>
        <v>Intervalo de precio 1</v>
      </c>
      <c r="AF260" s="35" t="s">
        <v>2412</v>
      </c>
      <c r="AG260" s="35" t="b">
        <f t="shared" si="22"/>
        <v>1</v>
      </c>
      <c r="AH260" s="206">
        <v>0</v>
      </c>
      <c r="AI260" s="206">
        <v>0</v>
      </c>
      <c r="AJ260" s="206">
        <v>0</v>
      </c>
      <c r="AK260" s="206">
        <v>0</v>
      </c>
      <c r="AL260" s="206">
        <v>0</v>
      </c>
      <c r="AM260" s="206">
        <v>0</v>
      </c>
      <c r="AN260" s="28" t="s">
        <v>113</v>
      </c>
      <c r="AO260" s="28" t="s">
        <v>114</v>
      </c>
      <c r="AP260" s="28" t="s">
        <v>114</v>
      </c>
      <c r="AQ260" s="37">
        <v>0.03</v>
      </c>
      <c r="AR260" s="38">
        <v>0</v>
      </c>
      <c r="AS260" s="38">
        <v>0</v>
      </c>
      <c r="AT260" s="38">
        <v>0</v>
      </c>
      <c r="AU260" s="38">
        <v>0</v>
      </c>
      <c r="AV260" s="38">
        <v>0</v>
      </c>
      <c r="AW260" s="38">
        <v>0</v>
      </c>
      <c r="AX260" s="38">
        <v>0</v>
      </c>
      <c r="AY260" s="38">
        <v>0</v>
      </c>
      <c r="AZ260" s="38">
        <v>0</v>
      </c>
      <c r="BA260" s="38">
        <v>0</v>
      </c>
      <c r="BB260" s="38">
        <v>0</v>
      </c>
      <c r="BC260" s="38">
        <v>0</v>
      </c>
      <c r="BD260" s="38">
        <v>0</v>
      </c>
      <c r="BE260" s="38">
        <v>0</v>
      </c>
      <c r="BF260" s="38">
        <v>0</v>
      </c>
      <c r="BG260" s="38">
        <v>0</v>
      </c>
      <c r="BH260" s="38">
        <v>0</v>
      </c>
      <c r="BI260" s="38">
        <v>0</v>
      </c>
      <c r="BJ260" s="38">
        <v>0</v>
      </c>
      <c r="BK260" s="38">
        <v>0</v>
      </c>
      <c r="BL260" s="38">
        <v>0</v>
      </c>
      <c r="BM260" s="38">
        <v>0</v>
      </c>
      <c r="BN260" s="38">
        <v>0</v>
      </c>
      <c r="BO260" s="38">
        <v>0</v>
      </c>
      <c r="BP260" s="38">
        <v>0</v>
      </c>
      <c r="BQ260" s="38">
        <v>0</v>
      </c>
      <c r="BR260" s="38">
        <v>0</v>
      </c>
      <c r="BS260" s="38">
        <v>0</v>
      </c>
      <c r="BT260" s="38">
        <v>0</v>
      </c>
      <c r="BU260" s="38">
        <v>0</v>
      </c>
      <c r="BV260" s="38">
        <v>0</v>
      </c>
      <c r="BW260" s="38">
        <v>0</v>
      </c>
      <c r="BX260" s="38">
        <v>0</v>
      </c>
      <c r="BY260" s="38">
        <v>0</v>
      </c>
      <c r="BZ260" s="38">
        <v>0</v>
      </c>
      <c r="CA260" s="38">
        <v>0</v>
      </c>
      <c r="CB260" s="38">
        <v>0</v>
      </c>
      <c r="CC260" s="330">
        <v>0</v>
      </c>
      <c r="CD260" s="38">
        <v>0</v>
      </c>
      <c r="CE260" s="38">
        <v>0</v>
      </c>
      <c r="CF260" s="38">
        <v>0</v>
      </c>
      <c r="CG260" s="38">
        <v>0</v>
      </c>
      <c r="CH260" s="42" t="s">
        <v>113</v>
      </c>
      <c r="CI260" s="42" t="s">
        <v>113</v>
      </c>
      <c r="CJ260" s="42" t="s">
        <v>113</v>
      </c>
      <c r="CK260" s="42" t="s">
        <v>113</v>
      </c>
      <c r="CL260" s="42" t="s">
        <v>114</v>
      </c>
      <c r="CM260" s="42" t="s">
        <v>114</v>
      </c>
      <c r="CN260" s="42" t="s">
        <v>114</v>
      </c>
      <c r="CO260" s="42" t="s">
        <v>107</v>
      </c>
      <c r="CP260" s="28" t="s">
        <v>107</v>
      </c>
      <c r="CQ260" s="28" t="s">
        <v>107</v>
      </c>
      <c r="CR260" s="28" t="s">
        <v>107</v>
      </c>
      <c r="CS260" s="28" t="s">
        <v>107</v>
      </c>
      <c r="CT260" s="28" t="s">
        <v>107</v>
      </c>
      <c r="CU260" s="28" t="s">
        <v>107</v>
      </c>
      <c r="CV260" s="28" t="s">
        <v>107</v>
      </c>
      <c r="CW260" s="28" t="s">
        <v>107</v>
      </c>
      <c r="CX260" s="28" t="s">
        <v>107</v>
      </c>
      <c r="CY260" s="28" t="s">
        <v>107</v>
      </c>
      <c r="CZ260" s="28" t="s">
        <v>107</v>
      </c>
      <c r="DA260" s="28" t="s">
        <v>107</v>
      </c>
      <c r="DB260" s="28" t="s">
        <v>107</v>
      </c>
      <c r="DC260" s="28" t="s">
        <v>107</v>
      </c>
      <c r="DD260" s="332">
        <v>0</v>
      </c>
      <c r="DE260" s="43">
        <v>0</v>
      </c>
      <c r="DF260" s="390">
        <v>0</v>
      </c>
      <c r="DG260" s="310"/>
      <c r="DH260" s="203"/>
      <c r="DI260" s="279" t="str" cm="1">
        <f t="array" ref="DI260">+IF(AND(C260&lt;&gt;"Vehículos Eléctricos",C260&lt;&gt;"Vehículos Híbridos",AD260="PERCENTIL 50"),
     IF(VLOOKUP(_xlfn.TEXTJOIN("_",FALSE,C260:E260),BD_Perc!$A:$P,_xlfn.IFS(BD!AE260="Intervalo de precio 1",12,BD!AE260="Intervalo de precio 2",13),FALSE)&lt;=1,
     VLOOKUP(_xlfn.TEXTJOIN("_",FALSE,C260:E260),BD_Perc!$A:$P,16,FALSE),"Ok P50"),
     "Ok P30/70 ó Híbrido/Eléctrico")</f>
        <v>Ok P30/70 ó Híbrido/Eléctrico</v>
      </c>
      <c r="DJ260" s="279" t="str">
        <f t="shared" si="19"/>
        <v>Vehículos Convencionales_Camperos/Camionetas_4x4</v>
      </c>
      <c r="DK260" s="331">
        <f t="shared" si="23"/>
        <v>172200000</v>
      </c>
      <c r="DL260" s="326"/>
    </row>
    <row r="261" spans="1:116" ht="25.5">
      <c r="A261" s="28">
        <v>256</v>
      </c>
      <c r="B261" s="29" t="s">
        <v>322</v>
      </c>
      <c r="C261" s="29" t="s">
        <v>0</v>
      </c>
      <c r="D261" s="29" t="s">
        <v>337</v>
      </c>
      <c r="E261" s="42" t="s">
        <v>346</v>
      </c>
      <c r="F261" s="42" t="s">
        <v>107</v>
      </c>
      <c r="G261" s="30" t="s">
        <v>613</v>
      </c>
      <c r="H261" s="42" t="s">
        <v>990</v>
      </c>
      <c r="I261" s="28">
        <v>9008205</v>
      </c>
      <c r="J261" s="28" t="s">
        <v>614</v>
      </c>
      <c r="K261" s="31" t="s">
        <v>375</v>
      </c>
      <c r="L261" s="32">
        <v>275</v>
      </c>
      <c r="M261" s="33">
        <v>5</v>
      </c>
      <c r="N261" s="55">
        <v>246900000</v>
      </c>
      <c r="O261" s="34">
        <f>+IFERROR(VLOOKUP(I261,Precio_Fasecolda!A:C,3,FALSE),IFERROR(VLOOKUP(I261,Precio_Fasecolda!B:C,2,FALSE),N261))</f>
        <v>246900000</v>
      </c>
      <c r="P261" s="34">
        <f t="shared" si="20"/>
        <v>0</v>
      </c>
      <c r="Q261" s="28" t="s">
        <v>346</v>
      </c>
      <c r="R261" s="28" t="s">
        <v>130</v>
      </c>
      <c r="S261" s="28" t="s">
        <v>112</v>
      </c>
      <c r="T261" s="28" t="s">
        <v>107</v>
      </c>
      <c r="U261" s="28" t="s">
        <v>107</v>
      </c>
      <c r="V261" s="42" t="s">
        <v>107</v>
      </c>
      <c r="W261" s="28" t="s">
        <v>107</v>
      </c>
      <c r="X261" s="28" t="s">
        <v>107</v>
      </c>
      <c r="Y261" s="28" t="str">
        <f t="shared" si="21"/>
        <v>N.A.</v>
      </c>
      <c r="Z261" s="292">
        <f t="shared" si="18"/>
        <v>246900000</v>
      </c>
      <c r="AA261" s="28" cm="1">
        <f t="array" aca="1" ref="AA261" ca="1">_xlfn.IFS(DK261&lt;$DK$4,1,AND(DK261&gt;=$DK$4,DK261&lt;=$AA$4),2,DK261&gt;$AA$4,3)</f>
        <v>3</v>
      </c>
      <c r="AB261" s="28">
        <v>0</v>
      </c>
      <c r="AC261" s="28" cm="1">
        <f t="array" aca="1" ref="AC261" ca="1">IF(AB261="PERCENTIL 30","",_xlfn.IFS(DK261&lt;$AC$4,1,DK261&gt;$AC$4,2))</f>
        <v>2</v>
      </c>
      <c r="AD261" s="28" t="str">
        <f>+IFERROR(VLOOKUP(_xlfn.TEXTJOIN("_", FALSE, C261:E261), BD_Perc!$A:$O, 15, FALSE),"Segmentación no encontrada o vehículo inactivo")</f>
        <v>PERCENTIL 30-70</v>
      </c>
      <c r="AE261" s="28" t="str" cm="1">
        <f t="array" ref="AE261">_xlfn.IFS(
    AD261 = "PERCENTIL 50",
    _xlfn.IFS(
        BD!DK261 &lt; VLOOKUP(_xlfn.TEXTJOIN("_", FALSE, C261:E261), BD_Perc!$A:$O, 11, FALSE), "Intervalo de precio 1",
        BD!DK261 &gt;= VLOOKUP(_xlfn.TEXTJOIN("_", FALSE, C261:E261), BD_Perc!$A:$O, 11, FALSE), "Intervalo de precio 2"
    ),
    AD261 = "PERCENTIL 30-70",
    _xlfn.IFS(
        BD!DK261 &lt; VLOOKUP(_xlfn.TEXTJOIN("_", FALSE, C261:E261), BD_Perc!$A:$O, 6, FALSE), "Intervalo de precio 1",
        BD!DK261 &lt; VLOOKUP(_xlfn.TEXTJOIN("_", FALSE, C261:E261), BD_Perc!$A:$O, 7, FALSE), "Intervalo de precio 2",
        BD!DK261 &gt;= VLOOKUP(_xlfn.TEXTJOIN("_", FALSE, C261:E261), BD_Perc!$A:$O, 7, FALSE), "Intervalo de precio 3"
    ),
    AD261="Segmentación no encontrada o vehículo inactivo","Segmentación no encontrada o vehículo inactivo"
)</f>
        <v>Intervalo de precio 2</v>
      </c>
      <c r="AF261" s="35" t="s">
        <v>2413</v>
      </c>
      <c r="AG261" s="35" t="b">
        <f t="shared" si="22"/>
        <v>1</v>
      </c>
      <c r="AH261" s="206">
        <v>0</v>
      </c>
      <c r="AI261" s="206">
        <v>0</v>
      </c>
      <c r="AJ261" s="206">
        <v>0</v>
      </c>
      <c r="AK261" s="206">
        <v>0</v>
      </c>
      <c r="AL261" s="206">
        <v>0</v>
      </c>
      <c r="AM261" s="206">
        <v>0</v>
      </c>
      <c r="AN261" s="28" t="s">
        <v>113</v>
      </c>
      <c r="AO261" s="28" t="s">
        <v>114</v>
      </c>
      <c r="AP261" s="28" t="s">
        <v>114</v>
      </c>
      <c r="AQ261" s="37">
        <v>0.03</v>
      </c>
      <c r="AR261" s="38">
        <v>0</v>
      </c>
      <c r="AS261" s="38">
        <v>0</v>
      </c>
      <c r="AT261" s="38">
        <v>0</v>
      </c>
      <c r="AU261" s="38">
        <v>0</v>
      </c>
      <c r="AV261" s="38">
        <v>0</v>
      </c>
      <c r="AW261" s="38">
        <v>0</v>
      </c>
      <c r="AX261" s="38">
        <v>0</v>
      </c>
      <c r="AY261" s="38">
        <v>0</v>
      </c>
      <c r="AZ261" s="38">
        <v>0</v>
      </c>
      <c r="BA261" s="38">
        <v>0</v>
      </c>
      <c r="BB261" s="38">
        <v>0</v>
      </c>
      <c r="BC261" s="38">
        <v>0</v>
      </c>
      <c r="BD261" s="38">
        <v>0</v>
      </c>
      <c r="BE261" s="38">
        <v>0</v>
      </c>
      <c r="BF261" s="38">
        <v>0</v>
      </c>
      <c r="BG261" s="38">
        <v>0</v>
      </c>
      <c r="BH261" s="38">
        <v>0</v>
      </c>
      <c r="BI261" s="38">
        <v>0</v>
      </c>
      <c r="BJ261" s="38">
        <v>0</v>
      </c>
      <c r="BK261" s="38">
        <v>0</v>
      </c>
      <c r="BL261" s="38">
        <v>0</v>
      </c>
      <c r="BM261" s="38">
        <v>0</v>
      </c>
      <c r="BN261" s="38">
        <v>0</v>
      </c>
      <c r="BO261" s="38">
        <v>0</v>
      </c>
      <c r="BP261" s="38">
        <v>0</v>
      </c>
      <c r="BQ261" s="38">
        <v>0</v>
      </c>
      <c r="BR261" s="38">
        <v>0</v>
      </c>
      <c r="BS261" s="38">
        <v>0</v>
      </c>
      <c r="BT261" s="38">
        <v>0</v>
      </c>
      <c r="BU261" s="38">
        <v>0</v>
      </c>
      <c r="BV261" s="38">
        <v>0</v>
      </c>
      <c r="BW261" s="38">
        <v>0</v>
      </c>
      <c r="BX261" s="38">
        <v>0</v>
      </c>
      <c r="BY261" s="38">
        <v>0</v>
      </c>
      <c r="BZ261" s="38">
        <v>0</v>
      </c>
      <c r="CA261" s="38">
        <v>0</v>
      </c>
      <c r="CB261" s="38">
        <v>0</v>
      </c>
      <c r="CC261" s="330">
        <v>0</v>
      </c>
      <c r="CD261" s="38">
        <v>0</v>
      </c>
      <c r="CE261" s="38">
        <v>0</v>
      </c>
      <c r="CF261" s="38">
        <v>0</v>
      </c>
      <c r="CG261" s="38">
        <v>0</v>
      </c>
      <c r="CH261" s="42" t="s">
        <v>113</v>
      </c>
      <c r="CI261" s="42" t="s">
        <v>113</v>
      </c>
      <c r="CJ261" s="42" t="s">
        <v>113</v>
      </c>
      <c r="CK261" s="42" t="s">
        <v>113</v>
      </c>
      <c r="CL261" s="42" t="s">
        <v>114</v>
      </c>
      <c r="CM261" s="42" t="s">
        <v>113</v>
      </c>
      <c r="CN261" s="42" t="s">
        <v>114</v>
      </c>
      <c r="CO261" s="42" t="s">
        <v>107</v>
      </c>
      <c r="CP261" s="28" t="s">
        <v>107</v>
      </c>
      <c r="CQ261" s="28" t="s">
        <v>107</v>
      </c>
      <c r="CR261" s="28" t="s">
        <v>107</v>
      </c>
      <c r="CS261" s="28" t="s">
        <v>107</v>
      </c>
      <c r="CT261" s="28" t="s">
        <v>107</v>
      </c>
      <c r="CU261" s="28" t="s">
        <v>107</v>
      </c>
      <c r="CV261" s="28" t="s">
        <v>107</v>
      </c>
      <c r="CW261" s="28" t="s">
        <v>107</v>
      </c>
      <c r="CX261" s="28" t="s">
        <v>107</v>
      </c>
      <c r="CY261" s="28" t="s">
        <v>107</v>
      </c>
      <c r="CZ261" s="28" t="s">
        <v>107</v>
      </c>
      <c r="DA261" s="28" t="s">
        <v>107</v>
      </c>
      <c r="DB261" s="28" t="s">
        <v>107</v>
      </c>
      <c r="DC261" s="28" t="s">
        <v>107</v>
      </c>
      <c r="DD261" s="332">
        <v>0</v>
      </c>
      <c r="DE261" s="43">
        <v>0</v>
      </c>
      <c r="DF261" s="390">
        <v>0</v>
      </c>
      <c r="DG261" s="310"/>
      <c r="DH261" s="203"/>
      <c r="DI261" s="279" t="str" cm="1">
        <f t="array" ref="DI261">+IF(AND(C261&lt;&gt;"Vehículos Eléctricos",C261&lt;&gt;"Vehículos Híbridos",AD261="PERCENTIL 50"),
     IF(VLOOKUP(_xlfn.TEXTJOIN("_",FALSE,C261:E261),BD_Perc!$A:$P,_xlfn.IFS(BD!AE261="Intervalo de precio 1",12,BD!AE261="Intervalo de precio 2",13),FALSE)&lt;=1,
     VLOOKUP(_xlfn.TEXTJOIN("_",FALSE,C261:E261),BD_Perc!$A:$P,16,FALSE),"Ok P50"),
     "Ok P30/70 ó Híbrido/Eléctrico")</f>
        <v>Ok P30/70 ó Híbrido/Eléctrico</v>
      </c>
      <c r="DJ261" s="279" t="str">
        <f t="shared" si="19"/>
        <v>Vehículos Convencionales_Camperos/Camionetas_4x4</v>
      </c>
      <c r="DK261" s="331">
        <f t="shared" si="23"/>
        <v>246900000</v>
      </c>
      <c r="DL261" s="326"/>
    </row>
    <row r="262" spans="1:116" ht="25.5">
      <c r="A262" s="28">
        <v>257</v>
      </c>
      <c r="B262" s="29" t="s">
        <v>322</v>
      </c>
      <c r="C262" s="29" t="s">
        <v>0</v>
      </c>
      <c r="D262" s="29" t="s">
        <v>337</v>
      </c>
      <c r="E262" s="42" t="s">
        <v>346</v>
      </c>
      <c r="F262" s="42" t="s">
        <v>107</v>
      </c>
      <c r="G262" s="30" t="s">
        <v>615</v>
      </c>
      <c r="H262" s="42" t="s">
        <v>990</v>
      </c>
      <c r="I262" s="28">
        <v>9008204</v>
      </c>
      <c r="J262" s="28" t="s">
        <v>616</v>
      </c>
      <c r="K262" s="31" t="s">
        <v>375</v>
      </c>
      <c r="L262" s="32">
        <v>275</v>
      </c>
      <c r="M262" s="33">
        <v>5</v>
      </c>
      <c r="N262" s="44">
        <v>290500000</v>
      </c>
      <c r="O262" s="34">
        <f>+IFERROR(VLOOKUP(I262,Precio_Fasecolda!A:C,3,FALSE),IFERROR(VLOOKUP(I262,Precio_Fasecolda!B:C,2,FALSE),N262))</f>
        <v>290500000</v>
      </c>
      <c r="P262" s="34">
        <f t="shared" si="20"/>
        <v>0</v>
      </c>
      <c r="Q262" s="28" t="s">
        <v>346</v>
      </c>
      <c r="R262" s="28" t="s">
        <v>130</v>
      </c>
      <c r="S262" s="28" t="s">
        <v>112</v>
      </c>
      <c r="T262" s="28" t="s">
        <v>107</v>
      </c>
      <c r="U262" s="28" t="s">
        <v>107</v>
      </c>
      <c r="V262" s="42" t="s">
        <v>107</v>
      </c>
      <c r="W262" s="28" t="s">
        <v>107</v>
      </c>
      <c r="X262" s="28" t="s">
        <v>107</v>
      </c>
      <c r="Y262" s="28" t="str">
        <f t="shared" si="21"/>
        <v>N.A.</v>
      </c>
      <c r="Z262" s="292">
        <f t="shared" ref="Z262:Z325" si="24">+(((N262)-(N262*AH262)/100%))</f>
        <v>290500000</v>
      </c>
      <c r="AA262" s="28" cm="1">
        <f t="array" aca="1" ref="AA262" ca="1">_xlfn.IFS(DK262&lt;$DK$4,1,AND(DK262&gt;=$DK$4,DK262&lt;=$AA$4),2,DK262&gt;$AA$4,3)</f>
        <v>3</v>
      </c>
      <c r="AB262" s="28">
        <v>0</v>
      </c>
      <c r="AC262" s="28" cm="1">
        <f t="array" aca="1" ref="AC262" ca="1">IF(AB262="PERCENTIL 30","",_xlfn.IFS(DK262&lt;$AC$4,1,DK262&gt;$AC$4,2))</f>
        <v>2</v>
      </c>
      <c r="AD262" s="28" t="str">
        <f>+IFERROR(VLOOKUP(_xlfn.TEXTJOIN("_", FALSE, C262:E262), BD_Perc!$A:$O, 15, FALSE),"Segmentación no encontrada o vehículo inactivo")</f>
        <v>PERCENTIL 30-70</v>
      </c>
      <c r="AE262" s="28" t="str" cm="1">
        <f t="array" ref="AE262">_xlfn.IFS(
    AD262 = "PERCENTIL 50",
    _xlfn.IFS(
        BD!DK262 &lt; VLOOKUP(_xlfn.TEXTJOIN("_", FALSE, C262:E262), BD_Perc!$A:$O, 11, FALSE), "Intervalo de precio 1",
        BD!DK262 &gt;= VLOOKUP(_xlfn.TEXTJOIN("_", FALSE, C262:E262), BD_Perc!$A:$O, 11, FALSE), "Intervalo de precio 2"
    ),
    AD262 = "PERCENTIL 30-70",
    _xlfn.IFS(
        BD!DK262 &lt; VLOOKUP(_xlfn.TEXTJOIN("_", FALSE, C262:E262), BD_Perc!$A:$O, 6, FALSE), "Intervalo de precio 1",
        BD!DK262 &lt; VLOOKUP(_xlfn.TEXTJOIN("_", FALSE, C262:E262), BD_Perc!$A:$O, 7, FALSE), "Intervalo de precio 2",
        BD!DK262 &gt;= VLOOKUP(_xlfn.TEXTJOIN("_", FALSE, C262:E262), BD_Perc!$A:$O, 7, FALSE), "Intervalo de precio 3"
    ),
    AD262="Segmentación no encontrada o vehículo inactivo","Segmentación no encontrada o vehículo inactivo"
)</f>
        <v>Intervalo de precio 3</v>
      </c>
      <c r="AF262" s="35" t="s">
        <v>2414</v>
      </c>
      <c r="AG262" s="35" t="b">
        <f t="shared" si="22"/>
        <v>1</v>
      </c>
      <c r="AH262" s="206">
        <v>0</v>
      </c>
      <c r="AI262" s="206">
        <v>0</v>
      </c>
      <c r="AJ262" s="206">
        <v>0</v>
      </c>
      <c r="AK262" s="206">
        <v>0</v>
      </c>
      <c r="AL262" s="206">
        <v>0</v>
      </c>
      <c r="AM262" s="206">
        <v>0</v>
      </c>
      <c r="AN262" s="28" t="s">
        <v>113</v>
      </c>
      <c r="AO262" s="28" t="s">
        <v>114</v>
      </c>
      <c r="AP262" s="28" t="s">
        <v>114</v>
      </c>
      <c r="AQ262" s="37">
        <v>0.03</v>
      </c>
      <c r="AR262" s="38">
        <v>0</v>
      </c>
      <c r="AS262" s="38">
        <v>0</v>
      </c>
      <c r="AT262" s="38">
        <v>0</v>
      </c>
      <c r="AU262" s="38">
        <v>0</v>
      </c>
      <c r="AV262" s="38">
        <v>0</v>
      </c>
      <c r="AW262" s="38">
        <v>0</v>
      </c>
      <c r="AX262" s="38">
        <v>0</v>
      </c>
      <c r="AY262" s="38">
        <v>0</v>
      </c>
      <c r="AZ262" s="38">
        <v>0</v>
      </c>
      <c r="BA262" s="38">
        <v>0</v>
      </c>
      <c r="BB262" s="38">
        <v>0</v>
      </c>
      <c r="BC262" s="38">
        <v>0</v>
      </c>
      <c r="BD262" s="38">
        <v>0</v>
      </c>
      <c r="BE262" s="38">
        <v>0</v>
      </c>
      <c r="BF262" s="38">
        <v>0</v>
      </c>
      <c r="BG262" s="38">
        <v>0</v>
      </c>
      <c r="BH262" s="38">
        <v>0</v>
      </c>
      <c r="BI262" s="38">
        <v>0</v>
      </c>
      <c r="BJ262" s="38">
        <v>0</v>
      </c>
      <c r="BK262" s="38">
        <v>0</v>
      </c>
      <c r="BL262" s="38">
        <v>0</v>
      </c>
      <c r="BM262" s="38">
        <v>0</v>
      </c>
      <c r="BN262" s="38">
        <v>0</v>
      </c>
      <c r="BO262" s="38">
        <v>0</v>
      </c>
      <c r="BP262" s="38">
        <v>0</v>
      </c>
      <c r="BQ262" s="38">
        <v>0</v>
      </c>
      <c r="BR262" s="38">
        <v>0</v>
      </c>
      <c r="BS262" s="38">
        <v>0</v>
      </c>
      <c r="BT262" s="38">
        <v>0</v>
      </c>
      <c r="BU262" s="38">
        <v>0</v>
      </c>
      <c r="BV262" s="38">
        <v>0</v>
      </c>
      <c r="BW262" s="38">
        <v>0</v>
      </c>
      <c r="BX262" s="38">
        <v>0</v>
      </c>
      <c r="BY262" s="38">
        <v>0</v>
      </c>
      <c r="BZ262" s="38">
        <v>0</v>
      </c>
      <c r="CA262" s="38">
        <v>0</v>
      </c>
      <c r="CB262" s="38">
        <v>0</v>
      </c>
      <c r="CC262" s="330">
        <v>0</v>
      </c>
      <c r="CD262" s="38">
        <v>0</v>
      </c>
      <c r="CE262" s="38">
        <v>0</v>
      </c>
      <c r="CF262" s="38">
        <v>0</v>
      </c>
      <c r="CG262" s="38">
        <v>0</v>
      </c>
      <c r="CH262" s="42" t="s">
        <v>113</v>
      </c>
      <c r="CI262" s="42" t="s">
        <v>113</v>
      </c>
      <c r="CJ262" s="42" t="s">
        <v>113</v>
      </c>
      <c r="CK262" s="42" t="s">
        <v>113</v>
      </c>
      <c r="CL262" s="42" t="s">
        <v>114</v>
      </c>
      <c r="CM262" s="42" t="s">
        <v>113</v>
      </c>
      <c r="CN262" s="42" t="s">
        <v>114</v>
      </c>
      <c r="CO262" s="42" t="s">
        <v>107</v>
      </c>
      <c r="CP262" s="28" t="s">
        <v>107</v>
      </c>
      <c r="CQ262" s="28" t="s">
        <v>107</v>
      </c>
      <c r="CR262" s="28" t="s">
        <v>107</v>
      </c>
      <c r="CS262" s="28" t="s">
        <v>107</v>
      </c>
      <c r="CT262" s="28" t="s">
        <v>107</v>
      </c>
      <c r="CU262" s="28" t="s">
        <v>107</v>
      </c>
      <c r="CV262" s="28" t="s">
        <v>107</v>
      </c>
      <c r="CW262" s="28" t="s">
        <v>107</v>
      </c>
      <c r="CX262" s="28" t="s">
        <v>107</v>
      </c>
      <c r="CY262" s="28" t="s">
        <v>107</v>
      </c>
      <c r="CZ262" s="28" t="s">
        <v>107</v>
      </c>
      <c r="DA262" s="28" t="s">
        <v>107</v>
      </c>
      <c r="DB262" s="28" t="s">
        <v>107</v>
      </c>
      <c r="DC262" s="28" t="s">
        <v>107</v>
      </c>
      <c r="DD262" s="332">
        <v>0</v>
      </c>
      <c r="DE262" s="43">
        <v>0</v>
      </c>
      <c r="DF262" s="390">
        <v>0</v>
      </c>
      <c r="DG262" s="310"/>
      <c r="DH262" s="203"/>
      <c r="DI262" s="279" t="str" cm="1">
        <f t="array" ref="DI262">+IF(AND(C262&lt;&gt;"Vehículos Eléctricos",C262&lt;&gt;"Vehículos Híbridos",AD262="PERCENTIL 50"),
     IF(VLOOKUP(_xlfn.TEXTJOIN("_",FALSE,C262:E262),BD_Perc!$A:$P,_xlfn.IFS(BD!AE262="Intervalo de precio 1",12,BD!AE262="Intervalo de precio 2",13),FALSE)&lt;=1,
     VLOOKUP(_xlfn.TEXTJOIN("_",FALSE,C262:E262),BD_Perc!$A:$P,16,FALSE),"Ok P50"),
     "Ok P30/70 ó Híbrido/Eléctrico")</f>
        <v>Ok P30/70 ó Híbrido/Eléctrico</v>
      </c>
      <c r="DJ262" s="279" t="str">
        <f t="shared" ref="DJ262:DJ325" si="25">+_xlfn.TEXTJOIN("_",FALSE,C262:E262)</f>
        <v>Vehículos Convencionales_Camperos/Camionetas_4x4</v>
      </c>
      <c r="DK262" s="331">
        <f t="shared" si="23"/>
        <v>290500000</v>
      </c>
      <c r="DL262" s="326"/>
    </row>
    <row r="263" spans="1:116" ht="25.5">
      <c r="A263" s="28">
        <v>258</v>
      </c>
      <c r="B263" s="29" t="s">
        <v>325</v>
      </c>
      <c r="C263" s="29" t="s">
        <v>0</v>
      </c>
      <c r="D263" s="29" t="s">
        <v>337</v>
      </c>
      <c r="E263" s="42" t="s">
        <v>338</v>
      </c>
      <c r="F263" s="42" t="s">
        <v>107</v>
      </c>
      <c r="G263" s="30" t="s">
        <v>617</v>
      </c>
      <c r="H263" s="64" t="s">
        <v>969</v>
      </c>
      <c r="I263" s="28">
        <v>3206105</v>
      </c>
      <c r="J263" s="28" t="s">
        <v>618</v>
      </c>
      <c r="K263" s="31" t="s">
        <v>341</v>
      </c>
      <c r="L263" s="32">
        <v>121</v>
      </c>
      <c r="M263" s="33">
        <v>5</v>
      </c>
      <c r="N263" s="34">
        <v>98400000</v>
      </c>
      <c r="O263" s="34">
        <f>+IFERROR(VLOOKUP(I263,Precio_Fasecolda!A:C,3,FALSE),IFERROR(VLOOKUP(I263,Precio_Fasecolda!B:C,2,FALSE),N263))</f>
        <v>98400000</v>
      </c>
      <c r="P263" s="34">
        <f t="shared" ref="P263:P326" si="26">N263-O263</f>
        <v>0</v>
      </c>
      <c r="Q263" s="28" t="s">
        <v>338</v>
      </c>
      <c r="R263" s="28" t="s">
        <v>2415</v>
      </c>
      <c r="S263" s="28" t="s">
        <v>112</v>
      </c>
      <c r="T263" s="28" t="s">
        <v>107</v>
      </c>
      <c r="U263" s="28" t="s">
        <v>107</v>
      </c>
      <c r="V263" s="42" t="s">
        <v>107</v>
      </c>
      <c r="W263" s="28" t="s">
        <v>107</v>
      </c>
      <c r="X263" s="28" t="s">
        <v>107</v>
      </c>
      <c r="Y263" s="28" t="str">
        <f t="shared" ref="Y263:Y326" si="27">+IF(C263=$F$1,N263+CC263,"N.A.")</f>
        <v>N.A.</v>
      </c>
      <c r="Z263" s="292">
        <f t="shared" si="24"/>
        <v>97416000</v>
      </c>
      <c r="AA263" s="28" cm="1">
        <f t="array" aca="1" ref="AA263" ca="1">_xlfn.IFS(DK263&lt;$DK$4,1,AND(DK263&gt;=$DK$4,DK263&lt;=$AA$4),2,DK263&gt;$AA$4,3)</f>
        <v>2</v>
      </c>
      <c r="AB263" s="28">
        <v>0</v>
      </c>
      <c r="AC263" s="28" cm="1">
        <f t="array" aca="1" ref="AC263" ca="1">IF(AB263="PERCENTIL 30","",_xlfn.IFS(DK263&lt;$AC$4,1,DK263&gt;$AC$4,2))</f>
        <v>1</v>
      </c>
      <c r="AD263" s="28" t="str">
        <f>+IFERROR(VLOOKUP(_xlfn.TEXTJOIN("_", FALSE, C263:E263), BD_Perc!$A:$O, 15, FALSE),"Segmentación no encontrada o vehículo inactivo")</f>
        <v>PERCENTIL 30-70</v>
      </c>
      <c r="AE263" s="28" t="str" cm="1">
        <f t="array" ref="AE263">_xlfn.IFS(
    AD263 = "PERCENTIL 50",
    _xlfn.IFS(
        BD!DK263 &lt; VLOOKUP(_xlfn.TEXTJOIN("_", FALSE, C263:E263), BD_Perc!$A:$O, 11, FALSE), "Intervalo de precio 1",
        BD!DK263 &gt;= VLOOKUP(_xlfn.TEXTJOIN("_", FALSE, C263:E263), BD_Perc!$A:$O, 11, FALSE), "Intervalo de precio 2"
    ),
    AD263 = "PERCENTIL 30-70",
    _xlfn.IFS(
        BD!DK263 &lt; VLOOKUP(_xlfn.TEXTJOIN("_", FALSE, C263:E263), BD_Perc!$A:$O, 6, FALSE), "Intervalo de precio 1",
        BD!DK263 &lt; VLOOKUP(_xlfn.TEXTJOIN("_", FALSE, C263:E263), BD_Perc!$A:$O, 7, FALSE), "Intervalo de precio 2",
        BD!DK263 &gt;= VLOOKUP(_xlfn.TEXTJOIN("_", FALSE, C263:E263), BD_Perc!$A:$O, 7, FALSE), "Intervalo de precio 3"
    ),
    AD263="Segmentación no encontrada o vehículo inactivo","Segmentación no encontrada o vehículo inactivo"
)</f>
        <v>Intervalo de precio 1</v>
      </c>
      <c r="AF263" s="35" t="s">
        <v>2412</v>
      </c>
      <c r="AG263" s="35" t="b">
        <f t="shared" ref="AG263:AG326" si="28">+AF263=AE263</f>
        <v>1</v>
      </c>
      <c r="AH263" s="206">
        <v>0.01</v>
      </c>
      <c r="AI263" s="206">
        <v>0.01</v>
      </c>
      <c r="AJ263" s="206">
        <v>0.01</v>
      </c>
      <c r="AK263" s="206">
        <v>0.01</v>
      </c>
      <c r="AL263" s="206">
        <v>0.01</v>
      </c>
      <c r="AM263" s="206">
        <v>0.02</v>
      </c>
      <c r="AN263" s="28" t="s">
        <v>113</v>
      </c>
      <c r="AO263" s="28" t="s">
        <v>113</v>
      </c>
      <c r="AP263" s="28" t="s">
        <v>113</v>
      </c>
      <c r="AQ263" s="37">
        <v>0.5</v>
      </c>
      <c r="AR263" s="38">
        <v>8689479</v>
      </c>
      <c r="AS263" s="38">
        <v>756945</v>
      </c>
      <c r="AT263" s="38">
        <v>619319</v>
      </c>
      <c r="AU263" s="38">
        <v>0</v>
      </c>
      <c r="AV263" s="38">
        <v>0</v>
      </c>
      <c r="AW263" s="38">
        <v>8078664</v>
      </c>
      <c r="AX263" s="38">
        <v>0</v>
      </c>
      <c r="AY263" s="38">
        <v>894571</v>
      </c>
      <c r="AZ263" s="38">
        <v>48169</v>
      </c>
      <c r="BA263" s="38">
        <v>385354</v>
      </c>
      <c r="BB263" s="38" t="s">
        <v>107</v>
      </c>
      <c r="BC263" s="38" t="s">
        <v>107</v>
      </c>
      <c r="BD263" s="38">
        <v>0</v>
      </c>
      <c r="BE263" s="38">
        <v>0</v>
      </c>
      <c r="BF263" s="38">
        <v>0</v>
      </c>
      <c r="BG263" s="38">
        <v>4816921</v>
      </c>
      <c r="BH263" s="38">
        <v>3027779</v>
      </c>
      <c r="BI263" s="38">
        <v>1307450</v>
      </c>
      <c r="BJ263" s="38">
        <v>3303031</v>
      </c>
      <c r="BK263" s="38">
        <v>0</v>
      </c>
      <c r="BL263" s="38">
        <v>522980</v>
      </c>
      <c r="BM263" s="38">
        <v>302778</v>
      </c>
      <c r="BN263" s="38">
        <v>894571</v>
      </c>
      <c r="BO263" s="38">
        <v>1032198</v>
      </c>
      <c r="BP263" s="38">
        <v>2133207</v>
      </c>
      <c r="BQ263" s="38">
        <v>206440</v>
      </c>
      <c r="BR263" s="38">
        <v>1307450</v>
      </c>
      <c r="BS263" s="38">
        <v>233965</v>
      </c>
      <c r="BT263" s="38">
        <v>0</v>
      </c>
      <c r="BU263" s="38">
        <v>0</v>
      </c>
      <c r="BV263" s="38" t="s">
        <v>107</v>
      </c>
      <c r="BW263" s="38">
        <v>6878563</v>
      </c>
      <c r="BX263" s="38">
        <v>178914</v>
      </c>
      <c r="BY263" s="38">
        <v>3027779</v>
      </c>
      <c r="BZ263" s="38">
        <v>6193185</v>
      </c>
      <c r="CA263" s="38">
        <v>0</v>
      </c>
      <c r="CB263" s="38">
        <v>481692</v>
      </c>
      <c r="CC263" s="330">
        <v>0</v>
      </c>
      <c r="CD263" s="38">
        <v>0</v>
      </c>
      <c r="CE263" s="38" t="s">
        <v>107</v>
      </c>
      <c r="CF263" s="38" t="s">
        <v>107</v>
      </c>
      <c r="CG263" s="38" t="s">
        <v>107</v>
      </c>
      <c r="CH263" s="42" t="s">
        <v>114</v>
      </c>
      <c r="CI263" s="42" t="s">
        <v>114</v>
      </c>
      <c r="CJ263" s="42" t="s">
        <v>114</v>
      </c>
      <c r="CK263" s="42" t="s">
        <v>114</v>
      </c>
      <c r="CL263" s="42" t="s">
        <v>114</v>
      </c>
      <c r="CM263" s="42" t="s">
        <v>114</v>
      </c>
      <c r="CN263" s="42" t="s">
        <v>114</v>
      </c>
      <c r="CO263" s="42" t="s">
        <v>107</v>
      </c>
      <c r="CP263" s="28" t="s">
        <v>107</v>
      </c>
      <c r="CQ263" s="28" t="s">
        <v>107</v>
      </c>
      <c r="CR263" s="28" t="s">
        <v>107</v>
      </c>
      <c r="CS263" s="28" t="s">
        <v>107</v>
      </c>
      <c r="CT263" s="28" t="s">
        <v>107</v>
      </c>
      <c r="CU263" s="28" t="s">
        <v>107</v>
      </c>
      <c r="CV263" s="28" t="s">
        <v>107</v>
      </c>
      <c r="CW263" s="28" t="s">
        <v>107</v>
      </c>
      <c r="CX263" s="28" t="s">
        <v>107</v>
      </c>
      <c r="CY263" s="28" t="s">
        <v>107</v>
      </c>
      <c r="CZ263" s="28" t="s">
        <v>107</v>
      </c>
      <c r="DA263" s="28" t="s">
        <v>107</v>
      </c>
      <c r="DB263" s="28" t="s">
        <v>107</v>
      </c>
      <c r="DC263" s="28" t="s">
        <v>107</v>
      </c>
      <c r="DD263" s="332">
        <v>9977908</v>
      </c>
      <c r="DE263" s="43">
        <v>1</v>
      </c>
      <c r="DF263" s="390">
        <v>1</v>
      </c>
      <c r="DG263" s="310"/>
      <c r="DH263" s="203"/>
      <c r="DI263" s="279" t="str" cm="1">
        <f t="array" ref="DI263">+IF(AND(C263&lt;&gt;"Vehículos Eléctricos",C263&lt;&gt;"Vehículos Híbridos",AD263="PERCENTIL 50"),
     IF(VLOOKUP(_xlfn.TEXTJOIN("_",FALSE,C263:E263),BD_Perc!$A:$P,_xlfn.IFS(BD!AE263="Intervalo de precio 1",12,BD!AE263="Intervalo de precio 2",13),FALSE)&lt;=1,
     VLOOKUP(_xlfn.TEXTJOIN("_",FALSE,C263:E263),BD_Perc!$A:$P,16,FALSE),"Ok P50"),
     "Ok P30/70 ó Híbrido/Eléctrico")</f>
        <v>Ok P30/70 ó Híbrido/Eléctrico</v>
      </c>
      <c r="DJ263" s="279" t="str">
        <f t="shared" si="25"/>
        <v>Vehículos Convencionales_Camperos/Camionetas_4x2</v>
      </c>
      <c r="DK263" s="331">
        <f t="shared" ref="DK263:DK326" si="29">+IF(C263=$F$1,Z263+CC263,Z263)</f>
        <v>97416000</v>
      </c>
      <c r="DL263" s="326"/>
    </row>
    <row r="264" spans="1:116" ht="25.5">
      <c r="A264" s="28">
        <v>259</v>
      </c>
      <c r="B264" s="29" t="s">
        <v>325</v>
      </c>
      <c r="C264" s="29" t="s">
        <v>0</v>
      </c>
      <c r="D264" s="29" t="s">
        <v>337</v>
      </c>
      <c r="E264" s="42" t="s">
        <v>338</v>
      </c>
      <c r="F264" s="42" t="s">
        <v>107</v>
      </c>
      <c r="G264" s="30" t="s">
        <v>619</v>
      </c>
      <c r="H264" s="64" t="s">
        <v>969</v>
      </c>
      <c r="I264" s="28">
        <v>3206098</v>
      </c>
      <c r="J264" s="28" t="s">
        <v>620</v>
      </c>
      <c r="K264" s="31" t="s">
        <v>341</v>
      </c>
      <c r="L264" s="32">
        <v>121</v>
      </c>
      <c r="M264" s="33">
        <v>5</v>
      </c>
      <c r="N264" s="34">
        <v>102600000</v>
      </c>
      <c r="O264" s="34">
        <f>+IFERROR(VLOOKUP(I264,Precio_Fasecolda!A:C,3,FALSE),IFERROR(VLOOKUP(I264,Precio_Fasecolda!B:C,2,FALSE),N264))</f>
        <v>102600000</v>
      </c>
      <c r="P264" s="34">
        <f t="shared" si="26"/>
        <v>0</v>
      </c>
      <c r="Q264" s="28" t="s">
        <v>338</v>
      </c>
      <c r="R264" s="28" t="s">
        <v>130</v>
      </c>
      <c r="S264" s="28" t="s">
        <v>112</v>
      </c>
      <c r="T264" s="28" t="s">
        <v>107</v>
      </c>
      <c r="U264" s="28" t="s">
        <v>107</v>
      </c>
      <c r="V264" s="42" t="s">
        <v>107</v>
      </c>
      <c r="W264" s="28" t="s">
        <v>107</v>
      </c>
      <c r="X264" s="28" t="s">
        <v>107</v>
      </c>
      <c r="Y264" s="28" t="str">
        <f t="shared" si="27"/>
        <v>N.A.</v>
      </c>
      <c r="Z264" s="292">
        <f t="shared" si="24"/>
        <v>101574000</v>
      </c>
      <c r="AA264" s="28" cm="1">
        <f t="array" aca="1" ref="AA264" ca="1">_xlfn.IFS(DK264&lt;$DK$4,1,AND(DK264&gt;=$DK$4,DK264&lt;=$AA$4),2,DK264&gt;$AA$4,3)</f>
        <v>2</v>
      </c>
      <c r="AB264" s="28">
        <v>0</v>
      </c>
      <c r="AC264" s="28" cm="1">
        <f t="array" aca="1" ref="AC264" ca="1">IF(AB264="PERCENTIL 30","",_xlfn.IFS(DK264&lt;$AC$4,1,DK264&gt;$AC$4,2))</f>
        <v>1</v>
      </c>
      <c r="AD264" s="28" t="str">
        <f>+IFERROR(VLOOKUP(_xlfn.TEXTJOIN("_", FALSE, C264:E264), BD_Perc!$A:$O, 15, FALSE),"Segmentación no encontrada o vehículo inactivo")</f>
        <v>PERCENTIL 30-70</v>
      </c>
      <c r="AE264" s="28" t="str" cm="1">
        <f t="array" ref="AE264">_xlfn.IFS(
    AD264 = "PERCENTIL 50",
    _xlfn.IFS(
        BD!DK264 &lt; VLOOKUP(_xlfn.TEXTJOIN("_", FALSE, C264:E264), BD_Perc!$A:$O, 11, FALSE), "Intervalo de precio 1",
        BD!DK264 &gt;= VLOOKUP(_xlfn.TEXTJOIN("_", FALSE, C264:E264), BD_Perc!$A:$O, 11, FALSE), "Intervalo de precio 2"
    ),
    AD264 = "PERCENTIL 30-70",
    _xlfn.IFS(
        BD!DK264 &lt; VLOOKUP(_xlfn.TEXTJOIN("_", FALSE, C264:E264), BD_Perc!$A:$O, 6, FALSE), "Intervalo de precio 1",
        BD!DK264 &lt; VLOOKUP(_xlfn.TEXTJOIN("_", FALSE, C264:E264), BD_Perc!$A:$O, 7, FALSE), "Intervalo de precio 2",
        BD!DK264 &gt;= VLOOKUP(_xlfn.TEXTJOIN("_", FALSE, C264:E264), BD_Perc!$A:$O, 7, FALSE), "Intervalo de precio 3"
    ),
    AD264="Segmentación no encontrada o vehículo inactivo","Segmentación no encontrada o vehículo inactivo"
)</f>
        <v>Intervalo de precio 1</v>
      </c>
      <c r="AF264" s="35" t="s">
        <v>2412</v>
      </c>
      <c r="AG264" s="35" t="b">
        <f t="shared" si="28"/>
        <v>1</v>
      </c>
      <c r="AH264" s="206">
        <v>0.01</v>
      </c>
      <c r="AI264" s="206">
        <v>0.01</v>
      </c>
      <c r="AJ264" s="206">
        <v>0.01</v>
      </c>
      <c r="AK264" s="206">
        <v>0.01</v>
      </c>
      <c r="AL264" s="206">
        <v>0.01</v>
      </c>
      <c r="AM264" s="206">
        <v>0.02</v>
      </c>
      <c r="AN264" s="28" t="s">
        <v>113</v>
      </c>
      <c r="AO264" s="28" t="s">
        <v>113</v>
      </c>
      <c r="AP264" s="28" t="s">
        <v>113</v>
      </c>
      <c r="AQ264" s="37">
        <v>0.5</v>
      </c>
      <c r="AR264" s="38">
        <v>8689479</v>
      </c>
      <c r="AS264" s="38">
        <v>756945</v>
      </c>
      <c r="AT264" s="38">
        <v>619319</v>
      </c>
      <c r="AU264" s="38">
        <v>0</v>
      </c>
      <c r="AV264" s="38">
        <v>0</v>
      </c>
      <c r="AW264" s="38">
        <v>8078664</v>
      </c>
      <c r="AX264" s="38">
        <v>0</v>
      </c>
      <c r="AY264" s="38">
        <v>894571</v>
      </c>
      <c r="AZ264" s="38">
        <v>48169</v>
      </c>
      <c r="BA264" s="38">
        <v>385354</v>
      </c>
      <c r="BB264" s="38" t="s">
        <v>107</v>
      </c>
      <c r="BC264" s="38" t="s">
        <v>107</v>
      </c>
      <c r="BD264" s="38">
        <v>0</v>
      </c>
      <c r="BE264" s="38">
        <v>0</v>
      </c>
      <c r="BF264" s="38">
        <v>0</v>
      </c>
      <c r="BG264" s="38">
        <v>4816921</v>
      </c>
      <c r="BH264" s="38">
        <v>3027779</v>
      </c>
      <c r="BI264" s="38">
        <v>1307450</v>
      </c>
      <c r="BJ264" s="38">
        <v>3303031</v>
      </c>
      <c r="BK264" s="38">
        <v>0</v>
      </c>
      <c r="BL264" s="38">
        <v>522980</v>
      </c>
      <c r="BM264" s="38">
        <v>302778</v>
      </c>
      <c r="BN264" s="38">
        <v>894571</v>
      </c>
      <c r="BO264" s="38">
        <v>1032198</v>
      </c>
      <c r="BP264" s="38">
        <v>2133207</v>
      </c>
      <c r="BQ264" s="38">
        <v>206440</v>
      </c>
      <c r="BR264" s="38">
        <v>1307450</v>
      </c>
      <c r="BS264" s="38">
        <v>233965</v>
      </c>
      <c r="BT264" s="38">
        <v>0</v>
      </c>
      <c r="BU264" s="38">
        <v>0</v>
      </c>
      <c r="BV264" s="38" t="s">
        <v>107</v>
      </c>
      <c r="BW264" s="38">
        <v>6878563</v>
      </c>
      <c r="BX264" s="38">
        <v>178914</v>
      </c>
      <c r="BY264" s="38">
        <v>3027779</v>
      </c>
      <c r="BZ264" s="38">
        <v>6193185</v>
      </c>
      <c r="CA264" s="38">
        <v>0</v>
      </c>
      <c r="CB264" s="38">
        <v>481692</v>
      </c>
      <c r="CC264" s="330">
        <v>0</v>
      </c>
      <c r="CD264" s="38">
        <v>0</v>
      </c>
      <c r="CE264" s="38" t="s">
        <v>107</v>
      </c>
      <c r="CF264" s="38" t="s">
        <v>107</v>
      </c>
      <c r="CG264" s="38" t="s">
        <v>107</v>
      </c>
      <c r="CH264" s="42" t="s">
        <v>114</v>
      </c>
      <c r="CI264" s="42" t="s">
        <v>114</v>
      </c>
      <c r="CJ264" s="42" t="s">
        <v>114</v>
      </c>
      <c r="CK264" s="42" t="s">
        <v>114</v>
      </c>
      <c r="CL264" s="42" t="s">
        <v>114</v>
      </c>
      <c r="CM264" s="42" t="s">
        <v>114</v>
      </c>
      <c r="CN264" s="42" t="s">
        <v>114</v>
      </c>
      <c r="CO264" s="42" t="s">
        <v>107</v>
      </c>
      <c r="CP264" s="28" t="s">
        <v>107</v>
      </c>
      <c r="CQ264" s="28" t="s">
        <v>107</v>
      </c>
      <c r="CR264" s="28" t="s">
        <v>107</v>
      </c>
      <c r="CS264" s="28" t="s">
        <v>107</v>
      </c>
      <c r="CT264" s="28" t="s">
        <v>107</v>
      </c>
      <c r="CU264" s="28" t="s">
        <v>107</v>
      </c>
      <c r="CV264" s="28" t="s">
        <v>107</v>
      </c>
      <c r="CW264" s="28" t="s">
        <v>107</v>
      </c>
      <c r="CX264" s="28" t="s">
        <v>107</v>
      </c>
      <c r="CY264" s="28" t="s">
        <v>107</v>
      </c>
      <c r="CZ264" s="28" t="s">
        <v>107</v>
      </c>
      <c r="DA264" s="28" t="s">
        <v>107</v>
      </c>
      <c r="DB264" s="28" t="s">
        <v>107</v>
      </c>
      <c r="DC264" s="28" t="s">
        <v>107</v>
      </c>
      <c r="DD264" s="332">
        <v>9977908</v>
      </c>
      <c r="DE264" s="43">
        <v>1</v>
      </c>
      <c r="DF264" s="390">
        <v>1</v>
      </c>
      <c r="DG264" s="310"/>
      <c r="DH264" s="203"/>
      <c r="DI264" s="279" t="str" cm="1">
        <f t="array" ref="DI264">+IF(AND(C264&lt;&gt;"Vehículos Eléctricos",C264&lt;&gt;"Vehículos Híbridos",AD264="PERCENTIL 50"),
     IF(VLOOKUP(_xlfn.TEXTJOIN("_",FALSE,C264:E264),BD_Perc!$A:$P,_xlfn.IFS(BD!AE264="Intervalo de precio 1",12,BD!AE264="Intervalo de precio 2",13),FALSE)&lt;=1,
     VLOOKUP(_xlfn.TEXTJOIN("_",FALSE,C264:E264),BD_Perc!$A:$P,16,FALSE),"Ok P50"),
     "Ok P30/70 ó Híbrido/Eléctrico")</f>
        <v>Ok P30/70 ó Híbrido/Eléctrico</v>
      </c>
      <c r="DJ264" s="279" t="str">
        <f t="shared" si="25"/>
        <v>Vehículos Convencionales_Camperos/Camionetas_4x2</v>
      </c>
      <c r="DK264" s="331">
        <f t="shared" si="29"/>
        <v>101574000</v>
      </c>
      <c r="DL264" s="326"/>
    </row>
    <row r="265" spans="1:116" ht="51">
      <c r="A265" s="28">
        <v>260</v>
      </c>
      <c r="B265" s="29" t="s">
        <v>325</v>
      </c>
      <c r="C265" s="29" t="s">
        <v>0</v>
      </c>
      <c r="D265" s="29" t="s">
        <v>337</v>
      </c>
      <c r="E265" s="42" t="s">
        <v>338</v>
      </c>
      <c r="F265" s="42" t="s">
        <v>107</v>
      </c>
      <c r="G265" s="30" t="s">
        <v>621</v>
      </c>
      <c r="H265" s="64" t="s">
        <v>969</v>
      </c>
      <c r="I265" s="28">
        <v>3206103</v>
      </c>
      <c r="J265" s="28" t="s">
        <v>622</v>
      </c>
      <c r="K265" s="31" t="s">
        <v>369</v>
      </c>
      <c r="L265" s="32">
        <v>155</v>
      </c>
      <c r="M265" s="33">
        <v>5</v>
      </c>
      <c r="N265" s="34">
        <v>122100000</v>
      </c>
      <c r="O265" s="34">
        <f>+IFERROR(VLOOKUP(I265,Precio_Fasecolda!A:C,3,FALSE),IFERROR(VLOOKUP(I265,Precio_Fasecolda!B:C,2,FALSE),N265))</f>
        <v>122100000</v>
      </c>
      <c r="P265" s="34">
        <f t="shared" si="26"/>
        <v>0</v>
      </c>
      <c r="Q265" s="28" t="s">
        <v>338</v>
      </c>
      <c r="R265" s="28" t="s">
        <v>2415</v>
      </c>
      <c r="S265" s="28" t="s">
        <v>112</v>
      </c>
      <c r="T265" s="28" t="s">
        <v>107</v>
      </c>
      <c r="U265" s="28" t="s">
        <v>107</v>
      </c>
      <c r="V265" s="42" t="s">
        <v>107</v>
      </c>
      <c r="W265" s="28" t="s">
        <v>107</v>
      </c>
      <c r="X265" s="28" t="s">
        <v>107</v>
      </c>
      <c r="Y265" s="28" t="str">
        <f t="shared" si="27"/>
        <v>N.A.</v>
      </c>
      <c r="Z265" s="292">
        <f t="shared" si="24"/>
        <v>120879000</v>
      </c>
      <c r="AA265" s="28" cm="1">
        <f t="array" aca="1" ref="AA265" ca="1">_xlfn.IFS(DK265&lt;$DK$4,1,AND(DK265&gt;=$DK$4,DK265&lt;=$AA$4),2,DK265&gt;$AA$4,3)</f>
        <v>2</v>
      </c>
      <c r="AB265" s="28">
        <v>0</v>
      </c>
      <c r="AC265" s="28" cm="1">
        <f t="array" aca="1" ref="AC265" ca="1">IF(AB265="PERCENTIL 30","",_xlfn.IFS(DK265&lt;$AC$4,1,DK265&gt;$AC$4,2))</f>
        <v>1</v>
      </c>
      <c r="AD265" s="28" t="str">
        <f>+IFERROR(VLOOKUP(_xlfn.TEXTJOIN("_", FALSE, C265:E265), BD_Perc!$A:$O, 15, FALSE),"Segmentación no encontrada o vehículo inactivo")</f>
        <v>PERCENTIL 30-70</v>
      </c>
      <c r="AE265" s="28" t="str" cm="1">
        <f t="array" ref="AE265">_xlfn.IFS(
    AD265 = "PERCENTIL 50",
    _xlfn.IFS(
        BD!DK265 &lt; VLOOKUP(_xlfn.TEXTJOIN("_", FALSE, C265:E265), BD_Perc!$A:$O, 11, FALSE), "Intervalo de precio 1",
        BD!DK265 &gt;= VLOOKUP(_xlfn.TEXTJOIN("_", FALSE, C265:E265), BD_Perc!$A:$O, 11, FALSE), "Intervalo de precio 2"
    ),
    AD265 = "PERCENTIL 30-70",
    _xlfn.IFS(
        BD!DK265 &lt; VLOOKUP(_xlfn.TEXTJOIN("_", FALSE, C265:E265), BD_Perc!$A:$O, 6, FALSE), "Intervalo de precio 1",
        BD!DK265 &lt; VLOOKUP(_xlfn.TEXTJOIN("_", FALSE, C265:E265), BD_Perc!$A:$O, 7, FALSE), "Intervalo de precio 2",
        BD!DK265 &gt;= VLOOKUP(_xlfn.TEXTJOIN("_", FALSE, C265:E265), BD_Perc!$A:$O, 7, FALSE), "Intervalo de precio 3"
    ),
    AD265="Segmentación no encontrada o vehículo inactivo","Segmentación no encontrada o vehículo inactivo"
)</f>
        <v>Intervalo de precio 2</v>
      </c>
      <c r="AF265" s="35" t="s">
        <v>2413</v>
      </c>
      <c r="AG265" s="35" t="b">
        <f t="shared" si="28"/>
        <v>1</v>
      </c>
      <c r="AH265" s="206">
        <v>0.01</v>
      </c>
      <c r="AI265" s="206">
        <v>0.01</v>
      </c>
      <c r="AJ265" s="206">
        <v>0.01</v>
      </c>
      <c r="AK265" s="206">
        <v>0.01</v>
      </c>
      <c r="AL265" s="206">
        <v>0.01</v>
      </c>
      <c r="AM265" s="206">
        <v>0.02</v>
      </c>
      <c r="AN265" s="28" t="s">
        <v>113</v>
      </c>
      <c r="AO265" s="28" t="s">
        <v>113</v>
      </c>
      <c r="AP265" s="28" t="s">
        <v>113</v>
      </c>
      <c r="AQ265" s="37">
        <v>0.5</v>
      </c>
      <c r="AR265" s="38">
        <v>8689479</v>
      </c>
      <c r="AS265" s="38">
        <v>756945</v>
      </c>
      <c r="AT265" s="38">
        <v>619319</v>
      </c>
      <c r="AU265" s="38">
        <v>0</v>
      </c>
      <c r="AV265" s="38">
        <v>0</v>
      </c>
      <c r="AW265" s="38">
        <v>8078664</v>
      </c>
      <c r="AX265" s="38">
        <v>0</v>
      </c>
      <c r="AY265" s="38">
        <v>0</v>
      </c>
      <c r="AZ265" s="38">
        <v>48169</v>
      </c>
      <c r="BA265" s="38">
        <v>385354</v>
      </c>
      <c r="BB265" s="38" t="s">
        <v>107</v>
      </c>
      <c r="BC265" s="38" t="s">
        <v>107</v>
      </c>
      <c r="BD265" s="38">
        <v>0</v>
      </c>
      <c r="BE265" s="38">
        <v>0</v>
      </c>
      <c r="BF265" s="38">
        <v>0</v>
      </c>
      <c r="BG265" s="38">
        <v>6193185</v>
      </c>
      <c r="BH265" s="38">
        <v>3027779</v>
      </c>
      <c r="BI265" s="38">
        <v>1307450</v>
      </c>
      <c r="BJ265" s="38">
        <v>3303031</v>
      </c>
      <c r="BK265" s="38">
        <v>0</v>
      </c>
      <c r="BL265" s="38">
        <v>0</v>
      </c>
      <c r="BM265" s="38">
        <v>302778</v>
      </c>
      <c r="BN265" s="38">
        <v>894571</v>
      </c>
      <c r="BO265" s="38">
        <v>1032198</v>
      </c>
      <c r="BP265" s="38">
        <v>2133207</v>
      </c>
      <c r="BQ265" s="38">
        <v>206440</v>
      </c>
      <c r="BR265" s="38">
        <v>1307450</v>
      </c>
      <c r="BS265" s="38">
        <v>233965</v>
      </c>
      <c r="BT265" s="38">
        <v>0</v>
      </c>
      <c r="BU265" s="38">
        <v>0</v>
      </c>
      <c r="BV265" s="38" t="s">
        <v>107</v>
      </c>
      <c r="BW265" s="38">
        <v>6878563</v>
      </c>
      <c r="BX265" s="38">
        <v>178914</v>
      </c>
      <c r="BY265" s="38">
        <v>3027779</v>
      </c>
      <c r="BZ265" s="38">
        <v>6193185</v>
      </c>
      <c r="CA265" s="38">
        <v>0</v>
      </c>
      <c r="CB265" s="38">
        <v>481692</v>
      </c>
      <c r="CC265" s="330">
        <v>0</v>
      </c>
      <c r="CD265" s="38">
        <v>0</v>
      </c>
      <c r="CE265" s="38" t="s">
        <v>107</v>
      </c>
      <c r="CF265" s="38" t="s">
        <v>107</v>
      </c>
      <c r="CG265" s="38" t="s">
        <v>107</v>
      </c>
      <c r="CH265" s="42" t="s">
        <v>114</v>
      </c>
      <c r="CI265" s="42" t="s">
        <v>114</v>
      </c>
      <c r="CJ265" s="42" t="s">
        <v>114</v>
      </c>
      <c r="CK265" s="42" t="s">
        <v>114</v>
      </c>
      <c r="CL265" s="42" t="s">
        <v>114</v>
      </c>
      <c r="CM265" s="42" t="s">
        <v>114</v>
      </c>
      <c r="CN265" s="42" t="s">
        <v>114</v>
      </c>
      <c r="CO265" s="42" t="s">
        <v>107</v>
      </c>
      <c r="CP265" s="28" t="s">
        <v>107</v>
      </c>
      <c r="CQ265" s="28" t="s">
        <v>107</v>
      </c>
      <c r="CR265" s="28" t="s">
        <v>107</v>
      </c>
      <c r="CS265" s="28" t="s">
        <v>107</v>
      </c>
      <c r="CT265" s="28" t="s">
        <v>107</v>
      </c>
      <c r="CU265" s="28" t="s">
        <v>107</v>
      </c>
      <c r="CV265" s="28" t="s">
        <v>107</v>
      </c>
      <c r="CW265" s="28" t="s">
        <v>107</v>
      </c>
      <c r="CX265" s="28" t="s">
        <v>107</v>
      </c>
      <c r="CY265" s="28" t="s">
        <v>107</v>
      </c>
      <c r="CZ265" s="28" t="s">
        <v>107</v>
      </c>
      <c r="DA265" s="28" t="s">
        <v>107</v>
      </c>
      <c r="DB265" s="28" t="s">
        <v>107</v>
      </c>
      <c r="DC265" s="28" t="s">
        <v>107</v>
      </c>
      <c r="DD265" s="332">
        <v>9977908</v>
      </c>
      <c r="DE265" s="43">
        <v>1</v>
      </c>
      <c r="DF265" s="390">
        <v>1</v>
      </c>
      <c r="DG265" s="310"/>
      <c r="DH265" s="203"/>
      <c r="DI265" s="279" t="str" cm="1">
        <f t="array" ref="DI265">+IF(AND(C265&lt;&gt;"Vehículos Eléctricos",C265&lt;&gt;"Vehículos Híbridos",AD265="PERCENTIL 50"),
     IF(VLOOKUP(_xlfn.TEXTJOIN("_",FALSE,C265:E265),BD_Perc!$A:$P,_xlfn.IFS(BD!AE265="Intervalo de precio 1",12,BD!AE265="Intervalo de precio 2",13),FALSE)&lt;=1,
     VLOOKUP(_xlfn.TEXTJOIN("_",FALSE,C265:E265),BD_Perc!$A:$P,16,FALSE),"Ok P50"),
     "Ok P30/70 ó Híbrido/Eléctrico")</f>
        <v>Ok P30/70 ó Híbrido/Eléctrico</v>
      </c>
      <c r="DJ265" s="279" t="str">
        <f t="shared" si="25"/>
        <v>Vehículos Convencionales_Camperos/Camionetas_4x2</v>
      </c>
      <c r="DK265" s="331">
        <f t="shared" si="29"/>
        <v>120879000</v>
      </c>
      <c r="DL265" s="326"/>
    </row>
    <row r="266" spans="1:116" ht="51">
      <c r="A266" s="28">
        <v>261</v>
      </c>
      <c r="B266" s="29" t="s">
        <v>325</v>
      </c>
      <c r="C266" s="29" t="s">
        <v>0</v>
      </c>
      <c r="D266" s="29" t="s">
        <v>337</v>
      </c>
      <c r="E266" s="42" t="s">
        <v>346</v>
      </c>
      <c r="F266" s="42" t="s">
        <v>107</v>
      </c>
      <c r="G266" s="30" t="s">
        <v>623</v>
      </c>
      <c r="H266" s="64" t="s">
        <v>969</v>
      </c>
      <c r="I266" s="28">
        <v>3208059</v>
      </c>
      <c r="J266" s="28" t="s">
        <v>624</v>
      </c>
      <c r="K266" s="31" t="s">
        <v>142</v>
      </c>
      <c r="L266" s="32">
        <v>155</v>
      </c>
      <c r="M266" s="33">
        <v>5</v>
      </c>
      <c r="N266" s="34">
        <v>152000000</v>
      </c>
      <c r="O266" s="34">
        <f>+IFERROR(VLOOKUP(I266,Precio_Fasecolda!A:C,3,FALSE),IFERROR(VLOOKUP(I266,Precio_Fasecolda!B:C,2,FALSE),N266))</f>
        <v>152000000</v>
      </c>
      <c r="P266" s="34">
        <f t="shared" si="26"/>
        <v>0</v>
      </c>
      <c r="Q266" s="28" t="s">
        <v>346</v>
      </c>
      <c r="R266" s="28" t="s">
        <v>130</v>
      </c>
      <c r="S266" s="28" t="s">
        <v>112</v>
      </c>
      <c r="T266" s="28" t="s">
        <v>107</v>
      </c>
      <c r="U266" s="28" t="s">
        <v>107</v>
      </c>
      <c r="V266" s="42" t="s">
        <v>107</v>
      </c>
      <c r="W266" s="28" t="s">
        <v>107</v>
      </c>
      <c r="X266" s="28" t="s">
        <v>107</v>
      </c>
      <c r="Y266" s="28" t="str">
        <f t="shared" si="27"/>
        <v>N.A.</v>
      </c>
      <c r="Z266" s="292">
        <f t="shared" si="24"/>
        <v>150480000</v>
      </c>
      <c r="AA266" s="28" cm="1">
        <f t="array" aca="1" ref="AA266" ca="1">_xlfn.IFS(DK266&lt;$DK$4,1,AND(DK266&gt;=$DK$4,DK266&lt;=$AA$4),2,DK266&gt;$AA$4,3)</f>
        <v>2</v>
      </c>
      <c r="AB266" s="28">
        <v>0</v>
      </c>
      <c r="AC266" s="28" cm="1">
        <f t="array" aca="1" ref="AC266" ca="1">IF(AB266="PERCENTIL 30","",_xlfn.IFS(DK266&lt;$AC$4,1,DK266&gt;$AC$4,2))</f>
        <v>1</v>
      </c>
      <c r="AD266" s="28" t="str">
        <f>+IFERROR(VLOOKUP(_xlfn.TEXTJOIN("_", FALSE, C266:E266), BD_Perc!$A:$O, 15, FALSE),"Segmentación no encontrada o vehículo inactivo")</f>
        <v>PERCENTIL 30-70</v>
      </c>
      <c r="AE266" s="28" t="str" cm="1">
        <f t="array" ref="AE266">_xlfn.IFS(
    AD266 = "PERCENTIL 50",
    _xlfn.IFS(
        BD!DK266 &lt; VLOOKUP(_xlfn.TEXTJOIN("_", FALSE, C266:E266), BD_Perc!$A:$O, 11, FALSE), "Intervalo de precio 1",
        BD!DK266 &gt;= VLOOKUP(_xlfn.TEXTJOIN("_", FALSE, C266:E266), BD_Perc!$A:$O, 11, FALSE), "Intervalo de precio 2"
    ),
    AD266 = "PERCENTIL 30-70",
    _xlfn.IFS(
        BD!DK266 &lt; VLOOKUP(_xlfn.TEXTJOIN("_", FALSE, C266:E266), BD_Perc!$A:$O, 6, FALSE), "Intervalo de precio 1",
        BD!DK266 &lt; VLOOKUP(_xlfn.TEXTJOIN("_", FALSE, C266:E266), BD_Perc!$A:$O, 7, FALSE), "Intervalo de precio 2",
        BD!DK266 &gt;= VLOOKUP(_xlfn.TEXTJOIN("_", FALSE, C266:E266), BD_Perc!$A:$O, 7, FALSE), "Intervalo de precio 3"
    ),
    AD266="Segmentación no encontrada o vehículo inactivo","Segmentación no encontrada o vehículo inactivo"
)</f>
        <v>Intervalo de precio 1</v>
      </c>
      <c r="AF266" s="35" t="s">
        <v>2412</v>
      </c>
      <c r="AG266" s="35" t="b">
        <f t="shared" si="28"/>
        <v>1</v>
      </c>
      <c r="AH266" s="206">
        <v>0.01</v>
      </c>
      <c r="AI266" s="206">
        <v>0.01</v>
      </c>
      <c r="AJ266" s="206">
        <v>0.01</v>
      </c>
      <c r="AK266" s="206">
        <v>0.01</v>
      </c>
      <c r="AL266" s="206">
        <v>0.01</v>
      </c>
      <c r="AM266" s="206">
        <v>0.02</v>
      </c>
      <c r="AN266" s="28" t="s">
        <v>113</v>
      </c>
      <c r="AO266" s="28" t="s">
        <v>113</v>
      </c>
      <c r="AP266" s="28" t="s">
        <v>113</v>
      </c>
      <c r="AQ266" s="37">
        <v>0.5</v>
      </c>
      <c r="AR266" s="38">
        <v>8689479</v>
      </c>
      <c r="AS266" s="38">
        <v>756945</v>
      </c>
      <c r="AT266" s="38">
        <v>619319</v>
      </c>
      <c r="AU266" s="38">
        <v>0</v>
      </c>
      <c r="AV266" s="38">
        <v>0</v>
      </c>
      <c r="AW266" s="38">
        <v>8078664</v>
      </c>
      <c r="AX266" s="38">
        <v>0</v>
      </c>
      <c r="AY266" s="38">
        <v>0</v>
      </c>
      <c r="AZ266" s="38">
        <v>48169</v>
      </c>
      <c r="BA266" s="38">
        <v>385354</v>
      </c>
      <c r="BB266" s="38" t="s">
        <v>107</v>
      </c>
      <c r="BC266" s="38" t="s">
        <v>107</v>
      </c>
      <c r="BD266" s="38">
        <v>0</v>
      </c>
      <c r="BE266" s="38">
        <v>0</v>
      </c>
      <c r="BF266" s="38">
        <v>0</v>
      </c>
      <c r="BG266" s="38">
        <v>6193185</v>
      </c>
      <c r="BH266" s="38">
        <v>3027779</v>
      </c>
      <c r="BI266" s="38">
        <v>1307450</v>
      </c>
      <c r="BJ266" s="38">
        <v>3303031</v>
      </c>
      <c r="BK266" s="38">
        <v>0</v>
      </c>
      <c r="BL266" s="38">
        <v>0</v>
      </c>
      <c r="BM266" s="38">
        <v>302778</v>
      </c>
      <c r="BN266" s="38">
        <v>894571</v>
      </c>
      <c r="BO266" s="38">
        <v>1032198</v>
      </c>
      <c r="BP266" s="38">
        <v>2133207</v>
      </c>
      <c r="BQ266" s="38">
        <v>206440</v>
      </c>
      <c r="BR266" s="38">
        <v>1307450</v>
      </c>
      <c r="BS266" s="38">
        <v>233965</v>
      </c>
      <c r="BT266" s="38">
        <v>0</v>
      </c>
      <c r="BU266" s="38">
        <v>0</v>
      </c>
      <c r="BV266" s="38" t="s">
        <v>107</v>
      </c>
      <c r="BW266" s="38">
        <v>6878563</v>
      </c>
      <c r="BX266" s="38">
        <v>178914</v>
      </c>
      <c r="BY266" s="38">
        <v>3027779</v>
      </c>
      <c r="BZ266" s="38">
        <v>6193185</v>
      </c>
      <c r="CA266" s="38">
        <v>0</v>
      </c>
      <c r="CB266" s="38">
        <v>481692</v>
      </c>
      <c r="CC266" s="330">
        <v>0</v>
      </c>
      <c r="CD266" s="38">
        <v>0</v>
      </c>
      <c r="CE266" s="38" t="s">
        <v>107</v>
      </c>
      <c r="CF266" s="38" t="s">
        <v>107</v>
      </c>
      <c r="CG266" s="38" t="s">
        <v>107</v>
      </c>
      <c r="CH266" s="42" t="s">
        <v>113</v>
      </c>
      <c r="CI266" s="42" t="s">
        <v>113</v>
      </c>
      <c r="CJ266" s="42" t="s">
        <v>113</v>
      </c>
      <c r="CK266" s="42" t="s">
        <v>113</v>
      </c>
      <c r="CL266" s="42" t="s">
        <v>113</v>
      </c>
      <c r="CM266" s="42" t="s">
        <v>114</v>
      </c>
      <c r="CN266" s="42" t="s">
        <v>114</v>
      </c>
      <c r="CO266" s="42" t="s">
        <v>107</v>
      </c>
      <c r="CP266" s="28" t="s">
        <v>107</v>
      </c>
      <c r="CQ266" s="28" t="s">
        <v>107</v>
      </c>
      <c r="CR266" s="28" t="s">
        <v>107</v>
      </c>
      <c r="CS266" s="28" t="s">
        <v>107</v>
      </c>
      <c r="CT266" s="28" t="s">
        <v>107</v>
      </c>
      <c r="CU266" s="28" t="s">
        <v>107</v>
      </c>
      <c r="CV266" s="28" t="s">
        <v>107</v>
      </c>
      <c r="CW266" s="28" t="s">
        <v>107</v>
      </c>
      <c r="CX266" s="28" t="s">
        <v>107</v>
      </c>
      <c r="CY266" s="28" t="s">
        <v>107</v>
      </c>
      <c r="CZ266" s="28" t="s">
        <v>107</v>
      </c>
      <c r="DA266" s="28" t="s">
        <v>107</v>
      </c>
      <c r="DB266" s="28" t="s">
        <v>107</v>
      </c>
      <c r="DC266" s="28" t="s">
        <v>107</v>
      </c>
      <c r="DD266" s="332">
        <v>9977908</v>
      </c>
      <c r="DE266" s="43">
        <v>1</v>
      </c>
      <c r="DF266" s="390">
        <v>1</v>
      </c>
      <c r="DG266" s="310"/>
      <c r="DH266" s="203"/>
      <c r="DI266" s="279" t="str" cm="1">
        <f t="array" ref="DI266">+IF(AND(C266&lt;&gt;"Vehículos Eléctricos",C266&lt;&gt;"Vehículos Híbridos",AD266="PERCENTIL 50"),
     IF(VLOOKUP(_xlfn.TEXTJOIN("_",FALSE,C266:E266),BD_Perc!$A:$P,_xlfn.IFS(BD!AE266="Intervalo de precio 1",12,BD!AE266="Intervalo de precio 2",13),FALSE)&lt;=1,
     VLOOKUP(_xlfn.TEXTJOIN("_",FALSE,C266:E266),BD_Perc!$A:$P,16,FALSE),"Ok P50"),
     "Ok P30/70 ó Híbrido/Eléctrico")</f>
        <v>Ok P30/70 ó Híbrido/Eléctrico</v>
      </c>
      <c r="DJ266" s="279" t="str">
        <f t="shared" si="25"/>
        <v>Vehículos Convencionales_Camperos/Camionetas_4x4</v>
      </c>
      <c r="DK266" s="331">
        <f t="shared" si="29"/>
        <v>150480000</v>
      </c>
      <c r="DL266" s="326"/>
    </row>
    <row r="267" spans="1:116" ht="38.25">
      <c r="A267" s="28">
        <v>262</v>
      </c>
      <c r="B267" s="29" t="s">
        <v>325</v>
      </c>
      <c r="C267" s="29" t="s">
        <v>0</v>
      </c>
      <c r="D267" s="29" t="s">
        <v>337</v>
      </c>
      <c r="E267" s="42" t="s">
        <v>338</v>
      </c>
      <c r="F267" s="42" t="s">
        <v>107</v>
      </c>
      <c r="G267" s="30" t="s">
        <v>625</v>
      </c>
      <c r="H267" s="64" t="s">
        <v>969</v>
      </c>
      <c r="I267" s="28">
        <v>3206100</v>
      </c>
      <c r="J267" s="28" t="s">
        <v>626</v>
      </c>
      <c r="K267" s="31" t="s">
        <v>369</v>
      </c>
      <c r="L267" s="32">
        <v>170</v>
      </c>
      <c r="M267" s="33">
        <v>5</v>
      </c>
      <c r="N267" s="34">
        <v>158000000</v>
      </c>
      <c r="O267" s="34">
        <f>+IFERROR(VLOOKUP(I267,Precio_Fasecolda!A:C,3,FALSE),IFERROR(VLOOKUP(I267,Precio_Fasecolda!B:C,2,FALSE),N267))</f>
        <v>158000000</v>
      </c>
      <c r="P267" s="34">
        <f t="shared" si="26"/>
        <v>0</v>
      </c>
      <c r="Q267" s="28" t="s">
        <v>338</v>
      </c>
      <c r="R267" s="28" t="s">
        <v>130</v>
      </c>
      <c r="S267" s="28" t="s">
        <v>112</v>
      </c>
      <c r="T267" s="28" t="s">
        <v>107</v>
      </c>
      <c r="U267" s="28" t="s">
        <v>107</v>
      </c>
      <c r="V267" s="42" t="s">
        <v>107</v>
      </c>
      <c r="W267" s="28" t="s">
        <v>107</v>
      </c>
      <c r="X267" s="28" t="s">
        <v>107</v>
      </c>
      <c r="Y267" s="28" t="str">
        <f t="shared" si="27"/>
        <v>N.A.</v>
      </c>
      <c r="Z267" s="292">
        <f t="shared" si="24"/>
        <v>156420000</v>
      </c>
      <c r="AA267" s="28" cm="1">
        <f t="array" aca="1" ref="AA267" ca="1">_xlfn.IFS(DK267&lt;$DK$4,1,AND(DK267&gt;=$DK$4,DK267&lt;=$AA$4),2,DK267&gt;$AA$4,3)</f>
        <v>2</v>
      </c>
      <c r="AB267" s="28">
        <v>0</v>
      </c>
      <c r="AC267" s="28" cm="1">
        <f t="array" aca="1" ref="AC267" ca="1">IF(AB267="PERCENTIL 30","",_xlfn.IFS(DK267&lt;$AC$4,1,DK267&gt;$AC$4,2))</f>
        <v>1</v>
      </c>
      <c r="AD267" s="28" t="str">
        <f>+IFERROR(VLOOKUP(_xlfn.TEXTJOIN("_", FALSE, C267:E267), BD_Perc!$A:$O, 15, FALSE),"Segmentación no encontrada o vehículo inactivo")</f>
        <v>PERCENTIL 30-70</v>
      </c>
      <c r="AE267" s="28" t="str" cm="1">
        <f t="array" ref="AE267">_xlfn.IFS(
    AD267 = "PERCENTIL 50",
    _xlfn.IFS(
        BD!DK267 &lt; VLOOKUP(_xlfn.TEXTJOIN("_", FALSE, C267:E267), BD_Perc!$A:$O, 11, FALSE), "Intervalo de precio 1",
        BD!DK267 &gt;= VLOOKUP(_xlfn.TEXTJOIN("_", FALSE, C267:E267), BD_Perc!$A:$O, 11, FALSE), "Intervalo de precio 2"
    ),
    AD267 = "PERCENTIL 30-70",
    _xlfn.IFS(
        BD!DK267 &lt; VLOOKUP(_xlfn.TEXTJOIN("_", FALSE, C267:E267), BD_Perc!$A:$O, 6, FALSE), "Intervalo de precio 1",
        BD!DK267 &lt; VLOOKUP(_xlfn.TEXTJOIN("_", FALSE, C267:E267), BD_Perc!$A:$O, 7, FALSE), "Intervalo de precio 2",
        BD!DK267 &gt;= VLOOKUP(_xlfn.TEXTJOIN("_", FALSE, C267:E267), BD_Perc!$A:$O, 7, FALSE), "Intervalo de precio 3"
    ),
    AD267="Segmentación no encontrada o vehículo inactivo","Segmentación no encontrada o vehículo inactivo"
)</f>
        <v>Intervalo de precio 3</v>
      </c>
      <c r="AF267" s="35" t="s">
        <v>2414</v>
      </c>
      <c r="AG267" s="35" t="b">
        <f t="shared" si="28"/>
        <v>1</v>
      </c>
      <c r="AH267" s="206">
        <v>0.01</v>
      </c>
      <c r="AI267" s="206">
        <v>0.01</v>
      </c>
      <c r="AJ267" s="206">
        <v>0.01</v>
      </c>
      <c r="AK267" s="206">
        <v>0.01</v>
      </c>
      <c r="AL267" s="206">
        <v>0.01</v>
      </c>
      <c r="AM267" s="206">
        <v>0.02</v>
      </c>
      <c r="AN267" s="28" t="s">
        <v>113</v>
      </c>
      <c r="AO267" s="28" t="s">
        <v>113</v>
      </c>
      <c r="AP267" s="28" t="s">
        <v>113</v>
      </c>
      <c r="AQ267" s="37">
        <v>0.5</v>
      </c>
      <c r="AR267" s="38">
        <v>8689479</v>
      </c>
      <c r="AS267" s="38">
        <v>756945</v>
      </c>
      <c r="AT267" s="38">
        <v>619319</v>
      </c>
      <c r="AU267" s="38">
        <v>0</v>
      </c>
      <c r="AV267" s="38">
        <v>0</v>
      </c>
      <c r="AW267" s="38">
        <v>8078664</v>
      </c>
      <c r="AX267" s="38">
        <v>0</v>
      </c>
      <c r="AY267" s="38">
        <v>0</v>
      </c>
      <c r="AZ267" s="38">
        <v>48169</v>
      </c>
      <c r="BA267" s="38">
        <v>385354</v>
      </c>
      <c r="BB267" s="38" t="s">
        <v>107</v>
      </c>
      <c r="BC267" s="38" t="s">
        <v>107</v>
      </c>
      <c r="BD267" s="38">
        <v>0</v>
      </c>
      <c r="BE267" s="38">
        <v>0</v>
      </c>
      <c r="BF267" s="38">
        <v>0</v>
      </c>
      <c r="BG267" s="38">
        <v>6193185</v>
      </c>
      <c r="BH267" s="38">
        <v>3027779</v>
      </c>
      <c r="BI267" s="38">
        <v>1307450</v>
      </c>
      <c r="BJ267" s="38">
        <v>3303031</v>
      </c>
      <c r="BK267" s="38">
        <v>0</v>
      </c>
      <c r="BL267" s="38">
        <v>0</v>
      </c>
      <c r="BM267" s="38">
        <v>302778</v>
      </c>
      <c r="BN267" s="38">
        <v>894571</v>
      </c>
      <c r="BO267" s="38">
        <v>1032198</v>
      </c>
      <c r="BP267" s="38">
        <v>2133207</v>
      </c>
      <c r="BQ267" s="38">
        <v>206440</v>
      </c>
      <c r="BR267" s="38">
        <v>1307450</v>
      </c>
      <c r="BS267" s="38">
        <v>233965</v>
      </c>
      <c r="BT267" s="38">
        <v>0</v>
      </c>
      <c r="BU267" s="38">
        <v>0</v>
      </c>
      <c r="BV267" s="38" t="s">
        <v>107</v>
      </c>
      <c r="BW267" s="38">
        <v>6878563</v>
      </c>
      <c r="BX267" s="38">
        <v>178914</v>
      </c>
      <c r="BY267" s="38">
        <v>3027779</v>
      </c>
      <c r="BZ267" s="38">
        <v>6193185</v>
      </c>
      <c r="CA267" s="38">
        <v>0</v>
      </c>
      <c r="CB267" s="38">
        <v>481692</v>
      </c>
      <c r="CC267" s="330">
        <v>0</v>
      </c>
      <c r="CD267" s="38">
        <v>0</v>
      </c>
      <c r="CE267" s="38" t="s">
        <v>107</v>
      </c>
      <c r="CF267" s="38" t="s">
        <v>107</v>
      </c>
      <c r="CG267" s="38" t="s">
        <v>107</v>
      </c>
      <c r="CH267" s="42" t="s">
        <v>113</v>
      </c>
      <c r="CI267" s="42" t="s">
        <v>113</v>
      </c>
      <c r="CJ267" s="42" t="s">
        <v>114</v>
      </c>
      <c r="CK267" s="42" t="s">
        <v>114</v>
      </c>
      <c r="CL267" s="42" t="s">
        <v>113</v>
      </c>
      <c r="CM267" s="42" t="s">
        <v>114</v>
      </c>
      <c r="CN267" s="42" t="s">
        <v>114</v>
      </c>
      <c r="CO267" s="42" t="s">
        <v>107</v>
      </c>
      <c r="CP267" s="28" t="s">
        <v>107</v>
      </c>
      <c r="CQ267" s="28" t="s">
        <v>107</v>
      </c>
      <c r="CR267" s="28" t="s">
        <v>107</v>
      </c>
      <c r="CS267" s="28" t="s">
        <v>107</v>
      </c>
      <c r="CT267" s="28" t="s">
        <v>107</v>
      </c>
      <c r="CU267" s="28" t="s">
        <v>107</v>
      </c>
      <c r="CV267" s="28" t="s">
        <v>107</v>
      </c>
      <c r="CW267" s="28" t="s">
        <v>107</v>
      </c>
      <c r="CX267" s="28" t="s">
        <v>107</v>
      </c>
      <c r="CY267" s="28" t="s">
        <v>107</v>
      </c>
      <c r="CZ267" s="28" t="s">
        <v>107</v>
      </c>
      <c r="DA267" s="28" t="s">
        <v>107</v>
      </c>
      <c r="DB267" s="28" t="s">
        <v>107</v>
      </c>
      <c r="DC267" s="28" t="s">
        <v>107</v>
      </c>
      <c r="DD267" s="332">
        <v>11487668</v>
      </c>
      <c r="DE267" s="43">
        <v>1</v>
      </c>
      <c r="DF267" s="390">
        <v>1</v>
      </c>
      <c r="DG267" s="310">
        <v>45698</v>
      </c>
      <c r="DH267" s="8" t="s">
        <v>2497</v>
      </c>
      <c r="DI267" s="279" t="str" cm="1">
        <f t="array" ref="DI267">+IF(AND(C267&lt;&gt;"Vehículos Eléctricos",C267&lt;&gt;"Vehículos Híbridos",AD267="PERCENTIL 50"),
     IF(VLOOKUP(_xlfn.TEXTJOIN("_",FALSE,C267:E267),BD_Perc!$A:$P,_xlfn.IFS(BD!AE267="Intervalo de precio 1",12,BD!AE267="Intervalo de precio 2",13),FALSE)&lt;=1,
     VLOOKUP(_xlfn.TEXTJOIN("_",FALSE,C267:E267),BD_Perc!$A:$P,16,FALSE),"Ok P50"),
     "Ok P30/70 ó Híbrido/Eléctrico")</f>
        <v>Ok P30/70 ó Híbrido/Eléctrico</v>
      </c>
      <c r="DJ267" s="279" t="str">
        <f t="shared" si="25"/>
        <v>Vehículos Convencionales_Camperos/Camionetas_4x2</v>
      </c>
      <c r="DK267" s="331">
        <f t="shared" si="29"/>
        <v>156420000</v>
      </c>
      <c r="DL267" s="326"/>
    </row>
    <row r="268" spans="1:116" ht="38.25">
      <c r="A268" s="28">
        <v>263</v>
      </c>
      <c r="B268" s="29" t="s">
        <v>325</v>
      </c>
      <c r="C268" s="29" t="s">
        <v>0</v>
      </c>
      <c r="D268" s="29" t="s">
        <v>337</v>
      </c>
      <c r="E268" s="42" t="s">
        <v>338</v>
      </c>
      <c r="F268" s="42" t="s">
        <v>107</v>
      </c>
      <c r="G268" s="30" t="s">
        <v>627</v>
      </c>
      <c r="H268" s="64" t="s">
        <v>969</v>
      </c>
      <c r="I268" s="28">
        <v>3206101</v>
      </c>
      <c r="J268" s="28" t="s">
        <v>628</v>
      </c>
      <c r="K268" s="31" t="s">
        <v>369</v>
      </c>
      <c r="L268" s="32">
        <v>170</v>
      </c>
      <c r="M268" s="33">
        <v>5</v>
      </c>
      <c r="N268" s="34">
        <v>176000000</v>
      </c>
      <c r="O268" s="34">
        <f>+IFERROR(VLOOKUP(I268,Precio_Fasecolda!A:C,3,FALSE),IFERROR(VLOOKUP(I268,Precio_Fasecolda!B:C,2,FALSE),N268))</f>
        <v>176000000</v>
      </c>
      <c r="P268" s="34">
        <f t="shared" si="26"/>
        <v>0</v>
      </c>
      <c r="Q268" s="28" t="s">
        <v>338</v>
      </c>
      <c r="R268" s="28" t="s">
        <v>130</v>
      </c>
      <c r="S268" s="28" t="s">
        <v>112</v>
      </c>
      <c r="T268" s="28" t="s">
        <v>107</v>
      </c>
      <c r="U268" s="28" t="s">
        <v>107</v>
      </c>
      <c r="V268" s="42" t="s">
        <v>107</v>
      </c>
      <c r="W268" s="28" t="s">
        <v>107</v>
      </c>
      <c r="X268" s="28" t="s">
        <v>107</v>
      </c>
      <c r="Y268" s="28" t="str">
        <f t="shared" si="27"/>
        <v>N.A.</v>
      </c>
      <c r="Z268" s="292">
        <f t="shared" si="24"/>
        <v>174240000</v>
      </c>
      <c r="AA268" s="28" cm="1">
        <f t="array" aca="1" ref="AA268" ca="1">_xlfn.IFS(DK268&lt;$DK$4,1,AND(DK268&gt;=$DK$4,DK268&lt;=$AA$4),2,DK268&gt;$AA$4,3)</f>
        <v>2</v>
      </c>
      <c r="AB268" s="28">
        <v>0</v>
      </c>
      <c r="AC268" s="28" cm="1">
        <f t="array" aca="1" ref="AC268" ca="1">IF(AB268="PERCENTIL 30","",_xlfn.IFS(DK268&lt;$AC$4,1,DK268&gt;$AC$4,2))</f>
        <v>2</v>
      </c>
      <c r="AD268" s="28" t="str">
        <f>+IFERROR(VLOOKUP(_xlfn.TEXTJOIN("_", FALSE, C268:E268), BD_Perc!$A:$O, 15, FALSE),"Segmentación no encontrada o vehículo inactivo")</f>
        <v>PERCENTIL 30-70</v>
      </c>
      <c r="AE268" s="28" t="str" cm="1">
        <f t="array" ref="AE268">_xlfn.IFS(
    AD268 = "PERCENTIL 50",
    _xlfn.IFS(
        BD!DK268 &lt; VLOOKUP(_xlfn.TEXTJOIN("_", FALSE, C268:E268), BD_Perc!$A:$O, 11, FALSE), "Intervalo de precio 1",
        BD!DK268 &gt;= VLOOKUP(_xlfn.TEXTJOIN("_", FALSE, C268:E268), BD_Perc!$A:$O, 11, FALSE), "Intervalo de precio 2"
    ),
    AD268 = "PERCENTIL 30-70",
    _xlfn.IFS(
        BD!DK268 &lt; VLOOKUP(_xlfn.TEXTJOIN("_", FALSE, C268:E268), BD_Perc!$A:$O, 6, FALSE), "Intervalo de precio 1",
        BD!DK268 &lt; VLOOKUP(_xlfn.TEXTJOIN("_", FALSE, C268:E268), BD_Perc!$A:$O, 7, FALSE), "Intervalo de precio 2",
        BD!DK268 &gt;= VLOOKUP(_xlfn.TEXTJOIN("_", FALSE, C268:E268), BD_Perc!$A:$O, 7, FALSE), "Intervalo de precio 3"
    ),
    AD268="Segmentación no encontrada o vehículo inactivo","Segmentación no encontrada o vehículo inactivo"
)</f>
        <v>Intervalo de precio 3</v>
      </c>
      <c r="AF268" s="35" t="s">
        <v>2414</v>
      </c>
      <c r="AG268" s="35" t="b">
        <f t="shared" si="28"/>
        <v>1</v>
      </c>
      <c r="AH268" s="206">
        <v>0.01</v>
      </c>
      <c r="AI268" s="206">
        <v>0.01</v>
      </c>
      <c r="AJ268" s="206">
        <v>0.01</v>
      </c>
      <c r="AK268" s="206">
        <v>0.01</v>
      </c>
      <c r="AL268" s="206">
        <v>0.01</v>
      </c>
      <c r="AM268" s="206">
        <v>0.02</v>
      </c>
      <c r="AN268" s="28" t="s">
        <v>113</v>
      </c>
      <c r="AO268" s="28" t="s">
        <v>113</v>
      </c>
      <c r="AP268" s="28" t="s">
        <v>113</v>
      </c>
      <c r="AQ268" s="37">
        <v>0.5</v>
      </c>
      <c r="AR268" s="38">
        <v>8689479</v>
      </c>
      <c r="AS268" s="38">
        <v>756945</v>
      </c>
      <c r="AT268" s="38">
        <v>619319</v>
      </c>
      <c r="AU268" s="38">
        <v>0</v>
      </c>
      <c r="AV268" s="38">
        <v>0</v>
      </c>
      <c r="AW268" s="38">
        <v>8078664</v>
      </c>
      <c r="AX268" s="38">
        <v>0</v>
      </c>
      <c r="AY268" s="38">
        <v>0</v>
      </c>
      <c r="AZ268" s="38">
        <v>48169</v>
      </c>
      <c r="BA268" s="38">
        <v>385354</v>
      </c>
      <c r="BB268" s="38" t="s">
        <v>107</v>
      </c>
      <c r="BC268" s="38" t="s">
        <v>107</v>
      </c>
      <c r="BD268" s="38">
        <v>0</v>
      </c>
      <c r="BE268" s="38">
        <v>0</v>
      </c>
      <c r="BF268" s="38">
        <v>0</v>
      </c>
      <c r="BG268" s="38">
        <v>6193185</v>
      </c>
      <c r="BH268" s="38">
        <v>3027779</v>
      </c>
      <c r="BI268" s="38">
        <v>1307450</v>
      </c>
      <c r="BJ268" s="38">
        <v>3303031</v>
      </c>
      <c r="BK268" s="38">
        <v>0</v>
      </c>
      <c r="BL268" s="38">
        <v>0</v>
      </c>
      <c r="BM268" s="38">
        <v>302778</v>
      </c>
      <c r="BN268" s="38">
        <v>894571</v>
      </c>
      <c r="BO268" s="38">
        <v>1032198</v>
      </c>
      <c r="BP268" s="38">
        <v>2133207</v>
      </c>
      <c r="BQ268" s="38">
        <v>206440</v>
      </c>
      <c r="BR268" s="38">
        <v>1307450</v>
      </c>
      <c r="BS268" s="38">
        <v>233965</v>
      </c>
      <c r="BT268" s="38">
        <v>0</v>
      </c>
      <c r="BU268" s="38">
        <v>0</v>
      </c>
      <c r="BV268" s="38" t="s">
        <v>107</v>
      </c>
      <c r="BW268" s="38">
        <v>6878563</v>
      </c>
      <c r="BX268" s="38">
        <v>178914</v>
      </c>
      <c r="BY268" s="38">
        <v>3027779</v>
      </c>
      <c r="BZ268" s="38">
        <v>6193185</v>
      </c>
      <c r="CA268" s="38">
        <v>0</v>
      </c>
      <c r="CB268" s="38">
        <v>481692</v>
      </c>
      <c r="CC268" s="330">
        <v>0</v>
      </c>
      <c r="CD268" s="38">
        <v>0</v>
      </c>
      <c r="CE268" s="38" t="s">
        <v>107</v>
      </c>
      <c r="CF268" s="38" t="s">
        <v>107</v>
      </c>
      <c r="CG268" s="38" t="s">
        <v>107</v>
      </c>
      <c r="CH268" s="42" t="s">
        <v>113</v>
      </c>
      <c r="CI268" s="42" t="s">
        <v>113</v>
      </c>
      <c r="CJ268" s="42" t="s">
        <v>114</v>
      </c>
      <c r="CK268" s="42" t="s">
        <v>113</v>
      </c>
      <c r="CL268" s="42" t="s">
        <v>113</v>
      </c>
      <c r="CM268" s="42" t="s">
        <v>114</v>
      </c>
      <c r="CN268" s="42" t="s">
        <v>114</v>
      </c>
      <c r="CO268" s="42" t="s">
        <v>107</v>
      </c>
      <c r="CP268" s="28" t="s">
        <v>107</v>
      </c>
      <c r="CQ268" s="28" t="s">
        <v>107</v>
      </c>
      <c r="CR268" s="28" t="s">
        <v>107</v>
      </c>
      <c r="CS268" s="28" t="s">
        <v>107</v>
      </c>
      <c r="CT268" s="28" t="s">
        <v>107</v>
      </c>
      <c r="CU268" s="28" t="s">
        <v>107</v>
      </c>
      <c r="CV268" s="28" t="s">
        <v>107</v>
      </c>
      <c r="CW268" s="28" t="s">
        <v>107</v>
      </c>
      <c r="CX268" s="28" t="s">
        <v>107</v>
      </c>
      <c r="CY268" s="28" t="s">
        <v>107</v>
      </c>
      <c r="CZ268" s="28" t="s">
        <v>107</v>
      </c>
      <c r="DA268" s="28" t="s">
        <v>107</v>
      </c>
      <c r="DB268" s="28" t="s">
        <v>107</v>
      </c>
      <c r="DC268" s="28" t="s">
        <v>107</v>
      </c>
      <c r="DD268" s="332">
        <v>11487668</v>
      </c>
      <c r="DE268" s="43">
        <v>1</v>
      </c>
      <c r="DF268" s="390">
        <v>1</v>
      </c>
      <c r="DG268" s="310">
        <v>45698</v>
      </c>
      <c r="DH268" s="8" t="s">
        <v>2497</v>
      </c>
      <c r="DI268" s="279" t="str" cm="1">
        <f t="array" ref="DI268">+IF(AND(C268&lt;&gt;"Vehículos Eléctricos",C268&lt;&gt;"Vehículos Híbridos",AD268="PERCENTIL 50"),
     IF(VLOOKUP(_xlfn.TEXTJOIN("_",FALSE,C268:E268),BD_Perc!$A:$P,_xlfn.IFS(BD!AE268="Intervalo de precio 1",12,BD!AE268="Intervalo de precio 2",13),FALSE)&lt;=1,
     VLOOKUP(_xlfn.TEXTJOIN("_",FALSE,C268:E268),BD_Perc!$A:$P,16,FALSE),"Ok P50"),
     "Ok P30/70 ó Híbrido/Eléctrico")</f>
        <v>Ok P30/70 ó Híbrido/Eléctrico</v>
      </c>
      <c r="DJ268" s="279" t="str">
        <f t="shared" si="25"/>
        <v>Vehículos Convencionales_Camperos/Camionetas_4x2</v>
      </c>
      <c r="DK268" s="331">
        <f t="shared" si="29"/>
        <v>174240000</v>
      </c>
      <c r="DL268" s="326"/>
    </row>
    <row r="269" spans="1:116" ht="38.25">
      <c r="A269" s="28">
        <v>264</v>
      </c>
      <c r="B269" s="29" t="s">
        <v>325</v>
      </c>
      <c r="C269" s="29" t="s">
        <v>0</v>
      </c>
      <c r="D269" s="29" t="s">
        <v>337</v>
      </c>
      <c r="E269" s="42" t="s">
        <v>346</v>
      </c>
      <c r="F269" s="42" t="s">
        <v>107</v>
      </c>
      <c r="G269" s="30" t="s">
        <v>629</v>
      </c>
      <c r="H269" s="64" t="s">
        <v>969</v>
      </c>
      <c r="I269" s="28">
        <v>3208058</v>
      </c>
      <c r="J269" s="28" t="s">
        <v>630</v>
      </c>
      <c r="K269" s="31" t="s">
        <v>375</v>
      </c>
      <c r="L269" s="32">
        <v>276</v>
      </c>
      <c r="M269" s="33">
        <v>5</v>
      </c>
      <c r="N269" s="34">
        <v>189400000</v>
      </c>
      <c r="O269" s="34">
        <f>+IFERROR(VLOOKUP(I269,Precio_Fasecolda!A:C,3,FALSE),IFERROR(VLOOKUP(I269,Precio_Fasecolda!B:C,2,FALSE),N269))</f>
        <v>189400000</v>
      </c>
      <c r="P269" s="34">
        <f t="shared" si="26"/>
        <v>0</v>
      </c>
      <c r="Q269" s="28" t="s">
        <v>346</v>
      </c>
      <c r="R269" s="28" t="s">
        <v>130</v>
      </c>
      <c r="S269" s="28" t="s">
        <v>112</v>
      </c>
      <c r="T269" s="28" t="s">
        <v>107</v>
      </c>
      <c r="U269" s="28" t="s">
        <v>107</v>
      </c>
      <c r="V269" s="42" t="s">
        <v>107</v>
      </c>
      <c r="W269" s="28" t="s">
        <v>107</v>
      </c>
      <c r="X269" s="28" t="s">
        <v>107</v>
      </c>
      <c r="Y269" s="28" t="str">
        <f t="shared" si="27"/>
        <v>N.A.</v>
      </c>
      <c r="Z269" s="292">
        <f t="shared" si="24"/>
        <v>187506000</v>
      </c>
      <c r="AA269" s="28" cm="1">
        <f t="array" aca="1" ref="AA269" ca="1">_xlfn.IFS(DK269&lt;$DK$4,1,AND(DK269&gt;=$DK$4,DK269&lt;=$AA$4),2,DK269&gt;$AA$4,3)</f>
        <v>2</v>
      </c>
      <c r="AB269" s="28">
        <v>0</v>
      </c>
      <c r="AC269" s="28" cm="1">
        <f t="array" aca="1" ref="AC269" ca="1">IF(AB269="PERCENTIL 30","",_xlfn.IFS(DK269&lt;$AC$4,1,DK269&gt;$AC$4,2))</f>
        <v>2</v>
      </c>
      <c r="AD269" s="28" t="str">
        <f>+IFERROR(VLOOKUP(_xlfn.TEXTJOIN("_", FALSE, C269:E269), BD_Perc!$A:$O, 15, FALSE),"Segmentación no encontrada o vehículo inactivo")</f>
        <v>PERCENTIL 30-70</v>
      </c>
      <c r="AE269" s="28" t="str" cm="1">
        <f t="array" ref="AE269">_xlfn.IFS(
    AD269 = "PERCENTIL 50",
    _xlfn.IFS(
        BD!DK269 &lt; VLOOKUP(_xlfn.TEXTJOIN("_", FALSE, C269:E269), BD_Perc!$A:$O, 11, FALSE), "Intervalo de precio 1",
        BD!DK269 &gt;= VLOOKUP(_xlfn.TEXTJOIN("_", FALSE, C269:E269), BD_Perc!$A:$O, 11, FALSE), "Intervalo de precio 2"
    ),
    AD269 = "PERCENTIL 30-70",
    _xlfn.IFS(
        BD!DK269 &lt; VLOOKUP(_xlfn.TEXTJOIN("_", FALSE, C269:E269), BD_Perc!$A:$O, 6, FALSE), "Intervalo de precio 1",
        BD!DK269 &lt; VLOOKUP(_xlfn.TEXTJOIN("_", FALSE, C269:E269), BD_Perc!$A:$O, 7, FALSE), "Intervalo de precio 2",
        BD!DK269 &gt;= VLOOKUP(_xlfn.TEXTJOIN("_", FALSE, C269:E269), BD_Perc!$A:$O, 7, FALSE), "Intervalo de precio 3"
    ),
    AD269="Segmentación no encontrada o vehículo inactivo","Segmentación no encontrada o vehículo inactivo"
)</f>
        <v>Intervalo de precio 2</v>
      </c>
      <c r="AF269" s="35" t="s">
        <v>2413</v>
      </c>
      <c r="AG269" s="35" t="b">
        <f t="shared" si="28"/>
        <v>1</v>
      </c>
      <c r="AH269" s="206">
        <v>0.01</v>
      </c>
      <c r="AI269" s="206">
        <v>0.01</v>
      </c>
      <c r="AJ269" s="206">
        <v>0.01</v>
      </c>
      <c r="AK269" s="206">
        <v>0.01</v>
      </c>
      <c r="AL269" s="206">
        <v>0.01</v>
      </c>
      <c r="AM269" s="206">
        <v>0.02</v>
      </c>
      <c r="AN269" s="28" t="s">
        <v>113</v>
      </c>
      <c r="AO269" s="28" t="s">
        <v>113</v>
      </c>
      <c r="AP269" s="28" t="s">
        <v>113</v>
      </c>
      <c r="AQ269" s="37">
        <v>0.5</v>
      </c>
      <c r="AR269" s="38">
        <v>8689479</v>
      </c>
      <c r="AS269" s="38">
        <v>756945</v>
      </c>
      <c r="AT269" s="38">
        <v>619319</v>
      </c>
      <c r="AU269" s="38">
        <v>0</v>
      </c>
      <c r="AV269" s="38">
        <v>0</v>
      </c>
      <c r="AW269" s="38">
        <v>8078664</v>
      </c>
      <c r="AX269" s="38">
        <v>0</v>
      </c>
      <c r="AY269" s="38">
        <v>0</v>
      </c>
      <c r="AZ269" s="38">
        <v>48169</v>
      </c>
      <c r="BA269" s="38">
        <v>385354</v>
      </c>
      <c r="BB269" s="38" t="s">
        <v>107</v>
      </c>
      <c r="BC269" s="38" t="s">
        <v>107</v>
      </c>
      <c r="BD269" s="38">
        <v>0</v>
      </c>
      <c r="BE269" s="38">
        <v>0</v>
      </c>
      <c r="BF269" s="38">
        <v>0</v>
      </c>
      <c r="BG269" s="38">
        <v>6193185</v>
      </c>
      <c r="BH269" s="38">
        <v>3027779</v>
      </c>
      <c r="BI269" s="38">
        <v>1307450</v>
      </c>
      <c r="BJ269" s="38">
        <v>3303031</v>
      </c>
      <c r="BK269" s="38">
        <v>0</v>
      </c>
      <c r="BL269" s="38">
        <v>0</v>
      </c>
      <c r="BM269" s="38">
        <v>302778</v>
      </c>
      <c r="BN269" s="38">
        <v>894571</v>
      </c>
      <c r="BO269" s="38">
        <v>1032198</v>
      </c>
      <c r="BP269" s="38">
        <v>2133207</v>
      </c>
      <c r="BQ269" s="38">
        <v>206440</v>
      </c>
      <c r="BR269" s="38">
        <v>1307450</v>
      </c>
      <c r="BS269" s="38">
        <v>233965</v>
      </c>
      <c r="BT269" s="38">
        <v>0</v>
      </c>
      <c r="BU269" s="38">
        <v>0</v>
      </c>
      <c r="BV269" s="38" t="s">
        <v>107</v>
      </c>
      <c r="BW269" s="38">
        <v>6878563</v>
      </c>
      <c r="BX269" s="38">
        <v>178914</v>
      </c>
      <c r="BY269" s="38">
        <v>3027779</v>
      </c>
      <c r="BZ269" s="38">
        <v>6193185</v>
      </c>
      <c r="CA269" s="38">
        <v>0</v>
      </c>
      <c r="CB269" s="38">
        <v>481692</v>
      </c>
      <c r="CC269" s="330">
        <v>0</v>
      </c>
      <c r="CD269" s="38">
        <v>0</v>
      </c>
      <c r="CE269" s="38" t="s">
        <v>107</v>
      </c>
      <c r="CF269" s="38" t="s">
        <v>107</v>
      </c>
      <c r="CG269" s="38" t="s">
        <v>107</v>
      </c>
      <c r="CH269" s="42" t="s">
        <v>113</v>
      </c>
      <c r="CI269" s="42" t="s">
        <v>113</v>
      </c>
      <c r="CJ269" s="42" t="s">
        <v>113</v>
      </c>
      <c r="CK269" s="42" t="s">
        <v>113</v>
      </c>
      <c r="CL269" s="42" t="s">
        <v>113</v>
      </c>
      <c r="CM269" s="42" t="s">
        <v>114</v>
      </c>
      <c r="CN269" s="42" t="s">
        <v>114</v>
      </c>
      <c r="CO269" s="42" t="s">
        <v>107</v>
      </c>
      <c r="CP269" s="28" t="s">
        <v>107</v>
      </c>
      <c r="CQ269" s="28" t="s">
        <v>107</v>
      </c>
      <c r="CR269" s="28" t="s">
        <v>107</v>
      </c>
      <c r="CS269" s="28" t="s">
        <v>107</v>
      </c>
      <c r="CT269" s="28" t="s">
        <v>107</v>
      </c>
      <c r="CU269" s="28" t="s">
        <v>107</v>
      </c>
      <c r="CV269" s="28" t="s">
        <v>107</v>
      </c>
      <c r="CW269" s="28" t="s">
        <v>107</v>
      </c>
      <c r="CX269" s="28" t="s">
        <v>107</v>
      </c>
      <c r="CY269" s="28" t="s">
        <v>107</v>
      </c>
      <c r="CZ269" s="28" t="s">
        <v>107</v>
      </c>
      <c r="DA269" s="28" t="s">
        <v>107</v>
      </c>
      <c r="DB269" s="28" t="s">
        <v>107</v>
      </c>
      <c r="DC269" s="28" t="s">
        <v>107</v>
      </c>
      <c r="DD269" s="332">
        <v>11487668</v>
      </c>
      <c r="DE269" s="43">
        <v>1</v>
      </c>
      <c r="DF269" s="390">
        <v>1</v>
      </c>
      <c r="DG269" s="310"/>
      <c r="DH269" s="203"/>
      <c r="DI269" s="279" t="str" cm="1">
        <f t="array" ref="DI269">+IF(AND(C269&lt;&gt;"Vehículos Eléctricos",C269&lt;&gt;"Vehículos Híbridos",AD269="PERCENTIL 50"),
     IF(VLOOKUP(_xlfn.TEXTJOIN("_",FALSE,C269:E269),BD_Perc!$A:$P,_xlfn.IFS(BD!AE269="Intervalo de precio 1",12,BD!AE269="Intervalo de precio 2",13),FALSE)&lt;=1,
     VLOOKUP(_xlfn.TEXTJOIN("_",FALSE,C269:E269),BD_Perc!$A:$P,16,FALSE),"Ok P50"),
     "Ok P30/70 ó Híbrido/Eléctrico")</f>
        <v>Ok P30/70 ó Híbrido/Eléctrico</v>
      </c>
      <c r="DJ269" s="279" t="str">
        <f t="shared" si="25"/>
        <v>Vehículos Convencionales_Camperos/Camionetas_4x4</v>
      </c>
      <c r="DK269" s="331">
        <f t="shared" si="29"/>
        <v>187506000</v>
      </c>
      <c r="DL269" s="326"/>
    </row>
    <row r="270" spans="1:116" ht="25.5">
      <c r="A270" s="28">
        <v>265</v>
      </c>
      <c r="B270" s="29" t="s">
        <v>330</v>
      </c>
      <c r="C270" s="29" t="s">
        <v>0</v>
      </c>
      <c r="D270" s="29" t="s">
        <v>337</v>
      </c>
      <c r="E270" s="42" t="s">
        <v>338</v>
      </c>
      <c r="F270" s="42" t="s">
        <v>107</v>
      </c>
      <c r="G270" s="30" t="s">
        <v>631</v>
      </c>
      <c r="H270" s="42" t="s">
        <v>990</v>
      </c>
      <c r="I270" s="28">
        <v>9006165</v>
      </c>
      <c r="J270" s="28" t="s">
        <v>632</v>
      </c>
      <c r="K270" s="31" t="s">
        <v>366</v>
      </c>
      <c r="L270" s="32">
        <v>103</v>
      </c>
      <c r="M270" s="33">
        <v>5</v>
      </c>
      <c r="N270" s="34">
        <v>112300000</v>
      </c>
      <c r="O270" s="34">
        <f>+IFERROR(VLOOKUP(I270,Precio_Fasecolda!A:C,3,FALSE),IFERROR(VLOOKUP(I270,Precio_Fasecolda!B:C,2,FALSE),N270))</f>
        <v>112300000</v>
      </c>
      <c r="P270" s="34">
        <f t="shared" si="26"/>
        <v>0</v>
      </c>
      <c r="Q270" s="28" t="s">
        <v>338</v>
      </c>
      <c r="R270" s="28" t="s">
        <v>130</v>
      </c>
      <c r="S270" s="28" t="s">
        <v>112</v>
      </c>
      <c r="T270" s="28" t="s">
        <v>107</v>
      </c>
      <c r="U270" s="28" t="s">
        <v>107</v>
      </c>
      <c r="V270" s="42" t="s">
        <v>107</v>
      </c>
      <c r="W270" s="28" t="s">
        <v>107</v>
      </c>
      <c r="X270" s="28" t="s">
        <v>107</v>
      </c>
      <c r="Y270" s="28" t="str">
        <f t="shared" si="27"/>
        <v>N.A.</v>
      </c>
      <c r="Z270" s="292">
        <f t="shared" si="24"/>
        <v>111177000</v>
      </c>
      <c r="AA270" s="28" cm="1">
        <f t="array" aca="1" ref="AA270" ca="1">_xlfn.IFS(DK270&lt;$DK$4,1,AND(DK270&gt;=$DK$4,DK270&lt;=$AA$4),2,DK270&gt;$AA$4,3)</f>
        <v>2</v>
      </c>
      <c r="AB270" s="28">
        <v>0</v>
      </c>
      <c r="AC270" s="28" cm="1">
        <f t="array" aca="1" ref="AC270" ca="1">IF(AB270="PERCENTIL 30","",_xlfn.IFS(DK270&lt;$AC$4,1,DK270&gt;$AC$4,2))</f>
        <v>1</v>
      </c>
      <c r="AD270" s="28" t="str">
        <f>+IFERROR(VLOOKUP(_xlfn.TEXTJOIN("_", FALSE, C270:E270), BD_Perc!$A:$O, 15, FALSE),"Segmentación no encontrada o vehículo inactivo")</f>
        <v>PERCENTIL 30-70</v>
      </c>
      <c r="AE270" s="28" t="str" cm="1">
        <f t="array" ref="AE270">_xlfn.IFS(
    AD270 = "PERCENTIL 50",
    _xlfn.IFS(
        BD!DK270 &lt; VLOOKUP(_xlfn.TEXTJOIN("_", FALSE, C270:E270), BD_Perc!$A:$O, 11, FALSE), "Intervalo de precio 1",
        BD!DK270 &gt;= VLOOKUP(_xlfn.TEXTJOIN("_", FALSE, C270:E270), BD_Perc!$A:$O, 11, FALSE), "Intervalo de precio 2"
    ),
    AD270 = "PERCENTIL 30-70",
    _xlfn.IFS(
        BD!DK270 &lt; VLOOKUP(_xlfn.TEXTJOIN("_", FALSE, C270:E270), BD_Perc!$A:$O, 6, FALSE), "Intervalo de precio 1",
        BD!DK270 &lt; VLOOKUP(_xlfn.TEXTJOIN("_", FALSE, C270:E270), BD_Perc!$A:$O, 7, FALSE), "Intervalo de precio 2",
        BD!DK270 &gt;= VLOOKUP(_xlfn.TEXTJOIN("_", FALSE, C270:E270), BD_Perc!$A:$O, 7, FALSE), "Intervalo de precio 3"
    ),
    AD270="Segmentación no encontrada o vehículo inactivo","Segmentación no encontrada o vehículo inactivo"
)</f>
        <v>Intervalo de precio 2</v>
      </c>
      <c r="AF270" s="35" t="s">
        <v>2413</v>
      </c>
      <c r="AG270" s="35" t="b">
        <f t="shared" si="28"/>
        <v>1</v>
      </c>
      <c r="AH270" s="206">
        <v>0.01</v>
      </c>
      <c r="AI270" s="206">
        <v>0.01</v>
      </c>
      <c r="AJ270" s="206">
        <v>0.01</v>
      </c>
      <c r="AK270" s="206">
        <v>0.01</v>
      </c>
      <c r="AL270" s="206">
        <v>0.01</v>
      </c>
      <c r="AM270" s="206">
        <v>0.01</v>
      </c>
      <c r="AN270" s="28" t="s">
        <v>113</v>
      </c>
      <c r="AO270" s="28" t="s">
        <v>113</v>
      </c>
      <c r="AP270" s="28" t="s">
        <v>113</v>
      </c>
      <c r="AQ270" s="37">
        <v>0</v>
      </c>
      <c r="AR270" s="38">
        <v>8689479</v>
      </c>
      <c r="AS270" s="38">
        <v>87324</v>
      </c>
      <c r="AT270" s="38" t="s">
        <v>107</v>
      </c>
      <c r="AU270" s="38">
        <v>0</v>
      </c>
      <c r="AV270" s="38">
        <v>0</v>
      </c>
      <c r="AW270" s="38">
        <v>7322080</v>
      </c>
      <c r="AX270" s="38">
        <v>0</v>
      </c>
      <c r="AY270" s="38">
        <v>0</v>
      </c>
      <c r="AZ270" s="38">
        <v>49119</v>
      </c>
      <c r="BA270" s="38" t="s">
        <v>107</v>
      </c>
      <c r="BB270" s="38" t="s">
        <v>107</v>
      </c>
      <c r="BC270" s="38" t="s">
        <v>107</v>
      </c>
      <c r="BD270" s="38">
        <v>0</v>
      </c>
      <c r="BE270" s="38">
        <v>0</v>
      </c>
      <c r="BF270" s="38">
        <v>0</v>
      </c>
      <c r="BG270" s="38" t="s">
        <v>107</v>
      </c>
      <c r="BH270" s="38" t="s">
        <v>107</v>
      </c>
      <c r="BI270" s="38" t="s">
        <v>107</v>
      </c>
      <c r="BJ270" s="38">
        <v>1974385</v>
      </c>
      <c r="BK270" s="38">
        <v>0</v>
      </c>
      <c r="BL270" s="38">
        <v>0</v>
      </c>
      <c r="BM270" s="38" t="s">
        <v>107</v>
      </c>
      <c r="BN270" s="38" t="s">
        <v>107</v>
      </c>
      <c r="BO270" s="38">
        <v>938693</v>
      </c>
      <c r="BP270" s="38" t="s">
        <v>107</v>
      </c>
      <c r="BQ270" s="38">
        <v>72861</v>
      </c>
      <c r="BR270" s="38">
        <v>1528774</v>
      </c>
      <c r="BS270" s="38" t="s">
        <v>107</v>
      </c>
      <c r="BT270" s="38">
        <v>0</v>
      </c>
      <c r="BU270" s="38">
        <v>0</v>
      </c>
      <c r="BV270" s="38" t="s">
        <v>107</v>
      </c>
      <c r="BW270" s="38">
        <v>15785609</v>
      </c>
      <c r="BX270" s="38">
        <v>204119</v>
      </c>
      <c r="BY270" s="38" t="s">
        <v>107</v>
      </c>
      <c r="BZ270" s="38" t="s">
        <v>107</v>
      </c>
      <c r="CA270" s="38">
        <v>0</v>
      </c>
      <c r="CB270" s="38">
        <v>936490</v>
      </c>
      <c r="CC270" s="330">
        <v>0</v>
      </c>
      <c r="CD270" s="38">
        <v>0</v>
      </c>
      <c r="CE270" s="38" t="s">
        <v>107</v>
      </c>
      <c r="CF270" s="38" t="s">
        <v>107</v>
      </c>
      <c r="CG270" s="38" t="s">
        <v>107</v>
      </c>
      <c r="CH270" s="41" t="s">
        <v>113</v>
      </c>
      <c r="CI270" s="41" t="s">
        <v>113</v>
      </c>
      <c r="CJ270" s="41" t="s">
        <v>113</v>
      </c>
      <c r="CK270" s="41" t="s">
        <v>113</v>
      </c>
      <c r="CL270" s="41" t="s">
        <v>113</v>
      </c>
      <c r="CM270" s="41" t="s">
        <v>114</v>
      </c>
      <c r="CN270" s="41" t="s">
        <v>114</v>
      </c>
      <c r="CO270" s="42" t="s">
        <v>107</v>
      </c>
      <c r="CP270" s="28" t="s">
        <v>107</v>
      </c>
      <c r="CQ270" s="28" t="s">
        <v>107</v>
      </c>
      <c r="CR270" s="28" t="s">
        <v>107</v>
      </c>
      <c r="CS270" s="28" t="s">
        <v>107</v>
      </c>
      <c r="CT270" s="28" t="s">
        <v>107</v>
      </c>
      <c r="CU270" s="28" t="s">
        <v>107</v>
      </c>
      <c r="CV270" s="28" t="s">
        <v>107</v>
      </c>
      <c r="CW270" s="28" t="s">
        <v>107</v>
      </c>
      <c r="CX270" s="28" t="s">
        <v>107</v>
      </c>
      <c r="CY270" s="28" t="s">
        <v>107</v>
      </c>
      <c r="CZ270" s="28" t="s">
        <v>107</v>
      </c>
      <c r="DA270" s="28" t="s">
        <v>107</v>
      </c>
      <c r="DB270" s="28" t="s">
        <v>107</v>
      </c>
      <c r="DC270" s="28" t="s">
        <v>107</v>
      </c>
      <c r="DD270" s="332">
        <v>4163150</v>
      </c>
      <c r="DE270" s="43">
        <v>1</v>
      </c>
      <c r="DF270" s="390">
        <v>1</v>
      </c>
      <c r="DG270" s="310"/>
      <c r="DH270" s="203"/>
      <c r="DI270" s="279" t="str" cm="1">
        <f t="array" ref="DI270">+IF(AND(C270&lt;&gt;"Vehículos Eléctricos",C270&lt;&gt;"Vehículos Híbridos",AD270="PERCENTIL 50"),
     IF(VLOOKUP(_xlfn.TEXTJOIN("_",FALSE,C270:E270),BD_Perc!$A:$P,_xlfn.IFS(BD!AE270="Intervalo de precio 1",12,BD!AE270="Intervalo de precio 2",13),FALSE)&lt;=1,
     VLOOKUP(_xlfn.TEXTJOIN("_",FALSE,C270:E270),BD_Perc!$A:$P,16,FALSE),"Ok P50"),
     "Ok P30/70 ó Híbrido/Eléctrico")</f>
        <v>Ok P30/70 ó Híbrido/Eléctrico</v>
      </c>
      <c r="DJ270" s="279" t="str">
        <f t="shared" si="25"/>
        <v>Vehículos Convencionales_Camperos/Camionetas_4x2</v>
      </c>
      <c r="DK270" s="331">
        <f t="shared" si="29"/>
        <v>111177000</v>
      </c>
      <c r="DL270" s="326"/>
    </row>
    <row r="271" spans="1:116" ht="25.5">
      <c r="A271" s="28">
        <v>266</v>
      </c>
      <c r="B271" s="29" t="s">
        <v>330</v>
      </c>
      <c r="C271" s="29" t="s">
        <v>0</v>
      </c>
      <c r="D271" s="29" t="s">
        <v>337</v>
      </c>
      <c r="E271" s="42" t="s">
        <v>338</v>
      </c>
      <c r="F271" s="42" t="s">
        <v>107</v>
      </c>
      <c r="G271" s="30" t="s">
        <v>633</v>
      </c>
      <c r="H271" s="42" t="s">
        <v>990</v>
      </c>
      <c r="I271" s="28">
        <v>9006167</v>
      </c>
      <c r="J271" s="28" t="s">
        <v>634</v>
      </c>
      <c r="K271" s="31" t="s">
        <v>369</v>
      </c>
      <c r="L271" s="32">
        <v>170</v>
      </c>
      <c r="M271" s="33">
        <v>5</v>
      </c>
      <c r="N271" s="34">
        <v>136700000</v>
      </c>
      <c r="O271" s="34">
        <f>+IFERROR(VLOOKUP(I271,Precio_Fasecolda!A:C,3,FALSE),IFERROR(VLOOKUP(I271,Precio_Fasecolda!B:C,2,FALSE),N271))</f>
        <v>136700000</v>
      </c>
      <c r="P271" s="34">
        <f t="shared" si="26"/>
        <v>0</v>
      </c>
      <c r="Q271" s="28" t="s">
        <v>338</v>
      </c>
      <c r="R271" s="28" t="s">
        <v>130</v>
      </c>
      <c r="S271" s="28" t="s">
        <v>112</v>
      </c>
      <c r="T271" s="28" t="s">
        <v>107</v>
      </c>
      <c r="U271" s="28" t="s">
        <v>107</v>
      </c>
      <c r="V271" s="42" t="s">
        <v>107</v>
      </c>
      <c r="W271" s="28" t="s">
        <v>107</v>
      </c>
      <c r="X271" s="28" t="s">
        <v>107</v>
      </c>
      <c r="Y271" s="28" t="str">
        <f t="shared" si="27"/>
        <v>N.A.</v>
      </c>
      <c r="Z271" s="292">
        <f t="shared" si="24"/>
        <v>135333000</v>
      </c>
      <c r="AA271" s="28" cm="1">
        <f t="array" aca="1" ref="AA271" ca="1">_xlfn.IFS(DK271&lt;$DK$4,1,AND(DK271&gt;=$DK$4,DK271&lt;=$AA$4),2,DK271&gt;$AA$4,3)</f>
        <v>2</v>
      </c>
      <c r="AB271" s="28">
        <v>0</v>
      </c>
      <c r="AC271" s="28" cm="1">
        <f t="array" aca="1" ref="AC271" ca="1">IF(AB271="PERCENTIL 30","",_xlfn.IFS(DK271&lt;$AC$4,1,DK271&gt;$AC$4,2))</f>
        <v>1</v>
      </c>
      <c r="AD271" s="28" t="str">
        <f>+IFERROR(VLOOKUP(_xlfn.TEXTJOIN("_", FALSE, C271:E271), BD_Perc!$A:$O, 15, FALSE),"Segmentación no encontrada o vehículo inactivo")</f>
        <v>PERCENTIL 30-70</v>
      </c>
      <c r="AE271" s="28" t="str" cm="1">
        <f t="array" ref="AE271">_xlfn.IFS(
    AD271 = "PERCENTIL 50",
    _xlfn.IFS(
        BD!DK271 &lt; VLOOKUP(_xlfn.TEXTJOIN("_", FALSE, C271:E271), BD_Perc!$A:$O, 11, FALSE), "Intervalo de precio 1",
        BD!DK271 &gt;= VLOOKUP(_xlfn.TEXTJOIN("_", FALSE, C271:E271), BD_Perc!$A:$O, 11, FALSE), "Intervalo de precio 2"
    ),
    AD271 = "PERCENTIL 30-70",
    _xlfn.IFS(
        BD!DK271 &lt; VLOOKUP(_xlfn.TEXTJOIN("_", FALSE, C271:E271), BD_Perc!$A:$O, 6, FALSE), "Intervalo de precio 1",
        BD!DK271 &lt; VLOOKUP(_xlfn.TEXTJOIN("_", FALSE, C271:E271), BD_Perc!$A:$O, 7, FALSE), "Intervalo de precio 2",
        BD!DK271 &gt;= VLOOKUP(_xlfn.TEXTJOIN("_", FALSE, C271:E271), BD_Perc!$A:$O, 7, FALSE), "Intervalo de precio 3"
    ),
    AD271="Segmentación no encontrada o vehículo inactivo","Segmentación no encontrada o vehículo inactivo"
)</f>
        <v>Intervalo de precio 3</v>
      </c>
      <c r="AF271" s="35" t="s">
        <v>2414</v>
      </c>
      <c r="AG271" s="35" t="b">
        <f t="shared" si="28"/>
        <v>1</v>
      </c>
      <c r="AH271" s="206">
        <v>0.01</v>
      </c>
      <c r="AI271" s="206">
        <v>0.01</v>
      </c>
      <c r="AJ271" s="206">
        <v>0.01</v>
      </c>
      <c r="AK271" s="206">
        <v>0.01</v>
      </c>
      <c r="AL271" s="206">
        <v>0.01</v>
      </c>
      <c r="AM271" s="206">
        <v>0.01</v>
      </c>
      <c r="AN271" s="28" t="s">
        <v>113</v>
      </c>
      <c r="AO271" s="28" t="s">
        <v>113</v>
      </c>
      <c r="AP271" s="28" t="s">
        <v>113</v>
      </c>
      <c r="AQ271" s="37">
        <v>0</v>
      </c>
      <c r="AR271" s="38">
        <v>8689479</v>
      </c>
      <c r="AS271" s="38">
        <v>87324</v>
      </c>
      <c r="AT271" s="38">
        <v>979667</v>
      </c>
      <c r="AU271" s="38">
        <v>0</v>
      </c>
      <c r="AV271" s="38">
        <v>0</v>
      </c>
      <c r="AW271" s="38">
        <v>7322080</v>
      </c>
      <c r="AX271" s="38">
        <v>0</v>
      </c>
      <c r="AY271" s="38">
        <v>599444</v>
      </c>
      <c r="AZ271" s="38">
        <v>49119</v>
      </c>
      <c r="BA271" s="38">
        <v>0</v>
      </c>
      <c r="BB271" s="38" t="s">
        <v>107</v>
      </c>
      <c r="BC271" s="38" t="s">
        <v>107</v>
      </c>
      <c r="BD271" s="38">
        <v>0</v>
      </c>
      <c r="BE271" s="38">
        <v>0</v>
      </c>
      <c r="BF271" s="38">
        <v>0</v>
      </c>
      <c r="BG271" s="38" t="s">
        <v>107</v>
      </c>
      <c r="BH271" s="38" t="s">
        <v>107</v>
      </c>
      <c r="BI271" s="38" t="s">
        <v>107</v>
      </c>
      <c r="BJ271" s="38">
        <v>1974385</v>
      </c>
      <c r="BK271" s="38">
        <v>0</v>
      </c>
      <c r="BL271" s="38">
        <v>0</v>
      </c>
      <c r="BM271" s="38" t="s">
        <v>107</v>
      </c>
      <c r="BN271" s="38" t="s">
        <v>107</v>
      </c>
      <c r="BO271" s="38">
        <v>833117</v>
      </c>
      <c r="BP271" s="38" t="s">
        <v>107</v>
      </c>
      <c r="BQ271" s="38">
        <v>72861</v>
      </c>
      <c r="BR271" s="38">
        <v>1528774</v>
      </c>
      <c r="BS271" s="38" t="s">
        <v>107</v>
      </c>
      <c r="BT271" s="38">
        <v>0</v>
      </c>
      <c r="BU271" s="38">
        <v>0</v>
      </c>
      <c r="BV271" s="38" t="s">
        <v>107</v>
      </c>
      <c r="BW271" s="38">
        <v>15785609</v>
      </c>
      <c r="BX271" s="38">
        <v>204119</v>
      </c>
      <c r="BY271" s="38" t="s">
        <v>107</v>
      </c>
      <c r="BZ271" s="38" t="s">
        <v>107</v>
      </c>
      <c r="CA271" s="38">
        <v>0</v>
      </c>
      <c r="CB271" s="38">
        <v>707732</v>
      </c>
      <c r="CC271" s="330">
        <v>0</v>
      </c>
      <c r="CD271" s="38">
        <v>0</v>
      </c>
      <c r="CE271" s="38" t="s">
        <v>107</v>
      </c>
      <c r="CF271" s="38" t="s">
        <v>107</v>
      </c>
      <c r="CG271" s="38" t="s">
        <v>107</v>
      </c>
      <c r="CH271" s="41" t="s">
        <v>113</v>
      </c>
      <c r="CI271" s="41" t="s">
        <v>113</v>
      </c>
      <c r="CJ271" s="41" t="s">
        <v>113</v>
      </c>
      <c r="CK271" s="41" t="s">
        <v>113</v>
      </c>
      <c r="CL271" s="41" t="s">
        <v>114</v>
      </c>
      <c r="CM271" s="41" t="s">
        <v>114</v>
      </c>
      <c r="CN271" s="41" t="s">
        <v>114</v>
      </c>
      <c r="CO271" s="42" t="s">
        <v>107</v>
      </c>
      <c r="CP271" s="28" t="s">
        <v>107</v>
      </c>
      <c r="CQ271" s="28" t="s">
        <v>107</v>
      </c>
      <c r="CR271" s="28" t="s">
        <v>107</v>
      </c>
      <c r="CS271" s="28" t="s">
        <v>107</v>
      </c>
      <c r="CT271" s="28" t="s">
        <v>107</v>
      </c>
      <c r="CU271" s="28" t="s">
        <v>107</v>
      </c>
      <c r="CV271" s="28" t="s">
        <v>107</v>
      </c>
      <c r="CW271" s="28" t="s">
        <v>107</v>
      </c>
      <c r="CX271" s="28" t="s">
        <v>107</v>
      </c>
      <c r="CY271" s="28" t="s">
        <v>107</v>
      </c>
      <c r="CZ271" s="28" t="s">
        <v>107</v>
      </c>
      <c r="DA271" s="28" t="s">
        <v>107</v>
      </c>
      <c r="DB271" s="28" t="s">
        <v>107</v>
      </c>
      <c r="DC271" s="28" t="s">
        <v>107</v>
      </c>
      <c r="DD271" s="332">
        <v>4163150</v>
      </c>
      <c r="DE271" s="43">
        <v>1</v>
      </c>
      <c r="DF271" s="390">
        <v>1</v>
      </c>
      <c r="DG271" s="310">
        <v>45698</v>
      </c>
      <c r="DH271" s="8" t="s">
        <v>2497</v>
      </c>
      <c r="DI271" s="279" t="str" cm="1">
        <f t="array" ref="DI271">+IF(AND(C271&lt;&gt;"Vehículos Eléctricos",C271&lt;&gt;"Vehículos Híbridos",AD271="PERCENTIL 50"),
     IF(VLOOKUP(_xlfn.TEXTJOIN("_",FALSE,C271:E271),BD_Perc!$A:$P,_xlfn.IFS(BD!AE271="Intervalo de precio 1",12,BD!AE271="Intervalo de precio 2",13),FALSE)&lt;=1,
     VLOOKUP(_xlfn.TEXTJOIN("_",FALSE,C271:E271),BD_Perc!$A:$P,16,FALSE),"Ok P50"),
     "Ok P30/70 ó Híbrido/Eléctrico")</f>
        <v>Ok P30/70 ó Híbrido/Eléctrico</v>
      </c>
      <c r="DJ271" s="279" t="str">
        <f t="shared" si="25"/>
        <v>Vehículos Convencionales_Camperos/Camionetas_4x2</v>
      </c>
      <c r="DK271" s="331">
        <f t="shared" si="29"/>
        <v>135333000</v>
      </c>
      <c r="DL271" s="326"/>
    </row>
    <row r="272" spans="1:116" ht="25.5">
      <c r="A272" s="28">
        <v>267</v>
      </c>
      <c r="B272" s="29" t="s">
        <v>330</v>
      </c>
      <c r="C272" s="29" t="s">
        <v>0</v>
      </c>
      <c r="D272" s="29" t="s">
        <v>337</v>
      </c>
      <c r="E272" s="42" t="s">
        <v>338</v>
      </c>
      <c r="F272" s="42" t="s">
        <v>107</v>
      </c>
      <c r="G272" s="30" t="s">
        <v>635</v>
      </c>
      <c r="H272" s="42" t="s">
        <v>990</v>
      </c>
      <c r="I272" s="28">
        <v>9006168</v>
      </c>
      <c r="J272" s="28" t="s">
        <v>636</v>
      </c>
      <c r="K272" s="31" t="s">
        <v>369</v>
      </c>
      <c r="L272" s="32">
        <v>204</v>
      </c>
      <c r="M272" s="33">
        <v>5</v>
      </c>
      <c r="N272" s="34">
        <v>161300000</v>
      </c>
      <c r="O272" s="34">
        <f>+IFERROR(VLOOKUP(I272,Precio_Fasecolda!A:C,3,FALSE),IFERROR(VLOOKUP(I272,Precio_Fasecolda!B:C,2,FALSE),N272))</f>
        <v>161300000</v>
      </c>
      <c r="P272" s="34">
        <f t="shared" si="26"/>
        <v>0</v>
      </c>
      <c r="Q272" s="28" t="s">
        <v>338</v>
      </c>
      <c r="R272" s="28" t="s">
        <v>130</v>
      </c>
      <c r="S272" s="28" t="s">
        <v>112</v>
      </c>
      <c r="T272" s="28" t="s">
        <v>107</v>
      </c>
      <c r="U272" s="28" t="s">
        <v>107</v>
      </c>
      <c r="V272" s="42" t="s">
        <v>107</v>
      </c>
      <c r="W272" s="28" t="s">
        <v>107</v>
      </c>
      <c r="X272" s="28" t="s">
        <v>107</v>
      </c>
      <c r="Y272" s="28" t="str">
        <f t="shared" si="27"/>
        <v>N.A.</v>
      </c>
      <c r="Z272" s="292">
        <f t="shared" si="24"/>
        <v>159687000</v>
      </c>
      <c r="AA272" s="28" cm="1">
        <f t="array" aca="1" ref="AA272" ca="1">_xlfn.IFS(DK272&lt;$DK$4,1,AND(DK272&gt;=$DK$4,DK272&lt;=$AA$4),2,DK272&gt;$AA$4,3)</f>
        <v>2</v>
      </c>
      <c r="AB272" s="28">
        <v>0</v>
      </c>
      <c r="AC272" s="28" cm="1">
        <f t="array" aca="1" ref="AC272" ca="1">IF(AB272="PERCENTIL 30","",_xlfn.IFS(DK272&lt;$AC$4,1,DK272&gt;$AC$4,2))</f>
        <v>2</v>
      </c>
      <c r="AD272" s="28" t="str">
        <f>+IFERROR(VLOOKUP(_xlfn.TEXTJOIN("_", FALSE, C272:E272), BD_Perc!$A:$O, 15, FALSE),"Segmentación no encontrada o vehículo inactivo")</f>
        <v>PERCENTIL 30-70</v>
      </c>
      <c r="AE272" s="28" t="str" cm="1">
        <f t="array" ref="AE272">_xlfn.IFS(
    AD272 = "PERCENTIL 50",
    _xlfn.IFS(
        BD!DK272 &lt; VLOOKUP(_xlfn.TEXTJOIN("_", FALSE, C272:E272), BD_Perc!$A:$O, 11, FALSE), "Intervalo de precio 1",
        BD!DK272 &gt;= VLOOKUP(_xlfn.TEXTJOIN("_", FALSE, C272:E272), BD_Perc!$A:$O, 11, FALSE), "Intervalo de precio 2"
    ),
    AD272 = "PERCENTIL 30-70",
    _xlfn.IFS(
        BD!DK272 &lt; VLOOKUP(_xlfn.TEXTJOIN("_", FALSE, C272:E272), BD_Perc!$A:$O, 6, FALSE), "Intervalo de precio 1",
        BD!DK272 &lt; VLOOKUP(_xlfn.TEXTJOIN("_", FALSE, C272:E272), BD_Perc!$A:$O, 7, FALSE), "Intervalo de precio 2",
        BD!DK272 &gt;= VLOOKUP(_xlfn.TEXTJOIN("_", FALSE, C272:E272), BD_Perc!$A:$O, 7, FALSE), "Intervalo de precio 3"
    ),
    AD272="Segmentación no encontrada o vehículo inactivo","Segmentación no encontrada o vehículo inactivo"
)</f>
        <v>Intervalo de precio 3</v>
      </c>
      <c r="AF272" s="35" t="s">
        <v>2414</v>
      </c>
      <c r="AG272" s="35" t="b">
        <f t="shared" si="28"/>
        <v>1</v>
      </c>
      <c r="AH272" s="206">
        <v>0.01</v>
      </c>
      <c r="AI272" s="206">
        <v>0.01</v>
      </c>
      <c r="AJ272" s="206">
        <v>0.01</v>
      </c>
      <c r="AK272" s="206">
        <v>0.01</v>
      </c>
      <c r="AL272" s="206">
        <v>0.01</v>
      </c>
      <c r="AM272" s="206">
        <v>0.01</v>
      </c>
      <c r="AN272" s="28" t="s">
        <v>113</v>
      </c>
      <c r="AO272" s="28" t="s">
        <v>113</v>
      </c>
      <c r="AP272" s="28" t="s">
        <v>113</v>
      </c>
      <c r="AQ272" s="37">
        <v>0</v>
      </c>
      <c r="AR272" s="38">
        <v>8689479</v>
      </c>
      <c r="AS272" s="38">
        <v>87324</v>
      </c>
      <c r="AT272" s="38">
        <v>979667</v>
      </c>
      <c r="AU272" s="38">
        <v>0</v>
      </c>
      <c r="AV272" s="38">
        <v>0</v>
      </c>
      <c r="AW272" s="38">
        <v>7322080</v>
      </c>
      <c r="AX272" s="38">
        <v>0</v>
      </c>
      <c r="AY272" s="38">
        <v>0</v>
      </c>
      <c r="AZ272" s="38">
        <v>49119</v>
      </c>
      <c r="BA272" s="38">
        <v>0</v>
      </c>
      <c r="BB272" s="38" t="s">
        <v>107</v>
      </c>
      <c r="BC272" s="38" t="s">
        <v>107</v>
      </c>
      <c r="BD272" s="38">
        <v>0</v>
      </c>
      <c r="BE272" s="38">
        <v>0</v>
      </c>
      <c r="BF272" s="38">
        <v>0</v>
      </c>
      <c r="BG272" s="38">
        <v>0</v>
      </c>
      <c r="BH272" s="38" t="s">
        <v>107</v>
      </c>
      <c r="BI272" s="38" t="s">
        <v>107</v>
      </c>
      <c r="BJ272" s="38">
        <v>1974385</v>
      </c>
      <c r="BK272" s="38">
        <v>0</v>
      </c>
      <c r="BL272" s="38">
        <v>0</v>
      </c>
      <c r="BM272" s="38" t="s">
        <v>107</v>
      </c>
      <c r="BN272" s="38" t="s">
        <v>107</v>
      </c>
      <c r="BO272" s="38">
        <v>1068744</v>
      </c>
      <c r="BP272" s="38" t="s">
        <v>107</v>
      </c>
      <c r="BQ272" s="38">
        <v>72861</v>
      </c>
      <c r="BR272" s="38">
        <v>1528774</v>
      </c>
      <c r="BS272" s="38" t="s">
        <v>107</v>
      </c>
      <c r="BT272" s="38">
        <v>0</v>
      </c>
      <c r="BU272" s="38">
        <v>0</v>
      </c>
      <c r="BV272" s="38" t="s">
        <v>107</v>
      </c>
      <c r="BW272" s="38">
        <v>15785609</v>
      </c>
      <c r="BX272" s="38">
        <v>204119</v>
      </c>
      <c r="BY272" s="38" t="s">
        <v>107</v>
      </c>
      <c r="BZ272" s="38" t="s">
        <v>107</v>
      </c>
      <c r="CA272" s="38">
        <v>0</v>
      </c>
      <c r="CB272" s="38">
        <v>707732</v>
      </c>
      <c r="CC272" s="330">
        <v>0</v>
      </c>
      <c r="CD272" s="38">
        <v>0</v>
      </c>
      <c r="CE272" s="38" t="s">
        <v>107</v>
      </c>
      <c r="CF272" s="38" t="s">
        <v>107</v>
      </c>
      <c r="CG272" s="38" t="s">
        <v>107</v>
      </c>
      <c r="CH272" s="41" t="s">
        <v>113</v>
      </c>
      <c r="CI272" s="41" t="s">
        <v>113</v>
      </c>
      <c r="CJ272" s="41" t="s">
        <v>113</v>
      </c>
      <c r="CK272" s="41" t="s">
        <v>113</v>
      </c>
      <c r="CL272" s="41" t="s">
        <v>114</v>
      </c>
      <c r="CM272" s="41" t="s">
        <v>114</v>
      </c>
      <c r="CN272" s="41" t="s">
        <v>114</v>
      </c>
      <c r="CO272" s="42" t="s">
        <v>107</v>
      </c>
      <c r="CP272" s="28" t="s">
        <v>107</v>
      </c>
      <c r="CQ272" s="28" t="s">
        <v>107</v>
      </c>
      <c r="CR272" s="28" t="s">
        <v>107</v>
      </c>
      <c r="CS272" s="28" t="s">
        <v>107</v>
      </c>
      <c r="CT272" s="28" t="s">
        <v>107</v>
      </c>
      <c r="CU272" s="28" t="s">
        <v>107</v>
      </c>
      <c r="CV272" s="28" t="s">
        <v>107</v>
      </c>
      <c r="CW272" s="28" t="s">
        <v>107</v>
      </c>
      <c r="CX272" s="28" t="s">
        <v>107</v>
      </c>
      <c r="CY272" s="28" t="s">
        <v>107</v>
      </c>
      <c r="CZ272" s="28" t="s">
        <v>107</v>
      </c>
      <c r="DA272" s="28" t="s">
        <v>107</v>
      </c>
      <c r="DB272" s="28" t="s">
        <v>107</v>
      </c>
      <c r="DC272" s="28" t="s">
        <v>107</v>
      </c>
      <c r="DD272" s="332">
        <v>4163150</v>
      </c>
      <c r="DE272" s="43">
        <v>1</v>
      </c>
      <c r="DF272" s="390">
        <v>1</v>
      </c>
      <c r="DG272" s="310">
        <v>45698</v>
      </c>
      <c r="DH272" s="8" t="s">
        <v>2497</v>
      </c>
      <c r="DI272" s="279" t="str" cm="1">
        <f t="array" ref="DI272">+IF(AND(C272&lt;&gt;"Vehículos Eléctricos",C272&lt;&gt;"Vehículos Híbridos",AD272="PERCENTIL 50"),
     IF(VLOOKUP(_xlfn.TEXTJOIN("_",FALSE,C272:E272),BD_Perc!$A:$P,_xlfn.IFS(BD!AE272="Intervalo de precio 1",12,BD!AE272="Intervalo de precio 2",13),FALSE)&lt;=1,
     VLOOKUP(_xlfn.TEXTJOIN("_",FALSE,C272:E272),BD_Perc!$A:$P,16,FALSE),"Ok P50"),
     "Ok P30/70 ó Híbrido/Eléctrico")</f>
        <v>Ok P30/70 ó Híbrido/Eléctrico</v>
      </c>
      <c r="DJ272" s="279" t="str">
        <f t="shared" si="25"/>
        <v>Vehículos Convencionales_Camperos/Camionetas_4x2</v>
      </c>
      <c r="DK272" s="331">
        <f t="shared" si="29"/>
        <v>159687000</v>
      </c>
      <c r="DL272" s="326"/>
    </row>
    <row r="273" spans="1:116" ht="25.5">
      <c r="A273" s="28">
        <v>268</v>
      </c>
      <c r="B273" s="29" t="s">
        <v>330</v>
      </c>
      <c r="C273" s="29" t="s">
        <v>0</v>
      </c>
      <c r="D273" s="29" t="s">
        <v>337</v>
      </c>
      <c r="E273" s="42" t="s">
        <v>346</v>
      </c>
      <c r="F273" s="42" t="s">
        <v>107</v>
      </c>
      <c r="G273" s="30" t="s">
        <v>637</v>
      </c>
      <c r="H273" s="42" t="s">
        <v>990</v>
      </c>
      <c r="I273" s="28">
        <v>9006169</v>
      </c>
      <c r="J273" s="28" t="s">
        <v>638</v>
      </c>
      <c r="K273" s="31" t="s">
        <v>307</v>
      </c>
      <c r="L273" s="32">
        <v>204</v>
      </c>
      <c r="M273" s="33">
        <v>5</v>
      </c>
      <c r="N273" s="34">
        <v>172200000</v>
      </c>
      <c r="O273" s="34">
        <f>+IFERROR(VLOOKUP(I273,Precio_Fasecolda!A:C,3,FALSE),IFERROR(VLOOKUP(I273,Precio_Fasecolda!B:C,2,FALSE),N273))</f>
        <v>172200000</v>
      </c>
      <c r="P273" s="34">
        <f t="shared" si="26"/>
        <v>0</v>
      </c>
      <c r="Q273" s="28" t="s">
        <v>346</v>
      </c>
      <c r="R273" s="28" t="s">
        <v>130</v>
      </c>
      <c r="S273" s="28" t="s">
        <v>112</v>
      </c>
      <c r="T273" s="28" t="s">
        <v>107</v>
      </c>
      <c r="U273" s="28" t="s">
        <v>107</v>
      </c>
      <c r="V273" s="42" t="s">
        <v>107</v>
      </c>
      <c r="W273" s="28" t="s">
        <v>107</v>
      </c>
      <c r="X273" s="28" t="s">
        <v>107</v>
      </c>
      <c r="Y273" s="28" t="str">
        <f t="shared" si="27"/>
        <v>N.A.</v>
      </c>
      <c r="Z273" s="292">
        <f t="shared" si="24"/>
        <v>170478000</v>
      </c>
      <c r="AA273" s="28" cm="1">
        <f t="array" aca="1" ref="AA273" ca="1">_xlfn.IFS(DK273&lt;$DK$4,1,AND(DK273&gt;=$DK$4,DK273&lt;=$AA$4),2,DK273&gt;$AA$4,3)</f>
        <v>2</v>
      </c>
      <c r="AB273" s="28">
        <v>0</v>
      </c>
      <c r="AC273" s="28" cm="1">
        <f t="array" aca="1" ref="AC273" ca="1">IF(AB273="PERCENTIL 30","",_xlfn.IFS(DK273&lt;$AC$4,1,DK273&gt;$AC$4,2))</f>
        <v>2</v>
      </c>
      <c r="AD273" s="28" t="str">
        <f>+IFERROR(VLOOKUP(_xlfn.TEXTJOIN("_", FALSE, C273:E273), BD_Perc!$A:$O, 15, FALSE),"Segmentación no encontrada o vehículo inactivo")</f>
        <v>PERCENTIL 30-70</v>
      </c>
      <c r="AE273" s="28" t="str" cm="1">
        <f t="array" ref="AE273">_xlfn.IFS(
    AD273 = "PERCENTIL 50",
    _xlfn.IFS(
        BD!DK273 &lt; VLOOKUP(_xlfn.TEXTJOIN("_", FALSE, C273:E273), BD_Perc!$A:$O, 11, FALSE), "Intervalo de precio 1",
        BD!DK273 &gt;= VLOOKUP(_xlfn.TEXTJOIN("_", FALSE, C273:E273), BD_Perc!$A:$O, 11, FALSE), "Intervalo de precio 2"
    ),
    AD273 = "PERCENTIL 30-70",
    _xlfn.IFS(
        BD!DK273 &lt; VLOOKUP(_xlfn.TEXTJOIN("_", FALSE, C273:E273), BD_Perc!$A:$O, 6, FALSE), "Intervalo de precio 1",
        BD!DK273 &lt; VLOOKUP(_xlfn.TEXTJOIN("_", FALSE, C273:E273), BD_Perc!$A:$O, 7, FALSE), "Intervalo de precio 2",
        BD!DK273 &gt;= VLOOKUP(_xlfn.TEXTJOIN("_", FALSE, C273:E273), BD_Perc!$A:$O, 7, FALSE), "Intervalo de precio 3"
    ),
    AD273="Segmentación no encontrada o vehículo inactivo","Segmentación no encontrada o vehículo inactivo"
)</f>
        <v>Intervalo de precio 1</v>
      </c>
      <c r="AF273" s="35" t="s">
        <v>2412</v>
      </c>
      <c r="AG273" s="35" t="b">
        <f t="shared" si="28"/>
        <v>1</v>
      </c>
      <c r="AH273" s="206">
        <v>0.01</v>
      </c>
      <c r="AI273" s="206">
        <v>0.01</v>
      </c>
      <c r="AJ273" s="206">
        <v>0.01</v>
      </c>
      <c r="AK273" s="206">
        <v>0.01</v>
      </c>
      <c r="AL273" s="206">
        <v>0.01</v>
      </c>
      <c r="AM273" s="206">
        <v>0.01</v>
      </c>
      <c r="AN273" s="28" t="s">
        <v>113</v>
      </c>
      <c r="AO273" s="28" t="s">
        <v>113</v>
      </c>
      <c r="AP273" s="28" t="s">
        <v>113</v>
      </c>
      <c r="AQ273" s="37">
        <v>0</v>
      </c>
      <c r="AR273" s="38">
        <v>8689479</v>
      </c>
      <c r="AS273" s="38">
        <v>87324</v>
      </c>
      <c r="AT273" s="38">
        <v>979667</v>
      </c>
      <c r="AU273" s="38">
        <v>0</v>
      </c>
      <c r="AV273" s="38">
        <v>0</v>
      </c>
      <c r="AW273" s="38">
        <v>7322080</v>
      </c>
      <c r="AX273" s="38">
        <v>0</v>
      </c>
      <c r="AY273" s="38">
        <v>0</v>
      </c>
      <c r="AZ273" s="38">
        <v>49119</v>
      </c>
      <c r="BA273" s="38">
        <v>0</v>
      </c>
      <c r="BB273" s="38" t="s">
        <v>107</v>
      </c>
      <c r="BC273" s="38" t="s">
        <v>107</v>
      </c>
      <c r="BD273" s="38">
        <v>0</v>
      </c>
      <c r="BE273" s="38">
        <v>0</v>
      </c>
      <c r="BF273" s="38">
        <v>0</v>
      </c>
      <c r="BG273" s="38">
        <v>0</v>
      </c>
      <c r="BH273" s="38" t="s">
        <v>107</v>
      </c>
      <c r="BI273" s="38" t="s">
        <v>107</v>
      </c>
      <c r="BJ273" s="38">
        <v>1974385</v>
      </c>
      <c r="BK273" s="38">
        <v>0</v>
      </c>
      <c r="BL273" s="38">
        <v>0</v>
      </c>
      <c r="BM273" s="38" t="s">
        <v>107</v>
      </c>
      <c r="BN273" s="38" t="s">
        <v>107</v>
      </c>
      <c r="BO273" s="38">
        <v>1217959</v>
      </c>
      <c r="BP273" s="38" t="s">
        <v>107</v>
      </c>
      <c r="BQ273" s="38">
        <v>72861</v>
      </c>
      <c r="BR273" s="38">
        <v>1528774</v>
      </c>
      <c r="BS273" s="38" t="s">
        <v>107</v>
      </c>
      <c r="BT273" s="38">
        <v>0</v>
      </c>
      <c r="BU273" s="38">
        <v>0</v>
      </c>
      <c r="BV273" s="38" t="s">
        <v>107</v>
      </c>
      <c r="BW273" s="38">
        <v>15785609</v>
      </c>
      <c r="BX273" s="38">
        <v>204119</v>
      </c>
      <c r="BY273" s="38" t="s">
        <v>107</v>
      </c>
      <c r="BZ273" s="38" t="s">
        <v>107</v>
      </c>
      <c r="CA273" s="38">
        <v>0</v>
      </c>
      <c r="CB273" s="38">
        <v>707732</v>
      </c>
      <c r="CC273" s="330">
        <v>0</v>
      </c>
      <c r="CD273" s="38">
        <v>0</v>
      </c>
      <c r="CE273" s="38" t="s">
        <v>107</v>
      </c>
      <c r="CF273" s="38" t="s">
        <v>107</v>
      </c>
      <c r="CG273" s="38" t="s">
        <v>107</v>
      </c>
      <c r="CH273" s="41" t="s">
        <v>113</v>
      </c>
      <c r="CI273" s="41" t="s">
        <v>113</v>
      </c>
      <c r="CJ273" s="41" t="s">
        <v>113</v>
      </c>
      <c r="CK273" s="41" t="s">
        <v>113</v>
      </c>
      <c r="CL273" s="41" t="s">
        <v>114</v>
      </c>
      <c r="CM273" s="41" t="s">
        <v>114</v>
      </c>
      <c r="CN273" s="41" t="s">
        <v>114</v>
      </c>
      <c r="CO273" s="42" t="s">
        <v>107</v>
      </c>
      <c r="CP273" s="28" t="s">
        <v>107</v>
      </c>
      <c r="CQ273" s="28" t="s">
        <v>107</v>
      </c>
      <c r="CR273" s="28" t="s">
        <v>107</v>
      </c>
      <c r="CS273" s="28" t="s">
        <v>107</v>
      </c>
      <c r="CT273" s="28" t="s">
        <v>107</v>
      </c>
      <c r="CU273" s="28" t="s">
        <v>107</v>
      </c>
      <c r="CV273" s="28" t="s">
        <v>107</v>
      </c>
      <c r="CW273" s="28" t="s">
        <v>107</v>
      </c>
      <c r="CX273" s="28" t="s">
        <v>107</v>
      </c>
      <c r="CY273" s="28" t="s">
        <v>107</v>
      </c>
      <c r="CZ273" s="28" t="s">
        <v>107</v>
      </c>
      <c r="DA273" s="28" t="s">
        <v>107</v>
      </c>
      <c r="DB273" s="28" t="s">
        <v>107</v>
      </c>
      <c r="DC273" s="28" t="s">
        <v>107</v>
      </c>
      <c r="DD273" s="332">
        <v>4163150</v>
      </c>
      <c r="DE273" s="43">
        <v>1</v>
      </c>
      <c r="DF273" s="390">
        <v>1</v>
      </c>
      <c r="DG273" s="310"/>
      <c r="DH273" s="203"/>
      <c r="DI273" s="279" t="str" cm="1">
        <f t="array" ref="DI273">+IF(AND(C273&lt;&gt;"Vehículos Eléctricos",C273&lt;&gt;"Vehículos Híbridos",AD273="PERCENTIL 50"),
     IF(VLOOKUP(_xlfn.TEXTJOIN("_",FALSE,C273:E273),BD_Perc!$A:$P,_xlfn.IFS(BD!AE273="Intervalo de precio 1",12,BD!AE273="Intervalo de precio 2",13),FALSE)&lt;=1,
     VLOOKUP(_xlfn.TEXTJOIN("_",FALSE,C273:E273),BD_Perc!$A:$P,16,FALSE),"Ok P50"),
     "Ok P30/70 ó Híbrido/Eléctrico")</f>
        <v>Ok P30/70 ó Híbrido/Eléctrico</v>
      </c>
      <c r="DJ273" s="279" t="str">
        <f t="shared" si="25"/>
        <v>Vehículos Convencionales_Camperos/Camionetas_4x4</v>
      </c>
      <c r="DK273" s="331">
        <f t="shared" si="29"/>
        <v>170478000</v>
      </c>
      <c r="DL273" s="326"/>
    </row>
    <row r="274" spans="1:116" ht="25.5">
      <c r="A274" s="28">
        <v>269</v>
      </c>
      <c r="B274" s="29" t="s">
        <v>330</v>
      </c>
      <c r="C274" s="29" t="s">
        <v>0</v>
      </c>
      <c r="D274" s="29" t="s">
        <v>337</v>
      </c>
      <c r="E274" s="42" t="s">
        <v>338</v>
      </c>
      <c r="F274" s="42" t="s">
        <v>107</v>
      </c>
      <c r="G274" s="30" t="s">
        <v>639</v>
      </c>
      <c r="H274" s="42" t="s">
        <v>990</v>
      </c>
      <c r="I274" s="28">
        <v>9006170</v>
      </c>
      <c r="J274" s="28" t="s">
        <v>640</v>
      </c>
      <c r="K274" s="31" t="s">
        <v>369</v>
      </c>
      <c r="L274" s="32">
        <v>164</v>
      </c>
      <c r="M274" s="33">
        <v>5</v>
      </c>
      <c r="N274" s="34">
        <v>222300000</v>
      </c>
      <c r="O274" s="34">
        <f>+IFERROR(VLOOKUP(I274,Precio_Fasecolda!A:C,3,FALSE),IFERROR(VLOOKUP(I274,Precio_Fasecolda!B:C,2,FALSE),N274))</f>
        <v>222300000</v>
      </c>
      <c r="P274" s="34">
        <f t="shared" si="26"/>
        <v>0</v>
      </c>
      <c r="Q274" s="28" t="s">
        <v>338</v>
      </c>
      <c r="R274" s="28" t="s">
        <v>130</v>
      </c>
      <c r="S274" s="28" t="s">
        <v>112</v>
      </c>
      <c r="T274" s="28" t="s">
        <v>107</v>
      </c>
      <c r="U274" s="28" t="s">
        <v>107</v>
      </c>
      <c r="V274" s="42" t="s">
        <v>107</v>
      </c>
      <c r="W274" s="28" t="s">
        <v>107</v>
      </c>
      <c r="X274" s="28" t="s">
        <v>107</v>
      </c>
      <c r="Y274" s="28" t="str">
        <f t="shared" si="27"/>
        <v>N.A.</v>
      </c>
      <c r="Z274" s="292">
        <f t="shared" si="24"/>
        <v>220077000</v>
      </c>
      <c r="AA274" s="28" cm="1">
        <f t="array" aca="1" ref="AA274" ca="1">_xlfn.IFS(DK274&lt;$DK$4,1,AND(DK274&gt;=$DK$4,DK274&lt;=$AA$4),2,DK274&gt;$AA$4,3)</f>
        <v>2</v>
      </c>
      <c r="AB274" s="28">
        <v>0</v>
      </c>
      <c r="AC274" s="28" cm="1">
        <f t="array" aca="1" ref="AC274" ca="1">IF(AB274="PERCENTIL 30","",_xlfn.IFS(DK274&lt;$AC$4,1,DK274&gt;$AC$4,2))</f>
        <v>2</v>
      </c>
      <c r="AD274" s="28" t="str">
        <f>+IFERROR(VLOOKUP(_xlfn.TEXTJOIN("_", FALSE, C274:E274), BD_Perc!$A:$O, 15, FALSE),"Segmentación no encontrada o vehículo inactivo")</f>
        <v>PERCENTIL 30-70</v>
      </c>
      <c r="AE274" s="28" t="str" cm="1">
        <f t="array" ref="AE274">_xlfn.IFS(
    AD274 = "PERCENTIL 50",
    _xlfn.IFS(
        BD!DK274 &lt; VLOOKUP(_xlfn.TEXTJOIN("_", FALSE, C274:E274), BD_Perc!$A:$O, 11, FALSE), "Intervalo de precio 1",
        BD!DK274 &gt;= VLOOKUP(_xlfn.TEXTJOIN("_", FALSE, C274:E274), BD_Perc!$A:$O, 11, FALSE), "Intervalo de precio 2"
    ),
    AD274 = "PERCENTIL 30-70",
    _xlfn.IFS(
        BD!DK274 &lt; VLOOKUP(_xlfn.TEXTJOIN("_", FALSE, C274:E274), BD_Perc!$A:$O, 6, FALSE), "Intervalo de precio 1",
        BD!DK274 &lt; VLOOKUP(_xlfn.TEXTJOIN("_", FALSE, C274:E274), BD_Perc!$A:$O, 7, FALSE), "Intervalo de precio 2",
        BD!DK274 &gt;= VLOOKUP(_xlfn.TEXTJOIN("_", FALSE, C274:E274), BD_Perc!$A:$O, 7, FALSE), "Intervalo de precio 3"
    ),
    AD274="Segmentación no encontrada o vehículo inactivo","Segmentación no encontrada o vehículo inactivo"
)</f>
        <v>Intervalo de precio 3</v>
      </c>
      <c r="AF274" s="35" t="s">
        <v>2414</v>
      </c>
      <c r="AG274" s="35" t="b">
        <f t="shared" si="28"/>
        <v>1</v>
      </c>
      <c r="AH274" s="206">
        <v>0.01</v>
      </c>
      <c r="AI274" s="206">
        <v>0.04</v>
      </c>
      <c r="AJ274" s="206">
        <v>0.05</v>
      </c>
      <c r="AK274" s="206">
        <v>0.05</v>
      </c>
      <c r="AL274" s="206">
        <v>0.05</v>
      </c>
      <c r="AM274" s="206">
        <v>0.06</v>
      </c>
      <c r="AN274" s="28" t="s">
        <v>113</v>
      </c>
      <c r="AO274" s="28" t="s">
        <v>113</v>
      </c>
      <c r="AP274" s="28" t="s">
        <v>113</v>
      </c>
      <c r="AQ274" s="37">
        <v>0</v>
      </c>
      <c r="AR274" s="38">
        <v>8689479</v>
      </c>
      <c r="AS274" s="38">
        <v>87324</v>
      </c>
      <c r="AT274" s="38">
        <v>649424</v>
      </c>
      <c r="AU274" s="38">
        <v>0</v>
      </c>
      <c r="AV274" s="38">
        <v>0</v>
      </c>
      <c r="AW274" s="38">
        <v>7322080</v>
      </c>
      <c r="AX274" s="38">
        <v>0</v>
      </c>
      <c r="AY274" s="38">
        <v>529377</v>
      </c>
      <c r="AZ274" s="38">
        <v>49119</v>
      </c>
      <c r="BA274" s="38">
        <v>495044</v>
      </c>
      <c r="BB274" s="38" t="s">
        <v>107</v>
      </c>
      <c r="BC274" s="38" t="s">
        <v>107</v>
      </c>
      <c r="BD274" s="38">
        <v>0</v>
      </c>
      <c r="BE274" s="38">
        <v>0</v>
      </c>
      <c r="BF274" s="38">
        <v>0</v>
      </c>
      <c r="BG274" s="38" t="s">
        <v>107</v>
      </c>
      <c r="BH274" s="38" t="s">
        <v>107</v>
      </c>
      <c r="BI274" s="38" t="s">
        <v>107</v>
      </c>
      <c r="BJ274" s="38">
        <v>1974385</v>
      </c>
      <c r="BK274" s="38">
        <v>0</v>
      </c>
      <c r="BL274" s="38">
        <v>0</v>
      </c>
      <c r="BM274" s="38" t="s">
        <v>107</v>
      </c>
      <c r="BN274" s="38">
        <v>1457118</v>
      </c>
      <c r="BO274" s="38">
        <v>1265027</v>
      </c>
      <c r="BP274" s="38">
        <v>1193276</v>
      </c>
      <c r="BQ274" s="38">
        <v>72861</v>
      </c>
      <c r="BR274" s="38">
        <v>1528774</v>
      </c>
      <c r="BS274" s="38" t="s">
        <v>107</v>
      </c>
      <c r="BT274" s="38">
        <v>0</v>
      </c>
      <c r="BU274" s="38">
        <v>0</v>
      </c>
      <c r="BV274" s="38" t="s">
        <v>107</v>
      </c>
      <c r="BW274" s="38">
        <v>15785609</v>
      </c>
      <c r="BX274" s="38">
        <v>204119</v>
      </c>
      <c r="BY274" s="38">
        <v>12299817</v>
      </c>
      <c r="BZ274" s="38" t="s">
        <v>107</v>
      </c>
      <c r="CA274" s="38">
        <v>0</v>
      </c>
      <c r="CB274" s="38">
        <v>1450200</v>
      </c>
      <c r="CC274" s="330">
        <v>0</v>
      </c>
      <c r="CD274" s="38">
        <v>0</v>
      </c>
      <c r="CE274" s="38" t="s">
        <v>107</v>
      </c>
      <c r="CF274" s="38" t="s">
        <v>107</v>
      </c>
      <c r="CG274" s="38" t="s">
        <v>107</v>
      </c>
      <c r="CH274" s="41" t="s">
        <v>113</v>
      </c>
      <c r="CI274" s="41" t="s">
        <v>113</v>
      </c>
      <c r="CJ274" s="41" t="s">
        <v>113</v>
      </c>
      <c r="CK274" s="41" t="s">
        <v>114</v>
      </c>
      <c r="CL274" s="41" t="s">
        <v>113</v>
      </c>
      <c r="CM274" s="41" t="s">
        <v>113</v>
      </c>
      <c r="CN274" s="41" t="s">
        <v>114</v>
      </c>
      <c r="CO274" s="42" t="s">
        <v>107</v>
      </c>
      <c r="CP274" s="28" t="s">
        <v>107</v>
      </c>
      <c r="CQ274" s="28" t="s">
        <v>107</v>
      </c>
      <c r="CR274" s="28" t="s">
        <v>107</v>
      </c>
      <c r="CS274" s="28" t="s">
        <v>107</v>
      </c>
      <c r="CT274" s="28" t="s">
        <v>107</v>
      </c>
      <c r="CU274" s="28" t="s">
        <v>107</v>
      </c>
      <c r="CV274" s="28" t="s">
        <v>107</v>
      </c>
      <c r="CW274" s="28" t="s">
        <v>107</v>
      </c>
      <c r="CX274" s="28" t="s">
        <v>107</v>
      </c>
      <c r="CY274" s="28" t="s">
        <v>107</v>
      </c>
      <c r="CZ274" s="28" t="s">
        <v>107</v>
      </c>
      <c r="DA274" s="28" t="s">
        <v>107</v>
      </c>
      <c r="DB274" s="28" t="s">
        <v>107</v>
      </c>
      <c r="DC274" s="28" t="s">
        <v>107</v>
      </c>
      <c r="DD274" s="332">
        <v>4505750</v>
      </c>
      <c r="DE274" s="43">
        <v>1</v>
      </c>
      <c r="DF274" s="390">
        <v>1</v>
      </c>
      <c r="DG274" s="310">
        <v>45698</v>
      </c>
      <c r="DH274" s="8" t="s">
        <v>2497</v>
      </c>
      <c r="DI274" s="279" t="str" cm="1">
        <f t="array" ref="DI274">+IF(AND(C274&lt;&gt;"Vehículos Eléctricos",C274&lt;&gt;"Vehículos Híbridos",AD274="PERCENTIL 50"),
     IF(VLOOKUP(_xlfn.TEXTJOIN("_",FALSE,C274:E274),BD_Perc!$A:$P,_xlfn.IFS(BD!AE274="Intervalo de precio 1",12,BD!AE274="Intervalo de precio 2",13),FALSE)&lt;=1,
     VLOOKUP(_xlfn.TEXTJOIN("_",FALSE,C274:E274),BD_Perc!$A:$P,16,FALSE),"Ok P50"),
     "Ok P30/70 ó Híbrido/Eléctrico")</f>
        <v>Ok P30/70 ó Híbrido/Eléctrico</v>
      </c>
      <c r="DJ274" s="279" t="str">
        <f t="shared" si="25"/>
        <v>Vehículos Convencionales_Camperos/Camionetas_4x2</v>
      </c>
      <c r="DK274" s="331">
        <f t="shared" si="29"/>
        <v>220077000</v>
      </c>
      <c r="DL274" s="326"/>
    </row>
    <row r="275" spans="1:116" ht="25.5">
      <c r="A275" s="28">
        <v>270</v>
      </c>
      <c r="B275" s="29" t="s">
        <v>330</v>
      </c>
      <c r="C275" s="29" t="s">
        <v>0</v>
      </c>
      <c r="D275" s="29" t="s">
        <v>337</v>
      </c>
      <c r="E275" s="42" t="s">
        <v>338</v>
      </c>
      <c r="F275" s="42" t="s">
        <v>107</v>
      </c>
      <c r="G275" s="30" t="s">
        <v>641</v>
      </c>
      <c r="H275" s="42" t="s">
        <v>990</v>
      </c>
      <c r="I275" s="28">
        <v>9006172</v>
      </c>
      <c r="J275" s="28" t="s">
        <v>642</v>
      </c>
      <c r="K275" s="31" t="s">
        <v>369</v>
      </c>
      <c r="L275" s="32">
        <v>164</v>
      </c>
      <c r="M275" s="33">
        <v>5</v>
      </c>
      <c r="N275" s="34">
        <v>226900000</v>
      </c>
      <c r="O275" s="34">
        <f>+IFERROR(VLOOKUP(I275,Precio_Fasecolda!A:C,3,FALSE),IFERROR(VLOOKUP(I275,Precio_Fasecolda!B:C,2,FALSE),N275))</f>
        <v>226900000</v>
      </c>
      <c r="P275" s="34">
        <f t="shared" si="26"/>
        <v>0</v>
      </c>
      <c r="Q275" s="28" t="s">
        <v>338</v>
      </c>
      <c r="R275" s="28" t="s">
        <v>130</v>
      </c>
      <c r="S275" s="28" t="s">
        <v>112</v>
      </c>
      <c r="T275" s="28" t="s">
        <v>107</v>
      </c>
      <c r="U275" s="28" t="s">
        <v>107</v>
      </c>
      <c r="V275" s="42" t="s">
        <v>107</v>
      </c>
      <c r="W275" s="28" t="s">
        <v>107</v>
      </c>
      <c r="X275" s="28" t="s">
        <v>107</v>
      </c>
      <c r="Y275" s="28" t="str">
        <f t="shared" si="27"/>
        <v>N.A.</v>
      </c>
      <c r="Z275" s="292">
        <f t="shared" si="24"/>
        <v>224631000</v>
      </c>
      <c r="AA275" s="28" cm="1">
        <f t="array" aca="1" ref="AA275" ca="1">_xlfn.IFS(DK275&lt;$DK$4,1,AND(DK275&gt;=$DK$4,DK275&lt;=$AA$4),2,DK275&gt;$AA$4,3)</f>
        <v>2</v>
      </c>
      <c r="AB275" s="28">
        <v>0</v>
      </c>
      <c r="AC275" s="28" cm="1">
        <f t="array" aca="1" ref="AC275" ca="1">IF(AB275="PERCENTIL 30","",_xlfn.IFS(DK275&lt;$AC$4,1,DK275&gt;$AC$4,2))</f>
        <v>2</v>
      </c>
      <c r="AD275" s="28" t="str">
        <f>+IFERROR(VLOOKUP(_xlfn.TEXTJOIN("_", FALSE, C275:E275), BD_Perc!$A:$O, 15, FALSE),"Segmentación no encontrada o vehículo inactivo")</f>
        <v>PERCENTIL 30-70</v>
      </c>
      <c r="AE275" s="28" t="str" cm="1">
        <f t="array" ref="AE275">_xlfn.IFS(
    AD275 = "PERCENTIL 50",
    _xlfn.IFS(
        BD!DK275 &lt; VLOOKUP(_xlfn.TEXTJOIN("_", FALSE, C275:E275), BD_Perc!$A:$O, 11, FALSE), "Intervalo de precio 1",
        BD!DK275 &gt;= VLOOKUP(_xlfn.TEXTJOIN("_", FALSE, C275:E275), BD_Perc!$A:$O, 11, FALSE), "Intervalo de precio 2"
    ),
    AD275 = "PERCENTIL 30-70",
    _xlfn.IFS(
        BD!DK275 &lt; VLOOKUP(_xlfn.TEXTJOIN("_", FALSE, C275:E275), BD_Perc!$A:$O, 6, FALSE), "Intervalo de precio 1",
        BD!DK275 &lt; VLOOKUP(_xlfn.TEXTJOIN("_", FALSE, C275:E275), BD_Perc!$A:$O, 7, FALSE), "Intervalo de precio 2",
        BD!DK275 &gt;= VLOOKUP(_xlfn.TEXTJOIN("_", FALSE, C275:E275), BD_Perc!$A:$O, 7, FALSE), "Intervalo de precio 3"
    ),
    AD275="Segmentación no encontrada o vehículo inactivo","Segmentación no encontrada o vehículo inactivo"
)</f>
        <v>Intervalo de precio 3</v>
      </c>
      <c r="AF275" s="35" t="s">
        <v>2414</v>
      </c>
      <c r="AG275" s="35" t="b">
        <f t="shared" si="28"/>
        <v>1</v>
      </c>
      <c r="AH275" s="206">
        <v>0.01</v>
      </c>
      <c r="AI275" s="206">
        <v>0.04</v>
      </c>
      <c r="AJ275" s="206">
        <v>0.05</v>
      </c>
      <c r="AK275" s="206">
        <v>0.05</v>
      </c>
      <c r="AL275" s="206">
        <v>0.05</v>
      </c>
      <c r="AM275" s="206">
        <v>0.06</v>
      </c>
      <c r="AN275" s="28" t="s">
        <v>113</v>
      </c>
      <c r="AO275" s="28" t="s">
        <v>113</v>
      </c>
      <c r="AP275" s="28" t="s">
        <v>113</v>
      </c>
      <c r="AQ275" s="37">
        <v>0</v>
      </c>
      <c r="AR275" s="38">
        <v>8689479</v>
      </c>
      <c r="AS275" s="38">
        <v>87324</v>
      </c>
      <c r="AT275" s="38">
        <v>649424</v>
      </c>
      <c r="AU275" s="38">
        <v>0</v>
      </c>
      <c r="AV275" s="38">
        <v>0</v>
      </c>
      <c r="AW275" s="38">
        <v>7322080</v>
      </c>
      <c r="AX275" s="38">
        <v>0</v>
      </c>
      <c r="AY275" s="38">
        <v>0</v>
      </c>
      <c r="AZ275" s="38">
        <v>49119</v>
      </c>
      <c r="BA275" s="38">
        <v>0</v>
      </c>
      <c r="BB275" s="38" t="s">
        <v>107</v>
      </c>
      <c r="BC275" s="38" t="s">
        <v>107</v>
      </c>
      <c r="BD275" s="38">
        <v>0</v>
      </c>
      <c r="BE275" s="38">
        <v>0</v>
      </c>
      <c r="BF275" s="38">
        <v>0</v>
      </c>
      <c r="BG275" s="38">
        <v>0</v>
      </c>
      <c r="BH275" s="38" t="s">
        <v>107</v>
      </c>
      <c r="BI275" s="38" t="s">
        <v>107</v>
      </c>
      <c r="BJ275" s="38">
        <v>1974385</v>
      </c>
      <c r="BK275" s="38">
        <v>0</v>
      </c>
      <c r="BL275" s="38">
        <v>0</v>
      </c>
      <c r="BM275" s="38" t="s">
        <v>107</v>
      </c>
      <c r="BN275" s="38">
        <v>1457118</v>
      </c>
      <c r="BO275" s="38">
        <v>1448590</v>
      </c>
      <c r="BP275" s="38">
        <v>1193276</v>
      </c>
      <c r="BQ275" s="38">
        <v>72861</v>
      </c>
      <c r="BR275" s="38">
        <v>1528774</v>
      </c>
      <c r="BS275" s="38" t="s">
        <v>107</v>
      </c>
      <c r="BT275" s="38">
        <v>0</v>
      </c>
      <c r="BU275" s="38">
        <v>0</v>
      </c>
      <c r="BV275" s="38" t="s">
        <v>107</v>
      </c>
      <c r="BW275" s="38">
        <v>15785609</v>
      </c>
      <c r="BX275" s="38">
        <v>204119</v>
      </c>
      <c r="BY275" s="38">
        <v>12299817</v>
      </c>
      <c r="BZ275" s="38" t="s">
        <v>107</v>
      </c>
      <c r="CA275" s="38">
        <v>0</v>
      </c>
      <c r="CB275" s="38">
        <v>1450200</v>
      </c>
      <c r="CC275" s="330">
        <v>0</v>
      </c>
      <c r="CD275" s="38">
        <v>0</v>
      </c>
      <c r="CE275" s="38" t="s">
        <v>107</v>
      </c>
      <c r="CF275" s="38" t="s">
        <v>107</v>
      </c>
      <c r="CG275" s="38" t="s">
        <v>107</v>
      </c>
      <c r="CH275" s="41" t="s">
        <v>113</v>
      </c>
      <c r="CI275" s="41" t="s">
        <v>113</v>
      </c>
      <c r="CJ275" s="41" t="s">
        <v>113</v>
      </c>
      <c r="CK275" s="41" t="s">
        <v>114</v>
      </c>
      <c r="CL275" s="41" t="s">
        <v>113</v>
      </c>
      <c r="CM275" s="41" t="s">
        <v>113</v>
      </c>
      <c r="CN275" s="41" t="s">
        <v>114</v>
      </c>
      <c r="CO275" s="42" t="s">
        <v>107</v>
      </c>
      <c r="CP275" s="28" t="s">
        <v>107</v>
      </c>
      <c r="CQ275" s="28" t="s">
        <v>107</v>
      </c>
      <c r="CR275" s="28" t="s">
        <v>107</v>
      </c>
      <c r="CS275" s="28" t="s">
        <v>107</v>
      </c>
      <c r="CT275" s="28" t="s">
        <v>107</v>
      </c>
      <c r="CU275" s="28" t="s">
        <v>107</v>
      </c>
      <c r="CV275" s="28" t="s">
        <v>107</v>
      </c>
      <c r="CW275" s="28" t="s">
        <v>107</v>
      </c>
      <c r="CX275" s="28" t="s">
        <v>107</v>
      </c>
      <c r="CY275" s="28" t="s">
        <v>107</v>
      </c>
      <c r="CZ275" s="28" t="s">
        <v>107</v>
      </c>
      <c r="DA275" s="28" t="s">
        <v>107</v>
      </c>
      <c r="DB275" s="28" t="s">
        <v>107</v>
      </c>
      <c r="DC275" s="28" t="s">
        <v>107</v>
      </c>
      <c r="DD275" s="332">
        <v>4505750</v>
      </c>
      <c r="DE275" s="43">
        <v>1</v>
      </c>
      <c r="DF275" s="390">
        <v>1</v>
      </c>
      <c r="DG275" s="310">
        <v>45698</v>
      </c>
      <c r="DH275" s="8" t="s">
        <v>2497</v>
      </c>
      <c r="DI275" s="279" t="str" cm="1">
        <f t="array" ref="DI275">+IF(AND(C275&lt;&gt;"Vehículos Eléctricos",C275&lt;&gt;"Vehículos Híbridos",AD275="PERCENTIL 50"),
     IF(VLOOKUP(_xlfn.TEXTJOIN("_",FALSE,C275:E275),BD_Perc!$A:$P,_xlfn.IFS(BD!AE275="Intervalo de precio 1",12,BD!AE275="Intervalo de precio 2",13),FALSE)&lt;=1,
     VLOOKUP(_xlfn.TEXTJOIN("_",FALSE,C275:E275),BD_Perc!$A:$P,16,FALSE),"Ok P50"),
     "Ok P30/70 ó Híbrido/Eléctrico")</f>
        <v>Ok P30/70 ó Híbrido/Eléctrico</v>
      </c>
      <c r="DJ275" s="279" t="str">
        <f t="shared" si="25"/>
        <v>Vehículos Convencionales_Camperos/Camionetas_4x2</v>
      </c>
      <c r="DK275" s="331">
        <f t="shared" si="29"/>
        <v>224631000</v>
      </c>
      <c r="DL275" s="326"/>
    </row>
    <row r="276" spans="1:116" ht="25.5">
      <c r="A276" s="28">
        <v>271</v>
      </c>
      <c r="B276" s="29" t="s">
        <v>330</v>
      </c>
      <c r="C276" s="29" t="s">
        <v>0</v>
      </c>
      <c r="D276" s="29" t="s">
        <v>337</v>
      </c>
      <c r="E276" s="42" t="s">
        <v>338</v>
      </c>
      <c r="F276" s="42" t="s">
        <v>107</v>
      </c>
      <c r="G276" s="30" t="s">
        <v>643</v>
      </c>
      <c r="H276" s="42" t="s">
        <v>990</v>
      </c>
      <c r="I276" s="28">
        <v>9006171</v>
      </c>
      <c r="J276" s="28" t="s">
        <v>644</v>
      </c>
      <c r="K276" s="31" t="s">
        <v>341</v>
      </c>
      <c r="L276" s="32">
        <v>147</v>
      </c>
      <c r="M276" s="33">
        <v>5</v>
      </c>
      <c r="N276" s="34">
        <v>234100000</v>
      </c>
      <c r="O276" s="34">
        <f>+IFERROR(VLOOKUP(I276,Precio_Fasecolda!A:C,3,FALSE),IFERROR(VLOOKUP(I276,Precio_Fasecolda!B:C,2,FALSE),N276))</f>
        <v>234100000</v>
      </c>
      <c r="P276" s="34">
        <f t="shared" si="26"/>
        <v>0</v>
      </c>
      <c r="Q276" s="28" t="s">
        <v>338</v>
      </c>
      <c r="R276" s="28" t="s">
        <v>130</v>
      </c>
      <c r="S276" s="28" t="s">
        <v>360</v>
      </c>
      <c r="T276" s="28" t="s">
        <v>107</v>
      </c>
      <c r="U276" s="28" t="s">
        <v>107</v>
      </c>
      <c r="V276" s="42" t="s">
        <v>107</v>
      </c>
      <c r="W276" s="28" t="s">
        <v>107</v>
      </c>
      <c r="X276" s="28" t="s">
        <v>107</v>
      </c>
      <c r="Y276" s="28" t="str">
        <f t="shared" si="27"/>
        <v>N.A.</v>
      </c>
      <c r="Z276" s="292">
        <f t="shared" si="24"/>
        <v>231759000</v>
      </c>
      <c r="AA276" s="28" cm="1">
        <f t="array" aca="1" ref="AA276" ca="1">_xlfn.IFS(DK276&lt;$DK$4,1,AND(DK276&gt;=$DK$4,DK276&lt;=$AA$4),2,DK276&gt;$AA$4,3)</f>
        <v>2</v>
      </c>
      <c r="AB276" s="28">
        <v>0</v>
      </c>
      <c r="AC276" s="28" cm="1">
        <f t="array" aca="1" ref="AC276" ca="1">IF(AB276="PERCENTIL 30","",_xlfn.IFS(DK276&lt;$AC$4,1,DK276&gt;$AC$4,2))</f>
        <v>2</v>
      </c>
      <c r="AD276" s="28" t="str">
        <f>+IFERROR(VLOOKUP(_xlfn.TEXTJOIN("_", FALSE, C276:E276), BD_Perc!$A:$O, 15, FALSE),"Segmentación no encontrada o vehículo inactivo")</f>
        <v>PERCENTIL 30-70</v>
      </c>
      <c r="AE276" s="28" t="str" cm="1">
        <f t="array" ref="AE276">_xlfn.IFS(
    AD276 = "PERCENTIL 50",
    _xlfn.IFS(
        BD!DK276 &lt; VLOOKUP(_xlfn.TEXTJOIN("_", FALSE, C276:E276), BD_Perc!$A:$O, 11, FALSE), "Intervalo de precio 1",
        BD!DK276 &gt;= VLOOKUP(_xlfn.TEXTJOIN("_", FALSE, C276:E276), BD_Perc!$A:$O, 11, FALSE), "Intervalo de precio 2"
    ),
    AD276 = "PERCENTIL 30-70",
    _xlfn.IFS(
        BD!DK276 &lt; VLOOKUP(_xlfn.TEXTJOIN("_", FALSE, C276:E276), BD_Perc!$A:$O, 6, FALSE), "Intervalo de precio 1",
        BD!DK276 &lt; VLOOKUP(_xlfn.TEXTJOIN("_", FALSE, C276:E276), BD_Perc!$A:$O, 7, FALSE), "Intervalo de precio 2",
        BD!DK276 &gt;= VLOOKUP(_xlfn.TEXTJOIN("_", FALSE, C276:E276), BD_Perc!$A:$O, 7, FALSE), "Intervalo de precio 3"
    ),
    AD276="Segmentación no encontrada o vehículo inactivo","Segmentación no encontrada o vehículo inactivo"
)</f>
        <v>Intervalo de precio 3</v>
      </c>
      <c r="AF276" s="35" t="s">
        <v>2414</v>
      </c>
      <c r="AG276" s="35" t="b">
        <f t="shared" si="28"/>
        <v>1</v>
      </c>
      <c r="AH276" s="206">
        <v>0.01</v>
      </c>
      <c r="AI276" s="206">
        <v>0.04</v>
      </c>
      <c r="AJ276" s="206">
        <v>0.05</v>
      </c>
      <c r="AK276" s="206">
        <v>0.05</v>
      </c>
      <c r="AL276" s="206">
        <v>0.05</v>
      </c>
      <c r="AM276" s="206">
        <v>0.06</v>
      </c>
      <c r="AN276" s="28" t="s">
        <v>113</v>
      </c>
      <c r="AO276" s="28" t="s">
        <v>113</v>
      </c>
      <c r="AP276" s="28" t="s">
        <v>113</v>
      </c>
      <c r="AQ276" s="37">
        <v>0</v>
      </c>
      <c r="AR276" s="38">
        <v>8689479</v>
      </c>
      <c r="AS276" s="38">
        <v>87324</v>
      </c>
      <c r="AT276" s="38">
        <v>649424</v>
      </c>
      <c r="AU276" s="38">
        <v>0</v>
      </c>
      <c r="AV276" s="38">
        <v>0</v>
      </c>
      <c r="AW276" s="38">
        <v>7322080</v>
      </c>
      <c r="AX276" s="38">
        <v>0</v>
      </c>
      <c r="AY276" s="38">
        <v>529377</v>
      </c>
      <c r="AZ276" s="38">
        <v>49119</v>
      </c>
      <c r="BA276" s="38">
        <v>495044</v>
      </c>
      <c r="BB276" s="38" t="s">
        <v>107</v>
      </c>
      <c r="BC276" s="38" t="s">
        <v>107</v>
      </c>
      <c r="BD276" s="38">
        <v>0</v>
      </c>
      <c r="BE276" s="38">
        <v>0</v>
      </c>
      <c r="BF276" s="38">
        <v>0</v>
      </c>
      <c r="BG276" s="38" t="s">
        <v>107</v>
      </c>
      <c r="BH276" s="38" t="s">
        <v>107</v>
      </c>
      <c r="BI276" s="38" t="s">
        <v>107</v>
      </c>
      <c r="BJ276" s="38">
        <v>1974385</v>
      </c>
      <c r="BK276" s="38">
        <v>0</v>
      </c>
      <c r="BL276" s="38">
        <v>0</v>
      </c>
      <c r="BM276" s="38" t="s">
        <v>107</v>
      </c>
      <c r="BN276" s="38">
        <v>1457118</v>
      </c>
      <c r="BO276" s="38">
        <v>1052337</v>
      </c>
      <c r="BP276" s="38">
        <v>1193276</v>
      </c>
      <c r="BQ276" s="38">
        <v>72861</v>
      </c>
      <c r="BR276" s="38">
        <v>1528774</v>
      </c>
      <c r="BS276" s="38" t="s">
        <v>107</v>
      </c>
      <c r="BT276" s="38">
        <v>0</v>
      </c>
      <c r="BU276" s="38">
        <v>0</v>
      </c>
      <c r="BV276" s="38" t="s">
        <v>107</v>
      </c>
      <c r="BW276" s="38">
        <v>15785609</v>
      </c>
      <c r="BX276" s="38">
        <v>204119</v>
      </c>
      <c r="BY276" s="38">
        <v>12299817</v>
      </c>
      <c r="BZ276" s="38" t="s">
        <v>107</v>
      </c>
      <c r="CA276" s="38">
        <v>0</v>
      </c>
      <c r="CB276" s="38">
        <v>1450200</v>
      </c>
      <c r="CC276" s="330">
        <v>0</v>
      </c>
      <c r="CD276" s="38">
        <v>0</v>
      </c>
      <c r="CE276" s="38" t="s">
        <v>107</v>
      </c>
      <c r="CF276" s="38" t="s">
        <v>107</v>
      </c>
      <c r="CG276" s="38" t="s">
        <v>107</v>
      </c>
      <c r="CH276" s="41" t="s">
        <v>113</v>
      </c>
      <c r="CI276" s="41" t="s">
        <v>113</v>
      </c>
      <c r="CJ276" s="41" t="s">
        <v>113</v>
      </c>
      <c r="CK276" s="41" t="s">
        <v>114</v>
      </c>
      <c r="CL276" s="41" t="s">
        <v>113</v>
      </c>
      <c r="CM276" s="41" t="s">
        <v>113</v>
      </c>
      <c r="CN276" s="41" t="s">
        <v>114</v>
      </c>
      <c r="CO276" s="42" t="s">
        <v>107</v>
      </c>
      <c r="CP276" s="28" t="s">
        <v>107</v>
      </c>
      <c r="CQ276" s="28" t="s">
        <v>107</v>
      </c>
      <c r="CR276" s="28" t="s">
        <v>107</v>
      </c>
      <c r="CS276" s="28" t="s">
        <v>107</v>
      </c>
      <c r="CT276" s="28" t="s">
        <v>107</v>
      </c>
      <c r="CU276" s="28" t="s">
        <v>107</v>
      </c>
      <c r="CV276" s="28" t="s">
        <v>107</v>
      </c>
      <c r="CW276" s="28" t="s">
        <v>107</v>
      </c>
      <c r="CX276" s="28" t="s">
        <v>107</v>
      </c>
      <c r="CY276" s="28" t="s">
        <v>107</v>
      </c>
      <c r="CZ276" s="28" t="s">
        <v>107</v>
      </c>
      <c r="DA276" s="28" t="s">
        <v>107</v>
      </c>
      <c r="DB276" s="28" t="s">
        <v>107</v>
      </c>
      <c r="DC276" s="28" t="s">
        <v>107</v>
      </c>
      <c r="DD276" s="332">
        <v>4505750</v>
      </c>
      <c r="DE276" s="43">
        <v>1</v>
      </c>
      <c r="DF276" s="390">
        <v>1</v>
      </c>
      <c r="DG276" s="310"/>
      <c r="DH276" s="203"/>
      <c r="DI276" s="279" t="str" cm="1">
        <f t="array" ref="DI276">+IF(AND(C276&lt;&gt;"Vehículos Eléctricos",C276&lt;&gt;"Vehículos Híbridos",AD276="PERCENTIL 50"),
     IF(VLOOKUP(_xlfn.TEXTJOIN("_",FALSE,C276:E276),BD_Perc!$A:$P,_xlfn.IFS(BD!AE276="Intervalo de precio 1",12,BD!AE276="Intervalo de precio 2",13),FALSE)&lt;=1,
     VLOOKUP(_xlfn.TEXTJOIN("_",FALSE,C276:E276),BD_Perc!$A:$P,16,FALSE),"Ok P50"),
     "Ok P30/70 ó Híbrido/Eléctrico")</f>
        <v>Ok P30/70 ó Híbrido/Eléctrico</v>
      </c>
      <c r="DJ276" s="279" t="str">
        <f t="shared" si="25"/>
        <v>Vehículos Convencionales_Camperos/Camionetas_4x2</v>
      </c>
      <c r="DK276" s="331">
        <f t="shared" si="29"/>
        <v>231759000</v>
      </c>
      <c r="DL276" s="326"/>
    </row>
    <row r="277" spans="1:116" ht="25.5">
      <c r="A277" s="28">
        <v>272</v>
      </c>
      <c r="B277" s="29" t="s">
        <v>330</v>
      </c>
      <c r="C277" s="29" t="s">
        <v>0</v>
      </c>
      <c r="D277" s="29" t="s">
        <v>337</v>
      </c>
      <c r="E277" s="42" t="s">
        <v>346</v>
      </c>
      <c r="F277" s="42" t="s">
        <v>107</v>
      </c>
      <c r="G277" s="30" t="s">
        <v>645</v>
      </c>
      <c r="H277" s="42" t="s">
        <v>990</v>
      </c>
      <c r="I277" s="28">
        <v>9008226</v>
      </c>
      <c r="J277" s="28" t="s">
        <v>646</v>
      </c>
      <c r="K277" s="31" t="s">
        <v>142</v>
      </c>
      <c r="L277" s="32">
        <v>174</v>
      </c>
      <c r="M277" s="33">
        <v>5</v>
      </c>
      <c r="N277" s="34">
        <v>271400000</v>
      </c>
      <c r="O277" s="34">
        <f>+IFERROR(VLOOKUP(I277,Precio_Fasecolda!A:C,3,FALSE),IFERROR(VLOOKUP(I277,Precio_Fasecolda!B:C,2,FALSE),N277))</f>
        <v>271400000</v>
      </c>
      <c r="P277" s="34">
        <f t="shared" si="26"/>
        <v>0</v>
      </c>
      <c r="Q277" s="28" t="s">
        <v>346</v>
      </c>
      <c r="R277" s="28" t="s">
        <v>130</v>
      </c>
      <c r="S277" s="28" t="s">
        <v>360</v>
      </c>
      <c r="T277" s="28" t="s">
        <v>107</v>
      </c>
      <c r="U277" s="28" t="s">
        <v>107</v>
      </c>
      <c r="V277" s="42" t="s">
        <v>107</v>
      </c>
      <c r="W277" s="28" t="s">
        <v>107</v>
      </c>
      <c r="X277" s="28" t="s">
        <v>107</v>
      </c>
      <c r="Y277" s="28" t="str">
        <f t="shared" si="27"/>
        <v>N.A.</v>
      </c>
      <c r="Z277" s="292">
        <f t="shared" si="24"/>
        <v>268686000</v>
      </c>
      <c r="AA277" s="28" cm="1">
        <f t="array" aca="1" ref="AA277" ca="1">_xlfn.IFS(DK277&lt;$DK$4,1,AND(DK277&gt;=$DK$4,DK277&lt;=$AA$4),2,DK277&gt;$AA$4,3)</f>
        <v>3</v>
      </c>
      <c r="AB277" s="28">
        <v>0</v>
      </c>
      <c r="AC277" s="28" cm="1">
        <f t="array" aca="1" ref="AC277" ca="1">IF(AB277="PERCENTIL 30","",_xlfn.IFS(DK277&lt;$AC$4,1,DK277&gt;$AC$4,2))</f>
        <v>2</v>
      </c>
      <c r="AD277" s="28" t="str">
        <f>+IFERROR(VLOOKUP(_xlfn.TEXTJOIN("_", FALSE, C277:E277), BD_Perc!$A:$O, 15, FALSE),"Segmentación no encontrada o vehículo inactivo")</f>
        <v>PERCENTIL 30-70</v>
      </c>
      <c r="AE277" s="28" t="str" cm="1">
        <f t="array" ref="AE277">_xlfn.IFS(
    AD277 = "PERCENTIL 50",
    _xlfn.IFS(
        BD!DK277 &lt; VLOOKUP(_xlfn.TEXTJOIN("_", FALSE, C277:E277), BD_Perc!$A:$O, 11, FALSE), "Intervalo de precio 1",
        BD!DK277 &gt;= VLOOKUP(_xlfn.TEXTJOIN("_", FALSE, C277:E277), BD_Perc!$A:$O, 11, FALSE), "Intervalo de precio 2"
    ),
    AD277 = "PERCENTIL 30-70",
    _xlfn.IFS(
        BD!DK277 &lt; VLOOKUP(_xlfn.TEXTJOIN("_", FALSE, C277:E277), BD_Perc!$A:$O, 6, FALSE), "Intervalo de precio 1",
        BD!DK277 &lt; VLOOKUP(_xlfn.TEXTJOIN("_", FALSE, C277:E277), BD_Perc!$A:$O, 7, FALSE), "Intervalo de precio 2",
        BD!DK277 &gt;= VLOOKUP(_xlfn.TEXTJOIN("_", FALSE, C277:E277), BD_Perc!$A:$O, 7, FALSE), "Intervalo de precio 3"
    ),
    AD277="Segmentación no encontrada o vehículo inactivo","Segmentación no encontrada o vehículo inactivo"
)</f>
        <v>Intervalo de precio 2</v>
      </c>
      <c r="AF277" s="35" t="s">
        <v>2413</v>
      </c>
      <c r="AG277" s="35" t="b">
        <f t="shared" si="28"/>
        <v>1</v>
      </c>
      <c r="AH277" s="206">
        <v>0.01</v>
      </c>
      <c r="AI277" s="206">
        <v>0.04</v>
      </c>
      <c r="AJ277" s="206">
        <v>0.05</v>
      </c>
      <c r="AK277" s="206">
        <v>0.05</v>
      </c>
      <c r="AL277" s="206">
        <v>0.05</v>
      </c>
      <c r="AM277" s="206">
        <v>0.06</v>
      </c>
      <c r="AN277" s="28" t="s">
        <v>113</v>
      </c>
      <c r="AO277" s="28" t="s">
        <v>113</v>
      </c>
      <c r="AP277" s="28" t="s">
        <v>113</v>
      </c>
      <c r="AQ277" s="37">
        <v>0</v>
      </c>
      <c r="AR277" s="38">
        <v>8689479</v>
      </c>
      <c r="AS277" s="38">
        <v>87324</v>
      </c>
      <c r="AT277" s="38">
        <v>649424</v>
      </c>
      <c r="AU277" s="38">
        <v>0</v>
      </c>
      <c r="AV277" s="38">
        <v>0</v>
      </c>
      <c r="AW277" s="38">
        <v>7322080</v>
      </c>
      <c r="AX277" s="38">
        <v>0</v>
      </c>
      <c r="AY277" s="38">
        <v>529377</v>
      </c>
      <c r="AZ277" s="38">
        <v>49119</v>
      </c>
      <c r="BA277" s="38">
        <v>495044</v>
      </c>
      <c r="BB277" s="38" t="s">
        <v>107</v>
      </c>
      <c r="BC277" s="38" t="s">
        <v>107</v>
      </c>
      <c r="BD277" s="38">
        <v>0</v>
      </c>
      <c r="BE277" s="38">
        <v>0</v>
      </c>
      <c r="BF277" s="38">
        <v>0</v>
      </c>
      <c r="BG277" s="38" t="s">
        <v>107</v>
      </c>
      <c r="BH277" s="38" t="s">
        <v>107</v>
      </c>
      <c r="BI277" s="38" t="s">
        <v>107</v>
      </c>
      <c r="BJ277" s="38">
        <v>1974385</v>
      </c>
      <c r="BK277" s="38">
        <v>0</v>
      </c>
      <c r="BL277" s="38">
        <v>0</v>
      </c>
      <c r="BM277" s="38" t="s">
        <v>107</v>
      </c>
      <c r="BN277" s="38">
        <v>1457118</v>
      </c>
      <c r="BO277" s="38">
        <v>1265027</v>
      </c>
      <c r="BP277" s="38">
        <v>1193276</v>
      </c>
      <c r="BQ277" s="38">
        <v>72861</v>
      </c>
      <c r="BR277" s="38">
        <v>1528774</v>
      </c>
      <c r="BS277" s="38" t="s">
        <v>107</v>
      </c>
      <c r="BT277" s="38">
        <v>0</v>
      </c>
      <c r="BU277" s="38">
        <v>0</v>
      </c>
      <c r="BV277" s="38" t="s">
        <v>107</v>
      </c>
      <c r="BW277" s="38">
        <v>15785609</v>
      </c>
      <c r="BX277" s="38">
        <v>204119</v>
      </c>
      <c r="BY277" s="38">
        <v>12299817</v>
      </c>
      <c r="BZ277" s="38" t="s">
        <v>107</v>
      </c>
      <c r="CA277" s="38">
        <v>0</v>
      </c>
      <c r="CB277" s="38">
        <v>1450200</v>
      </c>
      <c r="CC277" s="330">
        <v>0</v>
      </c>
      <c r="CD277" s="38">
        <v>0</v>
      </c>
      <c r="CE277" s="38" t="s">
        <v>107</v>
      </c>
      <c r="CF277" s="38" t="s">
        <v>107</v>
      </c>
      <c r="CG277" s="38" t="s">
        <v>107</v>
      </c>
      <c r="CH277" s="41" t="s">
        <v>113</v>
      </c>
      <c r="CI277" s="41" t="s">
        <v>113</v>
      </c>
      <c r="CJ277" s="41" t="s">
        <v>113</v>
      </c>
      <c r="CK277" s="41" t="s">
        <v>114</v>
      </c>
      <c r="CL277" s="41" t="s">
        <v>113</v>
      </c>
      <c r="CM277" s="41" t="s">
        <v>113</v>
      </c>
      <c r="CN277" s="41" t="s">
        <v>114</v>
      </c>
      <c r="CO277" s="42" t="s">
        <v>107</v>
      </c>
      <c r="CP277" s="28" t="s">
        <v>107</v>
      </c>
      <c r="CQ277" s="28" t="s">
        <v>107</v>
      </c>
      <c r="CR277" s="28" t="s">
        <v>107</v>
      </c>
      <c r="CS277" s="28" t="s">
        <v>107</v>
      </c>
      <c r="CT277" s="28" t="s">
        <v>107</v>
      </c>
      <c r="CU277" s="28" t="s">
        <v>107</v>
      </c>
      <c r="CV277" s="28" t="s">
        <v>107</v>
      </c>
      <c r="CW277" s="28" t="s">
        <v>107</v>
      </c>
      <c r="CX277" s="28" t="s">
        <v>107</v>
      </c>
      <c r="CY277" s="28" t="s">
        <v>107</v>
      </c>
      <c r="CZ277" s="28" t="s">
        <v>107</v>
      </c>
      <c r="DA277" s="28" t="s">
        <v>107</v>
      </c>
      <c r="DB277" s="28" t="s">
        <v>107</v>
      </c>
      <c r="DC277" s="28" t="s">
        <v>107</v>
      </c>
      <c r="DD277" s="332">
        <v>4505750</v>
      </c>
      <c r="DE277" s="43">
        <v>1</v>
      </c>
      <c r="DF277" s="390">
        <v>1</v>
      </c>
      <c r="DG277" s="310"/>
      <c r="DH277" s="203"/>
      <c r="DI277" s="279" t="str" cm="1">
        <f t="array" ref="DI277">+IF(AND(C277&lt;&gt;"Vehículos Eléctricos",C277&lt;&gt;"Vehículos Híbridos",AD277="PERCENTIL 50"),
     IF(VLOOKUP(_xlfn.TEXTJOIN("_",FALSE,C277:E277),BD_Perc!$A:$P,_xlfn.IFS(BD!AE277="Intervalo de precio 1",12,BD!AE277="Intervalo de precio 2",13),FALSE)&lt;=1,
     VLOOKUP(_xlfn.TEXTJOIN("_",FALSE,C277:E277),BD_Perc!$A:$P,16,FALSE),"Ok P50"),
     "Ok P30/70 ó Híbrido/Eléctrico")</f>
        <v>Ok P30/70 ó Híbrido/Eléctrico</v>
      </c>
      <c r="DJ277" s="279" t="str">
        <f t="shared" si="25"/>
        <v>Vehículos Convencionales_Camperos/Camionetas_4x4</v>
      </c>
      <c r="DK277" s="331">
        <f t="shared" si="29"/>
        <v>268686000</v>
      </c>
      <c r="DL277" s="326"/>
    </row>
    <row r="278" spans="1:116" ht="38.25">
      <c r="A278" s="28">
        <v>273</v>
      </c>
      <c r="B278" s="29" t="s">
        <v>330</v>
      </c>
      <c r="C278" s="29" t="s">
        <v>0</v>
      </c>
      <c r="D278" s="29" t="s">
        <v>337</v>
      </c>
      <c r="E278" s="42" t="s">
        <v>346</v>
      </c>
      <c r="F278" s="42" t="s">
        <v>107</v>
      </c>
      <c r="G278" s="30" t="s">
        <v>647</v>
      </c>
      <c r="H278" s="42" t="s">
        <v>990</v>
      </c>
      <c r="I278" s="28">
        <v>9008227</v>
      </c>
      <c r="J278" s="28" t="s">
        <v>648</v>
      </c>
      <c r="K278" s="31" t="s">
        <v>142</v>
      </c>
      <c r="L278" s="32">
        <v>163.6</v>
      </c>
      <c r="M278" s="33">
        <v>5</v>
      </c>
      <c r="N278" s="34">
        <v>263000000</v>
      </c>
      <c r="O278" s="34">
        <f>+IFERROR(VLOOKUP(I278,Precio_Fasecolda!A:C,3,FALSE),IFERROR(VLOOKUP(I278,Precio_Fasecolda!B:C,2,FALSE),N278))</f>
        <v>263000000</v>
      </c>
      <c r="P278" s="34">
        <f t="shared" si="26"/>
        <v>0</v>
      </c>
      <c r="Q278" s="28" t="s">
        <v>346</v>
      </c>
      <c r="R278" s="28" t="s">
        <v>130</v>
      </c>
      <c r="S278" s="28" t="s">
        <v>360</v>
      </c>
      <c r="T278" s="28" t="s">
        <v>107</v>
      </c>
      <c r="U278" s="28" t="s">
        <v>107</v>
      </c>
      <c r="V278" s="42" t="s">
        <v>107</v>
      </c>
      <c r="W278" s="28" t="s">
        <v>107</v>
      </c>
      <c r="X278" s="28" t="s">
        <v>107</v>
      </c>
      <c r="Y278" s="28" t="str">
        <f t="shared" si="27"/>
        <v>N.A.</v>
      </c>
      <c r="Z278" s="292">
        <f t="shared" si="24"/>
        <v>260370000</v>
      </c>
      <c r="AA278" s="28" cm="1">
        <f t="array" aca="1" ref="AA278" ca="1">_xlfn.IFS(DK278&lt;$DK$4,1,AND(DK278&gt;=$DK$4,DK278&lt;=$AA$4),2,DK278&gt;$AA$4,3)</f>
        <v>3</v>
      </c>
      <c r="AB278" s="28">
        <v>0</v>
      </c>
      <c r="AC278" s="28" cm="1">
        <f t="array" aca="1" ref="AC278" ca="1">IF(AB278="PERCENTIL 30","",_xlfn.IFS(DK278&lt;$AC$4,1,DK278&gt;$AC$4,2))</f>
        <v>2</v>
      </c>
      <c r="AD278" s="28" t="str">
        <f>+IFERROR(VLOOKUP(_xlfn.TEXTJOIN("_", FALSE, C278:E278), BD_Perc!$A:$O, 15, FALSE),"Segmentación no encontrada o vehículo inactivo")</f>
        <v>PERCENTIL 30-70</v>
      </c>
      <c r="AE278" s="28" t="str" cm="1">
        <f t="array" ref="AE278">_xlfn.IFS(
    AD278 = "PERCENTIL 50",
    _xlfn.IFS(
        BD!DK278 &lt; VLOOKUP(_xlfn.TEXTJOIN("_", FALSE, C278:E278), BD_Perc!$A:$O, 11, FALSE), "Intervalo de precio 1",
        BD!DK278 &gt;= VLOOKUP(_xlfn.TEXTJOIN("_", FALSE, C278:E278), BD_Perc!$A:$O, 11, FALSE), "Intervalo de precio 2"
    ),
    AD278 = "PERCENTIL 30-70",
    _xlfn.IFS(
        BD!DK278 &lt; VLOOKUP(_xlfn.TEXTJOIN("_", FALSE, C278:E278), BD_Perc!$A:$O, 6, FALSE), "Intervalo de precio 1",
        BD!DK278 &lt; VLOOKUP(_xlfn.TEXTJOIN("_", FALSE, C278:E278), BD_Perc!$A:$O, 7, FALSE), "Intervalo de precio 2",
        BD!DK278 &gt;= VLOOKUP(_xlfn.TEXTJOIN("_", FALSE, C278:E278), BD_Perc!$A:$O, 7, FALSE), "Intervalo de precio 3"
    ),
    AD278="Segmentación no encontrada o vehículo inactivo","Segmentación no encontrada o vehículo inactivo"
)</f>
        <v>Intervalo de precio 2</v>
      </c>
      <c r="AF278" s="35" t="s">
        <v>2413</v>
      </c>
      <c r="AG278" s="35" t="b">
        <f t="shared" si="28"/>
        <v>1</v>
      </c>
      <c r="AH278" s="206">
        <v>0.01</v>
      </c>
      <c r="AI278" s="206">
        <v>0.04</v>
      </c>
      <c r="AJ278" s="206">
        <v>0.05</v>
      </c>
      <c r="AK278" s="206">
        <v>0.05</v>
      </c>
      <c r="AL278" s="206">
        <v>0.05</v>
      </c>
      <c r="AM278" s="206">
        <v>0.06</v>
      </c>
      <c r="AN278" s="28" t="s">
        <v>113</v>
      </c>
      <c r="AO278" s="28" t="s">
        <v>113</v>
      </c>
      <c r="AP278" s="28" t="s">
        <v>113</v>
      </c>
      <c r="AQ278" s="37">
        <v>0</v>
      </c>
      <c r="AR278" s="38">
        <v>8689479</v>
      </c>
      <c r="AS278" s="38">
        <v>87324</v>
      </c>
      <c r="AT278" s="38">
        <v>649424</v>
      </c>
      <c r="AU278" s="38">
        <v>0</v>
      </c>
      <c r="AV278" s="38">
        <v>0</v>
      </c>
      <c r="AW278" s="38">
        <v>7322080</v>
      </c>
      <c r="AX278" s="38">
        <v>0</v>
      </c>
      <c r="AY278" s="38">
        <v>0</v>
      </c>
      <c r="AZ278" s="38">
        <v>49119</v>
      </c>
      <c r="BA278" s="38">
        <v>0</v>
      </c>
      <c r="BB278" s="38" t="s">
        <v>107</v>
      </c>
      <c r="BC278" s="38" t="s">
        <v>107</v>
      </c>
      <c r="BD278" s="38">
        <v>0</v>
      </c>
      <c r="BE278" s="38">
        <v>0</v>
      </c>
      <c r="BF278" s="38">
        <v>0</v>
      </c>
      <c r="BG278" s="38">
        <v>0</v>
      </c>
      <c r="BH278" s="38" t="s">
        <v>107</v>
      </c>
      <c r="BI278" s="38" t="s">
        <v>107</v>
      </c>
      <c r="BJ278" s="38">
        <v>1974385</v>
      </c>
      <c r="BK278" s="38">
        <v>0</v>
      </c>
      <c r="BL278" s="38">
        <v>0</v>
      </c>
      <c r="BM278" s="38" t="s">
        <v>107</v>
      </c>
      <c r="BN278" s="38">
        <v>1457118</v>
      </c>
      <c r="BO278" s="38">
        <v>1436039</v>
      </c>
      <c r="BP278" s="38">
        <v>1193276</v>
      </c>
      <c r="BQ278" s="38">
        <v>72861</v>
      </c>
      <c r="BR278" s="38">
        <v>1528774</v>
      </c>
      <c r="BS278" s="38" t="s">
        <v>107</v>
      </c>
      <c r="BT278" s="38">
        <v>0</v>
      </c>
      <c r="BU278" s="38">
        <v>0</v>
      </c>
      <c r="BV278" s="38" t="s">
        <v>107</v>
      </c>
      <c r="BW278" s="38">
        <v>15785609</v>
      </c>
      <c r="BX278" s="38">
        <v>204119</v>
      </c>
      <c r="BY278" s="38">
        <v>12299817</v>
      </c>
      <c r="BZ278" s="38" t="s">
        <v>107</v>
      </c>
      <c r="CA278" s="38">
        <v>0</v>
      </c>
      <c r="CB278" s="38">
        <v>1450200</v>
      </c>
      <c r="CC278" s="330">
        <v>0</v>
      </c>
      <c r="CD278" s="38">
        <v>0</v>
      </c>
      <c r="CE278" s="38" t="s">
        <v>107</v>
      </c>
      <c r="CF278" s="38" t="s">
        <v>107</v>
      </c>
      <c r="CG278" s="38" t="s">
        <v>107</v>
      </c>
      <c r="CH278" s="41" t="s">
        <v>113</v>
      </c>
      <c r="CI278" s="41" t="s">
        <v>113</v>
      </c>
      <c r="CJ278" s="41" t="s">
        <v>113</v>
      </c>
      <c r="CK278" s="41" t="s">
        <v>113</v>
      </c>
      <c r="CL278" s="41" t="s">
        <v>114</v>
      </c>
      <c r="CM278" s="41" t="s">
        <v>113</v>
      </c>
      <c r="CN278" s="41" t="s">
        <v>114</v>
      </c>
      <c r="CO278" s="42" t="s">
        <v>107</v>
      </c>
      <c r="CP278" s="28" t="s">
        <v>107</v>
      </c>
      <c r="CQ278" s="28" t="s">
        <v>107</v>
      </c>
      <c r="CR278" s="28" t="s">
        <v>107</v>
      </c>
      <c r="CS278" s="28" t="s">
        <v>107</v>
      </c>
      <c r="CT278" s="28" t="s">
        <v>107</v>
      </c>
      <c r="CU278" s="28" t="s">
        <v>107</v>
      </c>
      <c r="CV278" s="28" t="s">
        <v>107</v>
      </c>
      <c r="CW278" s="28" t="s">
        <v>107</v>
      </c>
      <c r="CX278" s="28" t="s">
        <v>107</v>
      </c>
      <c r="CY278" s="28" t="s">
        <v>107</v>
      </c>
      <c r="CZ278" s="28" t="s">
        <v>107</v>
      </c>
      <c r="DA278" s="28" t="s">
        <v>107</v>
      </c>
      <c r="DB278" s="28" t="s">
        <v>107</v>
      </c>
      <c r="DC278" s="28" t="s">
        <v>107</v>
      </c>
      <c r="DD278" s="332">
        <v>4505750</v>
      </c>
      <c r="DE278" s="43">
        <v>1</v>
      </c>
      <c r="DF278" s="390">
        <v>1</v>
      </c>
      <c r="DG278" s="310"/>
      <c r="DH278" s="203"/>
      <c r="DI278" s="279" t="str" cm="1">
        <f t="array" ref="DI278">+IF(AND(C278&lt;&gt;"Vehículos Eléctricos",C278&lt;&gt;"Vehículos Híbridos",AD278="PERCENTIL 50"),
     IF(VLOOKUP(_xlfn.TEXTJOIN("_",FALSE,C278:E278),BD_Perc!$A:$P,_xlfn.IFS(BD!AE278="Intervalo de precio 1",12,BD!AE278="Intervalo de precio 2",13),FALSE)&lt;=1,
     VLOOKUP(_xlfn.TEXTJOIN("_",FALSE,C278:E278),BD_Perc!$A:$P,16,FALSE),"Ok P50"),
     "Ok P30/70 ó Híbrido/Eléctrico")</f>
        <v>Ok P30/70 ó Híbrido/Eléctrico</v>
      </c>
      <c r="DJ278" s="279" t="str">
        <f t="shared" si="25"/>
        <v>Vehículos Convencionales_Camperos/Camionetas_4x4</v>
      </c>
      <c r="DK278" s="331">
        <f t="shared" si="29"/>
        <v>260370000</v>
      </c>
      <c r="DL278" s="326"/>
    </row>
    <row r="279" spans="1:116" ht="25.5">
      <c r="A279" s="28">
        <v>274</v>
      </c>
      <c r="B279" s="29" t="s">
        <v>330</v>
      </c>
      <c r="C279" s="29" t="s">
        <v>0</v>
      </c>
      <c r="D279" s="29" t="s">
        <v>337</v>
      </c>
      <c r="E279" s="42" t="s">
        <v>346</v>
      </c>
      <c r="F279" s="42" t="s">
        <v>107</v>
      </c>
      <c r="G279" s="30" t="s">
        <v>649</v>
      </c>
      <c r="H279" s="42" t="s">
        <v>990</v>
      </c>
      <c r="I279" s="28">
        <v>9008205</v>
      </c>
      <c r="J279" s="28" t="s">
        <v>650</v>
      </c>
      <c r="K279" s="31" t="s">
        <v>375</v>
      </c>
      <c r="L279" s="32">
        <v>275</v>
      </c>
      <c r="M279" s="33">
        <v>5</v>
      </c>
      <c r="N279" s="34">
        <v>246900000</v>
      </c>
      <c r="O279" s="34">
        <f>+IFERROR(VLOOKUP(I279,Precio_Fasecolda!A:C,3,FALSE),IFERROR(VLOOKUP(I279,Precio_Fasecolda!B:C,2,FALSE),N279))</f>
        <v>246900000</v>
      </c>
      <c r="P279" s="34">
        <f t="shared" si="26"/>
        <v>0</v>
      </c>
      <c r="Q279" s="28" t="s">
        <v>346</v>
      </c>
      <c r="R279" s="28" t="s">
        <v>130</v>
      </c>
      <c r="S279" s="28" t="s">
        <v>112</v>
      </c>
      <c r="T279" s="28" t="s">
        <v>107</v>
      </c>
      <c r="U279" s="28" t="s">
        <v>107</v>
      </c>
      <c r="V279" s="42" t="s">
        <v>107</v>
      </c>
      <c r="W279" s="28" t="s">
        <v>107</v>
      </c>
      <c r="X279" s="28" t="s">
        <v>107</v>
      </c>
      <c r="Y279" s="28" t="str">
        <f t="shared" si="27"/>
        <v>N.A.</v>
      </c>
      <c r="Z279" s="292">
        <f t="shared" si="24"/>
        <v>244431000</v>
      </c>
      <c r="AA279" s="28" cm="1">
        <f t="array" aca="1" ref="AA279" ca="1">_xlfn.IFS(DK279&lt;$DK$4,1,AND(DK279&gt;=$DK$4,DK279&lt;=$AA$4),2,DK279&gt;$AA$4,3)</f>
        <v>3</v>
      </c>
      <c r="AB279" s="28">
        <v>0</v>
      </c>
      <c r="AC279" s="28" cm="1">
        <f t="array" aca="1" ref="AC279" ca="1">IF(AB279="PERCENTIL 30","",_xlfn.IFS(DK279&lt;$AC$4,1,DK279&gt;$AC$4,2))</f>
        <v>2</v>
      </c>
      <c r="AD279" s="28" t="str">
        <f>+IFERROR(VLOOKUP(_xlfn.TEXTJOIN("_", FALSE, C279:E279), BD_Perc!$A:$O, 15, FALSE),"Segmentación no encontrada o vehículo inactivo")</f>
        <v>PERCENTIL 30-70</v>
      </c>
      <c r="AE279" s="28" t="str" cm="1">
        <f t="array" ref="AE279">_xlfn.IFS(
    AD279 = "PERCENTIL 50",
    _xlfn.IFS(
        BD!DK279 &lt; VLOOKUP(_xlfn.TEXTJOIN("_", FALSE, C279:E279), BD_Perc!$A:$O, 11, FALSE), "Intervalo de precio 1",
        BD!DK279 &gt;= VLOOKUP(_xlfn.TEXTJOIN("_", FALSE, C279:E279), BD_Perc!$A:$O, 11, FALSE), "Intervalo de precio 2"
    ),
    AD279 = "PERCENTIL 30-70",
    _xlfn.IFS(
        BD!DK279 &lt; VLOOKUP(_xlfn.TEXTJOIN("_", FALSE, C279:E279), BD_Perc!$A:$O, 6, FALSE), "Intervalo de precio 1",
        BD!DK279 &lt; VLOOKUP(_xlfn.TEXTJOIN("_", FALSE, C279:E279), BD_Perc!$A:$O, 7, FALSE), "Intervalo de precio 2",
        BD!DK279 &gt;= VLOOKUP(_xlfn.TEXTJOIN("_", FALSE, C279:E279), BD_Perc!$A:$O, 7, FALSE), "Intervalo de precio 3"
    ),
    AD279="Segmentación no encontrada o vehículo inactivo","Segmentación no encontrada o vehículo inactivo"
)</f>
        <v>Intervalo de precio 2</v>
      </c>
      <c r="AF279" s="35" t="s">
        <v>2413</v>
      </c>
      <c r="AG279" s="35" t="b">
        <f t="shared" si="28"/>
        <v>1</v>
      </c>
      <c r="AH279" s="206">
        <v>0.01</v>
      </c>
      <c r="AI279" s="206">
        <v>0.01</v>
      </c>
      <c r="AJ279" s="206">
        <v>0.01</v>
      </c>
      <c r="AK279" s="206">
        <v>0.01</v>
      </c>
      <c r="AL279" s="206">
        <v>0.01</v>
      </c>
      <c r="AM279" s="206">
        <v>0.01</v>
      </c>
      <c r="AN279" s="28" t="s">
        <v>113</v>
      </c>
      <c r="AO279" s="28" t="s">
        <v>113</v>
      </c>
      <c r="AP279" s="28" t="s">
        <v>113</v>
      </c>
      <c r="AQ279" s="37">
        <v>0</v>
      </c>
      <c r="AR279" s="38">
        <v>8689479</v>
      </c>
      <c r="AS279" s="38">
        <v>87324</v>
      </c>
      <c r="AT279" s="38">
        <v>649424</v>
      </c>
      <c r="AU279" s="38">
        <v>0</v>
      </c>
      <c r="AV279" s="38">
        <v>0</v>
      </c>
      <c r="AW279" s="38">
        <v>7322080</v>
      </c>
      <c r="AX279" s="38">
        <v>0</v>
      </c>
      <c r="AY279" s="38">
        <v>370119</v>
      </c>
      <c r="AZ279" s="38">
        <v>49119</v>
      </c>
      <c r="BA279" s="38">
        <v>495044</v>
      </c>
      <c r="BB279" s="38" t="s">
        <v>107</v>
      </c>
      <c r="BC279" s="38" t="s">
        <v>107</v>
      </c>
      <c r="BD279" s="38">
        <v>0</v>
      </c>
      <c r="BE279" s="38">
        <v>0</v>
      </c>
      <c r="BF279" s="38">
        <v>0</v>
      </c>
      <c r="BG279" s="38">
        <v>0</v>
      </c>
      <c r="BH279" s="38" t="s">
        <v>107</v>
      </c>
      <c r="BI279" s="38" t="s">
        <v>107</v>
      </c>
      <c r="BJ279" s="38">
        <v>1974385</v>
      </c>
      <c r="BK279" s="38">
        <v>0</v>
      </c>
      <c r="BL279" s="38">
        <v>0</v>
      </c>
      <c r="BM279" s="38" t="s">
        <v>107</v>
      </c>
      <c r="BN279" s="38">
        <v>1457118</v>
      </c>
      <c r="BO279" s="38">
        <v>1337197</v>
      </c>
      <c r="BP279" s="38">
        <v>1193276</v>
      </c>
      <c r="BQ279" s="38">
        <v>72861</v>
      </c>
      <c r="BR279" s="38">
        <v>1528774</v>
      </c>
      <c r="BS279" s="38" t="s">
        <v>107</v>
      </c>
      <c r="BT279" s="38">
        <v>0</v>
      </c>
      <c r="BU279" s="38">
        <v>0</v>
      </c>
      <c r="BV279" s="38" t="s">
        <v>107</v>
      </c>
      <c r="BW279" s="38">
        <v>15785609</v>
      </c>
      <c r="BX279" s="38">
        <v>204119</v>
      </c>
      <c r="BY279" s="38">
        <v>11503892</v>
      </c>
      <c r="BZ279" s="38">
        <v>3880702</v>
      </c>
      <c r="CA279" s="38">
        <v>0</v>
      </c>
      <c r="CB279" s="38">
        <v>1144130</v>
      </c>
      <c r="CC279" s="330">
        <v>0</v>
      </c>
      <c r="CD279" s="38">
        <v>0</v>
      </c>
      <c r="CE279" s="38" t="s">
        <v>107</v>
      </c>
      <c r="CF279" s="38" t="s">
        <v>107</v>
      </c>
      <c r="CG279" s="38" t="s">
        <v>107</v>
      </c>
      <c r="CH279" s="41" t="s">
        <v>113</v>
      </c>
      <c r="CI279" s="41" t="s">
        <v>113</v>
      </c>
      <c r="CJ279" s="41" t="s">
        <v>113</v>
      </c>
      <c r="CK279" s="41" t="s">
        <v>113</v>
      </c>
      <c r="CL279" s="41" t="s">
        <v>114</v>
      </c>
      <c r="CM279" s="41" t="s">
        <v>113</v>
      </c>
      <c r="CN279" s="41" t="s">
        <v>114</v>
      </c>
      <c r="CO279" s="42" t="s">
        <v>107</v>
      </c>
      <c r="CP279" s="28" t="s">
        <v>107</v>
      </c>
      <c r="CQ279" s="28" t="s">
        <v>107</v>
      </c>
      <c r="CR279" s="28" t="s">
        <v>107</v>
      </c>
      <c r="CS279" s="28" t="s">
        <v>107</v>
      </c>
      <c r="CT279" s="28" t="s">
        <v>107</v>
      </c>
      <c r="CU279" s="28" t="s">
        <v>107</v>
      </c>
      <c r="CV279" s="28" t="s">
        <v>107</v>
      </c>
      <c r="CW279" s="28" t="s">
        <v>107</v>
      </c>
      <c r="CX279" s="28" t="s">
        <v>107</v>
      </c>
      <c r="CY279" s="28" t="s">
        <v>107</v>
      </c>
      <c r="CZ279" s="28" t="s">
        <v>107</v>
      </c>
      <c r="DA279" s="28" t="s">
        <v>107</v>
      </c>
      <c r="DB279" s="28" t="s">
        <v>107</v>
      </c>
      <c r="DC279" s="28" t="s">
        <v>107</v>
      </c>
      <c r="DD279" s="332">
        <v>4505750</v>
      </c>
      <c r="DE279" s="43">
        <v>1</v>
      </c>
      <c r="DF279" s="390">
        <v>1</v>
      </c>
      <c r="DG279" s="310"/>
      <c r="DH279" s="203"/>
      <c r="DI279" s="279" t="str" cm="1">
        <f t="array" ref="DI279">+IF(AND(C279&lt;&gt;"Vehículos Eléctricos",C279&lt;&gt;"Vehículos Híbridos",AD279="PERCENTIL 50"),
     IF(VLOOKUP(_xlfn.TEXTJOIN("_",FALSE,C279:E279),BD_Perc!$A:$P,_xlfn.IFS(BD!AE279="Intervalo de precio 1",12,BD!AE279="Intervalo de precio 2",13),FALSE)&lt;=1,
     VLOOKUP(_xlfn.TEXTJOIN("_",FALSE,C279:E279),BD_Perc!$A:$P,16,FALSE),"Ok P50"),
     "Ok P30/70 ó Híbrido/Eléctrico")</f>
        <v>Ok P30/70 ó Híbrido/Eléctrico</v>
      </c>
      <c r="DJ279" s="279" t="str">
        <f t="shared" si="25"/>
        <v>Vehículos Convencionales_Camperos/Camionetas_4x4</v>
      </c>
      <c r="DK279" s="331">
        <f t="shared" si="29"/>
        <v>244431000</v>
      </c>
      <c r="DL279" s="326"/>
    </row>
    <row r="280" spans="1:116" ht="25.5">
      <c r="A280" s="28">
        <v>275</v>
      </c>
      <c r="B280" s="29" t="s">
        <v>330</v>
      </c>
      <c r="C280" s="29" t="s">
        <v>0</v>
      </c>
      <c r="D280" s="29" t="s">
        <v>337</v>
      </c>
      <c r="E280" s="42" t="s">
        <v>346</v>
      </c>
      <c r="F280" s="42" t="s">
        <v>107</v>
      </c>
      <c r="G280" s="30" t="s">
        <v>651</v>
      </c>
      <c r="H280" s="42" t="s">
        <v>990</v>
      </c>
      <c r="I280" s="28">
        <v>9008204</v>
      </c>
      <c r="J280" s="28" t="s">
        <v>652</v>
      </c>
      <c r="K280" s="31" t="s">
        <v>375</v>
      </c>
      <c r="L280" s="32">
        <v>275</v>
      </c>
      <c r="M280" s="33">
        <v>5</v>
      </c>
      <c r="N280" s="34">
        <v>290500000</v>
      </c>
      <c r="O280" s="34">
        <f>+IFERROR(VLOOKUP(I280,Precio_Fasecolda!A:C,3,FALSE),IFERROR(VLOOKUP(I280,Precio_Fasecolda!B:C,2,FALSE),N280))</f>
        <v>290500000</v>
      </c>
      <c r="P280" s="34">
        <f t="shared" si="26"/>
        <v>0</v>
      </c>
      <c r="Q280" s="28" t="s">
        <v>346</v>
      </c>
      <c r="R280" s="28" t="s">
        <v>130</v>
      </c>
      <c r="S280" s="28" t="s">
        <v>112</v>
      </c>
      <c r="T280" s="28" t="s">
        <v>107</v>
      </c>
      <c r="U280" s="28" t="s">
        <v>107</v>
      </c>
      <c r="V280" s="42" t="s">
        <v>107</v>
      </c>
      <c r="W280" s="28" t="s">
        <v>107</v>
      </c>
      <c r="X280" s="28" t="s">
        <v>107</v>
      </c>
      <c r="Y280" s="28" t="str">
        <f t="shared" si="27"/>
        <v>N.A.</v>
      </c>
      <c r="Z280" s="292">
        <f t="shared" si="24"/>
        <v>287595000</v>
      </c>
      <c r="AA280" s="28" cm="1">
        <f t="array" aca="1" ref="AA280" ca="1">_xlfn.IFS(DK280&lt;$DK$4,1,AND(DK280&gt;=$DK$4,DK280&lt;=$AA$4),2,DK280&gt;$AA$4,3)</f>
        <v>3</v>
      </c>
      <c r="AB280" s="28">
        <v>0</v>
      </c>
      <c r="AC280" s="28" cm="1">
        <f t="array" aca="1" ref="AC280" ca="1">IF(AB280="PERCENTIL 30","",_xlfn.IFS(DK280&lt;$AC$4,1,DK280&gt;$AC$4,2))</f>
        <v>2</v>
      </c>
      <c r="AD280" s="28" t="str">
        <f>+IFERROR(VLOOKUP(_xlfn.TEXTJOIN("_", FALSE, C280:E280), BD_Perc!$A:$O, 15, FALSE),"Segmentación no encontrada o vehículo inactivo")</f>
        <v>PERCENTIL 30-70</v>
      </c>
      <c r="AE280" s="28" t="str" cm="1">
        <f t="array" ref="AE280">_xlfn.IFS(
    AD280 = "PERCENTIL 50",
    _xlfn.IFS(
        BD!DK280 &lt; VLOOKUP(_xlfn.TEXTJOIN("_", FALSE, C280:E280), BD_Perc!$A:$O, 11, FALSE), "Intervalo de precio 1",
        BD!DK280 &gt;= VLOOKUP(_xlfn.TEXTJOIN("_", FALSE, C280:E280), BD_Perc!$A:$O, 11, FALSE), "Intervalo de precio 2"
    ),
    AD280 = "PERCENTIL 30-70",
    _xlfn.IFS(
        BD!DK280 &lt; VLOOKUP(_xlfn.TEXTJOIN("_", FALSE, C280:E280), BD_Perc!$A:$O, 6, FALSE), "Intervalo de precio 1",
        BD!DK280 &lt; VLOOKUP(_xlfn.TEXTJOIN("_", FALSE, C280:E280), BD_Perc!$A:$O, 7, FALSE), "Intervalo de precio 2",
        BD!DK280 &gt;= VLOOKUP(_xlfn.TEXTJOIN("_", FALSE, C280:E280), BD_Perc!$A:$O, 7, FALSE), "Intervalo de precio 3"
    ),
    AD280="Segmentación no encontrada o vehículo inactivo","Segmentación no encontrada o vehículo inactivo"
)</f>
        <v>Intervalo de precio 3</v>
      </c>
      <c r="AF280" s="35" t="s">
        <v>2414</v>
      </c>
      <c r="AG280" s="35" t="b">
        <f t="shared" si="28"/>
        <v>1</v>
      </c>
      <c r="AH280" s="206">
        <v>0.01</v>
      </c>
      <c r="AI280" s="206">
        <v>0.01</v>
      </c>
      <c r="AJ280" s="206">
        <v>0.01</v>
      </c>
      <c r="AK280" s="206">
        <v>0.01</v>
      </c>
      <c r="AL280" s="206">
        <v>0.01</v>
      </c>
      <c r="AM280" s="206">
        <v>0.01</v>
      </c>
      <c r="AN280" s="28" t="s">
        <v>113</v>
      </c>
      <c r="AO280" s="28" t="s">
        <v>113</v>
      </c>
      <c r="AP280" s="28" t="s">
        <v>113</v>
      </c>
      <c r="AQ280" s="37">
        <v>0</v>
      </c>
      <c r="AR280" s="38">
        <v>8689479</v>
      </c>
      <c r="AS280" s="38">
        <v>87324</v>
      </c>
      <c r="AT280" s="38">
        <v>649424</v>
      </c>
      <c r="AU280" s="38">
        <v>0</v>
      </c>
      <c r="AV280" s="38">
        <v>0</v>
      </c>
      <c r="AW280" s="38">
        <v>7322080</v>
      </c>
      <c r="AX280" s="38">
        <v>0</v>
      </c>
      <c r="AY280" s="38">
        <v>0</v>
      </c>
      <c r="AZ280" s="38">
        <v>49119</v>
      </c>
      <c r="BA280" s="38">
        <v>0</v>
      </c>
      <c r="BB280" s="38" t="s">
        <v>107</v>
      </c>
      <c r="BC280" s="38" t="s">
        <v>107</v>
      </c>
      <c r="BD280" s="38">
        <v>0</v>
      </c>
      <c r="BE280" s="38">
        <v>0</v>
      </c>
      <c r="BF280" s="38">
        <v>0</v>
      </c>
      <c r="BG280" s="38">
        <v>0</v>
      </c>
      <c r="BH280" s="38" t="s">
        <v>107</v>
      </c>
      <c r="BI280" s="38" t="s">
        <v>107</v>
      </c>
      <c r="BJ280" s="38">
        <v>1974385</v>
      </c>
      <c r="BK280" s="38">
        <v>0</v>
      </c>
      <c r="BL280" s="38">
        <v>0</v>
      </c>
      <c r="BM280" s="38" t="s">
        <v>107</v>
      </c>
      <c r="BN280" s="38">
        <v>1457118</v>
      </c>
      <c r="BO280" s="38">
        <v>1436039</v>
      </c>
      <c r="BP280" s="38">
        <v>1193276</v>
      </c>
      <c r="BQ280" s="38">
        <v>72861</v>
      </c>
      <c r="BR280" s="38">
        <v>1528774</v>
      </c>
      <c r="BS280" s="38" t="s">
        <v>107</v>
      </c>
      <c r="BT280" s="38">
        <v>0</v>
      </c>
      <c r="BU280" s="38">
        <v>0</v>
      </c>
      <c r="BV280" s="38" t="s">
        <v>107</v>
      </c>
      <c r="BW280" s="38">
        <v>15785609</v>
      </c>
      <c r="BX280" s="38">
        <v>204119</v>
      </c>
      <c r="BY280" s="38">
        <v>11503892</v>
      </c>
      <c r="BZ280" s="38">
        <v>3880702</v>
      </c>
      <c r="CA280" s="38">
        <v>0</v>
      </c>
      <c r="CB280" s="38">
        <v>1144130</v>
      </c>
      <c r="CC280" s="330">
        <v>0</v>
      </c>
      <c r="CD280" s="38">
        <v>0</v>
      </c>
      <c r="CE280" s="38" t="s">
        <v>107</v>
      </c>
      <c r="CF280" s="38" t="s">
        <v>107</v>
      </c>
      <c r="CG280" s="38" t="s">
        <v>107</v>
      </c>
      <c r="CH280" s="41" t="s">
        <v>113</v>
      </c>
      <c r="CI280" s="41" t="s">
        <v>113</v>
      </c>
      <c r="CJ280" s="41" t="s">
        <v>113</v>
      </c>
      <c r="CK280" s="41" t="s">
        <v>113</v>
      </c>
      <c r="CL280" s="41" t="s">
        <v>114</v>
      </c>
      <c r="CM280" s="41" t="s">
        <v>113</v>
      </c>
      <c r="CN280" s="41" t="s">
        <v>114</v>
      </c>
      <c r="CO280" s="42" t="s">
        <v>107</v>
      </c>
      <c r="CP280" s="28" t="s">
        <v>107</v>
      </c>
      <c r="CQ280" s="28" t="s">
        <v>107</v>
      </c>
      <c r="CR280" s="28" t="s">
        <v>107</v>
      </c>
      <c r="CS280" s="28" t="s">
        <v>107</v>
      </c>
      <c r="CT280" s="28" t="s">
        <v>107</v>
      </c>
      <c r="CU280" s="28" t="s">
        <v>107</v>
      </c>
      <c r="CV280" s="28" t="s">
        <v>107</v>
      </c>
      <c r="CW280" s="28" t="s">
        <v>107</v>
      </c>
      <c r="CX280" s="28" t="s">
        <v>107</v>
      </c>
      <c r="CY280" s="28" t="s">
        <v>107</v>
      </c>
      <c r="CZ280" s="28" t="s">
        <v>107</v>
      </c>
      <c r="DA280" s="28" t="s">
        <v>107</v>
      </c>
      <c r="DB280" s="28" t="s">
        <v>107</v>
      </c>
      <c r="DC280" s="28" t="s">
        <v>107</v>
      </c>
      <c r="DD280" s="332">
        <v>4505750</v>
      </c>
      <c r="DE280" s="43">
        <v>1</v>
      </c>
      <c r="DF280" s="390">
        <v>1</v>
      </c>
      <c r="DG280" s="310"/>
      <c r="DH280" s="203"/>
      <c r="DI280" s="279" t="str" cm="1">
        <f t="array" ref="DI280">+IF(AND(C280&lt;&gt;"Vehículos Eléctricos",C280&lt;&gt;"Vehículos Híbridos",AD280="PERCENTIL 50"),
     IF(VLOOKUP(_xlfn.TEXTJOIN("_",FALSE,C280:E280),BD_Perc!$A:$P,_xlfn.IFS(BD!AE280="Intervalo de precio 1",12,BD!AE280="Intervalo de precio 2",13),FALSE)&lt;=1,
     VLOOKUP(_xlfn.TEXTJOIN("_",FALSE,C280:E280),BD_Perc!$A:$P,16,FALSE),"Ok P50"),
     "Ok P30/70 ó Híbrido/Eléctrico")</f>
        <v>Ok P30/70 ó Híbrido/Eléctrico</v>
      </c>
      <c r="DJ280" s="279" t="str">
        <f t="shared" si="25"/>
        <v>Vehículos Convencionales_Camperos/Camionetas_4x4</v>
      </c>
      <c r="DK280" s="331">
        <f t="shared" si="29"/>
        <v>287595000</v>
      </c>
      <c r="DL280" s="326"/>
    </row>
    <row r="281" spans="1:116" ht="38.25">
      <c r="A281" s="28">
        <v>276</v>
      </c>
      <c r="B281" s="29" t="s">
        <v>330</v>
      </c>
      <c r="C281" s="29" t="s">
        <v>0</v>
      </c>
      <c r="D281" s="29" t="s">
        <v>337</v>
      </c>
      <c r="E281" s="42" t="s">
        <v>346</v>
      </c>
      <c r="F281" s="42" t="s">
        <v>107</v>
      </c>
      <c r="G281" s="30" t="s">
        <v>2424</v>
      </c>
      <c r="H281" s="42" t="s">
        <v>990</v>
      </c>
      <c r="I281" s="28">
        <v>9008206</v>
      </c>
      <c r="J281" s="28" t="s">
        <v>653</v>
      </c>
      <c r="K281" s="31" t="s">
        <v>355</v>
      </c>
      <c r="L281" s="32">
        <v>305</v>
      </c>
      <c r="M281" s="33">
        <v>5</v>
      </c>
      <c r="N281" s="34">
        <v>504500000</v>
      </c>
      <c r="O281" s="34">
        <f>+IFERROR(VLOOKUP(I281,Precio_Fasecolda!A:C,3,FALSE),IFERROR(VLOOKUP(I281,Precio_Fasecolda!B:C,2,FALSE),N281))</f>
        <v>504500000</v>
      </c>
      <c r="P281" s="34">
        <f t="shared" si="26"/>
        <v>0</v>
      </c>
      <c r="Q281" s="28" t="s">
        <v>346</v>
      </c>
      <c r="R281" s="28" t="s">
        <v>130</v>
      </c>
      <c r="S281" s="28" t="s">
        <v>112</v>
      </c>
      <c r="T281" s="28" t="s">
        <v>107</v>
      </c>
      <c r="U281" s="28" t="s">
        <v>107</v>
      </c>
      <c r="V281" s="42" t="s">
        <v>107</v>
      </c>
      <c r="W281" s="28" t="s">
        <v>107</v>
      </c>
      <c r="X281" s="28" t="s">
        <v>107</v>
      </c>
      <c r="Y281" s="28" t="str">
        <f t="shared" si="27"/>
        <v>N.A.</v>
      </c>
      <c r="Z281" s="292">
        <f t="shared" si="24"/>
        <v>499455000</v>
      </c>
      <c r="AA281" s="28" cm="1">
        <f t="array" aca="1" ref="AA281" ca="1">_xlfn.IFS(DK281&lt;$DK$4,1,AND(DK281&gt;=$DK$4,DK281&lt;=$AA$4),2,DK281&gt;$AA$4,3)</f>
        <v>3</v>
      </c>
      <c r="AB281" s="28">
        <v>0</v>
      </c>
      <c r="AC281" s="28" cm="1">
        <f t="array" aca="1" ref="AC281" ca="1">IF(AB281="PERCENTIL 30","",_xlfn.IFS(DK281&lt;$AC$4,1,DK281&gt;$AC$4,2))</f>
        <v>2</v>
      </c>
      <c r="AD281" s="28" t="str">
        <f>+IFERROR(VLOOKUP(_xlfn.TEXTJOIN("_", FALSE, C281:E281), BD_Perc!$A:$O, 15, FALSE),"Segmentación no encontrada o vehículo inactivo")</f>
        <v>PERCENTIL 30-70</v>
      </c>
      <c r="AE281" s="28" t="str" cm="1">
        <f t="array" ref="AE281">_xlfn.IFS(
    AD281 = "PERCENTIL 50",
    _xlfn.IFS(
        BD!DK281 &lt; VLOOKUP(_xlfn.TEXTJOIN("_", FALSE, C281:E281), BD_Perc!$A:$O, 11, FALSE), "Intervalo de precio 1",
        BD!DK281 &gt;= VLOOKUP(_xlfn.TEXTJOIN("_", FALSE, C281:E281), BD_Perc!$A:$O, 11, FALSE), "Intervalo de precio 2"
    ),
    AD281 = "PERCENTIL 30-70",
    _xlfn.IFS(
        BD!DK281 &lt; VLOOKUP(_xlfn.TEXTJOIN("_", FALSE, C281:E281), BD_Perc!$A:$O, 6, FALSE), "Intervalo de precio 1",
        BD!DK281 &lt; VLOOKUP(_xlfn.TEXTJOIN("_", FALSE, C281:E281), BD_Perc!$A:$O, 7, FALSE), "Intervalo de precio 2",
        BD!DK281 &gt;= VLOOKUP(_xlfn.TEXTJOIN("_", FALSE, C281:E281), BD_Perc!$A:$O, 7, FALSE), "Intervalo de precio 3"
    ),
    AD281="Segmentación no encontrada o vehículo inactivo","Segmentación no encontrada o vehículo inactivo"
)</f>
        <v>Intervalo de precio 3</v>
      </c>
      <c r="AF281" s="35" t="s">
        <v>2414</v>
      </c>
      <c r="AG281" s="35" t="b">
        <f t="shared" si="28"/>
        <v>1</v>
      </c>
      <c r="AH281" s="206">
        <v>0.01</v>
      </c>
      <c r="AI281" s="206">
        <v>0.02</v>
      </c>
      <c r="AJ281" s="206">
        <v>0.02</v>
      </c>
      <c r="AK281" s="206">
        <v>0.02</v>
      </c>
      <c r="AL281" s="206">
        <v>0.02</v>
      </c>
      <c r="AM281" s="206">
        <v>0.02</v>
      </c>
      <c r="AN281" s="28" t="s">
        <v>113</v>
      </c>
      <c r="AO281" s="28" t="s">
        <v>113</v>
      </c>
      <c r="AP281" s="28" t="s">
        <v>113</v>
      </c>
      <c r="AQ281" s="37">
        <v>0</v>
      </c>
      <c r="AR281" s="38">
        <v>8689479</v>
      </c>
      <c r="AS281" s="38">
        <v>87324</v>
      </c>
      <c r="AT281" s="38" t="s">
        <v>107</v>
      </c>
      <c r="AU281" s="38">
        <v>0</v>
      </c>
      <c r="AV281" s="38">
        <v>0</v>
      </c>
      <c r="AW281" s="38">
        <v>7322080</v>
      </c>
      <c r="AX281" s="38">
        <v>0</v>
      </c>
      <c r="AY281" s="38">
        <v>0</v>
      </c>
      <c r="AZ281" s="38">
        <v>49119</v>
      </c>
      <c r="BA281" s="38">
        <v>0</v>
      </c>
      <c r="BB281" s="38" t="s">
        <v>107</v>
      </c>
      <c r="BC281" s="38" t="s">
        <v>107</v>
      </c>
      <c r="BD281" s="38">
        <v>0</v>
      </c>
      <c r="BE281" s="38">
        <v>0</v>
      </c>
      <c r="BF281" s="38">
        <v>0</v>
      </c>
      <c r="BG281" s="38">
        <v>0</v>
      </c>
      <c r="BH281" s="38" t="s">
        <v>107</v>
      </c>
      <c r="BI281" s="38" t="s">
        <v>107</v>
      </c>
      <c r="BJ281" s="38">
        <v>1974385</v>
      </c>
      <c r="BK281" s="38">
        <v>0</v>
      </c>
      <c r="BL281" s="38">
        <v>0</v>
      </c>
      <c r="BM281" s="38" t="s">
        <v>107</v>
      </c>
      <c r="BN281" s="38">
        <v>0</v>
      </c>
      <c r="BO281" s="38">
        <v>1530173</v>
      </c>
      <c r="BP281" s="38" t="s">
        <v>107</v>
      </c>
      <c r="BQ281" s="38">
        <v>72861</v>
      </c>
      <c r="BR281" s="38">
        <v>1528774</v>
      </c>
      <c r="BS281" s="38" t="s">
        <v>107</v>
      </c>
      <c r="BT281" s="38">
        <v>0</v>
      </c>
      <c r="BU281" s="38">
        <v>0</v>
      </c>
      <c r="BV281" s="38" t="s">
        <v>107</v>
      </c>
      <c r="BW281" s="38">
        <v>15785609</v>
      </c>
      <c r="BX281" s="38">
        <v>204119</v>
      </c>
      <c r="BY281" s="38">
        <v>12280679</v>
      </c>
      <c r="BZ281" s="38">
        <v>3880702</v>
      </c>
      <c r="CA281" s="38">
        <v>0</v>
      </c>
      <c r="CB281" s="38">
        <v>1116148</v>
      </c>
      <c r="CC281" s="330">
        <v>0</v>
      </c>
      <c r="CD281" s="38">
        <v>0</v>
      </c>
      <c r="CE281" s="38" t="s">
        <v>107</v>
      </c>
      <c r="CF281" s="38" t="s">
        <v>107</v>
      </c>
      <c r="CG281" s="38" t="s">
        <v>107</v>
      </c>
      <c r="CH281" s="41" t="s">
        <v>113</v>
      </c>
      <c r="CI281" s="41" t="s">
        <v>113</v>
      </c>
      <c r="CJ281" s="41" t="s">
        <v>113</v>
      </c>
      <c r="CK281" s="41" t="s">
        <v>113</v>
      </c>
      <c r="CL281" s="41" t="s">
        <v>113</v>
      </c>
      <c r="CM281" s="41" t="s">
        <v>113</v>
      </c>
      <c r="CN281" s="41" t="s">
        <v>114</v>
      </c>
      <c r="CO281" s="42" t="s">
        <v>107</v>
      </c>
      <c r="CP281" s="28" t="s">
        <v>107</v>
      </c>
      <c r="CQ281" s="28" t="s">
        <v>107</v>
      </c>
      <c r="CR281" s="28" t="s">
        <v>107</v>
      </c>
      <c r="CS281" s="28" t="s">
        <v>107</v>
      </c>
      <c r="CT281" s="28" t="s">
        <v>107</v>
      </c>
      <c r="CU281" s="28" t="s">
        <v>107</v>
      </c>
      <c r="CV281" s="28" t="s">
        <v>107</v>
      </c>
      <c r="CW281" s="28" t="s">
        <v>107</v>
      </c>
      <c r="CX281" s="28" t="s">
        <v>107</v>
      </c>
      <c r="CY281" s="28" t="s">
        <v>107</v>
      </c>
      <c r="CZ281" s="28" t="s">
        <v>107</v>
      </c>
      <c r="DA281" s="28" t="s">
        <v>107</v>
      </c>
      <c r="DB281" s="28" t="s">
        <v>107</v>
      </c>
      <c r="DC281" s="28" t="s">
        <v>107</v>
      </c>
      <c r="DD281" s="332">
        <v>5348276</v>
      </c>
      <c r="DE281" s="43">
        <v>1</v>
      </c>
      <c r="DF281" s="390">
        <v>1</v>
      </c>
      <c r="DG281" s="310"/>
      <c r="DH281" s="203"/>
      <c r="DI281" s="279" t="str" cm="1">
        <f t="array" ref="DI281">+IF(AND(C281&lt;&gt;"Vehículos Eléctricos",C281&lt;&gt;"Vehículos Híbridos",AD281="PERCENTIL 50"),
     IF(VLOOKUP(_xlfn.TEXTJOIN("_",FALSE,C281:E281),BD_Perc!$A:$P,_xlfn.IFS(BD!AE281="Intervalo de precio 1",12,BD!AE281="Intervalo de precio 2",13),FALSE)&lt;=1,
     VLOOKUP(_xlfn.TEXTJOIN("_",FALSE,C281:E281),BD_Perc!$A:$P,16,FALSE),"Ok P50"),
     "Ok P30/70 ó Híbrido/Eléctrico")</f>
        <v>Ok P30/70 ó Híbrido/Eléctrico</v>
      </c>
      <c r="DJ281" s="279" t="str">
        <f t="shared" si="25"/>
        <v>Vehículos Convencionales_Camperos/Camionetas_4x4</v>
      </c>
      <c r="DK281" s="331">
        <f t="shared" si="29"/>
        <v>499455000</v>
      </c>
      <c r="DL281" s="326"/>
    </row>
    <row r="282" spans="1:116" ht="25.5">
      <c r="A282" s="28">
        <v>277</v>
      </c>
      <c r="B282" s="29" t="s">
        <v>330</v>
      </c>
      <c r="C282" s="29" t="s">
        <v>0</v>
      </c>
      <c r="D282" s="29" t="s">
        <v>337</v>
      </c>
      <c r="E282" s="42" t="s">
        <v>346</v>
      </c>
      <c r="F282" s="42" t="s">
        <v>107</v>
      </c>
      <c r="G282" s="30" t="s">
        <v>654</v>
      </c>
      <c r="H282" s="42" t="s">
        <v>990</v>
      </c>
      <c r="I282" s="28">
        <v>9008201</v>
      </c>
      <c r="J282" s="28" t="s">
        <v>655</v>
      </c>
      <c r="K282" s="31" t="s">
        <v>375</v>
      </c>
      <c r="L282" s="32">
        <v>262</v>
      </c>
      <c r="M282" s="33">
        <v>5</v>
      </c>
      <c r="N282" s="34">
        <v>508300000</v>
      </c>
      <c r="O282" s="34">
        <f>+IFERROR(VLOOKUP(I282,Precio_Fasecolda!A:C,3,FALSE),IFERROR(VLOOKUP(I282,Precio_Fasecolda!B:C,2,FALSE),N282))</f>
        <v>508300000</v>
      </c>
      <c r="P282" s="34">
        <f t="shared" si="26"/>
        <v>0</v>
      </c>
      <c r="Q282" s="28" t="s">
        <v>346</v>
      </c>
      <c r="R282" s="28" t="s">
        <v>130</v>
      </c>
      <c r="S282" s="28" t="s">
        <v>360</v>
      </c>
      <c r="T282" s="28" t="s">
        <v>107</v>
      </c>
      <c r="U282" s="28" t="s">
        <v>107</v>
      </c>
      <c r="V282" s="42" t="s">
        <v>107</v>
      </c>
      <c r="W282" s="28" t="s">
        <v>107</v>
      </c>
      <c r="X282" s="28" t="s">
        <v>107</v>
      </c>
      <c r="Y282" s="28" t="str">
        <f t="shared" si="27"/>
        <v>N.A.</v>
      </c>
      <c r="Z282" s="292">
        <f t="shared" si="24"/>
        <v>503217000</v>
      </c>
      <c r="AA282" s="28" cm="1">
        <f t="array" aca="1" ref="AA282" ca="1">_xlfn.IFS(DK282&lt;$DK$4,1,AND(DK282&gt;=$DK$4,DK282&lt;=$AA$4),2,DK282&gt;$AA$4,3)</f>
        <v>3</v>
      </c>
      <c r="AB282" s="28">
        <v>0</v>
      </c>
      <c r="AC282" s="28" cm="1">
        <f t="array" aca="1" ref="AC282" ca="1">IF(AB282="PERCENTIL 30","",_xlfn.IFS(DK282&lt;$AC$4,1,DK282&gt;$AC$4,2))</f>
        <v>2</v>
      </c>
      <c r="AD282" s="28" t="str">
        <f>+IFERROR(VLOOKUP(_xlfn.TEXTJOIN("_", FALSE, C282:E282), BD_Perc!$A:$O, 15, FALSE),"Segmentación no encontrada o vehículo inactivo")</f>
        <v>PERCENTIL 30-70</v>
      </c>
      <c r="AE282" s="28" t="str" cm="1">
        <f t="array" ref="AE282">_xlfn.IFS(
    AD282 = "PERCENTIL 50",
    _xlfn.IFS(
        BD!DK282 &lt; VLOOKUP(_xlfn.TEXTJOIN("_", FALSE, C282:E282), BD_Perc!$A:$O, 11, FALSE), "Intervalo de precio 1",
        BD!DK282 &gt;= VLOOKUP(_xlfn.TEXTJOIN("_", FALSE, C282:E282), BD_Perc!$A:$O, 11, FALSE), "Intervalo de precio 2"
    ),
    AD282 = "PERCENTIL 30-70",
    _xlfn.IFS(
        BD!DK282 &lt; VLOOKUP(_xlfn.TEXTJOIN("_", FALSE, C282:E282), BD_Perc!$A:$O, 6, FALSE), "Intervalo de precio 1",
        BD!DK282 &lt; VLOOKUP(_xlfn.TEXTJOIN("_", FALSE, C282:E282), BD_Perc!$A:$O, 7, FALSE), "Intervalo de precio 2",
        BD!DK282 &gt;= VLOOKUP(_xlfn.TEXTJOIN("_", FALSE, C282:E282), BD_Perc!$A:$O, 7, FALSE), "Intervalo de precio 3"
    ),
    AD282="Segmentación no encontrada o vehículo inactivo","Segmentación no encontrada o vehículo inactivo"
)</f>
        <v>Intervalo de precio 3</v>
      </c>
      <c r="AF282" s="35" t="s">
        <v>2414</v>
      </c>
      <c r="AG282" s="35" t="b">
        <f t="shared" si="28"/>
        <v>1</v>
      </c>
      <c r="AH282" s="206">
        <v>0.01</v>
      </c>
      <c r="AI282" s="206">
        <v>0.02</v>
      </c>
      <c r="AJ282" s="206">
        <v>0.02</v>
      </c>
      <c r="AK282" s="206">
        <v>0.02</v>
      </c>
      <c r="AL282" s="206">
        <v>0.02</v>
      </c>
      <c r="AM282" s="206">
        <v>0.02</v>
      </c>
      <c r="AN282" s="28" t="s">
        <v>113</v>
      </c>
      <c r="AO282" s="28" t="s">
        <v>113</v>
      </c>
      <c r="AP282" s="28" t="s">
        <v>113</v>
      </c>
      <c r="AQ282" s="37">
        <v>0</v>
      </c>
      <c r="AR282" s="38">
        <v>8689479</v>
      </c>
      <c r="AS282" s="38">
        <v>87324</v>
      </c>
      <c r="AT282" s="38" t="s">
        <v>107</v>
      </c>
      <c r="AU282" s="38">
        <v>0</v>
      </c>
      <c r="AV282" s="38">
        <v>0</v>
      </c>
      <c r="AW282" s="38">
        <v>7322080</v>
      </c>
      <c r="AX282" s="38">
        <v>0</v>
      </c>
      <c r="AY282" s="38">
        <v>0</v>
      </c>
      <c r="AZ282" s="38">
        <v>49119</v>
      </c>
      <c r="BA282" s="38">
        <v>0</v>
      </c>
      <c r="BB282" s="38" t="s">
        <v>107</v>
      </c>
      <c r="BC282" s="38" t="s">
        <v>107</v>
      </c>
      <c r="BD282" s="38">
        <v>0</v>
      </c>
      <c r="BE282" s="38">
        <v>0</v>
      </c>
      <c r="BF282" s="38">
        <v>0</v>
      </c>
      <c r="BG282" s="38">
        <v>0</v>
      </c>
      <c r="BH282" s="38" t="s">
        <v>107</v>
      </c>
      <c r="BI282" s="38" t="s">
        <v>107</v>
      </c>
      <c r="BJ282" s="38">
        <v>1974385</v>
      </c>
      <c r="BK282" s="38">
        <v>0</v>
      </c>
      <c r="BL282" s="38">
        <v>0</v>
      </c>
      <c r="BM282" s="38" t="s">
        <v>107</v>
      </c>
      <c r="BN282" s="38">
        <v>0</v>
      </c>
      <c r="BO282" s="38">
        <v>1530173</v>
      </c>
      <c r="BP282" s="38" t="s">
        <v>107</v>
      </c>
      <c r="BQ282" s="38">
        <v>72861</v>
      </c>
      <c r="BR282" s="38">
        <v>1528774</v>
      </c>
      <c r="BS282" s="38" t="s">
        <v>107</v>
      </c>
      <c r="BT282" s="38">
        <v>0</v>
      </c>
      <c r="BU282" s="38">
        <v>0</v>
      </c>
      <c r="BV282" s="38" t="s">
        <v>107</v>
      </c>
      <c r="BW282" s="38">
        <v>15785609</v>
      </c>
      <c r="BX282" s="38">
        <v>204119</v>
      </c>
      <c r="BY282" s="38">
        <v>12280679</v>
      </c>
      <c r="BZ282" s="38">
        <v>3880702</v>
      </c>
      <c r="CA282" s="38">
        <v>0</v>
      </c>
      <c r="CB282" s="38">
        <v>1116148</v>
      </c>
      <c r="CC282" s="330">
        <v>0</v>
      </c>
      <c r="CD282" s="38">
        <v>0</v>
      </c>
      <c r="CE282" s="38" t="s">
        <v>107</v>
      </c>
      <c r="CF282" s="38" t="s">
        <v>107</v>
      </c>
      <c r="CG282" s="38" t="s">
        <v>107</v>
      </c>
      <c r="CH282" s="41" t="s">
        <v>113</v>
      </c>
      <c r="CI282" s="41" t="s">
        <v>113</v>
      </c>
      <c r="CJ282" s="41" t="s">
        <v>113</v>
      </c>
      <c r="CK282" s="41" t="s">
        <v>113</v>
      </c>
      <c r="CL282" s="41" t="s">
        <v>113</v>
      </c>
      <c r="CM282" s="41" t="s">
        <v>113</v>
      </c>
      <c r="CN282" s="41" t="s">
        <v>114</v>
      </c>
      <c r="CO282" s="42" t="s">
        <v>107</v>
      </c>
      <c r="CP282" s="28" t="s">
        <v>107</v>
      </c>
      <c r="CQ282" s="28" t="s">
        <v>107</v>
      </c>
      <c r="CR282" s="28" t="s">
        <v>107</v>
      </c>
      <c r="CS282" s="28" t="s">
        <v>107</v>
      </c>
      <c r="CT282" s="28" t="s">
        <v>107</v>
      </c>
      <c r="CU282" s="28" t="s">
        <v>107</v>
      </c>
      <c r="CV282" s="28" t="s">
        <v>107</v>
      </c>
      <c r="CW282" s="28" t="s">
        <v>107</v>
      </c>
      <c r="CX282" s="28" t="s">
        <v>107</v>
      </c>
      <c r="CY282" s="28" t="s">
        <v>107</v>
      </c>
      <c r="CZ282" s="28" t="s">
        <v>107</v>
      </c>
      <c r="DA282" s="28" t="s">
        <v>107</v>
      </c>
      <c r="DB282" s="28" t="s">
        <v>107</v>
      </c>
      <c r="DC282" s="28" t="s">
        <v>107</v>
      </c>
      <c r="DD282" s="332">
        <v>5348276</v>
      </c>
      <c r="DE282" s="43">
        <v>1</v>
      </c>
      <c r="DF282" s="390">
        <v>1</v>
      </c>
      <c r="DG282" s="310"/>
      <c r="DH282" s="203"/>
      <c r="DI282" s="279" t="str" cm="1">
        <f t="array" ref="DI282">+IF(AND(C282&lt;&gt;"Vehículos Eléctricos",C282&lt;&gt;"Vehículos Híbridos",AD282="PERCENTIL 50"),
     IF(VLOOKUP(_xlfn.TEXTJOIN("_",FALSE,C282:E282),BD_Perc!$A:$P,_xlfn.IFS(BD!AE282="Intervalo de precio 1",12,BD!AE282="Intervalo de precio 2",13),FALSE)&lt;=1,
     VLOOKUP(_xlfn.TEXTJOIN("_",FALSE,C282:E282),BD_Perc!$A:$P,16,FALSE),"Ok P50"),
     "Ok P30/70 ó Híbrido/Eléctrico")</f>
        <v>Ok P30/70 ó Híbrido/Eléctrico</v>
      </c>
      <c r="DJ282" s="279" t="str">
        <f t="shared" si="25"/>
        <v>Vehículos Convencionales_Camperos/Camionetas_4x4</v>
      </c>
      <c r="DK282" s="331">
        <f t="shared" si="29"/>
        <v>503217000</v>
      </c>
      <c r="DL282" s="326"/>
    </row>
    <row r="283" spans="1:116" ht="25.5">
      <c r="A283" s="28">
        <v>278</v>
      </c>
      <c r="B283" s="29" t="s">
        <v>330</v>
      </c>
      <c r="C283" s="29" t="s">
        <v>0</v>
      </c>
      <c r="D283" s="29" t="s">
        <v>337</v>
      </c>
      <c r="E283" s="42" t="s">
        <v>346</v>
      </c>
      <c r="F283" s="42" t="s">
        <v>107</v>
      </c>
      <c r="G283" s="30" t="s">
        <v>383</v>
      </c>
      <c r="H283" s="42" t="s">
        <v>990</v>
      </c>
      <c r="I283" s="28">
        <v>9008143</v>
      </c>
      <c r="J283" s="28" t="s">
        <v>656</v>
      </c>
      <c r="K283" s="31" t="s">
        <v>307</v>
      </c>
      <c r="L283" s="32">
        <v>231</v>
      </c>
      <c r="M283" s="33">
        <v>3</v>
      </c>
      <c r="N283" s="34">
        <v>242900000</v>
      </c>
      <c r="O283" s="34">
        <f>+IFERROR(VLOOKUP(I283,Precio_Fasecolda!A:C,3,FALSE),IFERROR(VLOOKUP(I283,Precio_Fasecolda!B:C,2,FALSE),N283))</f>
        <v>242900000</v>
      </c>
      <c r="P283" s="34">
        <f t="shared" si="26"/>
        <v>0</v>
      </c>
      <c r="Q283" s="28" t="s">
        <v>346</v>
      </c>
      <c r="R283" s="28" t="s">
        <v>2415</v>
      </c>
      <c r="S283" s="28" t="s">
        <v>112</v>
      </c>
      <c r="T283" s="28" t="s">
        <v>107</v>
      </c>
      <c r="U283" s="28" t="s">
        <v>107</v>
      </c>
      <c r="V283" s="42" t="s">
        <v>107</v>
      </c>
      <c r="W283" s="28" t="s">
        <v>107</v>
      </c>
      <c r="X283" s="28" t="s">
        <v>107</v>
      </c>
      <c r="Y283" s="28" t="str">
        <f t="shared" si="27"/>
        <v>N.A.</v>
      </c>
      <c r="Z283" s="292">
        <f t="shared" si="24"/>
        <v>240471000</v>
      </c>
      <c r="AA283" s="28" cm="1">
        <f t="array" aca="1" ref="AA283" ca="1">_xlfn.IFS(DK283&lt;$DK$4,1,AND(DK283&gt;=$DK$4,DK283&lt;=$AA$4),2,DK283&gt;$AA$4,3)</f>
        <v>3</v>
      </c>
      <c r="AB283" s="28">
        <v>0</v>
      </c>
      <c r="AC283" s="28" cm="1">
        <f t="array" aca="1" ref="AC283" ca="1">IF(AB283="PERCENTIL 30","",_xlfn.IFS(DK283&lt;$AC$4,1,DK283&gt;$AC$4,2))</f>
        <v>2</v>
      </c>
      <c r="AD283" s="28" t="str">
        <f>+IFERROR(VLOOKUP(_xlfn.TEXTJOIN("_", FALSE, C283:E283), BD_Perc!$A:$O, 15, FALSE),"Segmentación no encontrada o vehículo inactivo")</f>
        <v>PERCENTIL 30-70</v>
      </c>
      <c r="AE283" s="28" t="str" cm="1">
        <f t="array" ref="AE283">_xlfn.IFS(
    AD283 = "PERCENTIL 50",
    _xlfn.IFS(
        BD!DK283 &lt; VLOOKUP(_xlfn.TEXTJOIN("_", FALSE, C283:E283), BD_Perc!$A:$O, 11, FALSE), "Intervalo de precio 1",
        BD!DK283 &gt;= VLOOKUP(_xlfn.TEXTJOIN("_", FALSE, C283:E283), BD_Perc!$A:$O, 11, FALSE), "Intervalo de precio 2"
    ),
    AD283 = "PERCENTIL 30-70",
    _xlfn.IFS(
        BD!DK283 &lt; VLOOKUP(_xlfn.TEXTJOIN("_", FALSE, C283:E283), BD_Perc!$A:$O, 6, FALSE), "Intervalo de precio 1",
        BD!DK283 &lt; VLOOKUP(_xlfn.TEXTJOIN("_", FALSE, C283:E283), BD_Perc!$A:$O, 7, FALSE), "Intervalo de precio 2",
        BD!DK283 &gt;= VLOOKUP(_xlfn.TEXTJOIN("_", FALSE, C283:E283), BD_Perc!$A:$O, 7, FALSE), "Intervalo de precio 3"
    ),
    AD283="Segmentación no encontrada o vehículo inactivo","Segmentación no encontrada o vehículo inactivo"
)</f>
        <v>Intervalo de precio 2</v>
      </c>
      <c r="AF283" s="35" t="s">
        <v>2413</v>
      </c>
      <c r="AG283" s="35" t="b">
        <f t="shared" si="28"/>
        <v>1</v>
      </c>
      <c r="AH283" s="206">
        <v>0.01</v>
      </c>
      <c r="AI283" s="206">
        <v>0.03</v>
      </c>
      <c r="AJ283" s="206">
        <v>0.04</v>
      </c>
      <c r="AK283" s="206">
        <v>0.05</v>
      </c>
      <c r="AL283" s="206">
        <v>0.05</v>
      </c>
      <c r="AM283" s="206">
        <v>5.5E-2</v>
      </c>
      <c r="AN283" s="28" t="s">
        <v>113</v>
      </c>
      <c r="AO283" s="28" t="s">
        <v>113</v>
      </c>
      <c r="AP283" s="28" t="s">
        <v>113</v>
      </c>
      <c r="AQ283" s="37">
        <v>0</v>
      </c>
      <c r="AR283" s="38">
        <v>8689479</v>
      </c>
      <c r="AS283" s="38">
        <v>87324</v>
      </c>
      <c r="AT283" s="38">
        <v>649424</v>
      </c>
      <c r="AU283" s="38">
        <v>0</v>
      </c>
      <c r="AV283" s="38">
        <v>0</v>
      </c>
      <c r="AW283" s="38">
        <v>7322080</v>
      </c>
      <c r="AX283" s="38" t="s">
        <v>107</v>
      </c>
      <c r="AY283" s="38" t="s">
        <v>107</v>
      </c>
      <c r="AZ283" s="38">
        <v>49119</v>
      </c>
      <c r="BA283" s="38" t="s">
        <v>107</v>
      </c>
      <c r="BB283" s="38" t="s">
        <v>107</v>
      </c>
      <c r="BC283" s="38" t="s">
        <v>107</v>
      </c>
      <c r="BD283" s="38">
        <v>0</v>
      </c>
      <c r="BE283" s="38">
        <v>0</v>
      </c>
      <c r="BF283" s="38">
        <v>0</v>
      </c>
      <c r="BG283" s="38" t="s">
        <v>107</v>
      </c>
      <c r="BH283" s="38" t="s">
        <v>107</v>
      </c>
      <c r="BI283" s="38" t="s">
        <v>107</v>
      </c>
      <c r="BJ283" s="38">
        <v>1974385</v>
      </c>
      <c r="BK283" s="38" t="s">
        <v>107</v>
      </c>
      <c r="BL283" s="38" t="s">
        <v>107</v>
      </c>
      <c r="BM283" s="38" t="s">
        <v>107</v>
      </c>
      <c r="BN283" s="38" t="s">
        <v>107</v>
      </c>
      <c r="BO283" s="38">
        <v>1516461</v>
      </c>
      <c r="BP283" s="38" t="s">
        <v>107</v>
      </c>
      <c r="BQ283" s="38">
        <v>72861</v>
      </c>
      <c r="BR283" s="38">
        <v>1528774</v>
      </c>
      <c r="BS283" s="38">
        <v>0</v>
      </c>
      <c r="BT283" s="38">
        <v>0</v>
      </c>
      <c r="BU283" s="38">
        <v>0</v>
      </c>
      <c r="BV283" s="38" t="s">
        <v>107</v>
      </c>
      <c r="BW283" s="38">
        <v>15785609</v>
      </c>
      <c r="BX283" s="38">
        <v>204119</v>
      </c>
      <c r="BY283" s="38">
        <v>7030961</v>
      </c>
      <c r="BZ283" s="38">
        <v>3880702</v>
      </c>
      <c r="CA283" s="38">
        <v>0</v>
      </c>
      <c r="CB283" s="38" t="s">
        <v>107</v>
      </c>
      <c r="CC283" s="330">
        <v>0</v>
      </c>
      <c r="CD283" s="38">
        <v>0</v>
      </c>
      <c r="CE283" s="38" t="s">
        <v>107</v>
      </c>
      <c r="CF283" s="38" t="s">
        <v>107</v>
      </c>
      <c r="CG283" s="38" t="s">
        <v>107</v>
      </c>
      <c r="CH283" s="41" t="s">
        <v>114</v>
      </c>
      <c r="CI283" s="41" t="s">
        <v>114</v>
      </c>
      <c r="CJ283" s="41" t="s">
        <v>114</v>
      </c>
      <c r="CK283" s="41" t="s">
        <v>114</v>
      </c>
      <c r="CL283" s="41" t="s">
        <v>114</v>
      </c>
      <c r="CM283" s="41" t="s">
        <v>114</v>
      </c>
      <c r="CN283" s="41" t="s">
        <v>114</v>
      </c>
      <c r="CO283" s="42" t="s">
        <v>107</v>
      </c>
      <c r="CP283" s="28" t="s">
        <v>107</v>
      </c>
      <c r="CQ283" s="28" t="s">
        <v>107</v>
      </c>
      <c r="CR283" s="28" t="s">
        <v>107</v>
      </c>
      <c r="CS283" s="28" t="s">
        <v>107</v>
      </c>
      <c r="CT283" s="28" t="s">
        <v>107</v>
      </c>
      <c r="CU283" s="28" t="s">
        <v>107</v>
      </c>
      <c r="CV283" s="28" t="s">
        <v>107</v>
      </c>
      <c r="CW283" s="28" t="s">
        <v>107</v>
      </c>
      <c r="CX283" s="28" t="s">
        <v>107</v>
      </c>
      <c r="CY283" s="28" t="s">
        <v>107</v>
      </c>
      <c r="CZ283" s="28" t="s">
        <v>107</v>
      </c>
      <c r="DA283" s="28" t="s">
        <v>107</v>
      </c>
      <c r="DB283" s="28" t="s">
        <v>107</v>
      </c>
      <c r="DC283" s="28" t="s">
        <v>107</v>
      </c>
      <c r="DD283" s="332">
        <v>4505750</v>
      </c>
      <c r="DE283" s="43">
        <v>1</v>
      </c>
      <c r="DF283" s="390">
        <v>1</v>
      </c>
      <c r="DG283" s="310"/>
      <c r="DH283" s="203"/>
      <c r="DI283" s="279" t="str" cm="1">
        <f t="array" ref="DI283">+IF(AND(C283&lt;&gt;"Vehículos Eléctricos",C283&lt;&gt;"Vehículos Híbridos",AD283="PERCENTIL 50"),
     IF(VLOOKUP(_xlfn.TEXTJOIN("_",FALSE,C283:E283),BD_Perc!$A:$P,_xlfn.IFS(BD!AE283="Intervalo de precio 1",12,BD!AE283="Intervalo de precio 2",13),FALSE)&lt;=1,
     VLOOKUP(_xlfn.TEXTJOIN("_",FALSE,C283:E283),BD_Perc!$A:$P,16,FALSE),"Ok P50"),
     "Ok P30/70 ó Híbrido/Eléctrico")</f>
        <v>Ok P30/70 ó Híbrido/Eléctrico</v>
      </c>
      <c r="DJ283" s="279" t="str">
        <f t="shared" si="25"/>
        <v>Vehículos Convencionales_Camperos/Camionetas_4x4</v>
      </c>
      <c r="DK283" s="331">
        <f t="shared" si="29"/>
        <v>240471000</v>
      </c>
      <c r="DL283" s="326"/>
    </row>
    <row r="284" spans="1:116" ht="25.5">
      <c r="A284" s="28">
        <v>279</v>
      </c>
      <c r="B284" s="29" t="s">
        <v>330</v>
      </c>
      <c r="C284" s="29" t="s">
        <v>0</v>
      </c>
      <c r="D284" s="29" t="s">
        <v>337</v>
      </c>
      <c r="E284" s="42" t="s">
        <v>346</v>
      </c>
      <c r="F284" s="42" t="s">
        <v>107</v>
      </c>
      <c r="G284" s="30" t="s">
        <v>657</v>
      </c>
      <c r="H284" s="42" t="s">
        <v>990</v>
      </c>
      <c r="I284" s="28">
        <v>9008230</v>
      </c>
      <c r="J284" s="28" t="s">
        <v>658</v>
      </c>
      <c r="K284" s="31" t="s">
        <v>307</v>
      </c>
      <c r="L284" s="32">
        <v>201</v>
      </c>
      <c r="M284" s="33">
        <v>5</v>
      </c>
      <c r="N284" s="34">
        <v>329000000</v>
      </c>
      <c r="O284" s="34">
        <f>+IFERROR(VLOOKUP(I284,Precio_Fasecolda!A:C,3,FALSE),IFERROR(VLOOKUP(I284,Precio_Fasecolda!B:C,2,FALSE),N284))</f>
        <v>329000000</v>
      </c>
      <c r="P284" s="34">
        <f t="shared" si="26"/>
        <v>0</v>
      </c>
      <c r="Q284" s="28" t="s">
        <v>346</v>
      </c>
      <c r="R284" s="28" t="s">
        <v>130</v>
      </c>
      <c r="S284" s="28" t="s">
        <v>360</v>
      </c>
      <c r="T284" s="28" t="s">
        <v>107</v>
      </c>
      <c r="U284" s="28" t="s">
        <v>107</v>
      </c>
      <c r="V284" s="42" t="s">
        <v>107</v>
      </c>
      <c r="W284" s="28" t="s">
        <v>107</v>
      </c>
      <c r="X284" s="28" t="s">
        <v>107</v>
      </c>
      <c r="Y284" s="28" t="str">
        <f t="shared" si="27"/>
        <v>N.A.</v>
      </c>
      <c r="Z284" s="292">
        <f t="shared" si="24"/>
        <v>325710000</v>
      </c>
      <c r="AA284" s="28" cm="1">
        <f t="array" aca="1" ref="AA284" ca="1">_xlfn.IFS(DK284&lt;$DK$4,1,AND(DK284&gt;=$DK$4,DK284&lt;=$AA$4),2,DK284&gt;$AA$4,3)</f>
        <v>3</v>
      </c>
      <c r="AB284" s="28">
        <v>0</v>
      </c>
      <c r="AC284" s="28" cm="1">
        <f t="array" aca="1" ref="AC284" ca="1">IF(AB284="PERCENTIL 30","",_xlfn.IFS(DK284&lt;$AC$4,1,DK284&gt;$AC$4,2))</f>
        <v>2</v>
      </c>
      <c r="AD284" s="28" t="str">
        <f>+IFERROR(VLOOKUP(_xlfn.TEXTJOIN("_", FALSE, C284:E284), BD_Perc!$A:$O, 15, FALSE),"Segmentación no encontrada o vehículo inactivo")</f>
        <v>PERCENTIL 30-70</v>
      </c>
      <c r="AE284" s="28" t="str" cm="1">
        <f t="array" ref="AE284">_xlfn.IFS(
    AD284 = "PERCENTIL 50",
    _xlfn.IFS(
        BD!DK284 &lt; VLOOKUP(_xlfn.TEXTJOIN("_", FALSE, C284:E284), BD_Perc!$A:$O, 11, FALSE), "Intervalo de precio 1",
        BD!DK284 &gt;= VLOOKUP(_xlfn.TEXTJOIN("_", FALSE, C284:E284), BD_Perc!$A:$O, 11, FALSE), "Intervalo de precio 2"
    ),
    AD284 = "PERCENTIL 30-70",
    _xlfn.IFS(
        BD!DK284 &lt; VLOOKUP(_xlfn.TEXTJOIN("_", FALSE, C284:E284), BD_Perc!$A:$O, 6, FALSE), "Intervalo de precio 1",
        BD!DK284 &lt; VLOOKUP(_xlfn.TEXTJOIN("_", FALSE, C284:E284), BD_Perc!$A:$O, 7, FALSE), "Intervalo de precio 2",
        BD!DK284 &gt;= VLOOKUP(_xlfn.TEXTJOIN("_", FALSE, C284:E284), BD_Perc!$A:$O, 7, FALSE), "Intervalo de precio 3"
    ),
    AD284="Segmentación no encontrada o vehículo inactivo","Segmentación no encontrada o vehículo inactivo"
)</f>
        <v>Intervalo de precio 3</v>
      </c>
      <c r="AF284" s="35" t="s">
        <v>2414</v>
      </c>
      <c r="AG284" s="35" t="b">
        <f t="shared" si="28"/>
        <v>1</v>
      </c>
      <c r="AH284" s="206">
        <v>0.01</v>
      </c>
      <c r="AI284" s="206">
        <v>0.04</v>
      </c>
      <c r="AJ284" s="206">
        <v>0.04</v>
      </c>
      <c r="AK284" s="206">
        <v>0.05</v>
      </c>
      <c r="AL284" s="206">
        <v>0.05</v>
      </c>
      <c r="AM284" s="206">
        <v>5.5E-2</v>
      </c>
      <c r="AN284" s="28" t="s">
        <v>113</v>
      </c>
      <c r="AO284" s="28" t="s">
        <v>113</v>
      </c>
      <c r="AP284" s="28" t="s">
        <v>113</v>
      </c>
      <c r="AQ284" s="37">
        <v>0</v>
      </c>
      <c r="AR284" s="38">
        <v>8689479</v>
      </c>
      <c r="AS284" s="38">
        <v>87324</v>
      </c>
      <c r="AT284" s="38">
        <v>649424</v>
      </c>
      <c r="AU284" s="38">
        <v>0</v>
      </c>
      <c r="AV284" s="38">
        <v>0</v>
      </c>
      <c r="AW284" s="38">
        <v>7322080</v>
      </c>
      <c r="AX284" s="38">
        <v>0</v>
      </c>
      <c r="AY284" s="38">
        <v>370119</v>
      </c>
      <c r="AZ284" s="38">
        <v>49119</v>
      </c>
      <c r="BA284" s="38">
        <v>249811</v>
      </c>
      <c r="BB284" s="38" t="s">
        <v>107</v>
      </c>
      <c r="BC284" s="38" t="s">
        <v>107</v>
      </c>
      <c r="BD284" s="38">
        <v>0</v>
      </c>
      <c r="BE284" s="38">
        <v>0</v>
      </c>
      <c r="BF284" s="38">
        <v>0</v>
      </c>
      <c r="BG284" s="38" t="s">
        <v>107</v>
      </c>
      <c r="BH284" s="38" t="s">
        <v>107</v>
      </c>
      <c r="BI284" s="38" t="s">
        <v>107</v>
      </c>
      <c r="BJ284" s="38">
        <v>1974385</v>
      </c>
      <c r="BK284" s="38">
        <v>0</v>
      </c>
      <c r="BL284" s="38">
        <v>892601</v>
      </c>
      <c r="BM284" s="38" t="s">
        <v>107</v>
      </c>
      <c r="BN284" s="38">
        <v>1579735</v>
      </c>
      <c r="BO284" s="38">
        <v>1041064</v>
      </c>
      <c r="BP284" s="38" t="s">
        <v>107</v>
      </c>
      <c r="BQ284" s="38">
        <v>72861</v>
      </c>
      <c r="BR284" s="38">
        <v>1528774</v>
      </c>
      <c r="BS284" s="38" t="s">
        <v>107</v>
      </c>
      <c r="BT284" s="38">
        <v>0</v>
      </c>
      <c r="BU284" s="38">
        <v>0</v>
      </c>
      <c r="BV284" s="38" t="s">
        <v>107</v>
      </c>
      <c r="BW284" s="38">
        <v>15785609</v>
      </c>
      <c r="BX284" s="38">
        <v>204119</v>
      </c>
      <c r="BY284" s="38">
        <v>9443455</v>
      </c>
      <c r="BZ284" s="38">
        <v>3880702</v>
      </c>
      <c r="CA284" s="38">
        <v>0</v>
      </c>
      <c r="CB284" s="38">
        <v>1266361</v>
      </c>
      <c r="CC284" s="330">
        <v>0</v>
      </c>
      <c r="CD284" s="38">
        <v>0</v>
      </c>
      <c r="CE284" s="38" t="s">
        <v>107</v>
      </c>
      <c r="CF284" s="38" t="s">
        <v>107</v>
      </c>
      <c r="CG284" s="38" t="s">
        <v>107</v>
      </c>
      <c r="CH284" s="41" t="s">
        <v>114</v>
      </c>
      <c r="CI284" s="41" t="s">
        <v>114</v>
      </c>
      <c r="CJ284" s="41" t="s">
        <v>113</v>
      </c>
      <c r="CK284" s="41" t="s">
        <v>114</v>
      </c>
      <c r="CL284" s="41" t="s">
        <v>114</v>
      </c>
      <c r="CM284" s="41" t="s">
        <v>113</v>
      </c>
      <c r="CN284" s="41" t="s">
        <v>114</v>
      </c>
      <c r="CO284" s="42" t="s">
        <v>107</v>
      </c>
      <c r="CP284" s="28" t="s">
        <v>107</v>
      </c>
      <c r="CQ284" s="28" t="s">
        <v>107</v>
      </c>
      <c r="CR284" s="28" t="s">
        <v>107</v>
      </c>
      <c r="CS284" s="28" t="s">
        <v>107</v>
      </c>
      <c r="CT284" s="28" t="s">
        <v>107</v>
      </c>
      <c r="CU284" s="28" t="s">
        <v>107</v>
      </c>
      <c r="CV284" s="28" t="s">
        <v>107</v>
      </c>
      <c r="CW284" s="28" t="s">
        <v>107</v>
      </c>
      <c r="CX284" s="28" t="s">
        <v>107</v>
      </c>
      <c r="CY284" s="28" t="s">
        <v>107</v>
      </c>
      <c r="CZ284" s="28" t="s">
        <v>107</v>
      </c>
      <c r="DA284" s="28" t="s">
        <v>107</v>
      </c>
      <c r="DB284" s="28" t="s">
        <v>107</v>
      </c>
      <c r="DC284" s="28" t="s">
        <v>107</v>
      </c>
      <c r="DD284" s="332">
        <v>4678650</v>
      </c>
      <c r="DE284" s="43">
        <v>1</v>
      </c>
      <c r="DF284" s="390">
        <v>1</v>
      </c>
      <c r="DG284" s="310"/>
      <c r="DH284" s="203"/>
      <c r="DI284" s="279" t="str" cm="1">
        <f t="array" ref="DI284">+IF(AND(C284&lt;&gt;"Vehículos Eléctricos",C284&lt;&gt;"Vehículos Híbridos",AD284="PERCENTIL 50"),
     IF(VLOOKUP(_xlfn.TEXTJOIN("_",FALSE,C284:E284),BD_Perc!$A:$P,_xlfn.IFS(BD!AE284="Intervalo de precio 1",12,BD!AE284="Intervalo de precio 2",13),FALSE)&lt;=1,
     VLOOKUP(_xlfn.TEXTJOIN("_",FALSE,C284:E284),BD_Perc!$A:$P,16,FALSE),"Ok P50"),
     "Ok P30/70 ó Híbrido/Eléctrico")</f>
        <v>Ok P30/70 ó Híbrido/Eléctrico</v>
      </c>
      <c r="DJ284" s="279" t="str">
        <f t="shared" si="25"/>
        <v>Vehículos Convencionales_Camperos/Camionetas_4x4</v>
      </c>
      <c r="DK284" s="331">
        <f t="shared" si="29"/>
        <v>325710000</v>
      </c>
      <c r="DL284" s="326"/>
    </row>
    <row r="285" spans="1:116" ht="25.5">
      <c r="A285" s="28">
        <v>280</v>
      </c>
      <c r="B285" s="29" t="s">
        <v>330</v>
      </c>
      <c r="C285" s="29" t="s">
        <v>0</v>
      </c>
      <c r="D285" s="29" t="s">
        <v>337</v>
      </c>
      <c r="E285" s="42" t="s">
        <v>346</v>
      </c>
      <c r="F285" s="42" t="s">
        <v>107</v>
      </c>
      <c r="G285" s="30" t="s">
        <v>659</v>
      </c>
      <c r="H285" s="42" t="s">
        <v>990</v>
      </c>
      <c r="I285" s="28">
        <v>9008231</v>
      </c>
      <c r="J285" s="28" t="s">
        <v>660</v>
      </c>
      <c r="K285" s="31" t="s">
        <v>307</v>
      </c>
      <c r="L285" s="32">
        <v>201</v>
      </c>
      <c r="M285" s="33">
        <v>5</v>
      </c>
      <c r="N285" s="34">
        <v>395900000</v>
      </c>
      <c r="O285" s="34">
        <f>+IFERROR(VLOOKUP(I285,Precio_Fasecolda!A:C,3,FALSE),IFERROR(VLOOKUP(I285,Precio_Fasecolda!B:C,2,FALSE),N285))</f>
        <v>395900000</v>
      </c>
      <c r="P285" s="34">
        <f t="shared" si="26"/>
        <v>0</v>
      </c>
      <c r="Q285" s="28" t="s">
        <v>346</v>
      </c>
      <c r="R285" s="28" t="s">
        <v>130</v>
      </c>
      <c r="S285" s="28" t="s">
        <v>360</v>
      </c>
      <c r="T285" s="28" t="s">
        <v>107</v>
      </c>
      <c r="U285" s="28" t="s">
        <v>107</v>
      </c>
      <c r="V285" s="42" t="s">
        <v>107</v>
      </c>
      <c r="W285" s="28" t="s">
        <v>107</v>
      </c>
      <c r="X285" s="28" t="s">
        <v>107</v>
      </c>
      <c r="Y285" s="28" t="str">
        <f t="shared" si="27"/>
        <v>N.A.</v>
      </c>
      <c r="Z285" s="292">
        <f t="shared" si="24"/>
        <v>391941000</v>
      </c>
      <c r="AA285" s="28" cm="1">
        <f t="array" aca="1" ref="AA285" ca="1">_xlfn.IFS(DK285&lt;$DK$4,1,AND(DK285&gt;=$DK$4,DK285&lt;=$AA$4),2,DK285&gt;$AA$4,3)</f>
        <v>3</v>
      </c>
      <c r="AB285" s="28">
        <v>0</v>
      </c>
      <c r="AC285" s="28" cm="1">
        <f t="array" aca="1" ref="AC285" ca="1">IF(AB285="PERCENTIL 30","",_xlfn.IFS(DK285&lt;$AC$4,1,DK285&gt;$AC$4,2))</f>
        <v>2</v>
      </c>
      <c r="AD285" s="28" t="str">
        <f>+IFERROR(VLOOKUP(_xlfn.TEXTJOIN("_", FALSE, C285:E285), BD_Perc!$A:$O, 15, FALSE),"Segmentación no encontrada o vehículo inactivo")</f>
        <v>PERCENTIL 30-70</v>
      </c>
      <c r="AE285" s="28" t="str" cm="1">
        <f t="array" ref="AE285">_xlfn.IFS(
    AD285 = "PERCENTIL 50",
    _xlfn.IFS(
        BD!DK285 &lt; VLOOKUP(_xlfn.TEXTJOIN("_", FALSE, C285:E285), BD_Perc!$A:$O, 11, FALSE), "Intervalo de precio 1",
        BD!DK285 &gt;= VLOOKUP(_xlfn.TEXTJOIN("_", FALSE, C285:E285), BD_Perc!$A:$O, 11, FALSE), "Intervalo de precio 2"
    ),
    AD285 = "PERCENTIL 30-70",
    _xlfn.IFS(
        BD!DK285 &lt; VLOOKUP(_xlfn.TEXTJOIN("_", FALSE, C285:E285), BD_Perc!$A:$O, 6, FALSE), "Intervalo de precio 1",
        BD!DK285 &lt; VLOOKUP(_xlfn.TEXTJOIN("_", FALSE, C285:E285), BD_Perc!$A:$O, 7, FALSE), "Intervalo de precio 2",
        BD!DK285 &gt;= VLOOKUP(_xlfn.TEXTJOIN("_", FALSE, C285:E285), BD_Perc!$A:$O, 7, FALSE), "Intervalo de precio 3"
    ),
    AD285="Segmentación no encontrada o vehículo inactivo","Segmentación no encontrada o vehículo inactivo"
)</f>
        <v>Intervalo de precio 3</v>
      </c>
      <c r="AF285" s="35" t="s">
        <v>2414</v>
      </c>
      <c r="AG285" s="35" t="b">
        <f t="shared" si="28"/>
        <v>1</v>
      </c>
      <c r="AH285" s="206">
        <v>0.01</v>
      </c>
      <c r="AI285" s="206">
        <v>0.03</v>
      </c>
      <c r="AJ285" s="206">
        <v>0.03</v>
      </c>
      <c r="AK285" s="206">
        <v>0.04</v>
      </c>
      <c r="AL285" s="206">
        <v>0.04</v>
      </c>
      <c r="AM285" s="206">
        <v>0.05</v>
      </c>
      <c r="AN285" s="28" t="s">
        <v>113</v>
      </c>
      <c r="AO285" s="28" t="s">
        <v>113</v>
      </c>
      <c r="AP285" s="28" t="s">
        <v>113</v>
      </c>
      <c r="AQ285" s="37">
        <v>0</v>
      </c>
      <c r="AR285" s="38">
        <v>8689479</v>
      </c>
      <c r="AS285" s="38">
        <v>87324</v>
      </c>
      <c r="AT285" s="38">
        <v>649424</v>
      </c>
      <c r="AU285" s="38">
        <v>0</v>
      </c>
      <c r="AV285" s="38">
        <v>0</v>
      </c>
      <c r="AW285" s="38">
        <v>7322080</v>
      </c>
      <c r="AX285" s="38">
        <v>0</v>
      </c>
      <c r="AY285" s="38">
        <v>370119</v>
      </c>
      <c r="AZ285" s="38">
        <v>49119</v>
      </c>
      <c r="BA285" s="38">
        <v>249811</v>
      </c>
      <c r="BB285" s="38" t="s">
        <v>107</v>
      </c>
      <c r="BC285" s="38" t="s">
        <v>107</v>
      </c>
      <c r="BD285" s="38">
        <v>0</v>
      </c>
      <c r="BE285" s="38">
        <v>0</v>
      </c>
      <c r="BF285" s="38">
        <v>0</v>
      </c>
      <c r="BG285" s="38">
        <v>0</v>
      </c>
      <c r="BH285" s="38" t="s">
        <v>107</v>
      </c>
      <c r="BI285" s="38" t="s">
        <v>107</v>
      </c>
      <c r="BJ285" s="38">
        <v>1974385</v>
      </c>
      <c r="BK285" s="38">
        <v>0</v>
      </c>
      <c r="BL285" s="38">
        <v>0</v>
      </c>
      <c r="BM285" s="38" t="s">
        <v>107</v>
      </c>
      <c r="BN285" s="38">
        <v>1579735</v>
      </c>
      <c r="BO285" s="38">
        <v>1041064</v>
      </c>
      <c r="BP285" s="38" t="s">
        <v>107</v>
      </c>
      <c r="BQ285" s="38">
        <v>72861</v>
      </c>
      <c r="BR285" s="38">
        <v>1528774</v>
      </c>
      <c r="BS285" s="38" t="s">
        <v>107</v>
      </c>
      <c r="BT285" s="38">
        <v>0</v>
      </c>
      <c r="BU285" s="38">
        <v>0</v>
      </c>
      <c r="BV285" s="38" t="s">
        <v>107</v>
      </c>
      <c r="BW285" s="38">
        <v>15785609</v>
      </c>
      <c r="BX285" s="38">
        <v>204119</v>
      </c>
      <c r="BY285" s="38">
        <v>9443455</v>
      </c>
      <c r="BZ285" s="38">
        <v>3880702</v>
      </c>
      <c r="CA285" s="38">
        <v>0</v>
      </c>
      <c r="CB285" s="38">
        <v>1266361</v>
      </c>
      <c r="CC285" s="330">
        <v>0</v>
      </c>
      <c r="CD285" s="38">
        <v>0</v>
      </c>
      <c r="CE285" s="38" t="s">
        <v>107</v>
      </c>
      <c r="CF285" s="38" t="s">
        <v>107</v>
      </c>
      <c r="CG285" s="38" t="s">
        <v>107</v>
      </c>
      <c r="CH285" s="41" t="s">
        <v>113</v>
      </c>
      <c r="CI285" s="41" t="s">
        <v>113</v>
      </c>
      <c r="CJ285" s="41" t="s">
        <v>113</v>
      </c>
      <c r="CK285" s="41" t="s">
        <v>113</v>
      </c>
      <c r="CL285" s="41" t="s">
        <v>114</v>
      </c>
      <c r="CM285" s="41" t="s">
        <v>113</v>
      </c>
      <c r="CN285" s="41" t="s">
        <v>114</v>
      </c>
      <c r="CO285" s="42" t="s">
        <v>107</v>
      </c>
      <c r="CP285" s="28" t="s">
        <v>107</v>
      </c>
      <c r="CQ285" s="28" t="s">
        <v>107</v>
      </c>
      <c r="CR285" s="28" t="s">
        <v>107</v>
      </c>
      <c r="CS285" s="28" t="s">
        <v>107</v>
      </c>
      <c r="CT285" s="28" t="s">
        <v>107</v>
      </c>
      <c r="CU285" s="28" t="s">
        <v>107</v>
      </c>
      <c r="CV285" s="28" t="s">
        <v>107</v>
      </c>
      <c r="CW285" s="28" t="s">
        <v>107</v>
      </c>
      <c r="CX285" s="28" t="s">
        <v>107</v>
      </c>
      <c r="CY285" s="28" t="s">
        <v>107</v>
      </c>
      <c r="CZ285" s="28" t="s">
        <v>107</v>
      </c>
      <c r="DA285" s="28" t="s">
        <v>107</v>
      </c>
      <c r="DB285" s="28" t="s">
        <v>107</v>
      </c>
      <c r="DC285" s="28" t="s">
        <v>107</v>
      </c>
      <c r="DD285" s="332">
        <v>4678650</v>
      </c>
      <c r="DE285" s="43">
        <v>1</v>
      </c>
      <c r="DF285" s="390">
        <v>1</v>
      </c>
      <c r="DG285" s="310"/>
      <c r="DH285" s="203"/>
      <c r="DI285" s="279" t="str" cm="1">
        <f t="array" ref="DI285">+IF(AND(C285&lt;&gt;"Vehículos Eléctricos",C285&lt;&gt;"Vehículos Híbridos",AD285="PERCENTIL 50"),
     IF(VLOOKUP(_xlfn.TEXTJOIN("_",FALSE,C285:E285),BD_Perc!$A:$P,_xlfn.IFS(BD!AE285="Intervalo de precio 1",12,BD!AE285="Intervalo de precio 2",13),FALSE)&lt;=1,
     VLOOKUP(_xlfn.TEXTJOIN("_",FALSE,C285:E285),BD_Perc!$A:$P,16,FALSE),"Ok P50"),
     "Ok P30/70 ó Híbrido/Eléctrico")</f>
        <v>Ok P30/70 ó Híbrido/Eléctrico</v>
      </c>
      <c r="DJ285" s="279" t="str">
        <f t="shared" si="25"/>
        <v>Vehículos Convencionales_Camperos/Camionetas_4x4</v>
      </c>
      <c r="DK285" s="331">
        <f t="shared" si="29"/>
        <v>391941000</v>
      </c>
      <c r="DL285" s="326"/>
    </row>
    <row r="286" spans="1:116" ht="25.5">
      <c r="A286" s="28">
        <v>281</v>
      </c>
      <c r="B286" s="29" t="s">
        <v>330</v>
      </c>
      <c r="C286" s="29" t="s">
        <v>0</v>
      </c>
      <c r="D286" s="29" t="s">
        <v>337</v>
      </c>
      <c r="E286" s="42" t="s">
        <v>346</v>
      </c>
      <c r="F286" s="42" t="s">
        <v>107</v>
      </c>
      <c r="G286" s="30" t="s">
        <v>2425</v>
      </c>
      <c r="H286" s="42" t="s">
        <v>990</v>
      </c>
      <c r="I286" s="28">
        <v>9008221</v>
      </c>
      <c r="J286" s="28" t="s">
        <v>661</v>
      </c>
      <c r="K286" s="31" t="s">
        <v>375</v>
      </c>
      <c r="L286" s="32">
        <v>271</v>
      </c>
      <c r="M286" s="33">
        <v>5</v>
      </c>
      <c r="N286" s="34">
        <v>319000000</v>
      </c>
      <c r="O286" s="34">
        <f>+IFERROR(VLOOKUP(I286,Precio_Fasecolda!A:C,3,FALSE),IFERROR(VLOOKUP(I286,Precio_Fasecolda!B:C,2,FALSE),N286))</f>
        <v>319000000</v>
      </c>
      <c r="P286" s="34">
        <f t="shared" si="26"/>
        <v>0</v>
      </c>
      <c r="Q286" s="28" t="s">
        <v>346</v>
      </c>
      <c r="R286" s="28" t="s">
        <v>130</v>
      </c>
      <c r="S286" s="28" t="s">
        <v>112</v>
      </c>
      <c r="T286" s="28" t="s">
        <v>107</v>
      </c>
      <c r="U286" s="28" t="s">
        <v>107</v>
      </c>
      <c r="V286" s="42" t="s">
        <v>107</v>
      </c>
      <c r="W286" s="28" t="s">
        <v>107</v>
      </c>
      <c r="X286" s="28" t="s">
        <v>107</v>
      </c>
      <c r="Y286" s="28" t="str">
        <f t="shared" si="27"/>
        <v>N.A.</v>
      </c>
      <c r="Z286" s="292">
        <f t="shared" si="24"/>
        <v>315810000</v>
      </c>
      <c r="AA286" s="28" cm="1">
        <f t="array" aca="1" ref="AA286" ca="1">_xlfn.IFS(DK286&lt;$DK$4,1,AND(DK286&gt;=$DK$4,DK286&lt;=$AA$4),2,DK286&gt;$AA$4,3)</f>
        <v>3</v>
      </c>
      <c r="AB286" s="28">
        <v>0</v>
      </c>
      <c r="AC286" s="28" cm="1">
        <f t="array" aca="1" ref="AC286" ca="1">IF(AB286="PERCENTIL 30","",_xlfn.IFS(DK286&lt;$AC$4,1,DK286&gt;$AC$4,2))</f>
        <v>2</v>
      </c>
      <c r="AD286" s="28" t="str">
        <f>+IFERROR(VLOOKUP(_xlfn.TEXTJOIN("_", FALSE, C286:E286), BD_Perc!$A:$O, 15, FALSE),"Segmentación no encontrada o vehículo inactivo")</f>
        <v>PERCENTIL 30-70</v>
      </c>
      <c r="AE286" s="28" t="str" cm="1">
        <f t="array" ref="AE286">_xlfn.IFS(
    AD286 = "PERCENTIL 50",
    _xlfn.IFS(
        BD!DK286 &lt; VLOOKUP(_xlfn.TEXTJOIN("_", FALSE, C286:E286), BD_Perc!$A:$O, 11, FALSE), "Intervalo de precio 1",
        BD!DK286 &gt;= VLOOKUP(_xlfn.TEXTJOIN("_", FALSE, C286:E286), BD_Perc!$A:$O, 11, FALSE), "Intervalo de precio 2"
    ),
    AD286 = "PERCENTIL 30-70",
    _xlfn.IFS(
        BD!DK286 &lt; VLOOKUP(_xlfn.TEXTJOIN("_", FALSE, C286:E286), BD_Perc!$A:$O, 6, FALSE), "Intervalo de precio 1",
        BD!DK286 &lt; VLOOKUP(_xlfn.TEXTJOIN("_", FALSE, C286:E286), BD_Perc!$A:$O, 7, FALSE), "Intervalo de precio 2",
        BD!DK286 &gt;= VLOOKUP(_xlfn.TEXTJOIN("_", FALSE, C286:E286), BD_Perc!$A:$O, 7, FALSE), "Intervalo de precio 3"
    ),
    AD286="Segmentación no encontrada o vehículo inactivo","Segmentación no encontrada o vehículo inactivo"
)</f>
        <v>Intervalo de precio 3</v>
      </c>
      <c r="AF286" s="35" t="s">
        <v>2414</v>
      </c>
      <c r="AG286" s="35" t="b">
        <f t="shared" si="28"/>
        <v>1</v>
      </c>
      <c r="AH286" s="206">
        <v>0.01</v>
      </c>
      <c r="AI286" s="206">
        <v>0.03</v>
      </c>
      <c r="AJ286" s="206">
        <v>0.03</v>
      </c>
      <c r="AK286" s="206">
        <v>0.04</v>
      </c>
      <c r="AL286" s="206">
        <v>0.04</v>
      </c>
      <c r="AM286" s="206">
        <v>0.05</v>
      </c>
      <c r="AN286" s="28" t="s">
        <v>113</v>
      </c>
      <c r="AO286" s="28" t="s">
        <v>113</v>
      </c>
      <c r="AP286" s="28" t="s">
        <v>113</v>
      </c>
      <c r="AQ286" s="37">
        <v>0</v>
      </c>
      <c r="AR286" s="38">
        <v>8689479</v>
      </c>
      <c r="AS286" s="38">
        <v>87324</v>
      </c>
      <c r="AT286" s="38">
        <v>649424</v>
      </c>
      <c r="AU286" s="38">
        <v>0</v>
      </c>
      <c r="AV286" s="38">
        <v>0</v>
      </c>
      <c r="AW286" s="38">
        <v>7322080</v>
      </c>
      <c r="AX286" s="38">
        <v>0</v>
      </c>
      <c r="AY286" s="38">
        <v>370119</v>
      </c>
      <c r="AZ286" s="38">
        <v>49119</v>
      </c>
      <c r="BA286" s="38">
        <v>249811</v>
      </c>
      <c r="BB286" s="38" t="s">
        <v>107</v>
      </c>
      <c r="BC286" s="38" t="s">
        <v>107</v>
      </c>
      <c r="BD286" s="38">
        <v>0</v>
      </c>
      <c r="BE286" s="38">
        <v>0</v>
      </c>
      <c r="BF286" s="38">
        <v>0</v>
      </c>
      <c r="BG286" s="38">
        <v>0</v>
      </c>
      <c r="BH286" s="38" t="s">
        <v>107</v>
      </c>
      <c r="BI286" s="38" t="s">
        <v>107</v>
      </c>
      <c r="BJ286" s="38">
        <v>1974385</v>
      </c>
      <c r="BK286" s="38">
        <v>0</v>
      </c>
      <c r="BL286" s="38">
        <v>0</v>
      </c>
      <c r="BM286" s="38" t="s">
        <v>107</v>
      </c>
      <c r="BN286" s="38">
        <v>1579735</v>
      </c>
      <c r="BO286" s="38">
        <v>1041064</v>
      </c>
      <c r="BP286" s="38" t="s">
        <v>107</v>
      </c>
      <c r="BQ286" s="38">
        <v>72861</v>
      </c>
      <c r="BR286" s="38">
        <v>1528774</v>
      </c>
      <c r="BS286" s="38" t="s">
        <v>107</v>
      </c>
      <c r="BT286" s="38">
        <v>0</v>
      </c>
      <c r="BU286" s="38">
        <v>0</v>
      </c>
      <c r="BV286" s="38" t="s">
        <v>107</v>
      </c>
      <c r="BW286" s="38">
        <v>15785609</v>
      </c>
      <c r="BX286" s="38">
        <v>204119</v>
      </c>
      <c r="BY286" s="38">
        <v>9443455</v>
      </c>
      <c r="BZ286" s="38">
        <v>3880702</v>
      </c>
      <c r="CA286" s="38">
        <v>0</v>
      </c>
      <c r="CB286" s="38">
        <v>1266361</v>
      </c>
      <c r="CC286" s="330">
        <v>0</v>
      </c>
      <c r="CD286" s="38">
        <v>0</v>
      </c>
      <c r="CE286" s="38" t="s">
        <v>107</v>
      </c>
      <c r="CF286" s="38" t="s">
        <v>107</v>
      </c>
      <c r="CG286" s="38" t="s">
        <v>107</v>
      </c>
      <c r="CH286" s="41" t="s">
        <v>113</v>
      </c>
      <c r="CI286" s="41" t="s">
        <v>113</v>
      </c>
      <c r="CJ286" s="41" t="s">
        <v>113</v>
      </c>
      <c r="CK286" s="41" t="s">
        <v>113</v>
      </c>
      <c r="CL286" s="41" t="s">
        <v>114</v>
      </c>
      <c r="CM286" s="41" t="s">
        <v>113</v>
      </c>
      <c r="CN286" s="41" t="s">
        <v>114</v>
      </c>
      <c r="CO286" s="42" t="s">
        <v>107</v>
      </c>
      <c r="CP286" s="28" t="s">
        <v>107</v>
      </c>
      <c r="CQ286" s="28" t="s">
        <v>107</v>
      </c>
      <c r="CR286" s="28" t="s">
        <v>107</v>
      </c>
      <c r="CS286" s="28" t="s">
        <v>107</v>
      </c>
      <c r="CT286" s="28" t="s">
        <v>107</v>
      </c>
      <c r="CU286" s="28" t="s">
        <v>107</v>
      </c>
      <c r="CV286" s="28" t="s">
        <v>107</v>
      </c>
      <c r="CW286" s="28" t="s">
        <v>107</v>
      </c>
      <c r="CX286" s="28" t="s">
        <v>107</v>
      </c>
      <c r="CY286" s="28" t="s">
        <v>107</v>
      </c>
      <c r="CZ286" s="28" t="s">
        <v>107</v>
      </c>
      <c r="DA286" s="28" t="s">
        <v>107</v>
      </c>
      <c r="DB286" s="28" t="s">
        <v>107</v>
      </c>
      <c r="DC286" s="28" t="s">
        <v>107</v>
      </c>
      <c r="DD286" s="332">
        <v>4678650</v>
      </c>
      <c r="DE286" s="43">
        <v>1</v>
      </c>
      <c r="DF286" s="390">
        <v>1</v>
      </c>
      <c r="DG286" s="310"/>
      <c r="DH286" s="203"/>
      <c r="DI286" s="279" t="str" cm="1">
        <f t="array" ref="DI286">+IF(AND(C286&lt;&gt;"Vehículos Eléctricos",C286&lt;&gt;"Vehículos Híbridos",AD286="PERCENTIL 50"),
     IF(VLOOKUP(_xlfn.TEXTJOIN("_",FALSE,C286:E286),BD_Perc!$A:$P,_xlfn.IFS(BD!AE286="Intervalo de precio 1",12,BD!AE286="Intervalo de precio 2",13),FALSE)&lt;=1,
     VLOOKUP(_xlfn.TEXTJOIN("_",FALSE,C286:E286),BD_Perc!$A:$P,16,FALSE),"Ok P50"),
     "Ok P30/70 ó Híbrido/Eléctrico")</f>
        <v>Ok P30/70 ó Híbrido/Eléctrico</v>
      </c>
      <c r="DJ286" s="279" t="str">
        <f t="shared" si="25"/>
        <v>Vehículos Convencionales_Camperos/Camionetas_4x4</v>
      </c>
      <c r="DK286" s="331">
        <f t="shared" si="29"/>
        <v>315810000</v>
      </c>
      <c r="DL286" s="326"/>
    </row>
    <row r="287" spans="1:116" ht="25.5">
      <c r="A287" s="28">
        <v>282</v>
      </c>
      <c r="B287" s="29" t="s">
        <v>330</v>
      </c>
      <c r="C287" s="29" t="s">
        <v>0</v>
      </c>
      <c r="D287" s="29" t="s">
        <v>337</v>
      </c>
      <c r="E287" s="42" t="s">
        <v>346</v>
      </c>
      <c r="F287" s="42" t="s">
        <v>107</v>
      </c>
      <c r="G287" s="30" t="s">
        <v>2426</v>
      </c>
      <c r="H287" s="42" t="s">
        <v>990</v>
      </c>
      <c r="I287" s="28">
        <v>9008225</v>
      </c>
      <c r="J287" s="28" t="s">
        <v>662</v>
      </c>
      <c r="K287" s="31" t="s">
        <v>375</v>
      </c>
      <c r="L287" s="32">
        <v>271</v>
      </c>
      <c r="M287" s="33">
        <v>5</v>
      </c>
      <c r="N287" s="34">
        <v>425900000</v>
      </c>
      <c r="O287" s="34">
        <f>+IFERROR(VLOOKUP(I287,Precio_Fasecolda!A:C,3,FALSE),IFERROR(VLOOKUP(I287,Precio_Fasecolda!B:C,2,FALSE),N287))</f>
        <v>425900000</v>
      </c>
      <c r="P287" s="34">
        <f t="shared" si="26"/>
        <v>0</v>
      </c>
      <c r="Q287" s="28" t="s">
        <v>346</v>
      </c>
      <c r="R287" s="28" t="s">
        <v>130</v>
      </c>
      <c r="S287" s="28" t="s">
        <v>112</v>
      </c>
      <c r="T287" s="28" t="s">
        <v>107</v>
      </c>
      <c r="U287" s="28" t="s">
        <v>107</v>
      </c>
      <c r="V287" s="42" t="s">
        <v>107</v>
      </c>
      <c r="W287" s="28" t="s">
        <v>107</v>
      </c>
      <c r="X287" s="28" t="s">
        <v>107</v>
      </c>
      <c r="Y287" s="28" t="str">
        <f t="shared" si="27"/>
        <v>N.A.</v>
      </c>
      <c r="Z287" s="292">
        <f t="shared" si="24"/>
        <v>421641000</v>
      </c>
      <c r="AA287" s="28" cm="1">
        <f t="array" aca="1" ref="AA287" ca="1">_xlfn.IFS(DK287&lt;$DK$4,1,AND(DK287&gt;=$DK$4,DK287&lt;=$AA$4),2,DK287&gt;$AA$4,3)</f>
        <v>3</v>
      </c>
      <c r="AB287" s="28">
        <v>0</v>
      </c>
      <c r="AC287" s="28" cm="1">
        <f t="array" aca="1" ref="AC287" ca="1">IF(AB287="PERCENTIL 30","",_xlfn.IFS(DK287&lt;$AC$4,1,DK287&gt;$AC$4,2))</f>
        <v>2</v>
      </c>
      <c r="AD287" s="28" t="str">
        <f>+IFERROR(VLOOKUP(_xlfn.TEXTJOIN("_", FALSE, C287:E287), BD_Perc!$A:$O, 15, FALSE),"Segmentación no encontrada o vehículo inactivo")</f>
        <v>PERCENTIL 30-70</v>
      </c>
      <c r="AE287" s="28" t="str" cm="1">
        <f t="array" ref="AE287">_xlfn.IFS(
    AD287 = "PERCENTIL 50",
    _xlfn.IFS(
        BD!DK287 &lt; VLOOKUP(_xlfn.TEXTJOIN("_", FALSE, C287:E287), BD_Perc!$A:$O, 11, FALSE), "Intervalo de precio 1",
        BD!DK287 &gt;= VLOOKUP(_xlfn.TEXTJOIN("_", FALSE, C287:E287), BD_Perc!$A:$O, 11, FALSE), "Intervalo de precio 2"
    ),
    AD287 = "PERCENTIL 30-70",
    _xlfn.IFS(
        BD!DK287 &lt; VLOOKUP(_xlfn.TEXTJOIN("_", FALSE, C287:E287), BD_Perc!$A:$O, 6, FALSE), "Intervalo de precio 1",
        BD!DK287 &lt; VLOOKUP(_xlfn.TEXTJOIN("_", FALSE, C287:E287), BD_Perc!$A:$O, 7, FALSE), "Intervalo de precio 2",
        BD!DK287 &gt;= VLOOKUP(_xlfn.TEXTJOIN("_", FALSE, C287:E287), BD_Perc!$A:$O, 7, FALSE), "Intervalo de precio 3"
    ),
    AD287="Segmentación no encontrada o vehículo inactivo","Segmentación no encontrada o vehículo inactivo"
)</f>
        <v>Intervalo de precio 3</v>
      </c>
      <c r="AF287" s="35" t="s">
        <v>2414</v>
      </c>
      <c r="AG287" s="35" t="b">
        <f t="shared" si="28"/>
        <v>1</v>
      </c>
      <c r="AH287" s="206">
        <v>0.01</v>
      </c>
      <c r="AI287" s="206">
        <v>0.01</v>
      </c>
      <c r="AJ287" s="206">
        <v>0.01</v>
      </c>
      <c r="AK287" s="206">
        <v>0.01</v>
      </c>
      <c r="AL287" s="206">
        <v>0.01</v>
      </c>
      <c r="AM287" s="206">
        <v>0.01</v>
      </c>
      <c r="AN287" s="28" t="s">
        <v>113</v>
      </c>
      <c r="AO287" s="28" t="s">
        <v>113</v>
      </c>
      <c r="AP287" s="28" t="s">
        <v>113</v>
      </c>
      <c r="AQ287" s="37">
        <v>0</v>
      </c>
      <c r="AR287" s="38">
        <v>8689479</v>
      </c>
      <c r="AS287" s="38">
        <v>87324</v>
      </c>
      <c r="AT287" s="38">
        <v>649424</v>
      </c>
      <c r="AU287" s="38">
        <v>0</v>
      </c>
      <c r="AV287" s="38">
        <v>0</v>
      </c>
      <c r="AW287" s="38">
        <v>7322080</v>
      </c>
      <c r="AX287" s="38">
        <v>0</v>
      </c>
      <c r="AY287" s="38">
        <v>0</v>
      </c>
      <c r="AZ287" s="38">
        <v>49119</v>
      </c>
      <c r="BA287" s="38">
        <v>0</v>
      </c>
      <c r="BB287" s="38" t="s">
        <v>107</v>
      </c>
      <c r="BC287" s="38" t="s">
        <v>107</v>
      </c>
      <c r="BD287" s="38">
        <v>0</v>
      </c>
      <c r="BE287" s="38">
        <v>0</v>
      </c>
      <c r="BF287" s="38">
        <v>0</v>
      </c>
      <c r="BG287" s="38">
        <v>0</v>
      </c>
      <c r="BH287" s="38" t="s">
        <v>107</v>
      </c>
      <c r="BI287" s="38" t="s">
        <v>107</v>
      </c>
      <c r="BJ287" s="38">
        <v>1974385</v>
      </c>
      <c r="BK287" s="38">
        <v>0</v>
      </c>
      <c r="BL287" s="38">
        <v>0</v>
      </c>
      <c r="BM287" s="38" t="s">
        <v>107</v>
      </c>
      <c r="BN287" s="38">
        <v>1579735</v>
      </c>
      <c r="BO287" s="38">
        <v>1436039</v>
      </c>
      <c r="BP287" s="38" t="s">
        <v>107</v>
      </c>
      <c r="BQ287" s="38">
        <v>72861</v>
      </c>
      <c r="BR287" s="38">
        <v>1528774</v>
      </c>
      <c r="BS287" s="38" t="s">
        <v>107</v>
      </c>
      <c r="BT287" s="38">
        <v>0</v>
      </c>
      <c r="BU287" s="38">
        <v>0</v>
      </c>
      <c r="BV287" s="38" t="s">
        <v>107</v>
      </c>
      <c r="BW287" s="38">
        <v>15785609</v>
      </c>
      <c r="BX287" s="38">
        <v>204119</v>
      </c>
      <c r="BY287" s="38">
        <v>9443455</v>
      </c>
      <c r="BZ287" s="38">
        <v>3880702</v>
      </c>
      <c r="CA287" s="38">
        <v>0</v>
      </c>
      <c r="CB287" s="38">
        <v>1266361</v>
      </c>
      <c r="CC287" s="330">
        <v>0</v>
      </c>
      <c r="CD287" s="38">
        <v>0</v>
      </c>
      <c r="CE287" s="38" t="s">
        <v>107</v>
      </c>
      <c r="CF287" s="38" t="s">
        <v>107</v>
      </c>
      <c r="CG287" s="38" t="s">
        <v>107</v>
      </c>
      <c r="CH287" s="41" t="s">
        <v>113</v>
      </c>
      <c r="CI287" s="41" t="s">
        <v>113</v>
      </c>
      <c r="CJ287" s="41" t="s">
        <v>113</v>
      </c>
      <c r="CK287" s="41" t="s">
        <v>113</v>
      </c>
      <c r="CL287" s="41" t="s">
        <v>114</v>
      </c>
      <c r="CM287" s="41" t="s">
        <v>113</v>
      </c>
      <c r="CN287" s="41" t="s">
        <v>114</v>
      </c>
      <c r="CO287" s="42" t="s">
        <v>107</v>
      </c>
      <c r="CP287" s="28" t="s">
        <v>107</v>
      </c>
      <c r="CQ287" s="28" t="s">
        <v>107</v>
      </c>
      <c r="CR287" s="28" t="s">
        <v>107</v>
      </c>
      <c r="CS287" s="28" t="s">
        <v>107</v>
      </c>
      <c r="CT287" s="28" t="s">
        <v>107</v>
      </c>
      <c r="CU287" s="28" t="s">
        <v>107</v>
      </c>
      <c r="CV287" s="28" t="s">
        <v>107</v>
      </c>
      <c r="CW287" s="28" t="s">
        <v>107</v>
      </c>
      <c r="CX287" s="28" t="s">
        <v>107</v>
      </c>
      <c r="CY287" s="28" t="s">
        <v>107</v>
      </c>
      <c r="CZ287" s="28" t="s">
        <v>107</v>
      </c>
      <c r="DA287" s="28" t="s">
        <v>107</v>
      </c>
      <c r="DB287" s="28" t="s">
        <v>107</v>
      </c>
      <c r="DC287" s="28" t="s">
        <v>107</v>
      </c>
      <c r="DD287" s="332">
        <v>4678650</v>
      </c>
      <c r="DE287" s="43">
        <v>1</v>
      </c>
      <c r="DF287" s="390">
        <v>1</v>
      </c>
      <c r="DG287" s="310"/>
      <c r="DH287" s="203"/>
      <c r="DI287" s="279" t="str" cm="1">
        <f t="array" ref="DI287">+IF(AND(C287&lt;&gt;"Vehículos Eléctricos",C287&lt;&gt;"Vehículos Híbridos",AD287="PERCENTIL 50"),
     IF(VLOOKUP(_xlfn.TEXTJOIN("_",FALSE,C287:E287),BD_Perc!$A:$P,_xlfn.IFS(BD!AE287="Intervalo de precio 1",12,BD!AE287="Intervalo de precio 2",13),FALSE)&lt;=1,
     VLOOKUP(_xlfn.TEXTJOIN("_",FALSE,C287:E287),BD_Perc!$A:$P,16,FALSE),"Ok P50"),
     "Ok P30/70 ó Híbrido/Eléctrico")</f>
        <v>Ok P30/70 ó Híbrido/Eléctrico</v>
      </c>
      <c r="DJ287" s="279" t="str">
        <f t="shared" si="25"/>
        <v>Vehículos Convencionales_Camperos/Camionetas_4x4</v>
      </c>
      <c r="DK287" s="331">
        <f t="shared" si="29"/>
        <v>421641000</v>
      </c>
      <c r="DL287" s="326"/>
    </row>
    <row r="288" spans="1:116" ht="25.5">
      <c r="A288" s="28">
        <v>283</v>
      </c>
      <c r="B288" s="29" t="s">
        <v>330</v>
      </c>
      <c r="C288" s="29" t="s">
        <v>0</v>
      </c>
      <c r="D288" s="29" t="s">
        <v>337</v>
      </c>
      <c r="E288" s="42" t="s">
        <v>346</v>
      </c>
      <c r="F288" s="42" t="s">
        <v>107</v>
      </c>
      <c r="G288" s="30" t="s">
        <v>663</v>
      </c>
      <c r="H288" s="42" t="s">
        <v>990</v>
      </c>
      <c r="I288" s="28">
        <v>9008232</v>
      </c>
      <c r="J288" s="28" t="s">
        <v>664</v>
      </c>
      <c r="K288" s="31" t="s">
        <v>307</v>
      </c>
      <c r="L288" s="32">
        <v>201</v>
      </c>
      <c r="M288" s="33">
        <v>5</v>
      </c>
      <c r="N288" s="34">
        <v>509900000</v>
      </c>
      <c r="O288" s="34">
        <f>+IFERROR(VLOOKUP(I288,Precio_Fasecolda!A:C,3,FALSE),IFERROR(VLOOKUP(I288,Precio_Fasecolda!B:C,2,FALSE),N288))</f>
        <v>509900000</v>
      </c>
      <c r="P288" s="34">
        <f t="shared" si="26"/>
        <v>0</v>
      </c>
      <c r="Q288" s="28" t="s">
        <v>346</v>
      </c>
      <c r="R288" s="28" t="s">
        <v>130</v>
      </c>
      <c r="S288" s="28" t="s">
        <v>360</v>
      </c>
      <c r="T288" s="28" t="s">
        <v>107</v>
      </c>
      <c r="U288" s="28" t="s">
        <v>107</v>
      </c>
      <c r="V288" s="42" t="s">
        <v>107</v>
      </c>
      <c r="W288" s="28" t="s">
        <v>107</v>
      </c>
      <c r="X288" s="28" t="s">
        <v>107</v>
      </c>
      <c r="Y288" s="28" t="str">
        <f t="shared" si="27"/>
        <v>N.A.</v>
      </c>
      <c r="Z288" s="292">
        <f t="shared" si="24"/>
        <v>504801000</v>
      </c>
      <c r="AA288" s="28" cm="1">
        <f t="array" aca="1" ref="AA288" ca="1">_xlfn.IFS(DK288&lt;$DK$4,1,AND(DK288&gt;=$DK$4,DK288&lt;=$AA$4),2,DK288&gt;$AA$4,3)</f>
        <v>3</v>
      </c>
      <c r="AB288" s="28">
        <v>0</v>
      </c>
      <c r="AC288" s="28" cm="1">
        <f t="array" aca="1" ref="AC288" ca="1">IF(AB288="PERCENTIL 30","",_xlfn.IFS(DK288&lt;$AC$4,1,DK288&gt;$AC$4,2))</f>
        <v>2</v>
      </c>
      <c r="AD288" s="28" t="str">
        <f>+IFERROR(VLOOKUP(_xlfn.TEXTJOIN("_", FALSE, C288:E288), BD_Perc!$A:$O, 15, FALSE),"Segmentación no encontrada o vehículo inactivo")</f>
        <v>PERCENTIL 30-70</v>
      </c>
      <c r="AE288" s="28" t="str" cm="1">
        <f t="array" ref="AE288">_xlfn.IFS(
    AD288 = "PERCENTIL 50",
    _xlfn.IFS(
        BD!DK288 &lt; VLOOKUP(_xlfn.TEXTJOIN("_", FALSE, C288:E288), BD_Perc!$A:$O, 11, FALSE), "Intervalo de precio 1",
        BD!DK288 &gt;= VLOOKUP(_xlfn.TEXTJOIN("_", FALSE, C288:E288), BD_Perc!$A:$O, 11, FALSE), "Intervalo de precio 2"
    ),
    AD288 = "PERCENTIL 30-70",
    _xlfn.IFS(
        BD!DK288 &lt; VLOOKUP(_xlfn.TEXTJOIN("_", FALSE, C288:E288), BD_Perc!$A:$O, 6, FALSE), "Intervalo de precio 1",
        BD!DK288 &lt; VLOOKUP(_xlfn.TEXTJOIN("_", FALSE, C288:E288), BD_Perc!$A:$O, 7, FALSE), "Intervalo de precio 2",
        BD!DK288 &gt;= VLOOKUP(_xlfn.TEXTJOIN("_", FALSE, C288:E288), BD_Perc!$A:$O, 7, FALSE), "Intervalo de precio 3"
    ),
    AD288="Segmentación no encontrada o vehículo inactivo","Segmentación no encontrada o vehículo inactivo"
)</f>
        <v>Intervalo de precio 3</v>
      </c>
      <c r="AF288" s="35" t="s">
        <v>2414</v>
      </c>
      <c r="AG288" s="35" t="b">
        <f t="shared" si="28"/>
        <v>1</v>
      </c>
      <c r="AH288" s="206">
        <v>0.01</v>
      </c>
      <c r="AI288" s="206">
        <v>0.01</v>
      </c>
      <c r="AJ288" s="206">
        <v>0.01</v>
      </c>
      <c r="AK288" s="206">
        <v>0.01</v>
      </c>
      <c r="AL288" s="206">
        <v>0.01</v>
      </c>
      <c r="AM288" s="206">
        <v>0.01</v>
      </c>
      <c r="AN288" s="28" t="s">
        <v>113</v>
      </c>
      <c r="AO288" s="28" t="s">
        <v>113</v>
      </c>
      <c r="AP288" s="28" t="s">
        <v>113</v>
      </c>
      <c r="AQ288" s="37">
        <v>0</v>
      </c>
      <c r="AR288" s="38">
        <v>8689479</v>
      </c>
      <c r="AS288" s="38">
        <v>87324</v>
      </c>
      <c r="AT288" s="38">
        <v>649424</v>
      </c>
      <c r="AU288" s="38">
        <v>0</v>
      </c>
      <c r="AV288" s="38">
        <v>0</v>
      </c>
      <c r="AW288" s="38">
        <v>7322080</v>
      </c>
      <c r="AX288" s="38">
        <v>0</v>
      </c>
      <c r="AY288" s="38">
        <v>0</v>
      </c>
      <c r="AZ288" s="38">
        <v>49119</v>
      </c>
      <c r="BA288" s="38">
        <v>0</v>
      </c>
      <c r="BB288" s="38" t="s">
        <v>107</v>
      </c>
      <c r="BC288" s="38" t="s">
        <v>107</v>
      </c>
      <c r="BD288" s="38">
        <v>0</v>
      </c>
      <c r="BE288" s="38">
        <v>0</v>
      </c>
      <c r="BF288" s="38">
        <v>0</v>
      </c>
      <c r="BG288" s="38">
        <v>0</v>
      </c>
      <c r="BH288" s="38" t="s">
        <v>107</v>
      </c>
      <c r="BI288" s="38" t="s">
        <v>107</v>
      </c>
      <c r="BJ288" s="38">
        <v>1974385</v>
      </c>
      <c r="BK288" s="38">
        <v>0</v>
      </c>
      <c r="BL288" s="38">
        <v>0</v>
      </c>
      <c r="BM288" s="38" t="s">
        <v>107</v>
      </c>
      <c r="BN288" s="38">
        <v>1579735</v>
      </c>
      <c r="BO288" s="38">
        <v>1436039</v>
      </c>
      <c r="BP288" s="38" t="s">
        <v>107</v>
      </c>
      <c r="BQ288" s="38">
        <v>72861</v>
      </c>
      <c r="BR288" s="38">
        <v>1528774</v>
      </c>
      <c r="BS288" s="38" t="s">
        <v>107</v>
      </c>
      <c r="BT288" s="38">
        <v>0</v>
      </c>
      <c r="BU288" s="38">
        <v>0</v>
      </c>
      <c r="BV288" s="38" t="s">
        <v>107</v>
      </c>
      <c r="BW288" s="38">
        <v>15785609</v>
      </c>
      <c r="BX288" s="38">
        <v>204119</v>
      </c>
      <c r="BY288" s="38">
        <v>9443455</v>
      </c>
      <c r="BZ288" s="38">
        <v>3880702</v>
      </c>
      <c r="CA288" s="38">
        <v>0</v>
      </c>
      <c r="CB288" s="38">
        <v>1266361</v>
      </c>
      <c r="CC288" s="330">
        <v>0</v>
      </c>
      <c r="CD288" s="38">
        <v>0</v>
      </c>
      <c r="CE288" s="38" t="s">
        <v>107</v>
      </c>
      <c r="CF288" s="38" t="s">
        <v>107</v>
      </c>
      <c r="CG288" s="38" t="s">
        <v>107</v>
      </c>
      <c r="CH288" s="41" t="s">
        <v>113</v>
      </c>
      <c r="CI288" s="41" t="s">
        <v>113</v>
      </c>
      <c r="CJ288" s="41" t="s">
        <v>113</v>
      </c>
      <c r="CK288" s="41" t="s">
        <v>113</v>
      </c>
      <c r="CL288" s="41" t="s">
        <v>114</v>
      </c>
      <c r="CM288" s="41" t="s">
        <v>113</v>
      </c>
      <c r="CN288" s="41" t="s">
        <v>114</v>
      </c>
      <c r="CO288" s="42" t="s">
        <v>107</v>
      </c>
      <c r="CP288" s="28" t="s">
        <v>107</v>
      </c>
      <c r="CQ288" s="28" t="s">
        <v>107</v>
      </c>
      <c r="CR288" s="28" t="s">
        <v>107</v>
      </c>
      <c r="CS288" s="28" t="s">
        <v>107</v>
      </c>
      <c r="CT288" s="28" t="s">
        <v>107</v>
      </c>
      <c r="CU288" s="28" t="s">
        <v>107</v>
      </c>
      <c r="CV288" s="28" t="s">
        <v>107</v>
      </c>
      <c r="CW288" s="28" t="s">
        <v>107</v>
      </c>
      <c r="CX288" s="28" t="s">
        <v>107</v>
      </c>
      <c r="CY288" s="28" t="s">
        <v>107</v>
      </c>
      <c r="CZ288" s="28" t="s">
        <v>107</v>
      </c>
      <c r="DA288" s="28" t="s">
        <v>107</v>
      </c>
      <c r="DB288" s="28" t="s">
        <v>107</v>
      </c>
      <c r="DC288" s="28" t="s">
        <v>107</v>
      </c>
      <c r="DD288" s="332">
        <v>4678650</v>
      </c>
      <c r="DE288" s="43">
        <v>1</v>
      </c>
      <c r="DF288" s="390">
        <v>1</v>
      </c>
      <c r="DG288" s="310"/>
      <c r="DH288" s="203"/>
      <c r="DI288" s="279" t="str" cm="1">
        <f t="array" ref="DI288">+IF(AND(C288&lt;&gt;"Vehículos Eléctricos",C288&lt;&gt;"Vehículos Híbridos",AD288="PERCENTIL 50"),
     IF(VLOOKUP(_xlfn.TEXTJOIN("_",FALSE,C288:E288),BD_Perc!$A:$P,_xlfn.IFS(BD!AE288="Intervalo de precio 1",12,BD!AE288="Intervalo de precio 2",13),FALSE)&lt;=1,
     VLOOKUP(_xlfn.TEXTJOIN("_",FALSE,C288:E288),BD_Perc!$A:$P,16,FALSE),"Ok P50"),
     "Ok P30/70 ó Híbrido/Eléctrico")</f>
        <v>Ok P30/70 ó Híbrido/Eléctrico</v>
      </c>
      <c r="DJ288" s="279" t="str">
        <f t="shared" si="25"/>
        <v>Vehículos Convencionales_Camperos/Camionetas_4x4</v>
      </c>
      <c r="DK288" s="331">
        <f t="shared" si="29"/>
        <v>504801000</v>
      </c>
      <c r="DL288" s="326"/>
    </row>
    <row r="289" spans="1:116" ht="38.25">
      <c r="A289" s="28">
        <v>284</v>
      </c>
      <c r="B289" s="29" t="s">
        <v>104</v>
      </c>
      <c r="C289" s="29" t="s">
        <v>0</v>
      </c>
      <c r="D289" s="29" t="s">
        <v>665</v>
      </c>
      <c r="E289" s="42" t="s">
        <v>666</v>
      </c>
      <c r="F289" s="42" t="s">
        <v>346</v>
      </c>
      <c r="G289" s="30" t="s">
        <v>667</v>
      </c>
      <c r="H289" s="42" t="s">
        <v>109</v>
      </c>
      <c r="I289" s="28">
        <v>1621096</v>
      </c>
      <c r="J289" s="28" t="s">
        <v>668</v>
      </c>
      <c r="K289" s="31" t="s">
        <v>669</v>
      </c>
      <c r="L289" s="56">
        <v>130</v>
      </c>
      <c r="M289" s="33" t="s">
        <v>107</v>
      </c>
      <c r="N289" s="34">
        <v>148000000</v>
      </c>
      <c r="O289" s="34">
        <f>+IFERROR(VLOOKUP(I289,Precio_Fasecolda!A:C,3,FALSE),IFERROR(VLOOKUP(I289,Precio_Fasecolda!B:C,2,FALSE),N289))</f>
        <v>148000000</v>
      </c>
      <c r="P289" s="34">
        <f t="shared" si="26"/>
        <v>0</v>
      </c>
      <c r="Q289" s="28" t="s">
        <v>346</v>
      </c>
      <c r="R289" s="28" t="s">
        <v>2415</v>
      </c>
      <c r="S289" s="28" t="s">
        <v>360</v>
      </c>
      <c r="T289" s="28" t="s">
        <v>107</v>
      </c>
      <c r="U289" s="28" t="s">
        <v>107</v>
      </c>
      <c r="V289" s="42" t="s">
        <v>107</v>
      </c>
      <c r="W289" s="28" t="s">
        <v>107</v>
      </c>
      <c r="X289" s="28" t="s">
        <v>107</v>
      </c>
      <c r="Y289" s="28" t="str">
        <f t="shared" si="27"/>
        <v>N.A.</v>
      </c>
      <c r="Z289" s="292">
        <f t="shared" si="24"/>
        <v>137640000</v>
      </c>
      <c r="AA289" s="28" cm="1">
        <f t="array" aca="1" ref="AA289" ca="1">_xlfn.IFS(DK289&lt;$DK$4,1,AND(DK289&gt;=$DK$4,DK289&lt;=$AA$4),2,DK289&gt;$AA$4,3)</f>
        <v>2</v>
      </c>
      <c r="AB289" s="28">
        <v>0</v>
      </c>
      <c r="AC289" s="28" cm="1">
        <f t="array" aca="1" ref="AC289" ca="1">IF(AB289="PERCENTIL 30","",_xlfn.IFS(DK289&lt;$AC$4,1,DK289&gt;$AC$4,2))</f>
        <v>1</v>
      </c>
      <c r="AD289" s="28" t="str">
        <f>+IFERROR(VLOOKUP(_xlfn.TEXTJOIN("_", FALSE, C289:E289), BD_Perc!$A:$O, 15, FALSE),"Segmentación no encontrada o vehículo inactivo")</f>
        <v>PERCENTIL 30-70</v>
      </c>
      <c r="AE289" s="28" t="str" cm="1">
        <f t="array" ref="AE289">_xlfn.IFS(
    AD289 = "PERCENTIL 50",
    _xlfn.IFS(
        BD!DK289 &lt; VLOOKUP(_xlfn.TEXTJOIN("_", FALSE, C289:E289), BD_Perc!$A:$O, 11, FALSE), "Intervalo de precio 1",
        BD!DK289 &gt;= VLOOKUP(_xlfn.TEXTJOIN("_", FALSE, C289:E289), BD_Perc!$A:$O, 11, FALSE), "Intervalo de precio 2"
    ),
    AD289 = "PERCENTIL 30-70",
    _xlfn.IFS(
        BD!DK289 &lt; VLOOKUP(_xlfn.TEXTJOIN("_", FALSE, C289:E289), BD_Perc!$A:$O, 6, FALSE), "Intervalo de precio 1",
        BD!DK289 &lt; VLOOKUP(_xlfn.TEXTJOIN("_", FALSE, C289:E289), BD_Perc!$A:$O, 7, FALSE), "Intervalo de precio 2",
        BD!DK289 &gt;= VLOOKUP(_xlfn.TEXTJOIN("_", FALSE, C289:E289), BD_Perc!$A:$O, 7, FALSE), "Intervalo de precio 3"
    ),
    AD289="Segmentación no encontrada o vehículo inactivo","Segmentación no encontrada o vehículo inactivo"
)</f>
        <v>Intervalo de precio 1</v>
      </c>
      <c r="AF289" s="57" t="s">
        <v>2412</v>
      </c>
      <c r="AG289" s="35" t="b">
        <f t="shared" si="28"/>
        <v>1</v>
      </c>
      <c r="AH289" s="205">
        <v>7.0000000000000007E-2</v>
      </c>
      <c r="AI289" s="205">
        <v>7.0000000000000007E-2</v>
      </c>
      <c r="AJ289" s="205">
        <v>7.0000000000000007E-2</v>
      </c>
      <c r="AK289" s="205">
        <v>7.0000000000000007E-2</v>
      </c>
      <c r="AL289" s="205">
        <v>0.08</v>
      </c>
      <c r="AM289" s="205">
        <v>0.09</v>
      </c>
      <c r="AN289" s="28" t="s">
        <v>113</v>
      </c>
      <c r="AO289" s="28" t="s">
        <v>113</v>
      </c>
      <c r="AP289" s="28" t="s">
        <v>113</v>
      </c>
      <c r="AQ289" s="37">
        <v>1</v>
      </c>
      <c r="AR289" s="38" t="s">
        <v>107</v>
      </c>
      <c r="AS289" s="38">
        <v>535272</v>
      </c>
      <c r="AT289" s="38">
        <v>764674</v>
      </c>
      <c r="AU289" s="38">
        <v>1516528</v>
      </c>
      <c r="AV289" s="38">
        <v>1516528</v>
      </c>
      <c r="AW289" s="38">
        <v>11547654</v>
      </c>
      <c r="AX289" s="38">
        <v>2</v>
      </c>
      <c r="AY289" s="38">
        <v>1386841</v>
      </c>
      <c r="AZ289" s="38">
        <v>128475</v>
      </c>
      <c r="BA289" s="38">
        <v>613375</v>
      </c>
      <c r="BB289" s="38" t="s">
        <v>107</v>
      </c>
      <c r="BC289" s="38" t="s">
        <v>107</v>
      </c>
      <c r="BD289" s="38">
        <v>0</v>
      </c>
      <c r="BE289" s="38">
        <v>0</v>
      </c>
      <c r="BF289" s="38">
        <v>1970774</v>
      </c>
      <c r="BG289" s="38">
        <v>4600313</v>
      </c>
      <c r="BH289" s="38">
        <v>5780609</v>
      </c>
      <c r="BI289" s="38">
        <v>2891625</v>
      </c>
      <c r="BJ289" s="38">
        <v>4089166</v>
      </c>
      <c r="BK289" s="38">
        <v>1368593</v>
      </c>
      <c r="BL289" s="38">
        <v>1533438</v>
      </c>
      <c r="BM289" s="38">
        <v>173454</v>
      </c>
      <c r="BN289" s="38">
        <v>2019435</v>
      </c>
      <c r="BO289" s="38">
        <v>1319627</v>
      </c>
      <c r="BP289" s="38">
        <v>4896777</v>
      </c>
      <c r="BQ289" s="38">
        <v>130091</v>
      </c>
      <c r="BR289" s="38">
        <v>2318558</v>
      </c>
      <c r="BS289" s="38" t="s">
        <v>107</v>
      </c>
      <c r="BT289" s="38">
        <v>1970774</v>
      </c>
      <c r="BU289" s="38">
        <v>3455346</v>
      </c>
      <c r="BV289" s="38">
        <v>2044583</v>
      </c>
      <c r="BW289" s="38">
        <v>7892091</v>
      </c>
      <c r="BX289" s="38">
        <v>130091</v>
      </c>
      <c r="BY289" s="38">
        <v>7119116</v>
      </c>
      <c r="BZ289" s="38">
        <v>11887903</v>
      </c>
      <c r="CA289" s="38">
        <v>2</v>
      </c>
      <c r="CB289" s="38">
        <v>1011820</v>
      </c>
      <c r="CC289" s="330">
        <v>0</v>
      </c>
      <c r="CD289" s="38">
        <v>14533578</v>
      </c>
      <c r="CE289" s="38" t="s">
        <v>107</v>
      </c>
      <c r="CF289" s="38" t="s">
        <v>107</v>
      </c>
      <c r="CG289" s="38" t="s">
        <v>107</v>
      </c>
      <c r="CH289" s="41" t="s">
        <v>114</v>
      </c>
      <c r="CI289" s="41" t="s">
        <v>114</v>
      </c>
      <c r="CJ289" s="41" t="s">
        <v>114</v>
      </c>
      <c r="CK289" s="41" t="s">
        <v>114</v>
      </c>
      <c r="CL289" s="41" t="s">
        <v>114</v>
      </c>
      <c r="CM289" s="41" t="s">
        <v>114</v>
      </c>
      <c r="CN289" s="41" t="s">
        <v>114</v>
      </c>
      <c r="CO289" s="42" t="s">
        <v>107</v>
      </c>
      <c r="CP289" s="28" t="s">
        <v>107</v>
      </c>
      <c r="CQ289" s="28" t="s">
        <v>107</v>
      </c>
      <c r="CR289" s="28" t="s">
        <v>107</v>
      </c>
      <c r="CS289" s="28" t="s">
        <v>107</v>
      </c>
      <c r="CT289" s="28" t="s">
        <v>107</v>
      </c>
      <c r="CU289" s="28" t="s">
        <v>107</v>
      </c>
      <c r="CV289" s="28" t="s">
        <v>107</v>
      </c>
      <c r="CW289" s="28" t="s">
        <v>107</v>
      </c>
      <c r="CX289" s="28" t="s">
        <v>107</v>
      </c>
      <c r="CY289" s="28" t="s">
        <v>107</v>
      </c>
      <c r="CZ289" s="28" t="s">
        <v>107</v>
      </c>
      <c r="DA289" s="28" t="s">
        <v>107</v>
      </c>
      <c r="DB289" s="28" t="s">
        <v>107</v>
      </c>
      <c r="DC289" s="28" t="s">
        <v>107</v>
      </c>
      <c r="DD289" s="332">
        <v>15888684</v>
      </c>
      <c r="DE289" s="43">
        <v>1</v>
      </c>
      <c r="DF289" s="390">
        <v>1</v>
      </c>
      <c r="DG289" s="310"/>
      <c r="DH289" s="203"/>
      <c r="DI289" s="279" t="str" cm="1">
        <f t="array" ref="DI289">+IF(AND(C289&lt;&gt;"Vehículos Eléctricos",C289&lt;&gt;"Vehículos Híbridos",AD289="PERCENTIL 50"),
     IF(VLOOKUP(_xlfn.TEXTJOIN("_",FALSE,C289:E289),BD_Perc!$A:$P,_xlfn.IFS(BD!AE289="Intervalo de precio 1",12,BD!AE289="Intervalo de precio 2",13),FALSE)&lt;=1,
     VLOOKUP(_xlfn.TEXTJOIN("_",FALSE,C289:E289),BD_Perc!$A:$P,16,FALSE),"Ok P50"),
     "Ok P30/70 ó Híbrido/Eléctrico")</f>
        <v>Ok P30/70 ó Híbrido/Eléctrico</v>
      </c>
      <c r="DJ289" s="279" t="str">
        <f t="shared" si="25"/>
        <v>Vehículos Convencionales_Pick Up_PICKUP DOBLE CAB - PLATON</v>
      </c>
      <c r="DK289" s="331">
        <f t="shared" si="29"/>
        <v>137640000</v>
      </c>
      <c r="DL289" s="326"/>
    </row>
    <row r="290" spans="1:116" ht="38.25">
      <c r="A290" s="28">
        <v>285</v>
      </c>
      <c r="B290" s="29" t="s">
        <v>104</v>
      </c>
      <c r="C290" s="29" t="s">
        <v>0</v>
      </c>
      <c r="D290" s="29" t="s">
        <v>665</v>
      </c>
      <c r="E290" s="42" t="s">
        <v>666</v>
      </c>
      <c r="F290" s="42" t="s">
        <v>346</v>
      </c>
      <c r="G290" s="30" t="s">
        <v>670</v>
      </c>
      <c r="H290" s="42" t="s">
        <v>109</v>
      </c>
      <c r="I290" s="28">
        <v>1621095</v>
      </c>
      <c r="J290" s="28" t="s">
        <v>671</v>
      </c>
      <c r="K290" s="31" t="s">
        <v>669</v>
      </c>
      <c r="L290" s="56">
        <v>130</v>
      </c>
      <c r="M290" s="33" t="s">
        <v>107</v>
      </c>
      <c r="N290" s="34">
        <v>153000000</v>
      </c>
      <c r="O290" s="34">
        <f>+IFERROR(VLOOKUP(I290,Precio_Fasecolda!A:C,3,FALSE),IFERROR(VLOOKUP(I290,Precio_Fasecolda!B:C,2,FALSE),N290))</f>
        <v>153000000</v>
      </c>
      <c r="P290" s="34">
        <f t="shared" si="26"/>
        <v>0</v>
      </c>
      <c r="Q290" s="28" t="s">
        <v>346</v>
      </c>
      <c r="R290" s="28" t="s">
        <v>2415</v>
      </c>
      <c r="S290" s="28" t="s">
        <v>360</v>
      </c>
      <c r="T290" s="28" t="s">
        <v>107</v>
      </c>
      <c r="U290" s="28" t="s">
        <v>107</v>
      </c>
      <c r="V290" s="42" t="s">
        <v>107</v>
      </c>
      <c r="W290" s="28" t="s">
        <v>107</v>
      </c>
      <c r="X290" s="28" t="s">
        <v>107</v>
      </c>
      <c r="Y290" s="28" t="str">
        <f t="shared" si="27"/>
        <v>N.A.</v>
      </c>
      <c r="Z290" s="292">
        <f t="shared" si="24"/>
        <v>140760000</v>
      </c>
      <c r="AA290" s="28" cm="1">
        <f t="array" aca="1" ref="AA290" ca="1">_xlfn.IFS(DK290&lt;$DK$4,1,AND(DK290&gt;=$DK$4,DK290&lt;=$AA$4),2,DK290&gt;$AA$4,3)</f>
        <v>2</v>
      </c>
      <c r="AB290" s="28">
        <v>0</v>
      </c>
      <c r="AC290" s="28" cm="1">
        <f t="array" aca="1" ref="AC290" ca="1">IF(AB290="PERCENTIL 30","",_xlfn.IFS(DK290&lt;$AC$4,1,DK290&gt;$AC$4,2))</f>
        <v>1</v>
      </c>
      <c r="AD290" s="28" t="str">
        <f>+IFERROR(VLOOKUP(_xlfn.TEXTJOIN("_", FALSE, C290:E290), BD_Perc!$A:$O, 15, FALSE),"Segmentación no encontrada o vehículo inactivo")</f>
        <v>PERCENTIL 30-70</v>
      </c>
      <c r="AE290" s="28" t="str" cm="1">
        <f t="array" ref="AE290">_xlfn.IFS(
    AD290 = "PERCENTIL 50",
    _xlfn.IFS(
        BD!DK290 &lt; VLOOKUP(_xlfn.TEXTJOIN("_", FALSE, C290:E290), BD_Perc!$A:$O, 11, FALSE), "Intervalo de precio 1",
        BD!DK290 &gt;= VLOOKUP(_xlfn.TEXTJOIN("_", FALSE, C290:E290), BD_Perc!$A:$O, 11, FALSE), "Intervalo de precio 2"
    ),
    AD290 = "PERCENTIL 30-70",
    _xlfn.IFS(
        BD!DK290 &lt; VLOOKUP(_xlfn.TEXTJOIN("_", FALSE, C290:E290), BD_Perc!$A:$O, 6, FALSE), "Intervalo de precio 1",
        BD!DK290 &lt; VLOOKUP(_xlfn.TEXTJOIN("_", FALSE, C290:E290), BD_Perc!$A:$O, 7, FALSE), "Intervalo de precio 2",
        BD!DK290 &gt;= VLOOKUP(_xlfn.TEXTJOIN("_", FALSE, C290:E290), BD_Perc!$A:$O, 7, FALSE), "Intervalo de precio 3"
    ),
    AD290="Segmentación no encontrada o vehículo inactivo","Segmentación no encontrada o vehículo inactivo"
)</f>
        <v>Intervalo de precio 1</v>
      </c>
      <c r="AF290" s="57" t="s">
        <v>2412</v>
      </c>
      <c r="AG290" s="35" t="b">
        <f t="shared" si="28"/>
        <v>1</v>
      </c>
      <c r="AH290" s="205">
        <v>0.08</v>
      </c>
      <c r="AI290" s="205">
        <v>0.08</v>
      </c>
      <c r="AJ290" s="205">
        <v>0.08</v>
      </c>
      <c r="AK290" s="205">
        <v>0.08</v>
      </c>
      <c r="AL290" s="205">
        <v>0.09</v>
      </c>
      <c r="AM290" s="205">
        <v>0.1</v>
      </c>
      <c r="AN290" s="28" t="s">
        <v>113</v>
      </c>
      <c r="AO290" s="28" t="s">
        <v>113</v>
      </c>
      <c r="AP290" s="28" t="s">
        <v>113</v>
      </c>
      <c r="AQ290" s="37">
        <v>1</v>
      </c>
      <c r="AR290" s="38" t="s">
        <v>107</v>
      </c>
      <c r="AS290" s="38">
        <v>535272</v>
      </c>
      <c r="AT290" s="38">
        <v>2</v>
      </c>
      <c r="AU290" s="38">
        <v>1516528</v>
      </c>
      <c r="AV290" s="38">
        <v>1516528</v>
      </c>
      <c r="AW290" s="38">
        <v>11547654</v>
      </c>
      <c r="AX290" s="38">
        <v>2</v>
      </c>
      <c r="AY290" s="38">
        <v>1386841</v>
      </c>
      <c r="AZ290" s="38">
        <v>128475</v>
      </c>
      <c r="BA290" s="38">
        <v>613375</v>
      </c>
      <c r="BB290" s="38" t="s">
        <v>107</v>
      </c>
      <c r="BC290" s="38" t="s">
        <v>107</v>
      </c>
      <c r="BD290" s="38">
        <v>0</v>
      </c>
      <c r="BE290" s="38">
        <v>0</v>
      </c>
      <c r="BF290" s="38">
        <v>1970774</v>
      </c>
      <c r="BG290" s="38">
        <v>4600313</v>
      </c>
      <c r="BH290" s="38">
        <v>5780609</v>
      </c>
      <c r="BI290" s="38">
        <v>2891625</v>
      </c>
      <c r="BJ290" s="38">
        <v>4089166</v>
      </c>
      <c r="BK290" s="38">
        <v>2</v>
      </c>
      <c r="BL290" s="38">
        <v>0</v>
      </c>
      <c r="BM290" s="38">
        <v>173454</v>
      </c>
      <c r="BN290" s="38">
        <v>2019435</v>
      </c>
      <c r="BO290" s="38">
        <v>1319627</v>
      </c>
      <c r="BP290" s="38">
        <v>4896777</v>
      </c>
      <c r="BQ290" s="38">
        <v>130091</v>
      </c>
      <c r="BR290" s="38">
        <v>2318558</v>
      </c>
      <c r="BS290" s="38" t="s">
        <v>107</v>
      </c>
      <c r="BT290" s="38">
        <v>1970774</v>
      </c>
      <c r="BU290" s="38">
        <v>3455346</v>
      </c>
      <c r="BV290" s="38">
        <v>2044583</v>
      </c>
      <c r="BW290" s="38">
        <v>7892091</v>
      </c>
      <c r="BX290" s="38">
        <v>130091</v>
      </c>
      <c r="BY290" s="38">
        <v>7119116</v>
      </c>
      <c r="BZ290" s="38">
        <v>11887903</v>
      </c>
      <c r="CA290" s="38">
        <v>2</v>
      </c>
      <c r="CB290" s="38">
        <v>1011820</v>
      </c>
      <c r="CC290" s="330">
        <v>0</v>
      </c>
      <c r="CD290" s="38">
        <v>14533578</v>
      </c>
      <c r="CE290" s="38" t="s">
        <v>107</v>
      </c>
      <c r="CF290" s="38" t="s">
        <v>107</v>
      </c>
      <c r="CG290" s="38" t="s">
        <v>107</v>
      </c>
      <c r="CH290" s="41" t="s">
        <v>114</v>
      </c>
      <c r="CI290" s="41" t="s">
        <v>114</v>
      </c>
      <c r="CJ290" s="41" t="s">
        <v>113</v>
      </c>
      <c r="CK290" s="41" t="s">
        <v>114</v>
      </c>
      <c r="CL290" s="41" t="s">
        <v>114</v>
      </c>
      <c r="CM290" s="41" t="s">
        <v>114</v>
      </c>
      <c r="CN290" s="41" t="s">
        <v>114</v>
      </c>
      <c r="CO290" s="42" t="s">
        <v>107</v>
      </c>
      <c r="CP290" s="28" t="s">
        <v>107</v>
      </c>
      <c r="CQ290" s="28" t="s">
        <v>107</v>
      </c>
      <c r="CR290" s="28" t="s">
        <v>107</v>
      </c>
      <c r="CS290" s="28" t="s">
        <v>107</v>
      </c>
      <c r="CT290" s="28" t="s">
        <v>107</v>
      </c>
      <c r="CU290" s="28" t="s">
        <v>107</v>
      </c>
      <c r="CV290" s="28" t="s">
        <v>107</v>
      </c>
      <c r="CW290" s="28" t="s">
        <v>107</v>
      </c>
      <c r="CX290" s="28" t="s">
        <v>107</v>
      </c>
      <c r="CY290" s="28" t="s">
        <v>107</v>
      </c>
      <c r="CZ290" s="28" t="s">
        <v>107</v>
      </c>
      <c r="DA290" s="28" t="s">
        <v>107</v>
      </c>
      <c r="DB290" s="28" t="s">
        <v>107</v>
      </c>
      <c r="DC290" s="28" t="s">
        <v>107</v>
      </c>
      <c r="DD290" s="332">
        <v>15888684</v>
      </c>
      <c r="DE290" s="43">
        <v>1</v>
      </c>
      <c r="DF290" s="390">
        <v>1</v>
      </c>
      <c r="DG290" s="310"/>
      <c r="DH290" s="203"/>
      <c r="DI290" s="279" t="str" cm="1">
        <f t="array" ref="DI290">+IF(AND(C290&lt;&gt;"Vehículos Eléctricos",C290&lt;&gt;"Vehículos Híbridos",AD290="PERCENTIL 50"),
     IF(VLOOKUP(_xlfn.TEXTJOIN("_",FALSE,C290:E290),BD_Perc!$A:$P,_xlfn.IFS(BD!AE290="Intervalo de precio 1",12,BD!AE290="Intervalo de precio 2",13),FALSE)&lt;=1,
     VLOOKUP(_xlfn.TEXTJOIN("_",FALSE,C290:E290),BD_Perc!$A:$P,16,FALSE),"Ok P50"),
     "Ok P30/70 ó Híbrido/Eléctrico")</f>
        <v>Ok P30/70 ó Híbrido/Eléctrico</v>
      </c>
      <c r="DJ290" s="279" t="str">
        <f t="shared" si="25"/>
        <v>Vehículos Convencionales_Pick Up_PICKUP DOBLE CAB - PLATON</v>
      </c>
      <c r="DK290" s="331">
        <f t="shared" si="29"/>
        <v>140760000</v>
      </c>
      <c r="DL290" s="326"/>
    </row>
    <row r="291" spans="1:116" ht="38.25">
      <c r="A291" s="28">
        <v>286</v>
      </c>
      <c r="B291" s="29" t="s">
        <v>104</v>
      </c>
      <c r="C291" s="29" t="s">
        <v>0</v>
      </c>
      <c r="D291" s="29" t="s">
        <v>665</v>
      </c>
      <c r="E291" s="42" t="s">
        <v>666</v>
      </c>
      <c r="F291" s="42" t="s">
        <v>346</v>
      </c>
      <c r="G291" s="30" t="s">
        <v>672</v>
      </c>
      <c r="H291" s="42" t="s">
        <v>109</v>
      </c>
      <c r="I291" s="28">
        <v>1621100</v>
      </c>
      <c r="J291" s="28" t="s">
        <v>673</v>
      </c>
      <c r="K291" s="31" t="s">
        <v>674</v>
      </c>
      <c r="L291" s="56">
        <v>197</v>
      </c>
      <c r="M291" s="33" t="s">
        <v>107</v>
      </c>
      <c r="N291" s="34">
        <v>224700000</v>
      </c>
      <c r="O291" s="34">
        <f>+IFERROR(VLOOKUP(I291,Precio_Fasecolda!A:C,3,FALSE),IFERROR(VLOOKUP(I291,Precio_Fasecolda!B:C,2,FALSE),N291))</f>
        <v>224700000</v>
      </c>
      <c r="P291" s="34">
        <f t="shared" si="26"/>
        <v>0</v>
      </c>
      <c r="Q291" s="28" t="s">
        <v>346</v>
      </c>
      <c r="R291" s="28" t="s">
        <v>2415</v>
      </c>
      <c r="S291" s="28" t="s">
        <v>360</v>
      </c>
      <c r="T291" s="28" t="s">
        <v>107</v>
      </c>
      <c r="U291" s="28" t="s">
        <v>107</v>
      </c>
      <c r="V291" s="42" t="s">
        <v>107</v>
      </c>
      <c r="W291" s="28" t="s">
        <v>107</v>
      </c>
      <c r="X291" s="28" t="s">
        <v>107</v>
      </c>
      <c r="Y291" s="28" t="str">
        <f t="shared" si="27"/>
        <v>N.A.</v>
      </c>
      <c r="Z291" s="292">
        <f t="shared" si="24"/>
        <v>211218000</v>
      </c>
      <c r="AA291" s="28" cm="1">
        <f t="array" aca="1" ref="AA291" ca="1">_xlfn.IFS(DK291&lt;$DK$4,1,AND(DK291&gt;=$DK$4,DK291&lt;=$AA$4),2,DK291&gt;$AA$4,3)</f>
        <v>2</v>
      </c>
      <c r="AB291" s="28">
        <v>0</v>
      </c>
      <c r="AC291" s="28" cm="1">
        <f t="array" aca="1" ref="AC291" ca="1">IF(AB291="PERCENTIL 30","",_xlfn.IFS(DK291&lt;$AC$4,1,DK291&gt;$AC$4,2))</f>
        <v>2</v>
      </c>
      <c r="AD291" s="28" t="str">
        <f>+IFERROR(VLOOKUP(_xlfn.TEXTJOIN("_", FALSE, C291:E291), BD_Perc!$A:$O, 15, FALSE),"Segmentación no encontrada o vehículo inactivo")</f>
        <v>PERCENTIL 30-70</v>
      </c>
      <c r="AE291" s="28" t="str" cm="1">
        <f t="array" ref="AE291">_xlfn.IFS(
    AD291 = "PERCENTIL 50",
    _xlfn.IFS(
        BD!DK291 &lt; VLOOKUP(_xlfn.TEXTJOIN("_", FALSE, C291:E291), BD_Perc!$A:$O, 11, FALSE), "Intervalo de precio 1",
        BD!DK291 &gt;= VLOOKUP(_xlfn.TEXTJOIN("_", FALSE, C291:E291), BD_Perc!$A:$O, 11, FALSE), "Intervalo de precio 2"
    ),
    AD291 = "PERCENTIL 30-70",
    _xlfn.IFS(
        BD!DK291 &lt; VLOOKUP(_xlfn.TEXTJOIN("_", FALSE, C291:E291), BD_Perc!$A:$O, 6, FALSE), "Intervalo de precio 1",
        BD!DK291 &lt; VLOOKUP(_xlfn.TEXTJOIN("_", FALSE, C291:E291), BD_Perc!$A:$O, 7, FALSE), "Intervalo de precio 2",
        BD!DK291 &gt;= VLOOKUP(_xlfn.TEXTJOIN("_", FALSE, C291:E291), BD_Perc!$A:$O, 7, FALSE), "Intervalo de precio 3"
    ),
    AD291="Segmentación no encontrada o vehículo inactivo","Segmentación no encontrada o vehículo inactivo"
)</f>
        <v>Intervalo de precio 2</v>
      </c>
      <c r="AF291" s="57" t="s">
        <v>2413</v>
      </c>
      <c r="AG291" s="35" t="b">
        <f t="shared" si="28"/>
        <v>1</v>
      </c>
      <c r="AH291" s="205">
        <v>0.06</v>
      </c>
      <c r="AI291" s="205">
        <v>0.06</v>
      </c>
      <c r="AJ291" s="205">
        <v>0.06</v>
      </c>
      <c r="AK291" s="205">
        <v>0.06</v>
      </c>
      <c r="AL291" s="205">
        <v>7.0000000000000007E-2</v>
      </c>
      <c r="AM291" s="205">
        <v>0.08</v>
      </c>
      <c r="AN291" s="28" t="s">
        <v>113</v>
      </c>
      <c r="AO291" s="28" t="s">
        <v>113</v>
      </c>
      <c r="AP291" s="28" t="s">
        <v>113</v>
      </c>
      <c r="AQ291" s="37">
        <v>1</v>
      </c>
      <c r="AR291" s="38" t="s">
        <v>107</v>
      </c>
      <c r="AS291" s="38">
        <v>535272</v>
      </c>
      <c r="AT291" s="38">
        <v>2</v>
      </c>
      <c r="AU291" s="38">
        <v>1516528</v>
      </c>
      <c r="AV291" s="38">
        <v>1516528</v>
      </c>
      <c r="AW291" s="38">
        <v>11547654</v>
      </c>
      <c r="AX291" s="38">
        <v>2</v>
      </c>
      <c r="AY291" s="38">
        <v>2</v>
      </c>
      <c r="AZ291" s="38">
        <v>128475</v>
      </c>
      <c r="BA291" s="38">
        <v>2</v>
      </c>
      <c r="BB291" s="38" t="s">
        <v>107</v>
      </c>
      <c r="BC291" s="38" t="s">
        <v>107</v>
      </c>
      <c r="BD291" s="38">
        <v>0</v>
      </c>
      <c r="BE291" s="38">
        <v>0</v>
      </c>
      <c r="BF291" s="38">
        <v>1970774</v>
      </c>
      <c r="BG291" s="38">
        <v>2</v>
      </c>
      <c r="BH291" s="38">
        <v>5780609</v>
      </c>
      <c r="BI291" s="38">
        <v>2891625</v>
      </c>
      <c r="BJ291" s="38">
        <v>4089166</v>
      </c>
      <c r="BK291" s="38">
        <v>2</v>
      </c>
      <c r="BL291" s="38">
        <v>0</v>
      </c>
      <c r="BM291" s="38">
        <v>173454</v>
      </c>
      <c r="BN291" s="38">
        <v>2019435</v>
      </c>
      <c r="BO291" s="38">
        <v>2</v>
      </c>
      <c r="BP291" s="38">
        <v>4896777</v>
      </c>
      <c r="BQ291" s="38">
        <v>130091</v>
      </c>
      <c r="BR291" s="38">
        <v>2318558</v>
      </c>
      <c r="BS291" s="38" t="s">
        <v>107</v>
      </c>
      <c r="BT291" s="38">
        <v>1970774</v>
      </c>
      <c r="BU291" s="38">
        <v>3455346</v>
      </c>
      <c r="BV291" s="38">
        <v>2044583</v>
      </c>
      <c r="BW291" s="38">
        <v>7892091</v>
      </c>
      <c r="BX291" s="38">
        <v>130091</v>
      </c>
      <c r="BY291" s="38">
        <v>7119116</v>
      </c>
      <c r="BZ291" s="38">
        <v>11887903</v>
      </c>
      <c r="CA291" s="38">
        <v>2</v>
      </c>
      <c r="CB291" s="38">
        <v>1011820</v>
      </c>
      <c r="CC291" s="330">
        <v>0</v>
      </c>
      <c r="CD291" s="38">
        <v>14533578</v>
      </c>
      <c r="CE291" s="38" t="s">
        <v>107</v>
      </c>
      <c r="CF291" s="38" t="s">
        <v>107</v>
      </c>
      <c r="CG291" s="38" t="s">
        <v>107</v>
      </c>
      <c r="CH291" s="41" t="s">
        <v>113</v>
      </c>
      <c r="CI291" s="41" t="s">
        <v>113</v>
      </c>
      <c r="CJ291" s="41" t="s">
        <v>113</v>
      </c>
      <c r="CK291" s="41" t="s">
        <v>113</v>
      </c>
      <c r="CL291" s="41" t="s">
        <v>113</v>
      </c>
      <c r="CM291" s="41" t="s">
        <v>114</v>
      </c>
      <c r="CN291" s="41" t="s">
        <v>114</v>
      </c>
      <c r="CO291" s="42" t="s">
        <v>107</v>
      </c>
      <c r="CP291" s="28" t="s">
        <v>107</v>
      </c>
      <c r="CQ291" s="28" t="s">
        <v>107</v>
      </c>
      <c r="CR291" s="28" t="s">
        <v>107</v>
      </c>
      <c r="CS291" s="28" t="s">
        <v>107</v>
      </c>
      <c r="CT291" s="28" t="s">
        <v>107</v>
      </c>
      <c r="CU291" s="28" t="s">
        <v>107</v>
      </c>
      <c r="CV291" s="28" t="s">
        <v>107</v>
      </c>
      <c r="CW291" s="28" t="s">
        <v>107</v>
      </c>
      <c r="CX291" s="28" t="s">
        <v>107</v>
      </c>
      <c r="CY291" s="28" t="s">
        <v>107</v>
      </c>
      <c r="CZ291" s="28" t="s">
        <v>107</v>
      </c>
      <c r="DA291" s="28" t="s">
        <v>107</v>
      </c>
      <c r="DB291" s="28" t="s">
        <v>107</v>
      </c>
      <c r="DC291" s="28" t="s">
        <v>107</v>
      </c>
      <c r="DD291" s="332">
        <v>12436084</v>
      </c>
      <c r="DE291" s="43">
        <v>1</v>
      </c>
      <c r="DF291" s="390">
        <v>1</v>
      </c>
      <c r="DG291" s="310"/>
      <c r="DH291" s="203"/>
      <c r="DI291" s="279" t="str" cm="1">
        <f t="array" ref="DI291">+IF(AND(C291&lt;&gt;"Vehículos Eléctricos",C291&lt;&gt;"Vehículos Híbridos",AD291="PERCENTIL 50"),
     IF(VLOOKUP(_xlfn.TEXTJOIN("_",FALSE,C291:E291),BD_Perc!$A:$P,_xlfn.IFS(BD!AE291="Intervalo de precio 1",12,BD!AE291="Intervalo de precio 2",13),FALSE)&lt;=1,
     VLOOKUP(_xlfn.TEXTJOIN("_",FALSE,C291:E291),BD_Perc!$A:$P,16,FALSE),"Ok P50"),
     "Ok P30/70 ó Híbrido/Eléctrico")</f>
        <v>Ok P30/70 ó Híbrido/Eléctrico</v>
      </c>
      <c r="DJ291" s="279" t="str">
        <f t="shared" si="25"/>
        <v>Vehículos Convencionales_Pick Up_PICKUP DOBLE CAB - PLATON</v>
      </c>
      <c r="DK291" s="331">
        <f t="shared" si="29"/>
        <v>211218000</v>
      </c>
      <c r="DL291" s="326"/>
    </row>
    <row r="292" spans="1:116" ht="38.25">
      <c r="A292" s="28">
        <v>287</v>
      </c>
      <c r="B292" s="29" t="s">
        <v>104</v>
      </c>
      <c r="C292" s="29" t="s">
        <v>0</v>
      </c>
      <c r="D292" s="29" t="s">
        <v>665</v>
      </c>
      <c r="E292" s="42" t="s">
        <v>666</v>
      </c>
      <c r="F292" s="42" t="s">
        <v>346</v>
      </c>
      <c r="G292" s="30" t="s">
        <v>675</v>
      </c>
      <c r="H292" s="42" t="s">
        <v>109</v>
      </c>
      <c r="I292" s="28">
        <v>1621101</v>
      </c>
      <c r="J292" s="28" t="s">
        <v>676</v>
      </c>
      <c r="K292" s="31" t="s">
        <v>674</v>
      </c>
      <c r="L292" s="56">
        <v>197</v>
      </c>
      <c r="M292" s="33" t="s">
        <v>107</v>
      </c>
      <c r="N292" s="34">
        <v>244300000</v>
      </c>
      <c r="O292" s="34">
        <f>+IFERROR(VLOOKUP(I292,Precio_Fasecolda!A:C,3,FALSE),IFERROR(VLOOKUP(I292,Precio_Fasecolda!B:C,2,FALSE),N292))</f>
        <v>244300000</v>
      </c>
      <c r="P292" s="34">
        <f t="shared" si="26"/>
        <v>0</v>
      </c>
      <c r="Q292" s="28" t="s">
        <v>346</v>
      </c>
      <c r="R292" s="28" t="s">
        <v>130</v>
      </c>
      <c r="S292" s="28" t="s">
        <v>360</v>
      </c>
      <c r="T292" s="28" t="s">
        <v>107</v>
      </c>
      <c r="U292" s="28" t="s">
        <v>107</v>
      </c>
      <c r="V292" s="42" t="s">
        <v>107</v>
      </c>
      <c r="W292" s="28" t="s">
        <v>107</v>
      </c>
      <c r="X292" s="28" t="s">
        <v>107</v>
      </c>
      <c r="Y292" s="28" t="str">
        <f t="shared" si="27"/>
        <v>N.A.</v>
      </c>
      <c r="Z292" s="292">
        <f t="shared" si="24"/>
        <v>229642000</v>
      </c>
      <c r="AA292" s="28" cm="1">
        <f t="array" aca="1" ref="AA292" ca="1">_xlfn.IFS(DK292&lt;$DK$4,1,AND(DK292&gt;=$DK$4,DK292&lt;=$AA$4),2,DK292&gt;$AA$4,3)</f>
        <v>2</v>
      </c>
      <c r="AB292" s="28">
        <v>0</v>
      </c>
      <c r="AC292" s="28" cm="1">
        <f t="array" aca="1" ref="AC292" ca="1">IF(AB292="PERCENTIL 30","",_xlfn.IFS(DK292&lt;$AC$4,1,DK292&gt;$AC$4,2))</f>
        <v>2</v>
      </c>
      <c r="AD292" s="28" t="str">
        <f>+IFERROR(VLOOKUP(_xlfn.TEXTJOIN("_", FALSE, C292:E292), BD_Perc!$A:$O, 15, FALSE),"Segmentación no encontrada o vehículo inactivo")</f>
        <v>PERCENTIL 30-70</v>
      </c>
      <c r="AE292" s="28" t="str" cm="1">
        <f t="array" ref="AE292">_xlfn.IFS(
    AD292 = "PERCENTIL 50",
    _xlfn.IFS(
        BD!DK292 &lt; VLOOKUP(_xlfn.TEXTJOIN("_", FALSE, C292:E292), BD_Perc!$A:$O, 11, FALSE), "Intervalo de precio 1",
        BD!DK292 &gt;= VLOOKUP(_xlfn.TEXTJOIN("_", FALSE, C292:E292), BD_Perc!$A:$O, 11, FALSE), "Intervalo de precio 2"
    ),
    AD292 = "PERCENTIL 30-70",
    _xlfn.IFS(
        BD!DK292 &lt; VLOOKUP(_xlfn.TEXTJOIN("_", FALSE, C292:E292), BD_Perc!$A:$O, 6, FALSE), "Intervalo de precio 1",
        BD!DK292 &lt; VLOOKUP(_xlfn.TEXTJOIN("_", FALSE, C292:E292), BD_Perc!$A:$O, 7, FALSE), "Intervalo de precio 2",
        BD!DK292 &gt;= VLOOKUP(_xlfn.TEXTJOIN("_", FALSE, C292:E292), BD_Perc!$A:$O, 7, FALSE), "Intervalo de precio 3"
    ),
    AD292="Segmentación no encontrada o vehículo inactivo","Segmentación no encontrada o vehículo inactivo"
)</f>
        <v>Intervalo de precio 3</v>
      </c>
      <c r="AF292" s="57" t="s">
        <v>2414</v>
      </c>
      <c r="AG292" s="35" t="b">
        <f t="shared" si="28"/>
        <v>1</v>
      </c>
      <c r="AH292" s="205">
        <v>0.06</v>
      </c>
      <c r="AI292" s="205">
        <v>0.06</v>
      </c>
      <c r="AJ292" s="205">
        <v>0.06</v>
      </c>
      <c r="AK292" s="205">
        <v>0.06</v>
      </c>
      <c r="AL292" s="205">
        <v>7.0000000000000007E-2</v>
      </c>
      <c r="AM292" s="205">
        <v>0.08</v>
      </c>
      <c r="AN292" s="28" t="s">
        <v>113</v>
      </c>
      <c r="AO292" s="28" t="s">
        <v>113</v>
      </c>
      <c r="AP292" s="28" t="s">
        <v>113</v>
      </c>
      <c r="AQ292" s="37">
        <v>1</v>
      </c>
      <c r="AR292" s="38" t="s">
        <v>107</v>
      </c>
      <c r="AS292" s="38">
        <v>535272</v>
      </c>
      <c r="AT292" s="38">
        <v>2</v>
      </c>
      <c r="AU292" s="38">
        <v>1516528</v>
      </c>
      <c r="AV292" s="38">
        <v>1516528</v>
      </c>
      <c r="AW292" s="38">
        <v>11547654</v>
      </c>
      <c r="AX292" s="38">
        <v>2</v>
      </c>
      <c r="AY292" s="38">
        <v>2</v>
      </c>
      <c r="AZ292" s="38">
        <v>128475</v>
      </c>
      <c r="BA292" s="38">
        <v>2</v>
      </c>
      <c r="BB292" s="38" t="s">
        <v>107</v>
      </c>
      <c r="BC292" s="38" t="s">
        <v>107</v>
      </c>
      <c r="BD292" s="38">
        <v>0</v>
      </c>
      <c r="BE292" s="38">
        <v>0</v>
      </c>
      <c r="BF292" s="38">
        <v>1970774</v>
      </c>
      <c r="BG292" s="38">
        <v>2</v>
      </c>
      <c r="BH292" s="38">
        <v>5780609</v>
      </c>
      <c r="BI292" s="38">
        <v>2891625</v>
      </c>
      <c r="BJ292" s="38">
        <v>4089166</v>
      </c>
      <c r="BK292" s="38">
        <v>2</v>
      </c>
      <c r="BL292" s="38">
        <v>0</v>
      </c>
      <c r="BM292" s="38">
        <v>173454</v>
      </c>
      <c r="BN292" s="38">
        <v>2019435</v>
      </c>
      <c r="BO292" s="38">
        <v>2</v>
      </c>
      <c r="BP292" s="38">
        <v>4896777</v>
      </c>
      <c r="BQ292" s="38">
        <v>130091</v>
      </c>
      <c r="BR292" s="38">
        <v>2318558</v>
      </c>
      <c r="BS292" s="38" t="s">
        <v>107</v>
      </c>
      <c r="BT292" s="38">
        <v>1970774</v>
      </c>
      <c r="BU292" s="38">
        <v>3455346</v>
      </c>
      <c r="BV292" s="38">
        <v>2044583</v>
      </c>
      <c r="BW292" s="38">
        <v>7892091</v>
      </c>
      <c r="BX292" s="38">
        <v>130091</v>
      </c>
      <c r="BY292" s="38">
        <v>7119116</v>
      </c>
      <c r="BZ292" s="38">
        <v>11887903</v>
      </c>
      <c r="CA292" s="38">
        <v>2</v>
      </c>
      <c r="CB292" s="38">
        <v>1011820</v>
      </c>
      <c r="CC292" s="330">
        <v>0</v>
      </c>
      <c r="CD292" s="38">
        <v>14533578</v>
      </c>
      <c r="CE292" s="38" t="s">
        <v>107</v>
      </c>
      <c r="CF292" s="38" t="s">
        <v>107</v>
      </c>
      <c r="CG292" s="38" t="s">
        <v>107</v>
      </c>
      <c r="CH292" s="41" t="s">
        <v>113</v>
      </c>
      <c r="CI292" s="41" t="s">
        <v>113</v>
      </c>
      <c r="CJ292" s="41" t="s">
        <v>113</v>
      </c>
      <c r="CK292" s="41" t="s">
        <v>113</v>
      </c>
      <c r="CL292" s="41" t="s">
        <v>113</v>
      </c>
      <c r="CM292" s="41" t="s">
        <v>114</v>
      </c>
      <c r="CN292" s="41" t="s">
        <v>114</v>
      </c>
      <c r="CO292" s="42" t="s">
        <v>107</v>
      </c>
      <c r="CP292" s="28" t="s">
        <v>107</v>
      </c>
      <c r="CQ292" s="28" t="s">
        <v>107</v>
      </c>
      <c r="CR292" s="28" t="s">
        <v>107</v>
      </c>
      <c r="CS292" s="28" t="s">
        <v>107</v>
      </c>
      <c r="CT292" s="28" t="s">
        <v>107</v>
      </c>
      <c r="CU292" s="28" t="s">
        <v>107</v>
      </c>
      <c r="CV292" s="28" t="s">
        <v>107</v>
      </c>
      <c r="CW292" s="28" t="s">
        <v>107</v>
      </c>
      <c r="CX292" s="28" t="s">
        <v>107</v>
      </c>
      <c r="CY292" s="28" t="s">
        <v>107</v>
      </c>
      <c r="CZ292" s="28" t="s">
        <v>107</v>
      </c>
      <c r="DA292" s="28" t="s">
        <v>107</v>
      </c>
      <c r="DB292" s="28" t="s">
        <v>107</v>
      </c>
      <c r="DC292" s="28" t="s">
        <v>107</v>
      </c>
      <c r="DD292" s="332">
        <v>12436084</v>
      </c>
      <c r="DE292" s="43">
        <v>1</v>
      </c>
      <c r="DF292" s="390">
        <v>1</v>
      </c>
      <c r="DG292" s="310"/>
      <c r="DH292" s="203"/>
      <c r="DI292" s="279" t="str" cm="1">
        <f t="array" ref="DI292">+IF(AND(C292&lt;&gt;"Vehículos Eléctricos",C292&lt;&gt;"Vehículos Híbridos",AD292="PERCENTIL 50"),
     IF(VLOOKUP(_xlfn.TEXTJOIN("_",FALSE,C292:E292),BD_Perc!$A:$P,_xlfn.IFS(BD!AE292="Intervalo de precio 1",12,BD!AE292="Intervalo de precio 2",13),FALSE)&lt;=1,
     VLOOKUP(_xlfn.TEXTJOIN("_",FALSE,C292:E292),BD_Perc!$A:$P,16,FALSE),"Ok P50"),
     "Ok P30/70 ó Híbrido/Eléctrico")</f>
        <v>Ok P30/70 ó Híbrido/Eléctrico</v>
      </c>
      <c r="DJ292" s="279" t="str">
        <f t="shared" si="25"/>
        <v>Vehículos Convencionales_Pick Up_PICKUP DOBLE CAB - PLATON</v>
      </c>
      <c r="DK292" s="331">
        <f t="shared" si="29"/>
        <v>229642000</v>
      </c>
      <c r="DL292" s="326"/>
    </row>
    <row r="293" spans="1:116" ht="25.5">
      <c r="A293" s="28">
        <v>288</v>
      </c>
      <c r="B293" s="29" t="s">
        <v>139</v>
      </c>
      <c r="C293" s="29" t="s">
        <v>0</v>
      </c>
      <c r="D293" s="29" t="s">
        <v>665</v>
      </c>
      <c r="E293" s="42" t="s">
        <v>666</v>
      </c>
      <c r="F293" s="42" t="s">
        <v>346</v>
      </c>
      <c r="G293" s="30" t="s">
        <v>677</v>
      </c>
      <c r="H293" s="42" t="s">
        <v>990</v>
      </c>
      <c r="I293" s="28">
        <v>9021083</v>
      </c>
      <c r="J293" s="28" t="s">
        <v>678</v>
      </c>
      <c r="K293" s="31" t="s">
        <v>669</v>
      </c>
      <c r="L293" s="56">
        <v>147</v>
      </c>
      <c r="M293" s="33" t="s">
        <v>107</v>
      </c>
      <c r="N293" s="34">
        <v>210500000</v>
      </c>
      <c r="O293" s="34">
        <f>+IFERROR(VLOOKUP(I293,Precio_Fasecolda!A:C,3,FALSE),IFERROR(VLOOKUP(I293,Precio_Fasecolda!B:C,2,FALSE),N293))</f>
        <v>210500000</v>
      </c>
      <c r="P293" s="34">
        <f t="shared" si="26"/>
        <v>0</v>
      </c>
      <c r="Q293" s="28" t="s">
        <v>346</v>
      </c>
      <c r="R293" s="28" t="s">
        <v>2415</v>
      </c>
      <c r="S293" s="28" t="s">
        <v>360</v>
      </c>
      <c r="T293" s="28" t="s">
        <v>107</v>
      </c>
      <c r="U293" s="28" t="s">
        <v>107</v>
      </c>
      <c r="V293" s="42" t="s">
        <v>107</v>
      </c>
      <c r="W293" s="28" t="s">
        <v>107</v>
      </c>
      <c r="X293" s="28" t="s">
        <v>107</v>
      </c>
      <c r="Y293" s="28" t="str">
        <f t="shared" si="27"/>
        <v>N.A.</v>
      </c>
      <c r="Z293" s="292">
        <f t="shared" si="24"/>
        <v>210500000</v>
      </c>
      <c r="AA293" s="28" cm="1">
        <f t="array" aca="1" ref="AA293" ca="1">_xlfn.IFS(DK293&lt;$DK$4,1,AND(DK293&gt;=$DK$4,DK293&lt;=$AA$4),2,DK293&gt;$AA$4,3)</f>
        <v>2</v>
      </c>
      <c r="AB293" s="28">
        <v>0</v>
      </c>
      <c r="AC293" s="28" cm="1">
        <f t="array" aca="1" ref="AC293" ca="1">IF(AB293="PERCENTIL 30","",_xlfn.IFS(DK293&lt;$AC$4,1,DK293&gt;$AC$4,2))</f>
        <v>2</v>
      </c>
      <c r="AD293" s="28" t="str">
        <f>+IFERROR(VLOOKUP(_xlfn.TEXTJOIN("_", FALSE, C293:E293), BD_Perc!$A:$O, 15, FALSE),"Segmentación no encontrada o vehículo inactivo")</f>
        <v>PERCENTIL 30-70</v>
      </c>
      <c r="AE293" s="28" t="str" cm="1">
        <f t="array" ref="AE293">_xlfn.IFS(
    AD293 = "PERCENTIL 50",
    _xlfn.IFS(
        BD!DK293 &lt; VLOOKUP(_xlfn.TEXTJOIN("_", FALSE, C293:E293), BD_Perc!$A:$O, 11, FALSE), "Intervalo de precio 1",
        BD!DK293 &gt;= VLOOKUP(_xlfn.TEXTJOIN("_", FALSE, C293:E293), BD_Perc!$A:$O, 11, FALSE), "Intervalo de precio 2"
    ),
    AD293 = "PERCENTIL 30-70",
    _xlfn.IFS(
        BD!DK293 &lt; VLOOKUP(_xlfn.TEXTJOIN("_", FALSE, C293:E293), BD_Perc!$A:$O, 6, FALSE), "Intervalo de precio 1",
        BD!DK293 &lt; VLOOKUP(_xlfn.TEXTJOIN("_", FALSE, C293:E293), BD_Perc!$A:$O, 7, FALSE), "Intervalo de precio 2",
        BD!DK293 &gt;= VLOOKUP(_xlfn.TEXTJOIN("_", FALSE, C293:E293), BD_Perc!$A:$O, 7, FALSE), "Intervalo de precio 3"
    ),
    AD293="Segmentación no encontrada o vehículo inactivo","Segmentación no encontrada o vehículo inactivo"
)</f>
        <v>Intervalo de precio 2</v>
      </c>
      <c r="AF293" s="57" t="s">
        <v>2413</v>
      </c>
      <c r="AG293" s="35" t="b">
        <f t="shared" si="28"/>
        <v>1</v>
      </c>
      <c r="AH293" s="205">
        <v>0</v>
      </c>
      <c r="AI293" s="205">
        <v>0.03</v>
      </c>
      <c r="AJ293" s="205">
        <v>0.04</v>
      </c>
      <c r="AK293" s="205">
        <v>0.05</v>
      </c>
      <c r="AL293" s="205">
        <v>0.06</v>
      </c>
      <c r="AM293" s="205">
        <v>7.0000000000000007E-2</v>
      </c>
      <c r="AN293" s="28" t="s">
        <v>113</v>
      </c>
      <c r="AO293" s="28" t="s">
        <v>114</v>
      </c>
      <c r="AP293" s="28" t="s">
        <v>114</v>
      </c>
      <c r="AQ293" s="37">
        <v>0</v>
      </c>
      <c r="AR293" s="38">
        <v>8689479</v>
      </c>
      <c r="AS293" s="38">
        <v>290100</v>
      </c>
      <c r="AT293" s="38">
        <v>652725</v>
      </c>
      <c r="AU293" s="38">
        <v>986341</v>
      </c>
      <c r="AV293" s="38">
        <v>1813125</v>
      </c>
      <c r="AW293" s="38">
        <v>11894105</v>
      </c>
      <c r="AX293" s="38">
        <v>0</v>
      </c>
      <c r="AY293" s="38">
        <v>478665</v>
      </c>
      <c r="AZ293" s="38">
        <v>130545</v>
      </c>
      <c r="BA293" s="38">
        <v>391635</v>
      </c>
      <c r="BB293" s="38" t="s">
        <v>107</v>
      </c>
      <c r="BC293" s="38" t="s">
        <v>107</v>
      </c>
      <c r="BD293" s="38">
        <v>0</v>
      </c>
      <c r="BE293" s="38">
        <v>0</v>
      </c>
      <c r="BF293" s="38">
        <v>1232926</v>
      </c>
      <c r="BG293" s="38" t="s">
        <v>107</v>
      </c>
      <c r="BH293" s="38">
        <v>1740600</v>
      </c>
      <c r="BI293" s="38">
        <v>1740600</v>
      </c>
      <c r="BJ293" s="38">
        <v>1740600</v>
      </c>
      <c r="BK293" s="38">
        <v>0</v>
      </c>
      <c r="BL293" s="38">
        <v>0</v>
      </c>
      <c r="BM293" s="38">
        <v>652726</v>
      </c>
      <c r="BN293" s="38">
        <v>1740600</v>
      </c>
      <c r="BO293" s="38">
        <v>1305450</v>
      </c>
      <c r="BP293" s="38">
        <v>1232926</v>
      </c>
      <c r="BQ293" s="38">
        <v>101536</v>
      </c>
      <c r="BR293" s="38">
        <v>2175750</v>
      </c>
      <c r="BS293" s="38">
        <v>1740600</v>
      </c>
      <c r="BT293" s="38">
        <v>1813125</v>
      </c>
      <c r="BU293" s="38">
        <v>1813125</v>
      </c>
      <c r="BV293" s="38">
        <v>1044360</v>
      </c>
      <c r="BW293" s="38" t="s">
        <v>107</v>
      </c>
      <c r="BX293" s="38">
        <v>101536</v>
      </c>
      <c r="BY293" s="38">
        <v>4061401</v>
      </c>
      <c r="BZ293" s="38">
        <v>5134771</v>
      </c>
      <c r="CA293" s="38">
        <v>0</v>
      </c>
      <c r="CB293" s="38">
        <v>507677</v>
      </c>
      <c r="CC293" s="330">
        <v>0</v>
      </c>
      <c r="CD293" s="38" t="s">
        <v>107</v>
      </c>
      <c r="CE293" s="38" t="s">
        <v>107</v>
      </c>
      <c r="CF293" s="38" t="s">
        <v>107</v>
      </c>
      <c r="CG293" s="38" t="s">
        <v>107</v>
      </c>
      <c r="CH293" s="41" t="s">
        <v>113</v>
      </c>
      <c r="CI293" s="41" t="s">
        <v>113</v>
      </c>
      <c r="CJ293" s="41" t="s">
        <v>113</v>
      </c>
      <c r="CK293" s="41" t="s">
        <v>114</v>
      </c>
      <c r="CL293" s="41" t="s">
        <v>113</v>
      </c>
      <c r="CM293" s="41" t="s">
        <v>114</v>
      </c>
      <c r="CN293" s="41" t="s">
        <v>114</v>
      </c>
      <c r="CO293" s="42" t="s">
        <v>107</v>
      </c>
      <c r="CP293" s="28" t="s">
        <v>107</v>
      </c>
      <c r="CQ293" s="28" t="s">
        <v>107</v>
      </c>
      <c r="CR293" s="28" t="s">
        <v>107</v>
      </c>
      <c r="CS293" s="28" t="s">
        <v>107</v>
      </c>
      <c r="CT293" s="28" t="s">
        <v>107</v>
      </c>
      <c r="CU293" s="28" t="s">
        <v>107</v>
      </c>
      <c r="CV293" s="28" t="s">
        <v>107</v>
      </c>
      <c r="CW293" s="28" t="s">
        <v>107</v>
      </c>
      <c r="CX293" s="28" t="s">
        <v>107</v>
      </c>
      <c r="CY293" s="28" t="s">
        <v>107</v>
      </c>
      <c r="CZ293" s="28" t="s">
        <v>107</v>
      </c>
      <c r="DA293" s="28" t="s">
        <v>107</v>
      </c>
      <c r="DB293" s="28" t="s">
        <v>107</v>
      </c>
      <c r="DC293" s="28" t="s">
        <v>107</v>
      </c>
      <c r="DD293" s="332">
        <v>8703002</v>
      </c>
      <c r="DE293" s="43">
        <v>1</v>
      </c>
      <c r="DF293" s="390">
        <v>1</v>
      </c>
      <c r="DG293" s="310"/>
      <c r="DH293" s="203"/>
      <c r="DI293" s="279" t="str" cm="1">
        <f t="array" ref="DI293">+IF(AND(C293&lt;&gt;"Vehículos Eléctricos",C293&lt;&gt;"Vehículos Híbridos",AD293="PERCENTIL 50"),
     IF(VLOOKUP(_xlfn.TEXTJOIN("_",FALSE,C293:E293),BD_Perc!$A:$P,_xlfn.IFS(BD!AE293="Intervalo de precio 1",12,BD!AE293="Intervalo de precio 2",13),FALSE)&lt;=1,
     VLOOKUP(_xlfn.TEXTJOIN("_",FALSE,C293:E293),BD_Perc!$A:$P,16,FALSE),"Ok P50"),
     "Ok P30/70 ó Híbrido/Eléctrico")</f>
        <v>Ok P30/70 ó Híbrido/Eléctrico</v>
      </c>
      <c r="DJ293" s="279" t="str">
        <f t="shared" si="25"/>
        <v>Vehículos Convencionales_Pick Up_PICKUP DOBLE CAB - PLATON</v>
      </c>
      <c r="DK293" s="331">
        <f t="shared" si="29"/>
        <v>210500000</v>
      </c>
      <c r="DL293" s="326"/>
    </row>
    <row r="294" spans="1:116" ht="25.5">
      <c r="A294" s="28">
        <v>289</v>
      </c>
      <c r="B294" s="29" t="s">
        <v>139</v>
      </c>
      <c r="C294" s="29" t="s">
        <v>0</v>
      </c>
      <c r="D294" s="29" t="s">
        <v>665</v>
      </c>
      <c r="E294" s="42" t="s">
        <v>666</v>
      </c>
      <c r="F294" s="42" t="s">
        <v>346</v>
      </c>
      <c r="G294" s="30" t="s">
        <v>679</v>
      </c>
      <c r="H294" s="42" t="s">
        <v>990</v>
      </c>
      <c r="I294" s="28">
        <v>9021085</v>
      </c>
      <c r="J294" s="28" t="s">
        <v>680</v>
      </c>
      <c r="K294" s="31" t="s">
        <v>674</v>
      </c>
      <c r="L294" s="32">
        <v>164</v>
      </c>
      <c r="M294" s="33" t="s">
        <v>107</v>
      </c>
      <c r="N294" s="44">
        <v>193500000</v>
      </c>
      <c r="O294" s="34">
        <f>+IFERROR(VLOOKUP(I294,Precio_Fasecolda!A:C,3,FALSE),IFERROR(VLOOKUP(I294,Precio_Fasecolda!B:C,2,FALSE),N294))</f>
        <v>193500000</v>
      </c>
      <c r="P294" s="34">
        <f t="shared" si="26"/>
        <v>0</v>
      </c>
      <c r="Q294" s="28" t="s">
        <v>346</v>
      </c>
      <c r="R294" s="28" t="s">
        <v>2415</v>
      </c>
      <c r="S294" s="28" t="s">
        <v>112</v>
      </c>
      <c r="T294" s="28" t="s">
        <v>107</v>
      </c>
      <c r="U294" s="28" t="s">
        <v>107</v>
      </c>
      <c r="V294" s="42" t="s">
        <v>107</v>
      </c>
      <c r="W294" s="28" t="s">
        <v>107</v>
      </c>
      <c r="X294" s="28" t="s">
        <v>107</v>
      </c>
      <c r="Y294" s="28" t="str">
        <f t="shared" si="27"/>
        <v>N.A.</v>
      </c>
      <c r="Z294" s="292">
        <f t="shared" si="24"/>
        <v>193500000</v>
      </c>
      <c r="AA294" s="28" cm="1">
        <f t="array" aca="1" ref="AA294" ca="1">_xlfn.IFS(DK294&lt;$DK$4,1,AND(DK294&gt;=$DK$4,DK294&lt;=$AA$4),2,DK294&gt;$AA$4,3)</f>
        <v>2</v>
      </c>
      <c r="AB294" s="28">
        <v>0</v>
      </c>
      <c r="AC294" s="28" cm="1">
        <f t="array" aca="1" ref="AC294" ca="1">IF(AB294="PERCENTIL 30","",_xlfn.IFS(DK294&lt;$AC$4,1,DK294&gt;$AC$4,2))</f>
        <v>2</v>
      </c>
      <c r="AD294" s="28" t="str">
        <f>+IFERROR(VLOOKUP(_xlfn.TEXTJOIN("_", FALSE, C294:E294), BD_Perc!$A:$O, 15, FALSE),"Segmentación no encontrada o vehículo inactivo")</f>
        <v>PERCENTIL 30-70</v>
      </c>
      <c r="AE294" s="28" t="str" cm="1">
        <f t="array" ref="AE294">_xlfn.IFS(
    AD294 = "PERCENTIL 50",
    _xlfn.IFS(
        BD!DK294 &lt; VLOOKUP(_xlfn.TEXTJOIN("_", FALSE, C294:E294), BD_Perc!$A:$O, 11, FALSE), "Intervalo de precio 1",
        BD!DK294 &gt;= VLOOKUP(_xlfn.TEXTJOIN("_", FALSE, C294:E294), BD_Perc!$A:$O, 11, FALSE), "Intervalo de precio 2"
    ),
    AD294 = "PERCENTIL 30-70",
    _xlfn.IFS(
        BD!DK294 &lt; VLOOKUP(_xlfn.TEXTJOIN("_", FALSE, C294:E294), BD_Perc!$A:$O, 6, FALSE), "Intervalo de precio 1",
        BD!DK294 &lt; VLOOKUP(_xlfn.TEXTJOIN("_", FALSE, C294:E294), BD_Perc!$A:$O, 7, FALSE), "Intervalo de precio 2",
        BD!DK294 &gt;= VLOOKUP(_xlfn.TEXTJOIN("_", FALSE, C294:E294), BD_Perc!$A:$O, 7, FALSE), "Intervalo de precio 3"
    ),
    AD294="Segmentación no encontrada o vehículo inactivo","Segmentación no encontrada o vehículo inactivo"
)</f>
        <v>Intervalo de precio 2</v>
      </c>
      <c r="AF294" s="57" t="s">
        <v>2413</v>
      </c>
      <c r="AG294" s="35" t="b">
        <f t="shared" si="28"/>
        <v>1</v>
      </c>
      <c r="AH294" s="205">
        <v>0</v>
      </c>
      <c r="AI294" s="205">
        <v>0.02</v>
      </c>
      <c r="AJ294" s="205">
        <v>0.03</v>
      </c>
      <c r="AK294" s="205">
        <v>3.5000000000000003E-2</v>
      </c>
      <c r="AL294" s="205">
        <v>0.04</v>
      </c>
      <c r="AM294" s="205">
        <v>0.04</v>
      </c>
      <c r="AN294" s="28" t="s">
        <v>113</v>
      </c>
      <c r="AO294" s="28" t="s">
        <v>114</v>
      </c>
      <c r="AP294" s="28" t="s">
        <v>114</v>
      </c>
      <c r="AQ294" s="37">
        <v>0</v>
      </c>
      <c r="AR294" s="38">
        <v>0</v>
      </c>
      <c r="AS294" s="38">
        <v>0</v>
      </c>
      <c r="AT294" s="38">
        <v>0</v>
      </c>
      <c r="AU294" s="38">
        <v>0</v>
      </c>
      <c r="AV294" s="38">
        <v>0</v>
      </c>
      <c r="AW294" s="38">
        <v>0</v>
      </c>
      <c r="AX294" s="38">
        <v>0</v>
      </c>
      <c r="AY294" s="38">
        <v>0</v>
      </c>
      <c r="AZ294" s="38">
        <v>0</v>
      </c>
      <c r="BA294" s="38">
        <v>0</v>
      </c>
      <c r="BB294" s="38">
        <v>0</v>
      </c>
      <c r="BC294" s="38">
        <v>0</v>
      </c>
      <c r="BD294" s="38">
        <v>0</v>
      </c>
      <c r="BE294" s="38">
        <v>0</v>
      </c>
      <c r="BF294" s="38">
        <v>0</v>
      </c>
      <c r="BG294" s="38">
        <v>0</v>
      </c>
      <c r="BH294" s="38">
        <v>0</v>
      </c>
      <c r="BI294" s="38">
        <v>0</v>
      </c>
      <c r="BJ294" s="38">
        <v>0</v>
      </c>
      <c r="BK294" s="38">
        <v>0</v>
      </c>
      <c r="BL294" s="38">
        <v>0</v>
      </c>
      <c r="BM294" s="38">
        <v>0</v>
      </c>
      <c r="BN294" s="38">
        <v>0</v>
      </c>
      <c r="BO294" s="38">
        <v>0</v>
      </c>
      <c r="BP294" s="38">
        <v>0</v>
      </c>
      <c r="BQ294" s="38">
        <v>0</v>
      </c>
      <c r="BR294" s="38">
        <v>0</v>
      </c>
      <c r="BS294" s="38">
        <v>0</v>
      </c>
      <c r="BT294" s="38">
        <v>0</v>
      </c>
      <c r="BU294" s="38">
        <v>0</v>
      </c>
      <c r="BV294" s="38">
        <v>0</v>
      </c>
      <c r="BW294" s="38">
        <v>0</v>
      </c>
      <c r="BX294" s="38">
        <v>0</v>
      </c>
      <c r="BY294" s="38">
        <v>0</v>
      </c>
      <c r="BZ294" s="38">
        <v>0</v>
      </c>
      <c r="CA294" s="38">
        <v>0</v>
      </c>
      <c r="CB294" s="38">
        <v>0</v>
      </c>
      <c r="CC294" s="330">
        <v>0</v>
      </c>
      <c r="CD294" s="38">
        <v>0</v>
      </c>
      <c r="CE294" s="38">
        <v>0</v>
      </c>
      <c r="CF294" s="38">
        <v>0</v>
      </c>
      <c r="CG294" s="38">
        <v>0</v>
      </c>
      <c r="CH294" s="41" t="s">
        <v>113</v>
      </c>
      <c r="CI294" s="41" t="s">
        <v>113</v>
      </c>
      <c r="CJ294" s="41" t="s">
        <v>113</v>
      </c>
      <c r="CK294" s="41" t="s">
        <v>114</v>
      </c>
      <c r="CL294" s="41" t="s">
        <v>113</v>
      </c>
      <c r="CM294" s="41" t="s">
        <v>114</v>
      </c>
      <c r="CN294" s="41" t="s">
        <v>114</v>
      </c>
      <c r="CO294" s="42" t="s">
        <v>107</v>
      </c>
      <c r="CP294" s="28" t="s">
        <v>107</v>
      </c>
      <c r="CQ294" s="28" t="s">
        <v>107</v>
      </c>
      <c r="CR294" s="28" t="s">
        <v>107</v>
      </c>
      <c r="CS294" s="28" t="s">
        <v>107</v>
      </c>
      <c r="CT294" s="28" t="s">
        <v>107</v>
      </c>
      <c r="CU294" s="28" t="s">
        <v>107</v>
      </c>
      <c r="CV294" s="28" t="s">
        <v>107</v>
      </c>
      <c r="CW294" s="28" t="s">
        <v>107</v>
      </c>
      <c r="CX294" s="28" t="s">
        <v>107</v>
      </c>
      <c r="CY294" s="28" t="s">
        <v>107</v>
      </c>
      <c r="CZ294" s="28" t="s">
        <v>107</v>
      </c>
      <c r="DA294" s="28" t="s">
        <v>107</v>
      </c>
      <c r="DB294" s="28" t="s">
        <v>107</v>
      </c>
      <c r="DC294" s="28" t="s">
        <v>107</v>
      </c>
      <c r="DD294" s="332">
        <v>0</v>
      </c>
      <c r="DE294" s="43">
        <v>0</v>
      </c>
      <c r="DF294" s="390">
        <v>0</v>
      </c>
      <c r="DG294" s="310"/>
      <c r="DH294" s="203"/>
      <c r="DI294" s="279" t="str" cm="1">
        <f t="array" ref="DI294">+IF(AND(C294&lt;&gt;"Vehículos Eléctricos",C294&lt;&gt;"Vehículos Híbridos",AD294="PERCENTIL 50"),
     IF(VLOOKUP(_xlfn.TEXTJOIN("_",FALSE,C294:E294),BD_Perc!$A:$P,_xlfn.IFS(BD!AE294="Intervalo de precio 1",12,BD!AE294="Intervalo de precio 2",13),FALSE)&lt;=1,
     VLOOKUP(_xlfn.TEXTJOIN("_",FALSE,C294:E294),BD_Perc!$A:$P,16,FALSE),"Ok P50"),
     "Ok P30/70 ó Híbrido/Eléctrico")</f>
        <v>Ok P30/70 ó Híbrido/Eléctrico</v>
      </c>
      <c r="DJ294" s="279" t="str">
        <f t="shared" si="25"/>
        <v>Vehículos Convencionales_Pick Up_PICKUP DOBLE CAB - PLATON</v>
      </c>
      <c r="DK294" s="331">
        <f t="shared" si="29"/>
        <v>193500000</v>
      </c>
      <c r="DL294" s="326"/>
    </row>
    <row r="295" spans="1:116" ht="25.5">
      <c r="A295" s="28">
        <v>290</v>
      </c>
      <c r="B295" s="29" t="s">
        <v>139</v>
      </c>
      <c r="C295" s="29" t="s">
        <v>0</v>
      </c>
      <c r="D295" s="29" t="s">
        <v>665</v>
      </c>
      <c r="E295" s="42" t="s">
        <v>666</v>
      </c>
      <c r="F295" s="42" t="s">
        <v>346</v>
      </c>
      <c r="G295" s="30" t="s">
        <v>681</v>
      </c>
      <c r="H295" s="42" t="s">
        <v>990</v>
      </c>
      <c r="I295" s="28">
        <v>9021086</v>
      </c>
      <c r="J295" s="28" t="s">
        <v>682</v>
      </c>
      <c r="K295" s="31" t="s">
        <v>674</v>
      </c>
      <c r="L295" s="56">
        <v>174</v>
      </c>
      <c r="M295" s="33" t="s">
        <v>107</v>
      </c>
      <c r="N295" s="34">
        <v>280500000</v>
      </c>
      <c r="O295" s="34">
        <f>+IFERROR(VLOOKUP(I295,Precio_Fasecolda!A:C,3,FALSE),IFERROR(VLOOKUP(I295,Precio_Fasecolda!B:C,2,FALSE),N295))</f>
        <v>280500000</v>
      </c>
      <c r="P295" s="34">
        <f t="shared" si="26"/>
        <v>0</v>
      </c>
      <c r="Q295" s="28" t="s">
        <v>346</v>
      </c>
      <c r="R295" s="28" t="s">
        <v>130</v>
      </c>
      <c r="S295" s="28" t="s">
        <v>360</v>
      </c>
      <c r="T295" s="28" t="s">
        <v>107</v>
      </c>
      <c r="U295" s="28" t="s">
        <v>107</v>
      </c>
      <c r="V295" s="42" t="s">
        <v>107</v>
      </c>
      <c r="W295" s="28" t="s">
        <v>107</v>
      </c>
      <c r="X295" s="28" t="s">
        <v>107</v>
      </c>
      <c r="Y295" s="28" t="str">
        <f t="shared" si="27"/>
        <v>N.A.</v>
      </c>
      <c r="Z295" s="292">
        <f t="shared" si="24"/>
        <v>280500000</v>
      </c>
      <c r="AA295" s="28" cm="1">
        <f t="array" aca="1" ref="AA295" ca="1">_xlfn.IFS(DK295&lt;$DK$4,1,AND(DK295&gt;=$DK$4,DK295&lt;=$AA$4),2,DK295&gt;$AA$4,3)</f>
        <v>3</v>
      </c>
      <c r="AB295" s="28">
        <v>0</v>
      </c>
      <c r="AC295" s="28" cm="1">
        <f t="array" aca="1" ref="AC295" ca="1">IF(AB295="PERCENTIL 30","",_xlfn.IFS(DK295&lt;$AC$4,1,DK295&gt;$AC$4,2))</f>
        <v>2</v>
      </c>
      <c r="AD295" s="28" t="str">
        <f>+IFERROR(VLOOKUP(_xlfn.TEXTJOIN("_", FALSE, C295:E295), BD_Perc!$A:$O, 15, FALSE),"Segmentación no encontrada o vehículo inactivo")</f>
        <v>PERCENTIL 30-70</v>
      </c>
      <c r="AE295" s="28" t="str" cm="1">
        <f t="array" ref="AE295">_xlfn.IFS(
    AD295 = "PERCENTIL 50",
    _xlfn.IFS(
        BD!DK295 &lt; VLOOKUP(_xlfn.TEXTJOIN("_", FALSE, C295:E295), BD_Perc!$A:$O, 11, FALSE), "Intervalo de precio 1",
        BD!DK295 &gt;= VLOOKUP(_xlfn.TEXTJOIN("_", FALSE, C295:E295), BD_Perc!$A:$O, 11, FALSE), "Intervalo de precio 2"
    ),
    AD295 = "PERCENTIL 30-70",
    _xlfn.IFS(
        BD!DK295 &lt; VLOOKUP(_xlfn.TEXTJOIN("_", FALSE, C295:E295), BD_Perc!$A:$O, 6, FALSE), "Intervalo de precio 1",
        BD!DK295 &lt; VLOOKUP(_xlfn.TEXTJOIN("_", FALSE, C295:E295), BD_Perc!$A:$O, 7, FALSE), "Intervalo de precio 2",
        BD!DK295 &gt;= VLOOKUP(_xlfn.TEXTJOIN("_", FALSE, C295:E295), BD_Perc!$A:$O, 7, FALSE), "Intervalo de precio 3"
    ),
    AD295="Segmentación no encontrada o vehículo inactivo","Segmentación no encontrada o vehículo inactivo"
)</f>
        <v>Intervalo de precio 3</v>
      </c>
      <c r="AF295" s="57" t="s">
        <v>2414</v>
      </c>
      <c r="AG295" s="35" t="b">
        <f t="shared" si="28"/>
        <v>1</v>
      </c>
      <c r="AH295" s="205">
        <v>0</v>
      </c>
      <c r="AI295" s="205">
        <v>0.03</v>
      </c>
      <c r="AJ295" s="205">
        <v>0.04</v>
      </c>
      <c r="AK295" s="205">
        <v>0.04</v>
      </c>
      <c r="AL295" s="205">
        <v>0.05</v>
      </c>
      <c r="AM295" s="205">
        <v>0.06</v>
      </c>
      <c r="AN295" s="28" t="s">
        <v>113</v>
      </c>
      <c r="AO295" s="28" t="s">
        <v>114</v>
      </c>
      <c r="AP295" s="28" t="s">
        <v>114</v>
      </c>
      <c r="AQ295" s="37">
        <v>0</v>
      </c>
      <c r="AR295" s="38">
        <v>8689479</v>
      </c>
      <c r="AS295" s="38">
        <v>290100</v>
      </c>
      <c r="AT295" s="38">
        <v>0</v>
      </c>
      <c r="AU295" s="38">
        <v>986341</v>
      </c>
      <c r="AV295" s="38">
        <v>1044360</v>
      </c>
      <c r="AW295" s="38">
        <v>7542602</v>
      </c>
      <c r="AX295" s="38">
        <v>0</v>
      </c>
      <c r="AY295" s="38">
        <v>478665</v>
      </c>
      <c r="AZ295" s="38">
        <v>130545</v>
      </c>
      <c r="BA295" s="38">
        <v>391635</v>
      </c>
      <c r="BB295" s="38" t="s">
        <v>107</v>
      </c>
      <c r="BC295" s="38" t="s">
        <v>107</v>
      </c>
      <c r="BD295" s="38">
        <v>0</v>
      </c>
      <c r="BE295" s="38">
        <v>0</v>
      </c>
      <c r="BF295" s="38">
        <v>783271</v>
      </c>
      <c r="BG295" s="38" t="s">
        <v>107</v>
      </c>
      <c r="BH295" s="38">
        <v>971836</v>
      </c>
      <c r="BI295" s="38">
        <v>1377975</v>
      </c>
      <c r="BJ295" s="38">
        <v>101536</v>
      </c>
      <c r="BK295" s="38">
        <v>0</v>
      </c>
      <c r="BL295" s="38">
        <v>0</v>
      </c>
      <c r="BM295" s="38">
        <v>522180</v>
      </c>
      <c r="BN295" s="38">
        <v>797775</v>
      </c>
      <c r="BO295" s="38">
        <v>1305450</v>
      </c>
      <c r="BP295" s="38">
        <v>406140</v>
      </c>
      <c r="BQ295" s="38">
        <v>87030</v>
      </c>
      <c r="BR295" s="38">
        <v>2175750</v>
      </c>
      <c r="BS295" s="38">
        <v>174060</v>
      </c>
      <c r="BT295" s="38">
        <v>1160400</v>
      </c>
      <c r="BU295" s="38">
        <v>1334460</v>
      </c>
      <c r="BV295" s="38">
        <v>1044360</v>
      </c>
      <c r="BW295" s="38" t="s">
        <v>107</v>
      </c>
      <c r="BX295" s="38">
        <v>79778</v>
      </c>
      <c r="BY295" s="38">
        <v>4061401</v>
      </c>
      <c r="BZ295" s="38">
        <v>5134771</v>
      </c>
      <c r="CA295" s="38">
        <v>0</v>
      </c>
      <c r="CB295" s="38">
        <v>377130</v>
      </c>
      <c r="CC295" s="330">
        <v>0</v>
      </c>
      <c r="CD295" s="38" t="s">
        <v>107</v>
      </c>
      <c r="CE295" s="38" t="s">
        <v>107</v>
      </c>
      <c r="CF295" s="38" t="s">
        <v>107</v>
      </c>
      <c r="CG295" s="38" t="s">
        <v>107</v>
      </c>
      <c r="CH295" s="41" t="s">
        <v>113</v>
      </c>
      <c r="CI295" s="41" t="s">
        <v>113</v>
      </c>
      <c r="CJ295" s="41" t="s">
        <v>113</v>
      </c>
      <c r="CK295" s="41" t="s">
        <v>114</v>
      </c>
      <c r="CL295" s="41" t="s">
        <v>113</v>
      </c>
      <c r="CM295" s="41" t="s">
        <v>114</v>
      </c>
      <c r="CN295" s="41" t="s">
        <v>114</v>
      </c>
      <c r="CO295" s="42" t="s">
        <v>107</v>
      </c>
      <c r="CP295" s="28" t="s">
        <v>107</v>
      </c>
      <c r="CQ295" s="28" t="s">
        <v>107</v>
      </c>
      <c r="CR295" s="28" t="s">
        <v>107</v>
      </c>
      <c r="CS295" s="28" t="s">
        <v>107</v>
      </c>
      <c r="CT295" s="28" t="s">
        <v>107</v>
      </c>
      <c r="CU295" s="28" t="s">
        <v>107</v>
      </c>
      <c r="CV295" s="28" t="s">
        <v>107</v>
      </c>
      <c r="CW295" s="28" t="s">
        <v>107</v>
      </c>
      <c r="CX295" s="28" t="s">
        <v>107</v>
      </c>
      <c r="CY295" s="28" t="s">
        <v>107</v>
      </c>
      <c r="CZ295" s="28" t="s">
        <v>107</v>
      </c>
      <c r="DA295" s="28" t="s">
        <v>107</v>
      </c>
      <c r="DB295" s="28" t="s">
        <v>107</v>
      </c>
      <c r="DC295" s="28" t="s">
        <v>107</v>
      </c>
      <c r="DD295" s="332">
        <v>8703002</v>
      </c>
      <c r="DE295" s="43">
        <v>1</v>
      </c>
      <c r="DF295" s="390">
        <v>1</v>
      </c>
      <c r="DG295" s="310"/>
      <c r="DH295" s="203"/>
      <c r="DI295" s="279" t="str" cm="1">
        <f t="array" ref="DI295">+IF(AND(C295&lt;&gt;"Vehículos Eléctricos",C295&lt;&gt;"Vehículos Híbridos",AD295="PERCENTIL 50"),
     IF(VLOOKUP(_xlfn.TEXTJOIN("_",FALSE,C295:E295),BD_Perc!$A:$P,_xlfn.IFS(BD!AE295="Intervalo de precio 1",12,BD!AE295="Intervalo de precio 2",13),FALSE)&lt;=1,
     VLOOKUP(_xlfn.TEXTJOIN("_",FALSE,C295:E295),BD_Perc!$A:$P,16,FALSE),"Ok P50"),
     "Ok P30/70 ó Híbrido/Eléctrico")</f>
        <v>Ok P30/70 ó Híbrido/Eléctrico</v>
      </c>
      <c r="DJ295" s="279" t="str">
        <f t="shared" si="25"/>
        <v>Vehículos Convencionales_Pick Up_PICKUP DOBLE CAB - PLATON</v>
      </c>
      <c r="DK295" s="331">
        <f t="shared" si="29"/>
        <v>280500000</v>
      </c>
      <c r="DL295" s="326"/>
    </row>
    <row r="296" spans="1:116" ht="38.25">
      <c r="A296" s="28">
        <v>291</v>
      </c>
      <c r="B296" s="29" t="s">
        <v>139</v>
      </c>
      <c r="C296" s="29" t="s">
        <v>0</v>
      </c>
      <c r="D296" s="29" t="s">
        <v>665</v>
      </c>
      <c r="E296" s="42" t="s">
        <v>683</v>
      </c>
      <c r="F296" s="42" t="s">
        <v>346</v>
      </c>
      <c r="G296" s="30" t="s">
        <v>684</v>
      </c>
      <c r="H296" s="42" t="s">
        <v>990</v>
      </c>
      <c r="I296" s="28">
        <v>9020050</v>
      </c>
      <c r="J296" s="28" t="s">
        <v>685</v>
      </c>
      <c r="K296" s="49" t="s">
        <v>686</v>
      </c>
      <c r="L296" s="56">
        <v>231</v>
      </c>
      <c r="M296" s="33" t="s">
        <v>107</v>
      </c>
      <c r="N296" s="34">
        <v>276900000</v>
      </c>
      <c r="O296" s="34">
        <f>+IFERROR(VLOOKUP(I296,Precio_Fasecolda!A:C,3,FALSE),IFERROR(VLOOKUP(I296,Precio_Fasecolda!B:C,2,FALSE),N296))</f>
        <v>276900000</v>
      </c>
      <c r="P296" s="34">
        <f t="shared" si="26"/>
        <v>0</v>
      </c>
      <c r="Q296" s="28" t="s">
        <v>346</v>
      </c>
      <c r="R296" s="28" t="s">
        <v>2415</v>
      </c>
      <c r="S296" s="28" t="s">
        <v>112</v>
      </c>
      <c r="T296" s="28" t="s">
        <v>107</v>
      </c>
      <c r="U296" s="28" t="s">
        <v>107</v>
      </c>
      <c r="V296" s="42" t="s">
        <v>107</v>
      </c>
      <c r="W296" s="28" t="s">
        <v>107</v>
      </c>
      <c r="X296" s="28" t="s">
        <v>107</v>
      </c>
      <c r="Y296" s="28" t="str">
        <f t="shared" si="27"/>
        <v>N.A.</v>
      </c>
      <c r="Z296" s="292">
        <f t="shared" si="24"/>
        <v>276900000</v>
      </c>
      <c r="AA296" s="28" cm="1">
        <f t="array" aca="1" ref="AA296" ca="1">_xlfn.IFS(DK296&lt;$DK$4,1,AND(DK296&gt;=$DK$4,DK296&lt;=$AA$4),2,DK296&gt;$AA$4,3)</f>
        <v>3</v>
      </c>
      <c r="AB296" s="28">
        <v>0</v>
      </c>
      <c r="AC296" s="28" cm="1">
        <f t="array" aca="1" ref="AC296" ca="1">IF(AB296="PERCENTIL 30","",_xlfn.IFS(DK296&lt;$AC$4,1,DK296&gt;$AC$4,2))</f>
        <v>2</v>
      </c>
      <c r="AD296" s="28" t="str">
        <f>+IFERROR(VLOOKUP(_xlfn.TEXTJOIN("_", FALSE, C296:E296), BD_Perc!$A:$O, 15, FALSE),"Segmentación no encontrada o vehículo inactivo")</f>
        <v>PERCENTIL 30-70</v>
      </c>
      <c r="AE296" s="28" t="str" cm="1">
        <f t="array" ref="AE296">_xlfn.IFS(
    AD296 = "PERCENTIL 50",
    _xlfn.IFS(
        BD!DK296 &lt; VLOOKUP(_xlfn.TEXTJOIN("_", FALSE, C296:E296), BD_Perc!$A:$O, 11, FALSE), "Intervalo de precio 1",
        BD!DK296 &gt;= VLOOKUP(_xlfn.TEXTJOIN("_", FALSE, C296:E296), BD_Perc!$A:$O, 11, FALSE), "Intervalo de precio 2"
    ),
    AD296 = "PERCENTIL 30-70",
    _xlfn.IFS(
        BD!DK296 &lt; VLOOKUP(_xlfn.TEXTJOIN("_", FALSE, C296:E296), BD_Perc!$A:$O, 6, FALSE), "Intervalo de precio 1",
        BD!DK296 &lt; VLOOKUP(_xlfn.TEXTJOIN("_", FALSE, C296:E296), BD_Perc!$A:$O, 7, FALSE), "Intervalo de precio 2",
        BD!DK296 &gt;= VLOOKUP(_xlfn.TEXTJOIN("_", FALSE, C296:E296), BD_Perc!$A:$O, 7, FALSE), "Intervalo de precio 3"
    ),
    AD296="Segmentación no encontrada o vehículo inactivo","Segmentación no encontrada o vehículo inactivo"
)</f>
        <v>Intervalo de precio 3</v>
      </c>
      <c r="AF296" s="57" t="s">
        <v>2414</v>
      </c>
      <c r="AG296" s="35" t="b">
        <f t="shared" si="28"/>
        <v>1</v>
      </c>
      <c r="AH296" s="205">
        <v>0</v>
      </c>
      <c r="AI296" s="205">
        <v>0.02</v>
      </c>
      <c r="AJ296" s="205">
        <v>0.03</v>
      </c>
      <c r="AK296" s="205">
        <v>0.04</v>
      </c>
      <c r="AL296" s="205">
        <v>4.4999999999999998E-2</v>
      </c>
      <c r="AM296" s="205">
        <v>4.4999999999999998E-2</v>
      </c>
      <c r="AN296" s="28" t="s">
        <v>113</v>
      </c>
      <c r="AO296" s="28" t="s">
        <v>114</v>
      </c>
      <c r="AP296" s="28" t="s">
        <v>114</v>
      </c>
      <c r="AQ296" s="37">
        <v>0</v>
      </c>
      <c r="AR296" s="38">
        <v>8689479</v>
      </c>
      <c r="AS296" s="38">
        <v>290100</v>
      </c>
      <c r="AT296" s="38">
        <v>551191</v>
      </c>
      <c r="AU296" s="38">
        <v>986341</v>
      </c>
      <c r="AV296" s="38">
        <v>1044360</v>
      </c>
      <c r="AW296" s="38">
        <v>7542602</v>
      </c>
      <c r="AX296" s="38" t="s">
        <v>107</v>
      </c>
      <c r="AY296" s="38">
        <v>478665</v>
      </c>
      <c r="AZ296" s="38">
        <v>130545</v>
      </c>
      <c r="BA296" s="38">
        <v>391635</v>
      </c>
      <c r="BB296" s="38" t="s">
        <v>107</v>
      </c>
      <c r="BC296" s="38" t="s">
        <v>107</v>
      </c>
      <c r="BD296" s="38">
        <v>0</v>
      </c>
      <c r="BE296" s="38">
        <v>0</v>
      </c>
      <c r="BF296" s="38">
        <v>783271</v>
      </c>
      <c r="BG296" s="38" t="s">
        <v>107</v>
      </c>
      <c r="BH296" s="38">
        <v>971836</v>
      </c>
      <c r="BI296" s="38">
        <v>1377975</v>
      </c>
      <c r="BJ296" s="38">
        <v>101536</v>
      </c>
      <c r="BK296" s="38">
        <v>0</v>
      </c>
      <c r="BL296" s="38">
        <v>652725</v>
      </c>
      <c r="BM296" s="38">
        <v>522180</v>
      </c>
      <c r="BN296" s="38">
        <v>797775</v>
      </c>
      <c r="BO296" s="38">
        <v>1305450</v>
      </c>
      <c r="BP296" s="38">
        <v>406140</v>
      </c>
      <c r="BQ296" s="38">
        <v>87030</v>
      </c>
      <c r="BR296" s="38">
        <v>2175750</v>
      </c>
      <c r="BS296" s="38">
        <v>174060</v>
      </c>
      <c r="BT296" s="38">
        <v>1160400</v>
      </c>
      <c r="BU296" s="38">
        <v>1160400</v>
      </c>
      <c r="BV296" s="38">
        <v>1160400</v>
      </c>
      <c r="BW296" s="38" t="s">
        <v>107</v>
      </c>
      <c r="BX296" s="38">
        <v>79778</v>
      </c>
      <c r="BY296" s="38">
        <v>4061401</v>
      </c>
      <c r="BZ296" s="38">
        <v>5134771</v>
      </c>
      <c r="CA296" s="38" t="s">
        <v>107</v>
      </c>
      <c r="CB296" s="38">
        <v>377130</v>
      </c>
      <c r="CC296" s="330">
        <v>0</v>
      </c>
      <c r="CD296" s="38" t="s">
        <v>107</v>
      </c>
      <c r="CE296" s="38" t="s">
        <v>107</v>
      </c>
      <c r="CF296" s="38" t="s">
        <v>107</v>
      </c>
      <c r="CG296" s="38" t="s">
        <v>107</v>
      </c>
      <c r="CH296" s="41" t="s">
        <v>114</v>
      </c>
      <c r="CI296" s="41" t="s">
        <v>114</v>
      </c>
      <c r="CJ296" s="41" t="s">
        <v>114</v>
      </c>
      <c r="CK296" s="41" t="s">
        <v>114</v>
      </c>
      <c r="CL296" s="41" t="s">
        <v>114</v>
      </c>
      <c r="CM296" s="41" t="s">
        <v>114</v>
      </c>
      <c r="CN296" s="41" t="s">
        <v>114</v>
      </c>
      <c r="CO296" s="42" t="s">
        <v>107</v>
      </c>
      <c r="CP296" s="28" t="s">
        <v>107</v>
      </c>
      <c r="CQ296" s="28" t="s">
        <v>107</v>
      </c>
      <c r="CR296" s="28" t="s">
        <v>107</v>
      </c>
      <c r="CS296" s="28" t="s">
        <v>107</v>
      </c>
      <c r="CT296" s="28" t="s">
        <v>107</v>
      </c>
      <c r="CU296" s="28" t="s">
        <v>107</v>
      </c>
      <c r="CV296" s="28" t="s">
        <v>107</v>
      </c>
      <c r="CW296" s="28" t="s">
        <v>107</v>
      </c>
      <c r="CX296" s="28" t="s">
        <v>107</v>
      </c>
      <c r="CY296" s="28" t="s">
        <v>107</v>
      </c>
      <c r="CZ296" s="28" t="s">
        <v>107</v>
      </c>
      <c r="DA296" s="28" t="s">
        <v>107</v>
      </c>
      <c r="DB296" s="28" t="s">
        <v>107</v>
      </c>
      <c r="DC296" s="28" t="s">
        <v>107</v>
      </c>
      <c r="DD296" s="332">
        <v>8703002</v>
      </c>
      <c r="DE296" s="43">
        <v>1</v>
      </c>
      <c r="DF296" s="390">
        <v>1</v>
      </c>
      <c r="DG296" s="310"/>
      <c r="DH296" s="203"/>
      <c r="DI296" s="279" t="str" cm="1">
        <f t="array" ref="DI296">+IF(AND(C296&lt;&gt;"Vehículos Eléctricos",C296&lt;&gt;"Vehículos Híbridos",AD296="PERCENTIL 50"),
     IF(VLOOKUP(_xlfn.TEXTJOIN("_",FALSE,C296:E296),BD_Perc!$A:$P,_xlfn.IFS(BD!AE296="Intervalo de precio 1",12,BD!AE296="Intervalo de precio 2",13),FALSE)&lt;=1,
     VLOOKUP(_xlfn.TEXTJOIN("_",FALSE,C296:E296),BD_Perc!$A:$P,16,FALSE),"Ok P50"),
     "Ok P30/70 ó Híbrido/Eléctrico")</f>
        <v>Ok P30/70 ó Híbrido/Eléctrico</v>
      </c>
      <c r="DJ296" s="279" t="str">
        <f t="shared" si="25"/>
        <v>Vehículos Convencionales_Pick Up_PICKUP SENCILLA - PLATON</v>
      </c>
      <c r="DK296" s="331">
        <f t="shared" si="29"/>
        <v>276900000</v>
      </c>
      <c r="DL296" s="326"/>
    </row>
    <row r="297" spans="1:116" ht="25.5">
      <c r="A297" s="28">
        <v>292</v>
      </c>
      <c r="B297" s="29" t="s">
        <v>398</v>
      </c>
      <c r="C297" s="29" t="s">
        <v>0</v>
      </c>
      <c r="D297" s="29" t="s">
        <v>665</v>
      </c>
      <c r="E297" s="42" t="s">
        <v>666</v>
      </c>
      <c r="F297" s="42" t="s">
        <v>346</v>
      </c>
      <c r="G297" s="30" t="s">
        <v>687</v>
      </c>
      <c r="H297" s="42" t="s">
        <v>400</v>
      </c>
      <c r="I297" s="28">
        <v>3021081</v>
      </c>
      <c r="J297" s="28" t="s">
        <v>688</v>
      </c>
      <c r="K297" s="31" t="s">
        <v>686</v>
      </c>
      <c r="L297" s="32">
        <v>375</v>
      </c>
      <c r="M297" s="33" t="s">
        <v>107</v>
      </c>
      <c r="N297" s="44">
        <v>263500000</v>
      </c>
      <c r="O297" s="34">
        <f>+IFERROR(VLOOKUP(I297,Precio_Fasecolda!A:C,3,FALSE),IFERROR(VLOOKUP(I297,Precio_Fasecolda!B:C,2,FALSE),N297))</f>
        <v>263500000</v>
      </c>
      <c r="P297" s="34">
        <f t="shared" si="26"/>
        <v>0</v>
      </c>
      <c r="Q297" s="28" t="s">
        <v>346</v>
      </c>
      <c r="R297" s="28" t="s">
        <v>130</v>
      </c>
      <c r="S297" s="28" t="s">
        <v>112</v>
      </c>
      <c r="T297" s="28" t="s">
        <v>107</v>
      </c>
      <c r="U297" s="28" t="s">
        <v>107</v>
      </c>
      <c r="V297" s="42" t="s">
        <v>107</v>
      </c>
      <c r="W297" s="28" t="s">
        <v>107</v>
      </c>
      <c r="X297" s="28" t="s">
        <v>107</v>
      </c>
      <c r="Y297" s="28" t="str">
        <f t="shared" si="27"/>
        <v>N.A.</v>
      </c>
      <c r="Z297" s="292">
        <f t="shared" si="24"/>
        <v>255068000</v>
      </c>
      <c r="AA297" s="28" cm="1">
        <f t="array" aca="1" ref="AA297" ca="1">_xlfn.IFS(DK297&lt;$DK$4,1,AND(DK297&gt;=$DK$4,DK297&lt;=$AA$4),2,DK297&gt;$AA$4,3)</f>
        <v>3</v>
      </c>
      <c r="AB297" s="28">
        <v>0</v>
      </c>
      <c r="AC297" s="28" cm="1">
        <f t="array" aca="1" ref="AC297" ca="1">IF(AB297="PERCENTIL 30","",_xlfn.IFS(DK297&lt;$AC$4,1,DK297&gt;$AC$4,2))</f>
        <v>2</v>
      </c>
      <c r="AD297" s="28" t="str">
        <f>+IFERROR(VLOOKUP(_xlfn.TEXTJOIN("_", FALSE, C297:E297), BD_Perc!$A:$O, 15, FALSE),"Segmentación no encontrada o vehículo inactivo")</f>
        <v>PERCENTIL 30-70</v>
      </c>
      <c r="AE297" s="28" t="str" cm="1">
        <f t="array" ref="AE297">_xlfn.IFS(
    AD297 = "PERCENTIL 50",
    _xlfn.IFS(
        BD!DK297 &lt; VLOOKUP(_xlfn.TEXTJOIN("_", FALSE, C297:E297), BD_Perc!$A:$O, 11, FALSE), "Intervalo de precio 1",
        BD!DK297 &gt;= VLOOKUP(_xlfn.TEXTJOIN("_", FALSE, C297:E297), BD_Perc!$A:$O, 11, FALSE), "Intervalo de precio 2"
    ),
    AD297 = "PERCENTIL 30-70",
    _xlfn.IFS(
        BD!DK297 &lt; VLOOKUP(_xlfn.TEXTJOIN("_", FALSE, C297:E297), BD_Perc!$A:$O, 6, FALSE), "Intervalo de precio 1",
        BD!DK297 &lt; VLOOKUP(_xlfn.TEXTJOIN("_", FALSE, C297:E297), BD_Perc!$A:$O, 7, FALSE), "Intervalo de precio 2",
        BD!DK297 &gt;= VLOOKUP(_xlfn.TEXTJOIN("_", FALSE, C297:E297), BD_Perc!$A:$O, 7, FALSE), "Intervalo de precio 3"
    ),
    AD297="Segmentación no encontrada o vehículo inactivo","Segmentación no encontrada o vehículo inactivo"
)</f>
        <v>Intervalo de precio 3</v>
      </c>
      <c r="AF297" s="57" t="s">
        <v>2414</v>
      </c>
      <c r="AG297" s="35" t="b">
        <f t="shared" si="28"/>
        <v>1</v>
      </c>
      <c r="AH297" s="205">
        <v>3.2000000000000001E-2</v>
      </c>
      <c r="AI297" s="205">
        <v>3.2000000000000001E-2</v>
      </c>
      <c r="AJ297" s="205">
        <v>3.2000000000000001E-2</v>
      </c>
      <c r="AK297" s="205">
        <v>3.2000000000000001E-2</v>
      </c>
      <c r="AL297" s="205">
        <v>4.2000000000000003E-2</v>
      </c>
      <c r="AM297" s="205">
        <v>4.2000000000000003E-2</v>
      </c>
      <c r="AN297" s="28" t="s">
        <v>114</v>
      </c>
      <c r="AO297" s="28" t="s">
        <v>114</v>
      </c>
      <c r="AP297" s="28" t="s">
        <v>113</v>
      </c>
      <c r="AQ297" s="37">
        <v>0</v>
      </c>
      <c r="AR297" s="38">
        <v>0</v>
      </c>
      <c r="AS297" s="38">
        <v>0</v>
      </c>
      <c r="AT297" s="38">
        <v>0</v>
      </c>
      <c r="AU297" s="38">
        <v>0</v>
      </c>
      <c r="AV297" s="38">
        <v>0</v>
      </c>
      <c r="AW297" s="38">
        <v>0</v>
      </c>
      <c r="AX297" s="38">
        <v>0</v>
      </c>
      <c r="AY297" s="38">
        <v>0</v>
      </c>
      <c r="AZ297" s="38">
        <v>0</v>
      </c>
      <c r="BA297" s="38">
        <v>0</v>
      </c>
      <c r="BB297" s="38">
        <v>0</v>
      </c>
      <c r="BC297" s="38">
        <v>0</v>
      </c>
      <c r="BD297" s="38">
        <v>0</v>
      </c>
      <c r="BE297" s="38">
        <v>0</v>
      </c>
      <c r="BF297" s="38">
        <v>0</v>
      </c>
      <c r="BG297" s="38">
        <v>0</v>
      </c>
      <c r="BH297" s="38">
        <v>0</v>
      </c>
      <c r="BI297" s="38">
        <v>0</v>
      </c>
      <c r="BJ297" s="38">
        <v>0</v>
      </c>
      <c r="BK297" s="38">
        <v>0</v>
      </c>
      <c r="BL297" s="38">
        <v>0</v>
      </c>
      <c r="BM297" s="38">
        <v>0</v>
      </c>
      <c r="BN297" s="38">
        <v>0</v>
      </c>
      <c r="BO297" s="38">
        <v>0</v>
      </c>
      <c r="BP297" s="38">
        <v>0</v>
      </c>
      <c r="BQ297" s="38">
        <v>0</v>
      </c>
      <c r="BR297" s="38">
        <v>0</v>
      </c>
      <c r="BS297" s="38">
        <v>0</v>
      </c>
      <c r="BT297" s="38">
        <v>0</v>
      </c>
      <c r="BU297" s="38">
        <v>0</v>
      </c>
      <c r="BV297" s="38">
        <v>0</v>
      </c>
      <c r="BW297" s="38">
        <v>0</v>
      </c>
      <c r="BX297" s="38">
        <v>0</v>
      </c>
      <c r="BY297" s="38">
        <v>0</v>
      </c>
      <c r="BZ297" s="38">
        <v>0</v>
      </c>
      <c r="CA297" s="38">
        <v>0</v>
      </c>
      <c r="CB297" s="38">
        <v>0</v>
      </c>
      <c r="CC297" s="330">
        <v>0</v>
      </c>
      <c r="CD297" s="38">
        <v>0</v>
      </c>
      <c r="CE297" s="38">
        <v>0</v>
      </c>
      <c r="CF297" s="38">
        <v>0</v>
      </c>
      <c r="CG297" s="38">
        <v>0</v>
      </c>
      <c r="CH297" s="29" t="s">
        <v>113</v>
      </c>
      <c r="CI297" s="29" t="s">
        <v>113</v>
      </c>
      <c r="CJ297" s="29" t="s">
        <v>113</v>
      </c>
      <c r="CK297" s="29" t="s">
        <v>113</v>
      </c>
      <c r="CL297" s="29" t="s">
        <v>114</v>
      </c>
      <c r="CM297" s="29" t="s">
        <v>114</v>
      </c>
      <c r="CN297" s="29" t="s">
        <v>114</v>
      </c>
      <c r="CO297" s="42" t="s">
        <v>107</v>
      </c>
      <c r="CP297" s="28" t="s">
        <v>107</v>
      </c>
      <c r="CQ297" s="28" t="s">
        <v>107</v>
      </c>
      <c r="CR297" s="28" t="s">
        <v>107</v>
      </c>
      <c r="CS297" s="28" t="s">
        <v>107</v>
      </c>
      <c r="CT297" s="28" t="s">
        <v>107</v>
      </c>
      <c r="CU297" s="28" t="s">
        <v>107</v>
      </c>
      <c r="CV297" s="28" t="s">
        <v>107</v>
      </c>
      <c r="CW297" s="28" t="s">
        <v>107</v>
      </c>
      <c r="CX297" s="28" t="s">
        <v>107</v>
      </c>
      <c r="CY297" s="28" t="s">
        <v>107</v>
      </c>
      <c r="CZ297" s="28" t="s">
        <v>107</v>
      </c>
      <c r="DA297" s="28" t="s">
        <v>107</v>
      </c>
      <c r="DB297" s="28" t="s">
        <v>107</v>
      </c>
      <c r="DC297" s="28" t="s">
        <v>107</v>
      </c>
      <c r="DD297" s="332">
        <v>0</v>
      </c>
      <c r="DE297" s="43">
        <v>0</v>
      </c>
      <c r="DF297" s="390">
        <v>0</v>
      </c>
      <c r="DG297" s="310"/>
      <c r="DH297" s="203"/>
      <c r="DI297" s="279" t="str" cm="1">
        <f t="array" ref="DI297">+IF(AND(C297&lt;&gt;"Vehículos Eléctricos",C297&lt;&gt;"Vehículos Híbridos",AD297="PERCENTIL 50"),
     IF(VLOOKUP(_xlfn.TEXTJOIN("_",FALSE,C297:E297),BD_Perc!$A:$P,_xlfn.IFS(BD!AE297="Intervalo de precio 1",12,BD!AE297="Intervalo de precio 2",13),FALSE)&lt;=1,
     VLOOKUP(_xlfn.TEXTJOIN("_",FALSE,C297:E297),BD_Perc!$A:$P,16,FALSE),"Ok P50"),
     "Ok P30/70 ó Híbrido/Eléctrico")</f>
        <v>Ok P30/70 ó Híbrido/Eléctrico</v>
      </c>
      <c r="DJ297" s="279" t="str">
        <f t="shared" si="25"/>
        <v>Vehículos Convencionales_Pick Up_PICKUP DOBLE CAB - PLATON</v>
      </c>
      <c r="DK297" s="331">
        <f t="shared" si="29"/>
        <v>255068000</v>
      </c>
      <c r="DL297" s="326"/>
    </row>
    <row r="298" spans="1:116" ht="25.5">
      <c r="A298" s="28">
        <v>293</v>
      </c>
      <c r="B298" s="29" t="s">
        <v>398</v>
      </c>
      <c r="C298" s="29" t="s">
        <v>0</v>
      </c>
      <c r="D298" s="29" t="s">
        <v>665</v>
      </c>
      <c r="E298" s="42" t="s">
        <v>666</v>
      </c>
      <c r="F298" s="42" t="s">
        <v>346</v>
      </c>
      <c r="G298" s="30" t="s">
        <v>689</v>
      </c>
      <c r="H298" s="42" t="s">
        <v>400</v>
      </c>
      <c r="I298" s="28">
        <v>3021078</v>
      </c>
      <c r="J298" s="28" t="s">
        <v>690</v>
      </c>
      <c r="K298" s="31" t="s">
        <v>686</v>
      </c>
      <c r="L298" s="32">
        <v>450</v>
      </c>
      <c r="M298" s="33" t="s">
        <v>107</v>
      </c>
      <c r="N298" s="58">
        <v>345000000</v>
      </c>
      <c r="O298" s="34">
        <f>+IFERROR(VLOOKUP(I298,Precio_Fasecolda!A:C,3,FALSE),IFERROR(VLOOKUP(I298,Precio_Fasecolda!B:C,2,FALSE),N298))</f>
        <v>345000000</v>
      </c>
      <c r="P298" s="34">
        <f t="shared" si="26"/>
        <v>0</v>
      </c>
      <c r="Q298" s="28" t="s">
        <v>346</v>
      </c>
      <c r="R298" s="28" t="s">
        <v>130</v>
      </c>
      <c r="S298" s="28" t="s">
        <v>112</v>
      </c>
      <c r="T298" s="28" t="s">
        <v>107</v>
      </c>
      <c r="U298" s="28" t="s">
        <v>107</v>
      </c>
      <c r="V298" s="42" t="s">
        <v>107</v>
      </c>
      <c r="W298" s="28" t="s">
        <v>107</v>
      </c>
      <c r="X298" s="28" t="s">
        <v>107</v>
      </c>
      <c r="Y298" s="28" t="str">
        <f t="shared" si="27"/>
        <v>N.A.</v>
      </c>
      <c r="Z298" s="292">
        <f t="shared" si="24"/>
        <v>333960000</v>
      </c>
      <c r="AA298" s="28" cm="1">
        <f t="array" aca="1" ref="AA298" ca="1">_xlfn.IFS(DK298&lt;$DK$4,1,AND(DK298&gt;=$DK$4,DK298&lt;=$AA$4),2,DK298&gt;$AA$4,3)</f>
        <v>3</v>
      </c>
      <c r="AB298" s="28">
        <v>0</v>
      </c>
      <c r="AC298" s="28" cm="1">
        <f t="array" aca="1" ref="AC298" ca="1">IF(AB298="PERCENTIL 30","",_xlfn.IFS(DK298&lt;$AC$4,1,DK298&gt;$AC$4,2))</f>
        <v>2</v>
      </c>
      <c r="AD298" s="28" t="str">
        <f>+IFERROR(VLOOKUP(_xlfn.TEXTJOIN("_", FALSE, C298:E298), BD_Perc!$A:$O, 15, FALSE),"Segmentación no encontrada o vehículo inactivo")</f>
        <v>PERCENTIL 30-70</v>
      </c>
      <c r="AE298" s="28" t="str" cm="1">
        <f t="array" ref="AE298">_xlfn.IFS(
    AD298 = "PERCENTIL 50",
    _xlfn.IFS(
        BD!DK298 &lt; VLOOKUP(_xlfn.TEXTJOIN("_", FALSE, C298:E298), BD_Perc!$A:$O, 11, FALSE), "Intervalo de precio 1",
        BD!DK298 &gt;= VLOOKUP(_xlfn.TEXTJOIN("_", FALSE, C298:E298), BD_Perc!$A:$O, 11, FALSE), "Intervalo de precio 2"
    ),
    AD298 = "PERCENTIL 30-70",
    _xlfn.IFS(
        BD!DK298 &lt; VLOOKUP(_xlfn.TEXTJOIN("_", FALSE, C298:E298), BD_Perc!$A:$O, 6, FALSE), "Intervalo de precio 1",
        BD!DK298 &lt; VLOOKUP(_xlfn.TEXTJOIN("_", FALSE, C298:E298), BD_Perc!$A:$O, 7, FALSE), "Intervalo de precio 2",
        BD!DK298 &gt;= VLOOKUP(_xlfn.TEXTJOIN("_", FALSE, C298:E298), BD_Perc!$A:$O, 7, FALSE), "Intervalo de precio 3"
    ),
    AD298="Segmentación no encontrada o vehículo inactivo","Segmentación no encontrada o vehículo inactivo"
)</f>
        <v>Intervalo de precio 3</v>
      </c>
      <c r="AF298" s="57" t="s">
        <v>2414</v>
      </c>
      <c r="AG298" s="35" t="b">
        <f t="shared" si="28"/>
        <v>1</v>
      </c>
      <c r="AH298" s="205">
        <v>3.2000000000000001E-2</v>
      </c>
      <c r="AI298" s="205">
        <v>3.2000000000000001E-2</v>
      </c>
      <c r="AJ298" s="205">
        <v>3.2000000000000001E-2</v>
      </c>
      <c r="AK298" s="205">
        <v>3.2000000000000001E-2</v>
      </c>
      <c r="AL298" s="205">
        <v>4.2000000000000003E-2</v>
      </c>
      <c r="AM298" s="205">
        <v>4.2000000000000003E-2</v>
      </c>
      <c r="AN298" s="28" t="s">
        <v>114</v>
      </c>
      <c r="AO298" s="28" t="s">
        <v>114</v>
      </c>
      <c r="AP298" s="28" t="s">
        <v>113</v>
      </c>
      <c r="AQ298" s="37">
        <v>0</v>
      </c>
      <c r="AR298" s="38">
        <v>0</v>
      </c>
      <c r="AS298" s="38">
        <v>0</v>
      </c>
      <c r="AT298" s="38">
        <v>0</v>
      </c>
      <c r="AU298" s="38">
        <v>0</v>
      </c>
      <c r="AV298" s="38">
        <v>0</v>
      </c>
      <c r="AW298" s="38">
        <v>0</v>
      </c>
      <c r="AX298" s="38">
        <v>0</v>
      </c>
      <c r="AY298" s="38">
        <v>0</v>
      </c>
      <c r="AZ298" s="38">
        <v>0</v>
      </c>
      <c r="BA298" s="38">
        <v>0</v>
      </c>
      <c r="BB298" s="38">
        <v>0</v>
      </c>
      <c r="BC298" s="38">
        <v>0</v>
      </c>
      <c r="BD298" s="38">
        <v>0</v>
      </c>
      <c r="BE298" s="38">
        <v>0</v>
      </c>
      <c r="BF298" s="38">
        <v>0</v>
      </c>
      <c r="BG298" s="38">
        <v>0</v>
      </c>
      <c r="BH298" s="38">
        <v>0</v>
      </c>
      <c r="BI298" s="38">
        <v>0</v>
      </c>
      <c r="BJ298" s="38">
        <v>0</v>
      </c>
      <c r="BK298" s="38">
        <v>0</v>
      </c>
      <c r="BL298" s="38">
        <v>0</v>
      </c>
      <c r="BM298" s="38">
        <v>0</v>
      </c>
      <c r="BN298" s="38">
        <v>0</v>
      </c>
      <c r="BO298" s="38">
        <v>0</v>
      </c>
      <c r="BP298" s="38">
        <v>0</v>
      </c>
      <c r="BQ298" s="38">
        <v>0</v>
      </c>
      <c r="BR298" s="38">
        <v>0</v>
      </c>
      <c r="BS298" s="38">
        <v>0</v>
      </c>
      <c r="BT298" s="38">
        <v>0</v>
      </c>
      <c r="BU298" s="38">
        <v>0</v>
      </c>
      <c r="BV298" s="38">
        <v>0</v>
      </c>
      <c r="BW298" s="38">
        <v>0</v>
      </c>
      <c r="BX298" s="38">
        <v>0</v>
      </c>
      <c r="BY298" s="38">
        <v>0</v>
      </c>
      <c r="BZ298" s="38">
        <v>0</v>
      </c>
      <c r="CA298" s="38">
        <v>0</v>
      </c>
      <c r="CB298" s="38">
        <v>0</v>
      </c>
      <c r="CC298" s="330">
        <v>0</v>
      </c>
      <c r="CD298" s="38">
        <v>0</v>
      </c>
      <c r="CE298" s="38">
        <v>0</v>
      </c>
      <c r="CF298" s="38">
        <v>0</v>
      </c>
      <c r="CG298" s="38">
        <v>0</v>
      </c>
      <c r="CH298" s="29" t="s">
        <v>113</v>
      </c>
      <c r="CI298" s="29" t="s">
        <v>113</v>
      </c>
      <c r="CJ298" s="29" t="s">
        <v>113</v>
      </c>
      <c r="CK298" s="29" t="s">
        <v>113</v>
      </c>
      <c r="CL298" s="29" t="s">
        <v>114</v>
      </c>
      <c r="CM298" s="29" t="s">
        <v>113</v>
      </c>
      <c r="CN298" s="29" t="s">
        <v>114</v>
      </c>
      <c r="CO298" s="42" t="s">
        <v>107</v>
      </c>
      <c r="CP298" s="28" t="s">
        <v>107</v>
      </c>
      <c r="CQ298" s="28" t="s">
        <v>107</v>
      </c>
      <c r="CR298" s="28" t="s">
        <v>107</v>
      </c>
      <c r="CS298" s="28" t="s">
        <v>107</v>
      </c>
      <c r="CT298" s="28" t="s">
        <v>107</v>
      </c>
      <c r="CU298" s="28" t="s">
        <v>107</v>
      </c>
      <c r="CV298" s="28" t="s">
        <v>107</v>
      </c>
      <c r="CW298" s="28" t="s">
        <v>107</v>
      </c>
      <c r="CX298" s="28" t="s">
        <v>107</v>
      </c>
      <c r="CY298" s="28" t="s">
        <v>107</v>
      </c>
      <c r="CZ298" s="28" t="s">
        <v>107</v>
      </c>
      <c r="DA298" s="28" t="s">
        <v>107</v>
      </c>
      <c r="DB298" s="28" t="s">
        <v>107</v>
      </c>
      <c r="DC298" s="28" t="s">
        <v>107</v>
      </c>
      <c r="DD298" s="332">
        <v>0</v>
      </c>
      <c r="DE298" s="43">
        <v>0</v>
      </c>
      <c r="DF298" s="390">
        <v>0</v>
      </c>
      <c r="DG298" s="310"/>
      <c r="DH298" s="203"/>
      <c r="DI298" s="279" t="str" cm="1">
        <f t="array" ref="DI298">+IF(AND(C298&lt;&gt;"Vehículos Eléctricos",C298&lt;&gt;"Vehículos Híbridos",AD298="PERCENTIL 50"),
     IF(VLOOKUP(_xlfn.TEXTJOIN("_",FALSE,C298:E298),BD_Perc!$A:$P,_xlfn.IFS(BD!AE298="Intervalo de precio 1",12,BD!AE298="Intervalo de precio 2",13),FALSE)&lt;=1,
     VLOOKUP(_xlfn.TEXTJOIN("_",FALSE,C298:E298),BD_Perc!$A:$P,16,FALSE),"Ok P50"),
     "Ok P30/70 ó Híbrido/Eléctrico")</f>
        <v>Ok P30/70 ó Híbrido/Eléctrico</v>
      </c>
      <c r="DJ298" s="279" t="str">
        <f t="shared" si="25"/>
        <v>Vehículos Convencionales_Pick Up_PICKUP DOBLE CAB - PLATON</v>
      </c>
      <c r="DK298" s="331">
        <f t="shared" si="29"/>
        <v>333960000</v>
      </c>
      <c r="DL298" s="326"/>
    </row>
    <row r="299" spans="1:116" ht="51">
      <c r="A299" s="28">
        <v>294</v>
      </c>
      <c r="B299" s="29" t="s">
        <v>404</v>
      </c>
      <c r="C299" s="29" t="s">
        <v>0</v>
      </c>
      <c r="D299" s="29" t="s">
        <v>665</v>
      </c>
      <c r="E299" s="42" t="s">
        <v>666</v>
      </c>
      <c r="F299" s="42" t="s">
        <v>338</v>
      </c>
      <c r="G299" s="30" t="s">
        <v>691</v>
      </c>
      <c r="H299" s="42" t="s">
        <v>406</v>
      </c>
      <c r="I299" s="28">
        <v>11321004</v>
      </c>
      <c r="J299" s="28" t="s">
        <v>692</v>
      </c>
      <c r="K299" s="31" t="s">
        <v>669</v>
      </c>
      <c r="L299" s="56">
        <v>145</v>
      </c>
      <c r="M299" s="33" t="s">
        <v>107</v>
      </c>
      <c r="N299" s="34">
        <v>94000000</v>
      </c>
      <c r="O299" s="34">
        <f>+IFERROR(VLOOKUP(I299,Precio_Fasecolda!A:C,3,FALSE),IFERROR(VLOOKUP(I299,Precio_Fasecolda!B:C,2,FALSE),N299))</f>
        <v>94000000</v>
      </c>
      <c r="P299" s="34">
        <f t="shared" si="26"/>
        <v>0</v>
      </c>
      <c r="Q299" s="28" t="s">
        <v>338</v>
      </c>
      <c r="R299" s="28" t="s">
        <v>2415</v>
      </c>
      <c r="S299" s="28" t="s">
        <v>112</v>
      </c>
      <c r="T299" s="28" t="s">
        <v>107</v>
      </c>
      <c r="U299" s="28" t="s">
        <v>107</v>
      </c>
      <c r="V299" s="42" t="s">
        <v>107</v>
      </c>
      <c r="W299" s="28" t="s">
        <v>107</v>
      </c>
      <c r="X299" s="28" t="s">
        <v>107</v>
      </c>
      <c r="Y299" s="28" t="str">
        <f t="shared" si="27"/>
        <v>N.A.</v>
      </c>
      <c r="Z299" s="292">
        <f t="shared" si="24"/>
        <v>91180000</v>
      </c>
      <c r="AA299" s="28" cm="1">
        <f t="array" aca="1" ref="AA299" ca="1">_xlfn.IFS(DK299&lt;$DK$4,1,AND(DK299&gt;=$DK$4,DK299&lt;=$AA$4),2,DK299&gt;$AA$4,3)</f>
        <v>2</v>
      </c>
      <c r="AB299" s="28">
        <v>0</v>
      </c>
      <c r="AC299" s="28" cm="1">
        <f t="array" aca="1" ref="AC299" ca="1">IF(AB299="PERCENTIL 30","",_xlfn.IFS(DK299&lt;$AC$4,1,DK299&gt;$AC$4,2))</f>
        <v>1</v>
      </c>
      <c r="AD299" s="28" t="str">
        <f>+IFERROR(VLOOKUP(_xlfn.TEXTJOIN("_", FALSE, C299:E299), BD_Perc!$A:$O, 15, FALSE),"Segmentación no encontrada o vehículo inactivo")</f>
        <v>PERCENTIL 30-70</v>
      </c>
      <c r="AE299" s="28" t="str" cm="1">
        <f t="array" ref="AE299">_xlfn.IFS(
    AD299 = "PERCENTIL 50",
    _xlfn.IFS(
        BD!DK299 &lt; VLOOKUP(_xlfn.TEXTJOIN("_", FALSE, C299:E299), BD_Perc!$A:$O, 11, FALSE), "Intervalo de precio 1",
        BD!DK299 &gt;= VLOOKUP(_xlfn.TEXTJOIN("_", FALSE, C299:E299), BD_Perc!$A:$O, 11, FALSE), "Intervalo de precio 2"
    ),
    AD299 = "PERCENTIL 30-70",
    _xlfn.IFS(
        BD!DK299 &lt; VLOOKUP(_xlfn.TEXTJOIN("_", FALSE, C299:E299), BD_Perc!$A:$O, 6, FALSE), "Intervalo de precio 1",
        BD!DK299 &lt; VLOOKUP(_xlfn.TEXTJOIN("_", FALSE, C299:E299), BD_Perc!$A:$O, 7, FALSE), "Intervalo de precio 2",
        BD!DK299 &gt;= VLOOKUP(_xlfn.TEXTJOIN("_", FALSE, C299:E299), BD_Perc!$A:$O, 7, FALSE), "Intervalo de precio 3"
    ),
    AD299="Segmentación no encontrada o vehículo inactivo","Segmentación no encontrada o vehículo inactivo"
)</f>
        <v>Intervalo de precio 1</v>
      </c>
      <c r="AF299" s="57" t="s">
        <v>2412</v>
      </c>
      <c r="AG299" s="35" t="b">
        <f t="shared" si="28"/>
        <v>1</v>
      </c>
      <c r="AH299" s="205">
        <v>0.03</v>
      </c>
      <c r="AI299" s="205">
        <v>0.03</v>
      </c>
      <c r="AJ299" s="205">
        <v>3.5000000000000003E-2</v>
      </c>
      <c r="AK299" s="205">
        <v>0.04</v>
      </c>
      <c r="AL299" s="205">
        <v>0.06</v>
      </c>
      <c r="AM299" s="205">
        <v>7.0000000000000007E-2</v>
      </c>
      <c r="AN299" s="28" t="s">
        <v>113</v>
      </c>
      <c r="AO299" s="28" t="s">
        <v>113</v>
      </c>
      <c r="AP299" s="28" t="s">
        <v>113</v>
      </c>
      <c r="AQ299" s="37">
        <v>1</v>
      </c>
      <c r="AR299" s="38">
        <v>8689479</v>
      </c>
      <c r="AS299" s="38">
        <v>268393</v>
      </c>
      <c r="AT299" s="38">
        <v>635668</v>
      </c>
      <c r="AU299" s="38">
        <v>847558</v>
      </c>
      <c r="AV299" s="38">
        <v>1695115</v>
      </c>
      <c r="AW299" s="38">
        <v>9888175</v>
      </c>
      <c r="AX299" s="38">
        <v>0</v>
      </c>
      <c r="AY299" s="38">
        <v>0</v>
      </c>
      <c r="AZ299" s="38">
        <v>127133</v>
      </c>
      <c r="BA299" s="38">
        <v>0</v>
      </c>
      <c r="BB299" s="38" t="s">
        <v>107</v>
      </c>
      <c r="BC299" s="38" t="s">
        <v>107</v>
      </c>
      <c r="BD299" s="38">
        <v>0</v>
      </c>
      <c r="BE299" s="38">
        <v>0</v>
      </c>
      <c r="BF299" s="38">
        <v>1695115</v>
      </c>
      <c r="BG299" s="38">
        <v>3531491</v>
      </c>
      <c r="BH299" s="38">
        <v>2401414</v>
      </c>
      <c r="BI299" s="38">
        <v>2825193</v>
      </c>
      <c r="BJ299" s="38">
        <v>2825193</v>
      </c>
      <c r="BK299" s="38">
        <v>0</v>
      </c>
      <c r="BL299" s="38">
        <v>1200707</v>
      </c>
      <c r="BM299" s="38">
        <v>423779</v>
      </c>
      <c r="BN299" s="38">
        <v>1695115</v>
      </c>
      <c r="BO299" s="38">
        <v>1130078</v>
      </c>
      <c r="BP299" s="38">
        <v>3531491</v>
      </c>
      <c r="BQ299" s="38">
        <v>98881</v>
      </c>
      <c r="BR299" s="38">
        <v>1130078</v>
      </c>
      <c r="BS299" s="38">
        <v>847558</v>
      </c>
      <c r="BT299" s="38">
        <v>1695115</v>
      </c>
      <c r="BU299" s="38">
        <v>1130078</v>
      </c>
      <c r="BV299" s="38">
        <v>565039</v>
      </c>
      <c r="BW299" s="38">
        <v>6356684</v>
      </c>
      <c r="BX299" s="38">
        <v>127133</v>
      </c>
      <c r="BY299" s="38">
        <v>6356684</v>
      </c>
      <c r="BZ299" s="38">
        <v>5650386</v>
      </c>
      <c r="CA299" s="38">
        <v>0</v>
      </c>
      <c r="CB299" s="38">
        <v>565039</v>
      </c>
      <c r="CC299" s="330">
        <v>0</v>
      </c>
      <c r="CD299" s="38" t="s">
        <v>107</v>
      </c>
      <c r="CE299" s="38" t="s">
        <v>107</v>
      </c>
      <c r="CF299" s="38" t="s">
        <v>107</v>
      </c>
      <c r="CG299" s="38" t="s">
        <v>107</v>
      </c>
      <c r="CH299" s="53" t="s">
        <v>114</v>
      </c>
      <c r="CI299" s="53" t="s">
        <v>114</v>
      </c>
      <c r="CJ299" s="53" t="s">
        <v>114</v>
      </c>
      <c r="CK299" s="53" t="s">
        <v>114</v>
      </c>
      <c r="CL299" s="53" t="s">
        <v>113</v>
      </c>
      <c r="CM299" s="53" t="s">
        <v>114</v>
      </c>
      <c r="CN299" s="53" t="s">
        <v>114</v>
      </c>
      <c r="CO299" s="42" t="s">
        <v>107</v>
      </c>
      <c r="CP299" s="28" t="s">
        <v>107</v>
      </c>
      <c r="CQ299" s="28" t="s">
        <v>107</v>
      </c>
      <c r="CR299" s="28" t="s">
        <v>107</v>
      </c>
      <c r="CS299" s="28" t="s">
        <v>107</v>
      </c>
      <c r="CT299" s="28" t="s">
        <v>107</v>
      </c>
      <c r="CU299" s="28" t="s">
        <v>107</v>
      </c>
      <c r="CV299" s="28" t="s">
        <v>107</v>
      </c>
      <c r="CW299" s="28" t="s">
        <v>107</v>
      </c>
      <c r="CX299" s="28" t="s">
        <v>107</v>
      </c>
      <c r="CY299" s="28" t="s">
        <v>107</v>
      </c>
      <c r="CZ299" s="28" t="s">
        <v>107</v>
      </c>
      <c r="DA299" s="28" t="s">
        <v>107</v>
      </c>
      <c r="DB299" s="28" t="s">
        <v>107</v>
      </c>
      <c r="DC299" s="28" t="s">
        <v>107</v>
      </c>
      <c r="DD299" s="332">
        <v>11813544</v>
      </c>
      <c r="DE299" s="43">
        <v>1</v>
      </c>
      <c r="DF299" s="390">
        <v>1</v>
      </c>
      <c r="DG299" s="310"/>
      <c r="DH299" s="203"/>
      <c r="DI299" s="279" t="str" cm="1">
        <f t="array" ref="DI299">+IF(AND(C299&lt;&gt;"Vehículos Eléctricos",C299&lt;&gt;"Vehículos Híbridos",AD299="PERCENTIL 50"),
     IF(VLOOKUP(_xlfn.TEXTJOIN("_",FALSE,C299:E299),BD_Perc!$A:$P,_xlfn.IFS(BD!AE299="Intervalo de precio 1",12,BD!AE299="Intervalo de precio 2",13),FALSE)&lt;=1,
     VLOOKUP(_xlfn.TEXTJOIN("_",FALSE,C299:E299),BD_Perc!$A:$P,16,FALSE),"Ok P50"),
     "Ok P30/70 ó Híbrido/Eléctrico")</f>
        <v>Ok P30/70 ó Híbrido/Eléctrico</v>
      </c>
      <c r="DJ299" s="279" t="str">
        <f t="shared" si="25"/>
        <v>Vehículos Convencionales_Pick Up_PICKUP DOBLE CAB - PLATON</v>
      </c>
      <c r="DK299" s="331">
        <f t="shared" si="29"/>
        <v>91180000</v>
      </c>
      <c r="DL299" s="326"/>
    </row>
    <row r="300" spans="1:116" ht="51">
      <c r="A300" s="28">
        <v>295</v>
      </c>
      <c r="B300" s="29" t="s">
        <v>404</v>
      </c>
      <c r="C300" s="29" t="s">
        <v>0</v>
      </c>
      <c r="D300" s="29" t="s">
        <v>665</v>
      </c>
      <c r="E300" s="42" t="s">
        <v>666</v>
      </c>
      <c r="F300" s="42" t="s">
        <v>346</v>
      </c>
      <c r="G300" s="30" t="s">
        <v>693</v>
      </c>
      <c r="H300" s="42" t="s">
        <v>406</v>
      </c>
      <c r="I300" s="28">
        <v>11321003</v>
      </c>
      <c r="J300" s="28" t="s">
        <v>694</v>
      </c>
      <c r="K300" s="31" t="s">
        <v>669</v>
      </c>
      <c r="L300" s="56">
        <v>127</v>
      </c>
      <c r="M300" s="33" t="s">
        <v>107</v>
      </c>
      <c r="N300" s="34">
        <v>110000000</v>
      </c>
      <c r="O300" s="34">
        <f>+IFERROR(VLOOKUP(I300,Precio_Fasecolda!A:C,3,FALSE),IFERROR(VLOOKUP(I300,Precio_Fasecolda!B:C,2,FALSE),N300))</f>
        <v>110000000</v>
      </c>
      <c r="P300" s="34">
        <f t="shared" si="26"/>
        <v>0</v>
      </c>
      <c r="Q300" s="28" t="s">
        <v>346</v>
      </c>
      <c r="R300" s="28" t="s">
        <v>2415</v>
      </c>
      <c r="S300" s="28" t="s">
        <v>360</v>
      </c>
      <c r="T300" s="28" t="s">
        <v>107</v>
      </c>
      <c r="U300" s="28" t="s">
        <v>107</v>
      </c>
      <c r="V300" s="42" t="s">
        <v>107</v>
      </c>
      <c r="W300" s="28" t="s">
        <v>107</v>
      </c>
      <c r="X300" s="28" t="s">
        <v>107</v>
      </c>
      <c r="Y300" s="28" t="str">
        <f t="shared" si="27"/>
        <v>N.A.</v>
      </c>
      <c r="Z300" s="292">
        <f t="shared" si="24"/>
        <v>103950000</v>
      </c>
      <c r="AA300" s="28" cm="1">
        <f t="array" aca="1" ref="AA300" ca="1">_xlfn.IFS(DK300&lt;$DK$4,1,AND(DK300&gt;=$DK$4,DK300&lt;=$AA$4),2,DK300&gt;$AA$4,3)</f>
        <v>2</v>
      </c>
      <c r="AB300" s="28">
        <v>0</v>
      </c>
      <c r="AC300" s="28" cm="1">
        <f t="array" aca="1" ref="AC300" ca="1">IF(AB300="PERCENTIL 30","",_xlfn.IFS(DK300&lt;$AC$4,1,DK300&gt;$AC$4,2))</f>
        <v>1</v>
      </c>
      <c r="AD300" s="28" t="str">
        <f>+IFERROR(VLOOKUP(_xlfn.TEXTJOIN("_", FALSE, C300:E300), BD_Perc!$A:$O, 15, FALSE),"Segmentación no encontrada o vehículo inactivo")</f>
        <v>PERCENTIL 30-70</v>
      </c>
      <c r="AE300" s="28" t="str" cm="1">
        <f t="array" ref="AE300">_xlfn.IFS(
    AD300 = "PERCENTIL 50",
    _xlfn.IFS(
        BD!DK300 &lt; VLOOKUP(_xlfn.TEXTJOIN("_", FALSE, C300:E300), BD_Perc!$A:$O, 11, FALSE), "Intervalo de precio 1",
        BD!DK300 &gt;= VLOOKUP(_xlfn.TEXTJOIN("_", FALSE, C300:E300), BD_Perc!$A:$O, 11, FALSE), "Intervalo de precio 2"
    ),
    AD300 = "PERCENTIL 30-70",
    _xlfn.IFS(
        BD!DK300 &lt; VLOOKUP(_xlfn.TEXTJOIN("_", FALSE, C300:E300), BD_Perc!$A:$O, 6, FALSE), "Intervalo de precio 1",
        BD!DK300 &lt; VLOOKUP(_xlfn.TEXTJOIN("_", FALSE, C300:E300), BD_Perc!$A:$O, 7, FALSE), "Intervalo de precio 2",
        BD!DK300 &gt;= VLOOKUP(_xlfn.TEXTJOIN("_", FALSE, C300:E300), BD_Perc!$A:$O, 7, FALSE), "Intervalo de precio 3"
    ),
    AD300="Segmentación no encontrada o vehículo inactivo","Segmentación no encontrada o vehículo inactivo"
)</f>
        <v>Intervalo de precio 1</v>
      </c>
      <c r="AF300" s="57" t="s">
        <v>2412</v>
      </c>
      <c r="AG300" s="35" t="b">
        <f t="shared" si="28"/>
        <v>1</v>
      </c>
      <c r="AH300" s="205">
        <v>5.5E-2</v>
      </c>
      <c r="AI300" s="205">
        <v>0.06</v>
      </c>
      <c r="AJ300" s="205">
        <v>6.5000000000000002E-2</v>
      </c>
      <c r="AK300" s="205">
        <v>7.0000000000000007E-2</v>
      </c>
      <c r="AL300" s="205">
        <v>7.0000000000000007E-2</v>
      </c>
      <c r="AM300" s="205">
        <v>7.4999999999999997E-2</v>
      </c>
      <c r="AN300" s="28" t="s">
        <v>113</v>
      </c>
      <c r="AO300" s="28" t="s">
        <v>113</v>
      </c>
      <c r="AP300" s="28" t="s">
        <v>113</v>
      </c>
      <c r="AQ300" s="37">
        <v>1</v>
      </c>
      <c r="AR300" s="38">
        <v>8689479</v>
      </c>
      <c r="AS300" s="38">
        <v>268393</v>
      </c>
      <c r="AT300" s="38">
        <v>635668</v>
      </c>
      <c r="AU300" s="38">
        <v>847558</v>
      </c>
      <c r="AV300" s="38">
        <v>1695115</v>
      </c>
      <c r="AW300" s="38">
        <v>9888175</v>
      </c>
      <c r="AX300" s="38">
        <v>0</v>
      </c>
      <c r="AY300" s="38">
        <v>0</v>
      </c>
      <c r="AZ300" s="38">
        <v>127133</v>
      </c>
      <c r="BA300" s="38">
        <v>0</v>
      </c>
      <c r="BB300" s="38" t="s">
        <v>107</v>
      </c>
      <c r="BC300" s="38" t="s">
        <v>107</v>
      </c>
      <c r="BD300" s="38">
        <v>0</v>
      </c>
      <c r="BE300" s="38">
        <v>0</v>
      </c>
      <c r="BF300" s="38">
        <v>1695115</v>
      </c>
      <c r="BG300" s="38">
        <v>3531491</v>
      </c>
      <c r="BH300" s="38">
        <v>2401414</v>
      </c>
      <c r="BI300" s="38">
        <v>2825193</v>
      </c>
      <c r="BJ300" s="38">
        <v>2825193</v>
      </c>
      <c r="BK300" s="38">
        <v>0</v>
      </c>
      <c r="BL300" s="38">
        <v>1200707</v>
      </c>
      <c r="BM300" s="38">
        <v>423779</v>
      </c>
      <c r="BN300" s="38">
        <v>1695115</v>
      </c>
      <c r="BO300" s="38">
        <v>1130078</v>
      </c>
      <c r="BP300" s="38">
        <v>3531491</v>
      </c>
      <c r="BQ300" s="38">
        <v>98881</v>
      </c>
      <c r="BR300" s="38">
        <v>1130078</v>
      </c>
      <c r="BS300" s="38">
        <v>847558</v>
      </c>
      <c r="BT300" s="38">
        <v>1695115</v>
      </c>
      <c r="BU300" s="38">
        <v>1130078</v>
      </c>
      <c r="BV300" s="38">
        <v>565039</v>
      </c>
      <c r="BW300" s="38">
        <v>6356684</v>
      </c>
      <c r="BX300" s="38">
        <v>127133</v>
      </c>
      <c r="BY300" s="38">
        <v>6356684</v>
      </c>
      <c r="BZ300" s="38">
        <v>5650386</v>
      </c>
      <c r="CA300" s="38">
        <v>0</v>
      </c>
      <c r="CB300" s="38">
        <v>565039</v>
      </c>
      <c r="CC300" s="330">
        <v>0</v>
      </c>
      <c r="CD300" s="38" t="s">
        <v>107</v>
      </c>
      <c r="CE300" s="38" t="s">
        <v>107</v>
      </c>
      <c r="CF300" s="38" t="s">
        <v>107</v>
      </c>
      <c r="CG300" s="38" t="s">
        <v>107</v>
      </c>
      <c r="CH300" s="53" t="s">
        <v>114</v>
      </c>
      <c r="CI300" s="53" t="s">
        <v>114</v>
      </c>
      <c r="CJ300" s="53" t="s">
        <v>114</v>
      </c>
      <c r="CK300" s="53" t="s">
        <v>114</v>
      </c>
      <c r="CL300" s="53" t="s">
        <v>113</v>
      </c>
      <c r="CM300" s="53" t="s">
        <v>114</v>
      </c>
      <c r="CN300" s="53" t="s">
        <v>114</v>
      </c>
      <c r="CO300" s="42" t="s">
        <v>107</v>
      </c>
      <c r="CP300" s="28" t="s">
        <v>107</v>
      </c>
      <c r="CQ300" s="28" t="s">
        <v>107</v>
      </c>
      <c r="CR300" s="28" t="s">
        <v>107</v>
      </c>
      <c r="CS300" s="28" t="s">
        <v>107</v>
      </c>
      <c r="CT300" s="28" t="s">
        <v>107</v>
      </c>
      <c r="CU300" s="28" t="s">
        <v>107</v>
      </c>
      <c r="CV300" s="28" t="s">
        <v>107</v>
      </c>
      <c r="CW300" s="28" t="s">
        <v>107</v>
      </c>
      <c r="CX300" s="28" t="s">
        <v>107</v>
      </c>
      <c r="CY300" s="28" t="s">
        <v>107</v>
      </c>
      <c r="CZ300" s="28" t="s">
        <v>107</v>
      </c>
      <c r="DA300" s="28" t="s">
        <v>107</v>
      </c>
      <c r="DB300" s="28" t="s">
        <v>107</v>
      </c>
      <c r="DC300" s="28" t="s">
        <v>107</v>
      </c>
      <c r="DD300" s="332">
        <v>11813544</v>
      </c>
      <c r="DE300" s="43">
        <v>1</v>
      </c>
      <c r="DF300" s="390">
        <v>1</v>
      </c>
      <c r="DG300" s="310"/>
      <c r="DH300" s="203"/>
      <c r="DI300" s="279" t="str" cm="1">
        <f t="array" ref="DI300">+IF(AND(C300&lt;&gt;"Vehículos Eléctricos",C300&lt;&gt;"Vehículos Híbridos",AD300="PERCENTIL 50"),
     IF(VLOOKUP(_xlfn.TEXTJOIN("_",FALSE,C300:E300),BD_Perc!$A:$P,_xlfn.IFS(BD!AE300="Intervalo de precio 1",12,BD!AE300="Intervalo de precio 2",13),FALSE)&lt;=1,
     VLOOKUP(_xlfn.TEXTJOIN("_",FALSE,C300:E300),BD_Perc!$A:$P,16,FALSE),"Ok P50"),
     "Ok P30/70 ó Híbrido/Eléctrico")</f>
        <v>Ok P30/70 ó Híbrido/Eléctrico</v>
      </c>
      <c r="DJ300" s="279" t="str">
        <f t="shared" si="25"/>
        <v>Vehículos Convencionales_Pick Up_PICKUP DOBLE CAB - PLATON</v>
      </c>
      <c r="DK300" s="331">
        <f t="shared" si="29"/>
        <v>103950000</v>
      </c>
      <c r="DL300" s="326"/>
    </row>
    <row r="301" spans="1:116" ht="51">
      <c r="A301" s="28">
        <v>296</v>
      </c>
      <c r="B301" s="29" t="s">
        <v>145</v>
      </c>
      <c r="C301" s="29" t="s">
        <v>0</v>
      </c>
      <c r="D301" s="29" t="s">
        <v>665</v>
      </c>
      <c r="E301" s="42" t="s">
        <v>666</v>
      </c>
      <c r="F301" s="42" t="s">
        <v>338</v>
      </c>
      <c r="G301" s="30" t="s">
        <v>695</v>
      </c>
      <c r="H301" s="42" t="s">
        <v>147</v>
      </c>
      <c r="I301" s="28">
        <v>8021005</v>
      </c>
      <c r="J301" s="28" t="s">
        <v>696</v>
      </c>
      <c r="K301" s="31" t="s">
        <v>669</v>
      </c>
      <c r="L301" s="32">
        <v>143</v>
      </c>
      <c r="M301" s="33" t="s">
        <v>107</v>
      </c>
      <c r="N301" s="44">
        <v>102600000</v>
      </c>
      <c r="O301" s="34">
        <f>+IFERROR(VLOOKUP(I301,Precio_Fasecolda!A:C,3,FALSE),IFERROR(VLOOKUP(I301,Precio_Fasecolda!B:C,2,FALSE),N301))</f>
        <v>102600000</v>
      </c>
      <c r="P301" s="34">
        <f t="shared" si="26"/>
        <v>0</v>
      </c>
      <c r="Q301" s="28" t="s">
        <v>338</v>
      </c>
      <c r="R301" s="28" t="s">
        <v>130</v>
      </c>
      <c r="S301" s="28" t="s">
        <v>112</v>
      </c>
      <c r="T301" s="28" t="s">
        <v>107</v>
      </c>
      <c r="U301" s="28" t="s">
        <v>107</v>
      </c>
      <c r="V301" s="42" t="s">
        <v>107</v>
      </c>
      <c r="W301" s="28" t="s">
        <v>107</v>
      </c>
      <c r="X301" s="28" t="s">
        <v>107</v>
      </c>
      <c r="Y301" s="28" t="str">
        <f t="shared" si="27"/>
        <v>N.A.</v>
      </c>
      <c r="Z301" s="292">
        <f t="shared" si="24"/>
        <v>97470000</v>
      </c>
      <c r="AA301" s="28" cm="1">
        <f t="array" aca="1" ref="AA301" ca="1">_xlfn.IFS(DK301&lt;$DK$4,1,AND(DK301&gt;=$DK$4,DK301&lt;=$AA$4),2,DK301&gt;$AA$4,3)</f>
        <v>2</v>
      </c>
      <c r="AB301" s="28">
        <v>0</v>
      </c>
      <c r="AC301" s="28" cm="1">
        <f t="array" aca="1" ref="AC301" ca="1">IF(AB301="PERCENTIL 30","",_xlfn.IFS(DK301&lt;$AC$4,1,DK301&gt;$AC$4,2))</f>
        <v>1</v>
      </c>
      <c r="AD301" s="28" t="str">
        <f>+IFERROR(VLOOKUP(_xlfn.TEXTJOIN("_", FALSE, C301:E301), BD_Perc!$A:$O, 15, FALSE),"Segmentación no encontrada o vehículo inactivo")</f>
        <v>PERCENTIL 30-70</v>
      </c>
      <c r="AE301" s="28" t="str" cm="1">
        <f t="array" ref="AE301">_xlfn.IFS(
    AD301 = "PERCENTIL 50",
    _xlfn.IFS(
        BD!DK301 &lt; VLOOKUP(_xlfn.TEXTJOIN("_", FALSE, C301:E301), BD_Perc!$A:$O, 11, FALSE), "Intervalo de precio 1",
        BD!DK301 &gt;= VLOOKUP(_xlfn.TEXTJOIN("_", FALSE, C301:E301), BD_Perc!$A:$O, 11, FALSE), "Intervalo de precio 2"
    ),
    AD301 = "PERCENTIL 30-70",
    _xlfn.IFS(
        BD!DK301 &lt; VLOOKUP(_xlfn.TEXTJOIN("_", FALSE, C301:E301), BD_Perc!$A:$O, 6, FALSE), "Intervalo de precio 1",
        BD!DK301 &lt; VLOOKUP(_xlfn.TEXTJOIN("_", FALSE, C301:E301), BD_Perc!$A:$O, 7, FALSE), "Intervalo de precio 2",
        BD!DK301 &gt;= VLOOKUP(_xlfn.TEXTJOIN("_", FALSE, C301:E301), BD_Perc!$A:$O, 7, FALSE), "Intervalo de precio 3"
    ),
    AD301="Segmentación no encontrada o vehículo inactivo","Segmentación no encontrada o vehículo inactivo"
)</f>
        <v>Intervalo de precio 1</v>
      </c>
      <c r="AF301" s="57" t="s">
        <v>2412</v>
      </c>
      <c r="AG301" s="35" t="b">
        <f t="shared" si="28"/>
        <v>1</v>
      </c>
      <c r="AH301" s="323">
        <v>0.05</v>
      </c>
      <c r="AI301" s="323">
        <v>0.06</v>
      </c>
      <c r="AJ301" s="323">
        <v>7.0000000000000007E-2</v>
      </c>
      <c r="AK301" s="323">
        <v>0.108</v>
      </c>
      <c r="AL301" s="323">
        <v>0.109</v>
      </c>
      <c r="AM301" s="323">
        <v>0.11</v>
      </c>
      <c r="AN301" s="28" t="s">
        <v>113</v>
      </c>
      <c r="AO301" s="28" t="s">
        <v>114</v>
      </c>
      <c r="AP301" s="28" t="s">
        <v>114</v>
      </c>
      <c r="AQ301" s="45">
        <v>1</v>
      </c>
      <c r="AR301" s="38">
        <v>0</v>
      </c>
      <c r="AS301" s="38">
        <v>0</v>
      </c>
      <c r="AT301" s="38">
        <v>0</v>
      </c>
      <c r="AU301" s="38">
        <v>0</v>
      </c>
      <c r="AV301" s="38">
        <v>0</v>
      </c>
      <c r="AW301" s="38">
        <v>0</v>
      </c>
      <c r="AX301" s="38">
        <v>0</v>
      </c>
      <c r="AY301" s="38">
        <v>0</v>
      </c>
      <c r="AZ301" s="38">
        <v>0</v>
      </c>
      <c r="BA301" s="38">
        <v>0</v>
      </c>
      <c r="BB301" s="38">
        <v>0</v>
      </c>
      <c r="BC301" s="38">
        <v>0</v>
      </c>
      <c r="BD301" s="38">
        <v>0</v>
      </c>
      <c r="BE301" s="38">
        <v>0</v>
      </c>
      <c r="BF301" s="38">
        <v>0</v>
      </c>
      <c r="BG301" s="38">
        <v>0</v>
      </c>
      <c r="BH301" s="38">
        <v>0</v>
      </c>
      <c r="BI301" s="38">
        <v>0</v>
      </c>
      <c r="BJ301" s="38">
        <v>0</v>
      </c>
      <c r="BK301" s="38">
        <v>0</v>
      </c>
      <c r="BL301" s="38">
        <v>0</v>
      </c>
      <c r="BM301" s="38">
        <v>0</v>
      </c>
      <c r="BN301" s="38">
        <v>0</v>
      </c>
      <c r="BO301" s="38">
        <v>0</v>
      </c>
      <c r="BP301" s="38">
        <v>0</v>
      </c>
      <c r="BQ301" s="38">
        <v>0</v>
      </c>
      <c r="BR301" s="38">
        <v>0</v>
      </c>
      <c r="BS301" s="38">
        <v>0</v>
      </c>
      <c r="BT301" s="38">
        <v>0</v>
      </c>
      <c r="BU301" s="38">
        <v>0</v>
      </c>
      <c r="BV301" s="38">
        <v>0</v>
      </c>
      <c r="BW301" s="38">
        <v>0</v>
      </c>
      <c r="BX301" s="38">
        <v>0</v>
      </c>
      <c r="BY301" s="38">
        <v>0</v>
      </c>
      <c r="BZ301" s="38">
        <v>0</v>
      </c>
      <c r="CA301" s="38">
        <v>0</v>
      </c>
      <c r="CB301" s="38">
        <v>0</v>
      </c>
      <c r="CC301" s="330">
        <v>0</v>
      </c>
      <c r="CD301" s="38">
        <v>0</v>
      </c>
      <c r="CE301" s="38">
        <v>0</v>
      </c>
      <c r="CF301" s="38">
        <v>0</v>
      </c>
      <c r="CG301" s="38">
        <v>0</v>
      </c>
      <c r="CH301" s="42" t="s">
        <v>114</v>
      </c>
      <c r="CI301" s="42" t="s">
        <v>114</v>
      </c>
      <c r="CJ301" s="42" t="s">
        <v>114</v>
      </c>
      <c r="CK301" s="42" t="s">
        <v>113</v>
      </c>
      <c r="CL301" s="42" t="s">
        <v>113</v>
      </c>
      <c r="CM301" s="42" t="s">
        <v>114</v>
      </c>
      <c r="CN301" s="42" t="s">
        <v>114</v>
      </c>
      <c r="CO301" s="46" t="s">
        <v>107</v>
      </c>
      <c r="CP301" s="28" t="s">
        <v>107</v>
      </c>
      <c r="CQ301" s="28" t="s">
        <v>107</v>
      </c>
      <c r="CR301" s="28" t="s">
        <v>107</v>
      </c>
      <c r="CS301" s="28" t="s">
        <v>107</v>
      </c>
      <c r="CT301" s="28" t="s">
        <v>107</v>
      </c>
      <c r="CU301" s="28" t="s">
        <v>107</v>
      </c>
      <c r="CV301" s="28" t="s">
        <v>107</v>
      </c>
      <c r="CW301" s="28" t="s">
        <v>107</v>
      </c>
      <c r="CX301" s="28" t="s">
        <v>107</v>
      </c>
      <c r="CY301" s="28" t="s">
        <v>107</v>
      </c>
      <c r="CZ301" s="28" t="s">
        <v>107</v>
      </c>
      <c r="DA301" s="28" t="s">
        <v>107</v>
      </c>
      <c r="DB301" s="28" t="s">
        <v>107</v>
      </c>
      <c r="DC301" s="28" t="s">
        <v>107</v>
      </c>
      <c r="DD301" s="332">
        <v>0</v>
      </c>
      <c r="DE301" s="43">
        <v>0</v>
      </c>
      <c r="DF301" s="390">
        <v>0</v>
      </c>
      <c r="DG301" s="310"/>
      <c r="DH301" s="203"/>
      <c r="DI301" s="279" t="str" cm="1">
        <f t="array" ref="DI301">+IF(AND(C301&lt;&gt;"Vehículos Eléctricos",C301&lt;&gt;"Vehículos Híbridos",AD301="PERCENTIL 50"),
     IF(VLOOKUP(_xlfn.TEXTJOIN("_",FALSE,C301:E301),BD_Perc!$A:$P,_xlfn.IFS(BD!AE301="Intervalo de precio 1",12,BD!AE301="Intervalo de precio 2",13),FALSE)&lt;=1,
     VLOOKUP(_xlfn.TEXTJOIN("_",FALSE,C301:E301),BD_Perc!$A:$P,16,FALSE),"Ok P50"),
     "Ok P30/70 ó Híbrido/Eléctrico")</f>
        <v>Ok P30/70 ó Híbrido/Eléctrico</v>
      </c>
      <c r="DJ301" s="279" t="str">
        <f t="shared" si="25"/>
        <v>Vehículos Convencionales_Pick Up_PICKUP DOBLE CAB - PLATON</v>
      </c>
      <c r="DK301" s="331">
        <f t="shared" si="29"/>
        <v>97470000</v>
      </c>
      <c r="DL301" s="326"/>
    </row>
    <row r="302" spans="1:116" ht="51">
      <c r="A302" s="28">
        <v>297</v>
      </c>
      <c r="B302" s="29" t="s">
        <v>145</v>
      </c>
      <c r="C302" s="29" t="s">
        <v>0</v>
      </c>
      <c r="D302" s="29" t="s">
        <v>665</v>
      </c>
      <c r="E302" s="42" t="s">
        <v>666</v>
      </c>
      <c r="F302" s="42" t="s">
        <v>346</v>
      </c>
      <c r="G302" s="30" t="s">
        <v>697</v>
      </c>
      <c r="H302" s="42" t="s">
        <v>147</v>
      </c>
      <c r="I302" s="28">
        <v>8021007</v>
      </c>
      <c r="J302" s="28" t="s">
        <v>698</v>
      </c>
      <c r="K302" s="31" t="s">
        <v>674</v>
      </c>
      <c r="L302" s="32">
        <v>163</v>
      </c>
      <c r="M302" s="33" t="s">
        <v>107</v>
      </c>
      <c r="N302" s="44">
        <v>201000000</v>
      </c>
      <c r="O302" s="34">
        <f>+IFERROR(VLOOKUP(I302,Precio_Fasecolda!A:C,3,FALSE),IFERROR(VLOOKUP(I302,Precio_Fasecolda!B:C,2,FALSE),N302))</f>
        <v>201000000</v>
      </c>
      <c r="P302" s="34">
        <f t="shared" si="26"/>
        <v>0</v>
      </c>
      <c r="Q302" s="28" t="s">
        <v>346</v>
      </c>
      <c r="R302" s="28" t="s">
        <v>2415</v>
      </c>
      <c r="S302" s="28" t="s">
        <v>360</v>
      </c>
      <c r="T302" s="28" t="s">
        <v>107</v>
      </c>
      <c r="U302" s="28" t="s">
        <v>107</v>
      </c>
      <c r="V302" s="42" t="s">
        <v>107</v>
      </c>
      <c r="W302" s="28" t="s">
        <v>107</v>
      </c>
      <c r="X302" s="28" t="s">
        <v>107</v>
      </c>
      <c r="Y302" s="28" t="str">
        <f t="shared" si="27"/>
        <v>N.A.</v>
      </c>
      <c r="Z302" s="292">
        <f t="shared" si="24"/>
        <v>188940000</v>
      </c>
      <c r="AA302" s="28" cm="1">
        <f t="array" aca="1" ref="AA302" ca="1">_xlfn.IFS(DK302&lt;$DK$4,1,AND(DK302&gt;=$DK$4,DK302&lt;=$AA$4),2,DK302&gt;$AA$4,3)</f>
        <v>2</v>
      </c>
      <c r="AB302" s="28">
        <v>0</v>
      </c>
      <c r="AC302" s="28" cm="1">
        <f t="array" aca="1" ref="AC302" ca="1">IF(AB302="PERCENTIL 30","",_xlfn.IFS(DK302&lt;$AC$4,1,DK302&gt;$AC$4,2))</f>
        <v>2</v>
      </c>
      <c r="AD302" s="28" t="str">
        <f>+IFERROR(VLOOKUP(_xlfn.TEXTJOIN("_", FALSE, C302:E302), BD_Perc!$A:$O, 15, FALSE),"Segmentación no encontrada o vehículo inactivo")</f>
        <v>PERCENTIL 30-70</v>
      </c>
      <c r="AE302" s="28" t="str" cm="1">
        <f t="array" ref="AE302">_xlfn.IFS(
    AD302 = "PERCENTIL 50",
    _xlfn.IFS(
        BD!DK302 &lt; VLOOKUP(_xlfn.TEXTJOIN("_", FALSE, C302:E302), BD_Perc!$A:$O, 11, FALSE), "Intervalo de precio 1",
        BD!DK302 &gt;= VLOOKUP(_xlfn.TEXTJOIN("_", FALSE, C302:E302), BD_Perc!$A:$O, 11, FALSE), "Intervalo de precio 2"
    ),
    AD302 = "PERCENTIL 30-70",
    _xlfn.IFS(
        BD!DK302 &lt; VLOOKUP(_xlfn.TEXTJOIN("_", FALSE, C302:E302), BD_Perc!$A:$O, 6, FALSE), "Intervalo de precio 1",
        BD!DK302 &lt; VLOOKUP(_xlfn.TEXTJOIN("_", FALSE, C302:E302), BD_Perc!$A:$O, 7, FALSE), "Intervalo de precio 2",
        BD!DK302 &gt;= VLOOKUP(_xlfn.TEXTJOIN("_", FALSE, C302:E302), BD_Perc!$A:$O, 7, FALSE), "Intervalo de precio 3"
    ),
    AD302="Segmentación no encontrada o vehículo inactivo","Segmentación no encontrada o vehículo inactivo"
)</f>
        <v>Intervalo de precio 2</v>
      </c>
      <c r="AF302" s="57" t="s">
        <v>2413</v>
      </c>
      <c r="AG302" s="35" t="b">
        <f t="shared" si="28"/>
        <v>1</v>
      </c>
      <c r="AH302" s="323">
        <v>0.06</v>
      </c>
      <c r="AI302" s="323">
        <v>7.0000000000000007E-2</v>
      </c>
      <c r="AJ302" s="323">
        <v>0.08</v>
      </c>
      <c r="AK302" s="323">
        <v>0.11799999999999999</v>
      </c>
      <c r="AL302" s="323">
        <v>0.11899999999999999</v>
      </c>
      <c r="AM302" s="323">
        <v>0.12</v>
      </c>
      <c r="AN302" s="28" t="s">
        <v>114</v>
      </c>
      <c r="AO302" s="28" t="s">
        <v>114</v>
      </c>
      <c r="AP302" s="28" t="s">
        <v>114</v>
      </c>
      <c r="AQ302" s="45">
        <v>1</v>
      </c>
      <c r="AR302" s="38">
        <v>0</v>
      </c>
      <c r="AS302" s="38">
        <v>0</v>
      </c>
      <c r="AT302" s="38">
        <v>0</v>
      </c>
      <c r="AU302" s="38">
        <v>0</v>
      </c>
      <c r="AV302" s="38">
        <v>0</v>
      </c>
      <c r="AW302" s="38">
        <v>0</v>
      </c>
      <c r="AX302" s="38">
        <v>0</v>
      </c>
      <c r="AY302" s="38">
        <v>0</v>
      </c>
      <c r="AZ302" s="38">
        <v>0</v>
      </c>
      <c r="BA302" s="38">
        <v>0</v>
      </c>
      <c r="BB302" s="38">
        <v>0</v>
      </c>
      <c r="BC302" s="38">
        <v>0</v>
      </c>
      <c r="BD302" s="38">
        <v>0</v>
      </c>
      <c r="BE302" s="38">
        <v>0</v>
      </c>
      <c r="BF302" s="38">
        <v>0</v>
      </c>
      <c r="BG302" s="38">
        <v>0</v>
      </c>
      <c r="BH302" s="38">
        <v>0</v>
      </c>
      <c r="BI302" s="38">
        <v>0</v>
      </c>
      <c r="BJ302" s="38">
        <v>0</v>
      </c>
      <c r="BK302" s="38">
        <v>0</v>
      </c>
      <c r="BL302" s="38">
        <v>0</v>
      </c>
      <c r="BM302" s="38">
        <v>0</v>
      </c>
      <c r="BN302" s="38">
        <v>0</v>
      </c>
      <c r="BO302" s="38">
        <v>0</v>
      </c>
      <c r="BP302" s="38">
        <v>0</v>
      </c>
      <c r="BQ302" s="38">
        <v>0</v>
      </c>
      <c r="BR302" s="38">
        <v>0</v>
      </c>
      <c r="BS302" s="38">
        <v>0</v>
      </c>
      <c r="BT302" s="38">
        <v>0</v>
      </c>
      <c r="BU302" s="38">
        <v>0</v>
      </c>
      <c r="BV302" s="38">
        <v>0</v>
      </c>
      <c r="BW302" s="38">
        <v>0</v>
      </c>
      <c r="BX302" s="38">
        <v>0</v>
      </c>
      <c r="BY302" s="38">
        <v>0</v>
      </c>
      <c r="BZ302" s="38">
        <v>0</v>
      </c>
      <c r="CA302" s="38">
        <v>0</v>
      </c>
      <c r="CB302" s="38">
        <v>0</v>
      </c>
      <c r="CC302" s="330">
        <v>0</v>
      </c>
      <c r="CD302" s="38">
        <v>0</v>
      </c>
      <c r="CE302" s="38">
        <v>0</v>
      </c>
      <c r="CF302" s="38">
        <v>0</v>
      </c>
      <c r="CG302" s="38">
        <v>0</v>
      </c>
      <c r="CH302" s="42" t="s">
        <v>114</v>
      </c>
      <c r="CI302" s="42" t="s">
        <v>114</v>
      </c>
      <c r="CJ302" s="42" t="s">
        <v>114</v>
      </c>
      <c r="CK302" s="42" t="s">
        <v>114</v>
      </c>
      <c r="CL302" s="42" t="s">
        <v>114</v>
      </c>
      <c r="CM302" s="42" t="s">
        <v>114</v>
      </c>
      <c r="CN302" s="42" t="s">
        <v>114</v>
      </c>
      <c r="CO302" s="46" t="s">
        <v>107</v>
      </c>
      <c r="CP302" s="28" t="s">
        <v>107</v>
      </c>
      <c r="CQ302" s="28" t="s">
        <v>107</v>
      </c>
      <c r="CR302" s="28" t="s">
        <v>107</v>
      </c>
      <c r="CS302" s="28" t="s">
        <v>107</v>
      </c>
      <c r="CT302" s="28" t="s">
        <v>107</v>
      </c>
      <c r="CU302" s="28" t="s">
        <v>107</v>
      </c>
      <c r="CV302" s="28" t="s">
        <v>107</v>
      </c>
      <c r="CW302" s="28" t="s">
        <v>107</v>
      </c>
      <c r="CX302" s="28" t="s">
        <v>107</v>
      </c>
      <c r="CY302" s="28" t="s">
        <v>107</v>
      </c>
      <c r="CZ302" s="28" t="s">
        <v>107</v>
      </c>
      <c r="DA302" s="28" t="s">
        <v>107</v>
      </c>
      <c r="DB302" s="28" t="s">
        <v>107</v>
      </c>
      <c r="DC302" s="28" t="s">
        <v>107</v>
      </c>
      <c r="DD302" s="332">
        <v>0</v>
      </c>
      <c r="DE302" s="43">
        <v>0</v>
      </c>
      <c r="DF302" s="390">
        <v>0</v>
      </c>
      <c r="DG302" s="310"/>
      <c r="DH302" s="203"/>
      <c r="DI302" s="279" t="str" cm="1">
        <f t="array" ref="DI302">+IF(AND(C302&lt;&gt;"Vehículos Eléctricos",C302&lt;&gt;"Vehículos Híbridos",AD302="PERCENTIL 50"),
     IF(VLOOKUP(_xlfn.TEXTJOIN("_",FALSE,C302:E302),BD_Perc!$A:$P,_xlfn.IFS(BD!AE302="Intervalo de precio 1",12,BD!AE302="Intervalo de precio 2",13),FALSE)&lt;=1,
     VLOOKUP(_xlfn.TEXTJOIN("_",FALSE,C302:E302),BD_Perc!$A:$P,16,FALSE),"Ok P50"),
     "Ok P30/70 ó Híbrido/Eléctrico")</f>
        <v>Ok P30/70 ó Híbrido/Eléctrico</v>
      </c>
      <c r="DJ302" s="279" t="str">
        <f t="shared" si="25"/>
        <v>Vehículos Convencionales_Pick Up_PICKUP DOBLE CAB - PLATON</v>
      </c>
      <c r="DK302" s="331">
        <f t="shared" si="29"/>
        <v>188940000</v>
      </c>
      <c r="DL302" s="326"/>
    </row>
    <row r="303" spans="1:116" ht="51">
      <c r="A303" s="28">
        <v>298</v>
      </c>
      <c r="B303" s="29" t="s">
        <v>145</v>
      </c>
      <c r="C303" s="29" t="s">
        <v>0</v>
      </c>
      <c r="D303" s="29" t="s">
        <v>665</v>
      </c>
      <c r="E303" s="42" t="s">
        <v>666</v>
      </c>
      <c r="F303" s="42" t="s">
        <v>346</v>
      </c>
      <c r="G303" s="30" t="s">
        <v>699</v>
      </c>
      <c r="H303" s="42" t="s">
        <v>147</v>
      </c>
      <c r="I303" s="28">
        <v>8021003</v>
      </c>
      <c r="J303" s="28" t="s">
        <v>700</v>
      </c>
      <c r="K303" s="31" t="s">
        <v>674</v>
      </c>
      <c r="L303" s="32">
        <v>190</v>
      </c>
      <c r="M303" s="33" t="s">
        <v>107</v>
      </c>
      <c r="N303" s="44">
        <v>220000000</v>
      </c>
      <c r="O303" s="34">
        <f>+IFERROR(VLOOKUP(I303,Precio_Fasecolda!A:C,3,FALSE),IFERROR(VLOOKUP(I303,Precio_Fasecolda!B:C,2,FALSE),N303))</f>
        <v>220000000</v>
      </c>
      <c r="P303" s="34">
        <f t="shared" si="26"/>
        <v>0</v>
      </c>
      <c r="Q303" s="28" t="s">
        <v>346</v>
      </c>
      <c r="R303" s="28" t="s">
        <v>2415</v>
      </c>
      <c r="S303" s="28" t="s">
        <v>360</v>
      </c>
      <c r="T303" s="28" t="s">
        <v>107</v>
      </c>
      <c r="U303" s="28" t="s">
        <v>107</v>
      </c>
      <c r="V303" s="42" t="s">
        <v>107</v>
      </c>
      <c r="W303" s="28" t="s">
        <v>107</v>
      </c>
      <c r="X303" s="28" t="s">
        <v>107</v>
      </c>
      <c r="Y303" s="28" t="str">
        <f t="shared" si="27"/>
        <v>N.A.</v>
      </c>
      <c r="Z303" s="292">
        <f t="shared" si="24"/>
        <v>206800000</v>
      </c>
      <c r="AA303" s="28" cm="1">
        <f t="array" aca="1" ref="AA303" ca="1">_xlfn.IFS(DK303&lt;$DK$4,1,AND(DK303&gt;=$DK$4,DK303&lt;=$AA$4),2,DK303&gt;$AA$4,3)</f>
        <v>2</v>
      </c>
      <c r="AB303" s="28">
        <v>0</v>
      </c>
      <c r="AC303" s="28" cm="1">
        <f t="array" aca="1" ref="AC303" ca="1">IF(AB303="PERCENTIL 30","",_xlfn.IFS(DK303&lt;$AC$4,1,DK303&gt;$AC$4,2))</f>
        <v>2</v>
      </c>
      <c r="AD303" s="28" t="str">
        <f>+IFERROR(VLOOKUP(_xlfn.TEXTJOIN("_", FALSE, C303:E303), BD_Perc!$A:$O, 15, FALSE),"Segmentación no encontrada o vehículo inactivo")</f>
        <v>PERCENTIL 30-70</v>
      </c>
      <c r="AE303" s="28" t="str" cm="1">
        <f t="array" ref="AE303">_xlfn.IFS(
    AD303 = "PERCENTIL 50",
    _xlfn.IFS(
        BD!DK303 &lt; VLOOKUP(_xlfn.TEXTJOIN("_", FALSE, C303:E303), BD_Perc!$A:$O, 11, FALSE), "Intervalo de precio 1",
        BD!DK303 &gt;= VLOOKUP(_xlfn.TEXTJOIN("_", FALSE, C303:E303), BD_Perc!$A:$O, 11, FALSE), "Intervalo de precio 2"
    ),
    AD303 = "PERCENTIL 30-70",
    _xlfn.IFS(
        BD!DK303 &lt; VLOOKUP(_xlfn.TEXTJOIN("_", FALSE, C303:E303), BD_Perc!$A:$O, 6, FALSE), "Intervalo de precio 1",
        BD!DK303 &lt; VLOOKUP(_xlfn.TEXTJOIN("_", FALSE, C303:E303), BD_Perc!$A:$O, 7, FALSE), "Intervalo de precio 2",
        BD!DK303 &gt;= VLOOKUP(_xlfn.TEXTJOIN("_", FALSE, C303:E303), BD_Perc!$A:$O, 7, FALSE), "Intervalo de precio 3"
    ),
    AD303="Segmentación no encontrada o vehículo inactivo","Segmentación no encontrada o vehículo inactivo"
)</f>
        <v>Intervalo de precio 2</v>
      </c>
      <c r="AF303" s="57" t="s">
        <v>2413</v>
      </c>
      <c r="AG303" s="35" t="b">
        <f t="shared" si="28"/>
        <v>1</v>
      </c>
      <c r="AH303" s="323">
        <v>0.06</v>
      </c>
      <c r="AI303" s="323">
        <v>7.0000000000000007E-2</v>
      </c>
      <c r="AJ303" s="323">
        <v>0.08</v>
      </c>
      <c r="AK303" s="323">
        <v>0.11799999999999999</v>
      </c>
      <c r="AL303" s="323">
        <v>0.11899999999999999</v>
      </c>
      <c r="AM303" s="323">
        <v>0.12</v>
      </c>
      <c r="AN303" s="28" t="s">
        <v>113</v>
      </c>
      <c r="AO303" s="28" t="s">
        <v>114</v>
      </c>
      <c r="AP303" s="28" t="s">
        <v>114</v>
      </c>
      <c r="AQ303" s="45">
        <v>1</v>
      </c>
      <c r="AR303" s="38">
        <v>0</v>
      </c>
      <c r="AS303" s="38">
        <v>0</v>
      </c>
      <c r="AT303" s="38">
        <v>0</v>
      </c>
      <c r="AU303" s="38">
        <v>0</v>
      </c>
      <c r="AV303" s="38">
        <v>0</v>
      </c>
      <c r="AW303" s="38">
        <v>0</v>
      </c>
      <c r="AX303" s="38">
        <v>0</v>
      </c>
      <c r="AY303" s="38">
        <v>0</v>
      </c>
      <c r="AZ303" s="38">
        <v>0</v>
      </c>
      <c r="BA303" s="38">
        <v>0</v>
      </c>
      <c r="BB303" s="38">
        <v>0</v>
      </c>
      <c r="BC303" s="38">
        <v>0</v>
      </c>
      <c r="BD303" s="38">
        <v>0</v>
      </c>
      <c r="BE303" s="38">
        <v>0</v>
      </c>
      <c r="BF303" s="38">
        <v>0</v>
      </c>
      <c r="BG303" s="38">
        <v>0</v>
      </c>
      <c r="BH303" s="38">
        <v>0</v>
      </c>
      <c r="BI303" s="38">
        <v>0</v>
      </c>
      <c r="BJ303" s="38">
        <v>0</v>
      </c>
      <c r="BK303" s="38">
        <v>0</v>
      </c>
      <c r="BL303" s="38">
        <v>0</v>
      </c>
      <c r="BM303" s="38">
        <v>0</v>
      </c>
      <c r="BN303" s="38">
        <v>0</v>
      </c>
      <c r="BO303" s="38">
        <v>0</v>
      </c>
      <c r="BP303" s="38">
        <v>0</v>
      </c>
      <c r="BQ303" s="38">
        <v>0</v>
      </c>
      <c r="BR303" s="38">
        <v>0</v>
      </c>
      <c r="BS303" s="38">
        <v>0</v>
      </c>
      <c r="BT303" s="38">
        <v>0</v>
      </c>
      <c r="BU303" s="38">
        <v>0</v>
      </c>
      <c r="BV303" s="38">
        <v>0</v>
      </c>
      <c r="BW303" s="38">
        <v>0</v>
      </c>
      <c r="BX303" s="38">
        <v>0</v>
      </c>
      <c r="BY303" s="38">
        <v>0</v>
      </c>
      <c r="BZ303" s="38">
        <v>0</v>
      </c>
      <c r="CA303" s="38">
        <v>0</v>
      </c>
      <c r="CB303" s="38">
        <v>0</v>
      </c>
      <c r="CC303" s="330">
        <v>0</v>
      </c>
      <c r="CD303" s="38">
        <v>0</v>
      </c>
      <c r="CE303" s="38">
        <v>0</v>
      </c>
      <c r="CF303" s="38">
        <v>0</v>
      </c>
      <c r="CG303" s="38">
        <v>0</v>
      </c>
      <c r="CH303" s="42" t="s">
        <v>114</v>
      </c>
      <c r="CI303" s="42" t="s">
        <v>114</v>
      </c>
      <c r="CJ303" s="42" t="s">
        <v>114</v>
      </c>
      <c r="CK303" s="42" t="s">
        <v>114</v>
      </c>
      <c r="CL303" s="42" t="s">
        <v>113</v>
      </c>
      <c r="CM303" s="42" t="s">
        <v>114</v>
      </c>
      <c r="CN303" s="42" t="s">
        <v>114</v>
      </c>
      <c r="CO303" s="46" t="s">
        <v>107</v>
      </c>
      <c r="CP303" s="28" t="s">
        <v>107</v>
      </c>
      <c r="CQ303" s="28" t="s">
        <v>107</v>
      </c>
      <c r="CR303" s="28" t="s">
        <v>107</v>
      </c>
      <c r="CS303" s="28" t="s">
        <v>107</v>
      </c>
      <c r="CT303" s="28" t="s">
        <v>107</v>
      </c>
      <c r="CU303" s="28" t="s">
        <v>107</v>
      </c>
      <c r="CV303" s="28" t="s">
        <v>107</v>
      </c>
      <c r="CW303" s="28" t="s">
        <v>107</v>
      </c>
      <c r="CX303" s="28" t="s">
        <v>107</v>
      </c>
      <c r="CY303" s="28" t="s">
        <v>107</v>
      </c>
      <c r="CZ303" s="28" t="s">
        <v>107</v>
      </c>
      <c r="DA303" s="28" t="s">
        <v>107</v>
      </c>
      <c r="DB303" s="28" t="s">
        <v>107</v>
      </c>
      <c r="DC303" s="28" t="s">
        <v>107</v>
      </c>
      <c r="DD303" s="332">
        <v>0</v>
      </c>
      <c r="DE303" s="43">
        <v>0</v>
      </c>
      <c r="DF303" s="390">
        <v>0</v>
      </c>
      <c r="DG303" s="310"/>
      <c r="DH303" s="203"/>
      <c r="DI303" s="279" t="str" cm="1">
        <f t="array" ref="DI303">+IF(AND(C303&lt;&gt;"Vehículos Eléctricos",C303&lt;&gt;"Vehículos Híbridos",AD303="PERCENTIL 50"),
     IF(VLOOKUP(_xlfn.TEXTJOIN("_",FALSE,C303:E303),BD_Perc!$A:$P,_xlfn.IFS(BD!AE303="Intervalo de precio 1",12,BD!AE303="Intervalo de precio 2",13),FALSE)&lt;=1,
     VLOOKUP(_xlfn.TEXTJOIN("_",FALSE,C303:E303),BD_Perc!$A:$P,16,FALSE),"Ok P50"),
     "Ok P30/70 ó Híbrido/Eléctrico")</f>
        <v>Ok P30/70 ó Híbrido/Eléctrico</v>
      </c>
      <c r="DJ303" s="279" t="str">
        <f t="shared" si="25"/>
        <v>Vehículos Convencionales_Pick Up_PICKUP DOBLE CAB - PLATON</v>
      </c>
      <c r="DK303" s="331">
        <f t="shared" si="29"/>
        <v>206800000</v>
      </c>
      <c r="DL303" s="326"/>
    </row>
    <row r="304" spans="1:116" ht="51">
      <c r="A304" s="28">
        <v>299</v>
      </c>
      <c r="B304" s="29" t="s">
        <v>145</v>
      </c>
      <c r="C304" s="29" t="s">
        <v>0</v>
      </c>
      <c r="D304" s="29" t="s">
        <v>665</v>
      </c>
      <c r="E304" s="42" t="s">
        <v>666</v>
      </c>
      <c r="F304" s="42" t="s">
        <v>346</v>
      </c>
      <c r="G304" s="30" t="s">
        <v>701</v>
      </c>
      <c r="H304" s="42" t="s">
        <v>147</v>
      </c>
      <c r="I304" s="28">
        <v>8021004</v>
      </c>
      <c r="J304" s="28" t="s">
        <v>702</v>
      </c>
      <c r="K304" s="31" t="s">
        <v>674</v>
      </c>
      <c r="L304" s="32">
        <v>190</v>
      </c>
      <c r="M304" s="33" t="s">
        <v>107</v>
      </c>
      <c r="N304" s="44">
        <v>240000000</v>
      </c>
      <c r="O304" s="34">
        <f>+IFERROR(VLOOKUP(I304,Precio_Fasecolda!A:C,3,FALSE),IFERROR(VLOOKUP(I304,Precio_Fasecolda!B:C,2,FALSE),N304))</f>
        <v>240000000</v>
      </c>
      <c r="P304" s="34">
        <f t="shared" si="26"/>
        <v>0</v>
      </c>
      <c r="Q304" s="28" t="s">
        <v>346</v>
      </c>
      <c r="R304" s="28" t="s">
        <v>130</v>
      </c>
      <c r="S304" s="28" t="s">
        <v>360</v>
      </c>
      <c r="T304" s="28" t="s">
        <v>107</v>
      </c>
      <c r="U304" s="28" t="s">
        <v>107</v>
      </c>
      <c r="V304" s="42" t="s">
        <v>107</v>
      </c>
      <c r="W304" s="28" t="s">
        <v>107</v>
      </c>
      <c r="X304" s="28" t="s">
        <v>107</v>
      </c>
      <c r="Y304" s="28" t="str">
        <f t="shared" si="27"/>
        <v>N.A.</v>
      </c>
      <c r="Z304" s="292">
        <f t="shared" si="24"/>
        <v>225600000</v>
      </c>
      <c r="AA304" s="28" cm="1">
        <f t="array" aca="1" ref="AA304" ca="1">_xlfn.IFS(DK304&lt;$DK$4,1,AND(DK304&gt;=$DK$4,DK304&lt;=$AA$4),2,DK304&gt;$AA$4,3)</f>
        <v>2</v>
      </c>
      <c r="AB304" s="28">
        <v>0</v>
      </c>
      <c r="AC304" s="28" cm="1">
        <f t="array" aca="1" ref="AC304" ca="1">IF(AB304="PERCENTIL 30","",_xlfn.IFS(DK304&lt;$AC$4,1,DK304&gt;$AC$4,2))</f>
        <v>2</v>
      </c>
      <c r="AD304" s="28" t="str">
        <f>+IFERROR(VLOOKUP(_xlfn.TEXTJOIN("_", FALSE, C304:E304), BD_Perc!$A:$O, 15, FALSE),"Segmentación no encontrada o vehículo inactivo")</f>
        <v>PERCENTIL 30-70</v>
      </c>
      <c r="AE304" s="28" t="str" cm="1">
        <f t="array" ref="AE304">_xlfn.IFS(
    AD304 = "PERCENTIL 50",
    _xlfn.IFS(
        BD!DK304 &lt; VLOOKUP(_xlfn.TEXTJOIN("_", FALSE, C304:E304), BD_Perc!$A:$O, 11, FALSE), "Intervalo de precio 1",
        BD!DK304 &gt;= VLOOKUP(_xlfn.TEXTJOIN("_", FALSE, C304:E304), BD_Perc!$A:$O, 11, FALSE), "Intervalo de precio 2"
    ),
    AD304 = "PERCENTIL 30-70",
    _xlfn.IFS(
        BD!DK304 &lt; VLOOKUP(_xlfn.TEXTJOIN("_", FALSE, C304:E304), BD_Perc!$A:$O, 6, FALSE), "Intervalo de precio 1",
        BD!DK304 &lt; VLOOKUP(_xlfn.TEXTJOIN("_", FALSE, C304:E304), BD_Perc!$A:$O, 7, FALSE), "Intervalo de precio 2",
        BD!DK304 &gt;= VLOOKUP(_xlfn.TEXTJOIN("_", FALSE, C304:E304), BD_Perc!$A:$O, 7, FALSE), "Intervalo de precio 3"
    ),
    AD304="Segmentación no encontrada o vehículo inactivo","Segmentación no encontrada o vehículo inactivo"
)</f>
        <v>Intervalo de precio 2</v>
      </c>
      <c r="AF304" s="57" t="s">
        <v>2413</v>
      </c>
      <c r="AG304" s="35" t="b">
        <f t="shared" si="28"/>
        <v>1</v>
      </c>
      <c r="AH304" s="323">
        <v>0.06</v>
      </c>
      <c r="AI304" s="323">
        <v>7.0000000000000007E-2</v>
      </c>
      <c r="AJ304" s="323">
        <v>0.08</v>
      </c>
      <c r="AK304" s="323">
        <v>0.11799999999999999</v>
      </c>
      <c r="AL304" s="323">
        <v>0.11899999999999999</v>
      </c>
      <c r="AM304" s="323">
        <v>0.12</v>
      </c>
      <c r="AN304" s="28" t="s">
        <v>113</v>
      </c>
      <c r="AO304" s="28" t="s">
        <v>114</v>
      </c>
      <c r="AP304" s="28" t="s">
        <v>114</v>
      </c>
      <c r="AQ304" s="45">
        <v>1</v>
      </c>
      <c r="AR304" s="38">
        <v>0</v>
      </c>
      <c r="AS304" s="38">
        <v>0</v>
      </c>
      <c r="AT304" s="38">
        <v>0</v>
      </c>
      <c r="AU304" s="38">
        <v>0</v>
      </c>
      <c r="AV304" s="38">
        <v>0</v>
      </c>
      <c r="AW304" s="38">
        <v>0</v>
      </c>
      <c r="AX304" s="38">
        <v>0</v>
      </c>
      <c r="AY304" s="38">
        <v>0</v>
      </c>
      <c r="AZ304" s="38">
        <v>0</v>
      </c>
      <c r="BA304" s="38">
        <v>0</v>
      </c>
      <c r="BB304" s="38">
        <v>0</v>
      </c>
      <c r="BC304" s="38">
        <v>0</v>
      </c>
      <c r="BD304" s="38">
        <v>0</v>
      </c>
      <c r="BE304" s="38">
        <v>0</v>
      </c>
      <c r="BF304" s="38">
        <v>0</v>
      </c>
      <c r="BG304" s="38">
        <v>0</v>
      </c>
      <c r="BH304" s="38">
        <v>0</v>
      </c>
      <c r="BI304" s="38">
        <v>0</v>
      </c>
      <c r="BJ304" s="38">
        <v>0</v>
      </c>
      <c r="BK304" s="38">
        <v>0</v>
      </c>
      <c r="BL304" s="38">
        <v>0</v>
      </c>
      <c r="BM304" s="38">
        <v>0</v>
      </c>
      <c r="BN304" s="38">
        <v>0</v>
      </c>
      <c r="BO304" s="38">
        <v>0</v>
      </c>
      <c r="BP304" s="38">
        <v>0</v>
      </c>
      <c r="BQ304" s="38">
        <v>0</v>
      </c>
      <c r="BR304" s="38">
        <v>0</v>
      </c>
      <c r="BS304" s="38">
        <v>0</v>
      </c>
      <c r="BT304" s="38">
        <v>0</v>
      </c>
      <c r="BU304" s="38">
        <v>0</v>
      </c>
      <c r="BV304" s="38">
        <v>0</v>
      </c>
      <c r="BW304" s="38">
        <v>0</v>
      </c>
      <c r="BX304" s="38">
        <v>0</v>
      </c>
      <c r="BY304" s="38">
        <v>0</v>
      </c>
      <c r="BZ304" s="38">
        <v>0</v>
      </c>
      <c r="CA304" s="38">
        <v>0</v>
      </c>
      <c r="CB304" s="38">
        <v>0</v>
      </c>
      <c r="CC304" s="330">
        <v>0</v>
      </c>
      <c r="CD304" s="38">
        <v>0</v>
      </c>
      <c r="CE304" s="38">
        <v>0</v>
      </c>
      <c r="CF304" s="38">
        <v>0</v>
      </c>
      <c r="CG304" s="38">
        <v>0</v>
      </c>
      <c r="CH304" s="42" t="s">
        <v>114</v>
      </c>
      <c r="CI304" s="42" t="s">
        <v>114</v>
      </c>
      <c r="CJ304" s="42" t="s">
        <v>114</v>
      </c>
      <c r="CK304" s="42" t="s">
        <v>113</v>
      </c>
      <c r="CL304" s="42" t="s">
        <v>113</v>
      </c>
      <c r="CM304" s="42" t="s">
        <v>114</v>
      </c>
      <c r="CN304" s="42" t="s">
        <v>114</v>
      </c>
      <c r="CO304" s="46" t="s">
        <v>107</v>
      </c>
      <c r="CP304" s="28" t="s">
        <v>107</v>
      </c>
      <c r="CQ304" s="28" t="s">
        <v>107</v>
      </c>
      <c r="CR304" s="28" t="s">
        <v>107</v>
      </c>
      <c r="CS304" s="28" t="s">
        <v>107</v>
      </c>
      <c r="CT304" s="28" t="s">
        <v>107</v>
      </c>
      <c r="CU304" s="28" t="s">
        <v>107</v>
      </c>
      <c r="CV304" s="28" t="s">
        <v>107</v>
      </c>
      <c r="CW304" s="28" t="s">
        <v>107</v>
      </c>
      <c r="CX304" s="28" t="s">
        <v>107</v>
      </c>
      <c r="CY304" s="28" t="s">
        <v>107</v>
      </c>
      <c r="CZ304" s="28" t="s">
        <v>107</v>
      </c>
      <c r="DA304" s="28" t="s">
        <v>107</v>
      </c>
      <c r="DB304" s="28" t="s">
        <v>107</v>
      </c>
      <c r="DC304" s="28" t="s">
        <v>107</v>
      </c>
      <c r="DD304" s="332">
        <v>0</v>
      </c>
      <c r="DE304" s="43">
        <v>0</v>
      </c>
      <c r="DF304" s="390">
        <v>0</v>
      </c>
      <c r="DG304" s="310"/>
      <c r="DH304" s="203"/>
      <c r="DI304" s="279" t="str" cm="1">
        <f t="array" ref="DI304">+IF(AND(C304&lt;&gt;"Vehículos Eléctricos",C304&lt;&gt;"Vehículos Híbridos",AD304="PERCENTIL 50"),
     IF(VLOOKUP(_xlfn.TEXTJOIN("_",FALSE,C304:E304),BD_Perc!$A:$P,_xlfn.IFS(BD!AE304="Intervalo de precio 1",12,BD!AE304="Intervalo de precio 2",13),FALSE)&lt;=1,
     VLOOKUP(_xlfn.TEXTJOIN("_",FALSE,C304:E304),BD_Perc!$A:$P,16,FALSE),"Ok P50"),
     "Ok P30/70 ó Híbrido/Eléctrico")</f>
        <v>Ok P30/70 ó Híbrido/Eléctrico</v>
      </c>
      <c r="DJ304" s="279" t="str">
        <f t="shared" si="25"/>
        <v>Vehículos Convencionales_Pick Up_PICKUP DOBLE CAB - PLATON</v>
      </c>
      <c r="DK304" s="331">
        <f t="shared" si="29"/>
        <v>225600000</v>
      </c>
      <c r="DL304" s="326"/>
    </row>
    <row r="305" spans="1:116" ht="25.5">
      <c r="A305" s="28">
        <v>300</v>
      </c>
      <c r="B305" s="29" t="s">
        <v>149</v>
      </c>
      <c r="C305" s="29" t="s">
        <v>0</v>
      </c>
      <c r="D305" s="29" t="s">
        <v>665</v>
      </c>
      <c r="E305" s="42" t="s">
        <v>666</v>
      </c>
      <c r="F305" s="42" t="s">
        <v>338</v>
      </c>
      <c r="G305" s="30" t="s">
        <v>2427</v>
      </c>
      <c r="H305" s="42" t="s">
        <v>151</v>
      </c>
      <c r="I305" s="28">
        <v>6421074</v>
      </c>
      <c r="J305" s="28" t="s">
        <v>703</v>
      </c>
      <c r="K305" s="31" t="s">
        <v>674</v>
      </c>
      <c r="L305" s="56">
        <v>158</v>
      </c>
      <c r="M305" s="33" t="s">
        <v>107</v>
      </c>
      <c r="N305" s="34">
        <v>135000000</v>
      </c>
      <c r="O305" s="34">
        <f>+IFERROR(VLOOKUP(I305,Precio_Fasecolda!A:C,3,FALSE),IFERROR(VLOOKUP(I305,Precio_Fasecolda!B:C,2,FALSE),N305))</f>
        <v>135000000</v>
      </c>
      <c r="P305" s="34">
        <f t="shared" si="26"/>
        <v>0</v>
      </c>
      <c r="Q305" s="28" t="s">
        <v>338</v>
      </c>
      <c r="R305" s="28" t="s">
        <v>2415</v>
      </c>
      <c r="S305" s="28" t="s">
        <v>112</v>
      </c>
      <c r="T305" s="28" t="s">
        <v>107</v>
      </c>
      <c r="U305" s="28" t="s">
        <v>107</v>
      </c>
      <c r="V305" s="42" t="s">
        <v>107</v>
      </c>
      <c r="W305" s="28" t="s">
        <v>107</v>
      </c>
      <c r="X305" s="28" t="s">
        <v>107</v>
      </c>
      <c r="Y305" s="28" t="str">
        <f t="shared" si="27"/>
        <v>N.A.</v>
      </c>
      <c r="Z305" s="292">
        <f t="shared" si="24"/>
        <v>122850000</v>
      </c>
      <c r="AA305" s="28" cm="1">
        <f t="array" aca="1" ref="AA305" ca="1">_xlfn.IFS(DK305&lt;$DK$4,1,AND(DK305&gt;=$DK$4,DK305&lt;=$AA$4),2,DK305&gt;$AA$4,3)</f>
        <v>2</v>
      </c>
      <c r="AB305" s="28">
        <v>0</v>
      </c>
      <c r="AC305" s="28" cm="1">
        <f t="array" aca="1" ref="AC305" ca="1">IF(AB305="PERCENTIL 30","",_xlfn.IFS(DK305&lt;$AC$4,1,DK305&gt;$AC$4,2))</f>
        <v>1</v>
      </c>
      <c r="AD305" s="28" t="str">
        <f>+IFERROR(VLOOKUP(_xlfn.TEXTJOIN("_", FALSE, C305:E305), BD_Perc!$A:$O, 15, FALSE),"Segmentación no encontrada o vehículo inactivo")</f>
        <v>PERCENTIL 30-70</v>
      </c>
      <c r="AE305" s="28" t="str" cm="1">
        <f t="array" ref="AE305">_xlfn.IFS(
    AD305 = "PERCENTIL 50",
    _xlfn.IFS(
        BD!DK305 &lt; VLOOKUP(_xlfn.TEXTJOIN("_", FALSE, C305:E305), BD_Perc!$A:$O, 11, FALSE), "Intervalo de precio 1",
        BD!DK305 &gt;= VLOOKUP(_xlfn.TEXTJOIN("_", FALSE, C305:E305), BD_Perc!$A:$O, 11, FALSE), "Intervalo de precio 2"
    ),
    AD305 = "PERCENTIL 30-70",
    _xlfn.IFS(
        BD!DK305 &lt; VLOOKUP(_xlfn.TEXTJOIN("_", FALSE, C305:E305), BD_Perc!$A:$O, 6, FALSE), "Intervalo de precio 1",
        BD!DK305 &lt; VLOOKUP(_xlfn.TEXTJOIN("_", FALSE, C305:E305), BD_Perc!$A:$O, 7, FALSE), "Intervalo de precio 2",
        BD!DK305 &gt;= VLOOKUP(_xlfn.TEXTJOIN("_", FALSE, C305:E305), BD_Perc!$A:$O, 7, FALSE), "Intervalo de precio 3"
    ),
    AD305="Segmentación no encontrada o vehículo inactivo","Segmentación no encontrada o vehículo inactivo"
)</f>
        <v>Intervalo de precio 1</v>
      </c>
      <c r="AF305" s="57" t="s">
        <v>2412</v>
      </c>
      <c r="AG305" s="35" t="b">
        <f t="shared" si="28"/>
        <v>1</v>
      </c>
      <c r="AH305" s="323">
        <v>0.09</v>
      </c>
      <c r="AI305" s="323">
        <v>0.1</v>
      </c>
      <c r="AJ305" s="323">
        <v>0.1</v>
      </c>
      <c r="AK305" s="323">
        <v>0.11</v>
      </c>
      <c r="AL305" s="323">
        <v>0.11</v>
      </c>
      <c r="AM305" s="323">
        <v>0.11</v>
      </c>
      <c r="AN305" s="28" t="s">
        <v>113</v>
      </c>
      <c r="AO305" s="28" t="s">
        <v>113</v>
      </c>
      <c r="AP305" s="28" t="s">
        <v>113</v>
      </c>
      <c r="AQ305" s="45">
        <v>1</v>
      </c>
      <c r="AR305" s="38">
        <v>8689479</v>
      </c>
      <c r="AS305" s="38">
        <v>592663</v>
      </c>
      <c r="AT305" s="38">
        <v>709041</v>
      </c>
      <c r="AU305" s="38">
        <v>997966</v>
      </c>
      <c r="AV305" s="38">
        <v>918589</v>
      </c>
      <c r="AW305" s="38">
        <v>7360484</v>
      </c>
      <c r="AX305" s="38">
        <v>0</v>
      </c>
      <c r="AY305" s="38">
        <v>1247819</v>
      </c>
      <c r="AZ305" s="38">
        <v>901159</v>
      </c>
      <c r="BA305" s="38">
        <v>545921</v>
      </c>
      <c r="BB305" s="38" t="s">
        <v>107</v>
      </c>
      <c r="BC305" s="38" t="s">
        <v>107</v>
      </c>
      <c r="BD305" s="38">
        <v>0</v>
      </c>
      <c r="BE305" s="38">
        <v>0</v>
      </c>
      <c r="BF305" s="38">
        <v>1247819</v>
      </c>
      <c r="BG305" s="38">
        <v>3039785</v>
      </c>
      <c r="BH305" s="38">
        <v>2606006</v>
      </c>
      <c r="BI305" s="38">
        <v>1929440</v>
      </c>
      <c r="BJ305" s="38">
        <v>1972991</v>
      </c>
      <c r="BK305" s="38">
        <v>0</v>
      </c>
      <c r="BL305" s="38">
        <v>1279014</v>
      </c>
      <c r="BM305" s="38">
        <v>171576</v>
      </c>
      <c r="BN305" s="38">
        <v>2183683</v>
      </c>
      <c r="BO305" s="38">
        <v>668908</v>
      </c>
      <c r="BP305" s="38">
        <v>3732537</v>
      </c>
      <c r="BQ305" s="38">
        <v>70190</v>
      </c>
      <c r="BR305" s="38">
        <v>1668957</v>
      </c>
      <c r="BS305" s="38">
        <v>748691</v>
      </c>
      <c r="BT305" s="38">
        <v>1071877</v>
      </c>
      <c r="BU305" s="38" t="s">
        <v>107</v>
      </c>
      <c r="BV305" s="38" t="s">
        <v>107</v>
      </c>
      <c r="BW305" s="38">
        <v>7018979</v>
      </c>
      <c r="BX305" s="38">
        <v>117607</v>
      </c>
      <c r="BY305" s="38">
        <v>5863967</v>
      </c>
      <c r="BZ305" s="38">
        <v>7876855</v>
      </c>
      <c r="CA305" s="38">
        <v>0</v>
      </c>
      <c r="CB305" s="38">
        <v>701898</v>
      </c>
      <c r="CC305" s="330">
        <v>0</v>
      </c>
      <c r="CD305" s="38" t="s">
        <v>107</v>
      </c>
      <c r="CE305" s="38" t="s">
        <v>107</v>
      </c>
      <c r="CF305" s="38" t="s">
        <v>107</v>
      </c>
      <c r="CG305" s="38" t="s">
        <v>107</v>
      </c>
      <c r="CH305" s="41" t="s">
        <v>114</v>
      </c>
      <c r="CI305" s="41" t="s">
        <v>114</v>
      </c>
      <c r="CJ305" s="41" t="s">
        <v>113</v>
      </c>
      <c r="CK305" s="41" t="s">
        <v>114</v>
      </c>
      <c r="CL305" s="41" t="s">
        <v>113</v>
      </c>
      <c r="CM305" s="41" t="s">
        <v>114</v>
      </c>
      <c r="CN305" s="41" t="s">
        <v>114</v>
      </c>
      <c r="CO305" s="42" t="s">
        <v>107</v>
      </c>
      <c r="CP305" s="28" t="s">
        <v>107</v>
      </c>
      <c r="CQ305" s="28" t="s">
        <v>107</v>
      </c>
      <c r="CR305" s="28" t="s">
        <v>107</v>
      </c>
      <c r="CS305" s="28" t="s">
        <v>107</v>
      </c>
      <c r="CT305" s="28" t="s">
        <v>107</v>
      </c>
      <c r="CU305" s="28" t="s">
        <v>107</v>
      </c>
      <c r="CV305" s="28" t="s">
        <v>107</v>
      </c>
      <c r="CW305" s="28" t="s">
        <v>107</v>
      </c>
      <c r="CX305" s="28" t="s">
        <v>107</v>
      </c>
      <c r="CY305" s="28" t="s">
        <v>107</v>
      </c>
      <c r="CZ305" s="28" t="s">
        <v>107</v>
      </c>
      <c r="DA305" s="28" t="s">
        <v>107</v>
      </c>
      <c r="DB305" s="28" t="s">
        <v>107</v>
      </c>
      <c r="DC305" s="28" t="s">
        <v>107</v>
      </c>
      <c r="DD305" s="332">
        <v>6551048</v>
      </c>
      <c r="DE305" s="43">
        <v>1</v>
      </c>
      <c r="DF305" s="390">
        <v>1</v>
      </c>
      <c r="DG305" s="310"/>
      <c r="DH305" s="203"/>
      <c r="DI305" s="279" t="str" cm="1">
        <f t="array" ref="DI305">+IF(AND(C305&lt;&gt;"Vehículos Eléctricos",C305&lt;&gt;"Vehículos Híbridos",AD305="PERCENTIL 50"),
     IF(VLOOKUP(_xlfn.TEXTJOIN("_",FALSE,C305:E305),BD_Perc!$A:$P,_xlfn.IFS(BD!AE305="Intervalo de precio 1",12,BD!AE305="Intervalo de precio 2",13),FALSE)&lt;=1,
     VLOOKUP(_xlfn.TEXTJOIN("_",FALSE,C305:E305),BD_Perc!$A:$P,16,FALSE),"Ok P50"),
     "Ok P30/70 ó Híbrido/Eléctrico")</f>
        <v>Ok P30/70 ó Híbrido/Eléctrico</v>
      </c>
      <c r="DJ305" s="279" t="str">
        <f t="shared" si="25"/>
        <v>Vehículos Convencionales_Pick Up_PICKUP DOBLE CAB - PLATON</v>
      </c>
      <c r="DK305" s="331">
        <f t="shared" si="29"/>
        <v>122850000</v>
      </c>
      <c r="DL305" s="326"/>
    </row>
    <row r="306" spans="1:116" ht="25.5">
      <c r="A306" s="28">
        <v>301</v>
      </c>
      <c r="B306" s="29" t="s">
        <v>149</v>
      </c>
      <c r="C306" s="29" t="s">
        <v>0</v>
      </c>
      <c r="D306" s="29" t="s">
        <v>665</v>
      </c>
      <c r="E306" s="42" t="s">
        <v>666</v>
      </c>
      <c r="F306" s="42" t="s">
        <v>338</v>
      </c>
      <c r="G306" s="30" t="s">
        <v>704</v>
      </c>
      <c r="H306" s="42" t="s">
        <v>151</v>
      </c>
      <c r="I306" s="28">
        <v>6421075</v>
      </c>
      <c r="J306" s="28" t="s">
        <v>705</v>
      </c>
      <c r="K306" s="31" t="s">
        <v>674</v>
      </c>
      <c r="L306" s="56">
        <v>161</v>
      </c>
      <c r="M306" s="33" t="s">
        <v>107</v>
      </c>
      <c r="N306" s="34">
        <v>164600000</v>
      </c>
      <c r="O306" s="34">
        <f>+IFERROR(VLOOKUP(I306,Precio_Fasecolda!A:C,3,FALSE),IFERROR(VLOOKUP(I306,Precio_Fasecolda!B:C,2,FALSE),N306))</f>
        <v>164600000</v>
      </c>
      <c r="P306" s="34">
        <f t="shared" si="26"/>
        <v>0</v>
      </c>
      <c r="Q306" s="28" t="s">
        <v>338</v>
      </c>
      <c r="R306" s="28" t="s">
        <v>2415</v>
      </c>
      <c r="S306" s="28" t="s">
        <v>360</v>
      </c>
      <c r="T306" s="28" t="s">
        <v>107</v>
      </c>
      <c r="U306" s="28" t="s">
        <v>107</v>
      </c>
      <c r="V306" s="42" t="s">
        <v>107</v>
      </c>
      <c r="W306" s="28" t="s">
        <v>107</v>
      </c>
      <c r="X306" s="28" t="s">
        <v>107</v>
      </c>
      <c r="Y306" s="28" t="str">
        <f t="shared" si="27"/>
        <v>N.A.</v>
      </c>
      <c r="Z306" s="292">
        <f t="shared" si="24"/>
        <v>156370000</v>
      </c>
      <c r="AA306" s="28" cm="1">
        <f t="array" aca="1" ref="AA306" ca="1">_xlfn.IFS(DK306&lt;$DK$4,1,AND(DK306&gt;=$DK$4,DK306&lt;=$AA$4),2,DK306&gt;$AA$4,3)</f>
        <v>2</v>
      </c>
      <c r="AB306" s="28">
        <v>0</v>
      </c>
      <c r="AC306" s="28" cm="1">
        <f t="array" aca="1" ref="AC306" ca="1">IF(AB306="PERCENTIL 30","",_xlfn.IFS(DK306&lt;$AC$4,1,DK306&gt;$AC$4,2))</f>
        <v>1</v>
      </c>
      <c r="AD306" s="28" t="str">
        <f>+IFERROR(VLOOKUP(_xlfn.TEXTJOIN("_", FALSE, C306:E306), BD_Perc!$A:$O, 15, FALSE),"Segmentación no encontrada o vehículo inactivo")</f>
        <v>PERCENTIL 30-70</v>
      </c>
      <c r="AE306" s="28" t="str" cm="1">
        <f t="array" ref="AE306">_xlfn.IFS(
    AD306 = "PERCENTIL 50",
    _xlfn.IFS(
        BD!DK306 &lt; VLOOKUP(_xlfn.TEXTJOIN("_", FALSE, C306:E306), BD_Perc!$A:$O, 11, FALSE), "Intervalo de precio 1",
        BD!DK306 &gt;= VLOOKUP(_xlfn.TEXTJOIN("_", FALSE, C306:E306), BD_Perc!$A:$O, 11, FALSE), "Intervalo de precio 2"
    ),
    AD306 = "PERCENTIL 30-70",
    _xlfn.IFS(
        BD!DK306 &lt; VLOOKUP(_xlfn.TEXTJOIN("_", FALSE, C306:E306), BD_Perc!$A:$O, 6, FALSE), "Intervalo de precio 1",
        BD!DK306 &lt; VLOOKUP(_xlfn.TEXTJOIN("_", FALSE, C306:E306), BD_Perc!$A:$O, 7, FALSE), "Intervalo de precio 2",
        BD!DK306 &gt;= VLOOKUP(_xlfn.TEXTJOIN("_", FALSE, C306:E306), BD_Perc!$A:$O, 7, FALSE), "Intervalo de precio 3"
    ),
    AD306="Segmentación no encontrada o vehículo inactivo","Segmentación no encontrada o vehículo inactivo"
)</f>
        <v>Intervalo de precio 1</v>
      </c>
      <c r="AF306" s="57" t="s">
        <v>2412</v>
      </c>
      <c r="AG306" s="35" t="b">
        <f t="shared" si="28"/>
        <v>1</v>
      </c>
      <c r="AH306" s="323">
        <v>0.05</v>
      </c>
      <c r="AI306" s="323">
        <v>0.06</v>
      </c>
      <c r="AJ306" s="323">
        <v>0.06</v>
      </c>
      <c r="AK306" s="323">
        <v>7.0000000000000007E-2</v>
      </c>
      <c r="AL306" s="323">
        <v>7.0000000000000007E-2</v>
      </c>
      <c r="AM306" s="323">
        <v>7.0000000000000007E-2</v>
      </c>
      <c r="AN306" s="28" t="s">
        <v>113</v>
      </c>
      <c r="AO306" s="28" t="s">
        <v>113</v>
      </c>
      <c r="AP306" s="28" t="s">
        <v>113</v>
      </c>
      <c r="AQ306" s="45">
        <v>1</v>
      </c>
      <c r="AR306" s="38">
        <v>8689479</v>
      </c>
      <c r="AS306" s="38">
        <v>592663</v>
      </c>
      <c r="AT306" s="38">
        <v>709041</v>
      </c>
      <c r="AU306" s="38">
        <v>997966</v>
      </c>
      <c r="AV306" s="38">
        <v>918589</v>
      </c>
      <c r="AW306" s="38">
        <v>7360484</v>
      </c>
      <c r="AX306" s="38">
        <v>0</v>
      </c>
      <c r="AY306" s="38">
        <v>1247819</v>
      </c>
      <c r="AZ306" s="38">
        <v>901159</v>
      </c>
      <c r="BA306" s="38">
        <v>545921</v>
      </c>
      <c r="BB306" s="38" t="s">
        <v>107</v>
      </c>
      <c r="BC306" s="38" t="s">
        <v>107</v>
      </c>
      <c r="BD306" s="38">
        <v>0</v>
      </c>
      <c r="BE306" s="38">
        <v>0</v>
      </c>
      <c r="BF306" s="38">
        <v>1247819</v>
      </c>
      <c r="BG306" s="38">
        <v>3039785</v>
      </c>
      <c r="BH306" s="38">
        <v>2606006</v>
      </c>
      <c r="BI306" s="38">
        <v>1929440</v>
      </c>
      <c r="BJ306" s="38">
        <v>1972991</v>
      </c>
      <c r="BK306" s="38">
        <v>0</v>
      </c>
      <c r="BL306" s="38">
        <v>1279014</v>
      </c>
      <c r="BM306" s="38">
        <v>171576</v>
      </c>
      <c r="BN306" s="38">
        <v>2183683</v>
      </c>
      <c r="BO306" s="38">
        <v>668908</v>
      </c>
      <c r="BP306" s="38">
        <v>3732537</v>
      </c>
      <c r="BQ306" s="38">
        <v>70190</v>
      </c>
      <c r="BR306" s="38">
        <v>1668957</v>
      </c>
      <c r="BS306" s="38">
        <v>748691</v>
      </c>
      <c r="BT306" s="38">
        <v>1071877</v>
      </c>
      <c r="BU306" s="38" t="s">
        <v>107</v>
      </c>
      <c r="BV306" s="38" t="s">
        <v>107</v>
      </c>
      <c r="BW306" s="38">
        <v>7018979</v>
      </c>
      <c r="BX306" s="38">
        <v>117607</v>
      </c>
      <c r="BY306" s="38">
        <v>5863967</v>
      </c>
      <c r="BZ306" s="38">
        <v>7876855</v>
      </c>
      <c r="CA306" s="38">
        <v>0</v>
      </c>
      <c r="CB306" s="38">
        <v>701898</v>
      </c>
      <c r="CC306" s="330">
        <v>0</v>
      </c>
      <c r="CD306" s="38" t="s">
        <v>107</v>
      </c>
      <c r="CE306" s="38" t="s">
        <v>107</v>
      </c>
      <c r="CF306" s="38" t="s">
        <v>107</v>
      </c>
      <c r="CG306" s="38" t="s">
        <v>107</v>
      </c>
      <c r="CH306" s="41" t="s">
        <v>114</v>
      </c>
      <c r="CI306" s="41" t="s">
        <v>114</v>
      </c>
      <c r="CJ306" s="41" t="s">
        <v>113</v>
      </c>
      <c r="CK306" s="41" t="s">
        <v>114</v>
      </c>
      <c r="CL306" s="41" t="s">
        <v>113</v>
      </c>
      <c r="CM306" s="41" t="s">
        <v>114</v>
      </c>
      <c r="CN306" s="41" t="s">
        <v>114</v>
      </c>
      <c r="CO306" s="42" t="s">
        <v>107</v>
      </c>
      <c r="CP306" s="28" t="s">
        <v>107</v>
      </c>
      <c r="CQ306" s="28" t="s">
        <v>107</v>
      </c>
      <c r="CR306" s="28" t="s">
        <v>107</v>
      </c>
      <c r="CS306" s="28" t="s">
        <v>107</v>
      </c>
      <c r="CT306" s="28" t="s">
        <v>107</v>
      </c>
      <c r="CU306" s="28" t="s">
        <v>107</v>
      </c>
      <c r="CV306" s="28" t="s">
        <v>107</v>
      </c>
      <c r="CW306" s="28" t="s">
        <v>107</v>
      </c>
      <c r="CX306" s="28" t="s">
        <v>107</v>
      </c>
      <c r="CY306" s="28" t="s">
        <v>107</v>
      </c>
      <c r="CZ306" s="28" t="s">
        <v>107</v>
      </c>
      <c r="DA306" s="28" t="s">
        <v>107</v>
      </c>
      <c r="DB306" s="28" t="s">
        <v>107</v>
      </c>
      <c r="DC306" s="28" t="s">
        <v>107</v>
      </c>
      <c r="DD306" s="332">
        <v>7798866</v>
      </c>
      <c r="DE306" s="43">
        <v>0</v>
      </c>
      <c r="DF306" s="390">
        <v>0</v>
      </c>
      <c r="DG306" s="310">
        <v>45698</v>
      </c>
      <c r="DH306" s="203" t="s">
        <v>2495</v>
      </c>
      <c r="DI306" s="279" t="str" cm="1">
        <f t="array" ref="DI306">+IF(AND(C306&lt;&gt;"Vehículos Eléctricos",C306&lt;&gt;"Vehículos Híbridos",AD306="PERCENTIL 50"),
     IF(VLOOKUP(_xlfn.TEXTJOIN("_",FALSE,C306:E306),BD_Perc!$A:$P,_xlfn.IFS(BD!AE306="Intervalo de precio 1",12,BD!AE306="Intervalo de precio 2",13),FALSE)&lt;=1,
     VLOOKUP(_xlfn.TEXTJOIN("_",FALSE,C306:E306),BD_Perc!$A:$P,16,FALSE),"Ok P50"),
     "Ok P30/70 ó Híbrido/Eléctrico")</f>
        <v>Ok P30/70 ó Híbrido/Eléctrico</v>
      </c>
      <c r="DJ306" s="279" t="str">
        <f t="shared" si="25"/>
        <v>Vehículos Convencionales_Pick Up_PICKUP DOBLE CAB - PLATON</v>
      </c>
      <c r="DK306" s="331">
        <f t="shared" si="29"/>
        <v>156370000</v>
      </c>
      <c r="DL306" s="326"/>
    </row>
    <row r="307" spans="1:116" ht="25.5">
      <c r="A307" s="28">
        <v>302</v>
      </c>
      <c r="B307" s="29" t="s">
        <v>149</v>
      </c>
      <c r="C307" s="29" t="s">
        <v>0</v>
      </c>
      <c r="D307" s="29" t="s">
        <v>665</v>
      </c>
      <c r="E307" s="42" t="s">
        <v>666</v>
      </c>
      <c r="F307" s="42" t="s">
        <v>338</v>
      </c>
      <c r="G307" s="30" t="s">
        <v>706</v>
      </c>
      <c r="H307" s="42" t="s">
        <v>151</v>
      </c>
      <c r="I307" s="28">
        <v>6421071</v>
      </c>
      <c r="J307" s="28" t="s">
        <v>707</v>
      </c>
      <c r="K307" s="31" t="s">
        <v>674</v>
      </c>
      <c r="L307" s="56">
        <v>161</v>
      </c>
      <c r="M307" s="33" t="s">
        <v>107</v>
      </c>
      <c r="N307" s="34">
        <v>171000000</v>
      </c>
      <c r="O307" s="34">
        <f>+IFERROR(VLOOKUP(I307,Precio_Fasecolda!A:C,3,FALSE),IFERROR(VLOOKUP(I307,Precio_Fasecolda!B:C,2,FALSE),N307))</f>
        <v>171000000</v>
      </c>
      <c r="P307" s="34">
        <f t="shared" si="26"/>
        <v>0</v>
      </c>
      <c r="Q307" s="28" t="s">
        <v>338</v>
      </c>
      <c r="R307" s="28" t="s">
        <v>2415</v>
      </c>
      <c r="S307" s="28" t="s">
        <v>360</v>
      </c>
      <c r="T307" s="28" t="s">
        <v>107</v>
      </c>
      <c r="U307" s="28" t="s">
        <v>107</v>
      </c>
      <c r="V307" s="42" t="s">
        <v>107</v>
      </c>
      <c r="W307" s="28" t="s">
        <v>107</v>
      </c>
      <c r="X307" s="28" t="s">
        <v>107</v>
      </c>
      <c r="Y307" s="28" t="str">
        <f t="shared" si="27"/>
        <v>N.A.</v>
      </c>
      <c r="Z307" s="292">
        <f t="shared" si="24"/>
        <v>162450000</v>
      </c>
      <c r="AA307" s="28" cm="1">
        <f t="array" aca="1" ref="AA307" ca="1">_xlfn.IFS(DK307&lt;$DK$4,1,AND(DK307&gt;=$DK$4,DK307&lt;=$AA$4),2,DK307&gt;$AA$4,3)</f>
        <v>2</v>
      </c>
      <c r="AB307" s="28">
        <v>0</v>
      </c>
      <c r="AC307" s="28" cm="1">
        <f t="array" aca="1" ref="AC307" ca="1">IF(AB307="PERCENTIL 30","",_xlfn.IFS(DK307&lt;$AC$4,1,DK307&gt;$AC$4,2))</f>
        <v>2</v>
      </c>
      <c r="AD307" s="28" t="str">
        <f>+IFERROR(VLOOKUP(_xlfn.TEXTJOIN("_", FALSE, C307:E307), BD_Perc!$A:$O, 15, FALSE),"Segmentación no encontrada o vehículo inactivo")</f>
        <v>PERCENTIL 30-70</v>
      </c>
      <c r="AE307" s="28" t="str" cm="1">
        <f t="array" ref="AE307">_xlfn.IFS(
    AD307 = "PERCENTIL 50",
    _xlfn.IFS(
        BD!DK307 &lt; VLOOKUP(_xlfn.TEXTJOIN("_", FALSE, C307:E307), BD_Perc!$A:$O, 11, FALSE), "Intervalo de precio 1",
        BD!DK307 &gt;= VLOOKUP(_xlfn.TEXTJOIN("_", FALSE, C307:E307), BD_Perc!$A:$O, 11, FALSE), "Intervalo de precio 2"
    ),
    AD307 = "PERCENTIL 30-70",
    _xlfn.IFS(
        BD!DK307 &lt; VLOOKUP(_xlfn.TEXTJOIN("_", FALSE, C307:E307), BD_Perc!$A:$O, 6, FALSE), "Intervalo de precio 1",
        BD!DK307 &lt; VLOOKUP(_xlfn.TEXTJOIN("_", FALSE, C307:E307), BD_Perc!$A:$O, 7, FALSE), "Intervalo de precio 2",
        BD!DK307 &gt;= VLOOKUP(_xlfn.TEXTJOIN("_", FALSE, C307:E307), BD_Perc!$A:$O, 7, FALSE), "Intervalo de precio 3"
    ),
    AD307="Segmentación no encontrada o vehículo inactivo","Segmentación no encontrada o vehículo inactivo"
)</f>
        <v>Intervalo de precio 1</v>
      </c>
      <c r="AF307" s="57" t="s">
        <v>2412</v>
      </c>
      <c r="AG307" s="35" t="b">
        <f t="shared" si="28"/>
        <v>1</v>
      </c>
      <c r="AH307" s="323">
        <v>0.05</v>
      </c>
      <c r="AI307" s="323">
        <v>0.06</v>
      </c>
      <c r="AJ307" s="323">
        <v>0.06</v>
      </c>
      <c r="AK307" s="323">
        <v>7.0000000000000007E-2</v>
      </c>
      <c r="AL307" s="323">
        <v>7.0000000000000007E-2</v>
      </c>
      <c r="AM307" s="323">
        <v>7.0000000000000007E-2</v>
      </c>
      <c r="AN307" s="28" t="s">
        <v>113</v>
      </c>
      <c r="AO307" s="28" t="s">
        <v>113</v>
      </c>
      <c r="AP307" s="28" t="s">
        <v>113</v>
      </c>
      <c r="AQ307" s="45">
        <v>1</v>
      </c>
      <c r="AR307" s="38">
        <v>8689479</v>
      </c>
      <c r="AS307" s="38">
        <v>592663</v>
      </c>
      <c r="AT307" s="38">
        <v>709041</v>
      </c>
      <c r="AU307" s="38">
        <v>997966</v>
      </c>
      <c r="AV307" s="38">
        <v>918589</v>
      </c>
      <c r="AW307" s="38">
        <v>7360484</v>
      </c>
      <c r="AX307" s="38">
        <v>0</v>
      </c>
      <c r="AY307" s="38">
        <v>1247819</v>
      </c>
      <c r="AZ307" s="38">
        <v>901159</v>
      </c>
      <c r="BA307" s="38">
        <v>545921</v>
      </c>
      <c r="BB307" s="38" t="s">
        <v>107</v>
      </c>
      <c r="BC307" s="38" t="s">
        <v>107</v>
      </c>
      <c r="BD307" s="38">
        <v>0</v>
      </c>
      <c r="BE307" s="38">
        <v>0</v>
      </c>
      <c r="BF307" s="38">
        <v>1247819</v>
      </c>
      <c r="BG307" s="38">
        <v>3039785</v>
      </c>
      <c r="BH307" s="38">
        <v>2606006</v>
      </c>
      <c r="BI307" s="38">
        <v>1929440</v>
      </c>
      <c r="BJ307" s="38">
        <v>1972991</v>
      </c>
      <c r="BK307" s="38">
        <v>0</v>
      </c>
      <c r="BL307" s="38">
        <v>1279014</v>
      </c>
      <c r="BM307" s="38">
        <v>171576</v>
      </c>
      <c r="BN307" s="38">
        <v>2183683</v>
      </c>
      <c r="BO307" s="38">
        <v>668908</v>
      </c>
      <c r="BP307" s="38">
        <v>3732537</v>
      </c>
      <c r="BQ307" s="38">
        <v>70190</v>
      </c>
      <c r="BR307" s="38">
        <v>1668957</v>
      </c>
      <c r="BS307" s="38">
        <v>748691</v>
      </c>
      <c r="BT307" s="38">
        <v>1071877</v>
      </c>
      <c r="BU307" s="38" t="s">
        <v>107</v>
      </c>
      <c r="BV307" s="38" t="s">
        <v>107</v>
      </c>
      <c r="BW307" s="38">
        <v>7018979</v>
      </c>
      <c r="BX307" s="38">
        <v>117607</v>
      </c>
      <c r="BY307" s="38">
        <v>5863967</v>
      </c>
      <c r="BZ307" s="38">
        <v>7876855</v>
      </c>
      <c r="CA307" s="38">
        <v>0</v>
      </c>
      <c r="CB307" s="38">
        <v>701898</v>
      </c>
      <c r="CC307" s="330">
        <v>0</v>
      </c>
      <c r="CD307" s="38" t="s">
        <v>107</v>
      </c>
      <c r="CE307" s="38" t="s">
        <v>107</v>
      </c>
      <c r="CF307" s="38" t="s">
        <v>107</v>
      </c>
      <c r="CG307" s="38" t="s">
        <v>107</v>
      </c>
      <c r="CH307" s="41" t="s">
        <v>114</v>
      </c>
      <c r="CI307" s="41" t="s">
        <v>114</v>
      </c>
      <c r="CJ307" s="41" t="s">
        <v>113</v>
      </c>
      <c r="CK307" s="41" t="s">
        <v>114</v>
      </c>
      <c r="CL307" s="41" t="s">
        <v>113</v>
      </c>
      <c r="CM307" s="41" t="s">
        <v>114</v>
      </c>
      <c r="CN307" s="41" t="s">
        <v>114</v>
      </c>
      <c r="CO307" s="42" t="s">
        <v>107</v>
      </c>
      <c r="CP307" s="28" t="s">
        <v>107</v>
      </c>
      <c r="CQ307" s="28" t="s">
        <v>107</v>
      </c>
      <c r="CR307" s="28" t="s">
        <v>107</v>
      </c>
      <c r="CS307" s="28" t="s">
        <v>107</v>
      </c>
      <c r="CT307" s="28" t="s">
        <v>107</v>
      </c>
      <c r="CU307" s="28" t="s">
        <v>107</v>
      </c>
      <c r="CV307" s="28" t="s">
        <v>107</v>
      </c>
      <c r="CW307" s="28" t="s">
        <v>107</v>
      </c>
      <c r="CX307" s="28" t="s">
        <v>107</v>
      </c>
      <c r="CY307" s="28" t="s">
        <v>107</v>
      </c>
      <c r="CZ307" s="28" t="s">
        <v>107</v>
      </c>
      <c r="DA307" s="28" t="s">
        <v>107</v>
      </c>
      <c r="DB307" s="28" t="s">
        <v>107</v>
      </c>
      <c r="DC307" s="28" t="s">
        <v>107</v>
      </c>
      <c r="DD307" s="332">
        <v>7798866</v>
      </c>
      <c r="DE307" s="43">
        <v>0</v>
      </c>
      <c r="DF307" s="390">
        <v>0</v>
      </c>
      <c r="DG307" s="310">
        <v>45698</v>
      </c>
      <c r="DH307" s="203" t="s">
        <v>2495</v>
      </c>
      <c r="DI307" s="279" t="str" cm="1">
        <f t="array" ref="DI307">+IF(AND(C307&lt;&gt;"Vehículos Eléctricos",C307&lt;&gt;"Vehículos Híbridos",AD307="PERCENTIL 50"),
     IF(VLOOKUP(_xlfn.TEXTJOIN("_",FALSE,C307:E307),BD_Perc!$A:$P,_xlfn.IFS(BD!AE307="Intervalo de precio 1",12,BD!AE307="Intervalo de precio 2",13),FALSE)&lt;=1,
     VLOOKUP(_xlfn.TEXTJOIN("_",FALSE,C307:E307),BD_Perc!$A:$P,16,FALSE),"Ok P50"),
     "Ok P30/70 ó Híbrido/Eléctrico")</f>
        <v>Ok P30/70 ó Híbrido/Eléctrico</v>
      </c>
      <c r="DJ307" s="279" t="str">
        <f t="shared" si="25"/>
        <v>Vehículos Convencionales_Pick Up_PICKUP DOBLE CAB - PLATON</v>
      </c>
      <c r="DK307" s="331">
        <f t="shared" si="29"/>
        <v>162450000</v>
      </c>
      <c r="DL307" s="326"/>
    </row>
    <row r="308" spans="1:116" ht="51">
      <c r="A308" s="28">
        <v>303</v>
      </c>
      <c r="B308" s="29" t="s">
        <v>183</v>
      </c>
      <c r="C308" s="29" t="s">
        <v>0</v>
      </c>
      <c r="D308" s="29" t="s">
        <v>665</v>
      </c>
      <c r="E308" s="42" t="s">
        <v>666</v>
      </c>
      <c r="F308" s="42" t="s">
        <v>338</v>
      </c>
      <c r="G308" s="30" t="s">
        <v>708</v>
      </c>
      <c r="H308" s="42" t="s">
        <v>400</v>
      </c>
      <c r="I308" s="28">
        <v>3042076</v>
      </c>
      <c r="J308" s="28" t="s">
        <v>709</v>
      </c>
      <c r="K308" s="31" t="s">
        <v>674</v>
      </c>
      <c r="L308" s="56">
        <v>164</v>
      </c>
      <c r="M308" s="33" t="s">
        <v>107</v>
      </c>
      <c r="N308" s="34">
        <v>171000000</v>
      </c>
      <c r="O308" s="34">
        <f>+IFERROR(VLOOKUP(I308,Precio_Fasecolda!A:C,3,FALSE),IFERROR(VLOOKUP(I308,Precio_Fasecolda!B:C,2,FALSE),N308))</f>
        <v>171000000</v>
      </c>
      <c r="P308" s="34">
        <f t="shared" si="26"/>
        <v>0</v>
      </c>
      <c r="Q308" s="28" t="s">
        <v>338</v>
      </c>
      <c r="R308" s="28" t="s">
        <v>2415</v>
      </c>
      <c r="S308" s="28" t="s">
        <v>112</v>
      </c>
      <c r="T308" s="28" t="s">
        <v>107</v>
      </c>
      <c r="U308" s="28" t="s">
        <v>107</v>
      </c>
      <c r="V308" s="42" t="s">
        <v>107</v>
      </c>
      <c r="W308" s="28" t="s">
        <v>107</v>
      </c>
      <c r="X308" s="28" t="s">
        <v>107</v>
      </c>
      <c r="Y308" s="28" t="str">
        <f t="shared" si="27"/>
        <v>N.A.</v>
      </c>
      <c r="Z308" s="292">
        <f t="shared" si="24"/>
        <v>167238000</v>
      </c>
      <c r="AA308" s="28" cm="1">
        <f t="array" aca="1" ref="AA308" ca="1">_xlfn.IFS(DK308&lt;$DK$4,1,AND(DK308&gt;=$DK$4,DK308&lt;=$AA$4),2,DK308&gt;$AA$4,3)</f>
        <v>2</v>
      </c>
      <c r="AB308" s="28">
        <v>0</v>
      </c>
      <c r="AC308" s="28" cm="1">
        <f t="array" aca="1" ref="AC308" ca="1">IF(AB308="PERCENTIL 30","",_xlfn.IFS(DK308&lt;$AC$4,1,DK308&gt;$AC$4,2))</f>
        <v>2</v>
      </c>
      <c r="AD308" s="28" t="str">
        <f>+IFERROR(VLOOKUP(_xlfn.TEXTJOIN("_", FALSE, C308:E308), BD_Perc!$A:$O, 15, FALSE),"Segmentación no encontrada o vehículo inactivo")</f>
        <v>PERCENTIL 30-70</v>
      </c>
      <c r="AE308" s="28" t="str" cm="1">
        <f t="array" ref="AE308">_xlfn.IFS(
    AD308 = "PERCENTIL 50",
    _xlfn.IFS(
        BD!DK308 &lt; VLOOKUP(_xlfn.TEXTJOIN("_", FALSE, C308:E308), BD_Perc!$A:$O, 11, FALSE), "Intervalo de precio 1",
        BD!DK308 &gt;= VLOOKUP(_xlfn.TEXTJOIN("_", FALSE, C308:E308), BD_Perc!$A:$O, 11, FALSE), "Intervalo de precio 2"
    ),
    AD308 = "PERCENTIL 30-70",
    _xlfn.IFS(
        BD!DK308 &lt; VLOOKUP(_xlfn.TEXTJOIN("_", FALSE, C308:E308), BD_Perc!$A:$O, 6, FALSE), "Intervalo de precio 1",
        BD!DK308 &lt; VLOOKUP(_xlfn.TEXTJOIN("_", FALSE, C308:E308), BD_Perc!$A:$O, 7, FALSE), "Intervalo de precio 2",
        BD!DK308 &gt;= VLOOKUP(_xlfn.TEXTJOIN("_", FALSE, C308:E308), BD_Perc!$A:$O, 7, FALSE), "Intervalo de precio 3"
    ),
    AD308="Segmentación no encontrada o vehículo inactivo","Segmentación no encontrada o vehículo inactivo"
)</f>
        <v>Intervalo de precio 2</v>
      </c>
      <c r="AF308" s="57" t="s">
        <v>2413</v>
      </c>
      <c r="AG308" s="35" t="b">
        <f t="shared" si="28"/>
        <v>1</v>
      </c>
      <c r="AH308" s="207">
        <v>2.1999999999999999E-2</v>
      </c>
      <c r="AI308" s="207">
        <v>2.5999999999999999E-2</v>
      </c>
      <c r="AJ308" s="207">
        <v>3.1E-2</v>
      </c>
      <c r="AK308" s="207">
        <v>3.2000000000000001E-2</v>
      </c>
      <c r="AL308" s="207">
        <v>3.3000000000000002E-2</v>
      </c>
      <c r="AM308" s="207">
        <v>3.4000000000000002E-2</v>
      </c>
      <c r="AN308" s="28" t="s">
        <v>113</v>
      </c>
      <c r="AO308" s="28" t="s">
        <v>113</v>
      </c>
      <c r="AP308" s="28" t="s">
        <v>113</v>
      </c>
      <c r="AQ308" s="37">
        <v>0.05</v>
      </c>
      <c r="AR308" s="38">
        <v>8689479</v>
      </c>
      <c r="AS308" s="38">
        <v>220144</v>
      </c>
      <c r="AT308" s="38">
        <v>794963</v>
      </c>
      <c r="AU308" s="38">
        <v>4378407</v>
      </c>
      <c r="AV308" s="38">
        <v>1467622</v>
      </c>
      <c r="AW308" s="38">
        <v>8438830</v>
      </c>
      <c r="AX308" s="38">
        <v>0</v>
      </c>
      <c r="AY308" s="38">
        <v>794963</v>
      </c>
      <c r="AZ308" s="38">
        <v>48920</v>
      </c>
      <c r="BA308" s="38">
        <v>366906</v>
      </c>
      <c r="BB308" s="38" t="s">
        <v>107</v>
      </c>
      <c r="BC308" s="38" t="s">
        <v>107</v>
      </c>
      <c r="BD308" s="38">
        <v>0</v>
      </c>
      <c r="BE308" s="38">
        <v>0</v>
      </c>
      <c r="BF308" s="38">
        <v>1345321</v>
      </c>
      <c r="BG308" s="38">
        <v>2323736</v>
      </c>
      <c r="BH308" s="38">
        <v>2323736</v>
      </c>
      <c r="BI308" s="38">
        <v>2923015</v>
      </c>
      <c r="BJ308" s="38" t="s">
        <v>107</v>
      </c>
      <c r="BK308" s="38">
        <v>0</v>
      </c>
      <c r="BL308" s="38">
        <v>1651075</v>
      </c>
      <c r="BM308" s="38">
        <v>856113</v>
      </c>
      <c r="BN308" s="38">
        <v>1284169</v>
      </c>
      <c r="BO308" s="38" t="s">
        <v>107</v>
      </c>
      <c r="BP308" s="38">
        <v>3167619</v>
      </c>
      <c r="BQ308" s="38">
        <v>72159</v>
      </c>
      <c r="BR308" s="38" t="s">
        <v>107</v>
      </c>
      <c r="BS308" s="38">
        <v>599280</v>
      </c>
      <c r="BT308" s="38">
        <v>1210789</v>
      </c>
      <c r="BU308" s="38" t="s">
        <v>107</v>
      </c>
      <c r="BV308" s="38">
        <v>1100717</v>
      </c>
      <c r="BW308" s="38" t="s">
        <v>107</v>
      </c>
      <c r="BX308" s="38">
        <v>108849</v>
      </c>
      <c r="BY308" s="38">
        <v>1455393</v>
      </c>
      <c r="BZ308" s="38">
        <v>8438830</v>
      </c>
      <c r="CA308" s="38" t="s">
        <v>107</v>
      </c>
      <c r="CB308" s="38">
        <v>354675</v>
      </c>
      <c r="CC308" s="330">
        <v>0</v>
      </c>
      <c r="CD308" s="38">
        <v>6115094</v>
      </c>
      <c r="CE308" s="38" t="s">
        <v>107</v>
      </c>
      <c r="CF308" s="38" t="s">
        <v>107</v>
      </c>
      <c r="CG308" s="38" t="s">
        <v>107</v>
      </c>
      <c r="CH308" s="41" t="s">
        <v>114</v>
      </c>
      <c r="CI308" s="41" t="s">
        <v>114</v>
      </c>
      <c r="CJ308" s="41" t="s">
        <v>113</v>
      </c>
      <c r="CK308" s="41" t="s">
        <v>114</v>
      </c>
      <c r="CL308" s="41" t="s">
        <v>113</v>
      </c>
      <c r="CM308" s="41" t="s">
        <v>114</v>
      </c>
      <c r="CN308" s="41" t="s">
        <v>114</v>
      </c>
      <c r="CO308" s="42" t="s">
        <v>107</v>
      </c>
      <c r="CP308" s="28" t="s">
        <v>107</v>
      </c>
      <c r="CQ308" s="28" t="s">
        <v>107</v>
      </c>
      <c r="CR308" s="28" t="s">
        <v>107</v>
      </c>
      <c r="CS308" s="28" t="s">
        <v>107</v>
      </c>
      <c r="CT308" s="28" t="s">
        <v>107</v>
      </c>
      <c r="CU308" s="28" t="s">
        <v>107</v>
      </c>
      <c r="CV308" s="28" t="s">
        <v>107</v>
      </c>
      <c r="CW308" s="28" t="s">
        <v>107</v>
      </c>
      <c r="CX308" s="28" t="s">
        <v>107</v>
      </c>
      <c r="CY308" s="28" t="s">
        <v>107</v>
      </c>
      <c r="CZ308" s="28" t="s">
        <v>107</v>
      </c>
      <c r="DA308" s="28" t="s">
        <v>107</v>
      </c>
      <c r="DB308" s="28" t="s">
        <v>107</v>
      </c>
      <c r="DC308" s="28" t="s">
        <v>107</v>
      </c>
      <c r="DD308" s="332">
        <v>11153033</v>
      </c>
      <c r="DE308" s="43">
        <v>1</v>
      </c>
      <c r="DF308" s="390">
        <v>1</v>
      </c>
      <c r="DG308" s="310"/>
      <c r="DH308" s="203"/>
      <c r="DI308" s="279" t="str" cm="1">
        <f t="array" ref="DI308">+IF(AND(C308&lt;&gt;"Vehículos Eléctricos",C308&lt;&gt;"Vehículos Híbridos",AD308="PERCENTIL 50"),
     IF(VLOOKUP(_xlfn.TEXTJOIN("_",FALSE,C308:E308),BD_Perc!$A:$P,_xlfn.IFS(BD!AE308="Intervalo de precio 1",12,BD!AE308="Intervalo de precio 2",13),FALSE)&lt;=1,
     VLOOKUP(_xlfn.TEXTJOIN("_",FALSE,C308:E308),BD_Perc!$A:$P,16,FALSE),"Ok P50"),
     "Ok P30/70 ó Híbrido/Eléctrico")</f>
        <v>Ok P30/70 ó Híbrido/Eléctrico</v>
      </c>
      <c r="DJ308" s="279" t="str">
        <f t="shared" si="25"/>
        <v>Vehículos Convencionales_Pick Up_PICKUP DOBLE CAB - PLATON</v>
      </c>
      <c r="DK308" s="331">
        <f t="shared" si="29"/>
        <v>167238000</v>
      </c>
      <c r="DL308" s="326"/>
    </row>
    <row r="309" spans="1:116" ht="51">
      <c r="A309" s="28">
        <v>304</v>
      </c>
      <c r="B309" s="29" t="s">
        <v>183</v>
      </c>
      <c r="C309" s="29" t="s">
        <v>0</v>
      </c>
      <c r="D309" s="29" t="s">
        <v>665</v>
      </c>
      <c r="E309" s="42" t="s">
        <v>666</v>
      </c>
      <c r="F309" s="42" t="s">
        <v>346</v>
      </c>
      <c r="G309" s="30" t="s">
        <v>710</v>
      </c>
      <c r="H309" s="42" t="s">
        <v>400</v>
      </c>
      <c r="I309" s="28">
        <v>3042078</v>
      </c>
      <c r="J309" s="28" t="s">
        <v>711</v>
      </c>
      <c r="K309" s="31" t="s">
        <v>686</v>
      </c>
      <c r="L309" s="56">
        <v>237</v>
      </c>
      <c r="M309" s="33" t="s">
        <v>107</v>
      </c>
      <c r="N309" s="34">
        <v>201000000</v>
      </c>
      <c r="O309" s="34">
        <f>+IFERROR(VLOOKUP(I309,Precio_Fasecolda!A:C,3,FALSE),IFERROR(VLOOKUP(I309,Precio_Fasecolda!B:C,2,FALSE),N309))</f>
        <v>201000000</v>
      </c>
      <c r="P309" s="34">
        <f t="shared" si="26"/>
        <v>0</v>
      </c>
      <c r="Q309" s="28" t="s">
        <v>346</v>
      </c>
      <c r="R309" s="28" t="s">
        <v>2415</v>
      </c>
      <c r="S309" s="28" t="s">
        <v>360</v>
      </c>
      <c r="T309" s="28" t="s">
        <v>107</v>
      </c>
      <c r="U309" s="28" t="s">
        <v>107</v>
      </c>
      <c r="V309" s="42" t="s">
        <v>107</v>
      </c>
      <c r="W309" s="28" t="s">
        <v>107</v>
      </c>
      <c r="X309" s="28" t="s">
        <v>107</v>
      </c>
      <c r="Y309" s="28" t="str">
        <f t="shared" si="27"/>
        <v>N.A.</v>
      </c>
      <c r="Z309" s="292">
        <f t="shared" si="24"/>
        <v>196578000</v>
      </c>
      <c r="AA309" s="28" cm="1">
        <f t="array" aca="1" ref="AA309" ca="1">_xlfn.IFS(DK309&lt;$DK$4,1,AND(DK309&gt;=$DK$4,DK309&lt;=$AA$4),2,DK309&gt;$AA$4,3)</f>
        <v>2</v>
      </c>
      <c r="AB309" s="28">
        <v>0</v>
      </c>
      <c r="AC309" s="28" cm="1">
        <f t="array" aca="1" ref="AC309" ca="1">IF(AB309="PERCENTIL 30","",_xlfn.IFS(DK309&lt;$AC$4,1,DK309&gt;$AC$4,2))</f>
        <v>2</v>
      </c>
      <c r="AD309" s="28" t="str">
        <f>+IFERROR(VLOOKUP(_xlfn.TEXTJOIN("_", FALSE, C309:E309), BD_Perc!$A:$O, 15, FALSE),"Segmentación no encontrada o vehículo inactivo")</f>
        <v>PERCENTIL 30-70</v>
      </c>
      <c r="AE309" s="28" t="str" cm="1">
        <f t="array" ref="AE309">_xlfn.IFS(
    AD309 = "PERCENTIL 50",
    _xlfn.IFS(
        BD!DK309 &lt; VLOOKUP(_xlfn.TEXTJOIN("_", FALSE, C309:E309), BD_Perc!$A:$O, 11, FALSE), "Intervalo de precio 1",
        BD!DK309 &gt;= VLOOKUP(_xlfn.TEXTJOIN("_", FALSE, C309:E309), BD_Perc!$A:$O, 11, FALSE), "Intervalo de precio 2"
    ),
    AD309 = "PERCENTIL 30-70",
    _xlfn.IFS(
        BD!DK309 &lt; VLOOKUP(_xlfn.TEXTJOIN("_", FALSE, C309:E309), BD_Perc!$A:$O, 6, FALSE), "Intervalo de precio 1",
        BD!DK309 &lt; VLOOKUP(_xlfn.TEXTJOIN("_", FALSE, C309:E309), BD_Perc!$A:$O, 7, FALSE), "Intervalo de precio 2",
        BD!DK309 &gt;= VLOOKUP(_xlfn.TEXTJOIN("_", FALSE, C309:E309), BD_Perc!$A:$O, 7, FALSE), "Intervalo de precio 3"
    ),
    AD309="Segmentación no encontrada o vehículo inactivo","Segmentación no encontrada o vehículo inactivo"
)</f>
        <v>Intervalo de precio 2</v>
      </c>
      <c r="AF309" s="57" t="s">
        <v>2413</v>
      </c>
      <c r="AG309" s="35" t="b">
        <f t="shared" si="28"/>
        <v>1</v>
      </c>
      <c r="AH309" s="207">
        <v>2.1999999999999999E-2</v>
      </c>
      <c r="AI309" s="207">
        <v>2.5999999999999999E-2</v>
      </c>
      <c r="AJ309" s="207">
        <v>3.1E-2</v>
      </c>
      <c r="AK309" s="207">
        <v>3.2000000000000001E-2</v>
      </c>
      <c r="AL309" s="207">
        <v>3.3000000000000002E-2</v>
      </c>
      <c r="AM309" s="207">
        <v>3.4000000000000002E-2</v>
      </c>
      <c r="AN309" s="28" t="s">
        <v>113</v>
      </c>
      <c r="AO309" s="28" t="s">
        <v>113</v>
      </c>
      <c r="AP309" s="28" t="s">
        <v>113</v>
      </c>
      <c r="AQ309" s="37">
        <v>0.05</v>
      </c>
      <c r="AR309" s="38">
        <v>8689479</v>
      </c>
      <c r="AS309" s="38">
        <v>220144</v>
      </c>
      <c r="AT309" s="38">
        <v>794963</v>
      </c>
      <c r="AU309" s="38">
        <v>4378407</v>
      </c>
      <c r="AV309" s="38">
        <v>1467622</v>
      </c>
      <c r="AW309" s="38">
        <v>8438830</v>
      </c>
      <c r="AX309" s="38">
        <v>0</v>
      </c>
      <c r="AY309" s="38">
        <v>794963</v>
      </c>
      <c r="AZ309" s="38">
        <v>48920</v>
      </c>
      <c r="BA309" s="38">
        <v>366906</v>
      </c>
      <c r="BB309" s="38" t="s">
        <v>107</v>
      </c>
      <c r="BC309" s="38" t="s">
        <v>107</v>
      </c>
      <c r="BD309" s="38">
        <v>0</v>
      </c>
      <c r="BE309" s="38">
        <v>0</v>
      </c>
      <c r="BF309" s="38">
        <v>1345321</v>
      </c>
      <c r="BG309" s="38">
        <v>2323736</v>
      </c>
      <c r="BH309" s="38">
        <v>2323736</v>
      </c>
      <c r="BI309" s="38">
        <v>2923015</v>
      </c>
      <c r="BJ309" s="38" t="s">
        <v>107</v>
      </c>
      <c r="BK309" s="38">
        <v>0</v>
      </c>
      <c r="BL309" s="38">
        <v>1651075</v>
      </c>
      <c r="BM309" s="38">
        <v>856113</v>
      </c>
      <c r="BN309" s="38">
        <v>1284169</v>
      </c>
      <c r="BO309" s="38" t="s">
        <v>107</v>
      </c>
      <c r="BP309" s="38">
        <v>3167619</v>
      </c>
      <c r="BQ309" s="38">
        <v>72159</v>
      </c>
      <c r="BR309" s="38" t="s">
        <v>107</v>
      </c>
      <c r="BS309" s="38">
        <v>599280</v>
      </c>
      <c r="BT309" s="38">
        <v>1210789</v>
      </c>
      <c r="BU309" s="38" t="s">
        <v>107</v>
      </c>
      <c r="BV309" s="38">
        <v>1100717</v>
      </c>
      <c r="BW309" s="38" t="s">
        <v>107</v>
      </c>
      <c r="BX309" s="38">
        <v>108849</v>
      </c>
      <c r="BY309" s="38">
        <v>1455393</v>
      </c>
      <c r="BZ309" s="38">
        <v>8438830</v>
      </c>
      <c r="CA309" s="38" t="s">
        <v>107</v>
      </c>
      <c r="CB309" s="38">
        <v>354675</v>
      </c>
      <c r="CC309" s="330">
        <v>0</v>
      </c>
      <c r="CD309" s="38">
        <v>6115094</v>
      </c>
      <c r="CE309" s="38" t="s">
        <v>107</v>
      </c>
      <c r="CF309" s="38" t="s">
        <v>107</v>
      </c>
      <c r="CG309" s="38" t="s">
        <v>107</v>
      </c>
      <c r="CH309" s="41" t="s">
        <v>114</v>
      </c>
      <c r="CI309" s="41" t="s">
        <v>114</v>
      </c>
      <c r="CJ309" s="41" t="s">
        <v>113</v>
      </c>
      <c r="CK309" s="41" t="s">
        <v>114</v>
      </c>
      <c r="CL309" s="41" t="s">
        <v>113</v>
      </c>
      <c r="CM309" s="41" t="s">
        <v>114</v>
      </c>
      <c r="CN309" s="41" t="s">
        <v>114</v>
      </c>
      <c r="CO309" s="42" t="s">
        <v>107</v>
      </c>
      <c r="CP309" s="28" t="s">
        <v>107</v>
      </c>
      <c r="CQ309" s="28" t="s">
        <v>107</v>
      </c>
      <c r="CR309" s="28" t="s">
        <v>107</v>
      </c>
      <c r="CS309" s="28" t="s">
        <v>107</v>
      </c>
      <c r="CT309" s="28" t="s">
        <v>107</v>
      </c>
      <c r="CU309" s="28" t="s">
        <v>107</v>
      </c>
      <c r="CV309" s="28" t="s">
        <v>107</v>
      </c>
      <c r="CW309" s="28" t="s">
        <v>107</v>
      </c>
      <c r="CX309" s="28" t="s">
        <v>107</v>
      </c>
      <c r="CY309" s="28" t="s">
        <v>107</v>
      </c>
      <c r="CZ309" s="28" t="s">
        <v>107</v>
      </c>
      <c r="DA309" s="28" t="s">
        <v>107</v>
      </c>
      <c r="DB309" s="28" t="s">
        <v>107</v>
      </c>
      <c r="DC309" s="28" t="s">
        <v>107</v>
      </c>
      <c r="DD309" s="332">
        <v>11153033</v>
      </c>
      <c r="DE309" s="43">
        <v>1</v>
      </c>
      <c r="DF309" s="390">
        <v>1</v>
      </c>
      <c r="DG309" s="310"/>
      <c r="DH309" s="203"/>
      <c r="DI309" s="279" t="str" cm="1">
        <f t="array" ref="DI309">+IF(AND(C309&lt;&gt;"Vehículos Eléctricos",C309&lt;&gt;"Vehículos Híbridos",AD309="PERCENTIL 50"),
     IF(VLOOKUP(_xlfn.TEXTJOIN("_",FALSE,C309:E309),BD_Perc!$A:$P,_xlfn.IFS(BD!AE309="Intervalo de precio 1",12,BD!AE309="Intervalo de precio 2",13),FALSE)&lt;=1,
     VLOOKUP(_xlfn.TEXTJOIN("_",FALSE,C309:E309),BD_Perc!$A:$P,16,FALSE),"Ok P50"),
     "Ok P30/70 ó Híbrido/Eléctrico")</f>
        <v>Ok P30/70 ó Híbrido/Eléctrico</v>
      </c>
      <c r="DJ309" s="279" t="str">
        <f t="shared" si="25"/>
        <v>Vehículos Convencionales_Pick Up_PICKUP DOBLE CAB - PLATON</v>
      </c>
      <c r="DK309" s="331">
        <f t="shared" si="29"/>
        <v>196578000</v>
      </c>
      <c r="DL309" s="326"/>
    </row>
    <row r="310" spans="1:116" ht="51">
      <c r="A310" s="28">
        <v>305</v>
      </c>
      <c r="B310" s="29" t="s">
        <v>183</v>
      </c>
      <c r="C310" s="29" t="s">
        <v>0</v>
      </c>
      <c r="D310" s="29" t="s">
        <v>665</v>
      </c>
      <c r="E310" s="42" t="s">
        <v>666</v>
      </c>
      <c r="F310" s="42" t="s">
        <v>346</v>
      </c>
      <c r="G310" s="30" t="s">
        <v>712</v>
      </c>
      <c r="H310" s="42" t="s">
        <v>400</v>
      </c>
      <c r="I310" s="28">
        <v>3042081</v>
      </c>
      <c r="J310" s="28" t="s">
        <v>713</v>
      </c>
      <c r="K310" s="31" t="s">
        <v>674</v>
      </c>
      <c r="L310" s="56">
        <v>168</v>
      </c>
      <c r="M310" s="33" t="s">
        <v>107</v>
      </c>
      <c r="N310" s="34">
        <v>229000000</v>
      </c>
      <c r="O310" s="34">
        <f>+IFERROR(VLOOKUP(I310,Precio_Fasecolda!A:C,3,FALSE),IFERROR(VLOOKUP(I310,Precio_Fasecolda!B:C,2,FALSE),N310))</f>
        <v>229000000</v>
      </c>
      <c r="P310" s="34">
        <f t="shared" si="26"/>
        <v>0</v>
      </c>
      <c r="Q310" s="28" t="s">
        <v>346</v>
      </c>
      <c r="R310" s="28" t="s">
        <v>130</v>
      </c>
      <c r="S310" s="28" t="s">
        <v>360</v>
      </c>
      <c r="T310" s="28" t="s">
        <v>107</v>
      </c>
      <c r="U310" s="28" t="s">
        <v>107</v>
      </c>
      <c r="V310" s="42" t="s">
        <v>107</v>
      </c>
      <c r="W310" s="28" t="s">
        <v>107</v>
      </c>
      <c r="X310" s="28" t="s">
        <v>107</v>
      </c>
      <c r="Y310" s="28" t="str">
        <f t="shared" si="27"/>
        <v>N.A.</v>
      </c>
      <c r="Z310" s="292">
        <f t="shared" si="24"/>
        <v>223962000</v>
      </c>
      <c r="AA310" s="28" cm="1">
        <f t="array" aca="1" ref="AA310" ca="1">_xlfn.IFS(DK310&lt;$DK$4,1,AND(DK310&gt;=$DK$4,DK310&lt;=$AA$4),2,DK310&gt;$AA$4,3)</f>
        <v>2</v>
      </c>
      <c r="AB310" s="28">
        <v>0</v>
      </c>
      <c r="AC310" s="28" cm="1">
        <f t="array" aca="1" ref="AC310" ca="1">IF(AB310="PERCENTIL 30","",_xlfn.IFS(DK310&lt;$AC$4,1,DK310&gt;$AC$4,2))</f>
        <v>2</v>
      </c>
      <c r="AD310" s="28" t="str">
        <f>+IFERROR(VLOOKUP(_xlfn.TEXTJOIN("_", FALSE, C310:E310), BD_Perc!$A:$O, 15, FALSE),"Segmentación no encontrada o vehículo inactivo")</f>
        <v>PERCENTIL 30-70</v>
      </c>
      <c r="AE310" s="28" t="str" cm="1">
        <f t="array" ref="AE310">_xlfn.IFS(
    AD310 = "PERCENTIL 50",
    _xlfn.IFS(
        BD!DK310 &lt; VLOOKUP(_xlfn.TEXTJOIN("_", FALSE, C310:E310), BD_Perc!$A:$O, 11, FALSE), "Intervalo de precio 1",
        BD!DK310 &gt;= VLOOKUP(_xlfn.TEXTJOIN("_", FALSE, C310:E310), BD_Perc!$A:$O, 11, FALSE), "Intervalo de precio 2"
    ),
    AD310 = "PERCENTIL 30-70",
    _xlfn.IFS(
        BD!DK310 &lt; VLOOKUP(_xlfn.TEXTJOIN("_", FALSE, C310:E310), BD_Perc!$A:$O, 6, FALSE), "Intervalo de precio 1",
        BD!DK310 &lt; VLOOKUP(_xlfn.TEXTJOIN("_", FALSE, C310:E310), BD_Perc!$A:$O, 7, FALSE), "Intervalo de precio 2",
        BD!DK310 &gt;= VLOOKUP(_xlfn.TEXTJOIN("_", FALSE, C310:E310), BD_Perc!$A:$O, 7, FALSE), "Intervalo de precio 3"
    ),
    AD310="Segmentación no encontrada o vehículo inactivo","Segmentación no encontrada o vehículo inactivo"
)</f>
        <v>Intervalo de precio 2</v>
      </c>
      <c r="AF310" s="57" t="s">
        <v>2413</v>
      </c>
      <c r="AG310" s="35" t="b">
        <f t="shared" si="28"/>
        <v>1</v>
      </c>
      <c r="AH310" s="207">
        <v>2.1999999999999999E-2</v>
      </c>
      <c r="AI310" s="207">
        <v>2.5999999999999999E-2</v>
      </c>
      <c r="AJ310" s="207">
        <v>3.1E-2</v>
      </c>
      <c r="AK310" s="207">
        <v>3.2000000000000001E-2</v>
      </c>
      <c r="AL310" s="207">
        <v>3.3000000000000002E-2</v>
      </c>
      <c r="AM310" s="207">
        <v>3.4000000000000002E-2</v>
      </c>
      <c r="AN310" s="28" t="s">
        <v>113</v>
      </c>
      <c r="AO310" s="28" t="s">
        <v>113</v>
      </c>
      <c r="AP310" s="28" t="s">
        <v>113</v>
      </c>
      <c r="AQ310" s="37">
        <v>0.05</v>
      </c>
      <c r="AR310" s="38">
        <v>8689479</v>
      </c>
      <c r="AS310" s="38">
        <v>220144</v>
      </c>
      <c r="AT310" s="38">
        <v>794963</v>
      </c>
      <c r="AU310" s="38">
        <v>4378407</v>
      </c>
      <c r="AV310" s="38">
        <v>1467622</v>
      </c>
      <c r="AW310" s="38">
        <v>8438830</v>
      </c>
      <c r="AX310" s="38">
        <v>0</v>
      </c>
      <c r="AY310" s="38">
        <v>794963</v>
      </c>
      <c r="AZ310" s="38">
        <v>48920</v>
      </c>
      <c r="BA310" s="38">
        <v>366906</v>
      </c>
      <c r="BB310" s="38" t="s">
        <v>107</v>
      </c>
      <c r="BC310" s="38" t="s">
        <v>107</v>
      </c>
      <c r="BD310" s="38">
        <v>0</v>
      </c>
      <c r="BE310" s="38">
        <v>0</v>
      </c>
      <c r="BF310" s="38">
        <v>1345321</v>
      </c>
      <c r="BG310" s="38">
        <v>2323736</v>
      </c>
      <c r="BH310" s="38">
        <v>2323736</v>
      </c>
      <c r="BI310" s="38">
        <v>2923015</v>
      </c>
      <c r="BJ310" s="38" t="s">
        <v>107</v>
      </c>
      <c r="BK310" s="38">
        <v>0</v>
      </c>
      <c r="BL310" s="38">
        <v>1651075</v>
      </c>
      <c r="BM310" s="38">
        <v>856113</v>
      </c>
      <c r="BN310" s="38">
        <v>1284169</v>
      </c>
      <c r="BO310" s="38" t="s">
        <v>107</v>
      </c>
      <c r="BP310" s="38">
        <v>3167619</v>
      </c>
      <c r="BQ310" s="38">
        <v>72159</v>
      </c>
      <c r="BR310" s="38" t="s">
        <v>107</v>
      </c>
      <c r="BS310" s="38">
        <v>599280</v>
      </c>
      <c r="BT310" s="38">
        <v>1210789</v>
      </c>
      <c r="BU310" s="38" t="s">
        <v>107</v>
      </c>
      <c r="BV310" s="38">
        <v>1100717</v>
      </c>
      <c r="BW310" s="38" t="s">
        <v>107</v>
      </c>
      <c r="BX310" s="38">
        <v>108849</v>
      </c>
      <c r="BY310" s="38">
        <v>1455393</v>
      </c>
      <c r="BZ310" s="38">
        <v>8438830</v>
      </c>
      <c r="CA310" s="38" t="s">
        <v>107</v>
      </c>
      <c r="CB310" s="38">
        <v>354675</v>
      </c>
      <c r="CC310" s="330">
        <v>0</v>
      </c>
      <c r="CD310" s="38">
        <v>6115094</v>
      </c>
      <c r="CE310" s="38" t="s">
        <v>107</v>
      </c>
      <c r="CF310" s="38" t="s">
        <v>107</v>
      </c>
      <c r="CG310" s="38" t="s">
        <v>107</v>
      </c>
      <c r="CH310" s="41" t="s">
        <v>114</v>
      </c>
      <c r="CI310" s="41" t="s">
        <v>114</v>
      </c>
      <c r="CJ310" s="41" t="s">
        <v>113</v>
      </c>
      <c r="CK310" s="41" t="s">
        <v>114</v>
      </c>
      <c r="CL310" s="41" t="s">
        <v>113</v>
      </c>
      <c r="CM310" s="41" t="s">
        <v>114</v>
      </c>
      <c r="CN310" s="41" t="s">
        <v>114</v>
      </c>
      <c r="CO310" s="42" t="s">
        <v>107</v>
      </c>
      <c r="CP310" s="28" t="s">
        <v>107</v>
      </c>
      <c r="CQ310" s="28" t="s">
        <v>107</v>
      </c>
      <c r="CR310" s="28" t="s">
        <v>107</v>
      </c>
      <c r="CS310" s="28" t="s">
        <v>107</v>
      </c>
      <c r="CT310" s="28" t="s">
        <v>107</v>
      </c>
      <c r="CU310" s="28" t="s">
        <v>107</v>
      </c>
      <c r="CV310" s="28" t="s">
        <v>107</v>
      </c>
      <c r="CW310" s="28" t="s">
        <v>107</v>
      </c>
      <c r="CX310" s="28" t="s">
        <v>107</v>
      </c>
      <c r="CY310" s="28" t="s">
        <v>107</v>
      </c>
      <c r="CZ310" s="28" t="s">
        <v>107</v>
      </c>
      <c r="DA310" s="28" t="s">
        <v>107</v>
      </c>
      <c r="DB310" s="28" t="s">
        <v>107</v>
      </c>
      <c r="DC310" s="28" t="s">
        <v>107</v>
      </c>
      <c r="DD310" s="332">
        <v>11153033</v>
      </c>
      <c r="DE310" s="43">
        <v>1</v>
      </c>
      <c r="DF310" s="390">
        <v>1</v>
      </c>
      <c r="DG310" s="310"/>
      <c r="DH310" s="203"/>
      <c r="DI310" s="279" t="str" cm="1">
        <f t="array" ref="DI310">+IF(AND(C310&lt;&gt;"Vehículos Eléctricos",C310&lt;&gt;"Vehículos Híbridos",AD310="PERCENTIL 50"),
     IF(VLOOKUP(_xlfn.TEXTJOIN("_",FALSE,C310:E310),BD_Perc!$A:$P,_xlfn.IFS(BD!AE310="Intervalo de precio 1",12,BD!AE310="Intervalo de precio 2",13),FALSE)&lt;=1,
     VLOOKUP(_xlfn.TEXTJOIN("_",FALSE,C310:E310),BD_Perc!$A:$P,16,FALSE),"Ok P50"),
     "Ok P30/70 ó Híbrido/Eléctrico")</f>
        <v>Ok P30/70 ó Híbrido/Eléctrico</v>
      </c>
      <c r="DJ310" s="279" t="str">
        <f t="shared" si="25"/>
        <v>Vehículos Convencionales_Pick Up_PICKUP DOBLE CAB - PLATON</v>
      </c>
      <c r="DK310" s="331">
        <f t="shared" si="29"/>
        <v>223962000</v>
      </c>
      <c r="DL310" s="326"/>
    </row>
    <row r="311" spans="1:116" ht="51">
      <c r="A311" s="28">
        <v>306</v>
      </c>
      <c r="B311" s="29" t="s">
        <v>183</v>
      </c>
      <c r="C311" s="29" t="s">
        <v>0</v>
      </c>
      <c r="D311" s="29" t="s">
        <v>665</v>
      </c>
      <c r="E311" s="42" t="s">
        <v>666</v>
      </c>
      <c r="F311" s="42" t="s">
        <v>338</v>
      </c>
      <c r="G311" s="30" t="s">
        <v>714</v>
      </c>
      <c r="H311" s="42" t="s">
        <v>400</v>
      </c>
      <c r="I311" s="261">
        <v>3042079</v>
      </c>
      <c r="J311" s="28" t="s">
        <v>715</v>
      </c>
      <c r="K311" s="31" t="s">
        <v>674</v>
      </c>
      <c r="L311" s="56">
        <v>168</v>
      </c>
      <c r="M311" s="33" t="s">
        <v>107</v>
      </c>
      <c r="N311" s="34">
        <v>270000000</v>
      </c>
      <c r="O311" s="34">
        <f>+IFERROR(VLOOKUP(I311,Precio_Fasecolda!A:C,3,FALSE),IFERROR(VLOOKUP(I311,Precio_Fasecolda!B:C,2,FALSE),N311))</f>
        <v>270000000</v>
      </c>
      <c r="P311" s="34">
        <f t="shared" si="26"/>
        <v>0</v>
      </c>
      <c r="Q311" s="261" t="s">
        <v>346</v>
      </c>
      <c r="R311" s="28" t="s">
        <v>130</v>
      </c>
      <c r="S311" s="28" t="s">
        <v>360</v>
      </c>
      <c r="T311" s="28" t="s">
        <v>107</v>
      </c>
      <c r="U311" s="28" t="s">
        <v>107</v>
      </c>
      <c r="V311" s="42" t="s">
        <v>107</v>
      </c>
      <c r="W311" s="28" t="s">
        <v>107</v>
      </c>
      <c r="X311" s="28" t="s">
        <v>107</v>
      </c>
      <c r="Y311" s="28" t="str">
        <f t="shared" si="27"/>
        <v>N.A.</v>
      </c>
      <c r="Z311" s="292">
        <f t="shared" si="24"/>
        <v>264060000</v>
      </c>
      <c r="AA311" s="28" cm="1">
        <f t="array" aca="1" ref="AA311" ca="1">_xlfn.IFS(DK311&lt;$DK$4,1,AND(DK311&gt;=$DK$4,DK311&lt;=$AA$4),2,DK311&gt;$AA$4,3)</f>
        <v>3</v>
      </c>
      <c r="AB311" s="28">
        <v>0</v>
      </c>
      <c r="AC311" s="28" cm="1">
        <f t="array" aca="1" ref="AC311" ca="1">IF(AB311="PERCENTIL 30","",_xlfn.IFS(DK311&lt;$AC$4,1,DK311&gt;$AC$4,2))</f>
        <v>2</v>
      </c>
      <c r="AD311" s="28" t="str">
        <f>+IFERROR(VLOOKUP(_xlfn.TEXTJOIN("_", FALSE, C311:E311), BD_Perc!$A:$O, 15, FALSE),"Segmentación no encontrada o vehículo inactivo")</f>
        <v>PERCENTIL 30-70</v>
      </c>
      <c r="AE311" s="28" t="str" cm="1">
        <f t="array" ref="AE311">_xlfn.IFS(
    AD311 = "PERCENTIL 50",
    _xlfn.IFS(
        BD!DK311 &lt; VLOOKUP(_xlfn.TEXTJOIN("_", FALSE, C311:E311), BD_Perc!$A:$O, 11, FALSE), "Intervalo de precio 1",
        BD!DK311 &gt;= VLOOKUP(_xlfn.TEXTJOIN("_", FALSE, C311:E311), BD_Perc!$A:$O, 11, FALSE), "Intervalo de precio 2"
    ),
    AD311 = "PERCENTIL 30-70",
    _xlfn.IFS(
        BD!DK311 &lt; VLOOKUP(_xlfn.TEXTJOIN("_", FALSE, C311:E311), BD_Perc!$A:$O, 6, FALSE), "Intervalo de precio 1",
        BD!DK311 &lt; VLOOKUP(_xlfn.TEXTJOIN("_", FALSE, C311:E311), BD_Perc!$A:$O, 7, FALSE), "Intervalo de precio 2",
        BD!DK311 &gt;= VLOOKUP(_xlfn.TEXTJOIN("_", FALSE, C311:E311), BD_Perc!$A:$O, 7, FALSE), "Intervalo de precio 3"
    ),
    AD311="Segmentación no encontrada o vehículo inactivo","Segmentación no encontrada o vehículo inactivo"
)</f>
        <v>Intervalo de precio 3</v>
      </c>
      <c r="AF311" s="57" t="s">
        <v>2414</v>
      </c>
      <c r="AG311" s="35" t="b">
        <f t="shared" si="28"/>
        <v>1</v>
      </c>
      <c r="AH311" s="207">
        <v>2.1999999999999999E-2</v>
      </c>
      <c r="AI311" s="207">
        <v>2.5999999999999999E-2</v>
      </c>
      <c r="AJ311" s="207">
        <v>3.1E-2</v>
      </c>
      <c r="AK311" s="207">
        <v>3.2000000000000001E-2</v>
      </c>
      <c r="AL311" s="207">
        <v>3.3000000000000002E-2</v>
      </c>
      <c r="AM311" s="207">
        <v>3.4000000000000002E-2</v>
      </c>
      <c r="AN311" s="28" t="s">
        <v>113</v>
      </c>
      <c r="AO311" s="28" t="s">
        <v>113</v>
      </c>
      <c r="AP311" s="28" t="s">
        <v>113</v>
      </c>
      <c r="AQ311" s="37">
        <v>0.05</v>
      </c>
      <c r="AR311" s="38">
        <v>8689479</v>
      </c>
      <c r="AS311" s="38">
        <v>220144</v>
      </c>
      <c r="AT311" s="38">
        <v>0</v>
      </c>
      <c r="AU311" s="38">
        <v>4378407</v>
      </c>
      <c r="AV311" s="38">
        <v>1467622</v>
      </c>
      <c r="AW311" s="38">
        <v>8438830</v>
      </c>
      <c r="AX311" s="38">
        <v>0</v>
      </c>
      <c r="AY311" s="38">
        <v>0</v>
      </c>
      <c r="AZ311" s="38">
        <v>48920</v>
      </c>
      <c r="BA311" s="38">
        <v>0</v>
      </c>
      <c r="BB311" s="38" t="s">
        <v>107</v>
      </c>
      <c r="BC311" s="38" t="s">
        <v>107</v>
      </c>
      <c r="BD311" s="38">
        <v>0</v>
      </c>
      <c r="BE311" s="38">
        <v>0</v>
      </c>
      <c r="BF311" s="38">
        <v>1345321</v>
      </c>
      <c r="BG311" s="38">
        <v>0</v>
      </c>
      <c r="BH311" s="38">
        <v>2323736</v>
      </c>
      <c r="BI311" s="38">
        <v>2923015</v>
      </c>
      <c r="BJ311" s="38" t="s">
        <v>107</v>
      </c>
      <c r="BK311" s="38">
        <v>0</v>
      </c>
      <c r="BL311" s="38">
        <v>1651075</v>
      </c>
      <c r="BM311" s="38">
        <v>856113</v>
      </c>
      <c r="BN311" s="38">
        <v>1284169</v>
      </c>
      <c r="BO311" s="38" t="s">
        <v>107</v>
      </c>
      <c r="BP311" s="38">
        <v>3167619</v>
      </c>
      <c r="BQ311" s="38">
        <v>72159</v>
      </c>
      <c r="BR311" s="38" t="s">
        <v>107</v>
      </c>
      <c r="BS311" s="38">
        <v>599280</v>
      </c>
      <c r="BT311" s="38">
        <v>1210789</v>
      </c>
      <c r="BU311" s="38" t="s">
        <v>107</v>
      </c>
      <c r="BV311" s="38">
        <v>1100717</v>
      </c>
      <c r="BW311" s="38" t="s">
        <v>107</v>
      </c>
      <c r="BX311" s="38">
        <v>108849</v>
      </c>
      <c r="BY311" s="38">
        <v>1455393</v>
      </c>
      <c r="BZ311" s="38">
        <v>8438830</v>
      </c>
      <c r="CA311" s="38" t="s">
        <v>107</v>
      </c>
      <c r="CB311" s="38">
        <v>354675</v>
      </c>
      <c r="CC311" s="330">
        <v>0</v>
      </c>
      <c r="CD311" s="38">
        <v>6115094</v>
      </c>
      <c r="CE311" s="38" t="s">
        <v>107</v>
      </c>
      <c r="CF311" s="38" t="s">
        <v>107</v>
      </c>
      <c r="CG311" s="38" t="s">
        <v>107</v>
      </c>
      <c r="CH311" s="41" t="s">
        <v>113</v>
      </c>
      <c r="CI311" s="41" t="s">
        <v>113</v>
      </c>
      <c r="CJ311" s="41" t="s">
        <v>113</v>
      </c>
      <c r="CK311" s="41" t="s">
        <v>113</v>
      </c>
      <c r="CL311" s="41" t="s">
        <v>113</v>
      </c>
      <c r="CM311" s="41" t="s">
        <v>114</v>
      </c>
      <c r="CN311" s="41" t="s">
        <v>114</v>
      </c>
      <c r="CO311" s="42" t="s">
        <v>107</v>
      </c>
      <c r="CP311" s="28" t="s">
        <v>107</v>
      </c>
      <c r="CQ311" s="28" t="s">
        <v>107</v>
      </c>
      <c r="CR311" s="28" t="s">
        <v>107</v>
      </c>
      <c r="CS311" s="28" t="s">
        <v>107</v>
      </c>
      <c r="CT311" s="28" t="s">
        <v>107</v>
      </c>
      <c r="CU311" s="28" t="s">
        <v>107</v>
      </c>
      <c r="CV311" s="28" t="s">
        <v>107</v>
      </c>
      <c r="CW311" s="28" t="s">
        <v>107</v>
      </c>
      <c r="CX311" s="28" t="s">
        <v>107</v>
      </c>
      <c r="CY311" s="28" t="s">
        <v>107</v>
      </c>
      <c r="CZ311" s="28" t="s">
        <v>107</v>
      </c>
      <c r="DA311" s="28" t="s">
        <v>107</v>
      </c>
      <c r="DB311" s="28" t="s">
        <v>107</v>
      </c>
      <c r="DC311" s="28" t="s">
        <v>107</v>
      </c>
      <c r="DD311" s="332">
        <v>11153033</v>
      </c>
      <c r="DE311" s="43">
        <v>0</v>
      </c>
      <c r="DF311" s="390">
        <v>0</v>
      </c>
      <c r="DG311" s="310"/>
      <c r="DH311" s="203"/>
      <c r="DI311" s="279" t="str" cm="1">
        <f t="array" ref="DI311">+IF(AND(C311&lt;&gt;"Vehículos Eléctricos",C311&lt;&gt;"Vehículos Híbridos",AD311="PERCENTIL 50"),
     IF(VLOOKUP(_xlfn.TEXTJOIN("_",FALSE,C311:E311),BD_Perc!$A:$P,_xlfn.IFS(BD!AE311="Intervalo de precio 1",12,BD!AE311="Intervalo de precio 2",13),FALSE)&lt;=1,
     VLOOKUP(_xlfn.TEXTJOIN("_",FALSE,C311:E311),BD_Perc!$A:$P,16,FALSE),"Ok P50"),
     "Ok P30/70 ó Híbrido/Eléctrico")</f>
        <v>Ok P30/70 ó Híbrido/Eléctrico</v>
      </c>
      <c r="DJ311" s="279" t="str">
        <f t="shared" si="25"/>
        <v>Vehículos Convencionales_Pick Up_PICKUP DOBLE CAB - PLATON</v>
      </c>
      <c r="DK311" s="331">
        <f t="shared" si="29"/>
        <v>264060000</v>
      </c>
      <c r="DL311" s="326"/>
    </row>
    <row r="312" spans="1:116" ht="51">
      <c r="A312" s="28">
        <v>307</v>
      </c>
      <c r="B312" s="29" t="s">
        <v>183</v>
      </c>
      <c r="C312" s="29" t="s">
        <v>0</v>
      </c>
      <c r="D312" s="29" t="s">
        <v>665</v>
      </c>
      <c r="E312" s="42" t="s">
        <v>683</v>
      </c>
      <c r="F312" s="42" t="s">
        <v>346</v>
      </c>
      <c r="G312" s="30" t="s">
        <v>716</v>
      </c>
      <c r="H312" s="42" t="s">
        <v>400</v>
      </c>
      <c r="I312" s="28">
        <v>3020097</v>
      </c>
      <c r="J312" s="28" t="s">
        <v>717</v>
      </c>
      <c r="K312" s="31" t="s">
        <v>686</v>
      </c>
      <c r="L312" s="56">
        <v>290</v>
      </c>
      <c r="M312" s="33" t="s">
        <v>107</v>
      </c>
      <c r="N312" s="34">
        <v>205500000</v>
      </c>
      <c r="O312" s="34">
        <f>+IFERROR(VLOOKUP(I312,Precio_Fasecolda!A:C,3,FALSE),IFERROR(VLOOKUP(I312,Precio_Fasecolda!B:C,2,FALSE),N312))</f>
        <v>205500000</v>
      </c>
      <c r="P312" s="34">
        <f t="shared" si="26"/>
        <v>0</v>
      </c>
      <c r="Q312" s="28" t="s">
        <v>346</v>
      </c>
      <c r="R312" s="28" t="s">
        <v>130</v>
      </c>
      <c r="S312" s="28" t="s">
        <v>112</v>
      </c>
      <c r="T312" s="28" t="s">
        <v>107</v>
      </c>
      <c r="U312" s="28" t="s">
        <v>107</v>
      </c>
      <c r="V312" s="42" t="s">
        <v>107</v>
      </c>
      <c r="W312" s="28" t="s">
        <v>107</v>
      </c>
      <c r="X312" s="28" t="s">
        <v>107</v>
      </c>
      <c r="Y312" s="28" t="str">
        <f t="shared" si="27"/>
        <v>N.A.</v>
      </c>
      <c r="Z312" s="292">
        <f t="shared" si="24"/>
        <v>200979000</v>
      </c>
      <c r="AA312" s="28" cm="1">
        <f t="array" aca="1" ref="AA312" ca="1">_xlfn.IFS(DK312&lt;$DK$4,1,AND(DK312&gt;=$DK$4,DK312&lt;=$AA$4),2,DK312&gt;$AA$4,3)</f>
        <v>2</v>
      </c>
      <c r="AB312" s="28">
        <v>0</v>
      </c>
      <c r="AC312" s="28" cm="1">
        <f t="array" aca="1" ref="AC312" ca="1">IF(AB312="PERCENTIL 30","",_xlfn.IFS(DK312&lt;$AC$4,1,DK312&gt;$AC$4,2))</f>
        <v>2</v>
      </c>
      <c r="AD312" s="28" t="str">
        <f>+IFERROR(VLOOKUP(_xlfn.TEXTJOIN("_", FALSE, C312:E312), BD_Perc!$A:$O, 15, FALSE),"Segmentación no encontrada o vehículo inactivo")</f>
        <v>PERCENTIL 30-70</v>
      </c>
      <c r="AE312" s="28" t="str" cm="1">
        <f t="array" ref="AE312">_xlfn.IFS(
    AD312 = "PERCENTIL 50",
    _xlfn.IFS(
        BD!DK312 &lt; VLOOKUP(_xlfn.TEXTJOIN("_", FALSE, C312:E312), BD_Perc!$A:$O, 11, FALSE), "Intervalo de precio 1",
        BD!DK312 &gt;= VLOOKUP(_xlfn.TEXTJOIN("_", FALSE, C312:E312), BD_Perc!$A:$O, 11, FALSE), "Intervalo de precio 2"
    ),
    AD312 = "PERCENTIL 30-70",
    _xlfn.IFS(
        BD!DK312 &lt; VLOOKUP(_xlfn.TEXTJOIN("_", FALSE, C312:E312), BD_Perc!$A:$O, 6, FALSE), "Intervalo de precio 1",
        BD!DK312 &lt; VLOOKUP(_xlfn.TEXTJOIN("_", FALSE, C312:E312), BD_Perc!$A:$O, 7, FALSE), "Intervalo de precio 2",
        BD!DK312 &gt;= VLOOKUP(_xlfn.TEXTJOIN("_", FALSE, C312:E312), BD_Perc!$A:$O, 7, FALSE), "Intervalo de precio 3"
    ),
    AD312="Segmentación no encontrada o vehículo inactivo","Segmentación no encontrada o vehículo inactivo"
)</f>
        <v>Intervalo de precio 3</v>
      </c>
      <c r="AF312" s="57" t="s">
        <v>2414</v>
      </c>
      <c r="AG312" s="35" t="b">
        <f t="shared" si="28"/>
        <v>1</v>
      </c>
      <c r="AH312" s="207">
        <v>2.1999999999999999E-2</v>
      </c>
      <c r="AI312" s="207">
        <v>2.5999999999999999E-2</v>
      </c>
      <c r="AJ312" s="207">
        <v>3.1E-2</v>
      </c>
      <c r="AK312" s="207">
        <v>3.2000000000000001E-2</v>
      </c>
      <c r="AL312" s="207">
        <v>3.3000000000000002E-2</v>
      </c>
      <c r="AM312" s="207">
        <v>3.4000000000000002E-2</v>
      </c>
      <c r="AN312" s="28" t="s">
        <v>113</v>
      </c>
      <c r="AO312" s="28" t="s">
        <v>113</v>
      </c>
      <c r="AP312" s="28" t="s">
        <v>113</v>
      </c>
      <c r="AQ312" s="37">
        <v>0.05</v>
      </c>
      <c r="AR312" s="38">
        <v>8689479</v>
      </c>
      <c r="AS312" s="38">
        <v>220144</v>
      </c>
      <c r="AT312" s="38">
        <v>0</v>
      </c>
      <c r="AU312" s="38">
        <v>4378407</v>
      </c>
      <c r="AV312" s="38">
        <v>1467622</v>
      </c>
      <c r="AW312" s="38">
        <v>8438830</v>
      </c>
      <c r="AX312" s="38">
        <v>0</v>
      </c>
      <c r="AY312" s="38">
        <v>0</v>
      </c>
      <c r="AZ312" s="38">
        <v>48920</v>
      </c>
      <c r="BA312" s="38">
        <v>0</v>
      </c>
      <c r="BB312" s="38" t="s">
        <v>107</v>
      </c>
      <c r="BC312" s="38" t="s">
        <v>107</v>
      </c>
      <c r="BD312" s="38">
        <v>0</v>
      </c>
      <c r="BE312" s="38">
        <v>0</v>
      </c>
      <c r="BF312" s="38">
        <v>1345321</v>
      </c>
      <c r="BG312" s="38">
        <v>2323736</v>
      </c>
      <c r="BH312" s="38">
        <v>2323736</v>
      </c>
      <c r="BI312" s="38">
        <v>2923015</v>
      </c>
      <c r="BJ312" s="38" t="s">
        <v>107</v>
      </c>
      <c r="BK312" s="38">
        <v>0</v>
      </c>
      <c r="BL312" s="38">
        <v>1651075</v>
      </c>
      <c r="BM312" s="38">
        <v>856113</v>
      </c>
      <c r="BN312" s="38">
        <v>1284169</v>
      </c>
      <c r="BO312" s="38" t="s">
        <v>107</v>
      </c>
      <c r="BP312" s="38">
        <v>3167619</v>
      </c>
      <c r="BQ312" s="38">
        <v>72159</v>
      </c>
      <c r="BR312" s="38" t="s">
        <v>107</v>
      </c>
      <c r="BS312" s="38">
        <v>599280</v>
      </c>
      <c r="BT312" s="38">
        <v>1210789</v>
      </c>
      <c r="BU312" s="38" t="s">
        <v>107</v>
      </c>
      <c r="BV312" s="38">
        <v>1100717</v>
      </c>
      <c r="BW312" s="38" t="s">
        <v>107</v>
      </c>
      <c r="BX312" s="38">
        <v>108849</v>
      </c>
      <c r="BY312" s="38">
        <v>1455393</v>
      </c>
      <c r="BZ312" s="38">
        <v>8438830</v>
      </c>
      <c r="CA312" s="38" t="s">
        <v>107</v>
      </c>
      <c r="CB312" s="38">
        <v>354675</v>
      </c>
      <c r="CC312" s="330">
        <v>0</v>
      </c>
      <c r="CD312" s="38">
        <v>6115094</v>
      </c>
      <c r="CE312" s="38" t="s">
        <v>107</v>
      </c>
      <c r="CF312" s="38" t="s">
        <v>107</v>
      </c>
      <c r="CG312" s="38" t="s">
        <v>107</v>
      </c>
      <c r="CH312" s="41" t="s">
        <v>113</v>
      </c>
      <c r="CI312" s="41" t="s">
        <v>113</v>
      </c>
      <c r="CJ312" s="41" t="s">
        <v>113</v>
      </c>
      <c r="CK312" s="41" t="s">
        <v>114</v>
      </c>
      <c r="CL312" s="41" t="s">
        <v>114</v>
      </c>
      <c r="CM312" s="41" t="s">
        <v>114</v>
      </c>
      <c r="CN312" s="41" t="s">
        <v>114</v>
      </c>
      <c r="CO312" s="42" t="s">
        <v>107</v>
      </c>
      <c r="CP312" s="28" t="s">
        <v>107</v>
      </c>
      <c r="CQ312" s="28" t="s">
        <v>107</v>
      </c>
      <c r="CR312" s="28" t="s">
        <v>107</v>
      </c>
      <c r="CS312" s="28" t="s">
        <v>107</v>
      </c>
      <c r="CT312" s="28" t="s">
        <v>107</v>
      </c>
      <c r="CU312" s="28" t="s">
        <v>107</v>
      </c>
      <c r="CV312" s="28" t="s">
        <v>107</v>
      </c>
      <c r="CW312" s="28" t="s">
        <v>107</v>
      </c>
      <c r="CX312" s="28" t="s">
        <v>107</v>
      </c>
      <c r="CY312" s="28" t="s">
        <v>107</v>
      </c>
      <c r="CZ312" s="28" t="s">
        <v>107</v>
      </c>
      <c r="DA312" s="28" t="s">
        <v>107</v>
      </c>
      <c r="DB312" s="28" t="s">
        <v>107</v>
      </c>
      <c r="DC312" s="28" t="s">
        <v>107</v>
      </c>
      <c r="DD312" s="332">
        <v>11275335</v>
      </c>
      <c r="DE312" s="43">
        <v>1</v>
      </c>
      <c r="DF312" s="390">
        <v>1</v>
      </c>
      <c r="DG312" s="310"/>
      <c r="DH312" s="203"/>
      <c r="DI312" s="279" t="str" cm="1">
        <f t="array" ref="DI312">+IF(AND(C312&lt;&gt;"Vehículos Eléctricos",C312&lt;&gt;"Vehículos Híbridos",AD312="PERCENTIL 50"),
     IF(VLOOKUP(_xlfn.TEXTJOIN("_",FALSE,C312:E312),BD_Perc!$A:$P,_xlfn.IFS(BD!AE312="Intervalo de precio 1",12,BD!AE312="Intervalo de precio 2",13),FALSE)&lt;=1,
     VLOOKUP(_xlfn.TEXTJOIN("_",FALSE,C312:E312),BD_Perc!$A:$P,16,FALSE),"Ok P50"),
     "Ok P30/70 ó Híbrido/Eléctrico")</f>
        <v>Ok P30/70 ó Híbrido/Eléctrico</v>
      </c>
      <c r="DJ312" s="279" t="str">
        <f t="shared" si="25"/>
        <v>Vehículos Convencionales_Pick Up_PICKUP SENCILLA - PLATON</v>
      </c>
      <c r="DK312" s="331">
        <f t="shared" si="29"/>
        <v>200979000</v>
      </c>
      <c r="DL312" s="326"/>
    </row>
    <row r="313" spans="1:116" ht="51">
      <c r="A313" s="28">
        <v>308</v>
      </c>
      <c r="B313" s="29" t="s">
        <v>183</v>
      </c>
      <c r="C313" s="29" t="s">
        <v>0</v>
      </c>
      <c r="D313" s="29" t="s">
        <v>665</v>
      </c>
      <c r="E313" s="42" t="s">
        <v>666</v>
      </c>
      <c r="F313" s="42" t="s">
        <v>346</v>
      </c>
      <c r="G313" s="30" t="s">
        <v>718</v>
      </c>
      <c r="H313" s="42" t="s">
        <v>400</v>
      </c>
      <c r="I313" s="28">
        <v>3021083</v>
      </c>
      <c r="J313" s="28" t="s">
        <v>719</v>
      </c>
      <c r="K313" s="31" t="s">
        <v>686</v>
      </c>
      <c r="L313" s="56">
        <v>375</v>
      </c>
      <c r="M313" s="33" t="s">
        <v>107</v>
      </c>
      <c r="N313" s="34">
        <v>260000000</v>
      </c>
      <c r="O313" s="34">
        <f>+IFERROR(VLOOKUP(I313,Precio_Fasecolda!A:C,3,FALSE),IFERROR(VLOOKUP(I313,Precio_Fasecolda!B:C,2,FALSE),N313))</f>
        <v>260000000</v>
      </c>
      <c r="P313" s="34">
        <f t="shared" si="26"/>
        <v>0</v>
      </c>
      <c r="Q313" s="28" t="s">
        <v>346</v>
      </c>
      <c r="R313" s="28" t="s">
        <v>130</v>
      </c>
      <c r="S313" s="28" t="s">
        <v>112</v>
      </c>
      <c r="T313" s="28" t="s">
        <v>107</v>
      </c>
      <c r="U313" s="28" t="s">
        <v>107</v>
      </c>
      <c r="V313" s="42" t="s">
        <v>107</v>
      </c>
      <c r="W313" s="28" t="s">
        <v>107</v>
      </c>
      <c r="X313" s="28" t="s">
        <v>107</v>
      </c>
      <c r="Y313" s="28" t="str">
        <f t="shared" si="27"/>
        <v>N.A.</v>
      </c>
      <c r="Z313" s="292">
        <f t="shared" si="24"/>
        <v>254280000</v>
      </c>
      <c r="AA313" s="28" cm="1">
        <f t="array" aca="1" ref="AA313" ca="1">_xlfn.IFS(DK313&lt;$DK$4,1,AND(DK313&gt;=$DK$4,DK313&lt;=$AA$4),2,DK313&gt;$AA$4,3)</f>
        <v>3</v>
      </c>
      <c r="AB313" s="28">
        <v>0</v>
      </c>
      <c r="AC313" s="28" cm="1">
        <f t="array" aca="1" ref="AC313" ca="1">IF(AB313="PERCENTIL 30","",_xlfn.IFS(DK313&lt;$AC$4,1,DK313&gt;$AC$4,2))</f>
        <v>2</v>
      </c>
      <c r="AD313" s="28" t="str">
        <f>+IFERROR(VLOOKUP(_xlfn.TEXTJOIN("_", FALSE, C313:E313), BD_Perc!$A:$O, 15, FALSE),"Segmentación no encontrada o vehículo inactivo")</f>
        <v>PERCENTIL 30-70</v>
      </c>
      <c r="AE313" s="28" t="str" cm="1">
        <f t="array" ref="AE313">_xlfn.IFS(
    AD313 = "PERCENTIL 50",
    _xlfn.IFS(
        BD!DK313 &lt; VLOOKUP(_xlfn.TEXTJOIN("_", FALSE, C313:E313), BD_Perc!$A:$O, 11, FALSE), "Intervalo de precio 1",
        BD!DK313 &gt;= VLOOKUP(_xlfn.TEXTJOIN("_", FALSE, C313:E313), BD_Perc!$A:$O, 11, FALSE), "Intervalo de precio 2"
    ),
    AD313 = "PERCENTIL 30-70",
    _xlfn.IFS(
        BD!DK313 &lt; VLOOKUP(_xlfn.TEXTJOIN("_", FALSE, C313:E313), BD_Perc!$A:$O, 6, FALSE), "Intervalo de precio 1",
        BD!DK313 &lt; VLOOKUP(_xlfn.TEXTJOIN("_", FALSE, C313:E313), BD_Perc!$A:$O, 7, FALSE), "Intervalo de precio 2",
        BD!DK313 &gt;= VLOOKUP(_xlfn.TEXTJOIN("_", FALSE, C313:E313), BD_Perc!$A:$O, 7, FALSE), "Intervalo de precio 3"
    ),
    AD313="Segmentación no encontrada o vehículo inactivo","Segmentación no encontrada o vehículo inactivo"
)</f>
        <v>Intervalo de precio 3</v>
      </c>
      <c r="AF313" s="57" t="s">
        <v>2414</v>
      </c>
      <c r="AG313" s="35" t="b">
        <f t="shared" si="28"/>
        <v>1</v>
      </c>
      <c r="AH313" s="207">
        <v>2.1999999999999999E-2</v>
      </c>
      <c r="AI313" s="207">
        <v>2.5999999999999999E-2</v>
      </c>
      <c r="AJ313" s="207">
        <v>3.1E-2</v>
      </c>
      <c r="AK313" s="207">
        <v>3.2000000000000001E-2</v>
      </c>
      <c r="AL313" s="207">
        <v>3.3000000000000002E-2</v>
      </c>
      <c r="AM313" s="207">
        <v>3.4000000000000002E-2</v>
      </c>
      <c r="AN313" s="28" t="s">
        <v>113</v>
      </c>
      <c r="AO313" s="28" t="s">
        <v>113</v>
      </c>
      <c r="AP313" s="28" t="s">
        <v>113</v>
      </c>
      <c r="AQ313" s="37">
        <v>0.05</v>
      </c>
      <c r="AR313" s="38">
        <v>8689479</v>
      </c>
      <c r="AS313" s="38">
        <v>220144</v>
      </c>
      <c r="AT313" s="38">
        <v>0</v>
      </c>
      <c r="AU313" s="38">
        <v>4378407</v>
      </c>
      <c r="AV313" s="38">
        <v>1467622</v>
      </c>
      <c r="AW313" s="38">
        <v>8438830</v>
      </c>
      <c r="AX313" s="38">
        <v>0</v>
      </c>
      <c r="AY313" s="38">
        <v>0</v>
      </c>
      <c r="AZ313" s="38">
        <v>48920</v>
      </c>
      <c r="BA313" s="38">
        <v>0</v>
      </c>
      <c r="BB313" s="38" t="s">
        <v>107</v>
      </c>
      <c r="BC313" s="38" t="s">
        <v>107</v>
      </c>
      <c r="BD313" s="38">
        <v>0</v>
      </c>
      <c r="BE313" s="38">
        <v>0</v>
      </c>
      <c r="BF313" s="38">
        <v>1345321</v>
      </c>
      <c r="BG313" s="38">
        <v>0</v>
      </c>
      <c r="BH313" s="38">
        <v>2323736</v>
      </c>
      <c r="BI313" s="38">
        <v>2923015</v>
      </c>
      <c r="BJ313" s="38" t="s">
        <v>107</v>
      </c>
      <c r="BK313" s="38">
        <v>0</v>
      </c>
      <c r="BL313" s="38">
        <v>1651075</v>
      </c>
      <c r="BM313" s="38">
        <v>856113</v>
      </c>
      <c r="BN313" s="38">
        <v>1284169</v>
      </c>
      <c r="BO313" s="38" t="s">
        <v>107</v>
      </c>
      <c r="BP313" s="38">
        <v>3167619</v>
      </c>
      <c r="BQ313" s="38">
        <v>72159</v>
      </c>
      <c r="BR313" s="38" t="s">
        <v>107</v>
      </c>
      <c r="BS313" s="38">
        <v>599280</v>
      </c>
      <c r="BT313" s="38">
        <v>1210789</v>
      </c>
      <c r="BU313" s="38" t="s">
        <v>107</v>
      </c>
      <c r="BV313" s="38">
        <v>1100717</v>
      </c>
      <c r="BW313" s="38" t="s">
        <v>107</v>
      </c>
      <c r="BX313" s="38">
        <v>108849</v>
      </c>
      <c r="BY313" s="38">
        <v>1455393</v>
      </c>
      <c r="BZ313" s="38">
        <v>8438830</v>
      </c>
      <c r="CA313" s="38" t="s">
        <v>107</v>
      </c>
      <c r="CB313" s="38">
        <v>354675</v>
      </c>
      <c r="CC313" s="330">
        <v>0</v>
      </c>
      <c r="CD313" s="38">
        <v>6115094</v>
      </c>
      <c r="CE313" s="38" t="s">
        <v>107</v>
      </c>
      <c r="CF313" s="38" t="s">
        <v>107</v>
      </c>
      <c r="CG313" s="38" t="s">
        <v>107</v>
      </c>
      <c r="CH313" s="41" t="s">
        <v>113</v>
      </c>
      <c r="CI313" s="41" t="s">
        <v>113</v>
      </c>
      <c r="CJ313" s="41" t="s">
        <v>113</v>
      </c>
      <c r="CK313" s="41" t="s">
        <v>113</v>
      </c>
      <c r="CL313" s="41" t="s">
        <v>114</v>
      </c>
      <c r="CM313" s="41" t="s">
        <v>114</v>
      </c>
      <c r="CN313" s="41" t="s">
        <v>114</v>
      </c>
      <c r="CO313" s="42" t="s">
        <v>107</v>
      </c>
      <c r="CP313" s="28" t="s">
        <v>107</v>
      </c>
      <c r="CQ313" s="28" t="s">
        <v>107</v>
      </c>
      <c r="CR313" s="28" t="s">
        <v>107</v>
      </c>
      <c r="CS313" s="28" t="s">
        <v>107</v>
      </c>
      <c r="CT313" s="28" t="s">
        <v>107</v>
      </c>
      <c r="CU313" s="28" t="s">
        <v>107</v>
      </c>
      <c r="CV313" s="28" t="s">
        <v>107</v>
      </c>
      <c r="CW313" s="28" t="s">
        <v>107</v>
      </c>
      <c r="CX313" s="28" t="s">
        <v>107</v>
      </c>
      <c r="CY313" s="28" t="s">
        <v>107</v>
      </c>
      <c r="CZ313" s="28" t="s">
        <v>107</v>
      </c>
      <c r="DA313" s="28" t="s">
        <v>107</v>
      </c>
      <c r="DB313" s="28" t="s">
        <v>107</v>
      </c>
      <c r="DC313" s="28" t="s">
        <v>107</v>
      </c>
      <c r="DD313" s="332">
        <v>12129066</v>
      </c>
      <c r="DE313" s="43">
        <v>1</v>
      </c>
      <c r="DF313" s="390">
        <v>1</v>
      </c>
      <c r="DG313" s="310"/>
      <c r="DH313" s="203"/>
      <c r="DI313" s="279" t="str" cm="1">
        <f t="array" ref="DI313">+IF(AND(C313&lt;&gt;"Vehículos Eléctricos",C313&lt;&gt;"Vehículos Híbridos",AD313="PERCENTIL 50"),
     IF(VLOOKUP(_xlfn.TEXTJOIN("_",FALSE,C313:E313),BD_Perc!$A:$P,_xlfn.IFS(BD!AE313="Intervalo de precio 1",12,BD!AE313="Intervalo de precio 2",13),FALSE)&lt;=1,
     VLOOKUP(_xlfn.TEXTJOIN("_",FALSE,C313:E313),BD_Perc!$A:$P,16,FALSE),"Ok P50"),
     "Ok P30/70 ó Híbrido/Eléctrico")</f>
        <v>Ok P30/70 ó Híbrido/Eléctrico</v>
      </c>
      <c r="DJ313" s="279" t="str">
        <f t="shared" si="25"/>
        <v>Vehículos Convencionales_Pick Up_PICKUP DOBLE CAB - PLATON</v>
      </c>
      <c r="DK313" s="331">
        <f t="shared" si="29"/>
        <v>254280000</v>
      </c>
      <c r="DL313" s="326"/>
    </row>
    <row r="314" spans="1:116" ht="25.5">
      <c r="A314" s="28">
        <v>309</v>
      </c>
      <c r="B314" s="29" t="s">
        <v>720</v>
      </c>
      <c r="C314" s="29" t="s">
        <v>0</v>
      </c>
      <c r="D314" s="29" t="s">
        <v>665</v>
      </c>
      <c r="E314" s="42" t="s">
        <v>666</v>
      </c>
      <c r="F314" s="42" t="s">
        <v>346</v>
      </c>
      <c r="G314" s="30" t="s">
        <v>721</v>
      </c>
      <c r="H314" s="42" t="s">
        <v>109</v>
      </c>
      <c r="I314" s="28" t="s">
        <v>107</v>
      </c>
      <c r="J314" s="28" t="s">
        <v>722</v>
      </c>
      <c r="K314" s="31" t="s">
        <v>669</v>
      </c>
      <c r="L314" s="32">
        <v>130</v>
      </c>
      <c r="M314" s="33" t="s">
        <v>107</v>
      </c>
      <c r="N314" s="55">
        <v>0</v>
      </c>
      <c r="O314" s="34">
        <f>+IFERROR(VLOOKUP(I314,Precio_Fasecolda!A:C,3,FALSE),IFERROR(VLOOKUP(I314,Precio_Fasecolda!B:C,2,FALSE),N314))</f>
        <v>0</v>
      </c>
      <c r="P314" s="34">
        <f t="shared" si="26"/>
        <v>0</v>
      </c>
      <c r="Q314" s="28" t="s">
        <v>346</v>
      </c>
      <c r="R314" s="28" t="s">
        <v>2415</v>
      </c>
      <c r="S314" s="28" t="s">
        <v>360</v>
      </c>
      <c r="T314" s="28" t="s">
        <v>107</v>
      </c>
      <c r="U314" s="28" t="s">
        <v>107</v>
      </c>
      <c r="V314" s="42" t="s">
        <v>107</v>
      </c>
      <c r="W314" s="28" t="s">
        <v>107</v>
      </c>
      <c r="X314" s="28" t="s">
        <v>107</v>
      </c>
      <c r="Y314" s="28" t="str">
        <f t="shared" si="27"/>
        <v>N.A.</v>
      </c>
      <c r="Z314" s="292">
        <f t="shared" si="24"/>
        <v>0</v>
      </c>
      <c r="AA314" s="28" cm="1">
        <f t="array" aca="1" ref="AA314" ca="1">_xlfn.IFS(DK314&lt;$DK$4,1,AND(DK314&gt;=$DK$4,DK314&lt;=$AA$4),2,DK314&gt;$AA$4,3)</f>
        <v>2</v>
      </c>
      <c r="AB314" s="28">
        <v>0</v>
      </c>
      <c r="AC314" s="28" cm="1">
        <f t="array" aca="1" ref="AC314" ca="1">IF(AB314="PERCENTIL 30","",_xlfn.IFS(DK314&lt;$AC$4,1,DK314&gt;$AC$4,2))</f>
        <v>1</v>
      </c>
      <c r="AD314" s="28" t="str">
        <f>+IFERROR(VLOOKUP(_xlfn.TEXTJOIN("_", FALSE, C314:E314), BD_Perc!$A:$O, 15, FALSE),"Segmentación no encontrada o vehículo inactivo")</f>
        <v>PERCENTIL 30-70</v>
      </c>
      <c r="AE314" s="28" t="str" cm="1">
        <f t="array" ref="AE314">_xlfn.IFS(
    AD314 = "PERCENTIL 50",
    _xlfn.IFS(
        BD!DK314 &lt; VLOOKUP(_xlfn.TEXTJOIN("_", FALSE, C314:E314), BD_Perc!$A:$O, 11, FALSE), "Intervalo de precio 1",
        BD!DK314 &gt;= VLOOKUP(_xlfn.TEXTJOIN("_", FALSE, C314:E314), BD_Perc!$A:$O, 11, FALSE), "Intervalo de precio 2"
    ),
    AD314 = "PERCENTIL 30-70",
    _xlfn.IFS(
        BD!DK314 &lt; VLOOKUP(_xlfn.TEXTJOIN("_", FALSE, C314:E314), BD_Perc!$A:$O, 6, FALSE), "Intervalo de precio 1",
        BD!DK314 &lt; VLOOKUP(_xlfn.TEXTJOIN("_", FALSE, C314:E314), BD_Perc!$A:$O, 7, FALSE), "Intervalo de precio 2",
        BD!DK314 &gt;= VLOOKUP(_xlfn.TEXTJOIN("_", FALSE, C314:E314), BD_Perc!$A:$O, 7, FALSE), "Intervalo de precio 3"
    ),
    AD314="Segmentación no encontrada o vehículo inactivo","Segmentación no encontrada o vehículo inactivo"
)</f>
        <v>Intervalo de precio 1</v>
      </c>
      <c r="AF314" s="57" t="s">
        <v>2412</v>
      </c>
      <c r="AG314" s="35" t="b">
        <f t="shared" si="28"/>
        <v>1</v>
      </c>
      <c r="AH314" s="207">
        <v>3.0000000000000001E-3</v>
      </c>
      <c r="AI314" s="207">
        <v>5.0000000000000001E-3</v>
      </c>
      <c r="AJ314" s="207">
        <v>6.0000000000000001E-3</v>
      </c>
      <c r="AK314" s="207">
        <v>7.0000000000000001E-3</v>
      </c>
      <c r="AL314" s="207">
        <v>8.0000000000000002E-3</v>
      </c>
      <c r="AM314" s="207">
        <v>0.01</v>
      </c>
      <c r="AN314" s="28" t="s">
        <v>114</v>
      </c>
      <c r="AO314" s="28" t="s">
        <v>114</v>
      </c>
      <c r="AP314" s="28" t="s">
        <v>113</v>
      </c>
      <c r="AQ314" s="37">
        <v>0.2</v>
      </c>
      <c r="AR314" s="38">
        <v>0</v>
      </c>
      <c r="AS314" s="38">
        <v>0</v>
      </c>
      <c r="AT314" s="38">
        <v>0</v>
      </c>
      <c r="AU314" s="38">
        <v>0</v>
      </c>
      <c r="AV314" s="38">
        <v>0</v>
      </c>
      <c r="AW314" s="38">
        <v>0</v>
      </c>
      <c r="AX314" s="38">
        <v>0</v>
      </c>
      <c r="AY314" s="38">
        <v>0</v>
      </c>
      <c r="AZ314" s="38">
        <v>0</v>
      </c>
      <c r="BA314" s="38">
        <v>0</v>
      </c>
      <c r="BB314" s="38">
        <v>0</v>
      </c>
      <c r="BC314" s="38">
        <v>0</v>
      </c>
      <c r="BD314" s="38">
        <v>0</v>
      </c>
      <c r="BE314" s="38">
        <v>0</v>
      </c>
      <c r="BF314" s="38">
        <v>0</v>
      </c>
      <c r="BG314" s="38">
        <v>0</v>
      </c>
      <c r="BH314" s="38">
        <v>0</v>
      </c>
      <c r="BI314" s="38">
        <v>0</v>
      </c>
      <c r="BJ314" s="38">
        <v>0</v>
      </c>
      <c r="BK314" s="38">
        <v>0</v>
      </c>
      <c r="BL314" s="38">
        <v>0</v>
      </c>
      <c r="BM314" s="38">
        <v>0</v>
      </c>
      <c r="BN314" s="38">
        <v>0</v>
      </c>
      <c r="BO314" s="38">
        <v>0</v>
      </c>
      <c r="BP314" s="38">
        <v>0</v>
      </c>
      <c r="BQ314" s="38">
        <v>0</v>
      </c>
      <c r="BR314" s="38">
        <v>0</v>
      </c>
      <c r="BS314" s="38">
        <v>0</v>
      </c>
      <c r="BT314" s="38">
        <v>0</v>
      </c>
      <c r="BU314" s="38">
        <v>0</v>
      </c>
      <c r="BV314" s="38">
        <v>0</v>
      </c>
      <c r="BW314" s="38">
        <v>0</v>
      </c>
      <c r="BX314" s="38">
        <v>0</v>
      </c>
      <c r="BY314" s="38">
        <v>0</v>
      </c>
      <c r="BZ314" s="38">
        <v>0</v>
      </c>
      <c r="CA314" s="38">
        <v>0</v>
      </c>
      <c r="CB314" s="38">
        <v>0</v>
      </c>
      <c r="CC314" s="330">
        <v>0</v>
      </c>
      <c r="CD314" s="38">
        <v>0</v>
      </c>
      <c r="CE314" s="38">
        <v>0</v>
      </c>
      <c r="CF314" s="38">
        <v>0</v>
      </c>
      <c r="CG314" s="38">
        <v>0</v>
      </c>
      <c r="CH314" s="59" t="s">
        <v>173</v>
      </c>
      <c r="CI314" s="59" t="s">
        <v>173</v>
      </c>
      <c r="CJ314" s="59" t="s">
        <v>173</v>
      </c>
      <c r="CK314" s="59" t="s">
        <v>113</v>
      </c>
      <c r="CL314" s="59" t="s">
        <v>173</v>
      </c>
      <c r="CM314" s="59" t="s">
        <v>173</v>
      </c>
      <c r="CN314" s="59" t="s">
        <v>173</v>
      </c>
      <c r="CO314" s="42" t="s">
        <v>107</v>
      </c>
      <c r="CP314" s="28" t="s">
        <v>107</v>
      </c>
      <c r="CQ314" s="28" t="s">
        <v>107</v>
      </c>
      <c r="CR314" s="28" t="s">
        <v>107</v>
      </c>
      <c r="CS314" s="28" t="s">
        <v>107</v>
      </c>
      <c r="CT314" s="28" t="s">
        <v>107</v>
      </c>
      <c r="CU314" s="28" t="s">
        <v>107</v>
      </c>
      <c r="CV314" s="28" t="s">
        <v>107</v>
      </c>
      <c r="CW314" s="28" t="s">
        <v>107</v>
      </c>
      <c r="CX314" s="28" t="s">
        <v>107</v>
      </c>
      <c r="CY314" s="28" t="s">
        <v>107</v>
      </c>
      <c r="CZ314" s="28" t="s">
        <v>107</v>
      </c>
      <c r="DA314" s="28" t="s">
        <v>107</v>
      </c>
      <c r="DB314" s="28" t="s">
        <v>107</v>
      </c>
      <c r="DC314" s="28" t="s">
        <v>107</v>
      </c>
      <c r="DD314" s="332">
        <v>0</v>
      </c>
      <c r="DE314" s="43">
        <v>0</v>
      </c>
      <c r="DF314" s="390">
        <v>0</v>
      </c>
      <c r="DG314" s="310"/>
      <c r="DH314" s="203"/>
      <c r="DI314" s="279" t="str" cm="1">
        <f t="array" ref="DI314">+IF(AND(C314&lt;&gt;"Vehículos Eléctricos",C314&lt;&gt;"Vehículos Híbridos",AD314="PERCENTIL 50"),
     IF(VLOOKUP(_xlfn.TEXTJOIN("_",FALSE,C314:E314),BD_Perc!$A:$P,_xlfn.IFS(BD!AE314="Intervalo de precio 1",12,BD!AE314="Intervalo de precio 2",13),FALSE)&lt;=1,
     VLOOKUP(_xlfn.TEXTJOIN("_",FALSE,C314:E314),BD_Perc!$A:$P,16,FALSE),"Ok P50"),
     "Ok P30/70 ó Híbrido/Eléctrico")</f>
        <v>Ok P30/70 ó Híbrido/Eléctrico</v>
      </c>
      <c r="DJ314" s="279" t="str">
        <f t="shared" si="25"/>
        <v>Vehículos Convencionales_Pick Up_PICKUP DOBLE CAB - PLATON</v>
      </c>
      <c r="DK314" s="331">
        <f t="shared" si="29"/>
        <v>0</v>
      </c>
      <c r="DL314" s="326"/>
    </row>
    <row r="315" spans="1:116" ht="25.5">
      <c r="A315" s="28">
        <v>310</v>
      </c>
      <c r="B315" s="29" t="s">
        <v>720</v>
      </c>
      <c r="C315" s="29" t="s">
        <v>0</v>
      </c>
      <c r="D315" s="29" t="s">
        <v>665</v>
      </c>
      <c r="E315" s="42" t="s">
        <v>666</v>
      </c>
      <c r="F315" s="42" t="s">
        <v>346</v>
      </c>
      <c r="G315" s="30" t="s">
        <v>723</v>
      </c>
      <c r="H315" s="42" t="s">
        <v>109</v>
      </c>
      <c r="I315" s="28" t="s">
        <v>107</v>
      </c>
      <c r="J315" s="28" t="s">
        <v>724</v>
      </c>
      <c r="K315" s="31" t="s">
        <v>669</v>
      </c>
      <c r="L315" s="32">
        <v>130</v>
      </c>
      <c r="M315" s="33" t="s">
        <v>107</v>
      </c>
      <c r="N315" s="55">
        <v>0</v>
      </c>
      <c r="O315" s="34">
        <f>+IFERROR(VLOOKUP(I315,Precio_Fasecolda!A:C,3,FALSE),IFERROR(VLOOKUP(I315,Precio_Fasecolda!B:C,2,FALSE),N315))</f>
        <v>0</v>
      </c>
      <c r="P315" s="34">
        <f t="shared" si="26"/>
        <v>0</v>
      </c>
      <c r="Q315" s="28" t="s">
        <v>346</v>
      </c>
      <c r="R315" s="28" t="s">
        <v>2415</v>
      </c>
      <c r="S315" s="28" t="s">
        <v>360</v>
      </c>
      <c r="T315" s="28" t="s">
        <v>107</v>
      </c>
      <c r="U315" s="28" t="s">
        <v>107</v>
      </c>
      <c r="V315" s="42" t="s">
        <v>107</v>
      </c>
      <c r="W315" s="28" t="s">
        <v>107</v>
      </c>
      <c r="X315" s="28" t="s">
        <v>107</v>
      </c>
      <c r="Y315" s="28" t="str">
        <f t="shared" si="27"/>
        <v>N.A.</v>
      </c>
      <c r="Z315" s="292">
        <f t="shared" si="24"/>
        <v>0</v>
      </c>
      <c r="AA315" s="28" cm="1">
        <f t="array" aca="1" ref="AA315" ca="1">_xlfn.IFS(DK315&lt;$DK$4,1,AND(DK315&gt;=$DK$4,DK315&lt;=$AA$4),2,DK315&gt;$AA$4,3)</f>
        <v>2</v>
      </c>
      <c r="AB315" s="28">
        <v>0</v>
      </c>
      <c r="AC315" s="28" cm="1">
        <f t="array" aca="1" ref="AC315" ca="1">IF(AB315="PERCENTIL 30","",_xlfn.IFS(DK315&lt;$AC$4,1,DK315&gt;$AC$4,2))</f>
        <v>1</v>
      </c>
      <c r="AD315" s="28" t="str">
        <f>+IFERROR(VLOOKUP(_xlfn.TEXTJOIN("_", FALSE, C315:E315), BD_Perc!$A:$O, 15, FALSE),"Segmentación no encontrada o vehículo inactivo")</f>
        <v>PERCENTIL 30-70</v>
      </c>
      <c r="AE315" s="28" t="str" cm="1">
        <f t="array" ref="AE315">_xlfn.IFS(
    AD315 = "PERCENTIL 50",
    _xlfn.IFS(
        BD!DK315 &lt; VLOOKUP(_xlfn.TEXTJOIN("_", FALSE, C315:E315), BD_Perc!$A:$O, 11, FALSE), "Intervalo de precio 1",
        BD!DK315 &gt;= VLOOKUP(_xlfn.TEXTJOIN("_", FALSE, C315:E315), BD_Perc!$A:$O, 11, FALSE), "Intervalo de precio 2"
    ),
    AD315 = "PERCENTIL 30-70",
    _xlfn.IFS(
        BD!DK315 &lt; VLOOKUP(_xlfn.TEXTJOIN("_", FALSE, C315:E315), BD_Perc!$A:$O, 6, FALSE), "Intervalo de precio 1",
        BD!DK315 &lt; VLOOKUP(_xlfn.TEXTJOIN("_", FALSE, C315:E315), BD_Perc!$A:$O, 7, FALSE), "Intervalo de precio 2",
        BD!DK315 &gt;= VLOOKUP(_xlfn.TEXTJOIN("_", FALSE, C315:E315), BD_Perc!$A:$O, 7, FALSE), "Intervalo de precio 3"
    ),
    AD315="Segmentación no encontrada o vehículo inactivo","Segmentación no encontrada o vehículo inactivo"
)</f>
        <v>Intervalo de precio 1</v>
      </c>
      <c r="AF315" s="57" t="s">
        <v>2412</v>
      </c>
      <c r="AG315" s="35" t="b">
        <f t="shared" si="28"/>
        <v>1</v>
      </c>
      <c r="AH315" s="207">
        <v>3.0000000000000001E-3</v>
      </c>
      <c r="AI315" s="207">
        <v>5.0000000000000001E-3</v>
      </c>
      <c r="AJ315" s="207">
        <v>6.0000000000000001E-3</v>
      </c>
      <c r="AK315" s="207">
        <v>7.0000000000000001E-3</v>
      </c>
      <c r="AL315" s="207">
        <v>8.0000000000000002E-3</v>
      </c>
      <c r="AM315" s="207">
        <v>0.01</v>
      </c>
      <c r="AN315" s="28" t="s">
        <v>114</v>
      </c>
      <c r="AO315" s="28" t="s">
        <v>114</v>
      </c>
      <c r="AP315" s="28" t="s">
        <v>113</v>
      </c>
      <c r="AQ315" s="37">
        <v>0.2</v>
      </c>
      <c r="AR315" s="38">
        <v>0</v>
      </c>
      <c r="AS315" s="38">
        <v>0</v>
      </c>
      <c r="AT315" s="38">
        <v>0</v>
      </c>
      <c r="AU315" s="38">
        <v>0</v>
      </c>
      <c r="AV315" s="38">
        <v>0</v>
      </c>
      <c r="AW315" s="38">
        <v>0</v>
      </c>
      <c r="AX315" s="38">
        <v>0</v>
      </c>
      <c r="AY315" s="38">
        <v>0</v>
      </c>
      <c r="AZ315" s="38">
        <v>0</v>
      </c>
      <c r="BA315" s="38">
        <v>0</v>
      </c>
      <c r="BB315" s="38">
        <v>0</v>
      </c>
      <c r="BC315" s="38">
        <v>0</v>
      </c>
      <c r="BD315" s="38">
        <v>0</v>
      </c>
      <c r="BE315" s="38">
        <v>0</v>
      </c>
      <c r="BF315" s="38">
        <v>0</v>
      </c>
      <c r="BG315" s="38">
        <v>0</v>
      </c>
      <c r="BH315" s="38">
        <v>0</v>
      </c>
      <c r="BI315" s="38">
        <v>0</v>
      </c>
      <c r="BJ315" s="38">
        <v>0</v>
      </c>
      <c r="BK315" s="38">
        <v>0</v>
      </c>
      <c r="BL315" s="38">
        <v>0</v>
      </c>
      <c r="BM315" s="38">
        <v>0</v>
      </c>
      <c r="BN315" s="38">
        <v>0</v>
      </c>
      <c r="BO315" s="38">
        <v>0</v>
      </c>
      <c r="BP315" s="38">
        <v>0</v>
      </c>
      <c r="BQ315" s="38">
        <v>0</v>
      </c>
      <c r="BR315" s="38">
        <v>0</v>
      </c>
      <c r="BS315" s="38">
        <v>0</v>
      </c>
      <c r="BT315" s="38">
        <v>0</v>
      </c>
      <c r="BU315" s="38">
        <v>0</v>
      </c>
      <c r="BV315" s="38">
        <v>0</v>
      </c>
      <c r="BW315" s="38">
        <v>0</v>
      </c>
      <c r="BX315" s="38">
        <v>0</v>
      </c>
      <c r="BY315" s="38">
        <v>0</v>
      </c>
      <c r="BZ315" s="38">
        <v>0</v>
      </c>
      <c r="CA315" s="38">
        <v>0</v>
      </c>
      <c r="CB315" s="38">
        <v>0</v>
      </c>
      <c r="CC315" s="330">
        <v>0</v>
      </c>
      <c r="CD315" s="38">
        <v>0</v>
      </c>
      <c r="CE315" s="38">
        <v>0</v>
      </c>
      <c r="CF315" s="38">
        <v>0</v>
      </c>
      <c r="CG315" s="38">
        <v>0</v>
      </c>
      <c r="CH315" s="59" t="s">
        <v>173</v>
      </c>
      <c r="CI315" s="59" t="s">
        <v>173</v>
      </c>
      <c r="CJ315" s="59" t="s">
        <v>173</v>
      </c>
      <c r="CK315" s="59" t="s">
        <v>176</v>
      </c>
      <c r="CL315" s="59" t="s">
        <v>173</v>
      </c>
      <c r="CM315" s="59" t="s">
        <v>173</v>
      </c>
      <c r="CN315" s="59" t="s">
        <v>173</v>
      </c>
      <c r="CO315" s="42" t="s">
        <v>107</v>
      </c>
      <c r="CP315" s="28" t="s">
        <v>107</v>
      </c>
      <c r="CQ315" s="28" t="s">
        <v>107</v>
      </c>
      <c r="CR315" s="28" t="s">
        <v>107</v>
      </c>
      <c r="CS315" s="28" t="s">
        <v>107</v>
      </c>
      <c r="CT315" s="28" t="s">
        <v>107</v>
      </c>
      <c r="CU315" s="28" t="s">
        <v>107</v>
      </c>
      <c r="CV315" s="28" t="s">
        <v>107</v>
      </c>
      <c r="CW315" s="28" t="s">
        <v>107</v>
      </c>
      <c r="CX315" s="28" t="s">
        <v>107</v>
      </c>
      <c r="CY315" s="28" t="s">
        <v>107</v>
      </c>
      <c r="CZ315" s="28" t="s">
        <v>107</v>
      </c>
      <c r="DA315" s="28" t="s">
        <v>107</v>
      </c>
      <c r="DB315" s="28" t="s">
        <v>107</v>
      </c>
      <c r="DC315" s="28" t="s">
        <v>107</v>
      </c>
      <c r="DD315" s="332">
        <v>0</v>
      </c>
      <c r="DE315" s="43">
        <v>0</v>
      </c>
      <c r="DF315" s="390">
        <v>0</v>
      </c>
      <c r="DG315" s="310"/>
      <c r="DH315" s="203"/>
      <c r="DI315" s="279" t="str" cm="1">
        <f t="array" ref="DI315">+IF(AND(C315&lt;&gt;"Vehículos Eléctricos",C315&lt;&gt;"Vehículos Híbridos",AD315="PERCENTIL 50"),
     IF(VLOOKUP(_xlfn.TEXTJOIN("_",FALSE,C315:E315),BD_Perc!$A:$P,_xlfn.IFS(BD!AE315="Intervalo de precio 1",12,BD!AE315="Intervalo de precio 2",13),FALSE)&lt;=1,
     VLOOKUP(_xlfn.TEXTJOIN("_",FALSE,C315:E315),BD_Perc!$A:$P,16,FALSE),"Ok P50"),
     "Ok P30/70 ó Híbrido/Eléctrico")</f>
        <v>Ok P30/70 ó Híbrido/Eléctrico</v>
      </c>
      <c r="DJ315" s="279" t="str">
        <f t="shared" si="25"/>
        <v>Vehículos Convencionales_Pick Up_PICKUP DOBLE CAB - PLATON</v>
      </c>
      <c r="DK315" s="331">
        <f t="shared" si="29"/>
        <v>0</v>
      </c>
      <c r="DL315" s="326"/>
    </row>
    <row r="316" spans="1:116" ht="25.5">
      <c r="A316" s="28">
        <v>311</v>
      </c>
      <c r="B316" s="29" t="s">
        <v>720</v>
      </c>
      <c r="C316" s="29" t="s">
        <v>0</v>
      </c>
      <c r="D316" s="29" t="s">
        <v>665</v>
      </c>
      <c r="E316" s="42" t="s">
        <v>666</v>
      </c>
      <c r="F316" s="42" t="s">
        <v>346</v>
      </c>
      <c r="G316" s="30" t="s">
        <v>725</v>
      </c>
      <c r="H316" s="42" t="s">
        <v>109</v>
      </c>
      <c r="I316" s="28" t="s">
        <v>107</v>
      </c>
      <c r="J316" s="28" t="s">
        <v>726</v>
      </c>
      <c r="K316" s="31" t="s">
        <v>674</v>
      </c>
      <c r="L316" s="32">
        <v>197</v>
      </c>
      <c r="M316" s="33" t="s">
        <v>107</v>
      </c>
      <c r="N316" s="55">
        <v>0</v>
      </c>
      <c r="O316" s="34">
        <f>+IFERROR(VLOOKUP(I316,Precio_Fasecolda!A:C,3,FALSE),IFERROR(VLOOKUP(I316,Precio_Fasecolda!B:C,2,FALSE),N316))</f>
        <v>0</v>
      </c>
      <c r="P316" s="34">
        <f t="shared" si="26"/>
        <v>0</v>
      </c>
      <c r="Q316" s="28" t="s">
        <v>346</v>
      </c>
      <c r="R316" s="28" t="s">
        <v>2415</v>
      </c>
      <c r="S316" s="28" t="s">
        <v>360</v>
      </c>
      <c r="T316" s="28" t="s">
        <v>107</v>
      </c>
      <c r="U316" s="28" t="s">
        <v>107</v>
      </c>
      <c r="V316" s="42" t="s">
        <v>107</v>
      </c>
      <c r="W316" s="28" t="s">
        <v>107</v>
      </c>
      <c r="X316" s="28" t="s">
        <v>107</v>
      </c>
      <c r="Y316" s="28" t="str">
        <f t="shared" si="27"/>
        <v>N.A.</v>
      </c>
      <c r="Z316" s="292">
        <f t="shared" si="24"/>
        <v>0</v>
      </c>
      <c r="AA316" s="28" cm="1">
        <f t="array" aca="1" ref="AA316" ca="1">_xlfn.IFS(DK316&lt;$DK$4,1,AND(DK316&gt;=$DK$4,DK316&lt;=$AA$4),2,DK316&gt;$AA$4,3)</f>
        <v>2</v>
      </c>
      <c r="AB316" s="28">
        <v>0</v>
      </c>
      <c r="AC316" s="28" cm="1">
        <f t="array" aca="1" ref="AC316" ca="1">IF(AB316="PERCENTIL 30","",_xlfn.IFS(DK316&lt;$AC$4,1,DK316&gt;$AC$4,2))</f>
        <v>1</v>
      </c>
      <c r="AD316" s="28" t="str">
        <f>+IFERROR(VLOOKUP(_xlfn.TEXTJOIN("_", FALSE, C316:E316), BD_Perc!$A:$O, 15, FALSE),"Segmentación no encontrada o vehículo inactivo")</f>
        <v>PERCENTIL 30-70</v>
      </c>
      <c r="AE316" s="28" t="str" cm="1">
        <f t="array" ref="AE316">_xlfn.IFS(
    AD316 = "PERCENTIL 50",
    _xlfn.IFS(
        BD!DK316 &lt; VLOOKUP(_xlfn.TEXTJOIN("_", FALSE, C316:E316), BD_Perc!$A:$O, 11, FALSE), "Intervalo de precio 1",
        BD!DK316 &gt;= VLOOKUP(_xlfn.TEXTJOIN("_", FALSE, C316:E316), BD_Perc!$A:$O, 11, FALSE), "Intervalo de precio 2"
    ),
    AD316 = "PERCENTIL 30-70",
    _xlfn.IFS(
        BD!DK316 &lt; VLOOKUP(_xlfn.TEXTJOIN("_", FALSE, C316:E316), BD_Perc!$A:$O, 6, FALSE), "Intervalo de precio 1",
        BD!DK316 &lt; VLOOKUP(_xlfn.TEXTJOIN("_", FALSE, C316:E316), BD_Perc!$A:$O, 7, FALSE), "Intervalo de precio 2",
        BD!DK316 &gt;= VLOOKUP(_xlfn.TEXTJOIN("_", FALSE, C316:E316), BD_Perc!$A:$O, 7, FALSE), "Intervalo de precio 3"
    ),
    AD316="Segmentación no encontrada o vehículo inactivo","Segmentación no encontrada o vehículo inactivo"
)</f>
        <v>Intervalo de precio 1</v>
      </c>
      <c r="AF316" s="57" t="s">
        <v>2412</v>
      </c>
      <c r="AG316" s="35" t="b">
        <f t="shared" si="28"/>
        <v>1</v>
      </c>
      <c r="AH316" s="207">
        <v>3.0000000000000001E-3</v>
      </c>
      <c r="AI316" s="207">
        <v>5.0000000000000001E-3</v>
      </c>
      <c r="AJ316" s="207">
        <v>6.0000000000000001E-3</v>
      </c>
      <c r="AK316" s="207">
        <v>7.0000000000000001E-3</v>
      </c>
      <c r="AL316" s="207">
        <v>8.0000000000000002E-3</v>
      </c>
      <c r="AM316" s="207">
        <v>0.01</v>
      </c>
      <c r="AN316" s="28" t="s">
        <v>114</v>
      </c>
      <c r="AO316" s="28" t="s">
        <v>114</v>
      </c>
      <c r="AP316" s="28" t="s">
        <v>113</v>
      </c>
      <c r="AQ316" s="37">
        <v>0.2</v>
      </c>
      <c r="AR316" s="38">
        <v>0</v>
      </c>
      <c r="AS316" s="38">
        <v>0</v>
      </c>
      <c r="AT316" s="38">
        <v>0</v>
      </c>
      <c r="AU316" s="38">
        <v>0</v>
      </c>
      <c r="AV316" s="38">
        <v>0</v>
      </c>
      <c r="AW316" s="38">
        <v>0</v>
      </c>
      <c r="AX316" s="38">
        <v>0</v>
      </c>
      <c r="AY316" s="38">
        <v>0</v>
      </c>
      <c r="AZ316" s="38">
        <v>0</v>
      </c>
      <c r="BA316" s="38">
        <v>0</v>
      </c>
      <c r="BB316" s="38">
        <v>0</v>
      </c>
      <c r="BC316" s="38">
        <v>0</v>
      </c>
      <c r="BD316" s="38">
        <v>0</v>
      </c>
      <c r="BE316" s="38">
        <v>0</v>
      </c>
      <c r="BF316" s="38">
        <v>0</v>
      </c>
      <c r="BG316" s="38">
        <v>0</v>
      </c>
      <c r="BH316" s="38">
        <v>0</v>
      </c>
      <c r="BI316" s="38">
        <v>0</v>
      </c>
      <c r="BJ316" s="38">
        <v>0</v>
      </c>
      <c r="BK316" s="38">
        <v>0</v>
      </c>
      <c r="BL316" s="38">
        <v>0</v>
      </c>
      <c r="BM316" s="38">
        <v>0</v>
      </c>
      <c r="BN316" s="38">
        <v>0</v>
      </c>
      <c r="BO316" s="38">
        <v>0</v>
      </c>
      <c r="BP316" s="38">
        <v>0</v>
      </c>
      <c r="BQ316" s="38">
        <v>0</v>
      </c>
      <c r="BR316" s="38">
        <v>0</v>
      </c>
      <c r="BS316" s="38">
        <v>0</v>
      </c>
      <c r="BT316" s="38">
        <v>0</v>
      </c>
      <c r="BU316" s="38">
        <v>0</v>
      </c>
      <c r="BV316" s="38">
        <v>0</v>
      </c>
      <c r="BW316" s="38">
        <v>0</v>
      </c>
      <c r="BX316" s="38">
        <v>0</v>
      </c>
      <c r="BY316" s="38">
        <v>0</v>
      </c>
      <c r="BZ316" s="38">
        <v>0</v>
      </c>
      <c r="CA316" s="38">
        <v>0</v>
      </c>
      <c r="CB316" s="38">
        <v>0</v>
      </c>
      <c r="CC316" s="330">
        <v>0</v>
      </c>
      <c r="CD316" s="38">
        <v>0</v>
      </c>
      <c r="CE316" s="38">
        <v>0</v>
      </c>
      <c r="CF316" s="38">
        <v>0</v>
      </c>
      <c r="CG316" s="38">
        <v>0</v>
      </c>
      <c r="CH316" s="59" t="s">
        <v>173</v>
      </c>
      <c r="CI316" s="59" t="s">
        <v>173</v>
      </c>
      <c r="CJ316" s="59" t="s">
        <v>113</v>
      </c>
      <c r="CK316" s="59" t="s">
        <v>113</v>
      </c>
      <c r="CL316" s="59" t="s">
        <v>113</v>
      </c>
      <c r="CM316" s="59" t="s">
        <v>173</v>
      </c>
      <c r="CN316" s="59" t="s">
        <v>173</v>
      </c>
      <c r="CO316" s="42" t="s">
        <v>107</v>
      </c>
      <c r="CP316" s="28" t="s">
        <v>107</v>
      </c>
      <c r="CQ316" s="28" t="s">
        <v>107</v>
      </c>
      <c r="CR316" s="28" t="s">
        <v>107</v>
      </c>
      <c r="CS316" s="28" t="s">
        <v>107</v>
      </c>
      <c r="CT316" s="28" t="s">
        <v>107</v>
      </c>
      <c r="CU316" s="28" t="s">
        <v>107</v>
      </c>
      <c r="CV316" s="28" t="s">
        <v>107</v>
      </c>
      <c r="CW316" s="28" t="s">
        <v>107</v>
      </c>
      <c r="CX316" s="28" t="s">
        <v>107</v>
      </c>
      <c r="CY316" s="28" t="s">
        <v>107</v>
      </c>
      <c r="CZ316" s="28" t="s">
        <v>107</v>
      </c>
      <c r="DA316" s="28" t="s">
        <v>107</v>
      </c>
      <c r="DB316" s="28" t="s">
        <v>107</v>
      </c>
      <c r="DC316" s="28" t="s">
        <v>107</v>
      </c>
      <c r="DD316" s="332">
        <v>0</v>
      </c>
      <c r="DE316" s="43">
        <v>0</v>
      </c>
      <c r="DF316" s="390">
        <v>0</v>
      </c>
      <c r="DG316" s="310"/>
      <c r="DH316" s="203"/>
      <c r="DI316" s="279" t="str" cm="1">
        <f t="array" ref="DI316">+IF(AND(C316&lt;&gt;"Vehículos Eléctricos",C316&lt;&gt;"Vehículos Híbridos",AD316="PERCENTIL 50"),
     IF(VLOOKUP(_xlfn.TEXTJOIN("_",FALSE,C316:E316),BD_Perc!$A:$P,_xlfn.IFS(BD!AE316="Intervalo de precio 1",12,BD!AE316="Intervalo de precio 2",13),FALSE)&lt;=1,
     VLOOKUP(_xlfn.TEXTJOIN("_",FALSE,C316:E316),BD_Perc!$A:$P,16,FALSE),"Ok P50"),
     "Ok P30/70 ó Híbrido/Eléctrico")</f>
        <v>Ok P30/70 ó Híbrido/Eléctrico</v>
      </c>
      <c r="DJ316" s="279" t="str">
        <f t="shared" si="25"/>
        <v>Vehículos Convencionales_Pick Up_PICKUP DOBLE CAB - PLATON</v>
      </c>
      <c r="DK316" s="331">
        <f t="shared" si="29"/>
        <v>0</v>
      </c>
      <c r="DL316" s="326"/>
    </row>
    <row r="317" spans="1:116" ht="38.25">
      <c r="A317" s="28">
        <v>312</v>
      </c>
      <c r="B317" s="29" t="s">
        <v>720</v>
      </c>
      <c r="C317" s="29" t="s">
        <v>0</v>
      </c>
      <c r="D317" s="29" t="s">
        <v>665</v>
      </c>
      <c r="E317" s="42" t="s">
        <v>666</v>
      </c>
      <c r="F317" s="42" t="s">
        <v>346</v>
      </c>
      <c r="G317" s="30" t="s">
        <v>727</v>
      </c>
      <c r="H317" s="42" t="s">
        <v>109</v>
      </c>
      <c r="I317" s="28" t="s">
        <v>107</v>
      </c>
      <c r="J317" s="28" t="s">
        <v>728</v>
      </c>
      <c r="K317" s="31" t="s">
        <v>674</v>
      </c>
      <c r="L317" s="32">
        <v>197</v>
      </c>
      <c r="M317" s="33" t="s">
        <v>107</v>
      </c>
      <c r="N317" s="55">
        <v>0</v>
      </c>
      <c r="O317" s="34">
        <f>+IFERROR(VLOOKUP(I317,Precio_Fasecolda!A:C,3,FALSE),IFERROR(VLOOKUP(I317,Precio_Fasecolda!B:C,2,FALSE),N317))</f>
        <v>0</v>
      </c>
      <c r="P317" s="34">
        <f t="shared" si="26"/>
        <v>0</v>
      </c>
      <c r="Q317" s="28" t="s">
        <v>346</v>
      </c>
      <c r="R317" s="28" t="s">
        <v>130</v>
      </c>
      <c r="S317" s="28" t="s">
        <v>360</v>
      </c>
      <c r="T317" s="28" t="s">
        <v>107</v>
      </c>
      <c r="U317" s="28" t="s">
        <v>107</v>
      </c>
      <c r="V317" s="42" t="s">
        <v>107</v>
      </c>
      <c r="W317" s="28" t="s">
        <v>107</v>
      </c>
      <c r="X317" s="28" t="s">
        <v>107</v>
      </c>
      <c r="Y317" s="28" t="str">
        <f t="shared" si="27"/>
        <v>N.A.</v>
      </c>
      <c r="Z317" s="292">
        <f t="shared" si="24"/>
        <v>0</v>
      </c>
      <c r="AA317" s="28" cm="1">
        <f t="array" aca="1" ref="AA317" ca="1">_xlfn.IFS(DK317&lt;$DK$4,1,AND(DK317&gt;=$DK$4,DK317&lt;=$AA$4),2,DK317&gt;$AA$4,3)</f>
        <v>2</v>
      </c>
      <c r="AB317" s="28">
        <v>0</v>
      </c>
      <c r="AC317" s="28" cm="1">
        <f t="array" aca="1" ref="AC317" ca="1">IF(AB317="PERCENTIL 30","",_xlfn.IFS(DK317&lt;$AC$4,1,DK317&gt;$AC$4,2))</f>
        <v>1</v>
      </c>
      <c r="AD317" s="28" t="str">
        <f>+IFERROR(VLOOKUP(_xlfn.TEXTJOIN("_", FALSE, C317:E317), BD_Perc!$A:$O, 15, FALSE),"Segmentación no encontrada o vehículo inactivo")</f>
        <v>PERCENTIL 30-70</v>
      </c>
      <c r="AE317" s="28" t="str" cm="1">
        <f t="array" ref="AE317">_xlfn.IFS(
    AD317 = "PERCENTIL 50",
    _xlfn.IFS(
        BD!DK317 &lt; VLOOKUP(_xlfn.TEXTJOIN("_", FALSE, C317:E317), BD_Perc!$A:$O, 11, FALSE), "Intervalo de precio 1",
        BD!DK317 &gt;= VLOOKUP(_xlfn.TEXTJOIN("_", FALSE, C317:E317), BD_Perc!$A:$O, 11, FALSE), "Intervalo de precio 2"
    ),
    AD317 = "PERCENTIL 30-70",
    _xlfn.IFS(
        BD!DK317 &lt; VLOOKUP(_xlfn.TEXTJOIN("_", FALSE, C317:E317), BD_Perc!$A:$O, 6, FALSE), "Intervalo de precio 1",
        BD!DK317 &lt; VLOOKUP(_xlfn.TEXTJOIN("_", FALSE, C317:E317), BD_Perc!$A:$O, 7, FALSE), "Intervalo de precio 2",
        BD!DK317 &gt;= VLOOKUP(_xlfn.TEXTJOIN("_", FALSE, C317:E317), BD_Perc!$A:$O, 7, FALSE), "Intervalo de precio 3"
    ),
    AD317="Segmentación no encontrada o vehículo inactivo","Segmentación no encontrada o vehículo inactivo"
)</f>
        <v>Intervalo de precio 1</v>
      </c>
      <c r="AF317" s="57" t="s">
        <v>2412</v>
      </c>
      <c r="AG317" s="35" t="b">
        <f t="shared" si="28"/>
        <v>1</v>
      </c>
      <c r="AH317" s="207">
        <v>3.0000000000000001E-3</v>
      </c>
      <c r="AI317" s="207">
        <v>5.0000000000000001E-3</v>
      </c>
      <c r="AJ317" s="207">
        <v>6.0000000000000001E-3</v>
      </c>
      <c r="AK317" s="207">
        <v>7.0000000000000001E-3</v>
      </c>
      <c r="AL317" s="207">
        <v>8.0000000000000002E-3</v>
      </c>
      <c r="AM317" s="207">
        <v>0.01</v>
      </c>
      <c r="AN317" s="28" t="s">
        <v>114</v>
      </c>
      <c r="AO317" s="28" t="s">
        <v>114</v>
      </c>
      <c r="AP317" s="28" t="s">
        <v>113</v>
      </c>
      <c r="AQ317" s="37">
        <v>0.2</v>
      </c>
      <c r="AR317" s="38">
        <v>0</v>
      </c>
      <c r="AS317" s="38">
        <v>0</v>
      </c>
      <c r="AT317" s="38">
        <v>0</v>
      </c>
      <c r="AU317" s="38">
        <v>0</v>
      </c>
      <c r="AV317" s="38">
        <v>0</v>
      </c>
      <c r="AW317" s="38">
        <v>0</v>
      </c>
      <c r="AX317" s="38">
        <v>0</v>
      </c>
      <c r="AY317" s="38">
        <v>0</v>
      </c>
      <c r="AZ317" s="38">
        <v>0</v>
      </c>
      <c r="BA317" s="38">
        <v>0</v>
      </c>
      <c r="BB317" s="38">
        <v>0</v>
      </c>
      <c r="BC317" s="38">
        <v>0</v>
      </c>
      <c r="BD317" s="38">
        <v>0</v>
      </c>
      <c r="BE317" s="38">
        <v>0</v>
      </c>
      <c r="BF317" s="38">
        <v>0</v>
      </c>
      <c r="BG317" s="38">
        <v>0</v>
      </c>
      <c r="BH317" s="38">
        <v>0</v>
      </c>
      <c r="BI317" s="38">
        <v>0</v>
      </c>
      <c r="BJ317" s="38">
        <v>0</v>
      </c>
      <c r="BK317" s="38">
        <v>0</v>
      </c>
      <c r="BL317" s="38">
        <v>0</v>
      </c>
      <c r="BM317" s="38">
        <v>0</v>
      </c>
      <c r="BN317" s="38">
        <v>0</v>
      </c>
      <c r="BO317" s="38">
        <v>0</v>
      </c>
      <c r="BP317" s="38">
        <v>0</v>
      </c>
      <c r="BQ317" s="38">
        <v>0</v>
      </c>
      <c r="BR317" s="38">
        <v>0</v>
      </c>
      <c r="BS317" s="38">
        <v>0</v>
      </c>
      <c r="BT317" s="38">
        <v>0</v>
      </c>
      <c r="BU317" s="38">
        <v>0</v>
      </c>
      <c r="BV317" s="38">
        <v>0</v>
      </c>
      <c r="BW317" s="38">
        <v>0</v>
      </c>
      <c r="BX317" s="38">
        <v>0</v>
      </c>
      <c r="BY317" s="38">
        <v>0</v>
      </c>
      <c r="BZ317" s="38">
        <v>0</v>
      </c>
      <c r="CA317" s="38">
        <v>0</v>
      </c>
      <c r="CB317" s="38">
        <v>0</v>
      </c>
      <c r="CC317" s="330">
        <v>0</v>
      </c>
      <c r="CD317" s="38">
        <v>0</v>
      </c>
      <c r="CE317" s="38">
        <v>0</v>
      </c>
      <c r="CF317" s="38">
        <v>0</v>
      </c>
      <c r="CG317" s="38">
        <v>0</v>
      </c>
      <c r="CH317" s="59" t="s">
        <v>173</v>
      </c>
      <c r="CI317" s="59" t="s">
        <v>173</v>
      </c>
      <c r="CJ317" s="59" t="s">
        <v>113</v>
      </c>
      <c r="CK317" s="59" t="s">
        <v>113</v>
      </c>
      <c r="CL317" s="59" t="s">
        <v>113</v>
      </c>
      <c r="CM317" s="59" t="s">
        <v>173</v>
      </c>
      <c r="CN317" s="59" t="s">
        <v>173</v>
      </c>
      <c r="CO317" s="42" t="s">
        <v>107</v>
      </c>
      <c r="CP317" s="28" t="s">
        <v>107</v>
      </c>
      <c r="CQ317" s="28" t="s">
        <v>107</v>
      </c>
      <c r="CR317" s="28" t="s">
        <v>107</v>
      </c>
      <c r="CS317" s="28" t="s">
        <v>107</v>
      </c>
      <c r="CT317" s="28" t="s">
        <v>107</v>
      </c>
      <c r="CU317" s="28" t="s">
        <v>107</v>
      </c>
      <c r="CV317" s="28" t="s">
        <v>107</v>
      </c>
      <c r="CW317" s="28" t="s">
        <v>107</v>
      </c>
      <c r="CX317" s="28" t="s">
        <v>107</v>
      </c>
      <c r="CY317" s="28" t="s">
        <v>107</v>
      </c>
      <c r="CZ317" s="28" t="s">
        <v>107</v>
      </c>
      <c r="DA317" s="28" t="s">
        <v>107</v>
      </c>
      <c r="DB317" s="28" t="s">
        <v>107</v>
      </c>
      <c r="DC317" s="28" t="s">
        <v>107</v>
      </c>
      <c r="DD317" s="332">
        <v>0</v>
      </c>
      <c r="DE317" s="43">
        <v>0</v>
      </c>
      <c r="DF317" s="390">
        <v>0</v>
      </c>
      <c r="DG317" s="310"/>
      <c r="DH317" s="203"/>
      <c r="DI317" s="279" t="str" cm="1">
        <f t="array" ref="DI317">+IF(AND(C317&lt;&gt;"Vehículos Eléctricos",C317&lt;&gt;"Vehículos Híbridos",AD317="PERCENTIL 50"),
     IF(VLOOKUP(_xlfn.TEXTJOIN("_",FALSE,C317:E317),BD_Perc!$A:$P,_xlfn.IFS(BD!AE317="Intervalo de precio 1",12,BD!AE317="Intervalo de precio 2",13),FALSE)&lt;=1,
     VLOOKUP(_xlfn.TEXTJOIN("_",FALSE,C317:E317),BD_Perc!$A:$P,16,FALSE),"Ok P50"),
     "Ok P30/70 ó Híbrido/Eléctrico")</f>
        <v>Ok P30/70 ó Híbrido/Eléctrico</v>
      </c>
      <c r="DJ317" s="279" t="str">
        <f t="shared" si="25"/>
        <v>Vehículos Convencionales_Pick Up_PICKUP DOBLE CAB - PLATON</v>
      </c>
      <c r="DK317" s="331">
        <f t="shared" si="29"/>
        <v>0</v>
      </c>
      <c r="DL317" s="326"/>
    </row>
    <row r="318" spans="1:116" ht="25.5">
      <c r="A318" s="28">
        <v>313</v>
      </c>
      <c r="B318" s="29" t="s">
        <v>249</v>
      </c>
      <c r="C318" s="29" t="s">
        <v>0</v>
      </c>
      <c r="D318" s="29" t="s">
        <v>665</v>
      </c>
      <c r="E318" s="42" t="s">
        <v>666</v>
      </c>
      <c r="F318" s="42" t="s">
        <v>346</v>
      </c>
      <c r="G318" s="30" t="s">
        <v>729</v>
      </c>
      <c r="H318" s="42" t="s">
        <v>990</v>
      </c>
      <c r="I318" s="28">
        <v>9021083</v>
      </c>
      <c r="J318" s="28" t="s">
        <v>730</v>
      </c>
      <c r="K318" s="31" t="s">
        <v>669</v>
      </c>
      <c r="L318" s="56">
        <v>147</v>
      </c>
      <c r="M318" s="33" t="s">
        <v>107</v>
      </c>
      <c r="N318" s="34">
        <v>210500000</v>
      </c>
      <c r="O318" s="34">
        <f>+IFERROR(VLOOKUP(I318,Precio_Fasecolda!A:C,3,FALSE),IFERROR(VLOOKUP(I318,Precio_Fasecolda!B:C,2,FALSE),N318))</f>
        <v>210500000</v>
      </c>
      <c r="P318" s="34">
        <f t="shared" si="26"/>
        <v>0</v>
      </c>
      <c r="Q318" s="28" t="s">
        <v>346</v>
      </c>
      <c r="R318" s="28" t="s">
        <v>2415</v>
      </c>
      <c r="S318" s="28" t="s">
        <v>360</v>
      </c>
      <c r="T318" s="28" t="s">
        <v>107</v>
      </c>
      <c r="U318" s="28" t="s">
        <v>107</v>
      </c>
      <c r="V318" s="42" t="s">
        <v>107</v>
      </c>
      <c r="W318" s="28" t="s">
        <v>107</v>
      </c>
      <c r="X318" s="28" t="s">
        <v>107</v>
      </c>
      <c r="Y318" s="28" t="str">
        <f t="shared" si="27"/>
        <v>N.A.</v>
      </c>
      <c r="Z318" s="292">
        <f t="shared" si="24"/>
        <v>210500000</v>
      </c>
      <c r="AA318" s="28" cm="1">
        <f t="array" aca="1" ref="AA318" ca="1">_xlfn.IFS(DK318&lt;$DK$4,1,AND(DK318&gt;=$DK$4,DK318&lt;=$AA$4),2,DK318&gt;$AA$4,3)</f>
        <v>2</v>
      </c>
      <c r="AB318" s="28">
        <v>0</v>
      </c>
      <c r="AC318" s="28" cm="1">
        <f t="array" aca="1" ref="AC318" ca="1">IF(AB318="PERCENTIL 30","",_xlfn.IFS(DK318&lt;$AC$4,1,DK318&gt;$AC$4,2))</f>
        <v>2</v>
      </c>
      <c r="AD318" s="28" t="str">
        <f>+IFERROR(VLOOKUP(_xlfn.TEXTJOIN("_", FALSE, C318:E318), BD_Perc!$A:$O, 15, FALSE),"Segmentación no encontrada o vehículo inactivo")</f>
        <v>PERCENTIL 30-70</v>
      </c>
      <c r="AE318" s="28" t="str" cm="1">
        <f t="array" ref="AE318">_xlfn.IFS(
    AD318 = "PERCENTIL 50",
    _xlfn.IFS(
        BD!DK318 &lt; VLOOKUP(_xlfn.TEXTJOIN("_", FALSE, C318:E318), BD_Perc!$A:$O, 11, FALSE), "Intervalo de precio 1",
        BD!DK318 &gt;= VLOOKUP(_xlfn.TEXTJOIN("_", FALSE, C318:E318), BD_Perc!$A:$O, 11, FALSE), "Intervalo de precio 2"
    ),
    AD318 = "PERCENTIL 30-70",
    _xlfn.IFS(
        BD!DK318 &lt; VLOOKUP(_xlfn.TEXTJOIN("_", FALSE, C318:E318), BD_Perc!$A:$O, 6, FALSE), "Intervalo de precio 1",
        BD!DK318 &lt; VLOOKUP(_xlfn.TEXTJOIN("_", FALSE, C318:E318), BD_Perc!$A:$O, 7, FALSE), "Intervalo de precio 2",
        BD!DK318 &gt;= VLOOKUP(_xlfn.TEXTJOIN("_", FALSE, C318:E318), BD_Perc!$A:$O, 7, FALSE), "Intervalo de precio 3"
    ),
    AD318="Segmentación no encontrada o vehículo inactivo","Segmentación no encontrada o vehículo inactivo"
)</f>
        <v>Intervalo de precio 2</v>
      </c>
      <c r="AF318" s="57" t="s">
        <v>2413</v>
      </c>
      <c r="AG318" s="35" t="b">
        <f t="shared" si="28"/>
        <v>1</v>
      </c>
      <c r="AH318" s="207">
        <v>0</v>
      </c>
      <c r="AI318" s="207">
        <v>5.0000000000000001E-3</v>
      </c>
      <c r="AJ318" s="207">
        <v>8.0000000000000002E-3</v>
      </c>
      <c r="AK318" s="207">
        <v>0.01</v>
      </c>
      <c r="AL318" s="207">
        <v>1.4999999999999999E-2</v>
      </c>
      <c r="AM318" s="207">
        <v>0.02</v>
      </c>
      <c r="AN318" s="28" t="s">
        <v>113</v>
      </c>
      <c r="AO318" s="28" t="s">
        <v>113</v>
      </c>
      <c r="AP318" s="28" t="s">
        <v>113</v>
      </c>
      <c r="AQ318" s="37">
        <v>1</v>
      </c>
      <c r="AR318" s="38">
        <v>8689479</v>
      </c>
      <c r="AS318" s="38">
        <v>368247</v>
      </c>
      <c r="AT318" s="38">
        <v>361803</v>
      </c>
      <c r="AU318" s="38">
        <v>1472989</v>
      </c>
      <c r="AV318" s="38">
        <v>1202940</v>
      </c>
      <c r="AW318" s="38">
        <v>10531875</v>
      </c>
      <c r="AX318" s="38">
        <v>0</v>
      </c>
      <c r="AY318" s="38">
        <v>795415</v>
      </c>
      <c r="AZ318" s="38" t="s">
        <v>107</v>
      </c>
      <c r="BA318" s="38">
        <v>368248</v>
      </c>
      <c r="BB318" s="38" t="s">
        <v>107</v>
      </c>
      <c r="BC318" s="38" t="s">
        <v>107</v>
      </c>
      <c r="BD318" s="38">
        <v>0</v>
      </c>
      <c r="BE318" s="38">
        <v>0</v>
      </c>
      <c r="BF318" s="38">
        <v>1318981</v>
      </c>
      <c r="BG318" s="38" t="s">
        <v>107</v>
      </c>
      <c r="BH318" s="38">
        <v>1522088</v>
      </c>
      <c r="BI318" s="38">
        <v>3314225</v>
      </c>
      <c r="BJ318" s="38">
        <v>3436975</v>
      </c>
      <c r="BK318" s="38">
        <v>0</v>
      </c>
      <c r="BL318" s="38">
        <v>0</v>
      </c>
      <c r="BM318" s="38" t="s">
        <v>107</v>
      </c>
      <c r="BN318" s="38">
        <v>1432891</v>
      </c>
      <c r="BO318" s="38">
        <v>830568</v>
      </c>
      <c r="BP318" s="38">
        <v>1471875</v>
      </c>
      <c r="BQ318" s="38">
        <v>137189</v>
      </c>
      <c r="BR318" s="38">
        <v>1089270</v>
      </c>
      <c r="BS318" s="38">
        <v>834693</v>
      </c>
      <c r="BT318" s="38">
        <v>1318981</v>
      </c>
      <c r="BU318" s="38">
        <v>1718488</v>
      </c>
      <c r="BV318" s="38">
        <v>1031092</v>
      </c>
      <c r="BW318" s="38">
        <v>7080252</v>
      </c>
      <c r="BX318" s="38">
        <v>70761</v>
      </c>
      <c r="BY318" s="38">
        <v>4050721</v>
      </c>
      <c r="BZ318" s="38">
        <v>9452136</v>
      </c>
      <c r="CA318" s="38" t="s">
        <v>107</v>
      </c>
      <c r="CB318" s="38">
        <v>1093395</v>
      </c>
      <c r="CC318" s="330">
        <v>0</v>
      </c>
      <c r="CD318" s="38" t="s">
        <v>107</v>
      </c>
      <c r="CE318" s="38" t="s">
        <v>107</v>
      </c>
      <c r="CF318" s="38" t="s">
        <v>107</v>
      </c>
      <c r="CG318" s="38" t="s">
        <v>107</v>
      </c>
      <c r="CH318" s="29" t="s">
        <v>114</v>
      </c>
      <c r="CI318" s="29" t="s">
        <v>114</v>
      </c>
      <c r="CJ318" s="29" t="s">
        <v>114</v>
      </c>
      <c r="CK318" s="29" t="s">
        <v>114</v>
      </c>
      <c r="CL318" s="29" t="s">
        <v>114</v>
      </c>
      <c r="CM318" s="29" t="s">
        <v>114</v>
      </c>
      <c r="CN318" s="29" t="s">
        <v>114</v>
      </c>
      <c r="CO318" s="42" t="s">
        <v>107</v>
      </c>
      <c r="CP318" s="28" t="s">
        <v>107</v>
      </c>
      <c r="CQ318" s="28" t="s">
        <v>107</v>
      </c>
      <c r="CR318" s="28" t="s">
        <v>107</v>
      </c>
      <c r="CS318" s="28" t="s">
        <v>107</v>
      </c>
      <c r="CT318" s="28" t="s">
        <v>107</v>
      </c>
      <c r="CU318" s="28" t="s">
        <v>107</v>
      </c>
      <c r="CV318" s="28" t="s">
        <v>107</v>
      </c>
      <c r="CW318" s="28" t="s">
        <v>107</v>
      </c>
      <c r="CX318" s="28" t="s">
        <v>107</v>
      </c>
      <c r="CY318" s="28" t="s">
        <v>107</v>
      </c>
      <c r="CZ318" s="28" t="s">
        <v>107</v>
      </c>
      <c r="DA318" s="28" t="s">
        <v>107</v>
      </c>
      <c r="DB318" s="28" t="s">
        <v>107</v>
      </c>
      <c r="DC318" s="28" t="s">
        <v>107</v>
      </c>
      <c r="DD318" s="332">
        <v>18109106</v>
      </c>
      <c r="DE318" s="43">
        <v>1</v>
      </c>
      <c r="DF318" s="390">
        <v>1</v>
      </c>
      <c r="DG318" s="310"/>
      <c r="DH318" s="203"/>
      <c r="DI318" s="279" t="str" cm="1">
        <f t="array" ref="DI318">+IF(AND(C318&lt;&gt;"Vehículos Eléctricos",C318&lt;&gt;"Vehículos Híbridos",AD318="PERCENTIL 50"),
     IF(VLOOKUP(_xlfn.TEXTJOIN("_",FALSE,C318:E318),BD_Perc!$A:$P,_xlfn.IFS(BD!AE318="Intervalo de precio 1",12,BD!AE318="Intervalo de precio 2",13),FALSE)&lt;=1,
     VLOOKUP(_xlfn.TEXTJOIN("_",FALSE,C318:E318),BD_Perc!$A:$P,16,FALSE),"Ok P50"),
     "Ok P30/70 ó Híbrido/Eléctrico")</f>
        <v>Ok P30/70 ó Híbrido/Eléctrico</v>
      </c>
      <c r="DJ318" s="279" t="str">
        <f t="shared" si="25"/>
        <v>Vehículos Convencionales_Pick Up_PICKUP DOBLE CAB - PLATON</v>
      </c>
      <c r="DK318" s="331">
        <f t="shared" si="29"/>
        <v>210500000</v>
      </c>
      <c r="DL318" s="326"/>
    </row>
    <row r="319" spans="1:116" ht="25.5">
      <c r="A319" s="28">
        <v>314</v>
      </c>
      <c r="B319" s="29" t="s">
        <v>249</v>
      </c>
      <c r="C319" s="29" t="s">
        <v>0</v>
      </c>
      <c r="D319" s="29" t="s">
        <v>665</v>
      </c>
      <c r="E319" s="42" t="s">
        <v>666</v>
      </c>
      <c r="F319" s="42" t="s">
        <v>346</v>
      </c>
      <c r="G319" s="30" t="s">
        <v>731</v>
      </c>
      <c r="H319" s="42" t="s">
        <v>990</v>
      </c>
      <c r="I319" s="28">
        <v>9021086</v>
      </c>
      <c r="J319" s="28" t="s">
        <v>732</v>
      </c>
      <c r="K319" s="31" t="s">
        <v>674</v>
      </c>
      <c r="L319" s="56">
        <v>174</v>
      </c>
      <c r="M319" s="33" t="s">
        <v>107</v>
      </c>
      <c r="N319" s="34">
        <v>280500000</v>
      </c>
      <c r="O319" s="34">
        <f>+IFERROR(VLOOKUP(I319,Precio_Fasecolda!A:C,3,FALSE),IFERROR(VLOOKUP(I319,Precio_Fasecolda!B:C,2,FALSE),N319))</f>
        <v>280500000</v>
      </c>
      <c r="P319" s="34">
        <f t="shared" si="26"/>
        <v>0</v>
      </c>
      <c r="Q319" s="28" t="s">
        <v>346</v>
      </c>
      <c r="R319" s="28" t="s">
        <v>130</v>
      </c>
      <c r="S319" s="28" t="s">
        <v>360</v>
      </c>
      <c r="T319" s="28" t="s">
        <v>107</v>
      </c>
      <c r="U319" s="28" t="s">
        <v>107</v>
      </c>
      <c r="V319" s="42" t="s">
        <v>107</v>
      </c>
      <c r="W319" s="28" t="s">
        <v>107</v>
      </c>
      <c r="X319" s="28" t="s">
        <v>107</v>
      </c>
      <c r="Y319" s="28" t="str">
        <f t="shared" si="27"/>
        <v>N.A.</v>
      </c>
      <c r="Z319" s="292">
        <f t="shared" si="24"/>
        <v>280500000</v>
      </c>
      <c r="AA319" s="28" cm="1">
        <f t="array" aca="1" ref="AA319" ca="1">_xlfn.IFS(DK319&lt;$DK$4,1,AND(DK319&gt;=$DK$4,DK319&lt;=$AA$4),2,DK319&gt;$AA$4,3)</f>
        <v>3</v>
      </c>
      <c r="AB319" s="28">
        <v>0</v>
      </c>
      <c r="AC319" s="28" cm="1">
        <f t="array" aca="1" ref="AC319" ca="1">IF(AB319="PERCENTIL 30","",_xlfn.IFS(DK319&lt;$AC$4,1,DK319&gt;$AC$4,2))</f>
        <v>2</v>
      </c>
      <c r="AD319" s="28" t="str">
        <f>+IFERROR(VLOOKUP(_xlfn.TEXTJOIN("_", FALSE, C319:E319), BD_Perc!$A:$O, 15, FALSE),"Segmentación no encontrada o vehículo inactivo")</f>
        <v>PERCENTIL 30-70</v>
      </c>
      <c r="AE319" s="28" t="str" cm="1">
        <f t="array" ref="AE319">_xlfn.IFS(
    AD319 = "PERCENTIL 50",
    _xlfn.IFS(
        BD!DK319 &lt; VLOOKUP(_xlfn.TEXTJOIN("_", FALSE, C319:E319), BD_Perc!$A:$O, 11, FALSE), "Intervalo de precio 1",
        BD!DK319 &gt;= VLOOKUP(_xlfn.TEXTJOIN("_", FALSE, C319:E319), BD_Perc!$A:$O, 11, FALSE), "Intervalo de precio 2"
    ),
    AD319 = "PERCENTIL 30-70",
    _xlfn.IFS(
        BD!DK319 &lt; VLOOKUP(_xlfn.TEXTJOIN("_", FALSE, C319:E319), BD_Perc!$A:$O, 6, FALSE), "Intervalo de precio 1",
        BD!DK319 &lt; VLOOKUP(_xlfn.TEXTJOIN("_", FALSE, C319:E319), BD_Perc!$A:$O, 7, FALSE), "Intervalo de precio 2",
        BD!DK319 &gt;= VLOOKUP(_xlfn.TEXTJOIN("_", FALSE, C319:E319), BD_Perc!$A:$O, 7, FALSE), "Intervalo de precio 3"
    ),
    AD319="Segmentación no encontrada o vehículo inactivo","Segmentación no encontrada o vehículo inactivo"
)</f>
        <v>Intervalo de precio 3</v>
      </c>
      <c r="AF319" s="57" t="s">
        <v>2414</v>
      </c>
      <c r="AG319" s="35" t="b">
        <f t="shared" si="28"/>
        <v>1</v>
      </c>
      <c r="AH319" s="207">
        <v>0</v>
      </c>
      <c r="AI319" s="207">
        <v>5.0000000000000001E-3</v>
      </c>
      <c r="AJ319" s="207">
        <v>8.0000000000000002E-3</v>
      </c>
      <c r="AK319" s="207">
        <v>0.01</v>
      </c>
      <c r="AL319" s="207">
        <v>1.4999999999999999E-2</v>
      </c>
      <c r="AM319" s="207">
        <v>0.02</v>
      </c>
      <c r="AN319" s="28" t="s">
        <v>113</v>
      </c>
      <c r="AO319" s="28" t="s">
        <v>113</v>
      </c>
      <c r="AP319" s="28" t="s">
        <v>113</v>
      </c>
      <c r="AQ319" s="37">
        <v>1</v>
      </c>
      <c r="AR319" s="38">
        <v>8689479</v>
      </c>
      <c r="AS319" s="38">
        <v>368247</v>
      </c>
      <c r="AT319" s="38">
        <v>361803</v>
      </c>
      <c r="AU319" s="38">
        <v>1472989</v>
      </c>
      <c r="AV319" s="38">
        <v>1202940</v>
      </c>
      <c r="AW319" s="38">
        <v>10531875</v>
      </c>
      <c r="AX319" s="38">
        <v>0</v>
      </c>
      <c r="AY319" s="38">
        <v>795415</v>
      </c>
      <c r="AZ319" s="38" t="s">
        <v>107</v>
      </c>
      <c r="BA319" s="38">
        <v>368248</v>
      </c>
      <c r="BB319" s="38" t="s">
        <v>107</v>
      </c>
      <c r="BC319" s="38" t="s">
        <v>107</v>
      </c>
      <c r="BD319" s="38">
        <v>0</v>
      </c>
      <c r="BE319" s="38">
        <v>0</v>
      </c>
      <c r="BF319" s="38">
        <v>1318981</v>
      </c>
      <c r="BG319" s="38">
        <v>0</v>
      </c>
      <c r="BH319" s="38">
        <v>1522088</v>
      </c>
      <c r="BI319" s="38">
        <v>3314225</v>
      </c>
      <c r="BJ319" s="38">
        <v>3436975</v>
      </c>
      <c r="BK319" s="38">
        <v>0</v>
      </c>
      <c r="BL319" s="38">
        <v>0</v>
      </c>
      <c r="BM319" s="38" t="s">
        <v>107</v>
      </c>
      <c r="BN319" s="38">
        <v>1432891</v>
      </c>
      <c r="BO319" s="38">
        <v>830568</v>
      </c>
      <c r="BP319" s="38">
        <v>1471875</v>
      </c>
      <c r="BQ319" s="38">
        <v>137189</v>
      </c>
      <c r="BR319" s="38">
        <v>1089270</v>
      </c>
      <c r="BS319" s="38">
        <v>834693</v>
      </c>
      <c r="BT319" s="38">
        <v>1318981</v>
      </c>
      <c r="BU319" s="38">
        <v>1718488</v>
      </c>
      <c r="BV319" s="38">
        <v>1031092</v>
      </c>
      <c r="BW319" s="38">
        <v>7080252</v>
      </c>
      <c r="BX319" s="38">
        <v>70761</v>
      </c>
      <c r="BY319" s="38">
        <v>4050721</v>
      </c>
      <c r="BZ319" s="38">
        <v>9452136</v>
      </c>
      <c r="CA319" s="38" t="s">
        <v>107</v>
      </c>
      <c r="CB319" s="38">
        <v>1093395</v>
      </c>
      <c r="CC319" s="330">
        <v>0</v>
      </c>
      <c r="CD319" s="38" t="s">
        <v>107</v>
      </c>
      <c r="CE319" s="38" t="s">
        <v>107</v>
      </c>
      <c r="CF319" s="38" t="s">
        <v>107</v>
      </c>
      <c r="CG319" s="38" t="s">
        <v>107</v>
      </c>
      <c r="CH319" s="29" t="s">
        <v>114</v>
      </c>
      <c r="CI319" s="29" t="s">
        <v>114</v>
      </c>
      <c r="CJ319" s="29" t="s">
        <v>114</v>
      </c>
      <c r="CK319" s="29" t="s">
        <v>114</v>
      </c>
      <c r="CL319" s="29" t="s">
        <v>114</v>
      </c>
      <c r="CM319" s="29" t="s">
        <v>114</v>
      </c>
      <c r="CN319" s="29" t="s">
        <v>114</v>
      </c>
      <c r="CO319" s="42" t="s">
        <v>107</v>
      </c>
      <c r="CP319" s="28" t="s">
        <v>107</v>
      </c>
      <c r="CQ319" s="28" t="s">
        <v>107</v>
      </c>
      <c r="CR319" s="28" t="s">
        <v>107</v>
      </c>
      <c r="CS319" s="28" t="s">
        <v>107</v>
      </c>
      <c r="CT319" s="28" t="s">
        <v>107</v>
      </c>
      <c r="CU319" s="28" t="s">
        <v>107</v>
      </c>
      <c r="CV319" s="28" t="s">
        <v>107</v>
      </c>
      <c r="CW319" s="28" t="s">
        <v>107</v>
      </c>
      <c r="CX319" s="28" t="s">
        <v>107</v>
      </c>
      <c r="CY319" s="28" t="s">
        <v>107</v>
      </c>
      <c r="CZ319" s="28" t="s">
        <v>107</v>
      </c>
      <c r="DA319" s="28" t="s">
        <v>107</v>
      </c>
      <c r="DB319" s="28" t="s">
        <v>107</v>
      </c>
      <c r="DC319" s="28" t="s">
        <v>107</v>
      </c>
      <c r="DD319" s="332">
        <v>18109106</v>
      </c>
      <c r="DE319" s="43">
        <v>1</v>
      </c>
      <c r="DF319" s="390">
        <v>1</v>
      </c>
      <c r="DG319" s="310"/>
      <c r="DH319" s="203"/>
      <c r="DI319" s="279" t="str" cm="1">
        <f t="array" ref="DI319">+IF(AND(C319&lt;&gt;"Vehículos Eléctricos",C319&lt;&gt;"Vehículos Híbridos",AD319="PERCENTIL 50"),
     IF(VLOOKUP(_xlfn.TEXTJOIN("_",FALSE,C319:E319),BD_Perc!$A:$P,_xlfn.IFS(BD!AE319="Intervalo de precio 1",12,BD!AE319="Intervalo de precio 2",13),FALSE)&lt;=1,
     VLOOKUP(_xlfn.TEXTJOIN("_",FALSE,C319:E319),BD_Perc!$A:$P,16,FALSE),"Ok P50"),
     "Ok P30/70 ó Híbrido/Eléctrico")</f>
        <v>Ok P30/70 ó Híbrido/Eléctrico</v>
      </c>
      <c r="DJ319" s="279" t="str">
        <f t="shared" si="25"/>
        <v>Vehículos Convencionales_Pick Up_PICKUP DOBLE CAB - PLATON</v>
      </c>
      <c r="DK319" s="331">
        <f t="shared" si="29"/>
        <v>280500000</v>
      </c>
      <c r="DL319" s="326"/>
    </row>
    <row r="320" spans="1:116" ht="25.5">
      <c r="A320" s="28">
        <v>315</v>
      </c>
      <c r="B320" s="29" t="s">
        <v>249</v>
      </c>
      <c r="C320" s="29" t="s">
        <v>0</v>
      </c>
      <c r="D320" s="29" t="s">
        <v>665</v>
      </c>
      <c r="E320" s="42" t="s">
        <v>666</v>
      </c>
      <c r="F320" s="42" t="s">
        <v>346</v>
      </c>
      <c r="G320" s="30" t="s">
        <v>733</v>
      </c>
      <c r="H320" s="42" t="s">
        <v>990</v>
      </c>
      <c r="I320" s="28">
        <v>9021079</v>
      </c>
      <c r="J320" s="28" t="s">
        <v>734</v>
      </c>
      <c r="K320" s="31" t="s">
        <v>674</v>
      </c>
      <c r="L320" s="32">
        <v>164</v>
      </c>
      <c r="M320" s="33" t="s">
        <v>107</v>
      </c>
      <c r="N320" s="44">
        <v>215700000</v>
      </c>
      <c r="O320" s="34">
        <f>+IFERROR(VLOOKUP(I320,Precio_Fasecolda!A:C,3,FALSE),IFERROR(VLOOKUP(I320,Precio_Fasecolda!B:C,2,FALSE),N320))</f>
        <v>215700000</v>
      </c>
      <c r="P320" s="34">
        <f t="shared" si="26"/>
        <v>0</v>
      </c>
      <c r="Q320" s="28" t="s">
        <v>346</v>
      </c>
      <c r="R320" s="28" t="s">
        <v>2415</v>
      </c>
      <c r="S320" s="28" t="s">
        <v>112</v>
      </c>
      <c r="T320" s="28" t="s">
        <v>107</v>
      </c>
      <c r="U320" s="28" t="s">
        <v>107</v>
      </c>
      <c r="V320" s="42" t="s">
        <v>107</v>
      </c>
      <c r="W320" s="28" t="s">
        <v>107</v>
      </c>
      <c r="X320" s="28" t="s">
        <v>107</v>
      </c>
      <c r="Y320" s="28" t="str">
        <f t="shared" si="27"/>
        <v>N.A.</v>
      </c>
      <c r="Z320" s="292">
        <f t="shared" si="24"/>
        <v>215700000</v>
      </c>
      <c r="AA320" s="28" cm="1">
        <f t="array" aca="1" ref="AA320" ca="1">_xlfn.IFS(DK320&lt;$DK$4,1,AND(DK320&gt;=$DK$4,DK320&lt;=$AA$4),2,DK320&gt;$AA$4,3)</f>
        <v>2</v>
      </c>
      <c r="AB320" s="28">
        <v>0</v>
      </c>
      <c r="AC320" s="28" cm="1">
        <f t="array" aca="1" ref="AC320" ca="1">IF(AB320="PERCENTIL 30","",_xlfn.IFS(DK320&lt;$AC$4,1,DK320&gt;$AC$4,2))</f>
        <v>2</v>
      </c>
      <c r="AD320" s="28" t="str">
        <f>+IFERROR(VLOOKUP(_xlfn.TEXTJOIN("_", FALSE, C320:E320), BD_Perc!$A:$O, 15, FALSE),"Segmentación no encontrada o vehículo inactivo")</f>
        <v>PERCENTIL 30-70</v>
      </c>
      <c r="AE320" s="28" t="str" cm="1">
        <f t="array" ref="AE320">_xlfn.IFS(
    AD320 = "PERCENTIL 50",
    _xlfn.IFS(
        BD!DK320 &lt; VLOOKUP(_xlfn.TEXTJOIN("_", FALSE, C320:E320), BD_Perc!$A:$O, 11, FALSE), "Intervalo de precio 1",
        BD!DK320 &gt;= VLOOKUP(_xlfn.TEXTJOIN("_", FALSE, C320:E320), BD_Perc!$A:$O, 11, FALSE), "Intervalo de precio 2"
    ),
    AD320 = "PERCENTIL 30-70",
    _xlfn.IFS(
        BD!DK320 &lt; VLOOKUP(_xlfn.TEXTJOIN("_", FALSE, C320:E320), BD_Perc!$A:$O, 6, FALSE), "Intervalo de precio 1",
        BD!DK320 &lt; VLOOKUP(_xlfn.TEXTJOIN("_", FALSE, C320:E320), BD_Perc!$A:$O, 7, FALSE), "Intervalo de precio 2",
        BD!DK320 &gt;= VLOOKUP(_xlfn.TEXTJOIN("_", FALSE, C320:E320), BD_Perc!$A:$O, 7, FALSE), "Intervalo de precio 3"
    ),
    AD320="Segmentación no encontrada o vehículo inactivo","Segmentación no encontrada o vehículo inactivo"
)</f>
        <v>Intervalo de precio 2</v>
      </c>
      <c r="AF320" s="57" t="s">
        <v>2413</v>
      </c>
      <c r="AG320" s="35" t="b">
        <f t="shared" si="28"/>
        <v>1</v>
      </c>
      <c r="AH320" s="207">
        <v>0</v>
      </c>
      <c r="AI320" s="207">
        <v>5.0000000000000001E-3</v>
      </c>
      <c r="AJ320" s="207">
        <v>8.0000000000000002E-3</v>
      </c>
      <c r="AK320" s="207">
        <v>0.01</v>
      </c>
      <c r="AL320" s="207">
        <v>1.4999999999999999E-2</v>
      </c>
      <c r="AM320" s="207">
        <v>0.02</v>
      </c>
      <c r="AN320" s="28" t="s">
        <v>114</v>
      </c>
      <c r="AO320" s="28" t="s">
        <v>114</v>
      </c>
      <c r="AP320" s="28" t="s">
        <v>113</v>
      </c>
      <c r="AQ320" s="37">
        <v>1</v>
      </c>
      <c r="AR320" s="38">
        <v>0</v>
      </c>
      <c r="AS320" s="38">
        <v>0</v>
      </c>
      <c r="AT320" s="38">
        <v>0</v>
      </c>
      <c r="AU320" s="38">
        <v>0</v>
      </c>
      <c r="AV320" s="38">
        <v>0</v>
      </c>
      <c r="AW320" s="38">
        <v>0</v>
      </c>
      <c r="AX320" s="38">
        <v>0</v>
      </c>
      <c r="AY320" s="38">
        <v>0</v>
      </c>
      <c r="AZ320" s="38">
        <v>0</v>
      </c>
      <c r="BA320" s="38">
        <v>0</v>
      </c>
      <c r="BB320" s="38">
        <v>0</v>
      </c>
      <c r="BC320" s="38">
        <v>0</v>
      </c>
      <c r="BD320" s="38">
        <v>0</v>
      </c>
      <c r="BE320" s="38">
        <v>0</v>
      </c>
      <c r="BF320" s="38">
        <v>0</v>
      </c>
      <c r="BG320" s="38">
        <v>0</v>
      </c>
      <c r="BH320" s="38">
        <v>0</v>
      </c>
      <c r="BI320" s="38">
        <v>0</v>
      </c>
      <c r="BJ320" s="38">
        <v>0</v>
      </c>
      <c r="BK320" s="38">
        <v>0</v>
      </c>
      <c r="BL320" s="38">
        <v>0</v>
      </c>
      <c r="BM320" s="38">
        <v>0</v>
      </c>
      <c r="BN320" s="38">
        <v>0</v>
      </c>
      <c r="BO320" s="38">
        <v>0</v>
      </c>
      <c r="BP320" s="38">
        <v>0</v>
      </c>
      <c r="BQ320" s="38">
        <v>0</v>
      </c>
      <c r="BR320" s="38">
        <v>0</v>
      </c>
      <c r="BS320" s="38">
        <v>0</v>
      </c>
      <c r="BT320" s="38">
        <v>0</v>
      </c>
      <c r="BU320" s="38">
        <v>0</v>
      </c>
      <c r="BV320" s="38">
        <v>0</v>
      </c>
      <c r="BW320" s="38">
        <v>0</v>
      </c>
      <c r="BX320" s="38">
        <v>0</v>
      </c>
      <c r="BY320" s="38">
        <v>0</v>
      </c>
      <c r="BZ320" s="38">
        <v>0</v>
      </c>
      <c r="CA320" s="38">
        <v>0</v>
      </c>
      <c r="CB320" s="38">
        <v>0</v>
      </c>
      <c r="CC320" s="330">
        <v>0</v>
      </c>
      <c r="CD320" s="38">
        <v>0</v>
      </c>
      <c r="CE320" s="38">
        <v>0</v>
      </c>
      <c r="CF320" s="38">
        <v>0</v>
      </c>
      <c r="CG320" s="38">
        <v>0</v>
      </c>
      <c r="CH320" s="29" t="s">
        <v>114</v>
      </c>
      <c r="CI320" s="29" t="s">
        <v>114</v>
      </c>
      <c r="CJ320" s="29" t="s">
        <v>114</v>
      </c>
      <c r="CK320" s="29" t="s">
        <v>114</v>
      </c>
      <c r="CL320" s="29" t="s">
        <v>114</v>
      </c>
      <c r="CM320" s="29" t="s">
        <v>114</v>
      </c>
      <c r="CN320" s="29" t="s">
        <v>114</v>
      </c>
      <c r="CO320" s="42" t="s">
        <v>107</v>
      </c>
      <c r="CP320" s="28" t="s">
        <v>107</v>
      </c>
      <c r="CQ320" s="28" t="s">
        <v>107</v>
      </c>
      <c r="CR320" s="28" t="s">
        <v>107</v>
      </c>
      <c r="CS320" s="28" t="s">
        <v>107</v>
      </c>
      <c r="CT320" s="28" t="s">
        <v>107</v>
      </c>
      <c r="CU320" s="28" t="s">
        <v>107</v>
      </c>
      <c r="CV320" s="28" t="s">
        <v>107</v>
      </c>
      <c r="CW320" s="28" t="s">
        <v>107</v>
      </c>
      <c r="CX320" s="28" t="s">
        <v>107</v>
      </c>
      <c r="CY320" s="28" t="s">
        <v>107</v>
      </c>
      <c r="CZ320" s="28" t="s">
        <v>107</v>
      </c>
      <c r="DA320" s="28" t="s">
        <v>107</v>
      </c>
      <c r="DB320" s="28" t="s">
        <v>107</v>
      </c>
      <c r="DC320" s="28" t="s">
        <v>107</v>
      </c>
      <c r="DD320" s="332">
        <v>0</v>
      </c>
      <c r="DE320" s="43">
        <v>0</v>
      </c>
      <c r="DF320" s="390">
        <v>0</v>
      </c>
      <c r="DG320" s="310"/>
      <c r="DH320" s="203"/>
      <c r="DI320" s="279" t="str" cm="1">
        <f t="array" ref="DI320">+IF(AND(C320&lt;&gt;"Vehículos Eléctricos",C320&lt;&gt;"Vehículos Híbridos",AD320="PERCENTIL 50"),
     IF(VLOOKUP(_xlfn.TEXTJOIN("_",FALSE,C320:E320),BD_Perc!$A:$P,_xlfn.IFS(BD!AE320="Intervalo de precio 1",12,BD!AE320="Intervalo de precio 2",13),FALSE)&lt;=1,
     VLOOKUP(_xlfn.TEXTJOIN("_",FALSE,C320:E320),BD_Perc!$A:$P,16,FALSE),"Ok P50"),
     "Ok P30/70 ó Híbrido/Eléctrico")</f>
        <v>Ok P30/70 ó Híbrido/Eléctrico</v>
      </c>
      <c r="DJ320" s="279" t="str">
        <f t="shared" si="25"/>
        <v>Vehículos Convencionales_Pick Up_PICKUP DOBLE CAB - PLATON</v>
      </c>
      <c r="DK320" s="331">
        <f t="shared" si="29"/>
        <v>215700000</v>
      </c>
      <c r="DL320" s="326"/>
    </row>
    <row r="321" spans="1:116" ht="25.5">
      <c r="A321" s="28">
        <v>316</v>
      </c>
      <c r="B321" s="29" t="s">
        <v>254</v>
      </c>
      <c r="C321" s="29" t="s">
        <v>0</v>
      </c>
      <c r="D321" s="29" t="s">
        <v>665</v>
      </c>
      <c r="E321" s="42" t="s">
        <v>666</v>
      </c>
      <c r="F321" s="42" t="s">
        <v>346</v>
      </c>
      <c r="G321" s="30" t="s">
        <v>735</v>
      </c>
      <c r="H321" s="42" t="s">
        <v>400</v>
      </c>
      <c r="I321" s="28">
        <v>3021078</v>
      </c>
      <c r="J321" s="28" t="s">
        <v>736</v>
      </c>
      <c r="K321" s="31" t="s">
        <v>686</v>
      </c>
      <c r="L321" s="56">
        <v>450</v>
      </c>
      <c r="M321" s="33" t="s">
        <v>107</v>
      </c>
      <c r="N321" s="34">
        <v>345000000</v>
      </c>
      <c r="O321" s="34">
        <f>+IFERROR(VLOOKUP(I321,Precio_Fasecolda!A:C,3,FALSE),IFERROR(VLOOKUP(I321,Precio_Fasecolda!B:C,2,FALSE),N321))</f>
        <v>345000000</v>
      </c>
      <c r="P321" s="34">
        <f t="shared" si="26"/>
        <v>0</v>
      </c>
      <c r="Q321" s="28" t="s">
        <v>346</v>
      </c>
      <c r="R321" s="28" t="s">
        <v>130</v>
      </c>
      <c r="S321" s="28" t="s">
        <v>112</v>
      </c>
      <c r="T321" s="28" t="s">
        <v>107</v>
      </c>
      <c r="U321" s="28" t="s">
        <v>107</v>
      </c>
      <c r="V321" s="42" t="s">
        <v>107</v>
      </c>
      <c r="W321" s="28" t="s">
        <v>107</v>
      </c>
      <c r="X321" s="28" t="s">
        <v>107</v>
      </c>
      <c r="Y321" s="28" t="str">
        <f t="shared" si="27"/>
        <v>N.A.</v>
      </c>
      <c r="Z321" s="292">
        <f t="shared" si="24"/>
        <v>328095000</v>
      </c>
      <c r="AA321" s="28" cm="1">
        <f t="array" aca="1" ref="AA321" ca="1">_xlfn.IFS(DK321&lt;$DK$4,1,AND(DK321&gt;=$DK$4,DK321&lt;=$AA$4),2,DK321&gt;$AA$4,3)</f>
        <v>3</v>
      </c>
      <c r="AB321" s="28">
        <v>0</v>
      </c>
      <c r="AC321" s="28" cm="1">
        <f t="array" aca="1" ref="AC321" ca="1">IF(AB321="PERCENTIL 30","",_xlfn.IFS(DK321&lt;$AC$4,1,DK321&gt;$AC$4,2))</f>
        <v>2</v>
      </c>
      <c r="AD321" s="28" t="str">
        <f>+IFERROR(VLOOKUP(_xlfn.TEXTJOIN("_", FALSE, C321:E321), BD_Perc!$A:$O, 15, FALSE),"Segmentación no encontrada o vehículo inactivo")</f>
        <v>PERCENTIL 30-70</v>
      </c>
      <c r="AE321" s="28" t="str" cm="1">
        <f t="array" ref="AE321">_xlfn.IFS(
    AD321 = "PERCENTIL 50",
    _xlfn.IFS(
        BD!DK321 &lt; VLOOKUP(_xlfn.TEXTJOIN("_", FALSE, C321:E321), BD_Perc!$A:$O, 11, FALSE), "Intervalo de precio 1",
        BD!DK321 &gt;= VLOOKUP(_xlfn.TEXTJOIN("_", FALSE, C321:E321), BD_Perc!$A:$O, 11, FALSE), "Intervalo de precio 2"
    ),
    AD321 = "PERCENTIL 30-70",
    _xlfn.IFS(
        BD!DK321 &lt; VLOOKUP(_xlfn.TEXTJOIN("_", FALSE, C321:E321), BD_Perc!$A:$O, 6, FALSE), "Intervalo de precio 1",
        BD!DK321 &lt; VLOOKUP(_xlfn.TEXTJOIN("_", FALSE, C321:E321), BD_Perc!$A:$O, 7, FALSE), "Intervalo de precio 2",
        BD!DK321 &gt;= VLOOKUP(_xlfn.TEXTJOIN("_", FALSE, C321:E321), BD_Perc!$A:$O, 7, FALSE), "Intervalo de precio 3"
    ),
    AD321="Segmentación no encontrada o vehículo inactivo","Segmentación no encontrada o vehículo inactivo"
)</f>
        <v>Intervalo de precio 3</v>
      </c>
      <c r="AF321" s="57" t="s">
        <v>2414</v>
      </c>
      <c r="AG321" s="35" t="b">
        <f t="shared" si="28"/>
        <v>1</v>
      </c>
      <c r="AH321" s="207">
        <v>4.9000000000000002E-2</v>
      </c>
      <c r="AI321" s="207">
        <v>4.9000000000000002E-2</v>
      </c>
      <c r="AJ321" s="207">
        <v>4.9000000000000002E-2</v>
      </c>
      <c r="AK321" s="207">
        <v>4.9000000000000002E-2</v>
      </c>
      <c r="AL321" s="207">
        <v>5.5E-2</v>
      </c>
      <c r="AM321" s="207">
        <v>5.5E-2</v>
      </c>
      <c r="AN321" s="28" t="s">
        <v>113</v>
      </c>
      <c r="AO321" s="28" t="s">
        <v>113</v>
      </c>
      <c r="AP321" s="28" t="s">
        <v>113</v>
      </c>
      <c r="AQ321" s="37">
        <v>1</v>
      </c>
      <c r="AR321" s="38">
        <v>8689479</v>
      </c>
      <c r="AS321" s="38">
        <v>340397</v>
      </c>
      <c r="AT321" s="38">
        <v>1157349</v>
      </c>
      <c r="AU321" s="38">
        <v>2859333</v>
      </c>
      <c r="AV321" s="38">
        <v>2178539</v>
      </c>
      <c r="AW321" s="38">
        <v>9531108</v>
      </c>
      <c r="AX321" s="38" t="s">
        <v>107</v>
      </c>
      <c r="AY321" s="38" t="s">
        <v>107</v>
      </c>
      <c r="AZ321" s="38">
        <v>340397</v>
      </c>
      <c r="BA321" s="38" t="s">
        <v>107</v>
      </c>
      <c r="BB321" s="38" t="s">
        <v>107</v>
      </c>
      <c r="BC321" s="38" t="s">
        <v>107</v>
      </c>
      <c r="BD321" s="38">
        <v>0</v>
      </c>
      <c r="BE321" s="38">
        <v>0</v>
      </c>
      <c r="BF321" s="38">
        <v>2178539</v>
      </c>
      <c r="BG321" s="38">
        <v>2587015</v>
      </c>
      <c r="BH321" s="38">
        <v>2587015</v>
      </c>
      <c r="BI321" s="38">
        <v>2178539</v>
      </c>
      <c r="BJ321" s="38">
        <v>2178539</v>
      </c>
      <c r="BK321" s="38" t="s">
        <v>107</v>
      </c>
      <c r="BL321" s="38">
        <v>3812444</v>
      </c>
      <c r="BM321" s="38">
        <v>408476</v>
      </c>
      <c r="BN321" s="38">
        <v>1633904</v>
      </c>
      <c r="BO321" s="38">
        <v>6807934</v>
      </c>
      <c r="BP321" s="38">
        <v>3812444</v>
      </c>
      <c r="BQ321" s="38">
        <v>136159</v>
      </c>
      <c r="BR321" s="38">
        <v>3540126</v>
      </c>
      <c r="BS321" s="38">
        <v>816952</v>
      </c>
      <c r="BT321" s="38" t="s">
        <v>107</v>
      </c>
      <c r="BU321" s="38" t="s">
        <v>107</v>
      </c>
      <c r="BV321" s="38" t="s">
        <v>107</v>
      </c>
      <c r="BW321" s="38">
        <v>2995491</v>
      </c>
      <c r="BX321" s="38">
        <v>272318</v>
      </c>
      <c r="BY321" s="38">
        <v>2723174</v>
      </c>
      <c r="BZ321" s="38">
        <v>8850315</v>
      </c>
      <c r="CA321" s="38" t="s">
        <v>107</v>
      </c>
      <c r="CB321" s="38">
        <v>1089270</v>
      </c>
      <c r="CC321" s="330">
        <v>0</v>
      </c>
      <c r="CD321" s="38">
        <v>8850315</v>
      </c>
      <c r="CE321" s="38">
        <v>6807934</v>
      </c>
      <c r="CF321" s="38">
        <v>9531108</v>
      </c>
      <c r="CG321" s="38">
        <v>13615869</v>
      </c>
      <c r="CH321" s="41" t="s">
        <v>113</v>
      </c>
      <c r="CI321" s="41" t="s">
        <v>113</v>
      </c>
      <c r="CJ321" s="41" t="s">
        <v>113</v>
      </c>
      <c r="CK321" s="41" t="s">
        <v>113</v>
      </c>
      <c r="CL321" s="41" t="s">
        <v>113</v>
      </c>
      <c r="CM321" s="41" t="s">
        <v>113</v>
      </c>
      <c r="CN321" s="41" t="s">
        <v>114</v>
      </c>
      <c r="CO321" s="42" t="s">
        <v>107</v>
      </c>
      <c r="CP321" s="28" t="s">
        <v>107</v>
      </c>
      <c r="CQ321" s="28" t="s">
        <v>107</v>
      </c>
      <c r="CR321" s="28" t="s">
        <v>107</v>
      </c>
      <c r="CS321" s="28" t="s">
        <v>107</v>
      </c>
      <c r="CT321" s="28" t="s">
        <v>107</v>
      </c>
      <c r="CU321" s="28" t="s">
        <v>107</v>
      </c>
      <c r="CV321" s="28" t="s">
        <v>107</v>
      </c>
      <c r="CW321" s="28" t="s">
        <v>107</v>
      </c>
      <c r="CX321" s="28" t="s">
        <v>107</v>
      </c>
      <c r="CY321" s="28" t="s">
        <v>107</v>
      </c>
      <c r="CZ321" s="28" t="s">
        <v>107</v>
      </c>
      <c r="DA321" s="28" t="s">
        <v>107</v>
      </c>
      <c r="DB321" s="28" t="s">
        <v>107</v>
      </c>
      <c r="DC321" s="28" t="s">
        <v>107</v>
      </c>
      <c r="DD321" s="332">
        <v>13231902</v>
      </c>
      <c r="DE321" s="43">
        <v>1</v>
      </c>
      <c r="DF321" s="390">
        <v>1</v>
      </c>
      <c r="DG321" s="310"/>
      <c r="DH321" s="203"/>
      <c r="DI321" s="279" t="str" cm="1">
        <f t="array" ref="DI321">+IF(AND(C321&lt;&gt;"Vehículos Eléctricos",C321&lt;&gt;"Vehículos Híbridos",AD321="PERCENTIL 50"),
     IF(VLOOKUP(_xlfn.TEXTJOIN("_",FALSE,C321:E321),BD_Perc!$A:$P,_xlfn.IFS(BD!AE321="Intervalo de precio 1",12,BD!AE321="Intervalo de precio 2",13),FALSE)&lt;=1,
     VLOOKUP(_xlfn.TEXTJOIN("_",FALSE,C321:E321),BD_Perc!$A:$P,16,FALSE),"Ok P50"),
     "Ok P30/70 ó Híbrido/Eléctrico")</f>
        <v>Ok P30/70 ó Híbrido/Eléctrico</v>
      </c>
      <c r="DJ321" s="279" t="str">
        <f t="shared" si="25"/>
        <v>Vehículos Convencionales_Pick Up_PICKUP DOBLE CAB - PLATON</v>
      </c>
      <c r="DK321" s="331">
        <f t="shared" si="29"/>
        <v>328095000</v>
      </c>
      <c r="DL321" s="326"/>
    </row>
    <row r="322" spans="1:116" ht="25.5">
      <c r="A322" s="28">
        <v>317</v>
      </c>
      <c r="B322" s="29" t="s">
        <v>254</v>
      </c>
      <c r="C322" s="29" t="s">
        <v>0</v>
      </c>
      <c r="D322" s="29" t="s">
        <v>665</v>
      </c>
      <c r="E322" s="42" t="s">
        <v>666</v>
      </c>
      <c r="F322" s="42" t="s">
        <v>346</v>
      </c>
      <c r="G322" s="30" t="s">
        <v>737</v>
      </c>
      <c r="H322" s="42" t="s">
        <v>400</v>
      </c>
      <c r="I322" s="28">
        <v>3021099</v>
      </c>
      <c r="J322" s="28" t="s">
        <v>738</v>
      </c>
      <c r="K322" s="31" t="s">
        <v>686</v>
      </c>
      <c r="L322" s="56">
        <v>375</v>
      </c>
      <c r="M322" s="33" t="s">
        <v>107</v>
      </c>
      <c r="N322" s="34">
        <v>294000000</v>
      </c>
      <c r="O322" s="34">
        <f>+IFERROR(VLOOKUP(I322,Precio_Fasecolda!A:C,3,FALSE),IFERROR(VLOOKUP(I322,Precio_Fasecolda!B:C,2,FALSE),N322))</f>
        <v>294000000</v>
      </c>
      <c r="P322" s="34">
        <f t="shared" si="26"/>
        <v>0</v>
      </c>
      <c r="Q322" s="28" t="s">
        <v>346</v>
      </c>
      <c r="R322" s="28" t="s">
        <v>130</v>
      </c>
      <c r="S322" s="28" t="s">
        <v>112</v>
      </c>
      <c r="T322" s="28" t="s">
        <v>107</v>
      </c>
      <c r="U322" s="28" t="s">
        <v>107</v>
      </c>
      <c r="V322" s="42" t="s">
        <v>107</v>
      </c>
      <c r="W322" s="28" t="s">
        <v>107</v>
      </c>
      <c r="X322" s="28" t="s">
        <v>107</v>
      </c>
      <c r="Y322" s="28" t="str">
        <f t="shared" si="27"/>
        <v>N.A.</v>
      </c>
      <c r="Z322" s="292">
        <f t="shared" si="24"/>
        <v>279594000</v>
      </c>
      <c r="AA322" s="28" cm="1">
        <f t="array" aca="1" ref="AA322" ca="1">_xlfn.IFS(DK322&lt;$DK$4,1,AND(DK322&gt;=$DK$4,DK322&lt;=$AA$4),2,DK322&gt;$AA$4,3)</f>
        <v>3</v>
      </c>
      <c r="AB322" s="28">
        <v>0</v>
      </c>
      <c r="AC322" s="28" cm="1">
        <f t="array" aca="1" ref="AC322" ca="1">IF(AB322="PERCENTIL 30","",_xlfn.IFS(DK322&lt;$AC$4,1,DK322&gt;$AC$4,2))</f>
        <v>2</v>
      </c>
      <c r="AD322" s="28" t="str">
        <f>+IFERROR(VLOOKUP(_xlfn.TEXTJOIN("_", FALSE, C322:E322), BD_Perc!$A:$O, 15, FALSE),"Segmentación no encontrada o vehículo inactivo")</f>
        <v>PERCENTIL 30-70</v>
      </c>
      <c r="AE322" s="28" t="str" cm="1">
        <f t="array" ref="AE322">_xlfn.IFS(
    AD322 = "PERCENTIL 50",
    _xlfn.IFS(
        BD!DK322 &lt; VLOOKUP(_xlfn.TEXTJOIN("_", FALSE, C322:E322), BD_Perc!$A:$O, 11, FALSE), "Intervalo de precio 1",
        BD!DK322 &gt;= VLOOKUP(_xlfn.TEXTJOIN("_", FALSE, C322:E322), BD_Perc!$A:$O, 11, FALSE), "Intervalo de precio 2"
    ),
    AD322 = "PERCENTIL 30-70",
    _xlfn.IFS(
        BD!DK322 &lt; VLOOKUP(_xlfn.TEXTJOIN("_", FALSE, C322:E322), BD_Perc!$A:$O, 6, FALSE), "Intervalo de precio 1",
        BD!DK322 &lt; VLOOKUP(_xlfn.TEXTJOIN("_", FALSE, C322:E322), BD_Perc!$A:$O, 7, FALSE), "Intervalo de precio 2",
        BD!DK322 &gt;= VLOOKUP(_xlfn.TEXTJOIN("_", FALSE, C322:E322), BD_Perc!$A:$O, 7, FALSE), "Intervalo de precio 3"
    ),
    AD322="Segmentación no encontrada o vehículo inactivo","Segmentación no encontrada o vehículo inactivo"
)</f>
        <v>Intervalo de precio 3</v>
      </c>
      <c r="AF322" s="57" t="s">
        <v>2414</v>
      </c>
      <c r="AG322" s="35" t="b">
        <f t="shared" si="28"/>
        <v>1</v>
      </c>
      <c r="AH322" s="207">
        <v>4.9000000000000002E-2</v>
      </c>
      <c r="AI322" s="207">
        <v>4.9000000000000002E-2</v>
      </c>
      <c r="AJ322" s="207">
        <v>4.9000000000000002E-2</v>
      </c>
      <c r="AK322" s="207">
        <v>4.9000000000000002E-2</v>
      </c>
      <c r="AL322" s="207">
        <v>5.5E-2</v>
      </c>
      <c r="AM322" s="207">
        <v>5.5E-2</v>
      </c>
      <c r="AN322" s="28" t="s">
        <v>113</v>
      </c>
      <c r="AO322" s="28" t="s">
        <v>113</v>
      </c>
      <c r="AP322" s="28" t="s">
        <v>113</v>
      </c>
      <c r="AQ322" s="37">
        <v>1</v>
      </c>
      <c r="AR322" s="38">
        <v>8689479</v>
      </c>
      <c r="AS322" s="38">
        <v>340397</v>
      </c>
      <c r="AT322" s="38">
        <v>1157349</v>
      </c>
      <c r="AU322" s="38">
        <v>2859333</v>
      </c>
      <c r="AV322" s="38">
        <v>2178539</v>
      </c>
      <c r="AW322" s="38">
        <v>9531108</v>
      </c>
      <c r="AX322" s="38" t="s">
        <v>107</v>
      </c>
      <c r="AY322" s="38" t="s">
        <v>107</v>
      </c>
      <c r="AZ322" s="38">
        <v>340397</v>
      </c>
      <c r="BA322" s="38" t="s">
        <v>107</v>
      </c>
      <c r="BB322" s="38" t="s">
        <v>107</v>
      </c>
      <c r="BC322" s="38" t="s">
        <v>107</v>
      </c>
      <c r="BD322" s="38">
        <v>0</v>
      </c>
      <c r="BE322" s="38">
        <v>0</v>
      </c>
      <c r="BF322" s="38">
        <v>2178539</v>
      </c>
      <c r="BG322" s="38">
        <v>2587015</v>
      </c>
      <c r="BH322" s="38">
        <v>2587015</v>
      </c>
      <c r="BI322" s="38">
        <v>2178539</v>
      </c>
      <c r="BJ322" s="38">
        <v>2178539</v>
      </c>
      <c r="BK322" s="38" t="s">
        <v>107</v>
      </c>
      <c r="BL322" s="38">
        <v>3812444</v>
      </c>
      <c r="BM322" s="38">
        <v>408476</v>
      </c>
      <c r="BN322" s="38">
        <v>1633904</v>
      </c>
      <c r="BO322" s="38">
        <v>5718665</v>
      </c>
      <c r="BP322" s="38">
        <v>3812444</v>
      </c>
      <c r="BQ322" s="38">
        <v>136159</v>
      </c>
      <c r="BR322" s="38">
        <v>3540126</v>
      </c>
      <c r="BS322" s="38">
        <v>816952</v>
      </c>
      <c r="BT322" s="38">
        <v>3403968</v>
      </c>
      <c r="BU322" s="38">
        <v>3403968</v>
      </c>
      <c r="BV322" s="38">
        <v>3403968</v>
      </c>
      <c r="BW322" s="38">
        <v>2995491</v>
      </c>
      <c r="BX322" s="38">
        <v>272318</v>
      </c>
      <c r="BY322" s="38">
        <v>2723174</v>
      </c>
      <c r="BZ322" s="38">
        <v>8850315</v>
      </c>
      <c r="CA322" s="38" t="s">
        <v>107</v>
      </c>
      <c r="CB322" s="38">
        <v>1089270</v>
      </c>
      <c r="CC322" s="330">
        <v>0</v>
      </c>
      <c r="CD322" s="38">
        <v>8850315</v>
      </c>
      <c r="CE322" s="38">
        <v>6807934</v>
      </c>
      <c r="CF322" s="38">
        <v>9531108</v>
      </c>
      <c r="CG322" s="38">
        <v>13615869</v>
      </c>
      <c r="CH322" s="41" t="s">
        <v>113</v>
      </c>
      <c r="CI322" s="41" t="s">
        <v>113</v>
      </c>
      <c r="CJ322" s="41" t="s">
        <v>113</v>
      </c>
      <c r="CK322" s="41" t="s">
        <v>113</v>
      </c>
      <c r="CL322" s="41" t="s">
        <v>113</v>
      </c>
      <c r="CM322" s="41" t="s">
        <v>113</v>
      </c>
      <c r="CN322" s="41" t="s">
        <v>114</v>
      </c>
      <c r="CO322" s="42" t="s">
        <v>107</v>
      </c>
      <c r="CP322" s="28" t="s">
        <v>107</v>
      </c>
      <c r="CQ322" s="28" t="s">
        <v>107</v>
      </c>
      <c r="CR322" s="28" t="s">
        <v>107</v>
      </c>
      <c r="CS322" s="28" t="s">
        <v>107</v>
      </c>
      <c r="CT322" s="28" t="s">
        <v>107</v>
      </c>
      <c r="CU322" s="28" t="s">
        <v>107</v>
      </c>
      <c r="CV322" s="28" t="s">
        <v>107</v>
      </c>
      <c r="CW322" s="28" t="s">
        <v>107</v>
      </c>
      <c r="CX322" s="28" t="s">
        <v>107</v>
      </c>
      <c r="CY322" s="28" t="s">
        <v>107</v>
      </c>
      <c r="CZ322" s="28" t="s">
        <v>107</v>
      </c>
      <c r="DA322" s="28" t="s">
        <v>107</v>
      </c>
      <c r="DB322" s="28" t="s">
        <v>107</v>
      </c>
      <c r="DC322" s="28" t="s">
        <v>107</v>
      </c>
      <c r="DD322" s="332">
        <v>13231902</v>
      </c>
      <c r="DE322" s="43">
        <v>1</v>
      </c>
      <c r="DF322" s="390">
        <v>1</v>
      </c>
      <c r="DG322" s="310"/>
      <c r="DH322" s="203"/>
      <c r="DI322" s="279" t="str" cm="1">
        <f t="array" ref="DI322">+IF(AND(C322&lt;&gt;"Vehículos Eléctricos",C322&lt;&gt;"Vehículos Híbridos",AD322="PERCENTIL 50"),
     IF(VLOOKUP(_xlfn.TEXTJOIN("_",FALSE,C322:E322),BD_Perc!$A:$P,_xlfn.IFS(BD!AE322="Intervalo de precio 1",12,BD!AE322="Intervalo de precio 2",13),FALSE)&lt;=1,
     VLOOKUP(_xlfn.TEXTJOIN("_",FALSE,C322:E322),BD_Perc!$A:$P,16,FALSE),"Ok P50"),
     "Ok P30/70 ó Híbrido/Eléctrico")</f>
        <v>Ok P30/70 ó Híbrido/Eléctrico</v>
      </c>
      <c r="DJ322" s="279" t="str">
        <f t="shared" si="25"/>
        <v>Vehículos Convencionales_Pick Up_PICKUP DOBLE CAB - PLATON</v>
      </c>
      <c r="DK322" s="331">
        <f t="shared" si="29"/>
        <v>279594000</v>
      </c>
      <c r="DL322" s="326"/>
    </row>
    <row r="323" spans="1:116" ht="38.25">
      <c r="A323" s="28">
        <v>318</v>
      </c>
      <c r="B323" s="29" t="s">
        <v>254</v>
      </c>
      <c r="C323" s="29" t="s">
        <v>0</v>
      </c>
      <c r="D323" s="29" t="s">
        <v>665</v>
      </c>
      <c r="E323" s="42" t="s">
        <v>683</v>
      </c>
      <c r="F323" s="42" t="s">
        <v>346</v>
      </c>
      <c r="G323" s="30" t="s">
        <v>739</v>
      </c>
      <c r="H323" s="42" t="s">
        <v>400</v>
      </c>
      <c r="I323" s="28">
        <v>3020097</v>
      </c>
      <c r="J323" s="28" t="s">
        <v>740</v>
      </c>
      <c r="K323" s="31" t="s">
        <v>686</v>
      </c>
      <c r="L323" s="56">
        <v>290</v>
      </c>
      <c r="M323" s="33" t="s">
        <v>107</v>
      </c>
      <c r="N323" s="34">
        <v>205500000</v>
      </c>
      <c r="O323" s="34">
        <f>+IFERROR(VLOOKUP(I323,Precio_Fasecolda!A:C,3,FALSE),IFERROR(VLOOKUP(I323,Precio_Fasecolda!B:C,2,FALSE),N323))</f>
        <v>205500000</v>
      </c>
      <c r="P323" s="34">
        <f t="shared" si="26"/>
        <v>0</v>
      </c>
      <c r="Q323" s="28" t="s">
        <v>346</v>
      </c>
      <c r="R323" s="28" t="s">
        <v>130</v>
      </c>
      <c r="S323" s="28" t="s">
        <v>112</v>
      </c>
      <c r="T323" s="28" t="s">
        <v>107</v>
      </c>
      <c r="U323" s="28" t="s">
        <v>107</v>
      </c>
      <c r="V323" s="42" t="s">
        <v>107</v>
      </c>
      <c r="W323" s="28" t="s">
        <v>107</v>
      </c>
      <c r="X323" s="28" t="s">
        <v>107</v>
      </c>
      <c r="Y323" s="28" t="str">
        <f t="shared" si="27"/>
        <v>N.A.</v>
      </c>
      <c r="Z323" s="292">
        <f t="shared" si="24"/>
        <v>195430500</v>
      </c>
      <c r="AA323" s="28" cm="1">
        <f t="array" aca="1" ref="AA323" ca="1">_xlfn.IFS(DK323&lt;$DK$4,1,AND(DK323&gt;=$DK$4,DK323&lt;=$AA$4),2,DK323&gt;$AA$4,3)</f>
        <v>2</v>
      </c>
      <c r="AB323" s="28">
        <v>0</v>
      </c>
      <c r="AC323" s="28" cm="1">
        <f t="array" aca="1" ref="AC323" ca="1">IF(AB323="PERCENTIL 30","",_xlfn.IFS(DK323&lt;$AC$4,1,DK323&gt;$AC$4,2))</f>
        <v>2</v>
      </c>
      <c r="AD323" s="28" t="str">
        <f>+IFERROR(VLOOKUP(_xlfn.TEXTJOIN("_", FALSE, C323:E323), BD_Perc!$A:$O, 15, FALSE),"Segmentación no encontrada o vehículo inactivo")</f>
        <v>PERCENTIL 30-70</v>
      </c>
      <c r="AE323" s="28" t="str" cm="1">
        <f t="array" ref="AE323">_xlfn.IFS(
    AD323 = "PERCENTIL 50",
    _xlfn.IFS(
        BD!DK323 &lt; VLOOKUP(_xlfn.TEXTJOIN("_", FALSE, C323:E323), BD_Perc!$A:$O, 11, FALSE), "Intervalo de precio 1",
        BD!DK323 &gt;= VLOOKUP(_xlfn.TEXTJOIN("_", FALSE, C323:E323), BD_Perc!$A:$O, 11, FALSE), "Intervalo de precio 2"
    ),
    AD323 = "PERCENTIL 30-70",
    _xlfn.IFS(
        BD!DK323 &lt; VLOOKUP(_xlfn.TEXTJOIN("_", FALSE, C323:E323), BD_Perc!$A:$O, 6, FALSE), "Intervalo de precio 1",
        BD!DK323 &lt; VLOOKUP(_xlfn.TEXTJOIN("_", FALSE, C323:E323), BD_Perc!$A:$O, 7, FALSE), "Intervalo de precio 2",
        BD!DK323 &gt;= VLOOKUP(_xlfn.TEXTJOIN("_", FALSE, C323:E323), BD_Perc!$A:$O, 7, FALSE), "Intervalo de precio 3"
    ),
    AD323="Segmentación no encontrada o vehículo inactivo","Segmentación no encontrada o vehículo inactivo"
)</f>
        <v>Intervalo de precio 3</v>
      </c>
      <c r="AF323" s="57" t="s">
        <v>2414</v>
      </c>
      <c r="AG323" s="35" t="b">
        <f t="shared" si="28"/>
        <v>1</v>
      </c>
      <c r="AH323" s="207">
        <v>4.9000000000000002E-2</v>
      </c>
      <c r="AI323" s="207">
        <v>4.9000000000000002E-2</v>
      </c>
      <c r="AJ323" s="207">
        <v>4.9000000000000002E-2</v>
      </c>
      <c r="AK323" s="207">
        <v>4.9000000000000002E-2</v>
      </c>
      <c r="AL323" s="207">
        <v>5.5E-2</v>
      </c>
      <c r="AM323" s="207">
        <v>5.5E-2</v>
      </c>
      <c r="AN323" s="28" t="s">
        <v>113</v>
      </c>
      <c r="AO323" s="28" t="s">
        <v>113</v>
      </c>
      <c r="AP323" s="28" t="s">
        <v>113</v>
      </c>
      <c r="AQ323" s="37">
        <v>1</v>
      </c>
      <c r="AR323" s="38">
        <v>8689479</v>
      </c>
      <c r="AS323" s="38">
        <v>340397</v>
      </c>
      <c r="AT323" s="38">
        <v>1157349</v>
      </c>
      <c r="AU323" s="38">
        <v>2859333</v>
      </c>
      <c r="AV323" s="38">
        <v>2178539</v>
      </c>
      <c r="AW323" s="38">
        <v>9531108</v>
      </c>
      <c r="AX323" s="38" t="s">
        <v>107</v>
      </c>
      <c r="AY323" s="38" t="s">
        <v>107</v>
      </c>
      <c r="AZ323" s="38">
        <v>340397</v>
      </c>
      <c r="BA323" s="38" t="s">
        <v>107</v>
      </c>
      <c r="BB323" s="38" t="s">
        <v>107</v>
      </c>
      <c r="BC323" s="38" t="s">
        <v>107</v>
      </c>
      <c r="BD323" s="38">
        <v>0</v>
      </c>
      <c r="BE323" s="38">
        <v>0</v>
      </c>
      <c r="BF323" s="38">
        <v>2178539</v>
      </c>
      <c r="BG323" s="38">
        <v>2587015</v>
      </c>
      <c r="BH323" s="38">
        <v>2587015</v>
      </c>
      <c r="BI323" s="38">
        <v>2178539</v>
      </c>
      <c r="BJ323" s="38">
        <v>2178539</v>
      </c>
      <c r="BK323" s="38" t="s">
        <v>107</v>
      </c>
      <c r="BL323" s="38">
        <v>3812444</v>
      </c>
      <c r="BM323" s="38">
        <v>408476</v>
      </c>
      <c r="BN323" s="38">
        <v>1633904</v>
      </c>
      <c r="BO323" s="38">
        <v>4493237</v>
      </c>
      <c r="BP323" s="38">
        <v>3812444</v>
      </c>
      <c r="BQ323" s="38">
        <v>136159</v>
      </c>
      <c r="BR323" s="38">
        <v>3540126</v>
      </c>
      <c r="BS323" s="38">
        <v>816952</v>
      </c>
      <c r="BT323" s="38">
        <v>3403968</v>
      </c>
      <c r="BU323" s="38">
        <v>3403968</v>
      </c>
      <c r="BV323" s="38">
        <v>3403968</v>
      </c>
      <c r="BW323" s="38">
        <v>2995491</v>
      </c>
      <c r="BX323" s="38">
        <v>272318</v>
      </c>
      <c r="BY323" s="38">
        <v>2723174</v>
      </c>
      <c r="BZ323" s="38">
        <v>8850315</v>
      </c>
      <c r="CA323" s="38" t="s">
        <v>107</v>
      </c>
      <c r="CB323" s="38">
        <v>1089270</v>
      </c>
      <c r="CC323" s="330">
        <v>0</v>
      </c>
      <c r="CD323" s="38">
        <v>8850315</v>
      </c>
      <c r="CE323" s="38">
        <v>6807934</v>
      </c>
      <c r="CF323" s="38">
        <v>9531108</v>
      </c>
      <c r="CG323" s="38">
        <v>13615869</v>
      </c>
      <c r="CH323" s="41" t="s">
        <v>113</v>
      </c>
      <c r="CI323" s="41" t="s">
        <v>113</v>
      </c>
      <c r="CJ323" s="41" t="s">
        <v>113</v>
      </c>
      <c r="CK323" s="41" t="s">
        <v>113</v>
      </c>
      <c r="CL323" s="41" t="s">
        <v>113</v>
      </c>
      <c r="CM323" s="41" t="s">
        <v>113</v>
      </c>
      <c r="CN323" s="41" t="s">
        <v>114</v>
      </c>
      <c r="CO323" s="42" t="s">
        <v>107</v>
      </c>
      <c r="CP323" s="28" t="s">
        <v>107</v>
      </c>
      <c r="CQ323" s="28" t="s">
        <v>107</v>
      </c>
      <c r="CR323" s="28" t="s">
        <v>107</v>
      </c>
      <c r="CS323" s="28" t="s">
        <v>107</v>
      </c>
      <c r="CT323" s="28" t="s">
        <v>107</v>
      </c>
      <c r="CU323" s="28" t="s">
        <v>107</v>
      </c>
      <c r="CV323" s="28" t="s">
        <v>107</v>
      </c>
      <c r="CW323" s="28" t="s">
        <v>107</v>
      </c>
      <c r="CX323" s="28" t="s">
        <v>107</v>
      </c>
      <c r="CY323" s="28" t="s">
        <v>107</v>
      </c>
      <c r="CZ323" s="28" t="s">
        <v>107</v>
      </c>
      <c r="DA323" s="28" t="s">
        <v>107</v>
      </c>
      <c r="DB323" s="28" t="s">
        <v>107</v>
      </c>
      <c r="DC323" s="28" t="s">
        <v>107</v>
      </c>
      <c r="DD323" s="332">
        <v>13231902</v>
      </c>
      <c r="DE323" s="43">
        <v>1</v>
      </c>
      <c r="DF323" s="390">
        <v>1</v>
      </c>
      <c r="DG323" s="310"/>
      <c r="DH323" s="203"/>
      <c r="DI323" s="279" t="str" cm="1">
        <f t="array" ref="DI323">+IF(AND(C323&lt;&gt;"Vehículos Eléctricos",C323&lt;&gt;"Vehículos Híbridos",AD323="PERCENTIL 50"),
     IF(VLOOKUP(_xlfn.TEXTJOIN("_",FALSE,C323:E323),BD_Perc!$A:$P,_xlfn.IFS(BD!AE323="Intervalo de precio 1",12,BD!AE323="Intervalo de precio 2",13),FALSE)&lt;=1,
     VLOOKUP(_xlfn.TEXTJOIN("_",FALSE,C323:E323),BD_Perc!$A:$P,16,FALSE),"Ok P50"),
     "Ok P30/70 ó Híbrido/Eléctrico")</f>
        <v>Ok P30/70 ó Híbrido/Eléctrico</v>
      </c>
      <c r="DJ323" s="279" t="str">
        <f t="shared" si="25"/>
        <v>Vehículos Convencionales_Pick Up_PICKUP SENCILLA - PLATON</v>
      </c>
      <c r="DK323" s="331">
        <f t="shared" si="29"/>
        <v>195430500</v>
      </c>
      <c r="DL323" s="326"/>
    </row>
    <row r="324" spans="1:116" ht="25.5">
      <c r="A324" s="28">
        <v>319</v>
      </c>
      <c r="B324" s="29" t="s">
        <v>254</v>
      </c>
      <c r="C324" s="29" t="s">
        <v>0</v>
      </c>
      <c r="D324" s="29" t="s">
        <v>665</v>
      </c>
      <c r="E324" s="42" t="s">
        <v>666</v>
      </c>
      <c r="F324" s="42" t="s">
        <v>346</v>
      </c>
      <c r="G324" s="30" t="s">
        <v>741</v>
      </c>
      <c r="H324" s="42" t="s">
        <v>400</v>
      </c>
      <c r="I324" s="28">
        <v>3021095</v>
      </c>
      <c r="J324" s="28" t="s">
        <v>742</v>
      </c>
      <c r="K324" s="31" t="s">
        <v>674</v>
      </c>
      <c r="L324" s="56">
        <v>197</v>
      </c>
      <c r="M324" s="33" t="s">
        <v>107</v>
      </c>
      <c r="N324" s="34">
        <v>215000000</v>
      </c>
      <c r="O324" s="34">
        <f>+IFERROR(VLOOKUP(I324,Precio_Fasecolda!A:C,3,FALSE),IFERROR(VLOOKUP(I324,Precio_Fasecolda!B:C,2,FALSE),N324))</f>
        <v>215000000</v>
      </c>
      <c r="P324" s="34">
        <f t="shared" si="26"/>
        <v>0</v>
      </c>
      <c r="Q324" s="28" t="s">
        <v>346</v>
      </c>
      <c r="R324" s="28" t="s">
        <v>130</v>
      </c>
      <c r="S324" s="28" t="s">
        <v>360</v>
      </c>
      <c r="T324" s="28" t="s">
        <v>107</v>
      </c>
      <c r="U324" s="28" t="s">
        <v>107</v>
      </c>
      <c r="V324" s="42" t="s">
        <v>107</v>
      </c>
      <c r="W324" s="28" t="s">
        <v>107</v>
      </c>
      <c r="X324" s="28" t="s">
        <v>107</v>
      </c>
      <c r="Y324" s="28" t="str">
        <f t="shared" si="27"/>
        <v>N.A.</v>
      </c>
      <c r="Z324" s="292">
        <f t="shared" si="24"/>
        <v>204250000</v>
      </c>
      <c r="AA324" s="28" cm="1">
        <f t="array" aca="1" ref="AA324" ca="1">_xlfn.IFS(DK324&lt;$DK$4,1,AND(DK324&gt;=$DK$4,DK324&lt;=$AA$4),2,DK324&gt;$AA$4,3)</f>
        <v>2</v>
      </c>
      <c r="AB324" s="28">
        <v>0</v>
      </c>
      <c r="AC324" s="28" cm="1">
        <f t="array" aca="1" ref="AC324" ca="1">IF(AB324="PERCENTIL 30","",_xlfn.IFS(DK324&lt;$AC$4,1,DK324&gt;$AC$4,2))</f>
        <v>2</v>
      </c>
      <c r="AD324" s="28" t="str">
        <f>+IFERROR(VLOOKUP(_xlfn.TEXTJOIN("_", FALSE, C324:E324), BD_Perc!$A:$O, 15, FALSE),"Segmentación no encontrada o vehículo inactivo")</f>
        <v>PERCENTIL 30-70</v>
      </c>
      <c r="AE324" s="28" t="str" cm="1">
        <f t="array" ref="AE324">_xlfn.IFS(
    AD324 = "PERCENTIL 50",
    _xlfn.IFS(
        BD!DK324 &lt; VLOOKUP(_xlfn.TEXTJOIN("_", FALSE, C324:E324), BD_Perc!$A:$O, 11, FALSE), "Intervalo de precio 1",
        BD!DK324 &gt;= VLOOKUP(_xlfn.TEXTJOIN("_", FALSE, C324:E324), BD_Perc!$A:$O, 11, FALSE), "Intervalo de precio 2"
    ),
    AD324 = "PERCENTIL 30-70",
    _xlfn.IFS(
        BD!DK324 &lt; VLOOKUP(_xlfn.TEXTJOIN("_", FALSE, C324:E324), BD_Perc!$A:$O, 6, FALSE), "Intervalo de precio 1",
        BD!DK324 &lt; VLOOKUP(_xlfn.TEXTJOIN("_", FALSE, C324:E324), BD_Perc!$A:$O, 7, FALSE), "Intervalo de precio 2",
        BD!DK324 &gt;= VLOOKUP(_xlfn.TEXTJOIN("_", FALSE, C324:E324), BD_Perc!$A:$O, 7, FALSE), "Intervalo de precio 3"
    ),
    AD324="Segmentación no encontrada o vehículo inactivo","Segmentación no encontrada o vehículo inactivo"
)</f>
        <v>Intervalo de precio 2</v>
      </c>
      <c r="AF324" s="57" t="s">
        <v>2413</v>
      </c>
      <c r="AG324" s="35" t="b">
        <f t="shared" si="28"/>
        <v>1</v>
      </c>
      <c r="AH324" s="207">
        <v>0.05</v>
      </c>
      <c r="AI324" s="207">
        <v>5.1999999999999998E-2</v>
      </c>
      <c r="AJ324" s="207">
        <v>5.2999999999999999E-2</v>
      </c>
      <c r="AK324" s="207">
        <v>0.06</v>
      </c>
      <c r="AL324" s="207">
        <v>7.0000000000000007E-2</v>
      </c>
      <c r="AM324" s="207">
        <v>7.0000000000000007E-2</v>
      </c>
      <c r="AN324" s="28" t="s">
        <v>113</v>
      </c>
      <c r="AO324" s="28" t="s">
        <v>113</v>
      </c>
      <c r="AP324" s="28" t="s">
        <v>113</v>
      </c>
      <c r="AQ324" s="37">
        <v>1</v>
      </c>
      <c r="AR324" s="38">
        <v>8689479</v>
      </c>
      <c r="AS324" s="38">
        <v>340397</v>
      </c>
      <c r="AT324" s="38">
        <v>1157349</v>
      </c>
      <c r="AU324" s="38">
        <v>2859333</v>
      </c>
      <c r="AV324" s="38">
        <v>2178539</v>
      </c>
      <c r="AW324" s="38">
        <v>9531108</v>
      </c>
      <c r="AX324" s="38" t="s">
        <v>107</v>
      </c>
      <c r="AY324" s="38" t="s">
        <v>107</v>
      </c>
      <c r="AZ324" s="38">
        <v>340397</v>
      </c>
      <c r="BA324" s="38" t="s">
        <v>107</v>
      </c>
      <c r="BB324" s="38" t="s">
        <v>107</v>
      </c>
      <c r="BC324" s="38" t="s">
        <v>107</v>
      </c>
      <c r="BD324" s="38">
        <v>0</v>
      </c>
      <c r="BE324" s="38">
        <v>0</v>
      </c>
      <c r="BF324" s="38">
        <v>2178539</v>
      </c>
      <c r="BG324" s="38" t="s">
        <v>107</v>
      </c>
      <c r="BH324" s="38">
        <v>2587015</v>
      </c>
      <c r="BI324" s="38">
        <v>2178539</v>
      </c>
      <c r="BJ324" s="38">
        <v>2178539</v>
      </c>
      <c r="BK324" s="38" t="s">
        <v>107</v>
      </c>
      <c r="BL324" s="38">
        <v>0</v>
      </c>
      <c r="BM324" s="38">
        <v>408476</v>
      </c>
      <c r="BN324" s="38">
        <v>1633904</v>
      </c>
      <c r="BO324" s="38">
        <v>3812444</v>
      </c>
      <c r="BP324" s="38">
        <v>3812444</v>
      </c>
      <c r="BQ324" s="38">
        <v>136159</v>
      </c>
      <c r="BR324" s="38">
        <v>3540126</v>
      </c>
      <c r="BS324" s="38">
        <v>816952</v>
      </c>
      <c r="BT324" s="38">
        <v>2587015</v>
      </c>
      <c r="BU324" s="38">
        <v>2587015</v>
      </c>
      <c r="BV324" s="38">
        <v>2587015</v>
      </c>
      <c r="BW324" s="38">
        <v>2995491</v>
      </c>
      <c r="BX324" s="38">
        <v>272318</v>
      </c>
      <c r="BY324" s="38">
        <v>2723174</v>
      </c>
      <c r="BZ324" s="38">
        <v>8850315</v>
      </c>
      <c r="CA324" s="38" t="s">
        <v>107</v>
      </c>
      <c r="CB324" s="38">
        <v>1089270</v>
      </c>
      <c r="CC324" s="330">
        <v>0</v>
      </c>
      <c r="CD324" s="38">
        <v>8850315</v>
      </c>
      <c r="CE324" s="38">
        <v>6807934</v>
      </c>
      <c r="CF324" s="38">
        <v>9531108</v>
      </c>
      <c r="CG324" s="38">
        <v>13615869</v>
      </c>
      <c r="CH324" s="41" t="s">
        <v>113</v>
      </c>
      <c r="CI324" s="41" t="s">
        <v>113</v>
      </c>
      <c r="CJ324" s="41" t="s">
        <v>113</v>
      </c>
      <c r="CK324" s="41" t="s">
        <v>113</v>
      </c>
      <c r="CL324" s="41" t="s">
        <v>113</v>
      </c>
      <c r="CM324" s="41" t="s">
        <v>113</v>
      </c>
      <c r="CN324" s="41" t="s">
        <v>114</v>
      </c>
      <c r="CO324" s="42" t="s">
        <v>107</v>
      </c>
      <c r="CP324" s="28" t="s">
        <v>107</v>
      </c>
      <c r="CQ324" s="28" t="s">
        <v>107</v>
      </c>
      <c r="CR324" s="28" t="s">
        <v>107</v>
      </c>
      <c r="CS324" s="28" t="s">
        <v>107</v>
      </c>
      <c r="CT324" s="28" t="s">
        <v>107</v>
      </c>
      <c r="CU324" s="28" t="s">
        <v>107</v>
      </c>
      <c r="CV324" s="28" t="s">
        <v>107</v>
      </c>
      <c r="CW324" s="28" t="s">
        <v>107</v>
      </c>
      <c r="CX324" s="28" t="s">
        <v>107</v>
      </c>
      <c r="CY324" s="28" t="s">
        <v>107</v>
      </c>
      <c r="CZ324" s="28" t="s">
        <v>107</v>
      </c>
      <c r="DA324" s="28" t="s">
        <v>107</v>
      </c>
      <c r="DB324" s="28" t="s">
        <v>107</v>
      </c>
      <c r="DC324" s="28" t="s">
        <v>107</v>
      </c>
      <c r="DD324" s="332">
        <v>13741135</v>
      </c>
      <c r="DE324" s="43">
        <v>1</v>
      </c>
      <c r="DF324" s="390">
        <v>1</v>
      </c>
      <c r="DG324" s="310"/>
      <c r="DH324" s="203"/>
      <c r="DI324" s="279" t="str" cm="1">
        <f t="array" ref="DI324">+IF(AND(C324&lt;&gt;"Vehículos Eléctricos",C324&lt;&gt;"Vehículos Híbridos",AD324="PERCENTIL 50"),
     IF(VLOOKUP(_xlfn.TEXTJOIN("_",FALSE,C324:E324),BD_Perc!$A:$P,_xlfn.IFS(BD!AE324="Intervalo de precio 1",12,BD!AE324="Intervalo de precio 2",13),FALSE)&lt;=1,
     VLOOKUP(_xlfn.TEXTJOIN("_",FALSE,C324:E324),BD_Perc!$A:$P,16,FALSE),"Ok P50"),
     "Ok P30/70 ó Híbrido/Eléctrico")</f>
        <v>Ok P30/70 ó Híbrido/Eléctrico</v>
      </c>
      <c r="DJ324" s="279" t="str">
        <f t="shared" si="25"/>
        <v>Vehículos Convencionales_Pick Up_PICKUP DOBLE CAB - PLATON</v>
      </c>
      <c r="DK324" s="331">
        <f t="shared" si="29"/>
        <v>204250000</v>
      </c>
      <c r="DL324" s="326"/>
    </row>
    <row r="325" spans="1:116" ht="25.5">
      <c r="A325" s="28">
        <v>320</v>
      </c>
      <c r="B325" s="29" t="s">
        <v>254</v>
      </c>
      <c r="C325" s="29" t="s">
        <v>0</v>
      </c>
      <c r="D325" s="29" t="s">
        <v>665</v>
      </c>
      <c r="E325" s="42" t="s">
        <v>666</v>
      </c>
      <c r="F325" s="42" t="s">
        <v>346</v>
      </c>
      <c r="G325" s="30" t="s">
        <v>743</v>
      </c>
      <c r="H325" s="42" t="s">
        <v>400</v>
      </c>
      <c r="I325" s="28">
        <v>3021079</v>
      </c>
      <c r="J325" s="28" t="s">
        <v>744</v>
      </c>
      <c r="K325" s="31" t="s">
        <v>674</v>
      </c>
      <c r="L325" s="32">
        <v>197</v>
      </c>
      <c r="M325" s="33" t="s">
        <v>107</v>
      </c>
      <c r="N325" s="34">
        <v>174500000</v>
      </c>
      <c r="O325" s="34">
        <f>+IFERROR(VLOOKUP(I325,Precio_Fasecolda!A:C,3,FALSE),IFERROR(VLOOKUP(I325,Precio_Fasecolda!B:C,2,FALSE),N325))</f>
        <v>174500000</v>
      </c>
      <c r="P325" s="34">
        <f t="shared" si="26"/>
        <v>0</v>
      </c>
      <c r="Q325" s="28" t="s">
        <v>346</v>
      </c>
      <c r="R325" s="28" t="s">
        <v>2415</v>
      </c>
      <c r="S325" s="28" t="s">
        <v>360</v>
      </c>
      <c r="T325" s="28" t="s">
        <v>107</v>
      </c>
      <c r="U325" s="28" t="s">
        <v>107</v>
      </c>
      <c r="V325" s="42" t="s">
        <v>107</v>
      </c>
      <c r="W325" s="28" t="s">
        <v>107</v>
      </c>
      <c r="X325" s="28" t="s">
        <v>107</v>
      </c>
      <c r="Y325" s="28" t="str">
        <f t="shared" si="27"/>
        <v>N.A.</v>
      </c>
      <c r="Z325" s="292">
        <f t="shared" si="24"/>
        <v>165775000</v>
      </c>
      <c r="AA325" s="28" cm="1">
        <f t="array" aca="1" ref="AA325" ca="1">_xlfn.IFS(DK325&lt;$DK$4,1,AND(DK325&gt;=$DK$4,DK325&lt;=$AA$4),2,DK325&gt;$AA$4,3)</f>
        <v>2</v>
      </c>
      <c r="AB325" s="28">
        <v>0</v>
      </c>
      <c r="AC325" s="28" cm="1">
        <f t="array" aca="1" ref="AC325" ca="1">IF(AB325="PERCENTIL 30","",_xlfn.IFS(DK325&lt;$AC$4,1,DK325&gt;$AC$4,2))</f>
        <v>2</v>
      </c>
      <c r="AD325" s="28" t="str">
        <f>+IFERROR(VLOOKUP(_xlfn.TEXTJOIN("_", FALSE, C325:E325), BD_Perc!$A:$O, 15, FALSE),"Segmentación no encontrada o vehículo inactivo")</f>
        <v>PERCENTIL 30-70</v>
      </c>
      <c r="AE325" s="28" t="str" cm="1">
        <f t="array" ref="AE325">_xlfn.IFS(
    AD325 = "PERCENTIL 50",
    _xlfn.IFS(
        BD!DK325 &lt; VLOOKUP(_xlfn.TEXTJOIN("_", FALSE, C325:E325), BD_Perc!$A:$O, 11, FALSE), "Intervalo de precio 1",
        BD!DK325 &gt;= VLOOKUP(_xlfn.TEXTJOIN("_", FALSE, C325:E325), BD_Perc!$A:$O, 11, FALSE), "Intervalo de precio 2"
    ),
    AD325 = "PERCENTIL 30-70",
    _xlfn.IFS(
        BD!DK325 &lt; VLOOKUP(_xlfn.TEXTJOIN("_", FALSE, C325:E325), BD_Perc!$A:$O, 6, FALSE), "Intervalo de precio 1",
        BD!DK325 &lt; VLOOKUP(_xlfn.TEXTJOIN("_", FALSE, C325:E325), BD_Perc!$A:$O, 7, FALSE), "Intervalo de precio 2",
        BD!DK325 &gt;= VLOOKUP(_xlfn.TEXTJOIN("_", FALSE, C325:E325), BD_Perc!$A:$O, 7, FALSE), "Intervalo de precio 3"
    ),
    AD325="Segmentación no encontrada o vehículo inactivo","Segmentación no encontrada o vehículo inactivo"
)</f>
        <v>Intervalo de precio 1</v>
      </c>
      <c r="AF325" s="57" t="s">
        <v>2412</v>
      </c>
      <c r="AG325" s="35" t="b">
        <f t="shared" si="28"/>
        <v>1</v>
      </c>
      <c r="AH325" s="207">
        <v>0.05</v>
      </c>
      <c r="AI325" s="207">
        <v>5.1999999999999998E-2</v>
      </c>
      <c r="AJ325" s="207">
        <v>5.2999999999999999E-2</v>
      </c>
      <c r="AK325" s="207">
        <v>0.06</v>
      </c>
      <c r="AL325" s="207">
        <v>7.0000000000000007E-2</v>
      </c>
      <c r="AM325" s="207">
        <v>7.0000000000000007E-2</v>
      </c>
      <c r="AN325" s="28" t="s">
        <v>113</v>
      </c>
      <c r="AO325" s="28" t="s">
        <v>113</v>
      </c>
      <c r="AP325" s="28" t="s">
        <v>113</v>
      </c>
      <c r="AQ325" s="37">
        <v>1</v>
      </c>
      <c r="AR325" s="38">
        <v>8689479</v>
      </c>
      <c r="AS325" s="38">
        <v>340397</v>
      </c>
      <c r="AT325" s="38">
        <v>1157349</v>
      </c>
      <c r="AU325" s="38">
        <v>2859333</v>
      </c>
      <c r="AV325" s="38">
        <v>2178539</v>
      </c>
      <c r="AW325" s="38">
        <v>9531108</v>
      </c>
      <c r="AX325" s="38" t="s">
        <v>107</v>
      </c>
      <c r="AY325" s="38" t="s">
        <v>107</v>
      </c>
      <c r="AZ325" s="38">
        <v>340397</v>
      </c>
      <c r="BA325" s="38" t="s">
        <v>107</v>
      </c>
      <c r="BB325" s="38" t="s">
        <v>107</v>
      </c>
      <c r="BC325" s="38" t="s">
        <v>107</v>
      </c>
      <c r="BD325" s="38">
        <v>0</v>
      </c>
      <c r="BE325" s="38">
        <v>0</v>
      </c>
      <c r="BF325" s="38">
        <v>2178539</v>
      </c>
      <c r="BG325" s="38">
        <v>2587015</v>
      </c>
      <c r="BH325" s="38">
        <v>2587015</v>
      </c>
      <c r="BI325" s="38">
        <v>2178539</v>
      </c>
      <c r="BJ325" s="38">
        <v>2178539</v>
      </c>
      <c r="BK325" s="38" t="s">
        <v>107</v>
      </c>
      <c r="BL325" s="38">
        <v>1770063</v>
      </c>
      <c r="BM325" s="38">
        <v>408476</v>
      </c>
      <c r="BN325" s="38">
        <v>1633904</v>
      </c>
      <c r="BO325" s="38">
        <v>3812444</v>
      </c>
      <c r="BP325" s="38">
        <v>3812444</v>
      </c>
      <c r="BQ325" s="38">
        <v>136159</v>
      </c>
      <c r="BR325" s="38">
        <v>3540126</v>
      </c>
      <c r="BS325" s="38">
        <v>816952</v>
      </c>
      <c r="BT325" s="38">
        <v>2587015</v>
      </c>
      <c r="BU325" s="38">
        <v>2587015</v>
      </c>
      <c r="BV325" s="38">
        <v>2587015</v>
      </c>
      <c r="BW325" s="38">
        <v>2995491</v>
      </c>
      <c r="BX325" s="38">
        <v>272318</v>
      </c>
      <c r="BY325" s="38">
        <v>2723174</v>
      </c>
      <c r="BZ325" s="38">
        <v>8850315</v>
      </c>
      <c r="CA325" s="38" t="s">
        <v>107</v>
      </c>
      <c r="CB325" s="38">
        <v>1089270</v>
      </c>
      <c r="CC325" s="330">
        <v>0</v>
      </c>
      <c r="CD325" s="38">
        <v>8850315</v>
      </c>
      <c r="CE325" s="38">
        <v>6807934</v>
      </c>
      <c r="CF325" s="38">
        <v>9531108</v>
      </c>
      <c r="CG325" s="38">
        <v>13615869</v>
      </c>
      <c r="CH325" s="41" t="s">
        <v>114</v>
      </c>
      <c r="CI325" s="41" t="s">
        <v>114</v>
      </c>
      <c r="CJ325" s="41" t="s">
        <v>113</v>
      </c>
      <c r="CK325" s="41" t="s">
        <v>113</v>
      </c>
      <c r="CL325" s="41" t="s">
        <v>113</v>
      </c>
      <c r="CM325" s="41" t="s">
        <v>113</v>
      </c>
      <c r="CN325" s="41" t="s">
        <v>114</v>
      </c>
      <c r="CO325" s="42" t="s">
        <v>107</v>
      </c>
      <c r="CP325" s="28" t="s">
        <v>107</v>
      </c>
      <c r="CQ325" s="28" t="s">
        <v>107</v>
      </c>
      <c r="CR325" s="28" t="s">
        <v>107</v>
      </c>
      <c r="CS325" s="28" t="s">
        <v>107</v>
      </c>
      <c r="CT325" s="28" t="s">
        <v>107</v>
      </c>
      <c r="CU325" s="28" t="s">
        <v>107</v>
      </c>
      <c r="CV325" s="28" t="s">
        <v>107</v>
      </c>
      <c r="CW325" s="28" t="s">
        <v>107</v>
      </c>
      <c r="CX325" s="28" t="s">
        <v>107</v>
      </c>
      <c r="CY325" s="28" t="s">
        <v>107</v>
      </c>
      <c r="CZ325" s="28" t="s">
        <v>107</v>
      </c>
      <c r="DA325" s="28" t="s">
        <v>107</v>
      </c>
      <c r="DB325" s="28" t="s">
        <v>107</v>
      </c>
      <c r="DC325" s="28" t="s">
        <v>107</v>
      </c>
      <c r="DD325" s="332">
        <v>13741135</v>
      </c>
      <c r="DE325" s="43">
        <v>0</v>
      </c>
      <c r="DF325" s="390">
        <v>0</v>
      </c>
      <c r="DG325" s="310"/>
      <c r="DH325" s="203"/>
      <c r="DI325" s="279" t="str" cm="1">
        <f t="array" ref="DI325">+IF(AND(C325&lt;&gt;"Vehículos Eléctricos",C325&lt;&gt;"Vehículos Híbridos",AD325="PERCENTIL 50"),
     IF(VLOOKUP(_xlfn.TEXTJOIN("_",FALSE,C325:E325),BD_Perc!$A:$P,_xlfn.IFS(BD!AE325="Intervalo de precio 1",12,BD!AE325="Intervalo de precio 2",13),FALSE)&lt;=1,
     VLOOKUP(_xlfn.TEXTJOIN("_",FALSE,C325:E325),BD_Perc!$A:$P,16,FALSE),"Ok P50"),
     "Ok P30/70 ó Híbrido/Eléctrico")</f>
        <v>Ok P30/70 ó Híbrido/Eléctrico</v>
      </c>
      <c r="DJ325" s="279" t="str">
        <f t="shared" si="25"/>
        <v>Vehículos Convencionales_Pick Up_PICKUP DOBLE CAB - PLATON</v>
      </c>
      <c r="DK325" s="331">
        <f t="shared" si="29"/>
        <v>165775000</v>
      </c>
      <c r="DL325" s="326"/>
    </row>
    <row r="326" spans="1:116" ht="25.5">
      <c r="A326" s="28">
        <v>321</v>
      </c>
      <c r="B326" s="29" t="s">
        <v>254</v>
      </c>
      <c r="C326" s="29" t="s">
        <v>0</v>
      </c>
      <c r="D326" s="29" t="s">
        <v>665</v>
      </c>
      <c r="E326" s="42" t="s">
        <v>666</v>
      </c>
      <c r="F326" s="42" t="s">
        <v>338</v>
      </c>
      <c r="G326" s="30" t="s">
        <v>745</v>
      </c>
      <c r="H326" s="42" t="s">
        <v>400</v>
      </c>
      <c r="I326" s="28">
        <v>3021092</v>
      </c>
      <c r="J326" s="28" t="s">
        <v>746</v>
      </c>
      <c r="K326" s="31" t="s">
        <v>674</v>
      </c>
      <c r="L326" s="56">
        <v>164</v>
      </c>
      <c r="M326" s="33" t="s">
        <v>107</v>
      </c>
      <c r="N326" s="34">
        <v>115000000</v>
      </c>
      <c r="O326" s="34">
        <f>+IFERROR(VLOOKUP(I326,Precio_Fasecolda!A:C,3,FALSE),IFERROR(VLOOKUP(I326,Precio_Fasecolda!B:C,2,FALSE),N326))</f>
        <v>115000000</v>
      </c>
      <c r="P326" s="34">
        <f t="shared" si="26"/>
        <v>0</v>
      </c>
      <c r="Q326" s="28" t="s">
        <v>338</v>
      </c>
      <c r="R326" s="28" t="s">
        <v>2415</v>
      </c>
      <c r="S326" s="28" t="s">
        <v>112</v>
      </c>
      <c r="T326" s="28" t="s">
        <v>107</v>
      </c>
      <c r="U326" s="28" t="s">
        <v>107</v>
      </c>
      <c r="V326" s="42" t="s">
        <v>107</v>
      </c>
      <c r="W326" s="28" t="s">
        <v>107</v>
      </c>
      <c r="X326" s="28" t="s">
        <v>107</v>
      </c>
      <c r="Y326" s="28" t="str">
        <f t="shared" si="27"/>
        <v>N.A.</v>
      </c>
      <c r="Z326" s="292">
        <f t="shared" ref="Z326:Z389" si="30">+(((N326)-(N326*AH326)/100%))</f>
        <v>109250000</v>
      </c>
      <c r="AA326" s="28" cm="1">
        <f t="array" aca="1" ref="AA326" ca="1">_xlfn.IFS(DK326&lt;$DK$4,1,AND(DK326&gt;=$DK$4,DK326&lt;=$AA$4),2,DK326&gt;$AA$4,3)</f>
        <v>2</v>
      </c>
      <c r="AB326" s="28">
        <v>0</v>
      </c>
      <c r="AC326" s="28" cm="1">
        <f t="array" aca="1" ref="AC326" ca="1">IF(AB326="PERCENTIL 30","",_xlfn.IFS(DK326&lt;$AC$4,1,DK326&gt;$AC$4,2))</f>
        <v>1</v>
      </c>
      <c r="AD326" s="28" t="str">
        <f>+IFERROR(VLOOKUP(_xlfn.TEXTJOIN("_", FALSE, C326:E326), BD_Perc!$A:$O, 15, FALSE),"Segmentación no encontrada o vehículo inactivo")</f>
        <v>PERCENTIL 30-70</v>
      </c>
      <c r="AE326" s="28" t="str" cm="1">
        <f t="array" ref="AE326">_xlfn.IFS(
    AD326 = "PERCENTIL 50",
    _xlfn.IFS(
        BD!DK326 &lt; VLOOKUP(_xlfn.TEXTJOIN("_", FALSE, C326:E326), BD_Perc!$A:$O, 11, FALSE), "Intervalo de precio 1",
        BD!DK326 &gt;= VLOOKUP(_xlfn.TEXTJOIN("_", FALSE, C326:E326), BD_Perc!$A:$O, 11, FALSE), "Intervalo de precio 2"
    ),
    AD326 = "PERCENTIL 30-70",
    _xlfn.IFS(
        BD!DK326 &lt; VLOOKUP(_xlfn.TEXTJOIN("_", FALSE, C326:E326), BD_Perc!$A:$O, 6, FALSE), "Intervalo de precio 1",
        BD!DK326 &lt; VLOOKUP(_xlfn.TEXTJOIN("_", FALSE, C326:E326), BD_Perc!$A:$O, 7, FALSE), "Intervalo de precio 2",
        BD!DK326 &gt;= VLOOKUP(_xlfn.TEXTJOIN("_", FALSE, C326:E326), BD_Perc!$A:$O, 7, FALSE), "Intervalo de precio 3"
    ),
    AD326="Segmentación no encontrada o vehículo inactivo","Segmentación no encontrada o vehículo inactivo"
)</f>
        <v>Intervalo de precio 1</v>
      </c>
      <c r="AF326" s="57" t="s">
        <v>2412</v>
      </c>
      <c r="AG326" s="35" t="b">
        <f t="shared" si="28"/>
        <v>1</v>
      </c>
      <c r="AH326" s="207">
        <v>0.05</v>
      </c>
      <c r="AI326" s="207">
        <v>5.1999999999999998E-2</v>
      </c>
      <c r="AJ326" s="207">
        <v>5.2999999999999999E-2</v>
      </c>
      <c r="AK326" s="207">
        <v>0.06</v>
      </c>
      <c r="AL326" s="207">
        <v>7.0000000000000007E-2</v>
      </c>
      <c r="AM326" s="207">
        <v>7.0000000000000007E-2</v>
      </c>
      <c r="AN326" s="28" t="s">
        <v>113</v>
      </c>
      <c r="AO326" s="28" t="s">
        <v>113</v>
      </c>
      <c r="AP326" s="28" t="s">
        <v>113</v>
      </c>
      <c r="AQ326" s="37">
        <v>1</v>
      </c>
      <c r="AR326" s="38">
        <v>8689479</v>
      </c>
      <c r="AS326" s="38">
        <v>340397</v>
      </c>
      <c r="AT326" s="38">
        <v>1157349</v>
      </c>
      <c r="AU326" s="38">
        <v>2859333</v>
      </c>
      <c r="AV326" s="38">
        <v>2178539</v>
      </c>
      <c r="AW326" s="38">
        <v>9531108</v>
      </c>
      <c r="AX326" s="38" t="s">
        <v>107</v>
      </c>
      <c r="AY326" s="38" t="s">
        <v>107</v>
      </c>
      <c r="AZ326" s="38">
        <v>340397</v>
      </c>
      <c r="BA326" s="38" t="s">
        <v>107</v>
      </c>
      <c r="BB326" s="38" t="s">
        <v>107</v>
      </c>
      <c r="BC326" s="38" t="s">
        <v>107</v>
      </c>
      <c r="BD326" s="38">
        <v>0</v>
      </c>
      <c r="BE326" s="38">
        <v>0</v>
      </c>
      <c r="BF326" s="38">
        <v>2178539</v>
      </c>
      <c r="BG326" s="38">
        <v>2587015</v>
      </c>
      <c r="BH326" s="38">
        <v>2587015</v>
      </c>
      <c r="BI326" s="38">
        <v>2178539</v>
      </c>
      <c r="BJ326" s="38">
        <v>2178539</v>
      </c>
      <c r="BK326" s="38" t="s">
        <v>107</v>
      </c>
      <c r="BL326" s="38">
        <v>1770063</v>
      </c>
      <c r="BM326" s="38">
        <v>408476</v>
      </c>
      <c r="BN326" s="38">
        <v>1633904</v>
      </c>
      <c r="BO326" s="38">
        <v>3812444</v>
      </c>
      <c r="BP326" s="38">
        <v>3812444</v>
      </c>
      <c r="BQ326" s="38">
        <v>136159</v>
      </c>
      <c r="BR326" s="38">
        <v>3540126</v>
      </c>
      <c r="BS326" s="38">
        <v>816952</v>
      </c>
      <c r="BT326" s="38">
        <v>2587015</v>
      </c>
      <c r="BU326" s="38">
        <v>2587015</v>
      </c>
      <c r="BV326" s="38">
        <v>2587015</v>
      </c>
      <c r="BW326" s="38">
        <v>2995491</v>
      </c>
      <c r="BX326" s="38">
        <v>272318</v>
      </c>
      <c r="BY326" s="38">
        <v>2723174</v>
      </c>
      <c r="BZ326" s="38">
        <v>8850315</v>
      </c>
      <c r="CA326" s="38" t="s">
        <v>107</v>
      </c>
      <c r="CB326" s="38">
        <v>1089270</v>
      </c>
      <c r="CC326" s="330">
        <v>0</v>
      </c>
      <c r="CD326" s="38">
        <v>8850315</v>
      </c>
      <c r="CE326" s="38">
        <v>6807934</v>
      </c>
      <c r="CF326" s="38">
        <v>9531108</v>
      </c>
      <c r="CG326" s="38">
        <v>13615869</v>
      </c>
      <c r="CH326" s="41" t="s">
        <v>114</v>
      </c>
      <c r="CI326" s="41" t="s">
        <v>114</v>
      </c>
      <c r="CJ326" s="41" t="s">
        <v>113</v>
      </c>
      <c r="CK326" s="41" t="s">
        <v>113</v>
      </c>
      <c r="CL326" s="41" t="s">
        <v>113</v>
      </c>
      <c r="CM326" s="41" t="s">
        <v>113</v>
      </c>
      <c r="CN326" s="41" t="s">
        <v>114</v>
      </c>
      <c r="CO326" s="42" t="s">
        <v>107</v>
      </c>
      <c r="CP326" s="28" t="s">
        <v>107</v>
      </c>
      <c r="CQ326" s="28" t="s">
        <v>107</v>
      </c>
      <c r="CR326" s="28" t="s">
        <v>107</v>
      </c>
      <c r="CS326" s="28" t="s">
        <v>107</v>
      </c>
      <c r="CT326" s="28" t="s">
        <v>107</v>
      </c>
      <c r="CU326" s="28" t="s">
        <v>107</v>
      </c>
      <c r="CV326" s="28" t="s">
        <v>107</v>
      </c>
      <c r="CW326" s="28" t="s">
        <v>107</v>
      </c>
      <c r="CX326" s="28" t="s">
        <v>107</v>
      </c>
      <c r="CY326" s="28" t="s">
        <v>107</v>
      </c>
      <c r="CZ326" s="28" t="s">
        <v>107</v>
      </c>
      <c r="DA326" s="28" t="s">
        <v>107</v>
      </c>
      <c r="DB326" s="28" t="s">
        <v>107</v>
      </c>
      <c r="DC326" s="28" t="s">
        <v>107</v>
      </c>
      <c r="DD326" s="332">
        <v>13285004</v>
      </c>
      <c r="DE326" s="43">
        <v>1</v>
      </c>
      <c r="DF326" s="390">
        <v>1</v>
      </c>
      <c r="DG326" s="310"/>
      <c r="DH326" s="203"/>
      <c r="DI326" s="279" t="str" cm="1">
        <f t="array" ref="DI326">+IF(AND(C326&lt;&gt;"Vehículos Eléctricos",C326&lt;&gt;"Vehículos Híbridos",AD326="PERCENTIL 50"),
     IF(VLOOKUP(_xlfn.TEXTJOIN("_",FALSE,C326:E326),BD_Perc!$A:$P,_xlfn.IFS(BD!AE326="Intervalo de precio 1",12,BD!AE326="Intervalo de precio 2",13),FALSE)&lt;=1,
     VLOOKUP(_xlfn.TEXTJOIN("_",FALSE,C326:E326),BD_Perc!$A:$P,16,FALSE),"Ok P50"),
     "Ok P30/70 ó Híbrido/Eléctrico")</f>
        <v>Ok P30/70 ó Híbrido/Eléctrico</v>
      </c>
      <c r="DJ326" s="279" t="str">
        <f t="shared" ref="DJ326:DJ389" si="31">+_xlfn.TEXTJOIN("_",FALSE,C326:E326)</f>
        <v>Vehículos Convencionales_Pick Up_PICKUP DOBLE CAB - PLATON</v>
      </c>
      <c r="DK326" s="331">
        <f t="shared" si="29"/>
        <v>109250000</v>
      </c>
      <c r="DL326" s="326"/>
    </row>
    <row r="327" spans="1:116" ht="25.5">
      <c r="A327" s="28">
        <v>322</v>
      </c>
      <c r="B327" s="29" t="s">
        <v>254</v>
      </c>
      <c r="C327" s="29" t="s">
        <v>0</v>
      </c>
      <c r="D327" s="29" t="s">
        <v>665</v>
      </c>
      <c r="E327" s="42" t="s">
        <v>666</v>
      </c>
      <c r="F327" s="42" t="s">
        <v>346</v>
      </c>
      <c r="G327" s="30" t="s">
        <v>747</v>
      </c>
      <c r="H327" s="42" t="s">
        <v>400</v>
      </c>
      <c r="I327" s="28">
        <v>3021093</v>
      </c>
      <c r="J327" s="28" t="s">
        <v>748</v>
      </c>
      <c r="K327" s="31" t="s">
        <v>674</v>
      </c>
      <c r="L327" s="32">
        <v>197</v>
      </c>
      <c r="M327" s="33" t="s">
        <v>107</v>
      </c>
      <c r="N327" s="34">
        <v>229000000</v>
      </c>
      <c r="O327" s="34">
        <f>+IFERROR(VLOOKUP(I327,Precio_Fasecolda!A:C,3,FALSE),IFERROR(VLOOKUP(I327,Precio_Fasecolda!B:C,2,FALSE),N327))</f>
        <v>229000000</v>
      </c>
      <c r="P327" s="34">
        <f t="shared" ref="P327:P390" si="32">N327-O327</f>
        <v>0</v>
      </c>
      <c r="Q327" s="28" t="s">
        <v>346</v>
      </c>
      <c r="R327" s="28" t="s">
        <v>130</v>
      </c>
      <c r="S327" s="28" t="s">
        <v>360</v>
      </c>
      <c r="T327" s="28" t="s">
        <v>107</v>
      </c>
      <c r="U327" s="28" t="s">
        <v>107</v>
      </c>
      <c r="V327" s="42" t="s">
        <v>107</v>
      </c>
      <c r="W327" s="28" t="s">
        <v>107</v>
      </c>
      <c r="X327" s="28" t="s">
        <v>107</v>
      </c>
      <c r="Y327" s="28" t="str">
        <f t="shared" ref="Y327:Y390" si="33">+IF(C327=$F$1,N327+CC327,"N.A.")</f>
        <v>N.A.</v>
      </c>
      <c r="Z327" s="292">
        <f t="shared" si="30"/>
        <v>217550000</v>
      </c>
      <c r="AA327" s="28" cm="1">
        <f t="array" aca="1" ref="AA327" ca="1">_xlfn.IFS(DK327&lt;$DK$4,1,AND(DK327&gt;=$DK$4,DK327&lt;=$AA$4),2,DK327&gt;$AA$4,3)</f>
        <v>2</v>
      </c>
      <c r="AB327" s="28">
        <v>0</v>
      </c>
      <c r="AC327" s="28" cm="1">
        <f t="array" aca="1" ref="AC327" ca="1">IF(AB327="PERCENTIL 30","",_xlfn.IFS(DK327&lt;$AC$4,1,DK327&gt;$AC$4,2))</f>
        <v>2</v>
      </c>
      <c r="AD327" s="28" t="str">
        <f>+IFERROR(VLOOKUP(_xlfn.TEXTJOIN("_", FALSE, C327:E327), BD_Perc!$A:$O, 15, FALSE),"Segmentación no encontrada o vehículo inactivo")</f>
        <v>PERCENTIL 30-70</v>
      </c>
      <c r="AE327" s="28" t="str" cm="1">
        <f t="array" ref="AE327">_xlfn.IFS(
    AD327 = "PERCENTIL 50",
    _xlfn.IFS(
        BD!DK327 &lt; VLOOKUP(_xlfn.TEXTJOIN("_", FALSE, C327:E327), BD_Perc!$A:$O, 11, FALSE), "Intervalo de precio 1",
        BD!DK327 &gt;= VLOOKUP(_xlfn.TEXTJOIN("_", FALSE, C327:E327), BD_Perc!$A:$O, 11, FALSE), "Intervalo de precio 2"
    ),
    AD327 = "PERCENTIL 30-70",
    _xlfn.IFS(
        BD!DK327 &lt; VLOOKUP(_xlfn.TEXTJOIN("_", FALSE, C327:E327), BD_Perc!$A:$O, 6, FALSE), "Intervalo de precio 1",
        BD!DK327 &lt; VLOOKUP(_xlfn.TEXTJOIN("_", FALSE, C327:E327), BD_Perc!$A:$O, 7, FALSE), "Intervalo de precio 2",
        BD!DK327 &gt;= VLOOKUP(_xlfn.TEXTJOIN("_", FALSE, C327:E327), BD_Perc!$A:$O, 7, FALSE), "Intervalo de precio 3"
    ),
    AD327="Segmentación no encontrada o vehículo inactivo","Segmentación no encontrada o vehículo inactivo"
)</f>
        <v>Intervalo de precio 2</v>
      </c>
      <c r="AF327" s="57" t="s">
        <v>2413</v>
      </c>
      <c r="AG327" s="35" t="b">
        <f t="shared" ref="AG327:AG390" si="34">+AF327=AE327</f>
        <v>1</v>
      </c>
      <c r="AH327" s="207">
        <v>0.05</v>
      </c>
      <c r="AI327" s="207">
        <v>5.1999999999999998E-2</v>
      </c>
      <c r="AJ327" s="207">
        <v>5.2999999999999999E-2</v>
      </c>
      <c r="AK327" s="207">
        <v>0.06</v>
      </c>
      <c r="AL327" s="207">
        <v>7.0000000000000007E-2</v>
      </c>
      <c r="AM327" s="207">
        <v>7.0000000000000007E-2</v>
      </c>
      <c r="AN327" s="28" t="s">
        <v>113</v>
      </c>
      <c r="AO327" s="28" t="s">
        <v>113</v>
      </c>
      <c r="AP327" s="28" t="s">
        <v>113</v>
      </c>
      <c r="AQ327" s="37">
        <v>1</v>
      </c>
      <c r="AR327" s="38">
        <v>8689479</v>
      </c>
      <c r="AS327" s="38">
        <v>340397</v>
      </c>
      <c r="AT327" s="38">
        <v>1157349</v>
      </c>
      <c r="AU327" s="38">
        <v>2859333</v>
      </c>
      <c r="AV327" s="38">
        <v>2178539</v>
      </c>
      <c r="AW327" s="38">
        <v>9531108</v>
      </c>
      <c r="AX327" s="38" t="s">
        <v>107</v>
      </c>
      <c r="AY327" s="38" t="s">
        <v>107</v>
      </c>
      <c r="AZ327" s="38">
        <v>340397</v>
      </c>
      <c r="BA327" s="38" t="s">
        <v>107</v>
      </c>
      <c r="BB327" s="38" t="s">
        <v>107</v>
      </c>
      <c r="BC327" s="38" t="s">
        <v>107</v>
      </c>
      <c r="BD327" s="38">
        <v>0</v>
      </c>
      <c r="BE327" s="38">
        <v>0</v>
      </c>
      <c r="BF327" s="38">
        <v>2178539</v>
      </c>
      <c r="BG327" s="38">
        <v>2587015</v>
      </c>
      <c r="BH327" s="38">
        <v>2587015</v>
      </c>
      <c r="BI327" s="38">
        <v>2178539</v>
      </c>
      <c r="BJ327" s="38">
        <v>2178539</v>
      </c>
      <c r="BK327" s="38" t="s">
        <v>107</v>
      </c>
      <c r="BL327" s="38" t="s">
        <v>107</v>
      </c>
      <c r="BM327" s="38">
        <v>408476</v>
      </c>
      <c r="BN327" s="38">
        <v>1633904</v>
      </c>
      <c r="BO327" s="38">
        <v>3812444</v>
      </c>
      <c r="BP327" s="38">
        <v>3812444</v>
      </c>
      <c r="BQ327" s="38">
        <v>136159</v>
      </c>
      <c r="BR327" s="38">
        <v>3540126</v>
      </c>
      <c r="BS327" s="38">
        <v>816952</v>
      </c>
      <c r="BT327" s="38">
        <v>2587015</v>
      </c>
      <c r="BU327" s="38">
        <v>2587015</v>
      </c>
      <c r="BV327" s="38">
        <v>2587015</v>
      </c>
      <c r="BW327" s="38">
        <v>2995491</v>
      </c>
      <c r="BX327" s="38">
        <v>272318</v>
      </c>
      <c r="BY327" s="38">
        <v>2723174</v>
      </c>
      <c r="BZ327" s="38">
        <v>8850315</v>
      </c>
      <c r="CA327" s="38" t="s">
        <v>107</v>
      </c>
      <c r="CB327" s="38">
        <v>1089270</v>
      </c>
      <c r="CC327" s="330">
        <v>0</v>
      </c>
      <c r="CD327" s="38">
        <v>8850315</v>
      </c>
      <c r="CE327" s="38">
        <v>6807934</v>
      </c>
      <c r="CF327" s="38">
        <v>9531108</v>
      </c>
      <c r="CG327" s="38">
        <v>13615869</v>
      </c>
      <c r="CH327" s="41" t="s">
        <v>113</v>
      </c>
      <c r="CI327" s="41" t="s">
        <v>113</v>
      </c>
      <c r="CJ327" s="41" t="s">
        <v>113</v>
      </c>
      <c r="CK327" s="41" t="s">
        <v>113</v>
      </c>
      <c r="CL327" s="41" t="s">
        <v>113</v>
      </c>
      <c r="CM327" s="41" t="s">
        <v>114</v>
      </c>
      <c r="CN327" s="41" t="s">
        <v>114</v>
      </c>
      <c r="CO327" s="42" t="s">
        <v>107</v>
      </c>
      <c r="CP327" s="28" t="s">
        <v>107</v>
      </c>
      <c r="CQ327" s="28" t="s">
        <v>107</v>
      </c>
      <c r="CR327" s="28" t="s">
        <v>107</v>
      </c>
      <c r="CS327" s="28" t="s">
        <v>107</v>
      </c>
      <c r="CT327" s="28" t="s">
        <v>107</v>
      </c>
      <c r="CU327" s="28" t="s">
        <v>107</v>
      </c>
      <c r="CV327" s="28" t="s">
        <v>107</v>
      </c>
      <c r="CW327" s="28" t="s">
        <v>107</v>
      </c>
      <c r="CX327" s="28" t="s">
        <v>107</v>
      </c>
      <c r="CY327" s="28" t="s">
        <v>107</v>
      </c>
      <c r="CZ327" s="28" t="s">
        <v>107</v>
      </c>
      <c r="DA327" s="28" t="s">
        <v>107</v>
      </c>
      <c r="DB327" s="28" t="s">
        <v>107</v>
      </c>
      <c r="DC327" s="28" t="s">
        <v>107</v>
      </c>
      <c r="DD327" s="332">
        <v>13741135</v>
      </c>
      <c r="DE327" s="43">
        <v>0</v>
      </c>
      <c r="DF327" s="390">
        <v>0</v>
      </c>
      <c r="DG327" s="310"/>
      <c r="DH327" s="203"/>
      <c r="DI327" s="279" t="str" cm="1">
        <f t="array" ref="DI327">+IF(AND(C327&lt;&gt;"Vehículos Eléctricos",C327&lt;&gt;"Vehículos Híbridos",AD327="PERCENTIL 50"),
     IF(VLOOKUP(_xlfn.TEXTJOIN("_",FALSE,C327:E327),BD_Perc!$A:$P,_xlfn.IFS(BD!AE327="Intervalo de precio 1",12,BD!AE327="Intervalo de precio 2",13),FALSE)&lt;=1,
     VLOOKUP(_xlfn.TEXTJOIN("_",FALSE,C327:E327),BD_Perc!$A:$P,16,FALSE),"Ok P50"),
     "Ok P30/70 ó Híbrido/Eléctrico")</f>
        <v>Ok P30/70 ó Híbrido/Eléctrico</v>
      </c>
      <c r="DJ327" s="279" t="str">
        <f t="shared" si="31"/>
        <v>Vehículos Convencionales_Pick Up_PICKUP DOBLE CAB - PLATON</v>
      </c>
      <c r="DK327" s="331">
        <f t="shared" ref="DK327:DK390" si="35">+IF(C327=$F$1,Z327+CC327,Z327)</f>
        <v>217550000</v>
      </c>
      <c r="DL327" s="326"/>
    </row>
    <row r="328" spans="1:116" ht="25.5">
      <c r="A328" s="28">
        <v>323</v>
      </c>
      <c r="B328" s="29" t="s">
        <v>254</v>
      </c>
      <c r="C328" s="29" t="s">
        <v>0</v>
      </c>
      <c r="D328" s="29" t="s">
        <v>665</v>
      </c>
      <c r="E328" s="42" t="s">
        <v>666</v>
      </c>
      <c r="F328" s="42" t="s">
        <v>338</v>
      </c>
      <c r="G328" s="30" t="s">
        <v>749</v>
      </c>
      <c r="H328" s="42" t="s">
        <v>750</v>
      </c>
      <c r="I328" s="28">
        <v>40821001</v>
      </c>
      <c r="J328" s="28" t="s">
        <v>751</v>
      </c>
      <c r="K328" s="31" t="s">
        <v>669</v>
      </c>
      <c r="L328" s="56">
        <v>130</v>
      </c>
      <c r="M328" s="33" t="s">
        <v>107</v>
      </c>
      <c r="N328" s="34">
        <v>111500000</v>
      </c>
      <c r="O328" s="34">
        <f>+IFERROR(VLOOKUP(I328,Precio_Fasecolda!A:C,3,FALSE),IFERROR(VLOOKUP(I328,Precio_Fasecolda!B:C,2,FALSE),N328))</f>
        <v>111500000</v>
      </c>
      <c r="P328" s="34">
        <f t="shared" si="32"/>
        <v>0</v>
      </c>
      <c r="Q328" s="28" t="s">
        <v>338</v>
      </c>
      <c r="R328" s="28" t="s">
        <v>130</v>
      </c>
      <c r="S328" s="28" t="s">
        <v>112</v>
      </c>
      <c r="T328" s="28" t="s">
        <v>107</v>
      </c>
      <c r="U328" s="28" t="s">
        <v>107</v>
      </c>
      <c r="V328" s="42" t="s">
        <v>107</v>
      </c>
      <c r="W328" s="28" t="s">
        <v>107</v>
      </c>
      <c r="X328" s="28" t="s">
        <v>107</v>
      </c>
      <c r="Y328" s="28" t="str">
        <f t="shared" si="33"/>
        <v>N.A.</v>
      </c>
      <c r="Z328" s="292">
        <f t="shared" si="30"/>
        <v>105925000</v>
      </c>
      <c r="AA328" s="28" cm="1">
        <f t="array" aca="1" ref="AA328" ca="1">_xlfn.IFS(DK328&lt;$DK$4,1,AND(DK328&gt;=$DK$4,DK328&lt;=$AA$4),2,DK328&gt;$AA$4,3)</f>
        <v>2</v>
      </c>
      <c r="AB328" s="28">
        <v>0</v>
      </c>
      <c r="AC328" s="28" cm="1">
        <f t="array" aca="1" ref="AC328" ca="1">IF(AB328="PERCENTIL 30","",_xlfn.IFS(DK328&lt;$AC$4,1,DK328&gt;$AC$4,2))</f>
        <v>1</v>
      </c>
      <c r="AD328" s="28" t="str">
        <f>+IFERROR(VLOOKUP(_xlfn.TEXTJOIN("_", FALSE, C328:E328), BD_Perc!$A:$O, 15, FALSE),"Segmentación no encontrada o vehículo inactivo")</f>
        <v>PERCENTIL 30-70</v>
      </c>
      <c r="AE328" s="28" t="str" cm="1">
        <f t="array" ref="AE328">_xlfn.IFS(
    AD328 = "PERCENTIL 50",
    _xlfn.IFS(
        BD!DK328 &lt; VLOOKUP(_xlfn.TEXTJOIN("_", FALSE, C328:E328), BD_Perc!$A:$O, 11, FALSE), "Intervalo de precio 1",
        BD!DK328 &gt;= VLOOKUP(_xlfn.TEXTJOIN("_", FALSE, C328:E328), BD_Perc!$A:$O, 11, FALSE), "Intervalo de precio 2"
    ),
    AD328 = "PERCENTIL 30-70",
    _xlfn.IFS(
        BD!DK328 &lt; VLOOKUP(_xlfn.TEXTJOIN("_", FALSE, C328:E328), BD_Perc!$A:$O, 6, FALSE), "Intervalo de precio 1",
        BD!DK328 &lt; VLOOKUP(_xlfn.TEXTJOIN("_", FALSE, C328:E328), BD_Perc!$A:$O, 7, FALSE), "Intervalo de precio 2",
        BD!DK328 &gt;= VLOOKUP(_xlfn.TEXTJOIN("_", FALSE, C328:E328), BD_Perc!$A:$O, 7, FALSE), "Intervalo de precio 3"
    ),
    AD328="Segmentación no encontrada o vehículo inactivo","Segmentación no encontrada o vehículo inactivo"
)</f>
        <v>Intervalo de precio 1</v>
      </c>
      <c r="AF328" s="57" t="s">
        <v>2412</v>
      </c>
      <c r="AG328" s="35" t="b">
        <f t="shared" si="34"/>
        <v>1</v>
      </c>
      <c r="AH328" s="207">
        <v>0.05</v>
      </c>
      <c r="AI328" s="207">
        <v>5.1999999999999998E-2</v>
      </c>
      <c r="AJ328" s="207">
        <v>5.2999999999999999E-2</v>
      </c>
      <c r="AK328" s="207">
        <v>0.06</v>
      </c>
      <c r="AL328" s="207">
        <v>7.0000000000000007E-2</v>
      </c>
      <c r="AM328" s="207">
        <v>7.0000000000000007E-2</v>
      </c>
      <c r="AN328" s="28" t="s">
        <v>113</v>
      </c>
      <c r="AO328" s="28" t="s">
        <v>113</v>
      </c>
      <c r="AP328" s="28" t="s">
        <v>113</v>
      </c>
      <c r="AQ328" s="37">
        <v>1</v>
      </c>
      <c r="AR328" s="38">
        <v>8689479</v>
      </c>
      <c r="AS328" s="38">
        <v>340397</v>
      </c>
      <c r="AT328" s="38">
        <v>1157349</v>
      </c>
      <c r="AU328" s="38">
        <v>2859333</v>
      </c>
      <c r="AV328" s="38">
        <v>2178539</v>
      </c>
      <c r="AW328" s="38">
        <v>9531108</v>
      </c>
      <c r="AX328" s="38" t="s">
        <v>107</v>
      </c>
      <c r="AY328" s="38" t="s">
        <v>107</v>
      </c>
      <c r="AZ328" s="38">
        <v>340397</v>
      </c>
      <c r="BA328" s="38" t="s">
        <v>107</v>
      </c>
      <c r="BB328" s="38" t="s">
        <v>107</v>
      </c>
      <c r="BC328" s="38" t="s">
        <v>107</v>
      </c>
      <c r="BD328" s="38">
        <v>0</v>
      </c>
      <c r="BE328" s="38">
        <v>0</v>
      </c>
      <c r="BF328" s="38" t="s">
        <v>107</v>
      </c>
      <c r="BG328" s="38">
        <v>2587015</v>
      </c>
      <c r="BH328" s="38">
        <v>2587015</v>
      </c>
      <c r="BI328" s="38">
        <v>2178539</v>
      </c>
      <c r="BJ328" s="38">
        <v>2178539</v>
      </c>
      <c r="BK328" s="38" t="s">
        <v>107</v>
      </c>
      <c r="BL328" s="38" t="s">
        <v>107</v>
      </c>
      <c r="BM328" s="38">
        <v>408476</v>
      </c>
      <c r="BN328" s="38">
        <v>1633904</v>
      </c>
      <c r="BO328" s="38">
        <v>3812444</v>
      </c>
      <c r="BP328" s="38">
        <v>3812444</v>
      </c>
      <c r="BQ328" s="38">
        <v>136159</v>
      </c>
      <c r="BR328" s="38">
        <v>3540126</v>
      </c>
      <c r="BS328" s="38">
        <v>816952</v>
      </c>
      <c r="BT328" s="38">
        <v>3403968</v>
      </c>
      <c r="BU328" s="38">
        <v>3403968</v>
      </c>
      <c r="BV328" s="38">
        <v>3403968</v>
      </c>
      <c r="BW328" s="38">
        <v>2995491</v>
      </c>
      <c r="BX328" s="38">
        <v>272318</v>
      </c>
      <c r="BY328" s="38">
        <v>2723174</v>
      </c>
      <c r="BZ328" s="38">
        <v>8850315</v>
      </c>
      <c r="CA328" s="38" t="s">
        <v>107</v>
      </c>
      <c r="CB328" s="38">
        <v>1089270</v>
      </c>
      <c r="CC328" s="330">
        <v>0</v>
      </c>
      <c r="CD328" s="38">
        <v>8850315</v>
      </c>
      <c r="CE328" s="38">
        <v>6807934</v>
      </c>
      <c r="CF328" s="38">
        <v>9531108</v>
      </c>
      <c r="CG328" s="38">
        <v>13615869</v>
      </c>
      <c r="CH328" s="41" t="s">
        <v>113</v>
      </c>
      <c r="CI328" s="41" t="s">
        <v>113</v>
      </c>
      <c r="CJ328" s="41" t="s">
        <v>113</v>
      </c>
      <c r="CK328" s="41" t="s">
        <v>113</v>
      </c>
      <c r="CL328" s="41" t="s">
        <v>113</v>
      </c>
      <c r="CM328" s="41" t="s">
        <v>113</v>
      </c>
      <c r="CN328" s="41" t="s">
        <v>114</v>
      </c>
      <c r="CO328" s="42" t="s">
        <v>107</v>
      </c>
      <c r="CP328" s="28" t="s">
        <v>107</v>
      </c>
      <c r="CQ328" s="28" t="s">
        <v>107</v>
      </c>
      <c r="CR328" s="28" t="s">
        <v>107</v>
      </c>
      <c r="CS328" s="28" t="s">
        <v>107</v>
      </c>
      <c r="CT328" s="28" t="s">
        <v>107</v>
      </c>
      <c r="CU328" s="28" t="s">
        <v>107</v>
      </c>
      <c r="CV328" s="28" t="s">
        <v>107</v>
      </c>
      <c r="CW328" s="28" t="s">
        <v>107</v>
      </c>
      <c r="CX328" s="28" t="s">
        <v>107</v>
      </c>
      <c r="CY328" s="28" t="s">
        <v>107</v>
      </c>
      <c r="CZ328" s="28" t="s">
        <v>107</v>
      </c>
      <c r="DA328" s="28" t="s">
        <v>107</v>
      </c>
      <c r="DB328" s="28" t="s">
        <v>107</v>
      </c>
      <c r="DC328" s="28" t="s">
        <v>107</v>
      </c>
      <c r="DD328" s="332">
        <v>5020240</v>
      </c>
      <c r="DE328" s="43">
        <v>1</v>
      </c>
      <c r="DF328" s="390">
        <v>1</v>
      </c>
      <c r="DG328" s="310"/>
      <c r="DH328" s="203"/>
      <c r="DI328" s="279" t="str" cm="1">
        <f t="array" ref="DI328">+IF(AND(C328&lt;&gt;"Vehículos Eléctricos",C328&lt;&gt;"Vehículos Híbridos",AD328="PERCENTIL 50"),
     IF(VLOOKUP(_xlfn.TEXTJOIN("_",FALSE,C328:E328),BD_Perc!$A:$P,_xlfn.IFS(BD!AE328="Intervalo de precio 1",12,BD!AE328="Intervalo de precio 2",13),FALSE)&lt;=1,
     VLOOKUP(_xlfn.TEXTJOIN("_",FALSE,C328:E328),BD_Perc!$A:$P,16,FALSE),"Ok P50"),
     "Ok P30/70 ó Híbrido/Eléctrico")</f>
        <v>Ok P30/70 ó Híbrido/Eléctrico</v>
      </c>
      <c r="DJ328" s="279" t="str">
        <f t="shared" si="31"/>
        <v>Vehículos Convencionales_Pick Up_PICKUP DOBLE CAB - PLATON</v>
      </c>
      <c r="DK328" s="331">
        <f t="shared" si="35"/>
        <v>105925000</v>
      </c>
      <c r="DL328" s="326"/>
    </row>
    <row r="329" spans="1:116" ht="25.5">
      <c r="A329" s="28">
        <v>324</v>
      </c>
      <c r="B329" s="29" t="s">
        <v>254</v>
      </c>
      <c r="C329" s="29" t="s">
        <v>0</v>
      </c>
      <c r="D329" s="29" t="s">
        <v>665</v>
      </c>
      <c r="E329" s="42" t="s">
        <v>666</v>
      </c>
      <c r="F329" s="42" t="s">
        <v>346</v>
      </c>
      <c r="G329" s="30" t="s">
        <v>752</v>
      </c>
      <c r="H329" s="42" t="s">
        <v>750</v>
      </c>
      <c r="I329" s="28">
        <v>40821005</v>
      </c>
      <c r="J329" s="28" t="s">
        <v>753</v>
      </c>
      <c r="K329" s="31" t="s">
        <v>686</v>
      </c>
      <c r="L329" s="56">
        <v>305</v>
      </c>
      <c r="M329" s="33" t="s">
        <v>107</v>
      </c>
      <c r="N329" s="34">
        <v>264000000</v>
      </c>
      <c r="O329" s="34">
        <f>+IFERROR(VLOOKUP(I329,Precio_Fasecolda!A:C,3,FALSE),IFERROR(VLOOKUP(I329,Precio_Fasecolda!B:C,2,FALSE),N329))</f>
        <v>264000000</v>
      </c>
      <c r="P329" s="34">
        <f t="shared" si="32"/>
        <v>0</v>
      </c>
      <c r="Q329" s="28" t="s">
        <v>346</v>
      </c>
      <c r="R329" s="28" t="s">
        <v>130</v>
      </c>
      <c r="S329" s="28" t="s">
        <v>112</v>
      </c>
      <c r="T329" s="28" t="s">
        <v>107</v>
      </c>
      <c r="U329" s="28" t="s">
        <v>107</v>
      </c>
      <c r="V329" s="42" t="s">
        <v>107</v>
      </c>
      <c r="W329" s="28" t="s">
        <v>107</v>
      </c>
      <c r="X329" s="28" t="s">
        <v>107</v>
      </c>
      <c r="Y329" s="28" t="str">
        <f t="shared" si="33"/>
        <v>N.A.</v>
      </c>
      <c r="Z329" s="292">
        <f t="shared" si="30"/>
        <v>251064000</v>
      </c>
      <c r="AA329" s="28" cm="1">
        <f t="array" aca="1" ref="AA329" ca="1">_xlfn.IFS(DK329&lt;$DK$4,1,AND(DK329&gt;=$DK$4,DK329&lt;=$AA$4),2,DK329&gt;$AA$4,3)</f>
        <v>3</v>
      </c>
      <c r="AB329" s="28">
        <v>0</v>
      </c>
      <c r="AC329" s="28" cm="1">
        <f t="array" aca="1" ref="AC329" ca="1">IF(AB329="PERCENTIL 30","",_xlfn.IFS(DK329&lt;$AC$4,1,DK329&gt;$AC$4,2))</f>
        <v>2</v>
      </c>
      <c r="AD329" s="28" t="str">
        <f>+IFERROR(VLOOKUP(_xlfn.TEXTJOIN("_", FALSE, C329:E329), BD_Perc!$A:$O, 15, FALSE),"Segmentación no encontrada o vehículo inactivo")</f>
        <v>PERCENTIL 30-70</v>
      </c>
      <c r="AE329" s="28" t="str" cm="1">
        <f t="array" ref="AE329">_xlfn.IFS(
    AD329 = "PERCENTIL 50",
    _xlfn.IFS(
        BD!DK329 &lt; VLOOKUP(_xlfn.TEXTJOIN("_", FALSE, C329:E329), BD_Perc!$A:$O, 11, FALSE), "Intervalo de precio 1",
        BD!DK329 &gt;= VLOOKUP(_xlfn.TEXTJOIN("_", FALSE, C329:E329), BD_Perc!$A:$O, 11, FALSE), "Intervalo de precio 2"
    ),
    AD329 = "PERCENTIL 30-70",
    _xlfn.IFS(
        BD!DK329 &lt; VLOOKUP(_xlfn.TEXTJOIN("_", FALSE, C329:E329), BD_Perc!$A:$O, 6, FALSE), "Intervalo de precio 1",
        BD!DK329 &lt; VLOOKUP(_xlfn.TEXTJOIN("_", FALSE, C329:E329), BD_Perc!$A:$O, 7, FALSE), "Intervalo de precio 2",
        BD!DK329 &gt;= VLOOKUP(_xlfn.TEXTJOIN("_", FALSE, C329:E329), BD_Perc!$A:$O, 7, FALSE), "Intervalo de precio 3"
    ),
    AD329="Segmentación no encontrada o vehículo inactivo","Segmentación no encontrada o vehículo inactivo"
)</f>
        <v>Intervalo de precio 3</v>
      </c>
      <c r="AF329" s="57" t="s">
        <v>2414</v>
      </c>
      <c r="AG329" s="35" t="b">
        <f t="shared" si="34"/>
        <v>1</v>
      </c>
      <c r="AH329" s="207">
        <v>4.9000000000000002E-2</v>
      </c>
      <c r="AI329" s="207">
        <v>4.9000000000000002E-2</v>
      </c>
      <c r="AJ329" s="207">
        <v>4.9000000000000002E-2</v>
      </c>
      <c r="AK329" s="207">
        <v>4.9000000000000002E-2</v>
      </c>
      <c r="AL329" s="207">
        <v>5.5E-2</v>
      </c>
      <c r="AM329" s="207">
        <v>5.5E-2</v>
      </c>
      <c r="AN329" s="28" t="s">
        <v>113</v>
      </c>
      <c r="AO329" s="28" t="s">
        <v>113</v>
      </c>
      <c r="AP329" s="28" t="s">
        <v>113</v>
      </c>
      <c r="AQ329" s="37">
        <v>1</v>
      </c>
      <c r="AR329" s="38">
        <v>8689479</v>
      </c>
      <c r="AS329" s="38">
        <v>340397</v>
      </c>
      <c r="AT329" s="38">
        <v>1157349</v>
      </c>
      <c r="AU329" s="38">
        <v>2859333</v>
      </c>
      <c r="AV329" s="38">
        <v>2178539</v>
      </c>
      <c r="AW329" s="38">
        <v>9531108</v>
      </c>
      <c r="AX329" s="38" t="s">
        <v>107</v>
      </c>
      <c r="AY329" s="38">
        <v>1157349</v>
      </c>
      <c r="AZ329" s="38">
        <v>340397</v>
      </c>
      <c r="BA329" s="38" t="s">
        <v>107</v>
      </c>
      <c r="BB329" s="38" t="s">
        <v>107</v>
      </c>
      <c r="BC329" s="38" t="s">
        <v>107</v>
      </c>
      <c r="BD329" s="38">
        <v>0</v>
      </c>
      <c r="BE329" s="38">
        <v>0</v>
      </c>
      <c r="BF329" s="38">
        <v>2178539</v>
      </c>
      <c r="BG329" s="38">
        <v>2587015</v>
      </c>
      <c r="BH329" s="38">
        <v>2587015</v>
      </c>
      <c r="BI329" s="38">
        <v>2178539</v>
      </c>
      <c r="BJ329" s="38">
        <v>2178539</v>
      </c>
      <c r="BK329" s="38" t="s">
        <v>107</v>
      </c>
      <c r="BL329" s="38" t="s">
        <v>107</v>
      </c>
      <c r="BM329" s="38">
        <v>408476</v>
      </c>
      <c r="BN329" s="38">
        <v>1633904</v>
      </c>
      <c r="BO329" s="38">
        <v>3812444</v>
      </c>
      <c r="BP329" s="38">
        <v>3812444</v>
      </c>
      <c r="BQ329" s="38">
        <v>136159</v>
      </c>
      <c r="BR329" s="38">
        <v>3540126</v>
      </c>
      <c r="BS329" s="38">
        <v>816952</v>
      </c>
      <c r="BT329" s="38">
        <v>3403968</v>
      </c>
      <c r="BU329" s="38">
        <v>3403968</v>
      </c>
      <c r="BV329" s="38">
        <v>3403968</v>
      </c>
      <c r="BW329" s="38">
        <v>2995491</v>
      </c>
      <c r="BX329" s="38">
        <v>272318</v>
      </c>
      <c r="BY329" s="38">
        <v>2723174</v>
      </c>
      <c r="BZ329" s="38">
        <v>8850315</v>
      </c>
      <c r="CA329" s="38" t="s">
        <v>107</v>
      </c>
      <c r="CB329" s="38">
        <v>1089270</v>
      </c>
      <c r="CC329" s="330">
        <v>0</v>
      </c>
      <c r="CD329" s="38">
        <v>8850315</v>
      </c>
      <c r="CE329" s="38">
        <v>6807934</v>
      </c>
      <c r="CF329" s="38">
        <v>9531108</v>
      </c>
      <c r="CG329" s="38">
        <v>13615869</v>
      </c>
      <c r="CH329" s="41" t="s">
        <v>113</v>
      </c>
      <c r="CI329" s="41" t="s">
        <v>113</v>
      </c>
      <c r="CJ329" s="41" t="s">
        <v>113</v>
      </c>
      <c r="CK329" s="41" t="s">
        <v>113</v>
      </c>
      <c r="CL329" s="41" t="s">
        <v>113</v>
      </c>
      <c r="CM329" s="41" t="s">
        <v>113</v>
      </c>
      <c r="CN329" s="41" t="s">
        <v>114</v>
      </c>
      <c r="CO329" s="42" t="s">
        <v>107</v>
      </c>
      <c r="CP329" s="28" t="s">
        <v>107</v>
      </c>
      <c r="CQ329" s="28" t="s">
        <v>107</v>
      </c>
      <c r="CR329" s="28" t="s">
        <v>107</v>
      </c>
      <c r="CS329" s="28" t="s">
        <v>107</v>
      </c>
      <c r="CT329" s="28" t="s">
        <v>107</v>
      </c>
      <c r="CU329" s="28" t="s">
        <v>107</v>
      </c>
      <c r="CV329" s="28" t="s">
        <v>107</v>
      </c>
      <c r="CW329" s="28" t="s">
        <v>107</v>
      </c>
      <c r="CX329" s="28" t="s">
        <v>107</v>
      </c>
      <c r="CY329" s="28" t="s">
        <v>107</v>
      </c>
      <c r="CZ329" s="28" t="s">
        <v>107</v>
      </c>
      <c r="DA329" s="28" t="s">
        <v>107</v>
      </c>
      <c r="DB329" s="28" t="s">
        <v>107</v>
      </c>
      <c r="DC329" s="28" t="s">
        <v>107</v>
      </c>
      <c r="DD329" s="332">
        <v>4641650</v>
      </c>
      <c r="DE329" s="43">
        <v>1</v>
      </c>
      <c r="DF329" s="390">
        <v>1</v>
      </c>
      <c r="DG329" s="310"/>
      <c r="DH329" s="203"/>
      <c r="DI329" s="279" t="str" cm="1">
        <f t="array" ref="DI329">+IF(AND(C329&lt;&gt;"Vehículos Eléctricos",C329&lt;&gt;"Vehículos Híbridos",AD329="PERCENTIL 50"),
     IF(VLOOKUP(_xlfn.TEXTJOIN("_",FALSE,C329:E329),BD_Perc!$A:$P,_xlfn.IFS(BD!AE329="Intervalo de precio 1",12,BD!AE329="Intervalo de precio 2",13),FALSE)&lt;=1,
     VLOOKUP(_xlfn.TEXTJOIN("_",FALSE,C329:E329),BD_Perc!$A:$P,16,FALSE),"Ok P50"),
     "Ok P30/70 ó Híbrido/Eléctrico")</f>
        <v>Ok P30/70 ó Híbrido/Eléctrico</v>
      </c>
      <c r="DJ329" s="279" t="str">
        <f t="shared" si="31"/>
        <v>Vehículos Convencionales_Pick Up_PICKUP DOBLE CAB - PLATON</v>
      </c>
      <c r="DK329" s="331">
        <f t="shared" si="35"/>
        <v>251064000</v>
      </c>
      <c r="DL329" s="326"/>
    </row>
    <row r="330" spans="1:116" ht="38.25">
      <c r="A330" s="28">
        <v>325</v>
      </c>
      <c r="B330" s="29" t="s">
        <v>254</v>
      </c>
      <c r="C330" s="29" t="s">
        <v>0</v>
      </c>
      <c r="D330" s="29" t="s">
        <v>665</v>
      </c>
      <c r="E330" s="42" t="s">
        <v>683</v>
      </c>
      <c r="F330" s="42" t="s">
        <v>338</v>
      </c>
      <c r="G330" s="30" t="s">
        <v>754</v>
      </c>
      <c r="H330" s="42" t="s">
        <v>750</v>
      </c>
      <c r="I330" s="28">
        <v>40820001</v>
      </c>
      <c r="J330" s="28" t="s">
        <v>755</v>
      </c>
      <c r="K330" s="31" t="s">
        <v>669</v>
      </c>
      <c r="L330" s="56">
        <v>86</v>
      </c>
      <c r="M330" s="33" t="s">
        <v>107</v>
      </c>
      <c r="N330" s="34">
        <v>73000000</v>
      </c>
      <c r="O330" s="34">
        <f>+IFERROR(VLOOKUP(I330,Precio_Fasecolda!A:C,3,FALSE),IFERROR(VLOOKUP(I330,Precio_Fasecolda!B:C,2,FALSE),N330))</f>
        <v>73000000</v>
      </c>
      <c r="P330" s="34">
        <f t="shared" si="32"/>
        <v>0</v>
      </c>
      <c r="Q330" s="28" t="s">
        <v>338</v>
      </c>
      <c r="R330" s="28" t="s">
        <v>2415</v>
      </c>
      <c r="S330" s="28" t="s">
        <v>112</v>
      </c>
      <c r="T330" s="28" t="s">
        <v>107</v>
      </c>
      <c r="U330" s="28" t="s">
        <v>107</v>
      </c>
      <c r="V330" s="42" t="s">
        <v>107</v>
      </c>
      <c r="W330" s="28" t="s">
        <v>107</v>
      </c>
      <c r="X330" s="28" t="s">
        <v>107</v>
      </c>
      <c r="Y330" s="28" t="str">
        <f t="shared" si="33"/>
        <v>N.A.</v>
      </c>
      <c r="Z330" s="292">
        <f t="shared" si="30"/>
        <v>70080000</v>
      </c>
      <c r="AA330" s="28" cm="1">
        <f t="array" aca="1" ref="AA330" ca="1">_xlfn.IFS(DK330&lt;$DK$4,1,AND(DK330&gt;=$DK$4,DK330&lt;=$AA$4),2,DK330&gt;$AA$4,3)</f>
        <v>2</v>
      </c>
      <c r="AB330" s="28">
        <v>0</v>
      </c>
      <c r="AC330" s="28" cm="1">
        <f t="array" aca="1" ref="AC330" ca="1">IF(AB330="PERCENTIL 30","",_xlfn.IFS(DK330&lt;$AC$4,1,DK330&gt;$AC$4,2))</f>
        <v>1</v>
      </c>
      <c r="AD330" s="28" t="str">
        <f>+IFERROR(VLOOKUP(_xlfn.TEXTJOIN("_", FALSE, C330:E330), BD_Perc!$A:$O, 15, FALSE),"Segmentación no encontrada o vehículo inactivo")</f>
        <v>PERCENTIL 30-70</v>
      </c>
      <c r="AE330" s="28" t="str" cm="1">
        <f t="array" ref="AE330">_xlfn.IFS(
    AD330 = "PERCENTIL 50",
    _xlfn.IFS(
        BD!DK330 &lt; VLOOKUP(_xlfn.TEXTJOIN("_", FALSE, C330:E330), BD_Perc!$A:$O, 11, FALSE), "Intervalo de precio 1",
        BD!DK330 &gt;= VLOOKUP(_xlfn.TEXTJOIN("_", FALSE, C330:E330), BD_Perc!$A:$O, 11, FALSE), "Intervalo de precio 2"
    ),
    AD330 = "PERCENTIL 30-70",
    _xlfn.IFS(
        BD!DK330 &lt; VLOOKUP(_xlfn.TEXTJOIN("_", FALSE, C330:E330), BD_Perc!$A:$O, 6, FALSE), "Intervalo de precio 1",
        BD!DK330 &lt; VLOOKUP(_xlfn.TEXTJOIN("_", FALSE, C330:E330), BD_Perc!$A:$O, 7, FALSE), "Intervalo de precio 2",
        BD!DK330 &gt;= VLOOKUP(_xlfn.TEXTJOIN("_", FALSE, C330:E330), BD_Perc!$A:$O, 7, FALSE), "Intervalo de precio 3"
    ),
    AD330="Segmentación no encontrada o vehículo inactivo","Segmentación no encontrada o vehículo inactivo"
)</f>
        <v>Intervalo de precio 1</v>
      </c>
      <c r="AF330" s="57" t="s">
        <v>2412</v>
      </c>
      <c r="AG330" s="35" t="b">
        <f t="shared" si="34"/>
        <v>1</v>
      </c>
      <c r="AH330" s="207">
        <v>0.04</v>
      </c>
      <c r="AI330" s="207">
        <v>4.4999999999999998E-2</v>
      </c>
      <c r="AJ330" s="207">
        <v>0.05</v>
      </c>
      <c r="AK330" s="207">
        <v>5.5E-2</v>
      </c>
      <c r="AL330" s="207">
        <v>6.5000000000000002E-2</v>
      </c>
      <c r="AM330" s="207">
        <v>7.0000000000000007E-2</v>
      </c>
      <c r="AN330" s="28" t="s">
        <v>113</v>
      </c>
      <c r="AO330" s="28" t="s">
        <v>113</v>
      </c>
      <c r="AP330" s="28" t="s">
        <v>113</v>
      </c>
      <c r="AQ330" s="37">
        <v>1</v>
      </c>
      <c r="AR330" s="38">
        <v>8689479</v>
      </c>
      <c r="AS330" s="38">
        <v>340397</v>
      </c>
      <c r="AT330" s="38">
        <v>1157349</v>
      </c>
      <c r="AU330" s="38">
        <v>2859333</v>
      </c>
      <c r="AV330" s="38">
        <v>2178539</v>
      </c>
      <c r="AW330" s="38">
        <v>9531108</v>
      </c>
      <c r="AX330" s="38" t="s">
        <v>107</v>
      </c>
      <c r="AY330" s="38">
        <v>816952</v>
      </c>
      <c r="AZ330" s="38">
        <v>340397</v>
      </c>
      <c r="BA330" s="38" t="s">
        <v>107</v>
      </c>
      <c r="BB330" s="38" t="s">
        <v>107</v>
      </c>
      <c r="BC330" s="38" t="s">
        <v>107</v>
      </c>
      <c r="BD330" s="38">
        <v>0</v>
      </c>
      <c r="BE330" s="38">
        <v>0</v>
      </c>
      <c r="BF330" s="38">
        <v>2178539</v>
      </c>
      <c r="BG330" s="38">
        <v>2587015</v>
      </c>
      <c r="BH330" s="38">
        <v>2587015</v>
      </c>
      <c r="BI330" s="38">
        <v>2178539</v>
      </c>
      <c r="BJ330" s="38">
        <v>2178539</v>
      </c>
      <c r="BK330" s="38" t="s">
        <v>107</v>
      </c>
      <c r="BL330" s="38">
        <v>1770063</v>
      </c>
      <c r="BM330" s="38">
        <v>408476</v>
      </c>
      <c r="BN330" s="38">
        <v>1633904</v>
      </c>
      <c r="BO330" s="38">
        <v>1633904</v>
      </c>
      <c r="BP330" s="38">
        <v>3812444</v>
      </c>
      <c r="BQ330" s="38">
        <v>136159</v>
      </c>
      <c r="BR330" s="38">
        <v>3540126</v>
      </c>
      <c r="BS330" s="38">
        <v>816952</v>
      </c>
      <c r="BT330" s="38">
        <v>2587015</v>
      </c>
      <c r="BU330" s="38">
        <v>2587015</v>
      </c>
      <c r="BV330" s="38">
        <v>2587015</v>
      </c>
      <c r="BW330" s="38">
        <v>2995491</v>
      </c>
      <c r="BX330" s="38">
        <v>272318</v>
      </c>
      <c r="BY330" s="38">
        <v>2723174</v>
      </c>
      <c r="BZ330" s="38">
        <v>8850315</v>
      </c>
      <c r="CA330" s="38" t="s">
        <v>107</v>
      </c>
      <c r="CB330" s="38">
        <v>1089270</v>
      </c>
      <c r="CC330" s="330">
        <v>0</v>
      </c>
      <c r="CD330" s="38">
        <v>8850315</v>
      </c>
      <c r="CE330" s="38">
        <v>6807934</v>
      </c>
      <c r="CF330" s="38">
        <v>9531108</v>
      </c>
      <c r="CG330" s="38">
        <v>13615869</v>
      </c>
      <c r="CH330" s="41" t="s">
        <v>114</v>
      </c>
      <c r="CI330" s="41" t="s">
        <v>114</v>
      </c>
      <c r="CJ330" s="41" t="s">
        <v>113</v>
      </c>
      <c r="CK330" s="41" t="s">
        <v>113</v>
      </c>
      <c r="CL330" s="41" t="s">
        <v>113</v>
      </c>
      <c r="CM330" s="41" t="s">
        <v>113</v>
      </c>
      <c r="CN330" s="41" t="s">
        <v>114</v>
      </c>
      <c r="CO330" s="42" t="s">
        <v>107</v>
      </c>
      <c r="CP330" s="28" t="s">
        <v>107</v>
      </c>
      <c r="CQ330" s="28" t="s">
        <v>107</v>
      </c>
      <c r="CR330" s="28" t="s">
        <v>107</v>
      </c>
      <c r="CS330" s="28" t="s">
        <v>107</v>
      </c>
      <c r="CT330" s="28" t="s">
        <v>107</v>
      </c>
      <c r="CU330" s="28" t="s">
        <v>107</v>
      </c>
      <c r="CV330" s="28" t="s">
        <v>107</v>
      </c>
      <c r="CW330" s="28" t="s">
        <v>107</v>
      </c>
      <c r="CX330" s="28" t="s">
        <v>107</v>
      </c>
      <c r="CY330" s="28" t="s">
        <v>107</v>
      </c>
      <c r="CZ330" s="28" t="s">
        <v>107</v>
      </c>
      <c r="DA330" s="28" t="s">
        <v>107</v>
      </c>
      <c r="DB330" s="28" t="s">
        <v>107</v>
      </c>
      <c r="DC330" s="28" t="s">
        <v>107</v>
      </c>
      <c r="DD330" s="332">
        <v>4798747</v>
      </c>
      <c r="DE330" s="43">
        <v>1</v>
      </c>
      <c r="DF330" s="390">
        <v>1</v>
      </c>
      <c r="DG330" s="310"/>
      <c r="DH330" s="203"/>
      <c r="DI330" s="279" t="str" cm="1">
        <f t="array" ref="DI330">+IF(AND(C330&lt;&gt;"Vehículos Eléctricos",C330&lt;&gt;"Vehículos Híbridos",AD330="PERCENTIL 50"),
     IF(VLOOKUP(_xlfn.TEXTJOIN("_",FALSE,C330:E330),BD_Perc!$A:$P,_xlfn.IFS(BD!AE330="Intervalo de precio 1",12,BD!AE330="Intervalo de precio 2",13),FALSE)&lt;=1,
     VLOOKUP(_xlfn.TEXTJOIN("_",FALSE,C330:E330),BD_Perc!$A:$P,16,FALSE),"Ok P50"),
     "Ok P30/70 ó Híbrido/Eléctrico")</f>
        <v>Ok P30/70 ó Híbrido/Eléctrico</v>
      </c>
      <c r="DJ330" s="279" t="str">
        <f t="shared" si="31"/>
        <v>Vehículos Convencionales_Pick Up_PICKUP SENCILLA - PLATON</v>
      </c>
      <c r="DK330" s="331">
        <f t="shared" si="35"/>
        <v>70080000</v>
      </c>
      <c r="DL330" s="326"/>
    </row>
    <row r="331" spans="1:116" ht="38.25">
      <c r="A331" s="28">
        <v>326</v>
      </c>
      <c r="B331" s="29" t="s">
        <v>254</v>
      </c>
      <c r="C331" s="29" t="s">
        <v>0</v>
      </c>
      <c r="D331" s="29" t="s">
        <v>665</v>
      </c>
      <c r="E331" s="42" t="s">
        <v>683</v>
      </c>
      <c r="F331" s="42" t="s">
        <v>346</v>
      </c>
      <c r="G331" s="30" t="s">
        <v>756</v>
      </c>
      <c r="H331" s="42" t="s">
        <v>750</v>
      </c>
      <c r="I331" s="28">
        <v>2420024</v>
      </c>
      <c r="J331" s="28" t="s">
        <v>757</v>
      </c>
      <c r="K331" s="31" t="s">
        <v>686</v>
      </c>
      <c r="L331" s="56">
        <v>305</v>
      </c>
      <c r="M331" s="33" t="s">
        <v>107</v>
      </c>
      <c r="N331" s="34">
        <v>197200000</v>
      </c>
      <c r="O331" s="34">
        <f>+IFERROR(VLOOKUP(I331,Precio_Fasecolda!A:C,3,FALSE),IFERROR(VLOOKUP(I331,Precio_Fasecolda!B:C,2,FALSE),N331))</f>
        <v>197200000</v>
      </c>
      <c r="P331" s="34">
        <f t="shared" si="32"/>
        <v>0</v>
      </c>
      <c r="Q331" s="28" t="s">
        <v>346</v>
      </c>
      <c r="R331" s="28" t="s">
        <v>130</v>
      </c>
      <c r="S331" s="28" t="s">
        <v>112</v>
      </c>
      <c r="T331" s="28" t="s">
        <v>107</v>
      </c>
      <c r="U331" s="28" t="s">
        <v>107</v>
      </c>
      <c r="V331" s="42" t="s">
        <v>107</v>
      </c>
      <c r="W331" s="28" t="s">
        <v>107</v>
      </c>
      <c r="X331" s="28" t="s">
        <v>107</v>
      </c>
      <c r="Y331" s="28" t="str">
        <f t="shared" si="33"/>
        <v>N.A.</v>
      </c>
      <c r="Z331" s="292">
        <f t="shared" si="30"/>
        <v>187537200</v>
      </c>
      <c r="AA331" s="28" cm="1">
        <f t="array" aca="1" ref="AA331" ca="1">_xlfn.IFS(DK331&lt;$DK$4,1,AND(DK331&gt;=$DK$4,DK331&lt;=$AA$4),2,DK331&gt;$AA$4,3)</f>
        <v>2</v>
      </c>
      <c r="AB331" s="28">
        <v>0</v>
      </c>
      <c r="AC331" s="28" cm="1">
        <f t="array" aca="1" ref="AC331" ca="1">IF(AB331="PERCENTIL 30","",_xlfn.IFS(DK331&lt;$AC$4,1,DK331&gt;$AC$4,2))</f>
        <v>2</v>
      </c>
      <c r="AD331" s="28" t="str">
        <f>+IFERROR(VLOOKUP(_xlfn.TEXTJOIN("_", FALSE, C331:E331), BD_Perc!$A:$O, 15, FALSE),"Segmentación no encontrada o vehículo inactivo")</f>
        <v>PERCENTIL 30-70</v>
      </c>
      <c r="AE331" s="28" t="str" cm="1">
        <f t="array" ref="AE331">_xlfn.IFS(
    AD331 = "PERCENTIL 50",
    _xlfn.IFS(
        BD!DK331 &lt; VLOOKUP(_xlfn.TEXTJOIN("_", FALSE, C331:E331), BD_Perc!$A:$O, 11, FALSE), "Intervalo de precio 1",
        BD!DK331 &gt;= VLOOKUP(_xlfn.TEXTJOIN("_", FALSE, C331:E331), BD_Perc!$A:$O, 11, FALSE), "Intervalo de precio 2"
    ),
    AD331 = "PERCENTIL 30-70",
    _xlfn.IFS(
        BD!DK331 &lt; VLOOKUP(_xlfn.TEXTJOIN("_", FALSE, C331:E331), BD_Perc!$A:$O, 6, FALSE), "Intervalo de precio 1",
        BD!DK331 &lt; VLOOKUP(_xlfn.TEXTJOIN("_", FALSE, C331:E331), BD_Perc!$A:$O, 7, FALSE), "Intervalo de precio 2",
        BD!DK331 &gt;= VLOOKUP(_xlfn.TEXTJOIN("_", FALSE, C331:E331), BD_Perc!$A:$O, 7, FALSE), "Intervalo de precio 3"
    ),
    AD331="Segmentación no encontrada o vehículo inactivo","Segmentación no encontrada o vehículo inactivo"
)</f>
        <v>Intervalo de precio 2</v>
      </c>
      <c r="AF331" s="57" t="s">
        <v>2413</v>
      </c>
      <c r="AG331" s="35" t="b">
        <f t="shared" si="34"/>
        <v>1</v>
      </c>
      <c r="AH331" s="207">
        <v>4.9000000000000002E-2</v>
      </c>
      <c r="AI331" s="207">
        <v>4.9000000000000002E-2</v>
      </c>
      <c r="AJ331" s="207">
        <v>4.9000000000000002E-2</v>
      </c>
      <c r="AK331" s="207">
        <v>4.9000000000000002E-2</v>
      </c>
      <c r="AL331" s="207">
        <v>5.5E-2</v>
      </c>
      <c r="AM331" s="207">
        <v>5.5E-2</v>
      </c>
      <c r="AN331" s="28" t="s">
        <v>113</v>
      </c>
      <c r="AO331" s="28" t="s">
        <v>113</v>
      </c>
      <c r="AP331" s="28" t="s">
        <v>113</v>
      </c>
      <c r="AQ331" s="37">
        <v>1</v>
      </c>
      <c r="AR331" s="38">
        <v>8689479</v>
      </c>
      <c r="AS331" s="38">
        <v>340397</v>
      </c>
      <c r="AT331" s="38">
        <v>1157349</v>
      </c>
      <c r="AU331" s="38">
        <v>2859333</v>
      </c>
      <c r="AV331" s="38">
        <v>2178539</v>
      </c>
      <c r="AW331" s="38">
        <v>9531108</v>
      </c>
      <c r="AX331" s="38" t="s">
        <v>107</v>
      </c>
      <c r="AY331" s="38">
        <v>1157349</v>
      </c>
      <c r="AZ331" s="38">
        <v>340397</v>
      </c>
      <c r="BA331" s="38" t="s">
        <v>107</v>
      </c>
      <c r="BB331" s="38" t="s">
        <v>107</v>
      </c>
      <c r="BC331" s="38" t="s">
        <v>107</v>
      </c>
      <c r="BD331" s="38">
        <v>0</v>
      </c>
      <c r="BE331" s="38">
        <v>0</v>
      </c>
      <c r="BF331" s="38">
        <v>2178539</v>
      </c>
      <c r="BG331" s="38">
        <v>2587015</v>
      </c>
      <c r="BH331" s="38">
        <v>2587015</v>
      </c>
      <c r="BI331" s="38">
        <v>2178539</v>
      </c>
      <c r="BJ331" s="38">
        <v>2178539</v>
      </c>
      <c r="BK331" s="38" t="s">
        <v>107</v>
      </c>
      <c r="BL331" s="38" t="s">
        <v>107</v>
      </c>
      <c r="BM331" s="38">
        <v>408476</v>
      </c>
      <c r="BN331" s="38">
        <v>1633904</v>
      </c>
      <c r="BO331" s="38">
        <v>3812444</v>
      </c>
      <c r="BP331" s="38">
        <v>3812444</v>
      </c>
      <c r="BQ331" s="38">
        <v>136159</v>
      </c>
      <c r="BR331" s="38">
        <v>3540126</v>
      </c>
      <c r="BS331" s="38">
        <v>816952</v>
      </c>
      <c r="BT331" s="38">
        <v>3403968</v>
      </c>
      <c r="BU331" s="38">
        <v>3403968</v>
      </c>
      <c r="BV331" s="38">
        <v>3403968</v>
      </c>
      <c r="BW331" s="38">
        <v>2995491</v>
      </c>
      <c r="BX331" s="38">
        <v>272318</v>
      </c>
      <c r="BY331" s="38">
        <v>2723174</v>
      </c>
      <c r="BZ331" s="38">
        <v>8850315</v>
      </c>
      <c r="CA331" s="38" t="s">
        <v>107</v>
      </c>
      <c r="CB331" s="38">
        <v>1089270</v>
      </c>
      <c r="CC331" s="330">
        <v>0</v>
      </c>
      <c r="CD331" s="38">
        <v>8850315</v>
      </c>
      <c r="CE331" s="38">
        <v>6807934</v>
      </c>
      <c r="CF331" s="38">
        <v>9531108</v>
      </c>
      <c r="CG331" s="38">
        <v>13615869</v>
      </c>
      <c r="CH331" s="41" t="s">
        <v>113</v>
      </c>
      <c r="CI331" s="41" t="s">
        <v>113</v>
      </c>
      <c r="CJ331" s="41" t="s">
        <v>113</v>
      </c>
      <c r="CK331" s="41" t="s">
        <v>113</v>
      </c>
      <c r="CL331" s="41" t="s">
        <v>113</v>
      </c>
      <c r="CM331" s="41" t="s">
        <v>113</v>
      </c>
      <c r="CN331" s="41" t="s">
        <v>114</v>
      </c>
      <c r="CO331" s="42" t="s">
        <v>107</v>
      </c>
      <c r="CP331" s="28" t="s">
        <v>107</v>
      </c>
      <c r="CQ331" s="28" t="s">
        <v>107</v>
      </c>
      <c r="CR331" s="28" t="s">
        <v>107</v>
      </c>
      <c r="CS331" s="28" t="s">
        <v>107</v>
      </c>
      <c r="CT331" s="28" t="s">
        <v>107</v>
      </c>
      <c r="CU331" s="28" t="s">
        <v>107</v>
      </c>
      <c r="CV331" s="28" t="s">
        <v>107</v>
      </c>
      <c r="CW331" s="28" t="s">
        <v>107</v>
      </c>
      <c r="CX331" s="28" t="s">
        <v>107</v>
      </c>
      <c r="CY331" s="28" t="s">
        <v>107</v>
      </c>
      <c r="CZ331" s="28" t="s">
        <v>107</v>
      </c>
      <c r="DA331" s="28" t="s">
        <v>107</v>
      </c>
      <c r="DB331" s="28" t="s">
        <v>107</v>
      </c>
      <c r="DC331" s="28" t="s">
        <v>107</v>
      </c>
      <c r="DD331" s="332">
        <v>4641650</v>
      </c>
      <c r="DE331" s="43">
        <v>1</v>
      </c>
      <c r="DF331" s="390">
        <v>1</v>
      </c>
      <c r="DG331" s="310"/>
      <c r="DH331" s="203"/>
      <c r="DI331" s="279" t="str" cm="1">
        <f t="array" ref="DI331">+IF(AND(C331&lt;&gt;"Vehículos Eléctricos",C331&lt;&gt;"Vehículos Híbridos",AD331="PERCENTIL 50"),
     IF(VLOOKUP(_xlfn.TEXTJOIN("_",FALSE,C331:E331),BD_Perc!$A:$P,_xlfn.IFS(BD!AE331="Intervalo de precio 1",12,BD!AE331="Intervalo de precio 2",13),FALSE)&lt;=1,
     VLOOKUP(_xlfn.TEXTJOIN("_",FALSE,C331:E331),BD_Perc!$A:$P,16,FALSE),"Ok P50"),
     "Ok P30/70 ó Híbrido/Eléctrico")</f>
        <v>Ok P30/70 ó Híbrido/Eléctrico</v>
      </c>
      <c r="DJ331" s="279" t="str">
        <f t="shared" si="31"/>
        <v>Vehículos Convencionales_Pick Up_PICKUP SENCILLA - PLATON</v>
      </c>
      <c r="DK331" s="331">
        <f t="shared" si="35"/>
        <v>187537200</v>
      </c>
      <c r="DL331" s="326"/>
    </row>
    <row r="332" spans="1:116" ht="38.25">
      <c r="A332" s="28">
        <v>327</v>
      </c>
      <c r="B332" s="29" t="s">
        <v>758</v>
      </c>
      <c r="C332" s="29" t="s">
        <v>0</v>
      </c>
      <c r="D332" s="29" t="s">
        <v>665</v>
      </c>
      <c r="E332" s="42" t="s">
        <v>666</v>
      </c>
      <c r="F332" s="42" t="s">
        <v>346</v>
      </c>
      <c r="G332" s="30" t="s">
        <v>759</v>
      </c>
      <c r="H332" s="28" t="s">
        <v>898</v>
      </c>
      <c r="I332" s="28">
        <v>18921004</v>
      </c>
      <c r="J332" s="28" t="s">
        <v>760</v>
      </c>
      <c r="K332" s="31" t="s">
        <v>674</v>
      </c>
      <c r="L332" s="32">
        <v>161</v>
      </c>
      <c r="M332" s="33" t="s">
        <v>107</v>
      </c>
      <c r="N332" s="55">
        <v>116000000</v>
      </c>
      <c r="O332" s="34">
        <f>+IFERROR(VLOOKUP(I332,Precio_Fasecolda!A:C,3,FALSE),IFERROR(VLOOKUP(I332,Precio_Fasecolda!B:C,2,FALSE),N332))</f>
        <v>116000000</v>
      </c>
      <c r="P332" s="34">
        <f t="shared" si="32"/>
        <v>0</v>
      </c>
      <c r="Q332" s="28" t="s">
        <v>346</v>
      </c>
      <c r="R332" s="28" t="s">
        <v>2415</v>
      </c>
      <c r="S332" s="28" t="s">
        <v>360</v>
      </c>
      <c r="T332" s="28" t="s">
        <v>107</v>
      </c>
      <c r="U332" s="28" t="s">
        <v>107</v>
      </c>
      <c r="V332" s="42" t="s">
        <v>107</v>
      </c>
      <c r="W332" s="28" t="s">
        <v>107</v>
      </c>
      <c r="X332" s="28" t="s">
        <v>107</v>
      </c>
      <c r="Y332" s="28" t="str">
        <f t="shared" si="33"/>
        <v>N.A.</v>
      </c>
      <c r="Z332" s="292">
        <f t="shared" si="30"/>
        <v>113680000</v>
      </c>
      <c r="AA332" s="28" cm="1">
        <f t="array" aca="1" ref="AA332" ca="1">_xlfn.IFS(DK332&lt;$DK$4,1,AND(DK332&gt;=$DK$4,DK332&lt;=$AA$4),2,DK332&gt;$AA$4,3)</f>
        <v>2</v>
      </c>
      <c r="AB332" s="28">
        <v>0</v>
      </c>
      <c r="AC332" s="28" cm="1">
        <f t="array" aca="1" ref="AC332" ca="1">IF(AB332="PERCENTIL 30","",_xlfn.IFS(DK332&lt;$AC$4,1,DK332&gt;$AC$4,2))</f>
        <v>1</v>
      </c>
      <c r="AD332" s="28" t="str">
        <f>+IFERROR(VLOOKUP(_xlfn.TEXTJOIN("_", FALSE, C332:E332), BD_Perc!$A:$O, 15, FALSE),"Segmentación no encontrada o vehículo inactivo")</f>
        <v>PERCENTIL 30-70</v>
      </c>
      <c r="AE332" s="28" t="str" cm="1">
        <f t="array" ref="AE332">_xlfn.IFS(
    AD332 = "PERCENTIL 50",
    _xlfn.IFS(
        BD!DK332 &lt; VLOOKUP(_xlfn.TEXTJOIN("_", FALSE, C332:E332), BD_Perc!$A:$O, 11, FALSE), "Intervalo de precio 1",
        BD!DK332 &gt;= VLOOKUP(_xlfn.TEXTJOIN("_", FALSE, C332:E332), BD_Perc!$A:$O, 11, FALSE), "Intervalo de precio 2"
    ),
    AD332 = "PERCENTIL 30-70",
    _xlfn.IFS(
        BD!DK332 &lt; VLOOKUP(_xlfn.TEXTJOIN("_", FALSE, C332:E332), BD_Perc!$A:$O, 6, FALSE), "Intervalo de precio 1",
        BD!DK332 &lt; VLOOKUP(_xlfn.TEXTJOIN("_", FALSE, C332:E332), BD_Perc!$A:$O, 7, FALSE), "Intervalo de precio 2",
        BD!DK332 &gt;= VLOOKUP(_xlfn.TEXTJOIN("_", FALSE, C332:E332), BD_Perc!$A:$O, 7, FALSE), "Intervalo de precio 3"
    ),
    AD332="Segmentación no encontrada o vehículo inactivo","Segmentación no encontrada o vehículo inactivo"
)</f>
        <v>Intervalo de precio 1</v>
      </c>
      <c r="AF332" s="57" t="s">
        <v>2412</v>
      </c>
      <c r="AG332" s="35" t="b">
        <f t="shared" si="34"/>
        <v>1</v>
      </c>
      <c r="AH332" s="323">
        <v>0.02</v>
      </c>
      <c r="AI332" s="323">
        <v>0.21</v>
      </c>
      <c r="AJ332" s="323">
        <v>0.22</v>
      </c>
      <c r="AK332" s="323">
        <v>0.23</v>
      </c>
      <c r="AL332" s="323">
        <v>0.24</v>
      </c>
      <c r="AM332" s="323">
        <v>0.26</v>
      </c>
      <c r="AN332" s="28" t="s">
        <v>114</v>
      </c>
      <c r="AO332" s="28" t="s">
        <v>114</v>
      </c>
      <c r="AP332" s="28" t="s">
        <v>113</v>
      </c>
      <c r="AQ332" s="45">
        <v>0.05</v>
      </c>
      <c r="AR332" s="38">
        <v>0</v>
      </c>
      <c r="AS332" s="38">
        <v>0</v>
      </c>
      <c r="AT332" s="38">
        <v>0</v>
      </c>
      <c r="AU332" s="38">
        <v>0</v>
      </c>
      <c r="AV332" s="38">
        <v>0</v>
      </c>
      <c r="AW332" s="38">
        <v>0</v>
      </c>
      <c r="AX332" s="38">
        <v>0</v>
      </c>
      <c r="AY332" s="38">
        <v>0</v>
      </c>
      <c r="AZ332" s="38">
        <v>0</v>
      </c>
      <c r="BA332" s="38">
        <v>0</v>
      </c>
      <c r="BB332" s="38">
        <v>0</v>
      </c>
      <c r="BC332" s="38">
        <v>0</v>
      </c>
      <c r="BD332" s="38">
        <v>0</v>
      </c>
      <c r="BE332" s="38">
        <v>0</v>
      </c>
      <c r="BF332" s="38">
        <v>0</v>
      </c>
      <c r="BG332" s="38">
        <v>0</v>
      </c>
      <c r="BH332" s="38">
        <v>0</v>
      </c>
      <c r="BI332" s="38">
        <v>0</v>
      </c>
      <c r="BJ332" s="38">
        <v>0</v>
      </c>
      <c r="BK332" s="38">
        <v>0</v>
      </c>
      <c r="BL332" s="38">
        <v>0</v>
      </c>
      <c r="BM332" s="38">
        <v>0</v>
      </c>
      <c r="BN332" s="38">
        <v>0</v>
      </c>
      <c r="BO332" s="38">
        <v>0</v>
      </c>
      <c r="BP332" s="38">
        <v>0</v>
      </c>
      <c r="BQ332" s="38">
        <v>0</v>
      </c>
      <c r="BR332" s="38">
        <v>0</v>
      </c>
      <c r="BS332" s="38">
        <v>0</v>
      </c>
      <c r="BT332" s="38">
        <v>0</v>
      </c>
      <c r="BU332" s="38">
        <v>0</v>
      </c>
      <c r="BV332" s="38">
        <v>0</v>
      </c>
      <c r="BW332" s="38">
        <v>0</v>
      </c>
      <c r="BX332" s="38">
        <v>0</v>
      </c>
      <c r="BY332" s="38">
        <v>0</v>
      </c>
      <c r="BZ332" s="38">
        <v>0</v>
      </c>
      <c r="CA332" s="38">
        <v>0</v>
      </c>
      <c r="CB332" s="38">
        <v>0</v>
      </c>
      <c r="CC332" s="330">
        <v>0</v>
      </c>
      <c r="CD332" s="38">
        <v>0</v>
      </c>
      <c r="CE332" s="38">
        <v>0</v>
      </c>
      <c r="CF332" s="38">
        <v>0</v>
      </c>
      <c r="CG332" s="38">
        <v>0</v>
      </c>
      <c r="CH332" s="59" t="s">
        <v>114</v>
      </c>
      <c r="CI332" s="59" t="s">
        <v>114</v>
      </c>
      <c r="CJ332" s="59" t="s">
        <v>114</v>
      </c>
      <c r="CK332" s="29" t="s">
        <v>113</v>
      </c>
      <c r="CL332" s="29" t="s">
        <v>114</v>
      </c>
      <c r="CM332" s="29" t="s">
        <v>114</v>
      </c>
      <c r="CN332" s="29" t="s">
        <v>114</v>
      </c>
      <c r="CO332" s="59" t="s">
        <v>107</v>
      </c>
      <c r="CP332" s="28" t="s">
        <v>107</v>
      </c>
      <c r="CQ332" s="28" t="s">
        <v>107</v>
      </c>
      <c r="CR332" s="28" t="s">
        <v>107</v>
      </c>
      <c r="CS332" s="28" t="s">
        <v>107</v>
      </c>
      <c r="CT332" s="28" t="s">
        <v>107</v>
      </c>
      <c r="CU332" s="28" t="s">
        <v>107</v>
      </c>
      <c r="CV332" s="28" t="s">
        <v>107</v>
      </c>
      <c r="CW332" s="28" t="s">
        <v>107</v>
      </c>
      <c r="CX332" s="28" t="s">
        <v>107</v>
      </c>
      <c r="CY332" s="28" t="s">
        <v>107</v>
      </c>
      <c r="CZ332" s="28" t="s">
        <v>107</v>
      </c>
      <c r="DA332" s="28" t="s">
        <v>107</v>
      </c>
      <c r="DB332" s="28" t="s">
        <v>107</v>
      </c>
      <c r="DC332" s="28" t="s">
        <v>107</v>
      </c>
      <c r="DD332" s="332">
        <v>0</v>
      </c>
      <c r="DE332" s="43">
        <v>0</v>
      </c>
      <c r="DF332" s="390">
        <v>0</v>
      </c>
      <c r="DG332" s="310"/>
      <c r="DH332" s="203"/>
      <c r="DI332" s="279" t="str" cm="1">
        <f t="array" ref="DI332">+IF(AND(C332&lt;&gt;"Vehículos Eléctricos",C332&lt;&gt;"Vehículos Híbridos",AD332="PERCENTIL 50"),
     IF(VLOOKUP(_xlfn.TEXTJOIN("_",FALSE,C332:E332),BD_Perc!$A:$P,_xlfn.IFS(BD!AE332="Intervalo de precio 1",12,BD!AE332="Intervalo de precio 2",13),FALSE)&lt;=1,
     VLOOKUP(_xlfn.TEXTJOIN("_",FALSE,C332:E332),BD_Perc!$A:$P,16,FALSE),"Ok P50"),
     "Ok P30/70 ó Híbrido/Eléctrico")</f>
        <v>Ok P30/70 ó Híbrido/Eléctrico</v>
      </c>
      <c r="DJ332" s="279" t="str">
        <f t="shared" si="31"/>
        <v>Vehículos Convencionales_Pick Up_PICKUP DOBLE CAB - PLATON</v>
      </c>
      <c r="DK332" s="331">
        <f t="shared" si="35"/>
        <v>113680000</v>
      </c>
      <c r="DL332" s="326"/>
    </row>
    <row r="333" spans="1:116" ht="38.25">
      <c r="A333" s="28">
        <v>328</v>
      </c>
      <c r="B333" s="29" t="s">
        <v>758</v>
      </c>
      <c r="C333" s="29" t="s">
        <v>0</v>
      </c>
      <c r="D333" s="29" t="s">
        <v>665</v>
      </c>
      <c r="E333" s="42" t="s">
        <v>666</v>
      </c>
      <c r="F333" s="42" t="s">
        <v>346</v>
      </c>
      <c r="G333" s="30" t="s">
        <v>761</v>
      </c>
      <c r="H333" s="28" t="s">
        <v>898</v>
      </c>
      <c r="I333" s="28">
        <v>18921001</v>
      </c>
      <c r="J333" s="28" t="s">
        <v>762</v>
      </c>
      <c r="K333" s="31" t="s">
        <v>674</v>
      </c>
      <c r="L333" s="32">
        <v>161</v>
      </c>
      <c r="M333" s="33" t="s">
        <v>107</v>
      </c>
      <c r="N333" s="55">
        <v>106200000</v>
      </c>
      <c r="O333" s="34">
        <f>+IFERROR(VLOOKUP(I333,Precio_Fasecolda!A:C,3,FALSE),IFERROR(VLOOKUP(I333,Precio_Fasecolda!B:C,2,FALSE),N333))</f>
        <v>106200000</v>
      </c>
      <c r="P333" s="34">
        <f t="shared" si="32"/>
        <v>0</v>
      </c>
      <c r="Q333" s="28" t="s">
        <v>346</v>
      </c>
      <c r="R333" s="28" t="s">
        <v>2415</v>
      </c>
      <c r="S333" s="28" t="s">
        <v>360</v>
      </c>
      <c r="T333" s="28" t="s">
        <v>107</v>
      </c>
      <c r="U333" s="28" t="s">
        <v>107</v>
      </c>
      <c r="V333" s="42" t="s">
        <v>107</v>
      </c>
      <c r="W333" s="28" t="s">
        <v>107</v>
      </c>
      <c r="X333" s="28" t="s">
        <v>107</v>
      </c>
      <c r="Y333" s="28" t="str">
        <f t="shared" si="33"/>
        <v>N.A.</v>
      </c>
      <c r="Z333" s="292">
        <f t="shared" si="30"/>
        <v>105138000</v>
      </c>
      <c r="AA333" s="28" cm="1">
        <f t="array" aca="1" ref="AA333" ca="1">_xlfn.IFS(DK333&lt;$DK$4,1,AND(DK333&gt;=$DK$4,DK333&lt;=$AA$4),2,DK333&gt;$AA$4,3)</f>
        <v>2</v>
      </c>
      <c r="AB333" s="28">
        <v>0</v>
      </c>
      <c r="AC333" s="28" cm="1">
        <f t="array" aca="1" ref="AC333" ca="1">IF(AB333="PERCENTIL 30","",_xlfn.IFS(DK333&lt;$AC$4,1,DK333&gt;$AC$4,2))</f>
        <v>1</v>
      </c>
      <c r="AD333" s="28" t="str">
        <f>+IFERROR(VLOOKUP(_xlfn.TEXTJOIN("_", FALSE, C333:E333), BD_Perc!$A:$O, 15, FALSE),"Segmentación no encontrada o vehículo inactivo")</f>
        <v>PERCENTIL 30-70</v>
      </c>
      <c r="AE333" s="28" t="str" cm="1">
        <f t="array" ref="AE333">_xlfn.IFS(
    AD333 = "PERCENTIL 50",
    _xlfn.IFS(
        BD!DK333 &lt; VLOOKUP(_xlfn.TEXTJOIN("_", FALSE, C333:E333), BD_Perc!$A:$O, 11, FALSE), "Intervalo de precio 1",
        BD!DK333 &gt;= VLOOKUP(_xlfn.TEXTJOIN("_", FALSE, C333:E333), BD_Perc!$A:$O, 11, FALSE), "Intervalo de precio 2"
    ),
    AD333 = "PERCENTIL 30-70",
    _xlfn.IFS(
        BD!DK333 &lt; VLOOKUP(_xlfn.TEXTJOIN("_", FALSE, C333:E333), BD_Perc!$A:$O, 6, FALSE), "Intervalo de precio 1",
        BD!DK333 &lt; VLOOKUP(_xlfn.TEXTJOIN("_", FALSE, C333:E333), BD_Perc!$A:$O, 7, FALSE), "Intervalo de precio 2",
        BD!DK333 &gt;= VLOOKUP(_xlfn.TEXTJOIN("_", FALSE, C333:E333), BD_Perc!$A:$O, 7, FALSE), "Intervalo de precio 3"
    ),
    AD333="Segmentación no encontrada o vehículo inactivo","Segmentación no encontrada o vehículo inactivo"
)</f>
        <v>Intervalo de precio 1</v>
      </c>
      <c r="AF333" s="57" t="s">
        <v>2412</v>
      </c>
      <c r="AG333" s="35" t="b">
        <f t="shared" si="34"/>
        <v>1</v>
      </c>
      <c r="AH333" s="323">
        <v>0.01</v>
      </c>
      <c r="AI333" s="323">
        <v>0.21</v>
      </c>
      <c r="AJ333" s="323">
        <v>0.22</v>
      </c>
      <c r="AK333" s="323">
        <v>0.23</v>
      </c>
      <c r="AL333" s="323">
        <v>0.24</v>
      </c>
      <c r="AM333" s="323">
        <v>0.26</v>
      </c>
      <c r="AN333" s="28" t="s">
        <v>114</v>
      </c>
      <c r="AO333" s="28" t="s">
        <v>114</v>
      </c>
      <c r="AP333" s="28" t="s">
        <v>113</v>
      </c>
      <c r="AQ333" s="45">
        <v>0.05</v>
      </c>
      <c r="AR333" s="38">
        <v>0</v>
      </c>
      <c r="AS333" s="38">
        <v>0</v>
      </c>
      <c r="AT333" s="38">
        <v>0</v>
      </c>
      <c r="AU333" s="38">
        <v>0</v>
      </c>
      <c r="AV333" s="38">
        <v>0</v>
      </c>
      <c r="AW333" s="38">
        <v>0</v>
      </c>
      <c r="AX333" s="38">
        <v>0</v>
      </c>
      <c r="AY333" s="38">
        <v>0</v>
      </c>
      <c r="AZ333" s="38">
        <v>0</v>
      </c>
      <c r="BA333" s="38">
        <v>0</v>
      </c>
      <c r="BB333" s="38">
        <v>0</v>
      </c>
      <c r="BC333" s="38">
        <v>0</v>
      </c>
      <c r="BD333" s="38">
        <v>0</v>
      </c>
      <c r="BE333" s="38">
        <v>0</v>
      </c>
      <c r="BF333" s="38">
        <v>0</v>
      </c>
      <c r="BG333" s="38">
        <v>0</v>
      </c>
      <c r="BH333" s="38">
        <v>0</v>
      </c>
      <c r="BI333" s="38">
        <v>0</v>
      </c>
      <c r="BJ333" s="38">
        <v>0</v>
      </c>
      <c r="BK333" s="38">
        <v>0</v>
      </c>
      <c r="BL333" s="38">
        <v>0</v>
      </c>
      <c r="BM333" s="38">
        <v>0</v>
      </c>
      <c r="BN333" s="38">
        <v>0</v>
      </c>
      <c r="BO333" s="38">
        <v>0</v>
      </c>
      <c r="BP333" s="38">
        <v>0</v>
      </c>
      <c r="BQ333" s="38">
        <v>0</v>
      </c>
      <c r="BR333" s="38">
        <v>0</v>
      </c>
      <c r="BS333" s="38">
        <v>0</v>
      </c>
      <c r="BT333" s="38">
        <v>0</v>
      </c>
      <c r="BU333" s="38">
        <v>0</v>
      </c>
      <c r="BV333" s="38">
        <v>0</v>
      </c>
      <c r="BW333" s="38">
        <v>0</v>
      </c>
      <c r="BX333" s="38">
        <v>0</v>
      </c>
      <c r="BY333" s="38">
        <v>0</v>
      </c>
      <c r="BZ333" s="38">
        <v>0</v>
      </c>
      <c r="CA333" s="38">
        <v>0</v>
      </c>
      <c r="CB333" s="38">
        <v>0</v>
      </c>
      <c r="CC333" s="330">
        <v>0</v>
      </c>
      <c r="CD333" s="38">
        <v>0</v>
      </c>
      <c r="CE333" s="38">
        <v>0</v>
      </c>
      <c r="CF333" s="38">
        <v>0</v>
      </c>
      <c r="CG333" s="38">
        <v>0</v>
      </c>
      <c r="CH333" s="59" t="s">
        <v>114</v>
      </c>
      <c r="CI333" s="59" t="s">
        <v>114</v>
      </c>
      <c r="CJ333" s="59" t="s">
        <v>114</v>
      </c>
      <c r="CK333" s="29" t="s">
        <v>114</v>
      </c>
      <c r="CL333" s="29" t="s">
        <v>114</v>
      </c>
      <c r="CM333" s="29" t="s">
        <v>114</v>
      </c>
      <c r="CN333" s="29" t="s">
        <v>114</v>
      </c>
      <c r="CO333" s="59" t="s">
        <v>107</v>
      </c>
      <c r="CP333" s="28" t="s">
        <v>107</v>
      </c>
      <c r="CQ333" s="28" t="s">
        <v>107</v>
      </c>
      <c r="CR333" s="28" t="s">
        <v>107</v>
      </c>
      <c r="CS333" s="28" t="s">
        <v>107</v>
      </c>
      <c r="CT333" s="28" t="s">
        <v>107</v>
      </c>
      <c r="CU333" s="28" t="s">
        <v>107</v>
      </c>
      <c r="CV333" s="28" t="s">
        <v>107</v>
      </c>
      <c r="CW333" s="28" t="s">
        <v>107</v>
      </c>
      <c r="CX333" s="28" t="s">
        <v>107</v>
      </c>
      <c r="CY333" s="28" t="s">
        <v>107</v>
      </c>
      <c r="CZ333" s="28" t="s">
        <v>107</v>
      </c>
      <c r="DA333" s="28" t="s">
        <v>107</v>
      </c>
      <c r="DB333" s="28" t="s">
        <v>107</v>
      </c>
      <c r="DC333" s="28" t="s">
        <v>107</v>
      </c>
      <c r="DD333" s="332">
        <v>0</v>
      </c>
      <c r="DE333" s="43">
        <v>0</v>
      </c>
      <c r="DF333" s="390">
        <v>0</v>
      </c>
      <c r="DG333" s="310"/>
      <c r="DH333" s="203"/>
      <c r="DI333" s="279" t="str" cm="1">
        <f t="array" ref="DI333">+IF(AND(C333&lt;&gt;"Vehículos Eléctricos",C333&lt;&gt;"Vehículos Híbridos",AD333="PERCENTIL 50"),
     IF(VLOOKUP(_xlfn.TEXTJOIN("_",FALSE,C333:E333),BD_Perc!$A:$P,_xlfn.IFS(BD!AE333="Intervalo de precio 1",12,BD!AE333="Intervalo de precio 2",13),FALSE)&lt;=1,
     VLOOKUP(_xlfn.TEXTJOIN("_",FALSE,C333:E333),BD_Perc!$A:$P,16,FALSE),"Ok P50"),
     "Ok P30/70 ó Híbrido/Eléctrico")</f>
        <v>Ok P30/70 ó Híbrido/Eléctrico</v>
      </c>
      <c r="DJ333" s="279" t="str">
        <f t="shared" si="31"/>
        <v>Vehículos Convencionales_Pick Up_PICKUP DOBLE CAB - PLATON</v>
      </c>
      <c r="DK333" s="331">
        <f t="shared" si="35"/>
        <v>105138000</v>
      </c>
      <c r="DL333" s="326"/>
    </row>
    <row r="334" spans="1:116" ht="25.5">
      <c r="A334" s="28">
        <v>329</v>
      </c>
      <c r="B334" s="29" t="s">
        <v>266</v>
      </c>
      <c r="C334" s="29" t="s">
        <v>0</v>
      </c>
      <c r="D334" s="29" t="s">
        <v>665</v>
      </c>
      <c r="E334" s="42" t="s">
        <v>666</v>
      </c>
      <c r="F334" s="42" t="s">
        <v>338</v>
      </c>
      <c r="G334" s="30" t="s">
        <v>745</v>
      </c>
      <c r="H334" s="42" t="s">
        <v>400</v>
      </c>
      <c r="I334" s="28">
        <v>3021092</v>
      </c>
      <c r="J334" s="28" t="s">
        <v>763</v>
      </c>
      <c r="K334" s="31" t="s">
        <v>674</v>
      </c>
      <c r="L334" s="56">
        <v>164</v>
      </c>
      <c r="M334" s="33" t="s">
        <v>107</v>
      </c>
      <c r="N334" s="34">
        <v>115000000</v>
      </c>
      <c r="O334" s="34">
        <f>+IFERROR(VLOOKUP(I334,Precio_Fasecolda!A:C,3,FALSE),IFERROR(VLOOKUP(I334,Precio_Fasecolda!B:C,2,FALSE),N334))</f>
        <v>115000000</v>
      </c>
      <c r="P334" s="34">
        <f t="shared" si="32"/>
        <v>0</v>
      </c>
      <c r="Q334" s="28" t="s">
        <v>338</v>
      </c>
      <c r="R334" s="28" t="s">
        <v>2415</v>
      </c>
      <c r="S334" s="28" t="s">
        <v>112</v>
      </c>
      <c r="T334" s="28" t="s">
        <v>107</v>
      </c>
      <c r="U334" s="28" t="s">
        <v>107</v>
      </c>
      <c r="V334" s="42" t="s">
        <v>107</v>
      </c>
      <c r="W334" s="28" t="s">
        <v>107</v>
      </c>
      <c r="X334" s="28" t="s">
        <v>107</v>
      </c>
      <c r="Y334" s="28" t="str">
        <f t="shared" si="33"/>
        <v>N.A.</v>
      </c>
      <c r="Z334" s="292">
        <f t="shared" si="30"/>
        <v>113850000</v>
      </c>
      <c r="AA334" s="28" cm="1">
        <f t="array" aca="1" ref="AA334" ca="1">_xlfn.IFS(DK334&lt;$DK$4,1,AND(DK334&gt;=$DK$4,DK334&lt;=$AA$4),2,DK334&gt;$AA$4,3)</f>
        <v>2</v>
      </c>
      <c r="AB334" s="28">
        <v>0</v>
      </c>
      <c r="AC334" s="28" cm="1">
        <f t="array" aca="1" ref="AC334" ca="1">IF(AB334="PERCENTIL 30","",_xlfn.IFS(DK334&lt;$AC$4,1,DK334&gt;$AC$4,2))</f>
        <v>1</v>
      </c>
      <c r="AD334" s="28" t="str">
        <f>+IFERROR(VLOOKUP(_xlfn.TEXTJOIN("_", FALSE, C334:E334), BD_Perc!$A:$O, 15, FALSE),"Segmentación no encontrada o vehículo inactivo")</f>
        <v>PERCENTIL 30-70</v>
      </c>
      <c r="AE334" s="28" t="str" cm="1">
        <f t="array" ref="AE334">_xlfn.IFS(
    AD334 = "PERCENTIL 50",
    _xlfn.IFS(
        BD!DK334 &lt; VLOOKUP(_xlfn.TEXTJOIN("_", FALSE, C334:E334), BD_Perc!$A:$O, 11, FALSE), "Intervalo de precio 1",
        BD!DK334 &gt;= VLOOKUP(_xlfn.TEXTJOIN("_", FALSE, C334:E334), BD_Perc!$A:$O, 11, FALSE), "Intervalo de precio 2"
    ),
    AD334 = "PERCENTIL 30-70",
    _xlfn.IFS(
        BD!DK334 &lt; VLOOKUP(_xlfn.TEXTJOIN("_", FALSE, C334:E334), BD_Perc!$A:$O, 6, FALSE), "Intervalo de precio 1",
        BD!DK334 &lt; VLOOKUP(_xlfn.TEXTJOIN("_", FALSE, C334:E334), BD_Perc!$A:$O, 7, FALSE), "Intervalo de precio 2",
        BD!DK334 &gt;= VLOOKUP(_xlfn.TEXTJOIN("_", FALSE, C334:E334), BD_Perc!$A:$O, 7, FALSE), "Intervalo de precio 3"
    ),
    AD334="Segmentación no encontrada o vehículo inactivo","Segmentación no encontrada o vehículo inactivo"
)</f>
        <v>Intervalo de precio 1</v>
      </c>
      <c r="AF334" s="57" t="s">
        <v>2412</v>
      </c>
      <c r="AG334" s="35" t="b">
        <f t="shared" si="34"/>
        <v>1</v>
      </c>
      <c r="AH334" s="207">
        <v>0.01</v>
      </c>
      <c r="AI334" s="207">
        <v>1.4999999999999999E-2</v>
      </c>
      <c r="AJ334" s="207">
        <v>0.02</v>
      </c>
      <c r="AK334" s="207">
        <v>2.5000000000000001E-2</v>
      </c>
      <c r="AL334" s="207">
        <v>3.5000000000000003E-2</v>
      </c>
      <c r="AM334" s="207">
        <v>4.4999999999999998E-2</v>
      </c>
      <c r="AN334" s="28" t="s">
        <v>113</v>
      </c>
      <c r="AO334" s="28" t="s">
        <v>113</v>
      </c>
      <c r="AP334" s="28" t="s">
        <v>113</v>
      </c>
      <c r="AQ334" s="37">
        <v>0</v>
      </c>
      <c r="AR334" s="38">
        <v>8689479</v>
      </c>
      <c r="AS334" s="38">
        <v>589650</v>
      </c>
      <c r="AT334" s="38">
        <v>783479</v>
      </c>
      <c r="AU334" s="38">
        <v>1387411</v>
      </c>
      <c r="AV334" s="38">
        <v>1795473</v>
      </c>
      <c r="AW334" s="38">
        <v>9467039</v>
      </c>
      <c r="AX334" s="38">
        <v>636577</v>
      </c>
      <c r="AY334" s="38">
        <v>946703</v>
      </c>
      <c r="AZ334" s="38">
        <v>310127</v>
      </c>
      <c r="BA334" s="38">
        <v>0</v>
      </c>
      <c r="BB334" s="38" t="s">
        <v>107</v>
      </c>
      <c r="BC334" s="38" t="s">
        <v>107</v>
      </c>
      <c r="BD334" s="38">
        <v>0</v>
      </c>
      <c r="BE334" s="38">
        <v>0</v>
      </c>
      <c r="BF334" s="38">
        <v>1795473</v>
      </c>
      <c r="BG334" s="38">
        <v>2159464</v>
      </c>
      <c r="BH334" s="38">
        <v>2064395</v>
      </c>
      <c r="BI334" s="38">
        <v>636577</v>
      </c>
      <c r="BJ334" s="38">
        <v>848769</v>
      </c>
      <c r="BK334" s="38" t="s">
        <v>107</v>
      </c>
      <c r="BL334" s="38">
        <v>1803799</v>
      </c>
      <c r="BM334" s="38">
        <v>179547</v>
      </c>
      <c r="BN334" s="38">
        <v>1599603</v>
      </c>
      <c r="BO334" s="38">
        <v>1305798</v>
      </c>
      <c r="BP334" s="38">
        <v>3884750</v>
      </c>
      <c r="BQ334" s="38">
        <v>114258</v>
      </c>
      <c r="BR334" s="38">
        <v>2358599</v>
      </c>
      <c r="BS334" s="38">
        <v>783479</v>
      </c>
      <c r="BT334" s="38">
        <v>1550636</v>
      </c>
      <c r="BU334" s="38">
        <v>2448372</v>
      </c>
      <c r="BV334" s="38">
        <v>2938047</v>
      </c>
      <c r="BW334" s="38">
        <v>9589457</v>
      </c>
      <c r="BX334" s="38">
        <v>212192</v>
      </c>
      <c r="BY334" s="38">
        <v>5876093</v>
      </c>
      <c r="BZ334" s="38">
        <v>7345117</v>
      </c>
      <c r="CA334" s="38">
        <v>7834791</v>
      </c>
      <c r="CB334" s="38">
        <v>745317</v>
      </c>
      <c r="CC334" s="330">
        <v>0</v>
      </c>
      <c r="CD334" s="38" t="s">
        <v>107</v>
      </c>
      <c r="CE334" s="38" t="s">
        <v>107</v>
      </c>
      <c r="CF334" s="38" t="s">
        <v>107</v>
      </c>
      <c r="CG334" s="38" t="s">
        <v>107</v>
      </c>
      <c r="CH334" s="42" t="s">
        <v>113</v>
      </c>
      <c r="CI334" s="42" t="s">
        <v>113</v>
      </c>
      <c r="CJ334" s="42" t="s">
        <v>113</v>
      </c>
      <c r="CK334" s="42" t="s">
        <v>114</v>
      </c>
      <c r="CL334" s="42" t="s">
        <v>114</v>
      </c>
      <c r="CM334" s="42" t="s">
        <v>114</v>
      </c>
      <c r="CN334" s="42" t="s">
        <v>114</v>
      </c>
      <c r="CO334" s="42" t="s">
        <v>107</v>
      </c>
      <c r="CP334" s="28" t="s">
        <v>107</v>
      </c>
      <c r="CQ334" s="28" t="s">
        <v>107</v>
      </c>
      <c r="CR334" s="28" t="s">
        <v>107</v>
      </c>
      <c r="CS334" s="28" t="s">
        <v>107</v>
      </c>
      <c r="CT334" s="28" t="s">
        <v>107</v>
      </c>
      <c r="CU334" s="28" t="s">
        <v>107</v>
      </c>
      <c r="CV334" s="28" t="s">
        <v>107</v>
      </c>
      <c r="CW334" s="28" t="s">
        <v>107</v>
      </c>
      <c r="CX334" s="28" t="s">
        <v>107</v>
      </c>
      <c r="CY334" s="28" t="s">
        <v>107</v>
      </c>
      <c r="CZ334" s="28" t="s">
        <v>107</v>
      </c>
      <c r="DA334" s="28" t="s">
        <v>107</v>
      </c>
      <c r="DB334" s="28" t="s">
        <v>107</v>
      </c>
      <c r="DC334" s="28" t="s">
        <v>107</v>
      </c>
      <c r="DD334" s="332">
        <v>10609613</v>
      </c>
      <c r="DE334" s="43">
        <v>1</v>
      </c>
      <c r="DF334" s="390">
        <v>1</v>
      </c>
      <c r="DG334" s="310"/>
      <c r="DH334" s="203"/>
      <c r="DI334" s="279" t="str" cm="1">
        <f t="array" ref="DI334">+IF(AND(C334&lt;&gt;"Vehículos Eléctricos",C334&lt;&gt;"Vehículos Híbridos",AD334="PERCENTIL 50"),
     IF(VLOOKUP(_xlfn.TEXTJOIN("_",FALSE,C334:E334),BD_Perc!$A:$P,_xlfn.IFS(BD!AE334="Intervalo de precio 1",12,BD!AE334="Intervalo de precio 2",13),FALSE)&lt;=1,
     VLOOKUP(_xlfn.TEXTJOIN("_",FALSE,C334:E334),BD_Perc!$A:$P,16,FALSE),"Ok P50"),
     "Ok P30/70 ó Híbrido/Eléctrico")</f>
        <v>Ok P30/70 ó Híbrido/Eléctrico</v>
      </c>
      <c r="DJ334" s="279" t="str">
        <f t="shared" si="31"/>
        <v>Vehículos Convencionales_Pick Up_PICKUP DOBLE CAB - PLATON</v>
      </c>
      <c r="DK334" s="331">
        <f t="shared" si="35"/>
        <v>113850000</v>
      </c>
      <c r="DL334" s="326"/>
    </row>
    <row r="335" spans="1:116" ht="38.25">
      <c r="A335" s="28">
        <v>330</v>
      </c>
      <c r="B335" s="29" t="s">
        <v>266</v>
      </c>
      <c r="C335" s="29" t="s">
        <v>0</v>
      </c>
      <c r="D335" s="29" t="s">
        <v>665</v>
      </c>
      <c r="E335" s="42" t="s">
        <v>666</v>
      </c>
      <c r="F335" s="42" t="s">
        <v>346</v>
      </c>
      <c r="G335" s="30" t="s">
        <v>764</v>
      </c>
      <c r="H335" s="42" t="s">
        <v>400</v>
      </c>
      <c r="I335" s="28">
        <v>3021106</v>
      </c>
      <c r="J335" s="28" t="s">
        <v>765</v>
      </c>
      <c r="K335" s="31" t="s">
        <v>674</v>
      </c>
      <c r="L335" s="56">
        <v>197</v>
      </c>
      <c r="M335" s="33" t="s">
        <v>107</v>
      </c>
      <c r="N335" s="34">
        <v>235000000</v>
      </c>
      <c r="O335" s="34">
        <f>+IFERROR(VLOOKUP(I335,Precio_Fasecolda!A:C,3,FALSE),IFERROR(VLOOKUP(I335,Precio_Fasecolda!B:C,2,FALSE),N335))</f>
        <v>235000000</v>
      </c>
      <c r="P335" s="34">
        <f t="shared" si="32"/>
        <v>0</v>
      </c>
      <c r="Q335" s="28" t="s">
        <v>346</v>
      </c>
      <c r="R335" s="28" t="s">
        <v>2415</v>
      </c>
      <c r="S335" s="28" t="s">
        <v>360</v>
      </c>
      <c r="T335" s="28" t="s">
        <v>107</v>
      </c>
      <c r="U335" s="28" t="s">
        <v>107</v>
      </c>
      <c r="V335" s="42" t="s">
        <v>107</v>
      </c>
      <c r="W335" s="28" t="s">
        <v>107</v>
      </c>
      <c r="X335" s="28" t="s">
        <v>107</v>
      </c>
      <c r="Y335" s="28" t="str">
        <f t="shared" si="33"/>
        <v>N.A.</v>
      </c>
      <c r="Z335" s="292">
        <f t="shared" si="30"/>
        <v>232650000</v>
      </c>
      <c r="AA335" s="28" cm="1">
        <f t="array" aca="1" ref="AA335" ca="1">_xlfn.IFS(DK335&lt;$DK$4,1,AND(DK335&gt;=$DK$4,DK335&lt;=$AA$4),2,DK335&gt;$AA$4,3)</f>
        <v>3</v>
      </c>
      <c r="AB335" s="28">
        <v>0</v>
      </c>
      <c r="AC335" s="28" cm="1">
        <f t="array" aca="1" ref="AC335" ca="1">IF(AB335="PERCENTIL 30","",_xlfn.IFS(DK335&lt;$AC$4,1,DK335&gt;$AC$4,2))</f>
        <v>2</v>
      </c>
      <c r="AD335" s="28" t="str">
        <f>+IFERROR(VLOOKUP(_xlfn.TEXTJOIN("_", FALSE, C335:E335), BD_Perc!$A:$O, 15, FALSE),"Segmentación no encontrada o vehículo inactivo")</f>
        <v>PERCENTIL 30-70</v>
      </c>
      <c r="AE335" s="28" t="str" cm="1">
        <f t="array" ref="AE335">_xlfn.IFS(
    AD335 = "PERCENTIL 50",
    _xlfn.IFS(
        BD!DK335 &lt; VLOOKUP(_xlfn.TEXTJOIN("_", FALSE, C335:E335), BD_Perc!$A:$O, 11, FALSE), "Intervalo de precio 1",
        BD!DK335 &gt;= VLOOKUP(_xlfn.TEXTJOIN("_", FALSE, C335:E335), BD_Perc!$A:$O, 11, FALSE), "Intervalo de precio 2"
    ),
    AD335 = "PERCENTIL 30-70",
    _xlfn.IFS(
        BD!DK335 &lt; VLOOKUP(_xlfn.TEXTJOIN("_", FALSE, C335:E335), BD_Perc!$A:$O, 6, FALSE), "Intervalo de precio 1",
        BD!DK335 &lt; VLOOKUP(_xlfn.TEXTJOIN("_", FALSE, C335:E335), BD_Perc!$A:$O, 7, FALSE), "Intervalo de precio 2",
        BD!DK335 &gt;= VLOOKUP(_xlfn.TEXTJOIN("_", FALSE, C335:E335), BD_Perc!$A:$O, 7, FALSE), "Intervalo de precio 3"
    ),
    AD335="Segmentación no encontrada o vehículo inactivo","Segmentación no encontrada o vehículo inactivo"
)</f>
        <v>Intervalo de precio 3</v>
      </c>
      <c r="AF335" s="57" t="s">
        <v>2414</v>
      </c>
      <c r="AG335" s="35" t="b">
        <f t="shared" si="34"/>
        <v>1</v>
      </c>
      <c r="AH335" s="207">
        <v>0.01</v>
      </c>
      <c r="AI335" s="207">
        <v>1.4999999999999999E-2</v>
      </c>
      <c r="AJ335" s="207">
        <v>0.02</v>
      </c>
      <c r="AK335" s="207">
        <v>2.5000000000000001E-2</v>
      </c>
      <c r="AL335" s="207">
        <v>3.5000000000000003E-2</v>
      </c>
      <c r="AM335" s="207">
        <v>4.4999999999999998E-2</v>
      </c>
      <c r="AN335" s="28" t="s">
        <v>113</v>
      </c>
      <c r="AO335" s="28" t="s">
        <v>113</v>
      </c>
      <c r="AP335" s="28" t="s">
        <v>113</v>
      </c>
      <c r="AQ335" s="37">
        <v>0</v>
      </c>
      <c r="AR335" s="38">
        <v>8689479</v>
      </c>
      <c r="AS335" s="38">
        <v>589650</v>
      </c>
      <c r="AT335" s="38">
        <v>783479</v>
      </c>
      <c r="AU335" s="38">
        <v>1387411</v>
      </c>
      <c r="AV335" s="38">
        <v>1795473</v>
      </c>
      <c r="AW335" s="38">
        <v>9467039</v>
      </c>
      <c r="AX335" s="38">
        <v>636577</v>
      </c>
      <c r="AY335" s="38">
        <v>946703</v>
      </c>
      <c r="AZ335" s="38">
        <v>310127</v>
      </c>
      <c r="BA335" s="38">
        <v>0</v>
      </c>
      <c r="BB335" s="38" t="s">
        <v>107</v>
      </c>
      <c r="BC335" s="38" t="s">
        <v>107</v>
      </c>
      <c r="BD335" s="38">
        <v>0</v>
      </c>
      <c r="BE335" s="38">
        <v>0</v>
      </c>
      <c r="BF335" s="38">
        <v>1795473</v>
      </c>
      <c r="BG335" s="38">
        <v>2159464</v>
      </c>
      <c r="BH335" s="38">
        <v>2064395</v>
      </c>
      <c r="BI335" s="38">
        <v>636577</v>
      </c>
      <c r="BJ335" s="38">
        <v>848769</v>
      </c>
      <c r="BK335" s="38" t="s">
        <v>107</v>
      </c>
      <c r="BL335" s="38">
        <v>1803799</v>
      </c>
      <c r="BM335" s="38">
        <v>179547</v>
      </c>
      <c r="BN335" s="38">
        <v>1599603</v>
      </c>
      <c r="BO335" s="38">
        <v>1305798</v>
      </c>
      <c r="BP335" s="38">
        <v>3884750</v>
      </c>
      <c r="BQ335" s="38">
        <v>114258</v>
      </c>
      <c r="BR335" s="38">
        <v>2358599</v>
      </c>
      <c r="BS335" s="38">
        <v>783479</v>
      </c>
      <c r="BT335" s="38">
        <v>1550636</v>
      </c>
      <c r="BU335" s="38">
        <v>2448372</v>
      </c>
      <c r="BV335" s="38">
        <v>2938047</v>
      </c>
      <c r="BW335" s="38">
        <v>9589457</v>
      </c>
      <c r="BX335" s="38">
        <v>212192</v>
      </c>
      <c r="BY335" s="38">
        <v>5876093</v>
      </c>
      <c r="BZ335" s="38">
        <v>7345117</v>
      </c>
      <c r="CA335" s="38">
        <v>7834791</v>
      </c>
      <c r="CB335" s="38">
        <v>745317</v>
      </c>
      <c r="CC335" s="330">
        <v>0</v>
      </c>
      <c r="CD335" s="38" t="s">
        <v>107</v>
      </c>
      <c r="CE335" s="38" t="s">
        <v>107</v>
      </c>
      <c r="CF335" s="38" t="s">
        <v>107</v>
      </c>
      <c r="CG335" s="38" t="s">
        <v>107</v>
      </c>
      <c r="CH335" s="42" t="s">
        <v>113</v>
      </c>
      <c r="CI335" s="42" t="s">
        <v>113</v>
      </c>
      <c r="CJ335" s="42" t="s">
        <v>113</v>
      </c>
      <c r="CK335" s="42" t="s">
        <v>114</v>
      </c>
      <c r="CL335" s="42" t="s">
        <v>114</v>
      </c>
      <c r="CM335" s="42" t="s">
        <v>114</v>
      </c>
      <c r="CN335" s="42" t="s">
        <v>114</v>
      </c>
      <c r="CO335" s="42" t="s">
        <v>107</v>
      </c>
      <c r="CP335" s="28" t="s">
        <v>107</v>
      </c>
      <c r="CQ335" s="28" t="s">
        <v>107</v>
      </c>
      <c r="CR335" s="28" t="s">
        <v>107</v>
      </c>
      <c r="CS335" s="28" t="s">
        <v>107</v>
      </c>
      <c r="CT335" s="28" t="s">
        <v>107</v>
      </c>
      <c r="CU335" s="28" t="s">
        <v>107</v>
      </c>
      <c r="CV335" s="28" t="s">
        <v>107</v>
      </c>
      <c r="CW335" s="28" t="s">
        <v>107</v>
      </c>
      <c r="CX335" s="28" t="s">
        <v>107</v>
      </c>
      <c r="CY335" s="28" t="s">
        <v>107</v>
      </c>
      <c r="CZ335" s="28" t="s">
        <v>107</v>
      </c>
      <c r="DA335" s="28" t="s">
        <v>107</v>
      </c>
      <c r="DB335" s="28" t="s">
        <v>107</v>
      </c>
      <c r="DC335" s="28" t="s">
        <v>107</v>
      </c>
      <c r="DD335" s="332">
        <v>10609613</v>
      </c>
      <c r="DE335" s="43">
        <v>1</v>
      </c>
      <c r="DF335" s="390">
        <v>1</v>
      </c>
      <c r="DG335" s="310"/>
      <c r="DH335" s="203"/>
      <c r="DI335" s="279" t="str" cm="1">
        <f t="array" ref="DI335">+IF(AND(C335&lt;&gt;"Vehículos Eléctricos",C335&lt;&gt;"Vehículos Híbridos",AD335="PERCENTIL 50"),
     IF(VLOOKUP(_xlfn.TEXTJOIN("_",FALSE,C335:E335),BD_Perc!$A:$P,_xlfn.IFS(BD!AE335="Intervalo de precio 1",12,BD!AE335="Intervalo de precio 2",13),FALSE)&lt;=1,
     VLOOKUP(_xlfn.TEXTJOIN("_",FALSE,C335:E335),BD_Perc!$A:$P,16,FALSE),"Ok P50"),
     "Ok P30/70 ó Híbrido/Eléctrico")</f>
        <v>Ok P30/70 ó Híbrido/Eléctrico</v>
      </c>
      <c r="DJ335" s="279" t="str">
        <f t="shared" si="31"/>
        <v>Vehículos Convencionales_Pick Up_PICKUP DOBLE CAB - PLATON</v>
      </c>
      <c r="DK335" s="331">
        <f t="shared" si="35"/>
        <v>232650000</v>
      </c>
      <c r="DL335" s="326"/>
    </row>
    <row r="336" spans="1:116" ht="38.25">
      <c r="A336" s="28">
        <v>331</v>
      </c>
      <c r="B336" s="29" t="s">
        <v>266</v>
      </c>
      <c r="C336" s="29" t="s">
        <v>0</v>
      </c>
      <c r="D336" s="29" t="s">
        <v>665</v>
      </c>
      <c r="E336" s="42" t="s">
        <v>666</v>
      </c>
      <c r="F336" s="42" t="s">
        <v>346</v>
      </c>
      <c r="G336" s="30" t="s">
        <v>766</v>
      </c>
      <c r="H336" s="42" t="s">
        <v>400</v>
      </c>
      <c r="I336" s="28">
        <v>3021105</v>
      </c>
      <c r="J336" s="28" t="s">
        <v>767</v>
      </c>
      <c r="K336" s="31" t="s">
        <v>674</v>
      </c>
      <c r="L336" s="56">
        <v>197</v>
      </c>
      <c r="M336" s="33" t="s">
        <v>107</v>
      </c>
      <c r="N336" s="34">
        <v>229000000</v>
      </c>
      <c r="O336" s="34">
        <f>+IFERROR(VLOOKUP(I336,Precio_Fasecolda!A:C,3,FALSE),IFERROR(VLOOKUP(I336,Precio_Fasecolda!B:C,2,FALSE),N336))</f>
        <v>229000000</v>
      </c>
      <c r="P336" s="34">
        <f t="shared" si="32"/>
        <v>0</v>
      </c>
      <c r="Q336" s="28" t="s">
        <v>346</v>
      </c>
      <c r="R336" s="28" t="s">
        <v>130</v>
      </c>
      <c r="S336" s="28" t="s">
        <v>360</v>
      </c>
      <c r="T336" s="28" t="s">
        <v>107</v>
      </c>
      <c r="U336" s="28" t="s">
        <v>107</v>
      </c>
      <c r="V336" s="42" t="s">
        <v>107</v>
      </c>
      <c r="W336" s="28" t="s">
        <v>107</v>
      </c>
      <c r="X336" s="28" t="s">
        <v>107</v>
      </c>
      <c r="Y336" s="28" t="str">
        <f t="shared" si="33"/>
        <v>N.A.</v>
      </c>
      <c r="Z336" s="292">
        <f t="shared" si="30"/>
        <v>226710000</v>
      </c>
      <c r="AA336" s="28" cm="1">
        <f t="array" aca="1" ref="AA336" ca="1">_xlfn.IFS(DK336&lt;$DK$4,1,AND(DK336&gt;=$DK$4,DK336&lt;=$AA$4),2,DK336&gt;$AA$4,3)</f>
        <v>2</v>
      </c>
      <c r="AB336" s="28">
        <v>0</v>
      </c>
      <c r="AC336" s="28" cm="1">
        <f t="array" aca="1" ref="AC336" ca="1">IF(AB336="PERCENTIL 30","",_xlfn.IFS(DK336&lt;$AC$4,1,DK336&gt;$AC$4,2))</f>
        <v>2</v>
      </c>
      <c r="AD336" s="28" t="str">
        <f>+IFERROR(VLOOKUP(_xlfn.TEXTJOIN("_", FALSE, C336:E336), BD_Perc!$A:$O, 15, FALSE),"Segmentación no encontrada o vehículo inactivo")</f>
        <v>PERCENTIL 30-70</v>
      </c>
      <c r="AE336" s="28" t="str" cm="1">
        <f t="array" ref="AE336">_xlfn.IFS(
    AD336 = "PERCENTIL 50",
    _xlfn.IFS(
        BD!DK336 &lt; VLOOKUP(_xlfn.TEXTJOIN("_", FALSE, C336:E336), BD_Perc!$A:$O, 11, FALSE), "Intervalo de precio 1",
        BD!DK336 &gt;= VLOOKUP(_xlfn.TEXTJOIN("_", FALSE, C336:E336), BD_Perc!$A:$O, 11, FALSE), "Intervalo de precio 2"
    ),
    AD336 = "PERCENTIL 30-70",
    _xlfn.IFS(
        BD!DK336 &lt; VLOOKUP(_xlfn.TEXTJOIN("_", FALSE, C336:E336), BD_Perc!$A:$O, 6, FALSE), "Intervalo de precio 1",
        BD!DK336 &lt; VLOOKUP(_xlfn.TEXTJOIN("_", FALSE, C336:E336), BD_Perc!$A:$O, 7, FALSE), "Intervalo de precio 2",
        BD!DK336 &gt;= VLOOKUP(_xlfn.TEXTJOIN("_", FALSE, C336:E336), BD_Perc!$A:$O, 7, FALSE), "Intervalo de precio 3"
    ),
    AD336="Segmentación no encontrada o vehículo inactivo","Segmentación no encontrada o vehículo inactivo"
)</f>
        <v>Intervalo de precio 2</v>
      </c>
      <c r="AF336" s="57" t="s">
        <v>2413</v>
      </c>
      <c r="AG336" s="35" t="b">
        <f t="shared" si="34"/>
        <v>1</v>
      </c>
      <c r="AH336" s="207">
        <v>0.01</v>
      </c>
      <c r="AI336" s="207">
        <v>1.4999999999999999E-2</v>
      </c>
      <c r="AJ336" s="207">
        <v>0.02</v>
      </c>
      <c r="AK336" s="207">
        <v>2.5000000000000001E-2</v>
      </c>
      <c r="AL336" s="207">
        <v>3.5000000000000003E-2</v>
      </c>
      <c r="AM336" s="207">
        <v>4.4999999999999998E-2</v>
      </c>
      <c r="AN336" s="28" t="s">
        <v>113</v>
      </c>
      <c r="AO336" s="28" t="s">
        <v>113</v>
      </c>
      <c r="AP336" s="28" t="s">
        <v>113</v>
      </c>
      <c r="AQ336" s="37">
        <v>0</v>
      </c>
      <c r="AR336" s="38">
        <v>8689479</v>
      </c>
      <c r="AS336" s="38">
        <v>589650</v>
      </c>
      <c r="AT336" s="38">
        <v>783479</v>
      </c>
      <c r="AU336" s="38">
        <v>1387411</v>
      </c>
      <c r="AV336" s="38">
        <v>1795473</v>
      </c>
      <c r="AW336" s="38">
        <v>9467039</v>
      </c>
      <c r="AX336" s="38">
        <v>636577</v>
      </c>
      <c r="AY336" s="38">
        <v>946703</v>
      </c>
      <c r="AZ336" s="38">
        <v>310127</v>
      </c>
      <c r="BA336" s="38">
        <v>0</v>
      </c>
      <c r="BB336" s="38" t="s">
        <v>107</v>
      </c>
      <c r="BC336" s="38" t="s">
        <v>107</v>
      </c>
      <c r="BD336" s="38">
        <v>0</v>
      </c>
      <c r="BE336" s="38">
        <v>0</v>
      </c>
      <c r="BF336" s="38">
        <v>1795473</v>
      </c>
      <c r="BG336" s="38">
        <v>2159464</v>
      </c>
      <c r="BH336" s="38">
        <v>2064395</v>
      </c>
      <c r="BI336" s="38">
        <v>636577</v>
      </c>
      <c r="BJ336" s="38">
        <v>848769</v>
      </c>
      <c r="BK336" s="38" t="s">
        <v>107</v>
      </c>
      <c r="BL336" s="38">
        <v>1803799</v>
      </c>
      <c r="BM336" s="38">
        <v>179547</v>
      </c>
      <c r="BN336" s="38">
        <v>1599603</v>
      </c>
      <c r="BO336" s="38">
        <v>1305798</v>
      </c>
      <c r="BP336" s="38">
        <v>3884750</v>
      </c>
      <c r="BQ336" s="38">
        <v>114258</v>
      </c>
      <c r="BR336" s="38">
        <v>2358599</v>
      </c>
      <c r="BS336" s="38">
        <v>783479</v>
      </c>
      <c r="BT336" s="38">
        <v>1550636</v>
      </c>
      <c r="BU336" s="38">
        <v>2448372</v>
      </c>
      <c r="BV336" s="38">
        <v>2938047</v>
      </c>
      <c r="BW336" s="38">
        <v>9589457</v>
      </c>
      <c r="BX336" s="38">
        <v>212192</v>
      </c>
      <c r="BY336" s="38">
        <v>5876093</v>
      </c>
      <c r="BZ336" s="38">
        <v>7345117</v>
      </c>
      <c r="CA336" s="38">
        <v>7834791</v>
      </c>
      <c r="CB336" s="38">
        <v>745317</v>
      </c>
      <c r="CC336" s="330">
        <v>0</v>
      </c>
      <c r="CD336" s="38" t="s">
        <v>107</v>
      </c>
      <c r="CE336" s="38" t="s">
        <v>107</v>
      </c>
      <c r="CF336" s="38" t="s">
        <v>107</v>
      </c>
      <c r="CG336" s="38" t="s">
        <v>107</v>
      </c>
      <c r="CH336" s="42" t="s">
        <v>113</v>
      </c>
      <c r="CI336" s="42" t="s">
        <v>113</v>
      </c>
      <c r="CJ336" s="42" t="s">
        <v>113</v>
      </c>
      <c r="CK336" s="42" t="s">
        <v>114</v>
      </c>
      <c r="CL336" s="42" t="s">
        <v>114</v>
      </c>
      <c r="CM336" s="42" t="s">
        <v>114</v>
      </c>
      <c r="CN336" s="42" t="s">
        <v>114</v>
      </c>
      <c r="CO336" s="42" t="s">
        <v>107</v>
      </c>
      <c r="CP336" s="28" t="s">
        <v>107</v>
      </c>
      <c r="CQ336" s="28" t="s">
        <v>107</v>
      </c>
      <c r="CR336" s="28" t="s">
        <v>107</v>
      </c>
      <c r="CS336" s="28" t="s">
        <v>107</v>
      </c>
      <c r="CT336" s="28" t="s">
        <v>107</v>
      </c>
      <c r="CU336" s="28" t="s">
        <v>107</v>
      </c>
      <c r="CV336" s="28" t="s">
        <v>107</v>
      </c>
      <c r="CW336" s="28" t="s">
        <v>107</v>
      </c>
      <c r="CX336" s="28" t="s">
        <v>107</v>
      </c>
      <c r="CY336" s="28" t="s">
        <v>107</v>
      </c>
      <c r="CZ336" s="28" t="s">
        <v>107</v>
      </c>
      <c r="DA336" s="28" t="s">
        <v>107</v>
      </c>
      <c r="DB336" s="28" t="s">
        <v>107</v>
      </c>
      <c r="DC336" s="28" t="s">
        <v>107</v>
      </c>
      <c r="DD336" s="332">
        <v>11115691</v>
      </c>
      <c r="DE336" s="43">
        <v>1</v>
      </c>
      <c r="DF336" s="390">
        <v>1</v>
      </c>
      <c r="DG336" s="310"/>
      <c r="DH336" s="203"/>
      <c r="DI336" s="279" t="str" cm="1">
        <f t="array" ref="DI336">+IF(AND(C336&lt;&gt;"Vehículos Eléctricos",C336&lt;&gt;"Vehículos Híbridos",AD336="PERCENTIL 50"),
     IF(VLOOKUP(_xlfn.TEXTJOIN("_",FALSE,C336:E336),BD_Perc!$A:$P,_xlfn.IFS(BD!AE336="Intervalo de precio 1",12,BD!AE336="Intervalo de precio 2",13),FALSE)&lt;=1,
     VLOOKUP(_xlfn.TEXTJOIN("_",FALSE,C336:E336),BD_Perc!$A:$P,16,FALSE),"Ok P50"),
     "Ok P30/70 ó Híbrido/Eléctrico")</f>
        <v>Ok P30/70 ó Híbrido/Eléctrico</v>
      </c>
      <c r="DJ336" s="279" t="str">
        <f t="shared" si="31"/>
        <v>Vehículos Convencionales_Pick Up_PICKUP DOBLE CAB - PLATON</v>
      </c>
      <c r="DK336" s="331">
        <f t="shared" si="35"/>
        <v>226710000</v>
      </c>
      <c r="DL336" s="326"/>
    </row>
    <row r="337" spans="1:116" ht="38.25">
      <c r="A337" s="28">
        <v>332</v>
      </c>
      <c r="B337" s="29" t="s">
        <v>266</v>
      </c>
      <c r="C337" s="29" t="s">
        <v>0</v>
      </c>
      <c r="D337" s="29" t="s">
        <v>665</v>
      </c>
      <c r="E337" s="42" t="s">
        <v>666</v>
      </c>
      <c r="F337" s="42" t="s">
        <v>346</v>
      </c>
      <c r="G337" s="30" t="s">
        <v>768</v>
      </c>
      <c r="H337" s="42" t="s">
        <v>552</v>
      </c>
      <c r="I337" s="28">
        <v>6221035</v>
      </c>
      <c r="J337" s="28" t="s">
        <v>769</v>
      </c>
      <c r="K337" s="31" t="s">
        <v>669</v>
      </c>
      <c r="L337" s="56">
        <v>134</v>
      </c>
      <c r="M337" s="33" t="s">
        <v>107</v>
      </c>
      <c r="N337" s="34">
        <v>199900000</v>
      </c>
      <c r="O337" s="34">
        <f>+IFERROR(VLOOKUP(I337,Precio_Fasecolda!A:C,3,FALSE),IFERROR(VLOOKUP(I337,Precio_Fasecolda!B:C,2,FALSE),N337))</f>
        <v>199900000</v>
      </c>
      <c r="P337" s="34">
        <f t="shared" si="32"/>
        <v>0</v>
      </c>
      <c r="Q337" s="28" t="s">
        <v>346</v>
      </c>
      <c r="R337" s="28" t="s">
        <v>2415</v>
      </c>
      <c r="S337" s="28" t="s">
        <v>360</v>
      </c>
      <c r="T337" s="28" t="s">
        <v>107</v>
      </c>
      <c r="U337" s="28" t="s">
        <v>107</v>
      </c>
      <c r="V337" s="42" t="s">
        <v>107</v>
      </c>
      <c r="W337" s="28" t="s">
        <v>107</v>
      </c>
      <c r="X337" s="28" t="s">
        <v>107</v>
      </c>
      <c r="Y337" s="28" t="str">
        <f t="shared" si="33"/>
        <v>N.A.</v>
      </c>
      <c r="Z337" s="292">
        <f t="shared" si="30"/>
        <v>191904000</v>
      </c>
      <c r="AA337" s="28" cm="1">
        <f t="array" aca="1" ref="AA337" ca="1">_xlfn.IFS(DK337&lt;$DK$4,1,AND(DK337&gt;=$DK$4,DK337&lt;=$AA$4),2,DK337&gt;$AA$4,3)</f>
        <v>2</v>
      </c>
      <c r="AB337" s="28">
        <v>0</v>
      </c>
      <c r="AC337" s="28" cm="1">
        <f t="array" aca="1" ref="AC337" ca="1">IF(AB337="PERCENTIL 30","",_xlfn.IFS(DK337&lt;$AC$4,1,DK337&gt;$AC$4,2))</f>
        <v>2</v>
      </c>
      <c r="AD337" s="28" t="str">
        <f>+IFERROR(VLOOKUP(_xlfn.TEXTJOIN("_", FALSE, C337:E337), BD_Perc!$A:$O, 15, FALSE),"Segmentación no encontrada o vehículo inactivo")</f>
        <v>PERCENTIL 30-70</v>
      </c>
      <c r="AE337" s="28" t="str" cm="1">
        <f t="array" ref="AE337">_xlfn.IFS(
    AD337 = "PERCENTIL 50",
    _xlfn.IFS(
        BD!DK337 &lt; VLOOKUP(_xlfn.TEXTJOIN("_", FALSE, C337:E337), BD_Perc!$A:$O, 11, FALSE), "Intervalo de precio 1",
        BD!DK337 &gt;= VLOOKUP(_xlfn.TEXTJOIN("_", FALSE, C337:E337), BD_Perc!$A:$O, 11, FALSE), "Intervalo de precio 2"
    ),
    AD337 = "PERCENTIL 30-70",
    _xlfn.IFS(
        BD!DK337 &lt; VLOOKUP(_xlfn.TEXTJOIN("_", FALSE, C337:E337), BD_Perc!$A:$O, 6, FALSE), "Intervalo de precio 1",
        BD!DK337 &lt; VLOOKUP(_xlfn.TEXTJOIN("_", FALSE, C337:E337), BD_Perc!$A:$O, 7, FALSE), "Intervalo de precio 2",
        BD!DK337 &gt;= VLOOKUP(_xlfn.TEXTJOIN("_", FALSE, C337:E337), BD_Perc!$A:$O, 7, FALSE), "Intervalo de precio 3"
    ),
    AD337="Segmentación no encontrada o vehículo inactivo","Segmentación no encontrada o vehículo inactivo"
)</f>
        <v>Intervalo de precio 2</v>
      </c>
      <c r="AF337" s="57" t="s">
        <v>2413</v>
      </c>
      <c r="AG337" s="35" t="b">
        <f t="shared" si="34"/>
        <v>1</v>
      </c>
      <c r="AH337" s="207">
        <v>0.04</v>
      </c>
      <c r="AI337" s="207">
        <v>0.04</v>
      </c>
      <c r="AJ337" s="207">
        <v>0.04</v>
      </c>
      <c r="AK337" s="207">
        <v>0.04</v>
      </c>
      <c r="AL337" s="207">
        <v>0.04</v>
      </c>
      <c r="AM337" s="207">
        <v>0.04</v>
      </c>
      <c r="AN337" s="28" t="s">
        <v>113</v>
      </c>
      <c r="AO337" s="28" t="s">
        <v>113</v>
      </c>
      <c r="AP337" s="28" t="s">
        <v>113</v>
      </c>
      <c r="AQ337" s="37">
        <v>1</v>
      </c>
      <c r="AR337" s="38">
        <v>8689479</v>
      </c>
      <c r="AS337" s="38">
        <v>589650</v>
      </c>
      <c r="AT337" s="38">
        <v>708758</v>
      </c>
      <c r="AU337" s="38">
        <v>1155713</v>
      </c>
      <c r="AV337" s="38">
        <v>1285436</v>
      </c>
      <c r="AW337" s="38">
        <v>9467039</v>
      </c>
      <c r="AX337" s="38" t="s">
        <v>107</v>
      </c>
      <c r="AY337" s="38">
        <v>365582</v>
      </c>
      <c r="AZ337" s="38">
        <v>311566</v>
      </c>
      <c r="BA337" s="38">
        <v>0</v>
      </c>
      <c r="BB337" s="38" t="s">
        <v>107</v>
      </c>
      <c r="BC337" s="38" t="s">
        <v>107</v>
      </c>
      <c r="BD337" s="38">
        <v>0</v>
      </c>
      <c r="BE337" s="38">
        <v>0</v>
      </c>
      <c r="BF337" s="38">
        <v>1533089</v>
      </c>
      <c r="BG337" s="38">
        <v>2169479</v>
      </c>
      <c r="BH337" s="38">
        <v>2064395</v>
      </c>
      <c r="BI337" s="38">
        <v>4325458</v>
      </c>
      <c r="BJ337" s="38">
        <v>2830318</v>
      </c>
      <c r="BK337" s="38" t="s">
        <v>107</v>
      </c>
      <c r="BL337" s="38">
        <v>1273643</v>
      </c>
      <c r="BM337" s="38">
        <v>179547</v>
      </c>
      <c r="BN337" s="38">
        <v>1528371</v>
      </c>
      <c r="BO337" s="38">
        <v>1387411</v>
      </c>
      <c r="BP337" s="38">
        <v>3884750</v>
      </c>
      <c r="BQ337" s="38">
        <v>114258</v>
      </c>
      <c r="BR337" s="38">
        <v>2358599</v>
      </c>
      <c r="BS337" s="38">
        <v>613236</v>
      </c>
      <c r="BT337" s="38">
        <v>1509503</v>
      </c>
      <c r="BU337" s="38">
        <v>1651019</v>
      </c>
      <c r="BV337" s="38">
        <v>1651019</v>
      </c>
      <c r="BW337" s="38">
        <v>9589457</v>
      </c>
      <c r="BX337" s="38">
        <v>114258</v>
      </c>
      <c r="BY337" s="38">
        <v>5424777</v>
      </c>
      <c r="BZ337" s="38">
        <v>7075796</v>
      </c>
      <c r="CA337" s="38" t="s">
        <v>107</v>
      </c>
      <c r="CB337" s="38">
        <v>745317</v>
      </c>
      <c r="CC337" s="330">
        <v>0</v>
      </c>
      <c r="CD337" s="38" t="s">
        <v>107</v>
      </c>
      <c r="CE337" s="38" t="s">
        <v>107</v>
      </c>
      <c r="CF337" s="38" t="s">
        <v>107</v>
      </c>
      <c r="CG337" s="38" t="s">
        <v>107</v>
      </c>
      <c r="CH337" s="42" t="s">
        <v>114</v>
      </c>
      <c r="CI337" s="42" t="s">
        <v>114</v>
      </c>
      <c r="CJ337" s="42" t="s">
        <v>114</v>
      </c>
      <c r="CK337" s="42" t="s">
        <v>114</v>
      </c>
      <c r="CL337" s="42" t="s">
        <v>114</v>
      </c>
      <c r="CM337" s="42" t="s">
        <v>114</v>
      </c>
      <c r="CN337" s="42" t="s">
        <v>114</v>
      </c>
      <c r="CO337" s="42" t="s">
        <v>107</v>
      </c>
      <c r="CP337" s="28" t="s">
        <v>107</v>
      </c>
      <c r="CQ337" s="28" t="s">
        <v>107</v>
      </c>
      <c r="CR337" s="28" t="s">
        <v>107</v>
      </c>
      <c r="CS337" s="28" t="s">
        <v>107</v>
      </c>
      <c r="CT337" s="28" t="s">
        <v>107</v>
      </c>
      <c r="CU337" s="28" t="s">
        <v>107</v>
      </c>
      <c r="CV337" s="28" t="s">
        <v>107</v>
      </c>
      <c r="CW337" s="28" t="s">
        <v>107</v>
      </c>
      <c r="CX337" s="28" t="s">
        <v>107</v>
      </c>
      <c r="CY337" s="28" t="s">
        <v>107</v>
      </c>
      <c r="CZ337" s="28" t="s">
        <v>107</v>
      </c>
      <c r="DA337" s="28" t="s">
        <v>107</v>
      </c>
      <c r="DB337" s="28" t="s">
        <v>107</v>
      </c>
      <c r="DC337" s="28" t="s">
        <v>107</v>
      </c>
      <c r="DD337" s="332">
        <v>12520422</v>
      </c>
      <c r="DE337" s="43">
        <v>1</v>
      </c>
      <c r="DF337" s="390">
        <v>1</v>
      </c>
      <c r="DG337" s="310"/>
      <c r="DH337" s="203"/>
      <c r="DI337" s="279" t="str" cm="1">
        <f t="array" ref="DI337">+IF(AND(C337&lt;&gt;"Vehículos Eléctricos",C337&lt;&gt;"Vehículos Híbridos",AD337="PERCENTIL 50"),
     IF(VLOOKUP(_xlfn.TEXTJOIN("_",FALSE,C337:E337),BD_Perc!$A:$P,_xlfn.IFS(BD!AE337="Intervalo de precio 1",12,BD!AE337="Intervalo de precio 2",13),FALSE)&lt;=1,
     VLOOKUP(_xlfn.TEXTJOIN("_",FALSE,C337:E337),BD_Perc!$A:$P,16,FALSE),"Ok P50"),
     "Ok P30/70 ó Híbrido/Eléctrico")</f>
        <v>Ok P30/70 ó Híbrido/Eléctrico</v>
      </c>
      <c r="DJ337" s="279" t="str">
        <f t="shared" si="31"/>
        <v>Vehículos Convencionales_Pick Up_PICKUP DOBLE CAB - PLATON</v>
      </c>
      <c r="DK337" s="331">
        <f t="shared" si="35"/>
        <v>191904000</v>
      </c>
      <c r="DL337" s="326"/>
    </row>
    <row r="338" spans="1:116" ht="25.5">
      <c r="A338" s="28">
        <v>333</v>
      </c>
      <c r="B338" s="29" t="s">
        <v>266</v>
      </c>
      <c r="C338" s="29" t="s">
        <v>0</v>
      </c>
      <c r="D338" s="29" t="s">
        <v>665</v>
      </c>
      <c r="E338" s="42" t="s">
        <v>666</v>
      </c>
      <c r="F338" s="42" t="s">
        <v>338</v>
      </c>
      <c r="G338" s="30" t="s">
        <v>770</v>
      </c>
      <c r="H338" s="42" t="s">
        <v>147</v>
      </c>
      <c r="I338" s="28">
        <v>8021001</v>
      </c>
      <c r="J338" s="28" t="s">
        <v>771</v>
      </c>
      <c r="K338" s="31" t="s">
        <v>669</v>
      </c>
      <c r="L338" s="32">
        <v>143</v>
      </c>
      <c r="M338" s="33" t="s">
        <v>107</v>
      </c>
      <c r="N338" s="44">
        <v>85500000</v>
      </c>
      <c r="O338" s="34">
        <f>+IFERROR(VLOOKUP(I338,Precio_Fasecolda!A:C,3,FALSE),IFERROR(VLOOKUP(I338,Precio_Fasecolda!B:C,2,FALSE),N338))</f>
        <v>85500000</v>
      </c>
      <c r="P338" s="34">
        <f t="shared" si="32"/>
        <v>0</v>
      </c>
      <c r="Q338" s="28" t="s">
        <v>338</v>
      </c>
      <c r="R338" s="28" t="s">
        <v>2415</v>
      </c>
      <c r="S338" s="28" t="s">
        <v>112</v>
      </c>
      <c r="T338" s="28" t="s">
        <v>107</v>
      </c>
      <c r="U338" s="28" t="s">
        <v>107</v>
      </c>
      <c r="V338" s="42" t="s">
        <v>107</v>
      </c>
      <c r="W338" s="28" t="s">
        <v>107</v>
      </c>
      <c r="X338" s="28" t="s">
        <v>107</v>
      </c>
      <c r="Y338" s="28" t="str">
        <f t="shared" si="33"/>
        <v>N.A.</v>
      </c>
      <c r="Z338" s="292">
        <f t="shared" si="30"/>
        <v>85500000</v>
      </c>
      <c r="AA338" s="28" cm="1">
        <f t="array" aca="1" ref="AA338" ca="1">_xlfn.IFS(DK338&lt;$DK$4,1,AND(DK338&gt;=$DK$4,DK338&lt;=$AA$4),2,DK338&gt;$AA$4,3)</f>
        <v>2</v>
      </c>
      <c r="AB338" s="28">
        <v>0</v>
      </c>
      <c r="AC338" s="28" cm="1">
        <f t="array" aca="1" ref="AC338" ca="1">IF(AB338="PERCENTIL 30","",_xlfn.IFS(DK338&lt;$AC$4,1,DK338&gt;$AC$4,2))</f>
        <v>1</v>
      </c>
      <c r="AD338" s="28" t="str">
        <f>+IFERROR(VLOOKUP(_xlfn.TEXTJOIN("_", FALSE, C338:E338), BD_Perc!$A:$O, 15, FALSE),"Segmentación no encontrada o vehículo inactivo")</f>
        <v>PERCENTIL 30-70</v>
      </c>
      <c r="AE338" s="28" t="str" cm="1">
        <f t="array" ref="AE338">_xlfn.IFS(
    AD338 = "PERCENTIL 50",
    _xlfn.IFS(
        BD!DK338 &lt; VLOOKUP(_xlfn.TEXTJOIN("_", FALSE, C338:E338), BD_Perc!$A:$O, 11, FALSE), "Intervalo de precio 1",
        BD!DK338 &gt;= VLOOKUP(_xlfn.TEXTJOIN("_", FALSE, C338:E338), BD_Perc!$A:$O, 11, FALSE), "Intervalo de precio 2"
    ),
    AD338 = "PERCENTIL 30-70",
    _xlfn.IFS(
        BD!DK338 &lt; VLOOKUP(_xlfn.TEXTJOIN("_", FALSE, C338:E338), BD_Perc!$A:$O, 6, FALSE), "Intervalo de precio 1",
        BD!DK338 &lt; VLOOKUP(_xlfn.TEXTJOIN("_", FALSE, C338:E338), BD_Perc!$A:$O, 7, FALSE), "Intervalo de precio 2",
        BD!DK338 &gt;= VLOOKUP(_xlfn.TEXTJOIN("_", FALSE, C338:E338), BD_Perc!$A:$O, 7, FALSE), "Intervalo de precio 3"
    ),
    AD338="Segmentación no encontrada o vehículo inactivo","Segmentación no encontrada o vehículo inactivo"
)</f>
        <v>Intervalo de precio 1</v>
      </c>
      <c r="AF338" s="57" t="s">
        <v>2412</v>
      </c>
      <c r="AG338" s="35" t="b">
        <f t="shared" si="34"/>
        <v>1</v>
      </c>
      <c r="AH338" s="207">
        <v>0</v>
      </c>
      <c r="AI338" s="207">
        <v>0.01</v>
      </c>
      <c r="AJ338" s="207">
        <v>1.4999999999999999E-2</v>
      </c>
      <c r="AK338" s="207">
        <v>0.02</v>
      </c>
      <c r="AL338" s="207">
        <v>2.5000000000000001E-2</v>
      </c>
      <c r="AM338" s="207">
        <v>0.03</v>
      </c>
      <c r="AN338" s="28" t="s">
        <v>113</v>
      </c>
      <c r="AO338" s="28" t="s">
        <v>113</v>
      </c>
      <c r="AP338" s="28" t="s">
        <v>113</v>
      </c>
      <c r="AQ338" s="37">
        <v>1</v>
      </c>
      <c r="AR338" s="38">
        <v>0</v>
      </c>
      <c r="AS338" s="38">
        <v>0</v>
      </c>
      <c r="AT338" s="38">
        <v>0</v>
      </c>
      <c r="AU338" s="38">
        <v>0</v>
      </c>
      <c r="AV338" s="38">
        <v>0</v>
      </c>
      <c r="AW338" s="38">
        <v>0</v>
      </c>
      <c r="AX338" s="38">
        <v>0</v>
      </c>
      <c r="AY338" s="38">
        <v>0</v>
      </c>
      <c r="AZ338" s="38">
        <v>0</v>
      </c>
      <c r="BA338" s="38">
        <v>0</v>
      </c>
      <c r="BB338" s="38">
        <v>0</v>
      </c>
      <c r="BC338" s="38">
        <v>0</v>
      </c>
      <c r="BD338" s="38">
        <v>0</v>
      </c>
      <c r="BE338" s="38">
        <v>0</v>
      </c>
      <c r="BF338" s="38">
        <v>0</v>
      </c>
      <c r="BG338" s="38">
        <v>0</v>
      </c>
      <c r="BH338" s="38">
        <v>0</v>
      </c>
      <c r="BI338" s="38">
        <v>0</v>
      </c>
      <c r="BJ338" s="38">
        <v>0</v>
      </c>
      <c r="BK338" s="38">
        <v>0</v>
      </c>
      <c r="BL338" s="38">
        <v>0</v>
      </c>
      <c r="BM338" s="38">
        <v>0</v>
      </c>
      <c r="BN338" s="38">
        <v>0</v>
      </c>
      <c r="BO338" s="38">
        <v>0</v>
      </c>
      <c r="BP338" s="38">
        <v>0</v>
      </c>
      <c r="BQ338" s="38">
        <v>0</v>
      </c>
      <c r="BR338" s="38">
        <v>0</v>
      </c>
      <c r="BS338" s="38">
        <v>0</v>
      </c>
      <c r="BT338" s="38">
        <v>0</v>
      </c>
      <c r="BU338" s="38">
        <v>0</v>
      </c>
      <c r="BV338" s="38">
        <v>0</v>
      </c>
      <c r="BW338" s="38">
        <v>0</v>
      </c>
      <c r="BX338" s="38">
        <v>0</v>
      </c>
      <c r="BY338" s="38">
        <v>0</v>
      </c>
      <c r="BZ338" s="38">
        <v>0</v>
      </c>
      <c r="CA338" s="38">
        <v>0</v>
      </c>
      <c r="CB338" s="38">
        <v>0</v>
      </c>
      <c r="CC338" s="330">
        <v>0</v>
      </c>
      <c r="CD338" s="38">
        <v>0</v>
      </c>
      <c r="CE338" s="38">
        <v>0</v>
      </c>
      <c r="CF338" s="38">
        <v>0</v>
      </c>
      <c r="CG338" s="38">
        <v>0</v>
      </c>
      <c r="CH338" s="42" t="s">
        <v>114</v>
      </c>
      <c r="CI338" s="42" t="s">
        <v>114</v>
      </c>
      <c r="CJ338" s="42" t="s">
        <v>114</v>
      </c>
      <c r="CK338" s="42" t="s">
        <v>114</v>
      </c>
      <c r="CL338" s="42" t="s">
        <v>114</v>
      </c>
      <c r="CM338" s="42" t="s">
        <v>114</v>
      </c>
      <c r="CN338" s="42" t="s">
        <v>114</v>
      </c>
      <c r="CO338" s="42" t="s">
        <v>107</v>
      </c>
      <c r="CP338" s="28" t="s">
        <v>107</v>
      </c>
      <c r="CQ338" s="28" t="s">
        <v>107</v>
      </c>
      <c r="CR338" s="28" t="s">
        <v>107</v>
      </c>
      <c r="CS338" s="28" t="s">
        <v>107</v>
      </c>
      <c r="CT338" s="28" t="s">
        <v>107</v>
      </c>
      <c r="CU338" s="28" t="s">
        <v>107</v>
      </c>
      <c r="CV338" s="28" t="s">
        <v>107</v>
      </c>
      <c r="CW338" s="28" t="s">
        <v>107</v>
      </c>
      <c r="CX338" s="28" t="s">
        <v>107</v>
      </c>
      <c r="CY338" s="28" t="s">
        <v>107</v>
      </c>
      <c r="CZ338" s="28" t="s">
        <v>107</v>
      </c>
      <c r="DA338" s="28" t="s">
        <v>107</v>
      </c>
      <c r="DB338" s="28" t="s">
        <v>107</v>
      </c>
      <c r="DC338" s="28" t="s">
        <v>107</v>
      </c>
      <c r="DD338" s="332">
        <v>0</v>
      </c>
      <c r="DE338" s="43">
        <v>0</v>
      </c>
      <c r="DF338" s="390">
        <v>0</v>
      </c>
      <c r="DG338" s="310"/>
      <c r="DH338" s="203"/>
      <c r="DI338" s="279" t="str" cm="1">
        <f t="array" ref="DI338">+IF(AND(C338&lt;&gt;"Vehículos Eléctricos",C338&lt;&gt;"Vehículos Híbridos",AD338="PERCENTIL 50"),
     IF(VLOOKUP(_xlfn.TEXTJOIN("_",FALSE,C338:E338),BD_Perc!$A:$P,_xlfn.IFS(BD!AE338="Intervalo de precio 1",12,BD!AE338="Intervalo de precio 2",13),FALSE)&lt;=1,
     VLOOKUP(_xlfn.TEXTJOIN("_",FALSE,C338:E338),BD_Perc!$A:$P,16,FALSE),"Ok P50"),
     "Ok P30/70 ó Híbrido/Eléctrico")</f>
        <v>Ok P30/70 ó Híbrido/Eléctrico</v>
      </c>
      <c r="DJ338" s="279" t="str">
        <f t="shared" si="31"/>
        <v>Vehículos Convencionales_Pick Up_PICKUP DOBLE CAB - PLATON</v>
      </c>
      <c r="DK338" s="331">
        <f t="shared" si="35"/>
        <v>85500000</v>
      </c>
      <c r="DL338" s="326"/>
    </row>
    <row r="339" spans="1:116" ht="25.5">
      <c r="A339" s="28">
        <v>334</v>
      </c>
      <c r="B339" s="29" t="s">
        <v>266</v>
      </c>
      <c r="C339" s="29" t="s">
        <v>0</v>
      </c>
      <c r="D339" s="29" t="s">
        <v>665</v>
      </c>
      <c r="E339" s="42" t="s">
        <v>666</v>
      </c>
      <c r="F339" s="42" t="s">
        <v>338</v>
      </c>
      <c r="G339" s="30" t="s">
        <v>772</v>
      </c>
      <c r="H339" s="42" t="s">
        <v>147</v>
      </c>
      <c r="I339" s="28">
        <v>8021002</v>
      </c>
      <c r="J339" s="28" t="s">
        <v>773</v>
      </c>
      <c r="K339" s="31" t="s">
        <v>669</v>
      </c>
      <c r="L339" s="56">
        <v>143</v>
      </c>
      <c r="M339" s="33" t="s">
        <v>107</v>
      </c>
      <c r="N339" s="34">
        <v>89400000</v>
      </c>
      <c r="O339" s="34">
        <f>+IFERROR(VLOOKUP(I339,Precio_Fasecolda!A:C,3,FALSE),IFERROR(VLOOKUP(I339,Precio_Fasecolda!B:C,2,FALSE),N339))</f>
        <v>89400000</v>
      </c>
      <c r="P339" s="34">
        <f t="shared" si="32"/>
        <v>0</v>
      </c>
      <c r="Q339" s="28" t="s">
        <v>338</v>
      </c>
      <c r="R339" s="28" t="s">
        <v>2415</v>
      </c>
      <c r="S339" s="28" t="s">
        <v>112</v>
      </c>
      <c r="T339" s="28" t="s">
        <v>107</v>
      </c>
      <c r="U339" s="28" t="s">
        <v>107</v>
      </c>
      <c r="V339" s="42" t="s">
        <v>107</v>
      </c>
      <c r="W339" s="28" t="s">
        <v>107</v>
      </c>
      <c r="X339" s="28" t="s">
        <v>107</v>
      </c>
      <c r="Y339" s="28" t="str">
        <f t="shared" si="33"/>
        <v>N.A.</v>
      </c>
      <c r="Z339" s="292">
        <f t="shared" si="30"/>
        <v>89400000</v>
      </c>
      <c r="AA339" s="28" cm="1">
        <f t="array" aca="1" ref="AA339" ca="1">_xlfn.IFS(DK339&lt;$DK$4,1,AND(DK339&gt;=$DK$4,DK339&lt;=$AA$4),2,DK339&gt;$AA$4,3)</f>
        <v>2</v>
      </c>
      <c r="AB339" s="28">
        <v>0</v>
      </c>
      <c r="AC339" s="28" cm="1">
        <f t="array" aca="1" ref="AC339" ca="1">IF(AB339="PERCENTIL 30","",_xlfn.IFS(DK339&lt;$AC$4,1,DK339&gt;$AC$4,2))</f>
        <v>1</v>
      </c>
      <c r="AD339" s="28" t="str">
        <f>+IFERROR(VLOOKUP(_xlfn.TEXTJOIN("_", FALSE, C339:E339), BD_Perc!$A:$O, 15, FALSE),"Segmentación no encontrada o vehículo inactivo")</f>
        <v>PERCENTIL 30-70</v>
      </c>
      <c r="AE339" s="28" t="str" cm="1">
        <f t="array" ref="AE339">_xlfn.IFS(
    AD339 = "PERCENTIL 50",
    _xlfn.IFS(
        BD!DK339 &lt; VLOOKUP(_xlfn.TEXTJOIN("_", FALSE, C339:E339), BD_Perc!$A:$O, 11, FALSE), "Intervalo de precio 1",
        BD!DK339 &gt;= VLOOKUP(_xlfn.TEXTJOIN("_", FALSE, C339:E339), BD_Perc!$A:$O, 11, FALSE), "Intervalo de precio 2"
    ),
    AD339 = "PERCENTIL 30-70",
    _xlfn.IFS(
        BD!DK339 &lt; VLOOKUP(_xlfn.TEXTJOIN("_", FALSE, C339:E339), BD_Perc!$A:$O, 6, FALSE), "Intervalo de precio 1",
        BD!DK339 &lt; VLOOKUP(_xlfn.TEXTJOIN("_", FALSE, C339:E339), BD_Perc!$A:$O, 7, FALSE), "Intervalo de precio 2",
        BD!DK339 &gt;= VLOOKUP(_xlfn.TEXTJOIN("_", FALSE, C339:E339), BD_Perc!$A:$O, 7, FALSE), "Intervalo de precio 3"
    ),
    AD339="Segmentación no encontrada o vehículo inactivo","Segmentación no encontrada o vehículo inactivo"
)</f>
        <v>Intervalo de precio 1</v>
      </c>
      <c r="AF339" s="57" t="s">
        <v>2412</v>
      </c>
      <c r="AG339" s="35" t="b">
        <f t="shared" si="34"/>
        <v>1</v>
      </c>
      <c r="AH339" s="207">
        <v>0</v>
      </c>
      <c r="AI339" s="207">
        <v>0.01</v>
      </c>
      <c r="AJ339" s="207">
        <v>1.4999999999999999E-2</v>
      </c>
      <c r="AK339" s="207">
        <v>0.02</v>
      </c>
      <c r="AL339" s="207">
        <v>2.5000000000000001E-2</v>
      </c>
      <c r="AM339" s="207">
        <v>0.03</v>
      </c>
      <c r="AN339" s="28" t="s">
        <v>113</v>
      </c>
      <c r="AO339" s="28" t="s">
        <v>113</v>
      </c>
      <c r="AP339" s="28" t="s">
        <v>113</v>
      </c>
      <c r="AQ339" s="37">
        <v>1</v>
      </c>
      <c r="AR339" s="38">
        <v>8689479</v>
      </c>
      <c r="AS339" s="38">
        <v>589650</v>
      </c>
      <c r="AT339" s="38">
        <v>457030</v>
      </c>
      <c r="AU339" s="38">
        <v>1387411</v>
      </c>
      <c r="AV339" s="38">
        <v>1795473</v>
      </c>
      <c r="AW339" s="38">
        <v>9467039</v>
      </c>
      <c r="AX339" s="38" t="s">
        <v>107</v>
      </c>
      <c r="AY339" s="38">
        <v>620255</v>
      </c>
      <c r="AZ339" s="38">
        <v>310127</v>
      </c>
      <c r="BA339" s="38">
        <v>0</v>
      </c>
      <c r="BB339" s="38" t="s">
        <v>107</v>
      </c>
      <c r="BC339" s="38" t="s">
        <v>107</v>
      </c>
      <c r="BD339" s="38">
        <v>0</v>
      </c>
      <c r="BE339" s="38">
        <v>0</v>
      </c>
      <c r="BF339" s="38">
        <v>1795473</v>
      </c>
      <c r="BG339" s="38">
        <v>2159464</v>
      </c>
      <c r="BH339" s="38">
        <v>2064395</v>
      </c>
      <c r="BI339" s="38">
        <v>636577</v>
      </c>
      <c r="BJ339" s="38">
        <v>848769</v>
      </c>
      <c r="BK339" s="38" t="s">
        <v>107</v>
      </c>
      <c r="BL339" s="38">
        <v>1224186</v>
      </c>
      <c r="BM339" s="38">
        <v>179547</v>
      </c>
      <c r="BN339" s="38">
        <v>1599603</v>
      </c>
      <c r="BO339" s="38">
        <v>1387411</v>
      </c>
      <c r="BP339" s="38">
        <v>3884750</v>
      </c>
      <c r="BQ339" s="38">
        <v>114258</v>
      </c>
      <c r="BR339" s="38">
        <v>2358599</v>
      </c>
      <c r="BS339" s="38">
        <v>1550636</v>
      </c>
      <c r="BT339" s="38">
        <v>1795473</v>
      </c>
      <c r="BU339" s="38">
        <v>2448372</v>
      </c>
      <c r="BV339" s="38">
        <v>1651019</v>
      </c>
      <c r="BW339" s="38">
        <v>9589457</v>
      </c>
      <c r="BX339" s="38">
        <v>212192</v>
      </c>
      <c r="BY339" s="38">
        <v>5876093</v>
      </c>
      <c r="BZ339" s="38">
        <v>7345117</v>
      </c>
      <c r="CA339" s="38" t="s">
        <v>107</v>
      </c>
      <c r="CB339" s="38">
        <v>783479</v>
      </c>
      <c r="CC339" s="330">
        <v>0</v>
      </c>
      <c r="CD339" s="38" t="s">
        <v>107</v>
      </c>
      <c r="CE339" s="38" t="s">
        <v>107</v>
      </c>
      <c r="CF339" s="38" t="s">
        <v>107</v>
      </c>
      <c r="CG339" s="38" t="s">
        <v>107</v>
      </c>
      <c r="CH339" s="42" t="s">
        <v>114</v>
      </c>
      <c r="CI339" s="42" t="s">
        <v>114</v>
      </c>
      <c r="CJ339" s="42" t="s">
        <v>114</v>
      </c>
      <c r="CK339" s="42" t="s">
        <v>114</v>
      </c>
      <c r="CL339" s="42" t="s">
        <v>113</v>
      </c>
      <c r="CM339" s="42" t="s">
        <v>114</v>
      </c>
      <c r="CN339" s="42" t="s">
        <v>114</v>
      </c>
      <c r="CO339" s="42" t="s">
        <v>107</v>
      </c>
      <c r="CP339" s="28" t="s">
        <v>107</v>
      </c>
      <c r="CQ339" s="28" t="s">
        <v>107</v>
      </c>
      <c r="CR339" s="28" t="s">
        <v>107</v>
      </c>
      <c r="CS339" s="28" t="s">
        <v>107</v>
      </c>
      <c r="CT339" s="28" t="s">
        <v>107</v>
      </c>
      <c r="CU339" s="28" t="s">
        <v>107</v>
      </c>
      <c r="CV339" s="28" t="s">
        <v>107</v>
      </c>
      <c r="CW339" s="28" t="s">
        <v>107</v>
      </c>
      <c r="CX339" s="28" t="s">
        <v>107</v>
      </c>
      <c r="CY339" s="28" t="s">
        <v>107</v>
      </c>
      <c r="CZ339" s="28" t="s">
        <v>107</v>
      </c>
      <c r="DA339" s="28" t="s">
        <v>107</v>
      </c>
      <c r="DB339" s="28" t="s">
        <v>107</v>
      </c>
      <c r="DC339" s="28" t="s">
        <v>107</v>
      </c>
      <c r="DD339" s="332">
        <v>3855370</v>
      </c>
      <c r="DE339" s="43">
        <v>1</v>
      </c>
      <c r="DF339" s="390">
        <v>1</v>
      </c>
      <c r="DG339" s="310"/>
      <c r="DH339" s="203"/>
      <c r="DI339" s="279" t="str" cm="1">
        <f t="array" ref="DI339">+IF(AND(C339&lt;&gt;"Vehículos Eléctricos",C339&lt;&gt;"Vehículos Híbridos",AD339="PERCENTIL 50"),
     IF(VLOOKUP(_xlfn.TEXTJOIN("_",FALSE,C339:E339),BD_Perc!$A:$P,_xlfn.IFS(BD!AE339="Intervalo de precio 1",12,BD!AE339="Intervalo de precio 2",13),FALSE)&lt;=1,
     VLOOKUP(_xlfn.TEXTJOIN("_",FALSE,C339:E339),BD_Perc!$A:$P,16,FALSE),"Ok P50"),
     "Ok P30/70 ó Híbrido/Eléctrico")</f>
        <v>Ok P30/70 ó Híbrido/Eléctrico</v>
      </c>
      <c r="DJ339" s="279" t="str">
        <f t="shared" si="31"/>
        <v>Vehículos Convencionales_Pick Up_PICKUP DOBLE CAB - PLATON</v>
      </c>
      <c r="DK339" s="331">
        <f t="shared" si="35"/>
        <v>89400000</v>
      </c>
      <c r="DL339" s="326"/>
    </row>
    <row r="340" spans="1:116" ht="25.5">
      <c r="A340" s="28">
        <v>335</v>
      </c>
      <c r="B340" s="29" t="s">
        <v>266</v>
      </c>
      <c r="C340" s="29" t="s">
        <v>0</v>
      </c>
      <c r="D340" s="29" t="s">
        <v>665</v>
      </c>
      <c r="E340" s="42" t="s">
        <v>666</v>
      </c>
      <c r="F340" s="42" t="s">
        <v>338</v>
      </c>
      <c r="G340" s="30" t="s">
        <v>774</v>
      </c>
      <c r="H340" s="42" t="s">
        <v>147</v>
      </c>
      <c r="I340" s="28">
        <v>8021010</v>
      </c>
      <c r="J340" s="28" t="s">
        <v>775</v>
      </c>
      <c r="K340" s="31" t="s">
        <v>669</v>
      </c>
      <c r="L340" s="56">
        <v>143</v>
      </c>
      <c r="M340" s="33" t="s">
        <v>107</v>
      </c>
      <c r="N340" s="34">
        <v>113500000</v>
      </c>
      <c r="O340" s="34">
        <f>+IFERROR(VLOOKUP(I340,Precio_Fasecolda!A:C,3,FALSE),IFERROR(VLOOKUP(I340,Precio_Fasecolda!B:C,2,FALSE),N340))</f>
        <v>113500000</v>
      </c>
      <c r="P340" s="34">
        <f t="shared" si="32"/>
        <v>0</v>
      </c>
      <c r="Q340" s="28" t="s">
        <v>338</v>
      </c>
      <c r="R340" s="28" t="s">
        <v>130</v>
      </c>
      <c r="S340" s="28" t="s">
        <v>112</v>
      </c>
      <c r="T340" s="28" t="s">
        <v>107</v>
      </c>
      <c r="U340" s="28" t="s">
        <v>107</v>
      </c>
      <c r="V340" s="42" t="s">
        <v>107</v>
      </c>
      <c r="W340" s="28" t="s">
        <v>107</v>
      </c>
      <c r="X340" s="28" t="s">
        <v>107</v>
      </c>
      <c r="Y340" s="28" t="str">
        <f t="shared" si="33"/>
        <v>N.A.</v>
      </c>
      <c r="Z340" s="292">
        <f t="shared" si="30"/>
        <v>113500000</v>
      </c>
      <c r="AA340" s="28" cm="1">
        <f t="array" aca="1" ref="AA340" ca="1">_xlfn.IFS(DK340&lt;$DK$4,1,AND(DK340&gt;=$DK$4,DK340&lt;=$AA$4),2,DK340&gt;$AA$4,3)</f>
        <v>2</v>
      </c>
      <c r="AB340" s="28">
        <v>0</v>
      </c>
      <c r="AC340" s="28" cm="1">
        <f t="array" aca="1" ref="AC340" ca="1">IF(AB340="PERCENTIL 30","",_xlfn.IFS(DK340&lt;$AC$4,1,DK340&gt;$AC$4,2))</f>
        <v>1</v>
      </c>
      <c r="AD340" s="28" t="str">
        <f>+IFERROR(VLOOKUP(_xlfn.TEXTJOIN("_", FALSE, C340:E340), BD_Perc!$A:$O, 15, FALSE),"Segmentación no encontrada o vehículo inactivo")</f>
        <v>PERCENTIL 30-70</v>
      </c>
      <c r="AE340" s="28" t="str" cm="1">
        <f t="array" ref="AE340">_xlfn.IFS(
    AD340 = "PERCENTIL 50",
    _xlfn.IFS(
        BD!DK340 &lt; VLOOKUP(_xlfn.TEXTJOIN("_", FALSE, C340:E340), BD_Perc!$A:$O, 11, FALSE), "Intervalo de precio 1",
        BD!DK340 &gt;= VLOOKUP(_xlfn.TEXTJOIN("_", FALSE, C340:E340), BD_Perc!$A:$O, 11, FALSE), "Intervalo de precio 2"
    ),
    AD340 = "PERCENTIL 30-70",
    _xlfn.IFS(
        BD!DK340 &lt; VLOOKUP(_xlfn.TEXTJOIN("_", FALSE, C340:E340), BD_Perc!$A:$O, 6, FALSE), "Intervalo de precio 1",
        BD!DK340 &lt; VLOOKUP(_xlfn.TEXTJOIN("_", FALSE, C340:E340), BD_Perc!$A:$O, 7, FALSE), "Intervalo de precio 2",
        BD!DK340 &gt;= VLOOKUP(_xlfn.TEXTJOIN("_", FALSE, C340:E340), BD_Perc!$A:$O, 7, FALSE), "Intervalo de precio 3"
    ),
    AD340="Segmentación no encontrada o vehículo inactivo","Segmentación no encontrada o vehículo inactivo"
)</f>
        <v>Intervalo de precio 1</v>
      </c>
      <c r="AF340" s="57" t="s">
        <v>2412</v>
      </c>
      <c r="AG340" s="35" t="b">
        <f t="shared" si="34"/>
        <v>1</v>
      </c>
      <c r="AH340" s="207">
        <v>0</v>
      </c>
      <c r="AI340" s="207">
        <v>0.01</v>
      </c>
      <c r="AJ340" s="207">
        <v>1.4999999999999999E-2</v>
      </c>
      <c r="AK340" s="207">
        <v>0.02</v>
      </c>
      <c r="AL340" s="207">
        <v>2.5000000000000001E-2</v>
      </c>
      <c r="AM340" s="207">
        <v>0.03</v>
      </c>
      <c r="AN340" s="28" t="s">
        <v>113</v>
      </c>
      <c r="AO340" s="28" t="s">
        <v>113</v>
      </c>
      <c r="AP340" s="28" t="s">
        <v>113</v>
      </c>
      <c r="AQ340" s="37">
        <v>1</v>
      </c>
      <c r="AR340" s="38">
        <v>8689479</v>
      </c>
      <c r="AS340" s="38">
        <v>589650</v>
      </c>
      <c r="AT340" s="38">
        <v>457030</v>
      </c>
      <c r="AU340" s="38">
        <v>1387411</v>
      </c>
      <c r="AV340" s="38">
        <v>1795473</v>
      </c>
      <c r="AW340" s="38">
        <v>9467039</v>
      </c>
      <c r="AX340" s="38" t="s">
        <v>107</v>
      </c>
      <c r="AY340" s="38">
        <v>620255</v>
      </c>
      <c r="AZ340" s="38">
        <v>310127</v>
      </c>
      <c r="BA340" s="38">
        <v>0</v>
      </c>
      <c r="BB340" s="38" t="s">
        <v>107</v>
      </c>
      <c r="BC340" s="38" t="s">
        <v>107</v>
      </c>
      <c r="BD340" s="38">
        <v>0</v>
      </c>
      <c r="BE340" s="38">
        <v>0</v>
      </c>
      <c r="BF340" s="38">
        <v>1795473</v>
      </c>
      <c r="BG340" s="38">
        <v>2159464</v>
      </c>
      <c r="BH340" s="38">
        <v>2064395</v>
      </c>
      <c r="BI340" s="38">
        <v>636577</v>
      </c>
      <c r="BJ340" s="38">
        <v>848769</v>
      </c>
      <c r="BK340" s="38" t="s">
        <v>107</v>
      </c>
      <c r="BL340" s="38">
        <v>1224186</v>
      </c>
      <c r="BM340" s="38">
        <v>179547</v>
      </c>
      <c r="BN340" s="38">
        <v>1599603</v>
      </c>
      <c r="BO340" s="38">
        <v>1387411</v>
      </c>
      <c r="BP340" s="38">
        <v>3884750</v>
      </c>
      <c r="BQ340" s="38">
        <v>114258</v>
      </c>
      <c r="BR340" s="38">
        <v>2358599</v>
      </c>
      <c r="BS340" s="38">
        <v>1550636</v>
      </c>
      <c r="BT340" s="38">
        <v>1795473</v>
      </c>
      <c r="BU340" s="38">
        <v>2448372</v>
      </c>
      <c r="BV340" s="38">
        <v>1651019</v>
      </c>
      <c r="BW340" s="38">
        <v>9589457</v>
      </c>
      <c r="BX340" s="38">
        <v>212192</v>
      </c>
      <c r="BY340" s="38">
        <v>5876093</v>
      </c>
      <c r="BZ340" s="38">
        <v>7345117</v>
      </c>
      <c r="CA340" s="38" t="s">
        <v>107</v>
      </c>
      <c r="CB340" s="38">
        <v>783479</v>
      </c>
      <c r="CC340" s="330">
        <v>0</v>
      </c>
      <c r="CD340" s="38" t="s">
        <v>107</v>
      </c>
      <c r="CE340" s="38" t="s">
        <v>107</v>
      </c>
      <c r="CF340" s="38" t="s">
        <v>107</v>
      </c>
      <c r="CG340" s="38" t="s">
        <v>107</v>
      </c>
      <c r="CH340" s="42" t="s">
        <v>114</v>
      </c>
      <c r="CI340" s="42" t="s">
        <v>114</v>
      </c>
      <c r="CJ340" s="42" t="s">
        <v>114</v>
      </c>
      <c r="CK340" s="42" t="s">
        <v>114</v>
      </c>
      <c r="CL340" s="42" t="s">
        <v>114</v>
      </c>
      <c r="CM340" s="42" t="s">
        <v>114</v>
      </c>
      <c r="CN340" s="42" t="s">
        <v>114</v>
      </c>
      <c r="CO340" s="42" t="s">
        <v>107</v>
      </c>
      <c r="CP340" s="28" t="s">
        <v>107</v>
      </c>
      <c r="CQ340" s="28" t="s">
        <v>107</v>
      </c>
      <c r="CR340" s="28" t="s">
        <v>107</v>
      </c>
      <c r="CS340" s="28" t="s">
        <v>107</v>
      </c>
      <c r="CT340" s="28" t="s">
        <v>107</v>
      </c>
      <c r="CU340" s="28" t="s">
        <v>107</v>
      </c>
      <c r="CV340" s="28" t="s">
        <v>107</v>
      </c>
      <c r="CW340" s="28" t="s">
        <v>107</v>
      </c>
      <c r="CX340" s="28" t="s">
        <v>107</v>
      </c>
      <c r="CY340" s="28" t="s">
        <v>107</v>
      </c>
      <c r="CZ340" s="28" t="s">
        <v>107</v>
      </c>
      <c r="DA340" s="28" t="s">
        <v>107</v>
      </c>
      <c r="DB340" s="28" t="s">
        <v>107</v>
      </c>
      <c r="DC340" s="28" t="s">
        <v>107</v>
      </c>
      <c r="DD340" s="332">
        <v>3855370</v>
      </c>
      <c r="DE340" s="43">
        <v>1</v>
      </c>
      <c r="DF340" s="390">
        <v>1</v>
      </c>
      <c r="DG340" s="310"/>
      <c r="DH340" s="203"/>
      <c r="DI340" s="279" t="str" cm="1">
        <f t="array" ref="DI340">+IF(AND(C340&lt;&gt;"Vehículos Eléctricos",C340&lt;&gt;"Vehículos Híbridos",AD340="PERCENTIL 50"),
     IF(VLOOKUP(_xlfn.TEXTJOIN("_",FALSE,C340:E340),BD_Perc!$A:$P,_xlfn.IFS(BD!AE340="Intervalo de precio 1",12,BD!AE340="Intervalo de precio 2",13),FALSE)&lt;=1,
     VLOOKUP(_xlfn.TEXTJOIN("_",FALSE,C340:E340),BD_Perc!$A:$P,16,FALSE),"Ok P50"),
     "Ok P30/70 ó Híbrido/Eléctrico")</f>
        <v>Ok P30/70 ó Híbrido/Eléctrico</v>
      </c>
      <c r="DJ340" s="279" t="str">
        <f t="shared" si="31"/>
        <v>Vehículos Convencionales_Pick Up_PICKUP DOBLE CAB - PLATON</v>
      </c>
      <c r="DK340" s="331">
        <f t="shared" si="35"/>
        <v>113500000</v>
      </c>
      <c r="DL340" s="326"/>
    </row>
    <row r="341" spans="1:116" ht="25.5">
      <c r="A341" s="28">
        <v>336</v>
      </c>
      <c r="B341" s="29" t="s">
        <v>266</v>
      </c>
      <c r="C341" s="29" t="s">
        <v>0</v>
      </c>
      <c r="D341" s="29" t="s">
        <v>665</v>
      </c>
      <c r="E341" s="42" t="s">
        <v>666</v>
      </c>
      <c r="F341" s="42" t="s">
        <v>346</v>
      </c>
      <c r="G341" s="30" t="s">
        <v>774</v>
      </c>
      <c r="H341" s="42" t="s">
        <v>147</v>
      </c>
      <c r="I341" s="28">
        <v>8021006</v>
      </c>
      <c r="J341" s="28" t="s">
        <v>776</v>
      </c>
      <c r="K341" s="31" t="s">
        <v>669</v>
      </c>
      <c r="L341" s="32">
        <v>143</v>
      </c>
      <c r="M341" s="33" t="s">
        <v>107</v>
      </c>
      <c r="N341" s="44">
        <v>105600000</v>
      </c>
      <c r="O341" s="34">
        <f>+IFERROR(VLOOKUP(I341,Precio_Fasecolda!A:C,3,FALSE),IFERROR(VLOOKUP(I341,Precio_Fasecolda!B:C,2,FALSE),N341))</f>
        <v>105600000</v>
      </c>
      <c r="P341" s="34">
        <f t="shared" si="32"/>
        <v>0</v>
      </c>
      <c r="Q341" s="28" t="s">
        <v>346</v>
      </c>
      <c r="R341" s="28" t="s">
        <v>2415</v>
      </c>
      <c r="S341" s="28" t="s">
        <v>112</v>
      </c>
      <c r="T341" s="28" t="s">
        <v>107</v>
      </c>
      <c r="U341" s="28" t="s">
        <v>107</v>
      </c>
      <c r="V341" s="42" t="s">
        <v>107</v>
      </c>
      <c r="W341" s="28" t="s">
        <v>107</v>
      </c>
      <c r="X341" s="28" t="s">
        <v>107</v>
      </c>
      <c r="Y341" s="28" t="str">
        <f t="shared" si="33"/>
        <v>N.A.</v>
      </c>
      <c r="Z341" s="292">
        <f t="shared" si="30"/>
        <v>105600000</v>
      </c>
      <c r="AA341" s="28" cm="1">
        <f t="array" aca="1" ref="AA341" ca="1">_xlfn.IFS(DK341&lt;$DK$4,1,AND(DK341&gt;=$DK$4,DK341&lt;=$AA$4),2,DK341&gt;$AA$4,3)</f>
        <v>2</v>
      </c>
      <c r="AB341" s="28">
        <v>0</v>
      </c>
      <c r="AC341" s="28" cm="1">
        <f t="array" aca="1" ref="AC341" ca="1">IF(AB341="PERCENTIL 30","",_xlfn.IFS(DK341&lt;$AC$4,1,DK341&gt;$AC$4,2))</f>
        <v>1</v>
      </c>
      <c r="AD341" s="28" t="str">
        <f>+IFERROR(VLOOKUP(_xlfn.TEXTJOIN("_", FALSE, C341:E341), BD_Perc!$A:$O, 15, FALSE),"Segmentación no encontrada o vehículo inactivo")</f>
        <v>PERCENTIL 30-70</v>
      </c>
      <c r="AE341" s="28" t="str" cm="1">
        <f t="array" ref="AE341">_xlfn.IFS(
    AD341 = "PERCENTIL 50",
    _xlfn.IFS(
        BD!DK341 &lt; VLOOKUP(_xlfn.TEXTJOIN("_", FALSE, C341:E341), BD_Perc!$A:$O, 11, FALSE), "Intervalo de precio 1",
        BD!DK341 &gt;= VLOOKUP(_xlfn.TEXTJOIN("_", FALSE, C341:E341), BD_Perc!$A:$O, 11, FALSE), "Intervalo de precio 2"
    ),
    AD341 = "PERCENTIL 30-70",
    _xlfn.IFS(
        BD!DK341 &lt; VLOOKUP(_xlfn.TEXTJOIN("_", FALSE, C341:E341), BD_Perc!$A:$O, 6, FALSE), "Intervalo de precio 1",
        BD!DK341 &lt; VLOOKUP(_xlfn.TEXTJOIN("_", FALSE, C341:E341), BD_Perc!$A:$O, 7, FALSE), "Intervalo de precio 2",
        BD!DK341 &gt;= VLOOKUP(_xlfn.TEXTJOIN("_", FALSE, C341:E341), BD_Perc!$A:$O, 7, FALSE), "Intervalo de precio 3"
    ),
    AD341="Segmentación no encontrada o vehículo inactivo","Segmentación no encontrada o vehículo inactivo"
)</f>
        <v>Intervalo de precio 1</v>
      </c>
      <c r="AF341" s="57" t="s">
        <v>2412</v>
      </c>
      <c r="AG341" s="35" t="b">
        <f t="shared" si="34"/>
        <v>1</v>
      </c>
      <c r="AH341" s="207">
        <v>0</v>
      </c>
      <c r="AI341" s="207">
        <v>0.01</v>
      </c>
      <c r="AJ341" s="207">
        <v>1.4999999999999999E-2</v>
      </c>
      <c r="AK341" s="207">
        <v>0.02</v>
      </c>
      <c r="AL341" s="207">
        <v>2.5000000000000001E-2</v>
      </c>
      <c r="AM341" s="207">
        <v>0.03</v>
      </c>
      <c r="AN341" s="28" t="s">
        <v>113</v>
      </c>
      <c r="AO341" s="28" t="s">
        <v>113</v>
      </c>
      <c r="AP341" s="28" t="s">
        <v>113</v>
      </c>
      <c r="AQ341" s="37">
        <v>1</v>
      </c>
      <c r="AR341" s="38">
        <v>0</v>
      </c>
      <c r="AS341" s="38">
        <v>0</v>
      </c>
      <c r="AT341" s="38">
        <v>0</v>
      </c>
      <c r="AU341" s="38">
        <v>0</v>
      </c>
      <c r="AV341" s="38">
        <v>0</v>
      </c>
      <c r="AW341" s="38">
        <v>0</v>
      </c>
      <c r="AX341" s="38">
        <v>0</v>
      </c>
      <c r="AY341" s="38">
        <v>0</v>
      </c>
      <c r="AZ341" s="38">
        <v>0</v>
      </c>
      <c r="BA341" s="38">
        <v>0</v>
      </c>
      <c r="BB341" s="38">
        <v>0</v>
      </c>
      <c r="BC341" s="38">
        <v>0</v>
      </c>
      <c r="BD341" s="38">
        <v>0</v>
      </c>
      <c r="BE341" s="38">
        <v>0</v>
      </c>
      <c r="BF341" s="38">
        <v>0</v>
      </c>
      <c r="BG341" s="38">
        <v>0</v>
      </c>
      <c r="BH341" s="38">
        <v>0</v>
      </c>
      <c r="BI341" s="38">
        <v>0</v>
      </c>
      <c r="BJ341" s="38">
        <v>0</v>
      </c>
      <c r="BK341" s="38">
        <v>0</v>
      </c>
      <c r="BL341" s="38">
        <v>0</v>
      </c>
      <c r="BM341" s="38">
        <v>0</v>
      </c>
      <c r="BN341" s="38">
        <v>0</v>
      </c>
      <c r="BO341" s="38">
        <v>0</v>
      </c>
      <c r="BP341" s="38">
        <v>0</v>
      </c>
      <c r="BQ341" s="38">
        <v>0</v>
      </c>
      <c r="BR341" s="38">
        <v>0</v>
      </c>
      <c r="BS341" s="38">
        <v>0</v>
      </c>
      <c r="BT341" s="38">
        <v>0</v>
      </c>
      <c r="BU341" s="38">
        <v>0</v>
      </c>
      <c r="BV341" s="38">
        <v>0</v>
      </c>
      <c r="BW341" s="38">
        <v>0</v>
      </c>
      <c r="BX341" s="38">
        <v>0</v>
      </c>
      <c r="BY341" s="38">
        <v>0</v>
      </c>
      <c r="BZ341" s="38">
        <v>0</v>
      </c>
      <c r="CA341" s="38">
        <v>0</v>
      </c>
      <c r="CB341" s="38">
        <v>0</v>
      </c>
      <c r="CC341" s="330">
        <v>0</v>
      </c>
      <c r="CD341" s="38">
        <v>0</v>
      </c>
      <c r="CE341" s="38">
        <v>0</v>
      </c>
      <c r="CF341" s="38">
        <v>0</v>
      </c>
      <c r="CG341" s="38">
        <v>0</v>
      </c>
      <c r="CH341" s="42" t="s">
        <v>114</v>
      </c>
      <c r="CI341" s="42" t="s">
        <v>114</v>
      </c>
      <c r="CJ341" s="42" t="s">
        <v>114</v>
      </c>
      <c r="CK341" s="42" t="s">
        <v>114</v>
      </c>
      <c r="CL341" s="42" t="s">
        <v>114</v>
      </c>
      <c r="CM341" s="42" t="s">
        <v>114</v>
      </c>
      <c r="CN341" s="42" t="s">
        <v>114</v>
      </c>
      <c r="CO341" s="42" t="s">
        <v>107</v>
      </c>
      <c r="CP341" s="28" t="s">
        <v>107</v>
      </c>
      <c r="CQ341" s="28" t="s">
        <v>107</v>
      </c>
      <c r="CR341" s="28" t="s">
        <v>107</v>
      </c>
      <c r="CS341" s="28" t="s">
        <v>107</v>
      </c>
      <c r="CT341" s="28" t="s">
        <v>107</v>
      </c>
      <c r="CU341" s="28" t="s">
        <v>107</v>
      </c>
      <c r="CV341" s="28" t="s">
        <v>107</v>
      </c>
      <c r="CW341" s="28" t="s">
        <v>107</v>
      </c>
      <c r="CX341" s="28" t="s">
        <v>107</v>
      </c>
      <c r="CY341" s="28" t="s">
        <v>107</v>
      </c>
      <c r="CZ341" s="28" t="s">
        <v>107</v>
      </c>
      <c r="DA341" s="28" t="s">
        <v>107</v>
      </c>
      <c r="DB341" s="28" t="s">
        <v>107</v>
      </c>
      <c r="DC341" s="28" t="s">
        <v>107</v>
      </c>
      <c r="DD341" s="332">
        <v>0</v>
      </c>
      <c r="DE341" s="43">
        <v>0</v>
      </c>
      <c r="DF341" s="390">
        <v>0</v>
      </c>
      <c r="DG341" s="310"/>
      <c r="DH341" s="203"/>
      <c r="DI341" s="279" t="str" cm="1">
        <f t="array" ref="DI341">+IF(AND(C341&lt;&gt;"Vehículos Eléctricos",C341&lt;&gt;"Vehículos Híbridos",AD341="PERCENTIL 50"),
     IF(VLOOKUP(_xlfn.TEXTJOIN("_",FALSE,C341:E341),BD_Perc!$A:$P,_xlfn.IFS(BD!AE341="Intervalo de precio 1",12,BD!AE341="Intervalo de precio 2",13),FALSE)&lt;=1,
     VLOOKUP(_xlfn.TEXTJOIN("_",FALSE,C341:E341),BD_Perc!$A:$P,16,FALSE),"Ok P50"),
     "Ok P30/70 ó Híbrido/Eléctrico")</f>
        <v>Ok P30/70 ó Híbrido/Eléctrico</v>
      </c>
      <c r="DJ341" s="279" t="str">
        <f t="shared" si="31"/>
        <v>Vehículos Convencionales_Pick Up_PICKUP DOBLE CAB - PLATON</v>
      </c>
      <c r="DK341" s="331">
        <f t="shared" si="35"/>
        <v>105600000</v>
      </c>
      <c r="DL341" s="326"/>
    </row>
    <row r="342" spans="1:116" ht="25.5">
      <c r="A342" s="28">
        <v>337</v>
      </c>
      <c r="B342" s="29" t="s">
        <v>266</v>
      </c>
      <c r="C342" s="29" t="s">
        <v>0</v>
      </c>
      <c r="D342" s="29" t="s">
        <v>665</v>
      </c>
      <c r="E342" s="42" t="s">
        <v>666</v>
      </c>
      <c r="F342" s="42" t="s">
        <v>346</v>
      </c>
      <c r="G342" s="30" t="s">
        <v>777</v>
      </c>
      <c r="H342" s="42" t="s">
        <v>147</v>
      </c>
      <c r="I342" s="28">
        <v>8021007</v>
      </c>
      <c r="J342" s="28" t="s">
        <v>778</v>
      </c>
      <c r="K342" s="31" t="s">
        <v>674</v>
      </c>
      <c r="L342" s="56">
        <v>163</v>
      </c>
      <c r="M342" s="33" t="s">
        <v>107</v>
      </c>
      <c r="N342" s="34">
        <v>201000000</v>
      </c>
      <c r="O342" s="34">
        <f>+IFERROR(VLOOKUP(I342,Precio_Fasecolda!A:C,3,FALSE),IFERROR(VLOOKUP(I342,Precio_Fasecolda!B:C,2,FALSE),N342))</f>
        <v>201000000</v>
      </c>
      <c r="P342" s="34">
        <f t="shared" si="32"/>
        <v>0</v>
      </c>
      <c r="Q342" s="28" t="s">
        <v>346</v>
      </c>
      <c r="R342" s="28" t="s">
        <v>2415</v>
      </c>
      <c r="S342" s="28" t="s">
        <v>360</v>
      </c>
      <c r="T342" s="28" t="s">
        <v>107</v>
      </c>
      <c r="U342" s="28" t="s">
        <v>107</v>
      </c>
      <c r="V342" s="42" t="s">
        <v>107</v>
      </c>
      <c r="W342" s="28" t="s">
        <v>107</v>
      </c>
      <c r="X342" s="28" t="s">
        <v>107</v>
      </c>
      <c r="Y342" s="28" t="str">
        <f t="shared" si="33"/>
        <v>N.A.</v>
      </c>
      <c r="Z342" s="292">
        <f t="shared" si="30"/>
        <v>201000000</v>
      </c>
      <c r="AA342" s="28" cm="1">
        <f t="array" aca="1" ref="AA342" ca="1">_xlfn.IFS(DK342&lt;$DK$4,1,AND(DK342&gt;=$DK$4,DK342&lt;=$AA$4),2,DK342&gt;$AA$4,3)</f>
        <v>2</v>
      </c>
      <c r="AB342" s="28">
        <v>0</v>
      </c>
      <c r="AC342" s="28" cm="1">
        <f t="array" aca="1" ref="AC342" ca="1">IF(AB342="PERCENTIL 30","",_xlfn.IFS(DK342&lt;$AC$4,1,DK342&gt;$AC$4,2))</f>
        <v>2</v>
      </c>
      <c r="AD342" s="28" t="str">
        <f>+IFERROR(VLOOKUP(_xlfn.TEXTJOIN("_", FALSE, C342:E342), BD_Perc!$A:$O, 15, FALSE),"Segmentación no encontrada o vehículo inactivo")</f>
        <v>PERCENTIL 30-70</v>
      </c>
      <c r="AE342" s="28" t="str" cm="1">
        <f t="array" ref="AE342">_xlfn.IFS(
    AD342 = "PERCENTIL 50",
    _xlfn.IFS(
        BD!DK342 &lt; VLOOKUP(_xlfn.TEXTJOIN("_", FALSE, C342:E342), BD_Perc!$A:$O, 11, FALSE), "Intervalo de precio 1",
        BD!DK342 &gt;= VLOOKUP(_xlfn.TEXTJOIN("_", FALSE, C342:E342), BD_Perc!$A:$O, 11, FALSE), "Intervalo de precio 2"
    ),
    AD342 = "PERCENTIL 30-70",
    _xlfn.IFS(
        BD!DK342 &lt; VLOOKUP(_xlfn.TEXTJOIN("_", FALSE, C342:E342), BD_Perc!$A:$O, 6, FALSE), "Intervalo de precio 1",
        BD!DK342 &lt; VLOOKUP(_xlfn.TEXTJOIN("_", FALSE, C342:E342), BD_Perc!$A:$O, 7, FALSE), "Intervalo de precio 2",
        BD!DK342 &gt;= VLOOKUP(_xlfn.TEXTJOIN("_", FALSE, C342:E342), BD_Perc!$A:$O, 7, FALSE), "Intervalo de precio 3"
    ),
    AD342="Segmentación no encontrada o vehículo inactivo","Segmentación no encontrada o vehículo inactivo"
)</f>
        <v>Intervalo de precio 2</v>
      </c>
      <c r="AF342" s="57" t="s">
        <v>2413</v>
      </c>
      <c r="AG342" s="35" t="b">
        <f t="shared" si="34"/>
        <v>1</v>
      </c>
      <c r="AH342" s="207">
        <v>0</v>
      </c>
      <c r="AI342" s="207">
        <v>0.01</v>
      </c>
      <c r="AJ342" s="207">
        <v>1.4999999999999999E-2</v>
      </c>
      <c r="AK342" s="207">
        <v>0.02</v>
      </c>
      <c r="AL342" s="207">
        <v>2.5000000000000001E-2</v>
      </c>
      <c r="AM342" s="207">
        <v>0.03</v>
      </c>
      <c r="AN342" s="28" t="s">
        <v>113</v>
      </c>
      <c r="AO342" s="28" t="s">
        <v>113</v>
      </c>
      <c r="AP342" s="28" t="s">
        <v>113</v>
      </c>
      <c r="AQ342" s="37">
        <v>1</v>
      </c>
      <c r="AR342" s="38">
        <v>8689479</v>
      </c>
      <c r="AS342" s="38">
        <v>589650</v>
      </c>
      <c r="AT342" s="38">
        <v>457030</v>
      </c>
      <c r="AU342" s="38">
        <v>1387411</v>
      </c>
      <c r="AV342" s="38">
        <v>1795473</v>
      </c>
      <c r="AW342" s="38">
        <v>9467039</v>
      </c>
      <c r="AX342" s="38" t="s">
        <v>107</v>
      </c>
      <c r="AY342" s="38">
        <v>620255</v>
      </c>
      <c r="AZ342" s="38">
        <v>310127</v>
      </c>
      <c r="BA342" s="38">
        <v>0</v>
      </c>
      <c r="BB342" s="38" t="s">
        <v>107</v>
      </c>
      <c r="BC342" s="38" t="s">
        <v>107</v>
      </c>
      <c r="BD342" s="38">
        <v>0</v>
      </c>
      <c r="BE342" s="38">
        <v>0</v>
      </c>
      <c r="BF342" s="38">
        <v>1795473</v>
      </c>
      <c r="BG342" s="38">
        <v>2159464</v>
      </c>
      <c r="BH342" s="38">
        <v>2064395</v>
      </c>
      <c r="BI342" s="38">
        <v>636577</v>
      </c>
      <c r="BJ342" s="38">
        <v>848769</v>
      </c>
      <c r="BK342" s="38" t="s">
        <v>107</v>
      </c>
      <c r="BL342" s="38" t="s">
        <v>107</v>
      </c>
      <c r="BM342" s="38">
        <v>179547</v>
      </c>
      <c r="BN342" s="38">
        <v>1599603</v>
      </c>
      <c r="BO342" s="38">
        <v>1387411</v>
      </c>
      <c r="BP342" s="38">
        <v>3884750</v>
      </c>
      <c r="BQ342" s="38">
        <v>114258</v>
      </c>
      <c r="BR342" s="38">
        <v>2358599</v>
      </c>
      <c r="BS342" s="38">
        <v>1550636</v>
      </c>
      <c r="BT342" s="38">
        <v>1795473</v>
      </c>
      <c r="BU342" s="38">
        <v>2448372</v>
      </c>
      <c r="BV342" s="38">
        <v>1651019</v>
      </c>
      <c r="BW342" s="38">
        <v>9589457</v>
      </c>
      <c r="BX342" s="38">
        <v>212192</v>
      </c>
      <c r="BY342" s="38">
        <v>5876093</v>
      </c>
      <c r="BZ342" s="38">
        <v>7345117</v>
      </c>
      <c r="CA342" s="38" t="s">
        <v>107</v>
      </c>
      <c r="CB342" s="38">
        <v>783479</v>
      </c>
      <c r="CC342" s="330">
        <v>0</v>
      </c>
      <c r="CD342" s="38" t="s">
        <v>107</v>
      </c>
      <c r="CE342" s="38" t="s">
        <v>107</v>
      </c>
      <c r="CF342" s="38" t="s">
        <v>107</v>
      </c>
      <c r="CG342" s="38" t="s">
        <v>107</v>
      </c>
      <c r="CH342" s="42" t="s">
        <v>114</v>
      </c>
      <c r="CI342" s="42" t="s">
        <v>114</v>
      </c>
      <c r="CJ342" s="42" t="s">
        <v>114</v>
      </c>
      <c r="CK342" s="42" t="s">
        <v>114</v>
      </c>
      <c r="CL342" s="42" t="s">
        <v>114</v>
      </c>
      <c r="CM342" s="42" t="s">
        <v>114</v>
      </c>
      <c r="CN342" s="42" t="s">
        <v>114</v>
      </c>
      <c r="CO342" s="42" t="s">
        <v>107</v>
      </c>
      <c r="CP342" s="28" t="s">
        <v>107</v>
      </c>
      <c r="CQ342" s="28" t="s">
        <v>107</v>
      </c>
      <c r="CR342" s="28" t="s">
        <v>107</v>
      </c>
      <c r="CS342" s="28" t="s">
        <v>107</v>
      </c>
      <c r="CT342" s="28" t="s">
        <v>107</v>
      </c>
      <c r="CU342" s="28" t="s">
        <v>107</v>
      </c>
      <c r="CV342" s="28" t="s">
        <v>107</v>
      </c>
      <c r="CW342" s="28" t="s">
        <v>107</v>
      </c>
      <c r="CX342" s="28" t="s">
        <v>107</v>
      </c>
      <c r="CY342" s="28" t="s">
        <v>107</v>
      </c>
      <c r="CZ342" s="28" t="s">
        <v>107</v>
      </c>
      <c r="DA342" s="28" t="s">
        <v>107</v>
      </c>
      <c r="DB342" s="28" t="s">
        <v>107</v>
      </c>
      <c r="DC342" s="28" t="s">
        <v>107</v>
      </c>
      <c r="DD342" s="332">
        <v>7175363</v>
      </c>
      <c r="DE342" s="43">
        <v>1</v>
      </c>
      <c r="DF342" s="390">
        <v>1</v>
      </c>
      <c r="DG342" s="310"/>
      <c r="DH342" s="203"/>
      <c r="DI342" s="279" t="str" cm="1">
        <f t="array" ref="DI342">+IF(AND(C342&lt;&gt;"Vehículos Eléctricos",C342&lt;&gt;"Vehículos Híbridos",AD342="PERCENTIL 50"),
     IF(VLOOKUP(_xlfn.TEXTJOIN("_",FALSE,C342:E342),BD_Perc!$A:$P,_xlfn.IFS(BD!AE342="Intervalo de precio 1",12,BD!AE342="Intervalo de precio 2",13),FALSE)&lt;=1,
     VLOOKUP(_xlfn.TEXTJOIN("_",FALSE,C342:E342),BD_Perc!$A:$P,16,FALSE),"Ok P50"),
     "Ok P30/70 ó Híbrido/Eléctrico")</f>
        <v>Ok P30/70 ó Híbrido/Eléctrico</v>
      </c>
      <c r="DJ342" s="279" t="str">
        <f t="shared" si="31"/>
        <v>Vehículos Convencionales_Pick Up_PICKUP DOBLE CAB - PLATON</v>
      </c>
      <c r="DK342" s="331">
        <f t="shared" si="35"/>
        <v>201000000</v>
      </c>
      <c r="DL342" s="326"/>
    </row>
    <row r="343" spans="1:116" ht="25.5">
      <c r="A343" s="28">
        <v>338</v>
      </c>
      <c r="B343" s="29" t="s">
        <v>266</v>
      </c>
      <c r="C343" s="29" t="s">
        <v>0</v>
      </c>
      <c r="D343" s="29" t="s">
        <v>665</v>
      </c>
      <c r="E343" s="42" t="s">
        <v>666</v>
      </c>
      <c r="F343" s="42" t="s">
        <v>346</v>
      </c>
      <c r="G343" s="30" t="s">
        <v>779</v>
      </c>
      <c r="H343" s="42" t="s">
        <v>147</v>
      </c>
      <c r="I343" s="28">
        <v>8021003</v>
      </c>
      <c r="J343" s="28" t="s">
        <v>780</v>
      </c>
      <c r="K343" s="31" t="s">
        <v>674</v>
      </c>
      <c r="L343" s="56">
        <v>190</v>
      </c>
      <c r="M343" s="33" t="s">
        <v>107</v>
      </c>
      <c r="N343" s="34">
        <v>220000000</v>
      </c>
      <c r="O343" s="34">
        <f>+IFERROR(VLOOKUP(I343,Precio_Fasecolda!A:C,3,FALSE),IFERROR(VLOOKUP(I343,Precio_Fasecolda!B:C,2,FALSE),N343))</f>
        <v>220000000</v>
      </c>
      <c r="P343" s="34">
        <f t="shared" si="32"/>
        <v>0</v>
      </c>
      <c r="Q343" s="28" t="s">
        <v>346</v>
      </c>
      <c r="R343" s="28" t="s">
        <v>2415</v>
      </c>
      <c r="S343" s="28" t="s">
        <v>360</v>
      </c>
      <c r="T343" s="28" t="s">
        <v>107</v>
      </c>
      <c r="U343" s="28" t="s">
        <v>107</v>
      </c>
      <c r="V343" s="42" t="s">
        <v>107</v>
      </c>
      <c r="W343" s="28" t="s">
        <v>107</v>
      </c>
      <c r="X343" s="28" t="s">
        <v>107</v>
      </c>
      <c r="Y343" s="28" t="str">
        <f t="shared" si="33"/>
        <v>N.A.</v>
      </c>
      <c r="Z343" s="292">
        <f t="shared" si="30"/>
        <v>220000000</v>
      </c>
      <c r="AA343" s="28" cm="1">
        <f t="array" aca="1" ref="AA343" ca="1">_xlfn.IFS(DK343&lt;$DK$4,1,AND(DK343&gt;=$DK$4,DK343&lt;=$AA$4),2,DK343&gt;$AA$4,3)</f>
        <v>2</v>
      </c>
      <c r="AB343" s="28">
        <v>0</v>
      </c>
      <c r="AC343" s="28" cm="1">
        <f t="array" aca="1" ref="AC343" ca="1">IF(AB343="PERCENTIL 30","",_xlfn.IFS(DK343&lt;$AC$4,1,DK343&gt;$AC$4,2))</f>
        <v>2</v>
      </c>
      <c r="AD343" s="28" t="str">
        <f>+IFERROR(VLOOKUP(_xlfn.TEXTJOIN("_", FALSE, C343:E343), BD_Perc!$A:$O, 15, FALSE),"Segmentación no encontrada o vehículo inactivo")</f>
        <v>PERCENTIL 30-70</v>
      </c>
      <c r="AE343" s="28" t="str" cm="1">
        <f t="array" ref="AE343">_xlfn.IFS(
    AD343 = "PERCENTIL 50",
    _xlfn.IFS(
        BD!DK343 &lt; VLOOKUP(_xlfn.TEXTJOIN("_", FALSE, C343:E343), BD_Perc!$A:$O, 11, FALSE), "Intervalo de precio 1",
        BD!DK343 &gt;= VLOOKUP(_xlfn.TEXTJOIN("_", FALSE, C343:E343), BD_Perc!$A:$O, 11, FALSE), "Intervalo de precio 2"
    ),
    AD343 = "PERCENTIL 30-70",
    _xlfn.IFS(
        BD!DK343 &lt; VLOOKUP(_xlfn.TEXTJOIN("_", FALSE, C343:E343), BD_Perc!$A:$O, 6, FALSE), "Intervalo de precio 1",
        BD!DK343 &lt; VLOOKUP(_xlfn.TEXTJOIN("_", FALSE, C343:E343), BD_Perc!$A:$O, 7, FALSE), "Intervalo de precio 2",
        BD!DK343 &gt;= VLOOKUP(_xlfn.TEXTJOIN("_", FALSE, C343:E343), BD_Perc!$A:$O, 7, FALSE), "Intervalo de precio 3"
    ),
    AD343="Segmentación no encontrada o vehículo inactivo","Segmentación no encontrada o vehículo inactivo"
)</f>
        <v>Intervalo de precio 2</v>
      </c>
      <c r="AF343" s="57" t="s">
        <v>2413</v>
      </c>
      <c r="AG343" s="35" t="b">
        <f t="shared" si="34"/>
        <v>1</v>
      </c>
      <c r="AH343" s="207">
        <v>0</v>
      </c>
      <c r="AI343" s="207">
        <v>0.01</v>
      </c>
      <c r="AJ343" s="207">
        <v>1.4999999999999999E-2</v>
      </c>
      <c r="AK343" s="207">
        <v>0.02</v>
      </c>
      <c r="AL343" s="207">
        <v>2.5000000000000001E-2</v>
      </c>
      <c r="AM343" s="207">
        <v>0.03</v>
      </c>
      <c r="AN343" s="28" t="s">
        <v>113</v>
      </c>
      <c r="AO343" s="28" t="s">
        <v>113</v>
      </c>
      <c r="AP343" s="28" t="s">
        <v>113</v>
      </c>
      <c r="AQ343" s="37">
        <v>1</v>
      </c>
      <c r="AR343" s="38">
        <v>8689479</v>
      </c>
      <c r="AS343" s="38">
        <v>589650</v>
      </c>
      <c r="AT343" s="38">
        <v>457030</v>
      </c>
      <c r="AU343" s="38">
        <v>1387411</v>
      </c>
      <c r="AV343" s="38">
        <v>1795473</v>
      </c>
      <c r="AW343" s="38">
        <v>9467039</v>
      </c>
      <c r="AX343" s="38" t="s">
        <v>107</v>
      </c>
      <c r="AY343" s="38">
        <v>620255</v>
      </c>
      <c r="AZ343" s="38">
        <v>310127</v>
      </c>
      <c r="BA343" s="38">
        <v>0</v>
      </c>
      <c r="BB343" s="38" t="s">
        <v>107</v>
      </c>
      <c r="BC343" s="38" t="s">
        <v>107</v>
      </c>
      <c r="BD343" s="38">
        <v>0</v>
      </c>
      <c r="BE343" s="38">
        <v>0</v>
      </c>
      <c r="BF343" s="38">
        <v>1795473</v>
      </c>
      <c r="BG343" s="38">
        <v>2159464</v>
      </c>
      <c r="BH343" s="38">
        <v>2064395</v>
      </c>
      <c r="BI343" s="38">
        <v>636577</v>
      </c>
      <c r="BJ343" s="38">
        <v>848769</v>
      </c>
      <c r="BK343" s="38" t="s">
        <v>107</v>
      </c>
      <c r="BL343" s="38" t="s">
        <v>107</v>
      </c>
      <c r="BM343" s="38">
        <v>179547</v>
      </c>
      <c r="BN343" s="38">
        <v>1599603</v>
      </c>
      <c r="BO343" s="38">
        <v>1387411</v>
      </c>
      <c r="BP343" s="38">
        <v>3884750</v>
      </c>
      <c r="BQ343" s="38">
        <v>114258</v>
      </c>
      <c r="BR343" s="38">
        <v>2358599</v>
      </c>
      <c r="BS343" s="38">
        <v>1550636</v>
      </c>
      <c r="BT343" s="38">
        <v>1795473</v>
      </c>
      <c r="BU343" s="38">
        <v>2448372</v>
      </c>
      <c r="BV343" s="38">
        <v>1651019</v>
      </c>
      <c r="BW343" s="38">
        <v>9589457</v>
      </c>
      <c r="BX343" s="38">
        <v>212192</v>
      </c>
      <c r="BY343" s="38">
        <v>5876093</v>
      </c>
      <c r="BZ343" s="38">
        <v>7345117</v>
      </c>
      <c r="CA343" s="38" t="s">
        <v>107</v>
      </c>
      <c r="CB343" s="38">
        <v>783479</v>
      </c>
      <c r="CC343" s="330">
        <v>0</v>
      </c>
      <c r="CD343" s="38" t="s">
        <v>107</v>
      </c>
      <c r="CE343" s="38" t="s">
        <v>107</v>
      </c>
      <c r="CF343" s="38" t="s">
        <v>107</v>
      </c>
      <c r="CG343" s="38" t="s">
        <v>107</v>
      </c>
      <c r="CH343" s="42" t="s">
        <v>114</v>
      </c>
      <c r="CI343" s="42" t="s">
        <v>114</v>
      </c>
      <c r="CJ343" s="42" t="s">
        <v>114</v>
      </c>
      <c r="CK343" s="42" t="s">
        <v>114</v>
      </c>
      <c r="CL343" s="42" t="s">
        <v>114</v>
      </c>
      <c r="CM343" s="42" t="s">
        <v>114</v>
      </c>
      <c r="CN343" s="42" t="s">
        <v>114</v>
      </c>
      <c r="CO343" s="42" t="s">
        <v>107</v>
      </c>
      <c r="CP343" s="28" t="s">
        <v>107</v>
      </c>
      <c r="CQ343" s="28" t="s">
        <v>107</v>
      </c>
      <c r="CR343" s="28" t="s">
        <v>107</v>
      </c>
      <c r="CS343" s="28" t="s">
        <v>107</v>
      </c>
      <c r="CT343" s="28" t="s">
        <v>107</v>
      </c>
      <c r="CU343" s="28" t="s">
        <v>107</v>
      </c>
      <c r="CV343" s="28" t="s">
        <v>107</v>
      </c>
      <c r="CW343" s="28" t="s">
        <v>107</v>
      </c>
      <c r="CX343" s="28" t="s">
        <v>107</v>
      </c>
      <c r="CY343" s="28" t="s">
        <v>107</v>
      </c>
      <c r="CZ343" s="28" t="s">
        <v>107</v>
      </c>
      <c r="DA343" s="28" t="s">
        <v>107</v>
      </c>
      <c r="DB343" s="28" t="s">
        <v>107</v>
      </c>
      <c r="DC343" s="28" t="s">
        <v>107</v>
      </c>
      <c r="DD343" s="332">
        <v>7175363</v>
      </c>
      <c r="DE343" s="43">
        <v>1</v>
      </c>
      <c r="DF343" s="390">
        <v>1</v>
      </c>
      <c r="DG343" s="310"/>
      <c r="DH343" s="203"/>
      <c r="DI343" s="279" t="str" cm="1">
        <f t="array" ref="DI343">+IF(AND(C343&lt;&gt;"Vehículos Eléctricos",C343&lt;&gt;"Vehículos Híbridos",AD343="PERCENTIL 50"),
     IF(VLOOKUP(_xlfn.TEXTJOIN("_",FALSE,C343:E343),BD_Perc!$A:$P,_xlfn.IFS(BD!AE343="Intervalo de precio 1",12,BD!AE343="Intervalo de precio 2",13),FALSE)&lt;=1,
     VLOOKUP(_xlfn.TEXTJOIN("_",FALSE,C343:E343),BD_Perc!$A:$P,16,FALSE),"Ok P50"),
     "Ok P30/70 ó Híbrido/Eléctrico")</f>
        <v>Ok P30/70 ó Híbrido/Eléctrico</v>
      </c>
      <c r="DJ343" s="279" t="str">
        <f t="shared" si="31"/>
        <v>Vehículos Convencionales_Pick Up_PICKUP DOBLE CAB - PLATON</v>
      </c>
      <c r="DK343" s="331">
        <f t="shared" si="35"/>
        <v>220000000</v>
      </c>
      <c r="DL343" s="326"/>
    </row>
    <row r="344" spans="1:116" ht="25.5">
      <c r="A344" s="28">
        <v>339</v>
      </c>
      <c r="B344" s="29" t="s">
        <v>266</v>
      </c>
      <c r="C344" s="29" t="s">
        <v>0</v>
      </c>
      <c r="D344" s="29" t="s">
        <v>665</v>
      </c>
      <c r="E344" s="42" t="s">
        <v>666</v>
      </c>
      <c r="F344" s="42" t="s">
        <v>346</v>
      </c>
      <c r="G344" s="30" t="s">
        <v>781</v>
      </c>
      <c r="H344" s="42" t="s">
        <v>147</v>
      </c>
      <c r="I344" s="28">
        <v>8021004</v>
      </c>
      <c r="J344" s="28" t="s">
        <v>782</v>
      </c>
      <c r="K344" s="31" t="s">
        <v>674</v>
      </c>
      <c r="L344" s="56">
        <v>190</v>
      </c>
      <c r="M344" s="33" t="s">
        <v>107</v>
      </c>
      <c r="N344" s="34">
        <v>240000000</v>
      </c>
      <c r="O344" s="34">
        <f>+IFERROR(VLOOKUP(I344,Precio_Fasecolda!A:C,3,FALSE),IFERROR(VLOOKUP(I344,Precio_Fasecolda!B:C,2,FALSE),N344))</f>
        <v>240000000</v>
      </c>
      <c r="P344" s="34">
        <f t="shared" si="32"/>
        <v>0</v>
      </c>
      <c r="Q344" s="28" t="s">
        <v>346</v>
      </c>
      <c r="R344" s="28" t="s">
        <v>130</v>
      </c>
      <c r="S344" s="28" t="s">
        <v>360</v>
      </c>
      <c r="T344" s="28" t="s">
        <v>107</v>
      </c>
      <c r="U344" s="28" t="s">
        <v>107</v>
      </c>
      <c r="V344" s="42" t="s">
        <v>107</v>
      </c>
      <c r="W344" s="28" t="s">
        <v>107</v>
      </c>
      <c r="X344" s="28" t="s">
        <v>107</v>
      </c>
      <c r="Y344" s="28" t="str">
        <f t="shared" si="33"/>
        <v>N.A.</v>
      </c>
      <c r="Z344" s="292">
        <f t="shared" si="30"/>
        <v>240000000</v>
      </c>
      <c r="AA344" s="28" cm="1">
        <f t="array" aca="1" ref="AA344" ca="1">_xlfn.IFS(DK344&lt;$DK$4,1,AND(DK344&gt;=$DK$4,DK344&lt;=$AA$4),2,DK344&gt;$AA$4,3)</f>
        <v>3</v>
      </c>
      <c r="AB344" s="28">
        <v>0</v>
      </c>
      <c r="AC344" s="28" cm="1">
        <f t="array" aca="1" ref="AC344" ca="1">IF(AB344="PERCENTIL 30","",_xlfn.IFS(DK344&lt;$AC$4,1,DK344&gt;$AC$4,2))</f>
        <v>2</v>
      </c>
      <c r="AD344" s="28" t="str">
        <f>+IFERROR(VLOOKUP(_xlfn.TEXTJOIN("_", FALSE, C344:E344), BD_Perc!$A:$O, 15, FALSE),"Segmentación no encontrada o vehículo inactivo")</f>
        <v>PERCENTIL 30-70</v>
      </c>
      <c r="AE344" s="28" t="str" cm="1">
        <f t="array" ref="AE344">_xlfn.IFS(
    AD344 = "PERCENTIL 50",
    _xlfn.IFS(
        BD!DK344 &lt; VLOOKUP(_xlfn.TEXTJOIN("_", FALSE, C344:E344), BD_Perc!$A:$O, 11, FALSE), "Intervalo de precio 1",
        BD!DK344 &gt;= VLOOKUP(_xlfn.TEXTJOIN("_", FALSE, C344:E344), BD_Perc!$A:$O, 11, FALSE), "Intervalo de precio 2"
    ),
    AD344 = "PERCENTIL 30-70",
    _xlfn.IFS(
        BD!DK344 &lt; VLOOKUP(_xlfn.TEXTJOIN("_", FALSE, C344:E344), BD_Perc!$A:$O, 6, FALSE), "Intervalo de precio 1",
        BD!DK344 &lt; VLOOKUP(_xlfn.TEXTJOIN("_", FALSE, C344:E344), BD_Perc!$A:$O, 7, FALSE), "Intervalo de precio 2",
        BD!DK344 &gt;= VLOOKUP(_xlfn.TEXTJOIN("_", FALSE, C344:E344), BD_Perc!$A:$O, 7, FALSE), "Intervalo de precio 3"
    ),
    AD344="Segmentación no encontrada o vehículo inactivo","Segmentación no encontrada o vehículo inactivo"
)</f>
        <v>Intervalo de precio 3</v>
      </c>
      <c r="AF344" s="57" t="s">
        <v>2414</v>
      </c>
      <c r="AG344" s="35" t="b">
        <f t="shared" si="34"/>
        <v>1</v>
      </c>
      <c r="AH344" s="207">
        <v>0</v>
      </c>
      <c r="AI344" s="207">
        <v>0.01</v>
      </c>
      <c r="AJ344" s="207">
        <v>1.4999999999999999E-2</v>
      </c>
      <c r="AK344" s="207">
        <v>0.02</v>
      </c>
      <c r="AL344" s="207">
        <v>2.5000000000000001E-2</v>
      </c>
      <c r="AM344" s="207">
        <v>0.03</v>
      </c>
      <c r="AN344" s="28" t="s">
        <v>113</v>
      </c>
      <c r="AO344" s="28" t="s">
        <v>113</v>
      </c>
      <c r="AP344" s="28" t="s">
        <v>113</v>
      </c>
      <c r="AQ344" s="37">
        <v>1</v>
      </c>
      <c r="AR344" s="38">
        <v>8689479</v>
      </c>
      <c r="AS344" s="38">
        <v>589650</v>
      </c>
      <c r="AT344" s="38">
        <v>457030</v>
      </c>
      <c r="AU344" s="38">
        <v>1387411</v>
      </c>
      <c r="AV344" s="38">
        <v>1795473</v>
      </c>
      <c r="AW344" s="38">
        <v>9467039</v>
      </c>
      <c r="AX344" s="38" t="s">
        <v>107</v>
      </c>
      <c r="AY344" s="38">
        <v>620255</v>
      </c>
      <c r="AZ344" s="38">
        <v>310127</v>
      </c>
      <c r="BA344" s="38">
        <v>0</v>
      </c>
      <c r="BB344" s="38" t="s">
        <v>107</v>
      </c>
      <c r="BC344" s="38" t="s">
        <v>107</v>
      </c>
      <c r="BD344" s="38">
        <v>0</v>
      </c>
      <c r="BE344" s="38">
        <v>0</v>
      </c>
      <c r="BF344" s="38">
        <v>1795473</v>
      </c>
      <c r="BG344" s="38">
        <v>2159464</v>
      </c>
      <c r="BH344" s="38">
        <v>2064395</v>
      </c>
      <c r="BI344" s="38">
        <v>636577</v>
      </c>
      <c r="BJ344" s="38">
        <v>848769</v>
      </c>
      <c r="BK344" s="38" t="s">
        <v>107</v>
      </c>
      <c r="BL344" s="38" t="s">
        <v>107</v>
      </c>
      <c r="BM344" s="38">
        <v>179547</v>
      </c>
      <c r="BN344" s="38">
        <v>1599603</v>
      </c>
      <c r="BO344" s="38">
        <v>1387411</v>
      </c>
      <c r="BP344" s="38">
        <v>3884750</v>
      </c>
      <c r="BQ344" s="38">
        <v>114258</v>
      </c>
      <c r="BR344" s="38">
        <v>2358599</v>
      </c>
      <c r="BS344" s="38">
        <v>1550636</v>
      </c>
      <c r="BT344" s="38">
        <v>1795473</v>
      </c>
      <c r="BU344" s="38">
        <v>2448372</v>
      </c>
      <c r="BV344" s="38">
        <v>1651019</v>
      </c>
      <c r="BW344" s="38">
        <v>9589457</v>
      </c>
      <c r="BX344" s="38">
        <v>212192</v>
      </c>
      <c r="BY344" s="38">
        <v>5876093</v>
      </c>
      <c r="BZ344" s="38">
        <v>7345117</v>
      </c>
      <c r="CA344" s="38" t="s">
        <v>107</v>
      </c>
      <c r="CB344" s="38">
        <v>783479</v>
      </c>
      <c r="CC344" s="330">
        <v>0</v>
      </c>
      <c r="CD344" s="38" t="s">
        <v>107</v>
      </c>
      <c r="CE344" s="38" t="s">
        <v>107</v>
      </c>
      <c r="CF344" s="38" t="s">
        <v>107</v>
      </c>
      <c r="CG344" s="38" t="s">
        <v>107</v>
      </c>
      <c r="CH344" s="42" t="s">
        <v>114</v>
      </c>
      <c r="CI344" s="42" t="s">
        <v>114</v>
      </c>
      <c r="CJ344" s="42" t="s">
        <v>114</v>
      </c>
      <c r="CK344" s="42" t="s">
        <v>114</v>
      </c>
      <c r="CL344" s="42" t="s">
        <v>114</v>
      </c>
      <c r="CM344" s="42" t="s">
        <v>114</v>
      </c>
      <c r="CN344" s="42" t="s">
        <v>114</v>
      </c>
      <c r="CO344" s="42" t="s">
        <v>107</v>
      </c>
      <c r="CP344" s="28" t="s">
        <v>107</v>
      </c>
      <c r="CQ344" s="28" t="s">
        <v>107</v>
      </c>
      <c r="CR344" s="28" t="s">
        <v>107</v>
      </c>
      <c r="CS344" s="28" t="s">
        <v>107</v>
      </c>
      <c r="CT344" s="28" t="s">
        <v>107</v>
      </c>
      <c r="CU344" s="28" t="s">
        <v>107</v>
      </c>
      <c r="CV344" s="28" t="s">
        <v>107</v>
      </c>
      <c r="CW344" s="28" t="s">
        <v>107</v>
      </c>
      <c r="CX344" s="28" t="s">
        <v>107</v>
      </c>
      <c r="CY344" s="28" t="s">
        <v>107</v>
      </c>
      <c r="CZ344" s="28" t="s">
        <v>107</v>
      </c>
      <c r="DA344" s="28" t="s">
        <v>107</v>
      </c>
      <c r="DB344" s="28" t="s">
        <v>107</v>
      </c>
      <c r="DC344" s="28" t="s">
        <v>107</v>
      </c>
      <c r="DD344" s="332">
        <v>7175363</v>
      </c>
      <c r="DE344" s="43">
        <v>1</v>
      </c>
      <c r="DF344" s="390">
        <v>1</v>
      </c>
      <c r="DG344" s="310"/>
      <c r="DH344" s="203"/>
      <c r="DI344" s="279" t="str" cm="1">
        <f t="array" ref="DI344">+IF(AND(C344&lt;&gt;"Vehículos Eléctricos",C344&lt;&gt;"Vehículos Híbridos",AD344="PERCENTIL 50"),
     IF(VLOOKUP(_xlfn.TEXTJOIN("_",FALSE,C344:E344),BD_Perc!$A:$P,_xlfn.IFS(BD!AE344="Intervalo de precio 1",12,BD!AE344="Intervalo de precio 2",13),FALSE)&lt;=1,
     VLOOKUP(_xlfn.TEXTJOIN("_",FALSE,C344:E344),BD_Perc!$A:$P,16,FALSE),"Ok P50"),
     "Ok P30/70 ó Híbrido/Eléctrico")</f>
        <v>Ok P30/70 ó Híbrido/Eléctrico</v>
      </c>
      <c r="DJ344" s="279" t="str">
        <f t="shared" si="31"/>
        <v>Vehículos Convencionales_Pick Up_PICKUP DOBLE CAB - PLATON</v>
      </c>
      <c r="DK344" s="331">
        <f t="shared" si="35"/>
        <v>240000000</v>
      </c>
      <c r="DL344" s="326"/>
    </row>
    <row r="345" spans="1:116" ht="38.25">
      <c r="A345" s="28">
        <v>340</v>
      </c>
      <c r="B345" s="29" t="s">
        <v>266</v>
      </c>
      <c r="C345" s="29" t="s">
        <v>0</v>
      </c>
      <c r="D345" s="29" t="s">
        <v>665</v>
      </c>
      <c r="E345" s="42" t="s">
        <v>683</v>
      </c>
      <c r="F345" s="42" t="s">
        <v>338</v>
      </c>
      <c r="G345" s="30" t="s">
        <v>783</v>
      </c>
      <c r="H345" s="42" t="s">
        <v>291</v>
      </c>
      <c r="I345" s="28">
        <v>9220008</v>
      </c>
      <c r="J345" s="28" t="s">
        <v>784</v>
      </c>
      <c r="K345" s="31" t="s">
        <v>669</v>
      </c>
      <c r="L345" s="56">
        <v>99</v>
      </c>
      <c r="M345" s="33" t="s">
        <v>107</v>
      </c>
      <c r="N345" s="34">
        <v>79000000</v>
      </c>
      <c r="O345" s="34">
        <f>+IFERROR(VLOOKUP(I345,Precio_Fasecolda!A:C,3,FALSE),IFERROR(VLOOKUP(I345,Precio_Fasecolda!B:C,2,FALSE),N345))</f>
        <v>79000000</v>
      </c>
      <c r="P345" s="34">
        <f t="shared" si="32"/>
        <v>0</v>
      </c>
      <c r="Q345" s="28" t="s">
        <v>338</v>
      </c>
      <c r="R345" s="28" t="s">
        <v>2415</v>
      </c>
      <c r="S345" s="28" t="s">
        <v>112</v>
      </c>
      <c r="T345" s="28" t="s">
        <v>107</v>
      </c>
      <c r="U345" s="28" t="s">
        <v>107</v>
      </c>
      <c r="V345" s="42" t="s">
        <v>107</v>
      </c>
      <c r="W345" s="28" t="s">
        <v>107</v>
      </c>
      <c r="X345" s="28" t="s">
        <v>107</v>
      </c>
      <c r="Y345" s="28" t="str">
        <f t="shared" si="33"/>
        <v>N.A.</v>
      </c>
      <c r="Z345" s="292">
        <f t="shared" si="30"/>
        <v>72680000</v>
      </c>
      <c r="AA345" s="28" cm="1">
        <f t="array" aca="1" ref="AA345" ca="1">_xlfn.IFS(DK345&lt;$DK$4,1,AND(DK345&gt;=$DK$4,DK345&lt;=$AA$4),2,DK345&gt;$AA$4,3)</f>
        <v>2</v>
      </c>
      <c r="AB345" s="28">
        <v>0</v>
      </c>
      <c r="AC345" s="28" cm="1">
        <f t="array" aca="1" ref="AC345" ca="1">IF(AB345="PERCENTIL 30","",_xlfn.IFS(DK345&lt;$AC$4,1,DK345&gt;$AC$4,2))</f>
        <v>1</v>
      </c>
      <c r="AD345" s="28" t="str">
        <f>+IFERROR(VLOOKUP(_xlfn.TEXTJOIN("_", FALSE, C345:E345), BD_Perc!$A:$O, 15, FALSE),"Segmentación no encontrada o vehículo inactivo")</f>
        <v>PERCENTIL 30-70</v>
      </c>
      <c r="AE345" s="28" t="str" cm="1">
        <f t="array" ref="AE345">_xlfn.IFS(
    AD345 = "PERCENTIL 50",
    _xlfn.IFS(
        BD!DK345 &lt; VLOOKUP(_xlfn.TEXTJOIN("_", FALSE, C345:E345), BD_Perc!$A:$O, 11, FALSE), "Intervalo de precio 1",
        BD!DK345 &gt;= VLOOKUP(_xlfn.TEXTJOIN("_", FALSE, C345:E345), BD_Perc!$A:$O, 11, FALSE), "Intervalo de precio 2"
    ),
    AD345 = "PERCENTIL 30-70",
    _xlfn.IFS(
        BD!DK345 &lt; VLOOKUP(_xlfn.TEXTJOIN("_", FALSE, C345:E345), BD_Perc!$A:$O, 6, FALSE), "Intervalo de precio 1",
        BD!DK345 &lt; VLOOKUP(_xlfn.TEXTJOIN("_", FALSE, C345:E345), BD_Perc!$A:$O, 7, FALSE), "Intervalo de precio 2",
        BD!DK345 &gt;= VLOOKUP(_xlfn.TEXTJOIN("_", FALSE, C345:E345), BD_Perc!$A:$O, 7, FALSE), "Intervalo de precio 3"
    ),
    AD345="Segmentación no encontrada o vehículo inactivo","Segmentación no encontrada o vehículo inactivo"
)</f>
        <v>Intervalo de precio 1</v>
      </c>
      <c r="AF345" s="57" t="s">
        <v>2412</v>
      </c>
      <c r="AG345" s="35" t="b">
        <f t="shared" si="34"/>
        <v>1</v>
      </c>
      <c r="AH345" s="207">
        <v>0.08</v>
      </c>
      <c r="AI345" s="207">
        <v>0.08</v>
      </c>
      <c r="AJ345" s="207">
        <v>0.08</v>
      </c>
      <c r="AK345" s="207">
        <v>0.08</v>
      </c>
      <c r="AL345" s="207">
        <v>0.08</v>
      </c>
      <c r="AM345" s="207">
        <v>0.08</v>
      </c>
      <c r="AN345" s="28" t="s">
        <v>113</v>
      </c>
      <c r="AO345" s="28" t="s">
        <v>113</v>
      </c>
      <c r="AP345" s="28" t="s">
        <v>113</v>
      </c>
      <c r="AQ345" s="37">
        <v>1</v>
      </c>
      <c r="AR345" s="38">
        <v>8689479</v>
      </c>
      <c r="AS345" s="38">
        <v>589650</v>
      </c>
      <c r="AT345" s="38">
        <v>457030</v>
      </c>
      <c r="AU345" s="38">
        <v>1387411</v>
      </c>
      <c r="AV345" s="38">
        <v>1795473</v>
      </c>
      <c r="AW345" s="38">
        <v>9467039</v>
      </c>
      <c r="AX345" s="38">
        <v>473352</v>
      </c>
      <c r="AY345" s="38" t="s">
        <v>107</v>
      </c>
      <c r="AZ345" s="38">
        <v>310127</v>
      </c>
      <c r="BA345" s="38">
        <v>0</v>
      </c>
      <c r="BB345" s="38" t="s">
        <v>107</v>
      </c>
      <c r="BC345" s="38" t="s">
        <v>107</v>
      </c>
      <c r="BD345" s="38">
        <v>0</v>
      </c>
      <c r="BE345" s="38">
        <v>0</v>
      </c>
      <c r="BF345" s="38" t="s">
        <v>107</v>
      </c>
      <c r="BG345" s="38">
        <v>2159464</v>
      </c>
      <c r="BH345" s="38">
        <v>2064395</v>
      </c>
      <c r="BI345" s="38">
        <v>636577</v>
      </c>
      <c r="BJ345" s="38">
        <v>848769</v>
      </c>
      <c r="BK345" s="38">
        <v>408062</v>
      </c>
      <c r="BL345" s="38" t="s">
        <v>107</v>
      </c>
      <c r="BM345" s="38">
        <v>179547</v>
      </c>
      <c r="BN345" s="38">
        <v>1599603</v>
      </c>
      <c r="BO345" s="38">
        <v>1387411</v>
      </c>
      <c r="BP345" s="38">
        <v>3884750</v>
      </c>
      <c r="BQ345" s="38">
        <v>114258</v>
      </c>
      <c r="BR345" s="38">
        <v>2358599</v>
      </c>
      <c r="BS345" s="38">
        <v>1550636</v>
      </c>
      <c r="BT345" s="38">
        <v>1550636</v>
      </c>
      <c r="BU345" s="38">
        <v>2448372</v>
      </c>
      <c r="BV345" s="38">
        <v>2938047</v>
      </c>
      <c r="BW345" s="38">
        <v>9589457</v>
      </c>
      <c r="BX345" s="38">
        <v>212192</v>
      </c>
      <c r="BY345" s="38">
        <v>5876093</v>
      </c>
      <c r="BZ345" s="38">
        <v>7345117</v>
      </c>
      <c r="CA345" s="38" t="s">
        <v>107</v>
      </c>
      <c r="CB345" s="38">
        <v>783479</v>
      </c>
      <c r="CC345" s="330">
        <v>0</v>
      </c>
      <c r="CD345" s="38" t="s">
        <v>107</v>
      </c>
      <c r="CE345" s="38" t="s">
        <v>107</v>
      </c>
      <c r="CF345" s="38" t="s">
        <v>107</v>
      </c>
      <c r="CG345" s="38" t="s">
        <v>107</v>
      </c>
      <c r="CH345" s="42" t="s">
        <v>114</v>
      </c>
      <c r="CI345" s="42" t="s">
        <v>114</v>
      </c>
      <c r="CJ345" s="42" t="s">
        <v>114</v>
      </c>
      <c r="CK345" s="42" t="s">
        <v>114</v>
      </c>
      <c r="CL345" s="42" t="s">
        <v>114</v>
      </c>
      <c r="CM345" s="42" t="s">
        <v>114</v>
      </c>
      <c r="CN345" s="42" t="s">
        <v>114</v>
      </c>
      <c r="CO345" s="42" t="s">
        <v>107</v>
      </c>
      <c r="CP345" s="28" t="s">
        <v>107</v>
      </c>
      <c r="CQ345" s="28" t="s">
        <v>107</v>
      </c>
      <c r="CR345" s="28" t="s">
        <v>107</v>
      </c>
      <c r="CS345" s="28" t="s">
        <v>107</v>
      </c>
      <c r="CT345" s="28" t="s">
        <v>107</v>
      </c>
      <c r="CU345" s="28" t="s">
        <v>107</v>
      </c>
      <c r="CV345" s="28" t="s">
        <v>107</v>
      </c>
      <c r="CW345" s="28" t="s">
        <v>107</v>
      </c>
      <c r="CX345" s="28" t="s">
        <v>107</v>
      </c>
      <c r="CY345" s="28" t="s">
        <v>107</v>
      </c>
      <c r="CZ345" s="28" t="s">
        <v>107</v>
      </c>
      <c r="DA345" s="28" t="s">
        <v>107</v>
      </c>
      <c r="DB345" s="28" t="s">
        <v>107</v>
      </c>
      <c r="DC345" s="28" t="s">
        <v>107</v>
      </c>
      <c r="DD345" s="332">
        <v>10528000</v>
      </c>
      <c r="DE345" s="43">
        <v>1</v>
      </c>
      <c r="DF345" s="390">
        <v>1</v>
      </c>
      <c r="DG345" s="310"/>
      <c r="DH345" s="203"/>
      <c r="DI345" s="279" t="str" cm="1">
        <f t="array" ref="DI345">+IF(AND(C345&lt;&gt;"Vehículos Eléctricos",C345&lt;&gt;"Vehículos Híbridos",AD345="PERCENTIL 50"),
     IF(VLOOKUP(_xlfn.TEXTJOIN("_",FALSE,C345:E345),BD_Perc!$A:$P,_xlfn.IFS(BD!AE345="Intervalo de precio 1",12,BD!AE345="Intervalo de precio 2",13),FALSE)&lt;=1,
     VLOOKUP(_xlfn.TEXTJOIN("_",FALSE,C345:E345),BD_Perc!$A:$P,16,FALSE),"Ok P50"),
     "Ok P30/70 ó Híbrido/Eléctrico")</f>
        <v>Ok P30/70 ó Híbrido/Eléctrico</v>
      </c>
      <c r="DJ345" s="279" t="str">
        <f t="shared" si="31"/>
        <v>Vehículos Convencionales_Pick Up_PICKUP SENCILLA - PLATON</v>
      </c>
      <c r="DK345" s="331">
        <f t="shared" si="35"/>
        <v>72680000</v>
      </c>
      <c r="DL345" s="326"/>
    </row>
    <row r="346" spans="1:116" ht="38.25">
      <c r="A346" s="28">
        <v>341</v>
      </c>
      <c r="B346" s="29" t="s">
        <v>266</v>
      </c>
      <c r="C346" s="29" t="s">
        <v>0</v>
      </c>
      <c r="D346" s="29" t="s">
        <v>665</v>
      </c>
      <c r="E346" s="42" t="s">
        <v>683</v>
      </c>
      <c r="F346" s="42" t="s">
        <v>338</v>
      </c>
      <c r="G346" s="30" t="s">
        <v>785</v>
      </c>
      <c r="H346" s="42" t="s">
        <v>291</v>
      </c>
      <c r="I346" s="28">
        <v>9220007</v>
      </c>
      <c r="J346" s="28" t="s">
        <v>786</v>
      </c>
      <c r="K346" s="31" t="s">
        <v>669</v>
      </c>
      <c r="L346" s="56">
        <v>99</v>
      </c>
      <c r="M346" s="33" t="s">
        <v>107</v>
      </c>
      <c r="N346" s="34">
        <v>89000000</v>
      </c>
      <c r="O346" s="34">
        <f>+IFERROR(VLOOKUP(I346,Precio_Fasecolda!A:C,3,FALSE),IFERROR(VLOOKUP(I346,Precio_Fasecolda!B:C,2,FALSE),N346))</f>
        <v>89000000</v>
      </c>
      <c r="P346" s="34">
        <f t="shared" si="32"/>
        <v>0</v>
      </c>
      <c r="Q346" s="28" t="s">
        <v>338</v>
      </c>
      <c r="R346" s="28" t="s">
        <v>2415</v>
      </c>
      <c r="S346" s="28" t="s">
        <v>112</v>
      </c>
      <c r="T346" s="28" t="s">
        <v>107</v>
      </c>
      <c r="U346" s="28" t="s">
        <v>107</v>
      </c>
      <c r="V346" s="42" t="s">
        <v>107</v>
      </c>
      <c r="W346" s="28" t="s">
        <v>107</v>
      </c>
      <c r="X346" s="28" t="s">
        <v>107</v>
      </c>
      <c r="Y346" s="28" t="str">
        <f t="shared" si="33"/>
        <v>N.A.</v>
      </c>
      <c r="Z346" s="292">
        <f t="shared" si="30"/>
        <v>81880000</v>
      </c>
      <c r="AA346" s="28" cm="1">
        <f t="array" aca="1" ref="AA346" ca="1">_xlfn.IFS(DK346&lt;$DK$4,1,AND(DK346&gt;=$DK$4,DK346&lt;=$AA$4),2,DK346&gt;$AA$4,3)</f>
        <v>2</v>
      </c>
      <c r="AB346" s="28">
        <v>0</v>
      </c>
      <c r="AC346" s="28" cm="1">
        <f t="array" aca="1" ref="AC346" ca="1">IF(AB346="PERCENTIL 30","",_xlfn.IFS(DK346&lt;$AC$4,1,DK346&gt;$AC$4,2))</f>
        <v>1</v>
      </c>
      <c r="AD346" s="28" t="str">
        <f>+IFERROR(VLOOKUP(_xlfn.TEXTJOIN("_", FALSE, C346:E346), BD_Perc!$A:$O, 15, FALSE),"Segmentación no encontrada o vehículo inactivo")</f>
        <v>PERCENTIL 30-70</v>
      </c>
      <c r="AE346" s="28" t="str" cm="1">
        <f t="array" ref="AE346">_xlfn.IFS(
    AD346 = "PERCENTIL 50",
    _xlfn.IFS(
        BD!DK346 &lt; VLOOKUP(_xlfn.TEXTJOIN("_", FALSE, C346:E346), BD_Perc!$A:$O, 11, FALSE), "Intervalo de precio 1",
        BD!DK346 &gt;= VLOOKUP(_xlfn.TEXTJOIN("_", FALSE, C346:E346), BD_Perc!$A:$O, 11, FALSE), "Intervalo de precio 2"
    ),
    AD346 = "PERCENTIL 30-70",
    _xlfn.IFS(
        BD!DK346 &lt; VLOOKUP(_xlfn.TEXTJOIN("_", FALSE, C346:E346), BD_Perc!$A:$O, 6, FALSE), "Intervalo de precio 1",
        BD!DK346 &lt; VLOOKUP(_xlfn.TEXTJOIN("_", FALSE, C346:E346), BD_Perc!$A:$O, 7, FALSE), "Intervalo de precio 2",
        BD!DK346 &gt;= VLOOKUP(_xlfn.TEXTJOIN("_", FALSE, C346:E346), BD_Perc!$A:$O, 7, FALSE), "Intervalo de precio 3"
    ),
    AD346="Segmentación no encontrada o vehículo inactivo","Segmentación no encontrada o vehículo inactivo"
)</f>
        <v>Intervalo de precio 2</v>
      </c>
      <c r="AF346" s="57" t="s">
        <v>2413</v>
      </c>
      <c r="AG346" s="35" t="b">
        <f t="shared" si="34"/>
        <v>1</v>
      </c>
      <c r="AH346" s="207">
        <v>0.08</v>
      </c>
      <c r="AI346" s="207">
        <v>0.08</v>
      </c>
      <c r="AJ346" s="207">
        <v>0.08</v>
      </c>
      <c r="AK346" s="207">
        <v>0.08</v>
      </c>
      <c r="AL346" s="207">
        <v>0.08</v>
      </c>
      <c r="AM346" s="207">
        <v>0.08</v>
      </c>
      <c r="AN346" s="28" t="s">
        <v>113</v>
      </c>
      <c r="AO346" s="28" t="s">
        <v>113</v>
      </c>
      <c r="AP346" s="28" t="s">
        <v>113</v>
      </c>
      <c r="AQ346" s="37">
        <v>1</v>
      </c>
      <c r="AR346" s="38">
        <v>8689479</v>
      </c>
      <c r="AS346" s="38">
        <v>589650</v>
      </c>
      <c r="AT346" s="38">
        <v>457030</v>
      </c>
      <c r="AU346" s="38">
        <v>1387411</v>
      </c>
      <c r="AV346" s="38">
        <v>1795473</v>
      </c>
      <c r="AW346" s="38">
        <v>9467039</v>
      </c>
      <c r="AX346" s="38">
        <v>473352</v>
      </c>
      <c r="AY346" s="38" t="s">
        <v>107</v>
      </c>
      <c r="AZ346" s="38">
        <v>310127</v>
      </c>
      <c r="BA346" s="38">
        <v>0</v>
      </c>
      <c r="BB346" s="38" t="s">
        <v>107</v>
      </c>
      <c r="BC346" s="38" t="s">
        <v>107</v>
      </c>
      <c r="BD346" s="38">
        <v>0</v>
      </c>
      <c r="BE346" s="38">
        <v>0</v>
      </c>
      <c r="BF346" s="38">
        <v>1795473</v>
      </c>
      <c r="BG346" s="38">
        <v>2159464</v>
      </c>
      <c r="BH346" s="38">
        <v>2064395</v>
      </c>
      <c r="BI346" s="38">
        <v>636577</v>
      </c>
      <c r="BJ346" s="38">
        <v>848769</v>
      </c>
      <c r="BK346" s="38">
        <v>408062</v>
      </c>
      <c r="BL346" s="38" t="s">
        <v>107</v>
      </c>
      <c r="BM346" s="38">
        <v>179547</v>
      </c>
      <c r="BN346" s="38">
        <v>1599603</v>
      </c>
      <c r="BO346" s="38">
        <v>1387411</v>
      </c>
      <c r="BP346" s="38">
        <v>3884750</v>
      </c>
      <c r="BQ346" s="38">
        <v>114258</v>
      </c>
      <c r="BR346" s="38">
        <v>2358599</v>
      </c>
      <c r="BS346" s="38">
        <v>1550636</v>
      </c>
      <c r="BT346" s="38">
        <v>1550636</v>
      </c>
      <c r="BU346" s="38">
        <v>2448372</v>
      </c>
      <c r="BV346" s="38">
        <v>2938047</v>
      </c>
      <c r="BW346" s="38">
        <v>9589457</v>
      </c>
      <c r="BX346" s="38">
        <v>212192</v>
      </c>
      <c r="BY346" s="38">
        <v>5876093</v>
      </c>
      <c r="BZ346" s="38">
        <v>7345117</v>
      </c>
      <c r="CA346" s="38" t="s">
        <v>107</v>
      </c>
      <c r="CB346" s="38">
        <v>783479</v>
      </c>
      <c r="CC346" s="330">
        <v>0</v>
      </c>
      <c r="CD346" s="38" t="s">
        <v>107</v>
      </c>
      <c r="CE346" s="38" t="s">
        <v>107</v>
      </c>
      <c r="CF346" s="38" t="s">
        <v>107</v>
      </c>
      <c r="CG346" s="38" t="s">
        <v>107</v>
      </c>
      <c r="CH346" s="42" t="s">
        <v>114</v>
      </c>
      <c r="CI346" s="42" t="s">
        <v>114</v>
      </c>
      <c r="CJ346" s="42" t="s">
        <v>114</v>
      </c>
      <c r="CK346" s="42" t="s">
        <v>114</v>
      </c>
      <c r="CL346" s="42" t="s">
        <v>114</v>
      </c>
      <c r="CM346" s="42" t="s">
        <v>114</v>
      </c>
      <c r="CN346" s="42" t="s">
        <v>114</v>
      </c>
      <c r="CO346" s="42" t="s">
        <v>107</v>
      </c>
      <c r="CP346" s="28" t="s">
        <v>107</v>
      </c>
      <c r="CQ346" s="28" t="s">
        <v>107</v>
      </c>
      <c r="CR346" s="28" t="s">
        <v>107</v>
      </c>
      <c r="CS346" s="28" t="s">
        <v>107</v>
      </c>
      <c r="CT346" s="28" t="s">
        <v>107</v>
      </c>
      <c r="CU346" s="28" t="s">
        <v>107</v>
      </c>
      <c r="CV346" s="28" t="s">
        <v>107</v>
      </c>
      <c r="CW346" s="28" t="s">
        <v>107</v>
      </c>
      <c r="CX346" s="28" t="s">
        <v>107</v>
      </c>
      <c r="CY346" s="28" t="s">
        <v>107</v>
      </c>
      <c r="CZ346" s="28" t="s">
        <v>107</v>
      </c>
      <c r="DA346" s="28" t="s">
        <v>107</v>
      </c>
      <c r="DB346" s="28" t="s">
        <v>107</v>
      </c>
      <c r="DC346" s="28" t="s">
        <v>107</v>
      </c>
      <c r="DD346" s="332">
        <v>11278834</v>
      </c>
      <c r="DE346" s="43">
        <v>1</v>
      </c>
      <c r="DF346" s="390">
        <v>1</v>
      </c>
      <c r="DG346" s="310"/>
      <c r="DH346" s="203"/>
      <c r="DI346" s="279" t="str" cm="1">
        <f t="array" ref="DI346">+IF(AND(C346&lt;&gt;"Vehículos Eléctricos",C346&lt;&gt;"Vehículos Híbridos",AD346="PERCENTIL 50"),
     IF(VLOOKUP(_xlfn.TEXTJOIN("_",FALSE,C346:E346),BD_Perc!$A:$P,_xlfn.IFS(BD!AE346="Intervalo de precio 1",12,BD!AE346="Intervalo de precio 2",13),FALSE)&lt;=1,
     VLOOKUP(_xlfn.TEXTJOIN("_",FALSE,C346:E346),BD_Perc!$A:$P,16,FALSE),"Ok P50"),
     "Ok P30/70 ó Híbrido/Eléctrico")</f>
        <v>Ok P30/70 ó Híbrido/Eléctrico</v>
      </c>
      <c r="DJ346" s="279" t="str">
        <f t="shared" si="31"/>
        <v>Vehículos Convencionales_Pick Up_PICKUP SENCILLA - PLATON</v>
      </c>
      <c r="DK346" s="331">
        <f t="shared" si="35"/>
        <v>81880000</v>
      </c>
      <c r="DL346" s="326"/>
    </row>
    <row r="347" spans="1:116" ht="25.5">
      <c r="A347" s="28">
        <v>342</v>
      </c>
      <c r="B347" s="29" t="s">
        <v>266</v>
      </c>
      <c r="C347" s="29" t="s">
        <v>0</v>
      </c>
      <c r="D347" s="29" t="s">
        <v>665</v>
      </c>
      <c r="E347" s="42" t="s">
        <v>666</v>
      </c>
      <c r="F347" s="42" t="s">
        <v>346</v>
      </c>
      <c r="G347" s="30" t="s">
        <v>787</v>
      </c>
      <c r="H347" s="42" t="s">
        <v>291</v>
      </c>
      <c r="I347" s="28">
        <v>9221017</v>
      </c>
      <c r="J347" s="28" t="s">
        <v>788</v>
      </c>
      <c r="K347" s="31" t="s">
        <v>669</v>
      </c>
      <c r="L347" s="56">
        <v>140</v>
      </c>
      <c r="M347" s="33" t="s">
        <v>107</v>
      </c>
      <c r="N347" s="34">
        <v>187000000</v>
      </c>
      <c r="O347" s="34">
        <f>+IFERROR(VLOOKUP(I347,Precio_Fasecolda!A:C,3,FALSE),IFERROR(VLOOKUP(I347,Precio_Fasecolda!B:C,2,FALSE),N347))</f>
        <v>187000000</v>
      </c>
      <c r="P347" s="34">
        <f t="shared" si="32"/>
        <v>0</v>
      </c>
      <c r="Q347" s="28" t="s">
        <v>346</v>
      </c>
      <c r="R347" s="28" t="s">
        <v>2415</v>
      </c>
      <c r="S347" s="28" t="s">
        <v>360</v>
      </c>
      <c r="T347" s="28" t="s">
        <v>107</v>
      </c>
      <c r="U347" s="28" t="s">
        <v>107</v>
      </c>
      <c r="V347" s="42" t="s">
        <v>107</v>
      </c>
      <c r="W347" s="28" t="s">
        <v>107</v>
      </c>
      <c r="X347" s="28" t="s">
        <v>107</v>
      </c>
      <c r="Y347" s="28" t="str">
        <f t="shared" si="33"/>
        <v>N.A.</v>
      </c>
      <c r="Z347" s="292">
        <f t="shared" si="30"/>
        <v>172040000</v>
      </c>
      <c r="AA347" s="28" cm="1">
        <f t="array" aca="1" ref="AA347" ca="1">_xlfn.IFS(DK347&lt;$DK$4,1,AND(DK347&gt;=$DK$4,DK347&lt;=$AA$4),2,DK347&gt;$AA$4,3)</f>
        <v>2</v>
      </c>
      <c r="AB347" s="28">
        <v>0</v>
      </c>
      <c r="AC347" s="28" cm="1">
        <f t="array" aca="1" ref="AC347" ca="1">IF(AB347="PERCENTIL 30","",_xlfn.IFS(DK347&lt;$AC$4,1,DK347&gt;$AC$4,2))</f>
        <v>2</v>
      </c>
      <c r="AD347" s="28" t="str">
        <f>+IFERROR(VLOOKUP(_xlfn.TEXTJOIN("_", FALSE, C347:E347), BD_Perc!$A:$O, 15, FALSE),"Segmentación no encontrada o vehículo inactivo")</f>
        <v>PERCENTIL 30-70</v>
      </c>
      <c r="AE347" s="28" t="str" cm="1">
        <f t="array" ref="AE347">_xlfn.IFS(
    AD347 = "PERCENTIL 50",
    _xlfn.IFS(
        BD!DK347 &lt; VLOOKUP(_xlfn.TEXTJOIN("_", FALSE, C347:E347), BD_Perc!$A:$O, 11, FALSE), "Intervalo de precio 1",
        BD!DK347 &gt;= VLOOKUP(_xlfn.TEXTJOIN("_", FALSE, C347:E347), BD_Perc!$A:$O, 11, FALSE), "Intervalo de precio 2"
    ),
    AD347 = "PERCENTIL 30-70",
    _xlfn.IFS(
        BD!DK347 &lt; VLOOKUP(_xlfn.TEXTJOIN("_", FALSE, C347:E347), BD_Perc!$A:$O, 6, FALSE), "Intervalo de precio 1",
        BD!DK347 &lt; VLOOKUP(_xlfn.TEXTJOIN("_", FALSE, C347:E347), BD_Perc!$A:$O, 7, FALSE), "Intervalo de precio 2",
        BD!DK347 &gt;= VLOOKUP(_xlfn.TEXTJOIN("_", FALSE, C347:E347), BD_Perc!$A:$O, 7, FALSE), "Intervalo de precio 3"
    ),
    AD347="Segmentación no encontrada o vehículo inactivo","Segmentación no encontrada o vehículo inactivo"
)</f>
        <v>Intervalo de precio 2</v>
      </c>
      <c r="AF347" s="57" t="s">
        <v>2413</v>
      </c>
      <c r="AG347" s="35" t="b">
        <f t="shared" si="34"/>
        <v>1</v>
      </c>
      <c r="AH347" s="207">
        <v>0.08</v>
      </c>
      <c r="AI347" s="207">
        <v>0.08</v>
      </c>
      <c r="AJ347" s="207">
        <v>0.08</v>
      </c>
      <c r="AK347" s="207">
        <v>0.08</v>
      </c>
      <c r="AL347" s="207">
        <v>0.08</v>
      </c>
      <c r="AM347" s="207">
        <v>0.08</v>
      </c>
      <c r="AN347" s="28" t="s">
        <v>113</v>
      </c>
      <c r="AO347" s="28" t="s">
        <v>113</v>
      </c>
      <c r="AP347" s="28" t="s">
        <v>113</v>
      </c>
      <c r="AQ347" s="37">
        <v>1</v>
      </c>
      <c r="AR347" s="38">
        <v>8689479</v>
      </c>
      <c r="AS347" s="38">
        <v>589650</v>
      </c>
      <c r="AT347" s="38">
        <v>457030</v>
      </c>
      <c r="AU347" s="38">
        <v>1387411</v>
      </c>
      <c r="AV347" s="38">
        <v>1795473</v>
      </c>
      <c r="AW347" s="38">
        <v>9467039</v>
      </c>
      <c r="AX347" s="38" t="s">
        <v>107</v>
      </c>
      <c r="AY347" s="38" t="s">
        <v>107</v>
      </c>
      <c r="AZ347" s="38">
        <v>310127</v>
      </c>
      <c r="BA347" s="38">
        <v>0</v>
      </c>
      <c r="BB347" s="38" t="s">
        <v>107</v>
      </c>
      <c r="BC347" s="38" t="s">
        <v>107</v>
      </c>
      <c r="BD347" s="38">
        <v>0</v>
      </c>
      <c r="BE347" s="38">
        <v>0</v>
      </c>
      <c r="BF347" s="38">
        <v>1795473</v>
      </c>
      <c r="BG347" s="38">
        <v>2159464</v>
      </c>
      <c r="BH347" s="38">
        <v>2064395</v>
      </c>
      <c r="BI347" s="38">
        <v>636577</v>
      </c>
      <c r="BJ347" s="38">
        <v>848769</v>
      </c>
      <c r="BK347" s="38">
        <v>408062</v>
      </c>
      <c r="BL347" s="38" t="s">
        <v>107</v>
      </c>
      <c r="BM347" s="38">
        <v>179547</v>
      </c>
      <c r="BN347" s="38">
        <v>1599603</v>
      </c>
      <c r="BO347" s="38">
        <v>1387411</v>
      </c>
      <c r="BP347" s="38">
        <v>3884750</v>
      </c>
      <c r="BQ347" s="38">
        <v>114258</v>
      </c>
      <c r="BR347" s="38">
        <v>2358599</v>
      </c>
      <c r="BS347" s="38">
        <v>1550636</v>
      </c>
      <c r="BT347" s="38">
        <v>1550636</v>
      </c>
      <c r="BU347" s="38">
        <v>2448372</v>
      </c>
      <c r="BV347" s="38">
        <v>2938047</v>
      </c>
      <c r="BW347" s="38">
        <v>9589457</v>
      </c>
      <c r="BX347" s="38">
        <v>212192</v>
      </c>
      <c r="BY347" s="38">
        <v>5876093</v>
      </c>
      <c r="BZ347" s="38">
        <v>7345117</v>
      </c>
      <c r="CA347" s="38" t="s">
        <v>107</v>
      </c>
      <c r="CB347" s="38">
        <v>783479</v>
      </c>
      <c r="CC347" s="330">
        <v>0</v>
      </c>
      <c r="CD347" s="38" t="s">
        <v>107</v>
      </c>
      <c r="CE347" s="38" t="s">
        <v>107</v>
      </c>
      <c r="CF347" s="38" t="s">
        <v>107</v>
      </c>
      <c r="CG347" s="38" t="s">
        <v>107</v>
      </c>
      <c r="CH347" s="42" t="s">
        <v>114</v>
      </c>
      <c r="CI347" s="42" t="s">
        <v>114</v>
      </c>
      <c r="CJ347" s="42" t="s">
        <v>113</v>
      </c>
      <c r="CK347" s="42" t="s">
        <v>114</v>
      </c>
      <c r="CL347" s="42" t="s">
        <v>113</v>
      </c>
      <c r="CM347" s="42" t="s">
        <v>114</v>
      </c>
      <c r="CN347" s="42" t="s">
        <v>114</v>
      </c>
      <c r="CO347" s="42" t="s">
        <v>107</v>
      </c>
      <c r="CP347" s="28" t="s">
        <v>107</v>
      </c>
      <c r="CQ347" s="28" t="s">
        <v>107</v>
      </c>
      <c r="CR347" s="28" t="s">
        <v>107</v>
      </c>
      <c r="CS347" s="28" t="s">
        <v>107</v>
      </c>
      <c r="CT347" s="28" t="s">
        <v>107</v>
      </c>
      <c r="CU347" s="28" t="s">
        <v>107</v>
      </c>
      <c r="CV347" s="28" t="s">
        <v>107</v>
      </c>
      <c r="CW347" s="28" t="s">
        <v>107</v>
      </c>
      <c r="CX347" s="28" t="s">
        <v>107</v>
      </c>
      <c r="CY347" s="28" t="s">
        <v>107</v>
      </c>
      <c r="CZ347" s="28" t="s">
        <v>107</v>
      </c>
      <c r="DA347" s="28" t="s">
        <v>107</v>
      </c>
      <c r="DB347" s="28" t="s">
        <v>107</v>
      </c>
      <c r="DC347" s="28" t="s">
        <v>107</v>
      </c>
      <c r="DD347" s="332">
        <v>11278834</v>
      </c>
      <c r="DE347" s="43">
        <v>1</v>
      </c>
      <c r="DF347" s="390">
        <v>1</v>
      </c>
      <c r="DG347" s="310"/>
      <c r="DH347" s="203"/>
      <c r="DI347" s="279" t="str" cm="1">
        <f t="array" ref="DI347">+IF(AND(C347&lt;&gt;"Vehículos Eléctricos",C347&lt;&gt;"Vehículos Híbridos",AD347="PERCENTIL 50"),
     IF(VLOOKUP(_xlfn.TEXTJOIN("_",FALSE,C347:E347),BD_Perc!$A:$P,_xlfn.IFS(BD!AE347="Intervalo de precio 1",12,BD!AE347="Intervalo de precio 2",13),FALSE)&lt;=1,
     VLOOKUP(_xlfn.TEXTJOIN("_",FALSE,C347:E347),BD_Perc!$A:$P,16,FALSE),"Ok P50"),
     "Ok P30/70 ó Híbrido/Eléctrico")</f>
        <v>Ok P30/70 ó Híbrido/Eléctrico</v>
      </c>
      <c r="DJ347" s="279" t="str">
        <f t="shared" si="31"/>
        <v>Vehículos Convencionales_Pick Up_PICKUP DOBLE CAB - PLATON</v>
      </c>
      <c r="DK347" s="331">
        <f t="shared" si="35"/>
        <v>172040000</v>
      </c>
      <c r="DL347" s="326"/>
    </row>
    <row r="348" spans="1:116" ht="25.5">
      <c r="A348" s="28">
        <v>343</v>
      </c>
      <c r="B348" s="29" t="s">
        <v>266</v>
      </c>
      <c r="C348" s="29" t="s">
        <v>0</v>
      </c>
      <c r="D348" s="29" t="s">
        <v>665</v>
      </c>
      <c r="E348" s="42" t="s">
        <v>666</v>
      </c>
      <c r="F348" s="42" t="s">
        <v>346</v>
      </c>
      <c r="G348" s="30" t="s">
        <v>789</v>
      </c>
      <c r="H348" s="42" t="s">
        <v>291</v>
      </c>
      <c r="I348" s="28">
        <v>9221019</v>
      </c>
      <c r="J348" s="28" t="s">
        <v>790</v>
      </c>
      <c r="K348" s="31" t="s">
        <v>669</v>
      </c>
      <c r="L348" s="56">
        <v>140</v>
      </c>
      <c r="M348" s="33" t="s">
        <v>107</v>
      </c>
      <c r="N348" s="34">
        <v>199000000</v>
      </c>
      <c r="O348" s="34">
        <f>+IFERROR(VLOOKUP(I348,Precio_Fasecolda!A:C,3,FALSE),IFERROR(VLOOKUP(I348,Precio_Fasecolda!B:C,2,FALSE),N348))</f>
        <v>199000000</v>
      </c>
      <c r="P348" s="34">
        <f t="shared" si="32"/>
        <v>0</v>
      </c>
      <c r="Q348" s="28" t="s">
        <v>346</v>
      </c>
      <c r="R348" s="28" t="s">
        <v>2415</v>
      </c>
      <c r="S348" s="28" t="s">
        <v>360</v>
      </c>
      <c r="T348" s="28" t="s">
        <v>107</v>
      </c>
      <c r="U348" s="28" t="s">
        <v>107</v>
      </c>
      <c r="V348" s="42" t="s">
        <v>107</v>
      </c>
      <c r="W348" s="28" t="s">
        <v>107</v>
      </c>
      <c r="X348" s="28" t="s">
        <v>107</v>
      </c>
      <c r="Y348" s="28" t="str">
        <f t="shared" si="33"/>
        <v>N.A.</v>
      </c>
      <c r="Z348" s="292">
        <f t="shared" si="30"/>
        <v>183080000</v>
      </c>
      <c r="AA348" s="28" cm="1">
        <f t="array" aca="1" ref="AA348" ca="1">_xlfn.IFS(DK348&lt;$DK$4,1,AND(DK348&gt;=$DK$4,DK348&lt;=$AA$4),2,DK348&gt;$AA$4,3)</f>
        <v>2</v>
      </c>
      <c r="AB348" s="28">
        <v>0</v>
      </c>
      <c r="AC348" s="28" cm="1">
        <f t="array" aca="1" ref="AC348" ca="1">IF(AB348="PERCENTIL 30","",_xlfn.IFS(DK348&lt;$AC$4,1,DK348&gt;$AC$4,2))</f>
        <v>2</v>
      </c>
      <c r="AD348" s="28" t="str">
        <f>+IFERROR(VLOOKUP(_xlfn.TEXTJOIN("_", FALSE, C348:E348), BD_Perc!$A:$O, 15, FALSE),"Segmentación no encontrada o vehículo inactivo")</f>
        <v>PERCENTIL 30-70</v>
      </c>
      <c r="AE348" s="28" t="str" cm="1">
        <f t="array" ref="AE348">_xlfn.IFS(
    AD348 = "PERCENTIL 50",
    _xlfn.IFS(
        BD!DK348 &lt; VLOOKUP(_xlfn.TEXTJOIN("_", FALSE, C348:E348), BD_Perc!$A:$O, 11, FALSE), "Intervalo de precio 1",
        BD!DK348 &gt;= VLOOKUP(_xlfn.TEXTJOIN("_", FALSE, C348:E348), BD_Perc!$A:$O, 11, FALSE), "Intervalo de precio 2"
    ),
    AD348 = "PERCENTIL 30-70",
    _xlfn.IFS(
        BD!DK348 &lt; VLOOKUP(_xlfn.TEXTJOIN("_", FALSE, C348:E348), BD_Perc!$A:$O, 6, FALSE), "Intervalo de precio 1",
        BD!DK348 &lt; VLOOKUP(_xlfn.TEXTJOIN("_", FALSE, C348:E348), BD_Perc!$A:$O, 7, FALSE), "Intervalo de precio 2",
        BD!DK348 &gt;= VLOOKUP(_xlfn.TEXTJOIN("_", FALSE, C348:E348), BD_Perc!$A:$O, 7, FALSE), "Intervalo de precio 3"
    ),
    AD348="Segmentación no encontrada o vehículo inactivo","Segmentación no encontrada o vehículo inactivo"
)</f>
        <v>Intervalo de precio 2</v>
      </c>
      <c r="AF348" s="57" t="s">
        <v>2413</v>
      </c>
      <c r="AG348" s="35" t="b">
        <f t="shared" si="34"/>
        <v>1</v>
      </c>
      <c r="AH348" s="207">
        <v>0.08</v>
      </c>
      <c r="AI348" s="207">
        <v>0.08</v>
      </c>
      <c r="AJ348" s="207">
        <v>0.08</v>
      </c>
      <c r="AK348" s="207">
        <v>0.08</v>
      </c>
      <c r="AL348" s="207">
        <v>0.08</v>
      </c>
      <c r="AM348" s="207">
        <v>0.08</v>
      </c>
      <c r="AN348" s="28" t="s">
        <v>113</v>
      </c>
      <c r="AO348" s="28" t="s">
        <v>113</v>
      </c>
      <c r="AP348" s="28" t="s">
        <v>113</v>
      </c>
      <c r="AQ348" s="37">
        <v>1</v>
      </c>
      <c r="AR348" s="38">
        <v>8689479</v>
      </c>
      <c r="AS348" s="38">
        <v>589650</v>
      </c>
      <c r="AT348" s="38">
        <v>457030</v>
      </c>
      <c r="AU348" s="38">
        <v>1387411</v>
      </c>
      <c r="AV348" s="38">
        <v>1795473</v>
      </c>
      <c r="AW348" s="38">
        <v>9467039</v>
      </c>
      <c r="AX348" s="38" t="s">
        <v>107</v>
      </c>
      <c r="AY348" s="38" t="s">
        <v>107</v>
      </c>
      <c r="AZ348" s="38">
        <v>310127</v>
      </c>
      <c r="BA348" s="38">
        <v>0</v>
      </c>
      <c r="BB348" s="38" t="s">
        <v>107</v>
      </c>
      <c r="BC348" s="38" t="s">
        <v>107</v>
      </c>
      <c r="BD348" s="38">
        <v>0</v>
      </c>
      <c r="BE348" s="38">
        <v>0</v>
      </c>
      <c r="BF348" s="38">
        <v>1795473</v>
      </c>
      <c r="BG348" s="38">
        <v>2159464</v>
      </c>
      <c r="BH348" s="38">
        <v>2064395</v>
      </c>
      <c r="BI348" s="38">
        <v>636577</v>
      </c>
      <c r="BJ348" s="38">
        <v>848769</v>
      </c>
      <c r="BK348" s="38">
        <v>408062</v>
      </c>
      <c r="BL348" s="38" t="s">
        <v>107</v>
      </c>
      <c r="BM348" s="38">
        <v>179547</v>
      </c>
      <c r="BN348" s="38">
        <v>1599603</v>
      </c>
      <c r="BO348" s="38">
        <v>1387411</v>
      </c>
      <c r="BP348" s="38">
        <v>3884750</v>
      </c>
      <c r="BQ348" s="38">
        <v>114258</v>
      </c>
      <c r="BR348" s="38">
        <v>2358599</v>
      </c>
      <c r="BS348" s="38">
        <v>1550636</v>
      </c>
      <c r="BT348" s="38">
        <v>1550636</v>
      </c>
      <c r="BU348" s="38">
        <v>2448372</v>
      </c>
      <c r="BV348" s="38">
        <v>2938047</v>
      </c>
      <c r="BW348" s="38">
        <v>9589457</v>
      </c>
      <c r="BX348" s="38">
        <v>212192</v>
      </c>
      <c r="BY348" s="38">
        <v>5876093</v>
      </c>
      <c r="BZ348" s="38">
        <v>7345117</v>
      </c>
      <c r="CA348" s="38" t="s">
        <v>107</v>
      </c>
      <c r="CB348" s="38">
        <v>783479</v>
      </c>
      <c r="CC348" s="330">
        <v>0</v>
      </c>
      <c r="CD348" s="38" t="s">
        <v>107</v>
      </c>
      <c r="CE348" s="38" t="s">
        <v>107</v>
      </c>
      <c r="CF348" s="38" t="s">
        <v>107</v>
      </c>
      <c r="CG348" s="38" t="s">
        <v>107</v>
      </c>
      <c r="CH348" s="42" t="s">
        <v>114</v>
      </c>
      <c r="CI348" s="42" t="s">
        <v>114</v>
      </c>
      <c r="CJ348" s="42" t="s">
        <v>113</v>
      </c>
      <c r="CK348" s="42" t="s">
        <v>114</v>
      </c>
      <c r="CL348" s="42" t="s">
        <v>113</v>
      </c>
      <c r="CM348" s="42" t="s">
        <v>114</v>
      </c>
      <c r="CN348" s="42" t="s">
        <v>114</v>
      </c>
      <c r="CO348" s="42" t="s">
        <v>107</v>
      </c>
      <c r="CP348" s="28" t="s">
        <v>107</v>
      </c>
      <c r="CQ348" s="28" t="s">
        <v>107</v>
      </c>
      <c r="CR348" s="28" t="s">
        <v>107</v>
      </c>
      <c r="CS348" s="28" t="s">
        <v>107</v>
      </c>
      <c r="CT348" s="28" t="s">
        <v>107</v>
      </c>
      <c r="CU348" s="28" t="s">
        <v>107</v>
      </c>
      <c r="CV348" s="28" t="s">
        <v>107</v>
      </c>
      <c r="CW348" s="28" t="s">
        <v>107</v>
      </c>
      <c r="CX348" s="28" t="s">
        <v>107</v>
      </c>
      <c r="CY348" s="28" t="s">
        <v>107</v>
      </c>
      <c r="CZ348" s="28" t="s">
        <v>107</v>
      </c>
      <c r="DA348" s="28" t="s">
        <v>107</v>
      </c>
      <c r="DB348" s="28" t="s">
        <v>107</v>
      </c>
      <c r="DC348" s="28" t="s">
        <v>107</v>
      </c>
      <c r="DD348" s="332">
        <v>11278834</v>
      </c>
      <c r="DE348" s="43">
        <v>1</v>
      </c>
      <c r="DF348" s="390">
        <v>1</v>
      </c>
      <c r="DG348" s="310"/>
      <c r="DH348" s="203"/>
      <c r="DI348" s="279" t="str" cm="1">
        <f t="array" ref="DI348">+IF(AND(C348&lt;&gt;"Vehículos Eléctricos",C348&lt;&gt;"Vehículos Híbridos",AD348="PERCENTIL 50"),
     IF(VLOOKUP(_xlfn.TEXTJOIN("_",FALSE,C348:E348),BD_Perc!$A:$P,_xlfn.IFS(BD!AE348="Intervalo de precio 1",12,BD!AE348="Intervalo de precio 2",13),FALSE)&lt;=1,
     VLOOKUP(_xlfn.TEXTJOIN("_",FALSE,C348:E348),BD_Perc!$A:$P,16,FALSE),"Ok P50"),
     "Ok P30/70 ó Híbrido/Eléctrico")</f>
        <v>Ok P30/70 ó Híbrido/Eléctrico</v>
      </c>
      <c r="DJ348" s="279" t="str">
        <f t="shared" si="31"/>
        <v>Vehículos Convencionales_Pick Up_PICKUP DOBLE CAB - PLATON</v>
      </c>
      <c r="DK348" s="331">
        <f t="shared" si="35"/>
        <v>183080000</v>
      </c>
      <c r="DL348" s="326"/>
    </row>
    <row r="349" spans="1:116" ht="25.5">
      <c r="A349" s="28">
        <v>344</v>
      </c>
      <c r="B349" s="29" t="s">
        <v>266</v>
      </c>
      <c r="C349" s="29" t="s">
        <v>0</v>
      </c>
      <c r="D349" s="29" t="s">
        <v>665</v>
      </c>
      <c r="E349" s="42" t="s">
        <v>666</v>
      </c>
      <c r="F349" s="42" t="s">
        <v>338</v>
      </c>
      <c r="G349" s="30" t="s">
        <v>791</v>
      </c>
      <c r="H349" s="42" t="s">
        <v>291</v>
      </c>
      <c r="I349" s="28">
        <v>9221020</v>
      </c>
      <c r="J349" s="28" t="s">
        <v>792</v>
      </c>
      <c r="K349" s="31" t="s">
        <v>674</v>
      </c>
      <c r="L349" s="56">
        <v>180</v>
      </c>
      <c r="M349" s="33" t="s">
        <v>107</v>
      </c>
      <c r="N349" s="34">
        <v>176900000</v>
      </c>
      <c r="O349" s="34">
        <f>+IFERROR(VLOOKUP(I349,Precio_Fasecolda!A:C,3,FALSE),IFERROR(VLOOKUP(I349,Precio_Fasecolda!B:C,2,FALSE),N349))</f>
        <v>176900000</v>
      </c>
      <c r="P349" s="34">
        <f t="shared" si="32"/>
        <v>0</v>
      </c>
      <c r="Q349" s="28" t="s">
        <v>338</v>
      </c>
      <c r="R349" s="28" t="s">
        <v>130</v>
      </c>
      <c r="S349" s="28" t="s">
        <v>360</v>
      </c>
      <c r="T349" s="28" t="s">
        <v>107</v>
      </c>
      <c r="U349" s="28" t="s">
        <v>107</v>
      </c>
      <c r="V349" s="42" t="s">
        <v>107</v>
      </c>
      <c r="W349" s="28" t="s">
        <v>107</v>
      </c>
      <c r="X349" s="28" t="s">
        <v>107</v>
      </c>
      <c r="Y349" s="28" t="str">
        <f t="shared" si="33"/>
        <v>N.A.</v>
      </c>
      <c r="Z349" s="292">
        <f t="shared" si="30"/>
        <v>162748000</v>
      </c>
      <c r="AA349" s="28" cm="1">
        <f t="array" aca="1" ref="AA349" ca="1">_xlfn.IFS(DK349&lt;$DK$4,1,AND(DK349&gt;=$DK$4,DK349&lt;=$AA$4),2,DK349&gt;$AA$4,3)</f>
        <v>2</v>
      </c>
      <c r="AB349" s="28">
        <v>0</v>
      </c>
      <c r="AC349" s="28" cm="1">
        <f t="array" aca="1" ref="AC349" ca="1">IF(AB349="PERCENTIL 30","",_xlfn.IFS(DK349&lt;$AC$4,1,DK349&gt;$AC$4,2))</f>
        <v>2</v>
      </c>
      <c r="AD349" s="28" t="str">
        <f>+IFERROR(VLOOKUP(_xlfn.TEXTJOIN("_", FALSE, C349:E349), BD_Perc!$A:$O, 15, FALSE),"Segmentación no encontrada o vehículo inactivo")</f>
        <v>PERCENTIL 30-70</v>
      </c>
      <c r="AE349" s="28" t="str" cm="1">
        <f t="array" ref="AE349">_xlfn.IFS(
    AD349 = "PERCENTIL 50",
    _xlfn.IFS(
        BD!DK349 &lt; VLOOKUP(_xlfn.TEXTJOIN("_", FALSE, C349:E349), BD_Perc!$A:$O, 11, FALSE), "Intervalo de precio 1",
        BD!DK349 &gt;= VLOOKUP(_xlfn.TEXTJOIN("_", FALSE, C349:E349), BD_Perc!$A:$O, 11, FALSE), "Intervalo de precio 2"
    ),
    AD349 = "PERCENTIL 30-70",
    _xlfn.IFS(
        BD!DK349 &lt; VLOOKUP(_xlfn.TEXTJOIN("_", FALSE, C349:E349), BD_Perc!$A:$O, 6, FALSE), "Intervalo de precio 1",
        BD!DK349 &lt; VLOOKUP(_xlfn.TEXTJOIN("_", FALSE, C349:E349), BD_Perc!$A:$O, 7, FALSE), "Intervalo de precio 2",
        BD!DK349 &gt;= VLOOKUP(_xlfn.TEXTJOIN("_", FALSE, C349:E349), BD_Perc!$A:$O, 7, FALSE), "Intervalo de precio 3"
    ),
    AD349="Segmentación no encontrada o vehículo inactivo","Segmentación no encontrada o vehículo inactivo"
)</f>
        <v>Intervalo de precio 1</v>
      </c>
      <c r="AF349" s="33" t="s">
        <v>2412</v>
      </c>
      <c r="AG349" s="35" t="b">
        <f t="shared" si="34"/>
        <v>1</v>
      </c>
      <c r="AH349" s="207">
        <v>0.08</v>
      </c>
      <c r="AI349" s="207">
        <v>0.08</v>
      </c>
      <c r="AJ349" s="207">
        <v>0.08</v>
      </c>
      <c r="AK349" s="207">
        <v>0.08</v>
      </c>
      <c r="AL349" s="207">
        <v>0.08</v>
      </c>
      <c r="AM349" s="207">
        <v>0.08</v>
      </c>
      <c r="AN349" s="28" t="s">
        <v>113</v>
      </c>
      <c r="AO349" s="28" t="s">
        <v>113</v>
      </c>
      <c r="AP349" s="28" t="s">
        <v>113</v>
      </c>
      <c r="AQ349" s="37">
        <v>1</v>
      </c>
      <c r="AR349" s="38">
        <v>8689479</v>
      </c>
      <c r="AS349" s="38">
        <v>589650</v>
      </c>
      <c r="AT349" s="38">
        <v>457030</v>
      </c>
      <c r="AU349" s="38">
        <v>1387411</v>
      </c>
      <c r="AV349" s="38">
        <v>1795473</v>
      </c>
      <c r="AW349" s="38">
        <v>9467039</v>
      </c>
      <c r="AX349" s="38" t="s">
        <v>107</v>
      </c>
      <c r="AY349" s="38" t="s">
        <v>107</v>
      </c>
      <c r="AZ349" s="38">
        <v>310127</v>
      </c>
      <c r="BA349" s="38">
        <v>0</v>
      </c>
      <c r="BB349" s="38" t="s">
        <v>107</v>
      </c>
      <c r="BC349" s="38" t="s">
        <v>107</v>
      </c>
      <c r="BD349" s="38">
        <v>0</v>
      </c>
      <c r="BE349" s="38">
        <v>0</v>
      </c>
      <c r="BF349" s="38">
        <v>1795473</v>
      </c>
      <c r="BG349" s="38">
        <v>2159464</v>
      </c>
      <c r="BH349" s="38">
        <v>2064395</v>
      </c>
      <c r="BI349" s="38">
        <v>636577</v>
      </c>
      <c r="BJ349" s="38">
        <v>848769</v>
      </c>
      <c r="BK349" s="38">
        <v>408062</v>
      </c>
      <c r="BL349" s="38" t="s">
        <v>107</v>
      </c>
      <c r="BM349" s="38">
        <v>179547</v>
      </c>
      <c r="BN349" s="38">
        <v>1599603</v>
      </c>
      <c r="BO349" s="38">
        <v>1387411</v>
      </c>
      <c r="BP349" s="38">
        <v>3884750</v>
      </c>
      <c r="BQ349" s="38">
        <v>114258</v>
      </c>
      <c r="BR349" s="38">
        <v>2358599</v>
      </c>
      <c r="BS349" s="38">
        <v>1550636</v>
      </c>
      <c r="BT349" s="38">
        <v>1550636</v>
      </c>
      <c r="BU349" s="38">
        <v>2448372</v>
      </c>
      <c r="BV349" s="38">
        <v>2938047</v>
      </c>
      <c r="BW349" s="38">
        <v>9589457</v>
      </c>
      <c r="BX349" s="38">
        <v>212192</v>
      </c>
      <c r="BY349" s="38">
        <v>5876093</v>
      </c>
      <c r="BZ349" s="38">
        <v>7345117</v>
      </c>
      <c r="CA349" s="38" t="s">
        <v>107</v>
      </c>
      <c r="CB349" s="38">
        <v>783479</v>
      </c>
      <c r="CC349" s="330">
        <v>0</v>
      </c>
      <c r="CD349" s="38" t="s">
        <v>107</v>
      </c>
      <c r="CE349" s="38" t="s">
        <v>107</v>
      </c>
      <c r="CF349" s="38" t="s">
        <v>107</v>
      </c>
      <c r="CG349" s="38" t="s">
        <v>107</v>
      </c>
      <c r="CH349" s="42" t="s">
        <v>114</v>
      </c>
      <c r="CI349" s="42" t="s">
        <v>114</v>
      </c>
      <c r="CJ349" s="42" t="s">
        <v>113</v>
      </c>
      <c r="CK349" s="42" t="s">
        <v>114</v>
      </c>
      <c r="CL349" s="42" t="s">
        <v>113</v>
      </c>
      <c r="CM349" s="42" t="s">
        <v>114</v>
      </c>
      <c r="CN349" s="42" t="s">
        <v>114</v>
      </c>
      <c r="CO349" s="42" t="s">
        <v>107</v>
      </c>
      <c r="CP349" s="28" t="s">
        <v>107</v>
      </c>
      <c r="CQ349" s="28" t="s">
        <v>107</v>
      </c>
      <c r="CR349" s="28" t="s">
        <v>107</v>
      </c>
      <c r="CS349" s="28" t="s">
        <v>107</v>
      </c>
      <c r="CT349" s="28" t="s">
        <v>107</v>
      </c>
      <c r="CU349" s="28" t="s">
        <v>107</v>
      </c>
      <c r="CV349" s="28" t="s">
        <v>107</v>
      </c>
      <c r="CW349" s="28" t="s">
        <v>107</v>
      </c>
      <c r="CX349" s="28" t="s">
        <v>107</v>
      </c>
      <c r="CY349" s="28" t="s">
        <v>107</v>
      </c>
      <c r="CZ349" s="28" t="s">
        <v>107</v>
      </c>
      <c r="DA349" s="28" t="s">
        <v>107</v>
      </c>
      <c r="DB349" s="28" t="s">
        <v>107</v>
      </c>
      <c r="DC349" s="28" t="s">
        <v>107</v>
      </c>
      <c r="DD349" s="332">
        <v>11278834</v>
      </c>
      <c r="DE349" s="43">
        <v>1</v>
      </c>
      <c r="DF349" s="390">
        <v>1</v>
      </c>
      <c r="DG349" s="310"/>
      <c r="DH349" s="203"/>
      <c r="DI349" s="279" t="str" cm="1">
        <f t="array" ref="DI349">+IF(AND(C349&lt;&gt;"Vehículos Eléctricos",C349&lt;&gt;"Vehículos Híbridos",AD349="PERCENTIL 50"),
     IF(VLOOKUP(_xlfn.TEXTJOIN("_",FALSE,C349:E349),BD_Perc!$A:$P,_xlfn.IFS(BD!AE349="Intervalo de precio 1",12,BD!AE349="Intervalo de precio 2",13),FALSE)&lt;=1,
     VLOOKUP(_xlfn.TEXTJOIN("_",FALSE,C349:E349),BD_Perc!$A:$P,16,FALSE),"Ok P50"),
     "Ok P30/70 ó Híbrido/Eléctrico")</f>
        <v>Ok P30/70 ó Híbrido/Eléctrico</v>
      </c>
      <c r="DJ349" s="279" t="str">
        <f t="shared" si="31"/>
        <v>Vehículos Convencionales_Pick Up_PICKUP DOBLE CAB - PLATON</v>
      </c>
      <c r="DK349" s="331">
        <f t="shared" si="35"/>
        <v>162748000</v>
      </c>
      <c r="DL349" s="326"/>
    </row>
    <row r="350" spans="1:116" ht="25.5">
      <c r="A350" s="28">
        <v>345</v>
      </c>
      <c r="B350" s="29" t="s">
        <v>266</v>
      </c>
      <c r="C350" s="29" t="s">
        <v>0</v>
      </c>
      <c r="D350" s="29" t="s">
        <v>665</v>
      </c>
      <c r="E350" s="42" t="s">
        <v>666</v>
      </c>
      <c r="F350" s="42" t="s">
        <v>346</v>
      </c>
      <c r="G350" s="30" t="s">
        <v>793</v>
      </c>
      <c r="H350" s="42" t="s">
        <v>291</v>
      </c>
      <c r="I350" s="28">
        <v>9221027</v>
      </c>
      <c r="J350" s="28" t="s">
        <v>794</v>
      </c>
      <c r="K350" s="31" t="s">
        <v>674</v>
      </c>
      <c r="L350" s="56">
        <v>180</v>
      </c>
      <c r="M350" s="33" t="s">
        <v>107</v>
      </c>
      <c r="N350" s="34">
        <v>219000000</v>
      </c>
      <c r="O350" s="34">
        <f>+IFERROR(VLOOKUP(I350,Precio_Fasecolda!A:C,3,FALSE),IFERROR(VLOOKUP(I350,Precio_Fasecolda!B:C,2,FALSE),N350))</f>
        <v>219000000</v>
      </c>
      <c r="P350" s="34">
        <f t="shared" si="32"/>
        <v>0</v>
      </c>
      <c r="Q350" s="28" t="s">
        <v>346</v>
      </c>
      <c r="R350" s="28" t="s">
        <v>130</v>
      </c>
      <c r="S350" s="28" t="s">
        <v>360</v>
      </c>
      <c r="T350" s="28" t="s">
        <v>107</v>
      </c>
      <c r="U350" s="28" t="s">
        <v>107</v>
      </c>
      <c r="V350" s="42" t="s">
        <v>107</v>
      </c>
      <c r="W350" s="28" t="s">
        <v>107</v>
      </c>
      <c r="X350" s="28" t="s">
        <v>107</v>
      </c>
      <c r="Y350" s="28" t="str">
        <f t="shared" si="33"/>
        <v>N.A.</v>
      </c>
      <c r="Z350" s="292">
        <f t="shared" si="30"/>
        <v>201480000</v>
      </c>
      <c r="AA350" s="28" cm="1">
        <f t="array" aca="1" ref="AA350" ca="1">_xlfn.IFS(DK350&lt;$DK$4,1,AND(DK350&gt;=$DK$4,DK350&lt;=$AA$4),2,DK350&gt;$AA$4,3)</f>
        <v>2</v>
      </c>
      <c r="AB350" s="28">
        <v>0</v>
      </c>
      <c r="AC350" s="28" cm="1">
        <f t="array" aca="1" ref="AC350" ca="1">IF(AB350="PERCENTIL 30","",_xlfn.IFS(DK350&lt;$AC$4,1,DK350&gt;$AC$4,2))</f>
        <v>2</v>
      </c>
      <c r="AD350" s="28" t="str">
        <f>+IFERROR(VLOOKUP(_xlfn.TEXTJOIN("_", FALSE, C350:E350), BD_Perc!$A:$O, 15, FALSE),"Segmentación no encontrada o vehículo inactivo")</f>
        <v>PERCENTIL 30-70</v>
      </c>
      <c r="AE350" s="28" t="str" cm="1">
        <f t="array" ref="AE350">_xlfn.IFS(
    AD350 = "PERCENTIL 50",
    _xlfn.IFS(
        BD!DK350 &lt; VLOOKUP(_xlfn.TEXTJOIN("_", FALSE, C350:E350), BD_Perc!$A:$O, 11, FALSE), "Intervalo de precio 1",
        BD!DK350 &gt;= VLOOKUP(_xlfn.TEXTJOIN("_", FALSE, C350:E350), BD_Perc!$A:$O, 11, FALSE), "Intervalo de precio 2"
    ),
    AD350 = "PERCENTIL 30-70",
    _xlfn.IFS(
        BD!DK350 &lt; VLOOKUP(_xlfn.TEXTJOIN("_", FALSE, C350:E350), BD_Perc!$A:$O, 6, FALSE), "Intervalo de precio 1",
        BD!DK350 &lt; VLOOKUP(_xlfn.TEXTJOIN("_", FALSE, C350:E350), BD_Perc!$A:$O, 7, FALSE), "Intervalo de precio 2",
        BD!DK350 &gt;= VLOOKUP(_xlfn.TEXTJOIN("_", FALSE, C350:E350), BD_Perc!$A:$O, 7, FALSE), "Intervalo de precio 3"
    ),
    AD350="Segmentación no encontrada o vehículo inactivo","Segmentación no encontrada o vehículo inactivo"
)</f>
        <v>Intervalo de precio 2</v>
      </c>
      <c r="AF350" s="57" t="s">
        <v>2413</v>
      </c>
      <c r="AG350" s="35" t="b">
        <f t="shared" si="34"/>
        <v>1</v>
      </c>
      <c r="AH350" s="207">
        <v>0.08</v>
      </c>
      <c r="AI350" s="207">
        <v>0.08</v>
      </c>
      <c r="AJ350" s="207">
        <v>0.08</v>
      </c>
      <c r="AK350" s="207">
        <v>0.08</v>
      </c>
      <c r="AL350" s="207">
        <v>0.08</v>
      </c>
      <c r="AM350" s="207">
        <v>0.08</v>
      </c>
      <c r="AN350" s="28" t="s">
        <v>113</v>
      </c>
      <c r="AO350" s="28" t="s">
        <v>113</v>
      </c>
      <c r="AP350" s="28" t="s">
        <v>113</v>
      </c>
      <c r="AQ350" s="37">
        <v>1</v>
      </c>
      <c r="AR350" s="38">
        <v>8689479</v>
      </c>
      <c r="AS350" s="38">
        <v>589650</v>
      </c>
      <c r="AT350" s="38">
        <v>457030</v>
      </c>
      <c r="AU350" s="38">
        <v>1387411</v>
      </c>
      <c r="AV350" s="38">
        <v>1795473</v>
      </c>
      <c r="AW350" s="38">
        <v>9467039</v>
      </c>
      <c r="AX350" s="38" t="s">
        <v>107</v>
      </c>
      <c r="AY350" s="38" t="s">
        <v>107</v>
      </c>
      <c r="AZ350" s="38">
        <v>310127</v>
      </c>
      <c r="BA350" s="38">
        <v>0</v>
      </c>
      <c r="BB350" s="38" t="s">
        <v>107</v>
      </c>
      <c r="BC350" s="38" t="s">
        <v>107</v>
      </c>
      <c r="BD350" s="38">
        <v>0</v>
      </c>
      <c r="BE350" s="38">
        <v>0</v>
      </c>
      <c r="BF350" s="38">
        <v>1795473</v>
      </c>
      <c r="BG350" s="38">
        <v>2159464</v>
      </c>
      <c r="BH350" s="38">
        <v>2064395</v>
      </c>
      <c r="BI350" s="38">
        <v>636577</v>
      </c>
      <c r="BJ350" s="38">
        <v>848769</v>
      </c>
      <c r="BK350" s="38">
        <v>408062</v>
      </c>
      <c r="BL350" s="38" t="s">
        <v>107</v>
      </c>
      <c r="BM350" s="38">
        <v>179547</v>
      </c>
      <c r="BN350" s="38">
        <v>1599603</v>
      </c>
      <c r="BO350" s="38">
        <v>1387411</v>
      </c>
      <c r="BP350" s="38">
        <v>3884750</v>
      </c>
      <c r="BQ350" s="38">
        <v>114258</v>
      </c>
      <c r="BR350" s="38">
        <v>2358599</v>
      </c>
      <c r="BS350" s="38">
        <v>1550636</v>
      </c>
      <c r="BT350" s="38">
        <v>1550636</v>
      </c>
      <c r="BU350" s="38">
        <v>2448372</v>
      </c>
      <c r="BV350" s="38">
        <v>2938047</v>
      </c>
      <c r="BW350" s="38">
        <v>9589457</v>
      </c>
      <c r="BX350" s="38">
        <v>212192</v>
      </c>
      <c r="BY350" s="38">
        <v>5876093</v>
      </c>
      <c r="BZ350" s="38">
        <v>7345117</v>
      </c>
      <c r="CA350" s="38" t="s">
        <v>107</v>
      </c>
      <c r="CB350" s="38">
        <v>783479</v>
      </c>
      <c r="CC350" s="330">
        <v>0</v>
      </c>
      <c r="CD350" s="38" t="s">
        <v>107</v>
      </c>
      <c r="CE350" s="38" t="s">
        <v>107</v>
      </c>
      <c r="CF350" s="38" t="s">
        <v>107</v>
      </c>
      <c r="CG350" s="38" t="s">
        <v>107</v>
      </c>
      <c r="CH350" s="42" t="s">
        <v>114</v>
      </c>
      <c r="CI350" s="42" t="s">
        <v>114</v>
      </c>
      <c r="CJ350" s="42" t="s">
        <v>113</v>
      </c>
      <c r="CK350" s="42" t="s">
        <v>114</v>
      </c>
      <c r="CL350" s="42" t="s">
        <v>113</v>
      </c>
      <c r="CM350" s="42" t="s">
        <v>114</v>
      </c>
      <c r="CN350" s="42" t="s">
        <v>114</v>
      </c>
      <c r="CO350" s="42" t="s">
        <v>107</v>
      </c>
      <c r="CP350" s="28" t="s">
        <v>107</v>
      </c>
      <c r="CQ350" s="28" t="s">
        <v>107</v>
      </c>
      <c r="CR350" s="28" t="s">
        <v>107</v>
      </c>
      <c r="CS350" s="28" t="s">
        <v>107</v>
      </c>
      <c r="CT350" s="28" t="s">
        <v>107</v>
      </c>
      <c r="CU350" s="28" t="s">
        <v>107</v>
      </c>
      <c r="CV350" s="28" t="s">
        <v>107</v>
      </c>
      <c r="CW350" s="28" t="s">
        <v>107</v>
      </c>
      <c r="CX350" s="28" t="s">
        <v>107</v>
      </c>
      <c r="CY350" s="28" t="s">
        <v>107</v>
      </c>
      <c r="CZ350" s="28" t="s">
        <v>107</v>
      </c>
      <c r="DA350" s="28" t="s">
        <v>107</v>
      </c>
      <c r="DB350" s="28" t="s">
        <v>107</v>
      </c>
      <c r="DC350" s="28" t="s">
        <v>107</v>
      </c>
      <c r="DD350" s="332">
        <v>11278834</v>
      </c>
      <c r="DE350" s="43">
        <v>1</v>
      </c>
      <c r="DF350" s="390">
        <v>1</v>
      </c>
      <c r="DG350" s="310"/>
      <c r="DH350" s="203"/>
      <c r="DI350" s="279" t="str" cm="1">
        <f t="array" ref="DI350">+IF(AND(C350&lt;&gt;"Vehículos Eléctricos",C350&lt;&gt;"Vehículos Híbridos",AD350="PERCENTIL 50"),
     IF(VLOOKUP(_xlfn.TEXTJOIN("_",FALSE,C350:E350),BD_Perc!$A:$P,_xlfn.IFS(BD!AE350="Intervalo de precio 1",12,BD!AE350="Intervalo de precio 2",13),FALSE)&lt;=1,
     VLOOKUP(_xlfn.TEXTJOIN("_",FALSE,C350:E350),BD_Perc!$A:$P,16,FALSE),"Ok P50"),
     "Ok P30/70 ó Híbrido/Eléctrico")</f>
        <v>Ok P30/70 ó Híbrido/Eléctrico</v>
      </c>
      <c r="DJ350" s="279" t="str">
        <f t="shared" si="31"/>
        <v>Vehículos Convencionales_Pick Up_PICKUP DOBLE CAB - PLATON</v>
      </c>
      <c r="DK350" s="331">
        <f t="shared" si="35"/>
        <v>201480000</v>
      </c>
      <c r="DL350" s="326"/>
    </row>
    <row r="351" spans="1:116" ht="38.25">
      <c r="A351" s="28">
        <v>346</v>
      </c>
      <c r="B351" s="29" t="s">
        <v>322</v>
      </c>
      <c r="C351" s="29" t="s">
        <v>0</v>
      </c>
      <c r="D351" s="29" t="s">
        <v>665</v>
      </c>
      <c r="E351" s="42" t="s">
        <v>666</v>
      </c>
      <c r="F351" s="42" t="s">
        <v>346</v>
      </c>
      <c r="G351" s="30" t="s">
        <v>2428</v>
      </c>
      <c r="H351" s="42" t="s">
        <v>990</v>
      </c>
      <c r="I351" s="28">
        <v>9021085</v>
      </c>
      <c r="J351" s="28" t="s">
        <v>795</v>
      </c>
      <c r="K351" s="31" t="s">
        <v>674</v>
      </c>
      <c r="L351" s="32">
        <v>164</v>
      </c>
      <c r="M351" s="33" t="s">
        <v>107</v>
      </c>
      <c r="N351" s="44">
        <v>193500000</v>
      </c>
      <c r="O351" s="34">
        <f>+IFERROR(VLOOKUP(I351,Precio_Fasecolda!A:C,3,FALSE),IFERROR(VLOOKUP(I351,Precio_Fasecolda!B:C,2,FALSE),N351))</f>
        <v>193500000</v>
      </c>
      <c r="P351" s="34">
        <f t="shared" si="32"/>
        <v>0</v>
      </c>
      <c r="Q351" s="28" t="s">
        <v>346</v>
      </c>
      <c r="R351" s="28" t="s">
        <v>2415</v>
      </c>
      <c r="S351" s="28" t="s">
        <v>112</v>
      </c>
      <c r="T351" s="28" t="s">
        <v>107</v>
      </c>
      <c r="U351" s="28" t="s">
        <v>107</v>
      </c>
      <c r="V351" s="42" t="s">
        <v>107</v>
      </c>
      <c r="W351" s="28" t="s">
        <v>107</v>
      </c>
      <c r="X351" s="28" t="s">
        <v>107</v>
      </c>
      <c r="Y351" s="28" t="str">
        <f t="shared" si="33"/>
        <v>N.A.</v>
      </c>
      <c r="Z351" s="292">
        <f t="shared" si="30"/>
        <v>193500000</v>
      </c>
      <c r="AA351" s="28" cm="1">
        <f t="array" aca="1" ref="AA351" ca="1">_xlfn.IFS(DK351&lt;$DK$4,1,AND(DK351&gt;=$DK$4,DK351&lt;=$AA$4),2,DK351&gt;$AA$4,3)</f>
        <v>2</v>
      </c>
      <c r="AB351" s="28">
        <v>0</v>
      </c>
      <c r="AC351" s="28" cm="1">
        <f t="array" aca="1" ref="AC351" ca="1">IF(AB351="PERCENTIL 30","",_xlfn.IFS(DK351&lt;$AC$4,1,DK351&gt;$AC$4,2))</f>
        <v>2</v>
      </c>
      <c r="AD351" s="28" t="str">
        <f>+IFERROR(VLOOKUP(_xlfn.TEXTJOIN("_", FALSE, C351:E351), BD_Perc!$A:$O, 15, FALSE),"Segmentación no encontrada o vehículo inactivo")</f>
        <v>PERCENTIL 30-70</v>
      </c>
      <c r="AE351" s="28" t="str" cm="1">
        <f t="array" ref="AE351">_xlfn.IFS(
    AD351 = "PERCENTIL 50",
    _xlfn.IFS(
        BD!DK351 &lt; VLOOKUP(_xlfn.TEXTJOIN("_", FALSE, C351:E351), BD_Perc!$A:$O, 11, FALSE), "Intervalo de precio 1",
        BD!DK351 &gt;= VLOOKUP(_xlfn.TEXTJOIN("_", FALSE, C351:E351), BD_Perc!$A:$O, 11, FALSE), "Intervalo de precio 2"
    ),
    AD351 = "PERCENTIL 30-70",
    _xlfn.IFS(
        BD!DK351 &lt; VLOOKUP(_xlfn.TEXTJOIN("_", FALSE, C351:E351), BD_Perc!$A:$O, 6, FALSE), "Intervalo de precio 1",
        BD!DK351 &lt; VLOOKUP(_xlfn.TEXTJOIN("_", FALSE, C351:E351), BD_Perc!$A:$O, 7, FALSE), "Intervalo de precio 2",
        BD!DK351 &gt;= VLOOKUP(_xlfn.TEXTJOIN("_", FALSE, C351:E351), BD_Perc!$A:$O, 7, FALSE), "Intervalo de precio 3"
    ),
    AD351="Segmentación no encontrada o vehículo inactivo","Segmentación no encontrada o vehículo inactivo"
)</f>
        <v>Intervalo de precio 2</v>
      </c>
      <c r="AF351" s="57" t="s">
        <v>2413</v>
      </c>
      <c r="AG351" s="35" t="b">
        <f t="shared" si="34"/>
        <v>1</v>
      </c>
      <c r="AH351" s="207">
        <v>0</v>
      </c>
      <c r="AI351" s="207">
        <v>0.02</v>
      </c>
      <c r="AJ351" s="207">
        <v>0.03</v>
      </c>
      <c r="AK351" s="207">
        <v>3.5000000000000003E-2</v>
      </c>
      <c r="AL351" s="207">
        <v>3.5000000000000003E-2</v>
      </c>
      <c r="AM351" s="207">
        <v>0.04</v>
      </c>
      <c r="AN351" s="28" t="s">
        <v>113</v>
      </c>
      <c r="AO351" s="28" t="s">
        <v>114</v>
      </c>
      <c r="AP351" s="28" t="s">
        <v>114</v>
      </c>
      <c r="AQ351" s="37">
        <v>0.03</v>
      </c>
      <c r="AR351" s="38">
        <v>0</v>
      </c>
      <c r="AS351" s="38">
        <v>0</v>
      </c>
      <c r="AT351" s="38">
        <v>0</v>
      </c>
      <c r="AU351" s="38">
        <v>0</v>
      </c>
      <c r="AV351" s="38">
        <v>0</v>
      </c>
      <c r="AW351" s="38">
        <v>0</v>
      </c>
      <c r="AX351" s="38">
        <v>0</v>
      </c>
      <c r="AY351" s="38">
        <v>0</v>
      </c>
      <c r="AZ351" s="38">
        <v>0</v>
      </c>
      <c r="BA351" s="38">
        <v>0</v>
      </c>
      <c r="BB351" s="38">
        <v>0</v>
      </c>
      <c r="BC351" s="38">
        <v>0</v>
      </c>
      <c r="BD351" s="38">
        <v>0</v>
      </c>
      <c r="BE351" s="38">
        <v>0</v>
      </c>
      <c r="BF351" s="38">
        <v>0</v>
      </c>
      <c r="BG351" s="38">
        <v>0</v>
      </c>
      <c r="BH351" s="38">
        <v>0</v>
      </c>
      <c r="BI351" s="38">
        <v>0</v>
      </c>
      <c r="BJ351" s="38">
        <v>0</v>
      </c>
      <c r="BK351" s="38">
        <v>0</v>
      </c>
      <c r="BL351" s="38">
        <v>0</v>
      </c>
      <c r="BM351" s="38">
        <v>0</v>
      </c>
      <c r="BN351" s="38">
        <v>0</v>
      </c>
      <c r="BO351" s="38">
        <v>0</v>
      </c>
      <c r="BP351" s="38">
        <v>0</v>
      </c>
      <c r="BQ351" s="38">
        <v>0</v>
      </c>
      <c r="BR351" s="38">
        <v>0</v>
      </c>
      <c r="BS351" s="38">
        <v>0</v>
      </c>
      <c r="BT351" s="38">
        <v>0</v>
      </c>
      <c r="BU351" s="38">
        <v>0</v>
      </c>
      <c r="BV351" s="38">
        <v>0</v>
      </c>
      <c r="BW351" s="38">
        <v>0</v>
      </c>
      <c r="BX351" s="38">
        <v>0</v>
      </c>
      <c r="BY351" s="38">
        <v>0</v>
      </c>
      <c r="BZ351" s="38">
        <v>0</v>
      </c>
      <c r="CA351" s="38">
        <v>0</v>
      </c>
      <c r="CB351" s="38">
        <v>0</v>
      </c>
      <c r="CC351" s="330">
        <v>0</v>
      </c>
      <c r="CD351" s="38">
        <v>0</v>
      </c>
      <c r="CE351" s="38">
        <v>0</v>
      </c>
      <c r="CF351" s="38">
        <v>0</v>
      </c>
      <c r="CG351" s="38">
        <v>0</v>
      </c>
      <c r="CH351" s="42" t="s">
        <v>113</v>
      </c>
      <c r="CI351" s="42" t="s">
        <v>113</v>
      </c>
      <c r="CJ351" s="42" t="s">
        <v>113</v>
      </c>
      <c r="CK351" s="42" t="s">
        <v>114</v>
      </c>
      <c r="CL351" s="42" t="s">
        <v>113</v>
      </c>
      <c r="CM351" s="42" t="s">
        <v>114</v>
      </c>
      <c r="CN351" s="42" t="s">
        <v>114</v>
      </c>
      <c r="CO351" s="42" t="s">
        <v>107</v>
      </c>
      <c r="CP351" s="28" t="s">
        <v>107</v>
      </c>
      <c r="CQ351" s="28" t="s">
        <v>107</v>
      </c>
      <c r="CR351" s="28" t="s">
        <v>107</v>
      </c>
      <c r="CS351" s="28" t="s">
        <v>107</v>
      </c>
      <c r="CT351" s="28" t="s">
        <v>107</v>
      </c>
      <c r="CU351" s="28" t="s">
        <v>107</v>
      </c>
      <c r="CV351" s="28" t="s">
        <v>107</v>
      </c>
      <c r="CW351" s="28" t="s">
        <v>107</v>
      </c>
      <c r="CX351" s="28" t="s">
        <v>107</v>
      </c>
      <c r="CY351" s="28" t="s">
        <v>107</v>
      </c>
      <c r="CZ351" s="28" t="s">
        <v>107</v>
      </c>
      <c r="DA351" s="28" t="s">
        <v>107</v>
      </c>
      <c r="DB351" s="28" t="s">
        <v>107</v>
      </c>
      <c r="DC351" s="28" t="s">
        <v>107</v>
      </c>
      <c r="DD351" s="332">
        <v>0</v>
      </c>
      <c r="DE351" s="43">
        <v>0</v>
      </c>
      <c r="DF351" s="390">
        <v>0</v>
      </c>
      <c r="DG351" s="310"/>
      <c r="DH351" s="203"/>
      <c r="DI351" s="279" t="str" cm="1">
        <f t="array" ref="DI351">+IF(AND(C351&lt;&gt;"Vehículos Eléctricos",C351&lt;&gt;"Vehículos Híbridos",AD351="PERCENTIL 50"),
     IF(VLOOKUP(_xlfn.TEXTJOIN("_",FALSE,C351:E351),BD_Perc!$A:$P,_xlfn.IFS(BD!AE351="Intervalo de precio 1",12,BD!AE351="Intervalo de precio 2",13),FALSE)&lt;=1,
     VLOOKUP(_xlfn.TEXTJOIN("_",FALSE,C351:E351),BD_Perc!$A:$P,16,FALSE),"Ok P50"),
     "Ok P30/70 ó Híbrido/Eléctrico")</f>
        <v>Ok P30/70 ó Híbrido/Eléctrico</v>
      </c>
      <c r="DJ351" s="279" t="str">
        <f t="shared" si="31"/>
        <v>Vehículos Convencionales_Pick Up_PICKUP DOBLE CAB - PLATON</v>
      </c>
      <c r="DK351" s="331">
        <f t="shared" si="35"/>
        <v>193500000</v>
      </c>
      <c r="DL351" s="326"/>
    </row>
    <row r="352" spans="1:116" ht="51">
      <c r="A352" s="28">
        <v>347</v>
      </c>
      <c r="B352" s="29" t="s">
        <v>322</v>
      </c>
      <c r="C352" s="29" t="s">
        <v>0</v>
      </c>
      <c r="D352" s="29" t="s">
        <v>665</v>
      </c>
      <c r="E352" s="42" t="s">
        <v>666</v>
      </c>
      <c r="F352" s="42" t="s">
        <v>346</v>
      </c>
      <c r="G352" s="30" t="s">
        <v>796</v>
      </c>
      <c r="H352" s="42" t="s">
        <v>990</v>
      </c>
      <c r="I352" s="28">
        <v>9021083</v>
      </c>
      <c r="J352" s="28" t="s">
        <v>797</v>
      </c>
      <c r="K352" s="31" t="s">
        <v>669</v>
      </c>
      <c r="L352" s="32">
        <v>147</v>
      </c>
      <c r="M352" s="33" t="s">
        <v>107</v>
      </c>
      <c r="N352" s="44">
        <v>210500000</v>
      </c>
      <c r="O352" s="34">
        <f>+IFERROR(VLOOKUP(I352,Precio_Fasecolda!A:C,3,FALSE),IFERROR(VLOOKUP(I352,Precio_Fasecolda!B:C,2,FALSE),N352))</f>
        <v>210500000</v>
      </c>
      <c r="P352" s="34">
        <f t="shared" si="32"/>
        <v>0</v>
      </c>
      <c r="Q352" s="28" t="s">
        <v>346</v>
      </c>
      <c r="R352" s="28" t="s">
        <v>2415</v>
      </c>
      <c r="S352" s="28" t="s">
        <v>360</v>
      </c>
      <c r="T352" s="28" t="s">
        <v>107</v>
      </c>
      <c r="U352" s="28" t="s">
        <v>107</v>
      </c>
      <c r="V352" s="42" t="s">
        <v>107</v>
      </c>
      <c r="W352" s="28" t="s">
        <v>107</v>
      </c>
      <c r="X352" s="28" t="s">
        <v>107</v>
      </c>
      <c r="Y352" s="28" t="str">
        <f t="shared" si="33"/>
        <v>N.A.</v>
      </c>
      <c r="Z352" s="292">
        <f t="shared" si="30"/>
        <v>210500000</v>
      </c>
      <c r="AA352" s="28" cm="1">
        <f t="array" aca="1" ref="AA352" ca="1">_xlfn.IFS(DK352&lt;$DK$4,1,AND(DK352&gt;=$DK$4,DK352&lt;=$AA$4),2,DK352&gt;$AA$4,3)</f>
        <v>2</v>
      </c>
      <c r="AB352" s="28">
        <v>0</v>
      </c>
      <c r="AC352" s="28" cm="1">
        <f t="array" aca="1" ref="AC352" ca="1">IF(AB352="PERCENTIL 30","",_xlfn.IFS(DK352&lt;$AC$4,1,DK352&gt;$AC$4,2))</f>
        <v>2</v>
      </c>
      <c r="AD352" s="28" t="str">
        <f>+IFERROR(VLOOKUP(_xlfn.TEXTJOIN("_", FALSE, C352:E352), BD_Perc!$A:$O, 15, FALSE),"Segmentación no encontrada o vehículo inactivo")</f>
        <v>PERCENTIL 30-70</v>
      </c>
      <c r="AE352" s="28" t="str" cm="1">
        <f t="array" ref="AE352">_xlfn.IFS(
    AD352 = "PERCENTIL 50",
    _xlfn.IFS(
        BD!DK352 &lt; VLOOKUP(_xlfn.TEXTJOIN("_", FALSE, C352:E352), BD_Perc!$A:$O, 11, FALSE), "Intervalo de precio 1",
        BD!DK352 &gt;= VLOOKUP(_xlfn.TEXTJOIN("_", FALSE, C352:E352), BD_Perc!$A:$O, 11, FALSE), "Intervalo de precio 2"
    ),
    AD352 = "PERCENTIL 30-70",
    _xlfn.IFS(
        BD!DK352 &lt; VLOOKUP(_xlfn.TEXTJOIN("_", FALSE, C352:E352), BD_Perc!$A:$O, 6, FALSE), "Intervalo de precio 1",
        BD!DK352 &lt; VLOOKUP(_xlfn.TEXTJOIN("_", FALSE, C352:E352), BD_Perc!$A:$O, 7, FALSE), "Intervalo de precio 2",
        BD!DK352 &gt;= VLOOKUP(_xlfn.TEXTJOIN("_", FALSE, C352:E352), BD_Perc!$A:$O, 7, FALSE), "Intervalo de precio 3"
    ),
    AD352="Segmentación no encontrada o vehículo inactivo","Segmentación no encontrada o vehículo inactivo"
)</f>
        <v>Intervalo de precio 2</v>
      </c>
      <c r="AF352" s="57" t="s">
        <v>2413</v>
      </c>
      <c r="AG352" s="35" t="b">
        <f t="shared" si="34"/>
        <v>1</v>
      </c>
      <c r="AH352" s="207">
        <v>0</v>
      </c>
      <c r="AI352" s="207">
        <v>0.03</v>
      </c>
      <c r="AJ352" s="207">
        <v>0.04</v>
      </c>
      <c r="AK352" s="207">
        <v>0.05</v>
      </c>
      <c r="AL352" s="207">
        <v>0.05</v>
      </c>
      <c r="AM352" s="207">
        <v>0.06</v>
      </c>
      <c r="AN352" s="28" t="s">
        <v>113</v>
      </c>
      <c r="AO352" s="28" t="s">
        <v>114</v>
      </c>
      <c r="AP352" s="28" t="s">
        <v>114</v>
      </c>
      <c r="AQ352" s="37">
        <v>0.03</v>
      </c>
      <c r="AR352" s="38">
        <v>0</v>
      </c>
      <c r="AS352" s="38">
        <v>0</v>
      </c>
      <c r="AT352" s="38">
        <v>0</v>
      </c>
      <c r="AU352" s="38">
        <v>0</v>
      </c>
      <c r="AV352" s="38">
        <v>0</v>
      </c>
      <c r="AW352" s="38">
        <v>0</v>
      </c>
      <c r="AX352" s="38">
        <v>0</v>
      </c>
      <c r="AY352" s="38">
        <v>0</v>
      </c>
      <c r="AZ352" s="38">
        <v>0</v>
      </c>
      <c r="BA352" s="38">
        <v>0</v>
      </c>
      <c r="BB352" s="38">
        <v>0</v>
      </c>
      <c r="BC352" s="38">
        <v>0</v>
      </c>
      <c r="BD352" s="38">
        <v>0</v>
      </c>
      <c r="BE352" s="38">
        <v>0</v>
      </c>
      <c r="BF352" s="38">
        <v>0</v>
      </c>
      <c r="BG352" s="38">
        <v>0</v>
      </c>
      <c r="BH352" s="38">
        <v>0</v>
      </c>
      <c r="BI352" s="38">
        <v>0</v>
      </c>
      <c r="BJ352" s="38">
        <v>0</v>
      </c>
      <c r="BK352" s="38">
        <v>0</v>
      </c>
      <c r="BL352" s="38">
        <v>0</v>
      </c>
      <c r="BM352" s="38">
        <v>0</v>
      </c>
      <c r="BN352" s="38">
        <v>0</v>
      </c>
      <c r="BO352" s="38">
        <v>0</v>
      </c>
      <c r="BP352" s="38">
        <v>0</v>
      </c>
      <c r="BQ352" s="38">
        <v>0</v>
      </c>
      <c r="BR352" s="38">
        <v>0</v>
      </c>
      <c r="BS352" s="38">
        <v>0</v>
      </c>
      <c r="BT352" s="38">
        <v>0</v>
      </c>
      <c r="BU352" s="38">
        <v>0</v>
      </c>
      <c r="BV352" s="38">
        <v>0</v>
      </c>
      <c r="BW352" s="38">
        <v>0</v>
      </c>
      <c r="BX352" s="38">
        <v>0</v>
      </c>
      <c r="BY352" s="38">
        <v>0</v>
      </c>
      <c r="BZ352" s="38">
        <v>0</v>
      </c>
      <c r="CA352" s="38">
        <v>0</v>
      </c>
      <c r="CB352" s="38">
        <v>0</v>
      </c>
      <c r="CC352" s="330">
        <v>0</v>
      </c>
      <c r="CD352" s="38">
        <v>0</v>
      </c>
      <c r="CE352" s="38">
        <v>0</v>
      </c>
      <c r="CF352" s="38">
        <v>0</v>
      </c>
      <c r="CG352" s="38">
        <v>0</v>
      </c>
      <c r="CH352" s="42" t="s">
        <v>113</v>
      </c>
      <c r="CI352" s="42" t="s">
        <v>113</v>
      </c>
      <c r="CJ352" s="42" t="s">
        <v>113</v>
      </c>
      <c r="CK352" s="42" t="s">
        <v>114</v>
      </c>
      <c r="CL352" s="42" t="s">
        <v>113</v>
      </c>
      <c r="CM352" s="42" t="s">
        <v>114</v>
      </c>
      <c r="CN352" s="42" t="s">
        <v>114</v>
      </c>
      <c r="CO352" s="42" t="s">
        <v>107</v>
      </c>
      <c r="CP352" s="28" t="s">
        <v>107</v>
      </c>
      <c r="CQ352" s="28" t="s">
        <v>107</v>
      </c>
      <c r="CR352" s="28" t="s">
        <v>107</v>
      </c>
      <c r="CS352" s="28" t="s">
        <v>107</v>
      </c>
      <c r="CT352" s="28" t="s">
        <v>107</v>
      </c>
      <c r="CU352" s="28" t="s">
        <v>107</v>
      </c>
      <c r="CV352" s="28" t="s">
        <v>107</v>
      </c>
      <c r="CW352" s="28" t="s">
        <v>107</v>
      </c>
      <c r="CX352" s="28" t="s">
        <v>107</v>
      </c>
      <c r="CY352" s="28" t="s">
        <v>107</v>
      </c>
      <c r="CZ352" s="28" t="s">
        <v>107</v>
      </c>
      <c r="DA352" s="28" t="s">
        <v>107</v>
      </c>
      <c r="DB352" s="28" t="s">
        <v>107</v>
      </c>
      <c r="DC352" s="28" t="s">
        <v>107</v>
      </c>
      <c r="DD352" s="332">
        <v>0</v>
      </c>
      <c r="DE352" s="43">
        <v>0</v>
      </c>
      <c r="DF352" s="390">
        <v>0</v>
      </c>
      <c r="DG352" s="310"/>
      <c r="DH352" s="203"/>
      <c r="DI352" s="279" t="str" cm="1">
        <f t="array" ref="DI352">+IF(AND(C352&lt;&gt;"Vehículos Eléctricos",C352&lt;&gt;"Vehículos Híbridos",AD352="PERCENTIL 50"),
     IF(VLOOKUP(_xlfn.TEXTJOIN("_",FALSE,C352:E352),BD_Perc!$A:$P,_xlfn.IFS(BD!AE352="Intervalo de precio 1",12,BD!AE352="Intervalo de precio 2",13),FALSE)&lt;=1,
     VLOOKUP(_xlfn.TEXTJOIN("_",FALSE,C352:E352),BD_Perc!$A:$P,16,FALSE),"Ok P50"),
     "Ok P30/70 ó Híbrido/Eléctrico")</f>
        <v>Ok P30/70 ó Híbrido/Eléctrico</v>
      </c>
      <c r="DJ352" s="279" t="str">
        <f t="shared" si="31"/>
        <v>Vehículos Convencionales_Pick Up_PICKUP DOBLE CAB - PLATON</v>
      </c>
      <c r="DK352" s="331">
        <f t="shared" si="35"/>
        <v>210500000</v>
      </c>
      <c r="DL352" s="326"/>
    </row>
    <row r="353" spans="1:116" ht="51">
      <c r="A353" s="28">
        <v>348</v>
      </c>
      <c r="B353" s="29" t="s">
        <v>322</v>
      </c>
      <c r="C353" s="29" t="s">
        <v>0</v>
      </c>
      <c r="D353" s="29" t="s">
        <v>665</v>
      </c>
      <c r="E353" s="42" t="s">
        <v>666</v>
      </c>
      <c r="F353" s="42" t="s">
        <v>346</v>
      </c>
      <c r="G353" s="30" t="s">
        <v>798</v>
      </c>
      <c r="H353" s="42" t="s">
        <v>990</v>
      </c>
      <c r="I353" s="28">
        <v>9021086</v>
      </c>
      <c r="J353" s="28" t="s">
        <v>799</v>
      </c>
      <c r="K353" s="31" t="s">
        <v>674</v>
      </c>
      <c r="L353" s="32">
        <v>174</v>
      </c>
      <c r="M353" s="33" t="s">
        <v>107</v>
      </c>
      <c r="N353" s="44">
        <v>280500000</v>
      </c>
      <c r="O353" s="34">
        <f>+IFERROR(VLOOKUP(I353,Precio_Fasecolda!A:C,3,FALSE),IFERROR(VLOOKUP(I353,Precio_Fasecolda!B:C,2,FALSE),N353))</f>
        <v>280500000</v>
      </c>
      <c r="P353" s="34">
        <f t="shared" si="32"/>
        <v>0</v>
      </c>
      <c r="Q353" s="28" t="s">
        <v>346</v>
      </c>
      <c r="R353" s="28" t="s">
        <v>130</v>
      </c>
      <c r="S353" s="28" t="s">
        <v>360</v>
      </c>
      <c r="T353" s="28" t="s">
        <v>107</v>
      </c>
      <c r="U353" s="28" t="s">
        <v>107</v>
      </c>
      <c r="V353" s="42" t="s">
        <v>107</v>
      </c>
      <c r="W353" s="28" t="s">
        <v>107</v>
      </c>
      <c r="X353" s="28" t="s">
        <v>107</v>
      </c>
      <c r="Y353" s="28" t="str">
        <f t="shared" si="33"/>
        <v>N.A.</v>
      </c>
      <c r="Z353" s="292">
        <f t="shared" si="30"/>
        <v>280500000</v>
      </c>
      <c r="AA353" s="28" cm="1">
        <f t="array" aca="1" ref="AA353" ca="1">_xlfn.IFS(DK353&lt;$DK$4,1,AND(DK353&gt;=$DK$4,DK353&lt;=$AA$4),2,DK353&gt;$AA$4,3)</f>
        <v>3</v>
      </c>
      <c r="AB353" s="28">
        <v>0</v>
      </c>
      <c r="AC353" s="28" cm="1">
        <f t="array" aca="1" ref="AC353" ca="1">IF(AB353="PERCENTIL 30","",_xlfn.IFS(DK353&lt;$AC$4,1,DK353&gt;$AC$4,2))</f>
        <v>2</v>
      </c>
      <c r="AD353" s="28" t="str">
        <f>+IFERROR(VLOOKUP(_xlfn.TEXTJOIN("_", FALSE, C353:E353), BD_Perc!$A:$O, 15, FALSE),"Segmentación no encontrada o vehículo inactivo")</f>
        <v>PERCENTIL 30-70</v>
      </c>
      <c r="AE353" s="28" t="str" cm="1">
        <f t="array" ref="AE353">_xlfn.IFS(
    AD353 = "PERCENTIL 50",
    _xlfn.IFS(
        BD!DK353 &lt; VLOOKUP(_xlfn.TEXTJOIN("_", FALSE, C353:E353), BD_Perc!$A:$O, 11, FALSE), "Intervalo de precio 1",
        BD!DK353 &gt;= VLOOKUP(_xlfn.TEXTJOIN("_", FALSE, C353:E353), BD_Perc!$A:$O, 11, FALSE), "Intervalo de precio 2"
    ),
    AD353 = "PERCENTIL 30-70",
    _xlfn.IFS(
        BD!DK353 &lt; VLOOKUP(_xlfn.TEXTJOIN("_", FALSE, C353:E353), BD_Perc!$A:$O, 6, FALSE), "Intervalo de precio 1",
        BD!DK353 &lt; VLOOKUP(_xlfn.TEXTJOIN("_", FALSE, C353:E353), BD_Perc!$A:$O, 7, FALSE), "Intervalo de precio 2",
        BD!DK353 &gt;= VLOOKUP(_xlfn.TEXTJOIN("_", FALSE, C353:E353), BD_Perc!$A:$O, 7, FALSE), "Intervalo de precio 3"
    ),
    AD353="Segmentación no encontrada o vehículo inactivo","Segmentación no encontrada o vehículo inactivo"
)</f>
        <v>Intervalo de precio 3</v>
      </c>
      <c r="AF353" s="57" t="s">
        <v>2414</v>
      </c>
      <c r="AG353" s="35" t="b">
        <f t="shared" si="34"/>
        <v>1</v>
      </c>
      <c r="AH353" s="207">
        <v>0</v>
      </c>
      <c r="AI353" s="207">
        <v>0.03</v>
      </c>
      <c r="AJ353" s="207">
        <v>0.04</v>
      </c>
      <c r="AK353" s="207">
        <v>0.04</v>
      </c>
      <c r="AL353" s="207">
        <v>0.04</v>
      </c>
      <c r="AM353" s="207">
        <v>0.05</v>
      </c>
      <c r="AN353" s="28" t="s">
        <v>113</v>
      </c>
      <c r="AO353" s="28" t="s">
        <v>114</v>
      </c>
      <c r="AP353" s="28" t="s">
        <v>114</v>
      </c>
      <c r="AQ353" s="37">
        <v>0.03</v>
      </c>
      <c r="AR353" s="38">
        <v>0</v>
      </c>
      <c r="AS353" s="38">
        <v>0</v>
      </c>
      <c r="AT353" s="38">
        <v>0</v>
      </c>
      <c r="AU353" s="38">
        <v>0</v>
      </c>
      <c r="AV353" s="38">
        <v>0</v>
      </c>
      <c r="AW353" s="38">
        <v>0</v>
      </c>
      <c r="AX353" s="38">
        <v>0</v>
      </c>
      <c r="AY353" s="38">
        <v>0</v>
      </c>
      <c r="AZ353" s="38">
        <v>0</v>
      </c>
      <c r="BA353" s="38">
        <v>0</v>
      </c>
      <c r="BB353" s="38">
        <v>0</v>
      </c>
      <c r="BC353" s="38">
        <v>0</v>
      </c>
      <c r="BD353" s="38">
        <v>0</v>
      </c>
      <c r="BE353" s="38">
        <v>0</v>
      </c>
      <c r="BF353" s="38">
        <v>0</v>
      </c>
      <c r="BG353" s="38">
        <v>0</v>
      </c>
      <c r="BH353" s="38">
        <v>0</v>
      </c>
      <c r="BI353" s="38">
        <v>0</v>
      </c>
      <c r="BJ353" s="38">
        <v>0</v>
      </c>
      <c r="BK353" s="38">
        <v>0</v>
      </c>
      <c r="BL353" s="38">
        <v>0</v>
      </c>
      <c r="BM353" s="38">
        <v>0</v>
      </c>
      <c r="BN353" s="38">
        <v>0</v>
      </c>
      <c r="BO353" s="38">
        <v>0</v>
      </c>
      <c r="BP353" s="38">
        <v>0</v>
      </c>
      <c r="BQ353" s="38">
        <v>0</v>
      </c>
      <c r="BR353" s="38">
        <v>0</v>
      </c>
      <c r="BS353" s="38">
        <v>0</v>
      </c>
      <c r="BT353" s="38">
        <v>0</v>
      </c>
      <c r="BU353" s="38">
        <v>0</v>
      </c>
      <c r="BV353" s="38">
        <v>0</v>
      </c>
      <c r="BW353" s="38">
        <v>0</v>
      </c>
      <c r="BX353" s="38">
        <v>0</v>
      </c>
      <c r="BY353" s="38">
        <v>0</v>
      </c>
      <c r="BZ353" s="38">
        <v>0</v>
      </c>
      <c r="CA353" s="38">
        <v>0</v>
      </c>
      <c r="CB353" s="38">
        <v>0</v>
      </c>
      <c r="CC353" s="330">
        <v>0</v>
      </c>
      <c r="CD353" s="38">
        <v>0</v>
      </c>
      <c r="CE353" s="38">
        <v>0</v>
      </c>
      <c r="CF353" s="38">
        <v>0</v>
      </c>
      <c r="CG353" s="38">
        <v>0</v>
      </c>
      <c r="CH353" s="42" t="s">
        <v>113</v>
      </c>
      <c r="CI353" s="42" t="s">
        <v>113</v>
      </c>
      <c r="CJ353" s="42" t="s">
        <v>113</v>
      </c>
      <c r="CK353" s="42" t="s">
        <v>114</v>
      </c>
      <c r="CL353" s="42" t="s">
        <v>113</v>
      </c>
      <c r="CM353" s="42" t="s">
        <v>114</v>
      </c>
      <c r="CN353" s="42" t="s">
        <v>114</v>
      </c>
      <c r="CO353" s="42" t="s">
        <v>107</v>
      </c>
      <c r="CP353" s="28" t="s">
        <v>107</v>
      </c>
      <c r="CQ353" s="28" t="s">
        <v>107</v>
      </c>
      <c r="CR353" s="28" t="s">
        <v>107</v>
      </c>
      <c r="CS353" s="28" t="s">
        <v>107</v>
      </c>
      <c r="CT353" s="28" t="s">
        <v>107</v>
      </c>
      <c r="CU353" s="28" t="s">
        <v>107</v>
      </c>
      <c r="CV353" s="28" t="s">
        <v>107</v>
      </c>
      <c r="CW353" s="28" t="s">
        <v>107</v>
      </c>
      <c r="CX353" s="28" t="s">
        <v>107</v>
      </c>
      <c r="CY353" s="28" t="s">
        <v>107</v>
      </c>
      <c r="CZ353" s="28" t="s">
        <v>107</v>
      </c>
      <c r="DA353" s="28" t="s">
        <v>107</v>
      </c>
      <c r="DB353" s="28" t="s">
        <v>107</v>
      </c>
      <c r="DC353" s="28" t="s">
        <v>107</v>
      </c>
      <c r="DD353" s="332">
        <v>0</v>
      </c>
      <c r="DE353" s="43">
        <v>0</v>
      </c>
      <c r="DF353" s="390">
        <v>0</v>
      </c>
      <c r="DG353" s="310"/>
      <c r="DH353" s="203"/>
      <c r="DI353" s="279" t="str" cm="1">
        <f t="array" ref="DI353">+IF(AND(C353&lt;&gt;"Vehículos Eléctricos",C353&lt;&gt;"Vehículos Híbridos",AD353="PERCENTIL 50"),
     IF(VLOOKUP(_xlfn.TEXTJOIN("_",FALSE,C353:E353),BD_Perc!$A:$P,_xlfn.IFS(BD!AE353="Intervalo de precio 1",12,BD!AE353="Intervalo de precio 2",13),FALSE)&lt;=1,
     VLOOKUP(_xlfn.TEXTJOIN("_",FALSE,C353:E353),BD_Perc!$A:$P,16,FALSE),"Ok P50"),
     "Ok P30/70 ó Híbrido/Eléctrico")</f>
        <v>Ok P30/70 ó Híbrido/Eléctrico</v>
      </c>
      <c r="DJ353" s="279" t="str">
        <f t="shared" si="31"/>
        <v>Vehículos Convencionales_Pick Up_PICKUP DOBLE CAB - PLATON</v>
      </c>
      <c r="DK353" s="331">
        <f t="shared" si="35"/>
        <v>280500000</v>
      </c>
      <c r="DL353" s="326"/>
    </row>
    <row r="354" spans="1:116" ht="38.25">
      <c r="A354" s="28">
        <v>349</v>
      </c>
      <c r="B354" s="29" t="s">
        <v>322</v>
      </c>
      <c r="C354" s="29" t="s">
        <v>0</v>
      </c>
      <c r="D354" s="29" t="s">
        <v>665</v>
      </c>
      <c r="E354" s="42" t="s">
        <v>800</v>
      </c>
      <c r="F354" s="42" t="s">
        <v>346</v>
      </c>
      <c r="G354" s="30" t="s">
        <v>801</v>
      </c>
      <c r="H354" s="42" t="s">
        <v>990</v>
      </c>
      <c r="I354" s="28">
        <v>9020050</v>
      </c>
      <c r="J354" s="28" t="s">
        <v>802</v>
      </c>
      <c r="K354" s="31" t="s">
        <v>686</v>
      </c>
      <c r="L354" s="32">
        <v>231</v>
      </c>
      <c r="M354" s="33" t="s">
        <v>107</v>
      </c>
      <c r="N354" s="55">
        <v>276900000</v>
      </c>
      <c r="O354" s="34">
        <f>+IFERROR(VLOOKUP(I354,Precio_Fasecolda!A:C,3,FALSE),IFERROR(VLOOKUP(I354,Precio_Fasecolda!B:C,2,FALSE),N354))</f>
        <v>276900000</v>
      </c>
      <c r="P354" s="34">
        <f t="shared" si="32"/>
        <v>0</v>
      </c>
      <c r="Q354" s="28" t="s">
        <v>346</v>
      </c>
      <c r="R354" s="28" t="s">
        <v>2415</v>
      </c>
      <c r="S354" s="28" t="s">
        <v>112</v>
      </c>
      <c r="T354" s="28" t="s">
        <v>107</v>
      </c>
      <c r="U354" s="28" t="s">
        <v>107</v>
      </c>
      <c r="V354" s="42" t="s">
        <v>107</v>
      </c>
      <c r="W354" s="28" t="s">
        <v>107</v>
      </c>
      <c r="X354" s="28" t="s">
        <v>107</v>
      </c>
      <c r="Y354" s="28" t="str">
        <f t="shared" si="33"/>
        <v>N.A.</v>
      </c>
      <c r="Z354" s="292">
        <f t="shared" si="30"/>
        <v>276900000</v>
      </c>
      <c r="AA354" s="28" cm="1">
        <f t="array" aca="1" ref="AA354" ca="1">_xlfn.IFS(DK354&lt;$DK$4,1,AND(DK354&gt;=$DK$4,DK354&lt;=$AA$4),2,DK354&gt;$AA$4,3)</f>
        <v>3</v>
      </c>
      <c r="AB354" s="28">
        <v>0</v>
      </c>
      <c r="AC354" s="28" cm="1">
        <f t="array" aca="1" ref="AC354" ca="1">IF(AB354="PERCENTIL 30","",_xlfn.IFS(DK354&lt;$AC$4,1,DK354&gt;$AC$4,2))</f>
        <v>2</v>
      </c>
      <c r="AD354" s="28" t="str">
        <f>+IFERROR(VLOOKUP(_xlfn.TEXTJOIN("_", FALSE, C354:E354), BD_Perc!$A:$O, 15, FALSE),"Segmentación no encontrada o vehículo inactivo")</f>
        <v>Segmentación no encontrada o vehículo inactivo</v>
      </c>
      <c r="AE354" s="28" t="str" cm="1">
        <f t="array" ref="AE354">_xlfn.IFS(
    AD354 = "PERCENTIL 50",
    _xlfn.IFS(
        BD!DK354 &lt; VLOOKUP(_xlfn.TEXTJOIN("_", FALSE, C354:E354), BD_Perc!$A:$O, 11, FALSE), "Intervalo de precio 1",
        BD!DK354 &gt;= VLOOKUP(_xlfn.TEXTJOIN("_", FALSE, C354:E354), BD_Perc!$A:$O, 11, FALSE), "Intervalo de precio 2"
    ),
    AD354 = "PERCENTIL 30-70",
    _xlfn.IFS(
        BD!DK354 &lt; VLOOKUP(_xlfn.TEXTJOIN("_", FALSE, C354:E354), BD_Perc!$A:$O, 6, FALSE), "Intervalo de precio 1",
        BD!DK354 &lt; VLOOKUP(_xlfn.TEXTJOIN("_", FALSE, C354:E354), BD_Perc!$A:$O, 7, FALSE), "Intervalo de precio 2",
        BD!DK354 &gt;= VLOOKUP(_xlfn.TEXTJOIN("_", FALSE, C354:E354), BD_Perc!$A:$O, 7, FALSE), "Intervalo de precio 3"
    ),
    AD354="Segmentación no encontrada o vehículo inactivo","Segmentación no encontrada o vehículo inactivo"
)</f>
        <v>Segmentación no encontrada o vehículo inactivo</v>
      </c>
      <c r="AF354" s="57" t="s">
        <v>2447</v>
      </c>
      <c r="AG354" s="35" t="b">
        <f t="shared" si="34"/>
        <v>1</v>
      </c>
      <c r="AH354" s="207">
        <v>0</v>
      </c>
      <c r="AI354" s="207">
        <v>0.02</v>
      </c>
      <c r="AJ354" s="207">
        <v>0.03</v>
      </c>
      <c r="AK354" s="207">
        <v>0.04</v>
      </c>
      <c r="AL354" s="207">
        <v>0.04</v>
      </c>
      <c r="AM354" s="207">
        <v>4.4999999999999998E-2</v>
      </c>
      <c r="AN354" s="28" t="s">
        <v>113</v>
      </c>
      <c r="AO354" s="28" t="s">
        <v>114</v>
      </c>
      <c r="AP354" s="28" t="s">
        <v>114</v>
      </c>
      <c r="AQ354" s="37">
        <v>0.03</v>
      </c>
      <c r="AR354" s="38">
        <v>0</v>
      </c>
      <c r="AS354" s="38">
        <v>0</v>
      </c>
      <c r="AT354" s="38">
        <v>0</v>
      </c>
      <c r="AU354" s="38">
        <v>0</v>
      </c>
      <c r="AV354" s="38">
        <v>0</v>
      </c>
      <c r="AW354" s="38">
        <v>0</v>
      </c>
      <c r="AX354" s="38">
        <v>0</v>
      </c>
      <c r="AY354" s="38">
        <v>0</v>
      </c>
      <c r="AZ354" s="38">
        <v>0</v>
      </c>
      <c r="BA354" s="38">
        <v>0</v>
      </c>
      <c r="BB354" s="38">
        <v>0</v>
      </c>
      <c r="BC354" s="38">
        <v>0</v>
      </c>
      <c r="BD354" s="38">
        <v>0</v>
      </c>
      <c r="BE354" s="38">
        <v>0</v>
      </c>
      <c r="BF354" s="38">
        <v>0</v>
      </c>
      <c r="BG354" s="38">
        <v>0</v>
      </c>
      <c r="BH354" s="38">
        <v>0</v>
      </c>
      <c r="BI354" s="38">
        <v>0</v>
      </c>
      <c r="BJ354" s="38">
        <v>0</v>
      </c>
      <c r="BK354" s="38">
        <v>0</v>
      </c>
      <c r="BL354" s="38">
        <v>0</v>
      </c>
      <c r="BM354" s="38">
        <v>0</v>
      </c>
      <c r="BN354" s="38">
        <v>0</v>
      </c>
      <c r="BO354" s="38">
        <v>0</v>
      </c>
      <c r="BP354" s="38">
        <v>0</v>
      </c>
      <c r="BQ354" s="38">
        <v>0</v>
      </c>
      <c r="BR354" s="38">
        <v>0</v>
      </c>
      <c r="BS354" s="38">
        <v>0</v>
      </c>
      <c r="BT354" s="38">
        <v>0</v>
      </c>
      <c r="BU354" s="38">
        <v>0</v>
      </c>
      <c r="BV354" s="38">
        <v>0</v>
      </c>
      <c r="BW354" s="38">
        <v>0</v>
      </c>
      <c r="BX354" s="38">
        <v>0</v>
      </c>
      <c r="BY354" s="38">
        <v>0</v>
      </c>
      <c r="BZ354" s="38">
        <v>0</v>
      </c>
      <c r="CA354" s="38">
        <v>0</v>
      </c>
      <c r="CB354" s="38">
        <v>0</v>
      </c>
      <c r="CC354" s="330">
        <v>0</v>
      </c>
      <c r="CD354" s="38">
        <v>0</v>
      </c>
      <c r="CE354" s="38">
        <v>0</v>
      </c>
      <c r="CF354" s="38">
        <v>0</v>
      </c>
      <c r="CG354" s="38">
        <v>0</v>
      </c>
      <c r="CH354" s="42" t="s">
        <v>114</v>
      </c>
      <c r="CI354" s="42" t="s">
        <v>114</v>
      </c>
      <c r="CJ354" s="42" t="s">
        <v>114</v>
      </c>
      <c r="CK354" s="42" t="s">
        <v>114</v>
      </c>
      <c r="CL354" s="42" t="s">
        <v>114</v>
      </c>
      <c r="CM354" s="42" t="s">
        <v>114</v>
      </c>
      <c r="CN354" s="42" t="s">
        <v>114</v>
      </c>
      <c r="CO354" s="42" t="s">
        <v>107</v>
      </c>
      <c r="CP354" s="28" t="s">
        <v>107</v>
      </c>
      <c r="CQ354" s="28" t="s">
        <v>107</v>
      </c>
      <c r="CR354" s="28" t="s">
        <v>107</v>
      </c>
      <c r="CS354" s="28" t="s">
        <v>107</v>
      </c>
      <c r="CT354" s="28" t="s">
        <v>107</v>
      </c>
      <c r="CU354" s="28" t="s">
        <v>107</v>
      </c>
      <c r="CV354" s="28" t="s">
        <v>107</v>
      </c>
      <c r="CW354" s="28" t="s">
        <v>107</v>
      </c>
      <c r="CX354" s="28" t="s">
        <v>107</v>
      </c>
      <c r="CY354" s="28" t="s">
        <v>107</v>
      </c>
      <c r="CZ354" s="28" t="s">
        <v>107</v>
      </c>
      <c r="DA354" s="28" t="s">
        <v>107</v>
      </c>
      <c r="DB354" s="28" t="s">
        <v>107</v>
      </c>
      <c r="DC354" s="28" t="s">
        <v>107</v>
      </c>
      <c r="DD354" s="332">
        <v>0</v>
      </c>
      <c r="DE354" s="43">
        <v>0</v>
      </c>
      <c r="DF354" s="390">
        <v>0</v>
      </c>
      <c r="DG354" s="310"/>
      <c r="DH354" s="203"/>
      <c r="DI354" s="279" t="str" cm="1">
        <f t="array" ref="DI354">+IF(AND(C354&lt;&gt;"Vehículos Eléctricos",C354&lt;&gt;"Vehículos Híbridos",AD354="PERCENTIL 50"),
     IF(VLOOKUP(_xlfn.TEXTJOIN("_",FALSE,C354:E354),BD_Perc!$A:$P,_xlfn.IFS(BD!AE354="Intervalo de precio 1",12,BD!AE354="Intervalo de precio 2",13),FALSE)&lt;=1,
     VLOOKUP(_xlfn.TEXTJOIN("_",FALSE,C354:E354),BD_Perc!$A:$P,16,FALSE),"Ok P50"),
     "Ok P30/70 ó Híbrido/Eléctrico")</f>
        <v>Ok P30/70 ó Híbrido/Eléctrico</v>
      </c>
      <c r="DJ354" s="279" t="str">
        <f t="shared" si="31"/>
        <v>Vehículos Convencionales_Pick Up_PICKUP SENCILLA - CHASIS</v>
      </c>
      <c r="DK354" s="331">
        <f t="shared" si="35"/>
        <v>276900000</v>
      </c>
      <c r="DL354" s="326"/>
    </row>
    <row r="355" spans="1:116" ht="25.5">
      <c r="A355" s="28">
        <v>350</v>
      </c>
      <c r="B355" s="29" t="s">
        <v>330</v>
      </c>
      <c r="C355" s="29" t="s">
        <v>0</v>
      </c>
      <c r="D355" s="29" t="s">
        <v>665</v>
      </c>
      <c r="E355" s="42" t="s">
        <v>666</v>
      </c>
      <c r="F355" s="42" t="s">
        <v>346</v>
      </c>
      <c r="G355" s="30" t="s">
        <v>803</v>
      </c>
      <c r="H355" s="42" t="s">
        <v>990</v>
      </c>
      <c r="I355" s="28">
        <v>9021077</v>
      </c>
      <c r="J355" s="28" t="s">
        <v>804</v>
      </c>
      <c r="K355" s="31" t="s">
        <v>669</v>
      </c>
      <c r="L355" s="56">
        <v>147</v>
      </c>
      <c r="M355" s="33" t="s">
        <v>107</v>
      </c>
      <c r="N355" s="34">
        <v>204900000</v>
      </c>
      <c r="O355" s="34">
        <f>+IFERROR(VLOOKUP(I355,Precio_Fasecolda!A:C,3,FALSE),IFERROR(VLOOKUP(I355,Precio_Fasecolda!B:C,2,FALSE),N355))</f>
        <v>204900000</v>
      </c>
      <c r="P355" s="34">
        <f t="shared" si="32"/>
        <v>0</v>
      </c>
      <c r="Q355" s="28" t="s">
        <v>346</v>
      </c>
      <c r="R355" s="28" t="s">
        <v>2415</v>
      </c>
      <c r="S355" s="28" t="s">
        <v>360</v>
      </c>
      <c r="T355" s="28" t="s">
        <v>107</v>
      </c>
      <c r="U355" s="28" t="s">
        <v>107</v>
      </c>
      <c r="V355" s="42" t="s">
        <v>107</v>
      </c>
      <c r="W355" s="28" t="s">
        <v>107</v>
      </c>
      <c r="X355" s="28" t="s">
        <v>107</v>
      </c>
      <c r="Y355" s="28" t="str">
        <f t="shared" si="33"/>
        <v>N.A.</v>
      </c>
      <c r="Z355" s="292">
        <f t="shared" si="30"/>
        <v>202851000</v>
      </c>
      <c r="AA355" s="28" cm="1">
        <f t="array" aca="1" ref="AA355" ca="1">_xlfn.IFS(DK355&lt;$DK$4,1,AND(DK355&gt;=$DK$4,DK355&lt;=$AA$4),2,DK355&gt;$AA$4,3)</f>
        <v>2</v>
      </c>
      <c r="AB355" s="28">
        <v>0</v>
      </c>
      <c r="AC355" s="28" cm="1">
        <f t="array" aca="1" ref="AC355" ca="1">IF(AB355="PERCENTIL 30","",_xlfn.IFS(DK355&lt;$AC$4,1,DK355&gt;$AC$4,2))</f>
        <v>2</v>
      </c>
      <c r="AD355" s="28" t="str">
        <f>+IFERROR(VLOOKUP(_xlfn.TEXTJOIN("_", FALSE, C355:E355), BD_Perc!$A:$O, 15, FALSE),"Segmentación no encontrada o vehículo inactivo")</f>
        <v>PERCENTIL 30-70</v>
      </c>
      <c r="AE355" s="28" t="str" cm="1">
        <f t="array" ref="AE355">_xlfn.IFS(
    AD355 = "PERCENTIL 50",
    _xlfn.IFS(
        BD!DK355 &lt; VLOOKUP(_xlfn.TEXTJOIN("_", FALSE, C355:E355), BD_Perc!$A:$O, 11, FALSE), "Intervalo de precio 1",
        BD!DK355 &gt;= VLOOKUP(_xlfn.TEXTJOIN("_", FALSE, C355:E355), BD_Perc!$A:$O, 11, FALSE), "Intervalo de precio 2"
    ),
    AD355 = "PERCENTIL 30-70",
    _xlfn.IFS(
        BD!DK355 &lt; VLOOKUP(_xlfn.TEXTJOIN("_", FALSE, C355:E355), BD_Perc!$A:$O, 6, FALSE), "Intervalo de precio 1",
        BD!DK355 &lt; VLOOKUP(_xlfn.TEXTJOIN("_", FALSE, C355:E355), BD_Perc!$A:$O, 7, FALSE), "Intervalo de precio 2",
        BD!DK355 &gt;= VLOOKUP(_xlfn.TEXTJOIN("_", FALSE, C355:E355), BD_Perc!$A:$O, 7, FALSE), "Intervalo de precio 3"
    ),
    AD355="Segmentación no encontrada o vehículo inactivo","Segmentación no encontrada o vehículo inactivo"
)</f>
        <v>Intervalo de precio 2</v>
      </c>
      <c r="AF355" s="57" t="s">
        <v>2413</v>
      </c>
      <c r="AG355" s="35" t="b">
        <f t="shared" si="34"/>
        <v>1</v>
      </c>
      <c r="AH355" s="207">
        <v>0.01</v>
      </c>
      <c r="AI355" s="207">
        <v>0.04</v>
      </c>
      <c r="AJ355" s="207">
        <v>0.05</v>
      </c>
      <c r="AK355" s="207">
        <v>0.06</v>
      </c>
      <c r="AL355" s="207">
        <v>0.06</v>
      </c>
      <c r="AM355" s="207">
        <v>7.0000000000000007E-2</v>
      </c>
      <c r="AN355" s="28" t="s">
        <v>113</v>
      </c>
      <c r="AO355" s="28" t="s">
        <v>113</v>
      </c>
      <c r="AP355" s="28" t="s">
        <v>113</v>
      </c>
      <c r="AQ355" s="37">
        <v>0</v>
      </c>
      <c r="AR355" s="38">
        <v>8689479</v>
      </c>
      <c r="AS355" s="38">
        <v>87324</v>
      </c>
      <c r="AT355" s="38">
        <v>649423</v>
      </c>
      <c r="AU355" s="38">
        <v>971474</v>
      </c>
      <c r="AV355" s="38">
        <v>1004221</v>
      </c>
      <c r="AW355" s="38">
        <v>7322080</v>
      </c>
      <c r="AX355" s="38">
        <v>0</v>
      </c>
      <c r="AY355" s="38">
        <v>873966</v>
      </c>
      <c r="AZ355" s="38">
        <v>49119</v>
      </c>
      <c r="BA355" s="38">
        <v>622979</v>
      </c>
      <c r="BB355" s="38" t="s">
        <v>107</v>
      </c>
      <c r="BC355" s="38" t="s">
        <v>107</v>
      </c>
      <c r="BD355" s="38">
        <v>0</v>
      </c>
      <c r="BE355" s="38">
        <v>0</v>
      </c>
      <c r="BF355" s="38">
        <v>1490578</v>
      </c>
      <c r="BG355" s="38" t="s">
        <v>107</v>
      </c>
      <c r="BH355" s="38">
        <v>2838015</v>
      </c>
      <c r="BI355" s="38" t="s">
        <v>107</v>
      </c>
      <c r="BJ355" s="38">
        <v>1974385</v>
      </c>
      <c r="BK355" s="38">
        <v>0</v>
      </c>
      <c r="BL355" s="38">
        <v>0</v>
      </c>
      <c r="BM355" s="38" t="s">
        <v>107</v>
      </c>
      <c r="BN355" s="38">
        <v>1457118</v>
      </c>
      <c r="BO355" s="38">
        <v>1454866</v>
      </c>
      <c r="BP355" s="38">
        <v>1193276</v>
      </c>
      <c r="BQ355" s="38">
        <v>72861</v>
      </c>
      <c r="BR355" s="38">
        <v>1528774</v>
      </c>
      <c r="BS355" s="38">
        <v>764081</v>
      </c>
      <c r="BT355" s="38">
        <v>1485442</v>
      </c>
      <c r="BU355" s="38">
        <v>1492462</v>
      </c>
      <c r="BV355" s="38">
        <v>2619707</v>
      </c>
      <c r="BW355" s="38">
        <v>15785609</v>
      </c>
      <c r="BX355" s="38">
        <v>204119</v>
      </c>
      <c r="BY355" s="38">
        <v>9259589</v>
      </c>
      <c r="BZ355" s="38">
        <v>3880702</v>
      </c>
      <c r="CA355" s="38">
        <v>0</v>
      </c>
      <c r="CB355" s="38">
        <v>1450200</v>
      </c>
      <c r="CC355" s="330">
        <v>0</v>
      </c>
      <c r="CD355" s="38" t="s">
        <v>107</v>
      </c>
      <c r="CE355" s="38" t="s">
        <v>107</v>
      </c>
      <c r="CF355" s="38" t="s">
        <v>107</v>
      </c>
      <c r="CG355" s="38" t="s">
        <v>107</v>
      </c>
      <c r="CH355" s="41" t="s">
        <v>114</v>
      </c>
      <c r="CI355" s="41" t="s">
        <v>114</v>
      </c>
      <c r="CJ355" s="41" t="s">
        <v>113</v>
      </c>
      <c r="CK355" s="41" t="s">
        <v>114</v>
      </c>
      <c r="CL355" s="41" t="s">
        <v>113</v>
      </c>
      <c r="CM355" s="41" t="s">
        <v>114</v>
      </c>
      <c r="CN355" s="41" t="s">
        <v>114</v>
      </c>
      <c r="CO355" s="42" t="s">
        <v>107</v>
      </c>
      <c r="CP355" s="28" t="s">
        <v>107</v>
      </c>
      <c r="CQ355" s="28" t="s">
        <v>107</v>
      </c>
      <c r="CR355" s="28" t="s">
        <v>107</v>
      </c>
      <c r="CS355" s="28" t="s">
        <v>107</v>
      </c>
      <c r="CT355" s="28" t="s">
        <v>107</v>
      </c>
      <c r="CU355" s="28" t="s">
        <v>107</v>
      </c>
      <c r="CV355" s="28" t="s">
        <v>107</v>
      </c>
      <c r="CW355" s="28" t="s">
        <v>107</v>
      </c>
      <c r="CX355" s="28" t="s">
        <v>107</v>
      </c>
      <c r="CY355" s="28" t="s">
        <v>107</v>
      </c>
      <c r="CZ355" s="28" t="s">
        <v>107</v>
      </c>
      <c r="DA355" s="28" t="s">
        <v>107</v>
      </c>
      <c r="DB355" s="28" t="s">
        <v>107</v>
      </c>
      <c r="DC355" s="28" t="s">
        <v>107</v>
      </c>
      <c r="DD355" s="332">
        <v>4505750</v>
      </c>
      <c r="DE355" s="43">
        <v>1</v>
      </c>
      <c r="DF355" s="390">
        <v>1</v>
      </c>
      <c r="DG355" s="310"/>
      <c r="DH355" s="203"/>
      <c r="DI355" s="279" t="str" cm="1">
        <f t="array" ref="DI355">+IF(AND(C355&lt;&gt;"Vehículos Eléctricos",C355&lt;&gt;"Vehículos Híbridos",AD355="PERCENTIL 50"),
     IF(VLOOKUP(_xlfn.TEXTJOIN("_",FALSE,C355:E355),BD_Perc!$A:$P,_xlfn.IFS(BD!AE355="Intervalo de precio 1",12,BD!AE355="Intervalo de precio 2",13),FALSE)&lt;=1,
     VLOOKUP(_xlfn.TEXTJOIN("_",FALSE,C355:E355),BD_Perc!$A:$P,16,FALSE),"Ok P50"),
     "Ok P30/70 ó Híbrido/Eléctrico")</f>
        <v>Ok P30/70 ó Híbrido/Eléctrico</v>
      </c>
      <c r="DJ355" s="279" t="str">
        <f t="shared" si="31"/>
        <v>Vehículos Convencionales_Pick Up_PICKUP DOBLE CAB - PLATON</v>
      </c>
      <c r="DK355" s="331">
        <f t="shared" si="35"/>
        <v>202851000</v>
      </c>
      <c r="DL355" s="326"/>
    </row>
    <row r="356" spans="1:116" ht="25.5">
      <c r="A356" s="28">
        <v>351</v>
      </c>
      <c r="B356" s="29" t="s">
        <v>330</v>
      </c>
      <c r="C356" s="29" t="s">
        <v>0</v>
      </c>
      <c r="D356" s="29" t="s">
        <v>665</v>
      </c>
      <c r="E356" s="42" t="s">
        <v>666</v>
      </c>
      <c r="F356" s="42" t="s">
        <v>346</v>
      </c>
      <c r="G356" s="30" t="s">
        <v>805</v>
      </c>
      <c r="H356" s="42" t="s">
        <v>990</v>
      </c>
      <c r="I356" s="28">
        <v>9021078</v>
      </c>
      <c r="J356" s="28" t="s">
        <v>806</v>
      </c>
      <c r="K356" s="31" t="s">
        <v>674</v>
      </c>
      <c r="L356" s="56">
        <v>174</v>
      </c>
      <c r="M356" s="33" t="s">
        <v>107</v>
      </c>
      <c r="N356" s="34">
        <v>262200000</v>
      </c>
      <c r="O356" s="34">
        <f>+IFERROR(VLOOKUP(I356,Precio_Fasecolda!A:C,3,FALSE),IFERROR(VLOOKUP(I356,Precio_Fasecolda!B:C,2,FALSE),N356))</f>
        <v>262200000</v>
      </c>
      <c r="P356" s="34">
        <f t="shared" si="32"/>
        <v>0</v>
      </c>
      <c r="Q356" s="28" t="s">
        <v>346</v>
      </c>
      <c r="R356" s="28" t="s">
        <v>130</v>
      </c>
      <c r="S356" s="28" t="s">
        <v>360</v>
      </c>
      <c r="T356" s="28" t="s">
        <v>107</v>
      </c>
      <c r="U356" s="28" t="s">
        <v>107</v>
      </c>
      <c r="V356" s="42" t="s">
        <v>107</v>
      </c>
      <c r="W356" s="28" t="s">
        <v>107</v>
      </c>
      <c r="X356" s="28" t="s">
        <v>107</v>
      </c>
      <c r="Y356" s="28" t="str">
        <f t="shared" si="33"/>
        <v>N.A.</v>
      </c>
      <c r="Z356" s="292">
        <f t="shared" si="30"/>
        <v>259578000</v>
      </c>
      <c r="AA356" s="28" cm="1">
        <f t="array" aca="1" ref="AA356" ca="1">_xlfn.IFS(DK356&lt;$DK$4,1,AND(DK356&gt;=$DK$4,DK356&lt;=$AA$4),2,DK356&gt;$AA$4,3)</f>
        <v>3</v>
      </c>
      <c r="AB356" s="28">
        <v>0</v>
      </c>
      <c r="AC356" s="28" cm="1">
        <f t="array" aca="1" ref="AC356" ca="1">IF(AB356="PERCENTIL 30","",_xlfn.IFS(DK356&lt;$AC$4,1,DK356&gt;$AC$4,2))</f>
        <v>2</v>
      </c>
      <c r="AD356" s="28" t="str">
        <f>+IFERROR(VLOOKUP(_xlfn.TEXTJOIN("_", FALSE, C356:E356), BD_Perc!$A:$O, 15, FALSE),"Segmentación no encontrada o vehículo inactivo")</f>
        <v>PERCENTIL 30-70</v>
      </c>
      <c r="AE356" s="28" t="str" cm="1">
        <f t="array" ref="AE356">_xlfn.IFS(
    AD356 = "PERCENTIL 50",
    _xlfn.IFS(
        BD!DK356 &lt; VLOOKUP(_xlfn.TEXTJOIN("_", FALSE, C356:E356), BD_Perc!$A:$O, 11, FALSE), "Intervalo de precio 1",
        BD!DK356 &gt;= VLOOKUP(_xlfn.TEXTJOIN("_", FALSE, C356:E356), BD_Perc!$A:$O, 11, FALSE), "Intervalo de precio 2"
    ),
    AD356 = "PERCENTIL 30-70",
    _xlfn.IFS(
        BD!DK356 &lt; VLOOKUP(_xlfn.TEXTJOIN("_", FALSE, C356:E356), BD_Perc!$A:$O, 6, FALSE), "Intervalo de precio 1",
        BD!DK356 &lt; VLOOKUP(_xlfn.TEXTJOIN("_", FALSE, C356:E356), BD_Perc!$A:$O, 7, FALSE), "Intervalo de precio 2",
        BD!DK356 &gt;= VLOOKUP(_xlfn.TEXTJOIN("_", FALSE, C356:E356), BD_Perc!$A:$O, 7, FALSE), "Intervalo de precio 3"
    ),
    AD356="Segmentación no encontrada o vehículo inactivo","Segmentación no encontrada o vehículo inactivo"
)</f>
        <v>Intervalo de precio 3</v>
      </c>
      <c r="AF356" s="57" t="s">
        <v>2414</v>
      </c>
      <c r="AG356" s="35" t="b">
        <f t="shared" si="34"/>
        <v>1</v>
      </c>
      <c r="AH356" s="207">
        <v>0.01</v>
      </c>
      <c r="AI356" s="207">
        <v>0.04</v>
      </c>
      <c r="AJ356" s="207">
        <v>0.05</v>
      </c>
      <c r="AK356" s="207">
        <v>0.05</v>
      </c>
      <c r="AL356" s="207">
        <v>0.05</v>
      </c>
      <c r="AM356" s="207">
        <v>0.06</v>
      </c>
      <c r="AN356" s="28" t="s">
        <v>113</v>
      </c>
      <c r="AO356" s="28" t="s">
        <v>113</v>
      </c>
      <c r="AP356" s="28" t="s">
        <v>113</v>
      </c>
      <c r="AQ356" s="37">
        <v>0</v>
      </c>
      <c r="AR356" s="38">
        <v>8689479</v>
      </c>
      <c r="AS356" s="38">
        <v>87324</v>
      </c>
      <c r="AT356" s="38">
        <v>649423</v>
      </c>
      <c r="AU356" s="38">
        <v>971474</v>
      </c>
      <c r="AV356" s="38">
        <v>1004221</v>
      </c>
      <c r="AW356" s="38">
        <v>7322080</v>
      </c>
      <c r="AX356" s="38">
        <v>0</v>
      </c>
      <c r="AY356" s="38">
        <v>873966</v>
      </c>
      <c r="AZ356" s="38">
        <v>49119</v>
      </c>
      <c r="BA356" s="38">
        <v>622979</v>
      </c>
      <c r="BB356" s="38" t="s">
        <v>107</v>
      </c>
      <c r="BC356" s="38" t="s">
        <v>107</v>
      </c>
      <c r="BD356" s="38">
        <v>0</v>
      </c>
      <c r="BE356" s="38">
        <v>0</v>
      </c>
      <c r="BF356" s="38">
        <v>1490578</v>
      </c>
      <c r="BG356" s="38">
        <v>0</v>
      </c>
      <c r="BH356" s="38">
        <v>2838015</v>
      </c>
      <c r="BI356" s="38" t="s">
        <v>107</v>
      </c>
      <c r="BJ356" s="38">
        <v>1974385</v>
      </c>
      <c r="BK356" s="38">
        <v>0</v>
      </c>
      <c r="BL356" s="38">
        <v>0</v>
      </c>
      <c r="BM356" s="38" t="s">
        <v>107</v>
      </c>
      <c r="BN356" s="38">
        <v>1457118</v>
      </c>
      <c r="BO356" s="38">
        <v>1265027</v>
      </c>
      <c r="BP356" s="38">
        <v>1193276</v>
      </c>
      <c r="BQ356" s="38">
        <v>72861</v>
      </c>
      <c r="BR356" s="38">
        <v>1528774</v>
      </c>
      <c r="BS356" s="38">
        <v>764081</v>
      </c>
      <c r="BT356" s="38">
        <v>1485442</v>
      </c>
      <c r="BU356" s="38">
        <v>1492462</v>
      </c>
      <c r="BV356" s="38">
        <v>2619707</v>
      </c>
      <c r="BW356" s="38">
        <v>15785609</v>
      </c>
      <c r="BX356" s="38">
        <v>204119</v>
      </c>
      <c r="BY356" s="38">
        <v>9259589</v>
      </c>
      <c r="BZ356" s="38">
        <v>3880702</v>
      </c>
      <c r="CA356" s="38">
        <v>0</v>
      </c>
      <c r="CB356" s="38">
        <v>1450200</v>
      </c>
      <c r="CC356" s="330">
        <v>0</v>
      </c>
      <c r="CD356" s="38" t="s">
        <v>107</v>
      </c>
      <c r="CE356" s="38" t="s">
        <v>107</v>
      </c>
      <c r="CF356" s="38" t="s">
        <v>107</v>
      </c>
      <c r="CG356" s="38" t="s">
        <v>107</v>
      </c>
      <c r="CH356" s="41" t="s">
        <v>114</v>
      </c>
      <c r="CI356" s="41" t="s">
        <v>114</v>
      </c>
      <c r="CJ356" s="41" t="s">
        <v>113</v>
      </c>
      <c r="CK356" s="41" t="s">
        <v>114</v>
      </c>
      <c r="CL356" s="41" t="s">
        <v>113</v>
      </c>
      <c r="CM356" s="41" t="s">
        <v>114</v>
      </c>
      <c r="CN356" s="41" t="s">
        <v>114</v>
      </c>
      <c r="CO356" s="42" t="s">
        <v>107</v>
      </c>
      <c r="CP356" s="28" t="s">
        <v>107</v>
      </c>
      <c r="CQ356" s="28" t="s">
        <v>107</v>
      </c>
      <c r="CR356" s="28" t="s">
        <v>107</v>
      </c>
      <c r="CS356" s="28" t="s">
        <v>107</v>
      </c>
      <c r="CT356" s="28" t="s">
        <v>107</v>
      </c>
      <c r="CU356" s="28" t="s">
        <v>107</v>
      </c>
      <c r="CV356" s="28" t="s">
        <v>107</v>
      </c>
      <c r="CW356" s="28" t="s">
        <v>107</v>
      </c>
      <c r="CX356" s="28" t="s">
        <v>107</v>
      </c>
      <c r="CY356" s="28" t="s">
        <v>107</v>
      </c>
      <c r="CZ356" s="28" t="s">
        <v>107</v>
      </c>
      <c r="DA356" s="28" t="s">
        <v>107</v>
      </c>
      <c r="DB356" s="28" t="s">
        <v>107</v>
      </c>
      <c r="DC356" s="28" t="s">
        <v>107</v>
      </c>
      <c r="DD356" s="332">
        <v>4505750</v>
      </c>
      <c r="DE356" s="43">
        <v>1</v>
      </c>
      <c r="DF356" s="390">
        <v>1</v>
      </c>
      <c r="DG356" s="310"/>
      <c r="DH356" s="203"/>
      <c r="DI356" s="279" t="str" cm="1">
        <f t="array" ref="DI356">+IF(AND(C356&lt;&gt;"Vehículos Eléctricos",C356&lt;&gt;"Vehículos Híbridos",AD356="PERCENTIL 50"),
     IF(VLOOKUP(_xlfn.TEXTJOIN("_",FALSE,C356:E356),BD_Perc!$A:$P,_xlfn.IFS(BD!AE356="Intervalo de precio 1",12,BD!AE356="Intervalo de precio 2",13),FALSE)&lt;=1,
     VLOOKUP(_xlfn.TEXTJOIN("_",FALSE,C356:E356),BD_Perc!$A:$P,16,FALSE),"Ok P50"),
     "Ok P30/70 ó Híbrido/Eléctrico")</f>
        <v>Ok P30/70 ó Híbrido/Eléctrico</v>
      </c>
      <c r="DJ356" s="279" t="str">
        <f t="shared" si="31"/>
        <v>Vehículos Convencionales_Pick Up_PICKUP DOBLE CAB - PLATON</v>
      </c>
      <c r="DK356" s="331">
        <f t="shared" si="35"/>
        <v>259578000</v>
      </c>
      <c r="DL356" s="326"/>
    </row>
    <row r="357" spans="1:116" ht="25.5">
      <c r="A357" s="28">
        <v>352</v>
      </c>
      <c r="B357" s="29" t="s">
        <v>330</v>
      </c>
      <c r="C357" s="29" t="s">
        <v>0</v>
      </c>
      <c r="D357" s="29" t="s">
        <v>665</v>
      </c>
      <c r="E357" s="42" t="s">
        <v>666</v>
      </c>
      <c r="F357" s="42" t="s">
        <v>346</v>
      </c>
      <c r="G357" s="30" t="s">
        <v>2429</v>
      </c>
      <c r="H357" s="42" t="s">
        <v>990</v>
      </c>
      <c r="I357" s="28">
        <v>9021079</v>
      </c>
      <c r="J357" s="28" t="s">
        <v>807</v>
      </c>
      <c r="K357" s="31" t="s">
        <v>674</v>
      </c>
      <c r="L357" s="56">
        <v>164</v>
      </c>
      <c r="M357" s="33" t="s">
        <v>107</v>
      </c>
      <c r="N357" s="34">
        <v>215700000</v>
      </c>
      <c r="O357" s="34">
        <f>+IFERROR(VLOOKUP(I357,Precio_Fasecolda!A:C,3,FALSE),IFERROR(VLOOKUP(I357,Precio_Fasecolda!B:C,2,FALSE),N357))</f>
        <v>215700000</v>
      </c>
      <c r="P357" s="34">
        <f t="shared" si="32"/>
        <v>0</v>
      </c>
      <c r="Q357" s="28" t="s">
        <v>346</v>
      </c>
      <c r="R357" s="28" t="s">
        <v>2415</v>
      </c>
      <c r="S357" s="28" t="s">
        <v>112</v>
      </c>
      <c r="T357" s="28" t="s">
        <v>107</v>
      </c>
      <c r="U357" s="28" t="s">
        <v>107</v>
      </c>
      <c r="V357" s="42" t="s">
        <v>107</v>
      </c>
      <c r="W357" s="28" t="s">
        <v>107</v>
      </c>
      <c r="X357" s="28" t="s">
        <v>107</v>
      </c>
      <c r="Y357" s="28" t="str">
        <f t="shared" si="33"/>
        <v>N.A.</v>
      </c>
      <c r="Z357" s="292">
        <f t="shared" si="30"/>
        <v>213543000</v>
      </c>
      <c r="AA357" s="28" cm="1">
        <f t="array" aca="1" ref="AA357" ca="1">_xlfn.IFS(DK357&lt;$DK$4,1,AND(DK357&gt;=$DK$4,DK357&lt;=$AA$4),2,DK357&gt;$AA$4,3)</f>
        <v>2</v>
      </c>
      <c r="AB357" s="28">
        <v>0</v>
      </c>
      <c r="AC357" s="28" cm="1">
        <f t="array" aca="1" ref="AC357" ca="1">IF(AB357="PERCENTIL 30","",_xlfn.IFS(DK357&lt;$AC$4,1,DK357&gt;$AC$4,2))</f>
        <v>2</v>
      </c>
      <c r="AD357" s="28" t="str">
        <f>+IFERROR(VLOOKUP(_xlfn.TEXTJOIN("_", FALSE, C357:E357), BD_Perc!$A:$O, 15, FALSE),"Segmentación no encontrada o vehículo inactivo")</f>
        <v>PERCENTIL 30-70</v>
      </c>
      <c r="AE357" s="28" t="str" cm="1">
        <f t="array" ref="AE357">_xlfn.IFS(
    AD357 = "PERCENTIL 50",
    _xlfn.IFS(
        BD!DK357 &lt; VLOOKUP(_xlfn.TEXTJOIN("_", FALSE, C357:E357), BD_Perc!$A:$O, 11, FALSE), "Intervalo de precio 1",
        BD!DK357 &gt;= VLOOKUP(_xlfn.TEXTJOIN("_", FALSE, C357:E357), BD_Perc!$A:$O, 11, FALSE), "Intervalo de precio 2"
    ),
    AD357 = "PERCENTIL 30-70",
    _xlfn.IFS(
        BD!DK357 &lt; VLOOKUP(_xlfn.TEXTJOIN("_", FALSE, C357:E357), BD_Perc!$A:$O, 6, FALSE), "Intervalo de precio 1",
        BD!DK357 &lt; VLOOKUP(_xlfn.TEXTJOIN("_", FALSE, C357:E357), BD_Perc!$A:$O, 7, FALSE), "Intervalo de precio 2",
        BD!DK357 &gt;= VLOOKUP(_xlfn.TEXTJOIN("_", FALSE, C357:E357), BD_Perc!$A:$O, 7, FALSE), "Intervalo de precio 3"
    ),
    AD357="Segmentación no encontrada o vehículo inactivo","Segmentación no encontrada o vehículo inactivo"
)</f>
        <v>Intervalo de precio 2</v>
      </c>
      <c r="AF357" s="57" t="s">
        <v>2413</v>
      </c>
      <c r="AG357" s="35" t="b">
        <f t="shared" si="34"/>
        <v>1</v>
      </c>
      <c r="AH357" s="207">
        <v>0.01</v>
      </c>
      <c r="AI357" s="207">
        <v>0.03</v>
      </c>
      <c r="AJ357" s="207">
        <v>0.04</v>
      </c>
      <c r="AK357" s="207">
        <v>4.4999999999999998E-2</v>
      </c>
      <c r="AL357" s="207">
        <v>4.4999999999999998E-2</v>
      </c>
      <c r="AM357" s="207">
        <v>0.05</v>
      </c>
      <c r="AN357" s="28" t="s">
        <v>113</v>
      </c>
      <c r="AO357" s="28" t="s">
        <v>113</v>
      </c>
      <c r="AP357" s="28" t="s">
        <v>113</v>
      </c>
      <c r="AQ357" s="37">
        <v>0</v>
      </c>
      <c r="AR357" s="38">
        <v>8689479</v>
      </c>
      <c r="AS357" s="38">
        <v>87324</v>
      </c>
      <c r="AT357" s="38">
        <v>649423</v>
      </c>
      <c r="AU357" s="38">
        <v>971474</v>
      </c>
      <c r="AV357" s="38">
        <v>1004221</v>
      </c>
      <c r="AW357" s="38">
        <v>7322080</v>
      </c>
      <c r="AX357" s="38">
        <v>0</v>
      </c>
      <c r="AY357" s="38">
        <v>873966</v>
      </c>
      <c r="AZ357" s="38">
        <v>49119</v>
      </c>
      <c r="BA357" s="38">
        <v>622979</v>
      </c>
      <c r="BB357" s="38" t="s">
        <v>107</v>
      </c>
      <c r="BC357" s="38" t="s">
        <v>107</v>
      </c>
      <c r="BD357" s="38">
        <v>0</v>
      </c>
      <c r="BE357" s="38">
        <v>0</v>
      </c>
      <c r="BF357" s="38">
        <v>1490578</v>
      </c>
      <c r="BG357" s="38" t="s">
        <v>107</v>
      </c>
      <c r="BH357" s="38">
        <v>2838015</v>
      </c>
      <c r="BI357" s="38" t="s">
        <v>107</v>
      </c>
      <c r="BJ357" s="38">
        <v>1974385</v>
      </c>
      <c r="BK357" s="38">
        <v>0</v>
      </c>
      <c r="BL357" s="38">
        <v>0</v>
      </c>
      <c r="BM357" s="38" t="s">
        <v>107</v>
      </c>
      <c r="BN357" s="38">
        <v>1457118</v>
      </c>
      <c r="BO357" s="38">
        <v>1265027</v>
      </c>
      <c r="BP357" s="38">
        <v>1193276</v>
      </c>
      <c r="BQ357" s="38">
        <v>72861</v>
      </c>
      <c r="BR357" s="38">
        <v>1528774</v>
      </c>
      <c r="BS357" s="38">
        <v>764081</v>
      </c>
      <c r="BT357" s="38">
        <v>1485442</v>
      </c>
      <c r="BU357" s="38">
        <v>1492462</v>
      </c>
      <c r="BV357" s="38">
        <v>2619707</v>
      </c>
      <c r="BW357" s="38">
        <v>15785609</v>
      </c>
      <c r="BX357" s="38">
        <v>204119</v>
      </c>
      <c r="BY357" s="38">
        <v>9259589</v>
      </c>
      <c r="BZ357" s="38">
        <v>3880702</v>
      </c>
      <c r="CA357" s="38">
        <v>0</v>
      </c>
      <c r="CB357" s="38">
        <v>1450200</v>
      </c>
      <c r="CC357" s="330">
        <v>0</v>
      </c>
      <c r="CD357" s="38" t="s">
        <v>107</v>
      </c>
      <c r="CE357" s="38" t="s">
        <v>107</v>
      </c>
      <c r="CF357" s="38" t="s">
        <v>107</v>
      </c>
      <c r="CG357" s="38" t="s">
        <v>107</v>
      </c>
      <c r="CH357" s="41" t="s">
        <v>114</v>
      </c>
      <c r="CI357" s="41" t="s">
        <v>114</v>
      </c>
      <c r="CJ357" s="41" t="s">
        <v>113</v>
      </c>
      <c r="CK357" s="41" t="s">
        <v>114</v>
      </c>
      <c r="CL357" s="41" t="s">
        <v>113</v>
      </c>
      <c r="CM357" s="41" t="s">
        <v>114</v>
      </c>
      <c r="CN357" s="41" t="s">
        <v>114</v>
      </c>
      <c r="CO357" s="42" t="s">
        <v>107</v>
      </c>
      <c r="CP357" s="28" t="s">
        <v>107</v>
      </c>
      <c r="CQ357" s="28" t="s">
        <v>107</v>
      </c>
      <c r="CR357" s="28" t="s">
        <v>107</v>
      </c>
      <c r="CS357" s="28" t="s">
        <v>107</v>
      </c>
      <c r="CT357" s="28" t="s">
        <v>107</v>
      </c>
      <c r="CU357" s="28" t="s">
        <v>107</v>
      </c>
      <c r="CV357" s="28" t="s">
        <v>107</v>
      </c>
      <c r="CW357" s="28" t="s">
        <v>107</v>
      </c>
      <c r="CX357" s="28" t="s">
        <v>107</v>
      </c>
      <c r="CY357" s="28" t="s">
        <v>107</v>
      </c>
      <c r="CZ357" s="28" t="s">
        <v>107</v>
      </c>
      <c r="DA357" s="28" t="s">
        <v>107</v>
      </c>
      <c r="DB357" s="28" t="s">
        <v>107</v>
      </c>
      <c r="DC357" s="28" t="s">
        <v>107</v>
      </c>
      <c r="DD357" s="332">
        <v>4505750</v>
      </c>
      <c r="DE357" s="43">
        <v>1</v>
      </c>
      <c r="DF357" s="390">
        <v>1</v>
      </c>
      <c r="DG357" s="310"/>
      <c r="DH357" s="203"/>
      <c r="DI357" s="279" t="str" cm="1">
        <f t="array" ref="DI357">+IF(AND(C357&lt;&gt;"Vehículos Eléctricos",C357&lt;&gt;"Vehículos Híbridos",AD357="PERCENTIL 50"),
     IF(VLOOKUP(_xlfn.TEXTJOIN("_",FALSE,C357:E357),BD_Perc!$A:$P,_xlfn.IFS(BD!AE357="Intervalo de precio 1",12,BD!AE357="Intervalo de precio 2",13),FALSE)&lt;=1,
     VLOOKUP(_xlfn.TEXTJOIN("_",FALSE,C357:E357),BD_Perc!$A:$P,16,FALSE),"Ok P50"),
     "Ok P30/70 ó Híbrido/Eléctrico")</f>
        <v>Ok P30/70 ó Híbrido/Eléctrico</v>
      </c>
      <c r="DJ357" s="279" t="str">
        <f t="shared" si="31"/>
        <v>Vehículos Convencionales_Pick Up_PICKUP DOBLE CAB - PLATON</v>
      </c>
      <c r="DK357" s="331">
        <f t="shared" si="35"/>
        <v>213543000</v>
      </c>
      <c r="DL357" s="326"/>
    </row>
    <row r="358" spans="1:116" ht="38.25">
      <c r="A358" s="28">
        <v>353</v>
      </c>
      <c r="B358" s="29" t="s">
        <v>330</v>
      </c>
      <c r="C358" s="29" t="s">
        <v>0</v>
      </c>
      <c r="D358" s="29" t="s">
        <v>665</v>
      </c>
      <c r="E358" s="42" t="s">
        <v>800</v>
      </c>
      <c r="F358" s="42" t="s">
        <v>346</v>
      </c>
      <c r="G358" s="30" t="s">
        <v>808</v>
      </c>
      <c r="H358" s="42" t="s">
        <v>990</v>
      </c>
      <c r="I358" s="28">
        <v>9020050</v>
      </c>
      <c r="J358" s="28" t="s">
        <v>809</v>
      </c>
      <c r="K358" s="31" t="s">
        <v>686</v>
      </c>
      <c r="L358" s="32">
        <v>231</v>
      </c>
      <c r="M358" s="33" t="s">
        <v>107</v>
      </c>
      <c r="N358" s="44">
        <v>276900000</v>
      </c>
      <c r="O358" s="34">
        <f>+IFERROR(VLOOKUP(I358,Precio_Fasecolda!A:C,3,FALSE),IFERROR(VLOOKUP(I358,Precio_Fasecolda!B:C,2,FALSE),N358))</f>
        <v>276900000</v>
      </c>
      <c r="P358" s="34">
        <f t="shared" si="32"/>
        <v>0</v>
      </c>
      <c r="Q358" s="28" t="s">
        <v>346</v>
      </c>
      <c r="R358" s="28" t="s">
        <v>2415</v>
      </c>
      <c r="S358" s="28" t="s">
        <v>112</v>
      </c>
      <c r="T358" s="28" t="s">
        <v>107</v>
      </c>
      <c r="U358" s="28" t="s">
        <v>107</v>
      </c>
      <c r="V358" s="42" t="s">
        <v>107</v>
      </c>
      <c r="W358" s="28" t="s">
        <v>107</v>
      </c>
      <c r="X358" s="28" t="s">
        <v>107</v>
      </c>
      <c r="Y358" s="28" t="str">
        <f t="shared" si="33"/>
        <v>N.A.</v>
      </c>
      <c r="Z358" s="292">
        <f t="shared" si="30"/>
        <v>274131000</v>
      </c>
      <c r="AA358" s="28" cm="1">
        <f t="array" aca="1" ref="AA358" ca="1">_xlfn.IFS(DK358&lt;$DK$4,1,AND(DK358&gt;=$DK$4,DK358&lt;=$AA$4),2,DK358&gt;$AA$4,3)</f>
        <v>3</v>
      </c>
      <c r="AB358" s="28">
        <v>0</v>
      </c>
      <c r="AC358" s="28" cm="1">
        <f t="array" aca="1" ref="AC358" ca="1">IF(AB358="PERCENTIL 30","",_xlfn.IFS(DK358&lt;$AC$4,1,DK358&gt;$AC$4,2))</f>
        <v>2</v>
      </c>
      <c r="AD358" s="28" t="str">
        <f>+IFERROR(VLOOKUP(_xlfn.TEXTJOIN("_", FALSE, C358:E358), BD_Perc!$A:$O, 15, FALSE),"Segmentación no encontrada o vehículo inactivo")</f>
        <v>Segmentación no encontrada o vehículo inactivo</v>
      </c>
      <c r="AE358" s="28" t="str" cm="1">
        <f t="array" ref="AE358">_xlfn.IFS(
    AD358 = "PERCENTIL 50",
    _xlfn.IFS(
        BD!DK358 &lt; VLOOKUP(_xlfn.TEXTJOIN("_", FALSE, C358:E358), BD_Perc!$A:$O, 11, FALSE), "Intervalo de precio 1",
        BD!DK358 &gt;= VLOOKUP(_xlfn.TEXTJOIN("_", FALSE, C358:E358), BD_Perc!$A:$O, 11, FALSE), "Intervalo de precio 2"
    ),
    AD358 = "PERCENTIL 30-70",
    _xlfn.IFS(
        BD!DK358 &lt; VLOOKUP(_xlfn.TEXTJOIN("_", FALSE, C358:E358), BD_Perc!$A:$O, 6, FALSE), "Intervalo de precio 1",
        BD!DK358 &lt; VLOOKUP(_xlfn.TEXTJOIN("_", FALSE, C358:E358), BD_Perc!$A:$O, 7, FALSE), "Intervalo de precio 2",
        BD!DK358 &gt;= VLOOKUP(_xlfn.TEXTJOIN("_", FALSE, C358:E358), BD_Perc!$A:$O, 7, FALSE), "Intervalo de precio 3"
    ),
    AD358="Segmentación no encontrada o vehículo inactivo","Segmentación no encontrada o vehículo inactivo"
)</f>
        <v>Segmentación no encontrada o vehículo inactivo</v>
      </c>
      <c r="AF358" s="57" t="s">
        <v>2447</v>
      </c>
      <c r="AG358" s="35" t="b">
        <f t="shared" si="34"/>
        <v>1</v>
      </c>
      <c r="AH358" s="207">
        <v>0.01</v>
      </c>
      <c r="AI358" s="207">
        <v>0.03</v>
      </c>
      <c r="AJ358" s="207">
        <v>0.04</v>
      </c>
      <c r="AK358" s="207">
        <v>0.05</v>
      </c>
      <c r="AL358" s="207">
        <v>0.05</v>
      </c>
      <c r="AM358" s="207">
        <v>5.5E-2</v>
      </c>
      <c r="AN358" s="28" t="s">
        <v>114</v>
      </c>
      <c r="AO358" s="28" t="s">
        <v>114</v>
      </c>
      <c r="AP358" s="28" t="s">
        <v>113</v>
      </c>
      <c r="AQ358" s="37">
        <v>0</v>
      </c>
      <c r="AR358" s="38">
        <v>0</v>
      </c>
      <c r="AS358" s="38">
        <v>0</v>
      </c>
      <c r="AT358" s="38">
        <v>0</v>
      </c>
      <c r="AU358" s="38">
        <v>0</v>
      </c>
      <c r="AV358" s="38">
        <v>0</v>
      </c>
      <c r="AW358" s="38">
        <v>0</v>
      </c>
      <c r="AX358" s="38">
        <v>0</v>
      </c>
      <c r="AY358" s="38">
        <v>0</v>
      </c>
      <c r="AZ358" s="38">
        <v>0</v>
      </c>
      <c r="BA358" s="38">
        <v>0</v>
      </c>
      <c r="BB358" s="38">
        <v>0</v>
      </c>
      <c r="BC358" s="38">
        <v>0</v>
      </c>
      <c r="BD358" s="38">
        <v>0</v>
      </c>
      <c r="BE358" s="38">
        <v>0</v>
      </c>
      <c r="BF358" s="38">
        <v>0</v>
      </c>
      <c r="BG358" s="38">
        <v>0</v>
      </c>
      <c r="BH358" s="38">
        <v>0</v>
      </c>
      <c r="BI358" s="38">
        <v>0</v>
      </c>
      <c r="BJ358" s="38">
        <v>0</v>
      </c>
      <c r="BK358" s="38">
        <v>0</v>
      </c>
      <c r="BL358" s="38">
        <v>0</v>
      </c>
      <c r="BM358" s="38">
        <v>0</v>
      </c>
      <c r="BN358" s="38">
        <v>0</v>
      </c>
      <c r="BO358" s="38">
        <v>0</v>
      </c>
      <c r="BP358" s="38">
        <v>0</v>
      </c>
      <c r="BQ358" s="38">
        <v>0</v>
      </c>
      <c r="BR358" s="38">
        <v>0</v>
      </c>
      <c r="BS358" s="38">
        <v>0</v>
      </c>
      <c r="BT358" s="38">
        <v>0</v>
      </c>
      <c r="BU358" s="38">
        <v>0</v>
      </c>
      <c r="BV358" s="38">
        <v>0</v>
      </c>
      <c r="BW358" s="38">
        <v>0</v>
      </c>
      <c r="BX358" s="38">
        <v>0</v>
      </c>
      <c r="BY358" s="38">
        <v>0</v>
      </c>
      <c r="BZ358" s="38">
        <v>0</v>
      </c>
      <c r="CA358" s="38">
        <v>0</v>
      </c>
      <c r="CB358" s="38">
        <v>0</v>
      </c>
      <c r="CC358" s="330">
        <v>0</v>
      </c>
      <c r="CD358" s="38">
        <v>0</v>
      </c>
      <c r="CE358" s="38">
        <v>0</v>
      </c>
      <c r="CF358" s="38">
        <v>0</v>
      </c>
      <c r="CG358" s="38">
        <v>0</v>
      </c>
      <c r="CH358" s="41" t="s">
        <v>114</v>
      </c>
      <c r="CI358" s="41" t="s">
        <v>114</v>
      </c>
      <c r="CJ358" s="41" t="s">
        <v>114</v>
      </c>
      <c r="CK358" s="41" t="s">
        <v>114</v>
      </c>
      <c r="CL358" s="41" t="s">
        <v>114</v>
      </c>
      <c r="CM358" s="41" t="s">
        <v>114</v>
      </c>
      <c r="CN358" s="41" t="s">
        <v>114</v>
      </c>
      <c r="CO358" s="42" t="s">
        <v>107</v>
      </c>
      <c r="CP358" s="28" t="s">
        <v>107</v>
      </c>
      <c r="CQ358" s="28" t="s">
        <v>107</v>
      </c>
      <c r="CR358" s="28" t="s">
        <v>107</v>
      </c>
      <c r="CS358" s="28" t="s">
        <v>107</v>
      </c>
      <c r="CT358" s="28" t="s">
        <v>107</v>
      </c>
      <c r="CU358" s="28" t="s">
        <v>107</v>
      </c>
      <c r="CV358" s="28" t="s">
        <v>107</v>
      </c>
      <c r="CW358" s="28" t="s">
        <v>107</v>
      </c>
      <c r="CX358" s="28" t="s">
        <v>107</v>
      </c>
      <c r="CY358" s="28" t="s">
        <v>107</v>
      </c>
      <c r="CZ358" s="28" t="s">
        <v>107</v>
      </c>
      <c r="DA358" s="28" t="s">
        <v>107</v>
      </c>
      <c r="DB358" s="28" t="s">
        <v>107</v>
      </c>
      <c r="DC358" s="28" t="s">
        <v>107</v>
      </c>
      <c r="DD358" s="332">
        <v>0</v>
      </c>
      <c r="DE358" s="43">
        <v>0</v>
      </c>
      <c r="DF358" s="390">
        <v>0</v>
      </c>
      <c r="DG358" s="310"/>
      <c r="DH358" s="203"/>
      <c r="DI358" s="279" t="str" cm="1">
        <f t="array" ref="DI358">+IF(AND(C358&lt;&gt;"Vehículos Eléctricos",C358&lt;&gt;"Vehículos Híbridos",AD358="PERCENTIL 50"),
     IF(VLOOKUP(_xlfn.TEXTJOIN("_",FALSE,C358:E358),BD_Perc!$A:$P,_xlfn.IFS(BD!AE358="Intervalo de precio 1",12,BD!AE358="Intervalo de precio 2",13),FALSE)&lt;=1,
     VLOOKUP(_xlfn.TEXTJOIN("_",FALSE,C358:E358),BD_Perc!$A:$P,16,FALSE),"Ok P50"),
     "Ok P30/70 ó Híbrido/Eléctrico")</f>
        <v>Ok P30/70 ó Híbrido/Eléctrico</v>
      </c>
      <c r="DJ358" s="279" t="str">
        <f t="shared" si="31"/>
        <v>Vehículos Convencionales_Pick Up_PICKUP SENCILLA - CHASIS</v>
      </c>
      <c r="DK358" s="331">
        <f t="shared" si="35"/>
        <v>274131000</v>
      </c>
      <c r="DL358" s="326"/>
    </row>
    <row r="359" spans="1:116" ht="51">
      <c r="A359" s="28">
        <v>354</v>
      </c>
      <c r="B359" s="29" t="s">
        <v>104</v>
      </c>
      <c r="C359" s="29" t="s">
        <v>0</v>
      </c>
      <c r="D359" s="29" t="s">
        <v>810</v>
      </c>
      <c r="E359" s="42" t="s">
        <v>811</v>
      </c>
      <c r="F359" s="42" t="s">
        <v>107</v>
      </c>
      <c r="G359" s="30" t="s">
        <v>812</v>
      </c>
      <c r="H359" s="42" t="s">
        <v>109</v>
      </c>
      <c r="I359" s="28">
        <v>1607014</v>
      </c>
      <c r="J359" s="28" t="s">
        <v>813</v>
      </c>
      <c r="K359" s="31" t="s">
        <v>107</v>
      </c>
      <c r="L359" s="32">
        <v>81</v>
      </c>
      <c r="M359" s="33" t="s">
        <v>107</v>
      </c>
      <c r="N359" s="34">
        <v>88300000</v>
      </c>
      <c r="O359" s="34">
        <f>+IFERROR(VLOOKUP(I359,Precio_Fasecolda!A:C,3,FALSE),IFERROR(VLOOKUP(I359,Precio_Fasecolda!B:C,2,FALSE),N359))</f>
        <v>88300000</v>
      </c>
      <c r="P359" s="34">
        <f t="shared" si="32"/>
        <v>0</v>
      </c>
      <c r="Q359" s="33" t="s">
        <v>107</v>
      </c>
      <c r="R359" s="28" t="s">
        <v>2415</v>
      </c>
      <c r="S359" s="28" t="s">
        <v>112</v>
      </c>
      <c r="T359" s="28" t="s">
        <v>107</v>
      </c>
      <c r="U359" s="28" t="s">
        <v>107</v>
      </c>
      <c r="V359" s="42" t="s">
        <v>107</v>
      </c>
      <c r="W359" s="28" t="s">
        <v>107</v>
      </c>
      <c r="X359" s="28" t="s">
        <v>107</v>
      </c>
      <c r="Y359" s="28" t="str">
        <f t="shared" si="33"/>
        <v>N.A.</v>
      </c>
      <c r="Z359" s="292">
        <f t="shared" si="30"/>
        <v>82119000</v>
      </c>
      <c r="AA359" s="28" cm="1">
        <f t="array" aca="1" ref="AA359" ca="1">_xlfn.IFS(DK359&lt;$DK$4,1,AND(DK359&gt;=$DK$4,DK359&lt;=$AA$4),2,DK359&gt;$AA$4,3)</f>
        <v>2</v>
      </c>
      <c r="AB359" s="28">
        <v>0</v>
      </c>
      <c r="AC359" s="28" cm="1">
        <f t="array" aca="1" ref="AC359" ca="1">IF(AB359="PERCENTIL 30","",_xlfn.IFS(DK359&lt;$AC$4,1,DK359&gt;$AC$4,2))</f>
        <v>1</v>
      </c>
      <c r="AD359" s="28" t="str">
        <f>+IFERROR(VLOOKUP(_xlfn.TEXTJOIN("_", FALSE, C359:E359), BD_Perc!$A:$O, 15, FALSE),"Segmentación no encontrada o vehículo inactivo")</f>
        <v>PERCENTIL 30-70</v>
      </c>
      <c r="AE359" s="28" t="str" cm="1">
        <f t="array" ref="AE359">_xlfn.IFS(
    AD359 = "PERCENTIL 50",
    _xlfn.IFS(
        BD!DK359 &lt; VLOOKUP(_xlfn.TEXTJOIN("_", FALSE, C359:E359), BD_Perc!$A:$O, 11, FALSE), "Intervalo de precio 1",
        BD!DK359 &gt;= VLOOKUP(_xlfn.TEXTJOIN("_", FALSE, C359:E359), BD_Perc!$A:$O, 11, FALSE), "Intervalo de precio 2"
    ),
    AD359 = "PERCENTIL 30-70",
    _xlfn.IFS(
        BD!DK359 &lt; VLOOKUP(_xlfn.TEXTJOIN("_", FALSE, C359:E359), BD_Perc!$A:$O, 6, FALSE), "Intervalo de precio 1",
        BD!DK359 &lt; VLOOKUP(_xlfn.TEXTJOIN("_", FALSE, C359:E359), BD_Perc!$A:$O, 7, FALSE), "Intervalo de precio 2",
        BD!DK359 &gt;= VLOOKUP(_xlfn.TEXTJOIN("_", FALSE, C359:E359), BD_Perc!$A:$O, 7, FALSE), "Intervalo de precio 3"
    ),
    AD359="Segmentación no encontrada o vehículo inactivo","Segmentación no encontrada o vehículo inactivo"
)</f>
        <v>Intervalo de precio 1</v>
      </c>
      <c r="AF359" s="35" t="s">
        <v>2412</v>
      </c>
      <c r="AG359" s="35" t="b">
        <f t="shared" si="34"/>
        <v>1</v>
      </c>
      <c r="AH359" s="205">
        <v>7.0000000000000007E-2</v>
      </c>
      <c r="AI359" s="205">
        <v>7.0000000000000007E-2</v>
      </c>
      <c r="AJ359" s="205">
        <v>7.0000000000000007E-2</v>
      </c>
      <c r="AK359" s="205">
        <v>7.0000000000000007E-2</v>
      </c>
      <c r="AL359" s="205">
        <v>0.08</v>
      </c>
      <c r="AM359" s="205">
        <v>0.09</v>
      </c>
      <c r="AN359" s="28" t="s">
        <v>113</v>
      </c>
      <c r="AO359" s="28" t="s">
        <v>113</v>
      </c>
      <c r="AP359" s="28" t="s">
        <v>113</v>
      </c>
      <c r="AQ359" s="37">
        <v>1</v>
      </c>
      <c r="AR359" s="38" t="s">
        <v>107</v>
      </c>
      <c r="AS359" s="38">
        <v>535272</v>
      </c>
      <c r="AT359" s="38">
        <v>764674</v>
      </c>
      <c r="AU359" s="38" t="s">
        <v>107</v>
      </c>
      <c r="AV359" s="38" t="s">
        <v>107</v>
      </c>
      <c r="AW359" s="38">
        <v>11547654</v>
      </c>
      <c r="AX359" s="38">
        <v>527502</v>
      </c>
      <c r="AY359" s="38">
        <v>1386841</v>
      </c>
      <c r="AZ359" s="38">
        <v>128475</v>
      </c>
      <c r="BA359" s="38">
        <v>613375</v>
      </c>
      <c r="BB359" s="38" t="s">
        <v>107</v>
      </c>
      <c r="BC359" s="38" t="s">
        <v>107</v>
      </c>
      <c r="BD359" s="38">
        <v>0</v>
      </c>
      <c r="BE359" s="38">
        <v>0</v>
      </c>
      <c r="BF359" s="38" t="s">
        <v>107</v>
      </c>
      <c r="BG359" s="38">
        <v>4600313</v>
      </c>
      <c r="BH359" s="38">
        <v>5780609</v>
      </c>
      <c r="BI359" s="38">
        <v>2891625</v>
      </c>
      <c r="BJ359" s="38">
        <v>4089166</v>
      </c>
      <c r="BK359" s="38">
        <v>1368593</v>
      </c>
      <c r="BL359" s="38">
        <v>1533438</v>
      </c>
      <c r="BM359" s="38">
        <v>173454</v>
      </c>
      <c r="BN359" s="38">
        <v>2019435</v>
      </c>
      <c r="BO359" s="38">
        <v>1024847</v>
      </c>
      <c r="BP359" s="38">
        <v>4896777</v>
      </c>
      <c r="BQ359" s="38">
        <v>130091</v>
      </c>
      <c r="BR359" s="38">
        <v>2146812</v>
      </c>
      <c r="BS359" s="38">
        <v>511146</v>
      </c>
      <c r="BT359" s="38" t="s">
        <v>107</v>
      </c>
      <c r="BU359" s="38" t="s">
        <v>107</v>
      </c>
      <c r="BV359" s="38">
        <v>2044583</v>
      </c>
      <c r="BW359" s="38">
        <v>7892091</v>
      </c>
      <c r="BX359" s="38">
        <v>130091</v>
      </c>
      <c r="BY359" s="38" t="s">
        <v>107</v>
      </c>
      <c r="BZ359" s="38" t="s">
        <v>107</v>
      </c>
      <c r="CA359" s="38">
        <v>2</v>
      </c>
      <c r="CB359" s="38">
        <v>1011820</v>
      </c>
      <c r="CC359" s="330">
        <v>0</v>
      </c>
      <c r="CD359" s="38" t="s">
        <v>107</v>
      </c>
      <c r="CE359" s="38" t="s">
        <v>107</v>
      </c>
      <c r="CF359" s="38" t="s">
        <v>107</v>
      </c>
      <c r="CG359" s="38" t="s">
        <v>107</v>
      </c>
      <c r="CH359" s="41" t="s">
        <v>114</v>
      </c>
      <c r="CI359" s="41" t="s">
        <v>114</v>
      </c>
      <c r="CJ359" s="41" t="s">
        <v>114</v>
      </c>
      <c r="CK359" s="41" t="s">
        <v>114</v>
      </c>
      <c r="CL359" s="41" t="s">
        <v>114</v>
      </c>
      <c r="CM359" s="41" t="s">
        <v>114</v>
      </c>
      <c r="CN359" s="41" t="s">
        <v>114</v>
      </c>
      <c r="CO359" s="42" t="s">
        <v>107</v>
      </c>
      <c r="CP359" s="28" t="s">
        <v>107</v>
      </c>
      <c r="CQ359" s="28" t="s">
        <v>107</v>
      </c>
      <c r="CR359" s="28" t="s">
        <v>107</v>
      </c>
      <c r="CS359" s="28" t="s">
        <v>107</v>
      </c>
      <c r="CT359" s="28" t="s">
        <v>107</v>
      </c>
      <c r="CU359" s="28" t="s">
        <v>107</v>
      </c>
      <c r="CV359" s="28" t="s">
        <v>107</v>
      </c>
      <c r="CW359" s="28" t="s">
        <v>107</v>
      </c>
      <c r="CX359" s="28" t="s">
        <v>107</v>
      </c>
      <c r="CY359" s="28" t="s">
        <v>107</v>
      </c>
      <c r="CZ359" s="28" t="s">
        <v>107</v>
      </c>
      <c r="DA359" s="28" t="s">
        <v>107</v>
      </c>
      <c r="DB359" s="28" t="s">
        <v>107</v>
      </c>
      <c r="DC359" s="28" t="s">
        <v>107</v>
      </c>
      <c r="DD359" s="332">
        <v>9384306</v>
      </c>
      <c r="DE359" s="43">
        <v>1</v>
      </c>
      <c r="DF359" s="390">
        <v>1</v>
      </c>
      <c r="DG359" s="310"/>
      <c r="DH359" s="203"/>
      <c r="DI359" s="279" t="str" cm="1">
        <f t="array" ref="DI359">+IF(AND(C359&lt;&gt;"Vehículos Eléctricos",C359&lt;&gt;"Vehículos Híbridos",AD359="PERCENTIL 50"),
     IF(VLOOKUP(_xlfn.TEXTJOIN("_",FALSE,C359:E359),BD_Perc!$A:$P,_xlfn.IFS(BD!AE359="Intervalo de precio 1",12,BD!AE359="Intervalo de precio 2",13),FALSE)&lt;=1,
     VLOOKUP(_xlfn.TEXTJOIN("_",FALSE,C359:E359),BD_Perc!$A:$P,16,FALSE),"Ok P50"),
     "Ok P30/70 ó Híbrido/Eléctrico")</f>
        <v>Ok P30/70 ó Híbrido/Eléctrico</v>
      </c>
      <c r="DJ359" s="279" t="str">
        <f t="shared" si="31"/>
        <v>Vehículos Convencionales_Vehículos Destinados al Transporte de Carga Liviana_Van</v>
      </c>
      <c r="DK359" s="331">
        <f t="shared" si="35"/>
        <v>82119000</v>
      </c>
      <c r="DL359" s="326"/>
    </row>
    <row r="360" spans="1:116" ht="51">
      <c r="A360" s="28">
        <v>355</v>
      </c>
      <c r="B360" s="29" t="s">
        <v>104</v>
      </c>
      <c r="C360" s="29" t="s">
        <v>0</v>
      </c>
      <c r="D360" s="29" t="s">
        <v>810</v>
      </c>
      <c r="E360" s="42" t="s">
        <v>814</v>
      </c>
      <c r="F360" s="42" t="s">
        <v>107</v>
      </c>
      <c r="G360" s="30" t="s">
        <v>815</v>
      </c>
      <c r="H360" s="42" t="s">
        <v>109</v>
      </c>
      <c r="I360" s="28">
        <v>1611176</v>
      </c>
      <c r="J360" s="28" t="s">
        <v>816</v>
      </c>
      <c r="K360" s="31" t="s">
        <v>107</v>
      </c>
      <c r="L360" s="56">
        <v>104</v>
      </c>
      <c r="M360" s="33" t="s">
        <v>107</v>
      </c>
      <c r="N360" s="34">
        <v>120800000</v>
      </c>
      <c r="O360" s="34">
        <f>+IFERROR(VLOOKUP(I360,Precio_Fasecolda!A:C,3,FALSE),IFERROR(VLOOKUP(I360,Precio_Fasecolda!B:C,2,FALSE),N360))</f>
        <v>120800000</v>
      </c>
      <c r="P360" s="34">
        <f t="shared" si="32"/>
        <v>0</v>
      </c>
      <c r="Q360" s="33" t="s">
        <v>107</v>
      </c>
      <c r="R360" s="28" t="s">
        <v>2415</v>
      </c>
      <c r="S360" s="28" t="s">
        <v>360</v>
      </c>
      <c r="T360" s="28" t="s">
        <v>107</v>
      </c>
      <c r="U360" s="28" t="s">
        <v>107</v>
      </c>
      <c r="V360" s="42" t="s">
        <v>107</v>
      </c>
      <c r="W360" s="28" t="s">
        <v>107</v>
      </c>
      <c r="X360" s="28" t="s">
        <v>107</v>
      </c>
      <c r="Y360" s="28" t="str">
        <f t="shared" si="33"/>
        <v>N.A.</v>
      </c>
      <c r="Z360" s="292">
        <f t="shared" si="30"/>
        <v>114760000</v>
      </c>
      <c r="AA360" s="28" cm="1">
        <f t="array" aca="1" ref="AA360" ca="1">_xlfn.IFS(DK360&lt;$DK$4,1,AND(DK360&gt;=$DK$4,DK360&lt;=$AA$4),2,DK360&gt;$AA$4,3)</f>
        <v>2</v>
      </c>
      <c r="AB360" s="28">
        <v>0</v>
      </c>
      <c r="AC360" s="28" cm="1">
        <f t="array" aca="1" ref="AC360" ca="1">IF(AB360="PERCENTIL 30","",_xlfn.IFS(DK360&lt;$AC$4,1,DK360&gt;$AC$4,2))</f>
        <v>1</v>
      </c>
      <c r="AD360" s="28" t="str">
        <f>+IFERROR(VLOOKUP(_xlfn.TEXTJOIN("_", FALSE, C360:E360), BD_Perc!$A:$O, 15, FALSE),"Segmentación no encontrada o vehículo inactivo")</f>
        <v>PERCENTIL 30-70</v>
      </c>
      <c r="AE360" s="28" t="str" cm="1">
        <f t="array" ref="AE360">_xlfn.IFS(
    AD360 = "PERCENTIL 50",
    _xlfn.IFS(
        BD!DK360 &lt; VLOOKUP(_xlfn.TEXTJOIN("_", FALSE, C360:E360), BD_Perc!$A:$O, 11, FALSE), "Intervalo de precio 1",
        BD!DK360 &gt;= VLOOKUP(_xlfn.TEXTJOIN("_", FALSE, C360:E360), BD_Perc!$A:$O, 11, FALSE), "Intervalo de precio 2"
    ),
    AD360 = "PERCENTIL 30-70",
    _xlfn.IFS(
        BD!DK360 &lt; VLOOKUP(_xlfn.TEXTJOIN("_", FALSE, C360:E360), BD_Perc!$A:$O, 6, FALSE), "Intervalo de precio 1",
        BD!DK360 &lt; VLOOKUP(_xlfn.TEXTJOIN("_", FALSE, C360:E360), BD_Perc!$A:$O, 7, FALSE), "Intervalo de precio 2",
        BD!DK360 &gt;= VLOOKUP(_xlfn.TEXTJOIN("_", FALSE, C360:E360), BD_Perc!$A:$O, 7, FALSE), "Intervalo de precio 3"
    ),
    AD360="Segmentación no encontrada o vehículo inactivo","Segmentación no encontrada o vehículo inactivo"
)</f>
        <v>Intervalo de precio 1</v>
      </c>
      <c r="AF360" s="35" t="s">
        <v>2412</v>
      </c>
      <c r="AG360" s="35" t="b">
        <f t="shared" si="34"/>
        <v>1</v>
      </c>
      <c r="AH360" s="205">
        <v>0.05</v>
      </c>
      <c r="AI360" s="205">
        <v>0.05</v>
      </c>
      <c r="AJ360" s="205">
        <v>0.05</v>
      </c>
      <c r="AK360" s="205">
        <v>0.05</v>
      </c>
      <c r="AL360" s="205">
        <v>0.06</v>
      </c>
      <c r="AM360" s="205">
        <v>7.0000000000000007E-2</v>
      </c>
      <c r="AN360" s="28" t="s">
        <v>113</v>
      </c>
      <c r="AO360" s="28" t="s">
        <v>113</v>
      </c>
      <c r="AP360" s="28" t="s">
        <v>113</v>
      </c>
      <c r="AQ360" s="37">
        <v>1</v>
      </c>
      <c r="AR360" s="38" t="s">
        <v>107</v>
      </c>
      <c r="AS360" s="38">
        <v>535272</v>
      </c>
      <c r="AT360" s="38">
        <v>764674</v>
      </c>
      <c r="AU360" s="38">
        <v>7712782</v>
      </c>
      <c r="AV360" s="38" t="s">
        <v>107</v>
      </c>
      <c r="AW360" s="38">
        <v>12124379</v>
      </c>
      <c r="AX360" s="38">
        <v>527502</v>
      </c>
      <c r="AY360" s="38" t="s">
        <v>107</v>
      </c>
      <c r="AZ360" s="38">
        <v>128475</v>
      </c>
      <c r="BA360" s="38">
        <v>1508493</v>
      </c>
      <c r="BB360" s="38">
        <v>24494109</v>
      </c>
      <c r="BC360" s="38">
        <v>20139146</v>
      </c>
      <c r="BD360" s="38">
        <v>0</v>
      </c>
      <c r="BE360" s="38">
        <v>0</v>
      </c>
      <c r="BF360" s="38" t="s">
        <v>107</v>
      </c>
      <c r="BG360" s="38" t="s">
        <v>107</v>
      </c>
      <c r="BH360" s="38" t="s">
        <v>107</v>
      </c>
      <c r="BI360" s="38">
        <v>2891625</v>
      </c>
      <c r="BJ360" s="38">
        <v>4089166</v>
      </c>
      <c r="BK360" s="38">
        <v>1368593</v>
      </c>
      <c r="BL360" s="38">
        <v>1533438</v>
      </c>
      <c r="BM360" s="38">
        <v>173454</v>
      </c>
      <c r="BN360" s="38">
        <v>2116818</v>
      </c>
      <c r="BO360" s="38" t="s">
        <v>107</v>
      </c>
      <c r="BP360" s="38">
        <v>5649184</v>
      </c>
      <c r="BQ360" s="38">
        <v>130091</v>
      </c>
      <c r="BR360" s="38">
        <v>2318558</v>
      </c>
      <c r="BS360" s="38" t="s">
        <v>107</v>
      </c>
      <c r="BT360" s="38" t="s">
        <v>107</v>
      </c>
      <c r="BU360" s="38" t="s">
        <v>107</v>
      </c>
      <c r="BV360" s="38">
        <v>2862417</v>
      </c>
      <c r="BW360" s="38">
        <v>7892091</v>
      </c>
      <c r="BX360" s="38">
        <v>130091</v>
      </c>
      <c r="BY360" s="38">
        <v>7119116</v>
      </c>
      <c r="BZ360" s="38">
        <v>16970553</v>
      </c>
      <c r="CA360" s="38">
        <v>8181503</v>
      </c>
      <c r="CB360" s="38">
        <v>2024137</v>
      </c>
      <c r="CC360" s="330">
        <v>0</v>
      </c>
      <c r="CD360" s="38" t="s">
        <v>107</v>
      </c>
      <c r="CE360" s="38" t="s">
        <v>107</v>
      </c>
      <c r="CF360" s="38" t="s">
        <v>107</v>
      </c>
      <c r="CG360" s="38" t="s">
        <v>107</v>
      </c>
      <c r="CH360" s="41" t="s">
        <v>114</v>
      </c>
      <c r="CI360" s="41" t="s">
        <v>114</v>
      </c>
      <c r="CJ360" s="41" t="s">
        <v>114</v>
      </c>
      <c r="CK360" s="41" t="s">
        <v>114</v>
      </c>
      <c r="CL360" s="41" t="s">
        <v>114</v>
      </c>
      <c r="CM360" s="41" t="s">
        <v>114</v>
      </c>
      <c r="CN360" s="41" t="s">
        <v>114</v>
      </c>
      <c r="CO360" s="42" t="s">
        <v>107</v>
      </c>
      <c r="CP360" s="28" t="s">
        <v>107</v>
      </c>
      <c r="CQ360" s="28" t="s">
        <v>107</v>
      </c>
      <c r="CR360" s="28" t="s">
        <v>107</v>
      </c>
      <c r="CS360" s="28" t="s">
        <v>107</v>
      </c>
      <c r="CT360" s="28" t="s">
        <v>107</v>
      </c>
      <c r="CU360" s="28" t="s">
        <v>107</v>
      </c>
      <c r="CV360" s="28" t="s">
        <v>107</v>
      </c>
      <c r="CW360" s="28" t="s">
        <v>107</v>
      </c>
      <c r="CX360" s="28" t="s">
        <v>107</v>
      </c>
      <c r="CY360" s="28" t="s">
        <v>107</v>
      </c>
      <c r="CZ360" s="28" t="s">
        <v>107</v>
      </c>
      <c r="DA360" s="28" t="s">
        <v>107</v>
      </c>
      <c r="DB360" s="28" t="s">
        <v>107</v>
      </c>
      <c r="DC360" s="28" t="s">
        <v>107</v>
      </c>
      <c r="DD360" s="332">
        <v>17408503</v>
      </c>
      <c r="DE360" s="43">
        <v>1</v>
      </c>
      <c r="DF360" s="390">
        <v>1</v>
      </c>
      <c r="DG360" s="310"/>
      <c r="DH360" s="203"/>
      <c r="DI360" s="279" t="str" cm="1">
        <f t="array" ref="DI360">+IF(AND(C360&lt;&gt;"Vehículos Eléctricos",C360&lt;&gt;"Vehículos Híbridos",AD360="PERCENTIL 50"),
     IF(VLOOKUP(_xlfn.TEXTJOIN("_",FALSE,C360:E360),BD_Perc!$A:$P,_xlfn.IFS(BD!AE360="Intervalo de precio 1",12,BD!AE360="Intervalo de precio 2",13),FALSE)&lt;=1,
     VLOOKUP(_xlfn.TEXTJOIN("_",FALSE,C360:E360),BD_Perc!$A:$P,16,FALSE),"Ok P50"),
     "Ok P30/70 ó Híbrido/Eléctrico")</f>
        <v>Ok P30/70 ó Híbrido/Eléctrico</v>
      </c>
      <c r="DJ360" s="279" t="str">
        <f t="shared" si="31"/>
        <v>Vehículos Convencionales_Vehículos Destinados al Transporte de Carga Liviana_Furgón</v>
      </c>
      <c r="DK360" s="331">
        <f t="shared" si="35"/>
        <v>114760000</v>
      </c>
      <c r="DL360" s="326"/>
    </row>
    <row r="361" spans="1:116" ht="51">
      <c r="A361" s="28">
        <v>356</v>
      </c>
      <c r="B361" s="29" t="s">
        <v>104</v>
      </c>
      <c r="C361" s="29" t="s">
        <v>0</v>
      </c>
      <c r="D361" s="29" t="s">
        <v>810</v>
      </c>
      <c r="E361" s="42" t="s">
        <v>814</v>
      </c>
      <c r="F361" s="42" t="s">
        <v>107</v>
      </c>
      <c r="G361" s="30" t="s">
        <v>817</v>
      </c>
      <c r="H361" s="42" t="s">
        <v>109</v>
      </c>
      <c r="I361" s="28">
        <v>1611174</v>
      </c>
      <c r="J361" s="28" t="s">
        <v>818</v>
      </c>
      <c r="K361" s="31" t="s">
        <v>107</v>
      </c>
      <c r="L361" s="32">
        <v>104</v>
      </c>
      <c r="M361" s="33" t="s">
        <v>107</v>
      </c>
      <c r="N361" s="34">
        <v>125500000</v>
      </c>
      <c r="O361" s="34">
        <f>+IFERROR(VLOOKUP(I361,Precio_Fasecolda!A:C,3,FALSE),IFERROR(VLOOKUP(I361,Precio_Fasecolda!B:C,2,FALSE),N361))</f>
        <v>125500000</v>
      </c>
      <c r="P361" s="34">
        <f t="shared" si="32"/>
        <v>0</v>
      </c>
      <c r="Q361" s="33" t="s">
        <v>107</v>
      </c>
      <c r="R361" s="28" t="s">
        <v>2415</v>
      </c>
      <c r="S361" s="28" t="s">
        <v>360</v>
      </c>
      <c r="T361" s="28" t="s">
        <v>107</v>
      </c>
      <c r="U361" s="28" t="s">
        <v>107</v>
      </c>
      <c r="V361" s="42" t="s">
        <v>107</v>
      </c>
      <c r="W361" s="28" t="s">
        <v>107</v>
      </c>
      <c r="X361" s="28" t="s">
        <v>107</v>
      </c>
      <c r="Y361" s="28" t="str">
        <f t="shared" si="33"/>
        <v>N.A.</v>
      </c>
      <c r="Z361" s="292">
        <f t="shared" si="30"/>
        <v>119225000</v>
      </c>
      <c r="AA361" s="28" cm="1">
        <f t="array" aca="1" ref="AA361" ca="1">_xlfn.IFS(DK361&lt;$DK$4,1,AND(DK361&gt;=$DK$4,DK361&lt;=$AA$4),2,DK361&gt;$AA$4,3)</f>
        <v>2</v>
      </c>
      <c r="AB361" s="28">
        <v>0</v>
      </c>
      <c r="AC361" s="28" cm="1">
        <f t="array" aca="1" ref="AC361" ca="1">IF(AB361="PERCENTIL 30","",_xlfn.IFS(DK361&lt;$AC$4,1,DK361&gt;$AC$4,2))</f>
        <v>1</v>
      </c>
      <c r="AD361" s="28" t="str">
        <f>+IFERROR(VLOOKUP(_xlfn.TEXTJOIN("_", FALSE, C361:E361), BD_Perc!$A:$O, 15, FALSE),"Segmentación no encontrada o vehículo inactivo")</f>
        <v>PERCENTIL 30-70</v>
      </c>
      <c r="AE361" s="28" t="str" cm="1">
        <f t="array" ref="AE361">_xlfn.IFS(
    AD361 = "PERCENTIL 50",
    _xlfn.IFS(
        BD!DK361 &lt; VLOOKUP(_xlfn.TEXTJOIN("_", FALSE, C361:E361), BD_Perc!$A:$O, 11, FALSE), "Intervalo de precio 1",
        BD!DK361 &gt;= VLOOKUP(_xlfn.TEXTJOIN("_", FALSE, C361:E361), BD_Perc!$A:$O, 11, FALSE), "Intervalo de precio 2"
    ),
    AD361 = "PERCENTIL 30-70",
    _xlfn.IFS(
        BD!DK361 &lt; VLOOKUP(_xlfn.TEXTJOIN("_", FALSE, C361:E361), BD_Perc!$A:$O, 6, FALSE), "Intervalo de precio 1",
        BD!DK361 &lt; VLOOKUP(_xlfn.TEXTJOIN("_", FALSE, C361:E361), BD_Perc!$A:$O, 7, FALSE), "Intervalo de precio 2",
        BD!DK361 &gt;= VLOOKUP(_xlfn.TEXTJOIN("_", FALSE, C361:E361), BD_Perc!$A:$O, 7, FALSE), "Intervalo de precio 3"
    ),
    AD361="Segmentación no encontrada o vehículo inactivo","Segmentación no encontrada o vehículo inactivo"
)</f>
        <v>Intervalo de precio 1</v>
      </c>
      <c r="AF361" s="35" t="s">
        <v>2412</v>
      </c>
      <c r="AG361" s="35" t="b">
        <f t="shared" si="34"/>
        <v>1</v>
      </c>
      <c r="AH361" s="205">
        <v>0.05</v>
      </c>
      <c r="AI361" s="205">
        <v>0.05</v>
      </c>
      <c r="AJ361" s="205">
        <v>0.05</v>
      </c>
      <c r="AK361" s="205">
        <v>0.05</v>
      </c>
      <c r="AL361" s="205">
        <v>0.06</v>
      </c>
      <c r="AM361" s="205">
        <v>7.0000000000000007E-2</v>
      </c>
      <c r="AN361" s="28" t="s">
        <v>113</v>
      </c>
      <c r="AO361" s="28" t="s">
        <v>113</v>
      </c>
      <c r="AP361" s="28" t="s">
        <v>113</v>
      </c>
      <c r="AQ361" s="37">
        <v>1</v>
      </c>
      <c r="AR361" s="38" t="s">
        <v>107</v>
      </c>
      <c r="AS361" s="38">
        <v>535272</v>
      </c>
      <c r="AT361" s="38">
        <v>764674</v>
      </c>
      <c r="AU361" s="38">
        <v>7712782</v>
      </c>
      <c r="AV361" s="38" t="s">
        <v>107</v>
      </c>
      <c r="AW361" s="38">
        <v>12124379</v>
      </c>
      <c r="AX361" s="38">
        <v>527502</v>
      </c>
      <c r="AY361" s="38" t="s">
        <v>107</v>
      </c>
      <c r="AZ361" s="38">
        <v>128475</v>
      </c>
      <c r="BA361" s="38">
        <v>1508493</v>
      </c>
      <c r="BB361" s="38">
        <v>24494109</v>
      </c>
      <c r="BC361" s="38">
        <v>20139146</v>
      </c>
      <c r="BD361" s="38">
        <v>0</v>
      </c>
      <c r="BE361" s="38">
        <v>0</v>
      </c>
      <c r="BF361" s="38" t="s">
        <v>107</v>
      </c>
      <c r="BG361" s="38" t="s">
        <v>107</v>
      </c>
      <c r="BH361" s="38" t="s">
        <v>107</v>
      </c>
      <c r="BI361" s="38">
        <v>2891625</v>
      </c>
      <c r="BJ361" s="38">
        <v>4089166</v>
      </c>
      <c r="BK361" s="38">
        <v>1368593</v>
      </c>
      <c r="BL361" s="38">
        <v>1533438</v>
      </c>
      <c r="BM361" s="38">
        <v>173454</v>
      </c>
      <c r="BN361" s="38">
        <v>2116818</v>
      </c>
      <c r="BO361" s="38" t="s">
        <v>107</v>
      </c>
      <c r="BP361" s="38">
        <v>5649184</v>
      </c>
      <c r="BQ361" s="38">
        <v>130091</v>
      </c>
      <c r="BR361" s="38">
        <v>2318558</v>
      </c>
      <c r="BS361" s="38" t="s">
        <v>107</v>
      </c>
      <c r="BT361" s="38" t="s">
        <v>107</v>
      </c>
      <c r="BU361" s="38" t="s">
        <v>107</v>
      </c>
      <c r="BV361" s="38">
        <v>2862417</v>
      </c>
      <c r="BW361" s="38">
        <v>7892091</v>
      </c>
      <c r="BX361" s="38">
        <v>130091</v>
      </c>
      <c r="BY361" s="38">
        <v>7119116</v>
      </c>
      <c r="BZ361" s="38">
        <v>16970553</v>
      </c>
      <c r="CA361" s="38">
        <v>2</v>
      </c>
      <c r="CB361" s="38">
        <v>2024137</v>
      </c>
      <c r="CC361" s="330">
        <v>0</v>
      </c>
      <c r="CD361" s="38" t="s">
        <v>107</v>
      </c>
      <c r="CE361" s="38" t="s">
        <v>107</v>
      </c>
      <c r="CF361" s="38" t="s">
        <v>107</v>
      </c>
      <c r="CG361" s="38" t="s">
        <v>107</v>
      </c>
      <c r="CH361" s="41" t="s">
        <v>114</v>
      </c>
      <c r="CI361" s="41" t="s">
        <v>114</v>
      </c>
      <c r="CJ361" s="41" t="s">
        <v>114</v>
      </c>
      <c r="CK361" s="41" t="s">
        <v>114</v>
      </c>
      <c r="CL361" s="41" t="s">
        <v>114</v>
      </c>
      <c r="CM361" s="41" t="s">
        <v>114</v>
      </c>
      <c r="CN361" s="41" t="s">
        <v>114</v>
      </c>
      <c r="CO361" s="42" t="s">
        <v>107</v>
      </c>
      <c r="CP361" s="28" t="s">
        <v>107</v>
      </c>
      <c r="CQ361" s="28" t="s">
        <v>107</v>
      </c>
      <c r="CR361" s="28" t="s">
        <v>107</v>
      </c>
      <c r="CS361" s="28" t="s">
        <v>107</v>
      </c>
      <c r="CT361" s="28" t="s">
        <v>107</v>
      </c>
      <c r="CU361" s="28" t="s">
        <v>107</v>
      </c>
      <c r="CV361" s="28" t="s">
        <v>107</v>
      </c>
      <c r="CW361" s="28" t="s">
        <v>107</v>
      </c>
      <c r="CX361" s="28" t="s">
        <v>107</v>
      </c>
      <c r="CY361" s="28" t="s">
        <v>107</v>
      </c>
      <c r="CZ361" s="28" t="s">
        <v>107</v>
      </c>
      <c r="DA361" s="28" t="s">
        <v>107</v>
      </c>
      <c r="DB361" s="28" t="s">
        <v>107</v>
      </c>
      <c r="DC361" s="28" t="s">
        <v>107</v>
      </c>
      <c r="DD361" s="332">
        <v>17408503</v>
      </c>
      <c r="DE361" s="43">
        <v>1</v>
      </c>
      <c r="DF361" s="390">
        <v>1</v>
      </c>
      <c r="DG361" s="310"/>
      <c r="DH361" s="203"/>
      <c r="DI361" s="279" t="str" cm="1">
        <f t="array" ref="DI361">+IF(AND(C361&lt;&gt;"Vehículos Eléctricos",C361&lt;&gt;"Vehículos Híbridos",AD361="PERCENTIL 50"),
     IF(VLOOKUP(_xlfn.TEXTJOIN("_",FALSE,C361:E361),BD_Perc!$A:$P,_xlfn.IFS(BD!AE361="Intervalo de precio 1",12,BD!AE361="Intervalo de precio 2",13),FALSE)&lt;=1,
     VLOOKUP(_xlfn.TEXTJOIN("_",FALSE,C361:E361),BD_Perc!$A:$P,16,FALSE),"Ok P50"),
     "Ok P30/70 ó Híbrido/Eléctrico")</f>
        <v>Ok P30/70 ó Híbrido/Eléctrico</v>
      </c>
      <c r="DJ361" s="279" t="str">
        <f t="shared" si="31"/>
        <v>Vehículos Convencionales_Vehículos Destinados al Transporte de Carga Liviana_Furgón</v>
      </c>
      <c r="DK361" s="331">
        <f t="shared" si="35"/>
        <v>119225000</v>
      </c>
      <c r="DL361" s="326"/>
    </row>
    <row r="362" spans="1:116" ht="51">
      <c r="A362" s="28">
        <v>357</v>
      </c>
      <c r="B362" s="29" t="s">
        <v>104</v>
      </c>
      <c r="C362" s="29" t="s">
        <v>0</v>
      </c>
      <c r="D362" s="29" t="s">
        <v>810</v>
      </c>
      <c r="E362" s="42" t="s">
        <v>814</v>
      </c>
      <c r="F362" s="42" t="s">
        <v>107</v>
      </c>
      <c r="G362" s="30" t="s">
        <v>819</v>
      </c>
      <c r="H362" s="42" t="s">
        <v>109</v>
      </c>
      <c r="I362" s="28">
        <v>1611178</v>
      </c>
      <c r="J362" s="28" t="s">
        <v>820</v>
      </c>
      <c r="K362" s="31" t="s">
        <v>107</v>
      </c>
      <c r="L362" s="32">
        <v>104</v>
      </c>
      <c r="M362" s="33" t="s">
        <v>107</v>
      </c>
      <c r="N362" s="34">
        <v>146700000</v>
      </c>
      <c r="O362" s="34">
        <f>+IFERROR(VLOOKUP(I362,Precio_Fasecolda!A:C,3,FALSE),IFERROR(VLOOKUP(I362,Precio_Fasecolda!B:C,2,FALSE),N362))</f>
        <v>146700000</v>
      </c>
      <c r="P362" s="34">
        <f t="shared" si="32"/>
        <v>0</v>
      </c>
      <c r="Q362" s="33" t="s">
        <v>107</v>
      </c>
      <c r="R362" s="28" t="s">
        <v>2415</v>
      </c>
      <c r="S362" s="28" t="s">
        <v>360</v>
      </c>
      <c r="T362" s="28" t="s">
        <v>107</v>
      </c>
      <c r="U362" s="28" t="s">
        <v>107</v>
      </c>
      <c r="V362" s="42" t="s">
        <v>107</v>
      </c>
      <c r="W362" s="28" t="s">
        <v>107</v>
      </c>
      <c r="X362" s="28" t="s">
        <v>107</v>
      </c>
      <c r="Y362" s="28" t="str">
        <f t="shared" si="33"/>
        <v>N.A.</v>
      </c>
      <c r="Z362" s="292">
        <f t="shared" si="30"/>
        <v>139365000</v>
      </c>
      <c r="AA362" s="28" cm="1">
        <f t="array" aca="1" ref="AA362" ca="1">_xlfn.IFS(DK362&lt;$DK$4,1,AND(DK362&gt;=$DK$4,DK362&lt;=$AA$4),2,DK362&gt;$AA$4,3)</f>
        <v>2</v>
      </c>
      <c r="AB362" s="28">
        <v>0</v>
      </c>
      <c r="AC362" s="28" cm="1">
        <f t="array" aca="1" ref="AC362" ca="1">IF(AB362="PERCENTIL 30","",_xlfn.IFS(DK362&lt;$AC$4,1,DK362&gt;$AC$4,2))</f>
        <v>1</v>
      </c>
      <c r="AD362" s="28" t="str">
        <f>+IFERROR(VLOOKUP(_xlfn.TEXTJOIN("_", FALSE, C362:E362), BD_Perc!$A:$O, 15, FALSE),"Segmentación no encontrada o vehículo inactivo")</f>
        <v>PERCENTIL 30-70</v>
      </c>
      <c r="AE362" s="28" t="str" cm="1">
        <f t="array" ref="AE362">_xlfn.IFS(
    AD362 = "PERCENTIL 50",
    _xlfn.IFS(
        BD!DK362 &lt; VLOOKUP(_xlfn.TEXTJOIN("_", FALSE, C362:E362), BD_Perc!$A:$O, 11, FALSE), "Intervalo de precio 1",
        BD!DK362 &gt;= VLOOKUP(_xlfn.TEXTJOIN("_", FALSE, C362:E362), BD_Perc!$A:$O, 11, FALSE), "Intervalo de precio 2"
    ),
    AD362 = "PERCENTIL 30-70",
    _xlfn.IFS(
        BD!DK362 &lt; VLOOKUP(_xlfn.TEXTJOIN("_", FALSE, C362:E362), BD_Perc!$A:$O, 6, FALSE), "Intervalo de precio 1",
        BD!DK362 &lt; VLOOKUP(_xlfn.TEXTJOIN("_", FALSE, C362:E362), BD_Perc!$A:$O, 7, FALSE), "Intervalo de precio 2",
        BD!DK362 &gt;= VLOOKUP(_xlfn.TEXTJOIN("_", FALSE, C362:E362), BD_Perc!$A:$O, 7, FALSE), "Intervalo de precio 3"
    ),
    AD362="Segmentación no encontrada o vehículo inactivo","Segmentación no encontrada o vehículo inactivo"
)</f>
        <v>Intervalo de precio 2</v>
      </c>
      <c r="AF362" s="35" t="s">
        <v>2413</v>
      </c>
      <c r="AG362" s="35" t="b">
        <f t="shared" si="34"/>
        <v>1</v>
      </c>
      <c r="AH362" s="205">
        <v>0.05</v>
      </c>
      <c r="AI362" s="205">
        <v>0.05</v>
      </c>
      <c r="AJ362" s="205">
        <v>0.05</v>
      </c>
      <c r="AK362" s="205">
        <v>0.05</v>
      </c>
      <c r="AL362" s="205">
        <v>0.06</v>
      </c>
      <c r="AM362" s="205">
        <v>7.0000000000000007E-2</v>
      </c>
      <c r="AN362" s="28" t="s">
        <v>113</v>
      </c>
      <c r="AO362" s="28" t="s">
        <v>113</v>
      </c>
      <c r="AP362" s="28" t="s">
        <v>113</v>
      </c>
      <c r="AQ362" s="37">
        <v>1</v>
      </c>
      <c r="AR362" s="38" t="s">
        <v>107</v>
      </c>
      <c r="AS362" s="38">
        <v>535272</v>
      </c>
      <c r="AT362" s="38">
        <v>764674</v>
      </c>
      <c r="AU362" s="38">
        <v>7712782</v>
      </c>
      <c r="AV362" s="38" t="s">
        <v>107</v>
      </c>
      <c r="AW362" s="38">
        <v>12124379</v>
      </c>
      <c r="AX362" s="38">
        <v>527502</v>
      </c>
      <c r="AY362" s="38" t="s">
        <v>107</v>
      </c>
      <c r="AZ362" s="38">
        <v>128475</v>
      </c>
      <c r="BA362" s="38">
        <v>1508493</v>
      </c>
      <c r="BB362" s="38">
        <v>20404941</v>
      </c>
      <c r="BC362" s="38">
        <v>17256283</v>
      </c>
      <c r="BD362" s="38">
        <v>0</v>
      </c>
      <c r="BE362" s="38">
        <v>0</v>
      </c>
      <c r="BF362" s="38" t="s">
        <v>107</v>
      </c>
      <c r="BG362" s="38" t="s">
        <v>107</v>
      </c>
      <c r="BH362" s="38" t="s">
        <v>107</v>
      </c>
      <c r="BI362" s="38">
        <v>2891625</v>
      </c>
      <c r="BJ362" s="38">
        <v>4089166</v>
      </c>
      <c r="BK362" s="38">
        <v>1368593</v>
      </c>
      <c r="BL362" s="38">
        <v>1533438</v>
      </c>
      <c r="BM362" s="38">
        <v>173454</v>
      </c>
      <c r="BN362" s="38">
        <v>2116818</v>
      </c>
      <c r="BO362" s="38" t="s">
        <v>107</v>
      </c>
      <c r="BP362" s="38">
        <v>5649184</v>
      </c>
      <c r="BQ362" s="38">
        <v>130091</v>
      </c>
      <c r="BR362" s="38">
        <v>2318558</v>
      </c>
      <c r="BS362" s="38" t="s">
        <v>107</v>
      </c>
      <c r="BT362" s="38" t="s">
        <v>107</v>
      </c>
      <c r="BU362" s="38" t="s">
        <v>107</v>
      </c>
      <c r="BV362" s="38">
        <v>2862417</v>
      </c>
      <c r="BW362" s="38">
        <v>7892091</v>
      </c>
      <c r="BX362" s="38">
        <v>130091</v>
      </c>
      <c r="BY362" s="38">
        <v>7119116</v>
      </c>
      <c r="BZ362" s="38">
        <v>16970553</v>
      </c>
      <c r="CA362" s="38">
        <v>8181503</v>
      </c>
      <c r="CB362" s="38">
        <v>2024137</v>
      </c>
      <c r="CC362" s="330">
        <v>0</v>
      </c>
      <c r="CD362" s="38" t="s">
        <v>107</v>
      </c>
      <c r="CE362" s="38" t="s">
        <v>107</v>
      </c>
      <c r="CF362" s="38" t="s">
        <v>107</v>
      </c>
      <c r="CG362" s="38" t="s">
        <v>107</v>
      </c>
      <c r="CH362" s="41" t="s">
        <v>114</v>
      </c>
      <c r="CI362" s="41" t="s">
        <v>114</v>
      </c>
      <c r="CJ362" s="41" t="s">
        <v>114</v>
      </c>
      <c r="CK362" s="41" t="s">
        <v>114</v>
      </c>
      <c r="CL362" s="41" t="s">
        <v>114</v>
      </c>
      <c r="CM362" s="41" t="s">
        <v>114</v>
      </c>
      <c r="CN362" s="41" t="s">
        <v>114</v>
      </c>
      <c r="CO362" s="42" t="s">
        <v>107</v>
      </c>
      <c r="CP362" s="28" t="s">
        <v>107</v>
      </c>
      <c r="CQ362" s="28" t="s">
        <v>107</v>
      </c>
      <c r="CR362" s="28" t="s">
        <v>107</v>
      </c>
      <c r="CS362" s="28" t="s">
        <v>107</v>
      </c>
      <c r="CT362" s="28" t="s">
        <v>107</v>
      </c>
      <c r="CU362" s="28" t="s">
        <v>107</v>
      </c>
      <c r="CV362" s="28" t="s">
        <v>107</v>
      </c>
      <c r="CW362" s="28" t="s">
        <v>107</v>
      </c>
      <c r="CX362" s="28" t="s">
        <v>107</v>
      </c>
      <c r="CY362" s="28" t="s">
        <v>107</v>
      </c>
      <c r="CZ362" s="28" t="s">
        <v>107</v>
      </c>
      <c r="DA362" s="28" t="s">
        <v>107</v>
      </c>
      <c r="DB362" s="28" t="s">
        <v>107</v>
      </c>
      <c r="DC362" s="28" t="s">
        <v>107</v>
      </c>
      <c r="DD362" s="332">
        <v>17408503</v>
      </c>
      <c r="DE362" s="43">
        <v>1</v>
      </c>
      <c r="DF362" s="390">
        <v>1</v>
      </c>
      <c r="DG362" s="310"/>
      <c r="DH362" s="203"/>
      <c r="DI362" s="279" t="str" cm="1">
        <f t="array" ref="DI362">+IF(AND(C362&lt;&gt;"Vehículos Eléctricos",C362&lt;&gt;"Vehículos Híbridos",AD362="PERCENTIL 50"),
     IF(VLOOKUP(_xlfn.TEXTJOIN("_",FALSE,C362:E362),BD_Perc!$A:$P,_xlfn.IFS(BD!AE362="Intervalo de precio 1",12,BD!AE362="Intervalo de precio 2",13),FALSE)&lt;=1,
     VLOOKUP(_xlfn.TEXTJOIN("_",FALSE,C362:E362),BD_Perc!$A:$P,16,FALSE),"Ok P50"),
     "Ok P30/70 ó Híbrido/Eléctrico")</f>
        <v>Ok P30/70 ó Híbrido/Eléctrico</v>
      </c>
      <c r="DJ362" s="279" t="str">
        <f t="shared" si="31"/>
        <v>Vehículos Convencionales_Vehículos Destinados al Transporte de Carga Liviana_Furgón</v>
      </c>
      <c r="DK362" s="331">
        <f t="shared" si="35"/>
        <v>139365000</v>
      </c>
      <c r="DL362" s="326"/>
    </row>
    <row r="363" spans="1:116" ht="51">
      <c r="A363" s="28">
        <v>358</v>
      </c>
      <c r="B363" s="29" t="s">
        <v>145</v>
      </c>
      <c r="C363" s="29" t="s">
        <v>0</v>
      </c>
      <c r="D363" s="29" t="s">
        <v>810</v>
      </c>
      <c r="E363" s="42" t="s">
        <v>814</v>
      </c>
      <c r="F363" s="42" t="s">
        <v>107</v>
      </c>
      <c r="G363" s="30" t="s">
        <v>821</v>
      </c>
      <c r="H363" s="42" t="s">
        <v>147</v>
      </c>
      <c r="I363" s="28">
        <v>8011009</v>
      </c>
      <c r="J363" s="28" t="s">
        <v>822</v>
      </c>
      <c r="K363" s="31" t="s">
        <v>107</v>
      </c>
      <c r="L363" s="32">
        <v>130</v>
      </c>
      <c r="M363" s="33" t="s">
        <v>107</v>
      </c>
      <c r="N363" s="44">
        <v>105400000</v>
      </c>
      <c r="O363" s="34">
        <f>+IFERROR(VLOOKUP(I363,Precio_Fasecolda!A:C,3,FALSE),IFERROR(VLOOKUP(I363,Precio_Fasecolda!B:C,2,FALSE),N363))</f>
        <v>105400000</v>
      </c>
      <c r="P363" s="34">
        <f t="shared" si="32"/>
        <v>0</v>
      </c>
      <c r="Q363" s="33" t="s">
        <v>107</v>
      </c>
      <c r="R363" s="28" t="s">
        <v>2415</v>
      </c>
      <c r="S363" s="28" t="s">
        <v>360</v>
      </c>
      <c r="T363" s="28" t="s">
        <v>107</v>
      </c>
      <c r="U363" s="28" t="s">
        <v>107</v>
      </c>
      <c r="V363" s="42" t="s">
        <v>107</v>
      </c>
      <c r="W363" s="28" t="s">
        <v>107</v>
      </c>
      <c r="X363" s="28" t="s">
        <v>107</v>
      </c>
      <c r="Y363" s="28" t="str">
        <f t="shared" si="33"/>
        <v>N.A.</v>
      </c>
      <c r="Z363" s="292">
        <f t="shared" si="30"/>
        <v>102238000</v>
      </c>
      <c r="AA363" s="28" cm="1">
        <f t="array" aca="1" ref="AA363" ca="1">_xlfn.IFS(DK363&lt;$DK$4,1,AND(DK363&gt;=$DK$4,DK363&lt;=$AA$4),2,DK363&gt;$AA$4,3)</f>
        <v>2</v>
      </c>
      <c r="AB363" s="28">
        <v>0</v>
      </c>
      <c r="AC363" s="28" cm="1">
        <f t="array" aca="1" ref="AC363" ca="1">IF(AB363="PERCENTIL 30","",_xlfn.IFS(DK363&lt;$AC$4,1,DK363&gt;$AC$4,2))</f>
        <v>1</v>
      </c>
      <c r="AD363" s="28" t="str">
        <f>+IFERROR(VLOOKUP(_xlfn.TEXTJOIN("_", FALSE, C363:E363), BD_Perc!$A:$O, 15, FALSE),"Segmentación no encontrada o vehículo inactivo")</f>
        <v>PERCENTIL 30-70</v>
      </c>
      <c r="AE363" s="28" t="str" cm="1">
        <f t="array" ref="AE363">_xlfn.IFS(
    AD363 = "PERCENTIL 50",
    _xlfn.IFS(
        BD!DK363 &lt; VLOOKUP(_xlfn.TEXTJOIN("_", FALSE, C363:E363), BD_Perc!$A:$O, 11, FALSE), "Intervalo de precio 1",
        BD!DK363 &gt;= VLOOKUP(_xlfn.TEXTJOIN("_", FALSE, C363:E363), BD_Perc!$A:$O, 11, FALSE), "Intervalo de precio 2"
    ),
    AD363 = "PERCENTIL 30-70",
    _xlfn.IFS(
        BD!DK363 &lt; VLOOKUP(_xlfn.TEXTJOIN("_", FALSE, C363:E363), BD_Perc!$A:$O, 6, FALSE), "Intervalo de precio 1",
        BD!DK363 &lt; VLOOKUP(_xlfn.TEXTJOIN("_", FALSE, C363:E363), BD_Perc!$A:$O, 7, FALSE), "Intervalo de precio 2",
        BD!DK363 &gt;= VLOOKUP(_xlfn.TEXTJOIN("_", FALSE, C363:E363), BD_Perc!$A:$O, 7, FALSE), "Intervalo de precio 3"
    ),
    AD363="Segmentación no encontrada o vehículo inactivo","Segmentación no encontrada o vehículo inactivo"
)</f>
        <v>Intervalo de precio 1</v>
      </c>
      <c r="AF363" s="35" t="s">
        <v>2412</v>
      </c>
      <c r="AG363" s="35" t="b">
        <f t="shared" si="34"/>
        <v>1</v>
      </c>
      <c r="AH363" s="323">
        <v>0.03</v>
      </c>
      <c r="AI363" s="323">
        <v>0.04</v>
      </c>
      <c r="AJ363" s="323">
        <v>0.05</v>
      </c>
      <c r="AK363" s="323">
        <v>6.8000000000000005E-2</v>
      </c>
      <c r="AL363" s="323">
        <v>6.9000000000000006E-2</v>
      </c>
      <c r="AM363" s="323">
        <v>7.0000000000000007E-2</v>
      </c>
      <c r="AN363" s="28" t="s">
        <v>114</v>
      </c>
      <c r="AO363" s="28" t="s">
        <v>114</v>
      </c>
      <c r="AP363" s="28" t="s">
        <v>114</v>
      </c>
      <c r="AQ363" s="45">
        <v>1</v>
      </c>
      <c r="AR363" s="38">
        <v>0</v>
      </c>
      <c r="AS363" s="38">
        <v>0</v>
      </c>
      <c r="AT363" s="38">
        <v>0</v>
      </c>
      <c r="AU363" s="38">
        <v>0</v>
      </c>
      <c r="AV363" s="38">
        <v>0</v>
      </c>
      <c r="AW363" s="38">
        <v>0</v>
      </c>
      <c r="AX363" s="38">
        <v>0</v>
      </c>
      <c r="AY363" s="38">
        <v>0</v>
      </c>
      <c r="AZ363" s="38">
        <v>0</v>
      </c>
      <c r="BA363" s="38">
        <v>0</v>
      </c>
      <c r="BB363" s="38">
        <v>0</v>
      </c>
      <c r="BC363" s="38">
        <v>0</v>
      </c>
      <c r="BD363" s="38">
        <v>0</v>
      </c>
      <c r="BE363" s="38">
        <v>0</v>
      </c>
      <c r="BF363" s="38">
        <v>0</v>
      </c>
      <c r="BG363" s="38">
        <v>0</v>
      </c>
      <c r="BH363" s="38">
        <v>0</v>
      </c>
      <c r="BI363" s="38">
        <v>0</v>
      </c>
      <c r="BJ363" s="38">
        <v>0</v>
      </c>
      <c r="BK363" s="38">
        <v>0</v>
      </c>
      <c r="BL363" s="38">
        <v>0</v>
      </c>
      <c r="BM363" s="38">
        <v>0</v>
      </c>
      <c r="BN363" s="38">
        <v>0</v>
      </c>
      <c r="BO363" s="38">
        <v>0</v>
      </c>
      <c r="BP363" s="38">
        <v>0</v>
      </c>
      <c r="BQ363" s="38">
        <v>0</v>
      </c>
      <c r="BR363" s="38">
        <v>0</v>
      </c>
      <c r="BS363" s="38">
        <v>0</v>
      </c>
      <c r="BT363" s="38">
        <v>0</v>
      </c>
      <c r="BU363" s="38">
        <v>0</v>
      </c>
      <c r="BV363" s="38">
        <v>0</v>
      </c>
      <c r="BW363" s="38">
        <v>0</v>
      </c>
      <c r="BX363" s="38">
        <v>0</v>
      </c>
      <c r="BY363" s="38">
        <v>0</v>
      </c>
      <c r="BZ363" s="38">
        <v>0</v>
      </c>
      <c r="CA363" s="38">
        <v>0</v>
      </c>
      <c r="CB363" s="38">
        <v>0</v>
      </c>
      <c r="CC363" s="330">
        <v>0</v>
      </c>
      <c r="CD363" s="38">
        <v>0</v>
      </c>
      <c r="CE363" s="38">
        <v>0</v>
      </c>
      <c r="CF363" s="38">
        <v>0</v>
      </c>
      <c r="CG363" s="38">
        <v>0</v>
      </c>
      <c r="CH363" s="42" t="s">
        <v>114</v>
      </c>
      <c r="CI363" s="42" t="s">
        <v>114</v>
      </c>
      <c r="CJ363" s="42" t="s">
        <v>114</v>
      </c>
      <c r="CK363" s="42" t="s">
        <v>114</v>
      </c>
      <c r="CL363" s="42" t="s">
        <v>114</v>
      </c>
      <c r="CM363" s="42" t="s">
        <v>113</v>
      </c>
      <c r="CN363" s="42" t="s">
        <v>114</v>
      </c>
      <c r="CO363" s="46" t="s">
        <v>107</v>
      </c>
      <c r="CP363" s="28" t="s">
        <v>107</v>
      </c>
      <c r="CQ363" s="28" t="s">
        <v>107</v>
      </c>
      <c r="CR363" s="28" t="s">
        <v>107</v>
      </c>
      <c r="CS363" s="28" t="s">
        <v>107</v>
      </c>
      <c r="CT363" s="28" t="s">
        <v>107</v>
      </c>
      <c r="CU363" s="28" t="s">
        <v>107</v>
      </c>
      <c r="CV363" s="28" t="s">
        <v>107</v>
      </c>
      <c r="CW363" s="28" t="s">
        <v>107</v>
      </c>
      <c r="CX363" s="28" t="s">
        <v>107</v>
      </c>
      <c r="CY363" s="28" t="s">
        <v>107</v>
      </c>
      <c r="CZ363" s="28" t="s">
        <v>107</v>
      </c>
      <c r="DA363" s="28" t="s">
        <v>107</v>
      </c>
      <c r="DB363" s="28" t="s">
        <v>107</v>
      </c>
      <c r="DC363" s="28" t="s">
        <v>107</v>
      </c>
      <c r="DD363" s="332">
        <v>0</v>
      </c>
      <c r="DE363" s="43">
        <v>0</v>
      </c>
      <c r="DF363" s="390">
        <v>0</v>
      </c>
      <c r="DG363" s="310"/>
      <c r="DH363" s="203"/>
      <c r="DI363" s="279" t="str" cm="1">
        <f t="array" ref="DI363">+IF(AND(C363&lt;&gt;"Vehículos Eléctricos",C363&lt;&gt;"Vehículos Híbridos",AD363="PERCENTIL 50"),
     IF(VLOOKUP(_xlfn.TEXTJOIN("_",FALSE,C363:E363),BD_Perc!$A:$P,_xlfn.IFS(BD!AE363="Intervalo de precio 1",12,BD!AE363="Intervalo de precio 2",13),FALSE)&lt;=1,
     VLOOKUP(_xlfn.TEXTJOIN("_",FALSE,C363:E363),BD_Perc!$A:$P,16,FALSE),"Ok P50"),
     "Ok P30/70 ó Híbrido/Eléctrico")</f>
        <v>Ok P30/70 ó Híbrido/Eléctrico</v>
      </c>
      <c r="DJ363" s="279" t="str">
        <f t="shared" si="31"/>
        <v>Vehículos Convencionales_Vehículos Destinados al Transporte de Carga Liviana_Furgón</v>
      </c>
      <c r="DK363" s="331">
        <f t="shared" si="35"/>
        <v>102238000</v>
      </c>
      <c r="DL363" s="326"/>
    </row>
    <row r="364" spans="1:116" ht="51">
      <c r="A364" s="28">
        <v>359</v>
      </c>
      <c r="B364" s="29" t="s">
        <v>149</v>
      </c>
      <c r="C364" s="29" t="s">
        <v>0</v>
      </c>
      <c r="D364" s="29" t="s">
        <v>810</v>
      </c>
      <c r="E364" s="42" t="s">
        <v>811</v>
      </c>
      <c r="F364" s="42" t="s">
        <v>107</v>
      </c>
      <c r="G364" s="30" t="s">
        <v>823</v>
      </c>
      <c r="H364" s="42" t="s">
        <v>151</v>
      </c>
      <c r="I364" s="28">
        <v>6407009</v>
      </c>
      <c r="J364" s="28" t="s">
        <v>824</v>
      </c>
      <c r="K364" s="31" t="s">
        <v>107</v>
      </c>
      <c r="L364" s="32">
        <v>127</v>
      </c>
      <c r="M364" s="33" t="s">
        <v>107</v>
      </c>
      <c r="N364" s="34">
        <v>138000000</v>
      </c>
      <c r="O364" s="34">
        <f>+IFERROR(VLOOKUP(I364,Precio_Fasecolda!A:C,3,FALSE),IFERROR(VLOOKUP(I364,Precio_Fasecolda!B:C,2,FALSE),N364))</f>
        <v>138000000</v>
      </c>
      <c r="P364" s="34">
        <f t="shared" si="32"/>
        <v>0</v>
      </c>
      <c r="Q364" s="33" t="s">
        <v>107</v>
      </c>
      <c r="R364" s="28" t="s">
        <v>2415</v>
      </c>
      <c r="S364" s="28" t="s">
        <v>360</v>
      </c>
      <c r="T364" s="28" t="s">
        <v>107</v>
      </c>
      <c r="U364" s="28" t="s">
        <v>107</v>
      </c>
      <c r="V364" s="42" t="s">
        <v>107</v>
      </c>
      <c r="W364" s="28" t="s">
        <v>107</v>
      </c>
      <c r="X364" s="28" t="s">
        <v>107</v>
      </c>
      <c r="Y364" s="28" t="str">
        <f t="shared" si="33"/>
        <v>N.A.</v>
      </c>
      <c r="Z364" s="292">
        <f t="shared" si="30"/>
        <v>135240000</v>
      </c>
      <c r="AA364" s="28" cm="1">
        <f t="array" aca="1" ref="AA364" ca="1">_xlfn.IFS(DK364&lt;$DK$4,1,AND(DK364&gt;=$DK$4,DK364&lt;=$AA$4),2,DK364&gt;$AA$4,3)</f>
        <v>2</v>
      </c>
      <c r="AB364" s="28">
        <v>0</v>
      </c>
      <c r="AC364" s="28" cm="1">
        <f t="array" aca="1" ref="AC364" ca="1">IF(AB364="PERCENTIL 30","",_xlfn.IFS(DK364&lt;$AC$4,1,DK364&gt;$AC$4,2))</f>
        <v>1</v>
      </c>
      <c r="AD364" s="28" t="str">
        <f>+IFERROR(VLOOKUP(_xlfn.TEXTJOIN("_", FALSE, C364:E364), BD_Perc!$A:$O, 15, FALSE),"Segmentación no encontrada o vehículo inactivo")</f>
        <v>PERCENTIL 30-70</v>
      </c>
      <c r="AE364" s="28" t="str" cm="1">
        <f t="array" ref="AE364">_xlfn.IFS(
    AD364 = "PERCENTIL 50",
    _xlfn.IFS(
        BD!DK364 &lt; VLOOKUP(_xlfn.TEXTJOIN("_", FALSE, C364:E364), BD_Perc!$A:$O, 11, FALSE), "Intervalo de precio 1",
        BD!DK364 &gt;= VLOOKUP(_xlfn.TEXTJOIN("_", FALSE, C364:E364), BD_Perc!$A:$O, 11, FALSE), "Intervalo de precio 2"
    ),
    AD364 = "PERCENTIL 30-70",
    _xlfn.IFS(
        BD!DK364 &lt; VLOOKUP(_xlfn.TEXTJOIN("_", FALSE, C364:E364), BD_Perc!$A:$O, 6, FALSE), "Intervalo de precio 1",
        BD!DK364 &lt; VLOOKUP(_xlfn.TEXTJOIN("_", FALSE, C364:E364), BD_Perc!$A:$O, 7, FALSE), "Intervalo de precio 2",
        BD!DK364 &gt;= VLOOKUP(_xlfn.TEXTJOIN("_", FALSE, C364:E364), BD_Perc!$A:$O, 7, FALSE), "Intervalo de precio 3"
    ),
    AD364="Segmentación no encontrada o vehículo inactivo","Segmentación no encontrada o vehículo inactivo"
)</f>
        <v>Intervalo de precio 1</v>
      </c>
      <c r="AF364" s="35" t="s">
        <v>2412</v>
      </c>
      <c r="AG364" s="35" t="b">
        <f t="shared" si="34"/>
        <v>1</v>
      </c>
      <c r="AH364" s="323">
        <v>0.02</v>
      </c>
      <c r="AI364" s="323">
        <v>2.5000000000000001E-2</v>
      </c>
      <c r="AJ364" s="323">
        <v>2.5000000000000001E-2</v>
      </c>
      <c r="AK364" s="323">
        <v>2.5000000000000001E-2</v>
      </c>
      <c r="AL364" s="323">
        <v>0.03</v>
      </c>
      <c r="AM364" s="323">
        <v>0.03</v>
      </c>
      <c r="AN364" s="28" t="s">
        <v>113</v>
      </c>
      <c r="AO364" s="28" t="s">
        <v>113</v>
      </c>
      <c r="AP364" s="28" t="s">
        <v>113</v>
      </c>
      <c r="AQ364" s="45">
        <v>1</v>
      </c>
      <c r="AR364" s="38">
        <v>8689479</v>
      </c>
      <c r="AS364" s="38">
        <v>592663</v>
      </c>
      <c r="AT364" s="38">
        <v>709041</v>
      </c>
      <c r="AU364" s="38" t="s">
        <v>107</v>
      </c>
      <c r="AV364" s="38" t="s">
        <v>107</v>
      </c>
      <c r="AW364" s="38">
        <v>7360484</v>
      </c>
      <c r="AX364" s="38">
        <v>0</v>
      </c>
      <c r="AY364" s="38">
        <v>1247819</v>
      </c>
      <c r="AZ364" s="38">
        <v>901159</v>
      </c>
      <c r="BA364" s="38">
        <v>545921</v>
      </c>
      <c r="BB364" s="38" t="s">
        <v>107</v>
      </c>
      <c r="BC364" s="38" t="s">
        <v>107</v>
      </c>
      <c r="BD364" s="38">
        <v>0</v>
      </c>
      <c r="BE364" s="38">
        <v>0</v>
      </c>
      <c r="BF364" s="38" t="s">
        <v>107</v>
      </c>
      <c r="BG364" s="38">
        <v>1519893</v>
      </c>
      <c r="BH364" s="38" t="s">
        <v>107</v>
      </c>
      <c r="BI364" s="38">
        <v>1929440</v>
      </c>
      <c r="BJ364" s="38">
        <v>1972991</v>
      </c>
      <c r="BK364" s="38">
        <v>0</v>
      </c>
      <c r="BL364" s="38" t="s">
        <v>107</v>
      </c>
      <c r="BM364" s="38" t="s">
        <v>107</v>
      </c>
      <c r="BN364" s="38" t="s">
        <v>107</v>
      </c>
      <c r="BO364" s="38">
        <v>668908</v>
      </c>
      <c r="BP364" s="38">
        <v>3732537</v>
      </c>
      <c r="BQ364" s="38">
        <v>70190</v>
      </c>
      <c r="BR364" s="38">
        <v>1668957</v>
      </c>
      <c r="BS364" s="38">
        <v>1060646</v>
      </c>
      <c r="BT364" s="38" t="s">
        <v>107</v>
      </c>
      <c r="BU364" s="38" t="s">
        <v>107</v>
      </c>
      <c r="BV364" s="38" t="s">
        <v>107</v>
      </c>
      <c r="BW364" s="38">
        <v>7018979</v>
      </c>
      <c r="BX364" s="38">
        <v>117607</v>
      </c>
      <c r="BY364" s="38" t="s">
        <v>107</v>
      </c>
      <c r="BZ364" s="38" t="s">
        <v>107</v>
      </c>
      <c r="CA364" s="38">
        <v>0</v>
      </c>
      <c r="CB364" s="38">
        <v>701898</v>
      </c>
      <c r="CC364" s="330">
        <v>0</v>
      </c>
      <c r="CD364" s="38" t="s">
        <v>107</v>
      </c>
      <c r="CE364" s="38" t="s">
        <v>107</v>
      </c>
      <c r="CF364" s="38" t="s">
        <v>107</v>
      </c>
      <c r="CG364" s="38" t="s">
        <v>107</v>
      </c>
      <c r="CH364" s="41" t="s">
        <v>114</v>
      </c>
      <c r="CI364" s="41" t="s">
        <v>114</v>
      </c>
      <c r="CJ364" s="41" t="s">
        <v>113</v>
      </c>
      <c r="CK364" s="41" t="s">
        <v>114</v>
      </c>
      <c r="CL364" s="41" t="s">
        <v>113</v>
      </c>
      <c r="CM364" s="41" t="s">
        <v>114</v>
      </c>
      <c r="CN364" s="41" t="s">
        <v>114</v>
      </c>
      <c r="CO364" s="42" t="s">
        <v>107</v>
      </c>
      <c r="CP364" s="28" t="s">
        <v>107</v>
      </c>
      <c r="CQ364" s="28" t="s">
        <v>107</v>
      </c>
      <c r="CR364" s="28" t="s">
        <v>107</v>
      </c>
      <c r="CS364" s="28" t="s">
        <v>107</v>
      </c>
      <c r="CT364" s="28" t="s">
        <v>107</v>
      </c>
      <c r="CU364" s="28" t="s">
        <v>107</v>
      </c>
      <c r="CV364" s="28" t="s">
        <v>107</v>
      </c>
      <c r="CW364" s="28" t="s">
        <v>107</v>
      </c>
      <c r="CX364" s="28" t="s">
        <v>107</v>
      </c>
      <c r="CY364" s="28" t="s">
        <v>107</v>
      </c>
      <c r="CZ364" s="28" t="s">
        <v>107</v>
      </c>
      <c r="DA364" s="28" t="s">
        <v>107</v>
      </c>
      <c r="DB364" s="28" t="s">
        <v>107</v>
      </c>
      <c r="DC364" s="28" t="s">
        <v>107</v>
      </c>
      <c r="DD364" s="332">
        <v>7330934</v>
      </c>
      <c r="DE364" s="43">
        <v>0</v>
      </c>
      <c r="DF364" s="390">
        <v>0</v>
      </c>
      <c r="DG364" s="310"/>
      <c r="DH364" s="203"/>
      <c r="DI364" s="279" t="str" cm="1">
        <f t="array" ref="DI364">+IF(AND(C364&lt;&gt;"Vehículos Eléctricos",C364&lt;&gt;"Vehículos Híbridos",AD364="PERCENTIL 50"),
     IF(VLOOKUP(_xlfn.TEXTJOIN("_",FALSE,C364:E364),BD_Perc!$A:$P,_xlfn.IFS(BD!AE364="Intervalo de precio 1",12,BD!AE364="Intervalo de precio 2",13),FALSE)&lt;=1,
     VLOOKUP(_xlfn.TEXTJOIN("_",FALSE,C364:E364),BD_Perc!$A:$P,16,FALSE),"Ok P50"),
     "Ok P30/70 ó Híbrido/Eléctrico")</f>
        <v>Ok P30/70 ó Híbrido/Eléctrico</v>
      </c>
      <c r="DJ364" s="279" t="str">
        <f t="shared" si="31"/>
        <v>Vehículos Convencionales_Vehículos Destinados al Transporte de Carga Liviana_Van</v>
      </c>
      <c r="DK364" s="331">
        <f t="shared" si="35"/>
        <v>135240000</v>
      </c>
      <c r="DL364" s="326"/>
    </row>
    <row r="365" spans="1:116" ht="51">
      <c r="A365" s="28">
        <v>360</v>
      </c>
      <c r="B365" s="29" t="s">
        <v>149</v>
      </c>
      <c r="C365" s="29" t="s">
        <v>0</v>
      </c>
      <c r="D365" s="29" t="s">
        <v>810</v>
      </c>
      <c r="E365" s="42" t="s">
        <v>811</v>
      </c>
      <c r="F365" s="42" t="s">
        <v>107</v>
      </c>
      <c r="G365" s="30" t="s">
        <v>825</v>
      </c>
      <c r="H365" s="42" t="s">
        <v>151</v>
      </c>
      <c r="I365" s="28">
        <v>6407008</v>
      </c>
      <c r="J365" s="28" t="s">
        <v>826</v>
      </c>
      <c r="K365" s="31" t="s">
        <v>107</v>
      </c>
      <c r="L365" s="32">
        <v>127</v>
      </c>
      <c r="M365" s="33" t="s">
        <v>107</v>
      </c>
      <c r="N365" s="34">
        <v>194000000</v>
      </c>
      <c r="O365" s="34">
        <f>+IFERROR(VLOOKUP(I365,Precio_Fasecolda!A:C,3,FALSE),IFERROR(VLOOKUP(I365,Precio_Fasecolda!B:C,2,FALSE),N365))</f>
        <v>194000000</v>
      </c>
      <c r="P365" s="34">
        <f t="shared" si="32"/>
        <v>0</v>
      </c>
      <c r="Q365" s="33" t="s">
        <v>107</v>
      </c>
      <c r="R365" s="28" t="s">
        <v>2415</v>
      </c>
      <c r="S365" s="28" t="s">
        <v>360</v>
      </c>
      <c r="T365" s="28" t="s">
        <v>107</v>
      </c>
      <c r="U365" s="28" t="s">
        <v>107</v>
      </c>
      <c r="V365" s="42" t="s">
        <v>107</v>
      </c>
      <c r="W365" s="28" t="s">
        <v>107</v>
      </c>
      <c r="X365" s="28" t="s">
        <v>107</v>
      </c>
      <c r="Y365" s="28" t="str">
        <f t="shared" si="33"/>
        <v>N.A.</v>
      </c>
      <c r="Z365" s="292">
        <f t="shared" si="30"/>
        <v>189150000</v>
      </c>
      <c r="AA365" s="28" cm="1">
        <f t="array" aca="1" ref="AA365" ca="1">_xlfn.IFS(DK365&lt;$DK$4,1,AND(DK365&gt;=$DK$4,DK365&lt;=$AA$4),2,DK365&gt;$AA$4,3)</f>
        <v>2</v>
      </c>
      <c r="AB365" s="28">
        <v>0</v>
      </c>
      <c r="AC365" s="28" cm="1">
        <f t="array" aca="1" ref="AC365" ca="1">IF(AB365="PERCENTIL 30","",_xlfn.IFS(DK365&lt;$AC$4,1,DK365&gt;$AC$4,2))</f>
        <v>2</v>
      </c>
      <c r="AD365" s="28" t="str">
        <f>+IFERROR(VLOOKUP(_xlfn.TEXTJOIN("_", FALSE, C365:E365), BD_Perc!$A:$O, 15, FALSE),"Segmentación no encontrada o vehículo inactivo")</f>
        <v>PERCENTIL 30-70</v>
      </c>
      <c r="AE365" s="28" t="str" cm="1">
        <f t="array" ref="AE365">_xlfn.IFS(
    AD365 = "PERCENTIL 50",
    _xlfn.IFS(
        BD!DK365 &lt; VLOOKUP(_xlfn.TEXTJOIN("_", FALSE, C365:E365), BD_Perc!$A:$O, 11, FALSE), "Intervalo de precio 1",
        BD!DK365 &gt;= VLOOKUP(_xlfn.TEXTJOIN("_", FALSE, C365:E365), BD_Perc!$A:$O, 11, FALSE), "Intervalo de precio 2"
    ),
    AD365 = "PERCENTIL 30-70",
    _xlfn.IFS(
        BD!DK365 &lt; VLOOKUP(_xlfn.TEXTJOIN("_", FALSE, C365:E365), BD_Perc!$A:$O, 6, FALSE), "Intervalo de precio 1",
        BD!DK365 &lt; VLOOKUP(_xlfn.TEXTJOIN("_", FALSE, C365:E365), BD_Perc!$A:$O, 7, FALSE), "Intervalo de precio 2",
        BD!DK365 &gt;= VLOOKUP(_xlfn.TEXTJOIN("_", FALSE, C365:E365), BD_Perc!$A:$O, 7, FALSE), "Intervalo de precio 3"
    ),
    AD365="Segmentación no encontrada o vehículo inactivo","Segmentación no encontrada o vehículo inactivo"
)</f>
        <v>Intervalo de precio 2</v>
      </c>
      <c r="AF365" s="35" t="s">
        <v>2413</v>
      </c>
      <c r="AG365" s="35" t="b">
        <f t="shared" si="34"/>
        <v>1</v>
      </c>
      <c r="AH365" s="323">
        <v>2.5000000000000001E-2</v>
      </c>
      <c r="AI365" s="323">
        <v>0.03</v>
      </c>
      <c r="AJ365" s="323">
        <v>0.03</v>
      </c>
      <c r="AK365" s="323">
        <v>0.03</v>
      </c>
      <c r="AL365" s="323">
        <v>3.5000000000000003E-2</v>
      </c>
      <c r="AM365" s="323">
        <v>3.5000000000000003E-2</v>
      </c>
      <c r="AN365" s="28" t="s">
        <v>113</v>
      </c>
      <c r="AO365" s="28" t="s">
        <v>113</v>
      </c>
      <c r="AP365" s="28" t="s">
        <v>113</v>
      </c>
      <c r="AQ365" s="45">
        <v>1</v>
      </c>
      <c r="AR365" s="38">
        <v>8689479</v>
      </c>
      <c r="AS365" s="38">
        <v>592663</v>
      </c>
      <c r="AT365" s="38">
        <v>709041</v>
      </c>
      <c r="AU365" s="38" t="s">
        <v>107</v>
      </c>
      <c r="AV365" s="38" t="s">
        <v>107</v>
      </c>
      <c r="AW365" s="38">
        <v>7360484</v>
      </c>
      <c r="AX365" s="38">
        <v>0</v>
      </c>
      <c r="AY365" s="38">
        <v>1247819</v>
      </c>
      <c r="AZ365" s="38">
        <v>901159</v>
      </c>
      <c r="BA365" s="38">
        <v>545921</v>
      </c>
      <c r="BB365" s="38" t="s">
        <v>107</v>
      </c>
      <c r="BC365" s="38" t="s">
        <v>107</v>
      </c>
      <c r="BD365" s="38">
        <v>0</v>
      </c>
      <c r="BE365" s="38">
        <v>0</v>
      </c>
      <c r="BF365" s="38" t="s">
        <v>107</v>
      </c>
      <c r="BG365" s="38">
        <v>1519893</v>
      </c>
      <c r="BH365" s="38" t="s">
        <v>107</v>
      </c>
      <c r="BI365" s="38">
        <v>1929440</v>
      </c>
      <c r="BJ365" s="38">
        <v>1972991</v>
      </c>
      <c r="BK365" s="38">
        <v>0</v>
      </c>
      <c r="BL365" s="38" t="s">
        <v>107</v>
      </c>
      <c r="BM365" s="38" t="s">
        <v>107</v>
      </c>
      <c r="BN365" s="38" t="s">
        <v>107</v>
      </c>
      <c r="BO365" s="38">
        <v>668908</v>
      </c>
      <c r="BP365" s="38">
        <v>3732537</v>
      </c>
      <c r="BQ365" s="38">
        <v>70190</v>
      </c>
      <c r="BR365" s="38">
        <v>1668957</v>
      </c>
      <c r="BS365" s="38">
        <v>1060646</v>
      </c>
      <c r="BT365" s="38" t="s">
        <v>107</v>
      </c>
      <c r="BU365" s="38" t="s">
        <v>107</v>
      </c>
      <c r="BV365" s="38" t="s">
        <v>107</v>
      </c>
      <c r="BW365" s="38">
        <v>7018979</v>
      </c>
      <c r="BX365" s="38">
        <v>117607</v>
      </c>
      <c r="BY365" s="38" t="s">
        <v>107</v>
      </c>
      <c r="BZ365" s="38" t="s">
        <v>107</v>
      </c>
      <c r="CA365" s="38">
        <v>0</v>
      </c>
      <c r="CB365" s="38">
        <v>701898</v>
      </c>
      <c r="CC365" s="330">
        <v>0</v>
      </c>
      <c r="CD365" s="38" t="s">
        <v>107</v>
      </c>
      <c r="CE365" s="38" t="s">
        <v>107</v>
      </c>
      <c r="CF365" s="38" t="s">
        <v>107</v>
      </c>
      <c r="CG365" s="38" t="s">
        <v>107</v>
      </c>
      <c r="CH365" s="41" t="s">
        <v>114</v>
      </c>
      <c r="CI365" s="41" t="s">
        <v>114</v>
      </c>
      <c r="CJ365" s="41" t="s">
        <v>113</v>
      </c>
      <c r="CK365" s="41" t="s">
        <v>114</v>
      </c>
      <c r="CL365" s="41" t="s">
        <v>113</v>
      </c>
      <c r="CM365" s="41" t="s">
        <v>114</v>
      </c>
      <c r="CN365" s="41" t="s">
        <v>114</v>
      </c>
      <c r="CO365" s="42" t="s">
        <v>107</v>
      </c>
      <c r="CP365" s="28" t="s">
        <v>107</v>
      </c>
      <c r="CQ365" s="28" t="s">
        <v>107</v>
      </c>
      <c r="CR365" s="28" t="s">
        <v>107</v>
      </c>
      <c r="CS365" s="28" t="s">
        <v>107</v>
      </c>
      <c r="CT365" s="28" t="s">
        <v>107</v>
      </c>
      <c r="CU365" s="28" t="s">
        <v>107</v>
      </c>
      <c r="CV365" s="28" t="s">
        <v>107</v>
      </c>
      <c r="CW365" s="28" t="s">
        <v>107</v>
      </c>
      <c r="CX365" s="28" t="s">
        <v>107</v>
      </c>
      <c r="CY365" s="28" t="s">
        <v>107</v>
      </c>
      <c r="CZ365" s="28" t="s">
        <v>107</v>
      </c>
      <c r="DA365" s="28" t="s">
        <v>107</v>
      </c>
      <c r="DB365" s="28" t="s">
        <v>107</v>
      </c>
      <c r="DC365" s="28" t="s">
        <v>107</v>
      </c>
      <c r="DD365" s="332">
        <v>7330934</v>
      </c>
      <c r="DE365" s="43">
        <v>0</v>
      </c>
      <c r="DF365" s="390">
        <v>0</v>
      </c>
      <c r="DG365" s="310"/>
      <c r="DH365" s="203"/>
      <c r="DI365" s="279" t="str" cm="1">
        <f t="array" ref="DI365">+IF(AND(C365&lt;&gt;"Vehículos Eléctricos",C365&lt;&gt;"Vehículos Híbridos",AD365="PERCENTIL 50"),
     IF(VLOOKUP(_xlfn.TEXTJOIN("_",FALSE,C365:E365),BD_Perc!$A:$P,_xlfn.IFS(BD!AE365="Intervalo de precio 1",12,BD!AE365="Intervalo de precio 2",13),FALSE)&lt;=1,
     VLOOKUP(_xlfn.TEXTJOIN("_",FALSE,C365:E365),BD_Perc!$A:$P,16,FALSE),"Ok P50"),
     "Ok P30/70 ó Híbrido/Eléctrico")</f>
        <v>Ok P30/70 ó Híbrido/Eléctrico</v>
      </c>
      <c r="DJ365" s="279" t="str">
        <f t="shared" si="31"/>
        <v>Vehículos Convencionales_Vehículos Destinados al Transporte de Carga Liviana_Van</v>
      </c>
      <c r="DK365" s="331">
        <f t="shared" si="35"/>
        <v>189150000</v>
      </c>
      <c r="DL365" s="326"/>
    </row>
    <row r="366" spans="1:116" ht="51">
      <c r="A366" s="28">
        <v>361</v>
      </c>
      <c r="B366" s="29" t="s">
        <v>149</v>
      </c>
      <c r="C366" s="29" t="s">
        <v>0</v>
      </c>
      <c r="D366" s="29" t="s">
        <v>810</v>
      </c>
      <c r="E366" s="42" t="s">
        <v>814</v>
      </c>
      <c r="F366" s="42" t="s">
        <v>107</v>
      </c>
      <c r="G366" s="30" t="s">
        <v>2430</v>
      </c>
      <c r="H366" s="42" t="s">
        <v>151</v>
      </c>
      <c r="I366" s="28">
        <v>6420050</v>
      </c>
      <c r="J366" s="28" t="s">
        <v>827</v>
      </c>
      <c r="K366" s="31" t="s">
        <v>107</v>
      </c>
      <c r="L366" s="32">
        <v>158</v>
      </c>
      <c r="M366" s="33" t="s">
        <v>107</v>
      </c>
      <c r="N366" s="34">
        <v>122000000</v>
      </c>
      <c r="O366" s="34">
        <f>+IFERROR(VLOOKUP(I366,Precio_Fasecolda!A:C,3,FALSE),IFERROR(VLOOKUP(I366,Precio_Fasecolda!B:C,2,FALSE),N366))</f>
        <v>122000000</v>
      </c>
      <c r="P366" s="34">
        <f t="shared" si="32"/>
        <v>0</v>
      </c>
      <c r="Q366" s="33" t="s">
        <v>107</v>
      </c>
      <c r="R366" s="28" t="s">
        <v>2415</v>
      </c>
      <c r="S366" s="28" t="s">
        <v>112</v>
      </c>
      <c r="T366" s="28" t="s">
        <v>107</v>
      </c>
      <c r="U366" s="28" t="s">
        <v>107</v>
      </c>
      <c r="V366" s="42" t="s">
        <v>107</v>
      </c>
      <c r="W366" s="28" t="s">
        <v>107</v>
      </c>
      <c r="X366" s="28" t="s">
        <v>107</v>
      </c>
      <c r="Y366" s="28" t="str">
        <f t="shared" si="33"/>
        <v>N.A.</v>
      </c>
      <c r="Z366" s="292">
        <f t="shared" si="30"/>
        <v>119560000</v>
      </c>
      <c r="AA366" s="28" cm="1">
        <f t="array" aca="1" ref="AA366" ca="1">_xlfn.IFS(DK366&lt;$DK$4,1,AND(DK366&gt;=$DK$4,DK366&lt;=$AA$4),2,DK366&gt;$AA$4,3)</f>
        <v>2</v>
      </c>
      <c r="AB366" s="28">
        <v>0</v>
      </c>
      <c r="AC366" s="28" cm="1">
        <f t="array" aca="1" ref="AC366" ca="1">IF(AB366="PERCENTIL 30","",_xlfn.IFS(DK366&lt;$AC$4,1,DK366&gt;$AC$4,2))</f>
        <v>1</v>
      </c>
      <c r="AD366" s="28" t="str">
        <f>+IFERROR(VLOOKUP(_xlfn.TEXTJOIN("_", FALSE, C366:E366), BD_Perc!$A:$O, 15, FALSE),"Segmentación no encontrada o vehículo inactivo")</f>
        <v>PERCENTIL 30-70</v>
      </c>
      <c r="AE366" s="28" t="str" cm="1">
        <f t="array" ref="AE366">_xlfn.IFS(
    AD366 = "PERCENTIL 50",
    _xlfn.IFS(
        BD!DK366 &lt; VLOOKUP(_xlfn.TEXTJOIN("_", FALSE, C366:E366), BD_Perc!$A:$O, 11, FALSE), "Intervalo de precio 1",
        BD!DK366 &gt;= VLOOKUP(_xlfn.TEXTJOIN("_", FALSE, C366:E366), BD_Perc!$A:$O, 11, FALSE), "Intervalo de precio 2"
    ),
    AD366 = "PERCENTIL 30-70",
    _xlfn.IFS(
        BD!DK366 &lt; VLOOKUP(_xlfn.TEXTJOIN("_", FALSE, C366:E366), BD_Perc!$A:$O, 6, FALSE), "Intervalo de precio 1",
        BD!DK366 &lt; VLOOKUP(_xlfn.TEXTJOIN("_", FALSE, C366:E366), BD_Perc!$A:$O, 7, FALSE), "Intervalo de precio 2",
        BD!DK366 &gt;= VLOOKUP(_xlfn.TEXTJOIN("_", FALSE, C366:E366), BD_Perc!$A:$O, 7, FALSE), "Intervalo de precio 3"
    ),
    AD366="Segmentación no encontrada o vehículo inactivo","Segmentación no encontrada o vehículo inactivo"
)</f>
        <v>Intervalo de precio 1</v>
      </c>
      <c r="AF366" s="35" t="s">
        <v>2412</v>
      </c>
      <c r="AG366" s="35" t="b">
        <f t="shared" si="34"/>
        <v>1</v>
      </c>
      <c r="AH366" s="323">
        <v>0.02</v>
      </c>
      <c r="AI366" s="323">
        <v>0.03</v>
      </c>
      <c r="AJ366" s="323">
        <v>0.03</v>
      </c>
      <c r="AK366" s="323">
        <v>0.03</v>
      </c>
      <c r="AL366" s="323">
        <v>0.03</v>
      </c>
      <c r="AM366" s="323">
        <v>0.03</v>
      </c>
      <c r="AN366" s="28" t="s">
        <v>113</v>
      </c>
      <c r="AO366" s="28" t="s">
        <v>113</v>
      </c>
      <c r="AP366" s="28" t="s">
        <v>113</v>
      </c>
      <c r="AQ366" s="45">
        <v>1</v>
      </c>
      <c r="AR366" s="38">
        <v>8689479</v>
      </c>
      <c r="AS366" s="38">
        <v>592663</v>
      </c>
      <c r="AT366" s="38">
        <v>709041</v>
      </c>
      <c r="AU366" s="38" t="s">
        <v>107</v>
      </c>
      <c r="AV366" s="38" t="s">
        <v>107</v>
      </c>
      <c r="AW366" s="38">
        <v>7360484</v>
      </c>
      <c r="AX366" s="38" t="s">
        <v>107</v>
      </c>
      <c r="AY366" s="38">
        <v>1247819</v>
      </c>
      <c r="AZ366" s="38">
        <v>901159</v>
      </c>
      <c r="BA366" s="38">
        <v>545921</v>
      </c>
      <c r="BB366" s="38">
        <v>12166231</v>
      </c>
      <c r="BC366" s="38">
        <v>10918412</v>
      </c>
      <c r="BD366" s="38">
        <v>0</v>
      </c>
      <c r="BE366" s="38">
        <v>0</v>
      </c>
      <c r="BF366" s="38" t="s">
        <v>107</v>
      </c>
      <c r="BG366" s="38">
        <v>3039785</v>
      </c>
      <c r="BH366" s="38">
        <v>2606006</v>
      </c>
      <c r="BI366" s="38">
        <v>1929440</v>
      </c>
      <c r="BJ366" s="38">
        <v>1972991</v>
      </c>
      <c r="BK366" s="38" t="s">
        <v>107</v>
      </c>
      <c r="BL366" s="38">
        <v>1279014</v>
      </c>
      <c r="BM366" s="38">
        <v>171576</v>
      </c>
      <c r="BN366" s="38">
        <v>2183683</v>
      </c>
      <c r="BO366" s="38">
        <v>668908</v>
      </c>
      <c r="BP366" s="38">
        <v>3732537</v>
      </c>
      <c r="BQ366" s="38">
        <v>70190</v>
      </c>
      <c r="BR366" s="38">
        <v>1668957</v>
      </c>
      <c r="BS366" s="38">
        <v>748691</v>
      </c>
      <c r="BT366" s="38" t="s">
        <v>107</v>
      </c>
      <c r="BU366" s="38" t="s">
        <v>107</v>
      </c>
      <c r="BV366" s="38" t="s">
        <v>107</v>
      </c>
      <c r="BW366" s="38">
        <v>7018979</v>
      </c>
      <c r="BX366" s="38">
        <v>117607</v>
      </c>
      <c r="BY366" s="38">
        <v>5863967</v>
      </c>
      <c r="BZ366" s="38">
        <v>7876855</v>
      </c>
      <c r="CA366" s="38">
        <v>5677574</v>
      </c>
      <c r="CB366" s="38">
        <v>701898</v>
      </c>
      <c r="CC366" s="330">
        <v>0</v>
      </c>
      <c r="CD366" s="38" t="s">
        <v>107</v>
      </c>
      <c r="CE366" s="38" t="s">
        <v>107</v>
      </c>
      <c r="CF366" s="38" t="s">
        <v>107</v>
      </c>
      <c r="CG366" s="38" t="s">
        <v>107</v>
      </c>
      <c r="CH366" s="41" t="s">
        <v>114</v>
      </c>
      <c r="CI366" s="41" t="s">
        <v>114</v>
      </c>
      <c r="CJ366" s="41" t="s">
        <v>113</v>
      </c>
      <c r="CK366" s="41" t="s">
        <v>114</v>
      </c>
      <c r="CL366" s="41" t="s">
        <v>113</v>
      </c>
      <c r="CM366" s="41" t="s">
        <v>114</v>
      </c>
      <c r="CN366" s="41" t="s">
        <v>114</v>
      </c>
      <c r="CO366" s="42" t="s">
        <v>107</v>
      </c>
      <c r="CP366" s="28" t="s">
        <v>107</v>
      </c>
      <c r="CQ366" s="28" t="s">
        <v>107</v>
      </c>
      <c r="CR366" s="28" t="s">
        <v>107</v>
      </c>
      <c r="CS366" s="28" t="s">
        <v>107</v>
      </c>
      <c r="CT366" s="28" t="s">
        <v>107</v>
      </c>
      <c r="CU366" s="28" t="s">
        <v>107</v>
      </c>
      <c r="CV366" s="28" t="s">
        <v>107</v>
      </c>
      <c r="CW366" s="28" t="s">
        <v>107</v>
      </c>
      <c r="CX366" s="28" t="s">
        <v>107</v>
      </c>
      <c r="CY366" s="28" t="s">
        <v>107</v>
      </c>
      <c r="CZ366" s="28" t="s">
        <v>107</v>
      </c>
      <c r="DA366" s="28" t="s">
        <v>107</v>
      </c>
      <c r="DB366" s="28" t="s">
        <v>107</v>
      </c>
      <c r="DC366" s="28" t="s">
        <v>107</v>
      </c>
      <c r="DD366" s="332">
        <v>6551048</v>
      </c>
      <c r="DE366" s="43">
        <v>1</v>
      </c>
      <c r="DF366" s="390">
        <v>1</v>
      </c>
      <c r="DG366" s="310"/>
      <c r="DH366" s="203"/>
      <c r="DI366" s="279" t="str" cm="1">
        <f t="array" ref="DI366">+IF(AND(C366&lt;&gt;"Vehículos Eléctricos",C366&lt;&gt;"Vehículos Híbridos",AD366="PERCENTIL 50"),
     IF(VLOOKUP(_xlfn.TEXTJOIN("_",FALSE,C366:E366),BD_Perc!$A:$P,_xlfn.IFS(BD!AE366="Intervalo de precio 1",12,BD!AE366="Intervalo de precio 2",13),FALSE)&lt;=1,
     VLOOKUP(_xlfn.TEXTJOIN("_",FALSE,C366:E366),BD_Perc!$A:$P,16,FALSE),"Ok P50"),
     "Ok P30/70 ó Híbrido/Eléctrico")</f>
        <v>Ok P30/70 ó Híbrido/Eléctrico</v>
      </c>
      <c r="DJ366" s="279" t="str">
        <f t="shared" si="31"/>
        <v>Vehículos Convencionales_Vehículos Destinados al Transporte de Carga Liviana_Furgón</v>
      </c>
      <c r="DK366" s="331">
        <f t="shared" si="35"/>
        <v>119560000</v>
      </c>
      <c r="DL366" s="326"/>
    </row>
    <row r="367" spans="1:116" ht="51">
      <c r="A367" s="28">
        <v>362</v>
      </c>
      <c r="B367" s="29" t="s">
        <v>149</v>
      </c>
      <c r="C367" s="29" t="s">
        <v>0</v>
      </c>
      <c r="D367" s="29" t="s">
        <v>810</v>
      </c>
      <c r="E367" s="42" t="s">
        <v>814</v>
      </c>
      <c r="F367" s="42" t="s">
        <v>107</v>
      </c>
      <c r="G367" s="30" t="s">
        <v>828</v>
      </c>
      <c r="H367" s="42" t="s">
        <v>151</v>
      </c>
      <c r="I367" s="28">
        <v>6420051</v>
      </c>
      <c r="J367" s="28" t="s">
        <v>829</v>
      </c>
      <c r="K367" s="31" t="s">
        <v>107</v>
      </c>
      <c r="L367" s="32">
        <v>161</v>
      </c>
      <c r="M367" s="33" t="s">
        <v>107</v>
      </c>
      <c r="N367" s="34">
        <v>151100000</v>
      </c>
      <c r="O367" s="34">
        <f>+IFERROR(VLOOKUP(I367,Precio_Fasecolda!A:C,3,FALSE),IFERROR(VLOOKUP(I367,Precio_Fasecolda!B:C,2,FALSE),N367))</f>
        <v>151100000</v>
      </c>
      <c r="P367" s="34">
        <f t="shared" si="32"/>
        <v>0</v>
      </c>
      <c r="Q367" s="33" t="s">
        <v>107</v>
      </c>
      <c r="R367" s="28" t="s">
        <v>2415</v>
      </c>
      <c r="S367" s="28" t="s">
        <v>360</v>
      </c>
      <c r="T367" s="28" t="s">
        <v>107</v>
      </c>
      <c r="U367" s="28" t="s">
        <v>107</v>
      </c>
      <c r="V367" s="42" t="s">
        <v>107</v>
      </c>
      <c r="W367" s="28" t="s">
        <v>107</v>
      </c>
      <c r="X367" s="28" t="s">
        <v>107</v>
      </c>
      <c r="Y367" s="28" t="str">
        <f t="shared" si="33"/>
        <v>N.A.</v>
      </c>
      <c r="Z367" s="292">
        <f t="shared" si="30"/>
        <v>148078000</v>
      </c>
      <c r="AA367" s="28" cm="1">
        <f t="array" aca="1" ref="AA367" ca="1">_xlfn.IFS(DK367&lt;$DK$4,1,AND(DK367&gt;=$DK$4,DK367&lt;=$AA$4),2,DK367&gt;$AA$4,3)</f>
        <v>2</v>
      </c>
      <c r="AB367" s="28">
        <v>0</v>
      </c>
      <c r="AC367" s="28" cm="1">
        <f t="array" aca="1" ref="AC367" ca="1">IF(AB367="PERCENTIL 30","",_xlfn.IFS(DK367&lt;$AC$4,1,DK367&gt;$AC$4,2))</f>
        <v>1</v>
      </c>
      <c r="AD367" s="28" t="str">
        <f>+IFERROR(VLOOKUP(_xlfn.TEXTJOIN("_", FALSE, C367:E367), BD_Perc!$A:$O, 15, FALSE),"Segmentación no encontrada o vehículo inactivo")</f>
        <v>PERCENTIL 30-70</v>
      </c>
      <c r="AE367" s="28" t="str" cm="1">
        <f t="array" ref="AE367">_xlfn.IFS(
    AD367 = "PERCENTIL 50",
    _xlfn.IFS(
        BD!DK367 &lt; VLOOKUP(_xlfn.TEXTJOIN("_", FALSE, C367:E367), BD_Perc!$A:$O, 11, FALSE), "Intervalo de precio 1",
        BD!DK367 &gt;= VLOOKUP(_xlfn.TEXTJOIN("_", FALSE, C367:E367), BD_Perc!$A:$O, 11, FALSE), "Intervalo de precio 2"
    ),
    AD367 = "PERCENTIL 30-70",
    _xlfn.IFS(
        BD!DK367 &lt; VLOOKUP(_xlfn.TEXTJOIN("_", FALSE, C367:E367), BD_Perc!$A:$O, 6, FALSE), "Intervalo de precio 1",
        BD!DK367 &lt; VLOOKUP(_xlfn.TEXTJOIN("_", FALSE, C367:E367), BD_Perc!$A:$O, 7, FALSE), "Intervalo de precio 2",
        BD!DK367 &gt;= VLOOKUP(_xlfn.TEXTJOIN("_", FALSE, C367:E367), BD_Perc!$A:$O, 7, FALSE), "Intervalo de precio 3"
    ),
    AD367="Segmentación no encontrada o vehículo inactivo","Segmentación no encontrada o vehículo inactivo"
)</f>
        <v>Intervalo de precio 3</v>
      </c>
      <c r="AF367" s="35" t="s">
        <v>2414</v>
      </c>
      <c r="AG367" s="35" t="b">
        <f t="shared" si="34"/>
        <v>1</v>
      </c>
      <c r="AH367" s="323">
        <v>0.02</v>
      </c>
      <c r="AI367" s="323">
        <v>0.03</v>
      </c>
      <c r="AJ367" s="323">
        <v>0.03</v>
      </c>
      <c r="AK367" s="323">
        <v>0.03</v>
      </c>
      <c r="AL367" s="323">
        <v>0.03</v>
      </c>
      <c r="AM367" s="323">
        <v>0.03</v>
      </c>
      <c r="AN367" s="28" t="s">
        <v>113</v>
      </c>
      <c r="AO367" s="28" t="s">
        <v>113</v>
      </c>
      <c r="AP367" s="28" t="s">
        <v>113</v>
      </c>
      <c r="AQ367" s="45">
        <v>1</v>
      </c>
      <c r="AR367" s="38">
        <v>8689479</v>
      </c>
      <c r="AS367" s="38">
        <v>592663</v>
      </c>
      <c r="AT367" s="38">
        <v>709041</v>
      </c>
      <c r="AU367" s="38" t="s">
        <v>107</v>
      </c>
      <c r="AV367" s="38" t="s">
        <v>107</v>
      </c>
      <c r="AW367" s="38">
        <v>7360484</v>
      </c>
      <c r="AX367" s="38" t="s">
        <v>107</v>
      </c>
      <c r="AY367" s="38">
        <v>1247819</v>
      </c>
      <c r="AZ367" s="38">
        <v>901159</v>
      </c>
      <c r="BA367" s="38">
        <v>545921</v>
      </c>
      <c r="BB367" s="38">
        <v>12166231</v>
      </c>
      <c r="BC367" s="38">
        <v>10918412</v>
      </c>
      <c r="BD367" s="38">
        <v>0</v>
      </c>
      <c r="BE367" s="38">
        <v>0</v>
      </c>
      <c r="BF367" s="38" t="s">
        <v>107</v>
      </c>
      <c r="BG367" s="38">
        <v>3039785</v>
      </c>
      <c r="BH367" s="38">
        <v>2606006</v>
      </c>
      <c r="BI367" s="38">
        <v>1929440</v>
      </c>
      <c r="BJ367" s="38">
        <v>1972991</v>
      </c>
      <c r="BK367" s="38" t="s">
        <v>107</v>
      </c>
      <c r="BL367" s="38">
        <v>1279014</v>
      </c>
      <c r="BM367" s="38">
        <v>171576</v>
      </c>
      <c r="BN367" s="38">
        <v>2183683</v>
      </c>
      <c r="BO367" s="38">
        <v>668908</v>
      </c>
      <c r="BP367" s="38">
        <v>3732537</v>
      </c>
      <c r="BQ367" s="38">
        <v>70190</v>
      </c>
      <c r="BR367" s="38">
        <v>1668957</v>
      </c>
      <c r="BS367" s="38">
        <v>748691</v>
      </c>
      <c r="BT367" s="38" t="s">
        <v>107</v>
      </c>
      <c r="BU367" s="38" t="s">
        <v>107</v>
      </c>
      <c r="BV367" s="38" t="s">
        <v>107</v>
      </c>
      <c r="BW367" s="38">
        <v>7018979</v>
      </c>
      <c r="BX367" s="38">
        <v>117607</v>
      </c>
      <c r="BY367" s="38">
        <v>5863967</v>
      </c>
      <c r="BZ367" s="38">
        <v>7876855</v>
      </c>
      <c r="CA367" s="38">
        <v>5677574</v>
      </c>
      <c r="CB367" s="38">
        <v>701898</v>
      </c>
      <c r="CC367" s="330">
        <v>0</v>
      </c>
      <c r="CD367" s="38" t="s">
        <v>107</v>
      </c>
      <c r="CE367" s="38" t="s">
        <v>107</v>
      </c>
      <c r="CF367" s="38" t="s">
        <v>107</v>
      </c>
      <c r="CG367" s="38" t="s">
        <v>107</v>
      </c>
      <c r="CH367" s="41" t="s">
        <v>114</v>
      </c>
      <c r="CI367" s="41" t="s">
        <v>114</v>
      </c>
      <c r="CJ367" s="41" t="s">
        <v>113</v>
      </c>
      <c r="CK367" s="41" t="s">
        <v>114</v>
      </c>
      <c r="CL367" s="41" t="s">
        <v>113</v>
      </c>
      <c r="CM367" s="41" t="s">
        <v>114</v>
      </c>
      <c r="CN367" s="41" t="s">
        <v>114</v>
      </c>
      <c r="CO367" s="42" t="s">
        <v>107</v>
      </c>
      <c r="CP367" s="28" t="s">
        <v>107</v>
      </c>
      <c r="CQ367" s="28" t="s">
        <v>107</v>
      </c>
      <c r="CR367" s="28" t="s">
        <v>107</v>
      </c>
      <c r="CS367" s="28" t="s">
        <v>107</v>
      </c>
      <c r="CT367" s="28" t="s">
        <v>107</v>
      </c>
      <c r="CU367" s="28" t="s">
        <v>107</v>
      </c>
      <c r="CV367" s="28" t="s">
        <v>107</v>
      </c>
      <c r="CW367" s="28" t="s">
        <v>107</v>
      </c>
      <c r="CX367" s="28" t="s">
        <v>107</v>
      </c>
      <c r="CY367" s="28" t="s">
        <v>107</v>
      </c>
      <c r="CZ367" s="28" t="s">
        <v>107</v>
      </c>
      <c r="DA367" s="28" t="s">
        <v>107</v>
      </c>
      <c r="DB367" s="28" t="s">
        <v>107</v>
      </c>
      <c r="DC367" s="28" t="s">
        <v>107</v>
      </c>
      <c r="DD367" s="332">
        <v>7798866</v>
      </c>
      <c r="DE367" s="43">
        <v>0</v>
      </c>
      <c r="DF367" s="390">
        <v>0</v>
      </c>
      <c r="DG367" s="310"/>
      <c r="DH367" s="203"/>
      <c r="DI367" s="279" t="str" cm="1">
        <f t="array" ref="DI367">+IF(AND(C367&lt;&gt;"Vehículos Eléctricos",C367&lt;&gt;"Vehículos Híbridos",AD367="PERCENTIL 50"),
     IF(VLOOKUP(_xlfn.TEXTJOIN("_",FALSE,C367:E367),BD_Perc!$A:$P,_xlfn.IFS(BD!AE367="Intervalo de precio 1",12,BD!AE367="Intervalo de precio 2",13),FALSE)&lt;=1,
     VLOOKUP(_xlfn.TEXTJOIN("_",FALSE,C367:E367),BD_Perc!$A:$P,16,FALSE),"Ok P50"),
     "Ok P30/70 ó Híbrido/Eléctrico")</f>
        <v>Ok P30/70 ó Híbrido/Eléctrico</v>
      </c>
      <c r="DJ367" s="279" t="str">
        <f t="shared" si="31"/>
        <v>Vehículos Convencionales_Vehículos Destinados al Transporte de Carga Liviana_Furgón</v>
      </c>
      <c r="DK367" s="331">
        <f t="shared" si="35"/>
        <v>148078000</v>
      </c>
      <c r="DL367" s="326"/>
    </row>
    <row r="368" spans="1:116" ht="51">
      <c r="A368" s="28">
        <v>363</v>
      </c>
      <c r="B368" s="29" t="s">
        <v>149</v>
      </c>
      <c r="C368" s="29" t="s">
        <v>0</v>
      </c>
      <c r="D368" s="29" t="s">
        <v>810</v>
      </c>
      <c r="E368" s="42" t="s">
        <v>814</v>
      </c>
      <c r="F368" s="42" t="s">
        <v>107</v>
      </c>
      <c r="G368" s="30" t="s">
        <v>830</v>
      </c>
      <c r="H368" s="42" t="s">
        <v>151</v>
      </c>
      <c r="I368" s="28">
        <v>6420052</v>
      </c>
      <c r="J368" s="28" t="s">
        <v>831</v>
      </c>
      <c r="K368" s="31" t="s">
        <v>107</v>
      </c>
      <c r="L368" s="32">
        <v>161</v>
      </c>
      <c r="M368" s="33" t="s">
        <v>107</v>
      </c>
      <c r="N368" s="34">
        <v>156500000</v>
      </c>
      <c r="O368" s="34">
        <f>+IFERROR(VLOOKUP(I368,Precio_Fasecolda!A:C,3,FALSE),IFERROR(VLOOKUP(I368,Precio_Fasecolda!B:C,2,FALSE),N368))</f>
        <v>156500000</v>
      </c>
      <c r="P368" s="34">
        <f t="shared" si="32"/>
        <v>0</v>
      </c>
      <c r="Q368" s="33" t="s">
        <v>107</v>
      </c>
      <c r="R368" s="28" t="s">
        <v>2415</v>
      </c>
      <c r="S368" s="28" t="s">
        <v>360</v>
      </c>
      <c r="T368" s="28" t="s">
        <v>107</v>
      </c>
      <c r="U368" s="28" t="s">
        <v>107</v>
      </c>
      <c r="V368" s="42" t="s">
        <v>107</v>
      </c>
      <c r="W368" s="28" t="s">
        <v>107</v>
      </c>
      <c r="X368" s="28" t="s">
        <v>107</v>
      </c>
      <c r="Y368" s="28" t="str">
        <f t="shared" si="33"/>
        <v>N.A.</v>
      </c>
      <c r="Z368" s="292">
        <f t="shared" si="30"/>
        <v>148675000</v>
      </c>
      <c r="AA368" s="28" cm="1">
        <f t="array" aca="1" ref="AA368" ca="1">_xlfn.IFS(DK368&lt;$DK$4,1,AND(DK368&gt;=$DK$4,DK368&lt;=$AA$4),2,DK368&gt;$AA$4,3)</f>
        <v>2</v>
      </c>
      <c r="AB368" s="28">
        <v>0</v>
      </c>
      <c r="AC368" s="28" cm="1">
        <f t="array" aca="1" ref="AC368" ca="1">IF(AB368="PERCENTIL 30","",_xlfn.IFS(DK368&lt;$AC$4,1,DK368&gt;$AC$4,2))</f>
        <v>1</v>
      </c>
      <c r="AD368" s="28" t="str">
        <f>+IFERROR(VLOOKUP(_xlfn.TEXTJOIN("_", FALSE, C368:E368), BD_Perc!$A:$O, 15, FALSE),"Segmentación no encontrada o vehículo inactivo")</f>
        <v>PERCENTIL 30-70</v>
      </c>
      <c r="AE368" s="28" t="str" cm="1">
        <f t="array" ref="AE368">_xlfn.IFS(
    AD368 = "PERCENTIL 50",
    _xlfn.IFS(
        BD!DK368 &lt; VLOOKUP(_xlfn.TEXTJOIN("_", FALSE, C368:E368), BD_Perc!$A:$O, 11, FALSE), "Intervalo de precio 1",
        BD!DK368 &gt;= VLOOKUP(_xlfn.TEXTJOIN("_", FALSE, C368:E368), BD_Perc!$A:$O, 11, FALSE), "Intervalo de precio 2"
    ),
    AD368 = "PERCENTIL 30-70",
    _xlfn.IFS(
        BD!DK368 &lt; VLOOKUP(_xlfn.TEXTJOIN("_", FALSE, C368:E368), BD_Perc!$A:$O, 6, FALSE), "Intervalo de precio 1",
        BD!DK368 &lt; VLOOKUP(_xlfn.TEXTJOIN("_", FALSE, C368:E368), BD_Perc!$A:$O, 7, FALSE), "Intervalo de precio 2",
        BD!DK368 &gt;= VLOOKUP(_xlfn.TEXTJOIN("_", FALSE, C368:E368), BD_Perc!$A:$O, 7, FALSE), "Intervalo de precio 3"
    ),
    AD368="Segmentación no encontrada o vehículo inactivo","Segmentación no encontrada o vehículo inactivo"
)</f>
        <v>Intervalo de precio 3</v>
      </c>
      <c r="AF368" s="35" t="s">
        <v>2414</v>
      </c>
      <c r="AG368" s="35" t="b">
        <f t="shared" si="34"/>
        <v>1</v>
      </c>
      <c r="AH368" s="323">
        <v>0.05</v>
      </c>
      <c r="AI368" s="323">
        <v>0.06</v>
      </c>
      <c r="AJ368" s="323">
        <v>7.0000000000000007E-2</v>
      </c>
      <c r="AK368" s="323">
        <v>0.08</v>
      </c>
      <c r="AL368" s="323">
        <v>0.1</v>
      </c>
      <c r="AM368" s="323">
        <v>0.1</v>
      </c>
      <c r="AN368" s="28" t="s">
        <v>113</v>
      </c>
      <c r="AO368" s="28" t="s">
        <v>113</v>
      </c>
      <c r="AP368" s="28" t="s">
        <v>113</v>
      </c>
      <c r="AQ368" s="45">
        <v>1</v>
      </c>
      <c r="AR368" s="38">
        <v>8689479</v>
      </c>
      <c r="AS368" s="38">
        <v>592663</v>
      </c>
      <c r="AT368" s="38">
        <v>709041</v>
      </c>
      <c r="AU368" s="38" t="s">
        <v>107</v>
      </c>
      <c r="AV368" s="38" t="s">
        <v>107</v>
      </c>
      <c r="AW368" s="38">
        <v>7360484</v>
      </c>
      <c r="AX368" s="38">
        <v>0</v>
      </c>
      <c r="AY368" s="38">
        <v>1247819</v>
      </c>
      <c r="AZ368" s="38">
        <v>901159</v>
      </c>
      <c r="BA368" s="38">
        <v>545921</v>
      </c>
      <c r="BB368" s="38">
        <v>12166231</v>
      </c>
      <c r="BC368" s="38">
        <v>10918412</v>
      </c>
      <c r="BD368" s="38">
        <v>0</v>
      </c>
      <c r="BE368" s="38">
        <v>0</v>
      </c>
      <c r="BF368" s="38" t="s">
        <v>107</v>
      </c>
      <c r="BG368" s="38">
        <v>3039785</v>
      </c>
      <c r="BH368" s="38">
        <v>2606006</v>
      </c>
      <c r="BI368" s="38">
        <v>1929440</v>
      </c>
      <c r="BJ368" s="38">
        <v>1972991</v>
      </c>
      <c r="BK368" s="38">
        <v>0</v>
      </c>
      <c r="BL368" s="38">
        <v>1279014</v>
      </c>
      <c r="BM368" s="38">
        <v>171576</v>
      </c>
      <c r="BN368" s="38">
        <v>2183683</v>
      </c>
      <c r="BO368" s="38">
        <v>668908</v>
      </c>
      <c r="BP368" s="38">
        <v>3732537</v>
      </c>
      <c r="BQ368" s="38">
        <v>70190</v>
      </c>
      <c r="BR368" s="38">
        <v>1668957</v>
      </c>
      <c r="BS368" s="38">
        <v>748691</v>
      </c>
      <c r="BT368" s="38" t="s">
        <v>107</v>
      </c>
      <c r="BU368" s="38" t="s">
        <v>107</v>
      </c>
      <c r="BV368" s="38" t="s">
        <v>107</v>
      </c>
      <c r="BW368" s="38">
        <v>7018979</v>
      </c>
      <c r="BX368" s="38">
        <v>117607</v>
      </c>
      <c r="BY368" s="38">
        <v>5863967</v>
      </c>
      <c r="BZ368" s="38">
        <v>7876855</v>
      </c>
      <c r="CA368" s="38">
        <v>0</v>
      </c>
      <c r="CB368" s="38">
        <v>701898</v>
      </c>
      <c r="CC368" s="330">
        <v>0</v>
      </c>
      <c r="CD368" s="38" t="s">
        <v>107</v>
      </c>
      <c r="CE368" s="38" t="s">
        <v>107</v>
      </c>
      <c r="CF368" s="38" t="s">
        <v>107</v>
      </c>
      <c r="CG368" s="38" t="s">
        <v>107</v>
      </c>
      <c r="CH368" s="41" t="s">
        <v>114</v>
      </c>
      <c r="CI368" s="41" t="s">
        <v>114</v>
      </c>
      <c r="CJ368" s="41" t="s">
        <v>113</v>
      </c>
      <c r="CK368" s="41" t="s">
        <v>114</v>
      </c>
      <c r="CL368" s="41" t="s">
        <v>113</v>
      </c>
      <c r="CM368" s="41" t="s">
        <v>114</v>
      </c>
      <c r="CN368" s="41" t="s">
        <v>114</v>
      </c>
      <c r="CO368" s="42" t="s">
        <v>107</v>
      </c>
      <c r="CP368" s="28" t="s">
        <v>107</v>
      </c>
      <c r="CQ368" s="28" t="s">
        <v>107</v>
      </c>
      <c r="CR368" s="28" t="s">
        <v>107</v>
      </c>
      <c r="CS368" s="28" t="s">
        <v>107</v>
      </c>
      <c r="CT368" s="28" t="s">
        <v>107</v>
      </c>
      <c r="CU368" s="28" t="s">
        <v>107</v>
      </c>
      <c r="CV368" s="28" t="s">
        <v>107</v>
      </c>
      <c r="CW368" s="28" t="s">
        <v>107</v>
      </c>
      <c r="CX368" s="28" t="s">
        <v>107</v>
      </c>
      <c r="CY368" s="28" t="s">
        <v>107</v>
      </c>
      <c r="CZ368" s="28" t="s">
        <v>107</v>
      </c>
      <c r="DA368" s="28" t="s">
        <v>107</v>
      </c>
      <c r="DB368" s="28" t="s">
        <v>107</v>
      </c>
      <c r="DC368" s="28" t="s">
        <v>107</v>
      </c>
      <c r="DD368" s="332">
        <v>7798866</v>
      </c>
      <c r="DE368" s="43">
        <v>0</v>
      </c>
      <c r="DF368" s="390">
        <v>0</v>
      </c>
      <c r="DG368" s="310"/>
      <c r="DH368" s="203"/>
      <c r="DI368" s="279" t="str" cm="1">
        <f t="array" ref="DI368">+IF(AND(C368&lt;&gt;"Vehículos Eléctricos",C368&lt;&gt;"Vehículos Híbridos",AD368="PERCENTIL 50"),
     IF(VLOOKUP(_xlfn.TEXTJOIN("_",FALSE,C368:E368),BD_Perc!$A:$P,_xlfn.IFS(BD!AE368="Intervalo de precio 1",12,BD!AE368="Intervalo de precio 2",13),FALSE)&lt;=1,
     VLOOKUP(_xlfn.TEXTJOIN("_",FALSE,C368:E368),BD_Perc!$A:$P,16,FALSE),"Ok P50"),
     "Ok P30/70 ó Híbrido/Eléctrico")</f>
        <v>Ok P30/70 ó Híbrido/Eléctrico</v>
      </c>
      <c r="DJ368" s="279" t="str">
        <f t="shared" si="31"/>
        <v>Vehículos Convencionales_Vehículos Destinados al Transporte de Carga Liviana_Furgón</v>
      </c>
      <c r="DK368" s="331">
        <f t="shared" si="35"/>
        <v>148675000</v>
      </c>
      <c r="DL368" s="326"/>
    </row>
    <row r="369" spans="1:116" ht="51">
      <c r="A369" s="28">
        <v>364</v>
      </c>
      <c r="B369" s="29" t="s">
        <v>720</v>
      </c>
      <c r="C369" s="29" t="s">
        <v>0</v>
      </c>
      <c r="D369" s="29" t="s">
        <v>810</v>
      </c>
      <c r="E369" s="42" t="s">
        <v>811</v>
      </c>
      <c r="F369" s="42" t="s">
        <v>107</v>
      </c>
      <c r="G369" s="30" t="s">
        <v>832</v>
      </c>
      <c r="H369" s="42" t="s">
        <v>109</v>
      </c>
      <c r="I369" s="28" t="s">
        <v>107</v>
      </c>
      <c r="J369" s="28" t="s">
        <v>833</v>
      </c>
      <c r="K369" s="31" t="s">
        <v>107</v>
      </c>
      <c r="L369" s="32">
        <v>81</v>
      </c>
      <c r="M369" s="33" t="s">
        <v>107</v>
      </c>
      <c r="N369" s="55">
        <v>0</v>
      </c>
      <c r="O369" s="34">
        <f>+IFERROR(VLOOKUP(I369,Precio_Fasecolda!A:C,3,FALSE),IFERROR(VLOOKUP(I369,Precio_Fasecolda!B:C,2,FALSE),N369))</f>
        <v>0</v>
      </c>
      <c r="P369" s="34">
        <f t="shared" si="32"/>
        <v>0</v>
      </c>
      <c r="Q369" s="33" t="s">
        <v>107</v>
      </c>
      <c r="R369" s="28" t="s">
        <v>2415</v>
      </c>
      <c r="S369" s="28" t="s">
        <v>112</v>
      </c>
      <c r="T369" s="28" t="s">
        <v>107</v>
      </c>
      <c r="U369" s="28" t="s">
        <v>107</v>
      </c>
      <c r="V369" s="42" t="s">
        <v>107</v>
      </c>
      <c r="W369" s="28" t="s">
        <v>107</v>
      </c>
      <c r="X369" s="28" t="s">
        <v>107</v>
      </c>
      <c r="Y369" s="28" t="str">
        <f t="shared" si="33"/>
        <v>N.A.</v>
      </c>
      <c r="Z369" s="292">
        <f t="shared" si="30"/>
        <v>0</v>
      </c>
      <c r="AA369" s="28" cm="1">
        <f t="array" aca="1" ref="AA369" ca="1">_xlfn.IFS(DK369&lt;$DK$4,1,AND(DK369&gt;=$DK$4,DK369&lt;=$AA$4),2,DK369&gt;$AA$4,3)</f>
        <v>2</v>
      </c>
      <c r="AB369" s="28">
        <v>0</v>
      </c>
      <c r="AC369" s="28" cm="1">
        <f t="array" aca="1" ref="AC369" ca="1">IF(AB369="PERCENTIL 30","",_xlfn.IFS(DK369&lt;$AC$4,1,DK369&gt;$AC$4,2))</f>
        <v>1</v>
      </c>
      <c r="AD369" s="28" t="str">
        <f>+IFERROR(VLOOKUP(_xlfn.TEXTJOIN("_", FALSE, C369:E369), BD_Perc!$A:$O, 15, FALSE),"Segmentación no encontrada o vehículo inactivo")</f>
        <v>PERCENTIL 30-70</v>
      </c>
      <c r="AE369" s="28" t="str" cm="1">
        <f t="array" ref="AE369">_xlfn.IFS(
    AD369 = "PERCENTIL 50",
    _xlfn.IFS(
        BD!DK369 &lt; VLOOKUP(_xlfn.TEXTJOIN("_", FALSE, C369:E369), BD_Perc!$A:$O, 11, FALSE), "Intervalo de precio 1",
        BD!DK369 &gt;= VLOOKUP(_xlfn.TEXTJOIN("_", FALSE, C369:E369), BD_Perc!$A:$O, 11, FALSE), "Intervalo de precio 2"
    ),
    AD369 = "PERCENTIL 30-70",
    _xlfn.IFS(
        BD!DK369 &lt; VLOOKUP(_xlfn.TEXTJOIN("_", FALSE, C369:E369), BD_Perc!$A:$O, 6, FALSE), "Intervalo de precio 1",
        BD!DK369 &lt; VLOOKUP(_xlfn.TEXTJOIN("_", FALSE, C369:E369), BD_Perc!$A:$O, 7, FALSE), "Intervalo de precio 2",
        BD!DK369 &gt;= VLOOKUP(_xlfn.TEXTJOIN("_", FALSE, C369:E369), BD_Perc!$A:$O, 7, FALSE), "Intervalo de precio 3"
    ),
    AD369="Segmentación no encontrada o vehículo inactivo","Segmentación no encontrada o vehículo inactivo"
)</f>
        <v>Intervalo de precio 1</v>
      </c>
      <c r="AF369" s="57" t="s">
        <v>2412</v>
      </c>
      <c r="AG369" s="35" t="b">
        <f t="shared" si="34"/>
        <v>1</v>
      </c>
      <c r="AH369" s="207">
        <v>3.0000000000000001E-3</v>
      </c>
      <c r="AI369" s="207">
        <v>5.0000000000000001E-3</v>
      </c>
      <c r="AJ369" s="207">
        <v>6.0000000000000001E-3</v>
      </c>
      <c r="AK369" s="207">
        <v>7.0000000000000001E-3</v>
      </c>
      <c r="AL369" s="207">
        <v>8.0000000000000002E-3</v>
      </c>
      <c r="AM369" s="207">
        <v>0.01</v>
      </c>
      <c r="AN369" s="28" t="s">
        <v>114</v>
      </c>
      <c r="AO369" s="28" t="s">
        <v>114</v>
      </c>
      <c r="AP369" s="28" t="s">
        <v>113</v>
      </c>
      <c r="AQ369" s="37">
        <v>0.2</v>
      </c>
      <c r="AR369" s="38">
        <v>0</v>
      </c>
      <c r="AS369" s="38">
        <v>0</v>
      </c>
      <c r="AT369" s="38">
        <v>0</v>
      </c>
      <c r="AU369" s="38">
        <v>0</v>
      </c>
      <c r="AV369" s="38">
        <v>0</v>
      </c>
      <c r="AW369" s="38">
        <v>0</v>
      </c>
      <c r="AX369" s="38">
        <v>0</v>
      </c>
      <c r="AY369" s="38">
        <v>0</v>
      </c>
      <c r="AZ369" s="38">
        <v>0</v>
      </c>
      <c r="BA369" s="38">
        <v>0</v>
      </c>
      <c r="BB369" s="38">
        <v>0</v>
      </c>
      <c r="BC369" s="38">
        <v>0</v>
      </c>
      <c r="BD369" s="38">
        <v>0</v>
      </c>
      <c r="BE369" s="38">
        <v>0</v>
      </c>
      <c r="BF369" s="38">
        <v>0</v>
      </c>
      <c r="BG369" s="38">
        <v>0</v>
      </c>
      <c r="BH369" s="38">
        <v>0</v>
      </c>
      <c r="BI369" s="38">
        <v>0</v>
      </c>
      <c r="BJ369" s="38">
        <v>0</v>
      </c>
      <c r="BK369" s="38">
        <v>0</v>
      </c>
      <c r="BL369" s="38">
        <v>0</v>
      </c>
      <c r="BM369" s="38">
        <v>0</v>
      </c>
      <c r="BN369" s="38">
        <v>0</v>
      </c>
      <c r="BO369" s="38">
        <v>0</v>
      </c>
      <c r="BP369" s="38">
        <v>0</v>
      </c>
      <c r="BQ369" s="38">
        <v>0</v>
      </c>
      <c r="BR369" s="38">
        <v>0</v>
      </c>
      <c r="BS369" s="38">
        <v>0</v>
      </c>
      <c r="BT369" s="38">
        <v>0</v>
      </c>
      <c r="BU369" s="38">
        <v>0</v>
      </c>
      <c r="BV369" s="38">
        <v>0</v>
      </c>
      <c r="BW369" s="38">
        <v>0</v>
      </c>
      <c r="BX369" s="38">
        <v>0</v>
      </c>
      <c r="BY369" s="38">
        <v>0</v>
      </c>
      <c r="BZ369" s="38">
        <v>0</v>
      </c>
      <c r="CA369" s="38">
        <v>0</v>
      </c>
      <c r="CB369" s="38">
        <v>0</v>
      </c>
      <c r="CC369" s="330">
        <v>0</v>
      </c>
      <c r="CD369" s="38">
        <v>0</v>
      </c>
      <c r="CE369" s="38">
        <v>0</v>
      </c>
      <c r="CF369" s="38">
        <v>0</v>
      </c>
      <c r="CG369" s="38">
        <v>0</v>
      </c>
      <c r="CH369" s="59"/>
      <c r="CI369" s="59" t="s">
        <v>113</v>
      </c>
      <c r="CJ369" s="59"/>
      <c r="CK369" s="59" t="s">
        <v>173</v>
      </c>
      <c r="CL369" s="59" t="s">
        <v>114</v>
      </c>
      <c r="CM369" s="59" t="s">
        <v>114</v>
      </c>
      <c r="CN369" s="59" t="s">
        <v>114</v>
      </c>
      <c r="CO369" s="42" t="s">
        <v>107</v>
      </c>
      <c r="CP369" s="28" t="s">
        <v>107</v>
      </c>
      <c r="CQ369" s="28" t="s">
        <v>107</v>
      </c>
      <c r="CR369" s="28" t="s">
        <v>107</v>
      </c>
      <c r="CS369" s="28" t="s">
        <v>107</v>
      </c>
      <c r="CT369" s="28" t="s">
        <v>107</v>
      </c>
      <c r="CU369" s="28" t="s">
        <v>107</v>
      </c>
      <c r="CV369" s="28" t="s">
        <v>107</v>
      </c>
      <c r="CW369" s="28" t="s">
        <v>107</v>
      </c>
      <c r="CX369" s="28" t="s">
        <v>107</v>
      </c>
      <c r="CY369" s="28" t="s">
        <v>107</v>
      </c>
      <c r="CZ369" s="28" t="s">
        <v>107</v>
      </c>
      <c r="DA369" s="28" t="s">
        <v>107</v>
      </c>
      <c r="DB369" s="28" t="s">
        <v>107</v>
      </c>
      <c r="DC369" s="28" t="s">
        <v>107</v>
      </c>
      <c r="DD369" s="332">
        <v>0</v>
      </c>
      <c r="DE369" s="43">
        <v>0</v>
      </c>
      <c r="DF369" s="390">
        <v>0</v>
      </c>
      <c r="DG369" s="310"/>
      <c r="DH369" s="203"/>
      <c r="DI369" s="279" t="str" cm="1">
        <f t="array" ref="DI369">+IF(AND(C369&lt;&gt;"Vehículos Eléctricos",C369&lt;&gt;"Vehículos Híbridos",AD369="PERCENTIL 50"),
     IF(VLOOKUP(_xlfn.TEXTJOIN("_",FALSE,C369:E369),BD_Perc!$A:$P,_xlfn.IFS(BD!AE369="Intervalo de precio 1",12,BD!AE369="Intervalo de precio 2",13),FALSE)&lt;=1,
     VLOOKUP(_xlfn.TEXTJOIN("_",FALSE,C369:E369),BD_Perc!$A:$P,16,FALSE),"Ok P50"),
     "Ok P30/70 ó Híbrido/Eléctrico")</f>
        <v>Ok P30/70 ó Híbrido/Eléctrico</v>
      </c>
      <c r="DJ369" s="279" t="str">
        <f t="shared" si="31"/>
        <v>Vehículos Convencionales_Vehículos Destinados al Transporte de Carga Liviana_Van</v>
      </c>
      <c r="DK369" s="331">
        <f t="shared" si="35"/>
        <v>0</v>
      </c>
      <c r="DL369" s="326"/>
    </row>
    <row r="370" spans="1:116" ht="51">
      <c r="A370" s="28">
        <v>365</v>
      </c>
      <c r="B370" s="29" t="s">
        <v>249</v>
      </c>
      <c r="C370" s="29" t="s">
        <v>0</v>
      </c>
      <c r="D370" s="29" t="s">
        <v>810</v>
      </c>
      <c r="E370" s="42" t="s">
        <v>814</v>
      </c>
      <c r="F370" s="42" t="s">
        <v>107</v>
      </c>
      <c r="G370" s="30" t="s">
        <v>834</v>
      </c>
      <c r="H370" s="42" t="s">
        <v>835</v>
      </c>
      <c r="I370" s="28">
        <v>3711051</v>
      </c>
      <c r="J370" s="28" t="s">
        <v>836</v>
      </c>
      <c r="K370" s="31" t="s">
        <v>107</v>
      </c>
      <c r="L370" s="32">
        <v>134</v>
      </c>
      <c r="M370" s="33" t="s">
        <v>107</v>
      </c>
      <c r="N370" s="34">
        <v>103300000</v>
      </c>
      <c r="O370" s="34">
        <f>+IFERROR(VLOOKUP(I370,Precio_Fasecolda!A:C,3,FALSE),IFERROR(VLOOKUP(I370,Precio_Fasecolda!B:C,2,FALSE),N370))</f>
        <v>103300000</v>
      </c>
      <c r="P370" s="34">
        <f t="shared" si="32"/>
        <v>0</v>
      </c>
      <c r="Q370" s="33" t="s">
        <v>107</v>
      </c>
      <c r="R370" s="28" t="s">
        <v>2415</v>
      </c>
      <c r="S370" s="28" t="s">
        <v>360</v>
      </c>
      <c r="T370" s="28" t="s">
        <v>107</v>
      </c>
      <c r="U370" s="28" t="s">
        <v>107</v>
      </c>
      <c r="V370" s="42" t="s">
        <v>107</v>
      </c>
      <c r="W370" s="28" t="s">
        <v>107</v>
      </c>
      <c r="X370" s="28" t="s">
        <v>107</v>
      </c>
      <c r="Y370" s="28" t="str">
        <f t="shared" si="33"/>
        <v>N.A.</v>
      </c>
      <c r="Z370" s="292">
        <f t="shared" si="30"/>
        <v>103300000</v>
      </c>
      <c r="AA370" s="28" cm="1">
        <f t="array" aca="1" ref="AA370" ca="1">_xlfn.IFS(DK370&lt;$DK$4,1,AND(DK370&gt;=$DK$4,DK370&lt;=$AA$4),2,DK370&gt;$AA$4,3)</f>
        <v>2</v>
      </c>
      <c r="AB370" s="28">
        <v>0</v>
      </c>
      <c r="AC370" s="28" cm="1">
        <f t="array" aca="1" ref="AC370" ca="1">IF(AB370="PERCENTIL 30","",_xlfn.IFS(DK370&lt;$AC$4,1,DK370&gt;$AC$4,2))</f>
        <v>1</v>
      </c>
      <c r="AD370" s="28" t="str">
        <f>+IFERROR(VLOOKUP(_xlfn.TEXTJOIN("_", FALSE, C370:E370), BD_Perc!$A:$O, 15, FALSE),"Segmentación no encontrada o vehículo inactivo")</f>
        <v>PERCENTIL 30-70</v>
      </c>
      <c r="AE370" s="28" t="str" cm="1">
        <f t="array" ref="AE370">_xlfn.IFS(
    AD370 = "PERCENTIL 50",
    _xlfn.IFS(
        BD!DK370 &lt; VLOOKUP(_xlfn.TEXTJOIN("_", FALSE, C370:E370), BD_Perc!$A:$O, 11, FALSE), "Intervalo de precio 1",
        BD!DK370 &gt;= VLOOKUP(_xlfn.TEXTJOIN("_", FALSE, C370:E370), BD_Perc!$A:$O, 11, FALSE), "Intervalo de precio 2"
    ),
    AD370 = "PERCENTIL 30-70",
    _xlfn.IFS(
        BD!DK370 &lt; VLOOKUP(_xlfn.TEXTJOIN("_", FALSE, C370:E370), BD_Perc!$A:$O, 6, FALSE), "Intervalo de precio 1",
        BD!DK370 &lt; VLOOKUP(_xlfn.TEXTJOIN("_", FALSE, C370:E370), BD_Perc!$A:$O, 7, FALSE), "Intervalo de precio 2",
        BD!DK370 &gt;= VLOOKUP(_xlfn.TEXTJOIN("_", FALSE, C370:E370), BD_Perc!$A:$O, 7, FALSE), "Intervalo de precio 3"
    ),
    AD370="Segmentación no encontrada o vehículo inactivo","Segmentación no encontrada o vehículo inactivo"
)</f>
        <v>Intervalo de precio 1</v>
      </c>
      <c r="AF370" s="35" t="s">
        <v>2412</v>
      </c>
      <c r="AG370" s="35" t="b">
        <f t="shared" si="34"/>
        <v>1</v>
      </c>
      <c r="AH370" s="207">
        <v>0</v>
      </c>
      <c r="AI370" s="207">
        <v>5.0000000000000001E-3</v>
      </c>
      <c r="AJ370" s="207">
        <v>0.01</v>
      </c>
      <c r="AK370" s="207">
        <v>1.4999999999999999E-2</v>
      </c>
      <c r="AL370" s="207">
        <v>1.7999999999999999E-2</v>
      </c>
      <c r="AM370" s="207">
        <v>0.02</v>
      </c>
      <c r="AN370" s="28" t="s">
        <v>113</v>
      </c>
      <c r="AO370" s="28" t="s">
        <v>114</v>
      </c>
      <c r="AP370" s="28" t="s">
        <v>114</v>
      </c>
      <c r="AQ370" s="37">
        <v>0</v>
      </c>
      <c r="AR370" s="38">
        <v>8689479</v>
      </c>
      <c r="AS370" s="38">
        <v>319146</v>
      </c>
      <c r="AT370" s="38">
        <v>245086</v>
      </c>
      <c r="AU370" s="38" t="s">
        <v>107</v>
      </c>
      <c r="AV370" s="38" t="s">
        <v>107</v>
      </c>
      <c r="AW370" s="38">
        <v>10531875</v>
      </c>
      <c r="AX370" s="38">
        <v>490171</v>
      </c>
      <c r="AY370" s="38">
        <v>972173</v>
      </c>
      <c r="AZ370" s="38">
        <v>68079</v>
      </c>
      <c r="BA370" s="38">
        <v>394860</v>
      </c>
      <c r="BB370" s="38">
        <v>24508565</v>
      </c>
      <c r="BC370" s="38">
        <v>20423804</v>
      </c>
      <c r="BD370" s="38">
        <v>0</v>
      </c>
      <c r="BE370" s="38">
        <v>0</v>
      </c>
      <c r="BF370" s="38" t="s">
        <v>107</v>
      </c>
      <c r="BG370" s="38" t="s">
        <v>107</v>
      </c>
      <c r="BH370" s="38" t="s">
        <v>107</v>
      </c>
      <c r="BI370" s="38">
        <v>0</v>
      </c>
      <c r="BJ370" s="38" t="s">
        <v>107</v>
      </c>
      <c r="BK370" s="38">
        <v>0</v>
      </c>
      <c r="BL370" s="38">
        <v>0</v>
      </c>
      <c r="BM370" s="38" t="s">
        <v>107</v>
      </c>
      <c r="BN370" s="38" t="s">
        <v>107</v>
      </c>
      <c r="BO370" s="38" t="s">
        <v>107</v>
      </c>
      <c r="BP370" s="38">
        <v>1471875</v>
      </c>
      <c r="BQ370" s="38">
        <v>89865</v>
      </c>
      <c r="BR370" s="38">
        <v>1089270</v>
      </c>
      <c r="BS370" s="38" t="s">
        <v>107</v>
      </c>
      <c r="BT370" s="38" t="s">
        <v>107</v>
      </c>
      <c r="BU370" s="38" t="s">
        <v>107</v>
      </c>
      <c r="BV370" s="38" t="s">
        <v>107</v>
      </c>
      <c r="BW370" s="38">
        <v>7080252</v>
      </c>
      <c r="BX370" s="38">
        <v>89865</v>
      </c>
      <c r="BY370" s="38" t="s">
        <v>107</v>
      </c>
      <c r="BZ370" s="38" t="s">
        <v>107</v>
      </c>
      <c r="CA370" s="38">
        <v>4220919</v>
      </c>
      <c r="CB370" s="38" t="s">
        <v>107</v>
      </c>
      <c r="CC370" s="330">
        <v>0</v>
      </c>
      <c r="CD370" s="38" t="s">
        <v>107</v>
      </c>
      <c r="CE370" s="38" t="s">
        <v>107</v>
      </c>
      <c r="CF370" s="38" t="s">
        <v>107</v>
      </c>
      <c r="CG370" s="38" t="s">
        <v>107</v>
      </c>
      <c r="CH370" s="29" t="s">
        <v>114</v>
      </c>
      <c r="CI370" s="29" t="s">
        <v>114</v>
      </c>
      <c r="CJ370" s="29" t="s">
        <v>114</v>
      </c>
      <c r="CK370" s="29" t="s">
        <v>114</v>
      </c>
      <c r="CL370" s="29" t="s">
        <v>114</v>
      </c>
      <c r="CM370" s="29" t="s">
        <v>114</v>
      </c>
      <c r="CN370" s="29" t="s">
        <v>114</v>
      </c>
      <c r="CO370" s="42" t="s">
        <v>107</v>
      </c>
      <c r="CP370" s="28" t="s">
        <v>107</v>
      </c>
      <c r="CQ370" s="28" t="s">
        <v>107</v>
      </c>
      <c r="CR370" s="28" t="s">
        <v>107</v>
      </c>
      <c r="CS370" s="28" t="s">
        <v>107</v>
      </c>
      <c r="CT370" s="28" t="s">
        <v>107</v>
      </c>
      <c r="CU370" s="28" t="s">
        <v>107</v>
      </c>
      <c r="CV370" s="28" t="s">
        <v>107</v>
      </c>
      <c r="CW370" s="28" t="s">
        <v>107</v>
      </c>
      <c r="CX370" s="28" t="s">
        <v>107</v>
      </c>
      <c r="CY370" s="28" t="s">
        <v>107</v>
      </c>
      <c r="CZ370" s="28" t="s">
        <v>107</v>
      </c>
      <c r="DA370" s="28" t="s">
        <v>107</v>
      </c>
      <c r="DB370" s="28" t="s">
        <v>107</v>
      </c>
      <c r="DC370" s="28" t="s">
        <v>107</v>
      </c>
      <c r="DD370" s="332">
        <v>11845806</v>
      </c>
      <c r="DE370" s="43">
        <v>0</v>
      </c>
      <c r="DF370" s="390">
        <v>0</v>
      </c>
      <c r="DG370" s="310">
        <v>45686</v>
      </c>
      <c r="DH370" s="203" t="s">
        <v>2471</v>
      </c>
      <c r="DI370" s="279" t="str" cm="1">
        <f t="array" ref="DI370">+IF(AND(C370&lt;&gt;"Vehículos Eléctricos",C370&lt;&gt;"Vehículos Híbridos",AD370="PERCENTIL 50"),
     IF(VLOOKUP(_xlfn.TEXTJOIN("_",FALSE,C370:E370),BD_Perc!$A:$P,_xlfn.IFS(BD!AE370="Intervalo de precio 1",12,BD!AE370="Intervalo de precio 2",13),FALSE)&lt;=1,
     VLOOKUP(_xlfn.TEXTJOIN("_",FALSE,C370:E370),BD_Perc!$A:$P,16,FALSE),"Ok P50"),
     "Ok P30/70 ó Híbrido/Eléctrico")</f>
        <v>Ok P30/70 ó Híbrido/Eléctrico</v>
      </c>
      <c r="DJ370" s="279" t="str">
        <f t="shared" si="31"/>
        <v>Vehículos Convencionales_Vehículos Destinados al Transporte de Carga Liviana_Furgón</v>
      </c>
      <c r="DK370" s="331">
        <f t="shared" si="35"/>
        <v>103300000</v>
      </c>
      <c r="DL370" s="326"/>
    </row>
    <row r="371" spans="1:116" ht="51">
      <c r="A371" s="28">
        <v>366</v>
      </c>
      <c r="B371" s="29" t="s">
        <v>249</v>
      </c>
      <c r="C371" s="29" t="s">
        <v>0</v>
      </c>
      <c r="D371" s="29" t="s">
        <v>810</v>
      </c>
      <c r="E371" s="42" t="s">
        <v>814</v>
      </c>
      <c r="F371" s="42" t="s">
        <v>107</v>
      </c>
      <c r="G371" s="30" t="s">
        <v>837</v>
      </c>
      <c r="H371" s="42" t="s">
        <v>835</v>
      </c>
      <c r="I371" s="28">
        <v>3711066</v>
      </c>
      <c r="J371" s="28" t="s">
        <v>838</v>
      </c>
      <c r="K371" s="31" t="s">
        <v>107</v>
      </c>
      <c r="L371" s="32">
        <v>134</v>
      </c>
      <c r="M371" s="33" t="s">
        <v>107</v>
      </c>
      <c r="N371" s="34">
        <v>106700000</v>
      </c>
      <c r="O371" s="34">
        <f>+IFERROR(VLOOKUP(I371,Precio_Fasecolda!A:C,3,FALSE),IFERROR(VLOOKUP(I371,Precio_Fasecolda!B:C,2,FALSE),N371))</f>
        <v>106700000</v>
      </c>
      <c r="P371" s="34">
        <f t="shared" si="32"/>
        <v>0</v>
      </c>
      <c r="Q371" s="33" t="s">
        <v>107</v>
      </c>
      <c r="R371" s="28" t="s">
        <v>2415</v>
      </c>
      <c r="S371" s="28" t="s">
        <v>360</v>
      </c>
      <c r="T371" s="28" t="s">
        <v>107</v>
      </c>
      <c r="U371" s="28" t="s">
        <v>107</v>
      </c>
      <c r="V371" s="42" t="s">
        <v>107</v>
      </c>
      <c r="W371" s="28" t="s">
        <v>107</v>
      </c>
      <c r="X371" s="28" t="s">
        <v>107</v>
      </c>
      <c r="Y371" s="28" t="str">
        <f t="shared" si="33"/>
        <v>N.A.</v>
      </c>
      <c r="Z371" s="292">
        <f t="shared" si="30"/>
        <v>106700000</v>
      </c>
      <c r="AA371" s="28" cm="1">
        <f t="array" aca="1" ref="AA371" ca="1">_xlfn.IFS(DK371&lt;$DK$4,1,AND(DK371&gt;=$DK$4,DK371&lt;=$AA$4),2,DK371&gt;$AA$4,3)</f>
        <v>2</v>
      </c>
      <c r="AB371" s="28">
        <v>0</v>
      </c>
      <c r="AC371" s="28" cm="1">
        <f t="array" aca="1" ref="AC371" ca="1">IF(AB371="PERCENTIL 30","",_xlfn.IFS(DK371&lt;$AC$4,1,DK371&gt;$AC$4,2))</f>
        <v>1</v>
      </c>
      <c r="AD371" s="28" t="str">
        <f>+IFERROR(VLOOKUP(_xlfn.TEXTJOIN("_", FALSE, C371:E371), BD_Perc!$A:$O, 15, FALSE),"Segmentación no encontrada o vehículo inactivo")</f>
        <v>PERCENTIL 30-70</v>
      </c>
      <c r="AE371" s="28" t="str" cm="1">
        <f t="array" ref="AE371">_xlfn.IFS(
    AD371 = "PERCENTIL 50",
    _xlfn.IFS(
        BD!DK371 &lt; VLOOKUP(_xlfn.TEXTJOIN("_", FALSE, C371:E371), BD_Perc!$A:$O, 11, FALSE), "Intervalo de precio 1",
        BD!DK371 &gt;= VLOOKUP(_xlfn.TEXTJOIN("_", FALSE, C371:E371), BD_Perc!$A:$O, 11, FALSE), "Intervalo de precio 2"
    ),
    AD371 = "PERCENTIL 30-70",
    _xlfn.IFS(
        BD!DK371 &lt; VLOOKUP(_xlfn.TEXTJOIN("_", FALSE, C371:E371), BD_Perc!$A:$O, 6, FALSE), "Intervalo de precio 1",
        BD!DK371 &lt; VLOOKUP(_xlfn.TEXTJOIN("_", FALSE, C371:E371), BD_Perc!$A:$O, 7, FALSE), "Intervalo de precio 2",
        BD!DK371 &gt;= VLOOKUP(_xlfn.TEXTJOIN("_", FALSE, C371:E371), BD_Perc!$A:$O, 7, FALSE), "Intervalo de precio 3"
    ),
    AD371="Segmentación no encontrada o vehículo inactivo","Segmentación no encontrada o vehículo inactivo"
)</f>
        <v>Intervalo de precio 1</v>
      </c>
      <c r="AF371" s="35" t="s">
        <v>2412</v>
      </c>
      <c r="AG371" s="35" t="b">
        <f t="shared" si="34"/>
        <v>1</v>
      </c>
      <c r="AH371" s="207">
        <v>0</v>
      </c>
      <c r="AI371" s="207">
        <v>5.0000000000000001E-3</v>
      </c>
      <c r="AJ371" s="207">
        <v>0.01</v>
      </c>
      <c r="AK371" s="207">
        <v>1.4999999999999999E-2</v>
      </c>
      <c r="AL371" s="207">
        <v>1.7999999999999999E-2</v>
      </c>
      <c r="AM371" s="207">
        <v>0.02</v>
      </c>
      <c r="AN371" s="28" t="s">
        <v>113</v>
      </c>
      <c r="AO371" s="28" t="s">
        <v>114</v>
      </c>
      <c r="AP371" s="28" t="s">
        <v>114</v>
      </c>
      <c r="AQ371" s="37">
        <v>0</v>
      </c>
      <c r="AR371" s="38">
        <v>8689479</v>
      </c>
      <c r="AS371" s="38">
        <v>319146</v>
      </c>
      <c r="AT371" s="38">
        <v>245086</v>
      </c>
      <c r="AU371" s="38" t="s">
        <v>107</v>
      </c>
      <c r="AV371" s="38" t="s">
        <v>107</v>
      </c>
      <c r="AW371" s="38">
        <v>10531875</v>
      </c>
      <c r="AX371" s="38">
        <v>490171</v>
      </c>
      <c r="AY371" s="38">
        <v>972173</v>
      </c>
      <c r="AZ371" s="38">
        <v>68079</v>
      </c>
      <c r="BA371" s="38">
        <v>394860</v>
      </c>
      <c r="BB371" s="38">
        <v>24508565</v>
      </c>
      <c r="BC371" s="38">
        <v>20423804</v>
      </c>
      <c r="BD371" s="38">
        <v>0</v>
      </c>
      <c r="BE371" s="38">
        <v>0</v>
      </c>
      <c r="BF371" s="38" t="s">
        <v>107</v>
      </c>
      <c r="BG371" s="38" t="s">
        <v>107</v>
      </c>
      <c r="BH371" s="38" t="s">
        <v>107</v>
      </c>
      <c r="BI371" s="38">
        <v>0</v>
      </c>
      <c r="BJ371" s="38" t="s">
        <v>107</v>
      </c>
      <c r="BK371" s="38">
        <v>0</v>
      </c>
      <c r="BL371" s="38">
        <v>0</v>
      </c>
      <c r="BM371" s="38" t="s">
        <v>107</v>
      </c>
      <c r="BN371" s="38" t="s">
        <v>107</v>
      </c>
      <c r="BO371" s="38" t="s">
        <v>107</v>
      </c>
      <c r="BP371" s="38">
        <v>1471875</v>
      </c>
      <c r="BQ371" s="38">
        <v>89865</v>
      </c>
      <c r="BR371" s="38">
        <v>1089270</v>
      </c>
      <c r="BS371" s="38" t="s">
        <v>107</v>
      </c>
      <c r="BT371" s="38" t="s">
        <v>107</v>
      </c>
      <c r="BU371" s="38" t="s">
        <v>107</v>
      </c>
      <c r="BV371" s="38" t="s">
        <v>107</v>
      </c>
      <c r="BW371" s="38">
        <v>7080252</v>
      </c>
      <c r="BX371" s="38">
        <v>89865</v>
      </c>
      <c r="BY371" s="38" t="s">
        <v>107</v>
      </c>
      <c r="BZ371" s="38" t="s">
        <v>107</v>
      </c>
      <c r="CA371" s="38">
        <v>0</v>
      </c>
      <c r="CB371" s="38" t="s">
        <v>107</v>
      </c>
      <c r="CC371" s="330">
        <v>0</v>
      </c>
      <c r="CD371" s="38" t="s">
        <v>107</v>
      </c>
      <c r="CE371" s="38" t="s">
        <v>107</v>
      </c>
      <c r="CF371" s="38" t="s">
        <v>107</v>
      </c>
      <c r="CG371" s="38" t="s">
        <v>107</v>
      </c>
      <c r="CH371" s="29" t="s">
        <v>114</v>
      </c>
      <c r="CI371" s="29" t="s">
        <v>114</v>
      </c>
      <c r="CJ371" s="29" t="s">
        <v>114</v>
      </c>
      <c r="CK371" s="29" t="s">
        <v>114</v>
      </c>
      <c r="CL371" s="29" t="s">
        <v>114</v>
      </c>
      <c r="CM371" s="29" t="s">
        <v>114</v>
      </c>
      <c r="CN371" s="29" t="s">
        <v>114</v>
      </c>
      <c r="CO371" s="42" t="s">
        <v>107</v>
      </c>
      <c r="CP371" s="28" t="s">
        <v>107</v>
      </c>
      <c r="CQ371" s="28" t="s">
        <v>107</v>
      </c>
      <c r="CR371" s="28" t="s">
        <v>107</v>
      </c>
      <c r="CS371" s="28" t="s">
        <v>107</v>
      </c>
      <c r="CT371" s="28" t="s">
        <v>107</v>
      </c>
      <c r="CU371" s="28" t="s">
        <v>107</v>
      </c>
      <c r="CV371" s="28" t="s">
        <v>107</v>
      </c>
      <c r="CW371" s="28" t="s">
        <v>107</v>
      </c>
      <c r="CX371" s="28" t="s">
        <v>107</v>
      </c>
      <c r="CY371" s="28" t="s">
        <v>107</v>
      </c>
      <c r="CZ371" s="28" t="s">
        <v>107</v>
      </c>
      <c r="DA371" s="28" t="s">
        <v>107</v>
      </c>
      <c r="DB371" s="28" t="s">
        <v>107</v>
      </c>
      <c r="DC371" s="28" t="s">
        <v>107</v>
      </c>
      <c r="DD371" s="332">
        <v>11845806</v>
      </c>
      <c r="DE371" s="43">
        <v>0</v>
      </c>
      <c r="DF371" s="390">
        <v>0</v>
      </c>
      <c r="DG371" s="310">
        <v>45686</v>
      </c>
      <c r="DH371" s="203" t="s">
        <v>2471</v>
      </c>
      <c r="DI371" s="279" t="str" cm="1">
        <f t="array" ref="DI371">+IF(AND(C371&lt;&gt;"Vehículos Eléctricos",C371&lt;&gt;"Vehículos Híbridos",AD371="PERCENTIL 50"),
     IF(VLOOKUP(_xlfn.TEXTJOIN("_",FALSE,C371:E371),BD_Perc!$A:$P,_xlfn.IFS(BD!AE371="Intervalo de precio 1",12,BD!AE371="Intervalo de precio 2",13),FALSE)&lt;=1,
     VLOOKUP(_xlfn.TEXTJOIN("_",FALSE,C371:E371),BD_Perc!$A:$P,16,FALSE),"Ok P50"),
     "Ok P30/70 ó Híbrido/Eléctrico")</f>
        <v>Ok P30/70 ó Híbrido/Eléctrico</v>
      </c>
      <c r="DJ371" s="279" t="str">
        <f t="shared" si="31"/>
        <v>Vehículos Convencionales_Vehículos Destinados al Transporte de Carga Liviana_Furgón</v>
      </c>
      <c r="DK371" s="331">
        <f t="shared" si="35"/>
        <v>106700000</v>
      </c>
      <c r="DL371" s="326"/>
    </row>
    <row r="372" spans="1:116" ht="51">
      <c r="A372" s="28">
        <v>367</v>
      </c>
      <c r="B372" s="29" t="s">
        <v>254</v>
      </c>
      <c r="C372" s="29" t="s">
        <v>0</v>
      </c>
      <c r="D372" s="29" t="s">
        <v>810</v>
      </c>
      <c r="E372" s="42" t="s">
        <v>811</v>
      </c>
      <c r="F372" s="42" t="s">
        <v>107</v>
      </c>
      <c r="G372" s="30" t="s">
        <v>839</v>
      </c>
      <c r="H372" s="42" t="s">
        <v>750</v>
      </c>
      <c r="I372" s="28">
        <v>40807001</v>
      </c>
      <c r="J372" s="28" t="s">
        <v>840</v>
      </c>
      <c r="K372" s="31" t="s">
        <v>107</v>
      </c>
      <c r="L372" s="32">
        <v>86</v>
      </c>
      <c r="M372" s="33" t="s">
        <v>107</v>
      </c>
      <c r="N372" s="34">
        <v>70000000</v>
      </c>
      <c r="O372" s="34">
        <f>+IFERROR(VLOOKUP(I372,Precio_Fasecolda!A:C,3,FALSE),IFERROR(VLOOKUP(I372,Precio_Fasecolda!B:C,2,FALSE),N372))</f>
        <v>70000000</v>
      </c>
      <c r="P372" s="34">
        <f t="shared" si="32"/>
        <v>0</v>
      </c>
      <c r="Q372" s="33" t="s">
        <v>107</v>
      </c>
      <c r="R372" s="28" t="s">
        <v>2415</v>
      </c>
      <c r="S372" s="28" t="s">
        <v>112</v>
      </c>
      <c r="T372" s="28" t="s">
        <v>107</v>
      </c>
      <c r="U372" s="28" t="s">
        <v>107</v>
      </c>
      <c r="V372" s="42" t="s">
        <v>107</v>
      </c>
      <c r="W372" s="28" t="s">
        <v>107</v>
      </c>
      <c r="X372" s="28" t="s">
        <v>107</v>
      </c>
      <c r="Y372" s="28" t="str">
        <f t="shared" si="33"/>
        <v>N.A.</v>
      </c>
      <c r="Z372" s="292">
        <f t="shared" si="30"/>
        <v>66500000</v>
      </c>
      <c r="AA372" s="28" cm="1">
        <f t="array" aca="1" ref="AA372" ca="1">_xlfn.IFS(DK372&lt;$DK$4,1,AND(DK372&gt;=$DK$4,DK372&lt;=$AA$4),2,DK372&gt;$AA$4,3)</f>
        <v>2</v>
      </c>
      <c r="AB372" s="28">
        <v>0</v>
      </c>
      <c r="AC372" s="28" cm="1">
        <f t="array" aca="1" ref="AC372" ca="1">IF(AB372="PERCENTIL 30","",_xlfn.IFS(DK372&lt;$AC$4,1,DK372&gt;$AC$4,2))</f>
        <v>1</v>
      </c>
      <c r="AD372" s="28" t="str">
        <f>+IFERROR(VLOOKUP(_xlfn.TEXTJOIN("_", FALSE, C372:E372), BD_Perc!$A:$O, 15, FALSE),"Segmentación no encontrada o vehículo inactivo")</f>
        <v>PERCENTIL 30-70</v>
      </c>
      <c r="AE372" s="28" t="str" cm="1">
        <f t="array" ref="AE372">_xlfn.IFS(
    AD372 = "PERCENTIL 50",
    _xlfn.IFS(
        BD!DK372 &lt; VLOOKUP(_xlfn.TEXTJOIN("_", FALSE, C372:E372), BD_Perc!$A:$O, 11, FALSE), "Intervalo de precio 1",
        BD!DK372 &gt;= VLOOKUP(_xlfn.TEXTJOIN("_", FALSE, C372:E372), BD_Perc!$A:$O, 11, FALSE), "Intervalo de precio 2"
    ),
    AD372 = "PERCENTIL 30-70",
    _xlfn.IFS(
        BD!DK372 &lt; VLOOKUP(_xlfn.TEXTJOIN("_", FALSE, C372:E372), BD_Perc!$A:$O, 6, FALSE), "Intervalo de precio 1",
        BD!DK372 &lt; VLOOKUP(_xlfn.TEXTJOIN("_", FALSE, C372:E372), BD_Perc!$A:$O, 7, FALSE), "Intervalo de precio 2",
        BD!DK372 &gt;= VLOOKUP(_xlfn.TEXTJOIN("_", FALSE, C372:E372), BD_Perc!$A:$O, 7, FALSE), "Intervalo de precio 3"
    ),
    AD372="Segmentación no encontrada o vehículo inactivo","Segmentación no encontrada o vehículo inactivo"
)</f>
        <v>Intervalo de precio 1</v>
      </c>
      <c r="AF372" s="35" t="s">
        <v>2412</v>
      </c>
      <c r="AG372" s="35" t="b">
        <f t="shared" si="34"/>
        <v>1</v>
      </c>
      <c r="AH372" s="207">
        <v>0.05</v>
      </c>
      <c r="AI372" s="207">
        <v>0.05</v>
      </c>
      <c r="AJ372" s="207">
        <v>7.0000000000000007E-2</v>
      </c>
      <c r="AK372" s="207">
        <v>7.0000000000000007E-2</v>
      </c>
      <c r="AL372" s="207">
        <v>0.09</v>
      </c>
      <c r="AM372" s="207">
        <v>0.09</v>
      </c>
      <c r="AN372" s="28" t="s">
        <v>113</v>
      </c>
      <c r="AO372" s="28" t="s">
        <v>113</v>
      </c>
      <c r="AP372" s="28" t="s">
        <v>113</v>
      </c>
      <c r="AQ372" s="37">
        <v>1</v>
      </c>
      <c r="AR372" s="38">
        <v>8689479</v>
      </c>
      <c r="AS372" s="38">
        <v>340397</v>
      </c>
      <c r="AT372" s="38">
        <v>1157349</v>
      </c>
      <c r="AU372" s="38" t="s">
        <v>107</v>
      </c>
      <c r="AV372" s="38" t="s">
        <v>107</v>
      </c>
      <c r="AW372" s="38">
        <v>9531108</v>
      </c>
      <c r="AX372" s="38" t="s">
        <v>107</v>
      </c>
      <c r="AY372" s="38">
        <v>816952</v>
      </c>
      <c r="AZ372" s="38">
        <v>340397</v>
      </c>
      <c r="BA372" s="38" t="s">
        <v>107</v>
      </c>
      <c r="BB372" s="38" t="s">
        <v>107</v>
      </c>
      <c r="BC372" s="38" t="s">
        <v>107</v>
      </c>
      <c r="BD372" s="38">
        <v>0</v>
      </c>
      <c r="BE372" s="38">
        <v>0</v>
      </c>
      <c r="BF372" s="38" t="s">
        <v>107</v>
      </c>
      <c r="BG372" s="38">
        <v>2587015</v>
      </c>
      <c r="BH372" s="38">
        <v>2587015</v>
      </c>
      <c r="BI372" s="38">
        <v>2178539</v>
      </c>
      <c r="BJ372" s="38">
        <v>2178539</v>
      </c>
      <c r="BK372" s="38" t="s">
        <v>107</v>
      </c>
      <c r="BL372" s="38">
        <v>1770063</v>
      </c>
      <c r="BM372" s="38">
        <v>408476</v>
      </c>
      <c r="BN372" s="38">
        <v>1633904</v>
      </c>
      <c r="BO372" s="38">
        <v>1633904</v>
      </c>
      <c r="BP372" s="38">
        <v>3812444</v>
      </c>
      <c r="BQ372" s="38">
        <v>136159</v>
      </c>
      <c r="BR372" s="38">
        <v>3540126</v>
      </c>
      <c r="BS372" s="38">
        <v>816952</v>
      </c>
      <c r="BT372" s="38" t="s">
        <v>107</v>
      </c>
      <c r="BU372" s="38" t="s">
        <v>107</v>
      </c>
      <c r="BV372" s="38" t="s">
        <v>107</v>
      </c>
      <c r="BW372" s="38">
        <v>2995491</v>
      </c>
      <c r="BX372" s="38">
        <v>272318</v>
      </c>
      <c r="BY372" s="38">
        <v>2723174</v>
      </c>
      <c r="BZ372" s="38">
        <v>8850315</v>
      </c>
      <c r="CA372" s="38" t="s">
        <v>107</v>
      </c>
      <c r="CB372" s="38">
        <v>1089270</v>
      </c>
      <c r="CC372" s="330">
        <v>0</v>
      </c>
      <c r="CD372" s="38">
        <v>0</v>
      </c>
      <c r="CE372" s="38">
        <v>6807934</v>
      </c>
      <c r="CF372" s="38">
        <v>9531108</v>
      </c>
      <c r="CG372" s="38">
        <v>13615869</v>
      </c>
      <c r="CH372" s="41" t="s">
        <v>114</v>
      </c>
      <c r="CI372" s="41" t="s">
        <v>114</v>
      </c>
      <c r="CJ372" s="41" t="s">
        <v>113</v>
      </c>
      <c r="CK372" s="41" t="s">
        <v>113</v>
      </c>
      <c r="CL372" s="41" t="s">
        <v>113</v>
      </c>
      <c r="CM372" s="41" t="s">
        <v>113</v>
      </c>
      <c r="CN372" s="41" t="s">
        <v>114</v>
      </c>
      <c r="CO372" s="42" t="s">
        <v>107</v>
      </c>
      <c r="CP372" s="28" t="s">
        <v>107</v>
      </c>
      <c r="CQ372" s="28" t="s">
        <v>107</v>
      </c>
      <c r="CR372" s="28" t="s">
        <v>107</v>
      </c>
      <c r="CS372" s="28" t="s">
        <v>107</v>
      </c>
      <c r="CT372" s="28" t="s">
        <v>107</v>
      </c>
      <c r="CU372" s="28" t="s">
        <v>107</v>
      </c>
      <c r="CV372" s="28" t="s">
        <v>107</v>
      </c>
      <c r="CW372" s="28" t="s">
        <v>107</v>
      </c>
      <c r="CX372" s="28" t="s">
        <v>107</v>
      </c>
      <c r="CY372" s="28" t="s">
        <v>107</v>
      </c>
      <c r="CZ372" s="28" t="s">
        <v>107</v>
      </c>
      <c r="DA372" s="28" t="s">
        <v>107</v>
      </c>
      <c r="DB372" s="28" t="s">
        <v>107</v>
      </c>
      <c r="DC372" s="28" t="s">
        <v>107</v>
      </c>
      <c r="DD372" s="332">
        <v>4798747</v>
      </c>
      <c r="DE372" s="43">
        <v>1</v>
      </c>
      <c r="DF372" s="390">
        <v>1</v>
      </c>
      <c r="DG372" s="310"/>
      <c r="DH372" s="203"/>
      <c r="DI372" s="279" t="str" cm="1">
        <f t="array" ref="DI372">+IF(AND(C372&lt;&gt;"Vehículos Eléctricos",C372&lt;&gt;"Vehículos Híbridos",AD372="PERCENTIL 50"),
     IF(VLOOKUP(_xlfn.TEXTJOIN("_",FALSE,C372:E372),BD_Perc!$A:$P,_xlfn.IFS(BD!AE372="Intervalo de precio 1",12,BD!AE372="Intervalo de precio 2",13),FALSE)&lt;=1,
     VLOOKUP(_xlfn.TEXTJOIN("_",FALSE,C372:E372),BD_Perc!$A:$P,16,FALSE),"Ok P50"),
     "Ok P30/70 ó Híbrido/Eléctrico")</f>
        <v>Ok P30/70 ó Híbrido/Eléctrico</v>
      </c>
      <c r="DJ372" s="279" t="str">
        <f t="shared" si="31"/>
        <v>Vehículos Convencionales_Vehículos Destinados al Transporte de Carga Liviana_Van</v>
      </c>
      <c r="DK372" s="331">
        <f t="shared" si="35"/>
        <v>66500000</v>
      </c>
      <c r="DL372" s="326"/>
    </row>
    <row r="373" spans="1:116" ht="51" customHeight="1">
      <c r="A373" s="28">
        <v>368</v>
      </c>
      <c r="B373" s="29" t="s">
        <v>266</v>
      </c>
      <c r="C373" s="29" t="s">
        <v>0</v>
      </c>
      <c r="D373" s="29" t="s">
        <v>810</v>
      </c>
      <c r="E373" s="42" t="s">
        <v>811</v>
      </c>
      <c r="F373" s="42" t="s">
        <v>107</v>
      </c>
      <c r="G373" s="29" t="s">
        <v>841</v>
      </c>
      <c r="H373" s="42" t="s">
        <v>147</v>
      </c>
      <c r="I373" s="28">
        <v>8041018</v>
      </c>
      <c r="J373" s="28" t="s">
        <v>842</v>
      </c>
      <c r="K373" s="31" t="s">
        <v>107</v>
      </c>
      <c r="L373" s="56">
        <v>168</v>
      </c>
      <c r="M373" s="33" t="s">
        <v>107</v>
      </c>
      <c r="N373" s="50">
        <v>183500000</v>
      </c>
      <c r="O373" s="34">
        <f>+IFERROR(VLOOKUP(I373,Precio_Fasecolda!A:C,3,FALSE),IFERROR(VLOOKUP(I373,Precio_Fasecolda!B:C,2,FALSE),N373))</f>
        <v>183500000</v>
      </c>
      <c r="P373" s="34">
        <f t="shared" si="32"/>
        <v>0</v>
      </c>
      <c r="Q373" s="33" t="s">
        <v>107</v>
      </c>
      <c r="R373" s="28" t="s">
        <v>2415</v>
      </c>
      <c r="S373" s="28" t="s">
        <v>360</v>
      </c>
      <c r="T373" s="33" t="s">
        <v>843</v>
      </c>
      <c r="U373" s="28" t="s">
        <v>107</v>
      </c>
      <c r="V373" s="42" t="s">
        <v>107</v>
      </c>
      <c r="W373" s="28" t="s">
        <v>107</v>
      </c>
      <c r="X373" s="28" t="s">
        <v>107</v>
      </c>
      <c r="Y373" s="28" t="str">
        <f t="shared" si="33"/>
        <v>N.A.</v>
      </c>
      <c r="Z373" s="292">
        <f t="shared" si="30"/>
        <v>183500000</v>
      </c>
      <c r="AA373" s="28" cm="1">
        <f t="array" aca="1" ref="AA373" ca="1">_xlfn.IFS(DK373&lt;$DK$4,1,AND(DK373&gt;=$DK$4,DK373&lt;=$AA$4),2,DK373&gt;$AA$4,3)</f>
        <v>2</v>
      </c>
      <c r="AB373" s="28">
        <v>0</v>
      </c>
      <c r="AC373" s="28" cm="1">
        <f t="array" aca="1" ref="AC373" ca="1">IF(AB373="PERCENTIL 30","",_xlfn.IFS(DK373&lt;$AC$4,1,DK373&gt;$AC$4,2))</f>
        <v>2</v>
      </c>
      <c r="AD373" s="28" t="str">
        <f>+IFERROR(VLOOKUP(_xlfn.TEXTJOIN("_", FALSE, C373:E373), BD_Perc!$A:$O, 15, FALSE),"Segmentación no encontrada o vehículo inactivo")</f>
        <v>PERCENTIL 30-70</v>
      </c>
      <c r="AE373" s="28" t="str" cm="1">
        <f t="array" ref="AE373">_xlfn.IFS(
    AD373 = "PERCENTIL 50",
    _xlfn.IFS(
        BD!DK373 &lt; VLOOKUP(_xlfn.TEXTJOIN("_", FALSE, C373:E373), BD_Perc!$A:$O, 11, FALSE), "Intervalo de precio 1",
        BD!DK373 &gt;= VLOOKUP(_xlfn.TEXTJOIN("_", FALSE, C373:E373), BD_Perc!$A:$O, 11, FALSE), "Intervalo de precio 2"
    ),
    AD373 = "PERCENTIL 30-70",
    _xlfn.IFS(
        BD!DK373 &lt; VLOOKUP(_xlfn.TEXTJOIN("_", FALSE, C373:E373), BD_Perc!$A:$O, 6, FALSE), "Intervalo de precio 1",
        BD!DK373 &lt; VLOOKUP(_xlfn.TEXTJOIN("_", FALSE, C373:E373), BD_Perc!$A:$O, 7, FALSE), "Intervalo de precio 2",
        BD!DK373 &gt;= VLOOKUP(_xlfn.TEXTJOIN("_", FALSE, C373:E373), BD_Perc!$A:$O, 7, FALSE), "Intervalo de precio 3"
    ),
    AD373="Segmentación no encontrada o vehículo inactivo","Segmentación no encontrada o vehículo inactivo"
)</f>
        <v>Intervalo de precio 2</v>
      </c>
      <c r="AF373" s="35" t="s">
        <v>2413</v>
      </c>
      <c r="AG373" s="35" t="b">
        <f t="shared" si="34"/>
        <v>1</v>
      </c>
      <c r="AH373" s="207">
        <v>0</v>
      </c>
      <c r="AI373" s="207">
        <v>0.01</v>
      </c>
      <c r="AJ373" s="207">
        <v>1.4999999999999999E-2</v>
      </c>
      <c r="AK373" s="207">
        <v>0.02</v>
      </c>
      <c r="AL373" s="207">
        <v>2.5000000000000001E-2</v>
      </c>
      <c r="AM373" s="207">
        <v>0.03</v>
      </c>
      <c r="AN373" s="28" t="s">
        <v>113</v>
      </c>
      <c r="AO373" s="28" t="s">
        <v>113</v>
      </c>
      <c r="AP373" s="28" t="s">
        <v>113</v>
      </c>
      <c r="AQ373" s="37">
        <v>1</v>
      </c>
      <c r="AR373" s="38">
        <v>5720563</v>
      </c>
      <c r="AS373" s="38">
        <v>589650</v>
      </c>
      <c r="AT373" s="38">
        <v>348912</v>
      </c>
      <c r="AU373" s="38" t="s">
        <v>107</v>
      </c>
      <c r="AV373" s="38" t="s">
        <v>107</v>
      </c>
      <c r="AW373" s="38">
        <v>9500139</v>
      </c>
      <c r="AX373" s="38" t="s">
        <v>107</v>
      </c>
      <c r="AY373" s="38">
        <v>941957</v>
      </c>
      <c r="AZ373" s="38">
        <v>26905</v>
      </c>
      <c r="BA373" s="38">
        <v>143885</v>
      </c>
      <c r="BB373" s="38" t="s">
        <v>107</v>
      </c>
      <c r="BC373" s="38" t="s">
        <v>107</v>
      </c>
      <c r="BD373" s="38">
        <v>0</v>
      </c>
      <c r="BE373" s="38">
        <v>0</v>
      </c>
      <c r="BF373" s="38" t="s">
        <v>107</v>
      </c>
      <c r="BG373" s="38">
        <v>1751559</v>
      </c>
      <c r="BH373" s="38">
        <v>3237402</v>
      </c>
      <c r="BI373" s="38">
        <v>1063798</v>
      </c>
      <c r="BJ373" s="38">
        <v>555313</v>
      </c>
      <c r="BK373" s="38" t="s">
        <v>107</v>
      </c>
      <c r="BL373" s="38">
        <v>931941</v>
      </c>
      <c r="BM373" s="38">
        <v>213475</v>
      </c>
      <c r="BN373" s="38">
        <v>848919</v>
      </c>
      <c r="BO373" s="38">
        <v>1387411</v>
      </c>
      <c r="BP373" s="38">
        <v>3884750</v>
      </c>
      <c r="BQ373" s="38">
        <v>110797</v>
      </c>
      <c r="BR373" s="38">
        <v>960636</v>
      </c>
      <c r="BS373" s="38">
        <v>709210</v>
      </c>
      <c r="BT373" s="38" t="s">
        <v>107</v>
      </c>
      <c r="BU373" s="38" t="s">
        <v>107</v>
      </c>
      <c r="BV373" s="38" t="s">
        <v>107</v>
      </c>
      <c r="BW373" s="38">
        <v>10301040</v>
      </c>
      <c r="BX373" s="38">
        <v>142316</v>
      </c>
      <c r="BY373" s="38" t="s">
        <v>107</v>
      </c>
      <c r="BZ373" s="38">
        <v>6639246</v>
      </c>
      <c r="CA373" s="38">
        <v>11425736</v>
      </c>
      <c r="CB373" s="38">
        <v>736040</v>
      </c>
      <c r="CC373" s="330">
        <v>0</v>
      </c>
      <c r="CD373" s="38" t="s">
        <v>107</v>
      </c>
      <c r="CE373" s="38">
        <v>3711519</v>
      </c>
      <c r="CF373" s="38">
        <v>7561972</v>
      </c>
      <c r="CG373" s="38" t="s">
        <v>107</v>
      </c>
      <c r="CH373" s="61" t="s">
        <v>107</v>
      </c>
      <c r="CI373" s="61" t="s">
        <v>107</v>
      </c>
      <c r="CJ373" s="61" t="s">
        <v>107</v>
      </c>
      <c r="CK373" s="61" t="s">
        <v>107</v>
      </c>
      <c r="CL373" s="61" t="s">
        <v>107</v>
      </c>
      <c r="CM373" s="61" t="s">
        <v>107</v>
      </c>
      <c r="CN373" s="61" t="s">
        <v>107</v>
      </c>
      <c r="CO373" s="40" t="s">
        <v>107</v>
      </c>
      <c r="CP373" s="62" t="s">
        <v>107</v>
      </c>
      <c r="CQ373" s="62" t="s">
        <v>107</v>
      </c>
      <c r="CR373" s="62" t="s">
        <v>107</v>
      </c>
      <c r="CS373" s="62" t="s">
        <v>107</v>
      </c>
      <c r="CT373" s="62" t="s">
        <v>107</v>
      </c>
      <c r="CU373" s="62" t="s">
        <v>107</v>
      </c>
      <c r="CV373" s="62" t="s">
        <v>107</v>
      </c>
      <c r="CW373" s="62" t="s">
        <v>107</v>
      </c>
      <c r="CX373" s="62" t="s">
        <v>107</v>
      </c>
      <c r="CY373" s="62" t="s">
        <v>107</v>
      </c>
      <c r="CZ373" s="62" t="s">
        <v>107</v>
      </c>
      <c r="DA373" s="62" t="s">
        <v>107</v>
      </c>
      <c r="DB373" s="62" t="s">
        <v>107</v>
      </c>
      <c r="DC373" s="62" t="s">
        <v>107</v>
      </c>
      <c r="DD373" s="333">
        <v>5215033</v>
      </c>
      <c r="DE373" s="43">
        <v>1</v>
      </c>
      <c r="DF373" s="390">
        <v>1</v>
      </c>
      <c r="DG373" s="310"/>
      <c r="DH373" s="203"/>
      <c r="DI373" s="279" t="str" cm="1">
        <f t="array" ref="DI373">+IF(AND(C373&lt;&gt;"Vehículos Eléctricos",C373&lt;&gt;"Vehículos Híbridos",AD373="PERCENTIL 50"),
     IF(VLOOKUP(_xlfn.TEXTJOIN("_",FALSE,C373:E373),BD_Perc!$A:$P,_xlfn.IFS(BD!AE373="Intervalo de precio 1",12,BD!AE373="Intervalo de precio 2",13),FALSE)&lt;=1,
     VLOOKUP(_xlfn.TEXTJOIN("_",FALSE,C373:E373),BD_Perc!$A:$P,16,FALSE),"Ok P50"),
     "Ok P30/70 ó Híbrido/Eléctrico")</f>
        <v>Ok P30/70 ó Híbrido/Eléctrico</v>
      </c>
      <c r="DJ373" s="279" t="str">
        <f t="shared" si="31"/>
        <v>Vehículos Convencionales_Vehículos Destinados al Transporte de Carga Liviana_Van</v>
      </c>
      <c r="DK373" s="331">
        <f t="shared" si="35"/>
        <v>183500000</v>
      </c>
      <c r="DL373" s="326"/>
    </row>
    <row r="374" spans="1:116" ht="51" customHeight="1">
      <c r="A374" s="28">
        <v>369</v>
      </c>
      <c r="B374" s="29" t="s">
        <v>266</v>
      </c>
      <c r="C374" s="29" t="s">
        <v>0</v>
      </c>
      <c r="D374" s="29" t="s">
        <v>810</v>
      </c>
      <c r="E374" s="42" t="s">
        <v>811</v>
      </c>
      <c r="F374" s="42" t="s">
        <v>107</v>
      </c>
      <c r="G374" s="30" t="s">
        <v>844</v>
      </c>
      <c r="H374" s="42" t="s">
        <v>147</v>
      </c>
      <c r="I374" s="28">
        <v>8041017</v>
      </c>
      <c r="J374" s="28" t="s">
        <v>845</v>
      </c>
      <c r="K374" s="31" t="s">
        <v>107</v>
      </c>
      <c r="L374" s="32">
        <v>168</v>
      </c>
      <c r="M374" s="33" t="s">
        <v>107</v>
      </c>
      <c r="N374" s="34">
        <v>177500000</v>
      </c>
      <c r="O374" s="34">
        <f>+IFERROR(VLOOKUP(I374,Precio_Fasecolda!A:C,3,FALSE),IFERROR(VLOOKUP(I374,Precio_Fasecolda!B:C,2,FALSE),N374))</f>
        <v>177500000</v>
      </c>
      <c r="P374" s="34">
        <f t="shared" si="32"/>
        <v>0</v>
      </c>
      <c r="Q374" s="33" t="s">
        <v>107</v>
      </c>
      <c r="R374" s="28" t="s">
        <v>2415</v>
      </c>
      <c r="S374" s="28" t="s">
        <v>360</v>
      </c>
      <c r="T374" s="28" t="s">
        <v>107</v>
      </c>
      <c r="U374" s="28" t="s">
        <v>107</v>
      </c>
      <c r="V374" s="42" t="s">
        <v>107</v>
      </c>
      <c r="W374" s="28" t="s">
        <v>107</v>
      </c>
      <c r="X374" s="28" t="s">
        <v>107</v>
      </c>
      <c r="Y374" s="28" t="str">
        <f t="shared" si="33"/>
        <v>N.A.</v>
      </c>
      <c r="Z374" s="292">
        <f t="shared" si="30"/>
        <v>177500000</v>
      </c>
      <c r="AA374" s="28" cm="1">
        <f t="array" aca="1" ref="AA374" ca="1">_xlfn.IFS(DK374&lt;$DK$4,1,AND(DK374&gt;=$DK$4,DK374&lt;=$AA$4),2,DK374&gt;$AA$4,3)</f>
        <v>2</v>
      </c>
      <c r="AB374" s="28">
        <v>0</v>
      </c>
      <c r="AC374" s="28" cm="1">
        <f t="array" aca="1" ref="AC374" ca="1">IF(AB374="PERCENTIL 30","",_xlfn.IFS(DK374&lt;$AC$4,1,DK374&gt;$AC$4,2))</f>
        <v>2</v>
      </c>
      <c r="AD374" s="28" t="str">
        <f>+IFERROR(VLOOKUP(_xlfn.TEXTJOIN("_", FALSE, C374:E374), BD_Perc!$A:$O, 15, FALSE),"Segmentación no encontrada o vehículo inactivo")</f>
        <v>PERCENTIL 30-70</v>
      </c>
      <c r="AE374" s="28" t="str" cm="1">
        <f t="array" ref="AE374">_xlfn.IFS(
    AD374 = "PERCENTIL 50",
    _xlfn.IFS(
        BD!DK374 &lt; VLOOKUP(_xlfn.TEXTJOIN("_", FALSE, C374:E374), BD_Perc!$A:$O, 11, FALSE), "Intervalo de precio 1",
        BD!DK374 &gt;= VLOOKUP(_xlfn.TEXTJOIN("_", FALSE, C374:E374), BD_Perc!$A:$O, 11, FALSE), "Intervalo de precio 2"
    ),
    AD374 = "PERCENTIL 30-70",
    _xlfn.IFS(
        BD!DK374 &lt; VLOOKUP(_xlfn.TEXTJOIN("_", FALSE, C374:E374), BD_Perc!$A:$O, 6, FALSE), "Intervalo de precio 1",
        BD!DK374 &lt; VLOOKUP(_xlfn.TEXTJOIN("_", FALSE, C374:E374), BD_Perc!$A:$O, 7, FALSE), "Intervalo de precio 2",
        BD!DK374 &gt;= VLOOKUP(_xlfn.TEXTJOIN("_", FALSE, C374:E374), BD_Perc!$A:$O, 7, FALSE), "Intervalo de precio 3"
    ),
    AD374="Segmentación no encontrada o vehículo inactivo","Segmentación no encontrada o vehículo inactivo"
)</f>
        <v>Intervalo de precio 2</v>
      </c>
      <c r="AF374" s="35" t="s">
        <v>2413</v>
      </c>
      <c r="AG374" s="35" t="b">
        <f t="shared" si="34"/>
        <v>1</v>
      </c>
      <c r="AH374" s="207">
        <v>0</v>
      </c>
      <c r="AI374" s="207">
        <v>0.01</v>
      </c>
      <c r="AJ374" s="207">
        <v>1.4999999999999999E-2</v>
      </c>
      <c r="AK374" s="207">
        <v>0.02</v>
      </c>
      <c r="AL374" s="207">
        <v>2.5000000000000001E-2</v>
      </c>
      <c r="AM374" s="207">
        <v>0.03</v>
      </c>
      <c r="AN374" s="28" t="s">
        <v>113</v>
      </c>
      <c r="AO374" s="28" t="s">
        <v>113</v>
      </c>
      <c r="AP374" s="28" t="s">
        <v>113</v>
      </c>
      <c r="AQ374" s="37">
        <v>1</v>
      </c>
      <c r="AR374" s="38">
        <v>5720563</v>
      </c>
      <c r="AS374" s="38">
        <v>589650</v>
      </c>
      <c r="AT374" s="38">
        <v>348912</v>
      </c>
      <c r="AU374" s="38" t="s">
        <v>107</v>
      </c>
      <c r="AV374" s="38" t="s">
        <v>107</v>
      </c>
      <c r="AW374" s="38">
        <v>9500139</v>
      </c>
      <c r="AX374" s="38" t="s">
        <v>107</v>
      </c>
      <c r="AY374" s="38">
        <v>941957</v>
      </c>
      <c r="AZ374" s="38">
        <v>26905</v>
      </c>
      <c r="BA374" s="38">
        <v>143885</v>
      </c>
      <c r="BB374" s="38" t="s">
        <v>107</v>
      </c>
      <c r="BC374" s="38" t="s">
        <v>107</v>
      </c>
      <c r="BD374" s="38">
        <v>0</v>
      </c>
      <c r="BE374" s="38">
        <v>0</v>
      </c>
      <c r="BF374" s="38" t="s">
        <v>107</v>
      </c>
      <c r="BG374" s="38">
        <v>1751559</v>
      </c>
      <c r="BH374" s="38">
        <v>3237402</v>
      </c>
      <c r="BI374" s="38">
        <v>1063798</v>
      </c>
      <c r="BJ374" s="38">
        <v>555313</v>
      </c>
      <c r="BK374" s="38" t="s">
        <v>107</v>
      </c>
      <c r="BL374" s="38">
        <v>931941</v>
      </c>
      <c r="BM374" s="38">
        <v>213475</v>
      </c>
      <c r="BN374" s="38">
        <v>848919</v>
      </c>
      <c r="BO374" s="38">
        <v>1387411</v>
      </c>
      <c r="BP374" s="38">
        <v>3884750</v>
      </c>
      <c r="BQ374" s="38">
        <v>110797</v>
      </c>
      <c r="BR374" s="38">
        <v>960636</v>
      </c>
      <c r="BS374" s="38">
        <v>709210</v>
      </c>
      <c r="BT374" s="38" t="s">
        <v>107</v>
      </c>
      <c r="BU374" s="38" t="s">
        <v>107</v>
      </c>
      <c r="BV374" s="38" t="s">
        <v>107</v>
      </c>
      <c r="BW374" s="38">
        <v>10301040</v>
      </c>
      <c r="BX374" s="38">
        <v>142316</v>
      </c>
      <c r="BY374" s="38" t="s">
        <v>107</v>
      </c>
      <c r="BZ374" s="38">
        <v>6639246</v>
      </c>
      <c r="CA374" s="38">
        <v>11425736</v>
      </c>
      <c r="CB374" s="38">
        <v>736040</v>
      </c>
      <c r="CC374" s="330">
        <v>0</v>
      </c>
      <c r="CD374" s="38" t="s">
        <v>107</v>
      </c>
      <c r="CE374" s="38">
        <v>3711519</v>
      </c>
      <c r="CF374" s="38">
        <v>7561972</v>
      </c>
      <c r="CG374" s="38" t="s">
        <v>107</v>
      </c>
      <c r="CH374" s="42" t="s">
        <v>114</v>
      </c>
      <c r="CI374" s="42" t="s">
        <v>114</v>
      </c>
      <c r="CJ374" s="42" t="s">
        <v>114</v>
      </c>
      <c r="CK374" s="42" t="s">
        <v>114</v>
      </c>
      <c r="CL374" s="42" t="s">
        <v>114</v>
      </c>
      <c r="CM374" s="42" t="s">
        <v>114</v>
      </c>
      <c r="CN374" s="42" t="s">
        <v>114</v>
      </c>
      <c r="CO374" s="42" t="s">
        <v>107</v>
      </c>
      <c r="CP374" s="28" t="s">
        <v>107</v>
      </c>
      <c r="CQ374" s="28" t="s">
        <v>107</v>
      </c>
      <c r="CR374" s="28" t="s">
        <v>107</v>
      </c>
      <c r="CS374" s="28" t="s">
        <v>107</v>
      </c>
      <c r="CT374" s="28" t="s">
        <v>107</v>
      </c>
      <c r="CU374" s="28" t="s">
        <v>107</v>
      </c>
      <c r="CV374" s="28" t="s">
        <v>107</v>
      </c>
      <c r="CW374" s="28" t="s">
        <v>107</v>
      </c>
      <c r="CX374" s="28" t="s">
        <v>107</v>
      </c>
      <c r="CY374" s="28" t="s">
        <v>107</v>
      </c>
      <c r="CZ374" s="28" t="s">
        <v>107</v>
      </c>
      <c r="DA374" s="28" t="s">
        <v>107</v>
      </c>
      <c r="DB374" s="28" t="s">
        <v>107</v>
      </c>
      <c r="DC374" s="28" t="s">
        <v>107</v>
      </c>
      <c r="DD374" s="332">
        <v>5215033</v>
      </c>
      <c r="DE374" s="43">
        <v>1</v>
      </c>
      <c r="DF374" s="390">
        <v>1</v>
      </c>
      <c r="DG374" s="310"/>
      <c r="DH374" s="203"/>
      <c r="DI374" s="279" t="str" cm="1">
        <f t="array" ref="DI374">+IF(AND(C374&lt;&gt;"Vehículos Eléctricos",C374&lt;&gt;"Vehículos Híbridos",AD374="PERCENTIL 50"),
     IF(VLOOKUP(_xlfn.TEXTJOIN("_",FALSE,C374:E374),BD_Perc!$A:$P,_xlfn.IFS(BD!AE374="Intervalo de precio 1",12,BD!AE374="Intervalo de precio 2",13),FALSE)&lt;=1,
     VLOOKUP(_xlfn.TEXTJOIN("_",FALSE,C374:E374),BD_Perc!$A:$P,16,FALSE),"Ok P50"),
     "Ok P30/70 ó Híbrido/Eléctrico")</f>
        <v>Ok P30/70 ó Híbrido/Eléctrico</v>
      </c>
      <c r="DJ374" s="279" t="str">
        <f t="shared" si="31"/>
        <v>Vehículos Convencionales_Vehículos Destinados al Transporte de Carga Liviana_Van</v>
      </c>
      <c r="DK374" s="331">
        <f t="shared" si="35"/>
        <v>177500000</v>
      </c>
      <c r="DL374" s="326"/>
    </row>
    <row r="375" spans="1:116" ht="51">
      <c r="A375" s="28">
        <v>370</v>
      </c>
      <c r="B375" s="29" t="s">
        <v>266</v>
      </c>
      <c r="C375" s="29" t="s">
        <v>0</v>
      </c>
      <c r="D375" s="29" t="s">
        <v>810</v>
      </c>
      <c r="E375" s="42" t="s">
        <v>811</v>
      </c>
      <c r="F375" s="42" t="s">
        <v>107</v>
      </c>
      <c r="G375" s="30" t="s">
        <v>846</v>
      </c>
      <c r="H375" s="42" t="s">
        <v>147</v>
      </c>
      <c r="I375" s="28">
        <v>8007021</v>
      </c>
      <c r="J375" s="28" t="s">
        <v>847</v>
      </c>
      <c r="K375" s="31" t="s">
        <v>107</v>
      </c>
      <c r="L375" s="32">
        <v>130</v>
      </c>
      <c r="M375" s="33" t="s">
        <v>107</v>
      </c>
      <c r="N375" s="34">
        <v>166000000</v>
      </c>
      <c r="O375" s="34">
        <f>+IFERROR(VLOOKUP(I375,Precio_Fasecolda!A:C,3,FALSE),IFERROR(VLOOKUP(I375,Precio_Fasecolda!B:C,2,FALSE),N375))</f>
        <v>166000000</v>
      </c>
      <c r="P375" s="34">
        <f t="shared" si="32"/>
        <v>0</v>
      </c>
      <c r="Q375" s="33" t="s">
        <v>107</v>
      </c>
      <c r="R375" s="28" t="s">
        <v>2415</v>
      </c>
      <c r="S375" s="28" t="s">
        <v>360</v>
      </c>
      <c r="T375" s="28" t="s">
        <v>107</v>
      </c>
      <c r="U375" s="28" t="s">
        <v>107</v>
      </c>
      <c r="V375" s="42" t="s">
        <v>107</v>
      </c>
      <c r="W375" s="28" t="s">
        <v>107</v>
      </c>
      <c r="X375" s="28" t="s">
        <v>107</v>
      </c>
      <c r="Y375" s="28" t="str">
        <f t="shared" si="33"/>
        <v>N.A.</v>
      </c>
      <c r="Z375" s="292">
        <f t="shared" si="30"/>
        <v>166000000</v>
      </c>
      <c r="AA375" s="28" cm="1">
        <f t="array" aca="1" ref="AA375" ca="1">_xlfn.IFS(DK375&lt;$DK$4,1,AND(DK375&gt;=$DK$4,DK375&lt;=$AA$4),2,DK375&gt;$AA$4,3)</f>
        <v>2</v>
      </c>
      <c r="AB375" s="28">
        <v>0</v>
      </c>
      <c r="AC375" s="28" cm="1">
        <f t="array" aca="1" ref="AC375" ca="1">IF(AB375="PERCENTIL 30","",_xlfn.IFS(DK375&lt;$AC$4,1,DK375&gt;$AC$4,2))</f>
        <v>2</v>
      </c>
      <c r="AD375" s="28" t="str">
        <f>+IFERROR(VLOOKUP(_xlfn.TEXTJOIN("_", FALSE, C375:E375), BD_Perc!$A:$O, 15, FALSE),"Segmentación no encontrada o vehículo inactivo")</f>
        <v>PERCENTIL 30-70</v>
      </c>
      <c r="AE375" s="28" t="str" cm="1">
        <f t="array" ref="AE375">_xlfn.IFS(
    AD375 = "PERCENTIL 50",
    _xlfn.IFS(
        BD!DK375 &lt; VLOOKUP(_xlfn.TEXTJOIN("_", FALSE, C375:E375), BD_Perc!$A:$O, 11, FALSE), "Intervalo de precio 1",
        BD!DK375 &gt;= VLOOKUP(_xlfn.TEXTJOIN("_", FALSE, C375:E375), BD_Perc!$A:$O, 11, FALSE), "Intervalo de precio 2"
    ),
    AD375 = "PERCENTIL 30-70",
    _xlfn.IFS(
        BD!DK375 &lt; VLOOKUP(_xlfn.TEXTJOIN("_", FALSE, C375:E375), BD_Perc!$A:$O, 6, FALSE), "Intervalo de precio 1",
        BD!DK375 &lt; VLOOKUP(_xlfn.TEXTJOIN("_", FALSE, C375:E375), BD_Perc!$A:$O, 7, FALSE), "Intervalo de precio 2",
        BD!DK375 &gt;= VLOOKUP(_xlfn.TEXTJOIN("_", FALSE, C375:E375), BD_Perc!$A:$O, 7, FALSE), "Intervalo de precio 3"
    ),
    AD375="Segmentación no encontrada o vehículo inactivo","Segmentación no encontrada o vehículo inactivo"
)</f>
        <v>Intervalo de precio 2</v>
      </c>
      <c r="AF375" s="35" t="s">
        <v>2413</v>
      </c>
      <c r="AG375" s="35" t="b">
        <f t="shared" si="34"/>
        <v>1</v>
      </c>
      <c r="AH375" s="207">
        <v>0</v>
      </c>
      <c r="AI375" s="207">
        <v>0.01</v>
      </c>
      <c r="AJ375" s="207">
        <v>1.4999999999999999E-2</v>
      </c>
      <c r="AK375" s="207">
        <v>0.02</v>
      </c>
      <c r="AL375" s="207">
        <v>2.5000000000000001E-2</v>
      </c>
      <c r="AM375" s="207">
        <v>0.03</v>
      </c>
      <c r="AN375" s="28" t="s">
        <v>113</v>
      </c>
      <c r="AO375" s="28" t="s">
        <v>113</v>
      </c>
      <c r="AP375" s="28" t="s">
        <v>113</v>
      </c>
      <c r="AQ375" s="37">
        <v>1</v>
      </c>
      <c r="AR375" s="38">
        <v>8689479</v>
      </c>
      <c r="AS375" s="38">
        <v>589650</v>
      </c>
      <c r="AT375" s="38">
        <v>457030</v>
      </c>
      <c r="AU375" s="38" t="s">
        <v>107</v>
      </c>
      <c r="AV375" s="38" t="s">
        <v>107</v>
      </c>
      <c r="AW375" s="38">
        <v>9467039</v>
      </c>
      <c r="AX375" s="38" t="s">
        <v>107</v>
      </c>
      <c r="AY375" s="38">
        <v>553746</v>
      </c>
      <c r="AZ375" s="38">
        <v>310127</v>
      </c>
      <c r="BA375" s="38">
        <v>0</v>
      </c>
      <c r="BB375" s="38" t="s">
        <v>107</v>
      </c>
      <c r="BC375" s="38" t="s">
        <v>107</v>
      </c>
      <c r="BD375" s="38">
        <v>0</v>
      </c>
      <c r="BE375" s="38">
        <v>0</v>
      </c>
      <c r="BF375" s="38" t="s">
        <v>107</v>
      </c>
      <c r="BG375" s="38">
        <v>6478392</v>
      </c>
      <c r="BH375" s="38" t="s">
        <v>107</v>
      </c>
      <c r="BI375" s="38">
        <v>636577</v>
      </c>
      <c r="BJ375" s="38">
        <v>848769</v>
      </c>
      <c r="BK375" s="38" t="s">
        <v>107</v>
      </c>
      <c r="BL375" s="38" t="s">
        <v>107</v>
      </c>
      <c r="BM375" s="38">
        <v>179547</v>
      </c>
      <c r="BN375" s="38" t="s">
        <v>107</v>
      </c>
      <c r="BO375" s="38">
        <v>1387411</v>
      </c>
      <c r="BP375" s="38">
        <v>3884750</v>
      </c>
      <c r="BQ375" s="38">
        <v>114258</v>
      </c>
      <c r="BR375" s="38">
        <v>2358599</v>
      </c>
      <c r="BS375" s="38">
        <v>4651908</v>
      </c>
      <c r="BT375" s="38" t="s">
        <v>107</v>
      </c>
      <c r="BU375" s="38" t="s">
        <v>107</v>
      </c>
      <c r="BV375" s="38" t="s">
        <v>107</v>
      </c>
      <c r="BW375" s="38">
        <v>9589457</v>
      </c>
      <c r="BX375" s="38">
        <v>212192</v>
      </c>
      <c r="BY375" s="38" t="s">
        <v>107</v>
      </c>
      <c r="BZ375" s="38" t="s">
        <v>107</v>
      </c>
      <c r="CA375" s="38">
        <v>11425736</v>
      </c>
      <c r="CB375" s="38">
        <v>783479</v>
      </c>
      <c r="CC375" s="330">
        <v>0</v>
      </c>
      <c r="CD375" s="38" t="s">
        <v>107</v>
      </c>
      <c r="CE375" s="38" t="s">
        <v>107</v>
      </c>
      <c r="CF375" s="38" t="s">
        <v>107</v>
      </c>
      <c r="CG375" s="38" t="s">
        <v>107</v>
      </c>
      <c r="CH375" s="42" t="s">
        <v>114</v>
      </c>
      <c r="CI375" s="42" t="s">
        <v>114</v>
      </c>
      <c r="CJ375" s="42" t="s">
        <v>114</v>
      </c>
      <c r="CK375" s="42" t="s">
        <v>114</v>
      </c>
      <c r="CL375" s="42" t="s">
        <v>114</v>
      </c>
      <c r="CM375" s="42" t="s">
        <v>114</v>
      </c>
      <c r="CN375" s="42" t="s">
        <v>114</v>
      </c>
      <c r="CO375" s="42" t="s">
        <v>107</v>
      </c>
      <c r="CP375" s="28" t="s">
        <v>107</v>
      </c>
      <c r="CQ375" s="28" t="s">
        <v>107</v>
      </c>
      <c r="CR375" s="28" t="s">
        <v>107</v>
      </c>
      <c r="CS375" s="28" t="s">
        <v>107</v>
      </c>
      <c r="CT375" s="28" t="s">
        <v>107</v>
      </c>
      <c r="CU375" s="28" t="s">
        <v>107</v>
      </c>
      <c r="CV375" s="28" t="s">
        <v>107</v>
      </c>
      <c r="CW375" s="28" t="s">
        <v>107</v>
      </c>
      <c r="CX375" s="28" t="s">
        <v>107</v>
      </c>
      <c r="CY375" s="28" t="s">
        <v>107</v>
      </c>
      <c r="CZ375" s="28" t="s">
        <v>107</v>
      </c>
      <c r="DA375" s="28" t="s">
        <v>107</v>
      </c>
      <c r="DB375" s="28" t="s">
        <v>107</v>
      </c>
      <c r="DC375" s="28" t="s">
        <v>107</v>
      </c>
      <c r="DD375" s="332">
        <v>5215033</v>
      </c>
      <c r="DE375" s="43">
        <v>1</v>
      </c>
      <c r="DF375" s="390">
        <v>1</v>
      </c>
      <c r="DG375" s="310"/>
      <c r="DH375" s="203"/>
      <c r="DI375" s="279" t="str" cm="1">
        <f t="array" ref="DI375">+IF(AND(C375&lt;&gt;"Vehículos Eléctricos",C375&lt;&gt;"Vehículos Híbridos",AD375="PERCENTIL 50"),
     IF(VLOOKUP(_xlfn.TEXTJOIN("_",FALSE,C375:E375),BD_Perc!$A:$P,_xlfn.IFS(BD!AE375="Intervalo de precio 1",12,BD!AE375="Intervalo de precio 2",13),FALSE)&lt;=1,
     VLOOKUP(_xlfn.TEXTJOIN("_",FALSE,C375:E375),BD_Perc!$A:$P,16,FALSE),"Ok P50"),
     "Ok P30/70 ó Híbrido/Eléctrico")</f>
        <v>Ok P30/70 ó Híbrido/Eléctrico</v>
      </c>
      <c r="DJ375" s="279" t="str">
        <f t="shared" si="31"/>
        <v>Vehículos Convencionales_Vehículos Destinados al Transporte de Carga Liviana_Van</v>
      </c>
      <c r="DK375" s="331">
        <f t="shared" si="35"/>
        <v>166000000</v>
      </c>
      <c r="DL375" s="326"/>
    </row>
    <row r="376" spans="1:116" ht="51">
      <c r="A376" s="28">
        <v>371</v>
      </c>
      <c r="B376" s="29" t="s">
        <v>266</v>
      </c>
      <c r="C376" s="29" t="s">
        <v>0</v>
      </c>
      <c r="D376" s="29" t="s">
        <v>810</v>
      </c>
      <c r="E376" s="42" t="s">
        <v>811</v>
      </c>
      <c r="F376" s="42" t="s">
        <v>107</v>
      </c>
      <c r="G376" s="30" t="s">
        <v>848</v>
      </c>
      <c r="H376" s="42" t="s">
        <v>147</v>
      </c>
      <c r="I376" s="28">
        <v>8007015</v>
      </c>
      <c r="J376" s="28" t="s">
        <v>849</v>
      </c>
      <c r="K376" s="31" t="s">
        <v>107</v>
      </c>
      <c r="L376" s="32">
        <v>130</v>
      </c>
      <c r="M376" s="33" t="s">
        <v>107</v>
      </c>
      <c r="N376" s="34">
        <v>154900000</v>
      </c>
      <c r="O376" s="34">
        <f>+IFERROR(VLOOKUP(I376,Precio_Fasecolda!A:C,3,FALSE),IFERROR(VLOOKUP(I376,Precio_Fasecolda!B:C,2,FALSE),N376))</f>
        <v>154900000</v>
      </c>
      <c r="P376" s="34">
        <f t="shared" si="32"/>
        <v>0</v>
      </c>
      <c r="Q376" s="33" t="s">
        <v>107</v>
      </c>
      <c r="R376" s="28" t="s">
        <v>2415</v>
      </c>
      <c r="S376" s="28" t="s">
        <v>360</v>
      </c>
      <c r="T376" s="28" t="s">
        <v>107</v>
      </c>
      <c r="U376" s="28" t="s">
        <v>107</v>
      </c>
      <c r="V376" s="42" t="s">
        <v>107</v>
      </c>
      <c r="W376" s="28" t="s">
        <v>107</v>
      </c>
      <c r="X376" s="28" t="s">
        <v>107</v>
      </c>
      <c r="Y376" s="28" t="str">
        <f t="shared" si="33"/>
        <v>N.A.</v>
      </c>
      <c r="Z376" s="292">
        <f t="shared" si="30"/>
        <v>154900000</v>
      </c>
      <c r="AA376" s="28" cm="1">
        <f t="array" aca="1" ref="AA376" ca="1">_xlfn.IFS(DK376&lt;$DK$4,1,AND(DK376&gt;=$DK$4,DK376&lt;=$AA$4),2,DK376&gt;$AA$4,3)</f>
        <v>2</v>
      </c>
      <c r="AB376" s="28">
        <v>0</v>
      </c>
      <c r="AC376" s="28" cm="1">
        <f t="array" aca="1" ref="AC376" ca="1">IF(AB376="PERCENTIL 30","",_xlfn.IFS(DK376&lt;$AC$4,1,DK376&gt;$AC$4,2))</f>
        <v>1</v>
      </c>
      <c r="AD376" s="28" t="str">
        <f>+IFERROR(VLOOKUP(_xlfn.TEXTJOIN("_", FALSE, C376:E376), BD_Perc!$A:$O, 15, FALSE),"Segmentación no encontrada o vehículo inactivo")</f>
        <v>PERCENTIL 30-70</v>
      </c>
      <c r="AE376" s="28" t="str" cm="1">
        <f t="array" ref="AE376">_xlfn.IFS(
    AD376 = "PERCENTIL 50",
    _xlfn.IFS(
        BD!DK376 &lt; VLOOKUP(_xlfn.TEXTJOIN("_", FALSE, C376:E376), BD_Perc!$A:$O, 11, FALSE), "Intervalo de precio 1",
        BD!DK376 &gt;= VLOOKUP(_xlfn.TEXTJOIN("_", FALSE, C376:E376), BD_Perc!$A:$O, 11, FALSE), "Intervalo de precio 2"
    ),
    AD376 = "PERCENTIL 30-70",
    _xlfn.IFS(
        BD!DK376 &lt; VLOOKUP(_xlfn.TEXTJOIN("_", FALSE, C376:E376), BD_Perc!$A:$O, 6, FALSE), "Intervalo de precio 1",
        BD!DK376 &lt; VLOOKUP(_xlfn.TEXTJOIN("_", FALSE, C376:E376), BD_Perc!$A:$O, 7, FALSE), "Intervalo de precio 2",
        BD!DK376 &gt;= VLOOKUP(_xlfn.TEXTJOIN("_", FALSE, C376:E376), BD_Perc!$A:$O, 7, FALSE), "Intervalo de precio 3"
    ),
    AD376="Segmentación no encontrada o vehículo inactivo","Segmentación no encontrada o vehículo inactivo"
)</f>
        <v>Intervalo de precio 1</v>
      </c>
      <c r="AF376" s="35" t="s">
        <v>2412</v>
      </c>
      <c r="AG376" s="35" t="b">
        <f t="shared" si="34"/>
        <v>1</v>
      </c>
      <c r="AH376" s="207">
        <v>0</v>
      </c>
      <c r="AI376" s="207">
        <v>0.01</v>
      </c>
      <c r="AJ376" s="207">
        <v>1.4999999999999999E-2</v>
      </c>
      <c r="AK376" s="207">
        <v>0.02</v>
      </c>
      <c r="AL376" s="207">
        <v>2.5000000000000001E-2</v>
      </c>
      <c r="AM376" s="207">
        <v>0.03</v>
      </c>
      <c r="AN376" s="28" t="s">
        <v>113</v>
      </c>
      <c r="AO376" s="28" t="s">
        <v>113</v>
      </c>
      <c r="AP376" s="28" t="s">
        <v>113</v>
      </c>
      <c r="AQ376" s="37">
        <v>1</v>
      </c>
      <c r="AR376" s="38">
        <v>8689479</v>
      </c>
      <c r="AS376" s="38">
        <v>589650</v>
      </c>
      <c r="AT376" s="38">
        <v>457030</v>
      </c>
      <c r="AU376" s="38" t="s">
        <v>107</v>
      </c>
      <c r="AV376" s="38" t="s">
        <v>107</v>
      </c>
      <c r="AW376" s="38">
        <v>9467039</v>
      </c>
      <c r="AX376" s="38" t="s">
        <v>107</v>
      </c>
      <c r="AY376" s="38">
        <v>553746</v>
      </c>
      <c r="AZ376" s="38">
        <v>310127</v>
      </c>
      <c r="BA376" s="38">
        <v>0</v>
      </c>
      <c r="BB376" s="38" t="s">
        <v>107</v>
      </c>
      <c r="BC376" s="38" t="s">
        <v>107</v>
      </c>
      <c r="BD376" s="38">
        <v>0</v>
      </c>
      <c r="BE376" s="38">
        <v>0</v>
      </c>
      <c r="BF376" s="38" t="s">
        <v>107</v>
      </c>
      <c r="BG376" s="38">
        <v>6478392</v>
      </c>
      <c r="BH376" s="38" t="s">
        <v>107</v>
      </c>
      <c r="BI376" s="38">
        <v>636577</v>
      </c>
      <c r="BJ376" s="38">
        <v>848769</v>
      </c>
      <c r="BK376" s="38" t="s">
        <v>107</v>
      </c>
      <c r="BL376" s="38" t="s">
        <v>107</v>
      </c>
      <c r="BM376" s="38">
        <v>179547</v>
      </c>
      <c r="BN376" s="38" t="s">
        <v>107</v>
      </c>
      <c r="BO376" s="38">
        <v>1387411</v>
      </c>
      <c r="BP376" s="38">
        <v>3884750</v>
      </c>
      <c r="BQ376" s="38">
        <v>114258</v>
      </c>
      <c r="BR376" s="38">
        <v>2358599</v>
      </c>
      <c r="BS376" s="38">
        <v>4651908</v>
      </c>
      <c r="BT376" s="38" t="s">
        <v>107</v>
      </c>
      <c r="BU376" s="38" t="s">
        <v>107</v>
      </c>
      <c r="BV376" s="38" t="s">
        <v>107</v>
      </c>
      <c r="BW376" s="38">
        <v>9589457</v>
      </c>
      <c r="BX376" s="38">
        <v>212192</v>
      </c>
      <c r="BY376" s="38" t="s">
        <v>107</v>
      </c>
      <c r="BZ376" s="38" t="s">
        <v>107</v>
      </c>
      <c r="CA376" s="38">
        <v>11425736</v>
      </c>
      <c r="CB376" s="38">
        <v>783479</v>
      </c>
      <c r="CC376" s="330">
        <v>0</v>
      </c>
      <c r="CD376" s="38" t="s">
        <v>107</v>
      </c>
      <c r="CE376" s="38" t="s">
        <v>107</v>
      </c>
      <c r="CF376" s="38" t="s">
        <v>107</v>
      </c>
      <c r="CG376" s="38" t="s">
        <v>107</v>
      </c>
      <c r="CH376" s="42" t="s">
        <v>114</v>
      </c>
      <c r="CI376" s="42" t="s">
        <v>114</v>
      </c>
      <c r="CJ376" s="42" t="s">
        <v>114</v>
      </c>
      <c r="CK376" s="42" t="s">
        <v>114</v>
      </c>
      <c r="CL376" s="42" t="s">
        <v>114</v>
      </c>
      <c r="CM376" s="42" t="s">
        <v>114</v>
      </c>
      <c r="CN376" s="42" t="s">
        <v>114</v>
      </c>
      <c r="CO376" s="42" t="s">
        <v>107</v>
      </c>
      <c r="CP376" s="28" t="s">
        <v>107</v>
      </c>
      <c r="CQ376" s="28" t="s">
        <v>107</v>
      </c>
      <c r="CR376" s="28" t="s">
        <v>107</v>
      </c>
      <c r="CS376" s="28" t="s">
        <v>107</v>
      </c>
      <c r="CT376" s="28" t="s">
        <v>107</v>
      </c>
      <c r="CU376" s="28" t="s">
        <v>107</v>
      </c>
      <c r="CV376" s="28" t="s">
        <v>107</v>
      </c>
      <c r="CW376" s="28" t="s">
        <v>107</v>
      </c>
      <c r="CX376" s="28" t="s">
        <v>107</v>
      </c>
      <c r="CY376" s="28" t="s">
        <v>107</v>
      </c>
      <c r="CZ376" s="28" t="s">
        <v>107</v>
      </c>
      <c r="DA376" s="28" t="s">
        <v>107</v>
      </c>
      <c r="DB376" s="28" t="s">
        <v>107</v>
      </c>
      <c r="DC376" s="28" t="s">
        <v>107</v>
      </c>
      <c r="DD376" s="332">
        <v>5215033</v>
      </c>
      <c r="DE376" s="43">
        <v>1</v>
      </c>
      <c r="DF376" s="390">
        <v>1</v>
      </c>
      <c r="DG376" s="310"/>
      <c r="DH376" s="203"/>
      <c r="DI376" s="279" t="str" cm="1">
        <f t="array" ref="DI376">+IF(AND(C376&lt;&gt;"Vehículos Eléctricos",C376&lt;&gt;"Vehículos Híbridos",AD376="PERCENTIL 50"),
     IF(VLOOKUP(_xlfn.TEXTJOIN("_",FALSE,C376:E376),BD_Perc!$A:$P,_xlfn.IFS(BD!AE376="Intervalo de precio 1",12,BD!AE376="Intervalo de precio 2",13),FALSE)&lt;=1,
     VLOOKUP(_xlfn.TEXTJOIN("_",FALSE,C376:E376),BD_Perc!$A:$P,16,FALSE),"Ok P50"),
     "Ok P30/70 ó Híbrido/Eléctrico")</f>
        <v>Ok P30/70 ó Híbrido/Eléctrico</v>
      </c>
      <c r="DJ376" s="279" t="str">
        <f t="shared" si="31"/>
        <v>Vehículos Convencionales_Vehículos Destinados al Transporte de Carga Liviana_Van</v>
      </c>
      <c r="DK376" s="331">
        <f t="shared" si="35"/>
        <v>154900000</v>
      </c>
      <c r="DL376" s="326"/>
    </row>
    <row r="377" spans="1:116" ht="51">
      <c r="A377" s="28">
        <v>372</v>
      </c>
      <c r="B377" s="29" t="s">
        <v>266</v>
      </c>
      <c r="C377" s="29" t="s">
        <v>0</v>
      </c>
      <c r="D377" s="29" t="s">
        <v>810</v>
      </c>
      <c r="E377" s="42" t="s">
        <v>811</v>
      </c>
      <c r="F377" s="42" t="s">
        <v>107</v>
      </c>
      <c r="G377" s="30" t="s">
        <v>850</v>
      </c>
      <c r="H377" s="42" t="s">
        <v>851</v>
      </c>
      <c r="I377" s="28">
        <v>5807018</v>
      </c>
      <c r="J377" s="28" t="s">
        <v>852</v>
      </c>
      <c r="K377" s="31" t="s">
        <v>107</v>
      </c>
      <c r="L377" s="32">
        <v>163</v>
      </c>
      <c r="M377" s="33" t="s">
        <v>107</v>
      </c>
      <c r="N377" s="34">
        <v>249900000</v>
      </c>
      <c r="O377" s="34">
        <f>+IFERROR(VLOOKUP(I377,Precio_Fasecolda!A:C,3,FALSE),IFERROR(VLOOKUP(I377,Precio_Fasecolda!B:C,2,FALSE),N377))</f>
        <v>249900000</v>
      </c>
      <c r="P377" s="34">
        <f t="shared" si="32"/>
        <v>0</v>
      </c>
      <c r="Q377" s="33" t="s">
        <v>107</v>
      </c>
      <c r="R377" s="28" t="s">
        <v>2415</v>
      </c>
      <c r="S377" s="28" t="s">
        <v>360</v>
      </c>
      <c r="T377" s="28" t="s">
        <v>107</v>
      </c>
      <c r="U377" s="28" t="s">
        <v>107</v>
      </c>
      <c r="V377" s="42" t="s">
        <v>107</v>
      </c>
      <c r="W377" s="28" t="s">
        <v>107</v>
      </c>
      <c r="X377" s="28" t="s">
        <v>107</v>
      </c>
      <c r="Y377" s="28" t="str">
        <f t="shared" si="33"/>
        <v>N.A.</v>
      </c>
      <c r="Z377" s="292">
        <f t="shared" si="30"/>
        <v>249837525</v>
      </c>
      <c r="AA377" s="28" cm="1">
        <f t="array" aca="1" ref="AA377" ca="1">_xlfn.IFS(DK377&lt;$DK$4,1,AND(DK377&gt;=$DK$4,DK377&lt;=$AA$4),2,DK377&gt;$AA$4,3)</f>
        <v>3</v>
      </c>
      <c r="AB377" s="28">
        <v>0</v>
      </c>
      <c r="AC377" s="28" cm="1">
        <f t="array" aca="1" ref="AC377" ca="1">IF(AB377="PERCENTIL 30","",_xlfn.IFS(DK377&lt;$AC$4,1,DK377&gt;$AC$4,2))</f>
        <v>2</v>
      </c>
      <c r="AD377" s="28" t="str">
        <f>+IFERROR(VLOOKUP(_xlfn.TEXTJOIN("_", FALSE, C377:E377), BD_Perc!$A:$O, 15, FALSE),"Segmentación no encontrada o vehículo inactivo")</f>
        <v>PERCENTIL 30-70</v>
      </c>
      <c r="AE377" s="28" t="str" cm="1">
        <f t="array" ref="AE377">_xlfn.IFS(
    AD377 = "PERCENTIL 50",
    _xlfn.IFS(
        BD!DK377 &lt; VLOOKUP(_xlfn.TEXTJOIN("_", FALSE, C377:E377), BD_Perc!$A:$O, 11, FALSE), "Intervalo de precio 1",
        BD!DK377 &gt;= VLOOKUP(_xlfn.TEXTJOIN("_", FALSE, C377:E377), BD_Perc!$A:$O, 11, FALSE), "Intervalo de precio 2"
    ),
    AD377 = "PERCENTIL 30-70",
    _xlfn.IFS(
        BD!DK377 &lt; VLOOKUP(_xlfn.TEXTJOIN("_", FALSE, C377:E377), BD_Perc!$A:$O, 6, FALSE), "Intervalo de precio 1",
        BD!DK377 &lt; VLOOKUP(_xlfn.TEXTJOIN("_", FALSE, C377:E377), BD_Perc!$A:$O, 7, FALSE), "Intervalo de precio 2",
        BD!DK377 &gt;= VLOOKUP(_xlfn.TEXTJOIN("_", FALSE, C377:E377), BD_Perc!$A:$O, 7, FALSE), "Intervalo de precio 3"
    ),
    AD377="Segmentación no encontrada o vehículo inactivo","Segmentación no encontrada o vehículo inactivo"
)</f>
        <v>Intervalo de precio 3</v>
      </c>
      <c r="AF377" s="35" t="s">
        <v>2414</v>
      </c>
      <c r="AG377" s="35" t="b">
        <f t="shared" si="34"/>
        <v>1</v>
      </c>
      <c r="AH377" s="323">
        <v>2.5000000000000001E-4</v>
      </c>
      <c r="AI377" s="323">
        <v>5.0000000000000001E-4</v>
      </c>
      <c r="AJ377" s="323">
        <v>7.5000000000000002E-4</v>
      </c>
      <c r="AK377" s="323">
        <v>1E-3</v>
      </c>
      <c r="AL377" s="323">
        <v>1.25E-3</v>
      </c>
      <c r="AM377" s="323">
        <v>1.5E-3</v>
      </c>
      <c r="AN377" s="28" t="s">
        <v>113</v>
      </c>
      <c r="AO377" s="28" t="s">
        <v>113</v>
      </c>
      <c r="AP377" s="28" t="s">
        <v>113</v>
      </c>
      <c r="AQ377" s="45">
        <v>0.05</v>
      </c>
      <c r="AR377" s="38">
        <v>8689479</v>
      </c>
      <c r="AS377" s="38" t="s">
        <v>107</v>
      </c>
      <c r="AT377" s="38" t="s">
        <v>107</v>
      </c>
      <c r="AU377" s="38" t="s">
        <v>107</v>
      </c>
      <c r="AV377" s="38" t="s">
        <v>107</v>
      </c>
      <c r="AW377" s="38" t="s">
        <v>107</v>
      </c>
      <c r="AX377" s="38">
        <v>0</v>
      </c>
      <c r="AY377" s="38">
        <v>734511</v>
      </c>
      <c r="AZ377" s="38">
        <v>505997</v>
      </c>
      <c r="BA377" s="38">
        <v>734511</v>
      </c>
      <c r="BB377" s="38" t="s">
        <v>107</v>
      </c>
      <c r="BC377" s="38" t="s">
        <v>107</v>
      </c>
      <c r="BD377" s="38">
        <v>0</v>
      </c>
      <c r="BE377" s="38">
        <v>0</v>
      </c>
      <c r="BF377" s="38" t="s">
        <v>107</v>
      </c>
      <c r="BG377" s="38">
        <v>25707907</v>
      </c>
      <c r="BH377" s="38" t="s">
        <v>107</v>
      </c>
      <c r="BI377" s="38" t="s">
        <v>107</v>
      </c>
      <c r="BJ377" s="38" t="s">
        <v>107</v>
      </c>
      <c r="BK377" s="38">
        <v>0</v>
      </c>
      <c r="BL377" s="38" t="s">
        <v>107</v>
      </c>
      <c r="BM377" s="38">
        <v>359095</v>
      </c>
      <c r="BN377" s="38" t="s">
        <v>107</v>
      </c>
      <c r="BO377" s="38" t="s">
        <v>107</v>
      </c>
      <c r="BP377" s="38" t="s">
        <v>107</v>
      </c>
      <c r="BQ377" s="38">
        <v>163225</v>
      </c>
      <c r="BR377" s="38" t="s">
        <v>107</v>
      </c>
      <c r="BS377" s="38" t="s">
        <v>107</v>
      </c>
      <c r="BT377" s="38" t="s">
        <v>107</v>
      </c>
      <c r="BU377" s="38" t="s">
        <v>107</v>
      </c>
      <c r="BV377" s="38" t="s">
        <v>107</v>
      </c>
      <c r="BW377" s="38">
        <v>1550636</v>
      </c>
      <c r="BX377" s="38">
        <v>163225</v>
      </c>
      <c r="BY377" s="38" t="s">
        <v>107</v>
      </c>
      <c r="BZ377" s="38" t="s">
        <v>107</v>
      </c>
      <c r="CA377" s="38">
        <v>0</v>
      </c>
      <c r="CB377" s="38">
        <v>1060961</v>
      </c>
      <c r="CC377" s="330">
        <v>0</v>
      </c>
      <c r="CD377" s="38" t="s">
        <v>107</v>
      </c>
      <c r="CE377" s="38" t="s">
        <v>107</v>
      </c>
      <c r="CF377" s="38" t="s">
        <v>107</v>
      </c>
      <c r="CG377" s="38" t="s">
        <v>107</v>
      </c>
      <c r="CH377" s="42" t="s">
        <v>114</v>
      </c>
      <c r="CI377" s="42" t="s">
        <v>114</v>
      </c>
      <c r="CJ377" s="42" t="s">
        <v>113</v>
      </c>
      <c r="CK377" s="42" t="s">
        <v>114</v>
      </c>
      <c r="CL377" s="42" t="s">
        <v>114</v>
      </c>
      <c r="CM377" s="42" t="s">
        <v>114</v>
      </c>
      <c r="CN377" s="42" t="s">
        <v>114</v>
      </c>
      <c r="CO377" s="42" t="s">
        <v>107</v>
      </c>
      <c r="CP377" s="28" t="s">
        <v>107</v>
      </c>
      <c r="CQ377" s="28" t="s">
        <v>107</v>
      </c>
      <c r="CR377" s="28" t="s">
        <v>107</v>
      </c>
      <c r="CS377" s="28" t="s">
        <v>107</v>
      </c>
      <c r="CT377" s="28" t="s">
        <v>107</v>
      </c>
      <c r="CU377" s="28" t="s">
        <v>107</v>
      </c>
      <c r="CV377" s="28" t="s">
        <v>107</v>
      </c>
      <c r="CW377" s="28" t="s">
        <v>107</v>
      </c>
      <c r="CX377" s="28" t="s">
        <v>107</v>
      </c>
      <c r="CY377" s="28" t="s">
        <v>107</v>
      </c>
      <c r="CZ377" s="28" t="s">
        <v>107</v>
      </c>
      <c r="DA377" s="28" t="s">
        <v>107</v>
      </c>
      <c r="DB377" s="28" t="s">
        <v>107</v>
      </c>
      <c r="DC377" s="28" t="s">
        <v>107</v>
      </c>
      <c r="DD377" s="332">
        <v>12819676</v>
      </c>
      <c r="DE377" s="43">
        <v>1</v>
      </c>
      <c r="DF377" s="390">
        <v>1</v>
      </c>
      <c r="DG377" s="310"/>
      <c r="DH377" s="203"/>
      <c r="DI377" s="279" t="str" cm="1">
        <f t="array" ref="DI377">+IF(AND(C377&lt;&gt;"Vehículos Eléctricos",C377&lt;&gt;"Vehículos Híbridos",AD377="PERCENTIL 50"),
     IF(VLOOKUP(_xlfn.TEXTJOIN("_",FALSE,C377:E377),BD_Perc!$A:$P,_xlfn.IFS(BD!AE377="Intervalo de precio 1",12,BD!AE377="Intervalo de precio 2",13),FALSE)&lt;=1,
     VLOOKUP(_xlfn.TEXTJOIN("_",FALSE,C377:E377),BD_Perc!$A:$P,16,FALSE),"Ok P50"),
     "Ok P30/70 ó Híbrido/Eléctrico")</f>
        <v>Ok P30/70 ó Híbrido/Eléctrico</v>
      </c>
      <c r="DJ377" s="279" t="str">
        <f t="shared" si="31"/>
        <v>Vehículos Convencionales_Vehículos Destinados al Transporte de Carga Liviana_Van</v>
      </c>
      <c r="DK377" s="331">
        <f t="shared" si="35"/>
        <v>249837525</v>
      </c>
      <c r="DL377" s="326"/>
    </row>
    <row r="378" spans="1:116" ht="51">
      <c r="A378" s="28">
        <v>373</v>
      </c>
      <c r="B378" s="29" t="s">
        <v>266</v>
      </c>
      <c r="C378" s="29" t="s">
        <v>0</v>
      </c>
      <c r="D378" s="29" t="s">
        <v>810</v>
      </c>
      <c r="E378" s="42" t="s">
        <v>811</v>
      </c>
      <c r="F378" s="42" t="s">
        <v>107</v>
      </c>
      <c r="G378" s="30" t="s">
        <v>853</v>
      </c>
      <c r="H378" s="42" t="s">
        <v>851</v>
      </c>
      <c r="I378" s="28">
        <v>5807019</v>
      </c>
      <c r="J378" s="28" t="s">
        <v>854</v>
      </c>
      <c r="K378" s="31" t="s">
        <v>107</v>
      </c>
      <c r="L378" s="32">
        <v>140</v>
      </c>
      <c r="M378" s="33" t="s">
        <v>107</v>
      </c>
      <c r="N378" s="34">
        <v>214900000</v>
      </c>
      <c r="O378" s="34">
        <f>+IFERROR(VLOOKUP(I378,Precio_Fasecolda!A:C,3,FALSE),IFERROR(VLOOKUP(I378,Precio_Fasecolda!B:C,2,FALSE),N378))</f>
        <v>214900000</v>
      </c>
      <c r="P378" s="34">
        <f t="shared" si="32"/>
        <v>0</v>
      </c>
      <c r="Q378" s="33" t="s">
        <v>107</v>
      </c>
      <c r="R378" s="28" t="s">
        <v>2415</v>
      </c>
      <c r="S378" s="28" t="s">
        <v>360</v>
      </c>
      <c r="T378" s="28" t="s">
        <v>107</v>
      </c>
      <c r="U378" s="28" t="s">
        <v>107</v>
      </c>
      <c r="V378" s="42" t="s">
        <v>107</v>
      </c>
      <c r="W378" s="28" t="s">
        <v>107</v>
      </c>
      <c r="X378" s="28" t="s">
        <v>107</v>
      </c>
      <c r="Y378" s="28" t="str">
        <f t="shared" si="33"/>
        <v>N.A.</v>
      </c>
      <c r="Z378" s="292">
        <f t="shared" si="30"/>
        <v>214846275</v>
      </c>
      <c r="AA378" s="28" cm="1">
        <f t="array" aca="1" ref="AA378" ca="1">_xlfn.IFS(DK378&lt;$DK$4,1,AND(DK378&gt;=$DK$4,DK378&lt;=$AA$4),2,DK378&gt;$AA$4,3)</f>
        <v>2</v>
      </c>
      <c r="AB378" s="28">
        <v>0</v>
      </c>
      <c r="AC378" s="28" cm="1">
        <f t="array" aca="1" ref="AC378" ca="1">IF(AB378="PERCENTIL 30","",_xlfn.IFS(DK378&lt;$AC$4,1,DK378&gt;$AC$4,2))</f>
        <v>2</v>
      </c>
      <c r="AD378" s="28" t="str">
        <f>+IFERROR(VLOOKUP(_xlfn.TEXTJOIN("_", FALSE, C378:E378), BD_Perc!$A:$O, 15, FALSE),"Segmentación no encontrada o vehículo inactivo")</f>
        <v>PERCENTIL 30-70</v>
      </c>
      <c r="AE378" s="28" t="str" cm="1">
        <f t="array" ref="AE378">_xlfn.IFS(
    AD378 = "PERCENTIL 50",
    _xlfn.IFS(
        BD!DK378 &lt; VLOOKUP(_xlfn.TEXTJOIN("_", FALSE, C378:E378), BD_Perc!$A:$O, 11, FALSE), "Intervalo de precio 1",
        BD!DK378 &gt;= VLOOKUP(_xlfn.TEXTJOIN("_", FALSE, C378:E378), BD_Perc!$A:$O, 11, FALSE), "Intervalo de precio 2"
    ),
    AD378 = "PERCENTIL 30-70",
    _xlfn.IFS(
        BD!DK378 &lt; VLOOKUP(_xlfn.TEXTJOIN("_", FALSE, C378:E378), BD_Perc!$A:$O, 6, FALSE), "Intervalo de precio 1",
        BD!DK378 &lt; VLOOKUP(_xlfn.TEXTJOIN("_", FALSE, C378:E378), BD_Perc!$A:$O, 7, FALSE), "Intervalo de precio 2",
        BD!DK378 &gt;= VLOOKUP(_xlfn.TEXTJOIN("_", FALSE, C378:E378), BD_Perc!$A:$O, 7, FALSE), "Intervalo de precio 3"
    ),
    AD378="Segmentación no encontrada o vehículo inactivo","Segmentación no encontrada o vehículo inactivo"
)</f>
        <v>Intervalo de precio 3</v>
      </c>
      <c r="AF378" s="35" t="s">
        <v>2414</v>
      </c>
      <c r="AG378" s="35" t="b">
        <f t="shared" si="34"/>
        <v>1</v>
      </c>
      <c r="AH378" s="323">
        <v>2.5000000000000001E-4</v>
      </c>
      <c r="AI378" s="323">
        <v>5.0000000000000001E-4</v>
      </c>
      <c r="AJ378" s="323">
        <v>7.5000000000000002E-4</v>
      </c>
      <c r="AK378" s="323">
        <v>1E-3</v>
      </c>
      <c r="AL378" s="323">
        <v>1.25E-3</v>
      </c>
      <c r="AM378" s="323">
        <v>1.5E-3</v>
      </c>
      <c r="AN378" s="28" t="s">
        <v>113</v>
      </c>
      <c r="AO378" s="28" t="s">
        <v>113</v>
      </c>
      <c r="AP378" s="28" t="s">
        <v>113</v>
      </c>
      <c r="AQ378" s="45">
        <v>0.05</v>
      </c>
      <c r="AR378" s="38">
        <v>8689479</v>
      </c>
      <c r="AS378" s="38" t="s">
        <v>107</v>
      </c>
      <c r="AT378" s="38" t="s">
        <v>107</v>
      </c>
      <c r="AU378" s="38" t="s">
        <v>107</v>
      </c>
      <c r="AV378" s="38" t="s">
        <v>107</v>
      </c>
      <c r="AW378" s="38" t="s">
        <v>107</v>
      </c>
      <c r="AX378" s="38">
        <v>0</v>
      </c>
      <c r="AY378" s="38">
        <v>734511</v>
      </c>
      <c r="AZ378" s="38">
        <v>505997</v>
      </c>
      <c r="BA378" s="38">
        <v>734511</v>
      </c>
      <c r="BB378" s="38" t="s">
        <v>107</v>
      </c>
      <c r="BC378" s="38" t="s">
        <v>107</v>
      </c>
      <c r="BD378" s="38">
        <v>0</v>
      </c>
      <c r="BE378" s="38">
        <v>0</v>
      </c>
      <c r="BF378" s="38" t="s">
        <v>107</v>
      </c>
      <c r="BG378" s="38">
        <v>25707907</v>
      </c>
      <c r="BH378" s="38" t="s">
        <v>107</v>
      </c>
      <c r="BI378" s="38" t="s">
        <v>107</v>
      </c>
      <c r="BJ378" s="38" t="s">
        <v>107</v>
      </c>
      <c r="BK378" s="38">
        <v>0</v>
      </c>
      <c r="BL378" s="38" t="s">
        <v>107</v>
      </c>
      <c r="BM378" s="38">
        <v>359095</v>
      </c>
      <c r="BN378" s="38" t="s">
        <v>107</v>
      </c>
      <c r="BO378" s="38" t="s">
        <v>107</v>
      </c>
      <c r="BP378" s="38" t="s">
        <v>107</v>
      </c>
      <c r="BQ378" s="38">
        <v>163225</v>
      </c>
      <c r="BR378" s="38" t="s">
        <v>107</v>
      </c>
      <c r="BS378" s="38" t="s">
        <v>107</v>
      </c>
      <c r="BT378" s="38" t="s">
        <v>107</v>
      </c>
      <c r="BU378" s="38" t="s">
        <v>107</v>
      </c>
      <c r="BV378" s="38" t="s">
        <v>107</v>
      </c>
      <c r="BW378" s="38">
        <v>1550636</v>
      </c>
      <c r="BX378" s="38">
        <v>163225</v>
      </c>
      <c r="BY378" s="38" t="s">
        <v>107</v>
      </c>
      <c r="BZ378" s="38" t="s">
        <v>107</v>
      </c>
      <c r="CA378" s="38">
        <v>0</v>
      </c>
      <c r="CB378" s="38">
        <v>1060961</v>
      </c>
      <c r="CC378" s="330">
        <v>0</v>
      </c>
      <c r="CD378" s="38" t="s">
        <v>107</v>
      </c>
      <c r="CE378" s="38" t="s">
        <v>107</v>
      </c>
      <c r="CF378" s="38" t="s">
        <v>107</v>
      </c>
      <c r="CG378" s="38" t="s">
        <v>107</v>
      </c>
      <c r="CH378" s="42" t="s">
        <v>114</v>
      </c>
      <c r="CI378" s="42" t="s">
        <v>114</v>
      </c>
      <c r="CJ378" s="42" t="s">
        <v>113</v>
      </c>
      <c r="CK378" s="42" t="s">
        <v>114</v>
      </c>
      <c r="CL378" s="42" t="s">
        <v>114</v>
      </c>
      <c r="CM378" s="42" t="s">
        <v>114</v>
      </c>
      <c r="CN378" s="42" t="s">
        <v>114</v>
      </c>
      <c r="CO378" s="42" t="s">
        <v>107</v>
      </c>
      <c r="CP378" s="28" t="s">
        <v>107</v>
      </c>
      <c r="CQ378" s="28" t="s">
        <v>107</v>
      </c>
      <c r="CR378" s="28" t="s">
        <v>107</v>
      </c>
      <c r="CS378" s="28" t="s">
        <v>107</v>
      </c>
      <c r="CT378" s="28" t="s">
        <v>107</v>
      </c>
      <c r="CU378" s="28" t="s">
        <v>107</v>
      </c>
      <c r="CV378" s="28" t="s">
        <v>107</v>
      </c>
      <c r="CW378" s="28" t="s">
        <v>107</v>
      </c>
      <c r="CX378" s="28" t="s">
        <v>107</v>
      </c>
      <c r="CY378" s="28" t="s">
        <v>107</v>
      </c>
      <c r="CZ378" s="28" t="s">
        <v>107</v>
      </c>
      <c r="DA378" s="28" t="s">
        <v>107</v>
      </c>
      <c r="DB378" s="28" t="s">
        <v>107</v>
      </c>
      <c r="DC378" s="28" t="s">
        <v>107</v>
      </c>
      <c r="DD378" s="332">
        <v>12894760</v>
      </c>
      <c r="DE378" s="43">
        <v>1</v>
      </c>
      <c r="DF378" s="390">
        <v>1</v>
      </c>
      <c r="DG378" s="310"/>
      <c r="DH378" s="203"/>
      <c r="DI378" s="279" t="str" cm="1">
        <f t="array" ref="DI378">+IF(AND(C378&lt;&gt;"Vehículos Eléctricos",C378&lt;&gt;"Vehículos Híbridos",AD378="PERCENTIL 50"),
     IF(VLOOKUP(_xlfn.TEXTJOIN("_",FALSE,C378:E378),BD_Perc!$A:$P,_xlfn.IFS(BD!AE378="Intervalo de precio 1",12,BD!AE378="Intervalo de precio 2",13),FALSE)&lt;=1,
     VLOOKUP(_xlfn.TEXTJOIN("_",FALSE,C378:E378),BD_Perc!$A:$P,16,FALSE),"Ok P50"),
     "Ok P30/70 ó Híbrido/Eléctrico")</f>
        <v>Ok P30/70 ó Híbrido/Eléctrico</v>
      </c>
      <c r="DJ378" s="279" t="str">
        <f t="shared" si="31"/>
        <v>Vehículos Convencionales_Vehículos Destinados al Transporte de Carga Liviana_Van</v>
      </c>
      <c r="DK378" s="331">
        <f t="shared" si="35"/>
        <v>214846275</v>
      </c>
      <c r="DL378" s="326"/>
    </row>
    <row r="379" spans="1:116" ht="51">
      <c r="A379" s="28">
        <v>374</v>
      </c>
      <c r="B379" s="29" t="s">
        <v>266</v>
      </c>
      <c r="C379" s="29" t="s">
        <v>0</v>
      </c>
      <c r="D379" s="29" t="s">
        <v>810</v>
      </c>
      <c r="E379" s="42" t="s">
        <v>811</v>
      </c>
      <c r="F379" s="42" t="s">
        <v>107</v>
      </c>
      <c r="G379" s="30" t="s">
        <v>855</v>
      </c>
      <c r="H379" s="42" t="s">
        <v>851</v>
      </c>
      <c r="I379" s="28">
        <v>5807011</v>
      </c>
      <c r="J379" s="28" t="s">
        <v>856</v>
      </c>
      <c r="K379" s="31" t="s">
        <v>107</v>
      </c>
      <c r="L379" s="32">
        <v>114</v>
      </c>
      <c r="M379" s="33" t="s">
        <v>107</v>
      </c>
      <c r="N379" s="34">
        <v>152600000</v>
      </c>
      <c r="O379" s="34">
        <f>+IFERROR(VLOOKUP(I379,Precio_Fasecolda!A:C,3,FALSE),IFERROR(VLOOKUP(I379,Precio_Fasecolda!B:C,2,FALSE),N379))</f>
        <v>152600000</v>
      </c>
      <c r="P379" s="34">
        <f t="shared" si="32"/>
        <v>0</v>
      </c>
      <c r="Q379" s="33" t="s">
        <v>107</v>
      </c>
      <c r="R379" s="28" t="s">
        <v>2415</v>
      </c>
      <c r="S379" s="28" t="s">
        <v>360</v>
      </c>
      <c r="T379" s="28" t="s">
        <v>107</v>
      </c>
      <c r="U379" s="28" t="s">
        <v>107</v>
      </c>
      <c r="V379" s="42" t="s">
        <v>107</v>
      </c>
      <c r="W379" s="28" t="s">
        <v>107</v>
      </c>
      <c r="X379" s="28" t="s">
        <v>107</v>
      </c>
      <c r="Y379" s="28" t="str">
        <f t="shared" si="33"/>
        <v>N.A.</v>
      </c>
      <c r="Z379" s="292">
        <f t="shared" si="30"/>
        <v>152561850</v>
      </c>
      <c r="AA379" s="28" cm="1">
        <f t="array" aca="1" ref="AA379" ca="1">_xlfn.IFS(DK379&lt;$DK$4,1,AND(DK379&gt;=$DK$4,DK379&lt;=$AA$4),2,DK379&gt;$AA$4,3)</f>
        <v>2</v>
      </c>
      <c r="AB379" s="28">
        <v>0</v>
      </c>
      <c r="AC379" s="28" cm="1">
        <f t="array" aca="1" ref="AC379" ca="1">IF(AB379="PERCENTIL 30","",_xlfn.IFS(DK379&lt;$AC$4,1,DK379&gt;$AC$4,2))</f>
        <v>1</v>
      </c>
      <c r="AD379" s="28" t="str">
        <f>+IFERROR(VLOOKUP(_xlfn.TEXTJOIN("_", FALSE, C379:E379), BD_Perc!$A:$O, 15, FALSE),"Segmentación no encontrada o vehículo inactivo")</f>
        <v>PERCENTIL 30-70</v>
      </c>
      <c r="AE379" s="28" t="str" cm="1">
        <f t="array" ref="AE379">_xlfn.IFS(
    AD379 = "PERCENTIL 50",
    _xlfn.IFS(
        BD!DK379 &lt; VLOOKUP(_xlfn.TEXTJOIN("_", FALSE, C379:E379), BD_Perc!$A:$O, 11, FALSE), "Intervalo de precio 1",
        BD!DK379 &gt;= VLOOKUP(_xlfn.TEXTJOIN("_", FALSE, C379:E379), BD_Perc!$A:$O, 11, FALSE), "Intervalo de precio 2"
    ),
    AD379 = "PERCENTIL 30-70",
    _xlfn.IFS(
        BD!DK379 &lt; VLOOKUP(_xlfn.TEXTJOIN("_", FALSE, C379:E379), BD_Perc!$A:$O, 6, FALSE), "Intervalo de precio 1",
        BD!DK379 &lt; VLOOKUP(_xlfn.TEXTJOIN("_", FALSE, C379:E379), BD_Perc!$A:$O, 7, FALSE), "Intervalo de precio 2",
        BD!DK379 &gt;= VLOOKUP(_xlfn.TEXTJOIN("_", FALSE, C379:E379), BD_Perc!$A:$O, 7, FALSE), "Intervalo de precio 3"
    ),
    AD379="Segmentación no encontrada o vehículo inactivo","Segmentación no encontrada o vehículo inactivo"
)</f>
        <v>Intervalo de precio 1</v>
      </c>
      <c r="AF379" s="35" t="s">
        <v>2412</v>
      </c>
      <c r="AG379" s="35" t="b">
        <f t="shared" si="34"/>
        <v>1</v>
      </c>
      <c r="AH379" s="323">
        <v>2.5000000000000001E-4</v>
      </c>
      <c r="AI379" s="323">
        <v>5.0000000000000001E-4</v>
      </c>
      <c r="AJ379" s="323">
        <v>7.5000000000000002E-4</v>
      </c>
      <c r="AK379" s="323">
        <v>1E-3</v>
      </c>
      <c r="AL379" s="323">
        <v>1.25E-3</v>
      </c>
      <c r="AM379" s="323">
        <v>1.5E-3</v>
      </c>
      <c r="AN379" s="28" t="s">
        <v>113</v>
      </c>
      <c r="AO379" s="28" t="s">
        <v>113</v>
      </c>
      <c r="AP379" s="28" t="s">
        <v>113</v>
      </c>
      <c r="AQ379" s="45">
        <v>0.05</v>
      </c>
      <c r="AR379" s="38">
        <v>8689479</v>
      </c>
      <c r="AS379" s="38" t="s">
        <v>107</v>
      </c>
      <c r="AT379" s="38" t="s">
        <v>107</v>
      </c>
      <c r="AU379" s="38" t="s">
        <v>107</v>
      </c>
      <c r="AV379" s="38" t="s">
        <v>107</v>
      </c>
      <c r="AW379" s="38" t="s">
        <v>107</v>
      </c>
      <c r="AX379" s="38">
        <v>0</v>
      </c>
      <c r="AY379" s="38">
        <v>734511</v>
      </c>
      <c r="AZ379" s="38">
        <v>505997</v>
      </c>
      <c r="BA379" s="38">
        <v>734511</v>
      </c>
      <c r="BB379" s="38" t="s">
        <v>107</v>
      </c>
      <c r="BC379" s="38" t="s">
        <v>107</v>
      </c>
      <c r="BD379" s="38">
        <v>0</v>
      </c>
      <c r="BE379" s="38">
        <v>0</v>
      </c>
      <c r="BF379" s="38" t="s">
        <v>107</v>
      </c>
      <c r="BG379" s="38">
        <v>25707907</v>
      </c>
      <c r="BH379" s="38" t="s">
        <v>107</v>
      </c>
      <c r="BI379" s="38" t="s">
        <v>107</v>
      </c>
      <c r="BJ379" s="38" t="s">
        <v>107</v>
      </c>
      <c r="BK379" s="38">
        <v>0</v>
      </c>
      <c r="BL379" s="38" t="s">
        <v>107</v>
      </c>
      <c r="BM379" s="38">
        <v>359095</v>
      </c>
      <c r="BN379" s="38" t="s">
        <v>107</v>
      </c>
      <c r="BO379" s="38" t="s">
        <v>107</v>
      </c>
      <c r="BP379" s="38" t="s">
        <v>107</v>
      </c>
      <c r="BQ379" s="38">
        <v>163225</v>
      </c>
      <c r="BR379" s="38" t="s">
        <v>107</v>
      </c>
      <c r="BS379" s="38" t="s">
        <v>107</v>
      </c>
      <c r="BT379" s="38" t="s">
        <v>107</v>
      </c>
      <c r="BU379" s="38" t="s">
        <v>107</v>
      </c>
      <c r="BV379" s="38" t="s">
        <v>107</v>
      </c>
      <c r="BW379" s="38">
        <v>1550636</v>
      </c>
      <c r="BX379" s="38">
        <v>163225</v>
      </c>
      <c r="BY379" s="38" t="s">
        <v>107</v>
      </c>
      <c r="BZ379" s="38" t="s">
        <v>107</v>
      </c>
      <c r="CA379" s="38">
        <v>0</v>
      </c>
      <c r="CB379" s="38">
        <v>1060961</v>
      </c>
      <c r="CC379" s="330">
        <v>0</v>
      </c>
      <c r="CD379" s="38" t="s">
        <v>107</v>
      </c>
      <c r="CE379" s="38" t="s">
        <v>107</v>
      </c>
      <c r="CF379" s="38" t="s">
        <v>107</v>
      </c>
      <c r="CG379" s="38" t="s">
        <v>107</v>
      </c>
      <c r="CH379" s="42" t="s">
        <v>114</v>
      </c>
      <c r="CI379" s="42" t="s">
        <v>114</v>
      </c>
      <c r="CJ379" s="42" t="s">
        <v>113</v>
      </c>
      <c r="CK379" s="42" t="s">
        <v>114</v>
      </c>
      <c r="CL379" s="42" t="s">
        <v>114</v>
      </c>
      <c r="CM379" s="42" t="s">
        <v>114</v>
      </c>
      <c r="CN379" s="42" t="s">
        <v>114</v>
      </c>
      <c r="CO379" s="42" t="s">
        <v>107</v>
      </c>
      <c r="CP379" s="28" t="s">
        <v>107</v>
      </c>
      <c r="CQ379" s="28" t="s">
        <v>107</v>
      </c>
      <c r="CR379" s="28" t="s">
        <v>107</v>
      </c>
      <c r="CS379" s="28" t="s">
        <v>107</v>
      </c>
      <c r="CT379" s="28" t="s">
        <v>107</v>
      </c>
      <c r="CU379" s="28" t="s">
        <v>107</v>
      </c>
      <c r="CV379" s="28" t="s">
        <v>107</v>
      </c>
      <c r="CW379" s="28" t="s">
        <v>107</v>
      </c>
      <c r="CX379" s="28" t="s">
        <v>107</v>
      </c>
      <c r="CY379" s="28" t="s">
        <v>107</v>
      </c>
      <c r="CZ379" s="28" t="s">
        <v>107</v>
      </c>
      <c r="DA379" s="28" t="s">
        <v>107</v>
      </c>
      <c r="DB379" s="28" t="s">
        <v>107</v>
      </c>
      <c r="DC379" s="28" t="s">
        <v>107</v>
      </c>
      <c r="DD379" s="332">
        <v>12241861</v>
      </c>
      <c r="DE379" s="43">
        <v>1</v>
      </c>
      <c r="DF379" s="390">
        <v>1</v>
      </c>
      <c r="DG379" s="310"/>
      <c r="DH379" s="203"/>
      <c r="DI379" s="279" t="str" cm="1">
        <f t="array" ref="DI379">+IF(AND(C379&lt;&gt;"Vehículos Eléctricos",C379&lt;&gt;"Vehículos Híbridos",AD379="PERCENTIL 50"),
     IF(VLOOKUP(_xlfn.TEXTJOIN("_",FALSE,C379:E379),BD_Perc!$A:$P,_xlfn.IFS(BD!AE379="Intervalo de precio 1",12,BD!AE379="Intervalo de precio 2",13),FALSE)&lt;=1,
     VLOOKUP(_xlfn.TEXTJOIN("_",FALSE,C379:E379),BD_Perc!$A:$P,16,FALSE),"Ok P50"),
     "Ok P30/70 ó Híbrido/Eléctrico")</f>
        <v>Ok P30/70 ó Híbrido/Eléctrico</v>
      </c>
      <c r="DJ379" s="279" t="str">
        <f t="shared" si="31"/>
        <v>Vehículos Convencionales_Vehículos Destinados al Transporte de Carga Liviana_Van</v>
      </c>
      <c r="DK379" s="331">
        <f t="shared" si="35"/>
        <v>152561850</v>
      </c>
      <c r="DL379" s="326"/>
    </row>
    <row r="380" spans="1:116" ht="51">
      <c r="A380" s="28">
        <v>375</v>
      </c>
      <c r="B380" s="29" t="s">
        <v>266</v>
      </c>
      <c r="C380" s="29" t="s">
        <v>0</v>
      </c>
      <c r="D380" s="29" t="s">
        <v>810</v>
      </c>
      <c r="E380" s="42" t="s">
        <v>811</v>
      </c>
      <c r="F380" s="42" t="s">
        <v>107</v>
      </c>
      <c r="G380" s="30" t="s">
        <v>857</v>
      </c>
      <c r="H380" s="42" t="s">
        <v>851</v>
      </c>
      <c r="I380" s="28">
        <v>5807017</v>
      </c>
      <c r="J380" s="28" t="s">
        <v>858</v>
      </c>
      <c r="K380" s="31" t="s">
        <v>107</v>
      </c>
      <c r="L380" s="32">
        <v>114</v>
      </c>
      <c r="M380" s="33" t="s">
        <v>107</v>
      </c>
      <c r="N380" s="44">
        <v>224900000</v>
      </c>
      <c r="O380" s="34">
        <f>+IFERROR(VLOOKUP(I380,Precio_Fasecolda!A:C,3,FALSE),IFERROR(VLOOKUP(I380,Precio_Fasecolda!B:C,2,FALSE),N380))</f>
        <v>224900000</v>
      </c>
      <c r="P380" s="34">
        <f t="shared" si="32"/>
        <v>0</v>
      </c>
      <c r="Q380" s="33" t="s">
        <v>107</v>
      </c>
      <c r="R380" s="28" t="s">
        <v>2415</v>
      </c>
      <c r="S380" s="28" t="s">
        <v>360</v>
      </c>
      <c r="T380" s="28" t="s">
        <v>107</v>
      </c>
      <c r="U380" s="28" t="s">
        <v>107</v>
      </c>
      <c r="V380" s="42" t="s">
        <v>107</v>
      </c>
      <c r="W380" s="28" t="s">
        <v>107</v>
      </c>
      <c r="X380" s="28" t="s">
        <v>107</v>
      </c>
      <c r="Y380" s="28" t="str">
        <f t="shared" si="33"/>
        <v>N.A.</v>
      </c>
      <c r="Z380" s="292">
        <f t="shared" si="30"/>
        <v>224843775</v>
      </c>
      <c r="AA380" s="28" cm="1">
        <f t="array" aca="1" ref="AA380" ca="1">_xlfn.IFS(DK380&lt;$DK$4,1,AND(DK380&gt;=$DK$4,DK380&lt;=$AA$4),2,DK380&gt;$AA$4,3)</f>
        <v>2</v>
      </c>
      <c r="AB380" s="28">
        <v>0</v>
      </c>
      <c r="AC380" s="28" cm="1">
        <f t="array" aca="1" ref="AC380" ca="1">IF(AB380="PERCENTIL 30","",_xlfn.IFS(DK380&lt;$AC$4,1,DK380&gt;$AC$4,2))</f>
        <v>2</v>
      </c>
      <c r="AD380" s="28" t="str">
        <f>+IFERROR(VLOOKUP(_xlfn.TEXTJOIN("_", FALSE, C380:E380), BD_Perc!$A:$O, 15, FALSE),"Segmentación no encontrada o vehículo inactivo")</f>
        <v>PERCENTIL 30-70</v>
      </c>
      <c r="AE380" s="28" t="str" cm="1">
        <f t="array" ref="AE380">_xlfn.IFS(
    AD380 = "PERCENTIL 50",
    _xlfn.IFS(
        BD!DK380 &lt; VLOOKUP(_xlfn.TEXTJOIN("_", FALSE, C380:E380), BD_Perc!$A:$O, 11, FALSE), "Intervalo de precio 1",
        BD!DK380 &gt;= VLOOKUP(_xlfn.TEXTJOIN("_", FALSE, C380:E380), BD_Perc!$A:$O, 11, FALSE), "Intervalo de precio 2"
    ),
    AD380 = "PERCENTIL 30-70",
    _xlfn.IFS(
        BD!DK380 &lt; VLOOKUP(_xlfn.TEXTJOIN("_", FALSE, C380:E380), BD_Perc!$A:$O, 6, FALSE), "Intervalo de precio 1",
        BD!DK380 &lt; VLOOKUP(_xlfn.TEXTJOIN("_", FALSE, C380:E380), BD_Perc!$A:$O, 7, FALSE), "Intervalo de precio 2",
        BD!DK380 &gt;= VLOOKUP(_xlfn.TEXTJOIN("_", FALSE, C380:E380), BD_Perc!$A:$O, 7, FALSE), "Intervalo de precio 3"
    ),
    AD380="Segmentación no encontrada o vehículo inactivo","Segmentación no encontrada o vehículo inactivo"
)</f>
        <v>Intervalo de precio 3</v>
      </c>
      <c r="AF380" s="35" t="s">
        <v>2414</v>
      </c>
      <c r="AG380" s="35" t="b">
        <f t="shared" si="34"/>
        <v>1</v>
      </c>
      <c r="AH380" s="323">
        <v>2.5000000000000001E-4</v>
      </c>
      <c r="AI380" s="323">
        <v>5.0000000000000001E-4</v>
      </c>
      <c r="AJ380" s="323">
        <v>7.5000000000000002E-4</v>
      </c>
      <c r="AK380" s="323">
        <v>1E-3</v>
      </c>
      <c r="AL380" s="323">
        <v>1.25E-3</v>
      </c>
      <c r="AM380" s="323">
        <v>1.5E-3</v>
      </c>
      <c r="AN380" s="28" t="s">
        <v>113</v>
      </c>
      <c r="AO380" s="28" t="s">
        <v>113</v>
      </c>
      <c r="AP380" s="28" t="s">
        <v>113</v>
      </c>
      <c r="AQ380" s="45">
        <v>0.05</v>
      </c>
      <c r="AR380" s="38">
        <v>8689479</v>
      </c>
      <c r="AS380" s="38" t="s">
        <v>107</v>
      </c>
      <c r="AT380" s="38" t="s">
        <v>107</v>
      </c>
      <c r="AU380" s="38" t="s">
        <v>107</v>
      </c>
      <c r="AV380" s="38" t="s">
        <v>107</v>
      </c>
      <c r="AW380" s="38" t="s">
        <v>107</v>
      </c>
      <c r="AX380" s="38">
        <v>0</v>
      </c>
      <c r="AY380" s="38">
        <v>734511</v>
      </c>
      <c r="AZ380" s="38">
        <v>505997</v>
      </c>
      <c r="BA380" s="38">
        <v>734511</v>
      </c>
      <c r="BB380" s="38" t="s">
        <v>107</v>
      </c>
      <c r="BC380" s="38" t="s">
        <v>107</v>
      </c>
      <c r="BD380" s="38">
        <v>0</v>
      </c>
      <c r="BE380" s="38">
        <v>0</v>
      </c>
      <c r="BF380" s="38" t="s">
        <v>107</v>
      </c>
      <c r="BG380" s="38">
        <v>25707907</v>
      </c>
      <c r="BH380" s="38" t="s">
        <v>107</v>
      </c>
      <c r="BI380" s="38" t="s">
        <v>107</v>
      </c>
      <c r="BJ380" s="38" t="s">
        <v>107</v>
      </c>
      <c r="BK380" s="38">
        <v>0</v>
      </c>
      <c r="BL380" s="38" t="s">
        <v>107</v>
      </c>
      <c r="BM380" s="38">
        <v>359095</v>
      </c>
      <c r="BN380" s="38" t="s">
        <v>107</v>
      </c>
      <c r="BO380" s="38" t="s">
        <v>107</v>
      </c>
      <c r="BP380" s="38" t="s">
        <v>107</v>
      </c>
      <c r="BQ380" s="38">
        <v>163225</v>
      </c>
      <c r="BR380" s="38" t="s">
        <v>107</v>
      </c>
      <c r="BS380" s="38" t="s">
        <v>107</v>
      </c>
      <c r="BT380" s="38" t="s">
        <v>107</v>
      </c>
      <c r="BU380" s="38" t="s">
        <v>107</v>
      </c>
      <c r="BV380" s="38" t="s">
        <v>107</v>
      </c>
      <c r="BW380" s="38">
        <v>1550636</v>
      </c>
      <c r="BX380" s="38">
        <v>163225</v>
      </c>
      <c r="BY380" s="38" t="s">
        <v>107</v>
      </c>
      <c r="BZ380" s="38" t="s">
        <v>107</v>
      </c>
      <c r="CA380" s="38">
        <v>0</v>
      </c>
      <c r="CB380" s="38">
        <v>1060961</v>
      </c>
      <c r="CC380" s="330">
        <v>0</v>
      </c>
      <c r="CD380" s="38" t="s">
        <v>107</v>
      </c>
      <c r="CE380" s="38" t="s">
        <v>107</v>
      </c>
      <c r="CF380" s="38" t="s">
        <v>107</v>
      </c>
      <c r="CG380" s="38" t="s">
        <v>107</v>
      </c>
      <c r="CH380" s="42" t="s">
        <v>114</v>
      </c>
      <c r="CI380" s="42" t="s">
        <v>114</v>
      </c>
      <c r="CJ380" s="42" t="s">
        <v>113</v>
      </c>
      <c r="CK380" s="42" t="s">
        <v>114</v>
      </c>
      <c r="CL380" s="42" t="s">
        <v>114</v>
      </c>
      <c r="CM380" s="42" t="s">
        <v>114</v>
      </c>
      <c r="CN380" s="42" t="s">
        <v>114</v>
      </c>
      <c r="CO380" s="42" t="s">
        <v>107</v>
      </c>
      <c r="CP380" s="28" t="s">
        <v>107</v>
      </c>
      <c r="CQ380" s="28" t="s">
        <v>107</v>
      </c>
      <c r="CR380" s="28" t="s">
        <v>107</v>
      </c>
      <c r="CS380" s="28" t="s">
        <v>107</v>
      </c>
      <c r="CT380" s="28" t="s">
        <v>107</v>
      </c>
      <c r="CU380" s="28" t="s">
        <v>107</v>
      </c>
      <c r="CV380" s="28" t="s">
        <v>107</v>
      </c>
      <c r="CW380" s="28" t="s">
        <v>107</v>
      </c>
      <c r="CX380" s="28" t="s">
        <v>107</v>
      </c>
      <c r="CY380" s="28" t="s">
        <v>107</v>
      </c>
      <c r="CZ380" s="28" t="s">
        <v>107</v>
      </c>
      <c r="DA380" s="28" t="s">
        <v>107</v>
      </c>
      <c r="DB380" s="28" t="s">
        <v>107</v>
      </c>
      <c r="DC380" s="28" t="s">
        <v>107</v>
      </c>
      <c r="DD380" s="332">
        <v>10255415</v>
      </c>
      <c r="DE380" s="43">
        <v>0</v>
      </c>
      <c r="DF380" s="390">
        <v>0</v>
      </c>
      <c r="DG380" s="310"/>
      <c r="DH380" s="203"/>
      <c r="DI380" s="279" t="str" cm="1">
        <f t="array" ref="DI380">+IF(AND(C380&lt;&gt;"Vehículos Eléctricos",C380&lt;&gt;"Vehículos Híbridos",AD380="PERCENTIL 50"),
     IF(VLOOKUP(_xlfn.TEXTJOIN("_",FALSE,C380:E380),BD_Perc!$A:$P,_xlfn.IFS(BD!AE380="Intervalo de precio 1",12,BD!AE380="Intervalo de precio 2",13),FALSE)&lt;=1,
     VLOOKUP(_xlfn.TEXTJOIN("_",FALSE,C380:E380),BD_Perc!$A:$P,16,FALSE),"Ok P50"),
     "Ok P30/70 ó Híbrido/Eléctrico")</f>
        <v>Ok P30/70 ó Híbrido/Eléctrico</v>
      </c>
      <c r="DJ380" s="279" t="str">
        <f t="shared" si="31"/>
        <v>Vehículos Convencionales_Vehículos Destinados al Transporte de Carga Liviana_Van</v>
      </c>
      <c r="DK380" s="331">
        <f t="shared" si="35"/>
        <v>224843775</v>
      </c>
      <c r="DL380" s="326"/>
    </row>
    <row r="381" spans="1:116" ht="51">
      <c r="A381" s="28">
        <v>376</v>
      </c>
      <c r="B381" s="29" t="s">
        <v>266</v>
      </c>
      <c r="C381" s="29" t="s">
        <v>0</v>
      </c>
      <c r="D381" s="29" t="s">
        <v>810</v>
      </c>
      <c r="E381" s="42" t="s">
        <v>811</v>
      </c>
      <c r="F381" s="42" t="s">
        <v>107</v>
      </c>
      <c r="G381" s="30" t="s">
        <v>859</v>
      </c>
      <c r="H381" s="42" t="s">
        <v>851</v>
      </c>
      <c r="I381" s="28">
        <v>5807014</v>
      </c>
      <c r="J381" s="28" t="s">
        <v>860</v>
      </c>
      <c r="K381" s="31" t="s">
        <v>107</v>
      </c>
      <c r="L381" s="32">
        <v>114</v>
      </c>
      <c r="M381" s="33" t="s">
        <v>107</v>
      </c>
      <c r="N381" s="44">
        <v>186700000</v>
      </c>
      <c r="O381" s="34">
        <f>+IFERROR(VLOOKUP(I381,Precio_Fasecolda!A:C,3,FALSE),IFERROR(VLOOKUP(I381,Precio_Fasecolda!B:C,2,FALSE),N381))</f>
        <v>186700000</v>
      </c>
      <c r="P381" s="34">
        <f t="shared" si="32"/>
        <v>0</v>
      </c>
      <c r="Q381" s="33" t="s">
        <v>107</v>
      </c>
      <c r="R381" s="28" t="s">
        <v>2415</v>
      </c>
      <c r="S381" s="28" t="s">
        <v>360</v>
      </c>
      <c r="T381" s="28" t="s">
        <v>107</v>
      </c>
      <c r="U381" s="28" t="s">
        <v>107</v>
      </c>
      <c r="V381" s="42" t="s">
        <v>107</v>
      </c>
      <c r="W381" s="28" t="s">
        <v>107</v>
      </c>
      <c r="X381" s="28" t="s">
        <v>107</v>
      </c>
      <c r="Y381" s="28" t="str">
        <f t="shared" si="33"/>
        <v>N.A.</v>
      </c>
      <c r="Z381" s="292">
        <f t="shared" si="30"/>
        <v>186653325</v>
      </c>
      <c r="AA381" s="28" cm="1">
        <f t="array" aca="1" ref="AA381" ca="1">_xlfn.IFS(DK381&lt;$DK$4,1,AND(DK381&gt;=$DK$4,DK381&lt;=$AA$4),2,DK381&gt;$AA$4,3)</f>
        <v>2</v>
      </c>
      <c r="AB381" s="28">
        <v>0</v>
      </c>
      <c r="AC381" s="28" cm="1">
        <f t="array" aca="1" ref="AC381" ca="1">IF(AB381="PERCENTIL 30","",_xlfn.IFS(DK381&lt;$AC$4,1,DK381&gt;$AC$4,2))</f>
        <v>2</v>
      </c>
      <c r="AD381" s="28" t="str">
        <f>+IFERROR(VLOOKUP(_xlfn.TEXTJOIN("_", FALSE, C381:E381), BD_Perc!$A:$O, 15, FALSE),"Segmentación no encontrada o vehículo inactivo")</f>
        <v>PERCENTIL 30-70</v>
      </c>
      <c r="AE381" s="28" t="str" cm="1">
        <f t="array" ref="AE381">_xlfn.IFS(
    AD381 = "PERCENTIL 50",
    _xlfn.IFS(
        BD!DK381 &lt; VLOOKUP(_xlfn.TEXTJOIN("_", FALSE, C381:E381), BD_Perc!$A:$O, 11, FALSE), "Intervalo de precio 1",
        BD!DK381 &gt;= VLOOKUP(_xlfn.TEXTJOIN("_", FALSE, C381:E381), BD_Perc!$A:$O, 11, FALSE), "Intervalo de precio 2"
    ),
    AD381 = "PERCENTIL 30-70",
    _xlfn.IFS(
        BD!DK381 &lt; VLOOKUP(_xlfn.TEXTJOIN("_", FALSE, C381:E381), BD_Perc!$A:$O, 6, FALSE), "Intervalo de precio 1",
        BD!DK381 &lt; VLOOKUP(_xlfn.TEXTJOIN("_", FALSE, C381:E381), BD_Perc!$A:$O, 7, FALSE), "Intervalo de precio 2",
        BD!DK381 &gt;= VLOOKUP(_xlfn.TEXTJOIN("_", FALSE, C381:E381), BD_Perc!$A:$O, 7, FALSE), "Intervalo de precio 3"
    ),
    AD381="Segmentación no encontrada o vehículo inactivo","Segmentación no encontrada o vehículo inactivo"
)</f>
        <v>Intervalo de precio 2</v>
      </c>
      <c r="AF381" s="35" t="s">
        <v>2413</v>
      </c>
      <c r="AG381" s="35" t="b">
        <f t="shared" si="34"/>
        <v>1</v>
      </c>
      <c r="AH381" s="323">
        <v>2.5000000000000001E-4</v>
      </c>
      <c r="AI381" s="323">
        <v>5.0000000000000001E-4</v>
      </c>
      <c r="AJ381" s="323">
        <v>7.5000000000000002E-4</v>
      </c>
      <c r="AK381" s="323">
        <v>1E-3</v>
      </c>
      <c r="AL381" s="323">
        <v>1.25E-3</v>
      </c>
      <c r="AM381" s="323">
        <v>1.5E-3</v>
      </c>
      <c r="AN381" s="28" t="s">
        <v>113</v>
      </c>
      <c r="AO381" s="28" t="s">
        <v>113</v>
      </c>
      <c r="AP381" s="28" t="s">
        <v>113</v>
      </c>
      <c r="AQ381" s="45">
        <v>0.05</v>
      </c>
      <c r="AR381" s="38">
        <v>8689479</v>
      </c>
      <c r="AS381" s="38" t="s">
        <v>107</v>
      </c>
      <c r="AT381" s="38" t="s">
        <v>107</v>
      </c>
      <c r="AU381" s="38" t="s">
        <v>107</v>
      </c>
      <c r="AV381" s="38" t="s">
        <v>107</v>
      </c>
      <c r="AW381" s="38" t="s">
        <v>107</v>
      </c>
      <c r="AX381" s="38">
        <v>0</v>
      </c>
      <c r="AY381" s="38">
        <v>734511</v>
      </c>
      <c r="AZ381" s="38">
        <v>505997</v>
      </c>
      <c r="BA381" s="38">
        <v>734511</v>
      </c>
      <c r="BB381" s="38" t="s">
        <v>107</v>
      </c>
      <c r="BC381" s="38" t="s">
        <v>107</v>
      </c>
      <c r="BD381" s="38">
        <v>0</v>
      </c>
      <c r="BE381" s="38">
        <v>0</v>
      </c>
      <c r="BF381" s="38" t="s">
        <v>107</v>
      </c>
      <c r="BG381" s="38">
        <v>25707907</v>
      </c>
      <c r="BH381" s="38" t="s">
        <v>107</v>
      </c>
      <c r="BI381" s="38" t="s">
        <v>107</v>
      </c>
      <c r="BJ381" s="38" t="s">
        <v>107</v>
      </c>
      <c r="BK381" s="38">
        <v>0</v>
      </c>
      <c r="BL381" s="38" t="s">
        <v>107</v>
      </c>
      <c r="BM381" s="38">
        <v>359095</v>
      </c>
      <c r="BN381" s="38" t="s">
        <v>107</v>
      </c>
      <c r="BO381" s="38" t="s">
        <v>107</v>
      </c>
      <c r="BP381" s="38" t="s">
        <v>107</v>
      </c>
      <c r="BQ381" s="38">
        <v>163225</v>
      </c>
      <c r="BR381" s="38" t="s">
        <v>107</v>
      </c>
      <c r="BS381" s="38" t="s">
        <v>107</v>
      </c>
      <c r="BT381" s="38" t="s">
        <v>107</v>
      </c>
      <c r="BU381" s="38" t="s">
        <v>107</v>
      </c>
      <c r="BV381" s="38" t="s">
        <v>107</v>
      </c>
      <c r="BW381" s="38">
        <v>1550636</v>
      </c>
      <c r="BX381" s="38">
        <v>163225</v>
      </c>
      <c r="BY381" s="38" t="s">
        <v>107</v>
      </c>
      <c r="BZ381" s="38" t="s">
        <v>107</v>
      </c>
      <c r="CA381" s="38">
        <v>0</v>
      </c>
      <c r="CB381" s="38">
        <v>1060961</v>
      </c>
      <c r="CC381" s="330">
        <v>0</v>
      </c>
      <c r="CD381" s="38" t="s">
        <v>107</v>
      </c>
      <c r="CE381" s="38" t="s">
        <v>107</v>
      </c>
      <c r="CF381" s="38" t="s">
        <v>107</v>
      </c>
      <c r="CG381" s="38" t="s">
        <v>107</v>
      </c>
      <c r="CH381" s="42" t="s">
        <v>114</v>
      </c>
      <c r="CI381" s="42" t="s">
        <v>114</v>
      </c>
      <c r="CJ381" s="42" t="s">
        <v>113</v>
      </c>
      <c r="CK381" s="42" t="s">
        <v>114</v>
      </c>
      <c r="CL381" s="42" t="s">
        <v>114</v>
      </c>
      <c r="CM381" s="42" t="s">
        <v>114</v>
      </c>
      <c r="CN381" s="42" t="s">
        <v>114</v>
      </c>
      <c r="CO381" s="42" t="s">
        <v>107</v>
      </c>
      <c r="CP381" s="28" t="s">
        <v>107</v>
      </c>
      <c r="CQ381" s="28" t="s">
        <v>107</v>
      </c>
      <c r="CR381" s="28" t="s">
        <v>107</v>
      </c>
      <c r="CS381" s="28" t="s">
        <v>107</v>
      </c>
      <c r="CT381" s="28" t="s">
        <v>107</v>
      </c>
      <c r="CU381" s="28" t="s">
        <v>107</v>
      </c>
      <c r="CV381" s="28" t="s">
        <v>107</v>
      </c>
      <c r="CW381" s="28" t="s">
        <v>107</v>
      </c>
      <c r="CX381" s="28" t="s">
        <v>107</v>
      </c>
      <c r="CY381" s="28" t="s">
        <v>107</v>
      </c>
      <c r="CZ381" s="28" t="s">
        <v>107</v>
      </c>
      <c r="DA381" s="28" t="s">
        <v>107</v>
      </c>
      <c r="DB381" s="28" t="s">
        <v>107</v>
      </c>
      <c r="DC381" s="28" t="s">
        <v>107</v>
      </c>
      <c r="DD381" s="332">
        <v>10255415</v>
      </c>
      <c r="DE381" s="43">
        <v>0</v>
      </c>
      <c r="DF381" s="390">
        <v>0</v>
      </c>
      <c r="DG381" s="310"/>
      <c r="DH381" s="203"/>
      <c r="DI381" s="279" t="str" cm="1">
        <f t="array" ref="DI381">+IF(AND(C381&lt;&gt;"Vehículos Eléctricos",C381&lt;&gt;"Vehículos Híbridos",AD381="PERCENTIL 50"),
     IF(VLOOKUP(_xlfn.TEXTJOIN("_",FALSE,C381:E381),BD_Perc!$A:$P,_xlfn.IFS(BD!AE381="Intervalo de precio 1",12,BD!AE381="Intervalo de precio 2",13),FALSE)&lt;=1,
     VLOOKUP(_xlfn.TEXTJOIN("_",FALSE,C381:E381),BD_Perc!$A:$P,16,FALSE),"Ok P50"),
     "Ok P30/70 ó Híbrido/Eléctrico")</f>
        <v>Ok P30/70 ó Híbrido/Eléctrico</v>
      </c>
      <c r="DJ381" s="279" t="str">
        <f t="shared" si="31"/>
        <v>Vehículos Convencionales_Vehículos Destinados al Transporte de Carga Liviana_Van</v>
      </c>
      <c r="DK381" s="331">
        <f t="shared" si="35"/>
        <v>186653325</v>
      </c>
      <c r="DL381" s="326"/>
    </row>
    <row r="382" spans="1:116" ht="51">
      <c r="A382" s="28">
        <v>377</v>
      </c>
      <c r="B382" s="29" t="s">
        <v>325</v>
      </c>
      <c r="C382" s="29" t="s">
        <v>0</v>
      </c>
      <c r="D382" s="29" t="s">
        <v>810</v>
      </c>
      <c r="E382" s="42" t="s">
        <v>811</v>
      </c>
      <c r="F382" s="42" t="s">
        <v>107</v>
      </c>
      <c r="G382" s="30" t="s">
        <v>861</v>
      </c>
      <c r="H382" s="64" t="s">
        <v>969</v>
      </c>
      <c r="I382" s="28">
        <v>3207014</v>
      </c>
      <c r="J382" s="28" t="s">
        <v>862</v>
      </c>
      <c r="K382" s="31" t="s">
        <v>107</v>
      </c>
      <c r="L382" s="32">
        <v>136</v>
      </c>
      <c r="M382" s="33" t="s">
        <v>107</v>
      </c>
      <c r="N382" s="34">
        <v>128800000</v>
      </c>
      <c r="O382" s="34">
        <f>+IFERROR(VLOOKUP(I382,Precio_Fasecolda!A:C,3,FALSE),IFERROR(VLOOKUP(I382,Precio_Fasecolda!B:C,2,FALSE),N382))</f>
        <v>128800000</v>
      </c>
      <c r="P382" s="34">
        <f t="shared" si="32"/>
        <v>0</v>
      </c>
      <c r="Q382" s="33" t="s">
        <v>107</v>
      </c>
      <c r="R382" s="28" t="s">
        <v>2415</v>
      </c>
      <c r="S382" s="28" t="s">
        <v>360</v>
      </c>
      <c r="T382" s="28" t="s">
        <v>107</v>
      </c>
      <c r="U382" s="28" t="s">
        <v>107</v>
      </c>
      <c r="V382" s="42" t="s">
        <v>107</v>
      </c>
      <c r="W382" s="28" t="s">
        <v>107</v>
      </c>
      <c r="X382" s="28" t="s">
        <v>107</v>
      </c>
      <c r="Y382" s="28" t="str">
        <f t="shared" si="33"/>
        <v>N.A.</v>
      </c>
      <c r="Z382" s="292">
        <f t="shared" si="30"/>
        <v>127512000</v>
      </c>
      <c r="AA382" s="28" cm="1">
        <f t="array" aca="1" ref="AA382" ca="1">_xlfn.IFS(DK382&lt;$DK$4,1,AND(DK382&gt;=$DK$4,DK382&lt;=$AA$4),2,DK382&gt;$AA$4,3)</f>
        <v>2</v>
      </c>
      <c r="AB382" s="28">
        <v>0</v>
      </c>
      <c r="AC382" s="28" cm="1">
        <f t="array" aca="1" ref="AC382" ca="1">IF(AB382="PERCENTIL 30","",_xlfn.IFS(DK382&lt;$AC$4,1,DK382&gt;$AC$4,2))</f>
        <v>1</v>
      </c>
      <c r="AD382" s="28" t="str">
        <f>+IFERROR(VLOOKUP(_xlfn.TEXTJOIN("_", FALSE, C382:E382), BD_Perc!$A:$O, 15, FALSE),"Segmentación no encontrada o vehículo inactivo")</f>
        <v>PERCENTIL 30-70</v>
      </c>
      <c r="AE382" s="28" t="str" cm="1">
        <f t="array" ref="AE382">_xlfn.IFS(
    AD382 = "PERCENTIL 50",
    _xlfn.IFS(
        BD!DK382 &lt; VLOOKUP(_xlfn.TEXTJOIN("_", FALSE, C382:E382), BD_Perc!$A:$O, 11, FALSE), "Intervalo de precio 1",
        BD!DK382 &gt;= VLOOKUP(_xlfn.TEXTJOIN("_", FALSE, C382:E382), BD_Perc!$A:$O, 11, FALSE), "Intervalo de precio 2"
    ),
    AD382 = "PERCENTIL 30-70",
    _xlfn.IFS(
        BD!DK382 &lt; VLOOKUP(_xlfn.TEXTJOIN("_", FALSE, C382:E382), BD_Perc!$A:$O, 6, FALSE), "Intervalo de precio 1",
        BD!DK382 &lt; VLOOKUP(_xlfn.TEXTJOIN("_", FALSE, C382:E382), BD_Perc!$A:$O, 7, FALSE), "Intervalo de precio 2",
        BD!DK382 &gt;= VLOOKUP(_xlfn.TEXTJOIN("_", FALSE, C382:E382), BD_Perc!$A:$O, 7, FALSE), "Intervalo de precio 3"
    ),
    AD382="Segmentación no encontrada o vehículo inactivo","Segmentación no encontrada o vehículo inactivo"
)</f>
        <v>Intervalo de precio 1</v>
      </c>
      <c r="AF382" s="35" t="s">
        <v>2412</v>
      </c>
      <c r="AG382" s="35" t="b">
        <f t="shared" si="34"/>
        <v>1</v>
      </c>
      <c r="AH382" s="207">
        <v>0.01</v>
      </c>
      <c r="AI382" s="207">
        <v>0.01</v>
      </c>
      <c r="AJ382" s="207">
        <v>0.01</v>
      </c>
      <c r="AK382" s="207">
        <v>0.01</v>
      </c>
      <c r="AL382" s="207">
        <v>0.01</v>
      </c>
      <c r="AM382" s="207">
        <v>0.02</v>
      </c>
      <c r="AN382" s="28" t="s">
        <v>113</v>
      </c>
      <c r="AO382" s="28" t="s">
        <v>113</v>
      </c>
      <c r="AP382" s="28" t="s">
        <v>113</v>
      </c>
      <c r="AQ382" s="37">
        <v>0.5</v>
      </c>
      <c r="AR382" s="38">
        <v>8689479</v>
      </c>
      <c r="AS382" s="38">
        <v>756945</v>
      </c>
      <c r="AT382" s="38">
        <v>619319</v>
      </c>
      <c r="AU382" s="38" t="s">
        <v>107</v>
      </c>
      <c r="AV382" s="38" t="s">
        <v>107</v>
      </c>
      <c r="AW382" s="38">
        <v>8078664</v>
      </c>
      <c r="AX382" s="38">
        <v>481692</v>
      </c>
      <c r="AY382" s="38">
        <v>894571</v>
      </c>
      <c r="AZ382" s="38">
        <v>48169</v>
      </c>
      <c r="BA382" s="38">
        <v>385354</v>
      </c>
      <c r="BB382" s="38" t="s">
        <v>107</v>
      </c>
      <c r="BC382" s="38" t="s">
        <v>107</v>
      </c>
      <c r="BD382" s="38">
        <v>0</v>
      </c>
      <c r="BE382" s="38">
        <v>0</v>
      </c>
      <c r="BF382" s="38" t="s">
        <v>107</v>
      </c>
      <c r="BG382" s="38">
        <v>4816921</v>
      </c>
      <c r="BH382" s="38">
        <v>3027779</v>
      </c>
      <c r="BI382" s="38">
        <v>1307450</v>
      </c>
      <c r="BJ382" s="38">
        <v>3303031</v>
      </c>
      <c r="BK382" s="38">
        <v>302778</v>
      </c>
      <c r="BL382" s="38">
        <v>522980</v>
      </c>
      <c r="BM382" s="38">
        <v>302778</v>
      </c>
      <c r="BN382" s="38">
        <v>894571</v>
      </c>
      <c r="BO382" s="38">
        <v>1032198</v>
      </c>
      <c r="BP382" s="38">
        <v>2133207</v>
      </c>
      <c r="BQ382" s="38">
        <v>206440</v>
      </c>
      <c r="BR382" s="38">
        <v>1307450</v>
      </c>
      <c r="BS382" s="38">
        <v>233965</v>
      </c>
      <c r="BT382" s="38" t="s">
        <v>107</v>
      </c>
      <c r="BU382" s="38" t="s">
        <v>107</v>
      </c>
      <c r="BV382" s="38" t="s">
        <v>107</v>
      </c>
      <c r="BW382" s="38">
        <v>0</v>
      </c>
      <c r="BX382" s="38">
        <v>178914</v>
      </c>
      <c r="BY382" s="38">
        <v>3027779</v>
      </c>
      <c r="BZ382" s="38">
        <v>6193185</v>
      </c>
      <c r="CA382" s="38">
        <v>0</v>
      </c>
      <c r="CB382" s="38">
        <v>481692</v>
      </c>
      <c r="CC382" s="330">
        <v>0</v>
      </c>
      <c r="CD382" s="38" t="s">
        <v>107</v>
      </c>
      <c r="CE382" s="38">
        <v>6549266</v>
      </c>
      <c r="CF382" s="38">
        <v>20302113</v>
      </c>
      <c r="CG382" s="38">
        <v>33021510</v>
      </c>
      <c r="CH382" s="42" t="s">
        <v>114</v>
      </c>
      <c r="CI382" s="42" t="s">
        <v>114</v>
      </c>
      <c r="CJ382" s="42" t="s">
        <v>114</v>
      </c>
      <c r="CK382" s="42" t="s">
        <v>114</v>
      </c>
      <c r="CL382" s="42" t="s">
        <v>114</v>
      </c>
      <c r="CM382" s="42" t="s">
        <v>114</v>
      </c>
      <c r="CN382" s="42" t="s">
        <v>114</v>
      </c>
      <c r="CO382" s="42" t="s">
        <v>107</v>
      </c>
      <c r="CP382" s="28" t="s">
        <v>107</v>
      </c>
      <c r="CQ382" s="28" t="s">
        <v>107</v>
      </c>
      <c r="CR382" s="28" t="s">
        <v>107</v>
      </c>
      <c r="CS382" s="28" t="s">
        <v>107</v>
      </c>
      <c r="CT382" s="28" t="s">
        <v>107</v>
      </c>
      <c r="CU382" s="28" t="s">
        <v>107</v>
      </c>
      <c r="CV382" s="28" t="s">
        <v>107</v>
      </c>
      <c r="CW382" s="28" t="s">
        <v>107</v>
      </c>
      <c r="CX382" s="28" t="s">
        <v>107</v>
      </c>
      <c r="CY382" s="28" t="s">
        <v>107</v>
      </c>
      <c r="CZ382" s="28" t="s">
        <v>107</v>
      </c>
      <c r="DA382" s="28" t="s">
        <v>107</v>
      </c>
      <c r="DB382" s="28" t="s">
        <v>107</v>
      </c>
      <c r="DC382" s="28" t="s">
        <v>107</v>
      </c>
      <c r="DD382" s="332">
        <v>9691834</v>
      </c>
      <c r="DE382" s="43">
        <v>1</v>
      </c>
      <c r="DF382" s="390">
        <v>1</v>
      </c>
      <c r="DG382" s="310"/>
      <c r="DH382" s="203"/>
      <c r="DI382" s="279" t="str" cm="1">
        <f t="array" ref="DI382">+IF(AND(C382&lt;&gt;"Vehículos Eléctricos",C382&lt;&gt;"Vehículos Híbridos",AD382="PERCENTIL 50"),
     IF(VLOOKUP(_xlfn.TEXTJOIN("_",FALSE,C382:E382),BD_Perc!$A:$P,_xlfn.IFS(BD!AE382="Intervalo de precio 1",12,BD!AE382="Intervalo de precio 2",13),FALSE)&lt;=1,
     VLOOKUP(_xlfn.TEXTJOIN("_",FALSE,C382:E382),BD_Perc!$A:$P,16,FALSE),"Ok P50"),
     "Ok P30/70 ó Híbrido/Eléctrico")</f>
        <v>Ok P30/70 ó Híbrido/Eléctrico</v>
      </c>
      <c r="DJ382" s="279" t="str">
        <f t="shared" si="31"/>
        <v>Vehículos Convencionales_Vehículos Destinados al Transporte de Carga Liviana_Van</v>
      </c>
      <c r="DK382" s="331">
        <f t="shared" si="35"/>
        <v>127512000</v>
      </c>
      <c r="DL382" s="326"/>
    </row>
    <row r="383" spans="1:116" ht="51">
      <c r="A383" s="28">
        <v>378</v>
      </c>
      <c r="B383" s="29" t="s">
        <v>325</v>
      </c>
      <c r="C383" s="29" t="s">
        <v>0</v>
      </c>
      <c r="D383" s="29" t="s">
        <v>810</v>
      </c>
      <c r="E383" s="42" t="s">
        <v>814</v>
      </c>
      <c r="F383" s="42" t="s">
        <v>107</v>
      </c>
      <c r="G383" s="30" t="s">
        <v>863</v>
      </c>
      <c r="H383" s="42" t="s">
        <v>109</v>
      </c>
      <c r="I383" s="28">
        <v>1611168</v>
      </c>
      <c r="J383" s="28" t="s">
        <v>864</v>
      </c>
      <c r="K383" s="31" t="s">
        <v>107</v>
      </c>
      <c r="L383" s="32">
        <v>104</v>
      </c>
      <c r="M383" s="33" t="s">
        <v>107</v>
      </c>
      <c r="N383" s="34">
        <v>104900000</v>
      </c>
      <c r="O383" s="34">
        <f>+IFERROR(VLOOKUP(I383,Precio_Fasecolda!A:C,3,FALSE),IFERROR(VLOOKUP(I383,Precio_Fasecolda!B:C,2,FALSE),N383))</f>
        <v>104900000</v>
      </c>
      <c r="P383" s="34">
        <f t="shared" si="32"/>
        <v>0</v>
      </c>
      <c r="Q383" s="33" t="s">
        <v>107</v>
      </c>
      <c r="R383" s="28" t="s">
        <v>2415</v>
      </c>
      <c r="S383" s="28" t="s">
        <v>360</v>
      </c>
      <c r="T383" s="28" t="s">
        <v>107</v>
      </c>
      <c r="U383" s="28" t="s">
        <v>107</v>
      </c>
      <c r="V383" s="42" t="s">
        <v>107</v>
      </c>
      <c r="W383" s="28" t="s">
        <v>107</v>
      </c>
      <c r="X383" s="28" t="s">
        <v>107</v>
      </c>
      <c r="Y383" s="28" t="str">
        <f t="shared" si="33"/>
        <v>N.A.</v>
      </c>
      <c r="Z383" s="292">
        <f t="shared" si="30"/>
        <v>103851000</v>
      </c>
      <c r="AA383" s="28" cm="1">
        <f t="array" aca="1" ref="AA383" ca="1">_xlfn.IFS(DK383&lt;$DK$4,1,AND(DK383&gt;=$DK$4,DK383&lt;=$AA$4),2,DK383&gt;$AA$4,3)</f>
        <v>2</v>
      </c>
      <c r="AB383" s="28">
        <v>0</v>
      </c>
      <c r="AC383" s="28" cm="1">
        <f t="array" aca="1" ref="AC383" ca="1">IF(AB383="PERCENTIL 30","",_xlfn.IFS(DK383&lt;$AC$4,1,DK383&gt;$AC$4,2))</f>
        <v>1</v>
      </c>
      <c r="AD383" s="28" t="str">
        <f>+IFERROR(VLOOKUP(_xlfn.TEXTJOIN("_", FALSE, C383:E383), BD_Perc!$A:$O, 15, FALSE),"Segmentación no encontrada o vehículo inactivo")</f>
        <v>PERCENTIL 30-70</v>
      </c>
      <c r="AE383" s="28" t="str" cm="1">
        <f t="array" ref="AE383">_xlfn.IFS(
    AD383 = "PERCENTIL 50",
    _xlfn.IFS(
        BD!DK383 &lt; VLOOKUP(_xlfn.TEXTJOIN("_", FALSE, C383:E383), BD_Perc!$A:$O, 11, FALSE), "Intervalo de precio 1",
        BD!DK383 &gt;= VLOOKUP(_xlfn.TEXTJOIN("_", FALSE, C383:E383), BD_Perc!$A:$O, 11, FALSE), "Intervalo de precio 2"
    ),
    AD383 = "PERCENTIL 30-70",
    _xlfn.IFS(
        BD!DK383 &lt; VLOOKUP(_xlfn.TEXTJOIN("_", FALSE, C383:E383), BD_Perc!$A:$O, 6, FALSE), "Intervalo de precio 1",
        BD!DK383 &lt; VLOOKUP(_xlfn.TEXTJOIN("_", FALSE, C383:E383), BD_Perc!$A:$O, 7, FALSE), "Intervalo de precio 2",
        BD!DK383 &gt;= VLOOKUP(_xlfn.TEXTJOIN("_", FALSE, C383:E383), BD_Perc!$A:$O, 7, FALSE), "Intervalo de precio 3"
    ),
    AD383="Segmentación no encontrada o vehículo inactivo","Segmentación no encontrada o vehículo inactivo"
)</f>
        <v>Intervalo de precio 1</v>
      </c>
      <c r="AF383" s="35" t="s">
        <v>2412</v>
      </c>
      <c r="AG383" s="35" t="b">
        <f t="shared" si="34"/>
        <v>1</v>
      </c>
      <c r="AH383" s="207">
        <v>0.01</v>
      </c>
      <c r="AI383" s="207">
        <v>0.01</v>
      </c>
      <c r="AJ383" s="207">
        <v>0.01</v>
      </c>
      <c r="AK383" s="207">
        <v>0.01</v>
      </c>
      <c r="AL383" s="207">
        <v>0.01</v>
      </c>
      <c r="AM383" s="207">
        <v>0.02</v>
      </c>
      <c r="AN383" s="28" t="s">
        <v>113</v>
      </c>
      <c r="AO383" s="28" t="s">
        <v>113</v>
      </c>
      <c r="AP383" s="28" t="s">
        <v>113</v>
      </c>
      <c r="AQ383" s="37">
        <v>0.5</v>
      </c>
      <c r="AR383" s="38">
        <v>8689479</v>
      </c>
      <c r="AS383" s="38">
        <v>756945</v>
      </c>
      <c r="AT383" s="38">
        <v>619319</v>
      </c>
      <c r="AU383" s="38" t="s">
        <v>107</v>
      </c>
      <c r="AV383" s="38" t="s">
        <v>107</v>
      </c>
      <c r="AW383" s="38">
        <v>8078664</v>
      </c>
      <c r="AX383" s="38">
        <v>481692</v>
      </c>
      <c r="AY383" s="38">
        <v>894571</v>
      </c>
      <c r="AZ383" s="38">
        <v>48169</v>
      </c>
      <c r="BA383" s="38">
        <v>385354</v>
      </c>
      <c r="BB383" s="38" t="s">
        <v>107</v>
      </c>
      <c r="BC383" s="38" t="s">
        <v>107</v>
      </c>
      <c r="BD383" s="38">
        <v>0</v>
      </c>
      <c r="BE383" s="38">
        <v>0</v>
      </c>
      <c r="BF383" s="38" t="s">
        <v>107</v>
      </c>
      <c r="BG383" s="38">
        <v>4816921</v>
      </c>
      <c r="BH383" s="38">
        <v>3027779</v>
      </c>
      <c r="BI383" s="38">
        <v>1307450</v>
      </c>
      <c r="BJ383" s="38">
        <v>3303031</v>
      </c>
      <c r="BK383" s="38">
        <v>302778</v>
      </c>
      <c r="BL383" s="38">
        <v>522980</v>
      </c>
      <c r="BM383" s="38">
        <v>302778</v>
      </c>
      <c r="BN383" s="38">
        <v>894571</v>
      </c>
      <c r="BO383" s="38">
        <v>1032198</v>
      </c>
      <c r="BP383" s="38">
        <v>2133207</v>
      </c>
      <c r="BQ383" s="38">
        <v>206440</v>
      </c>
      <c r="BR383" s="38">
        <v>1307450</v>
      </c>
      <c r="BS383" s="38">
        <v>233965</v>
      </c>
      <c r="BT383" s="38" t="s">
        <v>107</v>
      </c>
      <c r="BU383" s="38" t="s">
        <v>107</v>
      </c>
      <c r="BV383" s="38" t="s">
        <v>107</v>
      </c>
      <c r="BW383" s="38">
        <v>0</v>
      </c>
      <c r="BX383" s="38">
        <v>178914</v>
      </c>
      <c r="BY383" s="38">
        <v>3027779</v>
      </c>
      <c r="BZ383" s="38">
        <v>6193185</v>
      </c>
      <c r="CA383" s="38">
        <v>0</v>
      </c>
      <c r="CB383" s="38">
        <v>481692</v>
      </c>
      <c r="CC383" s="330">
        <v>0</v>
      </c>
      <c r="CD383" s="38" t="s">
        <v>107</v>
      </c>
      <c r="CE383" s="38">
        <v>6549266</v>
      </c>
      <c r="CF383" s="38">
        <v>20302113</v>
      </c>
      <c r="CG383" s="38">
        <v>33021510</v>
      </c>
      <c r="CH383" s="42" t="s">
        <v>114</v>
      </c>
      <c r="CI383" s="42" t="s">
        <v>114</v>
      </c>
      <c r="CJ383" s="42" t="s">
        <v>114</v>
      </c>
      <c r="CK383" s="42" t="s">
        <v>114</v>
      </c>
      <c r="CL383" s="42" t="s">
        <v>114</v>
      </c>
      <c r="CM383" s="42" t="s">
        <v>114</v>
      </c>
      <c r="CN383" s="42" t="s">
        <v>114</v>
      </c>
      <c r="CO383" s="42" t="s">
        <v>107</v>
      </c>
      <c r="CP383" s="28" t="s">
        <v>107</v>
      </c>
      <c r="CQ383" s="28" t="s">
        <v>107</v>
      </c>
      <c r="CR383" s="28" t="s">
        <v>107</v>
      </c>
      <c r="CS383" s="28" t="s">
        <v>107</v>
      </c>
      <c r="CT383" s="28" t="s">
        <v>107</v>
      </c>
      <c r="CU383" s="28" t="s">
        <v>107</v>
      </c>
      <c r="CV383" s="28" t="s">
        <v>107</v>
      </c>
      <c r="CW383" s="28" t="s">
        <v>107</v>
      </c>
      <c r="CX383" s="28" t="s">
        <v>107</v>
      </c>
      <c r="CY383" s="28" t="s">
        <v>107</v>
      </c>
      <c r="CZ383" s="28" t="s">
        <v>107</v>
      </c>
      <c r="DA383" s="28" t="s">
        <v>107</v>
      </c>
      <c r="DB383" s="28" t="s">
        <v>107</v>
      </c>
      <c r="DC383" s="28" t="s">
        <v>107</v>
      </c>
      <c r="DD383" s="332">
        <v>7427326</v>
      </c>
      <c r="DE383" s="43">
        <v>1</v>
      </c>
      <c r="DF383" s="390">
        <v>1</v>
      </c>
      <c r="DG383" s="310"/>
      <c r="DH383" s="203"/>
      <c r="DI383" s="279" t="str" cm="1">
        <f t="array" ref="DI383">+IF(AND(C383&lt;&gt;"Vehículos Eléctricos",C383&lt;&gt;"Vehículos Híbridos",AD383="PERCENTIL 50"),
     IF(VLOOKUP(_xlfn.TEXTJOIN("_",FALSE,C383:E383),BD_Perc!$A:$P,_xlfn.IFS(BD!AE383="Intervalo de precio 1",12,BD!AE383="Intervalo de precio 2",13),FALSE)&lt;=1,
     VLOOKUP(_xlfn.TEXTJOIN("_",FALSE,C383:E383),BD_Perc!$A:$P,16,FALSE),"Ok P50"),
     "Ok P30/70 ó Híbrido/Eléctrico")</f>
        <v>Ok P30/70 ó Híbrido/Eléctrico</v>
      </c>
      <c r="DJ383" s="279" t="str">
        <f t="shared" si="31"/>
        <v>Vehículos Convencionales_Vehículos Destinados al Transporte de Carga Liviana_Furgón</v>
      </c>
      <c r="DK383" s="331">
        <f t="shared" si="35"/>
        <v>103851000</v>
      </c>
      <c r="DL383" s="326"/>
    </row>
    <row r="384" spans="1:116" ht="51">
      <c r="A384" s="28">
        <v>379</v>
      </c>
      <c r="B384" s="29" t="s">
        <v>325</v>
      </c>
      <c r="C384" s="29" t="s">
        <v>0</v>
      </c>
      <c r="D384" s="29" t="s">
        <v>810</v>
      </c>
      <c r="E384" s="42" t="s">
        <v>814</v>
      </c>
      <c r="F384" s="42" t="s">
        <v>107</v>
      </c>
      <c r="G384" s="30" t="s">
        <v>865</v>
      </c>
      <c r="H384" s="64" t="s">
        <v>969</v>
      </c>
      <c r="I384" s="28">
        <v>3204026</v>
      </c>
      <c r="J384" s="28" t="s">
        <v>866</v>
      </c>
      <c r="K384" s="31" t="s">
        <v>107</v>
      </c>
      <c r="L384" s="32">
        <v>150</v>
      </c>
      <c r="M384" s="33" t="s">
        <v>107</v>
      </c>
      <c r="N384" s="34">
        <v>133000000</v>
      </c>
      <c r="O384" s="34">
        <f>+IFERROR(VLOOKUP(I384,Precio_Fasecolda!A:C,3,FALSE),IFERROR(VLOOKUP(I384,Precio_Fasecolda!B:C,2,FALSE),N384))</f>
        <v>133000000</v>
      </c>
      <c r="P384" s="34">
        <f t="shared" si="32"/>
        <v>0</v>
      </c>
      <c r="Q384" s="33" t="s">
        <v>107</v>
      </c>
      <c r="R384" s="28" t="s">
        <v>2415</v>
      </c>
      <c r="S384" s="28" t="s">
        <v>360</v>
      </c>
      <c r="T384" s="28" t="s">
        <v>107</v>
      </c>
      <c r="U384" s="28" t="s">
        <v>107</v>
      </c>
      <c r="V384" s="42" t="s">
        <v>107</v>
      </c>
      <c r="W384" s="28" t="s">
        <v>107</v>
      </c>
      <c r="X384" s="28" t="s">
        <v>107</v>
      </c>
      <c r="Y384" s="28" t="str">
        <f t="shared" si="33"/>
        <v>N.A.</v>
      </c>
      <c r="Z384" s="292">
        <f t="shared" si="30"/>
        <v>131670000</v>
      </c>
      <c r="AA384" s="28" cm="1">
        <f t="array" aca="1" ref="AA384" ca="1">_xlfn.IFS(DK384&lt;$DK$4,1,AND(DK384&gt;=$DK$4,DK384&lt;=$AA$4),2,DK384&gt;$AA$4,3)</f>
        <v>2</v>
      </c>
      <c r="AB384" s="28">
        <v>0</v>
      </c>
      <c r="AC384" s="28" cm="1">
        <f t="array" aca="1" ref="AC384" ca="1">IF(AB384="PERCENTIL 30","",_xlfn.IFS(DK384&lt;$AC$4,1,DK384&gt;$AC$4,2))</f>
        <v>1</v>
      </c>
      <c r="AD384" s="28" t="str">
        <f>+IFERROR(VLOOKUP(_xlfn.TEXTJOIN("_", FALSE, C384:E384), BD_Perc!$A:$O, 15, FALSE),"Segmentación no encontrada o vehículo inactivo")</f>
        <v>PERCENTIL 30-70</v>
      </c>
      <c r="AE384" s="28" t="str" cm="1">
        <f t="array" ref="AE384">_xlfn.IFS(
    AD384 = "PERCENTIL 50",
    _xlfn.IFS(
        BD!DK384 &lt; VLOOKUP(_xlfn.TEXTJOIN("_", FALSE, C384:E384), BD_Perc!$A:$O, 11, FALSE), "Intervalo de precio 1",
        BD!DK384 &gt;= VLOOKUP(_xlfn.TEXTJOIN("_", FALSE, C384:E384), BD_Perc!$A:$O, 11, FALSE), "Intervalo de precio 2"
    ),
    AD384 = "PERCENTIL 30-70",
    _xlfn.IFS(
        BD!DK384 &lt; VLOOKUP(_xlfn.TEXTJOIN("_", FALSE, C384:E384), BD_Perc!$A:$O, 6, FALSE), "Intervalo de precio 1",
        BD!DK384 &lt; VLOOKUP(_xlfn.TEXTJOIN("_", FALSE, C384:E384), BD_Perc!$A:$O, 7, FALSE), "Intervalo de precio 2",
        BD!DK384 &gt;= VLOOKUP(_xlfn.TEXTJOIN("_", FALSE, C384:E384), BD_Perc!$A:$O, 7, FALSE), "Intervalo de precio 3"
    ),
    AD384="Segmentación no encontrada o vehículo inactivo","Segmentación no encontrada o vehículo inactivo"
)</f>
        <v>Intervalo de precio 2</v>
      </c>
      <c r="AF384" s="35" t="s">
        <v>2413</v>
      </c>
      <c r="AG384" s="35" t="b">
        <f t="shared" si="34"/>
        <v>1</v>
      </c>
      <c r="AH384" s="207">
        <v>0.01</v>
      </c>
      <c r="AI384" s="207">
        <v>0.01</v>
      </c>
      <c r="AJ384" s="207">
        <v>0.01</v>
      </c>
      <c r="AK384" s="207">
        <v>0.01</v>
      </c>
      <c r="AL384" s="207">
        <v>0.01</v>
      </c>
      <c r="AM384" s="207">
        <v>0.02</v>
      </c>
      <c r="AN384" s="28" t="s">
        <v>113</v>
      </c>
      <c r="AO384" s="28" t="s">
        <v>113</v>
      </c>
      <c r="AP384" s="28" t="s">
        <v>113</v>
      </c>
      <c r="AQ384" s="37">
        <v>0.5</v>
      </c>
      <c r="AR384" s="38">
        <v>8689479</v>
      </c>
      <c r="AS384" s="38">
        <v>756945</v>
      </c>
      <c r="AT384" s="38">
        <v>619319</v>
      </c>
      <c r="AU384" s="38" t="s">
        <v>107</v>
      </c>
      <c r="AV384" s="38" t="s">
        <v>107</v>
      </c>
      <c r="AW384" s="38">
        <v>8078664</v>
      </c>
      <c r="AX384" s="38">
        <v>481692</v>
      </c>
      <c r="AY384" s="38">
        <v>894571</v>
      </c>
      <c r="AZ384" s="38">
        <v>48169</v>
      </c>
      <c r="BA384" s="38">
        <v>385354</v>
      </c>
      <c r="BB384" s="38">
        <v>34406578</v>
      </c>
      <c r="BC384" s="38">
        <v>34406578</v>
      </c>
      <c r="BD384" s="38">
        <v>0</v>
      </c>
      <c r="BE384" s="38">
        <v>0</v>
      </c>
      <c r="BF384" s="38" t="s">
        <v>107</v>
      </c>
      <c r="BG384" s="38">
        <v>4816921</v>
      </c>
      <c r="BH384" s="38">
        <v>3027779</v>
      </c>
      <c r="BI384" s="38">
        <v>1307450</v>
      </c>
      <c r="BJ384" s="38">
        <v>3303031</v>
      </c>
      <c r="BK384" s="38">
        <v>302778</v>
      </c>
      <c r="BL384" s="38">
        <v>522980</v>
      </c>
      <c r="BM384" s="38">
        <v>302778</v>
      </c>
      <c r="BN384" s="38">
        <v>894571</v>
      </c>
      <c r="BO384" s="38">
        <v>1032198</v>
      </c>
      <c r="BP384" s="38">
        <v>2133207</v>
      </c>
      <c r="BQ384" s="38">
        <v>206440</v>
      </c>
      <c r="BR384" s="38">
        <v>1307450</v>
      </c>
      <c r="BS384" s="38">
        <v>233965</v>
      </c>
      <c r="BT384" s="38" t="s">
        <v>107</v>
      </c>
      <c r="BU384" s="38" t="s">
        <v>107</v>
      </c>
      <c r="BV384" s="38" t="s">
        <v>107</v>
      </c>
      <c r="BW384" s="38">
        <v>6878563</v>
      </c>
      <c r="BX384" s="38">
        <v>178914</v>
      </c>
      <c r="BY384" s="38">
        <v>3027779</v>
      </c>
      <c r="BZ384" s="38">
        <v>6193185</v>
      </c>
      <c r="CA384" s="38">
        <v>6193185</v>
      </c>
      <c r="CB384" s="38">
        <v>481692</v>
      </c>
      <c r="CC384" s="330">
        <v>0</v>
      </c>
      <c r="CD384" s="38" t="s">
        <v>107</v>
      </c>
      <c r="CE384" s="38">
        <v>6549266</v>
      </c>
      <c r="CF384" s="38">
        <v>20302113</v>
      </c>
      <c r="CG384" s="38">
        <v>33021510</v>
      </c>
      <c r="CH384" s="42" t="s">
        <v>114</v>
      </c>
      <c r="CI384" s="42" t="s">
        <v>114</v>
      </c>
      <c r="CJ384" s="42" t="s">
        <v>114</v>
      </c>
      <c r="CK384" s="42" t="s">
        <v>114</v>
      </c>
      <c r="CL384" s="42" t="s">
        <v>114</v>
      </c>
      <c r="CM384" s="42" t="s">
        <v>114</v>
      </c>
      <c r="CN384" s="42" t="s">
        <v>114</v>
      </c>
      <c r="CO384" s="42" t="s">
        <v>107</v>
      </c>
      <c r="CP384" s="28" t="s">
        <v>107</v>
      </c>
      <c r="CQ384" s="28" t="s">
        <v>107</v>
      </c>
      <c r="CR384" s="28" t="s">
        <v>107</v>
      </c>
      <c r="CS384" s="28" t="s">
        <v>107</v>
      </c>
      <c r="CT384" s="28" t="s">
        <v>107</v>
      </c>
      <c r="CU384" s="28" t="s">
        <v>107</v>
      </c>
      <c r="CV384" s="28" t="s">
        <v>107</v>
      </c>
      <c r="CW384" s="28" t="s">
        <v>107</v>
      </c>
      <c r="CX384" s="28" t="s">
        <v>107</v>
      </c>
      <c r="CY384" s="28" t="s">
        <v>107</v>
      </c>
      <c r="CZ384" s="28" t="s">
        <v>107</v>
      </c>
      <c r="DA384" s="28" t="s">
        <v>107</v>
      </c>
      <c r="DB384" s="28" t="s">
        <v>107</v>
      </c>
      <c r="DC384" s="28" t="s">
        <v>107</v>
      </c>
      <c r="DD384" s="332">
        <v>8780559</v>
      </c>
      <c r="DE384" s="43">
        <v>1</v>
      </c>
      <c r="DF384" s="390">
        <v>1</v>
      </c>
      <c r="DG384" s="310"/>
      <c r="DH384" s="203"/>
      <c r="DI384" s="279" t="str" cm="1">
        <f t="array" ref="DI384">+IF(AND(C384&lt;&gt;"Vehículos Eléctricos",C384&lt;&gt;"Vehículos Híbridos",AD384="PERCENTIL 50"),
     IF(VLOOKUP(_xlfn.TEXTJOIN("_",FALSE,C384:E384),BD_Perc!$A:$P,_xlfn.IFS(BD!AE384="Intervalo de precio 1",12,BD!AE384="Intervalo de precio 2",13),FALSE)&lt;=1,
     VLOOKUP(_xlfn.TEXTJOIN("_",FALSE,C384:E384),BD_Perc!$A:$P,16,FALSE),"Ok P50"),
     "Ok P30/70 ó Híbrido/Eléctrico")</f>
        <v>Ok P30/70 ó Híbrido/Eléctrico</v>
      </c>
      <c r="DJ384" s="279" t="str">
        <f t="shared" si="31"/>
        <v>Vehículos Convencionales_Vehículos Destinados al Transporte de Carga Liviana_Furgón</v>
      </c>
      <c r="DK384" s="331">
        <f t="shared" si="35"/>
        <v>131670000</v>
      </c>
      <c r="DL384" s="326"/>
    </row>
    <row r="385" spans="1:116" ht="51">
      <c r="A385" s="28">
        <v>380</v>
      </c>
      <c r="B385" s="29" t="s">
        <v>104</v>
      </c>
      <c r="C385" s="29" t="s">
        <v>0</v>
      </c>
      <c r="D385" s="29" t="s">
        <v>867</v>
      </c>
      <c r="E385" s="42" t="s">
        <v>811</v>
      </c>
      <c r="F385" s="42" t="s">
        <v>868</v>
      </c>
      <c r="G385" s="30" t="s">
        <v>869</v>
      </c>
      <c r="H385" s="28" t="s">
        <v>109</v>
      </c>
      <c r="I385" s="28">
        <v>1606252</v>
      </c>
      <c r="J385" s="28" t="s">
        <v>870</v>
      </c>
      <c r="K385" s="31" t="s">
        <v>107</v>
      </c>
      <c r="L385" s="32">
        <v>81</v>
      </c>
      <c r="M385" s="33" t="s">
        <v>107</v>
      </c>
      <c r="N385" s="34">
        <v>94000000</v>
      </c>
      <c r="O385" s="34">
        <f>+IFERROR(VLOOKUP(I385,Precio_Fasecolda!A:C,3,FALSE),IFERROR(VLOOKUP(I385,Precio_Fasecolda!B:C,2,FALSE),N385))</f>
        <v>94000000</v>
      </c>
      <c r="P385" s="34">
        <f t="shared" si="32"/>
        <v>0</v>
      </c>
      <c r="Q385" s="33" t="s">
        <v>107</v>
      </c>
      <c r="R385" s="28" t="s">
        <v>2415</v>
      </c>
      <c r="S385" s="28" t="s">
        <v>112</v>
      </c>
      <c r="T385" s="28" t="s">
        <v>107</v>
      </c>
      <c r="U385" s="28" t="s">
        <v>107</v>
      </c>
      <c r="V385" s="42" t="s">
        <v>107</v>
      </c>
      <c r="W385" s="28" t="s">
        <v>107</v>
      </c>
      <c r="X385" s="28" t="s">
        <v>107</v>
      </c>
      <c r="Y385" s="28" t="str">
        <f t="shared" si="33"/>
        <v>N.A.</v>
      </c>
      <c r="Z385" s="292">
        <f t="shared" si="30"/>
        <v>89300000</v>
      </c>
      <c r="AA385" s="28" cm="1">
        <f t="array" aca="1" ref="AA385" ca="1">_xlfn.IFS(DK385&lt;$DK$4,1,AND(DK385&gt;=$DK$4,DK385&lt;=$AA$4),2,DK385&gt;$AA$4,3)</f>
        <v>2</v>
      </c>
      <c r="AB385" s="28">
        <v>0</v>
      </c>
      <c r="AC385" s="28" cm="1">
        <f t="array" aca="1" ref="AC385" ca="1">IF(AB385="PERCENTIL 30","",_xlfn.IFS(DK385&lt;$AC$4,1,DK385&gt;$AC$4,2))</f>
        <v>1</v>
      </c>
      <c r="AD385" s="28" t="str">
        <f>+IFERROR(VLOOKUP(_xlfn.TEXTJOIN("_", FALSE, C385:E385), BD_Perc!$A:$O, 15, FALSE),"Segmentación no encontrada o vehículo inactivo")</f>
        <v>PERCENTIL 50</v>
      </c>
      <c r="AE385" s="28" t="str" cm="1">
        <f t="array" ref="AE385">_xlfn.IFS(
    AD385 = "PERCENTIL 50",
    _xlfn.IFS(
        BD!DK385 &lt; VLOOKUP(_xlfn.TEXTJOIN("_", FALSE, C385:E385), BD_Perc!$A:$O, 11, FALSE), "Intervalo de precio 1",
        BD!DK385 &gt;= VLOOKUP(_xlfn.TEXTJOIN("_", FALSE, C385:E385), BD_Perc!$A:$O, 11, FALSE), "Intervalo de precio 2"
    ),
    AD385 = "PERCENTIL 30-70",
    _xlfn.IFS(
        BD!DK385 &lt; VLOOKUP(_xlfn.TEXTJOIN("_", FALSE, C385:E385), BD_Perc!$A:$O, 6, FALSE), "Intervalo de precio 1",
        BD!DK385 &lt; VLOOKUP(_xlfn.TEXTJOIN("_", FALSE, C385:E385), BD_Perc!$A:$O, 7, FALSE), "Intervalo de precio 2",
        BD!DK385 &gt;= VLOOKUP(_xlfn.TEXTJOIN("_", FALSE, C385:E385), BD_Perc!$A:$O, 7, FALSE), "Intervalo de precio 3"
    ),
    AD385="Segmentación no encontrada o vehículo inactivo","Segmentación no encontrada o vehículo inactivo"
)</f>
        <v>Intervalo de precio 1</v>
      </c>
      <c r="AF385" s="35" t="s">
        <v>2412</v>
      </c>
      <c r="AG385" s="35" t="b">
        <f t="shared" si="34"/>
        <v>1</v>
      </c>
      <c r="AH385" s="205">
        <v>0.05</v>
      </c>
      <c r="AI385" s="205">
        <v>0.05</v>
      </c>
      <c r="AJ385" s="205">
        <v>0.05</v>
      </c>
      <c r="AK385" s="205">
        <v>0.05</v>
      </c>
      <c r="AL385" s="205">
        <v>0.05</v>
      </c>
      <c r="AM385" s="205">
        <v>0.05</v>
      </c>
      <c r="AN385" s="28" t="s">
        <v>113</v>
      </c>
      <c r="AO385" s="28" t="s">
        <v>113</v>
      </c>
      <c r="AP385" s="28" t="s">
        <v>113</v>
      </c>
      <c r="AQ385" s="37">
        <v>1</v>
      </c>
      <c r="AR385" s="38" t="s">
        <v>107</v>
      </c>
      <c r="AS385" s="38">
        <v>535272</v>
      </c>
      <c r="AT385" s="38">
        <v>764674</v>
      </c>
      <c r="AU385" s="38" t="s">
        <v>107</v>
      </c>
      <c r="AV385" s="38" t="s">
        <v>107</v>
      </c>
      <c r="AW385" s="38">
        <v>11547654</v>
      </c>
      <c r="AX385" s="38">
        <v>527502</v>
      </c>
      <c r="AY385" s="38">
        <v>1386841</v>
      </c>
      <c r="AZ385" s="38">
        <v>128475</v>
      </c>
      <c r="BA385" s="38">
        <v>613375</v>
      </c>
      <c r="BB385" s="38" t="s">
        <v>107</v>
      </c>
      <c r="BC385" s="38" t="s">
        <v>107</v>
      </c>
      <c r="BD385" s="38">
        <v>0</v>
      </c>
      <c r="BE385" s="38">
        <v>0</v>
      </c>
      <c r="BF385" s="38" t="s">
        <v>107</v>
      </c>
      <c r="BG385" s="38">
        <v>4600313</v>
      </c>
      <c r="BH385" s="38">
        <v>5780609</v>
      </c>
      <c r="BI385" s="38">
        <v>2891625</v>
      </c>
      <c r="BJ385" s="38">
        <v>4089166</v>
      </c>
      <c r="BK385" s="38">
        <v>2</v>
      </c>
      <c r="BL385" s="38">
        <v>1533438</v>
      </c>
      <c r="BM385" s="38">
        <v>173454</v>
      </c>
      <c r="BN385" s="38">
        <v>2019435</v>
      </c>
      <c r="BO385" s="38">
        <v>1024847</v>
      </c>
      <c r="BP385" s="38">
        <v>4896777</v>
      </c>
      <c r="BQ385" s="38">
        <v>130091</v>
      </c>
      <c r="BR385" s="38">
        <v>2146812</v>
      </c>
      <c r="BS385" s="38">
        <v>511146</v>
      </c>
      <c r="BT385" s="38" t="s">
        <v>107</v>
      </c>
      <c r="BU385" s="38" t="s">
        <v>107</v>
      </c>
      <c r="BV385" s="38">
        <v>2044583</v>
      </c>
      <c r="BW385" s="38">
        <v>7892091</v>
      </c>
      <c r="BX385" s="38">
        <v>130091</v>
      </c>
      <c r="BY385" s="38" t="s">
        <v>107</v>
      </c>
      <c r="BZ385" s="38" t="s">
        <v>107</v>
      </c>
      <c r="CA385" s="38">
        <v>2</v>
      </c>
      <c r="CB385" s="38">
        <v>1011820</v>
      </c>
      <c r="CC385" s="330">
        <v>0</v>
      </c>
      <c r="CD385" s="38" t="s">
        <v>107</v>
      </c>
      <c r="CE385" s="38" t="s">
        <v>107</v>
      </c>
      <c r="CF385" s="38" t="s">
        <v>107</v>
      </c>
      <c r="CG385" s="38" t="s">
        <v>107</v>
      </c>
      <c r="CH385" s="41" t="s">
        <v>114</v>
      </c>
      <c r="CI385" s="41" t="s">
        <v>114</v>
      </c>
      <c r="CJ385" s="41" t="s">
        <v>114</v>
      </c>
      <c r="CK385" s="41" t="s">
        <v>114</v>
      </c>
      <c r="CL385" s="41" t="s">
        <v>114</v>
      </c>
      <c r="CM385" s="41" t="s">
        <v>114</v>
      </c>
      <c r="CN385" s="41" t="s">
        <v>114</v>
      </c>
      <c r="CO385" s="42" t="s">
        <v>107</v>
      </c>
      <c r="CP385" s="28" t="s">
        <v>107</v>
      </c>
      <c r="CQ385" s="28" t="s">
        <v>107</v>
      </c>
      <c r="CR385" s="28" t="s">
        <v>107</v>
      </c>
      <c r="CS385" s="28" t="s">
        <v>107</v>
      </c>
      <c r="CT385" s="28" t="s">
        <v>107</v>
      </c>
      <c r="CU385" s="28" t="s">
        <v>107</v>
      </c>
      <c r="CV385" s="28" t="s">
        <v>107</v>
      </c>
      <c r="CW385" s="28" t="s">
        <v>107</v>
      </c>
      <c r="CX385" s="28" t="s">
        <v>107</v>
      </c>
      <c r="CY385" s="28" t="s">
        <v>107</v>
      </c>
      <c r="CZ385" s="28" t="s">
        <v>107</v>
      </c>
      <c r="DA385" s="28" t="s">
        <v>107</v>
      </c>
      <c r="DB385" s="28" t="s">
        <v>107</v>
      </c>
      <c r="DC385" s="28" t="s">
        <v>107</v>
      </c>
      <c r="DD385" s="332">
        <v>9384306</v>
      </c>
      <c r="DE385" s="43">
        <v>1</v>
      </c>
      <c r="DF385" s="390">
        <v>1</v>
      </c>
      <c r="DG385" s="310"/>
      <c r="DH385" s="203"/>
      <c r="DI385" s="279" t="str" cm="1">
        <f t="array" ref="DI385">+IF(AND(C385&lt;&gt;"Vehículos Eléctricos",C385&lt;&gt;"Vehículos Híbridos",AD385="PERCENTIL 50"),
     IF(VLOOKUP(_xlfn.TEXTJOIN("_",FALSE,C385:E385),BD_Perc!$A:$P,_xlfn.IFS(BD!AE385="Intervalo de precio 1",12,BD!AE385="Intervalo de precio 2",13),FALSE)&lt;=1,
     VLOOKUP(_xlfn.TEXTJOIN("_",FALSE,C385:E385),BD_Perc!$A:$P,16,FALSE),"Ok P50"),
     "Ok P30/70 ó Híbrido/Eléctrico")</f>
        <v>Ok P50</v>
      </c>
      <c r="DJ385" s="279" t="str">
        <f t="shared" si="31"/>
        <v>Vehículos Convencionales_Vehículos Destinados al Transporte de Pasajeros_Van</v>
      </c>
      <c r="DK385" s="331">
        <f t="shared" si="35"/>
        <v>89300000</v>
      </c>
      <c r="DL385" s="326"/>
    </row>
    <row r="386" spans="1:116" ht="51">
      <c r="A386" s="28">
        <v>381</v>
      </c>
      <c r="B386" s="29" t="s">
        <v>104</v>
      </c>
      <c r="C386" s="29" t="s">
        <v>0</v>
      </c>
      <c r="D386" s="29" t="s">
        <v>867</v>
      </c>
      <c r="E386" s="42" t="s">
        <v>871</v>
      </c>
      <c r="F386" s="42" t="s">
        <v>872</v>
      </c>
      <c r="G386" s="30" t="s">
        <v>873</v>
      </c>
      <c r="H386" s="28" t="s">
        <v>109</v>
      </c>
      <c r="I386" s="28">
        <v>1611180</v>
      </c>
      <c r="J386" s="28" t="s">
        <v>874</v>
      </c>
      <c r="K386" s="31" t="s">
        <v>107</v>
      </c>
      <c r="L386" s="32">
        <v>122</v>
      </c>
      <c r="M386" s="33" t="s">
        <v>107</v>
      </c>
      <c r="N386" s="34">
        <v>139500000</v>
      </c>
      <c r="O386" s="34">
        <f>+IFERROR(VLOOKUP(I386,Precio_Fasecolda!A:C,3,FALSE),IFERROR(VLOOKUP(I386,Precio_Fasecolda!B:C,2,FALSE),N386))</f>
        <v>139500000</v>
      </c>
      <c r="P386" s="34">
        <f t="shared" si="32"/>
        <v>0</v>
      </c>
      <c r="Q386" s="33" t="s">
        <v>107</v>
      </c>
      <c r="R386" s="28" t="s">
        <v>2415</v>
      </c>
      <c r="S386" s="28" t="s">
        <v>360</v>
      </c>
      <c r="T386" s="28" t="s">
        <v>107</v>
      </c>
      <c r="U386" s="28" t="s">
        <v>107</v>
      </c>
      <c r="V386" s="42" t="s">
        <v>107</v>
      </c>
      <c r="W386" s="28" t="s">
        <v>107</v>
      </c>
      <c r="X386" s="28" t="s">
        <v>107</v>
      </c>
      <c r="Y386" s="28" t="str">
        <f t="shared" si="33"/>
        <v>N.A.</v>
      </c>
      <c r="Z386" s="292">
        <f t="shared" si="30"/>
        <v>131130000</v>
      </c>
      <c r="AA386" s="28" cm="1">
        <f t="array" aca="1" ref="AA386" ca="1">_xlfn.IFS(DK386&lt;$DK$4,1,AND(DK386&gt;=$DK$4,DK386&lt;=$AA$4),2,DK386&gt;$AA$4,3)</f>
        <v>2</v>
      </c>
      <c r="AB386" s="28">
        <v>0</v>
      </c>
      <c r="AC386" s="28" cm="1">
        <f t="array" aca="1" ref="AC386" ca="1">IF(AB386="PERCENTIL 30","",_xlfn.IFS(DK386&lt;$AC$4,1,DK386&gt;$AC$4,2))</f>
        <v>1</v>
      </c>
      <c r="AD386" s="28" t="str">
        <f>+IFERROR(VLOOKUP(_xlfn.TEXTJOIN("_", FALSE, C386:E386), BD_Perc!$A:$O, 15, FALSE),"Segmentación no encontrada o vehículo inactivo")</f>
        <v>PERCENTIL 50</v>
      </c>
      <c r="AE386" s="28" t="str" cm="1">
        <f t="array" ref="AE386">_xlfn.IFS(
    AD386 = "PERCENTIL 50",
    _xlfn.IFS(
        BD!DK386 &lt; VLOOKUP(_xlfn.TEXTJOIN("_", FALSE, C386:E386), BD_Perc!$A:$O, 11, FALSE), "Intervalo de precio 1",
        BD!DK386 &gt;= VLOOKUP(_xlfn.TEXTJOIN("_", FALSE, C386:E386), BD_Perc!$A:$O, 11, FALSE), "Intervalo de precio 2"
    ),
    AD386 = "PERCENTIL 30-70",
    _xlfn.IFS(
        BD!DK386 &lt; VLOOKUP(_xlfn.TEXTJOIN("_", FALSE, C386:E386), BD_Perc!$A:$O, 6, FALSE), "Intervalo de precio 1",
        BD!DK386 &lt; VLOOKUP(_xlfn.TEXTJOIN("_", FALSE, C386:E386), BD_Perc!$A:$O, 7, FALSE), "Intervalo de precio 2",
        BD!DK386 &gt;= VLOOKUP(_xlfn.TEXTJOIN("_", FALSE, C386:E386), BD_Perc!$A:$O, 7, FALSE), "Intervalo de precio 3"
    ),
    AD386="Segmentación no encontrada o vehículo inactivo","Segmentación no encontrada o vehículo inactivo"
)</f>
        <v>Intervalo de precio 1</v>
      </c>
      <c r="AF386" s="35" t="s">
        <v>2412</v>
      </c>
      <c r="AG386" s="35" t="b">
        <f t="shared" si="34"/>
        <v>1</v>
      </c>
      <c r="AH386" s="205">
        <v>0.06</v>
      </c>
      <c r="AI386" s="205">
        <v>0.06</v>
      </c>
      <c r="AJ386" s="205">
        <v>0.06</v>
      </c>
      <c r="AK386" s="205">
        <v>0.06</v>
      </c>
      <c r="AL386" s="205">
        <v>7.0000000000000007E-2</v>
      </c>
      <c r="AM386" s="205">
        <v>0.08</v>
      </c>
      <c r="AN386" s="28" t="s">
        <v>113</v>
      </c>
      <c r="AO386" s="28" t="s">
        <v>113</v>
      </c>
      <c r="AP386" s="28" t="s">
        <v>113</v>
      </c>
      <c r="AQ386" s="37">
        <v>1</v>
      </c>
      <c r="AR386" s="38" t="s">
        <v>107</v>
      </c>
      <c r="AS386" s="38">
        <v>535272</v>
      </c>
      <c r="AT386" s="38" t="s">
        <v>107</v>
      </c>
      <c r="AU386" s="38" t="s">
        <v>107</v>
      </c>
      <c r="AV386" s="38" t="s">
        <v>107</v>
      </c>
      <c r="AW386" s="38">
        <v>12124379</v>
      </c>
      <c r="AX386" s="38" t="s">
        <v>107</v>
      </c>
      <c r="AY386" s="38">
        <v>1824791</v>
      </c>
      <c r="AZ386" s="38">
        <v>128475</v>
      </c>
      <c r="BA386" s="38">
        <v>1508493</v>
      </c>
      <c r="BB386" s="38" t="s">
        <v>107</v>
      </c>
      <c r="BC386" s="38" t="s">
        <v>107</v>
      </c>
      <c r="BD386" s="38">
        <v>189123959</v>
      </c>
      <c r="BE386" s="38">
        <v>173789584</v>
      </c>
      <c r="BF386" s="38" t="s">
        <v>107</v>
      </c>
      <c r="BG386" s="38" t="s">
        <v>107</v>
      </c>
      <c r="BH386" s="38" t="s">
        <v>107</v>
      </c>
      <c r="BI386" s="38">
        <v>2891625</v>
      </c>
      <c r="BJ386" s="38">
        <v>4089166</v>
      </c>
      <c r="BK386" s="38" t="s">
        <v>107</v>
      </c>
      <c r="BL386" s="38">
        <v>0</v>
      </c>
      <c r="BM386" s="38">
        <v>173454</v>
      </c>
      <c r="BN386" s="38" t="s">
        <v>107</v>
      </c>
      <c r="BO386" s="38" t="s">
        <v>107</v>
      </c>
      <c r="BP386" s="38">
        <v>5649184</v>
      </c>
      <c r="BQ386" s="38">
        <v>130091</v>
      </c>
      <c r="BR386" s="38">
        <v>2</v>
      </c>
      <c r="BS386" s="38" t="s">
        <v>107</v>
      </c>
      <c r="BT386" s="38" t="s">
        <v>107</v>
      </c>
      <c r="BU386" s="38" t="s">
        <v>107</v>
      </c>
      <c r="BV386" s="38">
        <v>2862417</v>
      </c>
      <c r="BW386" s="38">
        <v>7892091</v>
      </c>
      <c r="BX386" s="38">
        <v>130091</v>
      </c>
      <c r="BY386" s="38" t="s">
        <v>107</v>
      </c>
      <c r="BZ386" s="38" t="s">
        <v>107</v>
      </c>
      <c r="CA386" s="38">
        <v>37590687</v>
      </c>
      <c r="CB386" s="38">
        <v>2024137</v>
      </c>
      <c r="CC386" s="330">
        <v>0</v>
      </c>
      <c r="CD386" s="38" t="s">
        <v>107</v>
      </c>
      <c r="CE386" s="38">
        <v>27351387</v>
      </c>
      <c r="CF386" s="38">
        <v>47637842</v>
      </c>
      <c r="CG386" s="38">
        <v>197010734</v>
      </c>
      <c r="CH386" s="41" t="s">
        <v>114</v>
      </c>
      <c r="CI386" s="41" t="s">
        <v>114</v>
      </c>
      <c r="CJ386" s="41" t="s">
        <v>114</v>
      </c>
      <c r="CK386" s="41" t="s">
        <v>114</v>
      </c>
      <c r="CL386" s="41" t="s">
        <v>114</v>
      </c>
      <c r="CM386" s="41" t="s">
        <v>114</v>
      </c>
      <c r="CN386" s="41" t="s">
        <v>114</v>
      </c>
      <c r="CO386" s="42" t="s">
        <v>107</v>
      </c>
      <c r="CP386" s="28" t="s">
        <v>107</v>
      </c>
      <c r="CQ386" s="28" t="s">
        <v>107</v>
      </c>
      <c r="CR386" s="28" t="s">
        <v>107</v>
      </c>
      <c r="CS386" s="28" t="s">
        <v>107</v>
      </c>
      <c r="CT386" s="28" t="s">
        <v>107</v>
      </c>
      <c r="CU386" s="28" t="s">
        <v>107</v>
      </c>
      <c r="CV386" s="28" t="s">
        <v>107</v>
      </c>
      <c r="CW386" s="28" t="s">
        <v>107</v>
      </c>
      <c r="CX386" s="28" t="s">
        <v>107</v>
      </c>
      <c r="CY386" s="28" t="s">
        <v>107</v>
      </c>
      <c r="CZ386" s="28" t="s">
        <v>107</v>
      </c>
      <c r="DA386" s="28" t="s">
        <v>107</v>
      </c>
      <c r="DB386" s="28" t="s">
        <v>107</v>
      </c>
      <c r="DC386" s="28" t="s">
        <v>107</v>
      </c>
      <c r="DD386" s="332">
        <v>19550443</v>
      </c>
      <c r="DE386" s="43">
        <v>1</v>
      </c>
      <c r="DF386" s="390">
        <v>1</v>
      </c>
      <c r="DG386" s="310"/>
      <c r="DH386" s="203"/>
      <c r="DI386" s="279" t="str" cm="1">
        <f t="array" ref="DI386">+IF(AND(C386&lt;&gt;"Vehículos Eléctricos",C386&lt;&gt;"Vehículos Híbridos",AD386="PERCENTIL 50"),
     IF(VLOOKUP(_xlfn.TEXTJOIN("_",FALSE,C386:E386),BD_Perc!$A:$P,_xlfn.IFS(BD!AE386="Intervalo de precio 1",12,BD!AE386="Intervalo de precio 2",13),FALSE)&lt;=1,
     VLOOKUP(_xlfn.TEXTJOIN("_",FALSE,C386:E386),BD_Perc!$A:$P,16,FALSE),"Ok P50"),
     "Ok P30/70 ó Híbrido/Eléctrico")</f>
        <v>Ok P50</v>
      </c>
      <c r="DJ386" s="279" t="str">
        <f t="shared" si="31"/>
        <v>Vehículos Convencionales_Vehículos Destinados al Transporte de Pasajeros_Microbus</v>
      </c>
      <c r="DK386" s="331">
        <f t="shared" si="35"/>
        <v>131130000</v>
      </c>
      <c r="DL386" s="326"/>
    </row>
    <row r="387" spans="1:116" ht="51">
      <c r="A387" s="28">
        <v>382</v>
      </c>
      <c r="B387" s="29" t="s">
        <v>104</v>
      </c>
      <c r="C387" s="29" t="s">
        <v>0</v>
      </c>
      <c r="D387" s="29" t="s">
        <v>867</v>
      </c>
      <c r="E387" s="42" t="s">
        <v>875</v>
      </c>
      <c r="F387" s="42" t="s">
        <v>876</v>
      </c>
      <c r="G387" s="30" t="s">
        <v>877</v>
      </c>
      <c r="H387" s="28" t="s">
        <v>109</v>
      </c>
      <c r="I387" s="28">
        <v>1611166</v>
      </c>
      <c r="J387" s="28" t="s">
        <v>878</v>
      </c>
      <c r="K387" s="31" t="s">
        <v>107</v>
      </c>
      <c r="L387" s="32">
        <v>153</v>
      </c>
      <c r="M387" s="33" t="s">
        <v>107</v>
      </c>
      <c r="N387" s="34">
        <v>165800000</v>
      </c>
      <c r="O387" s="34">
        <f>+IFERROR(VLOOKUP(I387,Precio_Fasecolda!A:C,3,FALSE),IFERROR(VLOOKUP(I387,Precio_Fasecolda!B:C,2,FALSE),N387))</f>
        <v>165800000</v>
      </c>
      <c r="P387" s="34">
        <f t="shared" si="32"/>
        <v>0</v>
      </c>
      <c r="Q387" s="33" t="s">
        <v>107</v>
      </c>
      <c r="R387" s="28" t="s">
        <v>2415</v>
      </c>
      <c r="S387" s="28" t="s">
        <v>360</v>
      </c>
      <c r="T387" s="28" t="s">
        <v>107</v>
      </c>
      <c r="U387" s="28" t="s">
        <v>107</v>
      </c>
      <c r="V387" s="42" t="s">
        <v>107</v>
      </c>
      <c r="W387" s="28" t="s">
        <v>107</v>
      </c>
      <c r="X387" s="28" t="s">
        <v>107</v>
      </c>
      <c r="Y387" s="28" t="str">
        <f t="shared" si="33"/>
        <v>N.A.</v>
      </c>
      <c r="Z387" s="292">
        <f t="shared" si="30"/>
        <v>149220000</v>
      </c>
      <c r="AA387" s="28" cm="1">
        <f t="array" aca="1" ref="AA387" ca="1">_xlfn.IFS(DK387&lt;$DK$4,1,AND(DK387&gt;=$DK$4,DK387&lt;=$AA$4),2,DK387&gt;$AA$4,3)</f>
        <v>2</v>
      </c>
      <c r="AB387" s="28">
        <v>0</v>
      </c>
      <c r="AC387" s="28" cm="1">
        <f t="array" aca="1" ref="AC387" ca="1">IF(AB387="PERCENTIL 30","",_xlfn.IFS(DK387&lt;$AC$4,1,DK387&gt;$AC$4,2))</f>
        <v>1</v>
      </c>
      <c r="AD387" s="28" t="str">
        <f>+IFERROR(VLOOKUP(_xlfn.TEXTJOIN("_", FALSE, C387:E387), BD_Perc!$A:$O, 15, FALSE),"Segmentación no encontrada o vehículo inactivo")</f>
        <v>PERCENTIL 30-70</v>
      </c>
      <c r="AE387" s="28" t="str" cm="1">
        <f t="array" ref="AE387">_xlfn.IFS(
    AD387 = "PERCENTIL 50",
    _xlfn.IFS(
        BD!DK387 &lt; VLOOKUP(_xlfn.TEXTJOIN("_", FALSE, C387:E387), BD_Perc!$A:$O, 11, FALSE), "Intervalo de precio 1",
        BD!DK387 &gt;= VLOOKUP(_xlfn.TEXTJOIN("_", FALSE, C387:E387), BD_Perc!$A:$O, 11, FALSE), "Intervalo de precio 2"
    ),
    AD387 = "PERCENTIL 30-70",
    _xlfn.IFS(
        BD!DK387 &lt; VLOOKUP(_xlfn.TEXTJOIN("_", FALSE, C387:E387), BD_Perc!$A:$O, 6, FALSE), "Intervalo de precio 1",
        BD!DK387 &lt; VLOOKUP(_xlfn.TEXTJOIN("_", FALSE, C387:E387), BD_Perc!$A:$O, 7, FALSE), "Intervalo de precio 2",
        BD!DK387 &gt;= VLOOKUP(_xlfn.TEXTJOIN("_", FALSE, C387:E387), BD_Perc!$A:$O, 7, FALSE), "Intervalo de precio 3"
    ),
    AD387="Segmentación no encontrada o vehículo inactivo","Segmentación no encontrada o vehículo inactivo"
)</f>
        <v>Intervalo de precio 2</v>
      </c>
      <c r="AF387" s="35" t="s">
        <v>2413</v>
      </c>
      <c r="AG387" s="35" t="b">
        <f t="shared" si="34"/>
        <v>1</v>
      </c>
      <c r="AH387" s="205">
        <v>0.1</v>
      </c>
      <c r="AI387" s="205">
        <v>0.1</v>
      </c>
      <c r="AJ387" s="205">
        <v>0.1</v>
      </c>
      <c r="AK387" s="205">
        <v>0.1</v>
      </c>
      <c r="AL387" s="205">
        <v>0.11</v>
      </c>
      <c r="AM387" s="205">
        <v>0.12</v>
      </c>
      <c r="AN387" s="28" t="s">
        <v>113</v>
      </c>
      <c r="AO387" s="28" t="s">
        <v>113</v>
      </c>
      <c r="AP387" s="28" t="s">
        <v>113</v>
      </c>
      <c r="AQ387" s="37">
        <v>1</v>
      </c>
      <c r="AR387" s="38" t="s">
        <v>107</v>
      </c>
      <c r="AS387" s="38">
        <v>535272</v>
      </c>
      <c r="AT387" s="38" t="s">
        <v>107</v>
      </c>
      <c r="AU387" s="38" t="s">
        <v>107</v>
      </c>
      <c r="AV387" s="38" t="s">
        <v>107</v>
      </c>
      <c r="AW387" s="38">
        <v>12124379</v>
      </c>
      <c r="AX387" s="38" t="s">
        <v>107</v>
      </c>
      <c r="AY387" s="38">
        <v>1824791</v>
      </c>
      <c r="AZ387" s="38">
        <v>128475</v>
      </c>
      <c r="BA387" s="38">
        <v>1508493</v>
      </c>
      <c r="BB387" s="38" t="s">
        <v>107</v>
      </c>
      <c r="BC387" s="38" t="s">
        <v>107</v>
      </c>
      <c r="BD387" s="38">
        <v>217236981</v>
      </c>
      <c r="BE387" s="38">
        <v>186568230</v>
      </c>
      <c r="BF387" s="38" t="s">
        <v>107</v>
      </c>
      <c r="BG387" s="38" t="s">
        <v>107</v>
      </c>
      <c r="BH387" s="38" t="s">
        <v>107</v>
      </c>
      <c r="BI387" s="38">
        <v>2891625</v>
      </c>
      <c r="BJ387" s="38">
        <v>4089166</v>
      </c>
      <c r="BK387" s="38" t="s">
        <v>107</v>
      </c>
      <c r="BL387" s="38">
        <v>0</v>
      </c>
      <c r="BM387" s="38">
        <v>173454</v>
      </c>
      <c r="BN387" s="38" t="s">
        <v>107</v>
      </c>
      <c r="BO387" s="38" t="s">
        <v>107</v>
      </c>
      <c r="BP387" s="38">
        <v>5649184</v>
      </c>
      <c r="BQ387" s="38">
        <v>130091</v>
      </c>
      <c r="BR387" s="38">
        <v>2</v>
      </c>
      <c r="BS387" s="38" t="s">
        <v>107</v>
      </c>
      <c r="BT387" s="38" t="s">
        <v>107</v>
      </c>
      <c r="BU387" s="38" t="s">
        <v>107</v>
      </c>
      <c r="BV387" s="38">
        <v>2862417</v>
      </c>
      <c r="BW387" s="38">
        <v>7892091</v>
      </c>
      <c r="BX387" s="38">
        <v>130091</v>
      </c>
      <c r="BY387" s="38" t="s">
        <v>107</v>
      </c>
      <c r="BZ387" s="38" t="s">
        <v>107</v>
      </c>
      <c r="CA387" s="38">
        <v>37590687</v>
      </c>
      <c r="CB387" s="38">
        <v>2024137</v>
      </c>
      <c r="CC387" s="330">
        <v>0</v>
      </c>
      <c r="CD387" s="38" t="s">
        <v>107</v>
      </c>
      <c r="CE387" s="38">
        <v>27351387</v>
      </c>
      <c r="CF387" s="38">
        <v>47637842</v>
      </c>
      <c r="CG387" s="38">
        <v>219214813</v>
      </c>
      <c r="CH387" s="41" t="s">
        <v>114</v>
      </c>
      <c r="CI387" s="41" t="s">
        <v>114</v>
      </c>
      <c r="CJ387" s="41" t="s">
        <v>114</v>
      </c>
      <c r="CK387" s="41" t="s">
        <v>114</v>
      </c>
      <c r="CL387" s="41" t="s">
        <v>114</v>
      </c>
      <c r="CM387" s="41" t="s">
        <v>114</v>
      </c>
      <c r="CN387" s="41" t="s">
        <v>114</v>
      </c>
      <c r="CO387" s="42" t="s">
        <v>107</v>
      </c>
      <c r="CP387" s="28" t="s">
        <v>107</v>
      </c>
      <c r="CQ387" s="28" t="s">
        <v>107</v>
      </c>
      <c r="CR387" s="28" t="s">
        <v>107</v>
      </c>
      <c r="CS387" s="28" t="s">
        <v>107</v>
      </c>
      <c r="CT387" s="28" t="s">
        <v>107</v>
      </c>
      <c r="CU387" s="28" t="s">
        <v>107</v>
      </c>
      <c r="CV387" s="28" t="s">
        <v>107</v>
      </c>
      <c r="CW387" s="28" t="s">
        <v>107</v>
      </c>
      <c r="CX387" s="28" t="s">
        <v>107</v>
      </c>
      <c r="CY387" s="28" t="s">
        <v>107</v>
      </c>
      <c r="CZ387" s="28" t="s">
        <v>107</v>
      </c>
      <c r="DA387" s="28" t="s">
        <v>107</v>
      </c>
      <c r="DB387" s="28" t="s">
        <v>107</v>
      </c>
      <c r="DC387" s="28" t="s">
        <v>107</v>
      </c>
      <c r="DD387" s="332">
        <v>20872051</v>
      </c>
      <c r="DE387" s="43">
        <v>1</v>
      </c>
      <c r="DF387" s="390">
        <v>1</v>
      </c>
      <c r="DG387" s="310"/>
      <c r="DH387" s="203"/>
      <c r="DI387" s="279" t="str" cm="1">
        <f t="array" ref="DI387">+IF(AND(C387&lt;&gt;"Vehículos Eléctricos",C387&lt;&gt;"Vehículos Híbridos",AD387="PERCENTIL 50"),
     IF(VLOOKUP(_xlfn.TEXTJOIN("_",FALSE,C387:E387),BD_Perc!$A:$P,_xlfn.IFS(BD!AE387="Intervalo de precio 1",12,BD!AE387="Intervalo de precio 2",13),FALSE)&lt;=1,
     VLOOKUP(_xlfn.TEXTJOIN("_",FALSE,C387:E387),BD_Perc!$A:$P,16,FALSE),"Ok P50"),
     "Ok P30/70 ó Híbrido/Eléctrico")</f>
        <v>Ok P30/70 ó Híbrido/Eléctrico</v>
      </c>
      <c r="DJ387" s="279" t="str">
        <f t="shared" si="31"/>
        <v>Vehículos Convencionales_Vehículos Destinados al Transporte de Pasajeros_Buseta</v>
      </c>
      <c r="DK387" s="331">
        <f t="shared" si="35"/>
        <v>149220000</v>
      </c>
      <c r="DL387" s="326"/>
    </row>
    <row r="388" spans="1:116" ht="63.75">
      <c r="A388" s="28">
        <v>383</v>
      </c>
      <c r="B388" s="29" t="s">
        <v>104</v>
      </c>
      <c r="C388" s="29" t="s">
        <v>0</v>
      </c>
      <c r="D388" s="29" t="s">
        <v>867</v>
      </c>
      <c r="E388" s="42" t="s">
        <v>879</v>
      </c>
      <c r="F388" s="42" t="s">
        <v>880</v>
      </c>
      <c r="G388" s="30" t="s">
        <v>881</v>
      </c>
      <c r="H388" s="28" t="s">
        <v>109</v>
      </c>
      <c r="I388" s="28">
        <v>1611150</v>
      </c>
      <c r="J388" s="28" t="s">
        <v>882</v>
      </c>
      <c r="K388" s="31" t="s">
        <v>107</v>
      </c>
      <c r="L388" s="32">
        <v>153</v>
      </c>
      <c r="M388" s="33" t="s">
        <v>107</v>
      </c>
      <c r="N388" s="34">
        <v>193100000</v>
      </c>
      <c r="O388" s="34">
        <f>+IFERROR(VLOOKUP(I388,Precio_Fasecolda!A:C,3,FALSE),IFERROR(VLOOKUP(I388,Precio_Fasecolda!B:C,2,FALSE),N388))</f>
        <v>193100000</v>
      </c>
      <c r="P388" s="34">
        <f t="shared" si="32"/>
        <v>0</v>
      </c>
      <c r="Q388" s="33" t="s">
        <v>107</v>
      </c>
      <c r="R388" s="28" t="s">
        <v>2415</v>
      </c>
      <c r="S388" s="28" t="s">
        <v>360</v>
      </c>
      <c r="T388" s="28" t="s">
        <v>107</v>
      </c>
      <c r="U388" s="28" t="s">
        <v>107</v>
      </c>
      <c r="V388" s="42" t="s">
        <v>107</v>
      </c>
      <c r="W388" s="28" t="s">
        <v>107</v>
      </c>
      <c r="X388" s="28" t="s">
        <v>107</v>
      </c>
      <c r="Y388" s="28" t="str">
        <f t="shared" si="33"/>
        <v>N.A.</v>
      </c>
      <c r="Z388" s="292">
        <f t="shared" si="30"/>
        <v>177652000</v>
      </c>
      <c r="AA388" s="28" cm="1">
        <f t="array" aca="1" ref="AA388" ca="1">_xlfn.IFS(DK388&lt;$DK$4,1,AND(DK388&gt;=$DK$4,DK388&lt;=$AA$4),2,DK388&gt;$AA$4,3)</f>
        <v>2</v>
      </c>
      <c r="AB388" s="28">
        <v>0</v>
      </c>
      <c r="AC388" s="28" cm="1">
        <f t="array" aca="1" ref="AC388" ca="1">IF(AB388="PERCENTIL 30","",_xlfn.IFS(DK388&lt;$AC$4,1,DK388&gt;$AC$4,2))</f>
        <v>2</v>
      </c>
      <c r="AD388" s="28" t="str">
        <f>+IFERROR(VLOOKUP(_xlfn.TEXTJOIN("_", FALSE, C388:E388), BD_Perc!$A:$O, 15, FALSE),"Segmentación no encontrada o vehículo inactivo")</f>
        <v>PERCENTIL 30-70</v>
      </c>
      <c r="AE388" s="28" t="str" cm="1">
        <f t="array" ref="AE388">_xlfn.IFS(
    AD388 = "PERCENTIL 50",
    _xlfn.IFS(
        BD!DK388 &lt; VLOOKUP(_xlfn.TEXTJOIN("_", FALSE, C388:E388), BD_Perc!$A:$O, 11, FALSE), "Intervalo de precio 1",
        BD!DK388 &gt;= VLOOKUP(_xlfn.TEXTJOIN("_", FALSE, C388:E388), BD_Perc!$A:$O, 11, FALSE), "Intervalo de precio 2"
    ),
    AD388 = "PERCENTIL 30-70",
    _xlfn.IFS(
        BD!DK388 &lt; VLOOKUP(_xlfn.TEXTJOIN("_", FALSE, C388:E388), BD_Perc!$A:$O, 6, FALSE), "Intervalo de precio 1",
        BD!DK388 &lt; VLOOKUP(_xlfn.TEXTJOIN("_", FALSE, C388:E388), BD_Perc!$A:$O, 7, FALSE), "Intervalo de precio 2",
        BD!DK388 &gt;= VLOOKUP(_xlfn.TEXTJOIN("_", FALSE, C388:E388), BD_Perc!$A:$O, 7, FALSE), "Intervalo de precio 3"
    ),
    AD388="Segmentación no encontrada o vehículo inactivo","Segmentación no encontrada o vehículo inactivo"
)</f>
        <v>Intervalo de precio 1</v>
      </c>
      <c r="AF388" s="35" t="s">
        <v>2412</v>
      </c>
      <c r="AG388" s="35" t="b">
        <f t="shared" si="34"/>
        <v>1</v>
      </c>
      <c r="AH388" s="205">
        <v>0.08</v>
      </c>
      <c r="AI388" s="205">
        <v>0.08</v>
      </c>
      <c r="AJ388" s="205">
        <v>0.08</v>
      </c>
      <c r="AK388" s="205">
        <v>0.08</v>
      </c>
      <c r="AL388" s="205">
        <v>0.09</v>
      </c>
      <c r="AM388" s="205">
        <v>0.1</v>
      </c>
      <c r="AN388" s="28" t="s">
        <v>113</v>
      </c>
      <c r="AO388" s="28" t="s">
        <v>113</v>
      </c>
      <c r="AP388" s="28" t="s">
        <v>113</v>
      </c>
      <c r="AQ388" s="37">
        <v>1</v>
      </c>
      <c r="AR388" s="38" t="s">
        <v>107</v>
      </c>
      <c r="AS388" s="38">
        <v>535272</v>
      </c>
      <c r="AT388" s="38" t="s">
        <v>107</v>
      </c>
      <c r="AU388" s="38" t="s">
        <v>107</v>
      </c>
      <c r="AV388" s="38" t="s">
        <v>107</v>
      </c>
      <c r="AW388" s="38">
        <v>12124379</v>
      </c>
      <c r="AX388" s="38" t="s">
        <v>107</v>
      </c>
      <c r="AY388" s="38">
        <v>1824791</v>
      </c>
      <c r="AZ388" s="38">
        <v>128475</v>
      </c>
      <c r="BA388" s="38">
        <v>1508493</v>
      </c>
      <c r="BB388" s="38" t="s">
        <v>107</v>
      </c>
      <c r="BC388" s="38" t="s">
        <v>107</v>
      </c>
      <c r="BD388" s="38">
        <v>263240106</v>
      </c>
      <c r="BE388" s="38">
        <v>201902606</v>
      </c>
      <c r="BF388" s="38" t="s">
        <v>107</v>
      </c>
      <c r="BG388" s="38" t="s">
        <v>107</v>
      </c>
      <c r="BH388" s="38" t="s">
        <v>107</v>
      </c>
      <c r="BI388" s="38">
        <v>2891625</v>
      </c>
      <c r="BJ388" s="38">
        <v>4089166</v>
      </c>
      <c r="BK388" s="38" t="s">
        <v>107</v>
      </c>
      <c r="BL388" s="38">
        <v>0</v>
      </c>
      <c r="BM388" s="38">
        <v>173454</v>
      </c>
      <c r="BN388" s="38" t="s">
        <v>107</v>
      </c>
      <c r="BO388" s="38" t="s">
        <v>107</v>
      </c>
      <c r="BP388" s="38">
        <v>5649184</v>
      </c>
      <c r="BQ388" s="38">
        <v>130091</v>
      </c>
      <c r="BR388" s="38">
        <v>2</v>
      </c>
      <c r="BS388" s="38" t="s">
        <v>107</v>
      </c>
      <c r="BT388" s="38" t="s">
        <v>107</v>
      </c>
      <c r="BU388" s="38" t="s">
        <v>107</v>
      </c>
      <c r="BV388" s="38">
        <v>2862417</v>
      </c>
      <c r="BW388" s="38">
        <v>7892091</v>
      </c>
      <c r="BX388" s="38">
        <v>130091</v>
      </c>
      <c r="BY388" s="38" t="s">
        <v>107</v>
      </c>
      <c r="BZ388" s="38" t="s">
        <v>107</v>
      </c>
      <c r="CA388" s="38">
        <v>44224338</v>
      </c>
      <c r="CB388" s="38">
        <v>2024137</v>
      </c>
      <c r="CC388" s="330">
        <v>0</v>
      </c>
      <c r="CD388" s="38" t="s">
        <v>107</v>
      </c>
      <c r="CE388" s="38">
        <v>27351387</v>
      </c>
      <c r="CF388" s="38">
        <v>47637842</v>
      </c>
      <c r="CG388" s="38">
        <v>255548760</v>
      </c>
      <c r="CH388" s="41" t="s">
        <v>114</v>
      </c>
      <c r="CI388" s="41" t="s">
        <v>114</v>
      </c>
      <c r="CJ388" s="41" t="s">
        <v>114</v>
      </c>
      <c r="CK388" s="41" t="s">
        <v>114</v>
      </c>
      <c r="CL388" s="41" t="s">
        <v>114</v>
      </c>
      <c r="CM388" s="41" t="s">
        <v>114</v>
      </c>
      <c r="CN388" s="41" t="s">
        <v>114</v>
      </c>
      <c r="CO388" s="42" t="s">
        <v>107</v>
      </c>
      <c r="CP388" s="28" t="s">
        <v>107</v>
      </c>
      <c r="CQ388" s="28" t="s">
        <v>107</v>
      </c>
      <c r="CR388" s="28" t="s">
        <v>107</v>
      </c>
      <c r="CS388" s="28" t="s">
        <v>107</v>
      </c>
      <c r="CT388" s="28" t="s">
        <v>107</v>
      </c>
      <c r="CU388" s="28" t="s">
        <v>107</v>
      </c>
      <c r="CV388" s="28" t="s">
        <v>107</v>
      </c>
      <c r="CW388" s="28" t="s">
        <v>107</v>
      </c>
      <c r="CX388" s="28" t="s">
        <v>107</v>
      </c>
      <c r="CY388" s="28" t="s">
        <v>107</v>
      </c>
      <c r="CZ388" s="28" t="s">
        <v>107</v>
      </c>
      <c r="DA388" s="28" t="s">
        <v>107</v>
      </c>
      <c r="DB388" s="28" t="s">
        <v>107</v>
      </c>
      <c r="DC388" s="28" t="s">
        <v>107</v>
      </c>
      <c r="DD388" s="332">
        <v>20743537</v>
      </c>
      <c r="DE388" s="43">
        <v>1</v>
      </c>
      <c r="DF388" s="390">
        <v>1</v>
      </c>
      <c r="DG388" s="310"/>
      <c r="DH388" s="203"/>
      <c r="DI388" s="279" t="str" cm="1">
        <f t="array" ref="DI388">+IF(AND(C388&lt;&gt;"Vehículos Eléctricos",C388&lt;&gt;"Vehículos Híbridos",AD388="PERCENTIL 50"),
     IF(VLOOKUP(_xlfn.TEXTJOIN("_",FALSE,C388:E388),BD_Perc!$A:$P,_xlfn.IFS(BD!AE388="Intervalo de precio 1",12,BD!AE388="Intervalo de precio 2",13),FALSE)&lt;=1,
     VLOOKUP(_xlfn.TEXTJOIN("_",FALSE,C388:E388),BD_Perc!$A:$P,16,FALSE),"Ok P50"),
     "Ok P30/70 ó Híbrido/Eléctrico")</f>
        <v>Ok P30/70 ó Híbrido/Eléctrico</v>
      </c>
      <c r="DJ388" s="279" t="str">
        <f t="shared" si="31"/>
        <v>Vehículos Convencionales_Vehículos Destinados al Transporte de Pasajeros_Bus</v>
      </c>
      <c r="DK388" s="331">
        <f t="shared" si="35"/>
        <v>177652000</v>
      </c>
      <c r="DL388" s="326"/>
    </row>
    <row r="389" spans="1:116" ht="63.75">
      <c r="A389" s="28">
        <v>384</v>
      </c>
      <c r="B389" s="29" t="s">
        <v>104</v>
      </c>
      <c r="C389" s="29" t="s">
        <v>0</v>
      </c>
      <c r="D389" s="29" t="s">
        <v>867</v>
      </c>
      <c r="E389" s="42" t="s">
        <v>879</v>
      </c>
      <c r="F389" s="42" t="s">
        <v>880</v>
      </c>
      <c r="G389" s="30" t="s">
        <v>883</v>
      </c>
      <c r="H389" s="28" t="s">
        <v>109</v>
      </c>
      <c r="I389" s="28">
        <v>1611162</v>
      </c>
      <c r="J389" s="28" t="s">
        <v>884</v>
      </c>
      <c r="K389" s="31" t="s">
        <v>107</v>
      </c>
      <c r="L389" s="32">
        <v>153</v>
      </c>
      <c r="M389" s="33" t="s">
        <v>107</v>
      </c>
      <c r="N389" s="34">
        <v>202400000</v>
      </c>
      <c r="O389" s="34">
        <f>+IFERROR(VLOOKUP(I389,Precio_Fasecolda!A:C,3,FALSE),IFERROR(VLOOKUP(I389,Precio_Fasecolda!B:C,2,FALSE),N389))</f>
        <v>202400000</v>
      </c>
      <c r="P389" s="34">
        <f t="shared" si="32"/>
        <v>0</v>
      </c>
      <c r="Q389" s="33" t="s">
        <v>107</v>
      </c>
      <c r="R389" s="28" t="s">
        <v>2415</v>
      </c>
      <c r="S389" s="28" t="s">
        <v>360</v>
      </c>
      <c r="T389" s="28" t="s">
        <v>107</v>
      </c>
      <c r="U389" s="28" t="s">
        <v>107</v>
      </c>
      <c r="V389" s="42" t="s">
        <v>107</v>
      </c>
      <c r="W389" s="28" t="s">
        <v>107</v>
      </c>
      <c r="X389" s="28" t="s">
        <v>107</v>
      </c>
      <c r="Y389" s="28" t="str">
        <f t="shared" si="33"/>
        <v>N.A.</v>
      </c>
      <c r="Z389" s="292">
        <f t="shared" si="30"/>
        <v>186208000</v>
      </c>
      <c r="AA389" s="28" cm="1">
        <f t="array" aca="1" ref="AA389" ca="1">_xlfn.IFS(DK389&lt;$DK$4,1,AND(DK389&gt;=$DK$4,DK389&lt;=$AA$4),2,DK389&gt;$AA$4,3)</f>
        <v>2</v>
      </c>
      <c r="AB389" s="28">
        <v>0</v>
      </c>
      <c r="AC389" s="28" cm="1">
        <f t="array" aca="1" ref="AC389" ca="1">IF(AB389="PERCENTIL 30","",_xlfn.IFS(DK389&lt;$AC$4,1,DK389&gt;$AC$4,2))</f>
        <v>2</v>
      </c>
      <c r="AD389" s="28" t="str">
        <f>+IFERROR(VLOOKUP(_xlfn.TEXTJOIN("_", FALSE, C389:E389), BD_Perc!$A:$O, 15, FALSE),"Segmentación no encontrada o vehículo inactivo")</f>
        <v>PERCENTIL 30-70</v>
      </c>
      <c r="AE389" s="28" t="str" cm="1">
        <f t="array" ref="AE389">_xlfn.IFS(
    AD389 = "PERCENTIL 50",
    _xlfn.IFS(
        BD!DK389 &lt; VLOOKUP(_xlfn.TEXTJOIN("_", FALSE, C389:E389), BD_Perc!$A:$O, 11, FALSE), "Intervalo de precio 1",
        BD!DK389 &gt;= VLOOKUP(_xlfn.TEXTJOIN("_", FALSE, C389:E389), BD_Perc!$A:$O, 11, FALSE), "Intervalo de precio 2"
    ),
    AD389 = "PERCENTIL 30-70",
    _xlfn.IFS(
        BD!DK389 &lt; VLOOKUP(_xlfn.TEXTJOIN("_", FALSE, C389:E389), BD_Perc!$A:$O, 6, FALSE), "Intervalo de precio 1",
        BD!DK389 &lt; VLOOKUP(_xlfn.TEXTJOIN("_", FALSE, C389:E389), BD_Perc!$A:$O, 7, FALSE), "Intervalo de precio 2",
        BD!DK389 &gt;= VLOOKUP(_xlfn.TEXTJOIN("_", FALSE, C389:E389), BD_Perc!$A:$O, 7, FALSE), "Intervalo de precio 3"
    ),
    AD389="Segmentación no encontrada o vehículo inactivo","Segmentación no encontrada o vehículo inactivo"
)</f>
        <v>Intervalo de precio 1</v>
      </c>
      <c r="AF389" s="35" t="s">
        <v>2412</v>
      </c>
      <c r="AG389" s="35" t="b">
        <f t="shared" si="34"/>
        <v>1</v>
      </c>
      <c r="AH389" s="205">
        <v>0.08</v>
      </c>
      <c r="AI389" s="205">
        <v>0.08</v>
      </c>
      <c r="AJ389" s="205">
        <v>0.08</v>
      </c>
      <c r="AK389" s="205">
        <v>0.08</v>
      </c>
      <c r="AL389" s="205">
        <v>0.09</v>
      </c>
      <c r="AM389" s="205">
        <v>0.1</v>
      </c>
      <c r="AN389" s="28" t="s">
        <v>113</v>
      </c>
      <c r="AO389" s="28" t="s">
        <v>113</v>
      </c>
      <c r="AP389" s="28" t="s">
        <v>113</v>
      </c>
      <c r="AQ389" s="37">
        <v>1</v>
      </c>
      <c r="AR389" s="38" t="s">
        <v>107</v>
      </c>
      <c r="AS389" s="38">
        <v>535272</v>
      </c>
      <c r="AT389" s="38" t="s">
        <v>107</v>
      </c>
      <c r="AU389" s="38" t="s">
        <v>107</v>
      </c>
      <c r="AV389" s="38" t="s">
        <v>107</v>
      </c>
      <c r="AW389" s="38">
        <v>12124379</v>
      </c>
      <c r="AX389" s="38" t="s">
        <v>107</v>
      </c>
      <c r="AY389" s="38">
        <v>1824791</v>
      </c>
      <c r="AZ389" s="38">
        <v>128475</v>
      </c>
      <c r="BA389" s="38">
        <v>1508493</v>
      </c>
      <c r="BB389" s="38" t="s">
        <v>107</v>
      </c>
      <c r="BC389" s="38" t="s">
        <v>107</v>
      </c>
      <c r="BD389" s="38">
        <v>263240106</v>
      </c>
      <c r="BE389" s="38">
        <v>201902606</v>
      </c>
      <c r="BF389" s="38" t="s">
        <v>107</v>
      </c>
      <c r="BG389" s="38" t="s">
        <v>107</v>
      </c>
      <c r="BH389" s="38" t="s">
        <v>107</v>
      </c>
      <c r="BI389" s="38">
        <v>2891625</v>
      </c>
      <c r="BJ389" s="38">
        <v>4089166</v>
      </c>
      <c r="BK389" s="38" t="s">
        <v>107</v>
      </c>
      <c r="BL389" s="38">
        <v>0</v>
      </c>
      <c r="BM389" s="38">
        <v>173454</v>
      </c>
      <c r="BN389" s="38" t="s">
        <v>107</v>
      </c>
      <c r="BO389" s="38" t="s">
        <v>107</v>
      </c>
      <c r="BP389" s="38">
        <v>5649184</v>
      </c>
      <c r="BQ389" s="38">
        <v>130091</v>
      </c>
      <c r="BR389" s="38">
        <v>2</v>
      </c>
      <c r="BS389" s="38" t="s">
        <v>107</v>
      </c>
      <c r="BT389" s="38" t="s">
        <v>107</v>
      </c>
      <c r="BU389" s="38" t="s">
        <v>107</v>
      </c>
      <c r="BV389" s="38">
        <v>2862417</v>
      </c>
      <c r="BW389" s="38">
        <v>7892091</v>
      </c>
      <c r="BX389" s="38">
        <v>130091</v>
      </c>
      <c r="BY389" s="38" t="s">
        <v>107</v>
      </c>
      <c r="BZ389" s="38" t="s">
        <v>107</v>
      </c>
      <c r="CA389" s="38">
        <v>44224338</v>
      </c>
      <c r="CB389" s="38">
        <v>2024137</v>
      </c>
      <c r="CC389" s="330">
        <v>0</v>
      </c>
      <c r="CD389" s="38" t="s">
        <v>107</v>
      </c>
      <c r="CE389" s="38">
        <v>27351387</v>
      </c>
      <c r="CF389" s="38">
        <v>47637842</v>
      </c>
      <c r="CG389" s="38">
        <v>255548760</v>
      </c>
      <c r="CH389" s="41" t="s">
        <v>114</v>
      </c>
      <c r="CI389" s="41" t="s">
        <v>114</v>
      </c>
      <c r="CJ389" s="41" t="s">
        <v>114</v>
      </c>
      <c r="CK389" s="41" t="s">
        <v>114</v>
      </c>
      <c r="CL389" s="41" t="s">
        <v>114</v>
      </c>
      <c r="CM389" s="41" t="s">
        <v>114</v>
      </c>
      <c r="CN389" s="41" t="s">
        <v>114</v>
      </c>
      <c r="CO389" s="42" t="s">
        <v>107</v>
      </c>
      <c r="CP389" s="28" t="s">
        <v>107</v>
      </c>
      <c r="CQ389" s="28" t="s">
        <v>107</v>
      </c>
      <c r="CR389" s="28" t="s">
        <v>107</v>
      </c>
      <c r="CS389" s="28" t="s">
        <v>107</v>
      </c>
      <c r="CT389" s="28" t="s">
        <v>107</v>
      </c>
      <c r="CU389" s="28" t="s">
        <v>107</v>
      </c>
      <c r="CV389" s="28" t="s">
        <v>107</v>
      </c>
      <c r="CW389" s="28" t="s">
        <v>107</v>
      </c>
      <c r="CX389" s="28" t="s">
        <v>107</v>
      </c>
      <c r="CY389" s="28" t="s">
        <v>107</v>
      </c>
      <c r="CZ389" s="28" t="s">
        <v>107</v>
      </c>
      <c r="DA389" s="28" t="s">
        <v>107</v>
      </c>
      <c r="DB389" s="28" t="s">
        <v>107</v>
      </c>
      <c r="DC389" s="28" t="s">
        <v>107</v>
      </c>
      <c r="DD389" s="332">
        <v>20743537</v>
      </c>
      <c r="DE389" s="43">
        <v>1</v>
      </c>
      <c r="DF389" s="390">
        <v>1</v>
      </c>
      <c r="DG389" s="310"/>
      <c r="DH389" s="203"/>
      <c r="DI389" s="279" t="str" cm="1">
        <f t="array" ref="DI389">+IF(AND(C389&lt;&gt;"Vehículos Eléctricos",C389&lt;&gt;"Vehículos Híbridos",AD389="PERCENTIL 50"),
     IF(VLOOKUP(_xlfn.TEXTJOIN("_",FALSE,C389:E389),BD_Perc!$A:$P,_xlfn.IFS(BD!AE389="Intervalo de precio 1",12,BD!AE389="Intervalo de precio 2",13),FALSE)&lt;=1,
     VLOOKUP(_xlfn.TEXTJOIN("_",FALSE,C389:E389),BD_Perc!$A:$P,16,FALSE),"Ok P50"),
     "Ok P30/70 ó Híbrido/Eléctrico")</f>
        <v>Ok P30/70 ó Híbrido/Eléctrico</v>
      </c>
      <c r="DJ389" s="279" t="str">
        <f t="shared" si="31"/>
        <v>Vehículos Convencionales_Vehículos Destinados al Transporte de Pasajeros_Bus</v>
      </c>
      <c r="DK389" s="331">
        <f t="shared" si="35"/>
        <v>186208000</v>
      </c>
      <c r="DL389" s="326"/>
    </row>
    <row r="390" spans="1:116" ht="51">
      <c r="A390" s="28">
        <v>385</v>
      </c>
      <c r="B390" s="29" t="s">
        <v>104</v>
      </c>
      <c r="C390" s="29" t="s">
        <v>0</v>
      </c>
      <c r="D390" s="29" t="s">
        <v>867</v>
      </c>
      <c r="E390" s="42" t="s">
        <v>879</v>
      </c>
      <c r="F390" s="42" t="s">
        <v>880</v>
      </c>
      <c r="G390" s="30" t="s">
        <v>885</v>
      </c>
      <c r="H390" s="28" t="s">
        <v>109</v>
      </c>
      <c r="I390" s="28">
        <v>1611140</v>
      </c>
      <c r="J390" s="28" t="s">
        <v>886</v>
      </c>
      <c r="K390" s="31" t="s">
        <v>107</v>
      </c>
      <c r="L390" s="32">
        <v>187</v>
      </c>
      <c r="M390" s="33" t="s">
        <v>107</v>
      </c>
      <c r="N390" s="34">
        <v>231800000</v>
      </c>
      <c r="O390" s="34">
        <f>+IFERROR(VLOOKUP(I390,Precio_Fasecolda!A:C,3,FALSE),IFERROR(VLOOKUP(I390,Precio_Fasecolda!B:C,2,FALSE),N390))</f>
        <v>231800000</v>
      </c>
      <c r="P390" s="34">
        <f t="shared" si="32"/>
        <v>0</v>
      </c>
      <c r="Q390" s="33" t="s">
        <v>107</v>
      </c>
      <c r="R390" s="28" t="s">
        <v>2415</v>
      </c>
      <c r="S390" s="28" t="s">
        <v>360</v>
      </c>
      <c r="T390" s="28" t="s">
        <v>107</v>
      </c>
      <c r="U390" s="28" t="s">
        <v>107</v>
      </c>
      <c r="V390" s="42" t="s">
        <v>107</v>
      </c>
      <c r="W390" s="28" t="s">
        <v>107</v>
      </c>
      <c r="X390" s="28" t="s">
        <v>107</v>
      </c>
      <c r="Y390" s="28" t="str">
        <f t="shared" si="33"/>
        <v>N.A.</v>
      </c>
      <c r="Z390" s="292">
        <f t="shared" ref="Z390:Z453" si="36">+(((N390)-(N390*AH390)/100%))</f>
        <v>213256000</v>
      </c>
      <c r="AA390" s="28" cm="1">
        <f t="array" aca="1" ref="AA390" ca="1">_xlfn.IFS(DK390&lt;$DK$4,1,AND(DK390&gt;=$DK$4,DK390&lt;=$AA$4),2,DK390&gt;$AA$4,3)</f>
        <v>2</v>
      </c>
      <c r="AB390" s="28">
        <v>0</v>
      </c>
      <c r="AC390" s="28" cm="1">
        <f t="array" aca="1" ref="AC390" ca="1">IF(AB390="PERCENTIL 30","",_xlfn.IFS(DK390&lt;$AC$4,1,DK390&gt;$AC$4,2))</f>
        <v>2</v>
      </c>
      <c r="AD390" s="28" t="str">
        <f>+IFERROR(VLOOKUP(_xlfn.TEXTJOIN("_", FALSE, C390:E390), BD_Perc!$A:$O, 15, FALSE),"Segmentación no encontrada o vehículo inactivo")</f>
        <v>PERCENTIL 30-70</v>
      </c>
      <c r="AE390" s="28" t="str" cm="1">
        <f t="array" ref="AE390">_xlfn.IFS(
    AD390 = "PERCENTIL 50",
    _xlfn.IFS(
        BD!DK390 &lt; VLOOKUP(_xlfn.TEXTJOIN("_", FALSE, C390:E390), BD_Perc!$A:$O, 11, FALSE), "Intervalo de precio 1",
        BD!DK390 &gt;= VLOOKUP(_xlfn.TEXTJOIN("_", FALSE, C390:E390), BD_Perc!$A:$O, 11, FALSE), "Intervalo de precio 2"
    ),
    AD390 = "PERCENTIL 30-70",
    _xlfn.IFS(
        BD!DK390 &lt; VLOOKUP(_xlfn.TEXTJOIN("_", FALSE, C390:E390), BD_Perc!$A:$O, 6, FALSE), "Intervalo de precio 1",
        BD!DK390 &lt; VLOOKUP(_xlfn.TEXTJOIN("_", FALSE, C390:E390), BD_Perc!$A:$O, 7, FALSE), "Intervalo de precio 2",
        BD!DK390 &gt;= VLOOKUP(_xlfn.TEXTJOIN("_", FALSE, C390:E390), BD_Perc!$A:$O, 7, FALSE), "Intervalo de precio 3"
    ),
    AD390="Segmentación no encontrada o vehículo inactivo","Segmentación no encontrada o vehículo inactivo"
)</f>
        <v>Intervalo de precio 1</v>
      </c>
      <c r="AF390" s="35" t="s">
        <v>2412</v>
      </c>
      <c r="AG390" s="35" t="b">
        <f t="shared" si="34"/>
        <v>1</v>
      </c>
      <c r="AH390" s="205">
        <v>0.08</v>
      </c>
      <c r="AI390" s="205">
        <v>0.08</v>
      </c>
      <c r="AJ390" s="205">
        <v>0.08</v>
      </c>
      <c r="AK390" s="205">
        <v>0.08</v>
      </c>
      <c r="AL390" s="205">
        <v>0.09</v>
      </c>
      <c r="AM390" s="205">
        <v>0.1</v>
      </c>
      <c r="AN390" s="28" t="s">
        <v>113</v>
      </c>
      <c r="AO390" s="28" t="s">
        <v>113</v>
      </c>
      <c r="AP390" s="28" t="s">
        <v>113</v>
      </c>
      <c r="AQ390" s="37">
        <v>1</v>
      </c>
      <c r="AR390" s="38" t="s">
        <v>107</v>
      </c>
      <c r="AS390" s="38">
        <v>535272</v>
      </c>
      <c r="AT390" s="38" t="s">
        <v>107</v>
      </c>
      <c r="AU390" s="38" t="s">
        <v>107</v>
      </c>
      <c r="AV390" s="38" t="s">
        <v>107</v>
      </c>
      <c r="AW390" s="38">
        <v>12124379</v>
      </c>
      <c r="AX390" s="38" t="s">
        <v>107</v>
      </c>
      <c r="AY390" s="38">
        <v>1824791</v>
      </c>
      <c r="AZ390" s="38">
        <v>128475</v>
      </c>
      <c r="BA390" s="38">
        <v>1508493</v>
      </c>
      <c r="BB390" s="38" t="s">
        <v>107</v>
      </c>
      <c r="BC390" s="38" t="s">
        <v>107</v>
      </c>
      <c r="BD390" s="38">
        <v>290841981</v>
      </c>
      <c r="BE390" s="38">
        <v>258128648</v>
      </c>
      <c r="BF390" s="38" t="s">
        <v>107</v>
      </c>
      <c r="BG390" s="38" t="s">
        <v>107</v>
      </c>
      <c r="BH390" s="38" t="s">
        <v>107</v>
      </c>
      <c r="BI390" s="38">
        <v>2891625</v>
      </c>
      <c r="BJ390" s="38">
        <v>4089166</v>
      </c>
      <c r="BK390" s="38" t="s">
        <v>107</v>
      </c>
      <c r="BL390" s="38">
        <v>0</v>
      </c>
      <c r="BM390" s="38">
        <v>173454</v>
      </c>
      <c r="BN390" s="38" t="s">
        <v>107</v>
      </c>
      <c r="BO390" s="38" t="s">
        <v>107</v>
      </c>
      <c r="BP390" s="38">
        <v>5649184</v>
      </c>
      <c r="BQ390" s="38">
        <v>130091</v>
      </c>
      <c r="BR390" s="38">
        <v>2</v>
      </c>
      <c r="BS390" s="38" t="s">
        <v>107</v>
      </c>
      <c r="BT390" s="38" t="s">
        <v>107</v>
      </c>
      <c r="BU390" s="38" t="s">
        <v>107</v>
      </c>
      <c r="BV390" s="38">
        <v>4702542</v>
      </c>
      <c r="BW390" s="38">
        <v>7892091</v>
      </c>
      <c r="BX390" s="38">
        <v>130091</v>
      </c>
      <c r="BY390" s="38" t="s">
        <v>107</v>
      </c>
      <c r="BZ390" s="38" t="s">
        <v>107</v>
      </c>
      <c r="CA390" s="38">
        <v>44224338</v>
      </c>
      <c r="CB390" s="38">
        <v>2024137</v>
      </c>
      <c r="CC390" s="330">
        <v>0</v>
      </c>
      <c r="CD390" s="38" t="s">
        <v>107</v>
      </c>
      <c r="CE390" s="38">
        <v>27351387</v>
      </c>
      <c r="CF390" s="38">
        <v>47637842</v>
      </c>
      <c r="CG390" s="38">
        <v>277349128</v>
      </c>
      <c r="CH390" s="41" t="s">
        <v>114</v>
      </c>
      <c r="CI390" s="41" t="s">
        <v>114</v>
      </c>
      <c r="CJ390" s="41" t="s">
        <v>114</v>
      </c>
      <c r="CK390" s="41" t="s">
        <v>114</v>
      </c>
      <c r="CL390" s="41" t="s">
        <v>114</v>
      </c>
      <c r="CM390" s="41" t="s">
        <v>114</v>
      </c>
      <c r="CN390" s="41" t="s">
        <v>114</v>
      </c>
      <c r="CO390" s="42" t="s">
        <v>107</v>
      </c>
      <c r="CP390" s="28" t="s">
        <v>107</v>
      </c>
      <c r="CQ390" s="28" t="s">
        <v>107</v>
      </c>
      <c r="CR390" s="28" t="s">
        <v>107</v>
      </c>
      <c r="CS390" s="28" t="s">
        <v>107</v>
      </c>
      <c r="CT390" s="28" t="s">
        <v>107</v>
      </c>
      <c r="CU390" s="28" t="s">
        <v>107</v>
      </c>
      <c r="CV390" s="28" t="s">
        <v>107</v>
      </c>
      <c r="CW390" s="28" t="s">
        <v>107</v>
      </c>
      <c r="CX390" s="28" t="s">
        <v>107</v>
      </c>
      <c r="CY390" s="28" t="s">
        <v>107</v>
      </c>
      <c r="CZ390" s="28" t="s">
        <v>107</v>
      </c>
      <c r="DA390" s="28" t="s">
        <v>107</v>
      </c>
      <c r="DB390" s="28" t="s">
        <v>107</v>
      </c>
      <c r="DC390" s="28" t="s">
        <v>107</v>
      </c>
      <c r="DD390" s="332">
        <v>27292843</v>
      </c>
      <c r="DE390" s="43">
        <v>1</v>
      </c>
      <c r="DF390" s="390">
        <v>1</v>
      </c>
      <c r="DG390" s="310"/>
      <c r="DH390" s="203"/>
      <c r="DI390" s="279" t="str" cm="1">
        <f t="array" ref="DI390">+IF(AND(C390&lt;&gt;"Vehículos Eléctricos",C390&lt;&gt;"Vehículos Híbridos",AD390="PERCENTIL 50"),
     IF(VLOOKUP(_xlfn.TEXTJOIN("_",FALSE,C390:E390),BD_Perc!$A:$P,_xlfn.IFS(BD!AE390="Intervalo de precio 1",12,BD!AE390="Intervalo de precio 2",13),FALSE)&lt;=1,
     VLOOKUP(_xlfn.TEXTJOIN("_",FALSE,C390:E390),BD_Perc!$A:$P,16,FALSE),"Ok P50"),
     "Ok P30/70 ó Híbrido/Eléctrico")</f>
        <v>Ok P30/70 ó Híbrido/Eléctrico</v>
      </c>
      <c r="DJ390" s="279" t="str">
        <f t="shared" ref="DJ390:DJ453" si="37">+_xlfn.TEXTJOIN("_",FALSE,C390:E390)</f>
        <v>Vehículos Convencionales_Vehículos Destinados al Transporte de Pasajeros_Bus</v>
      </c>
      <c r="DK390" s="331">
        <f t="shared" si="35"/>
        <v>213256000</v>
      </c>
      <c r="DL390" s="326"/>
    </row>
    <row r="391" spans="1:116" ht="51">
      <c r="A391" s="28">
        <v>386</v>
      </c>
      <c r="B391" s="29" t="s">
        <v>104</v>
      </c>
      <c r="C391" s="29" t="s">
        <v>0</v>
      </c>
      <c r="D391" s="29" t="s">
        <v>867</v>
      </c>
      <c r="E391" s="42" t="s">
        <v>879</v>
      </c>
      <c r="F391" s="42" t="s">
        <v>887</v>
      </c>
      <c r="G391" s="30" t="s">
        <v>885</v>
      </c>
      <c r="H391" s="28" t="s">
        <v>109</v>
      </c>
      <c r="I391" s="28">
        <v>1611140</v>
      </c>
      <c r="J391" s="28" t="s">
        <v>888</v>
      </c>
      <c r="K391" s="31" t="s">
        <v>107</v>
      </c>
      <c r="L391" s="32">
        <v>187</v>
      </c>
      <c r="M391" s="33" t="s">
        <v>107</v>
      </c>
      <c r="N391" s="34">
        <v>231800000</v>
      </c>
      <c r="O391" s="34">
        <f>+IFERROR(VLOOKUP(I391,Precio_Fasecolda!A:C,3,FALSE),IFERROR(VLOOKUP(I391,Precio_Fasecolda!B:C,2,FALSE),N391))</f>
        <v>231800000</v>
      </c>
      <c r="P391" s="34">
        <f t="shared" ref="P391:P454" si="38">N391-O391</f>
        <v>0</v>
      </c>
      <c r="Q391" s="33" t="s">
        <v>107</v>
      </c>
      <c r="R391" s="28" t="s">
        <v>2415</v>
      </c>
      <c r="S391" s="28" t="s">
        <v>360</v>
      </c>
      <c r="T391" s="28" t="s">
        <v>107</v>
      </c>
      <c r="U391" s="28" t="s">
        <v>107</v>
      </c>
      <c r="V391" s="42" t="s">
        <v>107</v>
      </c>
      <c r="W391" s="28" t="s">
        <v>107</v>
      </c>
      <c r="X391" s="28" t="s">
        <v>107</v>
      </c>
      <c r="Y391" s="28" t="str">
        <f t="shared" ref="Y391:Y454" si="39">+IF(C391=$F$1,N391+CC391,"N.A.")</f>
        <v>N.A.</v>
      </c>
      <c r="Z391" s="292">
        <f t="shared" si="36"/>
        <v>213256000</v>
      </c>
      <c r="AA391" s="28" cm="1">
        <f t="array" aca="1" ref="AA391" ca="1">_xlfn.IFS(DK391&lt;$DK$4,1,AND(DK391&gt;=$DK$4,DK391&lt;=$AA$4),2,DK391&gt;$AA$4,3)</f>
        <v>2</v>
      </c>
      <c r="AB391" s="28">
        <v>0</v>
      </c>
      <c r="AC391" s="28" cm="1">
        <f t="array" aca="1" ref="AC391" ca="1">IF(AB391="PERCENTIL 30","",_xlfn.IFS(DK391&lt;$AC$4,1,DK391&gt;$AC$4,2))</f>
        <v>2</v>
      </c>
      <c r="AD391" s="28" t="str">
        <f>+IFERROR(VLOOKUP(_xlfn.TEXTJOIN("_", FALSE, C391:E391), BD_Perc!$A:$O, 15, FALSE),"Segmentación no encontrada o vehículo inactivo")</f>
        <v>PERCENTIL 30-70</v>
      </c>
      <c r="AE391" s="28" t="str" cm="1">
        <f t="array" ref="AE391">_xlfn.IFS(
    AD391 = "PERCENTIL 50",
    _xlfn.IFS(
        BD!DK391 &lt; VLOOKUP(_xlfn.TEXTJOIN("_", FALSE, C391:E391), BD_Perc!$A:$O, 11, FALSE), "Intervalo de precio 1",
        BD!DK391 &gt;= VLOOKUP(_xlfn.TEXTJOIN("_", FALSE, C391:E391), BD_Perc!$A:$O, 11, FALSE), "Intervalo de precio 2"
    ),
    AD391 = "PERCENTIL 30-70",
    _xlfn.IFS(
        BD!DK391 &lt; VLOOKUP(_xlfn.TEXTJOIN("_", FALSE, C391:E391), BD_Perc!$A:$O, 6, FALSE), "Intervalo de precio 1",
        BD!DK391 &lt; VLOOKUP(_xlfn.TEXTJOIN("_", FALSE, C391:E391), BD_Perc!$A:$O, 7, FALSE), "Intervalo de precio 2",
        BD!DK391 &gt;= VLOOKUP(_xlfn.TEXTJOIN("_", FALSE, C391:E391), BD_Perc!$A:$O, 7, FALSE), "Intervalo de precio 3"
    ),
    AD391="Segmentación no encontrada o vehículo inactivo","Segmentación no encontrada o vehículo inactivo"
)</f>
        <v>Intervalo de precio 1</v>
      </c>
      <c r="AF391" s="35" t="s">
        <v>2412</v>
      </c>
      <c r="AG391" s="35" t="b">
        <f t="shared" ref="AG391:AG454" si="40">+AF391=AE391</f>
        <v>1</v>
      </c>
      <c r="AH391" s="205">
        <v>0.08</v>
      </c>
      <c r="AI391" s="205">
        <v>0.08</v>
      </c>
      <c r="AJ391" s="205">
        <v>0.08</v>
      </c>
      <c r="AK391" s="205">
        <v>0.08</v>
      </c>
      <c r="AL391" s="205">
        <v>0.09</v>
      </c>
      <c r="AM391" s="205">
        <v>0.1</v>
      </c>
      <c r="AN391" s="28" t="s">
        <v>113</v>
      </c>
      <c r="AO391" s="28" t="s">
        <v>113</v>
      </c>
      <c r="AP391" s="28" t="s">
        <v>113</v>
      </c>
      <c r="AQ391" s="37">
        <v>1</v>
      </c>
      <c r="AR391" s="38" t="s">
        <v>107</v>
      </c>
      <c r="AS391" s="38">
        <v>535272</v>
      </c>
      <c r="AT391" s="38" t="s">
        <v>107</v>
      </c>
      <c r="AU391" s="38" t="s">
        <v>107</v>
      </c>
      <c r="AV391" s="38" t="s">
        <v>107</v>
      </c>
      <c r="AW391" s="38">
        <v>12124379</v>
      </c>
      <c r="AX391" s="38" t="s">
        <v>107</v>
      </c>
      <c r="AY391" s="38">
        <v>1824791</v>
      </c>
      <c r="AZ391" s="38">
        <v>128475</v>
      </c>
      <c r="BA391" s="38">
        <v>1508493</v>
      </c>
      <c r="BB391" s="38" t="s">
        <v>107</v>
      </c>
      <c r="BC391" s="38" t="s">
        <v>107</v>
      </c>
      <c r="BD391" s="38" t="s">
        <v>107</v>
      </c>
      <c r="BE391" s="38">
        <v>258128648</v>
      </c>
      <c r="BF391" s="38" t="s">
        <v>107</v>
      </c>
      <c r="BG391" s="38" t="s">
        <v>107</v>
      </c>
      <c r="BH391" s="38" t="s">
        <v>107</v>
      </c>
      <c r="BI391" s="38">
        <v>2891625</v>
      </c>
      <c r="BJ391" s="38">
        <v>4089166</v>
      </c>
      <c r="BK391" s="38" t="s">
        <v>107</v>
      </c>
      <c r="BL391" s="38">
        <v>0</v>
      </c>
      <c r="BM391" s="38">
        <v>173454</v>
      </c>
      <c r="BN391" s="38" t="s">
        <v>107</v>
      </c>
      <c r="BO391" s="38" t="s">
        <v>107</v>
      </c>
      <c r="BP391" s="38">
        <v>5649184</v>
      </c>
      <c r="BQ391" s="38">
        <v>130091</v>
      </c>
      <c r="BR391" s="38">
        <v>2</v>
      </c>
      <c r="BS391" s="38" t="s">
        <v>107</v>
      </c>
      <c r="BT391" s="38" t="s">
        <v>107</v>
      </c>
      <c r="BU391" s="38" t="s">
        <v>107</v>
      </c>
      <c r="BV391" s="38">
        <v>4702542</v>
      </c>
      <c r="BW391" s="38">
        <v>7892091</v>
      </c>
      <c r="BX391" s="38">
        <v>130091</v>
      </c>
      <c r="BY391" s="38" t="s">
        <v>107</v>
      </c>
      <c r="BZ391" s="38" t="s">
        <v>107</v>
      </c>
      <c r="CA391" s="38">
        <v>44224338</v>
      </c>
      <c r="CB391" s="38">
        <v>2024137</v>
      </c>
      <c r="CC391" s="330">
        <v>0</v>
      </c>
      <c r="CD391" s="38" t="s">
        <v>107</v>
      </c>
      <c r="CE391" s="38">
        <v>27351387</v>
      </c>
      <c r="CF391" s="38">
        <v>47637842</v>
      </c>
      <c r="CG391" s="38">
        <v>47637842</v>
      </c>
      <c r="CH391" s="41" t="s">
        <v>114</v>
      </c>
      <c r="CI391" s="41" t="s">
        <v>114</v>
      </c>
      <c r="CJ391" s="41" t="s">
        <v>114</v>
      </c>
      <c r="CK391" s="41" t="s">
        <v>114</v>
      </c>
      <c r="CL391" s="41" t="s">
        <v>114</v>
      </c>
      <c r="CM391" s="41" t="s">
        <v>114</v>
      </c>
      <c r="CN391" s="41" t="s">
        <v>114</v>
      </c>
      <c r="CO391" s="42" t="s">
        <v>107</v>
      </c>
      <c r="CP391" s="28" t="s">
        <v>107</v>
      </c>
      <c r="CQ391" s="28" t="s">
        <v>107</v>
      </c>
      <c r="CR391" s="28" t="s">
        <v>107</v>
      </c>
      <c r="CS391" s="28" t="s">
        <v>107</v>
      </c>
      <c r="CT391" s="28" t="s">
        <v>107</v>
      </c>
      <c r="CU391" s="28" t="s">
        <v>107</v>
      </c>
      <c r="CV391" s="28" t="s">
        <v>107</v>
      </c>
      <c r="CW391" s="28" t="s">
        <v>107</v>
      </c>
      <c r="CX391" s="28" t="s">
        <v>107</v>
      </c>
      <c r="CY391" s="28" t="s">
        <v>107</v>
      </c>
      <c r="CZ391" s="28" t="s">
        <v>107</v>
      </c>
      <c r="DA391" s="28" t="s">
        <v>107</v>
      </c>
      <c r="DB391" s="28" t="s">
        <v>107</v>
      </c>
      <c r="DC391" s="28" t="s">
        <v>107</v>
      </c>
      <c r="DD391" s="332">
        <v>27292843</v>
      </c>
      <c r="DE391" s="43">
        <v>1</v>
      </c>
      <c r="DF391" s="390">
        <v>1</v>
      </c>
      <c r="DG391" s="310"/>
      <c r="DH391" s="203"/>
      <c r="DI391" s="279" t="str" cm="1">
        <f t="array" ref="DI391">+IF(AND(C391&lt;&gt;"Vehículos Eléctricos",C391&lt;&gt;"Vehículos Híbridos",AD391="PERCENTIL 50"),
     IF(VLOOKUP(_xlfn.TEXTJOIN("_",FALSE,C391:E391),BD_Perc!$A:$P,_xlfn.IFS(BD!AE391="Intervalo de precio 1",12,BD!AE391="Intervalo de precio 2",13),FALSE)&lt;=1,
     VLOOKUP(_xlfn.TEXTJOIN("_",FALSE,C391:E391),BD_Perc!$A:$P,16,FALSE),"Ok P50"),
     "Ok P30/70 ó Híbrido/Eléctrico")</f>
        <v>Ok P30/70 ó Híbrido/Eléctrico</v>
      </c>
      <c r="DJ391" s="279" t="str">
        <f t="shared" si="37"/>
        <v>Vehículos Convencionales_Vehículos Destinados al Transporte de Pasajeros_Bus</v>
      </c>
      <c r="DK391" s="331">
        <f t="shared" ref="DK391:DK454" si="41">+IF(C391=$F$1,Z391+CC391,Z391)</f>
        <v>213256000</v>
      </c>
      <c r="DL391" s="326"/>
    </row>
    <row r="392" spans="1:116" ht="51">
      <c r="A392" s="28">
        <v>387</v>
      </c>
      <c r="B392" s="29" t="s">
        <v>104</v>
      </c>
      <c r="C392" s="29" t="s">
        <v>0</v>
      </c>
      <c r="D392" s="29" t="s">
        <v>867</v>
      </c>
      <c r="E392" s="42" t="s">
        <v>879</v>
      </c>
      <c r="F392" s="42" t="s">
        <v>887</v>
      </c>
      <c r="G392" s="30" t="s">
        <v>889</v>
      </c>
      <c r="H392" s="28" t="s">
        <v>109</v>
      </c>
      <c r="I392" s="28">
        <v>1611143</v>
      </c>
      <c r="J392" s="28" t="s">
        <v>890</v>
      </c>
      <c r="K392" s="31" t="s">
        <v>107</v>
      </c>
      <c r="L392" s="32">
        <v>375</v>
      </c>
      <c r="M392" s="33" t="s">
        <v>107</v>
      </c>
      <c r="N392" s="34">
        <v>326500000</v>
      </c>
      <c r="O392" s="34">
        <f>+IFERROR(VLOOKUP(I392,Precio_Fasecolda!A:C,3,FALSE),IFERROR(VLOOKUP(I392,Precio_Fasecolda!B:C,2,FALSE),N392))</f>
        <v>326500000</v>
      </c>
      <c r="P392" s="34">
        <f t="shared" si="38"/>
        <v>0</v>
      </c>
      <c r="Q392" s="33" t="s">
        <v>107</v>
      </c>
      <c r="R392" s="28" t="s">
        <v>2415</v>
      </c>
      <c r="S392" s="28" t="s">
        <v>360</v>
      </c>
      <c r="T392" s="28" t="s">
        <v>107</v>
      </c>
      <c r="U392" s="28" t="s">
        <v>107</v>
      </c>
      <c r="V392" s="42" t="s">
        <v>107</v>
      </c>
      <c r="W392" s="28" t="s">
        <v>107</v>
      </c>
      <c r="X392" s="28" t="s">
        <v>107</v>
      </c>
      <c r="Y392" s="28" t="str">
        <f t="shared" si="39"/>
        <v>N.A.</v>
      </c>
      <c r="Z392" s="292">
        <f t="shared" si="36"/>
        <v>310175000</v>
      </c>
      <c r="AA392" s="28" cm="1">
        <f t="array" aca="1" ref="AA392" ca="1">_xlfn.IFS(DK392&lt;$DK$4,1,AND(DK392&gt;=$DK$4,DK392&lt;=$AA$4),2,DK392&gt;$AA$4,3)</f>
        <v>3</v>
      </c>
      <c r="AB392" s="28">
        <v>0</v>
      </c>
      <c r="AC392" s="28" cm="1">
        <f t="array" aca="1" ref="AC392" ca="1">IF(AB392="PERCENTIL 30","",_xlfn.IFS(DK392&lt;$AC$4,1,DK392&gt;$AC$4,2))</f>
        <v>2</v>
      </c>
      <c r="AD392" s="28" t="str">
        <f>+IFERROR(VLOOKUP(_xlfn.TEXTJOIN("_", FALSE, C392:E392), BD_Perc!$A:$O, 15, FALSE),"Segmentación no encontrada o vehículo inactivo")</f>
        <v>PERCENTIL 30-70</v>
      </c>
      <c r="AE392" s="28" t="str" cm="1">
        <f t="array" ref="AE392">_xlfn.IFS(
    AD392 = "PERCENTIL 50",
    _xlfn.IFS(
        BD!DK392 &lt; VLOOKUP(_xlfn.TEXTJOIN("_", FALSE, C392:E392), BD_Perc!$A:$O, 11, FALSE), "Intervalo de precio 1",
        BD!DK392 &gt;= VLOOKUP(_xlfn.TEXTJOIN("_", FALSE, C392:E392), BD_Perc!$A:$O, 11, FALSE), "Intervalo de precio 2"
    ),
    AD392 = "PERCENTIL 30-70",
    _xlfn.IFS(
        BD!DK392 &lt; VLOOKUP(_xlfn.TEXTJOIN("_", FALSE, C392:E392), BD_Perc!$A:$O, 6, FALSE), "Intervalo de precio 1",
        BD!DK392 &lt; VLOOKUP(_xlfn.TEXTJOIN("_", FALSE, C392:E392), BD_Perc!$A:$O, 7, FALSE), "Intervalo de precio 2",
        BD!DK392 &gt;= VLOOKUP(_xlfn.TEXTJOIN("_", FALSE, C392:E392), BD_Perc!$A:$O, 7, FALSE), "Intervalo de precio 3"
    ),
    AD392="Segmentación no encontrada o vehículo inactivo","Segmentación no encontrada o vehículo inactivo"
)</f>
        <v>Intervalo de precio 2</v>
      </c>
      <c r="AF392" s="35" t="s">
        <v>2413</v>
      </c>
      <c r="AG392" s="35" t="b">
        <f t="shared" si="40"/>
        <v>1</v>
      </c>
      <c r="AH392" s="205">
        <v>0.05</v>
      </c>
      <c r="AI392" s="205">
        <v>0.05</v>
      </c>
      <c r="AJ392" s="205">
        <v>0.05</v>
      </c>
      <c r="AK392" s="205">
        <v>0.05</v>
      </c>
      <c r="AL392" s="205">
        <v>0.06</v>
      </c>
      <c r="AM392" s="205">
        <v>7.0000000000000007E-2</v>
      </c>
      <c r="AN392" s="28" t="s">
        <v>113</v>
      </c>
      <c r="AO392" s="28" t="s">
        <v>113</v>
      </c>
      <c r="AP392" s="28" t="s">
        <v>113</v>
      </c>
      <c r="AQ392" s="37">
        <v>1</v>
      </c>
      <c r="AR392" s="38" t="s">
        <v>107</v>
      </c>
      <c r="AS392" s="38">
        <v>535272</v>
      </c>
      <c r="AT392" s="38" t="s">
        <v>107</v>
      </c>
      <c r="AU392" s="38" t="s">
        <v>107</v>
      </c>
      <c r="AV392" s="38" t="s">
        <v>107</v>
      </c>
      <c r="AW392" s="38">
        <v>12124379</v>
      </c>
      <c r="AX392" s="38" t="s">
        <v>107</v>
      </c>
      <c r="AY392" s="38">
        <v>1824791</v>
      </c>
      <c r="AZ392" s="38">
        <v>128475</v>
      </c>
      <c r="BA392" s="38">
        <v>1508493</v>
      </c>
      <c r="BB392" s="38" t="s">
        <v>107</v>
      </c>
      <c r="BC392" s="38" t="s">
        <v>107</v>
      </c>
      <c r="BD392" s="38">
        <v>638932296</v>
      </c>
      <c r="BE392" s="38">
        <v>477921357</v>
      </c>
      <c r="BF392" s="38" t="s">
        <v>107</v>
      </c>
      <c r="BG392" s="38" t="s">
        <v>107</v>
      </c>
      <c r="BH392" s="38" t="s">
        <v>107</v>
      </c>
      <c r="BI392" s="38">
        <v>2891625</v>
      </c>
      <c r="BJ392" s="38">
        <v>4089166</v>
      </c>
      <c r="BK392" s="38" t="s">
        <v>107</v>
      </c>
      <c r="BL392" s="38">
        <v>0</v>
      </c>
      <c r="BM392" s="38">
        <v>173454</v>
      </c>
      <c r="BN392" s="38" t="s">
        <v>107</v>
      </c>
      <c r="BO392" s="38" t="s">
        <v>107</v>
      </c>
      <c r="BP392" s="38">
        <v>5649184</v>
      </c>
      <c r="BQ392" s="38">
        <v>130091</v>
      </c>
      <c r="BR392" s="38">
        <v>2</v>
      </c>
      <c r="BS392" s="38" t="s">
        <v>107</v>
      </c>
      <c r="BT392" s="38" t="s">
        <v>107</v>
      </c>
      <c r="BU392" s="38" t="s">
        <v>107</v>
      </c>
      <c r="BV392" s="38">
        <v>4702542</v>
      </c>
      <c r="BW392" s="38">
        <v>7892091</v>
      </c>
      <c r="BX392" s="38">
        <v>130091</v>
      </c>
      <c r="BY392" s="38" t="s">
        <v>107</v>
      </c>
      <c r="BZ392" s="38" t="s">
        <v>107</v>
      </c>
      <c r="CA392" s="38">
        <v>74075765</v>
      </c>
      <c r="CB392" s="38">
        <v>2024137</v>
      </c>
      <c r="CC392" s="330">
        <v>0</v>
      </c>
      <c r="CD392" s="38" t="s">
        <v>107</v>
      </c>
      <c r="CE392" s="38">
        <v>27351387</v>
      </c>
      <c r="CF392" s="38">
        <v>47637842</v>
      </c>
      <c r="CG392" s="38">
        <v>552275992</v>
      </c>
      <c r="CH392" s="41" t="s">
        <v>114</v>
      </c>
      <c r="CI392" s="41" t="s">
        <v>114</v>
      </c>
      <c r="CJ392" s="41" t="s">
        <v>114</v>
      </c>
      <c r="CK392" s="41" t="s">
        <v>114</v>
      </c>
      <c r="CL392" s="41" t="s">
        <v>114</v>
      </c>
      <c r="CM392" s="41" t="s">
        <v>114</v>
      </c>
      <c r="CN392" s="41" t="s">
        <v>114</v>
      </c>
      <c r="CO392" s="42" t="s">
        <v>107</v>
      </c>
      <c r="CP392" s="28" t="s">
        <v>107</v>
      </c>
      <c r="CQ392" s="28" t="s">
        <v>107</v>
      </c>
      <c r="CR392" s="28" t="s">
        <v>107</v>
      </c>
      <c r="CS392" s="28" t="s">
        <v>107</v>
      </c>
      <c r="CT392" s="28" t="s">
        <v>107</v>
      </c>
      <c r="CU392" s="28" t="s">
        <v>107</v>
      </c>
      <c r="CV392" s="28" t="s">
        <v>107</v>
      </c>
      <c r="CW392" s="28" t="s">
        <v>107</v>
      </c>
      <c r="CX392" s="28" t="s">
        <v>107</v>
      </c>
      <c r="CY392" s="28" t="s">
        <v>107</v>
      </c>
      <c r="CZ392" s="28" t="s">
        <v>107</v>
      </c>
      <c r="DA392" s="28" t="s">
        <v>107</v>
      </c>
      <c r="DB392" s="28" t="s">
        <v>107</v>
      </c>
      <c r="DC392" s="28" t="s">
        <v>107</v>
      </c>
      <c r="DD392" s="332">
        <v>27292843</v>
      </c>
      <c r="DE392" s="43">
        <v>1</v>
      </c>
      <c r="DF392" s="390">
        <v>1</v>
      </c>
      <c r="DG392" s="310"/>
      <c r="DH392" s="203"/>
      <c r="DI392" s="279" t="str" cm="1">
        <f t="array" ref="DI392">+IF(AND(C392&lt;&gt;"Vehículos Eléctricos",C392&lt;&gt;"Vehículos Híbridos",AD392="PERCENTIL 50"),
     IF(VLOOKUP(_xlfn.TEXTJOIN("_",FALSE,C392:E392),BD_Perc!$A:$P,_xlfn.IFS(BD!AE392="Intervalo de precio 1",12,BD!AE392="Intervalo de precio 2",13),FALSE)&lt;=1,
     VLOOKUP(_xlfn.TEXTJOIN("_",FALSE,C392:E392),BD_Perc!$A:$P,16,FALSE),"Ok P50"),
     "Ok P30/70 ó Híbrido/Eléctrico")</f>
        <v>Ok P30/70 ó Híbrido/Eléctrico</v>
      </c>
      <c r="DJ392" s="279" t="str">
        <f t="shared" si="37"/>
        <v>Vehículos Convencionales_Vehículos Destinados al Transporte de Pasajeros_Bus</v>
      </c>
      <c r="DK392" s="331">
        <f t="shared" si="41"/>
        <v>310175000</v>
      </c>
      <c r="DL392" s="326"/>
    </row>
    <row r="393" spans="1:116" ht="51">
      <c r="A393" s="28">
        <v>388</v>
      </c>
      <c r="B393" s="29" t="s">
        <v>1130</v>
      </c>
      <c r="C393" s="29" t="s">
        <v>0</v>
      </c>
      <c r="D393" s="29" t="s">
        <v>867</v>
      </c>
      <c r="E393" s="42" t="s">
        <v>875</v>
      </c>
      <c r="F393" s="42" t="s">
        <v>876</v>
      </c>
      <c r="G393" s="30" t="s">
        <v>891</v>
      </c>
      <c r="H393" s="28" t="s">
        <v>892</v>
      </c>
      <c r="I393" s="28">
        <v>25711012</v>
      </c>
      <c r="J393" s="28" t="s">
        <v>893</v>
      </c>
      <c r="K393" s="31" t="s">
        <v>107</v>
      </c>
      <c r="L393" s="32">
        <v>143</v>
      </c>
      <c r="M393" s="33" t="s">
        <v>107</v>
      </c>
      <c r="N393" s="34">
        <v>133000000</v>
      </c>
      <c r="O393" s="34">
        <f>+IFERROR(VLOOKUP(I393,Precio_Fasecolda!A:C,3,FALSE),IFERROR(VLOOKUP(I393,Precio_Fasecolda!B:C,2,FALSE),N393))</f>
        <v>133000000</v>
      </c>
      <c r="P393" s="34">
        <f t="shared" si="38"/>
        <v>0</v>
      </c>
      <c r="Q393" s="33" t="s">
        <v>107</v>
      </c>
      <c r="R393" s="28" t="s">
        <v>2415</v>
      </c>
      <c r="S393" s="28" t="s">
        <v>894</v>
      </c>
      <c r="T393" s="28" t="s">
        <v>107</v>
      </c>
      <c r="U393" s="28" t="s">
        <v>107</v>
      </c>
      <c r="V393" s="42" t="s">
        <v>107</v>
      </c>
      <c r="W393" s="28" t="s">
        <v>107</v>
      </c>
      <c r="X393" s="28" t="s">
        <v>107</v>
      </c>
      <c r="Y393" s="28" t="str">
        <f t="shared" si="39"/>
        <v>N.A.</v>
      </c>
      <c r="Z393" s="292">
        <f t="shared" si="36"/>
        <v>126350000</v>
      </c>
      <c r="AA393" s="28" cm="1">
        <f t="array" aca="1" ref="AA393" ca="1">_xlfn.IFS(DK393&lt;$DK$4,1,AND(DK393&gt;=$DK$4,DK393&lt;=$AA$4),2,DK393&gt;$AA$4,3)</f>
        <v>2</v>
      </c>
      <c r="AB393" s="28">
        <v>0</v>
      </c>
      <c r="AC393" s="28" cm="1">
        <f t="array" aca="1" ref="AC393" ca="1">IF(AB393="PERCENTIL 30","",_xlfn.IFS(DK393&lt;$AC$4,1,DK393&gt;$AC$4,2))</f>
        <v>1</v>
      </c>
      <c r="AD393" s="28" t="str">
        <f>+IFERROR(VLOOKUP(_xlfn.TEXTJOIN("_", FALSE, C393:E393), BD_Perc!$A:$O, 15, FALSE),"Segmentación no encontrada o vehículo inactivo")</f>
        <v>PERCENTIL 30-70</v>
      </c>
      <c r="AE393" s="28" t="str" cm="1">
        <f t="array" ref="AE393">_xlfn.IFS(
    AD393 = "PERCENTIL 50",
    _xlfn.IFS(
        BD!DK393 &lt; VLOOKUP(_xlfn.TEXTJOIN("_", FALSE, C393:E393), BD_Perc!$A:$O, 11, FALSE), "Intervalo de precio 1",
        BD!DK393 &gt;= VLOOKUP(_xlfn.TEXTJOIN("_", FALSE, C393:E393), BD_Perc!$A:$O, 11, FALSE), "Intervalo de precio 2"
    ),
    AD393 = "PERCENTIL 30-70",
    _xlfn.IFS(
        BD!DK393 &lt; VLOOKUP(_xlfn.TEXTJOIN("_", FALSE, C393:E393), BD_Perc!$A:$O, 6, FALSE), "Intervalo de precio 1",
        BD!DK393 &lt; VLOOKUP(_xlfn.TEXTJOIN("_", FALSE, C393:E393), BD_Perc!$A:$O, 7, FALSE), "Intervalo de precio 2",
        BD!DK393 &gt;= VLOOKUP(_xlfn.TEXTJOIN("_", FALSE, C393:E393), BD_Perc!$A:$O, 7, FALSE), "Intervalo de precio 3"
    ),
    AD393="Segmentación no encontrada o vehículo inactivo","Segmentación no encontrada o vehículo inactivo"
)</f>
        <v>Intervalo de precio 1</v>
      </c>
      <c r="AF393" s="35" t="s">
        <v>2412</v>
      </c>
      <c r="AG393" s="35" t="b">
        <f t="shared" si="40"/>
        <v>1</v>
      </c>
      <c r="AH393" s="205">
        <v>0.05</v>
      </c>
      <c r="AI393" s="205">
        <v>0.05</v>
      </c>
      <c r="AJ393" s="205">
        <v>0.08</v>
      </c>
      <c r="AK393" s="205">
        <v>0.08</v>
      </c>
      <c r="AL393" s="205">
        <v>0.08</v>
      </c>
      <c r="AM393" s="205">
        <v>0.08</v>
      </c>
      <c r="AN393" s="28" t="s">
        <v>113</v>
      </c>
      <c r="AO393" s="28" t="s">
        <v>113</v>
      </c>
      <c r="AP393" s="28" t="s">
        <v>113</v>
      </c>
      <c r="AQ393" s="37">
        <v>0.5</v>
      </c>
      <c r="AR393" s="38">
        <v>8689479</v>
      </c>
      <c r="AS393" s="38">
        <v>96024</v>
      </c>
      <c r="AT393" s="38">
        <v>639961</v>
      </c>
      <c r="AU393" s="38" t="s">
        <v>107</v>
      </c>
      <c r="AV393" s="38" t="s">
        <v>107</v>
      </c>
      <c r="AW393" s="38">
        <v>1276440</v>
      </c>
      <c r="AX393" s="38" t="s">
        <v>107</v>
      </c>
      <c r="AY393" s="38">
        <v>1421491</v>
      </c>
      <c r="AZ393" s="38">
        <v>95298</v>
      </c>
      <c r="BA393" s="38">
        <v>639961</v>
      </c>
      <c r="BB393" s="38" t="s">
        <v>107</v>
      </c>
      <c r="BC393" s="38" t="s">
        <v>107</v>
      </c>
      <c r="BD393" s="38">
        <v>140263387</v>
      </c>
      <c r="BE393" s="38">
        <v>154608836</v>
      </c>
      <c r="BF393" s="38" t="s">
        <v>107</v>
      </c>
      <c r="BG393" s="38" t="s">
        <v>107</v>
      </c>
      <c r="BH393" s="38" t="s">
        <v>107</v>
      </c>
      <c r="BI393" s="38" t="s">
        <v>107</v>
      </c>
      <c r="BJ393" s="38" t="s">
        <v>107</v>
      </c>
      <c r="BK393" s="38" t="s">
        <v>107</v>
      </c>
      <c r="BL393" s="38">
        <v>290100</v>
      </c>
      <c r="BM393" s="38">
        <v>290100</v>
      </c>
      <c r="BN393" s="38">
        <v>826785</v>
      </c>
      <c r="BO393" s="38">
        <v>1269187</v>
      </c>
      <c r="BP393" s="38">
        <v>4351501</v>
      </c>
      <c r="BQ393" s="38">
        <v>126193</v>
      </c>
      <c r="BR393" s="38">
        <v>8325872</v>
      </c>
      <c r="BS393" s="38" t="s">
        <v>107</v>
      </c>
      <c r="BT393" s="38" t="s">
        <v>107</v>
      </c>
      <c r="BU393" s="38" t="s">
        <v>107</v>
      </c>
      <c r="BV393" s="38" t="s">
        <v>107</v>
      </c>
      <c r="BW393" s="38">
        <v>6984594</v>
      </c>
      <c r="BX393" s="38">
        <v>145050</v>
      </c>
      <c r="BY393" s="38" t="s">
        <v>107</v>
      </c>
      <c r="BZ393" s="38" t="s">
        <v>107</v>
      </c>
      <c r="CA393" s="38" t="s">
        <v>895</v>
      </c>
      <c r="CB393" s="38">
        <v>217575</v>
      </c>
      <c r="CC393" s="330">
        <v>0</v>
      </c>
      <c r="CD393" s="38" t="s">
        <v>107</v>
      </c>
      <c r="CE393" s="38">
        <v>21061266</v>
      </c>
      <c r="CF393" s="38">
        <v>35551764</v>
      </c>
      <c r="CG393" s="38" t="s">
        <v>107</v>
      </c>
      <c r="CH393" s="29" t="s">
        <v>114</v>
      </c>
      <c r="CI393" s="29" t="s">
        <v>114</v>
      </c>
      <c r="CJ393" s="29" t="s">
        <v>114</v>
      </c>
      <c r="CK393" s="29" t="s">
        <v>114</v>
      </c>
      <c r="CL393" s="29" t="s">
        <v>114</v>
      </c>
      <c r="CM393" s="29" t="s">
        <v>114</v>
      </c>
      <c r="CN393" s="29" t="s">
        <v>113</v>
      </c>
      <c r="CO393" s="42" t="s">
        <v>107</v>
      </c>
      <c r="CP393" s="28" t="s">
        <v>107</v>
      </c>
      <c r="CQ393" s="28" t="s">
        <v>107</v>
      </c>
      <c r="CR393" s="28" t="s">
        <v>107</v>
      </c>
      <c r="CS393" s="28" t="s">
        <v>107</v>
      </c>
      <c r="CT393" s="28" t="s">
        <v>107</v>
      </c>
      <c r="CU393" s="28" t="s">
        <v>107</v>
      </c>
      <c r="CV393" s="28" t="s">
        <v>107</v>
      </c>
      <c r="CW393" s="28" t="s">
        <v>107</v>
      </c>
      <c r="CX393" s="28" t="s">
        <v>107</v>
      </c>
      <c r="CY393" s="28" t="s">
        <v>107</v>
      </c>
      <c r="CZ393" s="28" t="s">
        <v>107</v>
      </c>
      <c r="DA393" s="28" t="s">
        <v>107</v>
      </c>
      <c r="DB393" s="28" t="s">
        <v>107</v>
      </c>
      <c r="DC393" s="28" t="s">
        <v>107</v>
      </c>
      <c r="DD393" s="332">
        <v>23958045</v>
      </c>
      <c r="DE393" s="43">
        <v>1</v>
      </c>
      <c r="DF393" s="390">
        <v>1</v>
      </c>
      <c r="DG393" s="310"/>
      <c r="DH393" s="203"/>
      <c r="DI393" s="279" t="str" cm="1">
        <f t="array" ref="DI393">+IF(AND(C393&lt;&gt;"Vehículos Eléctricos",C393&lt;&gt;"Vehículos Híbridos",AD393="PERCENTIL 50"),
     IF(VLOOKUP(_xlfn.TEXTJOIN("_",FALSE,C393:E393),BD_Perc!$A:$P,_xlfn.IFS(BD!AE393="Intervalo de precio 1",12,BD!AE393="Intervalo de precio 2",13),FALSE)&lt;=1,
     VLOOKUP(_xlfn.TEXTJOIN("_",FALSE,C393:E393),BD_Perc!$A:$P,16,FALSE),"Ok P50"),
     "Ok P30/70 ó Híbrido/Eléctrico")</f>
        <v>Ok P30/70 ó Híbrido/Eléctrico</v>
      </c>
      <c r="DJ393" s="279" t="str">
        <f t="shared" si="37"/>
        <v>Vehículos Convencionales_Vehículos Destinados al Transporte de Pasajeros_Buseta</v>
      </c>
      <c r="DK393" s="331">
        <f t="shared" si="41"/>
        <v>126350000</v>
      </c>
      <c r="DL393" s="326"/>
    </row>
    <row r="394" spans="1:116" ht="51">
      <c r="A394" s="28">
        <v>389</v>
      </c>
      <c r="B394" s="29" t="s">
        <v>896</v>
      </c>
      <c r="C394" s="29" t="s">
        <v>0</v>
      </c>
      <c r="D394" s="29" t="s">
        <v>867</v>
      </c>
      <c r="E394" s="42" t="s">
        <v>875</v>
      </c>
      <c r="F394" s="42" t="s">
        <v>876</v>
      </c>
      <c r="G394" s="30" t="s">
        <v>897</v>
      </c>
      <c r="H394" s="28" t="s">
        <v>898</v>
      </c>
      <c r="I394" s="28" t="s">
        <v>107</v>
      </c>
      <c r="J394" s="28" t="s">
        <v>899</v>
      </c>
      <c r="K394" s="31" t="s">
        <v>107</v>
      </c>
      <c r="L394" s="32">
        <v>154</v>
      </c>
      <c r="M394" s="33" t="s">
        <v>107</v>
      </c>
      <c r="N394" s="34">
        <v>137900000</v>
      </c>
      <c r="O394" s="34">
        <f>+IFERROR(VLOOKUP(I394,Precio_Fasecolda!A:C,3,FALSE),IFERROR(VLOOKUP(I394,Precio_Fasecolda!B:C,2,FALSE),N394))</f>
        <v>137900000</v>
      </c>
      <c r="P394" s="34">
        <f t="shared" si="38"/>
        <v>0</v>
      </c>
      <c r="Q394" s="33" t="s">
        <v>107</v>
      </c>
      <c r="R394" s="28" t="s">
        <v>2415</v>
      </c>
      <c r="S394" s="28" t="s">
        <v>360</v>
      </c>
      <c r="T394" s="28" t="s">
        <v>107</v>
      </c>
      <c r="U394" s="28" t="s">
        <v>107</v>
      </c>
      <c r="V394" s="42" t="s">
        <v>107</v>
      </c>
      <c r="W394" s="28" t="s">
        <v>107</v>
      </c>
      <c r="X394" s="28" t="s">
        <v>107</v>
      </c>
      <c r="Y394" s="28" t="str">
        <f t="shared" si="39"/>
        <v>N.A.</v>
      </c>
      <c r="Z394" s="292">
        <f t="shared" si="36"/>
        <v>136521000</v>
      </c>
      <c r="AA394" s="28" cm="1">
        <f t="array" aca="1" ref="AA394" ca="1">_xlfn.IFS(DK394&lt;$DK$4,1,AND(DK394&gt;=$DK$4,DK394&lt;=$AA$4),2,DK394&gt;$AA$4,3)</f>
        <v>2</v>
      </c>
      <c r="AB394" s="28">
        <v>0</v>
      </c>
      <c r="AC394" s="28" cm="1">
        <f t="array" aca="1" ref="AC394" ca="1">IF(AB394="PERCENTIL 30","",_xlfn.IFS(DK394&lt;$AC$4,1,DK394&gt;$AC$4,2))</f>
        <v>1</v>
      </c>
      <c r="AD394" s="28" t="str">
        <f>+IFERROR(VLOOKUP(_xlfn.TEXTJOIN("_", FALSE, C394:E394), BD_Perc!$A:$O, 15, FALSE),"Segmentación no encontrada o vehículo inactivo")</f>
        <v>PERCENTIL 30-70</v>
      </c>
      <c r="AE394" s="28" t="str" cm="1">
        <f t="array" ref="AE394">_xlfn.IFS(
    AD394 = "PERCENTIL 50",
    _xlfn.IFS(
        BD!DK394 &lt; VLOOKUP(_xlfn.TEXTJOIN("_", FALSE, C394:E394), BD_Perc!$A:$O, 11, FALSE), "Intervalo de precio 1",
        BD!DK394 &gt;= VLOOKUP(_xlfn.TEXTJOIN("_", FALSE, C394:E394), BD_Perc!$A:$O, 11, FALSE), "Intervalo de precio 2"
    ),
    AD394 = "PERCENTIL 30-70",
    _xlfn.IFS(
        BD!DK394 &lt; VLOOKUP(_xlfn.TEXTJOIN("_", FALSE, C394:E394), BD_Perc!$A:$O, 6, FALSE), "Intervalo de precio 1",
        BD!DK394 &lt; VLOOKUP(_xlfn.TEXTJOIN("_", FALSE, C394:E394), BD_Perc!$A:$O, 7, FALSE), "Intervalo de precio 2",
        BD!DK394 &gt;= VLOOKUP(_xlfn.TEXTJOIN("_", FALSE, C394:E394), BD_Perc!$A:$O, 7, FALSE), "Intervalo de precio 3"
    ),
    AD394="Segmentación no encontrada o vehículo inactivo","Segmentación no encontrada o vehículo inactivo"
)</f>
        <v>Intervalo de precio 1</v>
      </c>
      <c r="AF394" s="35" t="s">
        <v>2412</v>
      </c>
      <c r="AG394" s="35" t="b">
        <f t="shared" si="40"/>
        <v>1</v>
      </c>
      <c r="AH394" s="205">
        <v>0.01</v>
      </c>
      <c r="AI394" s="205">
        <v>0.01</v>
      </c>
      <c r="AJ394" s="205">
        <v>0.01</v>
      </c>
      <c r="AK394" s="205">
        <v>0.01</v>
      </c>
      <c r="AL394" s="205">
        <v>0.01</v>
      </c>
      <c r="AM394" s="205">
        <v>0.01</v>
      </c>
      <c r="AN394" s="28" t="s">
        <v>113</v>
      </c>
      <c r="AO394" s="28" t="s">
        <v>113</v>
      </c>
      <c r="AP394" s="28" t="s">
        <v>113</v>
      </c>
      <c r="AQ394" s="37">
        <v>1</v>
      </c>
      <c r="AR394" s="38">
        <v>8689479</v>
      </c>
      <c r="AS394" s="38">
        <v>287409</v>
      </c>
      <c r="AT394" s="38">
        <v>391366</v>
      </c>
      <c r="AU394" s="38" t="s">
        <v>107</v>
      </c>
      <c r="AV394" s="38" t="s">
        <v>107</v>
      </c>
      <c r="AW394" s="38">
        <v>6359698</v>
      </c>
      <c r="AX394" s="38">
        <v>568703</v>
      </c>
      <c r="AY394" s="38">
        <v>648200</v>
      </c>
      <c r="AZ394" s="38">
        <v>17123</v>
      </c>
      <c r="BA394" s="38">
        <v>348561</v>
      </c>
      <c r="BB394" s="38" t="s">
        <v>107</v>
      </c>
      <c r="BC394" s="38" t="s">
        <v>107</v>
      </c>
      <c r="BD394" s="38">
        <v>176114719</v>
      </c>
      <c r="BE394" s="38" t="s">
        <v>107</v>
      </c>
      <c r="BF394" s="38" t="s">
        <v>107</v>
      </c>
      <c r="BG394" s="38">
        <v>604171</v>
      </c>
      <c r="BH394" s="38" t="s">
        <v>107</v>
      </c>
      <c r="BI394" s="38">
        <v>1467622</v>
      </c>
      <c r="BJ394" s="38">
        <v>3057548</v>
      </c>
      <c r="BK394" s="38" t="s">
        <v>107</v>
      </c>
      <c r="BL394" s="38">
        <v>550358</v>
      </c>
      <c r="BM394" s="38">
        <v>207913</v>
      </c>
      <c r="BN394" s="38">
        <v>1467622</v>
      </c>
      <c r="BO394" s="38" t="s">
        <v>107</v>
      </c>
      <c r="BP394" s="38">
        <v>1907910</v>
      </c>
      <c r="BQ394" s="38">
        <v>167553</v>
      </c>
      <c r="BR394" s="38">
        <v>4158264</v>
      </c>
      <c r="BS394" s="38" t="s">
        <v>107</v>
      </c>
      <c r="BT394" s="38" t="s">
        <v>107</v>
      </c>
      <c r="BU394" s="38" t="s">
        <v>107</v>
      </c>
      <c r="BV394" s="38" t="s">
        <v>107</v>
      </c>
      <c r="BW394" s="38">
        <v>4280567</v>
      </c>
      <c r="BX394" s="38">
        <v>116187</v>
      </c>
      <c r="BY394" s="38" t="s">
        <v>107</v>
      </c>
      <c r="BZ394" s="38" t="s">
        <v>107</v>
      </c>
      <c r="CA394" s="38">
        <v>42805661</v>
      </c>
      <c r="CB394" s="38">
        <v>1834529</v>
      </c>
      <c r="CC394" s="330">
        <v>0</v>
      </c>
      <c r="CD394" s="38" t="s">
        <v>107</v>
      </c>
      <c r="CE394" s="38" t="s">
        <v>107</v>
      </c>
      <c r="CF394" s="38" t="s">
        <v>107</v>
      </c>
      <c r="CG394" s="38" t="s">
        <v>107</v>
      </c>
      <c r="CH394" s="29" t="s">
        <v>114</v>
      </c>
      <c r="CI394" s="29" t="s">
        <v>114</v>
      </c>
      <c r="CJ394" s="29" t="s">
        <v>114</v>
      </c>
      <c r="CK394" s="29" t="s">
        <v>114</v>
      </c>
      <c r="CL394" s="29" t="s">
        <v>114</v>
      </c>
      <c r="CM394" s="29" t="s">
        <v>114</v>
      </c>
      <c r="CN394" s="29" t="s">
        <v>114</v>
      </c>
      <c r="CO394" s="42" t="s">
        <v>107</v>
      </c>
      <c r="CP394" s="28" t="s">
        <v>107</v>
      </c>
      <c r="CQ394" s="28" t="s">
        <v>107</v>
      </c>
      <c r="CR394" s="28" t="s">
        <v>107</v>
      </c>
      <c r="CS394" s="28" t="s">
        <v>107</v>
      </c>
      <c r="CT394" s="28" t="s">
        <v>107</v>
      </c>
      <c r="CU394" s="28" t="s">
        <v>107</v>
      </c>
      <c r="CV394" s="28" t="s">
        <v>107</v>
      </c>
      <c r="CW394" s="28" t="s">
        <v>107</v>
      </c>
      <c r="CX394" s="28" t="s">
        <v>107</v>
      </c>
      <c r="CY394" s="28" t="s">
        <v>107</v>
      </c>
      <c r="CZ394" s="28" t="s">
        <v>107</v>
      </c>
      <c r="DA394" s="28" t="s">
        <v>107</v>
      </c>
      <c r="DB394" s="28" t="s">
        <v>107</v>
      </c>
      <c r="DC394" s="28" t="s">
        <v>107</v>
      </c>
      <c r="DD394" s="332">
        <v>16510755</v>
      </c>
      <c r="DE394" s="43">
        <v>1</v>
      </c>
      <c r="DF394" s="390">
        <v>1</v>
      </c>
      <c r="DG394" s="310"/>
      <c r="DH394" s="203"/>
      <c r="DI394" s="279" t="str" cm="1">
        <f t="array" ref="DI394">+IF(AND(C394&lt;&gt;"Vehículos Eléctricos",C394&lt;&gt;"Vehículos Híbridos",AD394="PERCENTIL 50"),
     IF(VLOOKUP(_xlfn.TEXTJOIN("_",FALSE,C394:E394),BD_Perc!$A:$P,_xlfn.IFS(BD!AE394="Intervalo de precio 1",12,BD!AE394="Intervalo de precio 2",13),FALSE)&lt;=1,
     VLOOKUP(_xlfn.TEXTJOIN("_",FALSE,C394:E394),BD_Perc!$A:$P,16,FALSE),"Ok P50"),
     "Ok P30/70 ó Híbrido/Eléctrico")</f>
        <v>Ok P30/70 ó Híbrido/Eléctrico</v>
      </c>
      <c r="DJ394" s="279" t="str">
        <f t="shared" si="37"/>
        <v>Vehículos Convencionales_Vehículos Destinados al Transporte de Pasajeros_Buseta</v>
      </c>
      <c r="DK394" s="331">
        <f t="shared" si="41"/>
        <v>136521000</v>
      </c>
      <c r="DL394" s="326"/>
    </row>
    <row r="395" spans="1:116" ht="51">
      <c r="A395" s="28">
        <v>390</v>
      </c>
      <c r="B395" s="29" t="s">
        <v>720</v>
      </c>
      <c r="C395" s="29" t="s">
        <v>0</v>
      </c>
      <c r="D395" s="29" t="s">
        <v>867</v>
      </c>
      <c r="E395" s="42" t="s">
        <v>879</v>
      </c>
      <c r="F395" s="42" t="s">
        <v>880</v>
      </c>
      <c r="G395" s="30" t="s">
        <v>900</v>
      </c>
      <c r="H395" s="42" t="s">
        <v>901</v>
      </c>
      <c r="I395" s="28">
        <v>1611162</v>
      </c>
      <c r="J395" s="28" t="s">
        <v>902</v>
      </c>
      <c r="K395" s="31" t="s">
        <v>107</v>
      </c>
      <c r="L395" s="32">
        <v>153</v>
      </c>
      <c r="M395" s="33" t="s">
        <v>107</v>
      </c>
      <c r="N395" s="34">
        <v>202400000</v>
      </c>
      <c r="O395" s="34">
        <f>+IFERROR(VLOOKUP(I395,Precio_Fasecolda!A:C,3,FALSE),IFERROR(VLOOKUP(I395,Precio_Fasecolda!B:C,2,FALSE),N395))</f>
        <v>202400000</v>
      </c>
      <c r="P395" s="34">
        <f t="shared" si="38"/>
        <v>0</v>
      </c>
      <c r="Q395" s="33" t="s">
        <v>107</v>
      </c>
      <c r="R395" s="28" t="s">
        <v>2415</v>
      </c>
      <c r="S395" s="28" t="s">
        <v>360</v>
      </c>
      <c r="T395" s="28" t="s">
        <v>107</v>
      </c>
      <c r="U395" s="28" t="s">
        <v>107</v>
      </c>
      <c r="V395" s="42" t="s">
        <v>107</v>
      </c>
      <c r="W395" s="28" t="s">
        <v>107</v>
      </c>
      <c r="X395" s="28" t="s">
        <v>107</v>
      </c>
      <c r="Y395" s="28" t="str">
        <f t="shared" si="39"/>
        <v>N.A.</v>
      </c>
      <c r="Z395" s="292">
        <f t="shared" si="36"/>
        <v>199364000</v>
      </c>
      <c r="AA395" s="28" cm="1">
        <f t="array" aca="1" ref="AA395" ca="1">_xlfn.IFS(DK395&lt;$DK$4,1,AND(DK395&gt;=$DK$4,DK395&lt;=$AA$4),2,DK395&gt;$AA$4,3)</f>
        <v>2</v>
      </c>
      <c r="AB395" s="28">
        <v>0</v>
      </c>
      <c r="AC395" s="28" cm="1">
        <f t="array" aca="1" ref="AC395" ca="1">IF(AB395="PERCENTIL 30","",_xlfn.IFS(DK395&lt;$AC$4,1,DK395&gt;$AC$4,2))</f>
        <v>2</v>
      </c>
      <c r="AD395" s="28" t="str">
        <f>+IFERROR(VLOOKUP(_xlfn.TEXTJOIN("_", FALSE, C395:E395), BD_Perc!$A:$O, 15, FALSE),"Segmentación no encontrada o vehículo inactivo")</f>
        <v>PERCENTIL 30-70</v>
      </c>
      <c r="AE395" s="28" t="str" cm="1">
        <f t="array" ref="AE395">_xlfn.IFS(
    AD395 = "PERCENTIL 50",
    _xlfn.IFS(
        BD!DK395 &lt; VLOOKUP(_xlfn.TEXTJOIN("_", FALSE, C395:E395), BD_Perc!$A:$O, 11, FALSE), "Intervalo de precio 1",
        BD!DK395 &gt;= VLOOKUP(_xlfn.TEXTJOIN("_", FALSE, C395:E395), BD_Perc!$A:$O, 11, FALSE), "Intervalo de precio 2"
    ),
    AD395 = "PERCENTIL 30-70",
    _xlfn.IFS(
        BD!DK395 &lt; VLOOKUP(_xlfn.TEXTJOIN("_", FALSE, C395:E395), BD_Perc!$A:$O, 6, FALSE), "Intervalo de precio 1",
        BD!DK395 &lt; VLOOKUP(_xlfn.TEXTJOIN("_", FALSE, C395:E395), BD_Perc!$A:$O, 7, FALSE), "Intervalo de precio 2",
        BD!DK395 &gt;= VLOOKUP(_xlfn.TEXTJOIN("_", FALSE, C395:E395), BD_Perc!$A:$O, 7, FALSE), "Intervalo de precio 3"
    ),
    AD395="Segmentación no encontrada o vehículo inactivo","Segmentación no encontrada o vehículo inactivo"
)</f>
        <v>Intervalo de precio 1</v>
      </c>
      <c r="AF395" s="35" t="s">
        <v>2412</v>
      </c>
      <c r="AG395" s="35" t="b">
        <f t="shared" si="40"/>
        <v>1</v>
      </c>
      <c r="AH395" s="205">
        <v>1.4999999999999999E-2</v>
      </c>
      <c r="AI395" s="205">
        <v>1.7000000000000001E-2</v>
      </c>
      <c r="AJ395" s="205">
        <v>1.7999999999999999E-2</v>
      </c>
      <c r="AK395" s="205">
        <v>0.02</v>
      </c>
      <c r="AL395" s="205">
        <v>2.5000000000000001E-2</v>
      </c>
      <c r="AM395" s="205">
        <v>0.03</v>
      </c>
      <c r="AN395" s="28" t="s">
        <v>113</v>
      </c>
      <c r="AO395" s="28" t="s">
        <v>113</v>
      </c>
      <c r="AP395" s="28" t="s">
        <v>113</v>
      </c>
      <c r="AQ395" s="47">
        <v>0.4</v>
      </c>
      <c r="AR395" s="38">
        <v>8689479</v>
      </c>
      <c r="AS395" s="38">
        <v>611510</v>
      </c>
      <c r="AT395" s="38" t="s">
        <v>107</v>
      </c>
      <c r="AU395" s="38" t="s">
        <v>107</v>
      </c>
      <c r="AV395" s="38" t="s">
        <v>107</v>
      </c>
      <c r="AW395" s="38" t="s">
        <v>107</v>
      </c>
      <c r="AX395" s="38" t="s">
        <v>107</v>
      </c>
      <c r="AY395" s="38">
        <v>856113</v>
      </c>
      <c r="AZ395" s="38">
        <v>85611</v>
      </c>
      <c r="BA395" s="38">
        <v>550358</v>
      </c>
      <c r="BB395" s="38" t="s">
        <v>107</v>
      </c>
      <c r="BC395" s="38" t="s">
        <v>107</v>
      </c>
      <c r="BD395" s="38">
        <v>195683021</v>
      </c>
      <c r="BE395" s="38">
        <v>158992455</v>
      </c>
      <c r="BF395" s="38" t="s">
        <v>107</v>
      </c>
      <c r="BG395" s="38" t="s">
        <v>107</v>
      </c>
      <c r="BH395" s="38" t="s">
        <v>107</v>
      </c>
      <c r="BI395" s="38">
        <v>2690641</v>
      </c>
      <c r="BJ395" s="38">
        <v>4035962</v>
      </c>
      <c r="BK395" s="38" t="s">
        <v>107</v>
      </c>
      <c r="BL395" s="38">
        <v>0</v>
      </c>
      <c r="BM395" s="38">
        <v>0</v>
      </c>
      <c r="BN395" s="38" t="s">
        <v>107</v>
      </c>
      <c r="BO395" s="38" t="s">
        <v>107</v>
      </c>
      <c r="BP395" s="38" t="s">
        <v>107</v>
      </c>
      <c r="BQ395" s="38">
        <v>183453</v>
      </c>
      <c r="BR395" s="38">
        <v>2446038</v>
      </c>
      <c r="BS395" s="38" t="s">
        <v>107</v>
      </c>
      <c r="BT395" s="38" t="s">
        <v>107</v>
      </c>
      <c r="BU395" s="38" t="s">
        <v>107</v>
      </c>
      <c r="BV395" s="38" t="s">
        <v>107</v>
      </c>
      <c r="BW395" s="38">
        <v>2446038</v>
      </c>
      <c r="BX395" s="38">
        <v>122302</v>
      </c>
      <c r="BY395" s="38" t="s">
        <v>107</v>
      </c>
      <c r="BZ395" s="38" t="s">
        <v>107</v>
      </c>
      <c r="CA395" s="38">
        <v>34244528</v>
      </c>
      <c r="CB395" s="38">
        <v>1223019</v>
      </c>
      <c r="CC395" s="330">
        <v>0</v>
      </c>
      <c r="CD395" s="38" t="s">
        <v>107</v>
      </c>
      <c r="CE395" s="38">
        <v>22014340</v>
      </c>
      <c r="CF395" s="38">
        <v>30575472</v>
      </c>
      <c r="CG395" s="38">
        <v>4892075</v>
      </c>
      <c r="CH395" s="59"/>
      <c r="CI395" s="59"/>
      <c r="CJ395" s="59" t="s">
        <v>173</v>
      </c>
      <c r="CK395" s="59" t="s">
        <v>173</v>
      </c>
      <c r="CL395" s="59" t="s">
        <v>173</v>
      </c>
      <c r="CM395" s="59" t="s">
        <v>173</v>
      </c>
      <c r="CN395" s="59" t="s">
        <v>173</v>
      </c>
      <c r="CO395" s="42" t="s">
        <v>107</v>
      </c>
      <c r="CP395" s="28" t="s">
        <v>107</v>
      </c>
      <c r="CQ395" s="28" t="s">
        <v>107</v>
      </c>
      <c r="CR395" s="28" t="s">
        <v>107</v>
      </c>
      <c r="CS395" s="28" t="s">
        <v>107</v>
      </c>
      <c r="CT395" s="28" t="s">
        <v>107</v>
      </c>
      <c r="CU395" s="28" t="s">
        <v>107</v>
      </c>
      <c r="CV395" s="28" t="s">
        <v>107</v>
      </c>
      <c r="CW395" s="28" t="s">
        <v>107</v>
      </c>
      <c r="CX395" s="28" t="s">
        <v>107</v>
      </c>
      <c r="CY395" s="28" t="s">
        <v>107</v>
      </c>
      <c r="CZ395" s="28" t="s">
        <v>107</v>
      </c>
      <c r="DA395" s="28" t="s">
        <v>107</v>
      </c>
      <c r="DB395" s="28" t="s">
        <v>107</v>
      </c>
      <c r="DC395" s="28" t="s">
        <v>107</v>
      </c>
      <c r="DD395" s="332">
        <v>12230189</v>
      </c>
      <c r="DE395" s="43">
        <v>1</v>
      </c>
      <c r="DF395" s="390">
        <v>1</v>
      </c>
      <c r="DG395" s="310"/>
      <c r="DH395" s="203"/>
      <c r="DI395" s="279" t="str" cm="1">
        <f t="array" ref="DI395">+IF(AND(C395&lt;&gt;"Vehículos Eléctricos",C395&lt;&gt;"Vehículos Híbridos",AD395="PERCENTIL 50"),
     IF(VLOOKUP(_xlfn.TEXTJOIN("_",FALSE,C395:E395),BD_Perc!$A:$P,_xlfn.IFS(BD!AE395="Intervalo de precio 1",12,BD!AE395="Intervalo de precio 2",13),FALSE)&lt;=1,
     VLOOKUP(_xlfn.TEXTJOIN("_",FALSE,C395:E395),BD_Perc!$A:$P,16,FALSE),"Ok P50"),
     "Ok P30/70 ó Híbrido/Eléctrico")</f>
        <v>Ok P30/70 ó Híbrido/Eléctrico</v>
      </c>
      <c r="DJ395" s="279" t="str">
        <f t="shared" si="37"/>
        <v>Vehículos Convencionales_Vehículos Destinados al Transporte de Pasajeros_Bus</v>
      </c>
      <c r="DK395" s="331">
        <f t="shared" si="41"/>
        <v>199364000</v>
      </c>
      <c r="DL395" s="326"/>
    </row>
    <row r="396" spans="1:116" ht="51">
      <c r="A396" s="28">
        <v>391</v>
      </c>
      <c r="B396" s="29" t="s">
        <v>720</v>
      </c>
      <c r="C396" s="29" t="s">
        <v>0</v>
      </c>
      <c r="D396" s="29" t="s">
        <v>867</v>
      </c>
      <c r="E396" s="42" t="s">
        <v>879</v>
      </c>
      <c r="F396" s="42" t="s">
        <v>880</v>
      </c>
      <c r="G396" s="30" t="s">
        <v>903</v>
      </c>
      <c r="H396" s="42" t="s">
        <v>901</v>
      </c>
      <c r="I396" s="28" t="s">
        <v>107</v>
      </c>
      <c r="J396" s="28" t="s">
        <v>904</v>
      </c>
      <c r="K396" s="31" t="s">
        <v>107</v>
      </c>
      <c r="L396" s="32">
        <v>187</v>
      </c>
      <c r="M396" s="33" t="s">
        <v>107</v>
      </c>
      <c r="N396" s="55">
        <v>0</v>
      </c>
      <c r="O396" s="34">
        <f>+IFERROR(VLOOKUP(I396,Precio_Fasecolda!A:C,3,FALSE),IFERROR(VLOOKUP(I396,Precio_Fasecolda!B:C,2,FALSE),N396))</f>
        <v>0</v>
      </c>
      <c r="P396" s="34">
        <f t="shared" si="38"/>
        <v>0</v>
      </c>
      <c r="Q396" s="33" t="s">
        <v>107</v>
      </c>
      <c r="R396" s="28" t="s">
        <v>2415</v>
      </c>
      <c r="S396" s="28" t="s">
        <v>360</v>
      </c>
      <c r="T396" s="28" t="s">
        <v>107</v>
      </c>
      <c r="U396" s="28" t="s">
        <v>107</v>
      </c>
      <c r="V396" s="42" t="s">
        <v>107</v>
      </c>
      <c r="W396" s="28" t="s">
        <v>107</v>
      </c>
      <c r="X396" s="28" t="s">
        <v>107</v>
      </c>
      <c r="Y396" s="28" t="str">
        <f t="shared" si="39"/>
        <v>N.A.</v>
      </c>
      <c r="Z396" s="292">
        <f t="shared" si="36"/>
        <v>0</v>
      </c>
      <c r="AA396" s="28" cm="1">
        <f t="array" aca="1" ref="AA396" ca="1">_xlfn.IFS(DK396&lt;$DK$4,1,AND(DK396&gt;=$DK$4,DK396&lt;=$AA$4),2,DK396&gt;$AA$4,3)</f>
        <v>2</v>
      </c>
      <c r="AB396" s="28">
        <v>0</v>
      </c>
      <c r="AC396" s="28" cm="1">
        <f t="array" aca="1" ref="AC396" ca="1">IF(AB396="PERCENTIL 30","",_xlfn.IFS(DK396&lt;$AC$4,1,DK396&gt;$AC$4,2))</f>
        <v>1</v>
      </c>
      <c r="AD396" s="28" t="str">
        <f>+IFERROR(VLOOKUP(_xlfn.TEXTJOIN("_", FALSE, C396:E396), BD_Perc!$A:$O, 15, FALSE),"Segmentación no encontrada o vehículo inactivo")</f>
        <v>PERCENTIL 30-70</v>
      </c>
      <c r="AE396" s="28" t="str" cm="1">
        <f t="array" ref="AE396">_xlfn.IFS(
    AD396 = "PERCENTIL 50",
    _xlfn.IFS(
        BD!DK396 &lt; VLOOKUP(_xlfn.TEXTJOIN("_", FALSE, C396:E396), BD_Perc!$A:$O, 11, FALSE), "Intervalo de precio 1",
        BD!DK396 &gt;= VLOOKUP(_xlfn.TEXTJOIN("_", FALSE, C396:E396), BD_Perc!$A:$O, 11, FALSE), "Intervalo de precio 2"
    ),
    AD396 = "PERCENTIL 30-70",
    _xlfn.IFS(
        BD!DK396 &lt; VLOOKUP(_xlfn.TEXTJOIN("_", FALSE, C396:E396), BD_Perc!$A:$O, 6, FALSE), "Intervalo de precio 1",
        BD!DK396 &lt; VLOOKUP(_xlfn.TEXTJOIN("_", FALSE, C396:E396), BD_Perc!$A:$O, 7, FALSE), "Intervalo de precio 2",
        BD!DK396 &gt;= VLOOKUP(_xlfn.TEXTJOIN("_", FALSE, C396:E396), BD_Perc!$A:$O, 7, FALSE), "Intervalo de precio 3"
    ),
    AD396="Segmentación no encontrada o vehículo inactivo","Segmentación no encontrada o vehículo inactivo"
)</f>
        <v>Intervalo de precio 1</v>
      </c>
      <c r="AF396" s="35" t="s">
        <v>2412</v>
      </c>
      <c r="AG396" s="35" t="b">
        <f t="shared" si="40"/>
        <v>1</v>
      </c>
      <c r="AH396" s="205">
        <v>1.4999999999999999E-2</v>
      </c>
      <c r="AI396" s="205">
        <v>1.7000000000000001E-2</v>
      </c>
      <c r="AJ396" s="205">
        <v>1.7999999999999999E-2</v>
      </c>
      <c r="AK396" s="205">
        <v>0.02</v>
      </c>
      <c r="AL396" s="205">
        <v>2.5000000000000001E-2</v>
      </c>
      <c r="AM396" s="205">
        <v>0.03</v>
      </c>
      <c r="AN396" s="28" t="s">
        <v>114</v>
      </c>
      <c r="AO396" s="28" t="s">
        <v>114</v>
      </c>
      <c r="AP396" s="28" t="s">
        <v>113</v>
      </c>
      <c r="AQ396" s="47">
        <v>0.4</v>
      </c>
      <c r="AR396" s="38">
        <v>0</v>
      </c>
      <c r="AS396" s="38">
        <v>0</v>
      </c>
      <c r="AT396" s="38">
        <v>0</v>
      </c>
      <c r="AU396" s="38">
        <v>0</v>
      </c>
      <c r="AV396" s="38">
        <v>0</v>
      </c>
      <c r="AW396" s="38">
        <v>0</v>
      </c>
      <c r="AX396" s="38">
        <v>0</v>
      </c>
      <c r="AY396" s="38">
        <v>0</v>
      </c>
      <c r="AZ396" s="38">
        <v>0</v>
      </c>
      <c r="BA396" s="38">
        <v>0</v>
      </c>
      <c r="BB396" s="38">
        <v>0</v>
      </c>
      <c r="BC396" s="38">
        <v>0</v>
      </c>
      <c r="BD396" s="38">
        <v>0</v>
      </c>
      <c r="BE396" s="38">
        <v>0</v>
      </c>
      <c r="BF396" s="38">
        <v>0</v>
      </c>
      <c r="BG396" s="38">
        <v>0</v>
      </c>
      <c r="BH396" s="38">
        <v>0</v>
      </c>
      <c r="BI396" s="38">
        <v>0</v>
      </c>
      <c r="BJ396" s="38">
        <v>0</v>
      </c>
      <c r="BK396" s="38">
        <v>0</v>
      </c>
      <c r="BL396" s="38">
        <v>0</v>
      </c>
      <c r="BM396" s="38">
        <v>0</v>
      </c>
      <c r="BN396" s="38">
        <v>0</v>
      </c>
      <c r="BO396" s="38">
        <v>0</v>
      </c>
      <c r="BP396" s="38">
        <v>0</v>
      </c>
      <c r="BQ396" s="38">
        <v>0</v>
      </c>
      <c r="BR396" s="38">
        <v>0</v>
      </c>
      <c r="BS396" s="38">
        <v>0</v>
      </c>
      <c r="BT396" s="38">
        <v>0</v>
      </c>
      <c r="BU396" s="38">
        <v>0</v>
      </c>
      <c r="BV396" s="38">
        <v>0</v>
      </c>
      <c r="BW396" s="38">
        <v>0</v>
      </c>
      <c r="BX396" s="38">
        <v>0</v>
      </c>
      <c r="BY396" s="38">
        <v>0</v>
      </c>
      <c r="BZ396" s="38">
        <v>0</v>
      </c>
      <c r="CA396" s="38">
        <v>0</v>
      </c>
      <c r="CB396" s="38">
        <v>0</v>
      </c>
      <c r="CC396" s="330">
        <v>0</v>
      </c>
      <c r="CD396" s="38">
        <v>0</v>
      </c>
      <c r="CE396" s="38">
        <v>0</v>
      </c>
      <c r="CF396" s="38">
        <v>0</v>
      </c>
      <c r="CG396" s="38">
        <v>0</v>
      </c>
      <c r="CH396" s="59"/>
      <c r="CI396" s="59"/>
      <c r="CJ396" s="59" t="s">
        <v>173</v>
      </c>
      <c r="CK396" s="59" t="s">
        <v>173</v>
      </c>
      <c r="CL396" s="59" t="s">
        <v>173</v>
      </c>
      <c r="CM396" s="59" t="s">
        <v>173</v>
      </c>
      <c r="CN396" s="59" t="s">
        <v>173</v>
      </c>
      <c r="CO396" s="42" t="s">
        <v>107</v>
      </c>
      <c r="CP396" s="28" t="s">
        <v>107</v>
      </c>
      <c r="CQ396" s="28" t="s">
        <v>107</v>
      </c>
      <c r="CR396" s="28" t="s">
        <v>107</v>
      </c>
      <c r="CS396" s="28" t="s">
        <v>107</v>
      </c>
      <c r="CT396" s="28" t="s">
        <v>107</v>
      </c>
      <c r="CU396" s="28" t="s">
        <v>107</v>
      </c>
      <c r="CV396" s="28" t="s">
        <v>107</v>
      </c>
      <c r="CW396" s="28" t="s">
        <v>107</v>
      </c>
      <c r="CX396" s="28" t="s">
        <v>107</v>
      </c>
      <c r="CY396" s="28" t="s">
        <v>107</v>
      </c>
      <c r="CZ396" s="28" t="s">
        <v>107</v>
      </c>
      <c r="DA396" s="28" t="s">
        <v>107</v>
      </c>
      <c r="DB396" s="28" t="s">
        <v>107</v>
      </c>
      <c r="DC396" s="28" t="s">
        <v>107</v>
      </c>
      <c r="DD396" s="332">
        <v>0</v>
      </c>
      <c r="DE396" s="43">
        <v>0</v>
      </c>
      <c r="DF396" s="390">
        <v>0</v>
      </c>
      <c r="DG396" s="310"/>
      <c r="DH396" s="203"/>
      <c r="DI396" s="279" t="str" cm="1">
        <f t="array" ref="DI396">+IF(AND(C396&lt;&gt;"Vehículos Eléctricos",C396&lt;&gt;"Vehículos Híbridos",AD396="PERCENTIL 50"),
     IF(VLOOKUP(_xlfn.TEXTJOIN("_",FALSE,C396:E396),BD_Perc!$A:$P,_xlfn.IFS(BD!AE396="Intervalo de precio 1",12,BD!AE396="Intervalo de precio 2",13),FALSE)&lt;=1,
     VLOOKUP(_xlfn.TEXTJOIN("_",FALSE,C396:E396),BD_Perc!$A:$P,16,FALSE),"Ok P50"),
     "Ok P30/70 ó Híbrido/Eléctrico")</f>
        <v>Ok P30/70 ó Híbrido/Eléctrico</v>
      </c>
      <c r="DJ396" s="279" t="str">
        <f t="shared" si="37"/>
        <v>Vehículos Convencionales_Vehículos Destinados al Transporte de Pasajeros_Bus</v>
      </c>
      <c r="DK396" s="331">
        <f t="shared" si="41"/>
        <v>0</v>
      </c>
      <c r="DL396" s="326"/>
    </row>
    <row r="397" spans="1:116" ht="51">
      <c r="A397" s="28">
        <v>392</v>
      </c>
      <c r="B397" s="29" t="s">
        <v>720</v>
      </c>
      <c r="C397" s="29" t="s">
        <v>0</v>
      </c>
      <c r="D397" s="29" t="s">
        <v>867</v>
      </c>
      <c r="E397" s="42" t="s">
        <v>875</v>
      </c>
      <c r="F397" s="42" t="s">
        <v>876</v>
      </c>
      <c r="G397" s="30" t="s">
        <v>906</v>
      </c>
      <c r="H397" s="42" t="s">
        <v>901</v>
      </c>
      <c r="I397" s="28">
        <v>1611166</v>
      </c>
      <c r="J397" s="28" t="s">
        <v>907</v>
      </c>
      <c r="K397" s="31" t="s">
        <v>107</v>
      </c>
      <c r="L397" s="32">
        <v>153</v>
      </c>
      <c r="M397" s="33" t="s">
        <v>107</v>
      </c>
      <c r="N397" s="34">
        <v>165800000</v>
      </c>
      <c r="O397" s="34">
        <f>+IFERROR(VLOOKUP(I397,Precio_Fasecolda!A:C,3,FALSE),IFERROR(VLOOKUP(I397,Precio_Fasecolda!B:C,2,FALSE),N397))</f>
        <v>165800000</v>
      </c>
      <c r="P397" s="34">
        <f t="shared" si="38"/>
        <v>0</v>
      </c>
      <c r="Q397" s="33" t="s">
        <v>107</v>
      </c>
      <c r="R397" s="28" t="s">
        <v>2415</v>
      </c>
      <c r="S397" s="28" t="s">
        <v>360</v>
      </c>
      <c r="T397" s="28" t="s">
        <v>107</v>
      </c>
      <c r="U397" s="28" t="s">
        <v>107</v>
      </c>
      <c r="V397" s="42" t="s">
        <v>107</v>
      </c>
      <c r="W397" s="28" t="s">
        <v>107</v>
      </c>
      <c r="X397" s="28" t="s">
        <v>107</v>
      </c>
      <c r="Y397" s="28" t="str">
        <f t="shared" si="39"/>
        <v>N.A.</v>
      </c>
      <c r="Z397" s="292">
        <f t="shared" si="36"/>
        <v>165302600</v>
      </c>
      <c r="AA397" s="28" cm="1">
        <f t="array" aca="1" ref="AA397" ca="1">_xlfn.IFS(DK397&lt;$DK$4,1,AND(DK397&gt;=$DK$4,DK397&lt;=$AA$4),2,DK397&gt;$AA$4,3)</f>
        <v>2</v>
      </c>
      <c r="AB397" s="28">
        <v>0</v>
      </c>
      <c r="AC397" s="28" cm="1">
        <f t="array" aca="1" ref="AC397" ca="1">IF(AB397="PERCENTIL 30","",_xlfn.IFS(DK397&lt;$AC$4,1,DK397&gt;$AC$4,2))</f>
        <v>2</v>
      </c>
      <c r="AD397" s="28" t="str">
        <f>+IFERROR(VLOOKUP(_xlfn.TEXTJOIN("_", FALSE, C397:E397), BD_Perc!$A:$O, 15, FALSE),"Segmentación no encontrada o vehículo inactivo")</f>
        <v>PERCENTIL 30-70</v>
      </c>
      <c r="AE397" s="28" t="str" cm="1">
        <f t="array" ref="AE397">_xlfn.IFS(
    AD397 = "PERCENTIL 50",
    _xlfn.IFS(
        BD!DK397 &lt; VLOOKUP(_xlfn.TEXTJOIN("_", FALSE, C397:E397), BD_Perc!$A:$O, 11, FALSE), "Intervalo de precio 1",
        BD!DK397 &gt;= VLOOKUP(_xlfn.TEXTJOIN("_", FALSE, C397:E397), BD_Perc!$A:$O, 11, FALSE), "Intervalo de precio 2"
    ),
    AD397 = "PERCENTIL 30-70",
    _xlfn.IFS(
        BD!DK397 &lt; VLOOKUP(_xlfn.TEXTJOIN("_", FALSE, C397:E397), BD_Perc!$A:$O, 6, FALSE), "Intervalo de precio 1",
        BD!DK397 &lt; VLOOKUP(_xlfn.TEXTJOIN("_", FALSE, C397:E397), BD_Perc!$A:$O, 7, FALSE), "Intervalo de precio 2",
        BD!DK397 &gt;= VLOOKUP(_xlfn.TEXTJOIN("_", FALSE, C397:E397), BD_Perc!$A:$O, 7, FALSE), "Intervalo de precio 3"
    ),
    AD397="Segmentación no encontrada o vehículo inactivo","Segmentación no encontrada o vehículo inactivo"
)</f>
        <v>Intervalo de precio 2</v>
      </c>
      <c r="AF397" s="35" t="s">
        <v>2413</v>
      </c>
      <c r="AG397" s="35" t="b">
        <f t="shared" si="40"/>
        <v>1</v>
      </c>
      <c r="AH397" s="205">
        <v>3.0000000000000001E-3</v>
      </c>
      <c r="AI397" s="205">
        <v>5.0000000000000001E-3</v>
      </c>
      <c r="AJ397" s="205">
        <v>6.0000000000000001E-3</v>
      </c>
      <c r="AK397" s="205">
        <v>7.0000000000000001E-3</v>
      </c>
      <c r="AL397" s="205">
        <v>8.0000000000000002E-3</v>
      </c>
      <c r="AM397" s="205">
        <v>0.01</v>
      </c>
      <c r="AN397" s="28" t="s">
        <v>113</v>
      </c>
      <c r="AO397" s="28" t="s">
        <v>113</v>
      </c>
      <c r="AP397" s="28" t="s">
        <v>113</v>
      </c>
      <c r="AQ397" s="47">
        <v>0.2</v>
      </c>
      <c r="AR397" s="38">
        <v>8689479</v>
      </c>
      <c r="AS397" s="38">
        <v>611510</v>
      </c>
      <c r="AT397" s="38" t="s">
        <v>107</v>
      </c>
      <c r="AU397" s="38" t="s">
        <v>107</v>
      </c>
      <c r="AV397" s="38" t="s">
        <v>107</v>
      </c>
      <c r="AW397" s="38" t="s">
        <v>107</v>
      </c>
      <c r="AX397" s="38" t="s">
        <v>107</v>
      </c>
      <c r="AY397" s="38">
        <v>856113</v>
      </c>
      <c r="AZ397" s="38">
        <v>85611</v>
      </c>
      <c r="BA397" s="38">
        <v>550358</v>
      </c>
      <c r="BB397" s="38" t="s">
        <v>107</v>
      </c>
      <c r="BC397" s="38" t="s">
        <v>107</v>
      </c>
      <c r="BD397" s="38">
        <v>173668681</v>
      </c>
      <c r="BE397" s="38">
        <v>156546417</v>
      </c>
      <c r="BF397" s="38" t="s">
        <v>107</v>
      </c>
      <c r="BG397" s="38" t="s">
        <v>107</v>
      </c>
      <c r="BH397" s="38" t="s">
        <v>107</v>
      </c>
      <c r="BI397" s="38">
        <v>2690641</v>
      </c>
      <c r="BJ397" s="38">
        <v>4035962</v>
      </c>
      <c r="BK397" s="38" t="s">
        <v>107</v>
      </c>
      <c r="BL397" s="38">
        <v>0</v>
      </c>
      <c r="BM397" s="38">
        <v>0</v>
      </c>
      <c r="BN397" s="38" t="s">
        <v>107</v>
      </c>
      <c r="BO397" s="38" t="s">
        <v>107</v>
      </c>
      <c r="BP397" s="38" t="s">
        <v>107</v>
      </c>
      <c r="BQ397" s="38">
        <v>183453</v>
      </c>
      <c r="BR397" s="38">
        <v>2446038</v>
      </c>
      <c r="BS397" s="38" t="s">
        <v>107</v>
      </c>
      <c r="BT397" s="38" t="s">
        <v>107</v>
      </c>
      <c r="BU397" s="38" t="s">
        <v>107</v>
      </c>
      <c r="BV397" s="38" t="s">
        <v>107</v>
      </c>
      <c r="BW397" s="38">
        <v>2446038</v>
      </c>
      <c r="BX397" s="38">
        <v>122302</v>
      </c>
      <c r="BY397" s="38" t="s">
        <v>107</v>
      </c>
      <c r="BZ397" s="38" t="s">
        <v>107</v>
      </c>
      <c r="CA397" s="38">
        <v>30575472</v>
      </c>
      <c r="CB397" s="38">
        <v>1223019</v>
      </c>
      <c r="CC397" s="330">
        <v>0</v>
      </c>
      <c r="CD397" s="38" t="s">
        <v>107</v>
      </c>
      <c r="CE397" s="38">
        <v>22014340</v>
      </c>
      <c r="CF397" s="38">
        <v>30575472</v>
      </c>
      <c r="CG397" s="38">
        <v>4892075</v>
      </c>
      <c r="CH397" s="59"/>
      <c r="CI397" s="59"/>
      <c r="CJ397" s="59" t="s">
        <v>173</v>
      </c>
      <c r="CK397" s="59" t="s">
        <v>173</v>
      </c>
      <c r="CL397" s="59" t="s">
        <v>173</v>
      </c>
      <c r="CM397" s="59" t="s">
        <v>173</v>
      </c>
      <c r="CN397" s="59" t="s">
        <v>173</v>
      </c>
      <c r="CO397" s="42" t="s">
        <v>107</v>
      </c>
      <c r="CP397" s="28" t="s">
        <v>107</v>
      </c>
      <c r="CQ397" s="28" t="s">
        <v>107</v>
      </c>
      <c r="CR397" s="28" t="s">
        <v>107</v>
      </c>
      <c r="CS397" s="28" t="s">
        <v>107</v>
      </c>
      <c r="CT397" s="28" t="s">
        <v>107</v>
      </c>
      <c r="CU397" s="28" t="s">
        <v>107</v>
      </c>
      <c r="CV397" s="28" t="s">
        <v>107</v>
      </c>
      <c r="CW397" s="28" t="s">
        <v>107</v>
      </c>
      <c r="CX397" s="28" t="s">
        <v>107</v>
      </c>
      <c r="CY397" s="28" t="s">
        <v>107</v>
      </c>
      <c r="CZ397" s="28" t="s">
        <v>107</v>
      </c>
      <c r="DA397" s="28" t="s">
        <v>107</v>
      </c>
      <c r="DB397" s="28" t="s">
        <v>107</v>
      </c>
      <c r="DC397" s="28" t="s">
        <v>107</v>
      </c>
      <c r="DD397" s="332">
        <v>12230189</v>
      </c>
      <c r="DE397" s="43">
        <v>1</v>
      </c>
      <c r="DF397" s="390">
        <v>1</v>
      </c>
      <c r="DG397" s="310"/>
      <c r="DH397" s="203"/>
      <c r="DI397" s="279" t="str" cm="1">
        <f t="array" ref="DI397">+IF(AND(C397&lt;&gt;"Vehículos Eléctricos",C397&lt;&gt;"Vehículos Híbridos",AD397="PERCENTIL 50"),
     IF(VLOOKUP(_xlfn.TEXTJOIN("_",FALSE,C397:E397),BD_Perc!$A:$P,_xlfn.IFS(BD!AE397="Intervalo de precio 1",12,BD!AE397="Intervalo de precio 2",13),FALSE)&lt;=1,
     VLOOKUP(_xlfn.TEXTJOIN("_",FALSE,C397:E397),BD_Perc!$A:$P,16,FALSE),"Ok P50"),
     "Ok P30/70 ó Híbrido/Eléctrico")</f>
        <v>Ok P30/70 ó Híbrido/Eléctrico</v>
      </c>
      <c r="DJ397" s="279" t="str">
        <f t="shared" si="37"/>
        <v>Vehículos Convencionales_Vehículos Destinados al Transporte de Pasajeros_Buseta</v>
      </c>
      <c r="DK397" s="331">
        <f t="shared" si="41"/>
        <v>165302600</v>
      </c>
      <c r="DL397" s="326"/>
    </row>
    <row r="398" spans="1:116" ht="51">
      <c r="A398" s="28">
        <v>393</v>
      </c>
      <c r="B398" s="29" t="s">
        <v>720</v>
      </c>
      <c r="C398" s="29" t="s">
        <v>0</v>
      </c>
      <c r="D398" s="29" t="s">
        <v>867</v>
      </c>
      <c r="E398" s="42" t="s">
        <v>879</v>
      </c>
      <c r="F398" s="42" t="s">
        <v>887</v>
      </c>
      <c r="G398" s="30" t="s">
        <v>908</v>
      </c>
      <c r="H398" s="42" t="s">
        <v>901</v>
      </c>
      <c r="I398" s="28" t="s">
        <v>107</v>
      </c>
      <c r="J398" s="28" t="s">
        <v>909</v>
      </c>
      <c r="K398" s="31" t="s">
        <v>107</v>
      </c>
      <c r="L398" s="32">
        <v>375</v>
      </c>
      <c r="M398" s="33" t="s">
        <v>107</v>
      </c>
      <c r="N398" s="34">
        <v>326500000</v>
      </c>
      <c r="O398" s="34">
        <f>+IFERROR(VLOOKUP(I398,Precio_Fasecolda!A:C,3,FALSE),IFERROR(VLOOKUP(I398,Precio_Fasecolda!B:C,2,FALSE),N398))</f>
        <v>326500000</v>
      </c>
      <c r="P398" s="34">
        <f t="shared" si="38"/>
        <v>0</v>
      </c>
      <c r="Q398" s="33" t="s">
        <v>107</v>
      </c>
      <c r="R398" s="28" t="s">
        <v>2415</v>
      </c>
      <c r="S398" s="28" t="s">
        <v>360</v>
      </c>
      <c r="T398" s="28" t="s">
        <v>107</v>
      </c>
      <c r="U398" s="28" t="s">
        <v>107</v>
      </c>
      <c r="V398" s="42" t="s">
        <v>107</v>
      </c>
      <c r="W398" s="28" t="s">
        <v>107</v>
      </c>
      <c r="X398" s="28" t="s">
        <v>107</v>
      </c>
      <c r="Y398" s="28" t="str">
        <f t="shared" si="39"/>
        <v>N.A.</v>
      </c>
      <c r="Z398" s="292">
        <f t="shared" si="36"/>
        <v>325520500</v>
      </c>
      <c r="AA398" s="28" cm="1">
        <f t="array" aca="1" ref="AA398" ca="1">_xlfn.IFS(DK398&lt;$DK$4,1,AND(DK398&gt;=$DK$4,DK398&lt;=$AA$4),2,DK398&gt;$AA$4,3)</f>
        <v>3</v>
      </c>
      <c r="AB398" s="28">
        <v>0</v>
      </c>
      <c r="AC398" s="28" cm="1">
        <f t="array" aca="1" ref="AC398" ca="1">IF(AB398="PERCENTIL 30","",_xlfn.IFS(DK398&lt;$AC$4,1,DK398&gt;$AC$4,2))</f>
        <v>2</v>
      </c>
      <c r="AD398" s="28" t="str">
        <f>+IFERROR(VLOOKUP(_xlfn.TEXTJOIN("_", FALSE, C398:E398), BD_Perc!$A:$O, 15, FALSE),"Segmentación no encontrada o vehículo inactivo")</f>
        <v>PERCENTIL 30-70</v>
      </c>
      <c r="AE398" s="28" t="str" cm="1">
        <f t="array" ref="AE398">_xlfn.IFS(
    AD398 = "PERCENTIL 50",
    _xlfn.IFS(
        BD!DK398 &lt; VLOOKUP(_xlfn.TEXTJOIN("_", FALSE, C398:E398), BD_Perc!$A:$O, 11, FALSE), "Intervalo de precio 1",
        BD!DK398 &gt;= VLOOKUP(_xlfn.TEXTJOIN("_", FALSE, C398:E398), BD_Perc!$A:$O, 11, FALSE), "Intervalo de precio 2"
    ),
    AD398 = "PERCENTIL 30-70",
    _xlfn.IFS(
        BD!DK398 &lt; VLOOKUP(_xlfn.TEXTJOIN("_", FALSE, C398:E398), BD_Perc!$A:$O, 6, FALSE), "Intervalo de precio 1",
        BD!DK398 &lt; VLOOKUP(_xlfn.TEXTJOIN("_", FALSE, C398:E398), BD_Perc!$A:$O, 7, FALSE), "Intervalo de precio 2",
        BD!DK398 &gt;= VLOOKUP(_xlfn.TEXTJOIN("_", FALSE, C398:E398), BD_Perc!$A:$O, 7, FALSE), "Intervalo de precio 3"
    ),
    AD398="Segmentación no encontrada o vehículo inactivo","Segmentación no encontrada o vehículo inactivo"
)</f>
        <v>Intervalo de precio 2</v>
      </c>
      <c r="AF398" s="35" t="s">
        <v>2413</v>
      </c>
      <c r="AG398" s="35" t="b">
        <f t="shared" si="40"/>
        <v>1</v>
      </c>
      <c r="AH398" s="205">
        <v>3.0000000000000001E-3</v>
      </c>
      <c r="AI398" s="205">
        <v>5.0000000000000001E-3</v>
      </c>
      <c r="AJ398" s="205">
        <v>6.0000000000000001E-3</v>
      </c>
      <c r="AK398" s="205">
        <v>7.0000000000000001E-3</v>
      </c>
      <c r="AL398" s="205">
        <v>8.0000000000000002E-3</v>
      </c>
      <c r="AM398" s="205">
        <v>0.01</v>
      </c>
      <c r="AN398" s="28" t="s">
        <v>113</v>
      </c>
      <c r="AO398" s="28" t="s">
        <v>113</v>
      </c>
      <c r="AP398" s="28" t="s">
        <v>113</v>
      </c>
      <c r="AQ398" s="47">
        <v>0.2</v>
      </c>
      <c r="AR398" s="38">
        <v>8689479</v>
      </c>
      <c r="AS398" s="38">
        <v>611510</v>
      </c>
      <c r="AT398" s="38" t="s">
        <v>107</v>
      </c>
      <c r="AU398" s="38" t="s">
        <v>107</v>
      </c>
      <c r="AV398" s="38" t="s">
        <v>107</v>
      </c>
      <c r="AW398" s="38" t="s">
        <v>107</v>
      </c>
      <c r="AX398" s="38" t="s">
        <v>107</v>
      </c>
      <c r="AY398" s="38">
        <v>856113</v>
      </c>
      <c r="AZ398" s="38">
        <v>85611</v>
      </c>
      <c r="BA398" s="38">
        <v>550358</v>
      </c>
      <c r="BB398" s="38" t="s">
        <v>107</v>
      </c>
      <c r="BC398" s="38" t="s">
        <v>107</v>
      </c>
      <c r="BD398" s="38">
        <v>403596230</v>
      </c>
      <c r="BE398" s="38">
        <v>232373587</v>
      </c>
      <c r="BF398" s="38" t="s">
        <v>107</v>
      </c>
      <c r="BG398" s="38" t="s">
        <v>107</v>
      </c>
      <c r="BH398" s="38" t="s">
        <v>107</v>
      </c>
      <c r="BI398" s="38">
        <v>2690641</v>
      </c>
      <c r="BJ398" s="38">
        <v>4035962</v>
      </c>
      <c r="BK398" s="38" t="s">
        <v>107</v>
      </c>
      <c r="BL398" s="38">
        <v>0</v>
      </c>
      <c r="BM398" s="38">
        <v>0</v>
      </c>
      <c r="BN398" s="38" t="s">
        <v>107</v>
      </c>
      <c r="BO398" s="38" t="s">
        <v>107</v>
      </c>
      <c r="BP398" s="38" t="s">
        <v>107</v>
      </c>
      <c r="BQ398" s="38">
        <v>183453</v>
      </c>
      <c r="BR398" s="38">
        <v>2446038</v>
      </c>
      <c r="BS398" s="38" t="s">
        <v>107</v>
      </c>
      <c r="BT398" s="38" t="s">
        <v>107</v>
      </c>
      <c r="BU398" s="38" t="s">
        <v>107</v>
      </c>
      <c r="BV398" s="38" t="s">
        <v>107</v>
      </c>
      <c r="BW398" s="38">
        <v>2446038</v>
      </c>
      <c r="BX398" s="38">
        <v>122302</v>
      </c>
      <c r="BY398" s="38" t="s">
        <v>107</v>
      </c>
      <c r="BZ398" s="38" t="s">
        <v>107</v>
      </c>
      <c r="CA398" s="38">
        <v>46474717</v>
      </c>
      <c r="CB398" s="38">
        <v>1223019</v>
      </c>
      <c r="CC398" s="330">
        <v>0</v>
      </c>
      <c r="CD398" s="38" t="s">
        <v>107</v>
      </c>
      <c r="CE398" s="38">
        <v>22014340</v>
      </c>
      <c r="CF398" s="38">
        <v>30575472</v>
      </c>
      <c r="CG398" s="38">
        <v>4892075</v>
      </c>
      <c r="CH398" s="59"/>
      <c r="CI398" s="59"/>
      <c r="CJ398" s="59" t="s">
        <v>173</v>
      </c>
      <c r="CK398" s="59" t="s">
        <v>173</v>
      </c>
      <c r="CL398" s="59" t="s">
        <v>173</v>
      </c>
      <c r="CM398" s="59" t="s">
        <v>173</v>
      </c>
      <c r="CN398" s="59" t="s">
        <v>173</v>
      </c>
      <c r="CO398" s="42" t="s">
        <v>107</v>
      </c>
      <c r="CP398" s="28" t="s">
        <v>107</v>
      </c>
      <c r="CQ398" s="28" t="s">
        <v>107</v>
      </c>
      <c r="CR398" s="28" t="s">
        <v>107</v>
      </c>
      <c r="CS398" s="28" t="s">
        <v>107</v>
      </c>
      <c r="CT398" s="28" t="s">
        <v>107</v>
      </c>
      <c r="CU398" s="28" t="s">
        <v>107</v>
      </c>
      <c r="CV398" s="28" t="s">
        <v>107</v>
      </c>
      <c r="CW398" s="28" t="s">
        <v>107</v>
      </c>
      <c r="CX398" s="28" t="s">
        <v>107</v>
      </c>
      <c r="CY398" s="28" t="s">
        <v>107</v>
      </c>
      <c r="CZ398" s="28" t="s">
        <v>107</v>
      </c>
      <c r="DA398" s="28" t="s">
        <v>107</v>
      </c>
      <c r="DB398" s="28" t="s">
        <v>107</v>
      </c>
      <c r="DC398" s="28" t="s">
        <v>107</v>
      </c>
      <c r="DD398" s="332">
        <v>18345283</v>
      </c>
      <c r="DE398" s="43">
        <v>1</v>
      </c>
      <c r="DF398" s="390">
        <v>1</v>
      </c>
      <c r="DG398" s="310"/>
      <c r="DH398" s="203"/>
      <c r="DI398" s="279" t="str" cm="1">
        <f t="array" ref="DI398">+IF(AND(C398&lt;&gt;"Vehículos Eléctricos",C398&lt;&gt;"Vehículos Híbridos",AD398="PERCENTIL 50"),
     IF(VLOOKUP(_xlfn.TEXTJOIN("_",FALSE,C398:E398),BD_Perc!$A:$P,_xlfn.IFS(BD!AE398="Intervalo de precio 1",12,BD!AE398="Intervalo de precio 2",13),FALSE)&lt;=1,
     VLOOKUP(_xlfn.TEXTJOIN("_",FALSE,C398:E398),BD_Perc!$A:$P,16,FALSE),"Ok P50"),
     "Ok P30/70 ó Híbrido/Eléctrico")</f>
        <v>Ok P30/70 ó Híbrido/Eléctrico</v>
      </c>
      <c r="DJ398" s="279" t="str">
        <f t="shared" si="37"/>
        <v>Vehículos Convencionales_Vehículos Destinados al Transporte de Pasajeros_Bus</v>
      </c>
      <c r="DK398" s="331">
        <f t="shared" si="41"/>
        <v>325520500</v>
      </c>
      <c r="DL398" s="326"/>
    </row>
    <row r="399" spans="1:116" ht="51">
      <c r="A399" s="28">
        <v>394</v>
      </c>
      <c r="B399" s="29" t="s">
        <v>720</v>
      </c>
      <c r="C399" s="29" t="s">
        <v>0</v>
      </c>
      <c r="D399" s="29" t="s">
        <v>867</v>
      </c>
      <c r="E399" s="42" t="s">
        <v>811</v>
      </c>
      <c r="F399" s="42" t="s">
        <v>868</v>
      </c>
      <c r="G399" s="30" t="s">
        <v>910</v>
      </c>
      <c r="H399" s="42" t="s">
        <v>901</v>
      </c>
      <c r="I399" s="28" t="s">
        <v>107</v>
      </c>
      <c r="J399" s="80" t="s">
        <v>911</v>
      </c>
      <c r="K399" s="31" t="s">
        <v>107</v>
      </c>
      <c r="L399" s="32">
        <v>81</v>
      </c>
      <c r="M399" s="33" t="s">
        <v>107</v>
      </c>
      <c r="N399" s="55">
        <v>0</v>
      </c>
      <c r="O399" s="34">
        <f>+IFERROR(VLOOKUP(I399,Precio_Fasecolda!A:C,3,FALSE),IFERROR(VLOOKUP(I399,Precio_Fasecolda!B:C,2,FALSE),N399))</f>
        <v>0</v>
      </c>
      <c r="P399" s="34">
        <f t="shared" si="38"/>
        <v>0</v>
      </c>
      <c r="Q399" s="33" t="s">
        <v>107</v>
      </c>
      <c r="R399" s="28" t="s">
        <v>2415</v>
      </c>
      <c r="S399" s="28" t="s">
        <v>112</v>
      </c>
      <c r="T399" s="28" t="s">
        <v>107</v>
      </c>
      <c r="U399" s="28" t="s">
        <v>107</v>
      </c>
      <c r="V399" s="42" t="s">
        <v>107</v>
      </c>
      <c r="W399" s="28" t="s">
        <v>107</v>
      </c>
      <c r="X399" s="28" t="s">
        <v>107</v>
      </c>
      <c r="Y399" s="28" t="str">
        <f t="shared" si="39"/>
        <v>N.A.</v>
      </c>
      <c r="Z399" s="292">
        <f t="shared" si="36"/>
        <v>0</v>
      </c>
      <c r="AA399" s="28" cm="1">
        <f t="array" aca="1" ref="AA399" ca="1">_xlfn.IFS(DK399&lt;$DK$4,1,AND(DK399&gt;=$DK$4,DK399&lt;=$AA$4),2,DK399&gt;$AA$4,3)</f>
        <v>2</v>
      </c>
      <c r="AB399" s="28">
        <v>0</v>
      </c>
      <c r="AC399" s="28" cm="1">
        <f t="array" aca="1" ref="AC399" ca="1">IF(AB399="PERCENTIL 30","",_xlfn.IFS(DK399&lt;$AC$4,1,DK399&gt;$AC$4,2))</f>
        <v>1</v>
      </c>
      <c r="AD399" s="28" t="str">
        <f>+IFERROR(VLOOKUP(_xlfn.TEXTJOIN("_", FALSE, C399:E399), BD_Perc!$A:$O, 15, FALSE),"Segmentación no encontrada o vehículo inactivo")</f>
        <v>PERCENTIL 50</v>
      </c>
      <c r="AE399" s="28" t="str" cm="1">
        <f t="array" ref="AE399">_xlfn.IFS(
    AD399 = "PERCENTIL 50",
    _xlfn.IFS(
        BD!DK399 &lt; VLOOKUP(_xlfn.TEXTJOIN("_", FALSE, C399:E399), BD_Perc!$A:$O, 11, FALSE), "Intervalo de precio 1",
        BD!DK399 &gt;= VLOOKUP(_xlfn.TEXTJOIN("_", FALSE, C399:E399), BD_Perc!$A:$O, 11, FALSE), "Intervalo de precio 2"
    ),
    AD399 = "PERCENTIL 30-70",
    _xlfn.IFS(
        BD!DK399 &lt; VLOOKUP(_xlfn.TEXTJOIN("_", FALSE, C399:E399), BD_Perc!$A:$O, 6, FALSE), "Intervalo de precio 1",
        BD!DK399 &lt; VLOOKUP(_xlfn.TEXTJOIN("_", FALSE, C399:E399), BD_Perc!$A:$O, 7, FALSE), "Intervalo de precio 2",
        BD!DK399 &gt;= VLOOKUP(_xlfn.TEXTJOIN("_", FALSE, C399:E399), BD_Perc!$A:$O, 7, FALSE), "Intervalo de precio 3"
    ),
    AD399="Segmentación no encontrada o vehículo inactivo","Segmentación no encontrada o vehículo inactivo"
)</f>
        <v>Intervalo de precio 1</v>
      </c>
      <c r="AF399" s="35" t="s">
        <v>2412</v>
      </c>
      <c r="AG399" s="35" t="b">
        <f t="shared" si="40"/>
        <v>1</v>
      </c>
      <c r="AH399" s="205">
        <v>3.0000000000000001E-3</v>
      </c>
      <c r="AI399" s="205">
        <v>5.0000000000000001E-3</v>
      </c>
      <c r="AJ399" s="205">
        <v>6.0000000000000001E-3</v>
      </c>
      <c r="AK399" s="205">
        <v>7.0000000000000001E-3</v>
      </c>
      <c r="AL399" s="205">
        <v>8.0000000000000002E-3</v>
      </c>
      <c r="AM399" s="205">
        <v>0.01</v>
      </c>
      <c r="AN399" s="28" t="s">
        <v>114</v>
      </c>
      <c r="AO399" s="28" t="s">
        <v>114</v>
      </c>
      <c r="AP399" s="28" t="s">
        <v>113</v>
      </c>
      <c r="AQ399" s="47">
        <v>0.2</v>
      </c>
      <c r="AR399" s="38">
        <v>0</v>
      </c>
      <c r="AS399" s="38">
        <v>0</v>
      </c>
      <c r="AT399" s="38">
        <v>0</v>
      </c>
      <c r="AU399" s="38">
        <v>0</v>
      </c>
      <c r="AV399" s="38">
        <v>0</v>
      </c>
      <c r="AW399" s="38">
        <v>0</v>
      </c>
      <c r="AX399" s="38">
        <v>0</v>
      </c>
      <c r="AY399" s="38">
        <v>0</v>
      </c>
      <c r="AZ399" s="38">
        <v>0</v>
      </c>
      <c r="BA399" s="38">
        <v>0</v>
      </c>
      <c r="BB399" s="38">
        <v>0</v>
      </c>
      <c r="BC399" s="38">
        <v>0</v>
      </c>
      <c r="BD399" s="38">
        <v>0</v>
      </c>
      <c r="BE399" s="38">
        <v>0</v>
      </c>
      <c r="BF399" s="38">
        <v>0</v>
      </c>
      <c r="BG399" s="38">
        <v>0</v>
      </c>
      <c r="BH399" s="38">
        <v>0</v>
      </c>
      <c r="BI399" s="38">
        <v>0</v>
      </c>
      <c r="BJ399" s="38">
        <v>0</v>
      </c>
      <c r="BK399" s="38">
        <v>0</v>
      </c>
      <c r="BL399" s="38">
        <v>0</v>
      </c>
      <c r="BM399" s="38">
        <v>0</v>
      </c>
      <c r="BN399" s="38">
        <v>0</v>
      </c>
      <c r="BO399" s="38">
        <v>0</v>
      </c>
      <c r="BP399" s="38">
        <v>0</v>
      </c>
      <c r="BQ399" s="38">
        <v>0</v>
      </c>
      <c r="BR399" s="38">
        <v>0</v>
      </c>
      <c r="BS399" s="38">
        <v>0</v>
      </c>
      <c r="BT399" s="38">
        <v>0</v>
      </c>
      <c r="BU399" s="38">
        <v>0</v>
      </c>
      <c r="BV399" s="38">
        <v>0</v>
      </c>
      <c r="BW399" s="38">
        <v>0</v>
      </c>
      <c r="BX399" s="38">
        <v>0</v>
      </c>
      <c r="BY399" s="38">
        <v>0</v>
      </c>
      <c r="BZ399" s="38">
        <v>0</v>
      </c>
      <c r="CA399" s="38">
        <v>0</v>
      </c>
      <c r="CB399" s="38">
        <v>0</v>
      </c>
      <c r="CC399" s="330">
        <v>0</v>
      </c>
      <c r="CD399" s="38">
        <v>0</v>
      </c>
      <c r="CE399" s="38">
        <v>0</v>
      </c>
      <c r="CF399" s="38">
        <v>0</v>
      </c>
      <c r="CG399" s="38">
        <v>0</v>
      </c>
      <c r="CH399" s="59"/>
      <c r="CI399" s="59" t="s">
        <v>113</v>
      </c>
      <c r="CJ399" s="59"/>
      <c r="CK399" s="59" t="s">
        <v>173</v>
      </c>
      <c r="CL399" s="59" t="s">
        <v>114</v>
      </c>
      <c r="CM399" s="59" t="s">
        <v>114</v>
      </c>
      <c r="CN399" s="59" t="s">
        <v>114</v>
      </c>
      <c r="CO399" s="42" t="s">
        <v>107</v>
      </c>
      <c r="CP399" s="28" t="s">
        <v>107</v>
      </c>
      <c r="CQ399" s="28" t="s">
        <v>107</v>
      </c>
      <c r="CR399" s="28" t="s">
        <v>107</v>
      </c>
      <c r="CS399" s="28" t="s">
        <v>107</v>
      </c>
      <c r="CT399" s="28" t="s">
        <v>107</v>
      </c>
      <c r="CU399" s="28" t="s">
        <v>107</v>
      </c>
      <c r="CV399" s="28" t="s">
        <v>107</v>
      </c>
      <c r="CW399" s="28" t="s">
        <v>107</v>
      </c>
      <c r="CX399" s="28" t="s">
        <v>107</v>
      </c>
      <c r="CY399" s="28" t="s">
        <v>107</v>
      </c>
      <c r="CZ399" s="28" t="s">
        <v>107</v>
      </c>
      <c r="DA399" s="28" t="s">
        <v>107</v>
      </c>
      <c r="DB399" s="28" t="s">
        <v>107</v>
      </c>
      <c r="DC399" s="28" t="s">
        <v>107</v>
      </c>
      <c r="DD399" s="332">
        <v>0</v>
      </c>
      <c r="DE399" s="43">
        <v>0</v>
      </c>
      <c r="DF399" s="390">
        <v>0</v>
      </c>
      <c r="DG399" s="310"/>
      <c r="DH399" s="203"/>
      <c r="DI399" s="279" t="str" cm="1">
        <f t="array" ref="DI399">+IF(AND(C399&lt;&gt;"Vehículos Eléctricos",C399&lt;&gt;"Vehículos Híbridos",AD399="PERCENTIL 50"),
     IF(VLOOKUP(_xlfn.TEXTJOIN("_",FALSE,C399:E399),BD_Perc!$A:$P,_xlfn.IFS(BD!AE399="Intervalo de precio 1",12,BD!AE399="Intervalo de precio 2",13),FALSE)&lt;=1,
     VLOOKUP(_xlfn.TEXTJOIN("_",FALSE,C399:E399),BD_Perc!$A:$P,16,FALSE),"Ok P50"),
     "Ok P30/70 ó Híbrido/Eléctrico")</f>
        <v>Ok P50</v>
      </c>
      <c r="DJ399" s="279" t="str">
        <f t="shared" si="37"/>
        <v>Vehículos Convencionales_Vehículos Destinados al Transporte de Pasajeros_Van</v>
      </c>
      <c r="DK399" s="331">
        <f t="shared" si="41"/>
        <v>0</v>
      </c>
      <c r="DL399" s="326"/>
    </row>
    <row r="400" spans="1:116" ht="51">
      <c r="A400" s="28">
        <v>395</v>
      </c>
      <c r="B400" s="29" t="s">
        <v>720</v>
      </c>
      <c r="C400" s="29" t="s">
        <v>0</v>
      </c>
      <c r="D400" s="29" t="s">
        <v>867</v>
      </c>
      <c r="E400" s="42" t="s">
        <v>871</v>
      </c>
      <c r="F400" s="42" t="s">
        <v>872</v>
      </c>
      <c r="G400" s="30" t="s">
        <v>912</v>
      </c>
      <c r="H400" s="42" t="s">
        <v>913</v>
      </c>
      <c r="I400" s="28">
        <v>39861014</v>
      </c>
      <c r="J400" s="28" t="s">
        <v>914</v>
      </c>
      <c r="K400" s="31" t="s">
        <v>107</v>
      </c>
      <c r="L400" s="32">
        <v>177</v>
      </c>
      <c r="M400" s="33" t="s">
        <v>107</v>
      </c>
      <c r="N400" s="34">
        <v>144000000</v>
      </c>
      <c r="O400" s="34">
        <f>+IFERROR(VLOOKUP(I400,Precio_Fasecolda!A:C,3,FALSE),IFERROR(VLOOKUP(I400,Precio_Fasecolda!B:C,2,FALSE),N400))</f>
        <v>144000000</v>
      </c>
      <c r="P400" s="34">
        <f t="shared" si="38"/>
        <v>0</v>
      </c>
      <c r="Q400" s="33" t="s">
        <v>107</v>
      </c>
      <c r="R400" s="28" t="s">
        <v>2415</v>
      </c>
      <c r="S400" s="28" t="s">
        <v>360</v>
      </c>
      <c r="T400" s="28" t="s">
        <v>107</v>
      </c>
      <c r="U400" s="28" t="s">
        <v>107</v>
      </c>
      <c r="V400" s="42" t="s">
        <v>107</v>
      </c>
      <c r="W400" s="28" t="s">
        <v>107</v>
      </c>
      <c r="X400" s="28" t="s">
        <v>107</v>
      </c>
      <c r="Y400" s="28" t="str">
        <f t="shared" si="39"/>
        <v>N.A.</v>
      </c>
      <c r="Z400" s="292">
        <f t="shared" si="36"/>
        <v>143280000</v>
      </c>
      <c r="AA400" s="28" cm="1">
        <f t="array" aca="1" ref="AA400" ca="1">_xlfn.IFS(DK400&lt;$DK$4,1,AND(DK400&gt;=$DK$4,DK400&lt;=$AA$4),2,DK400&gt;$AA$4,3)</f>
        <v>2</v>
      </c>
      <c r="AB400" s="28">
        <v>0</v>
      </c>
      <c r="AC400" s="28" cm="1">
        <f t="array" aca="1" ref="AC400" ca="1">IF(AB400="PERCENTIL 30","",_xlfn.IFS(DK400&lt;$AC$4,1,DK400&gt;$AC$4,2))</f>
        <v>1</v>
      </c>
      <c r="AD400" s="28" t="str">
        <f>+IFERROR(VLOOKUP(_xlfn.TEXTJOIN("_", FALSE, C400:E400), BD_Perc!$A:$O, 15, FALSE),"Segmentación no encontrada o vehículo inactivo")</f>
        <v>PERCENTIL 50</v>
      </c>
      <c r="AE400" s="28" t="str" cm="1">
        <f t="array" ref="AE400">_xlfn.IFS(
    AD400 = "PERCENTIL 50",
    _xlfn.IFS(
        BD!DK400 &lt; VLOOKUP(_xlfn.TEXTJOIN("_", FALSE, C400:E400), BD_Perc!$A:$O, 11, FALSE), "Intervalo de precio 1",
        BD!DK400 &gt;= VLOOKUP(_xlfn.TEXTJOIN("_", FALSE, C400:E400), BD_Perc!$A:$O, 11, FALSE), "Intervalo de precio 2"
    ),
    AD400 = "PERCENTIL 30-70",
    _xlfn.IFS(
        BD!DK400 &lt; VLOOKUP(_xlfn.TEXTJOIN("_", FALSE, C400:E400), BD_Perc!$A:$O, 6, FALSE), "Intervalo de precio 1",
        BD!DK400 &lt; VLOOKUP(_xlfn.TEXTJOIN("_", FALSE, C400:E400), BD_Perc!$A:$O, 7, FALSE), "Intervalo de precio 2",
        BD!DK400 &gt;= VLOOKUP(_xlfn.TEXTJOIN("_", FALSE, C400:E400), BD_Perc!$A:$O, 7, FALSE), "Intervalo de precio 3"
    ),
    AD400="Segmentación no encontrada o vehículo inactivo","Segmentación no encontrada o vehículo inactivo"
)</f>
        <v>Intervalo de precio 1</v>
      </c>
      <c r="AF400" s="35" t="s">
        <v>2412</v>
      </c>
      <c r="AG400" s="35" t="b">
        <f t="shared" si="40"/>
        <v>1</v>
      </c>
      <c r="AH400" s="205">
        <v>5.0000000000000001E-3</v>
      </c>
      <c r="AI400" s="205">
        <v>5.0000000000000001E-3</v>
      </c>
      <c r="AJ400" s="205">
        <v>5.0000000000000001E-3</v>
      </c>
      <c r="AK400" s="205">
        <v>5.0000000000000001E-3</v>
      </c>
      <c r="AL400" s="205">
        <v>5.0000000000000001E-3</v>
      </c>
      <c r="AM400" s="205">
        <v>5.0000000000000001E-3</v>
      </c>
      <c r="AN400" s="28" t="s">
        <v>113</v>
      </c>
      <c r="AO400" s="28" t="s">
        <v>114</v>
      </c>
      <c r="AP400" s="28" t="s">
        <v>114</v>
      </c>
      <c r="AQ400" s="47">
        <v>0.01</v>
      </c>
      <c r="AR400" s="38">
        <v>8689479</v>
      </c>
      <c r="AS400" s="38">
        <v>611510</v>
      </c>
      <c r="AT400" s="38" t="s">
        <v>107</v>
      </c>
      <c r="AU400" s="38" t="s">
        <v>107</v>
      </c>
      <c r="AV400" s="38" t="s">
        <v>107</v>
      </c>
      <c r="AW400" s="38" t="s">
        <v>107</v>
      </c>
      <c r="AX400" s="38" t="s">
        <v>107</v>
      </c>
      <c r="AY400" s="38">
        <v>856113</v>
      </c>
      <c r="AZ400" s="38">
        <v>85611</v>
      </c>
      <c r="BA400" s="38">
        <v>550358</v>
      </c>
      <c r="BB400" s="38" t="s">
        <v>107</v>
      </c>
      <c r="BC400" s="38" t="s">
        <v>107</v>
      </c>
      <c r="BD400" s="38">
        <v>158992455</v>
      </c>
      <c r="BE400" s="38">
        <v>122301887</v>
      </c>
      <c r="BF400" s="38" t="s">
        <v>107</v>
      </c>
      <c r="BG400" s="38" t="s">
        <v>107</v>
      </c>
      <c r="BH400" s="38" t="s">
        <v>107</v>
      </c>
      <c r="BI400" s="38">
        <v>2690641</v>
      </c>
      <c r="BJ400" s="38">
        <v>4035962</v>
      </c>
      <c r="BK400" s="38" t="s">
        <v>107</v>
      </c>
      <c r="BL400" s="38">
        <v>0</v>
      </c>
      <c r="BM400" s="38">
        <v>0</v>
      </c>
      <c r="BN400" s="38" t="s">
        <v>107</v>
      </c>
      <c r="BO400" s="38" t="s">
        <v>107</v>
      </c>
      <c r="BP400" s="38" t="s">
        <v>107</v>
      </c>
      <c r="BQ400" s="38">
        <v>183453</v>
      </c>
      <c r="BR400" s="38">
        <v>2446038</v>
      </c>
      <c r="BS400" s="38" t="s">
        <v>107</v>
      </c>
      <c r="BT400" s="38" t="s">
        <v>107</v>
      </c>
      <c r="BU400" s="38" t="s">
        <v>107</v>
      </c>
      <c r="BV400" s="38" t="s">
        <v>107</v>
      </c>
      <c r="BW400" s="38">
        <v>2446038</v>
      </c>
      <c r="BX400" s="38">
        <v>122302</v>
      </c>
      <c r="BY400" s="38" t="s">
        <v>107</v>
      </c>
      <c r="BZ400" s="38" t="s">
        <v>107</v>
      </c>
      <c r="CA400" s="38">
        <v>30575472</v>
      </c>
      <c r="CB400" s="38">
        <v>1223019</v>
      </c>
      <c r="CC400" s="330">
        <v>0</v>
      </c>
      <c r="CD400" s="38" t="s">
        <v>107</v>
      </c>
      <c r="CE400" s="38">
        <v>22014340</v>
      </c>
      <c r="CF400" s="38">
        <v>30575472</v>
      </c>
      <c r="CG400" s="38">
        <v>4892075</v>
      </c>
      <c r="CH400" s="59"/>
      <c r="CI400" s="59"/>
      <c r="CJ400" s="59" t="s">
        <v>113</v>
      </c>
      <c r="CK400" s="59" t="s">
        <v>915</v>
      </c>
      <c r="CL400" s="59" t="s">
        <v>114</v>
      </c>
      <c r="CM400" s="59" t="s">
        <v>114</v>
      </c>
      <c r="CN400" s="59" t="s">
        <v>113</v>
      </c>
      <c r="CO400" s="42" t="s">
        <v>107</v>
      </c>
      <c r="CP400" s="28" t="s">
        <v>107</v>
      </c>
      <c r="CQ400" s="28" t="s">
        <v>107</v>
      </c>
      <c r="CR400" s="28" t="s">
        <v>107</v>
      </c>
      <c r="CS400" s="28" t="s">
        <v>107</v>
      </c>
      <c r="CT400" s="28" t="s">
        <v>107</v>
      </c>
      <c r="CU400" s="28" t="s">
        <v>107</v>
      </c>
      <c r="CV400" s="28" t="s">
        <v>107</v>
      </c>
      <c r="CW400" s="28" t="s">
        <v>107</v>
      </c>
      <c r="CX400" s="28" t="s">
        <v>107</v>
      </c>
      <c r="CY400" s="28" t="s">
        <v>107</v>
      </c>
      <c r="CZ400" s="28" t="s">
        <v>107</v>
      </c>
      <c r="DA400" s="28" t="s">
        <v>107</v>
      </c>
      <c r="DB400" s="28" t="s">
        <v>107</v>
      </c>
      <c r="DC400" s="28" t="s">
        <v>107</v>
      </c>
      <c r="DD400" s="332">
        <v>12230189</v>
      </c>
      <c r="DE400" s="43">
        <v>1</v>
      </c>
      <c r="DF400" s="390">
        <v>1</v>
      </c>
      <c r="DG400" s="310"/>
      <c r="DH400" s="203"/>
      <c r="DI400" s="279" t="str" cm="1">
        <f t="array" ref="DI400">+IF(AND(C400&lt;&gt;"Vehículos Eléctricos",C400&lt;&gt;"Vehículos Híbridos",AD400="PERCENTIL 50"),
     IF(VLOOKUP(_xlfn.TEXTJOIN("_",FALSE,C400:E400),BD_Perc!$A:$P,_xlfn.IFS(BD!AE400="Intervalo de precio 1",12,BD!AE400="Intervalo de precio 2",13),FALSE)&lt;=1,
     VLOOKUP(_xlfn.TEXTJOIN("_",FALSE,C400:E400),BD_Perc!$A:$P,16,FALSE),"Ok P50"),
     "Ok P30/70 ó Híbrido/Eléctrico")</f>
        <v>Ok P50</v>
      </c>
      <c r="DJ400" s="279" t="str">
        <f t="shared" si="37"/>
        <v>Vehículos Convencionales_Vehículos Destinados al Transporte de Pasajeros_Microbus</v>
      </c>
      <c r="DK400" s="331">
        <f t="shared" si="41"/>
        <v>143280000</v>
      </c>
      <c r="DL400" s="326"/>
    </row>
    <row r="401" spans="1:116" ht="51">
      <c r="A401" s="28">
        <v>396</v>
      </c>
      <c r="B401" s="29" t="s">
        <v>720</v>
      </c>
      <c r="C401" s="29" t="s">
        <v>0</v>
      </c>
      <c r="D401" s="29" t="s">
        <v>867</v>
      </c>
      <c r="E401" s="42" t="s">
        <v>875</v>
      </c>
      <c r="F401" s="42" t="s">
        <v>876</v>
      </c>
      <c r="G401" s="30" t="s">
        <v>916</v>
      </c>
      <c r="H401" s="42" t="s">
        <v>913</v>
      </c>
      <c r="I401" s="28">
        <v>39811014</v>
      </c>
      <c r="J401" s="28" t="s">
        <v>917</v>
      </c>
      <c r="K401" s="31" t="s">
        <v>107</v>
      </c>
      <c r="L401" s="32">
        <v>177</v>
      </c>
      <c r="M401" s="33" t="s">
        <v>107</v>
      </c>
      <c r="N401" s="34">
        <v>144000000</v>
      </c>
      <c r="O401" s="34">
        <f>+IFERROR(VLOOKUP(I401,Precio_Fasecolda!A:C,3,FALSE),IFERROR(VLOOKUP(I401,Precio_Fasecolda!B:C,2,FALSE),N401))</f>
        <v>144000000</v>
      </c>
      <c r="P401" s="34">
        <f t="shared" si="38"/>
        <v>0</v>
      </c>
      <c r="Q401" s="33" t="s">
        <v>107</v>
      </c>
      <c r="R401" s="28" t="s">
        <v>2415</v>
      </c>
      <c r="S401" s="28" t="s">
        <v>360</v>
      </c>
      <c r="T401" s="28" t="s">
        <v>107</v>
      </c>
      <c r="U401" s="28" t="s">
        <v>107</v>
      </c>
      <c r="V401" s="42" t="s">
        <v>107</v>
      </c>
      <c r="W401" s="28" t="s">
        <v>107</v>
      </c>
      <c r="X401" s="28" t="s">
        <v>107</v>
      </c>
      <c r="Y401" s="28" t="str">
        <f t="shared" si="39"/>
        <v>N.A.</v>
      </c>
      <c r="Z401" s="292">
        <f t="shared" si="36"/>
        <v>143280000</v>
      </c>
      <c r="AA401" s="28" cm="1">
        <f t="array" aca="1" ref="AA401" ca="1">_xlfn.IFS(DK401&lt;$DK$4,1,AND(DK401&gt;=$DK$4,DK401&lt;=$AA$4),2,DK401&gt;$AA$4,3)</f>
        <v>2</v>
      </c>
      <c r="AB401" s="28">
        <v>0</v>
      </c>
      <c r="AC401" s="28" cm="1">
        <f t="array" aca="1" ref="AC401" ca="1">IF(AB401="PERCENTIL 30","",_xlfn.IFS(DK401&lt;$AC$4,1,DK401&gt;$AC$4,2))</f>
        <v>1</v>
      </c>
      <c r="AD401" s="28" t="str">
        <f>+IFERROR(VLOOKUP(_xlfn.TEXTJOIN("_", FALSE, C401:E401), BD_Perc!$A:$O, 15, FALSE),"Segmentación no encontrada o vehículo inactivo")</f>
        <v>PERCENTIL 30-70</v>
      </c>
      <c r="AE401" s="28" t="str" cm="1">
        <f t="array" ref="AE401">_xlfn.IFS(
    AD401 = "PERCENTIL 50",
    _xlfn.IFS(
        BD!DK401 &lt; VLOOKUP(_xlfn.TEXTJOIN("_", FALSE, C401:E401), BD_Perc!$A:$O, 11, FALSE), "Intervalo de precio 1",
        BD!DK401 &gt;= VLOOKUP(_xlfn.TEXTJOIN("_", FALSE, C401:E401), BD_Perc!$A:$O, 11, FALSE), "Intervalo de precio 2"
    ),
    AD401 = "PERCENTIL 30-70",
    _xlfn.IFS(
        BD!DK401 &lt; VLOOKUP(_xlfn.TEXTJOIN("_", FALSE, C401:E401), BD_Perc!$A:$O, 6, FALSE), "Intervalo de precio 1",
        BD!DK401 &lt; VLOOKUP(_xlfn.TEXTJOIN("_", FALSE, C401:E401), BD_Perc!$A:$O, 7, FALSE), "Intervalo de precio 2",
        BD!DK401 &gt;= VLOOKUP(_xlfn.TEXTJOIN("_", FALSE, C401:E401), BD_Perc!$A:$O, 7, FALSE), "Intervalo de precio 3"
    ),
    AD401="Segmentación no encontrada o vehículo inactivo","Segmentación no encontrada o vehículo inactivo"
)</f>
        <v>Intervalo de precio 1</v>
      </c>
      <c r="AF401" s="35" t="s">
        <v>2412</v>
      </c>
      <c r="AG401" s="35" t="b">
        <f t="shared" si="40"/>
        <v>1</v>
      </c>
      <c r="AH401" s="205">
        <v>5.0000000000000001E-3</v>
      </c>
      <c r="AI401" s="205">
        <v>5.0000000000000001E-3</v>
      </c>
      <c r="AJ401" s="205">
        <v>5.0000000000000001E-3</v>
      </c>
      <c r="AK401" s="205">
        <v>5.0000000000000001E-3</v>
      </c>
      <c r="AL401" s="205">
        <v>5.0000000000000001E-3</v>
      </c>
      <c r="AM401" s="205">
        <v>5.0000000000000001E-3</v>
      </c>
      <c r="AN401" s="28" t="s">
        <v>113</v>
      </c>
      <c r="AO401" s="28" t="s">
        <v>114</v>
      </c>
      <c r="AP401" s="28" t="s">
        <v>114</v>
      </c>
      <c r="AQ401" s="47">
        <v>0.01</v>
      </c>
      <c r="AR401" s="38">
        <v>8689479</v>
      </c>
      <c r="AS401" s="38">
        <v>611510</v>
      </c>
      <c r="AT401" s="38" t="s">
        <v>107</v>
      </c>
      <c r="AU401" s="38" t="s">
        <v>107</v>
      </c>
      <c r="AV401" s="38" t="s">
        <v>107</v>
      </c>
      <c r="AW401" s="38" t="s">
        <v>107</v>
      </c>
      <c r="AX401" s="38" t="s">
        <v>107</v>
      </c>
      <c r="AY401" s="38">
        <v>856113</v>
      </c>
      <c r="AZ401" s="38">
        <v>85611</v>
      </c>
      <c r="BA401" s="38">
        <v>550358</v>
      </c>
      <c r="BB401" s="38" t="s">
        <v>107</v>
      </c>
      <c r="BC401" s="38" t="s">
        <v>107</v>
      </c>
      <c r="BD401" s="38">
        <v>183452832</v>
      </c>
      <c r="BE401" s="38">
        <v>146762265</v>
      </c>
      <c r="BF401" s="38" t="s">
        <v>107</v>
      </c>
      <c r="BG401" s="38" t="s">
        <v>107</v>
      </c>
      <c r="BH401" s="38" t="s">
        <v>107</v>
      </c>
      <c r="BI401" s="38">
        <v>2690641</v>
      </c>
      <c r="BJ401" s="38">
        <v>4035962</v>
      </c>
      <c r="BK401" s="38" t="s">
        <v>107</v>
      </c>
      <c r="BL401" s="38">
        <v>0</v>
      </c>
      <c r="BM401" s="38">
        <v>0</v>
      </c>
      <c r="BN401" s="38" t="s">
        <v>107</v>
      </c>
      <c r="BO401" s="38" t="s">
        <v>107</v>
      </c>
      <c r="BP401" s="38" t="s">
        <v>107</v>
      </c>
      <c r="BQ401" s="38">
        <v>183453</v>
      </c>
      <c r="BR401" s="38">
        <v>2446038</v>
      </c>
      <c r="BS401" s="38" t="s">
        <v>107</v>
      </c>
      <c r="BT401" s="38" t="s">
        <v>107</v>
      </c>
      <c r="BU401" s="38" t="s">
        <v>107</v>
      </c>
      <c r="BV401" s="38" t="s">
        <v>107</v>
      </c>
      <c r="BW401" s="38">
        <v>2446038</v>
      </c>
      <c r="BX401" s="38">
        <v>122302</v>
      </c>
      <c r="BY401" s="38" t="s">
        <v>107</v>
      </c>
      <c r="BZ401" s="38" t="s">
        <v>107</v>
      </c>
      <c r="CA401" s="38">
        <v>36690566</v>
      </c>
      <c r="CB401" s="38">
        <v>1223019</v>
      </c>
      <c r="CC401" s="330">
        <v>0</v>
      </c>
      <c r="CD401" s="38" t="s">
        <v>107</v>
      </c>
      <c r="CE401" s="38">
        <v>22014340</v>
      </c>
      <c r="CF401" s="38">
        <v>30575472</v>
      </c>
      <c r="CG401" s="38">
        <v>4892075</v>
      </c>
      <c r="CH401" s="59"/>
      <c r="CI401" s="59"/>
      <c r="CJ401" s="59" t="s">
        <v>176</v>
      </c>
      <c r="CK401" s="59" t="s">
        <v>173</v>
      </c>
      <c r="CL401" s="59" t="s">
        <v>114</v>
      </c>
      <c r="CM401" s="59" t="s">
        <v>173</v>
      </c>
      <c r="CN401" s="59" t="s">
        <v>176</v>
      </c>
      <c r="CO401" s="42" t="s">
        <v>107</v>
      </c>
      <c r="CP401" s="28" t="s">
        <v>107</v>
      </c>
      <c r="CQ401" s="28" t="s">
        <v>107</v>
      </c>
      <c r="CR401" s="28" t="s">
        <v>107</v>
      </c>
      <c r="CS401" s="28" t="s">
        <v>107</v>
      </c>
      <c r="CT401" s="28" t="s">
        <v>107</v>
      </c>
      <c r="CU401" s="28" t="s">
        <v>107</v>
      </c>
      <c r="CV401" s="28" t="s">
        <v>107</v>
      </c>
      <c r="CW401" s="28" t="s">
        <v>107</v>
      </c>
      <c r="CX401" s="28" t="s">
        <v>107</v>
      </c>
      <c r="CY401" s="28" t="s">
        <v>107</v>
      </c>
      <c r="CZ401" s="28" t="s">
        <v>107</v>
      </c>
      <c r="DA401" s="28" t="s">
        <v>107</v>
      </c>
      <c r="DB401" s="28" t="s">
        <v>107</v>
      </c>
      <c r="DC401" s="28" t="s">
        <v>107</v>
      </c>
      <c r="DD401" s="332">
        <v>12230189</v>
      </c>
      <c r="DE401" s="43">
        <v>1</v>
      </c>
      <c r="DF401" s="390">
        <v>1</v>
      </c>
      <c r="DG401" s="310"/>
      <c r="DH401" s="203"/>
      <c r="DI401" s="279" t="str" cm="1">
        <f t="array" ref="DI401">+IF(AND(C401&lt;&gt;"Vehículos Eléctricos",C401&lt;&gt;"Vehículos Híbridos",AD401="PERCENTIL 50"),
     IF(VLOOKUP(_xlfn.TEXTJOIN("_",FALSE,C401:E401),BD_Perc!$A:$P,_xlfn.IFS(BD!AE401="Intervalo de precio 1",12,BD!AE401="Intervalo de precio 2",13),FALSE)&lt;=1,
     VLOOKUP(_xlfn.TEXTJOIN("_",FALSE,C401:E401),BD_Perc!$A:$P,16,FALSE),"Ok P50"),
     "Ok P30/70 ó Híbrido/Eléctrico")</f>
        <v>Ok P30/70 ó Híbrido/Eléctrico</v>
      </c>
      <c r="DJ401" s="279" t="str">
        <f t="shared" si="37"/>
        <v>Vehículos Convencionales_Vehículos Destinados al Transporte de Pasajeros_Buseta</v>
      </c>
      <c r="DK401" s="331">
        <f t="shared" si="41"/>
        <v>143280000</v>
      </c>
      <c r="DL401" s="326"/>
    </row>
    <row r="402" spans="1:116" ht="51">
      <c r="A402" s="28">
        <v>397</v>
      </c>
      <c r="B402" s="29" t="s">
        <v>720</v>
      </c>
      <c r="C402" s="29" t="s">
        <v>0</v>
      </c>
      <c r="D402" s="29" t="s">
        <v>867</v>
      </c>
      <c r="E402" s="42" t="s">
        <v>871</v>
      </c>
      <c r="F402" s="42" t="s">
        <v>872</v>
      </c>
      <c r="G402" s="30" t="s">
        <v>918</v>
      </c>
      <c r="H402" s="42" t="s">
        <v>919</v>
      </c>
      <c r="I402" s="28" t="s">
        <v>107</v>
      </c>
      <c r="J402" s="28" t="s">
        <v>920</v>
      </c>
      <c r="K402" s="31" t="s">
        <v>107</v>
      </c>
      <c r="L402" s="32">
        <v>170</v>
      </c>
      <c r="M402" s="33" t="s">
        <v>107</v>
      </c>
      <c r="N402" s="55">
        <v>0</v>
      </c>
      <c r="O402" s="34">
        <f>+IFERROR(VLOOKUP(I402,Precio_Fasecolda!A:C,3,FALSE),IFERROR(VLOOKUP(I402,Precio_Fasecolda!B:C,2,FALSE),N402))</f>
        <v>0</v>
      </c>
      <c r="P402" s="34">
        <f t="shared" si="38"/>
        <v>0</v>
      </c>
      <c r="Q402" s="33" t="s">
        <v>107</v>
      </c>
      <c r="R402" s="28" t="s">
        <v>2415</v>
      </c>
      <c r="S402" s="28" t="s">
        <v>360</v>
      </c>
      <c r="T402" s="28" t="s">
        <v>107</v>
      </c>
      <c r="U402" s="28" t="s">
        <v>107</v>
      </c>
      <c r="V402" s="42" t="s">
        <v>107</v>
      </c>
      <c r="W402" s="28" t="s">
        <v>107</v>
      </c>
      <c r="X402" s="28" t="s">
        <v>107</v>
      </c>
      <c r="Y402" s="28" t="str">
        <f t="shared" si="39"/>
        <v>N.A.</v>
      </c>
      <c r="Z402" s="292">
        <f t="shared" si="36"/>
        <v>0</v>
      </c>
      <c r="AA402" s="28" cm="1">
        <f t="array" aca="1" ref="AA402" ca="1">_xlfn.IFS(DK402&lt;$DK$4,1,AND(DK402&gt;=$DK$4,DK402&lt;=$AA$4),2,DK402&gt;$AA$4,3)</f>
        <v>2</v>
      </c>
      <c r="AB402" s="28">
        <v>0</v>
      </c>
      <c r="AC402" s="28" cm="1">
        <f t="array" aca="1" ref="AC402" ca="1">IF(AB402="PERCENTIL 30","",_xlfn.IFS(DK402&lt;$AC$4,1,DK402&gt;$AC$4,2))</f>
        <v>1</v>
      </c>
      <c r="AD402" s="28" t="str">
        <f>+IFERROR(VLOOKUP(_xlfn.TEXTJOIN("_", FALSE, C402:E402), BD_Perc!$A:$O, 15, FALSE),"Segmentación no encontrada o vehículo inactivo")</f>
        <v>PERCENTIL 50</v>
      </c>
      <c r="AE402" s="28" t="str" cm="1">
        <f t="array" ref="AE402">_xlfn.IFS(
    AD402 = "PERCENTIL 50",
    _xlfn.IFS(
        BD!DK402 &lt; VLOOKUP(_xlfn.TEXTJOIN("_", FALSE, C402:E402), BD_Perc!$A:$O, 11, FALSE), "Intervalo de precio 1",
        BD!DK402 &gt;= VLOOKUP(_xlfn.TEXTJOIN("_", FALSE, C402:E402), BD_Perc!$A:$O, 11, FALSE), "Intervalo de precio 2"
    ),
    AD402 = "PERCENTIL 30-70",
    _xlfn.IFS(
        BD!DK402 &lt; VLOOKUP(_xlfn.TEXTJOIN("_", FALSE, C402:E402), BD_Perc!$A:$O, 6, FALSE), "Intervalo de precio 1",
        BD!DK402 &lt; VLOOKUP(_xlfn.TEXTJOIN("_", FALSE, C402:E402), BD_Perc!$A:$O, 7, FALSE), "Intervalo de precio 2",
        BD!DK402 &gt;= VLOOKUP(_xlfn.TEXTJOIN("_", FALSE, C402:E402), BD_Perc!$A:$O, 7, FALSE), "Intervalo de precio 3"
    ),
    AD402="Segmentación no encontrada o vehículo inactivo","Segmentación no encontrada o vehículo inactivo"
)</f>
        <v>Intervalo de precio 1</v>
      </c>
      <c r="AF402" s="35" t="s">
        <v>2412</v>
      </c>
      <c r="AG402" s="35" t="b">
        <f t="shared" si="40"/>
        <v>1</v>
      </c>
      <c r="AH402" s="205">
        <v>5.0000000000000001E-3</v>
      </c>
      <c r="AI402" s="205">
        <v>5.0000000000000001E-3</v>
      </c>
      <c r="AJ402" s="205">
        <v>5.0000000000000001E-3</v>
      </c>
      <c r="AK402" s="205">
        <v>5.0000000000000001E-3</v>
      </c>
      <c r="AL402" s="205">
        <v>5.0000000000000001E-3</v>
      </c>
      <c r="AM402" s="205">
        <v>5.0000000000000001E-3</v>
      </c>
      <c r="AN402" s="28" t="s">
        <v>113</v>
      </c>
      <c r="AO402" s="28" t="s">
        <v>114</v>
      </c>
      <c r="AP402" s="28" t="s">
        <v>114</v>
      </c>
      <c r="AQ402" s="47">
        <v>0.01</v>
      </c>
      <c r="AR402" s="38">
        <v>0</v>
      </c>
      <c r="AS402" s="38">
        <v>0</v>
      </c>
      <c r="AT402" s="38">
        <v>0</v>
      </c>
      <c r="AU402" s="38">
        <v>0</v>
      </c>
      <c r="AV402" s="38">
        <v>0</v>
      </c>
      <c r="AW402" s="38">
        <v>0</v>
      </c>
      <c r="AX402" s="38">
        <v>0</v>
      </c>
      <c r="AY402" s="38">
        <v>0</v>
      </c>
      <c r="AZ402" s="38">
        <v>0</v>
      </c>
      <c r="BA402" s="38">
        <v>0</v>
      </c>
      <c r="BB402" s="38">
        <v>0</v>
      </c>
      <c r="BC402" s="38">
        <v>0</v>
      </c>
      <c r="BD402" s="38">
        <v>0</v>
      </c>
      <c r="BE402" s="38">
        <v>0</v>
      </c>
      <c r="BF402" s="38">
        <v>0</v>
      </c>
      <c r="BG402" s="38">
        <v>0</v>
      </c>
      <c r="BH402" s="38">
        <v>0</v>
      </c>
      <c r="BI402" s="38">
        <v>0</v>
      </c>
      <c r="BJ402" s="38">
        <v>0</v>
      </c>
      <c r="BK402" s="38">
        <v>0</v>
      </c>
      <c r="BL402" s="38">
        <v>0</v>
      </c>
      <c r="BM402" s="38">
        <v>0</v>
      </c>
      <c r="BN402" s="38">
        <v>0</v>
      </c>
      <c r="BO402" s="38">
        <v>0</v>
      </c>
      <c r="BP402" s="38">
        <v>0</v>
      </c>
      <c r="BQ402" s="38">
        <v>0</v>
      </c>
      <c r="BR402" s="38">
        <v>0</v>
      </c>
      <c r="BS402" s="38">
        <v>0</v>
      </c>
      <c r="BT402" s="38">
        <v>0</v>
      </c>
      <c r="BU402" s="38">
        <v>0</v>
      </c>
      <c r="BV402" s="38">
        <v>0</v>
      </c>
      <c r="BW402" s="38">
        <v>0</v>
      </c>
      <c r="BX402" s="38">
        <v>0</v>
      </c>
      <c r="BY402" s="38">
        <v>0</v>
      </c>
      <c r="BZ402" s="38">
        <v>0</v>
      </c>
      <c r="CA402" s="38">
        <v>0</v>
      </c>
      <c r="CB402" s="38">
        <v>0</v>
      </c>
      <c r="CC402" s="330">
        <v>0</v>
      </c>
      <c r="CD402" s="38">
        <v>0</v>
      </c>
      <c r="CE402" s="38">
        <v>0</v>
      </c>
      <c r="CF402" s="38">
        <v>0</v>
      </c>
      <c r="CG402" s="38">
        <v>0</v>
      </c>
      <c r="CH402" s="59"/>
      <c r="CI402" s="59"/>
      <c r="CJ402" s="59" t="s">
        <v>921</v>
      </c>
      <c r="CK402" s="59" t="s">
        <v>915</v>
      </c>
      <c r="CL402" s="59" t="s">
        <v>114</v>
      </c>
      <c r="CM402" s="59" t="s">
        <v>915</v>
      </c>
      <c r="CN402" s="59" t="s">
        <v>921</v>
      </c>
      <c r="CO402" s="42" t="s">
        <v>107</v>
      </c>
      <c r="CP402" s="28" t="s">
        <v>107</v>
      </c>
      <c r="CQ402" s="28" t="s">
        <v>107</v>
      </c>
      <c r="CR402" s="28" t="s">
        <v>107</v>
      </c>
      <c r="CS402" s="28" t="s">
        <v>107</v>
      </c>
      <c r="CT402" s="28" t="s">
        <v>107</v>
      </c>
      <c r="CU402" s="28" t="s">
        <v>107</v>
      </c>
      <c r="CV402" s="28" t="s">
        <v>107</v>
      </c>
      <c r="CW402" s="28" t="s">
        <v>107</v>
      </c>
      <c r="CX402" s="28" t="s">
        <v>107</v>
      </c>
      <c r="CY402" s="28" t="s">
        <v>107</v>
      </c>
      <c r="CZ402" s="28" t="s">
        <v>107</v>
      </c>
      <c r="DA402" s="28" t="s">
        <v>107</v>
      </c>
      <c r="DB402" s="28" t="s">
        <v>107</v>
      </c>
      <c r="DC402" s="28" t="s">
        <v>107</v>
      </c>
      <c r="DD402" s="332">
        <v>0</v>
      </c>
      <c r="DE402" s="43">
        <v>0</v>
      </c>
      <c r="DF402" s="390">
        <v>0</v>
      </c>
      <c r="DG402" s="310"/>
      <c r="DH402" s="203"/>
      <c r="DI402" s="279" t="str" cm="1">
        <f t="array" ref="DI402">+IF(AND(C402&lt;&gt;"Vehículos Eléctricos",C402&lt;&gt;"Vehículos Híbridos",AD402="PERCENTIL 50"),
     IF(VLOOKUP(_xlfn.TEXTJOIN("_",FALSE,C402:E402),BD_Perc!$A:$P,_xlfn.IFS(BD!AE402="Intervalo de precio 1",12,BD!AE402="Intervalo de precio 2",13),FALSE)&lt;=1,
     VLOOKUP(_xlfn.TEXTJOIN("_",FALSE,C402:E402),BD_Perc!$A:$P,16,FALSE),"Ok P50"),
     "Ok P30/70 ó Híbrido/Eléctrico")</f>
        <v>Ok P50</v>
      </c>
      <c r="DJ402" s="279" t="str">
        <f t="shared" si="37"/>
        <v>Vehículos Convencionales_Vehículos Destinados al Transporte de Pasajeros_Microbus</v>
      </c>
      <c r="DK402" s="331">
        <f t="shared" si="41"/>
        <v>0</v>
      </c>
      <c r="DL402" s="326"/>
    </row>
    <row r="403" spans="1:116" ht="51">
      <c r="A403" s="28">
        <v>398</v>
      </c>
      <c r="B403" s="29" t="s">
        <v>720</v>
      </c>
      <c r="C403" s="29" t="s">
        <v>0</v>
      </c>
      <c r="D403" s="29" t="s">
        <v>867</v>
      </c>
      <c r="E403" s="42" t="s">
        <v>875</v>
      </c>
      <c r="F403" s="42" t="s">
        <v>876</v>
      </c>
      <c r="G403" s="30" t="s">
        <v>922</v>
      </c>
      <c r="H403" s="42" t="s">
        <v>919</v>
      </c>
      <c r="I403" s="28" t="s">
        <v>107</v>
      </c>
      <c r="J403" s="28" t="s">
        <v>923</v>
      </c>
      <c r="K403" s="31" t="s">
        <v>107</v>
      </c>
      <c r="L403" s="32">
        <v>170</v>
      </c>
      <c r="M403" s="33" t="s">
        <v>107</v>
      </c>
      <c r="N403" s="55">
        <v>0</v>
      </c>
      <c r="O403" s="34">
        <f>+IFERROR(VLOOKUP(I403,Precio_Fasecolda!A:C,3,FALSE),IFERROR(VLOOKUP(I403,Precio_Fasecolda!B:C,2,FALSE),N403))</f>
        <v>0</v>
      </c>
      <c r="P403" s="34">
        <f t="shared" si="38"/>
        <v>0</v>
      </c>
      <c r="Q403" s="33" t="s">
        <v>107</v>
      </c>
      <c r="R403" s="28" t="s">
        <v>2415</v>
      </c>
      <c r="S403" s="28" t="s">
        <v>360</v>
      </c>
      <c r="T403" s="28" t="s">
        <v>107</v>
      </c>
      <c r="U403" s="28" t="s">
        <v>107</v>
      </c>
      <c r="V403" s="42" t="s">
        <v>107</v>
      </c>
      <c r="W403" s="28" t="s">
        <v>107</v>
      </c>
      <c r="X403" s="28" t="s">
        <v>107</v>
      </c>
      <c r="Y403" s="28" t="str">
        <f t="shared" si="39"/>
        <v>N.A.</v>
      </c>
      <c r="Z403" s="292">
        <f t="shared" si="36"/>
        <v>0</v>
      </c>
      <c r="AA403" s="28" cm="1">
        <f t="array" aca="1" ref="AA403" ca="1">_xlfn.IFS(DK403&lt;$DK$4,1,AND(DK403&gt;=$DK$4,DK403&lt;=$AA$4),2,DK403&gt;$AA$4,3)</f>
        <v>2</v>
      </c>
      <c r="AB403" s="28">
        <v>0</v>
      </c>
      <c r="AC403" s="28" cm="1">
        <f t="array" aca="1" ref="AC403" ca="1">IF(AB403="PERCENTIL 30","",_xlfn.IFS(DK403&lt;$AC$4,1,DK403&gt;$AC$4,2))</f>
        <v>1</v>
      </c>
      <c r="AD403" s="28" t="str">
        <f>+IFERROR(VLOOKUP(_xlfn.TEXTJOIN("_", FALSE, C403:E403), BD_Perc!$A:$O, 15, FALSE),"Segmentación no encontrada o vehículo inactivo")</f>
        <v>PERCENTIL 30-70</v>
      </c>
      <c r="AE403" s="28" t="str" cm="1">
        <f t="array" ref="AE403">_xlfn.IFS(
    AD403 = "PERCENTIL 50",
    _xlfn.IFS(
        BD!DK403 &lt; VLOOKUP(_xlfn.TEXTJOIN("_", FALSE, C403:E403), BD_Perc!$A:$O, 11, FALSE), "Intervalo de precio 1",
        BD!DK403 &gt;= VLOOKUP(_xlfn.TEXTJOIN("_", FALSE, C403:E403), BD_Perc!$A:$O, 11, FALSE), "Intervalo de precio 2"
    ),
    AD403 = "PERCENTIL 30-70",
    _xlfn.IFS(
        BD!DK403 &lt; VLOOKUP(_xlfn.TEXTJOIN("_", FALSE, C403:E403), BD_Perc!$A:$O, 6, FALSE), "Intervalo de precio 1",
        BD!DK403 &lt; VLOOKUP(_xlfn.TEXTJOIN("_", FALSE, C403:E403), BD_Perc!$A:$O, 7, FALSE), "Intervalo de precio 2",
        BD!DK403 &gt;= VLOOKUP(_xlfn.TEXTJOIN("_", FALSE, C403:E403), BD_Perc!$A:$O, 7, FALSE), "Intervalo de precio 3"
    ),
    AD403="Segmentación no encontrada o vehículo inactivo","Segmentación no encontrada o vehículo inactivo"
)</f>
        <v>Intervalo de precio 1</v>
      </c>
      <c r="AF403" s="35" t="s">
        <v>2412</v>
      </c>
      <c r="AG403" s="35" t="b">
        <f t="shared" si="40"/>
        <v>1</v>
      </c>
      <c r="AH403" s="205">
        <v>5.0000000000000001E-3</v>
      </c>
      <c r="AI403" s="205">
        <v>5.0000000000000001E-3</v>
      </c>
      <c r="AJ403" s="205">
        <v>5.0000000000000001E-3</v>
      </c>
      <c r="AK403" s="205">
        <v>5.0000000000000001E-3</v>
      </c>
      <c r="AL403" s="205">
        <v>5.0000000000000001E-3</v>
      </c>
      <c r="AM403" s="205">
        <v>5.0000000000000001E-3</v>
      </c>
      <c r="AN403" s="28" t="s">
        <v>113</v>
      </c>
      <c r="AO403" s="28" t="s">
        <v>114</v>
      </c>
      <c r="AP403" s="28" t="s">
        <v>114</v>
      </c>
      <c r="AQ403" s="47">
        <v>0.01</v>
      </c>
      <c r="AR403" s="38">
        <v>0</v>
      </c>
      <c r="AS403" s="38">
        <v>0</v>
      </c>
      <c r="AT403" s="38">
        <v>0</v>
      </c>
      <c r="AU403" s="38">
        <v>0</v>
      </c>
      <c r="AV403" s="38">
        <v>0</v>
      </c>
      <c r="AW403" s="38">
        <v>0</v>
      </c>
      <c r="AX403" s="38">
        <v>0</v>
      </c>
      <c r="AY403" s="38">
        <v>0</v>
      </c>
      <c r="AZ403" s="38">
        <v>0</v>
      </c>
      <c r="BA403" s="38">
        <v>0</v>
      </c>
      <c r="BB403" s="38">
        <v>0</v>
      </c>
      <c r="BC403" s="38">
        <v>0</v>
      </c>
      <c r="BD403" s="38">
        <v>0</v>
      </c>
      <c r="BE403" s="38">
        <v>0</v>
      </c>
      <c r="BF403" s="38">
        <v>0</v>
      </c>
      <c r="BG403" s="38">
        <v>0</v>
      </c>
      <c r="BH403" s="38">
        <v>0</v>
      </c>
      <c r="BI403" s="38">
        <v>0</v>
      </c>
      <c r="BJ403" s="38">
        <v>0</v>
      </c>
      <c r="BK403" s="38">
        <v>0</v>
      </c>
      <c r="BL403" s="38">
        <v>0</v>
      </c>
      <c r="BM403" s="38">
        <v>0</v>
      </c>
      <c r="BN403" s="38">
        <v>0</v>
      </c>
      <c r="BO403" s="38">
        <v>0</v>
      </c>
      <c r="BP403" s="38">
        <v>0</v>
      </c>
      <c r="BQ403" s="38">
        <v>0</v>
      </c>
      <c r="BR403" s="38">
        <v>0</v>
      </c>
      <c r="BS403" s="38">
        <v>0</v>
      </c>
      <c r="BT403" s="38">
        <v>0</v>
      </c>
      <c r="BU403" s="38">
        <v>0</v>
      </c>
      <c r="BV403" s="38">
        <v>0</v>
      </c>
      <c r="BW403" s="38">
        <v>0</v>
      </c>
      <c r="BX403" s="38">
        <v>0</v>
      </c>
      <c r="BY403" s="38">
        <v>0</v>
      </c>
      <c r="BZ403" s="38">
        <v>0</v>
      </c>
      <c r="CA403" s="38">
        <v>0</v>
      </c>
      <c r="CB403" s="38">
        <v>0</v>
      </c>
      <c r="CC403" s="330">
        <v>0</v>
      </c>
      <c r="CD403" s="38">
        <v>0</v>
      </c>
      <c r="CE403" s="38">
        <v>0</v>
      </c>
      <c r="CF403" s="38">
        <v>0</v>
      </c>
      <c r="CG403" s="38">
        <v>0</v>
      </c>
      <c r="CH403" s="59"/>
      <c r="CI403" s="59"/>
      <c r="CJ403" s="59" t="s">
        <v>921</v>
      </c>
      <c r="CK403" s="59" t="s">
        <v>915</v>
      </c>
      <c r="CL403" s="59" t="s">
        <v>114</v>
      </c>
      <c r="CM403" s="59" t="s">
        <v>915</v>
      </c>
      <c r="CN403" s="59" t="s">
        <v>921</v>
      </c>
      <c r="CO403" s="42" t="s">
        <v>107</v>
      </c>
      <c r="CP403" s="28" t="s">
        <v>107</v>
      </c>
      <c r="CQ403" s="28" t="s">
        <v>107</v>
      </c>
      <c r="CR403" s="28" t="s">
        <v>107</v>
      </c>
      <c r="CS403" s="28" t="s">
        <v>107</v>
      </c>
      <c r="CT403" s="28" t="s">
        <v>107</v>
      </c>
      <c r="CU403" s="28" t="s">
        <v>107</v>
      </c>
      <c r="CV403" s="28" t="s">
        <v>107</v>
      </c>
      <c r="CW403" s="28" t="s">
        <v>107</v>
      </c>
      <c r="CX403" s="28" t="s">
        <v>107</v>
      </c>
      <c r="CY403" s="28" t="s">
        <v>107</v>
      </c>
      <c r="CZ403" s="28" t="s">
        <v>107</v>
      </c>
      <c r="DA403" s="28" t="s">
        <v>107</v>
      </c>
      <c r="DB403" s="28" t="s">
        <v>107</v>
      </c>
      <c r="DC403" s="28" t="s">
        <v>107</v>
      </c>
      <c r="DD403" s="332">
        <v>0</v>
      </c>
      <c r="DE403" s="43">
        <v>0</v>
      </c>
      <c r="DF403" s="390">
        <v>0</v>
      </c>
      <c r="DG403" s="310"/>
      <c r="DH403" s="203"/>
      <c r="DI403" s="279" t="str" cm="1">
        <f t="array" ref="DI403">+IF(AND(C403&lt;&gt;"Vehículos Eléctricos",C403&lt;&gt;"Vehículos Híbridos",AD403="PERCENTIL 50"),
     IF(VLOOKUP(_xlfn.TEXTJOIN("_",FALSE,C403:E403),BD_Perc!$A:$P,_xlfn.IFS(BD!AE403="Intervalo de precio 1",12,BD!AE403="Intervalo de precio 2",13),FALSE)&lt;=1,
     VLOOKUP(_xlfn.TEXTJOIN("_",FALSE,C403:E403),BD_Perc!$A:$P,16,FALSE),"Ok P50"),
     "Ok P30/70 ó Híbrido/Eléctrico")</f>
        <v>Ok P30/70 ó Híbrido/Eléctrico</v>
      </c>
      <c r="DJ403" s="279" t="str">
        <f t="shared" si="37"/>
        <v>Vehículos Convencionales_Vehículos Destinados al Transporte de Pasajeros_Buseta</v>
      </c>
      <c r="DK403" s="331">
        <f t="shared" si="41"/>
        <v>0</v>
      </c>
      <c r="DL403" s="326"/>
    </row>
    <row r="404" spans="1:116" ht="51">
      <c r="A404" s="28">
        <v>399</v>
      </c>
      <c r="B404" s="29" t="s">
        <v>720</v>
      </c>
      <c r="C404" s="29" t="s">
        <v>0</v>
      </c>
      <c r="D404" s="29" t="s">
        <v>867</v>
      </c>
      <c r="E404" s="42" t="s">
        <v>879</v>
      </c>
      <c r="F404" s="42" t="s">
        <v>880</v>
      </c>
      <c r="G404" s="30" t="s">
        <v>924</v>
      </c>
      <c r="H404" s="42" t="s">
        <v>919</v>
      </c>
      <c r="I404" s="28">
        <v>5811036</v>
      </c>
      <c r="J404" s="28" t="s">
        <v>925</v>
      </c>
      <c r="K404" s="31" t="s">
        <v>107</v>
      </c>
      <c r="L404" s="32">
        <v>170</v>
      </c>
      <c r="M404" s="33" t="s">
        <v>107</v>
      </c>
      <c r="N404" s="34">
        <v>187600000</v>
      </c>
      <c r="O404" s="34">
        <f>+IFERROR(VLOOKUP(I404,Precio_Fasecolda!A:C,3,FALSE),IFERROR(VLOOKUP(I404,Precio_Fasecolda!B:C,2,FALSE),N404))</f>
        <v>187600000</v>
      </c>
      <c r="P404" s="34">
        <f t="shared" si="38"/>
        <v>0</v>
      </c>
      <c r="Q404" s="33" t="s">
        <v>107</v>
      </c>
      <c r="R404" s="28" t="s">
        <v>2415</v>
      </c>
      <c r="S404" s="28" t="s">
        <v>360</v>
      </c>
      <c r="T404" s="28" t="s">
        <v>107</v>
      </c>
      <c r="U404" s="28" t="s">
        <v>107</v>
      </c>
      <c r="V404" s="42" t="s">
        <v>107</v>
      </c>
      <c r="W404" s="28" t="s">
        <v>107</v>
      </c>
      <c r="X404" s="28" t="s">
        <v>107</v>
      </c>
      <c r="Y404" s="28" t="str">
        <f t="shared" si="39"/>
        <v>N.A.</v>
      </c>
      <c r="Z404" s="292">
        <f t="shared" si="36"/>
        <v>186662000</v>
      </c>
      <c r="AA404" s="28" cm="1">
        <f t="array" aca="1" ref="AA404" ca="1">_xlfn.IFS(DK404&lt;$DK$4,1,AND(DK404&gt;=$DK$4,DK404&lt;=$AA$4),2,DK404&gt;$AA$4,3)</f>
        <v>2</v>
      </c>
      <c r="AB404" s="28">
        <v>0</v>
      </c>
      <c r="AC404" s="28" cm="1">
        <f t="array" aca="1" ref="AC404" ca="1">IF(AB404="PERCENTIL 30","",_xlfn.IFS(DK404&lt;$AC$4,1,DK404&gt;$AC$4,2))</f>
        <v>2</v>
      </c>
      <c r="AD404" s="28" t="str">
        <f>+IFERROR(VLOOKUP(_xlfn.TEXTJOIN("_", FALSE, C404:E404), BD_Perc!$A:$O, 15, FALSE),"Segmentación no encontrada o vehículo inactivo")</f>
        <v>PERCENTIL 30-70</v>
      </c>
      <c r="AE404" s="28" t="str" cm="1">
        <f t="array" ref="AE404">_xlfn.IFS(
    AD404 = "PERCENTIL 50",
    _xlfn.IFS(
        BD!DK404 &lt; VLOOKUP(_xlfn.TEXTJOIN("_", FALSE, C404:E404), BD_Perc!$A:$O, 11, FALSE), "Intervalo de precio 1",
        BD!DK404 &gt;= VLOOKUP(_xlfn.TEXTJOIN("_", FALSE, C404:E404), BD_Perc!$A:$O, 11, FALSE), "Intervalo de precio 2"
    ),
    AD404 = "PERCENTIL 30-70",
    _xlfn.IFS(
        BD!DK404 &lt; VLOOKUP(_xlfn.TEXTJOIN("_", FALSE, C404:E404), BD_Perc!$A:$O, 6, FALSE), "Intervalo de precio 1",
        BD!DK404 &lt; VLOOKUP(_xlfn.TEXTJOIN("_", FALSE, C404:E404), BD_Perc!$A:$O, 7, FALSE), "Intervalo de precio 2",
        BD!DK404 &gt;= VLOOKUP(_xlfn.TEXTJOIN("_", FALSE, C404:E404), BD_Perc!$A:$O, 7, FALSE), "Intervalo de precio 3"
    ),
    AD404="Segmentación no encontrada o vehículo inactivo","Segmentación no encontrada o vehículo inactivo"
)</f>
        <v>Intervalo de precio 1</v>
      </c>
      <c r="AF404" s="35" t="s">
        <v>2412</v>
      </c>
      <c r="AG404" s="35" t="b">
        <f t="shared" si="40"/>
        <v>1</v>
      </c>
      <c r="AH404" s="205">
        <v>5.0000000000000001E-3</v>
      </c>
      <c r="AI404" s="205">
        <v>5.0000000000000001E-3</v>
      </c>
      <c r="AJ404" s="205">
        <v>5.0000000000000001E-3</v>
      </c>
      <c r="AK404" s="205">
        <v>5.0000000000000001E-3</v>
      </c>
      <c r="AL404" s="205">
        <v>5.0000000000000001E-3</v>
      </c>
      <c r="AM404" s="205">
        <v>5.0000000000000001E-3</v>
      </c>
      <c r="AN404" s="28" t="s">
        <v>113</v>
      </c>
      <c r="AO404" s="28" t="s">
        <v>114</v>
      </c>
      <c r="AP404" s="28" t="s">
        <v>114</v>
      </c>
      <c r="AQ404" s="47">
        <v>0.01</v>
      </c>
      <c r="AR404" s="38">
        <v>8689479</v>
      </c>
      <c r="AS404" s="38">
        <v>611510</v>
      </c>
      <c r="AT404" s="38" t="s">
        <v>107</v>
      </c>
      <c r="AU404" s="38" t="s">
        <v>107</v>
      </c>
      <c r="AV404" s="38" t="s">
        <v>107</v>
      </c>
      <c r="AW404" s="38" t="s">
        <v>107</v>
      </c>
      <c r="AX404" s="38" t="s">
        <v>107</v>
      </c>
      <c r="AY404" s="38">
        <v>856113</v>
      </c>
      <c r="AZ404" s="38">
        <v>85611</v>
      </c>
      <c r="BA404" s="38">
        <v>550358</v>
      </c>
      <c r="BB404" s="38" t="s">
        <v>107</v>
      </c>
      <c r="BC404" s="38" t="s">
        <v>107</v>
      </c>
      <c r="BD404" s="38">
        <v>207913210</v>
      </c>
      <c r="BE404" s="38">
        <v>183452832</v>
      </c>
      <c r="BF404" s="38" t="s">
        <v>107</v>
      </c>
      <c r="BG404" s="38" t="s">
        <v>107</v>
      </c>
      <c r="BH404" s="38" t="s">
        <v>107</v>
      </c>
      <c r="BI404" s="38">
        <v>2690641</v>
      </c>
      <c r="BJ404" s="38">
        <v>4035962</v>
      </c>
      <c r="BK404" s="38" t="s">
        <v>107</v>
      </c>
      <c r="BL404" s="38">
        <v>0</v>
      </c>
      <c r="BM404" s="38">
        <v>0</v>
      </c>
      <c r="BN404" s="38" t="s">
        <v>107</v>
      </c>
      <c r="BO404" s="38" t="s">
        <v>107</v>
      </c>
      <c r="BP404" s="38" t="s">
        <v>107</v>
      </c>
      <c r="BQ404" s="38">
        <v>183453</v>
      </c>
      <c r="BR404" s="38">
        <v>2446038</v>
      </c>
      <c r="BS404" s="38" t="s">
        <v>107</v>
      </c>
      <c r="BT404" s="38" t="s">
        <v>107</v>
      </c>
      <c r="BU404" s="38" t="s">
        <v>107</v>
      </c>
      <c r="BV404" s="38" t="s">
        <v>107</v>
      </c>
      <c r="BW404" s="38">
        <v>2446038</v>
      </c>
      <c r="BX404" s="38">
        <v>122302</v>
      </c>
      <c r="BY404" s="38" t="s">
        <v>107</v>
      </c>
      <c r="BZ404" s="38" t="s">
        <v>107</v>
      </c>
      <c r="CA404" s="38">
        <v>46474717</v>
      </c>
      <c r="CB404" s="38">
        <v>1223019</v>
      </c>
      <c r="CC404" s="330">
        <v>0</v>
      </c>
      <c r="CD404" s="38" t="s">
        <v>107</v>
      </c>
      <c r="CE404" s="38">
        <v>22014340</v>
      </c>
      <c r="CF404" s="38">
        <v>30575472</v>
      </c>
      <c r="CG404" s="38">
        <v>4892075</v>
      </c>
      <c r="CH404" s="59"/>
      <c r="CI404" s="59"/>
      <c r="CJ404" s="59" t="s">
        <v>176</v>
      </c>
      <c r="CK404" s="59" t="s">
        <v>173</v>
      </c>
      <c r="CL404" s="59" t="s">
        <v>114</v>
      </c>
      <c r="CM404" s="59" t="s">
        <v>173</v>
      </c>
      <c r="CN404" s="59" t="s">
        <v>176</v>
      </c>
      <c r="CO404" s="42" t="s">
        <v>107</v>
      </c>
      <c r="CP404" s="28" t="s">
        <v>107</v>
      </c>
      <c r="CQ404" s="28" t="s">
        <v>107</v>
      </c>
      <c r="CR404" s="28" t="s">
        <v>107</v>
      </c>
      <c r="CS404" s="28" t="s">
        <v>107</v>
      </c>
      <c r="CT404" s="28" t="s">
        <v>107</v>
      </c>
      <c r="CU404" s="28" t="s">
        <v>107</v>
      </c>
      <c r="CV404" s="28" t="s">
        <v>107</v>
      </c>
      <c r="CW404" s="28" t="s">
        <v>107</v>
      </c>
      <c r="CX404" s="28" t="s">
        <v>107</v>
      </c>
      <c r="CY404" s="28" t="s">
        <v>107</v>
      </c>
      <c r="CZ404" s="28" t="s">
        <v>107</v>
      </c>
      <c r="DA404" s="28" t="s">
        <v>107</v>
      </c>
      <c r="DB404" s="28" t="s">
        <v>107</v>
      </c>
      <c r="DC404" s="28" t="s">
        <v>107</v>
      </c>
      <c r="DD404" s="332">
        <v>18345283</v>
      </c>
      <c r="DE404" s="43">
        <v>1</v>
      </c>
      <c r="DF404" s="390">
        <v>1</v>
      </c>
      <c r="DG404" s="310"/>
      <c r="DH404" s="203"/>
      <c r="DI404" s="279" t="str" cm="1">
        <f t="array" ref="DI404">+IF(AND(C404&lt;&gt;"Vehículos Eléctricos",C404&lt;&gt;"Vehículos Híbridos",AD404="PERCENTIL 50"),
     IF(VLOOKUP(_xlfn.TEXTJOIN("_",FALSE,C404:E404),BD_Perc!$A:$P,_xlfn.IFS(BD!AE404="Intervalo de precio 1",12,BD!AE404="Intervalo de precio 2",13),FALSE)&lt;=1,
     VLOOKUP(_xlfn.TEXTJOIN("_",FALSE,C404:E404),BD_Perc!$A:$P,16,FALSE),"Ok P50"),
     "Ok P30/70 ó Híbrido/Eléctrico")</f>
        <v>Ok P30/70 ó Híbrido/Eléctrico</v>
      </c>
      <c r="DJ404" s="279" t="str">
        <f t="shared" si="37"/>
        <v>Vehículos Convencionales_Vehículos Destinados al Transporte de Pasajeros_Bus</v>
      </c>
      <c r="DK404" s="331">
        <f t="shared" si="41"/>
        <v>186662000</v>
      </c>
      <c r="DL404" s="326"/>
    </row>
    <row r="405" spans="1:116" ht="51">
      <c r="A405" s="28">
        <v>400</v>
      </c>
      <c r="B405" s="29" t="s">
        <v>249</v>
      </c>
      <c r="C405" s="29" t="s">
        <v>0</v>
      </c>
      <c r="D405" s="29" t="s">
        <v>867</v>
      </c>
      <c r="E405" s="42" t="s">
        <v>875</v>
      </c>
      <c r="F405" s="42" t="s">
        <v>876</v>
      </c>
      <c r="G405" s="30" t="s">
        <v>926</v>
      </c>
      <c r="H405" s="28" t="s">
        <v>927</v>
      </c>
      <c r="I405" s="28">
        <v>3711070</v>
      </c>
      <c r="J405" s="28" t="s">
        <v>928</v>
      </c>
      <c r="K405" s="31" t="s">
        <v>107</v>
      </c>
      <c r="L405" s="32">
        <v>178</v>
      </c>
      <c r="M405" s="33" t="s">
        <v>107</v>
      </c>
      <c r="N405" s="34">
        <v>147100000</v>
      </c>
      <c r="O405" s="34">
        <f>+IFERROR(VLOOKUP(I405,Precio_Fasecolda!A:C,3,FALSE),IFERROR(VLOOKUP(I405,Precio_Fasecolda!B:C,2,FALSE),N405))</f>
        <v>147100000</v>
      </c>
      <c r="P405" s="34">
        <f t="shared" si="38"/>
        <v>0</v>
      </c>
      <c r="Q405" s="33" t="s">
        <v>107</v>
      </c>
      <c r="R405" s="28" t="s">
        <v>2415</v>
      </c>
      <c r="S405" s="28" t="s">
        <v>360</v>
      </c>
      <c r="T405" s="28" t="s">
        <v>107</v>
      </c>
      <c r="U405" s="28" t="s">
        <v>107</v>
      </c>
      <c r="V405" s="42" t="s">
        <v>107</v>
      </c>
      <c r="W405" s="28" t="s">
        <v>107</v>
      </c>
      <c r="X405" s="28" t="s">
        <v>107</v>
      </c>
      <c r="Y405" s="28" t="str">
        <f t="shared" si="39"/>
        <v>N.A.</v>
      </c>
      <c r="Z405" s="292">
        <f t="shared" si="36"/>
        <v>147100000</v>
      </c>
      <c r="AA405" s="28" cm="1">
        <f t="array" aca="1" ref="AA405" ca="1">_xlfn.IFS(DK405&lt;$DK$4,1,AND(DK405&gt;=$DK$4,DK405&lt;=$AA$4),2,DK405&gt;$AA$4,3)</f>
        <v>2</v>
      </c>
      <c r="AB405" s="28">
        <v>0</v>
      </c>
      <c r="AC405" s="28" cm="1">
        <f t="array" aca="1" ref="AC405" ca="1">IF(AB405="PERCENTIL 30","",_xlfn.IFS(DK405&lt;$AC$4,1,DK405&gt;$AC$4,2))</f>
        <v>1</v>
      </c>
      <c r="AD405" s="28" t="str">
        <f>+IFERROR(VLOOKUP(_xlfn.TEXTJOIN("_", FALSE, C405:E405), BD_Perc!$A:$O, 15, FALSE),"Segmentación no encontrada o vehículo inactivo")</f>
        <v>PERCENTIL 30-70</v>
      </c>
      <c r="AE405" s="28" t="str" cm="1">
        <f t="array" ref="AE405">_xlfn.IFS(
    AD405 = "PERCENTIL 50",
    _xlfn.IFS(
        BD!DK405 &lt; VLOOKUP(_xlfn.TEXTJOIN("_", FALSE, C405:E405), BD_Perc!$A:$O, 11, FALSE), "Intervalo de precio 1",
        BD!DK405 &gt;= VLOOKUP(_xlfn.TEXTJOIN("_", FALSE, C405:E405), BD_Perc!$A:$O, 11, FALSE), "Intervalo de precio 2"
    ),
    AD405 = "PERCENTIL 30-70",
    _xlfn.IFS(
        BD!DK405 &lt; VLOOKUP(_xlfn.TEXTJOIN("_", FALSE, C405:E405), BD_Perc!$A:$O, 6, FALSE), "Intervalo de precio 1",
        BD!DK405 &lt; VLOOKUP(_xlfn.TEXTJOIN("_", FALSE, C405:E405), BD_Perc!$A:$O, 7, FALSE), "Intervalo de precio 2",
        BD!DK405 &gt;= VLOOKUP(_xlfn.TEXTJOIN("_", FALSE, C405:E405), BD_Perc!$A:$O, 7, FALSE), "Intervalo de precio 3"
    ),
    AD405="Segmentación no encontrada o vehículo inactivo","Segmentación no encontrada o vehículo inactivo"
)</f>
        <v>Intervalo de precio 2</v>
      </c>
      <c r="AF405" s="35" t="s">
        <v>2413</v>
      </c>
      <c r="AG405" s="35" t="b">
        <f t="shared" si="40"/>
        <v>1</v>
      </c>
      <c r="AH405" s="205">
        <v>0</v>
      </c>
      <c r="AI405" s="205">
        <v>5.0000000000000001E-3</v>
      </c>
      <c r="AJ405" s="205">
        <v>0.01</v>
      </c>
      <c r="AK405" s="205">
        <v>1.4999999999999999E-2</v>
      </c>
      <c r="AL405" s="205">
        <v>1.7999999999999999E-2</v>
      </c>
      <c r="AM405" s="205">
        <v>0.02</v>
      </c>
      <c r="AN405" s="28" t="s">
        <v>113</v>
      </c>
      <c r="AO405" s="28" t="s">
        <v>114</v>
      </c>
      <c r="AP405" s="28" t="s">
        <v>114</v>
      </c>
      <c r="AQ405" s="37">
        <v>0</v>
      </c>
      <c r="AR405" s="38">
        <v>8689479</v>
      </c>
      <c r="AS405" s="38">
        <v>319146</v>
      </c>
      <c r="AT405" s="38">
        <v>245086</v>
      </c>
      <c r="AU405" s="38" t="s">
        <v>107</v>
      </c>
      <c r="AV405" s="38" t="s">
        <v>107</v>
      </c>
      <c r="AW405" s="38">
        <v>10531875</v>
      </c>
      <c r="AX405" s="38">
        <v>490171</v>
      </c>
      <c r="AY405" s="38">
        <v>972173</v>
      </c>
      <c r="AZ405" s="38">
        <v>68079</v>
      </c>
      <c r="BA405" s="38">
        <v>394860</v>
      </c>
      <c r="BB405" s="38" t="s">
        <v>107</v>
      </c>
      <c r="BC405" s="38" t="s">
        <v>107</v>
      </c>
      <c r="BD405" s="38">
        <v>226023428</v>
      </c>
      <c r="BE405" s="38">
        <v>149774561</v>
      </c>
      <c r="BF405" s="38" t="s">
        <v>107</v>
      </c>
      <c r="BG405" s="38" t="s">
        <v>107</v>
      </c>
      <c r="BH405" s="38" t="s">
        <v>107</v>
      </c>
      <c r="BI405" s="38">
        <v>0</v>
      </c>
      <c r="BJ405" s="38" t="s">
        <v>107</v>
      </c>
      <c r="BK405" s="38">
        <v>0</v>
      </c>
      <c r="BL405" s="38">
        <v>0</v>
      </c>
      <c r="BM405" s="38">
        <v>0</v>
      </c>
      <c r="BN405" s="38" t="s">
        <v>107</v>
      </c>
      <c r="BO405" s="38" t="s">
        <v>107</v>
      </c>
      <c r="BP405" s="38">
        <v>1471875</v>
      </c>
      <c r="BQ405" s="38">
        <v>89865</v>
      </c>
      <c r="BR405" s="38">
        <v>1633904</v>
      </c>
      <c r="BS405" s="38" t="s">
        <v>107</v>
      </c>
      <c r="BT405" s="38" t="s">
        <v>107</v>
      </c>
      <c r="BU405" s="38" t="s">
        <v>107</v>
      </c>
      <c r="BV405" s="38" t="s">
        <v>107</v>
      </c>
      <c r="BW405" s="38">
        <v>7080252</v>
      </c>
      <c r="BX405" s="38">
        <v>89865</v>
      </c>
      <c r="BY405" s="38" t="s">
        <v>107</v>
      </c>
      <c r="BZ405" s="38" t="s">
        <v>107</v>
      </c>
      <c r="CA405" s="38">
        <v>24508565</v>
      </c>
      <c r="CB405" s="38" t="s">
        <v>107</v>
      </c>
      <c r="CC405" s="330">
        <v>0</v>
      </c>
      <c r="CD405" s="38" t="s">
        <v>107</v>
      </c>
      <c r="CE405" s="38" t="s">
        <v>107</v>
      </c>
      <c r="CF405" s="38" t="s">
        <v>107</v>
      </c>
      <c r="CG405" s="38" t="s">
        <v>107</v>
      </c>
      <c r="CH405" s="29" t="s">
        <v>114</v>
      </c>
      <c r="CI405" s="29" t="s">
        <v>114</v>
      </c>
      <c r="CJ405" s="29" t="s">
        <v>114</v>
      </c>
      <c r="CK405" s="29" t="s">
        <v>114</v>
      </c>
      <c r="CL405" s="29" t="s">
        <v>114</v>
      </c>
      <c r="CM405" s="29" t="s">
        <v>114</v>
      </c>
      <c r="CN405" s="29" t="s">
        <v>114</v>
      </c>
      <c r="CO405" s="42" t="s">
        <v>107</v>
      </c>
      <c r="CP405" s="28" t="s">
        <v>107</v>
      </c>
      <c r="CQ405" s="28" t="s">
        <v>107</v>
      </c>
      <c r="CR405" s="28" t="s">
        <v>107</v>
      </c>
      <c r="CS405" s="28" t="s">
        <v>107</v>
      </c>
      <c r="CT405" s="28" t="s">
        <v>107</v>
      </c>
      <c r="CU405" s="28" t="s">
        <v>107</v>
      </c>
      <c r="CV405" s="28" t="s">
        <v>107</v>
      </c>
      <c r="CW405" s="28" t="s">
        <v>107</v>
      </c>
      <c r="CX405" s="28" t="s">
        <v>107</v>
      </c>
      <c r="CY405" s="28" t="s">
        <v>107</v>
      </c>
      <c r="CZ405" s="28" t="s">
        <v>107</v>
      </c>
      <c r="DA405" s="28" t="s">
        <v>107</v>
      </c>
      <c r="DB405" s="28" t="s">
        <v>107</v>
      </c>
      <c r="DC405" s="28" t="s">
        <v>107</v>
      </c>
      <c r="DD405" s="332">
        <v>14160504</v>
      </c>
      <c r="DE405" s="43">
        <v>0</v>
      </c>
      <c r="DF405" s="390">
        <v>0</v>
      </c>
      <c r="DG405" s="310">
        <v>45686</v>
      </c>
      <c r="DH405" s="203" t="s">
        <v>2471</v>
      </c>
      <c r="DI405" s="279" t="str" cm="1">
        <f t="array" ref="DI405">+IF(AND(C405&lt;&gt;"Vehículos Eléctricos",C405&lt;&gt;"Vehículos Híbridos",AD405="PERCENTIL 50"),
     IF(VLOOKUP(_xlfn.TEXTJOIN("_",FALSE,C405:E405),BD_Perc!$A:$P,_xlfn.IFS(BD!AE405="Intervalo de precio 1",12,BD!AE405="Intervalo de precio 2",13),FALSE)&lt;=1,
     VLOOKUP(_xlfn.TEXTJOIN("_",FALSE,C405:E405),BD_Perc!$A:$P,16,FALSE),"Ok P50"),
     "Ok P30/70 ó Híbrido/Eléctrico")</f>
        <v>Ok P30/70 ó Híbrido/Eléctrico</v>
      </c>
      <c r="DJ405" s="279" t="str">
        <f t="shared" si="37"/>
        <v>Vehículos Convencionales_Vehículos Destinados al Transporte de Pasajeros_Buseta</v>
      </c>
      <c r="DK405" s="331">
        <f t="shared" si="41"/>
        <v>147100000</v>
      </c>
      <c r="DL405" s="326"/>
    </row>
    <row r="406" spans="1:116" ht="51">
      <c r="A406" s="28">
        <v>401</v>
      </c>
      <c r="B406" s="29" t="s">
        <v>249</v>
      </c>
      <c r="C406" s="29" t="s">
        <v>0</v>
      </c>
      <c r="D406" s="29" t="s">
        <v>867</v>
      </c>
      <c r="E406" s="42" t="s">
        <v>875</v>
      </c>
      <c r="F406" s="42" t="s">
        <v>876</v>
      </c>
      <c r="G406" s="30" t="s">
        <v>929</v>
      </c>
      <c r="H406" s="28" t="s">
        <v>927</v>
      </c>
      <c r="I406" s="28">
        <v>3711072</v>
      </c>
      <c r="J406" s="28" t="s">
        <v>930</v>
      </c>
      <c r="K406" s="31" t="s">
        <v>107</v>
      </c>
      <c r="L406" s="32">
        <v>207</v>
      </c>
      <c r="M406" s="33" t="s">
        <v>107</v>
      </c>
      <c r="N406" s="34">
        <v>219100000</v>
      </c>
      <c r="O406" s="34">
        <f>+IFERROR(VLOOKUP(I406,Precio_Fasecolda!A:C,3,FALSE),IFERROR(VLOOKUP(I406,Precio_Fasecolda!B:C,2,FALSE),N406))</f>
        <v>219100000</v>
      </c>
      <c r="P406" s="34">
        <f t="shared" si="38"/>
        <v>0</v>
      </c>
      <c r="Q406" s="33" t="s">
        <v>107</v>
      </c>
      <c r="R406" s="28" t="s">
        <v>130</v>
      </c>
      <c r="S406" s="28" t="s">
        <v>360</v>
      </c>
      <c r="T406" s="28" t="s">
        <v>107</v>
      </c>
      <c r="U406" s="28" t="s">
        <v>107</v>
      </c>
      <c r="V406" s="42" t="s">
        <v>107</v>
      </c>
      <c r="W406" s="28" t="s">
        <v>107</v>
      </c>
      <c r="X406" s="28" t="s">
        <v>107</v>
      </c>
      <c r="Y406" s="28" t="str">
        <f t="shared" si="39"/>
        <v>N.A.</v>
      </c>
      <c r="Z406" s="292">
        <f t="shared" si="36"/>
        <v>219100000</v>
      </c>
      <c r="AA406" s="28" cm="1">
        <f t="array" aca="1" ref="AA406" ca="1">_xlfn.IFS(DK406&lt;$DK$4,1,AND(DK406&gt;=$DK$4,DK406&lt;=$AA$4),2,DK406&gt;$AA$4,3)</f>
        <v>2</v>
      </c>
      <c r="AB406" s="28">
        <v>0</v>
      </c>
      <c r="AC406" s="28" cm="1">
        <f t="array" aca="1" ref="AC406" ca="1">IF(AB406="PERCENTIL 30","",_xlfn.IFS(DK406&lt;$AC$4,1,DK406&gt;$AC$4,2))</f>
        <v>2</v>
      </c>
      <c r="AD406" s="28" t="str">
        <f>+IFERROR(VLOOKUP(_xlfn.TEXTJOIN("_", FALSE, C406:E406), BD_Perc!$A:$O, 15, FALSE),"Segmentación no encontrada o vehículo inactivo")</f>
        <v>PERCENTIL 30-70</v>
      </c>
      <c r="AE406" s="28" t="str" cm="1">
        <f t="array" ref="AE406">_xlfn.IFS(
    AD406 = "PERCENTIL 50",
    _xlfn.IFS(
        BD!DK406 &lt; VLOOKUP(_xlfn.TEXTJOIN("_", FALSE, C406:E406), BD_Perc!$A:$O, 11, FALSE), "Intervalo de precio 1",
        BD!DK406 &gt;= VLOOKUP(_xlfn.TEXTJOIN("_", FALSE, C406:E406), BD_Perc!$A:$O, 11, FALSE), "Intervalo de precio 2"
    ),
    AD406 = "PERCENTIL 30-70",
    _xlfn.IFS(
        BD!DK406 &lt; VLOOKUP(_xlfn.TEXTJOIN("_", FALSE, C406:E406), BD_Perc!$A:$O, 6, FALSE), "Intervalo de precio 1",
        BD!DK406 &lt; VLOOKUP(_xlfn.TEXTJOIN("_", FALSE, C406:E406), BD_Perc!$A:$O, 7, FALSE), "Intervalo de precio 2",
        BD!DK406 &gt;= VLOOKUP(_xlfn.TEXTJOIN("_", FALSE, C406:E406), BD_Perc!$A:$O, 7, FALSE), "Intervalo de precio 3"
    ),
    AD406="Segmentación no encontrada o vehículo inactivo","Segmentación no encontrada o vehículo inactivo"
)</f>
        <v>Intervalo de precio 3</v>
      </c>
      <c r="AF406" s="35" t="s">
        <v>2414</v>
      </c>
      <c r="AG406" s="35" t="b">
        <f t="shared" si="40"/>
        <v>1</v>
      </c>
      <c r="AH406" s="205">
        <v>0</v>
      </c>
      <c r="AI406" s="205">
        <v>5.0000000000000001E-3</v>
      </c>
      <c r="AJ406" s="205">
        <v>0.01</v>
      </c>
      <c r="AK406" s="205">
        <v>1.4999999999999999E-2</v>
      </c>
      <c r="AL406" s="205">
        <v>1.7999999999999999E-2</v>
      </c>
      <c r="AM406" s="205">
        <v>0.02</v>
      </c>
      <c r="AN406" s="28" t="s">
        <v>113</v>
      </c>
      <c r="AO406" s="28" t="s">
        <v>114</v>
      </c>
      <c r="AP406" s="28" t="s">
        <v>114</v>
      </c>
      <c r="AQ406" s="37">
        <v>0</v>
      </c>
      <c r="AR406" s="38">
        <v>8689479</v>
      </c>
      <c r="AS406" s="38">
        <v>319146</v>
      </c>
      <c r="AT406" s="38">
        <v>245086</v>
      </c>
      <c r="AU406" s="38" t="s">
        <v>107</v>
      </c>
      <c r="AV406" s="38" t="s">
        <v>107</v>
      </c>
      <c r="AW406" s="38">
        <v>10531875</v>
      </c>
      <c r="AX406" s="38">
        <v>490171</v>
      </c>
      <c r="AY406" s="38">
        <v>972173</v>
      </c>
      <c r="AZ406" s="38">
        <v>68079</v>
      </c>
      <c r="BA406" s="38">
        <v>394860</v>
      </c>
      <c r="BB406" s="38" t="s">
        <v>107</v>
      </c>
      <c r="BC406" s="38" t="s">
        <v>107</v>
      </c>
      <c r="BD406" s="38">
        <v>226023428</v>
      </c>
      <c r="BE406" s="38">
        <v>149774561</v>
      </c>
      <c r="BF406" s="38" t="s">
        <v>107</v>
      </c>
      <c r="BG406" s="38" t="s">
        <v>107</v>
      </c>
      <c r="BH406" s="38" t="s">
        <v>107</v>
      </c>
      <c r="BI406" s="38">
        <v>0</v>
      </c>
      <c r="BJ406" s="38" t="s">
        <v>107</v>
      </c>
      <c r="BK406" s="38">
        <v>0</v>
      </c>
      <c r="BL406" s="38">
        <v>0</v>
      </c>
      <c r="BM406" s="38">
        <v>0</v>
      </c>
      <c r="BN406" s="38" t="s">
        <v>107</v>
      </c>
      <c r="BO406" s="38" t="s">
        <v>107</v>
      </c>
      <c r="BP406" s="38">
        <v>1471875</v>
      </c>
      <c r="BQ406" s="38">
        <v>89865</v>
      </c>
      <c r="BR406" s="38">
        <v>1633904</v>
      </c>
      <c r="BS406" s="38" t="s">
        <v>107</v>
      </c>
      <c r="BT406" s="38" t="s">
        <v>107</v>
      </c>
      <c r="BU406" s="38" t="s">
        <v>107</v>
      </c>
      <c r="BV406" s="38" t="s">
        <v>107</v>
      </c>
      <c r="BW406" s="38">
        <v>7080252</v>
      </c>
      <c r="BX406" s="38">
        <v>89865</v>
      </c>
      <c r="BY406" s="38" t="s">
        <v>107</v>
      </c>
      <c r="BZ406" s="38" t="s">
        <v>107</v>
      </c>
      <c r="CA406" s="38">
        <v>24508565</v>
      </c>
      <c r="CB406" s="38" t="s">
        <v>107</v>
      </c>
      <c r="CC406" s="330">
        <v>0</v>
      </c>
      <c r="CD406" s="38" t="s">
        <v>107</v>
      </c>
      <c r="CE406" s="38" t="s">
        <v>107</v>
      </c>
      <c r="CF406" s="38" t="s">
        <v>107</v>
      </c>
      <c r="CG406" s="38" t="s">
        <v>107</v>
      </c>
      <c r="CH406" s="29" t="s">
        <v>114</v>
      </c>
      <c r="CI406" s="29" t="s">
        <v>114</v>
      </c>
      <c r="CJ406" s="29" t="s">
        <v>114</v>
      </c>
      <c r="CK406" s="29" t="s">
        <v>114</v>
      </c>
      <c r="CL406" s="29" t="s">
        <v>114</v>
      </c>
      <c r="CM406" s="29" t="s">
        <v>114</v>
      </c>
      <c r="CN406" s="29" t="s">
        <v>113</v>
      </c>
      <c r="CO406" s="42" t="s">
        <v>107</v>
      </c>
      <c r="CP406" s="28" t="s">
        <v>107</v>
      </c>
      <c r="CQ406" s="28" t="s">
        <v>107</v>
      </c>
      <c r="CR406" s="28" t="s">
        <v>107</v>
      </c>
      <c r="CS406" s="28" t="s">
        <v>107</v>
      </c>
      <c r="CT406" s="28" t="s">
        <v>107</v>
      </c>
      <c r="CU406" s="28" t="s">
        <v>107</v>
      </c>
      <c r="CV406" s="28" t="s">
        <v>107</v>
      </c>
      <c r="CW406" s="28" t="s">
        <v>107</v>
      </c>
      <c r="CX406" s="28" t="s">
        <v>107</v>
      </c>
      <c r="CY406" s="28" t="s">
        <v>107</v>
      </c>
      <c r="CZ406" s="28" t="s">
        <v>107</v>
      </c>
      <c r="DA406" s="28" t="s">
        <v>107</v>
      </c>
      <c r="DB406" s="28" t="s">
        <v>107</v>
      </c>
      <c r="DC406" s="28" t="s">
        <v>107</v>
      </c>
      <c r="DD406" s="332">
        <v>14160504</v>
      </c>
      <c r="DE406" s="43">
        <v>0</v>
      </c>
      <c r="DF406" s="390">
        <v>0</v>
      </c>
      <c r="DG406" s="310">
        <v>45686</v>
      </c>
      <c r="DH406" s="203" t="s">
        <v>2471</v>
      </c>
      <c r="DI406" s="279" t="str" cm="1">
        <f t="array" ref="DI406">+IF(AND(C406&lt;&gt;"Vehículos Eléctricos",C406&lt;&gt;"Vehículos Híbridos",AD406="PERCENTIL 50"),
     IF(VLOOKUP(_xlfn.TEXTJOIN("_",FALSE,C406:E406),BD_Perc!$A:$P,_xlfn.IFS(BD!AE406="Intervalo de precio 1",12,BD!AE406="Intervalo de precio 2",13),FALSE)&lt;=1,
     VLOOKUP(_xlfn.TEXTJOIN("_",FALSE,C406:E406),BD_Perc!$A:$P,16,FALSE),"Ok P50"),
     "Ok P30/70 ó Híbrido/Eléctrico")</f>
        <v>Ok P30/70 ó Híbrido/Eléctrico</v>
      </c>
      <c r="DJ406" s="279" t="str">
        <f t="shared" si="37"/>
        <v>Vehículos Convencionales_Vehículos Destinados al Transporte de Pasajeros_Buseta</v>
      </c>
      <c r="DK406" s="331">
        <f t="shared" si="41"/>
        <v>219100000</v>
      </c>
      <c r="DL406" s="326"/>
    </row>
    <row r="407" spans="1:116" ht="51">
      <c r="A407" s="28">
        <v>402</v>
      </c>
      <c r="B407" s="29" t="s">
        <v>249</v>
      </c>
      <c r="C407" s="29" t="s">
        <v>0</v>
      </c>
      <c r="D407" s="29" t="s">
        <v>867</v>
      </c>
      <c r="E407" s="42" t="s">
        <v>875</v>
      </c>
      <c r="F407" s="42" t="s">
        <v>876</v>
      </c>
      <c r="G407" s="30" t="s">
        <v>931</v>
      </c>
      <c r="H407" s="28" t="s">
        <v>927</v>
      </c>
      <c r="I407" s="28">
        <v>3711055</v>
      </c>
      <c r="J407" s="28" t="s">
        <v>932</v>
      </c>
      <c r="K407" s="31" t="s">
        <v>107</v>
      </c>
      <c r="L407" s="32">
        <v>148</v>
      </c>
      <c r="M407" s="33" t="s">
        <v>107</v>
      </c>
      <c r="N407" s="34">
        <v>170700000</v>
      </c>
      <c r="O407" s="34">
        <f>+IFERROR(VLOOKUP(I407,Precio_Fasecolda!A:C,3,FALSE),IFERROR(VLOOKUP(I407,Precio_Fasecolda!B:C,2,FALSE),N407))</f>
        <v>170700000</v>
      </c>
      <c r="P407" s="34">
        <f t="shared" si="38"/>
        <v>0</v>
      </c>
      <c r="Q407" s="33" t="s">
        <v>107</v>
      </c>
      <c r="R407" s="28" t="s">
        <v>2415</v>
      </c>
      <c r="S407" s="28" t="s">
        <v>360</v>
      </c>
      <c r="T407" s="28" t="s">
        <v>107</v>
      </c>
      <c r="U407" s="28" t="s">
        <v>107</v>
      </c>
      <c r="V407" s="42" t="s">
        <v>107</v>
      </c>
      <c r="W407" s="28" t="s">
        <v>107</v>
      </c>
      <c r="X407" s="28" t="s">
        <v>107</v>
      </c>
      <c r="Y407" s="28" t="str">
        <f t="shared" si="39"/>
        <v>N.A.</v>
      </c>
      <c r="Z407" s="292">
        <f t="shared" si="36"/>
        <v>170700000</v>
      </c>
      <c r="AA407" s="28" cm="1">
        <f t="array" aca="1" ref="AA407" ca="1">_xlfn.IFS(DK407&lt;$DK$4,1,AND(DK407&gt;=$DK$4,DK407&lt;=$AA$4),2,DK407&gt;$AA$4,3)</f>
        <v>2</v>
      </c>
      <c r="AB407" s="28">
        <v>0</v>
      </c>
      <c r="AC407" s="28" cm="1">
        <f t="array" aca="1" ref="AC407" ca="1">IF(AB407="PERCENTIL 30","",_xlfn.IFS(DK407&lt;$AC$4,1,DK407&gt;$AC$4,2))</f>
        <v>2</v>
      </c>
      <c r="AD407" s="28" t="str">
        <f>+IFERROR(VLOOKUP(_xlfn.TEXTJOIN("_", FALSE, C407:E407), BD_Perc!$A:$O, 15, FALSE),"Segmentación no encontrada o vehículo inactivo")</f>
        <v>PERCENTIL 30-70</v>
      </c>
      <c r="AE407" s="28" t="str" cm="1">
        <f t="array" ref="AE407">_xlfn.IFS(
    AD407 = "PERCENTIL 50",
    _xlfn.IFS(
        BD!DK407 &lt; VLOOKUP(_xlfn.TEXTJOIN("_", FALSE, C407:E407), BD_Perc!$A:$O, 11, FALSE), "Intervalo de precio 1",
        BD!DK407 &gt;= VLOOKUP(_xlfn.TEXTJOIN("_", FALSE, C407:E407), BD_Perc!$A:$O, 11, FALSE), "Intervalo de precio 2"
    ),
    AD407 = "PERCENTIL 30-70",
    _xlfn.IFS(
        BD!DK407 &lt; VLOOKUP(_xlfn.TEXTJOIN("_", FALSE, C407:E407), BD_Perc!$A:$O, 6, FALSE), "Intervalo de precio 1",
        BD!DK407 &lt; VLOOKUP(_xlfn.TEXTJOIN("_", FALSE, C407:E407), BD_Perc!$A:$O, 7, FALSE), "Intervalo de precio 2",
        BD!DK407 &gt;= VLOOKUP(_xlfn.TEXTJOIN("_", FALSE, C407:E407), BD_Perc!$A:$O, 7, FALSE), "Intervalo de precio 3"
    ),
    AD407="Segmentación no encontrada o vehículo inactivo","Segmentación no encontrada o vehículo inactivo"
)</f>
        <v>Intervalo de precio 2</v>
      </c>
      <c r="AF407" s="35" t="s">
        <v>2413</v>
      </c>
      <c r="AG407" s="35" t="b">
        <f t="shared" si="40"/>
        <v>1</v>
      </c>
      <c r="AH407" s="205">
        <v>0</v>
      </c>
      <c r="AI407" s="205">
        <v>5.0000000000000001E-3</v>
      </c>
      <c r="AJ407" s="205">
        <v>0.01</v>
      </c>
      <c r="AK407" s="205">
        <v>1.4999999999999999E-2</v>
      </c>
      <c r="AL407" s="205">
        <v>1.7999999999999999E-2</v>
      </c>
      <c r="AM407" s="205">
        <v>0.02</v>
      </c>
      <c r="AN407" s="28" t="s">
        <v>114</v>
      </c>
      <c r="AO407" s="28" t="s">
        <v>114</v>
      </c>
      <c r="AP407" s="28" t="s">
        <v>114</v>
      </c>
      <c r="AQ407" s="37">
        <v>0</v>
      </c>
      <c r="AR407" s="38">
        <v>8689479</v>
      </c>
      <c r="AS407" s="38">
        <v>319146</v>
      </c>
      <c r="AT407" s="38">
        <v>245086</v>
      </c>
      <c r="AU407" s="38" t="s">
        <v>107</v>
      </c>
      <c r="AV407" s="38" t="s">
        <v>107</v>
      </c>
      <c r="AW407" s="38">
        <v>10531875</v>
      </c>
      <c r="AX407" s="38">
        <v>490171</v>
      </c>
      <c r="AY407" s="38">
        <v>972173</v>
      </c>
      <c r="AZ407" s="38">
        <v>68079</v>
      </c>
      <c r="BA407" s="38">
        <v>394860</v>
      </c>
      <c r="BB407" s="38" t="s">
        <v>107</v>
      </c>
      <c r="BC407" s="38" t="s">
        <v>107</v>
      </c>
      <c r="BD407" s="38">
        <v>190622169</v>
      </c>
      <c r="BE407" s="38">
        <v>129350757</v>
      </c>
      <c r="BF407" s="38" t="s">
        <v>107</v>
      </c>
      <c r="BG407" s="38" t="s">
        <v>107</v>
      </c>
      <c r="BH407" s="38" t="s">
        <v>107</v>
      </c>
      <c r="BI407" s="38">
        <v>0</v>
      </c>
      <c r="BJ407" s="38" t="s">
        <v>107</v>
      </c>
      <c r="BK407" s="38">
        <v>0</v>
      </c>
      <c r="BL407" s="38">
        <v>0</v>
      </c>
      <c r="BM407" s="38">
        <v>0</v>
      </c>
      <c r="BN407" s="38" t="s">
        <v>107</v>
      </c>
      <c r="BO407" s="38" t="s">
        <v>107</v>
      </c>
      <c r="BP407" s="38">
        <v>1471875</v>
      </c>
      <c r="BQ407" s="38">
        <v>89865</v>
      </c>
      <c r="BR407" s="38">
        <v>1361586</v>
      </c>
      <c r="BS407" s="38" t="s">
        <v>107</v>
      </c>
      <c r="BT407" s="38" t="s">
        <v>107</v>
      </c>
      <c r="BU407" s="38" t="s">
        <v>107</v>
      </c>
      <c r="BV407" s="38" t="s">
        <v>107</v>
      </c>
      <c r="BW407" s="38">
        <v>7080252</v>
      </c>
      <c r="BX407" s="38">
        <v>89865</v>
      </c>
      <c r="BY407" s="38" t="s">
        <v>107</v>
      </c>
      <c r="BZ407" s="38" t="s">
        <v>107</v>
      </c>
      <c r="CA407" s="38">
        <v>20423804</v>
      </c>
      <c r="CB407" s="38" t="s">
        <v>107</v>
      </c>
      <c r="CC407" s="330">
        <v>0</v>
      </c>
      <c r="CD407" s="38" t="s">
        <v>107</v>
      </c>
      <c r="CE407" s="38" t="s">
        <v>107</v>
      </c>
      <c r="CF407" s="38" t="s">
        <v>107</v>
      </c>
      <c r="CG407" s="38" t="s">
        <v>107</v>
      </c>
      <c r="CH407" s="29" t="s">
        <v>114</v>
      </c>
      <c r="CI407" s="29" t="s">
        <v>114</v>
      </c>
      <c r="CJ407" s="29" t="s">
        <v>114</v>
      </c>
      <c r="CK407" s="29" t="s">
        <v>114</v>
      </c>
      <c r="CL407" s="29" t="s">
        <v>114</v>
      </c>
      <c r="CM407" s="29" t="s">
        <v>114</v>
      </c>
      <c r="CN407" s="29" t="s">
        <v>114</v>
      </c>
      <c r="CO407" s="42" t="s">
        <v>107</v>
      </c>
      <c r="CP407" s="28" t="s">
        <v>107</v>
      </c>
      <c r="CQ407" s="28" t="s">
        <v>107</v>
      </c>
      <c r="CR407" s="28" t="s">
        <v>107</v>
      </c>
      <c r="CS407" s="28" t="s">
        <v>107</v>
      </c>
      <c r="CT407" s="28" t="s">
        <v>107</v>
      </c>
      <c r="CU407" s="28" t="s">
        <v>107</v>
      </c>
      <c r="CV407" s="28" t="s">
        <v>107</v>
      </c>
      <c r="CW407" s="28" t="s">
        <v>107</v>
      </c>
      <c r="CX407" s="28" t="s">
        <v>107</v>
      </c>
      <c r="CY407" s="28" t="s">
        <v>107</v>
      </c>
      <c r="CZ407" s="28" t="s">
        <v>107</v>
      </c>
      <c r="DA407" s="28" t="s">
        <v>107</v>
      </c>
      <c r="DB407" s="28" t="s">
        <v>107</v>
      </c>
      <c r="DC407" s="28" t="s">
        <v>107</v>
      </c>
      <c r="DD407" s="332">
        <v>11981965</v>
      </c>
      <c r="DE407" s="43">
        <v>0</v>
      </c>
      <c r="DF407" s="390">
        <v>0</v>
      </c>
      <c r="DG407" s="310">
        <v>45686</v>
      </c>
      <c r="DH407" s="203" t="s">
        <v>2471</v>
      </c>
      <c r="DI407" s="279" t="str" cm="1">
        <f t="array" ref="DI407">+IF(AND(C407&lt;&gt;"Vehículos Eléctricos",C407&lt;&gt;"Vehículos Híbridos",AD407="PERCENTIL 50"),
     IF(VLOOKUP(_xlfn.TEXTJOIN("_",FALSE,C407:E407),BD_Perc!$A:$P,_xlfn.IFS(BD!AE407="Intervalo de precio 1",12,BD!AE407="Intervalo de precio 2",13),FALSE)&lt;=1,
     VLOOKUP(_xlfn.TEXTJOIN("_",FALSE,C407:E407),BD_Perc!$A:$P,16,FALSE),"Ok P50"),
     "Ok P30/70 ó Híbrido/Eléctrico")</f>
        <v>Ok P30/70 ó Híbrido/Eléctrico</v>
      </c>
      <c r="DJ407" s="279" t="str">
        <f t="shared" si="37"/>
        <v>Vehículos Convencionales_Vehículos Destinados al Transporte de Pasajeros_Buseta</v>
      </c>
      <c r="DK407" s="331">
        <f t="shared" si="41"/>
        <v>170700000</v>
      </c>
      <c r="DL407" s="326"/>
    </row>
    <row r="408" spans="1:116" ht="51">
      <c r="A408" s="28">
        <v>403</v>
      </c>
      <c r="B408" s="29" t="s">
        <v>249</v>
      </c>
      <c r="C408" s="29" t="s">
        <v>0</v>
      </c>
      <c r="D408" s="29" t="s">
        <v>867</v>
      </c>
      <c r="E408" s="42" t="s">
        <v>875</v>
      </c>
      <c r="F408" s="42" t="s">
        <v>876</v>
      </c>
      <c r="G408" s="30" t="s">
        <v>933</v>
      </c>
      <c r="H408" s="28" t="s">
        <v>927</v>
      </c>
      <c r="I408" s="28">
        <v>3711076</v>
      </c>
      <c r="J408" s="28" t="s">
        <v>934</v>
      </c>
      <c r="K408" s="31" t="s">
        <v>107</v>
      </c>
      <c r="L408" s="32">
        <v>207</v>
      </c>
      <c r="M408" s="33" t="s">
        <v>107</v>
      </c>
      <c r="N408" s="34">
        <v>207000000</v>
      </c>
      <c r="O408" s="34">
        <f>+IFERROR(VLOOKUP(I408,Precio_Fasecolda!A:C,3,FALSE),IFERROR(VLOOKUP(I408,Precio_Fasecolda!B:C,2,FALSE),N408))</f>
        <v>207000000</v>
      </c>
      <c r="P408" s="34">
        <f t="shared" si="38"/>
        <v>0</v>
      </c>
      <c r="Q408" s="33" t="s">
        <v>107</v>
      </c>
      <c r="R408" s="28" t="s">
        <v>2415</v>
      </c>
      <c r="S408" s="28" t="s">
        <v>360</v>
      </c>
      <c r="T408" s="28" t="s">
        <v>107</v>
      </c>
      <c r="U408" s="28" t="s">
        <v>107</v>
      </c>
      <c r="V408" s="42" t="s">
        <v>107</v>
      </c>
      <c r="W408" s="28" t="s">
        <v>107</v>
      </c>
      <c r="X408" s="28" t="s">
        <v>107</v>
      </c>
      <c r="Y408" s="28" t="str">
        <f t="shared" si="39"/>
        <v>N.A.</v>
      </c>
      <c r="Z408" s="292">
        <f t="shared" si="36"/>
        <v>207000000</v>
      </c>
      <c r="AA408" s="28" cm="1">
        <f t="array" aca="1" ref="AA408" ca="1">_xlfn.IFS(DK408&lt;$DK$4,1,AND(DK408&gt;=$DK$4,DK408&lt;=$AA$4),2,DK408&gt;$AA$4,3)</f>
        <v>2</v>
      </c>
      <c r="AB408" s="28">
        <v>0</v>
      </c>
      <c r="AC408" s="28" cm="1">
        <f t="array" aca="1" ref="AC408" ca="1">IF(AB408="PERCENTIL 30","",_xlfn.IFS(DK408&lt;$AC$4,1,DK408&gt;$AC$4,2))</f>
        <v>2</v>
      </c>
      <c r="AD408" s="28" t="str">
        <f>+IFERROR(VLOOKUP(_xlfn.TEXTJOIN("_", FALSE, C408:E408), BD_Perc!$A:$O, 15, FALSE),"Segmentación no encontrada o vehículo inactivo")</f>
        <v>PERCENTIL 30-70</v>
      </c>
      <c r="AE408" s="28" t="str" cm="1">
        <f t="array" ref="AE408">_xlfn.IFS(
    AD408 = "PERCENTIL 50",
    _xlfn.IFS(
        BD!DK408 &lt; VLOOKUP(_xlfn.TEXTJOIN("_", FALSE, C408:E408), BD_Perc!$A:$O, 11, FALSE), "Intervalo de precio 1",
        BD!DK408 &gt;= VLOOKUP(_xlfn.TEXTJOIN("_", FALSE, C408:E408), BD_Perc!$A:$O, 11, FALSE), "Intervalo de precio 2"
    ),
    AD408 = "PERCENTIL 30-70",
    _xlfn.IFS(
        BD!DK408 &lt; VLOOKUP(_xlfn.TEXTJOIN("_", FALSE, C408:E408), BD_Perc!$A:$O, 6, FALSE), "Intervalo de precio 1",
        BD!DK408 &lt; VLOOKUP(_xlfn.TEXTJOIN("_", FALSE, C408:E408), BD_Perc!$A:$O, 7, FALSE), "Intervalo de precio 2",
        BD!DK408 &gt;= VLOOKUP(_xlfn.TEXTJOIN("_", FALSE, C408:E408), BD_Perc!$A:$O, 7, FALSE), "Intervalo de precio 3"
    ),
    AD408="Segmentación no encontrada o vehículo inactivo","Segmentación no encontrada o vehículo inactivo"
)</f>
        <v>Intervalo de precio 3</v>
      </c>
      <c r="AF408" s="35" t="s">
        <v>2414</v>
      </c>
      <c r="AG408" s="35" t="b">
        <f t="shared" si="40"/>
        <v>1</v>
      </c>
      <c r="AH408" s="205">
        <v>0</v>
      </c>
      <c r="AI408" s="205">
        <v>5.0000000000000001E-3</v>
      </c>
      <c r="AJ408" s="205">
        <v>0.01</v>
      </c>
      <c r="AK408" s="205">
        <v>1.4999999999999999E-2</v>
      </c>
      <c r="AL408" s="205">
        <v>1.7999999999999999E-2</v>
      </c>
      <c r="AM408" s="205">
        <v>0.02</v>
      </c>
      <c r="AN408" s="28" t="s">
        <v>113</v>
      </c>
      <c r="AO408" s="28" t="s">
        <v>114</v>
      </c>
      <c r="AP408" s="28" t="s">
        <v>114</v>
      </c>
      <c r="AQ408" s="37">
        <v>0</v>
      </c>
      <c r="AR408" s="38">
        <v>8689479</v>
      </c>
      <c r="AS408" s="38">
        <v>319146</v>
      </c>
      <c r="AT408" s="38">
        <v>245086</v>
      </c>
      <c r="AU408" s="38" t="s">
        <v>107</v>
      </c>
      <c r="AV408" s="38" t="s">
        <v>107</v>
      </c>
      <c r="AW408" s="38">
        <v>10531875</v>
      </c>
      <c r="AX408" s="38">
        <v>490171</v>
      </c>
      <c r="AY408" s="38">
        <v>972173</v>
      </c>
      <c r="AZ408" s="38">
        <v>68079</v>
      </c>
      <c r="BA408" s="38">
        <v>394860</v>
      </c>
      <c r="BB408" s="38" t="s">
        <v>107</v>
      </c>
      <c r="BC408" s="38" t="s">
        <v>107</v>
      </c>
      <c r="BD408" s="38">
        <v>226023428</v>
      </c>
      <c r="BE408" s="38">
        <v>149774561</v>
      </c>
      <c r="BF408" s="38" t="s">
        <v>107</v>
      </c>
      <c r="BG408" s="38" t="s">
        <v>107</v>
      </c>
      <c r="BH408" s="38" t="s">
        <v>107</v>
      </c>
      <c r="BI408" s="38">
        <v>0</v>
      </c>
      <c r="BJ408" s="38" t="s">
        <v>107</v>
      </c>
      <c r="BK408" s="38">
        <v>0</v>
      </c>
      <c r="BL408" s="38">
        <v>0</v>
      </c>
      <c r="BM408" s="38">
        <v>0</v>
      </c>
      <c r="BN408" s="38" t="s">
        <v>107</v>
      </c>
      <c r="BO408" s="38" t="s">
        <v>107</v>
      </c>
      <c r="BP408" s="38">
        <v>1471875</v>
      </c>
      <c r="BQ408" s="38">
        <v>89865</v>
      </c>
      <c r="BR408" s="38">
        <v>1633904</v>
      </c>
      <c r="BS408" s="38" t="s">
        <v>107</v>
      </c>
      <c r="BT408" s="38" t="s">
        <v>107</v>
      </c>
      <c r="BU408" s="38" t="s">
        <v>107</v>
      </c>
      <c r="BV408" s="38" t="s">
        <v>107</v>
      </c>
      <c r="BW408" s="38">
        <v>7080252</v>
      </c>
      <c r="BX408" s="38">
        <v>89865</v>
      </c>
      <c r="BY408" s="38" t="s">
        <v>107</v>
      </c>
      <c r="BZ408" s="38" t="s">
        <v>107</v>
      </c>
      <c r="CA408" s="38">
        <v>24508565</v>
      </c>
      <c r="CB408" s="38" t="s">
        <v>107</v>
      </c>
      <c r="CC408" s="330">
        <v>0</v>
      </c>
      <c r="CD408" s="38" t="s">
        <v>107</v>
      </c>
      <c r="CE408" s="38" t="s">
        <v>107</v>
      </c>
      <c r="CF408" s="38" t="s">
        <v>107</v>
      </c>
      <c r="CG408" s="38" t="s">
        <v>107</v>
      </c>
      <c r="CH408" s="29" t="s">
        <v>114</v>
      </c>
      <c r="CI408" s="29" t="s">
        <v>114</v>
      </c>
      <c r="CJ408" s="29" t="s">
        <v>114</v>
      </c>
      <c r="CK408" s="29" t="s">
        <v>114</v>
      </c>
      <c r="CL408" s="29" t="s">
        <v>114</v>
      </c>
      <c r="CM408" s="29" t="s">
        <v>114</v>
      </c>
      <c r="CN408" s="29" t="s">
        <v>114</v>
      </c>
      <c r="CO408" s="42" t="s">
        <v>107</v>
      </c>
      <c r="CP408" s="28" t="s">
        <v>107</v>
      </c>
      <c r="CQ408" s="28" t="s">
        <v>107</v>
      </c>
      <c r="CR408" s="28" t="s">
        <v>107</v>
      </c>
      <c r="CS408" s="28" t="s">
        <v>107</v>
      </c>
      <c r="CT408" s="28" t="s">
        <v>107</v>
      </c>
      <c r="CU408" s="28" t="s">
        <v>107</v>
      </c>
      <c r="CV408" s="28" t="s">
        <v>107</v>
      </c>
      <c r="CW408" s="28" t="s">
        <v>107</v>
      </c>
      <c r="CX408" s="28" t="s">
        <v>107</v>
      </c>
      <c r="CY408" s="28" t="s">
        <v>107</v>
      </c>
      <c r="CZ408" s="28" t="s">
        <v>107</v>
      </c>
      <c r="DA408" s="28" t="s">
        <v>107</v>
      </c>
      <c r="DB408" s="28" t="s">
        <v>107</v>
      </c>
      <c r="DC408" s="28" t="s">
        <v>107</v>
      </c>
      <c r="DD408" s="332">
        <v>14160504</v>
      </c>
      <c r="DE408" s="43">
        <v>0</v>
      </c>
      <c r="DF408" s="390">
        <v>0</v>
      </c>
      <c r="DG408" s="310">
        <v>45686</v>
      </c>
      <c r="DH408" s="203" t="s">
        <v>2471</v>
      </c>
      <c r="DI408" s="279" t="str" cm="1">
        <f t="array" ref="DI408">+IF(AND(C408&lt;&gt;"Vehículos Eléctricos",C408&lt;&gt;"Vehículos Híbridos",AD408="PERCENTIL 50"),
     IF(VLOOKUP(_xlfn.TEXTJOIN("_",FALSE,C408:E408),BD_Perc!$A:$P,_xlfn.IFS(BD!AE408="Intervalo de precio 1",12,BD!AE408="Intervalo de precio 2",13),FALSE)&lt;=1,
     VLOOKUP(_xlfn.TEXTJOIN("_",FALSE,C408:E408),BD_Perc!$A:$P,16,FALSE),"Ok P50"),
     "Ok P30/70 ó Híbrido/Eléctrico")</f>
        <v>Ok P30/70 ó Híbrido/Eléctrico</v>
      </c>
      <c r="DJ408" s="279" t="str">
        <f t="shared" si="37"/>
        <v>Vehículos Convencionales_Vehículos Destinados al Transporte de Pasajeros_Buseta</v>
      </c>
      <c r="DK408" s="331">
        <f t="shared" si="41"/>
        <v>207000000</v>
      </c>
      <c r="DL408" s="326"/>
    </row>
    <row r="409" spans="1:116" ht="51">
      <c r="A409" s="28">
        <v>404</v>
      </c>
      <c r="B409" s="29" t="s">
        <v>249</v>
      </c>
      <c r="C409" s="29" t="s">
        <v>0</v>
      </c>
      <c r="D409" s="29" t="s">
        <v>867</v>
      </c>
      <c r="E409" s="42" t="s">
        <v>875</v>
      </c>
      <c r="F409" s="42" t="s">
        <v>876</v>
      </c>
      <c r="G409" s="30" t="s">
        <v>935</v>
      </c>
      <c r="H409" s="28" t="s">
        <v>927</v>
      </c>
      <c r="I409" s="28">
        <v>3711077</v>
      </c>
      <c r="J409" s="28" t="s">
        <v>936</v>
      </c>
      <c r="K409" s="31" t="s">
        <v>107</v>
      </c>
      <c r="L409" s="32">
        <v>207</v>
      </c>
      <c r="M409" s="33" t="s">
        <v>107</v>
      </c>
      <c r="N409" s="34">
        <v>219100000</v>
      </c>
      <c r="O409" s="34">
        <f>+IFERROR(VLOOKUP(I409,Precio_Fasecolda!A:C,3,FALSE),IFERROR(VLOOKUP(I409,Precio_Fasecolda!B:C,2,FALSE),N409))</f>
        <v>219100000</v>
      </c>
      <c r="P409" s="34">
        <f t="shared" si="38"/>
        <v>0</v>
      </c>
      <c r="Q409" s="33" t="s">
        <v>107</v>
      </c>
      <c r="R409" s="28" t="s">
        <v>2415</v>
      </c>
      <c r="S409" s="28" t="s">
        <v>360</v>
      </c>
      <c r="T409" s="28" t="s">
        <v>107</v>
      </c>
      <c r="U409" s="28" t="s">
        <v>107</v>
      </c>
      <c r="V409" s="42" t="s">
        <v>107</v>
      </c>
      <c r="W409" s="28" t="s">
        <v>107</v>
      </c>
      <c r="X409" s="28" t="s">
        <v>107</v>
      </c>
      <c r="Y409" s="28" t="str">
        <f t="shared" si="39"/>
        <v>N.A.</v>
      </c>
      <c r="Z409" s="292">
        <f t="shared" si="36"/>
        <v>219100000</v>
      </c>
      <c r="AA409" s="28" cm="1">
        <f t="array" aca="1" ref="AA409" ca="1">_xlfn.IFS(DK409&lt;$DK$4,1,AND(DK409&gt;=$DK$4,DK409&lt;=$AA$4),2,DK409&gt;$AA$4,3)</f>
        <v>2</v>
      </c>
      <c r="AB409" s="28">
        <v>0</v>
      </c>
      <c r="AC409" s="28" cm="1">
        <f t="array" aca="1" ref="AC409" ca="1">IF(AB409="PERCENTIL 30","",_xlfn.IFS(DK409&lt;$AC$4,1,DK409&gt;$AC$4,2))</f>
        <v>2</v>
      </c>
      <c r="AD409" s="28" t="str">
        <f>+IFERROR(VLOOKUP(_xlfn.TEXTJOIN("_", FALSE, C409:E409), BD_Perc!$A:$O, 15, FALSE),"Segmentación no encontrada o vehículo inactivo")</f>
        <v>PERCENTIL 30-70</v>
      </c>
      <c r="AE409" s="28" t="str" cm="1">
        <f t="array" ref="AE409">_xlfn.IFS(
    AD409 = "PERCENTIL 50",
    _xlfn.IFS(
        BD!DK409 &lt; VLOOKUP(_xlfn.TEXTJOIN("_", FALSE, C409:E409), BD_Perc!$A:$O, 11, FALSE), "Intervalo de precio 1",
        BD!DK409 &gt;= VLOOKUP(_xlfn.TEXTJOIN("_", FALSE, C409:E409), BD_Perc!$A:$O, 11, FALSE), "Intervalo de precio 2"
    ),
    AD409 = "PERCENTIL 30-70",
    _xlfn.IFS(
        BD!DK409 &lt; VLOOKUP(_xlfn.TEXTJOIN("_", FALSE, C409:E409), BD_Perc!$A:$O, 6, FALSE), "Intervalo de precio 1",
        BD!DK409 &lt; VLOOKUP(_xlfn.TEXTJOIN("_", FALSE, C409:E409), BD_Perc!$A:$O, 7, FALSE), "Intervalo de precio 2",
        BD!DK409 &gt;= VLOOKUP(_xlfn.TEXTJOIN("_", FALSE, C409:E409), BD_Perc!$A:$O, 7, FALSE), "Intervalo de precio 3"
    ),
    AD409="Segmentación no encontrada o vehículo inactivo","Segmentación no encontrada o vehículo inactivo"
)</f>
        <v>Intervalo de precio 3</v>
      </c>
      <c r="AF409" s="35" t="s">
        <v>2414</v>
      </c>
      <c r="AG409" s="35" t="b">
        <f t="shared" si="40"/>
        <v>1</v>
      </c>
      <c r="AH409" s="205">
        <v>0</v>
      </c>
      <c r="AI409" s="205">
        <v>5.0000000000000001E-3</v>
      </c>
      <c r="AJ409" s="205">
        <v>0.01</v>
      </c>
      <c r="AK409" s="205">
        <v>1.4999999999999999E-2</v>
      </c>
      <c r="AL409" s="205">
        <v>1.7999999999999999E-2</v>
      </c>
      <c r="AM409" s="205">
        <v>0.02</v>
      </c>
      <c r="AN409" s="28" t="s">
        <v>113</v>
      </c>
      <c r="AO409" s="28" t="s">
        <v>114</v>
      </c>
      <c r="AP409" s="28" t="s">
        <v>114</v>
      </c>
      <c r="AQ409" s="37">
        <v>0</v>
      </c>
      <c r="AR409" s="38">
        <v>8689479</v>
      </c>
      <c r="AS409" s="38">
        <v>319146</v>
      </c>
      <c r="AT409" s="38">
        <v>245086</v>
      </c>
      <c r="AU409" s="38" t="s">
        <v>107</v>
      </c>
      <c r="AV409" s="38" t="s">
        <v>107</v>
      </c>
      <c r="AW409" s="38">
        <v>10531875</v>
      </c>
      <c r="AX409" s="38">
        <v>490171</v>
      </c>
      <c r="AY409" s="38">
        <v>972173</v>
      </c>
      <c r="AZ409" s="38">
        <v>68079</v>
      </c>
      <c r="BA409" s="38">
        <v>394860</v>
      </c>
      <c r="BB409" s="38" t="s">
        <v>107</v>
      </c>
      <c r="BC409" s="38" t="s">
        <v>107</v>
      </c>
      <c r="BD409" s="38">
        <v>226023428</v>
      </c>
      <c r="BE409" s="38">
        <v>149774561</v>
      </c>
      <c r="BF409" s="38" t="s">
        <v>107</v>
      </c>
      <c r="BG409" s="38" t="s">
        <v>107</v>
      </c>
      <c r="BH409" s="38" t="s">
        <v>107</v>
      </c>
      <c r="BI409" s="38">
        <v>0</v>
      </c>
      <c r="BJ409" s="38" t="s">
        <v>107</v>
      </c>
      <c r="BK409" s="38">
        <v>0</v>
      </c>
      <c r="BL409" s="38">
        <v>0</v>
      </c>
      <c r="BM409" s="38">
        <v>0</v>
      </c>
      <c r="BN409" s="38" t="s">
        <v>107</v>
      </c>
      <c r="BO409" s="38" t="s">
        <v>107</v>
      </c>
      <c r="BP409" s="38">
        <v>1471875</v>
      </c>
      <c r="BQ409" s="38">
        <v>89865</v>
      </c>
      <c r="BR409" s="38">
        <v>1633904</v>
      </c>
      <c r="BS409" s="38" t="s">
        <v>107</v>
      </c>
      <c r="BT409" s="38" t="s">
        <v>107</v>
      </c>
      <c r="BU409" s="38" t="s">
        <v>107</v>
      </c>
      <c r="BV409" s="38" t="s">
        <v>107</v>
      </c>
      <c r="BW409" s="38">
        <v>7080252</v>
      </c>
      <c r="BX409" s="38">
        <v>89865</v>
      </c>
      <c r="BY409" s="38" t="s">
        <v>107</v>
      </c>
      <c r="BZ409" s="38" t="s">
        <v>107</v>
      </c>
      <c r="CA409" s="38">
        <v>24508565</v>
      </c>
      <c r="CB409" s="38" t="s">
        <v>107</v>
      </c>
      <c r="CC409" s="330">
        <v>0</v>
      </c>
      <c r="CD409" s="38" t="s">
        <v>107</v>
      </c>
      <c r="CE409" s="38" t="s">
        <v>107</v>
      </c>
      <c r="CF409" s="38" t="s">
        <v>107</v>
      </c>
      <c r="CG409" s="38" t="s">
        <v>107</v>
      </c>
      <c r="CH409" s="29" t="s">
        <v>114</v>
      </c>
      <c r="CI409" s="29" t="s">
        <v>114</v>
      </c>
      <c r="CJ409" s="29" t="s">
        <v>114</v>
      </c>
      <c r="CK409" s="29" t="s">
        <v>114</v>
      </c>
      <c r="CL409" s="29" t="s">
        <v>114</v>
      </c>
      <c r="CM409" s="29" t="s">
        <v>114</v>
      </c>
      <c r="CN409" s="29" t="s">
        <v>114</v>
      </c>
      <c r="CO409" s="42" t="s">
        <v>107</v>
      </c>
      <c r="CP409" s="28" t="s">
        <v>107</v>
      </c>
      <c r="CQ409" s="28" t="s">
        <v>107</v>
      </c>
      <c r="CR409" s="28" t="s">
        <v>107</v>
      </c>
      <c r="CS409" s="28" t="s">
        <v>107</v>
      </c>
      <c r="CT409" s="28" t="s">
        <v>107</v>
      </c>
      <c r="CU409" s="28" t="s">
        <v>107</v>
      </c>
      <c r="CV409" s="28" t="s">
        <v>107</v>
      </c>
      <c r="CW409" s="28" t="s">
        <v>107</v>
      </c>
      <c r="CX409" s="28" t="s">
        <v>107</v>
      </c>
      <c r="CY409" s="28" t="s">
        <v>107</v>
      </c>
      <c r="CZ409" s="28" t="s">
        <v>107</v>
      </c>
      <c r="DA409" s="28" t="s">
        <v>107</v>
      </c>
      <c r="DB409" s="28" t="s">
        <v>107</v>
      </c>
      <c r="DC409" s="28" t="s">
        <v>107</v>
      </c>
      <c r="DD409" s="332">
        <v>14160504</v>
      </c>
      <c r="DE409" s="43">
        <v>0</v>
      </c>
      <c r="DF409" s="390">
        <v>0</v>
      </c>
      <c r="DG409" s="310">
        <v>45686</v>
      </c>
      <c r="DH409" s="203" t="s">
        <v>2471</v>
      </c>
      <c r="DI409" s="279" t="str" cm="1">
        <f t="array" ref="DI409">+IF(AND(C409&lt;&gt;"Vehículos Eléctricos",C409&lt;&gt;"Vehículos Híbridos",AD409="PERCENTIL 50"),
     IF(VLOOKUP(_xlfn.TEXTJOIN("_",FALSE,C409:E409),BD_Perc!$A:$P,_xlfn.IFS(BD!AE409="Intervalo de precio 1",12,BD!AE409="Intervalo de precio 2",13),FALSE)&lt;=1,
     VLOOKUP(_xlfn.TEXTJOIN("_",FALSE,C409:E409),BD_Perc!$A:$P,16,FALSE),"Ok P50"),
     "Ok P30/70 ó Híbrido/Eléctrico")</f>
        <v>Ok P30/70 ó Híbrido/Eléctrico</v>
      </c>
      <c r="DJ409" s="279" t="str">
        <f t="shared" si="37"/>
        <v>Vehículos Convencionales_Vehículos Destinados al Transporte de Pasajeros_Buseta</v>
      </c>
      <c r="DK409" s="331">
        <f t="shared" si="41"/>
        <v>219100000</v>
      </c>
      <c r="DL409" s="326"/>
    </row>
    <row r="410" spans="1:116" ht="51">
      <c r="A410" s="28">
        <v>405</v>
      </c>
      <c r="B410" s="29" t="s">
        <v>249</v>
      </c>
      <c r="C410" s="29" t="s">
        <v>0</v>
      </c>
      <c r="D410" s="29" t="s">
        <v>867</v>
      </c>
      <c r="E410" s="42" t="s">
        <v>879</v>
      </c>
      <c r="F410" s="42" t="s">
        <v>880</v>
      </c>
      <c r="G410" s="30" t="s">
        <v>937</v>
      </c>
      <c r="H410" s="28" t="s">
        <v>927</v>
      </c>
      <c r="I410" s="28">
        <v>3711054</v>
      </c>
      <c r="J410" s="28" t="s">
        <v>938</v>
      </c>
      <c r="K410" s="31" t="s">
        <v>107</v>
      </c>
      <c r="L410" s="32">
        <v>178</v>
      </c>
      <c r="M410" s="33" t="s">
        <v>107</v>
      </c>
      <c r="N410" s="34">
        <v>158600000</v>
      </c>
      <c r="O410" s="34">
        <f>+IFERROR(VLOOKUP(I410,Precio_Fasecolda!A:C,3,FALSE),IFERROR(VLOOKUP(I410,Precio_Fasecolda!B:C,2,FALSE),N410))</f>
        <v>158600000</v>
      </c>
      <c r="P410" s="34">
        <f t="shared" si="38"/>
        <v>0</v>
      </c>
      <c r="Q410" s="33" t="s">
        <v>107</v>
      </c>
      <c r="R410" s="28" t="s">
        <v>2415</v>
      </c>
      <c r="S410" s="28" t="s">
        <v>360</v>
      </c>
      <c r="T410" s="28" t="s">
        <v>107</v>
      </c>
      <c r="U410" s="28" t="s">
        <v>107</v>
      </c>
      <c r="V410" s="42" t="s">
        <v>107</v>
      </c>
      <c r="W410" s="28" t="s">
        <v>107</v>
      </c>
      <c r="X410" s="28" t="s">
        <v>107</v>
      </c>
      <c r="Y410" s="28" t="str">
        <f t="shared" si="39"/>
        <v>N.A.</v>
      </c>
      <c r="Z410" s="292">
        <f t="shared" si="36"/>
        <v>158600000</v>
      </c>
      <c r="AA410" s="28" cm="1">
        <f t="array" aca="1" ref="AA410" ca="1">_xlfn.IFS(DK410&lt;$DK$4,1,AND(DK410&gt;=$DK$4,DK410&lt;=$AA$4),2,DK410&gt;$AA$4,3)</f>
        <v>2</v>
      </c>
      <c r="AB410" s="28">
        <v>0</v>
      </c>
      <c r="AC410" s="28" cm="1">
        <f t="array" aca="1" ref="AC410" ca="1">IF(AB410="PERCENTIL 30","",_xlfn.IFS(DK410&lt;$AC$4,1,DK410&gt;$AC$4,2))</f>
        <v>2</v>
      </c>
      <c r="AD410" s="28" t="str">
        <f>+IFERROR(VLOOKUP(_xlfn.TEXTJOIN("_", FALSE, C410:E410), BD_Perc!$A:$O, 15, FALSE),"Segmentación no encontrada o vehículo inactivo")</f>
        <v>PERCENTIL 30-70</v>
      </c>
      <c r="AE410" s="28" t="str" cm="1">
        <f t="array" ref="AE410">_xlfn.IFS(
    AD410 = "PERCENTIL 50",
    _xlfn.IFS(
        BD!DK410 &lt; VLOOKUP(_xlfn.TEXTJOIN("_", FALSE, C410:E410), BD_Perc!$A:$O, 11, FALSE), "Intervalo de precio 1",
        BD!DK410 &gt;= VLOOKUP(_xlfn.TEXTJOIN("_", FALSE, C410:E410), BD_Perc!$A:$O, 11, FALSE), "Intervalo de precio 2"
    ),
    AD410 = "PERCENTIL 30-70",
    _xlfn.IFS(
        BD!DK410 &lt; VLOOKUP(_xlfn.TEXTJOIN("_", FALSE, C410:E410), BD_Perc!$A:$O, 6, FALSE), "Intervalo de precio 1",
        BD!DK410 &lt; VLOOKUP(_xlfn.TEXTJOIN("_", FALSE, C410:E410), BD_Perc!$A:$O, 7, FALSE), "Intervalo de precio 2",
        BD!DK410 &gt;= VLOOKUP(_xlfn.TEXTJOIN("_", FALSE, C410:E410), BD_Perc!$A:$O, 7, FALSE), "Intervalo de precio 3"
    ),
    AD410="Segmentación no encontrada o vehículo inactivo","Segmentación no encontrada o vehículo inactivo"
)</f>
        <v>Intervalo de precio 1</v>
      </c>
      <c r="AF410" s="35" t="s">
        <v>2412</v>
      </c>
      <c r="AG410" s="35" t="b">
        <f t="shared" si="40"/>
        <v>1</v>
      </c>
      <c r="AH410" s="205">
        <v>0</v>
      </c>
      <c r="AI410" s="205">
        <v>5.0000000000000001E-3</v>
      </c>
      <c r="AJ410" s="205">
        <v>0.01</v>
      </c>
      <c r="AK410" s="205">
        <v>1.4999999999999999E-2</v>
      </c>
      <c r="AL410" s="205">
        <v>1.7999999999999999E-2</v>
      </c>
      <c r="AM410" s="205">
        <v>0.02</v>
      </c>
      <c r="AN410" s="28" t="s">
        <v>113</v>
      </c>
      <c r="AO410" s="28" t="s">
        <v>114</v>
      </c>
      <c r="AP410" s="28" t="s">
        <v>114</v>
      </c>
      <c r="AQ410" s="37">
        <v>0</v>
      </c>
      <c r="AR410" s="38">
        <v>8689479</v>
      </c>
      <c r="AS410" s="38">
        <v>319146</v>
      </c>
      <c r="AT410" s="38">
        <v>245086</v>
      </c>
      <c r="AU410" s="38" t="s">
        <v>107</v>
      </c>
      <c r="AV410" s="38" t="s">
        <v>107</v>
      </c>
      <c r="AW410" s="38">
        <v>10531875</v>
      </c>
      <c r="AX410" s="38">
        <v>490171</v>
      </c>
      <c r="AY410" s="38">
        <v>972173</v>
      </c>
      <c r="AZ410" s="38">
        <v>68079</v>
      </c>
      <c r="BA410" s="38">
        <v>394860</v>
      </c>
      <c r="BB410" s="38" t="s">
        <v>107</v>
      </c>
      <c r="BC410" s="38" t="s">
        <v>107</v>
      </c>
      <c r="BD410" s="38">
        <v>265509449</v>
      </c>
      <c r="BE410" s="38">
        <v>183814234</v>
      </c>
      <c r="BF410" s="38" t="s">
        <v>107</v>
      </c>
      <c r="BG410" s="38" t="s">
        <v>107</v>
      </c>
      <c r="BH410" s="38" t="s">
        <v>107</v>
      </c>
      <c r="BI410" s="38">
        <v>0</v>
      </c>
      <c r="BJ410" s="38" t="s">
        <v>107</v>
      </c>
      <c r="BK410" s="38">
        <v>0</v>
      </c>
      <c r="BL410" s="38">
        <v>0</v>
      </c>
      <c r="BM410" s="38">
        <v>0</v>
      </c>
      <c r="BN410" s="38" t="s">
        <v>107</v>
      </c>
      <c r="BO410" s="38" t="s">
        <v>107</v>
      </c>
      <c r="BP410" s="38">
        <v>1471875</v>
      </c>
      <c r="BQ410" s="38">
        <v>89865</v>
      </c>
      <c r="BR410" s="38">
        <v>2450856</v>
      </c>
      <c r="BS410" s="38" t="s">
        <v>107</v>
      </c>
      <c r="BT410" s="38" t="s">
        <v>107</v>
      </c>
      <c r="BU410" s="38" t="s">
        <v>107</v>
      </c>
      <c r="BV410" s="38" t="s">
        <v>107</v>
      </c>
      <c r="BW410" s="38">
        <v>7080252</v>
      </c>
      <c r="BX410" s="38">
        <v>89865</v>
      </c>
      <c r="BY410" s="38" t="s">
        <v>107</v>
      </c>
      <c r="BZ410" s="38" t="s">
        <v>107</v>
      </c>
      <c r="CA410" s="38">
        <v>24508565</v>
      </c>
      <c r="CB410" s="38" t="s">
        <v>107</v>
      </c>
      <c r="CC410" s="330">
        <v>0</v>
      </c>
      <c r="CD410" s="38" t="s">
        <v>107</v>
      </c>
      <c r="CE410" s="38" t="s">
        <v>107</v>
      </c>
      <c r="CF410" s="38" t="s">
        <v>107</v>
      </c>
      <c r="CG410" s="38" t="s">
        <v>107</v>
      </c>
      <c r="CH410" s="29" t="s">
        <v>114</v>
      </c>
      <c r="CI410" s="29" t="s">
        <v>114</v>
      </c>
      <c r="CJ410" s="29" t="s">
        <v>114</v>
      </c>
      <c r="CK410" s="29" t="s">
        <v>114</v>
      </c>
      <c r="CL410" s="29" t="s">
        <v>114</v>
      </c>
      <c r="CM410" s="29" t="s">
        <v>114</v>
      </c>
      <c r="CN410" s="29" t="s">
        <v>114</v>
      </c>
      <c r="CO410" s="42" t="s">
        <v>107</v>
      </c>
      <c r="CP410" s="28" t="s">
        <v>107</v>
      </c>
      <c r="CQ410" s="28" t="s">
        <v>107</v>
      </c>
      <c r="CR410" s="28" t="s">
        <v>107</v>
      </c>
      <c r="CS410" s="28" t="s">
        <v>107</v>
      </c>
      <c r="CT410" s="28" t="s">
        <v>107</v>
      </c>
      <c r="CU410" s="28" t="s">
        <v>107</v>
      </c>
      <c r="CV410" s="28" t="s">
        <v>107</v>
      </c>
      <c r="CW410" s="28" t="s">
        <v>107</v>
      </c>
      <c r="CX410" s="28" t="s">
        <v>107</v>
      </c>
      <c r="CY410" s="28" t="s">
        <v>107</v>
      </c>
      <c r="CZ410" s="28" t="s">
        <v>107</v>
      </c>
      <c r="DA410" s="28" t="s">
        <v>107</v>
      </c>
      <c r="DB410" s="28" t="s">
        <v>107</v>
      </c>
      <c r="DC410" s="28" t="s">
        <v>107</v>
      </c>
      <c r="DD410" s="332">
        <v>14160504</v>
      </c>
      <c r="DE410" s="43">
        <v>0</v>
      </c>
      <c r="DF410" s="390">
        <v>0</v>
      </c>
      <c r="DG410" s="310">
        <v>45686</v>
      </c>
      <c r="DH410" s="203" t="s">
        <v>2471</v>
      </c>
      <c r="DI410" s="279" t="str" cm="1">
        <f t="array" ref="DI410">+IF(AND(C410&lt;&gt;"Vehículos Eléctricos",C410&lt;&gt;"Vehículos Híbridos",AD410="PERCENTIL 50"),
     IF(VLOOKUP(_xlfn.TEXTJOIN("_",FALSE,C410:E410),BD_Perc!$A:$P,_xlfn.IFS(BD!AE410="Intervalo de precio 1",12,BD!AE410="Intervalo de precio 2",13),FALSE)&lt;=1,
     VLOOKUP(_xlfn.TEXTJOIN("_",FALSE,C410:E410),BD_Perc!$A:$P,16,FALSE),"Ok P50"),
     "Ok P30/70 ó Híbrido/Eléctrico")</f>
        <v>Ok P30/70 ó Híbrido/Eléctrico</v>
      </c>
      <c r="DJ410" s="279" t="str">
        <f t="shared" si="37"/>
        <v>Vehículos Convencionales_Vehículos Destinados al Transporte de Pasajeros_Bus</v>
      </c>
      <c r="DK410" s="331">
        <f t="shared" si="41"/>
        <v>158600000</v>
      </c>
      <c r="DL410" s="326"/>
    </row>
    <row r="411" spans="1:116" ht="51">
      <c r="A411" s="28">
        <v>406</v>
      </c>
      <c r="B411" s="29" t="s">
        <v>249</v>
      </c>
      <c r="C411" s="29" t="s">
        <v>0</v>
      </c>
      <c r="D411" s="29" t="s">
        <v>867</v>
      </c>
      <c r="E411" s="42" t="s">
        <v>879</v>
      </c>
      <c r="F411" s="42" t="s">
        <v>880</v>
      </c>
      <c r="G411" s="30" t="s">
        <v>939</v>
      </c>
      <c r="H411" s="28" t="s">
        <v>927</v>
      </c>
      <c r="I411" s="28">
        <v>3711033</v>
      </c>
      <c r="J411" s="28" t="s">
        <v>940</v>
      </c>
      <c r="K411" s="31" t="s">
        <v>107</v>
      </c>
      <c r="L411" s="32">
        <v>207</v>
      </c>
      <c r="M411" s="33" t="s">
        <v>107</v>
      </c>
      <c r="N411" s="34">
        <v>153900000</v>
      </c>
      <c r="O411" s="34">
        <f>+IFERROR(VLOOKUP(I411,Precio_Fasecolda!A:C,3,FALSE),IFERROR(VLOOKUP(I411,Precio_Fasecolda!B:C,2,FALSE),N411))</f>
        <v>153900000</v>
      </c>
      <c r="P411" s="34">
        <f t="shared" si="38"/>
        <v>0</v>
      </c>
      <c r="Q411" s="33" t="s">
        <v>107</v>
      </c>
      <c r="R411" s="28" t="s">
        <v>2415</v>
      </c>
      <c r="S411" s="28" t="s">
        <v>360</v>
      </c>
      <c r="T411" s="28" t="s">
        <v>107</v>
      </c>
      <c r="U411" s="28" t="s">
        <v>107</v>
      </c>
      <c r="V411" s="42" t="s">
        <v>107</v>
      </c>
      <c r="W411" s="28" t="s">
        <v>107</v>
      </c>
      <c r="X411" s="28" t="s">
        <v>107</v>
      </c>
      <c r="Y411" s="28" t="str">
        <f t="shared" si="39"/>
        <v>N.A.</v>
      </c>
      <c r="Z411" s="292">
        <f t="shared" si="36"/>
        <v>153900000</v>
      </c>
      <c r="AA411" s="28" cm="1">
        <f t="array" aca="1" ref="AA411" ca="1">_xlfn.IFS(DK411&lt;$DK$4,1,AND(DK411&gt;=$DK$4,DK411&lt;=$AA$4),2,DK411&gt;$AA$4,3)</f>
        <v>2</v>
      </c>
      <c r="AB411" s="28">
        <v>0</v>
      </c>
      <c r="AC411" s="28" cm="1">
        <f t="array" aca="1" ref="AC411" ca="1">IF(AB411="PERCENTIL 30","",_xlfn.IFS(DK411&lt;$AC$4,1,DK411&gt;$AC$4,2))</f>
        <v>1</v>
      </c>
      <c r="AD411" s="28" t="str">
        <f>+IFERROR(VLOOKUP(_xlfn.TEXTJOIN("_", FALSE, C411:E411), BD_Perc!$A:$O, 15, FALSE),"Segmentación no encontrada o vehículo inactivo")</f>
        <v>PERCENTIL 30-70</v>
      </c>
      <c r="AE411" s="28" t="str" cm="1">
        <f t="array" ref="AE411">_xlfn.IFS(
    AD411 = "PERCENTIL 50",
    _xlfn.IFS(
        BD!DK411 &lt; VLOOKUP(_xlfn.TEXTJOIN("_", FALSE, C411:E411), BD_Perc!$A:$O, 11, FALSE), "Intervalo de precio 1",
        BD!DK411 &gt;= VLOOKUP(_xlfn.TEXTJOIN("_", FALSE, C411:E411), BD_Perc!$A:$O, 11, FALSE), "Intervalo de precio 2"
    ),
    AD411 = "PERCENTIL 30-70",
    _xlfn.IFS(
        BD!DK411 &lt; VLOOKUP(_xlfn.TEXTJOIN("_", FALSE, C411:E411), BD_Perc!$A:$O, 6, FALSE), "Intervalo de precio 1",
        BD!DK411 &lt; VLOOKUP(_xlfn.TEXTJOIN("_", FALSE, C411:E411), BD_Perc!$A:$O, 7, FALSE), "Intervalo de precio 2",
        BD!DK411 &gt;= VLOOKUP(_xlfn.TEXTJOIN("_", FALSE, C411:E411), BD_Perc!$A:$O, 7, FALSE), "Intervalo de precio 3"
    ),
    AD411="Segmentación no encontrada o vehículo inactivo","Segmentación no encontrada o vehículo inactivo"
)</f>
        <v>Intervalo de precio 1</v>
      </c>
      <c r="AF411" s="35" t="s">
        <v>2412</v>
      </c>
      <c r="AG411" s="35" t="b">
        <f t="shared" si="40"/>
        <v>1</v>
      </c>
      <c r="AH411" s="205">
        <v>0</v>
      </c>
      <c r="AI411" s="205">
        <v>5.0000000000000001E-3</v>
      </c>
      <c r="AJ411" s="205">
        <v>0.01</v>
      </c>
      <c r="AK411" s="205">
        <v>1.4999999999999999E-2</v>
      </c>
      <c r="AL411" s="205">
        <v>1.7999999999999999E-2</v>
      </c>
      <c r="AM411" s="205">
        <v>0.02</v>
      </c>
      <c r="AN411" s="28" t="s">
        <v>113</v>
      </c>
      <c r="AO411" s="28" t="s">
        <v>114</v>
      </c>
      <c r="AP411" s="28" t="s">
        <v>114</v>
      </c>
      <c r="AQ411" s="37">
        <v>0</v>
      </c>
      <c r="AR411" s="38">
        <v>8689479</v>
      </c>
      <c r="AS411" s="38">
        <v>319146</v>
      </c>
      <c r="AT411" s="38">
        <v>245086</v>
      </c>
      <c r="AU411" s="38" t="s">
        <v>107</v>
      </c>
      <c r="AV411" s="38" t="s">
        <v>107</v>
      </c>
      <c r="AW411" s="38">
        <v>10531875</v>
      </c>
      <c r="AX411" s="38">
        <v>490171</v>
      </c>
      <c r="AY411" s="38">
        <v>972173</v>
      </c>
      <c r="AZ411" s="38">
        <v>68079</v>
      </c>
      <c r="BA411" s="38">
        <v>394860</v>
      </c>
      <c r="BB411" s="38" t="s">
        <v>107</v>
      </c>
      <c r="BC411" s="38" t="s">
        <v>107</v>
      </c>
      <c r="BD411" s="38">
        <v>265509449</v>
      </c>
      <c r="BE411" s="38">
        <v>183814234</v>
      </c>
      <c r="BF411" s="38" t="s">
        <v>107</v>
      </c>
      <c r="BG411" s="38" t="s">
        <v>107</v>
      </c>
      <c r="BH411" s="38" t="s">
        <v>107</v>
      </c>
      <c r="BI411" s="38">
        <v>0</v>
      </c>
      <c r="BJ411" s="38" t="s">
        <v>107</v>
      </c>
      <c r="BK411" s="38">
        <v>0</v>
      </c>
      <c r="BL411" s="38">
        <v>0</v>
      </c>
      <c r="BM411" s="38">
        <v>0</v>
      </c>
      <c r="BN411" s="38" t="s">
        <v>107</v>
      </c>
      <c r="BO411" s="38" t="s">
        <v>107</v>
      </c>
      <c r="BP411" s="38">
        <v>1471875</v>
      </c>
      <c r="BQ411" s="38">
        <v>89865</v>
      </c>
      <c r="BR411" s="38">
        <v>2450856</v>
      </c>
      <c r="BS411" s="38" t="s">
        <v>107</v>
      </c>
      <c r="BT411" s="38" t="s">
        <v>107</v>
      </c>
      <c r="BU411" s="38" t="s">
        <v>107</v>
      </c>
      <c r="BV411" s="38" t="s">
        <v>107</v>
      </c>
      <c r="BW411" s="38">
        <v>7080252</v>
      </c>
      <c r="BX411" s="38">
        <v>89865</v>
      </c>
      <c r="BY411" s="38" t="s">
        <v>107</v>
      </c>
      <c r="BZ411" s="38" t="s">
        <v>107</v>
      </c>
      <c r="CA411" s="38">
        <v>24508565</v>
      </c>
      <c r="CB411" s="38" t="s">
        <v>107</v>
      </c>
      <c r="CC411" s="330">
        <v>0</v>
      </c>
      <c r="CD411" s="38" t="s">
        <v>107</v>
      </c>
      <c r="CE411" s="38" t="s">
        <v>107</v>
      </c>
      <c r="CF411" s="38" t="s">
        <v>107</v>
      </c>
      <c r="CG411" s="38" t="s">
        <v>107</v>
      </c>
      <c r="CH411" s="29" t="s">
        <v>114</v>
      </c>
      <c r="CI411" s="29" t="s">
        <v>114</v>
      </c>
      <c r="CJ411" s="29" t="s">
        <v>114</v>
      </c>
      <c r="CK411" s="29" t="s">
        <v>114</v>
      </c>
      <c r="CL411" s="29" t="s">
        <v>114</v>
      </c>
      <c r="CM411" s="29" t="s">
        <v>114</v>
      </c>
      <c r="CN411" s="29" t="s">
        <v>114</v>
      </c>
      <c r="CO411" s="42" t="s">
        <v>107</v>
      </c>
      <c r="CP411" s="28" t="s">
        <v>107</v>
      </c>
      <c r="CQ411" s="28" t="s">
        <v>107</v>
      </c>
      <c r="CR411" s="28" t="s">
        <v>107</v>
      </c>
      <c r="CS411" s="28" t="s">
        <v>107</v>
      </c>
      <c r="CT411" s="28" t="s">
        <v>107</v>
      </c>
      <c r="CU411" s="28" t="s">
        <v>107</v>
      </c>
      <c r="CV411" s="28" t="s">
        <v>107</v>
      </c>
      <c r="CW411" s="28" t="s">
        <v>107</v>
      </c>
      <c r="CX411" s="28" t="s">
        <v>107</v>
      </c>
      <c r="CY411" s="28" t="s">
        <v>107</v>
      </c>
      <c r="CZ411" s="28" t="s">
        <v>107</v>
      </c>
      <c r="DA411" s="28" t="s">
        <v>107</v>
      </c>
      <c r="DB411" s="28" t="s">
        <v>107</v>
      </c>
      <c r="DC411" s="28" t="s">
        <v>107</v>
      </c>
      <c r="DD411" s="332">
        <v>14160504</v>
      </c>
      <c r="DE411" s="43">
        <v>0</v>
      </c>
      <c r="DF411" s="390">
        <v>0</v>
      </c>
      <c r="DG411" s="310">
        <v>45686</v>
      </c>
      <c r="DH411" s="203" t="s">
        <v>2471</v>
      </c>
      <c r="DI411" s="279" t="str" cm="1">
        <f t="array" ref="DI411">+IF(AND(C411&lt;&gt;"Vehículos Eléctricos",C411&lt;&gt;"Vehículos Híbridos",AD411="PERCENTIL 50"),
     IF(VLOOKUP(_xlfn.TEXTJOIN("_",FALSE,C411:E411),BD_Perc!$A:$P,_xlfn.IFS(BD!AE411="Intervalo de precio 1",12,BD!AE411="Intervalo de precio 2",13),FALSE)&lt;=1,
     VLOOKUP(_xlfn.TEXTJOIN("_",FALSE,C411:E411),BD_Perc!$A:$P,16,FALSE),"Ok P50"),
     "Ok P30/70 ó Híbrido/Eléctrico")</f>
        <v>Ok P30/70 ó Híbrido/Eléctrico</v>
      </c>
      <c r="DJ411" s="279" t="str">
        <f t="shared" si="37"/>
        <v>Vehículos Convencionales_Vehículos Destinados al Transporte de Pasajeros_Bus</v>
      </c>
      <c r="DK411" s="331">
        <f t="shared" si="41"/>
        <v>153900000</v>
      </c>
      <c r="DL411" s="326"/>
    </row>
    <row r="412" spans="1:116" ht="51">
      <c r="A412" s="28">
        <v>407</v>
      </c>
      <c r="B412" s="29" t="s">
        <v>249</v>
      </c>
      <c r="C412" s="29" t="s">
        <v>0</v>
      </c>
      <c r="D412" s="29" t="s">
        <v>867</v>
      </c>
      <c r="E412" s="42" t="s">
        <v>879</v>
      </c>
      <c r="F412" s="42" t="s">
        <v>880</v>
      </c>
      <c r="G412" s="30" t="s">
        <v>941</v>
      </c>
      <c r="H412" s="28" t="s">
        <v>927</v>
      </c>
      <c r="I412" s="28">
        <v>3711073</v>
      </c>
      <c r="J412" s="28" t="s">
        <v>942</v>
      </c>
      <c r="K412" s="31" t="s">
        <v>107</v>
      </c>
      <c r="L412" s="32">
        <v>207</v>
      </c>
      <c r="M412" s="33" t="s">
        <v>107</v>
      </c>
      <c r="N412" s="34">
        <v>237000000</v>
      </c>
      <c r="O412" s="34">
        <f>+IFERROR(VLOOKUP(I412,Precio_Fasecolda!A:C,3,FALSE),IFERROR(VLOOKUP(I412,Precio_Fasecolda!B:C,2,FALSE),N412))</f>
        <v>237000000</v>
      </c>
      <c r="P412" s="34">
        <f t="shared" si="38"/>
        <v>0</v>
      </c>
      <c r="Q412" s="33" t="s">
        <v>107</v>
      </c>
      <c r="R412" s="28" t="s">
        <v>130</v>
      </c>
      <c r="S412" s="28" t="s">
        <v>360</v>
      </c>
      <c r="T412" s="28" t="s">
        <v>107</v>
      </c>
      <c r="U412" s="28" t="s">
        <v>107</v>
      </c>
      <c r="V412" s="42" t="s">
        <v>107</v>
      </c>
      <c r="W412" s="28" t="s">
        <v>107</v>
      </c>
      <c r="X412" s="28" t="s">
        <v>107</v>
      </c>
      <c r="Y412" s="28" t="str">
        <f t="shared" si="39"/>
        <v>N.A.</v>
      </c>
      <c r="Z412" s="292">
        <f t="shared" si="36"/>
        <v>237000000</v>
      </c>
      <c r="AA412" s="28" cm="1">
        <f t="array" aca="1" ref="AA412" ca="1">_xlfn.IFS(DK412&lt;$DK$4,1,AND(DK412&gt;=$DK$4,DK412&lt;=$AA$4),2,DK412&gt;$AA$4,3)</f>
        <v>3</v>
      </c>
      <c r="AB412" s="28">
        <v>0</v>
      </c>
      <c r="AC412" s="28" cm="1">
        <f t="array" aca="1" ref="AC412" ca="1">IF(AB412="PERCENTIL 30","",_xlfn.IFS(DK412&lt;$AC$4,1,DK412&gt;$AC$4,2))</f>
        <v>2</v>
      </c>
      <c r="AD412" s="28" t="str">
        <f>+IFERROR(VLOOKUP(_xlfn.TEXTJOIN("_", FALSE, C412:E412), BD_Perc!$A:$O, 15, FALSE),"Segmentación no encontrada o vehículo inactivo")</f>
        <v>PERCENTIL 30-70</v>
      </c>
      <c r="AE412" s="28" t="str" cm="1">
        <f t="array" ref="AE412">_xlfn.IFS(
    AD412 = "PERCENTIL 50",
    _xlfn.IFS(
        BD!DK412 &lt; VLOOKUP(_xlfn.TEXTJOIN("_", FALSE, C412:E412), BD_Perc!$A:$O, 11, FALSE), "Intervalo de precio 1",
        BD!DK412 &gt;= VLOOKUP(_xlfn.TEXTJOIN("_", FALSE, C412:E412), BD_Perc!$A:$O, 11, FALSE), "Intervalo de precio 2"
    ),
    AD412 = "PERCENTIL 30-70",
    _xlfn.IFS(
        BD!DK412 &lt; VLOOKUP(_xlfn.TEXTJOIN("_", FALSE, C412:E412), BD_Perc!$A:$O, 6, FALSE), "Intervalo de precio 1",
        BD!DK412 &lt; VLOOKUP(_xlfn.TEXTJOIN("_", FALSE, C412:E412), BD_Perc!$A:$O, 7, FALSE), "Intervalo de precio 2",
        BD!DK412 &gt;= VLOOKUP(_xlfn.TEXTJOIN("_", FALSE, C412:E412), BD_Perc!$A:$O, 7, FALSE), "Intervalo de precio 3"
    ),
    AD412="Segmentación no encontrada o vehículo inactivo","Segmentación no encontrada o vehículo inactivo"
)</f>
        <v>Intervalo de precio 2</v>
      </c>
      <c r="AF412" s="35" t="s">
        <v>2413</v>
      </c>
      <c r="AG412" s="35" t="b">
        <f t="shared" si="40"/>
        <v>1</v>
      </c>
      <c r="AH412" s="205">
        <v>0</v>
      </c>
      <c r="AI412" s="205">
        <v>5.0000000000000001E-3</v>
      </c>
      <c r="AJ412" s="205">
        <v>0.01</v>
      </c>
      <c r="AK412" s="205">
        <v>1.4999999999999999E-2</v>
      </c>
      <c r="AL412" s="205">
        <v>1.7999999999999999E-2</v>
      </c>
      <c r="AM412" s="205">
        <v>0.02</v>
      </c>
      <c r="AN412" s="28" t="s">
        <v>113</v>
      </c>
      <c r="AO412" s="28" t="s">
        <v>114</v>
      </c>
      <c r="AP412" s="28" t="s">
        <v>114</v>
      </c>
      <c r="AQ412" s="37">
        <v>0</v>
      </c>
      <c r="AR412" s="38">
        <v>8689479</v>
      </c>
      <c r="AS412" s="38">
        <v>319146</v>
      </c>
      <c r="AT412" s="38">
        <v>245086</v>
      </c>
      <c r="AU412" s="38" t="s">
        <v>107</v>
      </c>
      <c r="AV412" s="38" t="s">
        <v>107</v>
      </c>
      <c r="AW412" s="38">
        <v>10531875</v>
      </c>
      <c r="AX412" s="38">
        <v>490171</v>
      </c>
      <c r="AY412" s="38">
        <v>972173</v>
      </c>
      <c r="AZ412" s="38">
        <v>68079</v>
      </c>
      <c r="BA412" s="38">
        <v>394860</v>
      </c>
      <c r="BB412" s="38" t="s">
        <v>107</v>
      </c>
      <c r="BC412" s="38" t="s">
        <v>107</v>
      </c>
      <c r="BD412" s="38">
        <v>265509449</v>
      </c>
      <c r="BE412" s="38">
        <v>183814234</v>
      </c>
      <c r="BF412" s="38" t="s">
        <v>107</v>
      </c>
      <c r="BG412" s="38" t="s">
        <v>107</v>
      </c>
      <c r="BH412" s="38" t="s">
        <v>107</v>
      </c>
      <c r="BI412" s="38">
        <v>0</v>
      </c>
      <c r="BJ412" s="38" t="s">
        <v>107</v>
      </c>
      <c r="BK412" s="38">
        <v>0</v>
      </c>
      <c r="BL412" s="38">
        <v>0</v>
      </c>
      <c r="BM412" s="38">
        <v>0</v>
      </c>
      <c r="BN412" s="38" t="s">
        <v>107</v>
      </c>
      <c r="BO412" s="38" t="s">
        <v>107</v>
      </c>
      <c r="BP412" s="38">
        <v>1471875</v>
      </c>
      <c r="BQ412" s="38">
        <v>89865</v>
      </c>
      <c r="BR412" s="38">
        <v>2450856</v>
      </c>
      <c r="BS412" s="38" t="s">
        <v>107</v>
      </c>
      <c r="BT412" s="38" t="s">
        <v>107</v>
      </c>
      <c r="BU412" s="38" t="s">
        <v>107</v>
      </c>
      <c r="BV412" s="38" t="s">
        <v>107</v>
      </c>
      <c r="BW412" s="38">
        <v>7080252</v>
      </c>
      <c r="BX412" s="38">
        <v>89865</v>
      </c>
      <c r="BY412" s="38" t="s">
        <v>107</v>
      </c>
      <c r="BZ412" s="38" t="s">
        <v>107</v>
      </c>
      <c r="CA412" s="38">
        <v>24508565</v>
      </c>
      <c r="CB412" s="38" t="s">
        <v>107</v>
      </c>
      <c r="CC412" s="330">
        <v>0</v>
      </c>
      <c r="CD412" s="38" t="s">
        <v>107</v>
      </c>
      <c r="CE412" s="38" t="s">
        <v>107</v>
      </c>
      <c r="CF412" s="38" t="s">
        <v>107</v>
      </c>
      <c r="CG412" s="38" t="s">
        <v>107</v>
      </c>
      <c r="CH412" s="29" t="s">
        <v>114</v>
      </c>
      <c r="CI412" s="29" t="s">
        <v>114</v>
      </c>
      <c r="CJ412" s="29" t="s">
        <v>114</v>
      </c>
      <c r="CK412" s="29" t="s">
        <v>114</v>
      </c>
      <c r="CL412" s="29" t="s">
        <v>114</v>
      </c>
      <c r="CM412" s="29" t="s">
        <v>114</v>
      </c>
      <c r="CN412" s="29" t="s">
        <v>114</v>
      </c>
      <c r="CO412" s="42" t="s">
        <v>107</v>
      </c>
      <c r="CP412" s="28" t="s">
        <v>107</v>
      </c>
      <c r="CQ412" s="28" t="s">
        <v>107</v>
      </c>
      <c r="CR412" s="28" t="s">
        <v>107</v>
      </c>
      <c r="CS412" s="28" t="s">
        <v>107</v>
      </c>
      <c r="CT412" s="28" t="s">
        <v>107</v>
      </c>
      <c r="CU412" s="28" t="s">
        <v>107</v>
      </c>
      <c r="CV412" s="28" t="s">
        <v>107</v>
      </c>
      <c r="CW412" s="28" t="s">
        <v>107</v>
      </c>
      <c r="CX412" s="28" t="s">
        <v>107</v>
      </c>
      <c r="CY412" s="28" t="s">
        <v>107</v>
      </c>
      <c r="CZ412" s="28" t="s">
        <v>107</v>
      </c>
      <c r="DA412" s="28" t="s">
        <v>107</v>
      </c>
      <c r="DB412" s="28" t="s">
        <v>107</v>
      </c>
      <c r="DC412" s="28" t="s">
        <v>107</v>
      </c>
      <c r="DD412" s="332">
        <v>14160504</v>
      </c>
      <c r="DE412" s="43">
        <v>0</v>
      </c>
      <c r="DF412" s="390">
        <v>0</v>
      </c>
      <c r="DG412" s="310">
        <v>45686</v>
      </c>
      <c r="DH412" s="203" t="s">
        <v>2471</v>
      </c>
      <c r="DI412" s="279" t="str" cm="1">
        <f t="array" ref="DI412">+IF(AND(C412&lt;&gt;"Vehículos Eléctricos",C412&lt;&gt;"Vehículos Híbridos",AD412="PERCENTIL 50"),
     IF(VLOOKUP(_xlfn.TEXTJOIN("_",FALSE,C412:E412),BD_Perc!$A:$P,_xlfn.IFS(BD!AE412="Intervalo de precio 1",12,BD!AE412="Intervalo de precio 2",13),FALSE)&lt;=1,
     VLOOKUP(_xlfn.TEXTJOIN("_",FALSE,C412:E412),BD_Perc!$A:$P,16,FALSE),"Ok P50"),
     "Ok P30/70 ó Híbrido/Eléctrico")</f>
        <v>Ok P30/70 ó Híbrido/Eléctrico</v>
      </c>
      <c r="DJ412" s="279" t="str">
        <f t="shared" si="37"/>
        <v>Vehículos Convencionales_Vehículos Destinados al Transporte de Pasajeros_Bus</v>
      </c>
      <c r="DK412" s="331">
        <f t="shared" si="41"/>
        <v>237000000</v>
      </c>
      <c r="DL412" s="326"/>
    </row>
    <row r="413" spans="1:116" ht="51">
      <c r="A413" s="28">
        <v>408</v>
      </c>
      <c r="B413" s="29" t="s">
        <v>249</v>
      </c>
      <c r="C413" s="29" t="s">
        <v>0</v>
      </c>
      <c r="D413" s="29" t="s">
        <v>867</v>
      </c>
      <c r="E413" s="42" t="s">
        <v>879</v>
      </c>
      <c r="F413" s="42" t="s">
        <v>880</v>
      </c>
      <c r="G413" s="30" t="s">
        <v>943</v>
      </c>
      <c r="H413" s="28" t="s">
        <v>927</v>
      </c>
      <c r="I413" s="28">
        <v>3711081</v>
      </c>
      <c r="J413" s="28" t="s">
        <v>944</v>
      </c>
      <c r="K413" s="31" t="s">
        <v>107</v>
      </c>
      <c r="L413" s="32">
        <v>207</v>
      </c>
      <c r="M413" s="33" t="s">
        <v>107</v>
      </c>
      <c r="N413" s="34">
        <v>248000000</v>
      </c>
      <c r="O413" s="34">
        <f>+IFERROR(VLOOKUP(I413,Precio_Fasecolda!A:C,3,FALSE),IFERROR(VLOOKUP(I413,Precio_Fasecolda!B:C,2,FALSE),N413))</f>
        <v>248000000</v>
      </c>
      <c r="P413" s="34">
        <f t="shared" si="38"/>
        <v>0</v>
      </c>
      <c r="Q413" s="33" t="s">
        <v>107</v>
      </c>
      <c r="R413" s="28" t="s">
        <v>2415</v>
      </c>
      <c r="S413" s="28" t="s">
        <v>360</v>
      </c>
      <c r="T413" s="28" t="s">
        <v>107</v>
      </c>
      <c r="U413" s="28" t="s">
        <v>107</v>
      </c>
      <c r="V413" s="42" t="s">
        <v>107</v>
      </c>
      <c r="W413" s="28" t="s">
        <v>107</v>
      </c>
      <c r="X413" s="28" t="s">
        <v>107</v>
      </c>
      <c r="Y413" s="28" t="str">
        <f t="shared" si="39"/>
        <v>N.A.</v>
      </c>
      <c r="Z413" s="292">
        <f t="shared" si="36"/>
        <v>248000000</v>
      </c>
      <c r="AA413" s="28" cm="1">
        <f t="array" aca="1" ref="AA413" ca="1">_xlfn.IFS(DK413&lt;$DK$4,1,AND(DK413&gt;=$DK$4,DK413&lt;=$AA$4),2,DK413&gt;$AA$4,3)</f>
        <v>3</v>
      </c>
      <c r="AB413" s="28">
        <v>0</v>
      </c>
      <c r="AC413" s="28" cm="1">
        <f t="array" aca="1" ref="AC413" ca="1">IF(AB413="PERCENTIL 30","",_xlfn.IFS(DK413&lt;$AC$4,1,DK413&gt;$AC$4,2))</f>
        <v>2</v>
      </c>
      <c r="AD413" s="28" t="str">
        <f>+IFERROR(VLOOKUP(_xlfn.TEXTJOIN("_", FALSE, C413:E413), BD_Perc!$A:$O, 15, FALSE),"Segmentación no encontrada o vehículo inactivo")</f>
        <v>PERCENTIL 30-70</v>
      </c>
      <c r="AE413" s="28" t="str" cm="1">
        <f t="array" ref="AE413">_xlfn.IFS(
    AD413 = "PERCENTIL 50",
    _xlfn.IFS(
        BD!DK413 &lt; VLOOKUP(_xlfn.TEXTJOIN("_", FALSE, C413:E413), BD_Perc!$A:$O, 11, FALSE), "Intervalo de precio 1",
        BD!DK413 &gt;= VLOOKUP(_xlfn.TEXTJOIN("_", FALSE, C413:E413), BD_Perc!$A:$O, 11, FALSE), "Intervalo de precio 2"
    ),
    AD413 = "PERCENTIL 30-70",
    _xlfn.IFS(
        BD!DK413 &lt; VLOOKUP(_xlfn.TEXTJOIN("_", FALSE, C413:E413), BD_Perc!$A:$O, 6, FALSE), "Intervalo de precio 1",
        BD!DK413 &lt; VLOOKUP(_xlfn.TEXTJOIN("_", FALSE, C413:E413), BD_Perc!$A:$O, 7, FALSE), "Intervalo de precio 2",
        BD!DK413 &gt;= VLOOKUP(_xlfn.TEXTJOIN("_", FALSE, C413:E413), BD_Perc!$A:$O, 7, FALSE), "Intervalo de precio 3"
    ),
    AD413="Segmentación no encontrada o vehículo inactivo","Segmentación no encontrada o vehículo inactivo"
)</f>
        <v>Intervalo de precio 2</v>
      </c>
      <c r="AF413" s="35" t="s">
        <v>2413</v>
      </c>
      <c r="AG413" s="35" t="b">
        <f t="shared" si="40"/>
        <v>1</v>
      </c>
      <c r="AH413" s="205">
        <v>0</v>
      </c>
      <c r="AI413" s="205">
        <v>5.0000000000000001E-3</v>
      </c>
      <c r="AJ413" s="205">
        <v>0.01</v>
      </c>
      <c r="AK413" s="205">
        <v>1.4999999999999999E-2</v>
      </c>
      <c r="AL413" s="205">
        <v>1.7999999999999999E-2</v>
      </c>
      <c r="AM413" s="205">
        <v>0.02</v>
      </c>
      <c r="AN413" s="28" t="s">
        <v>113</v>
      </c>
      <c r="AO413" s="28" t="s">
        <v>114</v>
      </c>
      <c r="AP413" s="28" t="s">
        <v>114</v>
      </c>
      <c r="AQ413" s="37">
        <v>0</v>
      </c>
      <c r="AR413" s="38">
        <v>8689479</v>
      </c>
      <c r="AS413" s="38">
        <v>319146</v>
      </c>
      <c r="AT413" s="38">
        <v>245086</v>
      </c>
      <c r="AU413" s="38" t="s">
        <v>107</v>
      </c>
      <c r="AV413" s="38" t="s">
        <v>107</v>
      </c>
      <c r="AW413" s="38">
        <v>10531875</v>
      </c>
      <c r="AX413" s="38">
        <v>490171</v>
      </c>
      <c r="AY413" s="38">
        <v>972173</v>
      </c>
      <c r="AZ413" s="38">
        <v>68079</v>
      </c>
      <c r="BA413" s="38">
        <v>394860</v>
      </c>
      <c r="BB413" s="38" t="s">
        <v>107</v>
      </c>
      <c r="BC413" s="38" t="s">
        <v>107</v>
      </c>
      <c r="BD413" s="38">
        <v>265509449</v>
      </c>
      <c r="BE413" s="38">
        <v>183814234</v>
      </c>
      <c r="BF413" s="38" t="s">
        <v>107</v>
      </c>
      <c r="BG413" s="38" t="s">
        <v>107</v>
      </c>
      <c r="BH413" s="38" t="s">
        <v>107</v>
      </c>
      <c r="BI413" s="38">
        <v>0</v>
      </c>
      <c r="BJ413" s="38" t="s">
        <v>107</v>
      </c>
      <c r="BK413" s="38">
        <v>0</v>
      </c>
      <c r="BL413" s="38">
        <v>0</v>
      </c>
      <c r="BM413" s="38">
        <v>0</v>
      </c>
      <c r="BN413" s="38" t="s">
        <v>107</v>
      </c>
      <c r="BO413" s="38" t="s">
        <v>107</v>
      </c>
      <c r="BP413" s="38">
        <v>1471892</v>
      </c>
      <c r="BQ413" s="38">
        <v>89865</v>
      </c>
      <c r="BR413" s="38">
        <v>2450856</v>
      </c>
      <c r="BS413" s="38" t="s">
        <v>107</v>
      </c>
      <c r="BT413" s="38" t="s">
        <v>107</v>
      </c>
      <c r="BU413" s="38" t="s">
        <v>107</v>
      </c>
      <c r="BV413" s="38" t="s">
        <v>107</v>
      </c>
      <c r="BW413" s="38">
        <v>7080252</v>
      </c>
      <c r="BX413" s="38">
        <v>89865</v>
      </c>
      <c r="BY413" s="38" t="s">
        <v>107</v>
      </c>
      <c r="BZ413" s="38" t="s">
        <v>107</v>
      </c>
      <c r="CA413" s="38">
        <v>24508565</v>
      </c>
      <c r="CB413" s="38" t="s">
        <v>107</v>
      </c>
      <c r="CC413" s="330">
        <v>0</v>
      </c>
      <c r="CD413" s="38" t="s">
        <v>107</v>
      </c>
      <c r="CE413" s="38" t="s">
        <v>107</v>
      </c>
      <c r="CF413" s="38" t="s">
        <v>107</v>
      </c>
      <c r="CG413" s="38" t="s">
        <v>107</v>
      </c>
      <c r="CH413" s="29" t="s">
        <v>114</v>
      </c>
      <c r="CI413" s="29" t="s">
        <v>114</v>
      </c>
      <c r="CJ413" s="29" t="s">
        <v>114</v>
      </c>
      <c r="CK413" s="29" t="s">
        <v>114</v>
      </c>
      <c r="CL413" s="29" t="s">
        <v>114</v>
      </c>
      <c r="CM413" s="29" t="s">
        <v>114</v>
      </c>
      <c r="CN413" s="29" t="s">
        <v>114</v>
      </c>
      <c r="CO413" s="42" t="s">
        <v>107</v>
      </c>
      <c r="CP413" s="28" t="s">
        <v>107</v>
      </c>
      <c r="CQ413" s="28" t="s">
        <v>107</v>
      </c>
      <c r="CR413" s="28" t="s">
        <v>107</v>
      </c>
      <c r="CS413" s="28" t="s">
        <v>107</v>
      </c>
      <c r="CT413" s="28" t="s">
        <v>107</v>
      </c>
      <c r="CU413" s="28" t="s">
        <v>107</v>
      </c>
      <c r="CV413" s="28" t="s">
        <v>107</v>
      </c>
      <c r="CW413" s="28" t="s">
        <v>107</v>
      </c>
      <c r="CX413" s="28" t="s">
        <v>107</v>
      </c>
      <c r="CY413" s="28" t="s">
        <v>107</v>
      </c>
      <c r="CZ413" s="28" t="s">
        <v>107</v>
      </c>
      <c r="DA413" s="28" t="s">
        <v>107</v>
      </c>
      <c r="DB413" s="28" t="s">
        <v>107</v>
      </c>
      <c r="DC413" s="28" t="s">
        <v>107</v>
      </c>
      <c r="DD413" s="332">
        <v>14160504</v>
      </c>
      <c r="DE413" s="43">
        <v>0</v>
      </c>
      <c r="DF413" s="390">
        <v>0</v>
      </c>
      <c r="DG413" s="310">
        <v>45686</v>
      </c>
      <c r="DH413" s="203" t="s">
        <v>2471</v>
      </c>
      <c r="DI413" s="279" t="str" cm="1">
        <f t="array" ref="DI413">+IF(AND(C413&lt;&gt;"Vehículos Eléctricos",C413&lt;&gt;"Vehículos Híbridos",AD413="PERCENTIL 50"),
     IF(VLOOKUP(_xlfn.TEXTJOIN("_",FALSE,C413:E413),BD_Perc!$A:$P,_xlfn.IFS(BD!AE413="Intervalo de precio 1",12,BD!AE413="Intervalo de precio 2",13),FALSE)&lt;=1,
     VLOOKUP(_xlfn.TEXTJOIN("_",FALSE,C413:E413),BD_Perc!$A:$P,16,FALSE),"Ok P50"),
     "Ok P30/70 ó Híbrido/Eléctrico")</f>
        <v>Ok P30/70 ó Híbrido/Eléctrico</v>
      </c>
      <c r="DJ413" s="279" t="str">
        <f t="shared" si="37"/>
        <v>Vehículos Convencionales_Vehículos Destinados al Transporte de Pasajeros_Bus</v>
      </c>
      <c r="DK413" s="331">
        <f t="shared" si="41"/>
        <v>248000000</v>
      </c>
      <c r="DL413" s="326"/>
    </row>
    <row r="414" spans="1:116" ht="51">
      <c r="A414" s="28">
        <v>409</v>
      </c>
      <c r="B414" s="29" t="s">
        <v>249</v>
      </c>
      <c r="C414" s="29" t="s">
        <v>0</v>
      </c>
      <c r="D414" s="29" t="s">
        <v>867</v>
      </c>
      <c r="E414" s="42" t="s">
        <v>879</v>
      </c>
      <c r="F414" s="42" t="s">
        <v>880</v>
      </c>
      <c r="G414" s="30" t="s">
        <v>945</v>
      </c>
      <c r="H414" s="28" t="s">
        <v>927</v>
      </c>
      <c r="I414" s="28">
        <v>3711080</v>
      </c>
      <c r="J414" s="28" t="s">
        <v>946</v>
      </c>
      <c r="K414" s="31" t="s">
        <v>107</v>
      </c>
      <c r="L414" s="32">
        <v>207</v>
      </c>
      <c r="M414" s="33" t="s">
        <v>107</v>
      </c>
      <c r="N414" s="34">
        <v>256200000</v>
      </c>
      <c r="O414" s="34">
        <f>+IFERROR(VLOOKUP(I414,Precio_Fasecolda!A:C,3,FALSE),IFERROR(VLOOKUP(I414,Precio_Fasecolda!B:C,2,FALSE),N414))</f>
        <v>256200000</v>
      </c>
      <c r="P414" s="34">
        <f t="shared" si="38"/>
        <v>0</v>
      </c>
      <c r="Q414" s="33" t="s">
        <v>107</v>
      </c>
      <c r="R414" s="28" t="s">
        <v>2415</v>
      </c>
      <c r="S414" s="28" t="s">
        <v>360</v>
      </c>
      <c r="T414" s="28" t="s">
        <v>107</v>
      </c>
      <c r="U414" s="28" t="s">
        <v>107</v>
      </c>
      <c r="V414" s="42" t="s">
        <v>107</v>
      </c>
      <c r="W414" s="28" t="s">
        <v>107</v>
      </c>
      <c r="X414" s="28" t="s">
        <v>107</v>
      </c>
      <c r="Y414" s="28" t="str">
        <f t="shared" si="39"/>
        <v>N.A.</v>
      </c>
      <c r="Z414" s="292">
        <f t="shared" si="36"/>
        <v>256200000</v>
      </c>
      <c r="AA414" s="28" cm="1">
        <f t="array" aca="1" ref="AA414" ca="1">_xlfn.IFS(DK414&lt;$DK$4,1,AND(DK414&gt;=$DK$4,DK414&lt;=$AA$4),2,DK414&gt;$AA$4,3)</f>
        <v>3</v>
      </c>
      <c r="AB414" s="28">
        <v>0</v>
      </c>
      <c r="AC414" s="28" cm="1">
        <f t="array" aca="1" ref="AC414" ca="1">IF(AB414="PERCENTIL 30","",_xlfn.IFS(DK414&lt;$AC$4,1,DK414&gt;$AC$4,2))</f>
        <v>2</v>
      </c>
      <c r="AD414" s="28" t="str">
        <f>+IFERROR(VLOOKUP(_xlfn.TEXTJOIN("_", FALSE, C414:E414), BD_Perc!$A:$O, 15, FALSE),"Segmentación no encontrada o vehículo inactivo")</f>
        <v>PERCENTIL 30-70</v>
      </c>
      <c r="AE414" s="28" t="str" cm="1">
        <f t="array" ref="AE414">_xlfn.IFS(
    AD414 = "PERCENTIL 50",
    _xlfn.IFS(
        BD!DK414 &lt; VLOOKUP(_xlfn.TEXTJOIN("_", FALSE, C414:E414), BD_Perc!$A:$O, 11, FALSE), "Intervalo de precio 1",
        BD!DK414 &gt;= VLOOKUP(_xlfn.TEXTJOIN("_", FALSE, C414:E414), BD_Perc!$A:$O, 11, FALSE), "Intervalo de precio 2"
    ),
    AD414 = "PERCENTIL 30-70",
    _xlfn.IFS(
        BD!DK414 &lt; VLOOKUP(_xlfn.TEXTJOIN("_", FALSE, C414:E414), BD_Perc!$A:$O, 6, FALSE), "Intervalo de precio 1",
        BD!DK414 &lt; VLOOKUP(_xlfn.TEXTJOIN("_", FALSE, C414:E414), BD_Perc!$A:$O, 7, FALSE), "Intervalo de precio 2",
        BD!DK414 &gt;= VLOOKUP(_xlfn.TEXTJOIN("_", FALSE, C414:E414), BD_Perc!$A:$O, 7, FALSE), "Intervalo de precio 3"
    ),
    AD414="Segmentación no encontrada o vehículo inactivo","Segmentación no encontrada o vehículo inactivo"
)</f>
        <v>Intervalo de precio 2</v>
      </c>
      <c r="AF414" s="35" t="s">
        <v>2413</v>
      </c>
      <c r="AG414" s="35" t="b">
        <f t="shared" si="40"/>
        <v>1</v>
      </c>
      <c r="AH414" s="205">
        <v>0</v>
      </c>
      <c r="AI414" s="205">
        <v>5.0000000000000001E-3</v>
      </c>
      <c r="AJ414" s="205">
        <v>0.01</v>
      </c>
      <c r="AK414" s="205">
        <v>1.4999999999999999E-2</v>
      </c>
      <c r="AL414" s="205">
        <v>1.7999999999999999E-2</v>
      </c>
      <c r="AM414" s="205">
        <v>0.02</v>
      </c>
      <c r="AN414" s="28" t="s">
        <v>113</v>
      </c>
      <c r="AO414" s="28" t="s">
        <v>114</v>
      </c>
      <c r="AP414" s="28" t="s">
        <v>114</v>
      </c>
      <c r="AQ414" s="37">
        <v>0</v>
      </c>
      <c r="AR414" s="38">
        <v>8689479</v>
      </c>
      <c r="AS414" s="38">
        <v>319146</v>
      </c>
      <c r="AT414" s="38">
        <v>245086</v>
      </c>
      <c r="AU414" s="38" t="s">
        <v>107</v>
      </c>
      <c r="AV414" s="38" t="s">
        <v>107</v>
      </c>
      <c r="AW414" s="38">
        <v>10531875</v>
      </c>
      <c r="AX414" s="38">
        <v>490171</v>
      </c>
      <c r="AY414" s="38">
        <v>972173</v>
      </c>
      <c r="AZ414" s="38">
        <v>68079</v>
      </c>
      <c r="BA414" s="38">
        <v>394860</v>
      </c>
      <c r="BB414" s="38" t="s">
        <v>107</v>
      </c>
      <c r="BC414" s="38" t="s">
        <v>107</v>
      </c>
      <c r="BD414" s="38">
        <v>265509449</v>
      </c>
      <c r="BE414" s="38">
        <v>183814234</v>
      </c>
      <c r="BF414" s="38" t="s">
        <v>107</v>
      </c>
      <c r="BG414" s="38" t="s">
        <v>107</v>
      </c>
      <c r="BH414" s="38" t="s">
        <v>107</v>
      </c>
      <c r="BI414" s="38">
        <v>0</v>
      </c>
      <c r="BJ414" s="38" t="s">
        <v>107</v>
      </c>
      <c r="BK414" s="38">
        <v>0</v>
      </c>
      <c r="BL414" s="38">
        <v>0</v>
      </c>
      <c r="BM414" s="38">
        <v>0</v>
      </c>
      <c r="BN414" s="38" t="s">
        <v>107</v>
      </c>
      <c r="BO414" s="38" t="s">
        <v>107</v>
      </c>
      <c r="BP414" s="38">
        <v>1471893</v>
      </c>
      <c r="BQ414" s="38">
        <v>89865</v>
      </c>
      <c r="BR414" s="38">
        <v>2450856</v>
      </c>
      <c r="BS414" s="38" t="s">
        <v>107</v>
      </c>
      <c r="BT414" s="38" t="s">
        <v>107</v>
      </c>
      <c r="BU414" s="38" t="s">
        <v>107</v>
      </c>
      <c r="BV414" s="38" t="s">
        <v>107</v>
      </c>
      <c r="BW414" s="38">
        <v>7080252</v>
      </c>
      <c r="BX414" s="38">
        <v>89865</v>
      </c>
      <c r="BY414" s="38" t="s">
        <v>107</v>
      </c>
      <c r="BZ414" s="38" t="s">
        <v>107</v>
      </c>
      <c r="CA414" s="38">
        <v>24508565</v>
      </c>
      <c r="CB414" s="38" t="s">
        <v>107</v>
      </c>
      <c r="CC414" s="330">
        <v>0</v>
      </c>
      <c r="CD414" s="38" t="s">
        <v>107</v>
      </c>
      <c r="CE414" s="38" t="s">
        <v>107</v>
      </c>
      <c r="CF414" s="38" t="s">
        <v>107</v>
      </c>
      <c r="CG414" s="38" t="s">
        <v>107</v>
      </c>
      <c r="CH414" s="29" t="s">
        <v>114</v>
      </c>
      <c r="CI414" s="29" t="s">
        <v>114</v>
      </c>
      <c r="CJ414" s="29" t="s">
        <v>114</v>
      </c>
      <c r="CK414" s="29" t="s">
        <v>114</v>
      </c>
      <c r="CL414" s="29" t="s">
        <v>114</v>
      </c>
      <c r="CM414" s="29" t="s">
        <v>114</v>
      </c>
      <c r="CN414" s="29" t="s">
        <v>114</v>
      </c>
      <c r="CO414" s="42" t="s">
        <v>107</v>
      </c>
      <c r="CP414" s="28" t="s">
        <v>107</v>
      </c>
      <c r="CQ414" s="28" t="s">
        <v>107</v>
      </c>
      <c r="CR414" s="28" t="s">
        <v>107</v>
      </c>
      <c r="CS414" s="28" t="s">
        <v>107</v>
      </c>
      <c r="CT414" s="28" t="s">
        <v>107</v>
      </c>
      <c r="CU414" s="28" t="s">
        <v>107</v>
      </c>
      <c r="CV414" s="28" t="s">
        <v>107</v>
      </c>
      <c r="CW414" s="28" t="s">
        <v>107</v>
      </c>
      <c r="CX414" s="28" t="s">
        <v>107</v>
      </c>
      <c r="CY414" s="28" t="s">
        <v>107</v>
      </c>
      <c r="CZ414" s="28" t="s">
        <v>107</v>
      </c>
      <c r="DA414" s="28" t="s">
        <v>107</v>
      </c>
      <c r="DB414" s="28" t="s">
        <v>107</v>
      </c>
      <c r="DC414" s="28" t="s">
        <v>107</v>
      </c>
      <c r="DD414" s="332">
        <v>14160504</v>
      </c>
      <c r="DE414" s="43">
        <v>0</v>
      </c>
      <c r="DF414" s="390">
        <v>0</v>
      </c>
      <c r="DG414" s="310">
        <v>45686</v>
      </c>
      <c r="DH414" s="203" t="s">
        <v>2471</v>
      </c>
      <c r="DI414" s="279" t="str" cm="1">
        <f t="array" ref="DI414">+IF(AND(C414&lt;&gt;"Vehículos Eléctricos",C414&lt;&gt;"Vehículos Híbridos",AD414="PERCENTIL 50"),
     IF(VLOOKUP(_xlfn.TEXTJOIN("_",FALSE,C414:E414),BD_Perc!$A:$P,_xlfn.IFS(BD!AE414="Intervalo de precio 1",12,BD!AE414="Intervalo de precio 2",13),FALSE)&lt;=1,
     VLOOKUP(_xlfn.TEXTJOIN("_",FALSE,C414:E414),BD_Perc!$A:$P,16,FALSE),"Ok P50"),
     "Ok P30/70 ó Híbrido/Eléctrico")</f>
        <v>Ok P30/70 ó Híbrido/Eléctrico</v>
      </c>
      <c r="DJ414" s="279" t="str">
        <f t="shared" si="37"/>
        <v>Vehículos Convencionales_Vehículos Destinados al Transporte de Pasajeros_Bus</v>
      </c>
      <c r="DK414" s="331">
        <f t="shared" si="41"/>
        <v>256200000</v>
      </c>
      <c r="DL414" s="326"/>
    </row>
    <row r="415" spans="1:116" ht="51">
      <c r="A415" s="28">
        <v>410</v>
      </c>
      <c r="B415" s="29" t="s">
        <v>249</v>
      </c>
      <c r="C415" s="29" t="s">
        <v>0</v>
      </c>
      <c r="D415" s="29" t="s">
        <v>867</v>
      </c>
      <c r="E415" s="42" t="s">
        <v>879</v>
      </c>
      <c r="F415" s="42" t="s">
        <v>880</v>
      </c>
      <c r="G415" s="30" t="s">
        <v>947</v>
      </c>
      <c r="H415" s="28" t="s">
        <v>927</v>
      </c>
      <c r="I415" s="28">
        <v>3711078</v>
      </c>
      <c r="J415" s="28" t="s">
        <v>948</v>
      </c>
      <c r="K415" s="31" t="s">
        <v>107</v>
      </c>
      <c r="L415" s="32">
        <v>207</v>
      </c>
      <c r="M415" s="33" t="s">
        <v>107</v>
      </c>
      <c r="N415" s="34">
        <v>225000000</v>
      </c>
      <c r="O415" s="34">
        <f>+IFERROR(VLOOKUP(I415,Precio_Fasecolda!A:C,3,FALSE),IFERROR(VLOOKUP(I415,Precio_Fasecolda!B:C,2,FALSE),N415))</f>
        <v>225000000</v>
      </c>
      <c r="P415" s="34">
        <f t="shared" si="38"/>
        <v>0</v>
      </c>
      <c r="Q415" s="33" t="s">
        <v>107</v>
      </c>
      <c r="R415" s="28" t="s">
        <v>2415</v>
      </c>
      <c r="S415" s="28" t="s">
        <v>360</v>
      </c>
      <c r="T415" s="28" t="s">
        <v>107</v>
      </c>
      <c r="U415" s="28" t="s">
        <v>107</v>
      </c>
      <c r="V415" s="42" t="s">
        <v>107</v>
      </c>
      <c r="W415" s="28" t="s">
        <v>107</v>
      </c>
      <c r="X415" s="28" t="s">
        <v>107</v>
      </c>
      <c r="Y415" s="28" t="str">
        <f t="shared" si="39"/>
        <v>N.A.</v>
      </c>
      <c r="Z415" s="292">
        <f t="shared" si="36"/>
        <v>225000000</v>
      </c>
      <c r="AA415" s="28" cm="1">
        <f t="array" aca="1" ref="AA415" ca="1">_xlfn.IFS(DK415&lt;$DK$4,1,AND(DK415&gt;=$DK$4,DK415&lt;=$AA$4),2,DK415&gt;$AA$4,3)</f>
        <v>2</v>
      </c>
      <c r="AB415" s="28">
        <v>0</v>
      </c>
      <c r="AC415" s="28" cm="1">
        <f t="array" aca="1" ref="AC415" ca="1">IF(AB415="PERCENTIL 30","",_xlfn.IFS(DK415&lt;$AC$4,1,DK415&gt;$AC$4,2))</f>
        <v>2</v>
      </c>
      <c r="AD415" s="28" t="str">
        <f>+IFERROR(VLOOKUP(_xlfn.TEXTJOIN("_", FALSE, C415:E415), BD_Perc!$A:$O, 15, FALSE),"Segmentación no encontrada o vehículo inactivo")</f>
        <v>PERCENTIL 30-70</v>
      </c>
      <c r="AE415" s="28" t="str" cm="1">
        <f t="array" ref="AE415">_xlfn.IFS(
    AD415 = "PERCENTIL 50",
    _xlfn.IFS(
        BD!DK415 &lt; VLOOKUP(_xlfn.TEXTJOIN("_", FALSE, C415:E415), BD_Perc!$A:$O, 11, FALSE), "Intervalo de precio 1",
        BD!DK415 &gt;= VLOOKUP(_xlfn.TEXTJOIN("_", FALSE, C415:E415), BD_Perc!$A:$O, 11, FALSE), "Intervalo de precio 2"
    ),
    AD415 = "PERCENTIL 30-70",
    _xlfn.IFS(
        BD!DK415 &lt; VLOOKUP(_xlfn.TEXTJOIN("_", FALSE, C415:E415), BD_Perc!$A:$O, 6, FALSE), "Intervalo de precio 1",
        BD!DK415 &lt; VLOOKUP(_xlfn.TEXTJOIN("_", FALSE, C415:E415), BD_Perc!$A:$O, 7, FALSE), "Intervalo de precio 2",
        BD!DK415 &gt;= VLOOKUP(_xlfn.TEXTJOIN("_", FALSE, C415:E415), BD_Perc!$A:$O, 7, FALSE), "Intervalo de precio 3"
    ),
    AD415="Segmentación no encontrada o vehículo inactivo","Segmentación no encontrada o vehículo inactivo"
)</f>
        <v>Intervalo de precio 1</v>
      </c>
      <c r="AF415" s="35" t="s">
        <v>2412</v>
      </c>
      <c r="AG415" s="35" t="b">
        <f t="shared" si="40"/>
        <v>1</v>
      </c>
      <c r="AH415" s="205">
        <v>0</v>
      </c>
      <c r="AI415" s="205">
        <v>5.0000000000000001E-3</v>
      </c>
      <c r="AJ415" s="205">
        <v>0.01</v>
      </c>
      <c r="AK415" s="205">
        <v>1.4999999999999999E-2</v>
      </c>
      <c r="AL415" s="205">
        <v>1.7999999999999999E-2</v>
      </c>
      <c r="AM415" s="205">
        <v>0.02</v>
      </c>
      <c r="AN415" s="28" t="s">
        <v>113</v>
      </c>
      <c r="AO415" s="28" t="s">
        <v>114</v>
      </c>
      <c r="AP415" s="28" t="s">
        <v>114</v>
      </c>
      <c r="AQ415" s="37">
        <v>0</v>
      </c>
      <c r="AR415" s="38">
        <v>8689479</v>
      </c>
      <c r="AS415" s="38">
        <v>319146</v>
      </c>
      <c r="AT415" s="38">
        <v>245086</v>
      </c>
      <c r="AU415" s="38" t="s">
        <v>107</v>
      </c>
      <c r="AV415" s="38" t="s">
        <v>107</v>
      </c>
      <c r="AW415" s="38">
        <v>10531875</v>
      </c>
      <c r="AX415" s="38">
        <v>490171</v>
      </c>
      <c r="AY415" s="38">
        <v>972173</v>
      </c>
      <c r="AZ415" s="38">
        <v>68079</v>
      </c>
      <c r="BA415" s="38">
        <v>394860</v>
      </c>
      <c r="BB415" s="38" t="s">
        <v>107</v>
      </c>
      <c r="BC415" s="38" t="s">
        <v>107</v>
      </c>
      <c r="BD415" s="38">
        <v>265509449</v>
      </c>
      <c r="BE415" s="38">
        <v>183814234</v>
      </c>
      <c r="BF415" s="38" t="s">
        <v>107</v>
      </c>
      <c r="BG415" s="38" t="s">
        <v>107</v>
      </c>
      <c r="BH415" s="38" t="s">
        <v>107</v>
      </c>
      <c r="BI415" s="38">
        <v>0</v>
      </c>
      <c r="BJ415" s="38" t="s">
        <v>107</v>
      </c>
      <c r="BK415" s="38">
        <v>0</v>
      </c>
      <c r="BL415" s="38">
        <v>0</v>
      </c>
      <c r="BM415" s="38">
        <v>0</v>
      </c>
      <c r="BN415" s="38" t="s">
        <v>107</v>
      </c>
      <c r="BO415" s="38" t="s">
        <v>107</v>
      </c>
      <c r="BP415" s="38">
        <v>1471895</v>
      </c>
      <c r="BQ415" s="38">
        <v>89865</v>
      </c>
      <c r="BR415" s="38">
        <v>2450856</v>
      </c>
      <c r="BS415" s="38" t="s">
        <v>107</v>
      </c>
      <c r="BT415" s="38" t="s">
        <v>107</v>
      </c>
      <c r="BU415" s="38" t="s">
        <v>107</v>
      </c>
      <c r="BV415" s="38" t="s">
        <v>107</v>
      </c>
      <c r="BW415" s="38">
        <v>7080252</v>
      </c>
      <c r="BX415" s="38">
        <v>89865</v>
      </c>
      <c r="BY415" s="38" t="s">
        <v>107</v>
      </c>
      <c r="BZ415" s="38" t="s">
        <v>107</v>
      </c>
      <c r="CA415" s="38">
        <v>24508565</v>
      </c>
      <c r="CB415" s="38" t="s">
        <v>107</v>
      </c>
      <c r="CC415" s="330">
        <v>0</v>
      </c>
      <c r="CD415" s="38" t="s">
        <v>107</v>
      </c>
      <c r="CE415" s="38" t="s">
        <v>107</v>
      </c>
      <c r="CF415" s="38" t="s">
        <v>107</v>
      </c>
      <c r="CG415" s="38" t="s">
        <v>107</v>
      </c>
      <c r="CH415" s="29" t="s">
        <v>114</v>
      </c>
      <c r="CI415" s="29" t="s">
        <v>114</v>
      </c>
      <c r="CJ415" s="29" t="s">
        <v>114</v>
      </c>
      <c r="CK415" s="29" t="s">
        <v>114</v>
      </c>
      <c r="CL415" s="29" t="s">
        <v>114</v>
      </c>
      <c r="CM415" s="29" t="s">
        <v>114</v>
      </c>
      <c r="CN415" s="29" t="s">
        <v>114</v>
      </c>
      <c r="CO415" s="42" t="s">
        <v>107</v>
      </c>
      <c r="CP415" s="28" t="s">
        <v>107</v>
      </c>
      <c r="CQ415" s="28" t="s">
        <v>107</v>
      </c>
      <c r="CR415" s="28" t="s">
        <v>107</v>
      </c>
      <c r="CS415" s="28" t="s">
        <v>107</v>
      </c>
      <c r="CT415" s="28" t="s">
        <v>107</v>
      </c>
      <c r="CU415" s="28" t="s">
        <v>107</v>
      </c>
      <c r="CV415" s="28" t="s">
        <v>107</v>
      </c>
      <c r="CW415" s="28" t="s">
        <v>107</v>
      </c>
      <c r="CX415" s="28" t="s">
        <v>107</v>
      </c>
      <c r="CY415" s="28" t="s">
        <v>107</v>
      </c>
      <c r="CZ415" s="28" t="s">
        <v>107</v>
      </c>
      <c r="DA415" s="28" t="s">
        <v>107</v>
      </c>
      <c r="DB415" s="28" t="s">
        <v>107</v>
      </c>
      <c r="DC415" s="28" t="s">
        <v>107</v>
      </c>
      <c r="DD415" s="332">
        <v>14160504</v>
      </c>
      <c r="DE415" s="43">
        <v>0</v>
      </c>
      <c r="DF415" s="390">
        <v>0</v>
      </c>
      <c r="DG415" s="310">
        <v>45686</v>
      </c>
      <c r="DH415" s="203" t="s">
        <v>2471</v>
      </c>
      <c r="DI415" s="279" t="str" cm="1">
        <f t="array" ref="DI415">+IF(AND(C415&lt;&gt;"Vehículos Eléctricos",C415&lt;&gt;"Vehículos Híbridos",AD415="PERCENTIL 50"),
     IF(VLOOKUP(_xlfn.TEXTJOIN("_",FALSE,C415:E415),BD_Perc!$A:$P,_xlfn.IFS(BD!AE415="Intervalo de precio 1",12,BD!AE415="Intervalo de precio 2",13),FALSE)&lt;=1,
     VLOOKUP(_xlfn.TEXTJOIN("_",FALSE,C415:E415),BD_Perc!$A:$P,16,FALSE),"Ok P50"),
     "Ok P30/70 ó Híbrido/Eléctrico")</f>
        <v>Ok P30/70 ó Híbrido/Eléctrico</v>
      </c>
      <c r="DJ415" s="279" t="str">
        <f t="shared" si="37"/>
        <v>Vehículos Convencionales_Vehículos Destinados al Transporte de Pasajeros_Bus</v>
      </c>
      <c r="DK415" s="331">
        <f t="shared" si="41"/>
        <v>225000000</v>
      </c>
      <c r="DL415" s="326"/>
    </row>
    <row r="416" spans="1:116" ht="51">
      <c r="A416" s="28">
        <v>411</v>
      </c>
      <c r="B416" s="29" t="s">
        <v>249</v>
      </c>
      <c r="C416" s="29" t="s">
        <v>0</v>
      </c>
      <c r="D416" s="29" t="s">
        <v>867</v>
      </c>
      <c r="E416" s="42" t="s">
        <v>879</v>
      </c>
      <c r="F416" s="42" t="s">
        <v>880</v>
      </c>
      <c r="G416" s="30" t="s">
        <v>949</v>
      </c>
      <c r="H416" s="28" t="s">
        <v>927</v>
      </c>
      <c r="I416" s="28">
        <v>3711079</v>
      </c>
      <c r="J416" s="28" t="s">
        <v>950</v>
      </c>
      <c r="K416" s="31" t="s">
        <v>107</v>
      </c>
      <c r="L416" s="32">
        <v>207</v>
      </c>
      <c r="M416" s="33" t="s">
        <v>107</v>
      </c>
      <c r="N416" s="34">
        <v>237000000</v>
      </c>
      <c r="O416" s="34">
        <f>+IFERROR(VLOOKUP(I416,Precio_Fasecolda!A:C,3,FALSE),IFERROR(VLOOKUP(I416,Precio_Fasecolda!B:C,2,FALSE),N416))</f>
        <v>237000000</v>
      </c>
      <c r="P416" s="34">
        <f t="shared" si="38"/>
        <v>0</v>
      </c>
      <c r="Q416" s="33" t="s">
        <v>107</v>
      </c>
      <c r="R416" s="28" t="s">
        <v>2415</v>
      </c>
      <c r="S416" s="28" t="s">
        <v>360</v>
      </c>
      <c r="T416" s="28" t="s">
        <v>107</v>
      </c>
      <c r="U416" s="28" t="s">
        <v>107</v>
      </c>
      <c r="V416" s="42" t="s">
        <v>107</v>
      </c>
      <c r="W416" s="28" t="s">
        <v>107</v>
      </c>
      <c r="X416" s="28" t="s">
        <v>107</v>
      </c>
      <c r="Y416" s="28" t="str">
        <f t="shared" si="39"/>
        <v>N.A.</v>
      </c>
      <c r="Z416" s="292">
        <f t="shared" si="36"/>
        <v>237000000</v>
      </c>
      <c r="AA416" s="28" cm="1">
        <f t="array" aca="1" ref="AA416" ca="1">_xlfn.IFS(DK416&lt;$DK$4,1,AND(DK416&gt;=$DK$4,DK416&lt;=$AA$4),2,DK416&gt;$AA$4,3)</f>
        <v>3</v>
      </c>
      <c r="AB416" s="28">
        <v>0</v>
      </c>
      <c r="AC416" s="28" cm="1">
        <f t="array" aca="1" ref="AC416" ca="1">IF(AB416="PERCENTIL 30","",_xlfn.IFS(DK416&lt;$AC$4,1,DK416&gt;$AC$4,2))</f>
        <v>2</v>
      </c>
      <c r="AD416" s="28" t="str">
        <f>+IFERROR(VLOOKUP(_xlfn.TEXTJOIN("_", FALSE, C416:E416), BD_Perc!$A:$O, 15, FALSE),"Segmentación no encontrada o vehículo inactivo")</f>
        <v>PERCENTIL 30-70</v>
      </c>
      <c r="AE416" s="28" t="str" cm="1">
        <f t="array" ref="AE416">_xlfn.IFS(
    AD416 = "PERCENTIL 50",
    _xlfn.IFS(
        BD!DK416 &lt; VLOOKUP(_xlfn.TEXTJOIN("_", FALSE, C416:E416), BD_Perc!$A:$O, 11, FALSE), "Intervalo de precio 1",
        BD!DK416 &gt;= VLOOKUP(_xlfn.TEXTJOIN("_", FALSE, C416:E416), BD_Perc!$A:$O, 11, FALSE), "Intervalo de precio 2"
    ),
    AD416 = "PERCENTIL 30-70",
    _xlfn.IFS(
        BD!DK416 &lt; VLOOKUP(_xlfn.TEXTJOIN("_", FALSE, C416:E416), BD_Perc!$A:$O, 6, FALSE), "Intervalo de precio 1",
        BD!DK416 &lt; VLOOKUP(_xlfn.TEXTJOIN("_", FALSE, C416:E416), BD_Perc!$A:$O, 7, FALSE), "Intervalo de precio 2",
        BD!DK416 &gt;= VLOOKUP(_xlfn.TEXTJOIN("_", FALSE, C416:E416), BD_Perc!$A:$O, 7, FALSE), "Intervalo de precio 3"
    ),
    AD416="Segmentación no encontrada o vehículo inactivo","Segmentación no encontrada o vehículo inactivo"
)</f>
        <v>Intervalo de precio 2</v>
      </c>
      <c r="AF416" s="35" t="s">
        <v>2413</v>
      </c>
      <c r="AG416" s="35" t="b">
        <f t="shared" si="40"/>
        <v>1</v>
      </c>
      <c r="AH416" s="205">
        <v>0</v>
      </c>
      <c r="AI416" s="205">
        <v>5.0000000000000001E-3</v>
      </c>
      <c r="AJ416" s="205">
        <v>0.01</v>
      </c>
      <c r="AK416" s="205">
        <v>1.4999999999999999E-2</v>
      </c>
      <c r="AL416" s="205">
        <v>1.7999999999999999E-2</v>
      </c>
      <c r="AM416" s="205">
        <v>0.02</v>
      </c>
      <c r="AN416" s="28" t="s">
        <v>113</v>
      </c>
      <c r="AO416" s="28" t="s">
        <v>114</v>
      </c>
      <c r="AP416" s="28" t="s">
        <v>114</v>
      </c>
      <c r="AQ416" s="37">
        <v>0</v>
      </c>
      <c r="AR416" s="38">
        <v>8689479</v>
      </c>
      <c r="AS416" s="38">
        <v>319146</v>
      </c>
      <c r="AT416" s="38">
        <v>245086</v>
      </c>
      <c r="AU416" s="38" t="s">
        <v>107</v>
      </c>
      <c r="AV416" s="38" t="s">
        <v>107</v>
      </c>
      <c r="AW416" s="38">
        <v>10531875</v>
      </c>
      <c r="AX416" s="38">
        <v>490171</v>
      </c>
      <c r="AY416" s="38">
        <v>972173</v>
      </c>
      <c r="AZ416" s="38">
        <v>68079</v>
      </c>
      <c r="BA416" s="38">
        <v>394860</v>
      </c>
      <c r="BB416" s="38" t="s">
        <v>107</v>
      </c>
      <c r="BC416" s="38" t="s">
        <v>107</v>
      </c>
      <c r="BD416" s="38">
        <v>265509449</v>
      </c>
      <c r="BE416" s="38">
        <v>183814234</v>
      </c>
      <c r="BF416" s="38" t="s">
        <v>107</v>
      </c>
      <c r="BG416" s="38" t="s">
        <v>107</v>
      </c>
      <c r="BH416" s="38" t="s">
        <v>107</v>
      </c>
      <c r="BI416" s="38">
        <v>0</v>
      </c>
      <c r="BJ416" s="38" t="s">
        <v>107</v>
      </c>
      <c r="BK416" s="38">
        <v>0</v>
      </c>
      <c r="BL416" s="38">
        <v>0</v>
      </c>
      <c r="BM416" s="38">
        <v>0</v>
      </c>
      <c r="BN416" s="38" t="s">
        <v>107</v>
      </c>
      <c r="BO416" s="38" t="s">
        <v>107</v>
      </c>
      <c r="BP416" s="38">
        <v>1471896</v>
      </c>
      <c r="BQ416" s="38">
        <v>89865</v>
      </c>
      <c r="BR416" s="38">
        <v>2450856</v>
      </c>
      <c r="BS416" s="38" t="s">
        <v>107</v>
      </c>
      <c r="BT416" s="38" t="s">
        <v>107</v>
      </c>
      <c r="BU416" s="38" t="s">
        <v>107</v>
      </c>
      <c r="BV416" s="38" t="s">
        <v>107</v>
      </c>
      <c r="BW416" s="38">
        <v>7080252</v>
      </c>
      <c r="BX416" s="38">
        <v>89865</v>
      </c>
      <c r="BY416" s="38" t="s">
        <v>107</v>
      </c>
      <c r="BZ416" s="38" t="s">
        <v>107</v>
      </c>
      <c r="CA416" s="38">
        <v>24508565</v>
      </c>
      <c r="CB416" s="38" t="s">
        <v>107</v>
      </c>
      <c r="CC416" s="330">
        <v>0</v>
      </c>
      <c r="CD416" s="38" t="s">
        <v>107</v>
      </c>
      <c r="CE416" s="38" t="s">
        <v>107</v>
      </c>
      <c r="CF416" s="38" t="s">
        <v>107</v>
      </c>
      <c r="CG416" s="38" t="s">
        <v>107</v>
      </c>
      <c r="CH416" s="29" t="s">
        <v>114</v>
      </c>
      <c r="CI416" s="29" t="s">
        <v>114</v>
      </c>
      <c r="CJ416" s="29" t="s">
        <v>114</v>
      </c>
      <c r="CK416" s="29" t="s">
        <v>114</v>
      </c>
      <c r="CL416" s="29" t="s">
        <v>114</v>
      </c>
      <c r="CM416" s="29" t="s">
        <v>114</v>
      </c>
      <c r="CN416" s="29" t="s">
        <v>114</v>
      </c>
      <c r="CO416" s="42" t="s">
        <v>107</v>
      </c>
      <c r="CP416" s="28" t="s">
        <v>107</v>
      </c>
      <c r="CQ416" s="28" t="s">
        <v>107</v>
      </c>
      <c r="CR416" s="28" t="s">
        <v>107</v>
      </c>
      <c r="CS416" s="28" t="s">
        <v>107</v>
      </c>
      <c r="CT416" s="28" t="s">
        <v>107</v>
      </c>
      <c r="CU416" s="28" t="s">
        <v>107</v>
      </c>
      <c r="CV416" s="28" t="s">
        <v>107</v>
      </c>
      <c r="CW416" s="28" t="s">
        <v>107</v>
      </c>
      <c r="CX416" s="28" t="s">
        <v>107</v>
      </c>
      <c r="CY416" s="28" t="s">
        <v>107</v>
      </c>
      <c r="CZ416" s="28" t="s">
        <v>107</v>
      </c>
      <c r="DA416" s="28" t="s">
        <v>107</v>
      </c>
      <c r="DB416" s="28" t="s">
        <v>107</v>
      </c>
      <c r="DC416" s="28" t="s">
        <v>107</v>
      </c>
      <c r="DD416" s="332">
        <v>14160504</v>
      </c>
      <c r="DE416" s="43">
        <v>0</v>
      </c>
      <c r="DF416" s="390">
        <v>0</v>
      </c>
      <c r="DG416" s="310">
        <v>45686</v>
      </c>
      <c r="DH416" s="203" t="s">
        <v>2471</v>
      </c>
      <c r="DI416" s="279" t="str" cm="1">
        <f t="array" ref="DI416">+IF(AND(C416&lt;&gt;"Vehículos Eléctricos",C416&lt;&gt;"Vehículos Híbridos",AD416="PERCENTIL 50"),
     IF(VLOOKUP(_xlfn.TEXTJOIN("_",FALSE,C416:E416),BD_Perc!$A:$P,_xlfn.IFS(BD!AE416="Intervalo de precio 1",12,BD!AE416="Intervalo de precio 2",13),FALSE)&lt;=1,
     VLOOKUP(_xlfn.TEXTJOIN("_",FALSE,C416:E416),BD_Perc!$A:$P,16,FALSE),"Ok P50"),
     "Ok P30/70 ó Híbrido/Eléctrico")</f>
        <v>Ok P30/70 ó Híbrido/Eléctrico</v>
      </c>
      <c r="DJ416" s="279" t="str">
        <f t="shared" si="37"/>
        <v>Vehículos Convencionales_Vehículos Destinados al Transporte de Pasajeros_Bus</v>
      </c>
      <c r="DK416" s="331">
        <f t="shared" si="41"/>
        <v>237000000</v>
      </c>
      <c r="DL416" s="326"/>
    </row>
    <row r="417" spans="1:116" ht="51" customHeight="1">
      <c r="A417" s="28">
        <v>412</v>
      </c>
      <c r="B417" s="29" t="s">
        <v>266</v>
      </c>
      <c r="C417" s="29" t="s">
        <v>0</v>
      </c>
      <c r="D417" s="29" t="s">
        <v>867</v>
      </c>
      <c r="E417" s="42" t="s">
        <v>871</v>
      </c>
      <c r="F417" s="42" t="s">
        <v>872</v>
      </c>
      <c r="G417" s="30" t="s">
        <v>951</v>
      </c>
      <c r="H417" s="60" t="s">
        <v>952</v>
      </c>
      <c r="I417" s="28">
        <v>8006086</v>
      </c>
      <c r="J417" s="28" t="s">
        <v>953</v>
      </c>
      <c r="K417" s="31" t="s">
        <v>107</v>
      </c>
      <c r="L417" s="32">
        <v>130</v>
      </c>
      <c r="M417" s="33" t="s">
        <v>107</v>
      </c>
      <c r="N417" s="34">
        <v>243900000</v>
      </c>
      <c r="O417" s="34">
        <f>+IFERROR(VLOOKUP(I417,Precio_Fasecolda!A:C,3,FALSE),IFERROR(VLOOKUP(I417,Precio_Fasecolda!B:C,2,FALSE),N417))</f>
        <v>243900000</v>
      </c>
      <c r="P417" s="34">
        <f t="shared" si="38"/>
        <v>0</v>
      </c>
      <c r="Q417" s="33" t="s">
        <v>107</v>
      </c>
      <c r="R417" s="28" t="s">
        <v>2415</v>
      </c>
      <c r="S417" s="28" t="s">
        <v>360</v>
      </c>
      <c r="T417" s="28" t="s">
        <v>107</v>
      </c>
      <c r="U417" s="28" t="s">
        <v>107</v>
      </c>
      <c r="V417" s="42" t="s">
        <v>107</v>
      </c>
      <c r="W417" s="28" t="s">
        <v>107</v>
      </c>
      <c r="X417" s="28" t="s">
        <v>107</v>
      </c>
      <c r="Y417" s="28" t="str">
        <f t="shared" si="39"/>
        <v>N.A.</v>
      </c>
      <c r="Z417" s="292">
        <f t="shared" si="36"/>
        <v>243900000</v>
      </c>
      <c r="AA417" s="28" cm="1">
        <f t="array" aca="1" ref="AA417" ca="1">_xlfn.IFS(DK417&lt;$DK$4,1,AND(DK417&gt;=$DK$4,DK417&lt;=$AA$4),2,DK417&gt;$AA$4,3)</f>
        <v>3</v>
      </c>
      <c r="AB417" s="28">
        <v>0</v>
      </c>
      <c r="AC417" s="28" cm="1">
        <f t="array" aca="1" ref="AC417" ca="1">IF(AB417="PERCENTIL 30","",_xlfn.IFS(DK417&lt;$AC$4,1,DK417&gt;$AC$4,2))</f>
        <v>2</v>
      </c>
      <c r="AD417" s="28" t="str">
        <f>+IFERROR(VLOOKUP(_xlfn.TEXTJOIN("_", FALSE, C417:E417), BD_Perc!$A:$O, 15, FALSE),"Segmentación no encontrada o vehículo inactivo")</f>
        <v>PERCENTIL 50</v>
      </c>
      <c r="AE417" s="28" t="str" cm="1">
        <f t="array" ref="AE417">_xlfn.IFS(
    AD417 = "PERCENTIL 50",
    _xlfn.IFS(
        BD!DK417 &lt; VLOOKUP(_xlfn.TEXTJOIN("_", FALSE, C417:E417), BD_Perc!$A:$O, 11, FALSE), "Intervalo de precio 1",
        BD!DK417 &gt;= VLOOKUP(_xlfn.TEXTJOIN("_", FALSE, C417:E417), BD_Perc!$A:$O, 11, FALSE), "Intervalo de precio 2"
    ),
    AD417 = "PERCENTIL 30-70",
    _xlfn.IFS(
        BD!DK417 &lt; VLOOKUP(_xlfn.TEXTJOIN("_", FALSE, C417:E417), BD_Perc!$A:$O, 6, FALSE), "Intervalo de precio 1",
        BD!DK417 &lt; VLOOKUP(_xlfn.TEXTJOIN("_", FALSE, C417:E417), BD_Perc!$A:$O, 7, FALSE), "Intervalo de precio 2",
        BD!DK417 &gt;= VLOOKUP(_xlfn.TEXTJOIN("_", FALSE, C417:E417), BD_Perc!$A:$O, 7, FALSE), "Intervalo de precio 3"
    ),
    AD417="Segmentación no encontrada o vehículo inactivo","Segmentación no encontrada o vehículo inactivo"
)</f>
        <v>Intervalo de precio 2</v>
      </c>
      <c r="AF417" s="35" t="s">
        <v>2413</v>
      </c>
      <c r="AG417" s="35" t="b">
        <f t="shared" si="40"/>
        <v>1</v>
      </c>
      <c r="AH417" s="205">
        <v>0</v>
      </c>
      <c r="AI417" s="205">
        <v>0.01</v>
      </c>
      <c r="AJ417" s="205">
        <v>1.4999999999999999E-2</v>
      </c>
      <c r="AK417" s="205">
        <v>0.02</v>
      </c>
      <c r="AL417" s="205">
        <v>2.5000000000000001E-2</v>
      </c>
      <c r="AM417" s="205">
        <v>0.03</v>
      </c>
      <c r="AN417" s="28" t="s">
        <v>113</v>
      </c>
      <c r="AO417" s="28" t="s">
        <v>113</v>
      </c>
      <c r="AP417" s="28" t="s">
        <v>113</v>
      </c>
      <c r="AQ417" s="37">
        <v>1</v>
      </c>
      <c r="AR417" s="38">
        <v>8689479</v>
      </c>
      <c r="AS417" s="38">
        <v>589650</v>
      </c>
      <c r="AT417" s="38">
        <v>457030</v>
      </c>
      <c r="AU417" s="38" t="s">
        <v>107</v>
      </c>
      <c r="AV417" s="38" t="s">
        <v>107</v>
      </c>
      <c r="AW417" s="38">
        <v>9467039</v>
      </c>
      <c r="AX417" s="38" t="s">
        <v>107</v>
      </c>
      <c r="AY417" s="38">
        <v>620255</v>
      </c>
      <c r="AZ417" s="38">
        <v>310127</v>
      </c>
      <c r="BA417" s="38">
        <v>0</v>
      </c>
      <c r="BB417" s="38" t="s">
        <v>107</v>
      </c>
      <c r="BC417" s="38" t="s">
        <v>107</v>
      </c>
      <c r="BD417" s="38" t="s">
        <v>107</v>
      </c>
      <c r="BE417" s="38" t="s">
        <v>107</v>
      </c>
      <c r="BF417" s="38" t="s">
        <v>107</v>
      </c>
      <c r="BG417" s="38">
        <v>6478392</v>
      </c>
      <c r="BH417" s="38" t="s">
        <v>107</v>
      </c>
      <c r="BI417" s="38">
        <v>636577</v>
      </c>
      <c r="BJ417" s="38">
        <v>848769</v>
      </c>
      <c r="BK417" s="38" t="s">
        <v>107</v>
      </c>
      <c r="BL417" s="38">
        <v>0</v>
      </c>
      <c r="BM417" s="38">
        <v>0</v>
      </c>
      <c r="BN417" s="38" t="s">
        <v>107</v>
      </c>
      <c r="BO417" s="38">
        <v>1387411</v>
      </c>
      <c r="BP417" s="38">
        <v>3884750</v>
      </c>
      <c r="BQ417" s="38">
        <v>114258</v>
      </c>
      <c r="BR417" s="38">
        <v>2358599</v>
      </c>
      <c r="BS417" s="38">
        <v>4651908</v>
      </c>
      <c r="BT417" s="38" t="s">
        <v>107</v>
      </c>
      <c r="BU417" s="38" t="s">
        <v>107</v>
      </c>
      <c r="BV417" s="38" t="s">
        <v>107</v>
      </c>
      <c r="BW417" s="38">
        <v>9589457</v>
      </c>
      <c r="BX417" s="38">
        <v>212192</v>
      </c>
      <c r="BY417" s="38" t="s">
        <v>107</v>
      </c>
      <c r="BZ417" s="38" t="s">
        <v>107</v>
      </c>
      <c r="CA417" s="38">
        <v>11425736</v>
      </c>
      <c r="CB417" s="38">
        <v>783479</v>
      </c>
      <c r="CC417" s="330">
        <v>0</v>
      </c>
      <c r="CD417" s="38" t="s">
        <v>107</v>
      </c>
      <c r="CE417" s="38" t="s">
        <v>107</v>
      </c>
      <c r="CF417" s="38" t="s">
        <v>107</v>
      </c>
      <c r="CG417" s="38" t="s">
        <v>107</v>
      </c>
      <c r="CH417" s="42" t="s">
        <v>114</v>
      </c>
      <c r="CI417" s="42" t="s">
        <v>114</v>
      </c>
      <c r="CJ417" s="42" t="s">
        <v>114</v>
      </c>
      <c r="CK417" s="42" t="s">
        <v>114</v>
      </c>
      <c r="CL417" s="42" t="s">
        <v>114</v>
      </c>
      <c r="CM417" s="42" t="s">
        <v>114</v>
      </c>
      <c r="CN417" s="42" t="s">
        <v>114</v>
      </c>
      <c r="CO417" s="42" t="s">
        <v>107</v>
      </c>
      <c r="CP417" s="28" t="s">
        <v>107</v>
      </c>
      <c r="CQ417" s="28" t="s">
        <v>107</v>
      </c>
      <c r="CR417" s="28" t="s">
        <v>107</v>
      </c>
      <c r="CS417" s="28" t="s">
        <v>107</v>
      </c>
      <c r="CT417" s="28" t="s">
        <v>107</v>
      </c>
      <c r="CU417" s="28" t="s">
        <v>107</v>
      </c>
      <c r="CV417" s="28" t="s">
        <v>107</v>
      </c>
      <c r="CW417" s="28" t="s">
        <v>107</v>
      </c>
      <c r="CX417" s="28" t="s">
        <v>107</v>
      </c>
      <c r="CY417" s="28" t="s">
        <v>107</v>
      </c>
      <c r="CZ417" s="28" t="s">
        <v>107</v>
      </c>
      <c r="DA417" s="28" t="s">
        <v>107</v>
      </c>
      <c r="DB417" s="28" t="s">
        <v>107</v>
      </c>
      <c r="DC417" s="28" t="s">
        <v>107</v>
      </c>
      <c r="DD417" s="332">
        <v>5215033</v>
      </c>
      <c r="DE417" s="43">
        <v>1</v>
      </c>
      <c r="DF417" s="390">
        <v>1</v>
      </c>
      <c r="DG417" s="310"/>
      <c r="DH417" s="203"/>
      <c r="DI417" s="279" t="str" cm="1">
        <f t="array" ref="DI417">+IF(AND(C417&lt;&gt;"Vehículos Eléctricos",C417&lt;&gt;"Vehículos Híbridos",AD417="PERCENTIL 50"),
     IF(VLOOKUP(_xlfn.TEXTJOIN("_",FALSE,C417:E417),BD_Perc!$A:$P,_xlfn.IFS(BD!AE417="Intervalo de precio 1",12,BD!AE417="Intervalo de precio 2",13),FALSE)&lt;=1,
     VLOOKUP(_xlfn.TEXTJOIN("_",FALSE,C417:E417),BD_Perc!$A:$P,16,FALSE),"Ok P50"),
     "Ok P30/70 ó Híbrido/Eléctrico")</f>
        <v>Ok P50</v>
      </c>
      <c r="DJ417" s="279" t="str">
        <f t="shared" si="37"/>
        <v>Vehículos Convencionales_Vehículos Destinados al Transporte de Pasajeros_Microbus</v>
      </c>
      <c r="DK417" s="331">
        <f t="shared" si="41"/>
        <v>243900000</v>
      </c>
      <c r="DL417" s="326"/>
    </row>
    <row r="418" spans="1:116" ht="51">
      <c r="A418" s="28">
        <v>413</v>
      </c>
      <c r="B418" s="29" t="s">
        <v>266</v>
      </c>
      <c r="C418" s="29" t="s">
        <v>0</v>
      </c>
      <c r="D418" s="29" t="s">
        <v>867</v>
      </c>
      <c r="E418" s="42" t="s">
        <v>871</v>
      </c>
      <c r="F418" s="42" t="s">
        <v>872</v>
      </c>
      <c r="G418" s="30" t="s">
        <v>954</v>
      </c>
      <c r="H418" s="42" t="s">
        <v>913</v>
      </c>
      <c r="I418" s="28">
        <v>39811014</v>
      </c>
      <c r="J418" s="28" t="s">
        <v>955</v>
      </c>
      <c r="K418" s="31" t="s">
        <v>107</v>
      </c>
      <c r="L418" s="32">
        <v>177</v>
      </c>
      <c r="M418" s="33" t="s">
        <v>107</v>
      </c>
      <c r="N418" s="34">
        <v>144000000</v>
      </c>
      <c r="O418" s="34">
        <f>+IFERROR(VLOOKUP(I418,Precio_Fasecolda!A:C,3,FALSE),IFERROR(VLOOKUP(I418,Precio_Fasecolda!B:C,2,FALSE),N418))</f>
        <v>144000000</v>
      </c>
      <c r="P418" s="34">
        <f t="shared" si="38"/>
        <v>0</v>
      </c>
      <c r="Q418" s="33" t="s">
        <v>107</v>
      </c>
      <c r="R418" s="28" t="s">
        <v>2415</v>
      </c>
      <c r="S418" s="28" t="s">
        <v>360</v>
      </c>
      <c r="T418" s="28" t="s">
        <v>107</v>
      </c>
      <c r="U418" s="28" t="s">
        <v>107</v>
      </c>
      <c r="V418" s="42" t="s">
        <v>107</v>
      </c>
      <c r="W418" s="28" t="s">
        <v>107</v>
      </c>
      <c r="X418" s="28" t="s">
        <v>107</v>
      </c>
      <c r="Y418" s="28" t="str">
        <f t="shared" si="39"/>
        <v>N.A.</v>
      </c>
      <c r="Z418" s="292">
        <f t="shared" si="36"/>
        <v>143964000</v>
      </c>
      <c r="AA418" s="28" cm="1">
        <f t="array" aca="1" ref="AA418" ca="1">_xlfn.IFS(DK418&lt;$DK$4,1,AND(DK418&gt;=$DK$4,DK418&lt;=$AA$4),2,DK418&gt;$AA$4,3)</f>
        <v>2</v>
      </c>
      <c r="AB418" s="28">
        <v>0</v>
      </c>
      <c r="AC418" s="28" cm="1">
        <f t="array" aca="1" ref="AC418" ca="1">IF(AB418="PERCENTIL 30","",_xlfn.IFS(DK418&lt;$AC$4,1,DK418&gt;$AC$4,2))</f>
        <v>1</v>
      </c>
      <c r="AD418" s="28" t="str">
        <f>+IFERROR(VLOOKUP(_xlfn.TEXTJOIN("_", FALSE, C418:E418), BD_Perc!$A:$O, 15, FALSE),"Segmentación no encontrada o vehículo inactivo")</f>
        <v>PERCENTIL 50</v>
      </c>
      <c r="AE418" s="28" t="str" cm="1">
        <f t="array" ref="AE418">_xlfn.IFS(
    AD418 = "PERCENTIL 50",
    _xlfn.IFS(
        BD!DK418 &lt; VLOOKUP(_xlfn.TEXTJOIN("_", FALSE, C418:E418), BD_Perc!$A:$O, 11, FALSE), "Intervalo de precio 1",
        BD!DK418 &gt;= VLOOKUP(_xlfn.TEXTJOIN("_", FALSE, C418:E418), BD_Perc!$A:$O, 11, FALSE), "Intervalo de precio 2"
    ),
    AD418 = "PERCENTIL 30-70",
    _xlfn.IFS(
        BD!DK418 &lt; VLOOKUP(_xlfn.TEXTJOIN("_", FALSE, C418:E418), BD_Perc!$A:$O, 6, FALSE), "Intervalo de precio 1",
        BD!DK418 &lt; VLOOKUP(_xlfn.TEXTJOIN("_", FALSE, C418:E418), BD_Perc!$A:$O, 7, FALSE), "Intervalo de precio 2",
        BD!DK418 &gt;= VLOOKUP(_xlfn.TEXTJOIN("_", FALSE, C418:E418), BD_Perc!$A:$O, 7, FALSE), "Intervalo de precio 3"
    ),
    AD418="Segmentación no encontrada o vehículo inactivo","Segmentación no encontrada o vehículo inactivo"
)</f>
        <v>Intervalo de precio 1</v>
      </c>
      <c r="AF418" s="35" t="s">
        <v>2412</v>
      </c>
      <c r="AG418" s="35" t="b">
        <f t="shared" si="40"/>
        <v>1</v>
      </c>
      <c r="AH418" s="322">
        <v>2.5000000000000001E-4</v>
      </c>
      <c r="AI418" s="322">
        <v>5.0000000000000001E-4</v>
      </c>
      <c r="AJ418" s="322">
        <v>7.5000000000000002E-4</v>
      </c>
      <c r="AK418" s="322">
        <v>1E-3</v>
      </c>
      <c r="AL418" s="322">
        <v>1.25E-3</v>
      </c>
      <c r="AM418" s="322">
        <v>1.5E-3</v>
      </c>
      <c r="AN418" s="28" t="s">
        <v>113</v>
      </c>
      <c r="AO418" s="28" t="s">
        <v>113</v>
      </c>
      <c r="AP418" s="28" t="s">
        <v>113</v>
      </c>
      <c r="AQ418" s="45">
        <v>0.05</v>
      </c>
      <c r="AR418" s="38">
        <v>8689479</v>
      </c>
      <c r="AS418" s="38" t="s">
        <v>107</v>
      </c>
      <c r="AT418" s="38" t="s">
        <v>107</v>
      </c>
      <c r="AU418" s="38" t="s">
        <v>107</v>
      </c>
      <c r="AV418" s="38" t="s">
        <v>107</v>
      </c>
      <c r="AW418" s="38" t="s">
        <v>107</v>
      </c>
      <c r="AX418" s="38" t="s">
        <v>107</v>
      </c>
      <c r="AY418" s="38">
        <v>734511</v>
      </c>
      <c r="AZ418" s="38">
        <v>505997</v>
      </c>
      <c r="BA418" s="38">
        <v>734511</v>
      </c>
      <c r="BB418" s="38" t="s">
        <v>107</v>
      </c>
      <c r="BC418" s="38" t="s">
        <v>107</v>
      </c>
      <c r="BD418" s="38">
        <v>182811786</v>
      </c>
      <c r="BE418" s="38">
        <v>172365398</v>
      </c>
      <c r="BF418" s="38" t="s">
        <v>107</v>
      </c>
      <c r="BG418" s="38">
        <v>18362791</v>
      </c>
      <c r="BH418" s="38" t="s">
        <v>107</v>
      </c>
      <c r="BI418" s="38" t="s">
        <v>107</v>
      </c>
      <c r="BJ418" s="38" t="s">
        <v>107</v>
      </c>
      <c r="BK418" s="38" t="s">
        <v>107</v>
      </c>
      <c r="BL418" s="38">
        <v>0</v>
      </c>
      <c r="BM418" s="38">
        <v>0</v>
      </c>
      <c r="BN418" s="38" t="s">
        <v>107</v>
      </c>
      <c r="BO418" s="38" t="s">
        <v>107</v>
      </c>
      <c r="BP418" s="38" t="s">
        <v>107</v>
      </c>
      <c r="BQ418" s="38">
        <v>163225</v>
      </c>
      <c r="BR418" s="38" t="s">
        <v>107</v>
      </c>
      <c r="BS418" s="38" t="s">
        <v>107</v>
      </c>
      <c r="BT418" s="38" t="s">
        <v>107</v>
      </c>
      <c r="BU418" s="38" t="s">
        <v>107</v>
      </c>
      <c r="BV418" s="38" t="s">
        <v>107</v>
      </c>
      <c r="BW418" s="38">
        <v>1550636</v>
      </c>
      <c r="BX418" s="38" t="s">
        <v>107</v>
      </c>
      <c r="BY418" s="38" t="s">
        <v>107</v>
      </c>
      <c r="BZ418" s="38" t="s">
        <v>107</v>
      </c>
      <c r="CA418" s="38">
        <v>27748217</v>
      </c>
      <c r="CB418" s="38">
        <v>1060961</v>
      </c>
      <c r="CC418" s="330">
        <v>0</v>
      </c>
      <c r="CD418" s="38" t="s">
        <v>107</v>
      </c>
      <c r="CE418" s="38" t="s">
        <v>107</v>
      </c>
      <c r="CF418" s="38">
        <v>28864958</v>
      </c>
      <c r="CG418" s="38">
        <v>21032255</v>
      </c>
      <c r="CH418" s="42" t="s">
        <v>114</v>
      </c>
      <c r="CI418" s="42" t="s">
        <v>114</v>
      </c>
      <c r="CJ418" s="42" t="s">
        <v>114</v>
      </c>
      <c r="CK418" s="42" t="s">
        <v>113</v>
      </c>
      <c r="CL418" s="42" t="s">
        <v>113</v>
      </c>
      <c r="CM418" s="42" t="s">
        <v>114</v>
      </c>
      <c r="CN418" s="42" t="s">
        <v>113</v>
      </c>
      <c r="CO418" s="42" t="s">
        <v>107</v>
      </c>
      <c r="CP418" s="28" t="s">
        <v>107</v>
      </c>
      <c r="CQ418" s="28" t="s">
        <v>107</v>
      </c>
      <c r="CR418" s="28" t="s">
        <v>107</v>
      </c>
      <c r="CS418" s="28" t="s">
        <v>107</v>
      </c>
      <c r="CT418" s="28" t="s">
        <v>107</v>
      </c>
      <c r="CU418" s="28" t="s">
        <v>107</v>
      </c>
      <c r="CV418" s="28" t="s">
        <v>107</v>
      </c>
      <c r="CW418" s="28" t="s">
        <v>107</v>
      </c>
      <c r="CX418" s="28" t="s">
        <v>107</v>
      </c>
      <c r="CY418" s="28" t="s">
        <v>107</v>
      </c>
      <c r="CZ418" s="28" t="s">
        <v>107</v>
      </c>
      <c r="DA418" s="28" t="s">
        <v>107</v>
      </c>
      <c r="DB418" s="28" t="s">
        <v>107</v>
      </c>
      <c r="DC418" s="28" t="s">
        <v>107</v>
      </c>
      <c r="DD418" s="332">
        <v>12236964</v>
      </c>
      <c r="DE418" s="43">
        <v>1</v>
      </c>
      <c r="DF418" s="390">
        <v>1</v>
      </c>
      <c r="DG418" s="310"/>
      <c r="DH418" s="203"/>
      <c r="DI418" s="279" t="str" cm="1">
        <f t="array" ref="DI418">+IF(AND(C418&lt;&gt;"Vehículos Eléctricos",C418&lt;&gt;"Vehículos Híbridos",AD418="PERCENTIL 50"),
     IF(VLOOKUP(_xlfn.TEXTJOIN("_",FALSE,C418:E418),BD_Perc!$A:$P,_xlfn.IFS(BD!AE418="Intervalo de precio 1",12,BD!AE418="Intervalo de precio 2",13),FALSE)&lt;=1,
     VLOOKUP(_xlfn.TEXTJOIN("_",FALSE,C418:E418),BD_Perc!$A:$P,16,FALSE),"Ok P50"),
     "Ok P30/70 ó Híbrido/Eléctrico")</f>
        <v>Ok P50</v>
      </c>
      <c r="DJ418" s="279" t="str">
        <f t="shared" si="37"/>
        <v>Vehículos Convencionales_Vehículos Destinados al Transporte de Pasajeros_Microbus</v>
      </c>
      <c r="DK418" s="331">
        <f t="shared" si="41"/>
        <v>143964000</v>
      </c>
      <c r="DL418" s="326"/>
    </row>
    <row r="419" spans="1:116" ht="51">
      <c r="A419" s="28">
        <v>414</v>
      </c>
      <c r="B419" s="29" t="s">
        <v>266</v>
      </c>
      <c r="C419" s="29" t="s">
        <v>0</v>
      </c>
      <c r="D419" s="29" t="s">
        <v>867</v>
      </c>
      <c r="E419" s="42" t="s">
        <v>875</v>
      </c>
      <c r="F419" s="42" t="s">
        <v>876</v>
      </c>
      <c r="G419" s="30" t="s">
        <v>956</v>
      </c>
      <c r="H419" s="42" t="s">
        <v>913</v>
      </c>
      <c r="I419" s="28">
        <v>39811014</v>
      </c>
      <c r="J419" s="28" t="s">
        <v>957</v>
      </c>
      <c r="K419" s="31" t="s">
        <v>107</v>
      </c>
      <c r="L419" s="32">
        <v>177</v>
      </c>
      <c r="M419" s="33" t="s">
        <v>107</v>
      </c>
      <c r="N419" s="34">
        <v>144000000</v>
      </c>
      <c r="O419" s="34">
        <f>+IFERROR(VLOOKUP(I419,Precio_Fasecolda!A:C,3,FALSE),IFERROR(VLOOKUP(I419,Precio_Fasecolda!B:C,2,FALSE),N419))</f>
        <v>144000000</v>
      </c>
      <c r="P419" s="34">
        <f t="shared" si="38"/>
        <v>0</v>
      </c>
      <c r="Q419" s="33" t="s">
        <v>107</v>
      </c>
      <c r="R419" s="28" t="s">
        <v>2415</v>
      </c>
      <c r="S419" s="28" t="s">
        <v>360</v>
      </c>
      <c r="T419" s="28" t="s">
        <v>107</v>
      </c>
      <c r="U419" s="28" t="s">
        <v>107</v>
      </c>
      <c r="V419" s="42" t="s">
        <v>107</v>
      </c>
      <c r="W419" s="28" t="s">
        <v>107</v>
      </c>
      <c r="X419" s="28" t="s">
        <v>107</v>
      </c>
      <c r="Y419" s="28" t="str">
        <f t="shared" si="39"/>
        <v>N.A.</v>
      </c>
      <c r="Z419" s="292">
        <f t="shared" si="36"/>
        <v>143964000</v>
      </c>
      <c r="AA419" s="28" cm="1">
        <f t="array" aca="1" ref="AA419" ca="1">_xlfn.IFS(DK419&lt;$DK$4,1,AND(DK419&gt;=$DK$4,DK419&lt;=$AA$4),2,DK419&gt;$AA$4,3)</f>
        <v>2</v>
      </c>
      <c r="AB419" s="28">
        <v>0</v>
      </c>
      <c r="AC419" s="28" cm="1">
        <f t="array" aca="1" ref="AC419" ca="1">IF(AB419="PERCENTIL 30","",_xlfn.IFS(DK419&lt;$AC$4,1,DK419&gt;$AC$4,2))</f>
        <v>1</v>
      </c>
      <c r="AD419" s="28" t="str">
        <f>+IFERROR(VLOOKUP(_xlfn.TEXTJOIN("_", FALSE, C419:E419), BD_Perc!$A:$O, 15, FALSE),"Segmentación no encontrada o vehículo inactivo")</f>
        <v>PERCENTIL 30-70</v>
      </c>
      <c r="AE419" s="28" t="str" cm="1">
        <f t="array" ref="AE419">_xlfn.IFS(
    AD419 = "PERCENTIL 50",
    _xlfn.IFS(
        BD!DK419 &lt; VLOOKUP(_xlfn.TEXTJOIN("_", FALSE, C419:E419), BD_Perc!$A:$O, 11, FALSE), "Intervalo de precio 1",
        BD!DK419 &gt;= VLOOKUP(_xlfn.TEXTJOIN("_", FALSE, C419:E419), BD_Perc!$A:$O, 11, FALSE), "Intervalo de precio 2"
    ),
    AD419 = "PERCENTIL 30-70",
    _xlfn.IFS(
        BD!DK419 &lt; VLOOKUP(_xlfn.TEXTJOIN("_", FALSE, C419:E419), BD_Perc!$A:$O, 6, FALSE), "Intervalo de precio 1",
        BD!DK419 &lt; VLOOKUP(_xlfn.TEXTJOIN("_", FALSE, C419:E419), BD_Perc!$A:$O, 7, FALSE), "Intervalo de precio 2",
        BD!DK419 &gt;= VLOOKUP(_xlfn.TEXTJOIN("_", FALSE, C419:E419), BD_Perc!$A:$O, 7, FALSE), "Intervalo de precio 3"
    ),
    AD419="Segmentación no encontrada o vehículo inactivo","Segmentación no encontrada o vehículo inactivo"
)</f>
        <v>Intervalo de precio 1</v>
      </c>
      <c r="AF419" s="35" t="s">
        <v>2412</v>
      </c>
      <c r="AG419" s="35" t="b">
        <f t="shared" si="40"/>
        <v>1</v>
      </c>
      <c r="AH419" s="322">
        <v>2.5000000000000001E-4</v>
      </c>
      <c r="AI419" s="322">
        <v>5.0000000000000001E-4</v>
      </c>
      <c r="AJ419" s="322">
        <v>7.5000000000000002E-4</v>
      </c>
      <c r="AK419" s="322">
        <v>1E-3</v>
      </c>
      <c r="AL419" s="322">
        <v>1.25E-3</v>
      </c>
      <c r="AM419" s="322">
        <v>1.5E-3</v>
      </c>
      <c r="AN419" s="28" t="s">
        <v>113</v>
      </c>
      <c r="AO419" s="28" t="s">
        <v>113</v>
      </c>
      <c r="AP419" s="28" t="s">
        <v>113</v>
      </c>
      <c r="AQ419" s="45">
        <v>0.05</v>
      </c>
      <c r="AR419" s="38">
        <v>8689479</v>
      </c>
      <c r="AS419" s="38" t="s">
        <v>107</v>
      </c>
      <c r="AT419" s="38" t="s">
        <v>107</v>
      </c>
      <c r="AU419" s="38" t="s">
        <v>107</v>
      </c>
      <c r="AV419" s="38" t="s">
        <v>107</v>
      </c>
      <c r="AW419" s="38" t="s">
        <v>107</v>
      </c>
      <c r="AX419" s="38" t="s">
        <v>107</v>
      </c>
      <c r="AY419" s="38">
        <v>734511</v>
      </c>
      <c r="AZ419" s="38">
        <v>505997</v>
      </c>
      <c r="BA419" s="38">
        <v>734511</v>
      </c>
      <c r="BB419" s="38" t="s">
        <v>107</v>
      </c>
      <c r="BC419" s="38" t="s">
        <v>107</v>
      </c>
      <c r="BD419" s="38">
        <v>187708531</v>
      </c>
      <c r="BE419" s="38">
        <v>177098917</v>
      </c>
      <c r="BF419" s="38" t="s">
        <v>107</v>
      </c>
      <c r="BG419" s="38">
        <v>18362791</v>
      </c>
      <c r="BH419" s="38" t="s">
        <v>107</v>
      </c>
      <c r="BI419" s="38" t="s">
        <v>107</v>
      </c>
      <c r="BJ419" s="38" t="s">
        <v>107</v>
      </c>
      <c r="BK419" s="38" t="s">
        <v>107</v>
      </c>
      <c r="BL419" s="38">
        <v>0</v>
      </c>
      <c r="BM419" s="38">
        <v>0</v>
      </c>
      <c r="BN419" s="38" t="s">
        <v>107</v>
      </c>
      <c r="BO419" s="38" t="s">
        <v>107</v>
      </c>
      <c r="BP419" s="38" t="s">
        <v>107</v>
      </c>
      <c r="BQ419" s="38">
        <v>163225</v>
      </c>
      <c r="BR419" s="38" t="s">
        <v>107</v>
      </c>
      <c r="BS419" s="38" t="s">
        <v>107</v>
      </c>
      <c r="BT419" s="38" t="s">
        <v>107</v>
      </c>
      <c r="BU419" s="38" t="s">
        <v>107</v>
      </c>
      <c r="BV419" s="38" t="s">
        <v>107</v>
      </c>
      <c r="BW419" s="38">
        <v>1550636</v>
      </c>
      <c r="BX419" s="38" t="s">
        <v>107</v>
      </c>
      <c r="BY419" s="38" t="s">
        <v>107</v>
      </c>
      <c r="BZ419" s="38" t="s">
        <v>107</v>
      </c>
      <c r="CA419" s="38">
        <v>27748217</v>
      </c>
      <c r="CB419" s="38">
        <v>1060961</v>
      </c>
      <c r="CC419" s="330">
        <v>0</v>
      </c>
      <c r="CD419" s="38" t="s">
        <v>107</v>
      </c>
      <c r="CE419" s="38" t="s">
        <v>107</v>
      </c>
      <c r="CF419" s="38">
        <v>28864958</v>
      </c>
      <c r="CG419" s="38">
        <v>21032255</v>
      </c>
      <c r="CH419" s="42" t="s">
        <v>114</v>
      </c>
      <c r="CI419" s="42" t="s">
        <v>114</v>
      </c>
      <c r="CJ419" s="42" t="s">
        <v>114</v>
      </c>
      <c r="CK419" s="42" t="s">
        <v>113</v>
      </c>
      <c r="CL419" s="42" t="s">
        <v>113</v>
      </c>
      <c r="CM419" s="42" t="s">
        <v>114</v>
      </c>
      <c r="CN419" s="42" t="s">
        <v>113</v>
      </c>
      <c r="CO419" s="42" t="s">
        <v>107</v>
      </c>
      <c r="CP419" s="28" t="s">
        <v>107</v>
      </c>
      <c r="CQ419" s="28" t="s">
        <v>107</v>
      </c>
      <c r="CR419" s="28" t="s">
        <v>107</v>
      </c>
      <c r="CS419" s="28" t="s">
        <v>107</v>
      </c>
      <c r="CT419" s="28" t="s">
        <v>107</v>
      </c>
      <c r="CU419" s="28" t="s">
        <v>107</v>
      </c>
      <c r="CV419" s="28" t="s">
        <v>107</v>
      </c>
      <c r="CW419" s="28" t="s">
        <v>107</v>
      </c>
      <c r="CX419" s="28" t="s">
        <v>107</v>
      </c>
      <c r="CY419" s="28" t="s">
        <v>107</v>
      </c>
      <c r="CZ419" s="28" t="s">
        <v>107</v>
      </c>
      <c r="DA419" s="28" t="s">
        <v>107</v>
      </c>
      <c r="DB419" s="28" t="s">
        <v>107</v>
      </c>
      <c r="DC419" s="28" t="s">
        <v>107</v>
      </c>
      <c r="DD419" s="332">
        <v>12236964</v>
      </c>
      <c r="DE419" s="43">
        <v>1</v>
      </c>
      <c r="DF419" s="390">
        <v>1</v>
      </c>
      <c r="DG419" s="310"/>
      <c r="DH419" s="203"/>
      <c r="DI419" s="279" t="str" cm="1">
        <f t="array" ref="DI419">+IF(AND(C419&lt;&gt;"Vehículos Eléctricos",C419&lt;&gt;"Vehículos Híbridos",AD419="PERCENTIL 50"),
     IF(VLOOKUP(_xlfn.TEXTJOIN("_",FALSE,C419:E419),BD_Perc!$A:$P,_xlfn.IFS(BD!AE419="Intervalo de precio 1",12,BD!AE419="Intervalo de precio 2",13),FALSE)&lt;=1,
     VLOOKUP(_xlfn.TEXTJOIN("_",FALSE,C419:E419),BD_Perc!$A:$P,16,FALSE),"Ok P50"),
     "Ok P30/70 ó Híbrido/Eléctrico")</f>
        <v>Ok P30/70 ó Híbrido/Eléctrico</v>
      </c>
      <c r="DJ419" s="279" t="str">
        <f t="shared" si="37"/>
        <v>Vehículos Convencionales_Vehículos Destinados al Transporte de Pasajeros_Buseta</v>
      </c>
      <c r="DK419" s="331">
        <f t="shared" si="41"/>
        <v>143964000</v>
      </c>
      <c r="DL419" s="326"/>
    </row>
    <row r="420" spans="1:116" ht="51">
      <c r="A420" s="28">
        <v>415</v>
      </c>
      <c r="B420" s="29" t="s">
        <v>266</v>
      </c>
      <c r="C420" s="29" t="s">
        <v>0</v>
      </c>
      <c r="D420" s="29" t="s">
        <v>867</v>
      </c>
      <c r="E420" s="42" t="s">
        <v>871</v>
      </c>
      <c r="F420" s="42" t="s">
        <v>872</v>
      </c>
      <c r="G420" s="30" t="s">
        <v>958</v>
      </c>
      <c r="H420" s="42" t="s">
        <v>919</v>
      </c>
      <c r="I420" s="28">
        <v>5811034</v>
      </c>
      <c r="J420" s="28" t="s">
        <v>959</v>
      </c>
      <c r="K420" s="31" t="s">
        <v>107</v>
      </c>
      <c r="L420" s="32">
        <v>170</v>
      </c>
      <c r="M420" s="33" t="s">
        <v>107</v>
      </c>
      <c r="N420" s="34">
        <v>200600000</v>
      </c>
      <c r="O420" s="34">
        <f>+IFERROR(VLOOKUP(I420,Precio_Fasecolda!A:C,3,FALSE),IFERROR(VLOOKUP(I420,Precio_Fasecolda!B:C,2,FALSE),N420))</f>
        <v>200600000</v>
      </c>
      <c r="P420" s="34">
        <f t="shared" si="38"/>
        <v>0</v>
      </c>
      <c r="Q420" s="33" t="s">
        <v>107</v>
      </c>
      <c r="R420" s="28" t="s">
        <v>2415</v>
      </c>
      <c r="S420" s="28" t="s">
        <v>360</v>
      </c>
      <c r="T420" s="28" t="s">
        <v>107</v>
      </c>
      <c r="U420" s="28" t="s">
        <v>107</v>
      </c>
      <c r="V420" s="42" t="s">
        <v>107</v>
      </c>
      <c r="W420" s="28" t="s">
        <v>107</v>
      </c>
      <c r="X420" s="28" t="s">
        <v>107</v>
      </c>
      <c r="Y420" s="28" t="str">
        <f t="shared" si="39"/>
        <v>N.A.</v>
      </c>
      <c r="Z420" s="292">
        <f t="shared" si="36"/>
        <v>200549850</v>
      </c>
      <c r="AA420" s="28" cm="1">
        <f t="array" aca="1" ref="AA420" ca="1">_xlfn.IFS(DK420&lt;$DK$4,1,AND(DK420&gt;=$DK$4,DK420&lt;=$AA$4),2,DK420&gt;$AA$4,3)</f>
        <v>2</v>
      </c>
      <c r="AB420" s="28">
        <v>0</v>
      </c>
      <c r="AC420" s="28" cm="1">
        <f t="array" aca="1" ref="AC420" ca="1">IF(AB420="PERCENTIL 30","",_xlfn.IFS(DK420&lt;$AC$4,1,DK420&gt;$AC$4,2))</f>
        <v>2</v>
      </c>
      <c r="AD420" s="28" t="str">
        <f>+IFERROR(VLOOKUP(_xlfn.TEXTJOIN("_", FALSE, C420:E420), BD_Perc!$A:$O, 15, FALSE),"Segmentación no encontrada o vehículo inactivo")</f>
        <v>PERCENTIL 50</v>
      </c>
      <c r="AE420" s="28" t="str" cm="1">
        <f t="array" ref="AE420">_xlfn.IFS(
    AD420 = "PERCENTIL 50",
    _xlfn.IFS(
        BD!DK420 &lt; VLOOKUP(_xlfn.TEXTJOIN("_", FALSE, C420:E420), BD_Perc!$A:$O, 11, FALSE), "Intervalo de precio 1",
        BD!DK420 &gt;= VLOOKUP(_xlfn.TEXTJOIN("_", FALSE, C420:E420), BD_Perc!$A:$O, 11, FALSE), "Intervalo de precio 2"
    ),
    AD420 = "PERCENTIL 30-70",
    _xlfn.IFS(
        BD!DK420 &lt; VLOOKUP(_xlfn.TEXTJOIN("_", FALSE, C420:E420), BD_Perc!$A:$O, 6, FALSE), "Intervalo de precio 1",
        BD!DK420 &lt; VLOOKUP(_xlfn.TEXTJOIN("_", FALSE, C420:E420), BD_Perc!$A:$O, 7, FALSE), "Intervalo de precio 2",
        BD!DK420 &gt;= VLOOKUP(_xlfn.TEXTJOIN("_", FALSE, C420:E420), BD_Perc!$A:$O, 7, FALSE), "Intervalo de precio 3"
    ),
    AD420="Segmentación no encontrada o vehículo inactivo","Segmentación no encontrada o vehículo inactivo"
)</f>
        <v>Intervalo de precio 1</v>
      </c>
      <c r="AF420" s="35" t="s">
        <v>2412</v>
      </c>
      <c r="AG420" s="35" t="b">
        <f t="shared" si="40"/>
        <v>1</v>
      </c>
      <c r="AH420" s="322">
        <v>2.5000000000000001E-4</v>
      </c>
      <c r="AI420" s="322">
        <v>5.0000000000000001E-4</v>
      </c>
      <c r="AJ420" s="322">
        <v>7.5000000000000002E-4</v>
      </c>
      <c r="AK420" s="322">
        <v>1E-3</v>
      </c>
      <c r="AL420" s="322">
        <v>1.25E-3</v>
      </c>
      <c r="AM420" s="322">
        <v>1.5E-3</v>
      </c>
      <c r="AN420" s="28" t="s">
        <v>113</v>
      </c>
      <c r="AO420" s="28" t="s">
        <v>113</v>
      </c>
      <c r="AP420" s="28" t="s">
        <v>113</v>
      </c>
      <c r="AQ420" s="45">
        <v>0.05</v>
      </c>
      <c r="AR420" s="38">
        <v>8689479</v>
      </c>
      <c r="AS420" s="38" t="s">
        <v>107</v>
      </c>
      <c r="AT420" s="38" t="s">
        <v>107</v>
      </c>
      <c r="AU420" s="38" t="s">
        <v>107</v>
      </c>
      <c r="AV420" s="38" t="s">
        <v>107</v>
      </c>
      <c r="AW420" s="38" t="s">
        <v>107</v>
      </c>
      <c r="AX420" s="38" t="s">
        <v>107</v>
      </c>
      <c r="AY420" s="38">
        <v>734511</v>
      </c>
      <c r="AZ420" s="38">
        <v>505997</v>
      </c>
      <c r="BA420" s="38">
        <v>734511</v>
      </c>
      <c r="BB420" s="38" t="s">
        <v>107</v>
      </c>
      <c r="BC420" s="38" t="s">
        <v>107</v>
      </c>
      <c r="BD420" s="38">
        <v>188034980</v>
      </c>
      <c r="BE420" s="38">
        <v>185260158</v>
      </c>
      <c r="BF420" s="38" t="s">
        <v>107</v>
      </c>
      <c r="BG420" s="38">
        <v>18362791</v>
      </c>
      <c r="BH420" s="38" t="s">
        <v>107</v>
      </c>
      <c r="BI420" s="38" t="s">
        <v>107</v>
      </c>
      <c r="BJ420" s="38" t="s">
        <v>107</v>
      </c>
      <c r="BK420" s="38" t="s">
        <v>107</v>
      </c>
      <c r="BL420" s="38">
        <v>0</v>
      </c>
      <c r="BM420" s="38">
        <v>0</v>
      </c>
      <c r="BN420" s="38" t="s">
        <v>107</v>
      </c>
      <c r="BO420" s="38" t="s">
        <v>107</v>
      </c>
      <c r="BP420" s="38" t="s">
        <v>107</v>
      </c>
      <c r="BQ420" s="38">
        <v>163225</v>
      </c>
      <c r="BR420" s="38" t="s">
        <v>107</v>
      </c>
      <c r="BS420" s="38" t="s">
        <v>107</v>
      </c>
      <c r="BT420" s="38" t="s">
        <v>107</v>
      </c>
      <c r="BU420" s="38" t="s">
        <v>107</v>
      </c>
      <c r="BV420" s="38" t="s">
        <v>107</v>
      </c>
      <c r="BW420" s="38">
        <v>1550636</v>
      </c>
      <c r="BX420" s="38" t="s">
        <v>107</v>
      </c>
      <c r="BY420" s="38" t="s">
        <v>107</v>
      </c>
      <c r="BZ420" s="38" t="s">
        <v>107</v>
      </c>
      <c r="CA420" s="38">
        <v>27748217</v>
      </c>
      <c r="CB420" s="38">
        <v>1060961</v>
      </c>
      <c r="CC420" s="330">
        <v>0</v>
      </c>
      <c r="CD420" s="38" t="s">
        <v>107</v>
      </c>
      <c r="CE420" s="38" t="s">
        <v>107</v>
      </c>
      <c r="CF420" s="38">
        <v>28864958</v>
      </c>
      <c r="CG420" s="38">
        <v>21032255</v>
      </c>
      <c r="CH420" s="42" t="s">
        <v>114</v>
      </c>
      <c r="CI420" s="42" t="s">
        <v>114</v>
      </c>
      <c r="CJ420" s="42" t="s">
        <v>114</v>
      </c>
      <c r="CK420" s="42" t="s">
        <v>113</v>
      </c>
      <c r="CL420" s="42" t="s">
        <v>113</v>
      </c>
      <c r="CM420" s="42" t="s">
        <v>114</v>
      </c>
      <c r="CN420" s="42" t="s">
        <v>113</v>
      </c>
      <c r="CO420" s="42" t="s">
        <v>107</v>
      </c>
      <c r="CP420" s="28" t="s">
        <v>107</v>
      </c>
      <c r="CQ420" s="28" t="s">
        <v>107</v>
      </c>
      <c r="CR420" s="28" t="s">
        <v>107</v>
      </c>
      <c r="CS420" s="28" t="s">
        <v>107</v>
      </c>
      <c r="CT420" s="28" t="s">
        <v>107</v>
      </c>
      <c r="CU420" s="28" t="s">
        <v>107</v>
      </c>
      <c r="CV420" s="28" t="s">
        <v>107</v>
      </c>
      <c r="CW420" s="28" t="s">
        <v>107</v>
      </c>
      <c r="CX420" s="28" t="s">
        <v>107</v>
      </c>
      <c r="CY420" s="28" t="s">
        <v>107</v>
      </c>
      <c r="CZ420" s="28" t="s">
        <v>107</v>
      </c>
      <c r="DA420" s="28" t="s">
        <v>107</v>
      </c>
      <c r="DB420" s="28" t="s">
        <v>107</v>
      </c>
      <c r="DC420" s="28" t="s">
        <v>107</v>
      </c>
      <c r="DD420" s="332">
        <v>13057985</v>
      </c>
      <c r="DE420" s="43">
        <v>1</v>
      </c>
      <c r="DF420" s="390">
        <v>1</v>
      </c>
      <c r="DG420" s="310"/>
      <c r="DH420" s="203"/>
      <c r="DI420" s="279" t="str" cm="1">
        <f t="array" ref="DI420">+IF(AND(C420&lt;&gt;"Vehículos Eléctricos",C420&lt;&gt;"Vehículos Híbridos",AD420="PERCENTIL 50"),
     IF(VLOOKUP(_xlfn.TEXTJOIN("_",FALSE,C420:E420),BD_Perc!$A:$P,_xlfn.IFS(BD!AE420="Intervalo de precio 1",12,BD!AE420="Intervalo de precio 2",13),FALSE)&lt;=1,
     VLOOKUP(_xlfn.TEXTJOIN("_",FALSE,C420:E420),BD_Perc!$A:$P,16,FALSE),"Ok P50"),
     "Ok P30/70 ó Híbrido/Eléctrico")</f>
        <v>Ok P50</v>
      </c>
      <c r="DJ420" s="279" t="str">
        <f t="shared" si="37"/>
        <v>Vehículos Convencionales_Vehículos Destinados al Transporte de Pasajeros_Microbus</v>
      </c>
      <c r="DK420" s="331">
        <f t="shared" si="41"/>
        <v>200549850</v>
      </c>
      <c r="DL420" s="326"/>
    </row>
    <row r="421" spans="1:116" ht="51">
      <c r="A421" s="28">
        <v>416</v>
      </c>
      <c r="B421" s="29" t="s">
        <v>266</v>
      </c>
      <c r="C421" s="29" t="s">
        <v>0</v>
      </c>
      <c r="D421" s="29" t="s">
        <v>867</v>
      </c>
      <c r="E421" s="42" t="s">
        <v>875</v>
      </c>
      <c r="F421" s="42" t="s">
        <v>876</v>
      </c>
      <c r="G421" s="30" t="s">
        <v>960</v>
      </c>
      <c r="H421" s="42" t="s">
        <v>919</v>
      </c>
      <c r="I421" s="28">
        <v>5811034</v>
      </c>
      <c r="J421" s="28" t="s">
        <v>961</v>
      </c>
      <c r="K421" s="31" t="s">
        <v>107</v>
      </c>
      <c r="L421" s="32">
        <v>170</v>
      </c>
      <c r="M421" s="33" t="s">
        <v>107</v>
      </c>
      <c r="N421" s="34">
        <v>200600000</v>
      </c>
      <c r="O421" s="34">
        <f>+IFERROR(VLOOKUP(I421,Precio_Fasecolda!A:C,3,FALSE),IFERROR(VLOOKUP(I421,Precio_Fasecolda!B:C,2,FALSE),N421))</f>
        <v>200600000</v>
      </c>
      <c r="P421" s="34">
        <f t="shared" si="38"/>
        <v>0</v>
      </c>
      <c r="Q421" s="33" t="s">
        <v>107</v>
      </c>
      <c r="R421" s="28" t="s">
        <v>2415</v>
      </c>
      <c r="S421" s="28" t="s">
        <v>360</v>
      </c>
      <c r="T421" s="28" t="s">
        <v>107</v>
      </c>
      <c r="U421" s="28" t="s">
        <v>107</v>
      </c>
      <c r="V421" s="42" t="s">
        <v>107</v>
      </c>
      <c r="W421" s="28" t="s">
        <v>107</v>
      </c>
      <c r="X421" s="28" t="s">
        <v>107</v>
      </c>
      <c r="Y421" s="28" t="str">
        <f t="shared" si="39"/>
        <v>N.A.</v>
      </c>
      <c r="Z421" s="292">
        <f t="shared" si="36"/>
        <v>200549850</v>
      </c>
      <c r="AA421" s="28" cm="1">
        <f t="array" aca="1" ref="AA421" ca="1">_xlfn.IFS(DK421&lt;$DK$4,1,AND(DK421&gt;=$DK$4,DK421&lt;=$AA$4),2,DK421&gt;$AA$4,3)</f>
        <v>2</v>
      </c>
      <c r="AB421" s="28">
        <v>0</v>
      </c>
      <c r="AC421" s="28" cm="1">
        <f t="array" aca="1" ref="AC421" ca="1">IF(AB421="PERCENTIL 30","",_xlfn.IFS(DK421&lt;$AC$4,1,DK421&gt;$AC$4,2))</f>
        <v>2</v>
      </c>
      <c r="AD421" s="28" t="str">
        <f>+IFERROR(VLOOKUP(_xlfn.TEXTJOIN("_", FALSE, C421:E421), BD_Perc!$A:$O, 15, FALSE),"Segmentación no encontrada o vehículo inactivo")</f>
        <v>PERCENTIL 30-70</v>
      </c>
      <c r="AE421" s="28" t="str" cm="1">
        <f t="array" ref="AE421">_xlfn.IFS(
    AD421 = "PERCENTIL 50",
    _xlfn.IFS(
        BD!DK421 &lt; VLOOKUP(_xlfn.TEXTJOIN("_", FALSE, C421:E421), BD_Perc!$A:$O, 11, FALSE), "Intervalo de precio 1",
        BD!DK421 &gt;= VLOOKUP(_xlfn.TEXTJOIN("_", FALSE, C421:E421), BD_Perc!$A:$O, 11, FALSE), "Intervalo de precio 2"
    ),
    AD421 = "PERCENTIL 30-70",
    _xlfn.IFS(
        BD!DK421 &lt; VLOOKUP(_xlfn.TEXTJOIN("_", FALSE, C421:E421), BD_Perc!$A:$O, 6, FALSE), "Intervalo de precio 1",
        BD!DK421 &lt; VLOOKUP(_xlfn.TEXTJOIN("_", FALSE, C421:E421), BD_Perc!$A:$O, 7, FALSE), "Intervalo de precio 2",
        BD!DK421 &gt;= VLOOKUP(_xlfn.TEXTJOIN("_", FALSE, C421:E421), BD_Perc!$A:$O, 7, FALSE), "Intervalo de precio 3"
    ),
    AD421="Segmentación no encontrada o vehículo inactivo","Segmentación no encontrada o vehículo inactivo"
)</f>
        <v>Intervalo de precio 2</v>
      </c>
      <c r="AF421" s="57" t="s">
        <v>2413</v>
      </c>
      <c r="AG421" s="35" t="b">
        <f t="shared" si="40"/>
        <v>1</v>
      </c>
      <c r="AH421" s="322">
        <v>2.5000000000000001E-4</v>
      </c>
      <c r="AI421" s="322">
        <v>5.0000000000000001E-4</v>
      </c>
      <c r="AJ421" s="322">
        <v>7.5000000000000002E-4</v>
      </c>
      <c r="AK421" s="322">
        <v>1E-3</v>
      </c>
      <c r="AL421" s="322">
        <v>1.25E-3</v>
      </c>
      <c r="AM421" s="322">
        <v>1.5E-3</v>
      </c>
      <c r="AN421" s="28" t="s">
        <v>113</v>
      </c>
      <c r="AO421" s="28" t="s">
        <v>113</v>
      </c>
      <c r="AP421" s="28" t="s">
        <v>113</v>
      </c>
      <c r="AQ421" s="45">
        <v>0.05</v>
      </c>
      <c r="AR421" s="38">
        <v>8689479</v>
      </c>
      <c r="AS421" s="38" t="s">
        <v>107</v>
      </c>
      <c r="AT421" s="38" t="s">
        <v>107</v>
      </c>
      <c r="AU421" s="38" t="s">
        <v>107</v>
      </c>
      <c r="AV421" s="38" t="s">
        <v>107</v>
      </c>
      <c r="AW421" s="38" t="s">
        <v>107</v>
      </c>
      <c r="AX421" s="38" t="s">
        <v>107</v>
      </c>
      <c r="AY421" s="38">
        <v>734511</v>
      </c>
      <c r="AZ421" s="38">
        <v>505997</v>
      </c>
      <c r="BA421" s="38">
        <v>734511</v>
      </c>
      <c r="BB421" s="38" t="s">
        <v>107</v>
      </c>
      <c r="BC421" s="38" t="s">
        <v>107</v>
      </c>
      <c r="BD421" s="38">
        <v>220353492</v>
      </c>
      <c r="BE421" s="38">
        <v>220222912</v>
      </c>
      <c r="BF421" s="38" t="s">
        <v>107</v>
      </c>
      <c r="BG421" s="38">
        <v>22035350</v>
      </c>
      <c r="BH421" s="38" t="s">
        <v>107</v>
      </c>
      <c r="BI421" s="38" t="s">
        <v>107</v>
      </c>
      <c r="BJ421" s="38" t="s">
        <v>107</v>
      </c>
      <c r="BK421" s="38" t="s">
        <v>107</v>
      </c>
      <c r="BL421" s="38">
        <v>0</v>
      </c>
      <c r="BM421" s="38">
        <v>0</v>
      </c>
      <c r="BN421" s="38" t="s">
        <v>107</v>
      </c>
      <c r="BO421" s="38" t="s">
        <v>107</v>
      </c>
      <c r="BP421" s="38" t="s">
        <v>107</v>
      </c>
      <c r="BQ421" s="38">
        <v>163225</v>
      </c>
      <c r="BR421" s="38" t="s">
        <v>107</v>
      </c>
      <c r="BS421" s="38" t="s">
        <v>107</v>
      </c>
      <c r="BT421" s="38" t="s">
        <v>107</v>
      </c>
      <c r="BU421" s="38" t="s">
        <v>107</v>
      </c>
      <c r="BV421" s="38" t="s">
        <v>107</v>
      </c>
      <c r="BW421" s="38">
        <v>1550636</v>
      </c>
      <c r="BX421" s="38" t="s">
        <v>107</v>
      </c>
      <c r="BY421" s="38" t="s">
        <v>107</v>
      </c>
      <c r="BZ421" s="38" t="s">
        <v>107</v>
      </c>
      <c r="CA421" s="38">
        <v>31012714</v>
      </c>
      <c r="CB421" s="38">
        <v>1060961</v>
      </c>
      <c r="CC421" s="330">
        <v>0</v>
      </c>
      <c r="CD421" s="38" t="s">
        <v>107</v>
      </c>
      <c r="CE421" s="38" t="s">
        <v>107</v>
      </c>
      <c r="CF421" s="38">
        <v>28864958</v>
      </c>
      <c r="CG421" s="38">
        <v>21032255</v>
      </c>
      <c r="CH421" s="42" t="s">
        <v>114</v>
      </c>
      <c r="CI421" s="42" t="s">
        <v>114</v>
      </c>
      <c r="CJ421" s="42" t="s">
        <v>114</v>
      </c>
      <c r="CK421" s="42" t="s">
        <v>113</v>
      </c>
      <c r="CL421" s="42" t="s">
        <v>113</v>
      </c>
      <c r="CM421" s="42" t="s">
        <v>114</v>
      </c>
      <c r="CN421" s="42" t="s">
        <v>113</v>
      </c>
      <c r="CO421" s="42" t="s">
        <v>107</v>
      </c>
      <c r="CP421" s="28" t="s">
        <v>107</v>
      </c>
      <c r="CQ421" s="28" t="s">
        <v>107</v>
      </c>
      <c r="CR421" s="28" t="s">
        <v>107</v>
      </c>
      <c r="CS421" s="28" t="s">
        <v>107</v>
      </c>
      <c r="CT421" s="28" t="s">
        <v>107</v>
      </c>
      <c r="CU421" s="28" t="s">
        <v>107</v>
      </c>
      <c r="CV421" s="28" t="s">
        <v>107</v>
      </c>
      <c r="CW421" s="28" t="s">
        <v>107</v>
      </c>
      <c r="CX421" s="28" t="s">
        <v>107</v>
      </c>
      <c r="CY421" s="28" t="s">
        <v>107</v>
      </c>
      <c r="CZ421" s="28" t="s">
        <v>107</v>
      </c>
      <c r="DA421" s="28" t="s">
        <v>107</v>
      </c>
      <c r="DB421" s="28" t="s">
        <v>107</v>
      </c>
      <c r="DC421" s="28" t="s">
        <v>107</v>
      </c>
      <c r="DD421" s="332">
        <v>13057985</v>
      </c>
      <c r="DE421" s="43">
        <v>1</v>
      </c>
      <c r="DF421" s="390">
        <v>1</v>
      </c>
      <c r="DG421" s="310"/>
      <c r="DH421" s="203"/>
      <c r="DI421" s="279" t="str" cm="1">
        <f t="array" ref="DI421">+IF(AND(C421&lt;&gt;"Vehículos Eléctricos",C421&lt;&gt;"Vehículos Híbridos",AD421="PERCENTIL 50"),
     IF(VLOOKUP(_xlfn.TEXTJOIN("_",FALSE,C421:E421),BD_Perc!$A:$P,_xlfn.IFS(BD!AE421="Intervalo de precio 1",12,BD!AE421="Intervalo de precio 2",13),FALSE)&lt;=1,
     VLOOKUP(_xlfn.TEXTJOIN("_",FALSE,C421:E421),BD_Perc!$A:$P,16,FALSE),"Ok P50"),
     "Ok P30/70 ó Híbrido/Eléctrico")</f>
        <v>Ok P30/70 ó Híbrido/Eléctrico</v>
      </c>
      <c r="DJ421" s="279" t="str">
        <f t="shared" si="37"/>
        <v>Vehículos Convencionales_Vehículos Destinados al Transporte de Pasajeros_Buseta</v>
      </c>
      <c r="DK421" s="331">
        <f t="shared" si="41"/>
        <v>200549850</v>
      </c>
      <c r="DL421" s="326"/>
    </row>
    <row r="422" spans="1:116" ht="51">
      <c r="A422" s="28">
        <v>417</v>
      </c>
      <c r="B422" s="29" t="s">
        <v>266</v>
      </c>
      <c r="C422" s="29" t="s">
        <v>0</v>
      </c>
      <c r="D422" s="29" t="s">
        <v>867</v>
      </c>
      <c r="E422" s="42" t="s">
        <v>879</v>
      </c>
      <c r="F422" s="42" t="s">
        <v>880</v>
      </c>
      <c r="G422" s="30" t="s">
        <v>962</v>
      </c>
      <c r="H422" s="42" t="s">
        <v>919</v>
      </c>
      <c r="I422" s="28">
        <v>5811036</v>
      </c>
      <c r="J422" s="28" t="s">
        <v>963</v>
      </c>
      <c r="K422" s="31" t="s">
        <v>107</v>
      </c>
      <c r="L422" s="32">
        <v>170</v>
      </c>
      <c r="M422" s="33" t="s">
        <v>107</v>
      </c>
      <c r="N422" s="34">
        <v>187600000</v>
      </c>
      <c r="O422" s="34">
        <f>+IFERROR(VLOOKUP(I422,Precio_Fasecolda!A:C,3,FALSE),IFERROR(VLOOKUP(I422,Precio_Fasecolda!B:C,2,FALSE),N422))</f>
        <v>187600000</v>
      </c>
      <c r="P422" s="34">
        <f t="shared" si="38"/>
        <v>0</v>
      </c>
      <c r="Q422" s="33" t="s">
        <v>107</v>
      </c>
      <c r="R422" s="28" t="s">
        <v>2415</v>
      </c>
      <c r="S422" s="28" t="s">
        <v>360</v>
      </c>
      <c r="T422" s="28" t="s">
        <v>107</v>
      </c>
      <c r="U422" s="28" t="s">
        <v>107</v>
      </c>
      <c r="V422" s="42" t="s">
        <v>107</v>
      </c>
      <c r="W422" s="28" t="s">
        <v>107</v>
      </c>
      <c r="X422" s="28" t="s">
        <v>107</v>
      </c>
      <c r="Y422" s="28" t="str">
        <f t="shared" si="39"/>
        <v>N.A.</v>
      </c>
      <c r="Z422" s="292">
        <f t="shared" si="36"/>
        <v>187553100</v>
      </c>
      <c r="AA422" s="28" cm="1">
        <f t="array" aca="1" ref="AA422" ca="1">_xlfn.IFS(DK422&lt;$DK$4,1,AND(DK422&gt;=$DK$4,DK422&lt;=$AA$4),2,DK422&gt;$AA$4,3)</f>
        <v>2</v>
      </c>
      <c r="AB422" s="28">
        <v>0</v>
      </c>
      <c r="AC422" s="28" cm="1">
        <f t="array" aca="1" ref="AC422" ca="1">IF(AB422="PERCENTIL 30","",_xlfn.IFS(DK422&lt;$AC$4,1,DK422&gt;$AC$4,2))</f>
        <v>2</v>
      </c>
      <c r="AD422" s="28" t="str">
        <f>+IFERROR(VLOOKUP(_xlfn.TEXTJOIN("_", FALSE, C422:E422), BD_Perc!$A:$O, 15, FALSE),"Segmentación no encontrada o vehículo inactivo")</f>
        <v>PERCENTIL 30-70</v>
      </c>
      <c r="AE422" s="28" t="str" cm="1">
        <f t="array" ref="AE422">_xlfn.IFS(
    AD422 = "PERCENTIL 50",
    _xlfn.IFS(
        BD!DK422 &lt; VLOOKUP(_xlfn.TEXTJOIN("_", FALSE, C422:E422), BD_Perc!$A:$O, 11, FALSE), "Intervalo de precio 1",
        BD!DK422 &gt;= VLOOKUP(_xlfn.TEXTJOIN("_", FALSE, C422:E422), BD_Perc!$A:$O, 11, FALSE), "Intervalo de precio 2"
    ),
    AD422 = "PERCENTIL 30-70",
    _xlfn.IFS(
        BD!DK422 &lt; VLOOKUP(_xlfn.TEXTJOIN("_", FALSE, C422:E422), BD_Perc!$A:$O, 6, FALSE), "Intervalo de precio 1",
        BD!DK422 &lt; VLOOKUP(_xlfn.TEXTJOIN("_", FALSE, C422:E422), BD_Perc!$A:$O, 7, FALSE), "Intervalo de precio 2",
        BD!DK422 &gt;= VLOOKUP(_xlfn.TEXTJOIN("_", FALSE, C422:E422), BD_Perc!$A:$O, 7, FALSE), "Intervalo de precio 3"
    ),
    AD422="Segmentación no encontrada o vehículo inactivo","Segmentación no encontrada o vehículo inactivo"
)</f>
        <v>Intervalo de precio 1</v>
      </c>
      <c r="AF422" s="35" t="s">
        <v>2412</v>
      </c>
      <c r="AG422" s="35" t="b">
        <f t="shared" si="40"/>
        <v>1</v>
      </c>
      <c r="AH422" s="322">
        <v>2.5000000000000001E-4</v>
      </c>
      <c r="AI422" s="322">
        <v>5.0000000000000001E-4</v>
      </c>
      <c r="AJ422" s="322">
        <v>7.5000000000000002E-4</v>
      </c>
      <c r="AK422" s="322">
        <v>1E-3</v>
      </c>
      <c r="AL422" s="322">
        <v>1.25E-3</v>
      </c>
      <c r="AM422" s="322">
        <v>1.5E-3</v>
      </c>
      <c r="AN422" s="28" t="s">
        <v>113</v>
      </c>
      <c r="AO422" s="28" t="s">
        <v>113</v>
      </c>
      <c r="AP422" s="28" t="s">
        <v>113</v>
      </c>
      <c r="AQ422" s="45">
        <v>0.05</v>
      </c>
      <c r="AR422" s="38">
        <v>8689479</v>
      </c>
      <c r="AS422" s="38" t="s">
        <v>107</v>
      </c>
      <c r="AT422" s="38" t="s">
        <v>107</v>
      </c>
      <c r="AU422" s="38" t="s">
        <v>107</v>
      </c>
      <c r="AV422" s="38" t="s">
        <v>107</v>
      </c>
      <c r="AW422" s="38" t="s">
        <v>107</v>
      </c>
      <c r="AX422" s="38" t="s">
        <v>107</v>
      </c>
      <c r="AY422" s="38">
        <v>734511</v>
      </c>
      <c r="AZ422" s="38">
        <v>505997</v>
      </c>
      <c r="BA422" s="38">
        <v>734511</v>
      </c>
      <c r="BB422" s="38" t="s">
        <v>107</v>
      </c>
      <c r="BC422" s="38" t="s">
        <v>107</v>
      </c>
      <c r="BD422" s="38">
        <v>242388841</v>
      </c>
      <c r="BE422" s="38">
        <v>232758577</v>
      </c>
      <c r="BF422" s="38" t="s">
        <v>107</v>
      </c>
      <c r="BG422" s="38">
        <v>25707907</v>
      </c>
      <c r="BH422" s="38" t="s">
        <v>107</v>
      </c>
      <c r="BI422" s="38" t="s">
        <v>107</v>
      </c>
      <c r="BJ422" s="38" t="s">
        <v>107</v>
      </c>
      <c r="BK422" s="38" t="s">
        <v>107</v>
      </c>
      <c r="BL422" s="38">
        <v>0</v>
      </c>
      <c r="BM422" s="38">
        <v>0</v>
      </c>
      <c r="BN422" s="38" t="s">
        <v>107</v>
      </c>
      <c r="BO422" s="38" t="s">
        <v>107</v>
      </c>
      <c r="BP422" s="38" t="s">
        <v>107</v>
      </c>
      <c r="BQ422" s="38">
        <v>163225</v>
      </c>
      <c r="BR422" s="38" t="s">
        <v>107</v>
      </c>
      <c r="BS422" s="38" t="s">
        <v>107</v>
      </c>
      <c r="BT422" s="38" t="s">
        <v>107</v>
      </c>
      <c r="BU422" s="38" t="s">
        <v>107</v>
      </c>
      <c r="BV422" s="38" t="s">
        <v>107</v>
      </c>
      <c r="BW422" s="38">
        <v>1550636</v>
      </c>
      <c r="BX422" s="38" t="s">
        <v>107</v>
      </c>
      <c r="BY422" s="38" t="s">
        <v>107</v>
      </c>
      <c r="BZ422" s="38" t="s">
        <v>107</v>
      </c>
      <c r="CA422" s="38">
        <v>27687313</v>
      </c>
      <c r="CB422" s="38">
        <v>1060961</v>
      </c>
      <c r="CC422" s="330">
        <v>0</v>
      </c>
      <c r="CD422" s="38" t="s">
        <v>107</v>
      </c>
      <c r="CE422" s="38" t="s">
        <v>107</v>
      </c>
      <c r="CF422" s="38">
        <v>28864958</v>
      </c>
      <c r="CG422" s="38">
        <v>21032255</v>
      </c>
      <c r="CH422" s="42" t="s">
        <v>114</v>
      </c>
      <c r="CI422" s="42" t="s">
        <v>114</v>
      </c>
      <c r="CJ422" s="42" t="s">
        <v>114</v>
      </c>
      <c r="CK422" s="42" t="s">
        <v>113</v>
      </c>
      <c r="CL422" s="42" t="s">
        <v>113</v>
      </c>
      <c r="CM422" s="42" t="s">
        <v>114</v>
      </c>
      <c r="CN422" s="42" t="s">
        <v>113</v>
      </c>
      <c r="CO422" s="42" t="s">
        <v>107</v>
      </c>
      <c r="CP422" s="28" t="s">
        <v>107</v>
      </c>
      <c r="CQ422" s="28" t="s">
        <v>107</v>
      </c>
      <c r="CR422" s="28" t="s">
        <v>107</v>
      </c>
      <c r="CS422" s="28" t="s">
        <v>107</v>
      </c>
      <c r="CT422" s="28" t="s">
        <v>107</v>
      </c>
      <c r="CU422" s="28" t="s">
        <v>107</v>
      </c>
      <c r="CV422" s="28" t="s">
        <v>107</v>
      </c>
      <c r="CW422" s="28" t="s">
        <v>107</v>
      </c>
      <c r="CX422" s="28" t="s">
        <v>107</v>
      </c>
      <c r="CY422" s="28" t="s">
        <v>107</v>
      </c>
      <c r="CZ422" s="28" t="s">
        <v>107</v>
      </c>
      <c r="DA422" s="28" t="s">
        <v>107</v>
      </c>
      <c r="DB422" s="28" t="s">
        <v>107</v>
      </c>
      <c r="DC422" s="28" t="s">
        <v>107</v>
      </c>
      <c r="DD422" s="332">
        <v>13057985</v>
      </c>
      <c r="DE422" s="43">
        <v>1</v>
      </c>
      <c r="DF422" s="390">
        <v>1</v>
      </c>
      <c r="DG422" s="310"/>
      <c r="DH422" s="203"/>
      <c r="DI422" s="279" t="str" cm="1">
        <f t="array" ref="DI422">+IF(AND(C422&lt;&gt;"Vehículos Eléctricos",C422&lt;&gt;"Vehículos Híbridos",AD422="PERCENTIL 50"),
     IF(VLOOKUP(_xlfn.TEXTJOIN("_",FALSE,C422:E422),BD_Perc!$A:$P,_xlfn.IFS(BD!AE422="Intervalo de precio 1",12,BD!AE422="Intervalo de precio 2",13),FALSE)&lt;=1,
     VLOOKUP(_xlfn.TEXTJOIN("_",FALSE,C422:E422),BD_Perc!$A:$P,16,FALSE),"Ok P50"),
     "Ok P30/70 ó Híbrido/Eléctrico")</f>
        <v>Ok P30/70 ó Híbrido/Eléctrico</v>
      </c>
      <c r="DJ422" s="279" t="str">
        <f t="shared" si="37"/>
        <v>Vehículos Convencionales_Vehículos Destinados al Transporte de Pasajeros_Bus</v>
      </c>
      <c r="DK422" s="331">
        <f t="shared" si="41"/>
        <v>187553100</v>
      </c>
      <c r="DL422" s="326"/>
    </row>
    <row r="423" spans="1:116" ht="51">
      <c r="A423" s="28">
        <v>418</v>
      </c>
      <c r="B423" s="29" t="s">
        <v>266</v>
      </c>
      <c r="C423" s="29" t="s">
        <v>0</v>
      </c>
      <c r="D423" s="29" t="s">
        <v>867</v>
      </c>
      <c r="E423" s="42" t="s">
        <v>879</v>
      </c>
      <c r="F423" s="42" t="s">
        <v>887</v>
      </c>
      <c r="G423" s="30" t="s">
        <v>964</v>
      </c>
      <c r="H423" s="42" t="s">
        <v>919</v>
      </c>
      <c r="I423" s="28">
        <v>5811027</v>
      </c>
      <c r="J423" s="28" t="s">
        <v>965</v>
      </c>
      <c r="K423" s="31" t="s">
        <v>107</v>
      </c>
      <c r="L423" s="32">
        <v>360</v>
      </c>
      <c r="M423" s="33" t="s">
        <v>107</v>
      </c>
      <c r="N423" s="34">
        <v>289900000</v>
      </c>
      <c r="O423" s="34">
        <f>+IFERROR(VLOOKUP(I423,Precio_Fasecolda!A:C,3,FALSE),IFERROR(VLOOKUP(I423,Precio_Fasecolda!B:C,2,FALSE),N423))</f>
        <v>289900000</v>
      </c>
      <c r="P423" s="34">
        <f t="shared" si="38"/>
        <v>0</v>
      </c>
      <c r="Q423" s="33" t="s">
        <v>107</v>
      </c>
      <c r="R423" s="28" t="s">
        <v>130</v>
      </c>
      <c r="S423" s="28" t="s">
        <v>360</v>
      </c>
      <c r="T423" s="28" t="s">
        <v>107</v>
      </c>
      <c r="U423" s="28" t="s">
        <v>107</v>
      </c>
      <c r="V423" s="42" t="s">
        <v>107</v>
      </c>
      <c r="W423" s="28" t="s">
        <v>107</v>
      </c>
      <c r="X423" s="28" t="s">
        <v>107</v>
      </c>
      <c r="Y423" s="28" t="str">
        <f t="shared" si="39"/>
        <v>N.A.</v>
      </c>
      <c r="Z423" s="292">
        <f t="shared" si="36"/>
        <v>289827525</v>
      </c>
      <c r="AA423" s="28" cm="1">
        <f t="array" aca="1" ref="AA423" ca="1">_xlfn.IFS(DK423&lt;$DK$4,1,AND(DK423&gt;=$DK$4,DK423&lt;=$AA$4),2,DK423&gt;$AA$4,3)</f>
        <v>3</v>
      </c>
      <c r="AB423" s="28">
        <v>0</v>
      </c>
      <c r="AC423" s="28" cm="1">
        <f t="array" aca="1" ref="AC423" ca="1">IF(AB423="PERCENTIL 30","",_xlfn.IFS(DK423&lt;$AC$4,1,DK423&gt;$AC$4,2))</f>
        <v>2</v>
      </c>
      <c r="AD423" s="28" t="str">
        <f>+IFERROR(VLOOKUP(_xlfn.TEXTJOIN("_", FALSE, C423:E423), BD_Perc!$A:$O, 15, FALSE),"Segmentación no encontrada o vehículo inactivo")</f>
        <v>PERCENTIL 30-70</v>
      </c>
      <c r="AE423" s="28" t="str" cm="1">
        <f t="array" ref="AE423">_xlfn.IFS(
    AD423 = "PERCENTIL 50",
    _xlfn.IFS(
        BD!DK423 &lt; VLOOKUP(_xlfn.TEXTJOIN("_", FALSE, C423:E423), BD_Perc!$A:$O, 11, FALSE), "Intervalo de precio 1",
        BD!DK423 &gt;= VLOOKUP(_xlfn.TEXTJOIN("_", FALSE, C423:E423), BD_Perc!$A:$O, 11, FALSE), "Intervalo de precio 2"
    ),
    AD423 = "PERCENTIL 30-70",
    _xlfn.IFS(
        BD!DK423 &lt; VLOOKUP(_xlfn.TEXTJOIN("_", FALSE, C423:E423), BD_Perc!$A:$O, 6, FALSE), "Intervalo de precio 1",
        BD!DK423 &lt; VLOOKUP(_xlfn.TEXTJOIN("_", FALSE, C423:E423), BD_Perc!$A:$O, 7, FALSE), "Intervalo de precio 2",
        BD!DK423 &gt;= VLOOKUP(_xlfn.TEXTJOIN("_", FALSE, C423:E423), BD_Perc!$A:$O, 7, FALSE), "Intervalo de precio 3"
    ),
    AD423="Segmentación no encontrada o vehículo inactivo","Segmentación no encontrada o vehículo inactivo"
)</f>
        <v>Intervalo de precio 2</v>
      </c>
      <c r="AF423" s="35" t="s">
        <v>2413</v>
      </c>
      <c r="AG423" s="35" t="b">
        <f t="shared" si="40"/>
        <v>1</v>
      </c>
      <c r="AH423" s="322">
        <v>2.5000000000000001E-4</v>
      </c>
      <c r="AI423" s="322">
        <v>5.0000000000000001E-4</v>
      </c>
      <c r="AJ423" s="322">
        <v>7.5000000000000002E-4</v>
      </c>
      <c r="AK423" s="322">
        <v>1E-3</v>
      </c>
      <c r="AL423" s="322">
        <v>1.25E-3</v>
      </c>
      <c r="AM423" s="322">
        <v>1.5E-3</v>
      </c>
      <c r="AN423" s="28" t="s">
        <v>113</v>
      </c>
      <c r="AO423" s="28" t="s">
        <v>113</v>
      </c>
      <c r="AP423" s="28" t="s">
        <v>113</v>
      </c>
      <c r="AQ423" s="45">
        <v>0.05</v>
      </c>
      <c r="AR423" s="38">
        <v>8689479</v>
      </c>
      <c r="AS423" s="38" t="s">
        <v>107</v>
      </c>
      <c r="AT423" s="38" t="s">
        <v>107</v>
      </c>
      <c r="AU423" s="38" t="s">
        <v>107</v>
      </c>
      <c r="AV423" s="38" t="s">
        <v>107</v>
      </c>
      <c r="AW423" s="38" t="s">
        <v>107</v>
      </c>
      <c r="AX423" s="38" t="s">
        <v>107</v>
      </c>
      <c r="AY423" s="38">
        <v>734511</v>
      </c>
      <c r="AZ423" s="38">
        <v>505997</v>
      </c>
      <c r="BA423" s="38">
        <v>734511</v>
      </c>
      <c r="BB423" s="38" t="s">
        <v>107</v>
      </c>
      <c r="BC423" s="38" t="s">
        <v>107</v>
      </c>
      <c r="BD423" s="38">
        <v>519054892</v>
      </c>
      <c r="BE423" s="38" t="s">
        <v>107</v>
      </c>
      <c r="BF423" s="38" t="s">
        <v>107</v>
      </c>
      <c r="BG423" s="38">
        <v>25707907</v>
      </c>
      <c r="BH423" s="38" t="s">
        <v>107</v>
      </c>
      <c r="BI423" s="38" t="s">
        <v>107</v>
      </c>
      <c r="BJ423" s="38" t="s">
        <v>107</v>
      </c>
      <c r="BK423" s="38" t="s">
        <v>107</v>
      </c>
      <c r="BL423" s="38">
        <v>0</v>
      </c>
      <c r="BM423" s="38">
        <v>0</v>
      </c>
      <c r="BN423" s="38" t="s">
        <v>107</v>
      </c>
      <c r="BO423" s="38" t="s">
        <v>107</v>
      </c>
      <c r="BP423" s="38" t="s">
        <v>107</v>
      </c>
      <c r="BQ423" s="38">
        <v>163225</v>
      </c>
      <c r="BR423" s="38" t="s">
        <v>107</v>
      </c>
      <c r="BS423" s="38" t="s">
        <v>107</v>
      </c>
      <c r="BT423" s="38" t="s">
        <v>107</v>
      </c>
      <c r="BU423" s="38" t="s">
        <v>107</v>
      </c>
      <c r="BV423" s="38" t="s">
        <v>107</v>
      </c>
      <c r="BW423" s="38">
        <v>1550636</v>
      </c>
      <c r="BX423" s="38" t="s">
        <v>107</v>
      </c>
      <c r="BY423" s="38" t="s">
        <v>107</v>
      </c>
      <c r="BZ423" s="38" t="s">
        <v>107</v>
      </c>
      <c r="CA423" s="38">
        <v>55496435</v>
      </c>
      <c r="CB423" s="38" t="s">
        <v>107</v>
      </c>
      <c r="CC423" s="330">
        <v>0</v>
      </c>
      <c r="CD423" s="38" t="s">
        <v>107</v>
      </c>
      <c r="CE423" s="38" t="s">
        <v>107</v>
      </c>
      <c r="CF423" s="38">
        <v>28864958</v>
      </c>
      <c r="CG423" s="38" t="s">
        <v>107</v>
      </c>
      <c r="CH423" s="42" t="s">
        <v>114</v>
      </c>
      <c r="CI423" s="42" t="s">
        <v>114</v>
      </c>
      <c r="CJ423" s="42" t="s">
        <v>114</v>
      </c>
      <c r="CK423" s="42" t="s">
        <v>113</v>
      </c>
      <c r="CL423" s="42" t="s">
        <v>113</v>
      </c>
      <c r="CM423" s="42" t="s">
        <v>114</v>
      </c>
      <c r="CN423" s="42" t="s">
        <v>113</v>
      </c>
      <c r="CO423" s="42" t="s">
        <v>107</v>
      </c>
      <c r="CP423" s="28" t="s">
        <v>107</v>
      </c>
      <c r="CQ423" s="28" t="s">
        <v>107</v>
      </c>
      <c r="CR423" s="28" t="s">
        <v>107</v>
      </c>
      <c r="CS423" s="28" t="s">
        <v>107</v>
      </c>
      <c r="CT423" s="28" t="s">
        <v>107</v>
      </c>
      <c r="CU423" s="28" t="s">
        <v>107</v>
      </c>
      <c r="CV423" s="28" t="s">
        <v>107</v>
      </c>
      <c r="CW423" s="28" t="s">
        <v>107</v>
      </c>
      <c r="CX423" s="28" t="s">
        <v>107</v>
      </c>
      <c r="CY423" s="28" t="s">
        <v>107</v>
      </c>
      <c r="CZ423" s="28" t="s">
        <v>107</v>
      </c>
      <c r="DA423" s="28" t="s">
        <v>107</v>
      </c>
      <c r="DB423" s="28" t="s">
        <v>107</v>
      </c>
      <c r="DC423" s="28" t="s">
        <v>107</v>
      </c>
      <c r="DD423" s="332">
        <v>16124670</v>
      </c>
      <c r="DE423" s="43">
        <v>1</v>
      </c>
      <c r="DF423" s="390">
        <v>1</v>
      </c>
      <c r="DG423" s="310"/>
      <c r="DH423" s="203"/>
      <c r="DI423" s="279" t="str" cm="1">
        <f t="array" ref="DI423">+IF(AND(C423&lt;&gt;"Vehículos Eléctricos",C423&lt;&gt;"Vehículos Híbridos",AD423="PERCENTIL 50"),
     IF(VLOOKUP(_xlfn.TEXTJOIN("_",FALSE,C423:E423),BD_Perc!$A:$P,_xlfn.IFS(BD!AE423="Intervalo de precio 1",12,BD!AE423="Intervalo de precio 2",13),FALSE)&lt;=1,
     VLOOKUP(_xlfn.TEXTJOIN("_",FALSE,C423:E423),BD_Perc!$A:$P,16,FALSE),"Ok P50"),
     "Ok P30/70 ó Híbrido/Eléctrico")</f>
        <v>Ok P30/70 ó Híbrido/Eléctrico</v>
      </c>
      <c r="DJ423" s="279" t="str">
        <f t="shared" si="37"/>
        <v>Vehículos Convencionales_Vehículos Destinados al Transporte de Pasajeros_Bus</v>
      </c>
      <c r="DK423" s="331">
        <f t="shared" si="41"/>
        <v>289827525</v>
      </c>
      <c r="DL423" s="326"/>
    </row>
    <row r="424" spans="1:116" ht="51">
      <c r="A424" s="28">
        <v>419</v>
      </c>
      <c r="B424" s="29" t="s">
        <v>266</v>
      </c>
      <c r="C424" s="29" t="s">
        <v>0</v>
      </c>
      <c r="D424" s="29" t="s">
        <v>867</v>
      </c>
      <c r="E424" s="42" t="s">
        <v>871</v>
      </c>
      <c r="F424" s="42" t="s">
        <v>872</v>
      </c>
      <c r="G424" s="30" t="s">
        <v>966</v>
      </c>
      <c r="H424" s="42" t="s">
        <v>919</v>
      </c>
      <c r="I424" s="28">
        <v>5803122</v>
      </c>
      <c r="J424" s="28" t="s">
        <v>967</v>
      </c>
      <c r="K424" s="31" t="s">
        <v>107</v>
      </c>
      <c r="L424" s="32">
        <v>163</v>
      </c>
      <c r="M424" s="33" t="s">
        <v>107</v>
      </c>
      <c r="N424" s="34">
        <v>259900000</v>
      </c>
      <c r="O424" s="34">
        <f>+IFERROR(VLOOKUP(I424,Precio_Fasecolda!A:C,3,FALSE),IFERROR(VLOOKUP(I424,Precio_Fasecolda!B:C,2,FALSE),N424))</f>
        <v>259900000</v>
      </c>
      <c r="P424" s="34">
        <f t="shared" si="38"/>
        <v>0</v>
      </c>
      <c r="Q424" s="33" t="s">
        <v>107</v>
      </c>
      <c r="R424" s="28" t="s">
        <v>2415</v>
      </c>
      <c r="S424" s="28" t="s">
        <v>360</v>
      </c>
      <c r="T424" s="28" t="s">
        <v>107</v>
      </c>
      <c r="U424" s="28" t="s">
        <v>107</v>
      </c>
      <c r="V424" s="42" t="s">
        <v>107</v>
      </c>
      <c r="W424" s="28" t="s">
        <v>107</v>
      </c>
      <c r="X424" s="28" t="s">
        <v>107</v>
      </c>
      <c r="Y424" s="28" t="str">
        <f t="shared" si="39"/>
        <v>N.A.</v>
      </c>
      <c r="Z424" s="292">
        <f t="shared" si="36"/>
        <v>259835025</v>
      </c>
      <c r="AA424" s="28" cm="1">
        <f t="array" aca="1" ref="AA424" ca="1">_xlfn.IFS(DK424&lt;$DK$4,1,AND(DK424&gt;=$DK$4,DK424&lt;=$AA$4),2,DK424&gt;$AA$4,3)</f>
        <v>3</v>
      </c>
      <c r="AB424" s="28">
        <v>0</v>
      </c>
      <c r="AC424" s="28" cm="1">
        <f t="array" aca="1" ref="AC424" ca="1">IF(AB424="PERCENTIL 30","",_xlfn.IFS(DK424&lt;$AC$4,1,DK424&gt;$AC$4,2))</f>
        <v>2</v>
      </c>
      <c r="AD424" s="28" t="str">
        <f>+IFERROR(VLOOKUP(_xlfn.TEXTJOIN("_", FALSE, C424:E424), BD_Perc!$A:$O, 15, FALSE),"Segmentación no encontrada o vehículo inactivo")</f>
        <v>PERCENTIL 50</v>
      </c>
      <c r="AE424" s="28" t="str" cm="1">
        <f t="array" ref="AE424">_xlfn.IFS(
    AD424 = "PERCENTIL 50",
    _xlfn.IFS(
        BD!DK424 &lt; VLOOKUP(_xlfn.TEXTJOIN("_", FALSE, C424:E424), BD_Perc!$A:$O, 11, FALSE), "Intervalo de precio 1",
        BD!DK424 &gt;= VLOOKUP(_xlfn.TEXTJOIN("_", FALSE, C424:E424), BD_Perc!$A:$O, 11, FALSE), "Intervalo de precio 2"
    ),
    AD424 = "PERCENTIL 30-70",
    _xlfn.IFS(
        BD!DK424 &lt; VLOOKUP(_xlfn.TEXTJOIN("_", FALSE, C424:E424), BD_Perc!$A:$O, 6, FALSE), "Intervalo de precio 1",
        BD!DK424 &lt; VLOOKUP(_xlfn.TEXTJOIN("_", FALSE, C424:E424), BD_Perc!$A:$O, 7, FALSE), "Intervalo de precio 2",
        BD!DK424 &gt;= VLOOKUP(_xlfn.TEXTJOIN("_", FALSE, C424:E424), BD_Perc!$A:$O, 7, FALSE), "Intervalo de precio 3"
    ),
    AD424="Segmentación no encontrada o vehículo inactivo","Segmentación no encontrada o vehículo inactivo"
)</f>
        <v>Intervalo de precio 2</v>
      </c>
      <c r="AF424" s="35" t="s">
        <v>2413</v>
      </c>
      <c r="AG424" s="35" t="b">
        <f t="shared" si="40"/>
        <v>1</v>
      </c>
      <c r="AH424" s="322">
        <v>2.5000000000000001E-4</v>
      </c>
      <c r="AI424" s="322">
        <v>5.0000000000000001E-4</v>
      </c>
      <c r="AJ424" s="322">
        <v>7.5000000000000002E-4</v>
      </c>
      <c r="AK424" s="322">
        <v>1E-3</v>
      </c>
      <c r="AL424" s="322">
        <v>1.25E-3</v>
      </c>
      <c r="AM424" s="322">
        <v>1.5E-3</v>
      </c>
      <c r="AN424" s="28" t="s">
        <v>113</v>
      </c>
      <c r="AO424" s="28" t="s">
        <v>113</v>
      </c>
      <c r="AP424" s="28" t="s">
        <v>113</v>
      </c>
      <c r="AQ424" s="45">
        <v>0.05</v>
      </c>
      <c r="AR424" s="38">
        <v>8689479</v>
      </c>
      <c r="AS424" s="38" t="s">
        <v>107</v>
      </c>
      <c r="AT424" s="38" t="s">
        <v>107</v>
      </c>
      <c r="AU424" s="38" t="s">
        <v>107</v>
      </c>
      <c r="AV424" s="38" t="s">
        <v>107</v>
      </c>
      <c r="AW424" s="38" t="s">
        <v>107</v>
      </c>
      <c r="AX424" s="38">
        <v>0</v>
      </c>
      <c r="AY424" s="38">
        <v>734511</v>
      </c>
      <c r="AZ424" s="38">
        <v>505997</v>
      </c>
      <c r="BA424" s="38">
        <v>734511</v>
      </c>
      <c r="BB424" s="38" t="s">
        <v>107</v>
      </c>
      <c r="BC424" s="38" t="s">
        <v>107</v>
      </c>
      <c r="BD424" s="38" t="s">
        <v>107</v>
      </c>
      <c r="BE424" s="38" t="s">
        <v>107</v>
      </c>
      <c r="BF424" s="38" t="s">
        <v>107</v>
      </c>
      <c r="BG424" s="38">
        <v>25707907</v>
      </c>
      <c r="BH424" s="38" t="s">
        <v>107</v>
      </c>
      <c r="BI424" s="38" t="s">
        <v>107</v>
      </c>
      <c r="BJ424" s="38" t="s">
        <v>107</v>
      </c>
      <c r="BK424" s="38">
        <v>0</v>
      </c>
      <c r="BL424" s="38">
        <v>0</v>
      </c>
      <c r="BM424" s="38">
        <v>0</v>
      </c>
      <c r="BN424" s="38" t="s">
        <v>107</v>
      </c>
      <c r="BO424" s="38" t="s">
        <v>107</v>
      </c>
      <c r="BP424" s="38" t="s">
        <v>107</v>
      </c>
      <c r="BQ424" s="38">
        <v>163225</v>
      </c>
      <c r="BR424" s="38" t="s">
        <v>107</v>
      </c>
      <c r="BS424" s="38" t="s">
        <v>107</v>
      </c>
      <c r="BT424" s="38" t="s">
        <v>107</v>
      </c>
      <c r="BU424" s="38" t="s">
        <v>107</v>
      </c>
      <c r="BV424" s="38" t="s">
        <v>107</v>
      </c>
      <c r="BW424" s="38">
        <v>1550636</v>
      </c>
      <c r="BX424" s="38">
        <v>163225</v>
      </c>
      <c r="BY424" s="38" t="s">
        <v>107</v>
      </c>
      <c r="BZ424" s="38" t="s">
        <v>107</v>
      </c>
      <c r="CA424" s="38">
        <v>0</v>
      </c>
      <c r="CB424" s="38">
        <v>1060961</v>
      </c>
      <c r="CC424" s="330">
        <v>0</v>
      </c>
      <c r="CD424" s="38" t="s">
        <v>107</v>
      </c>
      <c r="CE424" s="38" t="s">
        <v>107</v>
      </c>
      <c r="CF424" s="38" t="s">
        <v>107</v>
      </c>
      <c r="CG424" s="38" t="s">
        <v>107</v>
      </c>
      <c r="CH424" s="42" t="s">
        <v>114</v>
      </c>
      <c r="CI424" s="42" t="s">
        <v>114</v>
      </c>
      <c r="CJ424" s="42" t="s">
        <v>113</v>
      </c>
      <c r="CK424" s="42" t="s">
        <v>114</v>
      </c>
      <c r="CL424" s="42" t="s">
        <v>114</v>
      </c>
      <c r="CM424" s="42" t="s">
        <v>114</v>
      </c>
      <c r="CN424" s="42" t="s">
        <v>114</v>
      </c>
      <c r="CO424" s="42" t="s">
        <v>107</v>
      </c>
      <c r="CP424" s="28" t="s">
        <v>107</v>
      </c>
      <c r="CQ424" s="28" t="s">
        <v>107</v>
      </c>
      <c r="CR424" s="28" t="s">
        <v>107</v>
      </c>
      <c r="CS424" s="28" t="s">
        <v>107</v>
      </c>
      <c r="CT424" s="28" t="s">
        <v>107</v>
      </c>
      <c r="CU424" s="28" t="s">
        <v>107</v>
      </c>
      <c r="CV424" s="28" t="s">
        <v>107</v>
      </c>
      <c r="CW424" s="28" t="s">
        <v>107</v>
      </c>
      <c r="CX424" s="28" t="s">
        <v>107</v>
      </c>
      <c r="CY424" s="28" t="s">
        <v>107</v>
      </c>
      <c r="CZ424" s="28" t="s">
        <v>107</v>
      </c>
      <c r="DA424" s="28" t="s">
        <v>107</v>
      </c>
      <c r="DB424" s="28" t="s">
        <v>107</v>
      </c>
      <c r="DC424" s="28" t="s">
        <v>107</v>
      </c>
      <c r="DD424" s="332">
        <v>9336459</v>
      </c>
      <c r="DE424" s="43">
        <v>1</v>
      </c>
      <c r="DF424" s="390">
        <v>1</v>
      </c>
      <c r="DG424" s="310"/>
      <c r="DH424" s="203"/>
      <c r="DI424" s="279" t="str" cm="1">
        <f t="array" ref="DI424">+IF(AND(C424&lt;&gt;"Vehículos Eléctricos",C424&lt;&gt;"Vehículos Híbridos",AD424="PERCENTIL 50"),
     IF(VLOOKUP(_xlfn.TEXTJOIN("_",FALSE,C424:E424),BD_Perc!$A:$P,_xlfn.IFS(BD!AE424="Intervalo de precio 1",12,BD!AE424="Intervalo de precio 2",13),FALSE)&lt;=1,
     VLOOKUP(_xlfn.TEXTJOIN("_",FALSE,C424:E424),BD_Perc!$A:$P,16,FALSE),"Ok P50"),
     "Ok P30/70 ó Híbrido/Eléctrico")</f>
        <v>Ok P50</v>
      </c>
      <c r="DJ424" s="279" t="str">
        <f t="shared" si="37"/>
        <v>Vehículos Convencionales_Vehículos Destinados al Transporte de Pasajeros_Microbus</v>
      </c>
      <c r="DK424" s="331">
        <f t="shared" si="41"/>
        <v>259835025</v>
      </c>
      <c r="DL424" s="326"/>
    </row>
    <row r="425" spans="1:116" ht="76.5">
      <c r="A425" s="28">
        <v>420</v>
      </c>
      <c r="B425" s="29" t="s">
        <v>325</v>
      </c>
      <c r="C425" s="29" t="s">
        <v>0</v>
      </c>
      <c r="D425" s="29" t="s">
        <v>867</v>
      </c>
      <c r="E425" s="42" t="s">
        <v>811</v>
      </c>
      <c r="F425" s="42" t="s">
        <v>868</v>
      </c>
      <c r="G425" s="30" t="s">
        <v>968</v>
      </c>
      <c r="H425" s="64" t="s">
        <v>969</v>
      </c>
      <c r="I425" s="28" t="s">
        <v>107</v>
      </c>
      <c r="J425" s="28" t="s">
        <v>970</v>
      </c>
      <c r="K425" s="31" t="s">
        <v>107</v>
      </c>
      <c r="L425" s="32">
        <v>136</v>
      </c>
      <c r="M425" s="33" t="s">
        <v>107</v>
      </c>
      <c r="N425" s="34">
        <v>135500000</v>
      </c>
      <c r="O425" s="34">
        <f>+IFERROR(VLOOKUP(I425,Precio_Fasecolda!A:C,3,FALSE),IFERROR(VLOOKUP(I425,Precio_Fasecolda!B:C,2,FALSE),N425))</f>
        <v>135500000</v>
      </c>
      <c r="P425" s="34">
        <f t="shared" si="38"/>
        <v>0</v>
      </c>
      <c r="Q425" s="33" t="s">
        <v>107</v>
      </c>
      <c r="R425" s="28" t="s">
        <v>2415</v>
      </c>
      <c r="S425" s="28" t="s">
        <v>360</v>
      </c>
      <c r="T425" s="28" t="s">
        <v>107</v>
      </c>
      <c r="U425" s="28" t="s">
        <v>107</v>
      </c>
      <c r="V425" s="42" t="s">
        <v>107</v>
      </c>
      <c r="W425" s="28" t="s">
        <v>107</v>
      </c>
      <c r="X425" s="28" t="s">
        <v>107</v>
      </c>
      <c r="Y425" s="28" t="str">
        <f t="shared" si="39"/>
        <v>N.A.</v>
      </c>
      <c r="Z425" s="292">
        <f t="shared" si="36"/>
        <v>134145000</v>
      </c>
      <c r="AA425" s="28" cm="1">
        <f t="array" aca="1" ref="AA425" ca="1">_xlfn.IFS(DK425&lt;$DK$4,1,AND(DK425&gt;=$DK$4,DK425&lt;=$AA$4),2,DK425&gt;$AA$4,3)</f>
        <v>2</v>
      </c>
      <c r="AB425" s="28">
        <v>0</v>
      </c>
      <c r="AC425" s="28" cm="1">
        <f t="array" aca="1" ref="AC425" ca="1">IF(AB425="PERCENTIL 30","",_xlfn.IFS(DK425&lt;$AC$4,1,DK425&gt;$AC$4,2))</f>
        <v>1</v>
      </c>
      <c r="AD425" s="28" t="str">
        <f>+IFERROR(VLOOKUP(_xlfn.TEXTJOIN("_", FALSE, C425:E425), BD_Perc!$A:$O, 15, FALSE),"Segmentación no encontrada o vehículo inactivo")</f>
        <v>PERCENTIL 50</v>
      </c>
      <c r="AE425" s="28" t="str" cm="1">
        <f t="array" ref="AE425">_xlfn.IFS(
    AD425 = "PERCENTIL 50",
    _xlfn.IFS(
        BD!DK425 &lt; VLOOKUP(_xlfn.TEXTJOIN("_", FALSE, C425:E425), BD_Perc!$A:$O, 11, FALSE), "Intervalo de precio 1",
        BD!DK425 &gt;= VLOOKUP(_xlfn.TEXTJOIN("_", FALSE, C425:E425), BD_Perc!$A:$O, 11, FALSE), "Intervalo de precio 2"
    ),
    AD425 = "PERCENTIL 30-70",
    _xlfn.IFS(
        BD!DK425 &lt; VLOOKUP(_xlfn.TEXTJOIN("_", FALSE, C425:E425), BD_Perc!$A:$O, 6, FALSE), "Intervalo de precio 1",
        BD!DK425 &lt; VLOOKUP(_xlfn.TEXTJOIN("_", FALSE, C425:E425), BD_Perc!$A:$O, 7, FALSE), "Intervalo de precio 2",
        BD!DK425 &gt;= VLOOKUP(_xlfn.TEXTJOIN("_", FALSE, C425:E425), BD_Perc!$A:$O, 7, FALSE), "Intervalo de precio 3"
    ),
    AD425="Segmentación no encontrada o vehículo inactivo","Segmentación no encontrada o vehículo inactivo"
)</f>
        <v>Intervalo de precio 1</v>
      </c>
      <c r="AF425" s="35" t="s">
        <v>2412</v>
      </c>
      <c r="AG425" s="35" t="b">
        <f t="shared" si="40"/>
        <v>1</v>
      </c>
      <c r="AH425" s="205">
        <v>0.01</v>
      </c>
      <c r="AI425" s="205">
        <v>0.01</v>
      </c>
      <c r="AJ425" s="205">
        <v>0.01</v>
      </c>
      <c r="AK425" s="205">
        <v>0.01</v>
      </c>
      <c r="AL425" s="205">
        <v>0.01</v>
      </c>
      <c r="AM425" s="205">
        <v>0.02</v>
      </c>
      <c r="AN425" s="28" t="s">
        <v>113</v>
      </c>
      <c r="AO425" s="28" t="s">
        <v>113</v>
      </c>
      <c r="AP425" s="28" t="s">
        <v>113</v>
      </c>
      <c r="AQ425" s="37">
        <v>0.5</v>
      </c>
      <c r="AR425" s="38">
        <v>8689479</v>
      </c>
      <c r="AS425" s="38">
        <v>756945</v>
      </c>
      <c r="AT425" s="38">
        <v>619319</v>
      </c>
      <c r="AU425" s="38" t="s">
        <v>107</v>
      </c>
      <c r="AV425" s="38" t="s">
        <v>107</v>
      </c>
      <c r="AW425" s="38">
        <v>8078664</v>
      </c>
      <c r="AX425" s="38">
        <v>481692</v>
      </c>
      <c r="AY425" s="38">
        <v>894571</v>
      </c>
      <c r="AZ425" s="38">
        <v>48169</v>
      </c>
      <c r="BA425" s="38">
        <v>385354</v>
      </c>
      <c r="BB425" s="38" t="s">
        <v>107</v>
      </c>
      <c r="BC425" s="38" t="s">
        <v>107</v>
      </c>
      <c r="BD425" s="38" t="s">
        <v>107</v>
      </c>
      <c r="BE425" s="38" t="s">
        <v>107</v>
      </c>
      <c r="BF425" s="38" t="s">
        <v>107</v>
      </c>
      <c r="BG425" s="38">
        <v>4816921</v>
      </c>
      <c r="BH425" s="38">
        <v>3027779</v>
      </c>
      <c r="BI425" s="38">
        <v>1307450</v>
      </c>
      <c r="BJ425" s="38">
        <v>3303031</v>
      </c>
      <c r="BK425" s="38">
        <v>302778</v>
      </c>
      <c r="BL425" s="38">
        <v>0</v>
      </c>
      <c r="BM425" s="38">
        <v>0</v>
      </c>
      <c r="BN425" s="38">
        <v>894571</v>
      </c>
      <c r="BO425" s="38">
        <v>1032198</v>
      </c>
      <c r="BP425" s="38">
        <v>2133207</v>
      </c>
      <c r="BQ425" s="38">
        <v>206440</v>
      </c>
      <c r="BR425" s="38">
        <v>1307450</v>
      </c>
      <c r="BS425" s="38">
        <v>233965</v>
      </c>
      <c r="BT425" s="38" t="s">
        <v>107</v>
      </c>
      <c r="BU425" s="38" t="s">
        <v>107</v>
      </c>
      <c r="BV425" s="38" t="s">
        <v>107</v>
      </c>
      <c r="BW425" s="38">
        <v>0</v>
      </c>
      <c r="BX425" s="38">
        <v>178914</v>
      </c>
      <c r="BY425" s="38">
        <v>3027779</v>
      </c>
      <c r="BZ425" s="38">
        <v>6193185</v>
      </c>
      <c r="CA425" s="38">
        <v>0</v>
      </c>
      <c r="CB425" s="38">
        <v>481692</v>
      </c>
      <c r="CC425" s="330">
        <v>0</v>
      </c>
      <c r="CD425" s="38" t="s">
        <v>107</v>
      </c>
      <c r="CE425" s="38">
        <v>6549266</v>
      </c>
      <c r="CF425" s="38">
        <v>20302113</v>
      </c>
      <c r="CG425" s="38">
        <v>33021510</v>
      </c>
      <c r="CH425" s="42" t="s">
        <v>114</v>
      </c>
      <c r="CI425" s="42" t="s">
        <v>114</v>
      </c>
      <c r="CJ425" s="42" t="s">
        <v>114</v>
      </c>
      <c r="CK425" s="42" t="s">
        <v>114</v>
      </c>
      <c r="CL425" s="42" t="s">
        <v>114</v>
      </c>
      <c r="CM425" s="42" t="s">
        <v>114</v>
      </c>
      <c r="CN425" s="42" t="s">
        <v>114</v>
      </c>
      <c r="CO425" s="42" t="s">
        <v>107</v>
      </c>
      <c r="CP425" s="28" t="s">
        <v>107</v>
      </c>
      <c r="CQ425" s="28" t="s">
        <v>107</v>
      </c>
      <c r="CR425" s="28" t="s">
        <v>107</v>
      </c>
      <c r="CS425" s="28" t="s">
        <v>107</v>
      </c>
      <c r="CT425" s="28" t="s">
        <v>107</v>
      </c>
      <c r="CU425" s="28" t="s">
        <v>107</v>
      </c>
      <c r="CV425" s="28" t="s">
        <v>107</v>
      </c>
      <c r="CW425" s="28" t="s">
        <v>107</v>
      </c>
      <c r="CX425" s="28" t="s">
        <v>107</v>
      </c>
      <c r="CY425" s="28" t="s">
        <v>107</v>
      </c>
      <c r="CZ425" s="28" t="s">
        <v>107</v>
      </c>
      <c r="DA425" s="28" t="s">
        <v>107</v>
      </c>
      <c r="DB425" s="28" t="s">
        <v>107</v>
      </c>
      <c r="DC425" s="28" t="s">
        <v>107</v>
      </c>
      <c r="DD425" s="332">
        <v>9691834</v>
      </c>
      <c r="DE425" s="43">
        <v>1</v>
      </c>
      <c r="DF425" s="390">
        <v>1</v>
      </c>
      <c r="DG425" s="310"/>
      <c r="DH425" s="203"/>
      <c r="DI425" s="279" t="str" cm="1">
        <f t="array" ref="DI425">+IF(AND(C425&lt;&gt;"Vehículos Eléctricos",C425&lt;&gt;"Vehículos Híbridos",AD425="PERCENTIL 50"),
     IF(VLOOKUP(_xlfn.TEXTJOIN("_",FALSE,C425:E425),BD_Perc!$A:$P,_xlfn.IFS(BD!AE425="Intervalo de precio 1",12,BD!AE425="Intervalo de precio 2",13),FALSE)&lt;=1,
     VLOOKUP(_xlfn.TEXTJOIN("_",FALSE,C425:E425),BD_Perc!$A:$P,16,FALSE),"Ok P50"),
     "Ok P30/70 ó Híbrido/Eléctrico")</f>
        <v>Ok P50</v>
      </c>
      <c r="DJ425" s="279" t="str">
        <f t="shared" si="37"/>
        <v>Vehículos Convencionales_Vehículos Destinados al Transporte de Pasajeros_Van</v>
      </c>
      <c r="DK425" s="331">
        <f t="shared" si="41"/>
        <v>134145000</v>
      </c>
      <c r="DL425" s="326"/>
    </row>
    <row r="426" spans="1:116" ht="63.75">
      <c r="A426" s="28">
        <v>421</v>
      </c>
      <c r="B426" s="29" t="s">
        <v>325</v>
      </c>
      <c r="C426" s="29" t="s">
        <v>0</v>
      </c>
      <c r="D426" s="29" t="s">
        <v>867</v>
      </c>
      <c r="E426" s="42" t="s">
        <v>875</v>
      </c>
      <c r="F426" s="42" t="s">
        <v>876</v>
      </c>
      <c r="G426" s="30" t="s">
        <v>971</v>
      </c>
      <c r="H426" s="64" t="s">
        <v>969</v>
      </c>
      <c r="I426" s="28">
        <v>3203040</v>
      </c>
      <c r="J426" s="28" t="s">
        <v>972</v>
      </c>
      <c r="K426" s="31" t="s">
        <v>107</v>
      </c>
      <c r="L426" s="32">
        <v>150</v>
      </c>
      <c r="M426" s="33" t="s">
        <v>107</v>
      </c>
      <c r="N426" s="34">
        <v>223800000</v>
      </c>
      <c r="O426" s="34">
        <f>+IFERROR(VLOOKUP(I426,Precio_Fasecolda!A:C,3,FALSE),IFERROR(VLOOKUP(I426,Precio_Fasecolda!B:C,2,FALSE),N426))</f>
        <v>223800000</v>
      </c>
      <c r="P426" s="34">
        <f t="shared" si="38"/>
        <v>0</v>
      </c>
      <c r="Q426" s="33" t="s">
        <v>107</v>
      </c>
      <c r="R426" s="28" t="s">
        <v>2415</v>
      </c>
      <c r="S426" s="28" t="s">
        <v>360</v>
      </c>
      <c r="T426" s="28" t="s">
        <v>107</v>
      </c>
      <c r="U426" s="28" t="s">
        <v>107</v>
      </c>
      <c r="V426" s="42" t="s">
        <v>107</v>
      </c>
      <c r="W426" s="28" t="s">
        <v>107</v>
      </c>
      <c r="X426" s="28" t="s">
        <v>107</v>
      </c>
      <c r="Y426" s="28" t="str">
        <f t="shared" si="39"/>
        <v>N.A.</v>
      </c>
      <c r="Z426" s="292">
        <f t="shared" si="36"/>
        <v>221562000</v>
      </c>
      <c r="AA426" s="28" cm="1">
        <f t="array" aca="1" ref="AA426" ca="1">_xlfn.IFS(DK426&lt;$DK$4,1,AND(DK426&gt;=$DK$4,DK426&lt;=$AA$4),2,DK426&gt;$AA$4,3)</f>
        <v>2</v>
      </c>
      <c r="AB426" s="28">
        <v>0</v>
      </c>
      <c r="AC426" s="28" cm="1">
        <f t="array" aca="1" ref="AC426" ca="1">IF(AB426="PERCENTIL 30","",_xlfn.IFS(DK426&lt;$AC$4,1,DK426&gt;$AC$4,2))</f>
        <v>2</v>
      </c>
      <c r="AD426" s="28" t="str">
        <f>+IFERROR(VLOOKUP(_xlfn.TEXTJOIN("_", FALSE, C426:E426), BD_Perc!$A:$O, 15, FALSE),"Segmentación no encontrada o vehículo inactivo")</f>
        <v>PERCENTIL 30-70</v>
      </c>
      <c r="AE426" s="28" t="str" cm="1">
        <f t="array" ref="AE426">_xlfn.IFS(
    AD426 = "PERCENTIL 50",
    _xlfn.IFS(
        BD!DK426 &lt; VLOOKUP(_xlfn.TEXTJOIN("_", FALSE, C426:E426), BD_Perc!$A:$O, 11, FALSE), "Intervalo de precio 1",
        BD!DK426 &gt;= VLOOKUP(_xlfn.TEXTJOIN("_", FALSE, C426:E426), BD_Perc!$A:$O, 11, FALSE), "Intervalo de precio 2"
    ),
    AD426 = "PERCENTIL 30-70",
    _xlfn.IFS(
        BD!DK426 &lt; VLOOKUP(_xlfn.TEXTJOIN("_", FALSE, C426:E426), BD_Perc!$A:$O, 6, FALSE), "Intervalo de precio 1",
        BD!DK426 &lt; VLOOKUP(_xlfn.TEXTJOIN("_", FALSE, C426:E426), BD_Perc!$A:$O, 7, FALSE), "Intervalo de precio 2",
        BD!DK426 &gt;= VLOOKUP(_xlfn.TEXTJOIN("_", FALSE, C426:E426), BD_Perc!$A:$O, 7, FALSE), "Intervalo de precio 3"
    ),
    AD426="Segmentación no encontrada o vehículo inactivo","Segmentación no encontrada o vehículo inactivo"
)</f>
        <v>Intervalo de precio 3</v>
      </c>
      <c r="AF426" s="35" t="s">
        <v>2414</v>
      </c>
      <c r="AG426" s="35" t="b">
        <f t="shared" si="40"/>
        <v>1</v>
      </c>
      <c r="AH426" s="205">
        <v>0.01</v>
      </c>
      <c r="AI426" s="205">
        <v>0.01</v>
      </c>
      <c r="AJ426" s="205">
        <v>0.01</v>
      </c>
      <c r="AK426" s="205">
        <v>0.01</v>
      </c>
      <c r="AL426" s="205">
        <v>0.01</v>
      </c>
      <c r="AM426" s="205">
        <v>0.02</v>
      </c>
      <c r="AN426" s="28" t="s">
        <v>113</v>
      </c>
      <c r="AO426" s="28" t="s">
        <v>113</v>
      </c>
      <c r="AP426" s="28" t="s">
        <v>113</v>
      </c>
      <c r="AQ426" s="37">
        <v>0.5</v>
      </c>
      <c r="AR426" s="38">
        <v>8689479</v>
      </c>
      <c r="AS426" s="38">
        <v>756945</v>
      </c>
      <c r="AT426" s="38">
        <v>619319</v>
      </c>
      <c r="AU426" s="38" t="s">
        <v>107</v>
      </c>
      <c r="AV426" s="38" t="s">
        <v>107</v>
      </c>
      <c r="AW426" s="38">
        <v>8078664</v>
      </c>
      <c r="AX426" s="38">
        <v>481692</v>
      </c>
      <c r="AY426" s="38">
        <v>894571</v>
      </c>
      <c r="AZ426" s="38">
        <v>48169</v>
      </c>
      <c r="BA426" s="38">
        <v>385354</v>
      </c>
      <c r="BB426" s="38" t="s">
        <v>107</v>
      </c>
      <c r="BC426" s="38" t="s">
        <v>107</v>
      </c>
      <c r="BD426" s="38" t="s">
        <v>107</v>
      </c>
      <c r="BE426" s="38" t="s">
        <v>107</v>
      </c>
      <c r="BF426" s="38" t="s">
        <v>107</v>
      </c>
      <c r="BG426" s="38">
        <v>4816921</v>
      </c>
      <c r="BH426" s="38">
        <v>3027779</v>
      </c>
      <c r="BI426" s="38">
        <v>1307450</v>
      </c>
      <c r="BJ426" s="38">
        <v>3303031</v>
      </c>
      <c r="BK426" s="38">
        <v>302778</v>
      </c>
      <c r="BL426" s="38">
        <v>0</v>
      </c>
      <c r="BM426" s="38">
        <v>0</v>
      </c>
      <c r="BN426" s="38">
        <v>894571</v>
      </c>
      <c r="BO426" s="38">
        <v>1032198</v>
      </c>
      <c r="BP426" s="38">
        <v>2133207</v>
      </c>
      <c r="BQ426" s="38">
        <v>206440</v>
      </c>
      <c r="BR426" s="38">
        <v>1307450</v>
      </c>
      <c r="BS426" s="38">
        <v>233965</v>
      </c>
      <c r="BT426" s="38" t="s">
        <v>107</v>
      </c>
      <c r="BU426" s="38" t="s">
        <v>107</v>
      </c>
      <c r="BV426" s="38" t="s">
        <v>107</v>
      </c>
      <c r="BW426" s="38">
        <v>6878563</v>
      </c>
      <c r="BX426" s="38">
        <v>178914</v>
      </c>
      <c r="BY426" s="38">
        <v>3027779</v>
      </c>
      <c r="BZ426" s="38">
        <v>6193185</v>
      </c>
      <c r="CA426" s="38">
        <v>6193185</v>
      </c>
      <c r="CB426" s="38">
        <v>481692</v>
      </c>
      <c r="CC426" s="330">
        <v>0</v>
      </c>
      <c r="CD426" s="38" t="s">
        <v>107</v>
      </c>
      <c r="CE426" s="38">
        <v>6549266</v>
      </c>
      <c r="CF426" s="38">
        <v>20302113</v>
      </c>
      <c r="CG426" s="38">
        <v>33021510</v>
      </c>
      <c r="CH426" s="42" t="s">
        <v>114</v>
      </c>
      <c r="CI426" s="42" t="s">
        <v>114</v>
      </c>
      <c r="CJ426" s="42" t="s">
        <v>114</v>
      </c>
      <c r="CK426" s="42" t="s">
        <v>114</v>
      </c>
      <c r="CL426" s="42" t="s">
        <v>114</v>
      </c>
      <c r="CM426" s="42" t="s">
        <v>114</v>
      </c>
      <c r="CN426" s="42" t="s">
        <v>114</v>
      </c>
      <c r="CO426" s="42" t="s">
        <v>107</v>
      </c>
      <c r="CP426" s="28" t="s">
        <v>107</v>
      </c>
      <c r="CQ426" s="28" t="s">
        <v>107</v>
      </c>
      <c r="CR426" s="28" t="s">
        <v>107</v>
      </c>
      <c r="CS426" s="28" t="s">
        <v>107</v>
      </c>
      <c r="CT426" s="28" t="s">
        <v>107</v>
      </c>
      <c r="CU426" s="28" t="s">
        <v>107</v>
      </c>
      <c r="CV426" s="28" t="s">
        <v>107</v>
      </c>
      <c r="CW426" s="28" t="s">
        <v>107</v>
      </c>
      <c r="CX426" s="28" t="s">
        <v>107</v>
      </c>
      <c r="CY426" s="28" t="s">
        <v>107</v>
      </c>
      <c r="CZ426" s="28" t="s">
        <v>107</v>
      </c>
      <c r="DA426" s="28" t="s">
        <v>107</v>
      </c>
      <c r="DB426" s="28" t="s">
        <v>107</v>
      </c>
      <c r="DC426" s="28" t="s">
        <v>107</v>
      </c>
      <c r="DD426" s="332">
        <v>8780559</v>
      </c>
      <c r="DE426" s="43">
        <v>1</v>
      </c>
      <c r="DF426" s="390">
        <v>1</v>
      </c>
      <c r="DG426" s="310"/>
      <c r="DH426" s="203"/>
      <c r="DI426" s="279" t="str" cm="1">
        <f t="array" ref="DI426">+IF(AND(C426&lt;&gt;"Vehículos Eléctricos",C426&lt;&gt;"Vehículos Híbridos",AD426="PERCENTIL 50"),
     IF(VLOOKUP(_xlfn.TEXTJOIN("_",FALSE,C426:E426),BD_Perc!$A:$P,_xlfn.IFS(BD!AE426="Intervalo de precio 1",12,BD!AE426="Intervalo de precio 2",13),FALSE)&lt;=1,
     VLOOKUP(_xlfn.TEXTJOIN("_",FALSE,C426:E426),BD_Perc!$A:$P,16,FALSE),"Ok P50"),
     "Ok P30/70 ó Híbrido/Eléctrico")</f>
        <v>Ok P30/70 ó Híbrido/Eléctrico</v>
      </c>
      <c r="DJ426" s="279" t="str">
        <f t="shared" si="37"/>
        <v>Vehículos Convencionales_Vehículos Destinados al Transporte de Pasajeros_Buseta</v>
      </c>
      <c r="DK426" s="331">
        <f t="shared" si="41"/>
        <v>221562000</v>
      </c>
      <c r="DL426" s="326"/>
    </row>
    <row r="427" spans="1:116" ht="51">
      <c r="A427" s="28">
        <v>422</v>
      </c>
      <c r="B427" s="29" t="s">
        <v>266</v>
      </c>
      <c r="C427" s="29" t="s">
        <v>0</v>
      </c>
      <c r="D427" s="29" t="s">
        <v>867</v>
      </c>
      <c r="E427" s="42" t="s">
        <v>811</v>
      </c>
      <c r="F427" s="42" t="s">
        <v>868</v>
      </c>
      <c r="G427" s="30" t="s">
        <v>973</v>
      </c>
      <c r="H427" s="42" t="s">
        <v>919</v>
      </c>
      <c r="I427" s="28">
        <v>5806062</v>
      </c>
      <c r="J427" s="28" t="s">
        <v>974</v>
      </c>
      <c r="K427" s="31" t="s">
        <v>107</v>
      </c>
      <c r="L427" s="32">
        <v>140</v>
      </c>
      <c r="M427" s="33" t="s">
        <v>107</v>
      </c>
      <c r="N427" s="34">
        <v>245900000</v>
      </c>
      <c r="O427" s="34">
        <f>+IFERROR(VLOOKUP(I427,Precio_Fasecolda!A:C,3,FALSE),IFERROR(VLOOKUP(I427,Precio_Fasecolda!B:C,2,FALSE),N427))</f>
        <v>245900000</v>
      </c>
      <c r="P427" s="34">
        <f t="shared" si="38"/>
        <v>0</v>
      </c>
      <c r="Q427" s="33" t="s">
        <v>107</v>
      </c>
      <c r="R427" s="28" t="s">
        <v>2415</v>
      </c>
      <c r="S427" s="28" t="s">
        <v>360</v>
      </c>
      <c r="T427" s="28" t="s">
        <v>107</v>
      </c>
      <c r="U427" s="28" t="s">
        <v>107</v>
      </c>
      <c r="V427" s="42" t="s">
        <v>107</v>
      </c>
      <c r="W427" s="28" t="s">
        <v>107</v>
      </c>
      <c r="X427" s="28" t="s">
        <v>107</v>
      </c>
      <c r="Y427" s="28" t="str">
        <f t="shared" si="39"/>
        <v>N.A.</v>
      </c>
      <c r="Z427" s="292">
        <f t="shared" si="36"/>
        <v>245838525</v>
      </c>
      <c r="AA427" s="28" cm="1">
        <f t="array" aca="1" ref="AA427" ca="1">_xlfn.IFS(DK427&lt;$DK$4,1,AND(DK427&gt;=$DK$4,DK427&lt;=$AA$4),2,DK427&gt;$AA$4,3)</f>
        <v>3</v>
      </c>
      <c r="AB427" s="28">
        <v>0</v>
      </c>
      <c r="AC427" s="28" cm="1">
        <f t="array" aca="1" ref="AC427" ca="1">IF(AB427="PERCENTIL 30","",_xlfn.IFS(DK427&lt;$AC$4,1,DK427&gt;$AC$4,2))</f>
        <v>2</v>
      </c>
      <c r="AD427" s="28" t="str">
        <f>+IFERROR(VLOOKUP(_xlfn.TEXTJOIN("_", FALSE, C427:E427), BD_Perc!$A:$O, 15, FALSE),"Segmentación no encontrada o vehículo inactivo")</f>
        <v>PERCENTIL 50</v>
      </c>
      <c r="AE427" s="28" t="str" cm="1">
        <f t="array" ref="AE427">_xlfn.IFS(
    AD427 = "PERCENTIL 50",
    _xlfn.IFS(
        BD!DK427 &lt; VLOOKUP(_xlfn.TEXTJOIN("_", FALSE, C427:E427), BD_Perc!$A:$O, 11, FALSE), "Intervalo de precio 1",
        BD!DK427 &gt;= VLOOKUP(_xlfn.TEXTJOIN("_", FALSE, C427:E427), BD_Perc!$A:$O, 11, FALSE), "Intervalo de precio 2"
    ),
    AD427 = "PERCENTIL 30-70",
    _xlfn.IFS(
        BD!DK427 &lt; VLOOKUP(_xlfn.TEXTJOIN("_", FALSE, C427:E427), BD_Perc!$A:$O, 6, FALSE), "Intervalo de precio 1",
        BD!DK427 &lt; VLOOKUP(_xlfn.TEXTJOIN("_", FALSE, C427:E427), BD_Perc!$A:$O, 7, FALSE), "Intervalo de precio 2",
        BD!DK427 &gt;= VLOOKUP(_xlfn.TEXTJOIN("_", FALSE, C427:E427), BD_Perc!$A:$O, 7, FALSE), "Intervalo de precio 3"
    ),
    AD427="Segmentación no encontrada o vehículo inactivo","Segmentación no encontrada o vehículo inactivo"
)</f>
        <v>Intervalo de precio 2</v>
      </c>
      <c r="AF427" s="35" t="s">
        <v>2413</v>
      </c>
      <c r="AG427" s="35" t="b">
        <f t="shared" si="40"/>
        <v>1</v>
      </c>
      <c r="AH427" s="320">
        <v>2.5000000000000001E-4</v>
      </c>
      <c r="AI427" s="320">
        <v>5.0000000000000001E-4</v>
      </c>
      <c r="AJ427" s="320">
        <v>7.5000000000000002E-4</v>
      </c>
      <c r="AK427" s="320">
        <v>1E-3</v>
      </c>
      <c r="AL427" s="320">
        <v>1.25E-3</v>
      </c>
      <c r="AM427" s="320">
        <v>1.5E-3</v>
      </c>
      <c r="AN427" s="28" t="s">
        <v>113</v>
      </c>
      <c r="AO427" s="28" t="s">
        <v>113</v>
      </c>
      <c r="AP427" s="28" t="s">
        <v>113</v>
      </c>
      <c r="AQ427" s="45">
        <v>0.05</v>
      </c>
      <c r="AR427" s="38">
        <v>8689479</v>
      </c>
      <c r="AS427" s="38" t="s">
        <v>107</v>
      </c>
      <c r="AT427" s="38" t="s">
        <v>107</v>
      </c>
      <c r="AU427" s="38" t="s">
        <v>107</v>
      </c>
      <c r="AV427" s="38" t="s">
        <v>107</v>
      </c>
      <c r="AW427" s="38" t="s">
        <v>107</v>
      </c>
      <c r="AX427" s="38">
        <v>0</v>
      </c>
      <c r="AY427" s="38">
        <v>734511</v>
      </c>
      <c r="AZ427" s="38">
        <v>505997</v>
      </c>
      <c r="BA427" s="38">
        <v>734511</v>
      </c>
      <c r="BB427" s="38" t="s">
        <v>107</v>
      </c>
      <c r="BC427" s="38" t="s">
        <v>107</v>
      </c>
      <c r="BD427" s="38" t="s">
        <v>107</v>
      </c>
      <c r="BE427" s="38" t="s">
        <v>107</v>
      </c>
      <c r="BF427" s="38" t="s">
        <v>107</v>
      </c>
      <c r="BG427" s="38">
        <v>25707907</v>
      </c>
      <c r="BH427" s="38" t="s">
        <v>107</v>
      </c>
      <c r="BI427" s="38" t="s">
        <v>107</v>
      </c>
      <c r="BJ427" s="38" t="s">
        <v>107</v>
      </c>
      <c r="BK427" s="38">
        <v>0</v>
      </c>
      <c r="BL427" s="38">
        <v>0</v>
      </c>
      <c r="BM427" s="38">
        <v>0</v>
      </c>
      <c r="BN427" s="38" t="s">
        <v>107</v>
      </c>
      <c r="BO427" s="38" t="s">
        <v>107</v>
      </c>
      <c r="BP427" s="38" t="s">
        <v>107</v>
      </c>
      <c r="BQ427" s="38">
        <v>163225</v>
      </c>
      <c r="BR427" s="38" t="s">
        <v>107</v>
      </c>
      <c r="BS427" s="38" t="s">
        <v>107</v>
      </c>
      <c r="BT427" s="38" t="s">
        <v>107</v>
      </c>
      <c r="BU427" s="38" t="s">
        <v>107</v>
      </c>
      <c r="BV427" s="38" t="s">
        <v>107</v>
      </c>
      <c r="BW427" s="38">
        <v>1550636</v>
      </c>
      <c r="BX427" s="38">
        <v>163225</v>
      </c>
      <c r="BY427" s="38" t="s">
        <v>107</v>
      </c>
      <c r="BZ427" s="38" t="s">
        <v>107</v>
      </c>
      <c r="CA427" s="38">
        <v>0</v>
      </c>
      <c r="CB427" s="38">
        <v>1060961</v>
      </c>
      <c r="CC427" s="330">
        <v>0</v>
      </c>
      <c r="CD427" s="38" t="s">
        <v>107</v>
      </c>
      <c r="CE427" s="38" t="s">
        <v>107</v>
      </c>
      <c r="CF427" s="38" t="s">
        <v>107</v>
      </c>
      <c r="CG427" s="38" t="s">
        <v>107</v>
      </c>
      <c r="CH427" s="42" t="s">
        <v>114</v>
      </c>
      <c r="CI427" s="42" t="s">
        <v>114</v>
      </c>
      <c r="CJ427" s="42" t="s">
        <v>113</v>
      </c>
      <c r="CK427" s="42" t="s">
        <v>114</v>
      </c>
      <c r="CL427" s="42" t="s">
        <v>114</v>
      </c>
      <c r="CM427" s="42" t="s">
        <v>114</v>
      </c>
      <c r="CN427" s="42" t="s">
        <v>114</v>
      </c>
      <c r="CO427" s="42" t="s">
        <v>107</v>
      </c>
      <c r="CP427" s="28" t="s">
        <v>107</v>
      </c>
      <c r="CQ427" s="28" t="s">
        <v>107</v>
      </c>
      <c r="CR427" s="28" t="s">
        <v>107</v>
      </c>
      <c r="CS427" s="28" t="s">
        <v>107</v>
      </c>
      <c r="CT427" s="28" t="s">
        <v>107</v>
      </c>
      <c r="CU427" s="28" t="s">
        <v>107</v>
      </c>
      <c r="CV427" s="28" t="s">
        <v>107</v>
      </c>
      <c r="CW427" s="28" t="s">
        <v>107</v>
      </c>
      <c r="CX427" s="28" t="s">
        <v>107</v>
      </c>
      <c r="CY427" s="28" t="s">
        <v>107</v>
      </c>
      <c r="CZ427" s="28" t="s">
        <v>107</v>
      </c>
      <c r="DA427" s="28" t="s">
        <v>107</v>
      </c>
      <c r="DB427" s="28" t="s">
        <v>107</v>
      </c>
      <c r="DC427" s="28" t="s">
        <v>107</v>
      </c>
      <c r="DD427" s="332">
        <v>12894760</v>
      </c>
      <c r="DE427" s="43">
        <v>1</v>
      </c>
      <c r="DF427" s="390">
        <v>1</v>
      </c>
      <c r="DG427" s="310"/>
      <c r="DH427" s="203"/>
      <c r="DI427" s="279" t="str" cm="1">
        <f t="array" ref="DI427">+IF(AND(C427&lt;&gt;"Vehículos Eléctricos",C427&lt;&gt;"Vehículos Híbridos",AD427="PERCENTIL 50"),
     IF(VLOOKUP(_xlfn.TEXTJOIN("_",FALSE,C427:E427),BD_Perc!$A:$P,_xlfn.IFS(BD!AE427="Intervalo de precio 1",12,BD!AE427="Intervalo de precio 2",13),FALSE)&lt;=1,
     VLOOKUP(_xlfn.TEXTJOIN("_",FALSE,C427:E427),BD_Perc!$A:$P,16,FALSE),"Ok P50"),
     "Ok P30/70 ó Híbrido/Eléctrico")</f>
        <v>Ok P50</v>
      </c>
      <c r="DJ427" s="279" t="str">
        <f t="shared" si="37"/>
        <v>Vehículos Convencionales_Vehículos Destinados al Transporte de Pasajeros_Van</v>
      </c>
      <c r="DK427" s="331">
        <f t="shared" si="41"/>
        <v>245838525</v>
      </c>
      <c r="DL427" s="326"/>
    </row>
    <row r="428" spans="1:116" ht="51">
      <c r="A428" s="28">
        <v>423</v>
      </c>
      <c r="B428" s="29" t="s">
        <v>266</v>
      </c>
      <c r="C428" s="29" t="s">
        <v>0</v>
      </c>
      <c r="D428" s="29" t="s">
        <v>867</v>
      </c>
      <c r="E428" s="42" t="s">
        <v>811</v>
      </c>
      <c r="F428" s="42" t="s">
        <v>868</v>
      </c>
      <c r="G428" s="30" t="s">
        <v>975</v>
      </c>
      <c r="H428" s="42" t="s">
        <v>919</v>
      </c>
      <c r="I428" s="28">
        <v>5806075</v>
      </c>
      <c r="J428" s="28" t="s">
        <v>976</v>
      </c>
      <c r="K428" s="31" t="s">
        <v>107</v>
      </c>
      <c r="L428" s="32">
        <v>114</v>
      </c>
      <c r="M428" s="33" t="s">
        <v>107</v>
      </c>
      <c r="N428" s="34">
        <v>128000000</v>
      </c>
      <c r="O428" s="34">
        <f>+IFERROR(VLOOKUP(I428,Precio_Fasecolda!A:C,3,FALSE),IFERROR(VLOOKUP(I428,Precio_Fasecolda!B:C,2,FALSE),N428))</f>
        <v>128000000</v>
      </c>
      <c r="P428" s="34">
        <f t="shared" si="38"/>
        <v>0</v>
      </c>
      <c r="Q428" s="33" t="s">
        <v>107</v>
      </c>
      <c r="R428" s="28" t="s">
        <v>2415</v>
      </c>
      <c r="S428" s="28" t="s">
        <v>360</v>
      </c>
      <c r="T428" s="28" t="s">
        <v>107</v>
      </c>
      <c r="U428" s="28" t="s">
        <v>107</v>
      </c>
      <c r="V428" s="42" t="s">
        <v>107</v>
      </c>
      <c r="W428" s="28" t="s">
        <v>107</v>
      </c>
      <c r="X428" s="28" t="s">
        <v>107</v>
      </c>
      <c r="Y428" s="28" t="str">
        <f t="shared" si="39"/>
        <v>N.A.</v>
      </c>
      <c r="Z428" s="292">
        <f t="shared" si="36"/>
        <v>127968000</v>
      </c>
      <c r="AA428" s="28" cm="1">
        <f t="array" aca="1" ref="AA428" ca="1">_xlfn.IFS(DK428&lt;$DK$4,1,AND(DK428&gt;=$DK$4,DK428&lt;=$AA$4),2,DK428&gt;$AA$4,3)</f>
        <v>2</v>
      </c>
      <c r="AB428" s="28">
        <v>0</v>
      </c>
      <c r="AC428" s="28" cm="1">
        <f t="array" aca="1" ref="AC428" ca="1">IF(AB428="PERCENTIL 30","",_xlfn.IFS(DK428&lt;$AC$4,1,DK428&gt;$AC$4,2))</f>
        <v>1</v>
      </c>
      <c r="AD428" s="28" t="str">
        <f>+IFERROR(VLOOKUP(_xlfn.TEXTJOIN("_", FALSE, C428:E428), BD_Perc!$A:$O, 15, FALSE),"Segmentación no encontrada o vehículo inactivo")</f>
        <v>PERCENTIL 50</v>
      </c>
      <c r="AE428" s="28" t="str" cm="1">
        <f t="array" ref="AE428">_xlfn.IFS(
    AD428 = "PERCENTIL 50",
    _xlfn.IFS(
        BD!DK428 &lt; VLOOKUP(_xlfn.TEXTJOIN("_", FALSE, C428:E428), BD_Perc!$A:$O, 11, FALSE), "Intervalo de precio 1",
        BD!DK428 &gt;= VLOOKUP(_xlfn.TEXTJOIN("_", FALSE, C428:E428), BD_Perc!$A:$O, 11, FALSE), "Intervalo de precio 2"
    ),
    AD428 = "PERCENTIL 30-70",
    _xlfn.IFS(
        BD!DK428 &lt; VLOOKUP(_xlfn.TEXTJOIN("_", FALSE, C428:E428), BD_Perc!$A:$O, 6, FALSE), "Intervalo de precio 1",
        BD!DK428 &lt; VLOOKUP(_xlfn.TEXTJOIN("_", FALSE, C428:E428), BD_Perc!$A:$O, 7, FALSE), "Intervalo de precio 2",
        BD!DK428 &gt;= VLOOKUP(_xlfn.TEXTJOIN("_", FALSE, C428:E428), BD_Perc!$A:$O, 7, FALSE), "Intervalo de precio 3"
    ),
    AD428="Segmentación no encontrada o vehículo inactivo","Segmentación no encontrada o vehículo inactivo"
)</f>
        <v>Intervalo de precio 1</v>
      </c>
      <c r="AF428" s="35" t="s">
        <v>2412</v>
      </c>
      <c r="AG428" s="35" t="b">
        <f t="shared" si="40"/>
        <v>1</v>
      </c>
      <c r="AH428" s="320">
        <v>2.5000000000000001E-4</v>
      </c>
      <c r="AI428" s="320">
        <v>5.0000000000000001E-4</v>
      </c>
      <c r="AJ428" s="320">
        <v>7.5000000000000002E-4</v>
      </c>
      <c r="AK428" s="320">
        <v>1E-3</v>
      </c>
      <c r="AL428" s="320">
        <v>1.25E-3</v>
      </c>
      <c r="AM428" s="320">
        <v>1.5E-3</v>
      </c>
      <c r="AN428" s="28" t="s">
        <v>113</v>
      </c>
      <c r="AO428" s="28" t="s">
        <v>113</v>
      </c>
      <c r="AP428" s="28" t="s">
        <v>113</v>
      </c>
      <c r="AQ428" s="45">
        <v>0.05</v>
      </c>
      <c r="AR428" s="38">
        <v>8689479</v>
      </c>
      <c r="AS428" s="38" t="s">
        <v>107</v>
      </c>
      <c r="AT428" s="38" t="s">
        <v>107</v>
      </c>
      <c r="AU428" s="38" t="s">
        <v>107</v>
      </c>
      <c r="AV428" s="38" t="s">
        <v>107</v>
      </c>
      <c r="AW428" s="38" t="s">
        <v>107</v>
      </c>
      <c r="AX428" s="38">
        <v>0</v>
      </c>
      <c r="AY428" s="38">
        <v>734511</v>
      </c>
      <c r="AZ428" s="38">
        <v>505997</v>
      </c>
      <c r="BA428" s="38">
        <v>734511</v>
      </c>
      <c r="BB428" s="38" t="s">
        <v>107</v>
      </c>
      <c r="BC428" s="38" t="s">
        <v>107</v>
      </c>
      <c r="BD428" s="38" t="s">
        <v>107</v>
      </c>
      <c r="BE428" s="38" t="s">
        <v>107</v>
      </c>
      <c r="BF428" s="38" t="s">
        <v>107</v>
      </c>
      <c r="BG428" s="38">
        <v>25707907</v>
      </c>
      <c r="BH428" s="38" t="s">
        <v>107</v>
      </c>
      <c r="BI428" s="38" t="s">
        <v>107</v>
      </c>
      <c r="BJ428" s="38" t="s">
        <v>107</v>
      </c>
      <c r="BK428" s="38">
        <v>0</v>
      </c>
      <c r="BL428" s="38">
        <v>0</v>
      </c>
      <c r="BM428" s="38">
        <v>0</v>
      </c>
      <c r="BN428" s="38" t="s">
        <v>107</v>
      </c>
      <c r="BO428" s="38" t="s">
        <v>107</v>
      </c>
      <c r="BP428" s="38" t="s">
        <v>107</v>
      </c>
      <c r="BQ428" s="38">
        <v>163225</v>
      </c>
      <c r="BR428" s="38" t="s">
        <v>107</v>
      </c>
      <c r="BS428" s="38" t="s">
        <v>107</v>
      </c>
      <c r="BT428" s="38" t="s">
        <v>107</v>
      </c>
      <c r="BU428" s="38" t="s">
        <v>107</v>
      </c>
      <c r="BV428" s="38" t="s">
        <v>107</v>
      </c>
      <c r="BW428" s="38">
        <v>1550636</v>
      </c>
      <c r="BX428" s="38">
        <v>163225</v>
      </c>
      <c r="BY428" s="38" t="s">
        <v>107</v>
      </c>
      <c r="BZ428" s="38" t="s">
        <v>107</v>
      </c>
      <c r="CA428" s="38">
        <v>0</v>
      </c>
      <c r="CB428" s="38">
        <v>1060961</v>
      </c>
      <c r="CC428" s="330">
        <v>0</v>
      </c>
      <c r="CD428" s="38" t="s">
        <v>107</v>
      </c>
      <c r="CE428" s="38" t="s">
        <v>107</v>
      </c>
      <c r="CF428" s="38" t="s">
        <v>107</v>
      </c>
      <c r="CG428" s="38" t="s">
        <v>107</v>
      </c>
      <c r="CH428" s="42" t="s">
        <v>114</v>
      </c>
      <c r="CI428" s="42" t="s">
        <v>114</v>
      </c>
      <c r="CJ428" s="42" t="s">
        <v>113</v>
      </c>
      <c r="CK428" s="42" t="s">
        <v>114</v>
      </c>
      <c r="CL428" s="42" t="s">
        <v>114</v>
      </c>
      <c r="CM428" s="42" t="s">
        <v>114</v>
      </c>
      <c r="CN428" s="42" t="s">
        <v>114</v>
      </c>
      <c r="CO428" s="42" t="s">
        <v>107</v>
      </c>
      <c r="CP428" s="28" t="s">
        <v>107</v>
      </c>
      <c r="CQ428" s="28" t="s">
        <v>107</v>
      </c>
      <c r="CR428" s="28" t="s">
        <v>107</v>
      </c>
      <c r="CS428" s="28" t="s">
        <v>107</v>
      </c>
      <c r="CT428" s="28" t="s">
        <v>107</v>
      </c>
      <c r="CU428" s="28" t="s">
        <v>107</v>
      </c>
      <c r="CV428" s="28" t="s">
        <v>107</v>
      </c>
      <c r="CW428" s="28" t="s">
        <v>107</v>
      </c>
      <c r="CX428" s="28" t="s">
        <v>107</v>
      </c>
      <c r="CY428" s="28" t="s">
        <v>107</v>
      </c>
      <c r="CZ428" s="28" t="s">
        <v>107</v>
      </c>
      <c r="DA428" s="28" t="s">
        <v>107</v>
      </c>
      <c r="DB428" s="28" t="s">
        <v>107</v>
      </c>
      <c r="DC428" s="28" t="s">
        <v>107</v>
      </c>
      <c r="DD428" s="332">
        <v>12241861</v>
      </c>
      <c r="DE428" s="43">
        <v>1</v>
      </c>
      <c r="DF428" s="390">
        <v>1</v>
      </c>
      <c r="DG428" s="310"/>
      <c r="DH428" s="203"/>
      <c r="DI428" s="279" t="str" cm="1">
        <f t="array" ref="DI428">+IF(AND(C428&lt;&gt;"Vehículos Eléctricos",C428&lt;&gt;"Vehículos Híbridos",AD428="PERCENTIL 50"),
     IF(VLOOKUP(_xlfn.TEXTJOIN("_",FALSE,C428:E428),BD_Perc!$A:$P,_xlfn.IFS(BD!AE428="Intervalo de precio 1",12,BD!AE428="Intervalo de precio 2",13),FALSE)&lt;=1,
     VLOOKUP(_xlfn.TEXTJOIN("_",FALSE,C428:E428),BD_Perc!$A:$P,16,FALSE),"Ok P50"),
     "Ok P30/70 ó Híbrido/Eléctrico")</f>
        <v>Ok P50</v>
      </c>
      <c r="DJ428" s="279" t="str">
        <f t="shared" si="37"/>
        <v>Vehículos Convencionales_Vehículos Destinados al Transporte de Pasajeros_Van</v>
      </c>
      <c r="DK428" s="331">
        <f t="shared" si="41"/>
        <v>127968000</v>
      </c>
      <c r="DL428" s="326"/>
    </row>
    <row r="429" spans="1:116" ht="38.25">
      <c r="A429" s="28">
        <v>424</v>
      </c>
      <c r="B429" s="29" t="s">
        <v>104</v>
      </c>
      <c r="C429" s="29" t="s">
        <v>3</v>
      </c>
      <c r="D429" s="63" t="s">
        <v>977</v>
      </c>
      <c r="E429" s="28" t="s">
        <v>978</v>
      </c>
      <c r="F429" s="42" t="s">
        <v>979</v>
      </c>
      <c r="G429" s="30" t="s">
        <v>980</v>
      </c>
      <c r="H429" s="28" t="s">
        <v>109</v>
      </c>
      <c r="I429" s="28">
        <v>1620135</v>
      </c>
      <c r="J429" s="28" t="s">
        <v>981</v>
      </c>
      <c r="K429" s="31" t="s">
        <v>107</v>
      </c>
      <c r="L429" s="56">
        <v>130</v>
      </c>
      <c r="M429" s="33" t="s">
        <v>107</v>
      </c>
      <c r="N429" s="34">
        <v>119500000</v>
      </c>
      <c r="O429" s="34">
        <f>+IFERROR(VLOOKUP(I429,Precio_Fasecolda!A:C,3,FALSE),IFERROR(VLOOKUP(I429,Precio_Fasecolda!B:C,2,FALSE),N429))</f>
        <v>119500000</v>
      </c>
      <c r="P429" s="34">
        <f t="shared" si="38"/>
        <v>0</v>
      </c>
      <c r="Q429" s="33" t="s">
        <v>107</v>
      </c>
      <c r="R429" s="28" t="s">
        <v>2415</v>
      </c>
      <c r="S429" s="28" t="s">
        <v>360</v>
      </c>
      <c r="T429" s="28" t="s">
        <v>107</v>
      </c>
      <c r="U429" s="28" t="s">
        <v>107</v>
      </c>
      <c r="V429" s="42" t="s">
        <v>107</v>
      </c>
      <c r="W429" s="28" t="s">
        <v>107</v>
      </c>
      <c r="X429" s="28" t="s">
        <v>107</v>
      </c>
      <c r="Y429" s="28">
        <f t="shared" si="39"/>
        <v>264665418</v>
      </c>
      <c r="Z429" s="292">
        <f t="shared" si="36"/>
        <v>112330000</v>
      </c>
      <c r="AA429" s="28" cm="1">
        <f t="array" aca="1" ref="AA429" ca="1">_xlfn.IFS(DK429&lt;$DK$4,1,AND(DK429&gt;=$DK$4,DK429&lt;=$AA$4),2,DK429&gt;$AA$4,3)</f>
        <v>3</v>
      </c>
      <c r="AB429" s="28">
        <v>0</v>
      </c>
      <c r="AC429" s="28" cm="1">
        <f t="array" aca="1" ref="AC429" ca="1">IF(AB429="PERCENTIL 30","",_xlfn.IFS(DK429&lt;$AC$4,1,DK429&gt;$AC$4,2))</f>
        <v>2</v>
      </c>
      <c r="AD429" s="28" t="str">
        <f>+IFERROR(VLOOKUP(_xlfn.TEXTJOIN("_", FALSE, C429:E429), BD_Perc!$A:$O, 15, FALSE),"Segmentación no encontrada o vehículo inactivo")</f>
        <v>PERCENTIL 30-70</v>
      </c>
      <c r="AE429" s="28" t="str" cm="1">
        <f t="array" ref="AE429">_xlfn.IFS(
    AD429 = "PERCENTIL 50",
    _xlfn.IFS(
        BD!DK429 &lt; VLOOKUP(_xlfn.TEXTJOIN("_", FALSE, C429:E429), BD_Perc!$A:$O, 11, FALSE), "Intervalo de precio 1",
        BD!DK429 &gt;= VLOOKUP(_xlfn.TEXTJOIN("_", FALSE, C429:E429), BD_Perc!$A:$O, 11, FALSE), "Intervalo de precio 2"
    ),
    AD429 = "PERCENTIL 30-70",
    _xlfn.IFS(
        BD!DK429 &lt; VLOOKUP(_xlfn.TEXTJOIN("_", FALSE, C429:E429), BD_Perc!$A:$O, 6, FALSE), "Intervalo de precio 1",
        BD!DK429 &lt; VLOOKUP(_xlfn.TEXTJOIN("_", FALSE, C429:E429), BD_Perc!$A:$O, 7, FALSE), "Intervalo de precio 2",
        BD!DK429 &gt;= VLOOKUP(_xlfn.TEXTJOIN("_", FALSE, C429:E429), BD_Perc!$A:$O, 7, FALSE), "Intervalo de precio 3"
    ),
    AD429="Segmentación no encontrada o vehículo inactivo","Segmentación no encontrada o vehículo inactivo"
)</f>
        <v>Intervalo de precio 1</v>
      </c>
      <c r="AF429" s="65" t="s">
        <v>2412</v>
      </c>
      <c r="AG429" s="35" t="b">
        <f t="shared" si="40"/>
        <v>1</v>
      </c>
      <c r="AH429" s="320">
        <v>0.06</v>
      </c>
      <c r="AI429" s="319">
        <v>0.06</v>
      </c>
      <c r="AJ429" s="320">
        <v>0.06</v>
      </c>
      <c r="AK429" s="320">
        <v>0.06</v>
      </c>
      <c r="AL429" s="320">
        <v>7.0000000000000007E-2</v>
      </c>
      <c r="AM429" s="320">
        <v>0.08</v>
      </c>
      <c r="AN429" s="28" t="s">
        <v>113</v>
      </c>
      <c r="AO429" s="28" t="s">
        <v>113</v>
      </c>
      <c r="AP429" s="28" t="s">
        <v>113</v>
      </c>
      <c r="AQ429" s="45">
        <v>1</v>
      </c>
      <c r="AR429" s="38" t="s">
        <v>107</v>
      </c>
      <c r="AS429" s="38">
        <v>535272</v>
      </c>
      <c r="AT429" s="38">
        <v>764674</v>
      </c>
      <c r="AU429" s="38" t="s">
        <v>107</v>
      </c>
      <c r="AV429" s="38" t="s">
        <v>107</v>
      </c>
      <c r="AW429" s="38">
        <v>11547654</v>
      </c>
      <c r="AX429" s="38">
        <v>2</v>
      </c>
      <c r="AY429" s="38">
        <v>1338179</v>
      </c>
      <c r="AZ429" s="38">
        <v>2</v>
      </c>
      <c r="BA429" s="38">
        <v>613375</v>
      </c>
      <c r="BB429" s="38" t="s">
        <v>107</v>
      </c>
      <c r="BC429" s="38" t="s">
        <v>107</v>
      </c>
      <c r="BD429" s="38" t="s">
        <v>107</v>
      </c>
      <c r="BE429" s="38" t="s">
        <v>107</v>
      </c>
      <c r="BF429" s="38" t="s">
        <v>107</v>
      </c>
      <c r="BG429" s="38">
        <v>4600313</v>
      </c>
      <c r="BH429" s="38" t="s">
        <v>107</v>
      </c>
      <c r="BI429" s="38">
        <v>2891625</v>
      </c>
      <c r="BJ429" s="38">
        <v>4089166</v>
      </c>
      <c r="BK429" s="38">
        <v>1368593</v>
      </c>
      <c r="BL429" s="38">
        <v>1533438</v>
      </c>
      <c r="BM429" s="38">
        <v>173454</v>
      </c>
      <c r="BN429" s="38">
        <v>2116818</v>
      </c>
      <c r="BO429" s="38">
        <v>1319627</v>
      </c>
      <c r="BP429" s="38">
        <v>4896777</v>
      </c>
      <c r="BQ429" s="38">
        <v>130091</v>
      </c>
      <c r="BR429" s="38">
        <v>2</v>
      </c>
      <c r="BS429" s="38" t="s">
        <v>107</v>
      </c>
      <c r="BT429" s="38" t="s">
        <v>107</v>
      </c>
      <c r="BU429" s="38" t="s">
        <v>107</v>
      </c>
      <c r="BV429" s="38">
        <v>2044583</v>
      </c>
      <c r="BW429" s="38">
        <v>7892091</v>
      </c>
      <c r="BX429" s="38">
        <v>130091</v>
      </c>
      <c r="BY429" s="38">
        <v>7119116</v>
      </c>
      <c r="BZ429" s="38">
        <v>11887903</v>
      </c>
      <c r="CA429" s="38">
        <v>2</v>
      </c>
      <c r="CB429" s="38">
        <v>1011820</v>
      </c>
      <c r="CC429" s="330">
        <v>145165418</v>
      </c>
      <c r="CD429" s="38" t="s">
        <v>107</v>
      </c>
      <c r="CE429" s="38" t="s">
        <v>107</v>
      </c>
      <c r="CF429" s="38" t="s">
        <v>107</v>
      </c>
      <c r="CG429" s="38" t="s">
        <v>107</v>
      </c>
      <c r="CH429" s="41" t="s">
        <v>107</v>
      </c>
      <c r="CI429" s="41" t="s">
        <v>107</v>
      </c>
      <c r="CJ429" s="41" t="s">
        <v>107</v>
      </c>
      <c r="CK429" s="41" t="s">
        <v>107</v>
      </c>
      <c r="CL429" s="41" t="s">
        <v>107</v>
      </c>
      <c r="CM429" s="41" t="s">
        <v>107</v>
      </c>
      <c r="CN429" s="41" t="s">
        <v>107</v>
      </c>
      <c r="CO429" s="42" t="s">
        <v>107</v>
      </c>
      <c r="CP429" s="41" t="s">
        <v>114</v>
      </c>
      <c r="CQ429" s="41" t="s">
        <v>114</v>
      </c>
      <c r="CR429" s="41" t="s">
        <v>114</v>
      </c>
      <c r="CS429" s="41" t="s">
        <v>114</v>
      </c>
      <c r="CT429" s="41" t="s">
        <v>114</v>
      </c>
      <c r="CU429" s="41" t="s">
        <v>114</v>
      </c>
      <c r="CV429" s="41" t="s">
        <v>107</v>
      </c>
      <c r="CW429" s="41" t="s">
        <v>107</v>
      </c>
      <c r="CX429" s="41" t="s">
        <v>107</v>
      </c>
      <c r="CY429" s="41" t="s">
        <v>107</v>
      </c>
      <c r="CZ429" s="41" t="s">
        <v>107</v>
      </c>
      <c r="DA429" s="41" t="s">
        <v>107</v>
      </c>
      <c r="DB429" s="41" t="s">
        <v>107</v>
      </c>
      <c r="DC429" s="41" t="s">
        <v>107</v>
      </c>
      <c r="DD429" s="332">
        <v>15888684</v>
      </c>
      <c r="DE429" s="43">
        <v>1</v>
      </c>
      <c r="DF429" s="390">
        <v>1</v>
      </c>
      <c r="DG429" s="310"/>
      <c r="DH429" s="203"/>
      <c r="DI429" s="279" t="str" cm="1">
        <f t="array" ref="DI429">+IF(AND(C429&lt;&gt;"Vehículos Eléctricos",C429&lt;&gt;"Vehículos Híbridos",AD429="PERCENTIL 50"),
     IF(VLOOKUP(_xlfn.TEXTJOIN("_",FALSE,C429:E429),BD_Perc!$A:$P,_xlfn.IFS(BD!AE429="Intervalo de precio 1",12,BD!AE429="Intervalo de precio 2",13),FALSE)&lt;=1,
     VLOOKUP(_xlfn.TEXTJOIN("_",FALSE,C429:E429),BD_Perc!$A:$P,16,FALSE),"Ok P50"),
     "Ok P30/70 ó Híbrido/Eléctrico")</f>
        <v>Ok P30/70 ó Híbrido/Eléctrico</v>
      </c>
      <c r="DJ429" s="279" t="str">
        <f t="shared" si="37"/>
        <v>Vehículos Especiales_Ambulancias_TAB</v>
      </c>
      <c r="DK429" s="331">
        <f t="shared" si="41"/>
        <v>257495418</v>
      </c>
      <c r="DL429" s="326"/>
    </row>
    <row r="430" spans="1:116" ht="51">
      <c r="A430" s="28">
        <v>425</v>
      </c>
      <c r="B430" s="29" t="s">
        <v>104</v>
      </c>
      <c r="C430" s="29" t="s">
        <v>3</v>
      </c>
      <c r="D430" s="63" t="s">
        <v>977</v>
      </c>
      <c r="E430" s="28" t="s">
        <v>978</v>
      </c>
      <c r="F430" s="42" t="s">
        <v>982</v>
      </c>
      <c r="G430" s="30" t="s">
        <v>815</v>
      </c>
      <c r="H430" s="28" t="s">
        <v>109</v>
      </c>
      <c r="I430" s="28">
        <v>1611188</v>
      </c>
      <c r="J430" s="28" t="s">
        <v>983</v>
      </c>
      <c r="K430" s="31" t="s">
        <v>107</v>
      </c>
      <c r="L430" s="56" t="s">
        <v>984</v>
      </c>
      <c r="M430" s="33" t="s">
        <v>107</v>
      </c>
      <c r="N430" s="34">
        <v>144100000</v>
      </c>
      <c r="O430" s="34">
        <f>+IFERROR(VLOOKUP(I430,Precio_Fasecolda!A:C,3,FALSE),IFERROR(VLOOKUP(I430,Precio_Fasecolda!B:C,2,FALSE),N430))</f>
        <v>144100000</v>
      </c>
      <c r="P430" s="34">
        <f t="shared" si="38"/>
        <v>0</v>
      </c>
      <c r="Q430" s="33" t="s">
        <v>107</v>
      </c>
      <c r="R430" s="28" t="s">
        <v>2415</v>
      </c>
      <c r="S430" s="28" t="s">
        <v>360</v>
      </c>
      <c r="T430" s="28" t="s">
        <v>107</v>
      </c>
      <c r="U430" s="28" t="s">
        <v>107</v>
      </c>
      <c r="V430" s="42" t="s">
        <v>107</v>
      </c>
      <c r="W430" s="28" t="s">
        <v>107</v>
      </c>
      <c r="X430" s="28" t="s">
        <v>107</v>
      </c>
      <c r="Y430" s="28">
        <f t="shared" si="39"/>
        <v>300715084</v>
      </c>
      <c r="Z430" s="292">
        <f t="shared" si="36"/>
        <v>136895000</v>
      </c>
      <c r="AA430" s="28" cm="1">
        <f t="array" aca="1" ref="AA430" ca="1">_xlfn.IFS(DK430&lt;$DK$4,1,AND(DK430&gt;=$DK$4,DK430&lt;=$AA$4),2,DK430&gt;$AA$4,3)</f>
        <v>3</v>
      </c>
      <c r="AB430" s="28">
        <v>0</v>
      </c>
      <c r="AC430" s="28" cm="1">
        <f t="array" aca="1" ref="AC430" ca="1">IF(AB430="PERCENTIL 30","",_xlfn.IFS(DK430&lt;$AC$4,1,DK430&gt;$AC$4,2))</f>
        <v>2</v>
      </c>
      <c r="AD430" s="28" t="str">
        <f>+IFERROR(VLOOKUP(_xlfn.TEXTJOIN("_", FALSE, C430:E430), BD_Perc!$A:$O, 15, FALSE),"Segmentación no encontrada o vehículo inactivo")</f>
        <v>PERCENTIL 30-70</v>
      </c>
      <c r="AE430" s="28" t="str" cm="1">
        <f t="array" ref="AE430">_xlfn.IFS(
    AD430 = "PERCENTIL 50",
    _xlfn.IFS(
        BD!DK430 &lt; VLOOKUP(_xlfn.TEXTJOIN("_", FALSE, C430:E430), BD_Perc!$A:$O, 11, FALSE), "Intervalo de precio 1",
        BD!DK430 &gt;= VLOOKUP(_xlfn.TEXTJOIN("_", FALSE, C430:E430), BD_Perc!$A:$O, 11, FALSE), "Intervalo de precio 2"
    ),
    AD430 = "PERCENTIL 30-70",
    _xlfn.IFS(
        BD!DK430 &lt; VLOOKUP(_xlfn.TEXTJOIN("_", FALSE, C430:E430), BD_Perc!$A:$O, 6, FALSE), "Intervalo de precio 1",
        BD!DK430 &lt; VLOOKUP(_xlfn.TEXTJOIN("_", FALSE, C430:E430), BD_Perc!$A:$O, 7, FALSE), "Intervalo de precio 2",
        BD!DK430 &gt;= VLOOKUP(_xlfn.TEXTJOIN("_", FALSE, C430:E430), BD_Perc!$A:$O, 7, FALSE), "Intervalo de precio 3"
    ),
    AD430="Segmentación no encontrada o vehículo inactivo","Segmentación no encontrada o vehículo inactivo"
)</f>
        <v>Intervalo de precio 3</v>
      </c>
      <c r="AF430" s="65" t="s">
        <v>2414</v>
      </c>
      <c r="AG430" s="35" t="b">
        <f t="shared" si="40"/>
        <v>1</v>
      </c>
      <c r="AH430" s="320">
        <v>0.05</v>
      </c>
      <c r="AI430" s="319">
        <v>0.05</v>
      </c>
      <c r="AJ430" s="320">
        <v>0.05</v>
      </c>
      <c r="AK430" s="320">
        <v>0.05</v>
      </c>
      <c r="AL430" s="320">
        <v>0.06</v>
      </c>
      <c r="AM430" s="320">
        <v>7.0000000000000007E-2</v>
      </c>
      <c r="AN430" s="28" t="s">
        <v>113</v>
      </c>
      <c r="AO430" s="28" t="s">
        <v>113</v>
      </c>
      <c r="AP430" s="28" t="s">
        <v>113</v>
      </c>
      <c r="AQ430" s="45">
        <v>1</v>
      </c>
      <c r="AR430" s="38" t="s">
        <v>107</v>
      </c>
      <c r="AS430" s="38">
        <v>535272</v>
      </c>
      <c r="AT430" s="38">
        <v>764674</v>
      </c>
      <c r="AU430" s="38" t="s">
        <v>107</v>
      </c>
      <c r="AV430" s="38" t="s">
        <v>107</v>
      </c>
      <c r="AW430" s="38">
        <v>12124379</v>
      </c>
      <c r="AX430" s="38">
        <v>527502</v>
      </c>
      <c r="AY430" s="38">
        <v>1338179</v>
      </c>
      <c r="AZ430" s="38">
        <v>2</v>
      </c>
      <c r="BA430" s="38">
        <v>1508493</v>
      </c>
      <c r="BB430" s="38" t="s">
        <v>107</v>
      </c>
      <c r="BC430" s="38" t="s">
        <v>107</v>
      </c>
      <c r="BD430" s="38" t="s">
        <v>107</v>
      </c>
      <c r="BE430" s="38" t="s">
        <v>107</v>
      </c>
      <c r="BF430" s="38" t="s">
        <v>107</v>
      </c>
      <c r="BG430" s="38" t="s">
        <v>107</v>
      </c>
      <c r="BH430" s="38" t="s">
        <v>107</v>
      </c>
      <c r="BI430" s="38">
        <v>2891625</v>
      </c>
      <c r="BJ430" s="38">
        <v>4089166</v>
      </c>
      <c r="BK430" s="38">
        <v>1368593</v>
      </c>
      <c r="BL430" s="38">
        <v>1533438</v>
      </c>
      <c r="BM430" s="38">
        <v>173454</v>
      </c>
      <c r="BN430" s="38">
        <v>2116818</v>
      </c>
      <c r="BO430" s="38" t="s">
        <v>107</v>
      </c>
      <c r="BP430" s="38">
        <v>5649184</v>
      </c>
      <c r="BQ430" s="38">
        <v>130091</v>
      </c>
      <c r="BR430" s="38">
        <v>2318558</v>
      </c>
      <c r="BS430" s="38" t="s">
        <v>107</v>
      </c>
      <c r="BT430" s="38" t="s">
        <v>107</v>
      </c>
      <c r="BU430" s="38" t="s">
        <v>107</v>
      </c>
      <c r="BV430" s="38">
        <v>2862417</v>
      </c>
      <c r="BW430" s="38">
        <v>7892091</v>
      </c>
      <c r="BX430" s="38">
        <v>130091</v>
      </c>
      <c r="BY430" s="38">
        <v>7119116</v>
      </c>
      <c r="BZ430" s="38">
        <v>16970553</v>
      </c>
      <c r="CA430" s="38">
        <v>8181503</v>
      </c>
      <c r="CB430" s="38">
        <v>2024137</v>
      </c>
      <c r="CC430" s="330">
        <v>156615084</v>
      </c>
      <c r="CD430" s="38" t="s">
        <v>107</v>
      </c>
      <c r="CE430" s="38" t="s">
        <v>107</v>
      </c>
      <c r="CF430" s="38" t="s">
        <v>107</v>
      </c>
      <c r="CG430" s="38" t="s">
        <v>107</v>
      </c>
      <c r="CH430" s="41" t="s">
        <v>107</v>
      </c>
      <c r="CI430" s="41" t="s">
        <v>107</v>
      </c>
      <c r="CJ430" s="41" t="s">
        <v>107</v>
      </c>
      <c r="CK430" s="41" t="s">
        <v>107</v>
      </c>
      <c r="CL430" s="41" t="s">
        <v>107</v>
      </c>
      <c r="CM430" s="41" t="s">
        <v>107</v>
      </c>
      <c r="CN430" s="41" t="s">
        <v>107</v>
      </c>
      <c r="CO430" s="42" t="s">
        <v>107</v>
      </c>
      <c r="CP430" s="41" t="s">
        <v>114</v>
      </c>
      <c r="CQ430" s="41" t="s">
        <v>114</v>
      </c>
      <c r="CR430" s="41" t="s">
        <v>114</v>
      </c>
      <c r="CS430" s="41" t="s">
        <v>114</v>
      </c>
      <c r="CT430" s="41" t="s">
        <v>114</v>
      </c>
      <c r="CU430" s="41" t="s">
        <v>114</v>
      </c>
      <c r="CV430" s="41" t="s">
        <v>107</v>
      </c>
      <c r="CW430" s="41" t="s">
        <v>107</v>
      </c>
      <c r="CX430" s="41" t="s">
        <v>107</v>
      </c>
      <c r="CY430" s="41" t="s">
        <v>107</v>
      </c>
      <c r="CZ430" s="41" t="s">
        <v>107</v>
      </c>
      <c r="DA430" s="41" t="s">
        <v>107</v>
      </c>
      <c r="DB430" s="41" t="s">
        <v>107</v>
      </c>
      <c r="DC430" s="41" t="s">
        <v>107</v>
      </c>
      <c r="DD430" s="332">
        <v>17408503</v>
      </c>
      <c r="DE430" s="43">
        <v>1</v>
      </c>
      <c r="DF430" s="390">
        <v>1</v>
      </c>
      <c r="DG430" s="310"/>
      <c r="DH430" s="203"/>
      <c r="DI430" s="279" t="str" cm="1">
        <f t="array" ref="DI430">+IF(AND(C430&lt;&gt;"Vehículos Eléctricos",C430&lt;&gt;"Vehículos Híbridos",AD430="PERCENTIL 50"),
     IF(VLOOKUP(_xlfn.TEXTJOIN("_",FALSE,C430:E430),BD_Perc!$A:$P,_xlfn.IFS(BD!AE430="Intervalo de precio 1",12,BD!AE430="Intervalo de precio 2",13),FALSE)&lt;=1,
     VLOOKUP(_xlfn.TEXTJOIN("_",FALSE,C430:E430),BD_Perc!$A:$P,16,FALSE),"Ok P50"),
     "Ok P30/70 ó Híbrido/Eléctrico")</f>
        <v>Ok P30/70 ó Híbrido/Eléctrico</v>
      </c>
      <c r="DJ430" s="279" t="str">
        <f t="shared" si="37"/>
        <v>Vehículos Especiales_Ambulancias_TAB</v>
      </c>
      <c r="DK430" s="331">
        <f t="shared" si="41"/>
        <v>293510084</v>
      </c>
      <c r="DL430" s="326"/>
    </row>
    <row r="431" spans="1:116" ht="51">
      <c r="A431" s="28">
        <v>426</v>
      </c>
      <c r="B431" s="29" t="s">
        <v>104</v>
      </c>
      <c r="C431" s="29" t="s">
        <v>3</v>
      </c>
      <c r="D431" s="63" t="s">
        <v>977</v>
      </c>
      <c r="E431" s="28" t="s">
        <v>978</v>
      </c>
      <c r="F431" s="42" t="s">
        <v>982</v>
      </c>
      <c r="G431" s="30" t="s">
        <v>817</v>
      </c>
      <c r="H431" s="28" t="s">
        <v>109</v>
      </c>
      <c r="I431" s="28">
        <v>1611189</v>
      </c>
      <c r="J431" s="28" t="s">
        <v>985</v>
      </c>
      <c r="K431" s="31" t="s">
        <v>107</v>
      </c>
      <c r="L431" s="56" t="s">
        <v>984</v>
      </c>
      <c r="M431" s="33" t="s">
        <v>107</v>
      </c>
      <c r="N431" s="34">
        <v>148500000</v>
      </c>
      <c r="O431" s="34">
        <f>+IFERROR(VLOOKUP(I431,Precio_Fasecolda!A:C,3,FALSE),IFERROR(VLOOKUP(I431,Precio_Fasecolda!B:C,2,FALSE),N431))</f>
        <v>148500000</v>
      </c>
      <c r="P431" s="34">
        <f t="shared" si="38"/>
        <v>0</v>
      </c>
      <c r="Q431" s="33" t="s">
        <v>107</v>
      </c>
      <c r="R431" s="28" t="s">
        <v>2415</v>
      </c>
      <c r="S431" s="28" t="s">
        <v>360</v>
      </c>
      <c r="T431" s="28" t="s">
        <v>107</v>
      </c>
      <c r="U431" s="28" t="s">
        <v>107</v>
      </c>
      <c r="V431" s="42" t="s">
        <v>107</v>
      </c>
      <c r="W431" s="28" t="s">
        <v>107</v>
      </c>
      <c r="X431" s="28" t="s">
        <v>107</v>
      </c>
      <c r="Y431" s="28">
        <f t="shared" si="39"/>
        <v>305115084</v>
      </c>
      <c r="Z431" s="292">
        <f t="shared" si="36"/>
        <v>141075000</v>
      </c>
      <c r="AA431" s="28" cm="1">
        <f t="array" aca="1" ref="AA431" ca="1">_xlfn.IFS(DK431&lt;$DK$4,1,AND(DK431&gt;=$DK$4,DK431&lt;=$AA$4),2,DK431&gt;$AA$4,3)</f>
        <v>3</v>
      </c>
      <c r="AB431" s="28">
        <v>0</v>
      </c>
      <c r="AC431" s="28" cm="1">
        <f t="array" aca="1" ref="AC431" ca="1">IF(AB431="PERCENTIL 30","",_xlfn.IFS(DK431&lt;$AC$4,1,DK431&gt;$AC$4,2))</f>
        <v>2</v>
      </c>
      <c r="AD431" s="28" t="str">
        <f>+IFERROR(VLOOKUP(_xlfn.TEXTJOIN("_", FALSE, C431:E431), BD_Perc!$A:$O, 15, FALSE),"Segmentación no encontrada o vehículo inactivo")</f>
        <v>PERCENTIL 30-70</v>
      </c>
      <c r="AE431" s="28" t="str" cm="1">
        <f t="array" ref="AE431">_xlfn.IFS(
    AD431 = "PERCENTIL 50",
    _xlfn.IFS(
        BD!DK431 &lt; VLOOKUP(_xlfn.TEXTJOIN("_", FALSE, C431:E431), BD_Perc!$A:$O, 11, FALSE), "Intervalo de precio 1",
        BD!DK431 &gt;= VLOOKUP(_xlfn.TEXTJOIN("_", FALSE, C431:E431), BD_Perc!$A:$O, 11, FALSE), "Intervalo de precio 2"
    ),
    AD431 = "PERCENTIL 30-70",
    _xlfn.IFS(
        BD!DK431 &lt; VLOOKUP(_xlfn.TEXTJOIN("_", FALSE, C431:E431), BD_Perc!$A:$O, 6, FALSE), "Intervalo de precio 1",
        BD!DK431 &lt; VLOOKUP(_xlfn.TEXTJOIN("_", FALSE, C431:E431), BD_Perc!$A:$O, 7, FALSE), "Intervalo de precio 2",
        BD!DK431 &gt;= VLOOKUP(_xlfn.TEXTJOIN("_", FALSE, C431:E431), BD_Perc!$A:$O, 7, FALSE), "Intervalo de precio 3"
    ),
    AD431="Segmentación no encontrada o vehículo inactivo","Segmentación no encontrada o vehículo inactivo"
)</f>
        <v>Intervalo de precio 3</v>
      </c>
      <c r="AF431" s="65" t="s">
        <v>2414</v>
      </c>
      <c r="AG431" s="35" t="b">
        <f t="shared" si="40"/>
        <v>1</v>
      </c>
      <c r="AH431" s="320">
        <v>0.05</v>
      </c>
      <c r="AI431" s="319">
        <v>0.05</v>
      </c>
      <c r="AJ431" s="320">
        <v>0.05</v>
      </c>
      <c r="AK431" s="320">
        <v>0.05</v>
      </c>
      <c r="AL431" s="320">
        <v>0.06</v>
      </c>
      <c r="AM431" s="320">
        <v>7.0000000000000007E-2</v>
      </c>
      <c r="AN431" s="28" t="s">
        <v>113</v>
      </c>
      <c r="AO431" s="28" t="s">
        <v>113</v>
      </c>
      <c r="AP431" s="28" t="s">
        <v>113</v>
      </c>
      <c r="AQ431" s="45">
        <v>1</v>
      </c>
      <c r="AR431" s="38" t="s">
        <v>107</v>
      </c>
      <c r="AS431" s="38">
        <v>535272</v>
      </c>
      <c r="AT431" s="38">
        <v>764674</v>
      </c>
      <c r="AU431" s="38" t="s">
        <v>107</v>
      </c>
      <c r="AV431" s="38" t="s">
        <v>107</v>
      </c>
      <c r="AW431" s="38">
        <v>12124379</v>
      </c>
      <c r="AX431" s="38">
        <v>527502</v>
      </c>
      <c r="AY431" s="38">
        <v>1338179</v>
      </c>
      <c r="AZ431" s="38">
        <v>2</v>
      </c>
      <c r="BA431" s="38">
        <v>1508493</v>
      </c>
      <c r="BB431" s="38" t="s">
        <v>107</v>
      </c>
      <c r="BC431" s="38" t="s">
        <v>107</v>
      </c>
      <c r="BD431" s="38" t="s">
        <v>107</v>
      </c>
      <c r="BE431" s="38" t="s">
        <v>107</v>
      </c>
      <c r="BF431" s="38" t="s">
        <v>107</v>
      </c>
      <c r="BG431" s="38" t="s">
        <v>107</v>
      </c>
      <c r="BH431" s="38" t="s">
        <v>107</v>
      </c>
      <c r="BI431" s="38">
        <v>2891625</v>
      </c>
      <c r="BJ431" s="38">
        <v>4089166</v>
      </c>
      <c r="BK431" s="38">
        <v>1368593</v>
      </c>
      <c r="BL431" s="38">
        <v>1533438</v>
      </c>
      <c r="BM431" s="38">
        <v>173454</v>
      </c>
      <c r="BN431" s="38">
        <v>2116818</v>
      </c>
      <c r="BO431" s="38" t="s">
        <v>107</v>
      </c>
      <c r="BP431" s="38">
        <v>5649184</v>
      </c>
      <c r="BQ431" s="38">
        <v>130091</v>
      </c>
      <c r="BR431" s="38">
        <v>2318558</v>
      </c>
      <c r="BS431" s="38" t="s">
        <v>107</v>
      </c>
      <c r="BT431" s="38" t="s">
        <v>107</v>
      </c>
      <c r="BU431" s="38" t="s">
        <v>107</v>
      </c>
      <c r="BV431" s="38">
        <v>2862417</v>
      </c>
      <c r="BW431" s="38">
        <v>7892091</v>
      </c>
      <c r="BX431" s="38">
        <v>130091</v>
      </c>
      <c r="BY431" s="38">
        <v>7119116</v>
      </c>
      <c r="BZ431" s="38">
        <v>16970553</v>
      </c>
      <c r="CA431" s="38">
        <v>8181503</v>
      </c>
      <c r="CB431" s="38">
        <v>2024137</v>
      </c>
      <c r="CC431" s="330">
        <v>156615084</v>
      </c>
      <c r="CD431" s="38" t="s">
        <v>107</v>
      </c>
      <c r="CE431" s="38" t="s">
        <v>107</v>
      </c>
      <c r="CF431" s="38" t="s">
        <v>107</v>
      </c>
      <c r="CG431" s="38" t="s">
        <v>107</v>
      </c>
      <c r="CH431" s="41" t="s">
        <v>107</v>
      </c>
      <c r="CI431" s="41" t="s">
        <v>107</v>
      </c>
      <c r="CJ431" s="41" t="s">
        <v>107</v>
      </c>
      <c r="CK431" s="41" t="s">
        <v>107</v>
      </c>
      <c r="CL431" s="41" t="s">
        <v>107</v>
      </c>
      <c r="CM431" s="41" t="s">
        <v>107</v>
      </c>
      <c r="CN431" s="41" t="s">
        <v>107</v>
      </c>
      <c r="CO431" s="42" t="s">
        <v>107</v>
      </c>
      <c r="CP431" s="41" t="s">
        <v>114</v>
      </c>
      <c r="CQ431" s="41" t="s">
        <v>114</v>
      </c>
      <c r="CR431" s="41" t="s">
        <v>114</v>
      </c>
      <c r="CS431" s="41" t="s">
        <v>114</v>
      </c>
      <c r="CT431" s="41" t="s">
        <v>114</v>
      </c>
      <c r="CU431" s="41" t="s">
        <v>114</v>
      </c>
      <c r="CV431" s="41" t="s">
        <v>107</v>
      </c>
      <c r="CW431" s="41" t="s">
        <v>107</v>
      </c>
      <c r="CX431" s="41" t="s">
        <v>107</v>
      </c>
      <c r="CY431" s="41" t="s">
        <v>107</v>
      </c>
      <c r="CZ431" s="41" t="s">
        <v>107</v>
      </c>
      <c r="DA431" s="41" t="s">
        <v>107</v>
      </c>
      <c r="DB431" s="41" t="s">
        <v>107</v>
      </c>
      <c r="DC431" s="41" t="s">
        <v>107</v>
      </c>
      <c r="DD431" s="332">
        <v>17408503</v>
      </c>
      <c r="DE431" s="43">
        <v>1</v>
      </c>
      <c r="DF431" s="390">
        <v>1</v>
      </c>
      <c r="DG431" s="310"/>
      <c r="DH431" s="203"/>
      <c r="DI431" s="279" t="str" cm="1">
        <f t="array" ref="DI431">+IF(AND(C431&lt;&gt;"Vehículos Eléctricos",C431&lt;&gt;"Vehículos Híbridos",AD431="PERCENTIL 50"),
     IF(VLOOKUP(_xlfn.TEXTJOIN("_",FALSE,C431:E431),BD_Perc!$A:$P,_xlfn.IFS(BD!AE431="Intervalo de precio 1",12,BD!AE431="Intervalo de precio 2",13),FALSE)&lt;=1,
     VLOOKUP(_xlfn.TEXTJOIN("_",FALSE,C431:E431),BD_Perc!$A:$P,16,FALSE),"Ok P50"),
     "Ok P30/70 ó Híbrido/Eléctrico")</f>
        <v>Ok P30/70 ó Híbrido/Eléctrico</v>
      </c>
      <c r="DJ431" s="279" t="str">
        <f t="shared" si="37"/>
        <v>Vehículos Especiales_Ambulancias_TAB</v>
      </c>
      <c r="DK431" s="331">
        <f t="shared" si="41"/>
        <v>297690084</v>
      </c>
      <c r="DL431" s="326"/>
    </row>
    <row r="432" spans="1:116" ht="38.25">
      <c r="A432" s="28">
        <v>427</v>
      </c>
      <c r="B432" s="29" t="s">
        <v>104</v>
      </c>
      <c r="C432" s="29" t="s">
        <v>3</v>
      </c>
      <c r="D432" s="63" t="s">
        <v>977</v>
      </c>
      <c r="E432" s="28" t="s">
        <v>986</v>
      </c>
      <c r="F432" s="42" t="s">
        <v>979</v>
      </c>
      <c r="G432" s="30" t="s">
        <v>980</v>
      </c>
      <c r="H432" s="28" t="s">
        <v>109</v>
      </c>
      <c r="I432" s="28">
        <v>1620135</v>
      </c>
      <c r="J432" s="28" t="s">
        <v>987</v>
      </c>
      <c r="K432" s="31" t="s">
        <v>107</v>
      </c>
      <c r="L432" s="56">
        <v>130</v>
      </c>
      <c r="M432" s="33" t="s">
        <v>107</v>
      </c>
      <c r="N432" s="34">
        <v>119500000</v>
      </c>
      <c r="O432" s="34">
        <f>+IFERROR(VLOOKUP(I432,Precio_Fasecolda!A:C,3,FALSE),IFERROR(VLOOKUP(I432,Precio_Fasecolda!B:C,2,FALSE),N432))</f>
        <v>119500000</v>
      </c>
      <c r="P432" s="34">
        <f t="shared" si="38"/>
        <v>0</v>
      </c>
      <c r="Q432" s="33" t="s">
        <v>107</v>
      </c>
      <c r="R432" s="28" t="s">
        <v>2415</v>
      </c>
      <c r="S432" s="28" t="s">
        <v>360</v>
      </c>
      <c r="T432" s="28" t="s">
        <v>107</v>
      </c>
      <c r="U432" s="28" t="s">
        <v>107</v>
      </c>
      <c r="V432" s="42" t="s">
        <v>107</v>
      </c>
      <c r="W432" s="28" t="s">
        <v>107</v>
      </c>
      <c r="X432" s="28" t="s">
        <v>107</v>
      </c>
      <c r="Y432" s="28">
        <f t="shared" si="39"/>
        <v>377526418</v>
      </c>
      <c r="Z432" s="292">
        <f t="shared" si="36"/>
        <v>112330000</v>
      </c>
      <c r="AA432" s="28" cm="1">
        <f t="array" aca="1" ref="AA432" ca="1">_xlfn.IFS(DK432&lt;$DK$4,1,AND(DK432&gt;=$DK$4,DK432&lt;=$AA$4),2,DK432&gt;$AA$4,3)</f>
        <v>3</v>
      </c>
      <c r="AB432" s="28">
        <v>0</v>
      </c>
      <c r="AC432" s="28" cm="1">
        <f t="array" aca="1" ref="AC432" ca="1">IF(AB432="PERCENTIL 30","",_xlfn.IFS(DK432&lt;$AC$4,1,DK432&gt;$AC$4,2))</f>
        <v>2</v>
      </c>
      <c r="AD432" s="28" t="str">
        <f>+IFERROR(VLOOKUP(_xlfn.TEXTJOIN("_", FALSE, C432:E432), BD_Perc!$A:$O, 15, FALSE),"Segmentación no encontrada o vehículo inactivo")</f>
        <v>PERCENTIL 30-70</v>
      </c>
      <c r="AE432" s="28" t="str" cm="1">
        <f t="array" ref="AE432">_xlfn.IFS(
    AD432 = "PERCENTIL 50",
    _xlfn.IFS(
        BD!DK432 &lt; VLOOKUP(_xlfn.TEXTJOIN("_", FALSE, C432:E432), BD_Perc!$A:$O, 11, FALSE), "Intervalo de precio 1",
        BD!DK432 &gt;= VLOOKUP(_xlfn.TEXTJOIN("_", FALSE, C432:E432), BD_Perc!$A:$O, 11, FALSE), "Intervalo de precio 2"
    ),
    AD432 = "PERCENTIL 30-70",
    _xlfn.IFS(
        BD!DK432 &lt; VLOOKUP(_xlfn.TEXTJOIN("_", FALSE, C432:E432), BD_Perc!$A:$O, 6, FALSE), "Intervalo de precio 1",
        BD!DK432 &lt; VLOOKUP(_xlfn.TEXTJOIN("_", FALSE, C432:E432), BD_Perc!$A:$O, 7, FALSE), "Intervalo de precio 2",
        BD!DK432 &gt;= VLOOKUP(_xlfn.TEXTJOIN("_", FALSE, C432:E432), BD_Perc!$A:$O, 7, FALSE), "Intervalo de precio 3"
    ),
    AD432="Segmentación no encontrada o vehículo inactivo","Segmentación no encontrada o vehículo inactivo"
)</f>
        <v>Intervalo de precio 2</v>
      </c>
      <c r="AF432" s="65" t="s">
        <v>2413</v>
      </c>
      <c r="AG432" s="35" t="b">
        <f t="shared" si="40"/>
        <v>1</v>
      </c>
      <c r="AH432" s="320">
        <v>0.06</v>
      </c>
      <c r="AI432" s="319">
        <v>0.06</v>
      </c>
      <c r="AJ432" s="320">
        <v>0.06</v>
      </c>
      <c r="AK432" s="320">
        <v>0.06</v>
      </c>
      <c r="AL432" s="320">
        <v>7.0000000000000007E-2</v>
      </c>
      <c r="AM432" s="320">
        <v>0.08</v>
      </c>
      <c r="AN432" s="28" t="s">
        <v>113</v>
      </c>
      <c r="AO432" s="28" t="s">
        <v>113</v>
      </c>
      <c r="AP432" s="28" t="s">
        <v>113</v>
      </c>
      <c r="AQ432" s="45">
        <v>1</v>
      </c>
      <c r="AR432" s="38" t="s">
        <v>107</v>
      </c>
      <c r="AS432" s="38">
        <v>535272</v>
      </c>
      <c r="AT432" s="38">
        <v>764674</v>
      </c>
      <c r="AU432" s="38" t="s">
        <v>107</v>
      </c>
      <c r="AV432" s="38" t="s">
        <v>107</v>
      </c>
      <c r="AW432" s="38">
        <v>11547654</v>
      </c>
      <c r="AX432" s="38">
        <v>2</v>
      </c>
      <c r="AY432" s="38">
        <v>1338179</v>
      </c>
      <c r="AZ432" s="38">
        <v>2</v>
      </c>
      <c r="BA432" s="38">
        <v>613375</v>
      </c>
      <c r="BB432" s="38" t="s">
        <v>107</v>
      </c>
      <c r="BC432" s="38" t="s">
        <v>107</v>
      </c>
      <c r="BD432" s="38" t="s">
        <v>107</v>
      </c>
      <c r="BE432" s="38" t="s">
        <v>107</v>
      </c>
      <c r="BF432" s="38" t="s">
        <v>107</v>
      </c>
      <c r="BG432" s="38">
        <v>4600313</v>
      </c>
      <c r="BH432" s="38" t="s">
        <v>107</v>
      </c>
      <c r="BI432" s="38">
        <v>2891625</v>
      </c>
      <c r="BJ432" s="38">
        <v>4089166</v>
      </c>
      <c r="BK432" s="38">
        <v>1368593</v>
      </c>
      <c r="BL432" s="38">
        <v>1533438</v>
      </c>
      <c r="BM432" s="38">
        <v>173454</v>
      </c>
      <c r="BN432" s="38">
        <v>2116818</v>
      </c>
      <c r="BO432" s="38">
        <v>1319627</v>
      </c>
      <c r="BP432" s="38">
        <v>4896777</v>
      </c>
      <c r="BQ432" s="38">
        <v>130091</v>
      </c>
      <c r="BR432" s="38">
        <v>2</v>
      </c>
      <c r="BS432" s="38" t="s">
        <v>107</v>
      </c>
      <c r="BT432" s="38" t="s">
        <v>107</v>
      </c>
      <c r="BU432" s="38" t="s">
        <v>107</v>
      </c>
      <c r="BV432" s="38">
        <v>2044583</v>
      </c>
      <c r="BW432" s="38">
        <v>7892091</v>
      </c>
      <c r="BX432" s="38">
        <v>130091</v>
      </c>
      <c r="BY432" s="38">
        <v>7119116</v>
      </c>
      <c r="BZ432" s="38">
        <v>11887903</v>
      </c>
      <c r="CA432" s="38">
        <v>2</v>
      </c>
      <c r="CB432" s="38">
        <v>1011820</v>
      </c>
      <c r="CC432" s="330">
        <v>258026418</v>
      </c>
      <c r="CD432" s="38" t="s">
        <v>107</v>
      </c>
      <c r="CE432" s="38" t="s">
        <v>107</v>
      </c>
      <c r="CF432" s="38" t="s">
        <v>107</v>
      </c>
      <c r="CG432" s="38" t="s">
        <v>107</v>
      </c>
      <c r="CH432" s="41" t="s">
        <v>107</v>
      </c>
      <c r="CI432" s="41" t="s">
        <v>107</v>
      </c>
      <c r="CJ432" s="41" t="s">
        <v>107</v>
      </c>
      <c r="CK432" s="41" t="s">
        <v>107</v>
      </c>
      <c r="CL432" s="41" t="s">
        <v>107</v>
      </c>
      <c r="CM432" s="41" t="s">
        <v>107</v>
      </c>
      <c r="CN432" s="41" t="s">
        <v>107</v>
      </c>
      <c r="CO432" s="42" t="s">
        <v>107</v>
      </c>
      <c r="CP432" s="41" t="s">
        <v>114</v>
      </c>
      <c r="CQ432" s="41" t="s">
        <v>114</v>
      </c>
      <c r="CR432" s="41" t="s">
        <v>114</v>
      </c>
      <c r="CS432" s="41" t="s">
        <v>114</v>
      </c>
      <c r="CT432" s="41" t="s">
        <v>114</v>
      </c>
      <c r="CU432" s="41" t="s">
        <v>114</v>
      </c>
      <c r="CV432" s="41" t="s">
        <v>107</v>
      </c>
      <c r="CW432" s="41" t="s">
        <v>107</v>
      </c>
      <c r="CX432" s="41" t="s">
        <v>107</v>
      </c>
      <c r="CY432" s="41" t="s">
        <v>107</v>
      </c>
      <c r="CZ432" s="41" t="s">
        <v>107</v>
      </c>
      <c r="DA432" s="41" t="s">
        <v>107</v>
      </c>
      <c r="DB432" s="41" t="s">
        <v>107</v>
      </c>
      <c r="DC432" s="41" t="s">
        <v>107</v>
      </c>
      <c r="DD432" s="332">
        <v>15888684</v>
      </c>
      <c r="DE432" s="43">
        <v>1</v>
      </c>
      <c r="DF432" s="390">
        <v>1</v>
      </c>
      <c r="DG432" s="310"/>
      <c r="DH432" s="203"/>
      <c r="DI432" s="279" t="str" cm="1">
        <f t="array" ref="DI432">+IF(AND(C432&lt;&gt;"Vehículos Eléctricos",C432&lt;&gt;"Vehículos Híbridos",AD432="PERCENTIL 50"),
     IF(VLOOKUP(_xlfn.TEXTJOIN("_",FALSE,C432:E432),BD_Perc!$A:$P,_xlfn.IFS(BD!AE432="Intervalo de precio 1",12,BD!AE432="Intervalo de precio 2",13),FALSE)&lt;=1,
     VLOOKUP(_xlfn.TEXTJOIN("_",FALSE,C432:E432),BD_Perc!$A:$P,16,FALSE),"Ok P50"),
     "Ok P30/70 ó Híbrido/Eléctrico")</f>
        <v>Ok P30/70 ó Híbrido/Eléctrico</v>
      </c>
      <c r="DJ432" s="279" t="str">
        <f t="shared" si="37"/>
        <v>Vehículos Especiales_Ambulancias_TAM</v>
      </c>
      <c r="DK432" s="331">
        <f t="shared" si="41"/>
        <v>370356418</v>
      </c>
      <c r="DL432" s="326"/>
    </row>
    <row r="433" spans="1:116" ht="51">
      <c r="A433" s="28">
        <v>428</v>
      </c>
      <c r="B433" s="29" t="s">
        <v>104</v>
      </c>
      <c r="C433" s="29" t="s">
        <v>3</v>
      </c>
      <c r="D433" s="63" t="s">
        <v>977</v>
      </c>
      <c r="E433" s="28" t="s">
        <v>986</v>
      </c>
      <c r="F433" s="42" t="s">
        <v>982</v>
      </c>
      <c r="G433" s="30" t="s">
        <v>815</v>
      </c>
      <c r="H433" s="28" t="s">
        <v>109</v>
      </c>
      <c r="I433" s="28">
        <v>1611188</v>
      </c>
      <c r="J433" s="28" t="s">
        <v>988</v>
      </c>
      <c r="K433" s="31" t="s">
        <v>107</v>
      </c>
      <c r="L433" s="56" t="s">
        <v>984</v>
      </c>
      <c r="M433" s="33" t="s">
        <v>107</v>
      </c>
      <c r="N433" s="34">
        <v>144100000</v>
      </c>
      <c r="O433" s="34">
        <f>+IFERROR(VLOOKUP(I433,Precio_Fasecolda!A:C,3,FALSE),IFERROR(VLOOKUP(I433,Precio_Fasecolda!B:C,2,FALSE),N433))</f>
        <v>144100000</v>
      </c>
      <c r="P433" s="34">
        <f t="shared" si="38"/>
        <v>0</v>
      </c>
      <c r="Q433" s="33" t="s">
        <v>107</v>
      </c>
      <c r="R433" s="28" t="s">
        <v>2415</v>
      </c>
      <c r="S433" s="28" t="s">
        <v>360</v>
      </c>
      <c r="T433" s="28" t="s">
        <v>107</v>
      </c>
      <c r="U433" s="28" t="s">
        <v>107</v>
      </c>
      <c r="V433" s="42" t="s">
        <v>107</v>
      </c>
      <c r="W433" s="28" t="s">
        <v>107</v>
      </c>
      <c r="X433" s="28" t="s">
        <v>107</v>
      </c>
      <c r="Y433" s="28">
        <f t="shared" si="39"/>
        <v>415620668</v>
      </c>
      <c r="Z433" s="292">
        <f t="shared" si="36"/>
        <v>136895000</v>
      </c>
      <c r="AA433" s="28" cm="1">
        <f t="array" aca="1" ref="AA433" ca="1">_xlfn.IFS(DK433&lt;$DK$4,1,AND(DK433&gt;=$DK$4,DK433&lt;=$AA$4),2,DK433&gt;$AA$4,3)</f>
        <v>3</v>
      </c>
      <c r="AB433" s="28">
        <v>0</v>
      </c>
      <c r="AC433" s="28" cm="1">
        <f t="array" aca="1" ref="AC433" ca="1">IF(AB433="PERCENTIL 30","",_xlfn.IFS(DK433&lt;$AC$4,1,DK433&gt;$AC$4,2))</f>
        <v>2</v>
      </c>
      <c r="AD433" s="28" t="str">
        <f>+IFERROR(VLOOKUP(_xlfn.TEXTJOIN("_", FALSE, C433:E433), BD_Perc!$A:$O, 15, FALSE),"Segmentación no encontrada o vehículo inactivo")</f>
        <v>PERCENTIL 30-70</v>
      </c>
      <c r="AE433" s="28" t="str" cm="1">
        <f t="array" ref="AE433">_xlfn.IFS(
    AD433 = "PERCENTIL 50",
    _xlfn.IFS(
        BD!DK433 &lt; VLOOKUP(_xlfn.TEXTJOIN("_", FALSE, C433:E433), BD_Perc!$A:$O, 11, FALSE), "Intervalo de precio 1",
        BD!DK433 &gt;= VLOOKUP(_xlfn.TEXTJOIN("_", FALSE, C433:E433), BD_Perc!$A:$O, 11, FALSE), "Intervalo de precio 2"
    ),
    AD433 = "PERCENTIL 30-70",
    _xlfn.IFS(
        BD!DK433 &lt; VLOOKUP(_xlfn.TEXTJOIN("_", FALSE, C433:E433), BD_Perc!$A:$O, 6, FALSE), "Intervalo de precio 1",
        BD!DK433 &lt; VLOOKUP(_xlfn.TEXTJOIN("_", FALSE, C433:E433), BD_Perc!$A:$O, 7, FALSE), "Intervalo de precio 2",
        BD!DK433 &gt;= VLOOKUP(_xlfn.TEXTJOIN("_", FALSE, C433:E433), BD_Perc!$A:$O, 7, FALSE), "Intervalo de precio 3"
    ),
    AD433="Segmentación no encontrada o vehículo inactivo","Segmentación no encontrada o vehículo inactivo"
)</f>
        <v>Intervalo de precio 3</v>
      </c>
      <c r="AF433" s="65" t="s">
        <v>2414</v>
      </c>
      <c r="AG433" s="35" t="b">
        <f t="shared" si="40"/>
        <v>1</v>
      </c>
      <c r="AH433" s="320">
        <v>0.05</v>
      </c>
      <c r="AI433" s="319">
        <v>0.05</v>
      </c>
      <c r="AJ433" s="320">
        <v>0.05</v>
      </c>
      <c r="AK433" s="320">
        <v>0.05</v>
      </c>
      <c r="AL433" s="320">
        <v>0.06</v>
      </c>
      <c r="AM433" s="320">
        <v>7.0000000000000007E-2</v>
      </c>
      <c r="AN433" s="28" t="s">
        <v>113</v>
      </c>
      <c r="AO433" s="28" t="s">
        <v>113</v>
      </c>
      <c r="AP433" s="28" t="s">
        <v>113</v>
      </c>
      <c r="AQ433" s="45">
        <v>1</v>
      </c>
      <c r="AR433" s="38" t="s">
        <v>107</v>
      </c>
      <c r="AS433" s="38">
        <v>535272</v>
      </c>
      <c r="AT433" s="38">
        <v>764674</v>
      </c>
      <c r="AU433" s="38" t="s">
        <v>107</v>
      </c>
      <c r="AV433" s="38" t="s">
        <v>107</v>
      </c>
      <c r="AW433" s="38">
        <v>12124379</v>
      </c>
      <c r="AX433" s="38">
        <v>527502</v>
      </c>
      <c r="AY433" s="38">
        <v>1338179</v>
      </c>
      <c r="AZ433" s="38">
        <v>2</v>
      </c>
      <c r="BA433" s="38">
        <v>1508493</v>
      </c>
      <c r="BB433" s="38" t="s">
        <v>107</v>
      </c>
      <c r="BC433" s="38" t="s">
        <v>107</v>
      </c>
      <c r="BD433" s="38" t="s">
        <v>107</v>
      </c>
      <c r="BE433" s="38" t="s">
        <v>107</v>
      </c>
      <c r="BF433" s="38" t="s">
        <v>107</v>
      </c>
      <c r="BG433" s="38" t="s">
        <v>107</v>
      </c>
      <c r="BH433" s="38" t="s">
        <v>107</v>
      </c>
      <c r="BI433" s="38">
        <v>2891625</v>
      </c>
      <c r="BJ433" s="38">
        <v>4089166</v>
      </c>
      <c r="BK433" s="38">
        <v>1368593</v>
      </c>
      <c r="BL433" s="38">
        <v>1533438</v>
      </c>
      <c r="BM433" s="38">
        <v>173454</v>
      </c>
      <c r="BN433" s="38">
        <v>2116818</v>
      </c>
      <c r="BO433" s="38" t="s">
        <v>107</v>
      </c>
      <c r="BP433" s="38">
        <v>5649184</v>
      </c>
      <c r="BQ433" s="38">
        <v>130091</v>
      </c>
      <c r="BR433" s="38">
        <v>2318558</v>
      </c>
      <c r="BS433" s="38" t="s">
        <v>107</v>
      </c>
      <c r="BT433" s="38" t="s">
        <v>107</v>
      </c>
      <c r="BU433" s="38" t="s">
        <v>107</v>
      </c>
      <c r="BV433" s="38">
        <v>2862417</v>
      </c>
      <c r="BW433" s="38">
        <v>7892091</v>
      </c>
      <c r="BX433" s="38">
        <v>130091</v>
      </c>
      <c r="BY433" s="38">
        <v>7119116</v>
      </c>
      <c r="BZ433" s="38">
        <v>16970553</v>
      </c>
      <c r="CA433" s="38">
        <v>8181503</v>
      </c>
      <c r="CB433" s="38">
        <v>2024137</v>
      </c>
      <c r="CC433" s="330">
        <v>271520668</v>
      </c>
      <c r="CD433" s="38" t="s">
        <v>107</v>
      </c>
      <c r="CE433" s="38" t="s">
        <v>107</v>
      </c>
      <c r="CF433" s="38" t="s">
        <v>107</v>
      </c>
      <c r="CG433" s="38" t="s">
        <v>107</v>
      </c>
      <c r="CH433" s="41" t="s">
        <v>107</v>
      </c>
      <c r="CI433" s="41" t="s">
        <v>107</v>
      </c>
      <c r="CJ433" s="41" t="s">
        <v>107</v>
      </c>
      <c r="CK433" s="41" t="s">
        <v>107</v>
      </c>
      <c r="CL433" s="41" t="s">
        <v>107</v>
      </c>
      <c r="CM433" s="41" t="s">
        <v>107</v>
      </c>
      <c r="CN433" s="41" t="s">
        <v>107</v>
      </c>
      <c r="CO433" s="42" t="s">
        <v>107</v>
      </c>
      <c r="CP433" s="41" t="s">
        <v>114</v>
      </c>
      <c r="CQ433" s="41" t="s">
        <v>114</v>
      </c>
      <c r="CR433" s="41" t="s">
        <v>114</v>
      </c>
      <c r="CS433" s="41" t="s">
        <v>114</v>
      </c>
      <c r="CT433" s="41" t="s">
        <v>114</v>
      </c>
      <c r="CU433" s="41" t="s">
        <v>114</v>
      </c>
      <c r="CV433" s="41" t="s">
        <v>107</v>
      </c>
      <c r="CW433" s="41" t="s">
        <v>107</v>
      </c>
      <c r="CX433" s="41" t="s">
        <v>107</v>
      </c>
      <c r="CY433" s="41" t="s">
        <v>107</v>
      </c>
      <c r="CZ433" s="41" t="s">
        <v>107</v>
      </c>
      <c r="DA433" s="41" t="s">
        <v>107</v>
      </c>
      <c r="DB433" s="41" t="s">
        <v>107</v>
      </c>
      <c r="DC433" s="41" t="s">
        <v>107</v>
      </c>
      <c r="DD433" s="332">
        <v>17408503</v>
      </c>
      <c r="DE433" s="43">
        <v>1</v>
      </c>
      <c r="DF433" s="390">
        <v>1</v>
      </c>
      <c r="DG433" s="310"/>
      <c r="DH433" s="203"/>
      <c r="DI433" s="279" t="str" cm="1">
        <f t="array" ref="DI433">+IF(AND(C433&lt;&gt;"Vehículos Eléctricos",C433&lt;&gt;"Vehículos Híbridos",AD433="PERCENTIL 50"),
     IF(VLOOKUP(_xlfn.TEXTJOIN("_",FALSE,C433:E433),BD_Perc!$A:$P,_xlfn.IFS(BD!AE433="Intervalo de precio 1",12,BD!AE433="Intervalo de precio 2",13),FALSE)&lt;=1,
     VLOOKUP(_xlfn.TEXTJOIN("_",FALSE,C433:E433),BD_Perc!$A:$P,16,FALSE),"Ok P50"),
     "Ok P30/70 ó Híbrido/Eléctrico")</f>
        <v>Ok P30/70 ó Híbrido/Eléctrico</v>
      </c>
      <c r="DJ433" s="279" t="str">
        <f t="shared" si="37"/>
        <v>Vehículos Especiales_Ambulancias_TAM</v>
      </c>
      <c r="DK433" s="331">
        <f t="shared" si="41"/>
        <v>408415668</v>
      </c>
      <c r="DL433" s="326"/>
    </row>
    <row r="434" spans="1:116" ht="51">
      <c r="A434" s="28">
        <v>429</v>
      </c>
      <c r="B434" s="29" t="s">
        <v>104</v>
      </c>
      <c r="C434" s="29" t="s">
        <v>3</v>
      </c>
      <c r="D434" s="63" t="s">
        <v>977</v>
      </c>
      <c r="E434" s="28" t="s">
        <v>986</v>
      </c>
      <c r="F434" s="42" t="s">
        <v>982</v>
      </c>
      <c r="G434" s="30" t="s">
        <v>817</v>
      </c>
      <c r="H434" s="28" t="s">
        <v>109</v>
      </c>
      <c r="I434" s="28">
        <v>1611189</v>
      </c>
      <c r="J434" s="28" t="s">
        <v>989</v>
      </c>
      <c r="K434" s="31" t="s">
        <v>107</v>
      </c>
      <c r="L434" s="56" t="s">
        <v>984</v>
      </c>
      <c r="M434" s="33" t="s">
        <v>107</v>
      </c>
      <c r="N434" s="34">
        <v>148500000</v>
      </c>
      <c r="O434" s="34">
        <f>+IFERROR(VLOOKUP(I434,Precio_Fasecolda!A:C,3,FALSE),IFERROR(VLOOKUP(I434,Precio_Fasecolda!B:C,2,FALSE),N434))</f>
        <v>148500000</v>
      </c>
      <c r="P434" s="34">
        <f t="shared" si="38"/>
        <v>0</v>
      </c>
      <c r="Q434" s="33" t="s">
        <v>107</v>
      </c>
      <c r="R434" s="28" t="s">
        <v>2415</v>
      </c>
      <c r="S434" s="28" t="s">
        <v>360</v>
      </c>
      <c r="T434" s="28" t="s">
        <v>107</v>
      </c>
      <c r="U434" s="28" t="s">
        <v>107</v>
      </c>
      <c r="V434" s="42" t="s">
        <v>107</v>
      </c>
      <c r="W434" s="28" t="s">
        <v>107</v>
      </c>
      <c r="X434" s="28" t="s">
        <v>107</v>
      </c>
      <c r="Y434" s="28">
        <f t="shared" si="39"/>
        <v>420020668</v>
      </c>
      <c r="Z434" s="292">
        <f t="shared" si="36"/>
        <v>141075000</v>
      </c>
      <c r="AA434" s="28" cm="1">
        <f t="array" aca="1" ref="AA434" ca="1">_xlfn.IFS(DK434&lt;$DK$4,1,AND(DK434&gt;=$DK$4,DK434&lt;=$AA$4),2,DK434&gt;$AA$4,3)</f>
        <v>3</v>
      </c>
      <c r="AB434" s="28">
        <v>0</v>
      </c>
      <c r="AC434" s="28" cm="1">
        <f t="array" aca="1" ref="AC434" ca="1">IF(AB434="PERCENTIL 30","",_xlfn.IFS(DK434&lt;$AC$4,1,DK434&gt;$AC$4,2))</f>
        <v>2</v>
      </c>
      <c r="AD434" s="28" t="str">
        <f>+IFERROR(VLOOKUP(_xlfn.TEXTJOIN("_", FALSE, C434:E434), BD_Perc!$A:$O, 15, FALSE),"Segmentación no encontrada o vehículo inactivo")</f>
        <v>PERCENTIL 30-70</v>
      </c>
      <c r="AE434" s="28" t="str" cm="1">
        <f t="array" ref="AE434">_xlfn.IFS(
    AD434 = "PERCENTIL 50",
    _xlfn.IFS(
        BD!DK434 &lt; VLOOKUP(_xlfn.TEXTJOIN("_", FALSE, C434:E434), BD_Perc!$A:$O, 11, FALSE), "Intervalo de precio 1",
        BD!DK434 &gt;= VLOOKUP(_xlfn.TEXTJOIN("_", FALSE, C434:E434), BD_Perc!$A:$O, 11, FALSE), "Intervalo de precio 2"
    ),
    AD434 = "PERCENTIL 30-70",
    _xlfn.IFS(
        BD!DK434 &lt; VLOOKUP(_xlfn.TEXTJOIN("_", FALSE, C434:E434), BD_Perc!$A:$O, 6, FALSE), "Intervalo de precio 1",
        BD!DK434 &lt; VLOOKUP(_xlfn.TEXTJOIN("_", FALSE, C434:E434), BD_Perc!$A:$O, 7, FALSE), "Intervalo de precio 2",
        BD!DK434 &gt;= VLOOKUP(_xlfn.TEXTJOIN("_", FALSE, C434:E434), BD_Perc!$A:$O, 7, FALSE), "Intervalo de precio 3"
    ),
    AD434="Segmentación no encontrada o vehículo inactivo","Segmentación no encontrada o vehículo inactivo"
)</f>
        <v>Intervalo de precio 3</v>
      </c>
      <c r="AF434" s="65" t="s">
        <v>2414</v>
      </c>
      <c r="AG434" s="35" t="b">
        <f t="shared" si="40"/>
        <v>1</v>
      </c>
      <c r="AH434" s="320">
        <v>0.05</v>
      </c>
      <c r="AI434" s="319">
        <v>0.05</v>
      </c>
      <c r="AJ434" s="320">
        <v>0.05</v>
      </c>
      <c r="AK434" s="320">
        <v>0.05</v>
      </c>
      <c r="AL434" s="320">
        <v>0.06</v>
      </c>
      <c r="AM434" s="320">
        <v>7.0000000000000007E-2</v>
      </c>
      <c r="AN434" s="28" t="s">
        <v>113</v>
      </c>
      <c r="AO434" s="28" t="s">
        <v>113</v>
      </c>
      <c r="AP434" s="28" t="s">
        <v>113</v>
      </c>
      <c r="AQ434" s="45">
        <v>1</v>
      </c>
      <c r="AR434" s="38" t="s">
        <v>107</v>
      </c>
      <c r="AS434" s="38">
        <v>535272</v>
      </c>
      <c r="AT434" s="38">
        <v>764674</v>
      </c>
      <c r="AU434" s="38" t="s">
        <v>107</v>
      </c>
      <c r="AV434" s="38" t="s">
        <v>107</v>
      </c>
      <c r="AW434" s="38">
        <v>12124379</v>
      </c>
      <c r="AX434" s="38">
        <v>527502</v>
      </c>
      <c r="AY434" s="38">
        <v>1338179</v>
      </c>
      <c r="AZ434" s="38">
        <v>2</v>
      </c>
      <c r="BA434" s="38">
        <v>1508493</v>
      </c>
      <c r="BB434" s="38" t="s">
        <v>107</v>
      </c>
      <c r="BC434" s="38" t="s">
        <v>107</v>
      </c>
      <c r="BD434" s="38" t="s">
        <v>107</v>
      </c>
      <c r="BE434" s="38" t="s">
        <v>107</v>
      </c>
      <c r="BF434" s="38" t="s">
        <v>107</v>
      </c>
      <c r="BG434" s="38" t="s">
        <v>107</v>
      </c>
      <c r="BH434" s="38" t="s">
        <v>107</v>
      </c>
      <c r="BI434" s="38">
        <v>2891625</v>
      </c>
      <c r="BJ434" s="38">
        <v>4089166</v>
      </c>
      <c r="BK434" s="38">
        <v>1368593</v>
      </c>
      <c r="BL434" s="38">
        <v>1533438</v>
      </c>
      <c r="BM434" s="38">
        <v>173454</v>
      </c>
      <c r="BN434" s="38">
        <v>2116818</v>
      </c>
      <c r="BO434" s="38" t="s">
        <v>107</v>
      </c>
      <c r="BP434" s="38">
        <v>5649184</v>
      </c>
      <c r="BQ434" s="38">
        <v>130091</v>
      </c>
      <c r="BR434" s="38">
        <v>2318558</v>
      </c>
      <c r="BS434" s="38" t="s">
        <v>107</v>
      </c>
      <c r="BT434" s="38" t="s">
        <v>107</v>
      </c>
      <c r="BU434" s="38" t="s">
        <v>107</v>
      </c>
      <c r="BV434" s="38">
        <v>2862417</v>
      </c>
      <c r="BW434" s="38">
        <v>7892091</v>
      </c>
      <c r="BX434" s="38">
        <v>130091</v>
      </c>
      <c r="BY434" s="38">
        <v>7119116</v>
      </c>
      <c r="BZ434" s="38">
        <v>16970553</v>
      </c>
      <c r="CA434" s="38">
        <v>8181503</v>
      </c>
      <c r="CB434" s="38">
        <v>2024137</v>
      </c>
      <c r="CC434" s="330">
        <v>271520668</v>
      </c>
      <c r="CD434" s="38" t="s">
        <v>107</v>
      </c>
      <c r="CE434" s="38" t="s">
        <v>107</v>
      </c>
      <c r="CF434" s="38" t="s">
        <v>107</v>
      </c>
      <c r="CG434" s="38" t="s">
        <v>107</v>
      </c>
      <c r="CH434" s="41" t="s">
        <v>107</v>
      </c>
      <c r="CI434" s="41" t="s">
        <v>107</v>
      </c>
      <c r="CJ434" s="41" t="s">
        <v>107</v>
      </c>
      <c r="CK434" s="41" t="s">
        <v>107</v>
      </c>
      <c r="CL434" s="41" t="s">
        <v>107</v>
      </c>
      <c r="CM434" s="41" t="s">
        <v>107</v>
      </c>
      <c r="CN434" s="41" t="s">
        <v>107</v>
      </c>
      <c r="CO434" s="42" t="s">
        <v>107</v>
      </c>
      <c r="CP434" s="41" t="s">
        <v>114</v>
      </c>
      <c r="CQ434" s="41" t="s">
        <v>114</v>
      </c>
      <c r="CR434" s="41" t="s">
        <v>114</v>
      </c>
      <c r="CS434" s="41" t="s">
        <v>114</v>
      </c>
      <c r="CT434" s="41" t="s">
        <v>114</v>
      </c>
      <c r="CU434" s="41" t="s">
        <v>114</v>
      </c>
      <c r="CV434" s="41" t="s">
        <v>107</v>
      </c>
      <c r="CW434" s="41" t="s">
        <v>107</v>
      </c>
      <c r="CX434" s="41" t="s">
        <v>107</v>
      </c>
      <c r="CY434" s="41" t="s">
        <v>107</v>
      </c>
      <c r="CZ434" s="41" t="s">
        <v>107</v>
      </c>
      <c r="DA434" s="41" t="s">
        <v>107</v>
      </c>
      <c r="DB434" s="41" t="s">
        <v>107</v>
      </c>
      <c r="DC434" s="41" t="s">
        <v>107</v>
      </c>
      <c r="DD434" s="332">
        <v>17408503</v>
      </c>
      <c r="DE434" s="43">
        <v>1</v>
      </c>
      <c r="DF434" s="390">
        <v>1</v>
      </c>
      <c r="DG434" s="310"/>
      <c r="DH434" s="203"/>
      <c r="DI434" s="279" t="str" cm="1">
        <f t="array" ref="DI434">+IF(AND(C434&lt;&gt;"Vehículos Eléctricos",C434&lt;&gt;"Vehículos Híbridos",AD434="PERCENTIL 50"),
     IF(VLOOKUP(_xlfn.TEXTJOIN("_",FALSE,C434:E434),BD_Perc!$A:$P,_xlfn.IFS(BD!AE434="Intervalo de precio 1",12,BD!AE434="Intervalo de precio 2",13),FALSE)&lt;=1,
     VLOOKUP(_xlfn.TEXTJOIN("_",FALSE,C434:E434),BD_Perc!$A:$P,16,FALSE),"Ok P50"),
     "Ok P30/70 ó Híbrido/Eléctrico")</f>
        <v>Ok P30/70 ó Híbrido/Eléctrico</v>
      </c>
      <c r="DJ434" s="279" t="str">
        <f t="shared" si="37"/>
        <v>Vehículos Especiales_Ambulancias_TAM</v>
      </c>
      <c r="DK434" s="331">
        <f t="shared" si="41"/>
        <v>412595668</v>
      </c>
      <c r="DL434" s="326"/>
    </row>
    <row r="435" spans="1:116" ht="25.5">
      <c r="A435" s="28">
        <v>430</v>
      </c>
      <c r="B435" s="29" t="s">
        <v>139</v>
      </c>
      <c r="C435" s="29" t="s">
        <v>3</v>
      </c>
      <c r="D435" s="63" t="s">
        <v>977</v>
      </c>
      <c r="E435" s="42" t="s">
        <v>986</v>
      </c>
      <c r="F435" s="42" t="s">
        <v>979</v>
      </c>
      <c r="G435" s="30" t="s">
        <v>808</v>
      </c>
      <c r="H435" s="28" t="s">
        <v>990</v>
      </c>
      <c r="I435" s="28">
        <v>9020050</v>
      </c>
      <c r="J435" s="28" t="s">
        <v>991</v>
      </c>
      <c r="K435" s="31" t="s">
        <v>107</v>
      </c>
      <c r="L435" s="56">
        <v>231</v>
      </c>
      <c r="M435" s="33" t="s">
        <v>107</v>
      </c>
      <c r="N435" s="34">
        <v>276900000</v>
      </c>
      <c r="O435" s="34">
        <f>+IFERROR(VLOOKUP(I435,Precio_Fasecolda!A:C,3,FALSE),IFERROR(VLOOKUP(I435,Precio_Fasecolda!B:C,2,FALSE),N435))</f>
        <v>276900000</v>
      </c>
      <c r="P435" s="34">
        <f t="shared" si="38"/>
        <v>0</v>
      </c>
      <c r="Q435" s="33" t="s">
        <v>107</v>
      </c>
      <c r="R435" s="28" t="s">
        <v>2415</v>
      </c>
      <c r="S435" s="28" t="s">
        <v>112</v>
      </c>
      <c r="T435" s="28" t="s">
        <v>107</v>
      </c>
      <c r="U435" s="28" t="s">
        <v>107</v>
      </c>
      <c r="V435" s="42" t="s">
        <v>107</v>
      </c>
      <c r="W435" s="28" t="s">
        <v>107</v>
      </c>
      <c r="X435" s="28" t="s">
        <v>107</v>
      </c>
      <c r="Y435" s="28">
        <f t="shared" si="39"/>
        <v>490123558</v>
      </c>
      <c r="Z435" s="292">
        <f t="shared" si="36"/>
        <v>276900000</v>
      </c>
      <c r="AA435" s="28" cm="1">
        <f t="array" aca="1" ref="AA435" ca="1">_xlfn.IFS(DK435&lt;$DK$4,1,AND(DK435&gt;=$DK$4,DK435&lt;=$AA$4),2,DK435&gt;$AA$4,3)</f>
        <v>3</v>
      </c>
      <c r="AB435" s="28">
        <v>0</v>
      </c>
      <c r="AC435" s="28" cm="1">
        <f t="array" aca="1" ref="AC435" ca="1">IF(AB435="PERCENTIL 30","",_xlfn.IFS(DK435&lt;$AC$4,1,DK435&gt;$AC$4,2))</f>
        <v>2</v>
      </c>
      <c r="AD435" s="28" t="str">
        <f>+IFERROR(VLOOKUP(_xlfn.TEXTJOIN("_", FALSE, C435:E435), BD_Perc!$A:$O, 15, FALSE),"Segmentación no encontrada o vehículo inactivo")</f>
        <v>PERCENTIL 30-70</v>
      </c>
      <c r="AE435" s="28" t="str" cm="1">
        <f t="array" ref="AE435">_xlfn.IFS(
    AD435 = "PERCENTIL 50",
    _xlfn.IFS(
        BD!DK435 &lt; VLOOKUP(_xlfn.TEXTJOIN("_", FALSE, C435:E435), BD_Perc!$A:$O, 11, FALSE), "Intervalo de precio 1",
        BD!DK435 &gt;= VLOOKUP(_xlfn.TEXTJOIN("_", FALSE, C435:E435), BD_Perc!$A:$O, 11, FALSE), "Intervalo de precio 2"
    ),
    AD435 = "PERCENTIL 30-70",
    _xlfn.IFS(
        BD!DK435 &lt; VLOOKUP(_xlfn.TEXTJOIN("_", FALSE, C435:E435), BD_Perc!$A:$O, 6, FALSE), "Intervalo de precio 1",
        BD!DK435 &lt; VLOOKUP(_xlfn.TEXTJOIN("_", FALSE, C435:E435), BD_Perc!$A:$O, 7, FALSE), "Intervalo de precio 2",
        BD!DK435 &gt;= VLOOKUP(_xlfn.TEXTJOIN("_", FALSE, C435:E435), BD_Perc!$A:$O, 7, FALSE), "Intervalo de precio 3"
    ),
    AD435="Segmentación no encontrada o vehículo inactivo","Segmentación no encontrada o vehículo inactivo"
)</f>
        <v>Intervalo de precio 3</v>
      </c>
      <c r="AF435" s="65" t="s">
        <v>2414</v>
      </c>
      <c r="AG435" s="35" t="b">
        <f t="shared" si="40"/>
        <v>1</v>
      </c>
      <c r="AH435" s="320">
        <v>0</v>
      </c>
      <c r="AI435" s="320">
        <v>0.02</v>
      </c>
      <c r="AJ435" s="320">
        <v>0.03</v>
      </c>
      <c r="AK435" s="320">
        <v>0.04</v>
      </c>
      <c r="AL435" s="320">
        <v>4.4999999999999998E-2</v>
      </c>
      <c r="AM435" s="320">
        <v>4.4999999999999998E-2</v>
      </c>
      <c r="AN435" s="28" t="s">
        <v>113</v>
      </c>
      <c r="AO435" s="28" t="s">
        <v>114</v>
      </c>
      <c r="AP435" s="28" t="s">
        <v>114</v>
      </c>
      <c r="AQ435" s="45">
        <v>0</v>
      </c>
      <c r="AR435" s="38">
        <v>8689479</v>
      </c>
      <c r="AS435" s="38">
        <v>290100</v>
      </c>
      <c r="AT435" s="38">
        <v>551191</v>
      </c>
      <c r="AU435" s="38" t="s">
        <v>107</v>
      </c>
      <c r="AV435" s="38" t="s">
        <v>107</v>
      </c>
      <c r="AW435" s="38">
        <v>7542602</v>
      </c>
      <c r="AX435" s="38" t="s">
        <v>107</v>
      </c>
      <c r="AY435" s="38">
        <v>478665</v>
      </c>
      <c r="AZ435" s="38">
        <v>130545</v>
      </c>
      <c r="BA435" s="38">
        <v>391635</v>
      </c>
      <c r="BB435" s="38">
        <v>15665404</v>
      </c>
      <c r="BC435" s="38">
        <v>13779753</v>
      </c>
      <c r="BD435" s="38" t="s">
        <v>107</v>
      </c>
      <c r="BE435" s="38" t="s">
        <v>107</v>
      </c>
      <c r="BF435" s="38" t="s">
        <v>107</v>
      </c>
      <c r="BG435" s="38" t="s">
        <v>107</v>
      </c>
      <c r="BH435" s="38">
        <v>971836</v>
      </c>
      <c r="BI435" s="38">
        <v>1377975</v>
      </c>
      <c r="BJ435" s="38">
        <v>101536</v>
      </c>
      <c r="BK435" s="38">
        <v>0</v>
      </c>
      <c r="BL435" s="38">
        <v>0</v>
      </c>
      <c r="BM435" s="38">
        <v>0</v>
      </c>
      <c r="BN435" s="38">
        <v>797775</v>
      </c>
      <c r="BO435" s="38">
        <v>1305450</v>
      </c>
      <c r="BP435" s="38">
        <v>406140</v>
      </c>
      <c r="BQ435" s="38">
        <v>87030</v>
      </c>
      <c r="BR435" s="38">
        <v>2175750</v>
      </c>
      <c r="BS435" s="38">
        <v>174060</v>
      </c>
      <c r="BT435" s="38" t="s">
        <v>107</v>
      </c>
      <c r="BU435" s="38">
        <v>1160400</v>
      </c>
      <c r="BV435" s="38">
        <v>1160400</v>
      </c>
      <c r="BW435" s="38" t="s">
        <v>107</v>
      </c>
      <c r="BX435" s="38">
        <v>79778</v>
      </c>
      <c r="BY435" s="38">
        <v>4061401</v>
      </c>
      <c r="BZ435" s="38">
        <v>5134771</v>
      </c>
      <c r="CA435" s="38">
        <v>13054503</v>
      </c>
      <c r="CB435" s="38">
        <v>377130</v>
      </c>
      <c r="CC435" s="330">
        <v>213223558</v>
      </c>
      <c r="CD435" s="38" t="s">
        <v>107</v>
      </c>
      <c r="CE435" s="38" t="s">
        <v>107</v>
      </c>
      <c r="CF435" s="38" t="s">
        <v>107</v>
      </c>
      <c r="CG435" s="38" t="s">
        <v>107</v>
      </c>
      <c r="CH435" s="41" t="s">
        <v>107</v>
      </c>
      <c r="CI435" s="41" t="s">
        <v>107</v>
      </c>
      <c r="CJ435" s="41" t="s">
        <v>107</v>
      </c>
      <c r="CK435" s="41" t="s">
        <v>107</v>
      </c>
      <c r="CL435" s="41" t="s">
        <v>107</v>
      </c>
      <c r="CM435" s="41" t="s">
        <v>107</v>
      </c>
      <c r="CN435" s="41" t="s">
        <v>107</v>
      </c>
      <c r="CO435" s="41" t="s">
        <v>107</v>
      </c>
      <c r="CP435" s="66"/>
      <c r="CQ435" s="66"/>
      <c r="CR435" s="66"/>
      <c r="CS435" s="66"/>
      <c r="CT435" s="66"/>
      <c r="CU435" s="66"/>
      <c r="CV435" s="66"/>
      <c r="CW435" s="66"/>
      <c r="CX435" s="66"/>
      <c r="CY435" s="66"/>
      <c r="CZ435" s="66"/>
      <c r="DA435" s="66"/>
      <c r="DB435" s="66"/>
      <c r="DC435" s="66"/>
      <c r="DD435" s="332">
        <v>8703002</v>
      </c>
      <c r="DE435" s="43">
        <v>1</v>
      </c>
      <c r="DF435" s="390">
        <v>1</v>
      </c>
      <c r="DG435" s="310"/>
      <c r="DH435" s="203"/>
      <c r="DI435" s="279" t="str" cm="1">
        <f t="array" ref="DI435">+IF(AND(C435&lt;&gt;"Vehículos Eléctricos",C435&lt;&gt;"Vehículos Híbridos",AD435="PERCENTIL 50"),
     IF(VLOOKUP(_xlfn.TEXTJOIN("_",FALSE,C435:E435),BD_Perc!$A:$P,_xlfn.IFS(BD!AE435="Intervalo de precio 1",12,BD!AE435="Intervalo de precio 2",13),FALSE)&lt;=1,
     VLOOKUP(_xlfn.TEXTJOIN("_",FALSE,C435:E435),BD_Perc!$A:$P,16,FALSE),"Ok P50"),
     "Ok P30/70 ó Híbrido/Eléctrico")</f>
        <v>Ok P30/70 ó Híbrido/Eléctrico</v>
      </c>
      <c r="DJ435" s="279" t="str">
        <f t="shared" si="37"/>
        <v>Vehículos Especiales_Ambulancias_TAM</v>
      </c>
      <c r="DK435" s="331">
        <f t="shared" si="41"/>
        <v>490123558</v>
      </c>
      <c r="DL435" s="326"/>
    </row>
    <row r="436" spans="1:116" ht="25.5">
      <c r="A436" s="28">
        <v>431</v>
      </c>
      <c r="B436" s="29" t="s">
        <v>139</v>
      </c>
      <c r="C436" s="29" t="s">
        <v>3</v>
      </c>
      <c r="D436" s="63" t="s">
        <v>977</v>
      </c>
      <c r="E436" s="42" t="s">
        <v>978</v>
      </c>
      <c r="F436" s="42" t="s">
        <v>979</v>
      </c>
      <c r="G436" s="30" t="s">
        <v>808</v>
      </c>
      <c r="H436" s="28" t="s">
        <v>990</v>
      </c>
      <c r="I436" s="28">
        <v>9020050</v>
      </c>
      <c r="J436" s="28" t="s">
        <v>992</v>
      </c>
      <c r="K436" s="31" t="s">
        <v>107</v>
      </c>
      <c r="L436" s="56">
        <v>231</v>
      </c>
      <c r="M436" s="33" t="s">
        <v>107</v>
      </c>
      <c r="N436" s="34">
        <v>276900000</v>
      </c>
      <c r="O436" s="34">
        <f>+IFERROR(VLOOKUP(I436,Precio_Fasecolda!A:C,3,FALSE),IFERROR(VLOOKUP(I436,Precio_Fasecolda!B:C,2,FALSE),N436))</f>
        <v>276900000</v>
      </c>
      <c r="P436" s="34">
        <f t="shared" si="38"/>
        <v>0</v>
      </c>
      <c r="Q436" s="33" t="s">
        <v>107</v>
      </c>
      <c r="R436" s="28" t="s">
        <v>2415</v>
      </c>
      <c r="S436" s="28" t="s">
        <v>112</v>
      </c>
      <c r="T436" s="28" t="s">
        <v>107</v>
      </c>
      <c r="U436" s="28" t="s">
        <v>107</v>
      </c>
      <c r="V436" s="42" t="s">
        <v>107</v>
      </c>
      <c r="W436" s="28" t="s">
        <v>107</v>
      </c>
      <c r="X436" s="28" t="s">
        <v>107</v>
      </c>
      <c r="Y436" s="28">
        <f t="shared" si="39"/>
        <v>384237029</v>
      </c>
      <c r="Z436" s="292">
        <f t="shared" si="36"/>
        <v>276900000</v>
      </c>
      <c r="AA436" s="28" cm="1">
        <f t="array" aca="1" ref="AA436" ca="1">_xlfn.IFS(DK436&lt;$DK$4,1,AND(DK436&gt;=$DK$4,DK436&lt;=$AA$4),2,DK436&gt;$AA$4,3)</f>
        <v>3</v>
      </c>
      <c r="AB436" s="28">
        <v>0</v>
      </c>
      <c r="AC436" s="28" cm="1">
        <f t="array" aca="1" ref="AC436" ca="1">IF(AB436="PERCENTIL 30","",_xlfn.IFS(DK436&lt;$AC$4,1,DK436&gt;$AC$4,2))</f>
        <v>2</v>
      </c>
      <c r="AD436" s="28" t="str">
        <f>+IFERROR(VLOOKUP(_xlfn.TEXTJOIN("_", FALSE, C436:E436), BD_Perc!$A:$O, 15, FALSE),"Segmentación no encontrada o vehículo inactivo")</f>
        <v>PERCENTIL 30-70</v>
      </c>
      <c r="AE436" s="28" t="str" cm="1">
        <f t="array" ref="AE436">_xlfn.IFS(
    AD436 = "PERCENTIL 50",
    _xlfn.IFS(
        BD!DK436 &lt; VLOOKUP(_xlfn.TEXTJOIN("_", FALSE, C436:E436), BD_Perc!$A:$O, 11, FALSE), "Intervalo de precio 1",
        BD!DK436 &gt;= VLOOKUP(_xlfn.TEXTJOIN("_", FALSE, C436:E436), BD_Perc!$A:$O, 11, FALSE), "Intervalo de precio 2"
    ),
    AD436 = "PERCENTIL 30-70",
    _xlfn.IFS(
        BD!DK436 &lt; VLOOKUP(_xlfn.TEXTJOIN("_", FALSE, C436:E436), BD_Perc!$A:$O, 6, FALSE), "Intervalo de precio 1",
        BD!DK436 &lt; VLOOKUP(_xlfn.TEXTJOIN("_", FALSE, C436:E436), BD_Perc!$A:$O, 7, FALSE), "Intervalo de precio 2",
        BD!DK436 &gt;= VLOOKUP(_xlfn.TEXTJOIN("_", FALSE, C436:E436), BD_Perc!$A:$O, 7, FALSE), "Intervalo de precio 3"
    ),
    AD436="Segmentación no encontrada o vehículo inactivo","Segmentación no encontrada o vehículo inactivo"
)</f>
        <v>Intervalo de precio 3</v>
      </c>
      <c r="AF436" s="65" t="s">
        <v>2414</v>
      </c>
      <c r="AG436" s="35" t="b">
        <f t="shared" si="40"/>
        <v>1</v>
      </c>
      <c r="AH436" s="320">
        <v>0</v>
      </c>
      <c r="AI436" s="320">
        <v>0.02</v>
      </c>
      <c r="AJ436" s="320">
        <v>0.03</v>
      </c>
      <c r="AK436" s="320">
        <v>0.04</v>
      </c>
      <c r="AL436" s="320">
        <v>4.4999999999999998E-2</v>
      </c>
      <c r="AM436" s="320">
        <v>4.4999999999999998E-2</v>
      </c>
      <c r="AN436" s="28" t="s">
        <v>113</v>
      </c>
      <c r="AO436" s="28" t="s">
        <v>114</v>
      </c>
      <c r="AP436" s="28" t="s">
        <v>114</v>
      </c>
      <c r="AQ436" s="45">
        <v>0</v>
      </c>
      <c r="AR436" s="38">
        <v>8689479</v>
      </c>
      <c r="AS436" s="38">
        <v>290100</v>
      </c>
      <c r="AT436" s="38">
        <v>551191</v>
      </c>
      <c r="AU436" s="38" t="s">
        <v>107</v>
      </c>
      <c r="AV436" s="38" t="s">
        <v>107</v>
      </c>
      <c r="AW436" s="38">
        <v>7542602</v>
      </c>
      <c r="AX436" s="38" t="s">
        <v>107</v>
      </c>
      <c r="AY436" s="38">
        <v>478665</v>
      </c>
      <c r="AZ436" s="38">
        <v>130545</v>
      </c>
      <c r="BA436" s="38">
        <v>391635</v>
      </c>
      <c r="BB436" s="38">
        <v>15665404</v>
      </c>
      <c r="BC436" s="38">
        <v>13779753</v>
      </c>
      <c r="BD436" s="38" t="s">
        <v>107</v>
      </c>
      <c r="BE436" s="38" t="s">
        <v>107</v>
      </c>
      <c r="BF436" s="38" t="s">
        <v>107</v>
      </c>
      <c r="BG436" s="38" t="s">
        <v>107</v>
      </c>
      <c r="BH436" s="38">
        <v>971836</v>
      </c>
      <c r="BI436" s="38">
        <v>1377975</v>
      </c>
      <c r="BJ436" s="38">
        <v>101536</v>
      </c>
      <c r="BK436" s="38">
        <v>0</v>
      </c>
      <c r="BL436" s="38">
        <v>0</v>
      </c>
      <c r="BM436" s="38">
        <v>0</v>
      </c>
      <c r="BN436" s="38">
        <v>797775</v>
      </c>
      <c r="BO436" s="38">
        <v>1305450</v>
      </c>
      <c r="BP436" s="38">
        <v>406140</v>
      </c>
      <c r="BQ436" s="38">
        <v>87030</v>
      </c>
      <c r="BR436" s="38">
        <v>2175750</v>
      </c>
      <c r="BS436" s="38">
        <v>174060</v>
      </c>
      <c r="BT436" s="38" t="s">
        <v>107</v>
      </c>
      <c r="BU436" s="38">
        <v>1160400</v>
      </c>
      <c r="BV436" s="38">
        <v>1160400</v>
      </c>
      <c r="BW436" s="38" t="s">
        <v>107</v>
      </c>
      <c r="BX436" s="38">
        <v>79778</v>
      </c>
      <c r="BY436" s="38">
        <v>4061401</v>
      </c>
      <c r="BZ436" s="38">
        <v>5134771</v>
      </c>
      <c r="CA436" s="38">
        <v>13054503</v>
      </c>
      <c r="CB436" s="38">
        <v>377130</v>
      </c>
      <c r="CC436" s="330">
        <v>107337029</v>
      </c>
      <c r="CD436" s="38" t="s">
        <v>107</v>
      </c>
      <c r="CE436" s="38" t="s">
        <v>107</v>
      </c>
      <c r="CF436" s="38" t="s">
        <v>107</v>
      </c>
      <c r="CG436" s="38" t="s">
        <v>107</v>
      </c>
      <c r="CH436" s="41" t="s">
        <v>107</v>
      </c>
      <c r="CI436" s="41" t="s">
        <v>107</v>
      </c>
      <c r="CJ436" s="41" t="s">
        <v>107</v>
      </c>
      <c r="CK436" s="41" t="s">
        <v>107</v>
      </c>
      <c r="CL436" s="41" t="s">
        <v>107</v>
      </c>
      <c r="CM436" s="41" t="s">
        <v>107</v>
      </c>
      <c r="CN436" s="41" t="s">
        <v>107</v>
      </c>
      <c r="CO436" s="41" t="s">
        <v>107</v>
      </c>
      <c r="CP436" s="66"/>
      <c r="CQ436" s="66"/>
      <c r="CR436" s="66"/>
      <c r="CS436" s="66"/>
      <c r="CT436" s="66"/>
      <c r="CU436" s="66"/>
      <c r="CV436" s="66"/>
      <c r="CW436" s="66"/>
      <c r="CX436" s="66"/>
      <c r="CY436" s="66"/>
      <c r="CZ436" s="66"/>
      <c r="DA436" s="66"/>
      <c r="DB436" s="66"/>
      <c r="DC436" s="66"/>
      <c r="DD436" s="332">
        <v>8703002</v>
      </c>
      <c r="DE436" s="43">
        <v>1</v>
      </c>
      <c r="DF436" s="390">
        <v>1</v>
      </c>
      <c r="DG436" s="310"/>
      <c r="DH436" s="203"/>
      <c r="DI436" s="279" t="str" cm="1">
        <f t="array" ref="DI436">+IF(AND(C436&lt;&gt;"Vehículos Eléctricos",C436&lt;&gt;"Vehículos Híbridos",AD436="PERCENTIL 50"),
     IF(VLOOKUP(_xlfn.TEXTJOIN("_",FALSE,C436:E436),BD_Perc!$A:$P,_xlfn.IFS(BD!AE436="Intervalo de precio 1",12,BD!AE436="Intervalo de precio 2",13),FALSE)&lt;=1,
     VLOOKUP(_xlfn.TEXTJOIN("_",FALSE,C436:E436),BD_Perc!$A:$P,16,FALSE),"Ok P50"),
     "Ok P30/70 ó Híbrido/Eléctrico")</f>
        <v>Ok P30/70 ó Híbrido/Eléctrico</v>
      </c>
      <c r="DJ436" s="279" t="str">
        <f t="shared" si="37"/>
        <v>Vehículos Especiales_Ambulancias_TAB</v>
      </c>
      <c r="DK436" s="331">
        <f t="shared" si="41"/>
        <v>384237029</v>
      </c>
      <c r="DL436" s="326"/>
    </row>
    <row r="437" spans="1:116" ht="25.5">
      <c r="A437" s="28">
        <v>432</v>
      </c>
      <c r="B437" s="29" t="s">
        <v>149</v>
      </c>
      <c r="C437" s="29" t="s">
        <v>3</v>
      </c>
      <c r="D437" s="29" t="s">
        <v>977</v>
      </c>
      <c r="E437" s="42" t="s">
        <v>978</v>
      </c>
      <c r="F437" s="42" t="s">
        <v>982</v>
      </c>
      <c r="G437" s="30" t="s">
        <v>2430</v>
      </c>
      <c r="H437" s="28" t="s">
        <v>151</v>
      </c>
      <c r="I437" s="28">
        <v>6420050</v>
      </c>
      <c r="J437" s="28" t="s">
        <v>993</v>
      </c>
      <c r="K437" s="31" t="s">
        <v>107</v>
      </c>
      <c r="L437" s="56">
        <v>158</v>
      </c>
      <c r="M437" s="33" t="s">
        <v>107</v>
      </c>
      <c r="N437" s="34">
        <v>122000000</v>
      </c>
      <c r="O437" s="34">
        <f>+IFERROR(VLOOKUP(I437,Precio_Fasecolda!A:C,3,FALSE),IFERROR(VLOOKUP(I437,Precio_Fasecolda!B:C,2,FALSE),N437))</f>
        <v>122000000</v>
      </c>
      <c r="P437" s="34">
        <f t="shared" si="38"/>
        <v>0</v>
      </c>
      <c r="Q437" s="33" t="s">
        <v>107</v>
      </c>
      <c r="R437" s="28" t="s">
        <v>2415</v>
      </c>
      <c r="S437" s="28" t="s">
        <v>112</v>
      </c>
      <c r="T437" s="28" t="s">
        <v>107</v>
      </c>
      <c r="U437" s="28" t="s">
        <v>107</v>
      </c>
      <c r="V437" s="42" t="s">
        <v>107</v>
      </c>
      <c r="W437" s="28" t="s">
        <v>107</v>
      </c>
      <c r="X437" s="28" t="s">
        <v>107</v>
      </c>
      <c r="Y437" s="28">
        <f t="shared" si="39"/>
        <v>239606902</v>
      </c>
      <c r="Z437" s="292">
        <f t="shared" si="36"/>
        <v>119560000</v>
      </c>
      <c r="AA437" s="28" cm="1">
        <f t="array" aca="1" ref="AA437" ca="1">_xlfn.IFS(DK437&lt;$DK$4,1,AND(DK437&gt;=$DK$4,DK437&lt;=$AA$4),2,DK437&gt;$AA$4,3)</f>
        <v>3</v>
      </c>
      <c r="AB437" s="28">
        <v>0</v>
      </c>
      <c r="AC437" s="28" cm="1">
        <f t="array" aca="1" ref="AC437" ca="1">IF(AB437="PERCENTIL 30","",_xlfn.IFS(DK437&lt;$AC$4,1,DK437&gt;$AC$4,2))</f>
        <v>2</v>
      </c>
      <c r="AD437" s="28" t="str">
        <f>+IFERROR(VLOOKUP(_xlfn.TEXTJOIN("_", FALSE, C437:E437), BD_Perc!$A:$O, 15, FALSE),"Segmentación no encontrada o vehículo inactivo")</f>
        <v>PERCENTIL 30-70</v>
      </c>
      <c r="AE437" s="28" t="str" cm="1">
        <f t="array" ref="AE437">_xlfn.IFS(
    AD437 = "PERCENTIL 50",
    _xlfn.IFS(
        BD!DK437 &lt; VLOOKUP(_xlfn.TEXTJOIN("_", FALSE, C437:E437), BD_Perc!$A:$O, 11, FALSE), "Intervalo de precio 1",
        BD!DK437 &gt;= VLOOKUP(_xlfn.TEXTJOIN("_", FALSE, C437:E437), BD_Perc!$A:$O, 11, FALSE), "Intervalo de precio 2"
    ),
    AD437 = "PERCENTIL 30-70",
    _xlfn.IFS(
        BD!DK437 &lt; VLOOKUP(_xlfn.TEXTJOIN("_", FALSE, C437:E437), BD_Perc!$A:$O, 6, FALSE), "Intervalo de precio 1",
        BD!DK437 &lt; VLOOKUP(_xlfn.TEXTJOIN("_", FALSE, C437:E437), BD_Perc!$A:$O, 7, FALSE), "Intervalo de precio 2",
        BD!DK437 &gt;= VLOOKUP(_xlfn.TEXTJOIN("_", FALSE, C437:E437), BD_Perc!$A:$O, 7, FALSE), "Intervalo de precio 3"
    ),
    AD437="Segmentación no encontrada o vehículo inactivo","Segmentación no encontrada o vehículo inactivo"
)</f>
        <v>Intervalo de precio 1</v>
      </c>
      <c r="AF437" s="65" t="s">
        <v>2412</v>
      </c>
      <c r="AG437" s="35" t="b">
        <f t="shared" si="40"/>
        <v>1</v>
      </c>
      <c r="AH437" s="320">
        <v>0.02</v>
      </c>
      <c r="AI437" s="320">
        <v>0.03</v>
      </c>
      <c r="AJ437" s="320">
        <v>0.03</v>
      </c>
      <c r="AK437" s="320">
        <v>0.03</v>
      </c>
      <c r="AL437" s="320">
        <v>0.03</v>
      </c>
      <c r="AM437" s="320">
        <v>0.03</v>
      </c>
      <c r="AN437" s="28" t="s">
        <v>113</v>
      </c>
      <c r="AO437" s="28" t="s">
        <v>113</v>
      </c>
      <c r="AP437" s="28" t="s">
        <v>113</v>
      </c>
      <c r="AQ437" s="45">
        <v>1</v>
      </c>
      <c r="AR437" s="38">
        <v>8689479</v>
      </c>
      <c r="AS437" s="38">
        <v>709041</v>
      </c>
      <c r="AT437" s="38" t="s">
        <v>107</v>
      </c>
      <c r="AU437" s="38" t="s">
        <v>107</v>
      </c>
      <c r="AV437" s="38" t="s">
        <v>107</v>
      </c>
      <c r="AW437" s="38" t="s">
        <v>107</v>
      </c>
      <c r="AX437" s="38">
        <v>0</v>
      </c>
      <c r="AY437" s="38">
        <v>1247819</v>
      </c>
      <c r="AZ437" s="38">
        <v>901159</v>
      </c>
      <c r="BA437" s="38">
        <v>545921</v>
      </c>
      <c r="BB437" s="38" t="s">
        <v>107</v>
      </c>
      <c r="BC437" s="38" t="s">
        <v>107</v>
      </c>
      <c r="BD437" s="38" t="s">
        <v>107</v>
      </c>
      <c r="BE437" s="38" t="s">
        <v>107</v>
      </c>
      <c r="BF437" s="38" t="s">
        <v>107</v>
      </c>
      <c r="BG437" s="38">
        <v>3039785</v>
      </c>
      <c r="BH437" s="38">
        <v>2606006</v>
      </c>
      <c r="BI437" s="38">
        <v>1929440</v>
      </c>
      <c r="BJ437" s="38">
        <v>1972991</v>
      </c>
      <c r="BK437" s="38" t="s">
        <v>107</v>
      </c>
      <c r="BL437" s="38">
        <v>1279014</v>
      </c>
      <c r="BM437" s="38">
        <v>171576</v>
      </c>
      <c r="BN437" s="38">
        <v>2183683</v>
      </c>
      <c r="BO437" s="38">
        <v>668908</v>
      </c>
      <c r="BP437" s="38">
        <v>3732537</v>
      </c>
      <c r="BQ437" s="38">
        <v>70190</v>
      </c>
      <c r="BR437" s="38">
        <v>1668957</v>
      </c>
      <c r="BS437" s="38">
        <v>748691</v>
      </c>
      <c r="BT437" s="38" t="s">
        <v>107</v>
      </c>
      <c r="BU437" s="38" t="s">
        <v>107</v>
      </c>
      <c r="BV437" s="38" t="s">
        <v>107</v>
      </c>
      <c r="BW437" s="38">
        <v>7018979</v>
      </c>
      <c r="BX437" s="38">
        <v>117607</v>
      </c>
      <c r="BY437" s="38">
        <v>5863967</v>
      </c>
      <c r="BZ437" s="38">
        <v>7876855</v>
      </c>
      <c r="CA437" s="38">
        <v>5677574</v>
      </c>
      <c r="CB437" s="38">
        <v>701898</v>
      </c>
      <c r="CC437" s="330">
        <v>117606902</v>
      </c>
      <c r="CD437" s="38" t="s">
        <v>107</v>
      </c>
      <c r="CE437" s="38" t="s">
        <v>107</v>
      </c>
      <c r="CF437" s="38" t="s">
        <v>107</v>
      </c>
      <c r="CG437" s="38" t="s">
        <v>107</v>
      </c>
      <c r="CH437" s="41" t="s">
        <v>107</v>
      </c>
      <c r="CI437" s="41" t="s">
        <v>107</v>
      </c>
      <c r="CJ437" s="41" t="s">
        <v>107</v>
      </c>
      <c r="CK437" s="41" t="s">
        <v>107</v>
      </c>
      <c r="CL437" s="41" t="s">
        <v>107</v>
      </c>
      <c r="CM437" s="41" t="s">
        <v>107</v>
      </c>
      <c r="CN437" s="41" t="s">
        <v>107</v>
      </c>
      <c r="CO437" s="42" t="s">
        <v>107</v>
      </c>
      <c r="CP437" s="41" t="s">
        <v>114</v>
      </c>
      <c r="CQ437" s="41" t="s">
        <v>114</v>
      </c>
      <c r="CR437" s="29" t="s">
        <v>113</v>
      </c>
      <c r="CS437" s="29" t="s">
        <v>114</v>
      </c>
      <c r="CT437" s="29" t="s">
        <v>113</v>
      </c>
      <c r="CU437" s="29" t="s">
        <v>114</v>
      </c>
      <c r="CV437" s="41" t="s">
        <v>107</v>
      </c>
      <c r="CW437" s="41" t="s">
        <v>107</v>
      </c>
      <c r="CX437" s="41" t="s">
        <v>107</v>
      </c>
      <c r="CY437" s="41" t="s">
        <v>107</v>
      </c>
      <c r="CZ437" s="41" t="s">
        <v>107</v>
      </c>
      <c r="DA437" s="41" t="s">
        <v>107</v>
      </c>
      <c r="DB437" s="41" t="s">
        <v>107</v>
      </c>
      <c r="DC437" s="41" t="s">
        <v>107</v>
      </c>
      <c r="DD437" s="332">
        <v>6551048</v>
      </c>
      <c r="DE437" s="43">
        <v>1</v>
      </c>
      <c r="DF437" s="390">
        <v>1</v>
      </c>
      <c r="DG437" s="310"/>
      <c r="DH437" s="203"/>
      <c r="DI437" s="279" t="str" cm="1">
        <f t="array" ref="DI437">+IF(AND(C437&lt;&gt;"Vehículos Eléctricos",C437&lt;&gt;"Vehículos Híbridos",AD437="PERCENTIL 50"),
     IF(VLOOKUP(_xlfn.TEXTJOIN("_",FALSE,C437:E437),BD_Perc!$A:$P,_xlfn.IFS(BD!AE437="Intervalo de precio 1",12,BD!AE437="Intervalo de precio 2",13),FALSE)&lt;=1,
     VLOOKUP(_xlfn.TEXTJOIN("_",FALSE,C437:E437),BD_Perc!$A:$P,16,FALSE),"Ok P50"),
     "Ok P30/70 ó Híbrido/Eléctrico")</f>
        <v>Ok P30/70 ó Híbrido/Eléctrico</v>
      </c>
      <c r="DJ437" s="279" t="str">
        <f t="shared" si="37"/>
        <v>Vehículos Especiales_Ambulancias_TAB</v>
      </c>
      <c r="DK437" s="331">
        <f t="shared" si="41"/>
        <v>237166902</v>
      </c>
      <c r="DL437" s="326"/>
    </row>
    <row r="438" spans="1:116" ht="25.5">
      <c r="A438" s="28">
        <v>433</v>
      </c>
      <c r="B438" s="29" t="s">
        <v>149</v>
      </c>
      <c r="C438" s="29" t="s">
        <v>3</v>
      </c>
      <c r="D438" s="29" t="s">
        <v>977</v>
      </c>
      <c r="E438" s="42" t="s">
        <v>978</v>
      </c>
      <c r="F438" s="42" t="s">
        <v>982</v>
      </c>
      <c r="G438" s="30" t="s">
        <v>828</v>
      </c>
      <c r="H438" s="28" t="s">
        <v>151</v>
      </c>
      <c r="I438" s="28">
        <v>6420051</v>
      </c>
      <c r="J438" s="28" t="s">
        <v>994</v>
      </c>
      <c r="K438" s="31" t="s">
        <v>107</v>
      </c>
      <c r="L438" s="56">
        <v>161</v>
      </c>
      <c r="M438" s="33" t="s">
        <v>107</v>
      </c>
      <c r="N438" s="34">
        <v>151100000</v>
      </c>
      <c r="O438" s="34">
        <f>+IFERROR(VLOOKUP(I438,Precio_Fasecolda!A:C,3,FALSE),IFERROR(VLOOKUP(I438,Precio_Fasecolda!B:C,2,FALSE),N438))</f>
        <v>151100000</v>
      </c>
      <c r="P438" s="34">
        <f t="shared" si="38"/>
        <v>0</v>
      </c>
      <c r="Q438" s="33" t="s">
        <v>107</v>
      </c>
      <c r="R438" s="28" t="s">
        <v>2415</v>
      </c>
      <c r="S438" s="28" t="s">
        <v>360</v>
      </c>
      <c r="T438" s="28" t="s">
        <v>107</v>
      </c>
      <c r="U438" s="28" t="s">
        <v>107</v>
      </c>
      <c r="V438" s="42" t="s">
        <v>107</v>
      </c>
      <c r="W438" s="28" t="s">
        <v>107</v>
      </c>
      <c r="X438" s="28" t="s">
        <v>107</v>
      </c>
      <c r="Y438" s="28">
        <f t="shared" si="39"/>
        <v>268706902</v>
      </c>
      <c r="Z438" s="292">
        <f t="shared" si="36"/>
        <v>148078000</v>
      </c>
      <c r="AA438" s="28" cm="1">
        <f t="array" aca="1" ref="AA438" ca="1">_xlfn.IFS(DK438&lt;$DK$4,1,AND(DK438&gt;=$DK$4,DK438&lt;=$AA$4),2,DK438&gt;$AA$4,3)</f>
        <v>3</v>
      </c>
      <c r="AB438" s="28">
        <v>0</v>
      </c>
      <c r="AC438" s="28" cm="1">
        <f t="array" aca="1" ref="AC438" ca="1">IF(AB438="PERCENTIL 30","",_xlfn.IFS(DK438&lt;$AC$4,1,DK438&gt;$AC$4,2))</f>
        <v>2</v>
      </c>
      <c r="AD438" s="28" t="str">
        <f>+IFERROR(VLOOKUP(_xlfn.TEXTJOIN("_", FALSE, C438:E438), BD_Perc!$A:$O, 15, FALSE),"Segmentación no encontrada o vehículo inactivo")</f>
        <v>PERCENTIL 30-70</v>
      </c>
      <c r="AE438" s="28" t="str" cm="1">
        <f t="array" ref="AE438">_xlfn.IFS(
    AD438 = "PERCENTIL 50",
    _xlfn.IFS(
        BD!DK438 &lt; VLOOKUP(_xlfn.TEXTJOIN("_", FALSE, C438:E438), BD_Perc!$A:$O, 11, FALSE), "Intervalo de precio 1",
        BD!DK438 &gt;= VLOOKUP(_xlfn.TEXTJOIN("_", FALSE, C438:E438), BD_Perc!$A:$O, 11, FALSE), "Intervalo de precio 2"
    ),
    AD438 = "PERCENTIL 30-70",
    _xlfn.IFS(
        BD!DK438 &lt; VLOOKUP(_xlfn.TEXTJOIN("_", FALSE, C438:E438), BD_Perc!$A:$O, 6, FALSE), "Intervalo de precio 1",
        BD!DK438 &lt; VLOOKUP(_xlfn.TEXTJOIN("_", FALSE, C438:E438), BD_Perc!$A:$O, 7, FALSE), "Intervalo de precio 2",
        BD!DK438 &gt;= VLOOKUP(_xlfn.TEXTJOIN("_", FALSE, C438:E438), BD_Perc!$A:$O, 7, FALSE), "Intervalo de precio 3"
    ),
    AD438="Segmentación no encontrada o vehículo inactivo","Segmentación no encontrada o vehículo inactivo"
)</f>
        <v>Intervalo de precio 2</v>
      </c>
      <c r="AF438" s="65" t="s">
        <v>2413</v>
      </c>
      <c r="AG438" s="35" t="b">
        <f t="shared" si="40"/>
        <v>1</v>
      </c>
      <c r="AH438" s="320">
        <v>0.02</v>
      </c>
      <c r="AI438" s="320">
        <v>0.03</v>
      </c>
      <c r="AJ438" s="320">
        <v>0.03</v>
      </c>
      <c r="AK438" s="320">
        <v>0.03</v>
      </c>
      <c r="AL438" s="320">
        <v>0.03</v>
      </c>
      <c r="AM438" s="320">
        <v>0.03</v>
      </c>
      <c r="AN438" s="28" t="s">
        <v>113</v>
      </c>
      <c r="AO438" s="28" t="s">
        <v>113</v>
      </c>
      <c r="AP438" s="28" t="s">
        <v>113</v>
      </c>
      <c r="AQ438" s="45">
        <v>1</v>
      </c>
      <c r="AR438" s="38">
        <v>8689479</v>
      </c>
      <c r="AS438" s="38">
        <v>709041</v>
      </c>
      <c r="AT438" s="38" t="s">
        <v>107</v>
      </c>
      <c r="AU438" s="38" t="s">
        <v>107</v>
      </c>
      <c r="AV438" s="38" t="s">
        <v>107</v>
      </c>
      <c r="AW438" s="38" t="s">
        <v>107</v>
      </c>
      <c r="AX438" s="38" t="s">
        <v>107</v>
      </c>
      <c r="AY438" s="38">
        <v>1247819</v>
      </c>
      <c r="AZ438" s="38">
        <v>901159</v>
      </c>
      <c r="BA438" s="38">
        <v>545921</v>
      </c>
      <c r="BB438" s="38" t="s">
        <v>107</v>
      </c>
      <c r="BC438" s="38" t="s">
        <v>107</v>
      </c>
      <c r="BD438" s="38" t="s">
        <v>107</v>
      </c>
      <c r="BE438" s="38" t="s">
        <v>107</v>
      </c>
      <c r="BF438" s="38" t="s">
        <v>107</v>
      </c>
      <c r="BG438" s="38">
        <v>3039785</v>
      </c>
      <c r="BH438" s="38">
        <v>2606006</v>
      </c>
      <c r="BI438" s="38">
        <v>1929440</v>
      </c>
      <c r="BJ438" s="38">
        <v>1972991</v>
      </c>
      <c r="BK438" s="38">
        <v>0</v>
      </c>
      <c r="BL438" s="38">
        <v>1279014</v>
      </c>
      <c r="BM438" s="38">
        <v>171576</v>
      </c>
      <c r="BN438" s="38">
        <v>2183683</v>
      </c>
      <c r="BO438" s="38">
        <v>668908</v>
      </c>
      <c r="BP438" s="38">
        <v>3732537</v>
      </c>
      <c r="BQ438" s="38">
        <v>70190</v>
      </c>
      <c r="BR438" s="38">
        <v>1668957</v>
      </c>
      <c r="BS438" s="38">
        <v>748691</v>
      </c>
      <c r="BT438" s="38" t="s">
        <v>107</v>
      </c>
      <c r="BU438" s="38" t="s">
        <v>107</v>
      </c>
      <c r="BV438" s="38" t="s">
        <v>107</v>
      </c>
      <c r="BW438" s="38">
        <v>7018979</v>
      </c>
      <c r="BX438" s="38">
        <v>117607</v>
      </c>
      <c r="BY438" s="38">
        <v>5863967</v>
      </c>
      <c r="BZ438" s="38">
        <v>7876855</v>
      </c>
      <c r="CA438" s="38">
        <v>5677574</v>
      </c>
      <c r="CB438" s="38">
        <v>701898</v>
      </c>
      <c r="CC438" s="330">
        <v>117606902</v>
      </c>
      <c r="CD438" s="38" t="s">
        <v>107</v>
      </c>
      <c r="CE438" s="38" t="s">
        <v>107</v>
      </c>
      <c r="CF438" s="38" t="s">
        <v>107</v>
      </c>
      <c r="CG438" s="38" t="s">
        <v>107</v>
      </c>
      <c r="CH438" s="41" t="s">
        <v>107</v>
      </c>
      <c r="CI438" s="41" t="s">
        <v>107</v>
      </c>
      <c r="CJ438" s="41" t="s">
        <v>107</v>
      </c>
      <c r="CK438" s="41" t="s">
        <v>107</v>
      </c>
      <c r="CL438" s="41" t="s">
        <v>107</v>
      </c>
      <c r="CM438" s="41" t="s">
        <v>107</v>
      </c>
      <c r="CN438" s="41" t="s">
        <v>107</v>
      </c>
      <c r="CO438" s="42" t="s">
        <v>107</v>
      </c>
      <c r="CP438" s="41" t="s">
        <v>114</v>
      </c>
      <c r="CQ438" s="41" t="s">
        <v>114</v>
      </c>
      <c r="CR438" s="29" t="s">
        <v>113</v>
      </c>
      <c r="CS438" s="29" t="s">
        <v>114</v>
      </c>
      <c r="CT438" s="29" t="s">
        <v>113</v>
      </c>
      <c r="CU438" s="29" t="s">
        <v>114</v>
      </c>
      <c r="CV438" s="41" t="s">
        <v>107</v>
      </c>
      <c r="CW438" s="41" t="s">
        <v>107</v>
      </c>
      <c r="CX438" s="41" t="s">
        <v>107</v>
      </c>
      <c r="CY438" s="41" t="s">
        <v>107</v>
      </c>
      <c r="CZ438" s="41" t="s">
        <v>107</v>
      </c>
      <c r="DA438" s="41" t="s">
        <v>107</v>
      </c>
      <c r="DB438" s="41" t="s">
        <v>107</v>
      </c>
      <c r="DC438" s="41" t="s">
        <v>107</v>
      </c>
      <c r="DD438" s="332">
        <v>7798866</v>
      </c>
      <c r="DE438" s="43">
        <v>0</v>
      </c>
      <c r="DF438" s="390">
        <v>0</v>
      </c>
      <c r="DG438" s="310"/>
      <c r="DH438" s="203"/>
      <c r="DI438" s="279" t="str" cm="1">
        <f t="array" ref="DI438">+IF(AND(C438&lt;&gt;"Vehículos Eléctricos",C438&lt;&gt;"Vehículos Híbridos",AD438="PERCENTIL 50"),
     IF(VLOOKUP(_xlfn.TEXTJOIN("_",FALSE,C438:E438),BD_Perc!$A:$P,_xlfn.IFS(BD!AE438="Intervalo de precio 1",12,BD!AE438="Intervalo de precio 2",13),FALSE)&lt;=1,
     VLOOKUP(_xlfn.TEXTJOIN("_",FALSE,C438:E438),BD_Perc!$A:$P,16,FALSE),"Ok P50"),
     "Ok P30/70 ó Híbrido/Eléctrico")</f>
        <v>Ok P30/70 ó Híbrido/Eléctrico</v>
      </c>
      <c r="DJ438" s="279" t="str">
        <f t="shared" si="37"/>
        <v>Vehículos Especiales_Ambulancias_TAB</v>
      </c>
      <c r="DK438" s="331">
        <f t="shared" si="41"/>
        <v>265684902</v>
      </c>
      <c r="DL438" s="326"/>
    </row>
    <row r="439" spans="1:116" ht="25.5">
      <c r="A439" s="28">
        <v>434</v>
      </c>
      <c r="B439" s="29" t="s">
        <v>149</v>
      </c>
      <c r="C439" s="29" t="s">
        <v>3</v>
      </c>
      <c r="D439" s="29" t="s">
        <v>977</v>
      </c>
      <c r="E439" s="42" t="s">
        <v>978</v>
      </c>
      <c r="F439" s="42" t="s">
        <v>979</v>
      </c>
      <c r="G439" s="30" t="s">
        <v>830</v>
      </c>
      <c r="H439" s="28" t="s">
        <v>151</v>
      </c>
      <c r="I439" s="28">
        <v>6420052</v>
      </c>
      <c r="J439" s="28" t="s">
        <v>995</v>
      </c>
      <c r="K439" s="31" t="s">
        <v>107</v>
      </c>
      <c r="L439" s="56">
        <v>161</v>
      </c>
      <c r="M439" s="33" t="s">
        <v>107</v>
      </c>
      <c r="N439" s="34">
        <v>156500000</v>
      </c>
      <c r="O439" s="34">
        <f>+IFERROR(VLOOKUP(I439,Precio_Fasecolda!A:C,3,FALSE),IFERROR(VLOOKUP(I439,Precio_Fasecolda!B:C,2,FALSE),N439))</f>
        <v>156500000</v>
      </c>
      <c r="P439" s="34">
        <f t="shared" si="38"/>
        <v>0</v>
      </c>
      <c r="Q439" s="33" t="s">
        <v>107</v>
      </c>
      <c r="R439" s="28" t="s">
        <v>2415</v>
      </c>
      <c r="S439" s="28" t="s">
        <v>360</v>
      </c>
      <c r="T439" s="28" t="s">
        <v>107</v>
      </c>
      <c r="U439" s="28" t="s">
        <v>107</v>
      </c>
      <c r="V439" s="42" t="s">
        <v>107</v>
      </c>
      <c r="W439" s="28" t="s">
        <v>107</v>
      </c>
      <c r="X439" s="28" t="s">
        <v>107</v>
      </c>
      <c r="Y439" s="28">
        <f t="shared" si="39"/>
        <v>268803674</v>
      </c>
      <c r="Z439" s="292">
        <f t="shared" si="36"/>
        <v>148675000</v>
      </c>
      <c r="AA439" s="28" cm="1">
        <f t="array" aca="1" ref="AA439" ca="1">_xlfn.IFS(DK439&lt;$DK$4,1,AND(DK439&gt;=$DK$4,DK439&lt;=$AA$4),2,DK439&gt;$AA$4,3)</f>
        <v>3</v>
      </c>
      <c r="AB439" s="28">
        <v>0</v>
      </c>
      <c r="AC439" s="28" cm="1">
        <f t="array" aca="1" ref="AC439" ca="1">IF(AB439="PERCENTIL 30","",_xlfn.IFS(DK439&lt;$AC$4,1,DK439&gt;$AC$4,2))</f>
        <v>2</v>
      </c>
      <c r="AD439" s="28" t="str">
        <f>+IFERROR(VLOOKUP(_xlfn.TEXTJOIN("_", FALSE, C439:E439), BD_Perc!$A:$O, 15, FALSE),"Segmentación no encontrada o vehículo inactivo")</f>
        <v>PERCENTIL 30-70</v>
      </c>
      <c r="AE439" s="28" t="str" cm="1">
        <f t="array" ref="AE439">_xlfn.IFS(
    AD439 = "PERCENTIL 50",
    _xlfn.IFS(
        BD!DK439 &lt; VLOOKUP(_xlfn.TEXTJOIN("_", FALSE, C439:E439), BD_Perc!$A:$O, 11, FALSE), "Intervalo de precio 1",
        BD!DK439 &gt;= VLOOKUP(_xlfn.TEXTJOIN("_", FALSE, C439:E439), BD_Perc!$A:$O, 11, FALSE), "Intervalo de precio 2"
    ),
    AD439 = "PERCENTIL 30-70",
    _xlfn.IFS(
        BD!DK439 &lt; VLOOKUP(_xlfn.TEXTJOIN("_", FALSE, C439:E439), BD_Perc!$A:$O, 6, FALSE), "Intervalo de precio 1",
        BD!DK439 &lt; VLOOKUP(_xlfn.TEXTJOIN("_", FALSE, C439:E439), BD_Perc!$A:$O, 7, FALSE), "Intervalo de precio 2",
        BD!DK439 &gt;= VLOOKUP(_xlfn.TEXTJOIN("_", FALSE, C439:E439), BD_Perc!$A:$O, 7, FALSE), "Intervalo de precio 3"
    ),
    AD439="Segmentación no encontrada o vehículo inactivo","Segmentación no encontrada o vehículo inactivo"
)</f>
        <v>Intervalo de precio 1</v>
      </c>
      <c r="AF439" s="65" t="s">
        <v>2412</v>
      </c>
      <c r="AG439" s="35" t="b">
        <f t="shared" si="40"/>
        <v>1</v>
      </c>
      <c r="AH439" s="320">
        <v>0.05</v>
      </c>
      <c r="AI439" s="320">
        <v>0.06</v>
      </c>
      <c r="AJ439" s="320">
        <v>7.0000000000000007E-2</v>
      </c>
      <c r="AK439" s="320">
        <v>0.08</v>
      </c>
      <c r="AL439" s="320">
        <v>0.1</v>
      </c>
      <c r="AM439" s="320">
        <v>0.1</v>
      </c>
      <c r="AN439" s="28" t="s">
        <v>113</v>
      </c>
      <c r="AO439" s="28" t="s">
        <v>113</v>
      </c>
      <c r="AP439" s="28" t="s">
        <v>113</v>
      </c>
      <c r="AQ439" s="45">
        <v>1</v>
      </c>
      <c r="AR439" s="38">
        <v>8689479</v>
      </c>
      <c r="AS439" s="38">
        <v>709041</v>
      </c>
      <c r="AT439" s="38" t="s">
        <v>107</v>
      </c>
      <c r="AU439" s="38" t="s">
        <v>107</v>
      </c>
      <c r="AV439" s="38" t="s">
        <v>107</v>
      </c>
      <c r="AW439" s="38" t="s">
        <v>107</v>
      </c>
      <c r="AX439" s="38">
        <v>0</v>
      </c>
      <c r="AY439" s="38">
        <v>1247819</v>
      </c>
      <c r="AZ439" s="38">
        <v>901159</v>
      </c>
      <c r="BA439" s="38">
        <v>545921</v>
      </c>
      <c r="BB439" s="38" t="s">
        <v>107</v>
      </c>
      <c r="BC439" s="38" t="s">
        <v>107</v>
      </c>
      <c r="BD439" s="38" t="s">
        <v>107</v>
      </c>
      <c r="BE439" s="38" t="s">
        <v>107</v>
      </c>
      <c r="BF439" s="38" t="s">
        <v>107</v>
      </c>
      <c r="BG439" s="38">
        <v>3039785</v>
      </c>
      <c r="BH439" s="38">
        <v>2606006</v>
      </c>
      <c r="BI439" s="38">
        <v>1929440</v>
      </c>
      <c r="BJ439" s="38">
        <v>1972991</v>
      </c>
      <c r="BK439" s="38">
        <v>0</v>
      </c>
      <c r="BL439" s="38">
        <v>1279014</v>
      </c>
      <c r="BM439" s="38">
        <v>171576</v>
      </c>
      <c r="BN439" s="38">
        <v>2183683</v>
      </c>
      <c r="BO439" s="38">
        <v>668908</v>
      </c>
      <c r="BP439" s="38">
        <v>3732537</v>
      </c>
      <c r="BQ439" s="38">
        <v>70190</v>
      </c>
      <c r="BR439" s="38">
        <v>1668957</v>
      </c>
      <c r="BS439" s="38">
        <v>748691</v>
      </c>
      <c r="BT439" s="38" t="s">
        <v>107</v>
      </c>
      <c r="BU439" s="38" t="s">
        <v>107</v>
      </c>
      <c r="BV439" s="38" t="s">
        <v>107</v>
      </c>
      <c r="BW439" s="38">
        <v>7018979</v>
      </c>
      <c r="BX439" s="38">
        <v>117607</v>
      </c>
      <c r="BY439" s="38">
        <v>5863967</v>
      </c>
      <c r="BZ439" s="38">
        <v>7876855</v>
      </c>
      <c r="CA439" s="38">
        <v>0</v>
      </c>
      <c r="CB439" s="38">
        <v>701898</v>
      </c>
      <c r="CC439" s="330">
        <v>112303674</v>
      </c>
      <c r="CD439" s="38" t="s">
        <v>107</v>
      </c>
      <c r="CE439" s="38" t="s">
        <v>107</v>
      </c>
      <c r="CF439" s="38" t="s">
        <v>107</v>
      </c>
      <c r="CG439" s="38" t="s">
        <v>107</v>
      </c>
      <c r="CH439" s="41" t="s">
        <v>107</v>
      </c>
      <c r="CI439" s="41" t="s">
        <v>107</v>
      </c>
      <c r="CJ439" s="41" t="s">
        <v>107</v>
      </c>
      <c r="CK439" s="41" t="s">
        <v>107</v>
      </c>
      <c r="CL439" s="41" t="s">
        <v>107</v>
      </c>
      <c r="CM439" s="41" t="s">
        <v>107</v>
      </c>
      <c r="CN439" s="41" t="s">
        <v>107</v>
      </c>
      <c r="CO439" s="42" t="s">
        <v>107</v>
      </c>
      <c r="CP439" s="41" t="s">
        <v>114</v>
      </c>
      <c r="CQ439" s="41" t="s">
        <v>114</v>
      </c>
      <c r="CR439" s="29" t="s">
        <v>113</v>
      </c>
      <c r="CS439" s="29" t="s">
        <v>114</v>
      </c>
      <c r="CT439" s="29" t="s">
        <v>113</v>
      </c>
      <c r="CU439" s="29" t="s">
        <v>114</v>
      </c>
      <c r="CV439" s="41" t="s">
        <v>107</v>
      </c>
      <c r="CW439" s="41" t="s">
        <v>107</v>
      </c>
      <c r="CX439" s="41" t="s">
        <v>107</v>
      </c>
      <c r="CY439" s="41" t="s">
        <v>107</v>
      </c>
      <c r="CZ439" s="41" t="s">
        <v>107</v>
      </c>
      <c r="DA439" s="41" t="s">
        <v>107</v>
      </c>
      <c r="DB439" s="41" t="s">
        <v>107</v>
      </c>
      <c r="DC439" s="41" t="s">
        <v>107</v>
      </c>
      <c r="DD439" s="332">
        <v>7798866</v>
      </c>
      <c r="DE439" s="43">
        <v>0</v>
      </c>
      <c r="DF439" s="390">
        <v>0</v>
      </c>
      <c r="DG439" s="310"/>
      <c r="DH439" s="203"/>
      <c r="DI439" s="279" t="str" cm="1">
        <f t="array" ref="DI439">+IF(AND(C439&lt;&gt;"Vehículos Eléctricos",C439&lt;&gt;"Vehículos Híbridos",AD439="PERCENTIL 50"),
     IF(VLOOKUP(_xlfn.TEXTJOIN("_",FALSE,C439:E439),BD_Perc!$A:$P,_xlfn.IFS(BD!AE439="Intervalo de precio 1",12,BD!AE439="Intervalo de precio 2",13),FALSE)&lt;=1,
     VLOOKUP(_xlfn.TEXTJOIN("_",FALSE,C439:E439),BD_Perc!$A:$P,16,FALSE),"Ok P50"),
     "Ok P30/70 ó Híbrido/Eléctrico")</f>
        <v>Ok P30/70 ó Híbrido/Eléctrico</v>
      </c>
      <c r="DJ439" s="279" t="str">
        <f t="shared" si="37"/>
        <v>Vehículos Especiales_Ambulancias_TAB</v>
      </c>
      <c r="DK439" s="331">
        <f t="shared" si="41"/>
        <v>260978674</v>
      </c>
      <c r="DL439" s="326"/>
    </row>
    <row r="440" spans="1:116" ht="25.5">
      <c r="A440" s="28">
        <v>435</v>
      </c>
      <c r="B440" s="29" t="s">
        <v>149</v>
      </c>
      <c r="C440" s="29" t="s">
        <v>3</v>
      </c>
      <c r="D440" s="29" t="s">
        <v>977</v>
      </c>
      <c r="E440" s="42" t="s">
        <v>978</v>
      </c>
      <c r="F440" s="42" t="s">
        <v>982</v>
      </c>
      <c r="G440" s="30" t="s">
        <v>823</v>
      </c>
      <c r="H440" s="28" t="s">
        <v>151</v>
      </c>
      <c r="I440" s="28">
        <v>6407009</v>
      </c>
      <c r="J440" s="28" t="s">
        <v>996</v>
      </c>
      <c r="K440" s="31" t="s">
        <v>107</v>
      </c>
      <c r="L440" s="56">
        <v>127</v>
      </c>
      <c r="M440" s="33" t="s">
        <v>107</v>
      </c>
      <c r="N440" s="34">
        <v>138000000</v>
      </c>
      <c r="O440" s="34">
        <f>+IFERROR(VLOOKUP(I440,Precio_Fasecolda!A:C,3,FALSE),IFERROR(VLOOKUP(I440,Precio_Fasecolda!B:C,2,FALSE),N440))</f>
        <v>138000000</v>
      </c>
      <c r="P440" s="34">
        <f t="shared" si="38"/>
        <v>0</v>
      </c>
      <c r="Q440" s="33" t="s">
        <v>107</v>
      </c>
      <c r="R440" s="28" t="s">
        <v>2415</v>
      </c>
      <c r="S440" s="28" t="s">
        <v>360</v>
      </c>
      <c r="T440" s="28" t="s">
        <v>107</v>
      </c>
      <c r="U440" s="28" t="s">
        <v>107</v>
      </c>
      <c r="V440" s="42" t="s">
        <v>107</v>
      </c>
      <c r="W440" s="28" t="s">
        <v>107</v>
      </c>
      <c r="X440" s="28" t="s">
        <v>107</v>
      </c>
      <c r="Y440" s="28">
        <f t="shared" si="39"/>
        <v>341862364</v>
      </c>
      <c r="Z440" s="292">
        <f t="shared" si="36"/>
        <v>135240000</v>
      </c>
      <c r="AA440" s="28" cm="1">
        <f t="array" aca="1" ref="AA440" ca="1">_xlfn.IFS(DK440&lt;$DK$4,1,AND(DK440&gt;=$DK$4,DK440&lt;=$AA$4),2,DK440&gt;$AA$4,3)</f>
        <v>3</v>
      </c>
      <c r="AB440" s="28">
        <v>0</v>
      </c>
      <c r="AC440" s="28" cm="1">
        <f t="array" aca="1" ref="AC440" ca="1">IF(AB440="PERCENTIL 30","",_xlfn.IFS(DK440&lt;$AC$4,1,DK440&gt;$AC$4,2))</f>
        <v>2</v>
      </c>
      <c r="AD440" s="28" t="str">
        <f>+IFERROR(VLOOKUP(_xlfn.TEXTJOIN("_", FALSE, C440:E440), BD_Perc!$A:$O, 15, FALSE),"Segmentación no encontrada o vehículo inactivo")</f>
        <v>PERCENTIL 30-70</v>
      </c>
      <c r="AE440" s="28" t="str" cm="1">
        <f t="array" ref="AE440">_xlfn.IFS(
    AD440 = "PERCENTIL 50",
    _xlfn.IFS(
        BD!DK440 &lt; VLOOKUP(_xlfn.TEXTJOIN("_", FALSE, C440:E440), BD_Perc!$A:$O, 11, FALSE), "Intervalo de precio 1",
        BD!DK440 &gt;= VLOOKUP(_xlfn.TEXTJOIN("_", FALSE, C440:E440), BD_Perc!$A:$O, 11, FALSE), "Intervalo de precio 2"
    ),
    AD440 = "PERCENTIL 30-70",
    _xlfn.IFS(
        BD!DK440 &lt; VLOOKUP(_xlfn.TEXTJOIN("_", FALSE, C440:E440), BD_Perc!$A:$O, 6, FALSE), "Intervalo de precio 1",
        BD!DK440 &lt; VLOOKUP(_xlfn.TEXTJOIN("_", FALSE, C440:E440), BD_Perc!$A:$O, 7, FALSE), "Intervalo de precio 2",
        BD!DK440 &gt;= VLOOKUP(_xlfn.TEXTJOIN("_", FALSE, C440:E440), BD_Perc!$A:$O, 7, FALSE), "Intervalo de precio 3"
    ),
    AD440="Segmentación no encontrada o vehículo inactivo","Segmentación no encontrada o vehículo inactivo"
)</f>
        <v>Intervalo de precio 3</v>
      </c>
      <c r="AF440" s="65" t="s">
        <v>2414</v>
      </c>
      <c r="AG440" s="35" t="b">
        <f t="shared" si="40"/>
        <v>1</v>
      </c>
      <c r="AH440" s="320">
        <v>0.02</v>
      </c>
      <c r="AI440" s="320">
        <v>2.5000000000000001E-2</v>
      </c>
      <c r="AJ440" s="320">
        <v>2.5000000000000001E-2</v>
      </c>
      <c r="AK440" s="320">
        <v>2.5000000000000001E-2</v>
      </c>
      <c r="AL440" s="320">
        <v>0.03</v>
      </c>
      <c r="AM440" s="320">
        <v>0.03</v>
      </c>
      <c r="AN440" s="28" t="s">
        <v>113</v>
      </c>
      <c r="AO440" s="28" t="s">
        <v>113</v>
      </c>
      <c r="AP440" s="28" t="s">
        <v>113</v>
      </c>
      <c r="AQ440" s="45">
        <v>1</v>
      </c>
      <c r="AR440" s="38">
        <v>8689479</v>
      </c>
      <c r="AS440" s="38">
        <v>709041</v>
      </c>
      <c r="AT440" s="38" t="s">
        <v>107</v>
      </c>
      <c r="AU440" s="38" t="s">
        <v>107</v>
      </c>
      <c r="AV440" s="38" t="s">
        <v>107</v>
      </c>
      <c r="AW440" s="38" t="s">
        <v>107</v>
      </c>
      <c r="AX440" s="38">
        <v>0</v>
      </c>
      <c r="AY440" s="38">
        <v>1247819</v>
      </c>
      <c r="AZ440" s="38">
        <v>901159</v>
      </c>
      <c r="BA440" s="38">
        <v>545921</v>
      </c>
      <c r="BB440" s="38" t="s">
        <v>107</v>
      </c>
      <c r="BC440" s="38" t="s">
        <v>107</v>
      </c>
      <c r="BD440" s="38" t="s">
        <v>107</v>
      </c>
      <c r="BE440" s="38" t="s">
        <v>107</v>
      </c>
      <c r="BF440" s="38" t="s">
        <v>107</v>
      </c>
      <c r="BG440" s="38">
        <v>1519893</v>
      </c>
      <c r="BH440" s="38" t="s">
        <v>107</v>
      </c>
      <c r="BI440" s="38">
        <v>1929440</v>
      </c>
      <c r="BJ440" s="38">
        <v>1972991</v>
      </c>
      <c r="BK440" s="38">
        <v>0</v>
      </c>
      <c r="BL440" s="38" t="s">
        <v>107</v>
      </c>
      <c r="BM440" s="38" t="s">
        <v>107</v>
      </c>
      <c r="BN440" s="38" t="s">
        <v>107</v>
      </c>
      <c r="BO440" s="38">
        <v>668908</v>
      </c>
      <c r="BP440" s="38">
        <v>3732537</v>
      </c>
      <c r="BQ440" s="38">
        <v>70190</v>
      </c>
      <c r="BR440" s="38">
        <v>1668957</v>
      </c>
      <c r="BS440" s="38">
        <v>1060646</v>
      </c>
      <c r="BT440" s="38" t="s">
        <v>107</v>
      </c>
      <c r="BU440" s="38" t="s">
        <v>107</v>
      </c>
      <c r="BV440" s="38" t="s">
        <v>107</v>
      </c>
      <c r="BW440" s="38">
        <v>7018979</v>
      </c>
      <c r="BX440" s="38">
        <v>117607</v>
      </c>
      <c r="BY440" s="38" t="s">
        <v>107</v>
      </c>
      <c r="BZ440" s="38" t="s">
        <v>107</v>
      </c>
      <c r="CA440" s="38">
        <v>0</v>
      </c>
      <c r="CB440" s="38">
        <v>701898</v>
      </c>
      <c r="CC440" s="330">
        <v>203862364</v>
      </c>
      <c r="CD440" s="38" t="s">
        <v>107</v>
      </c>
      <c r="CE440" s="38" t="s">
        <v>107</v>
      </c>
      <c r="CF440" s="38" t="s">
        <v>107</v>
      </c>
      <c r="CG440" s="38" t="s">
        <v>107</v>
      </c>
      <c r="CH440" s="41" t="s">
        <v>107</v>
      </c>
      <c r="CI440" s="41" t="s">
        <v>107</v>
      </c>
      <c r="CJ440" s="41" t="s">
        <v>107</v>
      </c>
      <c r="CK440" s="41" t="s">
        <v>107</v>
      </c>
      <c r="CL440" s="41" t="s">
        <v>107</v>
      </c>
      <c r="CM440" s="41" t="s">
        <v>107</v>
      </c>
      <c r="CN440" s="41" t="s">
        <v>107</v>
      </c>
      <c r="CO440" s="42" t="s">
        <v>107</v>
      </c>
      <c r="CP440" s="41" t="s">
        <v>114</v>
      </c>
      <c r="CQ440" s="41" t="s">
        <v>114</v>
      </c>
      <c r="CR440" s="29" t="s">
        <v>113</v>
      </c>
      <c r="CS440" s="29" t="s">
        <v>114</v>
      </c>
      <c r="CT440" s="29" t="s">
        <v>113</v>
      </c>
      <c r="CU440" s="29" t="s">
        <v>114</v>
      </c>
      <c r="CV440" s="41" t="s">
        <v>107</v>
      </c>
      <c r="CW440" s="41" t="s">
        <v>107</v>
      </c>
      <c r="CX440" s="41" t="s">
        <v>107</v>
      </c>
      <c r="CY440" s="41" t="s">
        <v>107</v>
      </c>
      <c r="CZ440" s="41" t="s">
        <v>107</v>
      </c>
      <c r="DA440" s="41" t="s">
        <v>107</v>
      </c>
      <c r="DB440" s="41" t="s">
        <v>107</v>
      </c>
      <c r="DC440" s="41" t="s">
        <v>107</v>
      </c>
      <c r="DD440" s="332">
        <v>7330934</v>
      </c>
      <c r="DE440" s="43">
        <v>0</v>
      </c>
      <c r="DF440" s="390">
        <v>0</v>
      </c>
      <c r="DG440" s="310"/>
      <c r="DH440" s="203"/>
      <c r="DI440" s="279" t="str" cm="1">
        <f t="array" ref="DI440">+IF(AND(C440&lt;&gt;"Vehículos Eléctricos",C440&lt;&gt;"Vehículos Híbridos",AD440="PERCENTIL 50"),
     IF(VLOOKUP(_xlfn.TEXTJOIN("_",FALSE,C440:E440),BD_Perc!$A:$P,_xlfn.IFS(BD!AE440="Intervalo de precio 1",12,BD!AE440="Intervalo de precio 2",13),FALSE)&lt;=1,
     VLOOKUP(_xlfn.TEXTJOIN("_",FALSE,C440:E440),BD_Perc!$A:$P,16,FALSE),"Ok P50"),
     "Ok P30/70 ó Híbrido/Eléctrico")</f>
        <v>Ok P30/70 ó Híbrido/Eléctrico</v>
      </c>
      <c r="DJ440" s="279" t="str">
        <f t="shared" si="37"/>
        <v>Vehículos Especiales_Ambulancias_TAB</v>
      </c>
      <c r="DK440" s="331">
        <f t="shared" si="41"/>
        <v>339102364</v>
      </c>
      <c r="DL440" s="326"/>
    </row>
    <row r="441" spans="1:116" ht="25.5">
      <c r="A441" s="28">
        <v>436</v>
      </c>
      <c r="B441" s="29" t="s">
        <v>149</v>
      </c>
      <c r="C441" s="29" t="s">
        <v>3</v>
      </c>
      <c r="D441" s="29" t="s">
        <v>977</v>
      </c>
      <c r="E441" s="42" t="s">
        <v>978</v>
      </c>
      <c r="F441" s="42" t="s">
        <v>982</v>
      </c>
      <c r="G441" s="30" t="s">
        <v>825</v>
      </c>
      <c r="H441" s="28" t="s">
        <v>151</v>
      </c>
      <c r="I441" s="28">
        <v>6407008</v>
      </c>
      <c r="J441" s="28" t="s">
        <v>997</v>
      </c>
      <c r="K441" s="31" t="s">
        <v>107</v>
      </c>
      <c r="L441" s="56">
        <v>127</v>
      </c>
      <c r="M441" s="33" t="s">
        <v>107</v>
      </c>
      <c r="N441" s="34">
        <v>194000000</v>
      </c>
      <c r="O441" s="34">
        <f>+IFERROR(VLOOKUP(I441,Precio_Fasecolda!A:C,3,FALSE),IFERROR(VLOOKUP(I441,Precio_Fasecolda!B:C,2,FALSE),N441))</f>
        <v>194000000</v>
      </c>
      <c r="P441" s="34">
        <f t="shared" si="38"/>
        <v>0</v>
      </c>
      <c r="Q441" s="33" t="s">
        <v>107</v>
      </c>
      <c r="R441" s="28" t="s">
        <v>2415</v>
      </c>
      <c r="S441" s="28" t="s">
        <v>360</v>
      </c>
      <c r="T441" s="28" t="s">
        <v>107</v>
      </c>
      <c r="U441" s="28" t="s">
        <v>107</v>
      </c>
      <c r="V441" s="42" t="s">
        <v>107</v>
      </c>
      <c r="W441" s="28" t="s">
        <v>107</v>
      </c>
      <c r="X441" s="28" t="s">
        <v>107</v>
      </c>
      <c r="Y441" s="28">
        <f t="shared" si="39"/>
        <v>397862364</v>
      </c>
      <c r="Z441" s="292">
        <f t="shared" si="36"/>
        <v>189150000</v>
      </c>
      <c r="AA441" s="28" cm="1">
        <f t="array" aca="1" ref="AA441" ca="1">_xlfn.IFS(DK441&lt;$DK$4,1,AND(DK441&gt;=$DK$4,DK441&lt;=$AA$4),2,DK441&gt;$AA$4,3)</f>
        <v>3</v>
      </c>
      <c r="AB441" s="28">
        <v>0</v>
      </c>
      <c r="AC441" s="28" cm="1">
        <f t="array" aca="1" ref="AC441" ca="1">IF(AB441="PERCENTIL 30","",_xlfn.IFS(DK441&lt;$AC$4,1,DK441&gt;$AC$4,2))</f>
        <v>2</v>
      </c>
      <c r="AD441" s="28" t="str">
        <f>+IFERROR(VLOOKUP(_xlfn.TEXTJOIN("_", FALSE, C441:E441), BD_Perc!$A:$O, 15, FALSE),"Segmentación no encontrada o vehículo inactivo")</f>
        <v>PERCENTIL 30-70</v>
      </c>
      <c r="AE441" s="28" t="str" cm="1">
        <f t="array" ref="AE441">_xlfn.IFS(
    AD441 = "PERCENTIL 50",
    _xlfn.IFS(
        BD!DK441 &lt; VLOOKUP(_xlfn.TEXTJOIN("_", FALSE, C441:E441), BD_Perc!$A:$O, 11, FALSE), "Intervalo de precio 1",
        BD!DK441 &gt;= VLOOKUP(_xlfn.TEXTJOIN("_", FALSE, C441:E441), BD_Perc!$A:$O, 11, FALSE), "Intervalo de precio 2"
    ),
    AD441 = "PERCENTIL 30-70",
    _xlfn.IFS(
        BD!DK441 &lt; VLOOKUP(_xlfn.TEXTJOIN("_", FALSE, C441:E441), BD_Perc!$A:$O, 6, FALSE), "Intervalo de precio 1",
        BD!DK441 &lt; VLOOKUP(_xlfn.TEXTJOIN("_", FALSE, C441:E441), BD_Perc!$A:$O, 7, FALSE), "Intervalo de precio 2",
        BD!DK441 &gt;= VLOOKUP(_xlfn.TEXTJOIN("_", FALSE, C441:E441), BD_Perc!$A:$O, 7, FALSE), "Intervalo de precio 3"
    ),
    AD441="Segmentación no encontrada o vehículo inactivo","Segmentación no encontrada o vehículo inactivo"
)</f>
        <v>Intervalo de precio 3</v>
      </c>
      <c r="AF441" s="65" t="s">
        <v>2414</v>
      </c>
      <c r="AG441" s="35" t="b">
        <f t="shared" si="40"/>
        <v>1</v>
      </c>
      <c r="AH441" s="320">
        <v>2.5000000000000001E-2</v>
      </c>
      <c r="AI441" s="320">
        <v>0.03</v>
      </c>
      <c r="AJ441" s="320">
        <v>0.03</v>
      </c>
      <c r="AK441" s="320">
        <v>0.03</v>
      </c>
      <c r="AL441" s="320">
        <v>3.5000000000000003E-2</v>
      </c>
      <c r="AM441" s="320">
        <v>3.5000000000000003E-2</v>
      </c>
      <c r="AN441" s="28" t="s">
        <v>113</v>
      </c>
      <c r="AO441" s="28" t="s">
        <v>113</v>
      </c>
      <c r="AP441" s="28" t="s">
        <v>113</v>
      </c>
      <c r="AQ441" s="45">
        <v>1</v>
      </c>
      <c r="AR441" s="38">
        <v>8689479</v>
      </c>
      <c r="AS441" s="38">
        <v>709041</v>
      </c>
      <c r="AT441" s="38" t="s">
        <v>107</v>
      </c>
      <c r="AU441" s="38" t="s">
        <v>107</v>
      </c>
      <c r="AV441" s="38" t="s">
        <v>107</v>
      </c>
      <c r="AW441" s="38" t="s">
        <v>107</v>
      </c>
      <c r="AX441" s="38">
        <v>0</v>
      </c>
      <c r="AY441" s="38">
        <v>1247819</v>
      </c>
      <c r="AZ441" s="38">
        <v>901159</v>
      </c>
      <c r="BA441" s="38">
        <v>545921</v>
      </c>
      <c r="BB441" s="38" t="s">
        <v>107</v>
      </c>
      <c r="BC441" s="38" t="s">
        <v>107</v>
      </c>
      <c r="BD441" s="38" t="s">
        <v>107</v>
      </c>
      <c r="BE441" s="38" t="s">
        <v>107</v>
      </c>
      <c r="BF441" s="38" t="s">
        <v>107</v>
      </c>
      <c r="BG441" s="38">
        <v>1519893</v>
      </c>
      <c r="BH441" s="38" t="s">
        <v>107</v>
      </c>
      <c r="BI441" s="38">
        <v>1929440</v>
      </c>
      <c r="BJ441" s="38">
        <v>1972991</v>
      </c>
      <c r="BK441" s="38">
        <v>0</v>
      </c>
      <c r="BL441" s="38" t="s">
        <v>107</v>
      </c>
      <c r="BM441" s="38" t="s">
        <v>107</v>
      </c>
      <c r="BN441" s="38" t="s">
        <v>107</v>
      </c>
      <c r="BO441" s="38">
        <v>668908</v>
      </c>
      <c r="BP441" s="38">
        <v>3732537</v>
      </c>
      <c r="BQ441" s="38">
        <v>70190</v>
      </c>
      <c r="BR441" s="38">
        <v>1668957</v>
      </c>
      <c r="BS441" s="38">
        <v>1060646</v>
      </c>
      <c r="BT441" s="38" t="s">
        <v>107</v>
      </c>
      <c r="BU441" s="38" t="s">
        <v>107</v>
      </c>
      <c r="BV441" s="38" t="s">
        <v>107</v>
      </c>
      <c r="BW441" s="38">
        <v>7018979</v>
      </c>
      <c r="BX441" s="38">
        <v>117607</v>
      </c>
      <c r="BY441" s="38" t="s">
        <v>107</v>
      </c>
      <c r="BZ441" s="38" t="s">
        <v>107</v>
      </c>
      <c r="CA441" s="38">
        <v>0</v>
      </c>
      <c r="CB441" s="38">
        <v>701898</v>
      </c>
      <c r="CC441" s="330">
        <v>203862364</v>
      </c>
      <c r="CD441" s="38" t="s">
        <v>107</v>
      </c>
      <c r="CE441" s="38" t="s">
        <v>107</v>
      </c>
      <c r="CF441" s="38" t="s">
        <v>107</v>
      </c>
      <c r="CG441" s="38" t="s">
        <v>107</v>
      </c>
      <c r="CH441" s="41" t="s">
        <v>107</v>
      </c>
      <c r="CI441" s="41" t="s">
        <v>107</v>
      </c>
      <c r="CJ441" s="41" t="s">
        <v>107</v>
      </c>
      <c r="CK441" s="41" t="s">
        <v>107</v>
      </c>
      <c r="CL441" s="41" t="s">
        <v>107</v>
      </c>
      <c r="CM441" s="41" t="s">
        <v>107</v>
      </c>
      <c r="CN441" s="41" t="s">
        <v>107</v>
      </c>
      <c r="CO441" s="42" t="s">
        <v>107</v>
      </c>
      <c r="CP441" s="41" t="s">
        <v>114</v>
      </c>
      <c r="CQ441" s="41" t="s">
        <v>114</v>
      </c>
      <c r="CR441" s="29" t="s">
        <v>113</v>
      </c>
      <c r="CS441" s="29" t="s">
        <v>114</v>
      </c>
      <c r="CT441" s="29" t="s">
        <v>113</v>
      </c>
      <c r="CU441" s="29" t="s">
        <v>114</v>
      </c>
      <c r="CV441" s="41" t="s">
        <v>107</v>
      </c>
      <c r="CW441" s="41" t="s">
        <v>107</v>
      </c>
      <c r="CX441" s="41" t="s">
        <v>107</v>
      </c>
      <c r="CY441" s="41" t="s">
        <v>107</v>
      </c>
      <c r="CZ441" s="41" t="s">
        <v>107</v>
      </c>
      <c r="DA441" s="41" t="s">
        <v>107</v>
      </c>
      <c r="DB441" s="41" t="s">
        <v>107</v>
      </c>
      <c r="DC441" s="41" t="s">
        <v>107</v>
      </c>
      <c r="DD441" s="332">
        <v>7330934</v>
      </c>
      <c r="DE441" s="43">
        <v>0</v>
      </c>
      <c r="DF441" s="390">
        <v>0</v>
      </c>
      <c r="DG441" s="310"/>
      <c r="DH441" s="203"/>
      <c r="DI441" s="279" t="str" cm="1">
        <f t="array" ref="DI441">+IF(AND(C441&lt;&gt;"Vehículos Eléctricos",C441&lt;&gt;"Vehículos Híbridos",AD441="PERCENTIL 50"),
     IF(VLOOKUP(_xlfn.TEXTJOIN("_",FALSE,C441:E441),BD_Perc!$A:$P,_xlfn.IFS(BD!AE441="Intervalo de precio 1",12,BD!AE441="Intervalo de precio 2",13),FALSE)&lt;=1,
     VLOOKUP(_xlfn.TEXTJOIN("_",FALSE,C441:E441),BD_Perc!$A:$P,16,FALSE),"Ok P50"),
     "Ok P30/70 ó Híbrido/Eléctrico")</f>
        <v>Ok P30/70 ó Híbrido/Eléctrico</v>
      </c>
      <c r="DJ441" s="279" t="str">
        <f t="shared" si="37"/>
        <v>Vehículos Especiales_Ambulancias_TAB</v>
      </c>
      <c r="DK441" s="331">
        <f t="shared" si="41"/>
        <v>393012364</v>
      </c>
      <c r="DL441" s="326"/>
    </row>
    <row r="442" spans="1:116" ht="25.5">
      <c r="A442" s="28">
        <v>437</v>
      </c>
      <c r="B442" s="29" t="s">
        <v>149</v>
      </c>
      <c r="C442" s="29" t="s">
        <v>3</v>
      </c>
      <c r="D442" s="29" t="s">
        <v>977</v>
      </c>
      <c r="E442" s="42" t="s">
        <v>986</v>
      </c>
      <c r="F442" s="42" t="s">
        <v>982</v>
      </c>
      <c r="G442" s="30" t="s">
        <v>2430</v>
      </c>
      <c r="H442" s="28" t="s">
        <v>151</v>
      </c>
      <c r="I442" s="28">
        <v>6420050</v>
      </c>
      <c r="J442" s="28" t="s">
        <v>998</v>
      </c>
      <c r="K442" s="31" t="s">
        <v>107</v>
      </c>
      <c r="L442" s="56">
        <v>158</v>
      </c>
      <c r="M442" s="33" t="s">
        <v>107</v>
      </c>
      <c r="N442" s="34">
        <v>122000000</v>
      </c>
      <c r="O442" s="34">
        <f>+IFERROR(VLOOKUP(I442,Precio_Fasecolda!A:C,3,FALSE),IFERROR(VLOOKUP(I442,Precio_Fasecolda!B:C,2,FALSE),N442))</f>
        <v>122000000</v>
      </c>
      <c r="P442" s="34">
        <f t="shared" si="38"/>
        <v>0</v>
      </c>
      <c r="Q442" s="33" t="s">
        <v>107</v>
      </c>
      <c r="R442" s="28" t="s">
        <v>2415</v>
      </c>
      <c r="S442" s="28" t="s">
        <v>112</v>
      </c>
      <c r="T442" s="28" t="s">
        <v>107</v>
      </c>
      <c r="U442" s="28" t="s">
        <v>107</v>
      </c>
      <c r="V442" s="42" t="s">
        <v>107</v>
      </c>
      <c r="W442" s="28" t="s">
        <v>107</v>
      </c>
      <c r="X442" s="28" t="s">
        <v>107</v>
      </c>
      <c r="Y442" s="28">
        <f t="shared" si="39"/>
        <v>344111710</v>
      </c>
      <c r="Z442" s="292">
        <f t="shared" si="36"/>
        <v>119560000</v>
      </c>
      <c r="AA442" s="28" cm="1">
        <f t="array" aca="1" ref="AA442" ca="1">_xlfn.IFS(DK442&lt;$DK$4,1,AND(DK442&gt;=$DK$4,DK442&lt;=$AA$4),2,DK442&gt;$AA$4,3)</f>
        <v>3</v>
      </c>
      <c r="AB442" s="28">
        <v>0</v>
      </c>
      <c r="AC442" s="28" cm="1">
        <f t="array" aca="1" ref="AC442" ca="1">IF(AB442="PERCENTIL 30","",_xlfn.IFS(DK442&lt;$AC$4,1,DK442&gt;$AC$4,2))</f>
        <v>2</v>
      </c>
      <c r="AD442" s="28" t="str">
        <f>+IFERROR(VLOOKUP(_xlfn.TEXTJOIN("_", FALSE, C442:E442), BD_Perc!$A:$O, 15, FALSE),"Segmentación no encontrada o vehículo inactivo")</f>
        <v>PERCENTIL 30-70</v>
      </c>
      <c r="AE442" s="28" t="str" cm="1">
        <f t="array" ref="AE442">_xlfn.IFS(
    AD442 = "PERCENTIL 50",
    _xlfn.IFS(
        BD!DK442 &lt; VLOOKUP(_xlfn.TEXTJOIN("_", FALSE, C442:E442), BD_Perc!$A:$O, 11, FALSE), "Intervalo de precio 1",
        BD!DK442 &gt;= VLOOKUP(_xlfn.TEXTJOIN("_", FALSE, C442:E442), BD_Perc!$A:$O, 11, FALSE), "Intervalo de precio 2"
    ),
    AD442 = "PERCENTIL 30-70",
    _xlfn.IFS(
        BD!DK442 &lt; VLOOKUP(_xlfn.TEXTJOIN("_", FALSE, C442:E442), BD_Perc!$A:$O, 6, FALSE), "Intervalo de precio 1",
        BD!DK442 &lt; VLOOKUP(_xlfn.TEXTJOIN("_", FALSE, C442:E442), BD_Perc!$A:$O, 7, FALSE), "Intervalo de precio 2",
        BD!DK442 &gt;= VLOOKUP(_xlfn.TEXTJOIN("_", FALSE, C442:E442), BD_Perc!$A:$O, 7, FALSE), "Intervalo de precio 3"
    ),
    AD442="Segmentación no encontrada o vehículo inactivo","Segmentación no encontrada o vehículo inactivo"
)</f>
        <v>Intervalo de precio 1</v>
      </c>
      <c r="AF442" s="65" t="s">
        <v>2412</v>
      </c>
      <c r="AG442" s="35" t="b">
        <f t="shared" si="40"/>
        <v>1</v>
      </c>
      <c r="AH442" s="320">
        <v>0.02</v>
      </c>
      <c r="AI442" s="320">
        <v>0.03</v>
      </c>
      <c r="AJ442" s="320">
        <v>0.03</v>
      </c>
      <c r="AK442" s="320">
        <v>0.03</v>
      </c>
      <c r="AL442" s="320">
        <v>0.03</v>
      </c>
      <c r="AM442" s="320">
        <v>0.03</v>
      </c>
      <c r="AN442" s="28" t="s">
        <v>113</v>
      </c>
      <c r="AO442" s="28" t="s">
        <v>113</v>
      </c>
      <c r="AP442" s="28" t="s">
        <v>113</v>
      </c>
      <c r="AQ442" s="45">
        <v>1</v>
      </c>
      <c r="AR442" s="38">
        <v>8689479</v>
      </c>
      <c r="AS442" s="38">
        <v>709041</v>
      </c>
      <c r="AT442" s="38" t="s">
        <v>107</v>
      </c>
      <c r="AU442" s="38" t="s">
        <v>107</v>
      </c>
      <c r="AV442" s="38" t="s">
        <v>107</v>
      </c>
      <c r="AW442" s="38" t="s">
        <v>107</v>
      </c>
      <c r="AX442" s="38">
        <v>0</v>
      </c>
      <c r="AY442" s="38">
        <v>1247819</v>
      </c>
      <c r="AZ442" s="38">
        <v>901159</v>
      </c>
      <c r="BA442" s="38">
        <v>545921</v>
      </c>
      <c r="BB442" s="38" t="s">
        <v>107</v>
      </c>
      <c r="BC442" s="38" t="s">
        <v>107</v>
      </c>
      <c r="BD442" s="38" t="s">
        <v>107</v>
      </c>
      <c r="BE442" s="38" t="s">
        <v>107</v>
      </c>
      <c r="BF442" s="38" t="s">
        <v>107</v>
      </c>
      <c r="BG442" s="38">
        <v>3039785</v>
      </c>
      <c r="BH442" s="38">
        <v>2606006</v>
      </c>
      <c r="BI442" s="38">
        <v>1929440</v>
      </c>
      <c r="BJ442" s="38">
        <v>1972991</v>
      </c>
      <c r="BK442" s="38" t="s">
        <v>107</v>
      </c>
      <c r="BL442" s="38">
        <v>1279014</v>
      </c>
      <c r="BM442" s="38">
        <v>171576</v>
      </c>
      <c r="BN442" s="38">
        <v>2183683</v>
      </c>
      <c r="BO442" s="38">
        <v>668908</v>
      </c>
      <c r="BP442" s="38">
        <v>3732537</v>
      </c>
      <c r="BQ442" s="38">
        <v>70190</v>
      </c>
      <c r="BR442" s="38">
        <v>1668957</v>
      </c>
      <c r="BS442" s="38">
        <v>748691</v>
      </c>
      <c r="BT442" s="38" t="s">
        <v>107</v>
      </c>
      <c r="BU442" s="38" t="s">
        <v>107</v>
      </c>
      <c r="BV442" s="38" t="s">
        <v>107</v>
      </c>
      <c r="BW442" s="38">
        <v>7018979</v>
      </c>
      <c r="BX442" s="38">
        <v>117607</v>
      </c>
      <c r="BY442" s="38">
        <v>5863967</v>
      </c>
      <c r="BZ442" s="38">
        <v>7876855</v>
      </c>
      <c r="CA442" s="38">
        <v>5677574</v>
      </c>
      <c r="CB442" s="38">
        <v>701898</v>
      </c>
      <c r="CC442" s="330">
        <v>222111710</v>
      </c>
      <c r="CD442" s="38" t="s">
        <v>107</v>
      </c>
      <c r="CE442" s="38" t="s">
        <v>107</v>
      </c>
      <c r="CF442" s="38" t="s">
        <v>107</v>
      </c>
      <c r="CG442" s="38" t="s">
        <v>107</v>
      </c>
      <c r="CH442" s="41" t="s">
        <v>107</v>
      </c>
      <c r="CI442" s="41" t="s">
        <v>107</v>
      </c>
      <c r="CJ442" s="41" t="s">
        <v>107</v>
      </c>
      <c r="CK442" s="41" t="s">
        <v>107</v>
      </c>
      <c r="CL442" s="41" t="s">
        <v>107</v>
      </c>
      <c r="CM442" s="41" t="s">
        <v>107</v>
      </c>
      <c r="CN442" s="41" t="s">
        <v>107</v>
      </c>
      <c r="CO442" s="42" t="s">
        <v>107</v>
      </c>
      <c r="CP442" s="41" t="s">
        <v>114</v>
      </c>
      <c r="CQ442" s="41" t="s">
        <v>114</v>
      </c>
      <c r="CR442" s="29" t="s">
        <v>113</v>
      </c>
      <c r="CS442" s="29" t="s">
        <v>114</v>
      </c>
      <c r="CT442" s="29" t="s">
        <v>113</v>
      </c>
      <c r="CU442" s="29" t="s">
        <v>114</v>
      </c>
      <c r="CV442" s="41" t="s">
        <v>107</v>
      </c>
      <c r="CW442" s="41" t="s">
        <v>107</v>
      </c>
      <c r="CX442" s="41" t="s">
        <v>107</v>
      </c>
      <c r="CY442" s="41" t="s">
        <v>107</v>
      </c>
      <c r="CZ442" s="41" t="s">
        <v>107</v>
      </c>
      <c r="DA442" s="41" t="s">
        <v>107</v>
      </c>
      <c r="DB442" s="41" t="s">
        <v>107</v>
      </c>
      <c r="DC442" s="41" t="s">
        <v>107</v>
      </c>
      <c r="DD442" s="332">
        <v>6551048</v>
      </c>
      <c r="DE442" s="43">
        <v>1</v>
      </c>
      <c r="DF442" s="390">
        <v>1</v>
      </c>
      <c r="DG442" s="310"/>
      <c r="DH442" s="203"/>
      <c r="DI442" s="279" t="str" cm="1">
        <f t="array" ref="DI442">+IF(AND(C442&lt;&gt;"Vehículos Eléctricos",C442&lt;&gt;"Vehículos Híbridos",AD442="PERCENTIL 50"),
     IF(VLOOKUP(_xlfn.TEXTJOIN("_",FALSE,C442:E442),BD_Perc!$A:$P,_xlfn.IFS(BD!AE442="Intervalo de precio 1",12,BD!AE442="Intervalo de precio 2",13),FALSE)&lt;=1,
     VLOOKUP(_xlfn.TEXTJOIN("_",FALSE,C442:E442),BD_Perc!$A:$P,16,FALSE),"Ok P50"),
     "Ok P30/70 ó Híbrido/Eléctrico")</f>
        <v>Ok P30/70 ó Híbrido/Eléctrico</v>
      </c>
      <c r="DJ442" s="279" t="str">
        <f t="shared" si="37"/>
        <v>Vehículos Especiales_Ambulancias_TAM</v>
      </c>
      <c r="DK442" s="331">
        <f t="shared" si="41"/>
        <v>341671710</v>
      </c>
      <c r="DL442" s="326"/>
    </row>
    <row r="443" spans="1:116" ht="25.5">
      <c r="A443" s="28">
        <v>438</v>
      </c>
      <c r="B443" s="29" t="s">
        <v>149</v>
      </c>
      <c r="C443" s="29" t="s">
        <v>3</v>
      </c>
      <c r="D443" s="29" t="s">
        <v>977</v>
      </c>
      <c r="E443" s="42" t="s">
        <v>986</v>
      </c>
      <c r="F443" s="42" t="s">
        <v>982</v>
      </c>
      <c r="G443" s="30" t="s">
        <v>828</v>
      </c>
      <c r="H443" s="28" t="s">
        <v>151</v>
      </c>
      <c r="I443" s="28">
        <v>6420051</v>
      </c>
      <c r="J443" s="28" t="s">
        <v>999</v>
      </c>
      <c r="K443" s="31" t="s">
        <v>107</v>
      </c>
      <c r="L443" s="56">
        <v>161</v>
      </c>
      <c r="M443" s="33" t="s">
        <v>107</v>
      </c>
      <c r="N443" s="34">
        <v>151100000</v>
      </c>
      <c r="O443" s="34">
        <f>+IFERROR(VLOOKUP(I443,Precio_Fasecolda!A:C,3,FALSE),IFERROR(VLOOKUP(I443,Precio_Fasecolda!B:C,2,FALSE),N443))</f>
        <v>151100000</v>
      </c>
      <c r="P443" s="34">
        <f t="shared" si="38"/>
        <v>0</v>
      </c>
      <c r="Q443" s="33" t="s">
        <v>107</v>
      </c>
      <c r="R443" s="28" t="s">
        <v>2415</v>
      </c>
      <c r="S443" s="28" t="s">
        <v>360</v>
      </c>
      <c r="T443" s="28" t="s">
        <v>107</v>
      </c>
      <c r="U443" s="28" t="s">
        <v>107</v>
      </c>
      <c r="V443" s="42" t="s">
        <v>107</v>
      </c>
      <c r="W443" s="28" t="s">
        <v>107</v>
      </c>
      <c r="X443" s="28" t="s">
        <v>107</v>
      </c>
      <c r="Y443" s="28">
        <f t="shared" si="39"/>
        <v>373211710</v>
      </c>
      <c r="Z443" s="292">
        <f t="shared" si="36"/>
        <v>148078000</v>
      </c>
      <c r="AA443" s="28" cm="1">
        <f t="array" aca="1" ref="AA443" ca="1">_xlfn.IFS(DK443&lt;$DK$4,1,AND(DK443&gt;=$DK$4,DK443&lt;=$AA$4),2,DK443&gt;$AA$4,3)</f>
        <v>3</v>
      </c>
      <c r="AB443" s="28">
        <v>0</v>
      </c>
      <c r="AC443" s="28" cm="1">
        <f t="array" aca="1" ref="AC443" ca="1">IF(AB443="PERCENTIL 30","",_xlfn.IFS(DK443&lt;$AC$4,1,DK443&gt;$AC$4,2))</f>
        <v>2</v>
      </c>
      <c r="AD443" s="28" t="str">
        <f>+IFERROR(VLOOKUP(_xlfn.TEXTJOIN("_", FALSE, C443:E443), BD_Perc!$A:$O, 15, FALSE),"Segmentación no encontrada o vehículo inactivo")</f>
        <v>PERCENTIL 30-70</v>
      </c>
      <c r="AE443" s="28" t="str" cm="1">
        <f t="array" ref="AE443">_xlfn.IFS(
    AD443 = "PERCENTIL 50",
    _xlfn.IFS(
        BD!DK443 &lt; VLOOKUP(_xlfn.TEXTJOIN("_", FALSE, C443:E443), BD_Perc!$A:$O, 11, FALSE), "Intervalo de precio 1",
        BD!DK443 &gt;= VLOOKUP(_xlfn.TEXTJOIN("_", FALSE, C443:E443), BD_Perc!$A:$O, 11, FALSE), "Intervalo de precio 2"
    ),
    AD443 = "PERCENTIL 30-70",
    _xlfn.IFS(
        BD!DK443 &lt; VLOOKUP(_xlfn.TEXTJOIN("_", FALSE, C443:E443), BD_Perc!$A:$O, 6, FALSE), "Intervalo de precio 1",
        BD!DK443 &lt; VLOOKUP(_xlfn.TEXTJOIN("_", FALSE, C443:E443), BD_Perc!$A:$O, 7, FALSE), "Intervalo de precio 2",
        BD!DK443 &gt;= VLOOKUP(_xlfn.TEXTJOIN("_", FALSE, C443:E443), BD_Perc!$A:$O, 7, FALSE), "Intervalo de precio 3"
    ),
    AD443="Segmentación no encontrada o vehículo inactivo","Segmentación no encontrada o vehículo inactivo"
)</f>
        <v>Intervalo de precio 2</v>
      </c>
      <c r="AF443" s="65" t="s">
        <v>2413</v>
      </c>
      <c r="AG443" s="35" t="b">
        <f t="shared" si="40"/>
        <v>1</v>
      </c>
      <c r="AH443" s="320">
        <v>0.02</v>
      </c>
      <c r="AI443" s="320">
        <v>0.03</v>
      </c>
      <c r="AJ443" s="320">
        <v>0.03</v>
      </c>
      <c r="AK443" s="320">
        <v>0.03</v>
      </c>
      <c r="AL443" s="320">
        <v>0.03</v>
      </c>
      <c r="AM443" s="320">
        <v>0.03</v>
      </c>
      <c r="AN443" s="28" t="s">
        <v>113</v>
      </c>
      <c r="AO443" s="28" t="s">
        <v>113</v>
      </c>
      <c r="AP443" s="28" t="s">
        <v>113</v>
      </c>
      <c r="AQ443" s="45">
        <v>1</v>
      </c>
      <c r="AR443" s="38">
        <v>8689479</v>
      </c>
      <c r="AS443" s="38">
        <v>709041</v>
      </c>
      <c r="AT443" s="38" t="s">
        <v>107</v>
      </c>
      <c r="AU443" s="38" t="s">
        <v>107</v>
      </c>
      <c r="AV443" s="38" t="s">
        <v>107</v>
      </c>
      <c r="AW443" s="38" t="s">
        <v>107</v>
      </c>
      <c r="AX443" s="38" t="s">
        <v>107</v>
      </c>
      <c r="AY443" s="38">
        <v>1247819</v>
      </c>
      <c r="AZ443" s="38">
        <v>901159</v>
      </c>
      <c r="BA443" s="38">
        <v>545921</v>
      </c>
      <c r="BB443" s="38" t="s">
        <v>107</v>
      </c>
      <c r="BC443" s="38" t="s">
        <v>107</v>
      </c>
      <c r="BD443" s="38" t="s">
        <v>107</v>
      </c>
      <c r="BE443" s="38" t="s">
        <v>107</v>
      </c>
      <c r="BF443" s="38" t="s">
        <v>107</v>
      </c>
      <c r="BG443" s="38">
        <v>3039785</v>
      </c>
      <c r="BH443" s="38">
        <v>2606006</v>
      </c>
      <c r="BI443" s="38">
        <v>1929440</v>
      </c>
      <c r="BJ443" s="38">
        <v>1972991</v>
      </c>
      <c r="BK443" s="38">
        <v>0</v>
      </c>
      <c r="BL443" s="38">
        <v>1279014</v>
      </c>
      <c r="BM443" s="38">
        <v>171576</v>
      </c>
      <c r="BN443" s="38">
        <v>2183683</v>
      </c>
      <c r="BO443" s="38">
        <v>668908</v>
      </c>
      <c r="BP443" s="38">
        <v>3732537</v>
      </c>
      <c r="BQ443" s="38">
        <v>70190</v>
      </c>
      <c r="BR443" s="38">
        <v>1668957</v>
      </c>
      <c r="BS443" s="38">
        <v>748691</v>
      </c>
      <c r="BT443" s="38" t="s">
        <v>107</v>
      </c>
      <c r="BU443" s="38" t="s">
        <v>107</v>
      </c>
      <c r="BV443" s="38" t="s">
        <v>107</v>
      </c>
      <c r="BW443" s="38">
        <v>7018979</v>
      </c>
      <c r="BX443" s="38">
        <v>117607</v>
      </c>
      <c r="BY443" s="38">
        <v>5863967</v>
      </c>
      <c r="BZ443" s="38">
        <v>7876855</v>
      </c>
      <c r="CA443" s="38">
        <v>5677574</v>
      </c>
      <c r="CB443" s="38">
        <v>701898</v>
      </c>
      <c r="CC443" s="330">
        <v>222111710</v>
      </c>
      <c r="CD443" s="38" t="s">
        <v>107</v>
      </c>
      <c r="CE443" s="38" t="s">
        <v>107</v>
      </c>
      <c r="CF443" s="38" t="s">
        <v>107</v>
      </c>
      <c r="CG443" s="38" t="s">
        <v>107</v>
      </c>
      <c r="CH443" s="41" t="s">
        <v>107</v>
      </c>
      <c r="CI443" s="41" t="s">
        <v>107</v>
      </c>
      <c r="CJ443" s="41" t="s">
        <v>107</v>
      </c>
      <c r="CK443" s="41" t="s">
        <v>107</v>
      </c>
      <c r="CL443" s="41" t="s">
        <v>107</v>
      </c>
      <c r="CM443" s="41" t="s">
        <v>107</v>
      </c>
      <c r="CN443" s="41" t="s">
        <v>107</v>
      </c>
      <c r="CO443" s="42" t="s">
        <v>107</v>
      </c>
      <c r="CP443" s="41" t="s">
        <v>114</v>
      </c>
      <c r="CQ443" s="41" t="s">
        <v>114</v>
      </c>
      <c r="CR443" s="29" t="s">
        <v>113</v>
      </c>
      <c r="CS443" s="29" t="s">
        <v>114</v>
      </c>
      <c r="CT443" s="29" t="s">
        <v>113</v>
      </c>
      <c r="CU443" s="29" t="s">
        <v>114</v>
      </c>
      <c r="CV443" s="41" t="s">
        <v>107</v>
      </c>
      <c r="CW443" s="41" t="s">
        <v>107</v>
      </c>
      <c r="CX443" s="41" t="s">
        <v>107</v>
      </c>
      <c r="CY443" s="41" t="s">
        <v>107</v>
      </c>
      <c r="CZ443" s="41" t="s">
        <v>107</v>
      </c>
      <c r="DA443" s="41" t="s">
        <v>107</v>
      </c>
      <c r="DB443" s="41" t="s">
        <v>107</v>
      </c>
      <c r="DC443" s="41" t="s">
        <v>107</v>
      </c>
      <c r="DD443" s="332">
        <v>7798866</v>
      </c>
      <c r="DE443" s="43">
        <v>0</v>
      </c>
      <c r="DF443" s="390">
        <v>0</v>
      </c>
      <c r="DG443" s="310"/>
      <c r="DH443" s="203"/>
      <c r="DI443" s="279" t="str" cm="1">
        <f t="array" ref="DI443">+IF(AND(C443&lt;&gt;"Vehículos Eléctricos",C443&lt;&gt;"Vehículos Híbridos",AD443="PERCENTIL 50"),
     IF(VLOOKUP(_xlfn.TEXTJOIN("_",FALSE,C443:E443),BD_Perc!$A:$P,_xlfn.IFS(BD!AE443="Intervalo de precio 1",12,BD!AE443="Intervalo de precio 2",13),FALSE)&lt;=1,
     VLOOKUP(_xlfn.TEXTJOIN("_",FALSE,C443:E443),BD_Perc!$A:$P,16,FALSE),"Ok P50"),
     "Ok P30/70 ó Híbrido/Eléctrico")</f>
        <v>Ok P30/70 ó Híbrido/Eléctrico</v>
      </c>
      <c r="DJ443" s="279" t="str">
        <f t="shared" si="37"/>
        <v>Vehículos Especiales_Ambulancias_TAM</v>
      </c>
      <c r="DK443" s="331">
        <f t="shared" si="41"/>
        <v>370189710</v>
      </c>
      <c r="DL443" s="326"/>
    </row>
    <row r="444" spans="1:116" ht="25.5">
      <c r="A444" s="28">
        <v>439</v>
      </c>
      <c r="B444" s="29" t="s">
        <v>149</v>
      </c>
      <c r="C444" s="29" t="s">
        <v>3</v>
      </c>
      <c r="D444" s="29" t="s">
        <v>977</v>
      </c>
      <c r="E444" s="42" t="s">
        <v>986</v>
      </c>
      <c r="F444" s="42" t="s">
        <v>979</v>
      </c>
      <c r="G444" s="30" t="s">
        <v>830</v>
      </c>
      <c r="H444" s="28" t="s">
        <v>151</v>
      </c>
      <c r="I444" s="28">
        <v>6420052</v>
      </c>
      <c r="J444" s="28" t="s">
        <v>1000</v>
      </c>
      <c r="K444" s="31" t="s">
        <v>107</v>
      </c>
      <c r="L444" s="56">
        <v>161</v>
      </c>
      <c r="M444" s="33" t="s">
        <v>107</v>
      </c>
      <c r="N444" s="34">
        <v>156500000</v>
      </c>
      <c r="O444" s="34">
        <f>+IFERROR(VLOOKUP(I444,Precio_Fasecolda!A:C,3,FALSE),IFERROR(VLOOKUP(I444,Precio_Fasecolda!B:C,2,FALSE),N444))</f>
        <v>156500000</v>
      </c>
      <c r="P444" s="34">
        <f t="shared" si="38"/>
        <v>0</v>
      </c>
      <c r="Q444" s="33" t="s">
        <v>107</v>
      </c>
      <c r="R444" s="28" t="s">
        <v>2415</v>
      </c>
      <c r="S444" s="28" t="s">
        <v>360</v>
      </c>
      <c r="T444" s="28" t="s">
        <v>107</v>
      </c>
      <c r="U444" s="28" t="s">
        <v>107</v>
      </c>
      <c r="V444" s="42" t="s">
        <v>107</v>
      </c>
      <c r="W444" s="28" t="s">
        <v>107</v>
      </c>
      <c r="X444" s="28" t="s">
        <v>107</v>
      </c>
      <c r="Y444" s="28">
        <f t="shared" si="39"/>
        <v>369876980</v>
      </c>
      <c r="Z444" s="292">
        <f t="shared" si="36"/>
        <v>148675000</v>
      </c>
      <c r="AA444" s="28" cm="1">
        <f t="array" aca="1" ref="AA444" ca="1">_xlfn.IFS(DK444&lt;$DK$4,1,AND(DK444&gt;=$DK$4,DK444&lt;=$AA$4),2,DK444&gt;$AA$4,3)</f>
        <v>3</v>
      </c>
      <c r="AB444" s="28">
        <v>0</v>
      </c>
      <c r="AC444" s="28" cm="1">
        <f t="array" aca="1" ref="AC444" ca="1">IF(AB444="PERCENTIL 30","",_xlfn.IFS(DK444&lt;$AC$4,1,DK444&gt;$AC$4,2))</f>
        <v>2</v>
      </c>
      <c r="AD444" s="28" t="str">
        <f>+IFERROR(VLOOKUP(_xlfn.TEXTJOIN("_", FALSE, C444:E444), BD_Perc!$A:$O, 15, FALSE),"Segmentación no encontrada o vehículo inactivo")</f>
        <v>PERCENTIL 30-70</v>
      </c>
      <c r="AE444" s="28" t="str" cm="1">
        <f t="array" ref="AE444">_xlfn.IFS(
    AD444 = "PERCENTIL 50",
    _xlfn.IFS(
        BD!DK444 &lt; VLOOKUP(_xlfn.TEXTJOIN("_", FALSE, C444:E444), BD_Perc!$A:$O, 11, FALSE), "Intervalo de precio 1",
        BD!DK444 &gt;= VLOOKUP(_xlfn.TEXTJOIN("_", FALSE, C444:E444), BD_Perc!$A:$O, 11, FALSE), "Intervalo de precio 2"
    ),
    AD444 = "PERCENTIL 30-70",
    _xlfn.IFS(
        BD!DK444 &lt; VLOOKUP(_xlfn.TEXTJOIN("_", FALSE, C444:E444), BD_Perc!$A:$O, 6, FALSE), "Intervalo de precio 1",
        BD!DK444 &lt; VLOOKUP(_xlfn.TEXTJOIN("_", FALSE, C444:E444), BD_Perc!$A:$O, 7, FALSE), "Intervalo de precio 2",
        BD!DK444 &gt;= VLOOKUP(_xlfn.TEXTJOIN("_", FALSE, C444:E444), BD_Perc!$A:$O, 7, FALSE), "Intervalo de precio 3"
    ),
    AD444="Segmentación no encontrada o vehículo inactivo","Segmentación no encontrada o vehículo inactivo"
)</f>
        <v>Intervalo de precio 1</v>
      </c>
      <c r="AF444" s="65" t="s">
        <v>2412</v>
      </c>
      <c r="AG444" s="35" t="b">
        <f t="shared" si="40"/>
        <v>1</v>
      </c>
      <c r="AH444" s="320">
        <v>0.05</v>
      </c>
      <c r="AI444" s="320">
        <v>0.06</v>
      </c>
      <c r="AJ444" s="320">
        <v>7.0000000000000007E-2</v>
      </c>
      <c r="AK444" s="320">
        <v>0.08</v>
      </c>
      <c r="AL444" s="320">
        <v>0.1</v>
      </c>
      <c r="AM444" s="320">
        <v>0.1</v>
      </c>
      <c r="AN444" s="28" t="s">
        <v>113</v>
      </c>
      <c r="AO444" s="28" t="s">
        <v>113</v>
      </c>
      <c r="AP444" s="28" t="s">
        <v>113</v>
      </c>
      <c r="AQ444" s="45">
        <v>1</v>
      </c>
      <c r="AR444" s="38">
        <v>8689479</v>
      </c>
      <c r="AS444" s="38">
        <v>709041</v>
      </c>
      <c r="AT444" s="38" t="s">
        <v>107</v>
      </c>
      <c r="AU444" s="38" t="s">
        <v>107</v>
      </c>
      <c r="AV444" s="38" t="s">
        <v>107</v>
      </c>
      <c r="AW444" s="38" t="s">
        <v>107</v>
      </c>
      <c r="AX444" s="38">
        <v>0</v>
      </c>
      <c r="AY444" s="38">
        <v>1247819</v>
      </c>
      <c r="AZ444" s="38">
        <v>901159</v>
      </c>
      <c r="BA444" s="38">
        <v>545921</v>
      </c>
      <c r="BB444" s="38" t="s">
        <v>107</v>
      </c>
      <c r="BC444" s="38" t="s">
        <v>107</v>
      </c>
      <c r="BD444" s="38" t="s">
        <v>107</v>
      </c>
      <c r="BE444" s="38" t="s">
        <v>107</v>
      </c>
      <c r="BF444" s="38" t="s">
        <v>107</v>
      </c>
      <c r="BG444" s="38">
        <v>3039785</v>
      </c>
      <c r="BH444" s="38">
        <v>2606006</v>
      </c>
      <c r="BI444" s="38">
        <v>1929440</v>
      </c>
      <c r="BJ444" s="38">
        <v>1972991</v>
      </c>
      <c r="BK444" s="38">
        <v>0</v>
      </c>
      <c r="BL444" s="38">
        <v>1279014</v>
      </c>
      <c r="BM444" s="38">
        <v>171576</v>
      </c>
      <c r="BN444" s="38">
        <v>2183683</v>
      </c>
      <c r="BO444" s="38">
        <v>668908</v>
      </c>
      <c r="BP444" s="38">
        <v>3732537</v>
      </c>
      <c r="BQ444" s="38">
        <v>70190</v>
      </c>
      <c r="BR444" s="38">
        <v>1668957</v>
      </c>
      <c r="BS444" s="38">
        <v>748691</v>
      </c>
      <c r="BT444" s="38" t="s">
        <v>107</v>
      </c>
      <c r="BU444" s="38" t="s">
        <v>107</v>
      </c>
      <c r="BV444" s="38" t="s">
        <v>107</v>
      </c>
      <c r="BW444" s="38">
        <v>7018979</v>
      </c>
      <c r="BX444" s="38">
        <v>117607</v>
      </c>
      <c r="BY444" s="38">
        <v>5863967</v>
      </c>
      <c r="BZ444" s="38">
        <v>7876855</v>
      </c>
      <c r="CA444" s="38">
        <v>0</v>
      </c>
      <c r="CB444" s="38">
        <v>701898</v>
      </c>
      <c r="CC444" s="330">
        <v>213376980</v>
      </c>
      <c r="CD444" s="38" t="s">
        <v>107</v>
      </c>
      <c r="CE444" s="38" t="s">
        <v>107</v>
      </c>
      <c r="CF444" s="38" t="s">
        <v>107</v>
      </c>
      <c r="CG444" s="38" t="s">
        <v>107</v>
      </c>
      <c r="CH444" s="41" t="s">
        <v>107</v>
      </c>
      <c r="CI444" s="41" t="s">
        <v>107</v>
      </c>
      <c r="CJ444" s="41" t="s">
        <v>107</v>
      </c>
      <c r="CK444" s="41" t="s">
        <v>107</v>
      </c>
      <c r="CL444" s="41" t="s">
        <v>107</v>
      </c>
      <c r="CM444" s="41" t="s">
        <v>107</v>
      </c>
      <c r="CN444" s="41" t="s">
        <v>107</v>
      </c>
      <c r="CO444" s="42" t="s">
        <v>107</v>
      </c>
      <c r="CP444" s="41" t="s">
        <v>114</v>
      </c>
      <c r="CQ444" s="41" t="s">
        <v>114</v>
      </c>
      <c r="CR444" s="29" t="s">
        <v>113</v>
      </c>
      <c r="CS444" s="29" t="s">
        <v>114</v>
      </c>
      <c r="CT444" s="29" t="s">
        <v>113</v>
      </c>
      <c r="CU444" s="29" t="s">
        <v>114</v>
      </c>
      <c r="CV444" s="41" t="s">
        <v>107</v>
      </c>
      <c r="CW444" s="41" t="s">
        <v>107</v>
      </c>
      <c r="CX444" s="41" t="s">
        <v>107</v>
      </c>
      <c r="CY444" s="41" t="s">
        <v>107</v>
      </c>
      <c r="CZ444" s="41" t="s">
        <v>107</v>
      </c>
      <c r="DA444" s="41" t="s">
        <v>107</v>
      </c>
      <c r="DB444" s="41" t="s">
        <v>107</v>
      </c>
      <c r="DC444" s="41" t="s">
        <v>107</v>
      </c>
      <c r="DD444" s="332">
        <v>7798866</v>
      </c>
      <c r="DE444" s="43">
        <v>0</v>
      </c>
      <c r="DF444" s="390">
        <v>0</v>
      </c>
      <c r="DG444" s="310"/>
      <c r="DH444" s="203"/>
      <c r="DI444" s="279" t="str" cm="1">
        <f t="array" ref="DI444">+IF(AND(C444&lt;&gt;"Vehículos Eléctricos",C444&lt;&gt;"Vehículos Híbridos",AD444="PERCENTIL 50"),
     IF(VLOOKUP(_xlfn.TEXTJOIN("_",FALSE,C444:E444),BD_Perc!$A:$P,_xlfn.IFS(BD!AE444="Intervalo de precio 1",12,BD!AE444="Intervalo de precio 2",13),FALSE)&lt;=1,
     VLOOKUP(_xlfn.TEXTJOIN("_",FALSE,C444:E444),BD_Perc!$A:$P,16,FALSE),"Ok P50"),
     "Ok P30/70 ó Híbrido/Eléctrico")</f>
        <v>Ok P30/70 ó Híbrido/Eléctrico</v>
      </c>
      <c r="DJ444" s="279" t="str">
        <f t="shared" si="37"/>
        <v>Vehículos Especiales_Ambulancias_TAM</v>
      </c>
      <c r="DK444" s="331">
        <f t="shared" si="41"/>
        <v>362051980</v>
      </c>
      <c r="DL444" s="326"/>
    </row>
    <row r="445" spans="1:116" ht="25.5">
      <c r="A445" s="28">
        <v>440</v>
      </c>
      <c r="B445" s="29" t="s">
        <v>149</v>
      </c>
      <c r="C445" s="29" t="s">
        <v>3</v>
      </c>
      <c r="D445" s="29" t="s">
        <v>977</v>
      </c>
      <c r="E445" s="42" t="s">
        <v>986</v>
      </c>
      <c r="F445" s="42" t="s">
        <v>982</v>
      </c>
      <c r="G445" s="30" t="s">
        <v>823</v>
      </c>
      <c r="H445" s="28" t="s">
        <v>151</v>
      </c>
      <c r="I445" s="28">
        <v>6407009</v>
      </c>
      <c r="J445" s="28" t="s">
        <v>1001</v>
      </c>
      <c r="K445" s="31" t="s">
        <v>107</v>
      </c>
      <c r="L445" s="56">
        <v>127</v>
      </c>
      <c r="M445" s="33" t="s">
        <v>107</v>
      </c>
      <c r="N445" s="34">
        <v>138000000</v>
      </c>
      <c r="O445" s="34">
        <f>+IFERROR(VLOOKUP(I445,Precio_Fasecolda!A:C,3,FALSE),IFERROR(VLOOKUP(I445,Precio_Fasecolda!B:C,2,FALSE),N445))</f>
        <v>138000000</v>
      </c>
      <c r="P445" s="34">
        <f t="shared" si="38"/>
        <v>0</v>
      </c>
      <c r="Q445" s="33" t="s">
        <v>107</v>
      </c>
      <c r="R445" s="28" t="s">
        <v>2415</v>
      </c>
      <c r="S445" s="28" t="s">
        <v>360</v>
      </c>
      <c r="T445" s="28" t="s">
        <v>107</v>
      </c>
      <c r="U445" s="28" t="s">
        <v>107</v>
      </c>
      <c r="V445" s="42" t="s">
        <v>107</v>
      </c>
      <c r="W445" s="28" t="s">
        <v>107</v>
      </c>
      <c r="X445" s="28" t="s">
        <v>107</v>
      </c>
      <c r="Y445" s="28">
        <f t="shared" si="39"/>
        <v>341862364</v>
      </c>
      <c r="Z445" s="292">
        <f t="shared" si="36"/>
        <v>135240000</v>
      </c>
      <c r="AA445" s="28" cm="1">
        <f t="array" aca="1" ref="AA445" ca="1">_xlfn.IFS(DK445&lt;$DK$4,1,AND(DK445&gt;=$DK$4,DK445&lt;=$AA$4),2,DK445&gt;$AA$4,3)</f>
        <v>3</v>
      </c>
      <c r="AB445" s="28">
        <v>0</v>
      </c>
      <c r="AC445" s="28" cm="1">
        <f t="array" aca="1" ref="AC445" ca="1">IF(AB445="PERCENTIL 30","",_xlfn.IFS(DK445&lt;$AC$4,1,DK445&gt;$AC$4,2))</f>
        <v>2</v>
      </c>
      <c r="AD445" s="28" t="str">
        <f>+IFERROR(VLOOKUP(_xlfn.TEXTJOIN("_", FALSE, C445:E445), BD_Perc!$A:$O, 15, FALSE),"Segmentación no encontrada o vehículo inactivo")</f>
        <v>PERCENTIL 30-70</v>
      </c>
      <c r="AE445" s="28" t="str" cm="1">
        <f t="array" ref="AE445">_xlfn.IFS(
    AD445 = "PERCENTIL 50",
    _xlfn.IFS(
        BD!DK445 &lt; VLOOKUP(_xlfn.TEXTJOIN("_", FALSE, C445:E445), BD_Perc!$A:$O, 11, FALSE), "Intervalo de precio 1",
        BD!DK445 &gt;= VLOOKUP(_xlfn.TEXTJOIN("_", FALSE, C445:E445), BD_Perc!$A:$O, 11, FALSE), "Intervalo de precio 2"
    ),
    AD445 = "PERCENTIL 30-70",
    _xlfn.IFS(
        BD!DK445 &lt; VLOOKUP(_xlfn.TEXTJOIN("_", FALSE, C445:E445), BD_Perc!$A:$O, 6, FALSE), "Intervalo de precio 1",
        BD!DK445 &lt; VLOOKUP(_xlfn.TEXTJOIN("_", FALSE, C445:E445), BD_Perc!$A:$O, 7, FALSE), "Intervalo de precio 2",
        BD!DK445 &gt;= VLOOKUP(_xlfn.TEXTJOIN("_", FALSE, C445:E445), BD_Perc!$A:$O, 7, FALSE), "Intervalo de precio 3"
    ),
    AD445="Segmentación no encontrada o vehículo inactivo","Segmentación no encontrada o vehículo inactivo"
)</f>
        <v>Intervalo de precio 1</v>
      </c>
      <c r="AF445" s="65" t="s">
        <v>2412</v>
      </c>
      <c r="AG445" s="35" t="b">
        <f t="shared" si="40"/>
        <v>1</v>
      </c>
      <c r="AH445" s="320">
        <v>0.02</v>
      </c>
      <c r="AI445" s="320">
        <v>2.5000000000000001E-2</v>
      </c>
      <c r="AJ445" s="320">
        <v>2.5000000000000001E-2</v>
      </c>
      <c r="AK445" s="320">
        <v>2.5000000000000001E-2</v>
      </c>
      <c r="AL445" s="320">
        <v>0.03</v>
      </c>
      <c r="AM445" s="320">
        <v>0.03</v>
      </c>
      <c r="AN445" s="28" t="s">
        <v>113</v>
      </c>
      <c r="AO445" s="28" t="s">
        <v>113</v>
      </c>
      <c r="AP445" s="28" t="s">
        <v>113</v>
      </c>
      <c r="AQ445" s="45">
        <v>1</v>
      </c>
      <c r="AR445" s="38">
        <v>8689479</v>
      </c>
      <c r="AS445" s="38">
        <v>709041</v>
      </c>
      <c r="AT445" s="38" t="s">
        <v>107</v>
      </c>
      <c r="AU445" s="38" t="s">
        <v>107</v>
      </c>
      <c r="AV445" s="38" t="s">
        <v>107</v>
      </c>
      <c r="AW445" s="38" t="s">
        <v>107</v>
      </c>
      <c r="AX445" s="38">
        <v>0</v>
      </c>
      <c r="AY445" s="38">
        <v>1247819</v>
      </c>
      <c r="AZ445" s="38">
        <v>901159</v>
      </c>
      <c r="BA445" s="38">
        <v>545921</v>
      </c>
      <c r="BB445" s="38" t="s">
        <v>107</v>
      </c>
      <c r="BC445" s="38" t="s">
        <v>107</v>
      </c>
      <c r="BD445" s="38" t="s">
        <v>107</v>
      </c>
      <c r="BE445" s="38" t="s">
        <v>107</v>
      </c>
      <c r="BF445" s="38" t="s">
        <v>107</v>
      </c>
      <c r="BG445" s="38">
        <v>1519893</v>
      </c>
      <c r="BH445" s="38" t="s">
        <v>107</v>
      </c>
      <c r="BI445" s="38">
        <v>1929440</v>
      </c>
      <c r="BJ445" s="38">
        <v>1972991</v>
      </c>
      <c r="BK445" s="38">
        <v>0</v>
      </c>
      <c r="BL445" s="38" t="s">
        <v>107</v>
      </c>
      <c r="BM445" s="38" t="s">
        <v>107</v>
      </c>
      <c r="BN445" s="38" t="s">
        <v>107</v>
      </c>
      <c r="BO445" s="38">
        <v>668908</v>
      </c>
      <c r="BP445" s="38">
        <v>3732537</v>
      </c>
      <c r="BQ445" s="38">
        <v>70190</v>
      </c>
      <c r="BR445" s="38">
        <v>1668957</v>
      </c>
      <c r="BS445" s="38">
        <v>1060646</v>
      </c>
      <c r="BT445" s="38" t="s">
        <v>107</v>
      </c>
      <c r="BU445" s="38" t="s">
        <v>107</v>
      </c>
      <c r="BV445" s="38" t="s">
        <v>107</v>
      </c>
      <c r="BW445" s="38">
        <v>7018979</v>
      </c>
      <c r="BX445" s="38">
        <v>117607</v>
      </c>
      <c r="BY445" s="38" t="s">
        <v>107</v>
      </c>
      <c r="BZ445" s="38" t="s">
        <v>107</v>
      </c>
      <c r="CA445" s="38">
        <v>0</v>
      </c>
      <c r="CB445" s="38">
        <v>701898</v>
      </c>
      <c r="CC445" s="330">
        <v>203862364</v>
      </c>
      <c r="CD445" s="38" t="s">
        <v>107</v>
      </c>
      <c r="CE445" s="38" t="s">
        <v>107</v>
      </c>
      <c r="CF445" s="38" t="s">
        <v>107</v>
      </c>
      <c r="CG445" s="38" t="s">
        <v>107</v>
      </c>
      <c r="CH445" s="41" t="s">
        <v>107</v>
      </c>
      <c r="CI445" s="41" t="s">
        <v>107</v>
      </c>
      <c r="CJ445" s="41" t="s">
        <v>107</v>
      </c>
      <c r="CK445" s="41" t="s">
        <v>107</v>
      </c>
      <c r="CL445" s="41" t="s">
        <v>107</v>
      </c>
      <c r="CM445" s="41" t="s">
        <v>107</v>
      </c>
      <c r="CN445" s="41" t="s">
        <v>107</v>
      </c>
      <c r="CO445" s="42" t="s">
        <v>107</v>
      </c>
      <c r="CP445" s="41" t="s">
        <v>114</v>
      </c>
      <c r="CQ445" s="41" t="s">
        <v>114</v>
      </c>
      <c r="CR445" s="29" t="s">
        <v>113</v>
      </c>
      <c r="CS445" s="29" t="s">
        <v>114</v>
      </c>
      <c r="CT445" s="29" t="s">
        <v>113</v>
      </c>
      <c r="CU445" s="29" t="s">
        <v>114</v>
      </c>
      <c r="CV445" s="41" t="s">
        <v>107</v>
      </c>
      <c r="CW445" s="41" t="s">
        <v>107</v>
      </c>
      <c r="CX445" s="41" t="s">
        <v>107</v>
      </c>
      <c r="CY445" s="41" t="s">
        <v>107</v>
      </c>
      <c r="CZ445" s="41" t="s">
        <v>107</v>
      </c>
      <c r="DA445" s="41" t="s">
        <v>107</v>
      </c>
      <c r="DB445" s="41" t="s">
        <v>107</v>
      </c>
      <c r="DC445" s="41" t="s">
        <v>107</v>
      </c>
      <c r="DD445" s="332">
        <v>7330934</v>
      </c>
      <c r="DE445" s="43">
        <v>0</v>
      </c>
      <c r="DF445" s="390">
        <v>0</v>
      </c>
      <c r="DG445" s="310"/>
      <c r="DH445" s="203"/>
      <c r="DI445" s="279" t="str" cm="1">
        <f t="array" ref="DI445">+IF(AND(C445&lt;&gt;"Vehículos Eléctricos",C445&lt;&gt;"Vehículos Híbridos",AD445="PERCENTIL 50"),
     IF(VLOOKUP(_xlfn.TEXTJOIN("_",FALSE,C445:E445),BD_Perc!$A:$P,_xlfn.IFS(BD!AE445="Intervalo de precio 1",12,BD!AE445="Intervalo de precio 2",13),FALSE)&lt;=1,
     VLOOKUP(_xlfn.TEXTJOIN("_",FALSE,C445:E445),BD_Perc!$A:$P,16,FALSE),"Ok P50"),
     "Ok P30/70 ó Híbrido/Eléctrico")</f>
        <v>Ok P30/70 ó Híbrido/Eléctrico</v>
      </c>
      <c r="DJ445" s="279" t="str">
        <f t="shared" si="37"/>
        <v>Vehículos Especiales_Ambulancias_TAM</v>
      </c>
      <c r="DK445" s="331">
        <f t="shared" si="41"/>
        <v>339102364</v>
      </c>
      <c r="DL445" s="326"/>
    </row>
    <row r="446" spans="1:116" ht="25.5">
      <c r="A446" s="28">
        <v>441</v>
      </c>
      <c r="B446" s="29" t="s">
        <v>149</v>
      </c>
      <c r="C446" s="29" t="s">
        <v>3</v>
      </c>
      <c r="D446" s="29" t="s">
        <v>977</v>
      </c>
      <c r="E446" s="42" t="s">
        <v>986</v>
      </c>
      <c r="F446" s="42" t="s">
        <v>982</v>
      </c>
      <c r="G446" s="30" t="s">
        <v>825</v>
      </c>
      <c r="H446" s="28" t="s">
        <v>151</v>
      </c>
      <c r="I446" s="28">
        <v>6407008</v>
      </c>
      <c r="J446" s="28" t="s">
        <v>1002</v>
      </c>
      <c r="K446" s="31" t="s">
        <v>107</v>
      </c>
      <c r="L446" s="56">
        <v>127</v>
      </c>
      <c r="M446" s="33" t="s">
        <v>107</v>
      </c>
      <c r="N446" s="34">
        <v>194000000</v>
      </c>
      <c r="O446" s="34">
        <f>+IFERROR(VLOOKUP(I446,Precio_Fasecolda!A:C,3,FALSE),IFERROR(VLOOKUP(I446,Precio_Fasecolda!B:C,2,FALSE),N446))</f>
        <v>194000000</v>
      </c>
      <c r="P446" s="34">
        <f t="shared" si="38"/>
        <v>0</v>
      </c>
      <c r="Q446" s="33" t="s">
        <v>107</v>
      </c>
      <c r="R446" s="28" t="s">
        <v>2415</v>
      </c>
      <c r="S446" s="28" t="s">
        <v>360</v>
      </c>
      <c r="T446" s="28" t="s">
        <v>107</v>
      </c>
      <c r="U446" s="28" t="s">
        <v>107</v>
      </c>
      <c r="V446" s="42" t="s">
        <v>107</v>
      </c>
      <c r="W446" s="28" t="s">
        <v>107</v>
      </c>
      <c r="X446" s="28" t="s">
        <v>107</v>
      </c>
      <c r="Y446" s="28">
        <f t="shared" si="39"/>
        <v>397862364</v>
      </c>
      <c r="Z446" s="292">
        <f t="shared" si="36"/>
        <v>189150000</v>
      </c>
      <c r="AA446" s="28" cm="1">
        <f t="array" aca="1" ref="AA446" ca="1">_xlfn.IFS(DK446&lt;$DK$4,1,AND(DK446&gt;=$DK$4,DK446&lt;=$AA$4),2,DK446&gt;$AA$4,3)</f>
        <v>3</v>
      </c>
      <c r="AB446" s="28">
        <v>0</v>
      </c>
      <c r="AC446" s="28" cm="1">
        <f t="array" aca="1" ref="AC446" ca="1">IF(AB446="PERCENTIL 30","",_xlfn.IFS(DK446&lt;$AC$4,1,DK446&gt;$AC$4,2))</f>
        <v>2</v>
      </c>
      <c r="AD446" s="28" t="str">
        <f>+IFERROR(VLOOKUP(_xlfn.TEXTJOIN("_", FALSE, C446:E446), BD_Perc!$A:$O, 15, FALSE),"Segmentación no encontrada o vehículo inactivo")</f>
        <v>PERCENTIL 30-70</v>
      </c>
      <c r="AE446" s="28" t="str" cm="1">
        <f t="array" ref="AE446">_xlfn.IFS(
    AD446 = "PERCENTIL 50",
    _xlfn.IFS(
        BD!DK446 &lt; VLOOKUP(_xlfn.TEXTJOIN("_", FALSE, C446:E446), BD_Perc!$A:$O, 11, FALSE), "Intervalo de precio 1",
        BD!DK446 &gt;= VLOOKUP(_xlfn.TEXTJOIN("_", FALSE, C446:E446), BD_Perc!$A:$O, 11, FALSE), "Intervalo de precio 2"
    ),
    AD446 = "PERCENTIL 30-70",
    _xlfn.IFS(
        BD!DK446 &lt; VLOOKUP(_xlfn.TEXTJOIN("_", FALSE, C446:E446), BD_Perc!$A:$O, 6, FALSE), "Intervalo de precio 1",
        BD!DK446 &lt; VLOOKUP(_xlfn.TEXTJOIN("_", FALSE, C446:E446), BD_Perc!$A:$O, 7, FALSE), "Intervalo de precio 2",
        BD!DK446 &gt;= VLOOKUP(_xlfn.TEXTJOIN("_", FALSE, C446:E446), BD_Perc!$A:$O, 7, FALSE), "Intervalo de precio 3"
    ),
    AD446="Segmentación no encontrada o vehículo inactivo","Segmentación no encontrada o vehículo inactivo"
)</f>
        <v>Intervalo de precio 3</v>
      </c>
      <c r="AF446" s="65" t="s">
        <v>2414</v>
      </c>
      <c r="AG446" s="35" t="b">
        <f t="shared" si="40"/>
        <v>1</v>
      </c>
      <c r="AH446" s="320">
        <v>2.5000000000000001E-2</v>
      </c>
      <c r="AI446" s="320">
        <v>0.03</v>
      </c>
      <c r="AJ446" s="320">
        <v>0.03</v>
      </c>
      <c r="AK446" s="320">
        <v>0.03</v>
      </c>
      <c r="AL446" s="320">
        <v>3.5000000000000003E-2</v>
      </c>
      <c r="AM446" s="320">
        <v>3.5000000000000003E-2</v>
      </c>
      <c r="AN446" s="28" t="s">
        <v>113</v>
      </c>
      <c r="AO446" s="28" t="s">
        <v>113</v>
      </c>
      <c r="AP446" s="28" t="s">
        <v>113</v>
      </c>
      <c r="AQ446" s="45">
        <v>1</v>
      </c>
      <c r="AR446" s="38">
        <v>8689479</v>
      </c>
      <c r="AS446" s="38">
        <v>709041</v>
      </c>
      <c r="AT446" s="38" t="s">
        <v>107</v>
      </c>
      <c r="AU446" s="38" t="s">
        <v>107</v>
      </c>
      <c r="AV446" s="38" t="s">
        <v>107</v>
      </c>
      <c r="AW446" s="38" t="s">
        <v>107</v>
      </c>
      <c r="AX446" s="38">
        <v>0</v>
      </c>
      <c r="AY446" s="38">
        <v>1247819</v>
      </c>
      <c r="AZ446" s="38">
        <v>901159</v>
      </c>
      <c r="BA446" s="38">
        <v>545921</v>
      </c>
      <c r="BB446" s="38" t="s">
        <v>107</v>
      </c>
      <c r="BC446" s="38" t="s">
        <v>107</v>
      </c>
      <c r="BD446" s="38" t="s">
        <v>107</v>
      </c>
      <c r="BE446" s="38" t="s">
        <v>107</v>
      </c>
      <c r="BF446" s="38" t="s">
        <v>107</v>
      </c>
      <c r="BG446" s="38">
        <v>1519893</v>
      </c>
      <c r="BH446" s="38" t="s">
        <v>107</v>
      </c>
      <c r="BI446" s="38">
        <v>1929440</v>
      </c>
      <c r="BJ446" s="38">
        <v>1972991</v>
      </c>
      <c r="BK446" s="38">
        <v>0</v>
      </c>
      <c r="BL446" s="38" t="s">
        <v>107</v>
      </c>
      <c r="BM446" s="38" t="s">
        <v>107</v>
      </c>
      <c r="BN446" s="38" t="s">
        <v>107</v>
      </c>
      <c r="BO446" s="38">
        <v>668908</v>
      </c>
      <c r="BP446" s="38">
        <v>3732537</v>
      </c>
      <c r="BQ446" s="38">
        <v>70190</v>
      </c>
      <c r="BR446" s="38">
        <v>1668957</v>
      </c>
      <c r="BS446" s="38">
        <v>1060646</v>
      </c>
      <c r="BT446" s="38" t="s">
        <v>107</v>
      </c>
      <c r="BU446" s="38" t="s">
        <v>107</v>
      </c>
      <c r="BV446" s="38" t="s">
        <v>107</v>
      </c>
      <c r="BW446" s="38">
        <v>7018979</v>
      </c>
      <c r="BX446" s="38">
        <v>117607</v>
      </c>
      <c r="BY446" s="38" t="s">
        <v>107</v>
      </c>
      <c r="BZ446" s="38" t="s">
        <v>107</v>
      </c>
      <c r="CA446" s="38">
        <v>0</v>
      </c>
      <c r="CB446" s="38">
        <v>701898</v>
      </c>
      <c r="CC446" s="330">
        <v>203862364</v>
      </c>
      <c r="CD446" s="38" t="s">
        <v>107</v>
      </c>
      <c r="CE446" s="38" t="s">
        <v>107</v>
      </c>
      <c r="CF446" s="38" t="s">
        <v>107</v>
      </c>
      <c r="CG446" s="38" t="s">
        <v>107</v>
      </c>
      <c r="CH446" s="41" t="s">
        <v>107</v>
      </c>
      <c r="CI446" s="41" t="s">
        <v>107</v>
      </c>
      <c r="CJ446" s="41" t="s">
        <v>107</v>
      </c>
      <c r="CK446" s="41" t="s">
        <v>107</v>
      </c>
      <c r="CL446" s="41" t="s">
        <v>107</v>
      </c>
      <c r="CM446" s="41" t="s">
        <v>107</v>
      </c>
      <c r="CN446" s="41" t="s">
        <v>107</v>
      </c>
      <c r="CO446" s="42" t="s">
        <v>107</v>
      </c>
      <c r="CP446" s="41" t="s">
        <v>114</v>
      </c>
      <c r="CQ446" s="41" t="s">
        <v>114</v>
      </c>
      <c r="CR446" s="29" t="s">
        <v>113</v>
      </c>
      <c r="CS446" s="29" t="s">
        <v>114</v>
      </c>
      <c r="CT446" s="29" t="s">
        <v>113</v>
      </c>
      <c r="CU446" s="29" t="s">
        <v>114</v>
      </c>
      <c r="CV446" s="41" t="s">
        <v>107</v>
      </c>
      <c r="CW446" s="41" t="s">
        <v>107</v>
      </c>
      <c r="CX446" s="41" t="s">
        <v>107</v>
      </c>
      <c r="CY446" s="41" t="s">
        <v>107</v>
      </c>
      <c r="CZ446" s="41" t="s">
        <v>107</v>
      </c>
      <c r="DA446" s="41" t="s">
        <v>107</v>
      </c>
      <c r="DB446" s="41" t="s">
        <v>107</v>
      </c>
      <c r="DC446" s="41" t="s">
        <v>107</v>
      </c>
      <c r="DD446" s="332">
        <v>7330934</v>
      </c>
      <c r="DE446" s="43">
        <v>0</v>
      </c>
      <c r="DF446" s="390">
        <v>0</v>
      </c>
      <c r="DG446" s="310"/>
      <c r="DH446" s="203"/>
      <c r="DI446" s="279" t="str" cm="1">
        <f t="array" ref="DI446">+IF(AND(C446&lt;&gt;"Vehículos Eléctricos",C446&lt;&gt;"Vehículos Híbridos",AD446="PERCENTIL 50"),
     IF(VLOOKUP(_xlfn.TEXTJOIN("_",FALSE,C446:E446),BD_Perc!$A:$P,_xlfn.IFS(BD!AE446="Intervalo de precio 1",12,BD!AE446="Intervalo de precio 2",13),FALSE)&lt;=1,
     VLOOKUP(_xlfn.TEXTJOIN("_",FALSE,C446:E446),BD_Perc!$A:$P,16,FALSE),"Ok P50"),
     "Ok P30/70 ó Híbrido/Eléctrico")</f>
        <v>Ok P30/70 ó Híbrido/Eléctrico</v>
      </c>
      <c r="DJ446" s="279" t="str">
        <f t="shared" si="37"/>
        <v>Vehículos Especiales_Ambulancias_TAM</v>
      </c>
      <c r="DK446" s="331">
        <f t="shared" si="41"/>
        <v>393012364</v>
      </c>
      <c r="DL446" s="326"/>
    </row>
    <row r="447" spans="1:116" ht="63.75">
      <c r="A447" s="28">
        <v>442</v>
      </c>
      <c r="B447" s="29" t="s">
        <v>325</v>
      </c>
      <c r="C447" s="29" t="s">
        <v>3</v>
      </c>
      <c r="D447" s="29" t="s">
        <v>977</v>
      </c>
      <c r="E447" s="42" t="s">
        <v>978</v>
      </c>
      <c r="F447" s="42" t="s">
        <v>979</v>
      </c>
      <c r="G447" s="30" t="s">
        <v>1003</v>
      </c>
      <c r="H447" s="28" t="s">
        <v>901</v>
      </c>
      <c r="I447" s="28">
        <v>1620135</v>
      </c>
      <c r="J447" s="28" t="s">
        <v>1004</v>
      </c>
      <c r="K447" s="31" t="s">
        <v>107</v>
      </c>
      <c r="L447" s="56">
        <v>130</v>
      </c>
      <c r="M447" s="33" t="s">
        <v>107</v>
      </c>
      <c r="N447" s="34">
        <v>119500000</v>
      </c>
      <c r="O447" s="34">
        <f>+IFERROR(VLOOKUP(I447,Precio_Fasecolda!A:C,3,FALSE),IFERROR(VLOOKUP(I447,Precio_Fasecolda!B:C,2,FALSE),N447))</f>
        <v>119500000</v>
      </c>
      <c r="P447" s="34">
        <f t="shared" si="38"/>
        <v>0</v>
      </c>
      <c r="Q447" s="33" t="s">
        <v>107</v>
      </c>
      <c r="R447" s="28" t="s">
        <v>2415</v>
      </c>
      <c r="S447" s="28" t="s">
        <v>360</v>
      </c>
      <c r="T447" s="28" t="s">
        <v>107</v>
      </c>
      <c r="U447" s="28" t="s">
        <v>107</v>
      </c>
      <c r="V447" s="42" t="s">
        <v>107</v>
      </c>
      <c r="W447" s="28" t="s">
        <v>107</v>
      </c>
      <c r="X447" s="28" t="s">
        <v>107</v>
      </c>
      <c r="Y447" s="28">
        <f t="shared" si="39"/>
        <v>245885409</v>
      </c>
      <c r="Z447" s="292">
        <f t="shared" si="36"/>
        <v>112330000</v>
      </c>
      <c r="AA447" s="28" cm="1">
        <f t="array" aca="1" ref="AA447" ca="1">_xlfn.IFS(DK447&lt;$DK$4,1,AND(DK447&gt;=$DK$4,DK447&lt;=$AA$4),2,DK447&gt;$AA$4,3)</f>
        <v>3</v>
      </c>
      <c r="AB447" s="28">
        <v>0</v>
      </c>
      <c r="AC447" s="28" cm="1">
        <f t="array" aca="1" ref="AC447" ca="1">IF(AB447="PERCENTIL 30","",_xlfn.IFS(DK447&lt;$AC$4,1,DK447&gt;$AC$4,2))</f>
        <v>2</v>
      </c>
      <c r="AD447" s="28" t="str">
        <f>+IFERROR(VLOOKUP(_xlfn.TEXTJOIN("_", FALSE, C447:E447), BD_Perc!$A:$O, 15, FALSE),"Segmentación no encontrada o vehículo inactivo")</f>
        <v>PERCENTIL 30-70</v>
      </c>
      <c r="AE447" s="28" t="str" cm="1">
        <f t="array" ref="AE447">_xlfn.IFS(
    AD447 = "PERCENTIL 50",
    _xlfn.IFS(
        BD!DK447 &lt; VLOOKUP(_xlfn.TEXTJOIN("_", FALSE, C447:E447), BD_Perc!$A:$O, 11, FALSE), "Intervalo de precio 1",
        BD!DK447 &gt;= VLOOKUP(_xlfn.TEXTJOIN("_", FALSE, C447:E447), BD_Perc!$A:$O, 11, FALSE), "Intervalo de precio 2"
    ),
    AD447 = "PERCENTIL 30-70",
    _xlfn.IFS(
        BD!DK447 &lt; VLOOKUP(_xlfn.TEXTJOIN("_", FALSE, C447:E447), BD_Perc!$A:$O, 6, FALSE), "Intervalo de precio 1",
        BD!DK447 &lt; VLOOKUP(_xlfn.TEXTJOIN("_", FALSE, C447:E447), BD_Perc!$A:$O, 7, FALSE), "Intervalo de precio 2",
        BD!DK447 &gt;= VLOOKUP(_xlfn.TEXTJOIN("_", FALSE, C447:E447), BD_Perc!$A:$O, 7, FALSE), "Intervalo de precio 3"
    ),
    AD447="Segmentación no encontrada o vehículo inactivo","Segmentación no encontrada o vehículo inactivo"
)</f>
        <v>Intervalo de precio 1</v>
      </c>
      <c r="AF447" s="65" t="s">
        <v>2412</v>
      </c>
      <c r="AG447" s="35" t="b">
        <f t="shared" si="40"/>
        <v>1</v>
      </c>
      <c r="AH447" s="320">
        <v>0.06</v>
      </c>
      <c r="AI447" s="320">
        <v>0.06</v>
      </c>
      <c r="AJ447" s="320">
        <v>0.06</v>
      </c>
      <c r="AK447" s="320">
        <v>0.06</v>
      </c>
      <c r="AL447" s="320">
        <v>0.06</v>
      </c>
      <c r="AM447" s="320">
        <v>7.0000000000000007E-2</v>
      </c>
      <c r="AN447" s="28" t="s">
        <v>113</v>
      </c>
      <c r="AO447" s="28" t="s">
        <v>113</v>
      </c>
      <c r="AP447" s="28" t="s">
        <v>113</v>
      </c>
      <c r="AQ447" s="45">
        <v>1</v>
      </c>
      <c r="AR447" s="38">
        <v>8689479</v>
      </c>
      <c r="AS447" s="38">
        <v>756945</v>
      </c>
      <c r="AT447" s="38">
        <v>619319</v>
      </c>
      <c r="AU447" s="38" t="s">
        <v>107</v>
      </c>
      <c r="AV447" s="38">
        <v>4816921</v>
      </c>
      <c r="AW447" s="38">
        <v>8078664</v>
      </c>
      <c r="AX447" s="38">
        <v>0</v>
      </c>
      <c r="AY447" s="38">
        <v>894571</v>
      </c>
      <c r="AZ447" s="38">
        <v>48169</v>
      </c>
      <c r="BA447" s="38">
        <v>385354</v>
      </c>
      <c r="BB447" s="38" t="s">
        <v>107</v>
      </c>
      <c r="BC447" s="38" t="s">
        <v>107</v>
      </c>
      <c r="BD447" s="38" t="s">
        <v>107</v>
      </c>
      <c r="BE447" s="38" t="s">
        <v>107</v>
      </c>
      <c r="BF447" s="38" t="s">
        <v>107</v>
      </c>
      <c r="BG447" s="38">
        <v>4816921</v>
      </c>
      <c r="BH447" s="38">
        <v>3027779</v>
      </c>
      <c r="BI447" s="38">
        <v>1307450</v>
      </c>
      <c r="BJ447" s="38">
        <v>3303031</v>
      </c>
      <c r="BK447" s="38">
        <v>0</v>
      </c>
      <c r="BL447" s="38">
        <v>522980</v>
      </c>
      <c r="BM447" s="38">
        <v>302778</v>
      </c>
      <c r="BN447" s="38">
        <v>894571</v>
      </c>
      <c r="BO447" s="38">
        <v>1032198</v>
      </c>
      <c r="BP447" s="38">
        <v>2133207</v>
      </c>
      <c r="BQ447" s="38">
        <v>206440</v>
      </c>
      <c r="BR447" s="38">
        <v>1307450</v>
      </c>
      <c r="BS447" s="38">
        <v>233965</v>
      </c>
      <c r="BT447" s="38" t="s">
        <v>107</v>
      </c>
      <c r="BU447" s="38" t="s">
        <v>107</v>
      </c>
      <c r="BV447" s="38" t="s">
        <v>107</v>
      </c>
      <c r="BW447" s="38">
        <v>0</v>
      </c>
      <c r="BX447" s="38">
        <v>178914</v>
      </c>
      <c r="BY447" s="38">
        <v>3027779</v>
      </c>
      <c r="BZ447" s="38">
        <v>6193185</v>
      </c>
      <c r="CA447" s="38">
        <v>0</v>
      </c>
      <c r="CB447" s="38">
        <v>481692</v>
      </c>
      <c r="CC447" s="330">
        <v>126385409</v>
      </c>
      <c r="CD447" s="38" t="s">
        <v>107</v>
      </c>
      <c r="CE447" s="38">
        <v>6549266</v>
      </c>
      <c r="CF447" s="38">
        <v>20302113</v>
      </c>
      <c r="CG447" s="38" t="s">
        <v>107</v>
      </c>
      <c r="CH447" s="41" t="s">
        <v>107</v>
      </c>
      <c r="CI447" s="41" t="s">
        <v>107</v>
      </c>
      <c r="CJ447" s="41" t="s">
        <v>107</v>
      </c>
      <c r="CK447" s="41" t="s">
        <v>107</v>
      </c>
      <c r="CL447" s="41" t="s">
        <v>107</v>
      </c>
      <c r="CM447" s="41" t="s">
        <v>107</v>
      </c>
      <c r="CN447" s="41" t="s">
        <v>107</v>
      </c>
      <c r="CO447" s="42" t="s">
        <v>107</v>
      </c>
      <c r="CP447" s="42" t="s">
        <v>114</v>
      </c>
      <c r="CQ447" s="42" t="s">
        <v>114</v>
      </c>
      <c r="CR447" s="42" t="s">
        <v>113</v>
      </c>
      <c r="CS447" s="42" t="s">
        <v>114</v>
      </c>
      <c r="CT447" s="42" t="s">
        <v>114</v>
      </c>
      <c r="CU447" s="42" t="s">
        <v>114</v>
      </c>
      <c r="CV447" s="41" t="s">
        <v>107</v>
      </c>
      <c r="CW447" s="41" t="s">
        <v>107</v>
      </c>
      <c r="CX447" s="41" t="s">
        <v>107</v>
      </c>
      <c r="CY447" s="41" t="s">
        <v>107</v>
      </c>
      <c r="CZ447" s="41" t="s">
        <v>107</v>
      </c>
      <c r="DA447" s="41" t="s">
        <v>107</v>
      </c>
      <c r="DB447" s="41" t="s">
        <v>107</v>
      </c>
      <c r="DC447" s="41" t="s">
        <v>107</v>
      </c>
      <c r="DD447" s="332">
        <v>7427326</v>
      </c>
      <c r="DE447" s="43">
        <v>0</v>
      </c>
      <c r="DF447" s="390">
        <v>0</v>
      </c>
      <c r="DG447" s="310"/>
      <c r="DH447" s="203"/>
      <c r="DI447" s="279" t="str" cm="1">
        <f t="array" ref="DI447">+IF(AND(C447&lt;&gt;"Vehículos Eléctricos",C447&lt;&gt;"Vehículos Híbridos",AD447="PERCENTIL 50"),
     IF(VLOOKUP(_xlfn.TEXTJOIN("_",FALSE,C447:E447),BD_Perc!$A:$P,_xlfn.IFS(BD!AE447="Intervalo de precio 1",12,BD!AE447="Intervalo de precio 2",13),FALSE)&lt;=1,
     VLOOKUP(_xlfn.TEXTJOIN("_",FALSE,C447:E447),BD_Perc!$A:$P,16,FALSE),"Ok P50"),
     "Ok P30/70 ó Híbrido/Eléctrico")</f>
        <v>Ok P30/70 ó Híbrido/Eléctrico</v>
      </c>
      <c r="DJ447" s="279" t="str">
        <f t="shared" si="37"/>
        <v>Vehículos Especiales_Ambulancias_TAB</v>
      </c>
      <c r="DK447" s="331">
        <f t="shared" si="41"/>
        <v>238715409</v>
      </c>
      <c r="DL447" s="326"/>
    </row>
    <row r="448" spans="1:116" ht="63.75">
      <c r="A448" s="28">
        <v>443</v>
      </c>
      <c r="B448" s="29" t="s">
        <v>325</v>
      </c>
      <c r="C448" s="29" t="s">
        <v>3</v>
      </c>
      <c r="D448" s="29" t="s">
        <v>977</v>
      </c>
      <c r="E448" s="42" t="s">
        <v>986</v>
      </c>
      <c r="F448" s="42" t="s">
        <v>979</v>
      </c>
      <c r="G448" s="30" t="s">
        <v>1003</v>
      </c>
      <c r="H448" s="28" t="s">
        <v>901</v>
      </c>
      <c r="I448" s="28">
        <v>1620135</v>
      </c>
      <c r="J448" s="28" t="s">
        <v>1005</v>
      </c>
      <c r="K448" s="31" t="s">
        <v>107</v>
      </c>
      <c r="L448" s="56">
        <v>130</v>
      </c>
      <c r="M448" s="33" t="s">
        <v>107</v>
      </c>
      <c r="N448" s="34">
        <v>119500000</v>
      </c>
      <c r="O448" s="34">
        <f>+IFERROR(VLOOKUP(I448,Precio_Fasecolda!A:C,3,FALSE),IFERROR(VLOOKUP(I448,Precio_Fasecolda!B:C,2,FALSE),N448))</f>
        <v>119500000</v>
      </c>
      <c r="P448" s="34">
        <f t="shared" si="38"/>
        <v>0</v>
      </c>
      <c r="Q448" s="33" t="s">
        <v>107</v>
      </c>
      <c r="R448" s="28" t="s">
        <v>2415</v>
      </c>
      <c r="S448" s="28" t="s">
        <v>360</v>
      </c>
      <c r="T448" s="28" t="s">
        <v>107</v>
      </c>
      <c r="U448" s="28" t="s">
        <v>107</v>
      </c>
      <c r="V448" s="42" t="s">
        <v>107</v>
      </c>
      <c r="W448" s="28" t="s">
        <v>107</v>
      </c>
      <c r="X448" s="28" t="s">
        <v>107</v>
      </c>
      <c r="Y448" s="28">
        <f t="shared" si="39"/>
        <v>344298784</v>
      </c>
      <c r="Z448" s="292">
        <f t="shared" si="36"/>
        <v>112330000</v>
      </c>
      <c r="AA448" s="28" cm="1">
        <f t="array" aca="1" ref="AA448" ca="1">_xlfn.IFS(DK448&lt;$DK$4,1,AND(DK448&gt;=$DK$4,DK448&lt;=$AA$4),2,DK448&gt;$AA$4,3)</f>
        <v>3</v>
      </c>
      <c r="AB448" s="28">
        <v>0</v>
      </c>
      <c r="AC448" s="28" cm="1">
        <f t="array" aca="1" ref="AC448" ca="1">IF(AB448="PERCENTIL 30","",_xlfn.IFS(DK448&lt;$AC$4,1,DK448&gt;$AC$4,2))</f>
        <v>2</v>
      </c>
      <c r="AD448" s="28" t="str">
        <f>+IFERROR(VLOOKUP(_xlfn.TEXTJOIN("_", FALSE, C448:E448), BD_Perc!$A:$O, 15, FALSE),"Segmentación no encontrada o vehículo inactivo")</f>
        <v>PERCENTIL 30-70</v>
      </c>
      <c r="AE448" s="28" t="str" cm="1">
        <f t="array" ref="AE448">_xlfn.IFS(
    AD448 = "PERCENTIL 50",
    _xlfn.IFS(
        BD!DK448 &lt; VLOOKUP(_xlfn.TEXTJOIN("_", FALSE, C448:E448), BD_Perc!$A:$O, 11, FALSE), "Intervalo de precio 1",
        BD!DK448 &gt;= VLOOKUP(_xlfn.TEXTJOIN("_", FALSE, C448:E448), BD_Perc!$A:$O, 11, FALSE), "Intervalo de precio 2"
    ),
    AD448 = "PERCENTIL 30-70",
    _xlfn.IFS(
        BD!DK448 &lt; VLOOKUP(_xlfn.TEXTJOIN("_", FALSE, C448:E448), BD_Perc!$A:$O, 6, FALSE), "Intervalo de precio 1",
        BD!DK448 &lt; VLOOKUP(_xlfn.TEXTJOIN("_", FALSE, C448:E448), BD_Perc!$A:$O, 7, FALSE), "Intervalo de precio 2",
        BD!DK448 &gt;= VLOOKUP(_xlfn.TEXTJOIN("_", FALSE, C448:E448), BD_Perc!$A:$O, 7, FALSE), "Intervalo de precio 3"
    ),
    AD448="Segmentación no encontrada o vehículo inactivo","Segmentación no encontrada o vehículo inactivo"
)</f>
        <v>Intervalo de precio 1</v>
      </c>
      <c r="AF448" s="65" t="s">
        <v>2412</v>
      </c>
      <c r="AG448" s="35" t="b">
        <f t="shared" si="40"/>
        <v>1</v>
      </c>
      <c r="AH448" s="320">
        <v>0.06</v>
      </c>
      <c r="AI448" s="320">
        <v>0.06</v>
      </c>
      <c r="AJ448" s="320">
        <v>0.06</v>
      </c>
      <c r="AK448" s="320">
        <v>0.06</v>
      </c>
      <c r="AL448" s="320">
        <v>0.06</v>
      </c>
      <c r="AM448" s="320">
        <v>7.0000000000000007E-2</v>
      </c>
      <c r="AN448" s="28" t="s">
        <v>113</v>
      </c>
      <c r="AO448" s="28" t="s">
        <v>113</v>
      </c>
      <c r="AP448" s="28" t="s">
        <v>113</v>
      </c>
      <c r="AQ448" s="45">
        <v>1</v>
      </c>
      <c r="AR448" s="38">
        <v>8689479</v>
      </c>
      <c r="AS448" s="38">
        <v>756945</v>
      </c>
      <c r="AT448" s="38">
        <v>619319</v>
      </c>
      <c r="AU448" s="38" t="s">
        <v>107</v>
      </c>
      <c r="AV448" s="38">
        <v>4816921</v>
      </c>
      <c r="AW448" s="38">
        <v>8078664</v>
      </c>
      <c r="AX448" s="38">
        <v>0</v>
      </c>
      <c r="AY448" s="38">
        <v>894571</v>
      </c>
      <c r="AZ448" s="38">
        <v>48169</v>
      </c>
      <c r="BA448" s="38">
        <v>385354</v>
      </c>
      <c r="BB448" s="38" t="s">
        <v>107</v>
      </c>
      <c r="BC448" s="38" t="s">
        <v>107</v>
      </c>
      <c r="BD448" s="38" t="s">
        <v>107</v>
      </c>
      <c r="BE448" s="38" t="s">
        <v>107</v>
      </c>
      <c r="BF448" s="38" t="s">
        <v>107</v>
      </c>
      <c r="BG448" s="38">
        <v>4816921</v>
      </c>
      <c r="BH448" s="38">
        <v>3027779</v>
      </c>
      <c r="BI448" s="38">
        <v>1307450</v>
      </c>
      <c r="BJ448" s="38">
        <v>3303031</v>
      </c>
      <c r="BK448" s="38">
        <v>0</v>
      </c>
      <c r="BL448" s="38">
        <v>522980</v>
      </c>
      <c r="BM448" s="38">
        <v>302778</v>
      </c>
      <c r="BN448" s="38">
        <v>894571</v>
      </c>
      <c r="BO448" s="38">
        <v>1032198</v>
      </c>
      <c r="BP448" s="38">
        <v>2133207</v>
      </c>
      <c r="BQ448" s="38">
        <v>206440</v>
      </c>
      <c r="BR448" s="38">
        <v>1307450</v>
      </c>
      <c r="BS448" s="38">
        <v>233965</v>
      </c>
      <c r="BT448" s="38" t="s">
        <v>107</v>
      </c>
      <c r="BU448" s="38" t="s">
        <v>107</v>
      </c>
      <c r="BV448" s="38" t="s">
        <v>107</v>
      </c>
      <c r="BW448" s="38">
        <v>0</v>
      </c>
      <c r="BX448" s="38">
        <v>178914</v>
      </c>
      <c r="BY448" s="38">
        <v>3027779</v>
      </c>
      <c r="BZ448" s="38">
        <v>6193185</v>
      </c>
      <c r="CA448" s="38">
        <v>0</v>
      </c>
      <c r="CB448" s="38">
        <v>481692</v>
      </c>
      <c r="CC448" s="330">
        <v>224798784</v>
      </c>
      <c r="CD448" s="38" t="s">
        <v>107</v>
      </c>
      <c r="CE448" s="38">
        <v>6549266</v>
      </c>
      <c r="CF448" s="38">
        <v>20302113</v>
      </c>
      <c r="CG448" s="38" t="s">
        <v>107</v>
      </c>
      <c r="CH448" s="41" t="s">
        <v>107</v>
      </c>
      <c r="CI448" s="41" t="s">
        <v>107</v>
      </c>
      <c r="CJ448" s="41" t="s">
        <v>107</v>
      </c>
      <c r="CK448" s="41" t="s">
        <v>107</v>
      </c>
      <c r="CL448" s="41" t="s">
        <v>107</v>
      </c>
      <c r="CM448" s="41" t="s">
        <v>107</v>
      </c>
      <c r="CN448" s="41" t="s">
        <v>107</v>
      </c>
      <c r="CO448" s="42" t="s">
        <v>107</v>
      </c>
      <c r="CP448" s="42" t="s">
        <v>114</v>
      </c>
      <c r="CQ448" s="42" t="s">
        <v>114</v>
      </c>
      <c r="CR448" s="42" t="s">
        <v>113</v>
      </c>
      <c r="CS448" s="42" t="s">
        <v>114</v>
      </c>
      <c r="CT448" s="42" t="s">
        <v>114</v>
      </c>
      <c r="CU448" s="42" t="s">
        <v>114</v>
      </c>
      <c r="CV448" s="41" t="s">
        <v>107</v>
      </c>
      <c r="CW448" s="41" t="s">
        <v>107</v>
      </c>
      <c r="CX448" s="41" t="s">
        <v>107</v>
      </c>
      <c r="CY448" s="41" t="s">
        <v>107</v>
      </c>
      <c r="CZ448" s="41" t="s">
        <v>107</v>
      </c>
      <c r="DA448" s="41" t="s">
        <v>107</v>
      </c>
      <c r="DB448" s="41" t="s">
        <v>107</v>
      </c>
      <c r="DC448" s="41" t="s">
        <v>107</v>
      </c>
      <c r="DD448" s="332">
        <v>7427326</v>
      </c>
      <c r="DE448" s="43">
        <v>0</v>
      </c>
      <c r="DF448" s="390">
        <v>0</v>
      </c>
      <c r="DG448" s="310"/>
      <c r="DH448" s="203"/>
      <c r="DI448" s="279" t="str" cm="1">
        <f t="array" ref="DI448">+IF(AND(C448&lt;&gt;"Vehículos Eléctricos",C448&lt;&gt;"Vehículos Híbridos",AD448="PERCENTIL 50"),
     IF(VLOOKUP(_xlfn.TEXTJOIN("_",FALSE,C448:E448),BD_Perc!$A:$P,_xlfn.IFS(BD!AE448="Intervalo de precio 1",12,BD!AE448="Intervalo de precio 2",13),FALSE)&lt;=1,
     VLOOKUP(_xlfn.TEXTJOIN("_",FALSE,C448:E448),BD_Perc!$A:$P,16,FALSE),"Ok P50"),
     "Ok P30/70 ó Híbrido/Eléctrico")</f>
        <v>Ok P30/70 ó Híbrido/Eléctrico</v>
      </c>
      <c r="DJ448" s="279" t="str">
        <f t="shared" si="37"/>
        <v>Vehículos Especiales_Ambulancias_TAM</v>
      </c>
      <c r="DK448" s="331">
        <f t="shared" si="41"/>
        <v>337128784</v>
      </c>
      <c r="DL448" s="326"/>
    </row>
    <row r="449" spans="1:116" ht="38.25">
      <c r="A449" s="28">
        <v>444</v>
      </c>
      <c r="B449" s="29" t="s">
        <v>325</v>
      </c>
      <c r="C449" s="29" t="s">
        <v>3</v>
      </c>
      <c r="D449" s="29" t="s">
        <v>977</v>
      </c>
      <c r="E449" s="42" t="s">
        <v>978</v>
      </c>
      <c r="F449" s="42" t="s">
        <v>982</v>
      </c>
      <c r="G449" s="30" t="s">
        <v>863</v>
      </c>
      <c r="H449" s="28" t="s">
        <v>901</v>
      </c>
      <c r="I449" s="28">
        <v>1611188</v>
      </c>
      <c r="J449" s="28" t="s">
        <v>1006</v>
      </c>
      <c r="K449" s="31" t="s">
        <v>107</v>
      </c>
      <c r="L449" s="56" t="s">
        <v>107</v>
      </c>
      <c r="M449" s="33" t="s">
        <v>107</v>
      </c>
      <c r="N449" s="34">
        <v>144100000</v>
      </c>
      <c r="O449" s="34">
        <f>+IFERROR(VLOOKUP(I449,Precio_Fasecolda!A:C,3,FALSE),IFERROR(VLOOKUP(I449,Precio_Fasecolda!B:C,2,FALSE),N449))</f>
        <v>144100000</v>
      </c>
      <c r="P449" s="34">
        <f t="shared" si="38"/>
        <v>0</v>
      </c>
      <c r="Q449" s="33" t="s">
        <v>107</v>
      </c>
      <c r="R449" s="28" t="s">
        <v>2415</v>
      </c>
      <c r="S449" s="28" t="s">
        <v>360</v>
      </c>
      <c r="T449" s="28" t="s">
        <v>107</v>
      </c>
      <c r="U449" s="28" t="s">
        <v>107</v>
      </c>
      <c r="V449" s="42" t="s">
        <v>107</v>
      </c>
      <c r="W449" s="28" t="s">
        <v>107</v>
      </c>
      <c r="X449" s="28" t="s">
        <v>107</v>
      </c>
      <c r="Y449" s="28">
        <f t="shared" si="39"/>
        <v>282522896</v>
      </c>
      <c r="Z449" s="292">
        <f t="shared" si="36"/>
        <v>134013000</v>
      </c>
      <c r="AA449" s="28" cm="1">
        <f t="array" aca="1" ref="AA449" ca="1">_xlfn.IFS(DK449&lt;$DK$4,1,AND(DK449&gt;=$DK$4,DK449&lt;=$AA$4),2,DK449&gt;$AA$4,3)</f>
        <v>3</v>
      </c>
      <c r="AB449" s="28">
        <v>0</v>
      </c>
      <c r="AC449" s="28" cm="1">
        <f t="array" aca="1" ref="AC449" ca="1">IF(AB449="PERCENTIL 30","",_xlfn.IFS(DK449&lt;$AC$4,1,DK449&gt;$AC$4,2))</f>
        <v>2</v>
      </c>
      <c r="AD449" s="28" t="str">
        <f>+IFERROR(VLOOKUP(_xlfn.TEXTJOIN("_", FALSE, C449:E449), BD_Perc!$A:$O, 15, FALSE),"Segmentación no encontrada o vehículo inactivo")</f>
        <v>PERCENTIL 30-70</v>
      </c>
      <c r="AE449" s="28" t="str" cm="1">
        <f t="array" ref="AE449">_xlfn.IFS(
    AD449 = "PERCENTIL 50",
    _xlfn.IFS(
        BD!DK449 &lt; VLOOKUP(_xlfn.TEXTJOIN("_", FALSE, C449:E449), BD_Perc!$A:$O, 11, FALSE), "Intervalo de precio 1",
        BD!DK449 &gt;= VLOOKUP(_xlfn.TEXTJOIN("_", FALSE, C449:E449), BD_Perc!$A:$O, 11, FALSE), "Intervalo de precio 2"
    ),
    AD449 = "PERCENTIL 30-70",
    _xlfn.IFS(
        BD!DK449 &lt; VLOOKUP(_xlfn.TEXTJOIN("_", FALSE, C449:E449), BD_Perc!$A:$O, 6, FALSE), "Intervalo de precio 1",
        BD!DK449 &lt; VLOOKUP(_xlfn.TEXTJOIN("_", FALSE, C449:E449), BD_Perc!$A:$O, 7, FALSE), "Intervalo de precio 2",
        BD!DK449 &gt;= VLOOKUP(_xlfn.TEXTJOIN("_", FALSE, C449:E449), BD_Perc!$A:$O, 7, FALSE), "Intervalo de precio 3"
    ),
    AD449="Segmentación no encontrada o vehículo inactivo","Segmentación no encontrada o vehículo inactivo"
)</f>
        <v>Intervalo de precio 2</v>
      </c>
      <c r="AF449" s="65" t="s">
        <v>2413</v>
      </c>
      <c r="AG449" s="35" t="b">
        <f t="shared" si="40"/>
        <v>1</v>
      </c>
      <c r="AH449" s="320">
        <v>7.0000000000000007E-2</v>
      </c>
      <c r="AI449" s="320">
        <v>0.08</v>
      </c>
      <c r="AJ449" s="320">
        <v>0.09</v>
      </c>
      <c r="AK449" s="320">
        <v>0.1</v>
      </c>
      <c r="AL449" s="320">
        <v>0.11</v>
      </c>
      <c r="AM449" s="320">
        <v>0.12</v>
      </c>
      <c r="AN449" s="28" t="s">
        <v>113</v>
      </c>
      <c r="AO449" s="28" t="s">
        <v>113</v>
      </c>
      <c r="AP449" s="28" t="s">
        <v>113</v>
      </c>
      <c r="AQ449" s="45">
        <v>1</v>
      </c>
      <c r="AR449" s="38">
        <v>8689479</v>
      </c>
      <c r="AS449" s="38">
        <v>756945</v>
      </c>
      <c r="AT449" s="38">
        <v>619319</v>
      </c>
      <c r="AU449" s="38" t="s">
        <v>107</v>
      </c>
      <c r="AV449" s="38">
        <v>4816921</v>
      </c>
      <c r="AW449" s="38">
        <v>8078664</v>
      </c>
      <c r="AX449" s="38">
        <v>481692</v>
      </c>
      <c r="AY449" s="38">
        <v>894571</v>
      </c>
      <c r="AZ449" s="38">
        <v>48169</v>
      </c>
      <c r="BA449" s="38">
        <v>385354</v>
      </c>
      <c r="BB449" s="38" t="s">
        <v>107</v>
      </c>
      <c r="BC449" s="38" t="s">
        <v>107</v>
      </c>
      <c r="BD449" s="38" t="s">
        <v>107</v>
      </c>
      <c r="BE449" s="38" t="s">
        <v>107</v>
      </c>
      <c r="BF449" s="38" t="s">
        <v>107</v>
      </c>
      <c r="BG449" s="38">
        <v>4816921</v>
      </c>
      <c r="BH449" s="38">
        <v>3027779</v>
      </c>
      <c r="BI449" s="38">
        <v>1307450</v>
      </c>
      <c r="BJ449" s="38">
        <v>3303031</v>
      </c>
      <c r="BK449" s="38">
        <v>302778</v>
      </c>
      <c r="BL449" s="38">
        <v>522980</v>
      </c>
      <c r="BM449" s="38">
        <v>302778</v>
      </c>
      <c r="BN449" s="38">
        <v>894571</v>
      </c>
      <c r="BO449" s="38">
        <v>1032198</v>
      </c>
      <c r="BP449" s="38">
        <v>2133207</v>
      </c>
      <c r="BQ449" s="38">
        <v>206440</v>
      </c>
      <c r="BR449" s="38">
        <v>1307450</v>
      </c>
      <c r="BS449" s="38">
        <v>233965</v>
      </c>
      <c r="BT449" s="38" t="s">
        <v>107</v>
      </c>
      <c r="BU449" s="38" t="s">
        <v>107</v>
      </c>
      <c r="BV449" s="38" t="s">
        <v>107</v>
      </c>
      <c r="BW449" s="38">
        <v>0</v>
      </c>
      <c r="BX449" s="38">
        <v>178914</v>
      </c>
      <c r="BY449" s="38">
        <v>3027779</v>
      </c>
      <c r="BZ449" s="38">
        <v>6193185</v>
      </c>
      <c r="CA449" s="38">
        <v>0</v>
      </c>
      <c r="CB449" s="38">
        <v>481692</v>
      </c>
      <c r="CC449" s="330">
        <v>138422896</v>
      </c>
      <c r="CD449" s="38" t="s">
        <v>107</v>
      </c>
      <c r="CE449" s="38">
        <v>6549266</v>
      </c>
      <c r="CF449" s="38">
        <v>20302113</v>
      </c>
      <c r="CG449" s="38" t="s">
        <v>107</v>
      </c>
      <c r="CH449" s="41" t="s">
        <v>107</v>
      </c>
      <c r="CI449" s="41" t="s">
        <v>107</v>
      </c>
      <c r="CJ449" s="41" t="s">
        <v>107</v>
      </c>
      <c r="CK449" s="41" t="s">
        <v>107</v>
      </c>
      <c r="CL449" s="41" t="s">
        <v>107</v>
      </c>
      <c r="CM449" s="41" t="s">
        <v>107</v>
      </c>
      <c r="CN449" s="41" t="s">
        <v>107</v>
      </c>
      <c r="CO449" s="42" t="s">
        <v>107</v>
      </c>
      <c r="CP449" s="42" t="s">
        <v>114</v>
      </c>
      <c r="CQ449" s="42" t="s">
        <v>114</v>
      </c>
      <c r="CR449" s="42" t="s">
        <v>114</v>
      </c>
      <c r="CS449" s="42" t="s">
        <v>114</v>
      </c>
      <c r="CT449" s="42" t="s">
        <v>114</v>
      </c>
      <c r="CU449" s="42" t="s">
        <v>114</v>
      </c>
      <c r="CV449" s="41" t="s">
        <v>107</v>
      </c>
      <c r="CW449" s="41" t="s">
        <v>107</v>
      </c>
      <c r="CX449" s="41" t="s">
        <v>107</v>
      </c>
      <c r="CY449" s="41" t="s">
        <v>107</v>
      </c>
      <c r="CZ449" s="41" t="s">
        <v>107</v>
      </c>
      <c r="DA449" s="41" t="s">
        <v>107</v>
      </c>
      <c r="DB449" s="41" t="s">
        <v>107</v>
      </c>
      <c r="DC449" s="41" t="s">
        <v>107</v>
      </c>
      <c r="DD449" s="332">
        <v>7427326</v>
      </c>
      <c r="DE449" s="43">
        <v>1</v>
      </c>
      <c r="DF449" s="390">
        <v>1</v>
      </c>
      <c r="DG449" s="310"/>
      <c r="DH449" s="203"/>
      <c r="DI449" s="279" t="str" cm="1">
        <f t="array" ref="DI449">+IF(AND(C449&lt;&gt;"Vehículos Eléctricos",C449&lt;&gt;"Vehículos Híbridos",AD449="PERCENTIL 50"),
     IF(VLOOKUP(_xlfn.TEXTJOIN("_",FALSE,C449:E449),BD_Perc!$A:$P,_xlfn.IFS(BD!AE449="Intervalo de precio 1",12,BD!AE449="Intervalo de precio 2",13),FALSE)&lt;=1,
     VLOOKUP(_xlfn.TEXTJOIN("_",FALSE,C449:E449),BD_Perc!$A:$P,16,FALSE),"Ok P50"),
     "Ok P30/70 ó Híbrido/Eléctrico")</f>
        <v>Ok P30/70 ó Híbrido/Eléctrico</v>
      </c>
      <c r="DJ449" s="279" t="str">
        <f t="shared" si="37"/>
        <v>Vehículos Especiales_Ambulancias_TAB</v>
      </c>
      <c r="DK449" s="331">
        <f t="shared" si="41"/>
        <v>272435896</v>
      </c>
      <c r="DL449" s="326"/>
    </row>
    <row r="450" spans="1:116" ht="38.25">
      <c r="A450" s="28">
        <v>445</v>
      </c>
      <c r="B450" s="29" t="s">
        <v>325</v>
      </c>
      <c r="C450" s="29" t="s">
        <v>3</v>
      </c>
      <c r="D450" s="29" t="s">
        <v>977</v>
      </c>
      <c r="E450" s="42" t="s">
        <v>986</v>
      </c>
      <c r="F450" s="42" t="s">
        <v>982</v>
      </c>
      <c r="G450" s="30" t="s">
        <v>863</v>
      </c>
      <c r="H450" s="28" t="s">
        <v>901</v>
      </c>
      <c r="I450" s="28">
        <v>1611179</v>
      </c>
      <c r="J450" s="28" t="s">
        <v>1007</v>
      </c>
      <c r="K450" s="31" t="s">
        <v>107</v>
      </c>
      <c r="L450" s="56">
        <v>104</v>
      </c>
      <c r="M450" s="33" t="s">
        <v>107</v>
      </c>
      <c r="N450" s="34">
        <v>128200000</v>
      </c>
      <c r="O450" s="34">
        <f>+IFERROR(VLOOKUP(I450,Precio_Fasecolda!A:C,3,FALSE),IFERROR(VLOOKUP(I450,Precio_Fasecolda!B:C,2,FALSE),N450))</f>
        <v>128200000</v>
      </c>
      <c r="P450" s="34">
        <f t="shared" si="38"/>
        <v>0</v>
      </c>
      <c r="Q450" s="33" t="s">
        <v>107</v>
      </c>
      <c r="R450" s="28" t="s">
        <v>2415</v>
      </c>
      <c r="S450" s="28" t="s">
        <v>360</v>
      </c>
      <c r="T450" s="28" t="s">
        <v>107</v>
      </c>
      <c r="U450" s="28" t="s">
        <v>107</v>
      </c>
      <c r="V450" s="42" t="s">
        <v>107</v>
      </c>
      <c r="W450" s="28" t="s">
        <v>107</v>
      </c>
      <c r="X450" s="28" t="s">
        <v>107</v>
      </c>
      <c r="Y450" s="28">
        <f t="shared" si="39"/>
        <v>361187550</v>
      </c>
      <c r="Z450" s="292">
        <f t="shared" si="36"/>
        <v>119226000</v>
      </c>
      <c r="AA450" s="28" cm="1">
        <f t="array" aca="1" ref="AA450" ca="1">_xlfn.IFS(DK450&lt;$DK$4,1,AND(DK450&gt;=$DK$4,DK450&lt;=$AA$4),2,DK450&gt;$AA$4,3)</f>
        <v>3</v>
      </c>
      <c r="AB450" s="28">
        <v>0</v>
      </c>
      <c r="AC450" s="28" cm="1">
        <f t="array" aca="1" ref="AC450" ca="1">IF(AB450="PERCENTIL 30","",_xlfn.IFS(DK450&lt;$AC$4,1,DK450&gt;$AC$4,2))</f>
        <v>2</v>
      </c>
      <c r="AD450" s="28" t="str">
        <f>+IFERROR(VLOOKUP(_xlfn.TEXTJOIN("_", FALSE, C450:E450), BD_Perc!$A:$O, 15, FALSE),"Segmentación no encontrada o vehículo inactivo")</f>
        <v>PERCENTIL 30-70</v>
      </c>
      <c r="AE450" s="28" t="str" cm="1">
        <f t="array" ref="AE450">_xlfn.IFS(
    AD450 = "PERCENTIL 50",
    _xlfn.IFS(
        BD!DK450 &lt; VLOOKUP(_xlfn.TEXTJOIN("_", FALSE, C450:E450), BD_Perc!$A:$O, 11, FALSE), "Intervalo de precio 1",
        BD!DK450 &gt;= VLOOKUP(_xlfn.TEXTJOIN("_", FALSE, C450:E450), BD_Perc!$A:$O, 11, FALSE), "Intervalo de precio 2"
    ),
    AD450 = "PERCENTIL 30-70",
    _xlfn.IFS(
        BD!DK450 &lt; VLOOKUP(_xlfn.TEXTJOIN("_", FALSE, C450:E450), BD_Perc!$A:$O, 6, FALSE), "Intervalo de precio 1",
        BD!DK450 &lt; VLOOKUP(_xlfn.TEXTJOIN("_", FALSE, C450:E450), BD_Perc!$A:$O, 7, FALSE), "Intervalo de precio 2",
        BD!DK450 &gt;= VLOOKUP(_xlfn.TEXTJOIN("_", FALSE, C450:E450), BD_Perc!$A:$O, 7, FALSE), "Intervalo de precio 3"
    ),
    AD450="Segmentación no encontrada o vehículo inactivo","Segmentación no encontrada o vehículo inactivo"
)</f>
        <v>Intervalo de precio 1</v>
      </c>
      <c r="AF450" s="65" t="s">
        <v>2412</v>
      </c>
      <c r="AG450" s="35" t="b">
        <f t="shared" si="40"/>
        <v>1</v>
      </c>
      <c r="AH450" s="320">
        <v>7.0000000000000007E-2</v>
      </c>
      <c r="AI450" s="320">
        <v>0.08</v>
      </c>
      <c r="AJ450" s="320">
        <v>0.09</v>
      </c>
      <c r="AK450" s="320">
        <v>0.1</v>
      </c>
      <c r="AL450" s="320">
        <v>0.11</v>
      </c>
      <c r="AM450" s="320">
        <v>0.12</v>
      </c>
      <c r="AN450" s="28" t="s">
        <v>113</v>
      </c>
      <c r="AO450" s="28" t="s">
        <v>113</v>
      </c>
      <c r="AP450" s="28" t="s">
        <v>113</v>
      </c>
      <c r="AQ450" s="45">
        <v>1</v>
      </c>
      <c r="AR450" s="38">
        <v>8689479</v>
      </c>
      <c r="AS450" s="38">
        <v>756945</v>
      </c>
      <c r="AT450" s="38">
        <v>619319</v>
      </c>
      <c r="AU450" s="38" t="s">
        <v>107</v>
      </c>
      <c r="AV450" s="38">
        <v>4816921</v>
      </c>
      <c r="AW450" s="38">
        <v>8078664</v>
      </c>
      <c r="AX450" s="38">
        <v>481692</v>
      </c>
      <c r="AY450" s="38">
        <v>894571</v>
      </c>
      <c r="AZ450" s="38">
        <v>48169</v>
      </c>
      <c r="BA450" s="38">
        <v>385354</v>
      </c>
      <c r="BB450" s="38" t="s">
        <v>107</v>
      </c>
      <c r="BC450" s="38" t="s">
        <v>107</v>
      </c>
      <c r="BD450" s="38" t="s">
        <v>107</v>
      </c>
      <c r="BE450" s="38" t="s">
        <v>107</v>
      </c>
      <c r="BF450" s="38" t="s">
        <v>107</v>
      </c>
      <c r="BG450" s="38">
        <v>4816921</v>
      </c>
      <c r="BH450" s="38">
        <v>3027779</v>
      </c>
      <c r="BI450" s="38">
        <v>1307450</v>
      </c>
      <c r="BJ450" s="38">
        <v>3303031</v>
      </c>
      <c r="BK450" s="38">
        <v>302778</v>
      </c>
      <c r="BL450" s="38">
        <v>522980</v>
      </c>
      <c r="BM450" s="38">
        <v>302778</v>
      </c>
      <c r="BN450" s="38">
        <v>894571</v>
      </c>
      <c r="BO450" s="38">
        <v>1032198</v>
      </c>
      <c r="BP450" s="38">
        <v>2133207</v>
      </c>
      <c r="BQ450" s="38">
        <v>206440</v>
      </c>
      <c r="BR450" s="38">
        <v>1307450</v>
      </c>
      <c r="BS450" s="38">
        <v>233965</v>
      </c>
      <c r="BT450" s="38" t="s">
        <v>107</v>
      </c>
      <c r="BU450" s="38" t="s">
        <v>107</v>
      </c>
      <c r="BV450" s="38" t="s">
        <v>107</v>
      </c>
      <c r="BW450" s="38">
        <v>0</v>
      </c>
      <c r="BX450" s="38">
        <v>178914</v>
      </c>
      <c r="BY450" s="38">
        <v>3027779</v>
      </c>
      <c r="BZ450" s="38">
        <v>6193185</v>
      </c>
      <c r="CA450" s="38">
        <v>0</v>
      </c>
      <c r="CB450" s="38">
        <v>481692</v>
      </c>
      <c r="CC450" s="330">
        <v>232987550</v>
      </c>
      <c r="CD450" s="38" t="s">
        <v>107</v>
      </c>
      <c r="CE450" s="38">
        <v>6549266</v>
      </c>
      <c r="CF450" s="38">
        <v>20302113</v>
      </c>
      <c r="CG450" s="38" t="s">
        <v>107</v>
      </c>
      <c r="CH450" s="41" t="s">
        <v>107</v>
      </c>
      <c r="CI450" s="41" t="s">
        <v>107</v>
      </c>
      <c r="CJ450" s="41" t="s">
        <v>107</v>
      </c>
      <c r="CK450" s="41" t="s">
        <v>107</v>
      </c>
      <c r="CL450" s="41" t="s">
        <v>107</v>
      </c>
      <c r="CM450" s="41" t="s">
        <v>107</v>
      </c>
      <c r="CN450" s="41" t="s">
        <v>107</v>
      </c>
      <c r="CO450" s="42" t="s">
        <v>107</v>
      </c>
      <c r="CP450" s="42" t="s">
        <v>114</v>
      </c>
      <c r="CQ450" s="42" t="s">
        <v>114</v>
      </c>
      <c r="CR450" s="42" t="s">
        <v>114</v>
      </c>
      <c r="CS450" s="42" t="s">
        <v>114</v>
      </c>
      <c r="CT450" s="42" t="s">
        <v>114</v>
      </c>
      <c r="CU450" s="42" t="s">
        <v>114</v>
      </c>
      <c r="CV450" s="41" t="s">
        <v>107</v>
      </c>
      <c r="CW450" s="41" t="s">
        <v>107</v>
      </c>
      <c r="CX450" s="41" t="s">
        <v>107</v>
      </c>
      <c r="CY450" s="41" t="s">
        <v>107</v>
      </c>
      <c r="CZ450" s="41" t="s">
        <v>107</v>
      </c>
      <c r="DA450" s="41" t="s">
        <v>107</v>
      </c>
      <c r="DB450" s="41" t="s">
        <v>107</v>
      </c>
      <c r="DC450" s="41" t="s">
        <v>107</v>
      </c>
      <c r="DD450" s="332">
        <v>7427326</v>
      </c>
      <c r="DE450" s="43">
        <v>1</v>
      </c>
      <c r="DF450" s="390">
        <v>1</v>
      </c>
      <c r="DG450" s="310"/>
      <c r="DH450" s="203"/>
      <c r="DI450" s="279" t="str" cm="1">
        <f t="array" ref="DI450">+IF(AND(C450&lt;&gt;"Vehículos Eléctricos",C450&lt;&gt;"Vehículos Híbridos",AD450="PERCENTIL 50"),
     IF(VLOOKUP(_xlfn.TEXTJOIN("_",FALSE,C450:E450),BD_Perc!$A:$P,_xlfn.IFS(BD!AE450="Intervalo de precio 1",12,BD!AE450="Intervalo de precio 2",13),FALSE)&lt;=1,
     VLOOKUP(_xlfn.TEXTJOIN("_",FALSE,C450:E450),BD_Perc!$A:$P,16,FALSE),"Ok P50"),
     "Ok P30/70 ó Híbrido/Eléctrico")</f>
        <v>Ok P30/70 ó Híbrido/Eléctrico</v>
      </c>
      <c r="DJ450" s="279" t="str">
        <f t="shared" si="37"/>
        <v>Vehículos Especiales_Ambulancias_TAM</v>
      </c>
      <c r="DK450" s="331">
        <f t="shared" si="41"/>
        <v>352213550</v>
      </c>
      <c r="DL450" s="326"/>
    </row>
    <row r="451" spans="1:116" ht="51">
      <c r="A451" s="28">
        <v>446</v>
      </c>
      <c r="B451" s="29" t="s">
        <v>325</v>
      </c>
      <c r="C451" s="29" t="s">
        <v>3</v>
      </c>
      <c r="D451" s="29" t="s">
        <v>977</v>
      </c>
      <c r="E451" s="42" t="s">
        <v>986</v>
      </c>
      <c r="F451" s="42" t="s">
        <v>982</v>
      </c>
      <c r="G451" s="30" t="s">
        <v>1008</v>
      </c>
      <c r="H451" s="28" t="s">
        <v>1009</v>
      </c>
      <c r="I451" s="28">
        <v>6420050</v>
      </c>
      <c r="J451" s="28" t="s">
        <v>1010</v>
      </c>
      <c r="K451" s="31" t="s">
        <v>107</v>
      </c>
      <c r="L451" s="56">
        <v>158</v>
      </c>
      <c r="M451" s="33" t="s">
        <v>107</v>
      </c>
      <c r="N451" s="34">
        <v>122000000</v>
      </c>
      <c r="O451" s="34">
        <f>+IFERROR(VLOOKUP(I451,Precio_Fasecolda!A:C,3,FALSE),IFERROR(VLOOKUP(I451,Precio_Fasecolda!B:C,2,FALSE),N451))</f>
        <v>122000000</v>
      </c>
      <c r="P451" s="34">
        <f t="shared" si="38"/>
        <v>0</v>
      </c>
      <c r="Q451" s="33" t="s">
        <v>107</v>
      </c>
      <c r="R451" s="28" t="s">
        <v>2415</v>
      </c>
      <c r="S451" s="28" t="s">
        <v>112</v>
      </c>
      <c r="T451" s="28" t="s">
        <v>107</v>
      </c>
      <c r="U451" s="28" t="s">
        <v>107</v>
      </c>
      <c r="V451" s="42" t="s">
        <v>107</v>
      </c>
      <c r="W451" s="28" t="s">
        <v>107</v>
      </c>
      <c r="X451" s="28" t="s">
        <v>107</v>
      </c>
      <c r="Y451" s="28">
        <f t="shared" si="39"/>
        <v>346798784</v>
      </c>
      <c r="Z451" s="292">
        <f t="shared" si="36"/>
        <v>119560000</v>
      </c>
      <c r="AA451" s="28" cm="1">
        <f t="array" aca="1" ref="AA451" ca="1">_xlfn.IFS(DK451&lt;$DK$4,1,AND(DK451&gt;=$DK$4,DK451&lt;=$AA$4),2,DK451&gt;$AA$4,3)</f>
        <v>3</v>
      </c>
      <c r="AB451" s="28">
        <v>0</v>
      </c>
      <c r="AC451" s="28" cm="1">
        <f t="array" aca="1" ref="AC451" ca="1">IF(AB451="PERCENTIL 30","",_xlfn.IFS(DK451&lt;$AC$4,1,DK451&gt;$AC$4,2))</f>
        <v>2</v>
      </c>
      <c r="AD451" s="28" t="str">
        <f>+IFERROR(VLOOKUP(_xlfn.TEXTJOIN("_", FALSE, C451:E451), BD_Perc!$A:$O, 15, FALSE),"Segmentación no encontrada o vehículo inactivo")</f>
        <v>PERCENTIL 30-70</v>
      </c>
      <c r="AE451" s="28" t="str" cm="1">
        <f t="array" ref="AE451">_xlfn.IFS(
    AD451 = "PERCENTIL 50",
    _xlfn.IFS(
        BD!DK451 &lt; VLOOKUP(_xlfn.TEXTJOIN("_", FALSE, C451:E451), BD_Perc!$A:$O, 11, FALSE), "Intervalo de precio 1",
        BD!DK451 &gt;= VLOOKUP(_xlfn.TEXTJOIN("_", FALSE, C451:E451), BD_Perc!$A:$O, 11, FALSE), "Intervalo de precio 2"
    ),
    AD451 = "PERCENTIL 30-70",
    _xlfn.IFS(
        BD!DK451 &lt; VLOOKUP(_xlfn.TEXTJOIN("_", FALSE, C451:E451), BD_Perc!$A:$O, 6, FALSE), "Intervalo de precio 1",
        BD!DK451 &lt; VLOOKUP(_xlfn.TEXTJOIN("_", FALSE, C451:E451), BD_Perc!$A:$O, 7, FALSE), "Intervalo de precio 2",
        BD!DK451 &gt;= VLOOKUP(_xlfn.TEXTJOIN("_", FALSE, C451:E451), BD_Perc!$A:$O, 7, FALSE), "Intervalo de precio 3"
    ),
    AD451="Segmentación no encontrada o vehículo inactivo","Segmentación no encontrada o vehículo inactivo"
)</f>
        <v>Intervalo de precio 1</v>
      </c>
      <c r="AF451" s="65" t="s">
        <v>2412</v>
      </c>
      <c r="AG451" s="35" t="b">
        <f t="shared" si="40"/>
        <v>1</v>
      </c>
      <c r="AH451" s="320">
        <v>0.02</v>
      </c>
      <c r="AI451" s="320">
        <v>0.03</v>
      </c>
      <c r="AJ451" s="320">
        <v>0.03</v>
      </c>
      <c r="AK451" s="320">
        <v>0.03</v>
      </c>
      <c r="AL451" s="320">
        <v>0.03</v>
      </c>
      <c r="AM451" s="320">
        <v>0.03</v>
      </c>
      <c r="AN451" s="28" t="s">
        <v>113</v>
      </c>
      <c r="AO451" s="28" t="s">
        <v>113</v>
      </c>
      <c r="AP451" s="28" t="s">
        <v>113</v>
      </c>
      <c r="AQ451" s="45">
        <v>1</v>
      </c>
      <c r="AR451" s="38">
        <v>8689479</v>
      </c>
      <c r="AS451" s="38">
        <v>756945</v>
      </c>
      <c r="AT451" s="38">
        <v>619319</v>
      </c>
      <c r="AU451" s="38" t="s">
        <v>107</v>
      </c>
      <c r="AV451" s="38">
        <v>4816921</v>
      </c>
      <c r="AW451" s="38">
        <v>8078664</v>
      </c>
      <c r="AX451" s="38">
        <v>481692</v>
      </c>
      <c r="AY451" s="38">
        <v>894571</v>
      </c>
      <c r="AZ451" s="38">
        <v>48169</v>
      </c>
      <c r="BA451" s="38">
        <v>385354</v>
      </c>
      <c r="BB451" s="38" t="s">
        <v>107</v>
      </c>
      <c r="BC451" s="38" t="s">
        <v>107</v>
      </c>
      <c r="BD451" s="38" t="s">
        <v>107</v>
      </c>
      <c r="BE451" s="38" t="s">
        <v>107</v>
      </c>
      <c r="BF451" s="38" t="s">
        <v>107</v>
      </c>
      <c r="BG451" s="38">
        <v>4816921</v>
      </c>
      <c r="BH451" s="38">
        <v>3027779</v>
      </c>
      <c r="BI451" s="38">
        <v>1307450</v>
      </c>
      <c r="BJ451" s="38">
        <v>3303031</v>
      </c>
      <c r="BK451" s="38">
        <v>302778</v>
      </c>
      <c r="BL451" s="38">
        <v>522980</v>
      </c>
      <c r="BM451" s="38">
        <v>302778</v>
      </c>
      <c r="BN451" s="38">
        <v>894571</v>
      </c>
      <c r="BO451" s="38">
        <v>1032198</v>
      </c>
      <c r="BP451" s="38">
        <v>2133207</v>
      </c>
      <c r="BQ451" s="38">
        <v>206440</v>
      </c>
      <c r="BR451" s="38">
        <v>1307450</v>
      </c>
      <c r="BS451" s="38">
        <v>233965</v>
      </c>
      <c r="BT451" s="38" t="s">
        <v>107</v>
      </c>
      <c r="BU451" s="38" t="s">
        <v>107</v>
      </c>
      <c r="BV451" s="38" t="s">
        <v>107</v>
      </c>
      <c r="BW451" s="38">
        <v>0</v>
      </c>
      <c r="BX451" s="38">
        <v>178914</v>
      </c>
      <c r="BY451" s="38">
        <v>3027779</v>
      </c>
      <c r="BZ451" s="38">
        <v>6193185</v>
      </c>
      <c r="CA451" s="38">
        <v>0</v>
      </c>
      <c r="CB451" s="38">
        <v>481692</v>
      </c>
      <c r="CC451" s="330">
        <v>224798784</v>
      </c>
      <c r="CD451" s="38" t="s">
        <v>107</v>
      </c>
      <c r="CE451" s="38">
        <v>6549266</v>
      </c>
      <c r="CF451" s="38">
        <v>20302113</v>
      </c>
      <c r="CG451" s="38" t="s">
        <v>107</v>
      </c>
      <c r="CH451" s="41" t="s">
        <v>107</v>
      </c>
      <c r="CI451" s="41" t="s">
        <v>107</v>
      </c>
      <c r="CJ451" s="41" t="s">
        <v>107</v>
      </c>
      <c r="CK451" s="41" t="s">
        <v>107</v>
      </c>
      <c r="CL451" s="41" t="s">
        <v>107</v>
      </c>
      <c r="CM451" s="41" t="s">
        <v>107</v>
      </c>
      <c r="CN451" s="41" t="s">
        <v>107</v>
      </c>
      <c r="CO451" s="42" t="s">
        <v>107</v>
      </c>
      <c r="CP451" s="42" t="s">
        <v>114</v>
      </c>
      <c r="CQ451" s="42" t="s">
        <v>114</v>
      </c>
      <c r="CR451" s="42" t="s">
        <v>113</v>
      </c>
      <c r="CS451" s="42" t="s">
        <v>114</v>
      </c>
      <c r="CT451" s="42" t="s">
        <v>114</v>
      </c>
      <c r="CU451" s="42" t="s">
        <v>114</v>
      </c>
      <c r="CV451" s="41" t="s">
        <v>107</v>
      </c>
      <c r="CW451" s="41" t="s">
        <v>107</v>
      </c>
      <c r="CX451" s="41" t="s">
        <v>107</v>
      </c>
      <c r="CY451" s="41" t="s">
        <v>107</v>
      </c>
      <c r="CZ451" s="41" t="s">
        <v>107</v>
      </c>
      <c r="DA451" s="41" t="s">
        <v>107</v>
      </c>
      <c r="DB451" s="41" t="s">
        <v>107</v>
      </c>
      <c r="DC451" s="41" t="s">
        <v>107</v>
      </c>
      <c r="DD451" s="332">
        <v>5780305</v>
      </c>
      <c r="DE451" s="43">
        <v>1</v>
      </c>
      <c r="DF451" s="390">
        <v>1</v>
      </c>
      <c r="DG451" s="310"/>
      <c r="DH451" s="203"/>
      <c r="DI451" s="279" t="str" cm="1">
        <f t="array" ref="DI451">+IF(AND(C451&lt;&gt;"Vehículos Eléctricos",C451&lt;&gt;"Vehículos Híbridos",AD451="PERCENTIL 50"),
     IF(VLOOKUP(_xlfn.TEXTJOIN("_",FALSE,C451:E451),BD_Perc!$A:$P,_xlfn.IFS(BD!AE451="Intervalo de precio 1",12,BD!AE451="Intervalo de precio 2",13),FALSE)&lt;=1,
     VLOOKUP(_xlfn.TEXTJOIN("_",FALSE,C451:E451),BD_Perc!$A:$P,16,FALSE),"Ok P50"),
     "Ok P30/70 ó Híbrido/Eléctrico")</f>
        <v>Ok P30/70 ó Híbrido/Eléctrico</v>
      </c>
      <c r="DJ451" s="279" t="str">
        <f t="shared" si="37"/>
        <v>Vehículos Especiales_Ambulancias_TAM</v>
      </c>
      <c r="DK451" s="331">
        <f t="shared" si="41"/>
        <v>344358784</v>
      </c>
      <c r="DL451" s="326"/>
    </row>
    <row r="452" spans="1:116" ht="51">
      <c r="A452" s="28">
        <v>447</v>
      </c>
      <c r="B452" s="29" t="s">
        <v>325</v>
      </c>
      <c r="C452" s="29" t="s">
        <v>3</v>
      </c>
      <c r="D452" s="29" t="s">
        <v>977</v>
      </c>
      <c r="E452" s="42" t="s">
        <v>986</v>
      </c>
      <c r="F452" s="42" t="s">
        <v>982</v>
      </c>
      <c r="G452" s="30" t="s">
        <v>1011</v>
      </c>
      <c r="H452" s="28" t="s">
        <v>1009</v>
      </c>
      <c r="I452" s="28">
        <v>6420051</v>
      </c>
      <c r="J452" s="28" t="s">
        <v>1012</v>
      </c>
      <c r="K452" s="31" t="s">
        <v>107</v>
      </c>
      <c r="L452" s="56">
        <v>161</v>
      </c>
      <c r="M452" s="33" t="s">
        <v>107</v>
      </c>
      <c r="N452" s="34">
        <v>151100000</v>
      </c>
      <c r="O452" s="34">
        <f>+IFERROR(VLOOKUP(I452,Precio_Fasecolda!A:C,3,FALSE),IFERROR(VLOOKUP(I452,Precio_Fasecolda!B:C,2,FALSE),N452))</f>
        <v>151100000</v>
      </c>
      <c r="P452" s="34">
        <f t="shared" si="38"/>
        <v>0</v>
      </c>
      <c r="Q452" s="33" t="s">
        <v>107</v>
      </c>
      <c r="R452" s="28" t="s">
        <v>2415</v>
      </c>
      <c r="S452" s="28" t="s">
        <v>360</v>
      </c>
      <c r="T452" s="28" t="s">
        <v>107</v>
      </c>
      <c r="U452" s="28" t="s">
        <v>107</v>
      </c>
      <c r="V452" s="42" t="s">
        <v>107</v>
      </c>
      <c r="W452" s="28" t="s">
        <v>107</v>
      </c>
      <c r="X452" s="28" t="s">
        <v>107</v>
      </c>
      <c r="Y452" s="28">
        <f t="shared" si="39"/>
        <v>375898784</v>
      </c>
      <c r="Z452" s="292">
        <f t="shared" si="36"/>
        <v>148078000</v>
      </c>
      <c r="AA452" s="28" cm="1">
        <f t="array" aca="1" ref="AA452" ca="1">_xlfn.IFS(DK452&lt;$DK$4,1,AND(DK452&gt;=$DK$4,DK452&lt;=$AA$4),2,DK452&gt;$AA$4,3)</f>
        <v>3</v>
      </c>
      <c r="AB452" s="28">
        <v>0</v>
      </c>
      <c r="AC452" s="28" cm="1">
        <f t="array" aca="1" ref="AC452" ca="1">IF(AB452="PERCENTIL 30","",_xlfn.IFS(DK452&lt;$AC$4,1,DK452&gt;$AC$4,2))</f>
        <v>2</v>
      </c>
      <c r="AD452" s="28" t="str">
        <f>+IFERROR(VLOOKUP(_xlfn.TEXTJOIN("_", FALSE, C452:E452), BD_Perc!$A:$O, 15, FALSE),"Segmentación no encontrada o vehículo inactivo")</f>
        <v>PERCENTIL 30-70</v>
      </c>
      <c r="AE452" s="28" t="str" cm="1">
        <f t="array" ref="AE452">_xlfn.IFS(
    AD452 = "PERCENTIL 50",
    _xlfn.IFS(
        BD!DK452 &lt; VLOOKUP(_xlfn.TEXTJOIN("_", FALSE, C452:E452), BD_Perc!$A:$O, 11, FALSE), "Intervalo de precio 1",
        BD!DK452 &gt;= VLOOKUP(_xlfn.TEXTJOIN("_", FALSE, C452:E452), BD_Perc!$A:$O, 11, FALSE), "Intervalo de precio 2"
    ),
    AD452 = "PERCENTIL 30-70",
    _xlfn.IFS(
        BD!DK452 &lt; VLOOKUP(_xlfn.TEXTJOIN("_", FALSE, C452:E452), BD_Perc!$A:$O, 6, FALSE), "Intervalo de precio 1",
        BD!DK452 &lt; VLOOKUP(_xlfn.TEXTJOIN("_", FALSE, C452:E452), BD_Perc!$A:$O, 7, FALSE), "Intervalo de precio 2",
        BD!DK452 &gt;= VLOOKUP(_xlfn.TEXTJOIN("_", FALSE, C452:E452), BD_Perc!$A:$O, 7, FALSE), "Intervalo de precio 3"
    ),
    AD452="Segmentación no encontrada o vehículo inactivo","Segmentación no encontrada o vehículo inactivo"
)</f>
        <v>Intervalo de precio 2</v>
      </c>
      <c r="AF452" s="65" t="s">
        <v>2413</v>
      </c>
      <c r="AG452" s="35" t="b">
        <f t="shared" si="40"/>
        <v>1</v>
      </c>
      <c r="AH452" s="320">
        <v>0.02</v>
      </c>
      <c r="AI452" s="320">
        <v>0.03</v>
      </c>
      <c r="AJ452" s="320">
        <v>0.03</v>
      </c>
      <c r="AK452" s="320">
        <v>0.03</v>
      </c>
      <c r="AL452" s="320">
        <v>0.03</v>
      </c>
      <c r="AM452" s="320">
        <v>0.03</v>
      </c>
      <c r="AN452" s="28" t="s">
        <v>113</v>
      </c>
      <c r="AO452" s="28" t="s">
        <v>113</v>
      </c>
      <c r="AP452" s="28" t="s">
        <v>113</v>
      </c>
      <c r="AQ452" s="45">
        <v>1</v>
      </c>
      <c r="AR452" s="38">
        <v>8689479</v>
      </c>
      <c r="AS452" s="38">
        <v>756945</v>
      </c>
      <c r="AT452" s="38">
        <v>619319</v>
      </c>
      <c r="AU452" s="38" t="s">
        <v>107</v>
      </c>
      <c r="AV452" s="38">
        <v>4816921</v>
      </c>
      <c r="AW452" s="38">
        <v>8078664</v>
      </c>
      <c r="AX452" s="38">
        <v>481692</v>
      </c>
      <c r="AY452" s="38">
        <v>894571</v>
      </c>
      <c r="AZ452" s="38">
        <v>48169</v>
      </c>
      <c r="BA452" s="38">
        <v>385354</v>
      </c>
      <c r="BB452" s="38" t="s">
        <v>107</v>
      </c>
      <c r="BC452" s="38" t="s">
        <v>107</v>
      </c>
      <c r="BD452" s="38" t="s">
        <v>107</v>
      </c>
      <c r="BE452" s="38" t="s">
        <v>107</v>
      </c>
      <c r="BF452" s="38" t="s">
        <v>107</v>
      </c>
      <c r="BG452" s="38">
        <v>4816921</v>
      </c>
      <c r="BH452" s="38">
        <v>3027779</v>
      </c>
      <c r="BI452" s="38">
        <v>1307450</v>
      </c>
      <c r="BJ452" s="38">
        <v>3303031</v>
      </c>
      <c r="BK452" s="38">
        <v>302778</v>
      </c>
      <c r="BL452" s="38">
        <v>522980</v>
      </c>
      <c r="BM452" s="38">
        <v>302778</v>
      </c>
      <c r="BN452" s="38">
        <v>894571</v>
      </c>
      <c r="BO452" s="38">
        <v>1032198</v>
      </c>
      <c r="BP452" s="38">
        <v>2133207</v>
      </c>
      <c r="BQ452" s="38">
        <v>206440</v>
      </c>
      <c r="BR452" s="38">
        <v>1307450</v>
      </c>
      <c r="BS452" s="38">
        <v>233965</v>
      </c>
      <c r="BT452" s="38" t="s">
        <v>107</v>
      </c>
      <c r="BU452" s="38" t="s">
        <v>107</v>
      </c>
      <c r="BV452" s="38" t="s">
        <v>107</v>
      </c>
      <c r="BW452" s="38">
        <v>0</v>
      </c>
      <c r="BX452" s="38">
        <v>178914</v>
      </c>
      <c r="BY452" s="38">
        <v>3027779</v>
      </c>
      <c r="BZ452" s="38">
        <v>6193185</v>
      </c>
      <c r="CA452" s="38">
        <v>0</v>
      </c>
      <c r="CB452" s="38">
        <v>481692</v>
      </c>
      <c r="CC452" s="330">
        <v>224798784</v>
      </c>
      <c r="CD452" s="38" t="s">
        <v>107</v>
      </c>
      <c r="CE452" s="38">
        <v>6549266</v>
      </c>
      <c r="CF452" s="38">
        <v>20302113</v>
      </c>
      <c r="CG452" s="38" t="s">
        <v>107</v>
      </c>
      <c r="CH452" s="41" t="s">
        <v>107</v>
      </c>
      <c r="CI452" s="41" t="s">
        <v>107</v>
      </c>
      <c r="CJ452" s="41" t="s">
        <v>107</v>
      </c>
      <c r="CK452" s="41" t="s">
        <v>107</v>
      </c>
      <c r="CL452" s="41" t="s">
        <v>107</v>
      </c>
      <c r="CM452" s="41" t="s">
        <v>107</v>
      </c>
      <c r="CN452" s="41" t="s">
        <v>107</v>
      </c>
      <c r="CO452" s="42" t="s">
        <v>107</v>
      </c>
      <c r="CP452" s="42" t="s">
        <v>114</v>
      </c>
      <c r="CQ452" s="42" t="s">
        <v>114</v>
      </c>
      <c r="CR452" s="42" t="s">
        <v>113</v>
      </c>
      <c r="CS452" s="42" t="s">
        <v>114</v>
      </c>
      <c r="CT452" s="42" t="s">
        <v>113</v>
      </c>
      <c r="CU452" s="42" t="s">
        <v>114</v>
      </c>
      <c r="CV452" s="41" t="s">
        <v>107</v>
      </c>
      <c r="CW452" s="41" t="s">
        <v>107</v>
      </c>
      <c r="CX452" s="41" t="s">
        <v>107</v>
      </c>
      <c r="CY452" s="41" t="s">
        <v>107</v>
      </c>
      <c r="CZ452" s="41" t="s">
        <v>107</v>
      </c>
      <c r="DA452" s="41" t="s">
        <v>107</v>
      </c>
      <c r="DB452" s="41" t="s">
        <v>107</v>
      </c>
      <c r="DC452" s="41" t="s">
        <v>107</v>
      </c>
      <c r="DD452" s="332">
        <v>6881316</v>
      </c>
      <c r="DE452" s="43">
        <v>0</v>
      </c>
      <c r="DF452" s="390">
        <v>0</v>
      </c>
      <c r="DG452" s="310"/>
      <c r="DH452" s="203"/>
      <c r="DI452" s="279" t="str" cm="1">
        <f t="array" ref="DI452">+IF(AND(C452&lt;&gt;"Vehículos Eléctricos",C452&lt;&gt;"Vehículos Híbridos",AD452="PERCENTIL 50"),
     IF(VLOOKUP(_xlfn.TEXTJOIN("_",FALSE,C452:E452),BD_Perc!$A:$P,_xlfn.IFS(BD!AE452="Intervalo de precio 1",12,BD!AE452="Intervalo de precio 2",13),FALSE)&lt;=1,
     VLOOKUP(_xlfn.TEXTJOIN("_",FALSE,C452:E452),BD_Perc!$A:$P,16,FALSE),"Ok P50"),
     "Ok P30/70 ó Híbrido/Eléctrico")</f>
        <v>Ok P30/70 ó Híbrido/Eléctrico</v>
      </c>
      <c r="DJ452" s="279" t="str">
        <f t="shared" si="37"/>
        <v>Vehículos Especiales_Ambulancias_TAM</v>
      </c>
      <c r="DK452" s="331">
        <f t="shared" si="41"/>
        <v>372876784</v>
      </c>
      <c r="DL452" s="326"/>
    </row>
    <row r="453" spans="1:116" ht="63.75">
      <c r="A453" s="28">
        <v>448</v>
      </c>
      <c r="B453" s="29" t="s">
        <v>325</v>
      </c>
      <c r="C453" s="29" t="s">
        <v>3</v>
      </c>
      <c r="D453" s="29" t="s">
        <v>977</v>
      </c>
      <c r="E453" s="42" t="s">
        <v>978</v>
      </c>
      <c r="F453" s="42" t="s">
        <v>979</v>
      </c>
      <c r="G453" s="30" t="s">
        <v>1013</v>
      </c>
      <c r="H453" s="28" t="s">
        <v>1009</v>
      </c>
      <c r="I453" s="28">
        <v>6420052</v>
      </c>
      <c r="J453" s="28" t="s">
        <v>1014</v>
      </c>
      <c r="K453" s="31" t="s">
        <v>107</v>
      </c>
      <c r="L453" s="56">
        <v>161</v>
      </c>
      <c r="M453" s="33" t="s">
        <v>107</v>
      </c>
      <c r="N453" s="34">
        <v>156500000</v>
      </c>
      <c r="O453" s="34">
        <f>+IFERROR(VLOOKUP(I453,Precio_Fasecolda!A:C,3,FALSE),IFERROR(VLOOKUP(I453,Precio_Fasecolda!B:C,2,FALSE),N453))</f>
        <v>156500000</v>
      </c>
      <c r="P453" s="34">
        <f t="shared" si="38"/>
        <v>0</v>
      </c>
      <c r="Q453" s="33" t="s">
        <v>107</v>
      </c>
      <c r="R453" s="28" t="s">
        <v>2415</v>
      </c>
      <c r="S453" s="28" t="s">
        <v>360</v>
      </c>
      <c r="T453" s="28" t="s">
        <v>107</v>
      </c>
      <c r="U453" s="28" t="s">
        <v>107</v>
      </c>
      <c r="V453" s="42" t="s">
        <v>107</v>
      </c>
      <c r="W453" s="28" t="s">
        <v>107</v>
      </c>
      <c r="X453" s="28" t="s">
        <v>107</v>
      </c>
      <c r="Y453" s="28">
        <f t="shared" si="39"/>
        <v>282885409</v>
      </c>
      <c r="Z453" s="292">
        <f t="shared" si="36"/>
        <v>148675000</v>
      </c>
      <c r="AA453" s="28" cm="1">
        <f t="array" aca="1" ref="AA453" ca="1">_xlfn.IFS(DK453&lt;$DK$4,1,AND(DK453&gt;=$DK$4,DK453&lt;=$AA$4),2,DK453&gt;$AA$4,3)</f>
        <v>3</v>
      </c>
      <c r="AB453" s="28">
        <v>0</v>
      </c>
      <c r="AC453" s="28" cm="1">
        <f t="array" aca="1" ref="AC453" ca="1">IF(AB453="PERCENTIL 30","",_xlfn.IFS(DK453&lt;$AC$4,1,DK453&gt;$AC$4,2))</f>
        <v>2</v>
      </c>
      <c r="AD453" s="28" t="str">
        <f>+IFERROR(VLOOKUP(_xlfn.TEXTJOIN("_", FALSE, C453:E453), BD_Perc!$A:$O, 15, FALSE),"Segmentación no encontrada o vehículo inactivo")</f>
        <v>PERCENTIL 30-70</v>
      </c>
      <c r="AE453" s="28" t="str" cm="1">
        <f t="array" ref="AE453">_xlfn.IFS(
    AD453 = "PERCENTIL 50",
    _xlfn.IFS(
        BD!DK453 &lt; VLOOKUP(_xlfn.TEXTJOIN("_", FALSE, C453:E453), BD_Perc!$A:$O, 11, FALSE), "Intervalo de precio 1",
        BD!DK453 &gt;= VLOOKUP(_xlfn.TEXTJOIN("_", FALSE, C453:E453), BD_Perc!$A:$O, 11, FALSE), "Intervalo de precio 2"
    ),
    AD453 = "PERCENTIL 30-70",
    _xlfn.IFS(
        BD!DK453 &lt; VLOOKUP(_xlfn.TEXTJOIN("_", FALSE, C453:E453), BD_Perc!$A:$O, 6, FALSE), "Intervalo de precio 1",
        BD!DK453 &lt; VLOOKUP(_xlfn.TEXTJOIN("_", FALSE, C453:E453), BD_Perc!$A:$O, 7, FALSE), "Intervalo de precio 2",
        BD!DK453 &gt;= VLOOKUP(_xlfn.TEXTJOIN("_", FALSE, C453:E453), BD_Perc!$A:$O, 7, FALSE), "Intervalo de precio 3"
    ),
    AD453="Segmentación no encontrada o vehículo inactivo","Segmentación no encontrada o vehículo inactivo"
)</f>
        <v>Intervalo de precio 2</v>
      </c>
      <c r="AF453" s="65" t="s">
        <v>2413</v>
      </c>
      <c r="AG453" s="35" t="b">
        <f t="shared" si="40"/>
        <v>1</v>
      </c>
      <c r="AH453" s="320">
        <v>0.05</v>
      </c>
      <c r="AI453" s="320">
        <v>0.06</v>
      </c>
      <c r="AJ453" s="320">
        <v>7.0000000000000007E-2</v>
      </c>
      <c r="AK453" s="320">
        <v>0.08</v>
      </c>
      <c r="AL453" s="320">
        <v>0.1</v>
      </c>
      <c r="AM453" s="320">
        <v>0.1</v>
      </c>
      <c r="AN453" s="28" t="s">
        <v>113</v>
      </c>
      <c r="AO453" s="28" t="s">
        <v>113</v>
      </c>
      <c r="AP453" s="28" t="s">
        <v>113</v>
      </c>
      <c r="AQ453" s="45">
        <v>1</v>
      </c>
      <c r="AR453" s="38">
        <v>8689479</v>
      </c>
      <c r="AS453" s="38">
        <v>756945</v>
      </c>
      <c r="AT453" s="38">
        <v>619319</v>
      </c>
      <c r="AU453" s="38" t="s">
        <v>107</v>
      </c>
      <c r="AV453" s="38">
        <v>4816921</v>
      </c>
      <c r="AW453" s="38">
        <v>8078664</v>
      </c>
      <c r="AX453" s="38">
        <v>481692</v>
      </c>
      <c r="AY453" s="38">
        <v>894571</v>
      </c>
      <c r="AZ453" s="38">
        <v>48169</v>
      </c>
      <c r="BA453" s="38">
        <v>385354</v>
      </c>
      <c r="BB453" s="38" t="s">
        <v>107</v>
      </c>
      <c r="BC453" s="38" t="s">
        <v>107</v>
      </c>
      <c r="BD453" s="38" t="s">
        <v>107</v>
      </c>
      <c r="BE453" s="38" t="s">
        <v>107</v>
      </c>
      <c r="BF453" s="38" t="s">
        <v>107</v>
      </c>
      <c r="BG453" s="38">
        <v>4816921</v>
      </c>
      <c r="BH453" s="38">
        <v>3027779</v>
      </c>
      <c r="BI453" s="38">
        <v>1307450</v>
      </c>
      <c r="BJ453" s="38">
        <v>3303031</v>
      </c>
      <c r="BK453" s="38">
        <v>302778</v>
      </c>
      <c r="BL453" s="38">
        <v>522980</v>
      </c>
      <c r="BM453" s="38">
        <v>302778</v>
      </c>
      <c r="BN453" s="38">
        <v>894571</v>
      </c>
      <c r="BO453" s="38">
        <v>1032198</v>
      </c>
      <c r="BP453" s="38">
        <v>2133207</v>
      </c>
      <c r="BQ453" s="38">
        <v>206440</v>
      </c>
      <c r="BR453" s="38">
        <v>1307450</v>
      </c>
      <c r="BS453" s="38">
        <v>233965</v>
      </c>
      <c r="BT453" s="38" t="s">
        <v>107</v>
      </c>
      <c r="BU453" s="38" t="s">
        <v>107</v>
      </c>
      <c r="BV453" s="38" t="s">
        <v>107</v>
      </c>
      <c r="BW453" s="38">
        <v>0</v>
      </c>
      <c r="BX453" s="38">
        <v>178914</v>
      </c>
      <c r="BY453" s="38">
        <v>3027779</v>
      </c>
      <c r="BZ453" s="38">
        <v>6193185</v>
      </c>
      <c r="CA453" s="38">
        <v>0</v>
      </c>
      <c r="CB453" s="38">
        <v>481692</v>
      </c>
      <c r="CC453" s="330">
        <v>126385409</v>
      </c>
      <c r="CD453" s="38" t="s">
        <v>107</v>
      </c>
      <c r="CE453" s="38">
        <v>6549266</v>
      </c>
      <c r="CF453" s="38">
        <v>20302113</v>
      </c>
      <c r="CG453" s="38" t="s">
        <v>107</v>
      </c>
      <c r="CH453" s="41" t="s">
        <v>107</v>
      </c>
      <c r="CI453" s="41" t="s">
        <v>107</v>
      </c>
      <c r="CJ453" s="41" t="s">
        <v>107</v>
      </c>
      <c r="CK453" s="41" t="s">
        <v>107</v>
      </c>
      <c r="CL453" s="41" t="s">
        <v>107</v>
      </c>
      <c r="CM453" s="41" t="s">
        <v>107</v>
      </c>
      <c r="CN453" s="41" t="s">
        <v>107</v>
      </c>
      <c r="CO453" s="42" t="s">
        <v>107</v>
      </c>
      <c r="CP453" s="42" t="s">
        <v>114</v>
      </c>
      <c r="CQ453" s="42" t="s">
        <v>114</v>
      </c>
      <c r="CR453" s="42" t="s">
        <v>113</v>
      </c>
      <c r="CS453" s="42" t="s">
        <v>114</v>
      </c>
      <c r="CT453" s="42" t="s">
        <v>113</v>
      </c>
      <c r="CU453" s="42" t="s">
        <v>114</v>
      </c>
      <c r="CV453" s="41" t="s">
        <v>107</v>
      </c>
      <c r="CW453" s="41" t="s">
        <v>107</v>
      </c>
      <c r="CX453" s="41" t="s">
        <v>107</v>
      </c>
      <c r="CY453" s="41" t="s">
        <v>107</v>
      </c>
      <c r="CZ453" s="41" t="s">
        <v>107</v>
      </c>
      <c r="DA453" s="41" t="s">
        <v>107</v>
      </c>
      <c r="DB453" s="41" t="s">
        <v>107</v>
      </c>
      <c r="DC453" s="41" t="s">
        <v>107</v>
      </c>
      <c r="DD453" s="332">
        <v>6881316</v>
      </c>
      <c r="DE453" s="43">
        <v>1</v>
      </c>
      <c r="DF453" s="390">
        <v>1</v>
      </c>
      <c r="DG453" s="310"/>
      <c r="DH453" s="203"/>
      <c r="DI453" s="279" t="str" cm="1">
        <f t="array" ref="DI453">+IF(AND(C453&lt;&gt;"Vehículos Eléctricos",C453&lt;&gt;"Vehículos Híbridos",AD453="PERCENTIL 50"),
     IF(VLOOKUP(_xlfn.TEXTJOIN("_",FALSE,C453:E453),BD_Perc!$A:$P,_xlfn.IFS(BD!AE453="Intervalo de precio 1",12,BD!AE453="Intervalo de precio 2",13),FALSE)&lt;=1,
     VLOOKUP(_xlfn.TEXTJOIN("_",FALSE,C453:E453),BD_Perc!$A:$P,16,FALSE),"Ok P50"),
     "Ok P30/70 ó Híbrido/Eléctrico")</f>
        <v>Ok P30/70 ó Híbrido/Eléctrico</v>
      </c>
      <c r="DJ453" s="279" t="str">
        <f t="shared" si="37"/>
        <v>Vehículos Especiales_Ambulancias_TAB</v>
      </c>
      <c r="DK453" s="331">
        <f t="shared" si="41"/>
        <v>275060409</v>
      </c>
      <c r="DL453" s="326"/>
    </row>
    <row r="454" spans="1:116" ht="51">
      <c r="A454" s="28">
        <v>449</v>
      </c>
      <c r="B454" s="29" t="s">
        <v>325</v>
      </c>
      <c r="C454" s="29" t="s">
        <v>3</v>
      </c>
      <c r="D454" s="29" t="s">
        <v>977</v>
      </c>
      <c r="E454" s="42" t="s">
        <v>986</v>
      </c>
      <c r="F454" s="42" t="s">
        <v>982</v>
      </c>
      <c r="G454" s="30" t="s">
        <v>1015</v>
      </c>
      <c r="H454" s="28" t="s">
        <v>1009</v>
      </c>
      <c r="I454" s="28">
        <v>6407009</v>
      </c>
      <c r="J454" s="28" t="s">
        <v>1016</v>
      </c>
      <c r="K454" s="31" t="s">
        <v>107</v>
      </c>
      <c r="L454" s="56">
        <v>127</v>
      </c>
      <c r="M454" s="33" t="s">
        <v>107</v>
      </c>
      <c r="N454" s="34">
        <v>138000000</v>
      </c>
      <c r="O454" s="34">
        <f>+IFERROR(VLOOKUP(I454,Precio_Fasecolda!A:C,3,FALSE),IFERROR(VLOOKUP(I454,Precio_Fasecolda!B:C,2,FALSE),N454))</f>
        <v>138000000</v>
      </c>
      <c r="P454" s="34">
        <f t="shared" si="38"/>
        <v>0</v>
      </c>
      <c r="Q454" s="33" t="s">
        <v>107</v>
      </c>
      <c r="R454" s="28" t="s">
        <v>2415</v>
      </c>
      <c r="S454" s="28" t="s">
        <v>360</v>
      </c>
      <c r="T454" s="28" t="s">
        <v>107</v>
      </c>
      <c r="U454" s="28" t="s">
        <v>107</v>
      </c>
      <c r="V454" s="42" t="s">
        <v>107</v>
      </c>
      <c r="W454" s="28" t="s">
        <v>107</v>
      </c>
      <c r="X454" s="28" t="s">
        <v>107</v>
      </c>
      <c r="Y454" s="28">
        <f t="shared" si="39"/>
        <v>362798784</v>
      </c>
      <c r="Z454" s="292">
        <f t="shared" ref="Z454:Z517" si="42">+(((N454)-(N454*AH454)/100%))</f>
        <v>135240000</v>
      </c>
      <c r="AA454" s="28" cm="1">
        <f t="array" aca="1" ref="AA454" ca="1">_xlfn.IFS(DK454&lt;$DK$4,1,AND(DK454&gt;=$DK$4,DK454&lt;=$AA$4),2,DK454&gt;$AA$4,3)</f>
        <v>3</v>
      </c>
      <c r="AB454" s="28">
        <v>0</v>
      </c>
      <c r="AC454" s="28" cm="1">
        <f t="array" aca="1" ref="AC454" ca="1">IF(AB454="PERCENTIL 30","",_xlfn.IFS(DK454&lt;$AC$4,1,DK454&gt;$AC$4,2))</f>
        <v>2</v>
      </c>
      <c r="AD454" s="28" t="str">
        <f>+IFERROR(VLOOKUP(_xlfn.TEXTJOIN("_", FALSE, C454:E454), BD_Perc!$A:$O, 15, FALSE),"Segmentación no encontrada o vehículo inactivo")</f>
        <v>PERCENTIL 30-70</v>
      </c>
      <c r="AE454" s="28" t="str" cm="1">
        <f t="array" ref="AE454">_xlfn.IFS(
    AD454 = "PERCENTIL 50",
    _xlfn.IFS(
        BD!DK454 &lt; VLOOKUP(_xlfn.TEXTJOIN("_", FALSE, C454:E454), BD_Perc!$A:$O, 11, FALSE), "Intervalo de precio 1",
        BD!DK454 &gt;= VLOOKUP(_xlfn.TEXTJOIN("_", FALSE, C454:E454), BD_Perc!$A:$O, 11, FALSE), "Intervalo de precio 2"
    ),
    AD454 = "PERCENTIL 30-70",
    _xlfn.IFS(
        BD!DK454 &lt; VLOOKUP(_xlfn.TEXTJOIN("_", FALSE, C454:E454), BD_Perc!$A:$O, 6, FALSE), "Intervalo de precio 1",
        BD!DK454 &lt; VLOOKUP(_xlfn.TEXTJOIN("_", FALSE, C454:E454), BD_Perc!$A:$O, 7, FALSE), "Intervalo de precio 2",
        BD!DK454 &gt;= VLOOKUP(_xlfn.TEXTJOIN("_", FALSE, C454:E454), BD_Perc!$A:$O, 7, FALSE), "Intervalo de precio 3"
    ),
    AD454="Segmentación no encontrada o vehículo inactivo","Segmentación no encontrada o vehículo inactivo"
)</f>
        <v>Intervalo de precio 1</v>
      </c>
      <c r="AF454" s="65" t="s">
        <v>2412</v>
      </c>
      <c r="AG454" s="35" t="b">
        <f t="shared" si="40"/>
        <v>1</v>
      </c>
      <c r="AH454" s="320">
        <v>0.02</v>
      </c>
      <c r="AI454" s="320">
        <v>2.5000000000000001E-2</v>
      </c>
      <c r="AJ454" s="320">
        <v>2.5000000000000001E-2</v>
      </c>
      <c r="AK454" s="320">
        <v>2.5000000000000001E-2</v>
      </c>
      <c r="AL454" s="320">
        <v>0.03</v>
      </c>
      <c r="AM454" s="320">
        <v>0.03</v>
      </c>
      <c r="AN454" s="28" t="s">
        <v>113</v>
      </c>
      <c r="AO454" s="28" t="s">
        <v>113</v>
      </c>
      <c r="AP454" s="28" t="s">
        <v>113</v>
      </c>
      <c r="AQ454" s="45">
        <v>1</v>
      </c>
      <c r="AR454" s="38">
        <v>8689479</v>
      </c>
      <c r="AS454" s="38">
        <v>756945</v>
      </c>
      <c r="AT454" s="38">
        <v>619319</v>
      </c>
      <c r="AU454" s="38" t="s">
        <v>107</v>
      </c>
      <c r="AV454" s="38">
        <v>4816921</v>
      </c>
      <c r="AW454" s="38">
        <v>8078664</v>
      </c>
      <c r="AX454" s="38">
        <v>481692</v>
      </c>
      <c r="AY454" s="38">
        <v>894571</v>
      </c>
      <c r="AZ454" s="38">
        <v>48169</v>
      </c>
      <c r="BA454" s="38">
        <v>385354</v>
      </c>
      <c r="BB454" s="38" t="s">
        <v>107</v>
      </c>
      <c r="BC454" s="38" t="s">
        <v>107</v>
      </c>
      <c r="BD454" s="38" t="s">
        <v>107</v>
      </c>
      <c r="BE454" s="38" t="s">
        <v>107</v>
      </c>
      <c r="BF454" s="38" t="s">
        <v>107</v>
      </c>
      <c r="BG454" s="38">
        <v>4816921</v>
      </c>
      <c r="BH454" s="38">
        <v>3027779</v>
      </c>
      <c r="BI454" s="38">
        <v>1307450</v>
      </c>
      <c r="BJ454" s="38">
        <v>3303031</v>
      </c>
      <c r="BK454" s="38">
        <v>302778</v>
      </c>
      <c r="BL454" s="38">
        <v>522980</v>
      </c>
      <c r="BM454" s="38">
        <v>302778</v>
      </c>
      <c r="BN454" s="38">
        <v>894571</v>
      </c>
      <c r="BO454" s="38">
        <v>1032198</v>
      </c>
      <c r="BP454" s="38">
        <v>2133207</v>
      </c>
      <c r="BQ454" s="38">
        <v>206440</v>
      </c>
      <c r="BR454" s="38">
        <v>1307450</v>
      </c>
      <c r="BS454" s="38">
        <v>233965</v>
      </c>
      <c r="BT454" s="38" t="s">
        <v>107</v>
      </c>
      <c r="BU454" s="38" t="s">
        <v>107</v>
      </c>
      <c r="BV454" s="38" t="s">
        <v>107</v>
      </c>
      <c r="BW454" s="38">
        <v>0</v>
      </c>
      <c r="BX454" s="38">
        <v>178914</v>
      </c>
      <c r="BY454" s="38">
        <v>3027779</v>
      </c>
      <c r="BZ454" s="38">
        <v>6193185</v>
      </c>
      <c r="CA454" s="38">
        <v>0</v>
      </c>
      <c r="CB454" s="38">
        <v>481692</v>
      </c>
      <c r="CC454" s="330">
        <v>224798784</v>
      </c>
      <c r="CD454" s="38" t="s">
        <v>107</v>
      </c>
      <c r="CE454" s="38">
        <v>6549266</v>
      </c>
      <c r="CF454" s="38">
        <v>20302113</v>
      </c>
      <c r="CG454" s="38" t="s">
        <v>107</v>
      </c>
      <c r="CH454" s="41" t="s">
        <v>107</v>
      </c>
      <c r="CI454" s="41" t="s">
        <v>107</v>
      </c>
      <c r="CJ454" s="41" t="s">
        <v>107</v>
      </c>
      <c r="CK454" s="41" t="s">
        <v>107</v>
      </c>
      <c r="CL454" s="41" t="s">
        <v>107</v>
      </c>
      <c r="CM454" s="41" t="s">
        <v>107</v>
      </c>
      <c r="CN454" s="41" t="s">
        <v>107</v>
      </c>
      <c r="CO454" s="42" t="s">
        <v>107</v>
      </c>
      <c r="CP454" s="42" t="s">
        <v>114</v>
      </c>
      <c r="CQ454" s="42" t="s">
        <v>114</v>
      </c>
      <c r="CR454" s="42" t="s">
        <v>114</v>
      </c>
      <c r="CS454" s="42" t="s">
        <v>114</v>
      </c>
      <c r="CT454" s="42" t="s">
        <v>113</v>
      </c>
      <c r="CU454" s="42" t="s">
        <v>114</v>
      </c>
      <c r="CV454" s="41" t="s">
        <v>107</v>
      </c>
      <c r="CW454" s="41" t="s">
        <v>107</v>
      </c>
      <c r="CX454" s="41" t="s">
        <v>107</v>
      </c>
      <c r="CY454" s="41" t="s">
        <v>107</v>
      </c>
      <c r="CZ454" s="41" t="s">
        <v>107</v>
      </c>
      <c r="DA454" s="41" t="s">
        <v>107</v>
      </c>
      <c r="DB454" s="41" t="s">
        <v>107</v>
      </c>
      <c r="DC454" s="41" t="s">
        <v>107</v>
      </c>
      <c r="DD454" s="332">
        <v>6468437</v>
      </c>
      <c r="DE454" s="43">
        <v>1</v>
      </c>
      <c r="DF454" s="390">
        <v>1</v>
      </c>
      <c r="DG454" s="310"/>
      <c r="DH454" s="203"/>
      <c r="DI454" s="279" t="str" cm="1">
        <f t="array" ref="DI454">+IF(AND(C454&lt;&gt;"Vehículos Eléctricos",C454&lt;&gt;"Vehículos Híbridos",AD454="PERCENTIL 50"),
     IF(VLOOKUP(_xlfn.TEXTJOIN("_",FALSE,C454:E454),BD_Perc!$A:$P,_xlfn.IFS(BD!AE454="Intervalo de precio 1",12,BD!AE454="Intervalo de precio 2",13),FALSE)&lt;=1,
     VLOOKUP(_xlfn.TEXTJOIN("_",FALSE,C454:E454),BD_Perc!$A:$P,16,FALSE),"Ok P50"),
     "Ok P30/70 ó Híbrido/Eléctrico")</f>
        <v>Ok P30/70 ó Híbrido/Eléctrico</v>
      </c>
      <c r="DJ454" s="279" t="str">
        <f t="shared" ref="DJ454:DJ517" si="43">+_xlfn.TEXTJOIN("_",FALSE,C454:E454)</f>
        <v>Vehículos Especiales_Ambulancias_TAM</v>
      </c>
      <c r="DK454" s="331">
        <f t="shared" si="41"/>
        <v>360038784</v>
      </c>
      <c r="DL454" s="326"/>
    </row>
    <row r="455" spans="1:116" ht="63.75">
      <c r="A455" s="28">
        <v>450</v>
      </c>
      <c r="B455" s="29" t="s">
        <v>325</v>
      </c>
      <c r="C455" s="29" t="s">
        <v>3</v>
      </c>
      <c r="D455" s="29" t="s">
        <v>977</v>
      </c>
      <c r="E455" s="42" t="s">
        <v>986</v>
      </c>
      <c r="F455" s="42" t="s">
        <v>982</v>
      </c>
      <c r="G455" s="30" t="s">
        <v>1017</v>
      </c>
      <c r="H455" s="28" t="s">
        <v>1009</v>
      </c>
      <c r="I455" s="28">
        <v>6407008</v>
      </c>
      <c r="J455" s="28" t="s">
        <v>1018</v>
      </c>
      <c r="K455" s="31" t="s">
        <v>107</v>
      </c>
      <c r="L455" s="56">
        <v>127</v>
      </c>
      <c r="M455" s="33" t="s">
        <v>107</v>
      </c>
      <c r="N455" s="34">
        <v>194000000</v>
      </c>
      <c r="O455" s="34">
        <f>+IFERROR(VLOOKUP(I455,Precio_Fasecolda!A:C,3,FALSE),IFERROR(VLOOKUP(I455,Precio_Fasecolda!B:C,2,FALSE),N455))</f>
        <v>194000000</v>
      </c>
      <c r="P455" s="34">
        <f t="shared" ref="P455:P518" si="44">N455-O455</f>
        <v>0</v>
      </c>
      <c r="Q455" s="33" t="s">
        <v>107</v>
      </c>
      <c r="R455" s="28" t="s">
        <v>2415</v>
      </c>
      <c r="S455" s="28" t="s">
        <v>360</v>
      </c>
      <c r="T455" s="28" t="s">
        <v>107</v>
      </c>
      <c r="U455" s="28" t="s">
        <v>107</v>
      </c>
      <c r="V455" s="42" t="s">
        <v>107</v>
      </c>
      <c r="W455" s="28" t="s">
        <v>107</v>
      </c>
      <c r="X455" s="28" t="s">
        <v>107</v>
      </c>
      <c r="Y455" s="28">
        <f t="shared" ref="Y455:Y518" si="45">+IF(C455=$F$1,N455+CC455,"N.A.")</f>
        <v>418798784</v>
      </c>
      <c r="Z455" s="292">
        <f t="shared" si="42"/>
        <v>189150000</v>
      </c>
      <c r="AA455" s="28" cm="1">
        <f t="array" aca="1" ref="AA455" ca="1">_xlfn.IFS(DK455&lt;$DK$4,1,AND(DK455&gt;=$DK$4,DK455&lt;=$AA$4),2,DK455&gt;$AA$4,3)</f>
        <v>3</v>
      </c>
      <c r="AB455" s="28">
        <v>0</v>
      </c>
      <c r="AC455" s="28" cm="1">
        <f t="array" aca="1" ref="AC455" ca="1">IF(AB455="PERCENTIL 30","",_xlfn.IFS(DK455&lt;$AC$4,1,DK455&gt;$AC$4,2))</f>
        <v>2</v>
      </c>
      <c r="AD455" s="28" t="str">
        <f>+IFERROR(VLOOKUP(_xlfn.TEXTJOIN("_", FALSE, C455:E455), BD_Perc!$A:$O, 15, FALSE),"Segmentación no encontrada o vehículo inactivo")</f>
        <v>PERCENTIL 30-70</v>
      </c>
      <c r="AE455" s="28" t="str" cm="1">
        <f t="array" ref="AE455">_xlfn.IFS(
    AD455 = "PERCENTIL 50",
    _xlfn.IFS(
        BD!DK455 &lt; VLOOKUP(_xlfn.TEXTJOIN("_", FALSE, C455:E455), BD_Perc!$A:$O, 11, FALSE), "Intervalo de precio 1",
        BD!DK455 &gt;= VLOOKUP(_xlfn.TEXTJOIN("_", FALSE, C455:E455), BD_Perc!$A:$O, 11, FALSE), "Intervalo de precio 2"
    ),
    AD455 = "PERCENTIL 30-70",
    _xlfn.IFS(
        BD!DK455 &lt; VLOOKUP(_xlfn.TEXTJOIN("_", FALSE, C455:E455), BD_Perc!$A:$O, 6, FALSE), "Intervalo de precio 1",
        BD!DK455 &lt; VLOOKUP(_xlfn.TEXTJOIN("_", FALSE, C455:E455), BD_Perc!$A:$O, 7, FALSE), "Intervalo de precio 2",
        BD!DK455 &gt;= VLOOKUP(_xlfn.TEXTJOIN("_", FALSE, C455:E455), BD_Perc!$A:$O, 7, FALSE), "Intervalo de precio 3"
    ),
    AD455="Segmentación no encontrada o vehículo inactivo","Segmentación no encontrada o vehículo inactivo"
)</f>
        <v>Intervalo de precio 3</v>
      </c>
      <c r="AF455" s="65" t="s">
        <v>2414</v>
      </c>
      <c r="AG455" s="35" t="b">
        <f t="shared" ref="AG455:AG518" si="46">+AF455=AE455</f>
        <v>1</v>
      </c>
      <c r="AH455" s="320">
        <v>2.5000000000000001E-2</v>
      </c>
      <c r="AI455" s="320">
        <v>0.03</v>
      </c>
      <c r="AJ455" s="320">
        <v>0.03</v>
      </c>
      <c r="AK455" s="320">
        <v>0.03</v>
      </c>
      <c r="AL455" s="320">
        <v>3.5000000000000003E-2</v>
      </c>
      <c r="AM455" s="320">
        <v>3.5000000000000003E-2</v>
      </c>
      <c r="AN455" s="28" t="s">
        <v>113</v>
      </c>
      <c r="AO455" s="28" t="s">
        <v>113</v>
      </c>
      <c r="AP455" s="28" t="s">
        <v>113</v>
      </c>
      <c r="AQ455" s="45">
        <v>1</v>
      </c>
      <c r="AR455" s="38">
        <v>8689479</v>
      </c>
      <c r="AS455" s="38">
        <v>756945</v>
      </c>
      <c r="AT455" s="38">
        <v>619319</v>
      </c>
      <c r="AU455" s="38" t="s">
        <v>107</v>
      </c>
      <c r="AV455" s="38">
        <v>4816921</v>
      </c>
      <c r="AW455" s="38">
        <v>8078664</v>
      </c>
      <c r="AX455" s="38">
        <v>481692</v>
      </c>
      <c r="AY455" s="38">
        <v>894571</v>
      </c>
      <c r="AZ455" s="38">
        <v>48169</v>
      </c>
      <c r="BA455" s="38">
        <v>385354</v>
      </c>
      <c r="BB455" s="38" t="s">
        <v>107</v>
      </c>
      <c r="BC455" s="38" t="s">
        <v>107</v>
      </c>
      <c r="BD455" s="38" t="s">
        <v>107</v>
      </c>
      <c r="BE455" s="38" t="s">
        <v>107</v>
      </c>
      <c r="BF455" s="38" t="s">
        <v>107</v>
      </c>
      <c r="BG455" s="38">
        <v>4816921</v>
      </c>
      <c r="BH455" s="38">
        <v>3027779</v>
      </c>
      <c r="BI455" s="38">
        <v>1307450</v>
      </c>
      <c r="BJ455" s="38">
        <v>3303031</v>
      </c>
      <c r="BK455" s="38">
        <v>302778</v>
      </c>
      <c r="BL455" s="38">
        <v>522980</v>
      </c>
      <c r="BM455" s="38">
        <v>302778</v>
      </c>
      <c r="BN455" s="38">
        <v>894571</v>
      </c>
      <c r="BO455" s="38">
        <v>1032198</v>
      </c>
      <c r="BP455" s="38">
        <v>2133207</v>
      </c>
      <c r="BQ455" s="38">
        <v>206440</v>
      </c>
      <c r="BR455" s="38">
        <v>1307450</v>
      </c>
      <c r="BS455" s="38">
        <v>233965</v>
      </c>
      <c r="BT455" s="38" t="s">
        <v>107</v>
      </c>
      <c r="BU455" s="38" t="s">
        <v>107</v>
      </c>
      <c r="BV455" s="38" t="s">
        <v>107</v>
      </c>
      <c r="BW455" s="38">
        <v>0</v>
      </c>
      <c r="BX455" s="38">
        <v>178914</v>
      </c>
      <c r="BY455" s="38">
        <v>3027779</v>
      </c>
      <c r="BZ455" s="38">
        <v>6193185</v>
      </c>
      <c r="CA455" s="38">
        <v>0</v>
      </c>
      <c r="CB455" s="38">
        <v>481692</v>
      </c>
      <c r="CC455" s="330">
        <v>224798784</v>
      </c>
      <c r="CD455" s="38" t="s">
        <v>107</v>
      </c>
      <c r="CE455" s="38">
        <v>6549266</v>
      </c>
      <c r="CF455" s="38">
        <v>20302113</v>
      </c>
      <c r="CG455" s="38" t="s">
        <v>107</v>
      </c>
      <c r="CH455" s="41" t="s">
        <v>107</v>
      </c>
      <c r="CI455" s="41" t="s">
        <v>107</v>
      </c>
      <c r="CJ455" s="41" t="s">
        <v>107</v>
      </c>
      <c r="CK455" s="41" t="s">
        <v>107</v>
      </c>
      <c r="CL455" s="41" t="s">
        <v>107</v>
      </c>
      <c r="CM455" s="41" t="s">
        <v>107</v>
      </c>
      <c r="CN455" s="41" t="s">
        <v>107</v>
      </c>
      <c r="CO455" s="42" t="s">
        <v>107</v>
      </c>
      <c r="CP455" s="42" t="s">
        <v>114</v>
      </c>
      <c r="CQ455" s="42" t="s">
        <v>114</v>
      </c>
      <c r="CR455" s="42" t="s">
        <v>114</v>
      </c>
      <c r="CS455" s="42" t="s">
        <v>114</v>
      </c>
      <c r="CT455" s="42" t="s">
        <v>113</v>
      </c>
      <c r="CU455" s="42" t="s">
        <v>114</v>
      </c>
      <c r="CV455" s="41" t="s">
        <v>107</v>
      </c>
      <c r="CW455" s="41" t="s">
        <v>107</v>
      </c>
      <c r="CX455" s="41" t="s">
        <v>107</v>
      </c>
      <c r="CY455" s="41" t="s">
        <v>107</v>
      </c>
      <c r="CZ455" s="41" t="s">
        <v>107</v>
      </c>
      <c r="DA455" s="41" t="s">
        <v>107</v>
      </c>
      <c r="DB455" s="41" t="s">
        <v>107</v>
      </c>
      <c r="DC455" s="41" t="s">
        <v>107</v>
      </c>
      <c r="DD455" s="332">
        <v>6468437</v>
      </c>
      <c r="DE455" s="43">
        <v>0</v>
      </c>
      <c r="DF455" s="390">
        <v>0</v>
      </c>
      <c r="DG455" s="310"/>
      <c r="DH455" s="203"/>
      <c r="DI455" s="279" t="str" cm="1">
        <f t="array" ref="DI455">+IF(AND(C455&lt;&gt;"Vehículos Eléctricos",C455&lt;&gt;"Vehículos Híbridos",AD455="PERCENTIL 50"),
     IF(VLOOKUP(_xlfn.TEXTJOIN("_",FALSE,C455:E455),BD_Perc!$A:$P,_xlfn.IFS(BD!AE455="Intervalo de precio 1",12,BD!AE455="Intervalo de precio 2",13),FALSE)&lt;=1,
     VLOOKUP(_xlfn.TEXTJOIN("_",FALSE,C455:E455),BD_Perc!$A:$P,16,FALSE),"Ok P50"),
     "Ok P30/70 ó Híbrido/Eléctrico")</f>
        <v>Ok P30/70 ó Híbrido/Eléctrico</v>
      </c>
      <c r="DJ455" s="279" t="str">
        <f t="shared" si="43"/>
        <v>Vehículos Especiales_Ambulancias_TAM</v>
      </c>
      <c r="DK455" s="331">
        <f t="shared" ref="DK455:DK518" si="47">+IF(C455=$F$1,Z455+CC455,Z455)</f>
        <v>413948784</v>
      </c>
      <c r="DL455" s="326"/>
    </row>
    <row r="456" spans="1:116" ht="51">
      <c r="A456" s="28">
        <v>451</v>
      </c>
      <c r="B456" s="29" t="s">
        <v>325</v>
      </c>
      <c r="C456" s="29" t="s">
        <v>3</v>
      </c>
      <c r="D456" s="29" t="s">
        <v>977</v>
      </c>
      <c r="E456" s="42" t="s">
        <v>978</v>
      </c>
      <c r="F456" s="42" t="s">
        <v>982</v>
      </c>
      <c r="G456" s="30" t="s">
        <v>1008</v>
      </c>
      <c r="H456" s="28" t="s">
        <v>1009</v>
      </c>
      <c r="I456" s="28">
        <v>6420050</v>
      </c>
      <c r="J456" s="28" t="s">
        <v>1019</v>
      </c>
      <c r="K456" s="31" t="s">
        <v>107</v>
      </c>
      <c r="L456" s="56">
        <v>158</v>
      </c>
      <c r="M456" s="33" t="s">
        <v>107</v>
      </c>
      <c r="N456" s="34">
        <v>122000000</v>
      </c>
      <c r="O456" s="34">
        <f>+IFERROR(VLOOKUP(I456,Precio_Fasecolda!A:C,3,FALSE),IFERROR(VLOOKUP(I456,Precio_Fasecolda!B:C,2,FALSE),N456))</f>
        <v>122000000</v>
      </c>
      <c r="P456" s="34">
        <f t="shared" si="44"/>
        <v>0</v>
      </c>
      <c r="Q456" s="33" t="s">
        <v>107</v>
      </c>
      <c r="R456" s="28" t="s">
        <v>2415</v>
      </c>
      <c r="S456" s="28" t="s">
        <v>112</v>
      </c>
      <c r="T456" s="28" t="s">
        <v>107</v>
      </c>
      <c r="U456" s="28" t="s">
        <v>107</v>
      </c>
      <c r="V456" s="42" t="s">
        <v>107</v>
      </c>
      <c r="W456" s="28" t="s">
        <v>107</v>
      </c>
      <c r="X456" s="28" t="s">
        <v>107</v>
      </c>
      <c r="Y456" s="28">
        <f t="shared" si="45"/>
        <v>248385409</v>
      </c>
      <c r="Z456" s="292">
        <f t="shared" si="42"/>
        <v>119560000</v>
      </c>
      <c r="AA456" s="28" cm="1">
        <f t="array" aca="1" ref="AA456" ca="1">_xlfn.IFS(DK456&lt;$DK$4,1,AND(DK456&gt;=$DK$4,DK456&lt;=$AA$4),2,DK456&gt;$AA$4,3)</f>
        <v>3</v>
      </c>
      <c r="AB456" s="28">
        <v>0</v>
      </c>
      <c r="AC456" s="28" cm="1">
        <f t="array" aca="1" ref="AC456" ca="1">IF(AB456="PERCENTIL 30","",_xlfn.IFS(DK456&lt;$AC$4,1,DK456&gt;$AC$4,2))</f>
        <v>2</v>
      </c>
      <c r="AD456" s="28" t="str">
        <f>+IFERROR(VLOOKUP(_xlfn.TEXTJOIN("_", FALSE, C456:E456), BD_Perc!$A:$O, 15, FALSE),"Segmentación no encontrada o vehículo inactivo")</f>
        <v>PERCENTIL 30-70</v>
      </c>
      <c r="AE456" s="28" t="str" cm="1">
        <f t="array" ref="AE456">_xlfn.IFS(
    AD456 = "PERCENTIL 50",
    _xlfn.IFS(
        BD!DK456 &lt; VLOOKUP(_xlfn.TEXTJOIN("_", FALSE, C456:E456), BD_Perc!$A:$O, 11, FALSE), "Intervalo de precio 1",
        BD!DK456 &gt;= VLOOKUP(_xlfn.TEXTJOIN("_", FALSE, C456:E456), BD_Perc!$A:$O, 11, FALSE), "Intervalo de precio 2"
    ),
    AD456 = "PERCENTIL 30-70",
    _xlfn.IFS(
        BD!DK456 &lt; VLOOKUP(_xlfn.TEXTJOIN("_", FALSE, C456:E456), BD_Perc!$A:$O, 6, FALSE), "Intervalo de precio 1",
        BD!DK456 &lt; VLOOKUP(_xlfn.TEXTJOIN("_", FALSE, C456:E456), BD_Perc!$A:$O, 7, FALSE), "Intervalo de precio 2",
        BD!DK456 &gt;= VLOOKUP(_xlfn.TEXTJOIN("_", FALSE, C456:E456), BD_Perc!$A:$O, 7, FALSE), "Intervalo de precio 3"
    ),
    AD456="Segmentación no encontrada o vehículo inactivo","Segmentación no encontrada o vehículo inactivo"
)</f>
        <v>Intervalo de precio 1</v>
      </c>
      <c r="AF456" s="65" t="s">
        <v>2412</v>
      </c>
      <c r="AG456" s="35" t="b">
        <f t="shared" si="46"/>
        <v>1</v>
      </c>
      <c r="AH456" s="320">
        <v>0.02</v>
      </c>
      <c r="AI456" s="320">
        <v>0.03</v>
      </c>
      <c r="AJ456" s="320">
        <v>0.03</v>
      </c>
      <c r="AK456" s="320">
        <v>0.03</v>
      </c>
      <c r="AL456" s="320">
        <v>0.03</v>
      </c>
      <c r="AM456" s="320">
        <v>0.03</v>
      </c>
      <c r="AN456" s="28" t="s">
        <v>113</v>
      </c>
      <c r="AO456" s="28" t="s">
        <v>113</v>
      </c>
      <c r="AP456" s="28" t="s">
        <v>113</v>
      </c>
      <c r="AQ456" s="45">
        <v>1</v>
      </c>
      <c r="AR456" s="38">
        <v>8689479</v>
      </c>
      <c r="AS456" s="38">
        <v>756945</v>
      </c>
      <c r="AT456" s="38">
        <v>619319</v>
      </c>
      <c r="AU456" s="38" t="s">
        <v>107</v>
      </c>
      <c r="AV456" s="38">
        <v>4816921</v>
      </c>
      <c r="AW456" s="38">
        <v>8078664</v>
      </c>
      <c r="AX456" s="38">
        <v>481692</v>
      </c>
      <c r="AY456" s="38">
        <v>894571</v>
      </c>
      <c r="AZ456" s="38">
        <v>48169</v>
      </c>
      <c r="BA456" s="38">
        <v>385354</v>
      </c>
      <c r="BB456" s="38" t="s">
        <v>107</v>
      </c>
      <c r="BC456" s="38" t="s">
        <v>107</v>
      </c>
      <c r="BD456" s="38" t="s">
        <v>107</v>
      </c>
      <c r="BE456" s="38" t="s">
        <v>107</v>
      </c>
      <c r="BF456" s="38" t="s">
        <v>107</v>
      </c>
      <c r="BG456" s="38">
        <v>4816921</v>
      </c>
      <c r="BH456" s="38">
        <v>3027779</v>
      </c>
      <c r="BI456" s="38">
        <v>1307450</v>
      </c>
      <c r="BJ456" s="38">
        <v>3303031</v>
      </c>
      <c r="BK456" s="38">
        <v>302778</v>
      </c>
      <c r="BL456" s="38">
        <v>522980</v>
      </c>
      <c r="BM456" s="38">
        <v>302778</v>
      </c>
      <c r="BN456" s="38">
        <v>894571</v>
      </c>
      <c r="BO456" s="38">
        <v>1032198</v>
      </c>
      <c r="BP456" s="38">
        <v>2133207</v>
      </c>
      <c r="BQ456" s="38">
        <v>206440</v>
      </c>
      <c r="BR456" s="38">
        <v>1307450</v>
      </c>
      <c r="BS456" s="38">
        <v>233965</v>
      </c>
      <c r="BT456" s="38" t="s">
        <v>107</v>
      </c>
      <c r="BU456" s="38" t="s">
        <v>107</v>
      </c>
      <c r="BV456" s="38" t="s">
        <v>107</v>
      </c>
      <c r="BW456" s="38">
        <v>0</v>
      </c>
      <c r="BX456" s="38">
        <v>178914</v>
      </c>
      <c r="BY456" s="38">
        <v>3027779</v>
      </c>
      <c r="BZ456" s="38">
        <v>6193185</v>
      </c>
      <c r="CA456" s="38">
        <v>0</v>
      </c>
      <c r="CB456" s="38">
        <v>481692</v>
      </c>
      <c r="CC456" s="330">
        <v>126385409</v>
      </c>
      <c r="CD456" s="38" t="s">
        <v>107</v>
      </c>
      <c r="CE456" s="38">
        <v>6549266</v>
      </c>
      <c r="CF456" s="38">
        <v>20302113</v>
      </c>
      <c r="CG456" s="38" t="s">
        <v>107</v>
      </c>
      <c r="CH456" s="41" t="s">
        <v>107</v>
      </c>
      <c r="CI456" s="41" t="s">
        <v>107</v>
      </c>
      <c r="CJ456" s="41" t="s">
        <v>107</v>
      </c>
      <c r="CK456" s="41" t="s">
        <v>107</v>
      </c>
      <c r="CL456" s="41" t="s">
        <v>107</v>
      </c>
      <c r="CM456" s="41" t="s">
        <v>107</v>
      </c>
      <c r="CN456" s="41" t="s">
        <v>107</v>
      </c>
      <c r="CO456" s="42" t="s">
        <v>107</v>
      </c>
      <c r="CP456" s="42" t="s">
        <v>114</v>
      </c>
      <c r="CQ456" s="42" t="s">
        <v>114</v>
      </c>
      <c r="CR456" s="42" t="s">
        <v>113</v>
      </c>
      <c r="CS456" s="42" t="s">
        <v>114</v>
      </c>
      <c r="CT456" s="42" t="s">
        <v>114</v>
      </c>
      <c r="CU456" s="42" t="s">
        <v>114</v>
      </c>
      <c r="CV456" s="41" t="s">
        <v>107</v>
      </c>
      <c r="CW456" s="41" t="s">
        <v>107</v>
      </c>
      <c r="CX456" s="41" t="s">
        <v>107</v>
      </c>
      <c r="CY456" s="41" t="s">
        <v>107</v>
      </c>
      <c r="CZ456" s="41" t="s">
        <v>107</v>
      </c>
      <c r="DA456" s="41" t="s">
        <v>107</v>
      </c>
      <c r="DB456" s="41" t="s">
        <v>107</v>
      </c>
      <c r="DC456" s="41" t="s">
        <v>107</v>
      </c>
      <c r="DD456" s="332">
        <v>5780305</v>
      </c>
      <c r="DE456" s="43">
        <v>1</v>
      </c>
      <c r="DF456" s="390">
        <v>1</v>
      </c>
      <c r="DG456" s="310"/>
      <c r="DH456" s="203"/>
      <c r="DI456" s="279" t="str" cm="1">
        <f t="array" ref="DI456">+IF(AND(C456&lt;&gt;"Vehículos Eléctricos",C456&lt;&gt;"Vehículos Híbridos",AD456="PERCENTIL 50"),
     IF(VLOOKUP(_xlfn.TEXTJOIN("_",FALSE,C456:E456),BD_Perc!$A:$P,_xlfn.IFS(BD!AE456="Intervalo de precio 1",12,BD!AE456="Intervalo de precio 2",13),FALSE)&lt;=1,
     VLOOKUP(_xlfn.TEXTJOIN("_",FALSE,C456:E456),BD_Perc!$A:$P,16,FALSE),"Ok P50"),
     "Ok P30/70 ó Híbrido/Eléctrico")</f>
        <v>Ok P30/70 ó Híbrido/Eléctrico</v>
      </c>
      <c r="DJ456" s="279" t="str">
        <f t="shared" si="43"/>
        <v>Vehículos Especiales_Ambulancias_TAB</v>
      </c>
      <c r="DK456" s="331">
        <f t="shared" si="47"/>
        <v>245945409</v>
      </c>
      <c r="DL456" s="326"/>
    </row>
    <row r="457" spans="1:116" ht="51">
      <c r="A457" s="28">
        <v>452</v>
      </c>
      <c r="B457" s="29" t="s">
        <v>325</v>
      </c>
      <c r="C457" s="29" t="s">
        <v>3</v>
      </c>
      <c r="D457" s="29" t="s">
        <v>977</v>
      </c>
      <c r="E457" s="42" t="s">
        <v>986</v>
      </c>
      <c r="F457" s="42" t="s">
        <v>982</v>
      </c>
      <c r="G457" s="30" t="s">
        <v>1011</v>
      </c>
      <c r="H457" s="28" t="s">
        <v>1009</v>
      </c>
      <c r="I457" s="28">
        <v>6420051</v>
      </c>
      <c r="J457" s="28" t="s">
        <v>1020</v>
      </c>
      <c r="K457" s="31" t="s">
        <v>107</v>
      </c>
      <c r="L457" s="56">
        <v>161</v>
      </c>
      <c r="M457" s="33" t="s">
        <v>107</v>
      </c>
      <c r="N457" s="34">
        <v>151100000</v>
      </c>
      <c r="O457" s="34">
        <f>+IFERROR(VLOOKUP(I457,Precio_Fasecolda!A:C,3,FALSE),IFERROR(VLOOKUP(I457,Precio_Fasecolda!B:C,2,FALSE),N457))</f>
        <v>151100000</v>
      </c>
      <c r="P457" s="34">
        <f t="shared" si="44"/>
        <v>0</v>
      </c>
      <c r="Q457" s="33" t="s">
        <v>107</v>
      </c>
      <c r="R457" s="28" t="s">
        <v>2415</v>
      </c>
      <c r="S457" s="28" t="s">
        <v>360</v>
      </c>
      <c r="T457" s="28" t="s">
        <v>107</v>
      </c>
      <c r="U457" s="28" t="s">
        <v>107</v>
      </c>
      <c r="V457" s="42" t="s">
        <v>107</v>
      </c>
      <c r="W457" s="28" t="s">
        <v>107</v>
      </c>
      <c r="X457" s="28" t="s">
        <v>107</v>
      </c>
      <c r="Y457" s="28">
        <f t="shared" si="45"/>
        <v>375898784</v>
      </c>
      <c r="Z457" s="292">
        <f t="shared" si="42"/>
        <v>148078000</v>
      </c>
      <c r="AA457" s="28" cm="1">
        <f t="array" aca="1" ref="AA457" ca="1">_xlfn.IFS(DK457&lt;$DK$4,1,AND(DK457&gt;=$DK$4,DK457&lt;=$AA$4),2,DK457&gt;$AA$4,3)</f>
        <v>3</v>
      </c>
      <c r="AB457" s="28">
        <v>0</v>
      </c>
      <c r="AC457" s="28" cm="1">
        <f t="array" aca="1" ref="AC457" ca="1">IF(AB457="PERCENTIL 30","",_xlfn.IFS(DK457&lt;$AC$4,1,DK457&gt;$AC$4,2))</f>
        <v>2</v>
      </c>
      <c r="AD457" s="28" t="str">
        <f>+IFERROR(VLOOKUP(_xlfn.TEXTJOIN("_", FALSE, C457:E457), BD_Perc!$A:$O, 15, FALSE),"Segmentación no encontrada o vehículo inactivo")</f>
        <v>PERCENTIL 30-70</v>
      </c>
      <c r="AE457" s="28" t="str" cm="1">
        <f t="array" ref="AE457">_xlfn.IFS(
    AD457 = "PERCENTIL 50",
    _xlfn.IFS(
        BD!DK457 &lt; VLOOKUP(_xlfn.TEXTJOIN("_", FALSE, C457:E457), BD_Perc!$A:$O, 11, FALSE), "Intervalo de precio 1",
        BD!DK457 &gt;= VLOOKUP(_xlfn.TEXTJOIN("_", FALSE, C457:E457), BD_Perc!$A:$O, 11, FALSE), "Intervalo de precio 2"
    ),
    AD457 = "PERCENTIL 30-70",
    _xlfn.IFS(
        BD!DK457 &lt; VLOOKUP(_xlfn.TEXTJOIN("_", FALSE, C457:E457), BD_Perc!$A:$O, 6, FALSE), "Intervalo de precio 1",
        BD!DK457 &lt; VLOOKUP(_xlfn.TEXTJOIN("_", FALSE, C457:E457), BD_Perc!$A:$O, 7, FALSE), "Intervalo de precio 2",
        BD!DK457 &gt;= VLOOKUP(_xlfn.TEXTJOIN("_", FALSE, C457:E457), BD_Perc!$A:$O, 7, FALSE), "Intervalo de precio 3"
    ),
    AD457="Segmentación no encontrada o vehículo inactivo","Segmentación no encontrada o vehículo inactivo"
)</f>
        <v>Intervalo de precio 2</v>
      </c>
      <c r="AF457" s="65" t="s">
        <v>2413</v>
      </c>
      <c r="AG457" s="35" t="b">
        <f t="shared" si="46"/>
        <v>1</v>
      </c>
      <c r="AH457" s="320">
        <v>0.02</v>
      </c>
      <c r="AI457" s="320">
        <v>0.03</v>
      </c>
      <c r="AJ457" s="320">
        <v>0.03</v>
      </c>
      <c r="AK457" s="320">
        <v>0.03</v>
      </c>
      <c r="AL457" s="320">
        <v>0.03</v>
      </c>
      <c r="AM457" s="320">
        <v>0.03</v>
      </c>
      <c r="AN457" s="28" t="s">
        <v>113</v>
      </c>
      <c r="AO457" s="28" t="s">
        <v>113</v>
      </c>
      <c r="AP457" s="28" t="s">
        <v>113</v>
      </c>
      <c r="AQ457" s="45">
        <v>1</v>
      </c>
      <c r="AR457" s="38">
        <v>8689479</v>
      </c>
      <c r="AS457" s="38">
        <v>756945</v>
      </c>
      <c r="AT457" s="38">
        <v>619319</v>
      </c>
      <c r="AU457" s="38" t="s">
        <v>107</v>
      </c>
      <c r="AV457" s="38">
        <v>4816921</v>
      </c>
      <c r="AW457" s="38">
        <v>8078664</v>
      </c>
      <c r="AX457" s="38">
        <v>481692</v>
      </c>
      <c r="AY457" s="38">
        <v>894571</v>
      </c>
      <c r="AZ457" s="38">
        <v>48169</v>
      </c>
      <c r="BA457" s="38">
        <v>385354</v>
      </c>
      <c r="BB457" s="38" t="s">
        <v>107</v>
      </c>
      <c r="BC457" s="38" t="s">
        <v>107</v>
      </c>
      <c r="BD457" s="38" t="s">
        <v>107</v>
      </c>
      <c r="BE457" s="38" t="s">
        <v>107</v>
      </c>
      <c r="BF457" s="38" t="s">
        <v>107</v>
      </c>
      <c r="BG457" s="38">
        <v>4816921</v>
      </c>
      <c r="BH457" s="38">
        <v>3027779</v>
      </c>
      <c r="BI457" s="38">
        <v>1307450</v>
      </c>
      <c r="BJ457" s="38">
        <v>3303031</v>
      </c>
      <c r="BK457" s="38">
        <v>302778</v>
      </c>
      <c r="BL457" s="38">
        <v>522980</v>
      </c>
      <c r="BM457" s="38">
        <v>302778</v>
      </c>
      <c r="BN457" s="38">
        <v>894571</v>
      </c>
      <c r="BO457" s="38">
        <v>1032198</v>
      </c>
      <c r="BP457" s="38">
        <v>2133207</v>
      </c>
      <c r="BQ457" s="38">
        <v>206440</v>
      </c>
      <c r="BR457" s="38">
        <v>1307450</v>
      </c>
      <c r="BS457" s="38">
        <v>233965</v>
      </c>
      <c r="BT457" s="38" t="s">
        <v>107</v>
      </c>
      <c r="BU457" s="38" t="s">
        <v>107</v>
      </c>
      <c r="BV457" s="38" t="s">
        <v>107</v>
      </c>
      <c r="BW457" s="38">
        <v>0</v>
      </c>
      <c r="BX457" s="38">
        <v>178914</v>
      </c>
      <c r="BY457" s="38">
        <v>3027779</v>
      </c>
      <c r="BZ457" s="38">
        <v>6193185</v>
      </c>
      <c r="CA457" s="38">
        <v>0</v>
      </c>
      <c r="CB457" s="38">
        <v>481692</v>
      </c>
      <c r="CC457" s="330">
        <v>224798784</v>
      </c>
      <c r="CD457" s="38" t="s">
        <v>107</v>
      </c>
      <c r="CE457" s="38">
        <v>6549266</v>
      </c>
      <c r="CF457" s="38">
        <v>20302113</v>
      </c>
      <c r="CG457" s="38" t="s">
        <v>107</v>
      </c>
      <c r="CH457" s="41" t="s">
        <v>107</v>
      </c>
      <c r="CI457" s="41" t="s">
        <v>107</v>
      </c>
      <c r="CJ457" s="41" t="s">
        <v>107</v>
      </c>
      <c r="CK457" s="41" t="s">
        <v>107</v>
      </c>
      <c r="CL457" s="41" t="s">
        <v>107</v>
      </c>
      <c r="CM457" s="41" t="s">
        <v>107</v>
      </c>
      <c r="CN457" s="41" t="s">
        <v>107</v>
      </c>
      <c r="CO457" s="42" t="s">
        <v>107</v>
      </c>
      <c r="CP457" s="42" t="s">
        <v>114</v>
      </c>
      <c r="CQ457" s="42" t="s">
        <v>114</v>
      </c>
      <c r="CR457" s="42" t="s">
        <v>113</v>
      </c>
      <c r="CS457" s="42" t="s">
        <v>114</v>
      </c>
      <c r="CT457" s="42" t="s">
        <v>113</v>
      </c>
      <c r="CU457" s="42" t="s">
        <v>114</v>
      </c>
      <c r="CV457" s="41" t="s">
        <v>107</v>
      </c>
      <c r="CW457" s="41" t="s">
        <v>107</v>
      </c>
      <c r="CX457" s="41" t="s">
        <v>107</v>
      </c>
      <c r="CY457" s="41" t="s">
        <v>107</v>
      </c>
      <c r="CZ457" s="41" t="s">
        <v>107</v>
      </c>
      <c r="DA457" s="41" t="s">
        <v>107</v>
      </c>
      <c r="DB457" s="41" t="s">
        <v>107</v>
      </c>
      <c r="DC457" s="41" t="s">
        <v>107</v>
      </c>
      <c r="DD457" s="332">
        <v>6881316</v>
      </c>
      <c r="DE457" s="43">
        <v>0</v>
      </c>
      <c r="DF457" s="390">
        <v>0</v>
      </c>
      <c r="DG457" s="310"/>
      <c r="DH457" s="203"/>
      <c r="DI457" s="279" t="str" cm="1">
        <f t="array" ref="DI457">+IF(AND(C457&lt;&gt;"Vehículos Eléctricos",C457&lt;&gt;"Vehículos Híbridos",AD457="PERCENTIL 50"),
     IF(VLOOKUP(_xlfn.TEXTJOIN("_",FALSE,C457:E457),BD_Perc!$A:$P,_xlfn.IFS(BD!AE457="Intervalo de precio 1",12,BD!AE457="Intervalo de precio 2",13),FALSE)&lt;=1,
     VLOOKUP(_xlfn.TEXTJOIN("_",FALSE,C457:E457),BD_Perc!$A:$P,16,FALSE),"Ok P50"),
     "Ok P30/70 ó Híbrido/Eléctrico")</f>
        <v>Ok P30/70 ó Híbrido/Eléctrico</v>
      </c>
      <c r="DJ457" s="279" t="str">
        <f t="shared" si="43"/>
        <v>Vehículos Especiales_Ambulancias_TAM</v>
      </c>
      <c r="DK457" s="331">
        <f t="shared" si="47"/>
        <v>372876784</v>
      </c>
      <c r="DL457" s="326"/>
    </row>
    <row r="458" spans="1:116" ht="63.75">
      <c r="A458" s="28">
        <v>453</v>
      </c>
      <c r="B458" s="29" t="s">
        <v>325</v>
      </c>
      <c r="C458" s="29" t="s">
        <v>3</v>
      </c>
      <c r="D458" s="29" t="s">
        <v>977</v>
      </c>
      <c r="E458" s="42" t="s">
        <v>986</v>
      </c>
      <c r="F458" s="42" t="s">
        <v>979</v>
      </c>
      <c r="G458" s="30" t="s">
        <v>1013</v>
      </c>
      <c r="H458" s="28" t="s">
        <v>1009</v>
      </c>
      <c r="I458" s="28">
        <v>6420052</v>
      </c>
      <c r="J458" s="28" t="s">
        <v>1021</v>
      </c>
      <c r="K458" s="31" t="s">
        <v>107</v>
      </c>
      <c r="L458" s="56">
        <v>161</v>
      </c>
      <c r="M458" s="33" t="s">
        <v>107</v>
      </c>
      <c r="N458" s="34">
        <v>156500000</v>
      </c>
      <c r="O458" s="34">
        <f>+IFERROR(VLOOKUP(I458,Precio_Fasecolda!A:C,3,FALSE),IFERROR(VLOOKUP(I458,Precio_Fasecolda!B:C,2,FALSE),N458))</f>
        <v>156500000</v>
      </c>
      <c r="P458" s="34">
        <f t="shared" si="44"/>
        <v>0</v>
      </c>
      <c r="Q458" s="33" t="s">
        <v>107</v>
      </c>
      <c r="R458" s="28" t="s">
        <v>2415</v>
      </c>
      <c r="S458" s="28" t="s">
        <v>360</v>
      </c>
      <c r="T458" s="28" t="s">
        <v>107</v>
      </c>
      <c r="U458" s="28" t="s">
        <v>107</v>
      </c>
      <c r="V458" s="42" t="s">
        <v>107</v>
      </c>
      <c r="W458" s="28" t="s">
        <v>107</v>
      </c>
      <c r="X458" s="28" t="s">
        <v>107</v>
      </c>
      <c r="Y458" s="28">
        <f t="shared" si="45"/>
        <v>381298784</v>
      </c>
      <c r="Z458" s="292">
        <f t="shared" si="42"/>
        <v>148675000</v>
      </c>
      <c r="AA458" s="28" cm="1">
        <f t="array" aca="1" ref="AA458" ca="1">_xlfn.IFS(DK458&lt;$DK$4,1,AND(DK458&gt;=$DK$4,DK458&lt;=$AA$4),2,DK458&gt;$AA$4,3)</f>
        <v>3</v>
      </c>
      <c r="AB458" s="28">
        <v>0</v>
      </c>
      <c r="AC458" s="28" cm="1">
        <f t="array" aca="1" ref="AC458" ca="1">IF(AB458="PERCENTIL 30","",_xlfn.IFS(DK458&lt;$AC$4,1,DK458&gt;$AC$4,2))</f>
        <v>2</v>
      </c>
      <c r="AD458" s="28" t="str">
        <f>+IFERROR(VLOOKUP(_xlfn.TEXTJOIN("_", FALSE, C458:E458), BD_Perc!$A:$O, 15, FALSE),"Segmentación no encontrada o vehículo inactivo")</f>
        <v>PERCENTIL 30-70</v>
      </c>
      <c r="AE458" s="28" t="str" cm="1">
        <f t="array" ref="AE458">_xlfn.IFS(
    AD458 = "PERCENTIL 50",
    _xlfn.IFS(
        BD!DK458 &lt; VLOOKUP(_xlfn.TEXTJOIN("_", FALSE, C458:E458), BD_Perc!$A:$O, 11, FALSE), "Intervalo de precio 1",
        BD!DK458 &gt;= VLOOKUP(_xlfn.TEXTJOIN("_", FALSE, C458:E458), BD_Perc!$A:$O, 11, FALSE), "Intervalo de precio 2"
    ),
    AD458 = "PERCENTIL 30-70",
    _xlfn.IFS(
        BD!DK458 &lt; VLOOKUP(_xlfn.TEXTJOIN("_", FALSE, C458:E458), BD_Perc!$A:$O, 6, FALSE), "Intervalo de precio 1",
        BD!DK458 &lt; VLOOKUP(_xlfn.TEXTJOIN("_", FALSE, C458:E458), BD_Perc!$A:$O, 7, FALSE), "Intervalo de precio 2",
        BD!DK458 &gt;= VLOOKUP(_xlfn.TEXTJOIN("_", FALSE, C458:E458), BD_Perc!$A:$O, 7, FALSE), "Intervalo de precio 3"
    ),
    AD458="Segmentación no encontrada o vehículo inactivo","Segmentación no encontrada o vehículo inactivo"
)</f>
        <v>Intervalo de precio 2</v>
      </c>
      <c r="AF458" s="65" t="s">
        <v>2413</v>
      </c>
      <c r="AG458" s="35" t="b">
        <f t="shared" si="46"/>
        <v>1</v>
      </c>
      <c r="AH458" s="320">
        <v>0.05</v>
      </c>
      <c r="AI458" s="320">
        <v>0.06</v>
      </c>
      <c r="AJ458" s="320">
        <v>7.0000000000000007E-2</v>
      </c>
      <c r="AK458" s="320">
        <v>0.08</v>
      </c>
      <c r="AL458" s="320">
        <v>0.1</v>
      </c>
      <c r="AM458" s="320">
        <v>0.1</v>
      </c>
      <c r="AN458" s="28" t="s">
        <v>113</v>
      </c>
      <c r="AO458" s="28" t="s">
        <v>113</v>
      </c>
      <c r="AP458" s="28" t="s">
        <v>113</v>
      </c>
      <c r="AQ458" s="45">
        <v>1</v>
      </c>
      <c r="AR458" s="38">
        <v>8689479</v>
      </c>
      <c r="AS458" s="38">
        <v>756945</v>
      </c>
      <c r="AT458" s="38">
        <v>619319</v>
      </c>
      <c r="AU458" s="38" t="s">
        <v>107</v>
      </c>
      <c r="AV458" s="38">
        <v>4816921</v>
      </c>
      <c r="AW458" s="38">
        <v>8078664</v>
      </c>
      <c r="AX458" s="38">
        <v>481692</v>
      </c>
      <c r="AY458" s="38">
        <v>894571</v>
      </c>
      <c r="AZ458" s="38">
        <v>48169</v>
      </c>
      <c r="BA458" s="38">
        <v>385354</v>
      </c>
      <c r="BB458" s="38" t="s">
        <v>107</v>
      </c>
      <c r="BC458" s="38" t="s">
        <v>107</v>
      </c>
      <c r="BD458" s="38" t="s">
        <v>107</v>
      </c>
      <c r="BE458" s="38" t="s">
        <v>107</v>
      </c>
      <c r="BF458" s="38" t="s">
        <v>107</v>
      </c>
      <c r="BG458" s="38">
        <v>4816921</v>
      </c>
      <c r="BH458" s="38">
        <v>3027779</v>
      </c>
      <c r="BI458" s="38">
        <v>1307450</v>
      </c>
      <c r="BJ458" s="38">
        <v>3303031</v>
      </c>
      <c r="BK458" s="38">
        <v>302778</v>
      </c>
      <c r="BL458" s="38">
        <v>522980</v>
      </c>
      <c r="BM458" s="38">
        <v>302778</v>
      </c>
      <c r="BN458" s="38">
        <v>894571</v>
      </c>
      <c r="BO458" s="38">
        <v>1032198</v>
      </c>
      <c r="BP458" s="38">
        <v>2133207</v>
      </c>
      <c r="BQ458" s="38">
        <v>206440</v>
      </c>
      <c r="BR458" s="38">
        <v>1307450</v>
      </c>
      <c r="BS458" s="38">
        <v>233965</v>
      </c>
      <c r="BT458" s="38" t="s">
        <v>107</v>
      </c>
      <c r="BU458" s="38" t="s">
        <v>107</v>
      </c>
      <c r="BV458" s="38" t="s">
        <v>107</v>
      </c>
      <c r="BW458" s="38">
        <v>0</v>
      </c>
      <c r="BX458" s="38">
        <v>178914</v>
      </c>
      <c r="BY458" s="38">
        <v>3027779</v>
      </c>
      <c r="BZ458" s="38">
        <v>6193185</v>
      </c>
      <c r="CA458" s="38">
        <v>0</v>
      </c>
      <c r="CB458" s="38">
        <v>481692</v>
      </c>
      <c r="CC458" s="330">
        <v>224798784</v>
      </c>
      <c r="CD458" s="38" t="s">
        <v>107</v>
      </c>
      <c r="CE458" s="38">
        <v>6549266</v>
      </c>
      <c r="CF458" s="38">
        <v>20302113</v>
      </c>
      <c r="CG458" s="38" t="s">
        <v>107</v>
      </c>
      <c r="CH458" s="41" t="s">
        <v>107</v>
      </c>
      <c r="CI458" s="41" t="s">
        <v>107</v>
      </c>
      <c r="CJ458" s="41" t="s">
        <v>107</v>
      </c>
      <c r="CK458" s="41" t="s">
        <v>107</v>
      </c>
      <c r="CL458" s="41" t="s">
        <v>107</v>
      </c>
      <c r="CM458" s="41" t="s">
        <v>107</v>
      </c>
      <c r="CN458" s="41" t="s">
        <v>107</v>
      </c>
      <c r="CO458" s="42" t="s">
        <v>107</v>
      </c>
      <c r="CP458" s="42" t="s">
        <v>114</v>
      </c>
      <c r="CQ458" s="42" t="s">
        <v>114</v>
      </c>
      <c r="CR458" s="42" t="s">
        <v>113</v>
      </c>
      <c r="CS458" s="42" t="s">
        <v>114</v>
      </c>
      <c r="CT458" s="42" t="s">
        <v>113</v>
      </c>
      <c r="CU458" s="42" t="s">
        <v>114</v>
      </c>
      <c r="CV458" s="41" t="s">
        <v>107</v>
      </c>
      <c r="CW458" s="41" t="s">
        <v>107</v>
      </c>
      <c r="CX458" s="41" t="s">
        <v>107</v>
      </c>
      <c r="CY458" s="41" t="s">
        <v>107</v>
      </c>
      <c r="CZ458" s="41" t="s">
        <v>107</v>
      </c>
      <c r="DA458" s="41" t="s">
        <v>107</v>
      </c>
      <c r="DB458" s="41" t="s">
        <v>107</v>
      </c>
      <c r="DC458" s="41" t="s">
        <v>107</v>
      </c>
      <c r="DD458" s="332">
        <v>6881316</v>
      </c>
      <c r="DE458" s="43">
        <v>0</v>
      </c>
      <c r="DF458" s="390">
        <v>0</v>
      </c>
      <c r="DG458" s="310"/>
      <c r="DH458" s="203"/>
      <c r="DI458" s="279" t="str" cm="1">
        <f t="array" ref="DI458">+IF(AND(C458&lt;&gt;"Vehículos Eléctricos",C458&lt;&gt;"Vehículos Híbridos",AD458="PERCENTIL 50"),
     IF(VLOOKUP(_xlfn.TEXTJOIN("_",FALSE,C458:E458),BD_Perc!$A:$P,_xlfn.IFS(BD!AE458="Intervalo de precio 1",12,BD!AE458="Intervalo de precio 2",13),FALSE)&lt;=1,
     VLOOKUP(_xlfn.TEXTJOIN("_",FALSE,C458:E458),BD_Perc!$A:$P,16,FALSE),"Ok P50"),
     "Ok P30/70 ó Híbrido/Eléctrico")</f>
        <v>Ok P30/70 ó Híbrido/Eléctrico</v>
      </c>
      <c r="DJ458" s="279" t="str">
        <f t="shared" si="43"/>
        <v>Vehículos Especiales_Ambulancias_TAM</v>
      </c>
      <c r="DK458" s="331">
        <f t="shared" si="47"/>
        <v>373473784</v>
      </c>
      <c r="DL458" s="326"/>
    </row>
    <row r="459" spans="1:116" ht="51">
      <c r="A459" s="28">
        <v>454</v>
      </c>
      <c r="B459" s="29" t="s">
        <v>325</v>
      </c>
      <c r="C459" s="29" t="s">
        <v>3</v>
      </c>
      <c r="D459" s="29" t="s">
        <v>977</v>
      </c>
      <c r="E459" s="42" t="s">
        <v>978</v>
      </c>
      <c r="F459" s="42" t="s">
        <v>982</v>
      </c>
      <c r="G459" s="30" t="s">
        <v>1015</v>
      </c>
      <c r="H459" s="28" t="s">
        <v>1009</v>
      </c>
      <c r="I459" s="28">
        <v>6407009</v>
      </c>
      <c r="J459" s="28" t="s">
        <v>1022</v>
      </c>
      <c r="K459" s="31" t="s">
        <v>107</v>
      </c>
      <c r="L459" s="56">
        <v>127</v>
      </c>
      <c r="M459" s="33" t="s">
        <v>107</v>
      </c>
      <c r="N459" s="34">
        <v>138000000</v>
      </c>
      <c r="O459" s="34">
        <f>+IFERROR(VLOOKUP(I459,Precio_Fasecolda!A:C,3,FALSE),IFERROR(VLOOKUP(I459,Precio_Fasecolda!B:C,2,FALSE),N459))</f>
        <v>138000000</v>
      </c>
      <c r="P459" s="34">
        <f t="shared" si="44"/>
        <v>0</v>
      </c>
      <c r="Q459" s="33" t="s">
        <v>107</v>
      </c>
      <c r="R459" s="28" t="s">
        <v>2415</v>
      </c>
      <c r="S459" s="28" t="s">
        <v>360</v>
      </c>
      <c r="T459" s="28" t="s">
        <v>107</v>
      </c>
      <c r="U459" s="28" t="s">
        <v>107</v>
      </c>
      <c r="V459" s="42" t="s">
        <v>107</v>
      </c>
      <c r="W459" s="28" t="s">
        <v>107</v>
      </c>
      <c r="X459" s="28" t="s">
        <v>107</v>
      </c>
      <c r="Y459" s="28">
        <f t="shared" si="45"/>
        <v>264385409</v>
      </c>
      <c r="Z459" s="292">
        <f t="shared" si="42"/>
        <v>135240000</v>
      </c>
      <c r="AA459" s="28" cm="1">
        <f t="array" aca="1" ref="AA459" ca="1">_xlfn.IFS(DK459&lt;$DK$4,1,AND(DK459&gt;=$DK$4,DK459&lt;=$AA$4),2,DK459&gt;$AA$4,3)</f>
        <v>3</v>
      </c>
      <c r="AB459" s="28">
        <v>0</v>
      </c>
      <c r="AC459" s="28" cm="1">
        <f t="array" aca="1" ref="AC459" ca="1">IF(AB459="PERCENTIL 30","",_xlfn.IFS(DK459&lt;$AC$4,1,DK459&gt;$AC$4,2))</f>
        <v>2</v>
      </c>
      <c r="AD459" s="28" t="str">
        <f>+IFERROR(VLOOKUP(_xlfn.TEXTJOIN("_", FALSE, C459:E459), BD_Perc!$A:$O, 15, FALSE),"Segmentación no encontrada o vehículo inactivo")</f>
        <v>PERCENTIL 30-70</v>
      </c>
      <c r="AE459" s="28" t="str" cm="1">
        <f t="array" ref="AE459">_xlfn.IFS(
    AD459 = "PERCENTIL 50",
    _xlfn.IFS(
        BD!DK459 &lt; VLOOKUP(_xlfn.TEXTJOIN("_", FALSE, C459:E459), BD_Perc!$A:$O, 11, FALSE), "Intervalo de precio 1",
        BD!DK459 &gt;= VLOOKUP(_xlfn.TEXTJOIN("_", FALSE, C459:E459), BD_Perc!$A:$O, 11, FALSE), "Intervalo de precio 2"
    ),
    AD459 = "PERCENTIL 30-70",
    _xlfn.IFS(
        BD!DK459 &lt; VLOOKUP(_xlfn.TEXTJOIN("_", FALSE, C459:E459), BD_Perc!$A:$O, 6, FALSE), "Intervalo de precio 1",
        BD!DK459 &lt; VLOOKUP(_xlfn.TEXTJOIN("_", FALSE, C459:E459), BD_Perc!$A:$O, 7, FALSE), "Intervalo de precio 2",
        BD!DK459 &gt;= VLOOKUP(_xlfn.TEXTJOIN("_", FALSE, C459:E459), BD_Perc!$A:$O, 7, FALSE), "Intervalo de precio 3"
    ),
    AD459="Segmentación no encontrada o vehículo inactivo","Segmentación no encontrada o vehículo inactivo"
)</f>
        <v>Intervalo de precio 1</v>
      </c>
      <c r="AF459" s="65" t="s">
        <v>2412</v>
      </c>
      <c r="AG459" s="35" t="b">
        <f t="shared" si="46"/>
        <v>1</v>
      </c>
      <c r="AH459" s="320">
        <v>0.02</v>
      </c>
      <c r="AI459" s="320">
        <v>2.5000000000000001E-2</v>
      </c>
      <c r="AJ459" s="320">
        <v>2.5000000000000001E-2</v>
      </c>
      <c r="AK459" s="320">
        <v>2.5000000000000001E-2</v>
      </c>
      <c r="AL459" s="320">
        <v>0.03</v>
      </c>
      <c r="AM459" s="320">
        <v>0.03</v>
      </c>
      <c r="AN459" s="28" t="s">
        <v>113</v>
      </c>
      <c r="AO459" s="28" t="s">
        <v>113</v>
      </c>
      <c r="AP459" s="28" t="s">
        <v>113</v>
      </c>
      <c r="AQ459" s="45">
        <v>1</v>
      </c>
      <c r="AR459" s="38">
        <v>8689479</v>
      </c>
      <c r="AS459" s="38">
        <v>756945</v>
      </c>
      <c r="AT459" s="38">
        <v>619319</v>
      </c>
      <c r="AU459" s="38" t="s">
        <v>107</v>
      </c>
      <c r="AV459" s="38">
        <v>4816921</v>
      </c>
      <c r="AW459" s="38">
        <v>8078664</v>
      </c>
      <c r="AX459" s="38">
        <v>481692</v>
      </c>
      <c r="AY459" s="38">
        <v>894571</v>
      </c>
      <c r="AZ459" s="38">
        <v>48169</v>
      </c>
      <c r="BA459" s="38">
        <v>385354</v>
      </c>
      <c r="BB459" s="38" t="s">
        <v>107</v>
      </c>
      <c r="BC459" s="38" t="s">
        <v>107</v>
      </c>
      <c r="BD459" s="38" t="s">
        <v>107</v>
      </c>
      <c r="BE459" s="38" t="s">
        <v>107</v>
      </c>
      <c r="BF459" s="38" t="s">
        <v>107</v>
      </c>
      <c r="BG459" s="38">
        <v>4816921</v>
      </c>
      <c r="BH459" s="38">
        <v>3027779</v>
      </c>
      <c r="BI459" s="38">
        <v>1307450</v>
      </c>
      <c r="BJ459" s="38">
        <v>3303031</v>
      </c>
      <c r="BK459" s="38">
        <v>302778</v>
      </c>
      <c r="BL459" s="38">
        <v>522980</v>
      </c>
      <c r="BM459" s="38">
        <v>302778</v>
      </c>
      <c r="BN459" s="38">
        <v>894571</v>
      </c>
      <c r="BO459" s="38">
        <v>1032198</v>
      </c>
      <c r="BP459" s="38">
        <v>2133207</v>
      </c>
      <c r="BQ459" s="38">
        <v>206440</v>
      </c>
      <c r="BR459" s="38">
        <v>1307450</v>
      </c>
      <c r="BS459" s="38">
        <v>233965</v>
      </c>
      <c r="BT459" s="38" t="s">
        <v>107</v>
      </c>
      <c r="BU459" s="38" t="s">
        <v>107</v>
      </c>
      <c r="BV459" s="38" t="s">
        <v>107</v>
      </c>
      <c r="BW459" s="38">
        <v>0</v>
      </c>
      <c r="BX459" s="38">
        <v>178914</v>
      </c>
      <c r="BY459" s="38">
        <v>3027779</v>
      </c>
      <c r="BZ459" s="38">
        <v>6193185</v>
      </c>
      <c r="CA459" s="38">
        <v>0</v>
      </c>
      <c r="CB459" s="38">
        <v>481692</v>
      </c>
      <c r="CC459" s="330">
        <v>126385409</v>
      </c>
      <c r="CD459" s="38" t="s">
        <v>107</v>
      </c>
      <c r="CE459" s="38">
        <v>6549266</v>
      </c>
      <c r="CF459" s="38">
        <v>20302113</v>
      </c>
      <c r="CG459" s="38" t="s">
        <v>107</v>
      </c>
      <c r="CH459" s="41" t="s">
        <v>107</v>
      </c>
      <c r="CI459" s="41" t="s">
        <v>107</v>
      </c>
      <c r="CJ459" s="41" t="s">
        <v>107</v>
      </c>
      <c r="CK459" s="41" t="s">
        <v>107</v>
      </c>
      <c r="CL459" s="41" t="s">
        <v>107</v>
      </c>
      <c r="CM459" s="41" t="s">
        <v>107</v>
      </c>
      <c r="CN459" s="41" t="s">
        <v>107</v>
      </c>
      <c r="CO459" s="42" t="s">
        <v>107</v>
      </c>
      <c r="CP459" s="42" t="s">
        <v>114</v>
      </c>
      <c r="CQ459" s="42" t="s">
        <v>114</v>
      </c>
      <c r="CR459" s="42" t="s">
        <v>114</v>
      </c>
      <c r="CS459" s="42" t="s">
        <v>114</v>
      </c>
      <c r="CT459" s="42" t="s">
        <v>113</v>
      </c>
      <c r="CU459" s="42" t="s">
        <v>114</v>
      </c>
      <c r="CV459" s="41" t="s">
        <v>107</v>
      </c>
      <c r="CW459" s="41" t="s">
        <v>107</v>
      </c>
      <c r="CX459" s="41" t="s">
        <v>107</v>
      </c>
      <c r="CY459" s="41" t="s">
        <v>107</v>
      </c>
      <c r="CZ459" s="41" t="s">
        <v>107</v>
      </c>
      <c r="DA459" s="41" t="s">
        <v>107</v>
      </c>
      <c r="DB459" s="41" t="s">
        <v>107</v>
      </c>
      <c r="DC459" s="41" t="s">
        <v>107</v>
      </c>
      <c r="DD459" s="332">
        <v>6468437</v>
      </c>
      <c r="DE459" s="43">
        <v>1</v>
      </c>
      <c r="DF459" s="390">
        <v>1</v>
      </c>
      <c r="DG459" s="310"/>
      <c r="DH459" s="203"/>
      <c r="DI459" s="279" t="str" cm="1">
        <f t="array" ref="DI459">+IF(AND(C459&lt;&gt;"Vehículos Eléctricos",C459&lt;&gt;"Vehículos Híbridos",AD459="PERCENTIL 50"),
     IF(VLOOKUP(_xlfn.TEXTJOIN("_",FALSE,C459:E459),BD_Perc!$A:$P,_xlfn.IFS(BD!AE459="Intervalo de precio 1",12,BD!AE459="Intervalo de precio 2",13),FALSE)&lt;=1,
     VLOOKUP(_xlfn.TEXTJOIN("_",FALSE,C459:E459),BD_Perc!$A:$P,16,FALSE),"Ok P50"),
     "Ok P30/70 ó Híbrido/Eléctrico")</f>
        <v>Ok P30/70 ó Híbrido/Eléctrico</v>
      </c>
      <c r="DJ459" s="279" t="str">
        <f t="shared" si="43"/>
        <v>Vehículos Especiales_Ambulancias_TAB</v>
      </c>
      <c r="DK459" s="331">
        <f t="shared" si="47"/>
        <v>261625409</v>
      </c>
      <c r="DL459" s="326"/>
    </row>
    <row r="460" spans="1:116" ht="63.75">
      <c r="A460" s="28">
        <v>455</v>
      </c>
      <c r="B460" s="29" t="s">
        <v>325</v>
      </c>
      <c r="C460" s="29" t="s">
        <v>3</v>
      </c>
      <c r="D460" s="29" t="s">
        <v>977</v>
      </c>
      <c r="E460" s="42" t="s">
        <v>978</v>
      </c>
      <c r="F460" s="42" t="s">
        <v>982</v>
      </c>
      <c r="G460" s="30" t="s">
        <v>1017</v>
      </c>
      <c r="H460" s="28" t="s">
        <v>1009</v>
      </c>
      <c r="I460" s="28">
        <v>6407008</v>
      </c>
      <c r="J460" s="28" t="s">
        <v>1023</v>
      </c>
      <c r="K460" s="31" t="s">
        <v>107</v>
      </c>
      <c r="L460" s="56">
        <v>127</v>
      </c>
      <c r="M460" s="33" t="s">
        <v>107</v>
      </c>
      <c r="N460" s="34">
        <v>194000000</v>
      </c>
      <c r="O460" s="34">
        <f>+IFERROR(VLOOKUP(I460,Precio_Fasecolda!A:C,3,FALSE),IFERROR(VLOOKUP(I460,Precio_Fasecolda!B:C,2,FALSE),N460))</f>
        <v>194000000</v>
      </c>
      <c r="P460" s="34">
        <f t="shared" si="44"/>
        <v>0</v>
      </c>
      <c r="Q460" s="33" t="s">
        <v>107</v>
      </c>
      <c r="R460" s="28" t="s">
        <v>2415</v>
      </c>
      <c r="S460" s="28" t="s">
        <v>360</v>
      </c>
      <c r="T460" s="28" t="s">
        <v>107</v>
      </c>
      <c r="U460" s="28" t="s">
        <v>107</v>
      </c>
      <c r="V460" s="42" t="s">
        <v>107</v>
      </c>
      <c r="W460" s="28" t="s">
        <v>107</v>
      </c>
      <c r="X460" s="28" t="s">
        <v>107</v>
      </c>
      <c r="Y460" s="28">
        <f t="shared" si="45"/>
        <v>320385409</v>
      </c>
      <c r="Z460" s="292">
        <f t="shared" si="42"/>
        <v>189150000</v>
      </c>
      <c r="AA460" s="28" cm="1">
        <f t="array" aca="1" ref="AA460" ca="1">_xlfn.IFS(DK460&lt;$DK$4,1,AND(DK460&gt;=$DK$4,DK460&lt;=$AA$4),2,DK460&gt;$AA$4,3)</f>
        <v>3</v>
      </c>
      <c r="AB460" s="28">
        <v>0</v>
      </c>
      <c r="AC460" s="28" cm="1">
        <f t="array" aca="1" ref="AC460" ca="1">IF(AB460="PERCENTIL 30","",_xlfn.IFS(DK460&lt;$AC$4,1,DK460&gt;$AC$4,2))</f>
        <v>2</v>
      </c>
      <c r="AD460" s="28" t="str">
        <f>+IFERROR(VLOOKUP(_xlfn.TEXTJOIN("_", FALSE, C460:E460), BD_Perc!$A:$O, 15, FALSE),"Segmentación no encontrada o vehículo inactivo")</f>
        <v>PERCENTIL 30-70</v>
      </c>
      <c r="AE460" s="28" t="str" cm="1">
        <f t="array" ref="AE460">_xlfn.IFS(
    AD460 = "PERCENTIL 50",
    _xlfn.IFS(
        BD!DK460 &lt; VLOOKUP(_xlfn.TEXTJOIN("_", FALSE, C460:E460), BD_Perc!$A:$O, 11, FALSE), "Intervalo de precio 1",
        BD!DK460 &gt;= VLOOKUP(_xlfn.TEXTJOIN("_", FALSE, C460:E460), BD_Perc!$A:$O, 11, FALSE), "Intervalo de precio 2"
    ),
    AD460 = "PERCENTIL 30-70",
    _xlfn.IFS(
        BD!DK460 &lt; VLOOKUP(_xlfn.TEXTJOIN("_", FALSE, C460:E460), BD_Perc!$A:$O, 6, FALSE), "Intervalo de precio 1",
        BD!DK460 &lt; VLOOKUP(_xlfn.TEXTJOIN("_", FALSE, C460:E460), BD_Perc!$A:$O, 7, FALSE), "Intervalo de precio 2",
        BD!DK460 &gt;= VLOOKUP(_xlfn.TEXTJOIN("_", FALSE, C460:E460), BD_Perc!$A:$O, 7, FALSE), "Intervalo de precio 3"
    ),
    AD460="Segmentación no encontrada o vehículo inactivo","Segmentación no encontrada o vehículo inactivo"
)</f>
        <v>Intervalo de precio 3</v>
      </c>
      <c r="AF460" s="65" t="s">
        <v>2414</v>
      </c>
      <c r="AG460" s="35" t="b">
        <f t="shared" si="46"/>
        <v>1</v>
      </c>
      <c r="AH460" s="320">
        <v>2.5000000000000001E-2</v>
      </c>
      <c r="AI460" s="320">
        <v>0.03</v>
      </c>
      <c r="AJ460" s="320">
        <v>0.03</v>
      </c>
      <c r="AK460" s="320">
        <v>0.03</v>
      </c>
      <c r="AL460" s="320">
        <v>3.5000000000000003E-2</v>
      </c>
      <c r="AM460" s="320">
        <v>3.5000000000000003E-2</v>
      </c>
      <c r="AN460" s="28" t="s">
        <v>113</v>
      </c>
      <c r="AO460" s="28" t="s">
        <v>113</v>
      </c>
      <c r="AP460" s="28" t="s">
        <v>113</v>
      </c>
      <c r="AQ460" s="45">
        <v>1</v>
      </c>
      <c r="AR460" s="38">
        <v>8689479</v>
      </c>
      <c r="AS460" s="38">
        <v>756945</v>
      </c>
      <c r="AT460" s="38">
        <v>619319</v>
      </c>
      <c r="AU460" s="38" t="s">
        <v>107</v>
      </c>
      <c r="AV460" s="38">
        <v>4816921</v>
      </c>
      <c r="AW460" s="38">
        <v>8078664</v>
      </c>
      <c r="AX460" s="38">
        <v>481692</v>
      </c>
      <c r="AY460" s="38">
        <v>894571</v>
      </c>
      <c r="AZ460" s="38">
        <v>48169</v>
      </c>
      <c r="BA460" s="38">
        <v>385354</v>
      </c>
      <c r="BB460" s="38" t="s">
        <v>107</v>
      </c>
      <c r="BC460" s="38" t="s">
        <v>107</v>
      </c>
      <c r="BD460" s="38" t="s">
        <v>107</v>
      </c>
      <c r="BE460" s="38" t="s">
        <v>107</v>
      </c>
      <c r="BF460" s="38" t="s">
        <v>107</v>
      </c>
      <c r="BG460" s="38">
        <v>4816921</v>
      </c>
      <c r="BH460" s="38">
        <v>3027779</v>
      </c>
      <c r="BI460" s="38">
        <v>1307450</v>
      </c>
      <c r="BJ460" s="38">
        <v>3303031</v>
      </c>
      <c r="BK460" s="38">
        <v>302778</v>
      </c>
      <c r="BL460" s="38">
        <v>522980</v>
      </c>
      <c r="BM460" s="38">
        <v>302778</v>
      </c>
      <c r="BN460" s="38">
        <v>894571</v>
      </c>
      <c r="BO460" s="38">
        <v>1032198</v>
      </c>
      <c r="BP460" s="38">
        <v>2133207</v>
      </c>
      <c r="BQ460" s="38">
        <v>206440</v>
      </c>
      <c r="BR460" s="38">
        <v>1307450</v>
      </c>
      <c r="BS460" s="38">
        <v>233965</v>
      </c>
      <c r="BT460" s="38" t="s">
        <v>107</v>
      </c>
      <c r="BU460" s="38" t="s">
        <v>107</v>
      </c>
      <c r="BV460" s="38" t="s">
        <v>107</v>
      </c>
      <c r="BW460" s="38">
        <v>0</v>
      </c>
      <c r="BX460" s="38">
        <v>178914</v>
      </c>
      <c r="BY460" s="38">
        <v>3027779</v>
      </c>
      <c r="BZ460" s="38">
        <v>6193185</v>
      </c>
      <c r="CA460" s="38">
        <v>0</v>
      </c>
      <c r="CB460" s="38">
        <v>481692</v>
      </c>
      <c r="CC460" s="330">
        <v>126385409</v>
      </c>
      <c r="CD460" s="38" t="s">
        <v>107</v>
      </c>
      <c r="CE460" s="38">
        <v>6549266</v>
      </c>
      <c r="CF460" s="38">
        <v>20302113</v>
      </c>
      <c r="CG460" s="38" t="s">
        <v>107</v>
      </c>
      <c r="CH460" s="41" t="s">
        <v>107</v>
      </c>
      <c r="CI460" s="41" t="s">
        <v>107</v>
      </c>
      <c r="CJ460" s="41" t="s">
        <v>107</v>
      </c>
      <c r="CK460" s="41" t="s">
        <v>107</v>
      </c>
      <c r="CL460" s="41" t="s">
        <v>107</v>
      </c>
      <c r="CM460" s="41" t="s">
        <v>107</v>
      </c>
      <c r="CN460" s="41" t="s">
        <v>107</v>
      </c>
      <c r="CO460" s="42" t="s">
        <v>107</v>
      </c>
      <c r="CP460" s="42" t="s">
        <v>114</v>
      </c>
      <c r="CQ460" s="42" t="s">
        <v>114</v>
      </c>
      <c r="CR460" s="42" t="s">
        <v>114</v>
      </c>
      <c r="CS460" s="42" t="s">
        <v>114</v>
      </c>
      <c r="CT460" s="42" t="s">
        <v>113</v>
      </c>
      <c r="CU460" s="42" t="s">
        <v>114</v>
      </c>
      <c r="CV460" s="41" t="s">
        <v>107</v>
      </c>
      <c r="CW460" s="41" t="s">
        <v>107</v>
      </c>
      <c r="CX460" s="41" t="s">
        <v>107</v>
      </c>
      <c r="CY460" s="41" t="s">
        <v>107</v>
      </c>
      <c r="CZ460" s="41" t="s">
        <v>107</v>
      </c>
      <c r="DA460" s="41" t="s">
        <v>107</v>
      </c>
      <c r="DB460" s="41" t="s">
        <v>107</v>
      </c>
      <c r="DC460" s="41" t="s">
        <v>107</v>
      </c>
      <c r="DD460" s="332">
        <v>6468437</v>
      </c>
      <c r="DE460" s="43">
        <v>0</v>
      </c>
      <c r="DF460" s="390">
        <v>0</v>
      </c>
      <c r="DG460" s="310"/>
      <c r="DH460" s="203"/>
      <c r="DI460" s="279" t="str" cm="1">
        <f t="array" ref="DI460">+IF(AND(C460&lt;&gt;"Vehículos Eléctricos",C460&lt;&gt;"Vehículos Híbridos",AD460="PERCENTIL 50"),
     IF(VLOOKUP(_xlfn.TEXTJOIN("_",FALSE,C460:E460),BD_Perc!$A:$P,_xlfn.IFS(BD!AE460="Intervalo de precio 1",12,BD!AE460="Intervalo de precio 2",13),FALSE)&lt;=1,
     VLOOKUP(_xlfn.TEXTJOIN("_",FALSE,C460:E460),BD_Perc!$A:$P,16,FALSE),"Ok P50"),
     "Ok P30/70 ó Híbrido/Eléctrico")</f>
        <v>Ok P30/70 ó Híbrido/Eléctrico</v>
      </c>
      <c r="DJ460" s="279" t="str">
        <f t="shared" si="43"/>
        <v>Vehículos Especiales_Ambulancias_TAB</v>
      </c>
      <c r="DK460" s="331">
        <f t="shared" si="47"/>
        <v>315535409</v>
      </c>
      <c r="DL460" s="326"/>
    </row>
    <row r="461" spans="1:116" ht="76.5">
      <c r="A461" s="28">
        <v>456</v>
      </c>
      <c r="B461" s="29" t="s">
        <v>325</v>
      </c>
      <c r="C461" s="29" t="s">
        <v>3</v>
      </c>
      <c r="D461" s="29" t="s">
        <v>977</v>
      </c>
      <c r="E461" s="42" t="s">
        <v>986</v>
      </c>
      <c r="F461" s="42" t="s">
        <v>982</v>
      </c>
      <c r="G461" s="30" t="s">
        <v>968</v>
      </c>
      <c r="H461" s="64" t="s">
        <v>969</v>
      </c>
      <c r="I461" s="28">
        <v>3207014</v>
      </c>
      <c r="J461" s="28" t="s">
        <v>1024</v>
      </c>
      <c r="K461" s="31" t="s">
        <v>107</v>
      </c>
      <c r="L461" s="56">
        <v>136</v>
      </c>
      <c r="M461" s="33" t="s">
        <v>107</v>
      </c>
      <c r="N461" s="34">
        <v>128800000</v>
      </c>
      <c r="O461" s="34">
        <f>+IFERROR(VLOOKUP(I461,Precio_Fasecolda!A:C,3,FALSE),IFERROR(VLOOKUP(I461,Precio_Fasecolda!B:C,2,FALSE),N461))</f>
        <v>128800000</v>
      </c>
      <c r="P461" s="34">
        <f t="shared" si="44"/>
        <v>0</v>
      </c>
      <c r="Q461" s="33" t="s">
        <v>107</v>
      </c>
      <c r="R461" s="28" t="s">
        <v>2415</v>
      </c>
      <c r="S461" s="28" t="s">
        <v>360</v>
      </c>
      <c r="T461" s="28" t="s">
        <v>107</v>
      </c>
      <c r="U461" s="28" t="s">
        <v>107</v>
      </c>
      <c r="V461" s="42" t="s">
        <v>107</v>
      </c>
      <c r="W461" s="28" t="s">
        <v>107</v>
      </c>
      <c r="X461" s="28" t="s">
        <v>107</v>
      </c>
      <c r="Y461" s="28">
        <f t="shared" si="45"/>
        <v>353598784</v>
      </c>
      <c r="Z461" s="292">
        <f t="shared" si="42"/>
        <v>122360000</v>
      </c>
      <c r="AA461" s="28" cm="1">
        <f t="array" aca="1" ref="AA461" ca="1">_xlfn.IFS(DK461&lt;$DK$4,1,AND(DK461&gt;=$DK$4,DK461&lt;=$AA$4),2,DK461&gt;$AA$4,3)</f>
        <v>3</v>
      </c>
      <c r="AB461" s="28">
        <v>0</v>
      </c>
      <c r="AC461" s="28" cm="1">
        <f t="array" aca="1" ref="AC461" ca="1">IF(AB461="PERCENTIL 30","",_xlfn.IFS(DK461&lt;$AC$4,1,DK461&gt;$AC$4,2))</f>
        <v>2</v>
      </c>
      <c r="AD461" s="28" t="str">
        <f>+IFERROR(VLOOKUP(_xlfn.TEXTJOIN("_", FALSE, C461:E461), BD_Perc!$A:$O, 15, FALSE),"Segmentación no encontrada o vehículo inactivo")</f>
        <v>PERCENTIL 30-70</v>
      </c>
      <c r="AE461" s="28" t="str" cm="1">
        <f t="array" ref="AE461">_xlfn.IFS(
    AD461 = "PERCENTIL 50",
    _xlfn.IFS(
        BD!DK461 &lt; VLOOKUP(_xlfn.TEXTJOIN("_", FALSE, C461:E461), BD_Perc!$A:$O, 11, FALSE), "Intervalo de precio 1",
        BD!DK461 &gt;= VLOOKUP(_xlfn.TEXTJOIN("_", FALSE, C461:E461), BD_Perc!$A:$O, 11, FALSE), "Intervalo de precio 2"
    ),
    AD461 = "PERCENTIL 30-70",
    _xlfn.IFS(
        BD!DK461 &lt; VLOOKUP(_xlfn.TEXTJOIN("_", FALSE, C461:E461), BD_Perc!$A:$O, 6, FALSE), "Intervalo de precio 1",
        BD!DK461 &lt; VLOOKUP(_xlfn.TEXTJOIN("_", FALSE, C461:E461), BD_Perc!$A:$O, 7, FALSE), "Intervalo de precio 2",
        BD!DK461 &gt;= VLOOKUP(_xlfn.TEXTJOIN("_", FALSE, C461:E461), BD_Perc!$A:$O, 7, FALSE), "Intervalo de precio 3"
    ),
    AD461="Segmentación no encontrada o vehículo inactivo","Segmentación no encontrada o vehículo inactivo"
)</f>
        <v>Intervalo de precio 1</v>
      </c>
      <c r="AF461" s="65" t="s">
        <v>2412</v>
      </c>
      <c r="AG461" s="35" t="b">
        <f t="shared" si="46"/>
        <v>1</v>
      </c>
      <c r="AH461" s="320">
        <v>0.05</v>
      </c>
      <c r="AI461" s="320">
        <v>0.05</v>
      </c>
      <c r="AJ461" s="320">
        <v>0.05</v>
      </c>
      <c r="AK461" s="320">
        <v>0.05</v>
      </c>
      <c r="AL461" s="320">
        <v>0.05</v>
      </c>
      <c r="AM461" s="320">
        <v>0.06</v>
      </c>
      <c r="AN461" s="28" t="s">
        <v>113</v>
      </c>
      <c r="AO461" s="28" t="s">
        <v>113</v>
      </c>
      <c r="AP461" s="28" t="s">
        <v>113</v>
      </c>
      <c r="AQ461" s="45">
        <v>1</v>
      </c>
      <c r="AR461" s="38">
        <v>8689479</v>
      </c>
      <c r="AS461" s="38">
        <v>756945</v>
      </c>
      <c r="AT461" s="38">
        <v>619319</v>
      </c>
      <c r="AU461" s="38" t="s">
        <v>107</v>
      </c>
      <c r="AV461" s="38">
        <v>4816921</v>
      </c>
      <c r="AW461" s="38">
        <v>8078664</v>
      </c>
      <c r="AX461" s="38">
        <v>481692</v>
      </c>
      <c r="AY461" s="38">
        <v>894571</v>
      </c>
      <c r="AZ461" s="38">
        <v>48169</v>
      </c>
      <c r="BA461" s="38">
        <v>385354</v>
      </c>
      <c r="BB461" s="38" t="s">
        <v>107</v>
      </c>
      <c r="BC461" s="38" t="s">
        <v>107</v>
      </c>
      <c r="BD461" s="38" t="s">
        <v>107</v>
      </c>
      <c r="BE461" s="38" t="s">
        <v>107</v>
      </c>
      <c r="BF461" s="38" t="s">
        <v>107</v>
      </c>
      <c r="BG461" s="38">
        <v>4816921</v>
      </c>
      <c r="BH461" s="38">
        <v>3027779</v>
      </c>
      <c r="BI461" s="38">
        <v>1307450</v>
      </c>
      <c r="BJ461" s="38">
        <v>3303031</v>
      </c>
      <c r="BK461" s="38">
        <v>302778</v>
      </c>
      <c r="BL461" s="38">
        <v>522980</v>
      </c>
      <c r="BM461" s="38">
        <v>302778</v>
      </c>
      <c r="BN461" s="38">
        <v>894571</v>
      </c>
      <c r="BO461" s="38">
        <v>1032198</v>
      </c>
      <c r="BP461" s="38">
        <v>2133207</v>
      </c>
      <c r="BQ461" s="38">
        <v>206440</v>
      </c>
      <c r="BR461" s="38">
        <v>1307450</v>
      </c>
      <c r="BS461" s="38">
        <v>233965</v>
      </c>
      <c r="BT461" s="38" t="s">
        <v>107</v>
      </c>
      <c r="BU461" s="38" t="s">
        <v>107</v>
      </c>
      <c r="BV461" s="38" t="s">
        <v>107</v>
      </c>
      <c r="BW461" s="38">
        <v>0</v>
      </c>
      <c r="BX461" s="38">
        <v>178914</v>
      </c>
      <c r="BY461" s="38">
        <v>3027779</v>
      </c>
      <c r="BZ461" s="38">
        <v>6193185</v>
      </c>
      <c r="CA461" s="38">
        <v>0</v>
      </c>
      <c r="CB461" s="38">
        <v>481692</v>
      </c>
      <c r="CC461" s="330">
        <v>224798784</v>
      </c>
      <c r="CD461" s="38" t="s">
        <v>107</v>
      </c>
      <c r="CE461" s="38">
        <v>6549266</v>
      </c>
      <c r="CF461" s="38">
        <v>20302113</v>
      </c>
      <c r="CG461" s="38" t="s">
        <v>107</v>
      </c>
      <c r="CH461" s="41" t="s">
        <v>107</v>
      </c>
      <c r="CI461" s="41" t="s">
        <v>107</v>
      </c>
      <c r="CJ461" s="41" t="s">
        <v>107</v>
      </c>
      <c r="CK461" s="41" t="s">
        <v>107</v>
      </c>
      <c r="CL461" s="41" t="s">
        <v>107</v>
      </c>
      <c r="CM461" s="41" t="s">
        <v>107</v>
      </c>
      <c r="CN461" s="41" t="s">
        <v>107</v>
      </c>
      <c r="CO461" s="42" t="s">
        <v>107</v>
      </c>
      <c r="CP461" s="42" t="s">
        <v>114</v>
      </c>
      <c r="CQ461" s="42" t="s">
        <v>114</v>
      </c>
      <c r="CR461" s="42" t="s">
        <v>114</v>
      </c>
      <c r="CS461" s="42" t="s">
        <v>114</v>
      </c>
      <c r="CT461" s="42" t="s">
        <v>114</v>
      </c>
      <c r="CU461" s="42" t="s">
        <v>114</v>
      </c>
      <c r="CV461" s="41" t="s">
        <v>107</v>
      </c>
      <c r="CW461" s="41" t="s">
        <v>107</v>
      </c>
      <c r="CX461" s="41" t="s">
        <v>107</v>
      </c>
      <c r="CY461" s="41" t="s">
        <v>107</v>
      </c>
      <c r="CZ461" s="41" t="s">
        <v>107</v>
      </c>
      <c r="DA461" s="41" t="s">
        <v>107</v>
      </c>
      <c r="DB461" s="41" t="s">
        <v>107</v>
      </c>
      <c r="DC461" s="41" t="s">
        <v>107</v>
      </c>
      <c r="DD461" s="332">
        <v>9691834</v>
      </c>
      <c r="DE461" s="43">
        <v>0</v>
      </c>
      <c r="DF461" s="390">
        <v>0</v>
      </c>
      <c r="DG461" s="310"/>
      <c r="DH461" s="203"/>
      <c r="DI461" s="279" t="str" cm="1">
        <f t="array" ref="DI461">+IF(AND(C461&lt;&gt;"Vehículos Eléctricos",C461&lt;&gt;"Vehículos Híbridos",AD461="PERCENTIL 50"),
     IF(VLOOKUP(_xlfn.TEXTJOIN("_",FALSE,C461:E461),BD_Perc!$A:$P,_xlfn.IFS(BD!AE461="Intervalo de precio 1",12,BD!AE461="Intervalo de precio 2",13),FALSE)&lt;=1,
     VLOOKUP(_xlfn.TEXTJOIN("_",FALSE,C461:E461),BD_Perc!$A:$P,16,FALSE),"Ok P50"),
     "Ok P30/70 ó Híbrido/Eléctrico")</f>
        <v>Ok P30/70 ó Híbrido/Eléctrico</v>
      </c>
      <c r="DJ461" s="279" t="str">
        <f t="shared" si="43"/>
        <v>Vehículos Especiales_Ambulancias_TAM</v>
      </c>
      <c r="DK461" s="331">
        <f t="shared" si="47"/>
        <v>347158784</v>
      </c>
      <c r="DL461" s="326"/>
    </row>
    <row r="462" spans="1:116" ht="51">
      <c r="A462" s="28">
        <v>457</v>
      </c>
      <c r="B462" s="29" t="s">
        <v>325</v>
      </c>
      <c r="C462" s="29" t="s">
        <v>3</v>
      </c>
      <c r="D462" s="29" t="s">
        <v>977</v>
      </c>
      <c r="E462" s="42" t="s">
        <v>978</v>
      </c>
      <c r="F462" s="42" t="s">
        <v>979</v>
      </c>
      <c r="G462" s="30" t="s">
        <v>1025</v>
      </c>
      <c r="H462" s="28" t="s">
        <v>1026</v>
      </c>
      <c r="I462" s="28" t="s">
        <v>107</v>
      </c>
      <c r="J462" s="28" t="s">
        <v>1027</v>
      </c>
      <c r="K462" s="31" t="s">
        <v>107</v>
      </c>
      <c r="L462" s="56">
        <v>140</v>
      </c>
      <c r="M462" s="33" t="s">
        <v>107</v>
      </c>
      <c r="N462" s="34">
        <v>0</v>
      </c>
      <c r="O462" s="34">
        <f>+IFERROR(VLOOKUP(I462,Precio_Fasecolda!A:C,3,FALSE),IFERROR(VLOOKUP(I462,Precio_Fasecolda!B:C,2,FALSE),N462))</f>
        <v>0</v>
      </c>
      <c r="P462" s="34">
        <f t="shared" si="44"/>
        <v>0</v>
      </c>
      <c r="Q462" s="33" t="s">
        <v>107</v>
      </c>
      <c r="R462" s="28" t="s">
        <v>2415</v>
      </c>
      <c r="S462" s="28" t="s">
        <v>360</v>
      </c>
      <c r="T462" s="28" t="s">
        <v>107</v>
      </c>
      <c r="U462" s="28" t="s">
        <v>107</v>
      </c>
      <c r="V462" s="42" t="s">
        <v>107</v>
      </c>
      <c r="W462" s="28" t="s">
        <v>107</v>
      </c>
      <c r="X462" s="28" t="s">
        <v>107</v>
      </c>
      <c r="Y462" s="28">
        <f t="shared" si="45"/>
        <v>126385409</v>
      </c>
      <c r="Z462" s="292">
        <f t="shared" si="42"/>
        <v>0</v>
      </c>
      <c r="AA462" s="28" cm="1">
        <f t="array" aca="1" ref="AA462" ca="1">_xlfn.IFS(DK462&lt;$DK$4,1,AND(DK462&gt;=$DK$4,DK462&lt;=$AA$4),2,DK462&gt;$AA$4,3)</f>
        <v>2</v>
      </c>
      <c r="AB462" s="28">
        <v>0</v>
      </c>
      <c r="AC462" s="28" cm="1">
        <f t="array" aca="1" ref="AC462" ca="1">IF(AB462="PERCENTIL 30","",_xlfn.IFS(DK462&lt;$AC$4,1,DK462&gt;$AC$4,2))</f>
        <v>1</v>
      </c>
      <c r="AD462" s="28" t="str">
        <f>+IFERROR(VLOOKUP(_xlfn.TEXTJOIN("_", FALSE, C462:E462), BD_Perc!$A:$O, 15, FALSE),"Segmentación no encontrada o vehículo inactivo")</f>
        <v>PERCENTIL 30-70</v>
      </c>
      <c r="AE462" s="28" t="str" cm="1">
        <f t="array" ref="AE462">_xlfn.IFS(
    AD462 = "PERCENTIL 50",
    _xlfn.IFS(
        BD!DK462 &lt; VLOOKUP(_xlfn.TEXTJOIN("_", FALSE, C462:E462), BD_Perc!$A:$O, 11, FALSE), "Intervalo de precio 1",
        BD!DK462 &gt;= VLOOKUP(_xlfn.TEXTJOIN("_", FALSE, C462:E462), BD_Perc!$A:$O, 11, FALSE), "Intervalo de precio 2"
    ),
    AD462 = "PERCENTIL 30-70",
    _xlfn.IFS(
        BD!DK462 &lt; VLOOKUP(_xlfn.TEXTJOIN("_", FALSE, C462:E462), BD_Perc!$A:$O, 6, FALSE), "Intervalo de precio 1",
        BD!DK462 &lt; VLOOKUP(_xlfn.TEXTJOIN("_", FALSE, C462:E462), BD_Perc!$A:$O, 7, FALSE), "Intervalo de precio 2",
        BD!DK462 &gt;= VLOOKUP(_xlfn.TEXTJOIN("_", FALSE, C462:E462), BD_Perc!$A:$O, 7, FALSE), "Intervalo de precio 3"
    ),
    AD462="Segmentación no encontrada o vehículo inactivo","Segmentación no encontrada o vehículo inactivo"
)</f>
        <v>Intervalo de precio 1</v>
      </c>
      <c r="AF462" s="65" t="s">
        <v>2412</v>
      </c>
      <c r="AG462" s="35" t="b">
        <f t="shared" si="46"/>
        <v>1</v>
      </c>
      <c r="AH462" s="323">
        <v>0.05</v>
      </c>
      <c r="AI462" s="323">
        <v>0.05</v>
      </c>
      <c r="AJ462" s="323">
        <v>0.05</v>
      </c>
      <c r="AK462" s="323">
        <v>0.05</v>
      </c>
      <c r="AL462" s="323">
        <v>0.05</v>
      </c>
      <c r="AM462" s="323">
        <v>0.06</v>
      </c>
      <c r="AN462" s="28" t="s">
        <v>113</v>
      </c>
      <c r="AO462" s="28" t="s">
        <v>113</v>
      </c>
      <c r="AP462" s="28" t="s">
        <v>113</v>
      </c>
      <c r="AQ462" s="45">
        <v>1</v>
      </c>
      <c r="AR462" s="38">
        <v>8689479</v>
      </c>
      <c r="AS462" s="38">
        <v>756945</v>
      </c>
      <c r="AT462" s="38">
        <v>619319</v>
      </c>
      <c r="AU462" s="38" t="s">
        <v>107</v>
      </c>
      <c r="AV462" s="38">
        <v>4816921</v>
      </c>
      <c r="AW462" s="38">
        <v>8078664</v>
      </c>
      <c r="AX462" s="38">
        <v>481692</v>
      </c>
      <c r="AY462" s="38">
        <v>894571</v>
      </c>
      <c r="AZ462" s="38">
        <v>48169</v>
      </c>
      <c r="BA462" s="38">
        <v>385354</v>
      </c>
      <c r="BB462" s="38" t="s">
        <v>107</v>
      </c>
      <c r="BC462" s="38" t="s">
        <v>107</v>
      </c>
      <c r="BD462" s="38" t="s">
        <v>107</v>
      </c>
      <c r="BE462" s="38" t="s">
        <v>107</v>
      </c>
      <c r="BF462" s="38" t="s">
        <v>107</v>
      </c>
      <c r="BG462" s="38">
        <v>4816921</v>
      </c>
      <c r="BH462" s="38">
        <v>3027779</v>
      </c>
      <c r="BI462" s="38">
        <v>1307450</v>
      </c>
      <c r="BJ462" s="38">
        <v>3303031</v>
      </c>
      <c r="BK462" s="38">
        <v>0</v>
      </c>
      <c r="BL462" s="38">
        <v>522980</v>
      </c>
      <c r="BM462" s="38">
        <v>302778</v>
      </c>
      <c r="BN462" s="38">
        <v>894571</v>
      </c>
      <c r="BO462" s="38">
        <v>1032198</v>
      </c>
      <c r="BP462" s="38">
        <v>2133207</v>
      </c>
      <c r="BQ462" s="38">
        <v>206440</v>
      </c>
      <c r="BR462" s="38">
        <v>1307450</v>
      </c>
      <c r="BS462" s="38">
        <v>233965</v>
      </c>
      <c r="BT462" s="38" t="s">
        <v>107</v>
      </c>
      <c r="BU462" s="38" t="s">
        <v>107</v>
      </c>
      <c r="BV462" s="38" t="s">
        <v>107</v>
      </c>
      <c r="BW462" s="38">
        <v>0</v>
      </c>
      <c r="BX462" s="38">
        <v>178914</v>
      </c>
      <c r="BY462" s="38">
        <v>3027779</v>
      </c>
      <c r="BZ462" s="38">
        <v>6193185</v>
      </c>
      <c r="CA462" s="38">
        <v>0</v>
      </c>
      <c r="CB462" s="38">
        <v>481692</v>
      </c>
      <c r="CC462" s="330">
        <v>126385409</v>
      </c>
      <c r="CD462" s="38" t="s">
        <v>107</v>
      </c>
      <c r="CE462" s="38">
        <v>6549266</v>
      </c>
      <c r="CF462" s="38">
        <v>20302113</v>
      </c>
      <c r="CG462" s="38" t="s">
        <v>107</v>
      </c>
      <c r="CH462" s="41" t="s">
        <v>107</v>
      </c>
      <c r="CI462" s="41" t="s">
        <v>107</v>
      </c>
      <c r="CJ462" s="41" t="s">
        <v>107</v>
      </c>
      <c r="CK462" s="41" t="s">
        <v>107</v>
      </c>
      <c r="CL462" s="41" t="s">
        <v>107</v>
      </c>
      <c r="CM462" s="41" t="s">
        <v>107</v>
      </c>
      <c r="CN462" s="41" t="s">
        <v>107</v>
      </c>
      <c r="CO462" s="42" t="s">
        <v>107</v>
      </c>
      <c r="CP462" s="42" t="s">
        <v>114</v>
      </c>
      <c r="CQ462" s="42" t="s">
        <v>114</v>
      </c>
      <c r="CR462" s="42" t="s">
        <v>113</v>
      </c>
      <c r="CS462" s="42" t="s">
        <v>114</v>
      </c>
      <c r="CT462" s="42" t="s">
        <v>113</v>
      </c>
      <c r="CU462" s="42" t="s">
        <v>114</v>
      </c>
      <c r="CV462" s="41" t="s">
        <v>107</v>
      </c>
      <c r="CW462" s="41" t="s">
        <v>107</v>
      </c>
      <c r="CX462" s="41" t="s">
        <v>107</v>
      </c>
      <c r="CY462" s="41" t="s">
        <v>107</v>
      </c>
      <c r="CZ462" s="41" t="s">
        <v>107</v>
      </c>
      <c r="DA462" s="41" t="s">
        <v>107</v>
      </c>
      <c r="DB462" s="41" t="s">
        <v>107</v>
      </c>
      <c r="DC462" s="41" t="s">
        <v>107</v>
      </c>
      <c r="DD462" s="332">
        <v>11078918</v>
      </c>
      <c r="DE462" s="43">
        <v>0</v>
      </c>
      <c r="DF462" s="390">
        <v>0</v>
      </c>
      <c r="DG462" s="310"/>
      <c r="DH462" s="203"/>
      <c r="DI462" s="279" t="str" cm="1">
        <f t="array" ref="DI462">+IF(AND(C462&lt;&gt;"Vehículos Eléctricos",C462&lt;&gt;"Vehículos Híbridos",AD462="PERCENTIL 50"),
     IF(VLOOKUP(_xlfn.TEXTJOIN("_",FALSE,C462:E462),BD_Perc!$A:$P,_xlfn.IFS(BD!AE462="Intervalo de precio 1",12,BD!AE462="Intervalo de precio 2",13),FALSE)&lt;=1,
     VLOOKUP(_xlfn.TEXTJOIN("_",FALSE,C462:E462),BD_Perc!$A:$P,16,FALSE),"Ok P50"),
     "Ok P30/70 ó Híbrido/Eléctrico")</f>
        <v>Ok P30/70 ó Híbrido/Eléctrico</v>
      </c>
      <c r="DJ462" s="279" t="str">
        <f t="shared" si="43"/>
        <v>Vehículos Especiales_Ambulancias_TAB</v>
      </c>
      <c r="DK462" s="331">
        <f t="shared" si="47"/>
        <v>126385409</v>
      </c>
      <c r="DL462" s="326"/>
    </row>
    <row r="463" spans="1:116" ht="51">
      <c r="A463" s="28">
        <v>458</v>
      </c>
      <c r="B463" s="29" t="s">
        <v>325</v>
      </c>
      <c r="C463" s="29" t="s">
        <v>3</v>
      </c>
      <c r="D463" s="29" t="s">
        <v>977</v>
      </c>
      <c r="E463" s="42" t="s">
        <v>986</v>
      </c>
      <c r="F463" s="42" t="s">
        <v>979</v>
      </c>
      <c r="G463" s="30" t="s">
        <v>1025</v>
      </c>
      <c r="H463" s="28" t="s">
        <v>1026</v>
      </c>
      <c r="I463" s="28" t="s">
        <v>107</v>
      </c>
      <c r="J463" s="28" t="s">
        <v>1028</v>
      </c>
      <c r="K463" s="31" t="s">
        <v>107</v>
      </c>
      <c r="L463" s="56">
        <v>140</v>
      </c>
      <c r="M463" s="33" t="s">
        <v>107</v>
      </c>
      <c r="N463" s="34">
        <v>0</v>
      </c>
      <c r="O463" s="34">
        <f>+IFERROR(VLOOKUP(I463,Precio_Fasecolda!A:C,3,FALSE),IFERROR(VLOOKUP(I463,Precio_Fasecolda!B:C,2,FALSE),N463))</f>
        <v>0</v>
      </c>
      <c r="P463" s="34">
        <f t="shared" si="44"/>
        <v>0</v>
      </c>
      <c r="Q463" s="33" t="s">
        <v>107</v>
      </c>
      <c r="R463" s="28" t="s">
        <v>2415</v>
      </c>
      <c r="S463" s="28" t="s">
        <v>360</v>
      </c>
      <c r="T463" s="28" t="s">
        <v>107</v>
      </c>
      <c r="U463" s="28" t="s">
        <v>107</v>
      </c>
      <c r="V463" s="42" t="s">
        <v>107</v>
      </c>
      <c r="W463" s="28" t="s">
        <v>107</v>
      </c>
      <c r="X463" s="28" t="s">
        <v>107</v>
      </c>
      <c r="Y463" s="28">
        <f t="shared" si="45"/>
        <v>224798784</v>
      </c>
      <c r="Z463" s="292">
        <f t="shared" si="42"/>
        <v>0</v>
      </c>
      <c r="AA463" s="28" cm="1">
        <f t="array" aca="1" ref="AA463" ca="1">_xlfn.IFS(DK463&lt;$DK$4,1,AND(DK463&gt;=$DK$4,DK463&lt;=$AA$4),2,DK463&gt;$AA$4,3)</f>
        <v>2</v>
      </c>
      <c r="AB463" s="28">
        <v>0</v>
      </c>
      <c r="AC463" s="28" cm="1">
        <f t="array" aca="1" ref="AC463" ca="1">IF(AB463="PERCENTIL 30","",_xlfn.IFS(DK463&lt;$AC$4,1,DK463&gt;$AC$4,2))</f>
        <v>2</v>
      </c>
      <c r="AD463" s="28" t="str">
        <f>+IFERROR(VLOOKUP(_xlfn.TEXTJOIN("_", FALSE, C463:E463), BD_Perc!$A:$O, 15, FALSE),"Segmentación no encontrada o vehículo inactivo")</f>
        <v>PERCENTIL 30-70</v>
      </c>
      <c r="AE463" s="28" t="str" cm="1">
        <f t="array" ref="AE463">_xlfn.IFS(
    AD463 = "PERCENTIL 50",
    _xlfn.IFS(
        BD!DK463 &lt; VLOOKUP(_xlfn.TEXTJOIN("_", FALSE, C463:E463), BD_Perc!$A:$O, 11, FALSE), "Intervalo de precio 1",
        BD!DK463 &gt;= VLOOKUP(_xlfn.TEXTJOIN("_", FALSE, C463:E463), BD_Perc!$A:$O, 11, FALSE), "Intervalo de precio 2"
    ),
    AD463 = "PERCENTIL 30-70",
    _xlfn.IFS(
        BD!DK463 &lt; VLOOKUP(_xlfn.TEXTJOIN("_", FALSE, C463:E463), BD_Perc!$A:$O, 6, FALSE), "Intervalo de precio 1",
        BD!DK463 &lt; VLOOKUP(_xlfn.TEXTJOIN("_", FALSE, C463:E463), BD_Perc!$A:$O, 7, FALSE), "Intervalo de precio 2",
        BD!DK463 &gt;= VLOOKUP(_xlfn.TEXTJOIN("_", FALSE, C463:E463), BD_Perc!$A:$O, 7, FALSE), "Intervalo de precio 3"
    ),
    AD463="Segmentación no encontrada o vehículo inactivo","Segmentación no encontrada o vehículo inactivo"
)</f>
        <v>Intervalo de precio 1</v>
      </c>
      <c r="AF463" s="65" t="s">
        <v>2412</v>
      </c>
      <c r="AG463" s="35" t="b">
        <f t="shared" si="46"/>
        <v>1</v>
      </c>
      <c r="AH463" s="323">
        <v>0.05</v>
      </c>
      <c r="AI463" s="323">
        <v>0.05</v>
      </c>
      <c r="AJ463" s="323">
        <v>0.05</v>
      </c>
      <c r="AK463" s="323">
        <v>0.05</v>
      </c>
      <c r="AL463" s="323">
        <v>0.05</v>
      </c>
      <c r="AM463" s="323">
        <v>0.06</v>
      </c>
      <c r="AN463" s="28" t="s">
        <v>113</v>
      </c>
      <c r="AO463" s="28" t="s">
        <v>113</v>
      </c>
      <c r="AP463" s="28" t="s">
        <v>113</v>
      </c>
      <c r="AQ463" s="45">
        <v>1</v>
      </c>
      <c r="AR463" s="38">
        <v>8689479</v>
      </c>
      <c r="AS463" s="38">
        <v>756945</v>
      </c>
      <c r="AT463" s="38">
        <v>619319</v>
      </c>
      <c r="AU463" s="38" t="s">
        <v>107</v>
      </c>
      <c r="AV463" s="38">
        <v>4816921</v>
      </c>
      <c r="AW463" s="38">
        <v>8078664</v>
      </c>
      <c r="AX463" s="38">
        <v>481692</v>
      </c>
      <c r="AY463" s="38">
        <v>894571</v>
      </c>
      <c r="AZ463" s="38">
        <v>48169</v>
      </c>
      <c r="BA463" s="38">
        <v>385354</v>
      </c>
      <c r="BB463" s="38" t="s">
        <v>107</v>
      </c>
      <c r="BC463" s="38" t="s">
        <v>107</v>
      </c>
      <c r="BD463" s="38" t="s">
        <v>107</v>
      </c>
      <c r="BE463" s="38" t="s">
        <v>107</v>
      </c>
      <c r="BF463" s="38" t="s">
        <v>107</v>
      </c>
      <c r="BG463" s="38">
        <v>4816921</v>
      </c>
      <c r="BH463" s="38">
        <v>3027779</v>
      </c>
      <c r="BI463" s="38">
        <v>1307450</v>
      </c>
      <c r="BJ463" s="38">
        <v>3303031</v>
      </c>
      <c r="BK463" s="38">
        <v>0</v>
      </c>
      <c r="BL463" s="38">
        <v>522980</v>
      </c>
      <c r="BM463" s="38">
        <v>302778</v>
      </c>
      <c r="BN463" s="38">
        <v>894571</v>
      </c>
      <c r="BO463" s="38">
        <v>1032198</v>
      </c>
      <c r="BP463" s="38">
        <v>2133207</v>
      </c>
      <c r="BQ463" s="38">
        <v>206440</v>
      </c>
      <c r="BR463" s="38">
        <v>1307450</v>
      </c>
      <c r="BS463" s="38">
        <v>233965</v>
      </c>
      <c r="BT463" s="38" t="s">
        <v>107</v>
      </c>
      <c r="BU463" s="38" t="s">
        <v>107</v>
      </c>
      <c r="BV463" s="38" t="s">
        <v>107</v>
      </c>
      <c r="BW463" s="38">
        <v>0</v>
      </c>
      <c r="BX463" s="38">
        <v>178914</v>
      </c>
      <c r="BY463" s="38">
        <v>3027779</v>
      </c>
      <c r="BZ463" s="38">
        <v>6193185</v>
      </c>
      <c r="CA463" s="38">
        <v>0</v>
      </c>
      <c r="CB463" s="38">
        <v>481692</v>
      </c>
      <c r="CC463" s="330">
        <v>224798784</v>
      </c>
      <c r="CD463" s="38" t="s">
        <v>107</v>
      </c>
      <c r="CE463" s="38">
        <v>6549266</v>
      </c>
      <c r="CF463" s="38">
        <v>20302113</v>
      </c>
      <c r="CG463" s="38" t="s">
        <v>107</v>
      </c>
      <c r="CH463" s="41" t="s">
        <v>107</v>
      </c>
      <c r="CI463" s="41" t="s">
        <v>107</v>
      </c>
      <c r="CJ463" s="41" t="s">
        <v>107</v>
      </c>
      <c r="CK463" s="41" t="s">
        <v>107</v>
      </c>
      <c r="CL463" s="41" t="s">
        <v>107</v>
      </c>
      <c r="CM463" s="41" t="s">
        <v>107</v>
      </c>
      <c r="CN463" s="41" t="s">
        <v>107</v>
      </c>
      <c r="CO463" s="42" t="s">
        <v>107</v>
      </c>
      <c r="CP463" s="42" t="s">
        <v>114</v>
      </c>
      <c r="CQ463" s="42" t="s">
        <v>114</v>
      </c>
      <c r="CR463" s="42" t="s">
        <v>113</v>
      </c>
      <c r="CS463" s="42" t="s">
        <v>114</v>
      </c>
      <c r="CT463" s="42" t="s">
        <v>113</v>
      </c>
      <c r="CU463" s="42" t="s">
        <v>114</v>
      </c>
      <c r="CV463" s="41" t="s">
        <v>107</v>
      </c>
      <c r="CW463" s="41" t="s">
        <v>107</v>
      </c>
      <c r="CX463" s="41" t="s">
        <v>107</v>
      </c>
      <c r="CY463" s="41" t="s">
        <v>107</v>
      </c>
      <c r="CZ463" s="41" t="s">
        <v>107</v>
      </c>
      <c r="DA463" s="41" t="s">
        <v>107</v>
      </c>
      <c r="DB463" s="41" t="s">
        <v>107</v>
      </c>
      <c r="DC463" s="41" t="s">
        <v>107</v>
      </c>
      <c r="DD463" s="332">
        <v>11078918</v>
      </c>
      <c r="DE463" s="43">
        <v>0</v>
      </c>
      <c r="DF463" s="390">
        <v>0</v>
      </c>
      <c r="DG463" s="310"/>
      <c r="DH463" s="203"/>
      <c r="DI463" s="279" t="str" cm="1">
        <f t="array" ref="DI463">+IF(AND(C463&lt;&gt;"Vehículos Eléctricos",C463&lt;&gt;"Vehículos Híbridos",AD463="PERCENTIL 50"),
     IF(VLOOKUP(_xlfn.TEXTJOIN("_",FALSE,C463:E463),BD_Perc!$A:$P,_xlfn.IFS(BD!AE463="Intervalo de precio 1",12,BD!AE463="Intervalo de precio 2",13),FALSE)&lt;=1,
     VLOOKUP(_xlfn.TEXTJOIN("_",FALSE,C463:E463),BD_Perc!$A:$P,16,FALSE),"Ok P50"),
     "Ok P30/70 ó Híbrido/Eléctrico")</f>
        <v>Ok P30/70 ó Híbrido/Eléctrico</v>
      </c>
      <c r="DJ463" s="279" t="str">
        <f t="shared" si="43"/>
        <v>Vehículos Especiales_Ambulancias_TAM</v>
      </c>
      <c r="DK463" s="331">
        <f t="shared" si="47"/>
        <v>224798784</v>
      </c>
      <c r="DL463" s="326"/>
    </row>
    <row r="464" spans="1:116" ht="63.75">
      <c r="A464" s="28">
        <v>459</v>
      </c>
      <c r="B464" s="29" t="s">
        <v>325</v>
      </c>
      <c r="C464" s="29" t="s">
        <v>3</v>
      </c>
      <c r="D464" s="29" t="s">
        <v>977</v>
      </c>
      <c r="E464" s="42" t="s">
        <v>978</v>
      </c>
      <c r="F464" s="42" t="s">
        <v>982</v>
      </c>
      <c r="G464" s="30" t="s">
        <v>1029</v>
      </c>
      <c r="H464" s="28" t="s">
        <v>1026</v>
      </c>
      <c r="I464" s="28">
        <v>9207022</v>
      </c>
      <c r="J464" s="28" t="s">
        <v>1030</v>
      </c>
      <c r="K464" s="31" t="s">
        <v>107</v>
      </c>
      <c r="L464" s="56">
        <v>140</v>
      </c>
      <c r="M464" s="33" t="s">
        <v>107</v>
      </c>
      <c r="N464" s="34">
        <v>138100000</v>
      </c>
      <c r="O464" s="34">
        <f>+IFERROR(VLOOKUP(I464,Precio_Fasecolda!A:C,3,FALSE),IFERROR(VLOOKUP(I464,Precio_Fasecolda!B:C,2,FALSE),N464))</f>
        <v>138100000</v>
      </c>
      <c r="P464" s="34">
        <f t="shared" si="44"/>
        <v>0</v>
      </c>
      <c r="Q464" s="33" t="s">
        <v>107</v>
      </c>
      <c r="R464" s="28" t="s">
        <v>2415</v>
      </c>
      <c r="S464" s="28" t="s">
        <v>360</v>
      </c>
      <c r="T464" s="28" t="s">
        <v>107</v>
      </c>
      <c r="U464" s="28" t="s">
        <v>107</v>
      </c>
      <c r="V464" s="42" t="s">
        <v>107</v>
      </c>
      <c r="W464" s="28" t="s">
        <v>107</v>
      </c>
      <c r="X464" s="28" t="s">
        <v>107</v>
      </c>
      <c r="Y464" s="28">
        <f t="shared" si="45"/>
        <v>264485409</v>
      </c>
      <c r="Z464" s="292">
        <f t="shared" si="42"/>
        <v>131195000</v>
      </c>
      <c r="AA464" s="28" cm="1">
        <f t="array" aca="1" ref="AA464" ca="1">_xlfn.IFS(DK464&lt;$DK$4,1,AND(DK464&gt;=$DK$4,DK464&lt;=$AA$4),2,DK464&gt;$AA$4,3)</f>
        <v>3</v>
      </c>
      <c r="AB464" s="28">
        <v>0</v>
      </c>
      <c r="AC464" s="28" cm="1">
        <f t="array" aca="1" ref="AC464" ca="1">IF(AB464="PERCENTIL 30","",_xlfn.IFS(DK464&lt;$AC$4,1,DK464&gt;$AC$4,2))</f>
        <v>2</v>
      </c>
      <c r="AD464" s="28" t="str">
        <f>+IFERROR(VLOOKUP(_xlfn.TEXTJOIN("_", FALSE, C464:E464), BD_Perc!$A:$O, 15, FALSE),"Segmentación no encontrada o vehículo inactivo")</f>
        <v>PERCENTIL 30-70</v>
      </c>
      <c r="AE464" s="28" t="str" cm="1">
        <f t="array" ref="AE464">_xlfn.IFS(
    AD464 = "PERCENTIL 50",
    _xlfn.IFS(
        BD!DK464 &lt; VLOOKUP(_xlfn.TEXTJOIN("_", FALSE, C464:E464), BD_Perc!$A:$O, 11, FALSE), "Intervalo de precio 1",
        BD!DK464 &gt;= VLOOKUP(_xlfn.TEXTJOIN("_", FALSE, C464:E464), BD_Perc!$A:$O, 11, FALSE), "Intervalo de precio 2"
    ),
    AD464 = "PERCENTIL 30-70",
    _xlfn.IFS(
        BD!DK464 &lt; VLOOKUP(_xlfn.TEXTJOIN("_", FALSE, C464:E464), BD_Perc!$A:$O, 6, FALSE), "Intervalo de precio 1",
        BD!DK464 &lt; VLOOKUP(_xlfn.TEXTJOIN("_", FALSE, C464:E464), BD_Perc!$A:$O, 7, FALSE), "Intervalo de precio 2",
        BD!DK464 &gt;= VLOOKUP(_xlfn.TEXTJOIN("_", FALSE, C464:E464), BD_Perc!$A:$O, 7, FALSE), "Intervalo de precio 3"
    ),
    AD464="Segmentación no encontrada o vehículo inactivo","Segmentación no encontrada o vehículo inactivo"
)</f>
        <v>Intervalo de precio 1</v>
      </c>
      <c r="AF464" s="65" t="s">
        <v>2412</v>
      </c>
      <c r="AG464" s="35" t="b">
        <f t="shared" si="46"/>
        <v>1</v>
      </c>
      <c r="AH464" s="323">
        <v>0.05</v>
      </c>
      <c r="AI464" s="323">
        <v>0.05</v>
      </c>
      <c r="AJ464" s="323">
        <v>0.05</v>
      </c>
      <c r="AK464" s="323">
        <v>0.05</v>
      </c>
      <c r="AL464" s="323">
        <v>0.05</v>
      </c>
      <c r="AM464" s="323">
        <v>0.06</v>
      </c>
      <c r="AN464" s="28" t="s">
        <v>113</v>
      </c>
      <c r="AO464" s="28" t="s">
        <v>113</v>
      </c>
      <c r="AP464" s="28" t="s">
        <v>113</v>
      </c>
      <c r="AQ464" s="45">
        <v>1</v>
      </c>
      <c r="AR464" s="38">
        <v>8689479</v>
      </c>
      <c r="AS464" s="38">
        <v>756945</v>
      </c>
      <c r="AT464" s="38">
        <v>619319</v>
      </c>
      <c r="AU464" s="38" t="s">
        <v>107</v>
      </c>
      <c r="AV464" s="38">
        <v>4816921</v>
      </c>
      <c r="AW464" s="38">
        <v>8078664</v>
      </c>
      <c r="AX464" s="38">
        <v>481692</v>
      </c>
      <c r="AY464" s="38">
        <v>894571</v>
      </c>
      <c r="AZ464" s="38">
        <v>48169</v>
      </c>
      <c r="BA464" s="38">
        <v>385354</v>
      </c>
      <c r="BB464" s="38" t="s">
        <v>107</v>
      </c>
      <c r="BC464" s="38" t="s">
        <v>107</v>
      </c>
      <c r="BD464" s="38" t="s">
        <v>107</v>
      </c>
      <c r="BE464" s="38" t="s">
        <v>107</v>
      </c>
      <c r="BF464" s="38" t="s">
        <v>107</v>
      </c>
      <c r="BG464" s="38">
        <v>4816921</v>
      </c>
      <c r="BH464" s="38">
        <v>3027779</v>
      </c>
      <c r="BI464" s="38">
        <v>1307450</v>
      </c>
      <c r="BJ464" s="38">
        <v>3303031</v>
      </c>
      <c r="BK464" s="38">
        <v>0</v>
      </c>
      <c r="BL464" s="38">
        <v>522980</v>
      </c>
      <c r="BM464" s="38">
        <v>302778</v>
      </c>
      <c r="BN464" s="38">
        <v>894571</v>
      </c>
      <c r="BO464" s="38">
        <v>1032198</v>
      </c>
      <c r="BP464" s="38">
        <v>2133207</v>
      </c>
      <c r="BQ464" s="38">
        <v>206440</v>
      </c>
      <c r="BR464" s="38">
        <v>1307450</v>
      </c>
      <c r="BS464" s="38">
        <v>233965</v>
      </c>
      <c r="BT464" s="38" t="s">
        <v>107</v>
      </c>
      <c r="BU464" s="38" t="s">
        <v>107</v>
      </c>
      <c r="BV464" s="38" t="s">
        <v>107</v>
      </c>
      <c r="BW464" s="38">
        <v>0</v>
      </c>
      <c r="BX464" s="38">
        <v>178914</v>
      </c>
      <c r="BY464" s="38">
        <v>3027779</v>
      </c>
      <c r="BZ464" s="38">
        <v>6193185</v>
      </c>
      <c r="CA464" s="38">
        <v>0</v>
      </c>
      <c r="CB464" s="38">
        <v>481692</v>
      </c>
      <c r="CC464" s="330">
        <v>126385409</v>
      </c>
      <c r="CD464" s="38" t="s">
        <v>107</v>
      </c>
      <c r="CE464" s="38">
        <v>6549266</v>
      </c>
      <c r="CF464" s="38">
        <v>20302113</v>
      </c>
      <c r="CG464" s="38" t="s">
        <v>107</v>
      </c>
      <c r="CH464" s="41" t="s">
        <v>107</v>
      </c>
      <c r="CI464" s="41" t="s">
        <v>107</v>
      </c>
      <c r="CJ464" s="41" t="s">
        <v>107</v>
      </c>
      <c r="CK464" s="41" t="s">
        <v>107</v>
      </c>
      <c r="CL464" s="41" t="s">
        <v>107</v>
      </c>
      <c r="CM464" s="41" t="s">
        <v>107</v>
      </c>
      <c r="CN464" s="41" t="s">
        <v>107</v>
      </c>
      <c r="CO464" s="42" t="s">
        <v>107</v>
      </c>
      <c r="CP464" s="42" t="s">
        <v>114</v>
      </c>
      <c r="CQ464" s="42" t="s">
        <v>114</v>
      </c>
      <c r="CR464" s="42" t="s">
        <v>113</v>
      </c>
      <c r="CS464" s="42" t="s">
        <v>114</v>
      </c>
      <c r="CT464" s="42" t="s">
        <v>114</v>
      </c>
      <c r="CU464" s="42" t="s">
        <v>114</v>
      </c>
      <c r="CV464" s="41" t="s">
        <v>107</v>
      </c>
      <c r="CW464" s="41" t="s">
        <v>107</v>
      </c>
      <c r="CX464" s="41" t="s">
        <v>107</v>
      </c>
      <c r="CY464" s="41" t="s">
        <v>107</v>
      </c>
      <c r="CZ464" s="41" t="s">
        <v>107</v>
      </c>
      <c r="DA464" s="41" t="s">
        <v>107</v>
      </c>
      <c r="DB464" s="41" t="s">
        <v>107</v>
      </c>
      <c r="DC464" s="41" t="s">
        <v>107</v>
      </c>
      <c r="DD464" s="332">
        <v>12661621</v>
      </c>
      <c r="DE464" s="43">
        <v>0</v>
      </c>
      <c r="DF464" s="390">
        <v>0</v>
      </c>
      <c r="DG464" s="310"/>
      <c r="DH464" s="203"/>
      <c r="DI464" s="279" t="str" cm="1">
        <f t="array" ref="DI464">+IF(AND(C464&lt;&gt;"Vehículos Eléctricos",C464&lt;&gt;"Vehículos Híbridos",AD464="PERCENTIL 50"),
     IF(VLOOKUP(_xlfn.TEXTJOIN("_",FALSE,C464:E464),BD_Perc!$A:$P,_xlfn.IFS(BD!AE464="Intervalo de precio 1",12,BD!AE464="Intervalo de precio 2",13),FALSE)&lt;=1,
     VLOOKUP(_xlfn.TEXTJOIN("_",FALSE,C464:E464),BD_Perc!$A:$P,16,FALSE),"Ok P50"),
     "Ok P30/70 ó Híbrido/Eléctrico")</f>
        <v>Ok P30/70 ó Híbrido/Eléctrico</v>
      </c>
      <c r="DJ464" s="279" t="str">
        <f t="shared" si="43"/>
        <v>Vehículos Especiales_Ambulancias_TAB</v>
      </c>
      <c r="DK464" s="331">
        <f t="shared" si="47"/>
        <v>257580409</v>
      </c>
      <c r="DL464" s="326"/>
    </row>
    <row r="465" spans="1:116" ht="63.75">
      <c r="A465" s="28">
        <v>460</v>
      </c>
      <c r="B465" s="29" t="s">
        <v>325</v>
      </c>
      <c r="C465" s="29" t="s">
        <v>3</v>
      </c>
      <c r="D465" s="29" t="s">
        <v>977</v>
      </c>
      <c r="E465" s="42" t="s">
        <v>986</v>
      </c>
      <c r="F465" s="42" t="s">
        <v>982</v>
      </c>
      <c r="G465" s="30" t="s">
        <v>1029</v>
      </c>
      <c r="H465" s="28" t="s">
        <v>1026</v>
      </c>
      <c r="I465" s="28">
        <v>9207022</v>
      </c>
      <c r="J465" s="28" t="s">
        <v>1031</v>
      </c>
      <c r="K465" s="31" t="s">
        <v>107</v>
      </c>
      <c r="L465" s="56">
        <v>140</v>
      </c>
      <c r="M465" s="33" t="s">
        <v>107</v>
      </c>
      <c r="N465" s="34">
        <v>138100000</v>
      </c>
      <c r="O465" s="34">
        <f>+IFERROR(VLOOKUP(I465,Precio_Fasecolda!A:C,3,FALSE),IFERROR(VLOOKUP(I465,Precio_Fasecolda!B:C,2,FALSE),N465))</f>
        <v>138100000</v>
      </c>
      <c r="P465" s="34">
        <f t="shared" si="44"/>
        <v>0</v>
      </c>
      <c r="Q465" s="33" t="s">
        <v>107</v>
      </c>
      <c r="R465" s="28" t="s">
        <v>2415</v>
      </c>
      <c r="S465" s="28" t="s">
        <v>360</v>
      </c>
      <c r="T465" s="28" t="s">
        <v>107</v>
      </c>
      <c r="U465" s="28" t="s">
        <v>107</v>
      </c>
      <c r="V465" s="42" t="s">
        <v>107</v>
      </c>
      <c r="W465" s="28" t="s">
        <v>107</v>
      </c>
      <c r="X465" s="28" t="s">
        <v>107</v>
      </c>
      <c r="Y465" s="28">
        <f t="shared" si="45"/>
        <v>362898784</v>
      </c>
      <c r="Z465" s="292">
        <f t="shared" si="42"/>
        <v>131195000</v>
      </c>
      <c r="AA465" s="28" cm="1">
        <f t="array" aca="1" ref="AA465" ca="1">_xlfn.IFS(DK465&lt;$DK$4,1,AND(DK465&gt;=$DK$4,DK465&lt;=$AA$4),2,DK465&gt;$AA$4,3)</f>
        <v>3</v>
      </c>
      <c r="AB465" s="28">
        <v>0</v>
      </c>
      <c r="AC465" s="28" cm="1">
        <f t="array" aca="1" ref="AC465" ca="1">IF(AB465="PERCENTIL 30","",_xlfn.IFS(DK465&lt;$AC$4,1,DK465&gt;$AC$4,2))</f>
        <v>2</v>
      </c>
      <c r="AD465" s="28" t="str">
        <f>+IFERROR(VLOOKUP(_xlfn.TEXTJOIN("_", FALSE, C465:E465), BD_Perc!$A:$O, 15, FALSE),"Segmentación no encontrada o vehículo inactivo")</f>
        <v>PERCENTIL 30-70</v>
      </c>
      <c r="AE465" s="28" t="str" cm="1">
        <f t="array" ref="AE465">_xlfn.IFS(
    AD465 = "PERCENTIL 50",
    _xlfn.IFS(
        BD!DK465 &lt; VLOOKUP(_xlfn.TEXTJOIN("_", FALSE, C465:E465), BD_Perc!$A:$O, 11, FALSE), "Intervalo de precio 1",
        BD!DK465 &gt;= VLOOKUP(_xlfn.TEXTJOIN("_", FALSE, C465:E465), BD_Perc!$A:$O, 11, FALSE), "Intervalo de precio 2"
    ),
    AD465 = "PERCENTIL 30-70",
    _xlfn.IFS(
        BD!DK465 &lt; VLOOKUP(_xlfn.TEXTJOIN("_", FALSE, C465:E465), BD_Perc!$A:$O, 6, FALSE), "Intervalo de precio 1",
        BD!DK465 &lt; VLOOKUP(_xlfn.TEXTJOIN("_", FALSE, C465:E465), BD_Perc!$A:$O, 7, FALSE), "Intervalo de precio 2",
        BD!DK465 &gt;= VLOOKUP(_xlfn.TEXTJOIN("_", FALSE, C465:E465), BD_Perc!$A:$O, 7, FALSE), "Intervalo de precio 3"
    ),
    AD465="Segmentación no encontrada o vehículo inactivo","Segmentación no encontrada o vehículo inactivo"
)</f>
        <v>Intervalo de precio 1</v>
      </c>
      <c r="AF465" s="65" t="s">
        <v>2412</v>
      </c>
      <c r="AG465" s="35" t="b">
        <f t="shared" si="46"/>
        <v>1</v>
      </c>
      <c r="AH465" s="323">
        <v>0.05</v>
      </c>
      <c r="AI465" s="323">
        <v>0.05</v>
      </c>
      <c r="AJ465" s="323">
        <v>0.05</v>
      </c>
      <c r="AK465" s="323">
        <v>0.05</v>
      </c>
      <c r="AL465" s="323">
        <v>0.05</v>
      </c>
      <c r="AM465" s="323">
        <v>0.06</v>
      </c>
      <c r="AN465" s="28" t="s">
        <v>113</v>
      </c>
      <c r="AO465" s="28" t="s">
        <v>113</v>
      </c>
      <c r="AP465" s="28" t="s">
        <v>113</v>
      </c>
      <c r="AQ465" s="45">
        <v>1</v>
      </c>
      <c r="AR465" s="38">
        <v>8689479</v>
      </c>
      <c r="AS465" s="38">
        <v>756945</v>
      </c>
      <c r="AT465" s="38">
        <v>619319</v>
      </c>
      <c r="AU465" s="38" t="s">
        <v>107</v>
      </c>
      <c r="AV465" s="38">
        <v>4816921</v>
      </c>
      <c r="AW465" s="38">
        <v>8078664</v>
      </c>
      <c r="AX465" s="38">
        <v>481692</v>
      </c>
      <c r="AY465" s="38">
        <v>894571</v>
      </c>
      <c r="AZ465" s="38">
        <v>48169</v>
      </c>
      <c r="BA465" s="38">
        <v>385354</v>
      </c>
      <c r="BB465" s="38" t="s">
        <v>107</v>
      </c>
      <c r="BC465" s="38" t="s">
        <v>107</v>
      </c>
      <c r="BD465" s="38" t="s">
        <v>107</v>
      </c>
      <c r="BE465" s="38" t="s">
        <v>107</v>
      </c>
      <c r="BF465" s="38" t="s">
        <v>107</v>
      </c>
      <c r="BG465" s="38">
        <v>4816921</v>
      </c>
      <c r="BH465" s="38">
        <v>3027779</v>
      </c>
      <c r="BI465" s="38">
        <v>1307450</v>
      </c>
      <c r="BJ465" s="38">
        <v>3303031</v>
      </c>
      <c r="BK465" s="38">
        <v>0</v>
      </c>
      <c r="BL465" s="38">
        <v>522980</v>
      </c>
      <c r="BM465" s="38">
        <v>302778</v>
      </c>
      <c r="BN465" s="38">
        <v>894571</v>
      </c>
      <c r="BO465" s="38">
        <v>1032198</v>
      </c>
      <c r="BP465" s="38">
        <v>2133207</v>
      </c>
      <c r="BQ465" s="38">
        <v>206440</v>
      </c>
      <c r="BR465" s="38">
        <v>1307450</v>
      </c>
      <c r="BS465" s="38">
        <v>233965</v>
      </c>
      <c r="BT465" s="38" t="s">
        <v>107</v>
      </c>
      <c r="BU465" s="38" t="s">
        <v>107</v>
      </c>
      <c r="BV465" s="38" t="s">
        <v>107</v>
      </c>
      <c r="BW465" s="38">
        <v>0</v>
      </c>
      <c r="BX465" s="38">
        <v>178914</v>
      </c>
      <c r="BY465" s="38">
        <v>3027779</v>
      </c>
      <c r="BZ465" s="38">
        <v>6193185</v>
      </c>
      <c r="CA465" s="38">
        <v>0</v>
      </c>
      <c r="CB465" s="38">
        <v>481692</v>
      </c>
      <c r="CC465" s="330">
        <v>224798784</v>
      </c>
      <c r="CD465" s="38" t="s">
        <v>107</v>
      </c>
      <c r="CE465" s="38">
        <v>6549266</v>
      </c>
      <c r="CF465" s="38">
        <v>20302113</v>
      </c>
      <c r="CG465" s="38" t="s">
        <v>107</v>
      </c>
      <c r="CH465" s="41" t="s">
        <v>107</v>
      </c>
      <c r="CI465" s="41" t="s">
        <v>107</v>
      </c>
      <c r="CJ465" s="41" t="s">
        <v>107</v>
      </c>
      <c r="CK465" s="41" t="s">
        <v>107</v>
      </c>
      <c r="CL465" s="41" t="s">
        <v>107</v>
      </c>
      <c r="CM465" s="41" t="s">
        <v>107</v>
      </c>
      <c r="CN465" s="41" t="s">
        <v>107</v>
      </c>
      <c r="CO465" s="42" t="s">
        <v>107</v>
      </c>
      <c r="CP465" s="42" t="s">
        <v>114</v>
      </c>
      <c r="CQ465" s="42" t="s">
        <v>114</v>
      </c>
      <c r="CR465" s="42" t="s">
        <v>113</v>
      </c>
      <c r="CS465" s="42" t="s">
        <v>114</v>
      </c>
      <c r="CT465" s="42" t="s">
        <v>114</v>
      </c>
      <c r="CU465" s="42" t="s">
        <v>114</v>
      </c>
      <c r="CV465" s="41" t="s">
        <v>107</v>
      </c>
      <c r="CW465" s="41" t="s">
        <v>107</v>
      </c>
      <c r="CX465" s="41" t="s">
        <v>107</v>
      </c>
      <c r="CY465" s="41" t="s">
        <v>107</v>
      </c>
      <c r="CZ465" s="41" t="s">
        <v>107</v>
      </c>
      <c r="DA465" s="41" t="s">
        <v>107</v>
      </c>
      <c r="DB465" s="41" t="s">
        <v>107</v>
      </c>
      <c r="DC465" s="41" t="s">
        <v>107</v>
      </c>
      <c r="DD465" s="332">
        <v>12661621</v>
      </c>
      <c r="DE465" s="43">
        <v>0</v>
      </c>
      <c r="DF465" s="390">
        <v>0</v>
      </c>
      <c r="DG465" s="310"/>
      <c r="DH465" s="203"/>
      <c r="DI465" s="279" t="str" cm="1">
        <f t="array" ref="DI465">+IF(AND(C465&lt;&gt;"Vehículos Eléctricos",C465&lt;&gt;"Vehículos Híbridos",AD465="PERCENTIL 50"),
     IF(VLOOKUP(_xlfn.TEXTJOIN("_",FALSE,C465:E465),BD_Perc!$A:$P,_xlfn.IFS(BD!AE465="Intervalo de precio 1",12,BD!AE465="Intervalo de precio 2",13),FALSE)&lt;=1,
     VLOOKUP(_xlfn.TEXTJOIN("_",FALSE,C465:E465),BD_Perc!$A:$P,16,FALSE),"Ok P50"),
     "Ok P30/70 ó Híbrido/Eléctrico")</f>
        <v>Ok P30/70 ó Híbrido/Eléctrico</v>
      </c>
      <c r="DJ465" s="279" t="str">
        <f t="shared" si="43"/>
        <v>Vehículos Especiales_Ambulancias_TAM</v>
      </c>
      <c r="DK465" s="331">
        <f t="shared" si="47"/>
        <v>355993784</v>
      </c>
      <c r="DL465" s="326"/>
    </row>
    <row r="466" spans="1:116" ht="63.75">
      <c r="A466" s="28">
        <v>461</v>
      </c>
      <c r="B466" s="29" t="s">
        <v>325</v>
      </c>
      <c r="C466" s="29" t="s">
        <v>3</v>
      </c>
      <c r="D466" s="29" t="s">
        <v>977</v>
      </c>
      <c r="E466" s="42" t="s">
        <v>978</v>
      </c>
      <c r="F466" s="42" t="s">
        <v>982</v>
      </c>
      <c r="G466" s="30" t="s">
        <v>1032</v>
      </c>
      <c r="H466" s="28" t="s">
        <v>1026</v>
      </c>
      <c r="I466" s="28">
        <v>9207019</v>
      </c>
      <c r="J466" s="28" t="s">
        <v>1033</v>
      </c>
      <c r="K466" s="31" t="s">
        <v>107</v>
      </c>
      <c r="L466" s="56">
        <v>140</v>
      </c>
      <c r="M466" s="33" t="s">
        <v>107</v>
      </c>
      <c r="N466" s="34">
        <v>130000000</v>
      </c>
      <c r="O466" s="34">
        <f>+IFERROR(VLOOKUP(I466,Precio_Fasecolda!A:C,3,FALSE),IFERROR(VLOOKUP(I466,Precio_Fasecolda!B:C,2,FALSE),N466))</f>
        <v>130000000</v>
      </c>
      <c r="P466" s="34">
        <f t="shared" si="44"/>
        <v>0</v>
      </c>
      <c r="Q466" s="33" t="s">
        <v>107</v>
      </c>
      <c r="R466" s="28" t="s">
        <v>2415</v>
      </c>
      <c r="S466" s="28" t="s">
        <v>360</v>
      </c>
      <c r="T466" s="28" t="s">
        <v>107</v>
      </c>
      <c r="U466" s="28" t="s">
        <v>107</v>
      </c>
      <c r="V466" s="42" t="s">
        <v>107</v>
      </c>
      <c r="W466" s="28" t="s">
        <v>107</v>
      </c>
      <c r="X466" s="28" t="s">
        <v>107</v>
      </c>
      <c r="Y466" s="28">
        <f t="shared" si="45"/>
        <v>256385409</v>
      </c>
      <c r="Z466" s="292">
        <f t="shared" si="42"/>
        <v>123500000</v>
      </c>
      <c r="AA466" s="28" cm="1">
        <f t="array" aca="1" ref="AA466" ca="1">_xlfn.IFS(DK466&lt;$DK$4,1,AND(DK466&gt;=$DK$4,DK466&lt;=$AA$4),2,DK466&gt;$AA$4,3)</f>
        <v>3</v>
      </c>
      <c r="AB466" s="28">
        <v>0</v>
      </c>
      <c r="AC466" s="28" cm="1">
        <f t="array" aca="1" ref="AC466" ca="1">IF(AB466="PERCENTIL 30","",_xlfn.IFS(DK466&lt;$AC$4,1,DK466&gt;$AC$4,2))</f>
        <v>2</v>
      </c>
      <c r="AD466" s="28" t="str">
        <f>+IFERROR(VLOOKUP(_xlfn.TEXTJOIN("_", FALSE, C466:E466), BD_Perc!$A:$O, 15, FALSE),"Segmentación no encontrada o vehículo inactivo")</f>
        <v>PERCENTIL 30-70</v>
      </c>
      <c r="AE466" s="28" t="str" cm="1">
        <f t="array" ref="AE466">_xlfn.IFS(
    AD466 = "PERCENTIL 50",
    _xlfn.IFS(
        BD!DK466 &lt; VLOOKUP(_xlfn.TEXTJOIN("_", FALSE, C466:E466), BD_Perc!$A:$O, 11, FALSE), "Intervalo de precio 1",
        BD!DK466 &gt;= VLOOKUP(_xlfn.TEXTJOIN("_", FALSE, C466:E466), BD_Perc!$A:$O, 11, FALSE), "Intervalo de precio 2"
    ),
    AD466 = "PERCENTIL 30-70",
    _xlfn.IFS(
        BD!DK466 &lt; VLOOKUP(_xlfn.TEXTJOIN("_", FALSE, C466:E466), BD_Perc!$A:$O, 6, FALSE), "Intervalo de precio 1",
        BD!DK466 &lt; VLOOKUP(_xlfn.TEXTJOIN("_", FALSE, C466:E466), BD_Perc!$A:$O, 7, FALSE), "Intervalo de precio 2",
        BD!DK466 &gt;= VLOOKUP(_xlfn.TEXTJOIN("_", FALSE, C466:E466), BD_Perc!$A:$O, 7, FALSE), "Intervalo de precio 3"
    ),
    AD466="Segmentación no encontrada o vehículo inactivo","Segmentación no encontrada o vehículo inactivo"
)</f>
        <v>Intervalo de precio 1</v>
      </c>
      <c r="AF466" s="65" t="s">
        <v>2412</v>
      </c>
      <c r="AG466" s="35" t="b">
        <f t="shared" si="46"/>
        <v>1</v>
      </c>
      <c r="AH466" s="323">
        <v>0.05</v>
      </c>
      <c r="AI466" s="323">
        <v>0.05</v>
      </c>
      <c r="AJ466" s="323">
        <v>0.05</v>
      </c>
      <c r="AK466" s="323">
        <v>0.05</v>
      </c>
      <c r="AL466" s="323">
        <v>0.05</v>
      </c>
      <c r="AM466" s="323">
        <v>0.06</v>
      </c>
      <c r="AN466" s="28" t="s">
        <v>113</v>
      </c>
      <c r="AO466" s="28" t="s">
        <v>113</v>
      </c>
      <c r="AP466" s="28" t="s">
        <v>113</v>
      </c>
      <c r="AQ466" s="45">
        <v>1</v>
      </c>
      <c r="AR466" s="38">
        <v>8689479</v>
      </c>
      <c r="AS466" s="38">
        <v>756945</v>
      </c>
      <c r="AT466" s="38">
        <v>619319</v>
      </c>
      <c r="AU466" s="38" t="s">
        <v>107</v>
      </c>
      <c r="AV466" s="38">
        <v>4816921</v>
      </c>
      <c r="AW466" s="38">
        <v>8078664</v>
      </c>
      <c r="AX466" s="38">
        <v>481692</v>
      </c>
      <c r="AY466" s="38">
        <v>894571</v>
      </c>
      <c r="AZ466" s="38">
        <v>48169</v>
      </c>
      <c r="BA466" s="38">
        <v>385354</v>
      </c>
      <c r="BB466" s="38" t="s">
        <v>107</v>
      </c>
      <c r="BC466" s="38" t="s">
        <v>107</v>
      </c>
      <c r="BD466" s="38" t="s">
        <v>107</v>
      </c>
      <c r="BE466" s="38" t="s">
        <v>107</v>
      </c>
      <c r="BF466" s="38" t="s">
        <v>107</v>
      </c>
      <c r="BG466" s="38">
        <v>4816921</v>
      </c>
      <c r="BH466" s="38">
        <v>3027779</v>
      </c>
      <c r="BI466" s="38">
        <v>1307450</v>
      </c>
      <c r="BJ466" s="38">
        <v>3303031</v>
      </c>
      <c r="BK466" s="38">
        <v>0</v>
      </c>
      <c r="BL466" s="38">
        <v>522980</v>
      </c>
      <c r="BM466" s="38">
        <v>302778</v>
      </c>
      <c r="BN466" s="38">
        <v>894571</v>
      </c>
      <c r="BO466" s="38">
        <v>1032198</v>
      </c>
      <c r="BP466" s="38">
        <v>2133207</v>
      </c>
      <c r="BQ466" s="38">
        <v>206440</v>
      </c>
      <c r="BR466" s="38">
        <v>1307450</v>
      </c>
      <c r="BS466" s="38">
        <v>233965</v>
      </c>
      <c r="BT466" s="38" t="s">
        <v>107</v>
      </c>
      <c r="BU466" s="38" t="s">
        <v>107</v>
      </c>
      <c r="BV466" s="38" t="s">
        <v>107</v>
      </c>
      <c r="BW466" s="38">
        <v>0</v>
      </c>
      <c r="BX466" s="38">
        <v>178914</v>
      </c>
      <c r="BY466" s="38">
        <v>3027779</v>
      </c>
      <c r="BZ466" s="38">
        <v>6193185</v>
      </c>
      <c r="CA466" s="38">
        <v>0</v>
      </c>
      <c r="CB466" s="38">
        <v>481692</v>
      </c>
      <c r="CC466" s="330">
        <v>126385409</v>
      </c>
      <c r="CD466" s="38" t="s">
        <v>107</v>
      </c>
      <c r="CE466" s="38">
        <v>6549266</v>
      </c>
      <c r="CF466" s="38">
        <v>20302113</v>
      </c>
      <c r="CG466" s="38" t="s">
        <v>107</v>
      </c>
      <c r="CH466" s="41" t="s">
        <v>107</v>
      </c>
      <c r="CI466" s="41" t="s">
        <v>107</v>
      </c>
      <c r="CJ466" s="41" t="s">
        <v>107</v>
      </c>
      <c r="CK466" s="41" t="s">
        <v>107</v>
      </c>
      <c r="CL466" s="41" t="s">
        <v>107</v>
      </c>
      <c r="CM466" s="41" t="s">
        <v>107</v>
      </c>
      <c r="CN466" s="41" t="s">
        <v>107</v>
      </c>
      <c r="CO466" s="42" t="s">
        <v>107</v>
      </c>
      <c r="CP466" s="42" t="s">
        <v>114</v>
      </c>
      <c r="CQ466" s="42" t="s">
        <v>114</v>
      </c>
      <c r="CR466" s="42" t="s">
        <v>113</v>
      </c>
      <c r="CS466" s="42" t="s">
        <v>114</v>
      </c>
      <c r="CT466" s="42" t="s">
        <v>114</v>
      </c>
      <c r="CU466" s="42" t="s">
        <v>114</v>
      </c>
      <c r="CV466" s="41" t="s">
        <v>107</v>
      </c>
      <c r="CW466" s="41" t="s">
        <v>107</v>
      </c>
      <c r="CX466" s="41" t="s">
        <v>107</v>
      </c>
      <c r="CY466" s="41" t="s">
        <v>107</v>
      </c>
      <c r="CZ466" s="41" t="s">
        <v>107</v>
      </c>
      <c r="DA466" s="41" t="s">
        <v>107</v>
      </c>
      <c r="DB466" s="41" t="s">
        <v>107</v>
      </c>
      <c r="DC466" s="41" t="s">
        <v>107</v>
      </c>
      <c r="DD466" s="332">
        <v>12661621</v>
      </c>
      <c r="DE466" s="43">
        <v>0</v>
      </c>
      <c r="DF466" s="390">
        <v>0</v>
      </c>
      <c r="DG466" s="310"/>
      <c r="DH466" s="203"/>
      <c r="DI466" s="279" t="str" cm="1">
        <f t="array" ref="DI466">+IF(AND(C466&lt;&gt;"Vehículos Eléctricos",C466&lt;&gt;"Vehículos Híbridos",AD466="PERCENTIL 50"),
     IF(VLOOKUP(_xlfn.TEXTJOIN("_",FALSE,C466:E466),BD_Perc!$A:$P,_xlfn.IFS(BD!AE466="Intervalo de precio 1",12,BD!AE466="Intervalo de precio 2",13),FALSE)&lt;=1,
     VLOOKUP(_xlfn.TEXTJOIN("_",FALSE,C466:E466),BD_Perc!$A:$P,16,FALSE),"Ok P50"),
     "Ok P30/70 ó Híbrido/Eléctrico")</f>
        <v>Ok P30/70 ó Híbrido/Eléctrico</v>
      </c>
      <c r="DJ466" s="279" t="str">
        <f t="shared" si="43"/>
        <v>Vehículos Especiales_Ambulancias_TAB</v>
      </c>
      <c r="DK466" s="331">
        <f t="shared" si="47"/>
        <v>249885409</v>
      </c>
      <c r="DL466" s="326"/>
    </row>
    <row r="467" spans="1:116" ht="63.75">
      <c r="A467" s="28">
        <v>462</v>
      </c>
      <c r="B467" s="29" t="s">
        <v>325</v>
      </c>
      <c r="C467" s="29" t="s">
        <v>3</v>
      </c>
      <c r="D467" s="29" t="s">
        <v>977</v>
      </c>
      <c r="E467" s="42" t="s">
        <v>986</v>
      </c>
      <c r="F467" s="42" t="s">
        <v>982</v>
      </c>
      <c r="G467" s="30" t="s">
        <v>1032</v>
      </c>
      <c r="H467" s="28" t="s">
        <v>1026</v>
      </c>
      <c r="I467" s="28">
        <v>9207019</v>
      </c>
      <c r="J467" s="28" t="s">
        <v>1034</v>
      </c>
      <c r="K467" s="31" t="s">
        <v>107</v>
      </c>
      <c r="L467" s="56">
        <v>140</v>
      </c>
      <c r="M467" s="33" t="s">
        <v>107</v>
      </c>
      <c r="N467" s="34">
        <v>130000000</v>
      </c>
      <c r="O467" s="34">
        <f>+IFERROR(VLOOKUP(I467,Precio_Fasecolda!A:C,3,FALSE),IFERROR(VLOOKUP(I467,Precio_Fasecolda!B:C,2,FALSE),N467))</f>
        <v>130000000</v>
      </c>
      <c r="P467" s="34">
        <f t="shared" si="44"/>
        <v>0</v>
      </c>
      <c r="Q467" s="33" t="s">
        <v>107</v>
      </c>
      <c r="R467" s="28" t="s">
        <v>2415</v>
      </c>
      <c r="S467" s="28" t="s">
        <v>360</v>
      </c>
      <c r="T467" s="28" t="s">
        <v>107</v>
      </c>
      <c r="U467" s="28" t="s">
        <v>107</v>
      </c>
      <c r="V467" s="42" t="s">
        <v>107</v>
      </c>
      <c r="W467" s="28" t="s">
        <v>107</v>
      </c>
      <c r="X467" s="28" t="s">
        <v>107</v>
      </c>
      <c r="Y467" s="28">
        <f t="shared" si="45"/>
        <v>354798784</v>
      </c>
      <c r="Z467" s="292">
        <f t="shared" si="42"/>
        <v>123500000</v>
      </c>
      <c r="AA467" s="28" cm="1">
        <f t="array" aca="1" ref="AA467" ca="1">_xlfn.IFS(DK467&lt;$DK$4,1,AND(DK467&gt;=$DK$4,DK467&lt;=$AA$4),2,DK467&gt;$AA$4,3)</f>
        <v>3</v>
      </c>
      <c r="AB467" s="28">
        <v>0</v>
      </c>
      <c r="AC467" s="28" cm="1">
        <f t="array" aca="1" ref="AC467" ca="1">IF(AB467="PERCENTIL 30","",_xlfn.IFS(DK467&lt;$AC$4,1,DK467&gt;$AC$4,2))</f>
        <v>2</v>
      </c>
      <c r="AD467" s="28" t="str">
        <f>+IFERROR(VLOOKUP(_xlfn.TEXTJOIN("_", FALSE, C467:E467), BD_Perc!$A:$O, 15, FALSE),"Segmentación no encontrada o vehículo inactivo")</f>
        <v>PERCENTIL 30-70</v>
      </c>
      <c r="AE467" s="28" t="str" cm="1">
        <f t="array" ref="AE467">_xlfn.IFS(
    AD467 = "PERCENTIL 50",
    _xlfn.IFS(
        BD!DK467 &lt; VLOOKUP(_xlfn.TEXTJOIN("_", FALSE, C467:E467), BD_Perc!$A:$O, 11, FALSE), "Intervalo de precio 1",
        BD!DK467 &gt;= VLOOKUP(_xlfn.TEXTJOIN("_", FALSE, C467:E467), BD_Perc!$A:$O, 11, FALSE), "Intervalo de precio 2"
    ),
    AD467 = "PERCENTIL 30-70",
    _xlfn.IFS(
        BD!DK467 &lt; VLOOKUP(_xlfn.TEXTJOIN("_", FALSE, C467:E467), BD_Perc!$A:$O, 6, FALSE), "Intervalo de precio 1",
        BD!DK467 &lt; VLOOKUP(_xlfn.TEXTJOIN("_", FALSE, C467:E467), BD_Perc!$A:$O, 7, FALSE), "Intervalo de precio 2",
        BD!DK467 &gt;= VLOOKUP(_xlfn.TEXTJOIN("_", FALSE, C467:E467), BD_Perc!$A:$O, 7, FALSE), "Intervalo de precio 3"
    ),
    AD467="Segmentación no encontrada o vehículo inactivo","Segmentación no encontrada o vehículo inactivo"
)</f>
        <v>Intervalo de precio 1</v>
      </c>
      <c r="AF467" s="65" t="s">
        <v>2412</v>
      </c>
      <c r="AG467" s="35" t="b">
        <f t="shared" si="46"/>
        <v>1</v>
      </c>
      <c r="AH467" s="323">
        <v>0.05</v>
      </c>
      <c r="AI467" s="323">
        <v>0.05</v>
      </c>
      <c r="AJ467" s="323">
        <v>0.05</v>
      </c>
      <c r="AK467" s="323">
        <v>0.05</v>
      </c>
      <c r="AL467" s="323">
        <v>0.05</v>
      </c>
      <c r="AM467" s="323">
        <v>0.06</v>
      </c>
      <c r="AN467" s="28" t="s">
        <v>113</v>
      </c>
      <c r="AO467" s="28" t="s">
        <v>113</v>
      </c>
      <c r="AP467" s="28" t="s">
        <v>113</v>
      </c>
      <c r="AQ467" s="45">
        <v>1</v>
      </c>
      <c r="AR467" s="38">
        <v>8689479</v>
      </c>
      <c r="AS467" s="38">
        <v>756945</v>
      </c>
      <c r="AT467" s="38">
        <v>619319</v>
      </c>
      <c r="AU467" s="38" t="s">
        <v>107</v>
      </c>
      <c r="AV467" s="38">
        <v>4816921</v>
      </c>
      <c r="AW467" s="38">
        <v>8078664</v>
      </c>
      <c r="AX467" s="38">
        <v>481692</v>
      </c>
      <c r="AY467" s="38">
        <v>894571</v>
      </c>
      <c r="AZ467" s="38">
        <v>48169</v>
      </c>
      <c r="BA467" s="38">
        <v>385354</v>
      </c>
      <c r="BB467" s="38" t="s">
        <v>107</v>
      </c>
      <c r="BC467" s="38" t="s">
        <v>107</v>
      </c>
      <c r="BD467" s="38" t="s">
        <v>107</v>
      </c>
      <c r="BE467" s="38" t="s">
        <v>107</v>
      </c>
      <c r="BF467" s="38" t="s">
        <v>107</v>
      </c>
      <c r="BG467" s="38">
        <v>4816921</v>
      </c>
      <c r="BH467" s="38">
        <v>3027779</v>
      </c>
      <c r="BI467" s="38">
        <v>1307450</v>
      </c>
      <c r="BJ467" s="38">
        <v>3303031</v>
      </c>
      <c r="BK467" s="38">
        <v>0</v>
      </c>
      <c r="BL467" s="38">
        <v>522980</v>
      </c>
      <c r="BM467" s="38">
        <v>302778</v>
      </c>
      <c r="BN467" s="38">
        <v>894571</v>
      </c>
      <c r="BO467" s="38">
        <v>1032198</v>
      </c>
      <c r="BP467" s="38">
        <v>2133207</v>
      </c>
      <c r="BQ467" s="38">
        <v>206440</v>
      </c>
      <c r="BR467" s="38">
        <v>1307450</v>
      </c>
      <c r="BS467" s="38">
        <v>233965</v>
      </c>
      <c r="BT467" s="38" t="s">
        <v>107</v>
      </c>
      <c r="BU467" s="38" t="s">
        <v>107</v>
      </c>
      <c r="BV467" s="38" t="s">
        <v>107</v>
      </c>
      <c r="BW467" s="38">
        <v>0</v>
      </c>
      <c r="BX467" s="38">
        <v>178914</v>
      </c>
      <c r="BY467" s="38">
        <v>3027779</v>
      </c>
      <c r="BZ467" s="38">
        <v>6193185</v>
      </c>
      <c r="CA467" s="38">
        <v>0</v>
      </c>
      <c r="CB467" s="38">
        <v>481692</v>
      </c>
      <c r="CC467" s="330">
        <v>224798784</v>
      </c>
      <c r="CD467" s="38" t="s">
        <v>107</v>
      </c>
      <c r="CE467" s="38">
        <v>6549266</v>
      </c>
      <c r="CF467" s="38">
        <v>20302113</v>
      </c>
      <c r="CG467" s="38" t="s">
        <v>107</v>
      </c>
      <c r="CH467" s="41" t="s">
        <v>107</v>
      </c>
      <c r="CI467" s="41" t="s">
        <v>107</v>
      </c>
      <c r="CJ467" s="41" t="s">
        <v>107</v>
      </c>
      <c r="CK467" s="41" t="s">
        <v>107</v>
      </c>
      <c r="CL467" s="41" t="s">
        <v>107</v>
      </c>
      <c r="CM467" s="41" t="s">
        <v>107</v>
      </c>
      <c r="CN467" s="41" t="s">
        <v>107</v>
      </c>
      <c r="CO467" s="42" t="s">
        <v>107</v>
      </c>
      <c r="CP467" s="42" t="s">
        <v>114</v>
      </c>
      <c r="CQ467" s="42" t="s">
        <v>114</v>
      </c>
      <c r="CR467" s="42" t="s">
        <v>113</v>
      </c>
      <c r="CS467" s="42" t="s">
        <v>114</v>
      </c>
      <c r="CT467" s="42" t="s">
        <v>114</v>
      </c>
      <c r="CU467" s="42" t="s">
        <v>114</v>
      </c>
      <c r="CV467" s="41" t="s">
        <v>107</v>
      </c>
      <c r="CW467" s="41" t="s">
        <v>107</v>
      </c>
      <c r="CX467" s="41" t="s">
        <v>107</v>
      </c>
      <c r="CY467" s="41" t="s">
        <v>107</v>
      </c>
      <c r="CZ467" s="41" t="s">
        <v>107</v>
      </c>
      <c r="DA467" s="41" t="s">
        <v>107</v>
      </c>
      <c r="DB467" s="41" t="s">
        <v>107</v>
      </c>
      <c r="DC467" s="41" t="s">
        <v>107</v>
      </c>
      <c r="DD467" s="332">
        <v>12661621</v>
      </c>
      <c r="DE467" s="43">
        <v>0</v>
      </c>
      <c r="DF467" s="390">
        <v>0</v>
      </c>
      <c r="DG467" s="310"/>
      <c r="DH467" s="203"/>
      <c r="DI467" s="279" t="str" cm="1">
        <f t="array" ref="DI467">+IF(AND(C467&lt;&gt;"Vehículos Eléctricos",C467&lt;&gt;"Vehículos Híbridos",AD467="PERCENTIL 50"),
     IF(VLOOKUP(_xlfn.TEXTJOIN("_",FALSE,C467:E467),BD_Perc!$A:$P,_xlfn.IFS(BD!AE467="Intervalo de precio 1",12,BD!AE467="Intervalo de precio 2",13),FALSE)&lt;=1,
     VLOOKUP(_xlfn.TEXTJOIN("_",FALSE,C467:E467),BD_Perc!$A:$P,16,FALSE),"Ok P50"),
     "Ok P30/70 ó Híbrido/Eléctrico")</f>
        <v>Ok P30/70 ó Híbrido/Eléctrico</v>
      </c>
      <c r="DJ467" s="279" t="str">
        <f t="shared" si="43"/>
        <v>Vehículos Especiales_Ambulancias_TAM</v>
      </c>
      <c r="DK467" s="331">
        <f t="shared" si="47"/>
        <v>348298784</v>
      </c>
      <c r="DL467" s="326"/>
    </row>
    <row r="468" spans="1:116" ht="63.75">
      <c r="A468" s="28">
        <v>463</v>
      </c>
      <c r="B468" s="29" t="s">
        <v>325</v>
      </c>
      <c r="C468" s="29" t="s">
        <v>3</v>
      </c>
      <c r="D468" s="29" t="s">
        <v>977</v>
      </c>
      <c r="E468" s="42" t="s">
        <v>978</v>
      </c>
      <c r="F468" s="42" t="s">
        <v>979</v>
      </c>
      <c r="G468" s="30" t="s">
        <v>1035</v>
      </c>
      <c r="H468" s="28" t="s">
        <v>1026</v>
      </c>
      <c r="I468" s="28">
        <v>9207021</v>
      </c>
      <c r="J468" s="28" t="s">
        <v>1036</v>
      </c>
      <c r="K468" s="31" t="s">
        <v>107</v>
      </c>
      <c r="L468" s="56">
        <v>140</v>
      </c>
      <c r="M468" s="33" t="s">
        <v>107</v>
      </c>
      <c r="N468" s="34">
        <v>143000000</v>
      </c>
      <c r="O468" s="34">
        <f>+IFERROR(VLOOKUP(I468,Precio_Fasecolda!A:C,3,FALSE),IFERROR(VLOOKUP(I468,Precio_Fasecolda!B:C,2,FALSE),N468))</f>
        <v>143000000</v>
      </c>
      <c r="P468" s="34">
        <f t="shared" si="44"/>
        <v>0</v>
      </c>
      <c r="Q468" s="33" t="s">
        <v>107</v>
      </c>
      <c r="R468" s="28" t="s">
        <v>2415</v>
      </c>
      <c r="S468" s="28" t="s">
        <v>360</v>
      </c>
      <c r="T468" s="28" t="s">
        <v>107</v>
      </c>
      <c r="U468" s="28" t="s">
        <v>107</v>
      </c>
      <c r="V468" s="42" t="s">
        <v>107</v>
      </c>
      <c r="W468" s="28" t="s">
        <v>107</v>
      </c>
      <c r="X468" s="28" t="s">
        <v>107</v>
      </c>
      <c r="Y468" s="28">
        <f t="shared" si="45"/>
        <v>269385409</v>
      </c>
      <c r="Z468" s="292">
        <f t="shared" si="42"/>
        <v>135850000</v>
      </c>
      <c r="AA468" s="28" cm="1">
        <f t="array" aca="1" ref="AA468" ca="1">_xlfn.IFS(DK468&lt;$DK$4,1,AND(DK468&gt;=$DK$4,DK468&lt;=$AA$4),2,DK468&gt;$AA$4,3)</f>
        <v>3</v>
      </c>
      <c r="AB468" s="28">
        <v>0</v>
      </c>
      <c r="AC468" s="28" cm="1">
        <f t="array" aca="1" ref="AC468" ca="1">IF(AB468="PERCENTIL 30","",_xlfn.IFS(DK468&lt;$AC$4,1,DK468&gt;$AC$4,2))</f>
        <v>2</v>
      </c>
      <c r="AD468" s="28" t="str">
        <f>+IFERROR(VLOOKUP(_xlfn.TEXTJOIN("_", FALSE, C468:E468), BD_Perc!$A:$O, 15, FALSE),"Segmentación no encontrada o vehículo inactivo")</f>
        <v>PERCENTIL 30-70</v>
      </c>
      <c r="AE468" s="28" t="str" cm="1">
        <f t="array" ref="AE468">_xlfn.IFS(
    AD468 = "PERCENTIL 50",
    _xlfn.IFS(
        BD!DK468 &lt; VLOOKUP(_xlfn.TEXTJOIN("_", FALSE, C468:E468), BD_Perc!$A:$O, 11, FALSE), "Intervalo de precio 1",
        BD!DK468 &gt;= VLOOKUP(_xlfn.TEXTJOIN("_", FALSE, C468:E468), BD_Perc!$A:$O, 11, FALSE), "Intervalo de precio 2"
    ),
    AD468 = "PERCENTIL 30-70",
    _xlfn.IFS(
        BD!DK468 &lt; VLOOKUP(_xlfn.TEXTJOIN("_", FALSE, C468:E468), BD_Perc!$A:$O, 6, FALSE), "Intervalo de precio 1",
        BD!DK468 &lt; VLOOKUP(_xlfn.TEXTJOIN("_", FALSE, C468:E468), BD_Perc!$A:$O, 7, FALSE), "Intervalo de precio 2",
        BD!DK468 &gt;= VLOOKUP(_xlfn.TEXTJOIN("_", FALSE, C468:E468), BD_Perc!$A:$O, 7, FALSE), "Intervalo de precio 3"
    ),
    AD468="Segmentación no encontrada o vehículo inactivo","Segmentación no encontrada o vehículo inactivo"
)</f>
        <v>Intervalo de precio 1</v>
      </c>
      <c r="AF468" s="65" t="s">
        <v>2412</v>
      </c>
      <c r="AG468" s="35" t="b">
        <f t="shared" si="46"/>
        <v>1</v>
      </c>
      <c r="AH468" s="323">
        <v>0.05</v>
      </c>
      <c r="AI468" s="323">
        <v>0.05</v>
      </c>
      <c r="AJ468" s="323">
        <v>0.05</v>
      </c>
      <c r="AK468" s="323">
        <v>0.05</v>
      </c>
      <c r="AL468" s="323">
        <v>0.05</v>
      </c>
      <c r="AM468" s="323">
        <v>0.06</v>
      </c>
      <c r="AN468" s="28" t="s">
        <v>113</v>
      </c>
      <c r="AO468" s="28" t="s">
        <v>113</v>
      </c>
      <c r="AP468" s="28" t="s">
        <v>113</v>
      </c>
      <c r="AQ468" s="45">
        <v>1</v>
      </c>
      <c r="AR468" s="38">
        <v>8689479</v>
      </c>
      <c r="AS468" s="38">
        <v>756945</v>
      </c>
      <c r="AT468" s="38">
        <v>619319</v>
      </c>
      <c r="AU468" s="38" t="s">
        <v>107</v>
      </c>
      <c r="AV468" s="38">
        <v>4816921</v>
      </c>
      <c r="AW468" s="38">
        <v>8078664</v>
      </c>
      <c r="AX468" s="38">
        <v>481692</v>
      </c>
      <c r="AY468" s="38">
        <v>894571</v>
      </c>
      <c r="AZ468" s="38">
        <v>48169</v>
      </c>
      <c r="BA468" s="38">
        <v>385354</v>
      </c>
      <c r="BB468" s="38" t="s">
        <v>107</v>
      </c>
      <c r="BC468" s="38" t="s">
        <v>107</v>
      </c>
      <c r="BD468" s="38" t="s">
        <v>107</v>
      </c>
      <c r="BE468" s="38" t="s">
        <v>107</v>
      </c>
      <c r="BF468" s="38" t="s">
        <v>107</v>
      </c>
      <c r="BG468" s="38">
        <v>4816921</v>
      </c>
      <c r="BH468" s="38">
        <v>3027779</v>
      </c>
      <c r="BI468" s="38">
        <v>1307450</v>
      </c>
      <c r="BJ468" s="38">
        <v>3303031</v>
      </c>
      <c r="BK468" s="38">
        <v>0</v>
      </c>
      <c r="BL468" s="38">
        <v>522980</v>
      </c>
      <c r="BM468" s="38">
        <v>302778</v>
      </c>
      <c r="BN468" s="38">
        <v>894571</v>
      </c>
      <c r="BO468" s="38">
        <v>1032198</v>
      </c>
      <c r="BP468" s="38">
        <v>2133207</v>
      </c>
      <c r="BQ468" s="38">
        <v>206440</v>
      </c>
      <c r="BR468" s="38">
        <v>1307450</v>
      </c>
      <c r="BS468" s="38">
        <v>233965</v>
      </c>
      <c r="BT468" s="38" t="s">
        <v>107</v>
      </c>
      <c r="BU468" s="38" t="s">
        <v>107</v>
      </c>
      <c r="BV468" s="38" t="s">
        <v>107</v>
      </c>
      <c r="BW468" s="38">
        <v>0</v>
      </c>
      <c r="BX468" s="38">
        <v>178914</v>
      </c>
      <c r="BY468" s="38">
        <v>3027779</v>
      </c>
      <c r="BZ468" s="38">
        <v>6193185</v>
      </c>
      <c r="CA468" s="38">
        <v>0</v>
      </c>
      <c r="CB468" s="38">
        <v>481692</v>
      </c>
      <c r="CC468" s="330">
        <v>126385409</v>
      </c>
      <c r="CD468" s="38" t="s">
        <v>107</v>
      </c>
      <c r="CE468" s="38">
        <v>6549266</v>
      </c>
      <c r="CF468" s="38">
        <v>20302113</v>
      </c>
      <c r="CG468" s="38" t="s">
        <v>107</v>
      </c>
      <c r="CH468" s="41" t="s">
        <v>107</v>
      </c>
      <c r="CI468" s="41" t="s">
        <v>107</v>
      </c>
      <c r="CJ468" s="41" t="s">
        <v>107</v>
      </c>
      <c r="CK468" s="41" t="s">
        <v>107</v>
      </c>
      <c r="CL468" s="41" t="s">
        <v>107</v>
      </c>
      <c r="CM468" s="41" t="s">
        <v>107</v>
      </c>
      <c r="CN468" s="41" t="s">
        <v>107</v>
      </c>
      <c r="CO468" s="42" t="s">
        <v>107</v>
      </c>
      <c r="CP468" s="42" t="s">
        <v>114</v>
      </c>
      <c r="CQ468" s="42" t="s">
        <v>114</v>
      </c>
      <c r="CR468" s="42" t="s">
        <v>113</v>
      </c>
      <c r="CS468" s="42" t="s">
        <v>114</v>
      </c>
      <c r="CT468" s="42" t="s">
        <v>114</v>
      </c>
      <c r="CU468" s="42" t="s">
        <v>114</v>
      </c>
      <c r="CV468" s="41" t="s">
        <v>107</v>
      </c>
      <c r="CW468" s="41" t="s">
        <v>107</v>
      </c>
      <c r="CX468" s="41" t="s">
        <v>107</v>
      </c>
      <c r="CY468" s="41" t="s">
        <v>107</v>
      </c>
      <c r="CZ468" s="41" t="s">
        <v>107</v>
      </c>
      <c r="DA468" s="41" t="s">
        <v>107</v>
      </c>
      <c r="DB468" s="41" t="s">
        <v>107</v>
      </c>
      <c r="DC468" s="41" t="s">
        <v>107</v>
      </c>
      <c r="DD468" s="332">
        <v>12661621</v>
      </c>
      <c r="DE468" s="43">
        <v>0</v>
      </c>
      <c r="DF468" s="390">
        <v>0</v>
      </c>
      <c r="DG468" s="310"/>
      <c r="DH468" s="203"/>
      <c r="DI468" s="279" t="str" cm="1">
        <f t="array" ref="DI468">+IF(AND(C468&lt;&gt;"Vehículos Eléctricos",C468&lt;&gt;"Vehículos Híbridos",AD468="PERCENTIL 50"),
     IF(VLOOKUP(_xlfn.TEXTJOIN("_",FALSE,C468:E468),BD_Perc!$A:$P,_xlfn.IFS(BD!AE468="Intervalo de precio 1",12,BD!AE468="Intervalo de precio 2",13),FALSE)&lt;=1,
     VLOOKUP(_xlfn.TEXTJOIN("_",FALSE,C468:E468),BD_Perc!$A:$P,16,FALSE),"Ok P50"),
     "Ok P30/70 ó Híbrido/Eléctrico")</f>
        <v>Ok P30/70 ó Híbrido/Eléctrico</v>
      </c>
      <c r="DJ468" s="279" t="str">
        <f t="shared" si="43"/>
        <v>Vehículos Especiales_Ambulancias_TAB</v>
      </c>
      <c r="DK468" s="331">
        <f t="shared" si="47"/>
        <v>262235409</v>
      </c>
      <c r="DL468" s="326"/>
    </row>
    <row r="469" spans="1:116" ht="63.75">
      <c r="A469" s="28">
        <v>464</v>
      </c>
      <c r="B469" s="29" t="s">
        <v>325</v>
      </c>
      <c r="C469" s="29" t="s">
        <v>3</v>
      </c>
      <c r="D469" s="29" t="s">
        <v>977</v>
      </c>
      <c r="E469" s="42" t="s">
        <v>986</v>
      </c>
      <c r="F469" s="42" t="s">
        <v>979</v>
      </c>
      <c r="G469" s="30" t="s">
        <v>1035</v>
      </c>
      <c r="H469" s="28" t="s">
        <v>1026</v>
      </c>
      <c r="I469" s="28">
        <v>9207021</v>
      </c>
      <c r="J469" s="28" t="s">
        <v>1037</v>
      </c>
      <c r="K469" s="31" t="s">
        <v>107</v>
      </c>
      <c r="L469" s="56">
        <v>140</v>
      </c>
      <c r="M469" s="33" t="s">
        <v>107</v>
      </c>
      <c r="N469" s="34">
        <v>143000000</v>
      </c>
      <c r="O469" s="34">
        <f>+IFERROR(VLOOKUP(I469,Precio_Fasecolda!A:C,3,FALSE),IFERROR(VLOOKUP(I469,Precio_Fasecolda!B:C,2,FALSE),N469))</f>
        <v>143000000</v>
      </c>
      <c r="P469" s="34">
        <f t="shared" si="44"/>
        <v>0</v>
      </c>
      <c r="Q469" s="33" t="s">
        <v>107</v>
      </c>
      <c r="R469" s="28" t="s">
        <v>2415</v>
      </c>
      <c r="S469" s="28" t="s">
        <v>360</v>
      </c>
      <c r="T469" s="28" t="s">
        <v>107</v>
      </c>
      <c r="U469" s="28" t="s">
        <v>107</v>
      </c>
      <c r="V469" s="42" t="s">
        <v>107</v>
      </c>
      <c r="W469" s="28" t="s">
        <v>107</v>
      </c>
      <c r="X469" s="28" t="s">
        <v>107</v>
      </c>
      <c r="Y469" s="28">
        <f t="shared" si="45"/>
        <v>367798784</v>
      </c>
      <c r="Z469" s="292">
        <f t="shared" si="42"/>
        <v>135850000</v>
      </c>
      <c r="AA469" s="28" cm="1">
        <f t="array" aca="1" ref="AA469" ca="1">_xlfn.IFS(DK469&lt;$DK$4,1,AND(DK469&gt;=$DK$4,DK469&lt;=$AA$4),2,DK469&gt;$AA$4,3)</f>
        <v>3</v>
      </c>
      <c r="AB469" s="28">
        <v>0</v>
      </c>
      <c r="AC469" s="28" cm="1">
        <f t="array" aca="1" ref="AC469" ca="1">IF(AB469="PERCENTIL 30","",_xlfn.IFS(DK469&lt;$AC$4,1,DK469&gt;$AC$4,2))</f>
        <v>2</v>
      </c>
      <c r="AD469" s="28" t="str">
        <f>+IFERROR(VLOOKUP(_xlfn.TEXTJOIN("_", FALSE, C469:E469), BD_Perc!$A:$O, 15, FALSE),"Segmentación no encontrada o vehículo inactivo")</f>
        <v>PERCENTIL 30-70</v>
      </c>
      <c r="AE469" s="28" t="str" cm="1">
        <f t="array" ref="AE469">_xlfn.IFS(
    AD469 = "PERCENTIL 50",
    _xlfn.IFS(
        BD!DK469 &lt; VLOOKUP(_xlfn.TEXTJOIN("_", FALSE, C469:E469), BD_Perc!$A:$O, 11, FALSE), "Intervalo de precio 1",
        BD!DK469 &gt;= VLOOKUP(_xlfn.TEXTJOIN("_", FALSE, C469:E469), BD_Perc!$A:$O, 11, FALSE), "Intervalo de precio 2"
    ),
    AD469 = "PERCENTIL 30-70",
    _xlfn.IFS(
        BD!DK469 &lt; VLOOKUP(_xlfn.TEXTJOIN("_", FALSE, C469:E469), BD_Perc!$A:$O, 6, FALSE), "Intervalo de precio 1",
        BD!DK469 &lt; VLOOKUP(_xlfn.TEXTJOIN("_", FALSE, C469:E469), BD_Perc!$A:$O, 7, FALSE), "Intervalo de precio 2",
        BD!DK469 &gt;= VLOOKUP(_xlfn.TEXTJOIN("_", FALSE, C469:E469), BD_Perc!$A:$O, 7, FALSE), "Intervalo de precio 3"
    ),
    AD469="Segmentación no encontrada o vehículo inactivo","Segmentación no encontrada o vehículo inactivo"
)</f>
        <v>Intervalo de precio 1</v>
      </c>
      <c r="AF469" s="65" t="s">
        <v>2412</v>
      </c>
      <c r="AG469" s="35" t="b">
        <f t="shared" si="46"/>
        <v>1</v>
      </c>
      <c r="AH469" s="323">
        <v>0.05</v>
      </c>
      <c r="AI469" s="323">
        <v>0.05</v>
      </c>
      <c r="AJ469" s="323">
        <v>0.05</v>
      </c>
      <c r="AK469" s="323">
        <v>0.05</v>
      </c>
      <c r="AL469" s="323">
        <v>0.05</v>
      </c>
      <c r="AM469" s="323">
        <v>0.06</v>
      </c>
      <c r="AN469" s="28" t="s">
        <v>113</v>
      </c>
      <c r="AO469" s="28" t="s">
        <v>113</v>
      </c>
      <c r="AP469" s="28" t="s">
        <v>113</v>
      </c>
      <c r="AQ469" s="45">
        <v>1</v>
      </c>
      <c r="AR469" s="38">
        <v>8689479</v>
      </c>
      <c r="AS469" s="38">
        <v>756945</v>
      </c>
      <c r="AT469" s="38">
        <v>619319</v>
      </c>
      <c r="AU469" s="38" t="s">
        <v>107</v>
      </c>
      <c r="AV469" s="38">
        <v>4816921</v>
      </c>
      <c r="AW469" s="38">
        <v>8078664</v>
      </c>
      <c r="AX469" s="38">
        <v>481692</v>
      </c>
      <c r="AY469" s="38">
        <v>894571</v>
      </c>
      <c r="AZ469" s="38">
        <v>48169</v>
      </c>
      <c r="BA469" s="38">
        <v>385354</v>
      </c>
      <c r="BB469" s="38" t="s">
        <v>107</v>
      </c>
      <c r="BC469" s="38" t="s">
        <v>107</v>
      </c>
      <c r="BD469" s="38" t="s">
        <v>107</v>
      </c>
      <c r="BE469" s="38" t="s">
        <v>107</v>
      </c>
      <c r="BF469" s="38" t="s">
        <v>107</v>
      </c>
      <c r="BG469" s="38">
        <v>4816921</v>
      </c>
      <c r="BH469" s="38">
        <v>3027779</v>
      </c>
      <c r="BI469" s="38">
        <v>1307450</v>
      </c>
      <c r="BJ469" s="38">
        <v>3303031</v>
      </c>
      <c r="BK469" s="38">
        <v>0</v>
      </c>
      <c r="BL469" s="38">
        <v>522980</v>
      </c>
      <c r="BM469" s="38">
        <v>302778</v>
      </c>
      <c r="BN469" s="38">
        <v>894571</v>
      </c>
      <c r="BO469" s="38">
        <v>1032198</v>
      </c>
      <c r="BP469" s="38">
        <v>2133207</v>
      </c>
      <c r="BQ469" s="38">
        <v>206440</v>
      </c>
      <c r="BR469" s="38">
        <v>1307450</v>
      </c>
      <c r="BS469" s="38">
        <v>233965</v>
      </c>
      <c r="BT469" s="38" t="s">
        <v>107</v>
      </c>
      <c r="BU469" s="38" t="s">
        <v>107</v>
      </c>
      <c r="BV469" s="38" t="s">
        <v>107</v>
      </c>
      <c r="BW469" s="38">
        <v>0</v>
      </c>
      <c r="BX469" s="38">
        <v>178914</v>
      </c>
      <c r="BY469" s="38">
        <v>3027779</v>
      </c>
      <c r="BZ469" s="38">
        <v>6193185</v>
      </c>
      <c r="CA469" s="38">
        <v>0</v>
      </c>
      <c r="CB469" s="38">
        <v>481692</v>
      </c>
      <c r="CC469" s="330">
        <v>224798784</v>
      </c>
      <c r="CD469" s="38" t="s">
        <v>107</v>
      </c>
      <c r="CE469" s="38">
        <v>6549266</v>
      </c>
      <c r="CF469" s="38">
        <v>20302113</v>
      </c>
      <c r="CG469" s="38" t="s">
        <v>107</v>
      </c>
      <c r="CH469" s="41" t="s">
        <v>107</v>
      </c>
      <c r="CI469" s="41" t="s">
        <v>107</v>
      </c>
      <c r="CJ469" s="41" t="s">
        <v>107</v>
      </c>
      <c r="CK469" s="41" t="s">
        <v>107</v>
      </c>
      <c r="CL469" s="41" t="s">
        <v>107</v>
      </c>
      <c r="CM469" s="41" t="s">
        <v>107</v>
      </c>
      <c r="CN469" s="41" t="s">
        <v>107</v>
      </c>
      <c r="CO469" s="42" t="s">
        <v>107</v>
      </c>
      <c r="CP469" s="42" t="s">
        <v>114</v>
      </c>
      <c r="CQ469" s="42" t="s">
        <v>114</v>
      </c>
      <c r="CR469" s="42" t="s">
        <v>113</v>
      </c>
      <c r="CS469" s="42" t="s">
        <v>114</v>
      </c>
      <c r="CT469" s="42" t="s">
        <v>114</v>
      </c>
      <c r="CU469" s="42" t="s">
        <v>114</v>
      </c>
      <c r="CV469" s="41" t="s">
        <v>107</v>
      </c>
      <c r="CW469" s="41" t="s">
        <v>107</v>
      </c>
      <c r="CX469" s="41" t="s">
        <v>107</v>
      </c>
      <c r="CY469" s="41" t="s">
        <v>107</v>
      </c>
      <c r="CZ469" s="41" t="s">
        <v>107</v>
      </c>
      <c r="DA469" s="41" t="s">
        <v>107</v>
      </c>
      <c r="DB469" s="41" t="s">
        <v>107</v>
      </c>
      <c r="DC469" s="41" t="s">
        <v>107</v>
      </c>
      <c r="DD469" s="332">
        <v>12661621</v>
      </c>
      <c r="DE469" s="43">
        <v>0</v>
      </c>
      <c r="DF469" s="390">
        <v>0</v>
      </c>
      <c r="DG469" s="310"/>
      <c r="DH469" s="203"/>
      <c r="DI469" s="279" t="str" cm="1">
        <f t="array" ref="DI469">+IF(AND(C469&lt;&gt;"Vehículos Eléctricos",C469&lt;&gt;"Vehículos Híbridos",AD469="PERCENTIL 50"),
     IF(VLOOKUP(_xlfn.TEXTJOIN("_",FALSE,C469:E469),BD_Perc!$A:$P,_xlfn.IFS(BD!AE469="Intervalo de precio 1",12,BD!AE469="Intervalo de precio 2",13),FALSE)&lt;=1,
     VLOOKUP(_xlfn.TEXTJOIN("_",FALSE,C469:E469),BD_Perc!$A:$P,16,FALSE),"Ok P50"),
     "Ok P30/70 ó Híbrido/Eléctrico")</f>
        <v>Ok P30/70 ó Híbrido/Eléctrico</v>
      </c>
      <c r="DJ469" s="279" t="str">
        <f t="shared" si="43"/>
        <v>Vehículos Especiales_Ambulancias_TAM</v>
      </c>
      <c r="DK469" s="331">
        <f t="shared" si="47"/>
        <v>360648784</v>
      </c>
      <c r="DL469" s="326"/>
    </row>
    <row r="470" spans="1:116" ht="38.25">
      <c r="A470" s="28">
        <v>465</v>
      </c>
      <c r="B470" s="29" t="s">
        <v>104</v>
      </c>
      <c r="C470" s="29" t="s">
        <v>3</v>
      </c>
      <c r="D470" s="29" t="s">
        <v>1038</v>
      </c>
      <c r="E470" s="42" t="s">
        <v>1038</v>
      </c>
      <c r="F470" s="42" t="s">
        <v>107</v>
      </c>
      <c r="G470" s="67" t="s">
        <v>1039</v>
      </c>
      <c r="H470" s="28" t="s">
        <v>109</v>
      </c>
      <c r="I470" s="28">
        <v>1611169</v>
      </c>
      <c r="J470" s="28" t="s">
        <v>1040</v>
      </c>
      <c r="K470" s="31" t="s">
        <v>107</v>
      </c>
      <c r="L470" s="56">
        <v>153</v>
      </c>
      <c r="M470" s="33" t="s">
        <v>107</v>
      </c>
      <c r="N470" s="34">
        <v>257100000</v>
      </c>
      <c r="O470" s="34">
        <f>+IFERROR(VLOOKUP(I470,Precio_Fasecolda!A:C,3,FALSE),IFERROR(VLOOKUP(I470,Precio_Fasecolda!B:C,2,FALSE),N470))</f>
        <v>257100000</v>
      </c>
      <c r="P470" s="34">
        <f t="shared" si="44"/>
        <v>0</v>
      </c>
      <c r="Q470" s="33" t="s">
        <v>107</v>
      </c>
      <c r="R470" s="28" t="s">
        <v>2415</v>
      </c>
      <c r="S470" s="28" t="s">
        <v>360</v>
      </c>
      <c r="T470" s="28" t="s">
        <v>107</v>
      </c>
      <c r="U470" s="28" t="s">
        <v>107</v>
      </c>
      <c r="V470" s="42" t="s">
        <v>107</v>
      </c>
      <c r="W470" s="28" t="s">
        <v>107</v>
      </c>
      <c r="X470" s="28" t="s">
        <v>107</v>
      </c>
      <c r="Y470" s="28">
        <f t="shared" si="45"/>
        <v>619199288</v>
      </c>
      <c r="Z470" s="292">
        <f t="shared" si="42"/>
        <v>236532000</v>
      </c>
      <c r="AA470" s="28" cm="1">
        <f t="array" aca="1" ref="AA470" ca="1">_xlfn.IFS(DK470&lt;$DK$4,1,AND(DK470&gt;=$DK$4,DK470&lt;=$AA$4),2,DK470&gt;$AA$4,3)</f>
        <v>3</v>
      </c>
      <c r="AB470" s="28">
        <v>0</v>
      </c>
      <c r="AC470" s="28" cm="1">
        <f t="array" aca="1" ref="AC470" ca="1">IF(AB470="PERCENTIL 30","",_xlfn.IFS(DK470&lt;$AC$4,1,DK470&gt;$AC$4,2))</f>
        <v>2</v>
      </c>
      <c r="AD470" s="28" t="str">
        <f>+IFERROR(VLOOKUP(_xlfn.TEXTJOIN("_", FALSE, C470:E470), BD_Perc!$A:$O, 15, FALSE),"Segmentación no encontrada o vehículo inactivo")</f>
        <v>PERCENTIL 50</v>
      </c>
      <c r="AE470" s="28" t="str" cm="1">
        <f t="array" ref="AE470">_xlfn.IFS(
    AD470 = "PERCENTIL 50",
    _xlfn.IFS(
        BD!DK470 &lt; VLOOKUP(_xlfn.TEXTJOIN("_", FALSE, C470:E470), BD_Perc!$A:$O, 11, FALSE), "Intervalo de precio 1",
        BD!DK470 &gt;= VLOOKUP(_xlfn.TEXTJOIN("_", FALSE, C470:E470), BD_Perc!$A:$O, 11, FALSE), "Intervalo de precio 2"
    ),
    AD470 = "PERCENTIL 30-70",
    _xlfn.IFS(
        BD!DK470 &lt; VLOOKUP(_xlfn.TEXTJOIN("_", FALSE, C470:E470), BD_Perc!$A:$O, 6, FALSE), "Intervalo de precio 1",
        BD!DK470 &lt; VLOOKUP(_xlfn.TEXTJOIN("_", FALSE, C470:E470), BD_Perc!$A:$O, 7, FALSE), "Intervalo de precio 2",
        BD!DK470 &gt;= VLOOKUP(_xlfn.TEXTJOIN("_", FALSE, C470:E470), BD_Perc!$A:$O, 7, FALSE), "Intervalo de precio 3"
    ),
    AD470="Segmentación no encontrada o vehículo inactivo","Segmentación no encontrada o vehículo inactivo"
)</f>
        <v>Intervalo de precio 1</v>
      </c>
      <c r="AF470" s="65" t="s">
        <v>2412</v>
      </c>
      <c r="AG470" s="35" t="b">
        <f t="shared" si="46"/>
        <v>1</v>
      </c>
      <c r="AH470" s="206">
        <v>0.08</v>
      </c>
      <c r="AI470" s="206">
        <v>0.08</v>
      </c>
      <c r="AJ470" s="206">
        <v>0.08</v>
      </c>
      <c r="AK470" s="206">
        <v>0.08</v>
      </c>
      <c r="AL470" s="319">
        <v>0.09</v>
      </c>
      <c r="AM470" s="206">
        <v>0.1</v>
      </c>
      <c r="AN470" s="28" t="s">
        <v>113</v>
      </c>
      <c r="AO470" s="28" t="s">
        <v>113</v>
      </c>
      <c r="AP470" s="28" t="s">
        <v>113</v>
      </c>
      <c r="AQ470" s="37">
        <v>1</v>
      </c>
      <c r="AR470" s="38" t="s">
        <v>107</v>
      </c>
      <c r="AS470" s="38">
        <v>535272</v>
      </c>
      <c r="AT470" s="38">
        <v>764674</v>
      </c>
      <c r="AU470" s="38" t="s">
        <v>107</v>
      </c>
      <c r="AV470" s="38" t="s">
        <v>107</v>
      </c>
      <c r="AW470" s="38">
        <v>12124379</v>
      </c>
      <c r="AX470" s="38">
        <v>527502</v>
      </c>
      <c r="AY470" s="38" t="s">
        <v>107</v>
      </c>
      <c r="AZ470" s="38">
        <v>2</v>
      </c>
      <c r="BA470" s="38">
        <v>1508493</v>
      </c>
      <c r="BB470" s="38" t="s">
        <v>107</v>
      </c>
      <c r="BC470" s="38" t="s">
        <v>107</v>
      </c>
      <c r="BD470" s="38" t="s">
        <v>107</v>
      </c>
      <c r="BE470" s="38" t="s">
        <v>107</v>
      </c>
      <c r="BF470" s="38" t="s">
        <v>107</v>
      </c>
      <c r="BG470" s="38" t="s">
        <v>107</v>
      </c>
      <c r="BH470" s="38" t="s">
        <v>107</v>
      </c>
      <c r="BI470" s="38">
        <v>2891625</v>
      </c>
      <c r="BJ470" s="38">
        <v>4089166</v>
      </c>
      <c r="BK470" s="38">
        <v>1368593</v>
      </c>
      <c r="BL470" s="38">
        <v>1533438</v>
      </c>
      <c r="BM470" s="38">
        <v>173454</v>
      </c>
      <c r="BN470" s="38">
        <v>2116818</v>
      </c>
      <c r="BO470" s="38" t="s">
        <v>107</v>
      </c>
      <c r="BP470" s="38">
        <v>5649184</v>
      </c>
      <c r="BQ470" s="38">
        <v>130091</v>
      </c>
      <c r="BR470" s="38">
        <v>2318558</v>
      </c>
      <c r="BS470" s="38" t="s">
        <v>107</v>
      </c>
      <c r="BT470" s="38" t="s">
        <v>107</v>
      </c>
      <c r="BU470" s="38" t="s">
        <v>107</v>
      </c>
      <c r="BV470" s="38">
        <v>2862417</v>
      </c>
      <c r="BW470" s="38">
        <v>7892091</v>
      </c>
      <c r="BX470" s="38">
        <v>130091</v>
      </c>
      <c r="BY470" s="38">
        <v>7119116</v>
      </c>
      <c r="BZ470" s="38">
        <v>16970553</v>
      </c>
      <c r="CA470" s="38">
        <v>2</v>
      </c>
      <c r="CB470" s="38">
        <v>2024137</v>
      </c>
      <c r="CC470" s="330">
        <v>362099288</v>
      </c>
      <c r="CD470" s="38" t="s">
        <v>107</v>
      </c>
      <c r="CE470" s="38" t="s">
        <v>107</v>
      </c>
      <c r="CF470" s="38" t="s">
        <v>107</v>
      </c>
      <c r="CG470" s="38" t="s">
        <v>107</v>
      </c>
      <c r="CH470" s="41" t="s">
        <v>107</v>
      </c>
      <c r="CI470" s="41" t="s">
        <v>107</v>
      </c>
      <c r="CJ470" s="41" t="s">
        <v>107</v>
      </c>
      <c r="CK470" s="41" t="s">
        <v>107</v>
      </c>
      <c r="CL470" s="41" t="s">
        <v>107</v>
      </c>
      <c r="CM470" s="41" t="s">
        <v>107</v>
      </c>
      <c r="CN470" s="41" t="s">
        <v>107</v>
      </c>
      <c r="CO470" s="42" t="s">
        <v>107</v>
      </c>
      <c r="CP470" s="41" t="s">
        <v>114</v>
      </c>
      <c r="CQ470" s="41" t="s">
        <v>114</v>
      </c>
      <c r="CR470" s="41" t="s">
        <v>114</v>
      </c>
      <c r="CS470" s="41" t="s">
        <v>114</v>
      </c>
      <c r="CT470" s="41" t="s">
        <v>114</v>
      </c>
      <c r="CU470" s="41" t="s">
        <v>114</v>
      </c>
      <c r="CV470" s="41" t="s">
        <v>107</v>
      </c>
      <c r="CW470" s="41" t="s">
        <v>107</v>
      </c>
      <c r="CX470" s="41" t="s">
        <v>107</v>
      </c>
      <c r="CY470" s="41" t="s">
        <v>107</v>
      </c>
      <c r="CZ470" s="41" t="s">
        <v>107</v>
      </c>
      <c r="DA470" s="41" t="s">
        <v>107</v>
      </c>
      <c r="DB470" s="41" t="s">
        <v>107</v>
      </c>
      <c r="DC470" s="41" t="s">
        <v>107</v>
      </c>
      <c r="DD470" s="332">
        <v>21579825</v>
      </c>
      <c r="DE470" s="43">
        <v>1</v>
      </c>
      <c r="DF470" s="390">
        <v>1</v>
      </c>
      <c r="DG470" s="310">
        <v>45618</v>
      </c>
      <c r="DH470" s="203" t="s">
        <v>2463</v>
      </c>
      <c r="DI470" s="279" t="str" cm="1">
        <f t="array" ref="DI470">+IF(AND(C470&lt;&gt;"Vehículos Eléctricos",C470&lt;&gt;"Vehículos Híbridos",AD470="PERCENTIL 50"),
     IF(VLOOKUP(_xlfn.TEXTJOIN("_",FALSE,C470:E470),BD_Perc!$A:$P,_xlfn.IFS(BD!AE470="Intervalo de precio 1",12,BD!AE470="Intervalo de precio 2",13),FALSE)&lt;=1,
     VLOOKUP(_xlfn.TEXTJOIN("_",FALSE,C470:E470),BD_Perc!$A:$P,16,FALSE),"Ok P50"),
     "Ok P30/70 ó Híbrido/Eléctrico")</f>
        <v>Ok P50</v>
      </c>
      <c r="DJ470" s="279" t="str">
        <f t="shared" si="43"/>
        <v>Vehículos Especiales_Carrotanques_Carrotanques</v>
      </c>
      <c r="DK470" s="331">
        <f t="shared" si="47"/>
        <v>598631288</v>
      </c>
      <c r="DL470" s="326"/>
    </row>
    <row r="471" spans="1:116" ht="51">
      <c r="A471" s="28">
        <v>466</v>
      </c>
      <c r="B471" s="29" t="s">
        <v>104</v>
      </c>
      <c r="C471" s="29" t="s">
        <v>3</v>
      </c>
      <c r="D471" s="29" t="s">
        <v>1038</v>
      </c>
      <c r="E471" s="42" t="s">
        <v>1038</v>
      </c>
      <c r="F471" s="42" t="s">
        <v>107</v>
      </c>
      <c r="G471" s="67" t="s">
        <v>1041</v>
      </c>
      <c r="H471" s="28" t="s">
        <v>109</v>
      </c>
      <c r="I471" s="28">
        <v>1611171</v>
      </c>
      <c r="J471" s="28" t="s">
        <v>1042</v>
      </c>
      <c r="K471" s="31" t="s">
        <v>107</v>
      </c>
      <c r="L471" s="56">
        <v>153</v>
      </c>
      <c r="M471" s="33" t="s">
        <v>107</v>
      </c>
      <c r="N471" s="34">
        <v>216600000</v>
      </c>
      <c r="O471" s="34">
        <f>+IFERROR(VLOOKUP(I471,Precio_Fasecolda!A:C,3,FALSE),IFERROR(VLOOKUP(I471,Precio_Fasecolda!B:C,2,FALSE),N471))</f>
        <v>216600000</v>
      </c>
      <c r="P471" s="34">
        <f t="shared" si="44"/>
        <v>0</v>
      </c>
      <c r="Q471" s="33" t="s">
        <v>107</v>
      </c>
      <c r="R471" s="28" t="s">
        <v>2415</v>
      </c>
      <c r="S471" s="28" t="s">
        <v>360</v>
      </c>
      <c r="T471" s="28" t="s">
        <v>107</v>
      </c>
      <c r="U471" s="28" t="s">
        <v>107</v>
      </c>
      <c r="V471" s="42" t="s">
        <v>107</v>
      </c>
      <c r="W471" s="28" t="s">
        <v>107</v>
      </c>
      <c r="X471" s="28" t="s">
        <v>107</v>
      </c>
      <c r="Y471" s="28">
        <f t="shared" si="45"/>
        <v>578699288</v>
      </c>
      <c r="Z471" s="292">
        <f t="shared" si="42"/>
        <v>199272000</v>
      </c>
      <c r="AA471" s="28" cm="1">
        <f t="array" aca="1" ref="AA471" ca="1">_xlfn.IFS(DK471&lt;$DK$4,1,AND(DK471&gt;=$DK$4,DK471&lt;=$AA$4),2,DK471&gt;$AA$4,3)</f>
        <v>3</v>
      </c>
      <c r="AB471" s="28">
        <v>0</v>
      </c>
      <c r="AC471" s="28" cm="1">
        <f t="array" aca="1" ref="AC471" ca="1">IF(AB471="PERCENTIL 30","",_xlfn.IFS(DK471&lt;$AC$4,1,DK471&gt;$AC$4,2))</f>
        <v>2</v>
      </c>
      <c r="AD471" s="28" t="str">
        <f>+IFERROR(VLOOKUP(_xlfn.TEXTJOIN("_", FALSE, C471:E471), BD_Perc!$A:$O, 15, FALSE),"Segmentación no encontrada o vehículo inactivo")</f>
        <v>PERCENTIL 50</v>
      </c>
      <c r="AE471" s="28" t="str" cm="1">
        <f t="array" ref="AE471">_xlfn.IFS(
    AD471 = "PERCENTIL 50",
    _xlfn.IFS(
        BD!DK471 &lt; VLOOKUP(_xlfn.TEXTJOIN("_", FALSE, C471:E471), BD_Perc!$A:$O, 11, FALSE), "Intervalo de precio 1",
        BD!DK471 &gt;= VLOOKUP(_xlfn.TEXTJOIN("_", FALSE, C471:E471), BD_Perc!$A:$O, 11, FALSE), "Intervalo de precio 2"
    ),
    AD471 = "PERCENTIL 30-70",
    _xlfn.IFS(
        BD!DK471 &lt; VLOOKUP(_xlfn.TEXTJOIN("_", FALSE, C471:E471), BD_Perc!$A:$O, 6, FALSE), "Intervalo de precio 1",
        BD!DK471 &lt; VLOOKUP(_xlfn.TEXTJOIN("_", FALSE, C471:E471), BD_Perc!$A:$O, 7, FALSE), "Intervalo de precio 2",
        BD!DK471 &gt;= VLOOKUP(_xlfn.TEXTJOIN("_", FALSE, C471:E471), BD_Perc!$A:$O, 7, FALSE), "Intervalo de precio 3"
    ),
    AD471="Segmentación no encontrada o vehículo inactivo","Segmentación no encontrada o vehículo inactivo"
)</f>
        <v>Intervalo de precio 1</v>
      </c>
      <c r="AF471" s="65" t="s">
        <v>2412</v>
      </c>
      <c r="AG471" s="35" t="b">
        <f t="shared" si="46"/>
        <v>1</v>
      </c>
      <c r="AH471" s="206">
        <v>0.08</v>
      </c>
      <c r="AI471" s="206">
        <v>0.08</v>
      </c>
      <c r="AJ471" s="206">
        <v>0.08</v>
      </c>
      <c r="AK471" s="206">
        <v>0.08</v>
      </c>
      <c r="AL471" s="319">
        <v>0.09</v>
      </c>
      <c r="AM471" s="206">
        <v>0.1</v>
      </c>
      <c r="AN471" s="28" t="s">
        <v>113</v>
      </c>
      <c r="AO471" s="28" t="s">
        <v>113</v>
      </c>
      <c r="AP471" s="28" t="s">
        <v>113</v>
      </c>
      <c r="AQ471" s="37">
        <v>1</v>
      </c>
      <c r="AR471" s="38" t="s">
        <v>107</v>
      </c>
      <c r="AS471" s="38">
        <v>535272</v>
      </c>
      <c r="AT471" s="38">
        <v>764674</v>
      </c>
      <c r="AU471" s="38" t="s">
        <v>107</v>
      </c>
      <c r="AV471" s="38" t="s">
        <v>107</v>
      </c>
      <c r="AW471" s="38">
        <v>12124379</v>
      </c>
      <c r="AX471" s="38">
        <v>527502</v>
      </c>
      <c r="AY471" s="38" t="s">
        <v>107</v>
      </c>
      <c r="AZ471" s="38">
        <v>2</v>
      </c>
      <c r="BA471" s="38">
        <v>1508493</v>
      </c>
      <c r="BB471" s="38" t="s">
        <v>107</v>
      </c>
      <c r="BC471" s="38" t="s">
        <v>107</v>
      </c>
      <c r="BD471" s="38" t="s">
        <v>107</v>
      </c>
      <c r="BE471" s="38" t="s">
        <v>107</v>
      </c>
      <c r="BF471" s="38" t="s">
        <v>107</v>
      </c>
      <c r="BG471" s="38" t="s">
        <v>107</v>
      </c>
      <c r="BH471" s="38" t="s">
        <v>107</v>
      </c>
      <c r="BI471" s="38">
        <v>2891625</v>
      </c>
      <c r="BJ471" s="38">
        <v>4089166</v>
      </c>
      <c r="BK471" s="38">
        <v>1368593</v>
      </c>
      <c r="BL471" s="38">
        <v>1533438</v>
      </c>
      <c r="BM471" s="38">
        <v>173454</v>
      </c>
      <c r="BN471" s="38">
        <v>2116818</v>
      </c>
      <c r="BO471" s="38" t="s">
        <v>107</v>
      </c>
      <c r="BP471" s="38">
        <v>5649184</v>
      </c>
      <c r="BQ471" s="38">
        <v>130091</v>
      </c>
      <c r="BR471" s="38">
        <v>2318558</v>
      </c>
      <c r="BS471" s="38" t="s">
        <v>107</v>
      </c>
      <c r="BT471" s="38" t="s">
        <v>107</v>
      </c>
      <c r="BU471" s="38" t="s">
        <v>107</v>
      </c>
      <c r="BV471" s="38">
        <v>2862417</v>
      </c>
      <c r="BW471" s="38">
        <v>7892091</v>
      </c>
      <c r="BX471" s="38">
        <v>130091</v>
      </c>
      <c r="BY471" s="38">
        <v>7119116</v>
      </c>
      <c r="BZ471" s="38">
        <v>16970553</v>
      </c>
      <c r="CA471" s="38">
        <v>8181503</v>
      </c>
      <c r="CB471" s="38">
        <v>2024137</v>
      </c>
      <c r="CC471" s="330">
        <v>362099288</v>
      </c>
      <c r="CD471" s="38" t="s">
        <v>107</v>
      </c>
      <c r="CE471" s="38" t="s">
        <v>107</v>
      </c>
      <c r="CF471" s="38" t="s">
        <v>107</v>
      </c>
      <c r="CG471" s="38" t="s">
        <v>107</v>
      </c>
      <c r="CH471" s="41" t="s">
        <v>107</v>
      </c>
      <c r="CI471" s="41" t="s">
        <v>107</v>
      </c>
      <c r="CJ471" s="41" t="s">
        <v>107</v>
      </c>
      <c r="CK471" s="41" t="s">
        <v>107</v>
      </c>
      <c r="CL471" s="41" t="s">
        <v>107</v>
      </c>
      <c r="CM471" s="41" t="s">
        <v>107</v>
      </c>
      <c r="CN471" s="41" t="s">
        <v>107</v>
      </c>
      <c r="CO471" s="42" t="s">
        <v>107</v>
      </c>
      <c r="CP471" s="41" t="s">
        <v>114</v>
      </c>
      <c r="CQ471" s="41" t="s">
        <v>114</v>
      </c>
      <c r="CR471" s="41" t="s">
        <v>114</v>
      </c>
      <c r="CS471" s="41" t="s">
        <v>114</v>
      </c>
      <c r="CT471" s="41" t="s">
        <v>114</v>
      </c>
      <c r="CU471" s="41" t="s">
        <v>114</v>
      </c>
      <c r="CV471" s="41" t="s">
        <v>107</v>
      </c>
      <c r="CW471" s="41" t="s">
        <v>107</v>
      </c>
      <c r="CX471" s="41" t="s">
        <v>107</v>
      </c>
      <c r="CY471" s="41" t="s">
        <v>107</v>
      </c>
      <c r="CZ471" s="41" t="s">
        <v>107</v>
      </c>
      <c r="DA471" s="41" t="s">
        <v>107</v>
      </c>
      <c r="DB471" s="41" t="s">
        <v>107</v>
      </c>
      <c r="DC471" s="41" t="s">
        <v>107</v>
      </c>
      <c r="DD471" s="332">
        <v>20680666</v>
      </c>
      <c r="DE471" s="43">
        <v>1</v>
      </c>
      <c r="DF471" s="390">
        <v>1</v>
      </c>
      <c r="DG471" s="310">
        <v>45618</v>
      </c>
      <c r="DH471" s="203" t="s">
        <v>2463</v>
      </c>
      <c r="DI471" s="279" t="str" cm="1">
        <f t="array" ref="DI471">+IF(AND(C471&lt;&gt;"Vehículos Eléctricos",C471&lt;&gt;"Vehículos Híbridos",AD471="PERCENTIL 50"),
     IF(VLOOKUP(_xlfn.TEXTJOIN("_",FALSE,C471:E471),BD_Perc!$A:$P,_xlfn.IFS(BD!AE471="Intervalo de precio 1",12,BD!AE471="Intervalo de precio 2",13),FALSE)&lt;=1,
     VLOOKUP(_xlfn.TEXTJOIN("_",FALSE,C471:E471),BD_Perc!$A:$P,16,FALSE),"Ok P50"),
     "Ok P30/70 ó Híbrido/Eléctrico")</f>
        <v>Ok P50</v>
      </c>
      <c r="DJ471" s="279" t="str">
        <f t="shared" si="43"/>
        <v>Vehículos Especiales_Carrotanques_Carrotanques</v>
      </c>
      <c r="DK471" s="331">
        <f t="shared" si="47"/>
        <v>561371288</v>
      </c>
      <c r="DL471" s="326"/>
    </row>
    <row r="472" spans="1:116" ht="38.25">
      <c r="A472" s="28">
        <v>467</v>
      </c>
      <c r="B472" s="29" t="s">
        <v>104</v>
      </c>
      <c r="C472" s="29" t="s">
        <v>3</v>
      </c>
      <c r="D472" s="29" t="s">
        <v>1038</v>
      </c>
      <c r="E472" s="42" t="s">
        <v>1038</v>
      </c>
      <c r="F472" s="42" t="s">
        <v>107</v>
      </c>
      <c r="G472" s="67" t="s">
        <v>1043</v>
      </c>
      <c r="H472" s="28" t="s">
        <v>109</v>
      </c>
      <c r="I472" s="28">
        <v>1611132</v>
      </c>
      <c r="J472" s="28" t="s">
        <v>1044</v>
      </c>
      <c r="K472" s="31" t="s">
        <v>107</v>
      </c>
      <c r="L472" s="56">
        <v>187</v>
      </c>
      <c r="M472" s="33" t="s">
        <v>107</v>
      </c>
      <c r="N472" s="34">
        <v>263300000</v>
      </c>
      <c r="O472" s="34">
        <f>+IFERROR(VLOOKUP(I472,Precio_Fasecolda!A:C,3,FALSE),IFERROR(VLOOKUP(I472,Precio_Fasecolda!B:C,2,FALSE),N472))</f>
        <v>263300000</v>
      </c>
      <c r="P472" s="34">
        <f t="shared" si="44"/>
        <v>0</v>
      </c>
      <c r="Q472" s="33" t="s">
        <v>107</v>
      </c>
      <c r="R472" s="28" t="s">
        <v>2415</v>
      </c>
      <c r="S472" s="28" t="s">
        <v>360</v>
      </c>
      <c r="T472" s="28" t="s">
        <v>107</v>
      </c>
      <c r="U472" s="28" t="s">
        <v>107</v>
      </c>
      <c r="V472" s="42" t="s">
        <v>107</v>
      </c>
      <c r="W472" s="28" t="s">
        <v>107</v>
      </c>
      <c r="X472" s="28" t="s">
        <v>107</v>
      </c>
      <c r="Y472" s="28">
        <f t="shared" si="45"/>
        <v>633382748</v>
      </c>
      <c r="Z472" s="292">
        <f t="shared" si="42"/>
        <v>242236000</v>
      </c>
      <c r="AA472" s="28" cm="1">
        <f t="array" aca="1" ref="AA472" ca="1">_xlfn.IFS(DK472&lt;$DK$4,1,AND(DK472&gt;=$DK$4,DK472&lt;=$AA$4),2,DK472&gt;$AA$4,3)</f>
        <v>3</v>
      </c>
      <c r="AB472" s="28">
        <v>0</v>
      </c>
      <c r="AC472" s="28" cm="1">
        <f t="array" aca="1" ref="AC472" ca="1">IF(AB472="PERCENTIL 30","",_xlfn.IFS(DK472&lt;$AC$4,1,DK472&gt;$AC$4,2))</f>
        <v>2</v>
      </c>
      <c r="AD472" s="28" t="str">
        <f>+IFERROR(VLOOKUP(_xlfn.TEXTJOIN("_", FALSE, C472:E472), BD_Perc!$A:$O, 15, FALSE),"Segmentación no encontrada o vehículo inactivo")</f>
        <v>PERCENTIL 50</v>
      </c>
      <c r="AE472" s="28" t="str" cm="1">
        <f t="array" ref="AE472">_xlfn.IFS(
    AD472 = "PERCENTIL 50",
    _xlfn.IFS(
        BD!DK472 &lt; VLOOKUP(_xlfn.TEXTJOIN("_", FALSE, C472:E472), BD_Perc!$A:$O, 11, FALSE), "Intervalo de precio 1",
        BD!DK472 &gt;= VLOOKUP(_xlfn.TEXTJOIN("_", FALSE, C472:E472), BD_Perc!$A:$O, 11, FALSE), "Intervalo de precio 2"
    ),
    AD472 = "PERCENTIL 30-70",
    _xlfn.IFS(
        BD!DK472 &lt; VLOOKUP(_xlfn.TEXTJOIN("_", FALSE, C472:E472), BD_Perc!$A:$O, 6, FALSE), "Intervalo de precio 1",
        BD!DK472 &lt; VLOOKUP(_xlfn.TEXTJOIN("_", FALSE, C472:E472), BD_Perc!$A:$O, 7, FALSE), "Intervalo de precio 2",
        BD!DK472 &gt;= VLOOKUP(_xlfn.TEXTJOIN("_", FALSE, C472:E472), BD_Perc!$A:$O, 7, FALSE), "Intervalo de precio 3"
    ),
    AD472="Segmentación no encontrada o vehículo inactivo","Segmentación no encontrada o vehículo inactivo"
)</f>
        <v>Intervalo de precio 1</v>
      </c>
      <c r="AF472" s="65" t="s">
        <v>2412</v>
      </c>
      <c r="AG472" s="35" t="b">
        <f t="shared" si="46"/>
        <v>1</v>
      </c>
      <c r="AH472" s="206">
        <v>0.08</v>
      </c>
      <c r="AI472" s="206">
        <v>0.08</v>
      </c>
      <c r="AJ472" s="206">
        <v>0.08</v>
      </c>
      <c r="AK472" s="206">
        <v>0.08</v>
      </c>
      <c r="AL472" s="319">
        <v>0.09</v>
      </c>
      <c r="AM472" s="206">
        <v>0.1</v>
      </c>
      <c r="AN472" s="28" t="s">
        <v>113</v>
      </c>
      <c r="AO472" s="28" t="s">
        <v>113</v>
      </c>
      <c r="AP472" s="28" t="s">
        <v>113</v>
      </c>
      <c r="AQ472" s="37">
        <v>1</v>
      </c>
      <c r="AR472" s="38" t="s">
        <v>107</v>
      </c>
      <c r="AS472" s="38">
        <v>535272</v>
      </c>
      <c r="AT472" s="38">
        <v>764674</v>
      </c>
      <c r="AU472" s="38" t="s">
        <v>107</v>
      </c>
      <c r="AV472" s="38" t="s">
        <v>107</v>
      </c>
      <c r="AW472" s="38">
        <v>12124379</v>
      </c>
      <c r="AX472" s="38">
        <v>527502</v>
      </c>
      <c r="AY472" s="38" t="s">
        <v>107</v>
      </c>
      <c r="AZ472" s="38">
        <v>2</v>
      </c>
      <c r="BA472" s="38">
        <v>1508493</v>
      </c>
      <c r="BB472" s="38" t="s">
        <v>107</v>
      </c>
      <c r="BC472" s="38" t="s">
        <v>107</v>
      </c>
      <c r="BD472" s="38" t="s">
        <v>107</v>
      </c>
      <c r="BE472" s="38" t="s">
        <v>107</v>
      </c>
      <c r="BF472" s="38" t="s">
        <v>107</v>
      </c>
      <c r="BG472" s="38" t="s">
        <v>107</v>
      </c>
      <c r="BH472" s="38" t="s">
        <v>107</v>
      </c>
      <c r="BI472" s="38">
        <v>2891625</v>
      </c>
      <c r="BJ472" s="38">
        <v>4089166</v>
      </c>
      <c r="BK472" s="38">
        <v>1368593</v>
      </c>
      <c r="BL472" s="38">
        <v>1533438</v>
      </c>
      <c r="BM472" s="38">
        <v>173454</v>
      </c>
      <c r="BN472" s="38">
        <v>2116818</v>
      </c>
      <c r="BO472" s="38" t="s">
        <v>107</v>
      </c>
      <c r="BP472" s="38">
        <v>5649184</v>
      </c>
      <c r="BQ472" s="38">
        <v>130091</v>
      </c>
      <c r="BR472" s="38">
        <v>2318558</v>
      </c>
      <c r="BS472" s="38" t="s">
        <v>107</v>
      </c>
      <c r="BT472" s="38" t="s">
        <v>107</v>
      </c>
      <c r="BU472" s="38" t="s">
        <v>107</v>
      </c>
      <c r="BV472" s="38">
        <v>4702542</v>
      </c>
      <c r="BW472" s="38">
        <v>7892091</v>
      </c>
      <c r="BX472" s="38">
        <v>130091</v>
      </c>
      <c r="BY472" s="38">
        <v>7119116</v>
      </c>
      <c r="BZ472" s="38">
        <v>13710260</v>
      </c>
      <c r="CA472" s="38">
        <v>8181503</v>
      </c>
      <c r="CB472" s="38">
        <v>2024137</v>
      </c>
      <c r="CC472" s="330">
        <v>370082748</v>
      </c>
      <c r="CD472" s="38" t="s">
        <v>107</v>
      </c>
      <c r="CE472" s="38" t="s">
        <v>107</v>
      </c>
      <c r="CF472" s="38" t="s">
        <v>107</v>
      </c>
      <c r="CG472" s="38" t="s">
        <v>107</v>
      </c>
      <c r="CH472" s="41" t="s">
        <v>107</v>
      </c>
      <c r="CI472" s="41" t="s">
        <v>107</v>
      </c>
      <c r="CJ472" s="41" t="s">
        <v>107</v>
      </c>
      <c r="CK472" s="41" t="s">
        <v>107</v>
      </c>
      <c r="CL472" s="41" t="s">
        <v>107</v>
      </c>
      <c r="CM472" s="41" t="s">
        <v>107</v>
      </c>
      <c r="CN472" s="41" t="s">
        <v>107</v>
      </c>
      <c r="CO472" s="42" t="s">
        <v>107</v>
      </c>
      <c r="CP472" s="41" t="s">
        <v>114</v>
      </c>
      <c r="CQ472" s="41" t="s">
        <v>114</v>
      </c>
      <c r="CR472" s="41" t="s">
        <v>114</v>
      </c>
      <c r="CS472" s="41" t="s">
        <v>114</v>
      </c>
      <c r="CT472" s="41" t="s">
        <v>114</v>
      </c>
      <c r="CU472" s="41" t="s">
        <v>114</v>
      </c>
      <c r="CV472" s="41" t="s">
        <v>107</v>
      </c>
      <c r="CW472" s="41" t="s">
        <v>107</v>
      </c>
      <c r="CX472" s="41" t="s">
        <v>107</v>
      </c>
      <c r="CY472" s="41" t="s">
        <v>107</v>
      </c>
      <c r="CZ472" s="41" t="s">
        <v>107</v>
      </c>
      <c r="DA472" s="41" t="s">
        <v>107</v>
      </c>
      <c r="DB472" s="41" t="s">
        <v>107</v>
      </c>
      <c r="DC472" s="41" t="s">
        <v>107</v>
      </c>
      <c r="DD472" s="332">
        <v>27229972</v>
      </c>
      <c r="DE472" s="43">
        <v>1</v>
      </c>
      <c r="DF472" s="390">
        <v>1</v>
      </c>
      <c r="DG472" s="310">
        <v>45618</v>
      </c>
      <c r="DH472" s="203" t="s">
        <v>2463</v>
      </c>
      <c r="DI472" s="279" t="str" cm="1">
        <f t="array" ref="DI472">+IF(AND(C472&lt;&gt;"Vehículos Eléctricos",C472&lt;&gt;"Vehículos Híbridos",AD472="PERCENTIL 50"),
     IF(VLOOKUP(_xlfn.TEXTJOIN("_",FALSE,C472:E472),BD_Perc!$A:$P,_xlfn.IFS(BD!AE472="Intervalo de precio 1",12,BD!AE472="Intervalo de precio 2",13),FALSE)&lt;=1,
     VLOOKUP(_xlfn.TEXTJOIN("_",FALSE,C472:E472),BD_Perc!$A:$P,16,FALSE),"Ok P50"),
     "Ok P30/70 ó Híbrido/Eléctrico")</f>
        <v>Ok P50</v>
      </c>
      <c r="DJ472" s="279" t="str">
        <f t="shared" si="43"/>
        <v>Vehículos Especiales_Carrotanques_Carrotanques</v>
      </c>
      <c r="DK472" s="331">
        <f t="shared" si="47"/>
        <v>612318748</v>
      </c>
      <c r="DL472" s="326"/>
    </row>
    <row r="473" spans="1:116" ht="38.25">
      <c r="A473" s="28">
        <v>468</v>
      </c>
      <c r="B473" s="29" t="s">
        <v>104</v>
      </c>
      <c r="C473" s="29" t="s">
        <v>3</v>
      </c>
      <c r="D473" s="29" t="s">
        <v>1038</v>
      </c>
      <c r="E473" s="42" t="s">
        <v>107</v>
      </c>
      <c r="F473" s="42" t="s">
        <v>107</v>
      </c>
      <c r="G473" s="30" t="s">
        <v>1045</v>
      </c>
      <c r="H473" s="28" t="s">
        <v>109</v>
      </c>
      <c r="I473" s="28">
        <v>1611146</v>
      </c>
      <c r="J473" s="28" t="s">
        <v>1046</v>
      </c>
      <c r="K473" s="31" t="s">
        <v>107</v>
      </c>
      <c r="L473" s="56">
        <v>240</v>
      </c>
      <c r="M473" s="33" t="s">
        <v>107</v>
      </c>
      <c r="N473" s="44">
        <v>344800000</v>
      </c>
      <c r="O473" s="34">
        <f>+IFERROR(VLOOKUP(I473,Precio_Fasecolda!A:C,3,FALSE),IFERROR(VLOOKUP(I473,Precio_Fasecolda!B:C,2,FALSE),N473))</f>
        <v>344800000</v>
      </c>
      <c r="P473" s="34">
        <f t="shared" si="44"/>
        <v>0</v>
      </c>
      <c r="Q473" s="33" t="s">
        <v>107</v>
      </c>
      <c r="R473" s="28" t="s">
        <v>2415</v>
      </c>
      <c r="S473" s="28" t="s">
        <v>360</v>
      </c>
      <c r="T473" s="28" t="s">
        <v>107</v>
      </c>
      <c r="U473" s="28" t="s">
        <v>107</v>
      </c>
      <c r="V473" s="42" t="s">
        <v>107</v>
      </c>
      <c r="W473" s="28" t="s">
        <v>107</v>
      </c>
      <c r="X473" s="28" t="s">
        <v>107</v>
      </c>
      <c r="Y473" s="28">
        <f t="shared" si="45"/>
        <v>344800000</v>
      </c>
      <c r="Z473" s="292">
        <f t="shared" si="42"/>
        <v>317216000</v>
      </c>
      <c r="AA473" s="28" cm="1">
        <f t="array" aca="1" ref="AA473" ca="1">_xlfn.IFS(DK473&lt;$DK$4,1,AND(DK473&gt;=$DK$4,DK473&lt;=$AA$4),2,DK473&gt;$AA$4,3)</f>
        <v>3</v>
      </c>
      <c r="AB473" s="28">
        <v>0</v>
      </c>
      <c r="AC473" s="28" cm="1">
        <f t="array" aca="1" ref="AC473" ca="1">IF(AB473="PERCENTIL 30","",_xlfn.IFS(DK473&lt;$AC$4,1,DK473&gt;$AC$4,2))</f>
        <v>2</v>
      </c>
      <c r="AD473" s="28" t="str">
        <f>+IFERROR(VLOOKUP(_xlfn.TEXTJOIN("_", FALSE, C473:E473), BD_Perc!$A:$O, 15, FALSE),"Segmentación no encontrada o vehículo inactivo")</f>
        <v>Segmentación no encontrada o vehículo inactivo</v>
      </c>
      <c r="AE473" s="28" t="str" cm="1">
        <f t="array" ref="AE473">_xlfn.IFS(
    AD473 = "PERCENTIL 50",
    _xlfn.IFS(
        BD!DK473 &lt; VLOOKUP(_xlfn.TEXTJOIN("_", FALSE, C473:E473), BD_Perc!$A:$O, 11, FALSE), "Intervalo de precio 1",
        BD!DK473 &gt;= VLOOKUP(_xlfn.TEXTJOIN("_", FALSE, C473:E473), BD_Perc!$A:$O, 11, FALSE), "Intervalo de precio 2"
    ),
    AD473 = "PERCENTIL 30-70",
    _xlfn.IFS(
        BD!DK473 &lt; VLOOKUP(_xlfn.TEXTJOIN("_", FALSE, C473:E473), BD_Perc!$A:$O, 6, FALSE), "Intervalo de precio 1",
        BD!DK473 &lt; VLOOKUP(_xlfn.TEXTJOIN("_", FALSE, C473:E473), BD_Perc!$A:$O, 7, FALSE), "Intervalo de precio 2",
        BD!DK473 &gt;= VLOOKUP(_xlfn.TEXTJOIN("_", FALSE, C473:E473), BD_Perc!$A:$O, 7, FALSE), "Intervalo de precio 3"
    ),
    AD473="Segmentación no encontrada o vehículo inactivo","Segmentación no encontrada o vehículo inactivo"
)</f>
        <v>Segmentación no encontrada o vehículo inactivo</v>
      </c>
      <c r="AF473" s="65" t="s">
        <v>2447</v>
      </c>
      <c r="AG473" s="35" t="b">
        <f t="shared" si="46"/>
        <v>1</v>
      </c>
      <c r="AH473" s="206">
        <v>0.08</v>
      </c>
      <c r="AI473" s="206">
        <v>0.08</v>
      </c>
      <c r="AJ473" s="206">
        <v>0.08</v>
      </c>
      <c r="AK473" s="206">
        <v>0.08</v>
      </c>
      <c r="AL473" s="319">
        <v>0.09</v>
      </c>
      <c r="AM473" s="206">
        <v>0.1</v>
      </c>
      <c r="AN473" s="28" t="s">
        <v>113</v>
      </c>
      <c r="AO473" s="28" t="s">
        <v>113</v>
      </c>
      <c r="AP473" s="28" t="s">
        <v>113</v>
      </c>
      <c r="AQ473" s="37">
        <v>1</v>
      </c>
      <c r="AR473" s="38">
        <v>0</v>
      </c>
      <c r="AS473" s="38">
        <v>0</v>
      </c>
      <c r="AT473" s="38">
        <v>0</v>
      </c>
      <c r="AU473" s="38">
        <v>0</v>
      </c>
      <c r="AV473" s="38">
        <v>0</v>
      </c>
      <c r="AW473" s="38">
        <v>0</v>
      </c>
      <c r="AX473" s="38">
        <v>0</v>
      </c>
      <c r="AY473" s="38">
        <v>0</v>
      </c>
      <c r="AZ473" s="38">
        <v>0</v>
      </c>
      <c r="BA473" s="38">
        <v>0</v>
      </c>
      <c r="BB473" s="38">
        <v>0</v>
      </c>
      <c r="BC473" s="38">
        <v>0</v>
      </c>
      <c r="BD473" s="38">
        <v>0</v>
      </c>
      <c r="BE473" s="38">
        <v>0</v>
      </c>
      <c r="BF473" s="38">
        <v>0</v>
      </c>
      <c r="BG473" s="38">
        <v>0</v>
      </c>
      <c r="BH473" s="38">
        <v>0</v>
      </c>
      <c r="BI473" s="38">
        <v>0</v>
      </c>
      <c r="BJ473" s="38">
        <v>0</v>
      </c>
      <c r="BK473" s="38">
        <v>0</v>
      </c>
      <c r="BL473" s="38">
        <v>0</v>
      </c>
      <c r="BM473" s="38">
        <v>0</v>
      </c>
      <c r="BN473" s="38">
        <v>0</v>
      </c>
      <c r="BO473" s="38">
        <v>0</v>
      </c>
      <c r="BP473" s="38">
        <v>0</v>
      </c>
      <c r="BQ473" s="38">
        <v>0</v>
      </c>
      <c r="BR473" s="38">
        <v>0</v>
      </c>
      <c r="BS473" s="38">
        <v>0</v>
      </c>
      <c r="BT473" s="38">
        <v>0</v>
      </c>
      <c r="BU473" s="38">
        <v>0</v>
      </c>
      <c r="BV473" s="38">
        <v>0</v>
      </c>
      <c r="BW473" s="38">
        <v>0</v>
      </c>
      <c r="BX473" s="38">
        <v>0</v>
      </c>
      <c r="BY473" s="38">
        <v>0</v>
      </c>
      <c r="BZ473" s="38">
        <v>0</v>
      </c>
      <c r="CA473" s="38">
        <v>0</v>
      </c>
      <c r="CB473" s="38">
        <v>0</v>
      </c>
      <c r="CC473" s="330">
        <v>0</v>
      </c>
      <c r="CD473" s="38">
        <v>0</v>
      </c>
      <c r="CE473" s="38">
        <v>0</v>
      </c>
      <c r="CF473" s="38">
        <v>0</v>
      </c>
      <c r="CG473" s="38">
        <v>0</v>
      </c>
      <c r="CH473" s="41" t="s">
        <v>107</v>
      </c>
      <c r="CI473" s="41" t="s">
        <v>107</v>
      </c>
      <c r="CJ473" s="41" t="s">
        <v>107</v>
      </c>
      <c r="CK473" s="41" t="s">
        <v>107</v>
      </c>
      <c r="CL473" s="41" t="s">
        <v>107</v>
      </c>
      <c r="CM473" s="41" t="s">
        <v>107</v>
      </c>
      <c r="CN473" s="41" t="s">
        <v>107</v>
      </c>
      <c r="CO473" s="42" t="s">
        <v>107</v>
      </c>
      <c r="CP473" s="41" t="s">
        <v>114</v>
      </c>
      <c r="CQ473" s="41" t="s">
        <v>114</v>
      </c>
      <c r="CR473" s="41" t="s">
        <v>114</v>
      </c>
      <c r="CS473" s="41" t="s">
        <v>114</v>
      </c>
      <c r="CT473" s="41" t="s">
        <v>114</v>
      </c>
      <c r="CU473" s="41" t="s">
        <v>114</v>
      </c>
      <c r="CV473" s="41" t="s">
        <v>107</v>
      </c>
      <c r="CW473" s="41" t="s">
        <v>107</v>
      </c>
      <c r="CX473" s="41" t="s">
        <v>107</v>
      </c>
      <c r="CY473" s="41" t="s">
        <v>107</v>
      </c>
      <c r="CZ473" s="41" t="s">
        <v>107</v>
      </c>
      <c r="DA473" s="41" t="s">
        <v>107</v>
      </c>
      <c r="DB473" s="41" t="s">
        <v>107</v>
      </c>
      <c r="DC473" s="41" t="s">
        <v>107</v>
      </c>
      <c r="DD473" s="332">
        <v>0</v>
      </c>
      <c r="DE473" s="43">
        <v>0</v>
      </c>
      <c r="DF473" s="390">
        <v>0</v>
      </c>
      <c r="DG473" s="310"/>
      <c r="DH473" s="203"/>
      <c r="DI473" s="279" t="str" cm="1">
        <f t="array" ref="DI473">+IF(AND(C473&lt;&gt;"Vehículos Eléctricos",C473&lt;&gt;"Vehículos Híbridos",AD473="PERCENTIL 50"),
     IF(VLOOKUP(_xlfn.TEXTJOIN("_",FALSE,C473:E473),BD_Perc!$A:$P,_xlfn.IFS(BD!AE473="Intervalo de precio 1",12,BD!AE473="Intervalo de precio 2",13),FALSE)&lt;=1,
     VLOOKUP(_xlfn.TEXTJOIN("_",FALSE,C473:E473),BD_Perc!$A:$P,16,FALSE),"Ok P50"),
     "Ok P30/70 ó Híbrido/Eléctrico")</f>
        <v>Ok P30/70 ó Híbrido/Eléctrico</v>
      </c>
      <c r="DJ473" s="279" t="str">
        <f t="shared" si="43"/>
        <v>Vehículos Especiales_Carrotanques_N.A.</v>
      </c>
      <c r="DK473" s="331">
        <f t="shared" si="47"/>
        <v>317216000</v>
      </c>
      <c r="DL473" s="326"/>
    </row>
    <row r="474" spans="1:116" ht="51">
      <c r="A474" s="28">
        <v>469</v>
      </c>
      <c r="B474" s="29" t="s">
        <v>104</v>
      </c>
      <c r="C474" s="29" t="s">
        <v>3</v>
      </c>
      <c r="D474" s="29" t="s">
        <v>1038</v>
      </c>
      <c r="E474" s="42" t="s">
        <v>1038</v>
      </c>
      <c r="F474" s="42" t="s">
        <v>107</v>
      </c>
      <c r="G474" s="67" t="s">
        <v>1047</v>
      </c>
      <c r="H474" s="28" t="s">
        <v>109</v>
      </c>
      <c r="I474" s="28">
        <v>1611148</v>
      </c>
      <c r="J474" s="28" t="s">
        <v>1048</v>
      </c>
      <c r="K474" s="31" t="s">
        <v>107</v>
      </c>
      <c r="L474" s="56">
        <v>280</v>
      </c>
      <c r="M474" s="33" t="s">
        <v>107</v>
      </c>
      <c r="N474" s="34">
        <v>372900000</v>
      </c>
      <c r="O474" s="34">
        <f>+IFERROR(VLOOKUP(I474,Precio_Fasecolda!A:C,3,FALSE),IFERROR(VLOOKUP(I474,Precio_Fasecolda!B:C,2,FALSE),N474))</f>
        <v>372900000</v>
      </c>
      <c r="P474" s="34">
        <f t="shared" si="44"/>
        <v>0</v>
      </c>
      <c r="Q474" s="33" t="s">
        <v>107</v>
      </c>
      <c r="R474" s="28" t="s">
        <v>2415</v>
      </c>
      <c r="S474" s="28" t="s">
        <v>360</v>
      </c>
      <c r="T474" s="28" t="s">
        <v>107</v>
      </c>
      <c r="U474" s="28" t="s">
        <v>107</v>
      </c>
      <c r="V474" s="42" t="s">
        <v>107</v>
      </c>
      <c r="W474" s="28" t="s">
        <v>107</v>
      </c>
      <c r="X474" s="28" t="s">
        <v>107</v>
      </c>
      <c r="Y474" s="28">
        <f t="shared" si="45"/>
        <v>758916211</v>
      </c>
      <c r="Z474" s="292">
        <f t="shared" si="42"/>
        <v>350526000</v>
      </c>
      <c r="AA474" s="28" cm="1">
        <f t="array" aca="1" ref="AA474" ca="1">_xlfn.IFS(DK474&lt;$DK$4,1,AND(DK474&gt;=$DK$4,DK474&lt;=$AA$4),2,DK474&gt;$AA$4,3)</f>
        <v>3</v>
      </c>
      <c r="AB474" s="28">
        <v>0</v>
      </c>
      <c r="AC474" s="28" cm="1">
        <f t="array" aca="1" ref="AC474" ca="1">IF(AB474="PERCENTIL 30","",_xlfn.IFS(DK474&lt;$AC$4,1,DK474&gt;$AC$4,2))</f>
        <v>2</v>
      </c>
      <c r="AD474" s="28" t="str">
        <f>+IFERROR(VLOOKUP(_xlfn.TEXTJOIN("_", FALSE, C474:E474), BD_Perc!$A:$O, 15, FALSE),"Segmentación no encontrada o vehículo inactivo")</f>
        <v>PERCENTIL 50</v>
      </c>
      <c r="AE474" s="28" t="str" cm="1">
        <f t="array" ref="AE474">_xlfn.IFS(
    AD474 = "PERCENTIL 50",
    _xlfn.IFS(
        BD!DK474 &lt; VLOOKUP(_xlfn.TEXTJOIN("_", FALSE, C474:E474), BD_Perc!$A:$O, 11, FALSE), "Intervalo de precio 1",
        BD!DK474 &gt;= VLOOKUP(_xlfn.TEXTJOIN("_", FALSE, C474:E474), BD_Perc!$A:$O, 11, FALSE), "Intervalo de precio 2"
    ),
    AD474 = "PERCENTIL 30-70",
    _xlfn.IFS(
        BD!DK474 &lt; VLOOKUP(_xlfn.TEXTJOIN("_", FALSE, C474:E474), BD_Perc!$A:$O, 6, FALSE), "Intervalo de precio 1",
        BD!DK474 &lt; VLOOKUP(_xlfn.TEXTJOIN("_", FALSE, C474:E474), BD_Perc!$A:$O, 7, FALSE), "Intervalo de precio 2",
        BD!DK474 &gt;= VLOOKUP(_xlfn.TEXTJOIN("_", FALSE, C474:E474), BD_Perc!$A:$O, 7, FALSE), "Intervalo de precio 3"
    ),
    AD474="Segmentación no encontrada o vehículo inactivo","Segmentación no encontrada o vehículo inactivo"
)</f>
        <v>Intervalo de precio 1</v>
      </c>
      <c r="AF474" s="65" t="s">
        <v>2412</v>
      </c>
      <c r="AG474" s="35" t="b">
        <f t="shared" si="46"/>
        <v>1</v>
      </c>
      <c r="AH474" s="206">
        <v>0.06</v>
      </c>
      <c r="AI474" s="206">
        <v>0.06</v>
      </c>
      <c r="AJ474" s="206">
        <v>0.06</v>
      </c>
      <c r="AK474" s="206">
        <v>0.06</v>
      </c>
      <c r="AL474" s="319">
        <v>7.0000000000000007E-2</v>
      </c>
      <c r="AM474" s="206">
        <v>0.08</v>
      </c>
      <c r="AN474" s="28" t="s">
        <v>113</v>
      </c>
      <c r="AO474" s="28" t="s">
        <v>113</v>
      </c>
      <c r="AP474" s="28" t="s">
        <v>113</v>
      </c>
      <c r="AQ474" s="37">
        <v>1</v>
      </c>
      <c r="AR474" s="38" t="s">
        <v>107</v>
      </c>
      <c r="AS474" s="38">
        <v>535272</v>
      </c>
      <c r="AT474" s="38">
        <v>764674</v>
      </c>
      <c r="AU474" s="38" t="s">
        <v>107</v>
      </c>
      <c r="AV474" s="38" t="s">
        <v>107</v>
      </c>
      <c r="AW474" s="38">
        <v>12124379</v>
      </c>
      <c r="AX474" s="38">
        <v>527502</v>
      </c>
      <c r="AY474" s="38" t="s">
        <v>107</v>
      </c>
      <c r="AZ474" s="38">
        <v>2</v>
      </c>
      <c r="BA474" s="38">
        <v>1508493</v>
      </c>
      <c r="BB474" s="38" t="s">
        <v>107</v>
      </c>
      <c r="BC474" s="38" t="s">
        <v>107</v>
      </c>
      <c r="BD474" s="38" t="s">
        <v>107</v>
      </c>
      <c r="BE474" s="38" t="s">
        <v>107</v>
      </c>
      <c r="BF474" s="38" t="s">
        <v>107</v>
      </c>
      <c r="BG474" s="38" t="s">
        <v>107</v>
      </c>
      <c r="BH474" s="38" t="s">
        <v>107</v>
      </c>
      <c r="BI474" s="38">
        <v>2891625</v>
      </c>
      <c r="BJ474" s="38">
        <v>4089166</v>
      </c>
      <c r="BK474" s="38">
        <v>1368593</v>
      </c>
      <c r="BL474" s="38">
        <v>1533438</v>
      </c>
      <c r="BM474" s="38">
        <v>173454</v>
      </c>
      <c r="BN474" s="38">
        <v>2116818</v>
      </c>
      <c r="BO474" s="38" t="s">
        <v>107</v>
      </c>
      <c r="BP474" s="38">
        <v>5649184</v>
      </c>
      <c r="BQ474" s="38">
        <v>130091</v>
      </c>
      <c r="BR474" s="38">
        <v>2318558</v>
      </c>
      <c r="BS474" s="38" t="s">
        <v>107</v>
      </c>
      <c r="BT474" s="38" t="s">
        <v>107</v>
      </c>
      <c r="BU474" s="38" t="s">
        <v>107</v>
      </c>
      <c r="BV474" s="38">
        <v>4702542</v>
      </c>
      <c r="BW474" s="38">
        <v>7892091</v>
      </c>
      <c r="BX474" s="38">
        <v>130091</v>
      </c>
      <c r="BY474" s="38">
        <v>7119116</v>
      </c>
      <c r="BZ474" s="38">
        <v>13710260</v>
      </c>
      <c r="CA474" s="38">
        <v>8181503</v>
      </c>
      <c r="CB474" s="38">
        <v>2024137</v>
      </c>
      <c r="CC474" s="330">
        <v>386016211</v>
      </c>
      <c r="CD474" s="38" t="s">
        <v>107</v>
      </c>
      <c r="CE474" s="38" t="s">
        <v>107</v>
      </c>
      <c r="CF474" s="38" t="s">
        <v>107</v>
      </c>
      <c r="CG474" s="38" t="s">
        <v>107</v>
      </c>
      <c r="CH474" s="41" t="s">
        <v>107</v>
      </c>
      <c r="CI474" s="41" t="s">
        <v>107</v>
      </c>
      <c r="CJ474" s="41" t="s">
        <v>107</v>
      </c>
      <c r="CK474" s="41" t="s">
        <v>107</v>
      </c>
      <c r="CL474" s="41" t="s">
        <v>107</v>
      </c>
      <c r="CM474" s="41" t="s">
        <v>107</v>
      </c>
      <c r="CN474" s="41" t="s">
        <v>107</v>
      </c>
      <c r="CO474" s="42" t="s">
        <v>107</v>
      </c>
      <c r="CP474" s="41" t="s">
        <v>114</v>
      </c>
      <c r="CQ474" s="41" t="s">
        <v>114</v>
      </c>
      <c r="CR474" s="41" t="s">
        <v>114</v>
      </c>
      <c r="CS474" s="41" t="s">
        <v>114</v>
      </c>
      <c r="CT474" s="41" t="s">
        <v>114</v>
      </c>
      <c r="CU474" s="41" t="s">
        <v>114</v>
      </c>
      <c r="CV474" s="41" t="s">
        <v>107</v>
      </c>
      <c r="CW474" s="41" t="s">
        <v>107</v>
      </c>
      <c r="CX474" s="41" t="s">
        <v>107</v>
      </c>
      <c r="CY474" s="41" t="s">
        <v>107</v>
      </c>
      <c r="CZ474" s="41" t="s">
        <v>107</v>
      </c>
      <c r="DA474" s="41" t="s">
        <v>107</v>
      </c>
      <c r="DB474" s="41" t="s">
        <v>107</v>
      </c>
      <c r="DC474" s="41" t="s">
        <v>107</v>
      </c>
      <c r="DD474" s="332">
        <v>32698271</v>
      </c>
      <c r="DE474" s="43">
        <v>1</v>
      </c>
      <c r="DF474" s="390">
        <v>1</v>
      </c>
      <c r="DG474" s="310">
        <v>45618</v>
      </c>
      <c r="DH474" s="203" t="s">
        <v>2463</v>
      </c>
      <c r="DI474" s="279" t="str" cm="1">
        <f t="array" ref="DI474">+IF(AND(C474&lt;&gt;"Vehículos Eléctricos",C474&lt;&gt;"Vehículos Híbridos",AD474="PERCENTIL 50"),
     IF(VLOOKUP(_xlfn.TEXTJOIN("_",FALSE,C474:E474),BD_Perc!$A:$P,_xlfn.IFS(BD!AE474="Intervalo de precio 1",12,BD!AE474="Intervalo de precio 2",13),FALSE)&lt;=1,
     VLOOKUP(_xlfn.TEXTJOIN("_",FALSE,C474:E474),BD_Perc!$A:$P,16,FALSE),"Ok P50"),
     "Ok P30/70 ó Híbrido/Eléctrico")</f>
        <v>Ok P50</v>
      </c>
      <c r="DJ474" s="279" t="str">
        <f t="shared" si="43"/>
        <v>Vehículos Especiales_Carrotanques_Carrotanques</v>
      </c>
      <c r="DK474" s="331">
        <f t="shared" si="47"/>
        <v>736542211</v>
      </c>
      <c r="DL474" s="326"/>
    </row>
    <row r="475" spans="1:116" ht="51">
      <c r="A475" s="28">
        <v>470</v>
      </c>
      <c r="B475" s="29" t="s">
        <v>104</v>
      </c>
      <c r="C475" s="29" t="s">
        <v>3</v>
      </c>
      <c r="D475" s="29" t="s">
        <v>1038</v>
      </c>
      <c r="E475" s="42" t="s">
        <v>1038</v>
      </c>
      <c r="F475" s="42" t="s">
        <v>107</v>
      </c>
      <c r="G475" s="67" t="s">
        <v>1049</v>
      </c>
      <c r="H475" s="28" t="s">
        <v>109</v>
      </c>
      <c r="I475" s="28">
        <v>1611153</v>
      </c>
      <c r="J475" s="28" t="s">
        <v>1050</v>
      </c>
      <c r="K475" s="31" t="s">
        <v>107</v>
      </c>
      <c r="L475" s="56">
        <v>280</v>
      </c>
      <c r="M475" s="33" t="s">
        <v>107</v>
      </c>
      <c r="N475" s="34">
        <v>425100000</v>
      </c>
      <c r="O475" s="34">
        <f>+IFERROR(VLOOKUP(I475,Precio_Fasecolda!A:C,3,FALSE),IFERROR(VLOOKUP(I475,Precio_Fasecolda!B:C,2,FALSE),N475))</f>
        <v>425100000</v>
      </c>
      <c r="P475" s="34">
        <f t="shared" si="44"/>
        <v>0</v>
      </c>
      <c r="Q475" s="33" t="s">
        <v>107</v>
      </c>
      <c r="R475" s="28" t="s">
        <v>2415</v>
      </c>
      <c r="S475" s="28" t="s">
        <v>360</v>
      </c>
      <c r="T475" s="28" t="s">
        <v>107</v>
      </c>
      <c r="U475" s="28" t="s">
        <v>107</v>
      </c>
      <c r="V475" s="42" t="s">
        <v>107</v>
      </c>
      <c r="W475" s="28" t="s">
        <v>107</v>
      </c>
      <c r="X475" s="28" t="s">
        <v>107</v>
      </c>
      <c r="Y475" s="28">
        <f t="shared" si="45"/>
        <v>835413299</v>
      </c>
      <c r="Z475" s="292">
        <f t="shared" si="42"/>
        <v>395343000</v>
      </c>
      <c r="AA475" s="28" cm="1">
        <f t="array" aca="1" ref="AA475" ca="1">_xlfn.IFS(DK475&lt;$DK$4,1,AND(DK475&gt;=$DK$4,DK475&lt;=$AA$4),2,DK475&gt;$AA$4,3)</f>
        <v>3</v>
      </c>
      <c r="AB475" s="28">
        <v>0</v>
      </c>
      <c r="AC475" s="28" cm="1">
        <f t="array" aca="1" ref="AC475" ca="1">IF(AB475="PERCENTIL 30","",_xlfn.IFS(DK475&lt;$AC$4,1,DK475&gt;$AC$4,2))</f>
        <v>2</v>
      </c>
      <c r="AD475" s="28" t="str">
        <f>+IFERROR(VLOOKUP(_xlfn.TEXTJOIN("_", FALSE, C475:E475), BD_Perc!$A:$O, 15, FALSE),"Segmentación no encontrada o vehículo inactivo")</f>
        <v>PERCENTIL 50</v>
      </c>
      <c r="AE475" s="28" t="str" cm="1">
        <f t="array" ref="AE475">_xlfn.IFS(
    AD475 = "PERCENTIL 50",
    _xlfn.IFS(
        BD!DK475 &lt; VLOOKUP(_xlfn.TEXTJOIN("_", FALSE, C475:E475), BD_Perc!$A:$O, 11, FALSE), "Intervalo de precio 1",
        BD!DK475 &gt;= VLOOKUP(_xlfn.TEXTJOIN("_", FALSE, C475:E475), BD_Perc!$A:$O, 11, FALSE), "Intervalo de precio 2"
    ),
    AD475 = "PERCENTIL 30-70",
    _xlfn.IFS(
        BD!DK475 &lt; VLOOKUP(_xlfn.TEXTJOIN("_", FALSE, C475:E475), BD_Perc!$A:$O, 6, FALSE), "Intervalo de precio 1",
        BD!DK475 &lt; VLOOKUP(_xlfn.TEXTJOIN("_", FALSE, C475:E475), BD_Perc!$A:$O, 7, FALSE), "Intervalo de precio 2",
        BD!DK475 &gt;= VLOOKUP(_xlfn.TEXTJOIN("_", FALSE, C475:E475), BD_Perc!$A:$O, 7, FALSE), "Intervalo de precio 3"
    ),
    AD475="Segmentación no encontrada o vehículo inactivo","Segmentación no encontrada o vehículo inactivo"
)</f>
        <v>Intervalo de precio 1</v>
      </c>
      <c r="AF475" s="65" t="s">
        <v>2412</v>
      </c>
      <c r="AG475" s="35" t="b">
        <f t="shared" si="46"/>
        <v>1</v>
      </c>
      <c r="AH475" s="206">
        <v>7.0000000000000007E-2</v>
      </c>
      <c r="AI475" s="206">
        <v>7.0000000000000007E-2</v>
      </c>
      <c r="AJ475" s="206">
        <v>7.0000000000000007E-2</v>
      </c>
      <c r="AK475" s="206">
        <v>7.0000000000000007E-2</v>
      </c>
      <c r="AL475" s="319">
        <v>0.08</v>
      </c>
      <c r="AM475" s="206">
        <v>0.09</v>
      </c>
      <c r="AN475" s="28" t="s">
        <v>113</v>
      </c>
      <c r="AO475" s="28" t="s">
        <v>113</v>
      </c>
      <c r="AP475" s="28" t="s">
        <v>113</v>
      </c>
      <c r="AQ475" s="37">
        <v>1</v>
      </c>
      <c r="AR475" s="38" t="s">
        <v>107</v>
      </c>
      <c r="AS475" s="38">
        <v>535272</v>
      </c>
      <c r="AT475" s="38">
        <v>764674</v>
      </c>
      <c r="AU475" s="38" t="s">
        <v>107</v>
      </c>
      <c r="AV475" s="38" t="s">
        <v>107</v>
      </c>
      <c r="AW475" s="38">
        <v>12124379</v>
      </c>
      <c r="AX475" s="38">
        <v>527502</v>
      </c>
      <c r="AY475" s="38" t="s">
        <v>107</v>
      </c>
      <c r="AZ475" s="38">
        <v>2</v>
      </c>
      <c r="BA475" s="38">
        <v>1508493</v>
      </c>
      <c r="BB475" s="38" t="s">
        <v>107</v>
      </c>
      <c r="BC475" s="38" t="s">
        <v>107</v>
      </c>
      <c r="BD475" s="38" t="s">
        <v>107</v>
      </c>
      <c r="BE475" s="38" t="s">
        <v>107</v>
      </c>
      <c r="BF475" s="38" t="s">
        <v>107</v>
      </c>
      <c r="BG475" s="38" t="s">
        <v>107</v>
      </c>
      <c r="BH475" s="38" t="s">
        <v>107</v>
      </c>
      <c r="BI475" s="38">
        <v>2891625</v>
      </c>
      <c r="BJ475" s="38">
        <v>4089166</v>
      </c>
      <c r="BK475" s="38">
        <v>1368593</v>
      </c>
      <c r="BL475" s="38">
        <v>1533438</v>
      </c>
      <c r="BM475" s="38">
        <v>173454</v>
      </c>
      <c r="BN475" s="38">
        <v>2116818</v>
      </c>
      <c r="BO475" s="38" t="s">
        <v>107</v>
      </c>
      <c r="BP475" s="38">
        <v>5649184</v>
      </c>
      <c r="BQ475" s="38">
        <v>130091</v>
      </c>
      <c r="BR475" s="38">
        <v>2318558</v>
      </c>
      <c r="BS475" s="38" t="s">
        <v>107</v>
      </c>
      <c r="BT475" s="38" t="s">
        <v>107</v>
      </c>
      <c r="BU475" s="38" t="s">
        <v>107</v>
      </c>
      <c r="BV475" s="38">
        <v>4702542</v>
      </c>
      <c r="BW475" s="38">
        <v>7892091</v>
      </c>
      <c r="BX475" s="38">
        <v>130091</v>
      </c>
      <c r="BY475" s="38">
        <v>7119116</v>
      </c>
      <c r="BZ475" s="38">
        <v>13710260</v>
      </c>
      <c r="CA475" s="38">
        <v>8181503</v>
      </c>
      <c r="CB475" s="38">
        <v>2024137</v>
      </c>
      <c r="CC475" s="330">
        <v>410313299</v>
      </c>
      <c r="CD475" s="38" t="s">
        <v>107</v>
      </c>
      <c r="CE475" s="38" t="s">
        <v>107</v>
      </c>
      <c r="CF475" s="38" t="s">
        <v>107</v>
      </c>
      <c r="CG475" s="38" t="s">
        <v>107</v>
      </c>
      <c r="CH475" s="41" t="s">
        <v>107</v>
      </c>
      <c r="CI475" s="41" t="s">
        <v>107</v>
      </c>
      <c r="CJ475" s="41" t="s">
        <v>107</v>
      </c>
      <c r="CK475" s="41" t="s">
        <v>107</v>
      </c>
      <c r="CL475" s="41" t="s">
        <v>107</v>
      </c>
      <c r="CM475" s="41" t="s">
        <v>107</v>
      </c>
      <c r="CN475" s="41" t="s">
        <v>107</v>
      </c>
      <c r="CO475" s="42" t="s">
        <v>107</v>
      </c>
      <c r="CP475" s="41" t="s">
        <v>114</v>
      </c>
      <c r="CQ475" s="41" t="s">
        <v>114</v>
      </c>
      <c r="CR475" s="41" t="s">
        <v>114</v>
      </c>
      <c r="CS475" s="41" t="s">
        <v>114</v>
      </c>
      <c r="CT475" s="41" t="s">
        <v>114</v>
      </c>
      <c r="CU475" s="41" t="s">
        <v>114</v>
      </c>
      <c r="CV475" s="41" t="s">
        <v>107</v>
      </c>
      <c r="CW475" s="41" t="s">
        <v>107</v>
      </c>
      <c r="CX475" s="41" t="s">
        <v>107</v>
      </c>
      <c r="CY475" s="41" t="s">
        <v>107</v>
      </c>
      <c r="CZ475" s="41" t="s">
        <v>107</v>
      </c>
      <c r="DA475" s="41" t="s">
        <v>107</v>
      </c>
      <c r="DB475" s="41" t="s">
        <v>107</v>
      </c>
      <c r="DC475" s="41" t="s">
        <v>107</v>
      </c>
      <c r="DD475" s="332">
        <v>33418437</v>
      </c>
      <c r="DE475" s="43">
        <v>1</v>
      </c>
      <c r="DF475" s="390">
        <v>1</v>
      </c>
      <c r="DG475" s="310">
        <v>45618</v>
      </c>
      <c r="DH475" s="203" t="s">
        <v>2463</v>
      </c>
      <c r="DI475" s="279" t="str" cm="1">
        <f t="array" ref="DI475">+IF(AND(C475&lt;&gt;"Vehículos Eléctricos",C475&lt;&gt;"Vehículos Híbridos",AD475="PERCENTIL 50"),
     IF(VLOOKUP(_xlfn.TEXTJOIN("_",FALSE,C475:E475),BD_Perc!$A:$P,_xlfn.IFS(BD!AE475="Intervalo de precio 1",12,BD!AE475="Intervalo de precio 2",13),FALSE)&lt;=1,
     VLOOKUP(_xlfn.TEXTJOIN("_",FALSE,C475:E475),BD_Perc!$A:$P,16,FALSE),"Ok P50"),
     "Ok P30/70 ó Híbrido/Eléctrico")</f>
        <v>Ok P50</v>
      </c>
      <c r="DJ475" s="279" t="str">
        <f t="shared" si="43"/>
        <v>Vehículos Especiales_Carrotanques_Carrotanques</v>
      </c>
      <c r="DK475" s="331">
        <f t="shared" si="47"/>
        <v>805656299</v>
      </c>
      <c r="DL475" s="326"/>
    </row>
    <row r="476" spans="1:116" ht="102">
      <c r="A476" s="28">
        <v>471</v>
      </c>
      <c r="B476" s="30" t="s">
        <v>896</v>
      </c>
      <c r="C476" s="29" t="s">
        <v>3</v>
      </c>
      <c r="D476" s="29" t="s">
        <v>1038</v>
      </c>
      <c r="E476" s="42" t="s">
        <v>107</v>
      </c>
      <c r="F476" s="42" t="s">
        <v>107</v>
      </c>
      <c r="G476" s="30" t="s">
        <v>1051</v>
      </c>
      <c r="H476" s="28" t="s">
        <v>1052</v>
      </c>
      <c r="I476" s="28">
        <v>3610112</v>
      </c>
      <c r="J476" s="28" t="s">
        <v>1053</v>
      </c>
      <c r="K476" s="31" t="s">
        <v>107</v>
      </c>
      <c r="L476" s="56">
        <v>222</v>
      </c>
      <c r="M476" s="33" t="s">
        <v>107</v>
      </c>
      <c r="N476" s="44">
        <v>292000000</v>
      </c>
      <c r="O476" s="34">
        <f>+IFERROR(VLOOKUP(I476,Precio_Fasecolda!A:C,3,FALSE),IFERROR(VLOOKUP(I476,Precio_Fasecolda!B:C,2,FALSE),N476))</f>
        <v>292000000</v>
      </c>
      <c r="P476" s="34">
        <f t="shared" si="44"/>
        <v>0</v>
      </c>
      <c r="Q476" s="33" t="s">
        <v>107</v>
      </c>
      <c r="R476" s="28" t="s">
        <v>2415</v>
      </c>
      <c r="S476" s="28" t="s">
        <v>360</v>
      </c>
      <c r="T476" s="28" t="s">
        <v>107</v>
      </c>
      <c r="U476" s="28" t="s">
        <v>107</v>
      </c>
      <c r="V476" s="42" t="s">
        <v>107</v>
      </c>
      <c r="W476" s="28" t="s">
        <v>107</v>
      </c>
      <c r="X476" s="28" t="s">
        <v>107</v>
      </c>
      <c r="Y476" s="28">
        <f t="shared" si="45"/>
        <v>292000000</v>
      </c>
      <c r="Z476" s="292">
        <f t="shared" si="42"/>
        <v>289080000</v>
      </c>
      <c r="AA476" s="28" cm="1">
        <f t="array" aca="1" ref="AA476" ca="1">_xlfn.IFS(DK476&lt;$DK$4,1,AND(DK476&gt;=$DK$4,DK476&lt;=$AA$4),2,DK476&gt;$AA$4,3)</f>
        <v>3</v>
      </c>
      <c r="AB476" s="28">
        <v>0</v>
      </c>
      <c r="AC476" s="28" cm="1">
        <f t="array" aca="1" ref="AC476" ca="1">IF(AB476="PERCENTIL 30","",_xlfn.IFS(DK476&lt;$AC$4,1,DK476&gt;$AC$4,2))</f>
        <v>2</v>
      </c>
      <c r="AD476" s="28" t="str">
        <f>+IFERROR(VLOOKUP(_xlfn.TEXTJOIN("_", FALSE, C476:E476), BD_Perc!$A:$O, 15, FALSE),"Segmentación no encontrada o vehículo inactivo")</f>
        <v>Segmentación no encontrada o vehículo inactivo</v>
      </c>
      <c r="AE476" s="28" t="str" cm="1">
        <f t="array" ref="AE476">_xlfn.IFS(
    AD476 = "PERCENTIL 50",
    _xlfn.IFS(
        BD!DK476 &lt; VLOOKUP(_xlfn.TEXTJOIN("_", FALSE, C476:E476), BD_Perc!$A:$O, 11, FALSE), "Intervalo de precio 1",
        BD!DK476 &gt;= VLOOKUP(_xlfn.TEXTJOIN("_", FALSE, C476:E476), BD_Perc!$A:$O, 11, FALSE), "Intervalo de precio 2"
    ),
    AD476 = "PERCENTIL 30-70",
    _xlfn.IFS(
        BD!DK476 &lt; VLOOKUP(_xlfn.TEXTJOIN("_", FALSE, C476:E476), BD_Perc!$A:$O, 6, FALSE), "Intervalo de precio 1",
        BD!DK476 &lt; VLOOKUP(_xlfn.TEXTJOIN("_", FALSE, C476:E476), BD_Perc!$A:$O, 7, FALSE), "Intervalo de precio 2",
        BD!DK476 &gt;= VLOOKUP(_xlfn.TEXTJOIN("_", FALSE, C476:E476), BD_Perc!$A:$O, 7, FALSE), "Intervalo de precio 3"
    ),
    AD476="Segmentación no encontrada o vehículo inactivo","Segmentación no encontrada o vehículo inactivo"
)</f>
        <v>Segmentación no encontrada o vehículo inactivo</v>
      </c>
      <c r="AF476" s="65" t="s">
        <v>2447</v>
      </c>
      <c r="AG476" s="35" t="b">
        <f t="shared" si="46"/>
        <v>1</v>
      </c>
      <c r="AH476" s="206">
        <v>0.01</v>
      </c>
      <c r="AI476" s="206">
        <v>0.01</v>
      </c>
      <c r="AJ476" s="206">
        <v>0.01</v>
      </c>
      <c r="AK476" s="206">
        <v>0.01</v>
      </c>
      <c r="AL476" s="206">
        <v>0.01</v>
      </c>
      <c r="AM476" s="206">
        <v>0.01</v>
      </c>
      <c r="AN476" s="28" t="s">
        <v>114</v>
      </c>
      <c r="AO476" s="28" t="s">
        <v>114</v>
      </c>
      <c r="AP476" s="28" t="s">
        <v>113</v>
      </c>
      <c r="AQ476" s="37">
        <v>1</v>
      </c>
      <c r="AR476" s="38">
        <v>0</v>
      </c>
      <c r="AS476" s="38">
        <v>0</v>
      </c>
      <c r="AT476" s="38">
        <v>0</v>
      </c>
      <c r="AU476" s="38">
        <v>0</v>
      </c>
      <c r="AV476" s="38">
        <v>0</v>
      </c>
      <c r="AW476" s="38">
        <v>0</v>
      </c>
      <c r="AX476" s="38">
        <v>0</v>
      </c>
      <c r="AY476" s="38">
        <v>0</v>
      </c>
      <c r="AZ476" s="38">
        <v>0</v>
      </c>
      <c r="BA476" s="38">
        <v>0</v>
      </c>
      <c r="BB476" s="38">
        <v>0</v>
      </c>
      <c r="BC476" s="38">
        <v>0</v>
      </c>
      <c r="BD476" s="38">
        <v>0</v>
      </c>
      <c r="BE476" s="38">
        <v>0</v>
      </c>
      <c r="BF476" s="38">
        <v>0</v>
      </c>
      <c r="BG476" s="38">
        <v>0</v>
      </c>
      <c r="BH476" s="38">
        <v>0</v>
      </c>
      <c r="BI476" s="38">
        <v>0</v>
      </c>
      <c r="BJ476" s="38">
        <v>0</v>
      </c>
      <c r="BK476" s="38">
        <v>0</v>
      </c>
      <c r="BL476" s="38">
        <v>0</v>
      </c>
      <c r="BM476" s="38">
        <v>0</v>
      </c>
      <c r="BN476" s="38">
        <v>0</v>
      </c>
      <c r="BO476" s="38">
        <v>0</v>
      </c>
      <c r="BP476" s="38">
        <v>0</v>
      </c>
      <c r="BQ476" s="38">
        <v>0</v>
      </c>
      <c r="BR476" s="38">
        <v>0</v>
      </c>
      <c r="BS476" s="38">
        <v>0</v>
      </c>
      <c r="BT476" s="38">
        <v>0</v>
      </c>
      <c r="BU476" s="38">
        <v>0</v>
      </c>
      <c r="BV476" s="38">
        <v>0</v>
      </c>
      <c r="BW476" s="38">
        <v>0</v>
      </c>
      <c r="BX476" s="38">
        <v>0</v>
      </c>
      <c r="BY476" s="38">
        <v>0</v>
      </c>
      <c r="BZ476" s="38">
        <v>0</v>
      </c>
      <c r="CA476" s="38">
        <v>0</v>
      </c>
      <c r="CB476" s="38">
        <v>0</v>
      </c>
      <c r="CC476" s="330">
        <v>0</v>
      </c>
      <c r="CD476" s="38">
        <v>0</v>
      </c>
      <c r="CE476" s="38">
        <v>0</v>
      </c>
      <c r="CF476" s="38">
        <v>0</v>
      </c>
      <c r="CG476" s="38">
        <v>0</v>
      </c>
      <c r="CH476" s="41" t="s">
        <v>107</v>
      </c>
      <c r="CI476" s="41" t="s">
        <v>107</v>
      </c>
      <c r="CJ476" s="41" t="s">
        <v>107</v>
      </c>
      <c r="CK476" s="41" t="s">
        <v>107</v>
      </c>
      <c r="CL476" s="41" t="s">
        <v>107</v>
      </c>
      <c r="CM476" s="41" t="s">
        <v>107</v>
      </c>
      <c r="CN476" s="41" t="s">
        <v>107</v>
      </c>
      <c r="CO476" s="41" t="s">
        <v>107</v>
      </c>
      <c r="CP476" s="29" t="s">
        <v>114</v>
      </c>
      <c r="CQ476" s="29" t="s">
        <v>114</v>
      </c>
      <c r="CR476" s="29" t="s">
        <v>114</v>
      </c>
      <c r="CS476" s="29" t="s">
        <v>114</v>
      </c>
      <c r="CT476" s="29" t="s">
        <v>114</v>
      </c>
      <c r="CU476" s="29" t="s">
        <v>114</v>
      </c>
      <c r="CV476" s="41" t="s">
        <v>107</v>
      </c>
      <c r="CW476" s="41" t="s">
        <v>107</v>
      </c>
      <c r="CX476" s="41" t="s">
        <v>107</v>
      </c>
      <c r="CY476" s="41" t="s">
        <v>107</v>
      </c>
      <c r="CZ476" s="41" t="s">
        <v>107</v>
      </c>
      <c r="DA476" s="41" t="s">
        <v>107</v>
      </c>
      <c r="DB476" s="41" t="s">
        <v>107</v>
      </c>
      <c r="DC476" s="41" t="s">
        <v>107</v>
      </c>
      <c r="DD476" s="332">
        <v>0</v>
      </c>
      <c r="DE476" s="265">
        <v>0</v>
      </c>
      <c r="DF476" s="390">
        <v>0</v>
      </c>
      <c r="DG476" s="311"/>
      <c r="DH476" s="203"/>
      <c r="DI476" s="279" t="str" cm="1">
        <f t="array" ref="DI476">+IF(AND(C476&lt;&gt;"Vehículos Eléctricos",C476&lt;&gt;"Vehículos Híbridos",AD476="PERCENTIL 50"),
     IF(VLOOKUP(_xlfn.TEXTJOIN("_",FALSE,C476:E476),BD_Perc!$A:$P,_xlfn.IFS(BD!AE476="Intervalo de precio 1",12,BD!AE476="Intervalo de precio 2",13),FALSE)&lt;=1,
     VLOOKUP(_xlfn.TEXTJOIN("_",FALSE,C476:E476),BD_Perc!$A:$P,16,FALSE),"Ok P50"),
     "Ok P30/70 ó Híbrido/Eléctrico")</f>
        <v>Ok P30/70 ó Híbrido/Eléctrico</v>
      </c>
      <c r="DJ476" s="279" t="str">
        <f t="shared" si="43"/>
        <v>Vehículos Especiales_Carrotanques_N.A.</v>
      </c>
      <c r="DK476" s="331">
        <f t="shared" si="47"/>
        <v>289080000</v>
      </c>
      <c r="DL476" s="326"/>
    </row>
    <row r="477" spans="1:116" ht="25.5">
      <c r="A477" s="28">
        <v>472</v>
      </c>
      <c r="B477" s="29" t="s">
        <v>139</v>
      </c>
      <c r="C477" s="29" t="s">
        <v>2</v>
      </c>
      <c r="D477" s="29" t="s">
        <v>105</v>
      </c>
      <c r="E477" s="42" t="s">
        <v>2380</v>
      </c>
      <c r="F477" s="42" t="s">
        <v>107</v>
      </c>
      <c r="G477" s="30" t="s">
        <v>1054</v>
      </c>
      <c r="H477" s="28" t="s">
        <v>990</v>
      </c>
      <c r="I477" s="28">
        <v>9001145</v>
      </c>
      <c r="J477" s="28" t="s">
        <v>1055</v>
      </c>
      <c r="K477" s="31" t="s">
        <v>107</v>
      </c>
      <c r="L477" s="32">
        <v>126</v>
      </c>
      <c r="M477" s="33" t="s">
        <v>107</v>
      </c>
      <c r="N477" s="34">
        <v>120900000</v>
      </c>
      <c r="O477" s="34">
        <f>+IFERROR(VLOOKUP(I477,Precio_Fasecolda!A:C,3,FALSE),IFERROR(VLOOKUP(I477,Precio_Fasecolda!B:C,2,FALSE),N477))</f>
        <v>120900000</v>
      </c>
      <c r="P477" s="34">
        <f t="shared" si="44"/>
        <v>0</v>
      </c>
      <c r="Q477" s="33" t="s">
        <v>107</v>
      </c>
      <c r="R477" s="28" t="s">
        <v>130</v>
      </c>
      <c r="S477" s="28" t="s">
        <v>1056</v>
      </c>
      <c r="T477" s="28" t="s">
        <v>107</v>
      </c>
      <c r="U477" s="28" t="s">
        <v>107</v>
      </c>
      <c r="V477" s="42" t="s">
        <v>107</v>
      </c>
      <c r="W477" s="28" t="s">
        <v>107</v>
      </c>
      <c r="X477" s="28" t="s">
        <v>107</v>
      </c>
      <c r="Y477" s="28" t="str">
        <f t="shared" si="45"/>
        <v>N.A.</v>
      </c>
      <c r="Z477" s="292">
        <f t="shared" si="42"/>
        <v>120900000</v>
      </c>
      <c r="AA477" s="28" cm="1">
        <f t="array" aca="1" ref="AA477" ca="1">_xlfn.IFS(DK477&lt;$DK$4,1,AND(DK477&gt;=$DK$4,DK477&lt;=$AA$4),2,DK477&gt;$AA$4,3)</f>
        <v>2</v>
      </c>
      <c r="AB477" s="28">
        <v>0</v>
      </c>
      <c r="AC477" s="28" cm="1">
        <f t="array" aca="1" ref="AC477" ca="1">IF(AB477="PERCENTIL 30","",_xlfn.IFS(DK477&lt;$AC$4,1,DK477&gt;$AC$4,2))</f>
        <v>1</v>
      </c>
      <c r="AD477" s="28" t="str">
        <f>+IFERROR(VLOOKUP(_xlfn.TEXTJOIN("_", FALSE, C477:E477), BD_Perc!$A:$O, 15, FALSE),"Segmentación no encontrada o vehículo inactivo")</f>
        <v>PERCENTIL 30-70</v>
      </c>
      <c r="AE477" s="28" t="str" cm="1">
        <f t="array" ref="AE477">_xlfn.IFS(
    AD477 = "PERCENTIL 50",
    _xlfn.IFS(
        BD!DK477 &lt; VLOOKUP(_xlfn.TEXTJOIN("_", FALSE, C477:E477), BD_Perc!$A:$O, 11, FALSE), "Intervalo de precio 1",
        BD!DK477 &gt;= VLOOKUP(_xlfn.TEXTJOIN("_", FALSE, C477:E477), BD_Perc!$A:$O, 11, FALSE), "Intervalo de precio 2"
    ),
    AD477 = "PERCENTIL 30-70",
    _xlfn.IFS(
        BD!DK477 &lt; VLOOKUP(_xlfn.TEXTJOIN("_", FALSE, C477:E477), BD_Perc!$A:$O, 6, FALSE), "Intervalo de precio 1",
        BD!DK477 &lt; VLOOKUP(_xlfn.TEXTJOIN("_", FALSE, C477:E477), BD_Perc!$A:$O, 7, FALSE), "Intervalo de precio 2",
        BD!DK477 &gt;= VLOOKUP(_xlfn.TEXTJOIN("_", FALSE, C477:E477), BD_Perc!$A:$O, 7, FALSE), "Intervalo de precio 3"
    ),
    AD477="Segmentación no encontrada o vehículo inactivo","Segmentación no encontrada o vehículo inactivo"
)</f>
        <v>Intervalo de precio 2</v>
      </c>
      <c r="AF477" s="35" t="s">
        <v>2413</v>
      </c>
      <c r="AG477" s="35" t="b">
        <f t="shared" si="46"/>
        <v>1</v>
      </c>
      <c r="AH477" s="205">
        <v>0</v>
      </c>
      <c r="AI477" s="205">
        <v>0</v>
      </c>
      <c r="AJ477" s="205">
        <v>0</v>
      </c>
      <c r="AK477" s="205">
        <v>0</v>
      </c>
      <c r="AL477" s="205">
        <v>0</v>
      </c>
      <c r="AM477" s="205">
        <v>0</v>
      </c>
      <c r="AN477" s="28" t="s">
        <v>114</v>
      </c>
      <c r="AO477" s="28" t="s">
        <v>113</v>
      </c>
      <c r="AP477" s="28" t="s">
        <v>114</v>
      </c>
      <c r="AQ477" s="37">
        <v>0</v>
      </c>
      <c r="AR477" s="38">
        <v>8689479</v>
      </c>
      <c r="AS477" s="38">
        <v>290100</v>
      </c>
      <c r="AT477" s="38">
        <v>0</v>
      </c>
      <c r="AU477" s="38" t="s">
        <v>107</v>
      </c>
      <c r="AV477" s="38" t="s">
        <v>107</v>
      </c>
      <c r="AW477" s="38" t="s">
        <v>107</v>
      </c>
      <c r="AX477" s="38" t="s">
        <v>107</v>
      </c>
      <c r="AY477" s="38">
        <v>0</v>
      </c>
      <c r="AZ477" s="38">
        <v>130545</v>
      </c>
      <c r="BA477" s="38">
        <v>391635</v>
      </c>
      <c r="BB477" s="38" t="s">
        <v>107</v>
      </c>
      <c r="BC477" s="38" t="s">
        <v>107</v>
      </c>
      <c r="BD477" s="38" t="s">
        <v>107</v>
      </c>
      <c r="BE477" s="38" t="s">
        <v>107</v>
      </c>
      <c r="BF477" s="38" t="s">
        <v>107</v>
      </c>
      <c r="BG477" s="38" t="s">
        <v>107</v>
      </c>
      <c r="BH477" s="38" t="s">
        <v>107</v>
      </c>
      <c r="BI477" s="38">
        <v>1377975</v>
      </c>
      <c r="BJ477" s="38">
        <v>101536</v>
      </c>
      <c r="BK477" s="38">
        <v>0</v>
      </c>
      <c r="BL477" s="38">
        <v>0</v>
      </c>
      <c r="BM477" s="38">
        <v>0</v>
      </c>
      <c r="BN477" s="38" t="s">
        <v>107</v>
      </c>
      <c r="BO477" s="38" t="s">
        <v>107</v>
      </c>
      <c r="BP477" s="38" t="s">
        <v>107</v>
      </c>
      <c r="BQ477" s="38">
        <v>87030</v>
      </c>
      <c r="BR477" s="38" t="s">
        <v>107</v>
      </c>
      <c r="BS477" s="38">
        <v>174060</v>
      </c>
      <c r="BT477" s="38" t="s">
        <v>107</v>
      </c>
      <c r="BU477" s="38" t="s">
        <v>107</v>
      </c>
      <c r="BV477" s="38" t="s">
        <v>107</v>
      </c>
      <c r="BW477" s="38" t="s">
        <v>107</v>
      </c>
      <c r="BX477" s="38">
        <v>79778</v>
      </c>
      <c r="BY477" s="38" t="s">
        <v>107</v>
      </c>
      <c r="BZ477" s="38" t="s">
        <v>107</v>
      </c>
      <c r="CA477" s="38" t="s">
        <v>107</v>
      </c>
      <c r="CB477" s="38">
        <v>377130</v>
      </c>
      <c r="CC477" s="330" t="s">
        <v>107</v>
      </c>
      <c r="CD477" s="38" t="s">
        <v>107</v>
      </c>
      <c r="CE477" s="38" t="s">
        <v>107</v>
      </c>
      <c r="CF477" s="38" t="s">
        <v>107</v>
      </c>
      <c r="CG477" s="38" t="s">
        <v>107</v>
      </c>
      <c r="CH477" s="41" t="s">
        <v>113</v>
      </c>
      <c r="CI477" s="41" t="s">
        <v>113</v>
      </c>
      <c r="CJ477" s="41" t="s">
        <v>113</v>
      </c>
      <c r="CK477" s="41" t="s">
        <v>113</v>
      </c>
      <c r="CL477" s="41" t="s">
        <v>114</v>
      </c>
      <c r="CM477" s="41" t="s">
        <v>114</v>
      </c>
      <c r="CN477" s="41" t="s">
        <v>114</v>
      </c>
      <c r="CO477" s="42" t="s">
        <v>107</v>
      </c>
      <c r="CP477" s="28" t="s">
        <v>107</v>
      </c>
      <c r="CQ477" s="28" t="s">
        <v>107</v>
      </c>
      <c r="CR477" s="28" t="s">
        <v>107</v>
      </c>
      <c r="CS477" s="28" t="s">
        <v>107</v>
      </c>
      <c r="CT477" s="28" t="s">
        <v>107</v>
      </c>
      <c r="CU477" s="28" t="s">
        <v>107</v>
      </c>
      <c r="CV477" s="28" t="s">
        <v>107</v>
      </c>
      <c r="CW477" s="28" t="s">
        <v>107</v>
      </c>
      <c r="CX477" s="28" t="s">
        <v>107</v>
      </c>
      <c r="CY477" s="28" t="s">
        <v>107</v>
      </c>
      <c r="CZ477" s="28" t="s">
        <v>107</v>
      </c>
      <c r="DA477" s="28" t="s">
        <v>107</v>
      </c>
      <c r="DB477" s="28" t="s">
        <v>107</v>
      </c>
      <c r="DC477" s="28" t="s">
        <v>107</v>
      </c>
      <c r="DD477" s="332">
        <v>7252502</v>
      </c>
      <c r="DE477" s="43">
        <v>1</v>
      </c>
      <c r="DF477" s="390">
        <v>1</v>
      </c>
      <c r="DG477" s="310"/>
      <c r="DH477" s="203"/>
      <c r="DI477" s="279" t="str" cm="1">
        <f t="array" ref="DI477">+IF(AND(C477&lt;&gt;"Vehículos Eléctricos",C477&lt;&gt;"Vehículos Híbridos",AD477="PERCENTIL 50"),
     IF(VLOOKUP(_xlfn.TEXTJOIN("_",FALSE,C477:E477),BD_Perc!$A:$P,_xlfn.IFS(BD!AE477="Intervalo de precio 1",12,BD!AE477="Intervalo de precio 2",13),FALSE)&lt;=1,
     VLOOKUP(_xlfn.TEXTJOIN("_",FALSE,C477:E477),BD_Perc!$A:$P,16,FALSE),"Ok P50"),
     "Ok P30/70 ó Híbrido/Eléctrico")</f>
        <v>Ok P30/70 ó Híbrido/Eléctrico</v>
      </c>
      <c r="DJ477" s="279" t="str">
        <f t="shared" si="43"/>
        <v>Vehículos Híbridos_Automóviles_Sedán</v>
      </c>
      <c r="DK477" s="331">
        <f t="shared" si="47"/>
        <v>120900000</v>
      </c>
      <c r="DL477" s="326"/>
    </row>
    <row r="478" spans="1:116" ht="25.5">
      <c r="A478" s="28">
        <v>473</v>
      </c>
      <c r="B478" s="29" t="s">
        <v>139</v>
      </c>
      <c r="C478" s="29" t="s">
        <v>2</v>
      </c>
      <c r="D478" s="29" t="s">
        <v>105</v>
      </c>
      <c r="E478" s="42" t="s">
        <v>2380</v>
      </c>
      <c r="F478" s="42" t="s">
        <v>107</v>
      </c>
      <c r="G478" s="30" t="s">
        <v>1057</v>
      </c>
      <c r="H478" s="28" t="s">
        <v>990</v>
      </c>
      <c r="I478" s="28">
        <v>9001146</v>
      </c>
      <c r="J478" s="28" t="s">
        <v>1058</v>
      </c>
      <c r="K478" s="31" t="s">
        <v>107</v>
      </c>
      <c r="L478" s="32">
        <v>126</v>
      </c>
      <c r="M478" s="33" t="s">
        <v>107</v>
      </c>
      <c r="N478" s="34">
        <v>131500000</v>
      </c>
      <c r="O478" s="34">
        <f>+IFERROR(VLOOKUP(I478,Precio_Fasecolda!A:C,3,FALSE),IFERROR(VLOOKUP(I478,Precio_Fasecolda!B:C,2,FALSE),N478))</f>
        <v>131500000</v>
      </c>
      <c r="P478" s="34">
        <f t="shared" si="44"/>
        <v>0</v>
      </c>
      <c r="Q478" s="33" t="s">
        <v>107</v>
      </c>
      <c r="R478" s="28" t="s">
        <v>130</v>
      </c>
      <c r="S478" s="28" t="s">
        <v>1056</v>
      </c>
      <c r="T478" s="28" t="s">
        <v>107</v>
      </c>
      <c r="U478" s="28" t="s">
        <v>107</v>
      </c>
      <c r="V478" s="42" t="s">
        <v>107</v>
      </c>
      <c r="W478" s="28" t="s">
        <v>107</v>
      </c>
      <c r="X478" s="28" t="s">
        <v>107</v>
      </c>
      <c r="Y478" s="28" t="str">
        <f t="shared" si="45"/>
        <v>N.A.</v>
      </c>
      <c r="Z478" s="292">
        <f t="shared" si="42"/>
        <v>131500000</v>
      </c>
      <c r="AA478" s="28" cm="1">
        <f t="array" aca="1" ref="AA478" ca="1">_xlfn.IFS(DK478&lt;$DK$4,1,AND(DK478&gt;=$DK$4,DK478&lt;=$AA$4),2,DK478&gt;$AA$4,3)</f>
        <v>2</v>
      </c>
      <c r="AB478" s="28">
        <v>0</v>
      </c>
      <c r="AC478" s="28" cm="1">
        <f t="array" aca="1" ref="AC478" ca="1">IF(AB478="PERCENTIL 30","",_xlfn.IFS(DK478&lt;$AC$4,1,DK478&gt;$AC$4,2))</f>
        <v>1</v>
      </c>
      <c r="AD478" s="28" t="str">
        <f>+IFERROR(VLOOKUP(_xlfn.TEXTJOIN("_", FALSE, C478:E478), BD_Perc!$A:$O, 15, FALSE),"Segmentación no encontrada o vehículo inactivo")</f>
        <v>PERCENTIL 30-70</v>
      </c>
      <c r="AE478" s="28" t="str" cm="1">
        <f t="array" ref="AE478">_xlfn.IFS(
    AD478 = "PERCENTIL 50",
    _xlfn.IFS(
        BD!DK478 &lt; VLOOKUP(_xlfn.TEXTJOIN("_", FALSE, C478:E478), BD_Perc!$A:$O, 11, FALSE), "Intervalo de precio 1",
        BD!DK478 &gt;= VLOOKUP(_xlfn.TEXTJOIN("_", FALSE, C478:E478), BD_Perc!$A:$O, 11, FALSE), "Intervalo de precio 2"
    ),
    AD478 = "PERCENTIL 30-70",
    _xlfn.IFS(
        BD!DK478 &lt; VLOOKUP(_xlfn.TEXTJOIN("_", FALSE, C478:E478), BD_Perc!$A:$O, 6, FALSE), "Intervalo de precio 1",
        BD!DK478 &lt; VLOOKUP(_xlfn.TEXTJOIN("_", FALSE, C478:E478), BD_Perc!$A:$O, 7, FALSE), "Intervalo de precio 2",
        BD!DK478 &gt;= VLOOKUP(_xlfn.TEXTJOIN("_", FALSE, C478:E478), BD_Perc!$A:$O, 7, FALSE), "Intervalo de precio 3"
    ),
    AD478="Segmentación no encontrada o vehículo inactivo","Segmentación no encontrada o vehículo inactivo"
)</f>
        <v>Intervalo de precio 3</v>
      </c>
      <c r="AF478" s="35" t="s">
        <v>2414</v>
      </c>
      <c r="AG478" s="35" t="b">
        <f t="shared" si="46"/>
        <v>1</v>
      </c>
      <c r="AH478" s="205">
        <v>0</v>
      </c>
      <c r="AI478" s="205">
        <v>0</v>
      </c>
      <c r="AJ478" s="205">
        <v>0</v>
      </c>
      <c r="AK478" s="205">
        <v>0</v>
      </c>
      <c r="AL478" s="205">
        <v>0</v>
      </c>
      <c r="AM478" s="205">
        <v>0</v>
      </c>
      <c r="AN478" s="28" t="s">
        <v>114</v>
      </c>
      <c r="AO478" s="28" t="s">
        <v>114</v>
      </c>
      <c r="AP478" s="28" t="s">
        <v>114</v>
      </c>
      <c r="AQ478" s="37">
        <v>0</v>
      </c>
      <c r="AR478" s="38">
        <v>8689479</v>
      </c>
      <c r="AS478" s="38">
        <v>290100</v>
      </c>
      <c r="AT478" s="38">
        <v>0</v>
      </c>
      <c r="AU478" s="38" t="s">
        <v>107</v>
      </c>
      <c r="AV478" s="38" t="s">
        <v>107</v>
      </c>
      <c r="AW478" s="38" t="s">
        <v>107</v>
      </c>
      <c r="AX478" s="38" t="s">
        <v>107</v>
      </c>
      <c r="AY478" s="38">
        <v>0</v>
      </c>
      <c r="AZ478" s="38">
        <v>130545</v>
      </c>
      <c r="BA478" s="38">
        <v>0</v>
      </c>
      <c r="BB478" s="38" t="s">
        <v>107</v>
      </c>
      <c r="BC478" s="38" t="s">
        <v>107</v>
      </c>
      <c r="BD478" s="38" t="s">
        <v>107</v>
      </c>
      <c r="BE478" s="38" t="s">
        <v>107</v>
      </c>
      <c r="BF478" s="38" t="s">
        <v>107</v>
      </c>
      <c r="BG478" s="38" t="s">
        <v>107</v>
      </c>
      <c r="BH478" s="38" t="s">
        <v>107</v>
      </c>
      <c r="BI478" s="38">
        <v>1377975</v>
      </c>
      <c r="BJ478" s="38">
        <v>101536</v>
      </c>
      <c r="BK478" s="38">
        <v>0</v>
      </c>
      <c r="BL478" s="38">
        <v>0</v>
      </c>
      <c r="BM478" s="38">
        <v>0</v>
      </c>
      <c r="BN478" s="38" t="s">
        <v>107</v>
      </c>
      <c r="BO478" s="38" t="s">
        <v>107</v>
      </c>
      <c r="BP478" s="38" t="s">
        <v>107</v>
      </c>
      <c r="BQ478" s="38">
        <v>87030</v>
      </c>
      <c r="BR478" s="38" t="s">
        <v>107</v>
      </c>
      <c r="BS478" s="38">
        <v>174060</v>
      </c>
      <c r="BT478" s="38" t="s">
        <v>107</v>
      </c>
      <c r="BU478" s="38" t="s">
        <v>107</v>
      </c>
      <c r="BV478" s="38" t="s">
        <v>107</v>
      </c>
      <c r="BW478" s="38" t="s">
        <v>107</v>
      </c>
      <c r="BX478" s="38">
        <v>79778</v>
      </c>
      <c r="BY478" s="38" t="s">
        <v>107</v>
      </c>
      <c r="BZ478" s="38" t="s">
        <v>107</v>
      </c>
      <c r="CA478" s="38" t="s">
        <v>107</v>
      </c>
      <c r="CB478" s="38">
        <v>377130</v>
      </c>
      <c r="CC478" s="330" t="s">
        <v>107</v>
      </c>
      <c r="CD478" s="38" t="s">
        <v>107</v>
      </c>
      <c r="CE478" s="38" t="s">
        <v>107</v>
      </c>
      <c r="CF478" s="38" t="s">
        <v>107</v>
      </c>
      <c r="CG478" s="38" t="s">
        <v>107</v>
      </c>
      <c r="CH478" s="41" t="s">
        <v>113</v>
      </c>
      <c r="CI478" s="41" t="s">
        <v>113</v>
      </c>
      <c r="CJ478" s="41" t="s">
        <v>113</v>
      </c>
      <c r="CK478" s="41" t="s">
        <v>113</v>
      </c>
      <c r="CL478" s="41" t="s">
        <v>114</v>
      </c>
      <c r="CM478" s="41" t="s">
        <v>114</v>
      </c>
      <c r="CN478" s="41" t="s">
        <v>114</v>
      </c>
      <c r="CO478" s="42" t="s">
        <v>107</v>
      </c>
      <c r="CP478" s="28" t="s">
        <v>107</v>
      </c>
      <c r="CQ478" s="28" t="s">
        <v>107</v>
      </c>
      <c r="CR478" s="28" t="s">
        <v>107</v>
      </c>
      <c r="CS478" s="28" t="s">
        <v>107</v>
      </c>
      <c r="CT478" s="28" t="s">
        <v>107</v>
      </c>
      <c r="CU478" s="28" t="s">
        <v>107</v>
      </c>
      <c r="CV478" s="28" t="s">
        <v>107</v>
      </c>
      <c r="CW478" s="28" t="s">
        <v>107</v>
      </c>
      <c r="CX478" s="28" t="s">
        <v>107</v>
      </c>
      <c r="CY478" s="28" t="s">
        <v>107</v>
      </c>
      <c r="CZ478" s="28" t="s">
        <v>107</v>
      </c>
      <c r="DA478" s="28" t="s">
        <v>107</v>
      </c>
      <c r="DB478" s="28" t="s">
        <v>107</v>
      </c>
      <c r="DC478" s="28" t="s">
        <v>107</v>
      </c>
      <c r="DD478" s="332">
        <v>7252502</v>
      </c>
      <c r="DE478" s="43">
        <v>1</v>
      </c>
      <c r="DF478" s="390">
        <v>1</v>
      </c>
      <c r="DG478" s="310"/>
      <c r="DH478" s="203"/>
      <c r="DI478" s="279" t="str" cm="1">
        <f t="array" ref="DI478">+IF(AND(C478&lt;&gt;"Vehículos Eléctricos",C478&lt;&gt;"Vehículos Híbridos",AD478="PERCENTIL 50"),
     IF(VLOOKUP(_xlfn.TEXTJOIN("_",FALSE,C478:E478),BD_Perc!$A:$P,_xlfn.IFS(BD!AE478="Intervalo de precio 1",12,BD!AE478="Intervalo de precio 2",13),FALSE)&lt;=1,
     VLOOKUP(_xlfn.TEXTJOIN("_",FALSE,C478:E478),BD_Perc!$A:$P,16,FALSE),"Ok P50"),
     "Ok P30/70 ó Híbrido/Eléctrico")</f>
        <v>Ok P30/70 ó Híbrido/Eléctrico</v>
      </c>
      <c r="DJ478" s="279" t="str">
        <f t="shared" si="43"/>
        <v>Vehículos Híbridos_Automóviles_Sedán</v>
      </c>
      <c r="DK478" s="331">
        <f t="shared" si="47"/>
        <v>131500000</v>
      </c>
      <c r="DL478" s="326"/>
    </row>
    <row r="479" spans="1:116" ht="51">
      <c r="A479" s="28">
        <v>474</v>
      </c>
      <c r="B479" s="29" t="s">
        <v>145</v>
      </c>
      <c r="C479" s="29" t="s">
        <v>1</v>
      </c>
      <c r="D479" s="29" t="s">
        <v>105</v>
      </c>
      <c r="E479" s="42" t="s">
        <v>106</v>
      </c>
      <c r="F479" s="42" t="s">
        <v>1059</v>
      </c>
      <c r="G479" s="30" t="s">
        <v>1060</v>
      </c>
      <c r="H479" s="28" t="s">
        <v>147</v>
      </c>
      <c r="I479" s="28">
        <v>8001198</v>
      </c>
      <c r="J479" s="28" t="s">
        <v>1061</v>
      </c>
      <c r="K479" s="31" t="s">
        <v>107</v>
      </c>
      <c r="L479" s="32">
        <v>68</v>
      </c>
      <c r="M479" s="33" t="s">
        <v>107</v>
      </c>
      <c r="N479" s="44">
        <v>112700000</v>
      </c>
      <c r="O479" s="34">
        <f>+IFERROR(VLOOKUP(I479,Precio_Fasecolda!A:C,3,FALSE),IFERROR(VLOOKUP(I479,Precio_Fasecolda!B:C,2,FALSE),N479))</f>
        <v>112700000</v>
      </c>
      <c r="P479" s="34">
        <f t="shared" si="44"/>
        <v>0</v>
      </c>
      <c r="Q479" s="33" t="s">
        <v>107</v>
      </c>
      <c r="R479" s="28" t="s">
        <v>130</v>
      </c>
      <c r="S479" s="28" t="s">
        <v>1062</v>
      </c>
      <c r="T479" s="28" t="s">
        <v>107</v>
      </c>
      <c r="U479" s="28" t="s">
        <v>107</v>
      </c>
      <c r="V479" s="42" t="s">
        <v>107</v>
      </c>
      <c r="W479" s="28" t="s">
        <v>107</v>
      </c>
      <c r="X479" s="28" t="s">
        <v>107</v>
      </c>
      <c r="Y479" s="28" t="str">
        <f t="shared" si="45"/>
        <v>N.A.</v>
      </c>
      <c r="Z479" s="292">
        <f t="shared" si="42"/>
        <v>109319000</v>
      </c>
      <c r="AA479" s="28" cm="1">
        <f t="array" aca="1" ref="AA479" ca="1">_xlfn.IFS(DK479&lt;$DK$4,1,AND(DK479&gt;=$DK$4,DK479&lt;=$AA$4),2,DK479&gt;$AA$4,3)</f>
        <v>2</v>
      </c>
      <c r="AB479" s="28">
        <v>0</v>
      </c>
      <c r="AC479" s="28" cm="1">
        <f t="array" aca="1" ref="AC479" ca="1">IF(AB479="PERCENTIL 30","",_xlfn.IFS(DK479&lt;$AC$4,1,DK479&gt;$AC$4,2))</f>
        <v>1</v>
      </c>
      <c r="AD479" s="28" t="str">
        <f>+IFERROR(VLOOKUP(_xlfn.TEXTJOIN("_", FALSE, C479:E479), BD_Perc!$A:$O, 15, FALSE),"Segmentación no encontrada o vehículo inactivo")</f>
        <v>PERCENTIL 50</v>
      </c>
      <c r="AE479" s="28" t="str" cm="1">
        <f t="array" ref="AE479">_xlfn.IFS(
    AD479 = "PERCENTIL 50",
    _xlfn.IFS(
        BD!DK479 &lt; VLOOKUP(_xlfn.TEXTJOIN("_", FALSE, C479:E479), BD_Perc!$A:$O, 11, FALSE), "Intervalo de precio 1",
        BD!DK479 &gt;= VLOOKUP(_xlfn.TEXTJOIN("_", FALSE, C479:E479), BD_Perc!$A:$O, 11, FALSE), "Intervalo de precio 2"
    ),
    AD479 = "PERCENTIL 30-70",
    _xlfn.IFS(
        BD!DK479 &lt; VLOOKUP(_xlfn.TEXTJOIN("_", FALSE, C479:E479), BD_Perc!$A:$O, 6, FALSE), "Intervalo de precio 1",
        BD!DK479 &lt; VLOOKUP(_xlfn.TEXTJOIN("_", FALSE, C479:E479), BD_Perc!$A:$O, 7, FALSE), "Intervalo de precio 2",
        BD!DK479 &gt;= VLOOKUP(_xlfn.TEXTJOIN("_", FALSE, C479:E479), BD_Perc!$A:$O, 7, FALSE), "Intervalo de precio 3"
    ),
    AD479="Segmentación no encontrada o vehículo inactivo","Segmentación no encontrada o vehículo inactivo"
)</f>
        <v>Intervalo de precio 1</v>
      </c>
      <c r="AF479" s="35" t="s">
        <v>2412</v>
      </c>
      <c r="AG479" s="35" t="b">
        <f t="shared" si="46"/>
        <v>1</v>
      </c>
      <c r="AH479" s="322">
        <v>0.03</v>
      </c>
      <c r="AI479" s="205">
        <v>0.04</v>
      </c>
      <c r="AJ479" s="205">
        <v>0.05</v>
      </c>
      <c r="AK479" s="205">
        <v>6.8000000000000005E-2</v>
      </c>
      <c r="AL479" s="205">
        <v>6.9000000000000006E-2</v>
      </c>
      <c r="AM479" s="205">
        <v>7.0000000000000007E-2</v>
      </c>
      <c r="AN479" s="28" t="s">
        <v>114</v>
      </c>
      <c r="AO479" s="28" t="s">
        <v>114</v>
      </c>
      <c r="AP479" s="28" t="s">
        <v>114</v>
      </c>
      <c r="AQ479" s="37">
        <v>1</v>
      </c>
      <c r="AR479" s="38">
        <v>0</v>
      </c>
      <c r="AS479" s="38">
        <v>0</v>
      </c>
      <c r="AT479" s="38">
        <v>0</v>
      </c>
      <c r="AU479" s="38">
        <v>0</v>
      </c>
      <c r="AV479" s="38">
        <v>0</v>
      </c>
      <c r="AW479" s="38">
        <v>0</v>
      </c>
      <c r="AX479" s="38">
        <v>0</v>
      </c>
      <c r="AY479" s="38">
        <v>0</v>
      </c>
      <c r="AZ479" s="38">
        <v>0</v>
      </c>
      <c r="BA479" s="38">
        <v>0</v>
      </c>
      <c r="BB479" s="38">
        <v>0</v>
      </c>
      <c r="BC479" s="38">
        <v>0</v>
      </c>
      <c r="BD479" s="38">
        <v>0</v>
      </c>
      <c r="BE479" s="38">
        <v>0</v>
      </c>
      <c r="BF479" s="38">
        <v>0</v>
      </c>
      <c r="BG479" s="38">
        <v>0</v>
      </c>
      <c r="BH479" s="38">
        <v>0</v>
      </c>
      <c r="BI479" s="38">
        <v>0</v>
      </c>
      <c r="BJ479" s="38">
        <v>0</v>
      </c>
      <c r="BK479" s="38">
        <v>0</v>
      </c>
      <c r="BL479" s="38">
        <v>0</v>
      </c>
      <c r="BM479" s="38">
        <v>0</v>
      </c>
      <c r="BN479" s="38">
        <v>0</v>
      </c>
      <c r="BO479" s="38">
        <v>0</v>
      </c>
      <c r="BP479" s="38">
        <v>0</v>
      </c>
      <c r="BQ479" s="38">
        <v>0</v>
      </c>
      <c r="BR479" s="38">
        <v>0</v>
      </c>
      <c r="BS479" s="38">
        <v>0</v>
      </c>
      <c r="BT479" s="38">
        <v>0</v>
      </c>
      <c r="BU479" s="38">
        <v>0</v>
      </c>
      <c r="BV479" s="38">
        <v>0</v>
      </c>
      <c r="BW479" s="38">
        <v>0</v>
      </c>
      <c r="BX479" s="38">
        <v>0</v>
      </c>
      <c r="BY479" s="38">
        <v>0</v>
      </c>
      <c r="BZ479" s="38">
        <v>0</v>
      </c>
      <c r="CA479" s="38">
        <v>0</v>
      </c>
      <c r="CB479" s="38">
        <v>0</v>
      </c>
      <c r="CC479" s="330">
        <v>0</v>
      </c>
      <c r="CD479" s="38">
        <v>0</v>
      </c>
      <c r="CE479" s="38">
        <v>0</v>
      </c>
      <c r="CF479" s="38">
        <v>0</v>
      </c>
      <c r="CG479" s="38">
        <v>0</v>
      </c>
      <c r="CH479" s="42" t="s">
        <v>113</v>
      </c>
      <c r="CI479" s="42" t="s">
        <v>114</v>
      </c>
      <c r="CJ479" s="42" t="s">
        <v>114</v>
      </c>
      <c r="CK479" s="42" t="s">
        <v>113</v>
      </c>
      <c r="CL479" s="42" t="s">
        <v>113</v>
      </c>
      <c r="CM479" s="42" t="s">
        <v>114</v>
      </c>
      <c r="CN479" s="42" t="s">
        <v>114</v>
      </c>
      <c r="CO479" s="46">
        <v>5692272.7999999998</v>
      </c>
      <c r="CP479" s="28" t="s">
        <v>107</v>
      </c>
      <c r="CQ479" s="28" t="s">
        <v>107</v>
      </c>
      <c r="CR479" s="28" t="s">
        <v>107</v>
      </c>
      <c r="CS479" s="28" t="s">
        <v>107</v>
      </c>
      <c r="CT479" s="28" t="s">
        <v>107</v>
      </c>
      <c r="CU479" s="28" t="s">
        <v>107</v>
      </c>
      <c r="CV479" s="28" t="s">
        <v>107</v>
      </c>
      <c r="CW479" s="28" t="s">
        <v>107</v>
      </c>
      <c r="CX479" s="28" t="s">
        <v>107</v>
      </c>
      <c r="CY479" s="28" t="s">
        <v>107</v>
      </c>
      <c r="CZ479" s="28" t="s">
        <v>107</v>
      </c>
      <c r="DA479" s="28" t="s">
        <v>107</v>
      </c>
      <c r="DB479" s="28" t="s">
        <v>107</v>
      </c>
      <c r="DC479" s="28" t="s">
        <v>107</v>
      </c>
      <c r="DD479" s="332">
        <v>0</v>
      </c>
      <c r="DE479" s="43">
        <v>0</v>
      </c>
      <c r="DF479" s="390">
        <v>0</v>
      </c>
      <c r="DG479" s="310"/>
      <c r="DH479" s="203"/>
      <c r="DI479" s="279" t="str" cm="1">
        <f t="array" ref="DI479">+IF(AND(C479&lt;&gt;"Vehículos Eléctricos",C479&lt;&gt;"Vehículos Híbridos",AD479="PERCENTIL 50"),
     IF(VLOOKUP(_xlfn.TEXTJOIN("_",FALSE,C479:E479),BD_Perc!$A:$P,_xlfn.IFS(BD!AE479="Intervalo de precio 1",12,BD!AE479="Intervalo de precio 2",13),FALSE)&lt;=1,
     VLOOKUP(_xlfn.TEXTJOIN("_",FALSE,C479:E479),BD_Perc!$A:$P,16,FALSE),"Ok P50"),
     "Ok P30/70 ó Híbrido/Eléctrico")</f>
        <v>Ok P30/70 ó Híbrido/Eléctrico</v>
      </c>
      <c r="DJ479" s="279" t="str">
        <f t="shared" si="43"/>
        <v>Vehículos Eléctricos_Automóviles_Hatchback</v>
      </c>
      <c r="DK479" s="331">
        <f t="shared" si="47"/>
        <v>109319000</v>
      </c>
      <c r="DL479" s="326"/>
    </row>
    <row r="480" spans="1:116" ht="54" customHeight="1">
      <c r="A480" s="28">
        <v>475</v>
      </c>
      <c r="B480" s="29" t="s">
        <v>149</v>
      </c>
      <c r="C480" s="29" t="s">
        <v>1</v>
      </c>
      <c r="D480" s="29" t="s">
        <v>105</v>
      </c>
      <c r="E480" s="42" t="s">
        <v>106</v>
      </c>
      <c r="F480" s="42" t="s">
        <v>1059</v>
      </c>
      <c r="G480" s="30" t="s">
        <v>1063</v>
      </c>
      <c r="H480" s="28" t="s">
        <v>151</v>
      </c>
      <c r="I480" s="28">
        <v>6401240</v>
      </c>
      <c r="J480" s="28" t="s">
        <v>1064</v>
      </c>
      <c r="K480" s="31" t="s">
        <v>107</v>
      </c>
      <c r="L480" s="32">
        <v>147</v>
      </c>
      <c r="M480" s="33" t="s">
        <v>107</v>
      </c>
      <c r="N480" s="34">
        <v>143000000</v>
      </c>
      <c r="O480" s="34">
        <f>+IFERROR(VLOOKUP(I480,Precio_Fasecolda!A:C,3,FALSE),IFERROR(VLOOKUP(I480,Precio_Fasecolda!B:C,2,FALSE),N480))</f>
        <v>143000000</v>
      </c>
      <c r="P480" s="34">
        <f t="shared" si="44"/>
        <v>0</v>
      </c>
      <c r="Q480" s="33" t="s">
        <v>107</v>
      </c>
      <c r="R480" s="28" t="s">
        <v>130</v>
      </c>
      <c r="S480" s="28" t="s">
        <v>1062</v>
      </c>
      <c r="T480" s="28" t="s">
        <v>107</v>
      </c>
      <c r="U480" s="28" t="s">
        <v>107</v>
      </c>
      <c r="V480" s="42" t="s">
        <v>107</v>
      </c>
      <c r="W480" s="28" t="s">
        <v>107</v>
      </c>
      <c r="X480" s="28" t="s">
        <v>107</v>
      </c>
      <c r="Y480" s="28" t="str">
        <f t="shared" si="45"/>
        <v>N.A.</v>
      </c>
      <c r="Z480" s="292">
        <f t="shared" si="42"/>
        <v>140140000</v>
      </c>
      <c r="AA480" s="28" cm="1">
        <f t="array" aca="1" ref="AA480" ca="1">_xlfn.IFS(DK480&lt;$DK$4,1,AND(DK480&gt;=$DK$4,DK480&lt;=$AA$4),2,DK480&gt;$AA$4,3)</f>
        <v>2</v>
      </c>
      <c r="AB480" s="28">
        <v>0</v>
      </c>
      <c r="AC480" s="28" cm="1">
        <f t="array" aca="1" ref="AC480" ca="1">IF(AB480="PERCENTIL 30","",_xlfn.IFS(DK480&lt;$AC$4,1,DK480&gt;$AC$4,2))</f>
        <v>1</v>
      </c>
      <c r="AD480" s="28" t="str">
        <f>+IFERROR(VLOOKUP(_xlfn.TEXTJOIN("_", FALSE, C480:E480), BD_Perc!$A:$O, 15, FALSE),"Segmentación no encontrada o vehículo inactivo")</f>
        <v>PERCENTIL 50</v>
      </c>
      <c r="AE480" s="28" t="str" cm="1">
        <f t="array" ref="AE480">_xlfn.IFS(
    AD480 = "PERCENTIL 50",
    _xlfn.IFS(
        BD!DK480 &lt; VLOOKUP(_xlfn.TEXTJOIN("_", FALSE, C480:E480), BD_Perc!$A:$O, 11, FALSE), "Intervalo de precio 1",
        BD!DK480 &gt;= VLOOKUP(_xlfn.TEXTJOIN("_", FALSE, C480:E480), BD_Perc!$A:$O, 11, FALSE), "Intervalo de precio 2"
    ),
    AD480 = "PERCENTIL 30-70",
    _xlfn.IFS(
        BD!DK480 &lt; VLOOKUP(_xlfn.TEXTJOIN("_", FALSE, C480:E480), BD_Perc!$A:$O, 6, FALSE), "Intervalo de precio 1",
        BD!DK480 &lt; VLOOKUP(_xlfn.TEXTJOIN("_", FALSE, C480:E480), BD_Perc!$A:$O, 7, FALSE), "Intervalo de precio 2",
        BD!DK480 &gt;= VLOOKUP(_xlfn.TEXTJOIN("_", FALSE, C480:E480), BD_Perc!$A:$O, 7, FALSE), "Intervalo de precio 3"
    ),
    AD480="Segmentación no encontrada o vehículo inactivo","Segmentación no encontrada o vehículo inactivo"
)</f>
        <v>Intervalo de precio 2</v>
      </c>
      <c r="AF480" s="35" t="s">
        <v>2413</v>
      </c>
      <c r="AG480" s="35" t="b">
        <f t="shared" si="46"/>
        <v>1</v>
      </c>
      <c r="AH480" s="322">
        <v>0.02</v>
      </c>
      <c r="AI480" s="205">
        <v>0.02</v>
      </c>
      <c r="AJ480" s="205">
        <v>0.02</v>
      </c>
      <c r="AK480" s="205">
        <v>0.03</v>
      </c>
      <c r="AL480" s="205">
        <v>0.03</v>
      </c>
      <c r="AM480" s="205">
        <v>3.5000000000000003E-2</v>
      </c>
      <c r="AN480" s="28" t="s">
        <v>113</v>
      </c>
      <c r="AO480" s="28" t="s">
        <v>113</v>
      </c>
      <c r="AP480" s="28" t="s">
        <v>113</v>
      </c>
      <c r="AQ480" s="37">
        <v>1</v>
      </c>
      <c r="AR480" s="38">
        <v>8689479</v>
      </c>
      <c r="AS480" s="38">
        <v>709385</v>
      </c>
      <c r="AT480" s="38" t="s">
        <v>107</v>
      </c>
      <c r="AU480" s="38" t="s">
        <v>107</v>
      </c>
      <c r="AV480" s="38" t="s">
        <v>107</v>
      </c>
      <c r="AW480" s="38" t="s">
        <v>107</v>
      </c>
      <c r="AX480" s="38">
        <v>0</v>
      </c>
      <c r="AY480" s="38">
        <v>0</v>
      </c>
      <c r="AZ480" s="38">
        <v>901159</v>
      </c>
      <c r="BA480" s="38">
        <v>545921</v>
      </c>
      <c r="BB480" s="38" t="s">
        <v>107</v>
      </c>
      <c r="BC480" s="38" t="s">
        <v>107</v>
      </c>
      <c r="BD480" s="38" t="s">
        <v>107</v>
      </c>
      <c r="BE480" s="38" t="s">
        <v>107</v>
      </c>
      <c r="BF480" s="38" t="s">
        <v>107</v>
      </c>
      <c r="BG480" s="38">
        <v>3039785</v>
      </c>
      <c r="BH480" s="38" t="s">
        <v>107</v>
      </c>
      <c r="BI480" s="38">
        <v>1929440</v>
      </c>
      <c r="BJ480" s="38">
        <v>1972991</v>
      </c>
      <c r="BK480" s="38">
        <v>0</v>
      </c>
      <c r="BL480" s="38">
        <v>0</v>
      </c>
      <c r="BM480" s="38">
        <v>0</v>
      </c>
      <c r="BN480" s="38" t="s">
        <v>107</v>
      </c>
      <c r="BO480" s="38" t="s">
        <v>107</v>
      </c>
      <c r="BP480" s="38" t="s">
        <v>107</v>
      </c>
      <c r="BQ480" s="38">
        <v>70190</v>
      </c>
      <c r="BR480" s="38">
        <v>0</v>
      </c>
      <c r="BS480" s="38" t="s">
        <v>107</v>
      </c>
      <c r="BT480" s="38" t="s">
        <v>107</v>
      </c>
      <c r="BU480" s="38" t="s">
        <v>107</v>
      </c>
      <c r="BV480" s="38" t="s">
        <v>107</v>
      </c>
      <c r="BW480" s="38">
        <v>7018979</v>
      </c>
      <c r="BX480" s="38">
        <v>117607</v>
      </c>
      <c r="BY480" s="38" t="s">
        <v>107</v>
      </c>
      <c r="BZ480" s="38" t="s">
        <v>107</v>
      </c>
      <c r="CA480" s="38">
        <v>0</v>
      </c>
      <c r="CB480" s="38">
        <v>701898</v>
      </c>
      <c r="CC480" s="330" t="s">
        <v>107</v>
      </c>
      <c r="CD480" s="38" t="s">
        <v>107</v>
      </c>
      <c r="CE480" s="38" t="s">
        <v>107</v>
      </c>
      <c r="CF480" s="38" t="s">
        <v>107</v>
      </c>
      <c r="CG480" s="38" t="s">
        <v>107</v>
      </c>
      <c r="CH480" s="29" t="s">
        <v>113</v>
      </c>
      <c r="CI480" s="29" t="s">
        <v>113</v>
      </c>
      <c r="CJ480" s="29" t="s">
        <v>113</v>
      </c>
      <c r="CK480" s="29" t="s">
        <v>113</v>
      </c>
      <c r="CL480" s="29" t="s">
        <v>113</v>
      </c>
      <c r="CM480" s="29" t="s">
        <v>113</v>
      </c>
      <c r="CN480" s="41" t="s">
        <v>114</v>
      </c>
      <c r="CO480" s="42">
        <v>3938550</v>
      </c>
      <c r="CP480" s="28" t="s">
        <v>107</v>
      </c>
      <c r="CQ480" s="28" t="s">
        <v>107</v>
      </c>
      <c r="CR480" s="28" t="s">
        <v>107</v>
      </c>
      <c r="CS480" s="28" t="s">
        <v>107</v>
      </c>
      <c r="CT480" s="28" t="s">
        <v>107</v>
      </c>
      <c r="CU480" s="28" t="s">
        <v>107</v>
      </c>
      <c r="CV480" s="28" t="s">
        <v>107</v>
      </c>
      <c r="CW480" s="28" t="s">
        <v>107</v>
      </c>
      <c r="CX480" s="28" t="s">
        <v>107</v>
      </c>
      <c r="CY480" s="28" t="s">
        <v>107</v>
      </c>
      <c r="CZ480" s="28" t="s">
        <v>107</v>
      </c>
      <c r="DA480" s="28" t="s">
        <v>107</v>
      </c>
      <c r="DB480" s="28" t="s">
        <v>107</v>
      </c>
      <c r="DC480" s="28" t="s">
        <v>107</v>
      </c>
      <c r="DD480" s="332">
        <v>2339660</v>
      </c>
      <c r="DE480" s="43">
        <v>1</v>
      </c>
      <c r="DF480" s="390">
        <v>1</v>
      </c>
      <c r="DG480" s="310"/>
      <c r="DH480" s="203"/>
      <c r="DI480" s="279" t="str" cm="1">
        <f t="array" ref="DI480">+IF(AND(C480&lt;&gt;"Vehículos Eléctricos",C480&lt;&gt;"Vehículos Híbridos",AD480="PERCENTIL 50"),
     IF(VLOOKUP(_xlfn.TEXTJOIN("_",FALSE,C480:E480),BD_Perc!$A:$P,_xlfn.IFS(BD!AE480="Intervalo de precio 1",12,BD!AE480="Intervalo de precio 2",13),FALSE)&lt;=1,
     VLOOKUP(_xlfn.TEXTJOIN("_",FALSE,C480:E480),BD_Perc!$A:$P,16,FALSE),"Ok P50"),
     "Ok P30/70 ó Híbrido/Eléctrico")</f>
        <v>Ok P30/70 ó Híbrido/Eléctrico</v>
      </c>
      <c r="DJ480" s="279" t="str">
        <f t="shared" si="43"/>
        <v>Vehículos Eléctricos_Automóviles_Hatchback</v>
      </c>
      <c r="DK480" s="331">
        <f t="shared" si="47"/>
        <v>140140000</v>
      </c>
      <c r="DL480" s="326"/>
    </row>
    <row r="481" spans="1:116" ht="25.5">
      <c r="A481" s="28">
        <v>476</v>
      </c>
      <c r="B481" s="29" t="s">
        <v>249</v>
      </c>
      <c r="C481" s="29" t="s">
        <v>2</v>
      </c>
      <c r="D481" s="29" t="s">
        <v>105</v>
      </c>
      <c r="E481" s="42" t="s">
        <v>2380</v>
      </c>
      <c r="F481" s="42" t="s">
        <v>107</v>
      </c>
      <c r="G481" s="30" t="s">
        <v>1065</v>
      </c>
      <c r="H481" s="28" t="s">
        <v>990</v>
      </c>
      <c r="I481" s="28">
        <v>9001145</v>
      </c>
      <c r="J481" s="28" t="s">
        <v>1066</v>
      </c>
      <c r="K481" s="31" t="s">
        <v>107</v>
      </c>
      <c r="L481" s="32">
        <v>97</v>
      </c>
      <c r="M481" s="33" t="s">
        <v>107</v>
      </c>
      <c r="N481" s="34">
        <v>120900000</v>
      </c>
      <c r="O481" s="34">
        <f>+IFERROR(VLOOKUP(I481,Precio_Fasecolda!A:C,3,FALSE),IFERROR(VLOOKUP(I481,Precio_Fasecolda!B:C,2,FALSE),N481))</f>
        <v>120900000</v>
      </c>
      <c r="P481" s="34">
        <f t="shared" si="44"/>
        <v>0</v>
      </c>
      <c r="Q481" s="33" t="s">
        <v>107</v>
      </c>
      <c r="R481" s="28" t="s">
        <v>130</v>
      </c>
      <c r="S481" s="28" t="s">
        <v>1056</v>
      </c>
      <c r="T481" s="28" t="s">
        <v>107</v>
      </c>
      <c r="U481" s="28" t="s">
        <v>107</v>
      </c>
      <c r="V481" s="42" t="s">
        <v>107</v>
      </c>
      <c r="W481" s="28" t="s">
        <v>107</v>
      </c>
      <c r="X481" s="28" t="s">
        <v>107</v>
      </c>
      <c r="Y481" s="28" t="str">
        <f t="shared" si="45"/>
        <v>N.A.</v>
      </c>
      <c r="Z481" s="292">
        <f t="shared" si="42"/>
        <v>120900000</v>
      </c>
      <c r="AA481" s="28" cm="1">
        <f t="array" aca="1" ref="AA481" ca="1">_xlfn.IFS(DK481&lt;$DK$4,1,AND(DK481&gt;=$DK$4,DK481&lt;=$AA$4),2,DK481&gt;$AA$4,3)</f>
        <v>2</v>
      </c>
      <c r="AB481" s="28">
        <v>0</v>
      </c>
      <c r="AC481" s="28" cm="1">
        <f t="array" aca="1" ref="AC481" ca="1">IF(AB481="PERCENTIL 30","",_xlfn.IFS(DK481&lt;$AC$4,1,DK481&gt;$AC$4,2))</f>
        <v>1</v>
      </c>
      <c r="AD481" s="28" t="str">
        <f>+IFERROR(VLOOKUP(_xlfn.TEXTJOIN("_", FALSE, C481:E481), BD_Perc!$A:$O, 15, FALSE),"Segmentación no encontrada o vehículo inactivo")</f>
        <v>PERCENTIL 30-70</v>
      </c>
      <c r="AE481" s="28" t="str" cm="1">
        <f t="array" ref="AE481">_xlfn.IFS(
    AD481 = "PERCENTIL 50",
    _xlfn.IFS(
        BD!DK481 &lt; VLOOKUP(_xlfn.TEXTJOIN("_", FALSE, C481:E481), BD_Perc!$A:$O, 11, FALSE), "Intervalo de precio 1",
        BD!DK481 &gt;= VLOOKUP(_xlfn.TEXTJOIN("_", FALSE, C481:E481), BD_Perc!$A:$O, 11, FALSE), "Intervalo de precio 2"
    ),
    AD481 = "PERCENTIL 30-70",
    _xlfn.IFS(
        BD!DK481 &lt; VLOOKUP(_xlfn.TEXTJOIN("_", FALSE, C481:E481), BD_Perc!$A:$O, 6, FALSE), "Intervalo de precio 1",
        BD!DK481 &lt; VLOOKUP(_xlfn.TEXTJOIN("_", FALSE, C481:E481), BD_Perc!$A:$O, 7, FALSE), "Intervalo de precio 2",
        BD!DK481 &gt;= VLOOKUP(_xlfn.TEXTJOIN("_", FALSE, C481:E481), BD_Perc!$A:$O, 7, FALSE), "Intervalo de precio 3"
    ),
    AD481="Segmentación no encontrada o vehículo inactivo","Segmentación no encontrada o vehículo inactivo"
)</f>
        <v>Intervalo de precio 2</v>
      </c>
      <c r="AF481" s="35" t="s">
        <v>2413</v>
      </c>
      <c r="AG481" s="35" t="b">
        <f t="shared" si="46"/>
        <v>1</v>
      </c>
      <c r="AH481" s="205">
        <v>0</v>
      </c>
      <c r="AI481" s="205">
        <v>0</v>
      </c>
      <c r="AJ481" s="205">
        <v>0</v>
      </c>
      <c r="AK481" s="205">
        <v>0</v>
      </c>
      <c r="AL481" s="205">
        <v>5.0000000000000001E-3</v>
      </c>
      <c r="AM481" s="205">
        <v>5.0000000000000001E-3</v>
      </c>
      <c r="AN481" s="28" t="s">
        <v>113</v>
      </c>
      <c r="AO481" s="28" t="s">
        <v>114</v>
      </c>
      <c r="AP481" s="28" t="s">
        <v>114</v>
      </c>
      <c r="AQ481" s="37">
        <v>0</v>
      </c>
      <c r="AR481" s="38">
        <v>8689479</v>
      </c>
      <c r="AS481" s="38">
        <v>319146</v>
      </c>
      <c r="AT481" s="38" t="s">
        <v>107</v>
      </c>
      <c r="AU481" s="38" t="s">
        <v>107</v>
      </c>
      <c r="AV481" s="38" t="s">
        <v>107</v>
      </c>
      <c r="AW481" s="38" t="s">
        <v>107</v>
      </c>
      <c r="AX481" s="38">
        <v>0</v>
      </c>
      <c r="AY481" s="38">
        <v>0</v>
      </c>
      <c r="AZ481" s="38" t="s">
        <v>107</v>
      </c>
      <c r="BA481" s="38">
        <v>913784</v>
      </c>
      <c r="BB481" s="38" t="s">
        <v>107</v>
      </c>
      <c r="BC481" s="38" t="s">
        <v>107</v>
      </c>
      <c r="BD481" s="38" t="s">
        <v>107</v>
      </c>
      <c r="BE481" s="38" t="s">
        <v>107</v>
      </c>
      <c r="BF481" s="38" t="s">
        <v>107</v>
      </c>
      <c r="BG481" s="38" t="s">
        <v>107</v>
      </c>
      <c r="BH481" s="38" t="s">
        <v>107</v>
      </c>
      <c r="BI481" s="38" t="s">
        <v>107</v>
      </c>
      <c r="BJ481" s="38" t="s">
        <v>107</v>
      </c>
      <c r="BK481" s="38">
        <v>0</v>
      </c>
      <c r="BL481" s="38">
        <v>0</v>
      </c>
      <c r="BM481" s="38">
        <v>0</v>
      </c>
      <c r="BN481" s="38" t="s">
        <v>107</v>
      </c>
      <c r="BO481" s="38">
        <v>672283</v>
      </c>
      <c r="BP481" s="38" t="s">
        <v>107</v>
      </c>
      <c r="BQ481" s="38">
        <v>137189</v>
      </c>
      <c r="BR481" s="38">
        <v>1089270</v>
      </c>
      <c r="BS481" s="38">
        <v>1276590</v>
      </c>
      <c r="BT481" s="38" t="s">
        <v>107</v>
      </c>
      <c r="BU481" s="38" t="s">
        <v>107</v>
      </c>
      <c r="BV481" s="38" t="s">
        <v>107</v>
      </c>
      <c r="BW481" s="38">
        <v>7080252</v>
      </c>
      <c r="BX481" s="38">
        <v>70761</v>
      </c>
      <c r="BY481" s="38" t="s">
        <v>107</v>
      </c>
      <c r="BZ481" s="38" t="s">
        <v>107</v>
      </c>
      <c r="CA481" s="38">
        <v>0</v>
      </c>
      <c r="CB481" s="38">
        <v>468757</v>
      </c>
      <c r="CC481" s="330" t="s">
        <v>107</v>
      </c>
      <c r="CD481" s="38" t="s">
        <v>107</v>
      </c>
      <c r="CE481" s="38" t="s">
        <v>107</v>
      </c>
      <c r="CF481" s="38" t="s">
        <v>107</v>
      </c>
      <c r="CG481" s="38" t="s">
        <v>107</v>
      </c>
      <c r="CH481" s="29" t="s">
        <v>113</v>
      </c>
      <c r="CI481" s="29" t="s">
        <v>113</v>
      </c>
      <c r="CJ481" s="29" t="s">
        <v>114</v>
      </c>
      <c r="CK481" s="29" t="s">
        <v>114</v>
      </c>
      <c r="CL481" s="29" t="s">
        <v>114</v>
      </c>
      <c r="CM481" s="29" t="s">
        <v>114</v>
      </c>
      <c r="CN481" s="29" t="s">
        <v>114</v>
      </c>
      <c r="CO481" s="42" t="s">
        <v>107</v>
      </c>
      <c r="CP481" s="28" t="s">
        <v>107</v>
      </c>
      <c r="CQ481" s="28" t="s">
        <v>107</v>
      </c>
      <c r="CR481" s="28" t="s">
        <v>107</v>
      </c>
      <c r="CS481" s="28" t="s">
        <v>107</v>
      </c>
      <c r="CT481" s="28" t="s">
        <v>107</v>
      </c>
      <c r="CU481" s="28" t="s">
        <v>107</v>
      </c>
      <c r="CV481" s="28" t="s">
        <v>107</v>
      </c>
      <c r="CW481" s="28" t="s">
        <v>107</v>
      </c>
      <c r="CX481" s="28" t="s">
        <v>107</v>
      </c>
      <c r="CY481" s="28" t="s">
        <v>107</v>
      </c>
      <c r="CZ481" s="28" t="s">
        <v>107</v>
      </c>
      <c r="DA481" s="28" t="s">
        <v>107</v>
      </c>
      <c r="DB481" s="28" t="s">
        <v>107</v>
      </c>
      <c r="DC481" s="28" t="s">
        <v>107</v>
      </c>
      <c r="DD481" s="332">
        <v>18245265</v>
      </c>
      <c r="DE481" s="43">
        <v>1</v>
      </c>
      <c r="DF481" s="390">
        <v>1</v>
      </c>
      <c r="DG481" s="310"/>
      <c r="DH481" s="203"/>
      <c r="DI481" s="279" t="str" cm="1">
        <f t="array" ref="DI481">+IF(AND(C481&lt;&gt;"Vehículos Eléctricos",C481&lt;&gt;"Vehículos Híbridos",AD481="PERCENTIL 50"),
     IF(VLOOKUP(_xlfn.TEXTJOIN("_",FALSE,C481:E481),BD_Perc!$A:$P,_xlfn.IFS(BD!AE481="Intervalo de precio 1",12,BD!AE481="Intervalo de precio 2",13),FALSE)&lt;=1,
     VLOOKUP(_xlfn.TEXTJOIN("_",FALSE,C481:E481),BD_Perc!$A:$P,16,FALSE),"Ok P50"),
     "Ok P30/70 ó Híbrido/Eléctrico")</f>
        <v>Ok P30/70 ó Híbrido/Eléctrico</v>
      </c>
      <c r="DJ481" s="279" t="str">
        <f t="shared" si="43"/>
        <v>Vehículos Híbridos_Automóviles_Sedán</v>
      </c>
      <c r="DK481" s="331">
        <f t="shared" si="47"/>
        <v>120900000</v>
      </c>
      <c r="DL481" s="326"/>
    </row>
    <row r="482" spans="1:116" ht="25.5">
      <c r="A482" s="28">
        <v>477</v>
      </c>
      <c r="B482" s="29" t="s">
        <v>249</v>
      </c>
      <c r="C482" s="29" t="s">
        <v>2</v>
      </c>
      <c r="D482" s="29" t="s">
        <v>105</v>
      </c>
      <c r="E482" s="42" t="s">
        <v>2380</v>
      </c>
      <c r="F482" s="42" t="s">
        <v>107</v>
      </c>
      <c r="G482" s="30" t="s">
        <v>1067</v>
      </c>
      <c r="H482" s="28" t="s">
        <v>990</v>
      </c>
      <c r="I482" s="28">
        <v>9001146</v>
      </c>
      <c r="J482" s="28" t="s">
        <v>1068</v>
      </c>
      <c r="K482" s="31" t="s">
        <v>107</v>
      </c>
      <c r="L482" s="32">
        <v>97</v>
      </c>
      <c r="M482" s="33" t="s">
        <v>107</v>
      </c>
      <c r="N482" s="34">
        <v>131500000</v>
      </c>
      <c r="O482" s="34">
        <f>+IFERROR(VLOOKUP(I482,Precio_Fasecolda!A:C,3,FALSE),IFERROR(VLOOKUP(I482,Precio_Fasecolda!B:C,2,FALSE),N482))</f>
        <v>131500000</v>
      </c>
      <c r="P482" s="34">
        <f t="shared" si="44"/>
        <v>0</v>
      </c>
      <c r="Q482" s="33" t="s">
        <v>107</v>
      </c>
      <c r="R482" s="28" t="s">
        <v>130</v>
      </c>
      <c r="S482" s="28" t="s">
        <v>1056</v>
      </c>
      <c r="T482" s="28" t="s">
        <v>107</v>
      </c>
      <c r="U482" s="28" t="s">
        <v>107</v>
      </c>
      <c r="V482" s="42" t="s">
        <v>107</v>
      </c>
      <c r="W482" s="28" t="s">
        <v>107</v>
      </c>
      <c r="X482" s="28" t="s">
        <v>107</v>
      </c>
      <c r="Y482" s="28" t="str">
        <f t="shared" si="45"/>
        <v>N.A.</v>
      </c>
      <c r="Z482" s="292">
        <f t="shared" si="42"/>
        <v>131500000</v>
      </c>
      <c r="AA482" s="28" cm="1">
        <f t="array" aca="1" ref="AA482" ca="1">_xlfn.IFS(DK482&lt;$DK$4,1,AND(DK482&gt;=$DK$4,DK482&lt;=$AA$4),2,DK482&gt;$AA$4,3)</f>
        <v>2</v>
      </c>
      <c r="AB482" s="28">
        <v>0</v>
      </c>
      <c r="AC482" s="28" cm="1">
        <f t="array" aca="1" ref="AC482" ca="1">IF(AB482="PERCENTIL 30","",_xlfn.IFS(DK482&lt;$AC$4,1,DK482&gt;$AC$4,2))</f>
        <v>1</v>
      </c>
      <c r="AD482" s="28" t="str">
        <f>+IFERROR(VLOOKUP(_xlfn.TEXTJOIN("_", FALSE, C482:E482), BD_Perc!$A:$O, 15, FALSE),"Segmentación no encontrada o vehículo inactivo")</f>
        <v>PERCENTIL 30-70</v>
      </c>
      <c r="AE482" s="28" t="str" cm="1">
        <f t="array" ref="AE482">_xlfn.IFS(
    AD482 = "PERCENTIL 50",
    _xlfn.IFS(
        BD!DK482 &lt; VLOOKUP(_xlfn.TEXTJOIN("_", FALSE, C482:E482), BD_Perc!$A:$O, 11, FALSE), "Intervalo de precio 1",
        BD!DK482 &gt;= VLOOKUP(_xlfn.TEXTJOIN("_", FALSE, C482:E482), BD_Perc!$A:$O, 11, FALSE), "Intervalo de precio 2"
    ),
    AD482 = "PERCENTIL 30-70",
    _xlfn.IFS(
        BD!DK482 &lt; VLOOKUP(_xlfn.TEXTJOIN("_", FALSE, C482:E482), BD_Perc!$A:$O, 6, FALSE), "Intervalo de precio 1",
        BD!DK482 &lt; VLOOKUP(_xlfn.TEXTJOIN("_", FALSE, C482:E482), BD_Perc!$A:$O, 7, FALSE), "Intervalo de precio 2",
        BD!DK482 &gt;= VLOOKUP(_xlfn.TEXTJOIN("_", FALSE, C482:E482), BD_Perc!$A:$O, 7, FALSE), "Intervalo de precio 3"
    ),
    AD482="Segmentación no encontrada o vehículo inactivo","Segmentación no encontrada o vehículo inactivo"
)</f>
        <v>Intervalo de precio 3</v>
      </c>
      <c r="AF482" s="35" t="s">
        <v>2414</v>
      </c>
      <c r="AG482" s="35" t="b">
        <f t="shared" si="46"/>
        <v>1</v>
      </c>
      <c r="AH482" s="205">
        <v>0</v>
      </c>
      <c r="AI482" s="205">
        <v>0</v>
      </c>
      <c r="AJ482" s="205">
        <v>0</v>
      </c>
      <c r="AK482" s="205">
        <v>0</v>
      </c>
      <c r="AL482" s="205">
        <v>5.0000000000000001E-3</v>
      </c>
      <c r="AM482" s="205">
        <v>5.0000000000000001E-3</v>
      </c>
      <c r="AN482" s="28" t="s">
        <v>113</v>
      </c>
      <c r="AO482" s="28" t="s">
        <v>114</v>
      </c>
      <c r="AP482" s="28" t="s">
        <v>114</v>
      </c>
      <c r="AQ482" s="37">
        <v>0</v>
      </c>
      <c r="AR482" s="38">
        <v>8689479</v>
      </c>
      <c r="AS482" s="38">
        <v>319146</v>
      </c>
      <c r="AT482" s="38" t="s">
        <v>107</v>
      </c>
      <c r="AU482" s="38" t="s">
        <v>107</v>
      </c>
      <c r="AV482" s="38" t="s">
        <v>107</v>
      </c>
      <c r="AW482" s="38" t="s">
        <v>107</v>
      </c>
      <c r="AX482" s="38">
        <v>0</v>
      </c>
      <c r="AY482" s="38">
        <v>0</v>
      </c>
      <c r="AZ482" s="38" t="s">
        <v>107</v>
      </c>
      <c r="BA482" s="38">
        <v>0</v>
      </c>
      <c r="BB482" s="38" t="s">
        <v>107</v>
      </c>
      <c r="BC482" s="38" t="s">
        <v>107</v>
      </c>
      <c r="BD482" s="38" t="s">
        <v>107</v>
      </c>
      <c r="BE482" s="38" t="s">
        <v>107</v>
      </c>
      <c r="BF482" s="38" t="s">
        <v>107</v>
      </c>
      <c r="BG482" s="38" t="s">
        <v>107</v>
      </c>
      <c r="BH482" s="38" t="s">
        <v>107</v>
      </c>
      <c r="BI482" s="38" t="s">
        <v>107</v>
      </c>
      <c r="BJ482" s="38" t="s">
        <v>107</v>
      </c>
      <c r="BK482" s="38">
        <v>0</v>
      </c>
      <c r="BL482" s="38">
        <v>0</v>
      </c>
      <c r="BM482" s="38">
        <v>0</v>
      </c>
      <c r="BN482" s="38" t="s">
        <v>107</v>
      </c>
      <c r="BO482" s="38" t="s">
        <v>107</v>
      </c>
      <c r="BP482" s="38" t="s">
        <v>107</v>
      </c>
      <c r="BQ482" s="38">
        <v>137189</v>
      </c>
      <c r="BR482" s="38">
        <v>1089270</v>
      </c>
      <c r="BS482" s="38">
        <v>1276590</v>
      </c>
      <c r="BT482" s="38" t="s">
        <v>107</v>
      </c>
      <c r="BU482" s="38" t="s">
        <v>107</v>
      </c>
      <c r="BV482" s="38" t="s">
        <v>107</v>
      </c>
      <c r="BW482" s="38">
        <v>7080252</v>
      </c>
      <c r="BX482" s="38">
        <v>70761</v>
      </c>
      <c r="BY482" s="38" t="s">
        <v>107</v>
      </c>
      <c r="BZ482" s="38" t="s">
        <v>107</v>
      </c>
      <c r="CA482" s="38">
        <v>0</v>
      </c>
      <c r="CB482" s="38">
        <v>468757</v>
      </c>
      <c r="CC482" s="330" t="s">
        <v>107</v>
      </c>
      <c r="CD482" s="38" t="s">
        <v>107</v>
      </c>
      <c r="CE482" s="38" t="s">
        <v>107</v>
      </c>
      <c r="CF482" s="38" t="s">
        <v>107</v>
      </c>
      <c r="CG482" s="38" t="s">
        <v>107</v>
      </c>
      <c r="CH482" s="29" t="s">
        <v>113</v>
      </c>
      <c r="CI482" s="29" t="s">
        <v>113</v>
      </c>
      <c r="CJ482" s="29" t="s">
        <v>114</v>
      </c>
      <c r="CK482" s="29" t="s">
        <v>113</v>
      </c>
      <c r="CL482" s="29" t="s">
        <v>114</v>
      </c>
      <c r="CM482" s="29" t="s">
        <v>114</v>
      </c>
      <c r="CN482" s="29" t="s">
        <v>114</v>
      </c>
      <c r="CO482" s="42" t="s">
        <v>107</v>
      </c>
      <c r="CP482" s="28" t="s">
        <v>107</v>
      </c>
      <c r="CQ482" s="28" t="s">
        <v>107</v>
      </c>
      <c r="CR482" s="28" t="s">
        <v>107</v>
      </c>
      <c r="CS482" s="28" t="s">
        <v>107</v>
      </c>
      <c r="CT482" s="28" t="s">
        <v>107</v>
      </c>
      <c r="CU482" s="28" t="s">
        <v>107</v>
      </c>
      <c r="CV482" s="28" t="s">
        <v>107</v>
      </c>
      <c r="CW482" s="28" t="s">
        <v>107</v>
      </c>
      <c r="CX482" s="28" t="s">
        <v>107</v>
      </c>
      <c r="CY482" s="28" t="s">
        <v>107</v>
      </c>
      <c r="CZ482" s="28" t="s">
        <v>107</v>
      </c>
      <c r="DA482" s="28" t="s">
        <v>107</v>
      </c>
      <c r="DB482" s="28" t="s">
        <v>107</v>
      </c>
      <c r="DC482" s="28" t="s">
        <v>107</v>
      </c>
      <c r="DD482" s="332">
        <v>18245265</v>
      </c>
      <c r="DE482" s="43">
        <v>1</v>
      </c>
      <c r="DF482" s="390">
        <v>1</v>
      </c>
      <c r="DG482" s="310"/>
      <c r="DH482" s="203"/>
      <c r="DI482" s="279" t="str" cm="1">
        <f t="array" ref="DI482">+IF(AND(C482&lt;&gt;"Vehículos Eléctricos",C482&lt;&gt;"Vehículos Híbridos",AD482="PERCENTIL 50"),
     IF(VLOOKUP(_xlfn.TEXTJOIN("_",FALSE,C482:E482),BD_Perc!$A:$P,_xlfn.IFS(BD!AE482="Intervalo de precio 1",12,BD!AE482="Intervalo de precio 2",13),FALSE)&lt;=1,
     VLOOKUP(_xlfn.TEXTJOIN("_",FALSE,C482:E482),BD_Perc!$A:$P,16,FALSE),"Ok P50"),
     "Ok P30/70 ó Híbrido/Eléctrico")</f>
        <v>Ok P30/70 ó Híbrido/Eléctrico</v>
      </c>
      <c r="DJ482" s="279" t="str">
        <f t="shared" si="43"/>
        <v>Vehículos Híbridos_Automóviles_Sedán</v>
      </c>
      <c r="DK482" s="331">
        <f t="shared" si="47"/>
        <v>131500000</v>
      </c>
      <c r="DL482" s="326"/>
    </row>
    <row r="483" spans="1:116" ht="25.5">
      <c r="A483" s="28">
        <v>478</v>
      </c>
      <c r="B483" s="29" t="s">
        <v>266</v>
      </c>
      <c r="C483" s="29" t="s">
        <v>2</v>
      </c>
      <c r="D483" s="29" t="s">
        <v>105</v>
      </c>
      <c r="E483" s="42" t="s">
        <v>2380</v>
      </c>
      <c r="F483" s="42" t="s">
        <v>107</v>
      </c>
      <c r="G483" s="30" t="s">
        <v>1069</v>
      </c>
      <c r="H483" s="28" t="s">
        <v>400</v>
      </c>
      <c r="I483" s="28">
        <v>3001158</v>
      </c>
      <c r="J483" s="28" t="s">
        <v>1070</v>
      </c>
      <c r="K483" s="31" t="s">
        <v>107</v>
      </c>
      <c r="L483" s="32">
        <v>141</v>
      </c>
      <c r="M483" s="33" t="s">
        <v>107</v>
      </c>
      <c r="N483" s="44">
        <v>127000000</v>
      </c>
      <c r="O483" s="34">
        <f>+IFERROR(VLOOKUP(I483,Precio_Fasecolda!A:C,3,FALSE),IFERROR(VLOOKUP(I483,Precio_Fasecolda!B:C,2,FALSE),N483))</f>
        <v>127000000</v>
      </c>
      <c r="P483" s="34">
        <f t="shared" si="44"/>
        <v>0</v>
      </c>
      <c r="Q483" s="33" t="s">
        <v>107</v>
      </c>
      <c r="R483" s="28" t="s">
        <v>107</v>
      </c>
      <c r="S483" s="28" t="s">
        <v>1056</v>
      </c>
      <c r="T483" s="28" t="s">
        <v>107</v>
      </c>
      <c r="U483" s="28" t="s">
        <v>107</v>
      </c>
      <c r="V483" s="42" t="s">
        <v>107</v>
      </c>
      <c r="W483" s="28" t="s">
        <v>107</v>
      </c>
      <c r="X483" s="28" t="s">
        <v>107</v>
      </c>
      <c r="Y483" s="28" t="str">
        <f t="shared" si="45"/>
        <v>N.A.</v>
      </c>
      <c r="Z483" s="292">
        <f t="shared" si="42"/>
        <v>125730000</v>
      </c>
      <c r="AA483" s="28" cm="1">
        <f t="array" aca="1" ref="AA483" ca="1">_xlfn.IFS(DK483&lt;$DK$4,1,AND(DK483&gt;=$DK$4,DK483&lt;=$AA$4),2,DK483&gt;$AA$4,3)</f>
        <v>2</v>
      </c>
      <c r="AB483" s="28">
        <v>0</v>
      </c>
      <c r="AC483" s="28" cm="1">
        <f t="array" aca="1" ref="AC483" ca="1">IF(AB483="PERCENTIL 30","",_xlfn.IFS(DK483&lt;$AC$4,1,DK483&gt;$AC$4,2))</f>
        <v>1</v>
      </c>
      <c r="AD483" s="28" t="str">
        <f>+IFERROR(VLOOKUP(_xlfn.TEXTJOIN("_", FALSE, C483:E483), BD_Perc!$A:$O, 15, FALSE),"Segmentación no encontrada o vehículo inactivo")</f>
        <v>PERCENTIL 30-70</v>
      </c>
      <c r="AE483" s="28" t="str" cm="1">
        <f t="array" ref="AE483">_xlfn.IFS(
    AD483 = "PERCENTIL 50",
    _xlfn.IFS(
        BD!DK483 &lt; VLOOKUP(_xlfn.TEXTJOIN("_", FALSE, C483:E483), BD_Perc!$A:$O, 11, FALSE), "Intervalo de precio 1",
        BD!DK483 &gt;= VLOOKUP(_xlfn.TEXTJOIN("_", FALSE, C483:E483), BD_Perc!$A:$O, 11, FALSE), "Intervalo de precio 2"
    ),
    AD483 = "PERCENTIL 30-70",
    _xlfn.IFS(
        BD!DK483 &lt; VLOOKUP(_xlfn.TEXTJOIN("_", FALSE, C483:E483), BD_Perc!$A:$O, 6, FALSE), "Intervalo de precio 1",
        BD!DK483 &lt; VLOOKUP(_xlfn.TEXTJOIN("_", FALSE, C483:E483), BD_Perc!$A:$O, 7, FALSE), "Intervalo de precio 2",
        BD!DK483 &gt;= VLOOKUP(_xlfn.TEXTJOIN("_", FALSE, C483:E483), BD_Perc!$A:$O, 7, FALSE), "Intervalo de precio 3"
    ),
    AD483="Segmentación no encontrada o vehículo inactivo","Segmentación no encontrada o vehículo inactivo"
)</f>
        <v>Intervalo de precio 2</v>
      </c>
      <c r="AF483" s="35" t="s">
        <v>2413</v>
      </c>
      <c r="AG483" s="35" t="b">
        <f t="shared" si="46"/>
        <v>1</v>
      </c>
      <c r="AH483" s="205">
        <v>0.01</v>
      </c>
      <c r="AI483" s="205">
        <v>1.4999999999999999E-2</v>
      </c>
      <c r="AJ483" s="205">
        <v>0.02</v>
      </c>
      <c r="AK483" s="205">
        <v>2.5000000000000001E-2</v>
      </c>
      <c r="AL483" s="205">
        <v>3.5000000000000003E-2</v>
      </c>
      <c r="AM483" s="205">
        <v>4.4999999999999998E-2</v>
      </c>
      <c r="AN483" s="28" t="s">
        <v>113</v>
      </c>
      <c r="AO483" s="28" t="s">
        <v>113</v>
      </c>
      <c r="AP483" s="28" t="s">
        <v>113</v>
      </c>
      <c r="AQ483" s="37">
        <v>0</v>
      </c>
      <c r="AR483" s="38">
        <v>0</v>
      </c>
      <c r="AS483" s="38">
        <v>0</v>
      </c>
      <c r="AT483" s="38">
        <v>0</v>
      </c>
      <c r="AU483" s="38">
        <v>0</v>
      </c>
      <c r="AV483" s="38">
        <v>0</v>
      </c>
      <c r="AW483" s="38">
        <v>0</v>
      </c>
      <c r="AX483" s="38">
        <v>0</v>
      </c>
      <c r="AY483" s="38">
        <v>0</v>
      </c>
      <c r="AZ483" s="38">
        <v>0</v>
      </c>
      <c r="BA483" s="38">
        <v>0</v>
      </c>
      <c r="BB483" s="38">
        <v>0</v>
      </c>
      <c r="BC483" s="38">
        <v>0</v>
      </c>
      <c r="BD483" s="38">
        <v>0</v>
      </c>
      <c r="BE483" s="38">
        <v>0</v>
      </c>
      <c r="BF483" s="38">
        <v>0</v>
      </c>
      <c r="BG483" s="38">
        <v>0</v>
      </c>
      <c r="BH483" s="38">
        <v>0</v>
      </c>
      <c r="BI483" s="38">
        <v>0</v>
      </c>
      <c r="BJ483" s="38">
        <v>0</v>
      </c>
      <c r="BK483" s="38">
        <v>0</v>
      </c>
      <c r="BL483" s="38">
        <v>0</v>
      </c>
      <c r="BM483" s="38">
        <v>0</v>
      </c>
      <c r="BN483" s="38">
        <v>0</v>
      </c>
      <c r="BO483" s="38">
        <v>0</v>
      </c>
      <c r="BP483" s="38">
        <v>0</v>
      </c>
      <c r="BQ483" s="38">
        <v>0</v>
      </c>
      <c r="BR483" s="38">
        <v>0</v>
      </c>
      <c r="BS483" s="38">
        <v>0</v>
      </c>
      <c r="BT483" s="38">
        <v>0</v>
      </c>
      <c r="BU483" s="38">
        <v>0</v>
      </c>
      <c r="BV483" s="38">
        <v>0</v>
      </c>
      <c r="BW483" s="38">
        <v>0</v>
      </c>
      <c r="BX483" s="38">
        <v>0</v>
      </c>
      <c r="BY483" s="38">
        <v>0</v>
      </c>
      <c r="BZ483" s="38">
        <v>0</v>
      </c>
      <c r="CA483" s="38">
        <v>0</v>
      </c>
      <c r="CB483" s="38">
        <v>0</v>
      </c>
      <c r="CC483" s="330">
        <v>0</v>
      </c>
      <c r="CD483" s="38">
        <v>0</v>
      </c>
      <c r="CE483" s="38">
        <v>0</v>
      </c>
      <c r="CF483" s="38">
        <v>0</v>
      </c>
      <c r="CG483" s="38">
        <v>0</v>
      </c>
      <c r="CH483" s="29"/>
      <c r="CI483" s="29"/>
      <c r="CJ483" s="29"/>
      <c r="CK483" s="29"/>
      <c r="CL483" s="29"/>
      <c r="CM483" s="29"/>
      <c r="CN483" s="29"/>
      <c r="CO483" s="42" t="s">
        <v>107</v>
      </c>
      <c r="CP483" s="28" t="s">
        <v>107</v>
      </c>
      <c r="CQ483" s="28" t="s">
        <v>107</v>
      </c>
      <c r="CR483" s="28" t="s">
        <v>107</v>
      </c>
      <c r="CS483" s="28" t="s">
        <v>107</v>
      </c>
      <c r="CT483" s="28" t="s">
        <v>107</v>
      </c>
      <c r="CU483" s="28" t="s">
        <v>107</v>
      </c>
      <c r="CV483" s="28" t="s">
        <v>107</v>
      </c>
      <c r="CW483" s="28" t="s">
        <v>107</v>
      </c>
      <c r="CX483" s="28" t="s">
        <v>107</v>
      </c>
      <c r="CY483" s="28" t="s">
        <v>107</v>
      </c>
      <c r="CZ483" s="28" t="s">
        <v>107</v>
      </c>
      <c r="DA483" s="28" t="s">
        <v>107</v>
      </c>
      <c r="DB483" s="28" t="s">
        <v>107</v>
      </c>
      <c r="DC483" s="28" t="s">
        <v>107</v>
      </c>
      <c r="DD483" s="332">
        <v>0</v>
      </c>
      <c r="DE483" s="43">
        <v>0</v>
      </c>
      <c r="DF483" s="390">
        <v>0</v>
      </c>
      <c r="DG483" s="310"/>
      <c r="DH483" s="203"/>
      <c r="DI483" s="279" t="str" cm="1">
        <f t="array" ref="DI483">+IF(AND(C483&lt;&gt;"Vehículos Eléctricos",C483&lt;&gt;"Vehículos Híbridos",AD483="PERCENTIL 50"),
     IF(VLOOKUP(_xlfn.TEXTJOIN("_",FALSE,C483:E483),BD_Perc!$A:$P,_xlfn.IFS(BD!AE483="Intervalo de precio 1",12,BD!AE483="Intervalo de precio 2",13),FALSE)&lt;=1,
     VLOOKUP(_xlfn.TEXTJOIN("_",FALSE,C483:E483),BD_Perc!$A:$P,16,FALSE),"Ok P50"),
     "Ok P30/70 ó Híbrido/Eléctrico")</f>
        <v>Ok P30/70 ó Híbrido/Eléctrico</v>
      </c>
      <c r="DJ483" s="279" t="str">
        <f t="shared" si="43"/>
        <v>Vehículos Híbridos_Automóviles_Sedán</v>
      </c>
      <c r="DK483" s="331">
        <f t="shared" si="47"/>
        <v>125730000</v>
      </c>
      <c r="DL483" s="326"/>
    </row>
    <row r="484" spans="1:116" ht="25.5">
      <c r="A484" s="28">
        <v>479</v>
      </c>
      <c r="B484" s="29" t="s">
        <v>266</v>
      </c>
      <c r="C484" s="29" t="s">
        <v>1</v>
      </c>
      <c r="D484" s="29" t="s">
        <v>105</v>
      </c>
      <c r="E484" s="42" t="s">
        <v>1071</v>
      </c>
      <c r="F484" s="42" t="s">
        <v>1072</v>
      </c>
      <c r="G484" s="30" t="s">
        <v>1073</v>
      </c>
      <c r="H484" s="28" t="s">
        <v>147</v>
      </c>
      <c r="I484" s="28">
        <v>8001165</v>
      </c>
      <c r="J484" s="28" t="s">
        <v>1074</v>
      </c>
      <c r="K484" s="31" t="s">
        <v>107</v>
      </c>
      <c r="L484" s="32">
        <v>17</v>
      </c>
      <c r="M484" s="33" t="s">
        <v>107</v>
      </c>
      <c r="N484" s="34">
        <v>57900000</v>
      </c>
      <c r="O484" s="34">
        <f>+IFERROR(VLOOKUP(I484,Precio_Fasecolda!A:C,3,FALSE),IFERROR(VLOOKUP(I484,Precio_Fasecolda!B:C,2,FALSE),N484))</f>
        <v>57900000</v>
      </c>
      <c r="P484" s="34">
        <f t="shared" si="44"/>
        <v>0</v>
      </c>
      <c r="Q484" s="33" t="s">
        <v>107</v>
      </c>
      <c r="R484" s="28" t="s">
        <v>130</v>
      </c>
      <c r="S484" s="28" t="s">
        <v>1062</v>
      </c>
      <c r="T484" s="28" t="s">
        <v>107</v>
      </c>
      <c r="U484" s="28" t="s">
        <v>107</v>
      </c>
      <c r="V484" s="42" t="s">
        <v>107</v>
      </c>
      <c r="W484" s="28" t="s">
        <v>107</v>
      </c>
      <c r="X484" s="28" t="s">
        <v>107</v>
      </c>
      <c r="Y484" s="28" t="str">
        <f t="shared" si="45"/>
        <v>N.A.</v>
      </c>
      <c r="Z484" s="292">
        <f t="shared" si="42"/>
        <v>57900000</v>
      </c>
      <c r="AA484" s="28" cm="1">
        <f t="array" aca="1" ref="AA484" ca="1">_xlfn.IFS(DK484&lt;$DK$4,1,AND(DK484&gt;=$DK$4,DK484&lt;=$AA$4),2,DK484&gt;$AA$4,3)</f>
        <v>2</v>
      </c>
      <c r="AB484" s="28">
        <v>0</v>
      </c>
      <c r="AC484" s="28" cm="1">
        <f t="array" aca="1" ref="AC484" ca="1">IF(AB484="PERCENTIL 30","",_xlfn.IFS(DK484&lt;$AC$4,1,DK484&gt;$AC$4,2))</f>
        <v>1</v>
      </c>
      <c r="AD484" s="28" t="str">
        <f>+IFERROR(VLOOKUP(_xlfn.TEXTJOIN("_", FALSE, C484:E484), BD_Perc!$A:$O, 15, FALSE),"Segmentación no encontrada o vehículo inactivo")</f>
        <v>PERCENTIL 50</v>
      </c>
      <c r="AE484" s="28" t="str" cm="1">
        <f t="array" ref="AE484">_xlfn.IFS(
    AD484 = "PERCENTIL 50",
    _xlfn.IFS(
        BD!DK484 &lt; VLOOKUP(_xlfn.TEXTJOIN("_", FALSE, C484:E484), BD_Perc!$A:$O, 11, FALSE), "Intervalo de precio 1",
        BD!DK484 &gt;= VLOOKUP(_xlfn.TEXTJOIN("_", FALSE, C484:E484), BD_Perc!$A:$O, 11, FALSE), "Intervalo de precio 2"
    ),
    AD484 = "PERCENTIL 30-70",
    _xlfn.IFS(
        BD!DK484 &lt; VLOOKUP(_xlfn.TEXTJOIN("_", FALSE, C484:E484), BD_Perc!$A:$O, 6, FALSE), "Intervalo de precio 1",
        BD!DK484 &lt; VLOOKUP(_xlfn.TEXTJOIN("_", FALSE, C484:E484), BD_Perc!$A:$O, 7, FALSE), "Intervalo de precio 2",
        BD!DK484 &gt;= VLOOKUP(_xlfn.TEXTJOIN("_", FALSE, C484:E484), BD_Perc!$A:$O, 7, FALSE), "Intervalo de precio 3"
    ),
    AD484="Segmentación no encontrada o vehículo inactivo","Segmentación no encontrada o vehículo inactivo"
)</f>
        <v>Intervalo de precio 2</v>
      </c>
      <c r="AF484" s="35" t="s">
        <v>2413</v>
      </c>
      <c r="AG484" s="35" t="b">
        <f t="shared" si="46"/>
        <v>1</v>
      </c>
      <c r="AH484" s="205">
        <v>0</v>
      </c>
      <c r="AI484" s="205">
        <v>0</v>
      </c>
      <c r="AJ484" s="205">
        <v>0</v>
      </c>
      <c r="AK484" s="205">
        <v>0</v>
      </c>
      <c r="AL484" s="205">
        <v>0</v>
      </c>
      <c r="AM484" s="205">
        <v>0</v>
      </c>
      <c r="AN484" s="28" t="s">
        <v>114</v>
      </c>
      <c r="AO484" s="28" t="s">
        <v>114</v>
      </c>
      <c r="AP484" s="28" t="s">
        <v>114</v>
      </c>
      <c r="AQ484" s="37">
        <v>1</v>
      </c>
      <c r="AR484" s="38">
        <v>8689479</v>
      </c>
      <c r="AS484" s="38">
        <v>589650</v>
      </c>
      <c r="AT484" s="38">
        <v>457030</v>
      </c>
      <c r="AU484" s="38" t="s">
        <v>107</v>
      </c>
      <c r="AV484" s="38" t="s">
        <v>107</v>
      </c>
      <c r="AW484" s="38">
        <v>9467039</v>
      </c>
      <c r="AX484" s="38">
        <v>571287</v>
      </c>
      <c r="AY484" s="38">
        <v>620255</v>
      </c>
      <c r="AZ484" s="38">
        <v>310127</v>
      </c>
      <c r="BA484" s="38">
        <v>0</v>
      </c>
      <c r="BB484" s="38" t="s">
        <v>107</v>
      </c>
      <c r="BC484" s="38" t="s">
        <v>107</v>
      </c>
      <c r="BD484" s="38" t="s">
        <v>107</v>
      </c>
      <c r="BE484" s="38" t="s">
        <v>107</v>
      </c>
      <c r="BF484" s="38" t="s">
        <v>107</v>
      </c>
      <c r="BG484" s="38">
        <v>2159464</v>
      </c>
      <c r="BH484" s="38" t="s">
        <v>107</v>
      </c>
      <c r="BI484" s="38">
        <v>636577</v>
      </c>
      <c r="BJ484" s="38">
        <v>848769</v>
      </c>
      <c r="BK484" s="38" t="s">
        <v>107</v>
      </c>
      <c r="BL484" s="38">
        <v>0</v>
      </c>
      <c r="BM484" s="38">
        <v>0</v>
      </c>
      <c r="BN484" s="38" t="s">
        <v>107</v>
      </c>
      <c r="BO484" s="38">
        <v>1387411</v>
      </c>
      <c r="BP484" s="38">
        <v>3884750</v>
      </c>
      <c r="BQ484" s="38">
        <v>114258</v>
      </c>
      <c r="BR484" s="38">
        <v>2358599</v>
      </c>
      <c r="BS484" s="38">
        <v>4651908</v>
      </c>
      <c r="BT484" s="38" t="s">
        <v>107</v>
      </c>
      <c r="BU484" s="38" t="s">
        <v>107</v>
      </c>
      <c r="BV484" s="38" t="s">
        <v>107</v>
      </c>
      <c r="BW484" s="38">
        <v>9589457</v>
      </c>
      <c r="BX484" s="38">
        <v>212192</v>
      </c>
      <c r="BY484" s="38" t="s">
        <v>107</v>
      </c>
      <c r="BZ484" s="38" t="s">
        <v>107</v>
      </c>
      <c r="CA484" s="38" t="s">
        <v>107</v>
      </c>
      <c r="CB484" s="38">
        <v>783479</v>
      </c>
      <c r="CC484" s="330" t="s">
        <v>107</v>
      </c>
      <c r="CD484" s="38" t="s">
        <v>107</v>
      </c>
      <c r="CE484" s="38" t="s">
        <v>107</v>
      </c>
      <c r="CF484" s="38" t="s">
        <v>107</v>
      </c>
      <c r="CG484" s="38" t="s">
        <v>107</v>
      </c>
      <c r="CH484" s="29" t="s">
        <v>114</v>
      </c>
      <c r="CI484" s="29" t="s">
        <v>114</v>
      </c>
      <c r="CJ484" s="29" t="s">
        <v>114</v>
      </c>
      <c r="CK484" s="29" t="s">
        <v>114</v>
      </c>
      <c r="CL484" s="29" t="s">
        <v>114</v>
      </c>
      <c r="CM484" s="29" t="s">
        <v>114</v>
      </c>
      <c r="CN484" s="29"/>
      <c r="CO484" s="42" t="s">
        <v>107</v>
      </c>
      <c r="CP484" s="28" t="s">
        <v>107</v>
      </c>
      <c r="CQ484" s="28" t="s">
        <v>107</v>
      </c>
      <c r="CR484" s="28" t="s">
        <v>107</v>
      </c>
      <c r="CS484" s="28" t="s">
        <v>107</v>
      </c>
      <c r="CT484" s="28" t="s">
        <v>107</v>
      </c>
      <c r="CU484" s="28" t="s">
        <v>107</v>
      </c>
      <c r="CV484" s="28" t="s">
        <v>107</v>
      </c>
      <c r="CW484" s="28" t="s">
        <v>107</v>
      </c>
      <c r="CX484" s="28" t="s">
        <v>107</v>
      </c>
      <c r="CY484" s="28" t="s">
        <v>107</v>
      </c>
      <c r="CZ484" s="28" t="s">
        <v>107</v>
      </c>
      <c r="DA484" s="28" t="s">
        <v>107</v>
      </c>
      <c r="DB484" s="28" t="s">
        <v>107</v>
      </c>
      <c r="DC484" s="28" t="s">
        <v>107</v>
      </c>
      <c r="DD484" s="332">
        <v>5304806</v>
      </c>
      <c r="DE484" s="43">
        <v>1</v>
      </c>
      <c r="DF484" s="390">
        <v>1</v>
      </c>
      <c r="DG484" s="310"/>
      <c r="DH484" s="203"/>
      <c r="DI484" s="279" t="str" cm="1">
        <f t="array" ref="DI484">+IF(AND(C484&lt;&gt;"Vehículos Eléctricos",C484&lt;&gt;"Vehículos Híbridos",AD484="PERCENTIL 50"),
     IF(VLOOKUP(_xlfn.TEXTJOIN("_",FALSE,C484:E484),BD_Perc!$A:$P,_xlfn.IFS(BD!AE484="Intervalo de precio 1",12,BD!AE484="Intervalo de precio 2",13),FALSE)&lt;=1,
     VLOOKUP(_xlfn.TEXTJOIN("_",FALSE,C484:E484),BD_Perc!$A:$P,16,FALSE),"Ok P50"),
     "Ok P30/70 ó Híbrido/Eléctrico")</f>
        <v>Ok P30/70 ó Híbrido/Eléctrico</v>
      </c>
      <c r="DJ484" s="279" t="str">
        <f t="shared" si="43"/>
        <v>Vehículos Eléctricos_Automóviles_Dos Pasajeros</v>
      </c>
      <c r="DK484" s="331">
        <f t="shared" si="47"/>
        <v>57900000</v>
      </c>
      <c r="DL484" s="326"/>
    </row>
    <row r="485" spans="1:116" ht="25.5">
      <c r="A485" s="28">
        <v>480</v>
      </c>
      <c r="B485" s="29" t="s">
        <v>266</v>
      </c>
      <c r="C485" s="29" t="s">
        <v>1</v>
      </c>
      <c r="D485" s="29" t="s">
        <v>105</v>
      </c>
      <c r="E485" s="42" t="s">
        <v>106</v>
      </c>
      <c r="F485" s="42" t="s">
        <v>1059</v>
      </c>
      <c r="G485" s="30" t="s">
        <v>1075</v>
      </c>
      <c r="H485" s="28" t="s">
        <v>147</v>
      </c>
      <c r="I485" s="28">
        <v>8001192</v>
      </c>
      <c r="J485" s="28" t="s">
        <v>1076</v>
      </c>
      <c r="K485" s="31" t="s">
        <v>107</v>
      </c>
      <c r="L485" s="32">
        <v>92</v>
      </c>
      <c r="M485" s="33" t="s">
        <v>107</v>
      </c>
      <c r="N485" s="44">
        <v>126500000</v>
      </c>
      <c r="O485" s="34">
        <f>+IFERROR(VLOOKUP(I485,Precio_Fasecolda!A:C,3,FALSE),IFERROR(VLOOKUP(I485,Precio_Fasecolda!B:C,2,FALSE),N485))</f>
        <v>126500000</v>
      </c>
      <c r="P485" s="34">
        <f t="shared" si="44"/>
        <v>0</v>
      </c>
      <c r="Q485" s="33" t="s">
        <v>107</v>
      </c>
      <c r="R485" s="28" t="s">
        <v>130</v>
      </c>
      <c r="S485" s="28" t="s">
        <v>1062</v>
      </c>
      <c r="T485" s="28" t="s">
        <v>107</v>
      </c>
      <c r="U485" s="28" t="s">
        <v>107</v>
      </c>
      <c r="V485" s="42" t="s">
        <v>107</v>
      </c>
      <c r="W485" s="28" t="s">
        <v>107</v>
      </c>
      <c r="X485" s="28" t="s">
        <v>107</v>
      </c>
      <c r="Y485" s="28" t="str">
        <f t="shared" si="45"/>
        <v>N.A.</v>
      </c>
      <c r="Z485" s="292">
        <f t="shared" si="42"/>
        <v>126500000</v>
      </c>
      <c r="AA485" s="28" cm="1">
        <f t="array" aca="1" ref="AA485" ca="1">_xlfn.IFS(DK485&lt;$DK$4,1,AND(DK485&gt;=$DK$4,DK485&lt;=$AA$4),2,DK485&gt;$AA$4,3)</f>
        <v>2</v>
      </c>
      <c r="AB485" s="28">
        <v>0</v>
      </c>
      <c r="AC485" s="28" cm="1">
        <f t="array" aca="1" ref="AC485" ca="1">IF(AB485="PERCENTIL 30","",_xlfn.IFS(DK485&lt;$AC$4,1,DK485&gt;$AC$4,2))</f>
        <v>1</v>
      </c>
      <c r="AD485" s="28" t="str">
        <f>+IFERROR(VLOOKUP(_xlfn.TEXTJOIN("_", FALSE, C485:E485), BD_Perc!$A:$O, 15, FALSE),"Segmentación no encontrada o vehículo inactivo")</f>
        <v>PERCENTIL 50</v>
      </c>
      <c r="AE485" s="28" t="str" cm="1">
        <f t="array" ref="AE485">_xlfn.IFS(
    AD485 = "PERCENTIL 50",
    _xlfn.IFS(
        BD!DK485 &lt; VLOOKUP(_xlfn.TEXTJOIN("_", FALSE, C485:E485), BD_Perc!$A:$O, 11, FALSE), "Intervalo de precio 1",
        BD!DK485 &gt;= VLOOKUP(_xlfn.TEXTJOIN("_", FALSE, C485:E485), BD_Perc!$A:$O, 11, FALSE), "Intervalo de precio 2"
    ),
    AD485 = "PERCENTIL 30-70",
    _xlfn.IFS(
        BD!DK485 &lt; VLOOKUP(_xlfn.TEXTJOIN("_", FALSE, C485:E485), BD_Perc!$A:$O, 6, FALSE), "Intervalo de precio 1",
        BD!DK485 &lt; VLOOKUP(_xlfn.TEXTJOIN("_", FALSE, C485:E485), BD_Perc!$A:$O, 7, FALSE), "Intervalo de precio 2",
        BD!DK485 &gt;= VLOOKUP(_xlfn.TEXTJOIN("_", FALSE, C485:E485), BD_Perc!$A:$O, 7, FALSE), "Intervalo de precio 3"
    ),
    AD485="Segmentación no encontrada o vehículo inactivo","Segmentación no encontrada o vehículo inactivo"
)</f>
        <v>Intervalo de precio 2</v>
      </c>
      <c r="AF485" s="35" t="s">
        <v>2413</v>
      </c>
      <c r="AG485" s="35" t="b">
        <f t="shared" si="46"/>
        <v>1</v>
      </c>
      <c r="AH485" s="205">
        <v>0</v>
      </c>
      <c r="AI485" s="205">
        <v>0</v>
      </c>
      <c r="AJ485" s="205">
        <v>0</v>
      </c>
      <c r="AK485" s="205">
        <v>0</v>
      </c>
      <c r="AL485" s="205">
        <v>0</v>
      </c>
      <c r="AM485" s="205">
        <v>0</v>
      </c>
      <c r="AN485" s="28" t="s">
        <v>114</v>
      </c>
      <c r="AO485" s="28" t="s">
        <v>114</v>
      </c>
      <c r="AP485" s="28" t="s">
        <v>114</v>
      </c>
      <c r="AQ485" s="37">
        <v>1</v>
      </c>
      <c r="AR485" s="38">
        <v>0</v>
      </c>
      <c r="AS485" s="38">
        <v>0</v>
      </c>
      <c r="AT485" s="38">
        <v>0</v>
      </c>
      <c r="AU485" s="38">
        <v>0</v>
      </c>
      <c r="AV485" s="38">
        <v>0</v>
      </c>
      <c r="AW485" s="38">
        <v>0</v>
      </c>
      <c r="AX485" s="38">
        <v>0</v>
      </c>
      <c r="AY485" s="38">
        <v>0</v>
      </c>
      <c r="AZ485" s="38">
        <v>0</v>
      </c>
      <c r="BA485" s="38">
        <v>0</v>
      </c>
      <c r="BB485" s="38">
        <v>0</v>
      </c>
      <c r="BC485" s="38">
        <v>0</v>
      </c>
      <c r="BD485" s="38">
        <v>0</v>
      </c>
      <c r="BE485" s="38">
        <v>0</v>
      </c>
      <c r="BF485" s="38">
        <v>0</v>
      </c>
      <c r="BG485" s="38">
        <v>0</v>
      </c>
      <c r="BH485" s="38">
        <v>0</v>
      </c>
      <c r="BI485" s="38">
        <v>0</v>
      </c>
      <c r="BJ485" s="38">
        <v>0</v>
      </c>
      <c r="BK485" s="38">
        <v>0</v>
      </c>
      <c r="BL485" s="38">
        <v>0</v>
      </c>
      <c r="BM485" s="38">
        <v>0</v>
      </c>
      <c r="BN485" s="38">
        <v>0</v>
      </c>
      <c r="BO485" s="38">
        <v>0</v>
      </c>
      <c r="BP485" s="38">
        <v>0</v>
      </c>
      <c r="BQ485" s="38">
        <v>0</v>
      </c>
      <c r="BR485" s="38">
        <v>0</v>
      </c>
      <c r="BS485" s="38">
        <v>0</v>
      </c>
      <c r="BT485" s="38">
        <v>0</v>
      </c>
      <c r="BU485" s="38">
        <v>0</v>
      </c>
      <c r="BV485" s="38">
        <v>0</v>
      </c>
      <c r="BW485" s="38">
        <v>0</v>
      </c>
      <c r="BX485" s="38">
        <v>0</v>
      </c>
      <c r="BY485" s="38">
        <v>0</v>
      </c>
      <c r="BZ485" s="38">
        <v>0</v>
      </c>
      <c r="CA485" s="38">
        <v>0</v>
      </c>
      <c r="CB485" s="38">
        <v>0</v>
      </c>
      <c r="CC485" s="330">
        <v>0</v>
      </c>
      <c r="CD485" s="38">
        <v>0</v>
      </c>
      <c r="CE485" s="38">
        <v>0</v>
      </c>
      <c r="CF485" s="38">
        <v>0</v>
      </c>
      <c r="CG485" s="38">
        <v>0</v>
      </c>
      <c r="CH485" s="29" t="s">
        <v>114</v>
      </c>
      <c r="CI485" s="29" t="s">
        <v>114</v>
      </c>
      <c r="CJ485" s="29" t="s">
        <v>114</v>
      </c>
      <c r="CK485" s="29" t="s">
        <v>114</v>
      </c>
      <c r="CL485" s="29" t="s">
        <v>114</v>
      </c>
      <c r="CM485" s="29" t="s">
        <v>114</v>
      </c>
      <c r="CN485" s="29"/>
      <c r="CO485" s="42" t="s">
        <v>107</v>
      </c>
      <c r="CP485" s="28" t="s">
        <v>107</v>
      </c>
      <c r="CQ485" s="28" t="s">
        <v>107</v>
      </c>
      <c r="CR485" s="28" t="s">
        <v>107</v>
      </c>
      <c r="CS485" s="28" t="s">
        <v>107</v>
      </c>
      <c r="CT485" s="28" t="s">
        <v>107</v>
      </c>
      <c r="CU485" s="28" t="s">
        <v>107</v>
      </c>
      <c r="CV485" s="28" t="s">
        <v>107</v>
      </c>
      <c r="CW485" s="28" t="s">
        <v>107</v>
      </c>
      <c r="CX485" s="28" t="s">
        <v>107</v>
      </c>
      <c r="CY485" s="28" t="s">
        <v>107</v>
      </c>
      <c r="CZ485" s="28" t="s">
        <v>107</v>
      </c>
      <c r="DA485" s="28" t="s">
        <v>107</v>
      </c>
      <c r="DB485" s="28" t="s">
        <v>107</v>
      </c>
      <c r="DC485" s="28" t="s">
        <v>107</v>
      </c>
      <c r="DD485" s="332">
        <v>0</v>
      </c>
      <c r="DE485" s="43">
        <v>0</v>
      </c>
      <c r="DF485" s="390">
        <v>0</v>
      </c>
      <c r="DG485" s="310"/>
      <c r="DH485" s="203"/>
      <c r="DI485" s="279" t="str" cm="1">
        <f t="array" ref="DI485">+IF(AND(C485&lt;&gt;"Vehículos Eléctricos",C485&lt;&gt;"Vehículos Híbridos",AD485="PERCENTIL 50"),
     IF(VLOOKUP(_xlfn.TEXTJOIN("_",FALSE,C485:E485),BD_Perc!$A:$P,_xlfn.IFS(BD!AE485="Intervalo de precio 1",12,BD!AE485="Intervalo de precio 2",13),FALSE)&lt;=1,
     VLOOKUP(_xlfn.TEXTJOIN("_",FALSE,C485:E485),BD_Perc!$A:$P,16,FALSE),"Ok P50"),
     "Ok P30/70 ó Híbrido/Eléctrico")</f>
        <v>Ok P30/70 ó Híbrido/Eléctrico</v>
      </c>
      <c r="DJ485" s="279" t="str">
        <f t="shared" si="43"/>
        <v>Vehículos Eléctricos_Automóviles_Hatchback</v>
      </c>
      <c r="DK485" s="331">
        <f t="shared" si="47"/>
        <v>126500000</v>
      </c>
      <c r="DL485" s="326"/>
    </row>
    <row r="486" spans="1:116" ht="25.5">
      <c r="A486" s="28">
        <v>481</v>
      </c>
      <c r="B486" s="29" t="s">
        <v>266</v>
      </c>
      <c r="C486" s="29" t="s">
        <v>1</v>
      </c>
      <c r="D486" s="29" t="s">
        <v>105</v>
      </c>
      <c r="E486" s="42" t="s">
        <v>106</v>
      </c>
      <c r="F486" s="42" t="s">
        <v>1059</v>
      </c>
      <c r="G486" s="30" t="s">
        <v>1077</v>
      </c>
      <c r="H486" s="28" t="s">
        <v>147</v>
      </c>
      <c r="I486" s="28">
        <v>8001198</v>
      </c>
      <c r="J486" s="28" t="s">
        <v>1078</v>
      </c>
      <c r="K486" s="31" t="s">
        <v>107</v>
      </c>
      <c r="L486" s="32">
        <v>92</v>
      </c>
      <c r="M486" s="33" t="s">
        <v>107</v>
      </c>
      <c r="N486" s="44">
        <v>112700000</v>
      </c>
      <c r="O486" s="34">
        <f>+IFERROR(VLOOKUP(I486,Precio_Fasecolda!A:C,3,FALSE),IFERROR(VLOOKUP(I486,Precio_Fasecolda!B:C,2,FALSE),N486))</f>
        <v>112700000</v>
      </c>
      <c r="P486" s="34">
        <f t="shared" si="44"/>
        <v>0</v>
      </c>
      <c r="Q486" s="33" t="s">
        <v>107</v>
      </c>
      <c r="R486" s="28" t="s">
        <v>130</v>
      </c>
      <c r="S486" s="28" t="s">
        <v>1062</v>
      </c>
      <c r="T486" s="28" t="s">
        <v>107</v>
      </c>
      <c r="U486" s="28" t="s">
        <v>107</v>
      </c>
      <c r="V486" s="42" t="s">
        <v>107</v>
      </c>
      <c r="W486" s="28" t="s">
        <v>107</v>
      </c>
      <c r="X486" s="28" t="s">
        <v>107</v>
      </c>
      <c r="Y486" s="28" t="str">
        <f t="shared" si="45"/>
        <v>N.A.</v>
      </c>
      <c r="Z486" s="292">
        <f t="shared" si="42"/>
        <v>112700000</v>
      </c>
      <c r="AA486" s="28" cm="1">
        <f t="array" aca="1" ref="AA486" ca="1">_xlfn.IFS(DK486&lt;$DK$4,1,AND(DK486&gt;=$DK$4,DK486&lt;=$AA$4),2,DK486&gt;$AA$4,3)</f>
        <v>2</v>
      </c>
      <c r="AB486" s="28">
        <v>0</v>
      </c>
      <c r="AC486" s="28" cm="1">
        <f t="array" aca="1" ref="AC486" ca="1">IF(AB486="PERCENTIL 30","",_xlfn.IFS(DK486&lt;$AC$4,1,DK486&gt;$AC$4,2))</f>
        <v>1</v>
      </c>
      <c r="AD486" s="28" t="str">
        <f>+IFERROR(VLOOKUP(_xlfn.TEXTJOIN("_", FALSE, C486:E486), BD_Perc!$A:$O, 15, FALSE),"Segmentación no encontrada o vehículo inactivo")</f>
        <v>PERCENTIL 50</v>
      </c>
      <c r="AE486" s="28" t="str" cm="1">
        <f t="array" ref="AE486">_xlfn.IFS(
    AD486 = "PERCENTIL 50",
    _xlfn.IFS(
        BD!DK486 &lt; VLOOKUP(_xlfn.TEXTJOIN("_", FALSE, C486:E486), BD_Perc!$A:$O, 11, FALSE), "Intervalo de precio 1",
        BD!DK486 &gt;= VLOOKUP(_xlfn.TEXTJOIN("_", FALSE, C486:E486), BD_Perc!$A:$O, 11, FALSE), "Intervalo de precio 2"
    ),
    AD486 = "PERCENTIL 30-70",
    _xlfn.IFS(
        BD!DK486 &lt; VLOOKUP(_xlfn.TEXTJOIN("_", FALSE, C486:E486), BD_Perc!$A:$O, 6, FALSE), "Intervalo de precio 1",
        BD!DK486 &lt; VLOOKUP(_xlfn.TEXTJOIN("_", FALSE, C486:E486), BD_Perc!$A:$O, 7, FALSE), "Intervalo de precio 2",
        BD!DK486 &gt;= VLOOKUP(_xlfn.TEXTJOIN("_", FALSE, C486:E486), BD_Perc!$A:$O, 7, FALSE), "Intervalo de precio 3"
    ),
    AD486="Segmentación no encontrada o vehículo inactivo","Segmentación no encontrada o vehículo inactivo"
)</f>
        <v>Intervalo de precio 1</v>
      </c>
      <c r="AF486" s="35" t="s">
        <v>2412</v>
      </c>
      <c r="AG486" s="35" t="b">
        <f t="shared" si="46"/>
        <v>1</v>
      </c>
      <c r="AH486" s="205">
        <v>0</v>
      </c>
      <c r="AI486" s="205">
        <v>0</v>
      </c>
      <c r="AJ486" s="205">
        <v>0</v>
      </c>
      <c r="AK486" s="205">
        <v>0</v>
      </c>
      <c r="AL486" s="205">
        <v>0</v>
      </c>
      <c r="AM486" s="205">
        <v>0</v>
      </c>
      <c r="AN486" s="28" t="s">
        <v>114</v>
      </c>
      <c r="AO486" s="28" t="s">
        <v>114</v>
      </c>
      <c r="AP486" s="28" t="s">
        <v>114</v>
      </c>
      <c r="AQ486" s="37">
        <v>1</v>
      </c>
      <c r="AR486" s="38">
        <v>0</v>
      </c>
      <c r="AS486" s="38">
        <v>0</v>
      </c>
      <c r="AT486" s="38">
        <v>0</v>
      </c>
      <c r="AU486" s="38">
        <v>0</v>
      </c>
      <c r="AV486" s="38">
        <v>0</v>
      </c>
      <c r="AW486" s="38">
        <v>0</v>
      </c>
      <c r="AX486" s="38">
        <v>0</v>
      </c>
      <c r="AY486" s="38">
        <v>0</v>
      </c>
      <c r="AZ486" s="38">
        <v>0</v>
      </c>
      <c r="BA486" s="38">
        <v>0</v>
      </c>
      <c r="BB486" s="38">
        <v>0</v>
      </c>
      <c r="BC486" s="38">
        <v>0</v>
      </c>
      <c r="BD486" s="38">
        <v>0</v>
      </c>
      <c r="BE486" s="38">
        <v>0</v>
      </c>
      <c r="BF486" s="38">
        <v>0</v>
      </c>
      <c r="BG486" s="38">
        <v>0</v>
      </c>
      <c r="BH486" s="38">
        <v>0</v>
      </c>
      <c r="BI486" s="38">
        <v>0</v>
      </c>
      <c r="BJ486" s="38">
        <v>0</v>
      </c>
      <c r="BK486" s="38">
        <v>0</v>
      </c>
      <c r="BL486" s="38">
        <v>0</v>
      </c>
      <c r="BM486" s="38">
        <v>0</v>
      </c>
      <c r="BN486" s="38">
        <v>0</v>
      </c>
      <c r="BO486" s="38">
        <v>0</v>
      </c>
      <c r="BP486" s="38">
        <v>0</v>
      </c>
      <c r="BQ486" s="38">
        <v>0</v>
      </c>
      <c r="BR486" s="38">
        <v>0</v>
      </c>
      <c r="BS486" s="38">
        <v>0</v>
      </c>
      <c r="BT486" s="38">
        <v>0</v>
      </c>
      <c r="BU486" s="38">
        <v>0</v>
      </c>
      <c r="BV486" s="38">
        <v>0</v>
      </c>
      <c r="BW486" s="38">
        <v>0</v>
      </c>
      <c r="BX486" s="38">
        <v>0</v>
      </c>
      <c r="BY486" s="38">
        <v>0</v>
      </c>
      <c r="BZ486" s="38">
        <v>0</v>
      </c>
      <c r="CA486" s="38">
        <v>0</v>
      </c>
      <c r="CB486" s="38">
        <v>0</v>
      </c>
      <c r="CC486" s="330">
        <v>0</v>
      </c>
      <c r="CD486" s="38">
        <v>0</v>
      </c>
      <c r="CE486" s="38">
        <v>0</v>
      </c>
      <c r="CF486" s="38">
        <v>0</v>
      </c>
      <c r="CG486" s="38">
        <v>0</v>
      </c>
      <c r="CH486" s="29"/>
      <c r="CI486" s="29"/>
      <c r="CJ486" s="29"/>
      <c r="CK486" s="29"/>
      <c r="CL486" s="29"/>
      <c r="CM486" s="29"/>
      <c r="CN486" s="29"/>
      <c r="CO486" s="42" t="s">
        <v>107</v>
      </c>
      <c r="CP486" s="28" t="s">
        <v>107</v>
      </c>
      <c r="CQ486" s="28" t="s">
        <v>107</v>
      </c>
      <c r="CR486" s="28" t="s">
        <v>107</v>
      </c>
      <c r="CS486" s="28" t="s">
        <v>107</v>
      </c>
      <c r="CT486" s="28" t="s">
        <v>107</v>
      </c>
      <c r="CU486" s="28" t="s">
        <v>107</v>
      </c>
      <c r="CV486" s="28" t="s">
        <v>107</v>
      </c>
      <c r="CW486" s="28" t="s">
        <v>107</v>
      </c>
      <c r="CX486" s="28" t="s">
        <v>107</v>
      </c>
      <c r="CY486" s="28" t="s">
        <v>107</v>
      </c>
      <c r="CZ486" s="28" t="s">
        <v>107</v>
      </c>
      <c r="DA486" s="28" t="s">
        <v>107</v>
      </c>
      <c r="DB486" s="28" t="s">
        <v>107</v>
      </c>
      <c r="DC486" s="28" t="s">
        <v>107</v>
      </c>
      <c r="DD486" s="332">
        <v>0</v>
      </c>
      <c r="DE486" s="43">
        <v>0</v>
      </c>
      <c r="DF486" s="390">
        <v>0</v>
      </c>
      <c r="DG486" s="310"/>
      <c r="DH486" s="203"/>
      <c r="DI486" s="279" t="str" cm="1">
        <f t="array" ref="DI486">+IF(AND(C486&lt;&gt;"Vehículos Eléctricos",C486&lt;&gt;"Vehículos Híbridos",AD486="PERCENTIL 50"),
     IF(VLOOKUP(_xlfn.TEXTJOIN("_",FALSE,C486:E486),BD_Perc!$A:$P,_xlfn.IFS(BD!AE486="Intervalo de precio 1",12,BD!AE486="Intervalo de precio 2",13),FALSE)&lt;=1,
     VLOOKUP(_xlfn.TEXTJOIN("_",FALSE,C486:E486),BD_Perc!$A:$P,16,FALSE),"Ok P50"),
     "Ok P30/70 ó Híbrido/Eléctrico")</f>
        <v>Ok P30/70 ó Híbrido/Eléctrico</v>
      </c>
      <c r="DJ486" s="279" t="str">
        <f t="shared" si="43"/>
        <v>Vehículos Eléctricos_Automóviles_Hatchback</v>
      </c>
      <c r="DK486" s="331">
        <f t="shared" si="47"/>
        <v>112700000</v>
      </c>
      <c r="DL486" s="326"/>
    </row>
    <row r="487" spans="1:116" ht="38.25">
      <c r="A487" s="28">
        <v>482</v>
      </c>
      <c r="B487" s="29" t="s">
        <v>322</v>
      </c>
      <c r="C487" s="29" t="s">
        <v>2</v>
      </c>
      <c r="D487" s="29" t="s">
        <v>105</v>
      </c>
      <c r="E487" s="42" t="s">
        <v>2380</v>
      </c>
      <c r="F487" s="42" t="s">
        <v>107</v>
      </c>
      <c r="G487" s="30" t="s">
        <v>1079</v>
      </c>
      <c r="H487" s="28" t="s">
        <v>990</v>
      </c>
      <c r="I487" s="28">
        <v>9001145</v>
      </c>
      <c r="J487" s="28" t="s">
        <v>1080</v>
      </c>
      <c r="K487" s="31" t="s">
        <v>107</v>
      </c>
      <c r="L487" s="32">
        <v>126</v>
      </c>
      <c r="M487" s="33" t="s">
        <v>107</v>
      </c>
      <c r="N487" s="44">
        <v>120900000</v>
      </c>
      <c r="O487" s="34">
        <f>+IFERROR(VLOOKUP(I487,Precio_Fasecolda!A:C,3,FALSE),IFERROR(VLOOKUP(I487,Precio_Fasecolda!B:C,2,FALSE),N487))</f>
        <v>120900000</v>
      </c>
      <c r="P487" s="34">
        <f t="shared" si="44"/>
        <v>0</v>
      </c>
      <c r="Q487" s="33" t="s">
        <v>107</v>
      </c>
      <c r="R487" s="28" t="s">
        <v>130</v>
      </c>
      <c r="S487" s="28" t="s">
        <v>1056</v>
      </c>
      <c r="T487" s="28" t="s">
        <v>107</v>
      </c>
      <c r="U487" s="28" t="s">
        <v>107</v>
      </c>
      <c r="V487" s="42" t="s">
        <v>107</v>
      </c>
      <c r="W487" s="28" t="s">
        <v>107</v>
      </c>
      <c r="X487" s="28" t="s">
        <v>107</v>
      </c>
      <c r="Y487" s="28" t="str">
        <f t="shared" si="45"/>
        <v>N.A.</v>
      </c>
      <c r="Z487" s="292">
        <f t="shared" si="42"/>
        <v>120900000</v>
      </c>
      <c r="AA487" s="28" cm="1">
        <f t="array" aca="1" ref="AA487" ca="1">_xlfn.IFS(DK487&lt;$DK$4,1,AND(DK487&gt;=$DK$4,DK487&lt;=$AA$4),2,DK487&gt;$AA$4,3)</f>
        <v>2</v>
      </c>
      <c r="AB487" s="28">
        <v>0</v>
      </c>
      <c r="AC487" s="28" cm="1">
        <f t="array" aca="1" ref="AC487" ca="1">IF(AB487="PERCENTIL 30","",_xlfn.IFS(DK487&lt;$AC$4,1,DK487&gt;$AC$4,2))</f>
        <v>1</v>
      </c>
      <c r="AD487" s="28" t="str">
        <f>+IFERROR(VLOOKUP(_xlfn.TEXTJOIN("_", FALSE, C487:E487), BD_Perc!$A:$O, 15, FALSE),"Segmentación no encontrada o vehículo inactivo")</f>
        <v>PERCENTIL 30-70</v>
      </c>
      <c r="AE487" s="28" t="str" cm="1">
        <f t="array" ref="AE487">_xlfn.IFS(
    AD487 = "PERCENTIL 50",
    _xlfn.IFS(
        BD!DK487 &lt; VLOOKUP(_xlfn.TEXTJOIN("_", FALSE, C487:E487), BD_Perc!$A:$O, 11, FALSE), "Intervalo de precio 1",
        BD!DK487 &gt;= VLOOKUP(_xlfn.TEXTJOIN("_", FALSE, C487:E487), BD_Perc!$A:$O, 11, FALSE), "Intervalo de precio 2"
    ),
    AD487 = "PERCENTIL 30-70",
    _xlfn.IFS(
        BD!DK487 &lt; VLOOKUP(_xlfn.TEXTJOIN("_", FALSE, C487:E487), BD_Perc!$A:$O, 6, FALSE), "Intervalo de precio 1",
        BD!DK487 &lt; VLOOKUP(_xlfn.TEXTJOIN("_", FALSE, C487:E487), BD_Perc!$A:$O, 7, FALSE), "Intervalo de precio 2",
        BD!DK487 &gt;= VLOOKUP(_xlfn.TEXTJOIN("_", FALSE, C487:E487), BD_Perc!$A:$O, 7, FALSE), "Intervalo de precio 3"
    ),
    AD487="Segmentación no encontrada o vehículo inactivo","Segmentación no encontrada o vehículo inactivo"
)</f>
        <v>Intervalo de precio 2</v>
      </c>
      <c r="AF487" s="35" t="s">
        <v>2413</v>
      </c>
      <c r="AG487" s="35" t="b">
        <f t="shared" si="46"/>
        <v>1</v>
      </c>
      <c r="AH487" s="205">
        <v>0</v>
      </c>
      <c r="AI487" s="205">
        <v>0</v>
      </c>
      <c r="AJ487" s="205">
        <v>0</v>
      </c>
      <c r="AK487" s="205">
        <v>0</v>
      </c>
      <c r="AL487" s="205">
        <v>0</v>
      </c>
      <c r="AM487" s="205">
        <v>0</v>
      </c>
      <c r="AN487" s="28" t="s">
        <v>113</v>
      </c>
      <c r="AO487" s="28" t="s">
        <v>114</v>
      </c>
      <c r="AP487" s="28" t="s">
        <v>114</v>
      </c>
      <c r="AQ487" s="37">
        <v>0.03</v>
      </c>
      <c r="AR487" s="38">
        <v>0</v>
      </c>
      <c r="AS487" s="38">
        <v>0</v>
      </c>
      <c r="AT487" s="38">
        <v>0</v>
      </c>
      <c r="AU487" s="38">
        <v>0</v>
      </c>
      <c r="AV487" s="38">
        <v>0</v>
      </c>
      <c r="AW487" s="38">
        <v>0</v>
      </c>
      <c r="AX487" s="38">
        <v>0</v>
      </c>
      <c r="AY487" s="38">
        <v>0</v>
      </c>
      <c r="AZ487" s="38">
        <v>0</v>
      </c>
      <c r="BA487" s="38">
        <v>0</v>
      </c>
      <c r="BB487" s="38">
        <v>0</v>
      </c>
      <c r="BC487" s="38">
        <v>0</v>
      </c>
      <c r="BD487" s="38">
        <v>0</v>
      </c>
      <c r="BE487" s="38">
        <v>0</v>
      </c>
      <c r="BF487" s="38">
        <v>0</v>
      </c>
      <c r="BG487" s="38">
        <v>0</v>
      </c>
      <c r="BH487" s="38">
        <v>0</v>
      </c>
      <c r="BI487" s="38">
        <v>0</v>
      </c>
      <c r="BJ487" s="38">
        <v>0</v>
      </c>
      <c r="BK487" s="38">
        <v>0</v>
      </c>
      <c r="BL487" s="38">
        <v>0</v>
      </c>
      <c r="BM487" s="38">
        <v>0</v>
      </c>
      <c r="BN487" s="38">
        <v>0</v>
      </c>
      <c r="BO487" s="38">
        <v>0</v>
      </c>
      <c r="BP487" s="38">
        <v>0</v>
      </c>
      <c r="BQ487" s="38">
        <v>0</v>
      </c>
      <c r="BR487" s="38">
        <v>0</v>
      </c>
      <c r="BS487" s="38">
        <v>0</v>
      </c>
      <c r="BT487" s="38">
        <v>0</v>
      </c>
      <c r="BU487" s="38">
        <v>0</v>
      </c>
      <c r="BV487" s="38">
        <v>0</v>
      </c>
      <c r="BW487" s="38">
        <v>0</v>
      </c>
      <c r="BX487" s="38">
        <v>0</v>
      </c>
      <c r="BY487" s="38">
        <v>0</v>
      </c>
      <c r="BZ487" s="38">
        <v>0</v>
      </c>
      <c r="CA487" s="38">
        <v>0</v>
      </c>
      <c r="CB487" s="38">
        <v>0</v>
      </c>
      <c r="CC487" s="330">
        <v>0</v>
      </c>
      <c r="CD487" s="38">
        <v>0</v>
      </c>
      <c r="CE487" s="38">
        <v>0</v>
      </c>
      <c r="CF487" s="38">
        <v>0</v>
      </c>
      <c r="CG487" s="38">
        <v>0</v>
      </c>
      <c r="CH487" s="42" t="s">
        <v>113</v>
      </c>
      <c r="CI487" s="42" t="s">
        <v>113</v>
      </c>
      <c r="CJ487" s="42" t="s">
        <v>113</v>
      </c>
      <c r="CK487" s="42" t="s">
        <v>113</v>
      </c>
      <c r="CL487" s="42" t="s">
        <v>114</v>
      </c>
      <c r="CM487" s="42" t="s">
        <v>114</v>
      </c>
      <c r="CN487" s="42" t="s">
        <v>114</v>
      </c>
      <c r="CO487" s="42" t="s">
        <v>107</v>
      </c>
      <c r="CP487" s="28" t="s">
        <v>107</v>
      </c>
      <c r="CQ487" s="28" t="s">
        <v>107</v>
      </c>
      <c r="CR487" s="28" t="s">
        <v>107</v>
      </c>
      <c r="CS487" s="28" t="s">
        <v>107</v>
      </c>
      <c r="CT487" s="28" t="s">
        <v>107</v>
      </c>
      <c r="CU487" s="28" t="s">
        <v>107</v>
      </c>
      <c r="CV487" s="28" t="s">
        <v>107</v>
      </c>
      <c r="CW487" s="28" t="s">
        <v>107</v>
      </c>
      <c r="CX487" s="28" t="s">
        <v>107</v>
      </c>
      <c r="CY487" s="28" t="s">
        <v>107</v>
      </c>
      <c r="CZ487" s="28" t="s">
        <v>107</v>
      </c>
      <c r="DA487" s="28" t="s">
        <v>107</v>
      </c>
      <c r="DB487" s="28" t="s">
        <v>107</v>
      </c>
      <c r="DC487" s="28" t="s">
        <v>107</v>
      </c>
      <c r="DD487" s="332">
        <v>0</v>
      </c>
      <c r="DE487" s="43">
        <v>0</v>
      </c>
      <c r="DF487" s="390">
        <v>0</v>
      </c>
      <c r="DG487" s="310"/>
      <c r="DH487" s="203"/>
      <c r="DI487" s="279" t="str" cm="1">
        <f t="array" ref="DI487">+IF(AND(C487&lt;&gt;"Vehículos Eléctricos",C487&lt;&gt;"Vehículos Híbridos",AD487="PERCENTIL 50"),
     IF(VLOOKUP(_xlfn.TEXTJOIN("_",FALSE,C487:E487),BD_Perc!$A:$P,_xlfn.IFS(BD!AE487="Intervalo de precio 1",12,BD!AE487="Intervalo de precio 2",13),FALSE)&lt;=1,
     VLOOKUP(_xlfn.TEXTJOIN("_",FALSE,C487:E487),BD_Perc!$A:$P,16,FALSE),"Ok P50"),
     "Ok P30/70 ó Híbrido/Eléctrico")</f>
        <v>Ok P30/70 ó Híbrido/Eléctrico</v>
      </c>
      <c r="DJ487" s="279" t="str">
        <f t="shared" si="43"/>
        <v>Vehículos Híbridos_Automóviles_Sedán</v>
      </c>
      <c r="DK487" s="331">
        <f t="shared" si="47"/>
        <v>120900000</v>
      </c>
      <c r="DL487" s="326"/>
    </row>
    <row r="488" spans="1:116" ht="38.25">
      <c r="A488" s="28">
        <v>483</v>
      </c>
      <c r="B488" s="29" t="s">
        <v>322</v>
      </c>
      <c r="C488" s="29" t="s">
        <v>2</v>
      </c>
      <c r="D488" s="29" t="s">
        <v>105</v>
      </c>
      <c r="E488" s="42" t="s">
        <v>2380</v>
      </c>
      <c r="F488" s="42" t="s">
        <v>107</v>
      </c>
      <c r="G488" s="30" t="s">
        <v>1081</v>
      </c>
      <c r="H488" s="28" t="s">
        <v>990</v>
      </c>
      <c r="I488" s="28">
        <v>9001146</v>
      </c>
      <c r="J488" s="28" t="s">
        <v>1082</v>
      </c>
      <c r="K488" s="31" t="s">
        <v>107</v>
      </c>
      <c r="L488" s="32">
        <v>126</v>
      </c>
      <c r="M488" s="33" t="s">
        <v>107</v>
      </c>
      <c r="N488" s="44">
        <v>131500000</v>
      </c>
      <c r="O488" s="34">
        <f>+IFERROR(VLOOKUP(I488,Precio_Fasecolda!A:C,3,FALSE),IFERROR(VLOOKUP(I488,Precio_Fasecolda!B:C,2,FALSE),N488))</f>
        <v>131500000</v>
      </c>
      <c r="P488" s="34">
        <f t="shared" si="44"/>
        <v>0</v>
      </c>
      <c r="Q488" s="33" t="s">
        <v>107</v>
      </c>
      <c r="R488" s="28" t="s">
        <v>130</v>
      </c>
      <c r="S488" s="28" t="s">
        <v>1056</v>
      </c>
      <c r="T488" s="28" t="s">
        <v>107</v>
      </c>
      <c r="U488" s="28" t="s">
        <v>107</v>
      </c>
      <c r="V488" s="42" t="s">
        <v>107</v>
      </c>
      <c r="W488" s="28" t="s">
        <v>107</v>
      </c>
      <c r="X488" s="28" t="s">
        <v>107</v>
      </c>
      <c r="Y488" s="28" t="str">
        <f t="shared" si="45"/>
        <v>N.A.</v>
      </c>
      <c r="Z488" s="292">
        <f t="shared" si="42"/>
        <v>131500000</v>
      </c>
      <c r="AA488" s="28" cm="1">
        <f t="array" aca="1" ref="AA488" ca="1">_xlfn.IFS(DK488&lt;$DK$4,1,AND(DK488&gt;=$DK$4,DK488&lt;=$AA$4),2,DK488&gt;$AA$4,3)</f>
        <v>2</v>
      </c>
      <c r="AB488" s="28">
        <v>0</v>
      </c>
      <c r="AC488" s="28" cm="1">
        <f t="array" aca="1" ref="AC488" ca="1">IF(AB488="PERCENTIL 30","",_xlfn.IFS(DK488&lt;$AC$4,1,DK488&gt;$AC$4,2))</f>
        <v>1</v>
      </c>
      <c r="AD488" s="28" t="str">
        <f>+IFERROR(VLOOKUP(_xlfn.TEXTJOIN("_", FALSE, C488:E488), BD_Perc!$A:$O, 15, FALSE),"Segmentación no encontrada o vehículo inactivo")</f>
        <v>PERCENTIL 30-70</v>
      </c>
      <c r="AE488" s="28" t="str" cm="1">
        <f t="array" ref="AE488">_xlfn.IFS(
    AD488 = "PERCENTIL 50",
    _xlfn.IFS(
        BD!DK488 &lt; VLOOKUP(_xlfn.TEXTJOIN("_", FALSE, C488:E488), BD_Perc!$A:$O, 11, FALSE), "Intervalo de precio 1",
        BD!DK488 &gt;= VLOOKUP(_xlfn.TEXTJOIN("_", FALSE, C488:E488), BD_Perc!$A:$O, 11, FALSE), "Intervalo de precio 2"
    ),
    AD488 = "PERCENTIL 30-70",
    _xlfn.IFS(
        BD!DK488 &lt; VLOOKUP(_xlfn.TEXTJOIN("_", FALSE, C488:E488), BD_Perc!$A:$O, 6, FALSE), "Intervalo de precio 1",
        BD!DK488 &lt; VLOOKUP(_xlfn.TEXTJOIN("_", FALSE, C488:E488), BD_Perc!$A:$O, 7, FALSE), "Intervalo de precio 2",
        BD!DK488 &gt;= VLOOKUP(_xlfn.TEXTJOIN("_", FALSE, C488:E488), BD_Perc!$A:$O, 7, FALSE), "Intervalo de precio 3"
    ),
    AD488="Segmentación no encontrada o vehículo inactivo","Segmentación no encontrada o vehículo inactivo"
)</f>
        <v>Intervalo de precio 3</v>
      </c>
      <c r="AF488" s="35" t="s">
        <v>2414</v>
      </c>
      <c r="AG488" s="35" t="b">
        <f t="shared" si="46"/>
        <v>1</v>
      </c>
      <c r="AH488" s="205">
        <v>0</v>
      </c>
      <c r="AI488" s="205">
        <v>0</v>
      </c>
      <c r="AJ488" s="205">
        <v>0</v>
      </c>
      <c r="AK488" s="205">
        <v>0</v>
      </c>
      <c r="AL488" s="205">
        <v>0</v>
      </c>
      <c r="AM488" s="205">
        <v>0</v>
      </c>
      <c r="AN488" s="28" t="s">
        <v>113</v>
      </c>
      <c r="AO488" s="28" t="s">
        <v>114</v>
      </c>
      <c r="AP488" s="28" t="s">
        <v>114</v>
      </c>
      <c r="AQ488" s="37">
        <v>0.03</v>
      </c>
      <c r="AR488" s="38">
        <v>0</v>
      </c>
      <c r="AS488" s="38">
        <v>0</v>
      </c>
      <c r="AT488" s="38">
        <v>0</v>
      </c>
      <c r="AU488" s="38">
        <v>0</v>
      </c>
      <c r="AV488" s="38">
        <v>0</v>
      </c>
      <c r="AW488" s="38">
        <v>0</v>
      </c>
      <c r="AX488" s="38">
        <v>0</v>
      </c>
      <c r="AY488" s="38">
        <v>0</v>
      </c>
      <c r="AZ488" s="38">
        <v>0</v>
      </c>
      <c r="BA488" s="38">
        <v>0</v>
      </c>
      <c r="BB488" s="38">
        <v>0</v>
      </c>
      <c r="BC488" s="38">
        <v>0</v>
      </c>
      <c r="BD488" s="38">
        <v>0</v>
      </c>
      <c r="BE488" s="38">
        <v>0</v>
      </c>
      <c r="BF488" s="38">
        <v>0</v>
      </c>
      <c r="BG488" s="38">
        <v>0</v>
      </c>
      <c r="BH488" s="38">
        <v>0</v>
      </c>
      <c r="BI488" s="38">
        <v>0</v>
      </c>
      <c r="BJ488" s="38">
        <v>0</v>
      </c>
      <c r="BK488" s="38">
        <v>0</v>
      </c>
      <c r="BL488" s="38">
        <v>0</v>
      </c>
      <c r="BM488" s="38">
        <v>0</v>
      </c>
      <c r="BN488" s="38">
        <v>0</v>
      </c>
      <c r="BO488" s="38">
        <v>0</v>
      </c>
      <c r="BP488" s="38">
        <v>0</v>
      </c>
      <c r="BQ488" s="38">
        <v>0</v>
      </c>
      <c r="BR488" s="38">
        <v>0</v>
      </c>
      <c r="BS488" s="38">
        <v>0</v>
      </c>
      <c r="BT488" s="38">
        <v>0</v>
      </c>
      <c r="BU488" s="38">
        <v>0</v>
      </c>
      <c r="BV488" s="38">
        <v>0</v>
      </c>
      <c r="BW488" s="38">
        <v>0</v>
      </c>
      <c r="BX488" s="38">
        <v>0</v>
      </c>
      <c r="BY488" s="38">
        <v>0</v>
      </c>
      <c r="BZ488" s="38">
        <v>0</v>
      </c>
      <c r="CA488" s="38">
        <v>0</v>
      </c>
      <c r="CB488" s="38">
        <v>0</v>
      </c>
      <c r="CC488" s="330">
        <v>0</v>
      </c>
      <c r="CD488" s="38">
        <v>0</v>
      </c>
      <c r="CE488" s="38">
        <v>0</v>
      </c>
      <c r="CF488" s="38">
        <v>0</v>
      </c>
      <c r="CG488" s="38">
        <v>0</v>
      </c>
      <c r="CH488" s="42" t="s">
        <v>113</v>
      </c>
      <c r="CI488" s="42" t="s">
        <v>113</v>
      </c>
      <c r="CJ488" s="42" t="s">
        <v>113</v>
      </c>
      <c r="CK488" s="42" t="s">
        <v>113</v>
      </c>
      <c r="CL488" s="42" t="s">
        <v>114</v>
      </c>
      <c r="CM488" s="42" t="s">
        <v>114</v>
      </c>
      <c r="CN488" s="42" t="s">
        <v>114</v>
      </c>
      <c r="CO488" s="42" t="s">
        <v>107</v>
      </c>
      <c r="CP488" s="28" t="s">
        <v>107</v>
      </c>
      <c r="CQ488" s="28" t="s">
        <v>107</v>
      </c>
      <c r="CR488" s="28" t="s">
        <v>107</v>
      </c>
      <c r="CS488" s="28" t="s">
        <v>107</v>
      </c>
      <c r="CT488" s="28" t="s">
        <v>107</v>
      </c>
      <c r="CU488" s="28" t="s">
        <v>107</v>
      </c>
      <c r="CV488" s="28" t="s">
        <v>107</v>
      </c>
      <c r="CW488" s="28" t="s">
        <v>107</v>
      </c>
      <c r="CX488" s="28" t="s">
        <v>107</v>
      </c>
      <c r="CY488" s="28" t="s">
        <v>107</v>
      </c>
      <c r="CZ488" s="28" t="s">
        <v>107</v>
      </c>
      <c r="DA488" s="28" t="s">
        <v>107</v>
      </c>
      <c r="DB488" s="28" t="s">
        <v>107</v>
      </c>
      <c r="DC488" s="28" t="s">
        <v>107</v>
      </c>
      <c r="DD488" s="332">
        <v>0</v>
      </c>
      <c r="DE488" s="43">
        <v>0</v>
      </c>
      <c r="DF488" s="390">
        <v>0</v>
      </c>
      <c r="DG488" s="310"/>
      <c r="DH488" s="203"/>
      <c r="DI488" s="279" t="str" cm="1">
        <f t="array" ref="DI488">+IF(AND(C488&lt;&gt;"Vehículos Eléctricos",C488&lt;&gt;"Vehículos Híbridos",AD488="PERCENTIL 50"),
     IF(VLOOKUP(_xlfn.TEXTJOIN("_",FALSE,C488:E488),BD_Perc!$A:$P,_xlfn.IFS(BD!AE488="Intervalo de precio 1",12,BD!AE488="Intervalo de precio 2",13),FALSE)&lt;=1,
     VLOOKUP(_xlfn.TEXTJOIN("_",FALSE,C488:E488),BD_Perc!$A:$P,16,FALSE),"Ok P50"),
     "Ok P30/70 ó Híbrido/Eléctrico")</f>
        <v>Ok P30/70 ó Híbrido/Eléctrico</v>
      </c>
      <c r="DJ488" s="279" t="str">
        <f t="shared" si="43"/>
        <v>Vehículos Híbridos_Automóviles_Sedán</v>
      </c>
      <c r="DK488" s="331">
        <f t="shared" si="47"/>
        <v>131500000</v>
      </c>
      <c r="DL488" s="326"/>
    </row>
    <row r="489" spans="1:116" ht="51">
      <c r="A489" s="28">
        <v>484</v>
      </c>
      <c r="B489" s="29" t="s">
        <v>325</v>
      </c>
      <c r="C489" s="29" t="s">
        <v>2</v>
      </c>
      <c r="D489" s="29" t="s">
        <v>105</v>
      </c>
      <c r="E489" s="42" t="s">
        <v>2380</v>
      </c>
      <c r="F489" s="42" t="s">
        <v>107</v>
      </c>
      <c r="G489" s="30" t="s">
        <v>1083</v>
      </c>
      <c r="H489" s="64" t="s">
        <v>969</v>
      </c>
      <c r="I489" s="28">
        <v>3201372</v>
      </c>
      <c r="J489" s="28" t="s">
        <v>1084</v>
      </c>
      <c r="K489" s="31" t="s">
        <v>107</v>
      </c>
      <c r="L489" s="32">
        <v>35</v>
      </c>
      <c r="M489" s="33" t="s">
        <v>107</v>
      </c>
      <c r="N489" s="34">
        <v>101000000</v>
      </c>
      <c r="O489" s="34">
        <f>+IFERROR(VLOOKUP(I489,Precio_Fasecolda!A:C,3,FALSE),IFERROR(VLOOKUP(I489,Precio_Fasecolda!B:C,2,FALSE),N489))</f>
        <v>101000000</v>
      </c>
      <c r="P489" s="34">
        <f t="shared" si="44"/>
        <v>0</v>
      </c>
      <c r="Q489" s="33" t="s">
        <v>107</v>
      </c>
      <c r="R489" s="28" t="s">
        <v>130</v>
      </c>
      <c r="S489" s="28" t="s">
        <v>1056</v>
      </c>
      <c r="T489" s="28" t="s">
        <v>107</v>
      </c>
      <c r="U489" s="28" t="s">
        <v>107</v>
      </c>
      <c r="V489" s="42" t="s">
        <v>107</v>
      </c>
      <c r="W489" s="28" t="s">
        <v>107</v>
      </c>
      <c r="X489" s="28" t="s">
        <v>107</v>
      </c>
      <c r="Y489" s="28" t="str">
        <f t="shared" si="45"/>
        <v>N.A.</v>
      </c>
      <c r="Z489" s="292">
        <f t="shared" si="42"/>
        <v>99990000</v>
      </c>
      <c r="AA489" s="28" cm="1">
        <f t="array" aca="1" ref="AA489" ca="1">_xlfn.IFS(DK489&lt;$DK$4,1,AND(DK489&gt;=$DK$4,DK489&lt;=$AA$4),2,DK489&gt;$AA$4,3)</f>
        <v>2</v>
      </c>
      <c r="AB489" s="28">
        <v>0</v>
      </c>
      <c r="AC489" s="28" cm="1">
        <f t="array" aca="1" ref="AC489" ca="1">IF(AB489="PERCENTIL 30","",_xlfn.IFS(DK489&lt;$AC$4,1,DK489&gt;$AC$4,2))</f>
        <v>1</v>
      </c>
      <c r="AD489" s="28" t="str">
        <f>+IFERROR(VLOOKUP(_xlfn.TEXTJOIN("_", FALSE, C489:E489), BD_Perc!$A:$O, 15, FALSE),"Segmentación no encontrada o vehículo inactivo")</f>
        <v>PERCENTIL 30-70</v>
      </c>
      <c r="AE489" s="28" t="str" cm="1">
        <f t="array" ref="AE489">_xlfn.IFS(
    AD489 = "PERCENTIL 50",
    _xlfn.IFS(
        BD!DK489 &lt; VLOOKUP(_xlfn.TEXTJOIN("_", FALSE, C489:E489), BD_Perc!$A:$O, 11, FALSE), "Intervalo de precio 1",
        BD!DK489 &gt;= VLOOKUP(_xlfn.TEXTJOIN("_", FALSE, C489:E489), BD_Perc!$A:$O, 11, FALSE), "Intervalo de precio 2"
    ),
    AD489 = "PERCENTIL 30-70",
    _xlfn.IFS(
        BD!DK489 &lt; VLOOKUP(_xlfn.TEXTJOIN("_", FALSE, C489:E489), BD_Perc!$A:$O, 6, FALSE), "Intervalo de precio 1",
        BD!DK489 &lt; VLOOKUP(_xlfn.TEXTJOIN("_", FALSE, C489:E489), BD_Perc!$A:$O, 7, FALSE), "Intervalo de precio 2",
        BD!DK489 &gt;= VLOOKUP(_xlfn.TEXTJOIN("_", FALSE, C489:E489), BD_Perc!$A:$O, 7, FALSE), "Intervalo de precio 3"
    ),
    AD489="Segmentación no encontrada o vehículo inactivo","Segmentación no encontrada o vehículo inactivo"
)</f>
        <v>Intervalo de precio 1</v>
      </c>
      <c r="AF489" s="35" t="s">
        <v>2412</v>
      </c>
      <c r="AG489" s="35" t="b">
        <f t="shared" si="46"/>
        <v>1</v>
      </c>
      <c r="AH489" s="205">
        <v>0.01</v>
      </c>
      <c r="AI489" s="205">
        <v>0.01</v>
      </c>
      <c r="AJ489" s="205">
        <v>0.01</v>
      </c>
      <c r="AK489" s="205">
        <v>0.01</v>
      </c>
      <c r="AL489" s="205">
        <v>0.01</v>
      </c>
      <c r="AM489" s="205">
        <v>0.01</v>
      </c>
      <c r="AN489" s="28" t="s">
        <v>113</v>
      </c>
      <c r="AO489" s="28" t="s">
        <v>113</v>
      </c>
      <c r="AP489" s="28" t="s">
        <v>113</v>
      </c>
      <c r="AQ489" s="37">
        <v>0.1</v>
      </c>
      <c r="AR489" s="38">
        <v>8689479</v>
      </c>
      <c r="AS489" s="38">
        <v>756945</v>
      </c>
      <c r="AT489" s="38">
        <v>0</v>
      </c>
      <c r="AU489" s="38" t="s">
        <v>107</v>
      </c>
      <c r="AV489" s="38" t="s">
        <v>107</v>
      </c>
      <c r="AW489" s="38">
        <v>8078664</v>
      </c>
      <c r="AX489" s="38">
        <v>0</v>
      </c>
      <c r="AY489" s="38">
        <v>0</v>
      </c>
      <c r="AZ489" s="38">
        <v>48169</v>
      </c>
      <c r="BA489" s="38">
        <v>0</v>
      </c>
      <c r="BB489" s="38" t="s">
        <v>107</v>
      </c>
      <c r="BC489" s="38" t="s">
        <v>107</v>
      </c>
      <c r="BD489" s="38" t="s">
        <v>107</v>
      </c>
      <c r="BE489" s="38" t="s">
        <v>107</v>
      </c>
      <c r="BF489" s="38" t="s">
        <v>107</v>
      </c>
      <c r="BG489" s="38" t="s">
        <v>107</v>
      </c>
      <c r="BH489" s="38">
        <v>3027779</v>
      </c>
      <c r="BI489" s="38">
        <v>1307450</v>
      </c>
      <c r="BJ489" s="38">
        <v>3303031</v>
      </c>
      <c r="BK489" s="38">
        <v>0</v>
      </c>
      <c r="BL489" s="38">
        <v>0</v>
      </c>
      <c r="BM489" s="38">
        <v>0</v>
      </c>
      <c r="BN489" s="38" t="s">
        <v>107</v>
      </c>
      <c r="BO489" s="38">
        <v>1032198</v>
      </c>
      <c r="BP489" s="38">
        <v>2133207</v>
      </c>
      <c r="BQ489" s="38">
        <v>206440</v>
      </c>
      <c r="BR489" s="38">
        <v>1307450</v>
      </c>
      <c r="BS489" s="38">
        <v>233965</v>
      </c>
      <c r="BT489" s="38" t="s">
        <v>107</v>
      </c>
      <c r="BU489" s="38" t="s">
        <v>107</v>
      </c>
      <c r="BV489" s="38" t="s">
        <v>107</v>
      </c>
      <c r="BW489" s="38">
        <v>6878563</v>
      </c>
      <c r="BX489" s="38">
        <v>178914</v>
      </c>
      <c r="BY489" s="38" t="s">
        <v>107</v>
      </c>
      <c r="BZ489" s="38" t="s">
        <v>107</v>
      </c>
      <c r="CA489" s="38">
        <v>0</v>
      </c>
      <c r="CB489" s="38">
        <v>481692</v>
      </c>
      <c r="CC489" s="330" t="s">
        <v>107</v>
      </c>
      <c r="CD489" s="38" t="s">
        <v>107</v>
      </c>
      <c r="CE489" s="38" t="s">
        <v>107</v>
      </c>
      <c r="CF489" s="38" t="s">
        <v>107</v>
      </c>
      <c r="CG489" s="38" t="s">
        <v>107</v>
      </c>
      <c r="CH489" s="42" t="s">
        <v>113</v>
      </c>
      <c r="CI489" s="42" t="s">
        <v>113</v>
      </c>
      <c r="CJ489" s="42" t="s">
        <v>114</v>
      </c>
      <c r="CK489" s="42" t="s">
        <v>113</v>
      </c>
      <c r="CL489" s="42" t="s">
        <v>114</v>
      </c>
      <c r="CM489" s="42" t="s">
        <v>114</v>
      </c>
      <c r="CN489" s="42" t="s">
        <v>114</v>
      </c>
      <c r="CO489" s="42" t="s">
        <v>107</v>
      </c>
      <c r="CP489" s="28" t="s">
        <v>107</v>
      </c>
      <c r="CQ489" s="28" t="s">
        <v>107</v>
      </c>
      <c r="CR489" s="28" t="s">
        <v>107</v>
      </c>
      <c r="CS489" s="28" t="s">
        <v>107</v>
      </c>
      <c r="CT489" s="28" t="s">
        <v>107</v>
      </c>
      <c r="CU489" s="28" t="s">
        <v>107</v>
      </c>
      <c r="CV489" s="28" t="s">
        <v>107</v>
      </c>
      <c r="CW489" s="28" t="s">
        <v>107</v>
      </c>
      <c r="CX489" s="28" t="s">
        <v>107</v>
      </c>
      <c r="CY489" s="28" t="s">
        <v>107</v>
      </c>
      <c r="CZ489" s="28" t="s">
        <v>107</v>
      </c>
      <c r="DA489" s="28" t="s">
        <v>107</v>
      </c>
      <c r="DB489" s="28" t="s">
        <v>107</v>
      </c>
      <c r="DC489" s="28" t="s">
        <v>107</v>
      </c>
      <c r="DD489" s="332">
        <v>8876897</v>
      </c>
      <c r="DE489" s="43">
        <v>1</v>
      </c>
      <c r="DF489" s="390">
        <v>1</v>
      </c>
      <c r="DG489" s="310"/>
      <c r="DH489" s="203"/>
      <c r="DI489" s="279" t="str" cm="1">
        <f t="array" ref="DI489">+IF(AND(C489&lt;&gt;"Vehículos Eléctricos",C489&lt;&gt;"Vehículos Híbridos",AD489="PERCENTIL 50"),
     IF(VLOOKUP(_xlfn.TEXTJOIN("_",FALSE,C489:E489),BD_Perc!$A:$P,_xlfn.IFS(BD!AE489="Intervalo de precio 1",12,BD!AE489="Intervalo de precio 2",13),FALSE)&lt;=1,
     VLOOKUP(_xlfn.TEXTJOIN("_",FALSE,C489:E489),BD_Perc!$A:$P,16,FALSE),"Ok P50"),
     "Ok P30/70 ó Híbrido/Eléctrico")</f>
        <v>Ok P30/70 ó Híbrido/Eléctrico</v>
      </c>
      <c r="DJ489" s="279" t="str">
        <f t="shared" si="43"/>
        <v>Vehículos Híbridos_Automóviles_Sedán</v>
      </c>
      <c r="DK489" s="331">
        <f t="shared" si="47"/>
        <v>99990000</v>
      </c>
      <c r="DL489" s="326"/>
    </row>
    <row r="490" spans="1:116" ht="51">
      <c r="A490" s="28">
        <v>485</v>
      </c>
      <c r="B490" s="29" t="s">
        <v>325</v>
      </c>
      <c r="C490" s="29" t="s">
        <v>2</v>
      </c>
      <c r="D490" s="29" t="s">
        <v>105</v>
      </c>
      <c r="E490" s="42" t="s">
        <v>2380</v>
      </c>
      <c r="F490" s="42" t="s">
        <v>107</v>
      </c>
      <c r="G490" s="30" t="s">
        <v>1085</v>
      </c>
      <c r="H490" s="64" t="s">
        <v>969</v>
      </c>
      <c r="I490" s="28">
        <v>3201368</v>
      </c>
      <c r="J490" s="28" t="s">
        <v>1086</v>
      </c>
      <c r="K490" s="31" t="s">
        <v>107</v>
      </c>
      <c r="L490" s="32">
        <v>35</v>
      </c>
      <c r="M490" s="33" t="s">
        <v>107</v>
      </c>
      <c r="N490" s="34">
        <v>107900000</v>
      </c>
      <c r="O490" s="34">
        <f>+IFERROR(VLOOKUP(I490,Precio_Fasecolda!A:C,3,FALSE),IFERROR(VLOOKUP(I490,Precio_Fasecolda!B:C,2,FALSE),N490))</f>
        <v>107900000</v>
      </c>
      <c r="P490" s="34">
        <f t="shared" si="44"/>
        <v>0</v>
      </c>
      <c r="Q490" s="33" t="s">
        <v>107</v>
      </c>
      <c r="R490" s="28" t="s">
        <v>130</v>
      </c>
      <c r="S490" s="28" t="s">
        <v>1056</v>
      </c>
      <c r="T490" s="28" t="s">
        <v>107</v>
      </c>
      <c r="U490" s="28" t="s">
        <v>107</v>
      </c>
      <c r="V490" s="42" t="s">
        <v>107</v>
      </c>
      <c r="W490" s="28" t="s">
        <v>107</v>
      </c>
      <c r="X490" s="28" t="s">
        <v>107</v>
      </c>
      <c r="Y490" s="28" t="str">
        <f t="shared" si="45"/>
        <v>N.A.</v>
      </c>
      <c r="Z490" s="292">
        <f t="shared" si="42"/>
        <v>106821000</v>
      </c>
      <c r="AA490" s="28" cm="1">
        <f t="array" aca="1" ref="AA490" ca="1">_xlfn.IFS(DK490&lt;$DK$4,1,AND(DK490&gt;=$DK$4,DK490&lt;=$AA$4),2,DK490&gt;$AA$4,3)</f>
        <v>2</v>
      </c>
      <c r="AB490" s="28">
        <v>0</v>
      </c>
      <c r="AC490" s="28" cm="1">
        <f t="array" aca="1" ref="AC490" ca="1">IF(AB490="PERCENTIL 30","",_xlfn.IFS(DK490&lt;$AC$4,1,DK490&gt;$AC$4,2))</f>
        <v>1</v>
      </c>
      <c r="AD490" s="28" t="str">
        <f>+IFERROR(VLOOKUP(_xlfn.TEXTJOIN("_", FALSE, C490:E490), BD_Perc!$A:$O, 15, FALSE),"Segmentación no encontrada o vehículo inactivo")</f>
        <v>PERCENTIL 30-70</v>
      </c>
      <c r="AE490" s="28" t="str" cm="1">
        <f t="array" ref="AE490">_xlfn.IFS(
    AD490 = "PERCENTIL 50",
    _xlfn.IFS(
        BD!DK490 &lt; VLOOKUP(_xlfn.TEXTJOIN("_", FALSE, C490:E490), BD_Perc!$A:$O, 11, FALSE), "Intervalo de precio 1",
        BD!DK490 &gt;= VLOOKUP(_xlfn.TEXTJOIN("_", FALSE, C490:E490), BD_Perc!$A:$O, 11, FALSE), "Intervalo de precio 2"
    ),
    AD490 = "PERCENTIL 30-70",
    _xlfn.IFS(
        BD!DK490 &lt; VLOOKUP(_xlfn.TEXTJOIN("_", FALSE, C490:E490), BD_Perc!$A:$O, 6, FALSE), "Intervalo de precio 1",
        BD!DK490 &lt; VLOOKUP(_xlfn.TEXTJOIN("_", FALSE, C490:E490), BD_Perc!$A:$O, 7, FALSE), "Intervalo de precio 2",
        BD!DK490 &gt;= VLOOKUP(_xlfn.TEXTJOIN("_", FALSE, C490:E490), BD_Perc!$A:$O, 7, FALSE), "Intervalo de precio 3"
    ),
    AD490="Segmentación no encontrada o vehículo inactivo","Segmentación no encontrada o vehículo inactivo"
)</f>
        <v>Intervalo de precio 1</v>
      </c>
      <c r="AF490" s="35" t="s">
        <v>2412</v>
      </c>
      <c r="AG490" s="35" t="b">
        <f t="shared" si="46"/>
        <v>1</v>
      </c>
      <c r="AH490" s="205">
        <v>0.01</v>
      </c>
      <c r="AI490" s="205">
        <v>0.01</v>
      </c>
      <c r="AJ490" s="205">
        <v>0.01</v>
      </c>
      <c r="AK490" s="205">
        <v>0.01</v>
      </c>
      <c r="AL490" s="205">
        <v>0.01</v>
      </c>
      <c r="AM490" s="205">
        <v>0.01</v>
      </c>
      <c r="AN490" s="28" t="s">
        <v>113</v>
      </c>
      <c r="AO490" s="28" t="s">
        <v>113</v>
      </c>
      <c r="AP490" s="28" t="s">
        <v>113</v>
      </c>
      <c r="AQ490" s="37">
        <v>0.1</v>
      </c>
      <c r="AR490" s="38">
        <v>8689479</v>
      </c>
      <c r="AS490" s="38">
        <v>756945</v>
      </c>
      <c r="AT490" s="38">
        <v>0</v>
      </c>
      <c r="AU490" s="38" t="s">
        <v>107</v>
      </c>
      <c r="AV490" s="38" t="s">
        <v>107</v>
      </c>
      <c r="AW490" s="38">
        <v>8078664</v>
      </c>
      <c r="AX490" s="38">
        <v>0</v>
      </c>
      <c r="AY490" s="38">
        <v>0</v>
      </c>
      <c r="AZ490" s="38">
        <v>48169</v>
      </c>
      <c r="BA490" s="38">
        <v>0</v>
      </c>
      <c r="BB490" s="38" t="s">
        <v>107</v>
      </c>
      <c r="BC490" s="38" t="s">
        <v>107</v>
      </c>
      <c r="BD490" s="38" t="s">
        <v>107</v>
      </c>
      <c r="BE490" s="38" t="s">
        <v>107</v>
      </c>
      <c r="BF490" s="38" t="s">
        <v>107</v>
      </c>
      <c r="BG490" s="38" t="s">
        <v>107</v>
      </c>
      <c r="BH490" s="38">
        <v>3027779</v>
      </c>
      <c r="BI490" s="38">
        <v>1307450</v>
      </c>
      <c r="BJ490" s="38">
        <v>3303031</v>
      </c>
      <c r="BK490" s="38">
        <v>0</v>
      </c>
      <c r="BL490" s="38">
        <v>0</v>
      </c>
      <c r="BM490" s="38">
        <v>0</v>
      </c>
      <c r="BN490" s="38" t="s">
        <v>107</v>
      </c>
      <c r="BO490" s="38">
        <v>1032198</v>
      </c>
      <c r="BP490" s="38">
        <v>2133207</v>
      </c>
      <c r="BQ490" s="38">
        <v>206440</v>
      </c>
      <c r="BR490" s="38">
        <v>1307450</v>
      </c>
      <c r="BS490" s="38">
        <v>233965</v>
      </c>
      <c r="BT490" s="38" t="s">
        <v>107</v>
      </c>
      <c r="BU490" s="38" t="s">
        <v>107</v>
      </c>
      <c r="BV490" s="38" t="s">
        <v>107</v>
      </c>
      <c r="BW490" s="38">
        <v>6878563</v>
      </c>
      <c r="BX490" s="38">
        <v>178914</v>
      </c>
      <c r="BY490" s="38" t="s">
        <v>107</v>
      </c>
      <c r="BZ490" s="38" t="s">
        <v>107</v>
      </c>
      <c r="CA490" s="38">
        <v>0</v>
      </c>
      <c r="CB490" s="38">
        <v>481692</v>
      </c>
      <c r="CC490" s="330" t="s">
        <v>107</v>
      </c>
      <c r="CD490" s="38" t="s">
        <v>107</v>
      </c>
      <c r="CE490" s="38" t="s">
        <v>107</v>
      </c>
      <c r="CF490" s="38" t="s">
        <v>107</v>
      </c>
      <c r="CG490" s="38" t="s">
        <v>107</v>
      </c>
      <c r="CH490" s="42" t="s">
        <v>113</v>
      </c>
      <c r="CI490" s="42" t="s">
        <v>113</v>
      </c>
      <c r="CJ490" s="42" t="s">
        <v>114</v>
      </c>
      <c r="CK490" s="42" t="s">
        <v>113</v>
      </c>
      <c r="CL490" s="42" t="s">
        <v>114</v>
      </c>
      <c r="CM490" s="42" t="s">
        <v>114</v>
      </c>
      <c r="CN490" s="42" t="s">
        <v>114</v>
      </c>
      <c r="CO490" s="42" t="s">
        <v>107</v>
      </c>
      <c r="CP490" s="28" t="s">
        <v>107</v>
      </c>
      <c r="CQ490" s="28" t="s">
        <v>107</v>
      </c>
      <c r="CR490" s="28" t="s">
        <v>107</v>
      </c>
      <c r="CS490" s="28" t="s">
        <v>107</v>
      </c>
      <c r="CT490" s="28" t="s">
        <v>107</v>
      </c>
      <c r="CU490" s="28" t="s">
        <v>107</v>
      </c>
      <c r="CV490" s="28" t="s">
        <v>107</v>
      </c>
      <c r="CW490" s="28" t="s">
        <v>107</v>
      </c>
      <c r="CX490" s="28" t="s">
        <v>107</v>
      </c>
      <c r="CY490" s="28" t="s">
        <v>107</v>
      </c>
      <c r="CZ490" s="28" t="s">
        <v>107</v>
      </c>
      <c r="DA490" s="28" t="s">
        <v>107</v>
      </c>
      <c r="DB490" s="28" t="s">
        <v>107</v>
      </c>
      <c r="DC490" s="28" t="s">
        <v>107</v>
      </c>
      <c r="DD490" s="332">
        <v>8876897</v>
      </c>
      <c r="DE490" s="43">
        <v>1</v>
      </c>
      <c r="DF490" s="390">
        <v>1</v>
      </c>
      <c r="DG490" s="310"/>
      <c r="DH490" s="203"/>
      <c r="DI490" s="279" t="str" cm="1">
        <f t="array" ref="DI490">+IF(AND(C490&lt;&gt;"Vehículos Eléctricos",C490&lt;&gt;"Vehículos Híbridos",AD490="PERCENTIL 50"),
     IF(VLOOKUP(_xlfn.TEXTJOIN("_",FALSE,C490:E490),BD_Perc!$A:$P,_xlfn.IFS(BD!AE490="Intervalo de precio 1",12,BD!AE490="Intervalo de precio 2",13),FALSE)&lt;=1,
     VLOOKUP(_xlfn.TEXTJOIN("_",FALSE,C490:E490),BD_Perc!$A:$P,16,FALSE),"Ok P50"),
     "Ok P30/70 ó Híbrido/Eléctrico")</f>
        <v>Ok P30/70 ó Híbrido/Eléctrico</v>
      </c>
      <c r="DJ490" s="279" t="str">
        <f t="shared" si="43"/>
        <v>Vehículos Híbridos_Automóviles_Sedán</v>
      </c>
      <c r="DK490" s="331">
        <f t="shared" si="47"/>
        <v>106821000</v>
      </c>
      <c r="DL490" s="326"/>
    </row>
    <row r="491" spans="1:116" ht="38.25">
      <c r="A491" s="28">
        <v>486</v>
      </c>
      <c r="B491" s="29" t="s">
        <v>330</v>
      </c>
      <c r="C491" s="29" t="s">
        <v>2</v>
      </c>
      <c r="D491" s="29" t="s">
        <v>105</v>
      </c>
      <c r="E491" s="42" t="s">
        <v>2380</v>
      </c>
      <c r="F491" s="42" t="s">
        <v>107</v>
      </c>
      <c r="G491" s="30" t="s">
        <v>1087</v>
      </c>
      <c r="H491" s="28" t="s">
        <v>990</v>
      </c>
      <c r="I491" s="28">
        <v>9001145</v>
      </c>
      <c r="J491" s="28" t="s">
        <v>1088</v>
      </c>
      <c r="K491" s="31" t="s">
        <v>107</v>
      </c>
      <c r="L491" s="32">
        <v>96.5</v>
      </c>
      <c r="M491" s="33" t="s">
        <v>107</v>
      </c>
      <c r="N491" s="34">
        <v>120900000</v>
      </c>
      <c r="O491" s="34">
        <f>+IFERROR(VLOOKUP(I491,Precio_Fasecolda!A:C,3,FALSE),IFERROR(VLOOKUP(I491,Precio_Fasecolda!B:C,2,FALSE),N491))</f>
        <v>120900000</v>
      </c>
      <c r="P491" s="34">
        <f t="shared" si="44"/>
        <v>0</v>
      </c>
      <c r="Q491" s="33" t="s">
        <v>107</v>
      </c>
      <c r="R491" s="28" t="s">
        <v>130</v>
      </c>
      <c r="S491" s="28" t="s">
        <v>1056</v>
      </c>
      <c r="T491" s="28" t="s">
        <v>107</v>
      </c>
      <c r="U491" s="28" t="s">
        <v>107</v>
      </c>
      <c r="V491" s="42" t="s">
        <v>107</v>
      </c>
      <c r="W491" s="28" t="s">
        <v>107</v>
      </c>
      <c r="X491" s="28" t="s">
        <v>107</v>
      </c>
      <c r="Y491" s="28" t="str">
        <f t="shared" si="45"/>
        <v>N.A.</v>
      </c>
      <c r="Z491" s="292">
        <f t="shared" si="42"/>
        <v>119691000</v>
      </c>
      <c r="AA491" s="28" cm="1">
        <f t="array" aca="1" ref="AA491" ca="1">_xlfn.IFS(DK491&lt;$DK$4,1,AND(DK491&gt;=$DK$4,DK491&lt;=$AA$4),2,DK491&gt;$AA$4,3)</f>
        <v>2</v>
      </c>
      <c r="AB491" s="28">
        <v>0</v>
      </c>
      <c r="AC491" s="28" cm="1">
        <f t="array" aca="1" ref="AC491" ca="1">IF(AB491="PERCENTIL 30","",_xlfn.IFS(DK491&lt;$AC$4,1,DK491&gt;$AC$4,2))</f>
        <v>1</v>
      </c>
      <c r="AD491" s="28" t="str">
        <f>+IFERROR(VLOOKUP(_xlfn.TEXTJOIN("_", FALSE, C491:E491), BD_Perc!$A:$O, 15, FALSE),"Segmentación no encontrada o vehículo inactivo")</f>
        <v>PERCENTIL 30-70</v>
      </c>
      <c r="AE491" s="28" t="str" cm="1">
        <f t="array" ref="AE491">_xlfn.IFS(
    AD491 = "PERCENTIL 50",
    _xlfn.IFS(
        BD!DK491 &lt; VLOOKUP(_xlfn.TEXTJOIN("_", FALSE, C491:E491), BD_Perc!$A:$O, 11, FALSE), "Intervalo de precio 1",
        BD!DK491 &gt;= VLOOKUP(_xlfn.TEXTJOIN("_", FALSE, C491:E491), BD_Perc!$A:$O, 11, FALSE), "Intervalo de precio 2"
    ),
    AD491 = "PERCENTIL 30-70",
    _xlfn.IFS(
        BD!DK491 &lt; VLOOKUP(_xlfn.TEXTJOIN("_", FALSE, C491:E491), BD_Perc!$A:$O, 6, FALSE), "Intervalo de precio 1",
        BD!DK491 &lt; VLOOKUP(_xlfn.TEXTJOIN("_", FALSE, C491:E491), BD_Perc!$A:$O, 7, FALSE), "Intervalo de precio 2",
        BD!DK491 &gt;= VLOOKUP(_xlfn.TEXTJOIN("_", FALSE, C491:E491), BD_Perc!$A:$O, 7, FALSE), "Intervalo de precio 3"
    ),
    AD491="Segmentación no encontrada o vehículo inactivo","Segmentación no encontrada o vehículo inactivo"
)</f>
        <v>Intervalo de precio 2</v>
      </c>
      <c r="AF491" s="35" t="s">
        <v>2413</v>
      </c>
      <c r="AG491" s="35" t="b">
        <f t="shared" si="46"/>
        <v>1</v>
      </c>
      <c r="AH491" s="205">
        <v>0.01</v>
      </c>
      <c r="AI491" s="205">
        <v>0.01</v>
      </c>
      <c r="AJ491" s="205">
        <v>0.01</v>
      </c>
      <c r="AK491" s="205">
        <v>0.01</v>
      </c>
      <c r="AL491" s="205">
        <v>0.01</v>
      </c>
      <c r="AM491" s="205">
        <v>0.01</v>
      </c>
      <c r="AN491" s="28" t="s">
        <v>113</v>
      </c>
      <c r="AO491" s="28" t="s">
        <v>113</v>
      </c>
      <c r="AP491" s="28" t="s">
        <v>113</v>
      </c>
      <c r="AQ491" s="37">
        <v>0</v>
      </c>
      <c r="AR491" s="38">
        <v>8689479</v>
      </c>
      <c r="AS491" s="38">
        <v>87324</v>
      </c>
      <c r="AT491" s="38" t="s">
        <v>107</v>
      </c>
      <c r="AU491" s="38" t="s">
        <v>107</v>
      </c>
      <c r="AV491" s="38" t="s">
        <v>107</v>
      </c>
      <c r="AW491" s="38">
        <v>7322080</v>
      </c>
      <c r="AX491" s="38">
        <v>0</v>
      </c>
      <c r="AY491" s="38">
        <v>0</v>
      </c>
      <c r="AZ491" s="38">
        <v>49119</v>
      </c>
      <c r="BA491" s="38">
        <v>875307</v>
      </c>
      <c r="BB491" s="38" t="s">
        <v>107</v>
      </c>
      <c r="BC491" s="38" t="s">
        <v>107</v>
      </c>
      <c r="BD491" s="38" t="s">
        <v>107</v>
      </c>
      <c r="BE491" s="38" t="s">
        <v>107</v>
      </c>
      <c r="BF491" s="38" t="s">
        <v>107</v>
      </c>
      <c r="BG491" s="38" t="s">
        <v>107</v>
      </c>
      <c r="BH491" s="38" t="s">
        <v>107</v>
      </c>
      <c r="BI491" s="38" t="s">
        <v>107</v>
      </c>
      <c r="BJ491" s="38">
        <v>1974385</v>
      </c>
      <c r="BK491" s="38">
        <v>0</v>
      </c>
      <c r="BL491" s="38">
        <v>0</v>
      </c>
      <c r="BM491" s="38">
        <v>0</v>
      </c>
      <c r="BN491" s="38" t="s">
        <v>107</v>
      </c>
      <c r="BO491" s="38">
        <v>710810</v>
      </c>
      <c r="BP491" s="38" t="s">
        <v>107</v>
      </c>
      <c r="BQ491" s="38">
        <v>72861</v>
      </c>
      <c r="BR491" s="38">
        <v>1528774</v>
      </c>
      <c r="BS491" s="38" t="s">
        <v>107</v>
      </c>
      <c r="BT491" s="38" t="s">
        <v>107</v>
      </c>
      <c r="BU491" s="38" t="s">
        <v>107</v>
      </c>
      <c r="BV491" s="38" t="s">
        <v>107</v>
      </c>
      <c r="BW491" s="38">
        <v>15785609</v>
      </c>
      <c r="BX491" s="38">
        <v>204119</v>
      </c>
      <c r="BY491" s="38" t="s">
        <v>107</v>
      </c>
      <c r="BZ491" s="38" t="s">
        <v>107</v>
      </c>
      <c r="CA491" s="38">
        <v>0</v>
      </c>
      <c r="CB491" s="38">
        <v>832829</v>
      </c>
      <c r="CC491" s="330" t="s">
        <v>107</v>
      </c>
      <c r="CD491" s="38" t="s">
        <v>107</v>
      </c>
      <c r="CE491" s="38" t="s">
        <v>107</v>
      </c>
      <c r="CF491" s="38" t="s">
        <v>107</v>
      </c>
      <c r="CG491" s="38" t="s">
        <v>107</v>
      </c>
      <c r="CH491" s="41" t="s">
        <v>113</v>
      </c>
      <c r="CI491" s="41" t="s">
        <v>113</v>
      </c>
      <c r="CJ491" s="41" t="s">
        <v>113</v>
      </c>
      <c r="CK491" s="41" t="s">
        <v>113</v>
      </c>
      <c r="CL491" s="41" t="s">
        <v>114</v>
      </c>
      <c r="CM491" s="41" t="s">
        <v>114</v>
      </c>
      <c r="CN491" s="41" t="s">
        <v>114</v>
      </c>
      <c r="CO491" s="42" t="s">
        <v>107</v>
      </c>
      <c r="CP491" s="28" t="s">
        <v>107</v>
      </c>
      <c r="CQ491" s="28" t="s">
        <v>107</v>
      </c>
      <c r="CR491" s="28" t="s">
        <v>107</v>
      </c>
      <c r="CS491" s="28" t="s">
        <v>107</v>
      </c>
      <c r="CT491" s="28" t="s">
        <v>107</v>
      </c>
      <c r="CU491" s="28" t="s">
        <v>107</v>
      </c>
      <c r="CV491" s="28" t="s">
        <v>107</v>
      </c>
      <c r="CW491" s="28" t="s">
        <v>107</v>
      </c>
      <c r="CX491" s="28" t="s">
        <v>107</v>
      </c>
      <c r="CY491" s="28" t="s">
        <v>107</v>
      </c>
      <c r="CZ491" s="28" t="s">
        <v>107</v>
      </c>
      <c r="DA491" s="28" t="s">
        <v>107</v>
      </c>
      <c r="DB491" s="28" t="s">
        <v>107</v>
      </c>
      <c r="DC491" s="28" t="s">
        <v>107</v>
      </c>
      <c r="DD491" s="332">
        <v>4163150</v>
      </c>
      <c r="DE491" s="43">
        <v>1</v>
      </c>
      <c r="DF491" s="390">
        <v>1</v>
      </c>
      <c r="DG491" s="310"/>
      <c r="DH491" s="203"/>
      <c r="DI491" s="279" t="str" cm="1">
        <f t="array" ref="DI491">+IF(AND(C491&lt;&gt;"Vehículos Eléctricos",C491&lt;&gt;"Vehículos Híbridos",AD491="PERCENTIL 50"),
     IF(VLOOKUP(_xlfn.TEXTJOIN("_",FALSE,C491:E491),BD_Perc!$A:$P,_xlfn.IFS(BD!AE491="Intervalo de precio 1",12,BD!AE491="Intervalo de precio 2",13),FALSE)&lt;=1,
     VLOOKUP(_xlfn.TEXTJOIN("_",FALSE,C491:E491),BD_Perc!$A:$P,16,FALSE),"Ok P50"),
     "Ok P30/70 ó Híbrido/Eléctrico")</f>
        <v>Ok P30/70 ó Híbrido/Eléctrico</v>
      </c>
      <c r="DJ491" s="279" t="str">
        <f t="shared" si="43"/>
        <v>Vehículos Híbridos_Automóviles_Sedán</v>
      </c>
      <c r="DK491" s="331">
        <f t="shared" si="47"/>
        <v>119691000</v>
      </c>
      <c r="DL491" s="326"/>
    </row>
    <row r="492" spans="1:116" ht="38.25">
      <c r="A492" s="28">
        <v>487</v>
      </c>
      <c r="B492" s="29" t="s">
        <v>330</v>
      </c>
      <c r="C492" s="29" t="s">
        <v>2</v>
      </c>
      <c r="D492" s="29" t="s">
        <v>105</v>
      </c>
      <c r="E492" s="42" t="s">
        <v>2380</v>
      </c>
      <c r="F492" s="42" t="s">
        <v>107</v>
      </c>
      <c r="G492" s="30" t="s">
        <v>1089</v>
      </c>
      <c r="H492" s="28" t="s">
        <v>990</v>
      </c>
      <c r="I492" s="28">
        <v>9001146</v>
      </c>
      <c r="J492" s="28" t="s">
        <v>1090</v>
      </c>
      <c r="K492" s="31" t="s">
        <v>107</v>
      </c>
      <c r="L492" s="32">
        <v>96.5</v>
      </c>
      <c r="M492" s="33" t="s">
        <v>107</v>
      </c>
      <c r="N492" s="34">
        <v>131500000</v>
      </c>
      <c r="O492" s="34">
        <f>+IFERROR(VLOOKUP(I492,Precio_Fasecolda!A:C,3,FALSE),IFERROR(VLOOKUP(I492,Precio_Fasecolda!B:C,2,FALSE),N492))</f>
        <v>131500000</v>
      </c>
      <c r="P492" s="34">
        <f t="shared" si="44"/>
        <v>0</v>
      </c>
      <c r="Q492" s="33" t="s">
        <v>107</v>
      </c>
      <c r="R492" s="28" t="s">
        <v>130</v>
      </c>
      <c r="S492" s="28" t="s">
        <v>1056</v>
      </c>
      <c r="T492" s="28" t="s">
        <v>107</v>
      </c>
      <c r="U492" s="28" t="s">
        <v>107</v>
      </c>
      <c r="V492" s="42" t="s">
        <v>107</v>
      </c>
      <c r="W492" s="28" t="s">
        <v>107</v>
      </c>
      <c r="X492" s="28" t="s">
        <v>107</v>
      </c>
      <c r="Y492" s="28" t="str">
        <f t="shared" si="45"/>
        <v>N.A.</v>
      </c>
      <c r="Z492" s="292">
        <f t="shared" si="42"/>
        <v>130185000</v>
      </c>
      <c r="AA492" s="28" cm="1">
        <f t="array" aca="1" ref="AA492" ca="1">_xlfn.IFS(DK492&lt;$DK$4,1,AND(DK492&gt;=$DK$4,DK492&lt;=$AA$4),2,DK492&gt;$AA$4,3)</f>
        <v>2</v>
      </c>
      <c r="AB492" s="28">
        <v>0</v>
      </c>
      <c r="AC492" s="28" cm="1">
        <f t="array" aca="1" ref="AC492" ca="1">IF(AB492="PERCENTIL 30","",_xlfn.IFS(DK492&lt;$AC$4,1,DK492&gt;$AC$4,2))</f>
        <v>1</v>
      </c>
      <c r="AD492" s="28" t="str">
        <f>+IFERROR(VLOOKUP(_xlfn.TEXTJOIN("_", FALSE, C492:E492), BD_Perc!$A:$O, 15, FALSE),"Segmentación no encontrada o vehículo inactivo")</f>
        <v>PERCENTIL 30-70</v>
      </c>
      <c r="AE492" s="28" t="str" cm="1">
        <f t="array" ref="AE492">_xlfn.IFS(
    AD492 = "PERCENTIL 50",
    _xlfn.IFS(
        BD!DK492 &lt; VLOOKUP(_xlfn.TEXTJOIN("_", FALSE, C492:E492), BD_Perc!$A:$O, 11, FALSE), "Intervalo de precio 1",
        BD!DK492 &gt;= VLOOKUP(_xlfn.TEXTJOIN("_", FALSE, C492:E492), BD_Perc!$A:$O, 11, FALSE), "Intervalo de precio 2"
    ),
    AD492 = "PERCENTIL 30-70",
    _xlfn.IFS(
        BD!DK492 &lt; VLOOKUP(_xlfn.TEXTJOIN("_", FALSE, C492:E492), BD_Perc!$A:$O, 6, FALSE), "Intervalo de precio 1",
        BD!DK492 &lt; VLOOKUP(_xlfn.TEXTJOIN("_", FALSE, C492:E492), BD_Perc!$A:$O, 7, FALSE), "Intervalo de precio 2",
        BD!DK492 &gt;= VLOOKUP(_xlfn.TEXTJOIN("_", FALSE, C492:E492), BD_Perc!$A:$O, 7, FALSE), "Intervalo de precio 3"
    ),
    AD492="Segmentación no encontrada o vehículo inactivo","Segmentación no encontrada o vehículo inactivo"
)</f>
        <v>Intervalo de precio 3</v>
      </c>
      <c r="AF492" s="35" t="s">
        <v>2414</v>
      </c>
      <c r="AG492" s="35" t="b">
        <f t="shared" si="46"/>
        <v>1</v>
      </c>
      <c r="AH492" s="205">
        <v>0.01</v>
      </c>
      <c r="AI492" s="205">
        <v>0.01</v>
      </c>
      <c r="AJ492" s="205">
        <v>0.01</v>
      </c>
      <c r="AK492" s="205">
        <v>0.01</v>
      </c>
      <c r="AL492" s="205">
        <v>0.01</v>
      </c>
      <c r="AM492" s="205">
        <v>0.01</v>
      </c>
      <c r="AN492" s="28" t="s">
        <v>113</v>
      </c>
      <c r="AO492" s="28" t="s">
        <v>113</v>
      </c>
      <c r="AP492" s="28" t="s">
        <v>113</v>
      </c>
      <c r="AQ492" s="37">
        <v>0</v>
      </c>
      <c r="AR492" s="38">
        <v>8689479</v>
      </c>
      <c r="AS492" s="38">
        <v>87324</v>
      </c>
      <c r="AT492" s="38" t="s">
        <v>107</v>
      </c>
      <c r="AU492" s="38" t="s">
        <v>107</v>
      </c>
      <c r="AV492" s="38" t="s">
        <v>107</v>
      </c>
      <c r="AW492" s="38">
        <v>7322080</v>
      </c>
      <c r="AX492" s="38">
        <v>0</v>
      </c>
      <c r="AY492" s="38">
        <v>0</v>
      </c>
      <c r="AZ492" s="38">
        <v>49119</v>
      </c>
      <c r="BA492" s="38">
        <v>0</v>
      </c>
      <c r="BB492" s="38" t="s">
        <v>107</v>
      </c>
      <c r="BC492" s="38" t="s">
        <v>107</v>
      </c>
      <c r="BD492" s="38" t="s">
        <v>107</v>
      </c>
      <c r="BE492" s="38" t="s">
        <v>107</v>
      </c>
      <c r="BF492" s="38" t="s">
        <v>107</v>
      </c>
      <c r="BG492" s="38">
        <v>0</v>
      </c>
      <c r="BH492" s="38" t="s">
        <v>107</v>
      </c>
      <c r="BI492" s="38" t="s">
        <v>107</v>
      </c>
      <c r="BJ492" s="38">
        <v>1974385</v>
      </c>
      <c r="BK492" s="38">
        <v>0</v>
      </c>
      <c r="BL492" s="38">
        <v>0</v>
      </c>
      <c r="BM492" s="38">
        <v>0</v>
      </c>
      <c r="BN492" s="38" t="s">
        <v>107</v>
      </c>
      <c r="BO492" s="38">
        <v>1001449</v>
      </c>
      <c r="BP492" s="38" t="s">
        <v>107</v>
      </c>
      <c r="BQ492" s="38">
        <v>72861</v>
      </c>
      <c r="BR492" s="38">
        <v>1528774</v>
      </c>
      <c r="BS492" s="38" t="s">
        <v>107</v>
      </c>
      <c r="BT492" s="38" t="s">
        <v>107</v>
      </c>
      <c r="BU492" s="38" t="s">
        <v>107</v>
      </c>
      <c r="BV492" s="38" t="s">
        <v>107</v>
      </c>
      <c r="BW492" s="38">
        <v>15785609</v>
      </c>
      <c r="BX492" s="38">
        <v>204119</v>
      </c>
      <c r="BY492" s="38" t="s">
        <v>107</v>
      </c>
      <c r="BZ492" s="38" t="s">
        <v>107</v>
      </c>
      <c r="CA492" s="38">
        <v>0</v>
      </c>
      <c r="CB492" s="38">
        <v>832829</v>
      </c>
      <c r="CC492" s="330" t="s">
        <v>107</v>
      </c>
      <c r="CD492" s="38" t="s">
        <v>107</v>
      </c>
      <c r="CE492" s="38" t="s">
        <v>107</v>
      </c>
      <c r="CF492" s="38" t="s">
        <v>107</v>
      </c>
      <c r="CG492" s="38" t="s">
        <v>107</v>
      </c>
      <c r="CH492" s="41" t="s">
        <v>113</v>
      </c>
      <c r="CI492" s="41" t="s">
        <v>113</v>
      </c>
      <c r="CJ492" s="41" t="s">
        <v>113</v>
      </c>
      <c r="CK492" s="41" t="s">
        <v>113</v>
      </c>
      <c r="CL492" s="41" t="s">
        <v>114</v>
      </c>
      <c r="CM492" s="41" t="s">
        <v>114</v>
      </c>
      <c r="CN492" s="41" t="s">
        <v>114</v>
      </c>
      <c r="CO492" s="42" t="s">
        <v>107</v>
      </c>
      <c r="CP492" s="28" t="s">
        <v>107</v>
      </c>
      <c r="CQ492" s="28" t="s">
        <v>107</v>
      </c>
      <c r="CR492" s="28" t="s">
        <v>107</v>
      </c>
      <c r="CS492" s="28" t="s">
        <v>107</v>
      </c>
      <c r="CT492" s="28" t="s">
        <v>107</v>
      </c>
      <c r="CU492" s="28" t="s">
        <v>107</v>
      </c>
      <c r="CV492" s="28" t="s">
        <v>107</v>
      </c>
      <c r="CW492" s="28" t="s">
        <v>107</v>
      </c>
      <c r="CX492" s="28" t="s">
        <v>107</v>
      </c>
      <c r="CY492" s="28" t="s">
        <v>107</v>
      </c>
      <c r="CZ492" s="28" t="s">
        <v>107</v>
      </c>
      <c r="DA492" s="28" t="s">
        <v>107</v>
      </c>
      <c r="DB492" s="28" t="s">
        <v>107</v>
      </c>
      <c r="DC492" s="28" t="s">
        <v>107</v>
      </c>
      <c r="DD492" s="332">
        <v>4163150</v>
      </c>
      <c r="DE492" s="43">
        <v>1</v>
      </c>
      <c r="DF492" s="390">
        <v>1</v>
      </c>
      <c r="DG492" s="310"/>
      <c r="DH492" s="203"/>
      <c r="DI492" s="279" t="str" cm="1">
        <f t="array" ref="DI492">+IF(AND(C492&lt;&gt;"Vehículos Eléctricos",C492&lt;&gt;"Vehículos Híbridos",AD492="PERCENTIL 50"),
     IF(VLOOKUP(_xlfn.TEXTJOIN("_",FALSE,C492:E492),BD_Perc!$A:$P,_xlfn.IFS(BD!AE492="Intervalo de precio 1",12,BD!AE492="Intervalo de precio 2",13),FALSE)&lt;=1,
     VLOOKUP(_xlfn.TEXTJOIN("_",FALSE,C492:E492),BD_Perc!$A:$P,16,FALSE),"Ok P50"),
     "Ok P30/70 ó Híbrido/Eléctrico")</f>
        <v>Ok P30/70 ó Híbrido/Eléctrico</v>
      </c>
      <c r="DJ492" s="279" t="str">
        <f t="shared" si="43"/>
        <v>Vehículos Híbridos_Automóviles_Sedán</v>
      </c>
      <c r="DK492" s="331">
        <f t="shared" si="47"/>
        <v>130185000</v>
      </c>
      <c r="DL492" s="326"/>
    </row>
    <row r="493" spans="1:116" ht="25.5">
      <c r="A493" s="28">
        <v>488</v>
      </c>
      <c r="B493" s="29" t="s">
        <v>266</v>
      </c>
      <c r="C493" s="29" t="s">
        <v>2</v>
      </c>
      <c r="D493" s="29" t="s">
        <v>337</v>
      </c>
      <c r="E493" s="42" t="s">
        <v>346</v>
      </c>
      <c r="F493" s="42" t="s">
        <v>107</v>
      </c>
      <c r="G493" s="30" t="s">
        <v>1091</v>
      </c>
      <c r="H493" s="42" t="s">
        <v>919</v>
      </c>
      <c r="I493" s="28">
        <v>5806108</v>
      </c>
      <c r="J493" s="28" t="s">
        <v>1092</v>
      </c>
      <c r="K493" s="31" t="s">
        <v>107</v>
      </c>
      <c r="L493" s="32">
        <v>362</v>
      </c>
      <c r="M493" s="33" t="s">
        <v>107</v>
      </c>
      <c r="N493" s="34">
        <v>399900000</v>
      </c>
      <c r="O493" s="34">
        <f>+IFERROR(VLOOKUP(I493,Precio_Fasecolda!A:C,3,FALSE),IFERROR(VLOOKUP(I493,Precio_Fasecolda!B:C,2,FALSE),N493))</f>
        <v>399900000</v>
      </c>
      <c r="P493" s="34">
        <f t="shared" si="44"/>
        <v>0</v>
      </c>
      <c r="Q493" s="28" t="s">
        <v>107</v>
      </c>
      <c r="R493" s="28" t="s">
        <v>130</v>
      </c>
      <c r="S493" s="28" t="s">
        <v>1056</v>
      </c>
      <c r="T493" s="28" t="s">
        <v>107</v>
      </c>
      <c r="U493" s="28" t="s">
        <v>107</v>
      </c>
      <c r="V493" s="42" t="s">
        <v>107</v>
      </c>
      <c r="W493" s="28" t="s">
        <v>107</v>
      </c>
      <c r="X493" s="28" t="s">
        <v>107</v>
      </c>
      <c r="Y493" s="28" t="str">
        <f t="shared" si="45"/>
        <v>N.A.</v>
      </c>
      <c r="Z493" s="292">
        <f t="shared" si="42"/>
        <v>395901000</v>
      </c>
      <c r="AA493" s="28" cm="1">
        <f t="array" aca="1" ref="AA493" ca="1">_xlfn.IFS(DK493&lt;$DK$4,1,AND(DK493&gt;=$DK$4,DK493&lt;=$AA$4),2,DK493&gt;$AA$4,3)</f>
        <v>3</v>
      </c>
      <c r="AB493" s="28">
        <v>0</v>
      </c>
      <c r="AC493" s="28" cm="1">
        <f t="array" aca="1" ref="AC493" ca="1">IF(AB493="PERCENTIL 30","",_xlfn.IFS(DK493&lt;$AC$4,1,DK493&gt;$AC$4,2))</f>
        <v>2</v>
      </c>
      <c r="AD493" s="28" t="str">
        <f>+IFERROR(VLOOKUP(_xlfn.TEXTJOIN("_", FALSE, C493:E493), BD_Perc!$A:$O, 15, FALSE),"Segmentación no encontrada o vehículo inactivo")</f>
        <v>PERCENTIL 50</v>
      </c>
      <c r="AE493" s="28" t="str" cm="1">
        <f t="array" ref="AE493">_xlfn.IFS(
    AD493 = "PERCENTIL 50",
    _xlfn.IFS(
        BD!DK493 &lt; VLOOKUP(_xlfn.TEXTJOIN("_", FALSE, C493:E493), BD_Perc!$A:$O, 11, FALSE), "Intervalo de precio 1",
        BD!DK493 &gt;= VLOOKUP(_xlfn.TEXTJOIN("_", FALSE, C493:E493), BD_Perc!$A:$O, 11, FALSE), "Intervalo de precio 2"
    ),
    AD493 = "PERCENTIL 30-70",
    _xlfn.IFS(
        BD!DK493 &lt; VLOOKUP(_xlfn.TEXTJOIN("_", FALSE, C493:E493), BD_Perc!$A:$O, 6, FALSE), "Intervalo de precio 1",
        BD!DK493 &lt; VLOOKUP(_xlfn.TEXTJOIN("_", FALSE, C493:E493), BD_Perc!$A:$O, 7, FALSE), "Intervalo de precio 2",
        BD!DK493 &gt;= VLOOKUP(_xlfn.TEXTJOIN("_", FALSE, C493:E493), BD_Perc!$A:$O, 7, FALSE), "Intervalo de precio 3"
    ),
    AD493="Segmentación no encontrada o vehículo inactivo","Segmentación no encontrada o vehículo inactivo"
)</f>
        <v>Intervalo de precio 2</v>
      </c>
      <c r="AF493" s="35" t="s">
        <v>2413</v>
      </c>
      <c r="AG493" s="35" t="b">
        <f t="shared" si="46"/>
        <v>1</v>
      </c>
      <c r="AH493" s="206">
        <v>0.01</v>
      </c>
      <c r="AI493" s="206">
        <v>0.02</v>
      </c>
      <c r="AJ493" s="206">
        <v>0.03</v>
      </c>
      <c r="AK493" s="206">
        <v>0.04</v>
      </c>
      <c r="AL493" s="206">
        <v>0.04</v>
      </c>
      <c r="AM493" s="206">
        <v>0.04</v>
      </c>
      <c r="AN493" s="28" t="s">
        <v>114</v>
      </c>
      <c r="AO493" s="28" t="s">
        <v>113</v>
      </c>
      <c r="AP493" s="28" t="s">
        <v>114</v>
      </c>
      <c r="AQ493" s="37">
        <v>1</v>
      </c>
      <c r="AR493" s="38">
        <v>8689479</v>
      </c>
      <c r="AS493" s="38" t="s">
        <v>107</v>
      </c>
      <c r="AT493" s="38" t="s">
        <v>107</v>
      </c>
      <c r="AU493" s="38" t="s">
        <v>107</v>
      </c>
      <c r="AV493" s="38" t="s">
        <v>107</v>
      </c>
      <c r="AW493" s="38" t="s">
        <v>107</v>
      </c>
      <c r="AX493" s="38" t="s">
        <v>107</v>
      </c>
      <c r="AY493" s="38" t="s">
        <v>107</v>
      </c>
      <c r="AZ493" s="38" t="s">
        <v>107</v>
      </c>
      <c r="BA493" s="38" t="s">
        <v>107</v>
      </c>
      <c r="BB493" s="38" t="s">
        <v>107</v>
      </c>
      <c r="BC493" s="38" t="s">
        <v>107</v>
      </c>
      <c r="BD493" s="38" t="s">
        <v>107</v>
      </c>
      <c r="BE493" s="38" t="s">
        <v>107</v>
      </c>
      <c r="BF493" s="38" t="s">
        <v>107</v>
      </c>
      <c r="BG493" s="38" t="s">
        <v>107</v>
      </c>
      <c r="BH493" s="38" t="s">
        <v>107</v>
      </c>
      <c r="BI493" s="38" t="s">
        <v>107</v>
      </c>
      <c r="BJ493" s="38" t="s">
        <v>107</v>
      </c>
      <c r="BK493" s="38" t="s">
        <v>107</v>
      </c>
      <c r="BL493" s="38">
        <v>0</v>
      </c>
      <c r="BM493" s="38">
        <v>0</v>
      </c>
      <c r="BN493" s="38" t="s">
        <v>107</v>
      </c>
      <c r="BO493" s="38" t="s">
        <v>107</v>
      </c>
      <c r="BP493" s="38" t="s">
        <v>107</v>
      </c>
      <c r="BQ493" s="38" t="s">
        <v>107</v>
      </c>
      <c r="BR493" s="38" t="s">
        <v>107</v>
      </c>
      <c r="BS493" s="38" t="s">
        <v>107</v>
      </c>
      <c r="BT493" s="38" t="s">
        <v>107</v>
      </c>
      <c r="BU493" s="38" t="s">
        <v>107</v>
      </c>
      <c r="BV493" s="38" t="s">
        <v>107</v>
      </c>
      <c r="BW493" s="38" t="s">
        <v>107</v>
      </c>
      <c r="BX493" s="38" t="s">
        <v>107</v>
      </c>
      <c r="BY493" s="38" t="s">
        <v>107</v>
      </c>
      <c r="BZ493" s="38" t="s">
        <v>107</v>
      </c>
      <c r="CA493" s="38" t="s">
        <v>107</v>
      </c>
      <c r="CB493" s="38" t="s">
        <v>107</v>
      </c>
      <c r="CC493" s="330" t="s">
        <v>107</v>
      </c>
      <c r="CD493" s="38" t="s">
        <v>107</v>
      </c>
      <c r="CE493" s="38" t="s">
        <v>107</v>
      </c>
      <c r="CF493" s="38" t="s">
        <v>107</v>
      </c>
      <c r="CG493" s="38" t="s">
        <v>107</v>
      </c>
      <c r="CH493" s="42" t="s">
        <v>113</v>
      </c>
      <c r="CI493" s="42" t="s">
        <v>113</v>
      </c>
      <c r="CJ493" s="42" t="s">
        <v>113</v>
      </c>
      <c r="CK493" s="42" t="s">
        <v>113</v>
      </c>
      <c r="CL493" s="42" t="s">
        <v>113</v>
      </c>
      <c r="CM493" s="42" t="s">
        <v>113</v>
      </c>
      <c r="CN493" s="42" t="s">
        <v>114</v>
      </c>
      <c r="CO493" s="42" t="s">
        <v>107</v>
      </c>
      <c r="CP493" s="28" t="s">
        <v>107</v>
      </c>
      <c r="CQ493" s="28" t="s">
        <v>107</v>
      </c>
      <c r="CR493" s="28" t="s">
        <v>107</v>
      </c>
      <c r="CS493" s="28" t="s">
        <v>107</v>
      </c>
      <c r="CT493" s="28" t="s">
        <v>107</v>
      </c>
      <c r="CU493" s="28" t="s">
        <v>107</v>
      </c>
      <c r="CV493" s="28" t="s">
        <v>107</v>
      </c>
      <c r="CW493" s="28" t="s">
        <v>107</v>
      </c>
      <c r="CX493" s="28" t="s">
        <v>107</v>
      </c>
      <c r="CY493" s="28" t="s">
        <v>107</v>
      </c>
      <c r="CZ493" s="28" t="s">
        <v>107</v>
      </c>
      <c r="DA493" s="28" t="s">
        <v>107</v>
      </c>
      <c r="DB493" s="28" t="s">
        <v>107</v>
      </c>
      <c r="DC493" s="28" t="s">
        <v>107</v>
      </c>
      <c r="DD493" s="332">
        <v>4310909</v>
      </c>
      <c r="DE493" s="43">
        <v>1</v>
      </c>
      <c r="DF493" s="390">
        <v>1</v>
      </c>
      <c r="DG493" s="310"/>
      <c r="DH493" s="203"/>
      <c r="DI493" s="279" t="str" cm="1">
        <f t="array" ref="DI493">+IF(AND(C493&lt;&gt;"Vehículos Eléctricos",C493&lt;&gt;"Vehículos Híbridos",AD493="PERCENTIL 50"),
     IF(VLOOKUP(_xlfn.TEXTJOIN("_",FALSE,C493:E493),BD_Perc!$A:$P,_xlfn.IFS(BD!AE493="Intervalo de precio 1",12,BD!AE493="Intervalo de precio 2",13),FALSE)&lt;=1,
     VLOOKUP(_xlfn.TEXTJOIN("_",FALSE,C493:E493),BD_Perc!$A:$P,16,FALSE),"Ok P50"),
     "Ok P30/70 ó Híbrido/Eléctrico")</f>
        <v>Ok P30/70 ó Híbrido/Eléctrico</v>
      </c>
      <c r="DJ493" s="279" t="str">
        <f t="shared" si="43"/>
        <v>Vehículos Híbridos_Camperos/Camionetas_4x4</v>
      </c>
      <c r="DK493" s="331">
        <f t="shared" si="47"/>
        <v>395901000</v>
      </c>
      <c r="DL493" s="326"/>
    </row>
    <row r="494" spans="1:116" ht="25.5">
      <c r="A494" s="28">
        <v>489</v>
      </c>
      <c r="B494" s="29" t="s">
        <v>266</v>
      </c>
      <c r="C494" s="29" t="s">
        <v>2</v>
      </c>
      <c r="D494" s="29" t="s">
        <v>337</v>
      </c>
      <c r="E494" s="42" t="s">
        <v>346</v>
      </c>
      <c r="F494" s="42" t="s">
        <v>107</v>
      </c>
      <c r="G494" s="30" t="s">
        <v>1093</v>
      </c>
      <c r="H494" s="28" t="s">
        <v>919</v>
      </c>
      <c r="I494" s="28">
        <v>11107001</v>
      </c>
      <c r="J494" s="28" t="s">
        <v>1094</v>
      </c>
      <c r="K494" s="31" t="s">
        <v>107</v>
      </c>
      <c r="L494" s="32">
        <v>362</v>
      </c>
      <c r="M494" s="33" t="s">
        <v>107</v>
      </c>
      <c r="N494" s="44">
        <v>129900000</v>
      </c>
      <c r="O494" s="34">
        <f>+IFERROR(VLOOKUP(I494,Precio_Fasecolda!A:C,3,FALSE),IFERROR(VLOOKUP(I494,Precio_Fasecolda!B:C,2,FALSE),N494))</f>
        <v>129900000</v>
      </c>
      <c r="P494" s="34">
        <f t="shared" si="44"/>
        <v>0</v>
      </c>
      <c r="Q494" s="28" t="s">
        <v>346</v>
      </c>
      <c r="R494" s="28" t="s">
        <v>130</v>
      </c>
      <c r="S494" s="28" t="s">
        <v>1056</v>
      </c>
      <c r="T494" s="28" t="s">
        <v>107</v>
      </c>
      <c r="U494" s="28" t="s">
        <v>107</v>
      </c>
      <c r="V494" s="42" t="s">
        <v>107</v>
      </c>
      <c r="W494" s="28" t="s">
        <v>107</v>
      </c>
      <c r="X494" s="28" t="s">
        <v>107</v>
      </c>
      <c r="Y494" s="28" t="str">
        <f t="shared" si="45"/>
        <v>N.A.</v>
      </c>
      <c r="Z494" s="292">
        <f t="shared" si="42"/>
        <v>128601000</v>
      </c>
      <c r="AA494" s="28" cm="1">
        <f t="array" aca="1" ref="AA494" ca="1">_xlfn.IFS(DK494&lt;$DK$4,1,AND(DK494&gt;=$DK$4,DK494&lt;=$AA$4),2,DK494&gt;$AA$4,3)</f>
        <v>2</v>
      </c>
      <c r="AB494" s="28">
        <v>0</v>
      </c>
      <c r="AC494" s="28" cm="1">
        <f t="array" aca="1" ref="AC494" ca="1">IF(AB494="PERCENTIL 30","",_xlfn.IFS(DK494&lt;$AC$4,1,DK494&gt;$AC$4,2))</f>
        <v>1</v>
      </c>
      <c r="AD494" s="28" t="str">
        <f>+IFERROR(VLOOKUP(_xlfn.TEXTJOIN("_", FALSE, C494:E494), BD_Perc!$A:$O, 15, FALSE),"Segmentación no encontrada o vehículo inactivo")</f>
        <v>PERCENTIL 50</v>
      </c>
      <c r="AE494" s="28" t="str" cm="1">
        <f t="array" ref="AE494">_xlfn.IFS(
    AD494 = "PERCENTIL 50",
    _xlfn.IFS(
        BD!DK494 &lt; VLOOKUP(_xlfn.TEXTJOIN("_", FALSE, C494:E494), BD_Perc!$A:$O, 11, FALSE), "Intervalo de precio 1",
        BD!DK494 &gt;= VLOOKUP(_xlfn.TEXTJOIN("_", FALSE, C494:E494), BD_Perc!$A:$O, 11, FALSE), "Intervalo de precio 2"
    ),
    AD494 = "PERCENTIL 30-70",
    _xlfn.IFS(
        BD!DK494 &lt; VLOOKUP(_xlfn.TEXTJOIN("_", FALSE, C494:E494), BD_Perc!$A:$O, 6, FALSE), "Intervalo de precio 1",
        BD!DK494 &lt; VLOOKUP(_xlfn.TEXTJOIN("_", FALSE, C494:E494), BD_Perc!$A:$O, 7, FALSE), "Intervalo de precio 2",
        BD!DK494 &gt;= VLOOKUP(_xlfn.TEXTJOIN("_", FALSE, C494:E494), BD_Perc!$A:$O, 7, FALSE), "Intervalo de precio 3"
    ),
    AD494="Segmentación no encontrada o vehículo inactivo","Segmentación no encontrada o vehículo inactivo"
)</f>
        <v>Intervalo de precio 1</v>
      </c>
      <c r="AF494" s="35" t="s">
        <v>2412</v>
      </c>
      <c r="AG494" s="35" t="b">
        <f t="shared" si="46"/>
        <v>1</v>
      </c>
      <c r="AH494" s="206">
        <v>0.01</v>
      </c>
      <c r="AI494" s="206">
        <v>0.02</v>
      </c>
      <c r="AJ494" s="206">
        <v>0.03</v>
      </c>
      <c r="AK494" s="206">
        <v>0.04</v>
      </c>
      <c r="AL494" s="206">
        <v>0.04</v>
      </c>
      <c r="AM494" s="206">
        <v>0.04</v>
      </c>
      <c r="AN494" s="28" t="s">
        <v>114</v>
      </c>
      <c r="AO494" s="28" t="s">
        <v>113</v>
      </c>
      <c r="AP494" s="28" t="s">
        <v>114</v>
      </c>
      <c r="AQ494" s="37">
        <v>0.1</v>
      </c>
      <c r="AR494" s="38">
        <v>0</v>
      </c>
      <c r="AS494" s="38">
        <v>0</v>
      </c>
      <c r="AT494" s="38">
        <v>0</v>
      </c>
      <c r="AU494" s="38">
        <v>0</v>
      </c>
      <c r="AV494" s="38">
        <v>0</v>
      </c>
      <c r="AW494" s="38">
        <v>0</v>
      </c>
      <c r="AX494" s="38">
        <v>0</v>
      </c>
      <c r="AY494" s="38">
        <v>0</v>
      </c>
      <c r="AZ494" s="38">
        <v>0</v>
      </c>
      <c r="BA494" s="38">
        <v>0</v>
      </c>
      <c r="BB494" s="38">
        <v>0</v>
      </c>
      <c r="BC494" s="38">
        <v>0</v>
      </c>
      <c r="BD494" s="38">
        <v>0</v>
      </c>
      <c r="BE494" s="38">
        <v>0</v>
      </c>
      <c r="BF494" s="38">
        <v>0</v>
      </c>
      <c r="BG494" s="38">
        <v>0</v>
      </c>
      <c r="BH494" s="38">
        <v>0</v>
      </c>
      <c r="BI494" s="38">
        <v>0</v>
      </c>
      <c r="BJ494" s="38">
        <v>0</v>
      </c>
      <c r="BK494" s="38">
        <v>0</v>
      </c>
      <c r="BL494" s="38">
        <v>0</v>
      </c>
      <c r="BM494" s="38">
        <v>0</v>
      </c>
      <c r="BN494" s="38">
        <v>0</v>
      </c>
      <c r="BO494" s="38">
        <v>0</v>
      </c>
      <c r="BP494" s="38">
        <v>0</v>
      </c>
      <c r="BQ494" s="38">
        <v>0</v>
      </c>
      <c r="BR494" s="38">
        <v>0</v>
      </c>
      <c r="BS494" s="38">
        <v>0</v>
      </c>
      <c r="BT494" s="38">
        <v>0</v>
      </c>
      <c r="BU494" s="38">
        <v>0</v>
      </c>
      <c r="BV494" s="38">
        <v>0</v>
      </c>
      <c r="BW494" s="38">
        <v>0</v>
      </c>
      <c r="BX494" s="38">
        <v>0</v>
      </c>
      <c r="BY494" s="38">
        <v>0</v>
      </c>
      <c r="BZ494" s="38">
        <v>0</v>
      </c>
      <c r="CA494" s="38">
        <v>0</v>
      </c>
      <c r="CB494" s="38">
        <v>0</v>
      </c>
      <c r="CC494" s="330">
        <v>0</v>
      </c>
      <c r="CD494" s="38">
        <v>0</v>
      </c>
      <c r="CE494" s="38">
        <v>0</v>
      </c>
      <c r="CF494" s="38">
        <v>0</v>
      </c>
      <c r="CG494" s="38">
        <v>0</v>
      </c>
      <c r="CH494" s="42" t="s">
        <v>113</v>
      </c>
      <c r="CI494" s="42" t="s">
        <v>113</v>
      </c>
      <c r="CJ494" s="42" t="s">
        <v>113</v>
      </c>
      <c r="CK494" s="42" t="s">
        <v>113</v>
      </c>
      <c r="CL494" s="42" t="s">
        <v>113</v>
      </c>
      <c r="CM494" s="42" t="s">
        <v>113</v>
      </c>
      <c r="CN494" s="42" t="s">
        <v>114</v>
      </c>
      <c r="CO494" s="42" t="s">
        <v>107</v>
      </c>
      <c r="CP494" s="28" t="s">
        <v>107</v>
      </c>
      <c r="CQ494" s="28" t="s">
        <v>107</v>
      </c>
      <c r="CR494" s="28" t="s">
        <v>107</v>
      </c>
      <c r="CS494" s="28" t="s">
        <v>107</v>
      </c>
      <c r="CT494" s="28" t="s">
        <v>107</v>
      </c>
      <c r="CU494" s="28" t="s">
        <v>107</v>
      </c>
      <c r="CV494" s="28" t="s">
        <v>107</v>
      </c>
      <c r="CW494" s="28" t="s">
        <v>107</v>
      </c>
      <c r="CX494" s="28" t="s">
        <v>107</v>
      </c>
      <c r="CY494" s="28" t="s">
        <v>107</v>
      </c>
      <c r="CZ494" s="28" t="s">
        <v>107</v>
      </c>
      <c r="DA494" s="28" t="s">
        <v>107</v>
      </c>
      <c r="DB494" s="28" t="s">
        <v>107</v>
      </c>
      <c r="DC494" s="28" t="s">
        <v>107</v>
      </c>
      <c r="DD494" s="332">
        <v>0</v>
      </c>
      <c r="DE494" s="43">
        <v>0</v>
      </c>
      <c r="DF494" s="390">
        <v>0</v>
      </c>
      <c r="DG494" s="310"/>
      <c r="DH494" s="203"/>
      <c r="DI494" s="279" t="str" cm="1">
        <f t="array" ref="DI494">+IF(AND(C494&lt;&gt;"Vehículos Eléctricos",C494&lt;&gt;"Vehículos Híbridos",AD494="PERCENTIL 50"),
     IF(VLOOKUP(_xlfn.TEXTJOIN("_",FALSE,C494:E494),BD_Perc!$A:$P,_xlfn.IFS(BD!AE494="Intervalo de precio 1",12,BD!AE494="Intervalo de precio 2",13),FALSE)&lt;=1,
     VLOOKUP(_xlfn.TEXTJOIN("_",FALSE,C494:E494),BD_Perc!$A:$P,16,FALSE),"Ok P50"),
     "Ok P30/70 ó Híbrido/Eléctrico")</f>
        <v>Ok P30/70 ó Híbrido/Eléctrico</v>
      </c>
      <c r="DJ494" s="279" t="str">
        <f t="shared" si="43"/>
        <v>Vehículos Híbridos_Camperos/Camionetas_4x4</v>
      </c>
      <c r="DK494" s="331">
        <f t="shared" si="47"/>
        <v>128601000</v>
      </c>
      <c r="DL494" s="326"/>
    </row>
    <row r="495" spans="1:116" ht="51">
      <c r="A495" s="28">
        <v>490</v>
      </c>
      <c r="B495" s="29" t="s">
        <v>145</v>
      </c>
      <c r="C495" s="29" t="s">
        <v>1</v>
      </c>
      <c r="D495" s="29" t="s">
        <v>810</v>
      </c>
      <c r="E495" s="42" t="s">
        <v>811</v>
      </c>
      <c r="F495" s="42" t="s">
        <v>1095</v>
      </c>
      <c r="G495" s="30" t="s">
        <v>1096</v>
      </c>
      <c r="H495" s="28" t="s">
        <v>147</v>
      </c>
      <c r="I495" s="28">
        <v>8007016</v>
      </c>
      <c r="J495" s="28" t="s">
        <v>1097</v>
      </c>
      <c r="K495" s="31" t="s">
        <v>107</v>
      </c>
      <c r="L495" s="56">
        <v>59</v>
      </c>
      <c r="M495" s="33" t="s">
        <v>107</v>
      </c>
      <c r="N495" s="44">
        <v>136800000</v>
      </c>
      <c r="O495" s="34">
        <f>+IFERROR(VLOOKUP(I495,Precio_Fasecolda!A:C,3,FALSE),IFERROR(VLOOKUP(I495,Precio_Fasecolda!B:C,2,FALSE),N495))</f>
        <v>136800000</v>
      </c>
      <c r="P495" s="34">
        <f t="shared" si="44"/>
        <v>0</v>
      </c>
      <c r="Q495" s="33" t="s">
        <v>107</v>
      </c>
      <c r="R495" s="28" t="s">
        <v>130</v>
      </c>
      <c r="S495" s="28" t="s">
        <v>1062</v>
      </c>
      <c r="T495" s="28" t="s">
        <v>107</v>
      </c>
      <c r="U495" s="28" t="s">
        <v>107</v>
      </c>
      <c r="V495" s="42" t="s">
        <v>107</v>
      </c>
      <c r="W495" s="28" t="s">
        <v>107</v>
      </c>
      <c r="X495" s="28" t="s">
        <v>107</v>
      </c>
      <c r="Y495" s="28" t="str">
        <f t="shared" si="45"/>
        <v>N.A.</v>
      </c>
      <c r="Z495" s="292">
        <f t="shared" si="42"/>
        <v>132696000</v>
      </c>
      <c r="AA495" s="28" cm="1">
        <f t="array" aca="1" ref="AA495" ca="1">_xlfn.IFS(DK495&lt;$DK$4,1,AND(DK495&gt;=$DK$4,DK495&lt;=$AA$4),2,DK495&gt;$AA$4,3)</f>
        <v>2</v>
      </c>
      <c r="AB495" s="28">
        <v>0</v>
      </c>
      <c r="AC495" s="28" cm="1">
        <f t="array" aca="1" ref="AC495" ca="1">IF(AB495="PERCENTIL 30","",_xlfn.IFS(DK495&lt;$AC$4,1,DK495&gt;$AC$4,2))</f>
        <v>1</v>
      </c>
      <c r="AD495" s="28" t="str">
        <f>+IFERROR(VLOOKUP(_xlfn.TEXTJOIN("_", FALSE, C495:E495), BD_Perc!$A:$O, 15, FALSE),"Segmentación no encontrada o vehículo inactivo")</f>
        <v>PERCENTIL 50</v>
      </c>
      <c r="AE495" s="28" t="str" cm="1">
        <f t="array" ref="AE495">_xlfn.IFS(
    AD495 = "PERCENTIL 50",
    _xlfn.IFS(
        BD!DK495 &lt; VLOOKUP(_xlfn.TEXTJOIN("_", FALSE, C495:E495), BD_Perc!$A:$O, 11, FALSE), "Intervalo de precio 1",
        BD!DK495 &gt;= VLOOKUP(_xlfn.TEXTJOIN("_", FALSE, C495:E495), BD_Perc!$A:$O, 11, FALSE), "Intervalo de precio 2"
    ),
    AD495 = "PERCENTIL 30-70",
    _xlfn.IFS(
        BD!DK495 &lt; VLOOKUP(_xlfn.TEXTJOIN("_", FALSE, C495:E495), BD_Perc!$A:$O, 6, FALSE), "Intervalo de precio 1",
        BD!DK495 &lt; VLOOKUP(_xlfn.TEXTJOIN("_", FALSE, C495:E495), BD_Perc!$A:$O, 7, FALSE), "Intervalo de precio 2",
        BD!DK495 &gt;= VLOOKUP(_xlfn.TEXTJOIN("_", FALSE, C495:E495), BD_Perc!$A:$O, 7, FALSE), "Intervalo de precio 3"
    ),
    AD495="Segmentación no encontrada o vehículo inactivo","Segmentación no encontrada o vehículo inactivo"
)</f>
        <v>Intervalo de precio 2</v>
      </c>
      <c r="AF495" s="35" t="s">
        <v>2413</v>
      </c>
      <c r="AG495" s="35" t="b">
        <f t="shared" si="46"/>
        <v>1</v>
      </c>
      <c r="AH495" s="205">
        <v>0.03</v>
      </c>
      <c r="AI495" s="205">
        <v>0.04</v>
      </c>
      <c r="AJ495" s="205">
        <v>0.05</v>
      </c>
      <c r="AK495" s="205">
        <v>0.68</v>
      </c>
      <c r="AL495" s="205">
        <v>6.9000000000000006E-2</v>
      </c>
      <c r="AM495" s="205">
        <v>7.0000000000000007E-2</v>
      </c>
      <c r="AN495" s="28" t="s">
        <v>114</v>
      </c>
      <c r="AO495" s="28" t="s">
        <v>114</v>
      </c>
      <c r="AP495" s="28" t="s">
        <v>114</v>
      </c>
      <c r="AQ495" s="45">
        <v>1</v>
      </c>
      <c r="AR495" s="38">
        <v>0</v>
      </c>
      <c r="AS495" s="38">
        <v>0</v>
      </c>
      <c r="AT495" s="38">
        <v>0</v>
      </c>
      <c r="AU495" s="38">
        <v>0</v>
      </c>
      <c r="AV495" s="38">
        <v>0</v>
      </c>
      <c r="AW495" s="38">
        <v>0</v>
      </c>
      <c r="AX495" s="38">
        <v>0</v>
      </c>
      <c r="AY495" s="38">
        <v>0</v>
      </c>
      <c r="AZ495" s="38">
        <v>0</v>
      </c>
      <c r="BA495" s="38">
        <v>0</v>
      </c>
      <c r="BB495" s="38">
        <v>0</v>
      </c>
      <c r="BC495" s="38">
        <v>0</v>
      </c>
      <c r="BD495" s="38">
        <v>0</v>
      </c>
      <c r="BE495" s="38">
        <v>0</v>
      </c>
      <c r="BF495" s="38">
        <v>0</v>
      </c>
      <c r="BG495" s="38">
        <v>0</v>
      </c>
      <c r="BH495" s="38">
        <v>0</v>
      </c>
      <c r="BI495" s="38">
        <v>0</v>
      </c>
      <c r="BJ495" s="38">
        <v>0</v>
      </c>
      <c r="BK495" s="38">
        <v>0</v>
      </c>
      <c r="BL495" s="38">
        <v>0</v>
      </c>
      <c r="BM495" s="38">
        <v>0</v>
      </c>
      <c r="BN495" s="38">
        <v>0</v>
      </c>
      <c r="BO495" s="38">
        <v>0</v>
      </c>
      <c r="BP495" s="38">
        <v>0</v>
      </c>
      <c r="BQ495" s="38">
        <v>0</v>
      </c>
      <c r="BR495" s="38">
        <v>0</v>
      </c>
      <c r="BS495" s="38">
        <v>0</v>
      </c>
      <c r="BT495" s="38">
        <v>0</v>
      </c>
      <c r="BU495" s="38">
        <v>0</v>
      </c>
      <c r="BV495" s="38">
        <v>0</v>
      </c>
      <c r="BW495" s="38">
        <v>0</v>
      </c>
      <c r="BX495" s="38">
        <v>0</v>
      </c>
      <c r="BY495" s="38">
        <v>0</v>
      </c>
      <c r="BZ495" s="38">
        <v>0</v>
      </c>
      <c r="CA495" s="38">
        <v>0</v>
      </c>
      <c r="CB495" s="38">
        <v>0</v>
      </c>
      <c r="CC495" s="330">
        <v>0</v>
      </c>
      <c r="CD495" s="38">
        <v>0</v>
      </c>
      <c r="CE495" s="38">
        <v>0</v>
      </c>
      <c r="CF495" s="38">
        <v>0</v>
      </c>
      <c r="CG495" s="38">
        <v>0</v>
      </c>
      <c r="CH495" s="42" t="s">
        <v>114</v>
      </c>
      <c r="CI495" s="42" t="s">
        <v>114</v>
      </c>
      <c r="CJ495" s="42" t="s">
        <v>114</v>
      </c>
      <c r="CK495" s="42" t="s">
        <v>114</v>
      </c>
      <c r="CL495" s="42" t="s">
        <v>114</v>
      </c>
      <c r="CM495" s="42" t="s">
        <v>114</v>
      </c>
      <c r="CN495" s="42" t="s">
        <v>114</v>
      </c>
      <c r="CO495" s="46">
        <v>3347921.96</v>
      </c>
      <c r="CP495" s="28" t="s">
        <v>107</v>
      </c>
      <c r="CQ495" s="28" t="s">
        <v>107</v>
      </c>
      <c r="CR495" s="28" t="s">
        <v>107</v>
      </c>
      <c r="CS495" s="28" t="s">
        <v>107</v>
      </c>
      <c r="CT495" s="28" t="s">
        <v>107</v>
      </c>
      <c r="CU495" s="28" t="s">
        <v>107</v>
      </c>
      <c r="CV495" s="28" t="s">
        <v>107</v>
      </c>
      <c r="CW495" s="28" t="s">
        <v>107</v>
      </c>
      <c r="CX495" s="28" t="s">
        <v>107</v>
      </c>
      <c r="CY495" s="28" t="s">
        <v>107</v>
      </c>
      <c r="CZ495" s="28" t="s">
        <v>107</v>
      </c>
      <c r="DA495" s="28" t="s">
        <v>107</v>
      </c>
      <c r="DB495" s="28" t="s">
        <v>107</v>
      </c>
      <c r="DC495" s="28" t="s">
        <v>107</v>
      </c>
      <c r="DD495" s="332">
        <v>0</v>
      </c>
      <c r="DE495" s="43">
        <v>0</v>
      </c>
      <c r="DF495" s="390">
        <v>0</v>
      </c>
      <c r="DG495" s="310"/>
      <c r="DH495" s="203"/>
      <c r="DI495" s="279" t="str" cm="1">
        <f t="array" ref="DI495">+IF(AND(C495&lt;&gt;"Vehículos Eléctricos",C495&lt;&gt;"Vehículos Híbridos",AD495="PERCENTIL 50"),
     IF(VLOOKUP(_xlfn.TEXTJOIN("_",FALSE,C495:E495),BD_Perc!$A:$P,_xlfn.IFS(BD!AE495="Intervalo de precio 1",12,BD!AE495="Intervalo de precio 2",13),FALSE)&lt;=1,
     VLOOKUP(_xlfn.TEXTJOIN("_",FALSE,C495:E495),BD_Perc!$A:$P,16,FALSE),"Ok P50"),
     "Ok P30/70 ó Híbrido/Eléctrico")</f>
        <v>Ok P30/70 ó Híbrido/Eléctrico</v>
      </c>
      <c r="DJ495" s="279" t="str">
        <f t="shared" si="43"/>
        <v>Vehículos Eléctricos_Vehículos Destinados al Transporte de Carga Liviana_Van</v>
      </c>
      <c r="DK495" s="331">
        <f t="shared" si="47"/>
        <v>132696000</v>
      </c>
      <c r="DL495" s="326"/>
    </row>
    <row r="496" spans="1:116" ht="51">
      <c r="A496" s="28">
        <v>491</v>
      </c>
      <c r="B496" s="29" t="s">
        <v>249</v>
      </c>
      <c r="C496" s="29" t="s">
        <v>2</v>
      </c>
      <c r="D496" s="29" t="s">
        <v>810</v>
      </c>
      <c r="E496" s="42" t="s">
        <v>814</v>
      </c>
      <c r="F496" s="42" t="s">
        <v>107</v>
      </c>
      <c r="G496" s="30" t="s">
        <v>1098</v>
      </c>
      <c r="H496" s="28" t="s">
        <v>927</v>
      </c>
      <c r="I496" s="28">
        <v>3711075</v>
      </c>
      <c r="J496" s="28" t="s">
        <v>1099</v>
      </c>
      <c r="K496" s="31" t="s">
        <v>107</v>
      </c>
      <c r="L496" s="56">
        <v>148</v>
      </c>
      <c r="M496" s="33" t="s">
        <v>107</v>
      </c>
      <c r="N496" s="34">
        <v>162800000</v>
      </c>
      <c r="O496" s="34">
        <f>+IFERROR(VLOOKUP(I496,Precio_Fasecolda!A:C,3,FALSE),IFERROR(VLOOKUP(I496,Precio_Fasecolda!B:C,2,FALSE),N496))</f>
        <v>162800000</v>
      </c>
      <c r="P496" s="34">
        <f t="shared" si="44"/>
        <v>0</v>
      </c>
      <c r="Q496" s="33" t="s">
        <v>107</v>
      </c>
      <c r="R496" s="28" t="s">
        <v>130</v>
      </c>
      <c r="S496" s="28" t="s">
        <v>1056</v>
      </c>
      <c r="T496" s="28" t="s">
        <v>107</v>
      </c>
      <c r="U496" s="28" t="s">
        <v>107</v>
      </c>
      <c r="V496" s="42" t="s">
        <v>107</v>
      </c>
      <c r="W496" s="28" t="s">
        <v>107</v>
      </c>
      <c r="X496" s="28" t="s">
        <v>107</v>
      </c>
      <c r="Y496" s="28" t="str">
        <f t="shared" si="45"/>
        <v>N.A.</v>
      </c>
      <c r="Z496" s="292">
        <f t="shared" si="42"/>
        <v>162800000</v>
      </c>
      <c r="AA496" s="28" cm="1">
        <f t="array" aca="1" ref="AA496" ca="1">_xlfn.IFS(DK496&lt;$DK$4,1,AND(DK496&gt;=$DK$4,DK496&lt;=$AA$4),2,DK496&gt;$AA$4,3)</f>
        <v>2</v>
      </c>
      <c r="AB496" s="28">
        <v>0</v>
      </c>
      <c r="AC496" s="28" cm="1">
        <f t="array" aca="1" ref="AC496" ca="1">IF(AB496="PERCENTIL 30","",_xlfn.IFS(DK496&lt;$AC$4,1,DK496&gt;$AC$4,2))</f>
        <v>2</v>
      </c>
      <c r="AD496" s="28" t="str">
        <f>+IFERROR(VLOOKUP(_xlfn.TEXTJOIN("_", FALSE, C496:E496), BD_Perc!$A:$O, 15, FALSE),"Segmentación no encontrada o vehículo inactivo")</f>
        <v>PERCENTIL 30-70</v>
      </c>
      <c r="AE496" s="28" t="str" cm="1">
        <f t="array" ref="AE496">_xlfn.IFS(
    AD496 = "PERCENTIL 50",
    _xlfn.IFS(
        BD!DK496 &lt; VLOOKUP(_xlfn.TEXTJOIN("_", FALSE, C496:E496), BD_Perc!$A:$O, 11, FALSE), "Intervalo de precio 1",
        BD!DK496 &gt;= VLOOKUP(_xlfn.TEXTJOIN("_", FALSE, C496:E496), BD_Perc!$A:$O, 11, FALSE), "Intervalo de precio 2"
    ),
    AD496 = "PERCENTIL 30-70",
    _xlfn.IFS(
        BD!DK496 &lt; VLOOKUP(_xlfn.TEXTJOIN("_", FALSE, C496:E496), BD_Perc!$A:$O, 6, FALSE), "Intervalo de precio 1",
        BD!DK496 &lt; VLOOKUP(_xlfn.TEXTJOIN("_", FALSE, C496:E496), BD_Perc!$A:$O, 7, FALSE), "Intervalo de precio 2",
        BD!DK496 &gt;= VLOOKUP(_xlfn.TEXTJOIN("_", FALSE, C496:E496), BD_Perc!$A:$O, 7, FALSE), "Intervalo de precio 3"
    ),
    AD496="Segmentación no encontrada o vehículo inactivo","Segmentación no encontrada o vehículo inactivo"
)</f>
        <v>Intervalo de precio 1</v>
      </c>
      <c r="AF496" s="35" t="s">
        <v>2412</v>
      </c>
      <c r="AG496" s="35" t="b">
        <f t="shared" si="46"/>
        <v>1</v>
      </c>
      <c r="AH496" s="205">
        <v>0</v>
      </c>
      <c r="AI496" s="205">
        <v>5.0000000000000001E-3</v>
      </c>
      <c r="AJ496" s="205">
        <v>0.01</v>
      </c>
      <c r="AK496" s="205">
        <v>1.4999999999999999E-2</v>
      </c>
      <c r="AL496" s="205">
        <v>1.7999999999999999E-2</v>
      </c>
      <c r="AM496" s="205">
        <v>0.02</v>
      </c>
      <c r="AN496" s="28" t="s">
        <v>114</v>
      </c>
      <c r="AO496" s="28" t="s">
        <v>114</v>
      </c>
      <c r="AP496" s="28" t="s">
        <v>114</v>
      </c>
      <c r="AQ496" s="37">
        <v>0</v>
      </c>
      <c r="AR496" s="38">
        <v>8689479</v>
      </c>
      <c r="AS496" s="38">
        <v>319146</v>
      </c>
      <c r="AT496" s="38">
        <v>245086</v>
      </c>
      <c r="AU496" s="38" t="s">
        <v>107</v>
      </c>
      <c r="AV496" s="38" t="s">
        <v>107</v>
      </c>
      <c r="AW496" s="38">
        <v>10531875</v>
      </c>
      <c r="AX496" s="38">
        <v>490171</v>
      </c>
      <c r="AY496" s="38">
        <v>972173</v>
      </c>
      <c r="AZ496" s="38">
        <v>68079</v>
      </c>
      <c r="BA496" s="38">
        <v>394860</v>
      </c>
      <c r="BB496" s="38">
        <v>24508565</v>
      </c>
      <c r="BC496" s="38">
        <v>20423804</v>
      </c>
      <c r="BD496" s="38" t="s">
        <v>107</v>
      </c>
      <c r="BE496" s="38" t="s">
        <v>107</v>
      </c>
      <c r="BF496" s="38" t="s">
        <v>107</v>
      </c>
      <c r="BG496" s="38" t="s">
        <v>107</v>
      </c>
      <c r="BH496" s="38" t="s">
        <v>107</v>
      </c>
      <c r="BI496" s="38">
        <v>0</v>
      </c>
      <c r="BJ496" s="38" t="s">
        <v>107</v>
      </c>
      <c r="BK496" s="38">
        <v>0</v>
      </c>
      <c r="BL496" s="38">
        <v>0</v>
      </c>
      <c r="BM496" s="38">
        <v>0</v>
      </c>
      <c r="BN496" s="38" t="s">
        <v>107</v>
      </c>
      <c r="BO496" s="38" t="s">
        <v>107</v>
      </c>
      <c r="BP496" s="38">
        <v>1471875</v>
      </c>
      <c r="BQ496" s="38">
        <v>89865</v>
      </c>
      <c r="BR496" s="38">
        <v>1089270</v>
      </c>
      <c r="BS496" s="38" t="s">
        <v>107</v>
      </c>
      <c r="BT496" s="38" t="s">
        <v>107</v>
      </c>
      <c r="BU496" s="38" t="s">
        <v>107</v>
      </c>
      <c r="BV496" s="38" t="s">
        <v>107</v>
      </c>
      <c r="BW496" s="38">
        <v>7080252</v>
      </c>
      <c r="BX496" s="38">
        <v>89865</v>
      </c>
      <c r="BY496" s="38" t="s">
        <v>107</v>
      </c>
      <c r="BZ496" s="38" t="s">
        <v>107</v>
      </c>
      <c r="CA496" s="38">
        <v>4220919</v>
      </c>
      <c r="CB496" s="38" t="s">
        <v>107</v>
      </c>
      <c r="CC496" s="330" t="s">
        <v>107</v>
      </c>
      <c r="CD496" s="38" t="s">
        <v>107</v>
      </c>
      <c r="CE496" s="38" t="s">
        <v>107</v>
      </c>
      <c r="CF496" s="38" t="s">
        <v>107</v>
      </c>
      <c r="CG496" s="38" t="s">
        <v>107</v>
      </c>
      <c r="CH496" s="29" t="s">
        <v>114</v>
      </c>
      <c r="CI496" s="29" t="s">
        <v>114</v>
      </c>
      <c r="CJ496" s="29" t="s">
        <v>114</v>
      </c>
      <c r="CK496" s="29" t="s">
        <v>114</v>
      </c>
      <c r="CL496" s="29" t="s">
        <v>114</v>
      </c>
      <c r="CM496" s="29" t="s">
        <v>114</v>
      </c>
      <c r="CN496" s="29" t="s">
        <v>114</v>
      </c>
      <c r="CO496" s="42" t="s">
        <v>107</v>
      </c>
      <c r="CP496" s="28" t="s">
        <v>107</v>
      </c>
      <c r="CQ496" s="28" t="s">
        <v>107</v>
      </c>
      <c r="CR496" s="28" t="s">
        <v>107</v>
      </c>
      <c r="CS496" s="28" t="s">
        <v>107</v>
      </c>
      <c r="CT496" s="28" t="s">
        <v>107</v>
      </c>
      <c r="CU496" s="28" t="s">
        <v>107</v>
      </c>
      <c r="CV496" s="28" t="s">
        <v>107</v>
      </c>
      <c r="CW496" s="28" t="s">
        <v>107</v>
      </c>
      <c r="CX496" s="28" t="s">
        <v>107</v>
      </c>
      <c r="CY496" s="28" t="s">
        <v>107</v>
      </c>
      <c r="CZ496" s="28" t="s">
        <v>107</v>
      </c>
      <c r="DA496" s="28" t="s">
        <v>107</v>
      </c>
      <c r="DB496" s="28" t="s">
        <v>107</v>
      </c>
      <c r="DC496" s="28" t="s">
        <v>107</v>
      </c>
      <c r="DD496" s="332">
        <v>11845806</v>
      </c>
      <c r="DE496" s="43">
        <v>0</v>
      </c>
      <c r="DF496" s="390">
        <v>0</v>
      </c>
      <c r="DG496" s="310">
        <v>45686</v>
      </c>
      <c r="DH496" s="203" t="s">
        <v>2471</v>
      </c>
      <c r="DI496" s="279" t="str" cm="1">
        <f t="array" ref="DI496">+IF(AND(C496&lt;&gt;"Vehículos Eléctricos",C496&lt;&gt;"Vehículos Híbridos",AD496="PERCENTIL 50"),
     IF(VLOOKUP(_xlfn.TEXTJOIN("_",FALSE,C496:E496),BD_Perc!$A:$P,_xlfn.IFS(BD!AE496="Intervalo de precio 1",12,BD!AE496="Intervalo de precio 2",13),FALSE)&lt;=1,
     VLOOKUP(_xlfn.TEXTJOIN("_",FALSE,C496:E496),BD_Perc!$A:$P,16,FALSE),"Ok P50"),
     "Ok P30/70 ó Híbrido/Eléctrico")</f>
        <v>Ok P30/70 ó Híbrido/Eléctrico</v>
      </c>
      <c r="DJ496" s="279" t="str">
        <f t="shared" si="43"/>
        <v>Vehículos Híbridos_Vehículos Destinados al Transporte de Carga Liviana_Furgón</v>
      </c>
      <c r="DK496" s="331">
        <f t="shared" si="47"/>
        <v>162800000</v>
      </c>
      <c r="DL496" s="326"/>
    </row>
    <row r="497" spans="1:116" ht="51">
      <c r="A497" s="28">
        <v>492</v>
      </c>
      <c r="B497" s="29" t="s">
        <v>249</v>
      </c>
      <c r="C497" s="29" t="s">
        <v>2</v>
      </c>
      <c r="D497" s="29" t="s">
        <v>810</v>
      </c>
      <c r="E497" s="42" t="s">
        <v>814</v>
      </c>
      <c r="F497" s="42" t="s">
        <v>107</v>
      </c>
      <c r="G497" s="30" t="s">
        <v>1100</v>
      </c>
      <c r="H497" s="28" t="s">
        <v>927</v>
      </c>
      <c r="I497" s="28">
        <v>3711060</v>
      </c>
      <c r="J497" s="28" t="s">
        <v>1101</v>
      </c>
      <c r="K497" s="31" t="s">
        <v>107</v>
      </c>
      <c r="L497" s="56">
        <v>150</v>
      </c>
      <c r="M497" s="33" t="s">
        <v>107</v>
      </c>
      <c r="N497" s="34">
        <v>226000000</v>
      </c>
      <c r="O497" s="34">
        <f>+IFERROR(VLOOKUP(I497,Precio_Fasecolda!A:C,3,FALSE),IFERROR(VLOOKUP(I497,Precio_Fasecolda!B:C,2,FALSE),N497))</f>
        <v>226000000</v>
      </c>
      <c r="P497" s="34">
        <f t="shared" si="44"/>
        <v>0</v>
      </c>
      <c r="Q497" s="33" t="s">
        <v>107</v>
      </c>
      <c r="R497" s="28" t="s">
        <v>130</v>
      </c>
      <c r="S497" s="28" t="s">
        <v>1056</v>
      </c>
      <c r="T497" s="28" t="s">
        <v>107</v>
      </c>
      <c r="U497" s="28" t="s">
        <v>107</v>
      </c>
      <c r="V497" s="42" t="s">
        <v>107</v>
      </c>
      <c r="W497" s="28" t="s">
        <v>107</v>
      </c>
      <c r="X497" s="28" t="s">
        <v>107</v>
      </c>
      <c r="Y497" s="28" t="str">
        <f t="shared" si="45"/>
        <v>N.A.</v>
      </c>
      <c r="Z497" s="292">
        <f t="shared" si="42"/>
        <v>226000000</v>
      </c>
      <c r="AA497" s="28" cm="1">
        <f t="array" aca="1" ref="AA497" ca="1">_xlfn.IFS(DK497&lt;$DK$4,1,AND(DK497&gt;=$DK$4,DK497&lt;=$AA$4),2,DK497&gt;$AA$4,3)</f>
        <v>2</v>
      </c>
      <c r="AB497" s="28">
        <v>0</v>
      </c>
      <c r="AC497" s="28" cm="1">
        <f t="array" aca="1" ref="AC497" ca="1">IF(AB497="PERCENTIL 30","",_xlfn.IFS(DK497&lt;$AC$4,1,DK497&gt;$AC$4,2))</f>
        <v>2</v>
      </c>
      <c r="AD497" s="28" t="str">
        <f>+IFERROR(VLOOKUP(_xlfn.TEXTJOIN("_", FALSE, C497:E497), BD_Perc!$A:$O, 15, FALSE),"Segmentación no encontrada o vehículo inactivo")</f>
        <v>PERCENTIL 30-70</v>
      </c>
      <c r="AE497" s="28" t="str" cm="1">
        <f t="array" ref="AE497">_xlfn.IFS(
    AD497 = "PERCENTIL 50",
    _xlfn.IFS(
        BD!DK497 &lt; VLOOKUP(_xlfn.TEXTJOIN("_", FALSE, C497:E497), BD_Perc!$A:$O, 11, FALSE), "Intervalo de precio 1",
        BD!DK497 &gt;= VLOOKUP(_xlfn.TEXTJOIN("_", FALSE, C497:E497), BD_Perc!$A:$O, 11, FALSE), "Intervalo de precio 2"
    ),
    AD497 = "PERCENTIL 30-70",
    _xlfn.IFS(
        BD!DK497 &lt; VLOOKUP(_xlfn.TEXTJOIN("_", FALSE, C497:E497), BD_Perc!$A:$O, 6, FALSE), "Intervalo de precio 1",
        BD!DK497 &lt; VLOOKUP(_xlfn.TEXTJOIN("_", FALSE, C497:E497), BD_Perc!$A:$O, 7, FALSE), "Intervalo de precio 2",
        BD!DK497 &gt;= VLOOKUP(_xlfn.TEXTJOIN("_", FALSE, C497:E497), BD_Perc!$A:$O, 7, FALSE), "Intervalo de precio 3"
    ),
    AD497="Segmentación no encontrada o vehículo inactivo","Segmentación no encontrada o vehículo inactivo"
)</f>
        <v>Intervalo de precio 1</v>
      </c>
      <c r="AF497" s="35" t="s">
        <v>2412</v>
      </c>
      <c r="AG497" s="35" t="b">
        <f t="shared" si="46"/>
        <v>1</v>
      </c>
      <c r="AH497" s="205">
        <v>0</v>
      </c>
      <c r="AI497" s="205">
        <v>5.0000000000000001E-3</v>
      </c>
      <c r="AJ497" s="205">
        <v>0.01</v>
      </c>
      <c r="AK497" s="205">
        <v>1.4999999999999999E-2</v>
      </c>
      <c r="AL497" s="205">
        <v>1.7999999999999999E-2</v>
      </c>
      <c r="AM497" s="205">
        <v>0.02</v>
      </c>
      <c r="AN497" s="28" t="s">
        <v>114</v>
      </c>
      <c r="AO497" s="28" t="s">
        <v>114</v>
      </c>
      <c r="AP497" s="28" t="s">
        <v>114</v>
      </c>
      <c r="AQ497" s="37">
        <v>0</v>
      </c>
      <c r="AR497" s="38">
        <v>8689479</v>
      </c>
      <c r="AS497" s="38">
        <v>319146</v>
      </c>
      <c r="AT497" s="38">
        <v>245086</v>
      </c>
      <c r="AU497" s="38" t="s">
        <v>107</v>
      </c>
      <c r="AV497" s="38" t="s">
        <v>107</v>
      </c>
      <c r="AW497" s="38">
        <v>10531875</v>
      </c>
      <c r="AX497" s="38">
        <v>490171</v>
      </c>
      <c r="AY497" s="38">
        <v>972173</v>
      </c>
      <c r="AZ497" s="38">
        <v>68079</v>
      </c>
      <c r="BA497" s="38">
        <v>394860</v>
      </c>
      <c r="BB497" s="38">
        <v>24508565</v>
      </c>
      <c r="BC497" s="38">
        <v>20423804</v>
      </c>
      <c r="BD497" s="38" t="s">
        <v>107</v>
      </c>
      <c r="BE497" s="38" t="s">
        <v>107</v>
      </c>
      <c r="BF497" s="38" t="s">
        <v>107</v>
      </c>
      <c r="BG497" s="38" t="s">
        <v>107</v>
      </c>
      <c r="BH497" s="38" t="s">
        <v>107</v>
      </c>
      <c r="BI497" s="38">
        <v>0</v>
      </c>
      <c r="BJ497" s="38" t="s">
        <v>107</v>
      </c>
      <c r="BK497" s="38">
        <v>0</v>
      </c>
      <c r="BL497" s="38">
        <v>0</v>
      </c>
      <c r="BM497" s="38">
        <v>0</v>
      </c>
      <c r="BN497" s="38" t="s">
        <v>107</v>
      </c>
      <c r="BO497" s="38" t="s">
        <v>107</v>
      </c>
      <c r="BP497" s="38">
        <v>1471875</v>
      </c>
      <c r="BQ497" s="38">
        <v>89865</v>
      </c>
      <c r="BR497" s="38">
        <v>1089270</v>
      </c>
      <c r="BS497" s="38" t="s">
        <v>107</v>
      </c>
      <c r="BT497" s="38" t="s">
        <v>107</v>
      </c>
      <c r="BU497" s="38" t="s">
        <v>107</v>
      </c>
      <c r="BV497" s="38" t="s">
        <v>107</v>
      </c>
      <c r="BW497" s="38">
        <v>7080252</v>
      </c>
      <c r="BX497" s="38">
        <v>89865</v>
      </c>
      <c r="BY497" s="38" t="s">
        <v>107</v>
      </c>
      <c r="BZ497" s="38" t="s">
        <v>107</v>
      </c>
      <c r="CA497" s="38">
        <v>4220919</v>
      </c>
      <c r="CB497" s="38" t="s">
        <v>107</v>
      </c>
      <c r="CC497" s="330" t="s">
        <v>107</v>
      </c>
      <c r="CD497" s="38" t="s">
        <v>107</v>
      </c>
      <c r="CE497" s="38" t="s">
        <v>107</v>
      </c>
      <c r="CF497" s="38" t="s">
        <v>107</v>
      </c>
      <c r="CG497" s="38" t="s">
        <v>107</v>
      </c>
      <c r="CH497" s="29" t="s">
        <v>114</v>
      </c>
      <c r="CI497" s="29" t="s">
        <v>114</v>
      </c>
      <c r="CJ497" s="29" t="s">
        <v>114</v>
      </c>
      <c r="CK497" s="29" t="s">
        <v>114</v>
      </c>
      <c r="CL497" s="29" t="s">
        <v>114</v>
      </c>
      <c r="CM497" s="29" t="s">
        <v>114</v>
      </c>
      <c r="CN497" s="29" t="s">
        <v>114</v>
      </c>
      <c r="CO497" s="42" t="s">
        <v>107</v>
      </c>
      <c r="CP497" s="28" t="s">
        <v>107</v>
      </c>
      <c r="CQ497" s="28" t="s">
        <v>107</v>
      </c>
      <c r="CR497" s="28" t="s">
        <v>107</v>
      </c>
      <c r="CS497" s="28" t="s">
        <v>107</v>
      </c>
      <c r="CT497" s="28" t="s">
        <v>107</v>
      </c>
      <c r="CU497" s="28" t="s">
        <v>107</v>
      </c>
      <c r="CV497" s="28" t="s">
        <v>107</v>
      </c>
      <c r="CW497" s="28" t="s">
        <v>107</v>
      </c>
      <c r="CX497" s="28" t="s">
        <v>107</v>
      </c>
      <c r="CY497" s="28" t="s">
        <v>107</v>
      </c>
      <c r="CZ497" s="28" t="s">
        <v>107</v>
      </c>
      <c r="DA497" s="28" t="s">
        <v>107</v>
      </c>
      <c r="DB497" s="28" t="s">
        <v>107</v>
      </c>
      <c r="DC497" s="28" t="s">
        <v>107</v>
      </c>
      <c r="DD497" s="332">
        <v>11845806</v>
      </c>
      <c r="DE497" s="43">
        <v>0</v>
      </c>
      <c r="DF497" s="390">
        <v>0</v>
      </c>
      <c r="DG497" s="310">
        <v>45686</v>
      </c>
      <c r="DH497" s="203" t="s">
        <v>2471</v>
      </c>
      <c r="DI497" s="279" t="str" cm="1">
        <f t="array" ref="DI497">+IF(AND(C497&lt;&gt;"Vehículos Eléctricos",C497&lt;&gt;"Vehículos Híbridos",AD497="PERCENTIL 50"),
     IF(VLOOKUP(_xlfn.TEXTJOIN("_",FALSE,C497:E497),BD_Perc!$A:$P,_xlfn.IFS(BD!AE497="Intervalo de precio 1",12,BD!AE497="Intervalo de precio 2",13),FALSE)&lt;=1,
     VLOOKUP(_xlfn.TEXTJOIN("_",FALSE,C497:E497),BD_Perc!$A:$P,16,FALSE),"Ok P50"),
     "Ok P30/70 ó Híbrido/Eléctrico")</f>
        <v>Ok P30/70 ó Híbrido/Eléctrico</v>
      </c>
      <c r="DJ497" s="279" t="str">
        <f t="shared" si="43"/>
        <v>Vehículos Híbridos_Vehículos Destinados al Transporte de Carga Liviana_Furgón</v>
      </c>
      <c r="DK497" s="331">
        <f t="shared" si="47"/>
        <v>226000000</v>
      </c>
      <c r="DL497" s="326"/>
    </row>
    <row r="498" spans="1:116" ht="51">
      <c r="A498" s="28">
        <v>493</v>
      </c>
      <c r="B498" s="29" t="s">
        <v>266</v>
      </c>
      <c r="C498" s="29" t="s">
        <v>1</v>
      </c>
      <c r="D498" s="29" t="s">
        <v>810</v>
      </c>
      <c r="E498" s="42" t="s">
        <v>811</v>
      </c>
      <c r="F498" s="42" t="s">
        <v>1059</v>
      </c>
      <c r="G498" s="30" t="s">
        <v>1102</v>
      </c>
      <c r="H498" s="28" t="s">
        <v>1103</v>
      </c>
      <c r="I498" s="28">
        <v>11107001</v>
      </c>
      <c r="J498" s="28" t="s">
        <v>1104</v>
      </c>
      <c r="K498" s="31" t="s">
        <v>107</v>
      </c>
      <c r="L498" s="56"/>
      <c r="M498" s="33" t="s">
        <v>107</v>
      </c>
      <c r="N498" s="34">
        <v>129900000</v>
      </c>
      <c r="O498" s="34">
        <f>+IFERROR(VLOOKUP(I498,Precio_Fasecolda!A:C,3,FALSE),IFERROR(VLOOKUP(I498,Precio_Fasecolda!B:C,2,FALSE),N498))</f>
        <v>129900000</v>
      </c>
      <c r="P498" s="34">
        <f t="shared" si="44"/>
        <v>0</v>
      </c>
      <c r="Q498" s="33" t="s">
        <v>107</v>
      </c>
      <c r="R498" s="28" t="s">
        <v>130</v>
      </c>
      <c r="S498" s="28" t="s">
        <v>1062</v>
      </c>
      <c r="T498" s="28" t="s">
        <v>107</v>
      </c>
      <c r="U498" s="28" t="s">
        <v>107</v>
      </c>
      <c r="V498" s="42" t="s">
        <v>107</v>
      </c>
      <c r="W498" s="28" t="s">
        <v>107</v>
      </c>
      <c r="X498" s="28" t="s">
        <v>107</v>
      </c>
      <c r="Y498" s="28" t="str">
        <f t="shared" si="45"/>
        <v>N.A.</v>
      </c>
      <c r="Z498" s="292">
        <f t="shared" si="42"/>
        <v>129900000</v>
      </c>
      <c r="AA498" s="28" cm="1">
        <f t="array" aca="1" ref="AA498" ca="1">_xlfn.IFS(DK498&lt;$DK$4,1,AND(DK498&gt;=$DK$4,DK498&lt;=$AA$4),2,DK498&gt;$AA$4,3)</f>
        <v>2</v>
      </c>
      <c r="AB498" s="28">
        <v>0</v>
      </c>
      <c r="AC498" s="28" cm="1">
        <f t="array" aca="1" ref="AC498" ca="1">IF(AB498="PERCENTIL 30","",_xlfn.IFS(DK498&lt;$AC$4,1,DK498&gt;$AC$4,2))</f>
        <v>1</v>
      </c>
      <c r="AD498" s="28" t="str">
        <f>+IFERROR(VLOOKUP(_xlfn.TEXTJOIN("_", FALSE, C498:E498), BD_Perc!$A:$O, 15, FALSE),"Segmentación no encontrada o vehículo inactivo")</f>
        <v>PERCENTIL 50</v>
      </c>
      <c r="AE498" s="28" t="str" cm="1">
        <f t="array" ref="AE498">_xlfn.IFS(
    AD498 = "PERCENTIL 50",
    _xlfn.IFS(
        BD!DK498 &lt; VLOOKUP(_xlfn.TEXTJOIN("_", FALSE, C498:E498), BD_Perc!$A:$O, 11, FALSE), "Intervalo de precio 1",
        BD!DK498 &gt;= VLOOKUP(_xlfn.TEXTJOIN("_", FALSE, C498:E498), BD_Perc!$A:$O, 11, FALSE), "Intervalo de precio 2"
    ),
    AD498 = "PERCENTIL 30-70",
    _xlfn.IFS(
        BD!DK498 &lt; VLOOKUP(_xlfn.TEXTJOIN("_", FALSE, C498:E498), BD_Perc!$A:$O, 6, FALSE), "Intervalo de precio 1",
        BD!DK498 &lt; VLOOKUP(_xlfn.TEXTJOIN("_", FALSE, C498:E498), BD_Perc!$A:$O, 7, FALSE), "Intervalo de precio 2",
        BD!DK498 &gt;= VLOOKUP(_xlfn.TEXTJOIN("_", FALSE, C498:E498), BD_Perc!$A:$O, 7, FALSE), "Intervalo de precio 3"
    ),
    AD498="Segmentación no encontrada o vehículo inactivo","Segmentación no encontrada o vehículo inactivo"
)</f>
        <v>Intervalo de precio 2</v>
      </c>
      <c r="AF498" s="35" t="s">
        <v>2413</v>
      </c>
      <c r="AG498" s="35" t="b">
        <f t="shared" si="46"/>
        <v>1</v>
      </c>
      <c r="AH498" s="205">
        <v>0</v>
      </c>
      <c r="AI498" s="205">
        <v>0</v>
      </c>
      <c r="AJ498" s="205">
        <v>0</v>
      </c>
      <c r="AK498" s="205">
        <v>0</v>
      </c>
      <c r="AL498" s="205">
        <v>0</v>
      </c>
      <c r="AM498" s="205">
        <v>0</v>
      </c>
      <c r="AN498" s="28" t="s">
        <v>113</v>
      </c>
      <c r="AO498" s="28" t="s">
        <v>113</v>
      </c>
      <c r="AP498" s="28" t="s">
        <v>113</v>
      </c>
      <c r="AQ498" s="37">
        <v>1</v>
      </c>
      <c r="AR498" s="38">
        <v>8689479</v>
      </c>
      <c r="AS498" s="38">
        <v>589650</v>
      </c>
      <c r="AT498" s="38">
        <v>1060961</v>
      </c>
      <c r="AU498" s="38" t="s">
        <v>107</v>
      </c>
      <c r="AV498" s="38" t="s">
        <v>107</v>
      </c>
      <c r="AW498" s="38">
        <v>9467039</v>
      </c>
      <c r="AX498" s="38" t="s">
        <v>107</v>
      </c>
      <c r="AY498" s="38">
        <v>368169</v>
      </c>
      <c r="AZ498" s="38">
        <v>505997</v>
      </c>
      <c r="BA498" s="38">
        <v>734511</v>
      </c>
      <c r="BB498" s="38" t="s">
        <v>107</v>
      </c>
      <c r="BC498" s="38" t="s">
        <v>107</v>
      </c>
      <c r="BD498" s="38" t="s">
        <v>107</v>
      </c>
      <c r="BE498" s="38" t="s">
        <v>107</v>
      </c>
      <c r="BF498" s="38" t="s">
        <v>107</v>
      </c>
      <c r="BG498" s="38">
        <v>2448372</v>
      </c>
      <c r="BH498" s="38" t="s">
        <v>107</v>
      </c>
      <c r="BI498" s="38">
        <v>4325458</v>
      </c>
      <c r="BJ498" s="38">
        <v>2830318</v>
      </c>
      <c r="BK498" s="38">
        <v>894571</v>
      </c>
      <c r="BL498" s="38">
        <v>0</v>
      </c>
      <c r="BM498" s="38">
        <v>0</v>
      </c>
      <c r="BN498" s="38">
        <v>1958698</v>
      </c>
      <c r="BO498" s="38">
        <v>1469023</v>
      </c>
      <c r="BP498" s="38">
        <v>3884750</v>
      </c>
      <c r="BQ498" s="38">
        <v>114258</v>
      </c>
      <c r="BR498" s="38">
        <v>2369537</v>
      </c>
      <c r="BS498" s="38">
        <v>1273153</v>
      </c>
      <c r="BT498" s="38" t="s">
        <v>107</v>
      </c>
      <c r="BU498" s="38" t="s">
        <v>107</v>
      </c>
      <c r="BV498" s="38">
        <v>2448372</v>
      </c>
      <c r="BW498" s="38">
        <v>9589457</v>
      </c>
      <c r="BX498" s="38">
        <v>212192</v>
      </c>
      <c r="BY498" s="38">
        <v>5876093</v>
      </c>
      <c r="BZ498" s="38">
        <v>7345117</v>
      </c>
      <c r="CA498" s="38">
        <v>7834791</v>
      </c>
      <c r="CB498" s="38">
        <v>745317</v>
      </c>
      <c r="CC498" s="330" t="s">
        <v>107</v>
      </c>
      <c r="CD498" s="38" t="s">
        <v>107</v>
      </c>
      <c r="CE498" s="38">
        <v>17406004</v>
      </c>
      <c r="CF498" s="38">
        <v>19955815</v>
      </c>
      <c r="CG498" s="38" t="s">
        <v>107</v>
      </c>
      <c r="CH498" s="29"/>
      <c r="CI498" s="29"/>
      <c r="CJ498" s="29"/>
      <c r="CK498" s="29"/>
      <c r="CL498" s="29"/>
      <c r="CM498" s="29"/>
      <c r="CN498" s="29"/>
      <c r="CO498" s="42">
        <v>7500000</v>
      </c>
      <c r="CP498" s="28" t="s">
        <v>107</v>
      </c>
      <c r="CQ498" s="28" t="s">
        <v>107</v>
      </c>
      <c r="CR498" s="28" t="s">
        <v>107</v>
      </c>
      <c r="CS498" s="28" t="s">
        <v>107</v>
      </c>
      <c r="CT498" s="28" t="s">
        <v>107</v>
      </c>
      <c r="CU498" s="28" t="s">
        <v>107</v>
      </c>
      <c r="CV498" s="28" t="s">
        <v>107</v>
      </c>
      <c r="CW498" s="28" t="s">
        <v>107</v>
      </c>
      <c r="CX498" s="28" t="s">
        <v>107</v>
      </c>
      <c r="CY498" s="28" t="s">
        <v>107</v>
      </c>
      <c r="CZ498" s="28" t="s">
        <v>107</v>
      </c>
      <c r="DA498" s="28" t="s">
        <v>107</v>
      </c>
      <c r="DB498" s="28" t="s">
        <v>107</v>
      </c>
      <c r="DC498" s="28" t="s">
        <v>107</v>
      </c>
      <c r="DD498" s="332">
        <v>10282358</v>
      </c>
      <c r="DE498" s="43">
        <v>1</v>
      </c>
      <c r="DF498" s="390">
        <v>1</v>
      </c>
      <c r="DG498" s="310"/>
      <c r="DH498" s="203"/>
      <c r="DI498" s="279" t="str" cm="1">
        <f t="array" ref="DI498">+IF(AND(C498&lt;&gt;"Vehículos Eléctricos",C498&lt;&gt;"Vehículos Híbridos",AD498="PERCENTIL 50"),
     IF(VLOOKUP(_xlfn.TEXTJOIN("_",FALSE,C498:E498),BD_Perc!$A:$P,_xlfn.IFS(BD!AE498="Intervalo de precio 1",12,BD!AE498="Intervalo de precio 2",13),FALSE)&lt;=1,
     VLOOKUP(_xlfn.TEXTJOIN("_",FALSE,C498:E498),BD_Perc!$A:$P,16,FALSE),"Ok P50"),
     "Ok P30/70 ó Híbrido/Eléctrico")</f>
        <v>Ok P30/70 ó Híbrido/Eléctrico</v>
      </c>
      <c r="DJ498" s="279" t="str">
        <f t="shared" si="43"/>
        <v>Vehículos Eléctricos_Vehículos Destinados al Transporte de Carga Liviana_Van</v>
      </c>
      <c r="DK498" s="331">
        <f t="shared" si="47"/>
        <v>129900000</v>
      </c>
      <c r="DL498" s="326"/>
    </row>
    <row r="499" spans="1:116" ht="51">
      <c r="A499" s="28">
        <v>494</v>
      </c>
      <c r="B499" s="29" t="s">
        <v>145</v>
      </c>
      <c r="C499" s="29" t="s">
        <v>1</v>
      </c>
      <c r="D499" s="29" t="s">
        <v>1105</v>
      </c>
      <c r="E499" s="42" t="s">
        <v>811</v>
      </c>
      <c r="F499" s="42" t="s">
        <v>868</v>
      </c>
      <c r="G499" s="30" t="s">
        <v>1096</v>
      </c>
      <c r="H499" s="28" t="s">
        <v>147</v>
      </c>
      <c r="I499" s="28">
        <v>8006047</v>
      </c>
      <c r="J499" s="28" t="s">
        <v>1106</v>
      </c>
      <c r="K499" s="31" t="s">
        <v>107</v>
      </c>
      <c r="L499" s="56">
        <v>59</v>
      </c>
      <c r="M499" s="33" t="s">
        <v>107</v>
      </c>
      <c r="N499" s="44">
        <v>147300000</v>
      </c>
      <c r="O499" s="34">
        <f>+IFERROR(VLOOKUP(I499,Precio_Fasecolda!A:C,3,FALSE),IFERROR(VLOOKUP(I499,Precio_Fasecolda!B:C,2,FALSE),N499))</f>
        <v>147300000</v>
      </c>
      <c r="P499" s="34">
        <f t="shared" si="44"/>
        <v>0</v>
      </c>
      <c r="Q499" s="33" t="s">
        <v>107</v>
      </c>
      <c r="R499" s="28" t="s">
        <v>130</v>
      </c>
      <c r="S499" s="28" t="s">
        <v>1062</v>
      </c>
      <c r="T499" s="28" t="s">
        <v>107</v>
      </c>
      <c r="U499" s="28" t="s">
        <v>107</v>
      </c>
      <c r="V499" s="42" t="s">
        <v>107</v>
      </c>
      <c r="W499" s="28" t="s">
        <v>107</v>
      </c>
      <c r="X499" s="28" t="s">
        <v>107</v>
      </c>
      <c r="Y499" s="28" t="str">
        <f t="shared" si="45"/>
        <v>N.A.</v>
      </c>
      <c r="Z499" s="292">
        <f t="shared" si="42"/>
        <v>142881000</v>
      </c>
      <c r="AA499" s="28" cm="1">
        <f t="array" aca="1" ref="AA499" ca="1">_xlfn.IFS(DK499&lt;$DK$4,1,AND(DK499&gt;=$DK$4,DK499&lt;=$AA$4),2,DK499&gt;$AA$4,3)</f>
        <v>2</v>
      </c>
      <c r="AB499" s="28">
        <v>0</v>
      </c>
      <c r="AC499" s="28" cm="1">
        <f t="array" aca="1" ref="AC499" ca="1">IF(AB499="PERCENTIL 30","",_xlfn.IFS(DK499&lt;$AC$4,1,DK499&gt;$AC$4,2))</f>
        <v>1</v>
      </c>
      <c r="AD499" s="28" t="str">
        <f>+IFERROR(VLOOKUP(_xlfn.TEXTJOIN("_", FALSE, C499:E499), BD_Perc!$A:$O, 15, FALSE),"Segmentación no encontrada o vehículo inactivo")</f>
        <v>Segmentación no encontrada o vehículo inactivo</v>
      </c>
      <c r="AE499" s="28" t="str" cm="1">
        <f t="array" ref="AE499">_xlfn.IFS(
    AD499 = "PERCENTIL 50",
    _xlfn.IFS(
        BD!DK499 &lt; VLOOKUP(_xlfn.TEXTJOIN("_", FALSE, C499:E499), BD_Perc!$A:$O, 11, FALSE), "Intervalo de precio 1",
        BD!DK499 &gt;= VLOOKUP(_xlfn.TEXTJOIN("_", FALSE, C499:E499), BD_Perc!$A:$O, 11, FALSE), "Intervalo de precio 2"
    ),
    AD499 = "PERCENTIL 30-70",
    _xlfn.IFS(
        BD!DK499 &lt; VLOOKUP(_xlfn.TEXTJOIN("_", FALSE, C499:E499), BD_Perc!$A:$O, 6, FALSE), "Intervalo de precio 1",
        BD!DK499 &lt; VLOOKUP(_xlfn.TEXTJOIN("_", FALSE, C499:E499), BD_Perc!$A:$O, 7, FALSE), "Intervalo de precio 2",
        BD!DK499 &gt;= VLOOKUP(_xlfn.TEXTJOIN("_", FALSE, C499:E499), BD_Perc!$A:$O, 7, FALSE), "Intervalo de precio 3"
    ),
    AD499="Segmentación no encontrada o vehículo inactivo","Segmentación no encontrada o vehículo inactivo"
)</f>
        <v>Segmentación no encontrada o vehículo inactivo</v>
      </c>
      <c r="AF499" s="35" t="s">
        <v>2447</v>
      </c>
      <c r="AG499" s="35" t="b">
        <f t="shared" si="46"/>
        <v>1</v>
      </c>
      <c r="AH499" s="205">
        <v>0.03</v>
      </c>
      <c r="AI499" s="205">
        <v>0.04</v>
      </c>
      <c r="AJ499" s="205">
        <v>0.05</v>
      </c>
      <c r="AK499" s="205">
        <v>6.8000000000000005E-2</v>
      </c>
      <c r="AL499" s="205">
        <v>6.9000000000000006E-2</v>
      </c>
      <c r="AM499" s="205">
        <v>7.0000000000000007E-2</v>
      </c>
      <c r="AN499" s="28" t="s">
        <v>114</v>
      </c>
      <c r="AO499" s="28" t="s">
        <v>114</v>
      </c>
      <c r="AP499" s="28" t="s">
        <v>114</v>
      </c>
      <c r="AQ499" s="45">
        <v>1</v>
      </c>
      <c r="AR499" s="38">
        <v>0</v>
      </c>
      <c r="AS499" s="38">
        <v>0</v>
      </c>
      <c r="AT499" s="38">
        <v>0</v>
      </c>
      <c r="AU499" s="38">
        <v>0</v>
      </c>
      <c r="AV499" s="38">
        <v>0</v>
      </c>
      <c r="AW499" s="38">
        <v>0</v>
      </c>
      <c r="AX499" s="38">
        <v>0</v>
      </c>
      <c r="AY499" s="38">
        <v>0</v>
      </c>
      <c r="AZ499" s="38">
        <v>0</v>
      </c>
      <c r="BA499" s="38">
        <v>0</v>
      </c>
      <c r="BB499" s="38">
        <v>0</v>
      </c>
      <c r="BC499" s="38">
        <v>0</v>
      </c>
      <c r="BD499" s="38">
        <v>0</v>
      </c>
      <c r="BE499" s="38">
        <v>0</v>
      </c>
      <c r="BF499" s="38">
        <v>0</v>
      </c>
      <c r="BG499" s="38">
        <v>0</v>
      </c>
      <c r="BH499" s="38">
        <v>0</v>
      </c>
      <c r="BI499" s="38">
        <v>0</v>
      </c>
      <c r="BJ499" s="38">
        <v>0</v>
      </c>
      <c r="BK499" s="38">
        <v>0</v>
      </c>
      <c r="BL499" s="38">
        <v>0</v>
      </c>
      <c r="BM499" s="38">
        <v>0</v>
      </c>
      <c r="BN499" s="38">
        <v>0</v>
      </c>
      <c r="BO499" s="38">
        <v>0</v>
      </c>
      <c r="BP499" s="38">
        <v>0</v>
      </c>
      <c r="BQ499" s="38">
        <v>0</v>
      </c>
      <c r="BR499" s="38">
        <v>0</v>
      </c>
      <c r="BS499" s="38">
        <v>0</v>
      </c>
      <c r="BT499" s="38">
        <v>0</v>
      </c>
      <c r="BU499" s="38">
        <v>0</v>
      </c>
      <c r="BV499" s="38">
        <v>0</v>
      </c>
      <c r="BW499" s="38">
        <v>0</v>
      </c>
      <c r="BX499" s="38">
        <v>0</v>
      </c>
      <c r="BY499" s="38">
        <v>0</v>
      </c>
      <c r="BZ499" s="38">
        <v>0</v>
      </c>
      <c r="CA499" s="38">
        <v>0</v>
      </c>
      <c r="CB499" s="38">
        <v>0</v>
      </c>
      <c r="CC499" s="330">
        <v>0</v>
      </c>
      <c r="CD499" s="38">
        <v>0</v>
      </c>
      <c r="CE499" s="38">
        <v>0</v>
      </c>
      <c r="CF499" s="38">
        <v>0</v>
      </c>
      <c r="CG499" s="38">
        <v>0</v>
      </c>
      <c r="CH499" s="42" t="s">
        <v>114</v>
      </c>
      <c r="CI499" s="42" t="s">
        <v>114</v>
      </c>
      <c r="CJ499" s="42" t="s">
        <v>114</v>
      </c>
      <c r="CK499" s="42" t="s">
        <v>114</v>
      </c>
      <c r="CL499" s="42" t="s">
        <v>114</v>
      </c>
      <c r="CM499" s="42" t="s">
        <v>114</v>
      </c>
      <c r="CN499" s="42" t="s">
        <v>114</v>
      </c>
      <c r="CO499" s="46">
        <v>3347921.96</v>
      </c>
      <c r="CP499" s="29" t="s">
        <v>107</v>
      </c>
      <c r="CQ499" s="29" t="s">
        <v>107</v>
      </c>
      <c r="CR499" s="29" t="s">
        <v>107</v>
      </c>
      <c r="CS499" s="29" t="s">
        <v>107</v>
      </c>
      <c r="CT499" s="29" t="s">
        <v>107</v>
      </c>
      <c r="CU499" s="29" t="s">
        <v>107</v>
      </c>
      <c r="CV499" s="29" t="s">
        <v>107</v>
      </c>
      <c r="CW499" s="29" t="s">
        <v>107</v>
      </c>
      <c r="CX499" s="29" t="s">
        <v>107</v>
      </c>
      <c r="CY499" s="29" t="s">
        <v>107</v>
      </c>
      <c r="CZ499" s="29" t="s">
        <v>107</v>
      </c>
      <c r="DA499" s="29" t="s">
        <v>107</v>
      </c>
      <c r="DB499" s="29" t="s">
        <v>107</v>
      </c>
      <c r="DC499" s="29" t="s">
        <v>107</v>
      </c>
      <c r="DD499" s="332">
        <v>0</v>
      </c>
      <c r="DE499" s="43">
        <v>0</v>
      </c>
      <c r="DF499" s="390">
        <v>0</v>
      </c>
      <c r="DG499" s="310"/>
      <c r="DH499" s="203"/>
      <c r="DI499" s="279" t="str" cm="1">
        <f t="array" ref="DI499">+IF(AND(C499&lt;&gt;"Vehículos Eléctricos",C499&lt;&gt;"Vehículos Híbridos",AD499="PERCENTIL 50"),
     IF(VLOOKUP(_xlfn.TEXTJOIN("_",FALSE,C499:E499),BD_Perc!$A:$P,_xlfn.IFS(BD!AE499="Intervalo de precio 1",12,BD!AE499="Intervalo de precio 2",13),FALSE)&lt;=1,
     VLOOKUP(_xlfn.TEXTJOIN("_",FALSE,C499:E499),BD_Perc!$A:$P,16,FALSE),"Ok P50"),
     "Ok P30/70 ó Híbrido/Eléctrico")</f>
        <v>Ok P30/70 ó Híbrido/Eléctrico</v>
      </c>
      <c r="DJ499" s="279" t="str">
        <f t="shared" si="43"/>
        <v>Vehículos Eléctricos_Vehículos destinados al transporte de pasajeros_Van</v>
      </c>
      <c r="DK499" s="331">
        <f t="shared" si="47"/>
        <v>142881000</v>
      </c>
      <c r="DL499" s="326"/>
    </row>
    <row r="500" spans="1:116" ht="51">
      <c r="A500" s="28">
        <v>495</v>
      </c>
      <c r="B500" s="29" t="s">
        <v>266</v>
      </c>
      <c r="C500" s="29" t="s">
        <v>1</v>
      </c>
      <c r="D500" s="29" t="s">
        <v>1105</v>
      </c>
      <c r="E500" s="42" t="s">
        <v>811</v>
      </c>
      <c r="F500" s="42" t="s">
        <v>868</v>
      </c>
      <c r="G500" s="30" t="s">
        <v>1107</v>
      </c>
      <c r="H500" s="28" t="s">
        <v>1108</v>
      </c>
      <c r="I500" s="28">
        <v>8006047</v>
      </c>
      <c r="J500" s="28" t="s">
        <v>1109</v>
      </c>
      <c r="K500" s="31" t="s">
        <v>107</v>
      </c>
      <c r="L500" s="56">
        <v>59</v>
      </c>
      <c r="M500" s="33" t="s">
        <v>107</v>
      </c>
      <c r="N500" s="44">
        <v>147300000</v>
      </c>
      <c r="O500" s="34">
        <f>+IFERROR(VLOOKUP(I500,Precio_Fasecolda!A:C,3,FALSE),IFERROR(VLOOKUP(I500,Precio_Fasecolda!B:C,2,FALSE),N500))</f>
        <v>147300000</v>
      </c>
      <c r="P500" s="34">
        <f t="shared" si="44"/>
        <v>0</v>
      </c>
      <c r="Q500" s="33" t="s">
        <v>107</v>
      </c>
      <c r="R500" s="28" t="s">
        <v>130</v>
      </c>
      <c r="S500" s="28" t="s">
        <v>1062</v>
      </c>
      <c r="T500" s="28" t="s">
        <v>107</v>
      </c>
      <c r="U500" s="28" t="s">
        <v>107</v>
      </c>
      <c r="V500" s="42" t="s">
        <v>107</v>
      </c>
      <c r="W500" s="28" t="s">
        <v>107</v>
      </c>
      <c r="X500" s="28" t="s">
        <v>107</v>
      </c>
      <c r="Y500" s="28" t="str">
        <f t="shared" si="45"/>
        <v>N.A.</v>
      </c>
      <c r="Z500" s="292">
        <f t="shared" si="42"/>
        <v>147300000</v>
      </c>
      <c r="AA500" s="28" cm="1">
        <f t="array" aca="1" ref="AA500" ca="1">_xlfn.IFS(DK500&lt;$DK$4,1,AND(DK500&gt;=$DK$4,DK500&lt;=$AA$4),2,DK500&gt;$AA$4,3)</f>
        <v>2</v>
      </c>
      <c r="AB500" s="28">
        <v>0</v>
      </c>
      <c r="AC500" s="28" cm="1">
        <f t="array" aca="1" ref="AC500" ca="1">IF(AB500="PERCENTIL 30","",_xlfn.IFS(DK500&lt;$AC$4,1,DK500&gt;$AC$4,2))</f>
        <v>1</v>
      </c>
      <c r="AD500" s="28" t="str">
        <f>+IFERROR(VLOOKUP(_xlfn.TEXTJOIN("_", FALSE, C500:E500), BD_Perc!$A:$O, 15, FALSE),"Segmentación no encontrada o vehículo inactivo")</f>
        <v>Segmentación no encontrada o vehículo inactivo</v>
      </c>
      <c r="AE500" s="28" t="str" cm="1">
        <f t="array" ref="AE500">_xlfn.IFS(
    AD500 = "PERCENTIL 50",
    _xlfn.IFS(
        BD!DK500 &lt; VLOOKUP(_xlfn.TEXTJOIN("_", FALSE, C500:E500), BD_Perc!$A:$O, 11, FALSE), "Intervalo de precio 1",
        BD!DK500 &gt;= VLOOKUP(_xlfn.TEXTJOIN("_", FALSE, C500:E500), BD_Perc!$A:$O, 11, FALSE), "Intervalo de precio 2"
    ),
    AD500 = "PERCENTIL 30-70",
    _xlfn.IFS(
        BD!DK500 &lt; VLOOKUP(_xlfn.TEXTJOIN("_", FALSE, C500:E500), BD_Perc!$A:$O, 6, FALSE), "Intervalo de precio 1",
        BD!DK500 &lt; VLOOKUP(_xlfn.TEXTJOIN("_", FALSE, C500:E500), BD_Perc!$A:$O, 7, FALSE), "Intervalo de precio 2",
        BD!DK500 &gt;= VLOOKUP(_xlfn.TEXTJOIN("_", FALSE, C500:E500), BD_Perc!$A:$O, 7, FALSE), "Intervalo de precio 3"
    ),
    AD500="Segmentación no encontrada o vehículo inactivo","Segmentación no encontrada o vehículo inactivo"
)</f>
        <v>Segmentación no encontrada o vehículo inactivo</v>
      </c>
      <c r="AF500" s="35" t="s">
        <v>2447</v>
      </c>
      <c r="AG500" s="35" t="b">
        <f t="shared" si="46"/>
        <v>1</v>
      </c>
      <c r="AH500" s="205">
        <v>0</v>
      </c>
      <c r="AI500" s="205">
        <v>0</v>
      </c>
      <c r="AJ500" s="205">
        <v>0</v>
      </c>
      <c r="AK500" s="205">
        <v>0</v>
      </c>
      <c r="AL500" s="205">
        <v>0</v>
      </c>
      <c r="AM500" s="205">
        <v>0</v>
      </c>
      <c r="AN500" s="28" t="s">
        <v>114</v>
      </c>
      <c r="AO500" s="28" t="s">
        <v>114</v>
      </c>
      <c r="AP500" s="28" t="s">
        <v>114</v>
      </c>
      <c r="AQ500" s="37">
        <v>1</v>
      </c>
      <c r="AR500" s="38">
        <v>0</v>
      </c>
      <c r="AS500" s="38">
        <v>0</v>
      </c>
      <c r="AT500" s="38">
        <v>0</v>
      </c>
      <c r="AU500" s="38">
        <v>0</v>
      </c>
      <c r="AV500" s="38">
        <v>0</v>
      </c>
      <c r="AW500" s="38">
        <v>0</v>
      </c>
      <c r="AX500" s="38">
        <v>0</v>
      </c>
      <c r="AY500" s="38">
        <v>0</v>
      </c>
      <c r="AZ500" s="38">
        <v>0</v>
      </c>
      <c r="BA500" s="38">
        <v>0</v>
      </c>
      <c r="BB500" s="38">
        <v>0</v>
      </c>
      <c r="BC500" s="38">
        <v>0</v>
      </c>
      <c r="BD500" s="38">
        <v>0</v>
      </c>
      <c r="BE500" s="38">
        <v>0</v>
      </c>
      <c r="BF500" s="38">
        <v>0</v>
      </c>
      <c r="BG500" s="38">
        <v>0</v>
      </c>
      <c r="BH500" s="38">
        <v>0</v>
      </c>
      <c r="BI500" s="38">
        <v>0</v>
      </c>
      <c r="BJ500" s="38">
        <v>0</v>
      </c>
      <c r="BK500" s="38">
        <v>0</v>
      </c>
      <c r="BL500" s="38">
        <v>0</v>
      </c>
      <c r="BM500" s="38">
        <v>0</v>
      </c>
      <c r="BN500" s="38">
        <v>0</v>
      </c>
      <c r="BO500" s="38">
        <v>0</v>
      </c>
      <c r="BP500" s="38">
        <v>0</v>
      </c>
      <c r="BQ500" s="38">
        <v>0</v>
      </c>
      <c r="BR500" s="38">
        <v>0</v>
      </c>
      <c r="BS500" s="38">
        <v>0</v>
      </c>
      <c r="BT500" s="38">
        <v>0</v>
      </c>
      <c r="BU500" s="38">
        <v>0</v>
      </c>
      <c r="BV500" s="38">
        <v>0</v>
      </c>
      <c r="BW500" s="38">
        <v>0</v>
      </c>
      <c r="BX500" s="38">
        <v>0</v>
      </c>
      <c r="BY500" s="38">
        <v>0</v>
      </c>
      <c r="BZ500" s="38">
        <v>0</v>
      </c>
      <c r="CA500" s="38">
        <v>0</v>
      </c>
      <c r="CB500" s="38">
        <v>0</v>
      </c>
      <c r="CC500" s="330">
        <v>0</v>
      </c>
      <c r="CD500" s="38">
        <v>0</v>
      </c>
      <c r="CE500" s="38">
        <v>0</v>
      </c>
      <c r="CF500" s="38">
        <v>0</v>
      </c>
      <c r="CG500" s="38">
        <v>0</v>
      </c>
      <c r="CH500" s="29" t="s">
        <v>114</v>
      </c>
      <c r="CI500" s="29" t="s">
        <v>114</v>
      </c>
      <c r="CJ500" s="29" t="s">
        <v>114</v>
      </c>
      <c r="CK500" s="29" t="s">
        <v>114</v>
      </c>
      <c r="CL500" s="29" t="s">
        <v>114</v>
      </c>
      <c r="CM500" s="29" t="s">
        <v>114</v>
      </c>
      <c r="CN500" s="29"/>
      <c r="CO500" s="42" t="s">
        <v>107</v>
      </c>
      <c r="CP500" s="29" t="s">
        <v>107</v>
      </c>
      <c r="CQ500" s="29" t="s">
        <v>107</v>
      </c>
      <c r="CR500" s="29" t="s">
        <v>107</v>
      </c>
      <c r="CS500" s="29" t="s">
        <v>107</v>
      </c>
      <c r="CT500" s="29" t="s">
        <v>107</v>
      </c>
      <c r="CU500" s="29" t="s">
        <v>107</v>
      </c>
      <c r="CV500" s="29" t="s">
        <v>107</v>
      </c>
      <c r="CW500" s="29" t="s">
        <v>107</v>
      </c>
      <c r="CX500" s="29" t="s">
        <v>107</v>
      </c>
      <c r="CY500" s="29" t="s">
        <v>107</v>
      </c>
      <c r="CZ500" s="29" t="s">
        <v>107</v>
      </c>
      <c r="DA500" s="29" t="s">
        <v>107</v>
      </c>
      <c r="DB500" s="29" t="s">
        <v>107</v>
      </c>
      <c r="DC500" s="29" t="s">
        <v>107</v>
      </c>
      <c r="DD500" s="332">
        <v>0</v>
      </c>
      <c r="DE500" s="43">
        <v>0</v>
      </c>
      <c r="DF500" s="390">
        <v>0</v>
      </c>
      <c r="DG500" s="310"/>
      <c r="DH500" s="203"/>
      <c r="DI500" s="279" t="str" cm="1">
        <f t="array" ref="DI500">+IF(AND(C500&lt;&gt;"Vehículos Eléctricos",C500&lt;&gt;"Vehículos Híbridos",AD500="PERCENTIL 50"),
     IF(VLOOKUP(_xlfn.TEXTJOIN("_",FALSE,C500:E500),BD_Perc!$A:$P,_xlfn.IFS(BD!AE500="Intervalo de precio 1",12,BD!AE500="Intervalo de precio 2",13),FALSE)&lt;=1,
     VLOOKUP(_xlfn.TEXTJOIN("_",FALSE,C500:E500),BD_Perc!$A:$P,16,FALSE),"Ok P50"),
     "Ok P30/70 ó Híbrido/Eléctrico")</f>
        <v>Ok P30/70 ó Híbrido/Eléctrico</v>
      </c>
      <c r="DJ500" s="279" t="str">
        <f t="shared" si="43"/>
        <v>Vehículos Eléctricos_Vehículos destinados al transporte de pasajeros_Van</v>
      </c>
      <c r="DK500" s="331">
        <f t="shared" si="47"/>
        <v>147300000</v>
      </c>
      <c r="DL500" s="326"/>
    </row>
    <row r="501" spans="1:116" ht="51" customHeight="1">
      <c r="A501" s="28">
        <v>496</v>
      </c>
      <c r="B501" s="29" t="s">
        <v>266</v>
      </c>
      <c r="C501" s="29" t="s">
        <v>1</v>
      </c>
      <c r="D501" s="29" t="s">
        <v>810</v>
      </c>
      <c r="E501" s="42" t="s">
        <v>811</v>
      </c>
      <c r="F501" s="42" t="s">
        <v>1059</v>
      </c>
      <c r="G501" s="30" t="s">
        <v>1110</v>
      </c>
      <c r="H501" s="28" t="s">
        <v>1108</v>
      </c>
      <c r="I501" s="28">
        <v>8001221</v>
      </c>
      <c r="J501" s="28" t="s">
        <v>1111</v>
      </c>
      <c r="K501" s="31" t="s">
        <v>107</v>
      </c>
      <c r="L501" s="56">
        <v>59</v>
      </c>
      <c r="M501" s="33" t="s">
        <v>107</v>
      </c>
      <c r="N501" s="34">
        <v>77000000</v>
      </c>
      <c r="O501" s="34">
        <f>+IFERROR(VLOOKUP(I501,Precio_Fasecolda!A:C,3,FALSE),IFERROR(VLOOKUP(I501,Precio_Fasecolda!B:C,2,FALSE),N501))</f>
        <v>77000000</v>
      </c>
      <c r="P501" s="34">
        <f t="shared" si="44"/>
        <v>0</v>
      </c>
      <c r="Q501" s="33" t="s">
        <v>107</v>
      </c>
      <c r="R501" s="28" t="s">
        <v>130</v>
      </c>
      <c r="S501" s="28" t="s">
        <v>1062</v>
      </c>
      <c r="T501" s="28" t="s">
        <v>107</v>
      </c>
      <c r="U501" s="28" t="s">
        <v>107</v>
      </c>
      <c r="V501" s="42" t="s">
        <v>107</v>
      </c>
      <c r="W501" s="28" t="s">
        <v>107</v>
      </c>
      <c r="X501" s="28" t="s">
        <v>107</v>
      </c>
      <c r="Y501" s="28" t="str">
        <f t="shared" si="45"/>
        <v>N.A.</v>
      </c>
      <c r="Z501" s="292">
        <f t="shared" si="42"/>
        <v>77000000</v>
      </c>
      <c r="AA501" s="28" cm="1">
        <f t="array" aca="1" ref="AA501" ca="1">_xlfn.IFS(DK501&lt;$DK$4,1,AND(DK501&gt;=$DK$4,DK501&lt;=$AA$4),2,DK501&gt;$AA$4,3)</f>
        <v>2</v>
      </c>
      <c r="AB501" s="28">
        <v>0</v>
      </c>
      <c r="AC501" s="28" cm="1">
        <f t="array" aca="1" ref="AC501" ca="1">IF(AB501="PERCENTIL 30","",_xlfn.IFS(DK501&lt;$AC$4,1,DK501&gt;$AC$4,2))</f>
        <v>1</v>
      </c>
      <c r="AD501" s="28" t="str">
        <f>+IFERROR(VLOOKUP(_xlfn.TEXTJOIN("_", FALSE, C501:E501), BD_Perc!$A:$O, 15, FALSE),"Segmentación no encontrada o vehículo inactivo")</f>
        <v>PERCENTIL 50</v>
      </c>
      <c r="AE501" s="28" t="str" cm="1">
        <f t="array" ref="AE501">_xlfn.IFS(
    AD501 = "PERCENTIL 50",
    _xlfn.IFS(
        BD!DK501 &lt; VLOOKUP(_xlfn.TEXTJOIN("_", FALSE, C501:E501), BD_Perc!$A:$O, 11, FALSE), "Intervalo de precio 1",
        BD!DK501 &gt;= VLOOKUP(_xlfn.TEXTJOIN("_", FALSE, C501:E501), BD_Perc!$A:$O, 11, FALSE), "Intervalo de precio 2"
    ),
    AD501 = "PERCENTIL 30-70",
    _xlfn.IFS(
        BD!DK501 &lt; VLOOKUP(_xlfn.TEXTJOIN("_", FALSE, C501:E501), BD_Perc!$A:$O, 6, FALSE), "Intervalo de precio 1",
        BD!DK501 &lt; VLOOKUP(_xlfn.TEXTJOIN("_", FALSE, C501:E501), BD_Perc!$A:$O, 7, FALSE), "Intervalo de precio 2",
        BD!DK501 &gt;= VLOOKUP(_xlfn.TEXTJOIN("_", FALSE, C501:E501), BD_Perc!$A:$O, 7, FALSE), "Intervalo de precio 3"
    ),
    AD501="Segmentación no encontrada o vehículo inactivo","Segmentación no encontrada o vehículo inactivo"
)</f>
        <v>Intervalo de precio 1</v>
      </c>
      <c r="AF501" s="35" t="s">
        <v>2412</v>
      </c>
      <c r="AG501" s="35" t="b">
        <f t="shared" si="46"/>
        <v>1</v>
      </c>
      <c r="AH501" s="205">
        <v>0</v>
      </c>
      <c r="AI501" s="205">
        <v>0</v>
      </c>
      <c r="AJ501" s="205">
        <v>0</v>
      </c>
      <c r="AK501" s="205">
        <v>0</v>
      </c>
      <c r="AL501" s="205">
        <v>0</v>
      </c>
      <c r="AM501" s="205">
        <v>0</v>
      </c>
      <c r="AN501" s="28" t="s">
        <v>114</v>
      </c>
      <c r="AO501" s="28" t="s">
        <v>114</v>
      </c>
      <c r="AP501" s="28" t="s">
        <v>114</v>
      </c>
      <c r="AQ501" s="37">
        <v>1</v>
      </c>
      <c r="AR501" s="38">
        <v>8689479</v>
      </c>
      <c r="AS501" s="38">
        <v>589650</v>
      </c>
      <c r="AT501" s="38">
        <v>457030</v>
      </c>
      <c r="AU501" s="38" t="s">
        <v>107</v>
      </c>
      <c r="AV501" s="38" t="s">
        <v>107</v>
      </c>
      <c r="AW501" s="38">
        <v>9467039</v>
      </c>
      <c r="AX501" s="38" t="s">
        <v>107</v>
      </c>
      <c r="AY501" s="38">
        <v>620255</v>
      </c>
      <c r="AZ501" s="38">
        <v>310127</v>
      </c>
      <c r="BA501" s="38">
        <v>0</v>
      </c>
      <c r="BB501" s="38" t="s">
        <v>107</v>
      </c>
      <c r="BC501" s="38" t="s">
        <v>107</v>
      </c>
      <c r="BD501" s="38" t="s">
        <v>107</v>
      </c>
      <c r="BE501" s="38" t="s">
        <v>107</v>
      </c>
      <c r="BF501" s="38" t="s">
        <v>107</v>
      </c>
      <c r="BG501" s="38">
        <v>2159464</v>
      </c>
      <c r="BH501" s="38" t="s">
        <v>107</v>
      </c>
      <c r="BI501" s="38">
        <v>636577</v>
      </c>
      <c r="BJ501" s="38">
        <v>848769</v>
      </c>
      <c r="BK501" s="38" t="s">
        <v>107</v>
      </c>
      <c r="BL501" s="38">
        <v>0</v>
      </c>
      <c r="BM501" s="38">
        <v>0</v>
      </c>
      <c r="BN501" s="38" t="s">
        <v>107</v>
      </c>
      <c r="BO501" s="38">
        <v>1387411</v>
      </c>
      <c r="BP501" s="38">
        <v>3884750</v>
      </c>
      <c r="BQ501" s="38">
        <v>114258</v>
      </c>
      <c r="BR501" s="38">
        <v>2358599</v>
      </c>
      <c r="BS501" s="38">
        <v>4651908</v>
      </c>
      <c r="BT501" s="38" t="s">
        <v>107</v>
      </c>
      <c r="BU501" s="38" t="s">
        <v>107</v>
      </c>
      <c r="BV501" s="38" t="s">
        <v>107</v>
      </c>
      <c r="BW501" s="38">
        <v>9589457</v>
      </c>
      <c r="BX501" s="38">
        <v>212192</v>
      </c>
      <c r="BY501" s="38" t="s">
        <v>107</v>
      </c>
      <c r="BZ501" s="38" t="s">
        <v>107</v>
      </c>
      <c r="CA501" s="38" t="s">
        <v>107</v>
      </c>
      <c r="CB501" s="38">
        <v>783479</v>
      </c>
      <c r="CC501" s="330" t="s">
        <v>107</v>
      </c>
      <c r="CD501" s="38" t="s">
        <v>107</v>
      </c>
      <c r="CE501" s="38" t="s">
        <v>107</v>
      </c>
      <c r="CF501" s="38" t="s">
        <v>107</v>
      </c>
      <c r="CG501" s="38" t="s">
        <v>107</v>
      </c>
      <c r="CH501" s="29" t="s">
        <v>114</v>
      </c>
      <c r="CI501" s="29" t="s">
        <v>114</v>
      </c>
      <c r="CJ501" s="29" t="s">
        <v>114</v>
      </c>
      <c r="CK501" s="29" t="s">
        <v>114</v>
      </c>
      <c r="CL501" s="29" t="s">
        <v>114</v>
      </c>
      <c r="CM501" s="29" t="s">
        <v>114</v>
      </c>
      <c r="CN501" s="29"/>
      <c r="CO501" s="42" t="s">
        <v>107</v>
      </c>
      <c r="CP501" s="29" t="s">
        <v>107</v>
      </c>
      <c r="CQ501" s="29" t="s">
        <v>107</v>
      </c>
      <c r="CR501" s="29" t="s">
        <v>107</v>
      </c>
      <c r="CS501" s="29" t="s">
        <v>107</v>
      </c>
      <c r="CT501" s="29" t="s">
        <v>107</v>
      </c>
      <c r="CU501" s="29" t="s">
        <v>107</v>
      </c>
      <c r="CV501" s="29" t="s">
        <v>107</v>
      </c>
      <c r="CW501" s="29" t="s">
        <v>107</v>
      </c>
      <c r="CX501" s="29" t="s">
        <v>107</v>
      </c>
      <c r="CY501" s="29" t="s">
        <v>107</v>
      </c>
      <c r="CZ501" s="29" t="s">
        <v>107</v>
      </c>
      <c r="DA501" s="29" t="s">
        <v>107</v>
      </c>
      <c r="DB501" s="29" t="s">
        <v>107</v>
      </c>
      <c r="DC501" s="29" t="s">
        <v>107</v>
      </c>
      <c r="DD501" s="332">
        <v>10281531</v>
      </c>
      <c r="DE501" s="43">
        <v>1</v>
      </c>
      <c r="DF501" s="390">
        <v>1</v>
      </c>
      <c r="DG501" s="310"/>
      <c r="DH501" s="203"/>
      <c r="DI501" s="279" t="str" cm="1">
        <f t="array" ref="DI501">+IF(AND(C501&lt;&gt;"Vehículos Eléctricos",C501&lt;&gt;"Vehículos Híbridos",AD501="PERCENTIL 50"),
     IF(VLOOKUP(_xlfn.TEXTJOIN("_",FALSE,C501:E501),BD_Perc!$A:$P,_xlfn.IFS(BD!AE501="Intervalo de precio 1",12,BD!AE501="Intervalo de precio 2",13),FALSE)&lt;=1,
     VLOOKUP(_xlfn.TEXTJOIN("_",FALSE,C501:E501),BD_Perc!$A:$P,16,FALSE),"Ok P50"),
     "Ok P30/70 ó Híbrido/Eléctrico")</f>
        <v>Ok P30/70 ó Híbrido/Eléctrico</v>
      </c>
      <c r="DJ501" s="279" t="str">
        <f t="shared" si="43"/>
        <v>Vehículos Eléctricos_Vehículos Destinados al Transporte de Carga Liviana_Van</v>
      </c>
      <c r="DK501" s="331">
        <f t="shared" si="47"/>
        <v>77000000</v>
      </c>
      <c r="DL501" s="326"/>
    </row>
    <row r="502" spans="1:116" ht="51">
      <c r="A502" s="28">
        <v>497</v>
      </c>
      <c r="B502" s="29" t="s">
        <v>104</v>
      </c>
      <c r="C502" s="68" t="s">
        <v>4</v>
      </c>
      <c r="D502" s="29" t="s">
        <v>1112</v>
      </c>
      <c r="E502" s="42" t="s">
        <v>1113</v>
      </c>
      <c r="F502" s="42" t="s">
        <v>107</v>
      </c>
      <c r="G502" s="30" t="s">
        <v>1114</v>
      </c>
      <c r="H502" s="28" t="s">
        <v>109</v>
      </c>
      <c r="I502" s="28">
        <v>1611175</v>
      </c>
      <c r="J502" s="28" t="s">
        <v>1115</v>
      </c>
      <c r="K502" s="31" t="s">
        <v>107</v>
      </c>
      <c r="L502" s="28">
        <v>122</v>
      </c>
      <c r="M502" s="28" t="s">
        <v>107</v>
      </c>
      <c r="N502" s="34">
        <v>162300000</v>
      </c>
      <c r="O502" s="34">
        <f>+IFERROR(VLOOKUP(I502,Precio_Fasecolda!A:C,3,FALSE),IFERROR(VLOOKUP(I502,Precio_Fasecolda!B:C,2,FALSE),N502))</f>
        <v>162300000</v>
      </c>
      <c r="P502" s="34">
        <f t="shared" si="44"/>
        <v>0</v>
      </c>
      <c r="Q502" s="28" t="s">
        <v>107</v>
      </c>
      <c r="R502" s="28" t="s">
        <v>2415</v>
      </c>
      <c r="S502" s="28" t="s">
        <v>360</v>
      </c>
      <c r="T502" s="33" t="s">
        <v>843</v>
      </c>
      <c r="U502" s="28">
        <v>5200</v>
      </c>
      <c r="V502" s="28">
        <v>2164</v>
      </c>
      <c r="W502" s="69">
        <v>3036</v>
      </c>
      <c r="X502" s="56" t="s">
        <v>1116</v>
      </c>
      <c r="Y502" s="28" t="str">
        <f t="shared" si="45"/>
        <v>N.A.</v>
      </c>
      <c r="Z502" s="292">
        <f t="shared" si="42"/>
        <v>154185000</v>
      </c>
      <c r="AA502" s="28" cm="1">
        <f t="array" aca="1" ref="AA502" ca="1">_xlfn.IFS(DK502&lt;$DK$4,1,AND(DK502&gt;=$DK$4,DK502&lt;=$AA$4),2,DK502&gt;$AA$4,3)</f>
        <v>2</v>
      </c>
      <c r="AB502" s="28">
        <v>0</v>
      </c>
      <c r="AC502" s="28" cm="1">
        <f t="array" aca="1" ref="AC502" ca="1">IF(AB502="PERCENTIL 30","",_xlfn.IFS(DK502&lt;$AC$4,1,DK502&gt;$AC$4,2))</f>
        <v>1</v>
      </c>
      <c r="AD502" s="28" t="str">
        <f>+IFERROR(VLOOKUP(_xlfn.TEXTJOIN("_", FALSE, C502:E502), BD_Perc!$A:$O, 15, FALSE),"Segmentación no encontrada o vehículo inactivo")</f>
        <v>PERCENTIL 30-70</v>
      </c>
      <c r="AE502" s="28" t="str" cm="1">
        <f t="array" ref="AE502">_xlfn.IFS(
    AD502 = "PERCENTIL 50",
    _xlfn.IFS(
        BD!DK502 &lt; VLOOKUP(_xlfn.TEXTJOIN("_", FALSE, C502:E502), BD_Perc!$A:$O, 11, FALSE), "Intervalo de precio 1",
        BD!DK502 &gt;= VLOOKUP(_xlfn.TEXTJOIN("_", FALSE, C502:E502), BD_Perc!$A:$O, 11, FALSE), "Intervalo de precio 2"
    ),
    AD502 = "PERCENTIL 30-70",
    _xlfn.IFS(
        BD!DK502 &lt; VLOOKUP(_xlfn.TEXTJOIN("_", FALSE, C502:E502), BD_Perc!$A:$O, 6, FALSE), "Intervalo de precio 1",
        BD!DK502 &lt; VLOOKUP(_xlfn.TEXTJOIN("_", FALSE, C502:E502), BD_Perc!$A:$O, 7, FALSE), "Intervalo de precio 2",
        BD!DK502 &gt;= VLOOKUP(_xlfn.TEXTJOIN("_", FALSE, C502:E502), BD_Perc!$A:$O, 7, FALSE), "Intervalo de precio 3"
    ),
    AD502="Segmentación no encontrada o vehículo inactivo","Segmentación no encontrada o vehículo inactivo"
)</f>
        <v>Intervalo de precio 1</v>
      </c>
      <c r="AF502" s="33" t="s">
        <v>2412</v>
      </c>
      <c r="AG502" s="35" t="b">
        <f t="shared" si="46"/>
        <v>1</v>
      </c>
      <c r="AH502" s="320">
        <v>0.05</v>
      </c>
      <c r="AI502" s="320">
        <v>0.05</v>
      </c>
      <c r="AJ502" s="320">
        <v>0.05</v>
      </c>
      <c r="AK502" s="320">
        <v>0.05</v>
      </c>
      <c r="AL502" s="320">
        <v>0.06</v>
      </c>
      <c r="AM502" s="320">
        <v>7.0000000000000007E-2</v>
      </c>
      <c r="AN502" s="28" t="s">
        <v>113</v>
      </c>
      <c r="AO502" s="28" t="s">
        <v>113</v>
      </c>
      <c r="AP502" s="28" t="s">
        <v>113</v>
      </c>
      <c r="AQ502" s="45">
        <v>1</v>
      </c>
      <c r="AR502" s="38" t="s">
        <v>107</v>
      </c>
      <c r="AS502" s="38">
        <v>535272</v>
      </c>
      <c r="AT502" s="38">
        <v>764674</v>
      </c>
      <c r="AU502" s="38">
        <v>7712782</v>
      </c>
      <c r="AV502" s="38" t="s">
        <v>107</v>
      </c>
      <c r="AW502" s="38">
        <v>12124379</v>
      </c>
      <c r="AX502" s="38">
        <v>527502</v>
      </c>
      <c r="AY502" s="38">
        <v>1338179</v>
      </c>
      <c r="AZ502" s="38">
        <v>128475</v>
      </c>
      <c r="BA502" s="38">
        <v>1508493</v>
      </c>
      <c r="BB502" s="38">
        <v>26559138</v>
      </c>
      <c r="BC502" s="38">
        <v>21590800</v>
      </c>
      <c r="BD502" s="38" t="s">
        <v>107</v>
      </c>
      <c r="BE502" s="38" t="s">
        <v>107</v>
      </c>
      <c r="BF502" s="38" t="s">
        <v>107</v>
      </c>
      <c r="BG502" s="38" t="s">
        <v>107</v>
      </c>
      <c r="BH502" s="38" t="s">
        <v>107</v>
      </c>
      <c r="BI502" s="38">
        <v>2891625</v>
      </c>
      <c r="BJ502" s="38">
        <v>4089166</v>
      </c>
      <c r="BK502" s="38">
        <v>1368593</v>
      </c>
      <c r="BL502" s="38">
        <v>1533438</v>
      </c>
      <c r="BM502" s="38">
        <v>173454</v>
      </c>
      <c r="BN502" s="38">
        <v>2116818</v>
      </c>
      <c r="BO502" s="38" t="s">
        <v>107</v>
      </c>
      <c r="BP502" s="38">
        <v>5649184</v>
      </c>
      <c r="BQ502" s="38">
        <v>130091</v>
      </c>
      <c r="BR502" s="38">
        <v>2318558</v>
      </c>
      <c r="BS502" s="38" t="s">
        <v>107</v>
      </c>
      <c r="BT502" s="38" t="s">
        <v>107</v>
      </c>
      <c r="BU502" s="38" t="s">
        <v>107</v>
      </c>
      <c r="BV502" s="38">
        <v>2862417</v>
      </c>
      <c r="BW502" s="38">
        <v>7892091</v>
      </c>
      <c r="BX502" s="38">
        <v>130091</v>
      </c>
      <c r="BY502" s="38">
        <v>7119116</v>
      </c>
      <c r="BZ502" s="38">
        <v>16970553</v>
      </c>
      <c r="CA502" s="38">
        <v>8181503</v>
      </c>
      <c r="CB502" s="38">
        <v>2024137</v>
      </c>
      <c r="CC502" s="330" t="s">
        <v>107</v>
      </c>
      <c r="CD502" s="38" t="s">
        <v>107</v>
      </c>
      <c r="CE502" s="38" t="s">
        <v>107</v>
      </c>
      <c r="CF502" s="38" t="s">
        <v>107</v>
      </c>
      <c r="CG502" s="38" t="s">
        <v>107</v>
      </c>
      <c r="CH502" s="28" t="s">
        <v>107</v>
      </c>
      <c r="CI502" s="28" t="s">
        <v>107</v>
      </c>
      <c r="CJ502" s="28" t="s">
        <v>107</v>
      </c>
      <c r="CK502" s="28" t="s">
        <v>107</v>
      </c>
      <c r="CL502" s="28" t="s">
        <v>107</v>
      </c>
      <c r="CM502" s="28" t="s">
        <v>107</v>
      </c>
      <c r="CN502" s="28" t="s">
        <v>107</v>
      </c>
      <c r="CO502" s="42" t="s">
        <v>107</v>
      </c>
      <c r="CP502" s="28" t="s">
        <v>107</v>
      </c>
      <c r="CQ502" s="28" t="s">
        <v>107</v>
      </c>
      <c r="CR502" s="28" t="s">
        <v>107</v>
      </c>
      <c r="CS502" s="28" t="s">
        <v>107</v>
      </c>
      <c r="CT502" s="28" t="s">
        <v>107</v>
      </c>
      <c r="CU502" s="28" t="s">
        <v>107</v>
      </c>
      <c r="CV502" s="41" t="s">
        <v>114</v>
      </c>
      <c r="CW502" s="41" t="s">
        <v>114</v>
      </c>
      <c r="CX502" s="41" t="s">
        <v>114</v>
      </c>
      <c r="CY502" s="41" t="s">
        <v>114</v>
      </c>
      <c r="CZ502" s="41" t="s">
        <v>114</v>
      </c>
      <c r="DA502" s="41" t="s">
        <v>114</v>
      </c>
      <c r="DB502" s="29"/>
      <c r="DC502" s="29"/>
      <c r="DD502" s="332">
        <v>18909466</v>
      </c>
      <c r="DE502" s="43">
        <v>1</v>
      </c>
      <c r="DF502" s="390">
        <v>1</v>
      </c>
      <c r="DG502" s="310"/>
      <c r="DH502" s="203"/>
      <c r="DI502" s="279" t="str" cm="1">
        <f t="array" ref="DI502">+IF(AND(C502&lt;&gt;"Vehículos Eléctricos",C502&lt;&gt;"Vehículos Híbridos",AD502="PERCENTIL 50"),
     IF(VLOOKUP(_xlfn.TEXTJOIN("_",FALSE,C502:E502),BD_Perc!$A:$P,_xlfn.IFS(BD!AE502="Intervalo de precio 1",12,BD!AE502="Intervalo de precio 2",13),FALSE)&lt;=1,
     VLOOKUP(_xlfn.TEXTJOIN("_",FALSE,C502:E502),BD_Perc!$A:$P,16,FALSE),"Ok P50"),
     "Ok P30/70 ó Híbrido/Eléctrico")</f>
        <v>Ok P30/70 ó Híbrido/Eléctrico</v>
      </c>
      <c r="DJ502" s="279" t="str">
        <f t="shared" si="43"/>
        <v>Otros Tipos de Vehículos_Camión_Cabina Sencilla</v>
      </c>
      <c r="DK502" s="331">
        <f t="shared" si="47"/>
        <v>154185000</v>
      </c>
      <c r="DL502" s="326"/>
    </row>
    <row r="503" spans="1:116" ht="51">
      <c r="A503" s="28">
        <v>498</v>
      </c>
      <c r="B503" s="29" t="s">
        <v>104</v>
      </c>
      <c r="C503" s="68" t="s">
        <v>4</v>
      </c>
      <c r="D503" s="29" t="s">
        <v>1112</v>
      </c>
      <c r="E503" s="42" t="s">
        <v>1113</v>
      </c>
      <c r="F503" s="42" t="s">
        <v>107</v>
      </c>
      <c r="G503" s="30" t="s">
        <v>1117</v>
      </c>
      <c r="H503" s="28" t="s">
        <v>109</v>
      </c>
      <c r="I503" s="28">
        <v>1611177</v>
      </c>
      <c r="J503" s="28" t="s">
        <v>1118</v>
      </c>
      <c r="K503" s="31" t="s">
        <v>107</v>
      </c>
      <c r="L503" s="28">
        <v>122</v>
      </c>
      <c r="M503" s="28" t="s">
        <v>107</v>
      </c>
      <c r="N503" s="34">
        <v>169900000</v>
      </c>
      <c r="O503" s="34">
        <f>+IFERROR(VLOOKUP(I503,Precio_Fasecolda!A:C,3,FALSE),IFERROR(VLOOKUP(I503,Precio_Fasecolda!B:C,2,FALSE),N503))</f>
        <v>169900000</v>
      </c>
      <c r="P503" s="34">
        <f t="shared" si="44"/>
        <v>0</v>
      </c>
      <c r="Q503" s="28" t="s">
        <v>107</v>
      </c>
      <c r="R503" s="28" t="s">
        <v>2415</v>
      </c>
      <c r="S503" s="28" t="s">
        <v>360</v>
      </c>
      <c r="T503" s="33" t="s">
        <v>843</v>
      </c>
      <c r="U503" s="28">
        <v>5200</v>
      </c>
      <c r="V503" s="28">
        <v>2214</v>
      </c>
      <c r="W503" s="69">
        <v>2986</v>
      </c>
      <c r="X503" s="56" t="s">
        <v>1116</v>
      </c>
      <c r="Y503" s="28" t="str">
        <f t="shared" si="45"/>
        <v>N.A.</v>
      </c>
      <c r="Z503" s="292">
        <f t="shared" si="42"/>
        <v>161405000</v>
      </c>
      <c r="AA503" s="28" cm="1">
        <f t="array" aca="1" ref="AA503" ca="1">_xlfn.IFS(DK503&lt;$DK$4,1,AND(DK503&gt;=$DK$4,DK503&lt;=$AA$4),2,DK503&gt;$AA$4,3)</f>
        <v>2</v>
      </c>
      <c r="AB503" s="28">
        <v>0</v>
      </c>
      <c r="AC503" s="28" cm="1">
        <f t="array" aca="1" ref="AC503" ca="1">IF(AB503="PERCENTIL 30","",_xlfn.IFS(DK503&lt;$AC$4,1,DK503&gt;$AC$4,2))</f>
        <v>2</v>
      </c>
      <c r="AD503" s="28" t="str">
        <f>+IFERROR(VLOOKUP(_xlfn.TEXTJOIN("_", FALSE, C503:E503), BD_Perc!$A:$O, 15, FALSE),"Segmentación no encontrada o vehículo inactivo")</f>
        <v>PERCENTIL 30-70</v>
      </c>
      <c r="AE503" s="28" t="str" cm="1">
        <f t="array" ref="AE503">_xlfn.IFS(
    AD503 = "PERCENTIL 50",
    _xlfn.IFS(
        BD!DK503 &lt; VLOOKUP(_xlfn.TEXTJOIN("_", FALSE, C503:E503), BD_Perc!$A:$O, 11, FALSE), "Intervalo de precio 1",
        BD!DK503 &gt;= VLOOKUP(_xlfn.TEXTJOIN("_", FALSE, C503:E503), BD_Perc!$A:$O, 11, FALSE), "Intervalo de precio 2"
    ),
    AD503 = "PERCENTIL 30-70",
    _xlfn.IFS(
        BD!DK503 &lt; VLOOKUP(_xlfn.TEXTJOIN("_", FALSE, C503:E503), BD_Perc!$A:$O, 6, FALSE), "Intervalo de precio 1",
        BD!DK503 &lt; VLOOKUP(_xlfn.TEXTJOIN("_", FALSE, C503:E503), BD_Perc!$A:$O, 7, FALSE), "Intervalo de precio 2",
        BD!DK503 &gt;= VLOOKUP(_xlfn.TEXTJOIN("_", FALSE, C503:E503), BD_Perc!$A:$O, 7, FALSE), "Intervalo de precio 3"
    ),
    AD503="Segmentación no encontrada o vehículo inactivo","Segmentación no encontrada o vehículo inactivo"
)</f>
        <v>Intervalo de precio 2</v>
      </c>
      <c r="AF503" s="33" t="s">
        <v>2413</v>
      </c>
      <c r="AG503" s="35" t="b">
        <f t="shared" si="46"/>
        <v>1</v>
      </c>
      <c r="AH503" s="320">
        <v>0.05</v>
      </c>
      <c r="AI503" s="320">
        <v>0.05</v>
      </c>
      <c r="AJ503" s="320">
        <v>0.05</v>
      </c>
      <c r="AK503" s="320">
        <v>0.05</v>
      </c>
      <c r="AL503" s="320">
        <v>0.06</v>
      </c>
      <c r="AM503" s="320">
        <v>7.0000000000000007E-2</v>
      </c>
      <c r="AN503" s="28" t="s">
        <v>113</v>
      </c>
      <c r="AO503" s="28" t="s">
        <v>113</v>
      </c>
      <c r="AP503" s="28" t="s">
        <v>113</v>
      </c>
      <c r="AQ503" s="45">
        <v>1</v>
      </c>
      <c r="AR503" s="38" t="s">
        <v>107</v>
      </c>
      <c r="AS503" s="38">
        <v>535272</v>
      </c>
      <c r="AT503" s="38">
        <v>764674</v>
      </c>
      <c r="AU503" s="38">
        <v>7712782</v>
      </c>
      <c r="AV503" s="38" t="s">
        <v>107</v>
      </c>
      <c r="AW503" s="38">
        <v>12124379</v>
      </c>
      <c r="AX503" s="38">
        <v>527502</v>
      </c>
      <c r="AY503" s="38">
        <v>1338179</v>
      </c>
      <c r="AZ503" s="38">
        <v>128475</v>
      </c>
      <c r="BA503" s="38">
        <v>1508493</v>
      </c>
      <c r="BB503" s="38">
        <v>28113021</v>
      </c>
      <c r="BC503" s="38">
        <v>25782196</v>
      </c>
      <c r="BD503" s="38" t="s">
        <v>107</v>
      </c>
      <c r="BE503" s="38" t="s">
        <v>107</v>
      </c>
      <c r="BF503" s="38" t="s">
        <v>107</v>
      </c>
      <c r="BG503" s="38" t="s">
        <v>107</v>
      </c>
      <c r="BH503" s="38" t="s">
        <v>107</v>
      </c>
      <c r="BI503" s="38">
        <v>2891625</v>
      </c>
      <c r="BJ503" s="38">
        <v>4089166</v>
      </c>
      <c r="BK503" s="38">
        <v>1368593</v>
      </c>
      <c r="BL503" s="38">
        <v>1533438</v>
      </c>
      <c r="BM503" s="38">
        <v>173454</v>
      </c>
      <c r="BN503" s="38">
        <v>2116818</v>
      </c>
      <c r="BO503" s="38" t="s">
        <v>107</v>
      </c>
      <c r="BP503" s="38">
        <v>5649184</v>
      </c>
      <c r="BQ503" s="38">
        <v>130091</v>
      </c>
      <c r="BR503" s="38">
        <v>2318558</v>
      </c>
      <c r="BS503" s="38" t="s">
        <v>107</v>
      </c>
      <c r="BT503" s="38" t="s">
        <v>107</v>
      </c>
      <c r="BU503" s="38" t="s">
        <v>107</v>
      </c>
      <c r="BV503" s="38">
        <v>2862417</v>
      </c>
      <c r="BW503" s="38">
        <v>7892091</v>
      </c>
      <c r="BX503" s="38">
        <v>130091</v>
      </c>
      <c r="BY503" s="38">
        <v>7119116</v>
      </c>
      <c r="BZ503" s="38">
        <v>16970553</v>
      </c>
      <c r="CA503" s="38">
        <v>8181503</v>
      </c>
      <c r="CB503" s="38">
        <v>2024137</v>
      </c>
      <c r="CC503" s="330" t="s">
        <v>107</v>
      </c>
      <c r="CD503" s="38" t="s">
        <v>107</v>
      </c>
      <c r="CE503" s="38" t="s">
        <v>107</v>
      </c>
      <c r="CF503" s="38" t="s">
        <v>107</v>
      </c>
      <c r="CG503" s="38" t="s">
        <v>107</v>
      </c>
      <c r="CH503" s="28" t="s">
        <v>107</v>
      </c>
      <c r="CI503" s="28" t="s">
        <v>107</v>
      </c>
      <c r="CJ503" s="28" t="s">
        <v>107</v>
      </c>
      <c r="CK503" s="28" t="s">
        <v>107</v>
      </c>
      <c r="CL503" s="28" t="s">
        <v>107</v>
      </c>
      <c r="CM503" s="28" t="s">
        <v>107</v>
      </c>
      <c r="CN503" s="28" t="s">
        <v>107</v>
      </c>
      <c r="CO503" s="42" t="s">
        <v>107</v>
      </c>
      <c r="CP503" s="28" t="s">
        <v>107</v>
      </c>
      <c r="CQ503" s="28" t="s">
        <v>107</v>
      </c>
      <c r="CR503" s="28" t="s">
        <v>107</v>
      </c>
      <c r="CS503" s="28" t="s">
        <v>107</v>
      </c>
      <c r="CT503" s="28" t="s">
        <v>107</v>
      </c>
      <c r="CU503" s="28" t="s">
        <v>107</v>
      </c>
      <c r="CV503" s="41" t="s">
        <v>114</v>
      </c>
      <c r="CW503" s="41" t="s">
        <v>114</v>
      </c>
      <c r="CX503" s="41" t="s">
        <v>114</v>
      </c>
      <c r="CY503" s="41" t="s">
        <v>114</v>
      </c>
      <c r="CZ503" s="41" t="s">
        <v>114</v>
      </c>
      <c r="DA503" s="41" t="s">
        <v>114</v>
      </c>
      <c r="DB503" s="29"/>
      <c r="DC503" s="29"/>
      <c r="DD503" s="332">
        <v>18909466</v>
      </c>
      <c r="DE503" s="43">
        <v>1</v>
      </c>
      <c r="DF503" s="390">
        <v>1</v>
      </c>
      <c r="DG503" s="310"/>
      <c r="DH503" s="203"/>
      <c r="DI503" s="279" t="str" cm="1">
        <f t="array" ref="DI503">+IF(AND(C503&lt;&gt;"Vehículos Eléctricos",C503&lt;&gt;"Vehículos Híbridos",AD503="PERCENTIL 50"),
     IF(VLOOKUP(_xlfn.TEXTJOIN("_",FALSE,C503:E503),BD_Perc!$A:$P,_xlfn.IFS(BD!AE503="Intervalo de precio 1",12,BD!AE503="Intervalo de precio 2",13),FALSE)&lt;=1,
     VLOOKUP(_xlfn.TEXTJOIN("_",FALSE,C503:E503),BD_Perc!$A:$P,16,FALSE),"Ok P50"),
     "Ok P30/70 ó Híbrido/Eléctrico")</f>
        <v>Ok P30/70 ó Híbrido/Eléctrico</v>
      </c>
      <c r="DJ503" s="279" t="str">
        <f t="shared" si="43"/>
        <v>Otros Tipos de Vehículos_Camión_Cabina Sencilla</v>
      </c>
      <c r="DK503" s="331">
        <f t="shared" si="47"/>
        <v>161405000</v>
      </c>
      <c r="DL503" s="326"/>
    </row>
    <row r="504" spans="1:116" ht="51">
      <c r="A504" s="28">
        <v>499</v>
      </c>
      <c r="B504" s="29" t="s">
        <v>104</v>
      </c>
      <c r="C504" s="68" t="s">
        <v>4</v>
      </c>
      <c r="D504" s="29" t="s">
        <v>1112</v>
      </c>
      <c r="E504" s="42" t="s">
        <v>1113</v>
      </c>
      <c r="F504" s="42" t="s">
        <v>107</v>
      </c>
      <c r="G504" s="30" t="s">
        <v>1119</v>
      </c>
      <c r="H504" s="28" t="s">
        <v>109</v>
      </c>
      <c r="I504" s="28">
        <v>1611172</v>
      </c>
      <c r="J504" s="28" t="s">
        <v>1120</v>
      </c>
      <c r="K504" s="31" t="s">
        <v>107</v>
      </c>
      <c r="L504" s="28">
        <v>153</v>
      </c>
      <c r="M504" s="28" t="s">
        <v>107</v>
      </c>
      <c r="N504" s="34">
        <v>200900000</v>
      </c>
      <c r="O504" s="34">
        <f>+IFERROR(VLOOKUP(I504,Precio_Fasecolda!A:C,3,FALSE),IFERROR(VLOOKUP(I504,Precio_Fasecolda!B:C,2,FALSE),N504))</f>
        <v>200900000</v>
      </c>
      <c r="P504" s="34">
        <f t="shared" si="44"/>
        <v>0</v>
      </c>
      <c r="Q504" s="28" t="s">
        <v>107</v>
      </c>
      <c r="R504" s="28" t="s">
        <v>2415</v>
      </c>
      <c r="S504" s="28" t="s">
        <v>360</v>
      </c>
      <c r="T504" s="33" t="s">
        <v>843</v>
      </c>
      <c r="U504" s="28">
        <v>7500</v>
      </c>
      <c r="V504" s="28">
        <v>2718</v>
      </c>
      <c r="W504" s="69">
        <v>4782</v>
      </c>
      <c r="X504" s="56" t="s">
        <v>1116</v>
      </c>
      <c r="Y504" s="28" t="str">
        <f t="shared" si="45"/>
        <v>N.A.</v>
      </c>
      <c r="Z504" s="292">
        <f t="shared" si="42"/>
        <v>190855000</v>
      </c>
      <c r="AA504" s="28" cm="1">
        <f t="array" aca="1" ref="AA504" ca="1">_xlfn.IFS(DK504&lt;$DK$4,1,AND(DK504&gt;=$DK$4,DK504&lt;=$AA$4),2,DK504&gt;$AA$4,3)</f>
        <v>2</v>
      </c>
      <c r="AB504" s="28">
        <v>0</v>
      </c>
      <c r="AC504" s="28" cm="1">
        <f t="array" aca="1" ref="AC504" ca="1">IF(AB504="PERCENTIL 30","",_xlfn.IFS(DK504&lt;$AC$4,1,DK504&gt;$AC$4,2))</f>
        <v>2</v>
      </c>
      <c r="AD504" s="28" t="str">
        <f>+IFERROR(VLOOKUP(_xlfn.TEXTJOIN("_", FALSE, C504:E504), BD_Perc!$A:$O, 15, FALSE),"Segmentación no encontrada o vehículo inactivo")</f>
        <v>PERCENTIL 30-70</v>
      </c>
      <c r="AE504" s="28" t="str" cm="1">
        <f t="array" ref="AE504">_xlfn.IFS(
    AD504 = "PERCENTIL 50",
    _xlfn.IFS(
        BD!DK504 &lt; VLOOKUP(_xlfn.TEXTJOIN("_", FALSE, C504:E504), BD_Perc!$A:$O, 11, FALSE), "Intervalo de precio 1",
        BD!DK504 &gt;= VLOOKUP(_xlfn.TEXTJOIN("_", FALSE, C504:E504), BD_Perc!$A:$O, 11, FALSE), "Intervalo de precio 2"
    ),
    AD504 = "PERCENTIL 30-70",
    _xlfn.IFS(
        BD!DK504 &lt; VLOOKUP(_xlfn.TEXTJOIN("_", FALSE, C504:E504), BD_Perc!$A:$O, 6, FALSE), "Intervalo de precio 1",
        BD!DK504 &lt; VLOOKUP(_xlfn.TEXTJOIN("_", FALSE, C504:E504), BD_Perc!$A:$O, 7, FALSE), "Intervalo de precio 2",
        BD!DK504 &gt;= VLOOKUP(_xlfn.TEXTJOIN("_", FALSE, C504:E504), BD_Perc!$A:$O, 7, FALSE), "Intervalo de precio 3"
    ),
    AD504="Segmentación no encontrada o vehículo inactivo","Segmentación no encontrada o vehículo inactivo"
)</f>
        <v>Intervalo de precio 2</v>
      </c>
      <c r="AF504" s="33" t="s">
        <v>2413</v>
      </c>
      <c r="AG504" s="35" t="b">
        <f t="shared" si="46"/>
        <v>1</v>
      </c>
      <c r="AH504" s="320">
        <v>0.05</v>
      </c>
      <c r="AI504" s="320">
        <v>0.05</v>
      </c>
      <c r="AJ504" s="320">
        <v>0.05</v>
      </c>
      <c r="AK504" s="320">
        <v>0.05</v>
      </c>
      <c r="AL504" s="320">
        <v>0.06</v>
      </c>
      <c r="AM504" s="320">
        <v>7.0000000000000007E-2</v>
      </c>
      <c r="AN504" s="28" t="s">
        <v>113</v>
      </c>
      <c r="AO504" s="28" t="s">
        <v>113</v>
      </c>
      <c r="AP504" s="28" t="s">
        <v>113</v>
      </c>
      <c r="AQ504" s="45">
        <v>1</v>
      </c>
      <c r="AR504" s="38" t="s">
        <v>107</v>
      </c>
      <c r="AS504" s="38">
        <v>535272</v>
      </c>
      <c r="AT504" s="38">
        <v>764674</v>
      </c>
      <c r="AU504" s="38">
        <v>7712782</v>
      </c>
      <c r="AV504" s="38" t="s">
        <v>107</v>
      </c>
      <c r="AW504" s="38">
        <v>12124379</v>
      </c>
      <c r="AX504" s="38">
        <v>527502</v>
      </c>
      <c r="AY504" s="38">
        <v>1338179</v>
      </c>
      <c r="AZ504" s="38">
        <v>128475</v>
      </c>
      <c r="BA504" s="38">
        <v>1508493</v>
      </c>
      <c r="BB504" s="38">
        <v>30730087</v>
      </c>
      <c r="BC504" s="38">
        <v>27847225</v>
      </c>
      <c r="BD504" s="38" t="s">
        <v>107</v>
      </c>
      <c r="BE504" s="38" t="s">
        <v>107</v>
      </c>
      <c r="BF504" s="38" t="s">
        <v>107</v>
      </c>
      <c r="BG504" s="38" t="s">
        <v>107</v>
      </c>
      <c r="BH504" s="38" t="s">
        <v>107</v>
      </c>
      <c r="BI504" s="38">
        <v>2891625</v>
      </c>
      <c r="BJ504" s="38">
        <v>4089166</v>
      </c>
      <c r="BK504" s="38">
        <v>1368593</v>
      </c>
      <c r="BL504" s="38">
        <v>1533438</v>
      </c>
      <c r="BM504" s="38">
        <v>173454</v>
      </c>
      <c r="BN504" s="38">
        <v>2116818</v>
      </c>
      <c r="BO504" s="38" t="s">
        <v>107</v>
      </c>
      <c r="BP504" s="38">
        <v>5649184</v>
      </c>
      <c r="BQ504" s="38">
        <v>130091</v>
      </c>
      <c r="BR504" s="38">
        <v>2318558</v>
      </c>
      <c r="BS504" s="38" t="s">
        <v>107</v>
      </c>
      <c r="BT504" s="38" t="s">
        <v>107</v>
      </c>
      <c r="BU504" s="38" t="s">
        <v>107</v>
      </c>
      <c r="BV504" s="38">
        <v>2862417</v>
      </c>
      <c r="BW504" s="38">
        <v>7892091</v>
      </c>
      <c r="BX504" s="38">
        <v>130091</v>
      </c>
      <c r="BY504" s="38">
        <v>7119116</v>
      </c>
      <c r="BZ504" s="38">
        <v>16970553</v>
      </c>
      <c r="CA504" s="38">
        <v>8181503</v>
      </c>
      <c r="CB504" s="38">
        <v>2024137</v>
      </c>
      <c r="CC504" s="330" t="s">
        <v>107</v>
      </c>
      <c r="CD504" s="38" t="s">
        <v>107</v>
      </c>
      <c r="CE504" s="38" t="s">
        <v>107</v>
      </c>
      <c r="CF504" s="38" t="s">
        <v>107</v>
      </c>
      <c r="CG504" s="38" t="s">
        <v>107</v>
      </c>
      <c r="CH504" s="28" t="s">
        <v>107</v>
      </c>
      <c r="CI504" s="28" t="s">
        <v>107</v>
      </c>
      <c r="CJ504" s="28" t="s">
        <v>107</v>
      </c>
      <c r="CK504" s="28" t="s">
        <v>107</v>
      </c>
      <c r="CL504" s="28" t="s">
        <v>107</v>
      </c>
      <c r="CM504" s="28" t="s">
        <v>107</v>
      </c>
      <c r="CN504" s="28" t="s">
        <v>107</v>
      </c>
      <c r="CO504" s="42" t="s">
        <v>107</v>
      </c>
      <c r="CP504" s="28" t="s">
        <v>107</v>
      </c>
      <c r="CQ504" s="28" t="s">
        <v>107</v>
      </c>
      <c r="CR504" s="28" t="s">
        <v>107</v>
      </c>
      <c r="CS504" s="28" t="s">
        <v>107</v>
      </c>
      <c r="CT504" s="28" t="s">
        <v>107</v>
      </c>
      <c r="CU504" s="28" t="s">
        <v>107</v>
      </c>
      <c r="CV504" s="41" t="s">
        <v>114</v>
      </c>
      <c r="CW504" s="41" t="s">
        <v>114</v>
      </c>
      <c r="CX504" s="41" t="s">
        <v>113</v>
      </c>
      <c r="CY504" s="41" t="s">
        <v>114</v>
      </c>
      <c r="CZ504" s="41" t="s">
        <v>114</v>
      </c>
      <c r="DA504" s="41" t="s">
        <v>114</v>
      </c>
      <c r="DB504" s="29"/>
      <c r="DC504" s="29"/>
      <c r="DD504" s="332">
        <v>20231075</v>
      </c>
      <c r="DE504" s="43">
        <v>1</v>
      </c>
      <c r="DF504" s="390">
        <v>1</v>
      </c>
      <c r="DG504" s="310"/>
      <c r="DH504" s="203"/>
      <c r="DI504" s="279" t="str" cm="1">
        <f t="array" ref="DI504">+IF(AND(C504&lt;&gt;"Vehículos Eléctricos",C504&lt;&gt;"Vehículos Híbridos",AD504="PERCENTIL 50"),
     IF(VLOOKUP(_xlfn.TEXTJOIN("_",FALSE,C504:E504),BD_Perc!$A:$P,_xlfn.IFS(BD!AE504="Intervalo de precio 1",12,BD!AE504="Intervalo de precio 2",13),FALSE)&lt;=1,
     VLOOKUP(_xlfn.TEXTJOIN("_",FALSE,C504:E504),BD_Perc!$A:$P,16,FALSE),"Ok P50"),
     "Ok P30/70 ó Híbrido/Eléctrico")</f>
        <v>Ok P30/70 ó Híbrido/Eléctrico</v>
      </c>
      <c r="DJ504" s="279" t="str">
        <f t="shared" si="43"/>
        <v>Otros Tipos de Vehículos_Camión_Cabina Sencilla</v>
      </c>
      <c r="DK504" s="331">
        <f t="shared" si="47"/>
        <v>190855000</v>
      </c>
      <c r="DL504" s="326"/>
    </row>
    <row r="505" spans="1:116" ht="38.25">
      <c r="A505" s="28">
        <v>500</v>
      </c>
      <c r="B505" s="29" t="s">
        <v>104</v>
      </c>
      <c r="C505" s="68" t="s">
        <v>4</v>
      </c>
      <c r="D505" s="29" t="s">
        <v>1112</v>
      </c>
      <c r="E505" s="42" t="s">
        <v>1113</v>
      </c>
      <c r="F505" s="42" t="s">
        <v>107</v>
      </c>
      <c r="G505" s="30" t="s">
        <v>1039</v>
      </c>
      <c r="H505" s="28" t="s">
        <v>109</v>
      </c>
      <c r="I505" s="28">
        <v>1611169</v>
      </c>
      <c r="J505" s="28" t="s">
        <v>1121</v>
      </c>
      <c r="K505" s="31" t="s">
        <v>107</v>
      </c>
      <c r="L505" s="28">
        <v>153</v>
      </c>
      <c r="M505" s="28" t="s">
        <v>107</v>
      </c>
      <c r="N505" s="34">
        <v>257100000</v>
      </c>
      <c r="O505" s="34">
        <f>+IFERROR(VLOOKUP(I505,Precio_Fasecolda!A:C,3,FALSE),IFERROR(VLOOKUP(I505,Precio_Fasecolda!B:C,2,FALSE),N505))</f>
        <v>257100000</v>
      </c>
      <c r="P505" s="34">
        <f t="shared" si="44"/>
        <v>0</v>
      </c>
      <c r="Q505" s="28" t="s">
        <v>107</v>
      </c>
      <c r="R505" s="28" t="s">
        <v>2415</v>
      </c>
      <c r="S505" s="28" t="s">
        <v>360</v>
      </c>
      <c r="T505" s="33" t="s">
        <v>843</v>
      </c>
      <c r="U505" s="28">
        <v>7500</v>
      </c>
      <c r="V505" s="28">
        <v>2825</v>
      </c>
      <c r="W505" s="69">
        <v>4675</v>
      </c>
      <c r="X505" s="56" t="s">
        <v>1116</v>
      </c>
      <c r="Y505" s="28" t="str">
        <f t="shared" si="45"/>
        <v>N.A.</v>
      </c>
      <c r="Z505" s="292">
        <f t="shared" si="42"/>
        <v>236532000</v>
      </c>
      <c r="AA505" s="28" cm="1">
        <f t="array" aca="1" ref="AA505" ca="1">_xlfn.IFS(DK505&lt;$DK$4,1,AND(DK505&gt;=$DK$4,DK505&lt;=$AA$4),2,DK505&gt;$AA$4,3)</f>
        <v>3</v>
      </c>
      <c r="AB505" s="28">
        <v>0</v>
      </c>
      <c r="AC505" s="28" cm="1">
        <f t="array" aca="1" ref="AC505" ca="1">IF(AB505="PERCENTIL 30","",_xlfn.IFS(DK505&lt;$AC$4,1,DK505&gt;$AC$4,2))</f>
        <v>2</v>
      </c>
      <c r="AD505" s="28" t="str">
        <f>+IFERROR(VLOOKUP(_xlfn.TEXTJOIN("_", FALSE, C505:E505), BD_Perc!$A:$O, 15, FALSE),"Segmentación no encontrada o vehículo inactivo")</f>
        <v>PERCENTIL 30-70</v>
      </c>
      <c r="AE505" s="28" t="str" cm="1">
        <f t="array" ref="AE505">_xlfn.IFS(
    AD505 = "PERCENTIL 50",
    _xlfn.IFS(
        BD!DK505 &lt; VLOOKUP(_xlfn.TEXTJOIN("_", FALSE, C505:E505), BD_Perc!$A:$O, 11, FALSE), "Intervalo de precio 1",
        BD!DK505 &gt;= VLOOKUP(_xlfn.TEXTJOIN("_", FALSE, C505:E505), BD_Perc!$A:$O, 11, FALSE), "Intervalo de precio 2"
    ),
    AD505 = "PERCENTIL 30-70",
    _xlfn.IFS(
        BD!DK505 &lt; VLOOKUP(_xlfn.TEXTJOIN("_", FALSE, C505:E505), BD_Perc!$A:$O, 6, FALSE), "Intervalo de precio 1",
        BD!DK505 &lt; VLOOKUP(_xlfn.TEXTJOIN("_", FALSE, C505:E505), BD_Perc!$A:$O, 7, FALSE), "Intervalo de precio 2",
        BD!DK505 &gt;= VLOOKUP(_xlfn.TEXTJOIN("_", FALSE, C505:E505), BD_Perc!$A:$O, 7, FALSE), "Intervalo de precio 3"
    ),
    AD505="Segmentación no encontrada o vehículo inactivo","Segmentación no encontrada o vehículo inactivo"
)</f>
        <v>Intervalo de precio 2</v>
      </c>
      <c r="AF505" s="33" t="s">
        <v>2413</v>
      </c>
      <c r="AG505" s="35" t="b">
        <f t="shared" si="46"/>
        <v>1</v>
      </c>
      <c r="AH505" s="320">
        <v>0.08</v>
      </c>
      <c r="AI505" s="320">
        <v>0.08</v>
      </c>
      <c r="AJ505" s="320">
        <v>0.08</v>
      </c>
      <c r="AK505" s="320">
        <v>0.08</v>
      </c>
      <c r="AL505" s="320">
        <v>0.09</v>
      </c>
      <c r="AM505" s="320">
        <v>0.1</v>
      </c>
      <c r="AN505" s="28" t="s">
        <v>113</v>
      </c>
      <c r="AO505" s="28" t="s">
        <v>113</v>
      </c>
      <c r="AP505" s="28" t="s">
        <v>113</v>
      </c>
      <c r="AQ505" s="45">
        <v>1</v>
      </c>
      <c r="AR505" s="38" t="s">
        <v>107</v>
      </c>
      <c r="AS505" s="38">
        <v>535272</v>
      </c>
      <c r="AT505" s="38">
        <v>764674</v>
      </c>
      <c r="AU505" s="38">
        <v>7712782</v>
      </c>
      <c r="AV505" s="38" t="s">
        <v>107</v>
      </c>
      <c r="AW505" s="38">
        <v>12124379</v>
      </c>
      <c r="AX505" s="38">
        <v>527502</v>
      </c>
      <c r="AY505" s="38">
        <v>1338179</v>
      </c>
      <c r="AZ505" s="38">
        <v>128475</v>
      </c>
      <c r="BA505" s="38">
        <v>1508493</v>
      </c>
      <c r="BB505" s="38">
        <v>30730087</v>
      </c>
      <c r="BC505" s="38">
        <v>27847225</v>
      </c>
      <c r="BD505" s="38" t="s">
        <v>107</v>
      </c>
      <c r="BE505" s="38" t="s">
        <v>107</v>
      </c>
      <c r="BF505" s="38" t="s">
        <v>107</v>
      </c>
      <c r="BG505" s="38" t="s">
        <v>107</v>
      </c>
      <c r="BH505" s="38" t="s">
        <v>107</v>
      </c>
      <c r="BI505" s="38">
        <v>2891625</v>
      </c>
      <c r="BJ505" s="38">
        <v>4089166</v>
      </c>
      <c r="BK505" s="38">
        <v>1368593</v>
      </c>
      <c r="BL505" s="38">
        <v>1533438</v>
      </c>
      <c r="BM505" s="38">
        <v>173454</v>
      </c>
      <c r="BN505" s="38">
        <v>2116818</v>
      </c>
      <c r="BO505" s="38" t="s">
        <v>107</v>
      </c>
      <c r="BP505" s="38">
        <v>5649184</v>
      </c>
      <c r="BQ505" s="38">
        <v>130091</v>
      </c>
      <c r="BR505" s="38">
        <v>2318558</v>
      </c>
      <c r="BS505" s="38" t="s">
        <v>107</v>
      </c>
      <c r="BT505" s="38" t="s">
        <v>107</v>
      </c>
      <c r="BU505" s="38" t="s">
        <v>107</v>
      </c>
      <c r="BV505" s="38">
        <v>2862417</v>
      </c>
      <c r="BW505" s="38">
        <v>7892091</v>
      </c>
      <c r="BX505" s="38">
        <v>130091</v>
      </c>
      <c r="BY505" s="38">
        <v>7119116</v>
      </c>
      <c r="BZ505" s="38">
        <v>16970553</v>
      </c>
      <c r="CA505" s="38">
        <v>2</v>
      </c>
      <c r="CB505" s="38">
        <v>2024137</v>
      </c>
      <c r="CC505" s="330" t="s">
        <v>107</v>
      </c>
      <c r="CD505" s="38" t="s">
        <v>107</v>
      </c>
      <c r="CE505" s="38" t="s">
        <v>107</v>
      </c>
      <c r="CF505" s="38" t="s">
        <v>107</v>
      </c>
      <c r="CG505" s="38" t="s">
        <v>107</v>
      </c>
      <c r="CH505" s="28" t="s">
        <v>107</v>
      </c>
      <c r="CI505" s="28" t="s">
        <v>107</v>
      </c>
      <c r="CJ505" s="28" t="s">
        <v>107</v>
      </c>
      <c r="CK505" s="28" t="s">
        <v>107</v>
      </c>
      <c r="CL505" s="28" t="s">
        <v>107</v>
      </c>
      <c r="CM505" s="28" t="s">
        <v>107</v>
      </c>
      <c r="CN505" s="28" t="s">
        <v>107</v>
      </c>
      <c r="CO505" s="42" t="s">
        <v>107</v>
      </c>
      <c r="CP505" s="28" t="s">
        <v>107</v>
      </c>
      <c r="CQ505" s="28" t="s">
        <v>107</v>
      </c>
      <c r="CR505" s="28" t="s">
        <v>107</v>
      </c>
      <c r="CS505" s="28" t="s">
        <v>107</v>
      </c>
      <c r="CT505" s="28" t="s">
        <v>107</v>
      </c>
      <c r="CU505" s="28" t="s">
        <v>107</v>
      </c>
      <c r="CV505" s="41" t="s">
        <v>114</v>
      </c>
      <c r="CW505" s="41" t="s">
        <v>114</v>
      </c>
      <c r="CX505" s="41" t="s">
        <v>114</v>
      </c>
      <c r="CY505" s="41" t="s">
        <v>114</v>
      </c>
      <c r="CZ505" s="41" t="s">
        <v>114</v>
      </c>
      <c r="DA505" s="41" t="s">
        <v>114</v>
      </c>
      <c r="DB505" s="29"/>
      <c r="DC505" s="29"/>
      <c r="DD505" s="332">
        <v>21579825</v>
      </c>
      <c r="DE505" s="43">
        <v>1</v>
      </c>
      <c r="DF505" s="390">
        <v>1</v>
      </c>
      <c r="DG505" s="310"/>
      <c r="DH505" s="203"/>
      <c r="DI505" s="279" t="str" cm="1">
        <f t="array" ref="DI505">+IF(AND(C505&lt;&gt;"Vehículos Eléctricos",C505&lt;&gt;"Vehículos Híbridos",AD505="PERCENTIL 50"),
     IF(VLOOKUP(_xlfn.TEXTJOIN("_",FALSE,C505:E505),BD_Perc!$A:$P,_xlfn.IFS(BD!AE505="Intervalo de precio 1",12,BD!AE505="Intervalo de precio 2",13),FALSE)&lt;=1,
     VLOOKUP(_xlfn.TEXTJOIN("_",FALSE,C505:E505),BD_Perc!$A:$P,16,FALSE),"Ok P50"),
     "Ok P30/70 ó Híbrido/Eléctrico")</f>
        <v>Ok P30/70 ó Híbrido/Eléctrico</v>
      </c>
      <c r="DJ505" s="279" t="str">
        <f t="shared" si="43"/>
        <v>Otros Tipos de Vehículos_Camión_Cabina Sencilla</v>
      </c>
      <c r="DK505" s="331">
        <f t="shared" si="47"/>
        <v>236532000</v>
      </c>
      <c r="DL505" s="326"/>
    </row>
    <row r="506" spans="1:116" ht="51">
      <c r="A506" s="28">
        <v>501</v>
      </c>
      <c r="B506" s="29" t="s">
        <v>104</v>
      </c>
      <c r="C506" s="68" t="s">
        <v>4</v>
      </c>
      <c r="D506" s="29" t="s">
        <v>1112</v>
      </c>
      <c r="E506" s="42" t="s">
        <v>1113</v>
      </c>
      <c r="F506" s="42" t="s">
        <v>107</v>
      </c>
      <c r="G506" s="30" t="s">
        <v>1041</v>
      </c>
      <c r="H506" s="28" t="s">
        <v>109</v>
      </c>
      <c r="I506" s="28">
        <v>1611171</v>
      </c>
      <c r="J506" s="28" t="s">
        <v>1122</v>
      </c>
      <c r="K506" s="31" t="s">
        <v>107</v>
      </c>
      <c r="L506" s="28">
        <v>153</v>
      </c>
      <c r="M506" s="28" t="s">
        <v>107</v>
      </c>
      <c r="N506" s="34">
        <v>216600000</v>
      </c>
      <c r="O506" s="34">
        <f>+IFERROR(VLOOKUP(I506,Precio_Fasecolda!A:C,3,FALSE),IFERROR(VLOOKUP(I506,Precio_Fasecolda!B:C,2,FALSE),N506))</f>
        <v>216600000</v>
      </c>
      <c r="P506" s="34">
        <f t="shared" si="44"/>
        <v>0</v>
      </c>
      <c r="Q506" s="28" t="s">
        <v>107</v>
      </c>
      <c r="R506" s="28" t="s">
        <v>2415</v>
      </c>
      <c r="S506" s="28" t="s">
        <v>360</v>
      </c>
      <c r="T506" s="33" t="s">
        <v>843</v>
      </c>
      <c r="U506" s="28">
        <v>8500</v>
      </c>
      <c r="V506" s="28">
        <v>2833</v>
      </c>
      <c r="W506" s="69">
        <v>5667</v>
      </c>
      <c r="X506" s="56" t="s">
        <v>1123</v>
      </c>
      <c r="Y506" s="28" t="str">
        <f t="shared" si="45"/>
        <v>N.A.</v>
      </c>
      <c r="Z506" s="292">
        <f t="shared" si="42"/>
        <v>199272000</v>
      </c>
      <c r="AA506" s="28" cm="1">
        <f t="array" aca="1" ref="AA506" ca="1">_xlfn.IFS(DK506&lt;$DK$4,1,AND(DK506&gt;=$DK$4,DK506&lt;=$AA$4),2,DK506&gt;$AA$4,3)</f>
        <v>2</v>
      </c>
      <c r="AB506" s="28">
        <v>0</v>
      </c>
      <c r="AC506" s="28" cm="1">
        <f t="array" aca="1" ref="AC506" ca="1">IF(AB506="PERCENTIL 30","",_xlfn.IFS(DK506&lt;$AC$4,1,DK506&gt;$AC$4,2))</f>
        <v>2</v>
      </c>
      <c r="AD506" s="28" t="str">
        <f>+IFERROR(VLOOKUP(_xlfn.TEXTJOIN("_", FALSE, C506:E506), BD_Perc!$A:$O, 15, FALSE),"Segmentación no encontrada o vehículo inactivo")</f>
        <v>PERCENTIL 30-70</v>
      </c>
      <c r="AE506" s="28" t="str" cm="1">
        <f t="array" ref="AE506">_xlfn.IFS(
    AD506 = "PERCENTIL 50",
    _xlfn.IFS(
        BD!DK506 &lt; VLOOKUP(_xlfn.TEXTJOIN("_", FALSE, C506:E506), BD_Perc!$A:$O, 11, FALSE), "Intervalo de precio 1",
        BD!DK506 &gt;= VLOOKUP(_xlfn.TEXTJOIN("_", FALSE, C506:E506), BD_Perc!$A:$O, 11, FALSE), "Intervalo de precio 2"
    ),
    AD506 = "PERCENTIL 30-70",
    _xlfn.IFS(
        BD!DK506 &lt; VLOOKUP(_xlfn.TEXTJOIN("_", FALSE, C506:E506), BD_Perc!$A:$O, 6, FALSE), "Intervalo de precio 1",
        BD!DK506 &lt; VLOOKUP(_xlfn.TEXTJOIN("_", FALSE, C506:E506), BD_Perc!$A:$O, 7, FALSE), "Intervalo de precio 2",
        BD!DK506 &gt;= VLOOKUP(_xlfn.TEXTJOIN("_", FALSE, C506:E506), BD_Perc!$A:$O, 7, FALSE), "Intervalo de precio 3"
    ),
    AD506="Segmentación no encontrada o vehículo inactivo","Segmentación no encontrada o vehículo inactivo"
)</f>
        <v>Intervalo de precio 2</v>
      </c>
      <c r="AF506" s="33" t="s">
        <v>2413</v>
      </c>
      <c r="AG506" s="35" t="b">
        <f t="shared" si="46"/>
        <v>1</v>
      </c>
      <c r="AH506" s="320">
        <v>0.08</v>
      </c>
      <c r="AI506" s="320">
        <v>0.08</v>
      </c>
      <c r="AJ506" s="320">
        <v>0.08</v>
      </c>
      <c r="AK506" s="320">
        <v>0.08</v>
      </c>
      <c r="AL506" s="320">
        <v>0.09</v>
      </c>
      <c r="AM506" s="320">
        <v>0.1</v>
      </c>
      <c r="AN506" s="28" t="s">
        <v>113</v>
      </c>
      <c r="AO506" s="28" t="s">
        <v>113</v>
      </c>
      <c r="AP506" s="28" t="s">
        <v>113</v>
      </c>
      <c r="AQ506" s="45">
        <v>1</v>
      </c>
      <c r="AR506" s="38" t="s">
        <v>107</v>
      </c>
      <c r="AS506" s="38">
        <v>535272</v>
      </c>
      <c r="AT506" s="38">
        <v>764674</v>
      </c>
      <c r="AU506" s="38">
        <v>7712782</v>
      </c>
      <c r="AV506" s="38" t="s">
        <v>107</v>
      </c>
      <c r="AW506" s="38">
        <v>12124379</v>
      </c>
      <c r="AX506" s="38">
        <v>527502</v>
      </c>
      <c r="AY506" s="38">
        <v>1338179</v>
      </c>
      <c r="AZ506" s="38">
        <v>128475</v>
      </c>
      <c r="BA506" s="38">
        <v>1508493</v>
      </c>
      <c r="BB506" s="38">
        <v>35289508</v>
      </c>
      <c r="BC506" s="38">
        <v>32202188</v>
      </c>
      <c r="BD506" s="38" t="s">
        <v>107</v>
      </c>
      <c r="BE506" s="38" t="s">
        <v>107</v>
      </c>
      <c r="BF506" s="38" t="s">
        <v>107</v>
      </c>
      <c r="BG506" s="38" t="s">
        <v>107</v>
      </c>
      <c r="BH506" s="38" t="s">
        <v>107</v>
      </c>
      <c r="BI506" s="38">
        <v>2891625</v>
      </c>
      <c r="BJ506" s="38">
        <v>4089166</v>
      </c>
      <c r="BK506" s="38">
        <v>1368593</v>
      </c>
      <c r="BL506" s="38">
        <v>1533438</v>
      </c>
      <c r="BM506" s="38">
        <v>173454</v>
      </c>
      <c r="BN506" s="38">
        <v>2116818</v>
      </c>
      <c r="BO506" s="38" t="s">
        <v>107</v>
      </c>
      <c r="BP506" s="38">
        <v>5649184</v>
      </c>
      <c r="BQ506" s="38">
        <v>130091</v>
      </c>
      <c r="BR506" s="38">
        <v>2318558</v>
      </c>
      <c r="BS506" s="38" t="s">
        <v>107</v>
      </c>
      <c r="BT506" s="38" t="s">
        <v>107</v>
      </c>
      <c r="BU506" s="38" t="s">
        <v>107</v>
      </c>
      <c r="BV506" s="38">
        <v>2862417</v>
      </c>
      <c r="BW506" s="38">
        <v>7892091</v>
      </c>
      <c r="BX506" s="38">
        <v>130091</v>
      </c>
      <c r="BY506" s="38">
        <v>7119116</v>
      </c>
      <c r="BZ506" s="38">
        <v>16970553</v>
      </c>
      <c r="CA506" s="38">
        <v>8181503</v>
      </c>
      <c r="CB506" s="38">
        <v>2024137</v>
      </c>
      <c r="CC506" s="330" t="s">
        <v>107</v>
      </c>
      <c r="CD506" s="38" t="s">
        <v>107</v>
      </c>
      <c r="CE506" s="38" t="s">
        <v>107</v>
      </c>
      <c r="CF506" s="38" t="s">
        <v>107</v>
      </c>
      <c r="CG506" s="38" t="s">
        <v>107</v>
      </c>
      <c r="CH506" s="28" t="s">
        <v>107</v>
      </c>
      <c r="CI506" s="28" t="s">
        <v>107</v>
      </c>
      <c r="CJ506" s="28" t="s">
        <v>107</v>
      </c>
      <c r="CK506" s="28" t="s">
        <v>107</v>
      </c>
      <c r="CL506" s="28" t="s">
        <v>107</v>
      </c>
      <c r="CM506" s="28" t="s">
        <v>107</v>
      </c>
      <c r="CN506" s="28" t="s">
        <v>107</v>
      </c>
      <c r="CO506" s="42" t="s">
        <v>107</v>
      </c>
      <c r="CP506" s="28" t="s">
        <v>107</v>
      </c>
      <c r="CQ506" s="28" t="s">
        <v>107</v>
      </c>
      <c r="CR506" s="28" t="s">
        <v>107</v>
      </c>
      <c r="CS506" s="28" t="s">
        <v>107</v>
      </c>
      <c r="CT506" s="28" t="s">
        <v>107</v>
      </c>
      <c r="CU506" s="28" t="s">
        <v>107</v>
      </c>
      <c r="CV506" s="41" t="s">
        <v>114</v>
      </c>
      <c r="CW506" s="41" t="s">
        <v>114</v>
      </c>
      <c r="CX506" s="41" t="s">
        <v>114</v>
      </c>
      <c r="CY506" s="41" t="s">
        <v>114</v>
      </c>
      <c r="CZ506" s="41" t="s">
        <v>114</v>
      </c>
      <c r="DA506" s="41" t="s">
        <v>114</v>
      </c>
      <c r="DB506" s="29"/>
      <c r="DC506" s="29"/>
      <c r="DD506" s="332">
        <v>20680666</v>
      </c>
      <c r="DE506" s="43">
        <v>1</v>
      </c>
      <c r="DF506" s="390">
        <v>1</v>
      </c>
      <c r="DG506" s="310"/>
      <c r="DH506" s="203"/>
      <c r="DI506" s="279" t="str" cm="1">
        <f t="array" ref="DI506">+IF(AND(C506&lt;&gt;"Vehículos Eléctricos",C506&lt;&gt;"Vehículos Híbridos",AD506="PERCENTIL 50"),
     IF(VLOOKUP(_xlfn.TEXTJOIN("_",FALSE,C506:E506),BD_Perc!$A:$P,_xlfn.IFS(BD!AE506="Intervalo de precio 1",12,BD!AE506="Intervalo de precio 2",13),FALSE)&lt;=1,
     VLOOKUP(_xlfn.TEXTJOIN("_",FALSE,C506:E506),BD_Perc!$A:$P,16,FALSE),"Ok P50"),
     "Ok P30/70 ó Híbrido/Eléctrico")</f>
        <v>Ok P30/70 ó Híbrido/Eléctrico</v>
      </c>
      <c r="DJ506" s="279" t="str">
        <f t="shared" si="43"/>
        <v>Otros Tipos de Vehículos_Camión_Cabina Sencilla</v>
      </c>
      <c r="DK506" s="331">
        <f t="shared" si="47"/>
        <v>199272000</v>
      </c>
      <c r="DL506" s="326"/>
    </row>
    <row r="507" spans="1:116" ht="38.25">
      <c r="A507" s="28">
        <v>502</v>
      </c>
      <c r="B507" s="29" t="s">
        <v>104</v>
      </c>
      <c r="C507" s="68" t="s">
        <v>4</v>
      </c>
      <c r="D507" s="29" t="s">
        <v>1112</v>
      </c>
      <c r="E507" s="42" t="s">
        <v>1113</v>
      </c>
      <c r="F507" s="42" t="s">
        <v>107</v>
      </c>
      <c r="G507" s="30" t="s">
        <v>1043</v>
      </c>
      <c r="H507" s="28" t="s">
        <v>109</v>
      </c>
      <c r="I507" s="28">
        <v>1611132</v>
      </c>
      <c r="J507" s="28" t="s">
        <v>1124</v>
      </c>
      <c r="K507" s="31" t="s">
        <v>107</v>
      </c>
      <c r="L507" s="28">
        <v>187</v>
      </c>
      <c r="M507" s="28" t="s">
        <v>107</v>
      </c>
      <c r="N507" s="34">
        <v>263300000</v>
      </c>
      <c r="O507" s="34">
        <f>+IFERROR(VLOOKUP(I507,Precio_Fasecolda!A:C,3,FALSE),IFERROR(VLOOKUP(I507,Precio_Fasecolda!B:C,2,FALSE),N507))</f>
        <v>263300000</v>
      </c>
      <c r="P507" s="34">
        <f t="shared" si="44"/>
        <v>0</v>
      </c>
      <c r="Q507" s="28" t="s">
        <v>107</v>
      </c>
      <c r="R507" s="28" t="s">
        <v>2415</v>
      </c>
      <c r="S507" s="28" t="s">
        <v>360</v>
      </c>
      <c r="T507" s="33" t="s">
        <v>843</v>
      </c>
      <c r="U507" s="28">
        <v>10400</v>
      </c>
      <c r="V507" s="28">
        <v>3351</v>
      </c>
      <c r="W507" s="69">
        <v>7049</v>
      </c>
      <c r="X507" s="56" t="s">
        <v>1125</v>
      </c>
      <c r="Y507" s="28" t="str">
        <f t="shared" si="45"/>
        <v>N.A.</v>
      </c>
      <c r="Z507" s="292">
        <f t="shared" si="42"/>
        <v>242236000</v>
      </c>
      <c r="AA507" s="28" cm="1">
        <f t="array" aca="1" ref="AA507" ca="1">_xlfn.IFS(DK507&lt;$DK$4,1,AND(DK507&gt;=$DK$4,DK507&lt;=$AA$4),2,DK507&gt;$AA$4,3)</f>
        <v>3</v>
      </c>
      <c r="AB507" s="28">
        <v>0</v>
      </c>
      <c r="AC507" s="28" cm="1">
        <f t="array" aca="1" ref="AC507" ca="1">IF(AB507="PERCENTIL 30","",_xlfn.IFS(DK507&lt;$AC$4,1,DK507&gt;$AC$4,2))</f>
        <v>2</v>
      </c>
      <c r="AD507" s="28" t="str">
        <f>+IFERROR(VLOOKUP(_xlfn.TEXTJOIN("_", FALSE, C507:E507), BD_Perc!$A:$O, 15, FALSE),"Segmentación no encontrada o vehículo inactivo")</f>
        <v>PERCENTIL 30-70</v>
      </c>
      <c r="AE507" s="28" t="str" cm="1">
        <f t="array" ref="AE507">_xlfn.IFS(
    AD507 = "PERCENTIL 50",
    _xlfn.IFS(
        BD!DK507 &lt; VLOOKUP(_xlfn.TEXTJOIN("_", FALSE, C507:E507), BD_Perc!$A:$O, 11, FALSE), "Intervalo de precio 1",
        BD!DK507 &gt;= VLOOKUP(_xlfn.TEXTJOIN("_", FALSE, C507:E507), BD_Perc!$A:$O, 11, FALSE), "Intervalo de precio 2"
    ),
    AD507 = "PERCENTIL 30-70",
    _xlfn.IFS(
        BD!DK507 &lt; VLOOKUP(_xlfn.TEXTJOIN("_", FALSE, C507:E507), BD_Perc!$A:$O, 6, FALSE), "Intervalo de precio 1",
        BD!DK507 &lt; VLOOKUP(_xlfn.TEXTJOIN("_", FALSE, C507:E507), BD_Perc!$A:$O, 7, FALSE), "Intervalo de precio 2",
        BD!DK507 &gt;= VLOOKUP(_xlfn.TEXTJOIN("_", FALSE, C507:E507), BD_Perc!$A:$O, 7, FALSE), "Intervalo de precio 3"
    ),
    AD507="Segmentación no encontrada o vehículo inactivo","Segmentación no encontrada o vehículo inactivo"
)</f>
        <v>Intervalo de precio 2</v>
      </c>
      <c r="AF507" s="33" t="s">
        <v>2413</v>
      </c>
      <c r="AG507" s="35" t="b">
        <f t="shared" si="46"/>
        <v>1</v>
      </c>
      <c r="AH507" s="320">
        <v>0.08</v>
      </c>
      <c r="AI507" s="320">
        <v>0.08</v>
      </c>
      <c r="AJ507" s="320">
        <v>0.08</v>
      </c>
      <c r="AK507" s="320">
        <v>0.08</v>
      </c>
      <c r="AL507" s="320">
        <v>0.09</v>
      </c>
      <c r="AM507" s="320">
        <v>0.1</v>
      </c>
      <c r="AN507" s="28" t="s">
        <v>113</v>
      </c>
      <c r="AO507" s="28" t="s">
        <v>113</v>
      </c>
      <c r="AP507" s="28" t="s">
        <v>113</v>
      </c>
      <c r="AQ507" s="45">
        <v>1</v>
      </c>
      <c r="AR507" s="38" t="s">
        <v>107</v>
      </c>
      <c r="AS507" s="38">
        <v>535272</v>
      </c>
      <c r="AT507" s="38">
        <v>764674</v>
      </c>
      <c r="AU507" s="38">
        <v>7712782</v>
      </c>
      <c r="AV507" s="38" t="s">
        <v>107</v>
      </c>
      <c r="AW507" s="38">
        <v>12124379</v>
      </c>
      <c r="AX507" s="38">
        <v>527502</v>
      </c>
      <c r="AY507" s="38">
        <v>1338179</v>
      </c>
      <c r="AZ507" s="38">
        <v>128475</v>
      </c>
      <c r="BA507" s="38">
        <v>1508493</v>
      </c>
      <c r="BB507" s="38">
        <v>44142554</v>
      </c>
      <c r="BC507" s="38">
        <v>52627575</v>
      </c>
      <c r="BD507" s="38" t="s">
        <v>107</v>
      </c>
      <c r="BE507" s="38" t="s">
        <v>107</v>
      </c>
      <c r="BF507" s="38" t="s">
        <v>107</v>
      </c>
      <c r="BG507" s="38" t="s">
        <v>107</v>
      </c>
      <c r="BH507" s="38" t="s">
        <v>107</v>
      </c>
      <c r="BI507" s="38">
        <v>2891625</v>
      </c>
      <c r="BJ507" s="38">
        <v>4089166</v>
      </c>
      <c r="BK507" s="38">
        <v>1368593</v>
      </c>
      <c r="BL507" s="38">
        <v>1533438</v>
      </c>
      <c r="BM507" s="38">
        <v>173454</v>
      </c>
      <c r="BN507" s="38">
        <v>2116818</v>
      </c>
      <c r="BO507" s="38" t="s">
        <v>107</v>
      </c>
      <c r="BP507" s="38">
        <v>5649184</v>
      </c>
      <c r="BQ507" s="38">
        <v>130091</v>
      </c>
      <c r="BR507" s="38">
        <v>2318558</v>
      </c>
      <c r="BS507" s="38" t="s">
        <v>107</v>
      </c>
      <c r="BT507" s="38" t="s">
        <v>107</v>
      </c>
      <c r="BU507" s="38" t="s">
        <v>107</v>
      </c>
      <c r="BV507" s="38">
        <v>4702542</v>
      </c>
      <c r="BW507" s="38">
        <v>7892091</v>
      </c>
      <c r="BX507" s="38">
        <v>130091</v>
      </c>
      <c r="BY507" s="38">
        <v>7119116</v>
      </c>
      <c r="BZ507" s="38">
        <v>13710260</v>
      </c>
      <c r="CA507" s="38">
        <v>8181503</v>
      </c>
      <c r="CB507" s="38">
        <v>2024137</v>
      </c>
      <c r="CC507" s="330" t="s">
        <v>107</v>
      </c>
      <c r="CD507" s="38" t="s">
        <v>107</v>
      </c>
      <c r="CE507" s="38" t="s">
        <v>107</v>
      </c>
      <c r="CF507" s="38" t="s">
        <v>107</v>
      </c>
      <c r="CG507" s="38" t="s">
        <v>107</v>
      </c>
      <c r="CH507" s="28" t="s">
        <v>107</v>
      </c>
      <c r="CI507" s="28" t="s">
        <v>107</v>
      </c>
      <c r="CJ507" s="28" t="s">
        <v>107</v>
      </c>
      <c r="CK507" s="28" t="s">
        <v>107</v>
      </c>
      <c r="CL507" s="28" t="s">
        <v>107</v>
      </c>
      <c r="CM507" s="28" t="s">
        <v>107</v>
      </c>
      <c r="CN507" s="28" t="s">
        <v>107</v>
      </c>
      <c r="CO507" s="42" t="s">
        <v>107</v>
      </c>
      <c r="CP507" s="28" t="s">
        <v>107</v>
      </c>
      <c r="CQ507" s="28" t="s">
        <v>107</v>
      </c>
      <c r="CR507" s="28" t="s">
        <v>107</v>
      </c>
      <c r="CS507" s="28" t="s">
        <v>107</v>
      </c>
      <c r="CT507" s="28" t="s">
        <v>107</v>
      </c>
      <c r="CU507" s="28" t="s">
        <v>107</v>
      </c>
      <c r="CV507" s="41" t="s">
        <v>114</v>
      </c>
      <c r="CW507" s="41" t="s">
        <v>114</v>
      </c>
      <c r="CX507" s="41" t="s">
        <v>114</v>
      </c>
      <c r="CY507" s="41" t="s">
        <v>114</v>
      </c>
      <c r="CZ507" s="41" t="s">
        <v>114</v>
      </c>
      <c r="DA507" s="41" t="s">
        <v>114</v>
      </c>
      <c r="DB507" s="29"/>
      <c r="DC507" s="29"/>
      <c r="DD507" s="332">
        <v>27229972</v>
      </c>
      <c r="DE507" s="43">
        <v>1</v>
      </c>
      <c r="DF507" s="390">
        <v>1</v>
      </c>
      <c r="DG507" s="310"/>
      <c r="DH507" s="203"/>
      <c r="DI507" s="279" t="str" cm="1">
        <f t="array" ref="DI507">+IF(AND(C507&lt;&gt;"Vehículos Eléctricos",C507&lt;&gt;"Vehículos Híbridos",AD507="PERCENTIL 50"),
     IF(VLOOKUP(_xlfn.TEXTJOIN("_",FALSE,C507:E507),BD_Perc!$A:$P,_xlfn.IFS(BD!AE507="Intervalo de precio 1",12,BD!AE507="Intervalo de precio 2",13),FALSE)&lt;=1,
     VLOOKUP(_xlfn.TEXTJOIN("_",FALSE,C507:E507),BD_Perc!$A:$P,16,FALSE),"Ok P50"),
     "Ok P30/70 ó Híbrido/Eléctrico")</f>
        <v>Ok P30/70 ó Híbrido/Eléctrico</v>
      </c>
      <c r="DJ507" s="279" t="str">
        <f t="shared" si="43"/>
        <v>Otros Tipos de Vehículos_Camión_Cabina Sencilla</v>
      </c>
      <c r="DK507" s="331">
        <f t="shared" si="47"/>
        <v>242236000</v>
      </c>
      <c r="DL507" s="326"/>
    </row>
    <row r="508" spans="1:116" ht="38.25">
      <c r="A508" s="28">
        <v>503</v>
      </c>
      <c r="B508" s="29" t="s">
        <v>104</v>
      </c>
      <c r="C508" s="29" t="s">
        <v>4</v>
      </c>
      <c r="D508" s="29" t="s">
        <v>1112</v>
      </c>
      <c r="E508" s="42" t="s">
        <v>1113</v>
      </c>
      <c r="F508" s="42" t="s">
        <v>107</v>
      </c>
      <c r="G508" s="30" t="s">
        <v>1045</v>
      </c>
      <c r="H508" s="28" t="s">
        <v>109</v>
      </c>
      <c r="I508" s="28">
        <v>1611146</v>
      </c>
      <c r="J508" s="28" t="s">
        <v>1126</v>
      </c>
      <c r="K508" s="31" t="s">
        <v>107</v>
      </c>
      <c r="L508" s="28">
        <v>240</v>
      </c>
      <c r="M508" s="28" t="s">
        <v>107</v>
      </c>
      <c r="N508" s="44">
        <v>344800000</v>
      </c>
      <c r="O508" s="34">
        <f>+IFERROR(VLOOKUP(I508,Precio_Fasecolda!A:C,3,FALSE),IFERROR(VLOOKUP(I508,Precio_Fasecolda!B:C,2,FALSE),N508))</f>
        <v>344800000</v>
      </c>
      <c r="P508" s="34">
        <f t="shared" si="44"/>
        <v>0</v>
      </c>
      <c r="Q508" s="28" t="s">
        <v>107</v>
      </c>
      <c r="R508" s="28" t="s">
        <v>2415</v>
      </c>
      <c r="S508" s="28" t="s">
        <v>360</v>
      </c>
      <c r="T508" s="33" t="s">
        <v>843</v>
      </c>
      <c r="U508" s="28">
        <v>15000</v>
      </c>
      <c r="V508" s="28">
        <v>4795</v>
      </c>
      <c r="W508" s="69">
        <v>10205</v>
      </c>
      <c r="X508" s="56" t="s">
        <v>1125</v>
      </c>
      <c r="Y508" s="28" t="str">
        <f t="shared" si="45"/>
        <v>N.A.</v>
      </c>
      <c r="Z508" s="292">
        <f t="shared" si="42"/>
        <v>317216000</v>
      </c>
      <c r="AA508" s="28" cm="1">
        <f t="array" aca="1" ref="AA508" ca="1">_xlfn.IFS(DK508&lt;$DK$4,1,AND(DK508&gt;=$DK$4,DK508&lt;=$AA$4),2,DK508&gt;$AA$4,3)</f>
        <v>3</v>
      </c>
      <c r="AB508" s="28">
        <v>0</v>
      </c>
      <c r="AC508" s="28" cm="1">
        <f t="array" aca="1" ref="AC508" ca="1">IF(AB508="PERCENTIL 30","",_xlfn.IFS(DK508&lt;$AC$4,1,DK508&gt;$AC$4,2))</f>
        <v>2</v>
      </c>
      <c r="AD508" s="28" t="str">
        <f>+IFERROR(VLOOKUP(_xlfn.TEXTJOIN("_", FALSE, C508:E508), BD_Perc!$A:$O, 15, FALSE),"Segmentación no encontrada o vehículo inactivo")</f>
        <v>PERCENTIL 30-70</v>
      </c>
      <c r="AE508" s="28" t="str" cm="1">
        <f t="array" ref="AE508">_xlfn.IFS(
    AD508 = "PERCENTIL 50",
    _xlfn.IFS(
        BD!DK508 &lt; VLOOKUP(_xlfn.TEXTJOIN("_", FALSE, C508:E508), BD_Perc!$A:$O, 11, FALSE), "Intervalo de precio 1",
        BD!DK508 &gt;= VLOOKUP(_xlfn.TEXTJOIN("_", FALSE, C508:E508), BD_Perc!$A:$O, 11, FALSE), "Intervalo de precio 2"
    ),
    AD508 = "PERCENTIL 30-70",
    _xlfn.IFS(
        BD!DK508 &lt; VLOOKUP(_xlfn.TEXTJOIN("_", FALSE, C508:E508), BD_Perc!$A:$O, 6, FALSE), "Intervalo de precio 1",
        BD!DK508 &lt; VLOOKUP(_xlfn.TEXTJOIN("_", FALSE, C508:E508), BD_Perc!$A:$O, 7, FALSE), "Intervalo de precio 2",
        BD!DK508 &gt;= VLOOKUP(_xlfn.TEXTJOIN("_", FALSE, C508:E508), BD_Perc!$A:$O, 7, FALSE), "Intervalo de precio 3"
    ),
    AD508="Segmentación no encontrada o vehículo inactivo","Segmentación no encontrada o vehículo inactivo"
)</f>
        <v>Intervalo de precio 3</v>
      </c>
      <c r="AF508" s="33" t="s">
        <v>2414</v>
      </c>
      <c r="AG508" s="35" t="b">
        <f t="shared" si="46"/>
        <v>1</v>
      </c>
      <c r="AH508" s="320">
        <v>0.08</v>
      </c>
      <c r="AI508" s="320">
        <v>0.08</v>
      </c>
      <c r="AJ508" s="320">
        <v>0.08</v>
      </c>
      <c r="AK508" s="320">
        <v>0.08</v>
      </c>
      <c r="AL508" s="320">
        <v>0.09</v>
      </c>
      <c r="AM508" s="320">
        <v>0.1</v>
      </c>
      <c r="AN508" s="28" t="s">
        <v>113</v>
      </c>
      <c r="AO508" s="28" t="s">
        <v>113</v>
      </c>
      <c r="AP508" s="28" t="s">
        <v>113</v>
      </c>
      <c r="AQ508" s="45">
        <v>1</v>
      </c>
      <c r="AR508" s="38">
        <v>0</v>
      </c>
      <c r="AS508" s="38">
        <v>0</v>
      </c>
      <c r="AT508" s="38">
        <v>0</v>
      </c>
      <c r="AU508" s="38">
        <v>0</v>
      </c>
      <c r="AV508" s="38">
        <v>0</v>
      </c>
      <c r="AW508" s="38">
        <v>0</v>
      </c>
      <c r="AX508" s="38">
        <v>0</v>
      </c>
      <c r="AY508" s="38">
        <v>0</v>
      </c>
      <c r="AZ508" s="38">
        <v>0</v>
      </c>
      <c r="BA508" s="38">
        <v>0</v>
      </c>
      <c r="BB508" s="38">
        <v>0</v>
      </c>
      <c r="BC508" s="38">
        <v>0</v>
      </c>
      <c r="BD508" s="38">
        <v>0</v>
      </c>
      <c r="BE508" s="38">
        <v>0</v>
      </c>
      <c r="BF508" s="38">
        <v>0</v>
      </c>
      <c r="BG508" s="38">
        <v>0</v>
      </c>
      <c r="BH508" s="38">
        <v>0</v>
      </c>
      <c r="BI508" s="38">
        <v>0</v>
      </c>
      <c r="BJ508" s="38">
        <v>0</v>
      </c>
      <c r="BK508" s="38">
        <v>0</v>
      </c>
      <c r="BL508" s="38">
        <v>0</v>
      </c>
      <c r="BM508" s="38">
        <v>0</v>
      </c>
      <c r="BN508" s="38">
        <v>0</v>
      </c>
      <c r="BO508" s="38">
        <v>0</v>
      </c>
      <c r="BP508" s="38">
        <v>0</v>
      </c>
      <c r="BQ508" s="38">
        <v>0</v>
      </c>
      <c r="BR508" s="38">
        <v>0</v>
      </c>
      <c r="BS508" s="38">
        <v>0</v>
      </c>
      <c r="BT508" s="38">
        <v>0</v>
      </c>
      <c r="BU508" s="38">
        <v>0</v>
      </c>
      <c r="BV508" s="38">
        <v>0</v>
      </c>
      <c r="BW508" s="38">
        <v>0</v>
      </c>
      <c r="BX508" s="38">
        <v>0</v>
      </c>
      <c r="BY508" s="38">
        <v>0</v>
      </c>
      <c r="BZ508" s="38">
        <v>0</v>
      </c>
      <c r="CA508" s="38">
        <v>0</v>
      </c>
      <c r="CB508" s="38">
        <v>0</v>
      </c>
      <c r="CC508" s="330">
        <v>0</v>
      </c>
      <c r="CD508" s="38">
        <v>0</v>
      </c>
      <c r="CE508" s="38">
        <v>0</v>
      </c>
      <c r="CF508" s="38">
        <v>0</v>
      </c>
      <c r="CG508" s="38">
        <v>0</v>
      </c>
      <c r="CH508" s="28" t="s">
        <v>107</v>
      </c>
      <c r="CI508" s="28" t="s">
        <v>107</v>
      </c>
      <c r="CJ508" s="28" t="s">
        <v>107</v>
      </c>
      <c r="CK508" s="28" t="s">
        <v>107</v>
      </c>
      <c r="CL508" s="28" t="s">
        <v>107</v>
      </c>
      <c r="CM508" s="28" t="s">
        <v>107</v>
      </c>
      <c r="CN508" s="28" t="s">
        <v>107</v>
      </c>
      <c r="CO508" s="42" t="s">
        <v>107</v>
      </c>
      <c r="CP508" s="28" t="s">
        <v>107</v>
      </c>
      <c r="CQ508" s="28" t="s">
        <v>107</v>
      </c>
      <c r="CR508" s="28" t="s">
        <v>107</v>
      </c>
      <c r="CS508" s="28" t="s">
        <v>107</v>
      </c>
      <c r="CT508" s="28" t="s">
        <v>107</v>
      </c>
      <c r="CU508" s="28" t="s">
        <v>107</v>
      </c>
      <c r="CV508" s="41" t="s">
        <v>114</v>
      </c>
      <c r="CW508" s="41" t="s">
        <v>114</v>
      </c>
      <c r="CX508" s="41" t="s">
        <v>114</v>
      </c>
      <c r="CY508" s="41" t="s">
        <v>114</v>
      </c>
      <c r="CZ508" s="41" t="s">
        <v>114</v>
      </c>
      <c r="DA508" s="41" t="s">
        <v>114</v>
      </c>
      <c r="DB508" s="29"/>
      <c r="DC508" s="29"/>
      <c r="DD508" s="332">
        <v>0</v>
      </c>
      <c r="DE508" s="43">
        <v>0</v>
      </c>
      <c r="DF508" s="390">
        <v>0</v>
      </c>
      <c r="DG508" s="310"/>
      <c r="DH508" s="203"/>
      <c r="DI508" s="279" t="str" cm="1">
        <f t="array" ref="DI508">+IF(AND(C508&lt;&gt;"Vehículos Eléctricos",C508&lt;&gt;"Vehículos Híbridos",AD508="PERCENTIL 50"),
     IF(VLOOKUP(_xlfn.TEXTJOIN("_",FALSE,C508:E508),BD_Perc!$A:$P,_xlfn.IFS(BD!AE508="Intervalo de precio 1",12,BD!AE508="Intervalo de precio 2",13),FALSE)&lt;=1,
     VLOOKUP(_xlfn.TEXTJOIN("_",FALSE,C508:E508),BD_Perc!$A:$P,16,FALSE),"Ok P50"),
     "Ok P30/70 ó Híbrido/Eléctrico")</f>
        <v>Ok P30/70 ó Híbrido/Eléctrico</v>
      </c>
      <c r="DJ508" s="279" t="str">
        <f t="shared" si="43"/>
        <v>Otros Tipos de Vehículos_Camión_Cabina Sencilla</v>
      </c>
      <c r="DK508" s="331">
        <f t="shared" si="47"/>
        <v>317216000</v>
      </c>
      <c r="DL508" s="326"/>
    </row>
    <row r="509" spans="1:116" ht="51">
      <c r="A509" s="28">
        <v>504</v>
      </c>
      <c r="B509" s="29" t="s">
        <v>104</v>
      </c>
      <c r="C509" s="68" t="s">
        <v>4</v>
      </c>
      <c r="D509" s="29" t="s">
        <v>1112</v>
      </c>
      <c r="E509" s="42" t="s">
        <v>1113</v>
      </c>
      <c r="F509" s="42" t="s">
        <v>107</v>
      </c>
      <c r="G509" s="30" t="s">
        <v>1047</v>
      </c>
      <c r="H509" s="28" t="s">
        <v>109</v>
      </c>
      <c r="I509" s="28">
        <v>1611148</v>
      </c>
      <c r="J509" s="28" t="s">
        <v>1127</v>
      </c>
      <c r="K509" s="31" t="s">
        <v>107</v>
      </c>
      <c r="L509" s="28">
        <v>280</v>
      </c>
      <c r="M509" s="28" t="s">
        <v>107</v>
      </c>
      <c r="N509" s="34">
        <v>372900000</v>
      </c>
      <c r="O509" s="34">
        <f>+IFERROR(VLOOKUP(I509,Precio_Fasecolda!A:C,3,FALSE),IFERROR(VLOOKUP(I509,Precio_Fasecolda!B:C,2,FALSE),N509))</f>
        <v>372900000</v>
      </c>
      <c r="P509" s="34">
        <f t="shared" si="44"/>
        <v>0</v>
      </c>
      <c r="Q509" s="28" t="s">
        <v>107</v>
      </c>
      <c r="R509" s="28" t="s">
        <v>2415</v>
      </c>
      <c r="S509" s="28" t="s">
        <v>360</v>
      </c>
      <c r="T509" s="33" t="s">
        <v>843</v>
      </c>
      <c r="U509" s="28">
        <v>17000</v>
      </c>
      <c r="V509" s="28">
        <v>5525</v>
      </c>
      <c r="W509" s="69">
        <v>11475</v>
      </c>
      <c r="X509" s="56" t="s">
        <v>1125</v>
      </c>
      <c r="Y509" s="28" t="str">
        <f t="shared" si="45"/>
        <v>N.A.</v>
      </c>
      <c r="Z509" s="292">
        <f t="shared" si="42"/>
        <v>350526000</v>
      </c>
      <c r="AA509" s="28" cm="1">
        <f t="array" aca="1" ref="AA509" ca="1">_xlfn.IFS(DK509&lt;$DK$4,1,AND(DK509&gt;=$DK$4,DK509&lt;=$AA$4),2,DK509&gt;$AA$4,3)</f>
        <v>3</v>
      </c>
      <c r="AB509" s="28">
        <v>0</v>
      </c>
      <c r="AC509" s="28" cm="1">
        <f t="array" aca="1" ref="AC509" ca="1">IF(AB509="PERCENTIL 30","",_xlfn.IFS(DK509&lt;$AC$4,1,DK509&gt;$AC$4,2))</f>
        <v>2</v>
      </c>
      <c r="AD509" s="28" t="str">
        <f>+IFERROR(VLOOKUP(_xlfn.TEXTJOIN("_", FALSE, C509:E509), BD_Perc!$A:$O, 15, FALSE),"Segmentación no encontrada o vehículo inactivo")</f>
        <v>PERCENTIL 30-70</v>
      </c>
      <c r="AE509" s="28" t="str" cm="1">
        <f t="array" ref="AE509">_xlfn.IFS(
    AD509 = "PERCENTIL 50",
    _xlfn.IFS(
        BD!DK509 &lt; VLOOKUP(_xlfn.TEXTJOIN("_", FALSE, C509:E509), BD_Perc!$A:$O, 11, FALSE), "Intervalo de precio 1",
        BD!DK509 &gt;= VLOOKUP(_xlfn.TEXTJOIN("_", FALSE, C509:E509), BD_Perc!$A:$O, 11, FALSE), "Intervalo de precio 2"
    ),
    AD509 = "PERCENTIL 30-70",
    _xlfn.IFS(
        BD!DK509 &lt; VLOOKUP(_xlfn.TEXTJOIN("_", FALSE, C509:E509), BD_Perc!$A:$O, 6, FALSE), "Intervalo de precio 1",
        BD!DK509 &lt; VLOOKUP(_xlfn.TEXTJOIN("_", FALSE, C509:E509), BD_Perc!$A:$O, 7, FALSE), "Intervalo de precio 2",
        BD!DK509 &gt;= VLOOKUP(_xlfn.TEXTJOIN("_", FALSE, C509:E509), BD_Perc!$A:$O, 7, FALSE), "Intervalo de precio 3"
    ),
    AD509="Segmentación no encontrada o vehículo inactivo","Segmentación no encontrada o vehículo inactivo"
)</f>
        <v>Intervalo de precio 3</v>
      </c>
      <c r="AF509" s="33" t="s">
        <v>2414</v>
      </c>
      <c r="AG509" s="35" t="b">
        <f t="shared" si="46"/>
        <v>1</v>
      </c>
      <c r="AH509" s="320">
        <v>0.06</v>
      </c>
      <c r="AI509" s="320">
        <v>0.06</v>
      </c>
      <c r="AJ509" s="320">
        <v>0.06</v>
      </c>
      <c r="AK509" s="320">
        <v>0.06</v>
      </c>
      <c r="AL509" s="320">
        <v>7.0000000000000007E-2</v>
      </c>
      <c r="AM509" s="320">
        <v>0.08</v>
      </c>
      <c r="AN509" s="28" t="s">
        <v>113</v>
      </c>
      <c r="AO509" s="28" t="s">
        <v>113</v>
      </c>
      <c r="AP509" s="28" t="s">
        <v>113</v>
      </c>
      <c r="AQ509" s="45">
        <v>1</v>
      </c>
      <c r="AR509" s="38" t="s">
        <v>107</v>
      </c>
      <c r="AS509" s="38">
        <v>535272</v>
      </c>
      <c r="AT509" s="38">
        <v>764674</v>
      </c>
      <c r="AU509" s="38">
        <v>7712782</v>
      </c>
      <c r="AV509" s="38" t="s">
        <v>107</v>
      </c>
      <c r="AW509" s="38">
        <v>12124379</v>
      </c>
      <c r="AX509" s="38">
        <v>527502</v>
      </c>
      <c r="AY509" s="38">
        <v>1338179</v>
      </c>
      <c r="AZ509" s="38">
        <v>128475</v>
      </c>
      <c r="BA509" s="38">
        <v>1508493</v>
      </c>
      <c r="BB509" s="38">
        <v>51380379</v>
      </c>
      <c r="BC509" s="38">
        <v>57575467</v>
      </c>
      <c r="BD509" s="38" t="s">
        <v>107</v>
      </c>
      <c r="BE509" s="38" t="s">
        <v>107</v>
      </c>
      <c r="BF509" s="38" t="s">
        <v>107</v>
      </c>
      <c r="BG509" s="38" t="s">
        <v>107</v>
      </c>
      <c r="BH509" s="38" t="s">
        <v>107</v>
      </c>
      <c r="BI509" s="38">
        <v>2891625</v>
      </c>
      <c r="BJ509" s="38">
        <v>4089166</v>
      </c>
      <c r="BK509" s="38">
        <v>1368593</v>
      </c>
      <c r="BL509" s="38">
        <v>1533438</v>
      </c>
      <c r="BM509" s="38">
        <v>173454</v>
      </c>
      <c r="BN509" s="38">
        <v>2116818</v>
      </c>
      <c r="BO509" s="38" t="s">
        <v>107</v>
      </c>
      <c r="BP509" s="38">
        <v>5649184</v>
      </c>
      <c r="BQ509" s="38">
        <v>130091</v>
      </c>
      <c r="BR509" s="38">
        <v>2318558</v>
      </c>
      <c r="BS509" s="38" t="s">
        <v>107</v>
      </c>
      <c r="BT509" s="38" t="s">
        <v>107</v>
      </c>
      <c r="BU509" s="38" t="s">
        <v>107</v>
      </c>
      <c r="BV509" s="38">
        <v>4702542</v>
      </c>
      <c r="BW509" s="38">
        <v>7892091</v>
      </c>
      <c r="BX509" s="38">
        <v>130091</v>
      </c>
      <c r="BY509" s="38">
        <v>7119116</v>
      </c>
      <c r="BZ509" s="38">
        <v>13710260</v>
      </c>
      <c r="CA509" s="38">
        <v>8181503</v>
      </c>
      <c r="CB509" s="38">
        <v>2024137</v>
      </c>
      <c r="CC509" s="330" t="s">
        <v>107</v>
      </c>
      <c r="CD509" s="38" t="s">
        <v>107</v>
      </c>
      <c r="CE509" s="38" t="s">
        <v>107</v>
      </c>
      <c r="CF509" s="38" t="s">
        <v>107</v>
      </c>
      <c r="CG509" s="38" t="s">
        <v>107</v>
      </c>
      <c r="CH509" s="28" t="s">
        <v>107</v>
      </c>
      <c r="CI509" s="28" t="s">
        <v>107</v>
      </c>
      <c r="CJ509" s="28" t="s">
        <v>107</v>
      </c>
      <c r="CK509" s="28" t="s">
        <v>107</v>
      </c>
      <c r="CL509" s="28" t="s">
        <v>107</v>
      </c>
      <c r="CM509" s="28" t="s">
        <v>107</v>
      </c>
      <c r="CN509" s="28" t="s">
        <v>107</v>
      </c>
      <c r="CO509" s="42" t="s">
        <v>107</v>
      </c>
      <c r="CP509" s="28" t="s">
        <v>107</v>
      </c>
      <c r="CQ509" s="28" t="s">
        <v>107</v>
      </c>
      <c r="CR509" s="28" t="s">
        <v>107</v>
      </c>
      <c r="CS509" s="28" t="s">
        <v>107</v>
      </c>
      <c r="CT509" s="28" t="s">
        <v>107</v>
      </c>
      <c r="CU509" s="28" t="s">
        <v>107</v>
      </c>
      <c r="CV509" s="41" t="s">
        <v>114</v>
      </c>
      <c r="CW509" s="41" t="s">
        <v>114</v>
      </c>
      <c r="CX509" s="41" t="s">
        <v>114</v>
      </c>
      <c r="CY509" s="41" t="s">
        <v>114</v>
      </c>
      <c r="CZ509" s="41" t="s">
        <v>114</v>
      </c>
      <c r="DA509" s="41" t="s">
        <v>114</v>
      </c>
      <c r="DB509" s="29"/>
      <c r="DC509" s="29"/>
      <c r="DD509" s="332">
        <v>32698271</v>
      </c>
      <c r="DE509" s="43">
        <v>1</v>
      </c>
      <c r="DF509" s="390">
        <v>1</v>
      </c>
      <c r="DG509" s="310"/>
      <c r="DH509" s="203"/>
      <c r="DI509" s="279" t="str" cm="1">
        <f t="array" ref="DI509">+IF(AND(C509&lt;&gt;"Vehículos Eléctricos",C509&lt;&gt;"Vehículos Híbridos",AD509="PERCENTIL 50"),
     IF(VLOOKUP(_xlfn.TEXTJOIN("_",FALSE,C509:E509),BD_Perc!$A:$P,_xlfn.IFS(BD!AE509="Intervalo de precio 1",12,BD!AE509="Intervalo de precio 2",13),FALSE)&lt;=1,
     VLOOKUP(_xlfn.TEXTJOIN("_",FALSE,C509:E509),BD_Perc!$A:$P,16,FALSE),"Ok P50"),
     "Ok P30/70 ó Híbrido/Eléctrico")</f>
        <v>Ok P30/70 ó Híbrido/Eléctrico</v>
      </c>
      <c r="DJ509" s="279" t="str">
        <f t="shared" si="43"/>
        <v>Otros Tipos de Vehículos_Camión_Cabina Sencilla</v>
      </c>
      <c r="DK509" s="331">
        <f t="shared" si="47"/>
        <v>350526000</v>
      </c>
      <c r="DL509" s="326"/>
    </row>
    <row r="510" spans="1:116" ht="51">
      <c r="A510" s="28">
        <v>505</v>
      </c>
      <c r="B510" s="29" t="s">
        <v>104</v>
      </c>
      <c r="C510" s="68" t="s">
        <v>4</v>
      </c>
      <c r="D510" s="29" t="s">
        <v>1112</v>
      </c>
      <c r="E510" s="42" t="s">
        <v>1113</v>
      </c>
      <c r="F510" s="42" t="s">
        <v>107</v>
      </c>
      <c r="G510" s="30" t="s">
        <v>1049</v>
      </c>
      <c r="H510" s="28" t="s">
        <v>109</v>
      </c>
      <c r="I510" s="28">
        <v>1611153</v>
      </c>
      <c r="J510" s="28" t="s">
        <v>1128</v>
      </c>
      <c r="K510" s="31" t="s">
        <v>107</v>
      </c>
      <c r="L510" s="28">
        <v>280</v>
      </c>
      <c r="M510" s="28" t="s">
        <v>107</v>
      </c>
      <c r="N510" s="34">
        <v>425100000</v>
      </c>
      <c r="O510" s="34">
        <f>+IFERROR(VLOOKUP(I510,Precio_Fasecolda!A:C,3,FALSE),IFERROR(VLOOKUP(I510,Precio_Fasecolda!B:C,2,FALSE),N510))</f>
        <v>425100000</v>
      </c>
      <c r="P510" s="34">
        <f t="shared" si="44"/>
        <v>0</v>
      </c>
      <c r="Q510" s="28" t="s">
        <v>107</v>
      </c>
      <c r="R510" s="28" t="s">
        <v>2415</v>
      </c>
      <c r="S510" s="28" t="s">
        <v>360</v>
      </c>
      <c r="T510" s="33" t="s">
        <v>1129</v>
      </c>
      <c r="U510" s="28">
        <v>26500</v>
      </c>
      <c r="V510" s="28">
        <v>7461</v>
      </c>
      <c r="W510" s="69">
        <v>19039</v>
      </c>
      <c r="X510" s="56" t="s">
        <v>1125</v>
      </c>
      <c r="Y510" s="28" t="str">
        <f t="shared" si="45"/>
        <v>N.A.</v>
      </c>
      <c r="Z510" s="292">
        <f t="shared" si="42"/>
        <v>395343000</v>
      </c>
      <c r="AA510" s="28" cm="1">
        <f t="array" aca="1" ref="AA510" ca="1">_xlfn.IFS(DK510&lt;$DK$4,1,AND(DK510&gt;=$DK$4,DK510&lt;=$AA$4),2,DK510&gt;$AA$4,3)</f>
        <v>3</v>
      </c>
      <c r="AB510" s="28">
        <v>0</v>
      </c>
      <c r="AC510" s="28" cm="1">
        <f t="array" aca="1" ref="AC510" ca="1">IF(AB510="PERCENTIL 30","",_xlfn.IFS(DK510&lt;$AC$4,1,DK510&gt;$AC$4,2))</f>
        <v>2</v>
      </c>
      <c r="AD510" s="28" t="str">
        <f>+IFERROR(VLOOKUP(_xlfn.TEXTJOIN("_", FALSE, C510:E510), BD_Perc!$A:$O, 15, FALSE),"Segmentación no encontrada o vehículo inactivo")</f>
        <v>PERCENTIL 30-70</v>
      </c>
      <c r="AE510" s="28" t="str" cm="1">
        <f t="array" ref="AE510">_xlfn.IFS(
    AD510 = "PERCENTIL 50",
    _xlfn.IFS(
        BD!DK510 &lt; VLOOKUP(_xlfn.TEXTJOIN("_", FALSE, C510:E510), BD_Perc!$A:$O, 11, FALSE), "Intervalo de precio 1",
        BD!DK510 &gt;= VLOOKUP(_xlfn.TEXTJOIN("_", FALSE, C510:E510), BD_Perc!$A:$O, 11, FALSE), "Intervalo de precio 2"
    ),
    AD510 = "PERCENTIL 30-70",
    _xlfn.IFS(
        BD!DK510 &lt; VLOOKUP(_xlfn.TEXTJOIN("_", FALSE, C510:E510), BD_Perc!$A:$O, 6, FALSE), "Intervalo de precio 1",
        BD!DK510 &lt; VLOOKUP(_xlfn.TEXTJOIN("_", FALSE, C510:E510), BD_Perc!$A:$O, 7, FALSE), "Intervalo de precio 2",
        BD!DK510 &gt;= VLOOKUP(_xlfn.TEXTJOIN("_", FALSE, C510:E510), BD_Perc!$A:$O, 7, FALSE), "Intervalo de precio 3"
    ),
    AD510="Segmentación no encontrada o vehículo inactivo","Segmentación no encontrada o vehículo inactivo"
)</f>
        <v>Intervalo de precio 3</v>
      </c>
      <c r="AF510" s="33" t="s">
        <v>2414</v>
      </c>
      <c r="AG510" s="35" t="b">
        <f t="shared" si="46"/>
        <v>1</v>
      </c>
      <c r="AH510" s="320">
        <v>7.0000000000000007E-2</v>
      </c>
      <c r="AI510" s="320">
        <v>7.0000000000000007E-2</v>
      </c>
      <c r="AJ510" s="320">
        <v>7.0000000000000007E-2</v>
      </c>
      <c r="AK510" s="320">
        <v>7.0000000000000007E-2</v>
      </c>
      <c r="AL510" s="320">
        <v>0.08</v>
      </c>
      <c r="AM510" s="320">
        <v>0.09</v>
      </c>
      <c r="AN510" s="28" t="s">
        <v>113</v>
      </c>
      <c r="AO510" s="28" t="s">
        <v>113</v>
      </c>
      <c r="AP510" s="28" t="s">
        <v>113</v>
      </c>
      <c r="AQ510" s="45">
        <v>1</v>
      </c>
      <c r="AR510" s="38" t="s">
        <v>107</v>
      </c>
      <c r="AS510" s="38">
        <v>535272</v>
      </c>
      <c r="AT510" s="38">
        <v>764674</v>
      </c>
      <c r="AU510" s="38">
        <v>7712782</v>
      </c>
      <c r="AV510" s="38" t="s">
        <v>107</v>
      </c>
      <c r="AW510" s="38">
        <v>12124379</v>
      </c>
      <c r="AX510" s="38">
        <v>527502</v>
      </c>
      <c r="AY510" s="38">
        <v>1338179</v>
      </c>
      <c r="AZ510" s="38">
        <v>128475</v>
      </c>
      <c r="BA510" s="38">
        <v>1508493</v>
      </c>
      <c r="BB510" s="38">
        <v>52443563</v>
      </c>
      <c r="BC510" s="38">
        <v>58822663</v>
      </c>
      <c r="BD510" s="38" t="s">
        <v>107</v>
      </c>
      <c r="BE510" s="38" t="s">
        <v>107</v>
      </c>
      <c r="BF510" s="38" t="s">
        <v>107</v>
      </c>
      <c r="BG510" s="38" t="s">
        <v>107</v>
      </c>
      <c r="BH510" s="38" t="s">
        <v>107</v>
      </c>
      <c r="BI510" s="38">
        <v>2891625</v>
      </c>
      <c r="BJ510" s="38">
        <v>4089166</v>
      </c>
      <c r="BK510" s="38">
        <v>1368593</v>
      </c>
      <c r="BL510" s="38">
        <v>1533438</v>
      </c>
      <c r="BM510" s="38">
        <v>173454</v>
      </c>
      <c r="BN510" s="38">
        <v>2116818</v>
      </c>
      <c r="BO510" s="38" t="s">
        <v>107</v>
      </c>
      <c r="BP510" s="38">
        <v>5649184</v>
      </c>
      <c r="BQ510" s="38">
        <v>130091</v>
      </c>
      <c r="BR510" s="38">
        <v>2318558</v>
      </c>
      <c r="BS510" s="38" t="s">
        <v>107</v>
      </c>
      <c r="BT510" s="38" t="s">
        <v>107</v>
      </c>
      <c r="BU510" s="38" t="s">
        <v>107</v>
      </c>
      <c r="BV510" s="38">
        <v>4702542</v>
      </c>
      <c r="BW510" s="38">
        <v>7892091</v>
      </c>
      <c r="BX510" s="38">
        <v>130091</v>
      </c>
      <c r="BY510" s="38">
        <v>7119116</v>
      </c>
      <c r="BZ510" s="38">
        <v>13710260</v>
      </c>
      <c r="CA510" s="38">
        <v>8181503</v>
      </c>
      <c r="CB510" s="38">
        <v>2024137</v>
      </c>
      <c r="CC510" s="330" t="s">
        <v>107</v>
      </c>
      <c r="CD510" s="38" t="s">
        <v>107</v>
      </c>
      <c r="CE510" s="38" t="s">
        <v>107</v>
      </c>
      <c r="CF510" s="38" t="s">
        <v>107</v>
      </c>
      <c r="CG510" s="38" t="s">
        <v>107</v>
      </c>
      <c r="CH510" s="28" t="s">
        <v>107</v>
      </c>
      <c r="CI510" s="28" t="s">
        <v>107</v>
      </c>
      <c r="CJ510" s="28" t="s">
        <v>107</v>
      </c>
      <c r="CK510" s="28" t="s">
        <v>107</v>
      </c>
      <c r="CL510" s="28" t="s">
        <v>107</v>
      </c>
      <c r="CM510" s="28" t="s">
        <v>107</v>
      </c>
      <c r="CN510" s="28" t="s">
        <v>107</v>
      </c>
      <c r="CO510" s="42" t="s">
        <v>107</v>
      </c>
      <c r="CP510" s="28" t="s">
        <v>107</v>
      </c>
      <c r="CQ510" s="28" t="s">
        <v>107</v>
      </c>
      <c r="CR510" s="28" t="s">
        <v>107</v>
      </c>
      <c r="CS510" s="28" t="s">
        <v>107</v>
      </c>
      <c r="CT510" s="28" t="s">
        <v>107</v>
      </c>
      <c r="CU510" s="28" t="s">
        <v>107</v>
      </c>
      <c r="CV510" s="41" t="s">
        <v>114</v>
      </c>
      <c r="CW510" s="41" t="s">
        <v>114</v>
      </c>
      <c r="CX510" s="41" t="s">
        <v>114</v>
      </c>
      <c r="CY510" s="41" t="s">
        <v>114</v>
      </c>
      <c r="CZ510" s="41" t="s">
        <v>114</v>
      </c>
      <c r="DA510" s="41" t="s">
        <v>114</v>
      </c>
      <c r="DB510" s="29"/>
      <c r="DC510" s="29"/>
      <c r="DD510" s="332">
        <v>33418437</v>
      </c>
      <c r="DE510" s="43">
        <v>1</v>
      </c>
      <c r="DF510" s="390">
        <v>1</v>
      </c>
      <c r="DG510" s="310"/>
      <c r="DH510" s="203"/>
      <c r="DI510" s="279" t="str" cm="1">
        <f t="array" ref="DI510">+IF(AND(C510&lt;&gt;"Vehículos Eléctricos",C510&lt;&gt;"Vehículos Híbridos",AD510="PERCENTIL 50"),
     IF(VLOOKUP(_xlfn.TEXTJOIN("_",FALSE,C510:E510),BD_Perc!$A:$P,_xlfn.IFS(BD!AE510="Intervalo de precio 1",12,BD!AE510="Intervalo de precio 2",13),FALSE)&lt;=1,
     VLOOKUP(_xlfn.TEXTJOIN("_",FALSE,C510:E510),BD_Perc!$A:$P,16,FALSE),"Ok P50"),
     "Ok P30/70 ó Híbrido/Eléctrico")</f>
        <v>Ok P30/70 ó Híbrido/Eléctrico</v>
      </c>
      <c r="DJ510" s="279" t="str">
        <f t="shared" si="43"/>
        <v>Otros Tipos de Vehículos_Camión_Cabina Sencilla</v>
      </c>
      <c r="DK510" s="331">
        <f t="shared" si="47"/>
        <v>395343000</v>
      </c>
      <c r="DL510" s="326"/>
    </row>
    <row r="511" spans="1:116" ht="38.25">
      <c r="A511" s="28">
        <v>506</v>
      </c>
      <c r="B511" s="29" t="s">
        <v>1130</v>
      </c>
      <c r="C511" s="29" t="s">
        <v>4</v>
      </c>
      <c r="D511" s="29" t="s">
        <v>1112</v>
      </c>
      <c r="E511" s="42" t="s">
        <v>1113</v>
      </c>
      <c r="F511" s="42" t="s">
        <v>107</v>
      </c>
      <c r="G511" s="30" t="s">
        <v>1131</v>
      </c>
      <c r="H511" s="28" t="s">
        <v>892</v>
      </c>
      <c r="I511" s="28">
        <v>25711010</v>
      </c>
      <c r="J511" s="28" t="s">
        <v>1132</v>
      </c>
      <c r="K511" s="31" t="s">
        <v>107</v>
      </c>
      <c r="L511" s="28">
        <v>143</v>
      </c>
      <c r="M511" s="28" t="s">
        <v>107</v>
      </c>
      <c r="N511" s="44">
        <v>158300000</v>
      </c>
      <c r="O511" s="34">
        <f>+IFERROR(VLOOKUP(I511,Precio_Fasecolda!A:C,3,FALSE),IFERROR(VLOOKUP(I511,Precio_Fasecolda!B:C,2,FALSE),N511))</f>
        <v>158300000</v>
      </c>
      <c r="P511" s="34">
        <f t="shared" si="44"/>
        <v>0</v>
      </c>
      <c r="Q511" s="28" t="s">
        <v>107</v>
      </c>
      <c r="R511" s="28" t="s">
        <v>2415</v>
      </c>
      <c r="S511" s="28" t="s">
        <v>894</v>
      </c>
      <c r="T511" s="33" t="s">
        <v>843</v>
      </c>
      <c r="U511" s="28">
        <v>8000</v>
      </c>
      <c r="V511" s="28">
        <v>3500</v>
      </c>
      <c r="W511" s="69">
        <v>4500</v>
      </c>
      <c r="X511" s="56" t="s">
        <v>1116</v>
      </c>
      <c r="Y511" s="28" t="str">
        <f t="shared" si="45"/>
        <v>N.A.</v>
      </c>
      <c r="Z511" s="292">
        <f t="shared" si="42"/>
        <v>142470000</v>
      </c>
      <c r="AA511" s="28" cm="1">
        <f t="array" aca="1" ref="AA511" ca="1">_xlfn.IFS(DK511&lt;$DK$4,1,AND(DK511&gt;=$DK$4,DK511&lt;=$AA$4),2,DK511&gt;$AA$4,3)</f>
        <v>2</v>
      </c>
      <c r="AB511" s="28">
        <v>0</v>
      </c>
      <c r="AC511" s="28" cm="1">
        <f t="array" aca="1" ref="AC511" ca="1">IF(AB511="PERCENTIL 30","",_xlfn.IFS(DK511&lt;$AC$4,1,DK511&gt;$AC$4,2))</f>
        <v>1</v>
      </c>
      <c r="AD511" s="28" t="str">
        <f>+IFERROR(VLOOKUP(_xlfn.TEXTJOIN("_", FALSE, C511:E511), BD_Perc!$A:$O, 15, FALSE),"Segmentación no encontrada o vehículo inactivo")</f>
        <v>PERCENTIL 30-70</v>
      </c>
      <c r="AE511" s="28" t="str" cm="1">
        <f t="array" ref="AE511">_xlfn.IFS(
    AD511 = "PERCENTIL 50",
    _xlfn.IFS(
        BD!DK511 &lt; VLOOKUP(_xlfn.TEXTJOIN("_", FALSE, C511:E511), BD_Perc!$A:$O, 11, FALSE), "Intervalo de precio 1",
        BD!DK511 &gt;= VLOOKUP(_xlfn.TEXTJOIN("_", FALSE, C511:E511), BD_Perc!$A:$O, 11, FALSE), "Intervalo de precio 2"
    ),
    AD511 = "PERCENTIL 30-70",
    _xlfn.IFS(
        BD!DK511 &lt; VLOOKUP(_xlfn.TEXTJOIN("_", FALSE, C511:E511), BD_Perc!$A:$O, 6, FALSE), "Intervalo de precio 1",
        BD!DK511 &lt; VLOOKUP(_xlfn.TEXTJOIN("_", FALSE, C511:E511), BD_Perc!$A:$O, 7, FALSE), "Intervalo de precio 2",
        BD!DK511 &gt;= VLOOKUP(_xlfn.TEXTJOIN("_", FALSE, C511:E511), BD_Perc!$A:$O, 7, FALSE), "Intervalo de precio 3"
    ),
    AD511="Segmentación no encontrada o vehículo inactivo","Segmentación no encontrada o vehículo inactivo"
)</f>
        <v>Intervalo de precio 1</v>
      </c>
      <c r="AF511" s="33" t="s">
        <v>2412</v>
      </c>
      <c r="AG511" s="35" t="b">
        <f t="shared" si="46"/>
        <v>1</v>
      </c>
      <c r="AH511" s="320">
        <v>0.1</v>
      </c>
      <c r="AI511" s="320">
        <v>0.1</v>
      </c>
      <c r="AJ511" s="320">
        <v>0.17</v>
      </c>
      <c r="AK511" s="320">
        <v>0.2</v>
      </c>
      <c r="AL511" s="320">
        <v>0.2</v>
      </c>
      <c r="AM511" s="320">
        <v>0.2</v>
      </c>
      <c r="AN511" s="28" t="s">
        <v>113</v>
      </c>
      <c r="AO511" s="28" t="s">
        <v>113</v>
      </c>
      <c r="AP511" s="28" t="s">
        <v>113</v>
      </c>
      <c r="AQ511" s="45">
        <v>0.5</v>
      </c>
      <c r="AR511" s="38">
        <v>0</v>
      </c>
      <c r="AS511" s="38">
        <v>0</v>
      </c>
      <c r="AT511" s="38">
        <v>0</v>
      </c>
      <c r="AU511" s="38">
        <v>0</v>
      </c>
      <c r="AV511" s="38">
        <v>0</v>
      </c>
      <c r="AW511" s="38">
        <v>0</v>
      </c>
      <c r="AX511" s="38">
        <v>0</v>
      </c>
      <c r="AY511" s="38">
        <v>0</v>
      </c>
      <c r="AZ511" s="38">
        <v>0</v>
      </c>
      <c r="BA511" s="38">
        <v>0</v>
      </c>
      <c r="BB511" s="38">
        <v>0</v>
      </c>
      <c r="BC511" s="38">
        <v>0</v>
      </c>
      <c r="BD511" s="38">
        <v>0</v>
      </c>
      <c r="BE511" s="38">
        <v>0</v>
      </c>
      <c r="BF511" s="38">
        <v>0</v>
      </c>
      <c r="BG511" s="38">
        <v>0</v>
      </c>
      <c r="BH511" s="38">
        <v>0</v>
      </c>
      <c r="BI511" s="38">
        <v>0</v>
      </c>
      <c r="BJ511" s="38">
        <v>0</v>
      </c>
      <c r="BK511" s="38">
        <v>0</v>
      </c>
      <c r="BL511" s="38">
        <v>0</v>
      </c>
      <c r="BM511" s="38">
        <v>0</v>
      </c>
      <c r="BN511" s="38">
        <v>0</v>
      </c>
      <c r="BO511" s="38">
        <v>0</v>
      </c>
      <c r="BP511" s="38">
        <v>0</v>
      </c>
      <c r="BQ511" s="38">
        <v>0</v>
      </c>
      <c r="BR511" s="38">
        <v>0</v>
      </c>
      <c r="BS511" s="38">
        <v>0</v>
      </c>
      <c r="BT511" s="38">
        <v>0</v>
      </c>
      <c r="BU511" s="38">
        <v>0</v>
      </c>
      <c r="BV511" s="38">
        <v>0</v>
      </c>
      <c r="BW511" s="38">
        <v>0</v>
      </c>
      <c r="BX511" s="38">
        <v>0</v>
      </c>
      <c r="BY511" s="38">
        <v>0</v>
      </c>
      <c r="BZ511" s="38">
        <v>0</v>
      </c>
      <c r="CA511" s="38">
        <v>0</v>
      </c>
      <c r="CB511" s="38">
        <v>0</v>
      </c>
      <c r="CC511" s="330">
        <v>0</v>
      </c>
      <c r="CD511" s="38">
        <v>0</v>
      </c>
      <c r="CE511" s="38">
        <v>0</v>
      </c>
      <c r="CF511" s="38">
        <v>0</v>
      </c>
      <c r="CG511" s="38">
        <v>0</v>
      </c>
      <c r="CH511" s="28" t="s">
        <v>107</v>
      </c>
      <c r="CI511" s="28" t="s">
        <v>107</v>
      </c>
      <c r="CJ511" s="28" t="s">
        <v>107</v>
      </c>
      <c r="CK511" s="28" t="s">
        <v>107</v>
      </c>
      <c r="CL511" s="28" t="s">
        <v>107</v>
      </c>
      <c r="CM511" s="28" t="s">
        <v>107</v>
      </c>
      <c r="CN511" s="28" t="s">
        <v>107</v>
      </c>
      <c r="CO511" s="28" t="s">
        <v>107</v>
      </c>
      <c r="CP511" s="28" t="s">
        <v>107</v>
      </c>
      <c r="CQ511" s="28" t="s">
        <v>107</v>
      </c>
      <c r="CR511" s="28" t="s">
        <v>107</v>
      </c>
      <c r="CS511" s="28" t="s">
        <v>107</v>
      </c>
      <c r="CT511" s="28" t="s">
        <v>107</v>
      </c>
      <c r="CU511" s="28" t="s">
        <v>107</v>
      </c>
      <c r="CV511" s="29" t="s">
        <v>114</v>
      </c>
      <c r="CW511" s="29" t="s">
        <v>114</v>
      </c>
      <c r="CX511" s="29" t="s">
        <v>114</v>
      </c>
      <c r="CY511" s="29" t="s">
        <v>114</v>
      </c>
      <c r="CZ511" s="29" t="s">
        <v>114</v>
      </c>
      <c r="DA511" s="29" t="s">
        <v>114</v>
      </c>
      <c r="DB511" s="28" t="s">
        <v>107</v>
      </c>
      <c r="DC511" s="28" t="s">
        <v>107</v>
      </c>
      <c r="DD511" s="332">
        <v>0</v>
      </c>
      <c r="DE511" s="43">
        <v>0</v>
      </c>
      <c r="DF511" s="390">
        <v>0</v>
      </c>
      <c r="DG511" s="310"/>
      <c r="DH511" s="203"/>
      <c r="DI511" s="279" t="str" cm="1">
        <f t="array" ref="DI511">+IF(AND(C511&lt;&gt;"Vehículos Eléctricos",C511&lt;&gt;"Vehículos Híbridos",AD511="PERCENTIL 50"),
     IF(VLOOKUP(_xlfn.TEXTJOIN("_",FALSE,C511:E511),BD_Perc!$A:$P,_xlfn.IFS(BD!AE511="Intervalo de precio 1",12,BD!AE511="Intervalo de precio 2",13),FALSE)&lt;=1,
     VLOOKUP(_xlfn.TEXTJOIN("_",FALSE,C511:E511),BD_Perc!$A:$P,16,FALSE),"Ok P50"),
     "Ok P30/70 ó Híbrido/Eléctrico")</f>
        <v>Ok P30/70 ó Híbrido/Eléctrico</v>
      </c>
      <c r="DJ511" s="279" t="str">
        <f t="shared" si="43"/>
        <v>Otros Tipos de Vehículos_Camión_Cabina Sencilla</v>
      </c>
      <c r="DK511" s="331">
        <f t="shared" si="47"/>
        <v>142470000</v>
      </c>
      <c r="DL511" s="326"/>
    </row>
    <row r="512" spans="1:116" ht="51">
      <c r="A512" s="28">
        <v>507</v>
      </c>
      <c r="B512" s="29" t="s">
        <v>1130</v>
      </c>
      <c r="C512" s="29" t="s">
        <v>4</v>
      </c>
      <c r="D512" s="29" t="s">
        <v>1112</v>
      </c>
      <c r="E512" s="42" t="s">
        <v>1113</v>
      </c>
      <c r="F512" s="42" t="s">
        <v>107</v>
      </c>
      <c r="G512" s="30" t="s">
        <v>1133</v>
      </c>
      <c r="H512" s="28" t="s">
        <v>892</v>
      </c>
      <c r="I512" s="28">
        <v>25711011</v>
      </c>
      <c r="J512" s="28" t="s">
        <v>1134</v>
      </c>
      <c r="K512" s="31" t="s">
        <v>107</v>
      </c>
      <c r="L512" s="28">
        <v>240</v>
      </c>
      <c r="M512" s="28" t="s">
        <v>107</v>
      </c>
      <c r="N512" s="44">
        <v>251000000</v>
      </c>
      <c r="O512" s="34">
        <f>+IFERROR(VLOOKUP(I512,Precio_Fasecolda!A:C,3,FALSE),IFERROR(VLOOKUP(I512,Precio_Fasecolda!B:C,2,FALSE),N512))</f>
        <v>251000000</v>
      </c>
      <c r="P512" s="34">
        <f t="shared" si="44"/>
        <v>0</v>
      </c>
      <c r="Q512" s="28" t="s">
        <v>107</v>
      </c>
      <c r="R512" s="28" t="s">
        <v>2415</v>
      </c>
      <c r="S512" s="28" t="s">
        <v>894</v>
      </c>
      <c r="T512" s="33" t="s">
        <v>843</v>
      </c>
      <c r="U512" s="28">
        <v>17000</v>
      </c>
      <c r="V512" s="28">
        <v>6600</v>
      </c>
      <c r="W512" s="69">
        <v>10400</v>
      </c>
      <c r="X512" s="56" t="s">
        <v>1125</v>
      </c>
      <c r="Y512" s="28" t="str">
        <f t="shared" si="45"/>
        <v>N.A.</v>
      </c>
      <c r="Z512" s="292">
        <f t="shared" si="42"/>
        <v>218370000</v>
      </c>
      <c r="AA512" s="28" cm="1">
        <f t="array" aca="1" ref="AA512" ca="1">_xlfn.IFS(DK512&lt;$DK$4,1,AND(DK512&gt;=$DK$4,DK512&lt;=$AA$4),2,DK512&gt;$AA$4,3)</f>
        <v>2</v>
      </c>
      <c r="AB512" s="28">
        <v>0</v>
      </c>
      <c r="AC512" s="28" cm="1">
        <f t="array" aca="1" ref="AC512" ca="1">IF(AB512="PERCENTIL 30","",_xlfn.IFS(DK512&lt;$AC$4,1,DK512&gt;$AC$4,2))</f>
        <v>2</v>
      </c>
      <c r="AD512" s="28" t="str">
        <f>+IFERROR(VLOOKUP(_xlfn.TEXTJOIN("_", FALSE, C512:E512), BD_Perc!$A:$O, 15, FALSE),"Segmentación no encontrada o vehículo inactivo")</f>
        <v>PERCENTIL 30-70</v>
      </c>
      <c r="AE512" s="28" t="str" cm="1">
        <f t="array" ref="AE512">_xlfn.IFS(
    AD512 = "PERCENTIL 50",
    _xlfn.IFS(
        BD!DK512 &lt; VLOOKUP(_xlfn.TEXTJOIN("_", FALSE, C512:E512), BD_Perc!$A:$O, 11, FALSE), "Intervalo de precio 1",
        BD!DK512 &gt;= VLOOKUP(_xlfn.TEXTJOIN("_", FALSE, C512:E512), BD_Perc!$A:$O, 11, FALSE), "Intervalo de precio 2"
    ),
    AD512 = "PERCENTIL 30-70",
    _xlfn.IFS(
        BD!DK512 &lt; VLOOKUP(_xlfn.TEXTJOIN("_", FALSE, C512:E512), BD_Perc!$A:$O, 6, FALSE), "Intervalo de precio 1",
        BD!DK512 &lt; VLOOKUP(_xlfn.TEXTJOIN("_", FALSE, C512:E512), BD_Perc!$A:$O, 7, FALSE), "Intervalo de precio 2",
        BD!DK512 &gt;= VLOOKUP(_xlfn.TEXTJOIN("_", FALSE, C512:E512), BD_Perc!$A:$O, 7, FALSE), "Intervalo de precio 3"
    ),
    AD512="Segmentación no encontrada o vehículo inactivo","Segmentación no encontrada o vehículo inactivo"
)</f>
        <v>Intervalo de precio 2</v>
      </c>
      <c r="AF512" s="33" t="s">
        <v>2413</v>
      </c>
      <c r="AG512" s="35" t="b">
        <f t="shared" si="46"/>
        <v>1</v>
      </c>
      <c r="AH512" s="320">
        <v>0.13</v>
      </c>
      <c r="AI512" s="320">
        <v>0.13</v>
      </c>
      <c r="AJ512" s="320">
        <v>0.13</v>
      </c>
      <c r="AK512" s="320">
        <v>0.13</v>
      </c>
      <c r="AL512" s="320">
        <v>0.13</v>
      </c>
      <c r="AM512" s="320">
        <v>0.13</v>
      </c>
      <c r="AN512" s="28" t="s">
        <v>113</v>
      </c>
      <c r="AO512" s="28" t="s">
        <v>113</v>
      </c>
      <c r="AP512" s="28" t="s">
        <v>113</v>
      </c>
      <c r="AQ512" s="45">
        <v>0.5</v>
      </c>
      <c r="AR512" s="38">
        <v>0</v>
      </c>
      <c r="AS512" s="38">
        <v>0</v>
      </c>
      <c r="AT512" s="38">
        <v>0</v>
      </c>
      <c r="AU512" s="38">
        <v>0</v>
      </c>
      <c r="AV512" s="38">
        <v>0</v>
      </c>
      <c r="AW512" s="38">
        <v>0</v>
      </c>
      <c r="AX512" s="38">
        <v>0</v>
      </c>
      <c r="AY512" s="38">
        <v>0</v>
      </c>
      <c r="AZ512" s="38">
        <v>0</v>
      </c>
      <c r="BA512" s="38">
        <v>0</v>
      </c>
      <c r="BB512" s="38">
        <v>0</v>
      </c>
      <c r="BC512" s="38">
        <v>0</v>
      </c>
      <c r="BD512" s="38">
        <v>0</v>
      </c>
      <c r="BE512" s="38">
        <v>0</v>
      </c>
      <c r="BF512" s="38">
        <v>0</v>
      </c>
      <c r="BG512" s="38">
        <v>0</v>
      </c>
      <c r="BH512" s="38">
        <v>0</v>
      </c>
      <c r="BI512" s="38">
        <v>0</v>
      </c>
      <c r="BJ512" s="38">
        <v>0</v>
      </c>
      <c r="BK512" s="38">
        <v>0</v>
      </c>
      <c r="BL512" s="38">
        <v>0</v>
      </c>
      <c r="BM512" s="38">
        <v>0</v>
      </c>
      <c r="BN512" s="38">
        <v>0</v>
      </c>
      <c r="BO512" s="38">
        <v>0</v>
      </c>
      <c r="BP512" s="38">
        <v>0</v>
      </c>
      <c r="BQ512" s="38">
        <v>0</v>
      </c>
      <c r="BR512" s="38">
        <v>0</v>
      </c>
      <c r="BS512" s="38">
        <v>0</v>
      </c>
      <c r="BT512" s="38">
        <v>0</v>
      </c>
      <c r="BU512" s="38">
        <v>0</v>
      </c>
      <c r="BV512" s="38">
        <v>0</v>
      </c>
      <c r="BW512" s="38">
        <v>0</v>
      </c>
      <c r="BX512" s="38">
        <v>0</v>
      </c>
      <c r="BY512" s="38">
        <v>0</v>
      </c>
      <c r="BZ512" s="38">
        <v>0</v>
      </c>
      <c r="CA512" s="38">
        <v>0</v>
      </c>
      <c r="CB512" s="38">
        <v>0</v>
      </c>
      <c r="CC512" s="330">
        <v>0</v>
      </c>
      <c r="CD512" s="38">
        <v>0</v>
      </c>
      <c r="CE512" s="38">
        <v>0</v>
      </c>
      <c r="CF512" s="38">
        <v>0</v>
      </c>
      <c r="CG512" s="38">
        <v>0</v>
      </c>
      <c r="CH512" s="28" t="s">
        <v>107</v>
      </c>
      <c r="CI512" s="28" t="s">
        <v>107</v>
      </c>
      <c r="CJ512" s="28" t="s">
        <v>107</v>
      </c>
      <c r="CK512" s="28" t="s">
        <v>107</v>
      </c>
      <c r="CL512" s="28" t="s">
        <v>107</v>
      </c>
      <c r="CM512" s="28" t="s">
        <v>107</v>
      </c>
      <c r="CN512" s="28" t="s">
        <v>107</v>
      </c>
      <c r="CO512" s="28" t="s">
        <v>107</v>
      </c>
      <c r="CP512" s="28" t="s">
        <v>107</v>
      </c>
      <c r="CQ512" s="28" t="s">
        <v>107</v>
      </c>
      <c r="CR512" s="28" t="s">
        <v>107</v>
      </c>
      <c r="CS512" s="28" t="s">
        <v>107</v>
      </c>
      <c r="CT512" s="28" t="s">
        <v>107</v>
      </c>
      <c r="CU512" s="28" t="s">
        <v>107</v>
      </c>
      <c r="CV512" s="29" t="s">
        <v>114</v>
      </c>
      <c r="CW512" s="29" t="s">
        <v>114</v>
      </c>
      <c r="CX512" s="29" t="s">
        <v>114</v>
      </c>
      <c r="CY512" s="29" t="s">
        <v>114</v>
      </c>
      <c r="CZ512" s="29" t="s">
        <v>114</v>
      </c>
      <c r="DA512" s="29" t="s">
        <v>114</v>
      </c>
      <c r="DB512" s="28" t="s">
        <v>107</v>
      </c>
      <c r="DC512" s="28" t="s">
        <v>107</v>
      </c>
      <c r="DD512" s="332">
        <v>0</v>
      </c>
      <c r="DE512" s="43">
        <v>0</v>
      </c>
      <c r="DF512" s="390">
        <v>0</v>
      </c>
      <c r="DG512" s="310"/>
      <c r="DH512" s="203"/>
      <c r="DI512" s="279" t="str" cm="1">
        <f t="array" ref="DI512">+IF(AND(C512&lt;&gt;"Vehículos Eléctricos",C512&lt;&gt;"Vehículos Híbridos",AD512="PERCENTIL 50"),
     IF(VLOOKUP(_xlfn.TEXTJOIN("_",FALSE,C512:E512),BD_Perc!$A:$P,_xlfn.IFS(BD!AE512="Intervalo de precio 1",12,BD!AE512="Intervalo de precio 2",13),FALSE)&lt;=1,
     VLOOKUP(_xlfn.TEXTJOIN("_",FALSE,C512:E512),BD_Perc!$A:$P,16,FALSE),"Ok P50"),
     "Ok P30/70 ó Híbrido/Eléctrico")</f>
        <v>Ok P30/70 ó Híbrido/Eléctrico</v>
      </c>
      <c r="DJ512" s="279" t="str">
        <f t="shared" si="43"/>
        <v>Otros Tipos de Vehículos_Camión_Cabina Sencilla</v>
      </c>
      <c r="DK512" s="331">
        <f t="shared" si="47"/>
        <v>218370000</v>
      </c>
      <c r="DL512" s="326"/>
    </row>
    <row r="513" spans="1:116" ht="51">
      <c r="A513" s="28">
        <v>508</v>
      </c>
      <c r="B513" s="29" t="s">
        <v>1130</v>
      </c>
      <c r="C513" s="29" t="s">
        <v>4</v>
      </c>
      <c r="D513" s="29" t="s">
        <v>1112</v>
      </c>
      <c r="E513" s="42" t="s">
        <v>1113</v>
      </c>
      <c r="F513" s="42" t="s">
        <v>107</v>
      </c>
      <c r="G513" s="30" t="s">
        <v>1135</v>
      </c>
      <c r="H513" s="28" t="s">
        <v>892</v>
      </c>
      <c r="I513" s="28">
        <v>25711013</v>
      </c>
      <c r="J513" s="28" t="s">
        <v>1136</v>
      </c>
      <c r="K513" s="31" t="s">
        <v>107</v>
      </c>
      <c r="L513" s="28">
        <v>380</v>
      </c>
      <c r="M513" s="28" t="s">
        <v>107</v>
      </c>
      <c r="N513" s="44">
        <v>371100000</v>
      </c>
      <c r="O513" s="34">
        <f>+IFERROR(VLOOKUP(I513,Precio_Fasecolda!A:C,3,FALSE),IFERROR(VLOOKUP(I513,Precio_Fasecolda!B:C,2,FALSE),N513))</f>
        <v>371100000</v>
      </c>
      <c r="P513" s="34">
        <f t="shared" si="44"/>
        <v>0</v>
      </c>
      <c r="Q513" s="28" t="s">
        <v>107</v>
      </c>
      <c r="R513" s="28" t="s">
        <v>2415</v>
      </c>
      <c r="S513" s="28" t="s">
        <v>894</v>
      </c>
      <c r="T513" s="33" t="s">
        <v>1129</v>
      </c>
      <c r="U513" s="28">
        <v>28700</v>
      </c>
      <c r="V513" s="28">
        <v>10700</v>
      </c>
      <c r="W513" s="69">
        <v>18000</v>
      </c>
      <c r="X513" s="56" t="s">
        <v>1125</v>
      </c>
      <c r="Y513" s="28" t="str">
        <f t="shared" si="45"/>
        <v>N.A.</v>
      </c>
      <c r="Z513" s="292">
        <f t="shared" si="42"/>
        <v>333990000</v>
      </c>
      <c r="AA513" s="28" cm="1">
        <f t="array" aca="1" ref="AA513" ca="1">_xlfn.IFS(DK513&lt;$DK$4,1,AND(DK513&gt;=$DK$4,DK513&lt;=$AA$4),2,DK513&gt;$AA$4,3)</f>
        <v>3</v>
      </c>
      <c r="AB513" s="28">
        <v>0</v>
      </c>
      <c r="AC513" s="28" cm="1">
        <f t="array" aca="1" ref="AC513" ca="1">IF(AB513="PERCENTIL 30","",_xlfn.IFS(DK513&lt;$AC$4,1,DK513&gt;$AC$4,2))</f>
        <v>2</v>
      </c>
      <c r="AD513" s="28" t="str">
        <f>+IFERROR(VLOOKUP(_xlfn.TEXTJOIN("_", FALSE, C513:E513), BD_Perc!$A:$O, 15, FALSE),"Segmentación no encontrada o vehículo inactivo")</f>
        <v>PERCENTIL 30-70</v>
      </c>
      <c r="AE513" s="28" t="str" cm="1">
        <f t="array" ref="AE513">_xlfn.IFS(
    AD513 = "PERCENTIL 50",
    _xlfn.IFS(
        BD!DK513 &lt; VLOOKUP(_xlfn.TEXTJOIN("_", FALSE, C513:E513), BD_Perc!$A:$O, 11, FALSE), "Intervalo de precio 1",
        BD!DK513 &gt;= VLOOKUP(_xlfn.TEXTJOIN("_", FALSE, C513:E513), BD_Perc!$A:$O, 11, FALSE), "Intervalo de precio 2"
    ),
    AD513 = "PERCENTIL 30-70",
    _xlfn.IFS(
        BD!DK513 &lt; VLOOKUP(_xlfn.TEXTJOIN("_", FALSE, C513:E513), BD_Perc!$A:$O, 6, FALSE), "Intervalo de precio 1",
        BD!DK513 &lt; VLOOKUP(_xlfn.TEXTJOIN("_", FALSE, C513:E513), BD_Perc!$A:$O, 7, FALSE), "Intervalo de precio 2",
        BD!DK513 &gt;= VLOOKUP(_xlfn.TEXTJOIN("_", FALSE, C513:E513), BD_Perc!$A:$O, 7, FALSE), "Intervalo de precio 3"
    ),
    AD513="Segmentación no encontrada o vehículo inactivo","Segmentación no encontrada o vehículo inactivo"
)</f>
        <v>Intervalo de precio 3</v>
      </c>
      <c r="AF513" s="33" t="s">
        <v>2414</v>
      </c>
      <c r="AG513" s="35" t="b">
        <f t="shared" si="46"/>
        <v>1</v>
      </c>
      <c r="AH513" s="320">
        <v>0.1</v>
      </c>
      <c r="AI513" s="320">
        <v>0.1</v>
      </c>
      <c r="AJ513" s="320">
        <v>0.13</v>
      </c>
      <c r="AK513" s="320">
        <v>0.13</v>
      </c>
      <c r="AL513" s="320">
        <v>0.13</v>
      </c>
      <c r="AM513" s="320">
        <v>0.13</v>
      </c>
      <c r="AN513" s="28" t="s">
        <v>113</v>
      </c>
      <c r="AO513" s="28" t="s">
        <v>113</v>
      </c>
      <c r="AP513" s="28" t="s">
        <v>113</v>
      </c>
      <c r="AQ513" s="45">
        <v>0.5</v>
      </c>
      <c r="AR513" s="38">
        <v>0</v>
      </c>
      <c r="AS513" s="38">
        <v>0</v>
      </c>
      <c r="AT513" s="38">
        <v>0</v>
      </c>
      <c r="AU513" s="38">
        <v>0</v>
      </c>
      <c r="AV513" s="38">
        <v>0</v>
      </c>
      <c r="AW513" s="38">
        <v>0</v>
      </c>
      <c r="AX513" s="38">
        <v>0</v>
      </c>
      <c r="AY513" s="38">
        <v>0</v>
      </c>
      <c r="AZ513" s="38">
        <v>0</v>
      </c>
      <c r="BA513" s="38">
        <v>0</v>
      </c>
      <c r="BB513" s="38">
        <v>0</v>
      </c>
      <c r="BC513" s="38">
        <v>0</v>
      </c>
      <c r="BD513" s="38">
        <v>0</v>
      </c>
      <c r="BE513" s="38">
        <v>0</v>
      </c>
      <c r="BF513" s="38">
        <v>0</v>
      </c>
      <c r="BG513" s="38">
        <v>0</v>
      </c>
      <c r="BH513" s="38">
        <v>0</v>
      </c>
      <c r="BI513" s="38">
        <v>0</v>
      </c>
      <c r="BJ513" s="38">
        <v>0</v>
      </c>
      <c r="BK513" s="38">
        <v>0</v>
      </c>
      <c r="BL513" s="38">
        <v>0</v>
      </c>
      <c r="BM513" s="38">
        <v>0</v>
      </c>
      <c r="BN513" s="38">
        <v>0</v>
      </c>
      <c r="BO513" s="38">
        <v>0</v>
      </c>
      <c r="BP513" s="38">
        <v>0</v>
      </c>
      <c r="BQ513" s="38">
        <v>0</v>
      </c>
      <c r="BR513" s="38">
        <v>0</v>
      </c>
      <c r="BS513" s="38">
        <v>0</v>
      </c>
      <c r="BT513" s="38">
        <v>0</v>
      </c>
      <c r="BU513" s="38">
        <v>0</v>
      </c>
      <c r="BV513" s="38">
        <v>0</v>
      </c>
      <c r="BW513" s="38">
        <v>0</v>
      </c>
      <c r="BX513" s="38">
        <v>0</v>
      </c>
      <c r="BY513" s="38">
        <v>0</v>
      </c>
      <c r="BZ513" s="38">
        <v>0</v>
      </c>
      <c r="CA513" s="38">
        <v>0</v>
      </c>
      <c r="CB513" s="38">
        <v>0</v>
      </c>
      <c r="CC513" s="330">
        <v>0</v>
      </c>
      <c r="CD513" s="38">
        <v>0</v>
      </c>
      <c r="CE513" s="38">
        <v>0</v>
      </c>
      <c r="CF513" s="38">
        <v>0</v>
      </c>
      <c r="CG513" s="38">
        <v>0</v>
      </c>
      <c r="CH513" s="28" t="s">
        <v>107</v>
      </c>
      <c r="CI513" s="28" t="s">
        <v>107</v>
      </c>
      <c r="CJ513" s="28" t="s">
        <v>107</v>
      </c>
      <c r="CK513" s="28" t="s">
        <v>107</v>
      </c>
      <c r="CL513" s="28" t="s">
        <v>107</v>
      </c>
      <c r="CM513" s="28" t="s">
        <v>107</v>
      </c>
      <c r="CN513" s="28" t="s">
        <v>107</v>
      </c>
      <c r="CO513" s="28" t="s">
        <v>107</v>
      </c>
      <c r="CP513" s="28" t="s">
        <v>107</v>
      </c>
      <c r="CQ513" s="28" t="s">
        <v>107</v>
      </c>
      <c r="CR513" s="28" t="s">
        <v>107</v>
      </c>
      <c r="CS513" s="28" t="s">
        <v>107</v>
      </c>
      <c r="CT513" s="28" t="s">
        <v>107</v>
      </c>
      <c r="CU513" s="28" t="s">
        <v>107</v>
      </c>
      <c r="CV513" s="29" t="s">
        <v>114</v>
      </c>
      <c r="CW513" s="29" t="s">
        <v>114</v>
      </c>
      <c r="CX513" s="29" t="s">
        <v>114</v>
      </c>
      <c r="CY513" s="29" t="s">
        <v>114</v>
      </c>
      <c r="CZ513" s="29" t="s">
        <v>114</v>
      </c>
      <c r="DA513" s="29" t="s">
        <v>114</v>
      </c>
      <c r="DB513" s="28" t="s">
        <v>107</v>
      </c>
      <c r="DC513" s="28" t="s">
        <v>107</v>
      </c>
      <c r="DD513" s="332">
        <v>0</v>
      </c>
      <c r="DE513" s="43">
        <v>0</v>
      </c>
      <c r="DF513" s="390">
        <v>0</v>
      </c>
      <c r="DG513" s="310"/>
      <c r="DH513" s="203"/>
      <c r="DI513" s="279" t="str" cm="1">
        <f t="array" ref="DI513">+IF(AND(C513&lt;&gt;"Vehículos Eléctricos",C513&lt;&gt;"Vehículos Híbridos",AD513="PERCENTIL 50"),
     IF(VLOOKUP(_xlfn.TEXTJOIN("_",FALSE,C513:E513),BD_Perc!$A:$P,_xlfn.IFS(BD!AE513="Intervalo de precio 1",12,BD!AE513="Intervalo de precio 2",13),FALSE)&lt;=1,
     VLOOKUP(_xlfn.TEXTJOIN("_",FALSE,C513:E513),BD_Perc!$A:$P,16,FALSE),"Ok P50"),
     "Ok P30/70 ó Híbrido/Eléctrico")</f>
        <v>Ok P30/70 ó Híbrido/Eléctrico</v>
      </c>
      <c r="DJ513" s="279" t="str">
        <f t="shared" si="43"/>
        <v>Otros Tipos de Vehículos_Camión_Cabina Sencilla</v>
      </c>
      <c r="DK513" s="331">
        <f t="shared" si="47"/>
        <v>333990000</v>
      </c>
      <c r="DL513" s="326"/>
    </row>
    <row r="514" spans="1:116" ht="76.5">
      <c r="A514" s="28">
        <v>509</v>
      </c>
      <c r="B514" s="30" t="s">
        <v>896</v>
      </c>
      <c r="C514" s="29" t="s">
        <v>4</v>
      </c>
      <c r="D514" s="29" t="s">
        <v>1112</v>
      </c>
      <c r="E514" s="42" t="s">
        <v>1113</v>
      </c>
      <c r="F514" s="42" t="s">
        <v>107</v>
      </c>
      <c r="G514" s="30" t="s">
        <v>1137</v>
      </c>
      <c r="H514" s="28" t="s">
        <v>1052</v>
      </c>
      <c r="I514" s="28">
        <v>3611110</v>
      </c>
      <c r="J514" s="28" t="s">
        <v>1138</v>
      </c>
      <c r="K514" s="31" t="s">
        <v>107</v>
      </c>
      <c r="L514" s="28">
        <v>222</v>
      </c>
      <c r="M514" s="28"/>
      <c r="N514" s="44">
        <v>252700000</v>
      </c>
      <c r="O514" s="34">
        <f>+IFERROR(VLOOKUP(I514,Precio_Fasecolda!A:C,3,FALSE),IFERROR(VLOOKUP(I514,Precio_Fasecolda!B:C,2,FALSE),N514))</f>
        <v>252700000</v>
      </c>
      <c r="P514" s="34">
        <f t="shared" si="44"/>
        <v>0</v>
      </c>
      <c r="Q514" s="28" t="s">
        <v>338</v>
      </c>
      <c r="R514" s="28" t="s">
        <v>2415</v>
      </c>
      <c r="S514" s="28" t="s">
        <v>360</v>
      </c>
      <c r="T514" s="33" t="s">
        <v>843</v>
      </c>
      <c r="U514" s="28">
        <v>17000</v>
      </c>
      <c r="V514" s="28">
        <v>5009</v>
      </c>
      <c r="W514" s="69">
        <v>11991</v>
      </c>
      <c r="X514" s="56" t="s">
        <v>1125</v>
      </c>
      <c r="Y514" s="28" t="str">
        <f t="shared" si="45"/>
        <v>N.A.</v>
      </c>
      <c r="Z514" s="292">
        <f t="shared" si="42"/>
        <v>250173000</v>
      </c>
      <c r="AA514" s="28" cm="1">
        <f t="array" aca="1" ref="AA514" ca="1">_xlfn.IFS(DK514&lt;$DK$4,1,AND(DK514&gt;=$DK$4,DK514&lt;=$AA$4),2,DK514&gt;$AA$4,3)</f>
        <v>3</v>
      </c>
      <c r="AB514" s="28">
        <v>0</v>
      </c>
      <c r="AC514" s="28" cm="1">
        <f t="array" aca="1" ref="AC514" ca="1">IF(AB514="PERCENTIL 30","",_xlfn.IFS(DK514&lt;$AC$4,1,DK514&gt;$AC$4,2))</f>
        <v>2</v>
      </c>
      <c r="AD514" s="28" t="str">
        <f>+IFERROR(VLOOKUP(_xlfn.TEXTJOIN("_", FALSE, C514:E514), BD_Perc!$A:$O, 15, FALSE),"Segmentación no encontrada o vehículo inactivo")</f>
        <v>PERCENTIL 30-70</v>
      </c>
      <c r="AE514" s="28" t="str" cm="1">
        <f t="array" ref="AE514">_xlfn.IFS(
    AD514 = "PERCENTIL 50",
    _xlfn.IFS(
        BD!DK514 &lt; VLOOKUP(_xlfn.TEXTJOIN("_", FALSE, C514:E514), BD_Perc!$A:$O, 11, FALSE), "Intervalo de precio 1",
        BD!DK514 &gt;= VLOOKUP(_xlfn.TEXTJOIN("_", FALSE, C514:E514), BD_Perc!$A:$O, 11, FALSE), "Intervalo de precio 2"
    ),
    AD514 = "PERCENTIL 30-70",
    _xlfn.IFS(
        BD!DK514 &lt; VLOOKUP(_xlfn.TEXTJOIN("_", FALSE, C514:E514), BD_Perc!$A:$O, 6, FALSE), "Intervalo de precio 1",
        BD!DK514 &lt; VLOOKUP(_xlfn.TEXTJOIN("_", FALSE, C514:E514), BD_Perc!$A:$O, 7, FALSE), "Intervalo de precio 2",
        BD!DK514 &gt;= VLOOKUP(_xlfn.TEXTJOIN("_", FALSE, C514:E514), BD_Perc!$A:$O, 7, FALSE), "Intervalo de precio 3"
    ),
    AD514="Segmentación no encontrada o vehículo inactivo","Segmentación no encontrada o vehículo inactivo"
)</f>
        <v>Intervalo de precio 3</v>
      </c>
      <c r="AF514" s="33" t="s">
        <v>2414</v>
      </c>
      <c r="AG514" s="35" t="b">
        <f t="shared" si="46"/>
        <v>1</v>
      </c>
      <c r="AH514" s="320">
        <v>0.01</v>
      </c>
      <c r="AI514" s="320">
        <v>0.01</v>
      </c>
      <c r="AJ514" s="320">
        <v>0.01</v>
      </c>
      <c r="AK514" s="320">
        <v>0.01</v>
      </c>
      <c r="AL514" s="320">
        <v>0.01</v>
      </c>
      <c r="AM514" s="320">
        <v>0.01</v>
      </c>
      <c r="AN514" s="28" t="s">
        <v>114</v>
      </c>
      <c r="AO514" s="28" t="s">
        <v>114</v>
      </c>
      <c r="AP514" s="28" t="s">
        <v>113</v>
      </c>
      <c r="AQ514" s="45">
        <v>1</v>
      </c>
      <c r="AR514" s="38">
        <v>0</v>
      </c>
      <c r="AS514" s="38">
        <v>0</v>
      </c>
      <c r="AT514" s="38">
        <v>0</v>
      </c>
      <c r="AU514" s="38">
        <v>0</v>
      </c>
      <c r="AV514" s="38">
        <v>0</v>
      </c>
      <c r="AW514" s="38">
        <v>0</v>
      </c>
      <c r="AX514" s="38">
        <v>0</v>
      </c>
      <c r="AY514" s="38">
        <v>0</v>
      </c>
      <c r="AZ514" s="38">
        <v>0</v>
      </c>
      <c r="BA514" s="38">
        <v>0</v>
      </c>
      <c r="BB514" s="38">
        <v>0</v>
      </c>
      <c r="BC514" s="38">
        <v>0</v>
      </c>
      <c r="BD514" s="38">
        <v>0</v>
      </c>
      <c r="BE514" s="38">
        <v>0</v>
      </c>
      <c r="BF514" s="38">
        <v>0</v>
      </c>
      <c r="BG514" s="38">
        <v>0</v>
      </c>
      <c r="BH514" s="38">
        <v>0</v>
      </c>
      <c r="BI514" s="38">
        <v>0</v>
      </c>
      <c r="BJ514" s="38">
        <v>0</v>
      </c>
      <c r="BK514" s="38">
        <v>0</v>
      </c>
      <c r="BL514" s="38">
        <v>0</v>
      </c>
      <c r="BM514" s="38">
        <v>0</v>
      </c>
      <c r="BN514" s="38">
        <v>0</v>
      </c>
      <c r="BO514" s="38">
        <v>0</v>
      </c>
      <c r="BP514" s="38">
        <v>0</v>
      </c>
      <c r="BQ514" s="38">
        <v>0</v>
      </c>
      <c r="BR514" s="38">
        <v>0</v>
      </c>
      <c r="BS514" s="38">
        <v>0</v>
      </c>
      <c r="BT514" s="38">
        <v>0</v>
      </c>
      <c r="BU514" s="38">
        <v>0</v>
      </c>
      <c r="BV514" s="38">
        <v>0</v>
      </c>
      <c r="BW514" s="38">
        <v>0</v>
      </c>
      <c r="BX514" s="38">
        <v>0</v>
      </c>
      <c r="BY514" s="38">
        <v>0</v>
      </c>
      <c r="BZ514" s="38">
        <v>0</v>
      </c>
      <c r="CA514" s="38">
        <v>0</v>
      </c>
      <c r="CB514" s="38">
        <v>0</v>
      </c>
      <c r="CC514" s="330">
        <v>0</v>
      </c>
      <c r="CD514" s="38">
        <v>0</v>
      </c>
      <c r="CE514" s="38">
        <v>0</v>
      </c>
      <c r="CF514" s="38">
        <v>0</v>
      </c>
      <c r="CG514" s="38">
        <v>0</v>
      </c>
      <c r="CH514" s="28" t="s">
        <v>107</v>
      </c>
      <c r="CI514" s="28" t="s">
        <v>107</v>
      </c>
      <c r="CJ514" s="28" t="s">
        <v>107</v>
      </c>
      <c r="CK514" s="28" t="s">
        <v>107</v>
      </c>
      <c r="CL514" s="28" t="s">
        <v>107</v>
      </c>
      <c r="CM514" s="28" t="s">
        <v>107</v>
      </c>
      <c r="CN514" s="28" t="s">
        <v>107</v>
      </c>
      <c r="CO514" s="28" t="s">
        <v>107</v>
      </c>
      <c r="CP514" s="28" t="s">
        <v>107</v>
      </c>
      <c r="CQ514" s="28" t="s">
        <v>107</v>
      </c>
      <c r="CR514" s="28" t="s">
        <v>107</v>
      </c>
      <c r="CS514" s="28" t="s">
        <v>107</v>
      </c>
      <c r="CT514" s="28" t="s">
        <v>107</v>
      </c>
      <c r="CU514" s="28" t="s">
        <v>107</v>
      </c>
      <c r="CV514" s="29" t="s">
        <v>114</v>
      </c>
      <c r="CW514" s="29" t="s">
        <v>114</v>
      </c>
      <c r="CX514" s="29" t="s">
        <v>114</v>
      </c>
      <c r="CY514" s="29" t="s">
        <v>114</v>
      </c>
      <c r="CZ514" s="29" t="s">
        <v>114</v>
      </c>
      <c r="DA514" s="29" t="s">
        <v>114</v>
      </c>
      <c r="DB514" s="29" t="s">
        <v>114</v>
      </c>
      <c r="DC514" s="29" t="s">
        <v>114</v>
      </c>
      <c r="DD514" s="332">
        <v>0</v>
      </c>
      <c r="DE514" s="43">
        <v>0</v>
      </c>
      <c r="DF514" s="390">
        <v>0</v>
      </c>
      <c r="DG514" s="310"/>
      <c r="DH514" s="203"/>
      <c r="DI514" s="279" t="str" cm="1">
        <f t="array" ref="DI514">+IF(AND(C514&lt;&gt;"Vehículos Eléctricos",C514&lt;&gt;"Vehículos Híbridos",AD514="PERCENTIL 50"),
     IF(VLOOKUP(_xlfn.TEXTJOIN("_",FALSE,C514:E514),BD_Perc!$A:$P,_xlfn.IFS(BD!AE514="Intervalo de precio 1",12,BD!AE514="Intervalo de precio 2",13),FALSE)&lt;=1,
     VLOOKUP(_xlfn.TEXTJOIN("_",FALSE,C514:E514),BD_Perc!$A:$P,16,FALSE),"Ok P50"),
     "Ok P30/70 ó Híbrido/Eléctrico")</f>
        <v>Ok P30/70 ó Híbrido/Eléctrico</v>
      </c>
      <c r="DJ514" s="279" t="str">
        <f t="shared" si="43"/>
        <v>Otros Tipos de Vehículos_Camión_Cabina Sencilla</v>
      </c>
      <c r="DK514" s="331">
        <f t="shared" si="47"/>
        <v>250173000</v>
      </c>
      <c r="DL514" s="326"/>
    </row>
    <row r="515" spans="1:116" ht="76.5">
      <c r="A515" s="28">
        <v>510</v>
      </c>
      <c r="B515" s="30" t="s">
        <v>896</v>
      </c>
      <c r="C515" s="29" t="s">
        <v>4</v>
      </c>
      <c r="D515" s="29" t="s">
        <v>1112</v>
      </c>
      <c r="E515" s="42" t="s">
        <v>1113</v>
      </c>
      <c r="F515" s="42" t="s">
        <v>107</v>
      </c>
      <c r="G515" s="30" t="s">
        <v>1137</v>
      </c>
      <c r="H515" s="28" t="s">
        <v>1052</v>
      </c>
      <c r="I515" s="28">
        <v>3611110</v>
      </c>
      <c r="J515" s="28" t="s">
        <v>1140</v>
      </c>
      <c r="K515" s="31" t="s">
        <v>107</v>
      </c>
      <c r="L515" s="28">
        <v>222</v>
      </c>
      <c r="M515" s="28"/>
      <c r="N515" s="44">
        <v>252700000</v>
      </c>
      <c r="O515" s="34">
        <f>+IFERROR(VLOOKUP(I515,Precio_Fasecolda!A:C,3,FALSE),IFERROR(VLOOKUP(I515,Precio_Fasecolda!B:C,2,FALSE),N515))</f>
        <v>252700000</v>
      </c>
      <c r="P515" s="34">
        <f t="shared" si="44"/>
        <v>0</v>
      </c>
      <c r="Q515" s="28" t="s">
        <v>338</v>
      </c>
      <c r="R515" s="28" t="s">
        <v>2415</v>
      </c>
      <c r="S515" s="28" t="s">
        <v>360</v>
      </c>
      <c r="T515" s="33" t="s">
        <v>843</v>
      </c>
      <c r="U515" s="28">
        <v>17000</v>
      </c>
      <c r="V515" s="28">
        <v>5009</v>
      </c>
      <c r="W515" s="69">
        <v>11991</v>
      </c>
      <c r="X515" s="56" t="s">
        <v>1125</v>
      </c>
      <c r="Y515" s="28" t="str">
        <f t="shared" si="45"/>
        <v>N.A.</v>
      </c>
      <c r="Z515" s="292">
        <f t="shared" si="42"/>
        <v>250173000</v>
      </c>
      <c r="AA515" s="28" cm="1">
        <f t="array" aca="1" ref="AA515" ca="1">_xlfn.IFS(DK515&lt;$DK$4,1,AND(DK515&gt;=$DK$4,DK515&lt;=$AA$4),2,DK515&gt;$AA$4,3)</f>
        <v>3</v>
      </c>
      <c r="AB515" s="28">
        <v>0</v>
      </c>
      <c r="AC515" s="28" cm="1">
        <f t="array" aca="1" ref="AC515" ca="1">IF(AB515="PERCENTIL 30","",_xlfn.IFS(DK515&lt;$AC$4,1,DK515&gt;$AC$4,2))</f>
        <v>2</v>
      </c>
      <c r="AD515" s="28" t="str">
        <f>+IFERROR(VLOOKUP(_xlfn.TEXTJOIN("_", FALSE, C515:E515), BD_Perc!$A:$O, 15, FALSE),"Segmentación no encontrada o vehículo inactivo")</f>
        <v>PERCENTIL 30-70</v>
      </c>
      <c r="AE515" s="28" t="str" cm="1">
        <f t="array" ref="AE515">_xlfn.IFS(
    AD515 = "PERCENTIL 50",
    _xlfn.IFS(
        BD!DK515 &lt; VLOOKUP(_xlfn.TEXTJOIN("_", FALSE, C515:E515), BD_Perc!$A:$O, 11, FALSE), "Intervalo de precio 1",
        BD!DK515 &gt;= VLOOKUP(_xlfn.TEXTJOIN("_", FALSE, C515:E515), BD_Perc!$A:$O, 11, FALSE), "Intervalo de precio 2"
    ),
    AD515 = "PERCENTIL 30-70",
    _xlfn.IFS(
        BD!DK515 &lt; VLOOKUP(_xlfn.TEXTJOIN("_", FALSE, C515:E515), BD_Perc!$A:$O, 6, FALSE), "Intervalo de precio 1",
        BD!DK515 &lt; VLOOKUP(_xlfn.TEXTJOIN("_", FALSE, C515:E515), BD_Perc!$A:$O, 7, FALSE), "Intervalo de precio 2",
        BD!DK515 &gt;= VLOOKUP(_xlfn.TEXTJOIN("_", FALSE, C515:E515), BD_Perc!$A:$O, 7, FALSE), "Intervalo de precio 3"
    ),
    AD515="Segmentación no encontrada o vehículo inactivo","Segmentación no encontrada o vehículo inactivo"
)</f>
        <v>Intervalo de precio 3</v>
      </c>
      <c r="AF515" s="33" t="s">
        <v>2414</v>
      </c>
      <c r="AG515" s="35" t="b">
        <f t="shared" si="46"/>
        <v>1</v>
      </c>
      <c r="AH515" s="320">
        <v>0.01</v>
      </c>
      <c r="AI515" s="320">
        <v>0.01</v>
      </c>
      <c r="AJ515" s="320">
        <v>0.01</v>
      </c>
      <c r="AK515" s="320">
        <v>0.01</v>
      </c>
      <c r="AL515" s="320">
        <v>0.01</v>
      </c>
      <c r="AM515" s="320">
        <v>0.01</v>
      </c>
      <c r="AN515" s="28" t="s">
        <v>114</v>
      </c>
      <c r="AO515" s="28" t="s">
        <v>114</v>
      </c>
      <c r="AP515" s="28" t="s">
        <v>113</v>
      </c>
      <c r="AQ515" s="45">
        <v>1</v>
      </c>
      <c r="AR515" s="38">
        <v>0</v>
      </c>
      <c r="AS515" s="38">
        <v>0</v>
      </c>
      <c r="AT515" s="38">
        <v>0</v>
      </c>
      <c r="AU515" s="38">
        <v>0</v>
      </c>
      <c r="AV515" s="38">
        <v>0</v>
      </c>
      <c r="AW515" s="38">
        <v>0</v>
      </c>
      <c r="AX515" s="38">
        <v>0</v>
      </c>
      <c r="AY515" s="38">
        <v>0</v>
      </c>
      <c r="AZ515" s="38">
        <v>0</v>
      </c>
      <c r="BA515" s="38">
        <v>0</v>
      </c>
      <c r="BB515" s="38">
        <v>0</v>
      </c>
      <c r="BC515" s="38">
        <v>0</v>
      </c>
      <c r="BD515" s="38">
        <v>0</v>
      </c>
      <c r="BE515" s="38">
        <v>0</v>
      </c>
      <c r="BF515" s="38">
        <v>0</v>
      </c>
      <c r="BG515" s="38">
        <v>0</v>
      </c>
      <c r="BH515" s="38">
        <v>0</v>
      </c>
      <c r="BI515" s="38">
        <v>0</v>
      </c>
      <c r="BJ515" s="38">
        <v>0</v>
      </c>
      <c r="BK515" s="38">
        <v>0</v>
      </c>
      <c r="BL515" s="38">
        <v>0</v>
      </c>
      <c r="BM515" s="38">
        <v>0</v>
      </c>
      <c r="BN515" s="38">
        <v>0</v>
      </c>
      <c r="BO515" s="38">
        <v>0</v>
      </c>
      <c r="BP515" s="38">
        <v>0</v>
      </c>
      <c r="BQ515" s="38">
        <v>0</v>
      </c>
      <c r="BR515" s="38">
        <v>0</v>
      </c>
      <c r="BS515" s="38">
        <v>0</v>
      </c>
      <c r="BT515" s="38">
        <v>0</v>
      </c>
      <c r="BU515" s="38">
        <v>0</v>
      </c>
      <c r="BV515" s="38">
        <v>0</v>
      </c>
      <c r="BW515" s="38">
        <v>0</v>
      </c>
      <c r="BX515" s="38">
        <v>0</v>
      </c>
      <c r="BY515" s="38">
        <v>0</v>
      </c>
      <c r="BZ515" s="38">
        <v>0</v>
      </c>
      <c r="CA515" s="38">
        <v>0</v>
      </c>
      <c r="CB515" s="38">
        <v>0</v>
      </c>
      <c r="CC515" s="330">
        <v>0</v>
      </c>
      <c r="CD515" s="38">
        <v>0</v>
      </c>
      <c r="CE515" s="38">
        <v>0</v>
      </c>
      <c r="CF515" s="38">
        <v>0</v>
      </c>
      <c r="CG515" s="38">
        <v>0</v>
      </c>
      <c r="CH515" s="28" t="s">
        <v>107</v>
      </c>
      <c r="CI515" s="28" t="s">
        <v>107</v>
      </c>
      <c r="CJ515" s="28" t="s">
        <v>107</v>
      </c>
      <c r="CK515" s="28" t="s">
        <v>107</v>
      </c>
      <c r="CL515" s="28" t="s">
        <v>107</v>
      </c>
      <c r="CM515" s="28" t="s">
        <v>107</v>
      </c>
      <c r="CN515" s="28" t="s">
        <v>107</v>
      </c>
      <c r="CO515" s="28" t="s">
        <v>107</v>
      </c>
      <c r="CP515" s="28" t="s">
        <v>107</v>
      </c>
      <c r="CQ515" s="28" t="s">
        <v>107</v>
      </c>
      <c r="CR515" s="28" t="s">
        <v>107</v>
      </c>
      <c r="CS515" s="28" t="s">
        <v>107</v>
      </c>
      <c r="CT515" s="28" t="s">
        <v>107</v>
      </c>
      <c r="CU515" s="28" t="s">
        <v>107</v>
      </c>
      <c r="CV515" s="29" t="s">
        <v>114</v>
      </c>
      <c r="CW515" s="29" t="s">
        <v>114</v>
      </c>
      <c r="CX515" s="29" t="s">
        <v>114</v>
      </c>
      <c r="CY515" s="29" t="s">
        <v>114</v>
      </c>
      <c r="CZ515" s="29" t="s">
        <v>114</v>
      </c>
      <c r="DA515" s="29" t="s">
        <v>114</v>
      </c>
      <c r="DB515" s="29" t="s">
        <v>114</v>
      </c>
      <c r="DC515" s="29" t="s">
        <v>114</v>
      </c>
      <c r="DD515" s="332">
        <v>0</v>
      </c>
      <c r="DE515" s="43">
        <v>0</v>
      </c>
      <c r="DF515" s="390">
        <v>0</v>
      </c>
      <c r="DG515" s="310"/>
      <c r="DH515" s="203"/>
      <c r="DI515" s="279" t="str" cm="1">
        <f t="array" ref="DI515">+IF(AND(C515&lt;&gt;"Vehículos Eléctricos",C515&lt;&gt;"Vehículos Híbridos",AD515="PERCENTIL 50"),
     IF(VLOOKUP(_xlfn.TEXTJOIN("_",FALSE,C515:E515),BD_Perc!$A:$P,_xlfn.IFS(BD!AE515="Intervalo de precio 1",12,BD!AE515="Intervalo de precio 2",13),FALSE)&lt;=1,
     VLOOKUP(_xlfn.TEXTJOIN("_",FALSE,C515:E515),BD_Perc!$A:$P,16,FALSE),"Ok P50"),
     "Ok P30/70 ó Híbrido/Eléctrico")</f>
        <v>Ok P30/70 ó Híbrido/Eléctrico</v>
      </c>
      <c r="DJ515" s="279" t="str">
        <f t="shared" si="43"/>
        <v>Otros Tipos de Vehículos_Camión_Cabina Sencilla</v>
      </c>
      <c r="DK515" s="331">
        <f t="shared" si="47"/>
        <v>250173000</v>
      </c>
      <c r="DL515" s="326"/>
    </row>
    <row r="516" spans="1:116" ht="51">
      <c r="A516" s="28">
        <v>511</v>
      </c>
      <c r="B516" s="71" t="s">
        <v>896</v>
      </c>
      <c r="C516" s="72" t="s">
        <v>4</v>
      </c>
      <c r="D516" s="29" t="s">
        <v>1112</v>
      </c>
      <c r="E516" s="73" t="s">
        <v>1113</v>
      </c>
      <c r="F516" s="73" t="s">
        <v>107</v>
      </c>
      <c r="G516" s="71" t="s">
        <v>1141</v>
      </c>
      <c r="H516" s="70" t="s">
        <v>898</v>
      </c>
      <c r="I516" s="28">
        <v>18911043</v>
      </c>
      <c r="J516" s="70" t="s">
        <v>1142</v>
      </c>
      <c r="K516" s="31" t="s">
        <v>107</v>
      </c>
      <c r="L516" s="70">
        <v>185</v>
      </c>
      <c r="M516" s="70" t="s">
        <v>107</v>
      </c>
      <c r="N516" s="34">
        <v>185000000</v>
      </c>
      <c r="O516" s="34">
        <f>+IFERROR(VLOOKUP(I516,Precio_Fasecolda!A:C,3,FALSE),IFERROR(VLOOKUP(I516,Precio_Fasecolda!B:C,2,FALSE),N516))</f>
        <v>185000000</v>
      </c>
      <c r="P516" s="34">
        <f t="shared" si="44"/>
        <v>0</v>
      </c>
      <c r="Q516" s="70" t="s">
        <v>107</v>
      </c>
      <c r="R516" s="28" t="s">
        <v>2415</v>
      </c>
      <c r="S516" s="28" t="s">
        <v>360</v>
      </c>
      <c r="T516" s="33" t="s">
        <v>843</v>
      </c>
      <c r="U516" s="70">
        <v>10500</v>
      </c>
      <c r="V516" s="70">
        <v>4180</v>
      </c>
      <c r="W516" s="75">
        <v>6320</v>
      </c>
      <c r="X516" s="76" t="s">
        <v>1123</v>
      </c>
      <c r="Y516" s="28" t="str">
        <f t="shared" si="45"/>
        <v>N.A.</v>
      </c>
      <c r="Z516" s="292">
        <f t="shared" si="42"/>
        <v>183150000</v>
      </c>
      <c r="AA516" s="28" cm="1">
        <f t="array" aca="1" ref="AA516" ca="1">_xlfn.IFS(DK516&lt;$DK$4,1,AND(DK516&gt;=$DK$4,DK516&lt;=$AA$4),2,DK516&gt;$AA$4,3)</f>
        <v>2</v>
      </c>
      <c r="AB516" s="28">
        <v>0</v>
      </c>
      <c r="AC516" s="28" cm="1">
        <f t="array" aca="1" ref="AC516" ca="1">IF(AB516="PERCENTIL 30","",_xlfn.IFS(DK516&lt;$AC$4,1,DK516&gt;$AC$4,2))</f>
        <v>2</v>
      </c>
      <c r="AD516" s="28" t="str">
        <f>+IFERROR(VLOOKUP(_xlfn.TEXTJOIN("_", FALSE, C516:E516), BD_Perc!$A:$O, 15, FALSE),"Segmentación no encontrada o vehículo inactivo")</f>
        <v>PERCENTIL 30-70</v>
      </c>
      <c r="AE516" s="28" t="str" cm="1">
        <f t="array" ref="AE516">_xlfn.IFS(
    AD516 = "PERCENTIL 50",
    _xlfn.IFS(
        BD!DK516 &lt; VLOOKUP(_xlfn.TEXTJOIN("_", FALSE, C516:E516), BD_Perc!$A:$O, 11, FALSE), "Intervalo de precio 1",
        BD!DK516 &gt;= VLOOKUP(_xlfn.TEXTJOIN("_", FALSE, C516:E516), BD_Perc!$A:$O, 11, FALSE), "Intervalo de precio 2"
    ),
    AD516 = "PERCENTIL 30-70",
    _xlfn.IFS(
        BD!DK516 &lt; VLOOKUP(_xlfn.TEXTJOIN("_", FALSE, C516:E516), BD_Perc!$A:$O, 6, FALSE), "Intervalo de precio 1",
        BD!DK516 &lt; VLOOKUP(_xlfn.TEXTJOIN("_", FALSE, C516:E516), BD_Perc!$A:$O, 7, FALSE), "Intervalo de precio 2",
        BD!DK516 &gt;= VLOOKUP(_xlfn.TEXTJOIN("_", FALSE, C516:E516), BD_Perc!$A:$O, 7, FALSE), "Intervalo de precio 3"
    ),
    AD516="Segmentación no encontrada o vehículo inactivo","Segmentación no encontrada o vehículo inactivo"
)</f>
        <v>Intervalo de precio 2</v>
      </c>
      <c r="AF516" s="33" t="s">
        <v>2413</v>
      </c>
      <c r="AG516" s="35" t="b">
        <f t="shared" si="46"/>
        <v>1</v>
      </c>
      <c r="AH516" s="334">
        <v>0.01</v>
      </c>
      <c r="AI516" s="334">
        <v>0.01</v>
      </c>
      <c r="AJ516" s="334">
        <v>0.01</v>
      </c>
      <c r="AK516" s="334">
        <v>0.01</v>
      </c>
      <c r="AL516" s="334">
        <v>0.01</v>
      </c>
      <c r="AM516" s="334">
        <v>0.01</v>
      </c>
      <c r="AN516" s="70" t="s">
        <v>113</v>
      </c>
      <c r="AO516" s="70" t="s">
        <v>113</v>
      </c>
      <c r="AP516" s="70" t="s">
        <v>113</v>
      </c>
      <c r="AQ516" s="77">
        <v>1</v>
      </c>
      <c r="AR516" s="38">
        <v>8689479</v>
      </c>
      <c r="AS516" s="38">
        <v>287409</v>
      </c>
      <c r="AT516" s="38">
        <v>538128</v>
      </c>
      <c r="AU516" s="38" t="s">
        <v>107</v>
      </c>
      <c r="AV516" s="38" t="s">
        <v>107</v>
      </c>
      <c r="AW516" s="38">
        <v>6359698</v>
      </c>
      <c r="AX516" s="38">
        <v>568703</v>
      </c>
      <c r="AY516" s="38">
        <v>648200</v>
      </c>
      <c r="AZ516" s="38">
        <v>17123</v>
      </c>
      <c r="BA516" s="38">
        <v>348561</v>
      </c>
      <c r="BB516" s="38">
        <v>33021510</v>
      </c>
      <c r="BC516" s="38" t="s">
        <v>107</v>
      </c>
      <c r="BD516" s="38" t="s">
        <v>107</v>
      </c>
      <c r="BE516" s="38" t="s">
        <v>107</v>
      </c>
      <c r="BF516" s="38" t="s">
        <v>107</v>
      </c>
      <c r="BG516" s="38">
        <v>604171</v>
      </c>
      <c r="BH516" s="38" t="s">
        <v>107</v>
      </c>
      <c r="BI516" s="38">
        <v>1467622</v>
      </c>
      <c r="BJ516" s="38">
        <v>3057548</v>
      </c>
      <c r="BK516" s="38">
        <v>0</v>
      </c>
      <c r="BL516" s="38">
        <v>550358</v>
      </c>
      <c r="BM516" s="38">
        <v>207913</v>
      </c>
      <c r="BN516" s="38">
        <v>1467622</v>
      </c>
      <c r="BO516" s="38" t="s">
        <v>107</v>
      </c>
      <c r="BP516" s="38">
        <v>1907910</v>
      </c>
      <c r="BQ516" s="38">
        <v>167553</v>
      </c>
      <c r="BR516" s="38">
        <v>3179849</v>
      </c>
      <c r="BS516" s="38" t="s">
        <v>107</v>
      </c>
      <c r="BT516" s="38" t="s">
        <v>107</v>
      </c>
      <c r="BU516" s="38" t="s">
        <v>107</v>
      </c>
      <c r="BV516" s="38" t="s">
        <v>107</v>
      </c>
      <c r="BW516" s="38">
        <v>4280567</v>
      </c>
      <c r="BX516" s="38">
        <v>116187</v>
      </c>
      <c r="BY516" s="38" t="s">
        <v>107</v>
      </c>
      <c r="BZ516" s="38">
        <v>42805661</v>
      </c>
      <c r="CA516" s="38">
        <v>0</v>
      </c>
      <c r="CB516" s="38">
        <v>1834529</v>
      </c>
      <c r="CC516" s="330" t="s">
        <v>107</v>
      </c>
      <c r="CD516" s="38" t="s">
        <v>107</v>
      </c>
      <c r="CE516" s="38" t="s">
        <v>107</v>
      </c>
      <c r="CF516" s="38" t="s">
        <v>107</v>
      </c>
      <c r="CG516" s="38" t="s">
        <v>107</v>
      </c>
      <c r="CH516" s="70" t="s">
        <v>107</v>
      </c>
      <c r="CI516" s="70" t="s">
        <v>107</v>
      </c>
      <c r="CJ516" s="70" t="s">
        <v>107</v>
      </c>
      <c r="CK516" s="70" t="s">
        <v>107</v>
      </c>
      <c r="CL516" s="70" t="s">
        <v>107</v>
      </c>
      <c r="CM516" s="70" t="s">
        <v>107</v>
      </c>
      <c r="CN516" s="70" t="s">
        <v>107</v>
      </c>
      <c r="CO516" s="70" t="s">
        <v>107</v>
      </c>
      <c r="CP516" s="70" t="s">
        <v>107</v>
      </c>
      <c r="CQ516" s="70" t="s">
        <v>107</v>
      </c>
      <c r="CR516" s="70" t="s">
        <v>107</v>
      </c>
      <c r="CS516" s="70" t="s">
        <v>107</v>
      </c>
      <c r="CT516" s="70" t="s">
        <v>107</v>
      </c>
      <c r="CU516" s="70" t="s">
        <v>107</v>
      </c>
      <c r="CV516" s="72" t="s">
        <v>114</v>
      </c>
      <c r="CW516" s="72" t="s">
        <v>114</v>
      </c>
      <c r="CX516" s="72" t="s">
        <v>114</v>
      </c>
      <c r="CY516" s="72" t="s">
        <v>114</v>
      </c>
      <c r="CZ516" s="72" t="s">
        <v>114</v>
      </c>
      <c r="DA516" s="72" t="s">
        <v>114</v>
      </c>
      <c r="DB516" s="72" t="s">
        <v>114</v>
      </c>
      <c r="DC516" s="72" t="s">
        <v>114</v>
      </c>
      <c r="DD516" s="332">
        <v>12107887</v>
      </c>
      <c r="DE516" s="78">
        <v>0</v>
      </c>
      <c r="DF516" s="390">
        <v>0</v>
      </c>
      <c r="DG516" s="310"/>
      <c r="DH516" s="203"/>
      <c r="DI516" s="279" t="str" cm="1">
        <f t="array" ref="DI516">+IF(AND(C516&lt;&gt;"Vehículos Eléctricos",C516&lt;&gt;"Vehículos Híbridos",AD516="PERCENTIL 50"),
     IF(VLOOKUP(_xlfn.TEXTJOIN("_",FALSE,C516:E516),BD_Perc!$A:$P,_xlfn.IFS(BD!AE516="Intervalo de precio 1",12,BD!AE516="Intervalo de precio 2",13),FALSE)&lt;=1,
     VLOOKUP(_xlfn.TEXTJOIN("_",FALSE,C516:E516),BD_Perc!$A:$P,16,FALSE),"Ok P50"),
     "Ok P30/70 ó Híbrido/Eléctrico")</f>
        <v>Ok P30/70 ó Híbrido/Eléctrico</v>
      </c>
      <c r="DJ516" s="279" t="str">
        <f t="shared" si="43"/>
        <v>Otros Tipos de Vehículos_Camión_Cabina Sencilla</v>
      </c>
      <c r="DK516" s="331">
        <f t="shared" si="47"/>
        <v>183150000</v>
      </c>
      <c r="DL516" s="326"/>
    </row>
    <row r="517" spans="1:116" ht="51">
      <c r="A517" s="28">
        <v>512</v>
      </c>
      <c r="B517" s="30" t="s">
        <v>896</v>
      </c>
      <c r="C517" s="29" t="s">
        <v>4</v>
      </c>
      <c r="D517" s="29" t="s">
        <v>1112</v>
      </c>
      <c r="E517" s="42" t="s">
        <v>1113</v>
      </c>
      <c r="F517" s="42" t="s">
        <v>107</v>
      </c>
      <c r="G517" s="30" t="s">
        <v>1141</v>
      </c>
      <c r="H517" s="28" t="s">
        <v>898</v>
      </c>
      <c r="I517" s="28">
        <v>18911043</v>
      </c>
      <c r="J517" s="28" t="s">
        <v>1143</v>
      </c>
      <c r="K517" s="31" t="s">
        <v>107</v>
      </c>
      <c r="L517" s="28">
        <v>185</v>
      </c>
      <c r="M517" s="28" t="s">
        <v>107</v>
      </c>
      <c r="N517" s="34">
        <v>185000000</v>
      </c>
      <c r="O517" s="34">
        <f>+IFERROR(VLOOKUP(I517,Precio_Fasecolda!A:C,3,FALSE),IFERROR(VLOOKUP(I517,Precio_Fasecolda!B:C,2,FALSE),N517))</f>
        <v>185000000</v>
      </c>
      <c r="P517" s="34">
        <f t="shared" si="44"/>
        <v>0</v>
      </c>
      <c r="Q517" s="28" t="s">
        <v>107</v>
      </c>
      <c r="R517" s="28" t="s">
        <v>2415</v>
      </c>
      <c r="S517" s="28" t="s">
        <v>360</v>
      </c>
      <c r="T517" s="33" t="s">
        <v>843</v>
      </c>
      <c r="U517" s="28">
        <v>10500</v>
      </c>
      <c r="V517" s="28">
        <v>4180</v>
      </c>
      <c r="W517" s="69">
        <v>6320</v>
      </c>
      <c r="X517" s="56" t="s">
        <v>1123</v>
      </c>
      <c r="Y517" s="28" t="str">
        <f t="shared" si="45"/>
        <v>N.A.</v>
      </c>
      <c r="Z517" s="292">
        <f t="shared" si="42"/>
        <v>183150000</v>
      </c>
      <c r="AA517" s="28" cm="1">
        <f t="array" aca="1" ref="AA517" ca="1">_xlfn.IFS(DK517&lt;$DK$4,1,AND(DK517&gt;=$DK$4,DK517&lt;=$AA$4),2,DK517&gt;$AA$4,3)</f>
        <v>2</v>
      </c>
      <c r="AB517" s="28">
        <v>0</v>
      </c>
      <c r="AC517" s="28" cm="1">
        <f t="array" aca="1" ref="AC517" ca="1">IF(AB517="PERCENTIL 30","",_xlfn.IFS(DK517&lt;$AC$4,1,DK517&gt;$AC$4,2))</f>
        <v>2</v>
      </c>
      <c r="AD517" s="28" t="str">
        <f>+IFERROR(VLOOKUP(_xlfn.TEXTJOIN("_", FALSE, C517:E517), BD_Perc!$A:$O, 15, FALSE),"Segmentación no encontrada o vehículo inactivo")</f>
        <v>PERCENTIL 30-70</v>
      </c>
      <c r="AE517" s="28" t="str" cm="1">
        <f t="array" ref="AE517">_xlfn.IFS(
    AD517 = "PERCENTIL 50",
    _xlfn.IFS(
        BD!DK517 &lt; VLOOKUP(_xlfn.TEXTJOIN("_", FALSE, C517:E517), BD_Perc!$A:$O, 11, FALSE), "Intervalo de precio 1",
        BD!DK517 &gt;= VLOOKUP(_xlfn.TEXTJOIN("_", FALSE, C517:E517), BD_Perc!$A:$O, 11, FALSE), "Intervalo de precio 2"
    ),
    AD517 = "PERCENTIL 30-70",
    _xlfn.IFS(
        BD!DK517 &lt; VLOOKUP(_xlfn.TEXTJOIN("_", FALSE, C517:E517), BD_Perc!$A:$O, 6, FALSE), "Intervalo de precio 1",
        BD!DK517 &lt; VLOOKUP(_xlfn.TEXTJOIN("_", FALSE, C517:E517), BD_Perc!$A:$O, 7, FALSE), "Intervalo de precio 2",
        BD!DK517 &gt;= VLOOKUP(_xlfn.TEXTJOIN("_", FALSE, C517:E517), BD_Perc!$A:$O, 7, FALSE), "Intervalo de precio 3"
    ),
    AD517="Segmentación no encontrada o vehículo inactivo","Segmentación no encontrada o vehículo inactivo"
)</f>
        <v>Intervalo de precio 2</v>
      </c>
      <c r="AF517" s="33" t="s">
        <v>2413</v>
      </c>
      <c r="AG517" s="35" t="b">
        <f t="shared" si="46"/>
        <v>1</v>
      </c>
      <c r="AH517" s="320">
        <v>0.01</v>
      </c>
      <c r="AI517" s="320">
        <v>0.01</v>
      </c>
      <c r="AJ517" s="320">
        <v>0.01</v>
      </c>
      <c r="AK517" s="320">
        <v>0.01</v>
      </c>
      <c r="AL517" s="320">
        <v>0.01</v>
      </c>
      <c r="AM517" s="320">
        <v>0.01</v>
      </c>
      <c r="AN517" s="28" t="s">
        <v>113</v>
      </c>
      <c r="AO517" s="28" t="s">
        <v>113</v>
      </c>
      <c r="AP517" s="28" t="s">
        <v>113</v>
      </c>
      <c r="AQ517" s="45">
        <v>1</v>
      </c>
      <c r="AR517" s="38">
        <v>8689479</v>
      </c>
      <c r="AS517" s="38">
        <v>287409</v>
      </c>
      <c r="AT517" s="38">
        <v>538128</v>
      </c>
      <c r="AU517" s="38" t="s">
        <v>107</v>
      </c>
      <c r="AV517" s="38" t="s">
        <v>107</v>
      </c>
      <c r="AW517" s="38">
        <v>6359698</v>
      </c>
      <c r="AX517" s="38">
        <v>568703</v>
      </c>
      <c r="AY517" s="38">
        <v>648200</v>
      </c>
      <c r="AZ517" s="38">
        <v>17123</v>
      </c>
      <c r="BA517" s="38">
        <v>348561</v>
      </c>
      <c r="BB517" s="38" t="s">
        <v>107</v>
      </c>
      <c r="BC517" s="38">
        <v>35467547</v>
      </c>
      <c r="BD517" s="38" t="s">
        <v>107</v>
      </c>
      <c r="BE517" s="38" t="s">
        <v>107</v>
      </c>
      <c r="BF517" s="38" t="s">
        <v>107</v>
      </c>
      <c r="BG517" s="38">
        <v>604171</v>
      </c>
      <c r="BH517" s="38" t="s">
        <v>107</v>
      </c>
      <c r="BI517" s="38">
        <v>1467622</v>
      </c>
      <c r="BJ517" s="38">
        <v>3057548</v>
      </c>
      <c r="BK517" s="38">
        <v>0</v>
      </c>
      <c r="BL517" s="38">
        <v>550358</v>
      </c>
      <c r="BM517" s="38">
        <v>207913</v>
      </c>
      <c r="BN517" s="38">
        <v>1467622</v>
      </c>
      <c r="BO517" s="38" t="s">
        <v>107</v>
      </c>
      <c r="BP517" s="38">
        <v>1907910</v>
      </c>
      <c r="BQ517" s="38">
        <v>167553</v>
      </c>
      <c r="BR517" s="38">
        <v>3179849</v>
      </c>
      <c r="BS517" s="38" t="s">
        <v>107</v>
      </c>
      <c r="BT517" s="38" t="s">
        <v>107</v>
      </c>
      <c r="BU517" s="38" t="s">
        <v>107</v>
      </c>
      <c r="BV517" s="38" t="s">
        <v>107</v>
      </c>
      <c r="BW517" s="38">
        <v>4280567</v>
      </c>
      <c r="BX517" s="38">
        <v>116187</v>
      </c>
      <c r="BY517" s="38" t="s">
        <v>107</v>
      </c>
      <c r="BZ517" s="38">
        <v>42805661</v>
      </c>
      <c r="CA517" s="38">
        <v>0</v>
      </c>
      <c r="CB517" s="38">
        <v>1834529</v>
      </c>
      <c r="CC517" s="330" t="s">
        <v>107</v>
      </c>
      <c r="CD517" s="38" t="s">
        <v>107</v>
      </c>
      <c r="CE517" s="38" t="s">
        <v>107</v>
      </c>
      <c r="CF517" s="38" t="s">
        <v>107</v>
      </c>
      <c r="CG517" s="38" t="s">
        <v>107</v>
      </c>
      <c r="CH517" s="28" t="s">
        <v>107</v>
      </c>
      <c r="CI517" s="28" t="s">
        <v>107</v>
      </c>
      <c r="CJ517" s="28" t="s">
        <v>107</v>
      </c>
      <c r="CK517" s="28" t="s">
        <v>107</v>
      </c>
      <c r="CL517" s="28" t="s">
        <v>107</v>
      </c>
      <c r="CM517" s="28" t="s">
        <v>107</v>
      </c>
      <c r="CN517" s="28" t="s">
        <v>107</v>
      </c>
      <c r="CO517" s="28" t="s">
        <v>107</v>
      </c>
      <c r="CP517" s="28" t="s">
        <v>107</v>
      </c>
      <c r="CQ517" s="28" t="s">
        <v>107</v>
      </c>
      <c r="CR517" s="28" t="s">
        <v>107</v>
      </c>
      <c r="CS517" s="28" t="s">
        <v>107</v>
      </c>
      <c r="CT517" s="28" t="s">
        <v>107</v>
      </c>
      <c r="CU517" s="28" t="s">
        <v>107</v>
      </c>
      <c r="CV517" s="29" t="s">
        <v>114</v>
      </c>
      <c r="CW517" s="29" t="s">
        <v>114</v>
      </c>
      <c r="CX517" s="29" t="s">
        <v>114</v>
      </c>
      <c r="CY517" s="29" t="s">
        <v>114</v>
      </c>
      <c r="CZ517" s="29" t="s">
        <v>114</v>
      </c>
      <c r="DA517" s="29" t="s">
        <v>114</v>
      </c>
      <c r="DB517" s="29" t="s">
        <v>114</v>
      </c>
      <c r="DC517" s="29" t="s">
        <v>114</v>
      </c>
      <c r="DD517" s="332">
        <v>12107887</v>
      </c>
      <c r="DE517" s="43">
        <v>0</v>
      </c>
      <c r="DF517" s="390">
        <v>0</v>
      </c>
      <c r="DG517" s="310"/>
      <c r="DH517" s="203"/>
      <c r="DI517" s="279" t="str" cm="1">
        <f t="array" ref="DI517">+IF(AND(C517&lt;&gt;"Vehículos Eléctricos",C517&lt;&gt;"Vehículos Híbridos",AD517="PERCENTIL 50"),
     IF(VLOOKUP(_xlfn.TEXTJOIN("_",FALSE,C517:E517),BD_Perc!$A:$P,_xlfn.IFS(BD!AE517="Intervalo de precio 1",12,BD!AE517="Intervalo de precio 2",13),FALSE)&lt;=1,
     VLOOKUP(_xlfn.TEXTJOIN("_",FALSE,C517:E517),BD_Perc!$A:$P,16,FALSE),"Ok P50"),
     "Ok P30/70 ó Híbrido/Eléctrico")</f>
        <v>Ok P30/70 ó Híbrido/Eléctrico</v>
      </c>
      <c r="DJ517" s="279" t="str">
        <f t="shared" si="43"/>
        <v>Otros Tipos de Vehículos_Camión_Cabina Sencilla</v>
      </c>
      <c r="DK517" s="331">
        <f t="shared" si="47"/>
        <v>183150000</v>
      </c>
      <c r="DL517" s="326"/>
    </row>
    <row r="518" spans="1:116" ht="51">
      <c r="A518" s="28">
        <v>513</v>
      </c>
      <c r="B518" s="30" t="s">
        <v>896</v>
      </c>
      <c r="C518" s="29" t="s">
        <v>4</v>
      </c>
      <c r="D518" s="29" t="s">
        <v>1112</v>
      </c>
      <c r="E518" s="42" t="s">
        <v>1113</v>
      </c>
      <c r="F518" s="42" t="s">
        <v>107</v>
      </c>
      <c r="G518" s="30" t="s">
        <v>1144</v>
      </c>
      <c r="H518" s="28" t="s">
        <v>898</v>
      </c>
      <c r="I518" s="28">
        <v>18911054</v>
      </c>
      <c r="J518" s="28" t="s">
        <v>1145</v>
      </c>
      <c r="K518" s="31" t="s">
        <v>107</v>
      </c>
      <c r="L518" s="28">
        <v>245</v>
      </c>
      <c r="M518" s="28" t="s">
        <v>107</v>
      </c>
      <c r="N518" s="34">
        <v>260000000</v>
      </c>
      <c r="O518" s="34">
        <f>+IFERROR(VLOOKUP(I518,Precio_Fasecolda!A:C,3,FALSE),IFERROR(VLOOKUP(I518,Precio_Fasecolda!B:C,2,FALSE),N518))</f>
        <v>260000000</v>
      </c>
      <c r="P518" s="34">
        <f t="shared" si="44"/>
        <v>0</v>
      </c>
      <c r="Q518" s="28" t="s">
        <v>107</v>
      </c>
      <c r="R518" s="28" t="s">
        <v>2415</v>
      </c>
      <c r="S518" s="28" t="s">
        <v>360</v>
      </c>
      <c r="T518" s="33" t="s">
        <v>843</v>
      </c>
      <c r="U518" s="28">
        <v>17000</v>
      </c>
      <c r="V518" s="28">
        <v>4900</v>
      </c>
      <c r="W518" s="69">
        <v>12100</v>
      </c>
      <c r="X518" s="56" t="s">
        <v>1125</v>
      </c>
      <c r="Y518" s="28" t="str">
        <f t="shared" si="45"/>
        <v>N.A.</v>
      </c>
      <c r="Z518" s="292">
        <f t="shared" ref="Z518:Z581" si="48">+(((N518)-(N518*AH518)/100%))</f>
        <v>257400000</v>
      </c>
      <c r="AA518" s="28" cm="1">
        <f t="array" aca="1" ref="AA518" ca="1">_xlfn.IFS(DK518&lt;$DK$4,1,AND(DK518&gt;=$DK$4,DK518&lt;=$AA$4),2,DK518&gt;$AA$4,3)</f>
        <v>3</v>
      </c>
      <c r="AB518" s="28">
        <v>0</v>
      </c>
      <c r="AC518" s="28" cm="1">
        <f t="array" aca="1" ref="AC518" ca="1">IF(AB518="PERCENTIL 30","",_xlfn.IFS(DK518&lt;$AC$4,1,DK518&gt;$AC$4,2))</f>
        <v>2</v>
      </c>
      <c r="AD518" s="28" t="str">
        <f>+IFERROR(VLOOKUP(_xlfn.TEXTJOIN("_", FALSE, C518:E518), BD_Perc!$A:$O, 15, FALSE),"Segmentación no encontrada o vehículo inactivo")</f>
        <v>PERCENTIL 30-70</v>
      </c>
      <c r="AE518" s="28" t="str" cm="1">
        <f t="array" ref="AE518">_xlfn.IFS(
    AD518 = "PERCENTIL 50",
    _xlfn.IFS(
        BD!DK518 &lt; VLOOKUP(_xlfn.TEXTJOIN("_", FALSE, C518:E518), BD_Perc!$A:$O, 11, FALSE), "Intervalo de precio 1",
        BD!DK518 &gt;= VLOOKUP(_xlfn.TEXTJOIN("_", FALSE, C518:E518), BD_Perc!$A:$O, 11, FALSE), "Intervalo de precio 2"
    ),
    AD518 = "PERCENTIL 30-70",
    _xlfn.IFS(
        BD!DK518 &lt; VLOOKUP(_xlfn.TEXTJOIN("_", FALSE, C518:E518), BD_Perc!$A:$O, 6, FALSE), "Intervalo de precio 1",
        BD!DK518 &lt; VLOOKUP(_xlfn.TEXTJOIN("_", FALSE, C518:E518), BD_Perc!$A:$O, 7, FALSE), "Intervalo de precio 2",
        BD!DK518 &gt;= VLOOKUP(_xlfn.TEXTJOIN("_", FALSE, C518:E518), BD_Perc!$A:$O, 7, FALSE), "Intervalo de precio 3"
    ),
    AD518="Segmentación no encontrada o vehículo inactivo","Segmentación no encontrada o vehículo inactivo"
)</f>
        <v>Intervalo de precio 3</v>
      </c>
      <c r="AF518" s="33" t="s">
        <v>2414</v>
      </c>
      <c r="AG518" s="35" t="b">
        <f t="shared" si="46"/>
        <v>1</v>
      </c>
      <c r="AH518" s="320">
        <v>0.01</v>
      </c>
      <c r="AI518" s="320">
        <v>0.01</v>
      </c>
      <c r="AJ518" s="320">
        <v>0.01</v>
      </c>
      <c r="AK518" s="320">
        <v>0.01</v>
      </c>
      <c r="AL518" s="320">
        <v>0.01</v>
      </c>
      <c r="AM518" s="320">
        <v>0.01</v>
      </c>
      <c r="AN518" s="28" t="s">
        <v>113</v>
      </c>
      <c r="AO518" s="28" t="s">
        <v>113</v>
      </c>
      <c r="AP518" s="28" t="s">
        <v>113</v>
      </c>
      <c r="AQ518" s="45">
        <v>1</v>
      </c>
      <c r="AR518" s="38">
        <v>8689479</v>
      </c>
      <c r="AS518" s="38">
        <v>287409</v>
      </c>
      <c r="AT518" s="38">
        <v>538128</v>
      </c>
      <c r="AU518" s="38" t="s">
        <v>107</v>
      </c>
      <c r="AV518" s="38" t="s">
        <v>107</v>
      </c>
      <c r="AW518" s="38">
        <v>6359698</v>
      </c>
      <c r="AX518" s="38">
        <v>568703</v>
      </c>
      <c r="AY518" s="38">
        <v>648200</v>
      </c>
      <c r="AZ518" s="38">
        <v>17123</v>
      </c>
      <c r="BA518" s="38">
        <v>348561</v>
      </c>
      <c r="BB518" s="38">
        <v>33143812</v>
      </c>
      <c r="BC518" s="38" t="s">
        <v>107</v>
      </c>
      <c r="BD518" s="38" t="s">
        <v>107</v>
      </c>
      <c r="BE518" s="38" t="s">
        <v>107</v>
      </c>
      <c r="BF518" s="38" t="s">
        <v>107</v>
      </c>
      <c r="BG518" s="38">
        <v>604171</v>
      </c>
      <c r="BH518" s="38" t="s">
        <v>107</v>
      </c>
      <c r="BI518" s="38">
        <v>1467622</v>
      </c>
      <c r="BJ518" s="38">
        <v>3057548</v>
      </c>
      <c r="BK518" s="38">
        <v>0</v>
      </c>
      <c r="BL518" s="38">
        <v>550358</v>
      </c>
      <c r="BM518" s="38">
        <v>207913</v>
      </c>
      <c r="BN518" s="38">
        <v>1467622</v>
      </c>
      <c r="BO518" s="38" t="s">
        <v>107</v>
      </c>
      <c r="BP518" s="38">
        <v>1907910</v>
      </c>
      <c r="BQ518" s="38">
        <v>167553</v>
      </c>
      <c r="BR518" s="38">
        <v>3179849</v>
      </c>
      <c r="BS518" s="38" t="s">
        <v>107</v>
      </c>
      <c r="BT518" s="38" t="s">
        <v>107</v>
      </c>
      <c r="BU518" s="38" t="s">
        <v>107</v>
      </c>
      <c r="BV518" s="38" t="s">
        <v>107</v>
      </c>
      <c r="BW518" s="38">
        <v>4280567</v>
      </c>
      <c r="BX518" s="38">
        <v>116187</v>
      </c>
      <c r="BY518" s="38" t="s">
        <v>107</v>
      </c>
      <c r="BZ518" s="38">
        <v>42805661</v>
      </c>
      <c r="CA518" s="38">
        <v>0</v>
      </c>
      <c r="CB518" s="38">
        <v>1834529</v>
      </c>
      <c r="CC518" s="330" t="s">
        <v>107</v>
      </c>
      <c r="CD518" s="38" t="s">
        <v>107</v>
      </c>
      <c r="CE518" s="38" t="s">
        <v>107</v>
      </c>
      <c r="CF518" s="38" t="s">
        <v>107</v>
      </c>
      <c r="CG518" s="38" t="s">
        <v>107</v>
      </c>
      <c r="CH518" s="28" t="s">
        <v>107</v>
      </c>
      <c r="CI518" s="28" t="s">
        <v>107</v>
      </c>
      <c r="CJ518" s="28" t="s">
        <v>107</v>
      </c>
      <c r="CK518" s="28" t="s">
        <v>107</v>
      </c>
      <c r="CL518" s="28" t="s">
        <v>107</v>
      </c>
      <c r="CM518" s="28" t="s">
        <v>107</v>
      </c>
      <c r="CN518" s="28" t="s">
        <v>107</v>
      </c>
      <c r="CO518" s="28" t="s">
        <v>107</v>
      </c>
      <c r="CP518" s="28" t="s">
        <v>107</v>
      </c>
      <c r="CQ518" s="28" t="s">
        <v>107</v>
      </c>
      <c r="CR518" s="28" t="s">
        <v>107</v>
      </c>
      <c r="CS518" s="28" t="s">
        <v>107</v>
      </c>
      <c r="CT518" s="28" t="s">
        <v>107</v>
      </c>
      <c r="CU518" s="28" t="s">
        <v>107</v>
      </c>
      <c r="CV518" s="29" t="s">
        <v>114</v>
      </c>
      <c r="CW518" s="29" t="s">
        <v>114</v>
      </c>
      <c r="CX518" s="29" t="s">
        <v>114</v>
      </c>
      <c r="CY518" s="29" t="s">
        <v>114</v>
      </c>
      <c r="CZ518" s="29" t="s">
        <v>114</v>
      </c>
      <c r="DA518" s="29" t="s">
        <v>114</v>
      </c>
      <c r="DB518" s="29" t="s">
        <v>114</v>
      </c>
      <c r="DC518" s="29" t="s">
        <v>114</v>
      </c>
      <c r="DD518" s="332">
        <v>14187019</v>
      </c>
      <c r="DE518" s="43">
        <v>0</v>
      </c>
      <c r="DF518" s="390">
        <v>0</v>
      </c>
      <c r="DG518" s="310"/>
      <c r="DH518" s="203"/>
      <c r="DI518" s="279" t="str" cm="1">
        <f t="array" ref="DI518">+IF(AND(C518&lt;&gt;"Vehículos Eléctricos",C518&lt;&gt;"Vehículos Híbridos",AD518="PERCENTIL 50"),
     IF(VLOOKUP(_xlfn.TEXTJOIN("_",FALSE,C518:E518),BD_Perc!$A:$P,_xlfn.IFS(BD!AE518="Intervalo de precio 1",12,BD!AE518="Intervalo de precio 2",13),FALSE)&lt;=1,
     VLOOKUP(_xlfn.TEXTJOIN("_",FALSE,C518:E518),BD_Perc!$A:$P,16,FALSE),"Ok P50"),
     "Ok P30/70 ó Híbrido/Eléctrico")</f>
        <v>Ok P30/70 ó Híbrido/Eléctrico</v>
      </c>
      <c r="DJ518" s="279" t="str">
        <f t="shared" ref="DJ518:DJ581" si="49">+_xlfn.TEXTJOIN("_",FALSE,C518:E518)</f>
        <v>Otros Tipos de Vehículos_Camión_Cabina Sencilla</v>
      </c>
      <c r="DK518" s="331">
        <f t="shared" si="47"/>
        <v>257400000</v>
      </c>
      <c r="DL518" s="326"/>
    </row>
    <row r="519" spans="1:116" ht="51">
      <c r="A519" s="28">
        <v>514</v>
      </c>
      <c r="B519" s="30" t="s">
        <v>896</v>
      </c>
      <c r="C519" s="29" t="s">
        <v>4</v>
      </c>
      <c r="D519" s="29" t="s">
        <v>1112</v>
      </c>
      <c r="E519" s="42" t="s">
        <v>1113</v>
      </c>
      <c r="F519" s="42" t="s">
        <v>107</v>
      </c>
      <c r="G519" s="30" t="s">
        <v>1146</v>
      </c>
      <c r="H519" s="28" t="s">
        <v>898</v>
      </c>
      <c r="I519" s="28">
        <v>18911054</v>
      </c>
      <c r="J519" s="28" t="s">
        <v>1147</v>
      </c>
      <c r="K519" s="31" t="s">
        <v>107</v>
      </c>
      <c r="L519" s="28">
        <v>245</v>
      </c>
      <c r="M519" s="28" t="s">
        <v>107</v>
      </c>
      <c r="N519" s="34">
        <v>260000000</v>
      </c>
      <c r="O519" s="34">
        <f>+IFERROR(VLOOKUP(I519,Precio_Fasecolda!A:C,3,FALSE),IFERROR(VLOOKUP(I519,Precio_Fasecolda!B:C,2,FALSE),N519))</f>
        <v>260000000</v>
      </c>
      <c r="P519" s="34">
        <f t="shared" ref="P519:P582" si="50">N519-O519</f>
        <v>0</v>
      </c>
      <c r="Q519" s="28" t="s">
        <v>107</v>
      </c>
      <c r="R519" s="28" t="s">
        <v>2415</v>
      </c>
      <c r="S519" s="28" t="s">
        <v>360</v>
      </c>
      <c r="T519" s="33" t="s">
        <v>843</v>
      </c>
      <c r="U519" s="28">
        <v>17000</v>
      </c>
      <c r="V519" s="28">
        <v>4900</v>
      </c>
      <c r="W519" s="69">
        <v>12100</v>
      </c>
      <c r="X519" s="56" t="s">
        <v>1125</v>
      </c>
      <c r="Y519" s="28" t="str">
        <f t="shared" ref="Y519:Y582" si="51">+IF(C519=$F$1,N519+CC519,"N.A.")</f>
        <v>N.A.</v>
      </c>
      <c r="Z519" s="292">
        <f t="shared" si="48"/>
        <v>257400000</v>
      </c>
      <c r="AA519" s="28" cm="1">
        <f t="array" aca="1" ref="AA519" ca="1">_xlfn.IFS(DK519&lt;$DK$4,1,AND(DK519&gt;=$DK$4,DK519&lt;=$AA$4),2,DK519&gt;$AA$4,3)</f>
        <v>3</v>
      </c>
      <c r="AB519" s="28">
        <v>0</v>
      </c>
      <c r="AC519" s="28" cm="1">
        <f t="array" aca="1" ref="AC519" ca="1">IF(AB519="PERCENTIL 30","",_xlfn.IFS(DK519&lt;$AC$4,1,DK519&gt;$AC$4,2))</f>
        <v>2</v>
      </c>
      <c r="AD519" s="28" t="str">
        <f>+IFERROR(VLOOKUP(_xlfn.TEXTJOIN("_", FALSE, C519:E519), BD_Perc!$A:$O, 15, FALSE),"Segmentación no encontrada o vehículo inactivo")</f>
        <v>PERCENTIL 30-70</v>
      </c>
      <c r="AE519" s="28" t="str" cm="1">
        <f t="array" ref="AE519">_xlfn.IFS(
    AD519 = "PERCENTIL 50",
    _xlfn.IFS(
        BD!DK519 &lt; VLOOKUP(_xlfn.TEXTJOIN("_", FALSE, C519:E519), BD_Perc!$A:$O, 11, FALSE), "Intervalo de precio 1",
        BD!DK519 &gt;= VLOOKUP(_xlfn.TEXTJOIN("_", FALSE, C519:E519), BD_Perc!$A:$O, 11, FALSE), "Intervalo de precio 2"
    ),
    AD519 = "PERCENTIL 30-70",
    _xlfn.IFS(
        BD!DK519 &lt; VLOOKUP(_xlfn.TEXTJOIN("_", FALSE, C519:E519), BD_Perc!$A:$O, 6, FALSE), "Intervalo de precio 1",
        BD!DK519 &lt; VLOOKUP(_xlfn.TEXTJOIN("_", FALSE, C519:E519), BD_Perc!$A:$O, 7, FALSE), "Intervalo de precio 2",
        BD!DK519 &gt;= VLOOKUP(_xlfn.TEXTJOIN("_", FALSE, C519:E519), BD_Perc!$A:$O, 7, FALSE), "Intervalo de precio 3"
    ),
    AD519="Segmentación no encontrada o vehículo inactivo","Segmentación no encontrada o vehículo inactivo"
)</f>
        <v>Intervalo de precio 3</v>
      </c>
      <c r="AF519" s="33" t="s">
        <v>2414</v>
      </c>
      <c r="AG519" s="35" t="b">
        <f t="shared" ref="AG519:AG582" si="52">+AF519=AE519</f>
        <v>1</v>
      </c>
      <c r="AH519" s="320">
        <v>0.01</v>
      </c>
      <c r="AI519" s="320">
        <v>0.01</v>
      </c>
      <c r="AJ519" s="320">
        <v>0.01</v>
      </c>
      <c r="AK519" s="320">
        <v>0.01</v>
      </c>
      <c r="AL519" s="320">
        <v>0.01</v>
      </c>
      <c r="AM519" s="320">
        <v>0.01</v>
      </c>
      <c r="AN519" s="28" t="s">
        <v>113</v>
      </c>
      <c r="AO519" s="28" t="s">
        <v>113</v>
      </c>
      <c r="AP519" s="28" t="s">
        <v>113</v>
      </c>
      <c r="AQ519" s="45">
        <v>1</v>
      </c>
      <c r="AR519" s="38">
        <v>8689479</v>
      </c>
      <c r="AS519" s="38">
        <v>287409</v>
      </c>
      <c r="AT519" s="38">
        <v>538128</v>
      </c>
      <c r="AU519" s="38" t="s">
        <v>107</v>
      </c>
      <c r="AV519" s="38" t="s">
        <v>107</v>
      </c>
      <c r="AW519" s="38">
        <v>6359698</v>
      </c>
      <c r="AX519" s="38">
        <v>568703</v>
      </c>
      <c r="AY519" s="38">
        <v>648200</v>
      </c>
      <c r="AZ519" s="38">
        <v>17123</v>
      </c>
      <c r="BA519" s="38">
        <v>348561</v>
      </c>
      <c r="BB519" s="38" t="s">
        <v>107</v>
      </c>
      <c r="BC519" s="38">
        <v>33143812</v>
      </c>
      <c r="BD519" s="38" t="s">
        <v>107</v>
      </c>
      <c r="BE519" s="38" t="s">
        <v>107</v>
      </c>
      <c r="BF519" s="38" t="s">
        <v>107</v>
      </c>
      <c r="BG519" s="38">
        <v>604171</v>
      </c>
      <c r="BH519" s="38" t="s">
        <v>107</v>
      </c>
      <c r="BI519" s="38">
        <v>1467622</v>
      </c>
      <c r="BJ519" s="38">
        <v>3057548</v>
      </c>
      <c r="BK519" s="38">
        <v>0</v>
      </c>
      <c r="BL519" s="38">
        <v>550358</v>
      </c>
      <c r="BM519" s="38">
        <v>207913</v>
      </c>
      <c r="BN519" s="38">
        <v>1467622</v>
      </c>
      <c r="BO519" s="38" t="s">
        <v>107</v>
      </c>
      <c r="BP519" s="38">
        <v>1907910</v>
      </c>
      <c r="BQ519" s="38">
        <v>167553</v>
      </c>
      <c r="BR519" s="38">
        <v>3179849</v>
      </c>
      <c r="BS519" s="38" t="s">
        <v>107</v>
      </c>
      <c r="BT519" s="38" t="s">
        <v>107</v>
      </c>
      <c r="BU519" s="38" t="s">
        <v>107</v>
      </c>
      <c r="BV519" s="38" t="s">
        <v>107</v>
      </c>
      <c r="BW519" s="38">
        <v>4280567</v>
      </c>
      <c r="BX519" s="38">
        <v>116187</v>
      </c>
      <c r="BY519" s="38" t="s">
        <v>107</v>
      </c>
      <c r="BZ519" s="38">
        <v>42805661</v>
      </c>
      <c r="CA519" s="38">
        <v>0</v>
      </c>
      <c r="CB519" s="38">
        <v>1834529</v>
      </c>
      <c r="CC519" s="330" t="s">
        <v>107</v>
      </c>
      <c r="CD519" s="38" t="s">
        <v>107</v>
      </c>
      <c r="CE519" s="38" t="s">
        <v>107</v>
      </c>
      <c r="CF519" s="38" t="s">
        <v>107</v>
      </c>
      <c r="CG519" s="38" t="s">
        <v>107</v>
      </c>
      <c r="CH519" s="28" t="s">
        <v>107</v>
      </c>
      <c r="CI519" s="28" t="s">
        <v>107</v>
      </c>
      <c r="CJ519" s="28" t="s">
        <v>107</v>
      </c>
      <c r="CK519" s="28" t="s">
        <v>107</v>
      </c>
      <c r="CL519" s="28" t="s">
        <v>107</v>
      </c>
      <c r="CM519" s="28" t="s">
        <v>107</v>
      </c>
      <c r="CN519" s="28" t="s">
        <v>107</v>
      </c>
      <c r="CO519" s="28" t="s">
        <v>107</v>
      </c>
      <c r="CP519" s="28" t="s">
        <v>107</v>
      </c>
      <c r="CQ519" s="28" t="s">
        <v>107</v>
      </c>
      <c r="CR519" s="28" t="s">
        <v>107</v>
      </c>
      <c r="CS519" s="28" t="s">
        <v>107</v>
      </c>
      <c r="CT519" s="28" t="s">
        <v>107</v>
      </c>
      <c r="CU519" s="28" t="s">
        <v>107</v>
      </c>
      <c r="CV519" s="29" t="s">
        <v>114</v>
      </c>
      <c r="CW519" s="29" t="s">
        <v>114</v>
      </c>
      <c r="CX519" s="29" t="s">
        <v>114</v>
      </c>
      <c r="CY519" s="29" t="s">
        <v>114</v>
      </c>
      <c r="CZ519" s="29" t="s">
        <v>114</v>
      </c>
      <c r="DA519" s="29" t="s">
        <v>114</v>
      </c>
      <c r="DB519" s="29" t="s">
        <v>114</v>
      </c>
      <c r="DC519" s="29" t="s">
        <v>114</v>
      </c>
      <c r="DD519" s="332">
        <v>14187019</v>
      </c>
      <c r="DE519" s="43">
        <v>0</v>
      </c>
      <c r="DF519" s="390">
        <v>0</v>
      </c>
      <c r="DG519" s="310"/>
      <c r="DH519" s="203"/>
      <c r="DI519" s="279" t="str" cm="1">
        <f t="array" ref="DI519">+IF(AND(C519&lt;&gt;"Vehículos Eléctricos",C519&lt;&gt;"Vehículos Híbridos",AD519="PERCENTIL 50"),
     IF(VLOOKUP(_xlfn.TEXTJOIN("_",FALSE,C519:E519),BD_Perc!$A:$P,_xlfn.IFS(BD!AE519="Intervalo de precio 1",12,BD!AE519="Intervalo de precio 2",13),FALSE)&lt;=1,
     VLOOKUP(_xlfn.TEXTJOIN("_",FALSE,C519:E519),BD_Perc!$A:$P,16,FALSE),"Ok P50"),
     "Ok P30/70 ó Híbrido/Eléctrico")</f>
        <v>Ok P30/70 ó Híbrido/Eléctrico</v>
      </c>
      <c r="DJ519" s="279" t="str">
        <f t="shared" si="49"/>
        <v>Otros Tipos de Vehículos_Camión_Cabina Sencilla</v>
      </c>
      <c r="DK519" s="331">
        <f t="shared" ref="DK519:DK582" si="53">+IF(C519=$F$1,Z519+CC519,Z519)</f>
        <v>257400000</v>
      </c>
      <c r="DL519" s="326"/>
    </row>
    <row r="520" spans="1:116" ht="51">
      <c r="A520" s="28">
        <v>515</v>
      </c>
      <c r="B520" s="30" t="s">
        <v>896</v>
      </c>
      <c r="C520" s="68" t="s">
        <v>4</v>
      </c>
      <c r="D520" s="29" t="s">
        <v>1112</v>
      </c>
      <c r="E520" s="42" t="s">
        <v>1113</v>
      </c>
      <c r="F520" s="42" t="s">
        <v>107</v>
      </c>
      <c r="G520" s="30" t="s">
        <v>1148</v>
      </c>
      <c r="H520" s="42" t="s">
        <v>1052</v>
      </c>
      <c r="I520" s="28">
        <v>3661045</v>
      </c>
      <c r="J520" s="28" t="s">
        <v>1149</v>
      </c>
      <c r="K520" s="31" t="s">
        <v>107</v>
      </c>
      <c r="L520" s="28">
        <v>225</v>
      </c>
      <c r="M520" s="28" t="s">
        <v>107</v>
      </c>
      <c r="N520" s="34">
        <v>436500000</v>
      </c>
      <c r="O520" s="34">
        <f>+IFERROR(VLOOKUP(I520,Precio_Fasecolda!A:C,3,FALSE),IFERROR(VLOOKUP(I520,Precio_Fasecolda!B:C,2,FALSE),N520))</f>
        <v>436500000</v>
      </c>
      <c r="P520" s="34">
        <f t="shared" si="50"/>
        <v>0</v>
      </c>
      <c r="Q520" s="28" t="s">
        <v>107</v>
      </c>
      <c r="R520" s="28" t="s">
        <v>2415</v>
      </c>
      <c r="S520" s="28" t="s">
        <v>360</v>
      </c>
      <c r="T520" s="33" t="s">
        <v>843</v>
      </c>
      <c r="U520" s="28">
        <v>17000</v>
      </c>
      <c r="V520" s="28">
        <v>5009</v>
      </c>
      <c r="W520" s="69">
        <v>11991</v>
      </c>
      <c r="X520" s="56" t="s">
        <v>1125</v>
      </c>
      <c r="Y520" s="28" t="str">
        <f t="shared" si="51"/>
        <v>N.A.</v>
      </c>
      <c r="Z520" s="292">
        <f t="shared" si="48"/>
        <v>432135000</v>
      </c>
      <c r="AA520" s="28" cm="1">
        <f t="array" aca="1" ref="AA520" ca="1">_xlfn.IFS(DK520&lt;$DK$4,1,AND(DK520&gt;=$DK$4,DK520&lt;=$AA$4),2,DK520&gt;$AA$4,3)</f>
        <v>3</v>
      </c>
      <c r="AB520" s="28">
        <v>0</v>
      </c>
      <c r="AC520" s="28" cm="1">
        <f t="array" aca="1" ref="AC520" ca="1">IF(AB520="PERCENTIL 30","",_xlfn.IFS(DK520&lt;$AC$4,1,DK520&gt;$AC$4,2))</f>
        <v>2</v>
      </c>
      <c r="AD520" s="28" t="str">
        <f>+IFERROR(VLOOKUP(_xlfn.TEXTJOIN("_", FALSE, C520:E520), BD_Perc!$A:$O, 15, FALSE),"Segmentación no encontrada o vehículo inactivo")</f>
        <v>PERCENTIL 30-70</v>
      </c>
      <c r="AE520" s="28" t="str" cm="1">
        <f t="array" ref="AE520">_xlfn.IFS(
    AD520 = "PERCENTIL 50",
    _xlfn.IFS(
        BD!DK520 &lt; VLOOKUP(_xlfn.TEXTJOIN("_", FALSE, C520:E520), BD_Perc!$A:$O, 11, FALSE), "Intervalo de precio 1",
        BD!DK520 &gt;= VLOOKUP(_xlfn.TEXTJOIN("_", FALSE, C520:E520), BD_Perc!$A:$O, 11, FALSE), "Intervalo de precio 2"
    ),
    AD520 = "PERCENTIL 30-70",
    _xlfn.IFS(
        BD!DK520 &lt; VLOOKUP(_xlfn.TEXTJOIN("_", FALSE, C520:E520), BD_Perc!$A:$O, 6, FALSE), "Intervalo de precio 1",
        BD!DK520 &lt; VLOOKUP(_xlfn.TEXTJOIN("_", FALSE, C520:E520), BD_Perc!$A:$O, 7, FALSE), "Intervalo de precio 2",
        BD!DK520 &gt;= VLOOKUP(_xlfn.TEXTJOIN("_", FALSE, C520:E520), BD_Perc!$A:$O, 7, FALSE), "Intervalo de precio 3"
    ),
    AD520="Segmentación no encontrada o vehículo inactivo","Segmentación no encontrada o vehículo inactivo"
)</f>
        <v>Intervalo de precio 3</v>
      </c>
      <c r="AF520" s="33" t="s">
        <v>2414</v>
      </c>
      <c r="AG520" s="35" t="b">
        <f t="shared" si="52"/>
        <v>1</v>
      </c>
      <c r="AH520" s="320">
        <v>0.01</v>
      </c>
      <c r="AI520" s="320">
        <v>0.01</v>
      </c>
      <c r="AJ520" s="320">
        <v>0.01</v>
      </c>
      <c r="AK520" s="320">
        <v>0.01</v>
      </c>
      <c r="AL520" s="320">
        <v>0.01</v>
      </c>
      <c r="AM520" s="320">
        <v>0.01</v>
      </c>
      <c r="AN520" s="28" t="s">
        <v>113</v>
      </c>
      <c r="AO520" s="28" t="s">
        <v>113</v>
      </c>
      <c r="AP520" s="28" t="s">
        <v>113</v>
      </c>
      <c r="AQ520" s="45">
        <v>1</v>
      </c>
      <c r="AR520" s="38">
        <v>8689479</v>
      </c>
      <c r="AS520" s="38">
        <v>287409</v>
      </c>
      <c r="AT520" s="38">
        <v>391366</v>
      </c>
      <c r="AU520" s="38" t="s">
        <v>107</v>
      </c>
      <c r="AV520" s="38" t="s">
        <v>107</v>
      </c>
      <c r="AW520" s="38">
        <v>6359698</v>
      </c>
      <c r="AX520" s="38">
        <v>568703</v>
      </c>
      <c r="AY520" s="38">
        <v>648200</v>
      </c>
      <c r="AZ520" s="38">
        <v>17123</v>
      </c>
      <c r="BA520" s="38">
        <v>298355</v>
      </c>
      <c r="BB520" s="38">
        <v>33388415</v>
      </c>
      <c r="BC520" s="38" t="s">
        <v>107</v>
      </c>
      <c r="BD520" s="38" t="s">
        <v>107</v>
      </c>
      <c r="BE520" s="38" t="s">
        <v>107</v>
      </c>
      <c r="BF520" s="38" t="s">
        <v>107</v>
      </c>
      <c r="BG520" s="38">
        <v>604171</v>
      </c>
      <c r="BH520" s="38" t="s">
        <v>107</v>
      </c>
      <c r="BI520" s="38">
        <v>1467622</v>
      </c>
      <c r="BJ520" s="38">
        <v>3057548</v>
      </c>
      <c r="BK520" s="38">
        <v>6726603</v>
      </c>
      <c r="BL520" s="38">
        <v>550358</v>
      </c>
      <c r="BM520" s="38">
        <v>207913</v>
      </c>
      <c r="BN520" s="38">
        <v>1467622</v>
      </c>
      <c r="BO520" s="38" t="s">
        <v>107</v>
      </c>
      <c r="BP520" s="38">
        <v>1907910</v>
      </c>
      <c r="BQ520" s="38">
        <v>167553</v>
      </c>
      <c r="BR520" s="38">
        <v>3179849</v>
      </c>
      <c r="BS520" s="38" t="s">
        <v>107</v>
      </c>
      <c r="BT520" s="38" t="s">
        <v>107</v>
      </c>
      <c r="BU520" s="38" t="s">
        <v>107</v>
      </c>
      <c r="BV520" s="38" t="s">
        <v>107</v>
      </c>
      <c r="BW520" s="38">
        <v>4280567</v>
      </c>
      <c r="BX520" s="38">
        <v>116187</v>
      </c>
      <c r="BY520" s="38" t="s">
        <v>107</v>
      </c>
      <c r="BZ520" s="38">
        <v>42805661</v>
      </c>
      <c r="CA520" s="38">
        <v>0</v>
      </c>
      <c r="CB520" s="38">
        <v>1834529</v>
      </c>
      <c r="CC520" s="330" t="s">
        <v>107</v>
      </c>
      <c r="CD520" s="38" t="s">
        <v>107</v>
      </c>
      <c r="CE520" s="38" t="s">
        <v>107</v>
      </c>
      <c r="CF520" s="38" t="s">
        <v>107</v>
      </c>
      <c r="CG520" s="38" t="s">
        <v>107</v>
      </c>
      <c r="CH520" s="28" t="s">
        <v>107</v>
      </c>
      <c r="CI520" s="28" t="s">
        <v>107</v>
      </c>
      <c r="CJ520" s="28" t="s">
        <v>107</v>
      </c>
      <c r="CK520" s="28" t="s">
        <v>107</v>
      </c>
      <c r="CL520" s="28" t="s">
        <v>107</v>
      </c>
      <c r="CM520" s="28" t="s">
        <v>107</v>
      </c>
      <c r="CN520" s="28" t="s">
        <v>107</v>
      </c>
      <c r="CO520" s="28" t="s">
        <v>107</v>
      </c>
      <c r="CP520" s="28" t="s">
        <v>107</v>
      </c>
      <c r="CQ520" s="28" t="s">
        <v>107</v>
      </c>
      <c r="CR520" s="28" t="s">
        <v>107</v>
      </c>
      <c r="CS520" s="28" t="s">
        <v>107</v>
      </c>
      <c r="CT520" s="28" t="s">
        <v>107</v>
      </c>
      <c r="CU520" s="28" t="s">
        <v>107</v>
      </c>
      <c r="CV520" s="29" t="s">
        <v>114</v>
      </c>
      <c r="CW520" s="29" t="s">
        <v>114</v>
      </c>
      <c r="CX520" s="29" t="s">
        <v>114</v>
      </c>
      <c r="CY520" s="29" t="s">
        <v>114</v>
      </c>
      <c r="CZ520" s="29" t="s">
        <v>114</v>
      </c>
      <c r="DA520" s="29" t="s">
        <v>114</v>
      </c>
      <c r="DB520" s="29" t="s">
        <v>114</v>
      </c>
      <c r="DC520" s="29" t="s">
        <v>114</v>
      </c>
      <c r="DD520" s="332">
        <v>9661849</v>
      </c>
      <c r="DE520" s="43">
        <v>1</v>
      </c>
      <c r="DF520" s="390">
        <v>1</v>
      </c>
      <c r="DG520" s="310"/>
      <c r="DH520" s="203"/>
      <c r="DI520" s="279" t="str" cm="1">
        <f t="array" ref="DI520">+IF(AND(C520&lt;&gt;"Vehículos Eléctricos",C520&lt;&gt;"Vehículos Híbridos",AD520="PERCENTIL 50"),
     IF(VLOOKUP(_xlfn.TEXTJOIN("_",FALSE,C520:E520),BD_Perc!$A:$P,_xlfn.IFS(BD!AE520="Intervalo de precio 1",12,BD!AE520="Intervalo de precio 2",13),FALSE)&lt;=1,
     VLOOKUP(_xlfn.TEXTJOIN("_",FALSE,C520:E520),BD_Perc!$A:$P,16,FALSE),"Ok P50"),
     "Ok P30/70 ó Híbrido/Eléctrico")</f>
        <v>Ok P30/70 ó Híbrido/Eléctrico</v>
      </c>
      <c r="DJ520" s="279" t="str">
        <f t="shared" si="49"/>
        <v>Otros Tipos de Vehículos_Camión_Cabina Sencilla</v>
      </c>
      <c r="DK520" s="331">
        <f t="shared" si="53"/>
        <v>432135000</v>
      </c>
      <c r="DL520" s="326"/>
    </row>
    <row r="521" spans="1:116" ht="51">
      <c r="A521" s="28">
        <v>516</v>
      </c>
      <c r="B521" s="30" t="s">
        <v>896</v>
      </c>
      <c r="C521" s="29" t="s">
        <v>4</v>
      </c>
      <c r="D521" s="29" t="s">
        <v>1112</v>
      </c>
      <c r="E521" s="42" t="s">
        <v>1113</v>
      </c>
      <c r="F521" s="42" t="s">
        <v>107</v>
      </c>
      <c r="G521" s="30" t="s">
        <v>1148</v>
      </c>
      <c r="H521" s="28" t="s">
        <v>1052</v>
      </c>
      <c r="I521" s="28">
        <v>3661045</v>
      </c>
      <c r="J521" s="28" t="s">
        <v>1150</v>
      </c>
      <c r="K521" s="31" t="s">
        <v>107</v>
      </c>
      <c r="L521" s="28">
        <v>225</v>
      </c>
      <c r="M521" s="28" t="s">
        <v>107</v>
      </c>
      <c r="N521" s="44">
        <v>436500000</v>
      </c>
      <c r="O521" s="34">
        <f>+IFERROR(VLOOKUP(I521,Precio_Fasecolda!A:C,3,FALSE),IFERROR(VLOOKUP(I521,Precio_Fasecolda!B:C,2,FALSE),N521))</f>
        <v>436500000</v>
      </c>
      <c r="P521" s="34">
        <f t="shared" si="50"/>
        <v>0</v>
      </c>
      <c r="Q521" s="28" t="s">
        <v>107</v>
      </c>
      <c r="R521" s="28" t="s">
        <v>2415</v>
      </c>
      <c r="S521" s="28" t="s">
        <v>360</v>
      </c>
      <c r="T521" s="33" t="s">
        <v>843</v>
      </c>
      <c r="U521" s="28">
        <v>17000</v>
      </c>
      <c r="V521" s="28">
        <v>5009</v>
      </c>
      <c r="W521" s="69">
        <v>11991</v>
      </c>
      <c r="X521" s="56" t="s">
        <v>1125</v>
      </c>
      <c r="Y521" s="28" t="str">
        <f t="shared" si="51"/>
        <v>N.A.</v>
      </c>
      <c r="Z521" s="292">
        <f t="shared" si="48"/>
        <v>432135000</v>
      </c>
      <c r="AA521" s="28" cm="1">
        <f t="array" aca="1" ref="AA521" ca="1">_xlfn.IFS(DK521&lt;$DK$4,1,AND(DK521&gt;=$DK$4,DK521&lt;=$AA$4),2,DK521&gt;$AA$4,3)</f>
        <v>3</v>
      </c>
      <c r="AB521" s="28">
        <v>0</v>
      </c>
      <c r="AC521" s="28" cm="1">
        <f t="array" aca="1" ref="AC521" ca="1">IF(AB521="PERCENTIL 30","",_xlfn.IFS(DK521&lt;$AC$4,1,DK521&gt;$AC$4,2))</f>
        <v>2</v>
      </c>
      <c r="AD521" s="28" t="str">
        <f>+IFERROR(VLOOKUP(_xlfn.TEXTJOIN("_", FALSE, C521:E521), BD_Perc!$A:$O, 15, FALSE),"Segmentación no encontrada o vehículo inactivo")</f>
        <v>PERCENTIL 30-70</v>
      </c>
      <c r="AE521" s="28" t="str" cm="1">
        <f t="array" ref="AE521">_xlfn.IFS(
    AD521 = "PERCENTIL 50",
    _xlfn.IFS(
        BD!DK521 &lt; VLOOKUP(_xlfn.TEXTJOIN("_", FALSE, C521:E521), BD_Perc!$A:$O, 11, FALSE), "Intervalo de precio 1",
        BD!DK521 &gt;= VLOOKUP(_xlfn.TEXTJOIN("_", FALSE, C521:E521), BD_Perc!$A:$O, 11, FALSE), "Intervalo de precio 2"
    ),
    AD521 = "PERCENTIL 30-70",
    _xlfn.IFS(
        BD!DK521 &lt; VLOOKUP(_xlfn.TEXTJOIN("_", FALSE, C521:E521), BD_Perc!$A:$O, 6, FALSE), "Intervalo de precio 1",
        BD!DK521 &lt; VLOOKUP(_xlfn.TEXTJOIN("_", FALSE, C521:E521), BD_Perc!$A:$O, 7, FALSE), "Intervalo de precio 2",
        BD!DK521 &gt;= VLOOKUP(_xlfn.TEXTJOIN("_", FALSE, C521:E521), BD_Perc!$A:$O, 7, FALSE), "Intervalo de precio 3"
    ),
    AD521="Segmentación no encontrada o vehículo inactivo","Segmentación no encontrada o vehículo inactivo"
)</f>
        <v>Intervalo de precio 3</v>
      </c>
      <c r="AF521" s="33" t="s">
        <v>2414</v>
      </c>
      <c r="AG521" s="35" t="b">
        <f t="shared" si="52"/>
        <v>1</v>
      </c>
      <c r="AH521" s="320">
        <v>0.01</v>
      </c>
      <c r="AI521" s="320">
        <v>0.01</v>
      </c>
      <c r="AJ521" s="320">
        <v>0.01</v>
      </c>
      <c r="AK521" s="320">
        <v>0.01</v>
      </c>
      <c r="AL521" s="320">
        <v>0.01</v>
      </c>
      <c r="AM521" s="320">
        <v>0.01</v>
      </c>
      <c r="AN521" s="28" t="s">
        <v>113</v>
      </c>
      <c r="AO521" s="28" t="s">
        <v>113</v>
      </c>
      <c r="AP521" s="28" t="s">
        <v>113</v>
      </c>
      <c r="AQ521" s="45">
        <v>1</v>
      </c>
      <c r="AR521" s="38">
        <v>0</v>
      </c>
      <c r="AS521" s="38">
        <v>0</v>
      </c>
      <c r="AT521" s="38">
        <v>0</v>
      </c>
      <c r="AU521" s="38">
        <v>0</v>
      </c>
      <c r="AV521" s="38">
        <v>0</v>
      </c>
      <c r="AW521" s="38">
        <v>0</v>
      </c>
      <c r="AX521" s="38">
        <v>0</v>
      </c>
      <c r="AY521" s="38">
        <v>0</v>
      </c>
      <c r="AZ521" s="38">
        <v>0</v>
      </c>
      <c r="BA521" s="38">
        <v>0</v>
      </c>
      <c r="BB521" s="38">
        <v>0</v>
      </c>
      <c r="BC521" s="38">
        <v>0</v>
      </c>
      <c r="BD521" s="38">
        <v>0</v>
      </c>
      <c r="BE521" s="38">
        <v>0</v>
      </c>
      <c r="BF521" s="38">
        <v>0</v>
      </c>
      <c r="BG521" s="38">
        <v>0</v>
      </c>
      <c r="BH521" s="38">
        <v>0</v>
      </c>
      <c r="BI521" s="38">
        <v>0</v>
      </c>
      <c r="BJ521" s="38">
        <v>0</v>
      </c>
      <c r="BK521" s="38">
        <v>0</v>
      </c>
      <c r="BL521" s="38">
        <v>0</v>
      </c>
      <c r="BM521" s="38">
        <v>0</v>
      </c>
      <c r="BN521" s="38">
        <v>0</v>
      </c>
      <c r="BO521" s="38">
        <v>0</v>
      </c>
      <c r="BP521" s="38">
        <v>0</v>
      </c>
      <c r="BQ521" s="38">
        <v>0</v>
      </c>
      <c r="BR521" s="38">
        <v>0</v>
      </c>
      <c r="BS521" s="38">
        <v>0</v>
      </c>
      <c r="BT521" s="38">
        <v>0</v>
      </c>
      <c r="BU521" s="38">
        <v>0</v>
      </c>
      <c r="BV521" s="38">
        <v>0</v>
      </c>
      <c r="BW521" s="38">
        <v>0</v>
      </c>
      <c r="BX521" s="38">
        <v>0</v>
      </c>
      <c r="BY521" s="38">
        <v>0</v>
      </c>
      <c r="BZ521" s="38">
        <v>0</v>
      </c>
      <c r="CA521" s="38">
        <v>0</v>
      </c>
      <c r="CB521" s="38">
        <v>0</v>
      </c>
      <c r="CC521" s="330">
        <v>0</v>
      </c>
      <c r="CD521" s="38">
        <v>0</v>
      </c>
      <c r="CE521" s="38">
        <v>0</v>
      </c>
      <c r="CF521" s="38">
        <v>0</v>
      </c>
      <c r="CG521" s="38">
        <v>0</v>
      </c>
      <c r="CH521" s="28" t="s">
        <v>107</v>
      </c>
      <c r="CI521" s="28" t="s">
        <v>107</v>
      </c>
      <c r="CJ521" s="28" t="s">
        <v>107</v>
      </c>
      <c r="CK521" s="28" t="s">
        <v>107</v>
      </c>
      <c r="CL521" s="28" t="s">
        <v>107</v>
      </c>
      <c r="CM521" s="28" t="s">
        <v>107</v>
      </c>
      <c r="CN521" s="28" t="s">
        <v>107</v>
      </c>
      <c r="CO521" s="28" t="s">
        <v>107</v>
      </c>
      <c r="CP521" s="28" t="s">
        <v>107</v>
      </c>
      <c r="CQ521" s="28" t="s">
        <v>107</v>
      </c>
      <c r="CR521" s="28" t="s">
        <v>107</v>
      </c>
      <c r="CS521" s="28" t="s">
        <v>107</v>
      </c>
      <c r="CT521" s="28" t="s">
        <v>107</v>
      </c>
      <c r="CU521" s="28" t="s">
        <v>107</v>
      </c>
      <c r="CV521" s="29" t="s">
        <v>114</v>
      </c>
      <c r="CW521" s="29" t="s">
        <v>114</v>
      </c>
      <c r="CX521" s="29" t="s">
        <v>114</v>
      </c>
      <c r="CY521" s="29" t="s">
        <v>114</v>
      </c>
      <c r="CZ521" s="29" t="s">
        <v>114</v>
      </c>
      <c r="DA521" s="29" t="s">
        <v>114</v>
      </c>
      <c r="DB521" s="29" t="s">
        <v>114</v>
      </c>
      <c r="DC521" s="29" t="s">
        <v>114</v>
      </c>
      <c r="DD521" s="332">
        <v>0</v>
      </c>
      <c r="DE521" s="43">
        <v>0</v>
      </c>
      <c r="DF521" s="390">
        <v>0</v>
      </c>
      <c r="DG521" s="310"/>
      <c r="DH521" s="203"/>
      <c r="DI521" s="279" t="str" cm="1">
        <f t="array" ref="DI521">+IF(AND(C521&lt;&gt;"Vehículos Eléctricos",C521&lt;&gt;"Vehículos Híbridos",AD521="PERCENTIL 50"),
     IF(VLOOKUP(_xlfn.TEXTJOIN("_",FALSE,C521:E521),BD_Perc!$A:$P,_xlfn.IFS(BD!AE521="Intervalo de precio 1",12,BD!AE521="Intervalo de precio 2",13),FALSE)&lt;=1,
     VLOOKUP(_xlfn.TEXTJOIN("_",FALSE,C521:E521),BD_Perc!$A:$P,16,FALSE),"Ok P50"),
     "Ok P30/70 ó Híbrido/Eléctrico")</f>
        <v>Ok P30/70 ó Híbrido/Eléctrico</v>
      </c>
      <c r="DJ521" s="279" t="str">
        <f t="shared" si="49"/>
        <v>Otros Tipos de Vehículos_Camión_Cabina Sencilla</v>
      </c>
      <c r="DK521" s="331">
        <f t="shared" si="53"/>
        <v>432135000</v>
      </c>
      <c r="DL521" s="326"/>
    </row>
    <row r="522" spans="1:116" ht="51">
      <c r="A522" s="28">
        <v>517</v>
      </c>
      <c r="B522" s="30" t="s">
        <v>1151</v>
      </c>
      <c r="C522" s="68" t="s">
        <v>4</v>
      </c>
      <c r="D522" s="29" t="s">
        <v>1112</v>
      </c>
      <c r="E522" s="42" t="s">
        <v>1113</v>
      </c>
      <c r="F522" s="42" t="s">
        <v>107</v>
      </c>
      <c r="G522" s="30" t="s">
        <v>1152</v>
      </c>
      <c r="H522" s="28" t="s">
        <v>406</v>
      </c>
      <c r="I522" s="28">
        <v>11311042</v>
      </c>
      <c r="J522" s="28" t="s">
        <v>1153</v>
      </c>
      <c r="K522" s="31" t="s">
        <v>107</v>
      </c>
      <c r="L522" s="28">
        <v>121</v>
      </c>
      <c r="M522" s="28" t="s">
        <v>107</v>
      </c>
      <c r="N522" s="34">
        <v>105000000</v>
      </c>
      <c r="O522" s="34">
        <f>+IFERROR(VLOOKUP(I522,Precio_Fasecolda!A:C,3,FALSE),IFERROR(VLOOKUP(I522,Precio_Fasecolda!B:C,2,FALSE),N522))</f>
        <v>105000000</v>
      </c>
      <c r="P522" s="34">
        <f t="shared" si="50"/>
        <v>0</v>
      </c>
      <c r="Q522" s="28" t="s">
        <v>107</v>
      </c>
      <c r="R522" s="28" t="s">
        <v>2415</v>
      </c>
      <c r="S522" s="28" t="s">
        <v>360</v>
      </c>
      <c r="T522" s="33" t="s">
        <v>843</v>
      </c>
      <c r="U522" s="28">
        <v>5600</v>
      </c>
      <c r="V522" s="28">
        <v>2200</v>
      </c>
      <c r="W522" s="69">
        <v>3400</v>
      </c>
      <c r="X522" s="56" t="s">
        <v>1116</v>
      </c>
      <c r="Y522" s="28" t="str">
        <f t="shared" si="51"/>
        <v>N.A.</v>
      </c>
      <c r="Z522" s="292">
        <f t="shared" si="48"/>
        <v>102900000</v>
      </c>
      <c r="AA522" s="28" cm="1">
        <f t="array" aca="1" ref="AA522" ca="1">_xlfn.IFS(DK522&lt;$DK$4,1,AND(DK522&gt;=$DK$4,DK522&lt;=$AA$4),2,DK522&gt;$AA$4,3)</f>
        <v>2</v>
      </c>
      <c r="AB522" s="28">
        <v>0</v>
      </c>
      <c r="AC522" s="28" cm="1">
        <f t="array" aca="1" ref="AC522" ca="1">IF(AB522="PERCENTIL 30","",_xlfn.IFS(DK522&lt;$AC$4,1,DK522&gt;$AC$4,2))</f>
        <v>1</v>
      </c>
      <c r="AD522" s="28" t="str">
        <f>+IFERROR(VLOOKUP(_xlfn.TEXTJOIN("_", FALSE, C522:E522), BD_Perc!$A:$O, 15, FALSE),"Segmentación no encontrada o vehículo inactivo")</f>
        <v>PERCENTIL 30-70</v>
      </c>
      <c r="AE522" s="28" t="str" cm="1">
        <f t="array" ref="AE522">_xlfn.IFS(
    AD522 = "PERCENTIL 50",
    _xlfn.IFS(
        BD!DK522 &lt; VLOOKUP(_xlfn.TEXTJOIN("_", FALSE, C522:E522), BD_Perc!$A:$O, 11, FALSE), "Intervalo de precio 1",
        BD!DK522 &gt;= VLOOKUP(_xlfn.TEXTJOIN("_", FALSE, C522:E522), BD_Perc!$A:$O, 11, FALSE), "Intervalo de precio 2"
    ),
    AD522 = "PERCENTIL 30-70",
    _xlfn.IFS(
        BD!DK522 &lt; VLOOKUP(_xlfn.TEXTJOIN("_", FALSE, C522:E522), BD_Perc!$A:$O, 6, FALSE), "Intervalo de precio 1",
        BD!DK522 &lt; VLOOKUP(_xlfn.TEXTJOIN("_", FALSE, C522:E522), BD_Perc!$A:$O, 7, FALSE), "Intervalo de precio 2",
        BD!DK522 &gt;= VLOOKUP(_xlfn.TEXTJOIN("_", FALSE, C522:E522), BD_Perc!$A:$O, 7, FALSE), "Intervalo de precio 3"
    ),
    AD522="Segmentación no encontrada o vehículo inactivo","Segmentación no encontrada o vehículo inactivo"
)</f>
        <v>Intervalo de precio 1</v>
      </c>
      <c r="AF522" s="33" t="s">
        <v>2412</v>
      </c>
      <c r="AG522" s="35" t="b">
        <f t="shared" si="52"/>
        <v>1</v>
      </c>
      <c r="AH522" s="320">
        <v>0.02</v>
      </c>
      <c r="AI522" s="320">
        <v>0.03</v>
      </c>
      <c r="AJ522" s="320">
        <v>0.03</v>
      </c>
      <c r="AK522" s="320">
        <v>5.5E-2</v>
      </c>
      <c r="AL522" s="320">
        <v>7.0000000000000007E-2</v>
      </c>
      <c r="AM522" s="320">
        <v>7.0000000000000007E-2</v>
      </c>
      <c r="AN522" s="28" t="s">
        <v>113</v>
      </c>
      <c r="AO522" s="28" t="s">
        <v>113</v>
      </c>
      <c r="AP522" s="28" t="s">
        <v>113</v>
      </c>
      <c r="AQ522" s="45">
        <v>0.51</v>
      </c>
      <c r="AR522" s="38">
        <v>8689479</v>
      </c>
      <c r="AS522" s="38">
        <v>268393</v>
      </c>
      <c r="AT522" s="38">
        <v>635668</v>
      </c>
      <c r="AU522" s="38">
        <v>1412596</v>
      </c>
      <c r="AV522" s="38" t="s">
        <v>107</v>
      </c>
      <c r="AW522" s="38">
        <v>9888175</v>
      </c>
      <c r="AX522" s="38">
        <v>0</v>
      </c>
      <c r="AY522" s="38" t="s">
        <v>107</v>
      </c>
      <c r="AZ522" s="38">
        <v>127133</v>
      </c>
      <c r="BA522" s="38">
        <v>565039</v>
      </c>
      <c r="BB522" s="38">
        <v>20482649</v>
      </c>
      <c r="BC522" s="38">
        <v>21895245</v>
      </c>
      <c r="BD522" s="38" t="s">
        <v>107</v>
      </c>
      <c r="BE522" s="38" t="s">
        <v>107</v>
      </c>
      <c r="BF522" s="38" t="s">
        <v>107</v>
      </c>
      <c r="BG522" s="38" t="s">
        <v>107</v>
      </c>
      <c r="BH522" s="38">
        <v>1130078</v>
      </c>
      <c r="BI522" s="38">
        <v>2825193</v>
      </c>
      <c r="BJ522" s="38">
        <v>2825193</v>
      </c>
      <c r="BK522" s="38">
        <v>0</v>
      </c>
      <c r="BL522" s="38">
        <v>1200707</v>
      </c>
      <c r="BM522" s="38">
        <v>423779</v>
      </c>
      <c r="BN522" s="38">
        <v>1695115</v>
      </c>
      <c r="BO522" s="38" t="s">
        <v>107</v>
      </c>
      <c r="BP522" s="38">
        <v>3531491</v>
      </c>
      <c r="BQ522" s="38">
        <v>98881</v>
      </c>
      <c r="BR522" s="38">
        <v>706298</v>
      </c>
      <c r="BS522" s="38">
        <v>847558</v>
      </c>
      <c r="BT522" s="38" t="s">
        <v>107</v>
      </c>
      <c r="BU522" s="38" t="s">
        <v>107</v>
      </c>
      <c r="BV522" s="38" t="s">
        <v>107</v>
      </c>
      <c r="BW522" s="38">
        <v>6356684</v>
      </c>
      <c r="BX522" s="38">
        <v>127133</v>
      </c>
      <c r="BY522" s="38">
        <v>4520308</v>
      </c>
      <c r="BZ522" s="38">
        <v>5650386</v>
      </c>
      <c r="CA522" s="38">
        <v>5932906</v>
      </c>
      <c r="CB522" s="38">
        <v>565039</v>
      </c>
      <c r="CC522" s="330" t="s">
        <v>107</v>
      </c>
      <c r="CD522" s="38" t="s">
        <v>107</v>
      </c>
      <c r="CE522" s="38" t="s">
        <v>107</v>
      </c>
      <c r="CF522" s="38" t="s">
        <v>107</v>
      </c>
      <c r="CG522" s="38" t="s">
        <v>107</v>
      </c>
      <c r="CH522" s="28" t="s">
        <v>107</v>
      </c>
      <c r="CI522" s="28" t="s">
        <v>107</v>
      </c>
      <c r="CJ522" s="28" t="s">
        <v>107</v>
      </c>
      <c r="CK522" s="28" t="s">
        <v>107</v>
      </c>
      <c r="CL522" s="28" t="s">
        <v>107</v>
      </c>
      <c r="CM522" s="28" t="s">
        <v>107</v>
      </c>
      <c r="CN522" s="28" t="s">
        <v>107</v>
      </c>
      <c r="CO522" s="42" t="s">
        <v>107</v>
      </c>
      <c r="CP522" s="28" t="s">
        <v>107</v>
      </c>
      <c r="CQ522" s="28" t="s">
        <v>107</v>
      </c>
      <c r="CR522" s="28" t="s">
        <v>107</v>
      </c>
      <c r="CS522" s="28" t="s">
        <v>107</v>
      </c>
      <c r="CT522" s="28" t="s">
        <v>107</v>
      </c>
      <c r="CU522" s="28" t="s">
        <v>107</v>
      </c>
      <c r="CV522" s="41" t="s">
        <v>114</v>
      </c>
      <c r="CW522" s="41" t="s">
        <v>114</v>
      </c>
      <c r="CX522" s="41" t="s">
        <v>114</v>
      </c>
      <c r="CY522" s="41" t="s">
        <v>114</v>
      </c>
      <c r="CZ522" s="29" t="s">
        <v>113</v>
      </c>
      <c r="DA522" s="41" t="s">
        <v>114</v>
      </c>
      <c r="DB522" s="29"/>
      <c r="DC522" s="29"/>
      <c r="DD522" s="332">
        <v>15667108</v>
      </c>
      <c r="DE522" s="43">
        <v>1</v>
      </c>
      <c r="DF522" s="390">
        <v>1</v>
      </c>
      <c r="DG522" s="310"/>
      <c r="DH522" s="203"/>
      <c r="DI522" s="279" t="str" cm="1">
        <f t="array" ref="DI522">+IF(AND(C522&lt;&gt;"Vehículos Eléctricos",C522&lt;&gt;"Vehículos Híbridos",AD522="PERCENTIL 50"),
     IF(VLOOKUP(_xlfn.TEXTJOIN("_",FALSE,C522:E522),BD_Perc!$A:$P,_xlfn.IFS(BD!AE522="Intervalo de precio 1",12,BD!AE522="Intervalo de precio 2",13),FALSE)&lt;=1,
     VLOOKUP(_xlfn.TEXTJOIN("_",FALSE,C522:E522),BD_Perc!$A:$P,16,FALSE),"Ok P50"),
     "Ok P30/70 ó Híbrido/Eléctrico")</f>
        <v>Ok P30/70 ó Híbrido/Eléctrico</v>
      </c>
      <c r="DJ522" s="279" t="str">
        <f t="shared" si="49"/>
        <v>Otros Tipos de Vehículos_Camión_Cabina Sencilla</v>
      </c>
      <c r="DK522" s="331">
        <f t="shared" si="53"/>
        <v>102900000</v>
      </c>
      <c r="DL522" s="326"/>
    </row>
    <row r="523" spans="1:116" ht="51">
      <c r="A523" s="28">
        <v>518</v>
      </c>
      <c r="B523" s="30" t="s">
        <v>1151</v>
      </c>
      <c r="C523" s="68" t="s">
        <v>4</v>
      </c>
      <c r="D523" s="29" t="s">
        <v>1112</v>
      </c>
      <c r="E523" s="42" t="s">
        <v>1113</v>
      </c>
      <c r="F523" s="42" t="s">
        <v>107</v>
      </c>
      <c r="G523" s="30" t="s">
        <v>1154</v>
      </c>
      <c r="H523" s="28" t="s">
        <v>406</v>
      </c>
      <c r="I523" s="28">
        <v>11311043</v>
      </c>
      <c r="J523" s="28" t="s">
        <v>1155</v>
      </c>
      <c r="K523" s="31" t="s">
        <v>107</v>
      </c>
      <c r="L523" s="28">
        <v>122</v>
      </c>
      <c r="M523" s="28" t="s">
        <v>107</v>
      </c>
      <c r="N523" s="34">
        <v>109000000</v>
      </c>
      <c r="O523" s="34">
        <f>+IFERROR(VLOOKUP(I523,Precio_Fasecolda!A:C,3,FALSE),IFERROR(VLOOKUP(I523,Precio_Fasecolda!B:C,2,FALSE),N523))</f>
        <v>109000000</v>
      </c>
      <c r="P523" s="34">
        <f t="shared" si="50"/>
        <v>0</v>
      </c>
      <c r="Q523" s="28" t="s">
        <v>107</v>
      </c>
      <c r="R523" s="28" t="s">
        <v>2415</v>
      </c>
      <c r="S523" s="28" t="s">
        <v>360</v>
      </c>
      <c r="T523" s="33" t="s">
        <v>843</v>
      </c>
      <c r="U523" s="28">
        <v>6000</v>
      </c>
      <c r="V523" s="28">
        <v>2250</v>
      </c>
      <c r="W523" s="69">
        <v>3750</v>
      </c>
      <c r="X523" s="56" t="s">
        <v>1116</v>
      </c>
      <c r="Y523" s="28" t="str">
        <f t="shared" si="51"/>
        <v>N.A.</v>
      </c>
      <c r="Z523" s="292">
        <f t="shared" si="48"/>
        <v>106820000</v>
      </c>
      <c r="AA523" s="28" cm="1">
        <f t="array" aca="1" ref="AA523" ca="1">_xlfn.IFS(DK523&lt;$DK$4,1,AND(DK523&gt;=$DK$4,DK523&lt;=$AA$4),2,DK523&gt;$AA$4,3)</f>
        <v>2</v>
      </c>
      <c r="AB523" s="28">
        <v>0</v>
      </c>
      <c r="AC523" s="28" cm="1">
        <f t="array" aca="1" ref="AC523" ca="1">IF(AB523="PERCENTIL 30","",_xlfn.IFS(DK523&lt;$AC$4,1,DK523&gt;$AC$4,2))</f>
        <v>1</v>
      </c>
      <c r="AD523" s="28" t="str">
        <f>+IFERROR(VLOOKUP(_xlfn.TEXTJOIN("_", FALSE, C523:E523), BD_Perc!$A:$O, 15, FALSE),"Segmentación no encontrada o vehículo inactivo")</f>
        <v>PERCENTIL 30-70</v>
      </c>
      <c r="AE523" s="28" t="str" cm="1">
        <f t="array" ref="AE523">_xlfn.IFS(
    AD523 = "PERCENTIL 50",
    _xlfn.IFS(
        BD!DK523 &lt; VLOOKUP(_xlfn.TEXTJOIN("_", FALSE, C523:E523), BD_Perc!$A:$O, 11, FALSE), "Intervalo de precio 1",
        BD!DK523 &gt;= VLOOKUP(_xlfn.TEXTJOIN("_", FALSE, C523:E523), BD_Perc!$A:$O, 11, FALSE), "Intervalo de precio 2"
    ),
    AD523 = "PERCENTIL 30-70",
    _xlfn.IFS(
        BD!DK523 &lt; VLOOKUP(_xlfn.TEXTJOIN("_", FALSE, C523:E523), BD_Perc!$A:$O, 6, FALSE), "Intervalo de precio 1",
        BD!DK523 &lt; VLOOKUP(_xlfn.TEXTJOIN("_", FALSE, C523:E523), BD_Perc!$A:$O, 7, FALSE), "Intervalo de precio 2",
        BD!DK523 &gt;= VLOOKUP(_xlfn.TEXTJOIN("_", FALSE, C523:E523), BD_Perc!$A:$O, 7, FALSE), "Intervalo de precio 3"
    ),
    AD523="Segmentación no encontrada o vehículo inactivo","Segmentación no encontrada o vehículo inactivo"
)</f>
        <v>Intervalo de precio 1</v>
      </c>
      <c r="AF523" s="33" t="s">
        <v>2412</v>
      </c>
      <c r="AG523" s="35" t="b">
        <f t="shared" si="52"/>
        <v>1</v>
      </c>
      <c r="AH523" s="320">
        <v>0.02</v>
      </c>
      <c r="AI523" s="320">
        <v>0.03</v>
      </c>
      <c r="AJ523" s="320">
        <v>0.03</v>
      </c>
      <c r="AK523" s="320">
        <v>0.03</v>
      </c>
      <c r="AL523" s="320">
        <v>0.03</v>
      </c>
      <c r="AM523" s="320">
        <v>0.03</v>
      </c>
      <c r="AN523" s="28" t="s">
        <v>113</v>
      </c>
      <c r="AO523" s="28" t="s">
        <v>113</v>
      </c>
      <c r="AP523" s="28" t="s">
        <v>113</v>
      </c>
      <c r="AQ523" s="45">
        <v>0.25</v>
      </c>
      <c r="AR523" s="38">
        <v>8689479</v>
      </c>
      <c r="AS523" s="38">
        <v>268393</v>
      </c>
      <c r="AT523" s="38">
        <v>635668</v>
      </c>
      <c r="AU523" s="38">
        <v>1412596</v>
      </c>
      <c r="AV523" s="38" t="s">
        <v>107</v>
      </c>
      <c r="AW523" s="38">
        <v>9888175</v>
      </c>
      <c r="AX523" s="38">
        <v>0</v>
      </c>
      <c r="AY523" s="38" t="s">
        <v>107</v>
      </c>
      <c r="AZ523" s="38">
        <v>127133</v>
      </c>
      <c r="BA523" s="38">
        <v>565039</v>
      </c>
      <c r="BB523" s="38">
        <v>21895245</v>
      </c>
      <c r="BC523" s="38">
        <v>23307842</v>
      </c>
      <c r="BD523" s="38" t="s">
        <v>107</v>
      </c>
      <c r="BE523" s="38" t="s">
        <v>107</v>
      </c>
      <c r="BF523" s="38" t="s">
        <v>107</v>
      </c>
      <c r="BG523" s="38" t="s">
        <v>107</v>
      </c>
      <c r="BH523" s="38">
        <v>1130078</v>
      </c>
      <c r="BI523" s="38">
        <v>2825193</v>
      </c>
      <c r="BJ523" s="38">
        <v>2825193</v>
      </c>
      <c r="BK523" s="38">
        <v>0</v>
      </c>
      <c r="BL523" s="38">
        <v>1200707</v>
      </c>
      <c r="BM523" s="38">
        <v>423779</v>
      </c>
      <c r="BN523" s="38">
        <v>1695115</v>
      </c>
      <c r="BO523" s="38" t="s">
        <v>107</v>
      </c>
      <c r="BP523" s="38">
        <v>3531491</v>
      </c>
      <c r="BQ523" s="38">
        <v>98881</v>
      </c>
      <c r="BR523" s="38">
        <v>706298</v>
      </c>
      <c r="BS523" s="38">
        <v>847558</v>
      </c>
      <c r="BT523" s="38" t="s">
        <v>107</v>
      </c>
      <c r="BU523" s="38" t="s">
        <v>107</v>
      </c>
      <c r="BV523" s="38" t="s">
        <v>107</v>
      </c>
      <c r="BW523" s="38">
        <v>6356684</v>
      </c>
      <c r="BX523" s="38">
        <v>127133</v>
      </c>
      <c r="BY523" s="38">
        <v>4520308</v>
      </c>
      <c r="BZ523" s="38">
        <v>5650386</v>
      </c>
      <c r="CA523" s="38">
        <v>5932906</v>
      </c>
      <c r="CB523" s="38">
        <v>565039</v>
      </c>
      <c r="CC523" s="330" t="s">
        <v>107</v>
      </c>
      <c r="CD523" s="38" t="s">
        <v>107</v>
      </c>
      <c r="CE523" s="38" t="s">
        <v>107</v>
      </c>
      <c r="CF523" s="38" t="s">
        <v>107</v>
      </c>
      <c r="CG523" s="38" t="s">
        <v>107</v>
      </c>
      <c r="CH523" s="28" t="s">
        <v>107</v>
      </c>
      <c r="CI523" s="28" t="s">
        <v>107</v>
      </c>
      <c r="CJ523" s="28" t="s">
        <v>107</v>
      </c>
      <c r="CK523" s="28" t="s">
        <v>107</v>
      </c>
      <c r="CL523" s="28" t="s">
        <v>107</v>
      </c>
      <c r="CM523" s="28" t="s">
        <v>107</v>
      </c>
      <c r="CN523" s="28" t="s">
        <v>107</v>
      </c>
      <c r="CO523" s="42" t="s">
        <v>107</v>
      </c>
      <c r="CP523" s="28" t="s">
        <v>107</v>
      </c>
      <c r="CQ523" s="28" t="s">
        <v>107</v>
      </c>
      <c r="CR523" s="28" t="s">
        <v>107</v>
      </c>
      <c r="CS523" s="28" t="s">
        <v>107</v>
      </c>
      <c r="CT523" s="28" t="s">
        <v>107</v>
      </c>
      <c r="CU523" s="28" t="s">
        <v>107</v>
      </c>
      <c r="CV523" s="41" t="s">
        <v>114</v>
      </c>
      <c r="CW523" s="41" t="s">
        <v>114</v>
      </c>
      <c r="CX523" s="41" t="s">
        <v>114</v>
      </c>
      <c r="CY523" s="41" t="s">
        <v>114</v>
      </c>
      <c r="CZ523" s="29" t="s">
        <v>113</v>
      </c>
      <c r="DA523" s="41" t="s">
        <v>114</v>
      </c>
      <c r="DB523" s="29"/>
      <c r="DC523" s="29"/>
      <c r="DD523" s="332">
        <v>15667108</v>
      </c>
      <c r="DE523" s="43">
        <v>1</v>
      </c>
      <c r="DF523" s="390">
        <v>1</v>
      </c>
      <c r="DG523" s="310"/>
      <c r="DH523" s="203"/>
      <c r="DI523" s="279" t="str" cm="1">
        <f t="array" ref="DI523">+IF(AND(C523&lt;&gt;"Vehículos Eléctricos",C523&lt;&gt;"Vehículos Híbridos",AD523="PERCENTIL 50"),
     IF(VLOOKUP(_xlfn.TEXTJOIN("_",FALSE,C523:E523),BD_Perc!$A:$P,_xlfn.IFS(BD!AE523="Intervalo de precio 1",12,BD!AE523="Intervalo de precio 2",13),FALSE)&lt;=1,
     VLOOKUP(_xlfn.TEXTJOIN("_",FALSE,C523:E523),BD_Perc!$A:$P,16,FALSE),"Ok P50"),
     "Ok P30/70 ó Híbrido/Eléctrico")</f>
        <v>Ok P30/70 ó Híbrido/Eléctrico</v>
      </c>
      <c r="DJ523" s="279" t="str">
        <f t="shared" si="49"/>
        <v>Otros Tipos de Vehículos_Camión_Cabina Sencilla</v>
      </c>
      <c r="DK523" s="331">
        <f t="shared" si="53"/>
        <v>106820000</v>
      </c>
      <c r="DL523" s="326"/>
    </row>
    <row r="524" spans="1:116" ht="38.25">
      <c r="A524" s="28">
        <v>519</v>
      </c>
      <c r="B524" s="30" t="s">
        <v>1151</v>
      </c>
      <c r="C524" s="68" t="s">
        <v>4</v>
      </c>
      <c r="D524" s="29" t="s">
        <v>1112</v>
      </c>
      <c r="E524" s="42" t="s">
        <v>1113</v>
      </c>
      <c r="F524" s="42" t="s">
        <v>107</v>
      </c>
      <c r="G524" s="30" t="s">
        <v>1156</v>
      </c>
      <c r="H524" s="28" t="s">
        <v>406</v>
      </c>
      <c r="I524" s="28">
        <v>11311035</v>
      </c>
      <c r="J524" s="28" t="s">
        <v>1157</v>
      </c>
      <c r="K524" s="31" t="s">
        <v>107</v>
      </c>
      <c r="L524" s="28">
        <v>156</v>
      </c>
      <c r="M524" s="28" t="s">
        <v>107</v>
      </c>
      <c r="N524" s="34">
        <v>134000000</v>
      </c>
      <c r="O524" s="34">
        <f>+IFERROR(VLOOKUP(I524,Precio_Fasecolda!A:C,3,FALSE),IFERROR(VLOOKUP(I524,Precio_Fasecolda!B:C,2,FALSE),N524))</f>
        <v>134000000</v>
      </c>
      <c r="P524" s="34">
        <f t="shared" si="50"/>
        <v>0</v>
      </c>
      <c r="Q524" s="28" t="s">
        <v>107</v>
      </c>
      <c r="R524" s="28" t="s">
        <v>2415</v>
      </c>
      <c r="S524" s="28" t="s">
        <v>360</v>
      </c>
      <c r="T524" s="33" t="s">
        <v>843</v>
      </c>
      <c r="U524" s="28">
        <v>8250</v>
      </c>
      <c r="V524" s="28">
        <v>2950</v>
      </c>
      <c r="W524" s="69">
        <v>5300</v>
      </c>
      <c r="X524" s="56" t="s">
        <v>1123</v>
      </c>
      <c r="Y524" s="28" t="str">
        <f t="shared" si="51"/>
        <v>N.A.</v>
      </c>
      <c r="Z524" s="292">
        <f t="shared" si="48"/>
        <v>131320000</v>
      </c>
      <c r="AA524" s="28" cm="1">
        <f t="array" aca="1" ref="AA524" ca="1">_xlfn.IFS(DK524&lt;$DK$4,1,AND(DK524&gt;=$DK$4,DK524&lt;=$AA$4),2,DK524&gt;$AA$4,3)</f>
        <v>2</v>
      </c>
      <c r="AB524" s="28">
        <v>0</v>
      </c>
      <c r="AC524" s="28" cm="1">
        <f t="array" aca="1" ref="AC524" ca="1">IF(AB524="PERCENTIL 30","",_xlfn.IFS(DK524&lt;$AC$4,1,DK524&gt;$AC$4,2))</f>
        <v>1</v>
      </c>
      <c r="AD524" s="28" t="str">
        <f>+IFERROR(VLOOKUP(_xlfn.TEXTJOIN("_", FALSE, C524:E524), BD_Perc!$A:$O, 15, FALSE),"Segmentación no encontrada o vehículo inactivo")</f>
        <v>PERCENTIL 30-70</v>
      </c>
      <c r="AE524" s="28" t="str" cm="1">
        <f t="array" ref="AE524">_xlfn.IFS(
    AD524 = "PERCENTIL 50",
    _xlfn.IFS(
        BD!DK524 &lt; VLOOKUP(_xlfn.TEXTJOIN("_", FALSE, C524:E524), BD_Perc!$A:$O, 11, FALSE), "Intervalo de precio 1",
        BD!DK524 &gt;= VLOOKUP(_xlfn.TEXTJOIN("_", FALSE, C524:E524), BD_Perc!$A:$O, 11, FALSE), "Intervalo de precio 2"
    ),
    AD524 = "PERCENTIL 30-70",
    _xlfn.IFS(
        BD!DK524 &lt; VLOOKUP(_xlfn.TEXTJOIN("_", FALSE, C524:E524), BD_Perc!$A:$O, 6, FALSE), "Intervalo de precio 1",
        BD!DK524 &lt; VLOOKUP(_xlfn.TEXTJOIN("_", FALSE, C524:E524), BD_Perc!$A:$O, 7, FALSE), "Intervalo de precio 2",
        BD!DK524 &gt;= VLOOKUP(_xlfn.TEXTJOIN("_", FALSE, C524:E524), BD_Perc!$A:$O, 7, FALSE), "Intervalo de precio 3"
    ),
    AD524="Segmentación no encontrada o vehículo inactivo","Segmentación no encontrada o vehículo inactivo"
)</f>
        <v>Intervalo de precio 1</v>
      </c>
      <c r="AF524" s="33" t="s">
        <v>2412</v>
      </c>
      <c r="AG524" s="35" t="b">
        <f t="shared" si="52"/>
        <v>1</v>
      </c>
      <c r="AH524" s="320">
        <v>0.02</v>
      </c>
      <c r="AI524" s="320">
        <v>2.5000000000000001E-2</v>
      </c>
      <c r="AJ524" s="320">
        <v>2.5000000000000001E-2</v>
      </c>
      <c r="AK524" s="320">
        <v>0.03</v>
      </c>
      <c r="AL524" s="320">
        <v>0.03</v>
      </c>
      <c r="AM524" s="320">
        <v>0.03</v>
      </c>
      <c r="AN524" s="28" t="s">
        <v>113</v>
      </c>
      <c r="AO524" s="28" t="s">
        <v>113</v>
      </c>
      <c r="AP524" s="28" t="s">
        <v>113</v>
      </c>
      <c r="AQ524" s="45">
        <v>0.25</v>
      </c>
      <c r="AR524" s="38">
        <v>8689479</v>
      </c>
      <c r="AS524" s="38">
        <v>268393</v>
      </c>
      <c r="AT524" s="38">
        <v>635668</v>
      </c>
      <c r="AU524" s="38">
        <v>1695115</v>
      </c>
      <c r="AV524" s="38" t="s">
        <v>107</v>
      </c>
      <c r="AW524" s="38">
        <v>9888175</v>
      </c>
      <c r="AX524" s="38">
        <v>0</v>
      </c>
      <c r="AY524" s="38" t="s">
        <v>107</v>
      </c>
      <c r="AZ524" s="38">
        <v>127133</v>
      </c>
      <c r="BA524" s="38">
        <v>565039</v>
      </c>
      <c r="BB524" s="38">
        <v>23307842</v>
      </c>
      <c r="BC524" s="38">
        <v>24720439</v>
      </c>
      <c r="BD524" s="38" t="s">
        <v>107</v>
      </c>
      <c r="BE524" s="38" t="s">
        <v>107</v>
      </c>
      <c r="BF524" s="38" t="s">
        <v>107</v>
      </c>
      <c r="BG524" s="38" t="s">
        <v>107</v>
      </c>
      <c r="BH524" s="38">
        <v>1412596</v>
      </c>
      <c r="BI524" s="38">
        <v>2825193</v>
      </c>
      <c r="BJ524" s="38">
        <v>2825193</v>
      </c>
      <c r="BK524" s="38">
        <v>0</v>
      </c>
      <c r="BL524" s="38">
        <v>1200707</v>
      </c>
      <c r="BM524" s="38">
        <v>423779</v>
      </c>
      <c r="BN524" s="38">
        <v>1695115</v>
      </c>
      <c r="BO524" s="38" t="s">
        <v>107</v>
      </c>
      <c r="BP524" s="38">
        <v>3531491</v>
      </c>
      <c r="BQ524" s="38">
        <v>98881</v>
      </c>
      <c r="BR524" s="38">
        <v>706298</v>
      </c>
      <c r="BS524" s="38">
        <v>847558</v>
      </c>
      <c r="BT524" s="38" t="s">
        <v>107</v>
      </c>
      <c r="BU524" s="38" t="s">
        <v>107</v>
      </c>
      <c r="BV524" s="38" t="s">
        <v>107</v>
      </c>
      <c r="BW524" s="38">
        <v>6356684</v>
      </c>
      <c r="BX524" s="38">
        <v>127133</v>
      </c>
      <c r="BY524" s="38">
        <v>4520308</v>
      </c>
      <c r="BZ524" s="38">
        <v>5650386</v>
      </c>
      <c r="CA524" s="38">
        <v>5932906</v>
      </c>
      <c r="CB524" s="38">
        <v>565039</v>
      </c>
      <c r="CC524" s="330" t="s">
        <v>107</v>
      </c>
      <c r="CD524" s="38" t="s">
        <v>107</v>
      </c>
      <c r="CE524" s="38" t="s">
        <v>107</v>
      </c>
      <c r="CF524" s="38" t="s">
        <v>107</v>
      </c>
      <c r="CG524" s="38" t="s">
        <v>107</v>
      </c>
      <c r="CH524" s="28" t="s">
        <v>107</v>
      </c>
      <c r="CI524" s="28" t="s">
        <v>107</v>
      </c>
      <c r="CJ524" s="28" t="s">
        <v>107</v>
      </c>
      <c r="CK524" s="28" t="s">
        <v>107</v>
      </c>
      <c r="CL524" s="28" t="s">
        <v>107</v>
      </c>
      <c r="CM524" s="28" t="s">
        <v>107</v>
      </c>
      <c r="CN524" s="28" t="s">
        <v>107</v>
      </c>
      <c r="CO524" s="42" t="s">
        <v>107</v>
      </c>
      <c r="CP524" s="28" t="s">
        <v>107</v>
      </c>
      <c r="CQ524" s="28" t="s">
        <v>107</v>
      </c>
      <c r="CR524" s="28" t="s">
        <v>107</v>
      </c>
      <c r="CS524" s="28" t="s">
        <v>107</v>
      </c>
      <c r="CT524" s="28" t="s">
        <v>107</v>
      </c>
      <c r="CU524" s="28" t="s">
        <v>107</v>
      </c>
      <c r="CV524" s="41" t="s">
        <v>114</v>
      </c>
      <c r="CW524" s="41" t="s">
        <v>114</v>
      </c>
      <c r="CX524" s="41" t="s">
        <v>114</v>
      </c>
      <c r="CY524" s="41" t="s">
        <v>114</v>
      </c>
      <c r="CZ524" s="29" t="s">
        <v>113</v>
      </c>
      <c r="DA524" s="41" t="s">
        <v>114</v>
      </c>
      <c r="DB524" s="29"/>
      <c r="DC524" s="29"/>
      <c r="DD524" s="332">
        <v>19216963</v>
      </c>
      <c r="DE524" s="43">
        <v>1</v>
      </c>
      <c r="DF524" s="390">
        <v>1</v>
      </c>
      <c r="DG524" s="310"/>
      <c r="DH524" s="203"/>
      <c r="DI524" s="279" t="str" cm="1">
        <f t="array" ref="DI524">+IF(AND(C524&lt;&gt;"Vehículos Eléctricos",C524&lt;&gt;"Vehículos Híbridos",AD524="PERCENTIL 50"),
     IF(VLOOKUP(_xlfn.TEXTJOIN("_",FALSE,C524:E524),BD_Perc!$A:$P,_xlfn.IFS(BD!AE524="Intervalo de precio 1",12,BD!AE524="Intervalo de precio 2",13),FALSE)&lt;=1,
     VLOOKUP(_xlfn.TEXTJOIN("_",FALSE,C524:E524),BD_Perc!$A:$P,16,FALSE),"Ok P50"),
     "Ok P30/70 ó Híbrido/Eléctrico")</f>
        <v>Ok P30/70 ó Híbrido/Eléctrico</v>
      </c>
      <c r="DJ524" s="279" t="str">
        <f t="shared" si="49"/>
        <v>Otros Tipos de Vehículos_Camión_Cabina Sencilla</v>
      </c>
      <c r="DK524" s="331">
        <f t="shared" si="53"/>
        <v>131320000</v>
      </c>
      <c r="DL524" s="326"/>
    </row>
    <row r="525" spans="1:116" ht="51">
      <c r="A525" s="28">
        <v>520</v>
      </c>
      <c r="B525" s="30" t="s">
        <v>1151</v>
      </c>
      <c r="C525" s="68" t="s">
        <v>4</v>
      </c>
      <c r="D525" s="29" t="s">
        <v>1112</v>
      </c>
      <c r="E525" s="42" t="s">
        <v>1113</v>
      </c>
      <c r="F525" s="42" t="s">
        <v>107</v>
      </c>
      <c r="G525" s="30" t="s">
        <v>1158</v>
      </c>
      <c r="H525" s="28" t="s">
        <v>406</v>
      </c>
      <c r="I525" s="28">
        <v>11311036</v>
      </c>
      <c r="J525" s="28" t="s">
        <v>1159</v>
      </c>
      <c r="K525" s="31" t="s">
        <v>107</v>
      </c>
      <c r="L525" s="28">
        <v>154</v>
      </c>
      <c r="M525" s="28" t="s">
        <v>107</v>
      </c>
      <c r="N525" s="34">
        <v>124000000</v>
      </c>
      <c r="O525" s="34">
        <f>+IFERROR(VLOOKUP(I525,Precio_Fasecolda!A:C,3,FALSE),IFERROR(VLOOKUP(I525,Precio_Fasecolda!B:C,2,FALSE),N525))</f>
        <v>124000000</v>
      </c>
      <c r="P525" s="34">
        <f t="shared" si="50"/>
        <v>0</v>
      </c>
      <c r="Q525" s="28" t="s">
        <v>107</v>
      </c>
      <c r="R525" s="28" t="s">
        <v>2415</v>
      </c>
      <c r="S525" s="28" t="s">
        <v>360</v>
      </c>
      <c r="T525" s="33" t="s">
        <v>843</v>
      </c>
      <c r="U525" s="28">
        <v>8900</v>
      </c>
      <c r="V525" s="28">
        <v>3100</v>
      </c>
      <c r="W525" s="69">
        <v>5800</v>
      </c>
      <c r="X525" s="56" t="s">
        <v>1123</v>
      </c>
      <c r="Y525" s="28" t="str">
        <f t="shared" si="51"/>
        <v>N.A.</v>
      </c>
      <c r="Z525" s="292">
        <f t="shared" si="48"/>
        <v>121520000</v>
      </c>
      <c r="AA525" s="28" cm="1">
        <f t="array" aca="1" ref="AA525" ca="1">_xlfn.IFS(DK525&lt;$DK$4,1,AND(DK525&gt;=$DK$4,DK525&lt;=$AA$4),2,DK525&gt;$AA$4,3)</f>
        <v>2</v>
      </c>
      <c r="AB525" s="28">
        <v>0</v>
      </c>
      <c r="AC525" s="28" cm="1">
        <f t="array" aca="1" ref="AC525" ca="1">IF(AB525="PERCENTIL 30","",_xlfn.IFS(DK525&lt;$AC$4,1,DK525&gt;$AC$4,2))</f>
        <v>1</v>
      </c>
      <c r="AD525" s="28" t="str">
        <f>+IFERROR(VLOOKUP(_xlfn.TEXTJOIN("_", FALSE, C525:E525), BD_Perc!$A:$O, 15, FALSE),"Segmentación no encontrada o vehículo inactivo")</f>
        <v>PERCENTIL 30-70</v>
      </c>
      <c r="AE525" s="28" t="str" cm="1">
        <f t="array" ref="AE525">_xlfn.IFS(
    AD525 = "PERCENTIL 50",
    _xlfn.IFS(
        BD!DK525 &lt; VLOOKUP(_xlfn.TEXTJOIN("_", FALSE, C525:E525), BD_Perc!$A:$O, 11, FALSE), "Intervalo de precio 1",
        BD!DK525 &gt;= VLOOKUP(_xlfn.TEXTJOIN("_", FALSE, C525:E525), BD_Perc!$A:$O, 11, FALSE), "Intervalo de precio 2"
    ),
    AD525 = "PERCENTIL 30-70",
    _xlfn.IFS(
        BD!DK525 &lt; VLOOKUP(_xlfn.TEXTJOIN("_", FALSE, C525:E525), BD_Perc!$A:$O, 6, FALSE), "Intervalo de precio 1",
        BD!DK525 &lt; VLOOKUP(_xlfn.TEXTJOIN("_", FALSE, C525:E525), BD_Perc!$A:$O, 7, FALSE), "Intervalo de precio 2",
        BD!DK525 &gt;= VLOOKUP(_xlfn.TEXTJOIN("_", FALSE, C525:E525), BD_Perc!$A:$O, 7, FALSE), "Intervalo de precio 3"
    ),
    AD525="Segmentación no encontrada o vehículo inactivo","Segmentación no encontrada o vehículo inactivo"
)</f>
        <v>Intervalo de precio 1</v>
      </c>
      <c r="AF525" s="33" t="s">
        <v>2412</v>
      </c>
      <c r="AG525" s="35" t="b">
        <f t="shared" si="52"/>
        <v>1</v>
      </c>
      <c r="AH525" s="320">
        <v>0.02</v>
      </c>
      <c r="AI525" s="320">
        <v>2.5000000000000001E-2</v>
      </c>
      <c r="AJ525" s="320">
        <v>2.5000000000000001E-2</v>
      </c>
      <c r="AK525" s="320">
        <v>0.03</v>
      </c>
      <c r="AL525" s="320">
        <v>0.03</v>
      </c>
      <c r="AM525" s="320">
        <v>0.03</v>
      </c>
      <c r="AN525" s="28" t="s">
        <v>113</v>
      </c>
      <c r="AO525" s="28" t="s">
        <v>113</v>
      </c>
      <c r="AP525" s="28" t="s">
        <v>113</v>
      </c>
      <c r="AQ525" s="45">
        <v>0.25</v>
      </c>
      <c r="AR525" s="38">
        <v>8689479</v>
      </c>
      <c r="AS525" s="38">
        <v>268393</v>
      </c>
      <c r="AT525" s="38">
        <v>635668</v>
      </c>
      <c r="AU525" s="38">
        <v>1412596</v>
      </c>
      <c r="AV525" s="38" t="s">
        <v>107</v>
      </c>
      <c r="AW525" s="38">
        <v>9888175</v>
      </c>
      <c r="AX525" s="38">
        <v>0</v>
      </c>
      <c r="AY525" s="38" t="s">
        <v>107</v>
      </c>
      <c r="AZ525" s="38">
        <v>127133</v>
      </c>
      <c r="BA525" s="38">
        <v>565039</v>
      </c>
      <c r="BB525" s="38">
        <v>24720439</v>
      </c>
      <c r="BC525" s="38">
        <v>27545632</v>
      </c>
      <c r="BD525" s="38" t="s">
        <v>107</v>
      </c>
      <c r="BE525" s="38" t="s">
        <v>107</v>
      </c>
      <c r="BF525" s="38" t="s">
        <v>107</v>
      </c>
      <c r="BG525" s="38" t="s">
        <v>107</v>
      </c>
      <c r="BH525" s="38">
        <v>1130078</v>
      </c>
      <c r="BI525" s="38">
        <v>2825193</v>
      </c>
      <c r="BJ525" s="38">
        <v>2825193</v>
      </c>
      <c r="BK525" s="38">
        <v>0</v>
      </c>
      <c r="BL525" s="38">
        <v>1200707</v>
      </c>
      <c r="BM525" s="38">
        <v>423779</v>
      </c>
      <c r="BN525" s="38">
        <v>1695115</v>
      </c>
      <c r="BO525" s="38" t="s">
        <v>107</v>
      </c>
      <c r="BP525" s="38">
        <v>3531491</v>
      </c>
      <c r="BQ525" s="38">
        <v>98881</v>
      </c>
      <c r="BR525" s="38">
        <v>706298</v>
      </c>
      <c r="BS525" s="38">
        <v>847558</v>
      </c>
      <c r="BT525" s="38" t="s">
        <v>107</v>
      </c>
      <c r="BU525" s="38" t="s">
        <v>107</v>
      </c>
      <c r="BV525" s="38" t="s">
        <v>107</v>
      </c>
      <c r="BW525" s="38">
        <v>6356684</v>
      </c>
      <c r="BX525" s="38">
        <v>127133</v>
      </c>
      <c r="BY525" s="38">
        <v>4520308</v>
      </c>
      <c r="BZ525" s="38">
        <v>5650386</v>
      </c>
      <c r="CA525" s="38">
        <v>5932906</v>
      </c>
      <c r="CB525" s="38">
        <v>565039</v>
      </c>
      <c r="CC525" s="330" t="s">
        <v>107</v>
      </c>
      <c r="CD525" s="38" t="s">
        <v>107</v>
      </c>
      <c r="CE525" s="38" t="s">
        <v>107</v>
      </c>
      <c r="CF525" s="38" t="s">
        <v>107</v>
      </c>
      <c r="CG525" s="38" t="s">
        <v>107</v>
      </c>
      <c r="CH525" s="28" t="s">
        <v>107</v>
      </c>
      <c r="CI525" s="28" t="s">
        <v>107</v>
      </c>
      <c r="CJ525" s="28" t="s">
        <v>107</v>
      </c>
      <c r="CK525" s="28" t="s">
        <v>107</v>
      </c>
      <c r="CL525" s="28" t="s">
        <v>107</v>
      </c>
      <c r="CM525" s="28" t="s">
        <v>107</v>
      </c>
      <c r="CN525" s="28" t="s">
        <v>107</v>
      </c>
      <c r="CO525" s="42" t="s">
        <v>107</v>
      </c>
      <c r="CP525" s="28" t="s">
        <v>107</v>
      </c>
      <c r="CQ525" s="28" t="s">
        <v>107</v>
      </c>
      <c r="CR525" s="28" t="s">
        <v>107</v>
      </c>
      <c r="CS525" s="28" t="s">
        <v>107</v>
      </c>
      <c r="CT525" s="28" t="s">
        <v>107</v>
      </c>
      <c r="CU525" s="28" t="s">
        <v>107</v>
      </c>
      <c r="CV525" s="41" t="s">
        <v>114</v>
      </c>
      <c r="CW525" s="41" t="s">
        <v>114</v>
      </c>
      <c r="CX525" s="41" t="s">
        <v>114</v>
      </c>
      <c r="CY525" s="41" t="s">
        <v>114</v>
      </c>
      <c r="CZ525" s="29" t="s">
        <v>113</v>
      </c>
      <c r="DA525" s="41" t="s">
        <v>114</v>
      </c>
      <c r="DB525" s="29"/>
      <c r="DC525" s="29"/>
      <c r="DD525" s="332">
        <v>20130913</v>
      </c>
      <c r="DE525" s="43">
        <v>1</v>
      </c>
      <c r="DF525" s="390">
        <v>1</v>
      </c>
      <c r="DG525" s="310"/>
      <c r="DH525" s="203"/>
      <c r="DI525" s="279" t="str" cm="1">
        <f t="array" ref="DI525">+IF(AND(C525&lt;&gt;"Vehículos Eléctricos",C525&lt;&gt;"Vehículos Híbridos",AD525="PERCENTIL 50"),
     IF(VLOOKUP(_xlfn.TEXTJOIN("_",FALSE,C525:E525),BD_Perc!$A:$P,_xlfn.IFS(BD!AE525="Intervalo de precio 1",12,BD!AE525="Intervalo de precio 2",13),FALSE)&lt;=1,
     VLOOKUP(_xlfn.TEXTJOIN("_",FALSE,C525:E525),BD_Perc!$A:$P,16,FALSE),"Ok P50"),
     "Ok P30/70 ó Híbrido/Eléctrico")</f>
        <v>Ok P30/70 ó Híbrido/Eléctrico</v>
      </c>
      <c r="DJ525" s="279" t="str">
        <f t="shared" si="49"/>
        <v>Otros Tipos de Vehículos_Camión_Cabina Sencilla</v>
      </c>
      <c r="DK525" s="331">
        <f t="shared" si="53"/>
        <v>121520000</v>
      </c>
      <c r="DL525" s="326"/>
    </row>
    <row r="526" spans="1:116" ht="51">
      <c r="A526" s="28">
        <v>521</v>
      </c>
      <c r="B526" s="30" t="s">
        <v>1151</v>
      </c>
      <c r="C526" s="68" t="s">
        <v>4</v>
      </c>
      <c r="D526" s="29" t="s">
        <v>1112</v>
      </c>
      <c r="E526" s="42" t="s">
        <v>1113</v>
      </c>
      <c r="F526" s="42" t="s">
        <v>107</v>
      </c>
      <c r="G526" s="30" t="s">
        <v>1160</v>
      </c>
      <c r="H526" s="28" t="s">
        <v>406</v>
      </c>
      <c r="I526" s="28">
        <v>11311034</v>
      </c>
      <c r="J526" s="28" t="s">
        <v>1161</v>
      </c>
      <c r="K526" s="31" t="s">
        <v>107</v>
      </c>
      <c r="L526" s="28">
        <v>168</v>
      </c>
      <c r="M526" s="28" t="s">
        <v>107</v>
      </c>
      <c r="N526" s="34">
        <v>150500000</v>
      </c>
      <c r="O526" s="34">
        <f>+IFERROR(VLOOKUP(I526,Precio_Fasecolda!A:C,3,FALSE),IFERROR(VLOOKUP(I526,Precio_Fasecolda!B:C,2,FALSE),N526))</f>
        <v>150500000</v>
      </c>
      <c r="P526" s="34">
        <f t="shared" si="50"/>
        <v>0</v>
      </c>
      <c r="Q526" s="28" t="s">
        <v>107</v>
      </c>
      <c r="R526" s="28" t="s">
        <v>2415</v>
      </c>
      <c r="S526" s="28" t="s">
        <v>360</v>
      </c>
      <c r="T526" s="33" t="s">
        <v>843</v>
      </c>
      <c r="U526" s="28">
        <v>10490</v>
      </c>
      <c r="V526" s="28">
        <v>3500</v>
      </c>
      <c r="W526" s="69">
        <v>6900</v>
      </c>
      <c r="X526" s="56" t="s">
        <v>1123</v>
      </c>
      <c r="Y526" s="28" t="str">
        <f t="shared" si="51"/>
        <v>N.A.</v>
      </c>
      <c r="Z526" s="292">
        <f t="shared" si="48"/>
        <v>147490000</v>
      </c>
      <c r="AA526" s="28" cm="1">
        <f t="array" aca="1" ref="AA526" ca="1">_xlfn.IFS(DK526&lt;$DK$4,1,AND(DK526&gt;=$DK$4,DK526&lt;=$AA$4),2,DK526&gt;$AA$4,3)</f>
        <v>2</v>
      </c>
      <c r="AB526" s="28">
        <v>0</v>
      </c>
      <c r="AC526" s="28" cm="1">
        <f t="array" aca="1" ref="AC526" ca="1">IF(AB526="PERCENTIL 30","",_xlfn.IFS(DK526&lt;$AC$4,1,DK526&gt;$AC$4,2))</f>
        <v>1</v>
      </c>
      <c r="AD526" s="28" t="str">
        <f>+IFERROR(VLOOKUP(_xlfn.TEXTJOIN("_", FALSE, C526:E526), BD_Perc!$A:$O, 15, FALSE),"Segmentación no encontrada o vehículo inactivo")</f>
        <v>PERCENTIL 30-70</v>
      </c>
      <c r="AE526" s="28" t="str" cm="1">
        <f t="array" ref="AE526">_xlfn.IFS(
    AD526 = "PERCENTIL 50",
    _xlfn.IFS(
        BD!DK526 &lt; VLOOKUP(_xlfn.TEXTJOIN("_", FALSE, C526:E526), BD_Perc!$A:$O, 11, FALSE), "Intervalo de precio 1",
        BD!DK526 &gt;= VLOOKUP(_xlfn.TEXTJOIN("_", FALSE, C526:E526), BD_Perc!$A:$O, 11, FALSE), "Intervalo de precio 2"
    ),
    AD526 = "PERCENTIL 30-70",
    _xlfn.IFS(
        BD!DK526 &lt; VLOOKUP(_xlfn.TEXTJOIN("_", FALSE, C526:E526), BD_Perc!$A:$O, 6, FALSE), "Intervalo de precio 1",
        BD!DK526 &lt; VLOOKUP(_xlfn.TEXTJOIN("_", FALSE, C526:E526), BD_Perc!$A:$O, 7, FALSE), "Intervalo de precio 2",
        BD!DK526 &gt;= VLOOKUP(_xlfn.TEXTJOIN("_", FALSE, C526:E526), BD_Perc!$A:$O, 7, FALSE), "Intervalo de precio 3"
    ),
    AD526="Segmentación no encontrada o vehículo inactivo","Segmentación no encontrada o vehículo inactivo"
)</f>
        <v>Intervalo de precio 1</v>
      </c>
      <c r="AF526" s="33" t="s">
        <v>2412</v>
      </c>
      <c r="AG526" s="35" t="b">
        <f t="shared" si="52"/>
        <v>1</v>
      </c>
      <c r="AH526" s="320">
        <v>0.02</v>
      </c>
      <c r="AI526" s="320">
        <v>2.5000000000000001E-2</v>
      </c>
      <c r="AJ526" s="320">
        <v>2.5000000000000001E-2</v>
      </c>
      <c r="AK526" s="320">
        <v>5.5E-2</v>
      </c>
      <c r="AL526" s="320">
        <v>7.0000000000000007E-2</v>
      </c>
      <c r="AM526" s="320">
        <v>7.0000000000000007E-2</v>
      </c>
      <c r="AN526" s="28" t="s">
        <v>113</v>
      </c>
      <c r="AO526" s="28" t="s">
        <v>113</v>
      </c>
      <c r="AP526" s="28" t="s">
        <v>113</v>
      </c>
      <c r="AQ526" s="45">
        <v>0.51</v>
      </c>
      <c r="AR526" s="38">
        <v>8689479</v>
      </c>
      <c r="AS526" s="38">
        <v>268393</v>
      </c>
      <c r="AT526" s="38">
        <v>635668</v>
      </c>
      <c r="AU526" s="38">
        <v>1412596</v>
      </c>
      <c r="AV526" s="38" t="s">
        <v>107</v>
      </c>
      <c r="AW526" s="38">
        <v>9888175</v>
      </c>
      <c r="AX526" s="38">
        <v>0</v>
      </c>
      <c r="AY526" s="38" t="s">
        <v>107</v>
      </c>
      <c r="AZ526" s="38">
        <v>127133</v>
      </c>
      <c r="BA526" s="38">
        <v>565039</v>
      </c>
      <c r="BB526" s="38">
        <v>31077123</v>
      </c>
      <c r="BC526" s="38">
        <v>35314913</v>
      </c>
      <c r="BD526" s="38" t="s">
        <v>107</v>
      </c>
      <c r="BE526" s="38" t="s">
        <v>107</v>
      </c>
      <c r="BF526" s="38" t="s">
        <v>107</v>
      </c>
      <c r="BG526" s="38" t="s">
        <v>107</v>
      </c>
      <c r="BH526" s="38">
        <v>1130078</v>
      </c>
      <c r="BI526" s="38">
        <v>2825193</v>
      </c>
      <c r="BJ526" s="38">
        <v>2825193</v>
      </c>
      <c r="BK526" s="38">
        <v>0</v>
      </c>
      <c r="BL526" s="38">
        <v>1200707</v>
      </c>
      <c r="BM526" s="38">
        <v>423779</v>
      </c>
      <c r="BN526" s="38">
        <v>1695115</v>
      </c>
      <c r="BO526" s="38" t="s">
        <v>107</v>
      </c>
      <c r="BP526" s="38">
        <v>3531491</v>
      </c>
      <c r="BQ526" s="38">
        <v>98881</v>
      </c>
      <c r="BR526" s="38">
        <v>706298</v>
      </c>
      <c r="BS526" s="38">
        <v>847558</v>
      </c>
      <c r="BT526" s="38" t="s">
        <v>107</v>
      </c>
      <c r="BU526" s="38" t="s">
        <v>107</v>
      </c>
      <c r="BV526" s="38" t="s">
        <v>107</v>
      </c>
      <c r="BW526" s="38">
        <v>6356684</v>
      </c>
      <c r="BX526" s="38">
        <v>127133</v>
      </c>
      <c r="BY526" s="38">
        <v>4520308</v>
      </c>
      <c r="BZ526" s="38">
        <v>5650386</v>
      </c>
      <c r="CA526" s="38">
        <v>5932906</v>
      </c>
      <c r="CB526" s="38">
        <v>565039</v>
      </c>
      <c r="CC526" s="330" t="s">
        <v>107</v>
      </c>
      <c r="CD526" s="38" t="s">
        <v>107</v>
      </c>
      <c r="CE526" s="38" t="s">
        <v>107</v>
      </c>
      <c r="CF526" s="38" t="s">
        <v>107</v>
      </c>
      <c r="CG526" s="38" t="s">
        <v>107</v>
      </c>
      <c r="CH526" s="28" t="s">
        <v>107</v>
      </c>
      <c r="CI526" s="28" t="s">
        <v>107</v>
      </c>
      <c r="CJ526" s="28" t="s">
        <v>107</v>
      </c>
      <c r="CK526" s="28" t="s">
        <v>107</v>
      </c>
      <c r="CL526" s="28" t="s">
        <v>107</v>
      </c>
      <c r="CM526" s="28" t="s">
        <v>107</v>
      </c>
      <c r="CN526" s="28" t="s">
        <v>107</v>
      </c>
      <c r="CO526" s="42" t="s">
        <v>107</v>
      </c>
      <c r="CP526" s="28" t="s">
        <v>107</v>
      </c>
      <c r="CQ526" s="28" t="s">
        <v>107</v>
      </c>
      <c r="CR526" s="28" t="s">
        <v>107</v>
      </c>
      <c r="CS526" s="28" t="s">
        <v>107</v>
      </c>
      <c r="CT526" s="28" t="s">
        <v>107</v>
      </c>
      <c r="CU526" s="28" t="s">
        <v>107</v>
      </c>
      <c r="CV526" s="41" t="s">
        <v>114</v>
      </c>
      <c r="CW526" s="41" t="s">
        <v>114</v>
      </c>
      <c r="CX526" s="41" t="s">
        <v>114</v>
      </c>
      <c r="CY526" s="41" t="s">
        <v>114</v>
      </c>
      <c r="CZ526" s="29" t="s">
        <v>113</v>
      </c>
      <c r="DA526" s="41" t="s">
        <v>114</v>
      </c>
      <c r="DB526" s="29"/>
      <c r="DC526" s="29"/>
      <c r="DD526" s="332">
        <v>20130913</v>
      </c>
      <c r="DE526" s="43">
        <v>1</v>
      </c>
      <c r="DF526" s="390">
        <v>1</v>
      </c>
      <c r="DG526" s="310"/>
      <c r="DH526" s="203"/>
      <c r="DI526" s="279" t="str" cm="1">
        <f t="array" ref="DI526">+IF(AND(C526&lt;&gt;"Vehículos Eléctricos",C526&lt;&gt;"Vehículos Híbridos",AD526="PERCENTIL 50"),
     IF(VLOOKUP(_xlfn.TEXTJOIN("_",FALSE,C526:E526),BD_Perc!$A:$P,_xlfn.IFS(BD!AE526="Intervalo de precio 1",12,BD!AE526="Intervalo de precio 2",13),FALSE)&lt;=1,
     VLOOKUP(_xlfn.TEXTJOIN("_",FALSE,C526:E526),BD_Perc!$A:$P,16,FALSE),"Ok P50"),
     "Ok P30/70 ó Híbrido/Eléctrico")</f>
        <v>Ok P30/70 ó Híbrido/Eléctrico</v>
      </c>
      <c r="DJ526" s="279" t="str">
        <f t="shared" si="49"/>
        <v>Otros Tipos de Vehículos_Camión_Cabina Sencilla</v>
      </c>
      <c r="DK526" s="331">
        <f t="shared" si="53"/>
        <v>147490000</v>
      </c>
      <c r="DL526" s="326"/>
    </row>
    <row r="527" spans="1:116" ht="38.25">
      <c r="A527" s="28">
        <v>522</v>
      </c>
      <c r="B527" s="30" t="s">
        <v>1151</v>
      </c>
      <c r="C527" s="29" t="s">
        <v>4</v>
      </c>
      <c r="D527" s="29" t="s">
        <v>1112</v>
      </c>
      <c r="E527" s="42" t="s">
        <v>1162</v>
      </c>
      <c r="F527" s="42" t="s">
        <v>107</v>
      </c>
      <c r="G527" s="30" t="s">
        <v>1163</v>
      </c>
      <c r="H527" s="28" t="s">
        <v>406</v>
      </c>
      <c r="I527" s="28">
        <v>11311039</v>
      </c>
      <c r="J527" s="28" t="s">
        <v>1164</v>
      </c>
      <c r="K527" s="31" t="s">
        <v>107</v>
      </c>
      <c r="L527" s="28">
        <v>114</v>
      </c>
      <c r="M527" s="28" t="s">
        <v>107</v>
      </c>
      <c r="N527" s="44">
        <v>157500000</v>
      </c>
      <c r="O527" s="34">
        <f>+IFERROR(VLOOKUP(I527,Precio_Fasecolda!A:C,3,FALSE),IFERROR(VLOOKUP(I527,Precio_Fasecolda!B:C,2,FALSE),N527))</f>
        <v>157500000</v>
      </c>
      <c r="P527" s="34">
        <f t="shared" si="50"/>
        <v>0</v>
      </c>
      <c r="Q527" s="28" t="s">
        <v>107</v>
      </c>
      <c r="R527" s="28" t="s">
        <v>2415</v>
      </c>
      <c r="S527" s="28" t="s">
        <v>360</v>
      </c>
      <c r="T527" s="33" t="s">
        <v>843</v>
      </c>
      <c r="U527" s="28">
        <v>5200</v>
      </c>
      <c r="V527" s="28">
        <v>2080</v>
      </c>
      <c r="W527" s="69">
        <v>3120</v>
      </c>
      <c r="X527" s="56" t="s">
        <v>1116</v>
      </c>
      <c r="Y527" s="28" t="str">
        <f t="shared" si="51"/>
        <v>N.A.</v>
      </c>
      <c r="Z527" s="292">
        <f t="shared" si="48"/>
        <v>154350000</v>
      </c>
      <c r="AA527" s="28" cm="1">
        <f t="array" aca="1" ref="AA527" ca="1">_xlfn.IFS(DK527&lt;$DK$4,1,AND(DK527&gt;=$DK$4,DK527&lt;=$AA$4),2,DK527&gt;$AA$4,3)</f>
        <v>2</v>
      </c>
      <c r="AB527" s="28">
        <v>0</v>
      </c>
      <c r="AC527" s="28" cm="1">
        <f t="array" aca="1" ref="AC527" ca="1">IF(AB527="PERCENTIL 30","",_xlfn.IFS(DK527&lt;$AC$4,1,DK527&gt;$AC$4,2))</f>
        <v>1</v>
      </c>
      <c r="AD527" s="28" t="str">
        <f>+IFERROR(VLOOKUP(_xlfn.TEXTJOIN("_", FALSE, C527:E527), BD_Perc!$A:$O, 15, FALSE),"Segmentación no encontrada o vehículo inactivo")</f>
        <v>Segmentación no encontrada o vehículo inactivo</v>
      </c>
      <c r="AE527" s="28" t="str" cm="1">
        <f t="array" ref="AE527">_xlfn.IFS(
    AD527 = "PERCENTIL 50",
    _xlfn.IFS(
        BD!DK527 &lt; VLOOKUP(_xlfn.TEXTJOIN("_", FALSE, C527:E527), BD_Perc!$A:$O, 11, FALSE), "Intervalo de precio 1",
        BD!DK527 &gt;= VLOOKUP(_xlfn.TEXTJOIN("_", FALSE, C527:E527), BD_Perc!$A:$O, 11, FALSE), "Intervalo de precio 2"
    ),
    AD527 = "PERCENTIL 30-70",
    _xlfn.IFS(
        BD!DK527 &lt; VLOOKUP(_xlfn.TEXTJOIN("_", FALSE, C527:E527), BD_Perc!$A:$O, 6, FALSE), "Intervalo de precio 1",
        BD!DK527 &lt; VLOOKUP(_xlfn.TEXTJOIN("_", FALSE, C527:E527), BD_Perc!$A:$O, 7, FALSE), "Intervalo de precio 2",
        BD!DK527 &gt;= VLOOKUP(_xlfn.TEXTJOIN("_", FALSE, C527:E527), BD_Perc!$A:$O, 7, FALSE), "Intervalo de precio 3"
    ),
    AD527="Segmentación no encontrada o vehículo inactivo","Segmentación no encontrada o vehículo inactivo"
)</f>
        <v>Segmentación no encontrada o vehículo inactivo</v>
      </c>
      <c r="AF527" s="33" t="s">
        <v>2447</v>
      </c>
      <c r="AG527" s="35" t="b">
        <f t="shared" si="52"/>
        <v>1</v>
      </c>
      <c r="AH527" s="206">
        <v>0.02</v>
      </c>
      <c r="AI527" s="206">
        <v>2.5000000000000001E-2</v>
      </c>
      <c r="AJ527" s="206">
        <v>2.5000000000000001E-2</v>
      </c>
      <c r="AK527" s="206">
        <v>0.03</v>
      </c>
      <c r="AL527" s="206">
        <v>0.05</v>
      </c>
      <c r="AM527" s="206">
        <v>7.0000000000000007E-2</v>
      </c>
      <c r="AN527" s="28" t="s">
        <v>113</v>
      </c>
      <c r="AO527" s="28" t="s">
        <v>113</v>
      </c>
      <c r="AP527" s="28" t="s">
        <v>113</v>
      </c>
      <c r="AQ527" s="45">
        <v>0.51</v>
      </c>
      <c r="AR527" s="38">
        <v>0</v>
      </c>
      <c r="AS527" s="38">
        <v>0</v>
      </c>
      <c r="AT527" s="38">
        <v>0</v>
      </c>
      <c r="AU527" s="38">
        <v>0</v>
      </c>
      <c r="AV527" s="38">
        <v>0</v>
      </c>
      <c r="AW527" s="38">
        <v>0</v>
      </c>
      <c r="AX527" s="38">
        <v>0</v>
      </c>
      <c r="AY527" s="38">
        <v>0</v>
      </c>
      <c r="AZ527" s="38">
        <v>0</v>
      </c>
      <c r="BA527" s="38">
        <v>0</v>
      </c>
      <c r="BB527" s="38">
        <v>0</v>
      </c>
      <c r="BC527" s="38">
        <v>0</v>
      </c>
      <c r="BD527" s="38">
        <v>0</v>
      </c>
      <c r="BE527" s="38">
        <v>0</v>
      </c>
      <c r="BF527" s="38">
        <v>0</v>
      </c>
      <c r="BG527" s="38">
        <v>0</v>
      </c>
      <c r="BH527" s="38">
        <v>0</v>
      </c>
      <c r="BI527" s="38">
        <v>0</v>
      </c>
      <c r="BJ527" s="38">
        <v>0</v>
      </c>
      <c r="BK527" s="38">
        <v>0</v>
      </c>
      <c r="BL527" s="38">
        <v>0</v>
      </c>
      <c r="BM527" s="38">
        <v>0</v>
      </c>
      <c r="BN527" s="38">
        <v>0</v>
      </c>
      <c r="BO527" s="38">
        <v>0</v>
      </c>
      <c r="BP527" s="38">
        <v>0</v>
      </c>
      <c r="BQ527" s="38">
        <v>0</v>
      </c>
      <c r="BR527" s="38">
        <v>0</v>
      </c>
      <c r="BS527" s="38">
        <v>0</v>
      </c>
      <c r="BT527" s="38">
        <v>0</v>
      </c>
      <c r="BU527" s="38">
        <v>0</v>
      </c>
      <c r="BV527" s="38">
        <v>0</v>
      </c>
      <c r="BW527" s="38">
        <v>0</v>
      </c>
      <c r="BX527" s="38">
        <v>0</v>
      </c>
      <c r="BY527" s="38">
        <v>0</v>
      </c>
      <c r="BZ527" s="38">
        <v>0</v>
      </c>
      <c r="CA527" s="38">
        <v>0</v>
      </c>
      <c r="CB527" s="38">
        <v>0</v>
      </c>
      <c r="CC527" s="330">
        <v>0</v>
      </c>
      <c r="CD527" s="38">
        <v>0</v>
      </c>
      <c r="CE527" s="38">
        <v>0</v>
      </c>
      <c r="CF527" s="38">
        <v>0</v>
      </c>
      <c r="CG527" s="38">
        <v>0</v>
      </c>
      <c r="CH527" s="28" t="s">
        <v>107</v>
      </c>
      <c r="CI527" s="28" t="s">
        <v>107</v>
      </c>
      <c r="CJ527" s="28" t="s">
        <v>107</v>
      </c>
      <c r="CK527" s="28" t="s">
        <v>107</v>
      </c>
      <c r="CL527" s="28" t="s">
        <v>107</v>
      </c>
      <c r="CM527" s="28" t="s">
        <v>107</v>
      </c>
      <c r="CN527" s="28" t="s">
        <v>107</v>
      </c>
      <c r="CO527" s="42" t="s">
        <v>107</v>
      </c>
      <c r="CP527" s="28" t="s">
        <v>107</v>
      </c>
      <c r="CQ527" s="28" t="s">
        <v>107</v>
      </c>
      <c r="CR527" s="28" t="s">
        <v>107</v>
      </c>
      <c r="CS527" s="28" t="s">
        <v>107</v>
      </c>
      <c r="CT527" s="28" t="s">
        <v>107</v>
      </c>
      <c r="CU527" s="28" t="s">
        <v>107</v>
      </c>
      <c r="CV527" s="41" t="s">
        <v>114</v>
      </c>
      <c r="CW527" s="41" t="s">
        <v>114</v>
      </c>
      <c r="CX527" s="41" t="s">
        <v>114</v>
      </c>
      <c r="CY527" s="41" t="s">
        <v>114</v>
      </c>
      <c r="CZ527" s="29" t="s">
        <v>113</v>
      </c>
      <c r="DA527" s="41" t="s">
        <v>114</v>
      </c>
      <c r="DB527" s="29"/>
      <c r="DC527" s="29"/>
      <c r="DD527" s="332">
        <v>0</v>
      </c>
      <c r="DE527" s="43">
        <v>0</v>
      </c>
      <c r="DF527" s="390">
        <v>0</v>
      </c>
      <c r="DG527" s="310"/>
      <c r="DH527" s="203"/>
      <c r="DI527" s="279" t="str" cm="1">
        <f t="array" ref="DI527">+IF(AND(C527&lt;&gt;"Vehículos Eléctricos",C527&lt;&gt;"Vehículos Híbridos",AD527="PERCENTIL 50"),
     IF(VLOOKUP(_xlfn.TEXTJOIN("_",FALSE,C527:E527),BD_Perc!$A:$P,_xlfn.IFS(BD!AE527="Intervalo de precio 1",12,BD!AE527="Intervalo de precio 2",13),FALSE)&lt;=1,
     VLOOKUP(_xlfn.TEXTJOIN("_",FALSE,C527:E527),BD_Perc!$A:$P,16,FALSE),"Ok P50"),
     "Ok P30/70 ó Híbrido/Eléctrico")</f>
        <v>Ok P30/70 ó Híbrido/Eléctrico</v>
      </c>
      <c r="DJ527" s="279" t="str">
        <f t="shared" si="49"/>
        <v>Otros Tipos de Vehículos_Camión_Doble Cabina</v>
      </c>
      <c r="DK527" s="331">
        <f t="shared" si="53"/>
        <v>154350000</v>
      </c>
      <c r="DL527" s="326"/>
    </row>
    <row r="528" spans="1:116" ht="25.5">
      <c r="A528" s="28">
        <v>523</v>
      </c>
      <c r="B528" s="29" t="s">
        <v>1165</v>
      </c>
      <c r="C528" s="79" t="s">
        <v>4</v>
      </c>
      <c r="D528" s="29" t="s">
        <v>1112</v>
      </c>
      <c r="E528" s="42" t="s">
        <v>1113</v>
      </c>
      <c r="F528" s="42" t="s">
        <v>107</v>
      </c>
      <c r="G528" s="30" t="s">
        <v>1166</v>
      </c>
      <c r="H528" s="28" t="s">
        <v>927</v>
      </c>
      <c r="I528" s="28">
        <v>3711088</v>
      </c>
      <c r="J528" s="28" t="s">
        <v>1167</v>
      </c>
      <c r="K528" s="31" t="s">
        <v>107</v>
      </c>
      <c r="L528" s="28">
        <v>134</v>
      </c>
      <c r="M528" s="28" t="s">
        <v>107</v>
      </c>
      <c r="N528" s="44">
        <v>133500000</v>
      </c>
      <c r="O528" s="34">
        <f>+IFERROR(VLOOKUP(I528,Precio_Fasecolda!A:C,3,FALSE),IFERROR(VLOOKUP(I528,Precio_Fasecolda!B:C,2,FALSE),N528))</f>
        <v>133500000</v>
      </c>
      <c r="P528" s="34">
        <f t="shared" si="50"/>
        <v>0</v>
      </c>
      <c r="Q528" s="28" t="s">
        <v>107</v>
      </c>
      <c r="R528" s="28" t="s">
        <v>2415</v>
      </c>
      <c r="S528" s="28" t="s">
        <v>360</v>
      </c>
      <c r="T528" s="33" t="s">
        <v>843</v>
      </c>
      <c r="U528" s="28">
        <v>4550</v>
      </c>
      <c r="V528" s="28">
        <v>2010</v>
      </c>
      <c r="W528" s="69">
        <v>2540</v>
      </c>
      <c r="X528" s="56" t="s">
        <v>1116</v>
      </c>
      <c r="Y528" s="28" t="str">
        <f t="shared" si="51"/>
        <v>N.A.</v>
      </c>
      <c r="Z528" s="292">
        <f t="shared" si="48"/>
        <v>132165000</v>
      </c>
      <c r="AA528" s="28" cm="1">
        <f t="array" aca="1" ref="AA528" ca="1">_xlfn.IFS(DK528&lt;$DK$4,1,AND(DK528&gt;=$DK$4,DK528&lt;=$AA$4),2,DK528&gt;$AA$4,3)</f>
        <v>2</v>
      </c>
      <c r="AB528" s="28">
        <v>0</v>
      </c>
      <c r="AC528" s="28" cm="1">
        <f t="array" aca="1" ref="AC528" ca="1">IF(AB528="PERCENTIL 30","",_xlfn.IFS(DK528&lt;$AC$4,1,DK528&gt;$AC$4,2))</f>
        <v>1</v>
      </c>
      <c r="AD528" s="28" t="str">
        <f>+IFERROR(VLOOKUP(_xlfn.TEXTJOIN("_", FALSE, C528:E528), BD_Perc!$A:$O, 15, FALSE),"Segmentación no encontrada o vehículo inactivo")</f>
        <v>PERCENTIL 30-70</v>
      </c>
      <c r="AE528" s="28" t="str" cm="1">
        <f t="array" ref="AE528">_xlfn.IFS(
    AD528 = "PERCENTIL 50",
    _xlfn.IFS(
        BD!DK528 &lt; VLOOKUP(_xlfn.TEXTJOIN("_", FALSE, C528:E528), BD_Perc!$A:$O, 11, FALSE), "Intervalo de precio 1",
        BD!DK528 &gt;= VLOOKUP(_xlfn.TEXTJOIN("_", FALSE, C528:E528), BD_Perc!$A:$O, 11, FALSE), "Intervalo de precio 2"
    ),
    AD528 = "PERCENTIL 30-70",
    _xlfn.IFS(
        BD!DK528 &lt; VLOOKUP(_xlfn.TEXTJOIN("_", FALSE, C528:E528), BD_Perc!$A:$O, 6, FALSE), "Intervalo de precio 1",
        BD!DK528 &lt; VLOOKUP(_xlfn.TEXTJOIN("_", FALSE, C528:E528), BD_Perc!$A:$O, 7, FALSE), "Intervalo de precio 2",
        BD!DK528 &gt;= VLOOKUP(_xlfn.TEXTJOIN("_", FALSE, C528:E528), BD_Perc!$A:$O, 7, FALSE), "Intervalo de precio 3"
    ),
    AD528="Segmentación no encontrada o vehículo inactivo","Segmentación no encontrada o vehículo inactivo"
)</f>
        <v>Intervalo de precio 1</v>
      </c>
      <c r="AF528" s="33" t="s">
        <v>2412</v>
      </c>
      <c r="AG528" s="35" t="b">
        <f t="shared" si="52"/>
        <v>1</v>
      </c>
      <c r="AH528" s="335">
        <v>0.01</v>
      </c>
      <c r="AI528" s="335">
        <v>1.2E-2</v>
      </c>
      <c r="AJ528" s="335">
        <v>1.2999999999999999E-2</v>
      </c>
      <c r="AK528" s="335">
        <v>1.4E-2</v>
      </c>
      <c r="AL528" s="335">
        <v>1.4999999999999999E-2</v>
      </c>
      <c r="AM528" s="335">
        <v>1.6E-2</v>
      </c>
      <c r="AN528" s="80" t="s">
        <v>113</v>
      </c>
      <c r="AO528" s="80" t="s">
        <v>113</v>
      </c>
      <c r="AP528" s="80" t="s">
        <v>113</v>
      </c>
      <c r="AQ528" s="81">
        <v>1</v>
      </c>
      <c r="AR528" s="38">
        <v>0</v>
      </c>
      <c r="AS528" s="38">
        <v>0</v>
      </c>
      <c r="AT528" s="38">
        <v>0</v>
      </c>
      <c r="AU528" s="38">
        <v>0</v>
      </c>
      <c r="AV528" s="38">
        <v>0</v>
      </c>
      <c r="AW528" s="38">
        <v>0</v>
      </c>
      <c r="AX528" s="38">
        <v>0</v>
      </c>
      <c r="AY528" s="38">
        <v>0</v>
      </c>
      <c r="AZ528" s="38">
        <v>0</v>
      </c>
      <c r="BA528" s="38">
        <v>0</v>
      </c>
      <c r="BB528" s="38">
        <v>0</v>
      </c>
      <c r="BC528" s="38">
        <v>0</v>
      </c>
      <c r="BD528" s="38">
        <v>0</v>
      </c>
      <c r="BE528" s="38">
        <v>0</v>
      </c>
      <c r="BF528" s="38">
        <v>0</v>
      </c>
      <c r="BG528" s="38">
        <v>0</v>
      </c>
      <c r="BH528" s="38">
        <v>0</v>
      </c>
      <c r="BI528" s="38">
        <v>0</v>
      </c>
      <c r="BJ528" s="38">
        <v>0</v>
      </c>
      <c r="BK528" s="38">
        <v>0</v>
      </c>
      <c r="BL528" s="38">
        <v>0</v>
      </c>
      <c r="BM528" s="38">
        <v>0</v>
      </c>
      <c r="BN528" s="38">
        <v>0</v>
      </c>
      <c r="BO528" s="38">
        <v>0</v>
      </c>
      <c r="BP528" s="38">
        <v>0</v>
      </c>
      <c r="BQ528" s="38">
        <v>0</v>
      </c>
      <c r="BR528" s="38">
        <v>0</v>
      </c>
      <c r="BS528" s="38">
        <v>0</v>
      </c>
      <c r="BT528" s="38">
        <v>0</v>
      </c>
      <c r="BU528" s="38">
        <v>0</v>
      </c>
      <c r="BV528" s="38">
        <v>0</v>
      </c>
      <c r="BW528" s="38">
        <v>0</v>
      </c>
      <c r="BX528" s="38">
        <v>0</v>
      </c>
      <c r="BY528" s="38">
        <v>0</v>
      </c>
      <c r="BZ528" s="38">
        <v>0</v>
      </c>
      <c r="CA528" s="38">
        <v>0</v>
      </c>
      <c r="CB528" s="38">
        <v>0</v>
      </c>
      <c r="CC528" s="330">
        <v>0</v>
      </c>
      <c r="CD528" s="38">
        <v>0</v>
      </c>
      <c r="CE528" s="38">
        <v>0</v>
      </c>
      <c r="CF528" s="38">
        <v>0</v>
      </c>
      <c r="CG528" s="38">
        <v>0</v>
      </c>
      <c r="CH528" s="80" t="s">
        <v>107</v>
      </c>
      <c r="CI528" s="80" t="s">
        <v>107</v>
      </c>
      <c r="CJ528" s="80" t="s">
        <v>107</v>
      </c>
      <c r="CK528" s="80" t="s">
        <v>107</v>
      </c>
      <c r="CL528" s="80" t="s">
        <v>107</v>
      </c>
      <c r="CM528" s="80" t="s">
        <v>107</v>
      </c>
      <c r="CN528" s="80" t="s">
        <v>107</v>
      </c>
      <c r="CO528" s="80" t="s">
        <v>107</v>
      </c>
      <c r="CP528" s="80" t="s">
        <v>107</v>
      </c>
      <c r="CQ528" s="80" t="s">
        <v>107</v>
      </c>
      <c r="CR528" s="80" t="s">
        <v>107</v>
      </c>
      <c r="CS528" s="80" t="s">
        <v>107</v>
      </c>
      <c r="CT528" s="80" t="s">
        <v>107</v>
      </c>
      <c r="CU528" s="80" t="s">
        <v>107</v>
      </c>
      <c r="CV528" s="82" t="s">
        <v>114</v>
      </c>
      <c r="CW528" s="82" t="s">
        <v>114</v>
      </c>
      <c r="CX528" s="82" t="s">
        <v>114</v>
      </c>
      <c r="CY528" s="79" t="s">
        <v>114</v>
      </c>
      <c r="CZ528" s="79"/>
      <c r="DA528" s="82" t="s">
        <v>114</v>
      </c>
      <c r="DB528" s="82" t="s">
        <v>114</v>
      </c>
      <c r="DC528" s="79"/>
      <c r="DD528" s="332">
        <v>0</v>
      </c>
      <c r="DE528" s="265">
        <v>0</v>
      </c>
      <c r="DF528" s="390">
        <v>0</v>
      </c>
      <c r="DG528" s="310"/>
      <c r="DH528" s="203"/>
      <c r="DI528" s="279" t="str" cm="1">
        <f t="array" ref="DI528">+IF(AND(C528&lt;&gt;"Vehículos Eléctricos",C528&lt;&gt;"Vehículos Híbridos",AD528="PERCENTIL 50"),
     IF(VLOOKUP(_xlfn.TEXTJOIN("_",FALSE,C528:E528),BD_Perc!$A:$P,_xlfn.IFS(BD!AE528="Intervalo de precio 1",12,BD!AE528="Intervalo de precio 2",13),FALSE)&lt;=1,
     VLOOKUP(_xlfn.TEXTJOIN("_",FALSE,C528:E528),BD_Perc!$A:$P,16,FALSE),"Ok P50"),
     "Ok P30/70 ó Híbrido/Eléctrico")</f>
        <v>Ok P30/70 ó Híbrido/Eléctrico</v>
      </c>
      <c r="DJ528" s="279" t="str">
        <f t="shared" si="49"/>
        <v>Otros Tipos de Vehículos_Camión_Cabina Sencilla</v>
      </c>
      <c r="DK528" s="331">
        <f t="shared" si="53"/>
        <v>132165000</v>
      </c>
      <c r="DL528" s="326"/>
    </row>
    <row r="529" spans="1:116" ht="25.5">
      <c r="A529" s="28">
        <v>524</v>
      </c>
      <c r="B529" s="29" t="s">
        <v>1165</v>
      </c>
      <c r="C529" s="79" t="s">
        <v>4</v>
      </c>
      <c r="D529" s="29" t="s">
        <v>1112</v>
      </c>
      <c r="E529" s="42" t="s">
        <v>1113</v>
      </c>
      <c r="F529" s="42" t="s">
        <v>107</v>
      </c>
      <c r="G529" s="30" t="s">
        <v>1168</v>
      </c>
      <c r="H529" s="28" t="s">
        <v>927</v>
      </c>
      <c r="I529" s="28">
        <v>3711096</v>
      </c>
      <c r="J529" s="28" t="s">
        <v>1169</v>
      </c>
      <c r="K529" s="31" t="s">
        <v>107</v>
      </c>
      <c r="L529" s="28">
        <v>134</v>
      </c>
      <c r="M529" s="28" t="s">
        <v>107</v>
      </c>
      <c r="N529" s="44">
        <v>138300000</v>
      </c>
      <c r="O529" s="34">
        <f>+IFERROR(VLOOKUP(I529,Precio_Fasecolda!A:C,3,FALSE),IFERROR(VLOOKUP(I529,Precio_Fasecolda!B:C,2,FALSE),N529))</f>
        <v>138300000</v>
      </c>
      <c r="P529" s="34">
        <f t="shared" si="50"/>
        <v>0</v>
      </c>
      <c r="Q529" s="28" t="s">
        <v>107</v>
      </c>
      <c r="R529" s="28" t="s">
        <v>2415</v>
      </c>
      <c r="S529" s="28" t="s">
        <v>360</v>
      </c>
      <c r="T529" s="33" t="s">
        <v>843</v>
      </c>
      <c r="U529" s="28">
        <v>4550</v>
      </c>
      <c r="V529" s="28">
        <v>2010</v>
      </c>
      <c r="W529" s="69">
        <v>2540</v>
      </c>
      <c r="X529" s="56" t="s">
        <v>1116</v>
      </c>
      <c r="Y529" s="28" t="str">
        <f t="shared" si="51"/>
        <v>N.A.</v>
      </c>
      <c r="Z529" s="292">
        <f t="shared" si="48"/>
        <v>136917000</v>
      </c>
      <c r="AA529" s="28" cm="1">
        <f t="array" aca="1" ref="AA529" ca="1">_xlfn.IFS(DK529&lt;$DK$4,1,AND(DK529&gt;=$DK$4,DK529&lt;=$AA$4),2,DK529&gt;$AA$4,3)</f>
        <v>2</v>
      </c>
      <c r="AB529" s="28">
        <v>0</v>
      </c>
      <c r="AC529" s="28" cm="1">
        <f t="array" aca="1" ref="AC529" ca="1">IF(AB529="PERCENTIL 30","",_xlfn.IFS(DK529&lt;$AC$4,1,DK529&gt;$AC$4,2))</f>
        <v>1</v>
      </c>
      <c r="AD529" s="28" t="str">
        <f>+IFERROR(VLOOKUP(_xlfn.TEXTJOIN("_", FALSE, C529:E529), BD_Perc!$A:$O, 15, FALSE),"Segmentación no encontrada o vehículo inactivo")</f>
        <v>PERCENTIL 30-70</v>
      </c>
      <c r="AE529" s="28" t="str" cm="1">
        <f t="array" ref="AE529">_xlfn.IFS(
    AD529 = "PERCENTIL 50",
    _xlfn.IFS(
        BD!DK529 &lt; VLOOKUP(_xlfn.TEXTJOIN("_", FALSE, C529:E529), BD_Perc!$A:$O, 11, FALSE), "Intervalo de precio 1",
        BD!DK529 &gt;= VLOOKUP(_xlfn.TEXTJOIN("_", FALSE, C529:E529), BD_Perc!$A:$O, 11, FALSE), "Intervalo de precio 2"
    ),
    AD529 = "PERCENTIL 30-70",
    _xlfn.IFS(
        BD!DK529 &lt; VLOOKUP(_xlfn.TEXTJOIN("_", FALSE, C529:E529), BD_Perc!$A:$O, 6, FALSE), "Intervalo de precio 1",
        BD!DK529 &lt; VLOOKUP(_xlfn.TEXTJOIN("_", FALSE, C529:E529), BD_Perc!$A:$O, 7, FALSE), "Intervalo de precio 2",
        BD!DK529 &gt;= VLOOKUP(_xlfn.TEXTJOIN("_", FALSE, C529:E529), BD_Perc!$A:$O, 7, FALSE), "Intervalo de precio 3"
    ),
    AD529="Segmentación no encontrada o vehículo inactivo","Segmentación no encontrada o vehículo inactivo"
)</f>
        <v>Intervalo de precio 1</v>
      </c>
      <c r="AF529" s="33" t="s">
        <v>2412</v>
      </c>
      <c r="AG529" s="35" t="b">
        <f t="shared" si="52"/>
        <v>1</v>
      </c>
      <c r="AH529" s="335">
        <v>0.01</v>
      </c>
      <c r="AI529" s="335">
        <v>1.2E-2</v>
      </c>
      <c r="AJ529" s="335">
        <v>1.2999999999999999E-2</v>
      </c>
      <c r="AK529" s="335">
        <v>1.4E-2</v>
      </c>
      <c r="AL529" s="335">
        <v>1.4999999999999999E-2</v>
      </c>
      <c r="AM529" s="335">
        <v>1.6E-2</v>
      </c>
      <c r="AN529" s="80" t="s">
        <v>113</v>
      </c>
      <c r="AO529" s="80" t="s">
        <v>113</v>
      </c>
      <c r="AP529" s="80" t="s">
        <v>113</v>
      </c>
      <c r="AQ529" s="81">
        <v>1</v>
      </c>
      <c r="AR529" s="38">
        <v>0</v>
      </c>
      <c r="AS529" s="38">
        <v>0</v>
      </c>
      <c r="AT529" s="38">
        <v>0</v>
      </c>
      <c r="AU529" s="38">
        <v>0</v>
      </c>
      <c r="AV529" s="38">
        <v>0</v>
      </c>
      <c r="AW529" s="38">
        <v>0</v>
      </c>
      <c r="AX529" s="38">
        <v>0</v>
      </c>
      <c r="AY529" s="38">
        <v>0</v>
      </c>
      <c r="AZ529" s="38">
        <v>0</v>
      </c>
      <c r="BA529" s="38">
        <v>0</v>
      </c>
      <c r="BB529" s="38">
        <v>0</v>
      </c>
      <c r="BC529" s="38">
        <v>0</v>
      </c>
      <c r="BD529" s="38">
        <v>0</v>
      </c>
      <c r="BE529" s="38">
        <v>0</v>
      </c>
      <c r="BF529" s="38">
        <v>0</v>
      </c>
      <c r="BG529" s="38">
        <v>0</v>
      </c>
      <c r="BH529" s="38">
        <v>0</v>
      </c>
      <c r="BI529" s="38">
        <v>0</v>
      </c>
      <c r="BJ529" s="38">
        <v>0</v>
      </c>
      <c r="BK529" s="38">
        <v>0</v>
      </c>
      <c r="BL529" s="38">
        <v>0</v>
      </c>
      <c r="BM529" s="38">
        <v>0</v>
      </c>
      <c r="BN529" s="38">
        <v>0</v>
      </c>
      <c r="BO529" s="38">
        <v>0</v>
      </c>
      <c r="BP529" s="38">
        <v>0</v>
      </c>
      <c r="BQ529" s="38">
        <v>0</v>
      </c>
      <c r="BR529" s="38">
        <v>0</v>
      </c>
      <c r="BS529" s="38">
        <v>0</v>
      </c>
      <c r="BT529" s="38">
        <v>0</v>
      </c>
      <c r="BU529" s="38">
        <v>0</v>
      </c>
      <c r="BV529" s="38">
        <v>0</v>
      </c>
      <c r="BW529" s="38">
        <v>0</v>
      </c>
      <c r="BX529" s="38">
        <v>0</v>
      </c>
      <c r="BY529" s="38">
        <v>0</v>
      </c>
      <c r="BZ529" s="38">
        <v>0</v>
      </c>
      <c r="CA529" s="38">
        <v>0</v>
      </c>
      <c r="CB529" s="38">
        <v>0</v>
      </c>
      <c r="CC529" s="330">
        <v>0</v>
      </c>
      <c r="CD529" s="38">
        <v>0</v>
      </c>
      <c r="CE529" s="38">
        <v>0</v>
      </c>
      <c r="CF529" s="38">
        <v>0</v>
      </c>
      <c r="CG529" s="38">
        <v>0</v>
      </c>
      <c r="CH529" s="80" t="s">
        <v>107</v>
      </c>
      <c r="CI529" s="80" t="s">
        <v>107</v>
      </c>
      <c r="CJ529" s="80" t="s">
        <v>107</v>
      </c>
      <c r="CK529" s="80" t="s">
        <v>107</v>
      </c>
      <c r="CL529" s="80" t="s">
        <v>107</v>
      </c>
      <c r="CM529" s="80" t="s">
        <v>107</v>
      </c>
      <c r="CN529" s="80" t="s">
        <v>107</v>
      </c>
      <c r="CO529" s="80" t="s">
        <v>107</v>
      </c>
      <c r="CP529" s="80" t="s">
        <v>107</v>
      </c>
      <c r="CQ529" s="80" t="s">
        <v>107</v>
      </c>
      <c r="CR529" s="80" t="s">
        <v>107</v>
      </c>
      <c r="CS529" s="80" t="s">
        <v>107</v>
      </c>
      <c r="CT529" s="80" t="s">
        <v>107</v>
      </c>
      <c r="CU529" s="80" t="s">
        <v>107</v>
      </c>
      <c r="CV529" s="82" t="s">
        <v>114</v>
      </c>
      <c r="CW529" s="82" t="s">
        <v>114</v>
      </c>
      <c r="CX529" s="82" t="s">
        <v>114</v>
      </c>
      <c r="CY529" s="79" t="s">
        <v>114</v>
      </c>
      <c r="CZ529" s="79"/>
      <c r="DA529" s="82" t="s">
        <v>114</v>
      </c>
      <c r="DB529" s="82" t="s">
        <v>114</v>
      </c>
      <c r="DC529" s="79"/>
      <c r="DD529" s="332">
        <v>0</v>
      </c>
      <c r="DE529" s="265">
        <v>0</v>
      </c>
      <c r="DF529" s="390">
        <v>0</v>
      </c>
      <c r="DG529" s="310"/>
      <c r="DH529" s="203"/>
      <c r="DI529" s="279" t="str" cm="1">
        <f t="array" ref="DI529">+IF(AND(C529&lt;&gt;"Vehículos Eléctricos",C529&lt;&gt;"Vehículos Híbridos",AD529="PERCENTIL 50"),
     IF(VLOOKUP(_xlfn.TEXTJOIN("_",FALSE,C529:E529),BD_Perc!$A:$P,_xlfn.IFS(BD!AE529="Intervalo de precio 1",12,BD!AE529="Intervalo de precio 2",13),FALSE)&lt;=1,
     VLOOKUP(_xlfn.TEXTJOIN("_",FALSE,C529:E529),BD_Perc!$A:$P,16,FALSE),"Ok P50"),
     "Ok P30/70 ó Híbrido/Eléctrico")</f>
        <v>Ok P30/70 ó Híbrido/Eléctrico</v>
      </c>
      <c r="DJ529" s="279" t="str">
        <f t="shared" si="49"/>
        <v>Otros Tipos de Vehículos_Camión_Cabina Sencilla</v>
      </c>
      <c r="DK529" s="331">
        <f t="shared" si="53"/>
        <v>136917000</v>
      </c>
      <c r="DL529" s="326"/>
    </row>
    <row r="530" spans="1:116" ht="51">
      <c r="A530" s="28">
        <v>525</v>
      </c>
      <c r="B530" s="29" t="s">
        <v>758</v>
      </c>
      <c r="C530" s="29" t="s">
        <v>4</v>
      </c>
      <c r="D530" s="29" t="s">
        <v>1112</v>
      </c>
      <c r="E530" s="42" t="s">
        <v>1113</v>
      </c>
      <c r="F530" s="42" t="s">
        <v>107</v>
      </c>
      <c r="G530" s="30" t="s">
        <v>1170</v>
      </c>
      <c r="H530" s="28" t="s">
        <v>898</v>
      </c>
      <c r="I530" s="28">
        <v>18911052</v>
      </c>
      <c r="J530" s="28" t="s">
        <v>1171</v>
      </c>
      <c r="K530" s="31" t="s">
        <v>107</v>
      </c>
      <c r="L530" s="28">
        <v>210</v>
      </c>
      <c r="M530" s="28"/>
      <c r="N530" s="55">
        <v>207000000</v>
      </c>
      <c r="O530" s="34">
        <f>+IFERROR(VLOOKUP(I530,Precio_Fasecolda!A:C,3,FALSE),IFERROR(VLOOKUP(I530,Precio_Fasecolda!B:C,2,FALSE),N530))</f>
        <v>207000000</v>
      </c>
      <c r="P530" s="34">
        <f t="shared" si="50"/>
        <v>0</v>
      </c>
      <c r="Q530" s="28" t="s">
        <v>338</v>
      </c>
      <c r="R530" s="28" t="s">
        <v>2415</v>
      </c>
      <c r="S530" s="28" t="s">
        <v>360</v>
      </c>
      <c r="T530" s="33" t="s">
        <v>843</v>
      </c>
      <c r="U530" s="28">
        <v>10490</v>
      </c>
      <c r="V530" s="28">
        <v>3952</v>
      </c>
      <c r="W530" s="83">
        <v>6538</v>
      </c>
      <c r="X530" s="56" t="s">
        <v>1123</v>
      </c>
      <c r="Y530" s="28" t="str">
        <f t="shared" si="51"/>
        <v>N.A.</v>
      </c>
      <c r="Z530" s="292">
        <f t="shared" si="48"/>
        <v>196650000</v>
      </c>
      <c r="AA530" s="28" cm="1">
        <f t="array" aca="1" ref="AA530" ca="1">_xlfn.IFS(DK530&lt;$DK$4,1,AND(DK530&gt;=$DK$4,DK530&lt;=$AA$4),2,DK530&gt;$AA$4,3)</f>
        <v>2</v>
      </c>
      <c r="AB530" s="28">
        <v>0</v>
      </c>
      <c r="AC530" s="28" cm="1">
        <f t="array" aca="1" ref="AC530" ca="1">IF(AB530="PERCENTIL 30","",_xlfn.IFS(DK530&lt;$AC$4,1,DK530&gt;$AC$4,2))</f>
        <v>2</v>
      </c>
      <c r="AD530" s="28" t="str">
        <f>+IFERROR(VLOOKUP(_xlfn.TEXTJOIN("_", FALSE, C530:E530), BD_Perc!$A:$O, 15, FALSE),"Segmentación no encontrada o vehículo inactivo")</f>
        <v>PERCENTIL 30-70</v>
      </c>
      <c r="AE530" s="28" t="str" cm="1">
        <f t="array" ref="AE530">_xlfn.IFS(
    AD530 = "PERCENTIL 50",
    _xlfn.IFS(
        BD!DK530 &lt; VLOOKUP(_xlfn.TEXTJOIN("_", FALSE, C530:E530), BD_Perc!$A:$O, 11, FALSE), "Intervalo de precio 1",
        BD!DK530 &gt;= VLOOKUP(_xlfn.TEXTJOIN("_", FALSE, C530:E530), BD_Perc!$A:$O, 11, FALSE), "Intervalo de precio 2"
    ),
    AD530 = "PERCENTIL 30-70",
    _xlfn.IFS(
        BD!DK530 &lt; VLOOKUP(_xlfn.TEXTJOIN("_", FALSE, C530:E530), BD_Perc!$A:$O, 6, FALSE), "Intervalo de precio 1",
        BD!DK530 &lt; VLOOKUP(_xlfn.TEXTJOIN("_", FALSE, C530:E530), BD_Perc!$A:$O, 7, FALSE), "Intervalo de precio 2",
        BD!DK530 &gt;= VLOOKUP(_xlfn.TEXTJOIN("_", FALSE, C530:E530), BD_Perc!$A:$O, 7, FALSE), "Intervalo de precio 3"
    ),
    AD530="Segmentación no encontrada o vehículo inactivo","Segmentación no encontrada o vehículo inactivo"
)</f>
        <v>Intervalo de precio 2</v>
      </c>
      <c r="AF530" s="33" t="s">
        <v>2413</v>
      </c>
      <c r="AG530" s="35" t="b">
        <f t="shared" si="52"/>
        <v>1</v>
      </c>
      <c r="AH530" s="320">
        <v>0.05</v>
      </c>
      <c r="AI530" s="320">
        <v>0.27</v>
      </c>
      <c r="AJ530" s="336">
        <v>0.28000000000000003</v>
      </c>
      <c r="AK530" s="336">
        <v>0.28999999999999998</v>
      </c>
      <c r="AL530" s="336">
        <v>0</v>
      </c>
      <c r="AM530" s="336">
        <v>0</v>
      </c>
      <c r="AN530" s="28" t="s">
        <v>114</v>
      </c>
      <c r="AO530" s="28" t="s">
        <v>113</v>
      </c>
      <c r="AP530" s="28" t="s">
        <v>114</v>
      </c>
      <c r="AQ530" s="45">
        <v>0.05</v>
      </c>
      <c r="AR530" s="38">
        <v>0</v>
      </c>
      <c r="AS530" s="38">
        <v>0</v>
      </c>
      <c r="AT530" s="38">
        <v>0</v>
      </c>
      <c r="AU530" s="38">
        <v>0</v>
      </c>
      <c r="AV530" s="38">
        <v>0</v>
      </c>
      <c r="AW530" s="38">
        <v>0</v>
      </c>
      <c r="AX530" s="38">
        <v>0</v>
      </c>
      <c r="AY530" s="38">
        <v>0</v>
      </c>
      <c r="AZ530" s="38">
        <v>0</v>
      </c>
      <c r="BA530" s="38">
        <v>0</v>
      </c>
      <c r="BB530" s="38">
        <v>0</v>
      </c>
      <c r="BC530" s="38">
        <v>0</v>
      </c>
      <c r="BD530" s="38">
        <v>0</v>
      </c>
      <c r="BE530" s="38">
        <v>0</v>
      </c>
      <c r="BF530" s="38">
        <v>0</v>
      </c>
      <c r="BG530" s="38">
        <v>0</v>
      </c>
      <c r="BH530" s="38">
        <v>0</v>
      </c>
      <c r="BI530" s="38">
        <v>0</v>
      </c>
      <c r="BJ530" s="38">
        <v>0</v>
      </c>
      <c r="BK530" s="38">
        <v>0</v>
      </c>
      <c r="BL530" s="38">
        <v>0</v>
      </c>
      <c r="BM530" s="38">
        <v>0</v>
      </c>
      <c r="BN530" s="38">
        <v>0</v>
      </c>
      <c r="BO530" s="38">
        <v>0</v>
      </c>
      <c r="BP530" s="38">
        <v>0</v>
      </c>
      <c r="BQ530" s="38">
        <v>0</v>
      </c>
      <c r="BR530" s="38">
        <v>0</v>
      </c>
      <c r="BS530" s="38">
        <v>0</v>
      </c>
      <c r="BT530" s="38">
        <v>0</v>
      </c>
      <c r="BU530" s="38">
        <v>0</v>
      </c>
      <c r="BV530" s="38">
        <v>0</v>
      </c>
      <c r="BW530" s="38">
        <v>0</v>
      </c>
      <c r="BX530" s="38">
        <v>0</v>
      </c>
      <c r="BY530" s="38">
        <v>0</v>
      </c>
      <c r="BZ530" s="38">
        <v>0</v>
      </c>
      <c r="CA530" s="38">
        <v>0</v>
      </c>
      <c r="CB530" s="38">
        <v>0</v>
      </c>
      <c r="CC530" s="330">
        <v>0</v>
      </c>
      <c r="CD530" s="38">
        <v>0</v>
      </c>
      <c r="CE530" s="38">
        <v>0</v>
      </c>
      <c r="CF530" s="38">
        <v>0</v>
      </c>
      <c r="CG530" s="38">
        <v>0</v>
      </c>
      <c r="CH530" s="28" t="s">
        <v>107</v>
      </c>
      <c r="CI530" s="28" t="s">
        <v>107</v>
      </c>
      <c r="CJ530" s="28" t="s">
        <v>107</v>
      </c>
      <c r="CK530" s="28" t="s">
        <v>107</v>
      </c>
      <c r="CL530" s="28" t="s">
        <v>107</v>
      </c>
      <c r="CM530" s="28" t="s">
        <v>107</v>
      </c>
      <c r="CN530" s="28" t="s">
        <v>107</v>
      </c>
      <c r="CO530" s="28" t="s">
        <v>107</v>
      </c>
      <c r="CP530" s="28" t="s">
        <v>107</v>
      </c>
      <c r="CQ530" s="28" t="s">
        <v>107</v>
      </c>
      <c r="CR530" s="28" t="s">
        <v>107</v>
      </c>
      <c r="CS530" s="28" t="s">
        <v>107</v>
      </c>
      <c r="CT530" s="28" t="s">
        <v>107</v>
      </c>
      <c r="CU530" s="28" t="s">
        <v>107</v>
      </c>
      <c r="CV530" s="29" t="s">
        <v>114</v>
      </c>
      <c r="CW530" s="29" t="s">
        <v>114</v>
      </c>
      <c r="CX530" s="29" t="s">
        <v>114</v>
      </c>
      <c r="CY530" s="29" t="s">
        <v>114</v>
      </c>
      <c r="CZ530" s="29" t="s">
        <v>114</v>
      </c>
      <c r="DA530" s="29" t="s">
        <v>114</v>
      </c>
      <c r="DB530" s="29" t="s">
        <v>114</v>
      </c>
      <c r="DC530" s="29" t="s">
        <v>114</v>
      </c>
      <c r="DD530" s="332">
        <v>0</v>
      </c>
      <c r="DE530" s="43">
        <v>0</v>
      </c>
      <c r="DF530" s="390">
        <v>0</v>
      </c>
      <c r="DG530" s="310"/>
      <c r="DH530" s="203"/>
      <c r="DI530" s="279" t="str" cm="1">
        <f t="array" ref="DI530">+IF(AND(C530&lt;&gt;"Vehículos Eléctricos",C530&lt;&gt;"Vehículos Híbridos",AD530="PERCENTIL 50"),
     IF(VLOOKUP(_xlfn.TEXTJOIN("_",FALSE,C530:E530),BD_Perc!$A:$P,_xlfn.IFS(BD!AE530="Intervalo de precio 1",12,BD!AE530="Intervalo de precio 2",13),FALSE)&lt;=1,
     VLOOKUP(_xlfn.TEXTJOIN("_",FALSE,C530:E530),BD_Perc!$A:$P,16,FALSE),"Ok P50"),
     "Ok P30/70 ó Híbrido/Eléctrico")</f>
        <v>Ok P30/70 ó Híbrido/Eléctrico</v>
      </c>
      <c r="DJ530" s="279" t="str">
        <f t="shared" si="49"/>
        <v>Otros Tipos de Vehículos_Camión_Cabina Sencilla</v>
      </c>
      <c r="DK530" s="331">
        <f t="shared" si="53"/>
        <v>196650000</v>
      </c>
      <c r="DL530" s="326"/>
    </row>
    <row r="531" spans="1:116" ht="51">
      <c r="A531" s="28">
        <v>526</v>
      </c>
      <c r="B531" s="29" t="s">
        <v>758</v>
      </c>
      <c r="C531" s="29" t="s">
        <v>4</v>
      </c>
      <c r="D531" s="29" t="s">
        <v>1112</v>
      </c>
      <c r="E531" s="42" t="s">
        <v>1113</v>
      </c>
      <c r="F531" s="42" t="s">
        <v>107</v>
      </c>
      <c r="G531" s="30" t="s">
        <v>1172</v>
      </c>
      <c r="H531" s="28" t="s">
        <v>898</v>
      </c>
      <c r="I531" s="28">
        <v>18911053</v>
      </c>
      <c r="J531" s="28" t="s">
        <v>1173</v>
      </c>
      <c r="K531" s="31" t="s">
        <v>107</v>
      </c>
      <c r="L531" s="28">
        <v>210</v>
      </c>
      <c r="M531" s="28"/>
      <c r="N531" s="55">
        <v>268000000</v>
      </c>
      <c r="O531" s="34">
        <f>+IFERROR(VLOOKUP(I531,Precio_Fasecolda!A:C,3,FALSE),IFERROR(VLOOKUP(I531,Precio_Fasecolda!B:C,2,FALSE),N531))</f>
        <v>268000000</v>
      </c>
      <c r="P531" s="34">
        <f t="shared" si="50"/>
        <v>0</v>
      </c>
      <c r="Q531" s="28" t="s">
        <v>338</v>
      </c>
      <c r="R531" s="28" t="s">
        <v>2415</v>
      </c>
      <c r="S531" s="28" t="s">
        <v>360</v>
      </c>
      <c r="T531" s="33" t="s">
        <v>843</v>
      </c>
      <c r="U531" s="28">
        <v>16000</v>
      </c>
      <c r="V531" s="28">
        <v>4830</v>
      </c>
      <c r="W531" s="83">
        <v>11170</v>
      </c>
      <c r="X531" s="56" t="s">
        <v>1125</v>
      </c>
      <c r="Y531" s="28" t="str">
        <f t="shared" si="51"/>
        <v>N.A.</v>
      </c>
      <c r="Z531" s="292">
        <f t="shared" si="48"/>
        <v>254600000</v>
      </c>
      <c r="AA531" s="28" cm="1">
        <f t="array" aca="1" ref="AA531" ca="1">_xlfn.IFS(DK531&lt;$DK$4,1,AND(DK531&gt;=$DK$4,DK531&lt;=$AA$4),2,DK531&gt;$AA$4,3)</f>
        <v>3</v>
      </c>
      <c r="AB531" s="28">
        <v>0</v>
      </c>
      <c r="AC531" s="28" cm="1">
        <f t="array" aca="1" ref="AC531" ca="1">IF(AB531="PERCENTIL 30","",_xlfn.IFS(DK531&lt;$AC$4,1,DK531&gt;$AC$4,2))</f>
        <v>2</v>
      </c>
      <c r="AD531" s="28" t="str">
        <f>+IFERROR(VLOOKUP(_xlfn.TEXTJOIN("_", FALSE, C531:E531), BD_Perc!$A:$O, 15, FALSE),"Segmentación no encontrada o vehículo inactivo")</f>
        <v>PERCENTIL 30-70</v>
      </c>
      <c r="AE531" s="28" t="str" cm="1">
        <f t="array" ref="AE531">_xlfn.IFS(
    AD531 = "PERCENTIL 50",
    _xlfn.IFS(
        BD!DK531 &lt; VLOOKUP(_xlfn.TEXTJOIN("_", FALSE, C531:E531), BD_Perc!$A:$O, 11, FALSE), "Intervalo de precio 1",
        BD!DK531 &gt;= VLOOKUP(_xlfn.TEXTJOIN("_", FALSE, C531:E531), BD_Perc!$A:$O, 11, FALSE), "Intervalo de precio 2"
    ),
    AD531 = "PERCENTIL 30-70",
    _xlfn.IFS(
        BD!DK531 &lt; VLOOKUP(_xlfn.TEXTJOIN("_", FALSE, C531:E531), BD_Perc!$A:$O, 6, FALSE), "Intervalo de precio 1",
        BD!DK531 &lt; VLOOKUP(_xlfn.TEXTJOIN("_", FALSE, C531:E531), BD_Perc!$A:$O, 7, FALSE), "Intervalo de precio 2",
        BD!DK531 &gt;= VLOOKUP(_xlfn.TEXTJOIN("_", FALSE, C531:E531), BD_Perc!$A:$O, 7, FALSE), "Intervalo de precio 3"
    ),
    AD531="Segmentación no encontrada o vehículo inactivo","Segmentación no encontrada o vehículo inactivo"
)</f>
        <v>Intervalo de precio 3</v>
      </c>
      <c r="AF531" s="33" t="s">
        <v>2414</v>
      </c>
      <c r="AG531" s="35" t="b">
        <f t="shared" si="52"/>
        <v>1</v>
      </c>
      <c r="AH531" s="320">
        <v>0.05</v>
      </c>
      <c r="AI531" s="320">
        <v>0.27</v>
      </c>
      <c r="AJ531" s="336">
        <v>0.28000000000000003</v>
      </c>
      <c r="AK531" s="336">
        <v>0.28999999999999998</v>
      </c>
      <c r="AL531" s="336">
        <v>0</v>
      </c>
      <c r="AM531" s="336">
        <v>0</v>
      </c>
      <c r="AN531" s="28" t="s">
        <v>114</v>
      </c>
      <c r="AO531" s="28" t="s">
        <v>113</v>
      </c>
      <c r="AP531" s="28" t="s">
        <v>114</v>
      </c>
      <c r="AQ531" s="45">
        <v>0.05</v>
      </c>
      <c r="AR531" s="38">
        <v>0</v>
      </c>
      <c r="AS531" s="38">
        <v>0</v>
      </c>
      <c r="AT531" s="38">
        <v>0</v>
      </c>
      <c r="AU531" s="38">
        <v>0</v>
      </c>
      <c r="AV531" s="38">
        <v>0</v>
      </c>
      <c r="AW531" s="38">
        <v>0</v>
      </c>
      <c r="AX531" s="38">
        <v>0</v>
      </c>
      <c r="AY531" s="38">
        <v>0</v>
      </c>
      <c r="AZ531" s="38">
        <v>0</v>
      </c>
      <c r="BA531" s="38">
        <v>0</v>
      </c>
      <c r="BB531" s="38">
        <v>0</v>
      </c>
      <c r="BC531" s="38">
        <v>0</v>
      </c>
      <c r="BD531" s="38">
        <v>0</v>
      </c>
      <c r="BE531" s="38">
        <v>0</v>
      </c>
      <c r="BF531" s="38">
        <v>0</v>
      </c>
      <c r="BG531" s="38">
        <v>0</v>
      </c>
      <c r="BH531" s="38">
        <v>0</v>
      </c>
      <c r="BI531" s="38">
        <v>0</v>
      </c>
      <c r="BJ531" s="38">
        <v>0</v>
      </c>
      <c r="BK531" s="38">
        <v>0</v>
      </c>
      <c r="BL531" s="38">
        <v>0</v>
      </c>
      <c r="BM531" s="38">
        <v>0</v>
      </c>
      <c r="BN531" s="38">
        <v>0</v>
      </c>
      <c r="BO531" s="38">
        <v>0</v>
      </c>
      <c r="BP531" s="38">
        <v>0</v>
      </c>
      <c r="BQ531" s="38">
        <v>0</v>
      </c>
      <c r="BR531" s="38">
        <v>0</v>
      </c>
      <c r="BS531" s="38">
        <v>0</v>
      </c>
      <c r="BT531" s="38">
        <v>0</v>
      </c>
      <c r="BU531" s="38">
        <v>0</v>
      </c>
      <c r="BV531" s="38">
        <v>0</v>
      </c>
      <c r="BW531" s="38">
        <v>0</v>
      </c>
      <c r="BX531" s="38">
        <v>0</v>
      </c>
      <c r="BY531" s="38">
        <v>0</v>
      </c>
      <c r="BZ531" s="38">
        <v>0</v>
      </c>
      <c r="CA531" s="38">
        <v>0</v>
      </c>
      <c r="CB531" s="38">
        <v>0</v>
      </c>
      <c r="CC531" s="330">
        <v>0</v>
      </c>
      <c r="CD531" s="38">
        <v>0</v>
      </c>
      <c r="CE531" s="38">
        <v>0</v>
      </c>
      <c r="CF531" s="38">
        <v>0</v>
      </c>
      <c r="CG531" s="38">
        <v>0</v>
      </c>
      <c r="CH531" s="28" t="s">
        <v>107</v>
      </c>
      <c r="CI531" s="28" t="s">
        <v>107</v>
      </c>
      <c r="CJ531" s="28" t="s">
        <v>107</v>
      </c>
      <c r="CK531" s="28" t="s">
        <v>107</v>
      </c>
      <c r="CL531" s="28" t="s">
        <v>107</v>
      </c>
      <c r="CM531" s="28" t="s">
        <v>107</v>
      </c>
      <c r="CN531" s="28" t="s">
        <v>107</v>
      </c>
      <c r="CO531" s="28" t="s">
        <v>107</v>
      </c>
      <c r="CP531" s="28" t="s">
        <v>107</v>
      </c>
      <c r="CQ531" s="28" t="s">
        <v>107</v>
      </c>
      <c r="CR531" s="28" t="s">
        <v>107</v>
      </c>
      <c r="CS531" s="28" t="s">
        <v>107</v>
      </c>
      <c r="CT531" s="28" t="s">
        <v>107</v>
      </c>
      <c r="CU531" s="28" t="s">
        <v>107</v>
      </c>
      <c r="CV531" s="29" t="s">
        <v>114</v>
      </c>
      <c r="CW531" s="29" t="s">
        <v>114</v>
      </c>
      <c r="CX531" s="29" t="s">
        <v>113</v>
      </c>
      <c r="CY531" s="29" t="s">
        <v>114</v>
      </c>
      <c r="CZ531" s="29" t="s">
        <v>114</v>
      </c>
      <c r="DA531" s="29" t="s">
        <v>114</v>
      </c>
      <c r="DB531" s="29" t="s">
        <v>114</v>
      </c>
      <c r="DC531" s="29" t="s">
        <v>114</v>
      </c>
      <c r="DD531" s="332">
        <v>0</v>
      </c>
      <c r="DE531" s="43">
        <v>0</v>
      </c>
      <c r="DF531" s="390">
        <v>0</v>
      </c>
      <c r="DG531" s="310"/>
      <c r="DH531" s="203"/>
      <c r="DI531" s="279" t="str" cm="1">
        <f t="array" ref="DI531">+IF(AND(C531&lt;&gt;"Vehículos Eléctricos",C531&lt;&gt;"Vehículos Híbridos",AD531="PERCENTIL 50"),
     IF(VLOOKUP(_xlfn.TEXTJOIN("_",FALSE,C531:E531),BD_Perc!$A:$P,_xlfn.IFS(BD!AE531="Intervalo de precio 1",12,BD!AE531="Intervalo de precio 2",13),FALSE)&lt;=1,
     VLOOKUP(_xlfn.TEXTJOIN("_",FALSE,C531:E531),BD_Perc!$A:$P,16,FALSE),"Ok P50"),
     "Ok P30/70 ó Híbrido/Eléctrico")</f>
        <v>Ok P30/70 ó Híbrido/Eléctrico</v>
      </c>
      <c r="DJ531" s="279" t="str">
        <f t="shared" si="49"/>
        <v>Otros Tipos de Vehículos_Camión_Cabina Sencilla</v>
      </c>
      <c r="DK531" s="331">
        <f t="shared" si="53"/>
        <v>254600000</v>
      </c>
      <c r="DL531" s="326"/>
    </row>
    <row r="532" spans="1:116" ht="63.75">
      <c r="A532" s="28">
        <v>527</v>
      </c>
      <c r="B532" s="29" t="s">
        <v>266</v>
      </c>
      <c r="C532" s="68" t="s">
        <v>4</v>
      </c>
      <c r="D532" s="29" t="s">
        <v>1112</v>
      </c>
      <c r="E532" s="42" t="s">
        <v>1113</v>
      </c>
      <c r="F532" s="42" t="s">
        <v>107</v>
      </c>
      <c r="G532" s="30" t="s">
        <v>1174</v>
      </c>
      <c r="H532" s="28" t="s">
        <v>913</v>
      </c>
      <c r="I532" s="28">
        <v>39811013</v>
      </c>
      <c r="J532" s="28" t="s">
        <v>1175</v>
      </c>
      <c r="K532" s="31" t="s">
        <v>107</v>
      </c>
      <c r="L532" s="28">
        <v>125</v>
      </c>
      <c r="M532" s="28" t="s">
        <v>107</v>
      </c>
      <c r="N532" s="34">
        <v>98200000</v>
      </c>
      <c r="O532" s="34">
        <f>+IFERROR(VLOOKUP(I532,Precio_Fasecolda!A:C,3,FALSE),IFERROR(VLOOKUP(I532,Precio_Fasecolda!B:C,2,FALSE),N532))</f>
        <v>98200000</v>
      </c>
      <c r="P532" s="34">
        <f t="shared" si="50"/>
        <v>0</v>
      </c>
      <c r="Q532" s="28" t="s">
        <v>107</v>
      </c>
      <c r="R532" s="28" t="s">
        <v>2415</v>
      </c>
      <c r="S532" s="28" t="s">
        <v>360</v>
      </c>
      <c r="T532" s="33" t="s">
        <v>843</v>
      </c>
      <c r="U532" s="28">
        <v>5700</v>
      </c>
      <c r="V532" s="28">
        <v>2010</v>
      </c>
      <c r="W532" s="69">
        <v>3690</v>
      </c>
      <c r="X532" s="56" t="s">
        <v>1116</v>
      </c>
      <c r="Y532" s="28" t="str">
        <f t="shared" si="51"/>
        <v>N.A.</v>
      </c>
      <c r="Z532" s="292">
        <f t="shared" si="48"/>
        <v>98200000</v>
      </c>
      <c r="AA532" s="28" cm="1">
        <f t="array" aca="1" ref="AA532" ca="1">_xlfn.IFS(DK532&lt;$DK$4,1,AND(DK532&gt;=$DK$4,DK532&lt;=$AA$4),2,DK532&gt;$AA$4,3)</f>
        <v>2</v>
      </c>
      <c r="AB532" s="28">
        <v>0</v>
      </c>
      <c r="AC532" s="28" cm="1">
        <f t="array" aca="1" ref="AC532" ca="1">IF(AB532="PERCENTIL 30","",_xlfn.IFS(DK532&lt;$AC$4,1,DK532&gt;$AC$4,2))</f>
        <v>1</v>
      </c>
      <c r="AD532" s="28" t="str">
        <f>+IFERROR(VLOOKUP(_xlfn.TEXTJOIN("_", FALSE, C532:E532), BD_Perc!$A:$O, 15, FALSE),"Segmentación no encontrada o vehículo inactivo")</f>
        <v>PERCENTIL 30-70</v>
      </c>
      <c r="AE532" s="28" t="str" cm="1">
        <f t="array" ref="AE532">_xlfn.IFS(
    AD532 = "PERCENTIL 50",
    _xlfn.IFS(
        BD!DK532 &lt; VLOOKUP(_xlfn.TEXTJOIN("_", FALSE, C532:E532), BD_Perc!$A:$O, 11, FALSE), "Intervalo de precio 1",
        BD!DK532 &gt;= VLOOKUP(_xlfn.TEXTJOIN("_", FALSE, C532:E532), BD_Perc!$A:$O, 11, FALSE), "Intervalo de precio 2"
    ),
    AD532 = "PERCENTIL 30-70",
    _xlfn.IFS(
        BD!DK532 &lt; VLOOKUP(_xlfn.TEXTJOIN("_", FALSE, C532:E532), BD_Perc!$A:$O, 6, FALSE), "Intervalo de precio 1",
        BD!DK532 &lt; VLOOKUP(_xlfn.TEXTJOIN("_", FALSE, C532:E532), BD_Perc!$A:$O, 7, FALSE), "Intervalo de precio 2",
        BD!DK532 &gt;= VLOOKUP(_xlfn.TEXTJOIN("_", FALSE, C532:E532), BD_Perc!$A:$O, 7, FALSE), "Intervalo de precio 3"
    ),
    AD532="Segmentación no encontrada o vehículo inactivo","Segmentación no encontrada o vehículo inactivo"
)</f>
        <v>Intervalo de precio 1</v>
      </c>
      <c r="AF532" s="33" t="s">
        <v>2412</v>
      </c>
      <c r="AG532" s="35" t="b">
        <f t="shared" si="52"/>
        <v>1</v>
      </c>
      <c r="AH532" s="323">
        <v>0</v>
      </c>
      <c r="AI532" s="323">
        <v>5.0000000000000001E-3</v>
      </c>
      <c r="AJ532" s="323">
        <v>0.01</v>
      </c>
      <c r="AK532" s="323">
        <v>1.4999999999999999E-2</v>
      </c>
      <c r="AL532" s="323">
        <v>1.4999999999999999E-2</v>
      </c>
      <c r="AM532" s="323">
        <v>1.4999999999999999E-2</v>
      </c>
      <c r="AN532" s="28" t="s">
        <v>113</v>
      </c>
      <c r="AO532" s="28" t="s">
        <v>113</v>
      </c>
      <c r="AP532" s="28" t="s">
        <v>113</v>
      </c>
      <c r="AQ532" s="48">
        <v>0.05</v>
      </c>
      <c r="AR532" s="38">
        <v>8689479</v>
      </c>
      <c r="AS532" s="38">
        <v>571287</v>
      </c>
      <c r="AT532" s="38">
        <v>620255</v>
      </c>
      <c r="AU532" s="38">
        <v>2448372</v>
      </c>
      <c r="AV532" s="38" t="s">
        <v>107</v>
      </c>
      <c r="AW532" s="38">
        <v>9467039</v>
      </c>
      <c r="AX532" s="38" t="s">
        <v>107</v>
      </c>
      <c r="AY532" s="38">
        <v>457030</v>
      </c>
      <c r="AZ532" s="38">
        <v>505997</v>
      </c>
      <c r="BA532" s="38" t="s">
        <v>107</v>
      </c>
      <c r="BB532" s="38">
        <v>23504373</v>
      </c>
      <c r="BC532" s="38">
        <v>23504373</v>
      </c>
      <c r="BD532" s="38" t="s">
        <v>107</v>
      </c>
      <c r="BE532" s="38" t="s">
        <v>107</v>
      </c>
      <c r="BF532" s="38" t="s">
        <v>107</v>
      </c>
      <c r="BG532" s="38" t="s">
        <v>107</v>
      </c>
      <c r="BH532" s="38" t="s">
        <v>107</v>
      </c>
      <c r="BI532" s="38" t="s">
        <v>107</v>
      </c>
      <c r="BJ532" s="38" t="s">
        <v>107</v>
      </c>
      <c r="BK532" s="38" t="s">
        <v>107</v>
      </c>
      <c r="BL532" s="38">
        <v>0</v>
      </c>
      <c r="BM532" s="38">
        <v>0</v>
      </c>
      <c r="BN532" s="38" t="s">
        <v>107</v>
      </c>
      <c r="BO532" s="38" t="s">
        <v>107</v>
      </c>
      <c r="BP532" s="38" t="s">
        <v>107</v>
      </c>
      <c r="BQ532" s="38" t="s">
        <v>107</v>
      </c>
      <c r="BR532" s="38" t="s">
        <v>107</v>
      </c>
      <c r="BS532" s="38" t="s">
        <v>107</v>
      </c>
      <c r="BT532" s="38" t="s">
        <v>107</v>
      </c>
      <c r="BU532" s="38" t="s">
        <v>107</v>
      </c>
      <c r="BV532" s="38" t="s">
        <v>107</v>
      </c>
      <c r="BW532" s="38" t="s">
        <v>107</v>
      </c>
      <c r="BX532" s="38" t="s">
        <v>107</v>
      </c>
      <c r="BY532" s="38" t="s">
        <v>107</v>
      </c>
      <c r="BZ532" s="38" t="s">
        <v>107</v>
      </c>
      <c r="CA532" s="38">
        <v>0</v>
      </c>
      <c r="CB532" s="38" t="s">
        <v>107</v>
      </c>
      <c r="CC532" s="330" t="s">
        <v>107</v>
      </c>
      <c r="CD532" s="38" t="s">
        <v>107</v>
      </c>
      <c r="CE532" s="38" t="s">
        <v>107</v>
      </c>
      <c r="CF532" s="38" t="s">
        <v>107</v>
      </c>
      <c r="CG532" s="38" t="s">
        <v>107</v>
      </c>
      <c r="CH532" s="28" t="s">
        <v>107</v>
      </c>
      <c r="CI532" s="28" t="s">
        <v>107</v>
      </c>
      <c r="CJ532" s="28" t="s">
        <v>107</v>
      </c>
      <c r="CK532" s="28" t="s">
        <v>107</v>
      </c>
      <c r="CL532" s="28" t="s">
        <v>107</v>
      </c>
      <c r="CM532" s="28" t="s">
        <v>107</v>
      </c>
      <c r="CN532" s="28" t="s">
        <v>107</v>
      </c>
      <c r="CO532" s="42" t="s">
        <v>107</v>
      </c>
      <c r="CP532" s="28" t="s">
        <v>107</v>
      </c>
      <c r="CQ532" s="28" t="s">
        <v>107</v>
      </c>
      <c r="CR532" s="28" t="s">
        <v>107</v>
      </c>
      <c r="CS532" s="28" t="s">
        <v>107</v>
      </c>
      <c r="CT532" s="28" t="s">
        <v>107</v>
      </c>
      <c r="CU532" s="28" t="s">
        <v>107</v>
      </c>
      <c r="CV532" s="42" t="s">
        <v>114</v>
      </c>
      <c r="CW532" s="42" t="s">
        <v>114</v>
      </c>
      <c r="CX532" s="42" t="s">
        <v>114</v>
      </c>
      <c r="CY532" s="42" t="s">
        <v>113</v>
      </c>
      <c r="CZ532" s="42" t="s">
        <v>113</v>
      </c>
      <c r="DA532" s="42" t="s">
        <v>114</v>
      </c>
      <c r="DB532" s="29" t="s">
        <v>107</v>
      </c>
      <c r="DC532" s="29" t="s">
        <v>107</v>
      </c>
      <c r="DD532" s="332">
        <v>16510189</v>
      </c>
      <c r="DE532" s="43">
        <v>1</v>
      </c>
      <c r="DF532" s="390">
        <v>1</v>
      </c>
      <c r="DG532" s="310"/>
      <c r="DH532" s="203"/>
      <c r="DI532" s="279" t="str" cm="1">
        <f t="array" ref="DI532">+IF(AND(C532&lt;&gt;"Vehículos Eléctricos",C532&lt;&gt;"Vehículos Híbridos",AD532="PERCENTIL 50"),
     IF(VLOOKUP(_xlfn.TEXTJOIN("_",FALSE,C532:E532),BD_Perc!$A:$P,_xlfn.IFS(BD!AE532="Intervalo de precio 1",12,BD!AE532="Intervalo de precio 2",13),FALSE)&lt;=1,
     VLOOKUP(_xlfn.TEXTJOIN("_",FALSE,C532:E532),BD_Perc!$A:$P,16,FALSE),"Ok P50"),
     "Ok P30/70 ó Híbrido/Eléctrico")</f>
        <v>Ok P30/70 ó Híbrido/Eléctrico</v>
      </c>
      <c r="DJ532" s="279" t="str">
        <f t="shared" si="49"/>
        <v>Otros Tipos de Vehículos_Camión_Cabina Sencilla</v>
      </c>
      <c r="DK532" s="331">
        <f t="shared" si="53"/>
        <v>98200000</v>
      </c>
      <c r="DL532" s="326"/>
    </row>
    <row r="533" spans="1:116" ht="63.75">
      <c r="A533" s="28">
        <v>528</v>
      </c>
      <c r="B533" s="29" t="s">
        <v>266</v>
      </c>
      <c r="C533" s="68" t="s">
        <v>4</v>
      </c>
      <c r="D533" s="29" t="s">
        <v>1112</v>
      </c>
      <c r="E533" s="42" t="s">
        <v>1113</v>
      </c>
      <c r="F533" s="42" t="s">
        <v>107</v>
      </c>
      <c r="G533" s="30" t="s">
        <v>1176</v>
      </c>
      <c r="H533" s="28" t="s">
        <v>913</v>
      </c>
      <c r="I533" s="28">
        <v>39811011</v>
      </c>
      <c r="J533" s="28" t="s">
        <v>1177</v>
      </c>
      <c r="K533" s="31" t="s">
        <v>107</v>
      </c>
      <c r="L533" s="28">
        <v>145</v>
      </c>
      <c r="M533" s="28" t="s">
        <v>107</v>
      </c>
      <c r="N533" s="34">
        <v>112400000</v>
      </c>
      <c r="O533" s="34">
        <f>+IFERROR(VLOOKUP(I533,Precio_Fasecolda!A:C,3,FALSE),IFERROR(VLOOKUP(I533,Precio_Fasecolda!B:C,2,FALSE),N533))</f>
        <v>112400000</v>
      </c>
      <c r="P533" s="34">
        <f t="shared" si="50"/>
        <v>0</v>
      </c>
      <c r="Q533" s="28" t="s">
        <v>107</v>
      </c>
      <c r="R533" s="28" t="s">
        <v>2415</v>
      </c>
      <c r="S533" s="28" t="s">
        <v>360</v>
      </c>
      <c r="T533" s="33" t="s">
        <v>843</v>
      </c>
      <c r="U533" s="28">
        <v>6500</v>
      </c>
      <c r="V533" s="28">
        <v>2385</v>
      </c>
      <c r="W533" s="69">
        <v>4115</v>
      </c>
      <c r="X533" s="56" t="s">
        <v>1116</v>
      </c>
      <c r="Y533" s="28" t="str">
        <f t="shared" si="51"/>
        <v>N.A.</v>
      </c>
      <c r="Z533" s="292">
        <f t="shared" si="48"/>
        <v>112400000</v>
      </c>
      <c r="AA533" s="28" cm="1">
        <f t="array" aca="1" ref="AA533" ca="1">_xlfn.IFS(DK533&lt;$DK$4,1,AND(DK533&gt;=$DK$4,DK533&lt;=$AA$4),2,DK533&gt;$AA$4,3)</f>
        <v>2</v>
      </c>
      <c r="AB533" s="28">
        <v>0</v>
      </c>
      <c r="AC533" s="28" cm="1">
        <f t="array" aca="1" ref="AC533" ca="1">IF(AB533="PERCENTIL 30","",_xlfn.IFS(DK533&lt;$AC$4,1,DK533&gt;$AC$4,2))</f>
        <v>1</v>
      </c>
      <c r="AD533" s="28" t="str">
        <f>+IFERROR(VLOOKUP(_xlfn.TEXTJOIN("_", FALSE, C533:E533), BD_Perc!$A:$O, 15, FALSE),"Segmentación no encontrada o vehículo inactivo")</f>
        <v>PERCENTIL 30-70</v>
      </c>
      <c r="AE533" s="28" t="str" cm="1">
        <f t="array" ref="AE533">_xlfn.IFS(
    AD533 = "PERCENTIL 50",
    _xlfn.IFS(
        BD!DK533 &lt; VLOOKUP(_xlfn.TEXTJOIN("_", FALSE, C533:E533), BD_Perc!$A:$O, 11, FALSE), "Intervalo de precio 1",
        BD!DK533 &gt;= VLOOKUP(_xlfn.TEXTJOIN("_", FALSE, C533:E533), BD_Perc!$A:$O, 11, FALSE), "Intervalo de precio 2"
    ),
    AD533 = "PERCENTIL 30-70",
    _xlfn.IFS(
        BD!DK533 &lt; VLOOKUP(_xlfn.TEXTJOIN("_", FALSE, C533:E533), BD_Perc!$A:$O, 6, FALSE), "Intervalo de precio 1",
        BD!DK533 &lt; VLOOKUP(_xlfn.TEXTJOIN("_", FALSE, C533:E533), BD_Perc!$A:$O, 7, FALSE), "Intervalo de precio 2",
        BD!DK533 &gt;= VLOOKUP(_xlfn.TEXTJOIN("_", FALSE, C533:E533), BD_Perc!$A:$O, 7, FALSE), "Intervalo de precio 3"
    ),
    AD533="Segmentación no encontrada o vehículo inactivo","Segmentación no encontrada o vehículo inactivo"
)</f>
        <v>Intervalo de precio 1</v>
      </c>
      <c r="AF533" s="33" t="s">
        <v>2412</v>
      </c>
      <c r="AG533" s="35" t="b">
        <f t="shared" si="52"/>
        <v>1</v>
      </c>
      <c r="AH533" s="323">
        <v>0</v>
      </c>
      <c r="AI533" s="323">
        <v>5.0000000000000001E-3</v>
      </c>
      <c r="AJ533" s="323">
        <v>0.01</v>
      </c>
      <c r="AK533" s="323">
        <v>1.4999999999999999E-2</v>
      </c>
      <c r="AL533" s="323">
        <v>1.4999999999999999E-2</v>
      </c>
      <c r="AM533" s="323">
        <v>1.4999999999999999E-2</v>
      </c>
      <c r="AN533" s="28" t="s">
        <v>113</v>
      </c>
      <c r="AO533" s="28" t="s">
        <v>113</v>
      </c>
      <c r="AP533" s="28" t="s">
        <v>113</v>
      </c>
      <c r="AQ533" s="48">
        <v>0.05</v>
      </c>
      <c r="AR533" s="38">
        <v>8689479</v>
      </c>
      <c r="AS533" s="38">
        <v>571287</v>
      </c>
      <c r="AT533" s="38">
        <v>620255</v>
      </c>
      <c r="AU533" s="38">
        <v>2448372</v>
      </c>
      <c r="AV533" s="38" t="s">
        <v>107</v>
      </c>
      <c r="AW533" s="38">
        <v>9467039</v>
      </c>
      <c r="AX533" s="38" t="s">
        <v>107</v>
      </c>
      <c r="AY533" s="38">
        <v>457030</v>
      </c>
      <c r="AZ533" s="38">
        <v>505997</v>
      </c>
      <c r="BA533" s="38" t="s">
        <v>107</v>
      </c>
      <c r="BB533" s="38">
        <v>23504373</v>
      </c>
      <c r="BC533" s="38">
        <v>23504373</v>
      </c>
      <c r="BD533" s="38" t="s">
        <v>107</v>
      </c>
      <c r="BE533" s="38" t="s">
        <v>107</v>
      </c>
      <c r="BF533" s="38" t="s">
        <v>107</v>
      </c>
      <c r="BG533" s="38" t="s">
        <v>107</v>
      </c>
      <c r="BH533" s="38" t="s">
        <v>107</v>
      </c>
      <c r="BI533" s="38" t="s">
        <v>107</v>
      </c>
      <c r="BJ533" s="38" t="s">
        <v>107</v>
      </c>
      <c r="BK533" s="38" t="s">
        <v>107</v>
      </c>
      <c r="BL533" s="38">
        <v>0</v>
      </c>
      <c r="BM533" s="38">
        <v>0</v>
      </c>
      <c r="BN533" s="38" t="s">
        <v>107</v>
      </c>
      <c r="BO533" s="38" t="s">
        <v>107</v>
      </c>
      <c r="BP533" s="38" t="s">
        <v>107</v>
      </c>
      <c r="BQ533" s="38" t="s">
        <v>107</v>
      </c>
      <c r="BR533" s="38" t="s">
        <v>107</v>
      </c>
      <c r="BS533" s="38" t="s">
        <v>107</v>
      </c>
      <c r="BT533" s="38" t="s">
        <v>107</v>
      </c>
      <c r="BU533" s="38" t="s">
        <v>107</v>
      </c>
      <c r="BV533" s="38" t="s">
        <v>107</v>
      </c>
      <c r="BW533" s="38" t="s">
        <v>107</v>
      </c>
      <c r="BX533" s="38" t="s">
        <v>107</v>
      </c>
      <c r="BY533" s="38" t="s">
        <v>107</v>
      </c>
      <c r="BZ533" s="38" t="s">
        <v>107</v>
      </c>
      <c r="CA533" s="38">
        <v>4816921</v>
      </c>
      <c r="CB533" s="38" t="s">
        <v>107</v>
      </c>
      <c r="CC533" s="330" t="s">
        <v>107</v>
      </c>
      <c r="CD533" s="38" t="s">
        <v>107</v>
      </c>
      <c r="CE533" s="38" t="s">
        <v>107</v>
      </c>
      <c r="CF533" s="38" t="s">
        <v>107</v>
      </c>
      <c r="CG533" s="38" t="s">
        <v>107</v>
      </c>
      <c r="CH533" s="28" t="s">
        <v>107</v>
      </c>
      <c r="CI533" s="28" t="s">
        <v>107</v>
      </c>
      <c r="CJ533" s="28" t="s">
        <v>107</v>
      </c>
      <c r="CK533" s="28" t="s">
        <v>107</v>
      </c>
      <c r="CL533" s="28" t="s">
        <v>107</v>
      </c>
      <c r="CM533" s="28" t="s">
        <v>107</v>
      </c>
      <c r="CN533" s="28" t="s">
        <v>107</v>
      </c>
      <c r="CO533" s="42" t="s">
        <v>107</v>
      </c>
      <c r="CP533" s="28" t="s">
        <v>107</v>
      </c>
      <c r="CQ533" s="28" t="s">
        <v>107</v>
      </c>
      <c r="CR533" s="28" t="s">
        <v>107</v>
      </c>
      <c r="CS533" s="28" t="s">
        <v>107</v>
      </c>
      <c r="CT533" s="28" t="s">
        <v>107</v>
      </c>
      <c r="CU533" s="28" t="s">
        <v>107</v>
      </c>
      <c r="CV533" s="42" t="s">
        <v>114</v>
      </c>
      <c r="CW533" s="42" t="s">
        <v>114</v>
      </c>
      <c r="CX533" s="42" t="s">
        <v>114</v>
      </c>
      <c r="CY533" s="42" t="s">
        <v>114</v>
      </c>
      <c r="CZ533" s="42" t="s">
        <v>113</v>
      </c>
      <c r="DA533" s="42" t="s">
        <v>114</v>
      </c>
      <c r="DB533" s="29" t="s">
        <v>107</v>
      </c>
      <c r="DC533" s="29" t="s">
        <v>107</v>
      </c>
      <c r="DD533" s="332">
        <v>16510189</v>
      </c>
      <c r="DE533" s="43">
        <v>1</v>
      </c>
      <c r="DF533" s="390">
        <v>1</v>
      </c>
      <c r="DG533" s="310"/>
      <c r="DH533" s="203"/>
      <c r="DI533" s="279" t="str" cm="1">
        <f t="array" ref="DI533">+IF(AND(C533&lt;&gt;"Vehículos Eléctricos",C533&lt;&gt;"Vehículos Híbridos",AD533="PERCENTIL 50"),
     IF(VLOOKUP(_xlfn.TEXTJOIN("_",FALSE,C533:E533),BD_Perc!$A:$P,_xlfn.IFS(BD!AE533="Intervalo de precio 1",12,BD!AE533="Intervalo de precio 2",13),FALSE)&lt;=1,
     VLOOKUP(_xlfn.TEXTJOIN("_",FALSE,C533:E533),BD_Perc!$A:$P,16,FALSE),"Ok P50"),
     "Ok P30/70 ó Híbrido/Eléctrico")</f>
        <v>Ok P30/70 ó Híbrido/Eléctrico</v>
      </c>
      <c r="DJ533" s="279" t="str">
        <f t="shared" si="49"/>
        <v>Otros Tipos de Vehículos_Camión_Cabina Sencilla</v>
      </c>
      <c r="DK533" s="331">
        <f t="shared" si="53"/>
        <v>112400000</v>
      </c>
      <c r="DL533" s="326"/>
    </row>
    <row r="534" spans="1:116" ht="63.75">
      <c r="A534" s="28">
        <v>529</v>
      </c>
      <c r="B534" s="29" t="s">
        <v>266</v>
      </c>
      <c r="C534" s="68" t="s">
        <v>4</v>
      </c>
      <c r="D534" s="29" t="s">
        <v>1112</v>
      </c>
      <c r="E534" s="42" t="s">
        <v>1113</v>
      </c>
      <c r="F534" s="42" t="s">
        <v>107</v>
      </c>
      <c r="G534" s="30" t="s">
        <v>1178</v>
      </c>
      <c r="H534" s="28" t="s">
        <v>913</v>
      </c>
      <c r="I534" s="28">
        <v>39811010</v>
      </c>
      <c r="J534" s="28" t="s">
        <v>1179</v>
      </c>
      <c r="K534" s="31" t="s">
        <v>107</v>
      </c>
      <c r="L534" s="28">
        <v>180</v>
      </c>
      <c r="M534" s="28" t="s">
        <v>107</v>
      </c>
      <c r="N534" s="34">
        <v>122300000</v>
      </c>
      <c r="O534" s="34">
        <f>+IFERROR(VLOOKUP(I534,Precio_Fasecolda!A:C,3,FALSE),IFERROR(VLOOKUP(I534,Precio_Fasecolda!B:C,2,FALSE),N534))</f>
        <v>122300000</v>
      </c>
      <c r="P534" s="34">
        <f t="shared" si="50"/>
        <v>0</v>
      </c>
      <c r="Q534" s="28" t="s">
        <v>107</v>
      </c>
      <c r="R534" s="28" t="s">
        <v>2415</v>
      </c>
      <c r="S534" s="28" t="s">
        <v>360</v>
      </c>
      <c r="T534" s="33" t="s">
        <v>843</v>
      </c>
      <c r="U534" s="28">
        <v>7500</v>
      </c>
      <c r="V534" s="28">
        <v>2575</v>
      </c>
      <c r="W534" s="69">
        <v>4925</v>
      </c>
      <c r="X534" s="56" t="s">
        <v>1116</v>
      </c>
      <c r="Y534" s="28" t="str">
        <f t="shared" si="51"/>
        <v>N.A.</v>
      </c>
      <c r="Z534" s="292">
        <f t="shared" si="48"/>
        <v>122300000</v>
      </c>
      <c r="AA534" s="28" cm="1">
        <f t="array" aca="1" ref="AA534" ca="1">_xlfn.IFS(DK534&lt;$DK$4,1,AND(DK534&gt;=$DK$4,DK534&lt;=$AA$4),2,DK534&gt;$AA$4,3)</f>
        <v>2</v>
      </c>
      <c r="AB534" s="28">
        <v>0</v>
      </c>
      <c r="AC534" s="28" cm="1">
        <f t="array" aca="1" ref="AC534" ca="1">IF(AB534="PERCENTIL 30","",_xlfn.IFS(DK534&lt;$AC$4,1,DK534&gt;$AC$4,2))</f>
        <v>1</v>
      </c>
      <c r="AD534" s="28" t="str">
        <f>+IFERROR(VLOOKUP(_xlfn.TEXTJOIN("_", FALSE, C534:E534), BD_Perc!$A:$O, 15, FALSE),"Segmentación no encontrada o vehículo inactivo")</f>
        <v>PERCENTIL 30-70</v>
      </c>
      <c r="AE534" s="28" t="str" cm="1">
        <f t="array" ref="AE534">_xlfn.IFS(
    AD534 = "PERCENTIL 50",
    _xlfn.IFS(
        BD!DK534 &lt; VLOOKUP(_xlfn.TEXTJOIN("_", FALSE, C534:E534), BD_Perc!$A:$O, 11, FALSE), "Intervalo de precio 1",
        BD!DK534 &gt;= VLOOKUP(_xlfn.TEXTJOIN("_", FALSE, C534:E534), BD_Perc!$A:$O, 11, FALSE), "Intervalo de precio 2"
    ),
    AD534 = "PERCENTIL 30-70",
    _xlfn.IFS(
        BD!DK534 &lt; VLOOKUP(_xlfn.TEXTJOIN("_", FALSE, C534:E534), BD_Perc!$A:$O, 6, FALSE), "Intervalo de precio 1",
        BD!DK534 &lt; VLOOKUP(_xlfn.TEXTJOIN("_", FALSE, C534:E534), BD_Perc!$A:$O, 7, FALSE), "Intervalo de precio 2",
        BD!DK534 &gt;= VLOOKUP(_xlfn.TEXTJOIN("_", FALSE, C534:E534), BD_Perc!$A:$O, 7, FALSE), "Intervalo de precio 3"
    ),
    AD534="Segmentación no encontrada o vehículo inactivo","Segmentación no encontrada o vehículo inactivo"
)</f>
        <v>Intervalo de precio 1</v>
      </c>
      <c r="AF534" s="33" t="s">
        <v>2412</v>
      </c>
      <c r="AG534" s="35" t="b">
        <f t="shared" si="52"/>
        <v>1</v>
      </c>
      <c r="AH534" s="323">
        <v>0</v>
      </c>
      <c r="AI534" s="323">
        <v>5.0000000000000001E-3</v>
      </c>
      <c r="AJ534" s="323">
        <v>0.01</v>
      </c>
      <c r="AK534" s="323">
        <v>1.4999999999999999E-2</v>
      </c>
      <c r="AL534" s="323">
        <v>1.4999999999999999E-2</v>
      </c>
      <c r="AM534" s="323">
        <v>1.4999999999999999E-2</v>
      </c>
      <c r="AN534" s="28" t="s">
        <v>113</v>
      </c>
      <c r="AO534" s="28" t="s">
        <v>113</v>
      </c>
      <c r="AP534" s="28" t="s">
        <v>113</v>
      </c>
      <c r="AQ534" s="48">
        <v>0.05</v>
      </c>
      <c r="AR534" s="38">
        <v>8689479</v>
      </c>
      <c r="AS534" s="38">
        <v>571287</v>
      </c>
      <c r="AT534" s="38">
        <v>620255</v>
      </c>
      <c r="AU534" s="38">
        <v>2448372</v>
      </c>
      <c r="AV534" s="38" t="s">
        <v>107</v>
      </c>
      <c r="AW534" s="38">
        <v>9467039</v>
      </c>
      <c r="AX534" s="38" t="s">
        <v>107</v>
      </c>
      <c r="AY534" s="38">
        <v>457030</v>
      </c>
      <c r="AZ534" s="38">
        <v>505997</v>
      </c>
      <c r="BA534" s="38" t="s">
        <v>107</v>
      </c>
      <c r="BB534" s="38">
        <v>27356478</v>
      </c>
      <c r="BC534" s="38">
        <v>27356478</v>
      </c>
      <c r="BD534" s="38" t="s">
        <v>107</v>
      </c>
      <c r="BE534" s="38" t="s">
        <v>107</v>
      </c>
      <c r="BF534" s="38" t="s">
        <v>107</v>
      </c>
      <c r="BG534" s="38" t="s">
        <v>107</v>
      </c>
      <c r="BH534" s="38" t="s">
        <v>107</v>
      </c>
      <c r="BI534" s="38" t="s">
        <v>107</v>
      </c>
      <c r="BJ534" s="38" t="s">
        <v>107</v>
      </c>
      <c r="BK534" s="38" t="s">
        <v>107</v>
      </c>
      <c r="BL534" s="38">
        <v>0</v>
      </c>
      <c r="BM534" s="38">
        <v>0</v>
      </c>
      <c r="BN534" s="38" t="s">
        <v>107</v>
      </c>
      <c r="BO534" s="38" t="s">
        <v>107</v>
      </c>
      <c r="BP534" s="38" t="s">
        <v>107</v>
      </c>
      <c r="BQ534" s="38" t="s">
        <v>107</v>
      </c>
      <c r="BR534" s="38" t="s">
        <v>107</v>
      </c>
      <c r="BS534" s="38" t="s">
        <v>107</v>
      </c>
      <c r="BT534" s="38" t="s">
        <v>107</v>
      </c>
      <c r="BU534" s="38" t="s">
        <v>107</v>
      </c>
      <c r="BV534" s="38" t="s">
        <v>107</v>
      </c>
      <c r="BW534" s="38" t="s">
        <v>107</v>
      </c>
      <c r="BX534" s="38" t="s">
        <v>107</v>
      </c>
      <c r="BY534" s="38" t="s">
        <v>107</v>
      </c>
      <c r="BZ534" s="38" t="s">
        <v>107</v>
      </c>
      <c r="CA534" s="38">
        <v>5712869</v>
      </c>
      <c r="CB534" s="38" t="s">
        <v>107</v>
      </c>
      <c r="CC534" s="330" t="s">
        <v>107</v>
      </c>
      <c r="CD534" s="38" t="s">
        <v>107</v>
      </c>
      <c r="CE534" s="38" t="s">
        <v>107</v>
      </c>
      <c r="CF534" s="38" t="s">
        <v>107</v>
      </c>
      <c r="CG534" s="38" t="s">
        <v>107</v>
      </c>
      <c r="CH534" s="28" t="s">
        <v>107</v>
      </c>
      <c r="CI534" s="28" t="s">
        <v>107</v>
      </c>
      <c r="CJ534" s="28" t="s">
        <v>107</v>
      </c>
      <c r="CK534" s="28" t="s">
        <v>107</v>
      </c>
      <c r="CL534" s="28" t="s">
        <v>107</v>
      </c>
      <c r="CM534" s="28" t="s">
        <v>107</v>
      </c>
      <c r="CN534" s="28" t="s">
        <v>107</v>
      </c>
      <c r="CO534" s="42" t="s">
        <v>107</v>
      </c>
      <c r="CP534" s="28" t="s">
        <v>107</v>
      </c>
      <c r="CQ534" s="28" t="s">
        <v>107</v>
      </c>
      <c r="CR534" s="28" t="s">
        <v>107</v>
      </c>
      <c r="CS534" s="28" t="s">
        <v>107</v>
      </c>
      <c r="CT534" s="28" t="s">
        <v>107</v>
      </c>
      <c r="CU534" s="28" t="s">
        <v>107</v>
      </c>
      <c r="CV534" s="42" t="s">
        <v>114</v>
      </c>
      <c r="CW534" s="42" t="s">
        <v>114</v>
      </c>
      <c r="CX534" s="42" t="s">
        <v>114</v>
      </c>
      <c r="CY534" s="42" t="s">
        <v>114</v>
      </c>
      <c r="CZ534" s="42" t="s">
        <v>113</v>
      </c>
      <c r="DA534" s="42" t="s">
        <v>114</v>
      </c>
      <c r="DB534" s="29" t="s">
        <v>107</v>
      </c>
      <c r="DC534" s="29" t="s">
        <v>107</v>
      </c>
      <c r="DD534" s="332">
        <v>12236964</v>
      </c>
      <c r="DE534" s="43">
        <v>1</v>
      </c>
      <c r="DF534" s="390">
        <v>1</v>
      </c>
      <c r="DG534" s="310"/>
      <c r="DH534" s="203"/>
      <c r="DI534" s="279" t="str" cm="1">
        <f t="array" ref="DI534">+IF(AND(C534&lt;&gt;"Vehículos Eléctricos",C534&lt;&gt;"Vehículos Híbridos",AD534="PERCENTIL 50"),
     IF(VLOOKUP(_xlfn.TEXTJOIN("_",FALSE,C534:E534),BD_Perc!$A:$P,_xlfn.IFS(BD!AE534="Intervalo de precio 1",12,BD!AE534="Intervalo de precio 2",13),FALSE)&lt;=1,
     VLOOKUP(_xlfn.TEXTJOIN("_",FALSE,C534:E534),BD_Perc!$A:$P,16,FALSE),"Ok P50"),
     "Ok P30/70 ó Híbrido/Eléctrico")</f>
        <v>Ok P30/70 ó Híbrido/Eléctrico</v>
      </c>
      <c r="DJ534" s="279" t="str">
        <f t="shared" si="49"/>
        <v>Otros Tipos de Vehículos_Camión_Cabina Sencilla</v>
      </c>
      <c r="DK534" s="331">
        <f t="shared" si="53"/>
        <v>122300000</v>
      </c>
      <c r="DL534" s="326"/>
    </row>
    <row r="535" spans="1:116" ht="63.75">
      <c r="A535" s="28">
        <v>530</v>
      </c>
      <c r="B535" s="29" t="s">
        <v>266</v>
      </c>
      <c r="C535" s="68" t="s">
        <v>4</v>
      </c>
      <c r="D535" s="29" t="s">
        <v>1112</v>
      </c>
      <c r="E535" s="42" t="s">
        <v>1113</v>
      </c>
      <c r="F535" s="42" t="s">
        <v>107</v>
      </c>
      <c r="G535" s="30" t="s">
        <v>1180</v>
      </c>
      <c r="H535" s="28" t="s">
        <v>913</v>
      </c>
      <c r="I535" s="28">
        <v>39811009</v>
      </c>
      <c r="J535" s="28" t="s">
        <v>1181</v>
      </c>
      <c r="K535" s="31" t="s">
        <v>107</v>
      </c>
      <c r="L535" s="28">
        <v>180</v>
      </c>
      <c r="M535" s="28" t="s">
        <v>107</v>
      </c>
      <c r="N535" s="34">
        <v>126000000</v>
      </c>
      <c r="O535" s="34">
        <f>+IFERROR(VLOOKUP(I535,Precio_Fasecolda!A:C,3,FALSE),IFERROR(VLOOKUP(I535,Precio_Fasecolda!B:C,2,FALSE),N535))</f>
        <v>126000000</v>
      </c>
      <c r="P535" s="34">
        <f t="shared" si="50"/>
        <v>0</v>
      </c>
      <c r="Q535" s="28" t="s">
        <v>107</v>
      </c>
      <c r="R535" s="28" t="s">
        <v>2415</v>
      </c>
      <c r="S535" s="28" t="s">
        <v>360</v>
      </c>
      <c r="T535" s="33" t="s">
        <v>843</v>
      </c>
      <c r="U535" s="28">
        <v>7500</v>
      </c>
      <c r="V535" s="28">
        <v>2595</v>
      </c>
      <c r="W535" s="69">
        <v>4905</v>
      </c>
      <c r="X535" s="56" t="s">
        <v>1116</v>
      </c>
      <c r="Y535" s="28" t="str">
        <f t="shared" si="51"/>
        <v>N.A.</v>
      </c>
      <c r="Z535" s="292">
        <f t="shared" si="48"/>
        <v>126000000</v>
      </c>
      <c r="AA535" s="28" cm="1">
        <f t="array" aca="1" ref="AA535" ca="1">_xlfn.IFS(DK535&lt;$DK$4,1,AND(DK535&gt;=$DK$4,DK535&lt;=$AA$4),2,DK535&gt;$AA$4,3)</f>
        <v>2</v>
      </c>
      <c r="AB535" s="28">
        <v>0</v>
      </c>
      <c r="AC535" s="28" cm="1">
        <f t="array" aca="1" ref="AC535" ca="1">IF(AB535="PERCENTIL 30","",_xlfn.IFS(DK535&lt;$AC$4,1,DK535&gt;$AC$4,2))</f>
        <v>1</v>
      </c>
      <c r="AD535" s="28" t="str">
        <f>+IFERROR(VLOOKUP(_xlfn.TEXTJOIN("_", FALSE, C535:E535), BD_Perc!$A:$O, 15, FALSE),"Segmentación no encontrada o vehículo inactivo")</f>
        <v>PERCENTIL 30-70</v>
      </c>
      <c r="AE535" s="28" t="str" cm="1">
        <f t="array" ref="AE535">_xlfn.IFS(
    AD535 = "PERCENTIL 50",
    _xlfn.IFS(
        BD!DK535 &lt; VLOOKUP(_xlfn.TEXTJOIN("_", FALSE, C535:E535), BD_Perc!$A:$O, 11, FALSE), "Intervalo de precio 1",
        BD!DK535 &gt;= VLOOKUP(_xlfn.TEXTJOIN("_", FALSE, C535:E535), BD_Perc!$A:$O, 11, FALSE), "Intervalo de precio 2"
    ),
    AD535 = "PERCENTIL 30-70",
    _xlfn.IFS(
        BD!DK535 &lt; VLOOKUP(_xlfn.TEXTJOIN("_", FALSE, C535:E535), BD_Perc!$A:$O, 6, FALSE), "Intervalo de precio 1",
        BD!DK535 &lt; VLOOKUP(_xlfn.TEXTJOIN("_", FALSE, C535:E535), BD_Perc!$A:$O, 7, FALSE), "Intervalo de precio 2",
        BD!DK535 &gt;= VLOOKUP(_xlfn.TEXTJOIN("_", FALSE, C535:E535), BD_Perc!$A:$O, 7, FALSE), "Intervalo de precio 3"
    ),
    AD535="Segmentación no encontrada o vehículo inactivo","Segmentación no encontrada o vehículo inactivo"
)</f>
        <v>Intervalo de precio 1</v>
      </c>
      <c r="AF535" s="33" t="s">
        <v>2412</v>
      </c>
      <c r="AG535" s="35" t="b">
        <f t="shared" si="52"/>
        <v>1</v>
      </c>
      <c r="AH535" s="323">
        <v>0</v>
      </c>
      <c r="AI535" s="323">
        <v>5.0000000000000001E-3</v>
      </c>
      <c r="AJ535" s="323">
        <v>0.01</v>
      </c>
      <c r="AK535" s="323">
        <v>1.4999999999999999E-2</v>
      </c>
      <c r="AL535" s="323">
        <v>1.4999999999999999E-2</v>
      </c>
      <c r="AM535" s="323">
        <v>1.4999999999999999E-2</v>
      </c>
      <c r="AN535" s="28" t="s">
        <v>113</v>
      </c>
      <c r="AO535" s="28" t="s">
        <v>113</v>
      </c>
      <c r="AP535" s="28" t="s">
        <v>113</v>
      </c>
      <c r="AQ535" s="48">
        <v>0.05</v>
      </c>
      <c r="AR535" s="38">
        <v>8689479</v>
      </c>
      <c r="AS535" s="38">
        <v>571287</v>
      </c>
      <c r="AT535" s="38">
        <v>620255</v>
      </c>
      <c r="AU535" s="38">
        <v>2448372</v>
      </c>
      <c r="AV535" s="38" t="s">
        <v>107</v>
      </c>
      <c r="AW535" s="38">
        <v>9467039</v>
      </c>
      <c r="AX535" s="38" t="s">
        <v>107</v>
      </c>
      <c r="AY535" s="38">
        <v>457030</v>
      </c>
      <c r="AZ535" s="38">
        <v>505997</v>
      </c>
      <c r="BA535" s="38" t="s">
        <v>107</v>
      </c>
      <c r="BB535" s="38">
        <v>27356478</v>
      </c>
      <c r="BC535" s="38">
        <v>27356478</v>
      </c>
      <c r="BD535" s="38" t="s">
        <v>107</v>
      </c>
      <c r="BE535" s="38" t="s">
        <v>107</v>
      </c>
      <c r="BF535" s="38" t="s">
        <v>107</v>
      </c>
      <c r="BG535" s="38" t="s">
        <v>107</v>
      </c>
      <c r="BH535" s="38" t="s">
        <v>107</v>
      </c>
      <c r="BI535" s="38" t="s">
        <v>107</v>
      </c>
      <c r="BJ535" s="38" t="s">
        <v>107</v>
      </c>
      <c r="BK535" s="38" t="s">
        <v>107</v>
      </c>
      <c r="BL535" s="38">
        <v>0</v>
      </c>
      <c r="BM535" s="38">
        <v>0</v>
      </c>
      <c r="BN535" s="38" t="s">
        <v>107</v>
      </c>
      <c r="BO535" s="38" t="s">
        <v>107</v>
      </c>
      <c r="BP535" s="38" t="s">
        <v>107</v>
      </c>
      <c r="BQ535" s="38" t="s">
        <v>107</v>
      </c>
      <c r="BR535" s="38" t="s">
        <v>107</v>
      </c>
      <c r="BS535" s="38" t="s">
        <v>107</v>
      </c>
      <c r="BT535" s="38" t="s">
        <v>107</v>
      </c>
      <c r="BU535" s="38" t="s">
        <v>107</v>
      </c>
      <c r="BV535" s="38" t="s">
        <v>107</v>
      </c>
      <c r="BW535" s="38" t="s">
        <v>107</v>
      </c>
      <c r="BX535" s="38" t="s">
        <v>107</v>
      </c>
      <c r="BY535" s="38" t="s">
        <v>107</v>
      </c>
      <c r="BZ535" s="38" t="s">
        <v>107</v>
      </c>
      <c r="CA535" s="38">
        <v>5712869</v>
      </c>
      <c r="CB535" s="38" t="s">
        <v>107</v>
      </c>
      <c r="CC535" s="330" t="s">
        <v>107</v>
      </c>
      <c r="CD535" s="38" t="s">
        <v>107</v>
      </c>
      <c r="CE535" s="38" t="s">
        <v>107</v>
      </c>
      <c r="CF535" s="38" t="s">
        <v>107</v>
      </c>
      <c r="CG535" s="38" t="s">
        <v>107</v>
      </c>
      <c r="CH535" s="28" t="s">
        <v>107</v>
      </c>
      <c r="CI535" s="28" t="s">
        <v>107</v>
      </c>
      <c r="CJ535" s="28" t="s">
        <v>107</v>
      </c>
      <c r="CK535" s="28" t="s">
        <v>107</v>
      </c>
      <c r="CL535" s="28" t="s">
        <v>107</v>
      </c>
      <c r="CM535" s="28" t="s">
        <v>107</v>
      </c>
      <c r="CN535" s="28" t="s">
        <v>107</v>
      </c>
      <c r="CO535" s="42" t="s">
        <v>107</v>
      </c>
      <c r="CP535" s="28" t="s">
        <v>107</v>
      </c>
      <c r="CQ535" s="28" t="s">
        <v>107</v>
      </c>
      <c r="CR535" s="28" t="s">
        <v>107</v>
      </c>
      <c r="CS535" s="28" t="s">
        <v>107</v>
      </c>
      <c r="CT535" s="28" t="s">
        <v>107</v>
      </c>
      <c r="CU535" s="28" t="s">
        <v>107</v>
      </c>
      <c r="CV535" s="42" t="s">
        <v>114</v>
      </c>
      <c r="CW535" s="42" t="s">
        <v>114</v>
      </c>
      <c r="CX535" s="42" t="s">
        <v>114</v>
      </c>
      <c r="CY535" s="42" t="s">
        <v>114</v>
      </c>
      <c r="CZ535" s="42" t="s">
        <v>113</v>
      </c>
      <c r="DA535" s="42" t="s">
        <v>114</v>
      </c>
      <c r="DB535" s="29" t="s">
        <v>107</v>
      </c>
      <c r="DC535" s="29" t="s">
        <v>107</v>
      </c>
      <c r="DD535" s="332">
        <v>12236964</v>
      </c>
      <c r="DE535" s="43">
        <v>1</v>
      </c>
      <c r="DF535" s="390">
        <v>1</v>
      </c>
      <c r="DG535" s="310"/>
      <c r="DH535" s="203"/>
      <c r="DI535" s="279" t="str" cm="1">
        <f t="array" ref="DI535">+IF(AND(C535&lt;&gt;"Vehículos Eléctricos",C535&lt;&gt;"Vehículos Híbridos",AD535="PERCENTIL 50"),
     IF(VLOOKUP(_xlfn.TEXTJOIN("_",FALSE,C535:E535),BD_Perc!$A:$P,_xlfn.IFS(BD!AE535="Intervalo de precio 1",12,BD!AE535="Intervalo de precio 2",13),FALSE)&lt;=1,
     VLOOKUP(_xlfn.TEXTJOIN("_",FALSE,C535:E535),BD_Perc!$A:$P,16,FALSE),"Ok P50"),
     "Ok P30/70 ó Híbrido/Eléctrico")</f>
        <v>Ok P30/70 ó Híbrido/Eléctrico</v>
      </c>
      <c r="DJ535" s="279" t="str">
        <f t="shared" si="49"/>
        <v>Otros Tipos de Vehículos_Camión_Cabina Sencilla</v>
      </c>
      <c r="DK535" s="331">
        <f t="shared" si="53"/>
        <v>126000000</v>
      </c>
      <c r="DL535" s="326"/>
    </row>
    <row r="536" spans="1:116" ht="51">
      <c r="A536" s="28">
        <v>531</v>
      </c>
      <c r="B536" s="29" t="s">
        <v>266</v>
      </c>
      <c r="C536" s="68" t="s">
        <v>4</v>
      </c>
      <c r="D536" s="29" t="s">
        <v>1112</v>
      </c>
      <c r="E536" s="42" t="s">
        <v>1113</v>
      </c>
      <c r="F536" s="42" t="s">
        <v>107</v>
      </c>
      <c r="G536" s="30" t="s">
        <v>1182</v>
      </c>
      <c r="H536" s="28" t="s">
        <v>913</v>
      </c>
      <c r="I536" s="28">
        <v>39811008</v>
      </c>
      <c r="J536" s="28" t="s">
        <v>1183</v>
      </c>
      <c r="K536" s="31" t="s">
        <v>107</v>
      </c>
      <c r="L536" s="28">
        <v>180</v>
      </c>
      <c r="M536" s="28" t="s">
        <v>107</v>
      </c>
      <c r="N536" s="34">
        <v>131000000</v>
      </c>
      <c r="O536" s="34">
        <f>+IFERROR(VLOOKUP(I536,Precio_Fasecolda!A:C,3,FALSE),IFERROR(VLOOKUP(I536,Precio_Fasecolda!B:C,2,FALSE),N536))</f>
        <v>131000000</v>
      </c>
      <c r="P536" s="34">
        <f t="shared" si="50"/>
        <v>0</v>
      </c>
      <c r="Q536" s="28" t="s">
        <v>107</v>
      </c>
      <c r="R536" s="28" t="s">
        <v>2415</v>
      </c>
      <c r="S536" s="28" t="s">
        <v>360</v>
      </c>
      <c r="T536" s="33" t="s">
        <v>843</v>
      </c>
      <c r="U536" s="28">
        <v>8200</v>
      </c>
      <c r="V536" s="28">
        <v>2675</v>
      </c>
      <c r="W536" s="69">
        <v>5525</v>
      </c>
      <c r="X536" s="56" t="s">
        <v>1123</v>
      </c>
      <c r="Y536" s="28" t="str">
        <f t="shared" si="51"/>
        <v>N.A.</v>
      </c>
      <c r="Z536" s="292">
        <f t="shared" si="48"/>
        <v>131000000</v>
      </c>
      <c r="AA536" s="28" cm="1">
        <f t="array" aca="1" ref="AA536" ca="1">_xlfn.IFS(DK536&lt;$DK$4,1,AND(DK536&gt;=$DK$4,DK536&lt;=$AA$4),2,DK536&gt;$AA$4,3)</f>
        <v>2</v>
      </c>
      <c r="AB536" s="28">
        <v>0</v>
      </c>
      <c r="AC536" s="28" cm="1">
        <f t="array" aca="1" ref="AC536" ca="1">IF(AB536="PERCENTIL 30","",_xlfn.IFS(DK536&lt;$AC$4,1,DK536&gt;$AC$4,2))</f>
        <v>1</v>
      </c>
      <c r="AD536" s="28" t="str">
        <f>+IFERROR(VLOOKUP(_xlfn.TEXTJOIN("_", FALSE, C536:E536), BD_Perc!$A:$O, 15, FALSE),"Segmentación no encontrada o vehículo inactivo")</f>
        <v>PERCENTIL 30-70</v>
      </c>
      <c r="AE536" s="28" t="str" cm="1">
        <f t="array" ref="AE536">_xlfn.IFS(
    AD536 = "PERCENTIL 50",
    _xlfn.IFS(
        BD!DK536 &lt; VLOOKUP(_xlfn.TEXTJOIN("_", FALSE, C536:E536), BD_Perc!$A:$O, 11, FALSE), "Intervalo de precio 1",
        BD!DK536 &gt;= VLOOKUP(_xlfn.TEXTJOIN("_", FALSE, C536:E536), BD_Perc!$A:$O, 11, FALSE), "Intervalo de precio 2"
    ),
    AD536 = "PERCENTIL 30-70",
    _xlfn.IFS(
        BD!DK536 &lt; VLOOKUP(_xlfn.TEXTJOIN("_", FALSE, C536:E536), BD_Perc!$A:$O, 6, FALSE), "Intervalo de precio 1",
        BD!DK536 &lt; VLOOKUP(_xlfn.TEXTJOIN("_", FALSE, C536:E536), BD_Perc!$A:$O, 7, FALSE), "Intervalo de precio 2",
        BD!DK536 &gt;= VLOOKUP(_xlfn.TEXTJOIN("_", FALSE, C536:E536), BD_Perc!$A:$O, 7, FALSE), "Intervalo de precio 3"
    ),
    AD536="Segmentación no encontrada o vehículo inactivo","Segmentación no encontrada o vehículo inactivo"
)</f>
        <v>Intervalo de precio 1</v>
      </c>
      <c r="AF536" s="33" t="s">
        <v>2412</v>
      </c>
      <c r="AG536" s="35" t="b">
        <f t="shared" si="52"/>
        <v>1</v>
      </c>
      <c r="AH536" s="323">
        <v>0</v>
      </c>
      <c r="AI536" s="323">
        <v>5.0000000000000001E-3</v>
      </c>
      <c r="AJ536" s="323">
        <v>0.01</v>
      </c>
      <c r="AK536" s="323">
        <v>1.4999999999999999E-2</v>
      </c>
      <c r="AL536" s="323">
        <v>1.4999999999999999E-2</v>
      </c>
      <c r="AM536" s="323">
        <v>1.4999999999999999E-2</v>
      </c>
      <c r="AN536" s="28" t="s">
        <v>113</v>
      </c>
      <c r="AO536" s="28" t="s">
        <v>113</v>
      </c>
      <c r="AP536" s="28" t="s">
        <v>113</v>
      </c>
      <c r="AQ536" s="48">
        <v>0.05</v>
      </c>
      <c r="AR536" s="38">
        <v>8689479</v>
      </c>
      <c r="AS536" s="38">
        <v>571287</v>
      </c>
      <c r="AT536" s="38">
        <v>620255</v>
      </c>
      <c r="AU536" s="38">
        <v>2448372</v>
      </c>
      <c r="AV536" s="38" t="s">
        <v>107</v>
      </c>
      <c r="AW536" s="38">
        <v>9467039</v>
      </c>
      <c r="AX536" s="38" t="s">
        <v>107</v>
      </c>
      <c r="AY536" s="38">
        <v>457030</v>
      </c>
      <c r="AZ536" s="38">
        <v>505997</v>
      </c>
      <c r="BA536" s="38" t="s">
        <v>107</v>
      </c>
      <c r="BB536" s="38">
        <v>32155287</v>
      </c>
      <c r="BC536" s="38">
        <v>32155287</v>
      </c>
      <c r="BD536" s="38" t="s">
        <v>107</v>
      </c>
      <c r="BE536" s="38" t="s">
        <v>107</v>
      </c>
      <c r="BF536" s="38" t="s">
        <v>107</v>
      </c>
      <c r="BG536" s="38" t="s">
        <v>107</v>
      </c>
      <c r="BH536" s="38" t="s">
        <v>107</v>
      </c>
      <c r="BI536" s="38" t="s">
        <v>107</v>
      </c>
      <c r="BJ536" s="38" t="s">
        <v>107</v>
      </c>
      <c r="BK536" s="38" t="s">
        <v>107</v>
      </c>
      <c r="BL536" s="38">
        <v>0</v>
      </c>
      <c r="BM536" s="38">
        <v>0</v>
      </c>
      <c r="BN536" s="38" t="s">
        <v>107</v>
      </c>
      <c r="BO536" s="38" t="s">
        <v>107</v>
      </c>
      <c r="BP536" s="38" t="s">
        <v>107</v>
      </c>
      <c r="BQ536" s="38" t="s">
        <v>107</v>
      </c>
      <c r="BR536" s="38" t="s">
        <v>107</v>
      </c>
      <c r="BS536" s="38" t="s">
        <v>107</v>
      </c>
      <c r="BT536" s="38" t="s">
        <v>107</v>
      </c>
      <c r="BU536" s="38" t="s">
        <v>107</v>
      </c>
      <c r="BV536" s="38" t="s">
        <v>107</v>
      </c>
      <c r="BW536" s="38" t="s">
        <v>107</v>
      </c>
      <c r="BX536" s="38" t="s">
        <v>107</v>
      </c>
      <c r="BY536" s="38" t="s">
        <v>107</v>
      </c>
      <c r="BZ536" s="38" t="s">
        <v>107</v>
      </c>
      <c r="CA536" s="38">
        <v>5712869</v>
      </c>
      <c r="CB536" s="38" t="s">
        <v>107</v>
      </c>
      <c r="CC536" s="330" t="s">
        <v>107</v>
      </c>
      <c r="CD536" s="38" t="s">
        <v>107</v>
      </c>
      <c r="CE536" s="38" t="s">
        <v>107</v>
      </c>
      <c r="CF536" s="38" t="s">
        <v>107</v>
      </c>
      <c r="CG536" s="38" t="s">
        <v>107</v>
      </c>
      <c r="CH536" s="28" t="s">
        <v>107</v>
      </c>
      <c r="CI536" s="28" t="s">
        <v>107</v>
      </c>
      <c r="CJ536" s="28" t="s">
        <v>107</v>
      </c>
      <c r="CK536" s="28" t="s">
        <v>107</v>
      </c>
      <c r="CL536" s="28" t="s">
        <v>107</v>
      </c>
      <c r="CM536" s="28" t="s">
        <v>107</v>
      </c>
      <c r="CN536" s="28" t="s">
        <v>107</v>
      </c>
      <c r="CO536" s="42" t="s">
        <v>107</v>
      </c>
      <c r="CP536" s="28" t="s">
        <v>107</v>
      </c>
      <c r="CQ536" s="28" t="s">
        <v>107</v>
      </c>
      <c r="CR536" s="28" t="s">
        <v>107</v>
      </c>
      <c r="CS536" s="28" t="s">
        <v>107</v>
      </c>
      <c r="CT536" s="28" t="s">
        <v>107</v>
      </c>
      <c r="CU536" s="28" t="s">
        <v>107</v>
      </c>
      <c r="CV536" s="42" t="s">
        <v>114</v>
      </c>
      <c r="CW536" s="42" t="s">
        <v>114</v>
      </c>
      <c r="CX536" s="42" t="s">
        <v>114</v>
      </c>
      <c r="CY536" s="42" t="s">
        <v>114</v>
      </c>
      <c r="CZ536" s="42" t="s">
        <v>113</v>
      </c>
      <c r="DA536" s="42" t="s">
        <v>114</v>
      </c>
      <c r="DB536" s="29" t="s">
        <v>107</v>
      </c>
      <c r="DC536" s="29" t="s">
        <v>107</v>
      </c>
      <c r="DD536" s="332">
        <v>12819676</v>
      </c>
      <c r="DE536" s="43">
        <v>1</v>
      </c>
      <c r="DF536" s="390">
        <v>1</v>
      </c>
      <c r="DG536" s="310"/>
      <c r="DH536" s="203"/>
      <c r="DI536" s="279" t="str" cm="1">
        <f t="array" ref="DI536">+IF(AND(C536&lt;&gt;"Vehículos Eléctricos",C536&lt;&gt;"Vehículos Híbridos",AD536="PERCENTIL 50"),
     IF(VLOOKUP(_xlfn.TEXTJOIN("_",FALSE,C536:E536),BD_Perc!$A:$P,_xlfn.IFS(BD!AE536="Intervalo de precio 1",12,BD!AE536="Intervalo de precio 2",13),FALSE)&lt;=1,
     VLOOKUP(_xlfn.TEXTJOIN("_",FALSE,C536:E536),BD_Perc!$A:$P,16,FALSE),"Ok P50"),
     "Ok P30/70 ó Híbrido/Eléctrico")</f>
        <v>Ok P30/70 ó Híbrido/Eléctrico</v>
      </c>
      <c r="DJ536" s="279" t="str">
        <f t="shared" si="49"/>
        <v>Otros Tipos de Vehículos_Camión_Cabina Sencilla</v>
      </c>
      <c r="DK536" s="331">
        <f t="shared" si="53"/>
        <v>131000000</v>
      </c>
      <c r="DL536" s="326"/>
    </row>
    <row r="537" spans="1:116" ht="38.25">
      <c r="A537" s="28">
        <v>532</v>
      </c>
      <c r="B537" s="29" t="s">
        <v>266</v>
      </c>
      <c r="C537" s="68" t="s">
        <v>4</v>
      </c>
      <c r="D537" s="29" t="s">
        <v>1112</v>
      </c>
      <c r="E537" s="42" t="s">
        <v>1113</v>
      </c>
      <c r="F537" s="42" t="s">
        <v>107</v>
      </c>
      <c r="G537" s="30" t="s">
        <v>1184</v>
      </c>
      <c r="H537" s="28" t="s">
        <v>913</v>
      </c>
      <c r="I537" s="28">
        <v>39811023</v>
      </c>
      <c r="J537" s="28" t="s">
        <v>1185</v>
      </c>
      <c r="K537" s="31" t="s">
        <v>107</v>
      </c>
      <c r="L537" s="28">
        <v>170</v>
      </c>
      <c r="M537" s="28" t="s">
        <v>107</v>
      </c>
      <c r="N537" s="34">
        <v>160100000</v>
      </c>
      <c r="O537" s="34">
        <f>+IFERROR(VLOOKUP(I537,Precio_Fasecolda!A:C,3,FALSE),IFERROR(VLOOKUP(I537,Precio_Fasecolda!B:C,2,FALSE),N537))</f>
        <v>160100000</v>
      </c>
      <c r="P537" s="34">
        <f t="shared" si="50"/>
        <v>0</v>
      </c>
      <c r="Q537" s="28" t="s">
        <v>107</v>
      </c>
      <c r="R537" s="28" t="s">
        <v>2415</v>
      </c>
      <c r="S537" s="28" t="s">
        <v>360</v>
      </c>
      <c r="T537" s="33" t="s">
        <v>843</v>
      </c>
      <c r="U537" s="28">
        <v>9600</v>
      </c>
      <c r="V537" s="28">
        <v>3370</v>
      </c>
      <c r="W537" s="69">
        <v>6230</v>
      </c>
      <c r="X537" s="56" t="s">
        <v>1123</v>
      </c>
      <c r="Y537" s="28" t="str">
        <f t="shared" si="51"/>
        <v>N.A.</v>
      </c>
      <c r="Z537" s="292">
        <f t="shared" si="48"/>
        <v>160100000</v>
      </c>
      <c r="AA537" s="28" cm="1">
        <f t="array" aca="1" ref="AA537" ca="1">_xlfn.IFS(DK537&lt;$DK$4,1,AND(DK537&gt;=$DK$4,DK537&lt;=$AA$4),2,DK537&gt;$AA$4,3)</f>
        <v>2</v>
      </c>
      <c r="AB537" s="28">
        <v>0</v>
      </c>
      <c r="AC537" s="28" cm="1">
        <f t="array" aca="1" ref="AC537" ca="1">IF(AB537="PERCENTIL 30","",_xlfn.IFS(DK537&lt;$AC$4,1,DK537&gt;$AC$4,2))</f>
        <v>2</v>
      </c>
      <c r="AD537" s="28" t="str">
        <f>+IFERROR(VLOOKUP(_xlfn.TEXTJOIN("_", FALSE, C537:E537), BD_Perc!$A:$O, 15, FALSE),"Segmentación no encontrada o vehículo inactivo")</f>
        <v>PERCENTIL 30-70</v>
      </c>
      <c r="AE537" s="28" t="str" cm="1">
        <f t="array" ref="AE537">_xlfn.IFS(
    AD537 = "PERCENTIL 50",
    _xlfn.IFS(
        BD!DK537 &lt; VLOOKUP(_xlfn.TEXTJOIN("_", FALSE, C537:E537), BD_Perc!$A:$O, 11, FALSE), "Intervalo de precio 1",
        BD!DK537 &gt;= VLOOKUP(_xlfn.TEXTJOIN("_", FALSE, C537:E537), BD_Perc!$A:$O, 11, FALSE), "Intervalo de precio 2"
    ),
    AD537 = "PERCENTIL 30-70",
    _xlfn.IFS(
        BD!DK537 &lt; VLOOKUP(_xlfn.TEXTJOIN("_", FALSE, C537:E537), BD_Perc!$A:$O, 6, FALSE), "Intervalo de precio 1",
        BD!DK537 &lt; VLOOKUP(_xlfn.TEXTJOIN("_", FALSE, C537:E537), BD_Perc!$A:$O, 7, FALSE), "Intervalo de precio 2",
        BD!DK537 &gt;= VLOOKUP(_xlfn.TEXTJOIN("_", FALSE, C537:E537), BD_Perc!$A:$O, 7, FALSE), "Intervalo de precio 3"
    ),
    AD537="Segmentación no encontrada o vehículo inactivo","Segmentación no encontrada o vehículo inactivo"
)</f>
        <v>Intervalo de precio 2</v>
      </c>
      <c r="AF537" s="33" t="s">
        <v>2413</v>
      </c>
      <c r="AG537" s="35" t="b">
        <f t="shared" si="52"/>
        <v>1</v>
      </c>
      <c r="AH537" s="323">
        <v>0</v>
      </c>
      <c r="AI537" s="323">
        <v>5.0000000000000001E-3</v>
      </c>
      <c r="AJ537" s="323">
        <v>0.01</v>
      </c>
      <c r="AK537" s="323">
        <v>1.4999999999999999E-2</v>
      </c>
      <c r="AL537" s="323">
        <v>1.4999999999999999E-2</v>
      </c>
      <c r="AM537" s="323">
        <v>1.4999999999999999E-2</v>
      </c>
      <c r="AN537" s="28" t="s">
        <v>113</v>
      </c>
      <c r="AO537" s="28" t="s">
        <v>113</v>
      </c>
      <c r="AP537" s="28" t="s">
        <v>113</v>
      </c>
      <c r="AQ537" s="48">
        <v>0.05</v>
      </c>
      <c r="AR537" s="38">
        <v>8689479</v>
      </c>
      <c r="AS537" s="38">
        <v>571287</v>
      </c>
      <c r="AT537" s="38">
        <v>620255</v>
      </c>
      <c r="AU537" s="38">
        <v>2448372</v>
      </c>
      <c r="AV537" s="38" t="s">
        <v>107</v>
      </c>
      <c r="AW537" s="38">
        <v>9467039</v>
      </c>
      <c r="AX537" s="38" t="s">
        <v>107</v>
      </c>
      <c r="AY537" s="38">
        <v>457030</v>
      </c>
      <c r="AZ537" s="38">
        <v>505997</v>
      </c>
      <c r="BA537" s="38" t="s">
        <v>107</v>
      </c>
      <c r="BB537" s="38">
        <v>38521055</v>
      </c>
      <c r="BC537" s="38">
        <v>38521055</v>
      </c>
      <c r="BD537" s="38" t="s">
        <v>107</v>
      </c>
      <c r="BE537" s="38" t="s">
        <v>107</v>
      </c>
      <c r="BF537" s="38" t="s">
        <v>107</v>
      </c>
      <c r="BG537" s="38" t="s">
        <v>107</v>
      </c>
      <c r="BH537" s="38" t="s">
        <v>107</v>
      </c>
      <c r="BI537" s="38" t="s">
        <v>107</v>
      </c>
      <c r="BJ537" s="38" t="s">
        <v>107</v>
      </c>
      <c r="BK537" s="38">
        <v>0</v>
      </c>
      <c r="BL537" s="38">
        <v>0</v>
      </c>
      <c r="BM537" s="38">
        <v>0</v>
      </c>
      <c r="BN537" s="38" t="s">
        <v>107</v>
      </c>
      <c r="BO537" s="38" t="s">
        <v>107</v>
      </c>
      <c r="BP537" s="38" t="s">
        <v>107</v>
      </c>
      <c r="BQ537" s="38" t="s">
        <v>107</v>
      </c>
      <c r="BR537" s="38" t="s">
        <v>107</v>
      </c>
      <c r="BS537" s="38" t="s">
        <v>107</v>
      </c>
      <c r="BT537" s="38" t="s">
        <v>107</v>
      </c>
      <c r="BU537" s="38" t="s">
        <v>107</v>
      </c>
      <c r="BV537" s="38" t="s">
        <v>107</v>
      </c>
      <c r="BW537" s="38" t="s">
        <v>107</v>
      </c>
      <c r="BX537" s="38" t="s">
        <v>107</v>
      </c>
      <c r="BY537" s="38" t="s">
        <v>107</v>
      </c>
      <c r="BZ537" s="38" t="s">
        <v>107</v>
      </c>
      <c r="CA537" s="38">
        <v>0</v>
      </c>
      <c r="CB537" s="38" t="s">
        <v>107</v>
      </c>
      <c r="CC537" s="330" t="s">
        <v>107</v>
      </c>
      <c r="CD537" s="38" t="s">
        <v>107</v>
      </c>
      <c r="CE537" s="38" t="s">
        <v>107</v>
      </c>
      <c r="CF537" s="38" t="s">
        <v>107</v>
      </c>
      <c r="CG537" s="38" t="s">
        <v>107</v>
      </c>
      <c r="CH537" s="28" t="s">
        <v>107</v>
      </c>
      <c r="CI537" s="28" t="s">
        <v>107</v>
      </c>
      <c r="CJ537" s="28" t="s">
        <v>107</v>
      </c>
      <c r="CK537" s="28" t="s">
        <v>107</v>
      </c>
      <c r="CL537" s="28" t="s">
        <v>107</v>
      </c>
      <c r="CM537" s="28" t="s">
        <v>107</v>
      </c>
      <c r="CN537" s="28" t="s">
        <v>107</v>
      </c>
      <c r="CO537" s="42" t="s">
        <v>107</v>
      </c>
      <c r="CP537" s="28" t="s">
        <v>107</v>
      </c>
      <c r="CQ537" s="28" t="s">
        <v>107</v>
      </c>
      <c r="CR537" s="28" t="s">
        <v>107</v>
      </c>
      <c r="CS537" s="28" t="s">
        <v>107</v>
      </c>
      <c r="CT537" s="28" t="s">
        <v>107</v>
      </c>
      <c r="CU537" s="28" t="s">
        <v>107</v>
      </c>
      <c r="CV537" s="42" t="s">
        <v>114</v>
      </c>
      <c r="CW537" s="42" t="s">
        <v>114</v>
      </c>
      <c r="CX537" s="42" t="s">
        <v>114</v>
      </c>
      <c r="CY537" s="42" t="s">
        <v>114</v>
      </c>
      <c r="CZ537" s="42" t="s">
        <v>113</v>
      </c>
      <c r="DA537" s="42" t="s">
        <v>114</v>
      </c>
      <c r="DB537" s="29" t="s">
        <v>107</v>
      </c>
      <c r="DC537" s="29" t="s">
        <v>107</v>
      </c>
      <c r="DD537" s="332">
        <v>14567814</v>
      </c>
      <c r="DE537" s="43">
        <v>1</v>
      </c>
      <c r="DF537" s="390">
        <v>1</v>
      </c>
      <c r="DG537" s="310"/>
      <c r="DH537" s="203"/>
      <c r="DI537" s="279" t="str" cm="1">
        <f t="array" ref="DI537">+IF(AND(C537&lt;&gt;"Vehículos Eléctricos",C537&lt;&gt;"Vehículos Híbridos",AD537="PERCENTIL 50"),
     IF(VLOOKUP(_xlfn.TEXTJOIN("_",FALSE,C537:E537),BD_Perc!$A:$P,_xlfn.IFS(BD!AE537="Intervalo de precio 1",12,BD!AE537="Intervalo de precio 2",13),FALSE)&lt;=1,
     VLOOKUP(_xlfn.TEXTJOIN("_",FALSE,C537:E537),BD_Perc!$A:$P,16,FALSE),"Ok P50"),
     "Ok P30/70 ó Híbrido/Eléctrico")</f>
        <v>Ok P30/70 ó Híbrido/Eléctrico</v>
      </c>
      <c r="DJ537" s="279" t="str">
        <f t="shared" si="49"/>
        <v>Otros Tipos de Vehículos_Camión_Cabina Sencilla</v>
      </c>
      <c r="DK537" s="331">
        <f t="shared" si="53"/>
        <v>160100000</v>
      </c>
      <c r="DL537" s="326"/>
    </row>
    <row r="538" spans="1:116" ht="51">
      <c r="A538" s="28">
        <v>533</v>
      </c>
      <c r="B538" s="29" t="s">
        <v>266</v>
      </c>
      <c r="C538" s="68" t="s">
        <v>4</v>
      </c>
      <c r="D538" s="29" t="s">
        <v>1112</v>
      </c>
      <c r="E538" s="42" t="s">
        <v>1113</v>
      </c>
      <c r="F538" s="42" t="s">
        <v>107</v>
      </c>
      <c r="G538" s="30" t="s">
        <v>1186</v>
      </c>
      <c r="H538" s="28" t="s">
        <v>913</v>
      </c>
      <c r="I538" s="28">
        <v>39811006</v>
      </c>
      <c r="J538" s="28" t="s">
        <v>1187</v>
      </c>
      <c r="K538" s="31" t="s">
        <v>107</v>
      </c>
      <c r="L538" s="28">
        <v>170</v>
      </c>
      <c r="M538" s="28" t="s">
        <v>107</v>
      </c>
      <c r="N538" s="34">
        <v>134100000</v>
      </c>
      <c r="O538" s="34">
        <f>+IFERROR(VLOOKUP(I538,Precio_Fasecolda!A:C,3,FALSE),IFERROR(VLOOKUP(I538,Precio_Fasecolda!B:C,2,FALSE),N538))</f>
        <v>134100000</v>
      </c>
      <c r="P538" s="34">
        <f t="shared" si="50"/>
        <v>0</v>
      </c>
      <c r="Q538" s="28" t="s">
        <v>107</v>
      </c>
      <c r="R538" s="28" t="s">
        <v>2415</v>
      </c>
      <c r="S538" s="28" t="s">
        <v>360</v>
      </c>
      <c r="T538" s="33" t="s">
        <v>843</v>
      </c>
      <c r="U538" s="28">
        <v>10400</v>
      </c>
      <c r="V538" s="28">
        <v>4000</v>
      </c>
      <c r="W538" s="69">
        <v>6400</v>
      </c>
      <c r="X538" s="56" t="s">
        <v>1123</v>
      </c>
      <c r="Y538" s="28" t="str">
        <f t="shared" si="51"/>
        <v>N.A.</v>
      </c>
      <c r="Z538" s="292">
        <f t="shared" si="48"/>
        <v>134100000</v>
      </c>
      <c r="AA538" s="28" cm="1">
        <f t="array" aca="1" ref="AA538" ca="1">_xlfn.IFS(DK538&lt;$DK$4,1,AND(DK538&gt;=$DK$4,DK538&lt;=$AA$4),2,DK538&gt;$AA$4,3)</f>
        <v>2</v>
      </c>
      <c r="AB538" s="28">
        <v>0</v>
      </c>
      <c r="AC538" s="28" cm="1">
        <f t="array" aca="1" ref="AC538" ca="1">IF(AB538="PERCENTIL 30","",_xlfn.IFS(DK538&lt;$AC$4,1,DK538&gt;$AC$4,2))</f>
        <v>1</v>
      </c>
      <c r="AD538" s="28" t="str">
        <f>+IFERROR(VLOOKUP(_xlfn.TEXTJOIN("_", FALSE, C538:E538), BD_Perc!$A:$O, 15, FALSE),"Segmentación no encontrada o vehículo inactivo")</f>
        <v>PERCENTIL 30-70</v>
      </c>
      <c r="AE538" s="28" t="str" cm="1">
        <f t="array" ref="AE538">_xlfn.IFS(
    AD538 = "PERCENTIL 50",
    _xlfn.IFS(
        BD!DK538 &lt; VLOOKUP(_xlfn.TEXTJOIN("_", FALSE, C538:E538), BD_Perc!$A:$O, 11, FALSE), "Intervalo de precio 1",
        BD!DK538 &gt;= VLOOKUP(_xlfn.TEXTJOIN("_", FALSE, C538:E538), BD_Perc!$A:$O, 11, FALSE), "Intervalo de precio 2"
    ),
    AD538 = "PERCENTIL 30-70",
    _xlfn.IFS(
        BD!DK538 &lt; VLOOKUP(_xlfn.TEXTJOIN("_", FALSE, C538:E538), BD_Perc!$A:$O, 6, FALSE), "Intervalo de precio 1",
        BD!DK538 &lt; VLOOKUP(_xlfn.TEXTJOIN("_", FALSE, C538:E538), BD_Perc!$A:$O, 7, FALSE), "Intervalo de precio 2",
        BD!DK538 &gt;= VLOOKUP(_xlfn.TEXTJOIN("_", FALSE, C538:E538), BD_Perc!$A:$O, 7, FALSE), "Intervalo de precio 3"
    ),
    AD538="Segmentación no encontrada o vehículo inactivo","Segmentación no encontrada o vehículo inactivo"
)</f>
        <v>Intervalo de precio 1</v>
      </c>
      <c r="AF538" s="33" t="s">
        <v>2412</v>
      </c>
      <c r="AG538" s="35" t="b">
        <f t="shared" si="52"/>
        <v>1</v>
      </c>
      <c r="AH538" s="323">
        <v>0</v>
      </c>
      <c r="AI538" s="323">
        <v>5.0000000000000001E-3</v>
      </c>
      <c r="AJ538" s="323">
        <v>0.01</v>
      </c>
      <c r="AK538" s="323">
        <v>1.4999999999999999E-2</v>
      </c>
      <c r="AL538" s="323">
        <v>1.4999999999999999E-2</v>
      </c>
      <c r="AM538" s="323">
        <v>1.4999999999999999E-2</v>
      </c>
      <c r="AN538" s="28" t="s">
        <v>113</v>
      </c>
      <c r="AO538" s="28" t="s">
        <v>113</v>
      </c>
      <c r="AP538" s="28" t="s">
        <v>113</v>
      </c>
      <c r="AQ538" s="48">
        <v>0.05</v>
      </c>
      <c r="AR538" s="38">
        <v>8689479</v>
      </c>
      <c r="AS538" s="38">
        <v>571287</v>
      </c>
      <c r="AT538" s="38">
        <v>620255</v>
      </c>
      <c r="AU538" s="38">
        <v>2448372</v>
      </c>
      <c r="AV538" s="38" t="s">
        <v>107</v>
      </c>
      <c r="AW538" s="38">
        <v>9467039</v>
      </c>
      <c r="AX538" s="38" t="s">
        <v>107</v>
      </c>
      <c r="AY538" s="38">
        <v>457030</v>
      </c>
      <c r="AZ538" s="38">
        <v>505997</v>
      </c>
      <c r="BA538" s="38" t="s">
        <v>107</v>
      </c>
      <c r="BB538" s="38">
        <v>40479753</v>
      </c>
      <c r="BC538" s="38">
        <v>40479753</v>
      </c>
      <c r="BD538" s="38" t="s">
        <v>107</v>
      </c>
      <c r="BE538" s="38" t="s">
        <v>107</v>
      </c>
      <c r="BF538" s="38" t="s">
        <v>107</v>
      </c>
      <c r="BG538" s="38" t="s">
        <v>107</v>
      </c>
      <c r="BH538" s="38" t="s">
        <v>107</v>
      </c>
      <c r="BI538" s="38" t="s">
        <v>107</v>
      </c>
      <c r="BJ538" s="38" t="s">
        <v>107</v>
      </c>
      <c r="BK538" s="38">
        <v>0</v>
      </c>
      <c r="BL538" s="38">
        <v>0</v>
      </c>
      <c r="BM538" s="38">
        <v>0</v>
      </c>
      <c r="BN538" s="38" t="s">
        <v>107</v>
      </c>
      <c r="BO538" s="38" t="s">
        <v>107</v>
      </c>
      <c r="BP538" s="38" t="s">
        <v>107</v>
      </c>
      <c r="BQ538" s="38" t="s">
        <v>107</v>
      </c>
      <c r="BR538" s="38" t="s">
        <v>107</v>
      </c>
      <c r="BS538" s="38" t="s">
        <v>107</v>
      </c>
      <c r="BT538" s="38" t="s">
        <v>107</v>
      </c>
      <c r="BU538" s="38" t="s">
        <v>107</v>
      </c>
      <c r="BV538" s="38" t="s">
        <v>107</v>
      </c>
      <c r="BW538" s="38" t="s">
        <v>107</v>
      </c>
      <c r="BX538" s="38" t="s">
        <v>107</v>
      </c>
      <c r="BY538" s="38" t="s">
        <v>107</v>
      </c>
      <c r="BZ538" s="38" t="s">
        <v>107</v>
      </c>
      <c r="CA538" s="38">
        <v>0</v>
      </c>
      <c r="CB538" s="38" t="s">
        <v>107</v>
      </c>
      <c r="CC538" s="330" t="s">
        <v>107</v>
      </c>
      <c r="CD538" s="38" t="s">
        <v>107</v>
      </c>
      <c r="CE538" s="38" t="s">
        <v>107</v>
      </c>
      <c r="CF538" s="38" t="s">
        <v>107</v>
      </c>
      <c r="CG538" s="38" t="s">
        <v>107</v>
      </c>
      <c r="CH538" s="28" t="s">
        <v>107</v>
      </c>
      <c r="CI538" s="28" t="s">
        <v>107</v>
      </c>
      <c r="CJ538" s="28" t="s">
        <v>107</v>
      </c>
      <c r="CK538" s="28" t="s">
        <v>107</v>
      </c>
      <c r="CL538" s="28" t="s">
        <v>107</v>
      </c>
      <c r="CM538" s="28" t="s">
        <v>107</v>
      </c>
      <c r="CN538" s="28" t="s">
        <v>107</v>
      </c>
      <c r="CO538" s="42" t="s">
        <v>107</v>
      </c>
      <c r="CP538" s="28" t="s">
        <v>107</v>
      </c>
      <c r="CQ538" s="28" t="s">
        <v>107</v>
      </c>
      <c r="CR538" s="28" t="s">
        <v>107</v>
      </c>
      <c r="CS538" s="28" t="s">
        <v>107</v>
      </c>
      <c r="CT538" s="28" t="s">
        <v>107</v>
      </c>
      <c r="CU538" s="28" t="s">
        <v>107</v>
      </c>
      <c r="CV538" s="42" t="s">
        <v>114</v>
      </c>
      <c r="CW538" s="42" t="s">
        <v>114</v>
      </c>
      <c r="CX538" s="42" t="s">
        <v>114</v>
      </c>
      <c r="CY538" s="42" t="s">
        <v>114</v>
      </c>
      <c r="CZ538" s="42" t="s">
        <v>113</v>
      </c>
      <c r="DA538" s="42" t="s">
        <v>114</v>
      </c>
      <c r="DB538" s="29" t="s">
        <v>107</v>
      </c>
      <c r="DC538" s="29" t="s">
        <v>107</v>
      </c>
      <c r="DD538" s="332">
        <v>13402389</v>
      </c>
      <c r="DE538" s="43">
        <v>1</v>
      </c>
      <c r="DF538" s="390">
        <v>1</v>
      </c>
      <c r="DG538" s="310"/>
      <c r="DH538" s="203"/>
      <c r="DI538" s="279" t="str" cm="1">
        <f t="array" ref="DI538">+IF(AND(C538&lt;&gt;"Vehículos Eléctricos",C538&lt;&gt;"Vehículos Híbridos",AD538="PERCENTIL 50"),
     IF(VLOOKUP(_xlfn.TEXTJOIN("_",FALSE,C538:E538),BD_Perc!$A:$P,_xlfn.IFS(BD!AE538="Intervalo de precio 1",12,BD!AE538="Intervalo de precio 2",13),FALSE)&lt;=1,
     VLOOKUP(_xlfn.TEXTJOIN("_",FALSE,C538:E538),BD_Perc!$A:$P,16,FALSE),"Ok P50"),
     "Ok P30/70 ó Híbrido/Eléctrico")</f>
        <v>Ok P30/70 ó Híbrido/Eléctrico</v>
      </c>
      <c r="DJ538" s="279" t="str">
        <f t="shared" si="49"/>
        <v>Otros Tipos de Vehículos_Camión_Cabina Sencilla</v>
      </c>
      <c r="DK538" s="331">
        <f t="shared" si="53"/>
        <v>134100000</v>
      </c>
      <c r="DL538" s="326"/>
    </row>
    <row r="539" spans="1:116" ht="76.5">
      <c r="A539" s="28">
        <v>534</v>
      </c>
      <c r="B539" s="29" t="s">
        <v>266</v>
      </c>
      <c r="C539" s="68" t="s">
        <v>4</v>
      </c>
      <c r="D539" s="29" t="s">
        <v>1112</v>
      </c>
      <c r="E539" s="42" t="s">
        <v>1113</v>
      </c>
      <c r="F539" s="42" t="s">
        <v>107</v>
      </c>
      <c r="G539" s="30" t="s">
        <v>1188</v>
      </c>
      <c r="H539" s="28" t="s">
        <v>919</v>
      </c>
      <c r="I539" s="28">
        <v>5811029</v>
      </c>
      <c r="J539" s="28" t="s">
        <v>1189</v>
      </c>
      <c r="K539" s="31" t="s">
        <v>107</v>
      </c>
      <c r="L539" s="28">
        <v>256</v>
      </c>
      <c r="M539" s="28" t="s">
        <v>107</v>
      </c>
      <c r="N539" s="34">
        <v>356200000</v>
      </c>
      <c r="O539" s="34">
        <f>+IFERROR(VLOOKUP(I539,Precio_Fasecolda!A:C,3,FALSE),IFERROR(VLOOKUP(I539,Precio_Fasecolda!B:C,2,FALSE),N539))</f>
        <v>356200000</v>
      </c>
      <c r="P539" s="34">
        <f t="shared" si="50"/>
        <v>0</v>
      </c>
      <c r="Q539" s="28" t="s">
        <v>107</v>
      </c>
      <c r="R539" s="28" t="s">
        <v>2415</v>
      </c>
      <c r="S539" s="28" t="s">
        <v>360</v>
      </c>
      <c r="T539" s="33" t="s">
        <v>843</v>
      </c>
      <c r="U539" s="28">
        <v>17000</v>
      </c>
      <c r="V539" s="28">
        <v>5220</v>
      </c>
      <c r="W539" s="69">
        <v>11780</v>
      </c>
      <c r="X539" s="56" t="s">
        <v>1125</v>
      </c>
      <c r="Y539" s="28" t="str">
        <f t="shared" si="51"/>
        <v>N.A.</v>
      </c>
      <c r="Z539" s="292">
        <f t="shared" si="48"/>
        <v>356200000</v>
      </c>
      <c r="AA539" s="28" cm="1">
        <f t="array" aca="1" ref="AA539" ca="1">_xlfn.IFS(DK539&lt;$DK$4,1,AND(DK539&gt;=$DK$4,DK539&lt;=$AA$4),2,DK539&gt;$AA$4,3)</f>
        <v>3</v>
      </c>
      <c r="AB539" s="28">
        <v>0</v>
      </c>
      <c r="AC539" s="28" cm="1">
        <f t="array" aca="1" ref="AC539" ca="1">IF(AB539="PERCENTIL 30","",_xlfn.IFS(DK539&lt;$AC$4,1,DK539&gt;$AC$4,2))</f>
        <v>2</v>
      </c>
      <c r="AD539" s="28" t="str">
        <f>+IFERROR(VLOOKUP(_xlfn.TEXTJOIN("_", FALSE, C539:E539), BD_Perc!$A:$O, 15, FALSE),"Segmentación no encontrada o vehículo inactivo")</f>
        <v>PERCENTIL 30-70</v>
      </c>
      <c r="AE539" s="28" t="str" cm="1">
        <f t="array" ref="AE539">_xlfn.IFS(
    AD539 = "PERCENTIL 50",
    _xlfn.IFS(
        BD!DK539 &lt; VLOOKUP(_xlfn.TEXTJOIN("_", FALSE, C539:E539), BD_Perc!$A:$O, 11, FALSE), "Intervalo de precio 1",
        BD!DK539 &gt;= VLOOKUP(_xlfn.TEXTJOIN("_", FALSE, C539:E539), BD_Perc!$A:$O, 11, FALSE), "Intervalo de precio 2"
    ),
    AD539 = "PERCENTIL 30-70",
    _xlfn.IFS(
        BD!DK539 &lt; VLOOKUP(_xlfn.TEXTJOIN("_", FALSE, C539:E539), BD_Perc!$A:$O, 6, FALSE), "Intervalo de precio 1",
        BD!DK539 &lt; VLOOKUP(_xlfn.TEXTJOIN("_", FALSE, C539:E539), BD_Perc!$A:$O, 7, FALSE), "Intervalo de precio 2",
        BD!DK539 &gt;= VLOOKUP(_xlfn.TEXTJOIN("_", FALSE, C539:E539), BD_Perc!$A:$O, 7, FALSE), "Intervalo de precio 3"
    ),
    AD539="Segmentación no encontrada o vehículo inactivo","Segmentación no encontrada o vehículo inactivo"
)</f>
        <v>Intervalo de precio 3</v>
      </c>
      <c r="AF539" s="33" t="s">
        <v>2414</v>
      </c>
      <c r="AG539" s="35" t="b">
        <f t="shared" si="52"/>
        <v>1</v>
      </c>
      <c r="AH539" s="323">
        <v>0</v>
      </c>
      <c r="AI539" s="323">
        <v>5.0000000000000001E-3</v>
      </c>
      <c r="AJ539" s="323">
        <v>0.01</v>
      </c>
      <c r="AK539" s="323">
        <v>1.4999999999999999E-2</v>
      </c>
      <c r="AL539" s="323">
        <v>1.4999999999999999E-2</v>
      </c>
      <c r="AM539" s="323">
        <v>1.4999999999999999E-2</v>
      </c>
      <c r="AN539" s="28" t="s">
        <v>113</v>
      </c>
      <c r="AO539" s="28" t="s">
        <v>113</v>
      </c>
      <c r="AP539" s="28" t="s">
        <v>113</v>
      </c>
      <c r="AQ539" s="48">
        <v>0.05</v>
      </c>
      <c r="AR539" s="38">
        <v>8689479</v>
      </c>
      <c r="AS539" s="38">
        <v>571287</v>
      </c>
      <c r="AT539" s="38">
        <v>620255</v>
      </c>
      <c r="AU539" s="38">
        <v>2448372</v>
      </c>
      <c r="AV539" s="38" t="s">
        <v>107</v>
      </c>
      <c r="AW539" s="38">
        <v>9467039</v>
      </c>
      <c r="AX539" s="38" t="s">
        <v>107</v>
      </c>
      <c r="AY539" s="38">
        <v>457030</v>
      </c>
      <c r="AZ539" s="38">
        <v>505997</v>
      </c>
      <c r="BA539" s="38" t="s">
        <v>107</v>
      </c>
      <c r="BB539" s="38">
        <v>40479753</v>
      </c>
      <c r="BC539" s="38">
        <v>40479753</v>
      </c>
      <c r="BD539" s="38" t="s">
        <v>107</v>
      </c>
      <c r="BE539" s="38" t="s">
        <v>107</v>
      </c>
      <c r="BF539" s="38" t="s">
        <v>107</v>
      </c>
      <c r="BG539" s="38" t="s">
        <v>107</v>
      </c>
      <c r="BH539" s="38" t="s">
        <v>107</v>
      </c>
      <c r="BI539" s="38" t="s">
        <v>107</v>
      </c>
      <c r="BJ539" s="38" t="s">
        <v>107</v>
      </c>
      <c r="BK539" s="38">
        <v>0</v>
      </c>
      <c r="BL539" s="38">
        <v>0</v>
      </c>
      <c r="BM539" s="38">
        <v>0</v>
      </c>
      <c r="BN539" s="38" t="s">
        <v>107</v>
      </c>
      <c r="BO539" s="38" t="s">
        <v>107</v>
      </c>
      <c r="BP539" s="38" t="s">
        <v>107</v>
      </c>
      <c r="BQ539" s="38" t="s">
        <v>107</v>
      </c>
      <c r="BR539" s="38" t="s">
        <v>107</v>
      </c>
      <c r="BS539" s="38" t="s">
        <v>107</v>
      </c>
      <c r="BT539" s="38" t="s">
        <v>107</v>
      </c>
      <c r="BU539" s="38" t="s">
        <v>107</v>
      </c>
      <c r="BV539" s="38" t="s">
        <v>107</v>
      </c>
      <c r="BW539" s="38" t="s">
        <v>107</v>
      </c>
      <c r="BX539" s="38" t="s">
        <v>107</v>
      </c>
      <c r="BY539" s="38" t="s">
        <v>107</v>
      </c>
      <c r="BZ539" s="38" t="s">
        <v>107</v>
      </c>
      <c r="CA539" s="38">
        <v>0</v>
      </c>
      <c r="CB539" s="38" t="s">
        <v>107</v>
      </c>
      <c r="CC539" s="330" t="s">
        <v>107</v>
      </c>
      <c r="CD539" s="38" t="s">
        <v>107</v>
      </c>
      <c r="CE539" s="38" t="s">
        <v>107</v>
      </c>
      <c r="CF539" s="38" t="s">
        <v>107</v>
      </c>
      <c r="CG539" s="38" t="s">
        <v>107</v>
      </c>
      <c r="CH539" s="28" t="s">
        <v>107</v>
      </c>
      <c r="CI539" s="28" t="s">
        <v>107</v>
      </c>
      <c r="CJ539" s="28" t="s">
        <v>107</v>
      </c>
      <c r="CK539" s="28" t="s">
        <v>107</v>
      </c>
      <c r="CL539" s="28" t="s">
        <v>107</v>
      </c>
      <c r="CM539" s="28" t="s">
        <v>107</v>
      </c>
      <c r="CN539" s="28" t="s">
        <v>107</v>
      </c>
      <c r="CO539" s="42" t="s">
        <v>107</v>
      </c>
      <c r="CP539" s="28" t="s">
        <v>107</v>
      </c>
      <c r="CQ539" s="28" t="s">
        <v>107</v>
      </c>
      <c r="CR539" s="28" t="s">
        <v>107</v>
      </c>
      <c r="CS539" s="28" t="s">
        <v>107</v>
      </c>
      <c r="CT539" s="28" t="s">
        <v>107</v>
      </c>
      <c r="CU539" s="28" t="s">
        <v>107</v>
      </c>
      <c r="CV539" s="42" t="s">
        <v>114</v>
      </c>
      <c r="CW539" s="42" t="s">
        <v>114</v>
      </c>
      <c r="CX539" s="42" t="s">
        <v>113</v>
      </c>
      <c r="CY539" s="42" t="s">
        <v>113</v>
      </c>
      <c r="CZ539" s="42" t="s">
        <v>113</v>
      </c>
      <c r="DA539" s="42" t="s">
        <v>114</v>
      </c>
      <c r="DB539" s="29" t="s">
        <v>107</v>
      </c>
      <c r="DC539" s="29" t="s">
        <v>107</v>
      </c>
      <c r="DD539" s="332">
        <v>15539002</v>
      </c>
      <c r="DE539" s="43">
        <v>1</v>
      </c>
      <c r="DF539" s="390">
        <v>1</v>
      </c>
      <c r="DG539" s="310"/>
      <c r="DH539" s="203"/>
      <c r="DI539" s="279" t="str" cm="1">
        <f t="array" ref="DI539">+IF(AND(C539&lt;&gt;"Vehículos Eléctricos",C539&lt;&gt;"Vehículos Híbridos",AD539="PERCENTIL 50"),
     IF(VLOOKUP(_xlfn.TEXTJOIN("_",FALSE,C539:E539),BD_Perc!$A:$P,_xlfn.IFS(BD!AE539="Intervalo de precio 1",12,BD!AE539="Intervalo de precio 2",13),FALSE)&lt;=1,
     VLOOKUP(_xlfn.TEXTJOIN("_",FALSE,C539:E539),BD_Perc!$A:$P,16,FALSE),"Ok P50"),
     "Ok P30/70 ó Híbrido/Eléctrico")</f>
        <v>Ok P30/70 ó Híbrido/Eléctrico</v>
      </c>
      <c r="DJ539" s="279" t="str">
        <f t="shared" si="49"/>
        <v>Otros Tipos de Vehículos_Camión_Cabina Sencilla</v>
      </c>
      <c r="DK539" s="331">
        <f t="shared" si="53"/>
        <v>356200000</v>
      </c>
      <c r="DL539" s="326"/>
    </row>
    <row r="540" spans="1:116" ht="38.25">
      <c r="A540" s="28">
        <v>535</v>
      </c>
      <c r="B540" s="29" t="s">
        <v>266</v>
      </c>
      <c r="C540" s="68" t="s">
        <v>4</v>
      </c>
      <c r="D540" s="29" t="s">
        <v>1112</v>
      </c>
      <c r="E540" s="42" t="s">
        <v>1113</v>
      </c>
      <c r="F540" s="42" t="s">
        <v>107</v>
      </c>
      <c r="G540" s="30" t="s">
        <v>1190</v>
      </c>
      <c r="H540" s="28" t="s">
        <v>919</v>
      </c>
      <c r="I540" s="28">
        <v>5811040</v>
      </c>
      <c r="J540" s="28" t="s">
        <v>1191</v>
      </c>
      <c r="K540" s="31" t="s">
        <v>107</v>
      </c>
      <c r="L540" s="28">
        <v>286</v>
      </c>
      <c r="M540" s="28" t="s">
        <v>107</v>
      </c>
      <c r="N540" s="34">
        <v>480400000</v>
      </c>
      <c r="O540" s="34">
        <f>+IFERROR(VLOOKUP(I540,Precio_Fasecolda!A:C,3,FALSE),IFERROR(VLOOKUP(I540,Precio_Fasecolda!B:C,2,FALSE),N540))</f>
        <v>480400000</v>
      </c>
      <c r="P540" s="34">
        <f t="shared" si="50"/>
        <v>0</v>
      </c>
      <c r="Q540" s="28" t="s">
        <v>107</v>
      </c>
      <c r="R540" s="28" t="s">
        <v>2415</v>
      </c>
      <c r="S540" s="28" t="s">
        <v>360</v>
      </c>
      <c r="T540" s="33" t="s">
        <v>1129</v>
      </c>
      <c r="U540" s="28">
        <v>27000</v>
      </c>
      <c r="V540" s="28">
        <v>7580</v>
      </c>
      <c r="W540" s="69">
        <v>19420</v>
      </c>
      <c r="X540" s="56" t="s">
        <v>1125</v>
      </c>
      <c r="Y540" s="28" t="str">
        <f t="shared" si="51"/>
        <v>N.A.</v>
      </c>
      <c r="Z540" s="292">
        <f t="shared" si="48"/>
        <v>480400000</v>
      </c>
      <c r="AA540" s="28" cm="1">
        <f t="array" aca="1" ref="AA540" ca="1">_xlfn.IFS(DK540&lt;$DK$4,1,AND(DK540&gt;=$DK$4,DK540&lt;=$AA$4),2,DK540&gt;$AA$4,3)</f>
        <v>3</v>
      </c>
      <c r="AB540" s="28">
        <v>0</v>
      </c>
      <c r="AC540" s="28" cm="1">
        <f t="array" aca="1" ref="AC540" ca="1">IF(AB540="PERCENTIL 30","",_xlfn.IFS(DK540&lt;$AC$4,1,DK540&gt;$AC$4,2))</f>
        <v>2</v>
      </c>
      <c r="AD540" s="28" t="str">
        <f>+IFERROR(VLOOKUP(_xlfn.TEXTJOIN("_", FALSE, C540:E540), BD_Perc!$A:$O, 15, FALSE),"Segmentación no encontrada o vehículo inactivo")</f>
        <v>PERCENTIL 30-70</v>
      </c>
      <c r="AE540" s="28" t="str" cm="1">
        <f t="array" ref="AE540">_xlfn.IFS(
    AD540 = "PERCENTIL 50",
    _xlfn.IFS(
        BD!DK540 &lt; VLOOKUP(_xlfn.TEXTJOIN("_", FALSE, C540:E540), BD_Perc!$A:$O, 11, FALSE), "Intervalo de precio 1",
        BD!DK540 &gt;= VLOOKUP(_xlfn.TEXTJOIN("_", FALSE, C540:E540), BD_Perc!$A:$O, 11, FALSE), "Intervalo de precio 2"
    ),
    AD540 = "PERCENTIL 30-70",
    _xlfn.IFS(
        BD!DK540 &lt; VLOOKUP(_xlfn.TEXTJOIN("_", FALSE, C540:E540), BD_Perc!$A:$O, 6, FALSE), "Intervalo de precio 1",
        BD!DK540 &lt; VLOOKUP(_xlfn.TEXTJOIN("_", FALSE, C540:E540), BD_Perc!$A:$O, 7, FALSE), "Intervalo de precio 2",
        BD!DK540 &gt;= VLOOKUP(_xlfn.TEXTJOIN("_", FALSE, C540:E540), BD_Perc!$A:$O, 7, FALSE), "Intervalo de precio 3"
    ),
    AD540="Segmentación no encontrada o vehículo inactivo","Segmentación no encontrada o vehículo inactivo"
)</f>
        <v>Intervalo de precio 3</v>
      </c>
      <c r="AF540" s="33" t="s">
        <v>2414</v>
      </c>
      <c r="AG540" s="35" t="b">
        <f t="shared" si="52"/>
        <v>1</v>
      </c>
      <c r="AH540" s="323">
        <v>0</v>
      </c>
      <c r="AI540" s="323">
        <v>5.0000000000000001E-3</v>
      </c>
      <c r="AJ540" s="323">
        <v>0.01</v>
      </c>
      <c r="AK540" s="323">
        <v>1.4999999999999999E-2</v>
      </c>
      <c r="AL540" s="323">
        <v>1.4999999999999999E-2</v>
      </c>
      <c r="AM540" s="323">
        <v>1.4999999999999999E-2</v>
      </c>
      <c r="AN540" s="28" t="s">
        <v>113</v>
      </c>
      <c r="AO540" s="28" t="s">
        <v>113</v>
      </c>
      <c r="AP540" s="28" t="s">
        <v>113</v>
      </c>
      <c r="AQ540" s="48">
        <v>0.05</v>
      </c>
      <c r="AR540" s="38">
        <v>8689479</v>
      </c>
      <c r="AS540" s="38" t="s">
        <v>107</v>
      </c>
      <c r="AT540" s="38" t="s">
        <v>107</v>
      </c>
      <c r="AU540" s="38" t="s">
        <v>107</v>
      </c>
      <c r="AV540" s="38" t="s">
        <v>107</v>
      </c>
      <c r="AW540" s="38">
        <v>9467039</v>
      </c>
      <c r="AX540" s="38" t="s">
        <v>107</v>
      </c>
      <c r="AY540" s="38" t="s">
        <v>107</v>
      </c>
      <c r="AZ540" s="38" t="s">
        <v>107</v>
      </c>
      <c r="BA540" s="38" t="s">
        <v>107</v>
      </c>
      <c r="BB540" s="38">
        <v>47335195</v>
      </c>
      <c r="BC540" s="38">
        <v>47335195</v>
      </c>
      <c r="BD540" s="38" t="s">
        <v>107</v>
      </c>
      <c r="BE540" s="38" t="s">
        <v>107</v>
      </c>
      <c r="BF540" s="38" t="s">
        <v>107</v>
      </c>
      <c r="BG540" s="38" t="s">
        <v>107</v>
      </c>
      <c r="BH540" s="38" t="s">
        <v>107</v>
      </c>
      <c r="BI540" s="38" t="s">
        <v>107</v>
      </c>
      <c r="BJ540" s="38" t="s">
        <v>107</v>
      </c>
      <c r="BK540" s="38">
        <v>0</v>
      </c>
      <c r="BL540" s="38">
        <v>0</v>
      </c>
      <c r="BM540" s="38">
        <v>0</v>
      </c>
      <c r="BN540" s="38" t="s">
        <v>107</v>
      </c>
      <c r="BO540" s="38" t="s">
        <v>107</v>
      </c>
      <c r="BP540" s="38" t="s">
        <v>107</v>
      </c>
      <c r="BQ540" s="38" t="s">
        <v>107</v>
      </c>
      <c r="BR540" s="38" t="s">
        <v>107</v>
      </c>
      <c r="BS540" s="38" t="s">
        <v>107</v>
      </c>
      <c r="BT540" s="38" t="s">
        <v>107</v>
      </c>
      <c r="BU540" s="38" t="s">
        <v>107</v>
      </c>
      <c r="BV540" s="38" t="s">
        <v>107</v>
      </c>
      <c r="BW540" s="38" t="s">
        <v>107</v>
      </c>
      <c r="BX540" s="38" t="s">
        <v>107</v>
      </c>
      <c r="BY540" s="38" t="s">
        <v>107</v>
      </c>
      <c r="BZ540" s="38" t="s">
        <v>107</v>
      </c>
      <c r="CA540" s="38">
        <v>0</v>
      </c>
      <c r="CB540" s="38" t="s">
        <v>107</v>
      </c>
      <c r="CC540" s="330" t="s">
        <v>107</v>
      </c>
      <c r="CD540" s="38" t="s">
        <v>107</v>
      </c>
      <c r="CE540" s="38" t="s">
        <v>107</v>
      </c>
      <c r="CF540" s="38" t="s">
        <v>107</v>
      </c>
      <c r="CG540" s="38" t="s">
        <v>107</v>
      </c>
      <c r="CH540" s="28" t="s">
        <v>107</v>
      </c>
      <c r="CI540" s="28" t="s">
        <v>107</v>
      </c>
      <c r="CJ540" s="28" t="s">
        <v>107</v>
      </c>
      <c r="CK540" s="28" t="s">
        <v>107</v>
      </c>
      <c r="CL540" s="28" t="s">
        <v>107</v>
      </c>
      <c r="CM540" s="28" t="s">
        <v>107</v>
      </c>
      <c r="CN540" s="28" t="s">
        <v>107</v>
      </c>
      <c r="CO540" s="42" t="s">
        <v>107</v>
      </c>
      <c r="CP540" s="28" t="s">
        <v>107</v>
      </c>
      <c r="CQ540" s="28" t="s">
        <v>107</v>
      </c>
      <c r="CR540" s="28" t="s">
        <v>107</v>
      </c>
      <c r="CS540" s="28" t="s">
        <v>107</v>
      </c>
      <c r="CT540" s="28" t="s">
        <v>107</v>
      </c>
      <c r="CU540" s="28" t="s">
        <v>107</v>
      </c>
      <c r="CV540" s="42" t="s">
        <v>114</v>
      </c>
      <c r="CW540" s="42" t="s">
        <v>114</v>
      </c>
      <c r="CX540" s="42" t="s">
        <v>113</v>
      </c>
      <c r="CY540" s="42" t="s">
        <v>113</v>
      </c>
      <c r="CZ540" s="42" t="s">
        <v>113</v>
      </c>
      <c r="DA540" s="42" t="s">
        <v>114</v>
      </c>
      <c r="DB540" s="29" t="s">
        <v>107</v>
      </c>
      <c r="DC540" s="29" t="s">
        <v>107</v>
      </c>
      <c r="DD540" s="332">
        <v>19812227</v>
      </c>
      <c r="DE540" s="43">
        <v>1</v>
      </c>
      <c r="DF540" s="390">
        <v>1</v>
      </c>
      <c r="DG540" s="310"/>
      <c r="DH540" s="203"/>
      <c r="DI540" s="279" t="str" cm="1">
        <f t="array" ref="DI540">+IF(AND(C540&lt;&gt;"Vehículos Eléctricos",C540&lt;&gt;"Vehículos Híbridos",AD540="PERCENTIL 50"),
     IF(VLOOKUP(_xlfn.TEXTJOIN("_",FALSE,C540:E540),BD_Perc!$A:$P,_xlfn.IFS(BD!AE540="Intervalo de precio 1",12,BD!AE540="Intervalo de precio 2",13),FALSE)&lt;=1,
     VLOOKUP(_xlfn.TEXTJOIN("_",FALSE,C540:E540),BD_Perc!$A:$P,16,FALSE),"Ok P50"),
     "Ok P30/70 ó Híbrido/Eléctrico")</f>
        <v>Ok P30/70 ó Híbrido/Eléctrico</v>
      </c>
      <c r="DJ540" s="279" t="str">
        <f t="shared" si="49"/>
        <v>Otros Tipos de Vehículos_Camión_Cabina Sencilla</v>
      </c>
      <c r="DK540" s="331">
        <f t="shared" si="53"/>
        <v>480400000</v>
      </c>
      <c r="DL540" s="326"/>
    </row>
    <row r="541" spans="1:116" ht="51">
      <c r="A541" s="28">
        <v>536</v>
      </c>
      <c r="B541" s="29" t="s">
        <v>1130</v>
      </c>
      <c r="C541" s="29" t="s">
        <v>4</v>
      </c>
      <c r="D541" s="29" t="s">
        <v>1192</v>
      </c>
      <c r="E541" s="42" t="s">
        <v>843</v>
      </c>
      <c r="F541" s="42" t="s">
        <v>107</v>
      </c>
      <c r="G541" s="30" t="s">
        <v>1193</v>
      </c>
      <c r="H541" s="28" t="s">
        <v>892</v>
      </c>
      <c r="I541" s="28">
        <v>25722005</v>
      </c>
      <c r="J541" s="28" t="s">
        <v>1194</v>
      </c>
      <c r="K541" s="31" t="s">
        <v>107</v>
      </c>
      <c r="L541" s="28">
        <v>336</v>
      </c>
      <c r="M541" s="28" t="s">
        <v>107</v>
      </c>
      <c r="N541" s="44">
        <v>370000000</v>
      </c>
      <c r="O541" s="34">
        <f>+IFERROR(VLOOKUP(I541,Precio_Fasecolda!A:C,3,FALSE),IFERROR(VLOOKUP(I541,Precio_Fasecolda!B:C,2,FALSE),N541))</f>
        <v>370000000</v>
      </c>
      <c r="P541" s="34">
        <f t="shared" si="50"/>
        <v>0</v>
      </c>
      <c r="Q541" s="28" t="s">
        <v>107</v>
      </c>
      <c r="R541" s="28" t="s">
        <v>2415</v>
      </c>
      <c r="S541" s="28" t="s">
        <v>894</v>
      </c>
      <c r="T541" s="33" t="s">
        <v>843</v>
      </c>
      <c r="U541" s="28">
        <v>32000</v>
      </c>
      <c r="V541" s="28">
        <v>7860</v>
      </c>
      <c r="W541" s="63">
        <v>24140</v>
      </c>
      <c r="X541" s="28" t="s">
        <v>1195</v>
      </c>
      <c r="Y541" s="28" t="str">
        <f t="shared" si="51"/>
        <v>N.A.</v>
      </c>
      <c r="Z541" s="292">
        <f t="shared" si="48"/>
        <v>314500000</v>
      </c>
      <c r="AA541" s="28" cm="1">
        <f t="array" aca="1" ref="AA541" ca="1">_xlfn.IFS(DK541&lt;$DK$4,1,AND(DK541&gt;=$DK$4,DK541&lt;=$AA$4),2,DK541&gt;$AA$4,3)</f>
        <v>3</v>
      </c>
      <c r="AB541" s="28">
        <v>0</v>
      </c>
      <c r="AC541" s="28" cm="1">
        <f t="array" aca="1" ref="AC541" ca="1">IF(AB541="PERCENTIL 30","",_xlfn.IFS(DK541&lt;$AC$4,1,DK541&gt;$AC$4,2))</f>
        <v>2</v>
      </c>
      <c r="AD541" s="28" t="str">
        <f>+IFERROR(VLOOKUP(_xlfn.TEXTJOIN("_", FALSE, C541:E541), BD_Perc!$A:$O, 15, FALSE),"Segmentación no encontrada o vehículo inactivo")</f>
        <v>PERCENTIL 50</v>
      </c>
      <c r="AE541" s="28" t="str" cm="1">
        <f t="array" ref="AE541">_xlfn.IFS(
    AD541 = "PERCENTIL 50",
    _xlfn.IFS(
        BD!DK541 &lt; VLOOKUP(_xlfn.TEXTJOIN("_", FALSE, C541:E541), BD_Perc!$A:$O, 11, FALSE), "Intervalo de precio 1",
        BD!DK541 &gt;= VLOOKUP(_xlfn.TEXTJOIN("_", FALSE, C541:E541), BD_Perc!$A:$O, 11, FALSE), "Intervalo de precio 2"
    ),
    AD541 = "PERCENTIL 30-70",
    _xlfn.IFS(
        BD!DK541 &lt; VLOOKUP(_xlfn.TEXTJOIN("_", FALSE, C541:E541), BD_Perc!$A:$O, 6, FALSE), "Intervalo de precio 1",
        BD!DK541 &lt; VLOOKUP(_xlfn.TEXTJOIN("_", FALSE, C541:E541), BD_Perc!$A:$O, 7, FALSE), "Intervalo de precio 2",
        BD!DK541 &gt;= VLOOKUP(_xlfn.TEXTJOIN("_", FALSE, C541:E541), BD_Perc!$A:$O, 7, FALSE), "Intervalo de precio 3"
    ),
    AD541="Segmentación no encontrada o vehículo inactivo","Segmentación no encontrada o vehículo inactivo"
)</f>
        <v>Intervalo de precio 1</v>
      </c>
      <c r="AF541" s="33" t="s">
        <v>2412</v>
      </c>
      <c r="AG541" s="35" t="b">
        <f t="shared" si="52"/>
        <v>1</v>
      </c>
      <c r="AH541" s="320">
        <v>0.15</v>
      </c>
      <c r="AI541" s="320">
        <v>0.15</v>
      </c>
      <c r="AJ541" s="320">
        <v>0.15</v>
      </c>
      <c r="AK541" s="320">
        <v>0.15</v>
      </c>
      <c r="AL541" s="337">
        <v>0.15</v>
      </c>
      <c r="AM541" s="320">
        <v>0.15</v>
      </c>
      <c r="AN541" s="28" t="s">
        <v>113</v>
      </c>
      <c r="AO541" s="28" t="s">
        <v>113</v>
      </c>
      <c r="AP541" s="28" t="s">
        <v>113</v>
      </c>
      <c r="AQ541" s="45">
        <v>0.5</v>
      </c>
      <c r="AR541" s="38">
        <v>0</v>
      </c>
      <c r="AS541" s="38">
        <v>0</v>
      </c>
      <c r="AT541" s="38">
        <v>0</v>
      </c>
      <c r="AU541" s="38">
        <v>0</v>
      </c>
      <c r="AV541" s="38">
        <v>0</v>
      </c>
      <c r="AW541" s="38">
        <v>0</v>
      </c>
      <c r="AX541" s="38">
        <v>0</v>
      </c>
      <c r="AY541" s="38">
        <v>0</v>
      </c>
      <c r="AZ541" s="38">
        <v>0</v>
      </c>
      <c r="BA541" s="38">
        <v>0</v>
      </c>
      <c r="BB541" s="38">
        <v>0</v>
      </c>
      <c r="BC541" s="38">
        <v>0</v>
      </c>
      <c r="BD541" s="38">
        <v>0</v>
      </c>
      <c r="BE541" s="38">
        <v>0</v>
      </c>
      <c r="BF541" s="38">
        <v>0</v>
      </c>
      <c r="BG541" s="38">
        <v>0</v>
      </c>
      <c r="BH541" s="38">
        <v>0</v>
      </c>
      <c r="BI541" s="38">
        <v>0</v>
      </c>
      <c r="BJ541" s="38">
        <v>0</v>
      </c>
      <c r="BK541" s="38">
        <v>0</v>
      </c>
      <c r="BL541" s="38">
        <v>0</v>
      </c>
      <c r="BM541" s="38">
        <v>0</v>
      </c>
      <c r="BN541" s="38">
        <v>0</v>
      </c>
      <c r="BO541" s="38">
        <v>0</v>
      </c>
      <c r="BP541" s="38">
        <v>0</v>
      </c>
      <c r="BQ541" s="38">
        <v>0</v>
      </c>
      <c r="BR541" s="38">
        <v>0</v>
      </c>
      <c r="BS541" s="38">
        <v>0</v>
      </c>
      <c r="BT541" s="38">
        <v>0</v>
      </c>
      <c r="BU541" s="38">
        <v>0</v>
      </c>
      <c r="BV541" s="38">
        <v>0</v>
      </c>
      <c r="BW541" s="38">
        <v>0</v>
      </c>
      <c r="BX541" s="38">
        <v>0</v>
      </c>
      <c r="BY541" s="38">
        <v>0</v>
      </c>
      <c r="BZ541" s="38">
        <v>0</v>
      </c>
      <c r="CA541" s="38">
        <v>0</v>
      </c>
      <c r="CB541" s="38">
        <v>0</v>
      </c>
      <c r="CC541" s="330">
        <v>0</v>
      </c>
      <c r="CD541" s="38">
        <v>0</v>
      </c>
      <c r="CE541" s="38">
        <v>0</v>
      </c>
      <c r="CF541" s="38">
        <v>0</v>
      </c>
      <c r="CG541" s="38">
        <v>0</v>
      </c>
      <c r="CH541" s="28" t="s">
        <v>107</v>
      </c>
      <c r="CI541" s="28" t="s">
        <v>107</v>
      </c>
      <c r="CJ541" s="28" t="s">
        <v>107</v>
      </c>
      <c r="CK541" s="28" t="s">
        <v>107</v>
      </c>
      <c r="CL541" s="28" t="s">
        <v>107</v>
      </c>
      <c r="CM541" s="28" t="s">
        <v>107</v>
      </c>
      <c r="CN541" s="28" t="s">
        <v>107</v>
      </c>
      <c r="CO541" s="28" t="s">
        <v>107</v>
      </c>
      <c r="CP541" s="28" t="s">
        <v>107</v>
      </c>
      <c r="CQ541" s="28" t="s">
        <v>107</v>
      </c>
      <c r="CR541" s="28" t="s">
        <v>107</v>
      </c>
      <c r="CS541" s="28" t="s">
        <v>107</v>
      </c>
      <c r="CT541" s="28" t="s">
        <v>107</v>
      </c>
      <c r="CU541" s="28" t="s">
        <v>107</v>
      </c>
      <c r="CV541" s="29" t="s">
        <v>114</v>
      </c>
      <c r="CW541" s="29" t="s">
        <v>114</v>
      </c>
      <c r="CX541" s="29" t="s">
        <v>114</v>
      </c>
      <c r="CY541" s="29" t="s">
        <v>114</v>
      </c>
      <c r="CZ541" s="29" t="s">
        <v>114</v>
      </c>
      <c r="DA541" s="29" t="s">
        <v>114</v>
      </c>
      <c r="DB541" s="28" t="s">
        <v>107</v>
      </c>
      <c r="DC541" s="28" t="s">
        <v>107</v>
      </c>
      <c r="DD541" s="332">
        <v>0</v>
      </c>
      <c r="DE541" s="43">
        <v>0</v>
      </c>
      <c r="DF541" s="390">
        <v>0</v>
      </c>
      <c r="DG541" s="310"/>
      <c r="DH541" s="203"/>
      <c r="DI541" s="279" t="str" cm="1">
        <f t="array" ref="DI541">+IF(AND(C541&lt;&gt;"Vehículos Eléctricos",C541&lt;&gt;"Vehículos Híbridos",AD541="PERCENTIL 50"),
     IF(VLOOKUP(_xlfn.TEXTJOIN("_",FALSE,C541:E541),BD_Perc!$A:$P,_xlfn.IFS(BD!AE541="Intervalo de precio 1",12,BD!AE541="Intervalo de precio 2",13),FALSE)&lt;=1,
     VLOOKUP(_xlfn.TEXTJOIN("_",FALSE,C541:E541),BD_Perc!$A:$P,16,FALSE),"Ok P50"),
     "Ok P30/70 ó Híbrido/Eléctrico")</f>
        <v>Inactivar TODO el grupo: Otros Tipos de Vehículos-Remolcadores-2 Ejes</v>
      </c>
      <c r="DJ541" s="279" t="str">
        <f t="shared" si="49"/>
        <v>Otros Tipos de Vehículos_Remolcadores_2 Ejes</v>
      </c>
      <c r="DK541" s="331">
        <f t="shared" si="53"/>
        <v>314500000</v>
      </c>
      <c r="DL541" s="326"/>
    </row>
    <row r="542" spans="1:116" ht="38.25">
      <c r="A542" s="28">
        <v>537</v>
      </c>
      <c r="B542" s="29" t="s">
        <v>1130</v>
      </c>
      <c r="C542" s="29" t="s">
        <v>4</v>
      </c>
      <c r="D542" s="29" t="s">
        <v>1192</v>
      </c>
      <c r="E542" s="42" t="s">
        <v>1129</v>
      </c>
      <c r="F542" s="42" t="s">
        <v>107</v>
      </c>
      <c r="G542" s="30" t="s">
        <v>1196</v>
      </c>
      <c r="H542" s="28" t="s">
        <v>892</v>
      </c>
      <c r="I542" s="28">
        <v>25722003</v>
      </c>
      <c r="J542" s="28" t="s">
        <v>1197</v>
      </c>
      <c r="K542" s="31" t="s">
        <v>107</v>
      </c>
      <c r="L542" s="28">
        <v>430</v>
      </c>
      <c r="M542" s="28" t="s">
        <v>107</v>
      </c>
      <c r="N542" s="44">
        <v>439300000</v>
      </c>
      <c r="O542" s="34">
        <f>+IFERROR(VLOOKUP(I542,Precio_Fasecolda!A:C,3,FALSE),IFERROR(VLOOKUP(I542,Precio_Fasecolda!B:C,2,FALSE),N542))</f>
        <v>439300000</v>
      </c>
      <c r="P542" s="34">
        <f t="shared" si="50"/>
        <v>0</v>
      </c>
      <c r="Q542" s="28" t="s">
        <v>107</v>
      </c>
      <c r="R542" s="28" t="s">
        <v>2415</v>
      </c>
      <c r="S542" s="28" t="s">
        <v>894</v>
      </c>
      <c r="T542" s="28" t="s">
        <v>1129</v>
      </c>
      <c r="U542" s="28">
        <v>52000</v>
      </c>
      <c r="V542" s="28">
        <v>10200</v>
      </c>
      <c r="W542" s="63">
        <v>41800</v>
      </c>
      <c r="X542" s="42" t="s">
        <v>1198</v>
      </c>
      <c r="Y542" s="28" t="str">
        <f t="shared" si="51"/>
        <v>N.A.</v>
      </c>
      <c r="Z542" s="292">
        <f t="shared" si="48"/>
        <v>417335000</v>
      </c>
      <c r="AA542" s="28" cm="1">
        <f t="array" aca="1" ref="AA542" ca="1">_xlfn.IFS(DK542&lt;$DK$4,1,AND(DK542&gt;=$DK$4,DK542&lt;=$AA$4),2,DK542&gt;$AA$4,3)</f>
        <v>3</v>
      </c>
      <c r="AB542" s="28">
        <v>0</v>
      </c>
      <c r="AC542" s="28" cm="1">
        <f t="array" aca="1" ref="AC542" ca="1">IF(AB542="PERCENTIL 30","",_xlfn.IFS(DK542&lt;$AC$4,1,DK542&gt;$AC$4,2))</f>
        <v>2</v>
      </c>
      <c r="AD542" s="28" t="str">
        <f>+IFERROR(VLOOKUP(_xlfn.TEXTJOIN("_", FALSE, C542:E542), BD_Perc!$A:$O, 15, FALSE),"Segmentación no encontrada o vehículo inactivo")</f>
        <v>PERCENTIL 30-70</v>
      </c>
      <c r="AE542" s="28" t="str" cm="1">
        <f t="array" ref="AE542">_xlfn.IFS(
    AD542 = "PERCENTIL 50",
    _xlfn.IFS(
        BD!DK542 &lt; VLOOKUP(_xlfn.TEXTJOIN("_", FALSE, C542:E542), BD_Perc!$A:$O, 11, FALSE), "Intervalo de precio 1",
        BD!DK542 &gt;= VLOOKUP(_xlfn.TEXTJOIN("_", FALSE, C542:E542), BD_Perc!$A:$O, 11, FALSE), "Intervalo de precio 2"
    ),
    AD542 = "PERCENTIL 30-70",
    _xlfn.IFS(
        BD!DK542 &lt; VLOOKUP(_xlfn.TEXTJOIN("_", FALSE, C542:E542), BD_Perc!$A:$O, 6, FALSE), "Intervalo de precio 1",
        BD!DK542 &lt; VLOOKUP(_xlfn.TEXTJOIN("_", FALSE, C542:E542), BD_Perc!$A:$O, 7, FALSE), "Intervalo de precio 2",
        BD!DK542 &gt;= VLOOKUP(_xlfn.TEXTJOIN("_", FALSE, C542:E542), BD_Perc!$A:$O, 7, FALSE), "Intervalo de precio 3"
    ),
    AD542="Segmentación no encontrada o vehículo inactivo","Segmentación no encontrada o vehículo inactivo"
)</f>
        <v>Intervalo de precio 1</v>
      </c>
      <c r="AF542" s="33" t="s">
        <v>2412</v>
      </c>
      <c r="AG542" s="35" t="b">
        <f t="shared" si="52"/>
        <v>1</v>
      </c>
      <c r="AH542" s="320">
        <v>0.05</v>
      </c>
      <c r="AI542" s="320">
        <v>0.1</v>
      </c>
      <c r="AJ542" s="320">
        <v>0.1</v>
      </c>
      <c r="AK542" s="320">
        <v>0.15</v>
      </c>
      <c r="AL542" s="337">
        <v>0.15</v>
      </c>
      <c r="AM542" s="320">
        <v>0.15</v>
      </c>
      <c r="AN542" s="28" t="s">
        <v>113</v>
      </c>
      <c r="AO542" s="28" t="s">
        <v>113</v>
      </c>
      <c r="AP542" s="28" t="s">
        <v>113</v>
      </c>
      <c r="AQ542" s="45">
        <v>0.5</v>
      </c>
      <c r="AR542" s="38">
        <v>0</v>
      </c>
      <c r="AS542" s="38">
        <v>0</v>
      </c>
      <c r="AT542" s="38">
        <v>0</v>
      </c>
      <c r="AU542" s="38">
        <v>0</v>
      </c>
      <c r="AV542" s="38">
        <v>0</v>
      </c>
      <c r="AW542" s="38">
        <v>0</v>
      </c>
      <c r="AX542" s="38">
        <v>0</v>
      </c>
      <c r="AY542" s="38">
        <v>0</v>
      </c>
      <c r="AZ542" s="38">
        <v>0</v>
      </c>
      <c r="BA542" s="38">
        <v>0</v>
      </c>
      <c r="BB542" s="38">
        <v>0</v>
      </c>
      <c r="BC542" s="38">
        <v>0</v>
      </c>
      <c r="BD542" s="38">
        <v>0</v>
      </c>
      <c r="BE542" s="38">
        <v>0</v>
      </c>
      <c r="BF542" s="38">
        <v>0</v>
      </c>
      <c r="BG542" s="38">
        <v>0</v>
      </c>
      <c r="BH542" s="38">
        <v>0</v>
      </c>
      <c r="BI542" s="38">
        <v>0</v>
      </c>
      <c r="BJ542" s="38">
        <v>0</v>
      </c>
      <c r="BK542" s="38">
        <v>0</v>
      </c>
      <c r="BL542" s="38">
        <v>0</v>
      </c>
      <c r="BM542" s="38">
        <v>0</v>
      </c>
      <c r="BN542" s="38">
        <v>0</v>
      </c>
      <c r="BO542" s="38">
        <v>0</v>
      </c>
      <c r="BP542" s="38">
        <v>0</v>
      </c>
      <c r="BQ542" s="38">
        <v>0</v>
      </c>
      <c r="BR542" s="38">
        <v>0</v>
      </c>
      <c r="BS542" s="38">
        <v>0</v>
      </c>
      <c r="BT542" s="38">
        <v>0</v>
      </c>
      <c r="BU542" s="38">
        <v>0</v>
      </c>
      <c r="BV542" s="38">
        <v>0</v>
      </c>
      <c r="BW542" s="38">
        <v>0</v>
      </c>
      <c r="BX542" s="38">
        <v>0</v>
      </c>
      <c r="BY542" s="38">
        <v>0</v>
      </c>
      <c r="BZ542" s="38">
        <v>0</v>
      </c>
      <c r="CA542" s="38">
        <v>0</v>
      </c>
      <c r="CB542" s="38">
        <v>0</v>
      </c>
      <c r="CC542" s="330">
        <v>0</v>
      </c>
      <c r="CD542" s="38">
        <v>0</v>
      </c>
      <c r="CE542" s="38">
        <v>0</v>
      </c>
      <c r="CF542" s="38">
        <v>0</v>
      </c>
      <c r="CG542" s="38">
        <v>0</v>
      </c>
      <c r="CH542" s="28" t="s">
        <v>107</v>
      </c>
      <c r="CI542" s="28" t="s">
        <v>107</v>
      </c>
      <c r="CJ542" s="28" t="s">
        <v>107</v>
      </c>
      <c r="CK542" s="28" t="s">
        <v>107</v>
      </c>
      <c r="CL542" s="28" t="s">
        <v>107</v>
      </c>
      <c r="CM542" s="28" t="s">
        <v>107</v>
      </c>
      <c r="CN542" s="28" t="s">
        <v>107</v>
      </c>
      <c r="CO542" s="28" t="s">
        <v>107</v>
      </c>
      <c r="CP542" s="28" t="s">
        <v>107</v>
      </c>
      <c r="CQ542" s="28" t="s">
        <v>107</v>
      </c>
      <c r="CR542" s="28" t="s">
        <v>107</v>
      </c>
      <c r="CS542" s="28" t="s">
        <v>107</v>
      </c>
      <c r="CT542" s="28" t="s">
        <v>107</v>
      </c>
      <c r="CU542" s="28" t="s">
        <v>107</v>
      </c>
      <c r="CV542" s="29" t="s">
        <v>114</v>
      </c>
      <c r="CW542" s="29" t="s">
        <v>114</v>
      </c>
      <c r="CX542" s="29" t="s">
        <v>114</v>
      </c>
      <c r="CY542" s="29" t="s">
        <v>114</v>
      </c>
      <c r="CZ542" s="29" t="s">
        <v>114</v>
      </c>
      <c r="DA542" s="29" t="s">
        <v>114</v>
      </c>
      <c r="DB542" s="28" t="s">
        <v>107</v>
      </c>
      <c r="DC542" s="28" t="s">
        <v>107</v>
      </c>
      <c r="DD542" s="332">
        <v>0</v>
      </c>
      <c r="DE542" s="43">
        <v>0</v>
      </c>
      <c r="DF542" s="390">
        <v>0</v>
      </c>
      <c r="DG542" s="310"/>
      <c r="DH542" s="203"/>
      <c r="DI542" s="279" t="str" cm="1">
        <f t="array" ref="DI542">+IF(AND(C542&lt;&gt;"Vehículos Eléctricos",C542&lt;&gt;"Vehículos Híbridos",AD542="PERCENTIL 50"),
     IF(VLOOKUP(_xlfn.TEXTJOIN("_",FALSE,C542:E542),BD_Perc!$A:$P,_xlfn.IFS(BD!AE542="Intervalo de precio 1",12,BD!AE542="Intervalo de precio 2",13),FALSE)&lt;=1,
     VLOOKUP(_xlfn.TEXTJOIN("_",FALSE,C542:E542),BD_Perc!$A:$P,16,FALSE),"Ok P50"),
     "Ok P30/70 ó Híbrido/Eléctrico")</f>
        <v>Ok P30/70 ó Híbrido/Eléctrico</v>
      </c>
      <c r="DJ542" s="279" t="str">
        <f t="shared" si="49"/>
        <v>Otros Tipos de Vehículos_Remolcadores_3 Ejes</v>
      </c>
      <c r="DK542" s="331">
        <f t="shared" si="53"/>
        <v>417335000</v>
      </c>
      <c r="DL542" s="326"/>
    </row>
    <row r="543" spans="1:116" ht="38.25">
      <c r="A543" s="28">
        <v>538</v>
      </c>
      <c r="B543" s="29" t="s">
        <v>1130</v>
      </c>
      <c r="C543" s="29" t="s">
        <v>4</v>
      </c>
      <c r="D543" s="29" t="s">
        <v>1192</v>
      </c>
      <c r="E543" s="42" t="s">
        <v>1129</v>
      </c>
      <c r="F543" s="42" t="s">
        <v>107</v>
      </c>
      <c r="G543" s="30" t="s">
        <v>1199</v>
      </c>
      <c r="H543" s="28" t="s">
        <v>892</v>
      </c>
      <c r="I543" s="28">
        <v>25722004</v>
      </c>
      <c r="J543" s="28" t="s">
        <v>1200</v>
      </c>
      <c r="K543" s="31" t="s">
        <v>107</v>
      </c>
      <c r="L543" s="28">
        <v>430</v>
      </c>
      <c r="M543" s="28" t="s">
        <v>107</v>
      </c>
      <c r="N543" s="44">
        <v>550000000</v>
      </c>
      <c r="O543" s="34">
        <f>+IFERROR(VLOOKUP(I543,Precio_Fasecolda!A:C,3,FALSE),IFERROR(VLOOKUP(I543,Precio_Fasecolda!B:C,2,FALSE),N543))</f>
        <v>550000000</v>
      </c>
      <c r="P543" s="34">
        <f t="shared" si="50"/>
        <v>0</v>
      </c>
      <c r="Q543" s="28" t="s">
        <v>107</v>
      </c>
      <c r="R543" s="28" t="s">
        <v>2415</v>
      </c>
      <c r="S543" s="28" t="s">
        <v>894</v>
      </c>
      <c r="T543" s="28" t="s">
        <v>1129</v>
      </c>
      <c r="U543" s="28">
        <v>52000</v>
      </c>
      <c r="V543" s="28">
        <v>9800</v>
      </c>
      <c r="W543" s="63">
        <v>42200</v>
      </c>
      <c r="X543" s="42" t="s">
        <v>1198</v>
      </c>
      <c r="Y543" s="28" t="str">
        <f t="shared" si="51"/>
        <v>N.A.</v>
      </c>
      <c r="Z543" s="292">
        <f t="shared" si="48"/>
        <v>522500000</v>
      </c>
      <c r="AA543" s="28" cm="1">
        <f t="array" aca="1" ref="AA543" ca="1">_xlfn.IFS(DK543&lt;$DK$4,1,AND(DK543&gt;=$DK$4,DK543&lt;=$AA$4),2,DK543&gt;$AA$4,3)</f>
        <v>3</v>
      </c>
      <c r="AB543" s="28">
        <v>0</v>
      </c>
      <c r="AC543" s="28" cm="1">
        <f t="array" aca="1" ref="AC543" ca="1">IF(AB543="PERCENTIL 30","",_xlfn.IFS(DK543&lt;$AC$4,1,DK543&gt;$AC$4,2))</f>
        <v>2</v>
      </c>
      <c r="AD543" s="28" t="str">
        <f>+IFERROR(VLOOKUP(_xlfn.TEXTJOIN("_", FALSE, C543:E543), BD_Perc!$A:$O, 15, FALSE),"Segmentación no encontrada o vehículo inactivo")</f>
        <v>PERCENTIL 30-70</v>
      </c>
      <c r="AE543" s="28" t="str" cm="1">
        <f t="array" ref="AE543">_xlfn.IFS(
    AD543 = "PERCENTIL 50",
    _xlfn.IFS(
        BD!DK543 &lt; VLOOKUP(_xlfn.TEXTJOIN("_", FALSE, C543:E543), BD_Perc!$A:$O, 11, FALSE), "Intervalo de precio 1",
        BD!DK543 &gt;= VLOOKUP(_xlfn.TEXTJOIN("_", FALSE, C543:E543), BD_Perc!$A:$O, 11, FALSE), "Intervalo de precio 2"
    ),
    AD543 = "PERCENTIL 30-70",
    _xlfn.IFS(
        BD!DK543 &lt; VLOOKUP(_xlfn.TEXTJOIN("_", FALSE, C543:E543), BD_Perc!$A:$O, 6, FALSE), "Intervalo de precio 1",
        BD!DK543 &lt; VLOOKUP(_xlfn.TEXTJOIN("_", FALSE, C543:E543), BD_Perc!$A:$O, 7, FALSE), "Intervalo de precio 2",
        BD!DK543 &gt;= VLOOKUP(_xlfn.TEXTJOIN("_", FALSE, C543:E543), BD_Perc!$A:$O, 7, FALSE), "Intervalo de precio 3"
    ),
    AD543="Segmentación no encontrada o vehículo inactivo","Segmentación no encontrada o vehículo inactivo"
)</f>
        <v>Intervalo de precio 1</v>
      </c>
      <c r="AF543" s="33" t="s">
        <v>2412</v>
      </c>
      <c r="AG543" s="35" t="b">
        <f t="shared" si="52"/>
        <v>1</v>
      </c>
      <c r="AH543" s="320">
        <v>0.05</v>
      </c>
      <c r="AI543" s="320">
        <v>0.05</v>
      </c>
      <c r="AJ543" s="320">
        <v>0.1</v>
      </c>
      <c r="AK543" s="320">
        <v>0.1</v>
      </c>
      <c r="AL543" s="337">
        <v>0.1</v>
      </c>
      <c r="AM543" s="320">
        <v>0.1</v>
      </c>
      <c r="AN543" s="28" t="s">
        <v>113</v>
      </c>
      <c r="AO543" s="28" t="s">
        <v>113</v>
      </c>
      <c r="AP543" s="28" t="s">
        <v>113</v>
      </c>
      <c r="AQ543" s="45">
        <v>0.5</v>
      </c>
      <c r="AR543" s="38">
        <v>0</v>
      </c>
      <c r="AS543" s="38">
        <v>0</v>
      </c>
      <c r="AT543" s="38">
        <v>0</v>
      </c>
      <c r="AU543" s="38">
        <v>0</v>
      </c>
      <c r="AV543" s="38">
        <v>0</v>
      </c>
      <c r="AW543" s="38">
        <v>0</v>
      </c>
      <c r="AX543" s="38">
        <v>0</v>
      </c>
      <c r="AY543" s="38">
        <v>0</v>
      </c>
      <c r="AZ543" s="38">
        <v>0</v>
      </c>
      <c r="BA543" s="38">
        <v>0</v>
      </c>
      <c r="BB543" s="38">
        <v>0</v>
      </c>
      <c r="BC543" s="38">
        <v>0</v>
      </c>
      <c r="BD543" s="38">
        <v>0</v>
      </c>
      <c r="BE543" s="38">
        <v>0</v>
      </c>
      <c r="BF543" s="38">
        <v>0</v>
      </c>
      <c r="BG543" s="38">
        <v>0</v>
      </c>
      <c r="BH543" s="38">
        <v>0</v>
      </c>
      <c r="BI543" s="38">
        <v>0</v>
      </c>
      <c r="BJ543" s="38">
        <v>0</v>
      </c>
      <c r="BK543" s="38">
        <v>0</v>
      </c>
      <c r="BL543" s="38">
        <v>0</v>
      </c>
      <c r="BM543" s="38">
        <v>0</v>
      </c>
      <c r="BN543" s="38">
        <v>0</v>
      </c>
      <c r="BO543" s="38">
        <v>0</v>
      </c>
      <c r="BP543" s="38">
        <v>0</v>
      </c>
      <c r="BQ543" s="38">
        <v>0</v>
      </c>
      <c r="BR543" s="38">
        <v>0</v>
      </c>
      <c r="BS543" s="38">
        <v>0</v>
      </c>
      <c r="BT543" s="38">
        <v>0</v>
      </c>
      <c r="BU543" s="38">
        <v>0</v>
      </c>
      <c r="BV543" s="38">
        <v>0</v>
      </c>
      <c r="BW543" s="38">
        <v>0</v>
      </c>
      <c r="BX543" s="38">
        <v>0</v>
      </c>
      <c r="BY543" s="38">
        <v>0</v>
      </c>
      <c r="BZ543" s="38">
        <v>0</v>
      </c>
      <c r="CA543" s="38">
        <v>0</v>
      </c>
      <c r="CB543" s="38">
        <v>0</v>
      </c>
      <c r="CC543" s="330">
        <v>0</v>
      </c>
      <c r="CD543" s="38">
        <v>0</v>
      </c>
      <c r="CE543" s="38">
        <v>0</v>
      </c>
      <c r="CF543" s="38">
        <v>0</v>
      </c>
      <c r="CG543" s="38">
        <v>0</v>
      </c>
      <c r="CH543" s="28" t="s">
        <v>107</v>
      </c>
      <c r="CI543" s="28" t="s">
        <v>107</v>
      </c>
      <c r="CJ543" s="28" t="s">
        <v>107</v>
      </c>
      <c r="CK543" s="28" t="s">
        <v>107</v>
      </c>
      <c r="CL543" s="28" t="s">
        <v>107</v>
      </c>
      <c r="CM543" s="28" t="s">
        <v>107</v>
      </c>
      <c r="CN543" s="28" t="s">
        <v>107</v>
      </c>
      <c r="CO543" s="28" t="s">
        <v>107</v>
      </c>
      <c r="CP543" s="28" t="s">
        <v>107</v>
      </c>
      <c r="CQ543" s="28" t="s">
        <v>107</v>
      </c>
      <c r="CR543" s="28" t="s">
        <v>107</v>
      </c>
      <c r="CS543" s="28" t="s">
        <v>107</v>
      </c>
      <c r="CT543" s="28" t="s">
        <v>107</v>
      </c>
      <c r="CU543" s="28" t="s">
        <v>107</v>
      </c>
      <c r="CV543" s="29" t="s">
        <v>114</v>
      </c>
      <c r="CW543" s="29" t="s">
        <v>114</v>
      </c>
      <c r="CX543" s="29" t="s">
        <v>114</v>
      </c>
      <c r="CY543" s="29" t="s">
        <v>114</v>
      </c>
      <c r="CZ543" s="29" t="s">
        <v>114</v>
      </c>
      <c r="DA543" s="29" t="s">
        <v>114</v>
      </c>
      <c r="DB543" s="28" t="s">
        <v>107</v>
      </c>
      <c r="DC543" s="28" t="s">
        <v>107</v>
      </c>
      <c r="DD543" s="332">
        <v>0</v>
      </c>
      <c r="DE543" s="43">
        <v>0</v>
      </c>
      <c r="DF543" s="390">
        <v>0</v>
      </c>
      <c r="DG543" s="310"/>
      <c r="DH543" s="203"/>
      <c r="DI543" s="279" t="str" cm="1">
        <f t="array" ref="DI543">+IF(AND(C543&lt;&gt;"Vehículos Eléctricos",C543&lt;&gt;"Vehículos Híbridos",AD543="PERCENTIL 50"),
     IF(VLOOKUP(_xlfn.TEXTJOIN("_",FALSE,C543:E543),BD_Perc!$A:$P,_xlfn.IFS(BD!AE543="Intervalo de precio 1",12,BD!AE543="Intervalo de precio 2",13),FALSE)&lt;=1,
     VLOOKUP(_xlfn.TEXTJOIN("_",FALSE,C543:E543),BD_Perc!$A:$P,16,FALSE),"Ok P50"),
     "Ok P30/70 ó Híbrido/Eléctrico")</f>
        <v>Ok P30/70 ó Híbrido/Eléctrico</v>
      </c>
      <c r="DJ543" s="279" t="str">
        <f t="shared" si="49"/>
        <v>Otros Tipos de Vehículos_Remolcadores_3 Ejes</v>
      </c>
      <c r="DK543" s="331">
        <f t="shared" si="53"/>
        <v>522500000</v>
      </c>
      <c r="DL543" s="326"/>
    </row>
    <row r="544" spans="1:116" ht="38.25">
      <c r="A544" s="28">
        <v>539</v>
      </c>
      <c r="B544" s="30" t="s">
        <v>1201</v>
      </c>
      <c r="C544" s="29" t="s">
        <v>4</v>
      </c>
      <c r="D544" s="29" t="s">
        <v>1192</v>
      </c>
      <c r="E544" s="42" t="s">
        <v>1129</v>
      </c>
      <c r="F544" s="42" t="s">
        <v>107</v>
      </c>
      <c r="G544" s="30" t="s">
        <v>1202</v>
      </c>
      <c r="H544" s="28" t="s">
        <v>107</v>
      </c>
      <c r="I544" s="28" t="s">
        <v>107</v>
      </c>
      <c r="J544" s="28" t="s">
        <v>1203</v>
      </c>
      <c r="K544" s="31" t="s">
        <v>107</v>
      </c>
      <c r="L544" s="28">
        <v>440</v>
      </c>
      <c r="M544" s="28" t="s">
        <v>107</v>
      </c>
      <c r="N544" s="44">
        <v>0</v>
      </c>
      <c r="O544" s="34">
        <f>+IFERROR(VLOOKUP(I544,Precio_Fasecolda!A:C,3,FALSE),IFERROR(VLOOKUP(I544,Precio_Fasecolda!B:C,2,FALSE),N544))</f>
        <v>0</v>
      </c>
      <c r="P544" s="34">
        <f t="shared" si="50"/>
        <v>0</v>
      </c>
      <c r="Q544" s="28" t="s">
        <v>107</v>
      </c>
      <c r="R544" s="28" t="s">
        <v>2415</v>
      </c>
      <c r="S544" s="28" t="s">
        <v>894</v>
      </c>
      <c r="T544" s="28" t="s">
        <v>1129</v>
      </c>
      <c r="U544" s="28">
        <v>25000</v>
      </c>
      <c r="V544" s="28">
        <v>9900</v>
      </c>
      <c r="W544" s="63">
        <v>15100</v>
      </c>
      <c r="X544" s="28" t="s">
        <v>1195</v>
      </c>
      <c r="Y544" s="28" t="str">
        <f t="shared" si="51"/>
        <v>N.A.</v>
      </c>
      <c r="Z544" s="292">
        <f t="shared" si="48"/>
        <v>0</v>
      </c>
      <c r="AA544" s="28" cm="1">
        <f t="array" aca="1" ref="AA544" ca="1">_xlfn.IFS(DK544&lt;$DK$4,1,AND(DK544&gt;=$DK$4,DK544&lt;=$AA$4),2,DK544&gt;$AA$4,3)</f>
        <v>2</v>
      </c>
      <c r="AB544" s="28">
        <v>0</v>
      </c>
      <c r="AC544" s="28" cm="1">
        <f t="array" aca="1" ref="AC544" ca="1">IF(AB544="PERCENTIL 30","",_xlfn.IFS(DK544&lt;$AC$4,1,DK544&gt;$AC$4,2))</f>
        <v>1</v>
      </c>
      <c r="AD544" s="28" t="str">
        <f>+IFERROR(VLOOKUP(_xlfn.TEXTJOIN("_", FALSE, C544:E544), BD_Perc!$A:$O, 15, FALSE),"Segmentación no encontrada o vehículo inactivo")</f>
        <v>PERCENTIL 30-70</v>
      </c>
      <c r="AE544" s="28" t="str" cm="1">
        <f t="array" ref="AE544">_xlfn.IFS(
    AD544 = "PERCENTIL 50",
    _xlfn.IFS(
        BD!DK544 &lt; VLOOKUP(_xlfn.TEXTJOIN("_", FALSE, C544:E544), BD_Perc!$A:$O, 11, FALSE), "Intervalo de precio 1",
        BD!DK544 &gt;= VLOOKUP(_xlfn.TEXTJOIN("_", FALSE, C544:E544), BD_Perc!$A:$O, 11, FALSE), "Intervalo de precio 2"
    ),
    AD544 = "PERCENTIL 30-70",
    _xlfn.IFS(
        BD!DK544 &lt; VLOOKUP(_xlfn.TEXTJOIN("_", FALSE, C544:E544), BD_Perc!$A:$O, 6, FALSE), "Intervalo de precio 1",
        BD!DK544 &lt; VLOOKUP(_xlfn.TEXTJOIN("_", FALSE, C544:E544), BD_Perc!$A:$O, 7, FALSE), "Intervalo de precio 2",
        BD!DK544 &gt;= VLOOKUP(_xlfn.TEXTJOIN("_", FALSE, C544:E544), BD_Perc!$A:$O, 7, FALSE), "Intervalo de precio 3"
    ),
    AD544="Segmentación no encontrada o vehículo inactivo","Segmentación no encontrada o vehículo inactivo"
)</f>
        <v>Intervalo de precio 1</v>
      </c>
      <c r="AF544" s="33" t="s">
        <v>2412</v>
      </c>
      <c r="AG544" s="35" t="b">
        <f t="shared" si="52"/>
        <v>1</v>
      </c>
      <c r="AH544" s="320">
        <v>7.0000000000000007E-2</v>
      </c>
      <c r="AI544" s="320">
        <v>7.0000000000000007E-2</v>
      </c>
      <c r="AJ544" s="320">
        <v>7.0000000000000007E-2</v>
      </c>
      <c r="AK544" s="320">
        <v>7.0000000000000007E-2</v>
      </c>
      <c r="AL544" s="320">
        <v>7.0000000000000007E-2</v>
      </c>
      <c r="AM544" s="320">
        <v>7.0000000000000007E-2</v>
      </c>
      <c r="AN544" s="28" t="s">
        <v>114</v>
      </c>
      <c r="AO544" s="28" t="s">
        <v>113</v>
      </c>
      <c r="AP544" s="28" t="s">
        <v>114</v>
      </c>
      <c r="AQ544" s="45">
        <v>0.15</v>
      </c>
      <c r="AR544" s="38">
        <v>0</v>
      </c>
      <c r="AS544" s="38">
        <v>0</v>
      </c>
      <c r="AT544" s="38">
        <v>0</v>
      </c>
      <c r="AU544" s="38">
        <v>0</v>
      </c>
      <c r="AV544" s="38">
        <v>0</v>
      </c>
      <c r="AW544" s="38">
        <v>0</v>
      </c>
      <c r="AX544" s="38">
        <v>0</v>
      </c>
      <c r="AY544" s="38">
        <v>0</v>
      </c>
      <c r="AZ544" s="38">
        <v>0</v>
      </c>
      <c r="BA544" s="38">
        <v>0</v>
      </c>
      <c r="BB544" s="38">
        <v>0</v>
      </c>
      <c r="BC544" s="38">
        <v>0</v>
      </c>
      <c r="BD544" s="38">
        <v>0</v>
      </c>
      <c r="BE544" s="38">
        <v>0</v>
      </c>
      <c r="BF544" s="38">
        <v>0</v>
      </c>
      <c r="BG544" s="38">
        <v>0</v>
      </c>
      <c r="BH544" s="38">
        <v>0</v>
      </c>
      <c r="BI544" s="38">
        <v>0</v>
      </c>
      <c r="BJ544" s="38">
        <v>0</v>
      </c>
      <c r="BK544" s="38">
        <v>0</v>
      </c>
      <c r="BL544" s="38">
        <v>0</v>
      </c>
      <c r="BM544" s="38">
        <v>0</v>
      </c>
      <c r="BN544" s="38">
        <v>0</v>
      </c>
      <c r="BO544" s="38">
        <v>0</v>
      </c>
      <c r="BP544" s="38">
        <v>0</v>
      </c>
      <c r="BQ544" s="38">
        <v>0</v>
      </c>
      <c r="BR544" s="38">
        <v>0</v>
      </c>
      <c r="BS544" s="38">
        <v>0</v>
      </c>
      <c r="BT544" s="38">
        <v>0</v>
      </c>
      <c r="BU544" s="38">
        <v>0</v>
      </c>
      <c r="BV544" s="38">
        <v>0</v>
      </c>
      <c r="BW544" s="38">
        <v>0</v>
      </c>
      <c r="BX544" s="38">
        <v>0</v>
      </c>
      <c r="BY544" s="38">
        <v>0</v>
      </c>
      <c r="BZ544" s="38">
        <v>0</v>
      </c>
      <c r="CA544" s="38">
        <v>0</v>
      </c>
      <c r="CB544" s="38">
        <v>0</v>
      </c>
      <c r="CC544" s="330">
        <v>0</v>
      </c>
      <c r="CD544" s="38">
        <v>0</v>
      </c>
      <c r="CE544" s="38">
        <v>0</v>
      </c>
      <c r="CF544" s="38">
        <v>0</v>
      </c>
      <c r="CG544" s="38">
        <v>0</v>
      </c>
      <c r="CH544" s="28" t="s">
        <v>107</v>
      </c>
      <c r="CI544" s="28" t="s">
        <v>107</v>
      </c>
      <c r="CJ544" s="28" t="s">
        <v>107</v>
      </c>
      <c r="CK544" s="28" t="s">
        <v>107</v>
      </c>
      <c r="CL544" s="28" t="s">
        <v>107</v>
      </c>
      <c r="CM544" s="28" t="s">
        <v>107</v>
      </c>
      <c r="CN544" s="28" t="s">
        <v>107</v>
      </c>
      <c r="CO544" s="28" t="s">
        <v>107</v>
      </c>
      <c r="CP544" s="28" t="s">
        <v>107</v>
      </c>
      <c r="CQ544" s="28" t="s">
        <v>107</v>
      </c>
      <c r="CR544" s="28" t="s">
        <v>107</v>
      </c>
      <c r="CS544" s="28" t="s">
        <v>107</v>
      </c>
      <c r="CT544" s="28" t="s">
        <v>107</v>
      </c>
      <c r="CU544" s="28" t="s">
        <v>107</v>
      </c>
      <c r="CV544" s="41" t="s">
        <v>114</v>
      </c>
      <c r="CW544" s="41" t="s">
        <v>114</v>
      </c>
      <c r="CX544" s="41" t="s">
        <v>114</v>
      </c>
      <c r="CY544" s="41" t="s">
        <v>114</v>
      </c>
      <c r="CZ544" s="41" t="s">
        <v>114</v>
      </c>
      <c r="DA544" s="41" t="s">
        <v>114</v>
      </c>
      <c r="DB544" s="29"/>
      <c r="DC544" s="29"/>
      <c r="DD544" s="332">
        <v>0</v>
      </c>
      <c r="DE544" s="43">
        <v>0</v>
      </c>
      <c r="DF544" s="390">
        <v>0</v>
      </c>
      <c r="DG544" s="310"/>
      <c r="DH544" s="203"/>
      <c r="DI544" s="279" t="str" cm="1">
        <f t="array" ref="DI544">+IF(AND(C544&lt;&gt;"Vehículos Eléctricos",C544&lt;&gt;"Vehículos Híbridos",AD544="PERCENTIL 50"),
     IF(VLOOKUP(_xlfn.TEXTJOIN("_",FALSE,C544:E544),BD_Perc!$A:$P,_xlfn.IFS(BD!AE544="Intervalo de precio 1",12,BD!AE544="Intervalo de precio 2",13),FALSE)&lt;=1,
     VLOOKUP(_xlfn.TEXTJOIN("_",FALSE,C544:E544),BD_Perc!$A:$P,16,FALSE),"Ok P50"),
     "Ok P30/70 ó Híbrido/Eléctrico")</f>
        <v>Ok P30/70 ó Híbrido/Eléctrico</v>
      </c>
      <c r="DJ544" s="279" t="str">
        <f t="shared" si="49"/>
        <v>Otros Tipos de Vehículos_Remolcadores_3 Ejes</v>
      </c>
      <c r="DK544" s="331">
        <f t="shared" si="53"/>
        <v>0</v>
      </c>
      <c r="DL544" s="326"/>
    </row>
    <row r="545" spans="1:116" ht="25.5">
      <c r="A545" s="28">
        <v>540</v>
      </c>
      <c r="B545" s="29" t="s">
        <v>1165</v>
      </c>
      <c r="C545" s="29" t="s">
        <v>4</v>
      </c>
      <c r="D545" s="29" t="s">
        <v>1192</v>
      </c>
      <c r="E545" s="42" t="s">
        <v>843</v>
      </c>
      <c r="F545" s="42" t="s">
        <v>107</v>
      </c>
      <c r="G545" s="30" t="s">
        <v>1204</v>
      </c>
      <c r="H545" s="28" t="s">
        <v>1205</v>
      </c>
      <c r="I545" s="28">
        <v>4422093</v>
      </c>
      <c r="J545" s="28" t="s">
        <v>1206</v>
      </c>
      <c r="K545" s="31" t="s">
        <v>107</v>
      </c>
      <c r="L545" s="28">
        <v>335</v>
      </c>
      <c r="M545" s="28" t="s">
        <v>107</v>
      </c>
      <c r="N545" s="44">
        <v>395400000</v>
      </c>
      <c r="O545" s="34">
        <f>+IFERROR(VLOOKUP(I545,Precio_Fasecolda!A:C,3,FALSE),IFERROR(VLOOKUP(I545,Precio_Fasecolda!B:C,2,FALSE),N545))</f>
        <v>395400000</v>
      </c>
      <c r="P545" s="34">
        <f t="shared" si="50"/>
        <v>0</v>
      </c>
      <c r="Q545" s="28" t="s">
        <v>107</v>
      </c>
      <c r="R545" s="28" t="s">
        <v>2415</v>
      </c>
      <c r="S545" s="28" t="s">
        <v>360</v>
      </c>
      <c r="T545" s="33" t="s">
        <v>843</v>
      </c>
      <c r="U545" s="28">
        <v>32000</v>
      </c>
      <c r="V545" s="28">
        <v>6145</v>
      </c>
      <c r="W545" s="63">
        <v>25855</v>
      </c>
      <c r="X545" s="28" t="s">
        <v>1195</v>
      </c>
      <c r="Y545" s="28" t="str">
        <f t="shared" si="51"/>
        <v>N.A.</v>
      </c>
      <c r="Z545" s="292">
        <f t="shared" si="48"/>
        <v>394609200</v>
      </c>
      <c r="AA545" s="28" cm="1">
        <f t="array" aca="1" ref="AA545" ca="1">_xlfn.IFS(DK545&lt;$DK$4,1,AND(DK545&gt;=$DK$4,DK545&lt;=$AA$4),2,DK545&gt;$AA$4,3)</f>
        <v>3</v>
      </c>
      <c r="AB545" s="28">
        <v>0</v>
      </c>
      <c r="AC545" s="28" cm="1">
        <f t="array" aca="1" ref="AC545" ca="1">IF(AB545="PERCENTIL 30","",_xlfn.IFS(DK545&lt;$AC$4,1,DK545&gt;$AC$4,2))</f>
        <v>2</v>
      </c>
      <c r="AD545" s="28" t="str">
        <f>+IFERROR(VLOOKUP(_xlfn.TEXTJOIN("_", FALSE, C545:E545), BD_Perc!$A:$O, 15, FALSE),"Segmentación no encontrada o vehículo inactivo")</f>
        <v>PERCENTIL 50</v>
      </c>
      <c r="AE545" s="28" t="str" cm="1">
        <f t="array" ref="AE545">_xlfn.IFS(
    AD545 = "PERCENTIL 50",
    _xlfn.IFS(
        BD!DK545 &lt; VLOOKUP(_xlfn.TEXTJOIN("_", FALSE, C545:E545), BD_Perc!$A:$O, 11, FALSE), "Intervalo de precio 1",
        BD!DK545 &gt;= VLOOKUP(_xlfn.TEXTJOIN("_", FALSE, C545:E545), BD_Perc!$A:$O, 11, FALSE), "Intervalo de precio 2"
    ),
    AD545 = "PERCENTIL 30-70",
    _xlfn.IFS(
        BD!DK545 &lt; VLOOKUP(_xlfn.TEXTJOIN("_", FALSE, C545:E545), BD_Perc!$A:$O, 6, FALSE), "Intervalo de precio 1",
        BD!DK545 &lt; VLOOKUP(_xlfn.TEXTJOIN("_", FALSE, C545:E545), BD_Perc!$A:$O, 7, FALSE), "Intervalo de precio 2",
        BD!DK545 &gt;= VLOOKUP(_xlfn.TEXTJOIN("_", FALSE, C545:E545), BD_Perc!$A:$O, 7, FALSE), "Intervalo de precio 3"
    ),
    AD545="Segmentación no encontrada o vehículo inactivo","Segmentación no encontrada o vehículo inactivo"
)</f>
        <v>Intervalo de precio 1</v>
      </c>
      <c r="AF545" s="33" t="s">
        <v>2412</v>
      </c>
      <c r="AG545" s="35" t="b">
        <f t="shared" si="52"/>
        <v>1</v>
      </c>
      <c r="AH545" s="320">
        <v>2E-3</v>
      </c>
      <c r="AI545" s="320">
        <v>4.0000000000000001E-3</v>
      </c>
      <c r="AJ545" s="320">
        <v>8.0000000000000002E-3</v>
      </c>
      <c r="AK545" s="320">
        <v>8.9999999999999993E-3</v>
      </c>
      <c r="AL545" s="337">
        <v>0.01</v>
      </c>
      <c r="AM545" s="320">
        <v>0.01</v>
      </c>
      <c r="AN545" s="28" t="s">
        <v>113</v>
      </c>
      <c r="AO545" s="28" t="s">
        <v>113</v>
      </c>
      <c r="AP545" s="28" t="s">
        <v>113</v>
      </c>
      <c r="AQ545" s="45">
        <v>1</v>
      </c>
      <c r="AR545" s="38">
        <v>0</v>
      </c>
      <c r="AS545" s="38">
        <v>0</v>
      </c>
      <c r="AT545" s="38">
        <v>0</v>
      </c>
      <c r="AU545" s="38">
        <v>0</v>
      </c>
      <c r="AV545" s="38">
        <v>0</v>
      </c>
      <c r="AW545" s="38">
        <v>0</v>
      </c>
      <c r="AX545" s="38">
        <v>0</v>
      </c>
      <c r="AY545" s="38">
        <v>0</v>
      </c>
      <c r="AZ545" s="38">
        <v>0</v>
      </c>
      <c r="BA545" s="38">
        <v>0</v>
      </c>
      <c r="BB545" s="38">
        <v>0</v>
      </c>
      <c r="BC545" s="38">
        <v>0</v>
      </c>
      <c r="BD545" s="38">
        <v>0</v>
      </c>
      <c r="BE545" s="38">
        <v>0</v>
      </c>
      <c r="BF545" s="38">
        <v>0</v>
      </c>
      <c r="BG545" s="38">
        <v>0</v>
      </c>
      <c r="BH545" s="38">
        <v>0</v>
      </c>
      <c r="BI545" s="38">
        <v>0</v>
      </c>
      <c r="BJ545" s="38">
        <v>0</v>
      </c>
      <c r="BK545" s="38">
        <v>0</v>
      </c>
      <c r="BL545" s="38">
        <v>0</v>
      </c>
      <c r="BM545" s="38">
        <v>0</v>
      </c>
      <c r="BN545" s="38">
        <v>0</v>
      </c>
      <c r="BO545" s="38">
        <v>0</v>
      </c>
      <c r="BP545" s="38">
        <v>0</v>
      </c>
      <c r="BQ545" s="38">
        <v>0</v>
      </c>
      <c r="BR545" s="38">
        <v>0</v>
      </c>
      <c r="BS545" s="38">
        <v>0</v>
      </c>
      <c r="BT545" s="38">
        <v>0</v>
      </c>
      <c r="BU545" s="38">
        <v>0</v>
      </c>
      <c r="BV545" s="38">
        <v>0</v>
      </c>
      <c r="BW545" s="38">
        <v>0</v>
      </c>
      <c r="BX545" s="38">
        <v>0</v>
      </c>
      <c r="BY545" s="38">
        <v>0</v>
      </c>
      <c r="BZ545" s="38">
        <v>0</v>
      </c>
      <c r="CA545" s="38">
        <v>0</v>
      </c>
      <c r="CB545" s="38">
        <v>0</v>
      </c>
      <c r="CC545" s="330">
        <v>0</v>
      </c>
      <c r="CD545" s="38">
        <v>0</v>
      </c>
      <c r="CE545" s="38">
        <v>0</v>
      </c>
      <c r="CF545" s="38">
        <v>0</v>
      </c>
      <c r="CG545" s="38">
        <v>0</v>
      </c>
      <c r="CH545" s="28" t="s">
        <v>107</v>
      </c>
      <c r="CI545" s="28" t="s">
        <v>107</v>
      </c>
      <c r="CJ545" s="28" t="s">
        <v>107</v>
      </c>
      <c r="CK545" s="28" t="s">
        <v>107</v>
      </c>
      <c r="CL545" s="28" t="s">
        <v>107</v>
      </c>
      <c r="CM545" s="28" t="s">
        <v>107</v>
      </c>
      <c r="CN545" s="28" t="s">
        <v>107</v>
      </c>
      <c r="CO545" s="28" t="s">
        <v>107</v>
      </c>
      <c r="CP545" s="28" t="s">
        <v>107</v>
      </c>
      <c r="CQ545" s="28" t="s">
        <v>107</v>
      </c>
      <c r="CR545" s="28" t="s">
        <v>107</v>
      </c>
      <c r="CS545" s="28" t="s">
        <v>107</v>
      </c>
      <c r="CT545" s="28" t="s">
        <v>107</v>
      </c>
      <c r="CU545" s="28" t="s">
        <v>107</v>
      </c>
      <c r="CV545" s="42" t="s">
        <v>114</v>
      </c>
      <c r="CW545" s="42" t="s">
        <v>114</v>
      </c>
      <c r="CX545" s="42" t="s">
        <v>114</v>
      </c>
      <c r="CY545" s="29" t="s">
        <v>114</v>
      </c>
      <c r="CZ545" s="29"/>
      <c r="DA545" s="42" t="s">
        <v>114</v>
      </c>
      <c r="DB545" s="42" t="s">
        <v>114</v>
      </c>
      <c r="DC545" s="29"/>
      <c r="DD545" s="332">
        <v>0</v>
      </c>
      <c r="DE545" s="43">
        <v>0</v>
      </c>
      <c r="DF545" s="390">
        <v>0</v>
      </c>
      <c r="DG545" s="310"/>
      <c r="DH545" s="203"/>
      <c r="DI545" s="279" t="str" cm="1">
        <f t="array" ref="DI545">+IF(AND(C545&lt;&gt;"Vehículos Eléctricos",C545&lt;&gt;"Vehículos Híbridos",AD545="PERCENTIL 50"),
     IF(VLOOKUP(_xlfn.TEXTJOIN("_",FALSE,C545:E545),BD_Perc!$A:$P,_xlfn.IFS(BD!AE545="Intervalo de precio 1",12,BD!AE545="Intervalo de precio 2",13),FALSE)&lt;=1,
     VLOOKUP(_xlfn.TEXTJOIN("_",FALSE,C545:E545),BD_Perc!$A:$P,16,FALSE),"Ok P50"),
     "Ok P30/70 ó Híbrido/Eléctrico")</f>
        <v>Inactivar TODO el grupo: Otros Tipos de Vehículos-Remolcadores-2 Ejes</v>
      </c>
      <c r="DJ545" s="279" t="str">
        <f t="shared" si="49"/>
        <v>Otros Tipos de Vehículos_Remolcadores_2 Ejes</v>
      </c>
      <c r="DK545" s="331">
        <f t="shared" si="53"/>
        <v>394609200</v>
      </c>
      <c r="DL545" s="326"/>
    </row>
    <row r="546" spans="1:116" ht="25.5">
      <c r="A546" s="28">
        <v>541</v>
      </c>
      <c r="B546" s="29" t="s">
        <v>1165</v>
      </c>
      <c r="C546" s="29" t="s">
        <v>4</v>
      </c>
      <c r="D546" s="29" t="s">
        <v>1192</v>
      </c>
      <c r="E546" s="42" t="s">
        <v>843</v>
      </c>
      <c r="F546" s="42" t="s">
        <v>107</v>
      </c>
      <c r="G546" s="30" t="s">
        <v>1207</v>
      </c>
      <c r="H546" s="28" t="s">
        <v>1208</v>
      </c>
      <c r="I546" s="28">
        <v>39922001</v>
      </c>
      <c r="J546" s="28" t="s">
        <v>1209</v>
      </c>
      <c r="K546" s="31" t="s">
        <v>107</v>
      </c>
      <c r="L546" s="28">
        <v>402</v>
      </c>
      <c r="M546" s="28" t="s">
        <v>107</v>
      </c>
      <c r="N546" s="44">
        <v>550000000</v>
      </c>
      <c r="O546" s="34">
        <f>+IFERROR(VLOOKUP(I546,Precio_Fasecolda!A:C,3,FALSE),IFERROR(VLOOKUP(I546,Precio_Fasecolda!B:C,2,FALSE),N546))</f>
        <v>550000000</v>
      </c>
      <c r="P546" s="34">
        <f t="shared" si="50"/>
        <v>0</v>
      </c>
      <c r="Q546" s="28" t="s">
        <v>107</v>
      </c>
      <c r="R546" s="28" t="s">
        <v>130</v>
      </c>
      <c r="S546" s="28" t="s">
        <v>360</v>
      </c>
      <c r="T546" s="33" t="s">
        <v>843</v>
      </c>
      <c r="U546" s="28">
        <v>16984</v>
      </c>
      <c r="V546" s="28">
        <v>6684</v>
      </c>
      <c r="W546" s="63">
        <v>10300</v>
      </c>
      <c r="X546" s="28" t="s">
        <v>1195</v>
      </c>
      <c r="Y546" s="28" t="str">
        <f t="shared" si="51"/>
        <v>N.A.</v>
      </c>
      <c r="Z546" s="292">
        <f t="shared" si="48"/>
        <v>548900000</v>
      </c>
      <c r="AA546" s="28" cm="1">
        <f t="array" aca="1" ref="AA546" ca="1">_xlfn.IFS(DK546&lt;$DK$4,1,AND(DK546&gt;=$DK$4,DK546&lt;=$AA$4),2,DK546&gt;$AA$4,3)</f>
        <v>3</v>
      </c>
      <c r="AB546" s="28">
        <v>0</v>
      </c>
      <c r="AC546" s="28" cm="1">
        <f t="array" aca="1" ref="AC546" ca="1">IF(AB546="PERCENTIL 30","",_xlfn.IFS(DK546&lt;$AC$4,1,DK546&gt;$AC$4,2))</f>
        <v>2</v>
      </c>
      <c r="AD546" s="28" t="str">
        <f>+IFERROR(VLOOKUP(_xlfn.TEXTJOIN("_", FALSE, C546:E546), BD_Perc!$A:$O, 15, FALSE),"Segmentación no encontrada o vehículo inactivo")</f>
        <v>PERCENTIL 50</v>
      </c>
      <c r="AE546" s="28" t="str" cm="1">
        <f t="array" ref="AE546">_xlfn.IFS(
    AD546 = "PERCENTIL 50",
    _xlfn.IFS(
        BD!DK546 &lt; VLOOKUP(_xlfn.TEXTJOIN("_", FALSE, C546:E546), BD_Perc!$A:$O, 11, FALSE), "Intervalo de precio 1",
        BD!DK546 &gt;= VLOOKUP(_xlfn.TEXTJOIN("_", FALSE, C546:E546), BD_Perc!$A:$O, 11, FALSE), "Intervalo de precio 2"
    ),
    AD546 = "PERCENTIL 30-70",
    _xlfn.IFS(
        BD!DK546 &lt; VLOOKUP(_xlfn.TEXTJOIN("_", FALSE, C546:E546), BD_Perc!$A:$O, 6, FALSE), "Intervalo de precio 1",
        BD!DK546 &lt; VLOOKUP(_xlfn.TEXTJOIN("_", FALSE, C546:E546), BD_Perc!$A:$O, 7, FALSE), "Intervalo de precio 2",
        BD!DK546 &gt;= VLOOKUP(_xlfn.TEXTJOIN("_", FALSE, C546:E546), BD_Perc!$A:$O, 7, FALSE), "Intervalo de precio 3"
    ),
    AD546="Segmentación no encontrada o vehículo inactivo","Segmentación no encontrada o vehículo inactivo"
)</f>
        <v>Intervalo de precio 2</v>
      </c>
      <c r="AF546" s="33" t="s">
        <v>2413</v>
      </c>
      <c r="AG546" s="35" t="b">
        <f t="shared" si="52"/>
        <v>1</v>
      </c>
      <c r="AH546" s="320">
        <v>2E-3</v>
      </c>
      <c r="AI546" s="320">
        <v>4.0000000000000001E-3</v>
      </c>
      <c r="AJ546" s="320">
        <v>8.0000000000000002E-3</v>
      </c>
      <c r="AK546" s="320">
        <v>8.9999999999999993E-3</v>
      </c>
      <c r="AL546" s="337">
        <v>0.01</v>
      </c>
      <c r="AM546" s="320">
        <v>0.01</v>
      </c>
      <c r="AN546" s="28" t="s">
        <v>113</v>
      </c>
      <c r="AO546" s="28" t="s">
        <v>113</v>
      </c>
      <c r="AP546" s="28" t="s">
        <v>113</v>
      </c>
      <c r="AQ546" s="45">
        <v>1</v>
      </c>
      <c r="AR546" s="38">
        <v>0</v>
      </c>
      <c r="AS546" s="38">
        <v>0</v>
      </c>
      <c r="AT546" s="38">
        <v>0</v>
      </c>
      <c r="AU546" s="38">
        <v>0</v>
      </c>
      <c r="AV546" s="38">
        <v>0</v>
      </c>
      <c r="AW546" s="38">
        <v>0</v>
      </c>
      <c r="AX546" s="38">
        <v>0</v>
      </c>
      <c r="AY546" s="38">
        <v>0</v>
      </c>
      <c r="AZ546" s="38">
        <v>0</v>
      </c>
      <c r="BA546" s="38">
        <v>0</v>
      </c>
      <c r="BB546" s="38">
        <v>0</v>
      </c>
      <c r="BC546" s="38">
        <v>0</v>
      </c>
      <c r="BD546" s="38">
        <v>0</v>
      </c>
      <c r="BE546" s="38">
        <v>0</v>
      </c>
      <c r="BF546" s="38">
        <v>0</v>
      </c>
      <c r="BG546" s="38">
        <v>0</v>
      </c>
      <c r="BH546" s="38">
        <v>0</v>
      </c>
      <c r="BI546" s="38">
        <v>0</v>
      </c>
      <c r="BJ546" s="38">
        <v>0</v>
      </c>
      <c r="BK546" s="38">
        <v>0</v>
      </c>
      <c r="BL546" s="38">
        <v>0</v>
      </c>
      <c r="BM546" s="38">
        <v>0</v>
      </c>
      <c r="BN546" s="38">
        <v>0</v>
      </c>
      <c r="BO546" s="38">
        <v>0</v>
      </c>
      <c r="BP546" s="38">
        <v>0</v>
      </c>
      <c r="BQ546" s="38">
        <v>0</v>
      </c>
      <c r="BR546" s="38">
        <v>0</v>
      </c>
      <c r="BS546" s="38">
        <v>0</v>
      </c>
      <c r="BT546" s="38">
        <v>0</v>
      </c>
      <c r="BU546" s="38">
        <v>0</v>
      </c>
      <c r="BV546" s="38">
        <v>0</v>
      </c>
      <c r="BW546" s="38">
        <v>0</v>
      </c>
      <c r="BX546" s="38">
        <v>0</v>
      </c>
      <c r="BY546" s="38">
        <v>0</v>
      </c>
      <c r="BZ546" s="38">
        <v>0</v>
      </c>
      <c r="CA546" s="38">
        <v>0</v>
      </c>
      <c r="CB546" s="38">
        <v>0</v>
      </c>
      <c r="CC546" s="330">
        <v>0</v>
      </c>
      <c r="CD546" s="38">
        <v>0</v>
      </c>
      <c r="CE546" s="38">
        <v>0</v>
      </c>
      <c r="CF546" s="38">
        <v>0</v>
      </c>
      <c r="CG546" s="38">
        <v>0</v>
      </c>
      <c r="CH546" s="28" t="s">
        <v>107</v>
      </c>
      <c r="CI546" s="28" t="s">
        <v>107</v>
      </c>
      <c r="CJ546" s="28" t="s">
        <v>107</v>
      </c>
      <c r="CK546" s="28" t="s">
        <v>107</v>
      </c>
      <c r="CL546" s="28" t="s">
        <v>107</v>
      </c>
      <c r="CM546" s="28" t="s">
        <v>107</v>
      </c>
      <c r="CN546" s="28" t="s">
        <v>107</v>
      </c>
      <c r="CO546" s="28" t="s">
        <v>107</v>
      </c>
      <c r="CP546" s="28" t="s">
        <v>107</v>
      </c>
      <c r="CQ546" s="28" t="s">
        <v>107</v>
      </c>
      <c r="CR546" s="28" t="s">
        <v>107</v>
      </c>
      <c r="CS546" s="28" t="s">
        <v>107</v>
      </c>
      <c r="CT546" s="28" t="s">
        <v>107</v>
      </c>
      <c r="CU546" s="28" t="s">
        <v>107</v>
      </c>
      <c r="CV546" s="42" t="s">
        <v>114</v>
      </c>
      <c r="CW546" s="42" t="s">
        <v>114</v>
      </c>
      <c r="CX546" s="42" t="s">
        <v>113</v>
      </c>
      <c r="CY546" s="29" t="s">
        <v>114</v>
      </c>
      <c r="CZ546" s="29"/>
      <c r="DA546" s="42" t="s">
        <v>113</v>
      </c>
      <c r="DB546" s="42" t="s">
        <v>114</v>
      </c>
      <c r="DC546" s="29"/>
      <c r="DD546" s="332">
        <v>0</v>
      </c>
      <c r="DE546" s="43">
        <v>0</v>
      </c>
      <c r="DF546" s="390">
        <v>0</v>
      </c>
      <c r="DG546" s="310"/>
      <c r="DH546" s="203"/>
      <c r="DI546" s="279" t="str" cm="1">
        <f t="array" ref="DI546">+IF(AND(C546&lt;&gt;"Vehículos Eléctricos",C546&lt;&gt;"Vehículos Híbridos",AD546="PERCENTIL 50"),
     IF(VLOOKUP(_xlfn.TEXTJOIN("_",FALSE,C546:E546),BD_Perc!$A:$P,_xlfn.IFS(BD!AE546="Intervalo de precio 1",12,BD!AE546="Intervalo de precio 2",13),FALSE)&lt;=1,
     VLOOKUP(_xlfn.TEXTJOIN("_",FALSE,C546:E546),BD_Perc!$A:$P,16,FALSE),"Ok P50"),
     "Ok P30/70 ó Híbrido/Eléctrico")</f>
        <v>Inactivar TODO el grupo: Otros Tipos de Vehículos-Remolcadores-2 Ejes</v>
      </c>
      <c r="DJ546" s="279" t="str">
        <f t="shared" si="49"/>
        <v>Otros Tipos de Vehículos_Remolcadores_2 Ejes</v>
      </c>
      <c r="DK546" s="331">
        <f t="shared" si="53"/>
        <v>548900000</v>
      </c>
      <c r="DL546" s="326"/>
    </row>
    <row r="547" spans="1:116" ht="25.5">
      <c r="A547" s="28">
        <v>542</v>
      </c>
      <c r="B547" s="29" t="s">
        <v>1165</v>
      </c>
      <c r="C547" s="29" t="s">
        <v>4</v>
      </c>
      <c r="D547" s="29" t="s">
        <v>1192</v>
      </c>
      <c r="E547" s="42" t="s">
        <v>1129</v>
      </c>
      <c r="F547" s="42" t="s">
        <v>107</v>
      </c>
      <c r="G547" s="30" t="s">
        <v>1210</v>
      </c>
      <c r="H547" s="28" t="s">
        <v>927</v>
      </c>
      <c r="I547" s="28">
        <v>3722009</v>
      </c>
      <c r="J547" s="28" t="s">
        <v>1211</v>
      </c>
      <c r="K547" s="31" t="s">
        <v>107</v>
      </c>
      <c r="L547" s="28">
        <v>345</v>
      </c>
      <c r="M547" s="28" t="s">
        <v>107</v>
      </c>
      <c r="N547" s="44">
        <v>487200000</v>
      </c>
      <c r="O547" s="34">
        <f>+IFERROR(VLOOKUP(I547,Precio_Fasecolda!A:C,3,FALSE),IFERROR(VLOOKUP(I547,Precio_Fasecolda!B:C,2,FALSE),N547))</f>
        <v>487200000</v>
      </c>
      <c r="P547" s="34">
        <f t="shared" si="50"/>
        <v>0</v>
      </c>
      <c r="Q547" s="28" t="s">
        <v>107</v>
      </c>
      <c r="R547" s="28" t="s">
        <v>2415</v>
      </c>
      <c r="S547" s="28" t="s">
        <v>360</v>
      </c>
      <c r="T547" s="28" t="s">
        <v>1129</v>
      </c>
      <c r="U547" s="28">
        <v>29000</v>
      </c>
      <c r="V547" s="28">
        <v>7805</v>
      </c>
      <c r="W547" s="63">
        <v>21195</v>
      </c>
      <c r="X547" s="28" t="s">
        <v>1195</v>
      </c>
      <c r="Y547" s="28" t="str">
        <f t="shared" si="51"/>
        <v>N.A.</v>
      </c>
      <c r="Z547" s="292">
        <f t="shared" si="48"/>
        <v>477456000</v>
      </c>
      <c r="AA547" s="28" cm="1">
        <f t="array" aca="1" ref="AA547" ca="1">_xlfn.IFS(DK547&lt;$DK$4,1,AND(DK547&gt;=$DK$4,DK547&lt;=$AA$4),2,DK547&gt;$AA$4,3)</f>
        <v>3</v>
      </c>
      <c r="AB547" s="28">
        <v>0</v>
      </c>
      <c r="AC547" s="28" cm="1">
        <f t="array" aca="1" ref="AC547" ca="1">IF(AB547="PERCENTIL 30","",_xlfn.IFS(DK547&lt;$AC$4,1,DK547&gt;$AC$4,2))</f>
        <v>2</v>
      </c>
      <c r="AD547" s="28" t="str">
        <f>+IFERROR(VLOOKUP(_xlfn.TEXTJOIN("_", FALSE, C547:E547), BD_Perc!$A:$O, 15, FALSE),"Segmentación no encontrada o vehículo inactivo")</f>
        <v>PERCENTIL 30-70</v>
      </c>
      <c r="AE547" s="28" t="str" cm="1">
        <f t="array" ref="AE547">_xlfn.IFS(
    AD547 = "PERCENTIL 50",
    _xlfn.IFS(
        BD!DK547 &lt; VLOOKUP(_xlfn.TEXTJOIN("_", FALSE, C547:E547), BD_Perc!$A:$O, 11, FALSE), "Intervalo de precio 1",
        BD!DK547 &gt;= VLOOKUP(_xlfn.TEXTJOIN("_", FALSE, C547:E547), BD_Perc!$A:$O, 11, FALSE), "Intervalo de precio 2"
    ),
    AD547 = "PERCENTIL 30-70",
    _xlfn.IFS(
        BD!DK547 &lt; VLOOKUP(_xlfn.TEXTJOIN("_", FALSE, C547:E547), BD_Perc!$A:$O, 6, FALSE), "Intervalo de precio 1",
        BD!DK547 &lt; VLOOKUP(_xlfn.TEXTJOIN("_", FALSE, C547:E547), BD_Perc!$A:$O, 7, FALSE), "Intervalo de precio 2",
        BD!DK547 &gt;= VLOOKUP(_xlfn.TEXTJOIN("_", FALSE, C547:E547), BD_Perc!$A:$O, 7, FALSE), "Intervalo de precio 3"
    ),
    AD547="Segmentación no encontrada o vehículo inactivo","Segmentación no encontrada o vehículo inactivo"
)</f>
        <v>Intervalo de precio 1</v>
      </c>
      <c r="AF547" s="33" t="s">
        <v>2412</v>
      </c>
      <c r="AG547" s="35" t="b">
        <f t="shared" si="52"/>
        <v>1</v>
      </c>
      <c r="AH547" s="320">
        <v>0.02</v>
      </c>
      <c r="AI547" s="320">
        <v>2.1000000000000001E-2</v>
      </c>
      <c r="AJ547" s="320">
        <v>2.1999999999999999E-2</v>
      </c>
      <c r="AK547" s="320">
        <v>2.3E-2</v>
      </c>
      <c r="AL547" s="337">
        <v>2.4E-2</v>
      </c>
      <c r="AM547" s="320">
        <v>2.5000000000000001E-2</v>
      </c>
      <c r="AN547" s="28" t="s">
        <v>113</v>
      </c>
      <c r="AO547" s="28" t="s">
        <v>113</v>
      </c>
      <c r="AP547" s="28" t="s">
        <v>113</v>
      </c>
      <c r="AQ547" s="45">
        <v>1</v>
      </c>
      <c r="AR547" s="38">
        <v>0</v>
      </c>
      <c r="AS547" s="38">
        <v>0</v>
      </c>
      <c r="AT547" s="38">
        <v>0</v>
      </c>
      <c r="AU547" s="38">
        <v>0</v>
      </c>
      <c r="AV547" s="38">
        <v>0</v>
      </c>
      <c r="AW547" s="38">
        <v>0</v>
      </c>
      <c r="AX547" s="38">
        <v>0</v>
      </c>
      <c r="AY547" s="38">
        <v>0</v>
      </c>
      <c r="AZ547" s="38">
        <v>0</v>
      </c>
      <c r="BA547" s="38">
        <v>0</v>
      </c>
      <c r="BB547" s="38">
        <v>0</v>
      </c>
      <c r="BC547" s="38">
        <v>0</v>
      </c>
      <c r="BD547" s="38">
        <v>0</v>
      </c>
      <c r="BE547" s="38">
        <v>0</v>
      </c>
      <c r="BF547" s="38">
        <v>0</v>
      </c>
      <c r="BG547" s="38">
        <v>0</v>
      </c>
      <c r="BH547" s="38">
        <v>0</v>
      </c>
      <c r="BI547" s="38">
        <v>0</v>
      </c>
      <c r="BJ547" s="38">
        <v>0</v>
      </c>
      <c r="BK547" s="38">
        <v>0</v>
      </c>
      <c r="BL547" s="38">
        <v>0</v>
      </c>
      <c r="BM547" s="38">
        <v>0</v>
      </c>
      <c r="BN547" s="38">
        <v>0</v>
      </c>
      <c r="BO547" s="38">
        <v>0</v>
      </c>
      <c r="BP547" s="38">
        <v>0</v>
      </c>
      <c r="BQ547" s="38">
        <v>0</v>
      </c>
      <c r="BR547" s="38">
        <v>0</v>
      </c>
      <c r="BS547" s="38">
        <v>0</v>
      </c>
      <c r="BT547" s="38">
        <v>0</v>
      </c>
      <c r="BU547" s="38">
        <v>0</v>
      </c>
      <c r="BV547" s="38">
        <v>0</v>
      </c>
      <c r="BW547" s="38">
        <v>0</v>
      </c>
      <c r="BX547" s="38">
        <v>0</v>
      </c>
      <c r="BY547" s="38">
        <v>0</v>
      </c>
      <c r="BZ547" s="38">
        <v>0</v>
      </c>
      <c r="CA547" s="38">
        <v>0</v>
      </c>
      <c r="CB547" s="38">
        <v>0</v>
      </c>
      <c r="CC547" s="330">
        <v>0</v>
      </c>
      <c r="CD547" s="38">
        <v>0</v>
      </c>
      <c r="CE547" s="38">
        <v>0</v>
      </c>
      <c r="CF547" s="38">
        <v>0</v>
      </c>
      <c r="CG547" s="38">
        <v>0</v>
      </c>
      <c r="CH547" s="28" t="s">
        <v>107</v>
      </c>
      <c r="CI547" s="28" t="s">
        <v>107</v>
      </c>
      <c r="CJ547" s="28" t="s">
        <v>107</v>
      </c>
      <c r="CK547" s="28" t="s">
        <v>107</v>
      </c>
      <c r="CL547" s="28" t="s">
        <v>107</v>
      </c>
      <c r="CM547" s="28" t="s">
        <v>107</v>
      </c>
      <c r="CN547" s="28" t="s">
        <v>107</v>
      </c>
      <c r="CO547" s="28" t="s">
        <v>107</v>
      </c>
      <c r="CP547" s="28" t="s">
        <v>107</v>
      </c>
      <c r="CQ547" s="28" t="s">
        <v>107</v>
      </c>
      <c r="CR547" s="28" t="s">
        <v>107</v>
      </c>
      <c r="CS547" s="28" t="s">
        <v>107</v>
      </c>
      <c r="CT547" s="28" t="s">
        <v>107</v>
      </c>
      <c r="CU547" s="28" t="s">
        <v>107</v>
      </c>
      <c r="CV547" s="42" t="s">
        <v>114</v>
      </c>
      <c r="CW547" s="42" t="s">
        <v>114</v>
      </c>
      <c r="CX547" s="42" t="s">
        <v>114</v>
      </c>
      <c r="CY547" s="29" t="s">
        <v>114</v>
      </c>
      <c r="CZ547" s="29"/>
      <c r="DA547" s="42" t="s">
        <v>114</v>
      </c>
      <c r="DB547" s="42" t="s">
        <v>114</v>
      </c>
      <c r="DC547" s="29"/>
      <c r="DD547" s="332">
        <v>0</v>
      </c>
      <c r="DE547" s="43">
        <v>0</v>
      </c>
      <c r="DF547" s="390">
        <v>0</v>
      </c>
      <c r="DG547" s="310"/>
      <c r="DH547" s="203"/>
      <c r="DI547" s="279" t="str" cm="1">
        <f t="array" ref="DI547">+IF(AND(C547&lt;&gt;"Vehículos Eléctricos",C547&lt;&gt;"Vehículos Híbridos",AD547="PERCENTIL 50"),
     IF(VLOOKUP(_xlfn.TEXTJOIN("_",FALSE,C547:E547),BD_Perc!$A:$P,_xlfn.IFS(BD!AE547="Intervalo de precio 1",12,BD!AE547="Intervalo de precio 2",13),FALSE)&lt;=1,
     VLOOKUP(_xlfn.TEXTJOIN("_",FALSE,C547:E547),BD_Perc!$A:$P,16,FALSE),"Ok P50"),
     "Ok P30/70 ó Híbrido/Eléctrico")</f>
        <v>Ok P30/70 ó Híbrido/Eléctrico</v>
      </c>
      <c r="DJ547" s="279" t="str">
        <f t="shared" si="49"/>
        <v>Otros Tipos de Vehículos_Remolcadores_3 Ejes</v>
      </c>
      <c r="DK547" s="331">
        <f t="shared" si="53"/>
        <v>477456000</v>
      </c>
      <c r="DL547" s="326"/>
    </row>
    <row r="548" spans="1:116" ht="25.5">
      <c r="A548" s="28">
        <v>543</v>
      </c>
      <c r="B548" s="29" t="s">
        <v>1165</v>
      </c>
      <c r="C548" s="29" t="s">
        <v>4</v>
      </c>
      <c r="D548" s="29" t="s">
        <v>1192</v>
      </c>
      <c r="E548" s="42" t="s">
        <v>843</v>
      </c>
      <c r="F548" s="42" t="s">
        <v>107</v>
      </c>
      <c r="G548" s="30" t="s">
        <v>1212</v>
      </c>
      <c r="H548" s="28" t="s">
        <v>927</v>
      </c>
      <c r="I548" s="28">
        <v>3722008</v>
      </c>
      <c r="J548" s="28" t="s">
        <v>1213</v>
      </c>
      <c r="K548" s="31" t="s">
        <v>107</v>
      </c>
      <c r="L548" s="28">
        <v>345</v>
      </c>
      <c r="M548" s="28" t="s">
        <v>107</v>
      </c>
      <c r="N548" s="44">
        <v>410000000</v>
      </c>
      <c r="O548" s="34">
        <f>+IFERROR(VLOOKUP(I548,Precio_Fasecolda!A:C,3,FALSE),IFERROR(VLOOKUP(I548,Precio_Fasecolda!B:C,2,FALSE),N548))</f>
        <v>410000000</v>
      </c>
      <c r="P548" s="34">
        <f t="shared" si="50"/>
        <v>0</v>
      </c>
      <c r="Q548" s="28" t="s">
        <v>107</v>
      </c>
      <c r="R548" s="28" t="s">
        <v>2415</v>
      </c>
      <c r="S548" s="28" t="s">
        <v>360</v>
      </c>
      <c r="T548" s="33" t="s">
        <v>843</v>
      </c>
      <c r="U548" s="28">
        <v>32000</v>
      </c>
      <c r="V548" s="28">
        <v>6175</v>
      </c>
      <c r="W548" s="63">
        <v>25825</v>
      </c>
      <c r="X548" s="28" t="s">
        <v>1195</v>
      </c>
      <c r="Y548" s="28" t="str">
        <f t="shared" si="51"/>
        <v>N.A.</v>
      </c>
      <c r="Z548" s="292">
        <f t="shared" si="48"/>
        <v>401800000</v>
      </c>
      <c r="AA548" s="28" cm="1">
        <f t="array" aca="1" ref="AA548" ca="1">_xlfn.IFS(DK548&lt;$DK$4,1,AND(DK548&gt;=$DK$4,DK548&lt;=$AA$4),2,DK548&gt;$AA$4,3)</f>
        <v>3</v>
      </c>
      <c r="AB548" s="28">
        <v>0</v>
      </c>
      <c r="AC548" s="28" cm="1">
        <f t="array" aca="1" ref="AC548" ca="1">IF(AB548="PERCENTIL 30","",_xlfn.IFS(DK548&lt;$AC$4,1,DK548&gt;$AC$4,2))</f>
        <v>2</v>
      </c>
      <c r="AD548" s="28" t="str">
        <f>+IFERROR(VLOOKUP(_xlfn.TEXTJOIN("_", FALSE, C548:E548), BD_Perc!$A:$O, 15, FALSE),"Segmentación no encontrada o vehículo inactivo")</f>
        <v>PERCENTIL 50</v>
      </c>
      <c r="AE548" s="28" t="str" cm="1">
        <f t="array" ref="AE548">_xlfn.IFS(
    AD548 = "PERCENTIL 50",
    _xlfn.IFS(
        BD!DK548 &lt; VLOOKUP(_xlfn.TEXTJOIN("_", FALSE, C548:E548), BD_Perc!$A:$O, 11, FALSE), "Intervalo de precio 1",
        BD!DK548 &gt;= VLOOKUP(_xlfn.TEXTJOIN("_", FALSE, C548:E548), BD_Perc!$A:$O, 11, FALSE), "Intervalo de precio 2"
    ),
    AD548 = "PERCENTIL 30-70",
    _xlfn.IFS(
        BD!DK548 &lt; VLOOKUP(_xlfn.TEXTJOIN("_", FALSE, C548:E548), BD_Perc!$A:$O, 6, FALSE), "Intervalo de precio 1",
        BD!DK548 &lt; VLOOKUP(_xlfn.TEXTJOIN("_", FALSE, C548:E548), BD_Perc!$A:$O, 7, FALSE), "Intervalo de precio 2",
        BD!DK548 &gt;= VLOOKUP(_xlfn.TEXTJOIN("_", FALSE, C548:E548), BD_Perc!$A:$O, 7, FALSE), "Intervalo de precio 3"
    ),
    AD548="Segmentación no encontrada o vehículo inactivo","Segmentación no encontrada o vehículo inactivo"
)</f>
        <v>Intervalo de precio 1</v>
      </c>
      <c r="AF548" s="33" t="s">
        <v>2412</v>
      </c>
      <c r="AG548" s="35" t="b">
        <f t="shared" si="52"/>
        <v>1</v>
      </c>
      <c r="AH548" s="320">
        <v>0.02</v>
      </c>
      <c r="AI548" s="320">
        <v>2.1000000000000001E-2</v>
      </c>
      <c r="AJ548" s="320">
        <v>2.1999999999999999E-2</v>
      </c>
      <c r="AK548" s="320">
        <v>2.3E-2</v>
      </c>
      <c r="AL548" s="337">
        <v>2.4E-2</v>
      </c>
      <c r="AM548" s="320">
        <v>2.5000000000000001E-2</v>
      </c>
      <c r="AN548" s="28" t="s">
        <v>113</v>
      </c>
      <c r="AO548" s="28" t="s">
        <v>113</v>
      </c>
      <c r="AP548" s="28" t="s">
        <v>113</v>
      </c>
      <c r="AQ548" s="45">
        <v>1</v>
      </c>
      <c r="AR548" s="38">
        <v>0</v>
      </c>
      <c r="AS548" s="38">
        <v>0</v>
      </c>
      <c r="AT548" s="38">
        <v>0</v>
      </c>
      <c r="AU548" s="38">
        <v>0</v>
      </c>
      <c r="AV548" s="38">
        <v>0</v>
      </c>
      <c r="AW548" s="38">
        <v>0</v>
      </c>
      <c r="AX548" s="38">
        <v>0</v>
      </c>
      <c r="AY548" s="38">
        <v>0</v>
      </c>
      <c r="AZ548" s="38">
        <v>0</v>
      </c>
      <c r="BA548" s="38">
        <v>0</v>
      </c>
      <c r="BB548" s="38">
        <v>0</v>
      </c>
      <c r="BC548" s="38">
        <v>0</v>
      </c>
      <c r="BD548" s="38">
        <v>0</v>
      </c>
      <c r="BE548" s="38">
        <v>0</v>
      </c>
      <c r="BF548" s="38">
        <v>0</v>
      </c>
      <c r="BG548" s="38">
        <v>0</v>
      </c>
      <c r="BH548" s="38">
        <v>0</v>
      </c>
      <c r="BI548" s="38">
        <v>0</v>
      </c>
      <c r="BJ548" s="38">
        <v>0</v>
      </c>
      <c r="BK548" s="38">
        <v>0</v>
      </c>
      <c r="BL548" s="38">
        <v>0</v>
      </c>
      <c r="BM548" s="38">
        <v>0</v>
      </c>
      <c r="BN548" s="38">
        <v>0</v>
      </c>
      <c r="BO548" s="38">
        <v>0</v>
      </c>
      <c r="BP548" s="38">
        <v>0</v>
      </c>
      <c r="BQ548" s="38">
        <v>0</v>
      </c>
      <c r="BR548" s="38">
        <v>0</v>
      </c>
      <c r="BS548" s="38">
        <v>0</v>
      </c>
      <c r="BT548" s="38">
        <v>0</v>
      </c>
      <c r="BU548" s="38">
        <v>0</v>
      </c>
      <c r="BV548" s="38">
        <v>0</v>
      </c>
      <c r="BW548" s="38">
        <v>0</v>
      </c>
      <c r="BX548" s="38">
        <v>0</v>
      </c>
      <c r="BY548" s="38">
        <v>0</v>
      </c>
      <c r="BZ548" s="38">
        <v>0</v>
      </c>
      <c r="CA548" s="38">
        <v>0</v>
      </c>
      <c r="CB548" s="38">
        <v>0</v>
      </c>
      <c r="CC548" s="330">
        <v>0</v>
      </c>
      <c r="CD548" s="38">
        <v>0</v>
      </c>
      <c r="CE548" s="38">
        <v>0</v>
      </c>
      <c r="CF548" s="38">
        <v>0</v>
      </c>
      <c r="CG548" s="38">
        <v>0</v>
      </c>
      <c r="CH548" s="28" t="s">
        <v>107</v>
      </c>
      <c r="CI548" s="28" t="s">
        <v>107</v>
      </c>
      <c r="CJ548" s="28" t="s">
        <v>107</v>
      </c>
      <c r="CK548" s="28" t="s">
        <v>107</v>
      </c>
      <c r="CL548" s="28" t="s">
        <v>107</v>
      </c>
      <c r="CM548" s="28" t="s">
        <v>107</v>
      </c>
      <c r="CN548" s="28" t="s">
        <v>107</v>
      </c>
      <c r="CO548" s="28" t="s">
        <v>107</v>
      </c>
      <c r="CP548" s="28" t="s">
        <v>107</v>
      </c>
      <c r="CQ548" s="28" t="s">
        <v>107</v>
      </c>
      <c r="CR548" s="28" t="s">
        <v>107</v>
      </c>
      <c r="CS548" s="28" t="s">
        <v>107</v>
      </c>
      <c r="CT548" s="28" t="s">
        <v>107</v>
      </c>
      <c r="CU548" s="28" t="s">
        <v>107</v>
      </c>
      <c r="CV548" s="42" t="s">
        <v>114</v>
      </c>
      <c r="CW548" s="42" t="s">
        <v>114</v>
      </c>
      <c r="CX548" s="42" t="s">
        <v>114</v>
      </c>
      <c r="CY548" s="29" t="s">
        <v>114</v>
      </c>
      <c r="CZ548" s="29"/>
      <c r="DA548" s="42" t="s">
        <v>114</v>
      </c>
      <c r="DB548" s="42" t="s">
        <v>114</v>
      </c>
      <c r="DC548" s="29"/>
      <c r="DD548" s="332">
        <v>0</v>
      </c>
      <c r="DE548" s="43">
        <v>0</v>
      </c>
      <c r="DF548" s="390">
        <v>0</v>
      </c>
      <c r="DG548" s="310"/>
      <c r="DH548" s="203"/>
      <c r="DI548" s="279" t="str" cm="1">
        <f t="array" ref="DI548">+IF(AND(C548&lt;&gt;"Vehículos Eléctricos",C548&lt;&gt;"Vehículos Híbridos",AD548="PERCENTIL 50"),
     IF(VLOOKUP(_xlfn.TEXTJOIN("_",FALSE,C548:E548),BD_Perc!$A:$P,_xlfn.IFS(BD!AE548="Intervalo de precio 1",12,BD!AE548="Intervalo de precio 2",13),FALSE)&lt;=1,
     VLOOKUP(_xlfn.TEXTJOIN("_",FALSE,C548:E548),BD_Perc!$A:$P,16,FALSE),"Ok P50"),
     "Ok P30/70 ó Híbrido/Eléctrico")</f>
        <v>Inactivar TODO el grupo: Otros Tipos de Vehículos-Remolcadores-2 Ejes</v>
      </c>
      <c r="DJ548" s="279" t="str">
        <f t="shared" si="49"/>
        <v>Otros Tipos de Vehículos_Remolcadores_2 Ejes</v>
      </c>
      <c r="DK548" s="331">
        <f t="shared" si="53"/>
        <v>401800000</v>
      </c>
      <c r="DL548" s="326"/>
    </row>
    <row r="549" spans="1:116" ht="38.25">
      <c r="A549" s="28">
        <v>544</v>
      </c>
      <c r="B549" s="29" t="s">
        <v>266</v>
      </c>
      <c r="C549" s="68" t="s">
        <v>4</v>
      </c>
      <c r="D549" s="29" t="s">
        <v>1192</v>
      </c>
      <c r="E549" s="42" t="s">
        <v>1129</v>
      </c>
      <c r="F549" s="42" t="s">
        <v>107</v>
      </c>
      <c r="G549" s="30" t="s">
        <v>1214</v>
      </c>
      <c r="H549" s="28" t="s">
        <v>1215</v>
      </c>
      <c r="I549" s="28">
        <v>2922090</v>
      </c>
      <c r="J549" s="28" t="s">
        <v>1216</v>
      </c>
      <c r="K549" s="31" t="s">
        <v>107</v>
      </c>
      <c r="L549" s="28">
        <v>445</v>
      </c>
      <c r="M549" s="28" t="s">
        <v>107</v>
      </c>
      <c r="N549" s="34">
        <v>736900000</v>
      </c>
      <c r="O549" s="34">
        <f>+IFERROR(VLOOKUP(I549,Precio_Fasecolda!A:C,3,FALSE),IFERROR(VLOOKUP(I549,Precio_Fasecolda!B:C,2,FALSE),N549))</f>
        <v>736900000</v>
      </c>
      <c r="P549" s="34">
        <f t="shared" si="50"/>
        <v>0</v>
      </c>
      <c r="Q549" s="28" t="s">
        <v>107</v>
      </c>
      <c r="R549" s="28" t="s">
        <v>2415</v>
      </c>
      <c r="S549" s="28" t="s">
        <v>360</v>
      </c>
      <c r="T549" s="28" t="s">
        <v>1129</v>
      </c>
      <c r="U549" s="28">
        <v>52000</v>
      </c>
      <c r="V549" s="28">
        <v>8113</v>
      </c>
      <c r="W549" s="63">
        <v>43887</v>
      </c>
      <c r="X549" s="42" t="s">
        <v>1198</v>
      </c>
      <c r="Y549" s="28" t="str">
        <f t="shared" si="51"/>
        <v>N.A.</v>
      </c>
      <c r="Z549" s="292">
        <f t="shared" si="48"/>
        <v>736900000</v>
      </c>
      <c r="AA549" s="28" cm="1">
        <f t="array" aca="1" ref="AA549" ca="1">_xlfn.IFS(DK549&lt;$DK$4,1,AND(DK549&gt;=$DK$4,DK549&lt;=$AA$4),2,DK549&gt;$AA$4,3)</f>
        <v>3</v>
      </c>
      <c r="AB549" s="28">
        <v>0</v>
      </c>
      <c r="AC549" s="28" cm="1">
        <f t="array" aca="1" ref="AC549" ca="1">IF(AB549="PERCENTIL 30","",_xlfn.IFS(DK549&lt;$AC$4,1,DK549&gt;$AC$4,2))</f>
        <v>2</v>
      </c>
      <c r="AD549" s="28" t="str">
        <f>+IFERROR(VLOOKUP(_xlfn.TEXTJOIN("_", FALSE, C549:E549), BD_Perc!$A:$O, 15, FALSE),"Segmentación no encontrada o vehículo inactivo")</f>
        <v>PERCENTIL 30-70</v>
      </c>
      <c r="AE549" s="28" t="str" cm="1">
        <f t="array" ref="AE549">_xlfn.IFS(
    AD549 = "PERCENTIL 50",
    _xlfn.IFS(
        BD!DK549 &lt; VLOOKUP(_xlfn.TEXTJOIN("_", FALSE, C549:E549), BD_Perc!$A:$O, 11, FALSE), "Intervalo de precio 1",
        BD!DK549 &gt;= VLOOKUP(_xlfn.TEXTJOIN("_", FALSE, C549:E549), BD_Perc!$A:$O, 11, FALSE), "Intervalo de precio 2"
    ),
    AD549 = "PERCENTIL 30-70",
    _xlfn.IFS(
        BD!DK549 &lt; VLOOKUP(_xlfn.TEXTJOIN("_", FALSE, C549:E549), BD_Perc!$A:$O, 6, FALSE), "Intervalo de precio 1",
        BD!DK549 &lt; VLOOKUP(_xlfn.TEXTJOIN("_", FALSE, C549:E549), BD_Perc!$A:$O, 7, FALSE), "Intervalo de precio 2",
        BD!DK549 &gt;= VLOOKUP(_xlfn.TEXTJOIN("_", FALSE, C549:E549), BD_Perc!$A:$O, 7, FALSE), "Intervalo de precio 3"
    ),
    AD549="Segmentación no encontrada o vehículo inactivo","Segmentación no encontrada o vehículo inactivo"
)</f>
        <v>Intervalo de precio 3</v>
      </c>
      <c r="AF549" s="33" t="s">
        <v>2414</v>
      </c>
      <c r="AG549" s="35" t="b">
        <f t="shared" si="52"/>
        <v>1</v>
      </c>
      <c r="AH549" s="320">
        <v>0</v>
      </c>
      <c r="AI549" s="320">
        <v>5.0000000000000001E-3</v>
      </c>
      <c r="AJ549" s="320">
        <v>0.01</v>
      </c>
      <c r="AK549" s="320">
        <v>1.4999999999999999E-2</v>
      </c>
      <c r="AL549" s="337">
        <v>1.4999999999999999E-2</v>
      </c>
      <c r="AM549" s="320">
        <v>1.4999999999999999E-2</v>
      </c>
      <c r="AN549" s="28" t="s">
        <v>113</v>
      </c>
      <c r="AO549" s="28" t="s">
        <v>113</v>
      </c>
      <c r="AP549" s="28" t="s">
        <v>113</v>
      </c>
      <c r="AQ549" s="45">
        <v>0.05</v>
      </c>
      <c r="AR549" s="38">
        <v>8689479</v>
      </c>
      <c r="AS549" s="38" t="s">
        <v>107</v>
      </c>
      <c r="AT549" s="38" t="s">
        <v>107</v>
      </c>
      <c r="AU549" s="38" t="s">
        <v>107</v>
      </c>
      <c r="AV549" s="38" t="s">
        <v>107</v>
      </c>
      <c r="AW549" s="38">
        <v>9467039</v>
      </c>
      <c r="AX549" s="38" t="s">
        <v>107</v>
      </c>
      <c r="AY549" s="38" t="s">
        <v>107</v>
      </c>
      <c r="AZ549" s="38" t="s">
        <v>107</v>
      </c>
      <c r="BA549" s="38" t="s">
        <v>107</v>
      </c>
      <c r="BB549" s="38" t="s">
        <v>107</v>
      </c>
      <c r="BC549" s="38" t="s">
        <v>107</v>
      </c>
      <c r="BD549" s="38" t="s">
        <v>107</v>
      </c>
      <c r="BE549" s="38" t="s">
        <v>107</v>
      </c>
      <c r="BF549" s="38" t="s">
        <v>107</v>
      </c>
      <c r="BG549" s="38" t="s">
        <v>107</v>
      </c>
      <c r="BH549" s="38" t="s">
        <v>107</v>
      </c>
      <c r="BI549" s="38" t="s">
        <v>107</v>
      </c>
      <c r="BJ549" s="38" t="s">
        <v>107</v>
      </c>
      <c r="BK549" s="38">
        <v>0</v>
      </c>
      <c r="BL549" s="38">
        <v>0</v>
      </c>
      <c r="BM549" s="38" t="s">
        <v>107</v>
      </c>
      <c r="BN549" s="38" t="s">
        <v>107</v>
      </c>
      <c r="BO549" s="38" t="s">
        <v>107</v>
      </c>
      <c r="BP549" s="38" t="s">
        <v>107</v>
      </c>
      <c r="BQ549" s="38" t="s">
        <v>107</v>
      </c>
      <c r="BR549" s="38" t="s">
        <v>107</v>
      </c>
      <c r="BS549" s="38" t="s">
        <v>107</v>
      </c>
      <c r="BT549" s="38" t="s">
        <v>107</v>
      </c>
      <c r="BU549" s="38" t="s">
        <v>107</v>
      </c>
      <c r="BV549" s="38" t="s">
        <v>107</v>
      </c>
      <c r="BW549" s="38" t="s">
        <v>107</v>
      </c>
      <c r="BX549" s="38" t="s">
        <v>107</v>
      </c>
      <c r="BY549" s="38" t="s">
        <v>107</v>
      </c>
      <c r="BZ549" s="38" t="s">
        <v>107</v>
      </c>
      <c r="CA549" s="38">
        <v>0</v>
      </c>
      <c r="CB549" s="38" t="s">
        <v>107</v>
      </c>
      <c r="CC549" s="330" t="s">
        <v>107</v>
      </c>
      <c r="CD549" s="38" t="s">
        <v>107</v>
      </c>
      <c r="CE549" s="38" t="s">
        <v>107</v>
      </c>
      <c r="CF549" s="38" t="s">
        <v>107</v>
      </c>
      <c r="CG549" s="38" t="s">
        <v>107</v>
      </c>
      <c r="CH549" s="28" t="s">
        <v>107</v>
      </c>
      <c r="CI549" s="28" t="s">
        <v>107</v>
      </c>
      <c r="CJ549" s="28" t="s">
        <v>107</v>
      </c>
      <c r="CK549" s="28" t="s">
        <v>107</v>
      </c>
      <c r="CL549" s="28" t="s">
        <v>107</v>
      </c>
      <c r="CM549" s="28" t="s">
        <v>107</v>
      </c>
      <c r="CN549" s="28" t="s">
        <v>107</v>
      </c>
      <c r="CO549" s="42" t="s">
        <v>107</v>
      </c>
      <c r="CP549" s="28" t="s">
        <v>107</v>
      </c>
      <c r="CQ549" s="28" t="s">
        <v>107</v>
      </c>
      <c r="CR549" s="28" t="s">
        <v>107</v>
      </c>
      <c r="CS549" s="28" t="s">
        <v>107</v>
      </c>
      <c r="CT549" s="28" t="s">
        <v>107</v>
      </c>
      <c r="CU549" s="28" t="s">
        <v>107</v>
      </c>
      <c r="CV549" s="42" t="s">
        <v>114</v>
      </c>
      <c r="CW549" s="42" t="s">
        <v>114</v>
      </c>
      <c r="CX549" s="42" t="s">
        <v>113</v>
      </c>
      <c r="CY549" s="42" t="s">
        <v>113</v>
      </c>
      <c r="CZ549" s="42" t="s">
        <v>113</v>
      </c>
      <c r="DA549" s="42" t="s">
        <v>114</v>
      </c>
      <c r="DB549" s="29" t="s">
        <v>107</v>
      </c>
      <c r="DC549" s="29" t="s">
        <v>107</v>
      </c>
      <c r="DD549" s="332">
        <v>17481377</v>
      </c>
      <c r="DE549" s="43">
        <v>1</v>
      </c>
      <c r="DF549" s="390">
        <v>1</v>
      </c>
      <c r="DG549" s="310"/>
      <c r="DH549" s="203"/>
      <c r="DI549" s="279" t="str" cm="1">
        <f t="array" ref="DI549">+IF(AND(C549&lt;&gt;"Vehículos Eléctricos",C549&lt;&gt;"Vehículos Híbridos",AD549="PERCENTIL 50"),
     IF(VLOOKUP(_xlfn.TEXTJOIN("_",FALSE,C549:E549),BD_Perc!$A:$P,_xlfn.IFS(BD!AE549="Intervalo de precio 1",12,BD!AE549="Intervalo de precio 2",13),FALSE)&lt;=1,
     VLOOKUP(_xlfn.TEXTJOIN("_",FALSE,C549:E549),BD_Perc!$A:$P,16,FALSE),"Ok P50"),
     "Ok P30/70 ó Híbrido/Eléctrico")</f>
        <v>Ok P30/70 ó Híbrido/Eléctrico</v>
      </c>
      <c r="DJ549" s="279" t="str">
        <f t="shared" si="49"/>
        <v>Otros Tipos de Vehículos_Remolcadores_3 Ejes</v>
      </c>
      <c r="DK549" s="331">
        <f t="shared" si="53"/>
        <v>736900000</v>
      </c>
      <c r="DL549" s="326"/>
    </row>
    <row r="550" spans="1:116" ht="51">
      <c r="A550" s="28">
        <v>545</v>
      </c>
      <c r="B550" s="29" t="s">
        <v>104</v>
      </c>
      <c r="C550" s="68" t="s">
        <v>4</v>
      </c>
      <c r="D550" s="29" t="s">
        <v>1217</v>
      </c>
      <c r="E550" s="42" t="s">
        <v>843</v>
      </c>
      <c r="F550" s="42" t="s">
        <v>1218</v>
      </c>
      <c r="G550" s="30" t="s">
        <v>1219</v>
      </c>
      <c r="H550" s="28" t="s">
        <v>109</v>
      </c>
      <c r="I550" s="28">
        <v>1626107</v>
      </c>
      <c r="J550" s="28" t="s">
        <v>1220</v>
      </c>
      <c r="K550" s="31" t="s">
        <v>107</v>
      </c>
      <c r="L550" s="28">
        <v>280</v>
      </c>
      <c r="M550" s="28" t="s">
        <v>107</v>
      </c>
      <c r="N550" s="34">
        <v>325700000</v>
      </c>
      <c r="O550" s="34">
        <f>+IFERROR(VLOOKUP(I550,Precio_Fasecolda!A:C,3,FALSE),IFERROR(VLOOKUP(I550,Precio_Fasecolda!B:C,2,FALSE),N550))</f>
        <v>325700000</v>
      </c>
      <c r="P550" s="34">
        <f t="shared" si="50"/>
        <v>0</v>
      </c>
      <c r="Q550" s="28" t="s">
        <v>107</v>
      </c>
      <c r="R550" s="28" t="s">
        <v>2415</v>
      </c>
      <c r="S550" s="28" t="s">
        <v>360</v>
      </c>
      <c r="T550" s="33" t="s">
        <v>843</v>
      </c>
      <c r="U550" s="28">
        <v>17000</v>
      </c>
      <c r="V550" s="28">
        <v>5274</v>
      </c>
      <c r="W550" s="32">
        <v>11726</v>
      </c>
      <c r="X550" s="56" t="s">
        <v>1221</v>
      </c>
      <c r="Y550" s="28" t="str">
        <f t="shared" si="51"/>
        <v>N.A.</v>
      </c>
      <c r="Z550" s="292">
        <f t="shared" si="48"/>
        <v>322443000</v>
      </c>
      <c r="AA550" s="28" cm="1">
        <f t="array" aca="1" ref="AA550" ca="1">_xlfn.IFS(DK550&lt;$DK$4,1,AND(DK550&gt;=$DK$4,DK550&lt;=$AA$4),2,DK550&gt;$AA$4,3)</f>
        <v>3</v>
      </c>
      <c r="AB550" s="28">
        <v>0</v>
      </c>
      <c r="AC550" s="28" cm="1">
        <f t="array" aca="1" ref="AC550" ca="1">IF(AB550="PERCENTIL 30","",_xlfn.IFS(DK550&lt;$AC$4,1,DK550&gt;$AC$4,2))</f>
        <v>2</v>
      </c>
      <c r="AD550" s="28" t="str">
        <f>+IFERROR(VLOOKUP(_xlfn.TEXTJOIN("_", FALSE, C550:E550), BD_Perc!$A:$O, 15, FALSE),"Segmentación no encontrada o vehículo inactivo")</f>
        <v>PERCENTIL 50</v>
      </c>
      <c r="AE550" s="28" t="str" cm="1">
        <f t="array" ref="AE550">_xlfn.IFS(
    AD550 = "PERCENTIL 50",
    _xlfn.IFS(
        BD!DK550 &lt; VLOOKUP(_xlfn.TEXTJOIN("_", FALSE, C550:E550), BD_Perc!$A:$O, 11, FALSE), "Intervalo de precio 1",
        BD!DK550 &gt;= VLOOKUP(_xlfn.TEXTJOIN("_", FALSE, C550:E550), BD_Perc!$A:$O, 11, FALSE), "Intervalo de precio 2"
    ),
    AD550 = "PERCENTIL 30-70",
    _xlfn.IFS(
        BD!DK550 &lt; VLOOKUP(_xlfn.TEXTJOIN("_", FALSE, C550:E550), BD_Perc!$A:$O, 6, FALSE), "Intervalo de precio 1",
        BD!DK550 &lt; VLOOKUP(_xlfn.TEXTJOIN("_", FALSE, C550:E550), BD_Perc!$A:$O, 7, FALSE), "Intervalo de precio 2",
        BD!DK550 &gt;= VLOOKUP(_xlfn.TEXTJOIN("_", FALSE, C550:E550), BD_Perc!$A:$O, 7, FALSE), "Intervalo de precio 3"
    ),
    AD550="Segmentación no encontrada o vehículo inactivo","Segmentación no encontrada o vehículo inactivo"
)</f>
        <v>Intervalo de precio 1</v>
      </c>
      <c r="AF550" s="33" t="s">
        <v>2412</v>
      </c>
      <c r="AG550" s="35" t="b">
        <f t="shared" si="52"/>
        <v>1</v>
      </c>
      <c r="AH550" s="319">
        <v>0.01</v>
      </c>
      <c r="AI550" s="319">
        <v>0.01</v>
      </c>
      <c r="AJ550" s="319">
        <v>0.01</v>
      </c>
      <c r="AK550" s="319">
        <v>0.01</v>
      </c>
      <c r="AL550" s="319">
        <v>0.01</v>
      </c>
      <c r="AM550" s="322">
        <v>0.02</v>
      </c>
      <c r="AN550" s="28" t="s">
        <v>113</v>
      </c>
      <c r="AO550" s="28" t="s">
        <v>113</v>
      </c>
      <c r="AP550" s="28" t="s">
        <v>113</v>
      </c>
      <c r="AQ550" s="45">
        <v>1</v>
      </c>
      <c r="AR550" s="38" t="s">
        <v>107</v>
      </c>
      <c r="AS550" s="38">
        <v>535272</v>
      </c>
      <c r="AT550" s="38">
        <v>764674</v>
      </c>
      <c r="AU550" s="38" t="s">
        <v>107</v>
      </c>
      <c r="AV550" s="38" t="s">
        <v>107</v>
      </c>
      <c r="AW550" s="38">
        <v>12124379</v>
      </c>
      <c r="AX550" s="38">
        <v>527502</v>
      </c>
      <c r="AY550" s="38" t="s">
        <v>107</v>
      </c>
      <c r="AZ550" s="38">
        <v>128475</v>
      </c>
      <c r="BA550" s="38">
        <v>1508493</v>
      </c>
      <c r="BB550" s="38" t="s">
        <v>107</v>
      </c>
      <c r="BC550" s="38" t="s">
        <v>107</v>
      </c>
      <c r="BD550" s="38" t="s">
        <v>107</v>
      </c>
      <c r="BE550" s="38" t="s">
        <v>107</v>
      </c>
      <c r="BF550" s="38" t="s">
        <v>107</v>
      </c>
      <c r="BG550" s="38" t="s">
        <v>107</v>
      </c>
      <c r="BH550" s="38" t="s">
        <v>107</v>
      </c>
      <c r="BI550" s="38">
        <v>2891625</v>
      </c>
      <c r="BJ550" s="38">
        <v>4089166</v>
      </c>
      <c r="BK550" s="38">
        <v>1368593</v>
      </c>
      <c r="BL550" s="38">
        <v>1533438</v>
      </c>
      <c r="BM550" s="38">
        <v>173454</v>
      </c>
      <c r="BN550" s="38">
        <v>2116818</v>
      </c>
      <c r="BO550" s="38" t="s">
        <v>107</v>
      </c>
      <c r="BP550" s="38">
        <v>5649184</v>
      </c>
      <c r="BQ550" s="38">
        <v>130091</v>
      </c>
      <c r="BR550" s="38">
        <v>2318558</v>
      </c>
      <c r="BS550" s="38" t="s">
        <v>107</v>
      </c>
      <c r="BT550" s="38" t="s">
        <v>107</v>
      </c>
      <c r="BU550" s="38" t="s">
        <v>107</v>
      </c>
      <c r="BV550" s="38">
        <v>4702542</v>
      </c>
      <c r="BW550" s="38">
        <v>7892091</v>
      </c>
      <c r="BX550" s="38">
        <v>130091</v>
      </c>
      <c r="BY550" s="38">
        <v>7119116</v>
      </c>
      <c r="BZ550" s="38">
        <v>13710260</v>
      </c>
      <c r="CA550" s="38">
        <v>8181503</v>
      </c>
      <c r="CB550" s="38">
        <v>2024137</v>
      </c>
      <c r="CC550" s="330" t="s">
        <v>107</v>
      </c>
      <c r="CD550" s="38" t="s">
        <v>107</v>
      </c>
      <c r="CE550" s="38" t="s">
        <v>107</v>
      </c>
      <c r="CF550" s="38" t="s">
        <v>107</v>
      </c>
      <c r="CG550" s="38" t="s">
        <v>107</v>
      </c>
      <c r="CH550" s="28" t="s">
        <v>107</v>
      </c>
      <c r="CI550" s="28" t="s">
        <v>107</v>
      </c>
      <c r="CJ550" s="28" t="s">
        <v>107</v>
      </c>
      <c r="CK550" s="28" t="s">
        <v>107</v>
      </c>
      <c r="CL550" s="28" t="s">
        <v>107</v>
      </c>
      <c r="CM550" s="28" t="s">
        <v>107</v>
      </c>
      <c r="CN550" s="28" t="s">
        <v>107</v>
      </c>
      <c r="CO550" s="42" t="s">
        <v>107</v>
      </c>
      <c r="CP550" s="28" t="s">
        <v>107</v>
      </c>
      <c r="CQ550" s="28" t="s">
        <v>107</v>
      </c>
      <c r="CR550" s="28" t="s">
        <v>107</v>
      </c>
      <c r="CS550" s="28" t="s">
        <v>107</v>
      </c>
      <c r="CT550" s="28" t="s">
        <v>107</v>
      </c>
      <c r="CU550" s="28" t="s">
        <v>107</v>
      </c>
      <c r="CV550" s="41" t="s">
        <v>114</v>
      </c>
      <c r="CW550" s="41" t="s">
        <v>114</v>
      </c>
      <c r="CX550" s="41" t="s">
        <v>114</v>
      </c>
      <c r="CY550" s="41" t="s">
        <v>114</v>
      </c>
      <c r="CZ550" s="41" t="s">
        <v>114</v>
      </c>
      <c r="DA550" s="41" t="s">
        <v>114</v>
      </c>
      <c r="DB550" s="29"/>
      <c r="DC550" s="29"/>
      <c r="DD550" s="332">
        <v>46601542</v>
      </c>
      <c r="DE550" s="43">
        <v>1</v>
      </c>
      <c r="DF550" s="390">
        <v>1</v>
      </c>
      <c r="DG550" s="310"/>
      <c r="DH550" s="203"/>
      <c r="DI550" s="279" t="str" cm="1">
        <f t="array" ref="DI550">+IF(AND(C550&lt;&gt;"Vehículos Eléctricos",C550&lt;&gt;"Vehículos Híbridos",AD550="PERCENTIL 50"),
     IF(VLOOKUP(_xlfn.TEXTJOIN("_",FALSE,C550:E550),BD_Perc!$A:$P,_xlfn.IFS(BD!AE550="Intervalo de precio 1",12,BD!AE550="Intervalo de precio 2",13),FALSE)&lt;=1,
     VLOOKUP(_xlfn.TEXTJOIN("_",FALSE,C550:E550),BD_Perc!$A:$P,16,FALSE),"Ok P50"),
     "Ok P30/70 ó Híbrido/Eléctrico")</f>
        <v>Ok P50</v>
      </c>
      <c r="DJ550" s="279" t="str">
        <f t="shared" si="49"/>
        <v>Otros Tipos de Vehículos_Volqueta_2 Ejes</v>
      </c>
      <c r="DK550" s="331">
        <f t="shared" si="53"/>
        <v>322443000</v>
      </c>
      <c r="DL550" s="326"/>
    </row>
    <row r="551" spans="1:116" ht="51">
      <c r="A551" s="28">
        <v>546</v>
      </c>
      <c r="B551" s="29" t="s">
        <v>104</v>
      </c>
      <c r="C551" s="68" t="s">
        <v>4</v>
      </c>
      <c r="D551" s="29" t="s">
        <v>1217</v>
      </c>
      <c r="E551" s="42" t="s">
        <v>1129</v>
      </c>
      <c r="F551" s="42" t="s">
        <v>1222</v>
      </c>
      <c r="G551" s="30" t="s">
        <v>1223</v>
      </c>
      <c r="H551" s="28" t="s">
        <v>109</v>
      </c>
      <c r="I551" s="28">
        <v>1626113</v>
      </c>
      <c r="J551" s="28" t="s">
        <v>1224</v>
      </c>
      <c r="K551" s="31" t="s">
        <v>107</v>
      </c>
      <c r="L551" s="28">
        <v>280</v>
      </c>
      <c r="M551" s="28" t="s">
        <v>107</v>
      </c>
      <c r="N551" s="34">
        <v>500400000</v>
      </c>
      <c r="O551" s="34">
        <f>+IFERROR(VLOOKUP(I551,Precio_Fasecolda!A:C,3,FALSE),IFERROR(VLOOKUP(I551,Precio_Fasecolda!B:C,2,FALSE),N551))</f>
        <v>500400000</v>
      </c>
      <c r="P551" s="34">
        <f t="shared" si="50"/>
        <v>0</v>
      </c>
      <c r="Q551" s="28" t="s">
        <v>107</v>
      </c>
      <c r="R551" s="28" t="s">
        <v>2415</v>
      </c>
      <c r="S551" s="28" t="s">
        <v>360</v>
      </c>
      <c r="T551" s="28" t="s">
        <v>1129</v>
      </c>
      <c r="U551" s="28">
        <v>26500</v>
      </c>
      <c r="V551" s="28">
        <v>7110</v>
      </c>
      <c r="W551" s="32">
        <v>19390</v>
      </c>
      <c r="X551" s="84" t="s">
        <v>1222</v>
      </c>
      <c r="Y551" s="28" t="str">
        <f t="shared" si="51"/>
        <v>N.A.</v>
      </c>
      <c r="Z551" s="292">
        <f t="shared" si="48"/>
        <v>495396000</v>
      </c>
      <c r="AA551" s="28" cm="1">
        <f t="array" aca="1" ref="AA551" ca="1">_xlfn.IFS(DK551&lt;$DK$4,1,AND(DK551&gt;=$DK$4,DK551&lt;=$AA$4),2,DK551&gt;$AA$4,3)</f>
        <v>3</v>
      </c>
      <c r="AB551" s="28">
        <v>0</v>
      </c>
      <c r="AC551" s="28" cm="1">
        <f t="array" aca="1" ref="AC551" ca="1">IF(AB551="PERCENTIL 30","",_xlfn.IFS(DK551&lt;$AC$4,1,DK551&gt;$AC$4,2))</f>
        <v>2</v>
      </c>
      <c r="AD551" s="28" t="str">
        <f>+IFERROR(VLOOKUP(_xlfn.TEXTJOIN("_", FALSE, C551:E551), BD_Perc!$A:$O, 15, FALSE),"Segmentación no encontrada o vehículo inactivo")</f>
        <v>PERCENTIL 50</v>
      </c>
      <c r="AE551" s="28" t="str" cm="1">
        <f t="array" ref="AE551">_xlfn.IFS(
    AD551 = "PERCENTIL 50",
    _xlfn.IFS(
        BD!DK551 &lt; VLOOKUP(_xlfn.TEXTJOIN("_", FALSE, C551:E551), BD_Perc!$A:$O, 11, FALSE), "Intervalo de precio 1",
        BD!DK551 &gt;= VLOOKUP(_xlfn.TEXTJOIN("_", FALSE, C551:E551), BD_Perc!$A:$O, 11, FALSE), "Intervalo de precio 2"
    ),
    AD551 = "PERCENTIL 30-70",
    _xlfn.IFS(
        BD!DK551 &lt; VLOOKUP(_xlfn.TEXTJOIN("_", FALSE, C551:E551), BD_Perc!$A:$O, 6, FALSE), "Intervalo de precio 1",
        BD!DK551 &lt; VLOOKUP(_xlfn.TEXTJOIN("_", FALSE, C551:E551), BD_Perc!$A:$O, 7, FALSE), "Intervalo de precio 2",
        BD!DK551 &gt;= VLOOKUP(_xlfn.TEXTJOIN("_", FALSE, C551:E551), BD_Perc!$A:$O, 7, FALSE), "Intervalo de precio 3"
    ),
    AD551="Segmentación no encontrada o vehículo inactivo","Segmentación no encontrada o vehículo inactivo"
)</f>
        <v>Intervalo de precio 1</v>
      </c>
      <c r="AF551" s="33" t="s">
        <v>2412</v>
      </c>
      <c r="AG551" s="35" t="b">
        <f t="shared" si="52"/>
        <v>1</v>
      </c>
      <c r="AH551" s="319">
        <v>0.01</v>
      </c>
      <c r="AI551" s="319">
        <v>0.01</v>
      </c>
      <c r="AJ551" s="319">
        <v>0.01</v>
      </c>
      <c r="AK551" s="319">
        <v>0.01</v>
      </c>
      <c r="AL551" s="319">
        <v>0.01</v>
      </c>
      <c r="AM551" s="322">
        <v>0.02</v>
      </c>
      <c r="AN551" s="28" t="s">
        <v>113</v>
      </c>
      <c r="AO551" s="28" t="s">
        <v>113</v>
      </c>
      <c r="AP551" s="28" t="s">
        <v>113</v>
      </c>
      <c r="AQ551" s="45">
        <v>1</v>
      </c>
      <c r="AR551" s="38" t="s">
        <v>107</v>
      </c>
      <c r="AS551" s="38">
        <v>535272</v>
      </c>
      <c r="AT551" s="38">
        <v>764674</v>
      </c>
      <c r="AU551" s="38" t="s">
        <v>107</v>
      </c>
      <c r="AV551" s="38" t="s">
        <v>107</v>
      </c>
      <c r="AW551" s="38">
        <v>12124379</v>
      </c>
      <c r="AX551" s="38">
        <v>527502</v>
      </c>
      <c r="AY551" s="38" t="s">
        <v>107</v>
      </c>
      <c r="AZ551" s="38">
        <v>128475</v>
      </c>
      <c r="BA551" s="38">
        <v>1508493</v>
      </c>
      <c r="BB551" s="38" t="s">
        <v>107</v>
      </c>
      <c r="BC551" s="38" t="s">
        <v>107</v>
      </c>
      <c r="BD551" s="38" t="s">
        <v>107</v>
      </c>
      <c r="BE551" s="38" t="s">
        <v>107</v>
      </c>
      <c r="BF551" s="38" t="s">
        <v>107</v>
      </c>
      <c r="BG551" s="38" t="s">
        <v>107</v>
      </c>
      <c r="BH551" s="38" t="s">
        <v>107</v>
      </c>
      <c r="BI551" s="38">
        <v>2891625</v>
      </c>
      <c r="BJ551" s="38">
        <v>4089166</v>
      </c>
      <c r="BK551" s="38">
        <v>1368593</v>
      </c>
      <c r="BL551" s="38">
        <v>1533438</v>
      </c>
      <c r="BM551" s="38">
        <v>173454</v>
      </c>
      <c r="BN551" s="38">
        <v>2116818</v>
      </c>
      <c r="BO551" s="38" t="s">
        <v>107</v>
      </c>
      <c r="BP551" s="38">
        <v>5649184</v>
      </c>
      <c r="BQ551" s="38">
        <v>130091</v>
      </c>
      <c r="BR551" s="38">
        <v>2318558</v>
      </c>
      <c r="BS551" s="38" t="s">
        <v>107</v>
      </c>
      <c r="BT551" s="38" t="s">
        <v>107</v>
      </c>
      <c r="BU551" s="38" t="s">
        <v>107</v>
      </c>
      <c r="BV551" s="38">
        <v>4702542</v>
      </c>
      <c r="BW551" s="38">
        <v>7892091</v>
      </c>
      <c r="BX551" s="38">
        <v>130091</v>
      </c>
      <c r="BY551" s="38">
        <v>7119116</v>
      </c>
      <c r="BZ551" s="38">
        <v>13710260</v>
      </c>
      <c r="CA551" s="38">
        <v>8181503</v>
      </c>
      <c r="CB551" s="38">
        <v>2024137</v>
      </c>
      <c r="CC551" s="330" t="s">
        <v>107</v>
      </c>
      <c r="CD551" s="38" t="s">
        <v>107</v>
      </c>
      <c r="CE551" s="38" t="s">
        <v>107</v>
      </c>
      <c r="CF551" s="38" t="s">
        <v>107</v>
      </c>
      <c r="CG551" s="38" t="s">
        <v>107</v>
      </c>
      <c r="CH551" s="28" t="s">
        <v>107</v>
      </c>
      <c r="CI551" s="28" t="s">
        <v>107</v>
      </c>
      <c r="CJ551" s="28" t="s">
        <v>107</v>
      </c>
      <c r="CK551" s="28" t="s">
        <v>107</v>
      </c>
      <c r="CL551" s="28" t="s">
        <v>107</v>
      </c>
      <c r="CM551" s="28" t="s">
        <v>107</v>
      </c>
      <c r="CN551" s="28" t="s">
        <v>107</v>
      </c>
      <c r="CO551" s="42" t="s">
        <v>107</v>
      </c>
      <c r="CP551" s="28" t="s">
        <v>107</v>
      </c>
      <c r="CQ551" s="28" t="s">
        <v>107</v>
      </c>
      <c r="CR551" s="28" t="s">
        <v>107</v>
      </c>
      <c r="CS551" s="28" t="s">
        <v>107</v>
      </c>
      <c r="CT551" s="28" t="s">
        <v>107</v>
      </c>
      <c r="CU551" s="28" t="s">
        <v>107</v>
      </c>
      <c r="CV551" s="41" t="s">
        <v>114</v>
      </c>
      <c r="CW551" s="41" t="s">
        <v>114</v>
      </c>
      <c r="CX551" s="41" t="s">
        <v>114</v>
      </c>
      <c r="CY551" s="41" t="s">
        <v>114</v>
      </c>
      <c r="CZ551" s="41" t="s">
        <v>114</v>
      </c>
      <c r="DA551" s="41" t="s">
        <v>114</v>
      </c>
      <c r="DB551" s="29"/>
      <c r="DC551" s="29"/>
      <c r="DD551" s="332">
        <v>52036462</v>
      </c>
      <c r="DE551" s="43">
        <v>1</v>
      </c>
      <c r="DF551" s="390">
        <v>1</v>
      </c>
      <c r="DG551" s="310"/>
      <c r="DH551" s="203"/>
      <c r="DI551" s="279" t="str" cm="1">
        <f t="array" ref="DI551">+IF(AND(C551&lt;&gt;"Vehículos Eléctricos",C551&lt;&gt;"Vehículos Híbridos",AD551="PERCENTIL 50"),
     IF(VLOOKUP(_xlfn.TEXTJOIN("_",FALSE,C551:E551),BD_Perc!$A:$P,_xlfn.IFS(BD!AE551="Intervalo de precio 1",12,BD!AE551="Intervalo de precio 2",13),FALSE)&lt;=1,
     VLOOKUP(_xlfn.TEXTJOIN("_",FALSE,C551:E551),BD_Perc!$A:$P,16,FALSE),"Ok P50"),
     "Ok P30/70 ó Híbrido/Eléctrico")</f>
        <v>Ok P50</v>
      </c>
      <c r="DJ551" s="279" t="str">
        <f t="shared" si="49"/>
        <v>Otros Tipos de Vehículos_Volqueta_3 Ejes</v>
      </c>
      <c r="DK551" s="331">
        <f t="shared" si="53"/>
        <v>495396000</v>
      </c>
      <c r="DL551" s="326"/>
    </row>
    <row r="552" spans="1:116" ht="51">
      <c r="A552" s="28">
        <v>547</v>
      </c>
      <c r="B552" s="29" t="s">
        <v>1130</v>
      </c>
      <c r="C552" s="29" t="s">
        <v>4</v>
      </c>
      <c r="D552" s="29" t="s">
        <v>1217</v>
      </c>
      <c r="E552" s="42" t="s">
        <v>1129</v>
      </c>
      <c r="F552" s="42" t="s">
        <v>1222</v>
      </c>
      <c r="G552" s="30" t="s">
        <v>1225</v>
      </c>
      <c r="H552" s="28" t="s">
        <v>892</v>
      </c>
      <c r="I552" s="28">
        <v>25726003</v>
      </c>
      <c r="J552" s="28" t="s">
        <v>1226</v>
      </c>
      <c r="K552" s="31" t="s">
        <v>107</v>
      </c>
      <c r="L552" s="28">
        <v>380</v>
      </c>
      <c r="M552" s="28" t="s">
        <v>107</v>
      </c>
      <c r="N552" s="44">
        <v>371100000</v>
      </c>
      <c r="O552" s="34">
        <f>+IFERROR(VLOOKUP(I552,Precio_Fasecolda!A:C,3,FALSE),IFERROR(VLOOKUP(I552,Precio_Fasecolda!B:C,2,FALSE),N552))</f>
        <v>371100000</v>
      </c>
      <c r="P552" s="34">
        <f t="shared" si="50"/>
        <v>0</v>
      </c>
      <c r="Q552" s="28" t="s">
        <v>107</v>
      </c>
      <c r="R552" s="28" t="s">
        <v>2415</v>
      </c>
      <c r="S552" s="28" t="s">
        <v>894</v>
      </c>
      <c r="T552" s="28" t="s">
        <v>1129</v>
      </c>
      <c r="U552" s="28">
        <v>32000</v>
      </c>
      <c r="V552" s="28">
        <v>7860</v>
      </c>
      <c r="W552" s="32">
        <v>24140</v>
      </c>
      <c r="X552" s="84" t="s">
        <v>1222</v>
      </c>
      <c r="Y552" s="28" t="str">
        <f t="shared" si="51"/>
        <v>N.A.</v>
      </c>
      <c r="Z552" s="292">
        <f t="shared" si="48"/>
        <v>352545000</v>
      </c>
      <c r="AA552" s="28" cm="1">
        <f t="array" aca="1" ref="AA552" ca="1">_xlfn.IFS(DK552&lt;$DK$4,1,AND(DK552&gt;=$DK$4,DK552&lt;=$AA$4),2,DK552&gt;$AA$4,3)</f>
        <v>3</v>
      </c>
      <c r="AB552" s="28">
        <v>0</v>
      </c>
      <c r="AC552" s="28" cm="1">
        <f t="array" aca="1" ref="AC552" ca="1">IF(AB552="PERCENTIL 30","",_xlfn.IFS(DK552&lt;$AC$4,1,DK552&gt;$AC$4,2))</f>
        <v>2</v>
      </c>
      <c r="AD552" s="28" t="str">
        <f>+IFERROR(VLOOKUP(_xlfn.TEXTJOIN("_", FALSE, C552:E552), BD_Perc!$A:$O, 15, FALSE),"Segmentación no encontrada o vehículo inactivo")</f>
        <v>PERCENTIL 50</v>
      </c>
      <c r="AE552" s="28" t="str" cm="1">
        <f t="array" ref="AE552">_xlfn.IFS(
    AD552 = "PERCENTIL 50",
    _xlfn.IFS(
        BD!DK552 &lt; VLOOKUP(_xlfn.TEXTJOIN("_", FALSE, C552:E552), BD_Perc!$A:$O, 11, FALSE), "Intervalo de precio 1",
        BD!DK552 &gt;= VLOOKUP(_xlfn.TEXTJOIN("_", FALSE, C552:E552), BD_Perc!$A:$O, 11, FALSE), "Intervalo de precio 2"
    ),
    AD552 = "PERCENTIL 30-70",
    _xlfn.IFS(
        BD!DK552 &lt; VLOOKUP(_xlfn.TEXTJOIN("_", FALSE, C552:E552), BD_Perc!$A:$O, 6, FALSE), "Intervalo de precio 1",
        BD!DK552 &lt; VLOOKUP(_xlfn.TEXTJOIN("_", FALSE, C552:E552), BD_Perc!$A:$O, 7, FALSE), "Intervalo de precio 2",
        BD!DK552 &gt;= VLOOKUP(_xlfn.TEXTJOIN("_", FALSE, C552:E552), BD_Perc!$A:$O, 7, FALSE), "Intervalo de precio 3"
    ),
    AD552="Segmentación no encontrada o vehículo inactivo","Segmentación no encontrada o vehículo inactivo"
)</f>
        <v>Intervalo de precio 1</v>
      </c>
      <c r="AF552" s="33" t="s">
        <v>2412</v>
      </c>
      <c r="AG552" s="35" t="b">
        <f t="shared" si="52"/>
        <v>1</v>
      </c>
      <c r="AH552" s="319">
        <v>0.05</v>
      </c>
      <c r="AI552" s="319">
        <v>0.05</v>
      </c>
      <c r="AJ552" s="319">
        <v>0.1</v>
      </c>
      <c r="AK552" s="319">
        <v>0.1</v>
      </c>
      <c r="AL552" s="319">
        <v>0.1</v>
      </c>
      <c r="AM552" s="322">
        <v>0.1</v>
      </c>
      <c r="AN552" s="28" t="s">
        <v>113</v>
      </c>
      <c r="AO552" s="28" t="s">
        <v>113</v>
      </c>
      <c r="AP552" s="28" t="s">
        <v>113</v>
      </c>
      <c r="AQ552" s="45">
        <v>0.5</v>
      </c>
      <c r="AR552" s="38">
        <v>0</v>
      </c>
      <c r="AS552" s="38">
        <v>0</v>
      </c>
      <c r="AT552" s="38">
        <v>0</v>
      </c>
      <c r="AU552" s="38">
        <v>0</v>
      </c>
      <c r="AV552" s="38">
        <v>0</v>
      </c>
      <c r="AW552" s="38">
        <v>0</v>
      </c>
      <c r="AX552" s="38">
        <v>0</v>
      </c>
      <c r="AY552" s="38">
        <v>0</v>
      </c>
      <c r="AZ552" s="38">
        <v>0</v>
      </c>
      <c r="BA552" s="38">
        <v>0</v>
      </c>
      <c r="BB552" s="38">
        <v>0</v>
      </c>
      <c r="BC552" s="38">
        <v>0</v>
      </c>
      <c r="BD552" s="38">
        <v>0</v>
      </c>
      <c r="BE552" s="38">
        <v>0</v>
      </c>
      <c r="BF552" s="38">
        <v>0</v>
      </c>
      <c r="BG552" s="38">
        <v>0</v>
      </c>
      <c r="BH552" s="38">
        <v>0</v>
      </c>
      <c r="BI552" s="38">
        <v>0</v>
      </c>
      <c r="BJ552" s="38">
        <v>0</v>
      </c>
      <c r="BK552" s="38">
        <v>0</v>
      </c>
      <c r="BL552" s="38">
        <v>0</v>
      </c>
      <c r="BM552" s="38">
        <v>0</v>
      </c>
      <c r="BN552" s="38">
        <v>0</v>
      </c>
      <c r="BO552" s="38">
        <v>0</v>
      </c>
      <c r="BP552" s="38">
        <v>0</v>
      </c>
      <c r="BQ552" s="38">
        <v>0</v>
      </c>
      <c r="BR552" s="38">
        <v>0</v>
      </c>
      <c r="BS552" s="38">
        <v>0</v>
      </c>
      <c r="BT552" s="38">
        <v>0</v>
      </c>
      <c r="BU552" s="38">
        <v>0</v>
      </c>
      <c r="BV552" s="38">
        <v>0</v>
      </c>
      <c r="BW552" s="38">
        <v>0</v>
      </c>
      <c r="BX552" s="38">
        <v>0</v>
      </c>
      <c r="BY552" s="38">
        <v>0</v>
      </c>
      <c r="BZ552" s="38">
        <v>0</v>
      </c>
      <c r="CA552" s="38">
        <v>0</v>
      </c>
      <c r="CB552" s="38">
        <v>0</v>
      </c>
      <c r="CC552" s="330">
        <v>0</v>
      </c>
      <c r="CD552" s="38">
        <v>0</v>
      </c>
      <c r="CE552" s="38">
        <v>0</v>
      </c>
      <c r="CF552" s="38">
        <v>0</v>
      </c>
      <c r="CG552" s="38">
        <v>0</v>
      </c>
      <c r="CH552" s="28" t="s">
        <v>107</v>
      </c>
      <c r="CI552" s="28" t="s">
        <v>107</v>
      </c>
      <c r="CJ552" s="28" t="s">
        <v>107</v>
      </c>
      <c r="CK552" s="28" t="s">
        <v>107</v>
      </c>
      <c r="CL552" s="28" t="s">
        <v>107</v>
      </c>
      <c r="CM552" s="28" t="s">
        <v>107</v>
      </c>
      <c r="CN552" s="28" t="s">
        <v>107</v>
      </c>
      <c r="CO552" s="28" t="s">
        <v>107</v>
      </c>
      <c r="CP552" s="28" t="s">
        <v>107</v>
      </c>
      <c r="CQ552" s="28" t="s">
        <v>107</v>
      </c>
      <c r="CR552" s="28" t="s">
        <v>107</v>
      </c>
      <c r="CS552" s="28" t="s">
        <v>107</v>
      </c>
      <c r="CT552" s="28" t="s">
        <v>107</v>
      </c>
      <c r="CU552" s="28" t="s">
        <v>107</v>
      </c>
      <c r="CV552" s="29" t="s">
        <v>114</v>
      </c>
      <c r="CW552" s="29" t="s">
        <v>114</v>
      </c>
      <c r="CX552" s="29" t="s">
        <v>114</v>
      </c>
      <c r="CY552" s="29" t="s">
        <v>114</v>
      </c>
      <c r="CZ552" s="29" t="s">
        <v>114</v>
      </c>
      <c r="DA552" s="29" t="s">
        <v>114</v>
      </c>
      <c r="DB552" s="28" t="s">
        <v>107</v>
      </c>
      <c r="DC552" s="28" t="s">
        <v>107</v>
      </c>
      <c r="DD552" s="332">
        <v>0</v>
      </c>
      <c r="DE552" s="43">
        <v>0</v>
      </c>
      <c r="DF552" s="390">
        <v>0</v>
      </c>
      <c r="DG552" s="310"/>
      <c r="DH552" s="203"/>
      <c r="DI552" s="279" t="str" cm="1">
        <f t="array" ref="DI552">+IF(AND(C552&lt;&gt;"Vehículos Eléctricos",C552&lt;&gt;"Vehículos Híbridos",AD552="PERCENTIL 50"),
     IF(VLOOKUP(_xlfn.TEXTJOIN("_",FALSE,C552:E552),BD_Perc!$A:$P,_xlfn.IFS(BD!AE552="Intervalo de precio 1",12,BD!AE552="Intervalo de precio 2",13),FALSE)&lt;=1,
     VLOOKUP(_xlfn.TEXTJOIN("_",FALSE,C552:E552),BD_Perc!$A:$P,16,FALSE),"Ok P50"),
     "Ok P30/70 ó Híbrido/Eléctrico")</f>
        <v>Ok P50</v>
      </c>
      <c r="DJ552" s="279" t="str">
        <f t="shared" si="49"/>
        <v>Otros Tipos de Vehículos_Volqueta_3 Ejes</v>
      </c>
      <c r="DK552" s="331">
        <f t="shared" si="53"/>
        <v>352545000</v>
      </c>
      <c r="DL552" s="326"/>
    </row>
    <row r="553" spans="1:116" ht="51">
      <c r="A553" s="28">
        <v>548</v>
      </c>
      <c r="B553" s="29" t="s">
        <v>896</v>
      </c>
      <c r="C553" s="68" t="s">
        <v>4</v>
      </c>
      <c r="D553" s="29" t="s">
        <v>1217</v>
      </c>
      <c r="E553" s="42" t="s">
        <v>1129</v>
      </c>
      <c r="F553" s="42" t="s">
        <v>1222</v>
      </c>
      <c r="G553" s="30" t="s">
        <v>1227</v>
      </c>
      <c r="H553" s="28" t="s">
        <v>898</v>
      </c>
      <c r="I553" s="28">
        <v>18926010</v>
      </c>
      <c r="J553" s="28" t="s">
        <v>1228</v>
      </c>
      <c r="K553" s="31" t="s">
        <v>107</v>
      </c>
      <c r="L553" s="28">
        <v>372</v>
      </c>
      <c r="M553" s="28" t="s">
        <v>107</v>
      </c>
      <c r="N553" s="34">
        <v>634900000</v>
      </c>
      <c r="O553" s="34">
        <f>+IFERROR(VLOOKUP(I553,Precio_Fasecolda!A:C,3,FALSE),IFERROR(VLOOKUP(I553,Precio_Fasecolda!B:C,2,FALSE),N553))</f>
        <v>634900000</v>
      </c>
      <c r="P553" s="34">
        <f t="shared" si="50"/>
        <v>0</v>
      </c>
      <c r="Q553" s="28" t="s">
        <v>107</v>
      </c>
      <c r="R553" s="28" t="s">
        <v>2415</v>
      </c>
      <c r="S553" s="28" t="s">
        <v>360</v>
      </c>
      <c r="T553" s="28" t="s">
        <v>1129</v>
      </c>
      <c r="U553" s="28">
        <v>28000</v>
      </c>
      <c r="V553" s="28">
        <v>12050</v>
      </c>
      <c r="W553" s="32">
        <v>15950</v>
      </c>
      <c r="X553" s="84" t="s">
        <v>1222</v>
      </c>
      <c r="Y553" s="28" t="str">
        <f t="shared" si="51"/>
        <v>N.A.</v>
      </c>
      <c r="Z553" s="292">
        <f t="shared" si="48"/>
        <v>628551000</v>
      </c>
      <c r="AA553" s="28" cm="1">
        <f t="array" aca="1" ref="AA553" ca="1">_xlfn.IFS(DK553&lt;$DK$4,1,AND(DK553&gt;=$DK$4,DK553&lt;=$AA$4),2,DK553&gt;$AA$4,3)</f>
        <v>3</v>
      </c>
      <c r="AB553" s="28">
        <v>0</v>
      </c>
      <c r="AC553" s="28" cm="1">
        <f t="array" aca="1" ref="AC553" ca="1">IF(AB553="PERCENTIL 30","",_xlfn.IFS(DK553&lt;$AC$4,1,DK553&gt;$AC$4,2))</f>
        <v>2</v>
      </c>
      <c r="AD553" s="28" t="str">
        <f>+IFERROR(VLOOKUP(_xlfn.TEXTJOIN("_", FALSE, C553:E553), BD_Perc!$A:$O, 15, FALSE),"Segmentación no encontrada o vehículo inactivo")</f>
        <v>PERCENTIL 50</v>
      </c>
      <c r="AE553" s="28" t="str" cm="1">
        <f t="array" ref="AE553">_xlfn.IFS(
    AD553 = "PERCENTIL 50",
    _xlfn.IFS(
        BD!DK553 &lt; VLOOKUP(_xlfn.TEXTJOIN("_", FALSE, C553:E553), BD_Perc!$A:$O, 11, FALSE), "Intervalo de precio 1",
        BD!DK553 &gt;= VLOOKUP(_xlfn.TEXTJOIN("_", FALSE, C553:E553), BD_Perc!$A:$O, 11, FALSE), "Intervalo de precio 2"
    ),
    AD553 = "PERCENTIL 30-70",
    _xlfn.IFS(
        BD!DK553 &lt; VLOOKUP(_xlfn.TEXTJOIN("_", FALSE, C553:E553), BD_Perc!$A:$O, 6, FALSE), "Intervalo de precio 1",
        BD!DK553 &lt; VLOOKUP(_xlfn.TEXTJOIN("_", FALSE, C553:E553), BD_Perc!$A:$O, 7, FALSE), "Intervalo de precio 2",
        BD!DK553 &gt;= VLOOKUP(_xlfn.TEXTJOIN("_", FALSE, C553:E553), BD_Perc!$A:$O, 7, FALSE), "Intervalo de precio 3"
    ),
    AD553="Segmentación no encontrada o vehículo inactivo","Segmentación no encontrada o vehículo inactivo"
)</f>
        <v>Intervalo de precio 1</v>
      </c>
      <c r="AF553" s="33" t="s">
        <v>2412</v>
      </c>
      <c r="AG553" s="35" t="b">
        <f t="shared" si="52"/>
        <v>1</v>
      </c>
      <c r="AH553" s="319">
        <v>0.01</v>
      </c>
      <c r="AI553" s="319">
        <v>0.01</v>
      </c>
      <c r="AJ553" s="319">
        <v>0.01</v>
      </c>
      <c r="AK553" s="319">
        <v>0.01</v>
      </c>
      <c r="AL553" s="319">
        <v>0.01</v>
      </c>
      <c r="AM553" s="322">
        <v>0.01</v>
      </c>
      <c r="AN553" s="28" t="s">
        <v>113</v>
      </c>
      <c r="AO553" s="28" t="s">
        <v>113</v>
      </c>
      <c r="AP553" s="28" t="s">
        <v>113</v>
      </c>
      <c r="AQ553" s="45">
        <v>1</v>
      </c>
      <c r="AR553" s="38">
        <v>8689479</v>
      </c>
      <c r="AS553" s="38">
        <v>287409</v>
      </c>
      <c r="AT553" s="38">
        <v>538128</v>
      </c>
      <c r="AU553" s="38" t="s">
        <v>107</v>
      </c>
      <c r="AV553" s="38" t="s">
        <v>107</v>
      </c>
      <c r="AW553" s="38">
        <v>6359698</v>
      </c>
      <c r="AX553" s="38">
        <v>568703</v>
      </c>
      <c r="AY553" s="38">
        <v>648200</v>
      </c>
      <c r="AZ553" s="38">
        <v>17123</v>
      </c>
      <c r="BA553" s="38">
        <v>348561</v>
      </c>
      <c r="BB553" s="38" t="s">
        <v>107</v>
      </c>
      <c r="BC553" s="38" t="s">
        <v>107</v>
      </c>
      <c r="BD553" s="38" t="s">
        <v>107</v>
      </c>
      <c r="BE553" s="38" t="s">
        <v>107</v>
      </c>
      <c r="BF553" s="38" t="s">
        <v>107</v>
      </c>
      <c r="BG553" s="38">
        <v>604171</v>
      </c>
      <c r="BH553" s="38" t="s">
        <v>107</v>
      </c>
      <c r="BI553" s="38">
        <v>1467622</v>
      </c>
      <c r="BJ553" s="38">
        <v>3057548</v>
      </c>
      <c r="BK553" s="38">
        <v>0</v>
      </c>
      <c r="BL553" s="38">
        <v>550358</v>
      </c>
      <c r="BM553" s="38">
        <v>207913</v>
      </c>
      <c r="BN553" s="38">
        <v>1467622</v>
      </c>
      <c r="BO553" s="38" t="s">
        <v>107</v>
      </c>
      <c r="BP553" s="38">
        <v>0</v>
      </c>
      <c r="BQ553" s="38">
        <v>167553</v>
      </c>
      <c r="BR553" s="38">
        <v>3179849</v>
      </c>
      <c r="BS553" s="38" t="s">
        <v>107</v>
      </c>
      <c r="BT553" s="38" t="s">
        <v>107</v>
      </c>
      <c r="BU553" s="38" t="s">
        <v>107</v>
      </c>
      <c r="BV553" s="38" t="s">
        <v>107</v>
      </c>
      <c r="BW553" s="38">
        <v>4280567</v>
      </c>
      <c r="BX553" s="38">
        <v>116187</v>
      </c>
      <c r="BY553" s="38" t="s">
        <v>107</v>
      </c>
      <c r="BZ553" s="38">
        <v>42805661</v>
      </c>
      <c r="CA553" s="38">
        <v>0</v>
      </c>
      <c r="CB553" s="38">
        <v>1834529</v>
      </c>
      <c r="CC553" s="330" t="s">
        <v>107</v>
      </c>
      <c r="CD553" s="38" t="s">
        <v>107</v>
      </c>
      <c r="CE553" s="38" t="s">
        <v>107</v>
      </c>
      <c r="CF553" s="38" t="s">
        <v>107</v>
      </c>
      <c r="CG553" s="38" t="s">
        <v>107</v>
      </c>
      <c r="CH553" s="28" t="s">
        <v>107</v>
      </c>
      <c r="CI553" s="28" t="s">
        <v>107</v>
      </c>
      <c r="CJ553" s="28" t="s">
        <v>107</v>
      </c>
      <c r="CK553" s="28" t="s">
        <v>107</v>
      </c>
      <c r="CL553" s="28" t="s">
        <v>107</v>
      </c>
      <c r="CM553" s="28" t="s">
        <v>107</v>
      </c>
      <c r="CN553" s="28" t="s">
        <v>107</v>
      </c>
      <c r="CO553" s="28" t="s">
        <v>107</v>
      </c>
      <c r="CP553" s="28" t="s">
        <v>107</v>
      </c>
      <c r="CQ553" s="28" t="s">
        <v>107</v>
      </c>
      <c r="CR553" s="28" t="s">
        <v>107</v>
      </c>
      <c r="CS553" s="28" t="s">
        <v>107</v>
      </c>
      <c r="CT553" s="28" t="s">
        <v>107</v>
      </c>
      <c r="CU553" s="28" t="s">
        <v>107</v>
      </c>
      <c r="CV553" s="29" t="s">
        <v>114</v>
      </c>
      <c r="CW553" s="29" t="s">
        <v>114</v>
      </c>
      <c r="CX553" s="29" t="s">
        <v>114</v>
      </c>
      <c r="CY553" s="29" t="s">
        <v>114</v>
      </c>
      <c r="CZ553" s="29" t="s">
        <v>114</v>
      </c>
      <c r="DA553" s="29" t="s">
        <v>114</v>
      </c>
      <c r="DB553" s="29" t="s">
        <v>114</v>
      </c>
      <c r="DC553" s="29" t="s">
        <v>114</v>
      </c>
      <c r="DD553" s="332">
        <v>17489170</v>
      </c>
      <c r="DE553" s="43">
        <v>1</v>
      </c>
      <c r="DF553" s="390">
        <v>1</v>
      </c>
      <c r="DG553" s="310"/>
      <c r="DH553" s="203"/>
      <c r="DI553" s="279" t="str" cm="1">
        <f t="array" ref="DI553">+IF(AND(C553&lt;&gt;"Vehículos Eléctricos",C553&lt;&gt;"Vehículos Híbridos",AD553="PERCENTIL 50"),
     IF(VLOOKUP(_xlfn.TEXTJOIN("_",FALSE,C553:E553),BD_Perc!$A:$P,_xlfn.IFS(BD!AE553="Intervalo de precio 1",12,BD!AE553="Intervalo de precio 2",13),FALSE)&lt;=1,
     VLOOKUP(_xlfn.TEXTJOIN("_",FALSE,C553:E553),BD_Perc!$A:$P,16,FALSE),"Ok P50"),
     "Ok P30/70 ó Híbrido/Eléctrico")</f>
        <v>Ok P50</v>
      </c>
      <c r="DJ553" s="279" t="str">
        <f t="shared" si="49"/>
        <v>Otros Tipos de Vehículos_Volqueta_3 Ejes</v>
      </c>
      <c r="DK553" s="331">
        <f t="shared" si="53"/>
        <v>628551000</v>
      </c>
      <c r="DL553" s="326"/>
    </row>
    <row r="554" spans="1:116" ht="51">
      <c r="A554" s="28">
        <v>549</v>
      </c>
      <c r="B554" s="29" t="s">
        <v>896</v>
      </c>
      <c r="C554" s="68" t="s">
        <v>4</v>
      </c>
      <c r="D554" s="29" t="s">
        <v>1217</v>
      </c>
      <c r="E554" s="42" t="s">
        <v>1229</v>
      </c>
      <c r="F554" s="42" t="s">
        <v>1222</v>
      </c>
      <c r="G554" s="30" t="s">
        <v>1230</v>
      </c>
      <c r="H554" s="28" t="s">
        <v>898</v>
      </c>
      <c r="I554" s="28">
        <v>18926011</v>
      </c>
      <c r="J554" s="28" t="s">
        <v>1231</v>
      </c>
      <c r="K554" s="31" t="s">
        <v>107</v>
      </c>
      <c r="L554" s="28">
        <v>400</v>
      </c>
      <c r="M554" s="28" t="s">
        <v>107</v>
      </c>
      <c r="N554" s="34">
        <v>681400000</v>
      </c>
      <c r="O554" s="34">
        <f>+IFERROR(VLOOKUP(I554,Precio_Fasecolda!A:C,3,FALSE),IFERROR(VLOOKUP(I554,Precio_Fasecolda!B:C,2,FALSE),N554))</f>
        <v>681400000</v>
      </c>
      <c r="P554" s="34">
        <f t="shared" si="50"/>
        <v>0</v>
      </c>
      <c r="Q554" s="28" t="s">
        <v>107</v>
      </c>
      <c r="R554" s="28" t="s">
        <v>2415</v>
      </c>
      <c r="S554" s="28" t="s">
        <v>360</v>
      </c>
      <c r="T554" s="28" t="s">
        <v>1229</v>
      </c>
      <c r="U554" s="28">
        <v>36000</v>
      </c>
      <c r="V554" s="28">
        <v>10883</v>
      </c>
      <c r="W554" s="32">
        <v>25117</v>
      </c>
      <c r="X554" s="84" t="s">
        <v>1222</v>
      </c>
      <c r="Y554" s="28" t="str">
        <f t="shared" si="51"/>
        <v>N.A.</v>
      </c>
      <c r="Z554" s="292">
        <f t="shared" si="48"/>
        <v>674586000</v>
      </c>
      <c r="AA554" s="28" cm="1">
        <f t="array" aca="1" ref="AA554" ca="1">_xlfn.IFS(DK554&lt;$DK$4,1,AND(DK554&gt;=$DK$4,DK554&lt;=$AA$4),2,DK554&gt;$AA$4,3)</f>
        <v>3</v>
      </c>
      <c r="AB554" s="28">
        <v>0</v>
      </c>
      <c r="AC554" s="28" cm="1">
        <f t="array" aca="1" ref="AC554" ca="1">IF(AB554="PERCENTIL 30","",_xlfn.IFS(DK554&lt;$AC$4,1,DK554&gt;$AC$4,2))</f>
        <v>2</v>
      </c>
      <c r="AD554" s="28" t="str">
        <f>+IFERROR(VLOOKUP(_xlfn.TEXTJOIN("_", FALSE, C554:E554), BD_Perc!$A:$O, 15, FALSE),"Segmentación no encontrada o vehículo inactivo")</f>
        <v>PERCENTIL 50</v>
      </c>
      <c r="AE554" s="28" t="str" cm="1">
        <f t="array" ref="AE554">_xlfn.IFS(
    AD554 = "PERCENTIL 50",
    _xlfn.IFS(
        BD!DK554 &lt; VLOOKUP(_xlfn.TEXTJOIN("_", FALSE, C554:E554), BD_Perc!$A:$O, 11, FALSE), "Intervalo de precio 1",
        BD!DK554 &gt;= VLOOKUP(_xlfn.TEXTJOIN("_", FALSE, C554:E554), BD_Perc!$A:$O, 11, FALSE), "Intervalo de precio 2"
    ),
    AD554 = "PERCENTIL 30-70",
    _xlfn.IFS(
        BD!DK554 &lt; VLOOKUP(_xlfn.TEXTJOIN("_", FALSE, C554:E554), BD_Perc!$A:$O, 6, FALSE), "Intervalo de precio 1",
        BD!DK554 &lt; VLOOKUP(_xlfn.TEXTJOIN("_", FALSE, C554:E554), BD_Perc!$A:$O, 7, FALSE), "Intervalo de precio 2",
        BD!DK554 &gt;= VLOOKUP(_xlfn.TEXTJOIN("_", FALSE, C554:E554), BD_Perc!$A:$O, 7, FALSE), "Intervalo de precio 3"
    ),
    AD554="Segmentación no encontrada o vehículo inactivo","Segmentación no encontrada o vehículo inactivo"
)</f>
        <v>Intervalo de precio 2</v>
      </c>
      <c r="AF554" s="33" t="s">
        <v>2413</v>
      </c>
      <c r="AG554" s="35" t="b">
        <f t="shared" si="52"/>
        <v>1</v>
      </c>
      <c r="AH554" s="319">
        <v>0.01</v>
      </c>
      <c r="AI554" s="319">
        <v>0.01</v>
      </c>
      <c r="AJ554" s="319">
        <v>0.01</v>
      </c>
      <c r="AK554" s="319">
        <v>0.01</v>
      </c>
      <c r="AL554" s="319">
        <v>0.01</v>
      </c>
      <c r="AM554" s="322">
        <v>0.01</v>
      </c>
      <c r="AN554" s="28" t="s">
        <v>113</v>
      </c>
      <c r="AO554" s="28" t="s">
        <v>113</v>
      </c>
      <c r="AP554" s="28" t="s">
        <v>113</v>
      </c>
      <c r="AQ554" s="45">
        <v>1</v>
      </c>
      <c r="AR554" s="38">
        <v>8689479</v>
      </c>
      <c r="AS554" s="38">
        <v>287409</v>
      </c>
      <c r="AT554" s="38">
        <v>538128</v>
      </c>
      <c r="AU554" s="38" t="s">
        <v>107</v>
      </c>
      <c r="AV554" s="38" t="s">
        <v>107</v>
      </c>
      <c r="AW554" s="38">
        <v>6359698</v>
      </c>
      <c r="AX554" s="38">
        <v>568703</v>
      </c>
      <c r="AY554" s="38">
        <v>648200</v>
      </c>
      <c r="AZ554" s="38">
        <v>17123</v>
      </c>
      <c r="BA554" s="38">
        <v>348561</v>
      </c>
      <c r="BB554" s="38" t="s">
        <v>107</v>
      </c>
      <c r="BC554" s="38" t="s">
        <v>107</v>
      </c>
      <c r="BD554" s="38" t="s">
        <v>107</v>
      </c>
      <c r="BE554" s="38" t="s">
        <v>107</v>
      </c>
      <c r="BF554" s="38" t="s">
        <v>107</v>
      </c>
      <c r="BG554" s="38">
        <v>604171</v>
      </c>
      <c r="BH554" s="38" t="s">
        <v>107</v>
      </c>
      <c r="BI554" s="38">
        <v>1467622</v>
      </c>
      <c r="BJ554" s="38">
        <v>3057548</v>
      </c>
      <c r="BK554" s="38">
        <v>0</v>
      </c>
      <c r="BL554" s="38">
        <v>550358</v>
      </c>
      <c r="BM554" s="38">
        <v>207913</v>
      </c>
      <c r="BN554" s="38">
        <v>1467622</v>
      </c>
      <c r="BO554" s="38" t="s">
        <v>107</v>
      </c>
      <c r="BP554" s="38">
        <v>1907910</v>
      </c>
      <c r="BQ554" s="38">
        <v>167553</v>
      </c>
      <c r="BR554" s="38">
        <v>3179849</v>
      </c>
      <c r="BS554" s="38" t="s">
        <v>107</v>
      </c>
      <c r="BT554" s="38" t="s">
        <v>107</v>
      </c>
      <c r="BU554" s="38" t="s">
        <v>107</v>
      </c>
      <c r="BV554" s="38" t="s">
        <v>107</v>
      </c>
      <c r="BW554" s="38">
        <v>4280567</v>
      </c>
      <c r="BX554" s="38">
        <v>116187</v>
      </c>
      <c r="BY554" s="38" t="s">
        <v>107</v>
      </c>
      <c r="BZ554" s="38">
        <v>42805661</v>
      </c>
      <c r="CA554" s="38">
        <v>0</v>
      </c>
      <c r="CB554" s="38">
        <v>1834529</v>
      </c>
      <c r="CC554" s="330" t="s">
        <v>107</v>
      </c>
      <c r="CD554" s="38" t="s">
        <v>107</v>
      </c>
      <c r="CE554" s="38" t="s">
        <v>107</v>
      </c>
      <c r="CF554" s="38" t="s">
        <v>107</v>
      </c>
      <c r="CG554" s="38" t="s">
        <v>107</v>
      </c>
      <c r="CH554" s="28" t="s">
        <v>107</v>
      </c>
      <c r="CI554" s="28" t="s">
        <v>107</v>
      </c>
      <c r="CJ554" s="28" t="s">
        <v>107</v>
      </c>
      <c r="CK554" s="28" t="s">
        <v>107</v>
      </c>
      <c r="CL554" s="28" t="s">
        <v>107</v>
      </c>
      <c r="CM554" s="28" t="s">
        <v>107</v>
      </c>
      <c r="CN554" s="28" t="s">
        <v>107</v>
      </c>
      <c r="CO554" s="28" t="s">
        <v>107</v>
      </c>
      <c r="CP554" s="28" t="s">
        <v>107</v>
      </c>
      <c r="CQ554" s="28" t="s">
        <v>107</v>
      </c>
      <c r="CR554" s="28" t="s">
        <v>107</v>
      </c>
      <c r="CS554" s="28" t="s">
        <v>107</v>
      </c>
      <c r="CT554" s="28" t="s">
        <v>107</v>
      </c>
      <c r="CU554" s="28" t="s">
        <v>107</v>
      </c>
      <c r="CV554" s="29" t="s">
        <v>114</v>
      </c>
      <c r="CW554" s="29" t="s">
        <v>114</v>
      </c>
      <c r="CX554" s="29" t="s">
        <v>114</v>
      </c>
      <c r="CY554" s="29" t="s">
        <v>114</v>
      </c>
      <c r="CZ554" s="29" t="s">
        <v>114</v>
      </c>
      <c r="DA554" s="29" t="s">
        <v>114</v>
      </c>
      <c r="DB554" s="29" t="s">
        <v>114</v>
      </c>
      <c r="DC554" s="29" t="s">
        <v>114</v>
      </c>
      <c r="DD554" s="332">
        <v>17489170</v>
      </c>
      <c r="DE554" s="43">
        <v>1</v>
      </c>
      <c r="DF554" s="390">
        <v>1</v>
      </c>
      <c r="DG554" s="310"/>
      <c r="DH554" s="203"/>
      <c r="DI554" s="279" t="str" cm="1">
        <f t="array" ref="DI554">+IF(AND(C554&lt;&gt;"Vehículos Eléctricos",C554&lt;&gt;"Vehículos Híbridos",AD554="PERCENTIL 50"),
     IF(VLOOKUP(_xlfn.TEXTJOIN("_",FALSE,C554:E554),BD_Perc!$A:$P,_xlfn.IFS(BD!AE554="Intervalo de precio 1",12,BD!AE554="Intervalo de precio 2",13),FALSE)&lt;=1,
     VLOOKUP(_xlfn.TEXTJOIN("_",FALSE,C554:E554),BD_Perc!$A:$P,16,FALSE),"Ok P50"),
     "Ok P30/70 ó Híbrido/Eléctrico")</f>
        <v>Ok P50</v>
      </c>
      <c r="DJ554" s="279" t="str">
        <f t="shared" si="49"/>
        <v>Otros Tipos de Vehículos_Volqueta_4 Ejes</v>
      </c>
      <c r="DK554" s="331">
        <f t="shared" si="53"/>
        <v>674586000</v>
      </c>
      <c r="DL554" s="326"/>
    </row>
    <row r="555" spans="1:116" ht="76.5">
      <c r="A555" s="28">
        <v>550</v>
      </c>
      <c r="B555" s="29" t="s">
        <v>266</v>
      </c>
      <c r="C555" s="68" t="s">
        <v>4</v>
      </c>
      <c r="D555" s="29" t="s">
        <v>1217</v>
      </c>
      <c r="E555" s="42" t="s">
        <v>843</v>
      </c>
      <c r="F555" s="42" t="s">
        <v>1232</v>
      </c>
      <c r="G555" s="30" t="s">
        <v>1233</v>
      </c>
      <c r="H555" s="28" t="s">
        <v>919</v>
      </c>
      <c r="I555" s="28">
        <v>5826016</v>
      </c>
      <c r="J555" s="28" t="s">
        <v>1234</v>
      </c>
      <c r="K555" s="31" t="s">
        <v>107</v>
      </c>
      <c r="L555" s="28">
        <v>256</v>
      </c>
      <c r="M555" s="28" t="s">
        <v>107</v>
      </c>
      <c r="N555" s="34">
        <v>372200000</v>
      </c>
      <c r="O555" s="34">
        <f>+IFERROR(VLOOKUP(I555,Precio_Fasecolda!A:C,3,FALSE),IFERROR(VLOOKUP(I555,Precio_Fasecolda!B:C,2,FALSE),N555))</f>
        <v>372200000</v>
      </c>
      <c r="P555" s="34">
        <f t="shared" si="50"/>
        <v>0</v>
      </c>
      <c r="Q555" s="28" t="s">
        <v>107</v>
      </c>
      <c r="R555" s="28" t="s">
        <v>2415</v>
      </c>
      <c r="S555" s="28" t="s">
        <v>360</v>
      </c>
      <c r="T555" s="33" t="s">
        <v>843</v>
      </c>
      <c r="U555" s="28">
        <v>17000</v>
      </c>
      <c r="V555" s="28">
        <v>5070</v>
      </c>
      <c r="W555" s="32">
        <v>11930</v>
      </c>
      <c r="X555" s="56" t="s">
        <v>1232</v>
      </c>
      <c r="Y555" s="28" t="str">
        <f t="shared" si="51"/>
        <v>N.A.</v>
      </c>
      <c r="Z555" s="292">
        <f t="shared" si="48"/>
        <v>372200000</v>
      </c>
      <c r="AA555" s="28" cm="1">
        <f t="array" aca="1" ref="AA555" ca="1">_xlfn.IFS(DK555&lt;$DK$4,1,AND(DK555&gt;=$DK$4,DK555&lt;=$AA$4),2,DK555&gt;$AA$4,3)</f>
        <v>3</v>
      </c>
      <c r="AB555" s="28">
        <v>0</v>
      </c>
      <c r="AC555" s="28" cm="1">
        <f t="array" aca="1" ref="AC555" ca="1">IF(AB555="PERCENTIL 30","",_xlfn.IFS(DK555&lt;$AC$4,1,DK555&gt;$AC$4,2))</f>
        <v>2</v>
      </c>
      <c r="AD555" s="28" t="str">
        <f>+IFERROR(VLOOKUP(_xlfn.TEXTJOIN("_", FALSE, C555:E555), BD_Perc!$A:$O, 15, FALSE),"Segmentación no encontrada o vehículo inactivo")</f>
        <v>PERCENTIL 50</v>
      </c>
      <c r="AE555" s="28" t="str" cm="1">
        <f t="array" ref="AE555">_xlfn.IFS(
    AD555 = "PERCENTIL 50",
    _xlfn.IFS(
        BD!DK555 &lt; VLOOKUP(_xlfn.TEXTJOIN("_", FALSE, C555:E555), BD_Perc!$A:$O, 11, FALSE), "Intervalo de precio 1",
        BD!DK555 &gt;= VLOOKUP(_xlfn.TEXTJOIN("_", FALSE, C555:E555), BD_Perc!$A:$O, 11, FALSE), "Intervalo de precio 2"
    ),
    AD555 = "PERCENTIL 30-70",
    _xlfn.IFS(
        BD!DK555 &lt; VLOOKUP(_xlfn.TEXTJOIN("_", FALSE, C555:E555), BD_Perc!$A:$O, 6, FALSE), "Intervalo de precio 1",
        BD!DK555 &lt; VLOOKUP(_xlfn.TEXTJOIN("_", FALSE, C555:E555), BD_Perc!$A:$O, 7, FALSE), "Intervalo de precio 2",
        BD!DK555 &gt;= VLOOKUP(_xlfn.TEXTJOIN("_", FALSE, C555:E555), BD_Perc!$A:$O, 7, FALSE), "Intervalo de precio 3"
    ),
    AD555="Segmentación no encontrada o vehículo inactivo","Segmentación no encontrada o vehículo inactivo"
)</f>
        <v>Intervalo de precio 1</v>
      </c>
      <c r="AF555" s="33" t="s">
        <v>2412</v>
      </c>
      <c r="AG555" s="35" t="b">
        <f t="shared" si="52"/>
        <v>1</v>
      </c>
      <c r="AH555" s="319">
        <v>0</v>
      </c>
      <c r="AI555" s="319">
        <v>5.0000000000000001E-3</v>
      </c>
      <c r="AJ555" s="319">
        <v>0.01</v>
      </c>
      <c r="AK555" s="319">
        <v>1.4999999999999999E-2</v>
      </c>
      <c r="AL555" s="319">
        <v>1.4999999999999999E-2</v>
      </c>
      <c r="AM555" s="322">
        <v>1.4999999999999999E-2</v>
      </c>
      <c r="AN555" s="28" t="s">
        <v>113</v>
      </c>
      <c r="AO555" s="28" t="s">
        <v>113</v>
      </c>
      <c r="AP555" s="28" t="s">
        <v>113</v>
      </c>
      <c r="AQ555" s="45">
        <v>0.05</v>
      </c>
      <c r="AR555" s="38">
        <v>8689479</v>
      </c>
      <c r="AS555" s="38" t="s">
        <v>107</v>
      </c>
      <c r="AT555" s="38" t="s">
        <v>107</v>
      </c>
      <c r="AU555" s="38" t="s">
        <v>107</v>
      </c>
      <c r="AV555" s="38" t="s">
        <v>107</v>
      </c>
      <c r="AW555" s="38">
        <v>9467039</v>
      </c>
      <c r="AX555" s="38" t="s">
        <v>107</v>
      </c>
      <c r="AY555" s="38" t="s">
        <v>107</v>
      </c>
      <c r="AZ555" s="38" t="s">
        <v>107</v>
      </c>
      <c r="BA555" s="38" t="s">
        <v>107</v>
      </c>
      <c r="BB555" s="38" t="s">
        <v>107</v>
      </c>
      <c r="BC555" s="38" t="s">
        <v>107</v>
      </c>
      <c r="BD555" s="38" t="s">
        <v>107</v>
      </c>
      <c r="BE555" s="38" t="s">
        <v>107</v>
      </c>
      <c r="BF555" s="38" t="s">
        <v>107</v>
      </c>
      <c r="BG555" s="38" t="s">
        <v>107</v>
      </c>
      <c r="BH555" s="38" t="s">
        <v>107</v>
      </c>
      <c r="BI555" s="38" t="s">
        <v>107</v>
      </c>
      <c r="BJ555" s="38" t="s">
        <v>107</v>
      </c>
      <c r="BK555" s="38">
        <v>0</v>
      </c>
      <c r="BL555" s="38">
        <v>0</v>
      </c>
      <c r="BM555" s="38" t="s">
        <v>107</v>
      </c>
      <c r="BN555" s="38" t="s">
        <v>107</v>
      </c>
      <c r="BO555" s="38" t="s">
        <v>107</v>
      </c>
      <c r="BP555" s="38" t="s">
        <v>107</v>
      </c>
      <c r="BQ555" s="38" t="s">
        <v>107</v>
      </c>
      <c r="BR555" s="38" t="s">
        <v>107</v>
      </c>
      <c r="BS555" s="38" t="s">
        <v>107</v>
      </c>
      <c r="BT555" s="38" t="s">
        <v>107</v>
      </c>
      <c r="BU555" s="38" t="s">
        <v>107</v>
      </c>
      <c r="BV555" s="38" t="s">
        <v>107</v>
      </c>
      <c r="BW555" s="38" t="s">
        <v>107</v>
      </c>
      <c r="BX555" s="38" t="s">
        <v>107</v>
      </c>
      <c r="BY555" s="38" t="s">
        <v>107</v>
      </c>
      <c r="BZ555" s="38" t="s">
        <v>107</v>
      </c>
      <c r="CA555" s="38">
        <v>0</v>
      </c>
      <c r="CB555" s="38" t="s">
        <v>107</v>
      </c>
      <c r="CC555" s="330" t="s">
        <v>107</v>
      </c>
      <c r="CD555" s="38" t="s">
        <v>107</v>
      </c>
      <c r="CE555" s="38" t="s">
        <v>107</v>
      </c>
      <c r="CF555" s="38" t="s">
        <v>107</v>
      </c>
      <c r="CG555" s="38" t="s">
        <v>107</v>
      </c>
      <c r="CH555" s="28" t="s">
        <v>107</v>
      </c>
      <c r="CI555" s="28" t="s">
        <v>107</v>
      </c>
      <c r="CJ555" s="28" t="s">
        <v>107</v>
      </c>
      <c r="CK555" s="28" t="s">
        <v>107</v>
      </c>
      <c r="CL555" s="28" t="s">
        <v>107</v>
      </c>
      <c r="CM555" s="28" t="s">
        <v>107</v>
      </c>
      <c r="CN555" s="28" t="s">
        <v>107</v>
      </c>
      <c r="CO555" s="42" t="s">
        <v>107</v>
      </c>
      <c r="CP555" s="28" t="s">
        <v>107</v>
      </c>
      <c r="CQ555" s="28" t="s">
        <v>107</v>
      </c>
      <c r="CR555" s="28" t="s">
        <v>107</v>
      </c>
      <c r="CS555" s="28" t="s">
        <v>107</v>
      </c>
      <c r="CT555" s="28" t="s">
        <v>107</v>
      </c>
      <c r="CU555" s="28" t="s">
        <v>107</v>
      </c>
      <c r="CV555" s="42" t="s">
        <v>114</v>
      </c>
      <c r="CW555" s="42" t="s">
        <v>114</v>
      </c>
      <c r="CX555" s="42" t="s">
        <v>113</v>
      </c>
      <c r="CY555" s="42" t="s">
        <v>113</v>
      </c>
      <c r="CZ555" s="42" t="s">
        <v>113</v>
      </c>
      <c r="DA555" s="42" t="s">
        <v>114</v>
      </c>
      <c r="DB555" s="29" t="s">
        <v>107</v>
      </c>
      <c r="DC555" s="29" t="s">
        <v>107</v>
      </c>
      <c r="DD555" s="332">
        <v>15539002</v>
      </c>
      <c r="DE555" s="43">
        <v>1</v>
      </c>
      <c r="DF555" s="390">
        <v>1</v>
      </c>
      <c r="DG555" s="310"/>
      <c r="DH555" s="203"/>
      <c r="DI555" s="279" t="str" cm="1">
        <f t="array" ref="DI555">+IF(AND(C555&lt;&gt;"Vehículos Eléctricos",C555&lt;&gt;"Vehículos Híbridos",AD555="PERCENTIL 50"),
     IF(VLOOKUP(_xlfn.TEXTJOIN("_",FALSE,C555:E555),BD_Perc!$A:$P,_xlfn.IFS(BD!AE555="Intervalo de precio 1",12,BD!AE555="Intervalo de precio 2",13),FALSE)&lt;=1,
     VLOOKUP(_xlfn.TEXTJOIN("_",FALSE,C555:E555),BD_Perc!$A:$P,16,FALSE),"Ok P50"),
     "Ok P30/70 ó Híbrido/Eléctrico")</f>
        <v>Ok P50</v>
      </c>
      <c r="DJ555" s="279" t="str">
        <f t="shared" si="49"/>
        <v>Otros Tipos de Vehículos_Volqueta_2 Ejes</v>
      </c>
      <c r="DK555" s="331">
        <f t="shared" si="53"/>
        <v>372200000</v>
      </c>
      <c r="DL555" s="326"/>
    </row>
    <row r="556" spans="1:116" ht="63.75">
      <c r="A556" s="28">
        <v>551</v>
      </c>
      <c r="B556" s="29" t="s">
        <v>266</v>
      </c>
      <c r="C556" s="68" t="s">
        <v>4</v>
      </c>
      <c r="D556" s="29" t="s">
        <v>1217</v>
      </c>
      <c r="E556" s="42" t="s">
        <v>1229</v>
      </c>
      <c r="F556" s="42" t="s">
        <v>1222</v>
      </c>
      <c r="G556" s="30" t="s">
        <v>1235</v>
      </c>
      <c r="H556" s="28" t="s">
        <v>1215</v>
      </c>
      <c r="I556" s="28">
        <v>2926085</v>
      </c>
      <c r="J556" s="28" t="s">
        <v>1236</v>
      </c>
      <c r="K556" s="31" t="s">
        <v>107</v>
      </c>
      <c r="L556" s="28">
        <v>335</v>
      </c>
      <c r="M556" s="28" t="s">
        <v>107</v>
      </c>
      <c r="N556" s="34">
        <v>480000000</v>
      </c>
      <c r="O556" s="34">
        <f>+IFERROR(VLOOKUP(I556,Precio_Fasecolda!A:C,3,FALSE),IFERROR(VLOOKUP(I556,Precio_Fasecolda!B:C,2,FALSE),N556))</f>
        <v>480000000</v>
      </c>
      <c r="P556" s="34">
        <f t="shared" si="50"/>
        <v>0</v>
      </c>
      <c r="Q556" s="28" t="s">
        <v>107</v>
      </c>
      <c r="R556" s="28" t="s">
        <v>2415</v>
      </c>
      <c r="S556" s="28" t="s">
        <v>360</v>
      </c>
      <c r="T556" s="28" t="s">
        <v>1229</v>
      </c>
      <c r="U556" s="28">
        <v>28000</v>
      </c>
      <c r="V556" s="28">
        <v>11018</v>
      </c>
      <c r="W556" s="32">
        <v>11380</v>
      </c>
      <c r="X556" s="84" t="s">
        <v>1222</v>
      </c>
      <c r="Y556" s="28" t="str">
        <f t="shared" si="51"/>
        <v>N.A.</v>
      </c>
      <c r="Z556" s="292">
        <f t="shared" si="48"/>
        <v>480000000</v>
      </c>
      <c r="AA556" s="28" cm="1">
        <f t="array" aca="1" ref="AA556" ca="1">_xlfn.IFS(DK556&lt;$DK$4,1,AND(DK556&gt;=$DK$4,DK556&lt;=$AA$4),2,DK556&gt;$AA$4,3)</f>
        <v>3</v>
      </c>
      <c r="AB556" s="28">
        <v>0</v>
      </c>
      <c r="AC556" s="28" cm="1">
        <f t="array" aca="1" ref="AC556" ca="1">IF(AB556="PERCENTIL 30","",_xlfn.IFS(DK556&lt;$AC$4,1,DK556&gt;$AC$4,2))</f>
        <v>2</v>
      </c>
      <c r="AD556" s="28" t="str">
        <f>+IFERROR(VLOOKUP(_xlfn.TEXTJOIN("_", FALSE, C556:E556), BD_Perc!$A:$O, 15, FALSE),"Segmentación no encontrada o vehículo inactivo")</f>
        <v>PERCENTIL 50</v>
      </c>
      <c r="AE556" s="28" t="str" cm="1">
        <f t="array" ref="AE556">_xlfn.IFS(
    AD556 = "PERCENTIL 50",
    _xlfn.IFS(
        BD!DK556 &lt; VLOOKUP(_xlfn.TEXTJOIN("_", FALSE, C556:E556), BD_Perc!$A:$O, 11, FALSE), "Intervalo de precio 1",
        BD!DK556 &gt;= VLOOKUP(_xlfn.TEXTJOIN("_", FALSE, C556:E556), BD_Perc!$A:$O, 11, FALSE), "Intervalo de precio 2"
    ),
    AD556 = "PERCENTIL 30-70",
    _xlfn.IFS(
        BD!DK556 &lt; VLOOKUP(_xlfn.TEXTJOIN("_", FALSE, C556:E556), BD_Perc!$A:$O, 6, FALSE), "Intervalo de precio 1",
        BD!DK556 &lt; VLOOKUP(_xlfn.TEXTJOIN("_", FALSE, C556:E556), BD_Perc!$A:$O, 7, FALSE), "Intervalo de precio 2",
        BD!DK556 &gt;= VLOOKUP(_xlfn.TEXTJOIN("_", FALSE, C556:E556), BD_Perc!$A:$O, 7, FALSE), "Intervalo de precio 3"
    ),
    AD556="Segmentación no encontrada o vehículo inactivo","Segmentación no encontrada o vehículo inactivo"
)</f>
        <v>Intervalo de precio 1</v>
      </c>
      <c r="AF556" s="33" t="s">
        <v>2412</v>
      </c>
      <c r="AG556" s="35" t="b">
        <f t="shared" si="52"/>
        <v>1</v>
      </c>
      <c r="AH556" s="319">
        <v>0</v>
      </c>
      <c r="AI556" s="319">
        <v>5.0000000000000001E-3</v>
      </c>
      <c r="AJ556" s="319">
        <v>0.01</v>
      </c>
      <c r="AK556" s="319">
        <v>1.4999999999999999E-2</v>
      </c>
      <c r="AL556" s="319">
        <v>1.4999999999999999E-2</v>
      </c>
      <c r="AM556" s="322">
        <v>1.4999999999999999E-2</v>
      </c>
      <c r="AN556" s="28" t="s">
        <v>113</v>
      </c>
      <c r="AO556" s="28" t="s">
        <v>113</v>
      </c>
      <c r="AP556" s="28" t="s">
        <v>113</v>
      </c>
      <c r="AQ556" s="45">
        <v>0.05</v>
      </c>
      <c r="AR556" s="38">
        <v>8689479</v>
      </c>
      <c r="AS556" s="38" t="s">
        <v>107</v>
      </c>
      <c r="AT556" s="38" t="s">
        <v>107</v>
      </c>
      <c r="AU556" s="38" t="s">
        <v>107</v>
      </c>
      <c r="AV556" s="38" t="s">
        <v>107</v>
      </c>
      <c r="AW556" s="38">
        <v>9467039</v>
      </c>
      <c r="AX556" s="38" t="s">
        <v>107</v>
      </c>
      <c r="AY556" s="38" t="s">
        <v>107</v>
      </c>
      <c r="AZ556" s="38" t="s">
        <v>107</v>
      </c>
      <c r="BA556" s="38" t="s">
        <v>107</v>
      </c>
      <c r="BB556" s="38" t="s">
        <v>107</v>
      </c>
      <c r="BC556" s="38" t="s">
        <v>107</v>
      </c>
      <c r="BD556" s="38" t="s">
        <v>107</v>
      </c>
      <c r="BE556" s="38" t="s">
        <v>107</v>
      </c>
      <c r="BF556" s="38" t="s">
        <v>107</v>
      </c>
      <c r="BG556" s="38" t="s">
        <v>107</v>
      </c>
      <c r="BH556" s="38" t="s">
        <v>107</v>
      </c>
      <c r="BI556" s="38" t="s">
        <v>107</v>
      </c>
      <c r="BJ556" s="38" t="s">
        <v>107</v>
      </c>
      <c r="BK556" s="38">
        <v>0</v>
      </c>
      <c r="BL556" s="38">
        <v>0</v>
      </c>
      <c r="BM556" s="38" t="s">
        <v>107</v>
      </c>
      <c r="BN556" s="38" t="s">
        <v>107</v>
      </c>
      <c r="BO556" s="38" t="s">
        <v>107</v>
      </c>
      <c r="BP556" s="38" t="s">
        <v>107</v>
      </c>
      <c r="BQ556" s="38" t="s">
        <v>107</v>
      </c>
      <c r="BR556" s="38" t="s">
        <v>107</v>
      </c>
      <c r="BS556" s="38" t="s">
        <v>107</v>
      </c>
      <c r="BT556" s="38" t="s">
        <v>107</v>
      </c>
      <c r="BU556" s="38" t="s">
        <v>107</v>
      </c>
      <c r="BV556" s="38" t="s">
        <v>107</v>
      </c>
      <c r="BW556" s="38" t="s">
        <v>107</v>
      </c>
      <c r="BX556" s="38" t="s">
        <v>107</v>
      </c>
      <c r="BY556" s="38" t="s">
        <v>107</v>
      </c>
      <c r="BZ556" s="38" t="s">
        <v>107</v>
      </c>
      <c r="CA556" s="38">
        <v>0</v>
      </c>
      <c r="CB556" s="38" t="s">
        <v>107</v>
      </c>
      <c r="CC556" s="330" t="s">
        <v>107</v>
      </c>
      <c r="CD556" s="38" t="s">
        <v>107</v>
      </c>
      <c r="CE556" s="38" t="s">
        <v>107</v>
      </c>
      <c r="CF556" s="38" t="s">
        <v>107</v>
      </c>
      <c r="CG556" s="38" t="s">
        <v>107</v>
      </c>
      <c r="CH556" s="28" t="s">
        <v>107</v>
      </c>
      <c r="CI556" s="28" t="s">
        <v>107</v>
      </c>
      <c r="CJ556" s="28" t="s">
        <v>107</v>
      </c>
      <c r="CK556" s="28" t="s">
        <v>107</v>
      </c>
      <c r="CL556" s="28" t="s">
        <v>107</v>
      </c>
      <c r="CM556" s="28" t="s">
        <v>107</v>
      </c>
      <c r="CN556" s="28" t="s">
        <v>107</v>
      </c>
      <c r="CO556" s="42" t="s">
        <v>107</v>
      </c>
      <c r="CP556" s="28" t="s">
        <v>107</v>
      </c>
      <c r="CQ556" s="28" t="s">
        <v>107</v>
      </c>
      <c r="CR556" s="28" t="s">
        <v>107</v>
      </c>
      <c r="CS556" s="28" t="s">
        <v>107</v>
      </c>
      <c r="CT556" s="28" t="s">
        <v>107</v>
      </c>
      <c r="CU556" s="28" t="s">
        <v>107</v>
      </c>
      <c r="CV556" s="42" t="s">
        <v>114</v>
      </c>
      <c r="CW556" s="42" t="s">
        <v>114</v>
      </c>
      <c r="CX556" s="42" t="s">
        <v>114</v>
      </c>
      <c r="CY556" s="42" t="s">
        <v>113</v>
      </c>
      <c r="CZ556" s="42" t="s">
        <v>113</v>
      </c>
      <c r="DA556" s="42" t="s">
        <v>114</v>
      </c>
      <c r="DB556" s="29" t="s">
        <v>107</v>
      </c>
      <c r="DC556" s="29" t="s">
        <v>107</v>
      </c>
      <c r="DD556" s="332">
        <v>21366127</v>
      </c>
      <c r="DE556" s="43">
        <v>1</v>
      </c>
      <c r="DF556" s="390">
        <v>0</v>
      </c>
      <c r="DG556" s="310">
        <v>45597</v>
      </c>
      <c r="DH556" s="203" t="s">
        <v>2411</v>
      </c>
      <c r="DI556" s="279" t="str" cm="1">
        <f t="array" ref="DI556">+IF(AND(C556&lt;&gt;"Vehículos Eléctricos",C556&lt;&gt;"Vehículos Híbridos",AD556="PERCENTIL 50"),
     IF(VLOOKUP(_xlfn.TEXTJOIN("_",FALSE,C556:E556),BD_Perc!$A:$P,_xlfn.IFS(BD!AE556="Intervalo de precio 1",12,BD!AE556="Intervalo de precio 2",13),FALSE)&lt;=1,
     VLOOKUP(_xlfn.TEXTJOIN("_",FALSE,C556:E556),BD_Perc!$A:$P,16,FALSE),"Ok P50"),
     "Ok P30/70 ó Híbrido/Eléctrico")</f>
        <v>Inactivar Intervalo de precio 1 del grupo: Otros Tipos de Vehículos-Volqueta-4 Ejes</v>
      </c>
      <c r="DJ556" s="279" t="str">
        <f t="shared" si="49"/>
        <v>Otros Tipos de Vehículos_Volqueta_4 Ejes</v>
      </c>
      <c r="DK556" s="331">
        <f t="shared" si="53"/>
        <v>480000000</v>
      </c>
      <c r="DL556" s="326"/>
    </row>
    <row r="557" spans="1:116" ht="51">
      <c r="A557" s="28">
        <v>552</v>
      </c>
      <c r="B557" s="29" t="s">
        <v>266</v>
      </c>
      <c r="C557" s="68" t="s">
        <v>4</v>
      </c>
      <c r="D557" s="29" t="s">
        <v>1217</v>
      </c>
      <c r="E557" s="42" t="s">
        <v>1229</v>
      </c>
      <c r="F557" s="42" t="s">
        <v>1222</v>
      </c>
      <c r="G557" s="30" t="s">
        <v>1237</v>
      </c>
      <c r="H557" s="28" t="s">
        <v>919</v>
      </c>
      <c r="I557" s="28">
        <v>5811035</v>
      </c>
      <c r="J557" s="28" t="s">
        <v>1238</v>
      </c>
      <c r="K557" s="31" t="s">
        <v>107</v>
      </c>
      <c r="L557" s="28">
        <v>421</v>
      </c>
      <c r="M557" s="28" t="s">
        <v>107</v>
      </c>
      <c r="N557" s="34">
        <v>501500000</v>
      </c>
      <c r="O557" s="34">
        <f>+IFERROR(VLOOKUP(I557,Precio_Fasecolda!A:C,3,FALSE),IFERROR(VLOOKUP(I557,Precio_Fasecolda!B:C,2,FALSE),N557))</f>
        <v>501500000</v>
      </c>
      <c r="P557" s="34">
        <f t="shared" si="50"/>
        <v>0</v>
      </c>
      <c r="Q557" s="28" t="s">
        <v>107</v>
      </c>
      <c r="R557" s="28" t="s">
        <v>130</v>
      </c>
      <c r="S557" s="28" t="s">
        <v>360</v>
      </c>
      <c r="T557" s="28" t="s">
        <v>1229</v>
      </c>
      <c r="U557" s="28">
        <v>41000</v>
      </c>
      <c r="V557" s="28">
        <v>11032</v>
      </c>
      <c r="W557" s="32">
        <v>29968</v>
      </c>
      <c r="X557" s="84" t="s">
        <v>1222</v>
      </c>
      <c r="Y557" s="28" t="str">
        <f t="shared" si="51"/>
        <v>N.A.</v>
      </c>
      <c r="Z557" s="292">
        <f t="shared" si="48"/>
        <v>501500000</v>
      </c>
      <c r="AA557" s="28" cm="1">
        <f t="array" aca="1" ref="AA557" ca="1">_xlfn.IFS(DK557&lt;$DK$4,1,AND(DK557&gt;=$DK$4,DK557&lt;=$AA$4),2,DK557&gt;$AA$4,3)</f>
        <v>3</v>
      </c>
      <c r="AB557" s="28">
        <v>0</v>
      </c>
      <c r="AC557" s="28" cm="1">
        <f t="array" aca="1" ref="AC557" ca="1">IF(AB557="PERCENTIL 30","",_xlfn.IFS(DK557&lt;$AC$4,1,DK557&gt;$AC$4,2))</f>
        <v>2</v>
      </c>
      <c r="AD557" s="28" t="str">
        <f>+IFERROR(VLOOKUP(_xlfn.TEXTJOIN("_", FALSE, C557:E557), BD_Perc!$A:$O, 15, FALSE),"Segmentación no encontrada o vehículo inactivo")</f>
        <v>PERCENTIL 50</v>
      </c>
      <c r="AE557" s="28" t="str" cm="1">
        <f t="array" ref="AE557">_xlfn.IFS(
    AD557 = "PERCENTIL 50",
    _xlfn.IFS(
        BD!DK557 &lt; VLOOKUP(_xlfn.TEXTJOIN("_", FALSE, C557:E557), BD_Perc!$A:$O, 11, FALSE), "Intervalo de precio 1",
        BD!DK557 &gt;= VLOOKUP(_xlfn.TEXTJOIN("_", FALSE, C557:E557), BD_Perc!$A:$O, 11, FALSE), "Intervalo de precio 2"
    ),
    AD557 = "PERCENTIL 30-70",
    _xlfn.IFS(
        BD!DK557 &lt; VLOOKUP(_xlfn.TEXTJOIN("_", FALSE, C557:E557), BD_Perc!$A:$O, 6, FALSE), "Intervalo de precio 1",
        BD!DK557 &lt; VLOOKUP(_xlfn.TEXTJOIN("_", FALSE, C557:E557), BD_Perc!$A:$O, 7, FALSE), "Intervalo de precio 2",
        BD!DK557 &gt;= VLOOKUP(_xlfn.TEXTJOIN("_", FALSE, C557:E557), BD_Perc!$A:$O, 7, FALSE), "Intervalo de precio 3"
    ),
    AD557="Segmentación no encontrada o vehículo inactivo","Segmentación no encontrada o vehículo inactivo"
)</f>
        <v>Intervalo de precio 2</v>
      </c>
      <c r="AF557" s="33" t="s">
        <v>2413</v>
      </c>
      <c r="AG557" s="35" t="b">
        <f t="shared" si="52"/>
        <v>1</v>
      </c>
      <c r="AH557" s="319">
        <v>0</v>
      </c>
      <c r="AI557" s="319">
        <v>5.0000000000000001E-3</v>
      </c>
      <c r="AJ557" s="319">
        <v>0.01</v>
      </c>
      <c r="AK557" s="319">
        <v>1.4999999999999999E-2</v>
      </c>
      <c r="AL557" s="319">
        <v>1.4999999999999999E-2</v>
      </c>
      <c r="AM557" s="322">
        <v>1.4999999999999999E-2</v>
      </c>
      <c r="AN557" s="28" t="s">
        <v>113</v>
      </c>
      <c r="AO557" s="28" t="s">
        <v>113</v>
      </c>
      <c r="AP557" s="28" t="s">
        <v>113</v>
      </c>
      <c r="AQ557" s="45">
        <v>0.05</v>
      </c>
      <c r="AR557" s="38">
        <v>8689479</v>
      </c>
      <c r="AS557" s="38" t="s">
        <v>107</v>
      </c>
      <c r="AT557" s="38" t="s">
        <v>107</v>
      </c>
      <c r="AU557" s="38" t="s">
        <v>107</v>
      </c>
      <c r="AV557" s="38" t="s">
        <v>107</v>
      </c>
      <c r="AW557" s="38">
        <v>9467039</v>
      </c>
      <c r="AX557" s="38" t="s">
        <v>107</v>
      </c>
      <c r="AY557" s="38" t="s">
        <v>107</v>
      </c>
      <c r="AZ557" s="38" t="s">
        <v>107</v>
      </c>
      <c r="BA557" s="38" t="s">
        <v>107</v>
      </c>
      <c r="BB557" s="38" t="s">
        <v>107</v>
      </c>
      <c r="BC557" s="38" t="s">
        <v>107</v>
      </c>
      <c r="BD557" s="38" t="s">
        <v>107</v>
      </c>
      <c r="BE557" s="38" t="s">
        <v>107</v>
      </c>
      <c r="BF557" s="38" t="s">
        <v>107</v>
      </c>
      <c r="BG557" s="38" t="s">
        <v>107</v>
      </c>
      <c r="BH557" s="38" t="s">
        <v>107</v>
      </c>
      <c r="BI557" s="38" t="s">
        <v>107</v>
      </c>
      <c r="BJ557" s="38" t="s">
        <v>107</v>
      </c>
      <c r="BK557" s="38">
        <v>0</v>
      </c>
      <c r="BL557" s="38">
        <v>0</v>
      </c>
      <c r="BM557" s="38" t="s">
        <v>107</v>
      </c>
      <c r="BN557" s="38" t="s">
        <v>107</v>
      </c>
      <c r="BO557" s="38" t="s">
        <v>107</v>
      </c>
      <c r="BP557" s="38" t="s">
        <v>107</v>
      </c>
      <c r="BQ557" s="38" t="s">
        <v>107</v>
      </c>
      <c r="BR557" s="38" t="s">
        <v>107</v>
      </c>
      <c r="BS557" s="38" t="s">
        <v>107</v>
      </c>
      <c r="BT557" s="38" t="s">
        <v>107</v>
      </c>
      <c r="BU557" s="38" t="s">
        <v>107</v>
      </c>
      <c r="BV557" s="38" t="s">
        <v>107</v>
      </c>
      <c r="BW557" s="38" t="s">
        <v>107</v>
      </c>
      <c r="BX557" s="38" t="s">
        <v>107</v>
      </c>
      <c r="BY557" s="38" t="s">
        <v>107</v>
      </c>
      <c r="BZ557" s="38" t="s">
        <v>107</v>
      </c>
      <c r="CA557" s="38">
        <v>0</v>
      </c>
      <c r="CB557" s="38" t="s">
        <v>107</v>
      </c>
      <c r="CC557" s="330" t="s">
        <v>107</v>
      </c>
      <c r="CD557" s="38" t="s">
        <v>107</v>
      </c>
      <c r="CE557" s="38" t="s">
        <v>107</v>
      </c>
      <c r="CF557" s="38" t="s">
        <v>107</v>
      </c>
      <c r="CG557" s="38" t="s">
        <v>107</v>
      </c>
      <c r="CH557" s="28" t="s">
        <v>107</v>
      </c>
      <c r="CI557" s="28" t="s">
        <v>107</v>
      </c>
      <c r="CJ557" s="28" t="s">
        <v>107</v>
      </c>
      <c r="CK557" s="28" t="s">
        <v>107</v>
      </c>
      <c r="CL557" s="28" t="s">
        <v>107</v>
      </c>
      <c r="CM557" s="28" t="s">
        <v>107</v>
      </c>
      <c r="CN557" s="28" t="s">
        <v>107</v>
      </c>
      <c r="CO557" s="42" t="s">
        <v>107</v>
      </c>
      <c r="CP557" s="28" t="s">
        <v>107</v>
      </c>
      <c r="CQ557" s="28" t="s">
        <v>107</v>
      </c>
      <c r="CR557" s="28" t="s">
        <v>107</v>
      </c>
      <c r="CS557" s="28" t="s">
        <v>107</v>
      </c>
      <c r="CT557" s="28" t="s">
        <v>107</v>
      </c>
      <c r="CU557" s="28" t="s">
        <v>107</v>
      </c>
      <c r="CV557" s="42" t="s">
        <v>114</v>
      </c>
      <c r="CW557" s="42" t="s">
        <v>114</v>
      </c>
      <c r="CX557" s="42" t="s">
        <v>113</v>
      </c>
      <c r="CY557" s="42" t="s">
        <v>113</v>
      </c>
      <c r="CZ557" s="42" t="s">
        <v>113</v>
      </c>
      <c r="DA557" s="42" t="s">
        <v>114</v>
      </c>
      <c r="DB557" s="29" t="s">
        <v>107</v>
      </c>
      <c r="DC557" s="29" t="s">
        <v>107</v>
      </c>
      <c r="DD557" s="332">
        <v>21366127</v>
      </c>
      <c r="DE557" s="43">
        <v>1</v>
      </c>
      <c r="DF557" s="390">
        <v>1</v>
      </c>
      <c r="DG557" s="310"/>
      <c r="DH557" s="203"/>
      <c r="DI557" s="279" t="str" cm="1">
        <f t="array" ref="DI557">+IF(AND(C557&lt;&gt;"Vehículos Eléctricos",C557&lt;&gt;"Vehículos Híbridos",AD557="PERCENTIL 50"),
     IF(VLOOKUP(_xlfn.TEXTJOIN("_",FALSE,C557:E557),BD_Perc!$A:$P,_xlfn.IFS(BD!AE557="Intervalo de precio 1",12,BD!AE557="Intervalo de precio 2",13),FALSE)&lt;=1,
     VLOOKUP(_xlfn.TEXTJOIN("_",FALSE,C557:E557),BD_Perc!$A:$P,16,FALSE),"Ok P50"),
     "Ok P30/70 ó Híbrido/Eléctrico")</f>
        <v>Ok P50</v>
      </c>
      <c r="DJ557" s="279" t="str">
        <f t="shared" si="49"/>
        <v>Otros Tipos de Vehículos_Volqueta_4 Ejes</v>
      </c>
      <c r="DK557" s="331">
        <f t="shared" si="53"/>
        <v>501500000</v>
      </c>
      <c r="DL557" s="326"/>
    </row>
    <row r="558" spans="1:116" ht="51">
      <c r="A558" s="28">
        <v>553</v>
      </c>
      <c r="B558" s="29" t="s">
        <v>266</v>
      </c>
      <c r="C558" s="29" t="s">
        <v>4</v>
      </c>
      <c r="D558" s="29" t="s">
        <v>1217</v>
      </c>
      <c r="E558" s="42" t="s">
        <v>1229</v>
      </c>
      <c r="F558" s="42" t="s">
        <v>1222</v>
      </c>
      <c r="G558" s="30" t="s">
        <v>1237</v>
      </c>
      <c r="H558" s="28" t="s">
        <v>919</v>
      </c>
      <c r="I558" s="28" t="s">
        <v>107</v>
      </c>
      <c r="J558" s="28" t="s">
        <v>1239</v>
      </c>
      <c r="K558" s="31" t="s">
        <v>107</v>
      </c>
      <c r="L558" s="28">
        <v>421</v>
      </c>
      <c r="M558" s="28"/>
      <c r="N558" s="44">
        <v>0</v>
      </c>
      <c r="O558" s="34">
        <f>+IFERROR(VLOOKUP(I558,Precio_Fasecolda!A:C,3,FALSE),IFERROR(VLOOKUP(I558,Precio_Fasecolda!B:C,2,FALSE),N558))</f>
        <v>0</v>
      </c>
      <c r="P558" s="34">
        <f t="shared" si="50"/>
        <v>0</v>
      </c>
      <c r="Q558" s="42"/>
      <c r="R558" s="28" t="s">
        <v>130</v>
      </c>
      <c r="S558" s="28" t="s">
        <v>360</v>
      </c>
      <c r="T558" s="28" t="s">
        <v>1229</v>
      </c>
      <c r="U558" s="28">
        <v>41000</v>
      </c>
      <c r="V558" s="28">
        <v>11032</v>
      </c>
      <c r="W558" s="32">
        <v>29968</v>
      </c>
      <c r="X558" s="84" t="s">
        <v>1222</v>
      </c>
      <c r="Y558" s="28" t="str">
        <f t="shared" si="51"/>
        <v>N.A.</v>
      </c>
      <c r="Z558" s="292">
        <f t="shared" si="48"/>
        <v>0</v>
      </c>
      <c r="AA558" s="28" cm="1">
        <f t="array" aca="1" ref="AA558" ca="1">_xlfn.IFS(DK558&lt;$DK$4,1,AND(DK558&gt;=$DK$4,DK558&lt;=$AA$4),2,DK558&gt;$AA$4,3)</f>
        <v>2</v>
      </c>
      <c r="AB558" s="28">
        <v>0</v>
      </c>
      <c r="AC558" s="28" cm="1">
        <f t="array" aca="1" ref="AC558" ca="1">IF(AB558="PERCENTIL 30","",_xlfn.IFS(DK558&lt;$AC$4,1,DK558&gt;$AC$4,2))</f>
        <v>1</v>
      </c>
      <c r="AD558" s="28" t="str">
        <f>+IFERROR(VLOOKUP(_xlfn.TEXTJOIN("_", FALSE, C558:E558), BD_Perc!$A:$O, 15, FALSE),"Segmentación no encontrada o vehículo inactivo")</f>
        <v>PERCENTIL 50</v>
      </c>
      <c r="AE558" s="28" t="str" cm="1">
        <f t="array" ref="AE558">_xlfn.IFS(
    AD558 = "PERCENTIL 50",
    _xlfn.IFS(
        BD!DK558 &lt; VLOOKUP(_xlfn.TEXTJOIN("_", FALSE, C558:E558), BD_Perc!$A:$O, 11, FALSE), "Intervalo de precio 1",
        BD!DK558 &gt;= VLOOKUP(_xlfn.TEXTJOIN("_", FALSE, C558:E558), BD_Perc!$A:$O, 11, FALSE), "Intervalo de precio 2"
    ),
    AD558 = "PERCENTIL 30-70",
    _xlfn.IFS(
        BD!DK558 &lt; VLOOKUP(_xlfn.TEXTJOIN("_", FALSE, C558:E558), BD_Perc!$A:$O, 6, FALSE), "Intervalo de precio 1",
        BD!DK558 &lt; VLOOKUP(_xlfn.TEXTJOIN("_", FALSE, C558:E558), BD_Perc!$A:$O, 7, FALSE), "Intervalo de precio 2",
        BD!DK558 &gt;= VLOOKUP(_xlfn.TEXTJOIN("_", FALSE, C558:E558), BD_Perc!$A:$O, 7, FALSE), "Intervalo de precio 3"
    ),
    AD558="Segmentación no encontrada o vehículo inactivo","Segmentación no encontrada o vehículo inactivo"
)</f>
        <v>Intervalo de precio 1</v>
      </c>
      <c r="AF558" s="33" t="s">
        <v>2412</v>
      </c>
      <c r="AG558" s="35" t="b">
        <f t="shared" si="52"/>
        <v>1</v>
      </c>
      <c r="AH558" s="319">
        <v>0</v>
      </c>
      <c r="AI558" s="319">
        <v>5.0000000000000001E-3</v>
      </c>
      <c r="AJ558" s="319">
        <v>0.01</v>
      </c>
      <c r="AK558" s="319">
        <v>1.4999999999999999E-2</v>
      </c>
      <c r="AL558" s="319">
        <v>1.4999999999999999E-2</v>
      </c>
      <c r="AM558" s="322">
        <v>1.4999999999999999E-2</v>
      </c>
      <c r="AN558" s="28" t="s">
        <v>114</v>
      </c>
      <c r="AO558" s="28" t="s">
        <v>114</v>
      </c>
      <c r="AP558" s="28" t="s">
        <v>113</v>
      </c>
      <c r="AQ558" s="45">
        <v>0.05</v>
      </c>
      <c r="AR558" s="38">
        <v>0</v>
      </c>
      <c r="AS558" s="38">
        <v>0</v>
      </c>
      <c r="AT558" s="38">
        <v>0</v>
      </c>
      <c r="AU558" s="38">
        <v>0</v>
      </c>
      <c r="AV558" s="38">
        <v>0</v>
      </c>
      <c r="AW558" s="38">
        <v>0</v>
      </c>
      <c r="AX558" s="38">
        <v>0</v>
      </c>
      <c r="AY558" s="38">
        <v>0</v>
      </c>
      <c r="AZ558" s="38">
        <v>0</v>
      </c>
      <c r="BA558" s="38">
        <v>0</v>
      </c>
      <c r="BB558" s="38">
        <v>0</v>
      </c>
      <c r="BC558" s="38">
        <v>0</v>
      </c>
      <c r="BD558" s="38">
        <v>0</v>
      </c>
      <c r="BE558" s="38">
        <v>0</v>
      </c>
      <c r="BF558" s="38">
        <v>0</v>
      </c>
      <c r="BG558" s="38">
        <v>0</v>
      </c>
      <c r="BH558" s="38">
        <v>0</v>
      </c>
      <c r="BI558" s="38">
        <v>0</v>
      </c>
      <c r="BJ558" s="38">
        <v>0</v>
      </c>
      <c r="BK558" s="38">
        <v>0</v>
      </c>
      <c r="BL558" s="38">
        <v>0</v>
      </c>
      <c r="BM558" s="38">
        <v>0</v>
      </c>
      <c r="BN558" s="38">
        <v>0</v>
      </c>
      <c r="BO558" s="38">
        <v>0</v>
      </c>
      <c r="BP558" s="38">
        <v>0</v>
      </c>
      <c r="BQ558" s="38">
        <v>0</v>
      </c>
      <c r="BR558" s="38">
        <v>0</v>
      </c>
      <c r="BS558" s="38">
        <v>0</v>
      </c>
      <c r="BT558" s="38">
        <v>0</v>
      </c>
      <c r="BU558" s="38">
        <v>0</v>
      </c>
      <c r="BV558" s="38">
        <v>0</v>
      </c>
      <c r="BW558" s="38">
        <v>0</v>
      </c>
      <c r="BX558" s="38">
        <v>0</v>
      </c>
      <c r="BY558" s="38">
        <v>0</v>
      </c>
      <c r="BZ558" s="38">
        <v>0</v>
      </c>
      <c r="CA558" s="38">
        <v>0</v>
      </c>
      <c r="CB558" s="38">
        <v>0</v>
      </c>
      <c r="CC558" s="330">
        <v>0</v>
      </c>
      <c r="CD558" s="38">
        <v>0</v>
      </c>
      <c r="CE558" s="38">
        <v>0</v>
      </c>
      <c r="CF558" s="38">
        <v>0</v>
      </c>
      <c r="CG558" s="38">
        <v>0</v>
      </c>
      <c r="CH558" s="85" t="s">
        <v>107</v>
      </c>
      <c r="CI558" s="85" t="s">
        <v>107</v>
      </c>
      <c r="CJ558" s="85" t="s">
        <v>107</v>
      </c>
      <c r="CK558" s="85" t="s">
        <v>107</v>
      </c>
      <c r="CL558" s="85" t="s">
        <v>107</v>
      </c>
      <c r="CM558" s="85" t="s">
        <v>107</v>
      </c>
      <c r="CN558" s="85" t="s">
        <v>107</v>
      </c>
      <c r="CO558" s="42" t="s">
        <v>107</v>
      </c>
      <c r="CP558" s="85" t="s">
        <v>107</v>
      </c>
      <c r="CQ558" s="85" t="s">
        <v>107</v>
      </c>
      <c r="CR558" s="85" t="s">
        <v>107</v>
      </c>
      <c r="CS558" s="85" t="s">
        <v>107</v>
      </c>
      <c r="CT558" s="85" t="s">
        <v>107</v>
      </c>
      <c r="CU558" s="85" t="s">
        <v>107</v>
      </c>
      <c r="CV558" s="42" t="s">
        <v>114</v>
      </c>
      <c r="CW558" s="42" t="s">
        <v>114</v>
      </c>
      <c r="CX558" s="42" t="s">
        <v>113</v>
      </c>
      <c r="CY558" s="42" t="s">
        <v>113</v>
      </c>
      <c r="CZ558" s="42" t="s">
        <v>113</v>
      </c>
      <c r="DA558" s="29" t="s">
        <v>114</v>
      </c>
      <c r="DB558" s="29" t="s">
        <v>107</v>
      </c>
      <c r="DC558" s="86" t="s">
        <v>107</v>
      </c>
      <c r="DD558" s="332">
        <v>0</v>
      </c>
      <c r="DE558" s="43">
        <v>0</v>
      </c>
      <c r="DF558" s="390">
        <v>0</v>
      </c>
      <c r="DG558" s="310"/>
      <c r="DH558" s="203"/>
      <c r="DI558" s="279" t="str" cm="1">
        <f t="array" ref="DI558">+IF(AND(C558&lt;&gt;"Vehículos Eléctricos",C558&lt;&gt;"Vehículos Híbridos",AD558="PERCENTIL 50"),
     IF(VLOOKUP(_xlfn.TEXTJOIN("_",FALSE,C558:E558),BD_Perc!$A:$P,_xlfn.IFS(BD!AE558="Intervalo de precio 1",12,BD!AE558="Intervalo de precio 2",13),FALSE)&lt;=1,
     VLOOKUP(_xlfn.TEXTJOIN("_",FALSE,C558:E558),BD_Perc!$A:$P,16,FALSE),"Ok P50"),
     "Ok P30/70 ó Híbrido/Eléctrico")</f>
        <v>Inactivar Intervalo de precio 1 del grupo: Otros Tipos de Vehículos-Volqueta-4 Ejes</v>
      </c>
      <c r="DJ558" s="279" t="str">
        <f t="shared" si="49"/>
        <v>Otros Tipos de Vehículos_Volqueta_4 Ejes</v>
      </c>
      <c r="DK558" s="331">
        <f t="shared" si="53"/>
        <v>0</v>
      </c>
      <c r="DL558" s="326"/>
    </row>
    <row r="559" spans="1:116" ht="25.5">
      <c r="A559" s="28">
        <v>554</v>
      </c>
      <c r="B559" s="29" t="s">
        <v>254</v>
      </c>
      <c r="C559" s="29" t="s">
        <v>0</v>
      </c>
      <c r="D559" s="29" t="s">
        <v>337</v>
      </c>
      <c r="E559" s="42" t="s">
        <v>346</v>
      </c>
      <c r="F559" s="42" t="s">
        <v>107</v>
      </c>
      <c r="G559" s="30" t="s">
        <v>1240</v>
      </c>
      <c r="H559" s="42" t="s">
        <v>400</v>
      </c>
      <c r="I559" s="28">
        <v>3006143</v>
      </c>
      <c r="J559" s="28" t="s">
        <v>1241</v>
      </c>
      <c r="K559" s="31" t="s">
        <v>375</v>
      </c>
      <c r="L559" s="32">
        <v>300</v>
      </c>
      <c r="M559" s="33">
        <v>5</v>
      </c>
      <c r="N559" s="34">
        <v>229000000</v>
      </c>
      <c r="O559" s="34">
        <f>+IFERROR(VLOOKUP(I559,Precio_Fasecolda!A:C,3,FALSE),IFERROR(VLOOKUP(I559,Precio_Fasecolda!B:C,2,FALSE),N559))</f>
        <v>229000000</v>
      </c>
      <c r="P559" s="34">
        <f t="shared" si="50"/>
        <v>0</v>
      </c>
      <c r="Q559" s="33" t="s">
        <v>979</v>
      </c>
      <c r="R559" s="28" t="s">
        <v>130</v>
      </c>
      <c r="S559" s="28" t="s">
        <v>112</v>
      </c>
      <c r="T559" s="28" t="s">
        <v>107</v>
      </c>
      <c r="U559" s="28" t="s">
        <v>107</v>
      </c>
      <c r="V559" s="42" t="s">
        <v>107</v>
      </c>
      <c r="W559" s="28" t="s">
        <v>107</v>
      </c>
      <c r="X559" s="28" t="s">
        <v>107</v>
      </c>
      <c r="Y559" s="28" t="str">
        <f t="shared" si="51"/>
        <v>N.A.</v>
      </c>
      <c r="Z559" s="292">
        <f t="shared" si="48"/>
        <v>217779000</v>
      </c>
      <c r="AA559" s="28" cm="1">
        <f t="array" aca="1" ref="AA559" ca="1">_xlfn.IFS(DK559&lt;$DK$4,1,AND(DK559&gt;=$DK$4,DK559&lt;=$AA$4),2,DK559&gt;$AA$4,3)</f>
        <v>2</v>
      </c>
      <c r="AB559" s="28">
        <v>0</v>
      </c>
      <c r="AC559" s="28" cm="1">
        <f t="array" aca="1" ref="AC559" ca="1">IF(AB559="PERCENTIL 30","",_xlfn.IFS(DK559&lt;$AC$4,1,DK559&gt;$AC$4,2))</f>
        <v>2</v>
      </c>
      <c r="AD559" s="28" t="str">
        <f>+IFERROR(VLOOKUP(_xlfn.TEXTJOIN("_", FALSE, C559:E559), BD_Perc!$A:$O, 15, FALSE),"Segmentación no encontrada o vehículo inactivo")</f>
        <v>PERCENTIL 30-70</v>
      </c>
      <c r="AE559" s="28" t="str" cm="1">
        <f t="array" ref="AE559">_xlfn.IFS(
    AD559 = "PERCENTIL 50",
    _xlfn.IFS(
        BD!DK559 &lt; VLOOKUP(_xlfn.TEXTJOIN("_", FALSE, C559:E559), BD_Perc!$A:$O, 11, FALSE), "Intervalo de precio 1",
        BD!DK559 &gt;= VLOOKUP(_xlfn.TEXTJOIN("_", FALSE, C559:E559), BD_Perc!$A:$O, 11, FALSE), "Intervalo de precio 2"
    ),
    AD559 = "PERCENTIL 30-70",
    _xlfn.IFS(
        BD!DK559 &lt; VLOOKUP(_xlfn.TEXTJOIN("_", FALSE, C559:E559), BD_Perc!$A:$O, 6, FALSE), "Intervalo de precio 1",
        BD!DK559 &lt; VLOOKUP(_xlfn.TEXTJOIN("_", FALSE, C559:E559), BD_Perc!$A:$O, 7, FALSE), "Intervalo de precio 2",
        BD!DK559 &gt;= VLOOKUP(_xlfn.TEXTJOIN("_", FALSE, C559:E559), BD_Perc!$A:$O, 7, FALSE), "Intervalo de precio 3"
    ),
    AD559="Segmentación no encontrada o vehículo inactivo","Segmentación no encontrada o vehículo inactivo"
)</f>
        <v>Intervalo de precio 2</v>
      </c>
      <c r="AF559" s="33" t="s">
        <v>2413</v>
      </c>
      <c r="AG559" s="35" t="b">
        <f t="shared" si="52"/>
        <v>1</v>
      </c>
      <c r="AH559" s="206">
        <v>4.9000000000000002E-2</v>
      </c>
      <c r="AI559" s="206">
        <v>4.9000000000000002E-2</v>
      </c>
      <c r="AJ559" s="206">
        <v>4.9000000000000002E-2</v>
      </c>
      <c r="AK559" s="206">
        <v>4.9000000000000002E-2</v>
      </c>
      <c r="AL559" s="206">
        <v>5.5E-2</v>
      </c>
      <c r="AM559" s="206">
        <v>5.5E-2</v>
      </c>
      <c r="AN559" s="28" t="s">
        <v>176</v>
      </c>
      <c r="AO559" s="28" t="s">
        <v>176</v>
      </c>
      <c r="AP559" s="28" t="s">
        <v>176</v>
      </c>
      <c r="AQ559" s="37">
        <v>1</v>
      </c>
      <c r="AR559" s="38">
        <v>8689479</v>
      </c>
      <c r="AS559" s="38">
        <v>245086</v>
      </c>
      <c r="AT559" s="38">
        <v>0</v>
      </c>
      <c r="AU559" s="38" t="s">
        <v>107</v>
      </c>
      <c r="AV559" s="38" t="s">
        <v>107</v>
      </c>
      <c r="AW559" s="38" t="s">
        <v>107</v>
      </c>
      <c r="AX559" s="38" t="s">
        <v>107</v>
      </c>
      <c r="AY559" s="38" t="s">
        <v>107</v>
      </c>
      <c r="AZ559" s="38" t="s">
        <v>107</v>
      </c>
      <c r="BA559" s="38" t="s">
        <v>107</v>
      </c>
      <c r="BB559" s="38" t="s">
        <v>107</v>
      </c>
      <c r="BC559" s="38" t="s">
        <v>107</v>
      </c>
      <c r="BD559" s="38" t="s">
        <v>107</v>
      </c>
      <c r="BE559" s="38" t="s">
        <v>107</v>
      </c>
      <c r="BF559" s="38" t="s">
        <v>107</v>
      </c>
      <c r="BG559" s="38">
        <v>0</v>
      </c>
      <c r="BH559" s="38" t="s">
        <v>107</v>
      </c>
      <c r="BI559" s="38" t="s">
        <v>107</v>
      </c>
      <c r="BJ559" s="38" t="s">
        <v>107</v>
      </c>
      <c r="BK559" s="38">
        <v>0</v>
      </c>
      <c r="BL559" s="38">
        <v>0</v>
      </c>
      <c r="BM559" s="38">
        <v>953111</v>
      </c>
      <c r="BN559" s="38">
        <v>1456898</v>
      </c>
      <c r="BO559" s="38" t="s">
        <v>107</v>
      </c>
      <c r="BP559" s="38">
        <v>7897204</v>
      </c>
      <c r="BQ559" s="38">
        <v>204238</v>
      </c>
      <c r="BR559" s="38">
        <v>3403968</v>
      </c>
      <c r="BS559" s="38">
        <v>939495</v>
      </c>
      <c r="BT559" s="38" t="s">
        <v>107</v>
      </c>
      <c r="BU559" s="38" t="s">
        <v>107</v>
      </c>
      <c r="BV559" s="38" t="s">
        <v>107</v>
      </c>
      <c r="BW559" s="38" t="s">
        <v>107</v>
      </c>
      <c r="BX559" s="38">
        <v>204238</v>
      </c>
      <c r="BY559" s="38" t="s">
        <v>107</v>
      </c>
      <c r="BZ559" s="38">
        <v>7624887</v>
      </c>
      <c r="CA559" s="38">
        <v>0</v>
      </c>
      <c r="CB559" s="38" t="s">
        <v>107</v>
      </c>
      <c r="CC559" s="330" t="s">
        <v>107</v>
      </c>
      <c r="CD559" s="38" t="s">
        <v>107</v>
      </c>
      <c r="CE559" s="38" t="s">
        <v>107</v>
      </c>
      <c r="CF559" s="38" t="s">
        <v>107</v>
      </c>
      <c r="CG559" s="38" t="s">
        <v>107</v>
      </c>
      <c r="CH559" s="41" t="s">
        <v>176</v>
      </c>
      <c r="CI559" s="41" t="s">
        <v>176</v>
      </c>
      <c r="CJ559" s="41" t="s">
        <v>176</v>
      </c>
      <c r="CK559" s="41" t="s">
        <v>173</v>
      </c>
      <c r="CL559" s="41" t="s">
        <v>176</v>
      </c>
      <c r="CM559" s="41" t="s">
        <v>176</v>
      </c>
      <c r="CN559" s="85" t="s">
        <v>107</v>
      </c>
      <c r="CO559" s="85" t="s">
        <v>107</v>
      </c>
      <c r="CP559" s="85" t="s">
        <v>107</v>
      </c>
      <c r="CQ559" s="85" t="s">
        <v>107</v>
      </c>
      <c r="CR559" s="85" t="s">
        <v>107</v>
      </c>
      <c r="CS559" s="85" t="s">
        <v>107</v>
      </c>
      <c r="CT559" s="85" t="s">
        <v>107</v>
      </c>
      <c r="CU559" s="85" t="s">
        <v>107</v>
      </c>
      <c r="CV559" s="85" t="s">
        <v>107</v>
      </c>
      <c r="CW559" s="85" t="s">
        <v>107</v>
      </c>
      <c r="CX559" s="85" t="s">
        <v>107</v>
      </c>
      <c r="CY559" s="85" t="s">
        <v>107</v>
      </c>
      <c r="CZ559" s="85" t="s">
        <v>107</v>
      </c>
      <c r="DA559" s="85" t="s">
        <v>107</v>
      </c>
      <c r="DB559" s="85" t="s">
        <v>107</v>
      </c>
      <c r="DC559" s="85" t="s">
        <v>107</v>
      </c>
      <c r="DD559" s="332">
        <v>13602253</v>
      </c>
      <c r="DE559" s="43">
        <v>1</v>
      </c>
      <c r="DF559" s="390">
        <v>1</v>
      </c>
      <c r="DG559" s="310"/>
      <c r="DH559" s="203"/>
      <c r="DI559" s="279" t="str" cm="1">
        <f t="array" ref="DI559">+IF(AND(C559&lt;&gt;"Vehículos Eléctricos",C559&lt;&gt;"Vehículos Híbridos",AD559="PERCENTIL 50"),
     IF(VLOOKUP(_xlfn.TEXTJOIN("_",FALSE,C559:E559),BD_Perc!$A:$P,_xlfn.IFS(BD!AE559="Intervalo de precio 1",12,BD!AE559="Intervalo de precio 2",13),FALSE)&lt;=1,
     VLOOKUP(_xlfn.TEXTJOIN("_",FALSE,C559:E559),BD_Perc!$A:$P,16,FALSE),"Ok P50"),
     "Ok P30/70 ó Híbrido/Eléctrico")</f>
        <v>Ok P30/70 ó Híbrido/Eléctrico</v>
      </c>
      <c r="DJ559" s="279" t="str">
        <f t="shared" si="49"/>
        <v>Vehículos Convencionales_Camperos/Camionetas_4x4</v>
      </c>
      <c r="DK559" s="331">
        <f t="shared" si="53"/>
        <v>217779000</v>
      </c>
      <c r="DL559" s="326"/>
    </row>
    <row r="560" spans="1:116" ht="25.5">
      <c r="A560" s="28">
        <v>555</v>
      </c>
      <c r="B560" s="29" t="s">
        <v>254</v>
      </c>
      <c r="C560" s="29" t="s">
        <v>0</v>
      </c>
      <c r="D560" s="29" t="s">
        <v>337</v>
      </c>
      <c r="E560" s="42" t="s">
        <v>346</v>
      </c>
      <c r="F560" s="42" t="s">
        <v>107</v>
      </c>
      <c r="G560" s="30" t="s">
        <v>1242</v>
      </c>
      <c r="H560" s="42" t="s">
        <v>400</v>
      </c>
      <c r="I560" s="28">
        <v>3036064</v>
      </c>
      <c r="J560" s="28" t="s">
        <v>1243</v>
      </c>
      <c r="K560" s="31" t="s">
        <v>375</v>
      </c>
      <c r="L560" s="32">
        <v>300</v>
      </c>
      <c r="M560" s="33">
        <v>5</v>
      </c>
      <c r="N560" s="34">
        <v>215400000</v>
      </c>
      <c r="O560" s="34">
        <f>+IFERROR(VLOOKUP(I560,Precio_Fasecolda!A:C,3,FALSE),IFERROR(VLOOKUP(I560,Precio_Fasecolda!B:C,2,FALSE),N560))</f>
        <v>215400000</v>
      </c>
      <c r="P560" s="34">
        <f t="shared" si="50"/>
        <v>0</v>
      </c>
      <c r="Q560" s="33" t="s">
        <v>979</v>
      </c>
      <c r="R560" s="28" t="s">
        <v>130</v>
      </c>
      <c r="S560" s="28" t="s">
        <v>112</v>
      </c>
      <c r="T560" s="28" t="s">
        <v>107</v>
      </c>
      <c r="U560" s="28" t="s">
        <v>107</v>
      </c>
      <c r="V560" s="42" t="s">
        <v>107</v>
      </c>
      <c r="W560" s="28" t="s">
        <v>107</v>
      </c>
      <c r="X560" s="28" t="s">
        <v>107</v>
      </c>
      <c r="Y560" s="28" t="str">
        <f t="shared" si="51"/>
        <v>N.A.</v>
      </c>
      <c r="Z560" s="292">
        <f t="shared" si="48"/>
        <v>204845400</v>
      </c>
      <c r="AA560" s="28" cm="1">
        <f t="array" aca="1" ref="AA560" ca="1">_xlfn.IFS(DK560&lt;$DK$4,1,AND(DK560&gt;=$DK$4,DK560&lt;=$AA$4),2,DK560&gt;$AA$4,3)</f>
        <v>2</v>
      </c>
      <c r="AB560" s="28">
        <v>0</v>
      </c>
      <c r="AC560" s="28" cm="1">
        <f t="array" aca="1" ref="AC560" ca="1">IF(AB560="PERCENTIL 30","",_xlfn.IFS(DK560&lt;$AC$4,1,DK560&gt;$AC$4,2))</f>
        <v>2</v>
      </c>
      <c r="AD560" s="28" t="str">
        <f>+IFERROR(VLOOKUP(_xlfn.TEXTJOIN("_", FALSE, C560:E560), BD_Perc!$A:$O, 15, FALSE),"Segmentación no encontrada o vehículo inactivo")</f>
        <v>PERCENTIL 30-70</v>
      </c>
      <c r="AE560" s="28" t="str" cm="1">
        <f t="array" ref="AE560">_xlfn.IFS(
    AD560 = "PERCENTIL 50",
    _xlfn.IFS(
        BD!DK560 &lt; VLOOKUP(_xlfn.TEXTJOIN("_", FALSE, C560:E560), BD_Perc!$A:$O, 11, FALSE), "Intervalo de precio 1",
        BD!DK560 &gt;= VLOOKUP(_xlfn.TEXTJOIN("_", FALSE, C560:E560), BD_Perc!$A:$O, 11, FALSE), "Intervalo de precio 2"
    ),
    AD560 = "PERCENTIL 30-70",
    _xlfn.IFS(
        BD!DK560 &lt; VLOOKUP(_xlfn.TEXTJOIN("_", FALSE, C560:E560), BD_Perc!$A:$O, 6, FALSE), "Intervalo de precio 1",
        BD!DK560 &lt; VLOOKUP(_xlfn.TEXTJOIN("_", FALSE, C560:E560), BD_Perc!$A:$O, 7, FALSE), "Intervalo de precio 2",
        BD!DK560 &gt;= VLOOKUP(_xlfn.TEXTJOIN("_", FALSE, C560:E560), BD_Perc!$A:$O, 7, FALSE), "Intervalo de precio 3"
    ),
    AD560="Segmentación no encontrada o vehículo inactivo","Segmentación no encontrada o vehículo inactivo"
)</f>
        <v>Intervalo de precio 2</v>
      </c>
      <c r="AF560" s="33" t="s">
        <v>2413</v>
      </c>
      <c r="AG560" s="35" t="b">
        <f t="shared" si="52"/>
        <v>1</v>
      </c>
      <c r="AH560" s="206">
        <v>4.9000000000000002E-2</v>
      </c>
      <c r="AI560" s="206">
        <v>4.9000000000000002E-2</v>
      </c>
      <c r="AJ560" s="206">
        <v>4.9000000000000002E-2</v>
      </c>
      <c r="AK560" s="206">
        <v>4.9000000000000002E-2</v>
      </c>
      <c r="AL560" s="206">
        <v>5.5E-2</v>
      </c>
      <c r="AM560" s="206">
        <v>5.5E-2</v>
      </c>
      <c r="AN560" s="28" t="s">
        <v>176</v>
      </c>
      <c r="AO560" s="28" t="s">
        <v>176</v>
      </c>
      <c r="AP560" s="28" t="s">
        <v>176</v>
      </c>
      <c r="AQ560" s="37">
        <v>1</v>
      </c>
      <c r="AR560" s="38">
        <v>8689479</v>
      </c>
      <c r="AS560" s="38">
        <v>245086</v>
      </c>
      <c r="AT560" s="38">
        <v>0</v>
      </c>
      <c r="AU560" s="38" t="s">
        <v>107</v>
      </c>
      <c r="AV560" s="38" t="s">
        <v>107</v>
      </c>
      <c r="AW560" s="38" t="s">
        <v>107</v>
      </c>
      <c r="AX560" s="38" t="s">
        <v>107</v>
      </c>
      <c r="AY560" s="38" t="s">
        <v>107</v>
      </c>
      <c r="AZ560" s="38" t="s">
        <v>107</v>
      </c>
      <c r="BA560" s="38" t="s">
        <v>107</v>
      </c>
      <c r="BB560" s="38" t="s">
        <v>107</v>
      </c>
      <c r="BC560" s="38" t="s">
        <v>107</v>
      </c>
      <c r="BD560" s="38" t="s">
        <v>107</v>
      </c>
      <c r="BE560" s="38" t="s">
        <v>107</v>
      </c>
      <c r="BF560" s="38" t="s">
        <v>107</v>
      </c>
      <c r="BG560" s="38">
        <v>0</v>
      </c>
      <c r="BH560" s="38" t="s">
        <v>107</v>
      </c>
      <c r="BI560" s="38" t="s">
        <v>107</v>
      </c>
      <c r="BJ560" s="38" t="s">
        <v>107</v>
      </c>
      <c r="BK560" s="38">
        <v>0</v>
      </c>
      <c r="BL560" s="38">
        <v>0</v>
      </c>
      <c r="BM560" s="38">
        <v>953111</v>
      </c>
      <c r="BN560" s="38">
        <v>1456898</v>
      </c>
      <c r="BO560" s="38" t="s">
        <v>107</v>
      </c>
      <c r="BP560" s="38">
        <v>7897204</v>
      </c>
      <c r="BQ560" s="38">
        <v>204238</v>
      </c>
      <c r="BR560" s="38">
        <v>3403968</v>
      </c>
      <c r="BS560" s="38">
        <v>939495</v>
      </c>
      <c r="BT560" s="38" t="s">
        <v>107</v>
      </c>
      <c r="BU560" s="38" t="s">
        <v>107</v>
      </c>
      <c r="BV560" s="38" t="s">
        <v>107</v>
      </c>
      <c r="BW560" s="38" t="s">
        <v>107</v>
      </c>
      <c r="BX560" s="38">
        <v>204238</v>
      </c>
      <c r="BY560" s="38" t="s">
        <v>107</v>
      </c>
      <c r="BZ560" s="38">
        <v>7624887</v>
      </c>
      <c r="CA560" s="38">
        <v>0</v>
      </c>
      <c r="CB560" s="38" t="s">
        <v>107</v>
      </c>
      <c r="CC560" s="330" t="s">
        <v>107</v>
      </c>
      <c r="CD560" s="38" t="s">
        <v>107</v>
      </c>
      <c r="CE560" s="38" t="s">
        <v>107</v>
      </c>
      <c r="CF560" s="38" t="s">
        <v>107</v>
      </c>
      <c r="CG560" s="38" t="s">
        <v>107</v>
      </c>
      <c r="CH560" s="41" t="s">
        <v>176</v>
      </c>
      <c r="CI560" s="41" t="s">
        <v>176</v>
      </c>
      <c r="CJ560" s="41" t="s">
        <v>176</v>
      </c>
      <c r="CK560" s="41" t="s">
        <v>176</v>
      </c>
      <c r="CL560" s="41" t="s">
        <v>176</v>
      </c>
      <c r="CM560" s="41" t="s">
        <v>176</v>
      </c>
      <c r="CN560" s="85" t="s">
        <v>107</v>
      </c>
      <c r="CO560" s="85" t="s">
        <v>107</v>
      </c>
      <c r="CP560" s="85" t="s">
        <v>107</v>
      </c>
      <c r="CQ560" s="85" t="s">
        <v>107</v>
      </c>
      <c r="CR560" s="85" t="s">
        <v>107</v>
      </c>
      <c r="CS560" s="85" t="s">
        <v>107</v>
      </c>
      <c r="CT560" s="85" t="s">
        <v>107</v>
      </c>
      <c r="CU560" s="85" t="s">
        <v>107</v>
      </c>
      <c r="CV560" s="85" t="s">
        <v>107</v>
      </c>
      <c r="CW560" s="85" t="s">
        <v>107</v>
      </c>
      <c r="CX560" s="85" t="s">
        <v>107</v>
      </c>
      <c r="CY560" s="85" t="s">
        <v>107</v>
      </c>
      <c r="CZ560" s="85" t="s">
        <v>107</v>
      </c>
      <c r="DA560" s="85" t="s">
        <v>107</v>
      </c>
      <c r="DB560" s="85" t="s">
        <v>107</v>
      </c>
      <c r="DC560" s="85" t="s">
        <v>107</v>
      </c>
      <c r="DD560" s="332">
        <v>13602253</v>
      </c>
      <c r="DE560" s="43">
        <v>1</v>
      </c>
      <c r="DF560" s="390">
        <v>1</v>
      </c>
      <c r="DG560" s="310"/>
      <c r="DH560" s="203"/>
      <c r="DI560" s="279" t="str" cm="1">
        <f t="array" ref="DI560">+IF(AND(C560&lt;&gt;"Vehículos Eléctricos",C560&lt;&gt;"Vehículos Híbridos",AD560="PERCENTIL 50"),
     IF(VLOOKUP(_xlfn.TEXTJOIN("_",FALSE,C560:E560),BD_Perc!$A:$P,_xlfn.IFS(BD!AE560="Intervalo de precio 1",12,BD!AE560="Intervalo de precio 2",13),FALSE)&lt;=1,
     VLOOKUP(_xlfn.TEXTJOIN("_",FALSE,C560:E560),BD_Perc!$A:$P,16,FALSE),"Ok P50"),
     "Ok P30/70 ó Híbrido/Eléctrico")</f>
        <v>Ok P30/70 ó Híbrido/Eléctrico</v>
      </c>
      <c r="DJ560" s="279" t="str">
        <f t="shared" si="49"/>
        <v>Vehículos Convencionales_Camperos/Camionetas_4x4</v>
      </c>
      <c r="DK560" s="331">
        <f t="shared" si="53"/>
        <v>204845400</v>
      </c>
      <c r="DL560" s="326"/>
    </row>
    <row r="561" spans="1:116" ht="25.5">
      <c r="A561" s="28">
        <v>556</v>
      </c>
      <c r="B561" s="29" t="s">
        <v>254</v>
      </c>
      <c r="C561" s="29" t="s">
        <v>0</v>
      </c>
      <c r="D561" s="29" t="s">
        <v>337</v>
      </c>
      <c r="E561" s="42" t="s">
        <v>346</v>
      </c>
      <c r="F561" s="42" t="s">
        <v>107</v>
      </c>
      <c r="G561" s="30" t="s">
        <v>1242</v>
      </c>
      <c r="H561" s="42" t="s">
        <v>400</v>
      </c>
      <c r="I561" s="28">
        <v>3036071</v>
      </c>
      <c r="J561" s="28" t="s">
        <v>1244</v>
      </c>
      <c r="K561" s="31" t="s">
        <v>375</v>
      </c>
      <c r="L561" s="32">
        <v>300</v>
      </c>
      <c r="M561" s="33">
        <v>5</v>
      </c>
      <c r="N561" s="34">
        <v>258000000</v>
      </c>
      <c r="O561" s="34">
        <f>+IFERROR(VLOOKUP(I561,Precio_Fasecolda!A:C,3,FALSE),IFERROR(VLOOKUP(I561,Precio_Fasecolda!B:C,2,FALSE),N561))</f>
        <v>258000000</v>
      </c>
      <c r="P561" s="34">
        <f t="shared" si="50"/>
        <v>0</v>
      </c>
      <c r="Q561" s="33" t="s">
        <v>979</v>
      </c>
      <c r="R561" s="28" t="s">
        <v>130</v>
      </c>
      <c r="S561" s="28" t="s">
        <v>112</v>
      </c>
      <c r="T561" s="28" t="s">
        <v>107</v>
      </c>
      <c r="U561" s="28" t="s">
        <v>107</v>
      </c>
      <c r="V561" s="42" t="s">
        <v>107</v>
      </c>
      <c r="W561" s="28" t="s">
        <v>107</v>
      </c>
      <c r="X561" s="28" t="s">
        <v>107</v>
      </c>
      <c r="Y561" s="28" t="str">
        <f t="shared" si="51"/>
        <v>N.A.</v>
      </c>
      <c r="Z561" s="292">
        <f t="shared" si="48"/>
        <v>245358000</v>
      </c>
      <c r="AA561" s="28" cm="1">
        <f t="array" aca="1" ref="AA561" ca="1">_xlfn.IFS(DK561&lt;$DK$4,1,AND(DK561&gt;=$DK$4,DK561&lt;=$AA$4),2,DK561&gt;$AA$4,3)</f>
        <v>3</v>
      </c>
      <c r="AB561" s="28">
        <v>0</v>
      </c>
      <c r="AC561" s="28" cm="1">
        <f t="array" aca="1" ref="AC561" ca="1">IF(AB561="PERCENTIL 30","",_xlfn.IFS(DK561&lt;$AC$4,1,DK561&gt;$AC$4,2))</f>
        <v>2</v>
      </c>
      <c r="AD561" s="28" t="str">
        <f>+IFERROR(VLOOKUP(_xlfn.TEXTJOIN("_", FALSE, C561:E561), BD_Perc!$A:$O, 15, FALSE),"Segmentación no encontrada o vehículo inactivo")</f>
        <v>PERCENTIL 30-70</v>
      </c>
      <c r="AE561" s="28" t="str" cm="1">
        <f t="array" ref="AE561">_xlfn.IFS(
    AD561 = "PERCENTIL 50",
    _xlfn.IFS(
        BD!DK561 &lt; VLOOKUP(_xlfn.TEXTJOIN("_", FALSE, C561:E561), BD_Perc!$A:$O, 11, FALSE), "Intervalo de precio 1",
        BD!DK561 &gt;= VLOOKUP(_xlfn.TEXTJOIN("_", FALSE, C561:E561), BD_Perc!$A:$O, 11, FALSE), "Intervalo de precio 2"
    ),
    AD561 = "PERCENTIL 30-70",
    _xlfn.IFS(
        BD!DK561 &lt; VLOOKUP(_xlfn.TEXTJOIN("_", FALSE, C561:E561), BD_Perc!$A:$O, 6, FALSE), "Intervalo de precio 1",
        BD!DK561 &lt; VLOOKUP(_xlfn.TEXTJOIN("_", FALSE, C561:E561), BD_Perc!$A:$O, 7, FALSE), "Intervalo de precio 2",
        BD!DK561 &gt;= VLOOKUP(_xlfn.TEXTJOIN("_", FALSE, C561:E561), BD_Perc!$A:$O, 7, FALSE), "Intervalo de precio 3"
    ),
    AD561="Segmentación no encontrada o vehículo inactivo","Segmentación no encontrada o vehículo inactivo"
)</f>
        <v>Intervalo de precio 2</v>
      </c>
      <c r="AF561" s="33" t="s">
        <v>2413</v>
      </c>
      <c r="AG561" s="35" t="b">
        <f t="shared" si="52"/>
        <v>1</v>
      </c>
      <c r="AH561" s="206">
        <v>4.9000000000000002E-2</v>
      </c>
      <c r="AI561" s="206">
        <v>4.9000000000000002E-2</v>
      </c>
      <c r="AJ561" s="206">
        <v>4.9000000000000002E-2</v>
      </c>
      <c r="AK561" s="206">
        <v>4.9000000000000002E-2</v>
      </c>
      <c r="AL561" s="206">
        <v>5.5E-2</v>
      </c>
      <c r="AM561" s="206">
        <v>5.5E-2</v>
      </c>
      <c r="AN561" s="28" t="s">
        <v>176</v>
      </c>
      <c r="AO561" s="28" t="s">
        <v>176</v>
      </c>
      <c r="AP561" s="28" t="s">
        <v>176</v>
      </c>
      <c r="AQ561" s="37">
        <v>1</v>
      </c>
      <c r="AR561" s="38">
        <v>8689479</v>
      </c>
      <c r="AS561" s="38">
        <v>245086</v>
      </c>
      <c r="AT561" s="38">
        <v>0</v>
      </c>
      <c r="AU561" s="38" t="s">
        <v>107</v>
      </c>
      <c r="AV561" s="38" t="s">
        <v>107</v>
      </c>
      <c r="AW561" s="38" t="s">
        <v>107</v>
      </c>
      <c r="AX561" s="38" t="s">
        <v>107</v>
      </c>
      <c r="AY561" s="38" t="s">
        <v>107</v>
      </c>
      <c r="AZ561" s="38" t="s">
        <v>107</v>
      </c>
      <c r="BA561" s="38" t="s">
        <v>107</v>
      </c>
      <c r="BB561" s="38" t="s">
        <v>107</v>
      </c>
      <c r="BC561" s="38" t="s">
        <v>107</v>
      </c>
      <c r="BD561" s="38" t="s">
        <v>107</v>
      </c>
      <c r="BE561" s="38" t="s">
        <v>107</v>
      </c>
      <c r="BF561" s="38" t="s">
        <v>107</v>
      </c>
      <c r="BG561" s="38">
        <v>0</v>
      </c>
      <c r="BH561" s="38" t="s">
        <v>107</v>
      </c>
      <c r="BI561" s="38" t="s">
        <v>107</v>
      </c>
      <c r="BJ561" s="38" t="s">
        <v>107</v>
      </c>
      <c r="BK561" s="38">
        <v>0</v>
      </c>
      <c r="BL561" s="38">
        <v>0</v>
      </c>
      <c r="BM561" s="38">
        <v>953111</v>
      </c>
      <c r="BN561" s="38">
        <v>1456898</v>
      </c>
      <c r="BO561" s="38" t="s">
        <v>107</v>
      </c>
      <c r="BP561" s="38">
        <v>7897204</v>
      </c>
      <c r="BQ561" s="38">
        <v>204238</v>
      </c>
      <c r="BR561" s="38">
        <v>3403968</v>
      </c>
      <c r="BS561" s="38">
        <v>939495</v>
      </c>
      <c r="BT561" s="38" t="s">
        <v>107</v>
      </c>
      <c r="BU561" s="38" t="s">
        <v>107</v>
      </c>
      <c r="BV561" s="38" t="s">
        <v>107</v>
      </c>
      <c r="BW561" s="38" t="s">
        <v>107</v>
      </c>
      <c r="BX561" s="38">
        <v>204238</v>
      </c>
      <c r="BY561" s="38" t="s">
        <v>107</v>
      </c>
      <c r="BZ561" s="38">
        <v>7624887</v>
      </c>
      <c r="CA561" s="38">
        <v>0</v>
      </c>
      <c r="CB561" s="38" t="s">
        <v>107</v>
      </c>
      <c r="CC561" s="330" t="s">
        <v>107</v>
      </c>
      <c r="CD561" s="38" t="s">
        <v>107</v>
      </c>
      <c r="CE561" s="38" t="s">
        <v>107</v>
      </c>
      <c r="CF561" s="38" t="s">
        <v>107</v>
      </c>
      <c r="CG561" s="38" t="s">
        <v>107</v>
      </c>
      <c r="CH561" s="41" t="s">
        <v>176</v>
      </c>
      <c r="CI561" s="41" t="s">
        <v>176</v>
      </c>
      <c r="CJ561" s="41" t="s">
        <v>176</v>
      </c>
      <c r="CK561" s="41" t="s">
        <v>176</v>
      </c>
      <c r="CL561" s="41" t="s">
        <v>176</v>
      </c>
      <c r="CM561" s="41" t="s">
        <v>176</v>
      </c>
      <c r="CN561" s="85" t="s">
        <v>107</v>
      </c>
      <c r="CO561" s="85" t="s">
        <v>107</v>
      </c>
      <c r="CP561" s="85" t="s">
        <v>107</v>
      </c>
      <c r="CQ561" s="85" t="s">
        <v>107</v>
      </c>
      <c r="CR561" s="85" t="s">
        <v>107</v>
      </c>
      <c r="CS561" s="85" t="s">
        <v>107</v>
      </c>
      <c r="CT561" s="85" t="s">
        <v>107</v>
      </c>
      <c r="CU561" s="85" t="s">
        <v>107</v>
      </c>
      <c r="CV561" s="85" t="s">
        <v>107</v>
      </c>
      <c r="CW561" s="85" t="s">
        <v>107</v>
      </c>
      <c r="CX561" s="85" t="s">
        <v>107</v>
      </c>
      <c r="CY561" s="85" t="s">
        <v>107</v>
      </c>
      <c r="CZ561" s="85" t="s">
        <v>107</v>
      </c>
      <c r="DA561" s="85" t="s">
        <v>107</v>
      </c>
      <c r="DB561" s="85" t="s">
        <v>107</v>
      </c>
      <c r="DC561" s="85" t="s">
        <v>107</v>
      </c>
      <c r="DD561" s="332">
        <v>13602253</v>
      </c>
      <c r="DE561" s="43">
        <v>1</v>
      </c>
      <c r="DF561" s="390">
        <v>1</v>
      </c>
      <c r="DG561" s="310"/>
      <c r="DH561" s="203"/>
      <c r="DI561" s="279" t="str" cm="1">
        <f t="array" ref="DI561">+IF(AND(C561&lt;&gt;"Vehículos Eléctricos",C561&lt;&gt;"Vehículos Híbridos",AD561="PERCENTIL 50"),
     IF(VLOOKUP(_xlfn.TEXTJOIN("_",FALSE,C561:E561),BD_Perc!$A:$P,_xlfn.IFS(BD!AE561="Intervalo de precio 1",12,BD!AE561="Intervalo de precio 2",13),FALSE)&lt;=1,
     VLOOKUP(_xlfn.TEXTJOIN("_",FALSE,C561:E561),BD_Perc!$A:$P,16,FALSE),"Ok P50"),
     "Ok P30/70 ó Híbrido/Eléctrico")</f>
        <v>Ok P30/70 ó Híbrido/Eléctrico</v>
      </c>
      <c r="DJ561" s="279" t="str">
        <f t="shared" si="49"/>
        <v>Vehículos Convencionales_Camperos/Camionetas_4x4</v>
      </c>
      <c r="DK561" s="331">
        <f t="shared" si="53"/>
        <v>245358000</v>
      </c>
      <c r="DL561" s="326"/>
    </row>
    <row r="562" spans="1:116" ht="25.5">
      <c r="A562" s="28">
        <v>557</v>
      </c>
      <c r="B562" s="29" t="s">
        <v>254</v>
      </c>
      <c r="C562" s="29" t="s">
        <v>0</v>
      </c>
      <c r="D562" s="29" t="s">
        <v>665</v>
      </c>
      <c r="E562" s="42" t="s">
        <v>666</v>
      </c>
      <c r="F562" s="42" t="s">
        <v>346</v>
      </c>
      <c r="G562" s="30" t="s">
        <v>1245</v>
      </c>
      <c r="H562" s="42" t="s">
        <v>1246</v>
      </c>
      <c r="I562" s="28">
        <v>40842006</v>
      </c>
      <c r="J562" s="28" t="s">
        <v>1247</v>
      </c>
      <c r="K562" s="31" t="s">
        <v>686</v>
      </c>
      <c r="L562" s="56">
        <v>410</v>
      </c>
      <c r="M562" s="33" t="s">
        <v>107</v>
      </c>
      <c r="N562" s="34">
        <v>247000000</v>
      </c>
      <c r="O562" s="34">
        <f>+IFERROR(VLOOKUP(I562,Precio_Fasecolda!A:C,3,FALSE),IFERROR(VLOOKUP(I562,Precio_Fasecolda!B:C,2,FALSE),N562))</f>
        <v>247000000</v>
      </c>
      <c r="P562" s="34">
        <f t="shared" si="50"/>
        <v>0</v>
      </c>
      <c r="Q562" s="33" t="s">
        <v>346</v>
      </c>
      <c r="R562" s="28" t="s">
        <v>130</v>
      </c>
      <c r="S562" s="28" t="s">
        <v>112</v>
      </c>
      <c r="T562" s="28" t="s">
        <v>107</v>
      </c>
      <c r="U562" s="28">
        <v>4535</v>
      </c>
      <c r="V562" s="28">
        <v>3077</v>
      </c>
      <c r="W562" s="28">
        <v>1458</v>
      </c>
      <c r="X562" s="28" t="s">
        <v>107</v>
      </c>
      <c r="Y562" s="28" t="str">
        <f t="shared" si="51"/>
        <v>N.A.</v>
      </c>
      <c r="Z562" s="292">
        <f t="shared" si="48"/>
        <v>232180000</v>
      </c>
      <c r="AA562" s="28" cm="1">
        <f t="array" aca="1" ref="AA562" ca="1">_xlfn.IFS(DK562&lt;$DK$4,1,AND(DK562&gt;=$DK$4,DK562&lt;=$AA$4),2,DK562&gt;$AA$4,3)</f>
        <v>3</v>
      </c>
      <c r="AB562" s="28">
        <v>0</v>
      </c>
      <c r="AC562" s="28" cm="1">
        <f t="array" aca="1" ref="AC562" ca="1">IF(AB562="PERCENTIL 30","",_xlfn.IFS(DK562&lt;$AC$4,1,DK562&gt;$AC$4,2))</f>
        <v>2</v>
      </c>
      <c r="AD562" s="28" t="str">
        <f>+IFERROR(VLOOKUP(_xlfn.TEXTJOIN("_", FALSE, C562:E562), BD_Perc!$A:$O, 15, FALSE),"Segmentación no encontrada o vehículo inactivo")</f>
        <v>PERCENTIL 30-70</v>
      </c>
      <c r="AE562" s="28" t="str" cm="1">
        <f t="array" ref="AE562">_xlfn.IFS(
    AD562 = "PERCENTIL 50",
    _xlfn.IFS(
        BD!DK562 &lt; VLOOKUP(_xlfn.TEXTJOIN("_", FALSE, C562:E562), BD_Perc!$A:$O, 11, FALSE), "Intervalo de precio 1",
        BD!DK562 &gt;= VLOOKUP(_xlfn.TEXTJOIN("_", FALSE, C562:E562), BD_Perc!$A:$O, 11, FALSE), "Intervalo de precio 2"
    ),
    AD562 = "PERCENTIL 30-70",
    _xlfn.IFS(
        BD!DK562 &lt; VLOOKUP(_xlfn.TEXTJOIN("_", FALSE, C562:E562), BD_Perc!$A:$O, 6, FALSE), "Intervalo de precio 1",
        BD!DK562 &lt; VLOOKUP(_xlfn.TEXTJOIN("_", FALSE, C562:E562), BD_Perc!$A:$O, 7, FALSE), "Intervalo de precio 2",
        BD!DK562 &gt;= VLOOKUP(_xlfn.TEXTJOIN("_", FALSE, C562:E562), BD_Perc!$A:$O, 7, FALSE), "Intervalo de precio 3"
    ),
    AD562="Segmentación no encontrada o vehículo inactivo","Segmentación no encontrada o vehículo inactivo"
)</f>
        <v>Intervalo de precio 3</v>
      </c>
      <c r="AF562" s="57" t="s">
        <v>2414</v>
      </c>
      <c r="AG562" s="35" t="b">
        <f t="shared" si="52"/>
        <v>1</v>
      </c>
      <c r="AH562" s="205">
        <v>0.06</v>
      </c>
      <c r="AI562" s="205">
        <v>7.0000000000000007E-2</v>
      </c>
      <c r="AJ562" s="205">
        <v>0.08</v>
      </c>
      <c r="AK562" s="205">
        <v>0.09</v>
      </c>
      <c r="AL562" s="205">
        <v>0.1</v>
      </c>
      <c r="AM562" s="205">
        <v>0.12</v>
      </c>
      <c r="AN562" s="28" t="s">
        <v>176</v>
      </c>
      <c r="AO562" s="28" t="s">
        <v>176</v>
      </c>
      <c r="AP562" s="28" t="s">
        <v>176</v>
      </c>
      <c r="AQ562" s="37">
        <v>1</v>
      </c>
      <c r="AR562" s="38">
        <v>8689479</v>
      </c>
      <c r="AS562" s="38">
        <v>245086</v>
      </c>
      <c r="AT562" s="38">
        <v>0</v>
      </c>
      <c r="AU562" s="38">
        <v>0</v>
      </c>
      <c r="AV562" s="38">
        <v>2450856</v>
      </c>
      <c r="AW562" s="38">
        <v>9531108</v>
      </c>
      <c r="AX562" s="38">
        <v>0</v>
      </c>
      <c r="AY562" s="38">
        <v>0</v>
      </c>
      <c r="AZ562" s="38">
        <v>408476</v>
      </c>
      <c r="BA562" s="38">
        <v>0</v>
      </c>
      <c r="BB562" s="38" t="s">
        <v>107</v>
      </c>
      <c r="BC562" s="38">
        <v>9531108</v>
      </c>
      <c r="BD562" s="38" t="s">
        <v>107</v>
      </c>
      <c r="BE562" s="38" t="s">
        <v>107</v>
      </c>
      <c r="BF562" s="38">
        <v>5174030</v>
      </c>
      <c r="BG562" s="38">
        <v>2587015</v>
      </c>
      <c r="BH562" s="38">
        <v>2587015</v>
      </c>
      <c r="BI562" s="38">
        <v>4084760</v>
      </c>
      <c r="BJ562" s="38">
        <v>4357078</v>
      </c>
      <c r="BK562" s="38">
        <v>0</v>
      </c>
      <c r="BL562" s="38">
        <v>0</v>
      </c>
      <c r="BM562" s="38">
        <v>953111</v>
      </c>
      <c r="BN562" s="38">
        <v>1456898</v>
      </c>
      <c r="BO562" s="38" t="s">
        <v>107</v>
      </c>
      <c r="BP562" s="38">
        <v>7897204</v>
      </c>
      <c r="BQ562" s="38">
        <v>204238</v>
      </c>
      <c r="BR562" s="38">
        <v>3403968</v>
      </c>
      <c r="BS562" s="38">
        <v>939495</v>
      </c>
      <c r="BT562" s="38">
        <v>4357078</v>
      </c>
      <c r="BU562" s="38">
        <v>3812444</v>
      </c>
      <c r="BV562" s="38">
        <v>4765554</v>
      </c>
      <c r="BW562" s="38">
        <v>3403968</v>
      </c>
      <c r="BX562" s="38">
        <v>204238</v>
      </c>
      <c r="BY562" s="38">
        <v>5310189</v>
      </c>
      <c r="BZ562" s="38">
        <v>7624887</v>
      </c>
      <c r="CA562" s="38">
        <v>0</v>
      </c>
      <c r="CB562" s="38">
        <v>408476</v>
      </c>
      <c r="CC562" s="330" t="s">
        <v>107</v>
      </c>
      <c r="CD562" s="38" t="s">
        <v>107</v>
      </c>
      <c r="CE562" s="38" t="s">
        <v>107</v>
      </c>
      <c r="CF562" s="38" t="s">
        <v>107</v>
      </c>
      <c r="CG562" s="38" t="s">
        <v>107</v>
      </c>
      <c r="CH562" s="41" t="s">
        <v>176</v>
      </c>
      <c r="CI562" s="41" t="s">
        <v>176</v>
      </c>
      <c r="CJ562" s="41" t="s">
        <v>176</v>
      </c>
      <c r="CK562" s="41" t="s">
        <v>176</v>
      </c>
      <c r="CL562" s="41" t="s">
        <v>176</v>
      </c>
      <c r="CM562" s="41" t="s">
        <v>176</v>
      </c>
      <c r="CN562" s="85" t="s">
        <v>107</v>
      </c>
      <c r="CO562" s="85" t="s">
        <v>107</v>
      </c>
      <c r="CP562" s="85" t="s">
        <v>107</v>
      </c>
      <c r="CQ562" s="85" t="s">
        <v>107</v>
      </c>
      <c r="CR562" s="85" t="s">
        <v>107</v>
      </c>
      <c r="CS562" s="85" t="s">
        <v>107</v>
      </c>
      <c r="CT562" s="85" t="s">
        <v>107</v>
      </c>
      <c r="CU562" s="85" t="s">
        <v>107</v>
      </c>
      <c r="CV562" s="85" t="s">
        <v>107</v>
      </c>
      <c r="CW562" s="85" t="s">
        <v>107</v>
      </c>
      <c r="CX562" s="85" t="s">
        <v>107</v>
      </c>
      <c r="CY562" s="85" t="s">
        <v>107</v>
      </c>
      <c r="CZ562" s="85" t="s">
        <v>107</v>
      </c>
      <c r="DA562" s="85" t="s">
        <v>107</v>
      </c>
      <c r="DB562" s="85" t="s">
        <v>107</v>
      </c>
      <c r="DC562" s="85" t="s">
        <v>107</v>
      </c>
      <c r="DD562" s="332">
        <v>13602253</v>
      </c>
      <c r="DE562" s="43">
        <v>1</v>
      </c>
      <c r="DF562" s="390">
        <v>1</v>
      </c>
      <c r="DG562" s="310"/>
      <c r="DH562" s="203"/>
      <c r="DI562" s="279" t="str" cm="1">
        <f t="array" ref="DI562">+IF(AND(C562&lt;&gt;"Vehículos Eléctricos",C562&lt;&gt;"Vehículos Híbridos",AD562="PERCENTIL 50"),
     IF(VLOOKUP(_xlfn.TEXTJOIN("_",FALSE,C562:E562),BD_Perc!$A:$P,_xlfn.IFS(BD!AE562="Intervalo de precio 1",12,BD!AE562="Intervalo de precio 2",13),FALSE)&lt;=1,
     VLOOKUP(_xlfn.TEXTJOIN("_",FALSE,C562:E562),BD_Perc!$A:$P,16,FALSE),"Ok P50"),
     "Ok P30/70 ó Híbrido/Eléctrico")</f>
        <v>Ok P30/70 ó Híbrido/Eléctrico</v>
      </c>
      <c r="DJ562" s="279" t="str">
        <f t="shared" si="49"/>
        <v>Vehículos Convencionales_Pick Up_PICKUP DOBLE CAB - PLATON</v>
      </c>
      <c r="DK562" s="331">
        <f t="shared" si="53"/>
        <v>232180000</v>
      </c>
      <c r="DL562" s="326"/>
    </row>
    <row r="563" spans="1:116" ht="25.5">
      <c r="A563" s="28">
        <v>558</v>
      </c>
      <c r="B563" s="29" t="s">
        <v>254</v>
      </c>
      <c r="C563" s="29" t="s">
        <v>0</v>
      </c>
      <c r="D563" s="29" t="s">
        <v>337</v>
      </c>
      <c r="E563" s="42" t="s">
        <v>346</v>
      </c>
      <c r="F563" s="42" t="s">
        <v>107</v>
      </c>
      <c r="G563" s="30" t="s">
        <v>1248</v>
      </c>
      <c r="H563" s="42" t="s">
        <v>1249</v>
      </c>
      <c r="I563" s="28">
        <v>2436013</v>
      </c>
      <c r="J563" s="28" t="s">
        <v>1250</v>
      </c>
      <c r="K563" s="31" t="s">
        <v>375</v>
      </c>
      <c r="L563" s="32">
        <v>290</v>
      </c>
      <c r="M563" s="33">
        <v>5</v>
      </c>
      <c r="N563" s="44">
        <v>235000000</v>
      </c>
      <c r="O563" s="34">
        <f>+IFERROR(VLOOKUP(I563,Precio_Fasecolda!A:C,3,FALSE),IFERROR(VLOOKUP(I563,Precio_Fasecolda!B:C,2,FALSE),N563))</f>
        <v>235000000</v>
      </c>
      <c r="P563" s="34">
        <f t="shared" si="50"/>
        <v>0</v>
      </c>
      <c r="Q563" s="33" t="s">
        <v>979</v>
      </c>
      <c r="R563" s="28" t="s">
        <v>130</v>
      </c>
      <c r="S563" s="28" t="s">
        <v>112</v>
      </c>
      <c r="T563" s="28" t="s">
        <v>107</v>
      </c>
      <c r="U563" s="28">
        <v>2980</v>
      </c>
      <c r="V563" s="28">
        <v>2287</v>
      </c>
      <c r="W563" s="28">
        <v>661</v>
      </c>
      <c r="X563" s="28" t="s">
        <v>107</v>
      </c>
      <c r="Y563" s="28" t="str">
        <f t="shared" si="51"/>
        <v>N.A.</v>
      </c>
      <c r="Z563" s="292">
        <f t="shared" si="48"/>
        <v>223250000</v>
      </c>
      <c r="AA563" s="28" cm="1">
        <f t="array" aca="1" ref="AA563" ca="1">_xlfn.IFS(DK563&lt;$DK$4,1,AND(DK563&gt;=$DK$4,DK563&lt;=$AA$4),2,DK563&gt;$AA$4,3)</f>
        <v>2</v>
      </c>
      <c r="AB563" s="28">
        <v>0</v>
      </c>
      <c r="AC563" s="28" cm="1">
        <f t="array" aca="1" ref="AC563" ca="1">IF(AB563="PERCENTIL 30","",_xlfn.IFS(DK563&lt;$AC$4,1,DK563&gt;$AC$4,2))</f>
        <v>2</v>
      </c>
      <c r="AD563" s="28" t="str">
        <f>+IFERROR(VLOOKUP(_xlfn.TEXTJOIN("_", FALSE, C563:E563), BD_Perc!$A:$O, 15, FALSE),"Segmentación no encontrada o vehículo inactivo")</f>
        <v>PERCENTIL 30-70</v>
      </c>
      <c r="AE563" s="28" t="str" cm="1">
        <f t="array" ref="AE563">_xlfn.IFS(
    AD563 = "PERCENTIL 50",
    _xlfn.IFS(
        BD!DK563 &lt; VLOOKUP(_xlfn.TEXTJOIN("_", FALSE, C563:E563), BD_Perc!$A:$O, 11, FALSE), "Intervalo de precio 1",
        BD!DK563 &gt;= VLOOKUP(_xlfn.TEXTJOIN("_", FALSE, C563:E563), BD_Perc!$A:$O, 11, FALSE), "Intervalo de precio 2"
    ),
    AD563 = "PERCENTIL 30-70",
    _xlfn.IFS(
        BD!DK563 &lt; VLOOKUP(_xlfn.TEXTJOIN("_", FALSE, C563:E563), BD_Perc!$A:$O, 6, FALSE), "Intervalo de precio 1",
        BD!DK563 &lt; VLOOKUP(_xlfn.TEXTJOIN("_", FALSE, C563:E563), BD_Perc!$A:$O, 7, FALSE), "Intervalo de precio 2",
        BD!DK563 &gt;= VLOOKUP(_xlfn.TEXTJOIN("_", FALSE, C563:E563), BD_Perc!$A:$O, 7, FALSE), "Intervalo de precio 3"
    ),
    AD563="Segmentación no encontrada o vehículo inactivo","Segmentación no encontrada o vehículo inactivo"
)</f>
        <v>Intervalo de precio 2</v>
      </c>
      <c r="AF563" s="33" t="s">
        <v>2413</v>
      </c>
      <c r="AG563" s="35" t="b">
        <f t="shared" si="52"/>
        <v>1</v>
      </c>
      <c r="AH563" s="205">
        <v>0.05</v>
      </c>
      <c r="AI563" s="205">
        <v>5.5E-2</v>
      </c>
      <c r="AJ563" s="205">
        <v>0.06</v>
      </c>
      <c r="AK563" s="205">
        <v>6.5000000000000002E-2</v>
      </c>
      <c r="AL563" s="205">
        <v>7.0000000000000007E-2</v>
      </c>
      <c r="AM563" s="205">
        <v>7.4999999999999997E-2</v>
      </c>
      <c r="AN563" s="28" t="s">
        <v>1251</v>
      </c>
      <c r="AO563" s="28" t="s">
        <v>1251</v>
      </c>
      <c r="AP563" s="28" t="s">
        <v>1251</v>
      </c>
      <c r="AQ563" s="37">
        <v>1</v>
      </c>
      <c r="AR563" s="38">
        <v>0</v>
      </c>
      <c r="AS563" s="38">
        <v>0</v>
      </c>
      <c r="AT563" s="38">
        <v>0</v>
      </c>
      <c r="AU563" s="38">
        <v>0</v>
      </c>
      <c r="AV563" s="38">
        <v>0</v>
      </c>
      <c r="AW563" s="38">
        <v>0</v>
      </c>
      <c r="AX563" s="38">
        <v>0</v>
      </c>
      <c r="AY563" s="38">
        <v>0</v>
      </c>
      <c r="AZ563" s="38">
        <v>0</v>
      </c>
      <c r="BA563" s="38">
        <v>0</v>
      </c>
      <c r="BB563" s="38">
        <v>0</v>
      </c>
      <c r="BC563" s="38">
        <v>0</v>
      </c>
      <c r="BD563" s="38">
        <v>0</v>
      </c>
      <c r="BE563" s="38">
        <v>0</v>
      </c>
      <c r="BF563" s="38">
        <v>0</v>
      </c>
      <c r="BG563" s="38">
        <v>0</v>
      </c>
      <c r="BH563" s="38">
        <v>0</v>
      </c>
      <c r="BI563" s="38">
        <v>0</v>
      </c>
      <c r="BJ563" s="38">
        <v>0</v>
      </c>
      <c r="BK563" s="38">
        <v>0</v>
      </c>
      <c r="BL563" s="38">
        <v>0</v>
      </c>
      <c r="BM563" s="38">
        <v>0</v>
      </c>
      <c r="BN563" s="38">
        <v>0</v>
      </c>
      <c r="BO563" s="38">
        <v>0</v>
      </c>
      <c r="BP563" s="38">
        <v>0</v>
      </c>
      <c r="BQ563" s="38">
        <v>0</v>
      </c>
      <c r="BR563" s="38">
        <v>0</v>
      </c>
      <c r="BS563" s="38">
        <v>0</v>
      </c>
      <c r="BT563" s="38">
        <v>0</v>
      </c>
      <c r="BU563" s="38">
        <v>0</v>
      </c>
      <c r="BV563" s="38">
        <v>0</v>
      </c>
      <c r="BW563" s="38">
        <v>0</v>
      </c>
      <c r="BX563" s="38">
        <v>0</v>
      </c>
      <c r="BY563" s="38">
        <v>0</v>
      </c>
      <c r="BZ563" s="38">
        <v>0</v>
      </c>
      <c r="CA563" s="38">
        <v>0</v>
      </c>
      <c r="CB563" s="38">
        <v>0</v>
      </c>
      <c r="CC563" s="330">
        <v>0</v>
      </c>
      <c r="CD563" s="38">
        <v>0</v>
      </c>
      <c r="CE563" s="38">
        <v>0</v>
      </c>
      <c r="CF563" s="38">
        <v>0</v>
      </c>
      <c r="CG563" s="38">
        <v>0</v>
      </c>
      <c r="CH563" s="41" t="s">
        <v>176</v>
      </c>
      <c r="CI563" s="41" t="s">
        <v>176</v>
      </c>
      <c r="CJ563" s="41" t="s">
        <v>176</v>
      </c>
      <c r="CK563" s="41" t="s">
        <v>176</v>
      </c>
      <c r="CL563" s="41" t="s">
        <v>176</v>
      </c>
      <c r="CM563" s="41" t="s">
        <v>176</v>
      </c>
      <c r="CN563" s="85" t="s">
        <v>107</v>
      </c>
      <c r="CO563" s="85" t="s">
        <v>107</v>
      </c>
      <c r="CP563" s="85" t="s">
        <v>107</v>
      </c>
      <c r="CQ563" s="85" t="s">
        <v>107</v>
      </c>
      <c r="CR563" s="85" t="s">
        <v>107</v>
      </c>
      <c r="CS563" s="85" t="s">
        <v>107</v>
      </c>
      <c r="CT563" s="85" t="s">
        <v>107</v>
      </c>
      <c r="CU563" s="85" t="s">
        <v>107</v>
      </c>
      <c r="CV563" s="85" t="s">
        <v>107</v>
      </c>
      <c r="CW563" s="85" t="s">
        <v>107</v>
      </c>
      <c r="CX563" s="85" t="s">
        <v>107</v>
      </c>
      <c r="CY563" s="85" t="s">
        <v>107</v>
      </c>
      <c r="CZ563" s="85" t="s">
        <v>107</v>
      </c>
      <c r="DA563" s="85" t="s">
        <v>107</v>
      </c>
      <c r="DB563" s="85" t="s">
        <v>107</v>
      </c>
      <c r="DC563" s="85" t="s">
        <v>107</v>
      </c>
      <c r="DD563" s="332">
        <v>0</v>
      </c>
      <c r="DE563" s="43">
        <v>0</v>
      </c>
      <c r="DF563" s="390">
        <v>0</v>
      </c>
      <c r="DG563" s="310"/>
      <c r="DH563" s="203"/>
      <c r="DI563" s="279" t="str" cm="1">
        <f t="array" ref="DI563">+IF(AND(C563&lt;&gt;"Vehículos Eléctricos",C563&lt;&gt;"Vehículos Híbridos",AD563="PERCENTIL 50"),
     IF(VLOOKUP(_xlfn.TEXTJOIN("_",FALSE,C563:E563),BD_Perc!$A:$P,_xlfn.IFS(BD!AE563="Intervalo de precio 1",12,BD!AE563="Intervalo de precio 2",13),FALSE)&lt;=1,
     VLOOKUP(_xlfn.TEXTJOIN("_",FALSE,C563:E563),BD_Perc!$A:$P,16,FALSE),"Ok P50"),
     "Ok P30/70 ó Híbrido/Eléctrico")</f>
        <v>Ok P30/70 ó Híbrido/Eléctrico</v>
      </c>
      <c r="DJ563" s="279" t="str">
        <f t="shared" si="49"/>
        <v>Vehículos Convencionales_Camperos/Camionetas_4x4</v>
      </c>
      <c r="DK563" s="331">
        <f t="shared" si="53"/>
        <v>223250000</v>
      </c>
      <c r="DL563" s="326"/>
    </row>
    <row r="564" spans="1:116" ht="25.5">
      <c r="A564" s="28">
        <v>559</v>
      </c>
      <c r="B564" s="29" t="s">
        <v>254</v>
      </c>
      <c r="C564" s="29" t="s">
        <v>0</v>
      </c>
      <c r="D564" s="29" t="s">
        <v>337</v>
      </c>
      <c r="E564" s="42" t="s">
        <v>346</v>
      </c>
      <c r="F564" s="42" t="s">
        <v>107</v>
      </c>
      <c r="G564" s="30" t="s">
        <v>1252</v>
      </c>
      <c r="H564" s="42" t="s">
        <v>1253</v>
      </c>
      <c r="I564" s="28">
        <v>4206066</v>
      </c>
      <c r="J564" s="28" t="s">
        <v>1254</v>
      </c>
      <c r="K564" s="31" t="s">
        <v>375</v>
      </c>
      <c r="L564" s="32">
        <v>271</v>
      </c>
      <c r="M564" s="33">
        <v>5</v>
      </c>
      <c r="N564" s="34">
        <v>163400000</v>
      </c>
      <c r="O564" s="34">
        <f>+IFERROR(VLOOKUP(I564,Precio_Fasecolda!A:C,3,FALSE),IFERROR(VLOOKUP(I564,Precio_Fasecolda!B:C,2,FALSE),N564))</f>
        <v>163400000</v>
      </c>
      <c r="P564" s="34">
        <f t="shared" si="50"/>
        <v>0</v>
      </c>
      <c r="Q564" s="33" t="s">
        <v>979</v>
      </c>
      <c r="R564" s="28" t="s">
        <v>130</v>
      </c>
      <c r="S564" s="28" t="s">
        <v>112</v>
      </c>
      <c r="T564" s="28" t="s">
        <v>107</v>
      </c>
      <c r="U564" s="28" t="s">
        <v>107</v>
      </c>
      <c r="V564" s="42" t="s">
        <v>107</v>
      </c>
      <c r="W564" s="28" t="s">
        <v>107</v>
      </c>
      <c r="X564" s="28" t="s">
        <v>107</v>
      </c>
      <c r="Y564" s="28" t="str">
        <f t="shared" si="51"/>
        <v>N.A.</v>
      </c>
      <c r="Z564" s="292">
        <f t="shared" si="48"/>
        <v>155230000</v>
      </c>
      <c r="AA564" s="28" cm="1">
        <f t="array" aca="1" ref="AA564" ca="1">_xlfn.IFS(DK564&lt;$DK$4,1,AND(DK564&gt;=$DK$4,DK564&lt;=$AA$4),2,DK564&gt;$AA$4,3)</f>
        <v>2</v>
      </c>
      <c r="AB564" s="28">
        <v>0</v>
      </c>
      <c r="AC564" s="28" cm="1">
        <f t="array" aca="1" ref="AC564" ca="1">IF(AB564="PERCENTIL 30","",_xlfn.IFS(DK564&lt;$AC$4,1,DK564&gt;$AC$4,2))</f>
        <v>1</v>
      </c>
      <c r="AD564" s="28" t="str">
        <f>+IFERROR(VLOOKUP(_xlfn.TEXTJOIN("_", FALSE, C564:E564), BD_Perc!$A:$O, 15, FALSE),"Segmentación no encontrada o vehículo inactivo")</f>
        <v>PERCENTIL 30-70</v>
      </c>
      <c r="AE564" s="28" t="str" cm="1">
        <f t="array" ref="AE564">_xlfn.IFS(
    AD564 = "PERCENTIL 50",
    _xlfn.IFS(
        BD!DK564 &lt; VLOOKUP(_xlfn.TEXTJOIN("_", FALSE, C564:E564), BD_Perc!$A:$O, 11, FALSE), "Intervalo de precio 1",
        BD!DK564 &gt;= VLOOKUP(_xlfn.TEXTJOIN("_", FALSE, C564:E564), BD_Perc!$A:$O, 11, FALSE), "Intervalo de precio 2"
    ),
    AD564 = "PERCENTIL 30-70",
    _xlfn.IFS(
        BD!DK564 &lt; VLOOKUP(_xlfn.TEXTJOIN("_", FALSE, C564:E564), BD_Perc!$A:$O, 6, FALSE), "Intervalo de precio 1",
        BD!DK564 &lt; VLOOKUP(_xlfn.TEXTJOIN("_", FALSE, C564:E564), BD_Perc!$A:$O, 7, FALSE), "Intervalo de precio 2",
        BD!DK564 &gt;= VLOOKUP(_xlfn.TEXTJOIN("_", FALSE, C564:E564), BD_Perc!$A:$O, 7, FALSE), "Intervalo de precio 3"
    ),
    AD564="Segmentación no encontrada o vehículo inactivo","Segmentación no encontrada o vehículo inactivo"
)</f>
        <v>Intervalo de precio 1</v>
      </c>
      <c r="AF564" s="33" t="s">
        <v>2412</v>
      </c>
      <c r="AG564" s="35" t="b">
        <f t="shared" si="52"/>
        <v>1</v>
      </c>
      <c r="AH564" s="205">
        <v>0.05</v>
      </c>
      <c r="AI564" s="205">
        <v>5.5E-2</v>
      </c>
      <c r="AJ564" s="205">
        <v>0.06</v>
      </c>
      <c r="AK564" s="205">
        <v>6.5000000000000002E-2</v>
      </c>
      <c r="AL564" s="205">
        <v>7.0000000000000007E-2</v>
      </c>
      <c r="AM564" s="205">
        <v>7.4999999999999997E-2</v>
      </c>
      <c r="AN564" s="28" t="s">
        <v>1251</v>
      </c>
      <c r="AO564" s="28" t="s">
        <v>1251</v>
      </c>
      <c r="AP564" s="28" t="s">
        <v>1251</v>
      </c>
      <c r="AQ564" s="37">
        <v>1</v>
      </c>
      <c r="AR564" s="38">
        <v>8689479</v>
      </c>
      <c r="AS564" s="38">
        <v>245086</v>
      </c>
      <c r="AT564" s="38">
        <v>0</v>
      </c>
      <c r="AU564" s="38" t="s">
        <v>107</v>
      </c>
      <c r="AV564" s="38" t="s">
        <v>107</v>
      </c>
      <c r="AW564" s="38" t="s">
        <v>107</v>
      </c>
      <c r="AX564" s="38" t="s">
        <v>107</v>
      </c>
      <c r="AY564" s="38" t="s">
        <v>107</v>
      </c>
      <c r="AZ564" s="38" t="s">
        <v>107</v>
      </c>
      <c r="BA564" s="38" t="s">
        <v>107</v>
      </c>
      <c r="BB564" s="38" t="s">
        <v>107</v>
      </c>
      <c r="BC564" s="38" t="s">
        <v>107</v>
      </c>
      <c r="BD564" s="38" t="s">
        <v>107</v>
      </c>
      <c r="BE564" s="38" t="s">
        <v>107</v>
      </c>
      <c r="BF564" s="38" t="s">
        <v>107</v>
      </c>
      <c r="BG564" s="38">
        <v>0</v>
      </c>
      <c r="BH564" s="38" t="s">
        <v>107</v>
      </c>
      <c r="BI564" s="38" t="s">
        <v>107</v>
      </c>
      <c r="BJ564" s="38" t="s">
        <v>107</v>
      </c>
      <c r="BK564" s="38">
        <v>0</v>
      </c>
      <c r="BL564" s="38">
        <v>0</v>
      </c>
      <c r="BM564" s="38">
        <v>953111</v>
      </c>
      <c r="BN564" s="38">
        <v>1456898</v>
      </c>
      <c r="BO564" s="38" t="s">
        <v>107</v>
      </c>
      <c r="BP564" s="38">
        <v>7897204</v>
      </c>
      <c r="BQ564" s="38">
        <v>204238</v>
      </c>
      <c r="BR564" s="38">
        <v>3403968</v>
      </c>
      <c r="BS564" s="38">
        <v>939495</v>
      </c>
      <c r="BT564" s="38" t="s">
        <v>107</v>
      </c>
      <c r="BU564" s="38" t="s">
        <v>107</v>
      </c>
      <c r="BV564" s="38" t="s">
        <v>107</v>
      </c>
      <c r="BW564" s="38" t="s">
        <v>107</v>
      </c>
      <c r="BX564" s="38">
        <v>204238</v>
      </c>
      <c r="BY564" s="38" t="s">
        <v>107</v>
      </c>
      <c r="BZ564" s="38">
        <v>7624887</v>
      </c>
      <c r="CA564" s="38">
        <v>0</v>
      </c>
      <c r="CB564" s="38" t="s">
        <v>107</v>
      </c>
      <c r="CC564" s="330" t="s">
        <v>107</v>
      </c>
      <c r="CD564" s="38" t="s">
        <v>107</v>
      </c>
      <c r="CE564" s="38" t="s">
        <v>107</v>
      </c>
      <c r="CF564" s="38" t="s">
        <v>107</v>
      </c>
      <c r="CG564" s="38" t="s">
        <v>107</v>
      </c>
      <c r="CH564" s="41" t="s">
        <v>176</v>
      </c>
      <c r="CI564" s="41" t="s">
        <v>176</v>
      </c>
      <c r="CJ564" s="41" t="s">
        <v>176</v>
      </c>
      <c r="CK564" s="41" t="s">
        <v>176</v>
      </c>
      <c r="CL564" s="41" t="s">
        <v>176</v>
      </c>
      <c r="CM564" s="41" t="s">
        <v>176</v>
      </c>
      <c r="CN564" s="85" t="s">
        <v>107</v>
      </c>
      <c r="CO564" s="85" t="s">
        <v>107</v>
      </c>
      <c r="CP564" s="85" t="s">
        <v>107</v>
      </c>
      <c r="CQ564" s="85" t="s">
        <v>107</v>
      </c>
      <c r="CR564" s="85" t="s">
        <v>107</v>
      </c>
      <c r="CS564" s="85" t="s">
        <v>107</v>
      </c>
      <c r="CT564" s="85" t="s">
        <v>107</v>
      </c>
      <c r="CU564" s="85" t="s">
        <v>107</v>
      </c>
      <c r="CV564" s="85" t="s">
        <v>107</v>
      </c>
      <c r="CW564" s="85" t="s">
        <v>107</v>
      </c>
      <c r="CX564" s="85" t="s">
        <v>107</v>
      </c>
      <c r="CY564" s="85" t="s">
        <v>107</v>
      </c>
      <c r="CZ564" s="85" t="s">
        <v>107</v>
      </c>
      <c r="DA564" s="85" t="s">
        <v>107</v>
      </c>
      <c r="DB564" s="85" t="s">
        <v>107</v>
      </c>
      <c r="DC564" s="85" t="s">
        <v>107</v>
      </c>
      <c r="DD564" s="332">
        <v>13479710</v>
      </c>
      <c r="DE564" s="43">
        <v>1</v>
      </c>
      <c r="DF564" s="390">
        <v>1</v>
      </c>
      <c r="DG564" s="310"/>
      <c r="DH564" s="203"/>
      <c r="DI564" s="279" t="str" cm="1">
        <f t="array" ref="DI564">+IF(AND(C564&lt;&gt;"Vehículos Eléctricos",C564&lt;&gt;"Vehículos Híbridos",AD564="PERCENTIL 50"),
     IF(VLOOKUP(_xlfn.TEXTJOIN("_",FALSE,C564:E564),BD_Perc!$A:$P,_xlfn.IFS(BD!AE564="Intervalo de precio 1",12,BD!AE564="Intervalo de precio 2",13),FALSE)&lt;=1,
     VLOOKUP(_xlfn.TEXTJOIN("_",FALSE,C564:E564),BD_Perc!$A:$P,16,FALSE),"Ok P50"),
     "Ok P30/70 ó Híbrido/Eléctrico")</f>
        <v>Ok P30/70 ó Híbrido/Eléctrico</v>
      </c>
      <c r="DJ564" s="279" t="str">
        <f t="shared" si="49"/>
        <v>Vehículos Convencionales_Camperos/Camionetas_4x4</v>
      </c>
      <c r="DK564" s="331">
        <f t="shared" si="53"/>
        <v>155230000</v>
      </c>
      <c r="DL564" s="326"/>
    </row>
    <row r="565" spans="1:116" ht="25.5">
      <c r="A565" s="28">
        <v>560</v>
      </c>
      <c r="B565" s="29" t="s">
        <v>254</v>
      </c>
      <c r="C565" s="29" t="s">
        <v>0</v>
      </c>
      <c r="D565" s="29" t="s">
        <v>337</v>
      </c>
      <c r="E565" s="42" t="s">
        <v>338</v>
      </c>
      <c r="F565" s="42" t="s">
        <v>107</v>
      </c>
      <c r="G565" s="30" t="s">
        <v>1255</v>
      </c>
      <c r="H565" s="42" t="s">
        <v>1253</v>
      </c>
      <c r="I565" s="28">
        <v>4206068</v>
      </c>
      <c r="J565" s="28" t="s">
        <v>1256</v>
      </c>
      <c r="K565" s="31" t="s">
        <v>369</v>
      </c>
      <c r="L565" s="32">
        <v>172</v>
      </c>
      <c r="M565" s="33">
        <v>5</v>
      </c>
      <c r="N565" s="34">
        <v>117800000</v>
      </c>
      <c r="O565" s="34">
        <f>+IFERROR(VLOOKUP(I565,Precio_Fasecolda!A:C,3,FALSE),IFERROR(VLOOKUP(I565,Precio_Fasecolda!B:C,2,FALSE),N565))</f>
        <v>117800000</v>
      </c>
      <c r="P565" s="34">
        <f t="shared" si="50"/>
        <v>0</v>
      </c>
      <c r="Q565" s="33" t="s">
        <v>982</v>
      </c>
      <c r="R565" s="28" t="s">
        <v>2415</v>
      </c>
      <c r="S565" s="28" t="s">
        <v>112</v>
      </c>
      <c r="T565" s="28" t="s">
        <v>107</v>
      </c>
      <c r="U565" s="28">
        <v>1978</v>
      </c>
      <c r="V565" s="28">
        <v>1478</v>
      </c>
      <c r="W565" s="28" t="s">
        <v>107</v>
      </c>
      <c r="X565" s="28" t="s">
        <v>107</v>
      </c>
      <c r="Y565" s="28" t="str">
        <f t="shared" si="51"/>
        <v>N.A.</v>
      </c>
      <c r="Z565" s="292">
        <f t="shared" si="48"/>
        <v>109554000</v>
      </c>
      <c r="AA565" s="28" cm="1">
        <f t="array" aca="1" ref="AA565" ca="1">_xlfn.IFS(DK565&lt;$DK$4,1,AND(DK565&gt;=$DK$4,DK565&lt;=$AA$4),2,DK565&gt;$AA$4,3)</f>
        <v>2</v>
      </c>
      <c r="AB565" s="28">
        <v>0</v>
      </c>
      <c r="AC565" s="28" cm="1">
        <f t="array" aca="1" ref="AC565" ca="1">IF(AB565="PERCENTIL 30","",_xlfn.IFS(DK565&lt;$AC$4,1,DK565&gt;$AC$4,2))</f>
        <v>1</v>
      </c>
      <c r="AD565" s="28" t="str">
        <f>+IFERROR(VLOOKUP(_xlfn.TEXTJOIN("_", FALSE, C565:E565), BD_Perc!$A:$O, 15, FALSE),"Segmentación no encontrada o vehículo inactivo")</f>
        <v>PERCENTIL 30-70</v>
      </c>
      <c r="AE565" s="28" t="str" cm="1">
        <f t="array" ref="AE565">_xlfn.IFS(
    AD565 = "PERCENTIL 50",
    _xlfn.IFS(
        BD!DK565 &lt; VLOOKUP(_xlfn.TEXTJOIN("_", FALSE, C565:E565), BD_Perc!$A:$O, 11, FALSE), "Intervalo de precio 1",
        BD!DK565 &gt;= VLOOKUP(_xlfn.TEXTJOIN("_", FALSE, C565:E565), BD_Perc!$A:$O, 11, FALSE), "Intervalo de precio 2"
    ),
    AD565 = "PERCENTIL 30-70",
    _xlfn.IFS(
        BD!DK565 &lt; VLOOKUP(_xlfn.TEXTJOIN("_", FALSE, C565:E565), BD_Perc!$A:$O, 6, FALSE), "Intervalo de precio 1",
        BD!DK565 &lt; VLOOKUP(_xlfn.TEXTJOIN("_", FALSE, C565:E565), BD_Perc!$A:$O, 7, FALSE), "Intervalo de precio 2",
        BD!DK565 &gt;= VLOOKUP(_xlfn.TEXTJOIN("_", FALSE, C565:E565), BD_Perc!$A:$O, 7, FALSE), "Intervalo de precio 3"
    ),
    AD565="Segmentación no encontrada o vehículo inactivo","Segmentación no encontrada o vehículo inactivo"
)</f>
        <v>Intervalo de precio 2</v>
      </c>
      <c r="AF565" s="33" t="s">
        <v>2413</v>
      </c>
      <c r="AG565" s="35" t="b">
        <f t="shared" si="52"/>
        <v>1</v>
      </c>
      <c r="AH565" s="205">
        <v>7.0000000000000007E-2</v>
      </c>
      <c r="AI565" s="205">
        <v>7.4999999999999997E-2</v>
      </c>
      <c r="AJ565" s="205">
        <v>0.08</v>
      </c>
      <c r="AK565" s="205">
        <v>8.5000000000000006E-2</v>
      </c>
      <c r="AL565" s="205">
        <v>0.09</v>
      </c>
      <c r="AM565" s="205">
        <v>0.1</v>
      </c>
      <c r="AN565" s="28" t="s">
        <v>1251</v>
      </c>
      <c r="AO565" s="28" t="s">
        <v>1251</v>
      </c>
      <c r="AP565" s="28" t="s">
        <v>1251</v>
      </c>
      <c r="AQ565" s="37">
        <v>1</v>
      </c>
      <c r="AR565" s="38">
        <v>8689479</v>
      </c>
      <c r="AS565" s="38">
        <v>245086</v>
      </c>
      <c r="AT565" s="38">
        <v>0</v>
      </c>
      <c r="AU565" s="38" t="s">
        <v>107</v>
      </c>
      <c r="AV565" s="38" t="s">
        <v>107</v>
      </c>
      <c r="AW565" s="38" t="s">
        <v>107</v>
      </c>
      <c r="AX565" s="38" t="s">
        <v>107</v>
      </c>
      <c r="AY565" s="38" t="s">
        <v>107</v>
      </c>
      <c r="AZ565" s="38" t="s">
        <v>107</v>
      </c>
      <c r="BA565" s="38" t="s">
        <v>107</v>
      </c>
      <c r="BB565" s="38" t="s">
        <v>107</v>
      </c>
      <c r="BC565" s="38" t="s">
        <v>107</v>
      </c>
      <c r="BD565" s="38" t="s">
        <v>107</v>
      </c>
      <c r="BE565" s="38" t="s">
        <v>107</v>
      </c>
      <c r="BF565" s="38" t="s">
        <v>107</v>
      </c>
      <c r="BG565" s="38">
        <v>2587015</v>
      </c>
      <c r="BH565" s="38" t="s">
        <v>107</v>
      </c>
      <c r="BI565" s="38" t="s">
        <v>107</v>
      </c>
      <c r="BJ565" s="38" t="s">
        <v>107</v>
      </c>
      <c r="BK565" s="38">
        <v>0</v>
      </c>
      <c r="BL565" s="38">
        <v>0</v>
      </c>
      <c r="BM565" s="38">
        <v>953111</v>
      </c>
      <c r="BN565" s="38">
        <v>1456898</v>
      </c>
      <c r="BO565" s="38" t="s">
        <v>107</v>
      </c>
      <c r="BP565" s="38">
        <v>7897204</v>
      </c>
      <c r="BQ565" s="38">
        <v>204238</v>
      </c>
      <c r="BR565" s="38">
        <v>3403968</v>
      </c>
      <c r="BS565" s="38">
        <v>939495</v>
      </c>
      <c r="BT565" s="38" t="s">
        <v>107</v>
      </c>
      <c r="BU565" s="38" t="s">
        <v>107</v>
      </c>
      <c r="BV565" s="38" t="s">
        <v>107</v>
      </c>
      <c r="BW565" s="38" t="s">
        <v>107</v>
      </c>
      <c r="BX565" s="38">
        <v>204238</v>
      </c>
      <c r="BY565" s="38" t="s">
        <v>107</v>
      </c>
      <c r="BZ565" s="38">
        <v>7624887</v>
      </c>
      <c r="CA565" s="38">
        <v>0</v>
      </c>
      <c r="CB565" s="38" t="s">
        <v>107</v>
      </c>
      <c r="CC565" s="330" t="s">
        <v>107</v>
      </c>
      <c r="CD565" s="38" t="s">
        <v>107</v>
      </c>
      <c r="CE565" s="38" t="s">
        <v>107</v>
      </c>
      <c r="CF565" s="38" t="s">
        <v>107</v>
      </c>
      <c r="CG565" s="38" t="s">
        <v>107</v>
      </c>
      <c r="CH565" s="41" t="s">
        <v>176</v>
      </c>
      <c r="CI565" s="41" t="s">
        <v>176</v>
      </c>
      <c r="CJ565" s="41" t="s">
        <v>176</v>
      </c>
      <c r="CK565" s="41" t="s">
        <v>176</v>
      </c>
      <c r="CL565" s="41" t="s">
        <v>176</v>
      </c>
      <c r="CM565" s="41" t="s">
        <v>176</v>
      </c>
      <c r="CN565" s="85" t="s">
        <v>107</v>
      </c>
      <c r="CO565" s="85" t="s">
        <v>107</v>
      </c>
      <c r="CP565" s="85" t="s">
        <v>107</v>
      </c>
      <c r="CQ565" s="85" t="s">
        <v>107</v>
      </c>
      <c r="CR565" s="85" t="s">
        <v>107</v>
      </c>
      <c r="CS565" s="85" t="s">
        <v>107</v>
      </c>
      <c r="CT565" s="85" t="s">
        <v>107</v>
      </c>
      <c r="CU565" s="85" t="s">
        <v>107</v>
      </c>
      <c r="CV565" s="85" t="s">
        <v>107</v>
      </c>
      <c r="CW565" s="85" t="s">
        <v>107</v>
      </c>
      <c r="CX565" s="85" t="s">
        <v>107</v>
      </c>
      <c r="CY565" s="85" t="s">
        <v>107</v>
      </c>
      <c r="CZ565" s="85" t="s">
        <v>107</v>
      </c>
      <c r="DA565" s="85" t="s">
        <v>107</v>
      </c>
      <c r="DB565" s="85" t="s">
        <v>107</v>
      </c>
      <c r="DC565" s="85" t="s">
        <v>107</v>
      </c>
      <c r="DD565" s="332">
        <v>13479710</v>
      </c>
      <c r="DE565" s="43">
        <v>1</v>
      </c>
      <c r="DF565" s="390">
        <v>1</v>
      </c>
      <c r="DG565" s="310"/>
      <c r="DH565" s="203"/>
      <c r="DI565" s="279" t="str" cm="1">
        <f t="array" ref="DI565">+IF(AND(C565&lt;&gt;"Vehículos Eléctricos",C565&lt;&gt;"Vehículos Híbridos",AD565="PERCENTIL 50"),
     IF(VLOOKUP(_xlfn.TEXTJOIN("_",FALSE,C565:E565),BD_Perc!$A:$P,_xlfn.IFS(BD!AE565="Intervalo de precio 1",12,BD!AE565="Intervalo de precio 2",13),FALSE)&lt;=1,
     VLOOKUP(_xlfn.TEXTJOIN("_",FALSE,C565:E565),BD_Perc!$A:$P,16,FALSE),"Ok P50"),
     "Ok P30/70 ó Híbrido/Eléctrico")</f>
        <v>Ok P30/70 ó Híbrido/Eléctrico</v>
      </c>
      <c r="DJ565" s="279" t="str">
        <f t="shared" si="49"/>
        <v>Vehículos Convencionales_Camperos/Camionetas_4x2</v>
      </c>
      <c r="DK565" s="331">
        <f t="shared" si="53"/>
        <v>109554000</v>
      </c>
      <c r="DL565" s="326"/>
    </row>
    <row r="566" spans="1:116" ht="25.5">
      <c r="A566" s="28">
        <v>561</v>
      </c>
      <c r="B566" s="29" t="s">
        <v>254</v>
      </c>
      <c r="C566" s="29" t="s">
        <v>0</v>
      </c>
      <c r="D566" s="29" t="s">
        <v>337</v>
      </c>
      <c r="E566" s="42" t="s">
        <v>338</v>
      </c>
      <c r="F566" s="42" t="s">
        <v>107</v>
      </c>
      <c r="G566" s="30" t="s">
        <v>1255</v>
      </c>
      <c r="H566" s="42" t="s">
        <v>1253</v>
      </c>
      <c r="I566" s="28">
        <v>4206069</v>
      </c>
      <c r="J566" s="28" t="s">
        <v>1257</v>
      </c>
      <c r="K566" s="31" t="s">
        <v>369</v>
      </c>
      <c r="L566" s="32">
        <v>180</v>
      </c>
      <c r="M566" s="33">
        <v>5</v>
      </c>
      <c r="N566" s="44">
        <v>127900000</v>
      </c>
      <c r="O566" s="34">
        <f>+IFERROR(VLOOKUP(I566,Precio_Fasecolda!A:C,3,FALSE),IFERROR(VLOOKUP(I566,Precio_Fasecolda!B:C,2,FALSE),N566))</f>
        <v>127900000</v>
      </c>
      <c r="P566" s="34">
        <f t="shared" si="50"/>
        <v>0</v>
      </c>
      <c r="Q566" s="33" t="s">
        <v>982</v>
      </c>
      <c r="R566" s="28" t="s">
        <v>130</v>
      </c>
      <c r="S566" s="28" t="s">
        <v>112</v>
      </c>
      <c r="T566" s="28" t="s">
        <v>107</v>
      </c>
      <c r="U566" s="28">
        <v>1978</v>
      </c>
      <c r="V566" s="28">
        <v>1478</v>
      </c>
      <c r="W566" s="28">
        <v>500</v>
      </c>
      <c r="X566" s="28" t="s">
        <v>107</v>
      </c>
      <c r="Y566" s="28" t="str">
        <f t="shared" si="51"/>
        <v>N.A.</v>
      </c>
      <c r="Z566" s="292">
        <f t="shared" si="48"/>
        <v>118947000</v>
      </c>
      <c r="AA566" s="28" cm="1">
        <f t="array" aca="1" ref="AA566" ca="1">_xlfn.IFS(DK566&lt;$DK$4,1,AND(DK566&gt;=$DK$4,DK566&lt;=$AA$4),2,DK566&gt;$AA$4,3)</f>
        <v>2</v>
      </c>
      <c r="AB566" s="28">
        <v>0</v>
      </c>
      <c r="AC566" s="28" cm="1">
        <f t="array" aca="1" ref="AC566" ca="1">IF(AB566="PERCENTIL 30","",_xlfn.IFS(DK566&lt;$AC$4,1,DK566&gt;$AC$4,2))</f>
        <v>1</v>
      </c>
      <c r="AD566" s="28" t="str">
        <f>+IFERROR(VLOOKUP(_xlfn.TEXTJOIN("_", FALSE, C566:E566), BD_Perc!$A:$O, 15, FALSE),"Segmentación no encontrada o vehículo inactivo")</f>
        <v>PERCENTIL 30-70</v>
      </c>
      <c r="AE566" s="28" t="str" cm="1">
        <f t="array" ref="AE566">_xlfn.IFS(
    AD566 = "PERCENTIL 50",
    _xlfn.IFS(
        BD!DK566 &lt; VLOOKUP(_xlfn.TEXTJOIN("_", FALSE, C566:E566), BD_Perc!$A:$O, 11, FALSE), "Intervalo de precio 1",
        BD!DK566 &gt;= VLOOKUP(_xlfn.TEXTJOIN("_", FALSE, C566:E566), BD_Perc!$A:$O, 11, FALSE), "Intervalo de precio 2"
    ),
    AD566 = "PERCENTIL 30-70",
    _xlfn.IFS(
        BD!DK566 &lt; VLOOKUP(_xlfn.TEXTJOIN("_", FALSE, C566:E566), BD_Perc!$A:$O, 6, FALSE), "Intervalo de precio 1",
        BD!DK566 &lt; VLOOKUP(_xlfn.TEXTJOIN("_", FALSE, C566:E566), BD_Perc!$A:$O, 7, FALSE), "Intervalo de precio 2",
        BD!DK566 &gt;= VLOOKUP(_xlfn.TEXTJOIN("_", FALSE, C566:E566), BD_Perc!$A:$O, 7, FALSE), "Intervalo de precio 3"
    ),
    AD566="Segmentación no encontrada o vehículo inactivo","Segmentación no encontrada o vehículo inactivo"
)</f>
        <v>Intervalo de precio 2</v>
      </c>
      <c r="AF566" s="33" t="s">
        <v>2413</v>
      </c>
      <c r="AG566" s="35" t="b">
        <f t="shared" si="52"/>
        <v>1</v>
      </c>
      <c r="AH566" s="205">
        <v>7.0000000000000007E-2</v>
      </c>
      <c r="AI566" s="205">
        <v>7.4999999999999997E-2</v>
      </c>
      <c r="AJ566" s="205">
        <v>0.08</v>
      </c>
      <c r="AK566" s="205">
        <v>8.5000000000000006E-2</v>
      </c>
      <c r="AL566" s="205">
        <v>0.09</v>
      </c>
      <c r="AM566" s="205">
        <v>0.1</v>
      </c>
      <c r="AN566" s="28" t="s">
        <v>1251</v>
      </c>
      <c r="AO566" s="28" t="s">
        <v>1251</v>
      </c>
      <c r="AP566" s="28" t="s">
        <v>1251</v>
      </c>
      <c r="AQ566" s="37">
        <v>1</v>
      </c>
      <c r="AR566" s="38">
        <v>0</v>
      </c>
      <c r="AS566" s="38">
        <v>0</v>
      </c>
      <c r="AT566" s="38">
        <v>0</v>
      </c>
      <c r="AU566" s="38">
        <v>0</v>
      </c>
      <c r="AV566" s="38">
        <v>0</v>
      </c>
      <c r="AW566" s="38">
        <v>0</v>
      </c>
      <c r="AX566" s="38">
        <v>0</v>
      </c>
      <c r="AY566" s="38">
        <v>0</v>
      </c>
      <c r="AZ566" s="38">
        <v>0</v>
      </c>
      <c r="BA566" s="38">
        <v>0</v>
      </c>
      <c r="BB566" s="38">
        <v>0</v>
      </c>
      <c r="BC566" s="38">
        <v>0</v>
      </c>
      <c r="BD566" s="38">
        <v>0</v>
      </c>
      <c r="BE566" s="38">
        <v>0</v>
      </c>
      <c r="BF566" s="38">
        <v>0</v>
      </c>
      <c r="BG566" s="38">
        <v>0</v>
      </c>
      <c r="BH566" s="38">
        <v>0</v>
      </c>
      <c r="BI566" s="38">
        <v>0</v>
      </c>
      <c r="BJ566" s="38">
        <v>0</v>
      </c>
      <c r="BK566" s="38">
        <v>0</v>
      </c>
      <c r="BL566" s="38">
        <v>0</v>
      </c>
      <c r="BM566" s="38">
        <v>0</v>
      </c>
      <c r="BN566" s="38">
        <v>0</v>
      </c>
      <c r="BO566" s="38">
        <v>0</v>
      </c>
      <c r="BP566" s="38">
        <v>0</v>
      </c>
      <c r="BQ566" s="38">
        <v>0</v>
      </c>
      <c r="BR566" s="38">
        <v>0</v>
      </c>
      <c r="BS566" s="38">
        <v>0</v>
      </c>
      <c r="BT566" s="38">
        <v>0</v>
      </c>
      <c r="BU566" s="38">
        <v>0</v>
      </c>
      <c r="BV566" s="38">
        <v>0</v>
      </c>
      <c r="BW566" s="38">
        <v>0</v>
      </c>
      <c r="BX566" s="38">
        <v>0</v>
      </c>
      <c r="BY566" s="38">
        <v>0</v>
      </c>
      <c r="BZ566" s="38">
        <v>0</v>
      </c>
      <c r="CA566" s="38">
        <v>0</v>
      </c>
      <c r="CB566" s="38">
        <v>0</v>
      </c>
      <c r="CC566" s="330">
        <v>0</v>
      </c>
      <c r="CD566" s="38">
        <v>0</v>
      </c>
      <c r="CE566" s="38">
        <v>0</v>
      </c>
      <c r="CF566" s="38">
        <v>0</v>
      </c>
      <c r="CG566" s="38">
        <v>0</v>
      </c>
      <c r="CH566" s="41" t="s">
        <v>176</v>
      </c>
      <c r="CI566" s="41" t="s">
        <v>176</v>
      </c>
      <c r="CJ566" s="41" t="s">
        <v>176</v>
      </c>
      <c r="CK566" s="41" t="s">
        <v>176</v>
      </c>
      <c r="CL566" s="41" t="s">
        <v>176</v>
      </c>
      <c r="CM566" s="41" t="s">
        <v>176</v>
      </c>
      <c r="CN566" s="85" t="s">
        <v>107</v>
      </c>
      <c r="CO566" s="85" t="s">
        <v>107</v>
      </c>
      <c r="CP566" s="85" t="s">
        <v>107</v>
      </c>
      <c r="CQ566" s="85" t="s">
        <v>107</v>
      </c>
      <c r="CR566" s="85" t="s">
        <v>107</v>
      </c>
      <c r="CS566" s="85" t="s">
        <v>107</v>
      </c>
      <c r="CT566" s="85" t="s">
        <v>107</v>
      </c>
      <c r="CU566" s="85" t="s">
        <v>107</v>
      </c>
      <c r="CV566" s="85" t="s">
        <v>107</v>
      </c>
      <c r="CW566" s="85" t="s">
        <v>107</v>
      </c>
      <c r="CX566" s="85" t="s">
        <v>107</v>
      </c>
      <c r="CY566" s="85" t="s">
        <v>107</v>
      </c>
      <c r="CZ566" s="85" t="s">
        <v>107</v>
      </c>
      <c r="DA566" s="85" t="s">
        <v>107</v>
      </c>
      <c r="DB566" s="85" t="s">
        <v>107</v>
      </c>
      <c r="DC566" s="85" t="s">
        <v>107</v>
      </c>
      <c r="DD566" s="332">
        <v>0</v>
      </c>
      <c r="DE566" s="43">
        <v>0</v>
      </c>
      <c r="DF566" s="390">
        <v>0</v>
      </c>
      <c r="DG566" s="310"/>
      <c r="DH566" s="203"/>
      <c r="DI566" s="279" t="str" cm="1">
        <f t="array" ref="DI566">+IF(AND(C566&lt;&gt;"Vehículos Eléctricos",C566&lt;&gt;"Vehículos Híbridos",AD566="PERCENTIL 50"),
     IF(VLOOKUP(_xlfn.TEXTJOIN("_",FALSE,C566:E566),BD_Perc!$A:$P,_xlfn.IFS(BD!AE566="Intervalo de precio 1",12,BD!AE566="Intervalo de precio 2",13),FALSE)&lt;=1,
     VLOOKUP(_xlfn.TEXTJOIN("_",FALSE,C566:E566),BD_Perc!$A:$P,16,FALSE),"Ok P50"),
     "Ok P30/70 ó Híbrido/Eléctrico")</f>
        <v>Ok P30/70 ó Híbrido/Eléctrico</v>
      </c>
      <c r="DJ566" s="279" t="str">
        <f t="shared" si="49"/>
        <v>Vehículos Convencionales_Camperos/Camionetas_4x2</v>
      </c>
      <c r="DK566" s="331">
        <f t="shared" si="53"/>
        <v>118947000</v>
      </c>
      <c r="DL566" s="326"/>
    </row>
    <row r="567" spans="1:116" ht="25.5">
      <c r="A567" s="28">
        <v>562</v>
      </c>
      <c r="B567" s="29" t="s">
        <v>254</v>
      </c>
      <c r="C567" s="29" t="s">
        <v>0</v>
      </c>
      <c r="D567" s="29" t="s">
        <v>337</v>
      </c>
      <c r="E567" s="42" t="s">
        <v>346</v>
      </c>
      <c r="F567" s="42" t="s">
        <v>107</v>
      </c>
      <c r="G567" s="30" t="s">
        <v>1258</v>
      </c>
      <c r="H567" s="42" t="s">
        <v>1253</v>
      </c>
      <c r="I567" s="28">
        <v>4208109</v>
      </c>
      <c r="J567" s="28" t="s">
        <v>1259</v>
      </c>
      <c r="K567" s="31" t="s">
        <v>375</v>
      </c>
      <c r="L567" s="32">
        <v>290</v>
      </c>
      <c r="M567" s="33">
        <v>5</v>
      </c>
      <c r="N567" s="34">
        <v>230000000</v>
      </c>
      <c r="O567" s="34">
        <f>+IFERROR(VLOOKUP(I567,Precio_Fasecolda!A:C,3,FALSE),IFERROR(VLOOKUP(I567,Precio_Fasecolda!B:C,2,FALSE),N567))</f>
        <v>230000000</v>
      </c>
      <c r="P567" s="34">
        <f t="shared" si="50"/>
        <v>0</v>
      </c>
      <c r="Q567" s="33" t="s">
        <v>979</v>
      </c>
      <c r="R567" s="28" t="s">
        <v>130</v>
      </c>
      <c r="S567" s="28" t="s">
        <v>112</v>
      </c>
      <c r="T567" s="28" t="s">
        <v>107</v>
      </c>
      <c r="U567" s="28" t="s">
        <v>107</v>
      </c>
      <c r="V567" s="42" t="s">
        <v>107</v>
      </c>
      <c r="W567" s="28" t="s">
        <v>107</v>
      </c>
      <c r="X567" s="28" t="s">
        <v>107</v>
      </c>
      <c r="Y567" s="28" t="str">
        <f t="shared" si="51"/>
        <v>N.A.</v>
      </c>
      <c r="Z567" s="292">
        <f t="shared" si="48"/>
        <v>218500000</v>
      </c>
      <c r="AA567" s="28" cm="1">
        <f t="array" aca="1" ref="AA567" ca="1">_xlfn.IFS(DK567&lt;$DK$4,1,AND(DK567&gt;=$DK$4,DK567&lt;=$AA$4),2,DK567&gt;$AA$4,3)</f>
        <v>2</v>
      </c>
      <c r="AB567" s="28">
        <v>0</v>
      </c>
      <c r="AC567" s="28" cm="1">
        <f t="array" aca="1" ref="AC567" ca="1">IF(AB567="PERCENTIL 30","",_xlfn.IFS(DK567&lt;$AC$4,1,DK567&gt;$AC$4,2))</f>
        <v>2</v>
      </c>
      <c r="AD567" s="28" t="str">
        <f>+IFERROR(VLOOKUP(_xlfn.TEXTJOIN("_", FALSE, C567:E567), BD_Perc!$A:$O, 15, FALSE),"Segmentación no encontrada o vehículo inactivo")</f>
        <v>PERCENTIL 30-70</v>
      </c>
      <c r="AE567" s="28" t="str" cm="1">
        <f t="array" ref="AE567">_xlfn.IFS(
    AD567 = "PERCENTIL 50",
    _xlfn.IFS(
        BD!DK567 &lt; VLOOKUP(_xlfn.TEXTJOIN("_", FALSE, C567:E567), BD_Perc!$A:$O, 11, FALSE), "Intervalo de precio 1",
        BD!DK567 &gt;= VLOOKUP(_xlfn.TEXTJOIN("_", FALSE, C567:E567), BD_Perc!$A:$O, 11, FALSE), "Intervalo de precio 2"
    ),
    AD567 = "PERCENTIL 30-70",
    _xlfn.IFS(
        BD!DK567 &lt; VLOOKUP(_xlfn.TEXTJOIN("_", FALSE, C567:E567), BD_Perc!$A:$O, 6, FALSE), "Intervalo de precio 1",
        BD!DK567 &lt; VLOOKUP(_xlfn.TEXTJOIN("_", FALSE, C567:E567), BD_Perc!$A:$O, 7, FALSE), "Intervalo de precio 2",
        BD!DK567 &gt;= VLOOKUP(_xlfn.TEXTJOIN("_", FALSE, C567:E567), BD_Perc!$A:$O, 7, FALSE), "Intervalo de precio 3"
    ),
    AD567="Segmentación no encontrada o vehículo inactivo","Segmentación no encontrada o vehículo inactivo"
)</f>
        <v>Intervalo de precio 2</v>
      </c>
      <c r="AF567" s="33" t="s">
        <v>2413</v>
      </c>
      <c r="AG567" s="35" t="b">
        <f t="shared" si="52"/>
        <v>1</v>
      </c>
      <c r="AH567" s="205">
        <v>0.05</v>
      </c>
      <c r="AI567" s="205">
        <v>5.5E-2</v>
      </c>
      <c r="AJ567" s="205">
        <v>0.06</v>
      </c>
      <c r="AK567" s="205">
        <v>6.5000000000000002E-2</v>
      </c>
      <c r="AL567" s="205">
        <v>7.0000000000000007E-2</v>
      </c>
      <c r="AM567" s="205">
        <v>7.4999999999999997E-2</v>
      </c>
      <c r="AN567" s="28" t="s">
        <v>1251</v>
      </c>
      <c r="AO567" s="28" t="s">
        <v>1251</v>
      </c>
      <c r="AP567" s="28" t="s">
        <v>1251</v>
      </c>
      <c r="AQ567" s="37">
        <v>1</v>
      </c>
      <c r="AR567" s="38">
        <v>8689479</v>
      </c>
      <c r="AS567" s="38">
        <v>245086</v>
      </c>
      <c r="AT567" s="38">
        <v>0</v>
      </c>
      <c r="AU567" s="38" t="s">
        <v>107</v>
      </c>
      <c r="AV567" s="38" t="s">
        <v>107</v>
      </c>
      <c r="AW567" s="38" t="s">
        <v>107</v>
      </c>
      <c r="AX567" s="38" t="s">
        <v>107</v>
      </c>
      <c r="AY567" s="38" t="s">
        <v>107</v>
      </c>
      <c r="AZ567" s="38" t="s">
        <v>107</v>
      </c>
      <c r="BA567" s="38" t="s">
        <v>107</v>
      </c>
      <c r="BB567" s="38" t="s">
        <v>107</v>
      </c>
      <c r="BC567" s="38" t="s">
        <v>107</v>
      </c>
      <c r="BD567" s="38" t="s">
        <v>107</v>
      </c>
      <c r="BE567" s="38" t="s">
        <v>107</v>
      </c>
      <c r="BF567" s="38" t="s">
        <v>107</v>
      </c>
      <c r="BG567" s="38">
        <v>0</v>
      </c>
      <c r="BH567" s="38" t="s">
        <v>107</v>
      </c>
      <c r="BI567" s="38" t="s">
        <v>107</v>
      </c>
      <c r="BJ567" s="38" t="s">
        <v>107</v>
      </c>
      <c r="BK567" s="38">
        <v>0</v>
      </c>
      <c r="BL567" s="38">
        <v>0</v>
      </c>
      <c r="BM567" s="38">
        <v>953111</v>
      </c>
      <c r="BN567" s="38">
        <v>1456898</v>
      </c>
      <c r="BO567" s="38" t="s">
        <v>107</v>
      </c>
      <c r="BP567" s="38">
        <v>7897204</v>
      </c>
      <c r="BQ567" s="38">
        <v>204238</v>
      </c>
      <c r="BR567" s="38">
        <v>3403968</v>
      </c>
      <c r="BS567" s="38">
        <v>939495</v>
      </c>
      <c r="BT567" s="38" t="s">
        <v>107</v>
      </c>
      <c r="BU567" s="38" t="s">
        <v>107</v>
      </c>
      <c r="BV567" s="38" t="s">
        <v>107</v>
      </c>
      <c r="BW567" s="38" t="s">
        <v>107</v>
      </c>
      <c r="BX567" s="38">
        <v>204238</v>
      </c>
      <c r="BY567" s="38" t="s">
        <v>107</v>
      </c>
      <c r="BZ567" s="38">
        <v>7624887</v>
      </c>
      <c r="CA567" s="38">
        <v>0</v>
      </c>
      <c r="CB567" s="38" t="s">
        <v>107</v>
      </c>
      <c r="CC567" s="330" t="s">
        <v>107</v>
      </c>
      <c r="CD567" s="38" t="s">
        <v>107</v>
      </c>
      <c r="CE567" s="38" t="s">
        <v>107</v>
      </c>
      <c r="CF567" s="38" t="s">
        <v>107</v>
      </c>
      <c r="CG567" s="38" t="s">
        <v>107</v>
      </c>
      <c r="CH567" s="41" t="s">
        <v>176</v>
      </c>
      <c r="CI567" s="41" t="s">
        <v>176</v>
      </c>
      <c r="CJ567" s="41" t="s">
        <v>176</v>
      </c>
      <c r="CK567" s="41" t="s">
        <v>176</v>
      </c>
      <c r="CL567" s="41" t="s">
        <v>176</v>
      </c>
      <c r="CM567" s="41" t="s">
        <v>176</v>
      </c>
      <c r="CN567" s="85" t="s">
        <v>107</v>
      </c>
      <c r="CO567" s="85" t="s">
        <v>107</v>
      </c>
      <c r="CP567" s="85" t="s">
        <v>107</v>
      </c>
      <c r="CQ567" s="85" t="s">
        <v>107</v>
      </c>
      <c r="CR567" s="85" t="s">
        <v>107</v>
      </c>
      <c r="CS567" s="85" t="s">
        <v>107</v>
      </c>
      <c r="CT567" s="85" t="s">
        <v>107</v>
      </c>
      <c r="CU567" s="85" t="s">
        <v>107</v>
      </c>
      <c r="CV567" s="85" t="s">
        <v>107</v>
      </c>
      <c r="CW567" s="85" t="s">
        <v>107</v>
      </c>
      <c r="CX567" s="85" t="s">
        <v>107</v>
      </c>
      <c r="CY567" s="85" t="s">
        <v>107</v>
      </c>
      <c r="CZ567" s="85" t="s">
        <v>107</v>
      </c>
      <c r="DA567" s="85" t="s">
        <v>107</v>
      </c>
      <c r="DB567" s="85" t="s">
        <v>107</v>
      </c>
      <c r="DC567" s="85" t="s">
        <v>107</v>
      </c>
      <c r="DD567" s="332">
        <v>13479710</v>
      </c>
      <c r="DE567" s="43">
        <v>1</v>
      </c>
      <c r="DF567" s="390">
        <v>1</v>
      </c>
      <c r="DG567" s="310"/>
      <c r="DH567" s="203"/>
      <c r="DI567" s="279" t="str" cm="1">
        <f t="array" ref="DI567">+IF(AND(C567&lt;&gt;"Vehículos Eléctricos",C567&lt;&gt;"Vehículos Híbridos",AD567="PERCENTIL 50"),
     IF(VLOOKUP(_xlfn.TEXTJOIN("_",FALSE,C567:E567),BD_Perc!$A:$P,_xlfn.IFS(BD!AE567="Intervalo de precio 1",12,BD!AE567="Intervalo de precio 2",13),FALSE)&lt;=1,
     VLOOKUP(_xlfn.TEXTJOIN("_",FALSE,C567:E567),BD_Perc!$A:$P,16,FALSE),"Ok P50"),
     "Ok P30/70 ó Híbrido/Eléctrico")</f>
        <v>Ok P30/70 ó Híbrido/Eléctrico</v>
      </c>
      <c r="DJ567" s="279" t="str">
        <f t="shared" si="49"/>
        <v>Vehículos Convencionales_Camperos/Camionetas_4x4</v>
      </c>
      <c r="DK567" s="331">
        <f t="shared" si="53"/>
        <v>218500000</v>
      </c>
      <c r="DL567" s="326"/>
    </row>
    <row r="568" spans="1:116" ht="38.25">
      <c r="A568" s="28">
        <v>563</v>
      </c>
      <c r="B568" s="29" t="s">
        <v>254</v>
      </c>
      <c r="C568" s="29" t="s">
        <v>0</v>
      </c>
      <c r="D568" s="29" t="s">
        <v>337</v>
      </c>
      <c r="E568" s="42" t="s">
        <v>346</v>
      </c>
      <c r="F568" s="42" t="s">
        <v>107</v>
      </c>
      <c r="G568" s="30" t="s">
        <v>1260</v>
      </c>
      <c r="H568" s="42" t="s">
        <v>1253</v>
      </c>
      <c r="I568" s="28">
        <v>4208111</v>
      </c>
      <c r="J568" s="28" t="s">
        <v>1261</v>
      </c>
      <c r="K568" s="31" t="s">
        <v>375</v>
      </c>
      <c r="L568" s="32">
        <v>290</v>
      </c>
      <c r="M568" s="33">
        <v>5</v>
      </c>
      <c r="N568" s="34">
        <v>209200000</v>
      </c>
      <c r="O568" s="34">
        <f>+IFERROR(VLOOKUP(I568,Precio_Fasecolda!A:C,3,FALSE),IFERROR(VLOOKUP(I568,Precio_Fasecolda!B:C,2,FALSE),N568))</f>
        <v>209200000</v>
      </c>
      <c r="P568" s="34">
        <f t="shared" si="50"/>
        <v>0</v>
      </c>
      <c r="Q568" s="33" t="s">
        <v>979</v>
      </c>
      <c r="R568" s="28" t="s">
        <v>130</v>
      </c>
      <c r="S568" s="28" t="s">
        <v>112</v>
      </c>
      <c r="T568" s="28" t="s">
        <v>107</v>
      </c>
      <c r="U568" s="28" t="s">
        <v>107</v>
      </c>
      <c r="V568" s="42" t="s">
        <v>107</v>
      </c>
      <c r="W568" s="28" t="s">
        <v>107</v>
      </c>
      <c r="X568" s="28" t="s">
        <v>107</v>
      </c>
      <c r="Y568" s="28" t="str">
        <f t="shared" si="51"/>
        <v>N.A.</v>
      </c>
      <c r="Z568" s="292">
        <f t="shared" si="48"/>
        <v>194556000</v>
      </c>
      <c r="AA568" s="28" cm="1">
        <f t="array" aca="1" ref="AA568" ca="1">_xlfn.IFS(DK568&lt;$DK$4,1,AND(DK568&gt;=$DK$4,DK568&lt;=$AA$4),2,DK568&gt;$AA$4,3)</f>
        <v>2</v>
      </c>
      <c r="AB568" s="28">
        <v>0</v>
      </c>
      <c r="AC568" s="28" cm="1">
        <f t="array" aca="1" ref="AC568" ca="1">IF(AB568="PERCENTIL 30","",_xlfn.IFS(DK568&lt;$AC$4,1,DK568&gt;$AC$4,2))</f>
        <v>2</v>
      </c>
      <c r="AD568" s="28" t="str">
        <f>+IFERROR(VLOOKUP(_xlfn.TEXTJOIN("_", FALSE, C568:E568), BD_Perc!$A:$O, 15, FALSE),"Segmentación no encontrada o vehículo inactivo")</f>
        <v>PERCENTIL 30-70</v>
      </c>
      <c r="AE568" s="28" t="str" cm="1">
        <f t="array" ref="AE568">_xlfn.IFS(
    AD568 = "PERCENTIL 50",
    _xlfn.IFS(
        BD!DK568 &lt; VLOOKUP(_xlfn.TEXTJOIN("_", FALSE, C568:E568), BD_Perc!$A:$O, 11, FALSE), "Intervalo de precio 1",
        BD!DK568 &gt;= VLOOKUP(_xlfn.TEXTJOIN("_", FALSE, C568:E568), BD_Perc!$A:$O, 11, FALSE), "Intervalo de precio 2"
    ),
    AD568 = "PERCENTIL 30-70",
    _xlfn.IFS(
        BD!DK568 &lt; VLOOKUP(_xlfn.TEXTJOIN("_", FALSE, C568:E568), BD_Perc!$A:$O, 6, FALSE), "Intervalo de precio 1",
        BD!DK568 &lt; VLOOKUP(_xlfn.TEXTJOIN("_", FALSE, C568:E568), BD_Perc!$A:$O, 7, FALSE), "Intervalo de precio 2",
        BD!DK568 &gt;= VLOOKUP(_xlfn.TEXTJOIN("_", FALSE, C568:E568), BD_Perc!$A:$O, 7, FALSE), "Intervalo de precio 3"
    ),
    AD568="Segmentación no encontrada o vehículo inactivo","Segmentación no encontrada o vehículo inactivo"
)</f>
        <v>Intervalo de precio 2</v>
      </c>
      <c r="AF568" s="33" t="s">
        <v>2413</v>
      </c>
      <c r="AG568" s="35" t="b">
        <f t="shared" si="52"/>
        <v>1</v>
      </c>
      <c r="AH568" s="205">
        <v>7.0000000000000007E-2</v>
      </c>
      <c r="AI568" s="205">
        <v>7.4999999999999997E-2</v>
      </c>
      <c r="AJ568" s="205">
        <v>0.08</v>
      </c>
      <c r="AK568" s="205">
        <v>8.5000000000000006E-2</v>
      </c>
      <c r="AL568" s="205">
        <v>0.09</v>
      </c>
      <c r="AM568" s="205">
        <v>0.1</v>
      </c>
      <c r="AN568" s="28" t="s">
        <v>1251</v>
      </c>
      <c r="AO568" s="28" t="s">
        <v>1251</v>
      </c>
      <c r="AP568" s="28" t="s">
        <v>1251</v>
      </c>
      <c r="AQ568" s="37">
        <v>1</v>
      </c>
      <c r="AR568" s="38">
        <v>8689479</v>
      </c>
      <c r="AS568" s="38">
        <v>245086</v>
      </c>
      <c r="AT568" s="38">
        <v>0</v>
      </c>
      <c r="AU568" s="38" t="s">
        <v>107</v>
      </c>
      <c r="AV568" s="38" t="s">
        <v>107</v>
      </c>
      <c r="AW568" s="38" t="s">
        <v>107</v>
      </c>
      <c r="AX568" s="38" t="s">
        <v>107</v>
      </c>
      <c r="AY568" s="38" t="s">
        <v>107</v>
      </c>
      <c r="AZ568" s="38" t="s">
        <v>107</v>
      </c>
      <c r="BA568" s="38" t="s">
        <v>107</v>
      </c>
      <c r="BB568" s="38" t="s">
        <v>107</v>
      </c>
      <c r="BC568" s="38" t="s">
        <v>107</v>
      </c>
      <c r="BD568" s="38" t="s">
        <v>107</v>
      </c>
      <c r="BE568" s="38" t="s">
        <v>107</v>
      </c>
      <c r="BF568" s="38" t="s">
        <v>107</v>
      </c>
      <c r="BG568" s="38">
        <v>2587015</v>
      </c>
      <c r="BH568" s="38" t="s">
        <v>107</v>
      </c>
      <c r="BI568" s="38" t="s">
        <v>107</v>
      </c>
      <c r="BJ568" s="38" t="s">
        <v>107</v>
      </c>
      <c r="BK568" s="38">
        <v>0</v>
      </c>
      <c r="BL568" s="38">
        <v>0</v>
      </c>
      <c r="BM568" s="38">
        <v>953111</v>
      </c>
      <c r="BN568" s="38">
        <v>1456898</v>
      </c>
      <c r="BO568" s="38" t="s">
        <v>107</v>
      </c>
      <c r="BP568" s="38">
        <v>7897204</v>
      </c>
      <c r="BQ568" s="38">
        <v>204238</v>
      </c>
      <c r="BR568" s="38">
        <v>3403968</v>
      </c>
      <c r="BS568" s="38">
        <v>939495</v>
      </c>
      <c r="BT568" s="38" t="s">
        <v>107</v>
      </c>
      <c r="BU568" s="38" t="s">
        <v>107</v>
      </c>
      <c r="BV568" s="38" t="s">
        <v>107</v>
      </c>
      <c r="BW568" s="38" t="s">
        <v>107</v>
      </c>
      <c r="BX568" s="38">
        <v>204238</v>
      </c>
      <c r="BY568" s="38" t="s">
        <v>107</v>
      </c>
      <c r="BZ568" s="38">
        <v>7624887</v>
      </c>
      <c r="CA568" s="38">
        <v>0</v>
      </c>
      <c r="CB568" s="38" t="s">
        <v>107</v>
      </c>
      <c r="CC568" s="330" t="s">
        <v>107</v>
      </c>
      <c r="CD568" s="38" t="s">
        <v>107</v>
      </c>
      <c r="CE568" s="38" t="s">
        <v>107</v>
      </c>
      <c r="CF568" s="38" t="s">
        <v>107</v>
      </c>
      <c r="CG568" s="38" t="s">
        <v>107</v>
      </c>
      <c r="CH568" s="41" t="s">
        <v>176</v>
      </c>
      <c r="CI568" s="41" t="s">
        <v>176</v>
      </c>
      <c r="CJ568" s="41" t="s">
        <v>176</v>
      </c>
      <c r="CK568" s="41" t="s">
        <v>176</v>
      </c>
      <c r="CL568" s="41" t="s">
        <v>176</v>
      </c>
      <c r="CM568" s="41" t="s">
        <v>176</v>
      </c>
      <c r="CN568" s="85" t="s">
        <v>107</v>
      </c>
      <c r="CO568" s="85" t="s">
        <v>107</v>
      </c>
      <c r="CP568" s="85" t="s">
        <v>107</v>
      </c>
      <c r="CQ568" s="85" t="s">
        <v>107</v>
      </c>
      <c r="CR568" s="85" t="s">
        <v>107</v>
      </c>
      <c r="CS568" s="85" t="s">
        <v>107</v>
      </c>
      <c r="CT568" s="85" t="s">
        <v>107</v>
      </c>
      <c r="CU568" s="85" t="s">
        <v>107</v>
      </c>
      <c r="CV568" s="85" t="s">
        <v>107</v>
      </c>
      <c r="CW568" s="85" t="s">
        <v>107</v>
      </c>
      <c r="CX568" s="85" t="s">
        <v>107</v>
      </c>
      <c r="CY568" s="85" t="s">
        <v>107</v>
      </c>
      <c r="CZ568" s="85" t="s">
        <v>107</v>
      </c>
      <c r="DA568" s="85" t="s">
        <v>107</v>
      </c>
      <c r="DB568" s="85" t="s">
        <v>107</v>
      </c>
      <c r="DC568" s="85" t="s">
        <v>107</v>
      </c>
      <c r="DD568" s="332">
        <v>13479710</v>
      </c>
      <c r="DE568" s="43">
        <v>1</v>
      </c>
      <c r="DF568" s="390">
        <v>1</v>
      </c>
      <c r="DG568" s="310"/>
      <c r="DH568" s="203"/>
      <c r="DI568" s="279" t="str" cm="1">
        <f t="array" ref="DI568">+IF(AND(C568&lt;&gt;"Vehículos Eléctricos",C568&lt;&gt;"Vehículos Híbridos",AD568="PERCENTIL 50"),
     IF(VLOOKUP(_xlfn.TEXTJOIN("_",FALSE,C568:E568),BD_Perc!$A:$P,_xlfn.IFS(BD!AE568="Intervalo de precio 1",12,BD!AE568="Intervalo de precio 2",13),FALSE)&lt;=1,
     VLOOKUP(_xlfn.TEXTJOIN("_",FALSE,C568:E568),BD_Perc!$A:$P,16,FALSE),"Ok P50"),
     "Ok P30/70 ó Híbrido/Eléctrico")</f>
        <v>Ok P30/70 ó Híbrido/Eléctrico</v>
      </c>
      <c r="DJ568" s="279" t="str">
        <f t="shared" si="49"/>
        <v>Vehículos Convencionales_Camperos/Camionetas_4x4</v>
      </c>
      <c r="DK568" s="331">
        <f t="shared" si="53"/>
        <v>194556000</v>
      </c>
      <c r="DL568" s="326"/>
    </row>
    <row r="569" spans="1:116" ht="25.5">
      <c r="A569" s="28">
        <v>564</v>
      </c>
      <c r="B569" s="29" t="s">
        <v>254</v>
      </c>
      <c r="C569" s="29" t="s">
        <v>0</v>
      </c>
      <c r="D569" s="29" t="s">
        <v>337</v>
      </c>
      <c r="E569" s="42" t="s">
        <v>346</v>
      </c>
      <c r="F569" s="42" t="s">
        <v>107</v>
      </c>
      <c r="G569" s="30" t="s">
        <v>1262</v>
      </c>
      <c r="H569" s="42" t="s">
        <v>1253</v>
      </c>
      <c r="I569" s="28">
        <v>4208114</v>
      </c>
      <c r="J569" s="28" t="s">
        <v>1263</v>
      </c>
      <c r="K569" s="31" t="s">
        <v>375</v>
      </c>
      <c r="L569" s="32">
        <v>286</v>
      </c>
      <c r="M569" s="33">
        <v>5</v>
      </c>
      <c r="N569" s="34">
        <v>260000000</v>
      </c>
      <c r="O569" s="34">
        <f>+IFERROR(VLOOKUP(I569,Precio_Fasecolda!A:C,3,FALSE),IFERROR(VLOOKUP(I569,Precio_Fasecolda!B:C,2,FALSE),N569))</f>
        <v>260000000</v>
      </c>
      <c r="P569" s="34">
        <f t="shared" si="50"/>
        <v>0</v>
      </c>
      <c r="Q569" s="33" t="s">
        <v>979</v>
      </c>
      <c r="R569" s="28" t="s">
        <v>130</v>
      </c>
      <c r="S569" s="28" t="s">
        <v>112</v>
      </c>
      <c r="T569" s="28" t="s">
        <v>107</v>
      </c>
      <c r="U569" s="28" t="s">
        <v>107</v>
      </c>
      <c r="V569" s="42" t="s">
        <v>107</v>
      </c>
      <c r="W569" s="28" t="s">
        <v>107</v>
      </c>
      <c r="X569" s="28" t="s">
        <v>107</v>
      </c>
      <c r="Y569" s="28" t="str">
        <f t="shared" si="51"/>
        <v>N.A.</v>
      </c>
      <c r="Z569" s="292">
        <f t="shared" si="48"/>
        <v>247000000</v>
      </c>
      <c r="AA569" s="28" cm="1">
        <f t="array" aca="1" ref="AA569" ca="1">_xlfn.IFS(DK569&lt;$DK$4,1,AND(DK569&gt;=$DK$4,DK569&lt;=$AA$4),2,DK569&gt;$AA$4,3)</f>
        <v>3</v>
      </c>
      <c r="AB569" s="28">
        <v>0</v>
      </c>
      <c r="AC569" s="28" cm="1">
        <f t="array" aca="1" ref="AC569" ca="1">IF(AB569="PERCENTIL 30","",_xlfn.IFS(DK569&lt;$AC$4,1,DK569&gt;$AC$4,2))</f>
        <v>2</v>
      </c>
      <c r="AD569" s="28" t="str">
        <f>+IFERROR(VLOOKUP(_xlfn.TEXTJOIN("_", FALSE, C569:E569), BD_Perc!$A:$O, 15, FALSE),"Segmentación no encontrada o vehículo inactivo")</f>
        <v>PERCENTIL 30-70</v>
      </c>
      <c r="AE569" s="28" t="str" cm="1">
        <f t="array" ref="AE569">_xlfn.IFS(
    AD569 = "PERCENTIL 50",
    _xlfn.IFS(
        BD!DK569 &lt; VLOOKUP(_xlfn.TEXTJOIN("_", FALSE, C569:E569), BD_Perc!$A:$O, 11, FALSE), "Intervalo de precio 1",
        BD!DK569 &gt;= VLOOKUP(_xlfn.TEXTJOIN("_", FALSE, C569:E569), BD_Perc!$A:$O, 11, FALSE), "Intervalo de precio 2"
    ),
    AD569 = "PERCENTIL 30-70",
    _xlfn.IFS(
        BD!DK569 &lt; VLOOKUP(_xlfn.TEXTJOIN("_", FALSE, C569:E569), BD_Perc!$A:$O, 6, FALSE), "Intervalo de precio 1",
        BD!DK569 &lt; VLOOKUP(_xlfn.TEXTJOIN("_", FALSE, C569:E569), BD_Perc!$A:$O, 7, FALSE), "Intervalo de precio 2",
        BD!DK569 &gt;= VLOOKUP(_xlfn.TEXTJOIN("_", FALSE, C569:E569), BD_Perc!$A:$O, 7, FALSE), "Intervalo de precio 3"
    ),
    AD569="Segmentación no encontrada o vehículo inactivo","Segmentación no encontrada o vehículo inactivo"
)</f>
        <v>Intervalo de precio 2</v>
      </c>
      <c r="AF569" s="33" t="s">
        <v>2413</v>
      </c>
      <c r="AG569" s="35" t="b">
        <f t="shared" si="52"/>
        <v>1</v>
      </c>
      <c r="AH569" s="205">
        <v>0.05</v>
      </c>
      <c r="AI569" s="205">
        <v>5.5E-2</v>
      </c>
      <c r="AJ569" s="205">
        <v>0.06</v>
      </c>
      <c r="AK569" s="205">
        <v>6.5000000000000002E-2</v>
      </c>
      <c r="AL569" s="205">
        <v>7.0000000000000007E-2</v>
      </c>
      <c r="AM569" s="205">
        <v>0.08</v>
      </c>
      <c r="AN569" s="28" t="s">
        <v>1251</v>
      </c>
      <c r="AO569" s="28" t="s">
        <v>1251</v>
      </c>
      <c r="AP569" s="28" t="s">
        <v>1251</v>
      </c>
      <c r="AQ569" s="37">
        <v>1</v>
      </c>
      <c r="AR569" s="38">
        <v>8689479</v>
      </c>
      <c r="AS569" s="38">
        <v>245086</v>
      </c>
      <c r="AT569" s="38">
        <v>0</v>
      </c>
      <c r="AU569" s="38" t="s">
        <v>107</v>
      </c>
      <c r="AV569" s="38" t="s">
        <v>107</v>
      </c>
      <c r="AW569" s="38" t="s">
        <v>107</v>
      </c>
      <c r="AX569" s="38" t="s">
        <v>107</v>
      </c>
      <c r="AY569" s="38" t="s">
        <v>107</v>
      </c>
      <c r="AZ569" s="38" t="s">
        <v>107</v>
      </c>
      <c r="BA569" s="38" t="s">
        <v>107</v>
      </c>
      <c r="BB569" s="38" t="s">
        <v>107</v>
      </c>
      <c r="BC569" s="38" t="s">
        <v>107</v>
      </c>
      <c r="BD569" s="38" t="s">
        <v>107</v>
      </c>
      <c r="BE569" s="38" t="s">
        <v>107</v>
      </c>
      <c r="BF569" s="38" t="s">
        <v>107</v>
      </c>
      <c r="BG569" s="38">
        <v>2587015</v>
      </c>
      <c r="BH569" s="38" t="s">
        <v>107</v>
      </c>
      <c r="BI569" s="38" t="s">
        <v>107</v>
      </c>
      <c r="BJ569" s="38" t="s">
        <v>107</v>
      </c>
      <c r="BK569" s="38">
        <v>0</v>
      </c>
      <c r="BL569" s="38">
        <v>0</v>
      </c>
      <c r="BM569" s="38">
        <v>953111</v>
      </c>
      <c r="BN569" s="38">
        <v>1456898</v>
      </c>
      <c r="BO569" s="38" t="s">
        <v>107</v>
      </c>
      <c r="BP569" s="38">
        <v>7897204</v>
      </c>
      <c r="BQ569" s="38">
        <v>204238</v>
      </c>
      <c r="BR569" s="38">
        <v>3403968</v>
      </c>
      <c r="BS569" s="38">
        <v>939495</v>
      </c>
      <c r="BT569" s="38" t="s">
        <v>107</v>
      </c>
      <c r="BU569" s="38" t="s">
        <v>107</v>
      </c>
      <c r="BV569" s="38" t="s">
        <v>107</v>
      </c>
      <c r="BW569" s="38" t="s">
        <v>107</v>
      </c>
      <c r="BX569" s="38">
        <v>204238</v>
      </c>
      <c r="BY569" s="38" t="s">
        <v>107</v>
      </c>
      <c r="BZ569" s="38">
        <v>7624887</v>
      </c>
      <c r="CA569" s="38">
        <v>0</v>
      </c>
      <c r="CB569" s="38" t="s">
        <v>107</v>
      </c>
      <c r="CC569" s="330" t="s">
        <v>107</v>
      </c>
      <c r="CD569" s="38" t="s">
        <v>107</v>
      </c>
      <c r="CE569" s="38" t="s">
        <v>107</v>
      </c>
      <c r="CF569" s="38" t="s">
        <v>107</v>
      </c>
      <c r="CG569" s="38" t="s">
        <v>107</v>
      </c>
      <c r="CH569" s="41" t="s">
        <v>176</v>
      </c>
      <c r="CI569" s="41" t="s">
        <v>176</v>
      </c>
      <c r="CJ569" s="41" t="s">
        <v>176</v>
      </c>
      <c r="CK569" s="41" t="s">
        <v>176</v>
      </c>
      <c r="CL569" s="41" t="s">
        <v>176</v>
      </c>
      <c r="CM569" s="41" t="s">
        <v>176</v>
      </c>
      <c r="CN569" s="85" t="s">
        <v>107</v>
      </c>
      <c r="CO569" s="85" t="s">
        <v>107</v>
      </c>
      <c r="CP569" s="85" t="s">
        <v>107</v>
      </c>
      <c r="CQ569" s="85" t="s">
        <v>107</v>
      </c>
      <c r="CR569" s="85" t="s">
        <v>107</v>
      </c>
      <c r="CS569" s="85" t="s">
        <v>107</v>
      </c>
      <c r="CT569" s="85" t="s">
        <v>107</v>
      </c>
      <c r="CU569" s="85" t="s">
        <v>107</v>
      </c>
      <c r="CV569" s="85" t="s">
        <v>107</v>
      </c>
      <c r="CW569" s="85" t="s">
        <v>107</v>
      </c>
      <c r="CX569" s="85" t="s">
        <v>107</v>
      </c>
      <c r="CY569" s="85" t="s">
        <v>107</v>
      </c>
      <c r="CZ569" s="85" t="s">
        <v>107</v>
      </c>
      <c r="DA569" s="85" t="s">
        <v>107</v>
      </c>
      <c r="DB569" s="85" t="s">
        <v>107</v>
      </c>
      <c r="DC569" s="85" t="s">
        <v>107</v>
      </c>
      <c r="DD569" s="332">
        <v>13479710</v>
      </c>
      <c r="DE569" s="43">
        <v>1</v>
      </c>
      <c r="DF569" s="390">
        <v>1</v>
      </c>
      <c r="DG569" s="310"/>
      <c r="DH569" s="203"/>
      <c r="DI569" s="279" t="str" cm="1">
        <f t="array" ref="DI569">+IF(AND(C569&lt;&gt;"Vehículos Eléctricos",C569&lt;&gt;"Vehículos Híbridos",AD569="PERCENTIL 50"),
     IF(VLOOKUP(_xlfn.TEXTJOIN("_",FALSE,C569:E569),BD_Perc!$A:$P,_xlfn.IFS(BD!AE569="Intervalo de precio 1",12,BD!AE569="Intervalo de precio 2",13),FALSE)&lt;=1,
     VLOOKUP(_xlfn.TEXTJOIN("_",FALSE,C569:E569),BD_Perc!$A:$P,16,FALSE),"Ok P50"),
     "Ok P30/70 ó Híbrido/Eléctrico")</f>
        <v>Ok P30/70 ó Híbrido/Eléctrico</v>
      </c>
      <c r="DJ569" s="279" t="str">
        <f t="shared" si="49"/>
        <v>Vehículos Convencionales_Camperos/Camionetas_4x4</v>
      </c>
      <c r="DK569" s="331">
        <f t="shared" si="53"/>
        <v>247000000</v>
      </c>
      <c r="DL569" s="326"/>
    </row>
    <row r="570" spans="1:116" ht="25.5">
      <c r="A570" s="28">
        <v>565</v>
      </c>
      <c r="B570" s="29" t="s">
        <v>254</v>
      </c>
      <c r="C570" s="29" t="s">
        <v>0</v>
      </c>
      <c r="D570" s="29" t="s">
        <v>337</v>
      </c>
      <c r="E570" s="42" t="s">
        <v>346</v>
      </c>
      <c r="F570" s="42" t="s">
        <v>107</v>
      </c>
      <c r="G570" s="30" t="s">
        <v>1264</v>
      </c>
      <c r="H570" s="42" t="s">
        <v>1253</v>
      </c>
      <c r="I570" s="28">
        <v>4208115</v>
      </c>
      <c r="J570" s="28" t="s">
        <v>1265</v>
      </c>
      <c r="K570" s="31" t="s">
        <v>375</v>
      </c>
      <c r="L570" s="32">
        <v>286</v>
      </c>
      <c r="M570" s="33">
        <v>5</v>
      </c>
      <c r="N570" s="34">
        <v>365000000</v>
      </c>
      <c r="O570" s="34">
        <f>+IFERROR(VLOOKUP(I570,Precio_Fasecolda!A:C,3,FALSE),IFERROR(VLOOKUP(I570,Precio_Fasecolda!B:C,2,FALSE),N570))</f>
        <v>365000000</v>
      </c>
      <c r="P570" s="34">
        <f t="shared" si="50"/>
        <v>0</v>
      </c>
      <c r="Q570" s="33" t="s">
        <v>979</v>
      </c>
      <c r="R570" s="28" t="s">
        <v>130</v>
      </c>
      <c r="S570" s="28" t="s">
        <v>112</v>
      </c>
      <c r="T570" s="28" t="s">
        <v>107</v>
      </c>
      <c r="U570" s="28" t="s">
        <v>107</v>
      </c>
      <c r="V570" s="42" t="s">
        <v>107</v>
      </c>
      <c r="W570" s="28" t="s">
        <v>107</v>
      </c>
      <c r="X570" s="28" t="s">
        <v>107</v>
      </c>
      <c r="Y570" s="28" t="str">
        <f t="shared" si="51"/>
        <v>N.A.</v>
      </c>
      <c r="Z570" s="292">
        <f t="shared" si="48"/>
        <v>346750000</v>
      </c>
      <c r="AA570" s="28" cm="1">
        <f t="array" aca="1" ref="AA570" ca="1">_xlfn.IFS(DK570&lt;$DK$4,1,AND(DK570&gt;=$DK$4,DK570&lt;=$AA$4),2,DK570&gt;$AA$4,3)</f>
        <v>3</v>
      </c>
      <c r="AB570" s="28">
        <v>0</v>
      </c>
      <c r="AC570" s="28" cm="1">
        <f t="array" aca="1" ref="AC570" ca="1">IF(AB570="PERCENTIL 30","",_xlfn.IFS(DK570&lt;$AC$4,1,DK570&gt;$AC$4,2))</f>
        <v>2</v>
      </c>
      <c r="AD570" s="28" t="str">
        <f>+IFERROR(VLOOKUP(_xlfn.TEXTJOIN("_", FALSE, C570:E570), BD_Perc!$A:$O, 15, FALSE),"Segmentación no encontrada o vehículo inactivo")</f>
        <v>PERCENTIL 30-70</v>
      </c>
      <c r="AE570" s="28" t="str" cm="1">
        <f t="array" ref="AE570">_xlfn.IFS(
    AD570 = "PERCENTIL 50",
    _xlfn.IFS(
        BD!DK570 &lt; VLOOKUP(_xlfn.TEXTJOIN("_", FALSE, C570:E570), BD_Perc!$A:$O, 11, FALSE), "Intervalo de precio 1",
        BD!DK570 &gt;= VLOOKUP(_xlfn.TEXTJOIN("_", FALSE, C570:E570), BD_Perc!$A:$O, 11, FALSE), "Intervalo de precio 2"
    ),
    AD570 = "PERCENTIL 30-70",
    _xlfn.IFS(
        BD!DK570 &lt; VLOOKUP(_xlfn.TEXTJOIN("_", FALSE, C570:E570), BD_Perc!$A:$O, 6, FALSE), "Intervalo de precio 1",
        BD!DK570 &lt; VLOOKUP(_xlfn.TEXTJOIN("_", FALSE, C570:E570), BD_Perc!$A:$O, 7, FALSE), "Intervalo de precio 2",
        BD!DK570 &gt;= VLOOKUP(_xlfn.TEXTJOIN("_", FALSE, C570:E570), BD_Perc!$A:$O, 7, FALSE), "Intervalo de precio 3"
    ),
    AD570="Segmentación no encontrada o vehículo inactivo","Segmentación no encontrada o vehículo inactivo"
)</f>
        <v>Intervalo de precio 3</v>
      </c>
      <c r="AF570" s="33" t="s">
        <v>2414</v>
      </c>
      <c r="AG570" s="35" t="b">
        <f t="shared" si="52"/>
        <v>1</v>
      </c>
      <c r="AH570" s="205">
        <v>0.05</v>
      </c>
      <c r="AI570" s="205">
        <v>5.5E-2</v>
      </c>
      <c r="AJ570" s="205">
        <v>0.06</v>
      </c>
      <c r="AK570" s="205">
        <v>6.5000000000000002E-2</v>
      </c>
      <c r="AL570" s="205">
        <v>7.0000000000000007E-2</v>
      </c>
      <c r="AM570" s="205">
        <v>0.08</v>
      </c>
      <c r="AN570" s="28" t="s">
        <v>1251</v>
      </c>
      <c r="AO570" s="28" t="s">
        <v>1251</v>
      </c>
      <c r="AP570" s="28" t="s">
        <v>1251</v>
      </c>
      <c r="AQ570" s="37">
        <v>1</v>
      </c>
      <c r="AR570" s="38">
        <v>8689479</v>
      </c>
      <c r="AS570" s="38">
        <v>245086</v>
      </c>
      <c r="AT570" s="38">
        <v>0</v>
      </c>
      <c r="AU570" s="38" t="s">
        <v>107</v>
      </c>
      <c r="AV570" s="38" t="s">
        <v>107</v>
      </c>
      <c r="AW570" s="38" t="s">
        <v>107</v>
      </c>
      <c r="AX570" s="38" t="s">
        <v>107</v>
      </c>
      <c r="AY570" s="38" t="s">
        <v>107</v>
      </c>
      <c r="AZ570" s="38" t="s">
        <v>107</v>
      </c>
      <c r="BA570" s="38" t="s">
        <v>107</v>
      </c>
      <c r="BB570" s="38" t="s">
        <v>107</v>
      </c>
      <c r="BC570" s="38" t="s">
        <v>107</v>
      </c>
      <c r="BD570" s="38" t="s">
        <v>107</v>
      </c>
      <c r="BE570" s="38" t="s">
        <v>107</v>
      </c>
      <c r="BF570" s="38" t="s">
        <v>107</v>
      </c>
      <c r="BG570" s="38">
        <v>2587015</v>
      </c>
      <c r="BH570" s="38" t="s">
        <v>107</v>
      </c>
      <c r="BI570" s="38" t="s">
        <v>107</v>
      </c>
      <c r="BJ570" s="38" t="s">
        <v>107</v>
      </c>
      <c r="BK570" s="38">
        <v>0</v>
      </c>
      <c r="BL570" s="38">
        <v>0</v>
      </c>
      <c r="BM570" s="38">
        <v>953111</v>
      </c>
      <c r="BN570" s="38">
        <v>1456898</v>
      </c>
      <c r="BO570" s="38" t="s">
        <v>107</v>
      </c>
      <c r="BP570" s="38">
        <v>7897204</v>
      </c>
      <c r="BQ570" s="38">
        <v>204238</v>
      </c>
      <c r="BR570" s="38">
        <v>3403968</v>
      </c>
      <c r="BS570" s="38">
        <v>939495</v>
      </c>
      <c r="BT570" s="38" t="s">
        <v>107</v>
      </c>
      <c r="BU570" s="38" t="s">
        <v>107</v>
      </c>
      <c r="BV570" s="38" t="s">
        <v>107</v>
      </c>
      <c r="BW570" s="38" t="s">
        <v>107</v>
      </c>
      <c r="BX570" s="38">
        <v>204238</v>
      </c>
      <c r="BY570" s="38" t="s">
        <v>107</v>
      </c>
      <c r="BZ570" s="38">
        <v>7624887</v>
      </c>
      <c r="CA570" s="38">
        <v>0</v>
      </c>
      <c r="CB570" s="38" t="s">
        <v>107</v>
      </c>
      <c r="CC570" s="330" t="s">
        <v>107</v>
      </c>
      <c r="CD570" s="38" t="s">
        <v>107</v>
      </c>
      <c r="CE570" s="38" t="s">
        <v>107</v>
      </c>
      <c r="CF570" s="38" t="s">
        <v>107</v>
      </c>
      <c r="CG570" s="38" t="s">
        <v>107</v>
      </c>
      <c r="CH570" s="41" t="s">
        <v>176</v>
      </c>
      <c r="CI570" s="41" t="s">
        <v>176</v>
      </c>
      <c r="CJ570" s="41" t="s">
        <v>176</v>
      </c>
      <c r="CK570" s="41" t="s">
        <v>176</v>
      </c>
      <c r="CL570" s="41" t="s">
        <v>176</v>
      </c>
      <c r="CM570" s="41" t="s">
        <v>176</v>
      </c>
      <c r="CN570" s="85" t="s">
        <v>107</v>
      </c>
      <c r="CO570" s="85" t="s">
        <v>107</v>
      </c>
      <c r="CP570" s="85" t="s">
        <v>107</v>
      </c>
      <c r="CQ570" s="85" t="s">
        <v>107</v>
      </c>
      <c r="CR570" s="85" t="s">
        <v>107</v>
      </c>
      <c r="CS570" s="85" t="s">
        <v>107</v>
      </c>
      <c r="CT570" s="85" t="s">
        <v>107</v>
      </c>
      <c r="CU570" s="85" t="s">
        <v>107</v>
      </c>
      <c r="CV570" s="85" t="s">
        <v>107</v>
      </c>
      <c r="CW570" s="85" t="s">
        <v>107</v>
      </c>
      <c r="CX570" s="85" t="s">
        <v>107</v>
      </c>
      <c r="CY570" s="85" t="s">
        <v>107</v>
      </c>
      <c r="CZ570" s="85" t="s">
        <v>107</v>
      </c>
      <c r="DA570" s="85" t="s">
        <v>107</v>
      </c>
      <c r="DB570" s="85" t="s">
        <v>107</v>
      </c>
      <c r="DC570" s="85" t="s">
        <v>107</v>
      </c>
      <c r="DD570" s="332">
        <v>13479710</v>
      </c>
      <c r="DE570" s="43">
        <v>1</v>
      </c>
      <c r="DF570" s="390">
        <v>1</v>
      </c>
      <c r="DG570" s="310"/>
      <c r="DH570" s="203"/>
      <c r="DI570" s="279" t="str" cm="1">
        <f t="array" ref="DI570">+IF(AND(C570&lt;&gt;"Vehículos Eléctricos",C570&lt;&gt;"Vehículos Híbridos",AD570="PERCENTIL 50"),
     IF(VLOOKUP(_xlfn.TEXTJOIN("_",FALSE,C570:E570),BD_Perc!$A:$P,_xlfn.IFS(BD!AE570="Intervalo de precio 1",12,BD!AE570="Intervalo de precio 2",13),FALSE)&lt;=1,
     VLOOKUP(_xlfn.TEXTJOIN("_",FALSE,C570:E570),BD_Perc!$A:$P,16,FALSE),"Ok P50"),
     "Ok P30/70 ó Híbrido/Eléctrico")</f>
        <v>Ok P30/70 ó Híbrido/Eléctrico</v>
      </c>
      <c r="DJ570" s="279" t="str">
        <f t="shared" si="49"/>
        <v>Vehículos Convencionales_Camperos/Camionetas_4x4</v>
      </c>
      <c r="DK570" s="331">
        <f t="shared" si="53"/>
        <v>346750000</v>
      </c>
      <c r="DL570" s="326"/>
    </row>
    <row r="571" spans="1:116" ht="51">
      <c r="A571" s="28">
        <v>566</v>
      </c>
      <c r="B571" s="29" t="s">
        <v>896</v>
      </c>
      <c r="C571" s="68" t="s">
        <v>4</v>
      </c>
      <c r="D571" s="29" t="s">
        <v>1217</v>
      </c>
      <c r="E571" s="42" t="s">
        <v>843</v>
      </c>
      <c r="F571" s="42" t="s">
        <v>1232</v>
      </c>
      <c r="G571" s="30" t="s">
        <v>1266</v>
      </c>
      <c r="H571" s="42" t="s">
        <v>1052</v>
      </c>
      <c r="I571" s="28">
        <v>3626110</v>
      </c>
      <c r="J571" s="28" t="s">
        <v>1267</v>
      </c>
      <c r="K571" s="31" t="s">
        <v>107</v>
      </c>
      <c r="L571" s="32">
        <v>222</v>
      </c>
      <c r="M571" s="28" t="s">
        <v>107</v>
      </c>
      <c r="N571" s="34">
        <v>572800000</v>
      </c>
      <c r="O571" s="34">
        <f>+IFERROR(VLOOKUP(I571,Precio_Fasecolda!A:C,3,FALSE),IFERROR(VLOOKUP(I571,Precio_Fasecolda!B:C,2,FALSE),N571))</f>
        <v>572800000</v>
      </c>
      <c r="P571" s="34">
        <f t="shared" si="50"/>
        <v>0</v>
      </c>
      <c r="Q571" s="28" t="s">
        <v>107</v>
      </c>
      <c r="R571" s="28" t="s">
        <v>2415</v>
      </c>
      <c r="S571" s="28" t="s">
        <v>360</v>
      </c>
      <c r="T571" s="33" t="s">
        <v>843</v>
      </c>
      <c r="U571" s="28">
        <v>17000</v>
      </c>
      <c r="V571" s="28">
        <v>6680</v>
      </c>
      <c r="W571" s="28">
        <v>9548</v>
      </c>
      <c r="X571" s="84" t="s">
        <v>1232</v>
      </c>
      <c r="Y571" s="28" t="str">
        <f t="shared" si="51"/>
        <v>N.A.</v>
      </c>
      <c r="Z571" s="292">
        <f t="shared" si="48"/>
        <v>567072000</v>
      </c>
      <c r="AA571" s="28" cm="1">
        <f t="array" aca="1" ref="AA571" ca="1">_xlfn.IFS(DK571&lt;$DK$4,1,AND(DK571&gt;=$DK$4,DK571&lt;=$AA$4),2,DK571&gt;$AA$4,3)</f>
        <v>3</v>
      </c>
      <c r="AB571" s="28">
        <v>0</v>
      </c>
      <c r="AC571" s="28" cm="1">
        <f t="array" aca="1" ref="AC571" ca="1">IF(AB571="PERCENTIL 30","",_xlfn.IFS(DK571&lt;$AC$4,1,DK571&gt;$AC$4,2))</f>
        <v>2</v>
      </c>
      <c r="AD571" s="28" t="str">
        <f>+IFERROR(VLOOKUP(_xlfn.TEXTJOIN("_", FALSE, C571:E571), BD_Perc!$A:$O, 15, FALSE),"Segmentación no encontrada o vehículo inactivo")</f>
        <v>PERCENTIL 50</v>
      </c>
      <c r="AE571" s="28" t="str" cm="1">
        <f t="array" ref="AE571">_xlfn.IFS(
    AD571 = "PERCENTIL 50",
    _xlfn.IFS(
        BD!DK571 &lt; VLOOKUP(_xlfn.TEXTJOIN("_", FALSE, C571:E571), BD_Perc!$A:$O, 11, FALSE), "Intervalo de precio 1",
        BD!DK571 &gt;= VLOOKUP(_xlfn.TEXTJOIN("_", FALSE, C571:E571), BD_Perc!$A:$O, 11, FALSE), "Intervalo de precio 2"
    ),
    AD571 = "PERCENTIL 30-70",
    _xlfn.IFS(
        BD!DK571 &lt; VLOOKUP(_xlfn.TEXTJOIN("_", FALSE, C571:E571), BD_Perc!$A:$O, 6, FALSE), "Intervalo de precio 1",
        BD!DK571 &lt; VLOOKUP(_xlfn.TEXTJOIN("_", FALSE, C571:E571), BD_Perc!$A:$O, 7, FALSE), "Intervalo de precio 2",
        BD!DK571 &gt;= VLOOKUP(_xlfn.TEXTJOIN("_", FALSE, C571:E571), BD_Perc!$A:$O, 7, FALSE), "Intervalo de precio 3"
    ),
    AD571="Segmentación no encontrada o vehículo inactivo","Segmentación no encontrada o vehículo inactivo"
)</f>
        <v>Intervalo de precio 2</v>
      </c>
      <c r="AF571" s="33" t="s">
        <v>2413</v>
      </c>
      <c r="AG571" s="35" t="b">
        <f t="shared" si="52"/>
        <v>1</v>
      </c>
      <c r="AH571" s="205">
        <v>0.01</v>
      </c>
      <c r="AI571" s="205">
        <v>0.01</v>
      </c>
      <c r="AJ571" s="205">
        <v>0.01</v>
      </c>
      <c r="AK571" s="205">
        <v>0.01</v>
      </c>
      <c r="AL571" s="205">
        <v>0.01</v>
      </c>
      <c r="AM571" s="205">
        <v>0.01</v>
      </c>
      <c r="AN571" s="28" t="s">
        <v>113</v>
      </c>
      <c r="AO571" s="28" t="s">
        <v>113</v>
      </c>
      <c r="AP571" s="28" t="s">
        <v>176</v>
      </c>
      <c r="AQ571" s="37">
        <v>1</v>
      </c>
      <c r="AR571" s="38">
        <v>8689479</v>
      </c>
      <c r="AS571" s="38">
        <v>287409</v>
      </c>
      <c r="AT571" s="38">
        <v>391366</v>
      </c>
      <c r="AU571" s="38" t="s">
        <v>107</v>
      </c>
      <c r="AV571" s="38" t="s">
        <v>107</v>
      </c>
      <c r="AW571" s="38">
        <v>6359698</v>
      </c>
      <c r="AX571" s="38">
        <v>568703</v>
      </c>
      <c r="AY571" s="38">
        <v>648200</v>
      </c>
      <c r="AZ571" s="38">
        <v>17123</v>
      </c>
      <c r="BA571" s="38">
        <v>298355</v>
      </c>
      <c r="BB571" s="38" t="s">
        <v>107</v>
      </c>
      <c r="BC571" s="38" t="s">
        <v>107</v>
      </c>
      <c r="BD571" s="38" t="s">
        <v>107</v>
      </c>
      <c r="BE571" s="38" t="s">
        <v>107</v>
      </c>
      <c r="BF571" s="38">
        <v>4280567</v>
      </c>
      <c r="BG571" s="38">
        <v>604171</v>
      </c>
      <c r="BH571" s="38" t="s">
        <v>107</v>
      </c>
      <c r="BI571" s="38">
        <v>1467622</v>
      </c>
      <c r="BJ571" s="38">
        <v>3057548</v>
      </c>
      <c r="BK571" s="38" t="s">
        <v>107</v>
      </c>
      <c r="BL571" s="38">
        <v>550358</v>
      </c>
      <c r="BM571" s="38">
        <v>207913</v>
      </c>
      <c r="BN571" s="38">
        <v>1467622</v>
      </c>
      <c r="BO571" s="38" t="s">
        <v>107</v>
      </c>
      <c r="BP571" s="38">
        <v>1907910</v>
      </c>
      <c r="BQ571" s="38">
        <v>167553</v>
      </c>
      <c r="BR571" s="38">
        <v>3179849</v>
      </c>
      <c r="BS571" s="38" t="s">
        <v>107</v>
      </c>
      <c r="BT571" s="38" t="s">
        <v>107</v>
      </c>
      <c r="BU571" s="38" t="s">
        <v>107</v>
      </c>
      <c r="BV571" s="38" t="s">
        <v>107</v>
      </c>
      <c r="BW571" s="38">
        <v>4280567</v>
      </c>
      <c r="BX571" s="38">
        <v>116187</v>
      </c>
      <c r="BY571" s="38" t="s">
        <v>107</v>
      </c>
      <c r="BZ571" s="38">
        <v>42805661</v>
      </c>
      <c r="CA571" s="38">
        <v>0</v>
      </c>
      <c r="CB571" s="38">
        <v>1834529</v>
      </c>
      <c r="CC571" s="330" t="s">
        <v>107</v>
      </c>
      <c r="CD571" s="38" t="s">
        <v>107</v>
      </c>
      <c r="CE571" s="38" t="s">
        <v>107</v>
      </c>
      <c r="CF571" s="38" t="s">
        <v>107</v>
      </c>
      <c r="CG571" s="38" t="s">
        <v>107</v>
      </c>
      <c r="CH571" s="41" t="s">
        <v>107</v>
      </c>
      <c r="CI571" s="41" t="s">
        <v>107</v>
      </c>
      <c r="CJ571" s="85" t="s">
        <v>1268</v>
      </c>
      <c r="CK571" s="41" t="s">
        <v>107</v>
      </c>
      <c r="CL571" s="85" t="s">
        <v>1268</v>
      </c>
      <c r="CM571" s="41" t="s">
        <v>107</v>
      </c>
      <c r="CN571" s="85" t="s">
        <v>1268</v>
      </c>
      <c r="CO571" s="42" t="s">
        <v>107</v>
      </c>
      <c r="CP571" s="42" t="s">
        <v>107</v>
      </c>
      <c r="CQ571" s="42" t="s">
        <v>107</v>
      </c>
      <c r="CR571" s="42" t="s">
        <v>107</v>
      </c>
      <c r="CS571" s="42" t="s">
        <v>107</v>
      </c>
      <c r="CT571" s="42" t="s">
        <v>107</v>
      </c>
      <c r="CU571" s="42" t="s">
        <v>107</v>
      </c>
      <c r="CV571" s="42" t="s">
        <v>107</v>
      </c>
      <c r="CW571" s="42" t="s">
        <v>107</v>
      </c>
      <c r="CX571" s="42" t="s">
        <v>107</v>
      </c>
      <c r="CY571" s="42" t="s">
        <v>107</v>
      </c>
      <c r="CZ571" s="42" t="s">
        <v>107</v>
      </c>
      <c r="DA571" s="42" t="s">
        <v>107</v>
      </c>
      <c r="DB571" s="42" t="s">
        <v>107</v>
      </c>
      <c r="DC571" s="42" t="s">
        <v>107</v>
      </c>
      <c r="DD571" s="332">
        <v>11496377</v>
      </c>
      <c r="DE571" s="43">
        <v>1</v>
      </c>
      <c r="DF571" s="390">
        <v>1</v>
      </c>
      <c r="DG571" s="310"/>
      <c r="DH571" s="203"/>
      <c r="DI571" s="279" t="str" cm="1">
        <f t="array" ref="DI571">+IF(AND(C571&lt;&gt;"Vehículos Eléctricos",C571&lt;&gt;"Vehículos Híbridos",AD571="PERCENTIL 50"),
     IF(VLOOKUP(_xlfn.TEXTJOIN("_",FALSE,C571:E571),BD_Perc!$A:$P,_xlfn.IFS(BD!AE571="Intervalo de precio 1",12,BD!AE571="Intervalo de precio 2",13),FALSE)&lt;=1,
     VLOOKUP(_xlfn.TEXTJOIN("_",FALSE,C571:E571),BD_Perc!$A:$P,16,FALSE),"Ok P50"),
     "Ok P30/70 ó Híbrido/Eléctrico")</f>
        <v>Ok P50</v>
      </c>
      <c r="DJ571" s="279" t="str">
        <f t="shared" si="49"/>
        <v>Otros Tipos de Vehículos_Volqueta_2 Ejes</v>
      </c>
      <c r="DK571" s="331">
        <f t="shared" si="53"/>
        <v>567072000</v>
      </c>
      <c r="DL571" s="326"/>
    </row>
    <row r="572" spans="1:116" ht="51">
      <c r="A572" s="28">
        <v>567</v>
      </c>
      <c r="B572" s="29" t="s">
        <v>896</v>
      </c>
      <c r="C572" s="68" t="s">
        <v>4</v>
      </c>
      <c r="D572" s="29" t="s">
        <v>1217</v>
      </c>
      <c r="E572" s="42" t="s">
        <v>843</v>
      </c>
      <c r="F572" s="42" t="s">
        <v>1218</v>
      </c>
      <c r="G572" s="30" t="s">
        <v>1269</v>
      </c>
      <c r="H572" s="42" t="s">
        <v>1052</v>
      </c>
      <c r="I572" s="28">
        <v>3626105</v>
      </c>
      <c r="J572" s="28" t="s">
        <v>1270</v>
      </c>
      <c r="K572" s="31" t="s">
        <v>107</v>
      </c>
      <c r="L572" s="32">
        <v>222</v>
      </c>
      <c r="M572" s="28" t="s">
        <v>107</v>
      </c>
      <c r="N572" s="34">
        <v>548500000</v>
      </c>
      <c r="O572" s="34">
        <f>+IFERROR(VLOOKUP(I572,Precio_Fasecolda!A:C,3,FALSE),IFERROR(VLOOKUP(I572,Precio_Fasecolda!B:C,2,FALSE),N572))</f>
        <v>548500000</v>
      </c>
      <c r="P572" s="34">
        <f t="shared" si="50"/>
        <v>0</v>
      </c>
      <c r="Q572" s="28" t="s">
        <v>107</v>
      </c>
      <c r="R572" s="28" t="s">
        <v>2415</v>
      </c>
      <c r="S572" s="28" t="s">
        <v>360</v>
      </c>
      <c r="T572" s="33" t="s">
        <v>843</v>
      </c>
      <c r="U572" s="28">
        <v>17000</v>
      </c>
      <c r="V572" s="28">
        <v>6128</v>
      </c>
      <c r="W572" s="28">
        <v>10100</v>
      </c>
      <c r="X572" s="56" t="s">
        <v>1221</v>
      </c>
      <c r="Y572" s="28" t="str">
        <f t="shared" si="51"/>
        <v>N.A.</v>
      </c>
      <c r="Z572" s="292">
        <f t="shared" si="48"/>
        <v>543015000</v>
      </c>
      <c r="AA572" s="28" cm="1">
        <f t="array" aca="1" ref="AA572" ca="1">_xlfn.IFS(DK572&lt;$DK$4,1,AND(DK572&gt;=$DK$4,DK572&lt;=$AA$4),2,DK572&gt;$AA$4,3)</f>
        <v>3</v>
      </c>
      <c r="AB572" s="28">
        <v>0</v>
      </c>
      <c r="AC572" s="28" cm="1">
        <f t="array" aca="1" ref="AC572" ca="1">IF(AB572="PERCENTIL 30","",_xlfn.IFS(DK572&lt;$AC$4,1,DK572&gt;$AC$4,2))</f>
        <v>2</v>
      </c>
      <c r="AD572" s="28" t="str">
        <f>+IFERROR(VLOOKUP(_xlfn.TEXTJOIN("_", FALSE, C572:E572), BD_Perc!$A:$O, 15, FALSE),"Segmentación no encontrada o vehículo inactivo")</f>
        <v>PERCENTIL 50</v>
      </c>
      <c r="AE572" s="28" t="str" cm="1">
        <f t="array" ref="AE572">_xlfn.IFS(
    AD572 = "PERCENTIL 50",
    _xlfn.IFS(
        BD!DK572 &lt; VLOOKUP(_xlfn.TEXTJOIN("_", FALSE, C572:E572), BD_Perc!$A:$O, 11, FALSE), "Intervalo de precio 1",
        BD!DK572 &gt;= VLOOKUP(_xlfn.TEXTJOIN("_", FALSE, C572:E572), BD_Perc!$A:$O, 11, FALSE), "Intervalo de precio 2"
    ),
    AD572 = "PERCENTIL 30-70",
    _xlfn.IFS(
        BD!DK572 &lt; VLOOKUP(_xlfn.TEXTJOIN("_", FALSE, C572:E572), BD_Perc!$A:$O, 6, FALSE), "Intervalo de precio 1",
        BD!DK572 &lt; VLOOKUP(_xlfn.TEXTJOIN("_", FALSE, C572:E572), BD_Perc!$A:$O, 7, FALSE), "Intervalo de precio 2",
        BD!DK572 &gt;= VLOOKUP(_xlfn.TEXTJOIN("_", FALSE, C572:E572), BD_Perc!$A:$O, 7, FALSE), "Intervalo de precio 3"
    ),
    AD572="Segmentación no encontrada o vehículo inactivo","Segmentación no encontrada o vehículo inactivo"
)</f>
        <v>Intervalo de precio 2</v>
      </c>
      <c r="AF572" s="33" t="s">
        <v>2413</v>
      </c>
      <c r="AG572" s="35" t="b">
        <f t="shared" si="52"/>
        <v>1</v>
      </c>
      <c r="AH572" s="205">
        <v>0.01</v>
      </c>
      <c r="AI572" s="205">
        <v>0.01</v>
      </c>
      <c r="AJ572" s="205">
        <v>0.01</v>
      </c>
      <c r="AK572" s="205">
        <v>0.01</v>
      </c>
      <c r="AL572" s="205">
        <v>0.01</v>
      </c>
      <c r="AM572" s="205">
        <v>0.01</v>
      </c>
      <c r="AN572" s="28" t="s">
        <v>113</v>
      </c>
      <c r="AO572" s="28" t="s">
        <v>113</v>
      </c>
      <c r="AP572" s="28" t="s">
        <v>176</v>
      </c>
      <c r="AQ572" s="37">
        <v>1</v>
      </c>
      <c r="AR572" s="38">
        <v>8689479</v>
      </c>
      <c r="AS572" s="38">
        <v>287409</v>
      </c>
      <c r="AT572" s="38">
        <v>391366</v>
      </c>
      <c r="AU572" s="38" t="s">
        <v>107</v>
      </c>
      <c r="AV572" s="38" t="s">
        <v>107</v>
      </c>
      <c r="AW572" s="38">
        <v>6359698</v>
      </c>
      <c r="AX572" s="38">
        <v>568703</v>
      </c>
      <c r="AY572" s="38">
        <v>648200</v>
      </c>
      <c r="AZ572" s="38">
        <v>17123</v>
      </c>
      <c r="BA572" s="38">
        <v>298355</v>
      </c>
      <c r="BB572" s="38" t="s">
        <v>107</v>
      </c>
      <c r="BC572" s="38" t="s">
        <v>107</v>
      </c>
      <c r="BD572" s="38" t="s">
        <v>107</v>
      </c>
      <c r="BE572" s="38" t="s">
        <v>107</v>
      </c>
      <c r="BF572" s="38">
        <v>4280567</v>
      </c>
      <c r="BG572" s="38">
        <v>604171</v>
      </c>
      <c r="BH572" s="38" t="s">
        <v>107</v>
      </c>
      <c r="BI572" s="38">
        <v>1467622</v>
      </c>
      <c r="BJ572" s="38">
        <v>3057548</v>
      </c>
      <c r="BK572" s="38" t="s">
        <v>107</v>
      </c>
      <c r="BL572" s="38">
        <v>550358</v>
      </c>
      <c r="BM572" s="38">
        <v>207913</v>
      </c>
      <c r="BN572" s="38">
        <v>1467622</v>
      </c>
      <c r="BO572" s="38" t="s">
        <v>107</v>
      </c>
      <c r="BP572" s="38">
        <v>1907910</v>
      </c>
      <c r="BQ572" s="38">
        <v>167553</v>
      </c>
      <c r="BR572" s="38">
        <v>3179849</v>
      </c>
      <c r="BS572" s="38" t="s">
        <v>107</v>
      </c>
      <c r="BT572" s="38" t="s">
        <v>107</v>
      </c>
      <c r="BU572" s="38" t="s">
        <v>107</v>
      </c>
      <c r="BV572" s="38" t="s">
        <v>107</v>
      </c>
      <c r="BW572" s="38">
        <v>4280567</v>
      </c>
      <c r="BX572" s="38">
        <v>116187</v>
      </c>
      <c r="BY572" s="38" t="s">
        <v>107</v>
      </c>
      <c r="BZ572" s="38">
        <v>42805661</v>
      </c>
      <c r="CA572" s="38">
        <v>0</v>
      </c>
      <c r="CB572" s="38">
        <v>1834529</v>
      </c>
      <c r="CC572" s="330" t="s">
        <v>107</v>
      </c>
      <c r="CD572" s="38" t="s">
        <v>107</v>
      </c>
      <c r="CE572" s="38" t="s">
        <v>107</v>
      </c>
      <c r="CF572" s="38" t="s">
        <v>107</v>
      </c>
      <c r="CG572" s="38" t="s">
        <v>107</v>
      </c>
      <c r="CH572" s="41" t="s">
        <v>107</v>
      </c>
      <c r="CI572" s="41" t="s">
        <v>107</v>
      </c>
      <c r="CJ572" s="85" t="s">
        <v>1268</v>
      </c>
      <c r="CK572" s="41" t="s">
        <v>107</v>
      </c>
      <c r="CL572" s="85" t="s">
        <v>1268</v>
      </c>
      <c r="CM572" s="41" t="s">
        <v>107</v>
      </c>
      <c r="CN572" s="85" t="s">
        <v>1268</v>
      </c>
      <c r="CO572" s="42" t="s">
        <v>107</v>
      </c>
      <c r="CP572" s="53" t="s">
        <v>107</v>
      </c>
      <c r="CQ572" s="53" t="s">
        <v>107</v>
      </c>
      <c r="CR572" s="53" t="s">
        <v>107</v>
      </c>
      <c r="CS572" s="53" t="s">
        <v>107</v>
      </c>
      <c r="CT572" s="53" t="s">
        <v>107</v>
      </c>
      <c r="CU572" s="53" t="s">
        <v>107</v>
      </c>
      <c r="CV572" s="53" t="s">
        <v>107</v>
      </c>
      <c r="CW572" s="53" t="s">
        <v>107</v>
      </c>
      <c r="CX572" s="53" t="s">
        <v>107</v>
      </c>
      <c r="CY572" s="53" t="s">
        <v>107</v>
      </c>
      <c r="CZ572" s="53" t="s">
        <v>107</v>
      </c>
      <c r="DA572" s="53" t="s">
        <v>107</v>
      </c>
      <c r="DB572" s="53" t="s">
        <v>107</v>
      </c>
      <c r="DC572" s="53" t="s">
        <v>107</v>
      </c>
      <c r="DD572" s="332">
        <v>11496377</v>
      </c>
      <c r="DE572" s="43">
        <v>1</v>
      </c>
      <c r="DF572" s="390">
        <v>1</v>
      </c>
      <c r="DG572" s="310"/>
      <c r="DH572" s="203"/>
      <c r="DI572" s="279" t="str" cm="1">
        <f t="array" ref="DI572">+IF(AND(C572&lt;&gt;"Vehículos Eléctricos",C572&lt;&gt;"Vehículos Híbridos",AD572="PERCENTIL 50"),
     IF(VLOOKUP(_xlfn.TEXTJOIN("_",FALSE,C572:E572),BD_Perc!$A:$P,_xlfn.IFS(BD!AE572="Intervalo de precio 1",12,BD!AE572="Intervalo de precio 2",13),FALSE)&lt;=1,
     VLOOKUP(_xlfn.TEXTJOIN("_",FALSE,C572:E572),BD_Perc!$A:$P,16,FALSE),"Ok P50"),
     "Ok P30/70 ó Híbrido/Eléctrico")</f>
        <v>Ok P50</v>
      </c>
      <c r="DJ572" s="279" t="str">
        <f t="shared" si="49"/>
        <v>Otros Tipos de Vehículos_Volqueta_2 Ejes</v>
      </c>
      <c r="DK572" s="331">
        <f t="shared" si="53"/>
        <v>543015000</v>
      </c>
      <c r="DL572" s="326"/>
    </row>
    <row r="573" spans="1:116" ht="63.75">
      <c r="A573" s="28">
        <v>568</v>
      </c>
      <c r="B573" s="29" t="s">
        <v>896</v>
      </c>
      <c r="C573" s="68" t="s">
        <v>4</v>
      </c>
      <c r="D573" s="29" t="s">
        <v>1217</v>
      </c>
      <c r="E573" s="42" t="s">
        <v>843</v>
      </c>
      <c r="F573" s="42" t="s">
        <v>1218</v>
      </c>
      <c r="G573" s="30" t="s">
        <v>1271</v>
      </c>
      <c r="H573" s="28" t="s">
        <v>898</v>
      </c>
      <c r="I573" s="28">
        <v>18926013</v>
      </c>
      <c r="J573" s="28" t="s">
        <v>1272</v>
      </c>
      <c r="K573" s="31" t="s">
        <v>107</v>
      </c>
      <c r="L573" s="32">
        <v>257</v>
      </c>
      <c r="M573" s="28" t="s">
        <v>107</v>
      </c>
      <c r="N573" s="34">
        <v>380600000</v>
      </c>
      <c r="O573" s="34">
        <f>+IFERROR(VLOOKUP(I573,Precio_Fasecolda!A:C,3,FALSE),IFERROR(VLOOKUP(I573,Precio_Fasecolda!B:C,2,FALSE),N573))</f>
        <v>380600000</v>
      </c>
      <c r="P573" s="34">
        <f t="shared" si="50"/>
        <v>0</v>
      </c>
      <c r="Q573" s="28" t="s">
        <v>107</v>
      </c>
      <c r="R573" s="28" t="s">
        <v>2415</v>
      </c>
      <c r="S573" s="28" t="s">
        <v>360</v>
      </c>
      <c r="T573" s="33" t="s">
        <v>843</v>
      </c>
      <c r="U573" s="28">
        <v>17000</v>
      </c>
      <c r="V573" s="28">
        <v>6500</v>
      </c>
      <c r="W573" s="28">
        <v>10112</v>
      </c>
      <c r="X573" s="56" t="s">
        <v>1221</v>
      </c>
      <c r="Y573" s="28" t="str">
        <f t="shared" si="51"/>
        <v>N.A.</v>
      </c>
      <c r="Z573" s="292">
        <f t="shared" si="48"/>
        <v>376794000</v>
      </c>
      <c r="AA573" s="28" cm="1">
        <f t="array" aca="1" ref="AA573" ca="1">_xlfn.IFS(DK573&lt;$DK$4,1,AND(DK573&gt;=$DK$4,DK573&lt;=$AA$4),2,DK573&gt;$AA$4,3)</f>
        <v>3</v>
      </c>
      <c r="AB573" s="28">
        <v>0</v>
      </c>
      <c r="AC573" s="28" cm="1">
        <f t="array" aca="1" ref="AC573" ca="1">IF(AB573="PERCENTIL 30","",_xlfn.IFS(DK573&lt;$AC$4,1,DK573&gt;$AC$4,2))</f>
        <v>2</v>
      </c>
      <c r="AD573" s="28" t="str">
        <f>+IFERROR(VLOOKUP(_xlfn.TEXTJOIN("_", FALSE, C573:E573), BD_Perc!$A:$O, 15, FALSE),"Segmentación no encontrada o vehículo inactivo")</f>
        <v>PERCENTIL 50</v>
      </c>
      <c r="AE573" s="28" t="str" cm="1">
        <f t="array" ref="AE573">_xlfn.IFS(
    AD573 = "PERCENTIL 50",
    _xlfn.IFS(
        BD!DK573 &lt; VLOOKUP(_xlfn.TEXTJOIN("_", FALSE, C573:E573), BD_Perc!$A:$O, 11, FALSE), "Intervalo de precio 1",
        BD!DK573 &gt;= VLOOKUP(_xlfn.TEXTJOIN("_", FALSE, C573:E573), BD_Perc!$A:$O, 11, FALSE), "Intervalo de precio 2"
    ),
    AD573 = "PERCENTIL 30-70",
    _xlfn.IFS(
        BD!DK573 &lt; VLOOKUP(_xlfn.TEXTJOIN("_", FALSE, C573:E573), BD_Perc!$A:$O, 6, FALSE), "Intervalo de precio 1",
        BD!DK573 &lt; VLOOKUP(_xlfn.TEXTJOIN("_", FALSE, C573:E573), BD_Perc!$A:$O, 7, FALSE), "Intervalo de precio 2",
        BD!DK573 &gt;= VLOOKUP(_xlfn.TEXTJOIN("_", FALSE, C573:E573), BD_Perc!$A:$O, 7, FALSE), "Intervalo de precio 3"
    ),
    AD573="Segmentación no encontrada o vehículo inactivo","Segmentación no encontrada o vehículo inactivo"
)</f>
        <v>Intervalo de precio 1</v>
      </c>
      <c r="AF573" s="33" t="s">
        <v>2412</v>
      </c>
      <c r="AG573" s="35" t="b">
        <f t="shared" si="52"/>
        <v>1</v>
      </c>
      <c r="AH573" s="205">
        <v>0.01</v>
      </c>
      <c r="AI573" s="205">
        <v>0.01</v>
      </c>
      <c r="AJ573" s="205">
        <v>0.01</v>
      </c>
      <c r="AK573" s="205">
        <v>0.01</v>
      </c>
      <c r="AL573" s="205">
        <v>0.01</v>
      </c>
      <c r="AM573" s="205">
        <v>0.01</v>
      </c>
      <c r="AN573" s="28" t="s">
        <v>113</v>
      </c>
      <c r="AO573" s="28" t="s">
        <v>113</v>
      </c>
      <c r="AP573" s="28" t="s">
        <v>176</v>
      </c>
      <c r="AQ573" s="37">
        <v>1</v>
      </c>
      <c r="AR573" s="38">
        <v>8689479</v>
      </c>
      <c r="AS573" s="38">
        <v>287409</v>
      </c>
      <c r="AT573" s="38">
        <v>391366</v>
      </c>
      <c r="AU573" s="38" t="s">
        <v>107</v>
      </c>
      <c r="AV573" s="38" t="s">
        <v>107</v>
      </c>
      <c r="AW573" s="38">
        <v>6359698</v>
      </c>
      <c r="AX573" s="38">
        <v>568703</v>
      </c>
      <c r="AY573" s="38">
        <v>648200</v>
      </c>
      <c r="AZ573" s="38">
        <v>17123</v>
      </c>
      <c r="BA573" s="38">
        <v>298355</v>
      </c>
      <c r="BB573" s="38" t="s">
        <v>107</v>
      </c>
      <c r="BC573" s="38" t="s">
        <v>107</v>
      </c>
      <c r="BD573" s="38" t="s">
        <v>107</v>
      </c>
      <c r="BE573" s="38" t="s">
        <v>107</v>
      </c>
      <c r="BF573" s="38">
        <v>4280567</v>
      </c>
      <c r="BG573" s="38">
        <v>604171</v>
      </c>
      <c r="BH573" s="38" t="s">
        <v>107</v>
      </c>
      <c r="BI573" s="38">
        <v>1467622</v>
      </c>
      <c r="BJ573" s="38">
        <v>3057548</v>
      </c>
      <c r="BK573" s="38" t="s">
        <v>107</v>
      </c>
      <c r="BL573" s="38">
        <v>550358</v>
      </c>
      <c r="BM573" s="38">
        <v>207913</v>
      </c>
      <c r="BN573" s="38">
        <v>1467622</v>
      </c>
      <c r="BO573" s="38" t="s">
        <v>107</v>
      </c>
      <c r="BP573" s="38">
        <v>1907910</v>
      </c>
      <c r="BQ573" s="38">
        <v>167553</v>
      </c>
      <c r="BR573" s="38">
        <v>3179849</v>
      </c>
      <c r="BS573" s="38" t="s">
        <v>107</v>
      </c>
      <c r="BT573" s="38" t="s">
        <v>107</v>
      </c>
      <c r="BU573" s="38" t="s">
        <v>107</v>
      </c>
      <c r="BV573" s="38" t="s">
        <v>107</v>
      </c>
      <c r="BW573" s="38">
        <v>4280567</v>
      </c>
      <c r="BX573" s="38">
        <v>116187</v>
      </c>
      <c r="BY573" s="38" t="s">
        <v>107</v>
      </c>
      <c r="BZ573" s="38" t="s">
        <v>107</v>
      </c>
      <c r="CA573" s="38">
        <v>0</v>
      </c>
      <c r="CB573" s="38">
        <v>1834529</v>
      </c>
      <c r="CC573" s="330" t="s">
        <v>107</v>
      </c>
      <c r="CD573" s="38" t="s">
        <v>107</v>
      </c>
      <c r="CE573" s="38" t="s">
        <v>107</v>
      </c>
      <c r="CF573" s="38" t="s">
        <v>107</v>
      </c>
      <c r="CG573" s="38" t="s">
        <v>107</v>
      </c>
      <c r="CH573" s="41" t="s">
        <v>107</v>
      </c>
      <c r="CI573" s="41" t="s">
        <v>107</v>
      </c>
      <c r="CJ573" s="41" t="s">
        <v>1268</v>
      </c>
      <c r="CK573" s="41" t="s">
        <v>107</v>
      </c>
      <c r="CL573" s="41" t="s">
        <v>1268</v>
      </c>
      <c r="CM573" s="41" t="s">
        <v>107</v>
      </c>
      <c r="CN573" s="41" t="s">
        <v>1268</v>
      </c>
      <c r="CO573" s="42" t="s">
        <v>107</v>
      </c>
      <c r="CP573" s="41" t="s">
        <v>107</v>
      </c>
      <c r="CQ573" s="41" t="s">
        <v>107</v>
      </c>
      <c r="CR573" s="41" t="s">
        <v>107</v>
      </c>
      <c r="CS573" s="41" t="s">
        <v>107</v>
      </c>
      <c r="CT573" s="41" t="s">
        <v>107</v>
      </c>
      <c r="CU573" s="41" t="s">
        <v>107</v>
      </c>
      <c r="CV573" s="41" t="s">
        <v>107</v>
      </c>
      <c r="CW573" s="41" t="s">
        <v>107</v>
      </c>
      <c r="CX573" s="41" t="s">
        <v>107</v>
      </c>
      <c r="CY573" s="41" t="s">
        <v>107</v>
      </c>
      <c r="CZ573" s="41" t="s">
        <v>107</v>
      </c>
      <c r="DA573" s="41" t="s">
        <v>107</v>
      </c>
      <c r="DB573" s="41" t="s">
        <v>107</v>
      </c>
      <c r="DC573" s="41" t="s">
        <v>107</v>
      </c>
      <c r="DD573" s="332">
        <v>14187019</v>
      </c>
      <c r="DE573" s="43">
        <v>1</v>
      </c>
      <c r="DF573" s="390">
        <v>1</v>
      </c>
      <c r="DG573" s="310"/>
      <c r="DH573" s="203"/>
      <c r="DI573" s="279" t="str" cm="1">
        <f t="array" ref="DI573">+IF(AND(C573&lt;&gt;"Vehículos Eléctricos",C573&lt;&gt;"Vehículos Híbridos",AD573="PERCENTIL 50"),
     IF(VLOOKUP(_xlfn.TEXTJOIN("_",FALSE,C573:E573),BD_Perc!$A:$P,_xlfn.IFS(BD!AE573="Intervalo de precio 1",12,BD!AE573="Intervalo de precio 2",13),FALSE)&lt;=1,
     VLOOKUP(_xlfn.TEXTJOIN("_",FALSE,C573:E573),BD_Perc!$A:$P,16,FALSE),"Ok P50"),
     "Ok P30/70 ó Híbrido/Eléctrico")</f>
        <v>Ok P50</v>
      </c>
      <c r="DJ573" s="279" t="str">
        <f t="shared" si="49"/>
        <v>Otros Tipos de Vehículos_Volqueta_2 Ejes</v>
      </c>
      <c r="DK573" s="331">
        <f t="shared" si="53"/>
        <v>376794000</v>
      </c>
      <c r="DL573" s="326"/>
    </row>
    <row r="574" spans="1:116" ht="51">
      <c r="A574" s="28">
        <v>569</v>
      </c>
      <c r="B574" s="29" t="s">
        <v>896</v>
      </c>
      <c r="C574" s="72" t="s">
        <v>4</v>
      </c>
      <c r="D574" s="29" t="s">
        <v>1192</v>
      </c>
      <c r="E574" s="42" t="s">
        <v>843</v>
      </c>
      <c r="F574" s="42" t="s">
        <v>107</v>
      </c>
      <c r="G574" s="30" t="s">
        <v>1273</v>
      </c>
      <c r="H574" s="42" t="s">
        <v>1052</v>
      </c>
      <c r="I574" s="28">
        <v>3622118</v>
      </c>
      <c r="J574" s="28" t="s">
        <v>1274</v>
      </c>
      <c r="K574" s="31" t="s">
        <v>107</v>
      </c>
      <c r="L574" s="32">
        <v>340</v>
      </c>
      <c r="M574" s="28" t="s">
        <v>107</v>
      </c>
      <c r="N574" s="34">
        <v>522500000</v>
      </c>
      <c r="O574" s="34">
        <f>+IFERROR(VLOOKUP(I574,Precio_Fasecolda!A:C,3,FALSE),IFERROR(VLOOKUP(I574,Precio_Fasecolda!B:C,2,FALSE),N574))</f>
        <v>522500000</v>
      </c>
      <c r="P574" s="34">
        <f t="shared" si="50"/>
        <v>0</v>
      </c>
      <c r="Q574" s="28" t="s">
        <v>107</v>
      </c>
      <c r="R574" s="28" t="s">
        <v>2415</v>
      </c>
      <c r="S574" s="28" t="s">
        <v>360</v>
      </c>
      <c r="T574" s="33" t="s">
        <v>843</v>
      </c>
      <c r="U574" s="28">
        <v>52000</v>
      </c>
      <c r="V574" s="28">
        <v>8500</v>
      </c>
      <c r="W574" s="28">
        <v>51000</v>
      </c>
      <c r="X574" s="42" t="s">
        <v>1198</v>
      </c>
      <c r="Y574" s="28" t="str">
        <f t="shared" si="51"/>
        <v>N.A.</v>
      </c>
      <c r="Z574" s="292">
        <f t="shared" si="48"/>
        <v>517275000</v>
      </c>
      <c r="AA574" s="28" cm="1">
        <f t="array" aca="1" ref="AA574" ca="1">_xlfn.IFS(DK574&lt;$DK$4,1,AND(DK574&gt;=$DK$4,DK574&lt;=$AA$4),2,DK574&gt;$AA$4,3)</f>
        <v>3</v>
      </c>
      <c r="AB574" s="28">
        <v>0</v>
      </c>
      <c r="AC574" s="28" cm="1">
        <f t="array" aca="1" ref="AC574" ca="1">IF(AB574="PERCENTIL 30","",_xlfn.IFS(DK574&lt;$AC$4,1,DK574&gt;$AC$4,2))</f>
        <v>2</v>
      </c>
      <c r="AD574" s="28" t="str">
        <f>+IFERROR(VLOOKUP(_xlfn.TEXTJOIN("_", FALSE, C574:E574), BD_Perc!$A:$O, 15, FALSE),"Segmentación no encontrada o vehículo inactivo")</f>
        <v>PERCENTIL 50</v>
      </c>
      <c r="AE574" s="28" t="str" cm="1">
        <f t="array" ref="AE574">_xlfn.IFS(
    AD574 = "PERCENTIL 50",
    _xlfn.IFS(
        BD!DK574 &lt; VLOOKUP(_xlfn.TEXTJOIN("_", FALSE, C574:E574), BD_Perc!$A:$O, 11, FALSE), "Intervalo de precio 1",
        BD!DK574 &gt;= VLOOKUP(_xlfn.TEXTJOIN("_", FALSE, C574:E574), BD_Perc!$A:$O, 11, FALSE), "Intervalo de precio 2"
    ),
    AD574 = "PERCENTIL 30-70",
    _xlfn.IFS(
        BD!DK574 &lt; VLOOKUP(_xlfn.TEXTJOIN("_", FALSE, C574:E574), BD_Perc!$A:$O, 6, FALSE), "Intervalo de precio 1",
        BD!DK574 &lt; VLOOKUP(_xlfn.TEXTJOIN("_", FALSE, C574:E574), BD_Perc!$A:$O, 7, FALSE), "Intervalo de precio 2",
        BD!DK574 &gt;= VLOOKUP(_xlfn.TEXTJOIN("_", FALSE, C574:E574), BD_Perc!$A:$O, 7, FALSE), "Intervalo de precio 3"
    ),
    AD574="Segmentación no encontrada o vehículo inactivo","Segmentación no encontrada o vehículo inactivo"
)</f>
        <v>Intervalo de precio 2</v>
      </c>
      <c r="AF574" s="33" t="s">
        <v>2413</v>
      </c>
      <c r="AG574" s="35" t="b">
        <f t="shared" si="52"/>
        <v>1</v>
      </c>
      <c r="AH574" s="338">
        <v>0.01</v>
      </c>
      <c r="AI574" s="338">
        <v>0.01</v>
      </c>
      <c r="AJ574" s="338">
        <v>0.01</v>
      </c>
      <c r="AK574" s="338">
        <v>0.01</v>
      </c>
      <c r="AL574" s="338">
        <v>0.01</v>
      </c>
      <c r="AM574" s="338">
        <v>0.01</v>
      </c>
      <c r="AN574" s="28" t="s">
        <v>113</v>
      </c>
      <c r="AO574" s="28" t="s">
        <v>113</v>
      </c>
      <c r="AP574" s="70" t="s">
        <v>176</v>
      </c>
      <c r="AQ574" s="77">
        <v>1</v>
      </c>
      <c r="AR574" s="38">
        <v>8689479</v>
      </c>
      <c r="AS574" s="38">
        <v>287409</v>
      </c>
      <c r="AT574" s="38">
        <v>391366</v>
      </c>
      <c r="AU574" s="38" t="s">
        <v>107</v>
      </c>
      <c r="AV574" s="38" t="s">
        <v>107</v>
      </c>
      <c r="AW574" s="38">
        <v>6359698</v>
      </c>
      <c r="AX574" s="38">
        <v>568703</v>
      </c>
      <c r="AY574" s="38">
        <v>648200</v>
      </c>
      <c r="AZ574" s="38">
        <v>17123</v>
      </c>
      <c r="BA574" s="38">
        <v>298355</v>
      </c>
      <c r="BB574" s="38" t="s">
        <v>107</v>
      </c>
      <c r="BC574" s="38" t="s">
        <v>107</v>
      </c>
      <c r="BD574" s="38" t="s">
        <v>107</v>
      </c>
      <c r="BE574" s="38" t="s">
        <v>107</v>
      </c>
      <c r="BF574" s="38" t="s">
        <v>107</v>
      </c>
      <c r="BG574" s="38">
        <v>604171</v>
      </c>
      <c r="BH574" s="38" t="s">
        <v>107</v>
      </c>
      <c r="BI574" s="38">
        <v>1467622</v>
      </c>
      <c r="BJ574" s="38">
        <v>3057548</v>
      </c>
      <c r="BK574" s="38" t="s">
        <v>107</v>
      </c>
      <c r="BL574" s="38">
        <v>550358</v>
      </c>
      <c r="BM574" s="38">
        <v>207913</v>
      </c>
      <c r="BN574" s="38">
        <v>1467622</v>
      </c>
      <c r="BO574" s="38" t="s">
        <v>107</v>
      </c>
      <c r="BP574" s="38">
        <v>1907910</v>
      </c>
      <c r="BQ574" s="38">
        <v>167553</v>
      </c>
      <c r="BR574" s="38">
        <v>3179849</v>
      </c>
      <c r="BS574" s="38" t="s">
        <v>107</v>
      </c>
      <c r="BT574" s="38" t="s">
        <v>107</v>
      </c>
      <c r="BU574" s="38" t="s">
        <v>107</v>
      </c>
      <c r="BV574" s="38" t="s">
        <v>107</v>
      </c>
      <c r="BW574" s="38">
        <v>4280567</v>
      </c>
      <c r="BX574" s="38">
        <v>116187</v>
      </c>
      <c r="BY574" s="38" t="s">
        <v>107</v>
      </c>
      <c r="BZ574" s="38" t="s">
        <v>107</v>
      </c>
      <c r="CA574" s="38">
        <v>0</v>
      </c>
      <c r="CB574" s="38">
        <v>1834529</v>
      </c>
      <c r="CC574" s="330" t="s">
        <v>107</v>
      </c>
      <c r="CD574" s="38" t="s">
        <v>107</v>
      </c>
      <c r="CE574" s="38" t="s">
        <v>107</v>
      </c>
      <c r="CF574" s="38" t="s">
        <v>107</v>
      </c>
      <c r="CG574" s="38" t="s">
        <v>107</v>
      </c>
      <c r="CH574" s="41" t="s">
        <v>107</v>
      </c>
      <c r="CI574" s="41" t="s">
        <v>107</v>
      </c>
      <c r="CJ574" s="41" t="s">
        <v>107</v>
      </c>
      <c r="CK574" s="41" t="s">
        <v>107</v>
      </c>
      <c r="CL574" s="41" t="s">
        <v>107</v>
      </c>
      <c r="CM574" s="41" t="s">
        <v>107</v>
      </c>
      <c r="CN574" s="41" t="s">
        <v>107</v>
      </c>
      <c r="CO574" s="41" t="s">
        <v>107</v>
      </c>
      <c r="CP574" s="41" t="s">
        <v>107</v>
      </c>
      <c r="CQ574" s="41" t="s">
        <v>107</v>
      </c>
      <c r="CR574" s="41" t="s">
        <v>107</v>
      </c>
      <c r="CS574" s="41" t="s">
        <v>107</v>
      </c>
      <c r="CT574" s="41" t="s">
        <v>107</v>
      </c>
      <c r="CU574" s="41" t="s">
        <v>107</v>
      </c>
      <c r="CV574" s="41" t="s">
        <v>107</v>
      </c>
      <c r="CW574" s="41" t="s">
        <v>107</v>
      </c>
      <c r="CX574" s="41" t="s">
        <v>176</v>
      </c>
      <c r="CY574" s="41" t="s">
        <v>107</v>
      </c>
      <c r="CZ574" s="41" t="s">
        <v>176</v>
      </c>
      <c r="DA574" s="41" t="s">
        <v>107</v>
      </c>
      <c r="DB574" s="41" t="s">
        <v>107</v>
      </c>
      <c r="DC574" s="41" t="s">
        <v>107</v>
      </c>
      <c r="DD574" s="332">
        <v>11618679</v>
      </c>
      <c r="DE574" s="43">
        <v>0</v>
      </c>
      <c r="DF574" s="390">
        <v>0</v>
      </c>
      <c r="DG574" s="310"/>
      <c r="DH574" s="203"/>
      <c r="DI574" s="279" t="str" cm="1">
        <f t="array" ref="DI574">+IF(AND(C574&lt;&gt;"Vehículos Eléctricos",C574&lt;&gt;"Vehículos Híbridos",AD574="PERCENTIL 50"),
     IF(VLOOKUP(_xlfn.TEXTJOIN("_",FALSE,C574:E574),BD_Perc!$A:$P,_xlfn.IFS(BD!AE574="Intervalo de precio 1",12,BD!AE574="Intervalo de precio 2",13),FALSE)&lt;=1,
     VLOOKUP(_xlfn.TEXTJOIN("_",FALSE,C574:E574),BD_Perc!$A:$P,16,FALSE),"Ok P50"),
     "Ok P30/70 ó Híbrido/Eléctrico")</f>
        <v>Inactivar TODO el grupo: Otros Tipos de Vehículos-Remolcadores-2 Ejes</v>
      </c>
      <c r="DJ574" s="279" t="str">
        <f t="shared" si="49"/>
        <v>Otros Tipos de Vehículos_Remolcadores_2 Ejes</v>
      </c>
      <c r="DK574" s="331">
        <f t="shared" si="53"/>
        <v>517275000</v>
      </c>
      <c r="DL574" s="326"/>
    </row>
    <row r="575" spans="1:116" ht="51">
      <c r="A575" s="28">
        <v>570</v>
      </c>
      <c r="B575" s="29" t="s">
        <v>896</v>
      </c>
      <c r="C575" s="68" t="s">
        <v>4</v>
      </c>
      <c r="D575" s="29" t="s">
        <v>1192</v>
      </c>
      <c r="E575" s="42" t="s">
        <v>1129</v>
      </c>
      <c r="F575" s="42" t="s">
        <v>107</v>
      </c>
      <c r="G575" s="30" t="s">
        <v>1275</v>
      </c>
      <c r="H575" s="28" t="s">
        <v>898</v>
      </c>
      <c r="I575" s="28">
        <v>18966005</v>
      </c>
      <c r="J575" s="28" t="s">
        <v>1276</v>
      </c>
      <c r="K575" s="31" t="s">
        <v>107</v>
      </c>
      <c r="L575" s="32">
        <v>460</v>
      </c>
      <c r="M575" s="28" t="s">
        <v>107</v>
      </c>
      <c r="N575" s="34">
        <v>517200000</v>
      </c>
      <c r="O575" s="34">
        <f>+IFERROR(VLOOKUP(I575,Precio_Fasecolda!A:C,3,FALSE),IFERROR(VLOOKUP(I575,Precio_Fasecolda!B:C,2,FALSE),N575))</f>
        <v>517200000</v>
      </c>
      <c r="P575" s="34">
        <f t="shared" si="50"/>
        <v>0</v>
      </c>
      <c r="Q575" s="28" t="s">
        <v>107</v>
      </c>
      <c r="R575" s="28" t="s">
        <v>2415</v>
      </c>
      <c r="S575" s="28" t="s">
        <v>360</v>
      </c>
      <c r="T575" s="28" t="s">
        <v>1129</v>
      </c>
      <c r="U575" s="28">
        <v>52000</v>
      </c>
      <c r="V575" s="28">
        <v>9108</v>
      </c>
      <c r="W575" s="28">
        <v>40500</v>
      </c>
      <c r="X575" s="42" t="s">
        <v>1198</v>
      </c>
      <c r="Y575" s="28" t="str">
        <f t="shared" si="51"/>
        <v>N.A.</v>
      </c>
      <c r="Z575" s="292">
        <f t="shared" si="48"/>
        <v>512028000</v>
      </c>
      <c r="AA575" s="28" cm="1">
        <f t="array" aca="1" ref="AA575" ca="1">_xlfn.IFS(DK575&lt;$DK$4,1,AND(DK575&gt;=$DK$4,DK575&lt;=$AA$4),2,DK575&gt;$AA$4,3)</f>
        <v>3</v>
      </c>
      <c r="AB575" s="28">
        <v>0</v>
      </c>
      <c r="AC575" s="28" cm="1">
        <f t="array" aca="1" ref="AC575" ca="1">IF(AB575="PERCENTIL 30","",_xlfn.IFS(DK575&lt;$AC$4,1,DK575&gt;$AC$4,2))</f>
        <v>2</v>
      </c>
      <c r="AD575" s="28" t="str">
        <f>+IFERROR(VLOOKUP(_xlfn.TEXTJOIN("_", FALSE, C575:E575), BD_Perc!$A:$O, 15, FALSE),"Segmentación no encontrada o vehículo inactivo")</f>
        <v>PERCENTIL 30-70</v>
      </c>
      <c r="AE575" s="28" t="str" cm="1">
        <f t="array" ref="AE575">_xlfn.IFS(
    AD575 = "PERCENTIL 50",
    _xlfn.IFS(
        BD!DK575 &lt; VLOOKUP(_xlfn.TEXTJOIN("_", FALSE, C575:E575), BD_Perc!$A:$O, 11, FALSE), "Intervalo de precio 1",
        BD!DK575 &gt;= VLOOKUP(_xlfn.TEXTJOIN("_", FALSE, C575:E575), BD_Perc!$A:$O, 11, FALSE), "Intervalo de precio 2"
    ),
    AD575 = "PERCENTIL 30-70",
    _xlfn.IFS(
        BD!DK575 &lt; VLOOKUP(_xlfn.TEXTJOIN("_", FALSE, C575:E575), BD_Perc!$A:$O, 6, FALSE), "Intervalo de precio 1",
        BD!DK575 &lt; VLOOKUP(_xlfn.TEXTJOIN("_", FALSE, C575:E575), BD_Perc!$A:$O, 7, FALSE), "Intervalo de precio 2",
        BD!DK575 &gt;= VLOOKUP(_xlfn.TEXTJOIN("_", FALSE, C575:E575), BD_Perc!$A:$O, 7, FALSE), "Intervalo de precio 3"
    ),
    AD575="Segmentación no encontrada o vehículo inactivo","Segmentación no encontrada o vehículo inactivo"
)</f>
        <v>Intervalo de precio 1</v>
      </c>
      <c r="AF575" s="33" t="s">
        <v>2412</v>
      </c>
      <c r="AG575" s="35" t="b">
        <f t="shared" si="52"/>
        <v>1</v>
      </c>
      <c r="AH575" s="205">
        <v>0.01</v>
      </c>
      <c r="AI575" s="205">
        <v>0.01</v>
      </c>
      <c r="AJ575" s="205">
        <v>0.01</v>
      </c>
      <c r="AK575" s="205">
        <v>0.01</v>
      </c>
      <c r="AL575" s="205">
        <v>0.01</v>
      </c>
      <c r="AM575" s="205">
        <v>0.01</v>
      </c>
      <c r="AN575" s="28" t="s">
        <v>113</v>
      </c>
      <c r="AO575" s="28" t="s">
        <v>113</v>
      </c>
      <c r="AP575" s="28" t="s">
        <v>176</v>
      </c>
      <c r="AQ575" s="37">
        <v>1</v>
      </c>
      <c r="AR575" s="38">
        <v>8689479</v>
      </c>
      <c r="AS575" s="38">
        <v>287409</v>
      </c>
      <c r="AT575" s="38">
        <v>391366</v>
      </c>
      <c r="AU575" s="38" t="s">
        <v>107</v>
      </c>
      <c r="AV575" s="38" t="s">
        <v>107</v>
      </c>
      <c r="AW575" s="38">
        <v>6359698</v>
      </c>
      <c r="AX575" s="38">
        <v>568703</v>
      </c>
      <c r="AY575" s="38">
        <v>648200</v>
      </c>
      <c r="AZ575" s="38">
        <v>17123</v>
      </c>
      <c r="BA575" s="38">
        <v>298355</v>
      </c>
      <c r="BB575" s="38" t="s">
        <v>107</v>
      </c>
      <c r="BC575" s="38" t="s">
        <v>107</v>
      </c>
      <c r="BD575" s="38" t="s">
        <v>107</v>
      </c>
      <c r="BE575" s="38" t="s">
        <v>107</v>
      </c>
      <c r="BF575" s="38" t="s">
        <v>107</v>
      </c>
      <c r="BG575" s="38">
        <v>604171</v>
      </c>
      <c r="BH575" s="38" t="s">
        <v>107</v>
      </c>
      <c r="BI575" s="38">
        <v>1467622</v>
      </c>
      <c r="BJ575" s="38">
        <v>3057548</v>
      </c>
      <c r="BK575" s="38" t="s">
        <v>107</v>
      </c>
      <c r="BL575" s="38">
        <v>550358</v>
      </c>
      <c r="BM575" s="38">
        <v>207913</v>
      </c>
      <c r="BN575" s="38" t="s">
        <v>107</v>
      </c>
      <c r="BO575" s="38" t="s">
        <v>107</v>
      </c>
      <c r="BP575" s="38">
        <v>1907910</v>
      </c>
      <c r="BQ575" s="38">
        <v>167553</v>
      </c>
      <c r="BR575" s="38">
        <v>3179849</v>
      </c>
      <c r="BS575" s="38" t="s">
        <v>107</v>
      </c>
      <c r="BT575" s="38" t="s">
        <v>107</v>
      </c>
      <c r="BU575" s="38" t="s">
        <v>107</v>
      </c>
      <c r="BV575" s="38" t="s">
        <v>107</v>
      </c>
      <c r="BW575" s="38">
        <v>4280567</v>
      </c>
      <c r="BX575" s="38">
        <v>116187</v>
      </c>
      <c r="BY575" s="38" t="s">
        <v>107</v>
      </c>
      <c r="BZ575" s="38" t="s">
        <v>107</v>
      </c>
      <c r="CA575" s="38">
        <v>0</v>
      </c>
      <c r="CB575" s="38">
        <v>1834529</v>
      </c>
      <c r="CC575" s="330" t="s">
        <v>107</v>
      </c>
      <c r="CD575" s="38" t="s">
        <v>107</v>
      </c>
      <c r="CE575" s="38" t="s">
        <v>107</v>
      </c>
      <c r="CF575" s="38" t="s">
        <v>107</v>
      </c>
      <c r="CG575" s="38" t="s">
        <v>107</v>
      </c>
      <c r="CH575" s="41" t="s">
        <v>107</v>
      </c>
      <c r="CI575" s="41" t="s">
        <v>107</v>
      </c>
      <c r="CJ575" s="41" t="s">
        <v>107</v>
      </c>
      <c r="CK575" s="41" t="s">
        <v>107</v>
      </c>
      <c r="CL575" s="41" t="s">
        <v>107</v>
      </c>
      <c r="CM575" s="41" t="s">
        <v>107</v>
      </c>
      <c r="CN575" s="41" t="s">
        <v>107</v>
      </c>
      <c r="CO575" s="42" t="s">
        <v>107</v>
      </c>
      <c r="CP575" s="41" t="s">
        <v>107</v>
      </c>
      <c r="CQ575" s="41" t="s">
        <v>107</v>
      </c>
      <c r="CR575" s="41" t="s">
        <v>107</v>
      </c>
      <c r="CS575" s="41" t="s">
        <v>107</v>
      </c>
      <c r="CT575" s="41" t="s">
        <v>107</v>
      </c>
      <c r="CU575" s="41" t="s">
        <v>107</v>
      </c>
      <c r="CV575" s="41" t="s">
        <v>107</v>
      </c>
      <c r="CW575" s="41" t="s">
        <v>107</v>
      </c>
      <c r="CX575" s="41" t="s">
        <v>176</v>
      </c>
      <c r="CY575" s="41" t="s">
        <v>107</v>
      </c>
      <c r="CZ575" s="41" t="s">
        <v>176</v>
      </c>
      <c r="DA575" s="41" t="s">
        <v>107</v>
      </c>
      <c r="DB575" s="41" t="s">
        <v>107</v>
      </c>
      <c r="DC575" s="41" t="s">
        <v>107</v>
      </c>
      <c r="DD575" s="332">
        <v>19201396</v>
      </c>
      <c r="DE575" s="43">
        <v>1</v>
      </c>
      <c r="DF575" s="390">
        <v>1</v>
      </c>
      <c r="DG575" s="310"/>
      <c r="DH575" s="203"/>
      <c r="DI575" s="279" t="str" cm="1">
        <f t="array" ref="DI575">+IF(AND(C575&lt;&gt;"Vehículos Eléctricos",C575&lt;&gt;"Vehículos Híbridos",AD575="PERCENTIL 50"),
     IF(VLOOKUP(_xlfn.TEXTJOIN("_",FALSE,C575:E575),BD_Perc!$A:$P,_xlfn.IFS(BD!AE575="Intervalo de precio 1",12,BD!AE575="Intervalo de precio 2",13),FALSE)&lt;=1,
     VLOOKUP(_xlfn.TEXTJOIN("_",FALSE,C575:E575),BD_Perc!$A:$P,16,FALSE),"Ok P50"),
     "Ok P30/70 ó Híbrido/Eléctrico")</f>
        <v>Ok P30/70 ó Híbrido/Eléctrico</v>
      </c>
      <c r="DJ575" s="279" t="str">
        <f t="shared" si="49"/>
        <v>Otros Tipos de Vehículos_Remolcadores_3 Ejes</v>
      </c>
      <c r="DK575" s="331">
        <f t="shared" si="53"/>
        <v>512028000</v>
      </c>
      <c r="DL575" s="326"/>
    </row>
    <row r="576" spans="1:116" ht="51">
      <c r="A576" s="28">
        <v>571</v>
      </c>
      <c r="B576" s="29" t="s">
        <v>896</v>
      </c>
      <c r="C576" s="29" t="s">
        <v>4</v>
      </c>
      <c r="D576" s="29" t="s">
        <v>1192</v>
      </c>
      <c r="E576" s="42" t="s">
        <v>1129</v>
      </c>
      <c r="F576" s="42" t="s">
        <v>107</v>
      </c>
      <c r="G576" s="30" t="s">
        <v>1277</v>
      </c>
      <c r="H576" s="28" t="s">
        <v>898</v>
      </c>
      <c r="I576" s="28">
        <v>18966003</v>
      </c>
      <c r="J576" s="28" t="s">
        <v>1278</v>
      </c>
      <c r="K576" s="31" t="s">
        <v>107</v>
      </c>
      <c r="L576" s="32">
        <v>460</v>
      </c>
      <c r="M576" s="28" t="s">
        <v>107</v>
      </c>
      <c r="N576" s="34">
        <v>370900000</v>
      </c>
      <c r="O576" s="34">
        <f>+IFERROR(VLOOKUP(I576,Precio_Fasecolda!A:C,3,FALSE),IFERROR(VLOOKUP(I576,Precio_Fasecolda!B:C,2,FALSE),N576))</f>
        <v>370900000</v>
      </c>
      <c r="P576" s="34">
        <f t="shared" si="50"/>
        <v>0</v>
      </c>
      <c r="Q576" s="28" t="s">
        <v>107</v>
      </c>
      <c r="R576" s="28" t="s">
        <v>2415</v>
      </c>
      <c r="S576" s="28" t="s">
        <v>360</v>
      </c>
      <c r="T576" s="28" t="s">
        <v>1129</v>
      </c>
      <c r="U576" s="28">
        <v>52000</v>
      </c>
      <c r="V576" s="28">
        <v>9108</v>
      </c>
      <c r="W576" s="28">
        <v>40500</v>
      </c>
      <c r="X576" s="42" t="s">
        <v>1198</v>
      </c>
      <c r="Y576" s="28" t="str">
        <f t="shared" si="51"/>
        <v>N.A.</v>
      </c>
      <c r="Z576" s="292">
        <f t="shared" si="48"/>
        <v>367191000</v>
      </c>
      <c r="AA576" s="28" cm="1">
        <f t="array" aca="1" ref="AA576" ca="1">_xlfn.IFS(DK576&lt;$DK$4,1,AND(DK576&gt;=$DK$4,DK576&lt;=$AA$4),2,DK576&gt;$AA$4,3)</f>
        <v>3</v>
      </c>
      <c r="AB576" s="28">
        <v>0</v>
      </c>
      <c r="AC576" s="28" cm="1">
        <f t="array" aca="1" ref="AC576" ca="1">IF(AB576="PERCENTIL 30","",_xlfn.IFS(DK576&lt;$AC$4,1,DK576&gt;$AC$4,2))</f>
        <v>2</v>
      </c>
      <c r="AD576" s="28" t="str">
        <f>+IFERROR(VLOOKUP(_xlfn.TEXTJOIN("_", FALSE, C576:E576), BD_Perc!$A:$O, 15, FALSE),"Segmentación no encontrada o vehículo inactivo")</f>
        <v>PERCENTIL 30-70</v>
      </c>
      <c r="AE576" s="28" t="str" cm="1">
        <f t="array" ref="AE576">_xlfn.IFS(
    AD576 = "PERCENTIL 50",
    _xlfn.IFS(
        BD!DK576 &lt; VLOOKUP(_xlfn.TEXTJOIN("_", FALSE, C576:E576), BD_Perc!$A:$O, 11, FALSE), "Intervalo de precio 1",
        BD!DK576 &gt;= VLOOKUP(_xlfn.TEXTJOIN("_", FALSE, C576:E576), BD_Perc!$A:$O, 11, FALSE), "Intervalo de precio 2"
    ),
    AD576 = "PERCENTIL 30-70",
    _xlfn.IFS(
        BD!DK576 &lt; VLOOKUP(_xlfn.TEXTJOIN("_", FALSE, C576:E576), BD_Perc!$A:$O, 6, FALSE), "Intervalo de precio 1",
        BD!DK576 &lt; VLOOKUP(_xlfn.TEXTJOIN("_", FALSE, C576:E576), BD_Perc!$A:$O, 7, FALSE), "Intervalo de precio 2",
        BD!DK576 &gt;= VLOOKUP(_xlfn.TEXTJOIN("_", FALSE, C576:E576), BD_Perc!$A:$O, 7, FALSE), "Intervalo de precio 3"
    ),
    AD576="Segmentación no encontrada o vehículo inactivo","Segmentación no encontrada o vehículo inactivo"
)</f>
        <v>Intervalo de precio 1</v>
      </c>
      <c r="AF576" s="33" t="s">
        <v>2412</v>
      </c>
      <c r="AG576" s="35" t="b">
        <f t="shared" si="52"/>
        <v>1</v>
      </c>
      <c r="AH576" s="205">
        <v>0.01</v>
      </c>
      <c r="AI576" s="205">
        <v>0.01</v>
      </c>
      <c r="AJ576" s="205">
        <v>0.01</v>
      </c>
      <c r="AK576" s="205">
        <v>0.01</v>
      </c>
      <c r="AL576" s="205">
        <v>0.01</v>
      </c>
      <c r="AM576" s="205">
        <v>0.01</v>
      </c>
      <c r="AN576" s="28" t="s">
        <v>113</v>
      </c>
      <c r="AO576" s="28" t="s">
        <v>113</v>
      </c>
      <c r="AP576" s="28" t="s">
        <v>176</v>
      </c>
      <c r="AQ576" s="37">
        <v>1</v>
      </c>
      <c r="AR576" s="38">
        <v>8689479</v>
      </c>
      <c r="AS576" s="38">
        <v>287409</v>
      </c>
      <c r="AT576" s="38">
        <v>391366</v>
      </c>
      <c r="AU576" s="38" t="s">
        <v>107</v>
      </c>
      <c r="AV576" s="38" t="s">
        <v>107</v>
      </c>
      <c r="AW576" s="38">
        <v>6359698</v>
      </c>
      <c r="AX576" s="38">
        <v>568703</v>
      </c>
      <c r="AY576" s="38">
        <v>648200</v>
      </c>
      <c r="AZ576" s="38">
        <v>17123</v>
      </c>
      <c r="BA576" s="38">
        <v>298355</v>
      </c>
      <c r="BB576" s="38" t="s">
        <v>107</v>
      </c>
      <c r="BC576" s="38" t="s">
        <v>107</v>
      </c>
      <c r="BD576" s="38" t="s">
        <v>107</v>
      </c>
      <c r="BE576" s="38" t="s">
        <v>107</v>
      </c>
      <c r="BF576" s="38" t="s">
        <v>107</v>
      </c>
      <c r="BG576" s="38">
        <v>604171</v>
      </c>
      <c r="BH576" s="38" t="s">
        <v>107</v>
      </c>
      <c r="BI576" s="38">
        <v>1467622</v>
      </c>
      <c r="BJ576" s="38">
        <v>3057548</v>
      </c>
      <c r="BK576" s="38" t="s">
        <v>107</v>
      </c>
      <c r="BL576" s="38">
        <v>550358</v>
      </c>
      <c r="BM576" s="38">
        <v>207913</v>
      </c>
      <c r="BN576" s="38" t="s">
        <v>107</v>
      </c>
      <c r="BO576" s="38" t="s">
        <v>107</v>
      </c>
      <c r="BP576" s="38">
        <v>1907910</v>
      </c>
      <c r="BQ576" s="38">
        <v>167553</v>
      </c>
      <c r="BR576" s="38">
        <v>3179849</v>
      </c>
      <c r="BS576" s="38" t="s">
        <v>107</v>
      </c>
      <c r="BT576" s="38" t="s">
        <v>107</v>
      </c>
      <c r="BU576" s="38" t="s">
        <v>107</v>
      </c>
      <c r="BV576" s="38" t="s">
        <v>107</v>
      </c>
      <c r="BW576" s="38">
        <v>4280567</v>
      </c>
      <c r="BX576" s="38">
        <v>116187</v>
      </c>
      <c r="BY576" s="38" t="s">
        <v>107</v>
      </c>
      <c r="BZ576" s="38" t="s">
        <v>107</v>
      </c>
      <c r="CA576" s="38">
        <v>0</v>
      </c>
      <c r="CB576" s="38">
        <v>1834529</v>
      </c>
      <c r="CC576" s="330" t="s">
        <v>107</v>
      </c>
      <c r="CD576" s="38" t="s">
        <v>107</v>
      </c>
      <c r="CE576" s="38" t="s">
        <v>107</v>
      </c>
      <c r="CF576" s="38" t="s">
        <v>107</v>
      </c>
      <c r="CG576" s="38" t="s">
        <v>107</v>
      </c>
      <c r="CH576" s="41" t="s">
        <v>107</v>
      </c>
      <c r="CI576" s="41" t="s">
        <v>107</v>
      </c>
      <c r="CJ576" s="41" t="s">
        <v>107</v>
      </c>
      <c r="CK576" s="41" t="s">
        <v>107</v>
      </c>
      <c r="CL576" s="41" t="s">
        <v>107</v>
      </c>
      <c r="CM576" s="41" t="s">
        <v>107</v>
      </c>
      <c r="CN576" s="41" t="s">
        <v>107</v>
      </c>
      <c r="CO576" s="42" t="s">
        <v>107</v>
      </c>
      <c r="CP576" s="41" t="s">
        <v>107</v>
      </c>
      <c r="CQ576" s="41" t="s">
        <v>107</v>
      </c>
      <c r="CR576" s="41" t="s">
        <v>107</v>
      </c>
      <c r="CS576" s="41" t="s">
        <v>107</v>
      </c>
      <c r="CT576" s="41" t="s">
        <v>107</v>
      </c>
      <c r="CU576" s="41" t="s">
        <v>107</v>
      </c>
      <c r="CV576" s="41" t="s">
        <v>107</v>
      </c>
      <c r="CW576" s="41" t="s">
        <v>107</v>
      </c>
      <c r="CX576" s="41" t="s">
        <v>176</v>
      </c>
      <c r="CY576" s="41" t="s">
        <v>107</v>
      </c>
      <c r="CZ576" s="41" t="s">
        <v>176</v>
      </c>
      <c r="DA576" s="41" t="s">
        <v>107</v>
      </c>
      <c r="DB576" s="41" t="s">
        <v>107</v>
      </c>
      <c r="DC576" s="41" t="s">
        <v>107</v>
      </c>
      <c r="DD576" s="332">
        <v>19201396</v>
      </c>
      <c r="DE576" s="43">
        <v>0</v>
      </c>
      <c r="DF576" s="390">
        <v>0</v>
      </c>
      <c r="DG576" s="310"/>
      <c r="DH576" s="203"/>
      <c r="DI576" s="279" t="str" cm="1">
        <f t="array" ref="DI576">+IF(AND(C576&lt;&gt;"Vehículos Eléctricos",C576&lt;&gt;"Vehículos Híbridos",AD576="PERCENTIL 50"),
     IF(VLOOKUP(_xlfn.TEXTJOIN("_",FALSE,C576:E576),BD_Perc!$A:$P,_xlfn.IFS(BD!AE576="Intervalo de precio 1",12,BD!AE576="Intervalo de precio 2",13),FALSE)&lt;=1,
     VLOOKUP(_xlfn.TEXTJOIN("_",FALSE,C576:E576),BD_Perc!$A:$P,16,FALSE),"Ok P50"),
     "Ok P30/70 ó Híbrido/Eléctrico")</f>
        <v>Ok P30/70 ó Híbrido/Eléctrico</v>
      </c>
      <c r="DJ576" s="279" t="str">
        <f t="shared" si="49"/>
        <v>Otros Tipos de Vehículos_Remolcadores_3 Ejes</v>
      </c>
      <c r="DK576" s="331">
        <f t="shared" si="53"/>
        <v>367191000</v>
      </c>
      <c r="DL576" s="326"/>
    </row>
    <row r="577" spans="1:116" ht="51">
      <c r="A577" s="28">
        <v>572</v>
      </c>
      <c r="B577" s="29" t="s">
        <v>896</v>
      </c>
      <c r="C577" s="72" t="s">
        <v>4</v>
      </c>
      <c r="D577" s="29" t="s">
        <v>1192</v>
      </c>
      <c r="E577" s="42" t="s">
        <v>843</v>
      </c>
      <c r="F577" s="42" t="s">
        <v>107</v>
      </c>
      <c r="G577" s="30" t="s">
        <v>1279</v>
      </c>
      <c r="H577" s="28" t="s">
        <v>898</v>
      </c>
      <c r="I577" s="28">
        <v>18966004</v>
      </c>
      <c r="J577" s="28" t="s">
        <v>1280</v>
      </c>
      <c r="K577" s="31" t="s">
        <v>107</v>
      </c>
      <c r="L577" s="32">
        <v>372</v>
      </c>
      <c r="M577" s="28" t="s">
        <v>107</v>
      </c>
      <c r="N577" s="34">
        <v>450000000</v>
      </c>
      <c r="O577" s="34">
        <f>+IFERROR(VLOOKUP(I577,Precio_Fasecolda!A:C,3,FALSE),IFERROR(VLOOKUP(I577,Precio_Fasecolda!B:C,2,FALSE),N577))</f>
        <v>450000000</v>
      </c>
      <c r="P577" s="34">
        <f t="shared" si="50"/>
        <v>0</v>
      </c>
      <c r="Q577" s="28" t="s">
        <v>107</v>
      </c>
      <c r="R577" s="28" t="s">
        <v>2415</v>
      </c>
      <c r="S577" s="28" t="s">
        <v>360</v>
      </c>
      <c r="T577" s="33" t="s">
        <v>843</v>
      </c>
      <c r="U577" s="28">
        <v>40500</v>
      </c>
      <c r="V577" s="28">
        <v>7235</v>
      </c>
      <c r="W577" s="28">
        <v>33000</v>
      </c>
      <c r="X577" s="42" t="s">
        <v>1198</v>
      </c>
      <c r="Y577" s="28" t="str">
        <f t="shared" si="51"/>
        <v>N.A.</v>
      </c>
      <c r="Z577" s="292">
        <f t="shared" si="48"/>
        <v>445500000</v>
      </c>
      <c r="AA577" s="28" cm="1">
        <f t="array" aca="1" ref="AA577" ca="1">_xlfn.IFS(DK577&lt;$DK$4,1,AND(DK577&gt;=$DK$4,DK577&lt;=$AA$4),2,DK577&gt;$AA$4,3)</f>
        <v>3</v>
      </c>
      <c r="AB577" s="28">
        <v>0</v>
      </c>
      <c r="AC577" s="28" cm="1">
        <f t="array" aca="1" ref="AC577" ca="1">IF(AB577="PERCENTIL 30","",_xlfn.IFS(DK577&lt;$AC$4,1,DK577&gt;$AC$4,2))</f>
        <v>2</v>
      </c>
      <c r="AD577" s="28" t="str">
        <f>+IFERROR(VLOOKUP(_xlfn.TEXTJOIN("_", FALSE, C577:E577), BD_Perc!$A:$O, 15, FALSE),"Segmentación no encontrada o vehículo inactivo")</f>
        <v>PERCENTIL 50</v>
      </c>
      <c r="AE577" s="28" t="str" cm="1">
        <f t="array" ref="AE577">_xlfn.IFS(
    AD577 = "PERCENTIL 50",
    _xlfn.IFS(
        BD!DK577 &lt; VLOOKUP(_xlfn.TEXTJOIN("_", FALSE, C577:E577), BD_Perc!$A:$O, 11, FALSE), "Intervalo de precio 1",
        BD!DK577 &gt;= VLOOKUP(_xlfn.TEXTJOIN("_", FALSE, C577:E577), BD_Perc!$A:$O, 11, FALSE), "Intervalo de precio 2"
    ),
    AD577 = "PERCENTIL 30-70",
    _xlfn.IFS(
        BD!DK577 &lt; VLOOKUP(_xlfn.TEXTJOIN("_", FALSE, C577:E577), BD_Perc!$A:$O, 6, FALSE), "Intervalo de precio 1",
        BD!DK577 &lt; VLOOKUP(_xlfn.TEXTJOIN("_", FALSE, C577:E577), BD_Perc!$A:$O, 7, FALSE), "Intervalo de precio 2",
        BD!DK577 &gt;= VLOOKUP(_xlfn.TEXTJOIN("_", FALSE, C577:E577), BD_Perc!$A:$O, 7, FALSE), "Intervalo de precio 3"
    ),
    AD577="Segmentación no encontrada o vehículo inactivo","Segmentación no encontrada o vehículo inactivo"
)</f>
        <v>Intervalo de precio 1</v>
      </c>
      <c r="AF577" s="33" t="s">
        <v>2412</v>
      </c>
      <c r="AG577" s="35" t="b">
        <f t="shared" si="52"/>
        <v>1</v>
      </c>
      <c r="AH577" s="338">
        <v>0.01</v>
      </c>
      <c r="AI577" s="338">
        <v>0.01</v>
      </c>
      <c r="AJ577" s="338">
        <v>0.01</v>
      </c>
      <c r="AK577" s="338">
        <v>0.01</v>
      </c>
      <c r="AL577" s="338">
        <v>0.01</v>
      </c>
      <c r="AM577" s="338">
        <v>0.01</v>
      </c>
      <c r="AN577" s="28" t="s">
        <v>113</v>
      </c>
      <c r="AO577" s="28" t="s">
        <v>113</v>
      </c>
      <c r="AP577" s="70" t="s">
        <v>176</v>
      </c>
      <c r="AQ577" s="77">
        <v>1</v>
      </c>
      <c r="AR577" s="38">
        <v>8689479</v>
      </c>
      <c r="AS577" s="38">
        <v>287409</v>
      </c>
      <c r="AT577" s="38">
        <v>391366</v>
      </c>
      <c r="AU577" s="38" t="s">
        <v>107</v>
      </c>
      <c r="AV577" s="38" t="s">
        <v>107</v>
      </c>
      <c r="AW577" s="38">
        <v>6359698</v>
      </c>
      <c r="AX577" s="38">
        <v>568703</v>
      </c>
      <c r="AY577" s="38">
        <v>648200</v>
      </c>
      <c r="AZ577" s="38">
        <v>17123</v>
      </c>
      <c r="BA577" s="38">
        <v>298355</v>
      </c>
      <c r="BB577" s="38" t="s">
        <v>107</v>
      </c>
      <c r="BC577" s="38" t="s">
        <v>107</v>
      </c>
      <c r="BD577" s="38" t="s">
        <v>107</v>
      </c>
      <c r="BE577" s="38" t="s">
        <v>107</v>
      </c>
      <c r="BF577" s="38" t="s">
        <v>107</v>
      </c>
      <c r="BG577" s="38">
        <v>604171</v>
      </c>
      <c r="BH577" s="38" t="s">
        <v>107</v>
      </c>
      <c r="BI577" s="38">
        <v>1467622</v>
      </c>
      <c r="BJ577" s="38">
        <v>3057548</v>
      </c>
      <c r="BK577" s="38" t="s">
        <v>107</v>
      </c>
      <c r="BL577" s="38">
        <v>550358</v>
      </c>
      <c r="BM577" s="38">
        <v>207913</v>
      </c>
      <c r="BN577" s="38" t="s">
        <v>107</v>
      </c>
      <c r="BO577" s="38" t="s">
        <v>107</v>
      </c>
      <c r="BP577" s="38">
        <v>1907910</v>
      </c>
      <c r="BQ577" s="38">
        <v>167553</v>
      </c>
      <c r="BR577" s="38">
        <v>3179849</v>
      </c>
      <c r="BS577" s="38" t="s">
        <v>107</v>
      </c>
      <c r="BT577" s="38" t="s">
        <v>107</v>
      </c>
      <c r="BU577" s="38" t="s">
        <v>107</v>
      </c>
      <c r="BV577" s="38" t="s">
        <v>107</v>
      </c>
      <c r="BW577" s="38">
        <v>4280567</v>
      </c>
      <c r="BX577" s="38">
        <v>116187</v>
      </c>
      <c r="BY577" s="38" t="s">
        <v>107</v>
      </c>
      <c r="BZ577" s="38" t="s">
        <v>107</v>
      </c>
      <c r="CA577" s="38">
        <v>0</v>
      </c>
      <c r="CB577" s="38">
        <v>1834529</v>
      </c>
      <c r="CC577" s="330" t="s">
        <v>107</v>
      </c>
      <c r="CD577" s="38" t="s">
        <v>107</v>
      </c>
      <c r="CE577" s="38" t="s">
        <v>107</v>
      </c>
      <c r="CF577" s="38" t="s">
        <v>107</v>
      </c>
      <c r="CG577" s="38" t="s">
        <v>107</v>
      </c>
      <c r="CH577" s="41" t="s">
        <v>107</v>
      </c>
      <c r="CI577" s="41" t="s">
        <v>107</v>
      </c>
      <c r="CJ577" s="41" t="s">
        <v>107</v>
      </c>
      <c r="CK577" s="41" t="s">
        <v>107</v>
      </c>
      <c r="CL577" s="41" t="s">
        <v>107</v>
      </c>
      <c r="CM577" s="41" t="s">
        <v>107</v>
      </c>
      <c r="CN577" s="41" t="s">
        <v>107</v>
      </c>
      <c r="CO577" s="42" t="s">
        <v>107</v>
      </c>
      <c r="CP577" s="41" t="s">
        <v>107</v>
      </c>
      <c r="CQ577" s="41" t="s">
        <v>107</v>
      </c>
      <c r="CR577" s="41" t="s">
        <v>107</v>
      </c>
      <c r="CS577" s="41" t="s">
        <v>107</v>
      </c>
      <c r="CT577" s="41" t="s">
        <v>107</v>
      </c>
      <c r="CU577" s="41" t="s">
        <v>107</v>
      </c>
      <c r="CV577" s="41" t="s">
        <v>107</v>
      </c>
      <c r="CW577" s="41" t="s">
        <v>107</v>
      </c>
      <c r="CX577" s="41" t="s">
        <v>176</v>
      </c>
      <c r="CY577" s="41" t="s">
        <v>107</v>
      </c>
      <c r="CZ577" s="41" t="s">
        <v>176</v>
      </c>
      <c r="DA577" s="41" t="s">
        <v>107</v>
      </c>
      <c r="DB577" s="41" t="s">
        <v>107</v>
      </c>
      <c r="DC577" s="41" t="s">
        <v>107</v>
      </c>
      <c r="DD577" s="332">
        <v>14676227</v>
      </c>
      <c r="DE577" s="43">
        <v>0</v>
      </c>
      <c r="DF577" s="390">
        <v>0</v>
      </c>
      <c r="DG577" s="310"/>
      <c r="DH577" s="203"/>
      <c r="DI577" s="279" t="str" cm="1">
        <f t="array" ref="DI577">+IF(AND(C577&lt;&gt;"Vehículos Eléctricos",C577&lt;&gt;"Vehículos Híbridos",AD577="PERCENTIL 50"),
     IF(VLOOKUP(_xlfn.TEXTJOIN("_",FALSE,C577:E577),BD_Perc!$A:$P,_xlfn.IFS(BD!AE577="Intervalo de precio 1",12,BD!AE577="Intervalo de precio 2",13),FALSE)&lt;=1,
     VLOOKUP(_xlfn.TEXTJOIN("_",FALSE,C577:E577),BD_Perc!$A:$P,16,FALSE),"Ok P50"),
     "Ok P30/70 ó Híbrido/Eléctrico")</f>
        <v>Inactivar TODO el grupo: Otros Tipos de Vehículos-Remolcadores-2 Ejes</v>
      </c>
      <c r="DJ577" s="279" t="str">
        <f t="shared" si="49"/>
        <v>Otros Tipos de Vehículos_Remolcadores_2 Ejes</v>
      </c>
      <c r="DK577" s="331">
        <f t="shared" si="53"/>
        <v>445500000</v>
      </c>
      <c r="DL577" s="326"/>
    </row>
    <row r="578" spans="1:116" ht="51">
      <c r="A578" s="28">
        <v>573</v>
      </c>
      <c r="B578" s="29" t="s">
        <v>896</v>
      </c>
      <c r="C578" s="68" t="s">
        <v>4</v>
      </c>
      <c r="D578" s="29" t="s">
        <v>1217</v>
      </c>
      <c r="E578" s="42" t="s">
        <v>1129</v>
      </c>
      <c r="F578" s="42" t="s">
        <v>1222</v>
      </c>
      <c r="G578" s="30" t="s">
        <v>1281</v>
      </c>
      <c r="H578" s="42" t="s">
        <v>1052</v>
      </c>
      <c r="I578" s="28">
        <v>3626104</v>
      </c>
      <c r="J578" s="28" t="s">
        <v>1282</v>
      </c>
      <c r="K578" s="31" t="s">
        <v>107</v>
      </c>
      <c r="L578" s="32">
        <v>340</v>
      </c>
      <c r="M578" s="28" t="s">
        <v>107</v>
      </c>
      <c r="N578" s="34">
        <v>744200000</v>
      </c>
      <c r="O578" s="34">
        <f>+IFERROR(VLOOKUP(I578,Precio_Fasecolda!A:C,3,FALSE),IFERROR(VLOOKUP(I578,Precio_Fasecolda!B:C,2,FALSE),N578))</f>
        <v>744200000</v>
      </c>
      <c r="P578" s="34">
        <f t="shared" si="50"/>
        <v>0</v>
      </c>
      <c r="Q578" s="28" t="s">
        <v>107</v>
      </c>
      <c r="R578" s="28" t="s">
        <v>2415</v>
      </c>
      <c r="S578" s="28" t="s">
        <v>360</v>
      </c>
      <c r="T578" s="28" t="s">
        <v>1129</v>
      </c>
      <c r="U578" s="28">
        <v>28000</v>
      </c>
      <c r="V578" s="28">
        <v>7753</v>
      </c>
      <c r="W578" s="28">
        <v>16000</v>
      </c>
      <c r="X578" s="84" t="s">
        <v>1222</v>
      </c>
      <c r="Y578" s="28" t="str">
        <f t="shared" si="51"/>
        <v>N.A.</v>
      </c>
      <c r="Z578" s="292">
        <f t="shared" si="48"/>
        <v>736758000</v>
      </c>
      <c r="AA578" s="28" cm="1">
        <f t="array" aca="1" ref="AA578" ca="1">_xlfn.IFS(DK578&lt;$DK$4,1,AND(DK578&gt;=$DK$4,DK578&lt;=$AA$4),2,DK578&gt;$AA$4,3)</f>
        <v>3</v>
      </c>
      <c r="AB578" s="28">
        <v>0</v>
      </c>
      <c r="AC578" s="28" cm="1">
        <f t="array" aca="1" ref="AC578" ca="1">IF(AB578="PERCENTIL 30","",_xlfn.IFS(DK578&lt;$AC$4,1,DK578&gt;$AC$4,2))</f>
        <v>2</v>
      </c>
      <c r="AD578" s="28" t="str">
        <f>+IFERROR(VLOOKUP(_xlfn.TEXTJOIN("_", FALSE, C578:E578), BD_Perc!$A:$O, 15, FALSE),"Segmentación no encontrada o vehículo inactivo")</f>
        <v>PERCENTIL 50</v>
      </c>
      <c r="AE578" s="28" t="str" cm="1">
        <f t="array" ref="AE578">_xlfn.IFS(
    AD578 = "PERCENTIL 50",
    _xlfn.IFS(
        BD!DK578 &lt; VLOOKUP(_xlfn.TEXTJOIN("_", FALSE, C578:E578), BD_Perc!$A:$O, 11, FALSE), "Intervalo de precio 1",
        BD!DK578 &gt;= VLOOKUP(_xlfn.TEXTJOIN("_", FALSE, C578:E578), BD_Perc!$A:$O, 11, FALSE), "Intervalo de precio 2"
    ),
    AD578 = "PERCENTIL 30-70",
    _xlfn.IFS(
        BD!DK578 &lt; VLOOKUP(_xlfn.TEXTJOIN("_", FALSE, C578:E578), BD_Perc!$A:$O, 6, FALSE), "Intervalo de precio 1",
        BD!DK578 &lt; VLOOKUP(_xlfn.TEXTJOIN("_", FALSE, C578:E578), BD_Perc!$A:$O, 7, FALSE), "Intervalo de precio 2",
        BD!DK578 &gt;= VLOOKUP(_xlfn.TEXTJOIN("_", FALSE, C578:E578), BD_Perc!$A:$O, 7, FALSE), "Intervalo de precio 3"
    ),
    AD578="Segmentación no encontrada o vehículo inactivo","Segmentación no encontrada o vehículo inactivo"
)</f>
        <v>Intervalo de precio 2</v>
      </c>
      <c r="AF578" s="33" t="s">
        <v>2413</v>
      </c>
      <c r="AG578" s="35" t="b">
        <f t="shared" si="52"/>
        <v>1</v>
      </c>
      <c r="AH578" s="205">
        <v>0.01</v>
      </c>
      <c r="AI578" s="205">
        <v>0.01</v>
      </c>
      <c r="AJ578" s="205">
        <v>0.01</v>
      </c>
      <c r="AK578" s="205">
        <v>0.01</v>
      </c>
      <c r="AL578" s="205">
        <v>0.01</v>
      </c>
      <c r="AM578" s="205">
        <v>0.01</v>
      </c>
      <c r="AN578" s="28" t="s">
        <v>113</v>
      </c>
      <c r="AO578" s="28" t="s">
        <v>113</v>
      </c>
      <c r="AP578" s="28" t="s">
        <v>176</v>
      </c>
      <c r="AQ578" s="37">
        <v>1</v>
      </c>
      <c r="AR578" s="38">
        <v>8689479</v>
      </c>
      <c r="AS578" s="38">
        <v>287409</v>
      </c>
      <c r="AT578" s="38">
        <v>391366</v>
      </c>
      <c r="AU578" s="38" t="s">
        <v>107</v>
      </c>
      <c r="AV578" s="38" t="s">
        <v>107</v>
      </c>
      <c r="AW578" s="38">
        <v>6359698</v>
      </c>
      <c r="AX578" s="38">
        <v>568703</v>
      </c>
      <c r="AY578" s="38">
        <v>648200</v>
      </c>
      <c r="AZ578" s="38">
        <v>17123</v>
      </c>
      <c r="BA578" s="38">
        <v>298355</v>
      </c>
      <c r="BB578" s="38" t="s">
        <v>107</v>
      </c>
      <c r="BC578" s="38" t="s">
        <v>107</v>
      </c>
      <c r="BD578" s="38" t="s">
        <v>107</v>
      </c>
      <c r="BE578" s="38" t="s">
        <v>107</v>
      </c>
      <c r="BF578" s="38" t="s">
        <v>107</v>
      </c>
      <c r="BG578" s="38">
        <v>604171</v>
      </c>
      <c r="BH578" s="38" t="s">
        <v>107</v>
      </c>
      <c r="BI578" s="38">
        <v>1467622</v>
      </c>
      <c r="BJ578" s="38">
        <v>3057548</v>
      </c>
      <c r="BK578" s="38" t="s">
        <v>107</v>
      </c>
      <c r="BL578" s="38">
        <v>550358</v>
      </c>
      <c r="BM578" s="38">
        <v>207913</v>
      </c>
      <c r="BN578" s="38" t="s">
        <v>107</v>
      </c>
      <c r="BO578" s="38" t="s">
        <v>107</v>
      </c>
      <c r="BP578" s="38">
        <v>1907910</v>
      </c>
      <c r="BQ578" s="38">
        <v>167553</v>
      </c>
      <c r="BR578" s="38">
        <v>3179849</v>
      </c>
      <c r="BS578" s="38" t="s">
        <v>107</v>
      </c>
      <c r="BT578" s="38" t="s">
        <v>107</v>
      </c>
      <c r="BU578" s="38" t="s">
        <v>107</v>
      </c>
      <c r="BV578" s="38" t="s">
        <v>107</v>
      </c>
      <c r="BW578" s="38">
        <v>4280567</v>
      </c>
      <c r="BX578" s="38">
        <v>116187</v>
      </c>
      <c r="BY578" s="38" t="s">
        <v>107</v>
      </c>
      <c r="BZ578" s="38">
        <v>42805661</v>
      </c>
      <c r="CA578" s="38">
        <v>0</v>
      </c>
      <c r="CB578" s="38">
        <v>1834529</v>
      </c>
      <c r="CC578" s="330" t="s">
        <v>107</v>
      </c>
      <c r="CD578" s="38" t="s">
        <v>107</v>
      </c>
      <c r="CE578" s="38" t="s">
        <v>107</v>
      </c>
      <c r="CF578" s="38" t="s">
        <v>107</v>
      </c>
      <c r="CG578" s="38" t="s">
        <v>107</v>
      </c>
      <c r="CH578" s="41" t="s">
        <v>107</v>
      </c>
      <c r="CI578" s="41" t="s">
        <v>107</v>
      </c>
      <c r="CJ578" s="41" t="s">
        <v>176</v>
      </c>
      <c r="CK578" s="41" t="s">
        <v>107</v>
      </c>
      <c r="CL578" s="41" t="s">
        <v>176</v>
      </c>
      <c r="CM578" s="41" t="s">
        <v>107</v>
      </c>
      <c r="CN578" s="41" t="s">
        <v>176</v>
      </c>
      <c r="CO578" s="42" t="s">
        <v>107</v>
      </c>
      <c r="CP578" s="41" t="s">
        <v>107</v>
      </c>
      <c r="CQ578" s="41" t="s">
        <v>107</v>
      </c>
      <c r="CR578" s="41" t="s">
        <v>107</v>
      </c>
      <c r="CS578" s="41" t="s">
        <v>107</v>
      </c>
      <c r="CT578" s="41" t="s">
        <v>107</v>
      </c>
      <c r="CU578" s="41" t="s">
        <v>107</v>
      </c>
      <c r="CV578" s="41" t="s">
        <v>107</v>
      </c>
      <c r="CW578" s="41" t="s">
        <v>107</v>
      </c>
      <c r="CX578" s="41" t="s">
        <v>107</v>
      </c>
      <c r="CY578" s="41" t="s">
        <v>107</v>
      </c>
      <c r="CZ578" s="41" t="s">
        <v>107</v>
      </c>
      <c r="DA578" s="41" t="s">
        <v>107</v>
      </c>
      <c r="DB578" s="41" t="s">
        <v>107</v>
      </c>
      <c r="DC578" s="41" t="s">
        <v>107</v>
      </c>
      <c r="DD578" s="332">
        <v>11618679</v>
      </c>
      <c r="DE578" s="43">
        <v>1</v>
      </c>
      <c r="DF578" s="390">
        <v>1</v>
      </c>
      <c r="DG578" s="310"/>
      <c r="DH578" s="203"/>
      <c r="DI578" s="279" t="str" cm="1">
        <f t="array" ref="DI578">+IF(AND(C578&lt;&gt;"Vehículos Eléctricos",C578&lt;&gt;"Vehículos Híbridos",AD578="PERCENTIL 50"),
     IF(VLOOKUP(_xlfn.TEXTJOIN("_",FALSE,C578:E578),BD_Perc!$A:$P,_xlfn.IFS(BD!AE578="Intervalo de precio 1",12,BD!AE578="Intervalo de precio 2",13),FALSE)&lt;=1,
     VLOOKUP(_xlfn.TEXTJOIN("_",FALSE,C578:E578),BD_Perc!$A:$P,16,FALSE),"Ok P50"),
     "Ok P30/70 ó Híbrido/Eléctrico")</f>
        <v>Ok P50</v>
      </c>
      <c r="DJ578" s="279" t="str">
        <f t="shared" si="49"/>
        <v>Otros Tipos de Vehículos_Volqueta_3 Ejes</v>
      </c>
      <c r="DK578" s="331">
        <f t="shared" si="53"/>
        <v>736758000</v>
      </c>
      <c r="DL578" s="326"/>
    </row>
    <row r="579" spans="1:116" ht="51">
      <c r="A579" s="28">
        <v>574</v>
      </c>
      <c r="B579" s="30" t="s">
        <v>896</v>
      </c>
      <c r="C579" s="29" t="s">
        <v>3</v>
      </c>
      <c r="D579" s="29" t="s">
        <v>1038</v>
      </c>
      <c r="E579" s="42" t="s">
        <v>1038</v>
      </c>
      <c r="F579" s="42" t="s">
        <v>107</v>
      </c>
      <c r="G579" s="30" t="s">
        <v>1283</v>
      </c>
      <c r="H579" s="28" t="s">
        <v>898</v>
      </c>
      <c r="I579" s="28">
        <v>18961044</v>
      </c>
      <c r="J579" s="28" t="s">
        <v>1284</v>
      </c>
      <c r="K579" s="31" t="s">
        <v>107</v>
      </c>
      <c r="L579" s="32">
        <v>393</v>
      </c>
      <c r="M579" s="33" t="s">
        <v>107</v>
      </c>
      <c r="N579" s="34">
        <v>550000000</v>
      </c>
      <c r="O579" s="34">
        <f>+IFERROR(VLOOKUP(I579,Precio_Fasecolda!A:C,3,FALSE),IFERROR(VLOOKUP(I579,Precio_Fasecolda!B:C,2,FALSE),N579))</f>
        <v>550000000</v>
      </c>
      <c r="P579" s="34">
        <f t="shared" si="50"/>
        <v>0</v>
      </c>
      <c r="Q579" s="33" t="s">
        <v>107</v>
      </c>
      <c r="R579" s="28" t="s">
        <v>2415</v>
      </c>
      <c r="S579" s="28" t="s">
        <v>360</v>
      </c>
      <c r="T579" s="28" t="s">
        <v>107</v>
      </c>
      <c r="U579" s="28" t="s">
        <v>107</v>
      </c>
      <c r="V579" s="42" t="s">
        <v>107</v>
      </c>
      <c r="W579" s="28" t="s">
        <v>107</v>
      </c>
      <c r="X579" s="28" t="s">
        <v>107</v>
      </c>
      <c r="Y579" s="28">
        <f t="shared" si="51"/>
        <v>978056607</v>
      </c>
      <c r="Z579" s="292">
        <f t="shared" si="48"/>
        <v>544500000</v>
      </c>
      <c r="AA579" s="28" cm="1">
        <f t="array" aca="1" ref="AA579" ca="1">_xlfn.IFS(DK579&lt;$DK$4,1,AND(DK579&gt;=$DK$4,DK579&lt;=$AA$4),2,DK579&gt;$AA$4,3)</f>
        <v>3</v>
      </c>
      <c r="AB579" s="28">
        <v>0</v>
      </c>
      <c r="AC579" s="28" cm="1">
        <f t="array" aca="1" ref="AC579" ca="1">IF(AB579="PERCENTIL 30","",_xlfn.IFS(DK579&lt;$AC$4,1,DK579&gt;$AC$4,2))</f>
        <v>2</v>
      </c>
      <c r="AD579" s="28" t="str">
        <f>+IFERROR(VLOOKUP(_xlfn.TEXTJOIN("_", FALSE, C579:E579), BD_Perc!$A:$O, 15, FALSE),"Segmentación no encontrada o vehículo inactivo")</f>
        <v>PERCENTIL 50</v>
      </c>
      <c r="AE579" s="28" t="str" cm="1">
        <f t="array" ref="AE579">_xlfn.IFS(
    AD579 = "PERCENTIL 50",
    _xlfn.IFS(
        BD!DK579 &lt; VLOOKUP(_xlfn.TEXTJOIN("_", FALSE, C579:E579), BD_Perc!$A:$O, 11, FALSE), "Intervalo de precio 1",
        BD!DK579 &gt;= VLOOKUP(_xlfn.TEXTJOIN("_", FALSE, C579:E579), BD_Perc!$A:$O, 11, FALSE), "Intervalo de precio 2"
    ),
    AD579 = "PERCENTIL 30-70",
    _xlfn.IFS(
        BD!DK579 &lt; VLOOKUP(_xlfn.TEXTJOIN("_", FALSE, C579:E579), BD_Perc!$A:$O, 6, FALSE), "Intervalo de precio 1",
        BD!DK579 &lt; VLOOKUP(_xlfn.TEXTJOIN("_", FALSE, C579:E579), BD_Perc!$A:$O, 7, FALSE), "Intervalo de precio 2",
        BD!DK579 &gt;= VLOOKUP(_xlfn.TEXTJOIN("_", FALSE, C579:E579), BD_Perc!$A:$O, 7, FALSE), "Intervalo de precio 3"
    ),
    AD579="Segmentación no encontrada o vehículo inactivo","Segmentación no encontrada o vehículo inactivo"
)</f>
        <v>Intervalo de precio 1</v>
      </c>
      <c r="AF579" s="33" t="s">
        <v>2412</v>
      </c>
      <c r="AG579" s="35" t="b">
        <f t="shared" si="52"/>
        <v>1</v>
      </c>
      <c r="AH579" s="205">
        <v>0.01</v>
      </c>
      <c r="AI579" s="205">
        <v>0.01</v>
      </c>
      <c r="AJ579" s="205">
        <v>0.01</v>
      </c>
      <c r="AK579" s="205">
        <v>0.01</v>
      </c>
      <c r="AL579" s="205">
        <v>0.01</v>
      </c>
      <c r="AM579" s="205">
        <v>0.01</v>
      </c>
      <c r="AN579" s="28" t="s">
        <v>113</v>
      </c>
      <c r="AO579" s="28" t="s">
        <v>113</v>
      </c>
      <c r="AP579" s="28" t="s">
        <v>176</v>
      </c>
      <c r="AQ579" s="37">
        <v>1</v>
      </c>
      <c r="AR579" s="38">
        <v>8689479</v>
      </c>
      <c r="AS579" s="38">
        <v>287409</v>
      </c>
      <c r="AT579" s="38">
        <v>391366</v>
      </c>
      <c r="AU579" s="38" t="s">
        <v>107</v>
      </c>
      <c r="AV579" s="38" t="s">
        <v>107</v>
      </c>
      <c r="AW579" s="38">
        <v>6359698</v>
      </c>
      <c r="AX579" s="38">
        <v>568703</v>
      </c>
      <c r="AY579" s="38">
        <v>648200</v>
      </c>
      <c r="AZ579" s="38">
        <v>17123</v>
      </c>
      <c r="BA579" s="38">
        <v>298355</v>
      </c>
      <c r="BB579" s="38" t="s">
        <v>107</v>
      </c>
      <c r="BC579" s="38" t="s">
        <v>107</v>
      </c>
      <c r="BD579" s="38" t="s">
        <v>107</v>
      </c>
      <c r="BE579" s="38" t="s">
        <v>107</v>
      </c>
      <c r="BF579" s="38" t="s">
        <v>107</v>
      </c>
      <c r="BG579" s="38">
        <v>604171</v>
      </c>
      <c r="BH579" s="38" t="s">
        <v>107</v>
      </c>
      <c r="BI579" s="38">
        <v>1467622</v>
      </c>
      <c r="BJ579" s="38">
        <v>3057548</v>
      </c>
      <c r="BK579" s="38" t="s">
        <v>107</v>
      </c>
      <c r="BL579" s="38">
        <v>550358</v>
      </c>
      <c r="BM579" s="38">
        <v>207913</v>
      </c>
      <c r="BN579" s="38" t="s">
        <v>107</v>
      </c>
      <c r="BO579" s="38" t="s">
        <v>107</v>
      </c>
      <c r="BP579" s="38">
        <v>1907910</v>
      </c>
      <c r="BQ579" s="38">
        <v>167553</v>
      </c>
      <c r="BR579" s="38">
        <v>3179849</v>
      </c>
      <c r="BS579" s="38" t="s">
        <v>107</v>
      </c>
      <c r="BT579" s="38" t="s">
        <v>107</v>
      </c>
      <c r="BU579" s="38" t="s">
        <v>107</v>
      </c>
      <c r="BV579" s="38" t="s">
        <v>107</v>
      </c>
      <c r="BW579" s="38">
        <v>4280567</v>
      </c>
      <c r="BX579" s="38">
        <v>116187</v>
      </c>
      <c r="BY579" s="38" t="s">
        <v>107</v>
      </c>
      <c r="BZ579" s="38" t="s">
        <v>107</v>
      </c>
      <c r="CA579" s="38">
        <v>0</v>
      </c>
      <c r="CB579" s="38">
        <v>1834529</v>
      </c>
      <c r="CC579" s="330">
        <v>428056607</v>
      </c>
      <c r="CD579" s="38" t="s">
        <v>107</v>
      </c>
      <c r="CE579" s="38" t="s">
        <v>107</v>
      </c>
      <c r="CF579" s="38" t="s">
        <v>107</v>
      </c>
      <c r="CG579" s="38" t="s">
        <v>107</v>
      </c>
      <c r="CH579" s="41" t="s">
        <v>107</v>
      </c>
      <c r="CI579" s="41" t="s">
        <v>107</v>
      </c>
      <c r="CJ579" s="41" t="s">
        <v>107</v>
      </c>
      <c r="CK579" s="41" t="s">
        <v>107</v>
      </c>
      <c r="CL579" s="41" t="s">
        <v>107</v>
      </c>
      <c r="CM579" s="41" t="s">
        <v>107</v>
      </c>
      <c r="CN579" s="41" t="s">
        <v>107</v>
      </c>
      <c r="CO579" s="42" t="s">
        <v>107</v>
      </c>
      <c r="CP579" s="41" t="s">
        <v>107</v>
      </c>
      <c r="CQ579" s="41" t="s">
        <v>107</v>
      </c>
      <c r="CR579" s="41" t="s">
        <v>176</v>
      </c>
      <c r="CS579" s="41" t="s">
        <v>107</v>
      </c>
      <c r="CT579" s="41" t="s">
        <v>176</v>
      </c>
      <c r="CU579" s="41" t="s">
        <v>107</v>
      </c>
      <c r="CV579" s="41" t="s">
        <v>107</v>
      </c>
      <c r="CW579" s="41" t="s">
        <v>107</v>
      </c>
      <c r="CX579" s="41" t="s">
        <v>107</v>
      </c>
      <c r="CY579" s="41" t="s">
        <v>107</v>
      </c>
      <c r="CZ579" s="41" t="s">
        <v>107</v>
      </c>
      <c r="DA579" s="41" t="s">
        <v>107</v>
      </c>
      <c r="DB579" s="41" t="s">
        <v>107</v>
      </c>
      <c r="DC579" s="41" t="s">
        <v>107</v>
      </c>
      <c r="DD579" s="332">
        <v>29352453</v>
      </c>
      <c r="DE579" s="265">
        <v>0</v>
      </c>
      <c r="DF579" s="390">
        <v>0</v>
      </c>
      <c r="DG579" s="311"/>
      <c r="DH579" s="203"/>
      <c r="DI579" s="279" t="str" cm="1">
        <f t="array" ref="DI579">+IF(AND(C579&lt;&gt;"Vehículos Eléctricos",C579&lt;&gt;"Vehículos Híbridos",AD579="PERCENTIL 50"),
     IF(VLOOKUP(_xlfn.TEXTJOIN("_",FALSE,C579:E579),BD_Perc!$A:$P,_xlfn.IFS(BD!AE579="Intervalo de precio 1",12,BD!AE579="Intervalo de precio 2",13),FALSE)&lt;=1,
     VLOOKUP(_xlfn.TEXTJOIN("_",FALSE,C579:E579),BD_Perc!$A:$P,16,FALSE),"Ok P50"),
     "Ok P30/70 ó Híbrido/Eléctrico")</f>
        <v>Ok P50</v>
      </c>
      <c r="DJ579" s="279" t="str">
        <f t="shared" si="49"/>
        <v>Vehículos Especiales_Carrotanques_Carrotanques</v>
      </c>
      <c r="DK579" s="331">
        <f t="shared" si="53"/>
        <v>972556607</v>
      </c>
      <c r="DL579" s="326"/>
    </row>
    <row r="580" spans="1:116" ht="51">
      <c r="A580" s="28">
        <v>575</v>
      </c>
      <c r="B580" s="30" t="s">
        <v>896</v>
      </c>
      <c r="C580" s="29" t="s">
        <v>3</v>
      </c>
      <c r="D580" s="29" t="s">
        <v>1038</v>
      </c>
      <c r="E580" s="42" t="s">
        <v>1038</v>
      </c>
      <c r="F580" s="42" t="s">
        <v>107</v>
      </c>
      <c r="G580" s="30" t="s">
        <v>1285</v>
      </c>
      <c r="H580" s="28" t="s">
        <v>898</v>
      </c>
      <c r="I580" s="28">
        <v>18961042</v>
      </c>
      <c r="J580" s="28" t="s">
        <v>1286</v>
      </c>
      <c r="K580" s="31" t="s">
        <v>107</v>
      </c>
      <c r="L580" s="32">
        <v>350</v>
      </c>
      <c r="M580" s="33" t="s">
        <v>107</v>
      </c>
      <c r="N580" s="34">
        <v>430000000</v>
      </c>
      <c r="O580" s="34">
        <f>+IFERROR(VLOOKUP(I580,Precio_Fasecolda!A:C,3,FALSE),IFERROR(VLOOKUP(I580,Precio_Fasecolda!B:C,2,FALSE),N580))</f>
        <v>430000000</v>
      </c>
      <c r="P580" s="34">
        <f t="shared" si="50"/>
        <v>0</v>
      </c>
      <c r="Q580" s="33" t="s">
        <v>107</v>
      </c>
      <c r="R580" s="28" t="s">
        <v>2415</v>
      </c>
      <c r="S580" s="28" t="s">
        <v>360</v>
      </c>
      <c r="T580" s="28" t="s">
        <v>107</v>
      </c>
      <c r="U580" s="28" t="s">
        <v>107</v>
      </c>
      <c r="V580" s="42" t="s">
        <v>107</v>
      </c>
      <c r="W580" s="28" t="s">
        <v>107</v>
      </c>
      <c r="X580" s="28" t="s">
        <v>107</v>
      </c>
      <c r="Y580" s="28">
        <f t="shared" si="51"/>
        <v>772445286</v>
      </c>
      <c r="Z580" s="292">
        <f t="shared" si="48"/>
        <v>425700000</v>
      </c>
      <c r="AA580" s="28" cm="1">
        <f t="array" aca="1" ref="AA580" ca="1">_xlfn.IFS(DK580&lt;$DK$4,1,AND(DK580&gt;=$DK$4,DK580&lt;=$AA$4),2,DK580&gt;$AA$4,3)</f>
        <v>3</v>
      </c>
      <c r="AB580" s="28">
        <v>0</v>
      </c>
      <c r="AC580" s="28" cm="1">
        <f t="array" aca="1" ref="AC580" ca="1">IF(AB580="PERCENTIL 30","",_xlfn.IFS(DK580&lt;$AC$4,1,DK580&gt;$AC$4,2))</f>
        <v>2</v>
      </c>
      <c r="AD580" s="28" t="str">
        <f>+IFERROR(VLOOKUP(_xlfn.TEXTJOIN("_", FALSE, C580:E580), BD_Perc!$A:$O, 15, FALSE),"Segmentación no encontrada o vehículo inactivo")</f>
        <v>PERCENTIL 50</v>
      </c>
      <c r="AE580" s="28" t="str" cm="1">
        <f t="array" ref="AE580">_xlfn.IFS(
    AD580 = "PERCENTIL 50",
    _xlfn.IFS(
        BD!DK580 &lt; VLOOKUP(_xlfn.TEXTJOIN("_", FALSE, C580:E580), BD_Perc!$A:$O, 11, FALSE), "Intervalo de precio 1",
        BD!DK580 &gt;= VLOOKUP(_xlfn.TEXTJOIN("_", FALSE, C580:E580), BD_Perc!$A:$O, 11, FALSE), "Intervalo de precio 2"
    ),
    AD580 = "PERCENTIL 30-70",
    _xlfn.IFS(
        BD!DK580 &lt; VLOOKUP(_xlfn.TEXTJOIN("_", FALSE, C580:E580), BD_Perc!$A:$O, 6, FALSE), "Intervalo de precio 1",
        BD!DK580 &lt; VLOOKUP(_xlfn.TEXTJOIN("_", FALSE, C580:E580), BD_Perc!$A:$O, 7, FALSE), "Intervalo de precio 2",
        BD!DK580 &gt;= VLOOKUP(_xlfn.TEXTJOIN("_", FALSE, C580:E580), BD_Perc!$A:$O, 7, FALSE), "Intervalo de precio 3"
    ),
    AD580="Segmentación no encontrada o vehículo inactivo","Segmentación no encontrada o vehículo inactivo"
)</f>
        <v>Intervalo de precio 1</v>
      </c>
      <c r="AF580" s="33" t="s">
        <v>2412</v>
      </c>
      <c r="AG580" s="35" t="b">
        <f t="shared" si="52"/>
        <v>1</v>
      </c>
      <c r="AH580" s="205">
        <v>0.01</v>
      </c>
      <c r="AI580" s="205">
        <v>0.01</v>
      </c>
      <c r="AJ580" s="205">
        <v>0.01</v>
      </c>
      <c r="AK580" s="205">
        <v>0.01</v>
      </c>
      <c r="AL580" s="205">
        <v>0.01</v>
      </c>
      <c r="AM580" s="205">
        <v>0.01</v>
      </c>
      <c r="AN580" s="28" t="s">
        <v>113</v>
      </c>
      <c r="AO580" s="28" t="s">
        <v>113</v>
      </c>
      <c r="AP580" s="28" t="s">
        <v>176</v>
      </c>
      <c r="AQ580" s="37">
        <v>1</v>
      </c>
      <c r="AR580" s="38">
        <v>8689479</v>
      </c>
      <c r="AS580" s="38">
        <v>287409</v>
      </c>
      <c r="AT580" s="38">
        <v>391366</v>
      </c>
      <c r="AU580" s="38" t="s">
        <v>107</v>
      </c>
      <c r="AV580" s="38" t="s">
        <v>107</v>
      </c>
      <c r="AW580" s="38">
        <v>6359698</v>
      </c>
      <c r="AX580" s="38">
        <v>568703</v>
      </c>
      <c r="AY580" s="38">
        <v>648200</v>
      </c>
      <c r="AZ580" s="38">
        <v>17123</v>
      </c>
      <c r="BA580" s="38">
        <v>298355</v>
      </c>
      <c r="BB580" s="38" t="s">
        <v>107</v>
      </c>
      <c r="BC580" s="38" t="s">
        <v>107</v>
      </c>
      <c r="BD580" s="38" t="s">
        <v>107</v>
      </c>
      <c r="BE580" s="38" t="s">
        <v>107</v>
      </c>
      <c r="BF580" s="38" t="s">
        <v>107</v>
      </c>
      <c r="BG580" s="38">
        <v>604171</v>
      </c>
      <c r="BH580" s="38" t="s">
        <v>107</v>
      </c>
      <c r="BI580" s="38">
        <v>1467622</v>
      </c>
      <c r="BJ580" s="38">
        <v>3057548</v>
      </c>
      <c r="BK580" s="38" t="s">
        <v>107</v>
      </c>
      <c r="BL580" s="38">
        <v>550358</v>
      </c>
      <c r="BM580" s="38">
        <v>207913</v>
      </c>
      <c r="BN580" s="38" t="s">
        <v>107</v>
      </c>
      <c r="BO580" s="38" t="s">
        <v>107</v>
      </c>
      <c r="BP580" s="38">
        <v>1907910</v>
      </c>
      <c r="BQ580" s="38">
        <v>167553</v>
      </c>
      <c r="BR580" s="38">
        <v>3179849</v>
      </c>
      <c r="BS580" s="38" t="s">
        <v>107</v>
      </c>
      <c r="BT580" s="38" t="s">
        <v>107</v>
      </c>
      <c r="BU580" s="38" t="s">
        <v>107</v>
      </c>
      <c r="BV580" s="38" t="s">
        <v>107</v>
      </c>
      <c r="BW580" s="38">
        <v>4280567</v>
      </c>
      <c r="BX580" s="38">
        <v>116187</v>
      </c>
      <c r="BY580" s="38" t="s">
        <v>107</v>
      </c>
      <c r="BZ580" s="38" t="s">
        <v>107</v>
      </c>
      <c r="CA580" s="38">
        <v>0</v>
      </c>
      <c r="CB580" s="38">
        <v>1834529</v>
      </c>
      <c r="CC580" s="330">
        <v>342445286</v>
      </c>
      <c r="CD580" s="38" t="s">
        <v>107</v>
      </c>
      <c r="CE580" s="38" t="s">
        <v>107</v>
      </c>
      <c r="CF580" s="38" t="s">
        <v>107</v>
      </c>
      <c r="CG580" s="38" t="s">
        <v>107</v>
      </c>
      <c r="CH580" s="41" t="s">
        <v>107</v>
      </c>
      <c r="CI580" s="41" t="s">
        <v>107</v>
      </c>
      <c r="CJ580" s="41" t="s">
        <v>107</v>
      </c>
      <c r="CK580" s="41" t="s">
        <v>107</v>
      </c>
      <c r="CL580" s="41" t="s">
        <v>107</v>
      </c>
      <c r="CM580" s="41" t="s">
        <v>107</v>
      </c>
      <c r="CN580" s="41" t="s">
        <v>107</v>
      </c>
      <c r="CO580" s="42" t="s">
        <v>107</v>
      </c>
      <c r="CP580" s="41" t="s">
        <v>107</v>
      </c>
      <c r="CQ580" s="41" t="s">
        <v>107</v>
      </c>
      <c r="CR580" s="41" t="s">
        <v>176</v>
      </c>
      <c r="CS580" s="41" t="s">
        <v>107</v>
      </c>
      <c r="CT580" s="41" t="s">
        <v>176</v>
      </c>
      <c r="CU580" s="41" t="s">
        <v>107</v>
      </c>
      <c r="CV580" s="41" t="s">
        <v>107</v>
      </c>
      <c r="CW580" s="41" t="s">
        <v>107</v>
      </c>
      <c r="CX580" s="41" t="s">
        <v>107</v>
      </c>
      <c r="CY580" s="41" t="s">
        <v>107</v>
      </c>
      <c r="CZ580" s="41" t="s">
        <v>107</v>
      </c>
      <c r="DA580" s="41" t="s">
        <v>107</v>
      </c>
      <c r="DB580" s="41" t="s">
        <v>107</v>
      </c>
      <c r="DC580" s="41" t="s">
        <v>107</v>
      </c>
      <c r="DD580" s="332">
        <v>24215774</v>
      </c>
      <c r="DE580" s="265">
        <v>0</v>
      </c>
      <c r="DF580" s="390">
        <v>0</v>
      </c>
      <c r="DG580" s="311"/>
      <c r="DH580" s="203"/>
      <c r="DI580" s="279" t="str" cm="1">
        <f t="array" ref="DI580">+IF(AND(C580&lt;&gt;"Vehículos Eléctricos",C580&lt;&gt;"Vehículos Híbridos",AD580="PERCENTIL 50"),
     IF(VLOOKUP(_xlfn.TEXTJOIN("_",FALSE,C580:E580),BD_Perc!$A:$P,_xlfn.IFS(BD!AE580="Intervalo de precio 1",12,BD!AE580="Intervalo de precio 2",13),FALSE)&lt;=1,
     VLOOKUP(_xlfn.TEXTJOIN("_",FALSE,C580:E580),BD_Perc!$A:$P,16,FALSE),"Ok P50"),
     "Ok P30/70 ó Híbrido/Eléctrico")</f>
        <v>Ok P50</v>
      </c>
      <c r="DJ580" s="279" t="str">
        <f t="shared" si="49"/>
        <v>Vehículos Especiales_Carrotanques_Carrotanques</v>
      </c>
      <c r="DK580" s="331">
        <f t="shared" si="53"/>
        <v>768145286</v>
      </c>
      <c r="DL580" s="326"/>
    </row>
    <row r="581" spans="1:116" ht="51">
      <c r="A581" s="28">
        <v>576</v>
      </c>
      <c r="B581" s="30" t="s">
        <v>896</v>
      </c>
      <c r="C581" s="29" t="s">
        <v>3</v>
      </c>
      <c r="D581" s="29" t="s">
        <v>1038</v>
      </c>
      <c r="E581" s="42" t="s">
        <v>1038</v>
      </c>
      <c r="F581" s="42" t="s">
        <v>107</v>
      </c>
      <c r="G581" s="30" t="s">
        <v>1287</v>
      </c>
      <c r="H581" s="28" t="s">
        <v>898</v>
      </c>
      <c r="I581" s="28">
        <v>18961051</v>
      </c>
      <c r="J581" s="28" t="s">
        <v>1288</v>
      </c>
      <c r="K581" s="31" t="s">
        <v>107</v>
      </c>
      <c r="L581" s="32">
        <v>245</v>
      </c>
      <c r="M581" s="33" t="s">
        <v>107</v>
      </c>
      <c r="N581" s="34">
        <v>260000000</v>
      </c>
      <c r="O581" s="34">
        <f>+IFERROR(VLOOKUP(I581,Precio_Fasecolda!A:C,3,FALSE),IFERROR(VLOOKUP(I581,Precio_Fasecolda!B:C,2,FALSE),N581))</f>
        <v>260000000</v>
      </c>
      <c r="P581" s="34">
        <f t="shared" si="50"/>
        <v>0</v>
      </c>
      <c r="Q581" s="33" t="s">
        <v>107</v>
      </c>
      <c r="R581" s="28" t="s">
        <v>2415</v>
      </c>
      <c r="S581" s="28" t="s">
        <v>360</v>
      </c>
      <c r="T581" s="28" t="s">
        <v>107</v>
      </c>
      <c r="U581" s="28" t="s">
        <v>107</v>
      </c>
      <c r="V581" s="42" t="s">
        <v>107</v>
      </c>
      <c r="W581" s="28" t="s">
        <v>107</v>
      </c>
      <c r="X581" s="28" t="s">
        <v>107</v>
      </c>
      <c r="Y581" s="28">
        <f t="shared" si="51"/>
        <v>553524531</v>
      </c>
      <c r="Z581" s="292">
        <f t="shared" si="48"/>
        <v>257400000</v>
      </c>
      <c r="AA581" s="28" cm="1">
        <f t="array" aca="1" ref="AA581" ca="1">_xlfn.IFS(DK581&lt;$DK$4,1,AND(DK581&gt;=$DK$4,DK581&lt;=$AA$4),2,DK581&gt;$AA$4,3)</f>
        <v>3</v>
      </c>
      <c r="AB581" s="28">
        <v>0</v>
      </c>
      <c r="AC581" s="28" cm="1">
        <f t="array" aca="1" ref="AC581" ca="1">IF(AB581="PERCENTIL 30","",_xlfn.IFS(DK581&lt;$AC$4,1,DK581&gt;$AC$4,2))</f>
        <v>2</v>
      </c>
      <c r="AD581" s="28" t="str">
        <f>+IFERROR(VLOOKUP(_xlfn.TEXTJOIN("_", FALSE, C581:E581), BD_Perc!$A:$O, 15, FALSE),"Segmentación no encontrada o vehículo inactivo")</f>
        <v>PERCENTIL 50</v>
      </c>
      <c r="AE581" s="28" t="str" cm="1">
        <f t="array" ref="AE581">_xlfn.IFS(
    AD581 = "PERCENTIL 50",
    _xlfn.IFS(
        BD!DK581 &lt; VLOOKUP(_xlfn.TEXTJOIN("_", FALSE, C581:E581), BD_Perc!$A:$O, 11, FALSE), "Intervalo de precio 1",
        BD!DK581 &gt;= VLOOKUP(_xlfn.TEXTJOIN("_", FALSE, C581:E581), BD_Perc!$A:$O, 11, FALSE), "Intervalo de precio 2"
    ),
    AD581 = "PERCENTIL 30-70",
    _xlfn.IFS(
        BD!DK581 &lt; VLOOKUP(_xlfn.TEXTJOIN("_", FALSE, C581:E581), BD_Perc!$A:$O, 6, FALSE), "Intervalo de precio 1",
        BD!DK581 &lt; VLOOKUP(_xlfn.TEXTJOIN("_", FALSE, C581:E581), BD_Perc!$A:$O, 7, FALSE), "Intervalo de precio 2",
        BD!DK581 &gt;= VLOOKUP(_xlfn.TEXTJOIN("_", FALSE, C581:E581), BD_Perc!$A:$O, 7, FALSE), "Intervalo de precio 3"
    ),
    AD581="Segmentación no encontrada o vehículo inactivo","Segmentación no encontrada o vehículo inactivo"
)</f>
        <v>Intervalo de precio 1</v>
      </c>
      <c r="AF581" s="33" t="s">
        <v>2412</v>
      </c>
      <c r="AG581" s="35" t="b">
        <f t="shared" si="52"/>
        <v>1</v>
      </c>
      <c r="AH581" s="205">
        <v>0.01</v>
      </c>
      <c r="AI581" s="205">
        <v>0.01</v>
      </c>
      <c r="AJ581" s="205">
        <v>0.01</v>
      </c>
      <c r="AK581" s="205">
        <v>0.01</v>
      </c>
      <c r="AL581" s="205">
        <v>0.01</v>
      </c>
      <c r="AM581" s="205">
        <v>0.01</v>
      </c>
      <c r="AN581" s="28" t="s">
        <v>113</v>
      </c>
      <c r="AO581" s="28" t="s">
        <v>113</v>
      </c>
      <c r="AP581" s="28" t="s">
        <v>176</v>
      </c>
      <c r="AQ581" s="37">
        <v>1</v>
      </c>
      <c r="AR581" s="38">
        <v>8689479</v>
      </c>
      <c r="AS581" s="38">
        <v>287409</v>
      </c>
      <c r="AT581" s="38">
        <v>391366</v>
      </c>
      <c r="AU581" s="38" t="s">
        <v>107</v>
      </c>
      <c r="AV581" s="38" t="s">
        <v>107</v>
      </c>
      <c r="AW581" s="38">
        <v>6359698</v>
      </c>
      <c r="AX581" s="38">
        <v>568703</v>
      </c>
      <c r="AY581" s="38">
        <v>648200</v>
      </c>
      <c r="AZ581" s="38">
        <v>17123</v>
      </c>
      <c r="BA581" s="38">
        <v>298355</v>
      </c>
      <c r="BB581" s="38" t="s">
        <v>107</v>
      </c>
      <c r="BC581" s="38" t="s">
        <v>107</v>
      </c>
      <c r="BD581" s="38" t="s">
        <v>107</v>
      </c>
      <c r="BE581" s="38" t="s">
        <v>107</v>
      </c>
      <c r="BF581" s="38" t="s">
        <v>107</v>
      </c>
      <c r="BG581" s="38">
        <v>604171</v>
      </c>
      <c r="BH581" s="38" t="s">
        <v>107</v>
      </c>
      <c r="BI581" s="38">
        <v>1467622</v>
      </c>
      <c r="BJ581" s="38">
        <v>3057548</v>
      </c>
      <c r="BK581" s="38" t="s">
        <v>107</v>
      </c>
      <c r="BL581" s="38">
        <v>550358</v>
      </c>
      <c r="BM581" s="38">
        <v>207913</v>
      </c>
      <c r="BN581" s="38" t="s">
        <v>107</v>
      </c>
      <c r="BO581" s="38" t="s">
        <v>107</v>
      </c>
      <c r="BP581" s="38">
        <v>1907910</v>
      </c>
      <c r="BQ581" s="38">
        <v>167553</v>
      </c>
      <c r="BR581" s="38">
        <v>3179849</v>
      </c>
      <c r="BS581" s="38" t="s">
        <v>107</v>
      </c>
      <c r="BT581" s="38" t="s">
        <v>107</v>
      </c>
      <c r="BU581" s="38" t="s">
        <v>107</v>
      </c>
      <c r="BV581" s="38" t="s">
        <v>107</v>
      </c>
      <c r="BW581" s="38">
        <v>4280567</v>
      </c>
      <c r="BX581" s="38">
        <v>116187</v>
      </c>
      <c r="BY581" s="38" t="s">
        <v>107</v>
      </c>
      <c r="BZ581" s="38" t="s">
        <v>107</v>
      </c>
      <c r="CA581" s="38">
        <v>0</v>
      </c>
      <c r="CB581" s="38">
        <v>1834529</v>
      </c>
      <c r="CC581" s="330">
        <v>293524531</v>
      </c>
      <c r="CD581" s="38" t="s">
        <v>107</v>
      </c>
      <c r="CE581" s="38" t="s">
        <v>107</v>
      </c>
      <c r="CF581" s="38" t="s">
        <v>107</v>
      </c>
      <c r="CG581" s="38" t="s">
        <v>107</v>
      </c>
      <c r="CH581" s="41" t="s">
        <v>107</v>
      </c>
      <c r="CI581" s="41" t="s">
        <v>107</v>
      </c>
      <c r="CJ581" s="41" t="s">
        <v>107</v>
      </c>
      <c r="CK581" s="41" t="s">
        <v>107</v>
      </c>
      <c r="CL581" s="41" t="s">
        <v>107</v>
      </c>
      <c r="CM581" s="41" t="s">
        <v>107</v>
      </c>
      <c r="CN581" s="41" t="s">
        <v>107</v>
      </c>
      <c r="CO581" s="42" t="s">
        <v>107</v>
      </c>
      <c r="CP581" s="41" t="s">
        <v>107</v>
      </c>
      <c r="CQ581" s="41" t="s">
        <v>107</v>
      </c>
      <c r="CR581" s="41" t="s">
        <v>176</v>
      </c>
      <c r="CS581" s="41" t="s">
        <v>107</v>
      </c>
      <c r="CT581" s="41" t="s">
        <v>176</v>
      </c>
      <c r="CU581" s="41" t="s">
        <v>107</v>
      </c>
      <c r="CV581" s="41" t="s">
        <v>107</v>
      </c>
      <c r="CW581" s="41" t="s">
        <v>107</v>
      </c>
      <c r="CX581" s="41" t="s">
        <v>107</v>
      </c>
      <c r="CY581" s="41" t="s">
        <v>107</v>
      </c>
      <c r="CZ581" s="41" t="s">
        <v>107</v>
      </c>
      <c r="DA581" s="41" t="s">
        <v>107</v>
      </c>
      <c r="DB581" s="41" t="s">
        <v>107</v>
      </c>
      <c r="DC581" s="41" t="s">
        <v>107</v>
      </c>
      <c r="DD581" s="332">
        <v>23971170</v>
      </c>
      <c r="DE581" s="265">
        <v>0</v>
      </c>
      <c r="DF581" s="390">
        <v>0</v>
      </c>
      <c r="DG581" s="311"/>
      <c r="DH581" s="203"/>
      <c r="DI581" s="279" t="str" cm="1">
        <f t="array" ref="DI581">+IF(AND(C581&lt;&gt;"Vehículos Eléctricos",C581&lt;&gt;"Vehículos Híbridos",AD581="PERCENTIL 50"),
     IF(VLOOKUP(_xlfn.TEXTJOIN("_",FALSE,C581:E581),BD_Perc!$A:$P,_xlfn.IFS(BD!AE581="Intervalo de precio 1",12,BD!AE581="Intervalo de precio 2",13),FALSE)&lt;=1,
     VLOOKUP(_xlfn.TEXTJOIN("_",FALSE,C581:E581),BD_Perc!$A:$P,16,FALSE),"Ok P50"),
     "Ok P30/70 ó Híbrido/Eléctrico")</f>
        <v>Ok P50</v>
      </c>
      <c r="DJ581" s="279" t="str">
        <f t="shared" si="49"/>
        <v>Vehículos Especiales_Carrotanques_Carrotanques</v>
      </c>
      <c r="DK581" s="331">
        <f t="shared" si="53"/>
        <v>550924531</v>
      </c>
      <c r="DL581" s="326"/>
    </row>
    <row r="582" spans="1:116" ht="51">
      <c r="A582" s="28">
        <v>577</v>
      </c>
      <c r="B582" s="30" t="s">
        <v>896</v>
      </c>
      <c r="C582" s="29" t="s">
        <v>3</v>
      </c>
      <c r="D582" s="29" t="s">
        <v>1038</v>
      </c>
      <c r="E582" s="42" t="s">
        <v>1038</v>
      </c>
      <c r="F582" s="42" t="s">
        <v>107</v>
      </c>
      <c r="G582" s="30" t="s">
        <v>1289</v>
      </c>
      <c r="H582" s="28" t="s">
        <v>898</v>
      </c>
      <c r="I582" s="28">
        <v>18961041</v>
      </c>
      <c r="J582" s="28" t="s">
        <v>1290</v>
      </c>
      <c r="K582" s="31" t="s">
        <v>107</v>
      </c>
      <c r="L582" s="32">
        <v>185</v>
      </c>
      <c r="M582" s="33" t="s">
        <v>107</v>
      </c>
      <c r="N582" s="34">
        <v>185000000</v>
      </c>
      <c r="O582" s="34">
        <f>+IFERROR(VLOOKUP(I582,Precio_Fasecolda!A:C,3,FALSE),IFERROR(VLOOKUP(I582,Precio_Fasecolda!B:C,2,FALSE),N582))</f>
        <v>185000000</v>
      </c>
      <c r="P582" s="34">
        <f t="shared" si="50"/>
        <v>0</v>
      </c>
      <c r="Q582" s="33" t="s">
        <v>107</v>
      </c>
      <c r="R582" s="28" t="s">
        <v>2415</v>
      </c>
      <c r="S582" s="28" t="s">
        <v>360</v>
      </c>
      <c r="T582" s="28" t="s">
        <v>107</v>
      </c>
      <c r="U582" s="28" t="s">
        <v>107</v>
      </c>
      <c r="V582" s="42" t="s">
        <v>107</v>
      </c>
      <c r="W582" s="28" t="s">
        <v>107</v>
      </c>
      <c r="X582" s="28" t="s">
        <v>107</v>
      </c>
      <c r="Y582" s="28">
        <f t="shared" si="51"/>
        <v>454064153</v>
      </c>
      <c r="Z582" s="292">
        <f t="shared" ref="Z582:Z645" si="54">+(((N582)-(N582*AH582)/100%))</f>
        <v>183150000</v>
      </c>
      <c r="AA582" s="28" cm="1">
        <f t="array" aca="1" ref="AA582" ca="1">_xlfn.IFS(DK582&lt;$DK$4,1,AND(DK582&gt;=$DK$4,DK582&lt;=$AA$4),2,DK582&gt;$AA$4,3)</f>
        <v>3</v>
      </c>
      <c r="AB582" s="28">
        <v>0</v>
      </c>
      <c r="AC582" s="28" cm="1">
        <f t="array" aca="1" ref="AC582" ca="1">IF(AB582="PERCENTIL 30","",_xlfn.IFS(DK582&lt;$AC$4,1,DK582&gt;$AC$4,2))</f>
        <v>2</v>
      </c>
      <c r="AD582" s="28" t="str">
        <f>+IFERROR(VLOOKUP(_xlfn.TEXTJOIN("_", FALSE, C582:E582), BD_Perc!$A:$O, 15, FALSE),"Segmentación no encontrada o vehículo inactivo")</f>
        <v>PERCENTIL 50</v>
      </c>
      <c r="AE582" s="28" t="str" cm="1">
        <f t="array" ref="AE582">_xlfn.IFS(
    AD582 = "PERCENTIL 50",
    _xlfn.IFS(
        BD!DK582 &lt; VLOOKUP(_xlfn.TEXTJOIN("_", FALSE, C582:E582), BD_Perc!$A:$O, 11, FALSE), "Intervalo de precio 1",
        BD!DK582 &gt;= VLOOKUP(_xlfn.TEXTJOIN("_", FALSE, C582:E582), BD_Perc!$A:$O, 11, FALSE), "Intervalo de precio 2"
    ),
    AD582 = "PERCENTIL 30-70",
    _xlfn.IFS(
        BD!DK582 &lt; VLOOKUP(_xlfn.TEXTJOIN("_", FALSE, C582:E582), BD_Perc!$A:$O, 6, FALSE), "Intervalo de precio 1",
        BD!DK582 &lt; VLOOKUP(_xlfn.TEXTJOIN("_", FALSE, C582:E582), BD_Perc!$A:$O, 7, FALSE), "Intervalo de precio 2",
        BD!DK582 &gt;= VLOOKUP(_xlfn.TEXTJOIN("_", FALSE, C582:E582), BD_Perc!$A:$O, 7, FALSE), "Intervalo de precio 3"
    ),
    AD582="Segmentación no encontrada o vehículo inactivo","Segmentación no encontrada o vehículo inactivo"
)</f>
        <v>Intervalo de precio 1</v>
      </c>
      <c r="AF582" s="33" t="s">
        <v>2412</v>
      </c>
      <c r="AG582" s="35" t="b">
        <f t="shared" si="52"/>
        <v>1</v>
      </c>
      <c r="AH582" s="205">
        <v>0.01</v>
      </c>
      <c r="AI582" s="205">
        <v>0.01</v>
      </c>
      <c r="AJ582" s="205">
        <v>0.01</v>
      </c>
      <c r="AK582" s="205">
        <v>0.01</v>
      </c>
      <c r="AL582" s="205">
        <v>0.01</v>
      </c>
      <c r="AM582" s="205">
        <v>0.01</v>
      </c>
      <c r="AN582" s="28" t="s">
        <v>113</v>
      </c>
      <c r="AO582" s="28" t="s">
        <v>113</v>
      </c>
      <c r="AP582" s="28" t="s">
        <v>176</v>
      </c>
      <c r="AQ582" s="37">
        <v>1</v>
      </c>
      <c r="AR582" s="38">
        <v>8689479</v>
      </c>
      <c r="AS582" s="38">
        <v>287409</v>
      </c>
      <c r="AT582" s="38">
        <v>391366</v>
      </c>
      <c r="AU582" s="38" t="s">
        <v>107</v>
      </c>
      <c r="AV582" s="38" t="s">
        <v>107</v>
      </c>
      <c r="AW582" s="38">
        <v>6359698</v>
      </c>
      <c r="AX582" s="38">
        <v>568703</v>
      </c>
      <c r="AY582" s="38">
        <v>648200</v>
      </c>
      <c r="AZ582" s="38">
        <v>17123</v>
      </c>
      <c r="BA582" s="38">
        <v>298355</v>
      </c>
      <c r="BB582" s="38" t="s">
        <v>107</v>
      </c>
      <c r="BC582" s="38" t="s">
        <v>107</v>
      </c>
      <c r="BD582" s="38" t="s">
        <v>107</v>
      </c>
      <c r="BE582" s="38" t="s">
        <v>107</v>
      </c>
      <c r="BF582" s="38" t="s">
        <v>107</v>
      </c>
      <c r="BG582" s="38">
        <v>604171</v>
      </c>
      <c r="BH582" s="38" t="s">
        <v>107</v>
      </c>
      <c r="BI582" s="38">
        <v>1467622</v>
      </c>
      <c r="BJ582" s="38">
        <v>3057548</v>
      </c>
      <c r="BK582" s="38" t="s">
        <v>107</v>
      </c>
      <c r="BL582" s="38">
        <v>550358</v>
      </c>
      <c r="BM582" s="38">
        <v>207913</v>
      </c>
      <c r="BN582" s="38" t="s">
        <v>107</v>
      </c>
      <c r="BO582" s="38" t="s">
        <v>107</v>
      </c>
      <c r="BP582" s="38">
        <v>1907910</v>
      </c>
      <c r="BQ582" s="38">
        <v>167553</v>
      </c>
      <c r="BR582" s="38">
        <v>3179849</v>
      </c>
      <c r="BS582" s="38" t="s">
        <v>107</v>
      </c>
      <c r="BT582" s="38" t="s">
        <v>107</v>
      </c>
      <c r="BU582" s="38" t="s">
        <v>107</v>
      </c>
      <c r="BV582" s="38" t="s">
        <v>107</v>
      </c>
      <c r="BW582" s="38">
        <v>4280567</v>
      </c>
      <c r="BX582" s="38">
        <v>116187</v>
      </c>
      <c r="BY582" s="38" t="s">
        <v>107</v>
      </c>
      <c r="BZ582" s="38" t="s">
        <v>107</v>
      </c>
      <c r="CA582" s="38">
        <v>0</v>
      </c>
      <c r="CB582" s="38">
        <v>1834529</v>
      </c>
      <c r="CC582" s="330">
        <v>269064153</v>
      </c>
      <c r="CD582" s="38" t="s">
        <v>107</v>
      </c>
      <c r="CE582" s="38" t="s">
        <v>107</v>
      </c>
      <c r="CF582" s="38" t="s">
        <v>107</v>
      </c>
      <c r="CG582" s="38" t="s">
        <v>107</v>
      </c>
      <c r="CH582" s="41" t="s">
        <v>107</v>
      </c>
      <c r="CI582" s="41" t="s">
        <v>107</v>
      </c>
      <c r="CJ582" s="41" t="s">
        <v>107</v>
      </c>
      <c r="CK582" s="41" t="s">
        <v>107</v>
      </c>
      <c r="CL582" s="41" t="s">
        <v>107</v>
      </c>
      <c r="CM582" s="41" t="s">
        <v>107</v>
      </c>
      <c r="CN582" s="41" t="s">
        <v>107</v>
      </c>
      <c r="CO582" s="42" t="s">
        <v>107</v>
      </c>
      <c r="CP582" s="41" t="s">
        <v>107</v>
      </c>
      <c r="CQ582" s="41" t="s">
        <v>107</v>
      </c>
      <c r="CR582" s="41" t="s">
        <v>176</v>
      </c>
      <c r="CS582" s="41" t="s">
        <v>107</v>
      </c>
      <c r="CT582" s="41" t="s">
        <v>176</v>
      </c>
      <c r="CU582" s="41" t="s">
        <v>107</v>
      </c>
      <c r="CV582" s="41" t="s">
        <v>107</v>
      </c>
      <c r="CW582" s="41" t="s">
        <v>107</v>
      </c>
      <c r="CX582" s="41" t="s">
        <v>107</v>
      </c>
      <c r="CY582" s="41" t="s">
        <v>107</v>
      </c>
      <c r="CZ582" s="41" t="s">
        <v>107</v>
      </c>
      <c r="DA582" s="41" t="s">
        <v>107</v>
      </c>
      <c r="DB582" s="41" t="s">
        <v>107</v>
      </c>
      <c r="DC582" s="41" t="s">
        <v>107</v>
      </c>
      <c r="DD582" s="332">
        <v>21647434</v>
      </c>
      <c r="DE582" s="265">
        <v>0</v>
      </c>
      <c r="DF582" s="390">
        <v>0</v>
      </c>
      <c r="DG582" s="311"/>
      <c r="DH582" s="203"/>
      <c r="DI582" s="279" t="str" cm="1">
        <f t="array" ref="DI582">+IF(AND(C582&lt;&gt;"Vehículos Eléctricos",C582&lt;&gt;"Vehículos Híbridos",AD582="PERCENTIL 50"),
     IF(VLOOKUP(_xlfn.TEXTJOIN("_",FALSE,C582:E582),BD_Perc!$A:$P,_xlfn.IFS(BD!AE582="Intervalo de precio 1",12,BD!AE582="Intervalo de precio 2",13),FALSE)&lt;=1,
     VLOOKUP(_xlfn.TEXTJOIN("_",FALSE,C582:E582),BD_Perc!$A:$P,16,FALSE),"Ok P50"),
     "Ok P30/70 ó Híbrido/Eléctrico")</f>
        <v>Ok P50</v>
      </c>
      <c r="DJ582" s="279" t="str">
        <f t="shared" ref="DJ582:DJ645" si="55">+_xlfn.TEXTJOIN("_",FALSE,C582:E582)</f>
        <v>Vehículos Especiales_Carrotanques_Carrotanques</v>
      </c>
      <c r="DK582" s="331">
        <f t="shared" si="53"/>
        <v>452214153</v>
      </c>
      <c r="DL582" s="326"/>
    </row>
    <row r="583" spans="1:116" ht="51">
      <c r="A583" s="28">
        <v>578</v>
      </c>
      <c r="B583" s="29" t="s">
        <v>896</v>
      </c>
      <c r="C583" s="29" t="s">
        <v>4</v>
      </c>
      <c r="D583" s="29" t="s">
        <v>1112</v>
      </c>
      <c r="E583" s="42" t="s">
        <v>1113</v>
      </c>
      <c r="F583" s="42" t="s">
        <v>107</v>
      </c>
      <c r="G583" s="30" t="s">
        <v>1285</v>
      </c>
      <c r="H583" s="28" t="s">
        <v>898</v>
      </c>
      <c r="I583" s="28">
        <v>18961042</v>
      </c>
      <c r="J583" s="28" t="s">
        <v>1291</v>
      </c>
      <c r="K583" s="31" t="s">
        <v>107</v>
      </c>
      <c r="L583" s="32">
        <v>350</v>
      </c>
      <c r="M583" s="28" t="s">
        <v>107</v>
      </c>
      <c r="N583" s="34">
        <v>430000000</v>
      </c>
      <c r="O583" s="34">
        <f>+IFERROR(VLOOKUP(I583,Precio_Fasecolda!A:C,3,FALSE),IFERROR(VLOOKUP(I583,Precio_Fasecolda!B:C,2,FALSE),N583))</f>
        <v>430000000</v>
      </c>
      <c r="P583" s="34">
        <f t="shared" ref="P583:P646" si="56">N583-O583</f>
        <v>0</v>
      </c>
      <c r="Q583" s="28" t="s">
        <v>107</v>
      </c>
      <c r="R583" s="28" t="s">
        <v>2415</v>
      </c>
      <c r="S583" s="28" t="s">
        <v>360</v>
      </c>
      <c r="T583" s="33" t="s">
        <v>1129</v>
      </c>
      <c r="U583" s="28">
        <v>28000</v>
      </c>
      <c r="V583" s="28">
        <v>9300</v>
      </c>
      <c r="W583" s="28">
        <v>18700</v>
      </c>
      <c r="X583" s="56" t="s">
        <v>1125</v>
      </c>
      <c r="Y583" s="28" t="str">
        <f t="shared" ref="Y583:Y646" si="57">+IF(C583=$F$1,N583+CC583,"N.A.")</f>
        <v>N.A.</v>
      </c>
      <c r="Z583" s="292">
        <f t="shared" si="54"/>
        <v>425700000</v>
      </c>
      <c r="AA583" s="28" cm="1">
        <f t="array" aca="1" ref="AA583" ca="1">_xlfn.IFS(DK583&lt;$DK$4,1,AND(DK583&gt;=$DK$4,DK583&lt;=$AA$4),2,DK583&gt;$AA$4,3)</f>
        <v>3</v>
      </c>
      <c r="AB583" s="28">
        <v>0</v>
      </c>
      <c r="AC583" s="28" cm="1">
        <f t="array" aca="1" ref="AC583" ca="1">IF(AB583="PERCENTIL 30","",_xlfn.IFS(DK583&lt;$AC$4,1,DK583&gt;$AC$4,2))</f>
        <v>2</v>
      </c>
      <c r="AD583" s="28" t="str">
        <f>+IFERROR(VLOOKUP(_xlfn.TEXTJOIN("_", FALSE, C583:E583), BD_Perc!$A:$O, 15, FALSE),"Segmentación no encontrada o vehículo inactivo")</f>
        <v>PERCENTIL 30-70</v>
      </c>
      <c r="AE583" s="28" t="str" cm="1">
        <f t="array" ref="AE583">_xlfn.IFS(
    AD583 = "PERCENTIL 50",
    _xlfn.IFS(
        BD!DK583 &lt; VLOOKUP(_xlfn.TEXTJOIN("_", FALSE, C583:E583), BD_Perc!$A:$O, 11, FALSE), "Intervalo de precio 1",
        BD!DK583 &gt;= VLOOKUP(_xlfn.TEXTJOIN("_", FALSE, C583:E583), BD_Perc!$A:$O, 11, FALSE), "Intervalo de precio 2"
    ),
    AD583 = "PERCENTIL 30-70",
    _xlfn.IFS(
        BD!DK583 &lt; VLOOKUP(_xlfn.TEXTJOIN("_", FALSE, C583:E583), BD_Perc!$A:$O, 6, FALSE), "Intervalo de precio 1",
        BD!DK583 &lt; VLOOKUP(_xlfn.TEXTJOIN("_", FALSE, C583:E583), BD_Perc!$A:$O, 7, FALSE), "Intervalo de precio 2",
        BD!DK583 &gt;= VLOOKUP(_xlfn.TEXTJOIN("_", FALSE, C583:E583), BD_Perc!$A:$O, 7, FALSE), "Intervalo de precio 3"
    ),
    AD583="Segmentación no encontrada o vehículo inactivo","Segmentación no encontrada o vehículo inactivo"
)</f>
        <v>Intervalo de precio 3</v>
      </c>
      <c r="AF583" s="33" t="s">
        <v>2414</v>
      </c>
      <c r="AG583" s="35" t="b">
        <f t="shared" ref="AG583:AG646" si="58">+AF583=AE583</f>
        <v>1</v>
      </c>
      <c r="AH583" s="205">
        <v>0.01</v>
      </c>
      <c r="AI583" s="205">
        <v>0.01</v>
      </c>
      <c r="AJ583" s="205">
        <v>0.01</v>
      </c>
      <c r="AK583" s="205">
        <v>0.01</v>
      </c>
      <c r="AL583" s="205">
        <v>0.01</v>
      </c>
      <c r="AM583" s="205">
        <v>0.01</v>
      </c>
      <c r="AN583" s="28" t="s">
        <v>113</v>
      </c>
      <c r="AO583" s="28" t="s">
        <v>113</v>
      </c>
      <c r="AP583" s="28" t="s">
        <v>176</v>
      </c>
      <c r="AQ583" s="37">
        <v>1</v>
      </c>
      <c r="AR583" s="38">
        <v>8689479</v>
      </c>
      <c r="AS583" s="38">
        <v>287409</v>
      </c>
      <c r="AT583" s="38">
        <v>391366</v>
      </c>
      <c r="AU583" s="38" t="s">
        <v>107</v>
      </c>
      <c r="AV583" s="38" t="s">
        <v>107</v>
      </c>
      <c r="AW583" s="38">
        <v>6359698</v>
      </c>
      <c r="AX583" s="38">
        <v>568703</v>
      </c>
      <c r="AY583" s="38">
        <v>648200</v>
      </c>
      <c r="AZ583" s="38">
        <v>17123</v>
      </c>
      <c r="BA583" s="38">
        <v>298355</v>
      </c>
      <c r="BB583" s="38">
        <v>55035849</v>
      </c>
      <c r="BC583" s="38" t="s">
        <v>107</v>
      </c>
      <c r="BD583" s="38" t="s">
        <v>107</v>
      </c>
      <c r="BE583" s="38" t="s">
        <v>107</v>
      </c>
      <c r="BF583" s="38" t="s">
        <v>107</v>
      </c>
      <c r="BG583" s="38">
        <v>604171</v>
      </c>
      <c r="BH583" s="38" t="s">
        <v>107</v>
      </c>
      <c r="BI583" s="38">
        <v>1467622</v>
      </c>
      <c r="BJ583" s="38">
        <v>3057548</v>
      </c>
      <c r="BK583" s="38" t="s">
        <v>107</v>
      </c>
      <c r="BL583" s="38">
        <v>550358</v>
      </c>
      <c r="BM583" s="38">
        <v>207913</v>
      </c>
      <c r="BN583" s="38" t="s">
        <v>107</v>
      </c>
      <c r="BO583" s="38" t="s">
        <v>107</v>
      </c>
      <c r="BP583" s="38">
        <v>1907910</v>
      </c>
      <c r="BQ583" s="38">
        <v>167553</v>
      </c>
      <c r="BR583" s="38">
        <v>3179849</v>
      </c>
      <c r="BS583" s="38" t="s">
        <v>107</v>
      </c>
      <c r="BT583" s="38" t="s">
        <v>107</v>
      </c>
      <c r="BU583" s="38" t="s">
        <v>107</v>
      </c>
      <c r="BV583" s="38" t="s">
        <v>107</v>
      </c>
      <c r="BW583" s="38">
        <v>4280567</v>
      </c>
      <c r="BX583" s="38">
        <v>116187</v>
      </c>
      <c r="BY583" s="38" t="s">
        <v>107</v>
      </c>
      <c r="BZ583" s="38" t="s">
        <v>107</v>
      </c>
      <c r="CA583" s="38">
        <v>0</v>
      </c>
      <c r="CB583" s="38">
        <v>1834529</v>
      </c>
      <c r="CC583" s="330" t="s">
        <v>107</v>
      </c>
      <c r="CD583" s="38" t="s">
        <v>107</v>
      </c>
      <c r="CE583" s="38" t="s">
        <v>107</v>
      </c>
      <c r="CF583" s="38" t="s">
        <v>107</v>
      </c>
      <c r="CG583" s="38" t="s">
        <v>107</v>
      </c>
      <c r="CH583" s="41" t="s">
        <v>107</v>
      </c>
      <c r="CI583" s="41" t="s">
        <v>107</v>
      </c>
      <c r="CJ583" s="41" t="s">
        <v>107</v>
      </c>
      <c r="CK583" s="41" t="s">
        <v>107</v>
      </c>
      <c r="CL583" s="41" t="s">
        <v>107</v>
      </c>
      <c r="CM583" s="41" t="s">
        <v>107</v>
      </c>
      <c r="CN583" s="41" t="s">
        <v>107</v>
      </c>
      <c r="CO583" s="42" t="s">
        <v>107</v>
      </c>
      <c r="CP583" s="41" t="s">
        <v>107</v>
      </c>
      <c r="CQ583" s="41" t="s">
        <v>107</v>
      </c>
      <c r="CR583" s="41" t="s">
        <v>107</v>
      </c>
      <c r="CS583" s="41" t="s">
        <v>107</v>
      </c>
      <c r="CT583" s="41" t="s">
        <v>107</v>
      </c>
      <c r="CU583" s="41" t="s">
        <v>107</v>
      </c>
      <c r="CV583" s="41" t="s">
        <v>107</v>
      </c>
      <c r="CW583" s="41" t="s">
        <v>107</v>
      </c>
      <c r="CX583" s="41" t="s">
        <v>176</v>
      </c>
      <c r="CY583" s="41" t="s">
        <v>107</v>
      </c>
      <c r="CZ583" s="41" t="s">
        <v>176</v>
      </c>
      <c r="DA583" s="41" t="s">
        <v>107</v>
      </c>
      <c r="DB583" s="41" t="s">
        <v>107</v>
      </c>
      <c r="DC583" s="41" t="s">
        <v>107</v>
      </c>
      <c r="DD583" s="332">
        <v>16877661</v>
      </c>
      <c r="DE583" s="43">
        <v>0</v>
      </c>
      <c r="DF583" s="390">
        <v>0</v>
      </c>
      <c r="DG583" s="310"/>
      <c r="DH583" s="203"/>
      <c r="DI583" s="279" t="str" cm="1">
        <f t="array" ref="DI583">+IF(AND(C583&lt;&gt;"Vehículos Eléctricos",C583&lt;&gt;"Vehículos Híbridos",AD583="PERCENTIL 50"),
     IF(VLOOKUP(_xlfn.TEXTJOIN("_",FALSE,C583:E583),BD_Perc!$A:$P,_xlfn.IFS(BD!AE583="Intervalo de precio 1",12,BD!AE583="Intervalo de precio 2",13),FALSE)&lt;=1,
     VLOOKUP(_xlfn.TEXTJOIN("_",FALSE,C583:E583),BD_Perc!$A:$P,16,FALSE),"Ok P50"),
     "Ok P30/70 ó Híbrido/Eléctrico")</f>
        <v>Ok P30/70 ó Híbrido/Eléctrico</v>
      </c>
      <c r="DJ583" s="279" t="str">
        <f t="shared" si="55"/>
        <v>Otros Tipos de Vehículos_Camión_Cabina Sencilla</v>
      </c>
      <c r="DK583" s="331">
        <f t="shared" ref="DK583:DK646" si="59">+IF(C583=$F$1,Z583+CC583,Z583)</f>
        <v>425700000</v>
      </c>
      <c r="DL583" s="326"/>
    </row>
    <row r="584" spans="1:116" ht="51">
      <c r="A584" s="28">
        <v>579</v>
      </c>
      <c r="B584" s="29" t="s">
        <v>896</v>
      </c>
      <c r="C584" s="29" t="s">
        <v>4</v>
      </c>
      <c r="D584" s="29" t="s">
        <v>1112</v>
      </c>
      <c r="E584" s="42" t="s">
        <v>1113</v>
      </c>
      <c r="F584" s="42" t="s">
        <v>107</v>
      </c>
      <c r="G584" s="30" t="s">
        <v>1285</v>
      </c>
      <c r="H584" s="28" t="s">
        <v>898</v>
      </c>
      <c r="I584" s="28">
        <v>18961042</v>
      </c>
      <c r="J584" s="28" t="s">
        <v>1292</v>
      </c>
      <c r="K584" s="31" t="s">
        <v>107</v>
      </c>
      <c r="L584" s="32">
        <v>350</v>
      </c>
      <c r="M584" s="28" t="s">
        <v>107</v>
      </c>
      <c r="N584" s="34">
        <v>430000000</v>
      </c>
      <c r="O584" s="34">
        <f>+IFERROR(VLOOKUP(I584,Precio_Fasecolda!A:C,3,FALSE),IFERROR(VLOOKUP(I584,Precio_Fasecolda!B:C,2,FALSE),N584))</f>
        <v>430000000</v>
      </c>
      <c r="P584" s="34">
        <f t="shared" si="56"/>
        <v>0</v>
      </c>
      <c r="Q584" s="28" t="s">
        <v>107</v>
      </c>
      <c r="R584" s="28" t="s">
        <v>2415</v>
      </c>
      <c r="S584" s="28" t="s">
        <v>360</v>
      </c>
      <c r="T584" s="33" t="s">
        <v>1129</v>
      </c>
      <c r="U584" s="28">
        <v>28000</v>
      </c>
      <c r="V584" s="28">
        <v>9300</v>
      </c>
      <c r="W584" s="28">
        <v>18700</v>
      </c>
      <c r="X584" s="56" t="s">
        <v>1125</v>
      </c>
      <c r="Y584" s="28" t="str">
        <f t="shared" si="57"/>
        <v>N.A.</v>
      </c>
      <c r="Z584" s="292">
        <f t="shared" si="54"/>
        <v>425700000</v>
      </c>
      <c r="AA584" s="28" cm="1">
        <f t="array" aca="1" ref="AA584" ca="1">_xlfn.IFS(DK584&lt;$DK$4,1,AND(DK584&gt;=$DK$4,DK584&lt;=$AA$4),2,DK584&gt;$AA$4,3)</f>
        <v>3</v>
      </c>
      <c r="AB584" s="28">
        <v>0</v>
      </c>
      <c r="AC584" s="28" cm="1">
        <f t="array" aca="1" ref="AC584" ca="1">IF(AB584="PERCENTIL 30","",_xlfn.IFS(DK584&lt;$AC$4,1,DK584&gt;$AC$4,2))</f>
        <v>2</v>
      </c>
      <c r="AD584" s="28" t="str">
        <f>+IFERROR(VLOOKUP(_xlfn.TEXTJOIN("_", FALSE, C584:E584), BD_Perc!$A:$O, 15, FALSE),"Segmentación no encontrada o vehículo inactivo")</f>
        <v>PERCENTIL 30-70</v>
      </c>
      <c r="AE584" s="28" t="str" cm="1">
        <f t="array" ref="AE584">_xlfn.IFS(
    AD584 = "PERCENTIL 50",
    _xlfn.IFS(
        BD!DK584 &lt; VLOOKUP(_xlfn.TEXTJOIN("_", FALSE, C584:E584), BD_Perc!$A:$O, 11, FALSE), "Intervalo de precio 1",
        BD!DK584 &gt;= VLOOKUP(_xlfn.TEXTJOIN("_", FALSE, C584:E584), BD_Perc!$A:$O, 11, FALSE), "Intervalo de precio 2"
    ),
    AD584 = "PERCENTIL 30-70",
    _xlfn.IFS(
        BD!DK584 &lt; VLOOKUP(_xlfn.TEXTJOIN("_", FALSE, C584:E584), BD_Perc!$A:$O, 6, FALSE), "Intervalo de precio 1",
        BD!DK584 &lt; VLOOKUP(_xlfn.TEXTJOIN("_", FALSE, C584:E584), BD_Perc!$A:$O, 7, FALSE), "Intervalo de precio 2",
        BD!DK584 &gt;= VLOOKUP(_xlfn.TEXTJOIN("_", FALSE, C584:E584), BD_Perc!$A:$O, 7, FALSE), "Intervalo de precio 3"
    ),
    AD584="Segmentación no encontrada o vehículo inactivo","Segmentación no encontrada o vehículo inactivo"
)</f>
        <v>Intervalo de precio 3</v>
      </c>
      <c r="AF584" s="33" t="s">
        <v>2414</v>
      </c>
      <c r="AG584" s="35" t="b">
        <f t="shared" si="58"/>
        <v>1</v>
      </c>
      <c r="AH584" s="205">
        <v>0.01</v>
      </c>
      <c r="AI584" s="205">
        <v>0.01</v>
      </c>
      <c r="AJ584" s="205">
        <v>0.01</v>
      </c>
      <c r="AK584" s="205">
        <v>0.01</v>
      </c>
      <c r="AL584" s="205">
        <v>0.01</v>
      </c>
      <c r="AM584" s="205">
        <v>0.01</v>
      </c>
      <c r="AN584" s="28" t="s">
        <v>113</v>
      </c>
      <c r="AO584" s="28" t="s">
        <v>113</v>
      </c>
      <c r="AP584" s="28" t="s">
        <v>176</v>
      </c>
      <c r="AQ584" s="37">
        <v>1</v>
      </c>
      <c r="AR584" s="38">
        <v>8689479</v>
      </c>
      <c r="AS584" s="38">
        <v>287409</v>
      </c>
      <c r="AT584" s="38">
        <v>391366</v>
      </c>
      <c r="AU584" s="38" t="s">
        <v>107</v>
      </c>
      <c r="AV584" s="38" t="s">
        <v>107</v>
      </c>
      <c r="AW584" s="38">
        <v>6359698</v>
      </c>
      <c r="AX584" s="38">
        <v>568703</v>
      </c>
      <c r="AY584" s="38">
        <v>648200</v>
      </c>
      <c r="AZ584" s="38">
        <v>17123</v>
      </c>
      <c r="BA584" s="38">
        <v>298355</v>
      </c>
      <c r="BB584" s="38" t="s">
        <v>107</v>
      </c>
      <c r="BC584" s="38">
        <v>61150944</v>
      </c>
      <c r="BD584" s="38" t="s">
        <v>107</v>
      </c>
      <c r="BE584" s="38" t="s">
        <v>107</v>
      </c>
      <c r="BF584" s="38" t="s">
        <v>107</v>
      </c>
      <c r="BG584" s="38">
        <v>604171</v>
      </c>
      <c r="BH584" s="38" t="s">
        <v>107</v>
      </c>
      <c r="BI584" s="38">
        <v>1467622</v>
      </c>
      <c r="BJ584" s="38">
        <v>3057548</v>
      </c>
      <c r="BK584" s="38" t="s">
        <v>107</v>
      </c>
      <c r="BL584" s="38">
        <v>550358</v>
      </c>
      <c r="BM584" s="38">
        <v>207913</v>
      </c>
      <c r="BN584" s="38" t="s">
        <v>107</v>
      </c>
      <c r="BO584" s="38" t="s">
        <v>107</v>
      </c>
      <c r="BP584" s="38">
        <v>1907910</v>
      </c>
      <c r="BQ584" s="38">
        <v>167553</v>
      </c>
      <c r="BR584" s="38">
        <v>3179849</v>
      </c>
      <c r="BS584" s="38" t="s">
        <v>107</v>
      </c>
      <c r="BT584" s="38" t="s">
        <v>107</v>
      </c>
      <c r="BU584" s="38" t="s">
        <v>107</v>
      </c>
      <c r="BV584" s="38" t="s">
        <v>107</v>
      </c>
      <c r="BW584" s="38">
        <v>4280567</v>
      </c>
      <c r="BX584" s="38">
        <v>116187</v>
      </c>
      <c r="BY584" s="38" t="s">
        <v>107</v>
      </c>
      <c r="BZ584" s="38" t="s">
        <v>107</v>
      </c>
      <c r="CA584" s="38">
        <v>0</v>
      </c>
      <c r="CB584" s="38">
        <v>1834529</v>
      </c>
      <c r="CC584" s="330" t="s">
        <v>107</v>
      </c>
      <c r="CD584" s="38" t="s">
        <v>107</v>
      </c>
      <c r="CE584" s="38" t="s">
        <v>107</v>
      </c>
      <c r="CF584" s="38" t="s">
        <v>107</v>
      </c>
      <c r="CG584" s="38" t="s">
        <v>107</v>
      </c>
      <c r="CH584" s="41" t="s">
        <v>107</v>
      </c>
      <c r="CI584" s="41" t="s">
        <v>107</v>
      </c>
      <c r="CJ584" s="41" t="s">
        <v>107</v>
      </c>
      <c r="CK584" s="41" t="s">
        <v>107</v>
      </c>
      <c r="CL584" s="41" t="s">
        <v>107</v>
      </c>
      <c r="CM584" s="41" t="s">
        <v>107</v>
      </c>
      <c r="CN584" s="41" t="s">
        <v>107</v>
      </c>
      <c r="CO584" s="42" t="s">
        <v>107</v>
      </c>
      <c r="CP584" s="41" t="s">
        <v>107</v>
      </c>
      <c r="CQ584" s="41" t="s">
        <v>107</v>
      </c>
      <c r="CR584" s="41" t="s">
        <v>107</v>
      </c>
      <c r="CS584" s="41" t="s">
        <v>107</v>
      </c>
      <c r="CT584" s="41" t="s">
        <v>107</v>
      </c>
      <c r="CU584" s="41" t="s">
        <v>107</v>
      </c>
      <c r="CV584" s="41" t="s">
        <v>107</v>
      </c>
      <c r="CW584" s="41" t="s">
        <v>107</v>
      </c>
      <c r="CX584" s="41" t="s">
        <v>176</v>
      </c>
      <c r="CY584" s="41" t="s">
        <v>107</v>
      </c>
      <c r="CZ584" s="41" t="s">
        <v>176</v>
      </c>
      <c r="DA584" s="41" t="s">
        <v>107</v>
      </c>
      <c r="DB584" s="41" t="s">
        <v>107</v>
      </c>
      <c r="DC584" s="41" t="s">
        <v>107</v>
      </c>
      <c r="DD584" s="332">
        <v>16877661</v>
      </c>
      <c r="DE584" s="43">
        <v>0</v>
      </c>
      <c r="DF584" s="390">
        <v>0</v>
      </c>
      <c r="DG584" s="310"/>
      <c r="DH584" s="203"/>
      <c r="DI584" s="279" t="str" cm="1">
        <f t="array" ref="DI584">+IF(AND(C584&lt;&gt;"Vehículos Eléctricos",C584&lt;&gt;"Vehículos Híbridos",AD584="PERCENTIL 50"),
     IF(VLOOKUP(_xlfn.TEXTJOIN("_",FALSE,C584:E584),BD_Perc!$A:$P,_xlfn.IFS(BD!AE584="Intervalo de precio 1",12,BD!AE584="Intervalo de precio 2",13),FALSE)&lt;=1,
     VLOOKUP(_xlfn.TEXTJOIN("_",FALSE,C584:E584),BD_Perc!$A:$P,16,FALSE),"Ok P50"),
     "Ok P30/70 ó Híbrido/Eléctrico")</f>
        <v>Ok P30/70 ó Híbrido/Eléctrico</v>
      </c>
      <c r="DJ584" s="279" t="str">
        <f t="shared" si="55"/>
        <v>Otros Tipos de Vehículos_Camión_Cabina Sencilla</v>
      </c>
      <c r="DK584" s="331">
        <f t="shared" si="59"/>
        <v>425700000</v>
      </c>
      <c r="DL584" s="326"/>
    </row>
    <row r="585" spans="1:116" ht="51">
      <c r="A585" s="28">
        <v>580</v>
      </c>
      <c r="B585" s="30" t="s">
        <v>896</v>
      </c>
      <c r="C585" s="29" t="s">
        <v>3</v>
      </c>
      <c r="D585" s="29" t="s">
        <v>1038</v>
      </c>
      <c r="E585" s="42" t="s">
        <v>1038</v>
      </c>
      <c r="F585" s="42" t="s">
        <v>107</v>
      </c>
      <c r="G585" s="30" t="s">
        <v>1293</v>
      </c>
      <c r="H585" s="42" t="s">
        <v>1052</v>
      </c>
      <c r="I585" s="28">
        <v>3661045</v>
      </c>
      <c r="J585" s="28" t="s">
        <v>1294</v>
      </c>
      <c r="K585" s="31" t="s">
        <v>107</v>
      </c>
      <c r="L585" s="32">
        <v>222</v>
      </c>
      <c r="M585" s="33" t="s">
        <v>107</v>
      </c>
      <c r="N585" s="34">
        <v>436500000</v>
      </c>
      <c r="O585" s="34">
        <f>+IFERROR(VLOOKUP(I585,Precio_Fasecolda!A:C,3,FALSE),IFERROR(VLOOKUP(I585,Precio_Fasecolda!B:C,2,FALSE),N585))</f>
        <v>436500000</v>
      </c>
      <c r="P585" s="34">
        <f t="shared" si="56"/>
        <v>0</v>
      </c>
      <c r="Q585" s="33" t="s">
        <v>107</v>
      </c>
      <c r="R585" s="28" t="s">
        <v>2415</v>
      </c>
      <c r="S585" s="28" t="s">
        <v>360</v>
      </c>
      <c r="T585" s="28" t="s">
        <v>107</v>
      </c>
      <c r="U585" s="28" t="s">
        <v>107</v>
      </c>
      <c r="V585" s="42" t="s">
        <v>107</v>
      </c>
      <c r="W585" s="28" t="s">
        <v>107</v>
      </c>
      <c r="X585" s="28" t="s">
        <v>107</v>
      </c>
      <c r="Y585" s="28">
        <f t="shared" si="57"/>
        <v>730024531</v>
      </c>
      <c r="Z585" s="292">
        <f t="shared" si="54"/>
        <v>432135000</v>
      </c>
      <c r="AA585" s="28" cm="1">
        <f t="array" aca="1" ref="AA585" ca="1">_xlfn.IFS(DK585&lt;$DK$4,1,AND(DK585&gt;=$DK$4,DK585&lt;=$AA$4),2,DK585&gt;$AA$4,3)</f>
        <v>3</v>
      </c>
      <c r="AB585" s="28">
        <v>0</v>
      </c>
      <c r="AC585" s="28" cm="1">
        <f t="array" aca="1" ref="AC585" ca="1">IF(AB585="PERCENTIL 30","",_xlfn.IFS(DK585&lt;$AC$4,1,DK585&gt;$AC$4,2))</f>
        <v>2</v>
      </c>
      <c r="AD585" s="28" t="str">
        <f>+IFERROR(VLOOKUP(_xlfn.TEXTJOIN("_", FALSE, C585:E585), BD_Perc!$A:$O, 15, FALSE),"Segmentación no encontrada o vehículo inactivo")</f>
        <v>PERCENTIL 50</v>
      </c>
      <c r="AE585" s="28" t="str" cm="1">
        <f t="array" ref="AE585">_xlfn.IFS(
    AD585 = "PERCENTIL 50",
    _xlfn.IFS(
        BD!DK585 &lt; VLOOKUP(_xlfn.TEXTJOIN("_", FALSE, C585:E585), BD_Perc!$A:$O, 11, FALSE), "Intervalo de precio 1",
        BD!DK585 &gt;= VLOOKUP(_xlfn.TEXTJOIN("_", FALSE, C585:E585), BD_Perc!$A:$O, 11, FALSE), "Intervalo de precio 2"
    ),
    AD585 = "PERCENTIL 30-70",
    _xlfn.IFS(
        BD!DK585 &lt; VLOOKUP(_xlfn.TEXTJOIN("_", FALSE, C585:E585), BD_Perc!$A:$O, 6, FALSE), "Intervalo de precio 1",
        BD!DK585 &lt; VLOOKUP(_xlfn.TEXTJOIN("_", FALSE, C585:E585), BD_Perc!$A:$O, 7, FALSE), "Intervalo de precio 2",
        BD!DK585 &gt;= VLOOKUP(_xlfn.TEXTJOIN("_", FALSE, C585:E585), BD_Perc!$A:$O, 7, FALSE), "Intervalo de precio 3"
    ),
    AD585="Segmentación no encontrada o vehículo inactivo","Segmentación no encontrada o vehículo inactivo"
)</f>
        <v>Intervalo de precio 1</v>
      </c>
      <c r="AF585" s="33" t="s">
        <v>2412</v>
      </c>
      <c r="AG585" s="35" t="b">
        <f t="shared" si="58"/>
        <v>1</v>
      </c>
      <c r="AH585" s="205">
        <v>0.01</v>
      </c>
      <c r="AI585" s="205">
        <v>0.01</v>
      </c>
      <c r="AJ585" s="205">
        <v>0.01</v>
      </c>
      <c r="AK585" s="205">
        <v>0.01</v>
      </c>
      <c r="AL585" s="205">
        <v>0.01</v>
      </c>
      <c r="AM585" s="205">
        <v>0.01</v>
      </c>
      <c r="AN585" s="28" t="s">
        <v>113</v>
      </c>
      <c r="AO585" s="28" t="s">
        <v>113</v>
      </c>
      <c r="AP585" s="28" t="s">
        <v>176</v>
      </c>
      <c r="AQ585" s="37">
        <v>1</v>
      </c>
      <c r="AR585" s="38">
        <v>8689479</v>
      </c>
      <c r="AS585" s="38">
        <v>287409</v>
      </c>
      <c r="AT585" s="38">
        <v>391366</v>
      </c>
      <c r="AU585" s="38" t="s">
        <v>107</v>
      </c>
      <c r="AV585" s="38" t="s">
        <v>107</v>
      </c>
      <c r="AW585" s="38">
        <v>6359698</v>
      </c>
      <c r="AX585" s="38">
        <v>568703</v>
      </c>
      <c r="AY585" s="38">
        <v>648200</v>
      </c>
      <c r="AZ585" s="38">
        <v>17123</v>
      </c>
      <c r="BA585" s="38">
        <v>298355</v>
      </c>
      <c r="BB585" s="38" t="s">
        <v>107</v>
      </c>
      <c r="BC585" s="38" t="s">
        <v>107</v>
      </c>
      <c r="BD585" s="38" t="s">
        <v>107</v>
      </c>
      <c r="BE585" s="38" t="s">
        <v>107</v>
      </c>
      <c r="BF585" s="38" t="s">
        <v>107</v>
      </c>
      <c r="BG585" s="38">
        <v>604171</v>
      </c>
      <c r="BH585" s="38" t="s">
        <v>107</v>
      </c>
      <c r="BI585" s="38">
        <v>1467622</v>
      </c>
      <c r="BJ585" s="38">
        <v>3057548</v>
      </c>
      <c r="BK585" s="38">
        <v>9784151</v>
      </c>
      <c r="BL585" s="38">
        <v>550358</v>
      </c>
      <c r="BM585" s="38">
        <v>207913</v>
      </c>
      <c r="BN585" s="38" t="s">
        <v>107</v>
      </c>
      <c r="BO585" s="38" t="s">
        <v>107</v>
      </c>
      <c r="BP585" s="38">
        <v>1907910</v>
      </c>
      <c r="BQ585" s="38">
        <v>167553</v>
      </c>
      <c r="BR585" s="38">
        <v>3179849</v>
      </c>
      <c r="BS585" s="38" t="s">
        <v>107</v>
      </c>
      <c r="BT585" s="38" t="s">
        <v>107</v>
      </c>
      <c r="BU585" s="38" t="s">
        <v>107</v>
      </c>
      <c r="BV585" s="38" t="s">
        <v>107</v>
      </c>
      <c r="BW585" s="38">
        <v>4280567</v>
      </c>
      <c r="BX585" s="38">
        <v>116187</v>
      </c>
      <c r="BY585" s="38" t="s">
        <v>107</v>
      </c>
      <c r="BZ585" s="38" t="s">
        <v>107</v>
      </c>
      <c r="CA585" s="38">
        <v>0</v>
      </c>
      <c r="CB585" s="38">
        <v>1834529</v>
      </c>
      <c r="CC585" s="330">
        <v>293524531</v>
      </c>
      <c r="CD585" s="38" t="s">
        <v>107</v>
      </c>
      <c r="CE585" s="38" t="s">
        <v>107</v>
      </c>
      <c r="CF585" s="38" t="s">
        <v>107</v>
      </c>
      <c r="CG585" s="38" t="s">
        <v>107</v>
      </c>
      <c r="CH585" s="41" t="s">
        <v>107</v>
      </c>
      <c r="CI585" s="41" t="s">
        <v>107</v>
      </c>
      <c r="CJ585" s="41" t="s">
        <v>107</v>
      </c>
      <c r="CK585" s="41" t="s">
        <v>107</v>
      </c>
      <c r="CL585" s="41" t="s">
        <v>107</v>
      </c>
      <c r="CM585" s="41" t="s">
        <v>107</v>
      </c>
      <c r="CN585" s="41" t="s">
        <v>107</v>
      </c>
      <c r="CO585" s="42" t="s">
        <v>107</v>
      </c>
      <c r="CP585" s="41" t="s">
        <v>107</v>
      </c>
      <c r="CQ585" s="41" t="s">
        <v>107</v>
      </c>
      <c r="CR585" s="41" t="s">
        <v>176</v>
      </c>
      <c r="CS585" s="41" t="s">
        <v>107</v>
      </c>
      <c r="CT585" s="41" t="s">
        <v>176</v>
      </c>
      <c r="CU585" s="41" t="s">
        <v>107</v>
      </c>
      <c r="CV585" s="41" t="s">
        <v>107</v>
      </c>
      <c r="CW585" s="41" t="s">
        <v>107</v>
      </c>
      <c r="CX585" s="41" t="s">
        <v>107</v>
      </c>
      <c r="CY585" s="41" t="s">
        <v>107</v>
      </c>
      <c r="CZ585" s="41" t="s">
        <v>107</v>
      </c>
      <c r="DA585" s="41" t="s">
        <v>107</v>
      </c>
      <c r="DB585" s="41" t="s">
        <v>107</v>
      </c>
      <c r="DC585" s="41" t="s">
        <v>107</v>
      </c>
      <c r="DD585" s="332">
        <v>19935208</v>
      </c>
      <c r="DE585" s="265">
        <v>0</v>
      </c>
      <c r="DF585" s="390">
        <v>0</v>
      </c>
      <c r="DG585" s="311"/>
      <c r="DH585" s="203"/>
      <c r="DI585" s="279" t="str" cm="1">
        <f t="array" ref="DI585">+IF(AND(C585&lt;&gt;"Vehículos Eléctricos",C585&lt;&gt;"Vehículos Híbridos",AD585="PERCENTIL 50"),
     IF(VLOOKUP(_xlfn.TEXTJOIN("_",FALSE,C585:E585),BD_Perc!$A:$P,_xlfn.IFS(BD!AE585="Intervalo de precio 1",12,BD!AE585="Intervalo de precio 2",13),FALSE)&lt;=1,
     VLOOKUP(_xlfn.TEXTJOIN("_",FALSE,C585:E585),BD_Perc!$A:$P,16,FALSE),"Ok P50"),
     "Ok P30/70 ó Híbrido/Eléctrico")</f>
        <v>Ok P50</v>
      </c>
      <c r="DJ585" s="279" t="str">
        <f t="shared" si="55"/>
        <v>Vehículos Especiales_Carrotanques_Carrotanques</v>
      </c>
      <c r="DK585" s="331">
        <f t="shared" si="59"/>
        <v>725659531</v>
      </c>
      <c r="DL585" s="326"/>
    </row>
    <row r="586" spans="1:116" ht="63.75">
      <c r="A586" s="28">
        <v>581</v>
      </c>
      <c r="B586" s="29" t="s">
        <v>896</v>
      </c>
      <c r="C586" s="29" t="s">
        <v>4</v>
      </c>
      <c r="D586" s="29" t="s">
        <v>1112</v>
      </c>
      <c r="E586" s="42" t="s">
        <v>1113</v>
      </c>
      <c r="F586" s="42" t="s">
        <v>107</v>
      </c>
      <c r="G586" s="30" t="s">
        <v>1295</v>
      </c>
      <c r="H586" s="42" t="s">
        <v>1052</v>
      </c>
      <c r="I586" s="28">
        <v>3661041</v>
      </c>
      <c r="J586" s="28" t="s">
        <v>1296</v>
      </c>
      <c r="K586" s="31" t="s">
        <v>107</v>
      </c>
      <c r="L586" s="32">
        <v>222</v>
      </c>
      <c r="M586" s="28" t="s">
        <v>107</v>
      </c>
      <c r="N586" s="34">
        <v>438300000</v>
      </c>
      <c r="O586" s="34">
        <f>+IFERROR(VLOOKUP(I586,Precio_Fasecolda!A:C,3,FALSE),IFERROR(VLOOKUP(I586,Precio_Fasecolda!B:C,2,FALSE),N586))</f>
        <v>438300000</v>
      </c>
      <c r="P586" s="34">
        <f t="shared" si="56"/>
        <v>0</v>
      </c>
      <c r="Q586" s="28" t="s">
        <v>107</v>
      </c>
      <c r="R586" s="28" t="s">
        <v>2415</v>
      </c>
      <c r="S586" s="28" t="s">
        <v>360</v>
      </c>
      <c r="T586" s="33" t="s">
        <v>843</v>
      </c>
      <c r="U586" s="28">
        <v>17000</v>
      </c>
      <c r="V586" s="28">
        <v>5009</v>
      </c>
      <c r="W586" s="69">
        <v>11991</v>
      </c>
      <c r="X586" s="56" t="s">
        <v>1125</v>
      </c>
      <c r="Y586" s="28" t="str">
        <f t="shared" si="57"/>
        <v>N.A.</v>
      </c>
      <c r="Z586" s="292">
        <f t="shared" si="54"/>
        <v>433917000</v>
      </c>
      <c r="AA586" s="28" cm="1">
        <f t="array" aca="1" ref="AA586" ca="1">_xlfn.IFS(DK586&lt;$DK$4,1,AND(DK586&gt;=$DK$4,DK586&lt;=$AA$4),2,DK586&gt;$AA$4,3)</f>
        <v>3</v>
      </c>
      <c r="AB586" s="28">
        <v>0</v>
      </c>
      <c r="AC586" s="28" cm="1">
        <f t="array" aca="1" ref="AC586" ca="1">IF(AB586="PERCENTIL 30","",_xlfn.IFS(DK586&lt;$AC$4,1,DK586&gt;$AC$4,2))</f>
        <v>2</v>
      </c>
      <c r="AD586" s="28" t="str">
        <f>+IFERROR(VLOOKUP(_xlfn.TEXTJOIN("_", FALSE, C586:E586), BD_Perc!$A:$O, 15, FALSE),"Segmentación no encontrada o vehículo inactivo")</f>
        <v>PERCENTIL 30-70</v>
      </c>
      <c r="AE586" s="28" t="str" cm="1">
        <f t="array" ref="AE586">_xlfn.IFS(
    AD586 = "PERCENTIL 50",
    _xlfn.IFS(
        BD!DK586 &lt; VLOOKUP(_xlfn.TEXTJOIN("_", FALSE, C586:E586), BD_Perc!$A:$O, 11, FALSE), "Intervalo de precio 1",
        BD!DK586 &gt;= VLOOKUP(_xlfn.TEXTJOIN("_", FALSE, C586:E586), BD_Perc!$A:$O, 11, FALSE), "Intervalo de precio 2"
    ),
    AD586 = "PERCENTIL 30-70",
    _xlfn.IFS(
        BD!DK586 &lt; VLOOKUP(_xlfn.TEXTJOIN("_", FALSE, C586:E586), BD_Perc!$A:$O, 6, FALSE), "Intervalo de precio 1",
        BD!DK586 &lt; VLOOKUP(_xlfn.TEXTJOIN("_", FALSE, C586:E586), BD_Perc!$A:$O, 7, FALSE), "Intervalo de precio 2",
        BD!DK586 &gt;= VLOOKUP(_xlfn.TEXTJOIN("_", FALSE, C586:E586), BD_Perc!$A:$O, 7, FALSE), "Intervalo de precio 3"
    ),
    AD586="Segmentación no encontrada o vehículo inactivo","Segmentación no encontrada o vehículo inactivo"
)</f>
        <v>Intervalo de precio 3</v>
      </c>
      <c r="AF586" s="33" t="s">
        <v>2414</v>
      </c>
      <c r="AG586" s="35" t="b">
        <f t="shared" si="58"/>
        <v>1</v>
      </c>
      <c r="AH586" s="205">
        <v>0.01</v>
      </c>
      <c r="AI586" s="205">
        <v>0.01</v>
      </c>
      <c r="AJ586" s="205">
        <v>0.01</v>
      </c>
      <c r="AK586" s="205">
        <v>0.01</v>
      </c>
      <c r="AL586" s="205">
        <v>0.01</v>
      </c>
      <c r="AM586" s="205">
        <v>0.01</v>
      </c>
      <c r="AN586" s="28" t="s">
        <v>113</v>
      </c>
      <c r="AO586" s="28" t="s">
        <v>113</v>
      </c>
      <c r="AP586" s="28" t="s">
        <v>176</v>
      </c>
      <c r="AQ586" s="37">
        <v>1</v>
      </c>
      <c r="AR586" s="38">
        <v>8689479</v>
      </c>
      <c r="AS586" s="38">
        <v>287409</v>
      </c>
      <c r="AT586" s="38">
        <v>391366</v>
      </c>
      <c r="AU586" s="38" t="s">
        <v>107</v>
      </c>
      <c r="AV586" s="38" t="s">
        <v>107</v>
      </c>
      <c r="AW586" s="38">
        <v>6359698</v>
      </c>
      <c r="AX586" s="38">
        <v>568703</v>
      </c>
      <c r="AY586" s="38">
        <v>648200</v>
      </c>
      <c r="AZ586" s="38">
        <v>17123</v>
      </c>
      <c r="BA586" s="38">
        <v>298355</v>
      </c>
      <c r="BB586" s="38" t="s">
        <v>107</v>
      </c>
      <c r="BC586" s="38">
        <v>36690566</v>
      </c>
      <c r="BD586" s="38" t="s">
        <v>107</v>
      </c>
      <c r="BE586" s="38" t="s">
        <v>107</v>
      </c>
      <c r="BF586" s="38" t="s">
        <v>107</v>
      </c>
      <c r="BG586" s="38">
        <v>604171</v>
      </c>
      <c r="BH586" s="38" t="s">
        <v>107</v>
      </c>
      <c r="BI586" s="38">
        <v>1467622</v>
      </c>
      <c r="BJ586" s="38">
        <v>3057548</v>
      </c>
      <c r="BK586" s="38">
        <v>0</v>
      </c>
      <c r="BL586" s="38">
        <v>550358</v>
      </c>
      <c r="BM586" s="38">
        <v>207913</v>
      </c>
      <c r="BN586" s="38" t="s">
        <v>107</v>
      </c>
      <c r="BO586" s="38" t="s">
        <v>107</v>
      </c>
      <c r="BP586" s="38">
        <v>1907910</v>
      </c>
      <c r="BQ586" s="38">
        <v>167553</v>
      </c>
      <c r="BR586" s="38">
        <v>3179849</v>
      </c>
      <c r="BS586" s="38" t="s">
        <v>107</v>
      </c>
      <c r="BT586" s="38" t="s">
        <v>107</v>
      </c>
      <c r="BU586" s="38" t="s">
        <v>107</v>
      </c>
      <c r="BV586" s="38" t="s">
        <v>107</v>
      </c>
      <c r="BW586" s="38">
        <v>4280567</v>
      </c>
      <c r="BX586" s="38">
        <v>116187</v>
      </c>
      <c r="BY586" s="38" t="s">
        <v>107</v>
      </c>
      <c r="BZ586" s="38" t="s">
        <v>107</v>
      </c>
      <c r="CA586" s="38">
        <v>0</v>
      </c>
      <c r="CB586" s="38">
        <v>1834529</v>
      </c>
      <c r="CC586" s="330" t="s">
        <v>107</v>
      </c>
      <c r="CD586" s="38" t="s">
        <v>107</v>
      </c>
      <c r="CE586" s="38" t="s">
        <v>107</v>
      </c>
      <c r="CF586" s="38" t="s">
        <v>107</v>
      </c>
      <c r="CG586" s="38" t="s">
        <v>107</v>
      </c>
      <c r="CH586" s="41" t="s">
        <v>107</v>
      </c>
      <c r="CI586" s="41" t="s">
        <v>107</v>
      </c>
      <c r="CJ586" s="41" t="s">
        <v>107</v>
      </c>
      <c r="CK586" s="41" t="s">
        <v>107</v>
      </c>
      <c r="CL586" s="41" t="s">
        <v>107</v>
      </c>
      <c r="CM586" s="41" t="s">
        <v>107</v>
      </c>
      <c r="CN586" s="41" t="s">
        <v>107</v>
      </c>
      <c r="CO586" s="42" t="s">
        <v>107</v>
      </c>
      <c r="CP586" s="41" t="s">
        <v>107</v>
      </c>
      <c r="CQ586" s="41" t="s">
        <v>107</v>
      </c>
      <c r="CR586" s="41" t="s">
        <v>107</v>
      </c>
      <c r="CS586" s="41" t="s">
        <v>107</v>
      </c>
      <c r="CT586" s="41" t="s">
        <v>107</v>
      </c>
      <c r="CU586" s="41" t="s">
        <v>107</v>
      </c>
      <c r="CV586" s="41" t="s">
        <v>107</v>
      </c>
      <c r="CW586" s="41" t="s">
        <v>107</v>
      </c>
      <c r="CX586" s="41" t="s">
        <v>176</v>
      </c>
      <c r="CY586" s="41" t="s">
        <v>107</v>
      </c>
      <c r="CZ586" s="41" t="s">
        <v>176</v>
      </c>
      <c r="DA586" s="41" t="s">
        <v>107</v>
      </c>
      <c r="DB586" s="41" t="s">
        <v>107</v>
      </c>
      <c r="DC586" s="41" t="s">
        <v>107</v>
      </c>
      <c r="DD586" s="332">
        <v>11374076</v>
      </c>
      <c r="DE586" s="43">
        <v>0</v>
      </c>
      <c r="DF586" s="390">
        <v>0</v>
      </c>
      <c r="DG586" s="310"/>
      <c r="DH586" s="203"/>
      <c r="DI586" s="279" t="str" cm="1">
        <f t="array" ref="DI586">+IF(AND(C586&lt;&gt;"Vehículos Eléctricos",C586&lt;&gt;"Vehículos Híbridos",AD586="PERCENTIL 50"),
     IF(VLOOKUP(_xlfn.TEXTJOIN("_",FALSE,C586:E586),BD_Perc!$A:$P,_xlfn.IFS(BD!AE586="Intervalo de precio 1",12,BD!AE586="Intervalo de precio 2",13),FALSE)&lt;=1,
     VLOOKUP(_xlfn.TEXTJOIN("_",FALSE,C586:E586),BD_Perc!$A:$P,16,FALSE),"Ok P50"),
     "Ok P30/70 ó Híbrido/Eléctrico")</f>
        <v>Ok P30/70 ó Híbrido/Eléctrico</v>
      </c>
      <c r="DJ586" s="279" t="str">
        <f t="shared" si="55"/>
        <v>Otros Tipos de Vehículos_Camión_Cabina Sencilla</v>
      </c>
      <c r="DK586" s="331">
        <f t="shared" si="59"/>
        <v>433917000</v>
      </c>
      <c r="DL586" s="326"/>
    </row>
    <row r="587" spans="1:116" ht="63.75">
      <c r="A587" s="28">
        <v>582</v>
      </c>
      <c r="B587" s="29" t="s">
        <v>896</v>
      </c>
      <c r="C587" s="29" t="s">
        <v>4</v>
      </c>
      <c r="D587" s="29" t="s">
        <v>1112</v>
      </c>
      <c r="E587" s="42" t="s">
        <v>1113</v>
      </c>
      <c r="F587" s="42" t="s">
        <v>107</v>
      </c>
      <c r="G587" s="30" t="s">
        <v>1295</v>
      </c>
      <c r="H587" s="42" t="s">
        <v>1052</v>
      </c>
      <c r="I587" s="28">
        <v>3661041</v>
      </c>
      <c r="J587" s="28" t="s">
        <v>1297</v>
      </c>
      <c r="K587" s="31" t="s">
        <v>107</v>
      </c>
      <c r="L587" s="32">
        <v>222</v>
      </c>
      <c r="M587" s="28" t="s">
        <v>107</v>
      </c>
      <c r="N587" s="34">
        <v>438300000</v>
      </c>
      <c r="O587" s="34">
        <f>+IFERROR(VLOOKUP(I587,Precio_Fasecolda!A:C,3,FALSE),IFERROR(VLOOKUP(I587,Precio_Fasecolda!B:C,2,FALSE),N587))</f>
        <v>438300000</v>
      </c>
      <c r="P587" s="34">
        <f t="shared" si="56"/>
        <v>0</v>
      </c>
      <c r="Q587" s="28" t="s">
        <v>107</v>
      </c>
      <c r="R587" s="28" t="s">
        <v>2415</v>
      </c>
      <c r="S587" s="28" t="s">
        <v>360</v>
      </c>
      <c r="T587" s="33" t="s">
        <v>843</v>
      </c>
      <c r="U587" s="28">
        <v>17000</v>
      </c>
      <c r="V587" s="28">
        <v>5009</v>
      </c>
      <c r="W587" s="69">
        <v>11991</v>
      </c>
      <c r="X587" s="56" t="s">
        <v>1125</v>
      </c>
      <c r="Y587" s="28" t="str">
        <f t="shared" si="57"/>
        <v>N.A.</v>
      </c>
      <c r="Z587" s="292">
        <f t="shared" si="54"/>
        <v>433917000</v>
      </c>
      <c r="AA587" s="28" cm="1">
        <f t="array" aca="1" ref="AA587" ca="1">_xlfn.IFS(DK587&lt;$DK$4,1,AND(DK587&gt;=$DK$4,DK587&lt;=$AA$4),2,DK587&gt;$AA$4,3)</f>
        <v>3</v>
      </c>
      <c r="AB587" s="28">
        <v>0</v>
      </c>
      <c r="AC587" s="28" cm="1">
        <f t="array" aca="1" ref="AC587" ca="1">IF(AB587="PERCENTIL 30","",_xlfn.IFS(DK587&lt;$AC$4,1,DK587&gt;$AC$4,2))</f>
        <v>2</v>
      </c>
      <c r="AD587" s="28" t="str">
        <f>+IFERROR(VLOOKUP(_xlfn.TEXTJOIN("_", FALSE, C587:E587), BD_Perc!$A:$O, 15, FALSE),"Segmentación no encontrada o vehículo inactivo")</f>
        <v>PERCENTIL 30-70</v>
      </c>
      <c r="AE587" s="28" t="str" cm="1">
        <f t="array" ref="AE587">_xlfn.IFS(
    AD587 = "PERCENTIL 50",
    _xlfn.IFS(
        BD!DK587 &lt; VLOOKUP(_xlfn.TEXTJOIN("_", FALSE, C587:E587), BD_Perc!$A:$O, 11, FALSE), "Intervalo de precio 1",
        BD!DK587 &gt;= VLOOKUP(_xlfn.TEXTJOIN("_", FALSE, C587:E587), BD_Perc!$A:$O, 11, FALSE), "Intervalo de precio 2"
    ),
    AD587 = "PERCENTIL 30-70",
    _xlfn.IFS(
        BD!DK587 &lt; VLOOKUP(_xlfn.TEXTJOIN("_", FALSE, C587:E587), BD_Perc!$A:$O, 6, FALSE), "Intervalo de precio 1",
        BD!DK587 &lt; VLOOKUP(_xlfn.TEXTJOIN("_", FALSE, C587:E587), BD_Perc!$A:$O, 7, FALSE), "Intervalo de precio 2",
        BD!DK587 &gt;= VLOOKUP(_xlfn.TEXTJOIN("_", FALSE, C587:E587), BD_Perc!$A:$O, 7, FALSE), "Intervalo de precio 3"
    ),
    AD587="Segmentación no encontrada o vehículo inactivo","Segmentación no encontrada o vehículo inactivo"
)</f>
        <v>Intervalo de precio 3</v>
      </c>
      <c r="AF587" s="33" t="s">
        <v>2414</v>
      </c>
      <c r="AG587" s="35" t="b">
        <f t="shared" si="58"/>
        <v>1</v>
      </c>
      <c r="AH587" s="205">
        <v>0.01</v>
      </c>
      <c r="AI587" s="205">
        <v>0.01</v>
      </c>
      <c r="AJ587" s="205">
        <v>0.01</v>
      </c>
      <c r="AK587" s="205">
        <v>0.01</v>
      </c>
      <c r="AL587" s="205">
        <v>0.01</v>
      </c>
      <c r="AM587" s="205">
        <v>0.01</v>
      </c>
      <c r="AN587" s="28" t="s">
        <v>113</v>
      </c>
      <c r="AO587" s="28" t="s">
        <v>113</v>
      </c>
      <c r="AP587" s="28" t="s">
        <v>176</v>
      </c>
      <c r="AQ587" s="37">
        <v>1</v>
      </c>
      <c r="AR587" s="38">
        <v>8689479</v>
      </c>
      <c r="AS587" s="38">
        <v>287409</v>
      </c>
      <c r="AT587" s="38">
        <v>391366</v>
      </c>
      <c r="AU587" s="38" t="s">
        <v>107</v>
      </c>
      <c r="AV587" s="38" t="s">
        <v>107</v>
      </c>
      <c r="AW587" s="38">
        <v>6359698</v>
      </c>
      <c r="AX587" s="38">
        <v>568703</v>
      </c>
      <c r="AY587" s="38">
        <v>648200</v>
      </c>
      <c r="AZ587" s="38">
        <v>17123</v>
      </c>
      <c r="BA587" s="38">
        <v>298355</v>
      </c>
      <c r="BB587" s="38">
        <v>31798491</v>
      </c>
      <c r="BC587" s="38" t="s">
        <v>107</v>
      </c>
      <c r="BD587" s="38" t="s">
        <v>107</v>
      </c>
      <c r="BE587" s="38" t="s">
        <v>107</v>
      </c>
      <c r="BF587" s="38" t="s">
        <v>107</v>
      </c>
      <c r="BG587" s="38">
        <v>604171</v>
      </c>
      <c r="BH587" s="38" t="s">
        <v>107</v>
      </c>
      <c r="BI587" s="38">
        <v>1467622</v>
      </c>
      <c r="BJ587" s="38">
        <v>3057548</v>
      </c>
      <c r="BK587" s="38">
        <v>0</v>
      </c>
      <c r="BL587" s="38">
        <v>550358</v>
      </c>
      <c r="BM587" s="38">
        <v>207913</v>
      </c>
      <c r="BN587" s="38" t="s">
        <v>107</v>
      </c>
      <c r="BO587" s="38" t="s">
        <v>107</v>
      </c>
      <c r="BP587" s="38">
        <v>1907910</v>
      </c>
      <c r="BQ587" s="38">
        <v>167553</v>
      </c>
      <c r="BR587" s="38">
        <v>3179849</v>
      </c>
      <c r="BS587" s="38" t="s">
        <v>107</v>
      </c>
      <c r="BT587" s="38" t="s">
        <v>107</v>
      </c>
      <c r="BU587" s="38" t="s">
        <v>107</v>
      </c>
      <c r="BV587" s="38" t="s">
        <v>107</v>
      </c>
      <c r="BW587" s="38">
        <v>4280567</v>
      </c>
      <c r="BX587" s="38">
        <v>116187</v>
      </c>
      <c r="BY587" s="38" t="s">
        <v>107</v>
      </c>
      <c r="BZ587" s="38" t="s">
        <v>107</v>
      </c>
      <c r="CA587" s="38">
        <v>0</v>
      </c>
      <c r="CB587" s="38">
        <v>1834529</v>
      </c>
      <c r="CC587" s="330" t="s">
        <v>107</v>
      </c>
      <c r="CD587" s="38" t="s">
        <v>107</v>
      </c>
      <c r="CE587" s="38" t="s">
        <v>107</v>
      </c>
      <c r="CF587" s="38" t="s">
        <v>107</v>
      </c>
      <c r="CG587" s="38" t="s">
        <v>107</v>
      </c>
      <c r="CH587" s="41" t="s">
        <v>107</v>
      </c>
      <c r="CI587" s="41" t="s">
        <v>107</v>
      </c>
      <c r="CJ587" s="41" t="s">
        <v>107</v>
      </c>
      <c r="CK587" s="41" t="s">
        <v>107</v>
      </c>
      <c r="CL587" s="41" t="s">
        <v>107</v>
      </c>
      <c r="CM587" s="41" t="s">
        <v>107</v>
      </c>
      <c r="CN587" s="41" t="s">
        <v>107</v>
      </c>
      <c r="CO587" s="42" t="s">
        <v>107</v>
      </c>
      <c r="CP587" s="41" t="s">
        <v>107</v>
      </c>
      <c r="CQ587" s="41" t="s">
        <v>107</v>
      </c>
      <c r="CR587" s="41" t="s">
        <v>107</v>
      </c>
      <c r="CS587" s="41" t="s">
        <v>107</v>
      </c>
      <c r="CT587" s="41" t="s">
        <v>107</v>
      </c>
      <c r="CU587" s="41" t="s">
        <v>107</v>
      </c>
      <c r="CV587" s="41" t="s">
        <v>107</v>
      </c>
      <c r="CW587" s="41" t="s">
        <v>107</v>
      </c>
      <c r="CX587" s="41" t="s">
        <v>176</v>
      </c>
      <c r="CY587" s="41" t="s">
        <v>107</v>
      </c>
      <c r="CZ587" s="41" t="s">
        <v>176</v>
      </c>
      <c r="DA587" s="41" t="s">
        <v>107</v>
      </c>
      <c r="DB587" s="41" t="s">
        <v>107</v>
      </c>
      <c r="DC587" s="41" t="s">
        <v>107</v>
      </c>
      <c r="DD587" s="332">
        <v>11374076</v>
      </c>
      <c r="DE587" s="43">
        <v>0</v>
      </c>
      <c r="DF587" s="390">
        <v>0</v>
      </c>
      <c r="DG587" s="310"/>
      <c r="DH587" s="203"/>
      <c r="DI587" s="279" t="str" cm="1">
        <f t="array" ref="DI587">+IF(AND(C587&lt;&gt;"Vehículos Eléctricos",C587&lt;&gt;"Vehículos Híbridos",AD587="PERCENTIL 50"),
     IF(VLOOKUP(_xlfn.TEXTJOIN("_",FALSE,C587:E587),BD_Perc!$A:$P,_xlfn.IFS(BD!AE587="Intervalo de precio 1",12,BD!AE587="Intervalo de precio 2",13),FALSE)&lt;=1,
     VLOOKUP(_xlfn.TEXTJOIN("_",FALSE,C587:E587),BD_Perc!$A:$P,16,FALSE),"Ok P50"),
     "Ok P30/70 ó Híbrido/Eléctrico")</f>
        <v>Ok P30/70 ó Híbrido/Eléctrico</v>
      </c>
      <c r="DJ587" s="279" t="str">
        <f t="shared" si="55"/>
        <v>Otros Tipos de Vehículos_Camión_Cabina Sencilla</v>
      </c>
      <c r="DK587" s="331">
        <f t="shared" si="59"/>
        <v>433917000</v>
      </c>
      <c r="DL587" s="326"/>
    </row>
    <row r="588" spans="1:116" ht="63.75">
      <c r="A588" s="28">
        <v>583</v>
      </c>
      <c r="B588" s="30" t="s">
        <v>896</v>
      </c>
      <c r="C588" s="29" t="s">
        <v>3</v>
      </c>
      <c r="D588" s="29" t="s">
        <v>1038</v>
      </c>
      <c r="E588" s="42" t="s">
        <v>1038</v>
      </c>
      <c r="F588" s="42" t="s">
        <v>107</v>
      </c>
      <c r="G588" s="30" t="s">
        <v>1295</v>
      </c>
      <c r="H588" s="42" t="s">
        <v>1052</v>
      </c>
      <c r="I588" s="28">
        <v>3661041</v>
      </c>
      <c r="J588" s="28" t="s">
        <v>1298</v>
      </c>
      <c r="K588" s="31" t="s">
        <v>107</v>
      </c>
      <c r="L588" s="32">
        <v>222</v>
      </c>
      <c r="M588" s="33" t="s">
        <v>107</v>
      </c>
      <c r="N588" s="34">
        <v>438300000</v>
      </c>
      <c r="O588" s="34">
        <f>+IFERROR(VLOOKUP(I588,Precio_Fasecolda!A:C,3,FALSE),IFERROR(VLOOKUP(I588,Precio_Fasecolda!B:C,2,FALSE),N588))</f>
        <v>438300000</v>
      </c>
      <c r="P588" s="34">
        <f t="shared" si="56"/>
        <v>0</v>
      </c>
      <c r="Q588" s="33" t="s">
        <v>107</v>
      </c>
      <c r="R588" s="28" t="s">
        <v>2415</v>
      </c>
      <c r="S588" s="28" t="s">
        <v>360</v>
      </c>
      <c r="T588" s="28" t="s">
        <v>107</v>
      </c>
      <c r="U588" s="28" t="s">
        <v>107</v>
      </c>
      <c r="V588" s="42" t="s">
        <v>107</v>
      </c>
      <c r="W588" s="28" t="s">
        <v>107</v>
      </c>
      <c r="X588" s="28" t="s">
        <v>107</v>
      </c>
      <c r="Y588" s="28">
        <f t="shared" si="57"/>
        <v>731824531</v>
      </c>
      <c r="Z588" s="292">
        <f t="shared" si="54"/>
        <v>433917000</v>
      </c>
      <c r="AA588" s="28" cm="1">
        <f t="array" aca="1" ref="AA588" ca="1">_xlfn.IFS(DK588&lt;$DK$4,1,AND(DK588&gt;=$DK$4,DK588&lt;=$AA$4),2,DK588&gt;$AA$4,3)</f>
        <v>3</v>
      </c>
      <c r="AB588" s="28">
        <v>0</v>
      </c>
      <c r="AC588" s="28" cm="1">
        <f t="array" aca="1" ref="AC588" ca="1">IF(AB588="PERCENTIL 30","",_xlfn.IFS(DK588&lt;$AC$4,1,DK588&gt;$AC$4,2))</f>
        <v>2</v>
      </c>
      <c r="AD588" s="28" t="str">
        <f>+IFERROR(VLOOKUP(_xlfn.TEXTJOIN("_", FALSE, C588:E588), BD_Perc!$A:$O, 15, FALSE),"Segmentación no encontrada o vehículo inactivo")</f>
        <v>PERCENTIL 50</v>
      </c>
      <c r="AE588" s="28" t="str" cm="1">
        <f t="array" ref="AE588">_xlfn.IFS(
    AD588 = "PERCENTIL 50",
    _xlfn.IFS(
        BD!DK588 &lt; VLOOKUP(_xlfn.TEXTJOIN("_", FALSE, C588:E588), BD_Perc!$A:$O, 11, FALSE), "Intervalo de precio 1",
        BD!DK588 &gt;= VLOOKUP(_xlfn.TEXTJOIN("_", FALSE, C588:E588), BD_Perc!$A:$O, 11, FALSE), "Intervalo de precio 2"
    ),
    AD588 = "PERCENTIL 30-70",
    _xlfn.IFS(
        BD!DK588 &lt; VLOOKUP(_xlfn.TEXTJOIN("_", FALSE, C588:E588), BD_Perc!$A:$O, 6, FALSE), "Intervalo de precio 1",
        BD!DK588 &lt; VLOOKUP(_xlfn.TEXTJOIN("_", FALSE, C588:E588), BD_Perc!$A:$O, 7, FALSE), "Intervalo de precio 2",
        BD!DK588 &gt;= VLOOKUP(_xlfn.TEXTJOIN("_", FALSE, C588:E588), BD_Perc!$A:$O, 7, FALSE), "Intervalo de precio 3"
    ),
    AD588="Segmentación no encontrada o vehículo inactivo","Segmentación no encontrada o vehículo inactivo"
)</f>
        <v>Intervalo de precio 1</v>
      </c>
      <c r="AF588" s="33" t="s">
        <v>2412</v>
      </c>
      <c r="AG588" s="35" t="b">
        <f t="shared" si="58"/>
        <v>1</v>
      </c>
      <c r="AH588" s="205">
        <v>0.01</v>
      </c>
      <c r="AI588" s="205">
        <v>0.01</v>
      </c>
      <c r="AJ588" s="205">
        <v>0.01</v>
      </c>
      <c r="AK588" s="205">
        <v>0.01</v>
      </c>
      <c r="AL588" s="205">
        <v>0.01</v>
      </c>
      <c r="AM588" s="205">
        <v>0.01</v>
      </c>
      <c r="AN588" s="28" t="s">
        <v>113</v>
      </c>
      <c r="AO588" s="28" t="s">
        <v>113</v>
      </c>
      <c r="AP588" s="28" t="s">
        <v>176</v>
      </c>
      <c r="AQ588" s="37">
        <v>1</v>
      </c>
      <c r="AR588" s="38">
        <v>8689479</v>
      </c>
      <c r="AS588" s="38">
        <v>287409</v>
      </c>
      <c r="AT588" s="38">
        <v>391366</v>
      </c>
      <c r="AU588" s="38" t="s">
        <v>107</v>
      </c>
      <c r="AV588" s="38" t="s">
        <v>107</v>
      </c>
      <c r="AW588" s="38">
        <v>6359698</v>
      </c>
      <c r="AX588" s="38">
        <v>568703</v>
      </c>
      <c r="AY588" s="38">
        <v>648200</v>
      </c>
      <c r="AZ588" s="38">
        <v>17123</v>
      </c>
      <c r="BA588" s="38">
        <v>298355</v>
      </c>
      <c r="BB588" s="38" t="s">
        <v>107</v>
      </c>
      <c r="BC588" s="38" t="s">
        <v>107</v>
      </c>
      <c r="BD588" s="38" t="s">
        <v>107</v>
      </c>
      <c r="BE588" s="38" t="s">
        <v>107</v>
      </c>
      <c r="BF588" s="38" t="s">
        <v>107</v>
      </c>
      <c r="BG588" s="38">
        <v>604171</v>
      </c>
      <c r="BH588" s="38" t="s">
        <v>107</v>
      </c>
      <c r="BI588" s="38">
        <v>1467622</v>
      </c>
      <c r="BJ588" s="38">
        <v>3057548</v>
      </c>
      <c r="BK588" s="38">
        <v>0</v>
      </c>
      <c r="BL588" s="38">
        <v>550358</v>
      </c>
      <c r="BM588" s="38">
        <v>207913</v>
      </c>
      <c r="BN588" s="38" t="s">
        <v>107</v>
      </c>
      <c r="BO588" s="38" t="s">
        <v>107</v>
      </c>
      <c r="BP588" s="38">
        <v>1907910</v>
      </c>
      <c r="BQ588" s="38">
        <v>167553</v>
      </c>
      <c r="BR588" s="38">
        <v>3179849</v>
      </c>
      <c r="BS588" s="38" t="s">
        <v>107</v>
      </c>
      <c r="BT588" s="38" t="s">
        <v>107</v>
      </c>
      <c r="BU588" s="38" t="s">
        <v>107</v>
      </c>
      <c r="BV588" s="38" t="s">
        <v>107</v>
      </c>
      <c r="BW588" s="38">
        <v>4280567</v>
      </c>
      <c r="BX588" s="38">
        <v>116187</v>
      </c>
      <c r="BY588" s="38" t="s">
        <v>107</v>
      </c>
      <c r="BZ588" s="38" t="s">
        <v>107</v>
      </c>
      <c r="CA588" s="38">
        <v>0</v>
      </c>
      <c r="CB588" s="38">
        <v>1834529</v>
      </c>
      <c r="CC588" s="330">
        <v>293524531</v>
      </c>
      <c r="CD588" s="38" t="s">
        <v>107</v>
      </c>
      <c r="CE588" s="38" t="s">
        <v>107</v>
      </c>
      <c r="CF588" s="38" t="s">
        <v>107</v>
      </c>
      <c r="CG588" s="38" t="s">
        <v>107</v>
      </c>
      <c r="CH588" s="41" t="s">
        <v>107</v>
      </c>
      <c r="CI588" s="41" t="s">
        <v>107</v>
      </c>
      <c r="CJ588" s="41" t="s">
        <v>107</v>
      </c>
      <c r="CK588" s="41" t="s">
        <v>107</v>
      </c>
      <c r="CL588" s="41" t="s">
        <v>107</v>
      </c>
      <c r="CM588" s="41" t="s">
        <v>107</v>
      </c>
      <c r="CN588" s="41" t="s">
        <v>107</v>
      </c>
      <c r="CO588" s="42" t="s">
        <v>107</v>
      </c>
      <c r="CP588" s="41" t="s">
        <v>107</v>
      </c>
      <c r="CQ588" s="41" t="s">
        <v>107</v>
      </c>
      <c r="CR588" s="41" t="s">
        <v>176</v>
      </c>
      <c r="CS588" s="41" t="s">
        <v>107</v>
      </c>
      <c r="CT588" s="41" t="s">
        <v>176</v>
      </c>
      <c r="CU588" s="41" t="s">
        <v>107</v>
      </c>
      <c r="CV588" s="41" t="s">
        <v>107</v>
      </c>
      <c r="CW588" s="41" t="s">
        <v>107</v>
      </c>
      <c r="CX588" s="41" t="s">
        <v>107</v>
      </c>
      <c r="CY588" s="41" t="s">
        <v>107</v>
      </c>
      <c r="CZ588" s="41" t="s">
        <v>107</v>
      </c>
      <c r="DA588" s="41" t="s">
        <v>107</v>
      </c>
      <c r="DB588" s="41" t="s">
        <v>107</v>
      </c>
      <c r="DC588" s="41" t="s">
        <v>107</v>
      </c>
      <c r="DD588" s="332">
        <v>19935208</v>
      </c>
      <c r="DE588" s="43">
        <v>0</v>
      </c>
      <c r="DF588" s="390">
        <v>0</v>
      </c>
      <c r="DG588" s="310"/>
      <c r="DH588" s="203"/>
      <c r="DI588" s="279" t="str" cm="1">
        <f t="array" ref="DI588">+IF(AND(C588&lt;&gt;"Vehículos Eléctricos",C588&lt;&gt;"Vehículos Híbridos",AD588="PERCENTIL 50"),
     IF(VLOOKUP(_xlfn.TEXTJOIN("_",FALSE,C588:E588),BD_Perc!$A:$P,_xlfn.IFS(BD!AE588="Intervalo de precio 1",12,BD!AE588="Intervalo de precio 2",13),FALSE)&lt;=1,
     VLOOKUP(_xlfn.TEXTJOIN("_",FALSE,C588:E588),BD_Perc!$A:$P,16,FALSE),"Ok P50"),
     "Ok P30/70 ó Híbrido/Eléctrico")</f>
        <v>Ok P50</v>
      </c>
      <c r="DJ588" s="279" t="str">
        <f t="shared" si="55"/>
        <v>Vehículos Especiales_Carrotanques_Carrotanques</v>
      </c>
      <c r="DK588" s="331">
        <f t="shared" si="59"/>
        <v>727441531</v>
      </c>
      <c r="DL588" s="326"/>
    </row>
    <row r="589" spans="1:116" ht="51">
      <c r="A589" s="28">
        <v>584</v>
      </c>
      <c r="B589" s="30" t="s">
        <v>896</v>
      </c>
      <c r="C589" s="29" t="s">
        <v>3</v>
      </c>
      <c r="D589" s="29" t="s">
        <v>1038</v>
      </c>
      <c r="E589" s="42" t="s">
        <v>1038</v>
      </c>
      <c r="F589" s="42" t="s">
        <v>107</v>
      </c>
      <c r="G589" s="30" t="s">
        <v>1299</v>
      </c>
      <c r="H589" s="42" t="s">
        <v>1052</v>
      </c>
      <c r="I589" s="28">
        <v>3661046</v>
      </c>
      <c r="J589" s="28" t="s">
        <v>1300</v>
      </c>
      <c r="K589" s="31" t="s">
        <v>107</v>
      </c>
      <c r="L589" s="32">
        <v>222</v>
      </c>
      <c r="M589" s="33" t="s">
        <v>107</v>
      </c>
      <c r="N589" s="34">
        <v>467800000</v>
      </c>
      <c r="O589" s="34">
        <f>+IFERROR(VLOOKUP(I589,Precio_Fasecolda!A:C,3,FALSE),IFERROR(VLOOKUP(I589,Precio_Fasecolda!B:C,2,FALSE),N589))</f>
        <v>467800000</v>
      </c>
      <c r="P589" s="34">
        <f t="shared" si="56"/>
        <v>0</v>
      </c>
      <c r="Q589" s="33" t="s">
        <v>107</v>
      </c>
      <c r="R589" s="28" t="s">
        <v>2415</v>
      </c>
      <c r="S589" s="28" t="s">
        <v>360</v>
      </c>
      <c r="T589" s="28" t="s">
        <v>107</v>
      </c>
      <c r="U589" s="28" t="s">
        <v>107</v>
      </c>
      <c r="V589" s="42" t="s">
        <v>107</v>
      </c>
      <c r="W589" s="28" t="s">
        <v>107</v>
      </c>
      <c r="X589" s="28" t="s">
        <v>107</v>
      </c>
      <c r="Y589" s="28">
        <f t="shared" si="57"/>
        <v>761324531</v>
      </c>
      <c r="Z589" s="292">
        <f t="shared" si="54"/>
        <v>463122000</v>
      </c>
      <c r="AA589" s="28" cm="1">
        <f t="array" aca="1" ref="AA589" ca="1">_xlfn.IFS(DK589&lt;$DK$4,1,AND(DK589&gt;=$DK$4,DK589&lt;=$AA$4),2,DK589&gt;$AA$4,3)</f>
        <v>3</v>
      </c>
      <c r="AB589" s="28">
        <v>0</v>
      </c>
      <c r="AC589" s="28" cm="1">
        <f t="array" aca="1" ref="AC589" ca="1">IF(AB589="PERCENTIL 30","",_xlfn.IFS(DK589&lt;$AC$4,1,DK589&gt;$AC$4,2))</f>
        <v>2</v>
      </c>
      <c r="AD589" s="28" t="str">
        <f>+IFERROR(VLOOKUP(_xlfn.TEXTJOIN("_", FALSE, C589:E589), BD_Perc!$A:$O, 15, FALSE),"Segmentación no encontrada o vehículo inactivo")</f>
        <v>PERCENTIL 50</v>
      </c>
      <c r="AE589" s="28" t="str" cm="1">
        <f t="array" ref="AE589">_xlfn.IFS(
    AD589 = "PERCENTIL 50",
    _xlfn.IFS(
        BD!DK589 &lt; VLOOKUP(_xlfn.TEXTJOIN("_", FALSE, C589:E589), BD_Perc!$A:$O, 11, FALSE), "Intervalo de precio 1",
        BD!DK589 &gt;= VLOOKUP(_xlfn.TEXTJOIN("_", FALSE, C589:E589), BD_Perc!$A:$O, 11, FALSE), "Intervalo de precio 2"
    ),
    AD589 = "PERCENTIL 30-70",
    _xlfn.IFS(
        BD!DK589 &lt; VLOOKUP(_xlfn.TEXTJOIN("_", FALSE, C589:E589), BD_Perc!$A:$O, 6, FALSE), "Intervalo de precio 1",
        BD!DK589 &lt; VLOOKUP(_xlfn.TEXTJOIN("_", FALSE, C589:E589), BD_Perc!$A:$O, 7, FALSE), "Intervalo de precio 2",
        BD!DK589 &gt;= VLOOKUP(_xlfn.TEXTJOIN("_", FALSE, C589:E589), BD_Perc!$A:$O, 7, FALSE), "Intervalo de precio 3"
    ),
    AD589="Segmentación no encontrada o vehículo inactivo","Segmentación no encontrada o vehículo inactivo"
)</f>
        <v>Intervalo de precio 1</v>
      </c>
      <c r="AF589" s="33" t="s">
        <v>2412</v>
      </c>
      <c r="AG589" s="35" t="b">
        <f t="shared" si="58"/>
        <v>1</v>
      </c>
      <c r="AH589" s="205">
        <v>0.01</v>
      </c>
      <c r="AI589" s="205">
        <v>0.01</v>
      </c>
      <c r="AJ589" s="205">
        <v>0.01</v>
      </c>
      <c r="AK589" s="205">
        <v>0.01</v>
      </c>
      <c r="AL589" s="205">
        <v>0.01</v>
      </c>
      <c r="AM589" s="205">
        <v>0.01</v>
      </c>
      <c r="AN589" s="28" t="s">
        <v>113</v>
      </c>
      <c r="AO589" s="28" t="s">
        <v>113</v>
      </c>
      <c r="AP589" s="28" t="s">
        <v>176</v>
      </c>
      <c r="AQ589" s="37">
        <v>1</v>
      </c>
      <c r="AR589" s="38">
        <v>8689479</v>
      </c>
      <c r="AS589" s="38">
        <v>287409</v>
      </c>
      <c r="AT589" s="38">
        <v>391366</v>
      </c>
      <c r="AU589" s="38" t="s">
        <v>107</v>
      </c>
      <c r="AV589" s="38" t="s">
        <v>107</v>
      </c>
      <c r="AW589" s="38">
        <v>6359698</v>
      </c>
      <c r="AX589" s="38">
        <v>568703</v>
      </c>
      <c r="AY589" s="38">
        <v>648200</v>
      </c>
      <c r="AZ589" s="38">
        <v>17123</v>
      </c>
      <c r="BA589" s="38">
        <v>298355</v>
      </c>
      <c r="BB589" s="38" t="s">
        <v>107</v>
      </c>
      <c r="BC589" s="38" t="s">
        <v>107</v>
      </c>
      <c r="BD589" s="38" t="s">
        <v>107</v>
      </c>
      <c r="BE589" s="38" t="s">
        <v>107</v>
      </c>
      <c r="BF589" s="38" t="s">
        <v>107</v>
      </c>
      <c r="BG589" s="38">
        <v>604171</v>
      </c>
      <c r="BH589" s="38" t="s">
        <v>107</v>
      </c>
      <c r="BI589" s="38">
        <v>1467622</v>
      </c>
      <c r="BJ589" s="38">
        <v>3057548</v>
      </c>
      <c r="BK589" s="38">
        <v>0</v>
      </c>
      <c r="BL589" s="38">
        <v>550358</v>
      </c>
      <c r="BM589" s="38">
        <v>207913</v>
      </c>
      <c r="BN589" s="38" t="s">
        <v>107</v>
      </c>
      <c r="BO589" s="38" t="s">
        <v>107</v>
      </c>
      <c r="BP589" s="38">
        <v>1907910</v>
      </c>
      <c r="BQ589" s="38">
        <v>167553</v>
      </c>
      <c r="BR589" s="38">
        <v>3179849</v>
      </c>
      <c r="BS589" s="38" t="s">
        <v>107</v>
      </c>
      <c r="BT589" s="38" t="s">
        <v>107</v>
      </c>
      <c r="BU589" s="38" t="s">
        <v>107</v>
      </c>
      <c r="BV589" s="38" t="s">
        <v>107</v>
      </c>
      <c r="BW589" s="38">
        <v>4280567</v>
      </c>
      <c r="BX589" s="38">
        <v>116187</v>
      </c>
      <c r="BY589" s="38" t="s">
        <v>107</v>
      </c>
      <c r="BZ589" s="38" t="s">
        <v>107</v>
      </c>
      <c r="CA589" s="38">
        <v>0</v>
      </c>
      <c r="CB589" s="38">
        <v>1834529</v>
      </c>
      <c r="CC589" s="330">
        <v>293524531</v>
      </c>
      <c r="CD589" s="38" t="s">
        <v>107</v>
      </c>
      <c r="CE589" s="38" t="s">
        <v>107</v>
      </c>
      <c r="CF589" s="38" t="s">
        <v>107</v>
      </c>
      <c r="CG589" s="38" t="s">
        <v>107</v>
      </c>
      <c r="CH589" s="41" t="s">
        <v>107</v>
      </c>
      <c r="CI589" s="41" t="s">
        <v>107</v>
      </c>
      <c r="CJ589" s="41" t="s">
        <v>107</v>
      </c>
      <c r="CK589" s="41" t="s">
        <v>107</v>
      </c>
      <c r="CL589" s="41" t="s">
        <v>107</v>
      </c>
      <c r="CM589" s="41" t="s">
        <v>107</v>
      </c>
      <c r="CN589" s="41" t="s">
        <v>107</v>
      </c>
      <c r="CO589" s="42" t="s">
        <v>107</v>
      </c>
      <c r="CP589" s="41" t="s">
        <v>107</v>
      </c>
      <c r="CQ589" s="41" t="s">
        <v>107</v>
      </c>
      <c r="CR589" s="41" t="s">
        <v>176</v>
      </c>
      <c r="CS589" s="41" t="s">
        <v>107</v>
      </c>
      <c r="CT589" s="41" t="s">
        <v>176</v>
      </c>
      <c r="CU589" s="41" t="s">
        <v>107</v>
      </c>
      <c r="CV589" s="41" t="s">
        <v>107</v>
      </c>
      <c r="CW589" s="41" t="s">
        <v>107</v>
      </c>
      <c r="CX589" s="41" t="s">
        <v>107</v>
      </c>
      <c r="CY589" s="41" t="s">
        <v>107</v>
      </c>
      <c r="CZ589" s="41" t="s">
        <v>107</v>
      </c>
      <c r="DA589" s="41" t="s">
        <v>107</v>
      </c>
      <c r="DB589" s="41" t="s">
        <v>107</v>
      </c>
      <c r="DC589" s="41" t="s">
        <v>107</v>
      </c>
      <c r="DD589" s="332">
        <v>19935208</v>
      </c>
      <c r="DE589" s="43">
        <v>0</v>
      </c>
      <c r="DF589" s="390">
        <v>0</v>
      </c>
      <c r="DG589" s="310"/>
      <c r="DH589" s="203"/>
      <c r="DI589" s="279" t="str" cm="1">
        <f t="array" ref="DI589">+IF(AND(C589&lt;&gt;"Vehículos Eléctricos",C589&lt;&gt;"Vehículos Híbridos",AD589="PERCENTIL 50"),
     IF(VLOOKUP(_xlfn.TEXTJOIN("_",FALSE,C589:E589),BD_Perc!$A:$P,_xlfn.IFS(BD!AE589="Intervalo de precio 1",12,BD!AE589="Intervalo de precio 2",13),FALSE)&lt;=1,
     VLOOKUP(_xlfn.TEXTJOIN("_",FALSE,C589:E589),BD_Perc!$A:$P,16,FALSE),"Ok P50"),
     "Ok P30/70 ó Híbrido/Eléctrico")</f>
        <v>Ok P50</v>
      </c>
      <c r="DJ589" s="279" t="str">
        <f t="shared" si="55"/>
        <v>Vehículos Especiales_Carrotanques_Carrotanques</v>
      </c>
      <c r="DK589" s="331">
        <f t="shared" si="59"/>
        <v>756646531</v>
      </c>
      <c r="DL589" s="326"/>
    </row>
    <row r="590" spans="1:116" ht="51">
      <c r="A590" s="28">
        <v>585</v>
      </c>
      <c r="B590" s="29" t="s">
        <v>896</v>
      </c>
      <c r="C590" s="29" t="s">
        <v>4</v>
      </c>
      <c r="D590" s="29" t="s">
        <v>1112</v>
      </c>
      <c r="E590" s="42" t="s">
        <v>1113</v>
      </c>
      <c r="F590" s="42" t="s">
        <v>107</v>
      </c>
      <c r="G590" s="30" t="s">
        <v>1301</v>
      </c>
      <c r="H590" s="42" t="s">
        <v>1052</v>
      </c>
      <c r="I590" s="28" t="s">
        <v>107</v>
      </c>
      <c r="J590" s="28" t="s">
        <v>1302</v>
      </c>
      <c r="K590" s="31" t="s">
        <v>107</v>
      </c>
      <c r="L590" s="32">
        <v>320</v>
      </c>
      <c r="M590" s="28" t="s">
        <v>107</v>
      </c>
      <c r="N590" s="34">
        <v>0</v>
      </c>
      <c r="O590" s="34">
        <f>+IFERROR(VLOOKUP(I590,Precio_Fasecolda!A:C,3,FALSE),IFERROR(VLOOKUP(I590,Precio_Fasecolda!B:C,2,FALSE),N590))</f>
        <v>0</v>
      </c>
      <c r="P590" s="34">
        <f t="shared" si="56"/>
        <v>0</v>
      </c>
      <c r="Q590" s="28" t="s">
        <v>107</v>
      </c>
      <c r="R590" s="28" t="s">
        <v>2415</v>
      </c>
      <c r="S590" s="28" t="s">
        <v>360</v>
      </c>
      <c r="T590" s="33" t="s">
        <v>1129</v>
      </c>
      <c r="U590" s="28">
        <v>28000</v>
      </c>
      <c r="V590" s="28">
        <v>7500</v>
      </c>
      <c r="W590" s="69">
        <v>20500</v>
      </c>
      <c r="X590" s="56" t="s">
        <v>1125</v>
      </c>
      <c r="Y590" s="28" t="str">
        <f t="shared" si="57"/>
        <v>N.A.</v>
      </c>
      <c r="Z590" s="292">
        <f t="shared" si="54"/>
        <v>0</v>
      </c>
      <c r="AA590" s="28" cm="1">
        <f t="array" aca="1" ref="AA590" ca="1">_xlfn.IFS(DK590&lt;$DK$4,1,AND(DK590&gt;=$DK$4,DK590&lt;=$AA$4),2,DK590&gt;$AA$4,3)</f>
        <v>2</v>
      </c>
      <c r="AB590" s="28">
        <v>0</v>
      </c>
      <c r="AC590" s="28" cm="1">
        <f t="array" aca="1" ref="AC590" ca="1">IF(AB590="PERCENTIL 30","",_xlfn.IFS(DK590&lt;$AC$4,1,DK590&gt;$AC$4,2))</f>
        <v>1</v>
      </c>
      <c r="AD590" s="28" t="str">
        <f>+IFERROR(VLOOKUP(_xlfn.TEXTJOIN("_", FALSE, C590:E590), BD_Perc!$A:$O, 15, FALSE),"Segmentación no encontrada o vehículo inactivo")</f>
        <v>PERCENTIL 30-70</v>
      </c>
      <c r="AE590" s="28" t="str" cm="1">
        <f t="array" ref="AE590">_xlfn.IFS(
    AD590 = "PERCENTIL 50",
    _xlfn.IFS(
        BD!DK590 &lt; VLOOKUP(_xlfn.TEXTJOIN("_", FALSE, C590:E590), BD_Perc!$A:$O, 11, FALSE), "Intervalo de precio 1",
        BD!DK590 &gt;= VLOOKUP(_xlfn.TEXTJOIN("_", FALSE, C590:E590), BD_Perc!$A:$O, 11, FALSE), "Intervalo de precio 2"
    ),
    AD590 = "PERCENTIL 30-70",
    _xlfn.IFS(
        BD!DK590 &lt; VLOOKUP(_xlfn.TEXTJOIN("_", FALSE, C590:E590), BD_Perc!$A:$O, 6, FALSE), "Intervalo de precio 1",
        BD!DK590 &lt; VLOOKUP(_xlfn.TEXTJOIN("_", FALSE, C590:E590), BD_Perc!$A:$O, 7, FALSE), "Intervalo de precio 2",
        BD!DK590 &gt;= VLOOKUP(_xlfn.TEXTJOIN("_", FALSE, C590:E590), BD_Perc!$A:$O, 7, FALSE), "Intervalo de precio 3"
    ),
    AD590="Segmentación no encontrada o vehículo inactivo","Segmentación no encontrada o vehículo inactivo"
)</f>
        <v>Intervalo de precio 1</v>
      </c>
      <c r="AF590" s="33" t="s">
        <v>2412</v>
      </c>
      <c r="AG590" s="35" t="b">
        <f t="shared" si="58"/>
        <v>1</v>
      </c>
      <c r="AH590" s="205">
        <v>0.01</v>
      </c>
      <c r="AI590" s="205">
        <v>0.01</v>
      </c>
      <c r="AJ590" s="205">
        <v>0.01</v>
      </c>
      <c r="AK590" s="205">
        <v>0.01</v>
      </c>
      <c r="AL590" s="205">
        <v>0.01</v>
      </c>
      <c r="AM590" s="205">
        <v>0.01</v>
      </c>
      <c r="AN590" s="28" t="s">
        <v>113</v>
      </c>
      <c r="AO590" s="28" t="s">
        <v>113</v>
      </c>
      <c r="AP590" s="28" t="s">
        <v>176</v>
      </c>
      <c r="AQ590" s="37">
        <v>1</v>
      </c>
      <c r="AR590" s="38">
        <v>8689479</v>
      </c>
      <c r="AS590" s="38">
        <v>287409</v>
      </c>
      <c r="AT590" s="38">
        <v>391366</v>
      </c>
      <c r="AU590" s="38" t="s">
        <v>107</v>
      </c>
      <c r="AV590" s="38" t="s">
        <v>107</v>
      </c>
      <c r="AW590" s="38">
        <v>6359698</v>
      </c>
      <c r="AX590" s="38">
        <v>568703</v>
      </c>
      <c r="AY590" s="38">
        <v>648200</v>
      </c>
      <c r="AZ590" s="38">
        <v>17123</v>
      </c>
      <c r="BA590" s="38">
        <v>298355</v>
      </c>
      <c r="BB590" s="38" t="s">
        <v>107</v>
      </c>
      <c r="BC590" s="38">
        <v>36568264</v>
      </c>
      <c r="BD590" s="38" t="s">
        <v>107</v>
      </c>
      <c r="BE590" s="38" t="s">
        <v>107</v>
      </c>
      <c r="BF590" s="38" t="s">
        <v>107</v>
      </c>
      <c r="BG590" s="38">
        <v>604171</v>
      </c>
      <c r="BH590" s="38" t="s">
        <v>107</v>
      </c>
      <c r="BI590" s="38">
        <v>1467622</v>
      </c>
      <c r="BJ590" s="38">
        <v>3057548</v>
      </c>
      <c r="BK590" s="38">
        <v>0</v>
      </c>
      <c r="BL590" s="38">
        <v>550358</v>
      </c>
      <c r="BM590" s="38">
        <v>207913</v>
      </c>
      <c r="BN590" s="38" t="s">
        <v>107</v>
      </c>
      <c r="BO590" s="38" t="s">
        <v>107</v>
      </c>
      <c r="BP590" s="38">
        <v>1907910</v>
      </c>
      <c r="BQ590" s="38">
        <v>167553</v>
      </c>
      <c r="BR590" s="38">
        <v>3179849</v>
      </c>
      <c r="BS590" s="38" t="s">
        <v>107</v>
      </c>
      <c r="BT590" s="38" t="s">
        <v>107</v>
      </c>
      <c r="BU590" s="38" t="s">
        <v>107</v>
      </c>
      <c r="BV590" s="38" t="s">
        <v>107</v>
      </c>
      <c r="BW590" s="38">
        <v>4280567</v>
      </c>
      <c r="BX590" s="38">
        <v>116187</v>
      </c>
      <c r="BY590" s="38" t="s">
        <v>107</v>
      </c>
      <c r="BZ590" s="38" t="s">
        <v>107</v>
      </c>
      <c r="CA590" s="38">
        <v>0</v>
      </c>
      <c r="CB590" s="38">
        <v>1834529</v>
      </c>
      <c r="CC590" s="330" t="s">
        <v>107</v>
      </c>
      <c r="CD590" s="38" t="s">
        <v>107</v>
      </c>
      <c r="CE590" s="38" t="s">
        <v>107</v>
      </c>
      <c r="CF590" s="38" t="s">
        <v>107</v>
      </c>
      <c r="CG590" s="38" t="s">
        <v>107</v>
      </c>
      <c r="CH590" s="41" t="s">
        <v>107</v>
      </c>
      <c r="CI590" s="41" t="s">
        <v>107</v>
      </c>
      <c r="CJ590" s="41" t="s">
        <v>107</v>
      </c>
      <c r="CK590" s="41" t="s">
        <v>107</v>
      </c>
      <c r="CL590" s="41" t="s">
        <v>107</v>
      </c>
      <c r="CM590" s="41" t="s">
        <v>107</v>
      </c>
      <c r="CN590" s="41" t="s">
        <v>107</v>
      </c>
      <c r="CO590" s="42" t="s">
        <v>107</v>
      </c>
      <c r="CP590" s="41" t="s">
        <v>107</v>
      </c>
      <c r="CQ590" s="41" t="s">
        <v>107</v>
      </c>
      <c r="CR590" s="41" t="s">
        <v>107</v>
      </c>
      <c r="CS590" s="41" t="s">
        <v>107</v>
      </c>
      <c r="CT590" s="41" t="s">
        <v>107</v>
      </c>
      <c r="CU590" s="41" t="s">
        <v>107</v>
      </c>
      <c r="CV590" s="41" t="s">
        <v>107</v>
      </c>
      <c r="CW590" s="41" t="s">
        <v>107</v>
      </c>
      <c r="CX590" s="41" t="s">
        <v>176</v>
      </c>
      <c r="CY590" s="41" t="s">
        <v>107</v>
      </c>
      <c r="CZ590" s="41" t="s">
        <v>176</v>
      </c>
      <c r="DA590" s="41" t="s">
        <v>107</v>
      </c>
      <c r="DB590" s="41" t="s">
        <v>107</v>
      </c>
      <c r="DC590" s="41" t="s">
        <v>107</v>
      </c>
      <c r="DD590" s="332">
        <v>11374076</v>
      </c>
      <c r="DE590" s="43">
        <v>0</v>
      </c>
      <c r="DF590" s="390">
        <v>0</v>
      </c>
      <c r="DG590" s="310"/>
      <c r="DH590" s="203"/>
      <c r="DI590" s="279" t="str" cm="1">
        <f t="array" ref="DI590">+IF(AND(C590&lt;&gt;"Vehículos Eléctricos",C590&lt;&gt;"Vehículos Híbridos",AD590="PERCENTIL 50"),
     IF(VLOOKUP(_xlfn.TEXTJOIN("_",FALSE,C590:E590),BD_Perc!$A:$P,_xlfn.IFS(BD!AE590="Intervalo de precio 1",12,BD!AE590="Intervalo de precio 2",13),FALSE)&lt;=1,
     VLOOKUP(_xlfn.TEXTJOIN("_",FALSE,C590:E590),BD_Perc!$A:$P,16,FALSE),"Ok P50"),
     "Ok P30/70 ó Híbrido/Eléctrico")</f>
        <v>Ok P30/70 ó Híbrido/Eléctrico</v>
      </c>
      <c r="DJ590" s="279" t="str">
        <f t="shared" si="55"/>
        <v>Otros Tipos de Vehículos_Camión_Cabina Sencilla</v>
      </c>
      <c r="DK590" s="331">
        <f t="shared" si="59"/>
        <v>0</v>
      </c>
      <c r="DL590" s="326"/>
    </row>
    <row r="591" spans="1:116" ht="51">
      <c r="A591" s="28">
        <v>586</v>
      </c>
      <c r="B591" s="29" t="s">
        <v>896</v>
      </c>
      <c r="C591" s="29" t="s">
        <v>4</v>
      </c>
      <c r="D591" s="29" t="s">
        <v>1112</v>
      </c>
      <c r="E591" s="42" t="s">
        <v>1113</v>
      </c>
      <c r="F591" s="42" t="s">
        <v>107</v>
      </c>
      <c r="G591" s="30" t="s">
        <v>1301</v>
      </c>
      <c r="H591" s="42" t="s">
        <v>1052</v>
      </c>
      <c r="I591" s="28" t="s">
        <v>107</v>
      </c>
      <c r="J591" s="28" t="s">
        <v>1303</v>
      </c>
      <c r="K591" s="31" t="s">
        <v>107</v>
      </c>
      <c r="L591" s="32">
        <v>320</v>
      </c>
      <c r="M591" s="28" t="s">
        <v>107</v>
      </c>
      <c r="N591" s="34">
        <v>0</v>
      </c>
      <c r="O591" s="34">
        <f>+IFERROR(VLOOKUP(I591,Precio_Fasecolda!A:C,3,FALSE),IFERROR(VLOOKUP(I591,Precio_Fasecolda!B:C,2,FALSE),N591))</f>
        <v>0</v>
      </c>
      <c r="P591" s="34">
        <f t="shared" si="56"/>
        <v>0</v>
      </c>
      <c r="Q591" s="28" t="s">
        <v>107</v>
      </c>
      <c r="R591" s="28" t="s">
        <v>2415</v>
      </c>
      <c r="S591" s="28" t="s">
        <v>360</v>
      </c>
      <c r="T591" s="33" t="s">
        <v>1129</v>
      </c>
      <c r="U591" s="28">
        <v>28000</v>
      </c>
      <c r="V591" s="28">
        <v>7500</v>
      </c>
      <c r="W591" s="69">
        <v>20500</v>
      </c>
      <c r="X591" s="56" t="s">
        <v>1125</v>
      </c>
      <c r="Y591" s="28" t="str">
        <f t="shared" si="57"/>
        <v>N.A.</v>
      </c>
      <c r="Z591" s="292">
        <f t="shared" si="54"/>
        <v>0</v>
      </c>
      <c r="AA591" s="28" cm="1">
        <f t="array" aca="1" ref="AA591" ca="1">_xlfn.IFS(DK591&lt;$DK$4,1,AND(DK591&gt;=$DK$4,DK591&lt;=$AA$4),2,DK591&gt;$AA$4,3)</f>
        <v>2</v>
      </c>
      <c r="AB591" s="28">
        <v>0</v>
      </c>
      <c r="AC591" s="28" cm="1">
        <f t="array" aca="1" ref="AC591" ca="1">IF(AB591="PERCENTIL 30","",_xlfn.IFS(DK591&lt;$AC$4,1,DK591&gt;$AC$4,2))</f>
        <v>1</v>
      </c>
      <c r="AD591" s="28" t="str">
        <f>+IFERROR(VLOOKUP(_xlfn.TEXTJOIN("_", FALSE, C591:E591), BD_Perc!$A:$O, 15, FALSE),"Segmentación no encontrada o vehículo inactivo")</f>
        <v>PERCENTIL 30-70</v>
      </c>
      <c r="AE591" s="28" t="str" cm="1">
        <f t="array" ref="AE591">_xlfn.IFS(
    AD591 = "PERCENTIL 50",
    _xlfn.IFS(
        BD!DK591 &lt; VLOOKUP(_xlfn.TEXTJOIN("_", FALSE, C591:E591), BD_Perc!$A:$O, 11, FALSE), "Intervalo de precio 1",
        BD!DK591 &gt;= VLOOKUP(_xlfn.TEXTJOIN("_", FALSE, C591:E591), BD_Perc!$A:$O, 11, FALSE), "Intervalo de precio 2"
    ),
    AD591 = "PERCENTIL 30-70",
    _xlfn.IFS(
        BD!DK591 &lt; VLOOKUP(_xlfn.TEXTJOIN("_", FALSE, C591:E591), BD_Perc!$A:$O, 6, FALSE), "Intervalo de precio 1",
        BD!DK591 &lt; VLOOKUP(_xlfn.TEXTJOIN("_", FALSE, C591:E591), BD_Perc!$A:$O, 7, FALSE), "Intervalo de precio 2",
        BD!DK591 &gt;= VLOOKUP(_xlfn.TEXTJOIN("_", FALSE, C591:E591), BD_Perc!$A:$O, 7, FALSE), "Intervalo de precio 3"
    ),
    AD591="Segmentación no encontrada o vehículo inactivo","Segmentación no encontrada o vehículo inactivo"
)</f>
        <v>Intervalo de precio 1</v>
      </c>
      <c r="AF591" s="33" t="s">
        <v>2412</v>
      </c>
      <c r="AG591" s="35" t="b">
        <f t="shared" si="58"/>
        <v>1</v>
      </c>
      <c r="AH591" s="205">
        <v>0.01</v>
      </c>
      <c r="AI591" s="205">
        <v>0.01</v>
      </c>
      <c r="AJ591" s="205">
        <v>0.01</v>
      </c>
      <c r="AK591" s="205">
        <v>0.01</v>
      </c>
      <c r="AL591" s="205">
        <v>0.01</v>
      </c>
      <c r="AM591" s="205">
        <v>0.01</v>
      </c>
      <c r="AN591" s="28" t="s">
        <v>113</v>
      </c>
      <c r="AO591" s="28" t="s">
        <v>113</v>
      </c>
      <c r="AP591" s="28" t="s">
        <v>176</v>
      </c>
      <c r="AQ591" s="37">
        <v>1</v>
      </c>
      <c r="AR591" s="38">
        <v>8689479</v>
      </c>
      <c r="AS591" s="38">
        <v>287409</v>
      </c>
      <c r="AT591" s="38">
        <v>391366</v>
      </c>
      <c r="AU591" s="38" t="s">
        <v>107</v>
      </c>
      <c r="AV591" s="38" t="s">
        <v>107</v>
      </c>
      <c r="AW591" s="38">
        <v>6359698</v>
      </c>
      <c r="AX591" s="38">
        <v>568703</v>
      </c>
      <c r="AY591" s="38">
        <v>648200</v>
      </c>
      <c r="AZ591" s="38">
        <v>17123</v>
      </c>
      <c r="BA591" s="38">
        <v>298355</v>
      </c>
      <c r="BB591" s="38">
        <v>36568264</v>
      </c>
      <c r="BC591" s="38" t="s">
        <v>107</v>
      </c>
      <c r="BD591" s="38" t="s">
        <v>107</v>
      </c>
      <c r="BE591" s="38" t="s">
        <v>107</v>
      </c>
      <c r="BF591" s="38" t="s">
        <v>107</v>
      </c>
      <c r="BG591" s="38">
        <v>604171</v>
      </c>
      <c r="BH591" s="38" t="s">
        <v>107</v>
      </c>
      <c r="BI591" s="38">
        <v>1467622</v>
      </c>
      <c r="BJ591" s="38">
        <v>3057548</v>
      </c>
      <c r="BK591" s="38">
        <v>0</v>
      </c>
      <c r="BL591" s="38">
        <v>550358</v>
      </c>
      <c r="BM591" s="38">
        <v>207913</v>
      </c>
      <c r="BN591" s="38" t="s">
        <v>107</v>
      </c>
      <c r="BO591" s="38" t="s">
        <v>107</v>
      </c>
      <c r="BP591" s="38">
        <v>1907910</v>
      </c>
      <c r="BQ591" s="38">
        <v>167553</v>
      </c>
      <c r="BR591" s="38">
        <v>3179849</v>
      </c>
      <c r="BS591" s="38" t="s">
        <v>107</v>
      </c>
      <c r="BT591" s="38" t="s">
        <v>107</v>
      </c>
      <c r="BU591" s="38" t="s">
        <v>107</v>
      </c>
      <c r="BV591" s="38" t="s">
        <v>107</v>
      </c>
      <c r="BW591" s="38">
        <v>4280567</v>
      </c>
      <c r="BX591" s="38">
        <v>116187</v>
      </c>
      <c r="BY591" s="38" t="s">
        <v>107</v>
      </c>
      <c r="BZ591" s="38" t="s">
        <v>107</v>
      </c>
      <c r="CA591" s="38">
        <v>0</v>
      </c>
      <c r="CB591" s="38">
        <v>1834529</v>
      </c>
      <c r="CC591" s="330" t="s">
        <v>107</v>
      </c>
      <c r="CD591" s="38" t="s">
        <v>107</v>
      </c>
      <c r="CE591" s="38" t="s">
        <v>107</v>
      </c>
      <c r="CF591" s="38" t="s">
        <v>107</v>
      </c>
      <c r="CG591" s="38" t="s">
        <v>107</v>
      </c>
      <c r="CH591" s="41" t="s">
        <v>107</v>
      </c>
      <c r="CI591" s="41" t="s">
        <v>107</v>
      </c>
      <c r="CJ591" s="41" t="s">
        <v>107</v>
      </c>
      <c r="CK591" s="41" t="s">
        <v>107</v>
      </c>
      <c r="CL591" s="41" t="s">
        <v>107</v>
      </c>
      <c r="CM591" s="41" t="s">
        <v>107</v>
      </c>
      <c r="CN591" s="41" t="s">
        <v>107</v>
      </c>
      <c r="CO591" s="42" t="s">
        <v>107</v>
      </c>
      <c r="CP591" s="41" t="s">
        <v>107</v>
      </c>
      <c r="CQ591" s="41" t="s">
        <v>107</v>
      </c>
      <c r="CR591" s="41" t="s">
        <v>107</v>
      </c>
      <c r="CS591" s="41" t="s">
        <v>107</v>
      </c>
      <c r="CT591" s="41" t="s">
        <v>107</v>
      </c>
      <c r="CU591" s="41" t="s">
        <v>107</v>
      </c>
      <c r="CV591" s="41" t="s">
        <v>107</v>
      </c>
      <c r="CW591" s="41" t="s">
        <v>107</v>
      </c>
      <c r="CX591" s="41" t="s">
        <v>176</v>
      </c>
      <c r="CY591" s="41" t="s">
        <v>107</v>
      </c>
      <c r="CZ591" s="41" t="s">
        <v>176</v>
      </c>
      <c r="DA591" s="41" t="s">
        <v>107</v>
      </c>
      <c r="DB591" s="41" t="s">
        <v>107</v>
      </c>
      <c r="DC591" s="41" t="s">
        <v>107</v>
      </c>
      <c r="DD591" s="332">
        <v>11374076</v>
      </c>
      <c r="DE591" s="43">
        <v>0</v>
      </c>
      <c r="DF591" s="390">
        <v>0</v>
      </c>
      <c r="DG591" s="310"/>
      <c r="DH591" s="203"/>
      <c r="DI591" s="279" t="str" cm="1">
        <f t="array" ref="DI591">+IF(AND(C591&lt;&gt;"Vehículos Eléctricos",C591&lt;&gt;"Vehículos Híbridos",AD591="PERCENTIL 50"),
     IF(VLOOKUP(_xlfn.TEXTJOIN("_",FALSE,C591:E591),BD_Perc!$A:$P,_xlfn.IFS(BD!AE591="Intervalo de precio 1",12,BD!AE591="Intervalo de precio 2",13),FALSE)&lt;=1,
     VLOOKUP(_xlfn.TEXTJOIN("_",FALSE,C591:E591),BD_Perc!$A:$P,16,FALSE),"Ok P50"),
     "Ok P30/70 ó Híbrido/Eléctrico")</f>
        <v>Ok P30/70 ó Híbrido/Eléctrico</v>
      </c>
      <c r="DJ591" s="279" t="str">
        <f t="shared" si="55"/>
        <v>Otros Tipos de Vehículos_Camión_Cabina Sencilla</v>
      </c>
      <c r="DK591" s="331">
        <f t="shared" si="59"/>
        <v>0</v>
      </c>
      <c r="DL591" s="326"/>
    </row>
    <row r="592" spans="1:116" ht="51">
      <c r="A592" s="28">
        <v>587</v>
      </c>
      <c r="B592" s="30" t="s">
        <v>896</v>
      </c>
      <c r="C592" s="29" t="s">
        <v>3</v>
      </c>
      <c r="D592" s="29" t="s">
        <v>1038</v>
      </c>
      <c r="E592" s="42" t="s">
        <v>1038</v>
      </c>
      <c r="F592" s="42" t="s">
        <v>107</v>
      </c>
      <c r="G592" s="30" t="s">
        <v>1301</v>
      </c>
      <c r="H592" s="42" t="s">
        <v>1052</v>
      </c>
      <c r="I592" s="28" t="s">
        <v>107</v>
      </c>
      <c r="J592" s="28" t="s">
        <v>1304</v>
      </c>
      <c r="K592" s="31" t="s">
        <v>107</v>
      </c>
      <c r="L592" s="32">
        <v>320</v>
      </c>
      <c r="M592" s="33" t="s">
        <v>107</v>
      </c>
      <c r="N592" s="34">
        <v>0</v>
      </c>
      <c r="O592" s="34">
        <f>+IFERROR(VLOOKUP(I592,Precio_Fasecolda!A:C,3,FALSE),IFERROR(VLOOKUP(I592,Precio_Fasecolda!B:C,2,FALSE),N592))</f>
        <v>0</v>
      </c>
      <c r="P592" s="34">
        <f t="shared" si="56"/>
        <v>0</v>
      </c>
      <c r="Q592" s="33" t="s">
        <v>107</v>
      </c>
      <c r="R592" s="28" t="s">
        <v>2415</v>
      </c>
      <c r="S592" s="28" t="s">
        <v>360</v>
      </c>
      <c r="T592" s="28" t="s">
        <v>107</v>
      </c>
      <c r="U592" s="28" t="s">
        <v>107</v>
      </c>
      <c r="V592" s="42" t="s">
        <v>107</v>
      </c>
      <c r="W592" s="28" t="s">
        <v>107</v>
      </c>
      <c r="X592" s="28" t="s">
        <v>107</v>
      </c>
      <c r="Y592" s="28">
        <f t="shared" si="57"/>
        <v>342445286</v>
      </c>
      <c r="Z592" s="292">
        <f t="shared" si="54"/>
        <v>0</v>
      </c>
      <c r="AA592" s="28" cm="1">
        <f t="array" aca="1" ref="AA592" ca="1">_xlfn.IFS(DK592&lt;$DK$4,1,AND(DK592&gt;=$DK$4,DK592&lt;=$AA$4),2,DK592&gt;$AA$4,3)</f>
        <v>3</v>
      </c>
      <c r="AB592" s="28">
        <v>0</v>
      </c>
      <c r="AC592" s="28" cm="1">
        <f t="array" aca="1" ref="AC592" ca="1">IF(AB592="PERCENTIL 30","",_xlfn.IFS(DK592&lt;$AC$4,1,DK592&gt;$AC$4,2))</f>
        <v>2</v>
      </c>
      <c r="AD592" s="28" t="str">
        <f>+IFERROR(VLOOKUP(_xlfn.TEXTJOIN("_", FALSE, C592:E592), BD_Perc!$A:$O, 15, FALSE),"Segmentación no encontrada o vehículo inactivo")</f>
        <v>PERCENTIL 50</v>
      </c>
      <c r="AE592" s="28" t="str" cm="1">
        <f t="array" ref="AE592">_xlfn.IFS(
    AD592 = "PERCENTIL 50",
    _xlfn.IFS(
        BD!DK592 &lt; VLOOKUP(_xlfn.TEXTJOIN("_", FALSE, C592:E592), BD_Perc!$A:$O, 11, FALSE), "Intervalo de precio 1",
        BD!DK592 &gt;= VLOOKUP(_xlfn.TEXTJOIN("_", FALSE, C592:E592), BD_Perc!$A:$O, 11, FALSE), "Intervalo de precio 2"
    ),
    AD592 = "PERCENTIL 30-70",
    _xlfn.IFS(
        BD!DK592 &lt; VLOOKUP(_xlfn.TEXTJOIN("_", FALSE, C592:E592), BD_Perc!$A:$O, 6, FALSE), "Intervalo de precio 1",
        BD!DK592 &lt; VLOOKUP(_xlfn.TEXTJOIN("_", FALSE, C592:E592), BD_Perc!$A:$O, 7, FALSE), "Intervalo de precio 2",
        BD!DK592 &gt;= VLOOKUP(_xlfn.TEXTJOIN("_", FALSE, C592:E592), BD_Perc!$A:$O, 7, FALSE), "Intervalo de precio 3"
    ),
    AD592="Segmentación no encontrada o vehículo inactivo","Segmentación no encontrada o vehículo inactivo"
)</f>
        <v>Intervalo de precio 1</v>
      </c>
      <c r="AF592" s="33" t="s">
        <v>2412</v>
      </c>
      <c r="AG592" s="35" t="b">
        <f t="shared" si="58"/>
        <v>1</v>
      </c>
      <c r="AH592" s="205">
        <v>0.01</v>
      </c>
      <c r="AI592" s="205">
        <v>0.01</v>
      </c>
      <c r="AJ592" s="205">
        <v>0.01</v>
      </c>
      <c r="AK592" s="205">
        <v>0.01</v>
      </c>
      <c r="AL592" s="205">
        <v>0.01</v>
      </c>
      <c r="AM592" s="205">
        <v>0.01</v>
      </c>
      <c r="AN592" s="28" t="s">
        <v>113</v>
      </c>
      <c r="AO592" s="28" t="s">
        <v>113</v>
      </c>
      <c r="AP592" s="28" t="s">
        <v>176</v>
      </c>
      <c r="AQ592" s="37">
        <v>1</v>
      </c>
      <c r="AR592" s="38">
        <v>8689479</v>
      </c>
      <c r="AS592" s="38">
        <v>287409</v>
      </c>
      <c r="AT592" s="38">
        <v>391366</v>
      </c>
      <c r="AU592" s="38" t="s">
        <v>107</v>
      </c>
      <c r="AV592" s="38" t="s">
        <v>107</v>
      </c>
      <c r="AW592" s="38">
        <v>6359698</v>
      </c>
      <c r="AX592" s="38">
        <v>568703</v>
      </c>
      <c r="AY592" s="38">
        <v>648200</v>
      </c>
      <c r="AZ592" s="38">
        <v>17123</v>
      </c>
      <c r="BA592" s="38">
        <v>298355</v>
      </c>
      <c r="BB592" s="38" t="s">
        <v>107</v>
      </c>
      <c r="BC592" s="38" t="s">
        <v>107</v>
      </c>
      <c r="BD592" s="38" t="s">
        <v>107</v>
      </c>
      <c r="BE592" s="38" t="s">
        <v>107</v>
      </c>
      <c r="BF592" s="38" t="s">
        <v>107</v>
      </c>
      <c r="BG592" s="38">
        <v>604171</v>
      </c>
      <c r="BH592" s="38" t="s">
        <v>107</v>
      </c>
      <c r="BI592" s="38">
        <v>1467622</v>
      </c>
      <c r="BJ592" s="38">
        <v>3057548</v>
      </c>
      <c r="BK592" s="38">
        <v>0</v>
      </c>
      <c r="BL592" s="38">
        <v>550358</v>
      </c>
      <c r="BM592" s="38">
        <v>207913</v>
      </c>
      <c r="BN592" s="38" t="s">
        <v>107</v>
      </c>
      <c r="BO592" s="38" t="s">
        <v>107</v>
      </c>
      <c r="BP592" s="38">
        <v>1907910</v>
      </c>
      <c r="BQ592" s="38">
        <v>167553</v>
      </c>
      <c r="BR592" s="38">
        <v>3179849</v>
      </c>
      <c r="BS592" s="38" t="s">
        <v>107</v>
      </c>
      <c r="BT592" s="38" t="s">
        <v>107</v>
      </c>
      <c r="BU592" s="38" t="s">
        <v>107</v>
      </c>
      <c r="BV592" s="38" t="s">
        <v>107</v>
      </c>
      <c r="BW592" s="38">
        <v>4280567</v>
      </c>
      <c r="BX592" s="38">
        <v>116187</v>
      </c>
      <c r="BY592" s="38" t="s">
        <v>107</v>
      </c>
      <c r="BZ592" s="38" t="s">
        <v>107</v>
      </c>
      <c r="CA592" s="38">
        <v>0</v>
      </c>
      <c r="CB592" s="38">
        <v>1834529</v>
      </c>
      <c r="CC592" s="330">
        <v>342445286</v>
      </c>
      <c r="CD592" s="38" t="s">
        <v>107</v>
      </c>
      <c r="CE592" s="38" t="s">
        <v>107</v>
      </c>
      <c r="CF592" s="38" t="s">
        <v>107</v>
      </c>
      <c r="CG592" s="38" t="s">
        <v>107</v>
      </c>
      <c r="CH592" s="41" t="s">
        <v>107</v>
      </c>
      <c r="CI592" s="41" t="s">
        <v>107</v>
      </c>
      <c r="CJ592" s="41" t="s">
        <v>107</v>
      </c>
      <c r="CK592" s="41" t="s">
        <v>107</v>
      </c>
      <c r="CL592" s="41" t="s">
        <v>107</v>
      </c>
      <c r="CM592" s="41" t="s">
        <v>107</v>
      </c>
      <c r="CN592" s="41" t="s">
        <v>107</v>
      </c>
      <c r="CO592" s="42" t="s">
        <v>107</v>
      </c>
      <c r="CP592" s="41" t="s">
        <v>107</v>
      </c>
      <c r="CQ592" s="41" t="s">
        <v>107</v>
      </c>
      <c r="CR592" s="41" t="s">
        <v>176</v>
      </c>
      <c r="CS592" s="41" t="s">
        <v>107</v>
      </c>
      <c r="CT592" s="41" t="s">
        <v>176</v>
      </c>
      <c r="CU592" s="41" t="s">
        <v>107</v>
      </c>
      <c r="CV592" s="41" t="s">
        <v>107</v>
      </c>
      <c r="CW592" s="41" t="s">
        <v>107</v>
      </c>
      <c r="CX592" s="41" t="s">
        <v>107</v>
      </c>
      <c r="CY592" s="41" t="s">
        <v>107</v>
      </c>
      <c r="CZ592" s="41" t="s">
        <v>107</v>
      </c>
      <c r="DA592" s="41" t="s">
        <v>107</v>
      </c>
      <c r="DB592" s="41" t="s">
        <v>107</v>
      </c>
      <c r="DC592" s="41" t="s">
        <v>107</v>
      </c>
      <c r="DD592" s="332">
        <v>19935208</v>
      </c>
      <c r="DE592" s="265">
        <v>0</v>
      </c>
      <c r="DF592" s="390">
        <v>0</v>
      </c>
      <c r="DG592" s="311"/>
      <c r="DH592" s="203"/>
      <c r="DI592" s="279" t="str" cm="1">
        <f t="array" ref="DI592">+IF(AND(C592&lt;&gt;"Vehículos Eléctricos",C592&lt;&gt;"Vehículos Híbridos",AD592="PERCENTIL 50"),
     IF(VLOOKUP(_xlfn.TEXTJOIN("_",FALSE,C592:E592),BD_Perc!$A:$P,_xlfn.IFS(BD!AE592="Intervalo de precio 1",12,BD!AE592="Intervalo de precio 2",13),FALSE)&lt;=1,
     VLOOKUP(_xlfn.TEXTJOIN("_",FALSE,C592:E592),BD_Perc!$A:$P,16,FALSE),"Ok P50"),
     "Ok P30/70 ó Híbrido/Eléctrico")</f>
        <v>Ok P50</v>
      </c>
      <c r="DJ592" s="279" t="str">
        <f t="shared" si="55"/>
        <v>Vehículos Especiales_Carrotanques_Carrotanques</v>
      </c>
      <c r="DK592" s="331">
        <f t="shared" si="59"/>
        <v>342445286</v>
      </c>
      <c r="DL592" s="326"/>
    </row>
    <row r="593" spans="1:116" ht="51">
      <c r="A593" s="28">
        <v>588</v>
      </c>
      <c r="B593" s="30" t="s">
        <v>896</v>
      </c>
      <c r="C593" s="29" t="s">
        <v>3</v>
      </c>
      <c r="D593" s="29" t="s">
        <v>1038</v>
      </c>
      <c r="E593" s="42" t="s">
        <v>1038</v>
      </c>
      <c r="F593" s="42" t="s">
        <v>107</v>
      </c>
      <c r="G593" s="30" t="s">
        <v>1305</v>
      </c>
      <c r="H593" s="42" t="s">
        <v>1052</v>
      </c>
      <c r="I593" s="28" t="s">
        <v>107</v>
      </c>
      <c r="J593" s="28" t="s">
        <v>1306</v>
      </c>
      <c r="K593" s="31" t="s">
        <v>107</v>
      </c>
      <c r="L593" s="32">
        <v>320</v>
      </c>
      <c r="M593" s="33" t="s">
        <v>107</v>
      </c>
      <c r="N593" s="34">
        <v>0</v>
      </c>
      <c r="O593" s="34">
        <f>+IFERROR(VLOOKUP(I593,Precio_Fasecolda!A:C,3,FALSE),IFERROR(VLOOKUP(I593,Precio_Fasecolda!B:C,2,FALSE),N593))</f>
        <v>0</v>
      </c>
      <c r="P593" s="34">
        <f t="shared" si="56"/>
        <v>0</v>
      </c>
      <c r="Q593" s="33" t="s">
        <v>107</v>
      </c>
      <c r="R593" s="28" t="s">
        <v>2415</v>
      </c>
      <c r="S593" s="28" t="s">
        <v>360</v>
      </c>
      <c r="T593" s="28" t="s">
        <v>107</v>
      </c>
      <c r="U593" s="28" t="s">
        <v>107</v>
      </c>
      <c r="V593" s="42" t="s">
        <v>107</v>
      </c>
      <c r="W593" s="28" t="s">
        <v>107</v>
      </c>
      <c r="X593" s="28" t="s">
        <v>107</v>
      </c>
      <c r="Y593" s="28">
        <f t="shared" si="57"/>
        <v>293524531</v>
      </c>
      <c r="Z593" s="292">
        <f t="shared" si="54"/>
        <v>0</v>
      </c>
      <c r="AA593" s="28" cm="1">
        <f t="array" aca="1" ref="AA593" ca="1">_xlfn.IFS(DK593&lt;$DK$4,1,AND(DK593&gt;=$DK$4,DK593&lt;=$AA$4),2,DK593&gt;$AA$4,3)</f>
        <v>3</v>
      </c>
      <c r="AB593" s="28">
        <v>0</v>
      </c>
      <c r="AC593" s="28" cm="1">
        <f t="array" aca="1" ref="AC593" ca="1">IF(AB593="PERCENTIL 30","",_xlfn.IFS(DK593&lt;$AC$4,1,DK593&gt;$AC$4,2))</f>
        <v>2</v>
      </c>
      <c r="AD593" s="28" t="str">
        <f>+IFERROR(VLOOKUP(_xlfn.TEXTJOIN("_", FALSE, C593:E593), BD_Perc!$A:$O, 15, FALSE),"Segmentación no encontrada o vehículo inactivo")</f>
        <v>PERCENTIL 50</v>
      </c>
      <c r="AE593" s="28" t="str" cm="1">
        <f t="array" ref="AE593">_xlfn.IFS(
    AD593 = "PERCENTIL 50",
    _xlfn.IFS(
        BD!DK593 &lt; VLOOKUP(_xlfn.TEXTJOIN("_", FALSE, C593:E593), BD_Perc!$A:$O, 11, FALSE), "Intervalo de precio 1",
        BD!DK593 &gt;= VLOOKUP(_xlfn.TEXTJOIN("_", FALSE, C593:E593), BD_Perc!$A:$O, 11, FALSE), "Intervalo de precio 2"
    ),
    AD593 = "PERCENTIL 30-70",
    _xlfn.IFS(
        BD!DK593 &lt; VLOOKUP(_xlfn.TEXTJOIN("_", FALSE, C593:E593), BD_Perc!$A:$O, 6, FALSE), "Intervalo de precio 1",
        BD!DK593 &lt; VLOOKUP(_xlfn.TEXTJOIN("_", FALSE, C593:E593), BD_Perc!$A:$O, 7, FALSE), "Intervalo de precio 2",
        BD!DK593 &gt;= VLOOKUP(_xlfn.TEXTJOIN("_", FALSE, C593:E593), BD_Perc!$A:$O, 7, FALSE), "Intervalo de precio 3"
    ),
    AD593="Segmentación no encontrada o vehículo inactivo","Segmentación no encontrada o vehículo inactivo"
)</f>
        <v>Intervalo de precio 1</v>
      </c>
      <c r="AF593" s="33" t="s">
        <v>2412</v>
      </c>
      <c r="AG593" s="35" t="b">
        <f t="shared" si="58"/>
        <v>1</v>
      </c>
      <c r="AH593" s="205">
        <v>0.01</v>
      </c>
      <c r="AI593" s="205">
        <v>0.01</v>
      </c>
      <c r="AJ593" s="205">
        <v>0.01</v>
      </c>
      <c r="AK593" s="205">
        <v>0.01</v>
      </c>
      <c r="AL593" s="205">
        <v>0.01</v>
      </c>
      <c r="AM593" s="205">
        <v>0.01</v>
      </c>
      <c r="AN593" s="28" t="s">
        <v>113</v>
      </c>
      <c r="AO593" s="28" t="s">
        <v>113</v>
      </c>
      <c r="AP593" s="28" t="s">
        <v>176</v>
      </c>
      <c r="AQ593" s="37">
        <v>1</v>
      </c>
      <c r="AR593" s="38">
        <v>8689479</v>
      </c>
      <c r="AS593" s="38">
        <v>287409</v>
      </c>
      <c r="AT593" s="38">
        <v>391366</v>
      </c>
      <c r="AU593" s="38" t="s">
        <v>107</v>
      </c>
      <c r="AV593" s="38" t="s">
        <v>107</v>
      </c>
      <c r="AW593" s="38">
        <v>6359698</v>
      </c>
      <c r="AX593" s="38">
        <v>568703</v>
      </c>
      <c r="AY593" s="38">
        <v>648200</v>
      </c>
      <c r="AZ593" s="38">
        <v>17123</v>
      </c>
      <c r="BA593" s="38">
        <v>298355</v>
      </c>
      <c r="BB593" s="38" t="s">
        <v>107</v>
      </c>
      <c r="BC593" s="38" t="s">
        <v>107</v>
      </c>
      <c r="BD593" s="38" t="s">
        <v>107</v>
      </c>
      <c r="BE593" s="38" t="s">
        <v>107</v>
      </c>
      <c r="BF593" s="38" t="s">
        <v>107</v>
      </c>
      <c r="BG593" s="38">
        <v>604171</v>
      </c>
      <c r="BH593" s="38" t="s">
        <v>107</v>
      </c>
      <c r="BI593" s="38">
        <v>1467622</v>
      </c>
      <c r="BJ593" s="38">
        <v>3057548</v>
      </c>
      <c r="BK593" s="38">
        <v>0</v>
      </c>
      <c r="BL593" s="38">
        <v>550358</v>
      </c>
      <c r="BM593" s="38">
        <v>207913</v>
      </c>
      <c r="BN593" s="38" t="s">
        <v>107</v>
      </c>
      <c r="BO593" s="38" t="s">
        <v>107</v>
      </c>
      <c r="BP593" s="38">
        <v>1907910</v>
      </c>
      <c r="BQ593" s="38">
        <v>167553</v>
      </c>
      <c r="BR593" s="38">
        <v>3179849</v>
      </c>
      <c r="BS593" s="38" t="s">
        <v>107</v>
      </c>
      <c r="BT593" s="38" t="s">
        <v>107</v>
      </c>
      <c r="BU593" s="38" t="s">
        <v>107</v>
      </c>
      <c r="BV593" s="38" t="s">
        <v>107</v>
      </c>
      <c r="BW593" s="38">
        <v>4280567</v>
      </c>
      <c r="BX593" s="38">
        <v>116187</v>
      </c>
      <c r="BY593" s="38" t="s">
        <v>107</v>
      </c>
      <c r="BZ593" s="38" t="s">
        <v>107</v>
      </c>
      <c r="CA593" s="38">
        <v>0</v>
      </c>
      <c r="CB593" s="38">
        <v>1834529</v>
      </c>
      <c r="CC593" s="330">
        <v>293524531</v>
      </c>
      <c r="CD593" s="38" t="s">
        <v>107</v>
      </c>
      <c r="CE593" s="38" t="s">
        <v>107</v>
      </c>
      <c r="CF593" s="38" t="s">
        <v>107</v>
      </c>
      <c r="CG593" s="38" t="s">
        <v>107</v>
      </c>
      <c r="CH593" s="41" t="s">
        <v>107</v>
      </c>
      <c r="CI593" s="41" t="s">
        <v>107</v>
      </c>
      <c r="CJ593" s="41" t="s">
        <v>107</v>
      </c>
      <c r="CK593" s="41" t="s">
        <v>107</v>
      </c>
      <c r="CL593" s="41" t="s">
        <v>107</v>
      </c>
      <c r="CM593" s="41" t="s">
        <v>107</v>
      </c>
      <c r="CN593" s="41" t="s">
        <v>107</v>
      </c>
      <c r="CO593" s="42" t="s">
        <v>107</v>
      </c>
      <c r="CP593" s="41" t="s">
        <v>107</v>
      </c>
      <c r="CQ593" s="41" t="s">
        <v>107</v>
      </c>
      <c r="CR593" s="41" t="s">
        <v>176</v>
      </c>
      <c r="CS593" s="41" t="s">
        <v>107</v>
      </c>
      <c r="CT593" s="41" t="s">
        <v>176</v>
      </c>
      <c r="CU593" s="41" t="s">
        <v>107</v>
      </c>
      <c r="CV593" s="41" t="s">
        <v>107</v>
      </c>
      <c r="CW593" s="41" t="s">
        <v>107</v>
      </c>
      <c r="CX593" s="41" t="s">
        <v>107</v>
      </c>
      <c r="CY593" s="41" t="s">
        <v>107</v>
      </c>
      <c r="CZ593" s="41" t="s">
        <v>107</v>
      </c>
      <c r="DA593" s="41" t="s">
        <v>107</v>
      </c>
      <c r="DB593" s="41" t="s">
        <v>107</v>
      </c>
      <c r="DC593" s="41" t="s">
        <v>107</v>
      </c>
      <c r="DD593" s="332">
        <v>17489170</v>
      </c>
      <c r="DE593" s="265">
        <v>0</v>
      </c>
      <c r="DF593" s="390">
        <v>0</v>
      </c>
      <c r="DG593" s="311"/>
      <c r="DH593" s="203"/>
      <c r="DI593" s="279" t="str" cm="1">
        <f t="array" ref="DI593">+IF(AND(C593&lt;&gt;"Vehículos Eléctricos",C593&lt;&gt;"Vehículos Híbridos",AD593="PERCENTIL 50"),
     IF(VLOOKUP(_xlfn.TEXTJOIN("_",FALSE,C593:E593),BD_Perc!$A:$P,_xlfn.IFS(BD!AE593="Intervalo de precio 1",12,BD!AE593="Intervalo de precio 2",13),FALSE)&lt;=1,
     VLOOKUP(_xlfn.TEXTJOIN("_",FALSE,C593:E593),BD_Perc!$A:$P,16,FALSE),"Ok P50"),
     "Ok P30/70 ó Híbrido/Eléctrico")</f>
        <v>Ok P50</v>
      </c>
      <c r="DJ593" s="279" t="str">
        <f t="shared" si="55"/>
        <v>Vehículos Especiales_Carrotanques_Carrotanques</v>
      </c>
      <c r="DK593" s="331">
        <f t="shared" si="59"/>
        <v>293524531</v>
      </c>
      <c r="DL593" s="326"/>
    </row>
    <row r="594" spans="1:116" ht="51">
      <c r="A594" s="28">
        <v>589</v>
      </c>
      <c r="B594" s="30" t="s">
        <v>896</v>
      </c>
      <c r="C594" s="29" t="s">
        <v>3</v>
      </c>
      <c r="D594" s="29" t="s">
        <v>1038</v>
      </c>
      <c r="E594" s="42" t="s">
        <v>1038</v>
      </c>
      <c r="F594" s="42" t="s">
        <v>107</v>
      </c>
      <c r="G594" s="30" t="s">
        <v>1307</v>
      </c>
      <c r="H594" s="42" t="s">
        <v>1052</v>
      </c>
      <c r="I594" s="28" t="s">
        <v>107</v>
      </c>
      <c r="J594" s="28" t="s">
        <v>1308</v>
      </c>
      <c r="K594" s="31" t="s">
        <v>107</v>
      </c>
      <c r="L594" s="32">
        <v>320</v>
      </c>
      <c r="M594" s="33" t="s">
        <v>107</v>
      </c>
      <c r="N594" s="34">
        <v>0</v>
      </c>
      <c r="O594" s="34">
        <f>+IFERROR(VLOOKUP(I594,Precio_Fasecolda!A:C,3,FALSE),IFERROR(VLOOKUP(I594,Precio_Fasecolda!B:C,2,FALSE),N594))</f>
        <v>0</v>
      </c>
      <c r="P594" s="34">
        <f t="shared" si="56"/>
        <v>0</v>
      </c>
      <c r="Q594" s="33" t="s">
        <v>107</v>
      </c>
      <c r="R594" s="28" t="s">
        <v>2415</v>
      </c>
      <c r="S594" s="28" t="s">
        <v>360</v>
      </c>
      <c r="T594" s="28" t="s">
        <v>107</v>
      </c>
      <c r="U594" s="28" t="s">
        <v>107</v>
      </c>
      <c r="V594" s="42" t="s">
        <v>107</v>
      </c>
      <c r="W594" s="28" t="s">
        <v>107</v>
      </c>
      <c r="X594" s="28" t="s">
        <v>107</v>
      </c>
      <c r="Y594" s="28">
        <f t="shared" si="57"/>
        <v>293524531</v>
      </c>
      <c r="Z594" s="292">
        <f t="shared" si="54"/>
        <v>0</v>
      </c>
      <c r="AA594" s="28" cm="1">
        <f t="array" aca="1" ref="AA594" ca="1">_xlfn.IFS(DK594&lt;$DK$4,1,AND(DK594&gt;=$DK$4,DK594&lt;=$AA$4),2,DK594&gt;$AA$4,3)</f>
        <v>3</v>
      </c>
      <c r="AB594" s="28">
        <v>0</v>
      </c>
      <c r="AC594" s="28" cm="1">
        <f t="array" aca="1" ref="AC594" ca="1">IF(AB594="PERCENTIL 30","",_xlfn.IFS(DK594&lt;$AC$4,1,DK594&gt;$AC$4,2))</f>
        <v>2</v>
      </c>
      <c r="AD594" s="28" t="str">
        <f>+IFERROR(VLOOKUP(_xlfn.TEXTJOIN("_", FALSE, C594:E594), BD_Perc!$A:$O, 15, FALSE),"Segmentación no encontrada o vehículo inactivo")</f>
        <v>PERCENTIL 50</v>
      </c>
      <c r="AE594" s="28" t="str" cm="1">
        <f t="array" ref="AE594">_xlfn.IFS(
    AD594 = "PERCENTIL 50",
    _xlfn.IFS(
        BD!DK594 &lt; VLOOKUP(_xlfn.TEXTJOIN("_", FALSE, C594:E594), BD_Perc!$A:$O, 11, FALSE), "Intervalo de precio 1",
        BD!DK594 &gt;= VLOOKUP(_xlfn.TEXTJOIN("_", FALSE, C594:E594), BD_Perc!$A:$O, 11, FALSE), "Intervalo de precio 2"
    ),
    AD594 = "PERCENTIL 30-70",
    _xlfn.IFS(
        BD!DK594 &lt; VLOOKUP(_xlfn.TEXTJOIN("_", FALSE, C594:E594), BD_Perc!$A:$O, 6, FALSE), "Intervalo de precio 1",
        BD!DK594 &lt; VLOOKUP(_xlfn.TEXTJOIN("_", FALSE, C594:E594), BD_Perc!$A:$O, 7, FALSE), "Intervalo de precio 2",
        BD!DK594 &gt;= VLOOKUP(_xlfn.TEXTJOIN("_", FALSE, C594:E594), BD_Perc!$A:$O, 7, FALSE), "Intervalo de precio 3"
    ),
    AD594="Segmentación no encontrada o vehículo inactivo","Segmentación no encontrada o vehículo inactivo"
)</f>
        <v>Intervalo de precio 1</v>
      </c>
      <c r="AF594" s="33" t="s">
        <v>2412</v>
      </c>
      <c r="AG594" s="35" t="b">
        <f t="shared" si="58"/>
        <v>1</v>
      </c>
      <c r="AH594" s="205">
        <v>0.01</v>
      </c>
      <c r="AI594" s="205">
        <v>0.01</v>
      </c>
      <c r="AJ594" s="205">
        <v>0.01</v>
      </c>
      <c r="AK594" s="205">
        <v>0.01</v>
      </c>
      <c r="AL594" s="205">
        <v>0.01</v>
      </c>
      <c r="AM594" s="205">
        <v>0.01</v>
      </c>
      <c r="AN594" s="28" t="s">
        <v>113</v>
      </c>
      <c r="AO594" s="28" t="s">
        <v>113</v>
      </c>
      <c r="AP594" s="28" t="s">
        <v>176</v>
      </c>
      <c r="AQ594" s="37">
        <v>1</v>
      </c>
      <c r="AR594" s="38">
        <v>8689479</v>
      </c>
      <c r="AS594" s="38">
        <v>287409</v>
      </c>
      <c r="AT594" s="38">
        <v>391366</v>
      </c>
      <c r="AU594" s="38" t="s">
        <v>107</v>
      </c>
      <c r="AV594" s="38" t="s">
        <v>107</v>
      </c>
      <c r="AW594" s="38">
        <v>6359698</v>
      </c>
      <c r="AX594" s="38">
        <v>568703</v>
      </c>
      <c r="AY594" s="38">
        <v>648200</v>
      </c>
      <c r="AZ594" s="38">
        <v>17123</v>
      </c>
      <c r="BA594" s="38">
        <v>298355</v>
      </c>
      <c r="BB594" s="38" t="s">
        <v>107</v>
      </c>
      <c r="BC594" s="38" t="s">
        <v>107</v>
      </c>
      <c r="BD594" s="38" t="s">
        <v>107</v>
      </c>
      <c r="BE594" s="38" t="s">
        <v>107</v>
      </c>
      <c r="BF594" s="38" t="s">
        <v>107</v>
      </c>
      <c r="BG594" s="38">
        <v>604171</v>
      </c>
      <c r="BH594" s="38" t="s">
        <v>107</v>
      </c>
      <c r="BI594" s="38">
        <v>1467622</v>
      </c>
      <c r="BJ594" s="38">
        <v>3057548</v>
      </c>
      <c r="BK594" s="38">
        <v>0</v>
      </c>
      <c r="BL594" s="38">
        <v>550358</v>
      </c>
      <c r="BM594" s="38">
        <v>207913</v>
      </c>
      <c r="BN594" s="38" t="s">
        <v>107</v>
      </c>
      <c r="BO594" s="38" t="s">
        <v>107</v>
      </c>
      <c r="BP594" s="38">
        <v>1907910</v>
      </c>
      <c r="BQ594" s="38">
        <v>167553</v>
      </c>
      <c r="BR594" s="38">
        <v>3179849</v>
      </c>
      <c r="BS594" s="38" t="s">
        <v>107</v>
      </c>
      <c r="BT594" s="38" t="s">
        <v>107</v>
      </c>
      <c r="BU594" s="38" t="s">
        <v>107</v>
      </c>
      <c r="BV594" s="38" t="s">
        <v>107</v>
      </c>
      <c r="BW594" s="38">
        <v>4280567</v>
      </c>
      <c r="BX594" s="38">
        <v>116187</v>
      </c>
      <c r="BY594" s="38" t="s">
        <v>107</v>
      </c>
      <c r="BZ594" s="38" t="s">
        <v>107</v>
      </c>
      <c r="CA594" s="38">
        <v>0</v>
      </c>
      <c r="CB594" s="38">
        <v>1834529</v>
      </c>
      <c r="CC594" s="330">
        <v>293524531</v>
      </c>
      <c r="CD594" s="38" t="s">
        <v>107</v>
      </c>
      <c r="CE594" s="38" t="s">
        <v>107</v>
      </c>
      <c r="CF594" s="38" t="s">
        <v>107</v>
      </c>
      <c r="CG594" s="38" t="s">
        <v>107</v>
      </c>
      <c r="CH594" s="41" t="s">
        <v>107</v>
      </c>
      <c r="CI594" s="41" t="s">
        <v>107</v>
      </c>
      <c r="CJ594" s="41" t="s">
        <v>107</v>
      </c>
      <c r="CK594" s="41" t="s">
        <v>107</v>
      </c>
      <c r="CL594" s="41" t="s">
        <v>107</v>
      </c>
      <c r="CM594" s="41" t="s">
        <v>107</v>
      </c>
      <c r="CN594" s="41" t="s">
        <v>107</v>
      </c>
      <c r="CO594" s="42" t="s">
        <v>107</v>
      </c>
      <c r="CP594" s="41" t="s">
        <v>107</v>
      </c>
      <c r="CQ594" s="41" t="s">
        <v>107</v>
      </c>
      <c r="CR594" s="41" t="s">
        <v>176</v>
      </c>
      <c r="CS594" s="41" t="s">
        <v>107</v>
      </c>
      <c r="CT594" s="41" t="s">
        <v>176</v>
      </c>
      <c r="CU594" s="41" t="s">
        <v>107</v>
      </c>
      <c r="CV594" s="41" t="s">
        <v>107</v>
      </c>
      <c r="CW594" s="41" t="s">
        <v>107</v>
      </c>
      <c r="CX594" s="41" t="s">
        <v>107</v>
      </c>
      <c r="CY594" s="41" t="s">
        <v>107</v>
      </c>
      <c r="CZ594" s="41" t="s">
        <v>107</v>
      </c>
      <c r="DA594" s="41" t="s">
        <v>107</v>
      </c>
      <c r="DB594" s="41" t="s">
        <v>107</v>
      </c>
      <c r="DC594" s="41" t="s">
        <v>107</v>
      </c>
      <c r="DD594" s="332">
        <v>17489170</v>
      </c>
      <c r="DE594" s="265">
        <v>0</v>
      </c>
      <c r="DF594" s="390">
        <v>0</v>
      </c>
      <c r="DG594" s="311"/>
      <c r="DH594" s="203"/>
      <c r="DI594" s="279" t="str" cm="1">
        <f t="array" ref="DI594">+IF(AND(C594&lt;&gt;"Vehículos Eléctricos",C594&lt;&gt;"Vehículos Híbridos",AD594="PERCENTIL 50"),
     IF(VLOOKUP(_xlfn.TEXTJOIN("_",FALSE,C594:E594),BD_Perc!$A:$P,_xlfn.IFS(BD!AE594="Intervalo de precio 1",12,BD!AE594="Intervalo de precio 2",13),FALSE)&lt;=1,
     VLOOKUP(_xlfn.TEXTJOIN("_",FALSE,C594:E594),BD_Perc!$A:$P,16,FALSE),"Ok P50"),
     "Ok P30/70 ó Híbrido/Eléctrico")</f>
        <v>Ok P50</v>
      </c>
      <c r="DJ594" s="279" t="str">
        <f t="shared" si="55"/>
        <v>Vehículos Especiales_Carrotanques_Carrotanques</v>
      </c>
      <c r="DK594" s="331">
        <f t="shared" si="59"/>
        <v>293524531</v>
      </c>
      <c r="DL594" s="326"/>
    </row>
    <row r="595" spans="1:116" ht="25.5">
      <c r="A595" s="28">
        <v>590</v>
      </c>
      <c r="B595" s="29" t="s">
        <v>149</v>
      </c>
      <c r="C595" s="29" t="s">
        <v>0</v>
      </c>
      <c r="D595" s="29" t="s">
        <v>665</v>
      </c>
      <c r="E595" s="42" t="s">
        <v>666</v>
      </c>
      <c r="F595" s="42" t="s">
        <v>346</v>
      </c>
      <c r="G595" s="30" t="s">
        <v>1309</v>
      </c>
      <c r="H595" s="42" t="s">
        <v>1310</v>
      </c>
      <c r="I595" s="28">
        <v>6442060</v>
      </c>
      <c r="J595" s="28" t="s">
        <v>1311</v>
      </c>
      <c r="K595" s="31" t="s">
        <v>674</v>
      </c>
      <c r="L595" s="56">
        <v>161</v>
      </c>
      <c r="M595" s="33" t="s">
        <v>107</v>
      </c>
      <c r="N595" s="34">
        <v>167000000</v>
      </c>
      <c r="O595" s="34">
        <f>+IFERROR(VLOOKUP(I595,Precio_Fasecolda!A:C,3,FALSE),IFERROR(VLOOKUP(I595,Precio_Fasecolda!B:C,2,FALSE),N595))</f>
        <v>167000000</v>
      </c>
      <c r="P595" s="34">
        <f t="shared" si="56"/>
        <v>0</v>
      </c>
      <c r="Q595" s="33" t="s">
        <v>346</v>
      </c>
      <c r="R595" s="28" t="s">
        <v>2415</v>
      </c>
      <c r="S595" s="28" t="s">
        <v>360</v>
      </c>
      <c r="T595" s="28" t="s">
        <v>107</v>
      </c>
      <c r="U595" s="28">
        <v>2910</v>
      </c>
      <c r="V595" s="28">
        <v>1875</v>
      </c>
      <c r="W595" s="28">
        <v>1035</v>
      </c>
      <c r="X595" s="28" t="s">
        <v>107</v>
      </c>
      <c r="Y595" s="28" t="str">
        <f t="shared" si="57"/>
        <v>N.A.</v>
      </c>
      <c r="Z595" s="292">
        <f t="shared" si="54"/>
        <v>151970000</v>
      </c>
      <c r="AA595" s="28" cm="1">
        <f t="array" aca="1" ref="AA595" ca="1">_xlfn.IFS(DK595&lt;$DK$4,1,AND(DK595&gt;=$DK$4,DK595&lt;=$AA$4),2,DK595&gt;$AA$4,3)</f>
        <v>2</v>
      </c>
      <c r="AB595" s="28">
        <v>0</v>
      </c>
      <c r="AC595" s="28" cm="1">
        <f t="array" aca="1" ref="AC595" ca="1">IF(AB595="PERCENTIL 30","",_xlfn.IFS(DK595&lt;$AC$4,1,DK595&gt;$AC$4,2))</f>
        <v>1</v>
      </c>
      <c r="AD595" s="28" t="str">
        <f>+IFERROR(VLOOKUP(_xlfn.TEXTJOIN("_", FALSE, C595:E595), BD_Perc!$A:$O, 15, FALSE),"Segmentación no encontrada o vehículo inactivo")</f>
        <v>PERCENTIL 30-70</v>
      </c>
      <c r="AE595" s="28" t="str" cm="1">
        <f t="array" ref="AE595">_xlfn.IFS(
    AD595 = "PERCENTIL 50",
    _xlfn.IFS(
        BD!DK595 &lt; VLOOKUP(_xlfn.TEXTJOIN("_", FALSE, C595:E595), BD_Perc!$A:$O, 11, FALSE), "Intervalo de precio 1",
        BD!DK595 &gt;= VLOOKUP(_xlfn.TEXTJOIN("_", FALSE, C595:E595), BD_Perc!$A:$O, 11, FALSE), "Intervalo de precio 2"
    ),
    AD595 = "PERCENTIL 30-70",
    _xlfn.IFS(
        BD!DK595 &lt; VLOOKUP(_xlfn.TEXTJOIN("_", FALSE, C595:E595), BD_Perc!$A:$O, 6, FALSE), "Intervalo de precio 1",
        BD!DK595 &lt; VLOOKUP(_xlfn.TEXTJOIN("_", FALSE, C595:E595), BD_Perc!$A:$O, 7, FALSE), "Intervalo de precio 2",
        BD!DK595 &gt;= VLOOKUP(_xlfn.TEXTJOIN("_", FALSE, C595:E595), BD_Perc!$A:$O, 7, FALSE), "Intervalo de precio 3"
    ),
    AD595="Segmentación no encontrada o vehículo inactivo","Segmentación no encontrada o vehículo inactivo"
)</f>
        <v>Intervalo de precio 1</v>
      </c>
      <c r="AF595" s="33" t="s">
        <v>2412</v>
      </c>
      <c r="AG595" s="35" t="b">
        <f t="shared" si="58"/>
        <v>1</v>
      </c>
      <c r="AH595" s="323">
        <v>0.09</v>
      </c>
      <c r="AI595" s="323">
        <v>0.1</v>
      </c>
      <c r="AJ595" s="323">
        <v>0.1</v>
      </c>
      <c r="AK595" s="323">
        <v>0.11</v>
      </c>
      <c r="AL595" s="323">
        <v>0.11</v>
      </c>
      <c r="AM595" s="323">
        <v>0.11</v>
      </c>
      <c r="AN595" s="28" t="s">
        <v>113</v>
      </c>
      <c r="AO595" s="28" t="s">
        <v>113</v>
      </c>
      <c r="AP595" s="28" t="s">
        <v>113</v>
      </c>
      <c r="AQ595" s="37">
        <v>1</v>
      </c>
      <c r="AR595" s="38">
        <v>8689479</v>
      </c>
      <c r="AS595" s="38">
        <v>592663</v>
      </c>
      <c r="AT595" s="38">
        <v>709041</v>
      </c>
      <c r="AU595" s="38">
        <v>997966</v>
      </c>
      <c r="AV595" s="38">
        <v>918589</v>
      </c>
      <c r="AW595" s="38">
        <v>7360484</v>
      </c>
      <c r="AX595" s="38">
        <v>0</v>
      </c>
      <c r="AY595" s="38">
        <v>1247819</v>
      </c>
      <c r="AZ595" s="38">
        <v>901159</v>
      </c>
      <c r="BA595" s="38">
        <v>545921</v>
      </c>
      <c r="BB595" s="38" t="s">
        <v>107</v>
      </c>
      <c r="BC595" s="38" t="s">
        <v>107</v>
      </c>
      <c r="BD595" s="38" t="s">
        <v>107</v>
      </c>
      <c r="BE595" s="38" t="s">
        <v>107</v>
      </c>
      <c r="BF595" s="38">
        <v>1247819</v>
      </c>
      <c r="BG595" s="38">
        <v>3039785</v>
      </c>
      <c r="BH595" s="38">
        <v>2606006</v>
      </c>
      <c r="BI595" s="38">
        <v>1929440</v>
      </c>
      <c r="BJ595" s="38">
        <v>1972991</v>
      </c>
      <c r="BK595" s="38">
        <v>0</v>
      </c>
      <c r="BL595" s="38">
        <v>1279014</v>
      </c>
      <c r="BM595" s="38">
        <v>171576</v>
      </c>
      <c r="BN595" s="38">
        <v>2183683</v>
      </c>
      <c r="BO595" s="38">
        <v>668908</v>
      </c>
      <c r="BP595" s="38">
        <v>3732537</v>
      </c>
      <c r="BQ595" s="38">
        <v>70190</v>
      </c>
      <c r="BR595" s="38">
        <v>1668957</v>
      </c>
      <c r="BS595" s="38">
        <v>748691</v>
      </c>
      <c r="BT595" s="38">
        <v>1071877</v>
      </c>
      <c r="BU595" s="38" t="s">
        <v>107</v>
      </c>
      <c r="BV595" s="38" t="s">
        <v>107</v>
      </c>
      <c r="BW595" s="38">
        <v>7018979</v>
      </c>
      <c r="BX595" s="38">
        <v>117607</v>
      </c>
      <c r="BY595" s="38">
        <v>5863967</v>
      </c>
      <c r="BZ595" s="38">
        <v>7876855</v>
      </c>
      <c r="CA595" s="38">
        <v>0</v>
      </c>
      <c r="CB595" s="38">
        <v>701898</v>
      </c>
      <c r="CC595" s="330" t="s">
        <v>107</v>
      </c>
      <c r="CD595" s="38" t="s">
        <v>107</v>
      </c>
      <c r="CE595" s="38" t="s">
        <v>107</v>
      </c>
      <c r="CF595" s="38" t="s">
        <v>107</v>
      </c>
      <c r="CG595" s="38" t="s">
        <v>107</v>
      </c>
      <c r="CH595" s="41" t="s">
        <v>114</v>
      </c>
      <c r="CI595" s="41" t="s">
        <v>114</v>
      </c>
      <c r="CJ595" s="41" t="s">
        <v>113</v>
      </c>
      <c r="CK595" s="41" t="s">
        <v>114</v>
      </c>
      <c r="CL595" s="41" t="s">
        <v>113</v>
      </c>
      <c r="CM595" s="41" t="s">
        <v>114</v>
      </c>
      <c r="CN595" s="41" t="s">
        <v>114</v>
      </c>
      <c r="CO595" s="42" t="s">
        <v>107</v>
      </c>
      <c r="CP595" s="41" t="s">
        <v>107</v>
      </c>
      <c r="CQ595" s="41" t="s">
        <v>107</v>
      </c>
      <c r="CR595" s="41" t="s">
        <v>107</v>
      </c>
      <c r="CS595" s="41" t="s">
        <v>107</v>
      </c>
      <c r="CT595" s="41" t="s">
        <v>107</v>
      </c>
      <c r="CU595" s="41" t="s">
        <v>107</v>
      </c>
      <c r="CV595" s="41" t="s">
        <v>107</v>
      </c>
      <c r="CW595" s="41" t="s">
        <v>107</v>
      </c>
      <c r="CX595" s="41" t="s">
        <v>107</v>
      </c>
      <c r="CY595" s="41" t="s">
        <v>107</v>
      </c>
      <c r="CZ595" s="41" t="s">
        <v>107</v>
      </c>
      <c r="DA595" s="41" t="s">
        <v>107</v>
      </c>
      <c r="DB595" s="41" t="s">
        <v>107</v>
      </c>
      <c r="DC595" s="41" t="s">
        <v>107</v>
      </c>
      <c r="DD595" s="332">
        <v>9280651</v>
      </c>
      <c r="DE595" s="43">
        <v>1</v>
      </c>
      <c r="DF595" s="390">
        <v>1</v>
      </c>
      <c r="DG595" s="310"/>
      <c r="DH595" s="203"/>
      <c r="DI595" s="279" t="str" cm="1">
        <f t="array" ref="DI595">+IF(AND(C595&lt;&gt;"Vehículos Eléctricos",C595&lt;&gt;"Vehículos Híbridos",AD595="PERCENTIL 50"),
     IF(VLOOKUP(_xlfn.TEXTJOIN("_",FALSE,C595:E595),BD_Perc!$A:$P,_xlfn.IFS(BD!AE595="Intervalo de precio 1",12,BD!AE595="Intervalo de precio 2",13),FALSE)&lt;=1,
     VLOOKUP(_xlfn.TEXTJOIN("_",FALSE,C595:E595),BD_Perc!$A:$P,16,FALSE),"Ok P50"),
     "Ok P30/70 ó Híbrido/Eléctrico")</f>
        <v>Ok P30/70 ó Híbrido/Eléctrico</v>
      </c>
      <c r="DJ595" s="279" t="str">
        <f t="shared" si="55"/>
        <v>Vehículos Convencionales_Pick Up_PICKUP DOBLE CAB - PLATON</v>
      </c>
      <c r="DK595" s="331">
        <f t="shared" si="59"/>
        <v>151970000</v>
      </c>
      <c r="DL595" s="326"/>
    </row>
    <row r="596" spans="1:116" ht="38.25">
      <c r="A596" s="28">
        <v>591</v>
      </c>
      <c r="B596" s="29" t="s">
        <v>104</v>
      </c>
      <c r="C596" s="29" t="s">
        <v>0</v>
      </c>
      <c r="D596" s="29" t="s">
        <v>337</v>
      </c>
      <c r="E596" s="42" t="s">
        <v>346</v>
      </c>
      <c r="F596" s="42" t="s">
        <v>107</v>
      </c>
      <c r="G596" s="30" t="s">
        <v>1312</v>
      </c>
      <c r="H596" s="42" t="s">
        <v>1313</v>
      </c>
      <c r="I596" s="28">
        <v>1608060</v>
      </c>
      <c r="J596" s="28" t="s">
        <v>1314</v>
      </c>
      <c r="K596" s="31" t="s">
        <v>375</v>
      </c>
      <c r="L596" s="88">
        <v>275</v>
      </c>
      <c r="M596" s="33">
        <v>5</v>
      </c>
      <c r="N596" s="44">
        <v>182400000</v>
      </c>
      <c r="O596" s="34">
        <f>+IFERROR(VLOOKUP(I596,Precio_Fasecolda!A:C,3,FALSE),IFERROR(VLOOKUP(I596,Precio_Fasecolda!B:C,2,FALSE),N596))</f>
        <v>182400000</v>
      </c>
      <c r="P596" s="34">
        <f t="shared" si="56"/>
        <v>0</v>
      </c>
      <c r="Q596" s="33" t="s">
        <v>346</v>
      </c>
      <c r="R596" s="28" t="s">
        <v>130</v>
      </c>
      <c r="S596" s="28" t="s">
        <v>112</v>
      </c>
      <c r="T596" s="28" t="s">
        <v>107</v>
      </c>
      <c r="U596" s="28">
        <v>2720</v>
      </c>
      <c r="V596" s="28">
        <v>2106</v>
      </c>
      <c r="W596" s="28">
        <v>614</v>
      </c>
      <c r="X596" s="28" t="s">
        <v>107</v>
      </c>
      <c r="Y596" s="28" t="str">
        <f t="shared" si="57"/>
        <v>N.A.</v>
      </c>
      <c r="Z596" s="292">
        <f t="shared" si="54"/>
        <v>169632000</v>
      </c>
      <c r="AA596" s="28" cm="1">
        <f t="array" aca="1" ref="AA596" ca="1">_xlfn.IFS(DK596&lt;$DK$4,1,AND(DK596&gt;=$DK$4,DK596&lt;=$AA$4),2,DK596&gt;$AA$4,3)</f>
        <v>2</v>
      </c>
      <c r="AB596" s="28">
        <v>0</v>
      </c>
      <c r="AC596" s="28" cm="1">
        <f t="array" aca="1" ref="AC596" ca="1">IF(AB596="PERCENTIL 30","",_xlfn.IFS(DK596&lt;$AC$4,1,DK596&gt;$AC$4,2))</f>
        <v>2</v>
      </c>
      <c r="AD596" s="28" t="str">
        <f>+IFERROR(VLOOKUP(_xlfn.TEXTJOIN("_", FALSE, C596:E596), BD_Perc!$A:$O, 15, FALSE),"Segmentación no encontrada o vehículo inactivo")</f>
        <v>PERCENTIL 30-70</v>
      </c>
      <c r="AE596" s="28" t="str" cm="1">
        <f t="array" ref="AE596">_xlfn.IFS(
    AD596 = "PERCENTIL 50",
    _xlfn.IFS(
        BD!DK596 &lt; VLOOKUP(_xlfn.TEXTJOIN("_", FALSE, C596:E596), BD_Perc!$A:$O, 11, FALSE), "Intervalo de precio 1",
        BD!DK596 &gt;= VLOOKUP(_xlfn.TEXTJOIN("_", FALSE, C596:E596), BD_Perc!$A:$O, 11, FALSE), "Intervalo de precio 2"
    ),
    AD596 = "PERCENTIL 30-70",
    _xlfn.IFS(
        BD!DK596 &lt; VLOOKUP(_xlfn.TEXTJOIN("_", FALSE, C596:E596), BD_Perc!$A:$O, 6, FALSE), "Intervalo de precio 1",
        BD!DK596 &lt; VLOOKUP(_xlfn.TEXTJOIN("_", FALSE, C596:E596), BD_Perc!$A:$O, 7, FALSE), "Intervalo de precio 2",
        BD!DK596 &gt;= VLOOKUP(_xlfn.TEXTJOIN("_", FALSE, C596:E596), BD_Perc!$A:$O, 7, FALSE), "Intervalo de precio 3"
    ),
    AD596="Segmentación no encontrada o vehículo inactivo","Segmentación no encontrada o vehículo inactivo"
)</f>
        <v>Intervalo de precio 1</v>
      </c>
      <c r="AF596" s="33" t="s">
        <v>2412</v>
      </c>
      <c r="AG596" s="35" t="b">
        <f t="shared" si="58"/>
        <v>1</v>
      </c>
      <c r="AH596" s="206">
        <v>7.0000000000000007E-2</v>
      </c>
      <c r="AI596" s="206">
        <v>7.0000000000000007E-2</v>
      </c>
      <c r="AJ596" s="206">
        <v>7.0000000000000007E-2</v>
      </c>
      <c r="AK596" s="206">
        <v>7.0000000000000007E-2</v>
      </c>
      <c r="AL596" s="206">
        <v>0.08</v>
      </c>
      <c r="AM596" s="206">
        <v>0.09</v>
      </c>
      <c r="AN596" s="28" t="s">
        <v>113</v>
      </c>
      <c r="AO596" s="28" t="s">
        <v>113</v>
      </c>
      <c r="AP596" s="28" t="s">
        <v>113</v>
      </c>
      <c r="AQ596" s="37">
        <v>1</v>
      </c>
      <c r="AR596" s="38">
        <v>0</v>
      </c>
      <c r="AS596" s="38">
        <v>0</v>
      </c>
      <c r="AT596" s="38">
        <v>0</v>
      </c>
      <c r="AU596" s="38">
        <v>0</v>
      </c>
      <c r="AV596" s="38">
        <v>0</v>
      </c>
      <c r="AW596" s="38">
        <v>0</v>
      </c>
      <c r="AX596" s="38">
        <v>0</v>
      </c>
      <c r="AY596" s="38">
        <v>0</v>
      </c>
      <c r="AZ596" s="38">
        <v>0</v>
      </c>
      <c r="BA596" s="38">
        <v>0</v>
      </c>
      <c r="BB596" s="38">
        <v>0</v>
      </c>
      <c r="BC596" s="38">
        <v>0</v>
      </c>
      <c r="BD596" s="38">
        <v>0</v>
      </c>
      <c r="BE596" s="38">
        <v>0</v>
      </c>
      <c r="BF596" s="38">
        <v>0</v>
      </c>
      <c r="BG596" s="38">
        <v>0</v>
      </c>
      <c r="BH596" s="38">
        <v>0</v>
      </c>
      <c r="BI596" s="38">
        <v>0</v>
      </c>
      <c r="BJ596" s="38">
        <v>0</v>
      </c>
      <c r="BK596" s="38">
        <v>0</v>
      </c>
      <c r="BL596" s="38">
        <v>0</v>
      </c>
      <c r="BM596" s="38">
        <v>0</v>
      </c>
      <c r="BN596" s="38">
        <v>0</v>
      </c>
      <c r="BO596" s="38">
        <v>0</v>
      </c>
      <c r="BP596" s="38">
        <v>0</v>
      </c>
      <c r="BQ596" s="38">
        <v>0</v>
      </c>
      <c r="BR596" s="38">
        <v>0</v>
      </c>
      <c r="BS596" s="38">
        <v>0</v>
      </c>
      <c r="BT596" s="38">
        <v>0</v>
      </c>
      <c r="BU596" s="38">
        <v>0</v>
      </c>
      <c r="BV596" s="38">
        <v>0</v>
      </c>
      <c r="BW596" s="38">
        <v>0</v>
      </c>
      <c r="BX596" s="38">
        <v>0</v>
      </c>
      <c r="BY596" s="38">
        <v>0</v>
      </c>
      <c r="BZ596" s="38">
        <v>0</v>
      </c>
      <c r="CA596" s="38">
        <v>0</v>
      </c>
      <c r="CB596" s="38">
        <v>0</v>
      </c>
      <c r="CC596" s="330">
        <v>0</v>
      </c>
      <c r="CD596" s="38">
        <v>0</v>
      </c>
      <c r="CE596" s="38">
        <v>0</v>
      </c>
      <c r="CF596" s="38">
        <v>0</v>
      </c>
      <c r="CG596" s="38">
        <v>0</v>
      </c>
      <c r="CH596" s="41" t="s">
        <v>113</v>
      </c>
      <c r="CI596" s="41" t="s">
        <v>113</v>
      </c>
      <c r="CJ596" s="41" t="s">
        <v>113</v>
      </c>
      <c r="CK596" s="41" t="s">
        <v>113</v>
      </c>
      <c r="CL596" s="41" t="s">
        <v>113</v>
      </c>
      <c r="CM596" s="41" t="s">
        <v>114</v>
      </c>
      <c r="CN596" s="41" t="s">
        <v>114</v>
      </c>
      <c r="CO596" s="42" t="s">
        <v>107</v>
      </c>
      <c r="CP596" s="28" t="s">
        <v>107</v>
      </c>
      <c r="CQ596" s="28" t="s">
        <v>107</v>
      </c>
      <c r="CR596" s="28" t="s">
        <v>107</v>
      </c>
      <c r="CS596" s="28" t="s">
        <v>107</v>
      </c>
      <c r="CT596" s="28" t="s">
        <v>107</v>
      </c>
      <c r="CU596" s="28" t="s">
        <v>107</v>
      </c>
      <c r="CV596" s="28" t="s">
        <v>107</v>
      </c>
      <c r="CW596" s="28" t="s">
        <v>107</v>
      </c>
      <c r="CX596" s="28" t="s">
        <v>107</v>
      </c>
      <c r="CY596" s="28" t="s">
        <v>107</v>
      </c>
      <c r="CZ596" s="28" t="s">
        <v>107</v>
      </c>
      <c r="DA596" s="28" t="s">
        <v>107</v>
      </c>
      <c r="DB596" s="28" t="s">
        <v>107</v>
      </c>
      <c r="DC596" s="28" t="s">
        <v>107</v>
      </c>
      <c r="DD596" s="332">
        <v>0</v>
      </c>
      <c r="DE596" s="43">
        <v>0</v>
      </c>
      <c r="DF596" s="390">
        <v>0</v>
      </c>
      <c r="DG596" s="310"/>
      <c r="DH596" s="203"/>
      <c r="DI596" s="279" t="str" cm="1">
        <f t="array" ref="DI596">+IF(AND(C596&lt;&gt;"Vehículos Eléctricos",C596&lt;&gt;"Vehículos Híbridos",AD596="PERCENTIL 50"),
     IF(VLOOKUP(_xlfn.TEXTJOIN("_",FALSE,C596:E596),BD_Perc!$A:$P,_xlfn.IFS(BD!AE596="Intervalo de precio 1",12,BD!AE596="Intervalo de precio 2",13),FALSE)&lt;=1,
     VLOOKUP(_xlfn.TEXTJOIN("_",FALSE,C596:E596),BD_Perc!$A:$P,16,FALSE),"Ok P50"),
     "Ok P30/70 ó Híbrido/Eléctrico")</f>
        <v>Ok P30/70 ó Híbrido/Eléctrico</v>
      </c>
      <c r="DJ596" s="279" t="str">
        <f t="shared" si="55"/>
        <v>Vehículos Convencionales_Camperos/Camionetas_4x4</v>
      </c>
      <c r="DK596" s="331">
        <f t="shared" si="59"/>
        <v>169632000</v>
      </c>
      <c r="DL596" s="326"/>
    </row>
    <row r="597" spans="1:116" ht="25.5">
      <c r="A597" s="28">
        <v>592</v>
      </c>
      <c r="B597" s="29" t="s">
        <v>104</v>
      </c>
      <c r="C597" s="29" t="s">
        <v>0</v>
      </c>
      <c r="D597" s="29" t="s">
        <v>105</v>
      </c>
      <c r="E597" s="42" t="s">
        <v>2380</v>
      </c>
      <c r="F597" s="42" t="s">
        <v>107</v>
      </c>
      <c r="G597" s="30" t="s">
        <v>1315</v>
      </c>
      <c r="H597" s="42" t="s">
        <v>1313</v>
      </c>
      <c r="I597" s="28">
        <v>1601345</v>
      </c>
      <c r="J597" s="28" t="s">
        <v>1316</v>
      </c>
      <c r="K597" s="31" t="s">
        <v>111</v>
      </c>
      <c r="L597" s="88">
        <v>98</v>
      </c>
      <c r="M597" s="33" t="s">
        <v>107</v>
      </c>
      <c r="N597" s="34">
        <v>65100000</v>
      </c>
      <c r="O597" s="34">
        <f>+IFERROR(VLOOKUP(I597,Precio_Fasecolda!A:C,3,FALSE),IFERROR(VLOOKUP(I597,Precio_Fasecolda!B:C,2,FALSE),N597))</f>
        <v>65100000</v>
      </c>
      <c r="P597" s="34">
        <f t="shared" si="56"/>
        <v>0</v>
      </c>
      <c r="Q597" s="33" t="s">
        <v>107</v>
      </c>
      <c r="R597" s="28" t="s">
        <v>2415</v>
      </c>
      <c r="S597" s="28" t="s">
        <v>112</v>
      </c>
      <c r="T597" s="28" t="s">
        <v>107</v>
      </c>
      <c r="U597" s="28">
        <v>1045</v>
      </c>
      <c r="V597" s="28">
        <v>670</v>
      </c>
      <c r="W597" s="28">
        <v>375</v>
      </c>
      <c r="X597" s="28" t="s">
        <v>107</v>
      </c>
      <c r="Y597" s="28" t="str">
        <f t="shared" si="57"/>
        <v>N.A.</v>
      </c>
      <c r="Z597" s="292">
        <f t="shared" si="54"/>
        <v>60543000</v>
      </c>
      <c r="AA597" s="28" cm="1">
        <f t="array" aca="1" ref="AA597" ca="1">_xlfn.IFS(DK597&lt;$DK$4,1,AND(DK597&gt;=$DK$4,DK597&lt;=$AA$4),2,DK597&gt;$AA$4,3)</f>
        <v>2</v>
      </c>
      <c r="AB597" s="28">
        <v>0</v>
      </c>
      <c r="AC597" s="28" cm="1">
        <f t="array" aca="1" ref="AC597" ca="1">IF(AB597="PERCENTIL 30","",_xlfn.IFS(DK597&lt;$AC$4,1,DK597&gt;$AC$4,2))</f>
        <v>1</v>
      </c>
      <c r="AD597" s="28" t="str">
        <f>+IFERROR(VLOOKUP(_xlfn.TEXTJOIN("_", FALSE, C597:E597), BD_Perc!$A:$O, 15, FALSE),"Segmentación no encontrada o vehículo inactivo")</f>
        <v>PERCENTIL 30-70</v>
      </c>
      <c r="AE597" s="28" t="str" cm="1">
        <f t="array" ref="AE597">_xlfn.IFS(
    AD597 = "PERCENTIL 50",
    _xlfn.IFS(
        BD!DK597 &lt; VLOOKUP(_xlfn.TEXTJOIN("_", FALSE, C597:E597), BD_Perc!$A:$O, 11, FALSE), "Intervalo de precio 1",
        BD!DK597 &gt;= VLOOKUP(_xlfn.TEXTJOIN("_", FALSE, C597:E597), BD_Perc!$A:$O, 11, FALSE), "Intervalo de precio 2"
    ),
    AD597 = "PERCENTIL 30-70",
    _xlfn.IFS(
        BD!DK597 &lt; VLOOKUP(_xlfn.TEXTJOIN("_", FALSE, C597:E597), BD_Perc!$A:$O, 6, FALSE), "Intervalo de precio 1",
        BD!DK597 &lt; VLOOKUP(_xlfn.TEXTJOIN("_", FALSE, C597:E597), BD_Perc!$A:$O, 7, FALSE), "Intervalo de precio 2",
        BD!DK597 &gt;= VLOOKUP(_xlfn.TEXTJOIN("_", FALSE, C597:E597), BD_Perc!$A:$O, 7, FALSE), "Intervalo de precio 3"
    ),
    AD597="Segmentación no encontrada o vehículo inactivo","Segmentación no encontrada o vehículo inactivo"
)</f>
        <v>Intervalo de precio 1</v>
      </c>
      <c r="AF597" s="33" t="s">
        <v>2412</v>
      </c>
      <c r="AG597" s="35" t="b">
        <f t="shared" si="58"/>
        <v>1</v>
      </c>
      <c r="AH597" s="205">
        <v>7.0000000000000007E-2</v>
      </c>
      <c r="AI597" s="205">
        <v>7.0000000000000007E-2</v>
      </c>
      <c r="AJ597" s="205">
        <v>7.0000000000000007E-2</v>
      </c>
      <c r="AK597" s="205">
        <v>7.0000000000000007E-2</v>
      </c>
      <c r="AL597" s="205">
        <v>0.08</v>
      </c>
      <c r="AM597" s="205">
        <v>0.09</v>
      </c>
      <c r="AN597" s="28" t="s">
        <v>113</v>
      </c>
      <c r="AO597" s="28" t="s">
        <v>113</v>
      </c>
      <c r="AP597" s="28" t="s">
        <v>113</v>
      </c>
      <c r="AQ597" s="37">
        <v>1</v>
      </c>
      <c r="AR597" s="38">
        <v>8689479</v>
      </c>
      <c r="AS597" s="38">
        <v>535272</v>
      </c>
      <c r="AT597" s="38">
        <v>764674</v>
      </c>
      <c r="AU597" s="38" t="s">
        <v>107</v>
      </c>
      <c r="AV597" s="38" t="s">
        <v>107</v>
      </c>
      <c r="AW597" s="38">
        <v>11547654</v>
      </c>
      <c r="AX597" s="38">
        <v>527502</v>
      </c>
      <c r="AY597" s="38">
        <v>1338179</v>
      </c>
      <c r="AZ597" s="38">
        <v>128475</v>
      </c>
      <c r="BA597" s="38">
        <v>613375</v>
      </c>
      <c r="BB597" s="38" t="s">
        <v>107</v>
      </c>
      <c r="BC597" s="38" t="s">
        <v>107</v>
      </c>
      <c r="BD597" s="38" t="s">
        <v>107</v>
      </c>
      <c r="BE597" s="38" t="s">
        <v>107</v>
      </c>
      <c r="BF597" s="38" t="s">
        <v>107</v>
      </c>
      <c r="BG597" s="38">
        <v>4600313</v>
      </c>
      <c r="BH597" s="38" t="s">
        <v>107</v>
      </c>
      <c r="BI597" s="38">
        <v>2891625</v>
      </c>
      <c r="BJ597" s="38">
        <v>4089166</v>
      </c>
      <c r="BK597" s="38">
        <v>1368593</v>
      </c>
      <c r="BL597" s="38">
        <v>1533438</v>
      </c>
      <c r="BM597" s="38">
        <v>173454</v>
      </c>
      <c r="BN597" s="38">
        <v>1970774</v>
      </c>
      <c r="BO597" s="38" t="s">
        <v>107</v>
      </c>
      <c r="BP597" s="38">
        <v>4896777</v>
      </c>
      <c r="BQ597" s="38">
        <v>130091</v>
      </c>
      <c r="BR597" s="38">
        <v>2146812</v>
      </c>
      <c r="BS597" s="38" t="s">
        <v>107</v>
      </c>
      <c r="BT597" s="38" t="s">
        <v>107</v>
      </c>
      <c r="BU597" s="38" t="s">
        <v>107</v>
      </c>
      <c r="BV597" s="38">
        <v>2044583</v>
      </c>
      <c r="BW597" s="38">
        <v>7892091</v>
      </c>
      <c r="BX597" s="38">
        <v>130091</v>
      </c>
      <c r="BY597" s="38" t="s">
        <v>107</v>
      </c>
      <c r="BZ597" s="38" t="s">
        <v>107</v>
      </c>
      <c r="CA597" s="38">
        <v>0</v>
      </c>
      <c r="CB597" s="38">
        <v>1011820</v>
      </c>
      <c r="CC597" s="330" t="s">
        <v>107</v>
      </c>
      <c r="CD597" s="38" t="s">
        <v>107</v>
      </c>
      <c r="CE597" s="38" t="s">
        <v>107</v>
      </c>
      <c r="CF597" s="38" t="s">
        <v>107</v>
      </c>
      <c r="CG597" s="38" t="s">
        <v>107</v>
      </c>
      <c r="CH597" s="41" t="s">
        <v>114</v>
      </c>
      <c r="CI597" s="41" t="s">
        <v>114</v>
      </c>
      <c r="CJ597" s="41" t="s">
        <v>114</v>
      </c>
      <c r="CK597" s="41" t="s">
        <v>114</v>
      </c>
      <c r="CL597" s="41" t="s">
        <v>114</v>
      </c>
      <c r="CM597" s="41" t="s">
        <v>114</v>
      </c>
      <c r="CN597" s="41" t="s">
        <v>114</v>
      </c>
      <c r="CO597" s="42" t="s">
        <v>107</v>
      </c>
      <c r="CP597" s="28" t="s">
        <v>107</v>
      </c>
      <c r="CQ597" s="28" t="s">
        <v>107</v>
      </c>
      <c r="CR597" s="28" t="s">
        <v>107</v>
      </c>
      <c r="CS597" s="28" t="s">
        <v>107</v>
      </c>
      <c r="CT597" s="28" t="s">
        <v>107</v>
      </c>
      <c r="CU597" s="28" t="s">
        <v>107</v>
      </c>
      <c r="CV597" s="28" t="s">
        <v>107</v>
      </c>
      <c r="CW597" s="28" t="s">
        <v>107</v>
      </c>
      <c r="CX597" s="28" t="s">
        <v>107</v>
      </c>
      <c r="CY597" s="28" t="s">
        <v>107</v>
      </c>
      <c r="CZ597" s="28" t="s">
        <v>107</v>
      </c>
      <c r="DA597" s="28" t="s">
        <v>107</v>
      </c>
      <c r="DB597" s="28" t="s">
        <v>107</v>
      </c>
      <c r="DC597" s="28" t="s">
        <v>107</v>
      </c>
      <c r="DD597" s="332">
        <v>10002102</v>
      </c>
      <c r="DE597" s="43">
        <v>1</v>
      </c>
      <c r="DF597" s="390">
        <v>1</v>
      </c>
      <c r="DG597" s="310"/>
      <c r="DH597" s="203"/>
      <c r="DI597" s="279" t="str" cm="1">
        <f t="array" ref="DI597">+IF(AND(C597&lt;&gt;"Vehículos Eléctricos",C597&lt;&gt;"Vehículos Híbridos",AD597="PERCENTIL 50"),
     IF(VLOOKUP(_xlfn.TEXTJOIN("_",FALSE,C597:E597),BD_Perc!$A:$P,_xlfn.IFS(BD!AE597="Intervalo de precio 1",12,BD!AE597="Intervalo de precio 2",13),FALSE)&lt;=1,
     VLOOKUP(_xlfn.TEXTJOIN("_",FALSE,C597:E597),BD_Perc!$A:$P,16,FALSE),"Ok P50"),
     "Ok P30/70 ó Híbrido/Eléctrico")</f>
        <v>Ok P30/70 ó Híbrido/Eléctrico</v>
      </c>
      <c r="DJ597" s="279" t="str">
        <f t="shared" si="55"/>
        <v>Vehículos Convencionales_Automóviles_Sedán</v>
      </c>
      <c r="DK597" s="331">
        <f t="shared" si="59"/>
        <v>60543000</v>
      </c>
      <c r="DL597" s="326"/>
    </row>
    <row r="598" spans="1:116" ht="38.25">
      <c r="A598" s="28">
        <v>593</v>
      </c>
      <c r="B598" s="29" t="s">
        <v>1130</v>
      </c>
      <c r="C598" s="68" t="s">
        <v>4</v>
      </c>
      <c r="D598" s="29" t="s">
        <v>1112</v>
      </c>
      <c r="E598" s="42" t="s">
        <v>1113</v>
      </c>
      <c r="F598" s="42" t="s">
        <v>107</v>
      </c>
      <c r="G598" s="30" t="s">
        <v>1317</v>
      </c>
      <c r="H598" s="42" t="s">
        <v>1318</v>
      </c>
      <c r="I598" s="28">
        <v>25761018</v>
      </c>
      <c r="J598" s="28" t="s">
        <v>1319</v>
      </c>
      <c r="K598" s="31" t="s">
        <v>107</v>
      </c>
      <c r="L598" s="32">
        <v>170</v>
      </c>
      <c r="M598" s="28" t="s">
        <v>107</v>
      </c>
      <c r="N598" s="34">
        <v>223700000</v>
      </c>
      <c r="O598" s="34">
        <f>+IFERROR(VLOOKUP(I598,Precio_Fasecolda!A:C,3,FALSE),IFERROR(VLOOKUP(I598,Precio_Fasecolda!B:C,2,FALSE),N598))</f>
        <v>223700000</v>
      </c>
      <c r="P598" s="34">
        <f t="shared" si="56"/>
        <v>0</v>
      </c>
      <c r="Q598" s="28" t="s">
        <v>107</v>
      </c>
      <c r="R598" s="28" t="s">
        <v>2415</v>
      </c>
      <c r="S598" s="28" t="s">
        <v>360</v>
      </c>
      <c r="T598" s="33" t="s">
        <v>843</v>
      </c>
      <c r="U598" s="28">
        <v>9600</v>
      </c>
      <c r="V598" s="28">
        <v>3020</v>
      </c>
      <c r="W598" s="28">
        <v>6580</v>
      </c>
      <c r="X598" s="28" t="s">
        <v>1123</v>
      </c>
      <c r="Y598" s="28" t="str">
        <f t="shared" si="57"/>
        <v>N.A.</v>
      </c>
      <c r="Z598" s="292">
        <f t="shared" si="54"/>
        <v>201330000</v>
      </c>
      <c r="AA598" s="28" cm="1">
        <f t="array" aca="1" ref="AA598" ca="1">_xlfn.IFS(DK598&lt;$DK$4,1,AND(DK598&gt;=$DK$4,DK598&lt;=$AA$4),2,DK598&gt;$AA$4,3)</f>
        <v>2</v>
      </c>
      <c r="AB598" s="28">
        <v>0</v>
      </c>
      <c r="AC598" s="28" cm="1">
        <f t="array" aca="1" ref="AC598" ca="1">IF(AB598="PERCENTIL 30","",_xlfn.IFS(DK598&lt;$AC$4,1,DK598&gt;$AC$4,2))</f>
        <v>2</v>
      </c>
      <c r="AD598" s="28" t="str">
        <f>+IFERROR(VLOOKUP(_xlfn.TEXTJOIN("_", FALSE, C598:E598), BD_Perc!$A:$O, 15, FALSE),"Segmentación no encontrada o vehículo inactivo")</f>
        <v>PERCENTIL 30-70</v>
      </c>
      <c r="AE598" s="28" t="str" cm="1">
        <f t="array" ref="AE598">_xlfn.IFS(
    AD598 = "PERCENTIL 50",
    _xlfn.IFS(
        BD!DK598 &lt; VLOOKUP(_xlfn.TEXTJOIN("_", FALSE, C598:E598), BD_Perc!$A:$O, 11, FALSE), "Intervalo de precio 1",
        BD!DK598 &gt;= VLOOKUP(_xlfn.TEXTJOIN("_", FALSE, C598:E598), BD_Perc!$A:$O, 11, FALSE), "Intervalo de precio 2"
    ),
    AD598 = "PERCENTIL 30-70",
    _xlfn.IFS(
        BD!DK598 &lt; VLOOKUP(_xlfn.TEXTJOIN("_", FALSE, C598:E598), BD_Perc!$A:$O, 6, FALSE), "Intervalo de precio 1",
        BD!DK598 &lt; VLOOKUP(_xlfn.TEXTJOIN("_", FALSE, C598:E598), BD_Perc!$A:$O, 7, FALSE), "Intervalo de precio 2",
        BD!DK598 &gt;= VLOOKUP(_xlfn.TEXTJOIN("_", FALSE, C598:E598), BD_Perc!$A:$O, 7, FALSE), "Intervalo de precio 3"
    ),
    AD598="Segmentación no encontrada o vehículo inactivo","Segmentación no encontrada o vehículo inactivo"
)</f>
        <v>Intervalo de precio 2</v>
      </c>
      <c r="AF598" s="33" t="s">
        <v>2413</v>
      </c>
      <c r="AG598" s="35" t="b">
        <f t="shared" si="58"/>
        <v>1</v>
      </c>
      <c r="AH598" s="205">
        <v>0.1</v>
      </c>
      <c r="AI598" s="205">
        <v>0.1</v>
      </c>
      <c r="AJ598" s="205">
        <v>0.17</v>
      </c>
      <c r="AK598" s="205">
        <v>0.2</v>
      </c>
      <c r="AL598" s="339">
        <v>0.2</v>
      </c>
      <c r="AM598" s="205">
        <v>0.2</v>
      </c>
      <c r="AN598" s="28" t="s">
        <v>113</v>
      </c>
      <c r="AO598" s="28" t="s">
        <v>113</v>
      </c>
      <c r="AP598" s="89" t="s">
        <v>176</v>
      </c>
      <c r="AQ598" s="90">
        <v>0.5</v>
      </c>
      <c r="AR598" s="38">
        <v>9049625</v>
      </c>
      <c r="AS598" s="38">
        <v>110402</v>
      </c>
      <c r="AT598" s="38">
        <v>1070370</v>
      </c>
      <c r="AU598" s="38">
        <v>724309</v>
      </c>
      <c r="AV598" s="38" t="s">
        <v>107</v>
      </c>
      <c r="AW598" s="38">
        <v>1478747</v>
      </c>
      <c r="AX598" s="38">
        <v>168040</v>
      </c>
      <c r="AY598" s="38">
        <v>1646788</v>
      </c>
      <c r="AZ598" s="38">
        <v>110402</v>
      </c>
      <c r="BA598" s="38">
        <v>741391</v>
      </c>
      <c r="BB598" s="38">
        <v>43110268</v>
      </c>
      <c r="BC598" s="38">
        <v>44307985</v>
      </c>
      <c r="BD598" s="38" t="s">
        <v>107</v>
      </c>
      <c r="BE598" s="38" t="s">
        <v>107</v>
      </c>
      <c r="BF598" s="38" t="s">
        <v>107</v>
      </c>
      <c r="BG598" s="38">
        <v>4347184</v>
      </c>
      <c r="BH598" s="38">
        <v>1008237</v>
      </c>
      <c r="BI598" s="38">
        <v>2260973</v>
      </c>
      <c r="BJ598" s="38">
        <v>2260973</v>
      </c>
      <c r="BK598" s="38">
        <v>1008237</v>
      </c>
      <c r="BL598" s="38">
        <v>504119</v>
      </c>
      <c r="BM598" s="38">
        <v>420099</v>
      </c>
      <c r="BN598" s="38">
        <v>1340956</v>
      </c>
      <c r="BO598" s="38">
        <v>2028064</v>
      </c>
      <c r="BP598" s="38">
        <v>4780437</v>
      </c>
      <c r="BQ598" s="38">
        <v>168040</v>
      </c>
      <c r="BR598" s="38">
        <v>2056804</v>
      </c>
      <c r="BS598" s="38" t="s">
        <v>107</v>
      </c>
      <c r="BT598" s="38" t="s">
        <v>107</v>
      </c>
      <c r="BU598" s="38" t="s">
        <v>107</v>
      </c>
      <c r="BV598" s="38" t="s">
        <v>107</v>
      </c>
      <c r="BW598" s="38">
        <v>7673078</v>
      </c>
      <c r="BX598" s="38">
        <v>201647</v>
      </c>
      <c r="BY598" s="38">
        <v>5692508</v>
      </c>
      <c r="BZ598" s="38">
        <v>7361177</v>
      </c>
      <c r="CA598" s="38">
        <v>9209883</v>
      </c>
      <c r="CB598" s="38">
        <v>336079</v>
      </c>
      <c r="CC598" s="330" t="s">
        <v>107</v>
      </c>
      <c r="CD598" s="38" t="s">
        <v>107</v>
      </c>
      <c r="CE598" s="38" t="s">
        <v>107</v>
      </c>
      <c r="CF598" s="38" t="s">
        <v>107</v>
      </c>
      <c r="CG598" s="38" t="s">
        <v>107</v>
      </c>
      <c r="CH598" s="85" t="s">
        <v>107</v>
      </c>
      <c r="CI598" s="85" t="s">
        <v>107</v>
      </c>
      <c r="CJ598" s="85" t="s">
        <v>107</v>
      </c>
      <c r="CK598" s="85" t="s">
        <v>107</v>
      </c>
      <c r="CL598" s="85" t="s">
        <v>107</v>
      </c>
      <c r="CM598" s="85" t="s">
        <v>107</v>
      </c>
      <c r="CN598" s="85" t="s">
        <v>107</v>
      </c>
      <c r="CO598" s="85" t="s">
        <v>107</v>
      </c>
      <c r="CP598" s="85" t="s">
        <v>107</v>
      </c>
      <c r="CQ598" s="85" t="s">
        <v>107</v>
      </c>
      <c r="CR598" s="85" t="s">
        <v>107</v>
      </c>
      <c r="CS598" s="85" t="s">
        <v>107</v>
      </c>
      <c r="CT598" s="85" t="s">
        <v>107</v>
      </c>
      <c r="CU598" s="85" t="s">
        <v>107</v>
      </c>
      <c r="CV598" s="41" t="s">
        <v>173</v>
      </c>
      <c r="CW598" s="41" t="s">
        <v>173</v>
      </c>
      <c r="CX598" s="41" t="s">
        <v>173</v>
      </c>
      <c r="CY598" s="41" t="s">
        <v>176</v>
      </c>
      <c r="CZ598" s="41" t="s">
        <v>176</v>
      </c>
      <c r="DA598" s="41" t="s">
        <v>173</v>
      </c>
      <c r="DB598" s="28" t="s">
        <v>107</v>
      </c>
      <c r="DC598" s="28" t="s">
        <v>107</v>
      </c>
      <c r="DD598" s="332">
        <v>14811930</v>
      </c>
      <c r="DE598" s="43">
        <v>1</v>
      </c>
      <c r="DF598" s="390">
        <v>1</v>
      </c>
      <c r="DG598" s="310"/>
      <c r="DH598" s="203"/>
      <c r="DI598" s="279" t="str" cm="1">
        <f t="array" ref="DI598">+IF(AND(C598&lt;&gt;"Vehículos Eléctricos",C598&lt;&gt;"Vehículos Híbridos",AD598="PERCENTIL 50"),
     IF(VLOOKUP(_xlfn.TEXTJOIN("_",FALSE,C598:E598),BD_Perc!$A:$P,_xlfn.IFS(BD!AE598="Intervalo de precio 1",12,BD!AE598="Intervalo de precio 2",13),FALSE)&lt;=1,
     VLOOKUP(_xlfn.TEXTJOIN("_",FALSE,C598:E598),BD_Perc!$A:$P,16,FALSE),"Ok P50"),
     "Ok P30/70 ó Híbrido/Eléctrico")</f>
        <v>Ok P30/70 ó Híbrido/Eléctrico</v>
      </c>
      <c r="DJ598" s="279" t="str">
        <f t="shared" si="55"/>
        <v>Otros Tipos de Vehículos_Camión_Cabina Sencilla</v>
      </c>
      <c r="DK598" s="331">
        <f t="shared" si="59"/>
        <v>201330000</v>
      </c>
      <c r="DL598" s="326"/>
    </row>
    <row r="599" spans="1:116" ht="51">
      <c r="A599" s="28">
        <v>594</v>
      </c>
      <c r="B599" s="29" t="s">
        <v>1130</v>
      </c>
      <c r="C599" s="29" t="s">
        <v>4</v>
      </c>
      <c r="D599" s="29" t="s">
        <v>1112</v>
      </c>
      <c r="E599" s="42" t="s">
        <v>1113</v>
      </c>
      <c r="F599" s="42" t="s">
        <v>107</v>
      </c>
      <c r="G599" s="30" t="s">
        <v>1320</v>
      </c>
      <c r="H599" s="42" t="s">
        <v>1318</v>
      </c>
      <c r="I599" s="28" t="s">
        <v>107</v>
      </c>
      <c r="J599" s="28" t="s">
        <v>1322</v>
      </c>
      <c r="K599" s="31" t="s">
        <v>107</v>
      </c>
      <c r="L599" s="32">
        <v>220</v>
      </c>
      <c r="M599" s="33"/>
      <c r="N599" s="44">
        <v>0</v>
      </c>
      <c r="O599" s="34">
        <f>+IFERROR(VLOOKUP(I599,Precio_Fasecolda!A:C,3,FALSE),IFERROR(VLOOKUP(I599,Precio_Fasecolda!B:C,2,FALSE),N599))</f>
        <v>0</v>
      </c>
      <c r="P599" s="34">
        <f t="shared" si="56"/>
        <v>0</v>
      </c>
      <c r="Q599" s="33" t="s">
        <v>338</v>
      </c>
      <c r="R599" s="28" t="s">
        <v>2415</v>
      </c>
      <c r="S599" s="28" t="s">
        <v>360</v>
      </c>
      <c r="T599" s="33" t="s">
        <v>843</v>
      </c>
      <c r="U599" s="28">
        <v>17400</v>
      </c>
      <c r="V599" s="28">
        <v>6000</v>
      </c>
      <c r="W599" s="28">
        <v>11400</v>
      </c>
      <c r="X599" s="28" t="s">
        <v>1125</v>
      </c>
      <c r="Y599" s="28" t="str">
        <f t="shared" si="57"/>
        <v>N.A.</v>
      </c>
      <c r="Z599" s="292">
        <f t="shared" si="54"/>
        <v>0</v>
      </c>
      <c r="AA599" s="28" cm="1">
        <f t="array" aca="1" ref="AA599" ca="1">_xlfn.IFS(DK599&lt;$DK$4,1,AND(DK599&gt;=$DK$4,DK599&lt;=$AA$4),2,DK599&gt;$AA$4,3)</f>
        <v>2</v>
      </c>
      <c r="AB599" s="28">
        <v>0</v>
      </c>
      <c r="AC599" s="28" cm="1">
        <f t="array" aca="1" ref="AC599" ca="1">IF(AB599="PERCENTIL 30","",_xlfn.IFS(DK599&lt;$AC$4,1,DK599&gt;$AC$4,2))</f>
        <v>1</v>
      </c>
      <c r="AD599" s="28" t="str">
        <f>+IFERROR(VLOOKUP(_xlfn.TEXTJOIN("_", FALSE, C599:E599), BD_Perc!$A:$O, 15, FALSE),"Segmentación no encontrada o vehículo inactivo")</f>
        <v>PERCENTIL 30-70</v>
      </c>
      <c r="AE599" s="28" t="str" cm="1">
        <f t="array" ref="AE599">_xlfn.IFS(
    AD599 = "PERCENTIL 50",
    _xlfn.IFS(
        BD!DK599 &lt; VLOOKUP(_xlfn.TEXTJOIN("_", FALSE, C599:E599), BD_Perc!$A:$O, 11, FALSE), "Intervalo de precio 1",
        BD!DK599 &gt;= VLOOKUP(_xlfn.TEXTJOIN("_", FALSE, C599:E599), BD_Perc!$A:$O, 11, FALSE), "Intervalo de precio 2"
    ),
    AD599 = "PERCENTIL 30-70",
    _xlfn.IFS(
        BD!DK599 &lt; VLOOKUP(_xlfn.TEXTJOIN("_", FALSE, C599:E599), BD_Perc!$A:$O, 6, FALSE), "Intervalo de precio 1",
        BD!DK599 &lt; VLOOKUP(_xlfn.TEXTJOIN("_", FALSE, C599:E599), BD_Perc!$A:$O, 7, FALSE), "Intervalo de precio 2",
        BD!DK599 &gt;= VLOOKUP(_xlfn.TEXTJOIN("_", FALSE, C599:E599), BD_Perc!$A:$O, 7, FALSE), "Intervalo de precio 3"
    ),
    AD599="Segmentación no encontrada o vehículo inactivo","Segmentación no encontrada o vehículo inactivo"
)</f>
        <v>Intervalo de precio 1</v>
      </c>
      <c r="AF599" s="33" t="s">
        <v>2412</v>
      </c>
      <c r="AG599" s="35" t="b">
        <f t="shared" si="58"/>
        <v>1</v>
      </c>
      <c r="AH599" s="205">
        <v>0.13</v>
      </c>
      <c r="AI599" s="205">
        <v>0.13</v>
      </c>
      <c r="AJ599" s="205">
        <v>0.13</v>
      </c>
      <c r="AK599" s="205">
        <v>0.13</v>
      </c>
      <c r="AL599" s="339">
        <v>0.13</v>
      </c>
      <c r="AM599" s="205">
        <v>0.13</v>
      </c>
      <c r="AN599" s="28" t="s">
        <v>113</v>
      </c>
      <c r="AO599" s="28" t="s">
        <v>113</v>
      </c>
      <c r="AP599" s="89" t="s">
        <v>176</v>
      </c>
      <c r="AQ599" s="90">
        <v>0.5</v>
      </c>
      <c r="AR599" s="38">
        <v>0</v>
      </c>
      <c r="AS599" s="38">
        <v>0</v>
      </c>
      <c r="AT599" s="38">
        <v>0</v>
      </c>
      <c r="AU599" s="38">
        <v>0</v>
      </c>
      <c r="AV599" s="38">
        <v>0</v>
      </c>
      <c r="AW599" s="38">
        <v>0</v>
      </c>
      <c r="AX599" s="38">
        <v>0</v>
      </c>
      <c r="AY599" s="38">
        <v>0</v>
      </c>
      <c r="AZ599" s="38">
        <v>0</v>
      </c>
      <c r="BA599" s="38">
        <v>0</v>
      </c>
      <c r="BB599" s="38">
        <v>0</v>
      </c>
      <c r="BC599" s="38">
        <v>0</v>
      </c>
      <c r="BD599" s="38">
        <v>0</v>
      </c>
      <c r="BE599" s="38">
        <v>0</v>
      </c>
      <c r="BF599" s="38">
        <v>0</v>
      </c>
      <c r="BG599" s="38">
        <v>0</v>
      </c>
      <c r="BH599" s="38">
        <v>0</v>
      </c>
      <c r="BI599" s="38">
        <v>0</v>
      </c>
      <c r="BJ599" s="38">
        <v>0</v>
      </c>
      <c r="BK599" s="38">
        <v>0</v>
      </c>
      <c r="BL599" s="38">
        <v>0</v>
      </c>
      <c r="BM599" s="38">
        <v>0</v>
      </c>
      <c r="BN599" s="38">
        <v>0</v>
      </c>
      <c r="BO599" s="38">
        <v>0</v>
      </c>
      <c r="BP599" s="38">
        <v>0</v>
      </c>
      <c r="BQ599" s="38">
        <v>0</v>
      </c>
      <c r="BR599" s="38">
        <v>0</v>
      </c>
      <c r="BS599" s="38">
        <v>0</v>
      </c>
      <c r="BT599" s="38">
        <v>0</v>
      </c>
      <c r="BU599" s="38">
        <v>0</v>
      </c>
      <c r="BV599" s="38">
        <v>0</v>
      </c>
      <c r="BW599" s="38">
        <v>0</v>
      </c>
      <c r="BX599" s="38">
        <v>0</v>
      </c>
      <c r="BY599" s="38">
        <v>0</v>
      </c>
      <c r="BZ599" s="38">
        <v>0</v>
      </c>
      <c r="CA599" s="38">
        <v>0</v>
      </c>
      <c r="CB599" s="38">
        <v>0</v>
      </c>
      <c r="CC599" s="330">
        <v>0</v>
      </c>
      <c r="CD599" s="38">
        <v>0</v>
      </c>
      <c r="CE599" s="38">
        <v>0</v>
      </c>
      <c r="CF599" s="38">
        <v>0</v>
      </c>
      <c r="CG599" s="38">
        <v>0</v>
      </c>
      <c r="CH599" s="85" t="s">
        <v>107</v>
      </c>
      <c r="CI599" s="85" t="s">
        <v>107</v>
      </c>
      <c r="CJ599" s="85" t="s">
        <v>107</v>
      </c>
      <c r="CK599" s="85" t="s">
        <v>107</v>
      </c>
      <c r="CL599" s="85" t="s">
        <v>107</v>
      </c>
      <c r="CM599" s="85" t="s">
        <v>107</v>
      </c>
      <c r="CN599" s="85" t="s">
        <v>107</v>
      </c>
      <c r="CO599" s="85" t="s">
        <v>107</v>
      </c>
      <c r="CP599" s="85" t="s">
        <v>107</v>
      </c>
      <c r="CQ599" s="85" t="s">
        <v>107</v>
      </c>
      <c r="CR599" s="85" t="s">
        <v>107</v>
      </c>
      <c r="CS599" s="85" t="s">
        <v>107</v>
      </c>
      <c r="CT599" s="85" t="s">
        <v>107</v>
      </c>
      <c r="CU599" s="85" t="s">
        <v>107</v>
      </c>
      <c r="CV599" s="41" t="s">
        <v>173</v>
      </c>
      <c r="CW599" s="41" t="s">
        <v>173</v>
      </c>
      <c r="CX599" s="41" t="s">
        <v>173</v>
      </c>
      <c r="CY599" s="41" t="s">
        <v>176</v>
      </c>
      <c r="CZ599" s="41" t="s">
        <v>176</v>
      </c>
      <c r="DA599" s="41" t="s">
        <v>173</v>
      </c>
      <c r="DB599" s="41" t="s">
        <v>107</v>
      </c>
      <c r="DC599" s="41" t="s">
        <v>107</v>
      </c>
      <c r="DD599" s="332">
        <v>0</v>
      </c>
      <c r="DE599" s="43">
        <v>0</v>
      </c>
      <c r="DF599" s="390">
        <v>0</v>
      </c>
      <c r="DG599" s="310"/>
      <c r="DH599" s="203"/>
      <c r="DI599" s="279" t="str" cm="1">
        <f t="array" ref="DI599">+IF(AND(C599&lt;&gt;"Vehículos Eléctricos",C599&lt;&gt;"Vehículos Híbridos",AD599="PERCENTIL 50"),
     IF(VLOOKUP(_xlfn.TEXTJOIN("_",FALSE,C599:E599),BD_Perc!$A:$P,_xlfn.IFS(BD!AE599="Intervalo de precio 1",12,BD!AE599="Intervalo de precio 2",13),FALSE)&lt;=1,
     VLOOKUP(_xlfn.TEXTJOIN("_",FALSE,C599:E599),BD_Perc!$A:$P,16,FALSE),"Ok P50"),
     "Ok P30/70 ó Híbrido/Eléctrico")</f>
        <v>Ok P30/70 ó Híbrido/Eléctrico</v>
      </c>
      <c r="DJ599" s="279" t="str">
        <f t="shared" si="55"/>
        <v>Otros Tipos de Vehículos_Camión_Cabina Sencilla</v>
      </c>
      <c r="DK599" s="331">
        <f t="shared" si="59"/>
        <v>0</v>
      </c>
      <c r="DL599" s="326"/>
    </row>
    <row r="600" spans="1:116" ht="51">
      <c r="A600" s="28">
        <v>595</v>
      </c>
      <c r="B600" s="29" t="s">
        <v>1130</v>
      </c>
      <c r="C600" s="68" t="s">
        <v>4</v>
      </c>
      <c r="D600" s="29" t="s">
        <v>1112</v>
      </c>
      <c r="E600" s="42" t="s">
        <v>1113</v>
      </c>
      <c r="F600" s="42" t="s">
        <v>107</v>
      </c>
      <c r="G600" s="30" t="s">
        <v>1323</v>
      </c>
      <c r="H600" s="42" t="s">
        <v>1318</v>
      </c>
      <c r="I600" s="28">
        <v>25766008</v>
      </c>
      <c r="J600" s="28" t="s">
        <v>1324</v>
      </c>
      <c r="K600" s="31" t="s">
        <v>107</v>
      </c>
      <c r="L600" s="32">
        <v>375</v>
      </c>
      <c r="M600" s="28" t="s">
        <v>107</v>
      </c>
      <c r="N600" s="34">
        <v>599000000</v>
      </c>
      <c r="O600" s="34">
        <f>+IFERROR(VLOOKUP(I600,Precio_Fasecolda!A:C,3,FALSE),IFERROR(VLOOKUP(I600,Precio_Fasecolda!B:C,2,FALSE),N600))</f>
        <v>599000000</v>
      </c>
      <c r="P600" s="34">
        <f t="shared" si="56"/>
        <v>0</v>
      </c>
      <c r="Q600" s="28" t="s">
        <v>107</v>
      </c>
      <c r="R600" s="28" t="s">
        <v>2415</v>
      </c>
      <c r="S600" s="28" t="s">
        <v>360</v>
      </c>
      <c r="T600" s="33" t="s">
        <v>1129</v>
      </c>
      <c r="U600" s="28">
        <v>28700</v>
      </c>
      <c r="V600" s="28">
        <v>9300</v>
      </c>
      <c r="W600" s="28">
        <v>19400</v>
      </c>
      <c r="X600" s="28" t="s">
        <v>1125</v>
      </c>
      <c r="Y600" s="28" t="str">
        <f t="shared" si="57"/>
        <v>N.A.</v>
      </c>
      <c r="Z600" s="292">
        <f t="shared" si="54"/>
        <v>539100000</v>
      </c>
      <c r="AA600" s="28" cm="1">
        <f t="array" aca="1" ref="AA600" ca="1">_xlfn.IFS(DK600&lt;$DK$4,1,AND(DK600&gt;=$DK$4,DK600&lt;=$AA$4),2,DK600&gt;$AA$4,3)</f>
        <v>3</v>
      </c>
      <c r="AB600" s="28">
        <v>0</v>
      </c>
      <c r="AC600" s="28" cm="1">
        <f t="array" aca="1" ref="AC600" ca="1">IF(AB600="PERCENTIL 30","",_xlfn.IFS(DK600&lt;$AC$4,1,DK600&gt;$AC$4,2))</f>
        <v>2</v>
      </c>
      <c r="AD600" s="28" t="str">
        <f>+IFERROR(VLOOKUP(_xlfn.TEXTJOIN("_", FALSE, C600:E600), BD_Perc!$A:$O, 15, FALSE),"Segmentación no encontrada o vehículo inactivo")</f>
        <v>PERCENTIL 30-70</v>
      </c>
      <c r="AE600" s="28" t="str" cm="1">
        <f t="array" ref="AE600">_xlfn.IFS(
    AD600 = "PERCENTIL 50",
    _xlfn.IFS(
        BD!DK600 &lt; VLOOKUP(_xlfn.TEXTJOIN("_", FALSE, C600:E600), BD_Perc!$A:$O, 11, FALSE), "Intervalo de precio 1",
        BD!DK600 &gt;= VLOOKUP(_xlfn.TEXTJOIN("_", FALSE, C600:E600), BD_Perc!$A:$O, 11, FALSE), "Intervalo de precio 2"
    ),
    AD600 = "PERCENTIL 30-70",
    _xlfn.IFS(
        BD!DK600 &lt; VLOOKUP(_xlfn.TEXTJOIN("_", FALSE, C600:E600), BD_Perc!$A:$O, 6, FALSE), "Intervalo de precio 1",
        BD!DK600 &lt; VLOOKUP(_xlfn.TEXTJOIN("_", FALSE, C600:E600), BD_Perc!$A:$O, 7, FALSE), "Intervalo de precio 2",
        BD!DK600 &gt;= VLOOKUP(_xlfn.TEXTJOIN("_", FALSE, C600:E600), BD_Perc!$A:$O, 7, FALSE), "Intervalo de precio 3"
    ),
    AD600="Segmentación no encontrada o vehículo inactivo","Segmentación no encontrada o vehículo inactivo"
)</f>
        <v>Intervalo de precio 3</v>
      </c>
      <c r="AF600" s="33" t="s">
        <v>2414</v>
      </c>
      <c r="AG600" s="35" t="b">
        <f t="shared" si="58"/>
        <v>1</v>
      </c>
      <c r="AH600" s="205">
        <v>0.1</v>
      </c>
      <c r="AI600" s="205">
        <v>0.1</v>
      </c>
      <c r="AJ600" s="205">
        <v>0.13</v>
      </c>
      <c r="AK600" s="205">
        <v>0.13</v>
      </c>
      <c r="AL600" s="339">
        <v>0.13</v>
      </c>
      <c r="AM600" s="205">
        <v>0.13</v>
      </c>
      <c r="AN600" s="28" t="s">
        <v>113</v>
      </c>
      <c r="AO600" s="28" t="s">
        <v>113</v>
      </c>
      <c r="AP600" s="89" t="s">
        <v>176</v>
      </c>
      <c r="AQ600" s="90">
        <v>0.5</v>
      </c>
      <c r="AR600" s="38">
        <v>8689479</v>
      </c>
      <c r="AS600" s="38">
        <v>96022</v>
      </c>
      <c r="AT600" s="38">
        <v>639961</v>
      </c>
      <c r="AU600" s="38" t="s">
        <v>107</v>
      </c>
      <c r="AV600" s="38" t="s">
        <v>107</v>
      </c>
      <c r="AW600" s="38">
        <v>1276440</v>
      </c>
      <c r="AX600" s="38">
        <v>145050</v>
      </c>
      <c r="AY600" s="38">
        <v>1421491</v>
      </c>
      <c r="AZ600" s="38">
        <v>95298</v>
      </c>
      <c r="BA600" s="38">
        <v>639961</v>
      </c>
      <c r="BB600" s="38">
        <v>48659936</v>
      </c>
      <c r="BC600" s="38">
        <v>53842575</v>
      </c>
      <c r="BD600" s="38" t="s">
        <v>107</v>
      </c>
      <c r="BE600" s="38" t="s">
        <v>107</v>
      </c>
      <c r="BF600" s="38" t="s">
        <v>107</v>
      </c>
      <c r="BG600" s="38">
        <v>2886495</v>
      </c>
      <c r="BH600" s="38">
        <v>725250</v>
      </c>
      <c r="BI600" s="38">
        <v>1951648</v>
      </c>
      <c r="BJ600" s="38">
        <v>1951648</v>
      </c>
      <c r="BK600" s="38">
        <v>725250</v>
      </c>
      <c r="BL600" s="38">
        <v>290100</v>
      </c>
      <c r="BM600" s="38">
        <v>290100</v>
      </c>
      <c r="BN600" s="38">
        <v>826785</v>
      </c>
      <c r="BO600" s="38">
        <v>1269187</v>
      </c>
      <c r="BP600" s="38">
        <v>4351501</v>
      </c>
      <c r="BQ600" s="38">
        <v>126193</v>
      </c>
      <c r="BR600" s="38">
        <v>1818928</v>
      </c>
      <c r="BS600" s="38" t="s">
        <v>107</v>
      </c>
      <c r="BT600" s="38" t="s">
        <v>107</v>
      </c>
      <c r="BU600" s="38" t="s">
        <v>107</v>
      </c>
      <c r="BV600" s="38" t="s">
        <v>107</v>
      </c>
      <c r="BW600" s="38">
        <v>6984594</v>
      </c>
      <c r="BX600" s="38">
        <v>174060</v>
      </c>
      <c r="BY600" s="38">
        <v>4094763</v>
      </c>
      <c r="BZ600" s="38">
        <v>6142288</v>
      </c>
      <c r="CA600" s="38">
        <v>0</v>
      </c>
      <c r="CB600" s="38">
        <v>217575</v>
      </c>
      <c r="CC600" s="330" t="s">
        <v>107</v>
      </c>
      <c r="CD600" s="38" t="s">
        <v>107</v>
      </c>
      <c r="CE600" s="38" t="s">
        <v>107</v>
      </c>
      <c r="CF600" s="38" t="s">
        <v>107</v>
      </c>
      <c r="CG600" s="38" t="s">
        <v>107</v>
      </c>
      <c r="CH600" s="85" t="s">
        <v>107</v>
      </c>
      <c r="CI600" s="85" t="s">
        <v>107</v>
      </c>
      <c r="CJ600" s="85" t="s">
        <v>107</v>
      </c>
      <c r="CK600" s="85" t="s">
        <v>107</v>
      </c>
      <c r="CL600" s="85" t="s">
        <v>107</v>
      </c>
      <c r="CM600" s="85" t="s">
        <v>107</v>
      </c>
      <c r="CN600" s="85" t="s">
        <v>107</v>
      </c>
      <c r="CO600" s="85" t="s">
        <v>107</v>
      </c>
      <c r="CP600" s="85" t="s">
        <v>107</v>
      </c>
      <c r="CQ600" s="85" t="s">
        <v>107</v>
      </c>
      <c r="CR600" s="85" t="s">
        <v>107</v>
      </c>
      <c r="CS600" s="85" t="s">
        <v>107</v>
      </c>
      <c r="CT600" s="85" t="s">
        <v>107</v>
      </c>
      <c r="CU600" s="85" t="s">
        <v>107</v>
      </c>
      <c r="CV600" s="41" t="s">
        <v>173</v>
      </c>
      <c r="CW600" s="41" t="s">
        <v>173</v>
      </c>
      <c r="CX600" s="41" t="s">
        <v>173</v>
      </c>
      <c r="CY600" s="41" t="s">
        <v>176</v>
      </c>
      <c r="CZ600" s="41" t="s">
        <v>176</v>
      </c>
      <c r="DA600" s="41" t="s">
        <v>173</v>
      </c>
      <c r="DB600" s="28" t="s">
        <v>107</v>
      </c>
      <c r="DC600" s="28" t="s">
        <v>107</v>
      </c>
      <c r="DD600" s="332">
        <v>37766679</v>
      </c>
      <c r="DE600" s="43">
        <v>1</v>
      </c>
      <c r="DF600" s="390">
        <v>1</v>
      </c>
      <c r="DG600" s="310"/>
      <c r="DH600" s="203"/>
      <c r="DI600" s="279" t="str" cm="1">
        <f t="array" ref="DI600">+IF(AND(C600&lt;&gt;"Vehículos Eléctricos",C600&lt;&gt;"Vehículos Híbridos",AD600="PERCENTIL 50"),
     IF(VLOOKUP(_xlfn.TEXTJOIN("_",FALSE,C600:E600),BD_Perc!$A:$P,_xlfn.IFS(BD!AE600="Intervalo de precio 1",12,BD!AE600="Intervalo de precio 2",13),FALSE)&lt;=1,
     VLOOKUP(_xlfn.TEXTJOIN("_",FALSE,C600:E600),BD_Perc!$A:$P,16,FALSE),"Ok P50"),
     "Ok P30/70 ó Híbrido/Eléctrico")</f>
        <v>Ok P30/70 ó Híbrido/Eléctrico</v>
      </c>
      <c r="DJ600" s="279" t="str">
        <f t="shared" si="55"/>
        <v>Otros Tipos de Vehículos_Camión_Cabina Sencilla</v>
      </c>
      <c r="DK600" s="331">
        <f t="shared" si="59"/>
        <v>539100000</v>
      </c>
      <c r="DL600" s="326"/>
    </row>
    <row r="601" spans="1:116" ht="51">
      <c r="A601" s="28">
        <v>596</v>
      </c>
      <c r="B601" s="29" t="s">
        <v>1130</v>
      </c>
      <c r="C601" s="68" t="s">
        <v>4</v>
      </c>
      <c r="D601" s="29" t="s">
        <v>1192</v>
      </c>
      <c r="E601" s="42" t="s">
        <v>843</v>
      </c>
      <c r="F601" s="42" t="s">
        <v>107</v>
      </c>
      <c r="G601" s="30" t="s">
        <v>1325</v>
      </c>
      <c r="H601" s="42" t="s">
        <v>1318</v>
      </c>
      <c r="I601" s="28">
        <v>25766008</v>
      </c>
      <c r="J601" s="28" t="s">
        <v>1326</v>
      </c>
      <c r="K601" s="31" t="s">
        <v>107</v>
      </c>
      <c r="L601" s="32">
        <v>400</v>
      </c>
      <c r="M601" s="28" t="s">
        <v>107</v>
      </c>
      <c r="N601" s="34">
        <v>599000000</v>
      </c>
      <c r="O601" s="34">
        <f>+IFERROR(VLOOKUP(I601,Precio_Fasecolda!A:C,3,FALSE),IFERROR(VLOOKUP(I601,Precio_Fasecolda!B:C,2,FALSE),N601))</f>
        <v>599000000</v>
      </c>
      <c r="P601" s="34">
        <f t="shared" si="56"/>
        <v>0</v>
      </c>
      <c r="Q601" s="28" t="s">
        <v>107</v>
      </c>
      <c r="R601" s="28" t="s">
        <v>2415</v>
      </c>
      <c r="S601" s="28" t="s">
        <v>360</v>
      </c>
      <c r="T601" s="33" t="s">
        <v>843</v>
      </c>
      <c r="U601" s="28">
        <v>41000</v>
      </c>
      <c r="V601" s="28">
        <v>7900</v>
      </c>
      <c r="W601" s="28">
        <v>33100</v>
      </c>
      <c r="X601" s="28" t="s">
        <v>1198</v>
      </c>
      <c r="Y601" s="28" t="str">
        <f t="shared" si="57"/>
        <v>N.A.</v>
      </c>
      <c r="Z601" s="292">
        <f t="shared" si="54"/>
        <v>509150000</v>
      </c>
      <c r="AA601" s="28" cm="1">
        <f t="array" aca="1" ref="AA601" ca="1">_xlfn.IFS(DK601&lt;$DK$4,1,AND(DK601&gt;=$DK$4,DK601&lt;=$AA$4),2,DK601&gt;$AA$4,3)</f>
        <v>3</v>
      </c>
      <c r="AB601" s="28">
        <v>0</v>
      </c>
      <c r="AC601" s="28" cm="1">
        <f t="array" aca="1" ref="AC601" ca="1">IF(AB601="PERCENTIL 30","",_xlfn.IFS(DK601&lt;$AC$4,1,DK601&gt;$AC$4,2))</f>
        <v>2</v>
      </c>
      <c r="AD601" s="28" t="str">
        <f>+IFERROR(VLOOKUP(_xlfn.TEXTJOIN("_", FALSE, C601:E601), BD_Perc!$A:$O, 15, FALSE),"Segmentación no encontrada o vehículo inactivo")</f>
        <v>PERCENTIL 50</v>
      </c>
      <c r="AE601" s="28" t="str" cm="1">
        <f t="array" ref="AE601">_xlfn.IFS(
    AD601 = "PERCENTIL 50",
    _xlfn.IFS(
        BD!DK601 &lt; VLOOKUP(_xlfn.TEXTJOIN("_", FALSE, C601:E601), BD_Perc!$A:$O, 11, FALSE), "Intervalo de precio 1",
        BD!DK601 &gt;= VLOOKUP(_xlfn.TEXTJOIN("_", FALSE, C601:E601), BD_Perc!$A:$O, 11, FALSE), "Intervalo de precio 2"
    ),
    AD601 = "PERCENTIL 30-70",
    _xlfn.IFS(
        BD!DK601 &lt; VLOOKUP(_xlfn.TEXTJOIN("_", FALSE, C601:E601), BD_Perc!$A:$O, 6, FALSE), "Intervalo de precio 1",
        BD!DK601 &lt; VLOOKUP(_xlfn.TEXTJOIN("_", FALSE, C601:E601), BD_Perc!$A:$O, 7, FALSE), "Intervalo de precio 2",
        BD!DK601 &gt;= VLOOKUP(_xlfn.TEXTJOIN("_", FALSE, C601:E601), BD_Perc!$A:$O, 7, FALSE), "Intervalo de precio 3"
    ),
    AD601="Segmentación no encontrada o vehículo inactivo","Segmentación no encontrada o vehículo inactivo"
)</f>
        <v>Intervalo de precio 2</v>
      </c>
      <c r="AF601" s="33" t="s">
        <v>2413</v>
      </c>
      <c r="AG601" s="35" t="b">
        <f t="shared" si="58"/>
        <v>1</v>
      </c>
      <c r="AH601" s="338">
        <v>0.15</v>
      </c>
      <c r="AI601" s="338">
        <v>0.15</v>
      </c>
      <c r="AJ601" s="338">
        <v>0.15</v>
      </c>
      <c r="AK601" s="338">
        <v>0.15</v>
      </c>
      <c r="AL601" s="340">
        <v>0.15</v>
      </c>
      <c r="AM601" s="338">
        <v>0.15</v>
      </c>
      <c r="AN601" s="28" t="s">
        <v>113</v>
      </c>
      <c r="AO601" s="28" t="s">
        <v>113</v>
      </c>
      <c r="AP601" s="89" t="s">
        <v>176</v>
      </c>
      <c r="AQ601" s="91">
        <v>0.5</v>
      </c>
      <c r="AR601" s="38">
        <v>8689479</v>
      </c>
      <c r="AS601" s="38">
        <v>96022</v>
      </c>
      <c r="AT601" s="38">
        <v>639961</v>
      </c>
      <c r="AU601" s="38" t="s">
        <v>107</v>
      </c>
      <c r="AV601" s="38" t="s">
        <v>107</v>
      </c>
      <c r="AW601" s="38">
        <v>1276440</v>
      </c>
      <c r="AX601" s="38">
        <v>145050</v>
      </c>
      <c r="AY601" s="38">
        <v>1421491</v>
      </c>
      <c r="AZ601" s="38">
        <v>95298</v>
      </c>
      <c r="BA601" s="38">
        <v>639961</v>
      </c>
      <c r="BB601" s="38" t="s">
        <v>107</v>
      </c>
      <c r="BC601" s="38" t="s">
        <v>107</v>
      </c>
      <c r="BD601" s="38" t="s">
        <v>107</v>
      </c>
      <c r="BE601" s="38" t="s">
        <v>107</v>
      </c>
      <c r="BF601" s="38" t="s">
        <v>107</v>
      </c>
      <c r="BG601" s="38">
        <v>2886495</v>
      </c>
      <c r="BH601" s="38">
        <v>725250</v>
      </c>
      <c r="BI601" s="38">
        <v>1951648</v>
      </c>
      <c r="BJ601" s="38">
        <v>1951648</v>
      </c>
      <c r="BK601" s="38">
        <v>725250</v>
      </c>
      <c r="BL601" s="38">
        <v>290100</v>
      </c>
      <c r="BM601" s="38">
        <v>290100</v>
      </c>
      <c r="BN601" s="38">
        <v>826785</v>
      </c>
      <c r="BO601" s="38">
        <v>1269187</v>
      </c>
      <c r="BP601" s="38">
        <v>4351501</v>
      </c>
      <c r="BQ601" s="38">
        <v>126193</v>
      </c>
      <c r="BR601" s="38">
        <v>1818928</v>
      </c>
      <c r="BS601" s="38" t="s">
        <v>107</v>
      </c>
      <c r="BT601" s="38" t="s">
        <v>107</v>
      </c>
      <c r="BU601" s="38" t="s">
        <v>107</v>
      </c>
      <c r="BV601" s="38" t="s">
        <v>107</v>
      </c>
      <c r="BW601" s="38">
        <v>6984594</v>
      </c>
      <c r="BX601" s="38">
        <v>174060</v>
      </c>
      <c r="BY601" s="38">
        <v>4094763</v>
      </c>
      <c r="BZ601" s="38">
        <v>6142288</v>
      </c>
      <c r="CA601" s="38">
        <v>0</v>
      </c>
      <c r="CB601" s="38">
        <v>217575</v>
      </c>
      <c r="CC601" s="330" t="s">
        <v>107</v>
      </c>
      <c r="CD601" s="38" t="s">
        <v>107</v>
      </c>
      <c r="CE601" s="38" t="s">
        <v>107</v>
      </c>
      <c r="CF601" s="38" t="s">
        <v>107</v>
      </c>
      <c r="CG601" s="38" t="s">
        <v>107</v>
      </c>
      <c r="CH601" s="85" t="s">
        <v>107</v>
      </c>
      <c r="CI601" s="85" t="s">
        <v>107</v>
      </c>
      <c r="CJ601" s="85" t="s">
        <v>107</v>
      </c>
      <c r="CK601" s="85" t="s">
        <v>107</v>
      </c>
      <c r="CL601" s="85" t="s">
        <v>107</v>
      </c>
      <c r="CM601" s="85" t="s">
        <v>107</v>
      </c>
      <c r="CN601" s="85" t="s">
        <v>107</v>
      </c>
      <c r="CO601" s="85" t="s">
        <v>107</v>
      </c>
      <c r="CP601" s="85" t="s">
        <v>107</v>
      </c>
      <c r="CQ601" s="85" t="s">
        <v>107</v>
      </c>
      <c r="CR601" s="85" t="s">
        <v>107</v>
      </c>
      <c r="CS601" s="85" t="s">
        <v>107</v>
      </c>
      <c r="CT601" s="85" t="s">
        <v>107</v>
      </c>
      <c r="CU601" s="85" t="s">
        <v>107</v>
      </c>
      <c r="CV601" s="41" t="s">
        <v>173</v>
      </c>
      <c r="CW601" s="41" t="s">
        <v>173</v>
      </c>
      <c r="CX601" s="41" t="s">
        <v>173</v>
      </c>
      <c r="CY601" s="41" t="s">
        <v>176</v>
      </c>
      <c r="CZ601" s="41" t="s">
        <v>176</v>
      </c>
      <c r="DA601" s="41" t="s">
        <v>173</v>
      </c>
      <c r="DB601" s="28" t="s">
        <v>107</v>
      </c>
      <c r="DC601" s="28" t="s">
        <v>107</v>
      </c>
      <c r="DD601" s="332">
        <v>32360664</v>
      </c>
      <c r="DE601" s="43">
        <v>1</v>
      </c>
      <c r="DF601" s="390">
        <v>0</v>
      </c>
      <c r="DG601" s="310">
        <v>45597</v>
      </c>
      <c r="DH601" s="203" t="s">
        <v>2387</v>
      </c>
      <c r="DI601" s="279" t="str" cm="1">
        <f t="array" ref="DI601">+IF(AND(C601&lt;&gt;"Vehículos Eléctricos",C601&lt;&gt;"Vehículos Híbridos",AD601="PERCENTIL 50"),
     IF(VLOOKUP(_xlfn.TEXTJOIN("_",FALSE,C601:E601),BD_Perc!$A:$P,_xlfn.IFS(BD!AE601="Intervalo de precio 1",12,BD!AE601="Intervalo de precio 2",13),FALSE)&lt;=1,
     VLOOKUP(_xlfn.TEXTJOIN("_",FALSE,C601:E601),BD_Perc!$A:$P,16,FALSE),"Ok P50"),
     "Ok P30/70 ó Híbrido/Eléctrico")</f>
        <v>Inactivar TODO el grupo: Otros Tipos de Vehículos-Remolcadores-2 Ejes</v>
      </c>
      <c r="DJ601" s="279" t="str">
        <f t="shared" si="55"/>
        <v>Otros Tipos de Vehículos_Remolcadores_2 Ejes</v>
      </c>
      <c r="DK601" s="331">
        <f t="shared" si="59"/>
        <v>509150000</v>
      </c>
      <c r="DL601" s="326"/>
    </row>
    <row r="602" spans="1:116" ht="38.25">
      <c r="A602" s="28">
        <v>597</v>
      </c>
      <c r="B602" s="29" t="s">
        <v>1130</v>
      </c>
      <c r="C602" s="68" t="s">
        <v>4</v>
      </c>
      <c r="D602" s="29" t="s">
        <v>1192</v>
      </c>
      <c r="E602" s="42" t="s">
        <v>1129</v>
      </c>
      <c r="F602" s="42" t="s">
        <v>107</v>
      </c>
      <c r="G602" s="30" t="s">
        <v>1327</v>
      </c>
      <c r="H602" s="42" t="s">
        <v>1318</v>
      </c>
      <c r="I602" s="28">
        <v>25766009</v>
      </c>
      <c r="J602" s="28" t="s">
        <v>1328</v>
      </c>
      <c r="K602" s="31" t="s">
        <v>107</v>
      </c>
      <c r="L602" s="32">
        <v>460</v>
      </c>
      <c r="M602" s="28" t="s">
        <v>107</v>
      </c>
      <c r="N602" s="34">
        <v>633000000</v>
      </c>
      <c r="O602" s="34">
        <f>+IFERROR(VLOOKUP(I602,Precio_Fasecolda!A:C,3,FALSE),IFERROR(VLOOKUP(I602,Precio_Fasecolda!B:C,2,FALSE),N602))</f>
        <v>633000000</v>
      </c>
      <c r="P602" s="34">
        <f t="shared" si="56"/>
        <v>0</v>
      </c>
      <c r="Q602" s="28" t="s">
        <v>107</v>
      </c>
      <c r="R602" s="28" t="s">
        <v>2415</v>
      </c>
      <c r="S602" s="28" t="s">
        <v>360</v>
      </c>
      <c r="T602" s="28" t="s">
        <v>1129</v>
      </c>
      <c r="U602" s="28">
        <v>52000</v>
      </c>
      <c r="V602" s="28">
        <v>9800</v>
      </c>
      <c r="W602" s="28">
        <v>42200</v>
      </c>
      <c r="X602" s="28" t="s">
        <v>1198</v>
      </c>
      <c r="Y602" s="28" t="str">
        <f t="shared" si="57"/>
        <v>N.A.</v>
      </c>
      <c r="Z602" s="292">
        <f t="shared" si="54"/>
        <v>538050000</v>
      </c>
      <c r="AA602" s="28" cm="1">
        <f t="array" aca="1" ref="AA602" ca="1">_xlfn.IFS(DK602&lt;$DK$4,1,AND(DK602&gt;=$DK$4,DK602&lt;=$AA$4),2,DK602&gt;$AA$4,3)</f>
        <v>3</v>
      </c>
      <c r="AB602" s="28">
        <v>0</v>
      </c>
      <c r="AC602" s="28" cm="1">
        <f t="array" aca="1" ref="AC602" ca="1">IF(AB602="PERCENTIL 30","",_xlfn.IFS(DK602&lt;$AC$4,1,DK602&gt;$AC$4,2))</f>
        <v>2</v>
      </c>
      <c r="AD602" s="28" t="str">
        <f>+IFERROR(VLOOKUP(_xlfn.TEXTJOIN("_", FALSE, C602:E602), BD_Perc!$A:$O, 15, FALSE),"Segmentación no encontrada o vehículo inactivo")</f>
        <v>PERCENTIL 30-70</v>
      </c>
      <c r="AE602" s="28" t="str" cm="1">
        <f t="array" ref="AE602">_xlfn.IFS(
    AD602 = "PERCENTIL 50",
    _xlfn.IFS(
        BD!DK602 &lt; VLOOKUP(_xlfn.TEXTJOIN("_", FALSE, C602:E602), BD_Perc!$A:$O, 11, FALSE), "Intervalo de precio 1",
        BD!DK602 &gt;= VLOOKUP(_xlfn.TEXTJOIN("_", FALSE, C602:E602), BD_Perc!$A:$O, 11, FALSE), "Intervalo de precio 2"
    ),
    AD602 = "PERCENTIL 30-70",
    _xlfn.IFS(
        BD!DK602 &lt; VLOOKUP(_xlfn.TEXTJOIN("_", FALSE, C602:E602), BD_Perc!$A:$O, 6, FALSE), "Intervalo de precio 1",
        BD!DK602 &lt; VLOOKUP(_xlfn.TEXTJOIN("_", FALSE, C602:E602), BD_Perc!$A:$O, 7, FALSE), "Intervalo de precio 2",
        BD!DK602 &gt;= VLOOKUP(_xlfn.TEXTJOIN("_", FALSE, C602:E602), BD_Perc!$A:$O, 7, FALSE), "Intervalo de precio 3"
    ),
    AD602="Segmentación no encontrada o vehículo inactivo","Segmentación no encontrada o vehículo inactivo"
)</f>
        <v>Intervalo de precio 1</v>
      </c>
      <c r="AF602" s="33" t="s">
        <v>2412</v>
      </c>
      <c r="AG602" s="35" t="b">
        <f t="shared" si="58"/>
        <v>1</v>
      </c>
      <c r="AH602" s="338">
        <v>0.15</v>
      </c>
      <c r="AI602" s="338">
        <v>0.15</v>
      </c>
      <c r="AJ602" s="338">
        <v>0.15</v>
      </c>
      <c r="AK602" s="338">
        <v>0.15</v>
      </c>
      <c r="AL602" s="340">
        <v>0.15</v>
      </c>
      <c r="AM602" s="338">
        <v>0.15</v>
      </c>
      <c r="AN602" s="28" t="s">
        <v>113</v>
      </c>
      <c r="AO602" s="28" t="s">
        <v>113</v>
      </c>
      <c r="AP602" s="89" t="s">
        <v>176</v>
      </c>
      <c r="AQ602" s="91">
        <v>0.5</v>
      </c>
      <c r="AR602" s="38">
        <v>8689479</v>
      </c>
      <c r="AS602" s="38">
        <v>96022</v>
      </c>
      <c r="AT602" s="38">
        <v>639961</v>
      </c>
      <c r="AU602" s="38" t="s">
        <v>107</v>
      </c>
      <c r="AV602" s="38" t="s">
        <v>107</v>
      </c>
      <c r="AW602" s="38">
        <v>1276440</v>
      </c>
      <c r="AX602" s="38">
        <v>145050</v>
      </c>
      <c r="AY602" s="38">
        <v>1421491</v>
      </c>
      <c r="AZ602" s="38">
        <v>95298</v>
      </c>
      <c r="BA602" s="38">
        <v>639961</v>
      </c>
      <c r="BB602" s="38" t="s">
        <v>107</v>
      </c>
      <c r="BC602" s="38" t="s">
        <v>107</v>
      </c>
      <c r="BD602" s="38" t="s">
        <v>107</v>
      </c>
      <c r="BE602" s="38" t="s">
        <v>107</v>
      </c>
      <c r="BF602" s="38" t="s">
        <v>107</v>
      </c>
      <c r="BG602" s="38">
        <v>2886495</v>
      </c>
      <c r="BH602" s="38">
        <v>725250</v>
      </c>
      <c r="BI602" s="38">
        <v>1951648</v>
      </c>
      <c r="BJ602" s="38">
        <v>1951648</v>
      </c>
      <c r="BK602" s="38">
        <v>725250</v>
      </c>
      <c r="BL602" s="38">
        <v>290100</v>
      </c>
      <c r="BM602" s="38">
        <v>290100</v>
      </c>
      <c r="BN602" s="38">
        <v>826785</v>
      </c>
      <c r="BO602" s="38">
        <v>1269187</v>
      </c>
      <c r="BP602" s="38">
        <v>4351501</v>
      </c>
      <c r="BQ602" s="38">
        <v>126193</v>
      </c>
      <c r="BR602" s="38">
        <v>1818928</v>
      </c>
      <c r="BS602" s="38" t="s">
        <v>107</v>
      </c>
      <c r="BT602" s="38" t="s">
        <v>107</v>
      </c>
      <c r="BU602" s="38" t="s">
        <v>107</v>
      </c>
      <c r="BV602" s="38" t="s">
        <v>107</v>
      </c>
      <c r="BW602" s="38">
        <v>6984594</v>
      </c>
      <c r="BX602" s="38">
        <v>174060</v>
      </c>
      <c r="BY602" s="38">
        <v>4094763</v>
      </c>
      <c r="BZ602" s="38">
        <v>6142288</v>
      </c>
      <c r="CA602" s="38">
        <v>0</v>
      </c>
      <c r="CB602" s="38">
        <v>217575</v>
      </c>
      <c r="CC602" s="330" t="s">
        <v>107</v>
      </c>
      <c r="CD602" s="38" t="s">
        <v>107</v>
      </c>
      <c r="CE602" s="38" t="s">
        <v>107</v>
      </c>
      <c r="CF602" s="38" t="s">
        <v>107</v>
      </c>
      <c r="CG602" s="38" t="s">
        <v>107</v>
      </c>
      <c r="CH602" s="85" t="s">
        <v>107</v>
      </c>
      <c r="CI602" s="85" t="s">
        <v>107</v>
      </c>
      <c r="CJ602" s="85" t="s">
        <v>107</v>
      </c>
      <c r="CK602" s="85" t="s">
        <v>107</v>
      </c>
      <c r="CL602" s="85" t="s">
        <v>107</v>
      </c>
      <c r="CM602" s="85" t="s">
        <v>107</v>
      </c>
      <c r="CN602" s="85" t="s">
        <v>107</v>
      </c>
      <c r="CO602" s="85" t="s">
        <v>107</v>
      </c>
      <c r="CP602" s="85" t="s">
        <v>107</v>
      </c>
      <c r="CQ602" s="85" t="s">
        <v>107</v>
      </c>
      <c r="CR602" s="85" t="s">
        <v>107</v>
      </c>
      <c r="CS602" s="85" t="s">
        <v>107</v>
      </c>
      <c r="CT602" s="85" t="s">
        <v>107</v>
      </c>
      <c r="CU602" s="85" t="s">
        <v>107</v>
      </c>
      <c r="CV602" s="85" t="s">
        <v>107</v>
      </c>
      <c r="CW602" s="85" t="s">
        <v>107</v>
      </c>
      <c r="CX602" s="85" t="s">
        <v>107</v>
      </c>
      <c r="CY602" s="85" t="s">
        <v>107</v>
      </c>
      <c r="CZ602" s="85" t="s">
        <v>107</v>
      </c>
      <c r="DA602" s="85" t="s">
        <v>107</v>
      </c>
      <c r="DB602" s="28" t="s">
        <v>107</v>
      </c>
      <c r="DC602" s="85" t="s">
        <v>107</v>
      </c>
      <c r="DD602" s="332">
        <v>0</v>
      </c>
      <c r="DE602" s="43">
        <v>1</v>
      </c>
      <c r="DF602" s="390">
        <v>1</v>
      </c>
      <c r="DG602" s="310"/>
      <c r="DH602" s="203"/>
      <c r="DI602" s="279" t="str" cm="1">
        <f t="array" ref="DI602">+IF(AND(C602&lt;&gt;"Vehículos Eléctricos",C602&lt;&gt;"Vehículos Híbridos",AD602="PERCENTIL 50"),
     IF(VLOOKUP(_xlfn.TEXTJOIN("_",FALSE,C602:E602),BD_Perc!$A:$P,_xlfn.IFS(BD!AE602="Intervalo de precio 1",12,BD!AE602="Intervalo de precio 2",13),FALSE)&lt;=1,
     VLOOKUP(_xlfn.TEXTJOIN("_",FALSE,C602:E602),BD_Perc!$A:$P,16,FALSE),"Ok P50"),
     "Ok P30/70 ó Híbrido/Eléctrico")</f>
        <v>Ok P30/70 ó Híbrido/Eléctrico</v>
      </c>
      <c r="DJ602" s="279" t="str">
        <f t="shared" si="55"/>
        <v>Otros Tipos de Vehículos_Remolcadores_3 Ejes</v>
      </c>
      <c r="DK602" s="331">
        <f t="shared" si="59"/>
        <v>538050000</v>
      </c>
      <c r="DL602" s="326"/>
    </row>
    <row r="603" spans="1:116" ht="25.5">
      <c r="A603" s="28">
        <v>598</v>
      </c>
      <c r="B603" s="29" t="s">
        <v>325</v>
      </c>
      <c r="C603" s="29" t="s">
        <v>0</v>
      </c>
      <c r="D603" s="29" t="s">
        <v>105</v>
      </c>
      <c r="E603" s="42" t="s">
        <v>106</v>
      </c>
      <c r="F603" s="42" t="s">
        <v>107</v>
      </c>
      <c r="G603" s="30" t="s">
        <v>1329</v>
      </c>
      <c r="H603" s="64" t="s">
        <v>969</v>
      </c>
      <c r="I603" s="28">
        <v>3201376</v>
      </c>
      <c r="J603" s="28" t="s">
        <v>1330</v>
      </c>
      <c r="K603" s="31" t="s">
        <v>127</v>
      </c>
      <c r="L603" s="32">
        <v>121</v>
      </c>
      <c r="M603" s="33" t="s">
        <v>107</v>
      </c>
      <c r="N603" s="34">
        <v>64500000</v>
      </c>
      <c r="O603" s="34">
        <f>+IFERROR(VLOOKUP(I603,Precio_Fasecolda!A:C,3,FALSE),IFERROR(VLOOKUP(I603,Precio_Fasecolda!B:C,2,FALSE),N603))</f>
        <v>64500000</v>
      </c>
      <c r="P603" s="34">
        <f t="shared" si="56"/>
        <v>0</v>
      </c>
      <c r="Q603" s="33" t="s">
        <v>338</v>
      </c>
      <c r="R603" s="28" t="s">
        <v>2415</v>
      </c>
      <c r="S603" s="28" t="s">
        <v>112</v>
      </c>
      <c r="T603" s="28" t="s">
        <v>107</v>
      </c>
      <c r="U603" s="28" t="s">
        <v>107</v>
      </c>
      <c r="V603" s="42" t="s">
        <v>107</v>
      </c>
      <c r="W603" s="28" t="s">
        <v>107</v>
      </c>
      <c r="X603" s="28" t="s">
        <v>107</v>
      </c>
      <c r="Y603" s="28" t="str">
        <f t="shared" si="57"/>
        <v>N.A.</v>
      </c>
      <c r="Z603" s="292">
        <f t="shared" si="54"/>
        <v>63855000</v>
      </c>
      <c r="AA603" s="28" cm="1">
        <f t="array" aca="1" ref="AA603" ca="1">_xlfn.IFS(DK603&lt;$DK$4,1,AND(DK603&gt;=$DK$4,DK603&lt;=$AA$4),2,DK603&gt;$AA$4,3)</f>
        <v>2</v>
      </c>
      <c r="AB603" s="28" t="s">
        <v>2335</v>
      </c>
      <c r="AC603" s="28" t="str" cm="1">
        <f t="array" ref="AC603">IF(AB603="PERCENTIL 30","",_xlfn.IFS(DK603&lt;$AC$4,1,DK603&gt;$AC$4,2))</f>
        <v/>
      </c>
      <c r="AD603" s="28" t="str">
        <f>+IFERROR(VLOOKUP(_xlfn.TEXTJOIN("_", FALSE, C603:E603), BD_Perc!$A:$O, 15, FALSE),"Segmentación no encontrada o vehículo inactivo")</f>
        <v>PERCENTIL 30-70</v>
      </c>
      <c r="AE603" s="28" t="str" cm="1">
        <f t="array" ref="AE603">_xlfn.IFS(
    AD603 = "PERCENTIL 50",
    _xlfn.IFS(
        BD!DK603 &lt; VLOOKUP(_xlfn.TEXTJOIN("_", FALSE, C603:E603), BD_Perc!$A:$O, 11, FALSE), "Intervalo de precio 1",
        BD!DK603 &gt;= VLOOKUP(_xlfn.TEXTJOIN("_", FALSE, C603:E603), BD_Perc!$A:$O, 11, FALSE), "Intervalo de precio 2"
    ),
    AD603 = "PERCENTIL 30-70",
    _xlfn.IFS(
        BD!DK603 &lt; VLOOKUP(_xlfn.TEXTJOIN("_", FALSE, C603:E603), BD_Perc!$A:$O, 6, FALSE), "Intervalo de precio 1",
        BD!DK603 &lt; VLOOKUP(_xlfn.TEXTJOIN("_", FALSE, C603:E603), BD_Perc!$A:$O, 7, FALSE), "Intervalo de precio 2",
        BD!DK603 &gt;= VLOOKUP(_xlfn.TEXTJOIN("_", FALSE, C603:E603), BD_Perc!$A:$O, 7, FALSE), "Intervalo de precio 3"
    ),
    AD603="Segmentación no encontrada o vehículo inactivo","Segmentación no encontrada o vehículo inactivo"
)</f>
        <v>Intervalo de precio 2</v>
      </c>
      <c r="AF603" s="33" t="s">
        <v>2413</v>
      </c>
      <c r="AG603" s="35" t="b">
        <f t="shared" si="58"/>
        <v>1</v>
      </c>
      <c r="AH603" s="205">
        <v>0.01</v>
      </c>
      <c r="AI603" s="205">
        <v>0.01</v>
      </c>
      <c r="AJ603" s="205">
        <v>0.01</v>
      </c>
      <c r="AK603" s="205">
        <v>0.01</v>
      </c>
      <c r="AL603" s="205">
        <v>0.01</v>
      </c>
      <c r="AM603" s="205">
        <v>0.02</v>
      </c>
      <c r="AN603" s="28" t="s">
        <v>176</v>
      </c>
      <c r="AO603" s="28" t="s">
        <v>176</v>
      </c>
      <c r="AP603" s="28" t="s">
        <v>176</v>
      </c>
      <c r="AQ603" s="37">
        <v>0.5</v>
      </c>
      <c r="AR603" s="38">
        <v>8689479</v>
      </c>
      <c r="AS603" s="38">
        <v>756945</v>
      </c>
      <c r="AT603" s="38" t="s">
        <v>107</v>
      </c>
      <c r="AU603" s="38" t="s">
        <v>107</v>
      </c>
      <c r="AV603" s="38" t="s">
        <v>107</v>
      </c>
      <c r="AW603" s="38">
        <v>8078664</v>
      </c>
      <c r="AX603" s="38" t="s">
        <v>107</v>
      </c>
      <c r="AY603" s="38">
        <v>894571</v>
      </c>
      <c r="AZ603" s="38">
        <v>48169</v>
      </c>
      <c r="BA603" s="38">
        <v>385354</v>
      </c>
      <c r="BB603" s="38" t="s">
        <v>107</v>
      </c>
      <c r="BC603" s="38" t="s">
        <v>107</v>
      </c>
      <c r="BD603" s="38" t="s">
        <v>107</v>
      </c>
      <c r="BE603" s="38" t="s">
        <v>107</v>
      </c>
      <c r="BF603" s="38" t="s">
        <v>107</v>
      </c>
      <c r="BG603" s="38">
        <v>4816921</v>
      </c>
      <c r="BH603" s="38">
        <v>3027779</v>
      </c>
      <c r="BI603" s="38">
        <v>1307450</v>
      </c>
      <c r="BJ603" s="38">
        <v>3303031</v>
      </c>
      <c r="BK603" s="38" t="s">
        <v>107</v>
      </c>
      <c r="BL603" s="38">
        <v>522980</v>
      </c>
      <c r="BM603" s="38">
        <v>302778</v>
      </c>
      <c r="BN603" s="38">
        <v>894571</v>
      </c>
      <c r="BO603" s="38">
        <v>1032198</v>
      </c>
      <c r="BP603" s="38">
        <v>2133207</v>
      </c>
      <c r="BQ603" s="38">
        <v>206440</v>
      </c>
      <c r="BR603" s="38">
        <v>1307450</v>
      </c>
      <c r="BS603" s="38">
        <v>233965</v>
      </c>
      <c r="BT603" s="38" t="s">
        <v>107</v>
      </c>
      <c r="BU603" s="38" t="s">
        <v>107</v>
      </c>
      <c r="BV603" s="38" t="s">
        <v>107</v>
      </c>
      <c r="BW603" s="38">
        <v>6878563</v>
      </c>
      <c r="BX603" s="38">
        <v>178914</v>
      </c>
      <c r="BY603" s="38">
        <v>3027779</v>
      </c>
      <c r="BZ603" s="38">
        <v>6193185</v>
      </c>
      <c r="CA603" s="38">
        <v>0</v>
      </c>
      <c r="CB603" s="38">
        <v>481692</v>
      </c>
      <c r="CC603" s="330" t="s">
        <v>107</v>
      </c>
      <c r="CD603" s="38" t="s">
        <v>107</v>
      </c>
      <c r="CE603" s="38" t="s">
        <v>107</v>
      </c>
      <c r="CF603" s="38" t="s">
        <v>107</v>
      </c>
      <c r="CG603" s="38" t="s">
        <v>107</v>
      </c>
      <c r="CH603" s="85" t="s">
        <v>107</v>
      </c>
      <c r="CI603" s="85" t="s">
        <v>107</v>
      </c>
      <c r="CJ603" s="85" t="s">
        <v>107</v>
      </c>
      <c r="CK603" s="85" t="s">
        <v>107</v>
      </c>
      <c r="CL603" s="85" t="s">
        <v>107</v>
      </c>
      <c r="CM603" s="85" t="s">
        <v>107</v>
      </c>
      <c r="CN603" s="85" t="s">
        <v>107</v>
      </c>
      <c r="CO603" s="42" t="s">
        <v>107</v>
      </c>
      <c r="CP603" s="85" t="s">
        <v>107</v>
      </c>
      <c r="CQ603" s="85" t="s">
        <v>107</v>
      </c>
      <c r="CR603" s="85" t="s">
        <v>107</v>
      </c>
      <c r="CS603" s="85" t="s">
        <v>107</v>
      </c>
      <c r="CT603" s="85" t="s">
        <v>107</v>
      </c>
      <c r="CU603" s="85" t="s">
        <v>107</v>
      </c>
      <c r="CV603" s="41" t="s">
        <v>176</v>
      </c>
      <c r="CW603" s="41" t="s">
        <v>176</v>
      </c>
      <c r="CX603" s="41" t="s">
        <v>173</v>
      </c>
      <c r="CY603" s="41" t="s">
        <v>173</v>
      </c>
      <c r="CZ603" s="41" t="s">
        <v>176</v>
      </c>
      <c r="DA603" s="41" t="s">
        <v>173</v>
      </c>
      <c r="DB603" s="41" t="s">
        <v>107</v>
      </c>
      <c r="DC603" s="41" t="s">
        <v>107</v>
      </c>
      <c r="DD603" s="332">
        <v>9620079</v>
      </c>
      <c r="DE603" s="43">
        <v>1</v>
      </c>
      <c r="DF603" s="390">
        <v>1</v>
      </c>
      <c r="DG603" s="310"/>
      <c r="DH603" s="203"/>
      <c r="DI603" s="279" t="str" cm="1">
        <f t="array" ref="DI603">+IF(AND(C603&lt;&gt;"Vehículos Eléctricos",C603&lt;&gt;"Vehículos Híbridos",AD603="PERCENTIL 50"),
     IF(VLOOKUP(_xlfn.TEXTJOIN("_",FALSE,C603:E603),BD_Perc!$A:$P,_xlfn.IFS(BD!AE603="Intervalo de precio 1",12,BD!AE603="Intervalo de precio 2",13),FALSE)&lt;=1,
     VLOOKUP(_xlfn.TEXTJOIN("_",FALSE,C603:E603),BD_Perc!$A:$P,16,FALSE),"Ok P50"),
     "Ok P30/70 ó Híbrido/Eléctrico")</f>
        <v>Ok P30/70 ó Híbrido/Eléctrico</v>
      </c>
      <c r="DJ603" s="279" t="str">
        <f t="shared" si="55"/>
        <v>Vehículos Convencionales_Automóviles_Hatchback</v>
      </c>
      <c r="DK603" s="331">
        <f t="shared" si="59"/>
        <v>63855000</v>
      </c>
      <c r="DL603" s="326"/>
    </row>
    <row r="604" spans="1:116" ht="25.5">
      <c r="A604" s="28">
        <v>599</v>
      </c>
      <c r="B604" s="29" t="s">
        <v>325</v>
      </c>
      <c r="C604" s="29" t="s">
        <v>0</v>
      </c>
      <c r="D604" s="29" t="s">
        <v>105</v>
      </c>
      <c r="E604" s="42" t="s">
        <v>106</v>
      </c>
      <c r="F604" s="42" t="s">
        <v>107</v>
      </c>
      <c r="G604" s="30" t="s">
        <v>1331</v>
      </c>
      <c r="H604" s="64" t="s">
        <v>969</v>
      </c>
      <c r="I604" s="28">
        <v>3201377</v>
      </c>
      <c r="J604" s="28" t="s">
        <v>1332</v>
      </c>
      <c r="K604" s="31" t="s">
        <v>127</v>
      </c>
      <c r="L604" s="32">
        <v>121</v>
      </c>
      <c r="M604" s="33" t="s">
        <v>107</v>
      </c>
      <c r="N604" s="34">
        <v>79000000</v>
      </c>
      <c r="O604" s="34">
        <f>+IFERROR(VLOOKUP(I604,Precio_Fasecolda!A:C,3,FALSE),IFERROR(VLOOKUP(I604,Precio_Fasecolda!B:C,2,FALSE),N604))</f>
        <v>79000000</v>
      </c>
      <c r="P604" s="34">
        <f t="shared" si="56"/>
        <v>0</v>
      </c>
      <c r="Q604" s="33" t="s">
        <v>338</v>
      </c>
      <c r="R604" s="28" t="s">
        <v>130</v>
      </c>
      <c r="S604" s="28" t="s">
        <v>112</v>
      </c>
      <c r="T604" s="28" t="s">
        <v>107</v>
      </c>
      <c r="U604" s="28" t="s">
        <v>107</v>
      </c>
      <c r="V604" s="42" t="s">
        <v>107</v>
      </c>
      <c r="W604" s="28" t="s">
        <v>107</v>
      </c>
      <c r="X604" s="28" t="s">
        <v>107</v>
      </c>
      <c r="Y604" s="28" t="str">
        <f t="shared" si="57"/>
        <v>N.A.</v>
      </c>
      <c r="Z604" s="292">
        <f t="shared" si="54"/>
        <v>78210000</v>
      </c>
      <c r="AA604" s="28" cm="1">
        <f t="array" aca="1" ref="AA604" ca="1">_xlfn.IFS(DK604&lt;$DK$4,1,AND(DK604&gt;=$DK$4,DK604&lt;=$AA$4),2,DK604&gt;$AA$4,3)</f>
        <v>2</v>
      </c>
      <c r="AB604" s="28" t="s">
        <v>2335</v>
      </c>
      <c r="AC604" s="28" t="str" cm="1">
        <f t="array" ref="AC604">IF(AB604="PERCENTIL 30","",_xlfn.IFS(DK604&lt;$AC$4,1,DK604&gt;$AC$4,2))</f>
        <v/>
      </c>
      <c r="AD604" s="28" t="str">
        <f>+IFERROR(VLOOKUP(_xlfn.TEXTJOIN("_", FALSE, C604:E604), BD_Perc!$A:$O, 15, FALSE),"Segmentación no encontrada o vehículo inactivo")</f>
        <v>PERCENTIL 30-70</v>
      </c>
      <c r="AE604" s="28" t="str" cm="1">
        <f t="array" ref="AE604">_xlfn.IFS(
    AD604 = "PERCENTIL 50",
    _xlfn.IFS(
        BD!DK604 &lt; VLOOKUP(_xlfn.TEXTJOIN("_", FALSE, C604:E604), BD_Perc!$A:$O, 11, FALSE), "Intervalo de precio 1",
        BD!DK604 &gt;= VLOOKUP(_xlfn.TEXTJOIN("_", FALSE, C604:E604), BD_Perc!$A:$O, 11, FALSE), "Intervalo de precio 2"
    ),
    AD604 = "PERCENTIL 30-70",
    _xlfn.IFS(
        BD!DK604 &lt; VLOOKUP(_xlfn.TEXTJOIN("_", FALSE, C604:E604), BD_Perc!$A:$O, 6, FALSE), "Intervalo de precio 1",
        BD!DK604 &lt; VLOOKUP(_xlfn.TEXTJOIN("_", FALSE, C604:E604), BD_Perc!$A:$O, 7, FALSE), "Intervalo de precio 2",
        BD!DK604 &gt;= VLOOKUP(_xlfn.TEXTJOIN("_", FALSE, C604:E604), BD_Perc!$A:$O, 7, FALSE), "Intervalo de precio 3"
    ),
    AD604="Segmentación no encontrada o vehículo inactivo","Segmentación no encontrada o vehículo inactivo"
)</f>
        <v>Intervalo de precio 3</v>
      </c>
      <c r="AF604" s="35" t="s">
        <v>2414</v>
      </c>
      <c r="AG604" s="35" t="b">
        <f t="shared" si="58"/>
        <v>1</v>
      </c>
      <c r="AH604" s="205">
        <v>0.01</v>
      </c>
      <c r="AI604" s="205">
        <v>0.01</v>
      </c>
      <c r="AJ604" s="205">
        <v>0.01</v>
      </c>
      <c r="AK604" s="205">
        <v>0.01</v>
      </c>
      <c r="AL604" s="205">
        <v>0.01</v>
      </c>
      <c r="AM604" s="205">
        <v>0.02</v>
      </c>
      <c r="AN604" s="28" t="s">
        <v>176</v>
      </c>
      <c r="AO604" s="28" t="s">
        <v>176</v>
      </c>
      <c r="AP604" s="28" t="s">
        <v>176</v>
      </c>
      <c r="AQ604" s="37">
        <v>0.5</v>
      </c>
      <c r="AR604" s="38">
        <v>8689479</v>
      </c>
      <c r="AS604" s="38">
        <v>756945</v>
      </c>
      <c r="AT604" s="38" t="s">
        <v>107</v>
      </c>
      <c r="AU604" s="38" t="s">
        <v>107</v>
      </c>
      <c r="AV604" s="38" t="s">
        <v>107</v>
      </c>
      <c r="AW604" s="38">
        <v>8078664</v>
      </c>
      <c r="AX604" s="38" t="s">
        <v>107</v>
      </c>
      <c r="AY604" s="38">
        <v>894571</v>
      </c>
      <c r="AZ604" s="38">
        <v>48169</v>
      </c>
      <c r="BA604" s="38">
        <v>385354</v>
      </c>
      <c r="BB604" s="38" t="s">
        <v>107</v>
      </c>
      <c r="BC604" s="38" t="s">
        <v>107</v>
      </c>
      <c r="BD604" s="38" t="s">
        <v>107</v>
      </c>
      <c r="BE604" s="38" t="s">
        <v>107</v>
      </c>
      <c r="BF604" s="38" t="s">
        <v>107</v>
      </c>
      <c r="BG604" s="38">
        <v>4816921</v>
      </c>
      <c r="BH604" s="38">
        <v>3027779</v>
      </c>
      <c r="BI604" s="38">
        <v>1307450</v>
      </c>
      <c r="BJ604" s="38">
        <v>3303031</v>
      </c>
      <c r="BK604" s="38" t="s">
        <v>107</v>
      </c>
      <c r="BL604" s="38">
        <v>522980</v>
      </c>
      <c r="BM604" s="38">
        <v>302778</v>
      </c>
      <c r="BN604" s="38">
        <v>894571</v>
      </c>
      <c r="BO604" s="38">
        <v>1032198</v>
      </c>
      <c r="BP604" s="38">
        <v>2133207</v>
      </c>
      <c r="BQ604" s="38">
        <v>206440</v>
      </c>
      <c r="BR604" s="38">
        <v>1307450</v>
      </c>
      <c r="BS604" s="38">
        <v>233965</v>
      </c>
      <c r="BT604" s="38" t="s">
        <v>107</v>
      </c>
      <c r="BU604" s="38" t="s">
        <v>107</v>
      </c>
      <c r="BV604" s="38" t="s">
        <v>107</v>
      </c>
      <c r="BW604" s="38">
        <v>6878563</v>
      </c>
      <c r="BX604" s="38">
        <v>178914</v>
      </c>
      <c r="BY604" s="38">
        <v>3027779</v>
      </c>
      <c r="BZ604" s="38">
        <v>6193185</v>
      </c>
      <c r="CA604" s="38">
        <v>0</v>
      </c>
      <c r="CB604" s="38">
        <v>481692</v>
      </c>
      <c r="CC604" s="330" t="s">
        <v>107</v>
      </c>
      <c r="CD604" s="38" t="s">
        <v>107</v>
      </c>
      <c r="CE604" s="38" t="s">
        <v>107</v>
      </c>
      <c r="CF604" s="38" t="s">
        <v>107</v>
      </c>
      <c r="CG604" s="38" t="s">
        <v>107</v>
      </c>
      <c r="CH604" s="85" t="s">
        <v>107</v>
      </c>
      <c r="CI604" s="85" t="s">
        <v>107</v>
      </c>
      <c r="CJ604" s="85" t="s">
        <v>107</v>
      </c>
      <c r="CK604" s="85" t="s">
        <v>107</v>
      </c>
      <c r="CL604" s="85" t="s">
        <v>107</v>
      </c>
      <c r="CM604" s="85" t="s">
        <v>107</v>
      </c>
      <c r="CN604" s="85" t="s">
        <v>107</v>
      </c>
      <c r="CO604" s="42" t="s">
        <v>107</v>
      </c>
      <c r="CP604" s="85" t="s">
        <v>107</v>
      </c>
      <c r="CQ604" s="85" t="s">
        <v>107</v>
      </c>
      <c r="CR604" s="85" t="s">
        <v>107</v>
      </c>
      <c r="CS604" s="85" t="s">
        <v>107</v>
      </c>
      <c r="CT604" s="85" t="s">
        <v>107</v>
      </c>
      <c r="CU604" s="85" t="s">
        <v>107</v>
      </c>
      <c r="CV604" s="41" t="s">
        <v>176</v>
      </c>
      <c r="CW604" s="41" t="s">
        <v>176</v>
      </c>
      <c r="CX604" s="41" t="s">
        <v>173</v>
      </c>
      <c r="CY604" s="41" t="s">
        <v>173</v>
      </c>
      <c r="CZ604" s="41" t="s">
        <v>176</v>
      </c>
      <c r="DA604" s="41" t="s">
        <v>173</v>
      </c>
      <c r="DB604" s="41" t="s">
        <v>107</v>
      </c>
      <c r="DC604" s="41" t="s">
        <v>107</v>
      </c>
      <c r="DD604" s="332">
        <v>9620079</v>
      </c>
      <c r="DE604" s="43">
        <v>1</v>
      </c>
      <c r="DF604" s="390">
        <v>1</v>
      </c>
      <c r="DG604" s="310"/>
      <c r="DH604" s="203"/>
      <c r="DI604" s="279" t="str" cm="1">
        <f t="array" ref="DI604">+IF(AND(C604&lt;&gt;"Vehículos Eléctricos",C604&lt;&gt;"Vehículos Híbridos",AD604="PERCENTIL 50"),
     IF(VLOOKUP(_xlfn.TEXTJOIN("_",FALSE,C604:E604),BD_Perc!$A:$P,_xlfn.IFS(BD!AE604="Intervalo de precio 1",12,BD!AE604="Intervalo de precio 2",13),FALSE)&lt;=1,
     VLOOKUP(_xlfn.TEXTJOIN("_",FALSE,C604:E604),BD_Perc!$A:$P,16,FALSE),"Ok P50"),
     "Ok P30/70 ó Híbrido/Eléctrico")</f>
        <v>Ok P30/70 ó Híbrido/Eléctrico</v>
      </c>
      <c r="DJ604" s="279" t="str">
        <f t="shared" si="55"/>
        <v>Vehículos Convencionales_Automóviles_Hatchback</v>
      </c>
      <c r="DK604" s="331">
        <f t="shared" si="59"/>
        <v>78210000</v>
      </c>
      <c r="DL604" s="326"/>
    </row>
    <row r="605" spans="1:116" ht="25.5">
      <c r="A605" s="28">
        <v>600</v>
      </c>
      <c r="B605" s="29" t="s">
        <v>325</v>
      </c>
      <c r="C605" s="29" t="s">
        <v>0</v>
      </c>
      <c r="D605" s="29" t="s">
        <v>105</v>
      </c>
      <c r="E605" s="42" t="s">
        <v>2380</v>
      </c>
      <c r="F605" s="42" t="s">
        <v>107</v>
      </c>
      <c r="G605" s="92" t="s">
        <v>1333</v>
      </c>
      <c r="H605" s="64" t="s">
        <v>969</v>
      </c>
      <c r="I605" s="28">
        <v>3201374</v>
      </c>
      <c r="J605" s="28" t="s">
        <v>1334</v>
      </c>
      <c r="K605" s="31" t="s">
        <v>127</v>
      </c>
      <c r="L605" s="32">
        <v>121</v>
      </c>
      <c r="M605" s="33" t="s">
        <v>107</v>
      </c>
      <c r="N605" s="34">
        <v>72500000</v>
      </c>
      <c r="O605" s="34">
        <f>+IFERROR(VLOOKUP(I605,Precio_Fasecolda!A:C,3,FALSE),IFERROR(VLOOKUP(I605,Precio_Fasecolda!B:C,2,FALSE),N605))</f>
        <v>72500000</v>
      </c>
      <c r="P605" s="34">
        <f t="shared" si="56"/>
        <v>0</v>
      </c>
      <c r="Q605" s="33" t="s">
        <v>107</v>
      </c>
      <c r="R605" s="28" t="s">
        <v>2415</v>
      </c>
      <c r="S605" s="28" t="s">
        <v>112</v>
      </c>
      <c r="T605" s="28" t="s">
        <v>107</v>
      </c>
      <c r="U605" s="28" t="s">
        <v>107</v>
      </c>
      <c r="V605" s="42" t="s">
        <v>107</v>
      </c>
      <c r="W605" s="28" t="s">
        <v>107</v>
      </c>
      <c r="X605" s="28" t="s">
        <v>107</v>
      </c>
      <c r="Y605" s="28" t="str">
        <f t="shared" si="57"/>
        <v>N.A.</v>
      </c>
      <c r="Z605" s="292">
        <f t="shared" si="54"/>
        <v>71775000</v>
      </c>
      <c r="AA605" s="28" cm="1">
        <f t="array" aca="1" ref="AA605" ca="1">_xlfn.IFS(DK605&lt;$DK$4,1,AND(DK605&gt;=$DK$4,DK605&lt;=$AA$4),2,DK605&gt;$AA$4,3)</f>
        <v>2</v>
      </c>
      <c r="AB605" s="28">
        <v>0</v>
      </c>
      <c r="AC605" s="28" cm="1">
        <f t="array" aca="1" ref="AC605" ca="1">IF(AB605="PERCENTIL 30","",_xlfn.IFS(DK605&lt;$AC$4,1,DK605&gt;$AC$4,2))</f>
        <v>1</v>
      </c>
      <c r="AD605" s="28" t="str">
        <f>+IFERROR(VLOOKUP(_xlfn.TEXTJOIN("_", FALSE, C605:E605), BD_Perc!$A:$O, 15, FALSE),"Segmentación no encontrada o vehículo inactivo")</f>
        <v>PERCENTIL 30-70</v>
      </c>
      <c r="AE605" s="28" t="str" cm="1">
        <f t="array" ref="AE605">_xlfn.IFS(
    AD605 = "PERCENTIL 50",
    _xlfn.IFS(
        BD!DK605 &lt; VLOOKUP(_xlfn.TEXTJOIN("_", FALSE, C605:E605), BD_Perc!$A:$O, 11, FALSE), "Intervalo de precio 1",
        BD!DK605 &gt;= VLOOKUP(_xlfn.TEXTJOIN("_", FALSE, C605:E605), BD_Perc!$A:$O, 11, FALSE), "Intervalo de precio 2"
    ),
    AD605 = "PERCENTIL 30-70",
    _xlfn.IFS(
        BD!DK605 &lt; VLOOKUP(_xlfn.TEXTJOIN("_", FALSE, C605:E605), BD_Perc!$A:$O, 6, FALSE), "Intervalo de precio 1",
        BD!DK605 &lt; VLOOKUP(_xlfn.TEXTJOIN("_", FALSE, C605:E605), BD_Perc!$A:$O, 7, FALSE), "Intervalo de precio 2",
        BD!DK605 &gt;= VLOOKUP(_xlfn.TEXTJOIN("_", FALSE, C605:E605), BD_Perc!$A:$O, 7, FALSE), "Intervalo de precio 3"
    ),
    AD605="Segmentación no encontrada o vehículo inactivo","Segmentación no encontrada o vehículo inactivo"
)</f>
        <v>Intervalo de precio 2</v>
      </c>
      <c r="AF605" s="33" t="s">
        <v>2413</v>
      </c>
      <c r="AG605" s="35" t="b">
        <f t="shared" si="58"/>
        <v>1</v>
      </c>
      <c r="AH605" s="205">
        <v>0.01</v>
      </c>
      <c r="AI605" s="205">
        <v>0.01</v>
      </c>
      <c r="AJ605" s="205">
        <v>0.01</v>
      </c>
      <c r="AK605" s="205">
        <v>0.01</v>
      </c>
      <c r="AL605" s="205">
        <v>0.01</v>
      </c>
      <c r="AM605" s="205">
        <v>0.02</v>
      </c>
      <c r="AN605" s="28" t="s">
        <v>176</v>
      </c>
      <c r="AO605" s="28" t="s">
        <v>176</v>
      </c>
      <c r="AP605" s="28" t="s">
        <v>176</v>
      </c>
      <c r="AQ605" s="37">
        <v>0.5</v>
      </c>
      <c r="AR605" s="38">
        <v>8689479</v>
      </c>
      <c r="AS605" s="38">
        <v>756945</v>
      </c>
      <c r="AT605" s="38" t="s">
        <v>107</v>
      </c>
      <c r="AU605" s="38" t="s">
        <v>107</v>
      </c>
      <c r="AV605" s="38" t="s">
        <v>107</v>
      </c>
      <c r="AW605" s="38">
        <v>8078664</v>
      </c>
      <c r="AX605" s="38" t="s">
        <v>107</v>
      </c>
      <c r="AY605" s="38">
        <v>894571</v>
      </c>
      <c r="AZ605" s="38">
        <v>48169</v>
      </c>
      <c r="BA605" s="38">
        <v>385354</v>
      </c>
      <c r="BB605" s="38" t="s">
        <v>107</v>
      </c>
      <c r="BC605" s="38" t="s">
        <v>107</v>
      </c>
      <c r="BD605" s="38" t="s">
        <v>107</v>
      </c>
      <c r="BE605" s="38" t="s">
        <v>107</v>
      </c>
      <c r="BF605" s="38" t="s">
        <v>107</v>
      </c>
      <c r="BG605" s="38">
        <v>4816921</v>
      </c>
      <c r="BH605" s="38">
        <v>3027779</v>
      </c>
      <c r="BI605" s="38">
        <v>1307450</v>
      </c>
      <c r="BJ605" s="38">
        <v>3303031</v>
      </c>
      <c r="BK605" s="38" t="s">
        <v>107</v>
      </c>
      <c r="BL605" s="38">
        <v>522980</v>
      </c>
      <c r="BM605" s="38">
        <v>302778</v>
      </c>
      <c r="BN605" s="38">
        <v>894571</v>
      </c>
      <c r="BO605" s="38">
        <v>1032198</v>
      </c>
      <c r="BP605" s="38">
        <v>2133207</v>
      </c>
      <c r="BQ605" s="38">
        <v>206440</v>
      </c>
      <c r="BR605" s="38">
        <v>1307450</v>
      </c>
      <c r="BS605" s="38">
        <v>233965</v>
      </c>
      <c r="BT605" s="38" t="s">
        <v>107</v>
      </c>
      <c r="BU605" s="38" t="s">
        <v>107</v>
      </c>
      <c r="BV605" s="38" t="s">
        <v>107</v>
      </c>
      <c r="BW605" s="38">
        <v>6878563</v>
      </c>
      <c r="BX605" s="38">
        <v>178914</v>
      </c>
      <c r="BY605" s="38">
        <v>3027779</v>
      </c>
      <c r="BZ605" s="38">
        <v>6193185</v>
      </c>
      <c r="CA605" s="38">
        <v>0</v>
      </c>
      <c r="CB605" s="38">
        <v>481692</v>
      </c>
      <c r="CC605" s="330" t="s">
        <v>107</v>
      </c>
      <c r="CD605" s="38" t="s">
        <v>107</v>
      </c>
      <c r="CE605" s="38" t="s">
        <v>107</v>
      </c>
      <c r="CF605" s="38" t="s">
        <v>107</v>
      </c>
      <c r="CG605" s="38" t="s">
        <v>107</v>
      </c>
      <c r="CH605" s="85" t="s">
        <v>107</v>
      </c>
      <c r="CI605" s="85" t="s">
        <v>107</v>
      </c>
      <c r="CJ605" s="85" t="s">
        <v>107</v>
      </c>
      <c r="CK605" s="85" t="s">
        <v>107</v>
      </c>
      <c r="CL605" s="85" t="s">
        <v>107</v>
      </c>
      <c r="CM605" s="85" t="s">
        <v>107</v>
      </c>
      <c r="CN605" s="85" t="s">
        <v>107</v>
      </c>
      <c r="CO605" s="42" t="s">
        <v>107</v>
      </c>
      <c r="CP605" s="85" t="s">
        <v>107</v>
      </c>
      <c r="CQ605" s="85" t="s">
        <v>107</v>
      </c>
      <c r="CR605" s="85" t="s">
        <v>107</v>
      </c>
      <c r="CS605" s="85" t="s">
        <v>107</v>
      </c>
      <c r="CT605" s="85" t="s">
        <v>107</v>
      </c>
      <c r="CU605" s="85" t="s">
        <v>107</v>
      </c>
      <c r="CV605" s="41" t="s">
        <v>176</v>
      </c>
      <c r="CW605" s="41" t="s">
        <v>176</v>
      </c>
      <c r="CX605" s="41" t="s">
        <v>173</v>
      </c>
      <c r="CY605" s="41" t="s">
        <v>173</v>
      </c>
      <c r="CZ605" s="41" t="s">
        <v>176</v>
      </c>
      <c r="DA605" s="41" t="s">
        <v>173</v>
      </c>
      <c r="DB605" s="41" t="s">
        <v>107</v>
      </c>
      <c r="DC605" s="41" t="s">
        <v>107</v>
      </c>
      <c r="DD605" s="332">
        <v>9620079</v>
      </c>
      <c r="DE605" s="43">
        <v>1</v>
      </c>
      <c r="DF605" s="390">
        <v>1</v>
      </c>
      <c r="DG605" s="310"/>
      <c r="DH605" s="203"/>
      <c r="DI605" s="279" t="str" cm="1">
        <f t="array" ref="DI605">+IF(AND(C605&lt;&gt;"Vehículos Eléctricos",C605&lt;&gt;"Vehículos Híbridos",AD605="PERCENTIL 50"),
     IF(VLOOKUP(_xlfn.TEXTJOIN("_",FALSE,C605:E605),BD_Perc!$A:$P,_xlfn.IFS(BD!AE605="Intervalo de precio 1",12,BD!AE605="Intervalo de precio 2",13),FALSE)&lt;=1,
     VLOOKUP(_xlfn.TEXTJOIN("_",FALSE,C605:E605),BD_Perc!$A:$P,16,FALSE),"Ok P50"),
     "Ok P30/70 ó Híbrido/Eléctrico")</f>
        <v>Ok P30/70 ó Híbrido/Eléctrico</v>
      </c>
      <c r="DJ605" s="279" t="str">
        <f t="shared" si="55"/>
        <v>Vehículos Convencionales_Automóviles_Sedán</v>
      </c>
      <c r="DK605" s="331">
        <f t="shared" si="59"/>
        <v>71775000</v>
      </c>
      <c r="DL605" s="326"/>
    </row>
    <row r="606" spans="1:116" ht="38.25">
      <c r="A606" s="28">
        <v>601</v>
      </c>
      <c r="B606" s="29" t="s">
        <v>325</v>
      </c>
      <c r="C606" s="29" t="s">
        <v>0</v>
      </c>
      <c r="D606" s="29" t="s">
        <v>337</v>
      </c>
      <c r="E606" s="42" t="s">
        <v>338</v>
      </c>
      <c r="F606" s="42" t="s">
        <v>107</v>
      </c>
      <c r="G606" s="93" t="s">
        <v>1335</v>
      </c>
      <c r="H606" s="64" t="s">
        <v>969</v>
      </c>
      <c r="I606" s="28">
        <v>3201375</v>
      </c>
      <c r="J606" s="28" t="s">
        <v>1336</v>
      </c>
      <c r="K606" s="31" t="s">
        <v>341</v>
      </c>
      <c r="L606" s="32">
        <v>121</v>
      </c>
      <c r="M606" s="33">
        <v>5</v>
      </c>
      <c r="N606" s="34">
        <v>73600000</v>
      </c>
      <c r="O606" s="34">
        <f>+IFERROR(VLOOKUP(I606,Precio_Fasecolda!A:C,3,FALSE),IFERROR(VLOOKUP(I606,Precio_Fasecolda!B:C,2,FALSE),N606))</f>
        <v>73600000</v>
      </c>
      <c r="P606" s="34">
        <f t="shared" si="56"/>
        <v>0</v>
      </c>
      <c r="Q606" s="33" t="s">
        <v>338</v>
      </c>
      <c r="R606" s="28" t="s">
        <v>2415</v>
      </c>
      <c r="S606" s="28" t="s">
        <v>112</v>
      </c>
      <c r="T606" s="28" t="s">
        <v>107</v>
      </c>
      <c r="U606" s="28" t="s">
        <v>107</v>
      </c>
      <c r="V606" s="42" t="s">
        <v>107</v>
      </c>
      <c r="W606" s="28" t="s">
        <v>107</v>
      </c>
      <c r="X606" s="28" t="s">
        <v>107</v>
      </c>
      <c r="Y606" s="28" t="str">
        <f t="shared" si="57"/>
        <v>N.A.</v>
      </c>
      <c r="Z606" s="292">
        <f t="shared" si="54"/>
        <v>72864000</v>
      </c>
      <c r="AA606" s="28" cm="1">
        <f t="array" aca="1" ref="AA606" ca="1">_xlfn.IFS(DK606&lt;$DK$4,1,AND(DK606&gt;=$DK$4,DK606&lt;=$AA$4),2,DK606&gt;$AA$4,3)</f>
        <v>2</v>
      </c>
      <c r="AB606" s="28">
        <v>0</v>
      </c>
      <c r="AC606" s="28" cm="1">
        <f t="array" aca="1" ref="AC606" ca="1">IF(AB606="PERCENTIL 30","",_xlfn.IFS(DK606&lt;$AC$4,1,DK606&gt;$AC$4,2))</f>
        <v>1</v>
      </c>
      <c r="AD606" s="28" t="str">
        <f>+IFERROR(VLOOKUP(_xlfn.TEXTJOIN("_", FALSE, C606:E606), BD_Perc!$A:$O, 15, FALSE),"Segmentación no encontrada o vehículo inactivo")</f>
        <v>PERCENTIL 30-70</v>
      </c>
      <c r="AE606" s="28" t="str" cm="1">
        <f t="array" ref="AE606">_xlfn.IFS(
    AD606 = "PERCENTIL 50",
    _xlfn.IFS(
        BD!DK606 &lt; VLOOKUP(_xlfn.TEXTJOIN("_", FALSE, C606:E606), BD_Perc!$A:$O, 11, FALSE), "Intervalo de precio 1",
        BD!DK606 &gt;= VLOOKUP(_xlfn.TEXTJOIN("_", FALSE, C606:E606), BD_Perc!$A:$O, 11, FALSE), "Intervalo de precio 2"
    ),
    AD606 = "PERCENTIL 30-70",
    _xlfn.IFS(
        BD!DK606 &lt; VLOOKUP(_xlfn.TEXTJOIN("_", FALSE, C606:E606), BD_Perc!$A:$O, 6, FALSE), "Intervalo de precio 1",
        BD!DK606 &lt; VLOOKUP(_xlfn.TEXTJOIN("_", FALSE, C606:E606), BD_Perc!$A:$O, 7, FALSE), "Intervalo de precio 2",
        BD!DK606 &gt;= VLOOKUP(_xlfn.TEXTJOIN("_", FALSE, C606:E606), BD_Perc!$A:$O, 7, FALSE), "Intervalo de precio 3"
    ),
    AD606="Segmentación no encontrada o vehículo inactivo","Segmentación no encontrada o vehículo inactivo"
)</f>
        <v>Intervalo de precio 1</v>
      </c>
      <c r="AF606" s="33" t="s">
        <v>2412</v>
      </c>
      <c r="AG606" s="35" t="b">
        <f t="shared" si="58"/>
        <v>1</v>
      </c>
      <c r="AH606" s="205">
        <v>0.01</v>
      </c>
      <c r="AI606" s="205">
        <v>0.01</v>
      </c>
      <c r="AJ606" s="205">
        <v>0.01</v>
      </c>
      <c r="AK606" s="205">
        <v>0.01</v>
      </c>
      <c r="AL606" s="205">
        <v>0.01</v>
      </c>
      <c r="AM606" s="205">
        <v>0.02</v>
      </c>
      <c r="AN606" s="28" t="s">
        <v>176</v>
      </c>
      <c r="AO606" s="28" t="s">
        <v>176</v>
      </c>
      <c r="AP606" s="28" t="s">
        <v>176</v>
      </c>
      <c r="AQ606" s="37">
        <v>0.5</v>
      </c>
      <c r="AR606" s="38">
        <v>8689479</v>
      </c>
      <c r="AS606" s="38">
        <v>756945</v>
      </c>
      <c r="AT606" s="38" t="s">
        <v>107</v>
      </c>
      <c r="AU606" s="38" t="s">
        <v>107</v>
      </c>
      <c r="AV606" s="38" t="s">
        <v>107</v>
      </c>
      <c r="AW606" s="38">
        <v>8078664</v>
      </c>
      <c r="AX606" s="38" t="s">
        <v>107</v>
      </c>
      <c r="AY606" s="38">
        <v>894571</v>
      </c>
      <c r="AZ606" s="38">
        <v>48169</v>
      </c>
      <c r="BA606" s="38">
        <v>385354</v>
      </c>
      <c r="BB606" s="38" t="s">
        <v>107</v>
      </c>
      <c r="BC606" s="38" t="s">
        <v>107</v>
      </c>
      <c r="BD606" s="38" t="s">
        <v>107</v>
      </c>
      <c r="BE606" s="38" t="s">
        <v>107</v>
      </c>
      <c r="BF606" s="38" t="s">
        <v>107</v>
      </c>
      <c r="BG606" s="38">
        <v>4816921</v>
      </c>
      <c r="BH606" s="38">
        <v>3027779</v>
      </c>
      <c r="BI606" s="38">
        <v>1307450</v>
      </c>
      <c r="BJ606" s="38">
        <v>3303031</v>
      </c>
      <c r="BK606" s="38" t="s">
        <v>107</v>
      </c>
      <c r="BL606" s="38">
        <v>522980</v>
      </c>
      <c r="BM606" s="38">
        <v>302778</v>
      </c>
      <c r="BN606" s="38">
        <v>894571</v>
      </c>
      <c r="BO606" s="38">
        <v>1032198</v>
      </c>
      <c r="BP606" s="38">
        <v>2133207</v>
      </c>
      <c r="BQ606" s="38">
        <v>206440</v>
      </c>
      <c r="BR606" s="38">
        <v>1307450</v>
      </c>
      <c r="BS606" s="38">
        <v>233965</v>
      </c>
      <c r="BT606" s="38" t="s">
        <v>107</v>
      </c>
      <c r="BU606" s="38" t="s">
        <v>107</v>
      </c>
      <c r="BV606" s="38" t="s">
        <v>107</v>
      </c>
      <c r="BW606" s="38">
        <v>6878563</v>
      </c>
      <c r="BX606" s="38">
        <v>178914</v>
      </c>
      <c r="BY606" s="38">
        <v>3027779</v>
      </c>
      <c r="BZ606" s="38">
        <v>6193185</v>
      </c>
      <c r="CA606" s="38">
        <v>0</v>
      </c>
      <c r="CB606" s="38">
        <v>481692</v>
      </c>
      <c r="CC606" s="330" t="s">
        <v>107</v>
      </c>
      <c r="CD606" s="38" t="s">
        <v>107</v>
      </c>
      <c r="CE606" s="38" t="s">
        <v>107</v>
      </c>
      <c r="CF606" s="38" t="s">
        <v>107</v>
      </c>
      <c r="CG606" s="38" t="s">
        <v>107</v>
      </c>
      <c r="CH606" s="85" t="s">
        <v>107</v>
      </c>
      <c r="CI606" s="85" t="s">
        <v>107</v>
      </c>
      <c r="CJ606" s="85" t="s">
        <v>107</v>
      </c>
      <c r="CK606" s="85" t="s">
        <v>107</v>
      </c>
      <c r="CL606" s="85" t="s">
        <v>107</v>
      </c>
      <c r="CM606" s="85" t="s">
        <v>107</v>
      </c>
      <c r="CN606" s="85" t="s">
        <v>107</v>
      </c>
      <c r="CO606" s="42" t="s">
        <v>107</v>
      </c>
      <c r="CP606" s="85" t="s">
        <v>107</v>
      </c>
      <c r="CQ606" s="85" t="s">
        <v>107</v>
      </c>
      <c r="CR606" s="85" t="s">
        <v>107</v>
      </c>
      <c r="CS606" s="85" t="s">
        <v>107</v>
      </c>
      <c r="CT606" s="85" t="s">
        <v>107</v>
      </c>
      <c r="CU606" s="85" t="s">
        <v>107</v>
      </c>
      <c r="CV606" s="41" t="s">
        <v>176</v>
      </c>
      <c r="CW606" s="41" t="s">
        <v>176</v>
      </c>
      <c r="CX606" s="41" t="s">
        <v>176</v>
      </c>
      <c r="CY606" s="41" t="s">
        <v>173</v>
      </c>
      <c r="CZ606" s="41" t="s">
        <v>176</v>
      </c>
      <c r="DA606" s="41" t="s">
        <v>173</v>
      </c>
      <c r="DB606" s="41" t="s">
        <v>107</v>
      </c>
      <c r="DC606" s="41" t="s">
        <v>107</v>
      </c>
      <c r="DD606" s="332">
        <v>9620079</v>
      </c>
      <c r="DE606" s="43">
        <v>1</v>
      </c>
      <c r="DF606" s="390">
        <v>1</v>
      </c>
      <c r="DG606" s="310"/>
      <c r="DH606" s="203"/>
      <c r="DI606" s="279" t="str" cm="1">
        <f t="array" ref="DI606">+IF(AND(C606&lt;&gt;"Vehículos Eléctricos",C606&lt;&gt;"Vehículos Híbridos",AD606="PERCENTIL 50"),
     IF(VLOOKUP(_xlfn.TEXTJOIN("_",FALSE,C606:E606),BD_Perc!$A:$P,_xlfn.IFS(BD!AE606="Intervalo de precio 1",12,BD!AE606="Intervalo de precio 2",13),FALSE)&lt;=1,
     VLOOKUP(_xlfn.TEXTJOIN("_",FALSE,C606:E606),BD_Perc!$A:$P,16,FALSE),"Ok P50"),
     "Ok P30/70 ó Híbrido/Eléctrico")</f>
        <v>Ok P30/70 ó Híbrido/Eléctrico</v>
      </c>
      <c r="DJ606" s="279" t="str">
        <f t="shared" si="55"/>
        <v>Vehículos Convencionales_Camperos/Camionetas_4x2</v>
      </c>
      <c r="DK606" s="331">
        <f t="shared" si="59"/>
        <v>72864000</v>
      </c>
      <c r="DL606" s="326"/>
    </row>
    <row r="607" spans="1:116" ht="51">
      <c r="A607" s="28">
        <v>602</v>
      </c>
      <c r="B607" s="29" t="s">
        <v>183</v>
      </c>
      <c r="C607" s="95" t="s">
        <v>0</v>
      </c>
      <c r="D607" s="29" t="s">
        <v>337</v>
      </c>
      <c r="E607" s="42" t="s">
        <v>338</v>
      </c>
      <c r="F607" s="42" t="s">
        <v>107</v>
      </c>
      <c r="G607" s="96" t="s">
        <v>1337</v>
      </c>
      <c r="H607" s="101" t="s">
        <v>216</v>
      </c>
      <c r="I607" s="28">
        <v>5606097</v>
      </c>
      <c r="J607" s="94" t="s">
        <v>1338</v>
      </c>
      <c r="K607" s="31" t="s">
        <v>369</v>
      </c>
      <c r="L607" s="97">
        <v>153</v>
      </c>
      <c r="M607" s="98">
        <v>5</v>
      </c>
      <c r="N607" s="34">
        <v>106200000</v>
      </c>
      <c r="O607" s="34">
        <f>+IFERROR(VLOOKUP(I607,Precio_Fasecolda!A:C,3,FALSE),IFERROR(VLOOKUP(I607,Precio_Fasecolda!B:C,2,FALSE),N607))</f>
        <v>106200000</v>
      </c>
      <c r="P607" s="34">
        <f t="shared" si="56"/>
        <v>0</v>
      </c>
      <c r="Q607" s="98" t="s">
        <v>338</v>
      </c>
      <c r="R607" s="28" t="s">
        <v>2415</v>
      </c>
      <c r="S607" s="94" t="s">
        <v>112</v>
      </c>
      <c r="T607" s="28" t="s">
        <v>107</v>
      </c>
      <c r="U607" s="28" t="s">
        <v>107</v>
      </c>
      <c r="V607" s="94">
        <v>1386</v>
      </c>
      <c r="W607" s="28" t="s">
        <v>107</v>
      </c>
      <c r="X607" s="28" t="s">
        <v>107</v>
      </c>
      <c r="Y607" s="28" t="str">
        <f t="shared" si="57"/>
        <v>N.A.</v>
      </c>
      <c r="Z607" s="292">
        <f t="shared" si="54"/>
        <v>102801600</v>
      </c>
      <c r="AA607" s="28" cm="1">
        <f t="array" aca="1" ref="AA607" ca="1">_xlfn.IFS(DK607&lt;$DK$4,1,AND(DK607&gt;=$DK$4,DK607&lt;=$AA$4),2,DK607&gt;$AA$4,3)</f>
        <v>2</v>
      </c>
      <c r="AB607" s="28">
        <v>0</v>
      </c>
      <c r="AC607" s="28" cm="1">
        <f t="array" aca="1" ref="AC607" ca="1">IF(AB607="PERCENTIL 30","",_xlfn.IFS(DK607&lt;$AC$4,1,DK607&gt;$AC$4,2))</f>
        <v>1</v>
      </c>
      <c r="AD607" s="28" t="str">
        <f>+IFERROR(VLOOKUP(_xlfn.TEXTJOIN("_", FALSE, C607:E607), BD_Perc!$A:$O, 15, FALSE),"Segmentación no encontrada o vehículo inactivo")</f>
        <v>PERCENTIL 30-70</v>
      </c>
      <c r="AE607" s="28" t="str" cm="1">
        <f t="array" ref="AE607">_xlfn.IFS(
    AD607 = "PERCENTIL 50",
    _xlfn.IFS(
        BD!DK607 &lt; VLOOKUP(_xlfn.TEXTJOIN("_", FALSE, C607:E607), BD_Perc!$A:$O, 11, FALSE), "Intervalo de precio 1",
        BD!DK607 &gt;= VLOOKUP(_xlfn.TEXTJOIN("_", FALSE, C607:E607), BD_Perc!$A:$O, 11, FALSE), "Intervalo de precio 2"
    ),
    AD607 = "PERCENTIL 30-70",
    _xlfn.IFS(
        BD!DK607 &lt; VLOOKUP(_xlfn.TEXTJOIN("_", FALSE, C607:E607), BD_Perc!$A:$O, 6, FALSE), "Intervalo de precio 1",
        BD!DK607 &lt; VLOOKUP(_xlfn.TEXTJOIN("_", FALSE, C607:E607), BD_Perc!$A:$O, 7, FALSE), "Intervalo de precio 2",
        BD!DK607 &gt;= VLOOKUP(_xlfn.TEXTJOIN("_", FALSE, C607:E607), BD_Perc!$A:$O, 7, FALSE), "Intervalo de precio 3"
    ),
    AD607="Segmentación no encontrada o vehículo inactivo","Segmentación no encontrada o vehículo inactivo"
)</f>
        <v>Intervalo de precio 2</v>
      </c>
      <c r="AF607" s="33" t="s">
        <v>2413</v>
      </c>
      <c r="AG607" s="35" t="b">
        <f t="shared" si="58"/>
        <v>1</v>
      </c>
      <c r="AH607" s="206">
        <v>3.2000000000000001E-2</v>
      </c>
      <c r="AI607" s="206">
        <v>3.5999999999999997E-2</v>
      </c>
      <c r="AJ607" s="206">
        <v>3.6999999999999998E-2</v>
      </c>
      <c r="AK607" s="206">
        <v>3.9E-2</v>
      </c>
      <c r="AL607" s="206">
        <v>4.1000000000000002E-2</v>
      </c>
      <c r="AM607" s="206">
        <v>4.2000000000000003E-2</v>
      </c>
      <c r="AN607" s="94" t="s">
        <v>113</v>
      </c>
      <c r="AO607" s="28" t="s">
        <v>113</v>
      </c>
      <c r="AP607" s="94" t="s">
        <v>176</v>
      </c>
      <c r="AQ607" s="99">
        <v>0.05</v>
      </c>
      <c r="AR607" s="38">
        <v>8689479</v>
      </c>
      <c r="AS607" s="38">
        <v>220144</v>
      </c>
      <c r="AT607" s="38">
        <v>0</v>
      </c>
      <c r="AU607" s="38" t="s">
        <v>107</v>
      </c>
      <c r="AV607" s="38" t="s">
        <v>107</v>
      </c>
      <c r="AW607" s="38">
        <v>8438830</v>
      </c>
      <c r="AX607" s="38">
        <v>0</v>
      </c>
      <c r="AY607" s="38" t="s">
        <v>107</v>
      </c>
      <c r="AZ607" s="38">
        <v>48920</v>
      </c>
      <c r="BA607" s="38">
        <v>36691</v>
      </c>
      <c r="BB607" s="38" t="s">
        <v>107</v>
      </c>
      <c r="BC607" s="38" t="s">
        <v>107</v>
      </c>
      <c r="BD607" s="38" t="s">
        <v>107</v>
      </c>
      <c r="BE607" s="38" t="s">
        <v>107</v>
      </c>
      <c r="BF607" s="38" t="s">
        <v>107</v>
      </c>
      <c r="BG607" s="38">
        <v>2323736</v>
      </c>
      <c r="BH607" s="38" t="s">
        <v>107</v>
      </c>
      <c r="BI607" s="38">
        <v>2923015</v>
      </c>
      <c r="BJ607" s="38" t="s">
        <v>107</v>
      </c>
      <c r="BK607" s="38">
        <v>0</v>
      </c>
      <c r="BL607" s="38" t="s">
        <v>107</v>
      </c>
      <c r="BM607" s="38">
        <v>856113</v>
      </c>
      <c r="BN607" s="38">
        <v>12841699</v>
      </c>
      <c r="BO607" s="38" t="s">
        <v>107</v>
      </c>
      <c r="BP607" s="38">
        <v>3167619</v>
      </c>
      <c r="BQ607" s="38">
        <v>72159</v>
      </c>
      <c r="BR607" s="38" t="s">
        <v>107</v>
      </c>
      <c r="BS607" s="38">
        <v>599280</v>
      </c>
      <c r="BT607" s="38" t="s">
        <v>107</v>
      </c>
      <c r="BU607" s="38" t="s">
        <v>107</v>
      </c>
      <c r="BV607" s="38" t="s">
        <v>107</v>
      </c>
      <c r="BW607" s="38" t="s">
        <v>107</v>
      </c>
      <c r="BX607" s="38">
        <v>108849</v>
      </c>
      <c r="BY607" s="38" t="s">
        <v>107</v>
      </c>
      <c r="BZ607" s="38" t="s">
        <v>107</v>
      </c>
      <c r="CA607" s="38" t="s">
        <v>107</v>
      </c>
      <c r="CB607" s="38">
        <v>354675</v>
      </c>
      <c r="CC607" s="330" t="s">
        <v>107</v>
      </c>
      <c r="CD607" s="38" t="s">
        <v>107</v>
      </c>
      <c r="CE607" s="38" t="s">
        <v>107</v>
      </c>
      <c r="CF607" s="38" t="s">
        <v>107</v>
      </c>
      <c r="CG607" s="38" t="s">
        <v>107</v>
      </c>
      <c r="CH607" s="100" t="s">
        <v>176</v>
      </c>
      <c r="CI607" s="100" t="s">
        <v>176</v>
      </c>
      <c r="CJ607" s="100" t="s">
        <v>176</v>
      </c>
      <c r="CK607" s="100" t="s">
        <v>173</v>
      </c>
      <c r="CL607" s="100" t="s">
        <v>176</v>
      </c>
      <c r="CM607" s="100" t="s">
        <v>173</v>
      </c>
      <c r="CN607" s="100" t="s">
        <v>173</v>
      </c>
      <c r="CO607" s="101" t="s">
        <v>107</v>
      </c>
      <c r="CP607" s="100" t="s">
        <v>107</v>
      </c>
      <c r="CQ607" s="100" t="s">
        <v>107</v>
      </c>
      <c r="CR607" s="100" t="s">
        <v>107</v>
      </c>
      <c r="CS607" s="100" t="s">
        <v>107</v>
      </c>
      <c r="CT607" s="100" t="s">
        <v>107</v>
      </c>
      <c r="CU607" s="100" t="s">
        <v>107</v>
      </c>
      <c r="CV607" s="100" t="s">
        <v>1339</v>
      </c>
      <c r="CW607" s="100" t="s">
        <v>107</v>
      </c>
      <c r="CX607" s="100" t="s">
        <v>107</v>
      </c>
      <c r="CY607" s="100" t="s">
        <v>107</v>
      </c>
      <c r="CZ607" s="100" t="s">
        <v>107</v>
      </c>
      <c r="DA607" s="100" t="s">
        <v>107</v>
      </c>
      <c r="DB607" s="100" t="s">
        <v>107</v>
      </c>
      <c r="DC607" s="100" t="s">
        <v>107</v>
      </c>
      <c r="DD607" s="332">
        <v>13217092</v>
      </c>
      <c r="DE607" s="43">
        <v>1</v>
      </c>
      <c r="DF607" s="390">
        <v>1</v>
      </c>
      <c r="DG607" s="310"/>
      <c r="DH607" s="203"/>
      <c r="DI607" s="279" t="str" cm="1">
        <f t="array" ref="DI607">+IF(AND(C607&lt;&gt;"Vehículos Eléctricos",C607&lt;&gt;"Vehículos Híbridos",AD607="PERCENTIL 50"),
     IF(VLOOKUP(_xlfn.TEXTJOIN("_",FALSE,C607:E607),BD_Perc!$A:$P,_xlfn.IFS(BD!AE607="Intervalo de precio 1",12,BD!AE607="Intervalo de precio 2",13),FALSE)&lt;=1,
     VLOOKUP(_xlfn.TEXTJOIN("_",FALSE,C607:E607),BD_Perc!$A:$P,16,FALSE),"Ok P50"),
     "Ok P30/70 ó Híbrido/Eléctrico")</f>
        <v>Ok P30/70 ó Híbrido/Eléctrico</v>
      </c>
      <c r="DJ607" s="279" t="str">
        <f t="shared" si="55"/>
        <v>Vehículos Convencionales_Camperos/Camionetas_4x2</v>
      </c>
      <c r="DK607" s="331">
        <f t="shared" si="59"/>
        <v>102801600</v>
      </c>
      <c r="DL607" s="326"/>
    </row>
    <row r="608" spans="1:116" ht="51">
      <c r="A608" s="28">
        <v>603</v>
      </c>
      <c r="B608" s="29" t="s">
        <v>183</v>
      </c>
      <c r="C608" s="95" t="s">
        <v>0</v>
      </c>
      <c r="D608" s="29" t="s">
        <v>337</v>
      </c>
      <c r="E608" s="42" t="s">
        <v>338</v>
      </c>
      <c r="F608" s="42" t="s">
        <v>107</v>
      </c>
      <c r="G608" s="96" t="s">
        <v>1340</v>
      </c>
      <c r="H608" s="101" t="s">
        <v>216</v>
      </c>
      <c r="I608" s="28">
        <v>5606098</v>
      </c>
      <c r="J608" s="94" t="s">
        <v>1341</v>
      </c>
      <c r="K608" s="31" t="s">
        <v>369</v>
      </c>
      <c r="L608" s="97">
        <v>153</v>
      </c>
      <c r="M608" s="98">
        <v>5</v>
      </c>
      <c r="N608" s="34">
        <v>109500000</v>
      </c>
      <c r="O608" s="34">
        <f>+IFERROR(VLOOKUP(I608,Precio_Fasecolda!A:C,3,FALSE),IFERROR(VLOOKUP(I608,Precio_Fasecolda!B:C,2,FALSE),N608))</f>
        <v>109500000</v>
      </c>
      <c r="P608" s="34">
        <f t="shared" si="56"/>
        <v>0</v>
      </c>
      <c r="Q608" s="98" t="s">
        <v>338</v>
      </c>
      <c r="R608" s="28" t="s">
        <v>130</v>
      </c>
      <c r="S608" s="94" t="s">
        <v>112</v>
      </c>
      <c r="T608" s="28" t="s">
        <v>107</v>
      </c>
      <c r="U608" s="28" t="s">
        <v>107</v>
      </c>
      <c r="V608" s="94">
        <v>1408</v>
      </c>
      <c r="W608" s="28" t="s">
        <v>107</v>
      </c>
      <c r="X608" s="28" t="s">
        <v>107</v>
      </c>
      <c r="Y608" s="28" t="str">
        <f t="shared" si="57"/>
        <v>N.A.</v>
      </c>
      <c r="Z608" s="292">
        <f t="shared" si="54"/>
        <v>105996000</v>
      </c>
      <c r="AA608" s="28" cm="1">
        <f t="array" aca="1" ref="AA608" ca="1">_xlfn.IFS(DK608&lt;$DK$4,1,AND(DK608&gt;=$DK$4,DK608&lt;=$AA$4),2,DK608&gt;$AA$4,3)</f>
        <v>2</v>
      </c>
      <c r="AB608" s="28">
        <v>0</v>
      </c>
      <c r="AC608" s="28" cm="1">
        <f t="array" aca="1" ref="AC608" ca="1">IF(AB608="PERCENTIL 30","",_xlfn.IFS(DK608&lt;$AC$4,1,DK608&gt;$AC$4,2))</f>
        <v>1</v>
      </c>
      <c r="AD608" s="28" t="str">
        <f>+IFERROR(VLOOKUP(_xlfn.TEXTJOIN("_", FALSE, C608:E608), BD_Perc!$A:$O, 15, FALSE),"Segmentación no encontrada o vehículo inactivo")</f>
        <v>PERCENTIL 30-70</v>
      </c>
      <c r="AE608" s="28" t="str" cm="1">
        <f t="array" ref="AE608">_xlfn.IFS(
    AD608 = "PERCENTIL 50",
    _xlfn.IFS(
        BD!DK608 &lt; VLOOKUP(_xlfn.TEXTJOIN("_", FALSE, C608:E608), BD_Perc!$A:$O, 11, FALSE), "Intervalo de precio 1",
        BD!DK608 &gt;= VLOOKUP(_xlfn.TEXTJOIN("_", FALSE, C608:E608), BD_Perc!$A:$O, 11, FALSE), "Intervalo de precio 2"
    ),
    AD608 = "PERCENTIL 30-70",
    _xlfn.IFS(
        BD!DK608 &lt; VLOOKUP(_xlfn.TEXTJOIN("_", FALSE, C608:E608), BD_Perc!$A:$O, 6, FALSE), "Intervalo de precio 1",
        BD!DK608 &lt; VLOOKUP(_xlfn.TEXTJOIN("_", FALSE, C608:E608), BD_Perc!$A:$O, 7, FALSE), "Intervalo de precio 2",
        BD!DK608 &gt;= VLOOKUP(_xlfn.TEXTJOIN("_", FALSE, C608:E608), BD_Perc!$A:$O, 7, FALSE), "Intervalo de precio 3"
    ),
    AD608="Segmentación no encontrada o vehículo inactivo","Segmentación no encontrada o vehículo inactivo"
)</f>
        <v>Intervalo de precio 2</v>
      </c>
      <c r="AF608" s="33" t="s">
        <v>2413</v>
      </c>
      <c r="AG608" s="35" t="b">
        <f t="shared" si="58"/>
        <v>1</v>
      </c>
      <c r="AH608" s="206">
        <v>3.2000000000000001E-2</v>
      </c>
      <c r="AI608" s="206">
        <v>3.5999999999999997E-2</v>
      </c>
      <c r="AJ608" s="206">
        <v>3.6999999999999998E-2</v>
      </c>
      <c r="AK608" s="206">
        <v>3.9E-2</v>
      </c>
      <c r="AL608" s="206">
        <v>4.1000000000000002E-2</v>
      </c>
      <c r="AM608" s="206">
        <v>4.2000000000000003E-2</v>
      </c>
      <c r="AN608" s="94" t="s">
        <v>176</v>
      </c>
      <c r="AO608" s="28" t="s">
        <v>113</v>
      </c>
      <c r="AP608" s="94" t="s">
        <v>176</v>
      </c>
      <c r="AQ608" s="99">
        <v>0.05</v>
      </c>
      <c r="AR608" s="38">
        <v>8689479</v>
      </c>
      <c r="AS608" s="38">
        <v>220144</v>
      </c>
      <c r="AT608" s="38">
        <v>0</v>
      </c>
      <c r="AU608" s="38" t="s">
        <v>107</v>
      </c>
      <c r="AV608" s="38" t="s">
        <v>107</v>
      </c>
      <c r="AW608" s="38">
        <v>8438830</v>
      </c>
      <c r="AX608" s="38">
        <v>0</v>
      </c>
      <c r="AY608" s="38" t="s">
        <v>107</v>
      </c>
      <c r="AZ608" s="38">
        <v>48920</v>
      </c>
      <c r="BA608" s="38">
        <v>36691</v>
      </c>
      <c r="BB608" s="38" t="s">
        <v>107</v>
      </c>
      <c r="BC608" s="38" t="s">
        <v>107</v>
      </c>
      <c r="BD608" s="38" t="s">
        <v>107</v>
      </c>
      <c r="BE608" s="38" t="s">
        <v>107</v>
      </c>
      <c r="BF608" s="38" t="s">
        <v>107</v>
      </c>
      <c r="BG608" s="38">
        <v>2323736</v>
      </c>
      <c r="BH608" s="38" t="s">
        <v>107</v>
      </c>
      <c r="BI608" s="38">
        <v>2923015</v>
      </c>
      <c r="BJ608" s="38" t="s">
        <v>107</v>
      </c>
      <c r="BK608" s="38">
        <v>0</v>
      </c>
      <c r="BL608" s="38" t="s">
        <v>107</v>
      </c>
      <c r="BM608" s="38">
        <v>856113</v>
      </c>
      <c r="BN608" s="38">
        <v>1284169</v>
      </c>
      <c r="BO608" s="38" t="s">
        <v>107</v>
      </c>
      <c r="BP608" s="38">
        <v>3167619</v>
      </c>
      <c r="BQ608" s="38">
        <v>72159</v>
      </c>
      <c r="BR608" s="38" t="s">
        <v>107</v>
      </c>
      <c r="BS608" s="38">
        <v>599280</v>
      </c>
      <c r="BT608" s="38" t="s">
        <v>107</v>
      </c>
      <c r="BU608" s="38" t="s">
        <v>107</v>
      </c>
      <c r="BV608" s="38" t="s">
        <v>107</v>
      </c>
      <c r="BW608" s="38" t="s">
        <v>107</v>
      </c>
      <c r="BX608" s="38">
        <v>108849</v>
      </c>
      <c r="BY608" s="38" t="s">
        <v>107</v>
      </c>
      <c r="BZ608" s="38" t="s">
        <v>107</v>
      </c>
      <c r="CA608" s="38" t="s">
        <v>107</v>
      </c>
      <c r="CB608" s="38">
        <v>354675</v>
      </c>
      <c r="CC608" s="330" t="s">
        <v>107</v>
      </c>
      <c r="CD608" s="38" t="s">
        <v>107</v>
      </c>
      <c r="CE608" s="38" t="s">
        <v>107</v>
      </c>
      <c r="CF608" s="38" t="s">
        <v>107</v>
      </c>
      <c r="CG608" s="38" t="s">
        <v>107</v>
      </c>
      <c r="CH608" s="100" t="s">
        <v>176</v>
      </c>
      <c r="CI608" s="100" t="s">
        <v>176</v>
      </c>
      <c r="CJ608" s="100" t="s">
        <v>176</v>
      </c>
      <c r="CK608" s="100" t="s">
        <v>173</v>
      </c>
      <c r="CL608" s="100" t="s">
        <v>176</v>
      </c>
      <c r="CM608" s="100" t="s">
        <v>173</v>
      </c>
      <c r="CN608" s="100" t="s">
        <v>173</v>
      </c>
      <c r="CO608" s="101" t="s">
        <v>107</v>
      </c>
      <c r="CP608" s="100" t="s">
        <v>107</v>
      </c>
      <c r="CQ608" s="100" t="s">
        <v>107</v>
      </c>
      <c r="CR608" s="100" t="s">
        <v>107</v>
      </c>
      <c r="CS608" s="100" t="s">
        <v>107</v>
      </c>
      <c r="CT608" s="100" t="s">
        <v>107</v>
      </c>
      <c r="CU608" s="100" t="s">
        <v>107</v>
      </c>
      <c r="CV608" s="100" t="s">
        <v>1339</v>
      </c>
      <c r="CW608" s="100" t="s">
        <v>107</v>
      </c>
      <c r="CX608" s="100" t="s">
        <v>107</v>
      </c>
      <c r="CY608" s="100" t="s">
        <v>107</v>
      </c>
      <c r="CZ608" s="100" t="s">
        <v>107</v>
      </c>
      <c r="DA608" s="100" t="s">
        <v>107</v>
      </c>
      <c r="DB608" s="100" t="s">
        <v>107</v>
      </c>
      <c r="DC608" s="100" t="s">
        <v>107</v>
      </c>
      <c r="DD608" s="332">
        <v>13217092</v>
      </c>
      <c r="DE608" s="43">
        <v>1</v>
      </c>
      <c r="DF608" s="390">
        <v>1</v>
      </c>
      <c r="DG608" s="310"/>
      <c r="DH608" s="203"/>
      <c r="DI608" s="279" t="str" cm="1">
        <f t="array" ref="DI608">+IF(AND(C608&lt;&gt;"Vehículos Eléctricos",C608&lt;&gt;"Vehículos Híbridos",AD608="PERCENTIL 50"),
     IF(VLOOKUP(_xlfn.TEXTJOIN("_",FALSE,C608:E608),BD_Perc!$A:$P,_xlfn.IFS(BD!AE608="Intervalo de precio 1",12,BD!AE608="Intervalo de precio 2",13),FALSE)&lt;=1,
     VLOOKUP(_xlfn.TEXTJOIN("_",FALSE,C608:E608),BD_Perc!$A:$P,16,FALSE),"Ok P50"),
     "Ok P30/70 ó Híbrido/Eléctrico")</f>
        <v>Ok P30/70 ó Híbrido/Eléctrico</v>
      </c>
      <c r="DJ608" s="279" t="str">
        <f t="shared" si="55"/>
        <v>Vehículos Convencionales_Camperos/Camionetas_4x2</v>
      </c>
      <c r="DK608" s="331">
        <f t="shared" si="59"/>
        <v>105996000</v>
      </c>
      <c r="DL608" s="326"/>
    </row>
    <row r="609" spans="1:116" ht="51">
      <c r="A609" s="28">
        <v>604</v>
      </c>
      <c r="B609" s="29" t="s">
        <v>183</v>
      </c>
      <c r="C609" s="95" t="s">
        <v>0</v>
      </c>
      <c r="D609" s="29" t="s">
        <v>337</v>
      </c>
      <c r="E609" s="42" t="s">
        <v>338</v>
      </c>
      <c r="F609" s="42" t="s">
        <v>107</v>
      </c>
      <c r="G609" s="96" t="s">
        <v>1342</v>
      </c>
      <c r="H609" s="101" t="s">
        <v>216</v>
      </c>
      <c r="I609" s="28">
        <v>5606099</v>
      </c>
      <c r="J609" s="94" t="s">
        <v>1343</v>
      </c>
      <c r="K609" s="31" t="s">
        <v>369</v>
      </c>
      <c r="L609" s="97">
        <v>153</v>
      </c>
      <c r="M609" s="98">
        <v>5</v>
      </c>
      <c r="N609" s="34">
        <v>112800000</v>
      </c>
      <c r="O609" s="34">
        <f>+IFERROR(VLOOKUP(I609,Precio_Fasecolda!A:C,3,FALSE),IFERROR(VLOOKUP(I609,Precio_Fasecolda!B:C,2,FALSE),N609))</f>
        <v>112800000</v>
      </c>
      <c r="P609" s="34">
        <f t="shared" si="56"/>
        <v>0</v>
      </c>
      <c r="Q609" s="98" t="s">
        <v>338</v>
      </c>
      <c r="R609" s="28" t="s">
        <v>2415</v>
      </c>
      <c r="S609" s="94" t="s">
        <v>112</v>
      </c>
      <c r="T609" s="28" t="s">
        <v>107</v>
      </c>
      <c r="U609" s="28" t="s">
        <v>107</v>
      </c>
      <c r="V609" s="94">
        <v>1398</v>
      </c>
      <c r="W609" s="28" t="s">
        <v>107</v>
      </c>
      <c r="X609" s="28" t="s">
        <v>107</v>
      </c>
      <c r="Y609" s="28" t="str">
        <f t="shared" si="57"/>
        <v>N.A.</v>
      </c>
      <c r="Z609" s="292">
        <f t="shared" si="54"/>
        <v>109190400</v>
      </c>
      <c r="AA609" s="28" cm="1">
        <f t="array" aca="1" ref="AA609" ca="1">_xlfn.IFS(DK609&lt;$DK$4,1,AND(DK609&gt;=$DK$4,DK609&lt;=$AA$4),2,DK609&gt;$AA$4,3)</f>
        <v>2</v>
      </c>
      <c r="AB609" s="28">
        <v>0</v>
      </c>
      <c r="AC609" s="28" cm="1">
        <f t="array" aca="1" ref="AC609" ca="1">IF(AB609="PERCENTIL 30","",_xlfn.IFS(DK609&lt;$AC$4,1,DK609&gt;$AC$4,2))</f>
        <v>1</v>
      </c>
      <c r="AD609" s="28" t="str">
        <f>+IFERROR(VLOOKUP(_xlfn.TEXTJOIN("_", FALSE, C609:E609), BD_Perc!$A:$O, 15, FALSE),"Segmentación no encontrada o vehículo inactivo")</f>
        <v>PERCENTIL 30-70</v>
      </c>
      <c r="AE609" s="28" t="str" cm="1">
        <f t="array" ref="AE609">_xlfn.IFS(
    AD609 = "PERCENTIL 50",
    _xlfn.IFS(
        BD!DK609 &lt; VLOOKUP(_xlfn.TEXTJOIN("_", FALSE, C609:E609), BD_Perc!$A:$O, 11, FALSE), "Intervalo de precio 1",
        BD!DK609 &gt;= VLOOKUP(_xlfn.TEXTJOIN("_", FALSE, C609:E609), BD_Perc!$A:$O, 11, FALSE), "Intervalo de precio 2"
    ),
    AD609 = "PERCENTIL 30-70",
    _xlfn.IFS(
        BD!DK609 &lt; VLOOKUP(_xlfn.TEXTJOIN("_", FALSE, C609:E609), BD_Perc!$A:$O, 6, FALSE), "Intervalo de precio 1",
        BD!DK609 &lt; VLOOKUP(_xlfn.TEXTJOIN("_", FALSE, C609:E609), BD_Perc!$A:$O, 7, FALSE), "Intervalo de precio 2",
        BD!DK609 &gt;= VLOOKUP(_xlfn.TEXTJOIN("_", FALSE, C609:E609), BD_Perc!$A:$O, 7, FALSE), "Intervalo de precio 3"
    ),
    AD609="Segmentación no encontrada o vehículo inactivo","Segmentación no encontrada o vehículo inactivo"
)</f>
        <v>Intervalo de precio 2</v>
      </c>
      <c r="AF609" s="33" t="s">
        <v>2413</v>
      </c>
      <c r="AG609" s="35" t="b">
        <f t="shared" si="58"/>
        <v>1</v>
      </c>
      <c r="AH609" s="206">
        <v>3.2000000000000001E-2</v>
      </c>
      <c r="AI609" s="206">
        <v>3.5999999999999997E-2</v>
      </c>
      <c r="AJ609" s="206">
        <v>3.6999999999999998E-2</v>
      </c>
      <c r="AK609" s="206">
        <v>3.9E-2</v>
      </c>
      <c r="AL609" s="206">
        <v>4.1000000000000002E-2</v>
      </c>
      <c r="AM609" s="206">
        <v>4.2000000000000003E-2</v>
      </c>
      <c r="AN609" s="94" t="s">
        <v>176</v>
      </c>
      <c r="AO609" s="28" t="s">
        <v>113</v>
      </c>
      <c r="AP609" s="94" t="s">
        <v>176</v>
      </c>
      <c r="AQ609" s="99">
        <v>0.05</v>
      </c>
      <c r="AR609" s="38">
        <v>8689479</v>
      </c>
      <c r="AS609" s="38">
        <v>220144</v>
      </c>
      <c r="AT609" s="38">
        <v>0</v>
      </c>
      <c r="AU609" s="38" t="s">
        <v>107</v>
      </c>
      <c r="AV609" s="38" t="s">
        <v>107</v>
      </c>
      <c r="AW609" s="38">
        <v>8438830</v>
      </c>
      <c r="AX609" s="38">
        <v>0</v>
      </c>
      <c r="AY609" s="38">
        <v>0</v>
      </c>
      <c r="AZ609" s="38">
        <v>48920</v>
      </c>
      <c r="BA609" s="38">
        <v>0</v>
      </c>
      <c r="BB609" s="38" t="s">
        <v>107</v>
      </c>
      <c r="BC609" s="38" t="s">
        <v>107</v>
      </c>
      <c r="BD609" s="38" t="s">
        <v>107</v>
      </c>
      <c r="BE609" s="38" t="s">
        <v>107</v>
      </c>
      <c r="BF609" s="38" t="s">
        <v>107</v>
      </c>
      <c r="BG609" s="38">
        <v>2323736</v>
      </c>
      <c r="BH609" s="38" t="s">
        <v>107</v>
      </c>
      <c r="BI609" s="38">
        <v>2923015</v>
      </c>
      <c r="BJ609" s="38" t="s">
        <v>107</v>
      </c>
      <c r="BK609" s="38">
        <v>0</v>
      </c>
      <c r="BL609" s="38" t="s">
        <v>107</v>
      </c>
      <c r="BM609" s="38">
        <v>856113</v>
      </c>
      <c r="BN609" s="38">
        <v>1284169</v>
      </c>
      <c r="BO609" s="38" t="s">
        <v>107</v>
      </c>
      <c r="BP609" s="38">
        <v>3167619</v>
      </c>
      <c r="BQ609" s="38">
        <v>72159</v>
      </c>
      <c r="BR609" s="38" t="s">
        <v>107</v>
      </c>
      <c r="BS609" s="38">
        <v>599280</v>
      </c>
      <c r="BT609" s="38" t="s">
        <v>107</v>
      </c>
      <c r="BU609" s="38" t="s">
        <v>107</v>
      </c>
      <c r="BV609" s="38" t="s">
        <v>107</v>
      </c>
      <c r="BW609" s="38" t="s">
        <v>107</v>
      </c>
      <c r="BX609" s="38">
        <v>108849</v>
      </c>
      <c r="BY609" s="38" t="s">
        <v>107</v>
      </c>
      <c r="BZ609" s="38" t="s">
        <v>107</v>
      </c>
      <c r="CA609" s="38" t="s">
        <v>107</v>
      </c>
      <c r="CB609" s="38">
        <v>354675</v>
      </c>
      <c r="CC609" s="330" t="s">
        <v>107</v>
      </c>
      <c r="CD609" s="38" t="s">
        <v>107</v>
      </c>
      <c r="CE609" s="38" t="s">
        <v>107</v>
      </c>
      <c r="CF609" s="38" t="s">
        <v>107</v>
      </c>
      <c r="CG609" s="38" t="s">
        <v>107</v>
      </c>
      <c r="CH609" s="100" t="s">
        <v>176</v>
      </c>
      <c r="CI609" s="100" t="s">
        <v>176</v>
      </c>
      <c r="CJ609" s="100" t="s">
        <v>176</v>
      </c>
      <c r="CK609" s="100" t="s">
        <v>176</v>
      </c>
      <c r="CL609" s="100" t="s">
        <v>176</v>
      </c>
      <c r="CM609" s="100" t="s">
        <v>173</v>
      </c>
      <c r="CN609" s="100" t="s">
        <v>173</v>
      </c>
      <c r="CO609" s="101" t="s">
        <v>107</v>
      </c>
      <c r="CP609" s="100" t="s">
        <v>107</v>
      </c>
      <c r="CQ609" s="100" t="s">
        <v>107</v>
      </c>
      <c r="CR609" s="100" t="s">
        <v>107</v>
      </c>
      <c r="CS609" s="100" t="s">
        <v>107</v>
      </c>
      <c r="CT609" s="100" t="s">
        <v>107</v>
      </c>
      <c r="CU609" s="100" t="s">
        <v>107</v>
      </c>
      <c r="CV609" s="100" t="s">
        <v>1339</v>
      </c>
      <c r="CW609" s="100" t="s">
        <v>107</v>
      </c>
      <c r="CX609" s="100" t="s">
        <v>107</v>
      </c>
      <c r="CY609" s="100" t="s">
        <v>107</v>
      </c>
      <c r="CZ609" s="100" t="s">
        <v>107</v>
      </c>
      <c r="DA609" s="100" t="s">
        <v>107</v>
      </c>
      <c r="DB609" s="100" t="s">
        <v>107</v>
      </c>
      <c r="DC609" s="100" t="s">
        <v>107</v>
      </c>
      <c r="DD609" s="332">
        <v>13217092</v>
      </c>
      <c r="DE609" s="43">
        <v>1</v>
      </c>
      <c r="DF609" s="390">
        <v>1</v>
      </c>
      <c r="DG609" s="310"/>
      <c r="DH609" s="203"/>
      <c r="DI609" s="279" t="str" cm="1">
        <f t="array" ref="DI609">+IF(AND(C609&lt;&gt;"Vehículos Eléctricos",C609&lt;&gt;"Vehículos Híbridos",AD609="PERCENTIL 50"),
     IF(VLOOKUP(_xlfn.TEXTJOIN("_",FALSE,C609:E609),BD_Perc!$A:$P,_xlfn.IFS(BD!AE609="Intervalo de precio 1",12,BD!AE609="Intervalo de precio 2",13),FALSE)&lt;=1,
     VLOOKUP(_xlfn.TEXTJOIN("_",FALSE,C609:E609),BD_Perc!$A:$P,16,FALSE),"Ok P50"),
     "Ok P30/70 ó Híbrido/Eléctrico")</f>
        <v>Ok P30/70 ó Híbrido/Eléctrico</v>
      </c>
      <c r="DJ609" s="279" t="str">
        <f t="shared" si="55"/>
        <v>Vehículos Convencionales_Camperos/Camionetas_4x2</v>
      </c>
      <c r="DK609" s="331">
        <f t="shared" si="59"/>
        <v>109190400</v>
      </c>
      <c r="DL609" s="326"/>
    </row>
    <row r="610" spans="1:116" ht="51">
      <c r="A610" s="28">
        <v>605</v>
      </c>
      <c r="B610" s="29" t="s">
        <v>183</v>
      </c>
      <c r="C610" s="95" t="s">
        <v>0</v>
      </c>
      <c r="D610" s="29" t="s">
        <v>337</v>
      </c>
      <c r="E610" s="42" t="s">
        <v>338</v>
      </c>
      <c r="F610" s="42" t="s">
        <v>107</v>
      </c>
      <c r="G610" s="96" t="s">
        <v>1344</v>
      </c>
      <c r="H610" s="101" t="s">
        <v>216</v>
      </c>
      <c r="I610" s="28">
        <v>5635020</v>
      </c>
      <c r="J610" s="94" t="s">
        <v>1345</v>
      </c>
      <c r="K610" s="31" t="s">
        <v>369</v>
      </c>
      <c r="L610" s="97">
        <v>153</v>
      </c>
      <c r="M610" s="98">
        <v>5</v>
      </c>
      <c r="N610" s="34">
        <v>112300000</v>
      </c>
      <c r="O610" s="34">
        <f>+IFERROR(VLOOKUP(I610,Precio_Fasecolda!A:C,3,FALSE),IFERROR(VLOOKUP(I610,Precio_Fasecolda!B:C,2,FALSE),N610))</f>
        <v>112300000</v>
      </c>
      <c r="P610" s="34">
        <f t="shared" si="56"/>
        <v>0</v>
      </c>
      <c r="Q610" s="98" t="s">
        <v>338</v>
      </c>
      <c r="R610" s="28" t="s">
        <v>130</v>
      </c>
      <c r="S610" s="94" t="s">
        <v>112</v>
      </c>
      <c r="T610" s="28" t="s">
        <v>107</v>
      </c>
      <c r="U610" s="28" t="s">
        <v>107</v>
      </c>
      <c r="V610" s="102" t="s">
        <v>2416</v>
      </c>
      <c r="W610" s="28" t="s">
        <v>107</v>
      </c>
      <c r="X610" s="28" t="s">
        <v>107</v>
      </c>
      <c r="Y610" s="28" t="str">
        <f t="shared" si="57"/>
        <v>N.A.</v>
      </c>
      <c r="Z610" s="292">
        <f t="shared" si="54"/>
        <v>108706400</v>
      </c>
      <c r="AA610" s="28" cm="1">
        <f t="array" aca="1" ref="AA610" ca="1">_xlfn.IFS(DK610&lt;$DK$4,1,AND(DK610&gt;=$DK$4,DK610&lt;=$AA$4),2,DK610&gt;$AA$4,3)</f>
        <v>2</v>
      </c>
      <c r="AB610" s="28">
        <v>0</v>
      </c>
      <c r="AC610" s="28" cm="1">
        <f t="array" aca="1" ref="AC610" ca="1">IF(AB610="PERCENTIL 30","",_xlfn.IFS(DK610&lt;$AC$4,1,DK610&gt;$AC$4,2))</f>
        <v>1</v>
      </c>
      <c r="AD610" s="28" t="str">
        <f>+IFERROR(VLOOKUP(_xlfn.TEXTJOIN("_", FALSE, C610:E610), BD_Perc!$A:$O, 15, FALSE),"Segmentación no encontrada o vehículo inactivo")</f>
        <v>PERCENTIL 30-70</v>
      </c>
      <c r="AE610" s="28" t="str" cm="1">
        <f t="array" ref="AE610">_xlfn.IFS(
    AD610 = "PERCENTIL 50",
    _xlfn.IFS(
        BD!DK610 &lt; VLOOKUP(_xlfn.TEXTJOIN("_", FALSE, C610:E610), BD_Perc!$A:$O, 11, FALSE), "Intervalo de precio 1",
        BD!DK610 &gt;= VLOOKUP(_xlfn.TEXTJOIN("_", FALSE, C610:E610), BD_Perc!$A:$O, 11, FALSE), "Intervalo de precio 2"
    ),
    AD610 = "PERCENTIL 30-70",
    _xlfn.IFS(
        BD!DK610 &lt; VLOOKUP(_xlfn.TEXTJOIN("_", FALSE, C610:E610), BD_Perc!$A:$O, 6, FALSE), "Intervalo de precio 1",
        BD!DK610 &lt; VLOOKUP(_xlfn.TEXTJOIN("_", FALSE, C610:E610), BD_Perc!$A:$O, 7, FALSE), "Intervalo de precio 2",
        BD!DK610 &gt;= VLOOKUP(_xlfn.TEXTJOIN("_", FALSE, C610:E610), BD_Perc!$A:$O, 7, FALSE), "Intervalo de precio 3"
    ),
    AD610="Segmentación no encontrada o vehículo inactivo","Segmentación no encontrada o vehículo inactivo"
)</f>
        <v>Intervalo de precio 2</v>
      </c>
      <c r="AF610" s="33" t="s">
        <v>2413</v>
      </c>
      <c r="AG610" s="35" t="b">
        <f t="shared" si="58"/>
        <v>1</v>
      </c>
      <c r="AH610" s="206">
        <v>3.2000000000000001E-2</v>
      </c>
      <c r="AI610" s="206">
        <v>3.5999999999999997E-2</v>
      </c>
      <c r="AJ610" s="206">
        <v>3.6999999999999998E-2</v>
      </c>
      <c r="AK610" s="206">
        <v>3.9E-2</v>
      </c>
      <c r="AL610" s="206">
        <v>4.1000000000000002E-2</v>
      </c>
      <c r="AM610" s="206">
        <v>4.2000000000000003E-2</v>
      </c>
      <c r="AN610" s="94" t="s">
        <v>176</v>
      </c>
      <c r="AO610" s="28" t="s">
        <v>113</v>
      </c>
      <c r="AP610" s="94" t="s">
        <v>176</v>
      </c>
      <c r="AQ610" s="99">
        <v>0.05</v>
      </c>
      <c r="AR610" s="38">
        <v>8689479</v>
      </c>
      <c r="AS610" s="38">
        <v>220144</v>
      </c>
      <c r="AT610" s="38">
        <v>0</v>
      </c>
      <c r="AU610" s="38" t="s">
        <v>107</v>
      </c>
      <c r="AV610" s="38" t="s">
        <v>107</v>
      </c>
      <c r="AW610" s="38">
        <v>8438830</v>
      </c>
      <c r="AX610" s="38">
        <v>0</v>
      </c>
      <c r="AY610" s="38">
        <v>0</v>
      </c>
      <c r="AZ610" s="38">
        <v>48920</v>
      </c>
      <c r="BA610" s="38">
        <v>0</v>
      </c>
      <c r="BB610" s="38" t="s">
        <v>107</v>
      </c>
      <c r="BC610" s="38" t="s">
        <v>107</v>
      </c>
      <c r="BD610" s="38" t="s">
        <v>107</v>
      </c>
      <c r="BE610" s="38" t="s">
        <v>107</v>
      </c>
      <c r="BF610" s="38" t="s">
        <v>107</v>
      </c>
      <c r="BG610" s="38">
        <v>2323736</v>
      </c>
      <c r="BH610" s="38" t="s">
        <v>107</v>
      </c>
      <c r="BI610" s="38">
        <v>2923015</v>
      </c>
      <c r="BJ610" s="38" t="s">
        <v>107</v>
      </c>
      <c r="BK610" s="38">
        <v>0</v>
      </c>
      <c r="BL610" s="38" t="s">
        <v>107</v>
      </c>
      <c r="BM610" s="38">
        <v>856113</v>
      </c>
      <c r="BN610" s="38">
        <v>1284169</v>
      </c>
      <c r="BO610" s="38" t="s">
        <v>107</v>
      </c>
      <c r="BP610" s="38">
        <v>3167619</v>
      </c>
      <c r="BQ610" s="38">
        <v>72159</v>
      </c>
      <c r="BR610" s="38" t="s">
        <v>107</v>
      </c>
      <c r="BS610" s="38">
        <v>599280</v>
      </c>
      <c r="BT610" s="38" t="s">
        <v>107</v>
      </c>
      <c r="BU610" s="38" t="s">
        <v>107</v>
      </c>
      <c r="BV610" s="38" t="s">
        <v>107</v>
      </c>
      <c r="BW610" s="38" t="s">
        <v>107</v>
      </c>
      <c r="BX610" s="38">
        <v>108849</v>
      </c>
      <c r="BY610" s="38" t="s">
        <v>107</v>
      </c>
      <c r="BZ610" s="38" t="s">
        <v>107</v>
      </c>
      <c r="CA610" s="38" t="s">
        <v>107</v>
      </c>
      <c r="CB610" s="38">
        <v>354675</v>
      </c>
      <c r="CC610" s="330" t="s">
        <v>107</v>
      </c>
      <c r="CD610" s="38" t="s">
        <v>107</v>
      </c>
      <c r="CE610" s="38" t="s">
        <v>107</v>
      </c>
      <c r="CF610" s="38" t="s">
        <v>107</v>
      </c>
      <c r="CG610" s="38" t="s">
        <v>107</v>
      </c>
      <c r="CH610" s="100" t="s">
        <v>176</v>
      </c>
      <c r="CI610" s="100" t="s">
        <v>176</v>
      </c>
      <c r="CJ610" s="100" t="s">
        <v>176</v>
      </c>
      <c r="CK610" s="100" t="s">
        <v>176</v>
      </c>
      <c r="CL610" s="100" t="s">
        <v>176</v>
      </c>
      <c r="CM610" s="100" t="s">
        <v>173</v>
      </c>
      <c r="CN610" s="100" t="s">
        <v>173</v>
      </c>
      <c r="CO610" s="101" t="s">
        <v>107</v>
      </c>
      <c r="CP610" s="100" t="s">
        <v>107</v>
      </c>
      <c r="CQ610" s="100" t="s">
        <v>107</v>
      </c>
      <c r="CR610" s="100" t="s">
        <v>107</v>
      </c>
      <c r="CS610" s="100" t="s">
        <v>107</v>
      </c>
      <c r="CT610" s="100" t="s">
        <v>107</v>
      </c>
      <c r="CU610" s="100" t="s">
        <v>107</v>
      </c>
      <c r="CV610" s="100" t="s">
        <v>1339</v>
      </c>
      <c r="CW610" s="100" t="s">
        <v>107</v>
      </c>
      <c r="CX610" s="100" t="s">
        <v>107</v>
      </c>
      <c r="CY610" s="100" t="s">
        <v>107</v>
      </c>
      <c r="CZ610" s="100" t="s">
        <v>107</v>
      </c>
      <c r="DA610" s="100" t="s">
        <v>107</v>
      </c>
      <c r="DB610" s="100" t="s">
        <v>107</v>
      </c>
      <c r="DC610" s="100" t="s">
        <v>107</v>
      </c>
      <c r="DD610" s="332">
        <v>13217092</v>
      </c>
      <c r="DE610" s="43">
        <v>1</v>
      </c>
      <c r="DF610" s="390">
        <v>1</v>
      </c>
      <c r="DG610" s="310"/>
      <c r="DH610" s="203"/>
      <c r="DI610" s="279" t="str" cm="1">
        <f t="array" ref="DI610">+IF(AND(C610&lt;&gt;"Vehículos Eléctricos",C610&lt;&gt;"Vehículos Híbridos",AD610="PERCENTIL 50"),
     IF(VLOOKUP(_xlfn.TEXTJOIN("_",FALSE,C610:E610),BD_Perc!$A:$P,_xlfn.IFS(BD!AE610="Intervalo de precio 1",12,BD!AE610="Intervalo de precio 2",13),FALSE)&lt;=1,
     VLOOKUP(_xlfn.TEXTJOIN("_",FALSE,C610:E610),BD_Perc!$A:$P,16,FALSE),"Ok P50"),
     "Ok P30/70 ó Híbrido/Eléctrico")</f>
        <v>Ok P30/70 ó Híbrido/Eléctrico</v>
      </c>
      <c r="DJ610" s="279" t="str">
        <f t="shared" si="55"/>
        <v>Vehículos Convencionales_Camperos/Camionetas_4x2</v>
      </c>
      <c r="DK610" s="331">
        <f t="shared" si="59"/>
        <v>108706400</v>
      </c>
      <c r="DL610" s="326"/>
    </row>
    <row r="611" spans="1:116" ht="51">
      <c r="A611" s="28">
        <v>606</v>
      </c>
      <c r="B611" s="29" t="s">
        <v>183</v>
      </c>
      <c r="C611" s="95" t="s">
        <v>0</v>
      </c>
      <c r="D611" s="29" t="s">
        <v>337</v>
      </c>
      <c r="E611" s="42" t="s">
        <v>338</v>
      </c>
      <c r="F611" s="42" t="s">
        <v>107</v>
      </c>
      <c r="G611" s="96" t="s">
        <v>1346</v>
      </c>
      <c r="H611" s="101" t="s">
        <v>216</v>
      </c>
      <c r="I611" s="28">
        <v>5606101</v>
      </c>
      <c r="J611" s="94" t="s">
        <v>1347</v>
      </c>
      <c r="K611" s="31" t="s">
        <v>369</v>
      </c>
      <c r="L611" s="97">
        <v>153</v>
      </c>
      <c r="M611" s="98">
        <v>5</v>
      </c>
      <c r="N611" s="34">
        <v>122400000</v>
      </c>
      <c r="O611" s="34">
        <f>+IFERROR(VLOOKUP(I611,Precio_Fasecolda!A:C,3,FALSE),IFERROR(VLOOKUP(I611,Precio_Fasecolda!B:C,2,FALSE),N611))</f>
        <v>122400000</v>
      </c>
      <c r="P611" s="34">
        <f t="shared" si="56"/>
        <v>0</v>
      </c>
      <c r="Q611" s="98" t="s">
        <v>338</v>
      </c>
      <c r="R611" s="28" t="s">
        <v>130</v>
      </c>
      <c r="S611" s="94" t="s">
        <v>112</v>
      </c>
      <c r="T611" s="28" t="s">
        <v>107</v>
      </c>
      <c r="U611" s="28" t="s">
        <v>107</v>
      </c>
      <c r="V611" s="94">
        <v>1432</v>
      </c>
      <c r="W611" s="28" t="s">
        <v>107</v>
      </c>
      <c r="X611" s="28" t="s">
        <v>107</v>
      </c>
      <c r="Y611" s="28" t="str">
        <f t="shared" si="57"/>
        <v>N.A.</v>
      </c>
      <c r="Z611" s="292">
        <f t="shared" si="54"/>
        <v>118483200</v>
      </c>
      <c r="AA611" s="28" cm="1">
        <f t="array" aca="1" ref="AA611" ca="1">_xlfn.IFS(DK611&lt;$DK$4,1,AND(DK611&gt;=$DK$4,DK611&lt;=$AA$4),2,DK611&gt;$AA$4,3)</f>
        <v>2</v>
      </c>
      <c r="AB611" s="28">
        <v>0</v>
      </c>
      <c r="AC611" s="28" cm="1">
        <f t="array" aca="1" ref="AC611" ca="1">IF(AB611="PERCENTIL 30","",_xlfn.IFS(DK611&lt;$AC$4,1,DK611&gt;$AC$4,2))</f>
        <v>1</v>
      </c>
      <c r="AD611" s="28" t="str">
        <f>+IFERROR(VLOOKUP(_xlfn.TEXTJOIN("_", FALSE, C611:E611), BD_Perc!$A:$O, 15, FALSE),"Segmentación no encontrada o vehículo inactivo")</f>
        <v>PERCENTIL 30-70</v>
      </c>
      <c r="AE611" s="28" t="str" cm="1">
        <f t="array" ref="AE611">_xlfn.IFS(
    AD611 = "PERCENTIL 50",
    _xlfn.IFS(
        BD!DK611 &lt; VLOOKUP(_xlfn.TEXTJOIN("_", FALSE, C611:E611), BD_Perc!$A:$O, 11, FALSE), "Intervalo de precio 1",
        BD!DK611 &gt;= VLOOKUP(_xlfn.TEXTJOIN("_", FALSE, C611:E611), BD_Perc!$A:$O, 11, FALSE), "Intervalo de precio 2"
    ),
    AD611 = "PERCENTIL 30-70",
    _xlfn.IFS(
        BD!DK611 &lt; VLOOKUP(_xlfn.TEXTJOIN("_", FALSE, C611:E611), BD_Perc!$A:$O, 6, FALSE), "Intervalo de precio 1",
        BD!DK611 &lt; VLOOKUP(_xlfn.TEXTJOIN("_", FALSE, C611:E611), BD_Perc!$A:$O, 7, FALSE), "Intervalo de precio 2",
        BD!DK611 &gt;= VLOOKUP(_xlfn.TEXTJOIN("_", FALSE, C611:E611), BD_Perc!$A:$O, 7, FALSE), "Intervalo de precio 3"
    ),
    AD611="Segmentación no encontrada o vehículo inactivo","Segmentación no encontrada o vehículo inactivo"
)</f>
        <v>Intervalo de precio 2</v>
      </c>
      <c r="AF611" s="33" t="s">
        <v>2413</v>
      </c>
      <c r="AG611" s="35" t="b">
        <f t="shared" si="58"/>
        <v>1</v>
      </c>
      <c r="AH611" s="206">
        <v>3.2000000000000001E-2</v>
      </c>
      <c r="AI611" s="206">
        <v>3.5999999999999997E-2</v>
      </c>
      <c r="AJ611" s="206">
        <v>3.6999999999999998E-2</v>
      </c>
      <c r="AK611" s="206">
        <v>3.9E-2</v>
      </c>
      <c r="AL611" s="206">
        <v>4.1000000000000002E-2</v>
      </c>
      <c r="AM611" s="206">
        <v>4.2000000000000003E-2</v>
      </c>
      <c r="AN611" s="94" t="s">
        <v>176</v>
      </c>
      <c r="AO611" s="28" t="s">
        <v>113</v>
      </c>
      <c r="AP611" s="94" t="s">
        <v>176</v>
      </c>
      <c r="AQ611" s="99">
        <v>0.05</v>
      </c>
      <c r="AR611" s="38">
        <v>8689479</v>
      </c>
      <c r="AS611" s="38">
        <v>220144</v>
      </c>
      <c r="AT611" s="38">
        <v>0</v>
      </c>
      <c r="AU611" s="38" t="s">
        <v>107</v>
      </c>
      <c r="AV611" s="38" t="s">
        <v>107</v>
      </c>
      <c r="AW611" s="38">
        <v>8438830</v>
      </c>
      <c r="AX611" s="38">
        <v>0</v>
      </c>
      <c r="AY611" s="38">
        <v>0</v>
      </c>
      <c r="AZ611" s="38">
        <v>48920</v>
      </c>
      <c r="BA611" s="38">
        <v>0</v>
      </c>
      <c r="BB611" s="38" t="s">
        <v>107</v>
      </c>
      <c r="BC611" s="38" t="s">
        <v>107</v>
      </c>
      <c r="BD611" s="38" t="s">
        <v>107</v>
      </c>
      <c r="BE611" s="38" t="s">
        <v>107</v>
      </c>
      <c r="BF611" s="38" t="s">
        <v>107</v>
      </c>
      <c r="BG611" s="38">
        <v>0</v>
      </c>
      <c r="BH611" s="38" t="s">
        <v>107</v>
      </c>
      <c r="BI611" s="38">
        <v>2923015</v>
      </c>
      <c r="BJ611" s="38" t="s">
        <v>107</v>
      </c>
      <c r="BK611" s="38">
        <v>0</v>
      </c>
      <c r="BL611" s="38" t="s">
        <v>107</v>
      </c>
      <c r="BM611" s="38">
        <v>856113</v>
      </c>
      <c r="BN611" s="38">
        <v>1284169</v>
      </c>
      <c r="BO611" s="38" t="s">
        <v>107</v>
      </c>
      <c r="BP611" s="38">
        <v>3167619</v>
      </c>
      <c r="BQ611" s="38">
        <v>72159</v>
      </c>
      <c r="BR611" s="38" t="s">
        <v>107</v>
      </c>
      <c r="BS611" s="38">
        <v>599280</v>
      </c>
      <c r="BT611" s="38" t="s">
        <v>107</v>
      </c>
      <c r="BU611" s="38" t="s">
        <v>107</v>
      </c>
      <c r="BV611" s="38" t="s">
        <v>107</v>
      </c>
      <c r="BW611" s="38" t="s">
        <v>107</v>
      </c>
      <c r="BX611" s="38">
        <v>108849</v>
      </c>
      <c r="BY611" s="38" t="s">
        <v>107</v>
      </c>
      <c r="BZ611" s="38" t="s">
        <v>107</v>
      </c>
      <c r="CA611" s="38" t="s">
        <v>107</v>
      </c>
      <c r="CB611" s="38">
        <v>354675</v>
      </c>
      <c r="CC611" s="330" t="s">
        <v>107</v>
      </c>
      <c r="CD611" s="38" t="s">
        <v>107</v>
      </c>
      <c r="CE611" s="38" t="s">
        <v>107</v>
      </c>
      <c r="CF611" s="38" t="s">
        <v>107</v>
      </c>
      <c r="CG611" s="38" t="s">
        <v>107</v>
      </c>
      <c r="CH611" s="100" t="s">
        <v>176</v>
      </c>
      <c r="CI611" s="100" t="s">
        <v>176</v>
      </c>
      <c r="CJ611" s="100" t="s">
        <v>176</v>
      </c>
      <c r="CK611" s="100" t="s">
        <v>176</v>
      </c>
      <c r="CL611" s="100" t="s">
        <v>176</v>
      </c>
      <c r="CM611" s="100" t="s">
        <v>173</v>
      </c>
      <c r="CN611" s="100" t="s">
        <v>173</v>
      </c>
      <c r="CO611" s="101" t="s">
        <v>107</v>
      </c>
      <c r="CP611" s="100" t="s">
        <v>107</v>
      </c>
      <c r="CQ611" s="100" t="s">
        <v>107</v>
      </c>
      <c r="CR611" s="100" t="s">
        <v>107</v>
      </c>
      <c r="CS611" s="100" t="s">
        <v>107</v>
      </c>
      <c r="CT611" s="100" t="s">
        <v>107</v>
      </c>
      <c r="CU611" s="100" t="s">
        <v>107</v>
      </c>
      <c r="CV611" s="100" t="s">
        <v>1339</v>
      </c>
      <c r="CW611" s="100" t="s">
        <v>107</v>
      </c>
      <c r="CX611" s="100" t="s">
        <v>107</v>
      </c>
      <c r="CY611" s="100" t="s">
        <v>107</v>
      </c>
      <c r="CZ611" s="100" t="s">
        <v>107</v>
      </c>
      <c r="DA611" s="100" t="s">
        <v>107</v>
      </c>
      <c r="DB611" s="100" t="s">
        <v>107</v>
      </c>
      <c r="DC611" s="100" t="s">
        <v>107</v>
      </c>
      <c r="DD611" s="332">
        <v>13217092</v>
      </c>
      <c r="DE611" s="43">
        <v>1</v>
      </c>
      <c r="DF611" s="390">
        <v>1</v>
      </c>
      <c r="DG611" s="310"/>
      <c r="DH611" s="203"/>
      <c r="DI611" s="279" t="str" cm="1">
        <f t="array" ref="DI611">+IF(AND(C611&lt;&gt;"Vehículos Eléctricos",C611&lt;&gt;"Vehículos Híbridos",AD611="PERCENTIL 50"),
     IF(VLOOKUP(_xlfn.TEXTJOIN("_",FALSE,C611:E611),BD_Perc!$A:$P,_xlfn.IFS(BD!AE611="Intervalo de precio 1",12,BD!AE611="Intervalo de precio 2",13),FALSE)&lt;=1,
     VLOOKUP(_xlfn.TEXTJOIN("_",FALSE,C611:E611),BD_Perc!$A:$P,16,FALSE),"Ok P50"),
     "Ok P30/70 ó Híbrido/Eléctrico")</f>
        <v>Ok P30/70 ó Híbrido/Eléctrico</v>
      </c>
      <c r="DJ611" s="279" t="str">
        <f t="shared" si="55"/>
        <v>Vehículos Convencionales_Camperos/Camionetas_4x2</v>
      </c>
      <c r="DK611" s="331">
        <f t="shared" si="59"/>
        <v>118483200</v>
      </c>
      <c r="DL611" s="326"/>
    </row>
    <row r="612" spans="1:116" ht="51">
      <c r="A612" s="28">
        <v>607</v>
      </c>
      <c r="B612" s="29" t="s">
        <v>183</v>
      </c>
      <c r="C612" s="95" t="s">
        <v>0</v>
      </c>
      <c r="D612" s="29" t="s">
        <v>337</v>
      </c>
      <c r="E612" s="42" t="s">
        <v>338</v>
      </c>
      <c r="F612" s="42" t="s">
        <v>107</v>
      </c>
      <c r="G612" s="96" t="s">
        <v>1348</v>
      </c>
      <c r="H612" s="101" t="s">
        <v>216</v>
      </c>
      <c r="I612" s="28">
        <v>5606102</v>
      </c>
      <c r="J612" s="94" t="s">
        <v>1349</v>
      </c>
      <c r="K612" s="31" t="s">
        <v>369</v>
      </c>
      <c r="L612" s="97">
        <v>186</v>
      </c>
      <c r="M612" s="98">
        <v>5</v>
      </c>
      <c r="N612" s="34">
        <v>126200000</v>
      </c>
      <c r="O612" s="34">
        <f>+IFERROR(VLOOKUP(I612,Precio_Fasecolda!A:C,3,FALSE),IFERROR(VLOOKUP(I612,Precio_Fasecolda!B:C,2,FALSE),N612))</f>
        <v>126200000</v>
      </c>
      <c r="P612" s="34">
        <f t="shared" si="56"/>
        <v>0</v>
      </c>
      <c r="Q612" s="98" t="s">
        <v>338</v>
      </c>
      <c r="R612" s="28" t="s">
        <v>130</v>
      </c>
      <c r="S612" s="94" t="s">
        <v>112</v>
      </c>
      <c r="T612" s="28" t="s">
        <v>107</v>
      </c>
      <c r="U612" s="28" t="s">
        <v>107</v>
      </c>
      <c r="V612" s="94">
        <v>1441</v>
      </c>
      <c r="W612" s="28" t="s">
        <v>107</v>
      </c>
      <c r="X612" s="28" t="s">
        <v>107</v>
      </c>
      <c r="Y612" s="28" t="str">
        <f t="shared" si="57"/>
        <v>N.A.</v>
      </c>
      <c r="Z612" s="292">
        <f t="shared" si="54"/>
        <v>122161600</v>
      </c>
      <c r="AA612" s="28" cm="1">
        <f t="array" aca="1" ref="AA612" ca="1">_xlfn.IFS(DK612&lt;$DK$4,1,AND(DK612&gt;=$DK$4,DK612&lt;=$AA$4),2,DK612&gt;$AA$4,3)</f>
        <v>2</v>
      </c>
      <c r="AB612" s="28">
        <v>0</v>
      </c>
      <c r="AC612" s="28" cm="1">
        <f t="array" aca="1" ref="AC612" ca="1">IF(AB612="PERCENTIL 30","",_xlfn.IFS(DK612&lt;$AC$4,1,DK612&gt;$AC$4,2))</f>
        <v>1</v>
      </c>
      <c r="AD612" s="28" t="str">
        <f>+IFERROR(VLOOKUP(_xlfn.TEXTJOIN("_", FALSE, C612:E612), BD_Perc!$A:$O, 15, FALSE),"Segmentación no encontrada o vehículo inactivo")</f>
        <v>PERCENTIL 30-70</v>
      </c>
      <c r="AE612" s="28" t="str" cm="1">
        <f t="array" ref="AE612">_xlfn.IFS(
    AD612 = "PERCENTIL 50",
    _xlfn.IFS(
        BD!DK612 &lt; VLOOKUP(_xlfn.TEXTJOIN("_", FALSE, C612:E612), BD_Perc!$A:$O, 11, FALSE), "Intervalo de precio 1",
        BD!DK612 &gt;= VLOOKUP(_xlfn.TEXTJOIN("_", FALSE, C612:E612), BD_Perc!$A:$O, 11, FALSE), "Intervalo de precio 2"
    ),
    AD612 = "PERCENTIL 30-70",
    _xlfn.IFS(
        BD!DK612 &lt; VLOOKUP(_xlfn.TEXTJOIN("_", FALSE, C612:E612), BD_Perc!$A:$O, 6, FALSE), "Intervalo de precio 1",
        BD!DK612 &lt; VLOOKUP(_xlfn.TEXTJOIN("_", FALSE, C612:E612), BD_Perc!$A:$O, 7, FALSE), "Intervalo de precio 2",
        BD!DK612 &gt;= VLOOKUP(_xlfn.TEXTJOIN("_", FALSE, C612:E612), BD_Perc!$A:$O, 7, FALSE), "Intervalo de precio 3"
    ),
    AD612="Segmentación no encontrada o vehículo inactivo","Segmentación no encontrada o vehículo inactivo"
)</f>
        <v>Intervalo de precio 2</v>
      </c>
      <c r="AF612" s="33" t="s">
        <v>2413</v>
      </c>
      <c r="AG612" s="35" t="b">
        <f t="shared" si="58"/>
        <v>1</v>
      </c>
      <c r="AH612" s="206">
        <v>3.2000000000000001E-2</v>
      </c>
      <c r="AI612" s="206">
        <v>3.5999999999999997E-2</v>
      </c>
      <c r="AJ612" s="206">
        <v>3.6999999999999998E-2</v>
      </c>
      <c r="AK612" s="206">
        <v>3.9E-2</v>
      </c>
      <c r="AL612" s="206">
        <v>4.1000000000000002E-2</v>
      </c>
      <c r="AM612" s="206">
        <v>4.2000000000000003E-2</v>
      </c>
      <c r="AN612" s="94" t="s">
        <v>176</v>
      </c>
      <c r="AO612" s="28" t="s">
        <v>113</v>
      </c>
      <c r="AP612" s="94" t="s">
        <v>176</v>
      </c>
      <c r="AQ612" s="99">
        <v>0.05</v>
      </c>
      <c r="AR612" s="38">
        <v>8689479</v>
      </c>
      <c r="AS612" s="38">
        <v>220144</v>
      </c>
      <c r="AT612" s="38">
        <v>0</v>
      </c>
      <c r="AU612" s="38" t="s">
        <v>107</v>
      </c>
      <c r="AV612" s="38" t="s">
        <v>107</v>
      </c>
      <c r="AW612" s="38">
        <v>8438830</v>
      </c>
      <c r="AX612" s="38">
        <v>0</v>
      </c>
      <c r="AY612" s="38">
        <v>0</v>
      </c>
      <c r="AZ612" s="38">
        <v>48920</v>
      </c>
      <c r="BA612" s="38">
        <v>0</v>
      </c>
      <c r="BB612" s="38" t="s">
        <v>107</v>
      </c>
      <c r="BC612" s="38" t="s">
        <v>107</v>
      </c>
      <c r="BD612" s="38" t="s">
        <v>107</v>
      </c>
      <c r="BE612" s="38" t="s">
        <v>107</v>
      </c>
      <c r="BF612" s="38" t="s">
        <v>107</v>
      </c>
      <c r="BG612" s="38">
        <v>0</v>
      </c>
      <c r="BH612" s="38" t="s">
        <v>107</v>
      </c>
      <c r="BI612" s="38">
        <v>2923015</v>
      </c>
      <c r="BJ612" s="38" t="s">
        <v>107</v>
      </c>
      <c r="BK612" s="38">
        <v>0</v>
      </c>
      <c r="BL612" s="38" t="s">
        <v>107</v>
      </c>
      <c r="BM612" s="38">
        <v>856113</v>
      </c>
      <c r="BN612" s="38">
        <v>1284169</v>
      </c>
      <c r="BO612" s="38" t="s">
        <v>107</v>
      </c>
      <c r="BP612" s="38">
        <v>3167619</v>
      </c>
      <c r="BQ612" s="38">
        <v>72159</v>
      </c>
      <c r="BR612" s="38" t="s">
        <v>107</v>
      </c>
      <c r="BS612" s="38">
        <v>599280</v>
      </c>
      <c r="BT612" s="38" t="s">
        <v>107</v>
      </c>
      <c r="BU612" s="38" t="s">
        <v>107</v>
      </c>
      <c r="BV612" s="38" t="s">
        <v>107</v>
      </c>
      <c r="BW612" s="38" t="s">
        <v>107</v>
      </c>
      <c r="BX612" s="38">
        <v>108849</v>
      </c>
      <c r="BY612" s="38" t="s">
        <v>107</v>
      </c>
      <c r="BZ612" s="38" t="s">
        <v>107</v>
      </c>
      <c r="CA612" s="38" t="s">
        <v>107</v>
      </c>
      <c r="CB612" s="38">
        <v>354675</v>
      </c>
      <c r="CC612" s="330" t="s">
        <v>107</v>
      </c>
      <c r="CD612" s="38" t="s">
        <v>107</v>
      </c>
      <c r="CE612" s="38" t="s">
        <v>107</v>
      </c>
      <c r="CF612" s="38" t="s">
        <v>107</v>
      </c>
      <c r="CG612" s="38" t="s">
        <v>107</v>
      </c>
      <c r="CH612" s="100" t="s">
        <v>176</v>
      </c>
      <c r="CI612" s="100" t="s">
        <v>176</v>
      </c>
      <c r="CJ612" s="100" t="s">
        <v>176</v>
      </c>
      <c r="CK612" s="100" t="s">
        <v>176</v>
      </c>
      <c r="CL612" s="100" t="s">
        <v>176</v>
      </c>
      <c r="CM612" s="100" t="s">
        <v>173</v>
      </c>
      <c r="CN612" s="100" t="s">
        <v>173</v>
      </c>
      <c r="CO612" s="101" t="s">
        <v>107</v>
      </c>
      <c r="CP612" s="100" t="s">
        <v>107</v>
      </c>
      <c r="CQ612" s="100" t="s">
        <v>107</v>
      </c>
      <c r="CR612" s="100" t="s">
        <v>107</v>
      </c>
      <c r="CS612" s="100" t="s">
        <v>107</v>
      </c>
      <c r="CT612" s="100" t="s">
        <v>107</v>
      </c>
      <c r="CU612" s="100" t="s">
        <v>107</v>
      </c>
      <c r="CV612" s="100" t="s">
        <v>1339</v>
      </c>
      <c r="CW612" s="100" t="s">
        <v>107</v>
      </c>
      <c r="CX612" s="100" t="s">
        <v>107</v>
      </c>
      <c r="CY612" s="100" t="s">
        <v>107</v>
      </c>
      <c r="CZ612" s="100" t="s">
        <v>107</v>
      </c>
      <c r="DA612" s="100" t="s">
        <v>107</v>
      </c>
      <c r="DB612" s="100" t="s">
        <v>107</v>
      </c>
      <c r="DC612" s="100" t="s">
        <v>107</v>
      </c>
      <c r="DD612" s="332">
        <v>13217092</v>
      </c>
      <c r="DE612" s="43">
        <v>1</v>
      </c>
      <c r="DF612" s="390">
        <v>1</v>
      </c>
      <c r="DG612" s="310"/>
      <c r="DH612" s="203"/>
      <c r="DI612" s="279" t="str" cm="1">
        <f t="array" ref="DI612">+IF(AND(C612&lt;&gt;"Vehículos Eléctricos",C612&lt;&gt;"Vehículos Híbridos",AD612="PERCENTIL 50"),
     IF(VLOOKUP(_xlfn.TEXTJOIN("_",FALSE,C612:E612),BD_Perc!$A:$P,_xlfn.IFS(BD!AE612="Intervalo de precio 1",12,BD!AE612="Intervalo de precio 2",13),FALSE)&lt;=1,
     VLOOKUP(_xlfn.TEXTJOIN("_",FALSE,C612:E612),BD_Perc!$A:$P,16,FALSE),"Ok P50"),
     "Ok P30/70 ó Híbrido/Eléctrico")</f>
        <v>Ok P30/70 ó Híbrido/Eléctrico</v>
      </c>
      <c r="DJ612" s="279" t="str">
        <f t="shared" si="55"/>
        <v>Vehículos Convencionales_Camperos/Camionetas_4x2</v>
      </c>
      <c r="DK612" s="331">
        <f t="shared" si="59"/>
        <v>122161600</v>
      </c>
      <c r="DL612" s="326"/>
    </row>
    <row r="613" spans="1:116" ht="51">
      <c r="A613" s="28">
        <v>608</v>
      </c>
      <c r="B613" s="29" t="s">
        <v>183</v>
      </c>
      <c r="C613" s="95" t="s">
        <v>0</v>
      </c>
      <c r="D613" s="29" t="s">
        <v>337</v>
      </c>
      <c r="E613" s="42" t="s">
        <v>338</v>
      </c>
      <c r="F613" s="42" t="s">
        <v>107</v>
      </c>
      <c r="G613" s="96" t="s">
        <v>1350</v>
      </c>
      <c r="H613" s="101" t="s">
        <v>216</v>
      </c>
      <c r="I613" s="28">
        <v>5606103</v>
      </c>
      <c r="J613" s="94" t="s">
        <v>1351</v>
      </c>
      <c r="K613" s="31" t="s">
        <v>369</v>
      </c>
      <c r="L613" s="97">
        <v>186</v>
      </c>
      <c r="M613" s="98">
        <v>5</v>
      </c>
      <c r="N613" s="34">
        <v>134600000</v>
      </c>
      <c r="O613" s="34">
        <f>+IFERROR(VLOOKUP(I613,Precio_Fasecolda!A:C,3,FALSE),IFERROR(VLOOKUP(I613,Precio_Fasecolda!B:C,2,FALSE),N613))</f>
        <v>134600000</v>
      </c>
      <c r="P613" s="34">
        <f t="shared" si="56"/>
        <v>0</v>
      </c>
      <c r="Q613" s="98" t="s">
        <v>338</v>
      </c>
      <c r="R613" s="28" t="s">
        <v>130</v>
      </c>
      <c r="S613" s="94" t="s">
        <v>112</v>
      </c>
      <c r="T613" s="28" t="s">
        <v>107</v>
      </c>
      <c r="U613" s="28" t="s">
        <v>107</v>
      </c>
      <c r="V613" s="94">
        <v>1446</v>
      </c>
      <c r="W613" s="28" t="s">
        <v>107</v>
      </c>
      <c r="X613" s="28" t="s">
        <v>107</v>
      </c>
      <c r="Y613" s="28" t="str">
        <f t="shared" si="57"/>
        <v>N.A.</v>
      </c>
      <c r="Z613" s="292">
        <f t="shared" si="54"/>
        <v>130292800</v>
      </c>
      <c r="AA613" s="28" cm="1">
        <f t="array" aca="1" ref="AA613" ca="1">_xlfn.IFS(DK613&lt;$DK$4,1,AND(DK613&gt;=$DK$4,DK613&lt;=$AA$4),2,DK613&gt;$AA$4,3)</f>
        <v>2</v>
      </c>
      <c r="AB613" s="28">
        <v>0</v>
      </c>
      <c r="AC613" s="28" cm="1">
        <f t="array" aca="1" ref="AC613" ca="1">IF(AB613="PERCENTIL 30","",_xlfn.IFS(DK613&lt;$AC$4,1,DK613&gt;$AC$4,2))</f>
        <v>1</v>
      </c>
      <c r="AD613" s="28" t="str">
        <f>+IFERROR(VLOOKUP(_xlfn.TEXTJOIN("_", FALSE, C613:E613), BD_Perc!$A:$O, 15, FALSE),"Segmentación no encontrada o vehículo inactivo")</f>
        <v>PERCENTIL 30-70</v>
      </c>
      <c r="AE613" s="28" t="str" cm="1">
        <f t="array" ref="AE613">_xlfn.IFS(
    AD613 = "PERCENTIL 50",
    _xlfn.IFS(
        BD!DK613 &lt; VLOOKUP(_xlfn.TEXTJOIN("_", FALSE, C613:E613), BD_Perc!$A:$O, 11, FALSE), "Intervalo de precio 1",
        BD!DK613 &gt;= VLOOKUP(_xlfn.TEXTJOIN("_", FALSE, C613:E613), BD_Perc!$A:$O, 11, FALSE), "Intervalo de precio 2"
    ),
    AD613 = "PERCENTIL 30-70",
    _xlfn.IFS(
        BD!DK613 &lt; VLOOKUP(_xlfn.TEXTJOIN("_", FALSE, C613:E613), BD_Perc!$A:$O, 6, FALSE), "Intervalo de precio 1",
        BD!DK613 &lt; VLOOKUP(_xlfn.TEXTJOIN("_", FALSE, C613:E613), BD_Perc!$A:$O, 7, FALSE), "Intervalo de precio 2",
        BD!DK613 &gt;= VLOOKUP(_xlfn.TEXTJOIN("_", FALSE, C613:E613), BD_Perc!$A:$O, 7, FALSE), "Intervalo de precio 3"
    ),
    AD613="Segmentación no encontrada o vehículo inactivo","Segmentación no encontrada o vehículo inactivo"
)</f>
        <v>Intervalo de precio 2</v>
      </c>
      <c r="AF613" s="33" t="s">
        <v>2413</v>
      </c>
      <c r="AG613" s="35" t="b">
        <f t="shared" si="58"/>
        <v>1</v>
      </c>
      <c r="AH613" s="206">
        <v>3.2000000000000001E-2</v>
      </c>
      <c r="AI613" s="206">
        <v>3.5999999999999997E-2</v>
      </c>
      <c r="AJ613" s="206">
        <v>3.6999999999999998E-2</v>
      </c>
      <c r="AK613" s="206">
        <v>3.9E-2</v>
      </c>
      <c r="AL613" s="206">
        <v>4.1000000000000002E-2</v>
      </c>
      <c r="AM613" s="206">
        <v>4.2000000000000003E-2</v>
      </c>
      <c r="AN613" s="94" t="s">
        <v>176</v>
      </c>
      <c r="AO613" s="28" t="s">
        <v>113</v>
      </c>
      <c r="AP613" s="94" t="s">
        <v>176</v>
      </c>
      <c r="AQ613" s="99">
        <v>0.05</v>
      </c>
      <c r="AR613" s="38">
        <v>8689479</v>
      </c>
      <c r="AS613" s="38">
        <v>220144</v>
      </c>
      <c r="AT613" s="38">
        <v>0</v>
      </c>
      <c r="AU613" s="38" t="s">
        <v>107</v>
      </c>
      <c r="AV613" s="38" t="s">
        <v>107</v>
      </c>
      <c r="AW613" s="38">
        <v>8438830</v>
      </c>
      <c r="AX613" s="38">
        <v>0</v>
      </c>
      <c r="AY613" s="38">
        <v>0</v>
      </c>
      <c r="AZ613" s="38">
        <v>48920</v>
      </c>
      <c r="BA613" s="38">
        <v>0</v>
      </c>
      <c r="BB613" s="38" t="s">
        <v>107</v>
      </c>
      <c r="BC613" s="38" t="s">
        <v>107</v>
      </c>
      <c r="BD613" s="38" t="s">
        <v>107</v>
      </c>
      <c r="BE613" s="38" t="s">
        <v>107</v>
      </c>
      <c r="BF613" s="38" t="s">
        <v>107</v>
      </c>
      <c r="BG613" s="38">
        <v>0</v>
      </c>
      <c r="BH613" s="38" t="s">
        <v>107</v>
      </c>
      <c r="BI613" s="38">
        <v>2923015</v>
      </c>
      <c r="BJ613" s="38" t="s">
        <v>107</v>
      </c>
      <c r="BK613" s="38">
        <v>0</v>
      </c>
      <c r="BL613" s="38" t="s">
        <v>107</v>
      </c>
      <c r="BM613" s="38">
        <v>856113</v>
      </c>
      <c r="BN613" s="38">
        <v>1284169</v>
      </c>
      <c r="BO613" s="38" t="s">
        <v>107</v>
      </c>
      <c r="BP613" s="38">
        <v>3167619</v>
      </c>
      <c r="BQ613" s="38">
        <v>72159</v>
      </c>
      <c r="BR613" s="38" t="s">
        <v>107</v>
      </c>
      <c r="BS613" s="38">
        <v>599280</v>
      </c>
      <c r="BT613" s="38" t="s">
        <v>107</v>
      </c>
      <c r="BU613" s="38" t="s">
        <v>107</v>
      </c>
      <c r="BV613" s="38" t="s">
        <v>107</v>
      </c>
      <c r="BW613" s="38" t="s">
        <v>107</v>
      </c>
      <c r="BX613" s="38">
        <v>108849</v>
      </c>
      <c r="BY613" s="38" t="s">
        <v>107</v>
      </c>
      <c r="BZ613" s="38" t="s">
        <v>107</v>
      </c>
      <c r="CA613" s="38" t="s">
        <v>107</v>
      </c>
      <c r="CB613" s="38">
        <v>354675</v>
      </c>
      <c r="CC613" s="330" t="s">
        <v>107</v>
      </c>
      <c r="CD613" s="38" t="s">
        <v>107</v>
      </c>
      <c r="CE613" s="38" t="s">
        <v>107</v>
      </c>
      <c r="CF613" s="38" t="s">
        <v>107</v>
      </c>
      <c r="CG613" s="38" t="s">
        <v>107</v>
      </c>
      <c r="CH613" s="100" t="s">
        <v>176</v>
      </c>
      <c r="CI613" s="100" t="s">
        <v>176</v>
      </c>
      <c r="CJ613" s="100" t="s">
        <v>176</v>
      </c>
      <c r="CK613" s="100" t="s">
        <v>176</v>
      </c>
      <c r="CL613" s="100" t="s">
        <v>176</v>
      </c>
      <c r="CM613" s="100" t="s">
        <v>173</v>
      </c>
      <c r="CN613" s="100" t="s">
        <v>173</v>
      </c>
      <c r="CO613" s="101" t="s">
        <v>107</v>
      </c>
      <c r="CP613" s="100" t="s">
        <v>107</v>
      </c>
      <c r="CQ613" s="100" t="s">
        <v>107</v>
      </c>
      <c r="CR613" s="100" t="s">
        <v>107</v>
      </c>
      <c r="CS613" s="100" t="s">
        <v>107</v>
      </c>
      <c r="CT613" s="100" t="s">
        <v>107</v>
      </c>
      <c r="CU613" s="100" t="s">
        <v>107</v>
      </c>
      <c r="CV613" s="100" t="s">
        <v>1339</v>
      </c>
      <c r="CW613" s="100" t="s">
        <v>107</v>
      </c>
      <c r="CX613" s="100" t="s">
        <v>107</v>
      </c>
      <c r="CY613" s="100" t="s">
        <v>107</v>
      </c>
      <c r="CZ613" s="100" t="s">
        <v>107</v>
      </c>
      <c r="DA613" s="100" t="s">
        <v>107</v>
      </c>
      <c r="DB613" s="100" t="s">
        <v>107</v>
      </c>
      <c r="DC613" s="100" t="s">
        <v>107</v>
      </c>
      <c r="DD613" s="332">
        <v>13217092</v>
      </c>
      <c r="DE613" s="43">
        <v>1</v>
      </c>
      <c r="DF613" s="390">
        <v>1</v>
      </c>
      <c r="DG613" s="310"/>
      <c r="DH613" s="203"/>
      <c r="DI613" s="279" t="str" cm="1">
        <f t="array" ref="DI613">+IF(AND(C613&lt;&gt;"Vehículos Eléctricos",C613&lt;&gt;"Vehículos Híbridos",AD613="PERCENTIL 50"),
     IF(VLOOKUP(_xlfn.TEXTJOIN("_",FALSE,C613:E613),BD_Perc!$A:$P,_xlfn.IFS(BD!AE613="Intervalo de precio 1",12,BD!AE613="Intervalo de precio 2",13),FALSE)&lt;=1,
     VLOOKUP(_xlfn.TEXTJOIN("_",FALSE,C613:E613),BD_Perc!$A:$P,16,FALSE),"Ok P50"),
     "Ok P30/70 ó Híbrido/Eléctrico")</f>
        <v>Ok P30/70 ó Híbrido/Eléctrico</v>
      </c>
      <c r="DJ613" s="279" t="str">
        <f t="shared" si="55"/>
        <v>Vehículos Convencionales_Camperos/Camionetas_4x2</v>
      </c>
      <c r="DK613" s="331">
        <f t="shared" si="59"/>
        <v>130292800</v>
      </c>
      <c r="DL613" s="326"/>
    </row>
    <row r="614" spans="1:116" ht="51">
      <c r="A614" s="28">
        <v>609</v>
      </c>
      <c r="B614" s="29" t="s">
        <v>183</v>
      </c>
      <c r="C614" s="95" t="s">
        <v>0</v>
      </c>
      <c r="D614" s="29" t="s">
        <v>337</v>
      </c>
      <c r="E614" s="42" t="s">
        <v>346</v>
      </c>
      <c r="F614" s="42" t="s">
        <v>107</v>
      </c>
      <c r="G614" s="96" t="s">
        <v>1352</v>
      </c>
      <c r="H614" s="101" t="s">
        <v>1353</v>
      </c>
      <c r="I614" s="28">
        <v>5636037</v>
      </c>
      <c r="J614" s="94" t="s">
        <v>1354</v>
      </c>
      <c r="K614" s="31" t="s">
        <v>142</v>
      </c>
      <c r="L614" s="103">
        <v>186</v>
      </c>
      <c r="M614" s="98">
        <v>5</v>
      </c>
      <c r="N614" s="34">
        <v>150600000</v>
      </c>
      <c r="O614" s="34">
        <f>+IFERROR(VLOOKUP(I614,Precio_Fasecolda!A:C,3,FALSE),IFERROR(VLOOKUP(I614,Precio_Fasecolda!B:C,2,FALSE),N614))</f>
        <v>150600000</v>
      </c>
      <c r="P614" s="34">
        <f t="shared" si="56"/>
        <v>0</v>
      </c>
      <c r="Q614" s="98" t="s">
        <v>346</v>
      </c>
      <c r="R614" s="28" t="s">
        <v>130</v>
      </c>
      <c r="S614" s="94" t="s">
        <v>112</v>
      </c>
      <c r="T614" s="28" t="s">
        <v>107</v>
      </c>
      <c r="U614" s="28" t="s">
        <v>107</v>
      </c>
      <c r="V614" s="102" t="s">
        <v>2417</v>
      </c>
      <c r="W614" s="28" t="s">
        <v>107</v>
      </c>
      <c r="X614" s="28" t="s">
        <v>107</v>
      </c>
      <c r="Y614" s="28" t="str">
        <f t="shared" si="57"/>
        <v>N.A.</v>
      </c>
      <c r="Z614" s="292">
        <f t="shared" si="54"/>
        <v>147286800</v>
      </c>
      <c r="AA614" s="28" cm="1">
        <f t="array" aca="1" ref="AA614" ca="1">_xlfn.IFS(DK614&lt;$DK$4,1,AND(DK614&gt;=$DK$4,DK614&lt;=$AA$4),2,DK614&gt;$AA$4,3)</f>
        <v>2</v>
      </c>
      <c r="AB614" s="28">
        <v>0</v>
      </c>
      <c r="AC614" s="28" cm="1">
        <f t="array" aca="1" ref="AC614" ca="1">IF(AB614="PERCENTIL 30","",_xlfn.IFS(DK614&lt;$AC$4,1,DK614&gt;$AC$4,2))</f>
        <v>1</v>
      </c>
      <c r="AD614" s="28" t="str">
        <f>+IFERROR(VLOOKUP(_xlfn.TEXTJOIN("_", FALSE, C614:E614), BD_Perc!$A:$O, 15, FALSE),"Segmentación no encontrada o vehículo inactivo")</f>
        <v>PERCENTIL 30-70</v>
      </c>
      <c r="AE614" s="28" t="str" cm="1">
        <f t="array" ref="AE614">_xlfn.IFS(
    AD614 = "PERCENTIL 50",
    _xlfn.IFS(
        BD!DK614 &lt; VLOOKUP(_xlfn.TEXTJOIN("_", FALSE, C614:E614), BD_Perc!$A:$O, 11, FALSE), "Intervalo de precio 1",
        BD!DK614 &gt;= VLOOKUP(_xlfn.TEXTJOIN("_", FALSE, C614:E614), BD_Perc!$A:$O, 11, FALSE), "Intervalo de precio 2"
    ),
    AD614 = "PERCENTIL 30-70",
    _xlfn.IFS(
        BD!DK614 &lt; VLOOKUP(_xlfn.TEXTJOIN("_", FALSE, C614:E614), BD_Perc!$A:$O, 6, FALSE), "Intervalo de precio 1",
        BD!DK614 &lt; VLOOKUP(_xlfn.TEXTJOIN("_", FALSE, C614:E614), BD_Perc!$A:$O, 7, FALSE), "Intervalo de precio 2",
        BD!DK614 &gt;= VLOOKUP(_xlfn.TEXTJOIN("_", FALSE, C614:E614), BD_Perc!$A:$O, 7, FALSE), "Intervalo de precio 3"
    ),
    AD614="Segmentación no encontrada o vehículo inactivo","Segmentación no encontrada o vehículo inactivo"
)</f>
        <v>Intervalo de precio 1</v>
      </c>
      <c r="AF614" s="33" t="s">
        <v>2412</v>
      </c>
      <c r="AG614" s="35" t="b">
        <f t="shared" si="58"/>
        <v>1</v>
      </c>
      <c r="AH614" s="341">
        <v>2.1999999999999999E-2</v>
      </c>
      <c r="AI614" s="341">
        <v>2.5999999999999999E-2</v>
      </c>
      <c r="AJ614" s="341">
        <v>3.1E-2</v>
      </c>
      <c r="AK614" s="341">
        <v>3.2000000000000001E-2</v>
      </c>
      <c r="AL614" s="341">
        <v>3.3000000000000002E-2</v>
      </c>
      <c r="AM614" s="341">
        <v>3.4000000000000002E-2</v>
      </c>
      <c r="AN614" s="94" t="s">
        <v>176</v>
      </c>
      <c r="AO614" s="28" t="s">
        <v>113</v>
      </c>
      <c r="AP614" s="94" t="s">
        <v>176</v>
      </c>
      <c r="AQ614" s="99">
        <v>0.05</v>
      </c>
      <c r="AR614" s="38">
        <v>8689479</v>
      </c>
      <c r="AS614" s="38">
        <v>220144</v>
      </c>
      <c r="AT614" s="38">
        <v>0</v>
      </c>
      <c r="AU614" s="38" t="s">
        <v>107</v>
      </c>
      <c r="AV614" s="38" t="s">
        <v>107</v>
      </c>
      <c r="AW614" s="38">
        <v>8438830</v>
      </c>
      <c r="AX614" s="38">
        <v>0</v>
      </c>
      <c r="AY614" s="38">
        <v>0</v>
      </c>
      <c r="AZ614" s="38">
        <v>48920</v>
      </c>
      <c r="BA614" s="38">
        <v>0</v>
      </c>
      <c r="BB614" s="38" t="s">
        <v>107</v>
      </c>
      <c r="BC614" s="38" t="s">
        <v>107</v>
      </c>
      <c r="BD614" s="38" t="s">
        <v>107</v>
      </c>
      <c r="BE614" s="38" t="s">
        <v>107</v>
      </c>
      <c r="BF614" s="38" t="s">
        <v>107</v>
      </c>
      <c r="BG614" s="38">
        <v>0</v>
      </c>
      <c r="BH614" s="38" t="s">
        <v>107</v>
      </c>
      <c r="BI614" s="38">
        <v>2923015</v>
      </c>
      <c r="BJ614" s="38" t="s">
        <v>107</v>
      </c>
      <c r="BK614" s="38">
        <v>0</v>
      </c>
      <c r="BL614" s="38" t="s">
        <v>107</v>
      </c>
      <c r="BM614" s="38">
        <v>856113</v>
      </c>
      <c r="BN614" s="38">
        <v>1284169</v>
      </c>
      <c r="BO614" s="38" t="s">
        <v>107</v>
      </c>
      <c r="BP614" s="38">
        <v>3167619</v>
      </c>
      <c r="BQ614" s="38">
        <v>72159</v>
      </c>
      <c r="BR614" s="38" t="s">
        <v>107</v>
      </c>
      <c r="BS614" s="38">
        <v>599280</v>
      </c>
      <c r="BT614" s="38" t="s">
        <v>107</v>
      </c>
      <c r="BU614" s="38" t="s">
        <v>107</v>
      </c>
      <c r="BV614" s="38" t="s">
        <v>107</v>
      </c>
      <c r="BW614" s="38" t="s">
        <v>107</v>
      </c>
      <c r="BX614" s="38">
        <v>108849</v>
      </c>
      <c r="BY614" s="38" t="s">
        <v>107</v>
      </c>
      <c r="BZ614" s="38" t="s">
        <v>107</v>
      </c>
      <c r="CA614" s="38" t="s">
        <v>107</v>
      </c>
      <c r="CB614" s="38">
        <v>354675</v>
      </c>
      <c r="CC614" s="330" t="s">
        <v>107</v>
      </c>
      <c r="CD614" s="38" t="s">
        <v>107</v>
      </c>
      <c r="CE614" s="38" t="s">
        <v>107</v>
      </c>
      <c r="CF614" s="38" t="s">
        <v>107</v>
      </c>
      <c r="CG614" s="38" t="s">
        <v>107</v>
      </c>
      <c r="CH614" s="100" t="s">
        <v>176</v>
      </c>
      <c r="CI614" s="100" t="s">
        <v>176</v>
      </c>
      <c r="CJ614" s="100" t="s">
        <v>176</v>
      </c>
      <c r="CK614" s="100" t="s">
        <v>176</v>
      </c>
      <c r="CL614" s="100" t="s">
        <v>176</v>
      </c>
      <c r="CM614" s="100" t="s">
        <v>173</v>
      </c>
      <c r="CN614" s="100" t="s">
        <v>173</v>
      </c>
      <c r="CO614" s="101" t="s">
        <v>107</v>
      </c>
      <c r="CP614" s="100" t="s">
        <v>107</v>
      </c>
      <c r="CQ614" s="100" t="s">
        <v>107</v>
      </c>
      <c r="CR614" s="100" t="s">
        <v>107</v>
      </c>
      <c r="CS614" s="100" t="s">
        <v>107</v>
      </c>
      <c r="CT614" s="100" t="s">
        <v>107</v>
      </c>
      <c r="CU614" s="100" t="s">
        <v>107</v>
      </c>
      <c r="CV614" s="100" t="s">
        <v>1339</v>
      </c>
      <c r="CW614" s="100" t="s">
        <v>107</v>
      </c>
      <c r="CX614" s="100" t="s">
        <v>107</v>
      </c>
      <c r="CY614" s="100" t="s">
        <v>107</v>
      </c>
      <c r="CZ614" s="100" t="s">
        <v>107</v>
      </c>
      <c r="DA614" s="100" t="s">
        <v>107</v>
      </c>
      <c r="DB614" s="100" t="s">
        <v>107</v>
      </c>
      <c r="DC614" s="100" t="s">
        <v>107</v>
      </c>
      <c r="DD614" s="332">
        <v>13217092</v>
      </c>
      <c r="DE614" s="43">
        <v>1</v>
      </c>
      <c r="DF614" s="390">
        <v>1</v>
      </c>
      <c r="DG614" s="310"/>
      <c r="DH614" s="203"/>
      <c r="DI614" s="279" t="str" cm="1">
        <f t="array" ref="DI614">+IF(AND(C614&lt;&gt;"Vehículos Eléctricos",C614&lt;&gt;"Vehículos Híbridos",AD614="PERCENTIL 50"),
     IF(VLOOKUP(_xlfn.TEXTJOIN("_",FALSE,C614:E614),BD_Perc!$A:$P,_xlfn.IFS(BD!AE614="Intervalo de precio 1",12,BD!AE614="Intervalo de precio 2",13),FALSE)&lt;=1,
     VLOOKUP(_xlfn.TEXTJOIN("_",FALSE,C614:E614),BD_Perc!$A:$P,16,FALSE),"Ok P50"),
     "Ok P30/70 ó Híbrido/Eléctrico")</f>
        <v>Ok P30/70 ó Híbrido/Eléctrico</v>
      </c>
      <c r="DJ614" s="279" t="str">
        <f t="shared" si="55"/>
        <v>Vehículos Convencionales_Camperos/Camionetas_4x4</v>
      </c>
      <c r="DK614" s="331">
        <f t="shared" si="59"/>
        <v>147286800</v>
      </c>
      <c r="DL614" s="326"/>
    </row>
    <row r="615" spans="1:116" ht="51">
      <c r="A615" s="28">
        <v>610</v>
      </c>
      <c r="B615" s="29" t="s">
        <v>183</v>
      </c>
      <c r="C615" s="95" t="s">
        <v>0</v>
      </c>
      <c r="D615" s="29" t="s">
        <v>337</v>
      </c>
      <c r="E615" s="42" t="s">
        <v>346</v>
      </c>
      <c r="F615" s="42" t="s">
        <v>107</v>
      </c>
      <c r="G615" s="96" t="s">
        <v>1355</v>
      </c>
      <c r="H615" s="42" t="s">
        <v>400</v>
      </c>
      <c r="I615" s="28">
        <v>3006143</v>
      </c>
      <c r="J615" s="94" t="s">
        <v>1356</v>
      </c>
      <c r="K615" s="31" t="s">
        <v>375</v>
      </c>
      <c r="L615" s="103">
        <v>300</v>
      </c>
      <c r="M615" s="98">
        <v>5</v>
      </c>
      <c r="N615" s="34">
        <v>229000000</v>
      </c>
      <c r="O615" s="34">
        <f>+IFERROR(VLOOKUP(I615,Precio_Fasecolda!A:C,3,FALSE),IFERROR(VLOOKUP(I615,Precio_Fasecolda!B:C,2,FALSE),N615))</f>
        <v>229000000</v>
      </c>
      <c r="P615" s="34">
        <f t="shared" si="56"/>
        <v>0</v>
      </c>
      <c r="Q615" s="98" t="s">
        <v>346</v>
      </c>
      <c r="R615" s="28" t="s">
        <v>130</v>
      </c>
      <c r="S615" s="94" t="s">
        <v>112</v>
      </c>
      <c r="T615" s="28" t="s">
        <v>107</v>
      </c>
      <c r="U615" s="28" t="s">
        <v>107</v>
      </c>
      <c r="V615" s="42" t="s">
        <v>107</v>
      </c>
      <c r="W615" s="28" t="s">
        <v>107</v>
      </c>
      <c r="X615" s="28" t="s">
        <v>107</v>
      </c>
      <c r="Y615" s="28" t="str">
        <f t="shared" si="57"/>
        <v>N.A.</v>
      </c>
      <c r="Z615" s="292">
        <f t="shared" si="54"/>
        <v>223962000</v>
      </c>
      <c r="AA615" s="28" cm="1">
        <f t="array" aca="1" ref="AA615" ca="1">_xlfn.IFS(DK615&lt;$DK$4,1,AND(DK615&gt;=$DK$4,DK615&lt;=$AA$4),2,DK615&gt;$AA$4,3)</f>
        <v>2</v>
      </c>
      <c r="AB615" s="28">
        <v>0</v>
      </c>
      <c r="AC615" s="28" cm="1">
        <f t="array" aca="1" ref="AC615" ca="1">IF(AB615="PERCENTIL 30","",_xlfn.IFS(DK615&lt;$AC$4,1,DK615&gt;$AC$4,2))</f>
        <v>2</v>
      </c>
      <c r="AD615" s="28" t="str">
        <f>+IFERROR(VLOOKUP(_xlfn.TEXTJOIN("_", FALSE, C615:E615), BD_Perc!$A:$O, 15, FALSE),"Segmentación no encontrada o vehículo inactivo")</f>
        <v>PERCENTIL 30-70</v>
      </c>
      <c r="AE615" s="28" t="str" cm="1">
        <f t="array" ref="AE615">_xlfn.IFS(
    AD615 = "PERCENTIL 50",
    _xlfn.IFS(
        BD!DK615 &lt; VLOOKUP(_xlfn.TEXTJOIN("_", FALSE, C615:E615), BD_Perc!$A:$O, 11, FALSE), "Intervalo de precio 1",
        BD!DK615 &gt;= VLOOKUP(_xlfn.TEXTJOIN("_", FALSE, C615:E615), BD_Perc!$A:$O, 11, FALSE), "Intervalo de precio 2"
    ),
    AD615 = "PERCENTIL 30-70",
    _xlfn.IFS(
        BD!DK615 &lt; VLOOKUP(_xlfn.TEXTJOIN("_", FALSE, C615:E615), BD_Perc!$A:$O, 6, FALSE), "Intervalo de precio 1",
        BD!DK615 &lt; VLOOKUP(_xlfn.TEXTJOIN("_", FALSE, C615:E615), BD_Perc!$A:$O, 7, FALSE), "Intervalo de precio 2",
        BD!DK615 &gt;= VLOOKUP(_xlfn.TEXTJOIN("_", FALSE, C615:E615), BD_Perc!$A:$O, 7, FALSE), "Intervalo de precio 3"
    ),
    AD615="Segmentación no encontrada o vehículo inactivo","Segmentación no encontrada o vehículo inactivo"
)</f>
        <v>Intervalo de precio 2</v>
      </c>
      <c r="AF615" s="33" t="s">
        <v>2413</v>
      </c>
      <c r="AG615" s="35" t="b">
        <f t="shared" si="58"/>
        <v>1</v>
      </c>
      <c r="AH615" s="341">
        <v>2.1999999999999999E-2</v>
      </c>
      <c r="AI615" s="341">
        <v>2.5999999999999999E-2</v>
      </c>
      <c r="AJ615" s="341">
        <v>3.1E-2</v>
      </c>
      <c r="AK615" s="341">
        <v>3.2000000000000001E-2</v>
      </c>
      <c r="AL615" s="341">
        <v>3.3000000000000002E-2</v>
      </c>
      <c r="AM615" s="341">
        <v>3.4000000000000002E-2</v>
      </c>
      <c r="AN615" s="28" t="s">
        <v>113</v>
      </c>
      <c r="AO615" s="28" t="s">
        <v>113</v>
      </c>
      <c r="AP615" s="94" t="s">
        <v>113</v>
      </c>
      <c r="AQ615" s="99">
        <v>0.05</v>
      </c>
      <c r="AR615" s="38">
        <v>8689479</v>
      </c>
      <c r="AS615" s="38">
        <v>220144</v>
      </c>
      <c r="AT615" s="38">
        <v>0</v>
      </c>
      <c r="AU615" s="38" t="s">
        <v>107</v>
      </c>
      <c r="AV615" s="38" t="s">
        <v>107</v>
      </c>
      <c r="AW615" s="38">
        <v>8438830</v>
      </c>
      <c r="AX615" s="38">
        <v>0</v>
      </c>
      <c r="AY615" s="38">
        <v>0</v>
      </c>
      <c r="AZ615" s="38">
        <v>48920</v>
      </c>
      <c r="BA615" s="38">
        <v>0</v>
      </c>
      <c r="BB615" s="38" t="s">
        <v>107</v>
      </c>
      <c r="BC615" s="38" t="s">
        <v>107</v>
      </c>
      <c r="BD615" s="38" t="s">
        <v>107</v>
      </c>
      <c r="BE615" s="38" t="s">
        <v>107</v>
      </c>
      <c r="BF615" s="38" t="s">
        <v>107</v>
      </c>
      <c r="BG615" s="38">
        <v>0</v>
      </c>
      <c r="BH615" s="38" t="s">
        <v>107</v>
      </c>
      <c r="BI615" s="38">
        <v>2923015</v>
      </c>
      <c r="BJ615" s="38" t="s">
        <v>107</v>
      </c>
      <c r="BK615" s="38">
        <v>0</v>
      </c>
      <c r="BL615" s="38">
        <v>1651075</v>
      </c>
      <c r="BM615" s="38">
        <v>856113</v>
      </c>
      <c r="BN615" s="38">
        <v>1284169</v>
      </c>
      <c r="BO615" s="38" t="s">
        <v>107</v>
      </c>
      <c r="BP615" s="38">
        <v>3167619</v>
      </c>
      <c r="BQ615" s="38">
        <v>72159</v>
      </c>
      <c r="BR615" s="38" t="s">
        <v>107</v>
      </c>
      <c r="BS615" s="38">
        <v>599280</v>
      </c>
      <c r="BT615" s="38" t="s">
        <v>107</v>
      </c>
      <c r="BU615" s="38" t="s">
        <v>107</v>
      </c>
      <c r="BV615" s="38" t="s">
        <v>107</v>
      </c>
      <c r="BW615" s="38" t="s">
        <v>107</v>
      </c>
      <c r="BX615" s="38">
        <v>108849</v>
      </c>
      <c r="BY615" s="38" t="s">
        <v>107</v>
      </c>
      <c r="BZ615" s="38" t="s">
        <v>107</v>
      </c>
      <c r="CA615" s="38" t="s">
        <v>107</v>
      </c>
      <c r="CB615" s="38">
        <v>354675</v>
      </c>
      <c r="CC615" s="330" t="s">
        <v>107</v>
      </c>
      <c r="CD615" s="38" t="s">
        <v>107</v>
      </c>
      <c r="CE615" s="38" t="s">
        <v>107</v>
      </c>
      <c r="CF615" s="38" t="s">
        <v>107</v>
      </c>
      <c r="CG615" s="38" t="s">
        <v>107</v>
      </c>
      <c r="CH615" s="100" t="s">
        <v>113</v>
      </c>
      <c r="CI615" s="100" t="s">
        <v>113</v>
      </c>
      <c r="CJ615" s="100" t="s">
        <v>113</v>
      </c>
      <c r="CK615" s="100" t="s">
        <v>113</v>
      </c>
      <c r="CL615" s="100" t="s">
        <v>113</v>
      </c>
      <c r="CM615" s="100" t="s">
        <v>114</v>
      </c>
      <c r="CN615" s="100" t="s">
        <v>114</v>
      </c>
      <c r="CO615" s="101" t="s">
        <v>107</v>
      </c>
      <c r="CP615" s="94" t="s">
        <v>107</v>
      </c>
      <c r="CQ615" s="94" t="s">
        <v>107</v>
      </c>
      <c r="CR615" s="94" t="s">
        <v>107</v>
      </c>
      <c r="CS615" s="94" t="s">
        <v>107</v>
      </c>
      <c r="CT615" s="94" t="s">
        <v>107</v>
      </c>
      <c r="CU615" s="94" t="s">
        <v>107</v>
      </c>
      <c r="CV615" s="94" t="s">
        <v>107</v>
      </c>
      <c r="CW615" s="94" t="s">
        <v>107</v>
      </c>
      <c r="CX615" s="94" t="s">
        <v>107</v>
      </c>
      <c r="CY615" s="94" t="s">
        <v>107</v>
      </c>
      <c r="CZ615" s="94" t="s">
        <v>107</v>
      </c>
      <c r="DA615" s="94" t="s">
        <v>107</v>
      </c>
      <c r="DB615" s="94" t="s">
        <v>107</v>
      </c>
      <c r="DC615" s="94" t="s">
        <v>107</v>
      </c>
      <c r="DD615" s="332">
        <v>11571452</v>
      </c>
      <c r="DE615" s="43">
        <v>1</v>
      </c>
      <c r="DF615" s="390">
        <v>1</v>
      </c>
      <c r="DG615" s="310"/>
      <c r="DH615" s="203"/>
      <c r="DI615" s="279" t="str" cm="1">
        <f t="array" ref="DI615">+IF(AND(C615&lt;&gt;"Vehículos Eléctricos",C615&lt;&gt;"Vehículos Híbridos",AD615="PERCENTIL 50"),
     IF(VLOOKUP(_xlfn.TEXTJOIN("_",FALSE,C615:E615),BD_Perc!$A:$P,_xlfn.IFS(BD!AE615="Intervalo de precio 1",12,BD!AE615="Intervalo de precio 2",13),FALSE)&lt;=1,
     VLOOKUP(_xlfn.TEXTJOIN("_",FALSE,C615:E615),BD_Perc!$A:$P,16,FALSE),"Ok P50"),
     "Ok P30/70 ó Híbrido/Eléctrico")</f>
        <v>Ok P30/70 ó Híbrido/Eléctrico</v>
      </c>
      <c r="DJ615" s="279" t="str">
        <f t="shared" si="55"/>
        <v>Vehículos Convencionales_Camperos/Camionetas_4x4</v>
      </c>
      <c r="DK615" s="331">
        <f t="shared" si="59"/>
        <v>223962000</v>
      </c>
      <c r="DL615" s="326"/>
    </row>
    <row r="616" spans="1:116" ht="51">
      <c r="A616" s="28">
        <v>611</v>
      </c>
      <c r="B616" s="29" t="s">
        <v>183</v>
      </c>
      <c r="C616" s="95" t="s">
        <v>0</v>
      </c>
      <c r="D616" s="29" t="s">
        <v>337</v>
      </c>
      <c r="E616" s="42" t="s">
        <v>346</v>
      </c>
      <c r="F616" s="42" t="s">
        <v>107</v>
      </c>
      <c r="G616" s="96" t="s">
        <v>1357</v>
      </c>
      <c r="H616" s="42" t="s">
        <v>400</v>
      </c>
      <c r="I616" s="28">
        <v>3006145</v>
      </c>
      <c r="J616" s="94" t="s">
        <v>1358</v>
      </c>
      <c r="K616" s="31" t="s">
        <v>375</v>
      </c>
      <c r="L616" s="103">
        <v>300</v>
      </c>
      <c r="M616" s="98">
        <v>5</v>
      </c>
      <c r="N616" s="34">
        <v>258000000</v>
      </c>
      <c r="O616" s="34">
        <f>+IFERROR(VLOOKUP(I616,Precio_Fasecolda!A:C,3,FALSE),IFERROR(VLOOKUP(I616,Precio_Fasecolda!B:C,2,FALSE),N616))</f>
        <v>258000000</v>
      </c>
      <c r="P616" s="34">
        <f t="shared" si="56"/>
        <v>0</v>
      </c>
      <c r="Q616" s="98" t="s">
        <v>346</v>
      </c>
      <c r="R616" s="28" t="s">
        <v>130</v>
      </c>
      <c r="S616" s="94" t="s">
        <v>112</v>
      </c>
      <c r="T616" s="28" t="s">
        <v>107</v>
      </c>
      <c r="U616" s="28" t="s">
        <v>107</v>
      </c>
      <c r="V616" s="42" t="s">
        <v>107</v>
      </c>
      <c r="W616" s="28" t="s">
        <v>107</v>
      </c>
      <c r="X616" s="28" t="s">
        <v>107</v>
      </c>
      <c r="Y616" s="28" t="str">
        <f t="shared" si="57"/>
        <v>N.A.</v>
      </c>
      <c r="Z616" s="292">
        <f t="shared" si="54"/>
        <v>252324000</v>
      </c>
      <c r="AA616" s="28" cm="1">
        <f t="array" aca="1" ref="AA616" ca="1">_xlfn.IFS(DK616&lt;$DK$4,1,AND(DK616&gt;=$DK$4,DK616&lt;=$AA$4),2,DK616&gt;$AA$4,3)</f>
        <v>3</v>
      </c>
      <c r="AB616" s="28">
        <v>0</v>
      </c>
      <c r="AC616" s="28" cm="1">
        <f t="array" aca="1" ref="AC616" ca="1">IF(AB616="PERCENTIL 30","",_xlfn.IFS(DK616&lt;$AC$4,1,DK616&gt;$AC$4,2))</f>
        <v>2</v>
      </c>
      <c r="AD616" s="28" t="str">
        <f>+IFERROR(VLOOKUP(_xlfn.TEXTJOIN("_", FALSE, C616:E616), BD_Perc!$A:$O, 15, FALSE),"Segmentación no encontrada o vehículo inactivo")</f>
        <v>PERCENTIL 30-70</v>
      </c>
      <c r="AE616" s="28" t="str" cm="1">
        <f t="array" ref="AE616">_xlfn.IFS(
    AD616 = "PERCENTIL 50",
    _xlfn.IFS(
        BD!DK616 &lt; VLOOKUP(_xlfn.TEXTJOIN("_", FALSE, C616:E616), BD_Perc!$A:$O, 11, FALSE), "Intervalo de precio 1",
        BD!DK616 &gt;= VLOOKUP(_xlfn.TEXTJOIN("_", FALSE, C616:E616), BD_Perc!$A:$O, 11, FALSE), "Intervalo de precio 2"
    ),
    AD616 = "PERCENTIL 30-70",
    _xlfn.IFS(
        BD!DK616 &lt; VLOOKUP(_xlfn.TEXTJOIN("_", FALSE, C616:E616), BD_Perc!$A:$O, 6, FALSE), "Intervalo de precio 1",
        BD!DK616 &lt; VLOOKUP(_xlfn.TEXTJOIN("_", FALSE, C616:E616), BD_Perc!$A:$O, 7, FALSE), "Intervalo de precio 2",
        BD!DK616 &gt;= VLOOKUP(_xlfn.TEXTJOIN("_", FALSE, C616:E616), BD_Perc!$A:$O, 7, FALSE), "Intervalo de precio 3"
    ),
    AD616="Segmentación no encontrada o vehículo inactivo","Segmentación no encontrada o vehículo inactivo"
)</f>
        <v>Intervalo de precio 2</v>
      </c>
      <c r="AF616" s="33" t="s">
        <v>2413</v>
      </c>
      <c r="AG616" s="35" t="b">
        <f t="shared" si="58"/>
        <v>1</v>
      </c>
      <c r="AH616" s="341">
        <v>2.1999999999999999E-2</v>
      </c>
      <c r="AI616" s="341">
        <v>2.5999999999999999E-2</v>
      </c>
      <c r="AJ616" s="341">
        <v>3.1E-2</v>
      </c>
      <c r="AK616" s="341">
        <v>3.2000000000000001E-2</v>
      </c>
      <c r="AL616" s="341">
        <v>3.3000000000000002E-2</v>
      </c>
      <c r="AM616" s="341">
        <v>3.4000000000000002E-2</v>
      </c>
      <c r="AN616" s="28" t="s">
        <v>113</v>
      </c>
      <c r="AO616" s="28" t="s">
        <v>113</v>
      </c>
      <c r="AP616" s="94" t="s">
        <v>113</v>
      </c>
      <c r="AQ616" s="99">
        <v>0.05</v>
      </c>
      <c r="AR616" s="38">
        <v>8689479</v>
      </c>
      <c r="AS616" s="38">
        <v>220144</v>
      </c>
      <c r="AT616" s="38">
        <v>0</v>
      </c>
      <c r="AU616" s="38" t="s">
        <v>107</v>
      </c>
      <c r="AV616" s="38" t="s">
        <v>107</v>
      </c>
      <c r="AW616" s="38">
        <v>8438830</v>
      </c>
      <c r="AX616" s="38">
        <v>0</v>
      </c>
      <c r="AY616" s="38">
        <v>0</v>
      </c>
      <c r="AZ616" s="38">
        <v>48920</v>
      </c>
      <c r="BA616" s="38">
        <v>0</v>
      </c>
      <c r="BB616" s="38" t="s">
        <v>107</v>
      </c>
      <c r="BC616" s="38" t="s">
        <v>107</v>
      </c>
      <c r="BD616" s="38" t="s">
        <v>107</v>
      </c>
      <c r="BE616" s="38" t="s">
        <v>107</v>
      </c>
      <c r="BF616" s="38" t="s">
        <v>107</v>
      </c>
      <c r="BG616" s="38">
        <v>0</v>
      </c>
      <c r="BH616" s="38" t="s">
        <v>107</v>
      </c>
      <c r="BI616" s="38">
        <v>2923015</v>
      </c>
      <c r="BJ616" s="38" t="s">
        <v>107</v>
      </c>
      <c r="BK616" s="38">
        <v>0</v>
      </c>
      <c r="BL616" s="38">
        <v>1651075</v>
      </c>
      <c r="BM616" s="38">
        <v>856113</v>
      </c>
      <c r="BN616" s="38">
        <v>1284169</v>
      </c>
      <c r="BO616" s="38" t="s">
        <v>107</v>
      </c>
      <c r="BP616" s="38">
        <v>3167619</v>
      </c>
      <c r="BQ616" s="38">
        <v>72159</v>
      </c>
      <c r="BR616" s="38" t="s">
        <v>107</v>
      </c>
      <c r="BS616" s="38">
        <v>599280</v>
      </c>
      <c r="BT616" s="38" t="s">
        <v>107</v>
      </c>
      <c r="BU616" s="38" t="s">
        <v>107</v>
      </c>
      <c r="BV616" s="38" t="s">
        <v>107</v>
      </c>
      <c r="BW616" s="38" t="s">
        <v>107</v>
      </c>
      <c r="BX616" s="38">
        <v>108849</v>
      </c>
      <c r="BY616" s="38" t="s">
        <v>107</v>
      </c>
      <c r="BZ616" s="38" t="s">
        <v>107</v>
      </c>
      <c r="CA616" s="38" t="s">
        <v>107</v>
      </c>
      <c r="CB616" s="38">
        <v>354675</v>
      </c>
      <c r="CC616" s="330" t="s">
        <v>107</v>
      </c>
      <c r="CD616" s="38" t="s">
        <v>107</v>
      </c>
      <c r="CE616" s="38" t="s">
        <v>107</v>
      </c>
      <c r="CF616" s="38" t="s">
        <v>107</v>
      </c>
      <c r="CG616" s="38" t="s">
        <v>107</v>
      </c>
      <c r="CH616" s="100" t="s">
        <v>113</v>
      </c>
      <c r="CI616" s="100" t="s">
        <v>113</v>
      </c>
      <c r="CJ616" s="100" t="s">
        <v>113</v>
      </c>
      <c r="CK616" s="100" t="s">
        <v>113</v>
      </c>
      <c r="CL616" s="100" t="s">
        <v>113</v>
      </c>
      <c r="CM616" s="100" t="s">
        <v>114</v>
      </c>
      <c r="CN616" s="100" t="s">
        <v>114</v>
      </c>
      <c r="CO616" s="101" t="s">
        <v>107</v>
      </c>
      <c r="CP616" s="94" t="s">
        <v>107</v>
      </c>
      <c r="CQ616" s="94" t="s">
        <v>107</v>
      </c>
      <c r="CR616" s="94" t="s">
        <v>107</v>
      </c>
      <c r="CS616" s="94" t="s">
        <v>107</v>
      </c>
      <c r="CT616" s="94" t="s">
        <v>107</v>
      </c>
      <c r="CU616" s="94" t="s">
        <v>107</v>
      </c>
      <c r="CV616" s="94" t="s">
        <v>107</v>
      </c>
      <c r="CW616" s="94" t="s">
        <v>107</v>
      </c>
      <c r="CX616" s="94" t="s">
        <v>107</v>
      </c>
      <c r="CY616" s="94" t="s">
        <v>107</v>
      </c>
      <c r="CZ616" s="94" t="s">
        <v>107</v>
      </c>
      <c r="DA616" s="94" t="s">
        <v>107</v>
      </c>
      <c r="DB616" s="94" t="s">
        <v>107</v>
      </c>
      <c r="DC616" s="94" t="s">
        <v>107</v>
      </c>
      <c r="DD616" s="332">
        <v>11571452</v>
      </c>
      <c r="DE616" s="43">
        <v>1</v>
      </c>
      <c r="DF616" s="390">
        <v>1</v>
      </c>
      <c r="DG616" s="310"/>
      <c r="DH616" s="203"/>
      <c r="DI616" s="279" t="str" cm="1">
        <f t="array" ref="DI616">+IF(AND(C616&lt;&gt;"Vehículos Eléctricos",C616&lt;&gt;"Vehículos Híbridos",AD616="PERCENTIL 50"),
     IF(VLOOKUP(_xlfn.TEXTJOIN("_",FALSE,C616:E616),BD_Perc!$A:$P,_xlfn.IFS(BD!AE616="Intervalo de precio 1",12,BD!AE616="Intervalo de precio 2",13),FALSE)&lt;=1,
     VLOOKUP(_xlfn.TEXTJOIN("_",FALSE,C616:E616),BD_Perc!$A:$P,16,FALSE),"Ok P50"),
     "Ok P30/70 ó Híbrido/Eléctrico")</f>
        <v>Ok P30/70 ó Híbrido/Eléctrico</v>
      </c>
      <c r="DJ616" s="279" t="str">
        <f t="shared" si="55"/>
        <v>Vehículos Convencionales_Camperos/Camionetas_4x4</v>
      </c>
      <c r="DK616" s="331">
        <f t="shared" si="59"/>
        <v>252324000</v>
      </c>
      <c r="DL616" s="326"/>
    </row>
    <row r="617" spans="1:116" ht="51">
      <c r="A617" s="28">
        <v>612</v>
      </c>
      <c r="B617" s="29" t="s">
        <v>183</v>
      </c>
      <c r="C617" s="95" t="s">
        <v>0</v>
      </c>
      <c r="D617" s="29" t="s">
        <v>337</v>
      </c>
      <c r="E617" s="42" t="s">
        <v>346</v>
      </c>
      <c r="F617" s="42" t="s">
        <v>107</v>
      </c>
      <c r="G617" s="96" t="s">
        <v>1359</v>
      </c>
      <c r="H617" s="42" t="s">
        <v>400</v>
      </c>
      <c r="I617" s="28">
        <v>3006136</v>
      </c>
      <c r="J617" s="94" t="s">
        <v>1360</v>
      </c>
      <c r="K617" s="31" t="s">
        <v>307</v>
      </c>
      <c r="L617" s="103">
        <v>245</v>
      </c>
      <c r="M617" s="98">
        <v>5</v>
      </c>
      <c r="N617" s="34">
        <v>186000000</v>
      </c>
      <c r="O617" s="34">
        <f>+IFERROR(VLOOKUP(I617,Precio_Fasecolda!A:C,3,FALSE),IFERROR(VLOOKUP(I617,Precio_Fasecolda!B:C,2,FALSE),N617))</f>
        <v>186000000</v>
      </c>
      <c r="P617" s="34">
        <f t="shared" si="56"/>
        <v>0</v>
      </c>
      <c r="Q617" s="98" t="s">
        <v>338</v>
      </c>
      <c r="R617" s="28" t="s">
        <v>130</v>
      </c>
      <c r="S617" s="94" t="s">
        <v>112</v>
      </c>
      <c r="T617" s="28" t="s">
        <v>107</v>
      </c>
      <c r="U617" s="28" t="s">
        <v>107</v>
      </c>
      <c r="V617" s="94">
        <v>1850</v>
      </c>
      <c r="W617" s="28" t="s">
        <v>107</v>
      </c>
      <c r="X617" s="28" t="s">
        <v>107</v>
      </c>
      <c r="Y617" s="28" t="str">
        <f t="shared" si="57"/>
        <v>N.A.</v>
      </c>
      <c r="Z617" s="292">
        <f t="shared" si="54"/>
        <v>181908000</v>
      </c>
      <c r="AA617" s="28" cm="1">
        <f t="array" aca="1" ref="AA617" ca="1">_xlfn.IFS(DK617&lt;$DK$4,1,AND(DK617&gt;=$DK$4,DK617&lt;=$AA$4),2,DK617&gt;$AA$4,3)</f>
        <v>2</v>
      </c>
      <c r="AB617" s="28">
        <v>0</v>
      </c>
      <c r="AC617" s="28" cm="1">
        <f t="array" aca="1" ref="AC617" ca="1">IF(AB617="PERCENTIL 30","",_xlfn.IFS(DK617&lt;$AC$4,1,DK617&gt;$AC$4,2))</f>
        <v>2</v>
      </c>
      <c r="AD617" s="28" t="str">
        <f>+IFERROR(VLOOKUP(_xlfn.TEXTJOIN("_", FALSE, C617:E617), BD_Perc!$A:$O, 15, FALSE),"Segmentación no encontrada o vehículo inactivo")</f>
        <v>PERCENTIL 30-70</v>
      </c>
      <c r="AE617" s="28" t="str" cm="1">
        <f t="array" ref="AE617">_xlfn.IFS(
    AD617 = "PERCENTIL 50",
    _xlfn.IFS(
        BD!DK617 &lt; VLOOKUP(_xlfn.TEXTJOIN("_", FALSE, C617:E617), BD_Perc!$A:$O, 11, FALSE), "Intervalo de precio 1",
        BD!DK617 &gt;= VLOOKUP(_xlfn.TEXTJOIN("_", FALSE, C617:E617), BD_Perc!$A:$O, 11, FALSE), "Intervalo de precio 2"
    ),
    AD617 = "PERCENTIL 30-70",
    _xlfn.IFS(
        BD!DK617 &lt; VLOOKUP(_xlfn.TEXTJOIN("_", FALSE, C617:E617), BD_Perc!$A:$O, 6, FALSE), "Intervalo de precio 1",
        BD!DK617 &lt; VLOOKUP(_xlfn.TEXTJOIN("_", FALSE, C617:E617), BD_Perc!$A:$O, 7, FALSE), "Intervalo de precio 2",
        BD!DK617 &gt;= VLOOKUP(_xlfn.TEXTJOIN("_", FALSE, C617:E617), BD_Perc!$A:$O, 7, FALSE), "Intervalo de precio 3"
    ),
    AD617="Segmentación no encontrada o vehículo inactivo","Segmentación no encontrada o vehículo inactivo"
)</f>
        <v>Intervalo de precio 2</v>
      </c>
      <c r="AF617" s="33" t="s">
        <v>2413</v>
      </c>
      <c r="AG617" s="35" t="b">
        <f t="shared" si="58"/>
        <v>1</v>
      </c>
      <c r="AH617" s="341">
        <v>2.1999999999999999E-2</v>
      </c>
      <c r="AI617" s="341">
        <v>2.5999999999999999E-2</v>
      </c>
      <c r="AJ617" s="341">
        <v>3.1E-2</v>
      </c>
      <c r="AK617" s="341">
        <v>3.2000000000000001E-2</v>
      </c>
      <c r="AL617" s="341">
        <v>3.3000000000000002E-2</v>
      </c>
      <c r="AM617" s="341">
        <v>3.4000000000000002E-2</v>
      </c>
      <c r="AN617" s="28" t="s">
        <v>113</v>
      </c>
      <c r="AO617" s="28" t="s">
        <v>113</v>
      </c>
      <c r="AP617" s="94" t="s">
        <v>113</v>
      </c>
      <c r="AQ617" s="99">
        <v>0.05</v>
      </c>
      <c r="AR617" s="38">
        <v>8689479</v>
      </c>
      <c r="AS617" s="38">
        <v>220144</v>
      </c>
      <c r="AT617" s="38">
        <v>0</v>
      </c>
      <c r="AU617" s="38" t="s">
        <v>107</v>
      </c>
      <c r="AV617" s="38" t="s">
        <v>107</v>
      </c>
      <c r="AW617" s="38">
        <v>8438830</v>
      </c>
      <c r="AX617" s="38">
        <v>0</v>
      </c>
      <c r="AY617" s="38">
        <v>0</v>
      </c>
      <c r="AZ617" s="38">
        <v>48920</v>
      </c>
      <c r="BA617" s="38">
        <v>0</v>
      </c>
      <c r="BB617" s="38" t="s">
        <v>107</v>
      </c>
      <c r="BC617" s="38" t="s">
        <v>107</v>
      </c>
      <c r="BD617" s="38" t="s">
        <v>107</v>
      </c>
      <c r="BE617" s="38" t="s">
        <v>107</v>
      </c>
      <c r="BF617" s="38" t="s">
        <v>107</v>
      </c>
      <c r="BG617" s="38">
        <v>2323736</v>
      </c>
      <c r="BH617" s="38" t="s">
        <v>107</v>
      </c>
      <c r="BI617" s="38">
        <v>2923015</v>
      </c>
      <c r="BJ617" s="38" t="s">
        <v>107</v>
      </c>
      <c r="BK617" s="38">
        <v>0</v>
      </c>
      <c r="BL617" s="38">
        <v>1651075</v>
      </c>
      <c r="BM617" s="38">
        <v>856113</v>
      </c>
      <c r="BN617" s="38">
        <v>1284169</v>
      </c>
      <c r="BO617" s="38" t="s">
        <v>107</v>
      </c>
      <c r="BP617" s="38">
        <v>3167619</v>
      </c>
      <c r="BQ617" s="38">
        <v>72159</v>
      </c>
      <c r="BR617" s="38" t="s">
        <v>107</v>
      </c>
      <c r="BS617" s="38">
        <v>599280</v>
      </c>
      <c r="BT617" s="38" t="s">
        <v>107</v>
      </c>
      <c r="BU617" s="38" t="s">
        <v>107</v>
      </c>
      <c r="BV617" s="38" t="s">
        <v>107</v>
      </c>
      <c r="BW617" s="38" t="s">
        <v>107</v>
      </c>
      <c r="BX617" s="38">
        <v>108849</v>
      </c>
      <c r="BY617" s="38" t="s">
        <v>107</v>
      </c>
      <c r="BZ617" s="38" t="s">
        <v>107</v>
      </c>
      <c r="CA617" s="38" t="s">
        <v>107</v>
      </c>
      <c r="CB617" s="38">
        <v>354675</v>
      </c>
      <c r="CC617" s="330" t="s">
        <v>107</v>
      </c>
      <c r="CD617" s="38" t="s">
        <v>107</v>
      </c>
      <c r="CE617" s="38" t="s">
        <v>107</v>
      </c>
      <c r="CF617" s="38" t="s">
        <v>107</v>
      </c>
      <c r="CG617" s="38" t="s">
        <v>107</v>
      </c>
      <c r="CH617" s="104" t="s">
        <v>113</v>
      </c>
      <c r="CI617" s="104" t="s">
        <v>113</v>
      </c>
      <c r="CJ617" s="104" t="s">
        <v>113</v>
      </c>
      <c r="CK617" s="104" t="s">
        <v>113</v>
      </c>
      <c r="CL617" s="104" t="s">
        <v>113</v>
      </c>
      <c r="CM617" s="104" t="s">
        <v>114</v>
      </c>
      <c r="CN617" s="104" t="s">
        <v>114</v>
      </c>
      <c r="CO617" s="105" t="s">
        <v>107</v>
      </c>
      <c r="CP617" s="106" t="s">
        <v>107</v>
      </c>
      <c r="CQ617" s="106" t="s">
        <v>107</v>
      </c>
      <c r="CR617" s="106" t="s">
        <v>107</v>
      </c>
      <c r="CS617" s="106" t="s">
        <v>107</v>
      </c>
      <c r="CT617" s="106" t="s">
        <v>107</v>
      </c>
      <c r="CU617" s="106" t="s">
        <v>107</v>
      </c>
      <c r="CV617" s="106" t="s">
        <v>107</v>
      </c>
      <c r="CW617" s="106" t="s">
        <v>107</v>
      </c>
      <c r="CX617" s="106" t="s">
        <v>107</v>
      </c>
      <c r="CY617" s="106" t="s">
        <v>107</v>
      </c>
      <c r="CZ617" s="106" t="s">
        <v>107</v>
      </c>
      <c r="DA617" s="106" t="s">
        <v>107</v>
      </c>
      <c r="DB617" s="106" t="s">
        <v>107</v>
      </c>
      <c r="DC617" s="106" t="s">
        <v>107</v>
      </c>
      <c r="DD617" s="332">
        <v>10873227</v>
      </c>
      <c r="DE617" s="43">
        <v>1</v>
      </c>
      <c r="DF617" s="390">
        <v>1</v>
      </c>
      <c r="DG617" s="310"/>
      <c r="DH617" s="203"/>
      <c r="DI617" s="279" t="str" cm="1">
        <f t="array" ref="DI617">+IF(AND(C617&lt;&gt;"Vehículos Eléctricos",C617&lt;&gt;"Vehículos Híbridos",AD617="PERCENTIL 50"),
     IF(VLOOKUP(_xlfn.TEXTJOIN("_",FALSE,C617:E617),BD_Perc!$A:$P,_xlfn.IFS(BD!AE617="Intervalo de precio 1",12,BD!AE617="Intervalo de precio 2",13),FALSE)&lt;=1,
     VLOOKUP(_xlfn.TEXTJOIN("_",FALSE,C617:E617),BD_Perc!$A:$P,16,FALSE),"Ok P50"),
     "Ok P30/70 ó Híbrido/Eléctrico")</f>
        <v>Ok P30/70 ó Híbrido/Eléctrico</v>
      </c>
      <c r="DJ617" s="279" t="str">
        <f t="shared" si="55"/>
        <v>Vehículos Convencionales_Camperos/Camionetas_4x4</v>
      </c>
      <c r="DK617" s="331">
        <f t="shared" si="59"/>
        <v>181908000</v>
      </c>
      <c r="DL617" s="326"/>
    </row>
    <row r="618" spans="1:116" ht="51" customHeight="1">
      <c r="A618" s="28">
        <v>613</v>
      </c>
      <c r="B618" s="29" t="s">
        <v>266</v>
      </c>
      <c r="C618" s="108" t="s">
        <v>0</v>
      </c>
      <c r="D618" s="29" t="s">
        <v>867</v>
      </c>
      <c r="E618" s="42" t="s">
        <v>871</v>
      </c>
      <c r="F618" s="42" t="s">
        <v>872</v>
      </c>
      <c r="G618" s="109" t="s">
        <v>1361</v>
      </c>
      <c r="H618" s="42" t="s">
        <v>952</v>
      </c>
      <c r="I618" s="28">
        <v>8006087</v>
      </c>
      <c r="J618" s="28" t="s">
        <v>1362</v>
      </c>
      <c r="K618" s="31" t="s">
        <v>107</v>
      </c>
      <c r="L618" s="110">
        <v>130</v>
      </c>
      <c r="M618" s="33" t="s">
        <v>107</v>
      </c>
      <c r="N618" s="34">
        <v>222800000</v>
      </c>
      <c r="O618" s="34">
        <f>+IFERROR(VLOOKUP(I618,Precio_Fasecolda!A:C,3,FALSE),IFERROR(VLOOKUP(I618,Precio_Fasecolda!B:C,2,FALSE),N618))</f>
        <v>222800000</v>
      </c>
      <c r="P618" s="34">
        <f t="shared" si="56"/>
        <v>0</v>
      </c>
      <c r="Q618" s="33" t="s">
        <v>107</v>
      </c>
      <c r="R618" s="28" t="s">
        <v>2415</v>
      </c>
      <c r="S618" s="28" t="s">
        <v>360</v>
      </c>
      <c r="T618" s="28" t="s">
        <v>107</v>
      </c>
      <c r="U618" s="28" t="s">
        <v>107</v>
      </c>
      <c r="V618" s="42" t="s">
        <v>107</v>
      </c>
      <c r="W618" s="28" t="s">
        <v>107</v>
      </c>
      <c r="X618" s="28" t="s">
        <v>107</v>
      </c>
      <c r="Y618" s="28" t="str">
        <f t="shared" si="57"/>
        <v>N.A.</v>
      </c>
      <c r="Z618" s="292">
        <f t="shared" si="54"/>
        <v>222800000</v>
      </c>
      <c r="AA618" s="28" cm="1">
        <f t="array" aca="1" ref="AA618" ca="1">_xlfn.IFS(DK618&lt;$DK$4,1,AND(DK618&gt;=$DK$4,DK618&lt;=$AA$4),2,DK618&gt;$AA$4,3)</f>
        <v>2</v>
      </c>
      <c r="AB618" s="28">
        <v>0</v>
      </c>
      <c r="AC618" s="28" cm="1">
        <f t="array" aca="1" ref="AC618" ca="1">IF(AB618="PERCENTIL 30","",_xlfn.IFS(DK618&lt;$AC$4,1,DK618&gt;$AC$4,2))</f>
        <v>2</v>
      </c>
      <c r="AD618" s="28" t="str">
        <f>+IFERROR(VLOOKUP(_xlfn.TEXTJOIN("_", FALSE, C618:E618), BD_Perc!$A:$O, 15, FALSE),"Segmentación no encontrada o vehículo inactivo")</f>
        <v>PERCENTIL 50</v>
      </c>
      <c r="AE618" s="28" t="str" cm="1">
        <f t="array" ref="AE618">_xlfn.IFS(
    AD618 = "PERCENTIL 50",
    _xlfn.IFS(
        BD!DK618 &lt; VLOOKUP(_xlfn.TEXTJOIN("_", FALSE, C618:E618), BD_Perc!$A:$O, 11, FALSE), "Intervalo de precio 1",
        BD!DK618 &gt;= VLOOKUP(_xlfn.TEXTJOIN("_", FALSE, C618:E618), BD_Perc!$A:$O, 11, FALSE), "Intervalo de precio 2"
    ),
    AD618 = "PERCENTIL 30-70",
    _xlfn.IFS(
        BD!DK618 &lt; VLOOKUP(_xlfn.TEXTJOIN("_", FALSE, C618:E618), BD_Perc!$A:$O, 6, FALSE), "Intervalo de precio 1",
        BD!DK618 &lt; VLOOKUP(_xlfn.TEXTJOIN("_", FALSE, C618:E618), BD_Perc!$A:$O, 7, FALSE), "Intervalo de precio 2",
        BD!DK618 &gt;= VLOOKUP(_xlfn.TEXTJOIN("_", FALSE, C618:E618), BD_Perc!$A:$O, 7, FALSE), "Intervalo de precio 3"
    ),
    AD618="Segmentación no encontrada o vehículo inactivo","Segmentación no encontrada o vehículo inactivo"
)</f>
        <v>Intervalo de precio 2</v>
      </c>
      <c r="AF618" s="33" t="s">
        <v>2413</v>
      </c>
      <c r="AG618" s="35" t="b">
        <f t="shared" si="58"/>
        <v>1</v>
      </c>
      <c r="AH618" s="205">
        <v>0</v>
      </c>
      <c r="AI618" s="205">
        <v>0.01</v>
      </c>
      <c r="AJ618" s="205">
        <v>1.4999999999999999E-2</v>
      </c>
      <c r="AK618" s="205">
        <v>0.02</v>
      </c>
      <c r="AL618" s="205">
        <v>2.5000000000000001E-2</v>
      </c>
      <c r="AM618" s="205">
        <v>0.03</v>
      </c>
      <c r="AN618" s="28" t="s">
        <v>921</v>
      </c>
      <c r="AO618" s="28" t="s">
        <v>921</v>
      </c>
      <c r="AP618" s="111" t="s">
        <v>176</v>
      </c>
      <c r="AQ618" s="90">
        <v>1</v>
      </c>
      <c r="AR618" s="38">
        <v>8689479</v>
      </c>
      <c r="AS618" s="38">
        <v>589650</v>
      </c>
      <c r="AT618" s="38">
        <v>457030</v>
      </c>
      <c r="AU618" s="38" t="s">
        <v>107</v>
      </c>
      <c r="AV618" s="38" t="s">
        <v>107</v>
      </c>
      <c r="AW618" s="38">
        <v>9467039</v>
      </c>
      <c r="AX618" s="38" t="s">
        <v>107</v>
      </c>
      <c r="AY618" s="38">
        <v>620255</v>
      </c>
      <c r="AZ618" s="38">
        <v>310127</v>
      </c>
      <c r="BA618" s="38">
        <v>0</v>
      </c>
      <c r="BB618" s="38" t="s">
        <v>107</v>
      </c>
      <c r="BC618" s="38" t="s">
        <v>107</v>
      </c>
      <c r="BD618" s="38" t="s">
        <v>107</v>
      </c>
      <c r="BE618" s="38" t="s">
        <v>107</v>
      </c>
      <c r="BF618" s="38" t="s">
        <v>107</v>
      </c>
      <c r="BG618" s="38">
        <v>6478392</v>
      </c>
      <c r="BH618" s="38" t="s">
        <v>107</v>
      </c>
      <c r="BI618" s="38">
        <v>636577</v>
      </c>
      <c r="BJ618" s="38">
        <v>848769</v>
      </c>
      <c r="BK618" s="38" t="s">
        <v>107</v>
      </c>
      <c r="BL618" s="38" t="s">
        <v>107</v>
      </c>
      <c r="BM618" s="38">
        <v>179547</v>
      </c>
      <c r="BN618" s="38" t="s">
        <v>107</v>
      </c>
      <c r="BO618" s="38">
        <v>1387411</v>
      </c>
      <c r="BP618" s="38">
        <v>3884750</v>
      </c>
      <c r="BQ618" s="38">
        <v>114258</v>
      </c>
      <c r="BR618" s="38">
        <v>2358599</v>
      </c>
      <c r="BS618" s="38">
        <v>4651908</v>
      </c>
      <c r="BT618" s="38" t="s">
        <v>107</v>
      </c>
      <c r="BU618" s="38" t="s">
        <v>107</v>
      </c>
      <c r="BV618" s="38" t="s">
        <v>107</v>
      </c>
      <c r="BW618" s="38">
        <v>9589457</v>
      </c>
      <c r="BX618" s="38">
        <v>212192</v>
      </c>
      <c r="BY618" s="38" t="s">
        <v>107</v>
      </c>
      <c r="BZ618" s="38" t="s">
        <v>107</v>
      </c>
      <c r="CA618" s="38">
        <v>11425736</v>
      </c>
      <c r="CB618" s="38">
        <v>783479</v>
      </c>
      <c r="CC618" s="330" t="s">
        <v>107</v>
      </c>
      <c r="CD618" s="38" t="s">
        <v>107</v>
      </c>
      <c r="CE618" s="38" t="s">
        <v>107</v>
      </c>
      <c r="CF618" s="38" t="s">
        <v>107</v>
      </c>
      <c r="CG618" s="38" t="s">
        <v>107</v>
      </c>
      <c r="CH618" s="64" t="s">
        <v>107</v>
      </c>
      <c r="CI618" s="64" t="s">
        <v>107</v>
      </c>
      <c r="CJ618" s="64" t="s">
        <v>107</v>
      </c>
      <c r="CK618" s="64" t="s">
        <v>107</v>
      </c>
      <c r="CL618" s="64" t="s">
        <v>107</v>
      </c>
      <c r="CM618" s="64" t="s">
        <v>107</v>
      </c>
      <c r="CN618" s="64" t="s">
        <v>107</v>
      </c>
      <c r="CO618" s="42" t="s">
        <v>107</v>
      </c>
      <c r="CP618" s="64" t="s">
        <v>107</v>
      </c>
      <c r="CQ618" s="64" t="s">
        <v>107</v>
      </c>
      <c r="CR618" s="64" t="s">
        <v>107</v>
      </c>
      <c r="CS618" s="64" t="s">
        <v>107</v>
      </c>
      <c r="CT618" s="64" t="s">
        <v>107</v>
      </c>
      <c r="CU618" s="64" t="s">
        <v>107</v>
      </c>
      <c r="CV618" s="64" t="s">
        <v>107</v>
      </c>
      <c r="CW618" s="64" t="s">
        <v>107</v>
      </c>
      <c r="CX618" s="64" t="s">
        <v>107</v>
      </c>
      <c r="CY618" s="64" t="s">
        <v>107</v>
      </c>
      <c r="CZ618" s="64" t="s">
        <v>107</v>
      </c>
      <c r="DA618" s="64" t="s">
        <v>107</v>
      </c>
      <c r="DB618" s="64" t="s">
        <v>107</v>
      </c>
      <c r="DC618" s="64" t="s">
        <v>107</v>
      </c>
      <c r="DD618" s="332">
        <v>5215033</v>
      </c>
      <c r="DE618" s="153">
        <v>1</v>
      </c>
      <c r="DF618" s="390">
        <v>1</v>
      </c>
      <c r="DG618" s="310"/>
      <c r="DH618" s="203"/>
      <c r="DI618" s="279" t="str" cm="1">
        <f t="array" ref="DI618">+IF(AND(C618&lt;&gt;"Vehículos Eléctricos",C618&lt;&gt;"Vehículos Híbridos",AD618="PERCENTIL 50"),
     IF(VLOOKUP(_xlfn.TEXTJOIN("_",FALSE,C618:E618),BD_Perc!$A:$P,_xlfn.IFS(BD!AE618="Intervalo de precio 1",12,BD!AE618="Intervalo de precio 2",13),FALSE)&lt;=1,
     VLOOKUP(_xlfn.TEXTJOIN("_",FALSE,C618:E618),BD_Perc!$A:$P,16,FALSE),"Ok P50"),
     "Ok P30/70 ó Híbrido/Eléctrico")</f>
        <v>Ok P50</v>
      </c>
      <c r="DJ618" s="279" t="str">
        <f t="shared" si="55"/>
        <v>Vehículos Convencionales_Vehículos Destinados al Transporte de Pasajeros_Microbus</v>
      </c>
      <c r="DK618" s="331">
        <f t="shared" si="59"/>
        <v>222800000</v>
      </c>
      <c r="DL618" s="326"/>
    </row>
    <row r="619" spans="1:116" ht="63.75" customHeight="1">
      <c r="A619" s="28">
        <v>614</v>
      </c>
      <c r="B619" s="29" t="s">
        <v>1151</v>
      </c>
      <c r="C619" s="29" t="s">
        <v>0</v>
      </c>
      <c r="D619" s="29" t="s">
        <v>665</v>
      </c>
      <c r="E619" s="42" t="s">
        <v>666</v>
      </c>
      <c r="F619" s="42" t="s">
        <v>346</v>
      </c>
      <c r="G619" s="30" t="s">
        <v>1363</v>
      </c>
      <c r="H619" s="42" t="s">
        <v>406</v>
      </c>
      <c r="I619" s="28">
        <v>11321005</v>
      </c>
      <c r="J619" s="28" t="s">
        <v>1364</v>
      </c>
      <c r="K619" s="31" t="s">
        <v>669</v>
      </c>
      <c r="L619" s="56">
        <v>136.69999999999999</v>
      </c>
      <c r="M619" s="33" t="s">
        <v>107</v>
      </c>
      <c r="N619" s="34">
        <v>161000000</v>
      </c>
      <c r="O619" s="34">
        <f>+IFERROR(VLOOKUP(I619,Precio_Fasecolda!A:C,3,FALSE),IFERROR(VLOOKUP(I619,Precio_Fasecolda!B:C,2,FALSE),N619))</f>
        <v>161000000</v>
      </c>
      <c r="P619" s="34">
        <f t="shared" si="56"/>
        <v>0</v>
      </c>
      <c r="Q619" s="33" t="s">
        <v>346</v>
      </c>
      <c r="R619" s="28" t="s">
        <v>2415</v>
      </c>
      <c r="S619" s="28" t="s">
        <v>360</v>
      </c>
      <c r="T619" s="28" t="s">
        <v>107</v>
      </c>
      <c r="U619" s="28" t="s">
        <v>107</v>
      </c>
      <c r="V619" s="42" t="s">
        <v>107</v>
      </c>
      <c r="W619" s="28" t="s">
        <v>107</v>
      </c>
      <c r="X619" s="28" t="s">
        <v>107</v>
      </c>
      <c r="Y619" s="28" t="str">
        <f t="shared" si="57"/>
        <v>N.A.</v>
      </c>
      <c r="Z619" s="292">
        <f t="shared" si="54"/>
        <v>152145000</v>
      </c>
      <c r="AA619" s="28" cm="1">
        <f t="array" aca="1" ref="AA619" ca="1">_xlfn.IFS(DK619&lt;$DK$4,1,AND(DK619&gt;=$DK$4,DK619&lt;=$AA$4),2,DK619&gt;$AA$4,3)</f>
        <v>2</v>
      </c>
      <c r="AB619" s="28">
        <v>0</v>
      </c>
      <c r="AC619" s="28" cm="1">
        <f t="array" aca="1" ref="AC619" ca="1">IF(AB619="PERCENTIL 30","",_xlfn.IFS(DK619&lt;$AC$4,1,DK619&gt;$AC$4,2))</f>
        <v>1</v>
      </c>
      <c r="AD619" s="28" t="str">
        <f>+IFERROR(VLOOKUP(_xlfn.TEXTJOIN("_", FALSE, C619:E619), BD_Perc!$A:$O, 15, FALSE),"Segmentación no encontrada o vehículo inactivo")</f>
        <v>PERCENTIL 30-70</v>
      </c>
      <c r="AE619" s="28" t="str" cm="1">
        <f t="array" ref="AE619">_xlfn.IFS(
    AD619 = "PERCENTIL 50",
    _xlfn.IFS(
        BD!DK619 &lt; VLOOKUP(_xlfn.TEXTJOIN("_", FALSE, C619:E619), BD_Perc!$A:$O, 11, FALSE), "Intervalo de precio 1",
        BD!DK619 &gt;= VLOOKUP(_xlfn.TEXTJOIN("_", FALSE, C619:E619), BD_Perc!$A:$O, 11, FALSE), "Intervalo de precio 2"
    ),
    AD619 = "PERCENTIL 30-70",
    _xlfn.IFS(
        BD!DK619 &lt; VLOOKUP(_xlfn.TEXTJOIN("_", FALSE, C619:E619), BD_Perc!$A:$O, 6, FALSE), "Intervalo de precio 1",
        BD!DK619 &lt; VLOOKUP(_xlfn.TEXTJOIN("_", FALSE, C619:E619), BD_Perc!$A:$O, 7, FALSE), "Intervalo de precio 2",
        BD!DK619 &gt;= VLOOKUP(_xlfn.TEXTJOIN("_", FALSE, C619:E619), BD_Perc!$A:$O, 7, FALSE), "Intervalo de precio 3"
    ),
    AD619="Segmentación no encontrada o vehículo inactivo","Segmentación no encontrada o vehículo inactivo"
)</f>
        <v>Intervalo de precio 1</v>
      </c>
      <c r="AF619" s="33" t="s">
        <v>2412</v>
      </c>
      <c r="AG619" s="35" t="b">
        <f t="shared" si="58"/>
        <v>1</v>
      </c>
      <c r="AH619" s="205">
        <v>5.5E-2</v>
      </c>
      <c r="AI619" s="205">
        <v>0.06</v>
      </c>
      <c r="AJ619" s="205">
        <v>6.5000000000000002E-2</v>
      </c>
      <c r="AK619" s="205">
        <v>7.0000000000000007E-2</v>
      </c>
      <c r="AL619" s="205">
        <v>7.0000000000000007E-2</v>
      </c>
      <c r="AM619" s="205">
        <v>7.4999999999999997E-2</v>
      </c>
      <c r="AN619" s="112" t="s">
        <v>113</v>
      </c>
      <c r="AO619" s="28" t="s">
        <v>113</v>
      </c>
      <c r="AP619" s="28" t="s">
        <v>113</v>
      </c>
      <c r="AQ619" s="37">
        <v>1</v>
      </c>
      <c r="AR619" s="38">
        <v>8689479</v>
      </c>
      <c r="AS619" s="38">
        <v>268393</v>
      </c>
      <c r="AT619" s="38">
        <v>0</v>
      </c>
      <c r="AU619" s="38">
        <v>847558</v>
      </c>
      <c r="AV619" s="38">
        <v>1695115</v>
      </c>
      <c r="AW619" s="38">
        <v>9888175</v>
      </c>
      <c r="AX619" s="38">
        <v>0</v>
      </c>
      <c r="AY619" s="38">
        <v>0</v>
      </c>
      <c r="AZ619" s="38">
        <v>127133</v>
      </c>
      <c r="BA619" s="38">
        <v>0</v>
      </c>
      <c r="BB619" s="38" t="s">
        <v>107</v>
      </c>
      <c r="BC619" s="38" t="s">
        <v>107</v>
      </c>
      <c r="BD619" s="38" t="s">
        <v>107</v>
      </c>
      <c r="BE619" s="38" t="s">
        <v>107</v>
      </c>
      <c r="BF619" s="38">
        <v>1695115</v>
      </c>
      <c r="BG619" s="38">
        <v>3531491</v>
      </c>
      <c r="BH619" s="38">
        <v>2401414</v>
      </c>
      <c r="BI619" s="38">
        <v>2825193</v>
      </c>
      <c r="BJ619" s="38">
        <v>2825193</v>
      </c>
      <c r="BK619" s="38">
        <v>0</v>
      </c>
      <c r="BL619" s="38">
        <v>1200707</v>
      </c>
      <c r="BM619" s="38">
        <v>423779</v>
      </c>
      <c r="BN619" s="38">
        <v>1695115</v>
      </c>
      <c r="BO619" s="38">
        <v>1130078</v>
      </c>
      <c r="BP619" s="38">
        <v>3531491</v>
      </c>
      <c r="BQ619" s="38">
        <v>98881</v>
      </c>
      <c r="BR619" s="38">
        <v>1130078</v>
      </c>
      <c r="BS619" s="38">
        <v>847558</v>
      </c>
      <c r="BT619" s="38">
        <v>1695115</v>
      </c>
      <c r="BU619" s="38">
        <v>1130078</v>
      </c>
      <c r="BV619" s="38">
        <v>565039</v>
      </c>
      <c r="BW619" s="38">
        <v>6356684</v>
      </c>
      <c r="BX619" s="38">
        <v>127133</v>
      </c>
      <c r="BY619" s="38">
        <v>6356684</v>
      </c>
      <c r="BZ619" s="38">
        <v>5650386</v>
      </c>
      <c r="CA619" s="38">
        <v>0</v>
      </c>
      <c r="CB619" s="38">
        <v>565039</v>
      </c>
      <c r="CC619" s="330" t="s">
        <v>107</v>
      </c>
      <c r="CD619" s="38" t="s">
        <v>107</v>
      </c>
      <c r="CE619" s="38" t="s">
        <v>107</v>
      </c>
      <c r="CF619" s="38" t="s">
        <v>107</v>
      </c>
      <c r="CG619" s="38" t="s">
        <v>107</v>
      </c>
      <c r="CH619" s="53" t="s">
        <v>173</v>
      </c>
      <c r="CI619" s="53" t="s">
        <v>173</v>
      </c>
      <c r="CJ619" s="53" t="s">
        <v>176</v>
      </c>
      <c r="CK619" s="53" t="s">
        <v>173</v>
      </c>
      <c r="CL619" s="53" t="s">
        <v>1365</v>
      </c>
      <c r="CM619" s="53" t="s">
        <v>176</v>
      </c>
      <c r="CN619" s="53" t="s">
        <v>173</v>
      </c>
      <c r="CO619" s="42" t="s">
        <v>107</v>
      </c>
      <c r="CP619" s="85" t="s">
        <v>107</v>
      </c>
      <c r="CQ619" s="85" t="s">
        <v>107</v>
      </c>
      <c r="CR619" s="85" t="s">
        <v>107</v>
      </c>
      <c r="CS619" s="85" t="s">
        <v>107</v>
      </c>
      <c r="CT619" s="85" t="s">
        <v>107</v>
      </c>
      <c r="CU619" s="85" t="s">
        <v>107</v>
      </c>
      <c r="CV619" s="85" t="s">
        <v>107</v>
      </c>
      <c r="CW619" s="85" t="s">
        <v>107</v>
      </c>
      <c r="CX619" s="85" t="s">
        <v>107</v>
      </c>
      <c r="CY619" s="85" t="s">
        <v>107</v>
      </c>
      <c r="CZ619" s="85" t="s">
        <v>107</v>
      </c>
      <c r="DA619" s="85" t="s">
        <v>107</v>
      </c>
      <c r="DB619" s="85" t="s">
        <v>107</v>
      </c>
      <c r="DC619" s="85" t="s">
        <v>107</v>
      </c>
      <c r="DD619" s="332">
        <v>11813544</v>
      </c>
      <c r="DE619" s="43">
        <v>1</v>
      </c>
      <c r="DF619" s="390">
        <v>1</v>
      </c>
      <c r="DG619" s="310"/>
      <c r="DH619" s="203"/>
      <c r="DI619" s="279" t="str" cm="1">
        <f t="array" ref="DI619">+IF(AND(C619&lt;&gt;"Vehículos Eléctricos",C619&lt;&gt;"Vehículos Híbridos",AD619="PERCENTIL 50"),
     IF(VLOOKUP(_xlfn.TEXTJOIN("_",FALSE,C619:E619),BD_Perc!$A:$P,_xlfn.IFS(BD!AE619="Intervalo de precio 1",12,BD!AE619="Intervalo de precio 2",13),FALSE)&lt;=1,
     VLOOKUP(_xlfn.TEXTJOIN("_",FALSE,C619:E619),BD_Perc!$A:$P,16,FALSE),"Ok P50"),
     "Ok P30/70 ó Híbrido/Eléctrico")</f>
        <v>Ok P30/70 ó Híbrido/Eléctrico</v>
      </c>
      <c r="DJ619" s="279" t="str">
        <f t="shared" si="55"/>
        <v>Vehículos Convencionales_Pick Up_PICKUP DOBLE CAB - PLATON</v>
      </c>
      <c r="DK619" s="331">
        <f t="shared" si="59"/>
        <v>152145000</v>
      </c>
      <c r="DL619" s="326"/>
    </row>
    <row r="620" spans="1:116" ht="51" customHeight="1">
      <c r="A620" s="28">
        <v>615</v>
      </c>
      <c r="B620" s="29" t="s">
        <v>1151</v>
      </c>
      <c r="C620" s="68" t="s">
        <v>4</v>
      </c>
      <c r="D620" s="29" t="s">
        <v>1112</v>
      </c>
      <c r="E620" s="42" t="s">
        <v>1113</v>
      </c>
      <c r="F620" s="42" t="s">
        <v>107</v>
      </c>
      <c r="G620" s="30" t="s">
        <v>1366</v>
      </c>
      <c r="H620" s="42" t="s">
        <v>406</v>
      </c>
      <c r="I620" s="28">
        <v>11311044</v>
      </c>
      <c r="J620" s="28" t="s">
        <v>1367</v>
      </c>
      <c r="K620" s="31" t="s">
        <v>107</v>
      </c>
      <c r="L620" s="56">
        <v>273</v>
      </c>
      <c r="M620" s="28" t="s">
        <v>107</v>
      </c>
      <c r="N620" s="34">
        <v>230000000</v>
      </c>
      <c r="O620" s="34">
        <f>+IFERROR(VLOOKUP(I620,Precio_Fasecolda!A:C,3,FALSE),IFERROR(VLOOKUP(I620,Precio_Fasecolda!B:C,2,FALSE),N620))</f>
        <v>230000000</v>
      </c>
      <c r="P620" s="34">
        <f t="shared" si="56"/>
        <v>0</v>
      </c>
      <c r="Q620" s="28" t="s">
        <v>107</v>
      </c>
      <c r="R620" s="28" t="s">
        <v>2415</v>
      </c>
      <c r="S620" s="28" t="s">
        <v>360</v>
      </c>
      <c r="T620" s="33" t="s">
        <v>843</v>
      </c>
      <c r="U620" s="28">
        <v>17000</v>
      </c>
      <c r="V620" s="28">
        <v>5700</v>
      </c>
      <c r="W620" s="28">
        <v>11300</v>
      </c>
      <c r="X620" s="28" t="s">
        <v>1125</v>
      </c>
      <c r="Y620" s="28" t="str">
        <f t="shared" si="57"/>
        <v>N.A.</v>
      </c>
      <c r="Z620" s="292">
        <f t="shared" si="54"/>
        <v>225400000</v>
      </c>
      <c r="AA620" s="28" cm="1">
        <f t="array" aca="1" ref="AA620" ca="1">_xlfn.IFS(DK620&lt;$DK$4,1,AND(DK620&gt;=$DK$4,DK620&lt;=$AA$4),2,DK620&gt;$AA$4,3)</f>
        <v>2</v>
      </c>
      <c r="AB620" s="28">
        <v>0</v>
      </c>
      <c r="AC620" s="28" cm="1">
        <f t="array" aca="1" ref="AC620" ca="1">IF(AB620="PERCENTIL 30","",_xlfn.IFS(DK620&lt;$AC$4,1,DK620&gt;$AC$4,2))</f>
        <v>2</v>
      </c>
      <c r="AD620" s="28" t="str">
        <f>+IFERROR(VLOOKUP(_xlfn.TEXTJOIN("_", FALSE, C620:E620), BD_Perc!$A:$O, 15, FALSE),"Segmentación no encontrada o vehículo inactivo")</f>
        <v>PERCENTIL 30-70</v>
      </c>
      <c r="AE620" s="28" t="str" cm="1">
        <f t="array" ref="AE620">_xlfn.IFS(
    AD620 = "PERCENTIL 50",
    _xlfn.IFS(
        BD!DK620 &lt; VLOOKUP(_xlfn.TEXTJOIN("_", FALSE, C620:E620), BD_Perc!$A:$O, 11, FALSE), "Intervalo de precio 1",
        BD!DK620 &gt;= VLOOKUP(_xlfn.TEXTJOIN("_", FALSE, C620:E620), BD_Perc!$A:$O, 11, FALSE), "Intervalo de precio 2"
    ),
    AD620 = "PERCENTIL 30-70",
    _xlfn.IFS(
        BD!DK620 &lt; VLOOKUP(_xlfn.TEXTJOIN("_", FALSE, C620:E620), BD_Perc!$A:$O, 6, FALSE), "Intervalo de precio 1",
        BD!DK620 &lt; VLOOKUP(_xlfn.TEXTJOIN("_", FALSE, C620:E620), BD_Perc!$A:$O, 7, FALSE), "Intervalo de precio 2",
        BD!DK620 &gt;= VLOOKUP(_xlfn.TEXTJOIN("_", FALSE, C620:E620), BD_Perc!$A:$O, 7, FALSE), "Intervalo de precio 3"
    ),
    AD620="Segmentación no encontrada o vehículo inactivo","Segmentación no encontrada o vehículo inactivo"
)</f>
        <v>Intervalo de precio 2</v>
      </c>
      <c r="AF620" s="33" t="s">
        <v>2413</v>
      </c>
      <c r="AG620" s="35" t="b">
        <f t="shared" si="58"/>
        <v>1</v>
      </c>
      <c r="AH620" s="205">
        <v>0.02</v>
      </c>
      <c r="AI620" s="205">
        <v>0.03</v>
      </c>
      <c r="AJ620" s="205">
        <v>0.03</v>
      </c>
      <c r="AK620" s="205">
        <v>5.5E-2</v>
      </c>
      <c r="AL620" s="205">
        <v>7.0000000000000007E-2</v>
      </c>
      <c r="AM620" s="205">
        <v>7.0000000000000007E-2</v>
      </c>
      <c r="AN620" s="28" t="s">
        <v>113</v>
      </c>
      <c r="AO620" s="28" t="s">
        <v>113</v>
      </c>
      <c r="AP620" s="28" t="s">
        <v>113</v>
      </c>
      <c r="AQ620" s="45">
        <v>0.51</v>
      </c>
      <c r="AR620" s="38">
        <v>8689479</v>
      </c>
      <c r="AS620" s="38">
        <v>268393</v>
      </c>
      <c r="AT620" s="38">
        <v>635668</v>
      </c>
      <c r="AU620" s="38">
        <v>1412596</v>
      </c>
      <c r="AV620" s="38" t="s">
        <v>107</v>
      </c>
      <c r="AW620" s="38">
        <v>9888175</v>
      </c>
      <c r="AX620" s="38">
        <v>0</v>
      </c>
      <c r="AY620" s="38">
        <v>988817</v>
      </c>
      <c r="AZ620" s="38">
        <v>127133</v>
      </c>
      <c r="BA620" s="38">
        <v>565039</v>
      </c>
      <c r="BB620" s="38">
        <v>39552702</v>
      </c>
      <c r="BC620" s="38">
        <v>42377895</v>
      </c>
      <c r="BD620" s="38" t="s">
        <v>107</v>
      </c>
      <c r="BE620" s="38" t="s">
        <v>107</v>
      </c>
      <c r="BF620" s="38" t="s">
        <v>107</v>
      </c>
      <c r="BG620" s="38" t="s">
        <v>107</v>
      </c>
      <c r="BH620" s="38">
        <v>2401414</v>
      </c>
      <c r="BI620" s="38">
        <v>2825193</v>
      </c>
      <c r="BJ620" s="38">
        <v>2825193</v>
      </c>
      <c r="BK620" s="38">
        <v>0</v>
      </c>
      <c r="BL620" s="38">
        <v>1200707</v>
      </c>
      <c r="BM620" s="38">
        <v>423779</v>
      </c>
      <c r="BN620" s="38">
        <v>1695115</v>
      </c>
      <c r="BO620" s="38">
        <v>2118895</v>
      </c>
      <c r="BP620" s="38">
        <v>3531491</v>
      </c>
      <c r="BQ620" s="38">
        <v>98881</v>
      </c>
      <c r="BR620" s="38">
        <v>706298</v>
      </c>
      <c r="BS620" s="38">
        <v>847558</v>
      </c>
      <c r="BT620" s="38" t="s">
        <v>107</v>
      </c>
      <c r="BU620" s="38" t="s">
        <v>107</v>
      </c>
      <c r="BV620" s="38" t="s">
        <v>107</v>
      </c>
      <c r="BW620" s="38">
        <v>6356684</v>
      </c>
      <c r="BX620" s="38">
        <v>127133</v>
      </c>
      <c r="BY620" s="38">
        <v>4520308</v>
      </c>
      <c r="BZ620" s="38">
        <v>5650386</v>
      </c>
      <c r="CA620" s="38">
        <v>0</v>
      </c>
      <c r="CB620" s="38" t="s">
        <v>107</v>
      </c>
      <c r="CC620" s="330" t="s">
        <v>107</v>
      </c>
      <c r="CD620" s="38" t="s">
        <v>107</v>
      </c>
      <c r="CE620" s="38" t="s">
        <v>107</v>
      </c>
      <c r="CF620" s="38" t="s">
        <v>107</v>
      </c>
      <c r="CG620" s="38" t="s">
        <v>107</v>
      </c>
      <c r="CH620" s="113" t="s">
        <v>107</v>
      </c>
      <c r="CI620" s="113" t="s">
        <v>107</v>
      </c>
      <c r="CJ620" s="113" t="s">
        <v>107</v>
      </c>
      <c r="CK620" s="113" t="s">
        <v>107</v>
      </c>
      <c r="CL620" s="113" t="s">
        <v>107</v>
      </c>
      <c r="CM620" s="113" t="s">
        <v>107</v>
      </c>
      <c r="CN620" s="113" t="s">
        <v>107</v>
      </c>
      <c r="CO620" s="42" t="s">
        <v>107</v>
      </c>
      <c r="CP620" s="85" t="s">
        <v>107</v>
      </c>
      <c r="CQ620" s="85" t="s">
        <v>107</v>
      </c>
      <c r="CR620" s="85" t="s">
        <v>107</v>
      </c>
      <c r="CS620" s="85" t="s">
        <v>107</v>
      </c>
      <c r="CT620" s="85" t="s">
        <v>107</v>
      </c>
      <c r="CU620" s="53" t="s">
        <v>107</v>
      </c>
      <c r="CV620" s="53" t="s">
        <v>173</v>
      </c>
      <c r="CW620" s="53" t="s">
        <v>173</v>
      </c>
      <c r="CX620" s="53" t="s">
        <v>176</v>
      </c>
      <c r="CY620" s="53" t="s">
        <v>173</v>
      </c>
      <c r="CZ620" s="53" t="s">
        <v>176</v>
      </c>
      <c r="DA620" s="53" t="s">
        <v>173</v>
      </c>
      <c r="DB620" s="53" t="s">
        <v>107</v>
      </c>
      <c r="DC620" s="53" t="s">
        <v>107</v>
      </c>
      <c r="DD620" s="332">
        <v>20130913</v>
      </c>
      <c r="DE620" s="43">
        <v>1</v>
      </c>
      <c r="DF620" s="390">
        <v>1</v>
      </c>
      <c r="DG620" s="310"/>
      <c r="DH620" s="203"/>
      <c r="DI620" s="279" t="str" cm="1">
        <f t="array" ref="DI620">+IF(AND(C620&lt;&gt;"Vehículos Eléctricos",C620&lt;&gt;"Vehículos Híbridos",AD620="PERCENTIL 50"),
     IF(VLOOKUP(_xlfn.TEXTJOIN("_",FALSE,C620:E620),BD_Perc!$A:$P,_xlfn.IFS(BD!AE620="Intervalo de precio 1",12,BD!AE620="Intervalo de precio 2",13),FALSE)&lt;=1,
     VLOOKUP(_xlfn.TEXTJOIN("_",FALSE,C620:E620),BD_Perc!$A:$P,16,FALSE),"Ok P50"),
     "Ok P30/70 ó Híbrido/Eléctrico")</f>
        <v>Ok P30/70 ó Híbrido/Eléctrico</v>
      </c>
      <c r="DJ620" s="279" t="str">
        <f t="shared" si="55"/>
        <v>Otros Tipos de Vehículos_Camión_Cabina Sencilla</v>
      </c>
      <c r="DK620" s="331">
        <f t="shared" si="59"/>
        <v>225400000</v>
      </c>
      <c r="DL620" s="326"/>
    </row>
    <row r="621" spans="1:116" ht="25.5">
      <c r="A621" s="28">
        <v>616</v>
      </c>
      <c r="B621" s="114" t="s">
        <v>104</v>
      </c>
      <c r="C621" s="29" t="s">
        <v>0</v>
      </c>
      <c r="D621" s="29" t="s">
        <v>665</v>
      </c>
      <c r="E621" s="42" t="s">
        <v>666</v>
      </c>
      <c r="F621" s="42" t="s">
        <v>346</v>
      </c>
      <c r="G621" s="30" t="s">
        <v>1368</v>
      </c>
      <c r="H621" s="42" t="s">
        <v>109</v>
      </c>
      <c r="I621" s="28" t="s">
        <v>107</v>
      </c>
      <c r="J621" s="28" t="s">
        <v>1369</v>
      </c>
      <c r="K621" s="31" t="s">
        <v>674</v>
      </c>
      <c r="L621" s="56">
        <v>197</v>
      </c>
      <c r="M621" s="33" t="s">
        <v>107</v>
      </c>
      <c r="N621" s="34">
        <v>193720000</v>
      </c>
      <c r="O621" s="34">
        <f>+IFERROR(VLOOKUP(I621,Precio_Fasecolda!A:C,3,FALSE),IFERROR(VLOOKUP(I621,Precio_Fasecolda!B:C,2,FALSE),N621))</f>
        <v>193720000</v>
      </c>
      <c r="P621" s="34">
        <f t="shared" si="56"/>
        <v>0</v>
      </c>
      <c r="Q621" s="33" t="s">
        <v>346</v>
      </c>
      <c r="R621" s="28" t="s">
        <v>2415</v>
      </c>
      <c r="S621" s="28" t="s">
        <v>360</v>
      </c>
      <c r="T621" s="28" t="s">
        <v>107</v>
      </c>
      <c r="U621" s="28" t="s">
        <v>107</v>
      </c>
      <c r="V621" s="42" t="s">
        <v>107</v>
      </c>
      <c r="W621" s="28" t="s">
        <v>107</v>
      </c>
      <c r="X621" s="28" t="s">
        <v>107</v>
      </c>
      <c r="Y621" s="28" t="str">
        <f t="shared" si="57"/>
        <v>N.A.</v>
      </c>
      <c r="Z621" s="292">
        <f t="shared" si="54"/>
        <v>178222400</v>
      </c>
      <c r="AA621" s="28" cm="1">
        <f t="array" aca="1" ref="AA621" ca="1">_xlfn.IFS(DK621&lt;$DK$4,1,AND(DK621&gt;=$DK$4,DK621&lt;=$AA$4),2,DK621&gt;$AA$4,3)</f>
        <v>2</v>
      </c>
      <c r="AB621" s="28">
        <v>0</v>
      </c>
      <c r="AC621" s="28" cm="1">
        <f t="array" aca="1" ref="AC621" ca="1">IF(AB621="PERCENTIL 30","",_xlfn.IFS(DK621&lt;$AC$4,1,DK621&gt;$AC$4,2))</f>
        <v>2</v>
      </c>
      <c r="AD621" s="28" t="str">
        <f>+IFERROR(VLOOKUP(_xlfn.TEXTJOIN("_", FALSE, C621:E621), BD_Perc!$A:$O, 15, FALSE),"Segmentación no encontrada o vehículo inactivo")</f>
        <v>PERCENTIL 30-70</v>
      </c>
      <c r="AE621" s="28" t="str" cm="1">
        <f t="array" ref="AE621">_xlfn.IFS(
    AD621 = "PERCENTIL 50",
    _xlfn.IFS(
        BD!DK621 &lt; VLOOKUP(_xlfn.TEXTJOIN("_", FALSE, C621:E621), BD_Perc!$A:$O, 11, FALSE), "Intervalo de precio 1",
        BD!DK621 &gt;= VLOOKUP(_xlfn.TEXTJOIN("_", FALSE, C621:E621), BD_Perc!$A:$O, 11, FALSE), "Intervalo de precio 2"
    ),
    AD621 = "PERCENTIL 30-70",
    _xlfn.IFS(
        BD!DK621 &lt; VLOOKUP(_xlfn.TEXTJOIN("_", FALSE, C621:E621), BD_Perc!$A:$O, 6, FALSE), "Intervalo de precio 1",
        BD!DK621 &lt; VLOOKUP(_xlfn.TEXTJOIN("_", FALSE, C621:E621), BD_Perc!$A:$O, 7, FALSE), "Intervalo de precio 2",
        BD!DK621 &gt;= VLOOKUP(_xlfn.TEXTJOIN("_", FALSE, C621:E621), BD_Perc!$A:$O, 7, FALSE), "Intervalo de precio 3"
    ),
    AD621="Segmentación no encontrada o vehículo inactivo","Segmentación no encontrada o vehículo inactivo"
)</f>
        <v>Intervalo de precio 2</v>
      </c>
      <c r="AF621" s="33" t="s">
        <v>2413</v>
      </c>
      <c r="AG621" s="35" t="b">
        <f t="shared" si="58"/>
        <v>1</v>
      </c>
      <c r="AH621" s="205">
        <v>0.08</v>
      </c>
      <c r="AI621" s="205">
        <v>0.08</v>
      </c>
      <c r="AJ621" s="205">
        <v>0.08</v>
      </c>
      <c r="AK621" s="205">
        <v>0.08</v>
      </c>
      <c r="AL621" s="205">
        <v>0.09</v>
      </c>
      <c r="AM621" s="205">
        <v>0.1</v>
      </c>
      <c r="AN621" s="28" t="s">
        <v>113</v>
      </c>
      <c r="AO621" s="28" t="s">
        <v>113</v>
      </c>
      <c r="AP621" s="28" t="s">
        <v>113</v>
      </c>
      <c r="AQ621" s="37">
        <v>1</v>
      </c>
      <c r="AR621" s="38" t="s">
        <v>107</v>
      </c>
      <c r="AS621" s="38">
        <v>535272</v>
      </c>
      <c r="AT621" s="38">
        <v>2</v>
      </c>
      <c r="AU621" s="38">
        <v>1516528</v>
      </c>
      <c r="AV621" s="38">
        <v>1516528</v>
      </c>
      <c r="AW621" s="38">
        <v>11547654</v>
      </c>
      <c r="AX621" s="38">
        <v>2</v>
      </c>
      <c r="AY621" s="38">
        <v>1386841</v>
      </c>
      <c r="AZ621" s="38">
        <v>128475</v>
      </c>
      <c r="BA621" s="38">
        <v>613375</v>
      </c>
      <c r="BB621" s="38" t="s">
        <v>107</v>
      </c>
      <c r="BC621" s="38" t="s">
        <v>107</v>
      </c>
      <c r="BD621" s="38" t="s">
        <v>107</v>
      </c>
      <c r="BE621" s="38" t="s">
        <v>107</v>
      </c>
      <c r="BF621" s="38">
        <v>1970774</v>
      </c>
      <c r="BG621" s="38">
        <v>4600313</v>
      </c>
      <c r="BH621" s="38">
        <v>5780609</v>
      </c>
      <c r="BI621" s="38">
        <v>2891625</v>
      </c>
      <c r="BJ621" s="38">
        <v>4089166</v>
      </c>
      <c r="BK621" s="38">
        <v>2</v>
      </c>
      <c r="BL621" s="38">
        <v>1533438</v>
      </c>
      <c r="BM621" s="38">
        <v>173454</v>
      </c>
      <c r="BN621" s="38">
        <v>2019435</v>
      </c>
      <c r="BO621" s="38">
        <v>2</v>
      </c>
      <c r="BP621" s="38">
        <v>4896777</v>
      </c>
      <c r="BQ621" s="38">
        <v>130091</v>
      </c>
      <c r="BR621" s="38">
        <v>2318558</v>
      </c>
      <c r="BS621" s="38" t="s">
        <v>107</v>
      </c>
      <c r="BT621" s="38">
        <v>1970774</v>
      </c>
      <c r="BU621" s="38">
        <v>3455346</v>
      </c>
      <c r="BV621" s="38">
        <v>2044583</v>
      </c>
      <c r="BW621" s="38">
        <v>7892091</v>
      </c>
      <c r="BX621" s="38">
        <v>130091</v>
      </c>
      <c r="BY621" s="38">
        <v>7119116</v>
      </c>
      <c r="BZ621" s="38">
        <v>11887903</v>
      </c>
      <c r="CA621" s="38">
        <v>2</v>
      </c>
      <c r="CB621" s="38">
        <v>1011820</v>
      </c>
      <c r="CC621" s="330" t="s">
        <v>107</v>
      </c>
      <c r="CD621" s="38">
        <v>14533578</v>
      </c>
      <c r="CE621" s="38" t="s">
        <v>107</v>
      </c>
      <c r="CF621" s="38" t="s">
        <v>107</v>
      </c>
      <c r="CG621" s="38" t="s">
        <v>107</v>
      </c>
      <c r="CH621" s="41" t="s">
        <v>113</v>
      </c>
      <c r="CI621" s="41" t="s">
        <v>113</v>
      </c>
      <c r="CJ621" s="41" t="s">
        <v>113</v>
      </c>
      <c r="CK621" s="41" t="s">
        <v>114</v>
      </c>
      <c r="CL621" s="41" t="s">
        <v>113</v>
      </c>
      <c r="CM621" s="41" t="s">
        <v>114</v>
      </c>
      <c r="CN621" s="41" t="s">
        <v>114</v>
      </c>
      <c r="CO621" s="42" t="s">
        <v>107</v>
      </c>
      <c r="CP621" s="41" t="s">
        <v>107</v>
      </c>
      <c r="CQ621" s="41" t="s">
        <v>107</v>
      </c>
      <c r="CR621" s="41" t="s">
        <v>107</v>
      </c>
      <c r="CS621" s="41" t="s">
        <v>107</v>
      </c>
      <c r="CT621" s="41" t="s">
        <v>107</v>
      </c>
      <c r="CU621" s="41" t="s">
        <v>107</v>
      </c>
      <c r="CV621" s="41" t="s">
        <v>107</v>
      </c>
      <c r="CW621" s="41" t="s">
        <v>107</v>
      </c>
      <c r="CX621" s="41" t="s">
        <v>107</v>
      </c>
      <c r="CY621" s="41" t="s">
        <v>107</v>
      </c>
      <c r="CZ621" s="41" t="s">
        <v>107</v>
      </c>
      <c r="DA621" s="41" t="s">
        <v>107</v>
      </c>
      <c r="DB621" s="41" t="s">
        <v>107</v>
      </c>
      <c r="DC621" s="41" t="s">
        <v>107</v>
      </c>
      <c r="DD621" s="332">
        <v>12436084</v>
      </c>
      <c r="DE621" s="43">
        <v>1</v>
      </c>
      <c r="DF621" s="390">
        <v>1</v>
      </c>
      <c r="DG621" s="310"/>
      <c r="DH621" s="203"/>
      <c r="DI621" s="279" t="str" cm="1">
        <f t="array" ref="DI621">+IF(AND(C621&lt;&gt;"Vehículos Eléctricos",C621&lt;&gt;"Vehículos Híbridos",AD621="PERCENTIL 50"),
     IF(VLOOKUP(_xlfn.TEXTJOIN("_",FALSE,C621:E621),BD_Perc!$A:$P,_xlfn.IFS(BD!AE621="Intervalo de precio 1",12,BD!AE621="Intervalo de precio 2",13),FALSE)&lt;=1,
     VLOOKUP(_xlfn.TEXTJOIN("_",FALSE,C621:E621),BD_Perc!$A:$P,16,FALSE),"Ok P50"),
     "Ok P30/70 ó Híbrido/Eléctrico")</f>
        <v>Ok P30/70 ó Híbrido/Eléctrico</v>
      </c>
      <c r="DJ621" s="279" t="str">
        <f t="shared" si="55"/>
        <v>Vehículos Convencionales_Pick Up_PICKUP DOBLE CAB - PLATON</v>
      </c>
      <c r="DK621" s="331">
        <f t="shared" si="59"/>
        <v>178222400</v>
      </c>
      <c r="DL621" s="326"/>
    </row>
    <row r="622" spans="1:116" ht="25.5">
      <c r="A622" s="28">
        <v>617</v>
      </c>
      <c r="B622" s="29" t="s">
        <v>104</v>
      </c>
      <c r="C622" s="29" t="s">
        <v>0</v>
      </c>
      <c r="D622" s="29" t="s">
        <v>665</v>
      </c>
      <c r="E622" s="42" t="s">
        <v>666</v>
      </c>
      <c r="F622" s="42" t="s">
        <v>346</v>
      </c>
      <c r="G622" s="30" t="s">
        <v>1370</v>
      </c>
      <c r="H622" s="42" t="s">
        <v>109</v>
      </c>
      <c r="I622" s="28" t="s">
        <v>107</v>
      </c>
      <c r="J622" s="28" t="s">
        <v>1371</v>
      </c>
      <c r="K622" s="31" t="s">
        <v>674</v>
      </c>
      <c r="L622" s="56">
        <v>197</v>
      </c>
      <c r="M622" s="33" t="s">
        <v>107</v>
      </c>
      <c r="N622" s="34">
        <v>204820000</v>
      </c>
      <c r="O622" s="34">
        <f>+IFERROR(VLOOKUP(I622,Precio_Fasecolda!A:C,3,FALSE),IFERROR(VLOOKUP(I622,Precio_Fasecolda!B:C,2,FALSE),N622))</f>
        <v>204820000</v>
      </c>
      <c r="P622" s="34">
        <f t="shared" si="56"/>
        <v>0</v>
      </c>
      <c r="Q622" s="33" t="s">
        <v>346</v>
      </c>
      <c r="R622" s="28" t="s">
        <v>2415</v>
      </c>
      <c r="S622" s="28" t="s">
        <v>360</v>
      </c>
      <c r="T622" s="28" t="s">
        <v>107</v>
      </c>
      <c r="U622" s="28" t="s">
        <v>107</v>
      </c>
      <c r="V622" s="42" t="s">
        <v>107</v>
      </c>
      <c r="W622" s="28" t="s">
        <v>107</v>
      </c>
      <c r="X622" s="28" t="s">
        <v>107</v>
      </c>
      <c r="Y622" s="28" t="str">
        <f t="shared" si="57"/>
        <v>N.A.</v>
      </c>
      <c r="Z622" s="292">
        <f t="shared" si="54"/>
        <v>188434400</v>
      </c>
      <c r="AA622" s="28" cm="1">
        <f t="array" aca="1" ref="AA622" ca="1">_xlfn.IFS(DK622&lt;$DK$4,1,AND(DK622&gt;=$DK$4,DK622&lt;=$AA$4),2,DK622&gt;$AA$4,3)</f>
        <v>2</v>
      </c>
      <c r="AB622" s="28">
        <v>0</v>
      </c>
      <c r="AC622" s="28" cm="1">
        <f t="array" aca="1" ref="AC622" ca="1">IF(AB622="PERCENTIL 30","",_xlfn.IFS(DK622&lt;$AC$4,1,DK622&gt;$AC$4,2))</f>
        <v>2</v>
      </c>
      <c r="AD622" s="28" t="str">
        <f>+IFERROR(VLOOKUP(_xlfn.TEXTJOIN("_", FALSE, C622:E622), BD_Perc!$A:$O, 15, FALSE),"Segmentación no encontrada o vehículo inactivo")</f>
        <v>PERCENTIL 30-70</v>
      </c>
      <c r="AE622" s="28" t="str" cm="1">
        <f t="array" ref="AE622">_xlfn.IFS(
    AD622 = "PERCENTIL 50",
    _xlfn.IFS(
        BD!DK622 &lt; VLOOKUP(_xlfn.TEXTJOIN("_", FALSE, C622:E622), BD_Perc!$A:$O, 11, FALSE), "Intervalo de precio 1",
        BD!DK622 &gt;= VLOOKUP(_xlfn.TEXTJOIN("_", FALSE, C622:E622), BD_Perc!$A:$O, 11, FALSE), "Intervalo de precio 2"
    ),
    AD622 = "PERCENTIL 30-70",
    _xlfn.IFS(
        BD!DK622 &lt; VLOOKUP(_xlfn.TEXTJOIN("_", FALSE, C622:E622), BD_Perc!$A:$O, 6, FALSE), "Intervalo de precio 1",
        BD!DK622 &lt; VLOOKUP(_xlfn.TEXTJOIN("_", FALSE, C622:E622), BD_Perc!$A:$O, 7, FALSE), "Intervalo de precio 2",
        BD!DK622 &gt;= VLOOKUP(_xlfn.TEXTJOIN("_", FALSE, C622:E622), BD_Perc!$A:$O, 7, FALSE), "Intervalo de precio 3"
    ),
    AD622="Segmentación no encontrada o vehículo inactivo","Segmentación no encontrada o vehículo inactivo"
)</f>
        <v>Intervalo de precio 2</v>
      </c>
      <c r="AF622" s="33" t="s">
        <v>2413</v>
      </c>
      <c r="AG622" s="35" t="b">
        <f t="shared" si="58"/>
        <v>1</v>
      </c>
      <c r="AH622" s="205">
        <v>0.08</v>
      </c>
      <c r="AI622" s="205">
        <v>0.08</v>
      </c>
      <c r="AJ622" s="205">
        <v>0.08</v>
      </c>
      <c r="AK622" s="205">
        <v>0.08</v>
      </c>
      <c r="AL622" s="205">
        <v>0.09</v>
      </c>
      <c r="AM622" s="205">
        <v>0.1</v>
      </c>
      <c r="AN622" s="28" t="s">
        <v>113</v>
      </c>
      <c r="AO622" s="28" t="s">
        <v>113</v>
      </c>
      <c r="AP622" s="28" t="s">
        <v>113</v>
      </c>
      <c r="AQ622" s="37">
        <v>1</v>
      </c>
      <c r="AR622" s="38" t="s">
        <v>107</v>
      </c>
      <c r="AS622" s="38">
        <v>535272</v>
      </c>
      <c r="AT622" s="38">
        <v>2</v>
      </c>
      <c r="AU622" s="38">
        <v>1516528</v>
      </c>
      <c r="AV622" s="38">
        <v>1516528</v>
      </c>
      <c r="AW622" s="38">
        <v>11547654</v>
      </c>
      <c r="AX622" s="38">
        <v>2</v>
      </c>
      <c r="AY622" s="38">
        <v>2</v>
      </c>
      <c r="AZ622" s="38">
        <v>128475</v>
      </c>
      <c r="BA622" s="38">
        <v>613375</v>
      </c>
      <c r="BB622" s="38" t="s">
        <v>107</v>
      </c>
      <c r="BC622" s="38" t="s">
        <v>107</v>
      </c>
      <c r="BD622" s="38" t="s">
        <v>107</v>
      </c>
      <c r="BE622" s="38" t="s">
        <v>107</v>
      </c>
      <c r="BF622" s="38">
        <v>1970774</v>
      </c>
      <c r="BG622" s="38">
        <v>4600313</v>
      </c>
      <c r="BH622" s="38">
        <v>5780609</v>
      </c>
      <c r="BI622" s="38">
        <v>2891625</v>
      </c>
      <c r="BJ622" s="38">
        <v>4089166</v>
      </c>
      <c r="BK622" s="38">
        <v>2</v>
      </c>
      <c r="BL622" s="38">
        <v>0</v>
      </c>
      <c r="BM622" s="38">
        <v>173454</v>
      </c>
      <c r="BN622" s="38">
        <v>2019435</v>
      </c>
      <c r="BO622" s="38">
        <v>2</v>
      </c>
      <c r="BP622" s="38">
        <v>4896777</v>
      </c>
      <c r="BQ622" s="38">
        <v>130091</v>
      </c>
      <c r="BR622" s="38">
        <v>2318558</v>
      </c>
      <c r="BS622" s="38" t="s">
        <v>107</v>
      </c>
      <c r="BT622" s="38">
        <v>1970774</v>
      </c>
      <c r="BU622" s="38">
        <v>3455346</v>
      </c>
      <c r="BV622" s="38">
        <v>2044583</v>
      </c>
      <c r="BW622" s="38">
        <v>7892091</v>
      </c>
      <c r="BX622" s="38">
        <v>130091</v>
      </c>
      <c r="BY622" s="38">
        <v>7119116</v>
      </c>
      <c r="BZ622" s="38">
        <v>11887903</v>
      </c>
      <c r="CA622" s="38">
        <v>2</v>
      </c>
      <c r="CB622" s="38">
        <v>1011820</v>
      </c>
      <c r="CC622" s="330" t="s">
        <v>107</v>
      </c>
      <c r="CD622" s="38">
        <v>14533578</v>
      </c>
      <c r="CE622" s="38" t="s">
        <v>107</v>
      </c>
      <c r="CF622" s="38" t="s">
        <v>107</v>
      </c>
      <c r="CG622" s="38" t="s">
        <v>107</v>
      </c>
      <c r="CH622" s="41" t="s">
        <v>113</v>
      </c>
      <c r="CI622" s="41" t="s">
        <v>113</v>
      </c>
      <c r="CJ622" s="41" t="s">
        <v>113</v>
      </c>
      <c r="CK622" s="41" t="s">
        <v>114</v>
      </c>
      <c r="CL622" s="41" t="s">
        <v>113</v>
      </c>
      <c r="CM622" s="41" t="s">
        <v>114</v>
      </c>
      <c r="CN622" s="41" t="s">
        <v>114</v>
      </c>
      <c r="CO622" s="42" t="s">
        <v>107</v>
      </c>
      <c r="CP622" s="41" t="s">
        <v>107</v>
      </c>
      <c r="CQ622" s="41" t="s">
        <v>107</v>
      </c>
      <c r="CR622" s="41" t="s">
        <v>107</v>
      </c>
      <c r="CS622" s="41" t="s">
        <v>107</v>
      </c>
      <c r="CT622" s="41" t="s">
        <v>107</v>
      </c>
      <c r="CU622" s="41" t="s">
        <v>107</v>
      </c>
      <c r="CV622" s="41" t="s">
        <v>107</v>
      </c>
      <c r="CW622" s="41" t="s">
        <v>107</v>
      </c>
      <c r="CX622" s="41" t="s">
        <v>107</v>
      </c>
      <c r="CY622" s="41" t="s">
        <v>107</v>
      </c>
      <c r="CZ622" s="41" t="s">
        <v>107</v>
      </c>
      <c r="DA622" s="41" t="s">
        <v>107</v>
      </c>
      <c r="DB622" s="41" t="s">
        <v>107</v>
      </c>
      <c r="DC622" s="41" t="s">
        <v>107</v>
      </c>
      <c r="DD622" s="332">
        <v>12436084</v>
      </c>
      <c r="DE622" s="43">
        <v>1</v>
      </c>
      <c r="DF622" s="390">
        <v>1</v>
      </c>
      <c r="DG622" s="310"/>
      <c r="DH622" s="203"/>
      <c r="DI622" s="279" t="str" cm="1">
        <f t="array" ref="DI622">+IF(AND(C622&lt;&gt;"Vehículos Eléctricos",C622&lt;&gt;"Vehículos Híbridos",AD622="PERCENTIL 50"),
     IF(VLOOKUP(_xlfn.TEXTJOIN("_",FALSE,C622:E622),BD_Perc!$A:$P,_xlfn.IFS(BD!AE622="Intervalo de precio 1",12,BD!AE622="Intervalo de precio 2",13),FALSE)&lt;=1,
     VLOOKUP(_xlfn.TEXTJOIN("_",FALSE,C622:E622),BD_Perc!$A:$P,16,FALSE),"Ok P50"),
     "Ok P30/70 ó Híbrido/Eléctrico")</f>
        <v>Ok P30/70 ó Híbrido/Eléctrico</v>
      </c>
      <c r="DJ622" s="279" t="str">
        <f t="shared" si="55"/>
        <v>Vehículos Convencionales_Pick Up_PICKUP DOBLE CAB - PLATON</v>
      </c>
      <c r="DK622" s="331">
        <f t="shared" si="59"/>
        <v>188434400</v>
      </c>
      <c r="DL622" s="326"/>
    </row>
    <row r="623" spans="1:116" ht="38.25">
      <c r="A623" s="28">
        <v>618</v>
      </c>
      <c r="B623" s="114" t="s">
        <v>104</v>
      </c>
      <c r="C623" s="29" t="s">
        <v>0</v>
      </c>
      <c r="D623" s="29" t="s">
        <v>105</v>
      </c>
      <c r="E623" s="42" t="s">
        <v>106</v>
      </c>
      <c r="F623" s="42" t="s">
        <v>107</v>
      </c>
      <c r="G623" s="30" t="s">
        <v>1372</v>
      </c>
      <c r="H623" s="42" t="s">
        <v>1313</v>
      </c>
      <c r="I623" s="28">
        <v>1601346</v>
      </c>
      <c r="J623" s="28" t="s">
        <v>1373</v>
      </c>
      <c r="K623" s="31" t="s">
        <v>111</v>
      </c>
      <c r="L623" s="32">
        <v>98</v>
      </c>
      <c r="M623" s="33" t="s">
        <v>107</v>
      </c>
      <c r="N623" s="34">
        <v>60000000</v>
      </c>
      <c r="O623" s="34">
        <f>+IFERROR(VLOOKUP(I623,Precio_Fasecolda!A:C,3,FALSE),IFERROR(VLOOKUP(I623,Precio_Fasecolda!B:C,2,FALSE),N623))</f>
        <v>60000000</v>
      </c>
      <c r="P623" s="34">
        <f t="shared" si="56"/>
        <v>0</v>
      </c>
      <c r="Q623" s="33" t="s">
        <v>107</v>
      </c>
      <c r="R623" s="28" t="s">
        <v>2415</v>
      </c>
      <c r="S623" s="28" t="s">
        <v>112</v>
      </c>
      <c r="T623" s="28" t="s">
        <v>107</v>
      </c>
      <c r="U623" s="28" t="s">
        <v>107</v>
      </c>
      <c r="V623" s="42" t="s">
        <v>107</v>
      </c>
      <c r="W623" s="28" t="s">
        <v>107</v>
      </c>
      <c r="X623" s="28" t="s">
        <v>107</v>
      </c>
      <c r="Y623" s="28" t="str">
        <f t="shared" si="57"/>
        <v>N.A.</v>
      </c>
      <c r="Z623" s="292">
        <f t="shared" si="54"/>
        <v>55800000</v>
      </c>
      <c r="AA623" s="28" cm="1">
        <f t="array" aca="1" ref="AA623" ca="1">_xlfn.IFS(DK623&lt;$DK$4,1,AND(DK623&gt;=$DK$4,DK623&lt;=$AA$4),2,DK623&gt;$AA$4,3)</f>
        <v>2</v>
      </c>
      <c r="AB623" s="28" t="s">
        <v>2335</v>
      </c>
      <c r="AC623" s="28" t="str" cm="1">
        <f t="array" ref="AC623">IF(AB623="PERCENTIL 30","",_xlfn.IFS(DK623&lt;$AC$4,1,DK623&gt;$AC$4,2))</f>
        <v/>
      </c>
      <c r="AD623" s="28" t="str">
        <f>+IFERROR(VLOOKUP(_xlfn.TEXTJOIN("_", FALSE, C623:E623), BD_Perc!$A:$O, 15, FALSE),"Segmentación no encontrada o vehículo inactivo")</f>
        <v>PERCENTIL 30-70</v>
      </c>
      <c r="AE623" s="28" t="str" cm="1">
        <f t="array" ref="AE623">_xlfn.IFS(
    AD623 = "PERCENTIL 50",
    _xlfn.IFS(
        BD!DK623 &lt; VLOOKUP(_xlfn.TEXTJOIN("_", FALSE, C623:E623), BD_Perc!$A:$O, 11, FALSE), "Intervalo de precio 1",
        BD!DK623 &gt;= VLOOKUP(_xlfn.TEXTJOIN("_", FALSE, C623:E623), BD_Perc!$A:$O, 11, FALSE), "Intervalo de precio 2"
    ),
    AD623 = "PERCENTIL 30-70",
    _xlfn.IFS(
        BD!DK623 &lt; VLOOKUP(_xlfn.TEXTJOIN("_", FALSE, C623:E623), BD_Perc!$A:$O, 6, FALSE), "Intervalo de precio 1",
        BD!DK623 &lt; VLOOKUP(_xlfn.TEXTJOIN("_", FALSE, C623:E623), BD_Perc!$A:$O, 7, FALSE), "Intervalo de precio 2",
        BD!DK623 &gt;= VLOOKUP(_xlfn.TEXTJOIN("_", FALSE, C623:E623), BD_Perc!$A:$O, 7, FALSE), "Intervalo de precio 3"
    ),
    AD623="Segmentación no encontrada o vehículo inactivo","Segmentación no encontrada o vehículo inactivo"
)</f>
        <v>Intervalo de precio 1</v>
      </c>
      <c r="AF623" s="33" t="s">
        <v>2412</v>
      </c>
      <c r="AG623" s="35" t="b">
        <f t="shared" si="58"/>
        <v>1</v>
      </c>
      <c r="AH623" s="205">
        <v>7.0000000000000007E-2</v>
      </c>
      <c r="AI623" s="205">
        <v>7.0000000000000007E-2</v>
      </c>
      <c r="AJ623" s="205">
        <v>7.0000000000000007E-2</v>
      </c>
      <c r="AK623" s="205">
        <v>7.0000000000000007E-2</v>
      </c>
      <c r="AL623" s="205">
        <v>0.08</v>
      </c>
      <c r="AM623" s="205">
        <v>0.09</v>
      </c>
      <c r="AN623" s="28" t="s">
        <v>113</v>
      </c>
      <c r="AO623" s="28" t="s">
        <v>113</v>
      </c>
      <c r="AP623" s="28" t="s">
        <v>113</v>
      </c>
      <c r="AQ623" s="37">
        <v>1</v>
      </c>
      <c r="AR623" s="38">
        <v>8689479</v>
      </c>
      <c r="AS623" s="38">
        <v>535272</v>
      </c>
      <c r="AT623" s="38">
        <v>764674</v>
      </c>
      <c r="AU623" s="38" t="s">
        <v>107</v>
      </c>
      <c r="AV623" s="38" t="s">
        <v>107</v>
      </c>
      <c r="AW623" s="38">
        <v>11547654</v>
      </c>
      <c r="AX623" s="38">
        <v>527502</v>
      </c>
      <c r="AY623" s="38">
        <v>1338179</v>
      </c>
      <c r="AZ623" s="38">
        <v>128475</v>
      </c>
      <c r="BA623" s="38">
        <v>613375</v>
      </c>
      <c r="BB623" s="38" t="s">
        <v>107</v>
      </c>
      <c r="BC623" s="38" t="s">
        <v>107</v>
      </c>
      <c r="BD623" s="38" t="s">
        <v>107</v>
      </c>
      <c r="BE623" s="38" t="s">
        <v>107</v>
      </c>
      <c r="BF623" s="38" t="s">
        <v>107</v>
      </c>
      <c r="BG623" s="38">
        <v>4600313</v>
      </c>
      <c r="BH623" s="38" t="s">
        <v>107</v>
      </c>
      <c r="BI623" s="38">
        <v>2891625</v>
      </c>
      <c r="BJ623" s="38">
        <v>4089166</v>
      </c>
      <c r="BK623" s="38">
        <v>1368593</v>
      </c>
      <c r="BL623" s="38">
        <v>1533438</v>
      </c>
      <c r="BM623" s="38">
        <v>173454</v>
      </c>
      <c r="BN623" s="38">
        <v>1970774</v>
      </c>
      <c r="BO623" s="38" t="s">
        <v>107</v>
      </c>
      <c r="BP623" s="38">
        <v>4896777</v>
      </c>
      <c r="BQ623" s="38">
        <v>130091</v>
      </c>
      <c r="BR623" s="38">
        <v>2146812</v>
      </c>
      <c r="BS623" s="38" t="s">
        <v>107</v>
      </c>
      <c r="BT623" s="38" t="s">
        <v>107</v>
      </c>
      <c r="BU623" s="38" t="s">
        <v>107</v>
      </c>
      <c r="BV623" s="38">
        <v>2044583</v>
      </c>
      <c r="BW623" s="38">
        <v>7892091</v>
      </c>
      <c r="BX623" s="38">
        <v>130091</v>
      </c>
      <c r="BY623" s="38" t="s">
        <v>107</v>
      </c>
      <c r="BZ623" s="38" t="s">
        <v>107</v>
      </c>
      <c r="CA623" s="38">
        <v>2</v>
      </c>
      <c r="CB623" s="38">
        <v>1011820</v>
      </c>
      <c r="CC623" s="330" t="s">
        <v>107</v>
      </c>
      <c r="CD623" s="38" t="s">
        <v>107</v>
      </c>
      <c r="CE623" s="38" t="s">
        <v>107</v>
      </c>
      <c r="CF623" s="38" t="s">
        <v>107</v>
      </c>
      <c r="CG623" s="38" t="s">
        <v>107</v>
      </c>
      <c r="CH623" s="41" t="s">
        <v>114</v>
      </c>
      <c r="CI623" s="41" t="s">
        <v>114</v>
      </c>
      <c r="CJ623" s="41" t="s">
        <v>114</v>
      </c>
      <c r="CK623" s="41" t="s">
        <v>114</v>
      </c>
      <c r="CL623" s="41" t="s">
        <v>114</v>
      </c>
      <c r="CM623" s="41" t="s">
        <v>114</v>
      </c>
      <c r="CN623" s="41" t="s">
        <v>114</v>
      </c>
      <c r="CO623" s="42" t="s">
        <v>107</v>
      </c>
      <c r="CP623" s="41" t="s">
        <v>107</v>
      </c>
      <c r="CQ623" s="41" t="s">
        <v>107</v>
      </c>
      <c r="CR623" s="41" t="s">
        <v>107</v>
      </c>
      <c r="CS623" s="41" t="s">
        <v>107</v>
      </c>
      <c r="CT623" s="41" t="s">
        <v>107</v>
      </c>
      <c r="CU623" s="41" t="s">
        <v>107</v>
      </c>
      <c r="CV623" s="41" t="s">
        <v>107</v>
      </c>
      <c r="CW623" s="41" t="s">
        <v>107</v>
      </c>
      <c r="CX623" s="41" t="s">
        <v>107</v>
      </c>
      <c r="CY623" s="41" t="s">
        <v>107</v>
      </c>
      <c r="CZ623" s="41" t="s">
        <v>107</v>
      </c>
      <c r="DA623" s="41" t="s">
        <v>107</v>
      </c>
      <c r="DB623" s="41" t="s">
        <v>107</v>
      </c>
      <c r="DC623" s="41" t="s">
        <v>107</v>
      </c>
      <c r="DD623" s="332">
        <v>10002102</v>
      </c>
      <c r="DE623" s="43">
        <v>1</v>
      </c>
      <c r="DF623" s="390">
        <v>1</v>
      </c>
      <c r="DG623" s="310"/>
      <c r="DH623" s="203"/>
      <c r="DI623" s="279" t="str" cm="1">
        <f t="array" ref="DI623">+IF(AND(C623&lt;&gt;"Vehículos Eléctricos",C623&lt;&gt;"Vehículos Híbridos",AD623="PERCENTIL 50"),
     IF(VLOOKUP(_xlfn.TEXTJOIN("_",FALSE,C623:E623),BD_Perc!$A:$P,_xlfn.IFS(BD!AE623="Intervalo de precio 1",12,BD!AE623="Intervalo de precio 2",13),FALSE)&lt;=1,
     VLOOKUP(_xlfn.TEXTJOIN("_",FALSE,C623:E623),BD_Perc!$A:$P,16,FALSE),"Ok P50"),
     "Ok P30/70 ó Híbrido/Eléctrico")</f>
        <v>Ok P30/70 ó Híbrido/Eléctrico</v>
      </c>
      <c r="DJ623" s="279" t="str">
        <f t="shared" si="55"/>
        <v>Vehículos Convencionales_Automóviles_Hatchback</v>
      </c>
      <c r="DK623" s="331">
        <f t="shared" si="59"/>
        <v>55800000</v>
      </c>
      <c r="DL623" s="326"/>
    </row>
    <row r="624" spans="1:116" ht="25.5">
      <c r="A624" s="28">
        <v>619</v>
      </c>
      <c r="B624" s="115" t="s">
        <v>149</v>
      </c>
      <c r="C624" s="42" t="s">
        <v>0</v>
      </c>
      <c r="D624" s="29" t="s">
        <v>105</v>
      </c>
      <c r="E624" s="42" t="s">
        <v>106</v>
      </c>
      <c r="F624" s="42" t="s">
        <v>107</v>
      </c>
      <c r="G624" s="116" t="s">
        <v>1374</v>
      </c>
      <c r="H624" s="42" t="s">
        <v>1310</v>
      </c>
      <c r="I624" s="28">
        <v>6401255</v>
      </c>
      <c r="J624" s="28" t="s">
        <v>1375</v>
      </c>
      <c r="K624" s="31" t="s">
        <v>127</v>
      </c>
      <c r="L624" s="56">
        <v>106</v>
      </c>
      <c r="M624" s="42" t="s">
        <v>107</v>
      </c>
      <c r="N624" s="34">
        <v>68000000</v>
      </c>
      <c r="O624" s="34">
        <f>+IFERROR(VLOOKUP(I624,Precio_Fasecolda!A:C,3,FALSE),IFERROR(VLOOKUP(I624,Precio_Fasecolda!B:C,2,FALSE),N624))</f>
        <v>68000000</v>
      </c>
      <c r="P624" s="34">
        <f t="shared" si="56"/>
        <v>0</v>
      </c>
      <c r="Q624" s="42" t="s">
        <v>107</v>
      </c>
      <c r="R624" s="28" t="s">
        <v>2415</v>
      </c>
      <c r="S624" s="28" t="s">
        <v>112</v>
      </c>
      <c r="T624" s="28" t="s">
        <v>107</v>
      </c>
      <c r="U624" s="28" t="s">
        <v>107</v>
      </c>
      <c r="V624" s="42" t="s">
        <v>107</v>
      </c>
      <c r="W624" s="28" t="s">
        <v>107</v>
      </c>
      <c r="X624" s="28" t="s">
        <v>107</v>
      </c>
      <c r="Y624" s="28" t="str">
        <f t="shared" si="57"/>
        <v>N.A.</v>
      </c>
      <c r="Z624" s="292">
        <f t="shared" si="54"/>
        <v>65280000</v>
      </c>
      <c r="AA624" s="28" cm="1">
        <f t="array" aca="1" ref="AA624" ca="1">_xlfn.IFS(DK624&lt;$DK$4,1,AND(DK624&gt;=$DK$4,DK624&lt;=$AA$4),2,DK624&gt;$AA$4,3)</f>
        <v>2</v>
      </c>
      <c r="AB624" s="28" t="s">
        <v>2335</v>
      </c>
      <c r="AC624" s="28" t="str" cm="1">
        <f t="array" ref="AC624">IF(AB624="PERCENTIL 30","",_xlfn.IFS(DK624&lt;$AC$4,1,DK624&gt;$AC$4,2))</f>
        <v/>
      </c>
      <c r="AD624" s="28" t="str">
        <f>+IFERROR(VLOOKUP(_xlfn.TEXTJOIN("_", FALSE, C624:E624), BD_Perc!$A:$O, 15, FALSE),"Segmentación no encontrada o vehículo inactivo")</f>
        <v>PERCENTIL 30-70</v>
      </c>
      <c r="AE624" s="28" t="str" cm="1">
        <f t="array" ref="AE624">_xlfn.IFS(
    AD624 = "PERCENTIL 50",
    _xlfn.IFS(
        BD!DK624 &lt; VLOOKUP(_xlfn.TEXTJOIN("_", FALSE, C624:E624), BD_Perc!$A:$O, 11, FALSE), "Intervalo de precio 1",
        BD!DK624 &gt;= VLOOKUP(_xlfn.TEXTJOIN("_", FALSE, C624:E624), BD_Perc!$A:$O, 11, FALSE), "Intervalo de precio 2"
    ),
    AD624 = "PERCENTIL 30-70",
    _xlfn.IFS(
        BD!DK624 &lt; VLOOKUP(_xlfn.TEXTJOIN("_", FALSE, C624:E624), BD_Perc!$A:$O, 6, FALSE), "Intervalo de precio 1",
        BD!DK624 &lt; VLOOKUP(_xlfn.TEXTJOIN("_", FALSE, C624:E624), BD_Perc!$A:$O, 7, FALSE), "Intervalo de precio 2",
        BD!DK624 &gt;= VLOOKUP(_xlfn.TEXTJOIN("_", FALSE, C624:E624), BD_Perc!$A:$O, 7, FALSE), "Intervalo de precio 3"
    ),
    AD624="Segmentación no encontrada o vehículo inactivo","Segmentación no encontrada o vehículo inactivo"
)</f>
        <v>Intervalo de precio 2</v>
      </c>
      <c r="AF624" s="33" t="s">
        <v>2413</v>
      </c>
      <c r="AG624" s="35" t="b">
        <f t="shared" si="58"/>
        <v>1</v>
      </c>
      <c r="AH624" s="207">
        <v>0.04</v>
      </c>
      <c r="AI624" s="207">
        <v>0.04</v>
      </c>
      <c r="AJ624" s="207">
        <v>0.04</v>
      </c>
      <c r="AK624" s="207">
        <v>0.05</v>
      </c>
      <c r="AL624" s="207">
        <v>0.06</v>
      </c>
      <c r="AM624" s="207">
        <v>7.0000000000000007E-2</v>
      </c>
      <c r="AN624" s="28" t="s">
        <v>113</v>
      </c>
      <c r="AO624" s="28" t="s">
        <v>113</v>
      </c>
      <c r="AP624" s="28" t="s">
        <v>113</v>
      </c>
      <c r="AQ624" s="90">
        <v>1</v>
      </c>
      <c r="AR624" s="38">
        <v>8689479</v>
      </c>
      <c r="AS624" s="38">
        <v>592663</v>
      </c>
      <c r="AT624" s="38">
        <v>709041</v>
      </c>
      <c r="AU624" s="38" t="s">
        <v>107</v>
      </c>
      <c r="AV624" s="38" t="s">
        <v>107</v>
      </c>
      <c r="AW624" s="38">
        <v>7961279</v>
      </c>
      <c r="AX624" s="38">
        <v>0</v>
      </c>
      <c r="AY624" s="38">
        <v>1247819</v>
      </c>
      <c r="AZ624" s="38">
        <v>901159</v>
      </c>
      <c r="BA624" s="38">
        <v>0</v>
      </c>
      <c r="BB624" s="38" t="s">
        <v>107</v>
      </c>
      <c r="BC624" s="38" t="s">
        <v>107</v>
      </c>
      <c r="BD624" s="38" t="s">
        <v>107</v>
      </c>
      <c r="BE624" s="38" t="s">
        <v>107</v>
      </c>
      <c r="BF624" s="38" t="s">
        <v>107</v>
      </c>
      <c r="BG624" s="38">
        <v>3039785</v>
      </c>
      <c r="BH624" s="38" t="s">
        <v>107</v>
      </c>
      <c r="BI624" s="38">
        <v>2083784</v>
      </c>
      <c r="BJ624" s="38">
        <v>2129750</v>
      </c>
      <c r="BK624" s="38">
        <v>0</v>
      </c>
      <c r="BL624" s="38" t="s">
        <v>107</v>
      </c>
      <c r="BM624" s="38">
        <v>171576</v>
      </c>
      <c r="BN624" s="38" t="s">
        <v>107</v>
      </c>
      <c r="BO624" s="38" t="s">
        <v>107</v>
      </c>
      <c r="BP624" s="38" t="s">
        <v>107</v>
      </c>
      <c r="BQ624" s="38">
        <v>70190</v>
      </c>
      <c r="BR624" s="38">
        <v>1668957</v>
      </c>
      <c r="BS624" s="38" t="s">
        <v>107</v>
      </c>
      <c r="BT624" s="38" t="s">
        <v>107</v>
      </c>
      <c r="BU624" s="38" t="s">
        <v>107</v>
      </c>
      <c r="BV624" s="38" t="s">
        <v>107</v>
      </c>
      <c r="BW624" s="38">
        <v>7018979</v>
      </c>
      <c r="BX624" s="38">
        <v>117607</v>
      </c>
      <c r="BY624" s="38" t="s">
        <v>107</v>
      </c>
      <c r="BZ624" s="38" t="s">
        <v>107</v>
      </c>
      <c r="CA624" s="38">
        <v>0</v>
      </c>
      <c r="CB624" s="38">
        <v>701898</v>
      </c>
      <c r="CC624" s="330" t="s">
        <v>107</v>
      </c>
      <c r="CD624" s="38" t="s">
        <v>107</v>
      </c>
      <c r="CE624" s="38" t="s">
        <v>107</v>
      </c>
      <c r="CF624" s="38" t="s">
        <v>107</v>
      </c>
      <c r="CG624" s="38" t="s">
        <v>107</v>
      </c>
      <c r="CH624" s="53" t="s">
        <v>113</v>
      </c>
      <c r="CI624" s="53" t="s">
        <v>176</v>
      </c>
      <c r="CJ624" s="53" t="s">
        <v>114</v>
      </c>
      <c r="CK624" s="53" t="s">
        <v>114</v>
      </c>
      <c r="CL624" s="53" t="s">
        <v>113</v>
      </c>
      <c r="CM624" s="53" t="s">
        <v>114</v>
      </c>
      <c r="CN624" s="53" t="s">
        <v>114</v>
      </c>
      <c r="CO624" s="42" t="s">
        <v>107</v>
      </c>
      <c r="CP624" s="53" t="s">
        <v>107</v>
      </c>
      <c r="CQ624" s="53" t="s">
        <v>107</v>
      </c>
      <c r="CR624" s="53" t="s">
        <v>107</v>
      </c>
      <c r="CS624" s="53" t="s">
        <v>107</v>
      </c>
      <c r="CT624" s="53" t="s">
        <v>107</v>
      </c>
      <c r="CU624" s="53" t="s">
        <v>107</v>
      </c>
      <c r="CV624" s="53" t="s">
        <v>107</v>
      </c>
      <c r="CW624" s="53" t="s">
        <v>107</v>
      </c>
      <c r="CX624" s="53" t="s">
        <v>107</v>
      </c>
      <c r="CY624" s="53" t="s">
        <v>107</v>
      </c>
      <c r="CZ624" s="53" t="s">
        <v>107</v>
      </c>
      <c r="DA624" s="53" t="s">
        <v>107</v>
      </c>
      <c r="DB624" s="53" t="s">
        <v>107</v>
      </c>
      <c r="DC624" s="53" t="s">
        <v>107</v>
      </c>
      <c r="DD624" s="332">
        <v>5822336</v>
      </c>
      <c r="DE624" s="43">
        <v>1</v>
      </c>
      <c r="DF624" s="390">
        <v>1</v>
      </c>
      <c r="DG624" s="310"/>
      <c r="DH624" s="203"/>
      <c r="DI624" s="279" t="str" cm="1">
        <f t="array" ref="DI624">+IF(AND(C624&lt;&gt;"Vehículos Eléctricos",C624&lt;&gt;"Vehículos Híbridos",AD624="PERCENTIL 50"),
     IF(VLOOKUP(_xlfn.TEXTJOIN("_",FALSE,C624:E624),BD_Perc!$A:$P,_xlfn.IFS(BD!AE624="Intervalo de precio 1",12,BD!AE624="Intervalo de precio 2",13),FALSE)&lt;=1,
     VLOOKUP(_xlfn.TEXTJOIN("_",FALSE,C624:E624),BD_Perc!$A:$P,16,FALSE),"Ok P50"),
     "Ok P30/70 ó Híbrido/Eléctrico")</f>
        <v>Ok P30/70 ó Híbrido/Eléctrico</v>
      </c>
      <c r="DJ624" s="279" t="str">
        <f t="shared" si="55"/>
        <v>Vehículos Convencionales_Automóviles_Hatchback</v>
      </c>
      <c r="DK624" s="331">
        <f t="shared" si="59"/>
        <v>65280000</v>
      </c>
      <c r="DL624" s="326"/>
    </row>
    <row r="625" spans="1:116" ht="25.5">
      <c r="A625" s="28">
        <v>620</v>
      </c>
      <c r="B625" s="115" t="s">
        <v>149</v>
      </c>
      <c r="C625" s="42" t="s">
        <v>0</v>
      </c>
      <c r="D625" s="29" t="s">
        <v>105</v>
      </c>
      <c r="E625" s="42" t="s">
        <v>106</v>
      </c>
      <c r="F625" s="42" t="s">
        <v>107</v>
      </c>
      <c r="G625" s="117" t="s">
        <v>1376</v>
      </c>
      <c r="H625" s="42" t="s">
        <v>1310</v>
      </c>
      <c r="I625" s="28">
        <v>6401256</v>
      </c>
      <c r="J625" s="28" t="s">
        <v>1377</v>
      </c>
      <c r="K625" s="31" t="s">
        <v>127</v>
      </c>
      <c r="L625" s="56">
        <v>106</v>
      </c>
      <c r="M625" s="42" t="s">
        <v>107</v>
      </c>
      <c r="N625" s="34">
        <v>73000000</v>
      </c>
      <c r="O625" s="34">
        <f>+IFERROR(VLOOKUP(I625,Precio_Fasecolda!A:C,3,FALSE),IFERROR(VLOOKUP(I625,Precio_Fasecolda!B:C,2,FALSE),N625))</f>
        <v>73000000</v>
      </c>
      <c r="P625" s="34">
        <f t="shared" si="56"/>
        <v>0</v>
      </c>
      <c r="Q625" s="42" t="s">
        <v>107</v>
      </c>
      <c r="R625" s="28" t="s">
        <v>130</v>
      </c>
      <c r="S625" s="28" t="s">
        <v>112</v>
      </c>
      <c r="T625" s="28" t="s">
        <v>107</v>
      </c>
      <c r="U625" s="28" t="s">
        <v>107</v>
      </c>
      <c r="V625" s="42" t="s">
        <v>107</v>
      </c>
      <c r="W625" s="28" t="s">
        <v>107</v>
      </c>
      <c r="X625" s="28" t="s">
        <v>107</v>
      </c>
      <c r="Y625" s="28" t="str">
        <f t="shared" si="57"/>
        <v>N.A.</v>
      </c>
      <c r="Z625" s="292">
        <f t="shared" si="54"/>
        <v>70080000</v>
      </c>
      <c r="AA625" s="28" cm="1">
        <f t="array" aca="1" ref="AA625" ca="1">_xlfn.IFS(DK625&lt;$DK$4,1,AND(DK625&gt;=$DK$4,DK625&lt;=$AA$4),2,DK625&gt;$AA$4,3)</f>
        <v>2</v>
      </c>
      <c r="AB625" s="28" t="s">
        <v>2335</v>
      </c>
      <c r="AC625" s="28" t="str" cm="1">
        <f t="array" ref="AC625">IF(AB625="PERCENTIL 30","",_xlfn.IFS(DK625&lt;$AC$4,1,DK625&gt;$AC$4,2))</f>
        <v/>
      </c>
      <c r="AD625" s="28" t="str">
        <f>+IFERROR(VLOOKUP(_xlfn.TEXTJOIN("_", FALSE, C625:E625), BD_Perc!$A:$O, 15, FALSE),"Segmentación no encontrada o vehículo inactivo")</f>
        <v>PERCENTIL 30-70</v>
      </c>
      <c r="AE625" s="28" t="str" cm="1">
        <f t="array" ref="AE625">_xlfn.IFS(
    AD625 = "PERCENTIL 50",
    _xlfn.IFS(
        BD!DK625 &lt; VLOOKUP(_xlfn.TEXTJOIN("_", FALSE, C625:E625), BD_Perc!$A:$O, 11, FALSE), "Intervalo de precio 1",
        BD!DK625 &gt;= VLOOKUP(_xlfn.TEXTJOIN("_", FALSE, C625:E625), BD_Perc!$A:$O, 11, FALSE), "Intervalo de precio 2"
    ),
    AD625 = "PERCENTIL 30-70",
    _xlfn.IFS(
        BD!DK625 &lt; VLOOKUP(_xlfn.TEXTJOIN("_", FALSE, C625:E625), BD_Perc!$A:$O, 6, FALSE), "Intervalo de precio 1",
        BD!DK625 &lt; VLOOKUP(_xlfn.TEXTJOIN("_", FALSE, C625:E625), BD_Perc!$A:$O, 7, FALSE), "Intervalo de precio 2",
        BD!DK625 &gt;= VLOOKUP(_xlfn.TEXTJOIN("_", FALSE, C625:E625), BD_Perc!$A:$O, 7, FALSE), "Intervalo de precio 3"
    ),
    AD625="Segmentación no encontrada o vehículo inactivo","Segmentación no encontrada o vehículo inactivo"
)</f>
        <v>Intervalo de precio 2</v>
      </c>
      <c r="AF625" s="35" t="s">
        <v>2413</v>
      </c>
      <c r="AG625" s="35" t="b">
        <f t="shared" si="58"/>
        <v>1</v>
      </c>
      <c r="AH625" s="207">
        <v>0.04</v>
      </c>
      <c r="AI625" s="207">
        <v>0.04</v>
      </c>
      <c r="AJ625" s="207">
        <v>0.04</v>
      </c>
      <c r="AK625" s="207">
        <v>0.05</v>
      </c>
      <c r="AL625" s="207">
        <v>0.06</v>
      </c>
      <c r="AM625" s="207">
        <v>7.0000000000000007E-2</v>
      </c>
      <c r="AN625" s="28" t="s">
        <v>113</v>
      </c>
      <c r="AO625" s="28" t="s">
        <v>113</v>
      </c>
      <c r="AP625" s="28" t="s">
        <v>113</v>
      </c>
      <c r="AQ625" s="90">
        <v>1</v>
      </c>
      <c r="AR625" s="38">
        <v>8689479</v>
      </c>
      <c r="AS625" s="38">
        <v>592663</v>
      </c>
      <c r="AT625" s="38">
        <v>709041</v>
      </c>
      <c r="AU625" s="38" t="s">
        <v>107</v>
      </c>
      <c r="AV625" s="38" t="s">
        <v>107</v>
      </c>
      <c r="AW625" s="38">
        <v>7961279</v>
      </c>
      <c r="AX625" s="38">
        <v>0</v>
      </c>
      <c r="AY625" s="38">
        <v>1247819</v>
      </c>
      <c r="AZ625" s="38">
        <v>901159</v>
      </c>
      <c r="BA625" s="38">
        <v>0</v>
      </c>
      <c r="BB625" s="38" t="s">
        <v>107</v>
      </c>
      <c r="BC625" s="38" t="s">
        <v>107</v>
      </c>
      <c r="BD625" s="38" t="s">
        <v>107</v>
      </c>
      <c r="BE625" s="38" t="s">
        <v>107</v>
      </c>
      <c r="BF625" s="38" t="s">
        <v>107</v>
      </c>
      <c r="BG625" s="38">
        <v>3039785</v>
      </c>
      <c r="BH625" s="38" t="s">
        <v>107</v>
      </c>
      <c r="BI625" s="38">
        <v>2083784</v>
      </c>
      <c r="BJ625" s="38">
        <v>2129750</v>
      </c>
      <c r="BK625" s="38">
        <v>0</v>
      </c>
      <c r="BL625" s="38" t="s">
        <v>107</v>
      </c>
      <c r="BM625" s="38">
        <v>171576</v>
      </c>
      <c r="BN625" s="38" t="s">
        <v>107</v>
      </c>
      <c r="BO625" s="38" t="s">
        <v>107</v>
      </c>
      <c r="BP625" s="38" t="s">
        <v>107</v>
      </c>
      <c r="BQ625" s="38">
        <v>70190</v>
      </c>
      <c r="BR625" s="38">
        <v>1668957</v>
      </c>
      <c r="BS625" s="38" t="s">
        <v>107</v>
      </c>
      <c r="BT625" s="38" t="s">
        <v>107</v>
      </c>
      <c r="BU625" s="38" t="s">
        <v>107</v>
      </c>
      <c r="BV625" s="38" t="s">
        <v>107</v>
      </c>
      <c r="BW625" s="38">
        <v>7018979</v>
      </c>
      <c r="BX625" s="38">
        <v>117607</v>
      </c>
      <c r="BY625" s="38" t="s">
        <v>107</v>
      </c>
      <c r="BZ625" s="38" t="s">
        <v>107</v>
      </c>
      <c r="CA625" s="38">
        <v>0</v>
      </c>
      <c r="CB625" s="38">
        <v>701898</v>
      </c>
      <c r="CC625" s="330" t="s">
        <v>107</v>
      </c>
      <c r="CD625" s="38" t="s">
        <v>107</v>
      </c>
      <c r="CE625" s="38" t="s">
        <v>107</v>
      </c>
      <c r="CF625" s="38" t="s">
        <v>107</v>
      </c>
      <c r="CG625" s="38" t="s">
        <v>107</v>
      </c>
      <c r="CH625" s="53" t="s">
        <v>113</v>
      </c>
      <c r="CI625" s="53" t="s">
        <v>113</v>
      </c>
      <c r="CJ625" s="53" t="s">
        <v>114</v>
      </c>
      <c r="CK625" s="53" t="s">
        <v>114</v>
      </c>
      <c r="CL625" s="53" t="s">
        <v>113</v>
      </c>
      <c r="CM625" s="53" t="s">
        <v>114</v>
      </c>
      <c r="CN625" s="53" t="s">
        <v>114</v>
      </c>
      <c r="CO625" s="42" t="s">
        <v>107</v>
      </c>
      <c r="CP625" s="42" t="s">
        <v>107</v>
      </c>
      <c r="CQ625" s="42" t="s">
        <v>107</v>
      </c>
      <c r="CR625" s="42" t="s">
        <v>107</v>
      </c>
      <c r="CS625" s="42" t="s">
        <v>107</v>
      </c>
      <c r="CT625" s="42" t="s">
        <v>107</v>
      </c>
      <c r="CU625" s="42" t="s">
        <v>107</v>
      </c>
      <c r="CV625" s="42" t="s">
        <v>107</v>
      </c>
      <c r="CW625" s="42" t="s">
        <v>107</v>
      </c>
      <c r="CX625" s="42" t="s">
        <v>107</v>
      </c>
      <c r="CY625" s="42" t="s">
        <v>107</v>
      </c>
      <c r="CZ625" s="42" t="s">
        <v>107</v>
      </c>
      <c r="DA625" s="42" t="s">
        <v>107</v>
      </c>
      <c r="DB625" s="42" t="s">
        <v>107</v>
      </c>
      <c r="DC625" s="42" t="s">
        <v>107</v>
      </c>
      <c r="DD625" s="332">
        <v>6067487</v>
      </c>
      <c r="DE625" s="43">
        <v>1</v>
      </c>
      <c r="DF625" s="390">
        <v>1</v>
      </c>
      <c r="DG625" s="310"/>
      <c r="DH625" s="203"/>
      <c r="DI625" s="279" t="str" cm="1">
        <f t="array" ref="DI625">+IF(AND(C625&lt;&gt;"Vehículos Eléctricos",C625&lt;&gt;"Vehículos Híbridos",AD625="PERCENTIL 50"),
     IF(VLOOKUP(_xlfn.TEXTJOIN("_",FALSE,C625:E625),BD_Perc!$A:$P,_xlfn.IFS(BD!AE625="Intervalo de precio 1",12,BD!AE625="Intervalo de precio 2",13),FALSE)&lt;=1,
     VLOOKUP(_xlfn.TEXTJOIN("_",FALSE,C625:E625),BD_Perc!$A:$P,16,FALSE),"Ok P50"),
     "Ok P30/70 ó Híbrido/Eléctrico")</f>
        <v>Ok P30/70 ó Híbrido/Eléctrico</v>
      </c>
      <c r="DJ625" s="279" t="str">
        <f t="shared" si="55"/>
        <v>Vehículos Convencionales_Automóviles_Hatchback</v>
      </c>
      <c r="DK625" s="331">
        <f t="shared" si="59"/>
        <v>70080000</v>
      </c>
      <c r="DL625" s="326"/>
    </row>
    <row r="626" spans="1:116" ht="25.5">
      <c r="A626" s="28">
        <v>621</v>
      </c>
      <c r="B626" s="115" t="s">
        <v>149</v>
      </c>
      <c r="C626" s="42" t="s">
        <v>0</v>
      </c>
      <c r="D626" s="29" t="s">
        <v>105</v>
      </c>
      <c r="E626" s="42" t="s">
        <v>106</v>
      </c>
      <c r="F626" s="42" t="s">
        <v>107</v>
      </c>
      <c r="G626" s="30" t="s">
        <v>1378</v>
      </c>
      <c r="H626" s="42" t="s">
        <v>1310</v>
      </c>
      <c r="I626" s="28">
        <v>6401257</v>
      </c>
      <c r="J626" s="28" t="s">
        <v>1379</v>
      </c>
      <c r="K626" s="31" t="s">
        <v>127</v>
      </c>
      <c r="L626" s="56">
        <v>106</v>
      </c>
      <c r="M626" s="42" t="s">
        <v>107</v>
      </c>
      <c r="N626" s="34">
        <v>77000000</v>
      </c>
      <c r="O626" s="34">
        <f>+IFERROR(VLOOKUP(I626,Precio_Fasecolda!A:C,3,FALSE),IFERROR(VLOOKUP(I626,Precio_Fasecolda!B:C,2,FALSE),N626))</f>
        <v>77000000</v>
      </c>
      <c r="P626" s="34">
        <f t="shared" si="56"/>
        <v>0</v>
      </c>
      <c r="Q626" s="42" t="s">
        <v>107</v>
      </c>
      <c r="R626" s="28" t="s">
        <v>2415</v>
      </c>
      <c r="S626" s="28" t="s">
        <v>112</v>
      </c>
      <c r="T626" s="28" t="s">
        <v>107</v>
      </c>
      <c r="U626" s="28" t="s">
        <v>107</v>
      </c>
      <c r="V626" s="42" t="s">
        <v>107</v>
      </c>
      <c r="W626" s="28" t="s">
        <v>107</v>
      </c>
      <c r="X626" s="28" t="s">
        <v>107</v>
      </c>
      <c r="Y626" s="28" t="str">
        <f t="shared" si="57"/>
        <v>N.A.</v>
      </c>
      <c r="Z626" s="292">
        <f t="shared" si="54"/>
        <v>73920000</v>
      </c>
      <c r="AA626" s="28" cm="1">
        <f t="array" aca="1" ref="AA626" ca="1">_xlfn.IFS(DK626&lt;$DK$4,1,AND(DK626&gt;=$DK$4,DK626&lt;=$AA$4),2,DK626&gt;$AA$4,3)</f>
        <v>2</v>
      </c>
      <c r="AB626" s="28" t="s">
        <v>2335</v>
      </c>
      <c r="AC626" s="28" t="str" cm="1">
        <f t="array" ref="AC626">IF(AB626="PERCENTIL 30","",_xlfn.IFS(DK626&lt;$AC$4,1,DK626&gt;$AC$4,2))</f>
        <v/>
      </c>
      <c r="AD626" s="28" t="str">
        <f>+IFERROR(VLOOKUP(_xlfn.TEXTJOIN("_", FALSE, C626:E626), BD_Perc!$A:$O, 15, FALSE),"Segmentación no encontrada o vehículo inactivo")</f>
        <v>PERCENTIL 30-70</v>
      </c>
      <c r="AE626" s="28" t="str" cm="1">
        <f t="array" ref="AE626">_xlfn.IFS(
    AD626 = "PERCENTIL 50",
    _xlfn.IFS(
        BD!DK626 &lt; VLOOKUP(_xlfn.TEXTJOIN("_", FALSE, C626:E626), BD_Perc!$A:$O, 11, FALSE), "Intervalo de precio 1",
        BD!DK626 &gt;= VLOOKUP(_xlfn.TEXTJOIN("_", FALSE, C626:E626), BD_Perc!$A:$O, 11, FALSE), "Intervalo de precio 2"
    ),
    AD626 = "PERCENTIL 30-70",
    _xlfn.IFS(
        BD!DK626 &lt; VLOOKUP(_xlfn.TEXTJOIN("_", FALSE, C626:E626), BD_Perc!$A:$O, 6, FALSE), "Intervalo de precio 1",
        BD!DK626 &lt; VLOOKUP(_xlfn.TEXTJOIN("_", FALSE, C626:E626), BD_Perc!$A:$O, 7, FALSE), "Intervalo de precio 2",
        BD!DK626 &gt;= VLOOKUP(_xlfn.TEXTJOIN("_", FALSE, C626:E626), BD_Perc!$A:$O, 7, FALSE), "Intervalo de precio 3"
    ),
    AD626="Segmentación no encontrada o vehículo inactivo","Segmentación no encontrada o vehículo inactivo"
)</f>
        <v>Intervalo de precio 2</v>
      </c>
      <c r="AF626" s="35" t="s">
        <v>2413</v>
      </c>
      <c r="AG626" s="35" t="b">
        <f t="shared" si="58"/>
        <v>1</v>
      </c>
      <c r="AH626" s="207">
        <v>0.04</v>
      </c>
      <c r="AI626" s="207">
        <v>0.04</v>
      </c>
      <c r="AJ626" s="207">
        <v>0.04</v>
      </c>
      <c r="AK626" s="207">
        <v>0.05</v>
      </c>
      <c r="AL626" s="207">
        <v>0.06</v>
      </c>
      <c r="AM626" s="207">
        <v>7.0000000000000007E-2</v>
      </c>
      <c r="AN626" s="28" t="s">
        <v>113</v>
      </c>
      <c r="AO626" s="28" t="s">
        <v>113</v>
      </c>
      <c r="AP626" s="28" t="s">
        <v>113</v>
      </c>
      <c r="AQ626" s="90">
        <v>1</v>
      </c>
      <c r="AR626" s="38">
        <v>8689479</v>
      </c>
      <c r="AS626" s="38">
        <v>592663</v>
      </c>
      <c r="AT626" s="38">
        <v>709041</v>
      </c>
      <c r="AU626" s="38" t="s">
        <v>107</v>
      </c>
      <c r="AV626" s="38" t="s">
        <v>107</v>
      </c>
      <c r="AW626" s="38">
        <v>7961279</v>
      </c>
      <c r="AX626" s="38">
        <v>0</v>
      </c>
      <c r="AY626" s="38">
        <v>1247819</v>
      </c>
      <c r="AZ626" s="38">
        <v>901159</v>
      </c>
      <c r="BA626" s="38">
        <v>0</v>
      </c>
      <c r="BB626" s="38" t="s">
        <v>107</v>
      </c>
      <c r="BC626" s="38" t="s">
        <v>107</v>
      </c>
      <c r="BD626" s="38" t="s">
        <v>107</v>
      </c>
      <c r="BE626" s="38" t="s">
        <v>107</v>
      </c>
      <c r="BF626" s="38" t="s">
        <v>107</v>
      </c>
      <c r="BG626" s="38">
        <v>3039785</v>
      </c>
      <c r="BH626" s="38" t="s">
        <v>107</v>
      </c>
      <c r="BI626" s="38">
        <v>2083784</v>
      </c>
      <c r="BJ626" s="38">
        <v>2129750</v>
      </c>
      <c r="BK626" s="38">
        <v>0</v>
      </c>
      <c r="BL626" s="38">
        <v>0</v>
      </c>
      <c r="BM626" s="38">
        <v>171576</v>
      </c>
      <c r="BN626" s="38" t="s">
        <v>107</v>
      </c>
      <c r="BO626" s="38" t="s">
        <v>107</v>
      </c>
      <c r="BP626" s="38" t="s">
        <v>107</v>
      </c>
      <c r="BQ626" s="38">
        <v>70190</v>
      </c>
      <c r="BR626" s="38">
        <v>1668957</v>
      </c>
      <c r="BS626" s="38" t="s">
        <v>107</v>
      </c>
      <c r="BT626" s="38" t="s">
        <v>107</v>
      </c>
      <c r="BU626" s="38" t="s">
        <v>107</v>
      </c>
      <c r="BV626" s="38" t="s">
        <v>107</v>
      </c>
      <c r="BW626" s="38">
        <v>7018979</v>
      </c>
      <c r="BX626" s="38">
        <v>117607</v>
      </c>
      <c r="BY626" s="38" t="s">
        <v>107</v>
      </c>
      <c r="BZ626" s="38" t="s">
        <v>107</v>
      </c>
      <c r="CA626" s="38">
        <v>0</v>
      </c>
      <c r="CB626" s="38">
        <v>701898</v>
      </c>
      <c r="CC626" s="330" t="s">
        <v>107</v>
      </c>
      <c r="CD626" s="38" t="s">
        <v>107</v>
      </c>
      <c r="CE626" s="38" t="s">
        <v>107</v>
      </c>
      <c r="CF626" s="38" t="s">
        <v>107</v>
      </c>
      <c r="CG626" s="38" t="s">
        <v>107</v>
      </c>
      <c r="CH626" s="53" t="s">
        <v>113</v>
      </c>
      <c r="CI626" s="53" t="s">
        <v>113</v>
      </c>
      <c r="CJ626" s="53" t="s">
        <v>114</v>
      </c>
      <c r="CK626" s="53" t="s">
        <v>114</v>
      </c>
      <c r="CL626" s="53" t="s">
        <v>113</v>
      </c>
      <c r="CM626" s="53" t="s">
        <v>114</v>
      </c>
      <c r="CN626" s="53" t="s">
        <v>114</v>
      </c>
      <c r="CO626" s="42" t="s">
        <v>107</v>
      </c>
      <c r="CP626" s="42" t="s">
        <v>107</v>
      </c>
      <c r="CQ626" s="42" t="s">
        <v>107</v>
      </c>
      <c r="CR626" s="42" t="s">
        <v>107</v>
      </c>
      <c r="CS626" s="42" t="s">
        <v>107</v>
      </c>
      <c r="CT626" s="42" t="s">
        <v>107</v>
      </c>
      <c r="CU626" s="42" t="s">
        <v>107</v>
      </c>
      <c r="CV626" s="42" t="s">
        <v>107</v>
      </c>
      <c r="CW626" s="42" t="s">
        <v>107</v>
      </c>
      <c r="CX626" s="42" t="s">
        <v>107</v>
      </c>
      <c r="CY626" s="42" t="s">
        <v>107</v>
      </c>
      <c r="CZ626" s="42" t="s">
        <v>107</v>
      </c>
      <c r="DA626" s="42" t="s">
        <v>107</v>
      </c>
      <c r="DB626" s="42" t="s">
        <v>107</v>
      </c>
      <c r="DC626" s="42" t="s">
        <v>107</v>
      </c>
      <c r="DD626" s="332">
        <v>5822336</v>
      </c>
      <c r="DE626" s="43">
        <v>1</v>
      </c>
      <c r="DF626" s="390">
        <v>1</v>
      </c>
      <c r="DG626" s="310"/>
      <c r="DH626" s="203"/>
      <c r="DI626" s="279" t="str" cm="1">
        <f t="array" ref="DI626">+IF(AND(C626&lt;&gt;"Vehículos Eléctricos",C626&lt;&gt;"Vehículos Híbridos",AD626="PERCENTIL 50"),
     IF(VLOOKUP(_xlfn.TEXTJOIN("_",FALSE,C626:E626),BD_Perc!$A:$P,_xlfn.IFS(BD!AE626="Intervalo de precio 1",12,BD!AE626="Intervalo de precio 2",13),FALSE)&lt;=1,
     VLOOKUP(_xlfn.TEXTJOIN("_",FALSE,C626:E626),BD_Perc!$A:$P,16,FALSE),"Ok P50"),
     "Ok P30/70 ó Híbrido/Eléctrico")</f>
        <v>Ok P30/70 ó Híbrido/Eléctrico</v>
      </c>
      <c r="DJ626" s="279" t="str">
        <f t="shared" si="55"/>
        <v>Vehículos Convencionales_Automóviles_Hatchback</v>
      </c>
      <c r="DK626" s="331">
        <f t="shared" si="59"/>
        <v>73920000</v>
      </c>
      <c r="DL626" s="326"/>
    </row>
    <row r="627" spans="1:116" ht="25.5">
      <c r="A627" s="28">
        <v>622</v>
      </c>
      <c r="B627" s="115" t="s">
        <v>149</v>
      </c>
      <c r="C627" s="42" t="s">
        <v>0</v>
      </c>
      <c r="D627" s="29" t="s">
        <v>105</v>
      </c>
      <c r="E627" s="42" t="s">
        <v>106</v>
      </c>
      <c r="F627" s="42" t="s">
        <v>107</v>
      </c>
      <c r="G627" s="30" t="s">
        <v>1380</v>
      </c>
      <c r="H627" s="42" t="s">
        <v>1310</v>
      </c>
      <c r="I627" s="28">
        <v>6401258</v>
      </c>
      <c r="J627" s="28" t="s">
        <v>1381</v>
      </c>
      <c r="K627" s="31" t="s">
        <v>127</v>
      </c>
      <c r="L627" s="56">
        <v>106</v>
      </c>
      <c r="M627" s="42" t="s">
        <v>107</v>
      </c>
      <c r="N627" s="34">
        <v>80000000</v>
      </c>
      <c r="O627" s="34">
        <f>+IFERROR(VLOOKUP(I627,Precio_Fasecolda!A:C,3,FALSE),IFERROR(VLOOKUP(I627,Precio_Fasecolda!B:C,2,FALSE),N627))</f>
        <v>80000000</v>
      </c>
      <c r="P627" s="34">
        <f t="shared" si="56"/>
        <v>0</v>
      </c>
      <c r="Q627" s="42" t="s">
        <v>107</v>
      </c>
      <c r="R627" s="28" t="s">
        <v>130</v>
      </c>
      <c r="S627" s="28" t="s">
        <v>112</v>
      </c>
      <c r="T627" s="28" t="s">
        <v>107</v>
      </c>
      <c r="U627" s="28" t="s">
        <v>107</v>
      </c>
      <c r="V627" s="42" t="s">
        <v>107</v>
      </c>
      <c r="W627" s="28" t="s">
        <v>107</v>
      </c>
      <c r="X627" s="28" t="s">
        <v>107</v>
      </c>
      <c r="Y627" s="28" t="str">
        <f t="shared" si="57"/>
        <v>N.A.</v>
      </c>
      <c r="Z627" s="292">
        <f t="shared" si="54"/>
        <v>76800000</v>
      </c>
      <c r="AA627" s="28" cm="1">
        <f t="array" aca="1" ref="AA627" ca="1">_xlfn.IFS(DK627&lt;$DK$4,1,AND(DK627&gt;=$DK$4,DK627&lt;=$AA$4),2,DK627&gt;$AA$4,3)</f>
        <v>2</v>
      </c>
      <c r="AB627" s="28" t="s">
        <v>2335</v>
      </c>
      <c r="AC627" s="28" t="str" cm="1">
        <f t="array" ref="AC627">IF(AB627="PERCENTIL 30","",_xlfn.IFS(DK627&lt;$AC$4,1,DK627&gt;$AC$4,2))</f>
        <v/>
      </c>
      <c r="AD627" s="28" t="str">
        <f>+IFERROR(VLOOKUP(_xlfn.TEXTJOIN("_", FALSE, C627:E627), BD_Perc!$A:$O, 15, FALSE),"Segmentación no encontrada o vehículo inactivo")</f>
        <v>PERCENTIL 30-70</v>
      </c>
      <c r="AE627" s="28" t="str" cm="1">
        <f t="array" ref="AE627">_xlfn.IFS(
    AD627 = "PERCENTIL 50",
    _xlfn.IFS(
        BD!DK627 &lt; VLOOKUP(_xlfn.TEXTJOIN("_", FALSE, C627:E627), BD_Perc!$A:$O, 11, FALSE), "Intervalo de precio 1",
        BD!DK627 &gt;= VLOOKUP(_xlfn.TEXTJOIN("_", FALSE, C627:E627), BD_Perc!$A:$O, 11, FALSE), "Intervalo de precio 2"
    ),
    AD627 = "PERCENTIL 30-70",
    _xlfn.IFS(
        BD!DK627 &lt; VLOOKUP(_xlfn.TEXTJOIN("_", FALSE, C627:E627), BD_Perc!$A:$O, 6, FALSE), "Intervalo de precio 1",
        BD!DK627 &lt; VLOOKUP(_xlfn.TEXTJOIN("_", FALSE, C627:E627), BD_Perc!$A:$O, 7, FALSE), "Intervalo de precio 2",
        BD!DK627 &gt;= VLOOKUP(_xlfn.TEXTJOIN("_", FALSE, C627:E627), BD_Perc!$A:$O, 7, FALSE), "Intervalo de precio 3"
    ),
    AD627="Segmentación no encontrada o vehículo inactivo","Segmentación no encontrada o vehículo inactivo"
)</f>
        <v>Intervalo de precio 3</v>
      </c>
      <c r="AF627" s="35" t="s">
        <v>2414</v>
      </c>
      <c r="AG627" s="35" t="b">
        <f t="shared" si="58"/>
        <v>1</v>
      </c>
      <c r="AH627" s="207">
        <v>0.04</v>
      </c>
      <c r="AI627" s="207">
        <v>0.04</v>
      </c>
      <c r="AJ627" s="207">
        <v>0.04</v>
      </c>
      <c r="AK627" s="207">
        <v>0.05</v>
      </c>
      <c r="AL627" s="207">
        <v>0.06</v>
      </c>
      <c r="AM627" s="207">
        <v>7.0000000000000007E-2</v>
      </c>
      <c r="AN627" s="28" t="s">
        <v>113</v>
      </c>
      <c r="AO627" s="28" t="s">
        <v>113</v>
      </c>
      <c r="AP627" s="28" t="s">
        <v>113</v>
      </c>
      <c r="AQ627" s="90">
        <v>1</v>
      </c>
      <c r="AR627" s="38">
        <v>8689479</v>
      </c>
      <c r="AS627" s="38">
        <v>592663</v>
      </c>
      <c r="AT627" s="38">
        <v>709041</v>
      </c>
      <c r="AU627" s="38" t="s">
        <v>107</v>
      </c>
      <c r="AV627" s="38" t="s">
        <v>107</v>
      </c>
      <c r="AW627" s="38">
        <v>7961279</v>
      </c>
      <c r="AX627" s="38">
        <v>0</v>
      </c>
      <c r="AY627" s="38">
        <v>1247819</v>
      </c>
      <c r="AZ627" s="38">
        <v>901159</v>
      </c>
      <c r="BA627" s="38">
        <v>0</v>
      </c>
      <c r="BB627" s="38" t="s">
        <v>107</v>
      </c>
      <c r="BC627" s="38" t="s">
        <v>107</v>
      </c>
      <c r="BD627" s="38" t="s">
        <v>107</v>
      </c>
      <c r="BE627" s="38" t="s">
        <v>107</v>
      </c>
      <c r="BF627" s="38" t="s">
        <v>107</v>
      </c>
      <c r="BG627" s="38">
        <v>3039785</v>
      </c>
      <c r="BH627" s="38" t="s">
        <v>107</v>
      </c>
      <c r="BI627" s="38">
        <v>2083784</v>
      </c>
      <c r="BJ627" s="38">
        <v>2129750</v>
      </c>
      <c r="BK627" s="38">
        <v>0</v>
      </c>
      <c r="BL627" s="38">
        <v>0</v>
      </c>
      <c r="BM627" s="38">
        <v>171576</v>
      </c>
      <c r="BN627" s="38" t="s">
        <v>107</v>
      </c>
      <c r="BO627" s="38" t="s">
        <v>107</v>
      </c>
      <c r="BP627" s="38" t="s">
        <v>107</v>
      </c>
      <c r="BQ627" s="38">
        <v>70190</v>
      </c>
      <c r="BR627" s="38">
        <v>1668957</v>
      </c>
      <c r="BS627" s="38" t="s">
        <v>107</v>
      </c>
      <c r="BT627" s="38" t="s">
        <v>107</v>
      </c>
      <c r="BU627" s="38" t="s">
        <v>107</v>
      </c>
      <c r="BV627" s="38" t="s">
        <v>107</v>
      </c>
      <c r="BW627" s="38">
        <v>7018979</v>
      </c>
      <c r="BX627" s="38">
        <v>117607</v>
      </c>
      <c r="BY627" s="38" t="s">
        <v>107</v>
      </c>
      <c r="BZ627" s="38" t="s">
        <v>107</v>
      </c>
      <c r="CA627" s="38">
        <v>0</v>
      </c>
      <c r="CB627" s="38">
        <v>701898</v>
      </c>
      <c r="CC627" s="330" t="s">
        <v>107</v>
      </c>
      <c r="CD627" s="38" t="s">
        <v>107</v>
      </c>
      <c r="CE627" s="38" t="s">
        <v>107</v>
      </c>
      <c r="CF627" s="38" t="s">
        <v>107</v>
      </c>
      <c r="CG627" s="38" t="s">
        <v>107</v>
      </c>
      <c r="CH627" s="53" t="s">
        <v>113</v>
      </c>
      <c r="CI627" s="53" t="s">
        <v>113</v>
      </c>
      <c r="CJ627" s="53" t="s">
        <v>114</v>
      </c>
      <c r="CK627" s="53" t="s">
        <v>114</v>
      </c>
      <c r="CL627" s="53" t="s">
        <v>113</v>
      </c>
      <c r="CM627" s="53" t="s">
        <v>114</v>
      </c>
      <c r="CN627" s="53" t="s">
        <v>114</v>
      </c>
      <c r="CO627" s="42" t="s">
        <v>107</v>
      </c>
      <c r="CP627" s="42" t="s">
        <v>107</v>
      </c>
      <c r="CQ627" s="42" t="s">
        <v>107</v>
      </c>
      <c r="CR627" s="42" t="s">
        <v>107</v>
      </c>
      <c r="CS627" s="42" t="s">
        <v>107</v>
      </c>
      <c r="CT627" s="42" t="s">
        <v>107</v>
      </c>
      <c r="CU627" s="42" t="s">
        <v>107</v>
      </c>
      <c r="CV627" s="42" t="s">
        <v>107</v>
      </c>
      <c r="CW627" s="42" t="s">
        <v>107</v>
      </c>
      <c r="CX627" s="42" t="s">
        <v>107</v>
      </c>
      <c r="CY627" s="42" t="s">
        <v>107</v>
      </c>
      <c r="CZ627" s="42" t="s">
        <v>107</v>
      </c>
      <c r="DA627" s="42" t="s">
        <v>107</v>
      </c>
      <c r="DB627" s="42" t="s">
        <v>107</v>
      </c>
      <c r="DC627" s="42" t="s">
        <v>107</v>
      </c>
      <c r="DD627" s="332">
        <v>6067487</v>
      </c>
      <c r="DE627" s="43">
        <v>1</v>
      </c>
      <c r="DF627" s="390">
        <v>1</v>
      </c>
      <c r="DG627" s="310"/>
      <c r="DH627" s="203"/>
      <c r="DI627" s="279" t="str" cm="1">
        <f t="array" ref="DI627">+IF(AND(C627&lt;&gt;"Vehículos Eléctricos",C627&lt;&gt;"Vehículos Híbridos",AD627="PERCENTIL 50"),
     IF(VLOOKUP(_xlfn.TEXTJOIN("_",FALSE,C627:E627),BD_Perc!$A:$P,_xlfn.IFS(BD!AE627="Intervalo de precio 1",12,BD!AE627="Intervalo de precio 2",13),FALSE)&lt;=1,
     VLOOKUP(_xlfn.TEXTJOIN("_",FALSE,C627:E627),BD_Perc!$A:$P,16,FALSE),"Ok P50"),
     "Ok P30/70 ó Híbrido/Eléctrico")</f>
        <v>Ok P30/70 ó Híbrido/Eléctrico</v>
      </c>
      <c r="DJ627" s="279" t="str">
        <f t="shared" si="55"/>
        <v>Vehículos Convencionales_Automóviles_Hatchback</v>
      </c>
      <c r="DK627" s="331">
        <f t="shared" si="59"/>
        <v>76800000</v>
      </c>
      <c r="DL627" s="326"/>
    </row>
    <row r="628" spans="1:116" ht="25.5">
      <c r="A628" s="28">
        <v>623</v>
      </c>
      <c r="B628" s="115" t="s">
        <v>149</v>
      </c>
      <c r="C628" s="42" t="s">
        <v>0</v>
      </c>
      <c r="D628" s="29" t="s">
        <v>337</v>
      </c>
      <c r="E628" s="42" t="s">
        <v>338</v>
      </c>
      <c r="F628" s="42" t="s">
        <v>107</v>
      </c>
      <c r="G628" s="30" t="s">
        <v>1382</v>
      </c>
      <c r="H628" s="42" t="s">
        <v>1310</v>
      </c>
      <c r="I628" s="28">
        <v>6406140</v>
      </c>
      <c r="J628" s="28" t="s">
        <v>1383</v>
      </c>
      <c r="K628" s="31" t="s">
        <v>366</v>
      </c>
      <c r="L628" s="54">
        <v>118</v>
      </c>
      <c r="M628" s="33">
        <v>5</v>
      </c>
      <c r="N628" s="34">
        <v>93000000</v>
      </c>
      <c r="O628" s="34">
        <f>+IFERROR(VLOOKUP(I628,Precio_Fasecolda!A:C,3,FALSE),IFERROR(VLOOKUP(I628,Precio_Fasecolda!B:C,2,FALSE),N628))</f>
        <v>93000000</v>
      </c>
      <c r="P628" s="34">
        <f t="shared" si="56"/>
        <v>0</v>
      </c>
      <c r="Q628" s="33" t="s">
        <v>338</v>
      </c>
      <c r="R628" s="28" t="s">
        <v>2415</v>
      </c>
      <c r="S628" s="28" t="s">
        <v>112</v>
      </c>
      <c r="T628" s="28" t="s">
        <v>107</v>
      </c>
      <c r="U628" s="28" t="s">
        <v>107</v>
      </c>
      <c r="V628" s="42" t="s">
        <v>107</v>
      </c>
      <c r="W628" s="28" t="s">
        <v>107</v>
      </c>
      <c r="X628" s="28" t="s">
        <v>107</v>
      </c>
      <c r="Y628" s="28" t="str">
        <f t="shared" si="57"/>
        <v>N.A.</v>
      </c>
      <c r="Z628" s="292">
        <f t="shared" si="54"/>
        <v>87420000</v>
      </c>
      <c r="AA628" s="28" cm="1">
        <f t="array" aca="1" ref="AA628" ca="1">_xlfn.IFS(DK628&lt;$DK$4,1,AND(DK628&gt;=$DK$4,DK628&lt;=$AA$4),2,DK628&gt;$AA$4,3)</f>
        <v>2</v>
      </c>
      <c r="AB628" s="28">
        <v>0</v>
      </c>
      <c r="AC628" s="28" cm="1">
        <f t="array" aca="1" ref="AC628" ca="1">IF(AB628="PERCENTIL 30","",_xlfn.IFS(DK628&lt;$AC$4,1,DK628&gt;$AC$4,2))</f>
        <v>1</v>
      </c>
      <c r="AD628" s="28" t="str">
        <f>+IFERROR(VLOOKUP(_xlfn.TEXTJOIN("_", FALSE, C628:E628), BD_Perc!$A:$O, 15, FALSE),"Segmentación no encontrada o vehículo inactivo")</f>
        <v>PERCENTIL 30-70</v>
      </c>
      <c r="AE628" s="28" t="str" cm="1">
        <f t="array" ref="AE628">_xlfn.IFS(
    AD628 = "PERCENTIL 50",
    _xlfn.IFS(
        BD!DK628 &lt; VLOOKUP(_xlfn.TEXTJOIN("_", FALSE, C628:E628), BD_Perc!$A:$O, 11, FALSE), "Intervalo de precio 1",
        BD!DK628 &gt;= VLOOKUP(_xlfn.TEXTJOIN("_", FALSE, C628:E628), BD_Perc!$A:$O, 11, FALSE), "Intervalo de precio 2"
    ),
    AD628 = "PERCENTIL 30-70",
    _xlfn.IFS(
        BD!DK628 &lt; VLOOKUP(_xlfn.TEXTJOIN("_", FALSE, C628:E628), BD_Perc!$A:$O, 6, FALSE), "Intervalo de precio 1",
        BD!DK628 &lt; VLOOKUP(_xlfn.TEXTJOIN("_", FALSE, C628:E628), BD_Perc!$A:$O, 7, FALSE), "Intervalo de precio 2",
        BD!DK628 &gt;= VLOOKUP(_xlfn.TEXTJOIN("_", FALSE, C628:E628), BD_Perc!$A:$O, 7, FALSE), "Intervalo de precio 3"
    ),
    AD628="Segmentación no encontrada o vehículo inactivo","Segmentación no encontrada o vehículo inactivo"
)</f>
        <v>Intervalo de precio 1</v>
      </c>
      <c r="AF628" s="33" t="s">
        <v>2412</v>
      </c>
      <c r="AG628" s="35" t="b">
        <f t="shared" si="58"/>
        <v>1</v>
      </c>
      <c r="AH628" s="205">
        <v>0.06</v>
      </c>
      <c r="AI628" s="205">
        <v>7.0000000000000007E-2</v>
      </c>
      <c r="AJ628" s="205">
        <v>0.08</v>
      </c>
      <c r="AK628" s="205">
        <v>0.08</v>
      </c>
      <c r="AL628" s="205">
        <v>0.09</v>
      </c>
      <c r="AM628" s="205">
        <v>0.09</v>
      </c>
      <c r="AN628" s="28" t="s">
        <v>113</v>
      </c>
      <c r="AO628" s="28" t="s">
        <v>113</v>
      </c>
      <c r="AP628" s="28" t="s">
        <v>113</v>
      </c>
      <c r="AQ628" s="90">
        <v>1</v>
      </c>
      <c r="AR628" s="38">
        <v>8689479</v>
      </c>
      <c r="AS628" s="38">
        <v>709385</v>
      </c>
      <c r="AT628" s="38">
        <v>709041</v>
      </c>
      <c r="AU628" s="38" t="s">
        <v>107</v>
      </c>
      <c r="AV628" s="38" t="s">
        <v>107</v>
      </c>
      <c r="AW628" s="38">
        <v>7961279</v>
      </c>
      <c r="AX628" s="38">
        <v>0</v>
      </c>
      <c r="AY628" s="38">
        <v>1247819</v>
      </c>
      <c r="AZ628" s="38">
        <v>901159</v>
      </c>
      <c r="BA628" s="38">
        <v>0</v>
      </c>
      <c r="BB628" s="38" t="s">
        <v>107</v>
      </c>
      <c r="BC628" s="38" t="s">
        <v>107</v>
      </c>
      <c r="BD628" s="38" t="s">
        <v>107</v>
      </c>
      <c r="BE628" s="38" t="s">
        <v>107</v>
      </c>
      <c r="BF628" s="38" t="s">
        <v>107</v>
      </c>
      <c r="BG628" s="38">
        <v>3039785</v>
      </c>
      <c r="BH628" s="38" t="s">
        <v>107</v>
      </c>
      <c r="BI628" s="38">
        <v>2083784</v>
      </c>
      <c r="BJ628" s="38">
        <v>2129750</v>
      </c>
      <c r="BK628" s="38">
        <v>0</v>
      </c>
      <c r="BL628" s="38" t="s">
        <v>107</v>
      </c>
      <c r="BM628" s="38">
        <v>171576</v>
      </c>
      <c r="BN628" s="38" t="s">
        <v>107</v>
      </c>
      <c r="BO628" s="38" t="s">
        <v>107</v>
      </c>
      <c r="BP628" s="38">
        <v>3732537</v>
      </c>
      <c r="BQ628" s="38">
        <v>74089</v>
      </c>
      <c r="BR628" s="38">
        <v>1668957</v>
      </c>
      <c r="BS628" s="38" t="s">
        <v>107</v>
      </c>
      <c r="BT628" s="38" t="s">
        <v>107</v>
      </c>
      <c r="BU628" s="38" t="s">
        <v>107</v>
      </c>
      <c r="BV628" s="38" t="s">
        <v>107</v>
      </c>
      <c r="BW628" s="38">
        <v>7018979</v>
      </c>
      <c r="BX628" s="38">
        <v>117607</v>
      </c>
      <c r="BY628" s="38" t="s">
        <v>107</v>
      </c>
      <c r="BZ628" s="38" t="s">
        <v>107</v>
      </c>
      <c r="CA628" s="38">
        <v>0</v>
      </c>
      <c r="CB628" s="38">
        <v>701898</v>
      </c>
      <c r="CC628" s="330" t="s">
        <v>107</v>
      </c>
      <c r="CD628" s="38" t="s">
        <v>107</v>
      </c>
      <c r="CE628" s="38" t="s">
        <v>107</v>
      </c>
      <c r="CF628" s="38" t="s">
        <v>107</v>
      </c>
      <c r="CG628" s="38" t="s">
        <v>107</v>
      </c>
      <c r="CH628" s="53" t="s">
        <v>113</v>
      </c>
      <c r="CI628" s="53" t="s">
        <v>113</v>
      </c>
      <c r="CJ628" s="53" t="s">
        <v>113</v>
      </c>
      <c r="CK628" s="53" t="s">
        <v>173</v>
      </c>
      <c r="CL628" s="53" t="s">
        <v>113</v>
      </c>
      <c r="CM628" s="53" t="s">
        <v>114</v>
      </c>
      <c r="CN628" s="53" t="s">
        <v>114</v>
      </c>
      <c r="CO628" s="42" t="s">
        <v>107</v>
      </c>
      <c r="CP628" s="53" t="s">
        <v>107</v>
      </c>
      <c r="CQ628" s="53" t="s">
        <v>107</v>
      </c>
      <c r="CR628" s="53" t="s">
        <v>107</v>
      </c>
      <c r="CS628" s="53" t="s">
        <v>107</v>
      </c>
      <c r="CT628" s="53" t="s">
        <v>107</v>
      </c>
      <c r="CU628" s="53" t="s">
        <v>107</v>
      </c>
      <c r="CV628" s="53" t="s">
        <v>107</v>
      </c>
      <c r="CW628" s="53" t="s">
        <v>107</v>
      </c>
      <c r="CX628" s="53" t="s">
        <v>107</v>
      </c>
      <c r="CY628" s="53" t="s">
        <v>107</v>
      </c>
      <c r="CZ628" s="53" t="s">
        <v>107</v>
      </c>
      <c r="DA628" s="53" t="s">
        <v>107</v>
      </c>
      <c r="DB628" s="53" t="s">
        <v>107</v>
      </c>
      <c r="DC628" s="53" t="s">
        <v>107</v>
      </c>
      <c r="DD628" s="332">
        <v>6281994</v>
      </c>
      <c r="DE628" s="43">
        <v>1</v>
      </c>
      <c r="DF628" s="390">
        <v>1</v>
      </c>
      <c r="DG628" s="310"/>
      <c r="DH628" s="203"/>
      <c r="DI628" s="279" t="str" cm="1">
        <f t="array" ref="DI628">+IF(AND(C628&lt;&gt;"Vehículos Eléctricos",C628&lt;&gt;"Vehículos Híbridos",AD628="PERCENTIL 50"),
     IF(VLOOKUP(_xlfn.TEXTJOIN("_",FALSE,C628:E628),BD_Perc!$A:$P,_xlfn.IFS(BD!AE628="Intervalo de precio 1",12,BD!AE628="Intervalo de precio 2",13),FALSE)&lt;=1,
     VLOOKUP(_xlfn.TEXTJOIN("_",FALSE,C628:E628),BD_Perc!$A:$P,16,FALSE),"Ok P50"),
     "Ok P30/70 ó Híbrido/Eléctrico")</f>
        <v>Ok P30/70 ó Híbrido/Eléctrico</v>
      </c>
      <c r="DJ628" s="279" t="str">
        <f t="shared" si="55"/>
        <v>Vehículos Convencionales_Camperos/Camionetas_4x2</v>
      </c>
      <c r="DK628" s="331">
        <f t="shared" si="59"/>
        <v>87420000</v>
      </c>
      <c r="DL628" s="326"/>
    </row>
    <row r="629" spans="1:116" ht="25.5">
      <c r="A629" s="28">
        <v>624</v>
      </c>
      <c r="B629" s="115" t="s">
        <v>149</v>
      </c>
      <c r="C629" s="42" t="s">
        <v>0</v>
      </c>
      <c r="D629" s="29" t="s">
        <v>337</v>
      </c>
      <c r="E629" s="42" t="s">
        <v>338</v>
      </c>
      <c r="F629" s="42" t="s">
        <v>107</v>
      </c>
      <c r="G629" s="30" t="s">
        <v>1384</v>
      </c>
      <c r="H629" s="42" t="s">
        <v>1310</v>
      </c>
      <c r="I629" s="28">
        <v>6406141</v>
      </c>
      <c r="J629" s="28" t="s">
        <v>1385</v>
      </c>
      <c r="K629" s="31" t="s">
        <v>366</v>
      </c>
      <c r="L629" s="54">
        <v>118</v>
      </c>
      <c r="M629" s="33">
        <v>5</v>
      </c>
      <c r="N629" s="34">
        <v>99000000</v>
      </c>
      <c r="O629" s="34">
        <f>+IFERROR(VLOOKUP(I629,Precio_Fasecolda!A:C,3,FALSE),IFERROR(VLOOKUP(I629,Precio_Fasecolda!B:C,2,FALSE),N629))</f>
        <v>99000000</v>
      </c>
      <c r="P629" s="34">
        <f t="shared" si="56"/>
        <v>0</v>
      </c>
      <c r="Q629" s="33" t="s">
        <v>338</v>
      </c>
      <c r="R629" s="28" t="s">
        <v>2415</v>
      </c>
      <c r="S629" s="28" t="s">
        <v>112</v>
      </c>
      <c r="T629" s="28" t="s">
        <v>107</v>
      </c>
      <c r="U629" s="28" t="s">
        <v>107</v>
      </c>
      <c r="V629" s="42" t="s">
        <v>107</v>
      </c>
      <c r="W629" s="28" t="s">
        <v>107</v>
      </c>
      <c r="X629" s="28" t="s">
        <v>107</v>
      </c>
      <c r="Y629" s="28" t="str">
        <f t="shared" si="57"/>
        <v>N.A.</v>
      </c>
      <c r="Z629" s="292">
        <f t="shared" si="54"/>
        <v>93060000</v>
      </c>
      <c r="AA629" s="28" cm="1">
        <f t="array" aca="1" ref="AA629" ca="1">_xlfn.IFS(DK629&lt;$DK$4,1,AND(DK629&gt;=$DK$4,DK629&lt;=$AA$4),2,DK629&gt;$AA$4,3)</f>
        <v>2</v>
      </c>
      <c r="AB629" s="28">
        <v>0</v>
      </c>
      <c r="AC629" s="28" cm="1">
        <f t="array" aca="1" ref="AC629" ca="1">IF(AB629="PERCENTIL 30","",_xlfn.IFS(DK629&lt;$AC$4,1,DK629&gt;$AC$4,2))</f>
        <v>1</v>
      </c>
      <c r="AD629" s="28" t="str">
        <f>+IFERROR(VLOOKUP(_xlfn.TEXTJOIN("_", FALSE, C629:E629), BD_Perc!$A:$O, 15, FALSE),"Segmentación no encontrada o vehículo inactivo")</f>
        <v>PERCENTIL 30-70</v>
      </c>
      <c r="AE629" s="28" t="str" cm="1">
        <f t="array" ref="AE629">_xlfn.IFS(
    AD629 = "PERCENTIL 50",
    _xlfn.IFS(
        BD!DK629 &lt; VLOOKUP(_xlfn.TEXTJOIN("_", FALSE, C629:E629), BD_Perc!$A:$O, 11, FALSE), "Intervalo de precio 1",
        BD!DK629 &gt;= VLOOKUP(_xlfn.TEXTJOIN("_", FALSE, C629:E629), BD_Perc!$A:$O, 11, FALSE), "Intervalo de precio 2"
    ),
    AD629 = "PERCENTIL 30-70",
    _xlfn.IFS(
        BD!DK629 &lt; VLOOKUP(_xlfn.TEXTJOIN("_", FALSE, C629:E629), BD_Perc!$A:$O, 6, FALSE), "Intervalo de precio 1",
        BD!DK629 &lt; VLOOKUP(_xlfn.TEXTJOIN("_", FALSE, C629:E629), BD_Perc!$A:$O, 7, FALSE), "Intervalo de precio 2",
        BD!DK629 &gt;= VLOOKUP(_xlfn.TEXTJOIN("_", FALSE, C629:E629), BD_Perc!$A:$O, 7, FALSE), "Intervalo de precio 3"
    ),
    AD629="Segmentación no encontrada o vehículo inactivo","Segmentación no encontrada o vehículo inactivo"
)</f>
        <v>Intervalo de precio 1</v>
      </c>
      <c r="AF629" s="33" t="s">
        <v>2412</v>
      </c>
      <c r="AG629" s="35" t="b">
        <f t="shared" si="58"/>
        <v>1</v>
      </c>
      <c r="AH629" s="205">
        <v>0.06</v>
      </c>
      <c r="AI629" s="205">
        <v>7.0000000000000007E-2</v>
      </c>
      <c r="AJ629" s="205">
        <v>0.08</v>
      </c>
      <c r="AK629" s="205">
        <v>0.08</v>
      </c>
      <c r="AL629" s="205">
        <v>0.09</v>
      </c>
      <c r="AM629" s="205">
        <v>0.09</v>
      </c>
      <c r="AN629" s="28" t="s">
        <v>113</v>
      </c>
      <c r="AO629" s="28" t="s">
        <v>113</v>
      </c>
      <c r="AP629" s="28" t="s">
        <v>113</v>
      </c>
      <c r="AQ629" s="90">
        <v>1</v>
      </c>
      <c r="AR629" s="38">
        <v>8689479</v>
      </c>
      <c r="AS629" s="38">
        <v>709385</v>
      </c>
      <c r="AT629" s="38">
        <v>709041</v>
      </c>
      <c r="AU629" s="38" t="s">
        <v>107</v>
      </c>
      <c r="AV629" s="38" t="s">
        <v>107</v>
      </c>
      <c r="AW629" s="38">
        <v>7961279</v>
      </c>
      <c r="AX629" s="38">
        <v>0</v>
      </c>
      <c r="AY629" s="38">
        <v>1247819</v>
      </c>
      <c r="AZ629" s="38">
        <v>901159</v>
      </c>
      <c r="BA629" s="38">
        <v>0</v>
      </c>
      <c r="BB629" s="38" t="s">
        <v>107</v>
      </c>
      <c r="BC629" s="38" t="s">
        <v>107</v>
      </c>
      <c r="BD629" s="38" t="s">
        <v>107</v>
      </c>
      <c r="BE629" s="38" t="s">
        <v>107</v>
      </c>
      <c r="BF629" s="38" t="s">
        <v>107</v>
      </c>
      <c r="BG629" s="38">
        <v>3039785</v>
      </c>
      <c r="BH629" s="38" t="s">
        <v>107</v>
      </c>
      <c r="BI629" s="38">
        <v>2083784</v>
      </c>
      <c r="BJ629" s="38">
        <v>2129750</v>
      </c>
      <c r="BK629" s="38">
        <v>0</v>
      </c>
      <c r="BL629" s="38">
        <v>0</v>
      </c>
      <c r="BM629" s="38">
        <v>171576</v>
      </c>
      <c r="BN629" s="38" t="s">
        <v>107</v>
      </c>
      <c r="BO629" s="38" t="s">
        <v>107</v>
      </c>
      <c r="BP629" s="38">
        <v>3732537</v>
      </c>
      <c r="BQ629" s="38">
        <v>74089</v>
      </c>
      <c r="BR629" s="38">
        <v>1668957</v>
      </c>
      <c r="BS629" s="38" t="s">
        <v>107</v>
      </c>
      <c r="BT629" s="38" t="s">
        <v>107</v>
      </c>
      <c r="BU629" s="38" t="s">
        <v>107</v>
      </c>
      <c r="BV629" s="38" t="s">
        <v>107</v>
      </c>
      <c r="BW629" s="38">
        <v>7018979</v>
      </c>
      <c r="BX629" s="38">
        <v>117607</v>
      </c>
      <c r="BY629" s="38" t="s">
        <v>107</v>
      </c>
      <c r="BZ629" s="38" t="s">
        <v>107</v>
      </c>
      <c r="CA629" s="38">
        <v>0</v>
      </c>
      <c r="CB629" s="38">
        <v>701898</v>
      </c>
      <c r="CC629" s="330" t="s">
        <v>107</v>
      </c>
      <c r="CD629" s="38" t="s">
        <v>107</v>
      </c>
      <c r="CE629" s="38" t="s">
        <v>107</v>
      </c>
      <c r="CF629" s="38" t="s">
        <v>107</v>
      </c>
      <c r="CG629" s="38" t="s">
        <v>107</v>
      </c>
      <c r="CH629" s="53" t="s">
        <v>113</v>
      </c>
      <c r="CI629" s="53" t="s">
        <v>113</v>
      </c>
      <c r="CJ629" s="53" t="s">
        <v>113</v>
      </c>
      <c r="CK629" s="53" t="s">
        <v>173</v>
      </c>
      <c r="CL629" s="53" t="s">
        <v>113</v>
      </c>
      <c r="CM629" s="53" t="s">
        <v>114</v>
      </c>
      <c r="CN629" s="53" t="s">
        <v>114</v>
      </c>
      <c r="CO629" s="42" t="s">
        <v>107</v>
      </c>
      <c r="CP629" s="53" t="s">
        <v>107</v>
      </c>
      <c r="CQ629" s="53" t="s">
        <v>107</v>
      </c>
      <c r="CR629" s="53" t="s">
        <v>107</v>
      </c>
      <c r="CS629" s="53" t="s">
        <v>107</v>
      </c>
      <c r="CT629" s="53" t="s">
        <v>107</v>
      </c>
      <c r="CU629" s="53" t="s">
        <v>107</v>
      </c>
      <c r="CV629" s="53" t="s">
        <v>107</v>
      </c>
      <c r="CW629" s="53" t="s">
        <v>107</v>
      </c>
      <c r="CX629" s="53" t="s">
        <v>107</v>
      </c>
      <c r="CY629" s="53" t="s">
        <v>107</v>
      </c>
      <c r="CZ629" s="53" t="s">
        <v>107</v>
      </c>
      <c r="DA629" s="53" t="s">
        <v>107</v>
      </c>
      <c r="DB629" s="53" t="s">
        <v>107</v>
      </c>
      <c r="DC629" s="53" t="s">
        <v>107</v>
      </c>
      <c r="DD629" s="332">
        <v>6281994</v>
      </c>
      <c r="DE629" s="43">
        <v>1</v>
      </c>
      <c r="DF629" s="390">
        <v>1</v>
      </c>
      <c r="DG629" s="310"/>
      <c r="DH629" s="203"/>
      <c r="DI629" s="279" t="str" cm="1">
        <f t="array" ref="DI629">+IF(AND(C629&lt;&gt;"Vehículos Eléctricos",C629&lt;&gt;"Vehículos Híbridos",AD629="PERCENTIL 50"),
     IF(VLOOKUP(_xlfn.TEXTJOIN("_",FALSE,C629:E629),BD_Perc!$A:$P,_xlfn.IFS(BD!AE629="Intervalo de precio 1",12,BD!AE629="Intervalo de precio 2",13),FALSE)&lt;=1,
     VLOOKUP(_xlfn.TEXTJOIN("_",FALSE,C629:E629),BD_Perc!$A:$P,16,FALSE),"Ok P50"),
     "Ok P30/70 ó Híbrido/Eléctrico")</f>
        <v>Ok P30/70 ó Híbrido/Eléctrico</v>
      </c>
      <c r="DJ629" s="279" t="str">
        <f t="shared" si="55"/>
        <v>Vehículos Convencionales_Camperos/Camionetas_4x2</v>
      </c>
      <c r="DK629" s="331">
        <f t="shared" si="59"/>
        <v>93060000</v>
      </c>
      <c r="DL629" s="326"/>
    </row>
    <row r="630" spans="1:116" ht="25.5">
      <c r="A630" s="28">
        <v>625</v>
      </c>
      <c r="B630" s="115" t="s">
        <v>149</v>
      </c>
      <c r="C630" s="42" t="s">
        <v>0</v>
      </c>
      <c r="D630" s="29" t="s">
        <v>337</v>
      </c>
      <c r="E630" s="42" t="s">
        <v>338</v>
      </c>
      <c r="F630" s="42" t="s">
        <v>107</v>
      </c>
      <c r="G630" s="30" t="s">
        <v>1386</v>
      </c>
      <c r="H630" s="42" t="s">
        <v>1310</v>
      </c>
      <c r="I630" s="28">
        <v>6406142</v>
      </c>
      <c r="J630" s="28" t="s">
        <v>1387</v>
      </c>
      <c r="K630" s="31" t="s">
        <v>366</v>
      </c>
      <c r="L630" s="54">
        <v>118</v>
      </c>
      <c r="M630" s="33">
        <v>5</v>
      </c>
      <c r="N630" s="34">
        <v>105000000</v>
      </c>
      <c r="O630" s="34">
        <f>+IFERROR(VLOOKUP(I630,Precio_Fasecolda!A:C,3,FALSE),IFERROR(VLOOKUP(I630,Precio_Fasecolda!B:C,2,FALSE),N630))</f>
        <v>105000000</v>
      </c>
      <c r="P630" s="34">
        <f t="shared" si="56"/>
        <v>0</v>
      </c>
      <c r="Q630" s="33" t="s">
        <v>338</v>
      </c>
      <c r="R630" s="28" t="s">
        <v>130</v>
      </c>
      <c r="S630" s="28" t="s">
        <v>112</v>
      </c>
      <c r="T630" s="28" t="s">
        <v>107</v>
      </c>
      <c r="U630" s="28" t="s">
        <v>107</v>
      </c>
      <c r="V630" s="42" t="s">
        <v>107</v>
      </c>
      <c r="W630" s="28" t="s">
        <v>107</v>
      </c>
      <c r="X630" s="28" t="s">
        <v>107</v>
      </c>
      <c r="Y630" s="28" t="str">
        <f t="shared" si="57"/>
        <v>N.A.</v>
      </c>
      <c r="Z630" s="292">
        <f t="shared" si="54"/>
        <v>98700000</v>
      </c>
      <c r="AA630" s="28" cm="1">
        <f t="array" aca="1" ref="AA630" ca="1">_xlfn.IFS(DK630&lt;$DK$4,1,AND(DK630&gt;=$DK$4,DK630&lt;=$AA$4),2,DK630&gt;$AA$4,3)</f>
        <v>2</v>
      </c>
      <c r="AB630" s="28">
        <v>0</v>
      </c>
      <c r="AC630" s="28" cm="1">
        <f t="array" aca="1" ref="AC630" ca="1">IF(AB630="PERCENTIL 30","",_xlfn.IFS(DK630&lt;$AC$4,1,DK630&gt;$AC$4,2))</f>
        <v>1</v>
      </c>
      <c r="AD630" s="28" t="str">
        <f>+IFERROR(VLOOKUP(_xlfn.TEXTJOIN("_", FALSE, C630:E630), BD_Perc!$A:$O, 15, FALSE),"Segmentación no encontrada o vehículo inactivo")</f>
        <v>PERCENTIL 30-70</v>
      </c>
      <c r="AE630" s="28" t="str" cm="1">
        <f t="array" ref="AE630">_xlfn.IFS(
    AD630 = "PERCENTIL 50",
    _xlfn.IFS(
        BD!DK630 &lt; VLOOKUP(_xlfn.TEXTJOIN("_", FALSE, C630:E630), BD_Perc!$A:$O, 11, FALSE), "Intervalo de precio 1",
        BD!DK630 &gt;= VLOOKUP(_xlfn.TEXTJOIN("_", FALSE, C630:E630), BD_Perc!$A:$O, 11, FALSE), "Intervalo de precio 2"
    ),
    AD630 = "PERCENTIL 30-70",
    _xlfn.IFS(
        BD!DK630 &lt; VLOOKUP(_xlfn.TEXTJOIN("_", FALSE, C630:E630), BD_Perc!$A:$O, 6, FALSE), "Intervalo de precio 1",
        BD!DK630 &lt; VLOOKUP(_xlfn.TEXTJOIN("_", FALSE, C630:E630), BD_Perc!$A:$O, 7, FALSE), "Intervalo de precio 2",
        BD!DK630 &gt;= VLOOKUP(_xlfn.TEXTJOIN("_", FALSE, C630:E630), BD_Perc!$A:$O, 7, FALSE), "Intervalo de precio 3"
    ),
    AD630="Segmentación no encontrada o vehículo inactivo","Segmentación no encontrada o vehículo inactivo"
)</f>
        <v>Intervalo de precio 1</v>
      </c>
      <c r="AF630" s="33" t="s">
        <v>2412</v>
      </c>
      <c r="AG630" s="35" t="b">
        <f t="shared" si="58"/>
        <v>1</v>
      </c>
      <c r="AH630" s="205">
        <v>0.06</v>
      </c>
      <c r="AI630" s="205">
        <v>7.0000000000000007E-2</v>
      </c>
      <c r="AJ630" s="205">
        <v>0.08</v>
      </c>
      <c r="AK630" s="205">
        <v>0.08</v>
      </c>
      <c r="AL630" s="205">
        <v>0.09</v>
      </c>
      <c r="AM630" s="205">
        <v>0.09</v>
      </c>
      <c r="AN630" s="28" t="s">
        <v>113</v>
      </c>
      <c r="AO630" s="28" t="s">
        <v>113</v>
      </c>
      <c r="AP630" s="28" t="s">
        <v>113</v>
      </c>
      <c r="AQ630" s="90">
        <v>1</v>
      </c>
      <c r="AR630" s="38">
        <v>8689479</v>
      </c>
      <c r="AS630" s="38">
        <v>709385</v>
      </c>
      <c r="AT630" s="38">
        <v>709041</v>
      </c>
      <c r="AU630" s="38" t="s">
        <v>107</v>
      </c>
      <c r="AV630" s="38" t="s">
        <v>107</v>
      </c>
      <c r="AW630" s="38">
        <v>7961279</v>
      </c>
      <c r="AX630" s="38">
        <v>0</v>
      </c>
      <c r="AY630" s="38">
        <v>1247819</v>
      </c>
      <c r="AZ630" s="38">
        <v>901159</v>
      </c>
      <c r="BA630" s="38">
        <v>0</v>
      </c>
      <c r="BB630" s="38" t="s">
        <v>107</v>
      </c>
      <c r="BC630" s="38" t="s">
        <v>107</v>
      </c>
      <c r="BD630" s="38" t="s">
        <v>107</v>
      </c>
      <c r="BE630" s="38" t="s">
        <v>107</v>
      </c>
      <c r="BF630" s="38" t="s">
        <v>107</v>
      </c>
      <c r="BG630" s="38">
        <v>3039785</v>
      </c>
      <c r="BH630" s="38" t="s">
        <v>107</v>
      </c>
      <c r="BI630" s="38">
        <v>2083784</v>
      </c>
      <c r="BJ630" s="38">
        <v>2129750</v>
      </c>
      <c r="BK630" s="38">
        <v>0</v>
      </c>
      <c r="BL630" s="38">
        <v>0</v>
      </c>
      <c r="BM630" s="38">
        <v>171576</v>
      </c>
      <c r="BN630" s="38" t="s">
        <v>107</v>
      </c>
      <c r="BO630" s="38" t="s">
        <v>107</v>
      </c>
      <c r="BP630" s="38">
        <v>3732537</v>
      </c>
      <c r="BQ630" s="38">
        <v>74089</v>
      </c>
      <c r="BR630" s="38">
        <v>1668957</v>
      </c>
      <c r="BS630" s="38" t="s">
        <v>107</v>
      </c>
      <c r="BT630" s="38" t="s">
        <v>107</v>
      </c>
      <c r="BU630" s="38" t="s">
        <v>107</v>
      </c>
      <c r="BV630" s="38" t="s">
        <v>107</v>
      </c>
      <c r="BW630" s="38">
        <v>7018979</v>
      </c>
      <c r="BX630" s="38">
        <v>117607</v>
      </c>
      <c r="BY630" s="38" t="s">
        <v>107</v>
      </c>
      <c r="BZ630" s="38" t="s">
        <v>107</v>
      </c>
      <c r="CA630" s="38">
        <v>0</v>
      </c>
      <c r="CB630" s="38">
        <v>701898</v>
      </c>
      <c r="CC630" s="330" t="s">
        <v>107</v>
      </c>
      <c r="CD630" s="38" t="s">
        <v>107</v>
      </c>
      <c r="CE630" s="38" t="s">
        <v>107</v>
      </c>
      <c r="CF630" s="38" t="s">
        <v>107</v>
      </c>
      <c r="CG630" s="38" t="s">
        <v>107</v>
      </c>
      <c r="CH630" s="53" t="s">
        <v>113</v>
      </c>
      <c r="CI630" s="53" t="s">
        <v>113</v>
      </c>
      <c r="CJ630" s="53" t="s">
        <v>113</v>
      </c>
      <c r="CK630" s="53" t="s">
        <v>173</v>
      </c>
      <c r="CL630" s="53" t="s">
        <v>113</v>
      </c>
      <c r="CM630" s="53" t="s">
        <v>114</v>
      </c>
      <c r="CN630" s="53" t="s">
        <v>114</v>
      </c>
      <c r="CO630" s="42" t="s">
        <v>107</v>
      </c>
      <c r="CP630" s="53" t="s">
        <v>107</v>
      </c>
      <c r="CQ630" s="53" t="s">
        <v>107</v>
      </c>
      <c r="CR630" s="53" t="s">
        <v>107</v>
      </c>
      <c r="CS630" s="53" t="s">
        <v>107</v>
      </c>
      <c r="CT630" s="53" t="s">
        <v>107</v>
      </c>
      <c r="CU630" s="53" t="s">
        <v>107</v>
      </c>
      <c r="CV630" s="53" t="s">
        <v>107</v>
      </c>
      <c r="CW630" s="53" t="s">
        <v>107</v>
      </c>
      <c r="CX630" s="53" t="s">
        <v>107</v>
      </c>
      <c r="CY630" s="53" t="s">
        <v>107</v>
      </c>
      <c r="CZ630" s="53" t="s">
        <v>107</v>
      </c>
      <c r="DA630" s="53" t="s">
        <v>107</v>
      </c>
      <c r="DB630" s="53" t="s">
        <v>107</v>
      </c>
      <c r="DC630" s="53" t="s">
        <v>107</v>
      </c>
      <c r="DD630" s="332">
        <v>6511823</v>
      </c>
      <c r="DE630" s="43">
        <v>1</v>
      </c>
      <c r="DF630" s="390">
        <v>1</v>
      </c>
      <c r="DG630" s="310"/>
      <c r="DH630" s="203"/>
      <c r="DI630" s="279" t="str" cm="1">
        <f t="array" ref="DI630">+IF(AND(C630&lt;&gt;"Vehículos Eléctricos",C630&lt;&gt;"Vehículos Híbridos",AD630="PERCENTIL 50"),
     IF(VLOOKUP(_xlfn.TEXTJOIN("_",FALSE,C630:E630),BD_Perc!$A:$P,_xlfn.IFS(BD!AE630="Intervalo de precio 1",12,BD!AE630="Intervalo de precio 2",13),FALSE)&lt;=1,
     VLOOKUP(_xlfn.TEXTJOIN("_",FALSE,C630:E630),BD_Perc!$A:$P,16,FALSE),"Ok P50"),
     "Ok P30/70 ó Híbrido/Eléctrico")</f>
        <v>Ok P30/70 ó Híbrido/Eléctrico</v>
      </c>
      <c r="DJ630" s="279" t="str">
        <f t="shared" si="55"/>
        <v>Vehículos Convencionales_Camperos/Camionetas_4x2</v>
      </c>
      <c r="DK630" s="331">
        <f t="shared" si="59"/>
        <v>98700000</v>
      </c>
      <c r="DL630" s="326"/>
    </row>
    <row r="631" spans="1:116" ht="25.5">
      <c r="A631" s="28">
        <v>626</v>
      </c>
      <c r="B631" s="115" t="s">
        <v>149</v>
      </c>
      <c r="C631" s="42" t="s">
        <v>0</v>
      </c>
      <c r="D631" s="29" t="s">
        <v>337</v>
      </c>
      <c r="E631" s="42" t="s">
        <v>338</v>
      </c>
      <c r="F631" s="42" t="s">
        <v>107</v>
      </c>
      <c r="G631" s="30" t="s">
        <v>1388</v>
      </c>
      <c r="H631" s="42" t="s">
        <v>1310</v>
      </c>
      <c r="I631" s="28">
        <v>6406143</v>
      </c>
      <c r="J631" s="28" t="s">
        <v>1389</v>
      </c>
      <c r="K631" s="31" t="s">
        <v>366</v>
      </c>
      <c r="L631" s="54">
        <v>118</v>
      </c>
      <c r="M631" s="33">
        <v>5</v>
      </c>
      <c r="N631" s="34">
        <v>118000000</v>
      </c>
      <c r="O631" s="34">
        <f>+IFERROR(VLOOKUP(I631,Precio_Fasecolda!A:C,3,FALSE),IFERROR(VLOOKUP(I631,Precio_Fasecolda!B:C,2,FALSE),N631))</f>
        <v>118000000</v>
      </c>
      <c r="P631" s="34">
        <f t="shared" si="56"/>
        <v>0</v>
      </c>
      <c r="Q631" s="33" t="s">
        <v>338</v>
      </c>
      <c r="R631" s="28" t="s">
        <v>130</v>
      </c>
      <c r="S631" s="28" t="s">
        <v>112</v>
      </c>
      <c r="T631" s="28" t="s">
        <v>107</v>
      </c>
      <c r="U631" s="28" t="s">
        <v>107</v>
      </c>
      <c r="V631" s="42" t="s">
        <v>107</v>
      </c>
      <c r="W631" s="28" t="s">
        <v>107</v>
      </c>
      <c r="X631" s="28" t="s">
        <v>107</v>
      </c>
      <c r="Y631" s="28" t="str">
        <f t="shared" si="57"/>
        <v>N.A.</v>
      </c>
      <c r="Z631" s="292">
        <f t="shared" si="54"/>
        <v>110920000</v>
      </c>
      <c r="AA631" s="28" cm="1">
        <f t="array" aca="1" ref="AA631" ca="1">_xlfn.IFS(DK631&lt;$DK$4,1,AND(DK631&gt;=$DK$4,DK631&lt;=$AA$4),2,DK631&gt;$AA$4,3)</f>
        <v>2</v>
      </c>
      <c r="AB631" s="28">
        <v>0</v>
      </c>
      <c r="AC631" s="28" cm="1">
        <f t="array" aca="1" ref="AC631" ca="1">IF(AB631="PERCENTIL 30","",_xlfn.IFS(DK631&lt;$AC$4,1,DK631&gt;$AC$4,2))</f>
        <v>1</v>
      </c>
      <c r="AD631" s="28" t="str">
        <f>+IFERROR(VLOOKUP(_xlfn.TEXTJOIN("_", FALSE, C631:E631), BD_Perc!$A:$O, 15, FALSE),"Segmentación no encontrada o vehículo inactivo")</f>
        <v>PERCENTIL 30-70</v>
      </c>
      <c r="AE631" s="28" t="str" cm="1">
        <f t="array" ref="AE631">_xlfn.IFS(
    AD631 = "PERCENTIL 50",
    _xlfn.IFS(
        BD!DK631 &lt; VLOOKUP(_xlfn.TEXTJOIN("_", FALSE, C631:E631), BD_Perc!$A:$O, 11, FALSE), "Intervalo de precio 1",
        BD!DK631 &gt;= VLOOKUP(_xlfn.TEXTJOIN("_", FALSE, C631:E631), BD_Perc!$A:$O, 11, FALSE), "Intervalo de precio 2"
    ),
    AD631 = "PERCENTIL 30-70",
    _xlfn.IFS(
        BD!DK631 &lt; VLOOKUP(_xlfn.TEXTJOIN("_", FALSE, C631:E631), BD_Perc!$A:$O, 6, FALSE), "Intervalo de precio 1",
        BD!DK631 &lt; VLOOKUP(_xlfn.TEXTJOIN("_", FALSE, C631:E631), BD_Perc!$A:$O, 7, FALSE), "Intervalo de precio 2",
        BD!DK631 &gt;= VLOOKUP(_xlfn.TEXTJOIN("_", FALSE, C631:E631), BD_Perc!$A:$O, 7, FALSE), "Intervalo de precio 3"
    ),
    AD631="Segmentación no encontrada o vehículo inactivo","Segmentación no encontrada o vehículo inactivo"
)</f>
        <v>Intervalo de precio 2</v>
      </c>
      <c r="AF631" s="33" t="s">
        <v>2413</v>
      </c>
      <c r="AG631" s="35" t="b">
        <f t="shared" si="58"/>
        <v>1</v>
      </c>
      <c r="AH631" s="205">
        <v>0.06</v>
      </c>
      <c r="AI631" s="205">
        <v>7.0000000000000007E-2</v>
      </c>
      <c r="AJ631" s="205">
        <v>0.08</v>
      </c>
      <c r="AK631" s="205">
        <v>0.08</v>
      </c>
      <c r="AL631" s="205">
        <v>0.09</v>
      </c>
      <c r="AM631" s="205">
        <v>0.09</v>
      </c>
      <c r="AN631" s="28" t="s">
        <v>113</v>
      </c>
      <c r="AO631" s="28" t="s">
        <v>113</v>
      </c>
      <c r="AP631" s="28" t="s">
        <v>113</v>
      </c>
      <c r="AQ631" s="90">
        <v>1</v>
      </c>
      <c r="AR631" s="38">
        <v>8689479</v>
      </c>
      <c r="AS631" s="38">
        <v>709385</v>
      </c>
      <c r="AT631" s="38">
        <v>709041</v>
      </c>
      <c r="AU631" s="38" t="s">
        <v>107</v>
      </c>
      <c r="AV631" s="38" t="s">
        <v>107</v>
      </c>
      <c r="AW631" s="38">
        <v>7961279</v>
      </c>
      <c r="AX631" s="38">
        <v>0</v>
      </c>
      <c r="AY631" s="38">
        <v>1247819</v>
      </c>
      <c r="AZ631" s="38">
        <v>901159</v>
      </c>
      <c r="BA631" s="38">
        <v>0</v>
      </c>
      <c r="BB631" s="38" t="s">
        <v>107</v>
      </c>
      <c r="BC631" s="38" t="s">
        <v>107</v>
      </c>
      <c r="BD631" s="38" t="s">
        <v>107</v>
      </c>
      <c r="BE631" s="38" t="s">
        <v>107</v>
      </c>
      <c r="BF631" s="38" t="s">
        <v>107</v>
      </c>
      <c r="BG631" s="38">
        <v>3039785</v>
      </c>
      <c r="BH631" s="38" t="s">
        <v>107</v>
      </c>
      <c r="BI631" s="38">
        <v>2083784</v>
      </c>
      <c r="BJ631" s="38">
        <v>2129750</v>
      </c>
      <c r="BK631" s="38">
        <v>0</v>
      </c>
      <c r="BL631" s="38">
        <v>0</v>
      </c>
      <c r="BM631" s="38">
        <v>171576</v>
      </c>
      <c r="BN631" s="38" t="s">
        <v>107</v>
      </c>
      <c r="BO631" s="38" t="s">
        <v>107</v>
      </c>
      <c r="BP631" s="38">
        <v>3732537</v>
      </c>
      <c r="BQ631" s="38">
        <v>74089</v>
      </c>
      <c r="BR631" s="38">
        <v>1668957</v>
      </c>
      <c r="BS631" s="38" t="s">
        <v>107</v>
      </c>
      <c r="BT631" s="38" t="s">
        <v>107</v>
      </c>
      <c r="BU631" s="38" t="s">
        <v>107</v>
      </c>
      <c r="BV631" s="38" t="s">
        <v>107</v>
      </c>
      <c r="BW631" s="38">
        <v>7018979</v>
      </c>
      <c r="BX631" s="38">
        <v>117607</v>
      </c>
      <c r="BY631" s="38" t="s">
        <v>107</v>
      </c>
      <c r="BZ631" s="38" t="s">
        <v>107</v>
      </c>
      <c r="CA631" s="38">
        <v>0</v>
      </c>
      <c r="CB631" s="38">
        <v>701898</v>
      </c>
      <c r="CC631" s="330" t="s">
        <v>107</v>
      </c>
      <c r="CD631" s="38" t="s">
        <v>107</v>
      </c>
      <c r="CE631" s="38" t="s">
        <v>107</v>
      </c>
      <c r="CF631" s="38" t="s">
        <v>107</v>
      </c>
      <c r="CG631" s="38" t="s">
        <v>107</v>
      </c>
      <c r="CH631" s="53" t="s">
        <v>113</v>
      </c>
      <c r="CI631" s="53" t="s">
        <v>113</v>
      </c>
      <c r="CJ631" s="53" t="s">
        <v>113</v>
      </c>
      <c r="CK631" s="53" t="s">
        <v>113</v>
      </c>
      <c r="CL631" s="53" t="s">
        <v>113</v>
      </c>
      <c r="CM631" s="53" t="s">
        <v>114</v>
      </c>
      <c r="CN631" s="53" t="s">
        <v>114</v>
      </c>
      <c r="CO631" s="42" t="s">
        <v>107</v>
      </c>
      <c r="CP631" s="53" t="s">
        <v>107</v>
      </c>
      <c r="CQ631" s="53" t="s">
        <v>107</v>
      </c>
      <c r="CR631" s="53" t="s">
        <v>107</v>
      </c>
      <c r="CS631" s="53" t="s">
        <v>107</v>
      </c>
      <c r="CT631" s="53" t="s">
        <v>107</v>
      </c>
      <c r="CU631" s="53" t="s">
        <v>107</v>
      </c>
      <c r="CV631" s="53" t="s">
        <v>107</v>
      </c>
      <c r="CW631" s="53" t="s">
        <v>107</v>
      </c>
      <c r="CX631" s="53" t="s">
        <v>107</v>
      </c>
      <c r="CY631" s="53" t="s">
        <v>107</v>
      </c>
      <c r="CZ631" s="53" t="s">
        <v>107</v>
      </c>
      <c r="DA631" s="53" t="s">
        <v>107</v>
      </c>
      <c r="DB631" s="53" t="s">
        <v>107</v>
      </c>
      <c r="DC631" s="53" t="s">
        <v>107</v>
      </c>
      <c r="DD631" s="332">
        <v>6511823</v>
      </c>
      <c r="DE631" s="43">
        <v>1</v>
      </c>
      <c r="DF631" s="390">
        <v>1</v>
      </c>
      <c r="DG631" s="310"/>
      <c r="DH631" s="203"/>
      <c r="DI631" s="279" t="str" cm="1">
        <f t="array" ref="DI631">+IF(AND(C631&lt;&gt;"Vehículos Eléctricos",C631&lt;&gt;"Vehículos Híbridos",AD631="PERCENTIL 50"),
     IF(VLOOKUP(_xlfn.TEXTJOIN("_",FALSE,C631:E631),BD_Perc!$A:$P,_xlfn.IFS(BD!AE631="Intervalo de precio 1",12,BD!AE631="Intervalo de precio 2",13),FALSE)&lt;=1,
     VLOOKUP(_xlfn.TEXTJOIN("_",FALSE,C631:E631),BD_Perc!$A:$P,16,FALSE),"Ok P50"),
     "Ok P30/70 ó Híbrido/Eléctrico")</f>
        <v>Ok P30/70 ó Híbrido/Eléctrico</v>
      </c>
      <c r="DJ631" s="279" t="str">
        <f t="shared" si="55"/>
        <v>Vehículos Convencionales_Camperos/Camionetas_4x2</v>
      </c>
      <c r="DK631" s="331">
        <f t="shared" si="59"/>
        <v>110920000</v>
      </c>
      <c r="DL631" s="326"/>
    </row>
    <row r="632" spans="1:116" ht="38.25">
      <c r="A632" s="28">
        <v>627</v>
      </c>
      <c r="B632" s="115" t="s">
        <v>149</v>
      </c>
      <c r="C632" s="42" t="s">
        <v>0</v>
      </c>
      <c r="D632" s="29" t="s">
        <v>337</v>
      </c>
      <c r="E632" s="42" t="s">
        <v>338</v>
      </c>
      <c r="F632" s="42" t="s">
        <v>107</v>
      </c>
      <c r="G632" s="30" t="s">
        <v>1390</v>
      </c>
      <c r="H632" s="42" t="s">
        <v>1310</v>
      </c>
      <c r="I632" s="28">
        <v>6406145</v>
      </c>
      <c r="J632" s="28" t="s">
        <v>1391</v>
      </c>
      <c r="K632" s="31" t="s">
        <v>369</v>
      </c>
      <c r="L632" s="54">
        <v>169</v>
      </c>
      <c r="M632" s="33">
        <v>5</v>
      </c>
      <c r="N632" s="34">
        <v>168000000</v>
      </c>
      <c r="O632" s="34">
        <f>+IFERROR(VLOOKUP(I632,Precio_Fasecolda!A:C,3,FALSE),IFERROR(VLOOKUP(I632,Precio_Fasecolda!B:C,2,FALSE),N632))</f>
        <v>168000000</v>
      </c>
      <c r="P632" s="34">
        <f t="shared" si="56"/>
        <v>0</v>
      </c>
      <c r="Q632" s="33" t="s">
        <v>338</v>
      </c>
      <c r="R632" s="28" t="s">
        <v>130</v>
      </c>
      <c r="S632" s="28" t="s">
        <v>112</v>
      </c>
      <c r="T632" s="28" t="s">
        <v>107</v>
      </c>
      <c r="U632" s="28" t="s">
        <v>107</v>
      </c>
      <c r="V632" s="42" t="s">
        <v>107</v>
      </c>
      <c r="W632" s="28" t="s">
        <v>107</v>
      </c>
      <c r="X632" s="28" t="s">
        <v>107</v>
      </c>
      <c r="Y632" s="28" t="str">
        <f t="shared" si="57"/>
        <v>N.A.</v>
      </c>
      <c r="Z632" s="292">
        <f t="shared" si="54"/>
        <v>157920000</v>
      </c>
      <c r="AA632" s="28" cm="1">
        <f t="array" aca="1" ref="AA632" ca="1">_xlfn.IFS(DK632&lt;$DK$4,1,AND(DK632&gt;=$DK$4,DK632&lt;=$AA$4),2,DK632&gt;$AA$4,3)</f>
        <v>2</v>
      </c>
      <c r="AB632" s="28">
        <v>0</v>
      </c>
      <c r="AC632" s="28" cm="1">
        <f t="array" aca="1" ref="AC632" ca="1">IF(AB632="PERCENTIL 30","",_xlfn.IFS(DK632&lt;$AC$4,1,DK632&gt;$AC$4,2))</f>
        <v>1</v>
      </c>
      <c r="AD632" s="28" t="str">
        <f>+IFERROR(VLOOKUP(_xlfn.TEXTJOIN("_", FALSE, C632:E632), BD_Perc!$A:$O, 15, FALSE),"Segmentación no encontrada o vehículo inactivo")</f>
        <v>PERCENTIL 30-70</v>
      </c>
      <c r="AE632" s="28" t="str" cm="1">
        <f t="array" ref="AE632">_xlfn.IFS(
    AD632 = "PERCENTIL 50",
    _xlfn.IFS(
        BD!DK632 &lt; VLOOKUP(_xlfn.TEXTJOIN("_", FALSE, C632:E632), BD_Perc!$A:$O, 11, FALSE), "Intervalo de precio 1",
        BD!DK632 &gt;= VLOOKUP(_xlfn.TEXTJOIN("_", FALSE, C632:E632), BD_Perc!$A:$O, 11, FALSE), "Intervalo de precio 2"
    ),
    AD632 = "PERCENTIL 30-70",
    _xlfn.IFS(
        BD!DK632 &lt; VLOOKUP(_xlfn.TEXTJOIN("_", FALSE, C632:E632), BD_Perc!$A:$O, 6, FALSE), "Intervalo de precio 1",
        BD!DK632 &lt; VLOOKUP(_xlfn.TEXTJOIN("_", FALSE, C632:E632), BD_Perc!$A:$O, 7, FALSE), "Intervalo de precio 2",
        BD!DK632 &gt;= VLOOKUP(_xlfn.TEXTJOIN("_", FALSE, C632:E632), BD_Perc!$A:$O, 7, FALSE), "Intervalo de precio 3"
    ),
    AD632="Segmentación no encontrada o vehículo inactivo","Segmentación no encontrada o vehículo inactivo"
)</f>
        <v>Intervalo de precio 3</v>
      </c>
      <c r="AF632" s="33" t="s">
        <v>2414</v>
      </c>
      <c r="AG632" s="35" t="b">
        <f t="shared" si="58"/>
        <v>1</v>
      </c>
      <c r="AH632" s="205">
        <v>0.06</v>
      </c>
      <c r="AI632" s="205">
        <v>7.0000000000000007E-2</v>
      </c>
      <c r="AJ632" s="205">
        <v>0.08</v>
      </c>
      <c r="AK632" s="205">
        <v>0.08</v>
      </c>
      <c r="AL632" s="205">
        <v>0.09</v>
      </c>
      <c r="AM632" s="205">
        <v>0.09</v>
      </c>
      <c r="AN632" s="28" t="s">
        <v>113</v>
      </c>
      <c r="AO632" s="28" t="s">
        <v>113</v>
      </c>
      <c r="AP632" s="28" t="s">
        <v>113</v>
      </c>
      <c r="AQ632" s="90">
        <v>1</v>
      </c>
      <c r="AR632" s="38">
        <v>8689479</v>
      </c>
      <c r="AS632" s="38">
        <v>709385</v>
      </c>
      <c r="AT632" s="38">
        <v>709041</v>
      </c>
      <c r="AU632" s="38" t="s">
        <v>107</v>
      </c>
      <c r="AV632" s="38" t="s">
        <v>107</v>
      </c>
      <c r="AW632" s="38">
        <v>7961279</v>
      </c>
      <c r="AX632" s="38">
        <v>0</v>
      </c>
      <c r="AY632" s="38">
        <v>0</v>
      </c>
      <c r="AZ632" s="38">
        <v>901159</v>
      </c>
      <c r="BA632" s="38">
        <v>0</v>
      </c>
      <c r="BB632" s="38" t="s">
        <v>107</v>
      </c>
      <c r="BC632" s="38" t="s">
        <v>107</v>
      </c>
      <c r="BD632" s="38" t="s">
        <v>107</v>
      </c>
      <c r="BE632" s="38" t="s">
        <v>107</v>
      </c>
      <c r="BF632" s="38" t="s">
        <v>107</v>
      </c>
      <c r="BG632" s="38">
        <v>3830485</v>
      </c>
      <c r="BH632" s="38" t="s">
        <v>107</v>
      </c>
      <c r="BI632" s="38">
        <v>2083784</v>
      </c>
      <c r="BJ632" s="38">
        <v>2129750</v>
      </c>
      <c r="BK632" s="38">
        <v>0</v>
      </c>
      <c r="BL632" s="38">
        <v>0</v>
      </c>
      <c r="BM632" s="38">
        <v>233966</v>
      </c>
      <c r="BN632" s="38" t="s">
        <v>107</v>
      </c>
      <c r="BO632" s="38" t="s">
        <v>107</v>
      </c>
      <c r="BP632" s="38">
        <v>3732537</v>
      </c>
      <c r="BQ632" s="38">
        <v>74089</v>
      </c>
      <c r="BR632" s="38">
        <v>1668957</v>
      </c>
      <c r="BS632" s="38" t="s">
        <v>107</v>
      </c>
      <c r="BT632" s="38" t="s">
        <v>107</v>
      </c>
      <c r="BU632" s="38" t="s">
        <v>107</v>
      </c>
      <c r="BV632" s="38" t="s">
        <v>107</v>
      </c>
      <c r="BW632" s="38">
        <v>7018979</v>
      </c>
      <c r="BX632" s="38">
        <v>117607</v>
      </c>
      <c r="BY632" s="38" t="s">
        <v>107</v>
      </c>
      <c r="BZ632" s="38" t="s">
        <v>107</v>
      </c>
      <c r="CA632" s="38">
        <v>0</v>
      </c>
      <c r="CB632" s="38">
        <v>701898</v>
      </c>
      <c r="CC632" s="330" t="s">
        <v>107</v>
      </c>
      <c r="CD632" s="38" t="s">
        <v>107</v>
      </c>
      <c r="CE632" s="38" t="s">
        <v>107</v>
      </c>
      <c r="CF632" s="38" t="s">
        <v>107</v>
      </c>
      <c r="CG632" s="38" t="s">
        <v>107</v>
      </c>
      <c r="CH632" s="53" t="s">
        <v>113</v>
      </c>
      <c r="CI632" s="53" t="s">
        <v>113</v>
      </c>
      <c r="CJ632" s="53" t="s">
        <v>113</v>
      </c>
      <c r="CK632" s="53" t="s">
        <v>113</v>
      </c>
      <c r="CL632" s="53" t="s">
        <v>113</v>
      </c>
      <c r="CM632" s="53" t="s">
        <v>113</v>
      </c>
      <c r="CN632" s="53" t="s">
        <v>114</v>
      </c>
      <c r="CO632" s="42" t="s">
        <v>107</v>
      </c>
      <c r="CP632" s="53" t="s">
        <v>107</v>
      </c>
      <c r="CQ632" s="53" t="s">
        <v>107</v>
      </c>
      <c r="CR632" s="53" t="s">
        <v>107</v>
      </c>
      <c r="CS632" s="53" t="s">
        <v>107</v>
      </c>
      <c r="CT632" s="53" t="s">
        <v>107</v>
      </c>
      <c r="CU632" s="53" t="s">
        <v>107</v>
      </c>
      <c r="CV632" s="53" t="s">
        <v>107</v>
      </c>
      <c r="CW632" s="53" t="s">
        <v>107</v>
      </c>
      <c r="CX632" s="53" t="s">
        <v>107</v>
      </c>
      <c r="CY632" s="53" t="s">
        <v>107</v>
      </c>
      <c r="CZ632" s="53" t="s">
        <v>107</v>
      </c>
      <c r="DA632" s="53" t="s">
        <v>107</v>
      </c>
      <c r="DB632" s="53" t="s">
        <v>107</v>
      </c>
      <c r="DC632" s="53" t="s">
        <v>107</v>
      </c>
      <c r="DD632" s="332">
        <v>7296307</v>
      </c>
      <c r="DE632" s="43">
        <v>0</v>
      </c>
      <c r="DF632" s="390">
        <v>0</v>
      </c>
      <c r="DG632" s="310">
        <v>45698</v>
      </c>
      <c r="DH632" s="203" t="s">
        <v>2495</v>
      </c>
      <c r="DI632" s="279" t="str" cm="1">
        <f t="array" ref="DI632">+IF(AND(C632&lt;&gt;"Vehículos Eléctricos",C632&lt;&gt;"Vehículos Híbridos",AD632="PERCENTIL 50"),
     IF(VLOOKUP(_xlfn.TEXTJOIN("_",FALSE,C632:E632),BD_Perc!$A:$P,_xlfn.IFS(BD!AE632="Intervalo de precio 1",12,BD!AE632="Intervalo de precio 2",13),FALSE)&lt;=1,
     VLOOKUP(_xlfn.TEXTJOIN("_",FALSE,C632:E632),BD_Perc!$A:$P,16,FALSE),"Ok P50"),
     "Ok P30/70 ó Híbrido/Eléctrico")</f>
        <v>Ok P30/70 ó Híbrido/Eléctrico</v>
      </c>
      <c r="DJ632" s="279" t="str">
        <f t="shared" si="55"/>
        <v>Vehículos Convencionales_Camperos/Camionetas_4x2</v>
      </c>
      <c r="DK632" s="331">
        <f t="shared" si="59"/>
        <v>157920000</v>
      </c>
      <c r="DL632" s="326"/>
    </row>
    <row r="633" spans="1:116" ht="38.25">
      <c r="A633" s="28">
        <v>628</v>
      </c>
      <c r="B633" s="115" t="s">
        <v>149</v>
      </c>
      <c r="C633" s="42" t="s">
        <v>0</v>
      </c>
      <c r="D633" s="29" t="s">
        <v>337</v>
      </c>
      <c r="E633" s="42" t="s">
        <v>346</v>
      </c>
      <c r="F633" s="42" t="s">
        <v>107</v>
      </c>
      <c r="G633" s="30" t="s">
        <v>1392</v>
      </c>
      <c r="H633" s="42" t="s">
        <v>1310</v>
      </c>
      <c r="I633" s="28">
        <v>6406144</v>
      </c>
      <c r="J633" s="28" t="s">
        <v>1393</v>
      </c>
      <c r="K633" s="31" t="s">
        <v>142</v>
      </c>
      <c r="L633" s="54">
        <v>169</v>
      </c>
      <c r="M633" s="33">
        <v>5</v>
      </c>
      <c r="N633" s="34">
        <v>186000000</v>
      </c>
      <c r="O633" s="34">
        <f>+IFERROR(VLOOKUP(I633,Precio_Fasecolda!A:C,3,FALSE),IFERROR(VLOOKUP(I633,Precio_Fasecolda!B:C,2,FALSE),N633))</f>
        <v>186000000</v>
      </c>
      <c r="P633" s="34">
        <f t="shared" si="56"/>
        <v>0</v>
      </c>
      <c r="Q633" s="33" t="s">
        <v>346</v>
      </c>
      <c r="R633" s="28" t="s">
        <v>130</v>
      </c>
      <c r="S633" s="28" t="s">
        <v>112</v>
      </c>
      <c r="T633" s="28" t="s">
        <v>107</v>
      </c>
      <c r="U633" s="28" t="s">
        <v>107</v>
      </c>
      <c r="V633" s="42" t="s">
        <v>107</v>
      </c>
      <c r="W633" s="28" t="s">
        <v>107</v>
      </c>
      <c r="X633" s="28" t="s">
        <v>107</v>
      </c>
      <c r="Y633" s="28" t="str">
        <f t="shared" si="57"/>
        <v>N.A.</v>
      </c>
      <c r="Z633" s="292">
        <f t="shared" si="54"/>
        <v>174840000</v>
      </c>
      <c r="AA633" s="28" cm="1">
        <f t="array" aca="1" ref="AA633" ca="1">_xlfn.IFS(DK633&lt;$DK$4,1,AND(DK633&gt;=$DK$4,DK633&lt;=$AA$4),2,DK633&gt;$AA$4,3)</f>
        <v>2</v>
      </c>
      <c r="AB633" s="28">
        <v>0</v>
      </c>
      <c r="AC633" s="28" cm="1">
        <f t="array" aca="1" ref="AC633" ca="1">IF(AB633="PERCENTIL 30","",_xlfn.IFS(DK633&lt;$AC$4,1,DK633&gt;$AC$4,2))</f>
        <v>2</v>
      </c>
      <c r="AD633" s="28" t="str">
        <f>+IFERROR(VLOOKUP(_xlfn.TEXTJOIN("_", FALSE, C633:E633), BD_Perc!$A:$O, 15, FALSE),"Segmentación no encontrada o vehículo inactivo")</f>
        <v>PERCENTIL 30-70</v>
      </c>
      <c r="AE633" s="28" t="str" cm="1">
        <f t="array" ref="AE633">_xlfn.IFS(
    AD633 = "PERCENTIL 50",
    _xlfn.IFS(
        BD!DK633 &lt; VLOOKUP(_xlfn.TEXTJOIN("_", FALSE, C633:E633), BD_Perc!$A:$O, 11, FALSE), "Intervalo de precio 1",
        BD!DK633 &gt;= VLOOKUP(_xlfn.TEXTJOIN("_", FALSE, C633:E633), BD_Perc!$A:$O, 11, FALSE), "Intervalo de precio 2"
    ),
    AD633 = "PERCENTIL 30-70",
    _xlfn.IFS(
        BD!DK633 &lt; VLOOKUP(_xlfn.TEXTJOIN("_", FALSE, C633:E633), BD_Perc!$A:$O, 6, FALSE), "Intervalo de precio 1",
        BD!DK633 &lt; VLOOKUP(_xlfn.TEXTJOIN("_", FALSE, C633:E633), BD_Perc!$A:$O, 7, FALSE), "Intervalo de precio 2",
        BD!DK633 &gt;= VLOOKUP(_xlfn.TEXTJOIN("_", FALSE, C633:E633), BD_Perc!$A:$O, 7, FALSE), "Intervalo de precio 3"
    ),
    AD633="Segmentación no encontrada o vehículo inactivo","Segmentación no encontrada o vehículo inactivo"
)</f>
        <v>Intervalo de precio 2</v>
      </c>
      <c r="AF633" s="33" t="s">
        <v>2413</v>
      </c>
      <c r="AG633" s="35" t="b">
        <f t="shared" si="58"/>
        <v>1</v>
      </c>
      <c r="AH633" s="205">
        <v>0.06</v>
      </c>
      <c r="AI633" s="205">
        <v>7.0000000000000007E-2</v>
      </c>
      <c r="AJ633" s="205">
        <v>0.08</v>
      </c>
      <c r="AK633" s="205">
        <v>0.08</v>
      </c>
      <c r="AL633" s="205">
        <v>0.09</v>
      </c>
      <c r="AM633" s="205">
        <v>0.09</v>
      </c>
      <c r="AN633" s="28" t="s">
        <v>113</v>
      </c>
      <c r="AO633" s="28" t="s">
        <v>113</v>
      </c>
      <c r="AP633" s="28" t="s">
        <v>113</v>
      </c>
      <c r="AQ633" s="90">
        <v>1</v>
      </c>
      <c r="AR633" s="38">
        <v>8689479</v>
      </c>
      <c r="AS633" s="38">
        <v>709385</v>
      </c>
      <c r="AT633" s="38">
        <v>709041</v>
      </c>
      <c r="AU633" s="38" t="s">
        <v>107</v>
      </c>
      <c r="AV633" s="38" t="s">
        <v>107</v>
      </c>
      <c r="AW633" s="38">
        <v>7961279</v>
      </c>
      <c r="AX633" s="38">
        <v>0</v>
      </c>
      <c r="AY633" s="38">
        <v>0</v>
      </c>
      <c r="AZ633" s="38">
        <v>901159</v>
      </c>
      <c r="BA633" s="38">
        <v>0</v>
      </c>
      <c r="BB633" s="38" t="s">
        <v>107</v>
      </c>
      <c r="BC633" s="38" t="s">
        <v>107</v>
      </c>
      <c r="BD633" s="38" t="s">
        <v>107</v>
      </c>
      <c r="BE633" s="38" t="s">
        <v>107</v>
      </c>
      <c r="BF633" s="38" t="s">
        <v>107</v>
      </c>
      <c r="BG633" s="38">
        <v>3830485</v>
      </c>
      <c r="BH633" s="38" t="s">
        <v>107</v>
      </c>
      <c r="BI633" s="38">
        <v>2083784</v>
      </c>
      <c r="BJ633" s="38">
        <v>2129750</v>
      </c>
      <c r="BK633" s="38">
        <v>0</v>
      </c>
      <c r="BL633" s="38">
        <v>0</v>
      </c>
      <c r="BM633" s="38">
        <v>233966</v>
      </c>
      <c r="BN633" s="38" t="s">
        <v>107</v>
      </c>
      <c r="BO633" s="38" t="s">
        <v>107</v>
      </c>
      <c r="BP633" s="38">
        <v>3732537</v>
      </c>
      <c r="BQ633" s="38">
        <v>74089</v>
      </c>
      <c r="BR633" s="38">
        <v>1668957</v>
      </c>
      <c r="BS633" s="38" t="s">
        <v>107</v>
      </c>
      <c r="BT633" s="38" t="s">
        <v>107</v>
      </c>
      <c r="BU633" s="38" t="s">
        <v>107</v>
      </c>
      <c r="BV633" s="38" t="s">
        <v>107</v>
      </c>
      <c r="BW633" s="38">
        <v>7018979</v>
      </c>
      <c r="BX633" s="38">
        <v>117607</v>
      </c>
      <c r="BY633" s="38" t="s">
        <v>107</v>
      </c>
      <c r="BZ633" s="38" t="s">
        <v>107</v>
      </c>
      <c r="CA633" s="38">
        <v>0</v>
      </c>
      <c r="CB633" s="38">
        <v>701898</v>
      </c>
      <c r="CC633" s="330" t="s">
        <v>107</v>
      </c>
      <c r="CD633" s="38" t="s">
        <v>107</v>
      </c>
      <c r="CE633" s="38" t="s">
        <v>107</v>
      </c>
      <c r="CF633" s="38" t="s">
        <v>107</v>
      </c>
      <c r="CG633" s="38" t="s">
        <v>107</v>
      </c>
      <c r="CH633" s="53" t="s">
        <v>176</v>
      </c>
      <c r="CI633" s="53" t="s">
        <v>1394</v>
      </c>
      <c r="CJ633" s="53" t="s">
        <v>113</v>
      </c>
      <c r="CK633" s="53" t="s">
        <v>113</v>
      </c>
      <c r="CL633" s="53" t="s">
        <v>113</v>
      </c>
      <c r="CM633" s="53" t="s">
        <v>113</v>
      </c>
      <c r="CN633" s="53" t="s">
        <v>114</v>
      </c>
      <c r="CO633" s="42" t="s">
        <v>107</v>
      </c>
      <c r="CP633" s="28" t="s">
        <v>107</v>
      </c>
      <c r="CQ633" s="28" t="s">
        <v>107</v>
      </c>
      <c r="CR633" s="28" t="s">
        <v>107</v>
      </c>
      <c r="CS633" s="28" t="s">
        <v>107</v>
      </c>
      <c r="CT633" s="28" t="s">
        <v>107</v>
      </c>
      <c r="CU633" s="28" t="s">
        <v>107</v>
      </c>
      <c r="CV633" s="28" t="s">
        <v>107</v>
      </c>
      <c r="CW633" s="28" t="s">
        <v>107</v>
      </c>
      <c r="CX633" s="28" t="s">
        <v>107</v>
      </c>
      <c r="CY633" s="28" t="s">
        <v>107</v>
      </c>
      <c r="CZ633" s="28" t="s">
        <v>107</v>
      </c>
      <c r="DA633" s="28" t="s">
        <v>107</v>
      </c>
      <c r="DB633" s="28" t="s">
        <v>107</v>
      </c>
      <c r="DC633" s="28" t="s">
        <v>107</v>
      </c>
      <c r="DD633" s="332">
        <v>7296307</v>
      </c>
      <c r="DE633" s="43">
        <v>0</v>
      </c>
      <c r="DF633" s="390">
        <v>0</v>
      </c>
      <c r="DG633" s="310">
        <v>45698</v>
      </c>
      <c r="DH633" s="203" t="s">
        <v>2495</v>
      </c>
      <c r="DI633" s="279" t="str" cm="1">
        <f t="array" ref="DI633">+IF(AND(C633&lt;&gt;"Vehículos Eléctricos",C633&lt;&gt;"Vehículos Híbridos",AD633="PERCENTIL 50"),
     IF(VLOOKUP(_xlfn.TEXTJOIN("_",FALSE,C633:E633),BD_Perc!$A:$P,_xlfn.IFS(BD!AE633="Intervalo de precio 1",12,BD!AE633="Intervalo de precio 2",13),FALSE)&lt;=1,
     VLOOKUP(_xlfn.TEXTJOIN("_",FALSE,C633:E633),BD_Perc!$A:$P,16,FALSE),"Ok P50"),
     "Ok P30/70 ó Híbrido/Eléctrico")</f>
        <v>Ok P30/70 ó Híbrido/Eléctrico</v>
      </c>
      <c r="DJ633" s="279" t="str">
        <f t="shared" si="55"/>
        <v>Vehículos Convencionales_Camperos/Camionetas_4x4</v>
      </c>
      <c r="DK633" s="331">
        <f t="shared" si="59"/>
        <v>174840000</v>
      </c>
      <c r="DL633" s="326"/>
    </row>
    <row r="634" spans="1:116" ht="25.5">
      <c r="A634" s="28">
        <v>629</v>
      </c>
      <c r="B634" s="29" t="s">
        <v>149</v>
      </c>
      <c r="C634" s="42" t="s">
        <v>0</v>
      </c>
      <c r="D634" s="29" t="s">
        <v>665</v>
      </c>
      <c r="E634" s="42" t="s">
        <v>666</v>
      </c>
      <c r="F634" s="42" t="s">
        <v>338</v>
      </c>
      <c r="G634" s="30" t="s">
        <v>2431</v>
      </c>
      <c r="H634" s="42" t="s">
        <v>1310</v>
      </c>
      <c r="I634" s="28">
        <v>6421079</v>
      </c>
      <c r="J634" s="28" t="s">
        <v>1395</v>
      </c>
      <c r="K634" s="31" t="s">
        <v>674</v>
      </c>
      <c r="L634" s="56">
        <v>158</v>
      </c>
      <c r="M634" s="33" t="s">
        <v>107</v>
      </c>
      <c r="N634" s="34">
        <v>137000000</v>
      </c>
      <c r="O634" s="34">
        <f>+IFERROR(VLOOKUP(I634,Precio_Fasecolda!A:C,3,FALSE),IFERROR(VLOOKUP(I634,Precio_Fasecolda!B:C,2,FALSE),N634))</f>
        <v>137000000</v>
      </c>
      <c r="P634" s="34">
        <f t="shared" si="56"/>
        <v>0</v>
      </c>
      <c r="Q634" s="33" t="s">
        <v>338</v>
      </c>
      <c r="R634" s="28" t="s">
        <v>2415</v>
      </c>
      <c r="S634" s="28" t="s">
        <v>112</v>
      </c>
      <c r="T634" s="28" t="s">
        <v>107</v>
      </c>
      <c r="U634" s="28" t="s">
        <v>107</v>
      </c>
      <c r="V634" s="42" t="s">
        <v>107</v>
      </c>
      <c r="W634" s="28" t="s">
        <v>107</v>
      </c>
      <c r="X634" s="28" t="s">
        <v>107</v>
      </c>
      <c r="Y634" s="28" t="str">
        <f t="shared" si="57"/>
        <v>N.A.</v>
      </c>
      <c r="Z634" s="292">
        <f t="shared" si="54"/>
        <v>124670000</v>
      </c>
      <c r="AA634" s="28" cm="1">
        <f t="array" aca="1" ref="AA634" ca="1">_xlfn.IFS(DK634&lt;$DK$4,1,AND(DK634&gt;=$DK$4,DK634&lt;=$AA$4),2,DK634&gt;$AA$4,3)</f>
        <v>2</v>
      </c>
      <c r="AB634" s="28">
        <v>0</v>
      </c>
      <c r="AC634" s="28" cm="1">
        <f t="array" aca="1" ref="AC634" ca="1">IF(AB634="PERCENTIL 30","",_xlfn.IFS(DK634&lt;$AC$4,1,DK634&gt;$AC$4,2))</f>
        <v>1</v>
      </c>
      <c r="AD634" s="28" t="str">
        <f>+IFERROR(VLOOKUP(_xlfn.TEXTJOIN("_", FALSE, C634:E634), BD_Perc!$A:$O, 15, FALSE),"Segmentación no encontrada o vehículo inactivo")</f>
        <v>PERCENTIL 30-70</v>
      </c>
      <c r="AE634" s="28" t="str" cm="1">
        <f t="array" ref="AE634">_xlfn.IFS(
    AD634 = "PERCENTIL 50",
    _xlfn.IFS(
        BD!DK634 &lt; VLOOKUP(_xlfn.TEXTJOIN("_", FALSE, C634:E634), BD_Perc!$A:$O, 11, FALSE), "Intervalo de precio 1",
        BD!DK634 &gt;= VLOOKUP(_xlfn.TEXTJOIN("_", FALSE, C634:E634), BD_Perc!$A:$O, 11, FALSE), "Intervalo de precio 2"
    ),
    AD634 = "PERCENTIL 30-70",
    _xlfn.IFS(
        BD!DK634 &lt; VLOOKUP(_xlfn.TEXTJOIN("_", FALSE, C634:E634), BD_Perc!$A:$O, 6, FALSE), "Intervalo de precio 1",
        BD!DK634 &lt; VLOOKUP(_xlfn.TEXTJOIN("_", FALSE, C634:E634), BD_Perc!$A:$O, 7, FALSE), "Intervalo de precio 2",
        BD!DK634 &gt;= VLOOKUP(_xlfn.TEXTJOIN("_", FALSE, C634:E634), BD_Perc!$A:$O, 7, FALSE), "Intervalo de precio 3"
    ),
    AD634="Segmentación no encontrada o vehículo inactivo","Segmentación no encontrada o vehículo inactivo"
)</f>
        <v>Intervalo de precio 1</v>
      </c>
      <c r="AF634" s="33" t="s">
        <v>2412</v>
      </c>
      <c r="AG634" s="35" t="b">
        <f t="shared" si="58"/>
        <v>1</v>
      </c>
      <c r="AH634" s="207">
        <v>0.09</v>
      </c>
      <c r="AI634" s="207">
        <v>0.1</v>
      </c>
      <c r="AJ634" s="207">
        <v>0.1</v>
      </c>
      <c r="AK634" s="207">
        <v>0.11</v>
      </c>
      <c r="AL634" s="207">
        <v>0.11</v>
      </c>
      <c r="AM634" s="207">
        <v>0.11</v>
      </c>
      <c r="AN634" s="28" t="s">
        <v>114</v>
      </c>
      <c r="AO634" s="28" t="s">
        <v>114</v>
      </c>
      <c r="AP634" s="28" t="s">
        <v>113</v>
      </c>
      <c r="AQ634" s="90">
        <v>1</v>
      </c>
      <c r="AR634" s="38">
        <v>8689479</v>
      </c>
      <c r="AS634" s="38">
        <v>592663</v>
      </c>
      <c r="AT634" s="38">
        <v>709041</v>
      </c>
      <c r="AU634" s="38">
        <v>997966</v>
      </c>
      <c r="AV634" s="38">
        <v>918589</v>
      </c>
      <c r="AW634" s="38">
        <v>7961279</v>
      </c>
      <c r="AX634" s="38">
        <v>0</v>
      </c>
      <c r="AY634" s="38">
        <v>1247819</v>
      </c>
      <c r="AZ634" s="38">
        <v>901159</v>
      </c>
      <c r="BA634" s="38">
        <v>0</v>
      </c>
      <c r="BB634" s="38" t="s">
        <v>107</v>
      </c>
      <c r="BC634" s="38" t="s">
        <v>107</v>
      </c>
      <c r="BD634" s="38" t="s">
        <v>107</v>
      </c>
      <c r="BE634" s="38" t="s">
        <v>107</v>
      </c>
      <c r="BF634" s="38">
        <v>1639447</v>
      </c>
      <c r="BG634" s="38">
        <v>3600655</v>
      </c>
      <c r="BH634" s="38">
        <v>2606006</v>
      </c>
      <c r="BI634" s="38">
        <v>2083784</v>
      </c>
      <c r="BJ634" s="38">
        <v>2129750</v>
      </c>
      <c r="BK634" s="38">
        <v>0</v>
      </c>
      <c r="BL634" s="38">
        <v>1685413</v>
      </c>
      <c r="BM634" s="38">
        <v>171576</v>
      </c>
      <c r="BN634" s="38">
        <v>2183683</v>
      </c>
      <c r="BO634" s="38">
        <v>812063</v>
      </c>
      <c r="BP634" s="38">
        <v>3732537</v>
      </c>
      <c r="BQ634" s="38">
        <v>70190</v>
      </c>
      <c r="BR634" s="38">
        <v>1668957</v>
      </c>
      <c r="BS634" s="38">
        <v>748691</v>
      </c>
      <c r="BT634" s="38">
        <v>1071877</v>
      </c>
      <c r="BU634" s="38">
        <v>0</v>
      </c>
      <c r="BV634" s="38" t="s">
        <v>107</v>
      </c>
      <c r="BW634" s="38">
        <v>7018979</v>
      </c>
      <c r="BX634" s="38">
        <v>117607</v>
      </c>
      <c r="BY634" s="38">
        <v>5863967</v>
      </c>
      <c r="BZ634" s="38">
        <v>7876855</v>
      </c>
      <c r="CA634" s="38">
        <v>0</v>
      </c>
      <c r="CB634" s="38">
        <v>701898</v>
      </c>
      <c r="CC634" s="330" t="s">
        <v>107</v>
      </c>
      <c r="CD634" s="38" t="s">
        <v>107</v>
      </c>
      <c r="CE634" s="38" t="s">
        <v>107</v>
      </c>
      <c r="CF634" s="38" t="s">
        <v>107</v>
      </c>
      <c r="CG634" s="38" t="s">
        <v>107</v>
      </c>
      <c r="CH634" s="53" t="s">
        <v>113</v>
      </c>
      <c r="CI634" s="53" t="s">
        <v>113</v>
      </c>
      <c r="CJ634" s="53" t="s">
        <v>113</v>
      </c>
      <c r="CK634" s="53" t="s">
        <v>114</v>
      </c>
      <c r="CL634" s="53" t="s">
        <v>113</v>
      </c>
      <c r="CM634" s="53" t="s">
        <v>114</v>
      </c>
      <c r="CN634" s="53" t="s">
        <v>114</v>
      </c>
      <c r="CO634" s="42" t="s">
        <v>107</v>
      </c>
      <c r="CP634" s="53" t="s">
        <v>107</v>
      </c>
      <c r="CQ634" s="53" t="s">
        <v>107</v>
      </c>
      <c r="CR634" s="53" t="s">
        <v>107</v>
      </c>
      <c r="CS634" s="53" t="s">
        <v>107</v>
      </c>
      <c r="CT634" s="53" t="s">
        <v>107</v>
      </c>
      <c r="CU634" s="53" t="s">
        <v>107</v>
      </c>
      <c r="CV634" s="53" t="s">
        <v>107</v>
      </c>
      <c r="CW634" s="53" t="s">
        <v>107</v>
      </c>
      <c r="CX634" s="53" t="s">
        <v>107</v>
      </c>
      <c r="CY634" s="53" t="s">
        <v>107</v>
      </c>
      <c r="CZ634" s="53" t="s">
        <v>107</v>
      </c>
      <c r="DA634" s="53" t="s">
        <v>107</v>
      </c>
      <c r="DB634" s="53" t="s">
        <v>107</v>
      </c>
      <c r="DC634" s="53" t="s">
        <v>107</v>
      </c>
      <c r="DD634" s="332">
        <v>7354530</v>
      </c>
      <c r="DE634" s="43">
        <v>1</v>
      </c>
      <c r="DF634" s="390">
        <v>1</v>
      </c>
      <c r="DG634" s="310"/>
      <c r="DH634" s="203"/>
      <c r="DI634" s="279" t="str" cm="1">
        <f t="array" ref="DI634">+IF(AND(C634&lt;&gt;"Vehículos Eléctricos",C634&lt;&gt;"Vehículos Híbridos",AD634="PERCENTIL 50"),
     IF(VLOOKUP(_xlfn.TEXTJOIN("_",FALSE,C634:E634),BD_Perc!$A:$P,_xlfn.IFS(BD!AE634="Intervalo de precio 1",12,BD!AE634="Intervalo de precio 2",13),FALSE)&lt;=1,
     VLOOKUP(_xlfn.TEXTJOIN("_",FALSE,C634:E634),BD_Perc!$A:$P,16,FALSE),"Ok P50"),
     "Ok P30/70 ó Híbrido/Eléctrico")</f>
        <v>Ok P30/70 ó Híbrido/Eléctrico</v>
      </c>
      <c r="DJ634" s="279" t="str">
        <f t="shared" si="55"/>
        <v>Vehículos Convencionales_Pick Up_PICKUP DOBLE CAB - PLATON</v>
      </c>
      <c r="DK634" s="331">
        <f t="shared" si="59"/>
        <v>124670000</v>
      </c>
      <c r="DL634" s="326"/>
    </row>
    <row r="635" spans="1:116" ht="25.5">
      <c r="A635" s="28">
        <v>630</v>
      </c>
      <c r="B635" s="115" t="s">
        <v>149</v>
      </c>
      <c r="C635" s="42" t="s">
        <v>0</v>
      </c>
      <c r="D635" s="29" t="s">
        <v>665</v>
      </c>
      <c r="E635" s="42" t="s">
        <v>666</v>
      </c>
      <c r="F635" s="42" t="s">
        <v>338</v>
      </c>
      <c r="G635" s="30" t="s">
        <v>1396</v>
      </c>
      <c r="H635" s="42" t="s">
        <v>1310</v>
      </c>
      <c r="I635" s="28">
        <v>6421080</v>
      </c>
      <c r="J635" s="28" t="s">
        <v>1397</v>
      </c>
      <c r="K635" s="31" t="s">
        <v>674</v>
      </c>
      <c r="L635" s="56">
        <v>161</v>
      </c>
      <c r="M635" s="33" t="s">
        <v>107</v>
      </c>
      <c r="N635" s="34">
        <v>133000000</v>
      </c>
      <c r="O635" s="34">
        <f>+IFERROR(VLOOKUP(I635,Precio_Fasecolda!A:C,3,FALSE),IFERROR(VLOOKUP(I635,Precio_Fasecolda!B:C,2,FALSE),N635))</f>
        <v>133000000</v>
      </c>
      <c r="P635" s="34">
        <f t="shared" si="56"/>
        <v>0</v>
      </c>
      <c r="Q635" s="33" t="s">
        <v>338</v>
      </c>
      <c r="R635" s="28" t="s">
        <v>2415</v>
      </c>
      <c r="S635" s="28" t="s">
        <v>360</v>
      </c>
      <c r="T635" s="28" t="s">
        <v>107</v>
      </c>
      <c r="U635" s="28" t="s">
        <v>107</v>
      </c>
      <c r="V635" s="42" t="s">
        <v>107</v>
      </c>
      <c r="W635" s="28" t="s">
        <v>107</v>
      </c>
      <c r="X635" s="28" t="s">
        <v>107</v>
      </c>
      <c r="Y635" s="28" t="str">
        <f t="shared" si="57"/>
        <v>N.A.</v>
      </c>
      <c r="Z635" s="292">
        <f t="shared" si="54"/>
        <v>121030000</v>
      </c>
      <c r="AA635" s="28" cm="1">
        <f t="array" aca="1" ref="AA635" ca="1">_xlfn.IFS(DK635&lt;$DK$4,1,AND(DK635&gt;=$DK$4,DK635&lt;=$AA$4),2,DK635&gt;$AA$4,3)</f>
        <v>2</v>
      </c>
      <c r="AB635" s="28">
        <v>0</v>
      </c>
      <c r="AC635" s="28" cm="1">
        <f t="array" aca="1" ref="AC635" ca="1">IF(AB635="PERCENTIL 30","",_xlfn.IFS(DK635&lt;$AC$4,1,DK635&gt;$AC$4,2))</f>
        <v>1</v>
      </c>
      <c r="AD635" s="28" t="str">
        <f>+IFERROR(VLOOKUP(_xlfn.TEXTJOIN("_", FALSE, C635:E635), BD_Perc!$A:$O, 15, FALSE),"Segmentación no encontrada o vehículo inactivo")</f>
        <v>PERCENTIL 30-70</v>
      </c>
      <c r="AE635" s="28" t="str" cm="1">
        <f t="array" ref="AE635">_xlfn.IFS(
    AD635 = "PERCENTIL 50",
    _xlfn.IFS(
        BD!DK635 &lt; VLOOKUP(_xlfn.TEXTJOIN("_", FALSE, C635:E635), BD_Perc!$A:$O, 11, FALSE), "Intervalo de precio 1",
        BD!DK635 &gt;= VLOOKUP(_xlfn.TEXTJOIN("_", FALSE, C635:E635), BD_Perc!$A:$O, 11, FALSE), "Intervalo de precio 2"
    ),
    AD635 = "PERCENTIL 30-70",
    _xlfn.IFS(
        BD!DK635 &lt; VLOOKUP(_xlfn.TEXTJOIN("_", FALSE, C635:E635), BD_Perc!$A:$O, 6, FALSE), "Intervalo de precio 1",
        BD!DK635 &lt; VLOOKUP(_xlfn.TEXTJOIN("_", FALSE, C635:E635), BD_Perc!$A:$O, 7, FALSE), "Intervalo de precio 2",
        BD!DK635 &gt;= VLOOKUP(_xlfn.TEXTJOIN("_", FALSE, C635:E635), BD_Perc!$A:$O, 7, FALSE), "Intervalo de precio 3"
    ),
    AD635="Segmentación no encontrada o vehículo inactivo","Segmentación no encontrada o vehículo inactivo"
)</f>
        <v>Intervalo de precio 1</v>
      </c>
      <c r="AF635" s="33" t="s">
        <v>2412</v>
      </c>
      <c r="AG635" s="35" t="b">
        <f t="shared" si="58"/>
        <v>1</v>
      </c>
      <c r="AH635" s="207">
        <v>0.09</v>
      </c>
      <c r="AI635" s="207">
        <v>0.1</v>
      </c>
      <c r="AJ635" s="207">
        <v>0.1</v>
      </c>
      <c r="AK635" s="207">
        <v>0.11</v>
      </c>
      <c r="AL635" s="207">
        <v>0.11</v>
      </c>
      <c r="AM635" s="207">
        <v>0.11</v>
      </c>
      <c r="AN635" s="28" t="s">
        <v>114</v>
      </c>
      <c r="AO635" s="28" t="s">
        <v>114</v>
      </c>
      <c r="AP635" s="28" t="s">
        <v>113</v>
      </c>
      <c r="AQ635" s="90">
        <v>1</v>
      </c>
      <c r="AR635" s="38">
        <v>8689479</v>
      </c>
      <c r="AS635" s="38">
        <v>592663</v>
      </c>
      <c r="AT635" s="38">
        <v>709041</v>
      </c>
      <c r="AU635" s="38">
        <v>997966</v>
      </c>
      <c r="AV635" s="38">
        <v>918589</v>
      </c>
      <c r="AW635" s="38">
        <v>7961279</v>
      </c>
      <c r="AX635" s="38">
        <v>0</v>
      </c>
      <c r="AY635" s="38">
        <v>1247819</v>
      </c>
      <c r="AZ635" s="38">
        <v>901159</v>
      </c>
      <c r="BA635" s="38">
        <v>0</v>
      </c>
      <c r="BB635" s="38" t="s">
        <v>107</v>
      </c>
      <c r="BC635" s="38" t="s">
        <v>107</v>
      </c>
      <c r="BD635" s="38" t="s">
        <v>107</v>
      </c>
      <c r="BE635" s="38" t="s">
        <v>107</v>
      </c>
      <c r="BF635" s="38">
        <v>1639447</v>
      </c>
      <c r="BG635" s="38">
        <v>3600655</v>
      </c>
      <c r="BH635" s="38">
        <v>2606006</v>
      </c>
      <c r="BI635" s="38">
        <v>2083784</v>
      </c>
      <c r="BJ635" s="38">
        <v>2129750</v>
      </c>
      <c r="BK635" s="38">
        <v>0</v>
      </c>
      <c r="BL635" s="38">
        <v>1685413</v>
      </c>
      <c r="BM635" s="38">
        <v>171576</v>
      </c>
      <c r="BN635" s="38">
        <v>2183683</v>
      </c>
      <c r="BO635" s="38">
        <v>812063</v>
      </c>
      <c r="BP635" s="38">
        <v>3732537</v>
      </c>
      <c r="BQ635" s="38">
        <v>70190</v>
      </c>
      <c r="BR635" s="38">
        <v>1668957</v>
      </c>
      <c r="BS635" s="38">
        <v>748691</v>
      </c>
      <c r="BT635" s="38">
        <v>1071877</v>
      </c>
      <c r="BU635" s="38">
        <v>0</v>
      </c>
      <c r="BV635" s="38" t="s">
        <v>107</v>
      </c>
      <c r="BW635" s="38">
        <v>7018979</v>
      </c>
      <c r="BX635" s="38">
        <v>117607</v>
      </c>
      <c r="BY635" s="38">
        <v>5863967</v>
      </c>
      <c r="BZ635" s="38">
        <v>7876855</v>
      </c>
      <c r="CA635" s="38">
        <v>0</v>
      </c>
      <c r="CB635" s="38">
        <v>701898</v>
      </c>
      <c r="CC635" s="330" t="s">
        <v>107</v>
      </c>
      <c r="CD635" s="38" t="s">
        <v>107</v>
      </c>
      <c r="CE635" s="38" t="s">
        <v>107</v>
      </c>
      <c r="CF635" s="38" t="s">
        <v>107</v>
      </c>
      <c r="CG635" s="38" t="s">
        <v>107</v>
      </c>
      <c r="CH635" s="53" t="s">
        <v>113</v>
      </c>
      <c r="CI635" s="53" t="s">
        <v>113</v>
      </c>
      <c r="CJ635" s="53" t="s">
        <v>113</v>
      </c>
      <c r="CK635" s="53" t="s">
        <v>114</v>
      </c>
      <c r="CL635" s="53" t="s">
        <v>113</v>
      </c>
      <c r="CM635" s="53" t="s">
        <v>114</v>
      </c>
      <c r="CN635" s="53" t="s">
        <v>114</v>
      </c>
      <c r="CO635" s="42" t="s">
        <v>107</v>
      </c>
      <c r="CP635" s="53" t="s">
        <v>107</v>
      </c>
      <c r="CQ635" s="53" t="s">
        <v>107</v>
      </c>
      <c r="CR635" s="53" t="s">
        <v>107</v>
      </c>
      <c r="CS635" s="53" t="s">
        <v>107</v>
      </c>
      <c r="CT635" s="53" t="s">
        <v>107</v>
      </c>
      <c r="CU635" s="53" t="s">
        <v>107</v>
      </c>
      <c r="CV635" s="53" t="s">
        <v>107</v>
      </c>
      <c r="CW635" s="53" t="s">
        <v>107</v>
      </c>
      <c r="CX635" s="53" t="s">
        <v>107</v>
      </c>
      <c r="CY635" s="53" t="s">
        <v>107</v>
      </c>
      <c r="CZ635" s="53" t="s">
        <v>107</v>
      </c>
      <c r="DA635" s="53" t="s">
        <v>107</v>
      </c>
      <c r="DB635" s="53" t="s">
        <v>107</v>
      </c>
      <c r="DC635" s="53" t="s">
        <v>107</v>
      </c>
      <c r="DD635" s="332">
        <v>9346382</v>
      </c>
      <c r="DE635" s="43">
        <v>0</v>
      </c>
      <c r="DF635" s="390">
        <v>0</v>
      </c>
      <c r="DG635" s="310">
        <v>45698</v>
      </c>
      <c r="DH635" s="203" t="s">
        <v>2495</v>
      </c>
      <c r="DI635" s="279" t="str" cm="1">
        <f t="array" ref="DI635">+IF(AND(C635&lt;&gt;"Vehículos Eléctricos",C635&lt;&gt;"Vehículos Híbridos",AD635="PERCENTIL 50"),
     IF(VLOOKUP(_xlfn.TEXTJOIN("_",FALSE,C635:E635),BD_Perc!$A:$P,_xlfn.IFS(BD!AE635="Intervalo de precio 1",12,BD!AE635="Intervalo de precio 2",13),FALSE)&lt;=1,
     VLOOKUP(_xlfn.TEXTJOIN("_",FALSE,C635:E635),BD_Perc!$A:$P,16,FALSE),"Ok P50"),
     "Ok P30/70 ó Híbrido/Eléctrico")</f>
        <v>Ok P30/70 ó Híbrido/Eléctrico</v>
      </c>
      <c r="DJ635" s="279" t="str">
        <f t="shared" si="55"/>
        <v>Vehículos Convencionales_Pick Up_PICKUP DOBLE CAB - PLATON</v>
      </c>
      <c r="DK635" s="331">
        <f t="shared" si="59"/>
        <v>121030000</v>
      </c>
      <c r="DL635" s="326"/>
    </row>
    <row r="636" spans="1:116" ht="38.25">
      <c r="A636" s="28">
        <v>631</v>
      </c>
      <c r="B636" s="115" t="s">
        <v>149</v>
      </c>
      <c r="C636" s="42" t="s">
        <v>0</v>
      </c>
      <c r="D636" s="29" t="s">
        <v>665</v>
      </c>
      <c r="E636" s="42" t="s">
        <v>666</v>
      </c>
      <c r="F636" s="42" t="s">
        <v>346</v>
      </c>
      <c r="G636" s="30" t="s">
        <v>1398</v>
      </c>
      <c r="H636" s="42" t="s">
        <v>1310</v>
      </c>
      <c r="I636" s="28">
        <v>6421087</v>
      </c>
      <c r="J636" s="28" t="s">
        <v>1399</v>
      </c>
      <c r="K636" s="31" t="s">
        <v>674</v>
      </c>
      <c r="L636" s="56">
        <v>161</v>
      </c>
      <c r="M636" s="33" t="s">
        <v>107</v>
      </c>
      <c r="N636" s="34">
        <v>230000000</v>
      </c>
      <c r="O636" s="34">
        <f>+IFERROR(VLOOKUP(I636,Precio_Fasecolda!A:C,3,FALSE),IFERROR(VLOOKUP(I636,Precio_Fasecolda!B:C,2,FALSE),N636))</f>
        <v>230000000</v>
      </c>
      <c r="P636" s="34">
        <f t="shared" si="56"/>
        <v>0</v>
      </c>
      <c r="Q636" s="33" t="s">
        <v>346</v>
      </c>
      <c r="R636" s="28" t="s">
        <v>2415</v>
      </c>
      <c r="S636" s="28" t="s">
        <v>360</v>
      </c>
      <c r="T636" s="28" t="s">
        <v>107</v>
      </c>
      <c r="U636" s="28" t="s">
        <v>107</v>
      </c>
      <c r="V636" s="42" t="s">
        <v>107</v>
      </c>
      <c r="W636" s="28" t="s">
        <v>107</v>
      </c>
      <c r="X636" s="28" t="s">
        <v>107</v>
      </c>
      <c r="Y636" s="28" t="str">
        <f t="shared" si="57"/>
        <v>N.A.</v>
      </c>
      <c r="Z636" s="292">
        <f t="shared" si="54"/>
        <v>209300000</v>
      </c>
      <c r="AA636" s="28" cm="1">
        <f t="array" aca="1" ref="AA636" ca="1">_xlfn.IFS(DK636&lt;$DK$4,1,AND(DK636&gt;=$DK$4,DK636&lt;=$AA$4),2,DK636&gt;$AA$4,3)</f>
        <v>2</v>
      </c>
      <c r="AB636" s="28">
        <v>0</v>
      </c>
      <c r="AC636" s="28" cm="1">
        <f t="array" aca="1" ref="AC636" ca="1">IF(AB636="PERCENTIL 30","",_xlfn.IFS(DK636&lt;$AC$4,1,DK636&gt;$AC$4,2))</f>
        <v>2</v>
      </c>
      <c r="AD636" s="28" t="str">
        <f>+IFERROR(VLOOKUP(_xlfn.TEXTJOIN("_", FALSE, C636:E636), BD_Perc!$A:$O, 15, FALSE),"Segmentación no encontrada o vehículo inactivo")</f>
        <v>PERCENTIL 30-70</v>
      </c>
      <c r="AE636" s="28" t="str" cm="1">
        <f t="array" ref="AE636">_xlfn.IFS(
    AD636 = "PERCENTIL 50",
    _xlfn.IFS(
        BD!DK636 &lt; VLOOKUP(_xlfn.TEXTJOIN("_", FALSE, C636:E636), BD_Perc!$A:$O, 11, FALSE), "Intervalo de precio 1",
        BD!DK636 &gt;= VLOOKUP(_xlfn.TEXTJOIN("_", FALSE, C636:E636), BD_Perc!$A:$O, 11, FALSE), "Intervalo de precio 2"
    ),
    AD636 = "PERCENTIL 30-70",
    _xlfn.IFS(
        BD!DK636 &lt; VLOOKUP(_xlfn.TEXTJOIN("_", FALSE, C636:E636), BD_Perc!$A:$O, 6, FALSE), "Intervalo de precio 1",
        BD!DK636 &lt; VLOOKUP(_xlfn.TEXTJOIN("_", FALSE, C636:E636), BD_Perc!$A:$O, 7, FALSE), "Intervalo de precio 2",
        BD!DK636 &gt;= VLOOKUP(_xlfn.TEXTJOIN("_", FALSE, C636:E636), BD_Perc!$A:$O, 7, FALSE), "Intervalo de precio 3"
    ),
    AD636="Segmentación no encontrada o vehículo inactivo","Segmentación no encontrada o vehículo inactivo"
)</f>
        <v>Intervalo de precio 2</v>
      </c>
      <c r="AF636" s="57" t="s">
        <v>2413</v>
      </c>
      <c r="AG636" s="35" t="b">
        <f t="shared" si="58"/>
        <v>1</v>
      </c>
      <c r="AH636" s="207">
        <v>0.09</v>
      </c>
      <c r="AI636" s="207">
        <v>0.1</v>
      </c>
      <c r="AJ636" s="207">
        <v>0.1</v>
      </c>
      <c r="AK636" s="207">
        <v>0.11</v>
      </c>
      <c r="AL636" s="207">
        <v>0.11</v>
      </c>
      <c r="AM636" s="207">
        <v>0.11</v>
      </c>
      <c r="AN636" s="28" t="s">
        <v>114</v>
      </c>
      <c r="AO636" s="28" t="s">
        <v>114</v>
      </c>
      <c r="AP636" s="28" t="s">
        <v>113</v>
      </c>
      <c r="AQ636" s="90">
        <v>1</v>
      </c>
      <c r="AR636" s="38">
        <v>8689479</v>
      </c>
      <c r="AS636" s="38">
        <v>592663</v>
      </c>
      <c r="AT636" s="38">
        <v>709041</v>
      </c>
      <c r="AU636" s="38">
        <v>997966</v>
      </c>
      <c r="AV636" s="38">
        <v>918589</v>
      </c>
      <c r="AW636" s="38">
        <v>7961279</v>
      </c>
      <c r="AX636" s="38">
        <v>0</v>
      </c>
      <c r="AY636" s="38">
        <v>0</v>
      </c>
      <c r="AZ636" s="38">
        <v>901159</v>
      </c>
      <c r="BA636" s="38">
        <v>0</v>
      </c>
      <c r="BB636" s="38" t="s">
        <v>107</v>
      </c>
      <c r="BC636" s="38" t="s">
        <v>107</v>
      </c>
      <c r="BD636" s="38" t="s">
        <v>107</v>
      </c>
      <c r="BE636" s="38" t="s">
        <v>107</v>
      </c>
      <c r="BF636" s="38">
        <v>1639447</v>
      </c>
      <c r="BG636" s="38">
        <v>3600655</v>
      </c>
      <c r="BH636" s="38">
        <v>2606006</v>
      </c>
      <c r="BI636" s="38">
        <v>2083784</v>
      </c>
      <c r="BJ636" s="38">
        <v>2129750</v>
      </c>
      <c r="BK636" s="38">
        <v>0</v>
      </c>
      <c r="BL636" s="38">
        <v>0</v>
      </c>
      <c r="BM636" s="38">
        <v>171576</v>
      </c>
      <c r="BN636" s="38">
        <v>2183683</v>
      </c>
      <c r="BO636" s="38">
        <v>0</v>
      </c>
      <c r="BP636" s="38">
        <v>3732537</v>
      </c>
      <c r="BQ636" s="38">
        <v>70190</v>
      </c>
      <c r="BR636" s="38">
        <v>1668957</v>
      </c>
      <c r="BS636" s="38">
        <v>748691</v>
      </c>
      <c r="BT636" s="38">
        <v>1071877</v>
      </c>
      <c r="BU636" s="38">
        <v>0</v>
      </c>
      <c r="BV636" s="38" t="s">
        <v>107</v>
      </c>
      <c r="BW636" s="38">
        <v>7018979</v>
      </c>
      <c r="BX636" s="38">
        <v>117607</v>
      </c>
      <c r="BY636" s="38">
        <v>5863967</v>
      </c>
      <c r="BZ636" s="38">
        <v>7876855</v>
      </c>
      <c r="CA636" s="38">
        <v>0</v>
      </c>
      <c r="CB636" s="38">
        <v>701898</v>
      </c>
      <c r="CC636" s="330" t="s">
        <v>107</v>
      </c>
      <c r="CD636" s="38" t="s">
        <v>107</v>
      </c>
      <c r="CE636" s="38" t="s">
        <v>107</v>
      </c>
      <c r="CF636" s="38" t="s">
        <v>107</v>
      </c>
      <c r="CG636" s="38" t="s">
        <v>107</v>
      </c>
      <c r="CH636" s="53" t="s">
        <v>113</v>
      </c>
      <c r="CI636" s="53" t="s">
        <v>113</v>
      </c>
      <c r="CJ636" s="53" t="s">
        <v>113</v>
      </c>
      <c r="CK636" s="53" t="s">
        <v>1400</v>
      </c>
      <c r="CL636" s="53" t="s">
        <v>113</v>
      </c>
      <c r="CM636" s="53" t="s">
        <v>114</v>
      </c>
      <c r="CN636" s="53" t="s">
        <v>114</v>
      </c>
      <c r="CO636" s="42" t="s">
        <v>107</v>
      </c>
      <c r="CP636" s="53" t="s">
        <v>107</v>
      </c>
      <c r="CQ636" s="53" t="s">
        <v>107</v>
      </c>
      <c r="CR636" s="53" t="s">
        <v>107</v>
      </c>
      <c r="CS636" s="53" t="s">
        <v>107</v>
      </c>
      <c r="CT636" s="53" t="s">
        <v>107</v>
      </c>
      <c r="CU636" s="53" t="s">
        <v>107</v>
      </c>
      <c r="CV636" s="53" t="s">
        <v>107</v>
      </c>
      <c r="CW636" s="53" t="s">
        <v>107</v>
      </c>
      <c r="CX636" s="53" t="s">
        <v>107</v>
      </c>
      <c r="CY636" s="53" t="s">
        <v>107</v>
      </c>
      <c r="CZ636" s="53" t="s">
        <v>107</v>
      </c>
      <c r="DA636" s="53" t="s">
        <v>107</v>
      </c>
      <c r="DB636" s="53" t="s">
        <v>107</v>
      </c>
      <c r="DC636" s="53" t="s">
        <v>107</v>
      </c>
      <c r="DD636" s="332">
        <v>9576211</v>
      </c>
      <c r="DE636" s="43">
        <v>1</v>
      </c>
      <c r="DF636" s="390">
        <v>1</v>
      </c>
      <c r="DG636" s="310"/>
      <c r="DH636" s="203"/>
      <c r="DI636" s="279" t="str" cm="1">
        <f t="array" ref="DI636">+IF(AND(C636&lt;&gt;"Vehículos Eléctricos",C636&lt;&gt;"Vehículos Híbridos",AD636="PERCENTIL 50"),
     IF(VLOOKUP(_xlfn.TEXTJOIN("_",FALSE,C636:E636),BD_Perc!$A:$P,_xlfn.IFS(BD!AE636="Intervalo de precio 1",12,BD!AE636="Intervalo de precio 2",13),FALSE)&lt;=1,
     VLOOKUP(_xlfn.TEXTJOIN("_",FALSE,C636:E636),BD_Perc!$A:$P,16,FALSE),"Ok P50"),
     "Ok P30/70 ó Híbrido/Eléctrico")</f>
        <v>Ok P30/70 ó Híbrido/Eléctrico</v>
      </c>
      <c r="DJ636" s="279" t="str">
        <f t="shared" si="55"/>
        <v>Vehículos Convencionales_Pick Up_PICKUP DOBLE CAB - PLATON</v>
      </c>
      <c r="DK636" s="331">
        <f t="shared" si="59"/>
        <v>209300000</v>
      </c>
      <c r="DL636" s="326"/>
    </row>
    <row r="637" spans="1:116" ht="38.25">
      <c r="A637" s="28">
        <v>632</v>
      </c>
      <c r="B637" s="115" t="s">
        <v>149</v>
      </c>
      <c r="C637" s="118" t="s">
        <v>3</v>
      </c>
      <c r="D637" s="29" t="s">
        <v>977</v>
      </c>
      <c r="E637" s="42" t="s">
        <v>978</v>
      </c>
      <c r="F637" s="42" t="s">
        <v>982</v>
      </c>
      <c r="G637" s="30" t="s">
        <v>2432</v>
      </c>
      <c r="H637" s="42" t="s">
        <v>1310</v>
      </c>
      <c r="I637" s="28">
        <v>6420056</v>
      </c>
      <c r="J637" s="28" t="s">
        <v>1401</v>
      </c>
      <c r="K637" s="31" t="s">
        <v>107</v>
      </c>
      <c r="L637" s="56">
        <v>158</v>
      </c>
      <c r="M637" s="33" t="s">
        <v>107</v>
      </c>
      <c r="N637" s="34">
        <v>123000000</v>
      </c>
      <c r="O637" s="34">
        <f>+IFERROR(VLOOKUP(I637,Precio_Fasecolda!A:C,3,FALSE),IFERROR(VLOOKUP(I637,Precio_Fasecolda!B:C,2,FALSE),N637))</f>
        <v>123000000</v>
      </c>
      <c r="P637" s="34">
        <f t="shared" si="56"/>
        <v>0</v>
      </c>
      <c r="Q637" s="33" t="s">
        <v>107</v>
      </c>
      <c r="R637" s="28" t="s">
        <v>2415</v>
      </c>
      <c r="S637" s="28" t="s">
        <v>112</v>
      </c>
      <c r="T637" s="28" t="s">
        <v>107</v>
      </c>
      <c r="U637" s="28" t="s">
        <v>107</v>
      </c>
      <c r="V637" s="42" t="s">
        <v>107</v>
      </c>
      <c r="W637" s="28" t="s">
        <v>107</v>
      </c>
      <c r="X637" s="28" t="s">
        <v>107</v>
      </c>
      <c r="Y637" s="28">
        <f t="shared" si="57"/>
        <v>240606902</v>
      </c>
      <c r="Z637" s="292">
        <f t="shared" si="54"/>
        <v>116850000</v>
      </c>
      <c r="AA637" s="28" cm="1">
        <f t="array" aca="1" ref="AA637" ca="1">_xlfn.IFS(DK637&lt;$DK$4,1,AND(DK637&gt;=$DK$4,DK637&lt;=$AA$4),2,DK637&gt;$AA$4,3)</f>
        <v>3</v>
      </c>
      <c r="AB637" s="28">
        <v>0</v>
      </c>
      <c r="AC637" s="28" cm="1">
        <f t="array" aca="1" ref="AC637" ca="1">IF(AB637="PERCENTIL 30","",_xlfn.IFS(DK637&lt;$AC$4,1,DK637&gt;$AC$4,2))</f>
        <v>2</v>
      </c>
      <c r="AD637" s="28" t="str">
        <f>+IFERROR(VLOOKUP(_xlfn.TEXTJOIN("_", FALSE, C637:E637), BD_Perc!$A:$O, 15, FALSE),"Segmentación no encontrada o vehículo inactivo")</f>
        <v>PERCENTIL 30-70</v>
      </c>
      <c r="AE637" s="28" t="str" cm="1">
        <f t="array" ref="AE637">_xlfn.IFS(
    AD637 = "PERCENTIL 50",
    _xlfn.IFS(
        BD!DK637 &lt; VLOOKUP(_xlfn.TEXTJOIN("_", FALSE, C637:E637), BD_Perc!$A:$O, 11, FALSE), "Intervalo de precio 1",
        BD!DK637 &gt;= VLOOKUP(_xlfn.TEXTJOIN("_", FALSE, C637:E637), BD_Perc!$A:$O, 11, FALSE), "Intervalo de precio 2"
    ),
    AD637 = "PERCENTIL 30-70",
    _xlfn.IFS(
        BD!DK637 &lt; VLOOKUP(_xlfn.TEXTJOIN("_", FALSE, C637:E637), BD_Perc!$A:$O, 6, FALSE), "Intervalo de precio 1",
        BD!DK637 &lt; VLOOKUP(_xlfn.TEXTJOIN("_", FALSE, C637:E637), BD_Perc!$A:$O, 7, FALSE), "Intervalo de precio 2",
        BD!DK637 &gt;= VLOOKUP(_xlfn.TEXTJOIN("_", FALSE, C637:E637), BD_Perc!$A:$O, 7, FALSE), "Intervalo de precio 3"
    ),
    AD637="Segmentación no encontrada o vehículo inactivo","Segmentación no encontrada o vehículo inactivo"
)</f>
        <v>Intervalo de precio 1</v>
      </c>
      <c r="AF637" s="57" t="s">
        <v>2412</v>
      </c>
      <c r="AG637" s="35" t="b">
        <f t="shared" si="58"/>
        <v>1</v>
      </c>
      <c r="AH637" s="205">
        <v>0.05</v>
      </c>
      <c r="AI637" s="205">
        <v>0.06</v>
      </c>
      <c r="AJ637" s="205">
        <v>7.0000000000000007E-2</v>
      </c>
      <c r="AK637" s="205">
        <v>0.08</v>
      </c>
      <c r="AL637" s="205">
        <v>0.1</v>
      </c>
      <c r="AM637" s="205">
        <v>0.1</v>
      </c>
      <c r="AN637" s="28" t="s">
        <v>114</v>
      </c>
      <c r="AO637" s="28" t="s">
        <v>114</v>
      </c>
      <c r="AP637" s="28" t="s">
        <v>113</v>
      </c>
      <c r="AQ637" s="90">
        <v>1</v>
      </c>
      <c r="AR637" s="38">
        <v>8689479</v>
      </c>
      <c r="AS637" s="38">
        <v>709041</v>
      </c>
      <c r="AT637" s="38" t="s">
        <v>107</v>
      </c>
      <c r="AU637" s="38" t="s">
        <v>107</v>
      </c>
      <c r="AV637" s="38" t="s">
        <v>107</v>
      </c>
      <c r="AW637" s="38" t="s">
        <v>107</v>
      </c>
      <c r="AX637" s="38" t="s">
        <v>107</v>
      </c>
      <c r="AY637" s="38">
        <v>1247819</v>
      </c>
      <c r="AZ637" s="38">
        <v>901159</v>
      </c>
      <c r="BA637" s="38">
        <v>0</v>
      </c>
      <c r="BB637" s="38" t="s">
        <v>107</v>
      </c>
      <c r="BC637" s="38" t="s">
        <v>107</v>
      </c>
      <c r="BD637" s="38" t="s">
        <v>107</v>
      </c>
      <c r="BE637" s="38" t="s">
        <v>107</v>
      </c>
      <c r="BF637" s="38" t="s">
        <v>107</v>
      </c>
      <c r="BG637" s="38">
        <v>3039785</v>
      </c>
      <c r="BH637" s="38">
        <v>2606006</v>
      </c>
      <c r="BI637" s="38">
        <v>2083784</v>
      </c>
      <c r="BJ637" s="38">
        <v>2129750</v>
      </c>
      <c r="BK637" s="38" t="s">
        <v>107</v>
      </c>
      <c r="BL637" s="38">
        <v>1685413</v>
      </c>
      <c r="BM637" s="38">
        <v>171576</v>
      </c>
      <c r="BN637" s="38">
        <v>2183683</v>
      </c>
      <c r="BO637" s="38">
        <v>812063</v>
      </c>
      <c r="BP637" s="38">
        <v>3732537</v>
      </c>
      <c r="BQ637" s="38">
        <v>70190</v>
      </c>
      <c r="BR637" s="38">
        <v>1668957</v>
      </c>
      <c r="BS637" s="38">
        <v>748691</v>
      </c>
      <c r="BT637" s="38" t="s">
        <v>107</v>
      </c>
      <c r="BU637" s="38" t="s">
        <v>107</v>
      </c>
      <c r="BV637" s="38" t="s">
        <v>107</v>
      </c>
      <c r="BW637" s="38">
        <v>7018979</v>
      </c>
      <c r="BX637" s="38">
        <v>117607</v>
      </c>
      <c r="BY637" s="38">
        <v>5863967</v>
      </c>
      <c r="BZ637" s="38">
        <v>7876855</v>
      </c>
      <c r="CA637" s="38">
        <v>0</v>
      </c>
      <c r="CB637" s="38">
        <v>701898</v>
      </c>
      <c r="CC637" s="330">
        <v>117606902</v>
      </c>
      <c r="CD637" s="38" t="s">
        <v>107</v>
      </c>
      <c r="CE637" s="38" t="s">
        <v>107</v>
      </c>
      <c r="CF637" s="38" t="s">
        <v>107</v>
      </c>
      <c r="CG637" s="38" t="s">
        <v>107</v>
      </c>
      <c r="CH637" s="53" t="s">
        <v>107</v>
      </c>
      <c r="CI637" s="53" t="s">
        <v>107</v>
      </c>
      <c r="CJ637" s="53" t="s">
        <v>107</v>
      </c>
      <c r="CK637" s="53" t="s">
        <v>107</v>
      </c>
      <c r="CL637" s="53" t="s">
        <v>107</v>
      </c>
      <c r="CM637" s="53" t="s">
        <v>107</v>
      </c>
      <c r="CN637" s="53" t="s">
        <v>107</v>
      </c>
      <c r="CO637" s="42" t="s">
        <v>107</v>
      </c>
      <c r="CP637" s="53" t="s">
        <v>1394</v>
      </c>
      <c r="CQ637" s="53" t="s">
        <v>1394</v>
      </c>
      <c r="CR637" s="53" t="s">
        <v>113</v>
      </c>
      <c r="CS637" s="53" t="s">
        <v>114</v>
      </c>
      <c r="CT637" s="53" t="s">
        <v>921</v>
      </c>
      <c r="CU637" s="53" t="s">
        <v>114</v>
      </c>
      <c r="CV637" s="53" t="s">
        <v>107</v>
      </c>
      <c r="CW637" s="53" t="s">
        <v>107</v>
      </c>
      <c r="CX637" s="53" t="s">
        <v>107</v>
      </c>
      <c r="CY637" s="53" t="s">
        <v>107</v>
      </c>
      <c r="CZ637" s="53" t="s">
        <v>107</v>
      </c>
      <c r="DA637" s="53" t="s">
        <v>107</v>
      </c>
      <c r="DB637" s="53" t="s">
        <v>107</v>
      </c>
      <c r="DC637" s="53" t="s">
        <v>107</v>
      </c>
      <c r="DD637" s="332">
        <v>7354530</v>
      </c>
      <c r="DE637" s="43">
        <v>1</v>
      </c>
      <c r="DF637" s="390">
        <v>1</v>
      </c>
      <c r="DG637" s="310"/>
      <c r="DH637" s="203"/>
      <c r="DI637" s="279" t="str" cm="1">
        <f t="array" ref="DI637">+IF(AND(C637&lt;&gt;"Vehículos Eléctricos",C637&lt;&gt;"Vehículos Híbridos",AD637="PERCENTIL 50"),
     IF(VLOOKUP(_xlfn.TEXTJOIN("_",FALSE,C637:E637),BD_Perc!$A:$P,_xlfn.IFS(BD!AE637="Intervalo de precio 1",12,BD!AE637="Intervalo de precio 2",13),FALSE)&lt;=1,
     VLOOKUP(_xlfn.TEXTJOIN("_",FALSE,C637:E637),BD_Perc!$A:$P,16,FALSE),"Ok P50"),
     "Ok P30/70 ó Híbrido/Eléctrico")</f>
        <v>Ok P30/70 ó Híbrido/Eléctrico</v>
      </c>
      <c r="DJ637" s="279" t="str">
        <f t="shared" si="55"/>
        <v>Vehículos Especiales_Ambulancias_TAB</v>
      </c>
      <c r="DK637" s="331">
        <f t="shared" si="59"/>
        <v>234456902</v>
      </c>
      <c r="DL637" s="326"/>
    </row>
    <row r="638" spans="1:116" ht="38.25">
      <c r="A638" s="28">
        <v>633</v>
      </c>
      <c r="B638" s="115" t="s">
        <v>149</v>
      </c>
      <c r="C638" s="42" t="s">
        <v>3</v>
      </c>
      <c r="D638" s="29" t="s">
        <v>977</v>
      </c>
      <c r="E638" s="42" t="s">
        <v>978</v>
      </c>
      <c r="F638" s="42" t="s">
        <v>982</v>
      </c>
      <c r="G638" s="30" t="s">
        <v>1402</v>
      </c>
      <c r="H638" s="42" t="s">
        <v>1310</v>
      </c>
      <c r="I638" s="28">
        <v>6420057</v>
      </c>
      <c r="J638" s="28" t="s">
        <v>1403</v>
      </c>
      <c r="K638" s="31" t="s">
        <v>107</v>
      </c>
      <c r="L638" s="56">
        <v>161</v>
      </c>
      <c r="M638" s="33" t="s">
        <v>107</v>
      </c>
      <c r="N638" s="34">
        <v>106000000</v>
      </c>
      <c r="O638" s="34">
        <f>+IFERROR(VLOOKUP(I638,Precio_Fasecolda!A:C,3,FALSE),IFERROR(VLOOKUP(I638,Precio_Fasecolda!B:C,2,FALSE),N638))</f>
        <v>106000000</v>
      </c>
      <c r="P638" s="34">
        <f t="shared" si="56"/>
        <v>0</v>
      </c>
      <c r="Q638" s="33" t="s">
        <v>107</v>
      </c>
      <c r="R638" s="28" t="s">
        <v>2415</v>
      </c>
      <c r="S638" s="28" t="s">
        <v>360</v>
      </c>
      <c r="T638" s="28" t="s">
        <v>107</v>
      </c>
      <c r="U638" s="28" t="s">
        <v>107</v>
      </c>
      <c r="V638" s="42" t="s">
        <v>107</v>
      </c>
      <c r="W638" s="28" t="s">
        <v>107</v>
      </c>
      <c r="X638" s="28" t="s">
        <v>107</v>
      </c>
      <c r="Y638" s="28">
        <f t="shared" si="57"/>
        <v>223606902</v>
      </c>
      <c r="Z638" s="292">
        <f t="shared" si="54"/>
        <v>100700000</v>
      </c>
      <c r="AA638" s="28" cm="1">
        <f t="array" aca="1" ref="AA638" ca="1">_xlfn.IFS(DK638&lt;$DK$4,1,AND(DK638&gt;=$DK$4,DK638&lt;=$AA$4),2,DK638&gt;$AA$4,3)</f>
        <v>2</v>
      </c>
      <c r="AB638" s="28">
        <v>0</v>
      </c>
      <c r="AC638" s="28" cm="1">
        <f t="array" aca="1" ref="AC638" ca="1">IF(AB638="PERCENTIL 30","",_xlfn.IFS(DK638&lt;$AC$4,1,DK638&gt;$AC$4,2))</f>
        <v>2</v>
      </c>
      <c r="AD638" s="28" t="str">
        <f>+IFERROR(VLOOKUP(_xlfn.TEXTJOIN("_", FALSE, C638:E638), BD_Perc!$A:$O, 15, FALSE),"Segmentación no encontrada o vehículo inactivo")</f>
        <v>PERCENTIL 30-70</v>
      </c>
      <c r="AE638" s="28" t="str" cm="1">
        <f t="array" ref="AE638">_xlfn.IFS(
    AD638 = "PERCENTIL 50",
    _xlfn.IFS(
        BD!DK638 &lt; VLOOKUP(_xlfn.TEXTJOIN("_", FALSE, C638:E638), BD_Perc!$A:$O, 11, FALSE), "Intervalo de precio 1",
        BD!DK638 &gt;= VLOOKUP(_xlfn.TEXTJOIN("_", FALSE, C638:E638), BD_Perc!$A:$O, 11, FALSE), "Intervalo de precio 2"
    ),
    AD638 = "PERCENTIL 30-70",
    _xlfn.IFS(
        BD!DK638 &lt; VLOOKUP(_xlfn.TEXTJOIN("_", FALSE, C638:E638), BD_Perc!$A:$O, 6, FALSE), "Intervalo de precio 1",
        BD!DK638 &lt; VLOOKUP(_xlfn.TEXTJOIN("_", FALSE, C638:E638), BD_Perc!$A:$O, 7, FALSE), "Intervalo de precio 2",
        BD!DK638 &gt;= VLOOKUP(_xlfn.TEXTJOIN("_", FALSE, C638:E638), BD_Perc!$A:$O, 7, FALSE), "Intervalo de precio 3"
    ),
    AD638="Segmentación no encontrada o vehículo inactivo","Segmentación no encontrada o vehículo inactivo"
)</f>
        <v>Intervalo de precio 1</v>
      </c>
      <c r="AF638" s="57" t="s">
        <v>2412</v>
      </c>
      <c r="AG638" s="35" t="b">
        <f t="shared" si="58"/>
        <v>1</v>
      </c>
      <c r="AH638" s="205">
        <v>0.05</v>
      </c>
      <c r="AI638" s="205">
        <v>0.06</v>
      </c>
      <c r="AJ638" s="205">
        <v>7.0000000000000007E-2</v>
      </c>
      <c r="AK638" s="205">
        <v>0.08</v>
      </c>
      <c r="AL638" s="205">
        <v>0.1</v>
      </c>
      <c r="AM638" s="205">
        <v>0.1</v>
      </c>
      <c r="AN638" s="28" t="s">
        <v>114</v>
      </c>
      <c r="AO638" s="28" t="s">
        <v>114</v>
      </c>
      <c r="AP638" s="28" t="s">
        <v>113</v>
      </c>
      <c r="AQ638" s="90">
        <v>1</v>
      </c>
      <c r="AR638" s="38">
        <v>8689479</v>
      </c>
      <c r="AS638" s="38">
        <v>709041</v>
      </c>
      <c r="AT638" s="38" t="s">
        <v>107</v>
      </c>
      <c r="AU638" s="38" t="s">
        <v>107</v>
      </c>
      <c r="AV638" s="38" t="s">
        <v>107</v>
      </c>
      <c r="AW638" s="38" t="s">
        <v>107</v>
      </c>
      <c r="AX638" s="38" t="s">
        <v>107</v>
      </c>
      <c r="AY638" s="38">
        <v>1247819</v>
      </c>
      <c r="AZ638" s="38">
        <v>901159</v>
      </c>
      <c r="BA638" s="38">
        <v>0</v>
      </c>
      <c r="BB638" s="38" t="s">
        <v>107</v>
      </c>
      <c r="BC638" s="38" t="s">
        <v>107</v>
      </c>
      <c r="BD638" s="38" t="s">
        <v>107</v>
      </c>
      <c r="BE638" s="38" t="s">
        <v>107</v>
      </c>
      <c r="BF638" s="38" t="s">
        <v>107</v>
      </c>
      <c r="BG638" s="38">
        <v>3039785</v>
      </c>
      <c r="BH638" s="38">
        <v>2606006</v>
      </c>
      <c r="BI638" s="38">
        <v>2083784</v>
      </c>
      <c r="BJ638" s="38">
        <v>2129750</v>
      </c>
      <c r="BK638" s="38" t="s">
        <v>107</v>
      </c>
      <c r="BL638" s="38">
        <v>1685413</v>
      </c>
      <c r="BM638" s="38">
        <v>171576</v>
      </c>
      <c r="BN638" s="38">
        <v>2183683</v>
      </c>
      <c r="BO638" s="38">
        <v>812063</v>
      </c>
      <c r="BP638" s="38">
        <v>3732537</v>
      </c>
      <c r="BQ638" s="38">
        <v>70190</v>
      </c>
      <c r="BR638" s="38">
        <v>1668957</v>
      </c>
      <c r="BS638" s="38">
        <v>748691</v>
      </c>
      <c r="BT638" s="38" t="s">
        <v>107</v>
      </c>
      <c r="BU638" s="38" t="s">
        <v>107</v>
      </c>
      <c r="BV638" s="38" t="s">
        <v>107</v>
      </c>
      <c r="BW638" s="38">
        <v>7018979</v>
      </c>
      <c r="BX638" s="38">
        <v>117607</v>
      </c>
      <c r="BY638" s="38">
        <v>5863967</v>
      </c>
      <c r="BZ638" s="38">
        <v>7876855</v>
      </c>
      <c r="CA638" s="38">
        <v>0</v>
      </c>
      <c r="CB638" s="38">
        <v>701898</v>
      </c>
      <c r="CC638" s="330">
        <v>117606902</v>
      </c>
      <c r="CD638" s="38" t="s">
        <v>107</v>
      </c>
      <c r="CE638" s="38" t="s">
        <v>107</v>
      </c>
      <c r="CF638" s="38" t="s">
        <v>107</v>
      </c>
      <c r="CG638" s="38" t="s">
        <v>107</v>
      </c>
      <c r="CH638" s="53" t="s">
        <v>107</v>
      </c>
      <c r="CI638" s="53" t="s">
        <v>107</v>
      </c>
      <c r="CJ638" s="53" t="s">
        <v>107</v>
      </c>
      <c r="CK638" s="53" t="s">
        <v>107</v>
      </c>
      <c r="CL638" s="53" t="s">
        <v>107</v>
      </c>
      <c r="CM638" s="53" t="s">
        <v>107</v>
      </c>
      <c r="CN638" s="53" t="s">
        <v>107</v>
      </c>
      <c r="CO638" s="42" t="s">
        <v>107</v>
      </c>
      <c r="CP638" s="53" t="s">
        <v>1394</v>
      </c>
      <c r="CQ638" s="53" t="s">
        <v>1394</v>
      </c>
      <c r="CR638" s="53" t="s">
        <v>113</v>
      </c>
      <c r="CS638" s="53" t="s">
        <v>114</v>
      </c>
      <c r="CT638" s="53" t="s">
        <v>113</v>
      </c>
      <c r="CU638" s="53" t="s">
        <v>114</v>
      </c>
      <c r="CV638" s="53" t="s">
        <v>107</v>
      </c>
      <c r="CW638" s="53" t="s">
        <v>107</v>
      </c>
      <c r="CX638" s="53" t="s">
        <v>107</v>
      </c>
      <c r="CY638" s="53" t="s">
        <v>107</v>
      </c>
      <c r="CZ638" s="53" t="s">
        <v>107</v>
      </c>
      <c r="DA638" s="53" t="s">
        <v>107</v>
      </c>
      <c r="DB638" s="53" t="s">
        <v>107</v>
      </c>
      <c r="DC638" s="53" t="s">
        <v>107</v>
      </c>
      <c r="DD638" s="332">
        <v>9346382</v>
      </c>
      <c r="DE638" s="43">
        <v>0</v>
      </c>
      <c r="DF638" s="390">
        <v>0</v>
      </c>
      <c r="DG638" s="310"/>
      <c r="DH638" s="203"/>
      <c r="DI638" s="279" t="str" cm="1">
        <f t="array" ref="DI638">+IF(AND(C638&lt;&gt;"Vehículos Eléctricos",C638&lt;&gt;"Vehículos Híbridos",AD638="PERCENTIL 50"),
     IF(VLOOKUP(_xlfn.TEXTJOIN("_",FALSE,C638:E638),BD_Perc!$A:$P,_xlfn.IFS(BD!AE638="Intervalo de precio 1",12,BD!AE638="Intervalo de precio 2",13),FALSE)&lt;=1,
     VLOOKUP(_xlfn.TEXTJOIN("_",FALSE,C638:E638),BD_Perc!$A:$P,16,FALSE),"Ok P50"),
     "Ok P30/70 ó Híbrido/Eléctrico")</f>
        <v>Ok P30/70 ó Híbrido/Eléctrico</v>
      </c>
      <c r="DJ638" s="279" t="str">
        <f t="shared" si="55"/>
        <v>Vehículos Especiales_Ambulancias_TAB</v>
      </c>
      <c r="DK638" s="331">
        <f t="shared" si="59"/>
        <v>218306902</v>
      </c>
      <c r="DL638" s="326"/>
    </row>
    <row r="639" spans="1:116" ht="38.25">
      <c r="A639" s="28">
        <v>634</v>
      </c>
      <c r="B639" s="29" t="s">
        <v>149</v>
      </c>
      <c r="C639" s="42" t="s">
        <v>3</v>
      </c>
      <c r="D639" s="29" t="s">
        <v>977</v>
      </c>
      <c r="E639" s="42" t="s">
        <v>978</v>
      </c>
      <c r="F639" s="42" t="s">
        <v>979</v>
      </c>
      <c r="G639" s="30" t="s">
        <v>1404</v>
      </c>
      <c r="H639" s="42" t="s">
        <v>1310</v>
      </c>
      <c r="I639" s="28">
        <v>6420058</v>
      </c>
      <c r="J639" s="28" t="s">
        <v>1405</v>
      </c>
      <c r="K639" s="31" t="s">
        <v>107</v>
      </c>
      <c r="L639" s="56">
        <v>161</v>
      </c>
      <c r="M639" s="33" t="s">
        <v>107</v>
      </c>
      <c r="N639" s="34">
        <v>159000000</v>
      </c>
      <c r="O639" s="34">
        <f>+IFERROR(VLOOKUP(I639,Precio_Fasecolda!A:C,3,FALSE),IFERROR(VLOOKUP(I639,Precio_Fasecolda!B:C,2,FALSE),N639))</f>
        <v>159000000</v>
      </c>
      <c r="P639" s="34">
        <f t="shared" si="56"/>
        <v>0</v>
      </c>
      <c r="Q639" s="33" t="s">
        <v>107</v>
      </c>
      <c r="R639" s="28" t="s">
        <v>2415</v>
      </c>
      <c r="S639" s="28" t="s">
        <v>360</v>
      </c>
      <c r="T639" s="28" t="s">
        <v>107</v>
      </c>
      <c r="U639" s="28" t="s">
        <v>107</v>
      </c>
      <c r="V639" s="42" t="s">
        <v>107</v>
      </c>
      <c r="W639" s="28" t="s">
        <v>107</v>
      </c>
      <c r="X639" s="28" t="s">
        <v>107</v>
      </c>
      <c r="Y639" s="28">
        <f t="shared" si="57"/>
        <v>271303674</v>
      </c>
      <c r="Z639" s="292">
        <f t="shared" si="54"/>
        <v>151050000</v>
      </c>
      <c r="AA639" s="28" cm="1">
        <f t="array" aca="1" ref="AA639" ca="1">_xlfn.IFS(DK639&lt;$DK$4,1,AND(DK639&gt;=$DK$4,DK639&lt;=$AA$4),2,DK639&gt;$AA$4,3)</f>
        <v>3</v>
      </c>
      <c r="AB639" s="28">
        <v>0</v>
      </c>
      <c r="AC639" s="28" cm="1">
        <f t="array" aca="1" ref="AC639" ca="1">IF(AB639="PERCENTIL 30","",_xlfn.IFS(DK639&lt;$AC$4,1,DK639&gt;$AC$4,2))</f>
        <v>2</v>
      </c>
      <c r="AD639" s="28" t="str">
        <f>+IFERROR(VLOOKUP(_xlfn.TEXTJOIN("_", FALSE, C639:E639), BD_Perc!$A:$O, 15, FALSE),"Segmentación no encontrada o vehículo inactivo")</f>
        <v>PERCENTIL 30-70</v>
      </c>
      <c r="AE639" s="28" t="str" cm="1">
        <f t="array" ref="AE639">_xlfn.IFS(
    AD639 = "PERCENTIL 50",
    _xlfn.IFS(
        BD!DK639 &lt; VLOOKUP(_xlfn.TEXTJOIN("_", FALSE, C639:E639), BD_Perc!$A:$O, 11, FALSE), "Intervalo de precio 1",
        BD!DK639 &gt;= VLOOKUP(_xlfn.TEXTJOIN("_", FALSE, C639:E639), BD_Perc!$A:$O, 11, FALSE), "Intervalo de precio 2"
    ),
    AD639 = "PERCENTIL 30-70",
    _xlfn.IFS(
        BD!DK639 &lt; VLOOKUP(_xlfn.TEXTJOIN("_", FALSE, C639:E639), BD_Perc!$A:$O, 6, FALSE), "Intervalo de precio 1",
        BD!DK639 &lt; VLOOKUP(_xlfn.TEXTJOIN("_", FALSE, C639:E639), BD_Perc!$A:$O, 7, FALSE), "Intervalo de precio 2",
        BD!DK639 &gt;= VLOOKUP(_xlfn.TEXTJOIN("_", FALSE, C639:E639), BD_Perc!$A:$O, 7, FALSE), "Intervalo de precio 3"
    ),
    AD639="Segmentación no encontrada o vehículo inactivo","Segmentación no encontrada o vehículo inactivo"
)</f>
        <v>Intervalo de precio 1</v>
      </c>
      <c r="AF639" s="57" t="s">
        <v>2412</v>
      </c>
      <c r="AG639" s="35" t="b">
        <f t="shared" si="58"/>
        <v>1</v>
      </c>
      <c r="AH639" s="205">
        <v>0.05</v>
      </c>
      <c r="AI639" s="205">
        <v>0.06</v>
      </c>
      <c r="AJ639" s="205">
        <v>7.0000000000000007E-2</v>
      </c>
      <c r="AK639" s="205">
        <v>0.08</v>
      </c>
      <c r="AL639" s="205">
        <v>0.1</v>
      </c>
      <c r="AM639" s="205">
        <v>0.1</v>
      </c>
      <c r="AN639" s="28" t="s">
        <v>114</v>
      </c>
      <c r="AO639" s="28" t="s">
        <v>114</v>
      </c>
      <c r="AP639" s="28" t="s">
        <v>113</v>
      </c>
      <c r="AQ639" s="90">
        <v>1</v>
      </c>
      <c r="AR639" s="38">
        <v>8689479</v>
      </c>
      <c r="AS639" s="38">
        <v>709041</v>
      </c>
      <c r="AT639" s="38" t="s">
        <v>107</v>
      </c>
      <c r="AU639" s="38" t="s">
        <v>107</v>
      </c>
      <c r="AV639" s="38" t="s">
        <v>107</v>
      </c>
      <c r="AW639" s="38" t="s">
        <v>107</v>
      </c>
      <c r="AX639" s="38">
        <v>0</v>
      </c>
      <c r="AY639" s="38">
        <v>1247819</v>
      </c>
      <c r="AZ639" s="38">
        <v>901159</v>
      </c>
      <c r="BA639" s="38">
        <v>0</v>
      </c>
      <c r="BB639" s="38" t="s">
        <v>107</v>
      </c>
      <c r="BC639" s="38" t="s">
        <v>107</v>
      </c>
      <c r="BD639" s="38" t="s">
        <v>107</v>
      </c>
      <c r="BE639" s="38" t="s">
        <v>107</v>
      </c>
      <c r="BF639" s="38" t="s">
        <v>107</v>
      </c>
      <c r="BG639" s="38">
        <v>3039785</v>
      </c>
      <c r="BH639" s="38">
        <v>2606006</v>
      </c>
      <c r="BI639" s="38">
        <v>2083784</v>
      </c>
      <c r="BJ639" s="38">
        <v>2129750</v>
      </c>
      <c r="BK639" s="38">
        <v>0</v>
      </c>
      <c r="BL639" s="38">
        <v>1685413</v>
      </c>
      <c r="BM639" s="38">
        <v>171576</v>
      </c>
      <c r="BN639" s="38">
        <v>2183683</v>
      </c>
      <c r="BO639" s="38">
        <v>0</v>
      </c>
      <c r="BP639" s="38">
        <v>3732537</v>
      </c>
      <c r="BQ639" s="38">
        <v>70190</v>
      </c>
      <c r="BR639" s="38">
        <v>1668957</v>
      </c>
      <c r="BS639" s="38">
        <v>748691</v>
      </c>
      <c r="BT639" s="38" t="s">
        <v>107</v>
      </c>
      <c r="BU639" s="38" t="s">
        <v>107</v>
      </c>
      <c r="BV639" s="38" t="s">
        <v>107</v>
      </c>
      <c r="BW639" s="38">
        <v>7018979</v>
      </c>
      <c r="BX639" s="38">
        <v>117607</v>
      </c>
      <c r="BY639" s="38">
        <v>5863967</v>
      </c>
      <c r="BZ639" s="38">
        <v>7876855</v>
      </c>
      <c r="CA639" s="38">
        <v>0</v>
      </c>
      <c r="CB639" s="38">
        <v>701898</v>
      </c>
      <c r="CC639" s="330">
        <v>112303674</v>
      </c>
      <c r="CD639" s="38" t="s">
        <v>107</v>
      </c>
      <c r="CE639" s="38" t="s">
        <v>107</v>
      </c>
      <c r="CF639" s="38" t="s">
        <v>107</v>
      </c>
      <c r="CG639" s="38" t="s">
        <v>107</v>
      </c>
      <c r="CH639" s="53" t="s">
        <v>107</v>
      </c>
      <c r="CI639" s="53" t="s">
        <v>107</v>
      </c>
      <c r="CJ639" s="53" t="s">
        <v>107</v>
      </c>
      <c r="CK639" s="53" t="s">
        <v>107</v>
      </c>
      <c r="CL639" s="53" t="s">
        <v>107</v>
      </c>
      <c r="CM639" s="53" t="s">
        <v>107</v>
      </c>
      <c r="CN639" s="53" t="s">
        <v>107</v>
      </c>
      <c r="CO639" s="42" t="s">
        <v>107</v>
      </c>
      <c r="CP639" s="53" t="s">
        <v>1394</v>
      </c>
      <c r="CQ639" s="53" t="s">
        <v>1394</v>
      </c>
      <c r="CR639" s="53" t="s">
        <v>113</v>
      </c>
      <c r="CS639" s="53" t="s">
        <v>114</v>
      </c>
      <c r="CT639" s="53" t="s">
        <v>113</v>
      </c>
      <c r="CU639" s="53" t="s">
        <v>114</v>
      </c>
      <c r="CV639" s="53" t="s">
        <v>107</v>
      </c>
      <c r="CW639" s="53" t="s">
        <v>107</v>
      </c>
      <c r="CX639" s="53" t="s">
        <v>107</v>
      </c>
      <c r="CY639" s="53" t="s">
        <v>107</v>
      </c>
      <c r="CZ639" s="53" t="s">
        <v>107</v>
      </c>
      <c r="DA639" s="53" t="s">
        <v>107</v>
      </c>
      <c r="DB639" s="53" t="s">
        <v>107</v>
      </c>
      <c r="DC639" s="53" t="s">
        <v>107</v>
      </c>
      <c r="DD639" s="332">
        <v>9576211</v>
      </c>
      <c r="DE639" s="43">
        <v>0</v>
      </c>
      <c r="DF639" s="390">
        <v>0</v>
      </c>
      <c r="DG639" s="310"/>
      <c r="DH639" s="203"/>
      <c r="DI639" s="279" t="str" cm="1">
        <f t="array" ref="DI639">+IF(AND(C639&lt;&gt;"Vehículos Eléctricos",C639&lt;&gt;"Vehículos Híbridos",AD639="PERCENTIL 50"),
     IF(VLOOKUP(_xlfn.TEXTJOIN("_",FALSE,C639:E639),BD_Perc!$A:$P,_xlfn.IFS(BD!AE639="Intervalo de precio 1",12,BD!AE639="Intervalo de precio 2",13),FALSE)&lt;=1,
     VLOOKUP(_xlfn.TEXTJOIN("_",FALSE,C639:E639),BD_Perc!$A:$P,16,FALSE),"Ok P50"),
     "Ok P30/70 ó Híbrido/Eléctrico")</f>
        <v>Ok P30/70 ó Híbrido/Eléctrico</v>
      </c>
      <c r="DJ639" s="279" t="str">
        <f t="shared" si="55"/>
        <v>Vehículos Especiales_Ambulancias_TAB</v>
      </c>
      <c r="DK639" s="331">
        <f t="shared" si="59"/>
        <v>263353674</v>
      </c>
      <c r="DL639" s="326"/>
    </row>
    <row r="640" spans="1:116" ht="38.25">
      <c r="A640" s="28">
        <v>635</v>
      </c>
      <c r="B640" s="115" t="s">
        <v>149</v>
      </c>
      <c r="C640" s="42" t="s">
        <v>3</v>
      </c>
      <c r="D640" s="29" t="s">
        <v>977</v>
      </c>
      <c r="E640" s="42" t="s">
        <v>986</v>
      </c>
      <c r="F640" s="42" t="s">
        <v>982</v>
      </c>
      <c r="G640" s="30" t="s">
        <v>2432</v>
      </c>
      <c r="H640" s="42" t="s">
        <v>1310</v>
      </c>
      <c r="I640" s="28">
        <v>6420056</v>
      </c>
      <c r="J640" s="28" t="s">
        <v>1406</v>
      </c>
      <c r="K640" s="31" t="s">
        <v>107</v>
      </c>
      <c r="L640" s="56">
        <v>158</v>
      </c>
      <c r="M640" s="33" t="s">
        <v>107</v>
      </c>
      <c r="N640" s="34">
        <v>123000000</v>
      </c>
      <c r="O640" s="34">
        <f>+IFERROR(VLOOKUP(I640,Precio_Fasecolda!A:C,3,FALSE),IFERROR(VLOOKUP(I640,Precio_Fasecolda!B:C,2,FALSE),N640))</f>
        <v>123000000</v>
      </c>
      <c r="P640" s="34">
        <f t="shared" si="56"/>
        <v>0</v>
      </c>
      <c r="Q640" s="33" t="s">
        <v>107</v>
      </c>
      <c r="R640" s="28" t="s">
        <v>2415</v>
      </c>
      <c r="S640" s="28" t="s">
        <v>112</v>
      </c>
      <c r="T640" s="28" t="s">
        <v>107</v>
      </c>
      <c r="U640" s="28" t="s">
        <v>107</v>
      </c>
      <c r="V640" s="42" t="s">
        <v>107</v>
      </c>
      <c r="W640" s="28" t="s">
        <v>107</v>
      </c>
      <c r="X640" s="28" t="s">
        <v>107</v>
      </c>
      <c r="Y640" s="28">
        <f t="shared" si="57"/>
        <v>345111710</v>
      </c>
      <c r="Z640" s="292">
        <f t="shared" si="54"/>
        <v>116850000</v>
      </c>
      <c r="AA640" s="28" cm="1">
        <f t="array" aca="1" ref="AA640" ca="1">_xlfn.IFS(DK640&lt;$DK$4,1,AND(DK640&gt;=$DK$4,DK640&lt;=$AA$4),2,DK640&gt;$AA$4,3)</f>
        <v>3</v>
      </c>
      <c r="AB640" s="28">
        <v>0</v>
      </c>
      <c r="AC640" s="28" cm="1">
        <f t="array" aca="1" ref="AC640" ca="1">IF(AB640="PERCENTIL 30","",_xlfn.IFS(DK640&lt;$AC$4,1,DK640&gt;$AC$4,2))</f>
        <v>2</v>
      </c>
      <c r="AD640" s="28" t="str">
        <f>+IFERROR(VLOOKUP(_xlfn.TEXTJOIN("_", FALSE, C640:E640), BD_Perc!$A:$O, 15, FALSE),"Segmentación no encontrada o vehículo inactivo")</f>
        <v>PERCENTIL 30-70</v>
      </c>
      <c r="AE640" s="28" t="str" cm="1">
        <f t="array" ref="AE640">_xlfn.IFS(
    AD640 = "PERCENTIL 50",
    _xlfn.IFS(
        BD!DK640 &lt; VLOOKUP(_xlfn.TEXTJOIN("_", FALSE, C640:E640), BD_Perc!$A:$O, 11, FALSE), "Intervalo de precio 1",
        BD!DK640 &gt;= VLOOKUP(_xlfn.TEXTJOIN("_", FALSE, C640:E640), BD_Perc!$A:$O, 11, FALSE), "Intervalo de precio 2"
    ),
    AD640 = "PERCENTIL 30-70",
    _xlfn.IFS(
        BD!DK640 &lt; VLOOKUP(_xlfn.TEXTJOIN("_", FALSE, C640:E640), BD_Perc!$A:$O, 6, FALSE), "Intervalo de precio 1",
        BD!DK640 &lt; VLOOKUP(_xlfn.TEXTJOIN("_", FALSE, C640:E640), BD_Perc!$A:$O, 7, FALSE), "Intervalo de precio 2",
        BD!DK640 &gt;= VLOOKUP(_xlfn.TEXTJOIN("_", FALSE, C640:E640), BD_Perc!$A:$O, 7, FALSE), "Intervalo de precio 3"
    ),
    AD640="Segmentación no encontrada o vehículo inactivo","Segmentación no encontrada o vehículo inactivo"
)</f>
        <v>Intervalo de precio 1</v>
      </c>
      <c r="AF640" s="57" t="s">
        <v>2412</v>
      </c>
      <c r="AG640" s="35" t="b">
        <f t="shared" si="58"/>
        <v>1</v>
      </c>
      <c r="AH640" s="205">
        <v>0.05</v>
      </c>
      <c r="AI640" s="205">
        <v>0.06</v>
      </c>
      <c r="AJ640" s="205">
        <v>7.0000000000000007E-2</v>
      </c>
      <c r="AK640" s="205">
        <v>0.08</v>
      </c>
      <c r="AL640" s="205">
        <v>0.1</v>
      </c>
      <c r="AM640" s="205">
        <v>0.1</v>
      </c>
      <c r="AN640" s="28" t="s">
        <v>114</v>
      </c>
      <c r="AO640" s="28" t="s">
        <v>114</v>
      </c>
      <c r="AP640" s="28" t="s">
        <v>113</v>
      </c>
      <c r="AQ640" s="90">
        <v>1</v>
      </c>
      <c r="AR640" s="38">
        <v>8689479</v>
      </c>
      <c r="AS640" s="38">
        <v>709041</v>
      </c>
      <c r="AT640" s="38" t="s">
        <v>107</v>
      </c>
      <c r="AU640" s="38" t="s">
        <v>107</v>
      </c>
      <c r="AV640" s="38" t="s">
        <v>107</v>
      </c>
      <c r="AW640" s="38" t="s">
        <v>107</v>
      </c>
      <c r="AX640" s="38" t="s">
        <v>107</v>
      </c>
      <c r="AY640" s="38">
        <v>1247819</v>
      </c>
      <c r="AZ640" s="38">
        <v>901159</v>
      </c>
      <c r="BA640" s="38">
        <v>0</v>
      </c>
      <c r="BB640" s="38" t="s">
        <v>107</v>
      </c>
      <c r="BC640" s="38" t="s">
        <v>107</v>
      </c>
      <c r="BD640" s="38" t="s">
        <v>107</v>
      </c>
      <c r="BE640" s="38" t="s">
        <v>107</v>
      </c>
      <c r="BF640" s="38" t="s">
        <v>107</v>
      </c>
      <c r="BG640" s="38">
        <v>3039785</v>
      </c>
      <c r="BH640" s="38">
        <v>2606006</v>
      </c>
      <c r="BI640" s="38">
        <v>2083784</v>
      </c>
      <c r="BJ640" s="38">
        <v>2129750</v>
      </c>
      <c r="BK640" s="38" t="s">
        <v>107</v>
      </c>
      <c r="BL640" s="38">
        <v>1685413</v>
      </c>
      <c r="BM640" s="38">
        <v>171576</v>
      </c>
      <c r="BN640" s="38">
        <v>2183683</v>
      </c>
      <c r="BO640" s="38">
        <v>812063</v>
      </c>
      <c r="BP640" s="38">
        <v>3732537</v>
      </c>
      <c r="BQ640" s="38">
        <v>70190</v>
      </c>
      <c r="BR640" s="38">
        <v>1668957</v>
      </c>
      <c r="BS640" s="38">
        <v>748691</v>
      </c>
      <c r="BT640" s="38" t="s">
        <v>107</v>
      </c>
      <c r="BU640" s="38" t="s">
        <v>107</v>
      </c>
      <c r="BV640" s="38" t="s">
        <v>107</v>
      </c>
      <c r="BW640" s="38">
        <v>7018979</v>
      </c>
      <c r="BX640" s="38">
        <v>117607</v>
      </c>
      <c r="BY640" s="38">
        <v>5863967</v>
      </c>
      <c r="BZ640" s="38">
        <v>7876855</v>
      </c>
      <c r="CA640" s="38">
        <v>0</v>
      </c>
      <c r="CB640" s="38">
        <v>701898</v>
      </c>
      <c r="CC640" s="330">
        <v>222111710</v>
      </c>
      <c r="CD640" s="38" t="s">
        <v>107</v>
      </c>
      <c r="CE640" s="38" t="s">
        <v>107</v>
      </c>
      <c r="CF640" s="38" t="s">
        <v>107</v>
      </c>
      <c r="CG640" s="38" t="s">
        <v>107</v>
      </c>
      <c r="CH640" s="53" t="s">
        <v>107</v>
      </c>
      <c r="CI640" s="53" t="s">
        <v>107</v>
      </c>
      <c r="CJ640" s="53" t="s">
        <v>107</v>
      </c>
      <c r="CK640" s="53" t="s">
        <v>107</v>
      </c>
      <c r="CL640" s="53" t="s">
        <v>107</v>
      </c>
      <c r="CM640" s="53" t="s">
        <v>107</v>
      </c>
      <c r="CN640" s="53" t="s">
        <v>107</v>
      </c>
      <c r="CO640" s="42" t="s">
        <v>107</v>
      </c>
      <c r="CP640" s="53" t="s">
        <v>1394</v>
      </c>
      <c r="CQ640" s="53" t="s">
        <v>1394</v>
      </c>
      <c r="CR640" s="53" t="s">
        <v>113</v>
      </c>
      <c r="CS640" s="53" t="s">
        <v>114</v>
      </c>
      <c r="CT640" s="53" t="s">
        <v>113</v>
      </c>
      <c r="CU640" s="53" t="s">
        <v>114</v>
      </c>
      <c r="CV640" s="53" t="s">
        <v>107</v>
      </c>
      <c r="CW640" s="53" t="s">
        <v>107</v>
      </c>
      <c r="CX640" s="53" t="s">
        <v>107</v>
      </c>
      <c r="CY640" s="53" t="s">
        <v>107</v>
      </c>
      <c r="CZ640" s="53" t="s">
        <v>107</v>
      </c>
      <c r="DA640" s="53" t="s">
        <v>107</v>
      </c>
      <c r="DB640" s="53" t="s">
        <v>107</v>
      </c>
      <c r="DC640" s="53" t="s">
        <v>107</v>
      </c>
      <c r="DD640" s="332">
        <v>7354530</v>
      </c>
      <c r="DE640" s="43">
        <v>1</v>
      </c>
      <c r="DF640" s="390">
        <v>1</v>
      </c>
      <c r="DG640" s="310"/>
      <c r="DH640" s="203"/>
      <c r="DI640" s="279" t="str" cm="1">
        <f t="array" ref="DI640">+IF(AND(C640&lt;&gt;"Vehículos Eléctricos",C640&lt;&gt;"Vehículos Híbridos",AD640="PERCENTIL 50"),
     IF(VLOOKUP(_xlfn.TEXTJOIN("_",FALSE,C640:E640),BD_Perc!$A:$P,_xlfn.IFS(BD!AE640="Intervalo de precio 1",12,BD!AE640="Intervalo de precio 2",13),FALSE)&lt;=1,
     VLOOKUP(_xlfn.TEXTJOIN("_",FALSE,C640:E640),BD_Perc!$A:$P,16,FALSE),"Ok P50"),
     "Ok P30/70 ó Híbrido/Eléctrico")</f>
        <v>Ok P30/70 ó Híbrido/Eléctrico</v>
      </c>
      <c r="DJ640" s="279" t="str">
        <f t="shared" si="55"/>
        <v>Vehículos Especiales_Ambulancias_TAM</v>
      </c>
      <c r="DK640" s="331">
        <f t="shared" si="59"/>
        <v>338961710</v>
      </c>
      <c r="DL640" s="326"/>
    </row>
    <row r="641" spans="1:116" ht="38.25">
      <c r="A641" s="28">
        <v>636</v>
      </c>
      <c r="B641" s="115" t="s">
        <v>149</v>
      </c>
      <c r="C641" s="42" t="s">
        <v>3</v>
      </c>
      <c r="D641" s="29" t="s">
        <v>977</v>
      </c>
      <c r="E641" s="42" t="s">
        <v>986</v>
      </c>
      <c r="F641" s="42" t="s">
        <v>982</v>
      </c>
      <c r="G641" s="30" t="s">
        <v>1402</v>
      </c>
      <c r="H641" s="42" t="s">
        <v>1310</v>
      </c>
      <c r="I641" s="28">
        <v>6420057</v>
      </c>
      <c r="J641" s="28" t="s">
        <v>1407</v>
      </c>
      <c r="K641" s="31" t="s">
        <v>107</v>
      </c>
      <c r="L641" s="56">
        <v>161</v>
      </c>
      <c r="M641" s="33" t="s">
        <v>107</v>
      </c>
      <c r="N641" s="34">
        <v>106000000</v>
      </c>
      <c r="O641" s="34">
        <f>+IFERROR(VLOOKUP(I641,Precio_Fasecolda!A:C,3,FALSE),IFERROR(VLOOKUP(I641,Precio_Fasecolda!B:C,2,FALSE),N641))</f>
        <v>106000000</v>
      </c>
      <c r="P641" s="34">
        <f t="shared" si="56"/>
        <v>0</v>
      </c>
      <c r="Q641" s="33" t="s">
        <v>107</v>
      </c>
      <c r="R641" s="28" t="s">
        <v>2415</v>
      </c>
      <c r="S641" s="28" t="s">
        <v>360</v>
      </c>
      <c r="T641" s="28" t="s">
        <v>107</v>
      </c>
      <c r="U641" s="28" t="s">
        <v>107</v>
      </c>
      <c r="V641" s="42" t="s">
        <v>107</v>
      </c>
      <c r="W641" s="28" t="s">
        <v>107</v>
      </c>
      <c r="X641" s="28" t="s">
        <v>107</v>
      </c>
      <c r="Y641" s="28">
        <f t="shared" si="57"/>
        <v>328111710</v>
      </c>
      <c r="Z641" s="292">
        <f t="shared" si="54"/>
        <v>100700000</v>
      </c>
      <c r="AA641" s="28" cm="1">
        <f t="array" aca="1" ref="AA641" ca="1">_xlfn.IFS(DK641&lt;$DK$4,1,AND(DK641&gt;=$DK$4,DK641&lt;=$AA$4),2,DK641&gt;$AA$4,3)</f>
        <v>3</v>
      </c>
      <c r="AB641" s="28">
        <v>0</v>
      </c>
      <c r="AC641" s="28" cm="1">
        <f t="array" aca="1" ref="AC641" ca="1">IF(AB641="PERCENTIL 30","",_xlfn.IFS(DK641&lt;$AC$4,1,DK641&gt;$AC$4,2))</f>
        <v>2</v>
      </c>
      <c r="AD641" s="28" t="str">
        <f>+IFERROR(VLOOKUP(_xlfn.TEXTJOIN("_", FALSE, C641:E641), BD_Perc!$A:$O, 15, FALSE),"Segmentación no encontrada o vehículo inactivo")</f>
        <v>PERCENTIL 30-70</v>
      </c>
      <c r="AE641" s="28" t="str" cm="1">
        <f t="array" ref="AE641">_xlfn.IFS(
    AD641 = "PERCENTIL 50",
    _xlfn.IFS(
        BD!DK641 &lt; VLOOKUP(_xlfn.TEXTJOIN("_", FALSE, C641:E641), BD_Perc!$A:$O, 11, FALSE), "Intervalo de precio 1",
        BD!DK641 &gt;= VLOOKUP(_xlfn.TEXTJOIN("_", FALSE, C641:E641), BD_Perc!$A:$O, 11, FALSE), "Intervalo de precio 2"
    ),
    AD641 = "PERCENTIL 30-70",
    _xlfn.IFS(
        BD!DK641 &lt; VLOOKUP(_xlfn.TEXTJOIN("_", FALSE, C641:E641), BD_Perc!$A:$O, 6, FALSE), "Intervalo de precio 1",
        BD!DK641 &lt; VLOOKUP(_xlfn.TEXTJOIN("_", FALSE, C641:E641), BD_Perc!$A:$O, 7, FALSE), "Intervalo de precio 2",
        BD!DK641 &gt;= VLOOKUP(_xlfn.TEXTJOIN("_", FALSE, C641:E641), BD_Perc!$A:$O, 7, FALSE), "Intervalo de precio 3"
    ),
    AD641="Segmentación no encontrada o vehículo inactivo","Segmentación no encontrada o vehículo inactivo"
)</f>
        <v>Intervalo de precio 1</v>
      </c>
      <c r="AF641" s="57" t="s">
        <v>2412</v>
      </c>
      <c r="AG641" s="35" t="b">
        <f t="shared" si="58"/>
        <v>1</v>
      </c>
      <c r="AH641" s="205">
        <v>0.05</v>
      </c>
      <c r="AI641" s="205">
        <v>0.06</v>
      </c>
      <c r="AJ641" s="205">
        <v>7.0000000000000007E-2</v>
      </c>
      <c r="AK641" s="205">
        <v>0.08</v>
      </c>
      <c r="AL641" s="205">
        <v>0.1</v>
      </c>
      <c r="AM641" s="205">
        <v>0.1</v>
      </c>
      <c r="AN641" s="28" t="s">
        <v>114</v>
      </c>
      <c r="AO641" s="28" t="s">
        <v>114</v>
      </c>
      <c r="AP641" s="28" t="s">
        <v>113</v>
      </c>
      <c r="AQ641" s="90">
        <v>1</v>
      </c>
      <c r="AR641" s="38">
        <v>8689479</v>
      </c>
      <c r="AS641" s="38">
        <v>709041</v>
      </c>
      <c r="AT641" s="38" t="s">
        <v>107</v>
      </c>
      <c r="AU641" s="38" t="s">
        <v>107</v>
      </c>
      <c r="AV641" s="38" t="s">
        <v>107</v>
      </c>
      <c r="AW641" s="38" t="s">
        <v>107</v>
      </c>
      <c r="AX641" s="38" t="s">
        <v>107</v>
      </c>
      <c r="AY641" s="38">
        <v>1247819</v>
      </c>
      <c r="AZ641" s="38">
        <v>901159</v>
      </c>
      <c r="BA641" s="38">
        <v>0</v>
      </c>
      <c r="BB641" s="38" t="s">
        <v>107</v>
      </c>
      <c r="BC641" s="38" t="s">
        <v>107</v>
      </c>
      <c r="BD641" s="38" t="s">
        <v>107</v>
      </c>
      <c r="BE641" s="38" t="s">
        <v>107</v>
      </c>
      <c r="BF641" s="38" t="s">
        <v>107</v>
      </c>
      <c r="BG641" s="38">
        <v>3039785</v>
      </c>
      <c r="BH641" s="38">
        <v>2606006</v>
      </c>
      <c r="BI641" s="38">
        <v>2083784</v>
      </c>
      <c r="BJ641" s="38">
        <v>2129750</v>
      </c>
      <c r="BK641" s="38" t="s">
        <v>107</v>
      </c>
      <c r="BL641" s="38">
        <v>1685413</v>
      </c>
      <c r="BM641" s="38">
        <v>171576</v>
      </c>
      <c r="BN641" s="38">
        <v>2183683</v>
      </c>
      <c r="BO641" s="38">
        <v>812063</v>
      </c>
      <c r="BP641" s="38">
        <v>3732537</v>
      </c>
      <c r="BQ641" s="38">
        <v>70190</v>
      </c>
      <c r="BR641" s="38">
        <v>1668957</v>
      </c>
      <c r="BS641" s="38">
        <v>748691</v>
      </c>
      <c r="BT641" s="38" t="s">
        <v>107</v>
      </c>
      <c r="BU641" s="38" t="s">
        <v>107</v>
      </c>
      <c r="BV641" s="38" t="s">
        <v>107</v>
      </c>
      <c r="BW641" s="38">
        <v>7018979</v>
      </c>
      <c r="BX641" s="38">
        <v>117607</v>
      </c>
      <c r="BY641" s="38">
        <v>5863967</v>
      </c>
      <c r="BZ641" s="38">
        <v>7876855</v>
      </c>
      <c r="CA641" s="38">
        <v>0</v>
      </c>
      <c r="CB641" s="38">
        <v>701898</v>
      </c>
      <c r="CC641" s="330">
        <v>222111710</v>
      </c>
      <c r="CD641" s="38" t="s">
        <v>107</v>
      </c>
      <c r="CE641" s="38" t="s">
        <v>107</v>
      </c>
      <c r="CF641" s="38" t="s">
        <v>107</v>
      </c>
      <c r="CG641" s="38" t="s">
        <v>107</v>
      </c>
      <c r="CH641" s="53" t="s">
        <v>107</v>
      </c>
      <c r="CI641" s="53" t="s">
        <v>107</v>
      </c>
      <c r="CJ641" s="53" t="s">
        <v>107</v>
      </c>
      <c r="CK641" s="53" t="s">
        <v>107</v>
      </c>
      <c r="CL641" s="53" t="s">
        <v>107</v>
      </c>
      <c r="CM641" s="53" t="s">
        <v>107</v>
      </c>
      <c r="CN641" s="53" t="s">
        <v>107</v>
      </c>
      <c r="CO641" s="42" t="s">
        <v>107</v>
      </c>
      <c r="CP641" s="53" t="s">
        <v>1394</v>
      </c>
      <c r="CQ641" s="53" t="s">
        <v>1394</v>
      </c>
      <c r="CR641" s="53" t="s">
        <v>113</v>
      </c>
      <c r="CS641" s="53" t="s">
        <v>114</v>
      </c>
      <c r="CT641" s="53" t="s">
        <v>113</v>
      </c>
      <c r="CU641" s="53" t="s">
        <v>114</v>
      </c>
      <c r="CV641" s="53" t="s">
        <v>107</v>
      </c>
      <c r="CW641" s="53" t="s">
        <v>107</v>
      </c>
      <c r="CX641" s="53" t="s">
        <v>107</v>
      </c>
      <c r="CY641" s="53" t="s">
        <v>107</v>
      </c>
      <c r="CZ641" s="53" t="s">
        <v>107</v>
      </c>
      <c r="DA641" s="53" t="s">
        <v>107</v>
      </c>
      <c r="DB641" s="53" t="s">
        <v>107</v>
      </c>
      <c r="DC641" s="53" t="s">
        <v>107</v>
      </c>
      <c r="DD641" s="332">
        <v>9346382</v>
      </c>
      <c r="DE641" s="43">
        <v>0</v>
      </c>
      <c r="DF641" s="390">
        <v>0</v>
      </c>
      <c r="DG641" s="310"/>
      <c r="DH641" s="203"/>
      <c r="DI641" s="279" t="str" cm="1">
        <f t="array" ref="DI641">+IF(AND(C641&lt;&gt;"Vehículos Eléctricos",C641&lt;&gt;"Vehículos Híbridos",AD641="PERCENTIL 50"),
     IF(VLOOKUP(_xlfn.TEXTJOIN("_",FALSE,C641:E641),BD_Perc!$A:$P,_xlfn.IFS(BD!AE641="Intervalo de precio 1",12,BD!AE641="Intervalo de precio 2",13),FALSE)&lt;=1,
     VLOOKUP(_xlfn.TEXTJOIN("_",FALSE,C641:E641),BD_Perc!$A:$P,16,FALSE),"Ok P50"),
     "Ok P30/70 ó Híbrido/Eléctrico")</f>
        <v>Ok P30/70 ó Híbrido/Eléctrico</v>
      </c>
      <c r="DJ641" s="279" t="str">
        <f t="shared" si="55"/>
        <v>Vehículos Especiales_Ambulancias_TAM</v>
      </c>
      <c r="DK641" s="331">
        <f t="shared" si="59"/>
        <v>322811710</v>
      </c>
      <c r="DL641" s="326"/>
    </row>
    <row r="642" spans="1:116" ht="38.25">
      <c r="A642" s="28">
        <v>637</v>
      </c>
      <c r="B642" s="29" t="s">
        <v>149</v>
      </c>
      <c r="C642" s="42" t="s">
        <v>3</v>
      </c>
      <c r="D642" s="29" t="s">
        <v>977</v>
      </c>
      <c r="E642" s="42" t="s">
        <v>986</v>
      </c>
      <c r="F642" s="42" t="s">
        <v>979</v>
      </c>
      <c r="G642" s="30" t="s">
        <v>1404</v>
      </c>
      <c r="H642" s="42" t="s">
        <v>1310</v>
      </c>
      <c r="I642" s="28">
        <v>6420058</v>
      </c>
      <c r="J642" s="28" t="s">
        <v>1408</v>
      </c>
      <c r="K642" s="31" t="s">
        <v>107</v>
      </c>
      <c r="L642" s="56">
        <v>161</v>
      </c>
      <c r="M642" s="33" t="s">
        <v>107</v>
      </c>
      <c r="N642" s="34">
        <v>159000000</v>
      </c>
      <c r="O642" s="34">
        <f>+IFERROR(VLOOKUP(I642,Precio_Fasecolda!A:C,3,FALSE),IFERROR(VLOOKUP(I642,Precio_Fasecolda!B:C,2,FALSE),N642))</f>
        <v>159000000</v>
      </c>
      <c r="P642" s="34">
        <f t="shared" si="56"/>
        <v>0</v>
      </c>
      <c r="Q642" s="33" t="s">
        <v>107</v>
      </c>
      <c r="R642" s="28" t="s">
        <v>2415</v>
      </c>
      <c r="S642" s="28" t="s">
        <v>360</v>
      </c>
      <c r="T642" s="28" t="s">
        <v>107</v>
      </c>
      <c r="U642" s="28" t="s">
        <v>107</v>
      </c>
      <c r="V642" s="42" t="s">
        <v>107</v>
      </c>
      <c r="W642" s="28" t="s">
        <v>107</v>
      </c>
      <c r="X642" s="28" t="s">
        <v>107</v>
      </c>
      <c r="Y642" s="28">
        <f t="shared" si="57"/>
        <v>372376980</v>
      </c>
      <c r="Z642" s="292">
        <f t="shared" si="54"/>
        <v>151050000</v>
      </c>
      <c r="AA642" s="28" cm="1">
        <f t="array" aca="1" ref="AA642" ca="1">_xlfn.IFS(DK642&lt;$DK$4,1,AND(DK642&gt;=$DK$4,DK642&lt;=$AA$4),2,DK642&gt;$AA$4,3)</f>
        <v>3</v>
      </c>
      <c r="AB642" s="28">
        <v>0</v>
      </c>
      <c r="AC642" s="28" cm="1">
        <f t="array" aca="1" ref="AC642" ca="1">IF(AB642="PERCENTIL 30","",_xlfn.IFS(DK642&lt;$AC$4,1,DK642&gt;$AC$4,2))</f>
        <v>2</v>
      </c>
      <c r="AD642" s="28" t="str">
        <f>+IFERROR(VLOOKUP(_xlfn.TEXTJOIN("_", FALSE, C642:E642), BD_Perc!$A:$O, 15, FALSE),"Segmentación no encontrada o vehículo inactivo")</f>
        <v>PERCENTIL 30-70</v>
      </c>
      <c r="AE642" s="28" t="str" cm="1">
        <f t="array" ref="AE642">_xlfn.IFS(
    AD642 = "PERCENTIL 50",
    _xlfn.IFS(
        BD!DK642 &lt; VLOOKUP(_xlfn.TEXTJOIN("_", FALSE, C642:E642), BD_Perc!$A:$O, 11, FALSE), "Intervalo de precio 1",
        BD!DK642 &gt;= VLOOKUP(_xlfn.TEXTJOIN("_", FALSE, C642:E642), BD_Perc!$A:$O, 11, FALSE), "Intervalo de precio 2"
    ),
    AD642 = "PERCENTIL 30-70",
    _xlfn.IFS(
        BD!DK642 &lt; VLOOKUP(_xlfn.TEXTJOIN("_", FALSE, C642:E642), BD_Perc!$A:$O, 6, FALSE), "Intervalo de precio 1",
        BD!DK642 &lt; VLOOKUP(_xlfn.TEXTJOIN("_", FALSE, C642:E642), BD_Perc!$A:$O, 7, FALSE), "Intervalo de precio 2",
        BD!DK642 &gt;= VLOOKUP(_xlfn.TEXTJOIN("_", FALSE, C642:E642), BD_Perc!$A:$O, 7, FALSE), "Intervalo de precio 3"
    ),
    AD642="Segmentación no encontrada o vehículo inactivo","Segmentación no encontrada o vehículo inactivo"
)</f>
        <v>Intervalo de precio 2</v>
      </c>
      <c r="AF642" s="57" t="s">
        <v>2413</v>
      </c>
      <c r="AG642" s="35" t="b">
        <f t="shared" si="58"/>
        <v>1</v>
      </c>
      <c r="AH642" s="205">
        <v>0.05</v>
      </c>
      <c r="AI642" s="205">
        <v>0.06</v>
      </c>
      <c r="AJ642" s="205">
        <v>7.0000000000000007E-2</v>
      </c>
      <c r="AK642" s="205">
        <v>0.08</v>
      </c>
      <c r="AL642" s="205">
        <v>0.1</v>
      </c>
      <c r="AM642" s="205">
        <v>0.1</v>
      </c>
      <c r="AN642" s="28" t="s">
        <v>114</v>
      </c>
      <c r="AO642" s="28" t="s">
        <v>114</v>
      </c>
      <c r="AP642" s="28" t="s">
        <v>113</v>
      </c>
      <c r="AQ642" s="90">
        <v>1</v>
      </c>
      <c r="AR642" s="38">
        <v>8689479</v>
      </c>
      <c r="AS642" s="38">
        <v>709041</v>
      </c>
      <c r="AT642" s="38" t="s">
        <v>107</v>
      </c>
      <c r="AU642" s="38" t="s">
        <v>107</v>
      </c>
      <c r="AV642" s="38" t="s">
        <v>107</v>
      </c>
      <c r="AW642" s="38" t="s">
        <v>107</v>
      </c>
      <c r="AX642" s="38">
        <v>0</v>
      </c>
      <c r="AY642" s="38">
        <v>1247819</v>
      </c>
      <c r="AZ642" s="38">
        <v>901159</v>
      </c>
      <c r="BA642" s="38">
        <v>0</v>
      </c>
      <c r="BB642" s="38" t="s">
        <v>107</v>
      </c>
      <c r="BC642" s="38" t="s">
        <v>107</v>
      </c>
      <c r="BD642" s="38" t="s">
        <v>107</v>
      </c>
      <c r="BE642" s="38" t="s">
        <v>107</v>
      </c>
      <c r="BF642" s="38" t="s">
        <v>107</v>
      </c>
      <c r="BG642" s="38">
        <v>3039785</v>
      </c>
      <c r="BH642" s="38">
        <v>2606006</v>
      </c>
      <c r="BI642" s="38">
        <v>2083784</v>
      </c>
      <c r="BJ642" s="38">
        <v>2129750</v>
      </c>
      <c r="BK642" s="38">
        <v>0</v>
      </c>
      <c r="BL642" s="38">
        <v>1685413</v>
      </c>
      <c r="BM642" s="38">
        <v>171576</v>
      </c>
      <c r="BN642" s="38">
        <v>2183683</v>
      </c>
      <c r="BO642" s="38">
        <v>0</v>
      </c>
      <c r="BP642" s="38">
        <v>3732537</v>
      </c>
      <c r="BQ642" s="38">
        <v>70190</v>
      </c>
      <c r="BR642" s="38">
        <v>1668957</v>
      </c>
      <c r="BS642" s="38">
        <v>748691</v>
      </c>
      <c r="BT642" s="38" t="s">
        <v>107</v>
      </c>
      <c r="BU642" s="38" t="s">
        <v>107</v>
      </c>
      <c r="BV642" s="38" t="s">
        <v>107</v>
      </c>
      <c r="BW642" s="38">
        <v>7018979</v>
      </c>
      <c r="BX642" s="38">
        <v>117607</v>
      </c>
      <c r="BY642" s="38">
        <v>5863967</v>
      </c>
      <c r="BZ642" s="38">
        <v>7876855</v>
      </c>
      <c r="CA642" s="38">
        <v>0</v>
      </c>
      <c r="CB642" s="38">
        <v>701898</v>
      </c>
      <c r="CC642" s="330">
        <v>213376980</v>
      </c>
      <c r="CD642" s="38" t="s">
        <v>107</v>
      </c>
      <c r="CE642" s="38" t="s">
        <v>107</v>
      </c>
      <c r="CF642" s="38" t="s">
        <v>107</v>
      </c>
      <c r="CG642" s="38" t="s">
        <v>107</v>
      </c>
      <c r="CH642" s="53" t="s">
        <v>107</v>
      </c>
      <c r="CI642" s="53" t="s">
        <v>107</v>
      </c>
      <c r="CJ642" s="53" t="s">
        <v>107</v>
      </c>
      <c r="CK642" s="53" t="s">
        <v>107</v>
      </c>
      <c r="CL642" s="53" t="s">
        <v>107</v>
      </c>
      <c r="CM642" s="53" t="s">
        <v>107</v>
      </c>
      <c r="CN642" s="53" t="s">
        <v>107</v>
      </c>
      <c r="CO642" s="42" t="s">
        <v>107</v>
      </c>
      <c r="CP642" s="53" t="s">
        <v>1394</v>
      </c>
      <c r="CQ642" s="53" t="s">
        <v>1394</v>
      </c>
      <c r="CR642" s="53" t="s">
        <v>113</v>
      </c>
      <c r="CS642" s="53" t="s">
        <v>114</v>
      </c>
      <c r="CT642" s="53" t="s">
        <v>113</v>
      </c>
      <c r="CU642" s="53" t="s">
        <v>114</v>
      </c>
      <c r="CV642" s="53" t="s">
        <v>107</v>
      </c>
      <c r="CW642" s="53" t="s">
        <v>107</v>
      </c>
      <c r="CX642" s="53" t="s">
        <v>107</v>
      </c>
      <c r="CY642" s="53" t="s">
        <v>107</v>
      </c>
      <c r="CZ642" s="53" t="s">
        <v>107</v>
      </c>
      <c r="DA642" s="53" t="s">
        <v>107</v>
      </c>
      <c r="DB642" s="53" t="s">
        <v>107</v>
      </c>
      <c r="DC642" s="53" t="s">
        <v>107</v>
      </c>
      <c r="DD642" s="332">
        <v>9576211</v>
      </c>
      <c r="DE642" s="43">
        <v>0</v>
      </c>
      <c r="DF642" s="390">
        <v>0</v>
      </c>
      <c r="DG642" s="310"/>
      <c r="DH642" s="203"/>
      <c r="DI642" s="279" t="str" cm="1">
        <f t="array" ref="DI642">+IF(AND(C642&lt;&gt;"Vehículos Eléctricos",C642&lt;&gt;"Vehículos Híbridos",AD642="PERCENTIL 50"),
     IF(VLOOKUP(_xlfn.TEXTJOIN("_",FALSE,C642:E642),BD_Perc!$A:$P,_xlfn.IFS(BD!AE642="Intervalo de precio 1",12,BD!AE642="Intervalo de precio 2",13),FALSE)&lt;=1,
     VLOOKUP(_xlfn.TEXTJOIN("_",FALSE,C642:E642),BD_Perc!$A:$P,16,FALSE),"Ok P50"),
     "Ok P30/70 ó Híbrido/Eléctrico")</f>
        <v>Ok P30/70 ó Híbrido/Eléctrico</v>
      </c>
      <c r="DJ642" s="279" t="str">
        <f t="shared" si="55"/>
        <v>Vehículos Especiales_Ambulancias_TAM</v>
      </c>
      <c r="DK642" s="331">
        <f t="shared" si="59"/>
        <v>364426980</v>
      </c>
      <c r="DL642" s="326"/>
    </row>
    <row r="643" spans="1:116" ht="51">
      <c r="A643" s="28">
        <v>638</v>
      </c>
      <c r="B643" s="29" t="s">
        <v>149</v>
      </c>
      <c r="C643" s="42" t="s">
        <v>0</v>
      </c>
      <c r="D643" s="29" t="s">
        <v>810</v>
      </c>
      <c r="E643" s="42" t="s">
        <v>814</v>
      </c>
      <c r="F643" s="42" t="s">
        <v>107</v>
      </c>
      <c r="G643" s="30" t="s">
        <v>2432</v>
      </c>
      <c r="H643" s="42" t="s">
        <v>1310</v>
      </c>
      <c r="I643" s="28">
        <v>6420056</v>
      </c>
      <c r="J643" s="28" t="s">
        <v>1409</v>
      </c>
      <c r="K643" s="31" t="s">
        <v>107</v>
      </c>
      <c r="L643" s="56">
        <v>158</v>
      </c>
      <c r="M643" s="33" t="s">
        <v>107</v>
      </c>
      <c r="N643" s="34">
        <v>123000000</v>
      </c>
      <c r="O643" s="34">
        <f>+IFERROR(VLOOKUP(I643,Precio_Fasecolda!A:C,3,FALSE),IFERROR(VLOOKUP(I643,Precio_Fasecolda!B:C,2,FALSE),N643))</f>
        <v>123000000</v>
      </c>
      <c r="P643" s="34">
        <f t="shared" si="56"/>
        <v>0</v>
      </c>
      <c r="Q643" s="33" t="s">
        <v>107</v>
      </c>
      <c r="R643" s="28" t="s">
        <v>2415</v>
      </c>
      <c r="S643" s="28" t="s">
        <v>112</v>
      </c>
      <c r="T643" s="28" t="s">
        <v>107</v>
      </c>
      <c r="U643" s="28" t="s">
        <v>107</v>
      </c>
      <c r="V643" s="42" t="s">
        <v>107</v>
      </c>
      <c r="W643" s="28" t="s">
        <v>107</v>
      </c>
      <c r="X643" s="28" t="s">
        <v>107</v>
      </c>
      <c r="Y643" s="28" t="str">
        <f t="shared" si="57"/>
        <v>N.A.</v>
      </c>
      <c r="Z643" s="292">
        <f t="shared" si="54"/>
        <v>116850000</v>
      </c>
      <c r="AA643" s="28" cm="1">
        <f t="array" aca="1" ref="AA643" ca="1">_xlfn.IFS(DK643&lt;$DK$4,1,AND(DK643&gt;=$DK$4,DK643&lt;=$AA$4),2,DK643&gt;$AA$4,3)</f>
        <v>2</v>
      </c>
      <c r="AB643" s="28">
        <v>0</v>
      </c>
      <c r="AC643" s="28" cm="1">
        <f t="array" aca="1" ref="AC643" ca="1">IF(AB643="PERCENTIL 30","",_xlfn.IFS(DK643&lt;$AC$4,1,DK643&gt;$AC$4,2))</f>
        <v>1</v>
      </c>
      <c r="AD643" s="28" t="str">
        <f>+IFERROR(VLOOKUP(_xlfn.TEXTJOIN("_", FALSE, C643:E643), BD_Perc!$A:$O, 15, FALSE),"Segmentación no encontrada o vehículo inactivo")</f>
        <v>PERCENTIL 30-70</v>
      </c>
      <c r="AE643" s="28" t="str" cm="1">
        <f t="array" ref="AE643">_xlfn.IFS(
    AD643 = "PERCENTIL 50",
    _xlfn.IFS(
        BD!DK643 &lt; VLOOKUP(_xlfn.TEXTJOIN("_", FALSE, C643:E643), BD_Perc!$A:$O, 11, FALSE), "Intervalo de precio 1",
        BD!DK643 &gt;= VLOOKUP(_xlfn.TEXTJOIN("_", FALSE, C643:E643), BD_Perc!$A:$O, 11, FALSE), "Intervalo de precio 2"
    ),
    AD643 = "PERCENTIL 30-70",
    _xlfn.IFS(
        BD!DK643 &lt; VLOOKUP(_xlfn.TEXTJOIN("_", FALSE, C643:E643), BD_Perc!$A:$O, 6, FALSE), "Intervalo de precio 1",
        BD!DK643 &lt; VLOOKUP(_xlfn.TEXTJOIN("_", FALSE, C643:E643), BD_Perc!$A:$O, 7, FALSE), "Intervalo de precio 2",
        BD!DK643 &gt;= VLOOKUP(_xlfn.TEXTJOIN("_", FALSE, C643:E643), BD_Perc!$A:$O, 7, FALSE), "Intervalo de precio 3"
    ),
    AD643="Segmentación no encontrada o vehículo inactivo","Segmentación no encontrada o vehículo inactivo"
)</f>
        <v>Intervalo de precio 1</v>
      </c>
      <c r="AF643" s="57" t="s">
        <v>2412</v>
      </c>
      <c r="AG643" s="35" t="b">
        <f t="shared" si="58"/>
        <v>1</v>
      </c>
      <c r="AH643" s="205">
        <v>0.05</v>
      </c>
      <c r="AI643" s="205">
        <v>0.06</v>
      </c>
      <c r="AJ643" s="205">
        <v>7.0000000000000007E-2</v>
      </c>
      <c r="AK643" s="205">
        <v>0.08</v>
      </c>
      <c r="AL643" s="205">
        <v>0.1</v>
      </c>
      <c r="AM643" s="205">
        <v>0.1</v>
      </c>
      <c r="AN643" s="28" t="s">
        <v>114</v>
      </c>
      <c r="AO643" s="28" t="s">
        <v>114</v>
      </c>
      <c r="AP643" s="28" t="s">
        <v>113</v>
      </c>
      <c r="AQ643" s="90">
        <v>1</v>
      </c>
      <c r="AR643" s="38">
        <v>8689479</v>
      </c>
      <c r="AS643" s="38">
        <v>592663</v>
      </c>
      <c r="AT643" s="38">
        <v>709041</v>
      </c>
      <c r="AU643" s="38" t="s">
        <v>107</v>
      </c>
      <c r="AV643" s="38" t="s">
        <v>107</v>
      </c>
      <c r="AW643" s="38">
        <v>7961279</v>
      </c>
      <c r="AX643" s="38" t="s">
        <v>107</v>
      </c>
      <c r="AY643" s="38">
        <v>1247819</v>
      </c>
      <c r="AZ643" s="38">
        <v>901159</v>
      </c>
      <c r="BA643" s="38">
        <v>0</v>
      </c>
      <c r="BB643" s="38">
        <v>23126425</v>
      </c>
      <c r="BC643" s="38">
        <v>23126425</v>
      </c>
      <c r="BD643" s="38" t="s">
        <v>107</v>
      </c>
      <c r="BE643" s="38" t="s">
        <v>107</v>
      </c>
      <c r="BF643" s="38" t="s">
        <v>107</v>
      </c>
      <c r="BG643" s="38">
        <v>3039785</v>
      </c>
      <c r="BH643" s="38">
        <v>2606006</v>
      </c>
      <c r="BI643" s="38">
        <v>2083784</v>
      </c>
      <c r="BJ643" s="38">
        <v>2129750</v>
      </c>
      <c r="BK643" s="38" t="s">
        <v>107</v>
      </c>
      <c r="BL643" s="38">
        <v>1685413</v>
      </c>
      <c r="BM643" s="38">
        <v>171576</v>
      </c>
      <c r="BN643" s="38">
        <v>2183683</v>
      </c>
      <c r="BO643" s="38">
        <v>668908</v>
      </c>
      <c r="BP643" s="38">
        <v>3732537</v>
      </c>
      <c r="BQ643" s="38">
        <v>70190</v>
      </c>
      <c r="BR643" s="38">
        <v>1668957</v>
      </c>
      <c r="BS643" s="38">
        <v>748691</v>
      </c>
      <c r="BT643" s="38" t="s">
        <v>107</v>
      </c>
      <c r="BU643" s="38" t="s">
        <v>107</v>
      </c>
      <c r="BV643" s="38" t="s">
        <v>107</v>
      </c>
      <c r="BW643" s="38">
        <v>7018979</v>
      </c>
      <c r="BX643" s="38">
        <v>117607</v>
      </c>
      <c r="BY643" s="38">
        <v>5863967</v>
      </c>
      <c r="BZ643" s="38">
        <v>7876855</v>
      </c>
      <c r="CA643" s="38">
        <v>0</v>
      </c>
      <c r="CB643" s="38">
        <v>701898</v>
      </c>
      <c r="CC643" s="330" t="s">
        <v>107</v>
      </c>
      <c r="CD643" s="38" t="s">
        <v>107</v>
      </c>
      <c r="CE643" s="38" t="s">
        <v>107</v>
      </c>
      <c r="CF643" s="38" t="s">
        <v>107</v>
      </c>
      <c r="CG643" s="38" t="s">
        <v>107</v>
      </c>
      <c r="CH643" s="53" t="s">
        <v>113</v>
      </c>
      <c r="CI643" s="53" t="s">
        <v>113</v>
      </c>
      <c r="CJ643" s="53" t="s">
        <v>113</v>
      </c>
      <c r="CK643" s="53" t="s">
        <v>114</v>
      </c>
      <c r="CL643" s="53" t="s">
        <v>113</v>
      </c>
      <c r="CM643" s="53" t="s">
        <v>114</v>
      </c>
      <c r="CN643" s="53" t="s">
        <v>114</v>
      </c>
      <c r="CO643" s="42" t="s">
        <v>107</v>
      </c>
      <c r="CP643" s="53" t="s">
        <v>107</v>
      </c>
      <c r="CQ643" s="53" t="s">
        <v>107</v>
      </c>
      <c r="CR643" s="53" t="s">
        <v>107</v>
      </c>
      <c r="CS643" s="53" t="s">
        <v>107</v>
      </c>
      <c r="CT643" s="53" t="s">
        <v>107</v>
      </c>
      <c r="CU643" s="53" t="s">
        <v>107</v>
      </c>
      <c r="CV643" s="53" t="s">
        <v>107</v>
      </c>
      <c r="CW643" s="53" t="s">
        <v>107</v>
      </c>
      <c r="CX643" s="53" t="s">
        <v>107</v>
      </c>
      <c r="CY643" s="53" t="s">
        <v>107</v>
      </c>
      <c r="CZ643" s="53" t="s">
        <v>107</v>
      </c>
      <c r="DA643" s="53" t="s">
        <v>107</v>
      </c>
      <c r="DB643" s="53" t="s">
        <v>107</v>
      </c>
      <c r="DC643" s="53" t="s">
        <v>107</v>
      </c>
      <c r="DD643" s="332">
        <v>7354530</v>
      </c>
      <c r="DE643" s="43">
        <v>1</v>
      </c>
      <c r="DF643" s="390">
        <v>1</v>
      </c>
      <c r="DG643" s="310"/>
      <c r="DH643" s="203"/>
      <c r="DI643" s="279" t="str" cm="1">
        <f t="array" ref="DI643">+IF(AND(C643&lt;&gt;"Vehículos Eléctricos",C643&lt;&gt;"Vehículos Híbridos",AD643="PERCENTIL 50"),
     IF(VLOOKUP(_xlfn.TEXTJOIN("_",FALSE,C643:E643),BD_Perc!$A:$P,_xlfn.IFS(BD!AE643="Intervalo de precio 1",12,BD!AE643="Intervalo de precio 2",13),FALSE)&lt;=1,
     VLOOKUP(_xlfn.TEXTJOIN("_",FALSE,C643:E643),BD_Perc!$A:$P,16,FALSE),"Ok P50"),
     "Ok P30/70 ó Híbrido/Eléctrico")</f>
        <v>Ok P30/70 ó Híbrido/Eléctrico</v>
      </c>
      <c r="DJ643" s="279" t="str">
        <f t="shared" si="55"/>
        <v>Vehículos Convencionales_Vehículos Destinados al Transporte de Carga Liviana_Furgón</v>
      </c>
      <c r="DK643" s="331">
        <f t="shared" si="59"/>
        <v>116850000</v>
      </c>
      <c r="DL643" s="326"/>
    </row>
    <row r="644" spans="1:116" ht="51">
      <c r="A644" s="28">
        <v>639</v>
      </c>
      <c r="B644" s="29" t="s">
        <v>149</v>
      </c>
      <c r="C644" s="42" t="s">
        <v>0</v>
      </c>
      <c r="D644" s="29" t="s">
        <v>810</v>
      </c>
      <c r="E644" s="42" t="s">
        <v>814</v>
      </c>
      <c r="F644" s="42" t="s">
        <v>107</v>
      </c>
      <c r="G644" s="30" t="s">
        <v>1402</v>
      </c>
      <c r="H644" s="42" t="s">
        <v>1310</v>
      </c>
      <c r="I644" s="28">
        <v>6420057</v>
      </c>
      <c r="J644" s="28" t="s">
        <v>1410</v>
      </c>
      <c r="K644" s="31" t="s">
        <v>107</v>
      </c>
      <c r="L644" s="56">
        <v>161</v>
      </c>
      <c r="M644" s="33" t="s">
        <v>107</v>
      </c>
      <c r="N644" s="34">
        <v>106000000</v>
      </c>
      <c r="O644" s="34">
        <f>+IFERROR(VLOOKUP(I644,Precio_Fasecolda!A:C,3,FALSE),IFERROR(VLOOKUP(I644,Precio_Fasecolda!B:C,2,FALSE),N644))</f>
        <v>106000000</v>
      </c>
      <c r="P644" s="34">
        <f t="shared" si="56"/>
        <v>0</v>
      </c>
      <c r="Q644" s="33" t="s">
        <v>107</v>
      </c>
      <c r="R644" s="28" t="s">
        <v>2415</v>
      </c>
      <c r="S644" s="28" t="s">
        <v>360</v>
      </c>
      <c r="T644" s="28" t="s">
        <v>107</v>
      </c>
      <c r="U644" s="28" t="s">
        <v>107</v>
      </c>
      <c r="V644" s="42" t="s">
        <v>107</v>
      </c>
      <c r="W644" s="28" t="s">
        <v>107</v>
      </c>
      <c r="X644" s="28" t="s">
        <v>107</v>
      </c>
      <c r="Y644" s="28" t="str">
        <f t="shared" si="57"/>
        <v>N.A.</v>
      </c>
      <c r="Z644" s="292">
        <f t="shared" si="54"/>
        <v>100700000</v>
      </c>
      <c r="AA644" s="28" cm="1">
        <f t="array" aca="1" ref="AA644" ca="1">_xlfn.IFS(DK644&lt;$DK$4,1,AND(DK644&gt;=$DK$4,DK644&lt;=$AA$4),2,DK644&gt;$AA$4,3)</f>
        <v>2</v>
      </c>
      <c r="AB644" s="28">
        <v>0</v>
      </c>
      <c r="AC644" s="28" cm="1">
        <f t="array" aca="1" ref="AC644" ca="1">IF(AB644="PERCENTIL 30","",_xlfn.IFS(DK644&lt;$AC$4,1,DK644&gt;$AC$4,2))</f>
        <v>1</v>
      </c>
      <c r="AD644" s="28" t="str">
        <f>+IFERROR(VLOOKUP(_xlfn.TEXTJOIN("_", FALSE, C644:E644), BD_Perc!$A:$O, 15, FALSE),"Segmentación no encontrada o vehículo inactivo")</f>
        <v>PERCENTIL 30-70</v>
      </c>
      <c r="AE644" s="28" t="str" cm="1">
        <f t="array" ref="AE644">_xlfn.IFS(
    AD644 = "PERCENTIL 50",
    _xlfn.IFS(
        BD!DK644 &lt; VLOOKUP(_xlfn.TEXTJOIN("_", FALSE, C644:E644), BD_Perc!$A:$O, 11, FALSE), "Intervalo de precio 1",
        BD!DK644 &gt;= VLOOKUP(_xlfn.TEXTJOIN("_", FALSE, C644:E644), BD_Perc!$A:$O, 11, FALSE), "Intervalo de precio 2"
    ),
    AD644 = "PERCENTIL 30-70",
    _xlfn.IFS(
        BD!DK644 &lt; VLOOKUP(_xlfn.TEXTJOIN("_", FALSE, C644:E644), BD_Perc!$A:$O, 6, FALSE), "Intervalo de precio 1",
        BD!DK644 &lt; VLOOKUP(_xlfn.TEXTJOIN("_", FALSE, C644:E644), BD_Perc!$A:$O, 7, FALSE), "Intervalo de precio 2",
        BD!DK644 &gt;= VLOOKUP(_xlfn.TEXTJOIN("_", FALSE, C644:E644), BD_Perc!$A:$O, 7, FALSE), "Intervalo de precio 3"
    ),
    AD644="Segmentación no encontrada o vehículo inactivo","Segmentación no encontrada o vehículo inactivo"
)</f>
        <v>Intervalo de precio 1</v>
      </c>
      <c r="AF644" s="57" t="s">
        <v>2412</v>
      </c>
      <c r="AG644" s="35" t="b">
        <f t="shared" si="58"/>
        <v>1</v>
      </c>
      <c r="AH644" s="205">
        <v>0.05</v>
      </c>
      <c r="AI644" s="205">
        <v>0.06</v>
      </c>
      <c r="AJ644" s="205">
        <v>7.0000000000000007E-2</v>
      </c>
      <c r="AK644" s="205">
        <v>0.08</v>
      </c>
      <c r="AL644" s="205">
        <v>0.1</v>
      </c>
      <c r="AM644" s="205">
        <v>0.1</v>
      </c>
      <c r="AN644" s="28" t="s">
        <v>114</v>
      </c>
      <c r="AO644" s="28" t="s">
        <v>114</v>
      </c>
      <c r="AP644" s="28" t="s">
        <v>113</v>
      </c>
      <c r="AQ644" s="90">
        <v>1</v>
      </c>
      <c r="AR644" s="38">
        <v>8689479</v>
      </c>
      <c r="AS644" s="38">
        <v>592663</v>
      </c>
      <c r="AT644" s="38">
        <v>709041</v>
      </c>
      <c r="AU644" s="38" t="s">
        <v>107</v>
      </c>
      <c r="AV644" s="38" t="s">
        <v>107</v>
      </c>
      <c r="AW644" s="38">
        <v>7961279</v>
      </c>
      <c r="AX644" s="38" t="s">
        <v>107</v>
      </c>
      <c r="AY644" s="38">
        <v>1247819</v>
      </c>
      <c r="AZ644" s="38">
        <v>901159</v>
      </c>
      <c r="BA644" s="38">
        <v>0</v>
      </c>
      <c r="BB644" s="38">
        <v>12166231</v>
      </c>
      <c r="BC644" s="38">
        <v>10918412</v>
      </c>
      <c r="BD644" s="38" t="s">
        <v>107</v>
      </c>
      <c r="BE644" s="38" t="s">
        <v>107</v>
      </c>
      <c r="BF644" s="38" t="s">
        <v>107</v>
      </c>
      <c r="BG644" s="38">
        <v>3039785</v>
      </c>
      <c r="BH644" s="38">
        <v>2606006</v>
      </c>
      <c r="BI644" s="38">
        <v>2083784</v>
      </c>
      <c r="BJ644" s="38">
        <v>2129750</v>
      </c>
      <c r="BK644" s="38" t="s">
        <v>107</v>
      </c>
      <c r="BL644" s="38">
        <v>1685413</v>
      </c>
      <c r="BM644" s="38">
        <v>171576</v>
      </c>
      <c r="BN644" s="38">
        <v>2183683</v>
      </c>
      <c r="BO644" s="38">
        <v>668908</v>
      </c>
      <c r="BP644" s="38">
        <v>3732537</v>
      </c>
      <c r="BQ644" s="38">
        <v>70190</v>
      </c>
      <c r="BR644" s="38">
        <v>1668957</v>
      </c>
      <c r="BS644" s="38">
        <v>748691</v>
      </c>
      <c r="BT644" s="38" t="s">
        <v>107</v>
      </c>
      <c r="BU644" s="38" t="s">
        <v>107</v>
      </c>
      <c r="BV644" s="38" t="s">
        <v>107</v>
      </c>
      <c r="BW644" s="38">
        <v>7018979</v>
      </c>
      <c r="BX644" s="38">
        <v>117607</v>
      </c>
      <c r="BY644" s="38">
        <v>5863967</v>
      </c>
      <c r="BZ644" s="38">
        <v>7876855</v>
      </c>
      <c r="CA644" s="38">
        <v>0</v>
      </c>
      <c r="CB644" s="38">
        <v>701898</v>
      </c>
      <c r="CC644" s="330" t="s">
        <v>107</v>
      </c>
      <c r="CD644" s="38" t="s">
        <v>107</v>
      </c>
      <c r="CE644" s="38" t="s">
        <v>107</v>
      </c>
      <c r="CF644" s="38" t="s">
        <v>107</v>
      </c>
      <c r="CG644" s="38" t="s">
        <v>107</v>
      </c>
      <c r="CH644" s="53" t="s">
        <v>113</v>
      </c>
      <c r="CI644" s="53" t="s">
        <v>113</v>
      </c>
      <c r="CJ644" s="53" t="s">
        <v>113</v>
      </c>
      <c r="CK644" s="53" t="s">
        <v>114</v>
      </c>
      <c r="CL644" s="53" t="s">
        <v>113</v>
      </c>
      <c r="CM644" s="53" t="s">
        <v>114</v>
      </c>
      <c r="CN644" s="53" t="s">
        <v>114</v>
      </c>
      <c r="CO644" s="42" t="s">
        <v>107</v>
      </c>
      <c r="CP644" s="53" t="s">
        <v>107</v>
      </c>
      <c r="CQ644" s="53" t="s">
        <v>107</v>
      </c>
      <c r="CR644" s="53" t="s">
        <v>107</v>
      </c>
      <c r="CS644" s="53" t="s">
        <v>107</v>
      </c>
      <c r="CT644" s="53" t="s">
        <v>107</v>
      </c>
      <c r="CU644" s="53" t="s">
        <v>107</v>
      </c>
      <c r="CV644" s="53" t="s">
        <v>107</v>
      </c>
      <c r="CW644" s="53" t="s">
        <v>107</v>
      </c>
      <c r="CX644" s="53" t="s">
        <v>107</v>
      </c>
      <c r="CY644" s="53" t="s">
        <v>107</v>
      </c>
      <c r="CZ644" s="53" t="s">
        <v>107</v>
      </c>
      <c r="DA644" s="53" t="s">
        <v>107</v>
      </c>
      <c r="DB644" s="53" t="s">
        <v>107</v>
      </c>
      <c r="DC644" s="53" t="s">
        <v>107</v>
      </c>
      <c r="DD644" s="332">
        <v>9346382</v>
      </c>
      <c r="DE644" s="43">
        <v>0</v>
      </c>
      <c r="DF644" s="390">
        <v>0</v>
      </c>
      <c r="DG644" s="310"/>
      <c r="DH644" s="203"/>
      <c r="DI644" s="279" t="str" cm="1">
        <f t="array" ref="DI644">+IF(AND(C644&lt;&gt;"Vehículos Eléctricos",C644&lt;&gt;"Vehículos Híbridos",AD644="PERCENTIL 50"),
     IF(VLOOKUP(_xlfn.TEXTJOIN("_",FALSE,C644:E644),BD_Perc!$A:$P,_xlfn.IFS(BD!AE644="Intervalo de precio 1",12,BD!AE644="Intervalo de precio 2",13),FALSE)&lt;=1,
     VLOOKUP(_xlfn.TEXTJOIN("_",FALSE,C644:E644),BD_Perc!$A:$P,16,FALSE),"Ok P50"),
     "Ok P30/70 ó Híbrido/Eléctrico")</f>
        <v>Ok P30/70 ó Híbrido/Eléctrico</v>
      </c>
      <c r="DJ644" s="279" t="str">
        <f t="shared" si="55"/>
        <v>Vehículos Convencionales_Vehículos Destinados al Transporte de Carga Liviana_Furgón</v>
      </c>
      <c r="DK644" s="331">
        <f t="shared" si="59"/>
        <v>100700000</v>
      </c>
      <c r="DL644" s="326"/>
    </row>
    <row r="645" spans="1:116" ht="51">
      <c r="A645" s="28">
        <v>640</v>
      </c>
      <c r="B645" s="29" t="s">
        <v>149</v>
      </c>
      <c r="C645" s="42" t="s">
        <v>0</v>
      </c>
      <c r="D645" s="29" t="s">
        <v>810</v>
      </c>
      <c r="E645" s="42" t="s">
        <v>814</v>
      </c>
      <c r="F645" s="42" t="s">
        <v>107</v>
      </c>
      <c r="G645" s="30" t="s">
        <v>1404</v>
      </c>
      <c r="H645" s="42" t="s">
        <v>1310</v>
      </c>
      <c r="I645" s="28">
        <v>6420058</v>
      </c>
      <c r="J645" s="28" t="s">
        <v>1411</v>
      </c>
      <c r="K645" s="31" t="s">
        <v>107</v>
      </c>
      <c r="L645" s="56">
        <v>161</v>
      </c>
      <c r="M645" s="33" t="s">
        <v>107</v>
      </c>
      <c r="N645" s="34">
        <v>159000000</v>
      </c>
      <c r="O645" s="34">
        <f>+IFERROR(VLOOKUP(I645,Precio_Fasecolda!A:C,3,FALSE),IFERROR(VLOOKUP(I645,Precio_Fasecolda!B:C,2,FALSE),N645))</f>
        <v>159000000</v>
      </c>
      <c r="P645" s="34">
        <f t="shared" si="56"/>
        <v>0</v>
      </c>
      <c r="Q645" s="33" t="s">
        <v>107</v>
      </c>
      <c r="R645" s="28" t="s">
        <v>2415</v>
      </c>
      <c r="S645" s="28" t="s">
        <v>360</v>
      </c>
      <c r="T645" s="28" t="s">
        <v>107</v>
      </c>
      <c r="U645" s="28" t="s">
        <v>107</v>
      </c>
      <c r="V645" s="42" t="s">
        <v>107</v>
      </c>
      <c r="W645" s="28" t="s">
        <v>107</v>
      </c>
      <c r="X645" s="28" t="s">
        <v>107</v>
      </c>
      <c r="Y645" s="28" t="str">
        <f t="shared" si="57"/>
        <v>N.A.</v>
      </c>
      <c r="Z645" s="292">
        <f t="shared" si="54"/>
        <v>151050000</v>
      </c>
      <c r="AA645" s="28" cm="1">
        <f t="array" aca="1" ref="AA645" ca="1">_xlfn.IFS(DK645&lt;$DK$4,1,AND(DK645&gt;=$DK$4,DK645&lt;=$AA$4),2,DK645&gt;$AA$4,3)</f>
        <v>2</v>
      </c>
      <c r="AB645" s="28">
        <v>0</v>
      </c>
      <c r="AC645" s="28" cm="1">
        <f t="array" aca="1" ref="AC645" ca="1">IF(AB645="PERCENTIL 30","",_xlfn.IFS(DK645&lt;$AC$4,1,DK645&gt;$AC$4,2))</f>
        <v>1</v>
      </c>
      <c r="AD645" s="28" t="str">
        <f>+IFERROR(VLOOKUP(_xlfn.TEXTJOIN("_", FALSE, C645:E645), BD_Perc!$A:$O, 15, FALSE),"Segmentación no encontrada o vehículo inactivo")</f>
        <v>PERCENTIL 30-70</v>
      </c>
      <c r="AE645" s="28" t="str" cm="1">
        <f t="array" ref="AE645">_xlfn.IFS(
    AD645 = "PERCENTIL 50",
    _xlfn.IFS(
        BD!DK645 &lt; VLOOKUP(_xlfn.TEXTJOIN("_", FALSE, C645:E645), BD_Perc!$A:$O, 11, FALSE), "Intervalo de precio 1",
        BD!DK645 &gt;= VLOOKUP(_xlfn.TEXTJOIN("_", FALSE, C645:E645), BD_Perc!$A:$O, 11, FALSE), "Intervalo de precio 2"
    ),
    AD645 = "PERCENTIL 30-70",
    _xlfn.IFS(
        BD!DK645 &lt; VLOOKUP(_xlfn.TEXTJOIN("_", FALSE, C645:E645), BD_Perc!$A:$O, 6, FALSE), "Intervalo de precio 1",
        BD!DK645 &lt; VLOOKUP(_xlfn.TEXTJOIN("_", FALSE, C645:E645), BD_Perc!$A:$O, 7, FALSE), "Intervalo de precio 2",
        BD!DK645 &gt;= VLOOKUP(_xlfn.TEXTJOIN("_", FALSE, C645:E645), BD_Perc!$A:$O, 7, FALSE), "Intervalo de precio 3"
    ),
    AD645="Segmentación no encontrada o vehículo inactivo","Segmentación no encontrada o vehículo inactivo"
)</f>
        <v>Intervalo de precio 3</v>
      </c>
      <c r="AF645" s="57" t="s">
        <v>2414</v>
      </c>
      <c r="AG645" s="35" t="b">
        <f t="shared" si="58"/>
        <v>1</v>
      </c>
      <c r="AH645" s="205">
        <v>0.05</v>
      </c>
      <c r="AI645" s="205">
        <v>0.06</v>
      </c>
      <c r="AJ645" s="205">
        <v>7.0000000000000007E-2</v>
      </c>
      <c r="AK645" s="205">
        <v>0.08</v>
      </c>
      <c r="AL645" s="205">
        <v>0.1</v>
      </c>
      <c r="AM645" s="205">
        <v>0.1</v>
      </c>
      <c r="AN645" s="28" t="s">
        <v>114</v>
      </c>
      <c r="AO645" s="28" t="s">
        <v>114</v>
      </c>
      <c r="AP645" s="28" t="s">
        <v>113</v>
      </c>
      <c r="AQ645" s="90">
        <v>1</v>
      </c>
      <c r="AR645" s="38">
        <v>8689479</v>
      </c>
      <c r="AS645" s="38">
        <v>592663</v>
      </c>
      <c r="AT645" s="38">
        <v>709041</v>
      </c>
      <c r="AU645" s="38" t="s">
        <v>107</v>
      </c>
      <c r="AV645" s="38" t="s">
        <v>107</v>
      </c>
      <c r="AW645" s="38">
        <v>7961279</v>
      </c>
      <c r="AX645" s="38">
        <v>0</v>
      </c>
      <c r="AY645" s="38">
        <v>1247819</v>
      </c>
      <c r="AZ645" s="38">
        <v>901159</v>
      </c>
      <c r="BA645" s="38">
        <v>0</v>
      </c>
      <c r="BB645" s="38">
        <v>12166231</v>
      </c>
      <c r="BC645" s="38">
        <v>10918412</v>
      </c>
      <c r="BD645" s="38" t="s">
        <v>107</v>
      </c>
      <c r="BE645" s="38" t="s">
        <v>107</v>
      </c>
      <c r="BF645" s="38" t="s">
        <v>107</v>
      </c>
      <c r="BG645" s="38">
        <v>3039785</v>
      </c>
      <c r="BH645" s="38">
        <v>2606006</v>
      </c>
      <c r="BI645" s="38">
        <v>2083784</v>
      </c>
      <c r="BJ645" s="38">
        <v>2129750</v>
      </c>
      <c r="BK645" s="38">
        <v>0</v>
      </c>
      <c r="BL645" s="38">
        <v>1685413</v>
      </c>
      <c r="BM645" s="38">
        <v>171576</v>
      </c>
      <c r="BN645" s="38">
        <v>2183683</v>
      </c>
      <c r="BO645" s="38">
        <v>0</v>
      </c>
      <c r="BP645" s="38">
        <v>3732537</v>
      </c>
      <c r="BQ645" s="38">
        <v>70190</v>
      </c>
      <c r="BR645" s="38">
        <v>1668957</v>
      </c>
      <c r="BS645" s="38">
        <v>748691</v>
      </c>
      <c r="BT645" s="38" t="s">
        <v>107</v>
      </c>
      <c r="BU645" s="38" t="s">
        <v>107</v>
      </c>
      <c r="BV645" s="38" t="s">
        <v>107</v>
      </c>
      <c r="BW645" s="38">
        <v>7018979</v>
      </c>
      <c r="BX645" s="38">
        <v>117607</v>
      </c>
      <c r="BY645" s="38">
        <v>5863967</v>
      </c>
      <c r="BZ645" s="38">
        <v>7876855</v>
      </c>
      <c r="CA645" s="38">
        <v>0</v>
      </c>
      <c r="CB645" s="38">
        <v>701898</v>
      </c>
      <c r="CC645" s="330" t="s">
        <v>107</v>
      </c>
      <c r="CD645" s="38" t="s">
        <v>107</v>
      </c>
      <c r="CE645" s="38" t="s">
        <v>107</v>
      </c>
      <c r="CF645" s="38" t="s">
        <v>107</v>
      </c>
      <c r="CG645" s="38" t="s">
        <v>107</v>
      </c>
      <c r="CH645" s="53" t="s">
        <v>113</v>
      </c>
      <c r="CI645" s="53" t="s">
        <v>113</v>
      </c>
      <c r="CJ645" s="53" t="s">
        <v>113</v>
      </c>
      <c r="CK645" s="53" t="s">
        <v>114</v>
      </c>
      <c r="CL645" s="53" t="s">
        <v>113</v>
      </c>
      <c r="CM645" s="53" t="s">
        <v>114</v>
      </c>
      <c r="CN645" s="53" t="s">
        <v>114</v>
      </c>
      <c r="CO645" s="42" t="s">
        <v>107</v>
      </c>
      <c r="CP645" s="53" t="s">
        <v>107</v>
      </c>
      <c r="CQ645" s="53" t="s">
        <v>107</v>
      </c>
      <c r="CR645" s="53" t="s">
        <v>107</v>
      </c>
      <c r="CS645" s="53" t="s">
        <v>107</v>
      </c>
      <c r="CT645" s="53" t="s">
        <v>107</v>
      </c>
      <c r="CU645" s="53" t="s">
        <v>107</v>
      </c>
      <c r="CV645" s="53" t="s">
        <v>107</v>
      </c>
      <c r="CW645" s="53" t="s">
        <v>107</v>
      </c>
      <c r="CX645" s="53" t="s">
        <v>107</v>
      </c>
      <c r="CY645" s="53" t="s">
        <v>107</v>
      </c>
      <c r="CZ645" s="53" t="s">
        <v>107</v>
      </c>
      <c r="DA645" s="53" t="s">
        <v>107</v>
      </c>
      <c r="DB645" s="53" t="s">
        <v>107</v>
      </c>
      <c r="DC645" s="53" t="s">
        <v>107</v>
      </c>
      <c r="DD645" s="332">
        <v>9576211</v>
      </c>
      <c r="DE645" s="43">
        <v>0</v>
      </c>
      <c r="DF645" s="390">
        <v>0</v>
      </c>
      <c r="DG645" s="310"/>
      <c r="DH645" s="203"/>
      <c r="DI645" s="279" t="str" cm="1">
        <f t="array" ref="DI645">+IF(AND(C645&lt;&gt;"Vehículos Eléctricos",C645&lt;&gt;"Vehículos Híbridos",AD645="PERCENTIL 50"),
     IF(VLOOKUP(_xlfn.TEXTJOIN("_",FALSE,C645:E645),BD_Perc!$A:$P,_xlfn.IFS(BD!AE645="Intervalo de precio 1",12,BD!AE645="Intervalo de precio 2",13),FALSE)&lt;=1,
     VLOOKUP(_xlfn.TEXTJOIN("_",FALSE,C645:E645),BD_Perc!$A:$P,16,FALSE),"Ok P50"),
     "Ok P30/70 ó Híbrido/Eléctrico")</f>
        <v>Ok P30/70 ó Híbrido/Eléctrico</v>
      </c>
      <c r="DJ645" s="279" t="str">
        <f t="shared" si="55"/>
        <v>Vehículos Convencionales_Vehículos Destinados al Transporte de Carga Liviana_Furgón</v>
      </c>
      <c r="DK645" s="331">
        <f t="shared" si="59"/>
        <v>151050000</v>
      </c>
      <c r="DL645" s="326"/>
    </row>
    <row r="646" spans="1:116" ht="25.5">
      <c r="A646" s="28">
        <v>641</v>
      </c>
      <c r="B646" s="114" t="s">
        <v>325</v>
      </c>
      <c r="C646" s="29" t="s">
        <v>0</v>
      </c>
      <c r="D646" s="29" t="s">
        <v>105</v>
      </c>
      <c r="E646" s="42" t="s">
        <v>2380</v>
      </c>
      <c r="F646" s="42" t="s">
        <v>107</v>
      </c>
      <c r="G646" s="119" t="s">
        <v>1412</v>
      </c>
      <c r="H646" s="64" t="s">
        <v>969</v>
      </c>
      <c r="I646" s="28">
        <v>3201382</v>
      </c>
      <c r="J646" s="28" t="s">
        <v>1413</v>
      </c>
      <c r="K646" s="31" t="s">
        <v>127</v>
      </c>
      <c r="L646" s="32">
        <v>121</v>
      </c>
      <c r="M646" s="33" t="s">
        <v>107</v>
      </c>
      <c r="N646" s="34">
        <v>69500000</v>
      </c>
      <c r="O646" s="34">
        <f>+IFERROR(VLOOKUP(I646,Precio_Fasecolda!A:C,3,FALSE),IFERROR(VLOOKUP(I646,Precio_Fasecolda!B:C,2,FALSE),N646))</f>
        <v>69500000</v>
      </c>
      <c r="P646" s="34">
        <f t="shared" si="56"/>
        <v>0</v>
      </c>
      <c r="Q646" s="33" t="s">
        <v>107</v>
      </c>
      <c r="R646" s="28" t="s">
        <v>130</v>
      </c>
      <c r="S646" s="28" t="s">
        <v>112</v>
      </c>
      <c r="T646" s="28" t="s">
        <v>107</v>
      </c>
      <c r="U646" s="28" t="s">
        <v>107</v>
      </c>
      <c r="V646" s="42" t="s">
        <v>107</v>
      </c>
      <c r="W646" s="28" t="s">
        <v>107</v>
      </c>
      <c r="X646" s="28" t="s">
        <v>107</v>
      </c>
      <c r="Y646" s="28" t="str">
        <f t="shared" si="57"/>
        <v>N.A.</v>
      </c>
      <c r="Z646" s="292">
        <f t="shared" ref="Z646:Z709" si="60">+(((N646)-(N646*AH646)/100%))</f>
        <v>68805000</v>
      </c>
      <c r="AA646" s="28" cm="1">
        <f t="array" aca="1" ref="AA646" ca="1">_xlfn.IFS(DK646&lt;$DK$4,1,AND(DK646&gt;=$DK$4,DK646&lt;=$AA$4),2,DK646&gt;$AA$4,3)</f>
        <v>2</v>
      </c>
      <c r="AB646" s="28">
        <v>0</v>
      </c>
      <c r="AC646" s="28" cm="1">
        <f t="array" aca="1" ref="AC646" ca="1">IF(AB646="PERCENTIL 30","",_xlfn.IFS(DK646&lt;$AC$4,1,DK646&gt;$AC$4,2))</f>
        <v>1</v>
      </c>
      <c r="AD646" s="28" t="str">
        <f>+IFERROR(VLOOKUP(_xlfn.TEXTJOIN("_", FALSE, C646:E646), BD_Perc!$A:$O, 15, FALSE),"Segmentación no encontrada o vehículo inactivo")</f>
        <v>PERCENTIL 30-70</v>
      </c>
      <c r="AE646" s="28" t="str" cm="1">
        <f t="array" ref="AE646">_xlfn.IFS(
    AD646 = "PERCENTIL 50",
    _xlfn.IFS(
        BD!DK646 &lt; VLOOKUP(_xlfn.TEXTJOIN("_", FALSE, C646:E646), BD_Perc!$A:$O, 11, FALSE), "Intervalo de precio 1",
        BD!DK646 &gt;= VLOOKUP(_xlfn.TEXTJOIN("_", FALSE, C646:E646), BD_Perc!$A:$O, 11, FALSE), "Intervalo de precio 2"
    ),
    AD646 = "PERCENTIL 30-70",
    _xlfn.IFS(
        BD!DK646 &lt; VLOOKUP(_xlfn.TEXTJOIN("_", FALSE, C646:E646), BD_Perc!$A:$O, 6, FALSE), "Intervalo de precio 1",
        BD!DK646 &lt; VLOOKUP(_xlfn.TEXTJOIN("_", FALSE, C646:E646), BD_Perc!$A:$O, 7, FALSE), "Intervalo de precio 2",
        BD!DK646 &gt;= VLOOKUP(_xlfn.TEXTJOIN("_", FALSE, C646:E646), BD_Perc!$A:$O, 7, FALSE), "Intervalo de precio 3"
    ),
    AD646="Segmentación no encontrada o vehículo inactivo","Segmentación no encontrada o vehículo inactivo"
)</f>
        <v>Intervalo de precio 1</v>
      </c>
      <c r="AF646" s="57" t="s">
        <v>2412</v>
      </c>
      <c r="AG646" s="35" t="b">
        <f t="shared" si="58"/>
        <v>1</v>
      </c>
      <c r="AH646" s="205">
        <v>0.01</v>
      </c>
      <c r="AI646" s="205">
        <v>0.01</v>
      </c>
      <c r="AJ646" s="205">
        <v>0.01</v>
      </c>
      <c r="AK646" s="205">
        <v>0.01</v>
      </c>
      <c r="AL646" s="205">
        <v>0.01</v>
      </c>
      <c r="AM646" s="205">
        <v>0.02</v>
      </c>
      <c r="AN646" s="28" t="s">
        <v>176</v>
      </c>
      <c r="AO646" s="28" t="s">
        <v>176</v>
      </c>
      <c r="AP646" s="28" t="s">
        <v>176</v>
      </c>
      <c r="AQ646" s="37">
        <v>0.5</v>
      </c>
      <c r="AR646" s="38">
        <v>8689479</v>
      </c>
      <c r="AS646" s="38">
        <v>756945</v>
      </c>
      <c r="AT646" s="38" t="s">
        <v>107</v>
      </c>
      <c r="AU646" s="38" t="s">
        <v>107</v>
      </c>
      <c r="AV646" s="38" t="s">
        <v>107</v>
      </c>
      <c r="AW646" s="38">
        <v>8078664</v>
      </c>
      <c r="AX646" s="38" t="s">
        <v>107</v>
      </c>
      <c r="AY646" s="38">
        <v>894571</v>
      </c>
      <c r="AZ646" s="38">
        <v>48169</v>
      </c>
      <c r="BA646" s="38">
        <v>385354</v>
      </c>
      <c r="BB646" s="38" t="s">
        <v>107</v>
      </c>
      <c r="BC646" s="38" t="s">
        <v>107</v>
      </c>
      <c r="BD646" s="38" t="s">
        <v>107</v>
      </c>
      <c r="BE646" s="38" t="s">
        <v>107</v>
      </c>
      <c r="BF646" s="38" t="s">
        <v>107</v>
      </c>
      <c r="BG646" s="38">
        <v>4816921</v>
      </c>
      <c r="BH646" s="38">
        <v>3027779</v>
      </c>
      <c r="BI646" s="38">
        <v>1307450</v>
      </c>
      <c r="BJ646" s="38">
        <v>3303031</v>
      </c>
      <c r="BK646" s="38" t="s">
        <v>107</v>
      </c>
      <c r="BL646" s="38">
        <v>522980</v>
      </c>
      <c r="BM646" s="38">
        <v>302778</v>
      </c>
      <c r="BN646" s="38">
        <v>894571</v>
      </c>
      <c r="BO646" s="38">
        <v>1032198</v>
      </c>
      <c r="BP646" s="38">
        <v>2133207</v>
      </c>
      <c r="BQ646" s="38">
        <v>206440</v>
      </c>
      <c r="BR646" s="38">
        <v>1307450</v>
      </c>
      <c r="BS646" s="38">
        <v>233965</v>
      </c>
      <c r="BT646" s="38" t="s">
        <v>107</v>
      </c>
      <c r="BU646" s="38" t="s">
        <v>107</v>
      </c>
      <c r="BV646" s="38" t="s">
        <v>107</v>
      </c>
      <c r="BW646" s="38">
        <v>6878563</v>
      </c>
      <c r="BX646" s="38">
        <v>178914</v>
      </c>
      <c r="BY646" s="38">
        <v>3027779</v>
      </c>
      <c r="BZ646" s="38">
        <v>6193185</v>
      </c>
      <c r="CA646" s="38">
        <v>0</v>
      </c>
      <c r="CB646" s="38">
        <v>481692</v>
      </c>
      <c r="CC646" s="330" t="s">
        <v>107</v>
      </c>
      <c r="CD646" s="38" t="s">
        <v>107</v>
      </c>
      <c r="CE646" s="38" t="s">
        <v>107</v>
      </c>
      <c r="CF646" s="38" t="s">
        <v>107</v>
      </c>
      <c r="CG646" s="38" t="s">
        <v>107</v>
      </c>
      <c r="CH646" s="85" t="s">
        <v>176</v>
      </c>
      <c r="CI646" s="85" t="s">
        <v>173</v>
      </c>
      <c r="CJ646" s="85" t="s">
        <v>176</v>
      </c>
      <c r="CK646" s="85" t="s">
        <v>173</v>
      </c>
      <c r="CL646" s="85" t="s">
        <v>176</v>
      </c>
      <c r="CM646" s="85" t="s">
        <v>173</v>
      </c>
      <c r="CN646" s="85" t="s">
        <v>173</v>
      </c>
      <c r="CO646" s="42" t="s">
        <v>107</v>
      </c>
      <c r="CP646" s="85" t="s">
        <v>107</v>
      </c>
      <c r="CQ646" s="85" t="s">
        <v>107</v>
      </c>
      <c r="CR646" s="85" t="s">
        <v>107</v>
      </c>
      <c r="CS646" s="85" t="s">
        <v>107</v>
      </c>
      <c r="CT646" s="85" t="s">
        <v>107</v>
      </c>
      <c r="CU646" s="85" t="s">
        <v>107</v>
      </c>
      <c r="CV646" s="41" t="s">
        <v>176</v>
      </c>
      <c r="CW646" s="41" t="s">
        <v>176</v>
      </c>
      <c r="CX646" s="41" t="s">
        <v>173</v>
      </c>
      <c r="CY646" s="41" t="s">
        <v>173</v>
      </c>
      <c r="CZ646" s="41" t="s">
        <v>176</v>
      </c>
      <c r="DA646" s="41" t="s">
        <v>173</v>
      </c>
      <c r="DB646" s="41" t="s">
        <v>107</v>
      </c>
      <c r="DC646" s="41" t="s">
        <v>107</v>
      </c>
      <c r="DD646" s="332">
        <v>9620079</v>
      </c>
      <c r="DE646" s="43">
        <v>1</v>
      </c>
      <c r="DF646" s="390">
        <v>1</v>
      </c>
      <c r="DG646" s="310"/>
      <c r="DH646" s="203"/>
      <c r="DI646" s="279" t="str" cm="1">
        <f t="array" ref="DI646">+IF(AND(C646&lt;&gt;"Vehículos Eléctricos",C646&lt;&gt;"Vehículos Híbridos",AD646="PERCENTIL 50"),
     IF(VLOOKUP(_xlfn.TEXTJOIN("_",FALSE,C646:E646),BD_Perc!$A:$P,_xlfn.IFS(BD!AE646="Intervalo de precio 1",12,BD!AE646="Intervalo de precio 2",13),FALSE)&lt;=1,
     VLOOKUP(_xlfn.TEXTJOIN("_",FALSE,C646:E646),BD_Perc!$A:$P,16,FALSE),"Ok P50"),
     "Ok P30/70 ó Híbrido/Eléctrico")</f>
        <v>Ok P30/70 ó Híbrido/Eléctrico</v>
      </c>
      <c r="DJ646" s="279" t="str">
        <f t="shared" ref="DJ646:DJ709" si="61">+_xlfn.TEXTJOIN("_",FALSE,C646:E646)</f>
        <v>Vehículos Convencionales_Automóviles_Sedán</v>
      </c>
      <c r="DK646" s="331">
        <f t="shared" si="59"/>
        <v>68805000</v>
      </c>
      <c r="DL646" s="326"/>
    </row>
    <row r="647" spans="1:116" ht="25.5">
      <c r="A647" s="28">
        <v>642</v>
      </c>
      <c r="B647" s="114" t="s">
        <v>325</v>
      </c>
      <c r="C647" s="29" t="s">
        <v>0</v>
      </c>
      <c r="D647" s="29" t="s">
        <v>105</v>
      </c>
      <c r="E647" s="42" t="s">
        <v>2380</v>
      </c>
      <c r="F647" s="42" t="s">
        <v>107</v>
      </c>
      <c r="G647" s="119" t="s">
        <v>1414</v>
      </c>
      <c r="H647" s="64" t="s">
        <v>969</v>
      </c>
      <c r="I647" s="28">
        <v>3201386</v>
      </c>
      <c r="J647" s="28" t="s">
        <v>1415</v>
      </c>
      <c r="K647" s="31" t="s">
        <v>127</v>
      </c>
      <c r="L647" s="32">
        <v>121</v>
      </c>
      <c r="M647" s="33" t="s">
        <v>107</v>
      </c>
      <c r="N647" s="34">
        <v>68300000</v>
      </c>
      <c r="O647" s="34">
        <f>+IFERROR(VLOOKUP(I647,Precio_Fasecolda!A:C,3,FALSE),IFERROR(VLOOKUP(I647,Precio_Fasecolda!B:C,2,FALSE),N647))</f>
        <v>68300000</v>
      </c>
      <c r="P647" s="34">
        <f t="shared" ref="P647:P710" si="62">N647-O647</f>
        <v>0</v>
      </c>
      <c r="Q647" s="33" t="s">
        <v>107</v>
      </c>
      <c r="R647" s="28" t="s">
        <v>2415</v>
      </c>
      <c r="S647" s="28" t="s">
        <v>112</v>
      </c>
      <c r="T647" s="28" t="s">
        <v>107</v>
      </c>
      <c r="U647" s="28" t="s">
        <v>107</v>
      </c>
      <c r="V647" s="42" t="s">
        <v>107</v>
      </c>
      <c r="W647" s="28" t="s">
        <v>107</v>
      </c>
      <c r="X647" s="28" t="s">
        <v>107</v>
      </c>
      <c r="Y647" s="28" t="str">
        <f t="shared" ref="Y647:Y710" si="63">+IF(C647=$F$1,N647+CC647,"N.A.")</f>
        <v>N.A.</v>
      </c>
      <c r="Z647" s="292">
        <f t="shared" si="60"/>
        <v>67617000</v>
      </c>
      <c r="AA647" s="28" cm="1">
        <f t="array" aca="1" ref="AA647" ca="1">_xlfn.IFS(DK647&lt;$DK$4,1,AND(DK647&gt;=$DK$4,DK647&lt;=$AA$4),2,DK647&gt;$AA$4,3)</f>
        <v>2</v>
      </c>
      <c r="AB647" s="28">
        <v>0</v>
      </c>
      <c r="AC647" s="28" cm="1">
        <f t="array" aca="1" ref="AC647" ca="1">IF(AB647="PERCENTIL 30","",_xlfn.IFS(DK647&lt;$AC$4,1,DK647&gt;$AC$4,2))</f>
        <v>1</v>
      </c>
      <c r="AD647" s="28" t="str">
        <f>+IFERROR(VLOOKUP(_xlfn.TEXTJOIN("_", FALSE, C647:E647), BD_Perc!$A:$O, 15, FALSE),"Segmentación no encontrada o vehículo inactivo")</f>
        <v>PERCENTIL 30-70</v>
      </c>
      <c r="AE647" s="28" t="str" cm="1">
        <f t="array" ref="AE647">_xlfn.IFS(
    AD647 = "PERCENTIL 50",
    _xlfn.IFS(
        BD!DK647 &lt; VLOOKUP(_xlfn.TEXTJOIN("_", FALSE, C647:E647), BD_Perc!$A:$O, 11, FALSE), "Intervalo de precio 1",
        BD!DK647 &gt;= VLOOKUP(_xlfn.TEXTJOIN("_", FALSE, C647:E647), BD_Perc!$A:$O, 11, FALSE), "Intervalo de precio 2"
    ),
    AD647 = "PERCENTIL 30-70",
    _xlfn.IFS(
        BD!DK647 &lt; VLOOKUP(_xlfn.TEXTJOIN("_", FALSE, C647:E647), BD_Perc!$A:$O, 6, FALSE), "Intervalo de precio 1",
        BD!DK647 &lt; VLOOKUP(_xlfn.TEXTJOIN("_", FALSE, C647:E647), BD_Perc!$A:$O, 7, FALSE), "Intervalo de precio 2",
        BD!DK647 &gt;= VLOOKUP(_xlfn.TEXTJOIN("_", FALSE, C647:E647), BD_Perc!$A:$O, 7, FALSE), "Intervalo de precio 3"
    ),
    AD647="Segmentación no encontrada o vehículo inactivo","Segmentación no encontrada o vehículo inactivo"
)</f>
        <v>Intervalo de precio 1</v>
      </c>
      <c r="AF647" s="57" t="s">
        <v>2412</v>
      </c>
      <c r="AG647" s="35" t="b">
        <f t="shared" ref="AG647:AG710" si="64">+AF647=AE647</f>
        <v>1</v>
      </c>
      <c r="AH647" s="205">
        <v>0.01</v>
      </c>
      <c r="AI647" s="205">
        <v>0.01</v>
      </c>
      <c r="AJ647" s="205">
        <v>0.01</v>
      </c>
      <c r="AK647" s="205">
        <v>0.01</v>
      </c>
      <c r="AL647" s="205">
        <v>0.01</v>
      </c>
      <c r="AM647" s="205">
        <v>0.02</v>
      </c>
      <c r="AN647" s="28" t="s">
        <v>176</v>
      </c>
      <c r="AO647" s="28" t="s">
        <v>176</v>
      </c>
      <c r="AP647" s="28" t="s">
        <v>176</v>
      </c>
      <c r="AQ647" s="37">
        <v>0.5</v>
      </c>
      <c r="AR647" s="38">
        <v>8689479</v>
      </c>
      <c r="AS647" s="38">
        <v>756945</v>
      </c>
      <c r="AT647" s="38" t="s">
        <v>107</v>
      </c>
      <c r="AU647" s="38" t="s">
        <v>107</v>
      </c>
      <c r="AV647" s="38" t="s">
        <v>107</v>
      </c>
      <c r="AW647" s="38">
        <v>8078664</v>
      </c>
      <c r="AX647" s="38" t="s">
        <v>107</v>
      </c>
      <c r="AY647" s="38">
        <v>894571</v>
      </c>
      <c r="AZ647" s="38">
        <v>48169</v>
      </c>
      <c r="BA647" s="38">
        <v>385354</v>
      </c>
      <c r="BB647" s="38" t="s">
        <v>107</v>
      </c>
      <c r="BC647" s="38" t="s">
        <v>107</v>
      </c>
      <c r="BD647" s="38" t="s">
        <v>107</v>
      </c>
      <c r="BE647" s="38" t="s">
        <v>107</v>
      </c>
      <c r="BF647" s="38" t="s">
        <v>107</v>
      </c>
      <c r="BG647" s="38">
        <v>4816921</v>
      </c>
      <c r="BH647" s="38">
        <v>3027779</v>
      </c>
      <c r="BI647" s="38">
        <v>1307450</v>
      </c>
      <c r="BJ647" s="38">
        <v>3303031</v>
      </c>
      <c r="BK647" s="38" t="s">
        <v>107</v>
      </c>
      <c r="BL647" s="38">
        <v>522980</v>
      </c>
      <c r="BM647" s="38">
        <v>302778</v>
      </c>
      <c r="BN647" s="38">
        <v>894571</v>
      </c>
      <c r="BO647" s="38">
        <v>1032198</v>
      </c>
      <c r="BP647" s="38">
        <v>2133207</v>
      </c>
      <c r="BQ647" s="38">
        <v>206440</v>
      </c>
      <c r="BR647" s="38">
        <v>1307450</v>
      </c>
      <c r="BS647" s="38">
        <v>233965</v>
      </c>
      <c r="BT647" s="38" t="s">
        <v>107</v>
      </c>
      <c r="BU647" s="38" t="s">
        <v>107</v>
      </c>
      <c r="BV647" s="38" t="s">
        <v>107</v>
      </c>
      <c r="BW647" s="38">
        <v>6878563</v>
      </c>
      <c r="BX647" s="38">
        <v>178914</v>
      </c>
      <c r="BY647" s="38">
        <v>3027779</v>
      </c>
      <c r="BZ647" s="38">
        <v>6193185</v>
      </c>
      <c r="CA647" s="38">
        <v>0</v>
      </c>
      <c r="CB647" s="38">
        <v>481692</v>
      </c>
      <c r="CC647" s="330" t="s">
        <v>107</v>
      </c>
      <c r="CD647" s="38" t="s">
        <v>107</v>
      </c>
      <c r="CE647" s="38" t="s">
        <v>107</v>
      </c>
      <c r="CF647" s="38" t="s">
        <v>107</v>
      </c>
      <c r="CG647" s="38" t="s">
        <v>107</v>
      </c>
      <c r="CH647" s="85" t="s">
        <v>176</v>
      </c>
      <c r="CI647" s="85" t="s">
        <v>173</v>
      </c>
      <c r="CJ647" s="85" t="s">
        <v>176</v>
      </c>
      <c r="CK647" s="85" t="s">
        <v>173</v>
      </c>
      <c r="CL647" s="85" t="s">
        <v>176</v>
      </c>
      <c r="CM647" s="85" t="s">
        <v>107</v>
      </c>
      <c r="CN647" s="85" t="s">
        <v>107</v>
      </c>
      <c r="CO647" s="42" t="s">
        <v>107</v>
      </c>
      <c r="CP647" s="85" t="s">
        <v>107</v>
      </c>
      <c r="CQ647" s="85" t="s">
        <v>107</v>
      </c>
      <c r="CR647" s="85" t="s">
        <v>107</v>
      </c>
      <c r="CS647" s="85" t="s">
        <v>107</v>
      </c>
      <c r="CT647" s="85" t="s">
        <v>107</v>
      </c>
      <c r="CU647" s="85" t="s">
        <v>107</v>
      </c>
      <c r="CV647" s="41" t="s">
        <v>176</v>
      </c>
      <c r="CW647" s="41" t="s">
        <v>176</v>
      </c>
      <c r="CX647" s="41" t="s">
        <v>173</v>
      </c>
      <c r="CY647" s="41" t="s">
        <v>173</v>
      </c>
      <c r="CZ647" s="41" t="s">
        <v>176</v>
      </c>
      <c r="DA647" s="41" t="s">
        <v>173</v>
      </c>
      <c r="DB647" s="41" t="s">
        <v>107</v>
      </c>
      <c r="DC647" s="41" t="s">
        <v>107</v>
      </c>
      <c r="DD647" s="332">
        <v>9620079</v>
      </c>
      <c r="DE647" s="43">
        <v>1</v>
      </c>
      <c r="DF647" s="390">
        <v>1</v>
      </c>
      <c r="DG647" s="310"/>
      <c r="DH647" s="203"/>
      <c r="DI647" s="279" t="str" cm="1">
        <f t="array" ref="DI647">+IF(AND(C647&lt;&gt;"Vehículos Eléctricos",C647&lt;&gt;"Vehículos Híbridos",AD647="PERCENTIL 50"),
     IF(VLOOKUP(_xlfn.TEXTJOIN("_",FALSE,C647:E647),BD_Perc!$A:$P,_xlfn.IFS(BD!AE647="Intervalo de precio 1",12,BD!AE647="Intervalo de precio 2",13),FALSE)&lt;=1,
     VLOOKUP(_xlfn.TEXTJOIN("_",FALSE,C647:E647),BD_Perc!$A:$P,16,FALSE),"Ok P50"),
     "Ok P30/70 ó Híbrido/Eléctrico")</f>
        <v>Ok P30/70 ó Híbrido/Eléctrico</v>
      </c>
      <c r="DJ647" s="279" t="str">
        <f t="shared" si="61"/>
        <v>Vehículos Convencionales_Automóviles_Sedán</v>
      </c>
      <c r="DK647" s="331">
        <f t="shared" ref="DK647:DK710" si="65">+IF(C647=$F$1,Z647+CC647,Z647)</f>
        <v>67617000</v>
      </c>
      <c r="DL647" s="326"/>
    </row>
    <row r="648" spans="1:116" ht="25.5">
      <c r="A648" s="28">
        <v>643</v>
      </c>
      <c r="B648" s="114" t="s">
        <v>325</v>
      </c>
      <c r="C648" s="29" t="s">
        <v>0</v>
      </c>
      <c r="D648" s="29" t="s">
        <v>105</v>
      </c>
      <c r="E648" s="42" t="s">
        <v>2380</v>
      </c>
      <c r="F648" s="42" t="s">
        <v>107</v>
      </c>
      <c r="G648" s="119" t="s">
        <v>1416</v>
      </c>
      <c r="H648" s="64" t="s">
        <v>969</v>
      </c>
      <c r="I648" s="28">
        <v>3201379</v>
      </c>
      <c r="J648" s="28" t="s">
        <v>1417</v>
      </c>
      <c r="K648" s="31" t="s">
        <v>127</v>
      </c>
      <c r="L648" s="32">
        <v>121</v>
      </c>
      <c r="M648" s="33" t="s">
        <v>107</v>
      </c>
      <c r="N648" s="34">
        <v>72500000</v>
      </c>
      <c r="O648" s="34">
        <f>+IFERROR(VLOOKUP(I648,Precio_Fasecolda!A:C,3,FALSE),IFERROR(VLOOKUP(I648,Precio_Fasecolda!B:C,2,FALSE),N648))</f>
        <v>72500000</v>
      </c>
      <c r="P648" s="34">
        <f t="shared" si="62"/>
        <v>0</v>
      </c>
      <c r="Q648" s="33" t="s">
        <v>107</v>
      </c>
      <c r="R648" s="28" t="s">
        <v>130</v>
      </c>
      <c r="S648" s="28" t="s">
        <v>112</v>
      </c>
      <c r="T648" s="28" t="s">
        <v>107</v>
      </c>
      <c r="U648" s="28" t="s">
        <v>107</v>
      </c>
      <c r="V648" s="42" t="s">
        <v>107</v>
      </c>
      <c r="W648" s="28" t="s">
        <v>107</v>
      </c>
      <c r="X648" s="28" t="s">
        <v>107</v>
      </c>
      <c r="Y648" s="28" t="str">
        <f t="shared" si="63"/>
        <v>N.A.</v>
      </c>
      <c r="Z648" s="292">
        <f t="shared" si="60"/>
        <v>71775000</v>
      </c>
      <c r="AA648" s="28" cm="1">
        <f t="array" aca="1" ref="AA648" ca="1">_xlfn.IFS(DK648&lt;$DK$4,1,AND(DK648&gt;=$DK$4,DK648&lt;=$AA$4),2,DK648&gt;$AA$4,3)</f>
        <v>2</v>
      </c>
      <c r="AB648" s="28">
        <v>0</v>
      </c>
      <c r="AC648" s="28" cm="1">
        <f t="array" aca="1" ref="AC648" ca="1">IF(AB648="PERCENTIL 30","",_xlfn.IFS(DK648&lt;$AC$4,1,DK648&gt;$AC$4,2))</f>
        <v>1</v>
      </c>
      <c r="AD648" s="28" t="str">
        <f>+IFERROR(VLOOKUP(_xlfn.TEXTJOIN("_", FALSE, C648:E648), BD_Perc!$A:$O, 15, FALSE),"Segmentación no encontrada o vehículo inactivo")</f>
        <v>PERCENTIL 30-70</v>
      </c>
      <c r="AE648" s="28" t="str" cm="1">
        <f t="array" ref="AE648">_xlfn.IFS(
    AD648 = "PERCENTIL 50",
    _xlfn.IFS(
        BD!DK648 &lt; VLOOKUP(_xlfn.TEXTJOIN("_", FALSE, C648:E648), BD_Perc!$A:$O, 11, FALSE), "Intervalo de precio 1",
        BD!DK648 &gt;= VLOOKUP(_xlfn.TEXTJOIN("_", FALSE, C648:E648), BD_Perc!$A:$O, 11, FALSE), "Intervalo de precio 2"
    ),
    AD648 = "PERCENTIL 30-70",
    _xlfn.IFS(
        BD!DK648 &lt; VLOOKUP(_xlfn.TEXTJOIN("_", FALSE, C648:E648), BD_Perc!$A:$O, 6, FALSE), "Intervalo de precio 1",
        BD!DK648 &lt; VLOOKUP(_xlfn.TEXTJOIN("_", FALSE, C648:E648), BD_Perc!$A:$O, 7, FALSE), "Intervalo de precio 2",
        BD!DK648 &gt;= VLOOKUP(_xlfn.TEXTJOIN("_", FALSE, C648:E648), BD_Perc!$A:$O, 7, FALSE), "Intervalo de precio 3"
    ),
    AD648="Segmentación no encontrada o vehículo inactivo","Segmentación no encontrada o vehículo inactivo"
)</f>
        <v>Intervalo de precio 2</v>
      </c>
      <c r="AF648" s="57" t="s">
        <v>2413</v>
      </c>
      <c r="AG648" s="35" t="b">
        <f t="shared" si="64"/>
        <v>1</v>
      </c>
      <c r="AH648" s="205">
        <v>0.01</v>
      </c>
      <c r="AI648" s="205">
        <v>0.01</v>
      </c>
      <c r="AJ648" s="205">
        <v>0.01</v>
      </c>
      <c r="AK648" s="205">
        <v>0.01</v>
      </c>
      <c r="AL648" s="205">
        <v>0.01</v>
      </c>
      <c r="AM648" s="205">
        <v>0.02</v>
      </c>
      <c r="AN648" s="28" t="s">
        <v>176</v>
      </c>
      <c r="AO648" s="28" t="s">
        <v>176</v>
      </c>
      <c r="AP648" s="28" t="s">
        <v>176</v>
      </c>
      <c r="AQ648" s="37">
        <v>0.5</v>
      </c>
      <c r="AR648" s="38">
        <v>8689479</v>
      </c>
      <c r="AS648" s="38">
        <v>756945</v>
      </c>
      <c r="AT648" s="38" t="s">
        <v>107</v>
      </c>
      <c r="AU648" s="38" t="s">
        <v>107</v>
      </c>
      <c r="AV648" s="38" t="s">
        <v>107</v>
      </c>
      <c r="AW648" s="38">
        <v>8078664</v>
      </c>
      <c r="AX648" s="38" t="s">
        <v>107</v>
      </c>
      <c r="AY648" s="38">
        <v>894571</v>
      </c>
      <c r="AZ648" s="38">
        <v>48169</v>
      </c>
      <c r="BA648" s="38">
        <v>385354</v>
      </c>
      <c r="BB648" s="38" t="s">
        <v>107</v>
      </c>
      <c r="BC648" s="38" t="s">
        <v>107</v>
      </c>
      <c r="BD648" s="38" t="s">
        <v>107</v>
      </c>
      <c r="BE648" s="38" t="s">
        <v>107</v>
      </c>
      <c r="BF648" s="38" t="s">
        <v>107</v>
      </c>
      <c r="BG648" s="38">
        <v>4816921</v>
      </c>
      <c r="BH648" s="38">
        <v>3027779</v>
      </c>
      <c r="BI648" s="38">
        <v>1307450</v>
      </c>
      <c r="BJ648" s="38">
        <v>3303031</v>
      </c>
      <c r="BK648" s="38" t="s">
        <v>107</v>
      </c>
      <c r="BL648" s="38">
        <v>522980</v>
      </c>
      <c r="BM648" s="38">
        <v>302778</v>
      </c>
      <c r="BN648" s="38">
        <v>894571</v>
      </c>
      <c r="BO648" s="38">
        <v>1032198</v>
      </c>
      <c r="BP648" s="38">
        <v>2133207</v>
      </c>
      <c r="BQ648" s="38">
        <v>206440</v>
      </c>
      <c r="BR648" s="38">
        <v>1307450</v>
      </c>
      <c r="BS648" s="38">
        <v>233965</v>
      </c>
      <c r="BT648" s="38" t="s">
        <v>107</v>
      </c>
      <c r="BU648" s="38" t="s">
        <v>107</v>
      </c>
      <c r="BV648" s="38" t="s">
        <v>107</v>
      </c>
      <c r="BW648" s="38">
        <v>6878563</v>
      </c>
      <c r="BX648" s="38">
        <v>178914</v>
      </c>
      <c r="BY648" s="38">
        <v>3027779</v>
      </c>
      <c r="BZ648" s="38">
        <v>6193185</v>
      </c>
      <c r="CA648" s="38">
        <v>0</v>
      </c>
      <c r="CB648" s="38">
        <v>481692</v>
      </c>
      <c r="CC648" s="330" t="s">
        <v>107</v>
      </c>
      <c r="CD648" s="38" t="s">
        <v>107</v>
      </c>
      <c r="CE648" s="38" t="s">
        <v>107</v>
      </c>
      <c r="CF648" s="38" t="s">
        <v>107</v>
      </c>
      <c r="CG648" s="38" t="s">
        <v>107</v>
      </c>
      <c r="CH648" s="85" t="s">
        <v>176</v>
      </c>
      <c r="CI648" s="85" t="s">
        <v>173</v>
      </c>
      <c r="CJ648" s="85" t="s">
        <v>176</v>
      </c>
      <c r="CK648" s="85" t="s">
        <v>173</v>
      </c>
      <c r="CL648" s="85" t="s">
        <v>176</v>
      </c>
      <c r="CM648" s="85" t="s">
        <v>107</v>
      </c>
      <c r="CN648" s="85" t="s">
        <v>107</v>
      </c>
      <c r="CO648" s="42" t="s">
        <v>107</v>
      </c>
      <c r="CP648" s="85" t="s">
        <v>107</v>
      </c>
      <c r="CQ648" s="85" t="s">
        <v>107</v>
      </c>
      <c r="CR648" s="85" t="s">
        <v>107</v>
      </c>
      <c r="CS648" s="85" t="s">
        <v>107</v>
      </c>
      <c r="CT648" s="85" t="s">
        <v>107</v>
      </c>
      <c r="CU648" s="85" t="s">
        <v>107</v>
      </c>
      <c r="CV648" s="41" t="s">
        <v>176</v>
      </c>
      <c r="CW648" s="41" t="s">
        <v>176</v>
      </c>
      <c r="CX648" s="41" t="s">
        <v>173</v>
      </c>
      <c r="CY648" s="41" t="s">
        <v>173</v>
      </c>
      <c r="CZ648" s="41" t="s">
        <v>176</v>
      </c>
      <c r="DA648" s="41" t="s">
        <v>173</v>
      </c>
      <c r="DB648" s="41" t="s">
        <v>107</v>
      </c>
      <c r="DC648" s="41" t="s">
        <v>107</v>
      </c>
      <c r="DD648" s="332">
        <v>9620079</v>
      </c>
      <c r="DE648" s="43">
        <v>1</v>
      </c>
      <c r="DF648" s="390">
        <v>1</v>
      </c>
      <c r="DG648" s="310"/>
      <c r="DH648" s="203"/>
      <c r="DI648" s="279" t="str" cm="1">
        <f t="array" ref="DI648">+IF(AND(C648&lt;&gt;"Vehículos Eléctricos",C648&lt;&gt;"Vehículos Híbridos",AD648="PERCENTIL 50"),
     IF(VLOOKUP(_xlfn.TEXTJOIN("_",FALSE,C648:E648),BD_Perc!$A:$P,_xlfn.IFS(BD!AE648="Intervalo de precio 1",12,BD!AE648="Intervalo de precio 2",13),FALSE)&lt;=1,
     VLOOKUP(_xlfn.TEXTJOIN("_",FALSE,C648:E648),BD_Perc!$A:$P,16,FALSE),"Ok P50"),
     "Ok P30/70 ó Híbrido/Eléctrico")</f>
        <v>Ok P30/70 ó Híbrido/Eléctrico</v>
      </c>
      <c r="DJ648" s="279" t="str">
        <f t="shared" si="61"/>
        <v>Vehículos Convencionales_Automóviles_Sedán</v>
      </c>
      <c r="DK648" s="331">
        <f t="shared" si="65"/>
        <v>71775000</v>
      </c>
      <c r="DL648" s="326"/>
    </row>
    <row r="649" spans="1:116" ht="25.5">
      <c r="A649" s="28">
        <v>644</v>
      </c>
      <c r="B649" s="114" t="s">
        <v>325</v>
      </c>
      <c r="C649" s="29" t="s">
        <v>0</v>
      </c>
      <c r="D649" s="29" t="s">
        <v>337</v>
      </c>
      <c r="E649" s="42" t="s">
        <v>338</v>
      </c>
      <c r="F649" s="42" t="s">
        <v>107</v>
      </c>
      <c r="G649" s="93" t="s">
        <v>1418</v>
      </c>
      <c r="H649" s="64" t="s">
        <v>969</v>
      </c>
      <c r="I649" s="28" t="s">
        <v>107</v>
      </c>
      <c r="J649" s="28" t="s">
        <v>1419</v>
      </c>
      <c r="K649" s="31" t="s">
        <v>341</v>
      </c>
      <c r="L649" s="32">
        <v>121</v>
      </c>
      <c r="M649" s="33">
        <v>5</v>
      </c>
      <c r="N649" s="34">
        <v>73990000</v>
      </c>
      <c r="O649" s="34">
        <f>+IFERROR(VLOOKUP(I649,Precio_Fasecolda!A:C,3,FALSE),IFERROR(VLOOKUP(I649,Precio_Fasecolda!B:C,2,FALSE),N649))</f>
        <v>73990000</v>
      </c>
      <c r="P649" s="34">
        <f t="shared" si="62"/>
        <v>0</v>
      </c>
      <c r="Q649" s="33" t="s">
        <v>338</v>
      </c>
      <c r="R649" s="28" t="s">
        <v>2415</v>
      </c>
      <c r="S649" s="28" t="s">
        <v>112</v>
      </c>
      <c r="T649" s="28" t="s">
        <v>107</v>
      </c>
      <c r="U649" s="28" t="s">
        <v>107</v>
      </c>
      <c r="V649" s="42" t="s">
        <v>107</v>
      </c>
      <c r="W649" s="28" t="s">
        <v>107</v>
      </c>
      <c r="X649" s="28" t="s">
        <v>107</v>
      </c>
      <c r="Y649" s="28" t="str">
        <f t="shared" si="63"/>
        <v>N.A.</v>
      </c>
      <c r="Z649" s="292">
        <f t="shared" si="60"/>
        <v>73250100</v>
      </c>
      <c r="AA649" s="28" cm="1">
        <f t="array" aca="1" ref="AA649" ca="1">_xlfn.IFS(DK649&lt;$DK$4,1,AND(DK649&gt;=$DK$4,DK649&lt;=$AA$4),2,DK649&gt;$AA$4,3)</f>
        <v>2</v>
      </c>
      <c r="AB649" s="28">
        <v>0</v>
      </c>
      <c r="AC649" s="28" cm="1">
        <f t="array" aca="1" ref="AC649" ca="1">IF(AB649="PERCENTIL 30","",_xlfn.IFS(DK649&lt;$AC$4,1,DK649&gt;$AC$4,2))</f>
        <v>1</v>
      </c>
      <c r="AD649" s="28" t="str">
        <f>+IFERROR(VLOOKUP(_xlfn.TEXTJOIN("_", FALSE, C649:E649), BD_Perc!$A:$O, 15, FALSE),"Segmentación no encontrada o vehículo inactivo")</f>
        <v>PERCENTIL 30-70</v>
      </c>
      <c r="AE649" s="28" t="str" cm="1">
        <f t="array" ref="AE649">_xlfn.IFS(
    AD649 = "PERCENTIL 50",
    _xlfn.IFS(
        BD!DK649 &lt; VLOOKUP(_xlfn.TEXTJOIN("_", FALSE, C649:E649), BD_Perc!$A:$O, 11, FALSE), "Intervalo de precio 1",
        BD!DK649 &gt;= VLOOKUP(_xlfn.TEXTJOIN("_", FALSE, C649:E649), BD_Perc!$A:$O, 11, FALSE), "Intervalo de precio 2"
    ),
    AD649 = "PERCENTIL 30-70",
    _xlfn.IFS(
        BD!DK649 &lt; VLOOKUP(_xlfn.TEXTJOIN("_", FALSE, C649:E649), BD_Perc!$A:$O, 6, FALSE), "Intervalo de precio 1",
        BD!DK649 &lt; VLOOKUP(_xlfn.TEXTJOIN("_", FALSE, C649:E649), BD_Perc!$A:$O, 7, FALSE), "Intervalo de precio 2",
        BD!DK649 &gt;= VLOOKUP(_xlfn.TEXTJOIN("_", FALSE, C649:E649), BD_Perc!$A:$O, 7, FALSE), "Intervalo de precio 3"
    ),
    AD649="Segmentación no encontrada o vehículo inactivo","Segmentación no encontrada o vehículo inactivo"
)</f>
        <v>Intervalo de precio 1</v>
      </c>
      <c r="AF649" s="57" t="s">
        <v>2412</v>
      </c>
      <c r="AG649" s="35" t="b">
        <f t="shared" si="64"/>
        <v>1</v>
      </c>
      <c r="AH649" s="205">
        <v>0.01</v>
      </c>
      <c r="AI649" s="205">
        <v>0.01</v>
      </c>
      <c r="AJ649" s="205">
        <v>0.01</v>
      </c>
      <c r="AK649" s="205">
        <v>0.01</v>
      </c>
      <c r="AL649" s="205">
        <v>0.01</v>
      </c>
      <c r="AM649" s="205">
        <v>0.02</v>
      </c>
      <c r="AN649" s="28" t="s">
        <v>176</v>
      </c>
      <c r="AO649" s="28" t="s">
        <v>176</v>
      </c>
      <c r="AP649" s="28" t="s">
        <v>176</v>
      </c>
      <c r="AQ649" s="37">
        <v>0.5</v>
      </c>
      <c r="AR649" s="38">
        <v>8689479</v>
      </c>
      <c r="AS649" s="38">
        <v>756945</v>
      </c>
      <c r="AT649" s="38" t="s">
        <v>107</v>
      </c>
      <c r="AU649" s="38" t="s">
        <v>107</v>
      </c>
      <c r="AV649" s="38" t="s">
        <v>107</v>
      </c>
      <c r="AW649" s="38">
        <v>8078664</v>
      </c>
      <c r="AX649" s="38" t="s">
        <v>107</v>
      </c>
      <c r="AY649" s="38">
        <v>894571</v>
      </c>
      <c r="AZ649" s="38">
        <v>48169</v>
      </c>
      <c r="BA649" s="38">
        <v>385354</v>
      </c>
      <c r="BB649" s="38" t="s">
        <v>107</v>
      </c>
      <c r="BC649" s="38" t="s">
        <v>107</v>
      </c>
      <c r="BD649" s="38" t="s">
        <v>107</v>
      </c>
      <c r="BE649" s="38" t="s">
        <v>107</v>
      </c>
      <c r="BF649" s="38" t="s">
        <v>107</v>
      </c>
      <c r="BG649" s="38">
        <v>4816921</v>
      </c>
      <c r="BH649" s="38">
        <v>3027779</v>
      </c>
      <c r="BI649" s="38">
        <v>1307450</v>
      </c>
      <c r="BJ649" s="38">
        <v>3303031</v>
      </c>
      <c r="BK649" s="38" t="s">
        <v>107</v>
      </c>
      <c r="BL649" s="38">
        <v>522980</v>
      </c>
      <c r="BM649" s="38">
        <v>302778</v>
      </c>
      <c r="BN649" s="38">
        <v>894571</v>
      </c>
      <c r="BO649" s="38">
        <v>1032198</v>
      </c>
      <c r="BP649" s="38">
        <v>2133207</v>
      </c>
      <c r="BQ649" s="38">
        <v>206440</v>
      </c>
      <c r="BR649" s="38">
        <v>1307450</v>
      </c>
      <c r="BS649" s="38">
        <v>233965</v>
      </c>
      <c r="BT649" s="38" t="s">
        <v>107</v>
      </c>
      <c r="BU649" s="38" t="s">
        <v>107</v>
      </c>
      <c r="BV649" s="38" t="s">
        <v>107</v>
      </c>
      <c r="BW649" s="38">
        <v>6878563</v>
      </c>
      <c r="BX649" s="38">
        <v>178914</v>
      </c>
      <c r="BY649" s="38">
        <v>3027779</v>
      </c>
      <c r="BZ649" s="38">
        <v>6193185</v>
      </c>
      <c r="CA649" s="38">
        <v>0</v>
      </c>
      <c r="CB649" s="38">
        <v>481692</v>
      </c>
      <c r="CC649" s="330" t="s">
        <v>107</v>
      </c>
      <c r="CD649" s="38" t="s">
        <v>107</v>
      </c>
      <c r="CE649" s="38" t="s">
        <v>107</v>
      </c>
      <c r="CF649" s="38" t="s">
        <v>107</v>
      </c>
      <c r="CG649" s="38" t="s">
        <v>107</v>
      </c>
      <c r="CH649" s="85" t="s">
        <v>173</v>
      </c>
      <c r="CI649" s="85" t="s">
        <v>173</v>
      </c>
      <c r="CJ649" s="85" t="s">
        <v>176</v>
      </c>
      <c r="CK649" s="85" t="s">
        <v>173</v>
      </c>
      <c r="CL649" s="85" t="s">
        <v>176</v>
      </c>
      <c r="CM649" s="85" t="s">
        <v>107</v>
      </c>
      <c r="CN649" s="85" t="s">
        <v>107</v>
      </c>
      <c r="CO649" s="42" t="s">
        <v>107</v>
      </c>
      <c r="CP649" s="85" t="s">
        <v>107</v>
      </c>
      <c r="CQ649" s="85" t="s">
        <v>107</v>
      </c>
      <c r="CR649" s="85" t="s">
        <v>107</v>
      </c>
      <c r="CS649" s="85" t="s">
        <v>107</v>
      </c>
      <c r="CT649" s="85" t="s">
        <v>107</v>
      </c>
      <c r="CU649" s="85" t="s">
        <v>107</v>
      </c>
      <c r="CV649" s="41" t="s">
        <v>176</v>
      </c>
      <c r="CW649" s="41" t="s">
        <v>176</v>
      </c>
      <c r="CX649" s="41" t="s">
        <v>176</v>
      </c>
      <c r="CY649" s="41" t="s">
        <v>173</v>
      </c>
      <c r="CZ649" s="41" t="s">
        <v>176</v>
      </c>
      <c r="DA649" s="41" t="s">
        <v>173</v>
      </c>
      <c r="DB649" s="41" t="s">
        <v>107</v>
      </c>
      <c r="DC649" s="41" t="s">
        <v>107</v>
      </c>
      <c r="DD649" s="332">
        <v>9620079</v>
      </c>
      <c r="DE649" s="43">
        <v>1</v>
      </c>
      <c r="DF649" s="390">
        <v>1</v>
      </c>
      <c r="DG649" s="310"/>
      <c r="DH649" s="203"/>
      <c r="DI649" s="279" t="str" cm="1">
        <f t="array" ref="DI649">+IF(AND(C649&lt;&gt;"Vehículos Eléctricos",C649&lt;&gt;"Vehículos Híbridos",AD649="PERCENTIL 50"),
     IF(VLOOKUP(_xlfn.TEXTJOIN("_",FALSE,C649:E649),BD_Perc!$A:$P,_xlfn.IFS(BD!AE649="Intervalo de precio 1",12,BD!AE649="Intervalo de precio 2",13),FALSE)&lt;=1,
     VLOOKUP(_xlfn.TEXTJOIN("_",FALSE,C649:E649),BD_Perc!$A:$P,16,FALSE),"Ok P50"),
     "Ok P30/70 ó Híbrido/Eléctrico")</f>
        <v>Ok P30/70 ó Híbrido/Eléctrico</v>
      </c>
      <c r="DJ649" s="279" t="str">
        <f t="shared" si="61"/>
        <v>Vehículos Convencionales_Camperos/Camionetas_4x2</v>
      </c>
      <c r="DK649" s="331">
        <f t="shared" si="65"/>
        <v>73250100</v>
      </c>
      <c r="DL649" s="326"/>
    </row>
    <row r="650" spans="1:116" ht="25.5">
      <c r="A650" s="28">
        <v>645</v>
      </c>
      <c r="B650" s="114" t="s">
        <v>325</v>
      </c>
      <c r="C650" s="29" t="s">
        <v>0</v>
      </c>
      <c r="D650" s="29" t="s">
        <v>337</v>
      </c>
      <c r="E650" s="42" t="s">
        <v>338</v>
      </c>
      <c r="F650" s="42" t="s">
        <v>107</v>
      </c>
      <c r="G650" s="30" t="s">
        <v>1420</v>
      </c>
      <c r="H650" s="64" t="s">
        <v>969</v>
      </c>
      <c r="I650" s="28">
        <v>3201378</v>
      </c>
      <c r="J650" s="28" t="s">
        <v>1421</v>
      </c>
      <c r="K650" s="31" t="s">
        <v>341</v>
      </c>
      <c r="L650" s="32">
        <v>121</v>
      </c>
      <c r="M650" s="28">
        <v>5</v>
      </c>
      <c r="N650" s="34">
        <v>75900000</v>
      </c>
      <c r="O650" s="34">
        <f>+IFERROR(VLOOKUP(I650,Precio_Fasecolda!A:C,3,FALSE),IFERROR(VLOOKUP(I650,Precio_Fasecolda!B:C,2,FALSE),N650))</f>
        <v>75900000</v>
      </c>
      <c r="P650" s="34">
        <f t="shared" si="62"/>
        <v>0</v>
      </c>
      <c r="Q650" s="33" t="s">
        <v>338</v>
      </c>
      <c r="R650" s="28" t="s">
        <v>130</v>
      </c>
      <c r="S650" s="28" t="s">
        <v>112</v>
      </c>
      <c r="T650" s="28" t="s">
        <v>107</v>
      </c>
      <c r="U650" s="28" t="s">
        <v>107</v>
      </c>
      <c r="V650" s="42" t="s">
        <v>107</v>
      </c>
      <c r="W650" s="28" t="s">
        <v>107</v>
      </c>
      <c r="X650" s="28" t="s">
        <v>107</v>
      </c>
      <c r="Y650" s="28" t="str">
        <f t="shared" si="63"/>
        <v>N.A.</v>
      </c>
      <c r="Z650" s="292">
        <f t="shared" si="60"/>
        <v>75141000</v>
      </c>
      <c r="AA650" s="28" cm="1">
        <f t="array" aca="1" ref="AA650" ca="1">_xlfn.IFS(DK650&lt;$DK$4,1,AND(DK650&gt;=$DK$4,DK650&lt;=$AA$4),2,DK650&gt;$AA$4,3)</f>
        <v>2</v>
      </c>
      <c r="AB650" s="28">
        <v>0</v>
      </c>
      <c r="AC650" s="28" cm="1">
        <f t="array" aca="1" ref="AC650" ca="1">IF(AB650="PERCENTIL 30","",_xlfn.IFS(DK650&lt;$AC$4,1,DK650&gt;$AC$4,2))</f>
        <v>1</v>
      </c>
      <c r="AD650" s="28" t="str">
        <f>+IFERROR(VLOOKUP(_xlfn.TEXTJOIN("_", FALSE, C650:E650), BD_Perc!$A:$O, 15, FALSE),"Segmentación no encontrada o vehículo inactivo")</f>
        <v>PERCENTIL 30-70</v>
      </c>
      <c r="AE650" s="28" t="str" cm="1">
        <f t="array" ref="AE650">_xlfn.IFS(
    AD650 = "PERCENTIL 50",
    _xlfn.IFS(
        BD!DK650 &lt; VLOOKUP(_xlfn.TEXTJOIN("_", FALSE, C650:E650), BD_Perc!$A:$O, 11, FALSE), "Intervalo de precio 1",
        BD!DK650 &gt;= VLOOKUP(_xlfn.TEXTJOIN("_", FALSE, C650:E650), BD_Perc!$A:$O, 11, FALSE), "Intervalo de precio 2"
    ),
    AD650 = "PERCENTIL 30-70",
    _xlfn.IFS(
        BD!DK650 &lt; VLOOKUP(_xlfn.TEXTJOIN("_", FALSE, C650:E650), BD_Perc!$A:$O, 6, FALSE), "Intervalo de precio 1",
        BD!DK650 &lt; VLOOKUP(_xlfn.TEXTJOIN("_", FALSE, C650:E650), BD_Perc!$A:$O, 7, FALSE), "Intervalo de precio 2",
        BD!DK650 &gt;= VLOOKUP(_xlfn.TEXTJOIN("_", FALSE, C650:E650), BD_Perc!$A:$O, 7, FALSE), "Intervalo de precio 3"
    ),
    AD650="Segmentación no encontrada o vehículo inactivo","Segmentación no encontrada o vehículo inactivo"
)</f>
        <v>Intervalo de precio 1</v>
      </c>
      <c r="AF650" s="57" t="s">
        <v>2412</v>
      </c>
      <c r="AG650" s="35" t="b">
        <f t="shared" si="64"/>
        <v>1</v>
      </c>
      <c r="AH650" s="205">
        <v>0.01</v>
      </c>
      <c r="AI650" s="205">
        <v>0.01</v>
      </c>
      <c r="AJ650" s="205">
        <v>0.01</v>
      </c>
      <c r="AK650" s="205">
        <v>0.01</v>
      </c>
      <c r="AL650" s="205">
        <v>0.01</v>
      </c>
      <c r="AM650" s="205">
        <v>0.02</v>
      </c>
      <c r="AN650" s="28" t="s">
        <v>176</v>
      </c>
      <c r="AO650" s="28" t="s">
        <v>176</v>
      </c>
      <c r="AP650" s="28" t="s">
        <v>176</v>
      </c>
      <c r="AQ650" s="37">
        <v>0.5</v>
      </c>
      <c r="AR650" s="38">
        <v>8689479</v>
      </c>
      <c r="AS650" s="38">
        <v>756945</v>
      </c>
      <c r="AT650" s="38">
        <v>619319</v>
      </c>
      <c r="AU650" s="38" t="s">
        <v>107</v>
      </c>
      <c r="AV650" s="38">
        <v>4816921</v>
      </c>
      <c r="AW650" s="38">
        <v>8078664</v>
      </c>
      <c r="AX650" s="38">
        <v>481692</v>
      </c>
      <c r="AY650" s="38">
        <v>894571</v>
      </c>
      <c r="AZ650" s="38">
        <v>48169</v>
      </c>
      <c r="BA650" s="38">
        <v>385354</v>
      </c>
      <c r="BB650" s="38" t="s">
        <v>107</v>
      </c>
      <c r="BC650" s="38" t="s">
        <v>107</v>
      </c>
      <c r="BD650" s="38" t="s">
        <v>107</v>
      </c>
      <c r="BE650" s="38" t="s">
        <v>107</v>
      </c>
      <c r="BF650" s="38" t="s">
        <v>107</v>
      </c>
      <c r="BG650" s="38">
        <v>4816921</v>
      </c>
      <c r="BH650" s="38">
        <v>3027779</v>
      </c>
      <c r="BI650" s="38">
        <v>1307450</v>
      </c>
      <c r="BJ650" s="38">
        <v>3303031</v>
      </c>
      <c r="BK650" s="38">
        <v>302778</v>
      </c>
      <c r="BL650" s="38">
        <v>522980</v>
      </c>
      <c r="BM650" s="38">
        <v>302778</v>
      </c>
      <c r="BN650" s="38">
        <v>894571</v>
      </c>
      <c r="BO650" s="38">
        <v>1032198</v>
      </c>
      <c r="BP650" s="38">
        <v>2133207</v>
      </c>
      <c r="BQ650" s="38">
        <v>206440</v>
      </c>
      <c r="BR650" s="38">
        <v>1307450</v>
      </c>
      <c r="BS650" s="38">
        <v>233965</v>
      </c>
      <c r="BT650" s="38" t="s">
        <v>107</v>
      </c>
      <c r="BU650" s="38" t="s">
        <v>107</v>
      </c>
      <c r="BV650" s="38" t="s">
        <v>107</v>
      </c>
      <c r="BW650" s="38">
        <v>6878563</v>
      </c>
      <c r="BX650" s="38">
        <v>178914</v>
      </c>
      <c r="BY650" s="38">
        <v>3027779</v>
      </c>
      <c r="BZ650" s="38">
        <v>6193185</v>
      </c>
      <c r="CA650" s="38">
        <v>0</v>
      </c>
      <c r="CB650" s="38">
        <v>481692</v>
      </c>
      <c r="CC650" s="330" t="s">
        <v>107</v>
      </c>
      <c r="CD650" s="38" t="s">
        <v>107</v>
      </c>
      <c r="CE650" s="38">
        <v>6549266</v>
      </c>
      <c r="CF650" s="38">
        <v>20179812</v>
      </c>
      <c r="CG650" s="38" t="s">
        <v>107</v>
      </c>
      <c r="CH650" s="85" t="s">
        <v>176</v>
      </c>
      <c r="CI650" s="85" t="s">
        <v>173</v>
      </c>
      <c r="CJ650" s="85" t="s">
        <v>176</v>
      </c>
      <c r="CK650" s="85" t="s">
        <v>173</v>
      </c>
      <c r="CL650" s="85" t="s">
        <v>176</v>
      </c>
      <c r="CM650" s="85" t="s">
        <v>173</v>
      </c>
      <c r="CN650" s="85" t="s">
        <v>173</v>
      </c>
      <c r="CO650" s="42" t="s">
        <v>107</v>
      </c>
      <c r="CP650" s="85" t="s">
        <v>107</v>
      </c>
      <c r="CQ650" s="85" t="s">
        <v>107</v>
      </c>
      <c r="CR650" s="85" t="s">
        <v>107</v>
      </c>
      <c r="CS650" s="85" t="s">
        <v>107</v>
      </c>
      <c r="CT650" s="85" t="s">
        <v>107</v>
      </c>
      <c r="CU650" s="85" t="s">
        <v>107</v>
      </c>
      <c r="CV650" s="41" t="s">
        <v>173</v>
      </c>
      <c r="CW650" s="41" t="s">
        <v>173</v>
      </c>
      <c r="CX650" s="41" t="s">
        <v>173</v>
      </c>
      <c r="CY650" s="41" t="s">
        <v>173</v>
      </c>
      <c r="CZ650" s="41" t="s">
        <v>173</v>
      </c>
      <c r="DA650" s="41" t="s">
        <v>173</v>
      </c>
      <c r="DB650" s="41" t="s">
        <v>173</v>
      </c>
      <c r="DC650" s="41" t="s">
        <v>173</v>
      </c>
      <c r="DD650" s="332">
        <v>9620079</v>
      </c>
      <c r="DE650" s="43">
        <v>1</v>
      </c>
      <c r="DF650" s="390">
        <v>1</v>
      </c>
      <c r="DG650" s="310"/>
      <c r="DH650" s="203"/>
      <c r="DI650" s="279" t="str" cm="1">
        <f t="array" ref="DI650">+IF(AND(C650&lt;&gt;"Vehículos Eléctricos",C650&lt;&gt;"Vehículos Híbridos",AD650="PERCENTIL 50"),
     IF(VLOOKUP(_xlfn.TEXTJOIN("_",FALSE,C650:E650),BD_Perc!$A:$P,_xlfn.IFS(BD!AE650="Intervalo de precio 1",12,BD!AE650="Intervalo de precio 2",13),FALSE)&lt;=1,
     VLOOKUP(_xlfn.TEXTJOIN("_",FALSE,C650:E650),BD_Perc!$A:$P,16,FALSE),"Ok P50"),
     "Ok P30/70 ó Híbrido/Eléctrico")</f>
        <v>Ok P30/70 ó Híbrido/Eléctrico</v>
      </c>
      <c r="DJ650" s="279" t="str">
        <f t="shared" si="61"/>
        <v>Vehículos Convencionales_Camperos/Camionetas_4x2</v>
      </c>
      <c r="DK650" s="331">
        <f t="shared" si="65"/>
        <v>75141000</v>
      </c>
      <c r="DL650" s="326"/>
    </row>
    <row r="651" spans="1:116" ht="25.5">
      <c r="A651" s="28">
        <v>646</v>
      </c>
      <c r="B651" s="114" t="s">
        <v>325</v>
      </c>
      <c r="C651" s="29" t="s">
        <v>0</v>
      </c>
      <c r="D651" s="29" t="s">
        <v>337</v>
      </c>
      <c r="E651" s="42" t="s">
        <v>338</v>
      </c>
      <c r="F651" s="42" t="s">
        <v>107</v>
      </c>
      <c r="G651" s="30" t="s">
        <v>1422</v>
      </c>
      <c r="H651" s="64" t="s">
        <v>969</v>
      </c>
      <c r="I651" s="28">
        <v>3201388</v>
      </c>
      <c r="J651" s="28" t="s">
        <v>1423</v>
      </c>
      <c r="K651" s="31" t="s">
        <v>341</v>
      </c>
      <c r="L651" s="32">
        <v>121</v>
      </c>
      <c r="M651" s="28">
        <v>5</v>
      </c>
      <c r="N651" s="34">
        <v>77000000</v>
      </c>
      <c r="O651" s="34">
        <f>+IFERROR(VLOOKUP(I651,Precio_Fasecolda!A:C,3,FALSE),IFERROR(VLOOKUP(I651,Precio_Fasecolda!B:C,2,FALSE),N651))</f>
        <v>77000000</v>
      </c>
      <c r="P651" s="34">
        <f t="shared" si="62"/>
        <v>0</v>
      </c>
      <c r="Q651" s="33" t="s">
        <v>338</v>
      </c>
      <c r="R651" s="28" t="s">
        <v>2415</v>
      </c>
      <c r="S651" s="28" t="s">
        <v>112</v>
      </c>
      <c r="T651" s="28" t="s">
        <v>107</v>
      </c>
      <c r="U651" s="28" t="s">
        <v>107</v>
      </c>
      <c r="V651" s="42" t="s">
        <v>107</v>
      </c>
      <c r="W651" s="28" t="s">
        <v>107</v>
      </c>
      <c r="X651" s="28" t="s">
        <v>107</v>
      </c>
      <c r="Y651" s="28" t="str">
        <f t="shared" si="63"/>
        <v>N.A.</v>
      </c>
      <c r="Z651" s="292">
        <f t="shared" si="60"/>
        <v>76230000</v>
      </c>
      <c r="AA651" s="28" cm="1">
        <f t="array" aca="1" ref="AA651" ca="1">_xlfn.IFS(DK651&lt;$DK$4,1,AND(DK651&gt;=$DK$4,DK651&lt;=$AA$4),2,DK651&gt;$AA$4,3)</f>
        <v>2</v>
      </c>
      <c r="AB651" s="28">
        <v>0</v>
      </c>
      <c r="AC651" s="28" cm="1">
        <f t="array" aca="1" ref="AC651" ca="1">IF(AB651="PERCENTIL 30","",_xlfn.IFS(DK651&lt;$AC$4,1,DK651&gt;$AC$4,2))</f>
        <v>1</v>
      </c>
      <c r="AD651" s="28" t="str">
        <f>+IFERROR(VLOOKUP(_xlfn.TEXTJOIN("_", FALSE, C651:E651), BD_Perc!$A:$O, 15, FALSE),"Segmentación no encontrada o vehículo inactivo")</f>
        <v>PERCENTIL 30-70</v>
      </c>
      <c r="AE651" s="28" t="str" cm="1">
        <f t="array" ref="AE651">_xlfn.IFS(
    AD651 = "PERCENTIL 50",
    _xlfn.IFS(
        BD!DK651 &lt; VLOOKUP(_xlfn.TEXTJOIN("_", FALSE, C651:E651), BD_Perc!$A:$O, 11, FALSE), "Intervalo de precio 1",
        BD!DK651 &gt;= VLOOKUP(_xlfn.TEXTJOIN("_", FALSE, C651:E651), BD_Perc!$A:$O, 11, FALSE), "Intervalo de precio 2"
    ),
    AD651 = "PERCENTIL 30-70",
    _xlfn.IFS(
        BD!DK651 &lt; VLOOKUP(_xlfn.TEXTJOIN("_", FALSE, C651:E651), BD_Perc!$A:$O, 6, FALSE), "Intervalo de precio 1",
        BD!DK651 &lt; VLOOKUP(_xlfn.TEXTJOIN("_", FALSE, C651:E651), BD_Perc!$A:$O, 7, FALSE), "Intervalo de precio 2",
        BD!DK651 &gt;= VLOOKUP(_xlfn.TEXTJOIN("_", FALSE, C651:E651), BD_Perc!$A:$O, 7, FALSE), "Intervalo de precio 3"
    ),
    AD651="Segmentación no encontrada o vehículo inactivo","Segmentación no encontrada o vehículo inactivo"
)</f>
        <v>Intervalo de precio 1</v>
      </c>
      <c r="AF651" s="57" t="s">
        <v>2412</v>
      </c>
      <c r="AG651" s="35" t="b">
        <f t="shared" si="64"/>
        <v>1</v>
      </c>
      <c r="AH651" s="205">
        <v>0.01</v>
      </c>
      <c r="AI651" s="205">
        <v>0.01</v>
      </c>
      <c r="AJ651" s="205">
        <v>0.01</v>
      </c>
      <c r="AK651" s="205">
        <v>0.01</v>
      </c>
      <c r="AL651" s="205">
        <v>0.01</v>
      </c>
      <c r="AM651" s="205">
        <v>0.02</v>
      </c>
      <c r="AN651" s="28" t="s">
        <v>176</v>
      </c>
      <c r="AO651" s="28" t="s">
        <v>176</v>
      </c>
      <c r="AP651" s="28" t="s">
        <v>176</v>
      </c>
      <c r="AQ651" s="37">
        <v>0.5</v>
      </c>
      <c r="AR651" s="38">
        <v>8689479</v>
      </c>
      <c r="AS651" s="38">
        <v>756945</v>
      </c>
      <c r="AT651" s="38">
        <v>619319</v>
      </c>
      <c r="AU651" s="38" t="s">
        <v>107</v>
      </c>
      <c r="AV651" s="38">
        <v>4816921</v>
      </c>
      <c r="AW651" s="38">
        <v>8078664</v>
      </c>
      <c r="AX651" s="38">
        <v>481692</v>
      </c>
      <c r="AY651" s="38">
        <v>894571</v>
      </c>
      <c r="AZ651" s="38">
        <v>48169</v>
      </c>
      <c r="BA651" s="38">
        <v>385354</v>
      </c>
      <c r="BB651" s="38" t="s">
        <v>107</v>
      </c>
      <c r="BC651" s="38" t="s">
        <v>107</v>
      </c>
      <c r="BD651" s="38" t="s">
        <v>107</v>
      </c>
      <c r="BE651" s="38" t="s">
        <v>107</v>
      </c>
      <c r="BF651" s="38" t="s">
        <v>107</v>
      </c>
      <c r="BG651" s="38">
        <v>4816921</v>
      </c>
      <c r="BH651" s="38">
        <v>3027779</v>
      </c>
      <c r="BI651" s="38">
        <v>1307450</v>
      </c>
      <c r="BJ651" s="38">
        <v>3303031</v>
      </c>
      <c r="BK651" s="38">
        <v>302778</v>
      </c>
      <c r="BL651" s="38">
        <v>522980</v>
      </c>
      <c r="BM651" s="38">
        <v>302778</v>
      </c>
      <c r="BN651" s="38">
        <v>894571</v>
      </c>
      <c r="BO651" s="38">
        <v>1032198</v>
      </c>
      <c r="BP651" s="38">
        <v>2133207</v>
      </c>
      <c r="BQ651" s="38">
        <v>206440</v>
      </c>
      <c r="BR651" s="38">
        <v>1307450</v>
      </c>
      <c r="BS651" s="38">
        <v>233965</v>
      </c>
      <c r="BT651" s="38" t="s">
        <v>107</v>
      </c>
      <c r="BU651" s="38" t="s">
        <v>107</v>
      </c>
      <c r="BV651" s="38" t="s">
        <v>107</v>
      </c>
      <c r="BW651" s="38">
        <v>6878563</v>
      </c>
      <c r="BX651" s="38">
        <v>178914</v>
      </c>
      <c r="BY651" s="38">
        <v>3027779</v>
      </c>
      <c r="BZ651" s="38">
        <v>6193185</v>
      </c>
      <c r="CA651" s="38">
        <v>0</v>
      </c>
      <c r="CB651" s="38">
        <v>481692</v>
      </c>
      <c r="CC651" s="330" t="s">
        <v>107</v>
      </c>
      <c r="CD651" s="38" t="s">
        <v>107</v>
      </c>
      <c r="CE651" s="38">
        <v>6549266</v>
      </c>
      <c r="CF651" s="38">
        <v>20179812</v>
      </c>
      <c r="CG651" s="38" t="s">
        <v>107</v>
      </c>
      <c r="CH651" s="85" t="s">
        <v>176</v>
      </c>
      <c r="CI651" s="85" t="s">
        <v>173</v>
      </c>
      <c r="CJ651" s="85" t="s">
        <v>176</v>
      </c>
      <c r="CK651" s="85" t="s">
        <v>173</v>
      </c>
      <c r="CL651" s="85" t="s">
        <v>176</v>
      </c>
      <c r="CM651" s="85" t="s">
        <v>173</v>
      </c>
      <c r="CN651" s="85" t="s">
        <v>173</v>
      </c>
      <c r="CO651" s="42" t="s">
        <v>107</v>
      </c>
      <c r="CP651" s="85" t="s">
        <v>107</v>
      </c>
      <c r="CQ651" s="85" t="s">
        <v>107</v>
      </c>
      <c r="CR651" s="85" t="s">
        <v>107</v>
      </c>
      <c r="CS651" s="85" t="s">
        <v>107</v>
      </c>
      <c r="CT651" s="85" t="s">
        <v>107</v>
      </c>
      <c r="CU651" s="85" t="s">
        <v>107</v>
      </c>
      <c r="CV651" s="41" t="s">
        <v>173</v>
      </c>
      <c r="CW651" s="41" t="s">
        <v>173</v>
      </c>
      <c r="CX651" s="41" t="s">
        <v>173</v>
      </c>
      <c r="CY651" s="41" t="s">
        <v>173</v>
      </c>
      <c r="CZ651" s="41" t="s">
        <v>173</v>
      </c>
      <c r="DA651" s="41" t="s">
        <v>173</v>
      </c>
      <c r="DB651" s="41" t="s">
        <v>173</v>
      </c>
      <c r="DC651" s="41" t="s">
        <v>173</v>
      </c>
      <c r="DD651" s="332">
        <v>9620079</v>
      </c>
      <c r="DE651" s="43">
        <v>1</v>
      </c>
      <c r="DF651" s="390">
        <v>1</v>
      </c>
      <c r="DG651" s="310"/>
      <c r="DH651" s="203"/>
      <c r="DI651" s="279" t="str" cm="1">
        <f t="array" ref="DI651">+IF(AND(C651&lt;&gt;"Vehículos Eléctricos",C651&lt;&gt;"Vehículos Híbridos",AD651="PERCENTIL 50"),
     IF(VLOOKUP(_xlfn.TEXTJOIN("_",FALSE,C651:E651),BD_Perc!$A:$P,_xlfn.IFS(BD!AE651="Intervalo de precio 1",12,BD!AE651="Intervalo de precio 2",13),FALSE)&lt;=1,
     VLOOKUP(_xlfn.TEXTJOIN("_",FALSE,C651:E651),BD_Perc!$A:$P,16,FALSE),"Ok P50"),
     "Ok P30/70 ó Híbrido/Eléctrico")</f>
        <v>Ok P30/70 ó Híbrido/Eléctrico</v>
      </c>
      <c r="DJ651" s="279" t="str">
        <f t="shared" si="61"/>
        <v>Vehículos Convencionales_Camperos/Camionetas_4x2</v>
      </c>
      <c r="DK651" s="331">
        <f t="shared" si="65"/>
        <v>76230000</v>
      </c>
      <c r="DL651" s="326"/>
    </row>
    <row r="652" spans="1:116" ht="25.5">
      <c r="A652" s="28">
        <v>647</v>
      </c>
      <c r="B652" s="114" t="s">
        <v>325</v>
      </c>
      <c r="C652" s="29" t="s">
        <v>0</v>
      </c>
      <c r="D652" s="29" t="s">
        <v>337</v>
      </c>
      <c r="E652" s="42" t="s">
        <v>338</v>
      </c>
      <c r="F652" s="42" t="s">
        <v>107</v>
      </c>
      <c r="G652" s="30" t="s">
        <v>1424</v>
      </c>
      <c r="H652" s="64" t="s">
        <v>969</v>
      </c>
      <c r="I652" s="28">
        <v>3201389</v>
      </c>
      <c r="J652" s="28" t="s">
        <v>1425</v>
      </c>
      <c r="K652" s="31" t="s">
        <v>341</v>
      </c>
      <c r="L652" s="32">
        <v>121</v>
      </c>
      <c r="M652" s="28">
        <v>5</v>
      </c>
      <c r="N652" s="34">
        <v>82000000</v>
      </c>
      <c r="O652" s="34">
        <f>+IFERROR(VLOOKUP(I652,Precio_Fasecolda!A:C,3,FALSE),IFERROR(VLOOKUP(I652,Precio_Fasecolda!B:C,2,FALSE),N652))</f>
        <v>82000000</v>
      </c>
      <c r="P652" s="34">
        <f t="shared" si="62"/>
        <v>0</v>
      </c>
      <c r="Q652" s="33" t="s">
        <v>338</v>
      </c>
      <c r="R652" s="28" t="s">
        <v>130</v>
      </c>
      <c r="S652" s="28" t="s">
        <v>112</v>
      </c>
      <c r="T652" s="28" t="s">
        <v>107</v>
      </c>
      <c r="U652" s="28" t="s">
        <v>107</v>
      </c>
      <c r="V652" s="42" t="s">
        <v>107</v>
      </c>
      <c r="W652" s="28" t="s">
        <v>107</v>
      </c>
      <c r="X652" s="28" t="s">
        <v>107</v>
      </c>
      <c r="Y652" s="28" t="str">
        <f t="shared" si="63"/>
        <v>N.A.</v>
      </c>
      <c r="Z652" s="292">
        <f t="shared" si="60"/>
        <v>81180000</v>
      </c>
      <c r="AA652" s="28" cm="1">
        <f t="array" aca="1" ref="AA652" ca="1">_xlfn.IFS(DK652&lt;$DK$4,1,AND(DK652&gt;=$DK$4,DK652&lt;=$AA$4),2,DK652&gt;$AA$4,3)</f>
        <v>2</v>
      </c>
      <c r="AB652" s="28">
        <v>0</v>
      </c>
      <c r="AC652" s="28" cm="1">
        <f t="array" aca="1" ref="AC652" ca="1">IF(AB652="PERCENTIL 30","",_xlfn.IFS(DK652&lt;$AC$4,1,DK652&gt;$AC$4,2))</f>
        <v>1</v>
      </c>
      <c r="AD652" s="28" t="str">
        <f>+IFERROR(VLOOKUP(_xlfn.TEXTJOIN("_", FALSE, C652:E652), BD_Perc!$A:$O, 15, FALSE),"Segmentación no encontrada o vehículo inactivo")</f>
        <v>PERCENTIL 30-70</v>
      </c>
      <c r="AE652" s="28" t="str" cm="1">
        <f t="array" ref="AE652">_xlfn.IFS(
    AD652 = "PERCENTIL 50",
    _xlfn.IFS(
        BD!DK652 &lt; VLOOKUP(_xlfn.TEXTJOIN("_", FALSE, C652:E652), BD_Perc!$A:$O, 11, FALSE), "Intervalo de precio 1",
        BD!DK652 &gt;= VLOOKUP(_xlfn.TEXTJOIN("_", FALSE, C652:E652), BD_Perc!$A:$O, 11, FALSE), "Intervalo de precio 2"
    ),
    AD652 = "PERCENTIL 30-70",
    _xlfn.IFS(
        BD!DK652 &lt; VLOOKUP(_xlfn.TEXTJOIN("_", FALSE, C652:E652), BD_Perc!$A:$O, 6, FALSE), "Intervalo de precio 1",
        BD!DK652 &lt; VLOOKUP(_xlfn.TEXTJOIN("_", FALSE, C652:E652), BD_Perc!$A:$O, 7, FALSE), "Intervalo de precio 2",
        BD!DK652 &gt;= VLOOKUP(_xlfn.TEXTJOIN("_", FALSE, C652:E652), BD_Perc!$A:$O, 7, FALSE), "Intervalo de precio 3"
    ),
    AD652="Segmentación no encontrada o vehículo inactivo","Segmentación no encontrada o vehículo inactivo"
)</f>
        <v>Intervalo de precio 1</v>
      </c>
      <c r="AF652" s="57" t="s">
        <v>2412</v>
      </c>
      <c r="AG652" s="35" t="b">
        <f t="shared" si="64"/>
        <v>1</v>
      </c>
      <c r="AH652" s="205">
        <v>0.01</v>
      </c>
      <c r="AI652" s="205">
        <v>0.01</v>
      </c>
      <c r="AJ652" s="205">
        <v>0.01</v>
      </c>
      <c r="AK652" s="205">
        <v>0.01</v>
      </c>
      <c r="AL652" s="205">
        <v>0.01</v>
      </c>
      <c r="AM652" s="205">
        <v>0.02</v>
      </c>
      <c r="AN652" s="28" t="s">
        <v>176</v>
      </c>
      <c r="AO652" s="28" t="s">
        <v>176</v>
      </c>
      <c r="AP652" s="28" t="s">
        <v>176</v>
      </c>
      <c r="AQ652" s="37">
        <v>0.5</v>
      </c>
      <c r="AR652" s="38">
        <v>8689479</v>
      </c>
      <c r="AS652" s="38">
        <v>756945</v>
      </c>
      <c r="AT652" s="38">
        <v>619319</v>
      </c>
      <c r="AU652" s="38" t="s">
        <v>107</v>
      </c>
      <c r="AV652" s="38">
        <v>4816921</v>
      </c>
      <c r="AW652" s="38">
        <v>8078664</v>
      </c>
      <c r="AX652" s="38">
        <v>481692</v>
      </c>
      <c r="AY652" s="38">
        <v>894571</v>
      </c>
      <c r="AZ652" s="38">
        <v>48169</v>
      </c>
      <c r="BA652" s="38">
        <v>385354</v>
      </c>
      <c r="BB652" s="38" t="s">
        <v>107</v>
      </c>
      <c r="BC652" s="38" t="s">
        <v>107</v>
      </c>
      <c r="BD652" s="38" t="s">
        <v>107</v>
      </c>
      <c r="BE652" s="38" t="s">
        <v>107</v>
      </c>
      <c r="BF652" s="38" t="s">
        <v>107</v>
      </c>
      <c r="BG652" s="38">
        <v>4816921</v>
      </c>
      <c r="BH652" s="38">
        <v>3027779</v>
      </c>
      <c r="BI652" s="38">
        <v>1307450</v>
      </c>
      <c r="BJ652" s="38">
        <v>3303031</v>
      </c>
      <c r="BK652" s="38">
        <v>302778</v>
      </c>
      <c r="BL652" s="38">
        <v>522980</v>
      </c>
      <c r="BM652" s="38">
        <v>302778</v>
      </c>
      <c r="BN652" s="38">
        <v>894571</v>
      </c>
      <c r="BO652" s="38">
        <v>1032198</v>
      </c>
      <c r="BP652" s="38">
        <v>2133207</v>
      </c>
      <c r="BQ652" s="38">
        <v>206440</v>
      </c>
      <c r="BR652" s="38">
        <v>1307450</v>
      </c>
      <c r="BS652" s="38">
        <v>233965</v>
      </c>
      <c r="BT652" s="38" t="s">
        <v>107</v>
      </c>
      <c r="BU652" s="38" t="s">
        <v>107</v>
      </c>
      <c r="BV652" s="38" t="s">
        <v>107</v>
      </c>
      <c r="BW652" s="38">
        <v>6878563</v>
      </c>
      <c r="BX652" s="38">
        <v>178914</v>
      </c>
      <c r="BY652" s="38">
        <v>3027779</v>
      </c>
      <c r="BZ652" s="38">
        <v>6193185</v>
      </c>
      <c r="CA652" s="38">
        <v>0</v>
      </c>
      <c r="CB652" s="38">
        <v>481692</v>
      </c>
      <c r="CC652" s="330" t="s">
        <v>107</v>
      </c>
      <c r="CD652" s="38" t="s">
        <v>107</v>
      </c>
      <c r="CE652" s="38">
        <v>6549266</v>
      </c>
      <c r="CF652" s="38">
        <v>20179812</v>
      </c>
      <c r="CG652" s="38" t="s">
        <v>107</v>
      </c>
      <c r="CH652" s="85" t="s">
        <v>176</v>
      </c>
      <c r="CI652" s="85" t="s">
        <v>173</v>
      </c>
      <c r="CJ652" s="85" t="s">
        <v>176</v>
      </c>
      <c r="CK652" s="85" t="s">
        <v>173</v>
      </c>
      <c r="CL652" s="85" t="s">
        <v>176</v>
      </c>
      <c r="CM652" s="85" t="s">
        <v>173</v>
      </c>
      <c r="CN652" s="85" t="s">
        <v>173</v>
      </c>
      <c r="CO652" s="42" t="s">
        <v>107</v>
      </c>
      <c r="CP652" s="85" t="s">
        <v>107</v>
      </c>
      <c r="CQ652" s="85" t="s">
        <v>107</v>
      </c>
      <c r="CR652" s="85" t="s">
        <v>107</v>
      </c>
      <c r="CS652" s="85" t="s">
        <v>107</v>
      </c>
      <c r="CT652" s="85" t="s">
        <v>107</v>
      </c>
      <c r="CU652" s="85" t="s">
        <v>107</v>
      </c>
      <c r="CV652" s="41" t="s">
        <v>173</v>
      </c>
      <c r="CW652" s="41" t="s">
        <v>173</v>
      </c>
      <c r="CX652" s="41" t="s">
        <v>173</v>
      </c>
      <c r="CY652" s="41" t="s">
        <v>173</v>
      </c>
      <c r="CZ652" s="41" t="s">
        <v>173</v>
      </c>
      <c r="DA652" s="41" t="s">
        <v>173</v>
      </c>
      <c r="DB652" s="41" t="s">
        <v>173</v>
      </c>
      <c r="DC652" s="41" t="s">
        <v>173</v>
      </c>
      <c r="DD652" s="332">
        <v>9620079</v>
      </c>
      <c r="DE652" s="43">
        <v>1</v>
      </c>
      <c r="DF652" s="390">
        <v>1</v>
      </c>
      <c r="DG652" s="310"/>
      <c r="DH652" s="203"/>
      <c r="DI652" s="279" t="str" cm="1">
        <f t="array" ref="DI652">+IF(AND(C652&lt;&gt;"Vehículos Eléctricos",C652&lt;&gt;"Vehículos Híbridos",AD652="PERCENTIL 50"),
     IF(VLOOKUP(_xlfn.TEXTJOIN("_",FALSE,C652:E652),BD_Perc!$A:$P,_xlfn.IFS(BD!AE652="Intervalo de precio 1",12,BD!AE652="Intervalo de precio 2",13),FALSE)&lt;=1,
     VLOOKUP(_xlfn.TEXTJOIN("_",FALSE,C652:E652),BD_Perc!$A:$P,16,FALSE),"Ok P50"),
     "Ok P30/70 ó Híbrido/Eléctrico")</f>
        <v>Ok P30/70 ó Híbrido/Eléctrico</v>
      </c>
      <c r="DJ652" s="279" t="str">
        <f t="shared" si="61"/>
        <v>Vehículos Convencionales_Camperos/Camionetas_4x2</v>
      </c>
      <c r="DK652" s="331">
        <f t="shared" si="65"/>
        <v>81180000</v>
      </c>
      <c r="DL652" s="326"/>
    </row>
    <row r="653" spans="1:116" ht="25.5">
      <c r="A653" s="28">
        <v>648</v>
      </c>
      <c r="B653" s="114" t="s">
        <v>325</v>
      </c>
      <c r="C653" s="29" t="s">
        <v>0</v>
      </c>
      <c r="D653" s="29" t="s">
        <v>337</v>
      </c>
      <c r="E653" s="42" t="s">
        <v>338</v>
      </c>
      <c r="F653" s="42" t="s">
        <v>107</v>
      </c>
      <c r="G653" s="30" t="s">
        <v>1426</v>
      </c>
      <c r="H653" s="64" t="s">
        <v>969</v>
      </c>
      <c r="I653" s="28" t="s">
        <v>107</v>
      </c>
      <c r="J653" s="28" t="s">
        <v>1427</v>
      </c>
      <c r="K653" s="31" t="s">
        <v>341</v>
      </c>
      <c r="L653" s="32">
        <v>121</v>
      </c>
      <c r="M653" s="28">
        <v>5</v>
      </c>
      <c r="N653" s="34">
        <v>69490000</v>
      </c>
      <c r="O653" s="34">
        <f>+IFERROR(VLOOKUP(I653,Precio_Fasecolda!A:C,3,FALSE),IFERROR(VLOOKUP(I653,Precio_Fasecolda!B:C,2,FALSE),N653))</f>
        <v>69490000</v>
      </c>
      <c r="P653" s="34">
        <f t="shared" si="62"/>
        <v>0</v>
      </c>
      <c r="Q653" s="33" t="s">
        <v>338</v>
      </c>
      <c r="R653" s="28" t="s">
        <v>2415</v>
      </c>
      <c r="S653" s="28" t="s">
        <v>112</v>
      </c>
      <c r="T653" s="28" t="s">
        <v>107</v>
      </c>
      <c r="U653" s="28" t="s">
        <v>107</v>
      </c>
      <c r="V653" s="42" t="s">
        <v>107</v>
      </c>
      <c r="W653" s="28" t="s">
        <v>107</v>
      </c>
      <c r="X653" s="28" t="s">
        <v>107</v>
      </c>
      <c r="Y653" s="28" t="str">
        <f t="shared" si="63"/>
        <v>N.A.</v>
      </c>
      <c r="Z653" s="292">
        <f t="shared" si="60"/>
        <v>68795100</v>
      </c>
      <c r="AA653" s="28" cm="1">
        <f t="array" aca="1" ref="AA653" ca="1">_xlfn.IFS(DK653&lt;$DK$4,1,AND(DK653&gt;=$DK$4,DK653&lt;=$AA$4),2,DK653&gt;$AA$4,3)</f>
        <v>2</v>
      </c>
      <c r="AB653" s="28">
        <v>0</v>
      </c>
      <c r="AC653" s="28" cm="1">
        <f t="array" aca="1" ref="AC653" ca="1">IF(AB653="PERCENTIL 30","",_xlfn.IFS(DK653&lt;$AC$4,1,DK653&gt;$AC$4,2))</f>
        <v>1</v>
      </c>
      <c r="AD653" s="28" t="str">
        <f>+IFERROR(VLOOKUP(_xlfn.TEXTJOIN("_", FALSE, C653:E653), BD_Perc!$A:$O, 15, FALSE),"Segmentación no encontrada o vehículo inactivo")</f>
        <v>PERCENTIL 30-70</v>
      </c>
      <c r="AE653" s="28" t="str" cm="1">
        <f t="array" ref="AE653">_xlfn.IFS(
    AD653 = "PERCENTIL 50",
    _xlfn.IFS(
        BD!DK653 &lt; VLOOKUP(_xlfn.TEXTJOIN("_", FALSE, C653:E653), BD_Perc!$A:$O, 11, FALSE), "Intervalo de precio 1",
        BD!DK653 &gt;= VLOOKUP(_xlfn.TEXTJOIN("_", FALSE, C653:E653), BD_Perc!$A:$O, 11, FALSE), "Intervalo de precio 2"
    ),
    AD653 = "PERCENTIL 30-70",
    _xlfn.IFS(
        BD!DK653 &lt; VLOOKUP(_xlfn.TEXTJOIN("_", FALSE, C653:E653), BD_Perc!$A:$O, 6, FALSE), "Intervalo de precio 1",
        BD!DK653 &lt; VLOOKUP(_xlfn.TEXTJOIN("_", FALSE, C653:E653), BD_Perc!$A:$O, 7, FALSE), "Intervalo de precio 2",
        BD!DK653 &gt;= VLOOKUP(_xlfn.TEXTJOIN("_", FALSE, C653:E653), BD_Perc!$A:$O, 7, FALSE), "Intervalo de precio 3"
    ),
    AD653="Segmentación no encontrada o vehículo inactivo","Segmentación no encontrada o vehículo inactivo"
)</f>
        <v>Intervalo de precio 1</v>
      </c>
      <c r="AF653" s="57" t="s">
        <v>2412</v>
      </c>
      <c r="AG653" s="35" t="b">
        <f t="shared" si="64"/>
        <v>1</v>
      </c>
      <c r="AH653" s="205">
        <v>0.01</v>
      </c>
      <c r="AI653" s="205">
        <v>0.01</v>
      </c>
      <c r="AJ653" s="205">
        <v>0.01</v>
      </c>
      <c r="AK653" s="205">
        <v>0.01</v>
      </c>
      <c r="AL653" s="205">
        <v>0.01</v>
      </c>
      <c r="AM653" s="205">
        <v>0.02</v>
      </c>
      <c r="AN653" s="28" t="s">
        <v>176</v>
      </c>
      <c r="AO653" s="28" t="s">
        <v>176</v>
      </c>
      <c r="AP653" s="28" t="s">
        <v>176</v>
      </c>
      <c r="AQ653" s="37">
        <v>0.5</v>
      </c>
      <c r="AR653" s="38">
        <v>8689479</v>
      </c>
      <c r="AS653" s="38">
        <v>756945</v>
      </c>
      <c r="AT653" s="38">
        <v>619319</v>
      </c>
      <c r="AU653" s="38" t="s">
        <v>107</v>
      </c>
      <c r="AV653" s="38">
        <v>4816921</v>
      </c>
      <c r="AW653" s="38">
        <v>8078664</v>
      </c>
      <c r="AX653" s="38">
        <v>481692</v>
      </c>
      <c r="AY653" s="38">
        <v>894571</v>
      </c>
      <c r="AZ653" s="38">
        <v>48169</v>
      </c>
      <c r="BA653" s="38">
        <v>385354</v>
      </c>
      <c r="BB653" s="38" t="s">
        <v>107</v>
      </c>
      <c r="BC653" s="38" t="s">
        <v>107</v>
      </c>
      <c r="BD653" s="38" t="s">
        <v>107</v>
      </c>
      <c r="BE653" s="38" t="s">
        <v>107</v>
      </c>
      <c r="BF653" s="38" t="s">
        <v>107</v>
      </c>
      <c r="BG653" s="38">
        <v>4816921</v>
      </c>
      <c r="BH653" s="38">
        <v>3027779</v>
      </c>
      <c r="BI653" s="38">
        <v>1307450</v>
      </c>
      <c r="BJ653" s="38">
        <v>3303031</v>
      </c>
      <c r="BK653" s="38">
        <v>302778</v>
      </c>
      <c r="BL653" s="38">
        <v>522980</v>
      </c>
      <c r="BM653" s="38">
        <v>302778</v>
      </c>
      <c r="BN653" s="38">
        <v>894571</v>
      </c>
      <c r="BO653" s="38">
        <v>1032198</v>
      </c>
      <c r="BP653" s="38">
        <v>2133207</v>
      </c>
      <c r="BQ653" s="38">
        <v>206440</v>
      </c>
      <c r="BR653" s="38">
        <v>1307450</v>
      </c>
      <c r="BS653" s="38">
        <v>233965</v>
      </c>
      <c r="BT653" s="38" t="s">
        <v>107</v>
      </c>
      <c r="BU653" s="38" t="s">
        <v>107</v>
      </c>
      <c r="BV653" s="38" t="s">
        <v>107</v>
      </c>
      <c r="BW653" s="38">
        <v>6878563</v>
      </c>
      <c r="BX653" s="38">
        <v>178914</v>
      </c>
      <c r="BY653" s="38">
        <v>3027779</v>
      </c>
      <c r="BZ653" s="38">
        <v>6193185</v>
      </c>
      <c r="CA653" s="38">
        <v>0</v>
      </c>
      <c r="CB653" s="38">
        <v>481692</v>
      </c>
      <c r="CC653" s="330" t="s">
        <v>107</v>
      </c>
      <c r="CD653" s="38" t="s">
        <v>107</v>
      </c>
      <c r="CE653" s="38">
        <v>6549266</v>
      </c>
      <c r="CF653" s="38">
        <v>20179812</v>
      </c>
      <c r="CG653" s="38" t="s">
        <v>107</v>
      </c>
      <c r="CH653" s="85" t="s">
        <v>176</v>
      </c>
      <c r="CI653" s="85" t="s">
        <v>173</v>
      </c>
      <c r="CJ653" s="85" t="s">
        <v>176</v>
      </c>
      <c r="CK653" s="85" t="s">
        <v>173</v>
      </c>
      <c r="CL653" s="85" t="s">
        <v>176</v>
      </c>
      <c r="CM653" s="85" t="s">
        <v>173</v>
      </c>
      <c r="CN653" s="85" t="s">
        <v>173</v>
      </c>
      <c r="CO653" s="42" t="s">
        <v>107</v>
      </c>
      <c r="CP653" s="85" t="s">
        <v>107</v>
      </c>
      <c r="CQ653" s="85" t="s">
        <v>107</v>
      </c>
      <c r="CR653" s="85" t="s">
        <v>107</v>
      </c>
      <c r="CS653" s="85" t="s">
        <v>107</v>
      </c>
      <c r="CT653" s="85" t="s">
        <v>107</v>
      </c>
      <c r="CU653" s="85" t="s">
        <v>107</v>
      </c>
      <c r="CV653" s="41" t="s">
        <v>173</v>
      </c>
      <c r="CW653" s="41" t="s">
        <v>173</v>
      </c>
      <c r="CX653" s="41" t="s">
        <v>173</v>
      </c>
      <c r="CY653" s="41" t="s">
        <v>173</v>
      </c>
      <c r="CZ653" s="41" t="s">
        <v>173</v>
      </c>
      <c r="DA653" s="41" t="s">
        <v>173</v>
      </c>
      <c r="DB653" s="41" t="s">
        <v>173</v>
      </c>
      <c r="DC653" s="41" t="s">
        <v>173</v>
      </c>
      <c r="DD653" s="332">
        <v>9620079</v>
      </c>
      <c r="DE653" s="43">
        <v>1</v>
      </c>
      <c r="DF653" s="390">
        <v>1</v>
      </c>
      <c r="DG653" s="310"/>
      <c r="DH653" s="203"/>
      <c r="DI653" s="279" t="str" cm="1">
        <f t="array" ref="DI653">+IF(AND(C653&lt;&gt;"Vehículos Eléctricos",C653&lt;&gt;"Vehículos Híbridos",AD653="PERCENTIL 50"),
     IF(VLOOKUP(_xlfn.TEXTJOIN("_",FALSE,C653:E653),BD_Perc!$A:$P,_xlfn.IFS(BD!AE653="Intervalo de precio 1",12,BD!AE653="Intervalo de precio 2",13),FALSE)&lt;=1,
     VLOOKUP(_xlfn.TEXTJOIN("_",FALSE,C653:E653),BD_Perc!$A:$P,16,FALSE),"Ok P50"),
     "Ok P30/70 ó Híbrido/Eléctrico")</f>
        <v>Ok P30/70 ó Híbrido/Eléctrico</v>
      </c>
      <c r="DJ653" s="279" t="str">
        <f t="shared" si="61"/>
        <v>Vehículos Convencionales_Camperos/Camionetas_4x2</v>
      </c>
      <c r="DK653" s="331">
        <f t="shared" si="65"/>
        <v>68795100</v>
      </c>
      <c r="DL653" s="326"/>
    </row>
    <row r="654" spans="1:116" ht="25.5">
      <c r="A654" s="28">
        <v>649</v>
      </c>
      <c r="B654" s="114" t="s">
        <v>325</v>
      </c>
      <c r="C654" s="29" t="s">
        <v>0</v>
      </c>
      <c r="D654" s="29" t="s">
        <v>337</v>
      </c>
      <c r="E654" s="42" t="s">
        <v>338</v>
      </c>
      <c r="F654" s="42" t="s">
        <v>107</v>
      </c>
      <c r="G654" s="30" t="s">
        <v>1428</v>
      </c>
      <c r="H654" s="64" t="s">
        <v>969</v>
      </c>
      <c r="I654" s="28" t="s">
        <v>107</v>
      </c>
      <c r="J654" s="28" t="s">
        <v>1429</v>
      </c>
      <c r="K654" s="31" t="s">
        <v>341</v>
      </c>
      <c r="L654" s="32">
        <v>121</v>
      </c>
      <c r="M654" s="28">
        <v>5</v>
      </c>
      <c r="N654" s="34">
        <v>73490000</v>
      </c>
      <c r="O654" s="34">
        <f>+IFERROR(VLOOKUP(I654,Precio_Fasecolda!A:C,3,FALSE),IFERROR(VLOOKUP(I654,Precio_Fasecolda!B:C,2,FALSE),N654))</f>
        <v>73490000</v>
      </c>
      <c r="P654" s="34">
        <f t="shared" si="62"/>
        <v>0</v>
      </c>
      <c r="Q654" s="33" t="s">
        <v>338</v>
      </c>
      <c r="R654" s="28" t="s">
        <v>130</v>
      </c>
      <c r="S654" s="28" t="s">
        <v>112</v>
      </c>
      <c r="T654" s="28" t="s">
        <v>107</v>
      </c>
      <c r="U654" s="28" t="s">
        <v>107</v>
      </c>
      <c r="V654" s="42" t="s">
        <v>107</v>
      </c>
      <c r="W654" s="28" t="s">
        <v>107</v>
      </c>
      <c r="X654" s="28" t="s">
        <v>107</v>
      </c>
      <c r="Y654" s="28" t="str">
        <f t="shared" si="63"/>
        <v>N.A.</v>
      </c>
      <c r="Z654" s="292">
        <f t="shared" si="60"/>
        <v>72755100</v>
      </c>
      <c r="AA654" s="28" cm="1">
        <f t="array" aca="1" ref="AA654" ca="1">_xlfn.IFS(DK654&lt;$DK$4,1,AND(DK654&gt;=$DK$4,DK654&lt;=$AA$4),2,DK654&gt;$AA$4,3)</f>
        <v>2</v>
      </c>
      <c r="AB654" s="28">
        <v>0</v>
      </c>
      <c r="AC654" s="28" cm="1">
        <f t="array" aca="1" ref="AC654" ca="1">IF(AB654="PERCENTIL 30","",_xlfn.IFS(DK654&lt;$AC$4,1,DK654&gt;$AC$4,2))</f>
        <v>1</v>
      </c>
      <c r="AD654" s="28" t="str">
        <f>+IFERROR(VLOOKUP(_xlfn.TEXTJOIN("_", FALSE, C654:E654), BD_Perc!$A:$O, 15, FALSE),"Segmentación no encontrada o vehículo inactivo")</f>
        <v>PERCENTIL 30-70</v>
      </c>
      <c r="AE654" s="28" t="str" cm="1">
        <f t="array" ref="AE654">_xlfn.IFS(
    AD654 = "PERCENTIL 50",
    _xlfn.IFS(
        BD!DK654 &lt; VLOOKUP(_xlfn.TEXTJOIN("_", FALSE, C654:E654), BD_Perc!$A:$O, 11, FALSE), "Intervalo de precio 1",
        BD!DK654 &gt;= VLOOKUP(_xlfn.TEXTJOIN("_", FALSE, C654:E654), BD_Perc!$A:$O, 11, FALSE), "Intervalo de precio 2"
    ),
    AD654 = "PERCENTIL 30-70",
    _xlfn.IFS(
        BD!DK654 &lt; VLOOKUP(_xlfn.TEXTJOIN("_", FALSE, C654:E654), BD_Perc!$A:$O, 6, FALSE), "Intervalo de precio 1",
        BD!DK654 &lt; VLOOKUP(_xlfn.TEXTJOIN("_", FALSE, C654:E654), BD_Perc!$A:$O, 7, FALSE), "Intervalo de precio 2",
        BD!DK654 &gt;= VLOOKUP(_xlfn.TEXTJOIN("_", FALSE, C654:E654), BD_Perc!$A:$O, 7, FALSE), "Intervalo de precio 3"
    ),
    AD654="Segmentación no encontrada o vehículo inactivo","Segmentación no encontrada o vehículo inactivo"
)</f>
        <v>Intervalo de precio 1</v>
      </c>
      <c r="AF654" s="57" t="s">
        <v>2412</v>
      </c>
      <c r="AG654" s="35" t="b">
        <f t="shared" si="64"/>
        <v>1</v>
      </c>
      <c r="AH654" s="205">
        <v>0.01</v>
      </c>
      <c r="AI654" s="205">
        <v>0.01</v>
      </c>
      <c r="AJ654" s="205">
        <v>0.01</v>
      </c>
      <c r="AK654" s="205">
        <v>0.01</v>
      </c>
      <c r="AL654" s="205">
        <v>0.01</v>
      </c>
      <c r="AM654" s="205">
        <v>0.02</v>
      </c>
      <c r="AN654" s="28" t="s">
        <v>176</v>
      </c>
      <c r="AO654" s="28" t="s">
        <v>176</v>
      </c>
      <c r="AP654" s="28" t="s">
        <v>176</v>
      </c>
      <c r="AQ654" s="37">
        <v>0.5</v>
      </c>
      <c r="AR654" s="38">
        <v>8689479</v>
      </c>
      <c r="AS654" s="38">
        <v>756945</v>
      </c>
      <c r="AT654" s="38">
        <v>619319</v>
      </c>
      <c r="AU654" s="38" t="s">
        <v>107</v>
      </c>
      <c r="AV654" s="38">
        <v>4816921</v>
      </c>
      <c r="AW654" s="38">
        <v>8078664</v>
      </c>
      <c r="AX654" s="38">
        <v>481692</v>
      </c>
      <c r="AY654" s="38">
        <v>894571</v>
      </c>
      <c r="AZ654" s="38">
        <v>48169</v>
      </c>
      <c r="BA654" s="38">
        <v>385354</v>
      </c>
      <c r="BB654" s="38" t="s">
        <v>107</v>
      </c>
      <c r="BC654" s="38" t="s">
        <v>107</v>
      </c>
      <c r="BD654" s="38" t="s">
        <v>107</v>
      </c>
      <c r="BE654" s="38" t="s">
        <v>107</v>
      </c>
      <c r="BF654" s="38" t="s">
        <v>107</v>
      </c>
      <c r="BG654" s="38">
        <v>4816921</v>
      </c>
      <c r="BH654" s="38">
        <v>3027779</v>
      </c>
      <c r="BI654" s="38">
        <v>1307450</v>
      </c>
      <c r="BJ654" s="38">
        <v>3303031</v>
      </c>
      <c r="BK654" s="38">
        <v>302778</v>
      </c>
      <c r="BL654" s="38">
        <v>522980</v>
      </c>
      <c r="BM654" s="38">
        <v>302778</v>
      </c>
      <c r="BN654" s="38">
        <v>894571</v>
      </c>
      <c r="BO654" s="38">
        <v>1032198</v>
      </c>
      <c r="BP654" s="38">
        <v>2133207</v>
      </c>
      <c r="BQ654" s="38">
        <v>206440</v>
      </c>
      <c r="BR654" s="38">
        <v>1307450</v>
      </c>
      <c r="BS654" s="38">
        <v>233965</v>
      </c>
      <c r="BT654" s="38" t="s">
        <v>107</v>
      </c>
      <c r="BU654" s="38" t="s">
        <v>107</v>
      </c>
      <c r="BV654" s="38" t="s">
        <v>107</v>
      </c>
      <c r="BW654" s="38">
        <v>6878563</v>
      </c>
      <c r="BX654" s="38">
        <v>178914</v>
      </c>
      <c r="BY654" s="38">
        <v>3027779</v>
      </c>
      <c r="BZ654" s="38">
        <v>6193185</v>
      </c>
      <c r="CA654" s="38">
        <v>0</v>
      </c>
      <c r="CB654" s="38">
        <v>481692</v>
      </c>
      <c r="CC654" s="330" t="s">
        <v>107</v>
      </c>
      <c r="CD654" s="38" t="s">
        <v>107</v>
      </c>
      <c r="CE654" s="38">
        <v>6549266</v>
      </c>
      <c r="CF654" s="38">
        <v>20179812</v>
      </c>
      <c r="CG654" s="38" t="s">
        <v>107</v>
      </c>
      <c r="CH654" s="85" t="s">
        <v>176</v>
      </c>
      <c r="CI654" s="85" t="s">
        <v>173</v>
      </c>
      <c r="CJ654" s="85" t="s">
        <v>176</v>
      </c>
      <c r="CK654" s="85" t="s">
        <v>173</v>
      </c>
      <c r="CL654" s="85" t="s">
        <v>176</v>
      </c>
      <c r="CM654" s="85" t="s">
        <v>173</v>
      </c>
      <c r="CN654" s="85" t="s">
        <v>173</v>
      </c>
      <c r="CO654" s="42" t="s">
        <v>107</v>
      </c>
      <c r="CP654" s="85" t="s">
        <v>107</v>
      </c>
      <c r="CQ654" s="85" t="s">
        <v>107</v>
      </c>
      <c r="CR654" s="85" t="s">
        <v>107</v>
      </c>
      <c r="CS654" s="85" t="s">
        <v>107</v>
      </c>
      <c r="CT654" s="85" t="s">
        <v>107</v>
      </c>
      <c r="CU654" s="85" t="s">
        <v>107</v>
      </c>
      <c r="CV654" s="41" t="s">
        <v>173</v>
      </c>
      <c r="CW654" s="41" t="s">
        <v>173</v>
      </c>
      <c r="CX654" s="41" t="s">
        <v>173</v>
      </c>
      <c r="CY654" s="41" t="s">
        <v>173</v>
      </c>
      <c r="CZ654" s="41" t="s">
        <v>173</v>
      </c>
      <c r="DA654" s="41" t="s">
        <v>173</v>
      </c>
      <c r="DB654" s="41" t="s">
        <v>173</v>
      </c>
      <c r="DC654" s="41" t="s">
        <v>173</v>
      </c>
      <c r="DD654" s="332">
        <v>9620079</v>
      </c>
      <c r="DE654" s="43">
        <v>1</v>
      </c>
      <c r="DF654" s="390">
        <v>1</v>
      </c>
      <c r="DG654" s="310"/>
      <c r="DH654" s="203"/>
      <c r="DI654" s="279" t="str" cm="1">
        <f t="array" ref="DI654">+IF(AND(C654&lt;&gt;"Vehículos Eléctricos",C654&lt;&gt;"Vehículos Híbridos",AD654="PERCENTIL 50"),
     IF(VLOOKUP(_xlfn.TEXTJOIN("_",FALSE,C654:E654),BD_Perc!$A:$P,_xlfn.IFS(BD!AE654="Intervalo de precio 1",12,BD!AE654="Intervalo de precio 2",13),FALSE)&lt;=1,
     VLOOKUP(_xlfn.TEXTJOIN("_",FALSE,C654:E654),BD_Perc!$A:$P,16,FALSE),"Ok P50"),
     "Ok P30/70 ó Híbrido/Eléctrico")</f>
        <v>Ok P30/70 ó Híbrido/Eléctrico</v>
      </c>
      <c r="DJ654" s="279" t="str">
        <f t="shared" si="61"/>
        <v>Vehículos Convencionales_Camperos/Camionetas_4x2</v>
      </c>
      <c r="DK654" s="331">
        <f t="shared" si="65"/>
        <v>72755100</v>
      </c>
      <c r="DL654" s="326"/>
    </row>
    <row r="655" spans="1:116" ht="25.5">
      <c r="A655" s="28">
        <v>650</v>
      </c>
      <c r="B655" s="114" t="s">
        <v>325</v>
      </c>
      <c r="C655" s="29" t="s">
        <v>0</v>
      </c>
      <c r="D655" s="29" t="s">
        <v>337</v>
      </c>
      <c r="E655" s="42" t="s">
        <v>338</v>
      </c>
      <c r="F655" s="42" t="s">
        <v>107</v>
      </c>
      <c r="G655" s="30" t="s">
        <v>1430</v>
      </c>
      <c r="H655" s="64" t="s">
        <v>969</v>
      </c>
      <c r="I655" s="28">
        <v>3206104</v>
      </c>
      <c r="J655" s="28" t="s">
        <v>1431</v>
      </c>
      <c r="K655" s="31" t="s">
        <v>369</v>
      </c>
      <c r="L655" s="32">
        <v>155</v>
      </c>
      <c r="M655" s="28">
        <v>5</v>
      </c>
      <c r="N655" s="34">
        <v>128800000</v>
      </c>
      <c r="O655" s="34">
        <f>+IFERROR(VLOOKUP(I655,Precio_Fasecolda!A:C,3,FALSE),IFERROR(VLOOKUP(I655,Precio_Fasecolda!B:C,2,FALSE),N655))</f>
        <v>128800000</v>
      </c>
      <c r="P655" s="34">
        <f t="shared" si="62"/>
        <v>0</v>
      </c>
      <c r="Q655" s="33" t="s">
        <v>338</v>
      </c>
      <c r="R655" s="28" t="s">
        <v>130</v>
      </c>
      <c r="S655" s="28" t="s">
        <v>112</v>
      </c>
      <c r="T655" s="28" t="s">
        <v>107</v>
      </c>
      <c r="U655" s="28" t="s">
        <v>107</v>
      </c>
      <c r="V655" s="42" t="s">
        <v>107</v>
      </c>
      <c r="W655" s="28" t="s">
        <v>107</v>
      </c>
      <c r="X655" s="28" t="s">
        <v>107</v>
      </c>
      <c r="Y655" s="28" t="str">
        <f t="shared" si="63"/>
        <v>N.A.</v>
      </c>
      <c r="Z655" s="292">
        <f t="shared" si="60"/>
        <v>127512000</v>
      </c>
      <c r="AA655" s="28" cm="1">
        <f t="array" aca="1" ref="AA655" ca="1">_xlfn.IFS(DK655&lt;$DK$4,1,AND(DK655&gt;=$DK$4,DK655&lt;=$AA$4),2,DK655&gt;$AA$4,3)</f>
        <v>2</v>
      </c>
      <c r="AB655" s="28">
        <v>0</v>
      </c>
      <c r="AC655" s="28" cm="1">
        <f t="array" aca="1" ref="AC655" ca="1">IF(AB655="PERCENTIL 30","",_xlfn.IFS(DK655&lt;$AC$4,1,DK655&gt;$AC$4,2))</f>
        <v>1</v>
      </c>
      <c r="AD655" s="28" t="str">
        <f>+IFERROR(VLOOKUP(_xlfn.TEXTJOIN("_", FALSE, C655:E655), BD_Perc!$A:$O, 15, FALSE),"Segmentación no encontrada o vehículo inactivo")</f>
        <v>PERCENTIL 30-70</v>
      </c>
      <c r="AE655" s="28" t="str" cm="1">
        <f t="array" ref="AE655">_xlfn.IFS(
    AD655 = "PERCENTIL 50",
    _xlfn.IFS(
        BD!DK655 &lt; VLOOKUP(_xlfn.TEXTJOIN("_", FALSE, C655:E655), BD_Perc!$A:$O, 11, FALSE), "Intervalo de precio 1",
        BD!DK655 &gt;= VLOOKUP(_xlfn.TEXTJOIN("_", FALSE, C655:E655), BD_Perc!$A:$O, 11, FALSE), "Intervalo de precio 2"
    ),
    AD655 = "PERCENTIL 30-70",
    _xlfn.IFS(
        BD!DK655 &lt; VLOOKUP(_xlfn.TEXTJOIN("_", FALSE, C655:E655), BD_Perc!$A:$O, 6, FALSE), "Intervalo de precio 1",
        BD!DK655 &lt; VLOOKUP(_xlfn.TEXTJOIN("_", FALSE, C655:E655), BD_Perc!$A:$O, 7, FALSE), "Intervalo de precio 2",
        BD!DK655 &gt;= VLOOKUP(_xlfn.TEXTJOIN("_", FALSE, C655:E655), BD_Perc!$A:$O, 7, FALSE), "Intervalo de precio 3"
    ),
    AD655="Segmentación no encontrada o vehículo inactivo","Segmentación no encontrada o vehículo inactivo"
)</f>
        <v>Intervalo de precio 2</v>
      </c>
      <c r="AF655" s="57" t="s">
        <v>2413</v>
      </c>
      <c r="AG655" s="35" t="b">
        <f t="shared" si="64"/>
        <v>1</v>
      </c>
      <c r="AH655" s="205">
        <v>0.01</v>
      </c>
      <c r="AI655" s="205">
        <v>0.01</v>
      </c>
      <c r="AJ655" s="205">
        <v>0.01</v>
      </c>
      <c r="AK655" s="205">
        <v>0.01</v>
      </c>
      <c r="AL655" s="205">
        <v>0.01</v>
      </c>
      <c r="AM655" s="205">
        <v>0.02</v>
      </c>
      <c r="AN655" s="28" t="s">
        <v>176</v>
      </c>
      <c r="AO655" s="28" t="s">
        <v>176</v>
      </c>
      <c r="AP655" s="28" t="s">
        <v>176</v>
      </c>
      <c r="AQ655" s="37">
        <v>0.5</v>
      </c>
      <c r="AR655" s="38">
        <v>8689479</v>
      </c>
      <c r="AS655" s="38">
        <v>756945</v>
      </c>
      <c r="AT655" s="38">
        <v>619319</v>
      </c>
      <c r="AU655" s="38" t="s">
        <v>107</v>
      </c>
      <c r="AV655" s="38">
        <v>4816921</v>
      </c>
      <c r="AW655" s="38">
        <v>8078664</v>
      </c>
      <c r="AX655" s="38">
        <v>481692</v>
      </c>
      <c r="AY655" s="38">
        <v>894571</v>
      </c>
      <c r="AZ655" s="38">
        <v>48169</v>
      </c>
      <c r="BA655" s="38">
        <v>385354</v>
      </c>
      <c r="BB655" s="38" t="s">
        <v>107</v>
      </c>
      <c r="BC655" s="38" t="s">
        <v>107</v>
      </c>
      <c r="BD655" s="38" t="s">
        <v>107</v>
      </c>
      <c r="BE655" s="38" t="s">
        <v>107</v>
      </c>
      <c r="BF655" s="38" t="s">
        <v>107</v>
      </c>
      <c r="BG655" s="38">
        <v>4816921</v>
      </c>
      <c r="BH655" s="38">
        <v>3027779</v>
      </c>
      <c r="BI655" s="38">
        <v>1307450</v>
      </c>
      <c r="BJ655" s="38">
        <v>3303031</v>
      </c>
      <c r="BK655" s="38">
        <v>302778</v>
      </c>
      <c r="BL655" s="38">
        <v>522980</v>
      </c>
      <c r="BM655" s="38">
        <v>302778</v>
      </c>
      <c r="BN655" s="38">
        <v>894571</v>
      </c>
      <c r="BO655" s="38">
        <v>1032198</v>
      </c>
      <c r="BP655" s="38">
        <v>2133207</v>
      </c>
      <c r="BQ655" s="38">
        <v>206440</v>
      </c>
      <c r="BR655" s="38">
        <v>1307450</v>
      </c>
      <c r="BS655" s="38">
        <v>233965</v>
      </c>
      <c r="BT655" s="38" t="s">
        <v>107</v>
      </c>
      <c r="BU655" s="38" t="s">
        <v>107</v>
      </c>
      <c r="BV655" s="38" t="s">
        <v>107</v>
      </c>
      <c r="BW655" s="38">
        <v>6878563</v>
      </c>
      <c r="BX655" s="38">
        <v>178914</v>
      </c>
      <c r="BY655" s="38">
        <v>3027779</v>
      </c>
      <c r="BZ655" s="38">
        <v>6193185</v>
      </c>
      <c r="CA655" s="38">
        <v>0</v>
      </c>
      <c r="CB655" s="38">
        <v>481692</v>
      </c>
      <c r="CC655" s="330" t="s">
        <v>107</v>
      </c>
      <c r="CD655" s="38" t="s">
        <v>107</v>
      </c>
      <c r="CE655" s="38">
        <v>6549266</v>
      </c>
      <c r="CF655" s="38">
        <v>20179812</v>
      </c>
      <c r="CG655" s="38" t="s">
        <v>107</v>
      </c>
      <c r="CH655" s="85" t="s">
        <v>176</v>
      </c>
      <c r="CI655" s="85" t="s">
        <v>173</v>
      </c>
      <c r="CJ655" s="85" t="s">
        <v>176</v>
      </c>
      <c r="CK655" s="85" t="s">
        <v>173</v>
      </c>
      <c r="CL655" s="85" t="s">
        <v>176</v>
      </c>
      <c r="CM655" s="85" t="s">
        <v>173</v>
      </c>
      <c r="CN655" s="85" t="s">
        <v>173</v>
      </c>
      <c r="CO655" s="42" t="s">
        <v>107</v>
      </c>
      <c r="CP655" s="85" t="s">
        <v>107</v>
      </c>
      <c r="CQ655" s="85" t="s">
        <v>107</v>
      </c>
      <c r="CR655" s="85" t="s">
        <v>107</v>
      </c>
      <c r="CS655" s="85" t="s">
        <v>107</v>
      </c>
      <c r="CT655" s="85" t="s">
        <v>107</v>
      </c>
      <c r="CU655" s="85" t="s">
        <v>107</v>
      </c>
      <c r="CV655" s="41" t="s">
        <v>173</v>
      </c>
      <c r="CW655" s="41" t="s">
        <v>173</v>
      </c>
      <c r="CX655" s="41" t="s">
        <v>173</v>
      </c>
      <c r="CY655" s="41" t="s">
        <v>173</v>
      </c>
      <c r="CZ655" s="41" t="s">
        <v>173</v>
      </c>
      <c r="DA655" s="41" t="s">
        <v>173</v>
      </c>
      <c r="DB655" s="41" t="s">
        <v>173</v>
      </c>
      <c r="DC655" s="41" t="s">
        <v>173</v>
      </c>
      <c r="DD655" s="332">
        <v>11904676</v>
      </c>
      <c r="DE655" s="43">
        <v>1</v>
      </c>
      <c r="DF655" s="390">
        <v>1</v>
      </c>
      <c r="DG655" s="310"/>
      <c r="DH655" s="203"/>
      <c r="DI655" s="279" t="str" cm="1">
        <f t="array" ref="DI655">+IF(AND(C655&lt;&gt;"Vehículos Eléctricos",C655&lt;&gt;"Vehículos Híbridos",AD655="PERCENTIL 50"),
     IF(VLOOKUP(_xlfn.TEXTJOIN("_",FALSE,C655:E655),BD_Perc!$A:$P,_xlfn.IFS(BD!AE655="Intervalo de precio 1",12,BD!AE655="Intervalo de precio 2",13),FALSE)&lt;=1,
     VLOOKUP(_xlfn.TEXTJOIN("_",FALSE,C655:E655),BD_Perc!$A:$P,16,FALSE),"Ok P50"),
     "Ok P30/70 ó Híbrido/Eléctrico")</f>
        <v>Ok P30/70 ó Híbrido/Eléctrico</v>
      </c>
      <c r="DJ655" s="279" t="str">
        <f t="shared" si="61"/>
        <v>Vehículos Convencionales_Camperos/Camionetas_4x2</v>
      </c>
      <c r="DK655" s="331">
        <f t="shared" si="65"/>
        <v>127512000</v>
      </c>
      <c r="DL655" s="326"/>
    </row>
    <row r="656" spans="1:116" ht="25.5">
      <c r="A656" s="28">
        <v>651</v>
      </c>
      <c r="B656" s="114" t="s">
        <v>325</v>
      </c>
      <c r="C656" s="29" t="s">
        <v>0</v>
      </c>
      <c r="D656" s="29" t="s">
        <v>337</v>
      </c>
      <c r="E656" s="42" t="s">
        <v>338</v>
      </c>
      <c r="F656" s="42" t="s">
        <v>107</v>
      </c>
      <c r="G656" s="30" t="s">
        <v>1432</v>
      </c>
      <c r="H656" s="64" t="s">
        <v>969</v>
      </c>
      <c r="I656" s="28">
        <v>3206102</v>
      </c>
      <c r="J656" s="28" t="s">
        <v>1433</v>
      </c>
      <c r="K656" s="31" t="s">
        <v>369</v>
      </c>
      <c r="L656" s="32">
        <v>155</v>
      </c>
      <c r="M656" s="28">
        <v>5</v>
      </c>
      <c r="N656" s="34">
        <v>132100000</v>
      </c>
      <c r="O656" s="34">
        <f>+IFERROR(VLOOKUP(I656,Precio_Fasecolda!A:C,3,FALSE),IFERROR(VLOOKUP(I656,Precio_Fasecolda!B:C,2,FALSE),N656))</f>
        <v>132100000</v>
      </c>
      <c r="P656" s="34">
        <f t="shared" si="62"/>
        <v>0</v>
      </c>
      <c r="Q656" s="33" t="s">
        <v>338</v>
      </c>
      <c r="R656" s="28" t="s">
        <v>130</v>
      </c>
      <c r="S656" s="28" t="s">
        <v>112</v>
      </c>
      <c r="T656" s="28" t="s">
        <v>107</v>
      </c>
      <c r="U656" s="28" t="s">
        <v>107</v>
      </c>
      <c r="V656" s="42" t="s">
        <v>107</v>
      </c>
      <c r="W656" s="28" t="s">
        <v>107</v>
      </c>
      <c r="X656" s="28" t="s">
        <v>107</v>
      </c>
      <c r="Y656" s="28" t="str">
        <f t="shared" si="63"/>
        <v>N.A.</v>
      </c>
      <c r="Z656" s="292">
        <f t="shared" si="60"/>
        <v>130779000</v>
      </c>
      <c r="AA656" s="28" cm="1">
        <f t="array" aca="1" ref="AA656" ca="1">_xlfn.IFS(DK656&lt;$DK$4,1,AND(DK656&gt;=$DK$4,DK656&lt;=$AA$4),2,DK656&gt;$AA$4,3)</f>
        <v>2</v>
      </c>
      <c r="AB656" s="28">
        <v>0</v>
      </c>
      <c r="AC656" s="28" cm="1">
        <f t="array" aca="1" ref="AC656" ca="1">IF(AB656="PERCENTIL 30","",_xlfn.IFS(DK656&lt;$AC$4,1,DK656&gt;$AC$4,2))</f>
        <v>1</v>
      </c>
      <c r="AD656" s="28" t="str">
        <f>+IFERROR(VLOOKUP(_xlfn.TEXTJOIN("_", FALSE, C656:E656), BD_Perc!$A:$O, 15, FALSE),"Segmentación no encontrada o vehículo inactivo")</f>
        <v>PERCENTIL 30-70</v>
      </c>
      <c r="AE656" s="28" t="str" cm="1">
        <f t="array" ref="AE656">_xlfn.IFS(
    AD656 = "PERCENTIL 50",
    _xlfn.IFS(
        BD!DK656 &lt; VLOOKUP(_xlfn.TEXTJOIN("_", FALSE, C656:E656), BD_Perc!$A:$O, 11, FALSE), "Intervalo de precio 1",
        BD!DK656 &gt;= VLOOKUP(_xlfn.TEXTJOIN("_", FALSE, C656:E656), BD_Perc!$A:$O, 11, FALSE), "Intervalo de precio 2"
    ),
    AD656 = "PERCENTIL 30-70",
    _xlfn.IFS(
        BD!DK656 &lt; VLOOKUP(_xlfn.TEXTJOIN("_", FALSE, C656:E656), BD_Perc!$A:$O, 6, FALSE), "Intervalo de precio 1",
        BD!DK656 &lt; VLOOKUP(_xlfn.TEXTJOIN("_", FALSE, C656:E656), BD_Perc!$A:$O, 7, FALSE), "Intervalo de precio 2",
        BD!DK656 &gt;= VLOOKUP(_xlfn.TEXTJOIN("_", FALSE, C656:E656), BD_Perc!$A:$O, 7, FALSE), "Intervalo de precio 3"
    ),
    AD656="Segmentación no encontrada o vehículo inactivo","Segmentación no encontrada o vehículo inactivo"
)</f>
        <v>Intervalo de precio 2</v>
      </c>
      <c r="AF656" s="57" t="s">
        <v>2413</v>
      </c>
      <c r="AG656" s="35" t="b">
        <f t="shared" si="64"/>
        <v>1</v>
      </c>
      <c r="AH656" s="205">
        <v>0.01</v>
      </c>
      <c r="AI656" s="205">
        <v>0.01</v>
      </c>
      <c r="AJ656" s="205">
        <v>0.01</v>
      </c>
      <c r="AK656" s="205">
        <v>0.01</v>
      </c>
      <c r="AL656" s="205">
        <v>0.01</v>
      </c>
      <c r="AM656" s="205">
        <v>0.02</v>
      </c>
      <c r="AN656" s="28" t="s">
        <v>176</v>
      </c>
      <c r="AO656" s="28" t="s">
        <v>176</v>
      </c>
      <c r="AP656" s="28" t="s">
        <v>176</v>
      </c>
      <c r="AQ656" s="37">
        <v>0.5</v>
      </c>
      <c r="AR656" s="38">
        <v>8689479</v>
      </c>
      <c r="AS656" s="38">
        <v>756945</v>
      </c>
      <c r="AT656" s="38">
        <v>619319</v>
      </c>
      <c r="AU656" s="38" t="s">
        <v>107</v>
      </c>
      <c r="AV656" s="38">
        <v>4816921</v>
      </c>
      <c r="AW656" s="38">
        <v>8078664</v>
      </c>
      <c r="AX656" s="38">
        <v>481692</v>
      </c>
      <c r="AY656" s="38">
        <v>894571</v>
      </c>
      <c r="AZ656" s="38">
        <v>48169</v>
      </c>
      <c r="BA656" s="38">
        <v>385354</v>
      </c>
      <c r="BB656" s="38" t="s">
        <v>107</v>
      </c>
      <c r="BC656" s="38" t="s">
        <v>107</v>
      </c>
      <c r="BD656" s="38" t="s">
        <v>107</v>
      </c>
      <c r="BE656" s="38" t="s">
        <v>107</v>
      </c>
      <c r="BF656" s="38" t="s">
        <v>107</v>
      </c>
      <c r="BG656" s="38">
        <v>4816921</v>
      </c>
      <c r="BH656" s="38">
        <v>3027779</v>
      </c>
      <c r="BI656" s="38">
        <v>1307450</v>
      </c>
      <c r="BJ656" s="38">
        <v>3303031</v>
      </c>
      <c r="BK656" s="38">
        <v>302778</v>
      </c>
      <c r="BL656" s="38">
        <v>522980</v>
      </c>
      <c r="BM656" s="38">
        <v>302778</v>
      </c>
      <c r="BN656" s="38">
        <v>894571</v>
      </c>
      <c r="BO656" s="38">
        <v>1032198</v>
      </c>
      <c r="BP656" s="38">
        <v>2133207</v>
      </c>
      <c r="BQ656" s="38">
        <v>206440</v>
      </c>
      <c r="BR656" s="38">
        <v>1307450</v>
      </c>
      <c r="BS656" s="38">
        <v>233965</v>
      </c>
      <c r="BT656" s="38" t="s">
        <v>107</v>
      </c>
      <c r="BU656" s="38" t="s">
        <v>107</v>
      </c>
      <c r="BV656" s="38" t="s">
        <v>107</v>
      </c>
      <c r="BW656" s="38">
        <v>6878563</v>
      </c>
      <c r="BX656" s="38">
        <v>178914</v>
      </c>
      <c r="BY656" s="38">
        <v>3027779</v>
      </c>
      <c r="BZ656" s="38">
        <v>6193185</v>
      </c>
      <c r="CA656" s="38">
        <v>0</v>
      </c>
      <c r="CB656" s="38">
        <v>481692</v>
      </c>
      <c r="CC656" s="330" t="s">
        <v>107</v>
      </c>
      <c r="CD656" s="38" t="s">
        <v>107</v>
      </c>
      <c r="CE656" s="38">
        <v>6549266</v>
      </c>
      <c r="CF656" s="38">
        <v>20179812</v>
      </c>
      <c r="CG656" s="38" t="s">
        <v>107</v>
      </c>
      <c r="CH656" s="85" t="s">
        <v>176</v>
      </c>
      <c r="CI656" s="85" t="s">
        <v>176</v>
      </c>
      <c r="CJ656" s="85" t="s">
        <v>176</v>
      </c>
      <c r="CK656" s="85" t="s">
        <v>176</v>
      </c>
      <c r="CL656" s="85" t="s">
        <v>176</v>
      </c>
      <c r="CM656" s="85" t="s">
        <v>173</v>
      </c>
      <c r="CN656" s="85" t="s">
        <v>173</v>
      </c>
      <c r="CO656" s="42" t="s">
        <v>107</v>
      </c>
      <c r="CP656" s="85" t="s">
        <v>107</v>
      </c>
      <c r="CQ656" s="85" t="s">
        <v>107</v>
      </c>
      <c r="CR656" s="85" t="s">
        <v>107</v>
      </c>
      <c r="CS656" s="85" t="s">
        <v>107</v>
      </c>
      <c r="CT656" s="85" t="s">
        <v>107</v>
      </c>
      <c r="CU656" s="85" t="s">
        <v>107</v>
      </c>
      <c r="CV656" s="41" t="s">
        <v>173</v>
      </c>
      <c r="CW656" s="41" t="s">
        <v>173</v>
      </c>
      <c r="CX656" s="41" t="s">
        <v>173</v>
      </c>
      <c r="CY656" s="41" t="s">
        <v>173</v>
      </c>
      <c r="CZ656" s="41" t="s">
        <v>173</v>
      </c>
      <c r="DA656" s="41" t="s">
        <v>173</v>
      </c>
      <c r="DB656" s="41" t="s">
        <v>173</v>
      </c>
      <c r="DC656" s="41" t="s">
        <v>173</v>
      </c>
      <c r="DD656" s="332">
        <v>11904676</v>
      </c>
      <c r="DE656" s="43">
        <v>1</v>
      </c>
      <c r="DF656" s="390">
        <v>1</v>
      </c>
      <c r="DG656" s="310"/>
      <c r="DH656" s="203"/>
      <c r="DI656" s="279" t="str" cm="1">
        <f t="array" ref="DI656">+IF(AND(C656&lt;&gt;"Vehículos Eléctricos",C656&lt;&gt;"Vehículos Híbridos",AD656="PERCENTIL 50"),
     IF(VLOOKUP(_xlfn.TEXTJOIN("_",FALSE,C656:E656),BD_Perc!$A:$P,_xlfn.IFS(BD!AE656="Intervalo de precio 1",12,BD!AE656="Intervalo de precio 2",13),FALSE)&lt;=1,
     VLOOKUP(_xlfn.TEXTJOIN("_",FALSE,C656:E656),BD_Perc!$A:$P,16,FALSE),"Ok P50"),
     "Ok P30/70 ó Híbrido/Eléctrico")</f>
        <v>Ok P30/70 ó Híbrido/Eléctrico</v>
      </c>
      <c r="DJ656" s="279" t="str">
        <f t="shared" si="61"/>
        <v>Vehículos Convencionales_Camperos/Camionetas_4x2</v>
      </c>
      <c r="DK656" s="331">
        <f t="shared" si="65"/>
        <v>130779000</v>
      </c>
      <c r="DL656" s="326"/>
    </row>
    <row r="657" spans="1:116" ht="25.5">
      <c r="A657" s="28">
        <v>652</v>
      </c>
      <c r="B657" s="114" t="s">
        <v>325</v>
      </c>
      <c r="C657" s="29" t="s">
        <v>0</v>
      </c>
      <c r="D657" s="29" t="s">
        <v>337</v>
      </c>
      <c r="E657" s="42" t="s">
        <v>338</v>
      </c>
      <c r="F657" s="42" t="s">
        <v>107</v>
      </c>
      <c r="G657" s="30" t="s">
        <v>1434</v>
      </c>
      <c r="H657" s="64" t="s">
        <v>969</v>
      </c>
      <c r="I657" s="28">
        <v>3206107</v>
      </c>
      <c r="J657" s="28" t="s">
        <v>1435</v>
      </c>
      <c r="K657" s="31" t="s">
        <v>369</v>
      </c>
      <c r="L657" s="32">
        <v>155</v>
      </c>
      <c r="M657" s="28">
        <v>5</v>
      </c>
      <c r="N657" s="34">
        <v>138500000</v>
      </c>
      <c r="O657" s="34">
        <f>+IFERROR(VLOOKUP(I657,Precio_Fasecolda!A:C,3,FALSE),IFERROR(VLOOKUP(I657,Precio_Fasecolda!B:C,2,FALSE),N657))</f>
        <v>138500000</v>
      </c>
      <c r="P657" s="34">
        <f t="shared" si="62"/>
        <v>0</v>
      </c>
      <c r="Q657" s="33" t="s">
        <v>338</v>
      </c>
      <c r="R657" s="28" t="s">
        <v>130</v>
      </c>
      <c r="S657" s="28" t="s">
        <v>112</v>
      </c>
      <c r="T657" s="28" t="s">
        <v>107</v>
      </c>
      <c r="U657" s="28" t="s">
        <v>107</v>
      </c>
      <c r="V657" s="42" t="s">
        <v>107</v>
      </c>
      <c r="W657" s="28" t="s">
        <v>107</v>
      </c>
      <c r="X657" s="28" t="s">
        <v>107</v>
      </c>
      <c r="Y657" s="28" t="str">
        <f t="shared" si="63"/>
        <v>N.A.</v>
      </c>
      <c r="Z657" s="292">
        <f t="shared" si="60"/>
        <v>137115000</v>
      </c>
      <c r="AA657" s="28" cm="1">
        <f t="array" aca="1" ref="AA657" ca="1">_xlfn.IFS(DK657&lt;$DK$4,1,AND(DK657&gt;=$DK$4,DK657&lt;=$AA$4),2,DK657&gt;$AA$4,3)</f>
        <v>2</v>
      </c>
      <c r="AB657" s="28">
        <v>0</v>
      </c>
      <c r="AC657" s="28" cm="1">
        <f t="array" aca="1" ref="AC657" ca="1">IF(AB657="PERCENTIL 30","",_xlfn.IFS(DK657&lt;$AC$4,1,DK657&gt;$AC$4,2))</f>
        <v>1</v>
      </c>
      <c r="AD657" s="28" t="str">
        <f>+IFERROR(VLOOKUP(_xlfn.TEXTJOIN("_", FALSE, C657:E657), BD_Perc!$A:$O, 15, FALSE),"Segmentación no encontrada o vehículo inactivo")</f>
        <v>PERCENTIL 30-70</v>
      </c>
      <c r="AE657" s="28" t="str" cm="1">
        <f t="array" ref="AE657">_xlfn.IFS(
    AD657 = "PERCENTIL 50",
    _xlfn.IFS(
        BD!DK657 &lt; VLOOKUP(_xlfn.TEXTJOIN("_", FALSE, C657:E657), BD_Perc!$A:$O, 11, FALSE), "Intervalo de precio 1",
        BD!DK657 &gt;= VLOOKUP(_xlfn.TEXTJOIN("_", FALSE, C657:E657), BD_Perc!$A:$O, 11, FALSE), "Intervalo de precio 2"
    ),
    AD657 = "PERCENTIL 30-70",
    _xlfn.IFS(
        BD!DK657 &lt; VLOOKUP(_xlfn.TEXTJOIN("_", FALSE, C657:E657), BD_Perc!$A:$O, 6, FALSE), "Intervalo de precio 1",
        BD!DK657 &lt; VLOOKUP(_xlfn.TEXTJOIN("_", FALSE, C657:E657), BD_Perc!$A:$O, 7, FALSE), "Intervalo de precio 2",
        BD!DK657 &gt;= VLOOKUP(_xlfn.TEXTJOIN("_", FALSE, C657:E657), BD_Perc!$A:$O, 7, FALSE), "Intervalo de precio 3"
    ),
    AD657="Segmentación no encontrada o vehículo inactivo","Segmentación no encontrada o vehículo inactivo"
)</f>
        <v>Intervalo de precio 3</v>
      </c>
      <c r="AF657" s="57" t="s">
        <v>2414</v>
      </c>
      <c r="AG657" s="35" t="b">
        <f t="shared" si="64"/>
        <v>1</v>
      </c>
      <c r="AH657" s="205">
        <v>0.01</v>
      </c>
      <c r="AI657" s="205">
        <v>0.01</v>
      </c>
      <c r="AJ657" s="205">
        <v>0.01</v>
      </c>
      <c r="AK657" s="205">
        <v>0.01</v>
      </c>
      <c r="AL657" s="205">
        <v>0.01</v>
      </c>
      <c r="AM657" s="205">
        <v>0.02</v>
      </c>
      <c r="AN657" s="28" t="s">
        <v>176</v>
      </c>
      <c r="AO657" s="28" t="s">
        <v>176</v>
      </c>
      <c r="AP657" s="28" t="s">
        <v>176</v>
      </c>
      <c r="AQ657" s="37">
        <v>0.5</v>
      </c>
      <c r="AR657" s="38">
        <v>8689479</v>
      </c>
      <c r="AS657" s="38">
        <v>756945</v>
      </c>
      <c r="AT657" s="38">
        <v>619319</v>
      </c>
      <c r="AU657" s="38" t="s">
        <v>107</v>
      </c>
      <c r="AV657" s="38">
        <v>4816921</v>
      </c>
      <c r="AW657" s="38">
        <v>8078664</v>
      </c>
      <c r="AX657" s="38">
        <v>481692</v>
      </c>
      <c r="AY657" s="38">
        <v>894571</v>
      </c>
      <c r="AZ657" s="38">
        <v>48169</v>
      </c>
      <c r="BA657" s="38">
        <v>385354</v>
      </c>
      <c r="BB657" s="38" t="s">
        <v>107</v>
      </c>
      <c r="BC657" s="38" t="s">
        <v>107</v>
      </c>
      <c r="BD657" s="38" t="s">
        <v>107</v>
      </c>
      <c r="BE657" s="38" t="s">
        <v>107</v>
      </c>
      <c r="BF657" s="38" t="s">
        <v>107</v>
      </c>
      <c r="BG657" s="38">
        <v>4816921</v>
      </c>
      <c r="BH657" s="38">
        <v>3027779</v>
      </c>
      <c r="BI657" s="38">
        <v>1307450</v>
      </c>
      <c r="BJ657" s="38">
        <v>3303031</v>
      </c>
      <c r="BK657" s="38">
        <v>302778</v>
      </c>
      <c r="BL657" s="38">
        <v>522980</v>
      </c>
      <c r="BM657" s="38">
        <v>302778</v>
      </c>
      <c r="BN657" s="38">
        <v>894571</v>
      </c>
      <c r="BO657" s="38">
        <v>1032198</v>
      </c>
      <c r="BP657" s="38">
        <v>2133207</v>
      </c>
      <c r="BQ657" s="38">
        <v>206440</v>
      </c>
      <c r="BR657" s="38">
        <v>1307450</v>
      </c>
      <c r="BS657" s="38">
        <v>233965</v>
      </c>
      <c r="BT657" s="38" t="s">
        <v>107</v>
      </c>
      <c r="BU657" s="38" t="s">
        <v>107</v>
      </c>
      <c r="BV657" s="38" t="s">
        <v>107</v>
      </c>
      <c r="BW657" s="38">
        <v>6878563</v>
      </c>
      <c r="BX657" s="38">
        <v>178914</v>
      </c>
      <c r="BY657" s="38">
        <v>3027779</v>
      </c>
      <c r="BZ657" s="38">
        <v>6193185</v>
      </c>
      <c r="CA657" s="38">
        <v>0</v>
      </c>
      <c r="CB657" s="38">
        <v>481692</v>
      </c>
      <c r="CC657" s="330" t="s">
        <v>107</v>
      </c>
      <c r="CD657" s="38" t="s">
        <v>107</v>
      </c>
      <c r="CE657" s="38">
        <v>6549266</v>
      </c>
      <c r="CF657" s="38">
        <v>20179812</v>
      </c>
      <c r="CG657" s="38" t="s">
        <v>107</v>
      </c>
      <c r="CH657" s="85" t="s">
        <v>176</v>
      </c>
      <c r="CI657" s="85" t="s">
        <v>176</v>
      </c>
      <c r="CJ657" s="85" t="s">
        <v>176</v>
      </c>
      <c r="CK657" s="85" t="s">
        <v>176</v>
      </c>
      <c r="CL657" s="85" t="s">
        <v>176</v>
      </c>
      <c r="CM657" s="85" t="s">
        <v>173</v>
      </c>
      <c r="CN657" s="85" t="s">
        <v>173</v>
      </c>
      <c r="CO657" s="42" t="s">
        <v>107</v>
      </c>
      <c r="CP657" s="85" t="s">
        <v>107</v>
      </c>
      <c r="CQ657" s="85" t="s">
        <v>107</v>
      </c>
      <c r="CR657" s="85" t="s">
        <v>107</v>
      </c>
      <c r="CS657" s="85" t="s">
        <v>107</v>
      </c>
      <c r="CT657" s="85" t="s">
        <v>107</v>
      </c>
      <c r="CU657" s="85" t="s">
        <v>107</v>
      </c>
      <c r="CV657" s="41" t="s">
        <v>173</v>
      </c>
      <c r="CW657" s="41" t="s">
        <v>173</v>
      </c>
      <c r="CX657" s="41" t="s">
        <v>173</v>
      </c>
      <c r="CY657" s="41" t="s">
        <v>173</v>
      </c>
      <c r="CZ657" s="41" t="s">
        <v>173</v>
      </c>
      <c r="DA657" s="41" t="s">
        <v>173</v>
      </c>
      <c r="DB657" s="41" t="s">
        <v>173</v>
      </c>
      <c r="DC657" s="41" t="s">
        <v>173</v>
      </c>
      <c r="DD657" s="332">
        <v>11904676</v>
      </c>
      <c r="DE657" s="43">
        <v>1</v>
      </c>
      <c r="DF657" s="390">
        <v>1</v>
      </c>
      <c r="DG657" s="310">
        <v>45698</v>
      </c>
      <c r="DH657" s="8" t="s">
        <v>2497</v>
      </c>
      <c r="DI657" s="279" t="str" cm="1">
        <f t="array" ref="DI657">+IF(AND(C657&lt;&gt;"Vehículos Eléctricos",C657&lt;&gt;"Vehículos Híbridos",AD657="PERCENTIL 50"),
     IF(VLOOKUP(_xlfn.TEXTJOIN("_",FALSE,C657:E657),BD_Perc!$A:$P,_xlfn.IFS(BD!AE657="Intervalo de precio 1",12,BD!AE657="Intervalo de precio 2",13),FALSE)&lt;=1,
     VLOOKUP(_xlfn.TEXTJOIN("_",FALSE,C657:E657),BD_Perc!$A:$P,16,FALSE),"Ok P50"),
     "Ok P30/70 ó Híbrido/Eléctrico")</f>
        <v>Ok P30/70 ó Híbrido/Eléctrico</v>
      </c>
      <c r="DJ657" s="279" t="str">
        <f t="shared" si="61"/>
        <v>Vehículos Convencionales_Camperos/Camionetas_4x2</v>
      </c>
      <c r="DK657" s="331">
        <f t="shared" si="65"/>
        <v>137115000</v>
      </c>
      <c r="DL657" s="326"/>
    </row>
    <row r="658" spans="1:116" ht="25.5">
      <c r="A658" s="28">
        <v>653</v>
      </c>
      <c r="B658" s="114" t="s">
        <v>325</v>
      </c>
      <c r="C658" s="29" t="s">
        <v>3</v>
      </c>
      <c r="D658" s="29" t="s">
        <v>977</v>
      </c>
      <c r="E658" s="42" t="s">
        <v>978</v>
      </c>
      <c r="F658" s="42" t="s">
        <v>982</v>
      </c>
      <c r="G658" s="30" t="s">
        <v>1436</v>
      </c>
      <c r="H658" s="64" t="s">
        <v>969</v>
      </c>
      <c r="I658" s="28">
        <v>3207014</v>
      </c>
      <c r="J658" s="28" t="s">
        <v>1437</v>
      </c>
      <c r="K658" s="31" t="s">
        <v>107</v>
      </c>
      <c r="L658" s="32">
        <v>136</v>
      </c>
      <c r="M658" s="33" t="s">
        <v>107</v>
      </c>
      <c r="N658" s="34">
        <v>128800000</v>
      </c>
      <c r="O658" s="34">
        <f>+IFERROR(VLOOKUP(I658,Precio_Fasecolda!A:C,3,FALSE),IFERROR(VLOOKUP(I658,Precio_Fasecolda!B:C,2,FALSE),N658))</f>
        <v>128800000</v>
      </c>
      <c r="P658" s="34">
        <f t="shared" si="62"/>
        <v>0</v>
      </c>
      <c r="Q658" s="29" t="s">
        <v>107</v>
      </c>
      <c r="R658" s="28" t="s">
        <v>2415</v>
      </c>
      <c r="S658" s="28" t="s">
        <v>360</v>
      </c>
      <c r="T658" s="28" t="s">
        <v>107</v>
      </c>
      <c r="U658" s="28" t="s">
        <v>107</v>
      </c>
      <c r="V658" s="42" t="s">
        <v>107</v>
      </c>
      <c r="W658" s="28" t="s">
        <v>107</v>
      </c>
      <c r="X658" s="28" t="s">
        <v>107</v>
      </c>
      <c r="Y658" s="28">
        <f t="shared" si="63"/>
        <v>223762157</v>
      </c>
      <c r="Z658" s="292">
        <f t="shared" si="60"/>
        <v>122360000</v>
      </c>
      <c r="AA658" s="28" cm="1">
        <f t="array" aca="1" ref="AA658" ca="1">_xlfn.IFS(DK658&lt;$DK$4,1,AND(DK658&gt;=$DK$4,DK658&lt;=$AA$4),2,DK658&gt;$AA$4,3)</f>
        <v>2</v>
      </c>
      <c r="AB658" s="28">
        <v>0</v>
      </c>
      <c r="AC658" s="28" cm="1">
        <f t="array" aca="1" ref="AC658" ca="1">IF(AB658="PERCENTIL 30","",_xlfn.IFS(DK658&lt;$AC$4,1,DK658&gt;$AC$4,2))</f>
        <v>2</v>
      </c>
      <c r="AD658" s="28" t="str">
        <f>+IFERROR(VLOOKUP(_xlfn.TEXTJOIN("_", FALSE, C658:E658), BD_Perc!$A:$O, 15, FALSE),"Segmentación no encontrada o vehículo inactivo")</f>
        <v>PERCENTIL 30-70</v>
      </c>
      <c r="AE658" s="28" t="str" cm="1">
        <f t="array" ref="AE658">_xlfn.IFS(
    AD658 = "PERCENTIL 50",
    _xlfn.IFS(
        BD!DK658 &lt; VLOOKUP(_xlfn.TEXTJOIN("_", FALSE, C658:E658), BD_Perc!$A:$O, 11, FALSE), "Intervalo de precio 1",
        BD!DK658 &gt;= VLOOKUP(_xlfn.TEXTJOIN("_", FALSE, C658:E658), BD_Perc!$A:$O, 11, FALSE), "Intervalo de precio 2"
    ),
    AD658 = "PERCENTIL 30-70",
    _xlfn.IFS(
        BD!DK658 &lt; VLOOKUP(_xlfn.TEXTJOIN("_", FALSE, C658:E658), BD_Perc!$A:$O, 6, FALSE), "Intervalo de precio 1",
        BD!DK658 &lt; VLOOKUP(_xlfn.TEXTJOIN("_", FALSE, C658:E658), BD_Perc!$A:$O, 7, FALSE), "Intervalo de precio 2",
        BD!DK658 &gt;= VLOOKUP(_xlfn.TEXTJOIN("_", FALSE, C658:E658), BD_Perc!$A:$O, 7, FALSE), "Intervalo de precio 3"
    ),
    AD658="Segmentación no encontrada o vehículo inactivo","Segmentación no encontrada o vehículo inactivo"
)</f>
        <v>Intervalo de precio 1</v>
      </c>
      <c r="AF658" s="57" t="s">
        <v>2412</v>
      </c>
      <c r="AG658" s="35" t="b">
        <f t="shared" si="64"/>
        <v>1</v>
      </c>
      <c r="AH658" s="205">
        <v>0.05</v>
      </c>
      <c r="AI658" s="205">
        <v>0.05</v>
      </c>
      <c r="AJ658" s="205">
        <v>0.05</v>
      </c>
      <c r="AK658" s="205">
        <v>0.05</v>
      </c>
      <c r="AL658" s="205">
        <v>0.05</v>
      </c>
      <c r="AM658" s="205">
        <v>0.06</v>
      </c>
      <c r="AN658" s="28" t="s">
        <v>176</v>
      </c>
      <c r="AO658" s="28" t="s">
        <v>176</v>
      </c>
      <c r="AP658" s="28" t="s">
        <v>176</v>
      </c>
      <c r="AQ658" s="37">
        <v>1</v>
      </c>
      <c r="AR658" s="38">
        <v>8689479</v>
      </c>
      <c r="AS658" s="38">
        <v>756945</v>
      </c>
      <c r="AT658" s="38">
        <v>619319</v>
      </c>
      <c r="AU658" s="38" t="s">
        <v>107</v>
      </c>
      <c r="AV658" s="38">
        <v>4816921</v>
      </c>
      <c r="AW658" s="38">
        <v>8078664</v>
      </c>
      <c r="AX658" s="38">
        <v>481692</v>
      </c>
      <c r="AY658" s="38">
        <v>894571</v>
      </c>
      <c r="AZ658" s="38">
        <v>48169</v>
      </c>
      <c r="BA658" s="38">
        <v>385354</v>
      </c>
      <c r="BB658" s="38" t="s">
        <v>107</v>
      </c>
      <c r="BC658" s="38" t="s">
        <v>107</v>
      </c>
      <c r="BD658" s="38" t="s">
        <v>107</v>
      </c>
      <c r="BE658" s="38" t="s">
        <v>107</v>
      </c>
      <c r="BF658" s="38" t="s">
        <v>107</v>
      </c>
      <c r="BG658" s="38">
        <v>4816921</v>
      </c>
      <c r="BH658" s="38">
        <v>3027779</v>
      </c>
      <c r="BI658" s="38">
        <v>1307450</v>
      </c>
      <c r="BJ658" s="38">
        <v>3303031</v>
      </c>
      <c r="BK658" s="38">
        <v>302778</v>
      </c>
      <c r="BL658" s="38">
        <v>522980</v>
      </c>
      <c r="BM658" s="38">
        <v>302778</v>
      </c>
      <c r="BN658" s="38">
        <v>894571</v>
      </c>
      <c r="BO658" s="38">
        <v>1032198</v>
      </c>
      <c r="BP658" s="38">
        <v>2133207</v>
      </c>
      <c r="BQ658" s="38">
        <v>206440</v>
      </c>
      <c r="BR658" s="38">
        <v>1307450</v>
      </c>
      <c r="BS658" s="38">
        <v>233965</v>
      </c>
      <c r="BT658" s="38" t="s">
        <v>107</v>
      </c>
      <c r="BU658" s="38" t="s">
        <v>107</v>
      </c>
      <c r="BV658" s="38" t="s">
        <v>107</v>
      </c>
      <c r="BW658" s="38">
        <v>6878563</v>
      </c>
      <c r="BX658" s="38">
        <v>178914</v>
      </c>
      <c r="BY658" s="38">
        <v>3027779</v>
      </c>
      <c r="BZ658" s="38">
        <v>6193185</v>
      </c>
      <c r="CA658" s="38">
        <v>0</v>
      </c>
      <c r="CB658" s="38">
        <v>481692</v>
      </c>
      <c r="CC658" s="330">
        <v>94962157</v>
      </c>
      <c r="CD658" s="38" t="s">
        <v>107</v>
      </c>
      <c r="CE658" s="38">
        <v>6549266</v>
      </c>
      <c r="CF658" s="38">
        <v>20179812</v>
      </c>
      <c r="CG658" s="38" t="s">
        <v>107</v>
      </c>
      <c r="CH658" s="85" t="s">
        <v>107</v>
      </c>
      <c r="CI658" s="85" t="s">
        <v>107</v>
      </c>
      <c r="CJ658" s="85" t="s">
        <v>107</v>
      </c>
      <c r="CK658" s="85" t="s">
        <v>107</v>
      </c>
      <c r="CL658" s="85" t="s">
        <v>107</v>
      </c>
      <c r="CM658" s="85" t="s">
        <v>107</v>
      </c>
      <c r="CN658" s="85" t="s">
        <v>107</v>
      </c>
      <c r="CO658" s="42" t="s">
        <v>107</v>
      </c>
      <c r="CP658" s="41" t="s">
        <v>173</v>
      </c>
      <c r="CQ658" s="41" t="s">
        <v>173</v>
      </c>
      <c r="CR658" s="41" t="s">
        <v>173</v>
      </c>
      <c r="CS658" s="41" t="s">
        <v>173</v>
      </c>
      <c r="CT658" s="41" t="s">
        <v>176</v>
      </c>
      <c r="CU658" s="41" t="s">
        <v>173</v>
      </c>
      <c r="CV658" s="85" t="s">
        <v>107</v>
      </c>
      <c r="CW658" s="85" t="s">
        <v>107</v>
      </c>
      <c r="CX658" s="85" t="s">
        <v>107</v>
      </c>
      <c r="CY658" s="85" t="s">
        <v>107</v>
      </c>
      <c r="CZ658" s="85" t="s">
        <v>107</v>
      </c>
      <c r="DA658" s="85" t="s">
        <v>107</v>
      </c>
      <c r="DB658" s="85" t="s">
        <v>107</v>
      </c>
      <c r="DC658" s="85" t="s">
        <v>107</v>
      </c>
      <c r="DD658" s="332">
        <v>13748869</v>
      </c>
      <c r="DE658" s="43">
        <v>0</v>
      </c>
      <c r="DF658" s="390">
        <v>0</v>
      </c>
      <c r="DG658" s="310"/>
      <c r="DH658" s="203"/>
      <c r="DI658" s="279" t="str" cm="1">
        <f t="array" ref="DI658">+IF(AND(C658&lt;&gt;"Vehículos Eléctricos",C658&lt;&gt;"Vehículos Híbridos",AD658="PERCENTIL 50"),
     IF(VLOOKUP(_xlfn.TEXTJOIN("_",FALSE,C658:E658),BD_Perc!$A:$P,_xlfn.IFS(BD!AE658="Intervalo de precio 1",12,BD!AE658="Intervalo de precio 2",13),FALSE)&lt;=1,
     VLOOKUP(_xlfn.TEXTJOIN("_",FALSE,C658:E658),BD_Perc!$A:$P,16,FALSE),"Ok P50"),
     "Ok P30/70 ó Híbrido/Eléctrico")</f>
        <v>Ok P30/70 ó Híbrido/Eléctrico</v>
      </c>
      <c r="DJ658" s="279" t="str">
        <f t="shared" si="61"/>
        <v>Vehículos Especiales_Ambulancias_TAB</v>
      </c>
      <c r="DK658" s="331">
        <f t="shared" si="65"/>
        <v>217322157</v>
      </c>
      <c r="DL658" s="326"/>
    </row>
    <row r="659" spans="1:116" ht="25.5">
      <c r="A659" s="28">
        <v>654</v>
      </c>
      <c r="B659" s="114" t="s">
        <v>325</v>
      </c>
      <c r="C659" s="29" t="s">
        <v>3</v>
      </c>
      <c r="D659" s="29" t="s">
        <v>977</v>
      </c>
      <c r="E659" s="42" t="s">
        <v>978</v>
      </c>
      <c r="F659" s="42" t="s">
        <v>982</v>
      </c>
      <c r="G659" s="30" t="s">
        <v>1438</v>
      </c>
      <c r="H659" s="42" t="s">
        <v>1009</v>
      </c>
      <c r="I659" s="28">
        <v>6420051</v>
      </c>
      <c r="J659" s="28" t="s">
        <v>1439</v>
      </c>
      <c r="K659" s="31" t="s">
        <v>107</v>
      </c>
      <c r="L659" s="32">
        <v>161</v>
      </c>
      <c r="M659" s="33" t="s">
        <v>107</v>
      </c>
      <c r="N659" s="34">
        <v>151100000</v>
      </c>
      <c r="O659" s="34">
        <f>+IFERROR(VLOOKUP(I659,Precio_Fasecolda!A:C,3,FALSE),IFERROR(VLOOKUP(I659,Precio_Fasecolda!B:C,2,FALSE),N659))</f>
        <v>151100000</v>
      </c>
      <c r="P659" s="34">
        <f t="shared" si="62"/>
        <v>0</v>
      </c>
      <c r="Q659" s="29" t="s">
        <v>107</v>
      </c>
      <c r="R659" s="28" t="s">
        <v>2415</v>
      </c>
      <c r="S659" s="28" t="s">
        <v>360</v>
      </c>
      <c r="T659" s="28" t="s">
        <v>107</v>
      </c>
      <c r="U659" s="28" t="s">
        <v>107</v>
      </c>
      <c r="V659" s="42" t="s">
        <v>107</v>
      </c>
      <c r="W659" s="28" t="s">
        <v>107</v>
      </c>
      <c r="X659" s="28" t="s">
        <v>107</v>
      </c>
      <c r="Y659" s="28">
        <f t="shared" si="63"/>
        <v>274949920</v>
      </c>
      <c r="Z659" s="292">
        <f t="shared" si="60"/>
        <v>143545000</v>
      </c>
      <c r="AA659" s="28" cm="1">
        <f t="array" aca="1" ref="AA659" ca="1">_xlfn.IFS(DK659&lt;$DK$4,1,AND(DK659&gt;=$DK$4,DK659&lt;=$AA$4),2,DK659&gt;$AA$4,3)</f>
        <v>3</v>
      </c>
      <c r="AB659" s="28">
        <v>0</v>
      </c>
      <c r="AC659" s="28" cm="1">
        <f t="array" aca="1" ref="AC659" ca="1">IF(AB659="PERCENTIL 30","",_xlfn.IFS(DK659&lt;$AC$4,1,DK659&gt;$AC$4,2))</f>
        <v>2</v>
      </c>
      <c r="AD659" s="28" t="str">
        <f>+IFERROR(VLOOKUP(_xlfn.TEXTJOIN("_", FALSE, C659:E659), BD_Perc!$A:$O, 15, FALSE),"Segmentación no encontrada o vehículo inactivo")</f>
        <v>PERCENTIL 30-70</v>
      </c>
      <c r="AE659" s="28" t="str" cm="1">
        <f t="array" ref="AE659">_xlfn.IFS(
    AD659 = "PERCENTIL 50",
    _xlfn.IFS(
        BD!DK659 &lt; VLOOKUP(_xlfn.TEXTJOIN("_", FALSE, C659:E659), BD_Perc!$A:$O, 11, FALSE), "Intervalo de precio 1",
        BD!DK659 &gt;= VLOOKUP(_xlfn.TEXTJOIN("_", FALSE, C659:E659), BD_Perc!$A:$O, 11, FALSE), "Intervalo de precio 2"
    ),
    AD659 = "PERCENTIL 30-70",
    _xlfn.IFS(
        BD!DK659 &lt; VLOOKUP(_xlfn.TEXTJOIN("_", FALSE, C659:E659), BD_Perc!$A:$O, 6, FALSE), "Intervalo de precio 1",
        BD!DK659 &lt; VLOOKUP(_xlfn.TEXTJOIN("_", FALSE, C659:E659), BD_Perc!$A:$O, 7, FALSE), "Intervalo de precio 2",
        BD!DK659 &gt;= VLOOKUP(_xlfn.TEXTJOIN("_", FALSE, C659:E659), BD_Perc!$A:$O, 7, FALSE), "Intervalo de precio 3"
    ),
    AD659="Segmentación no encontrada o vehículo inactivo","Segmentación no encontrada o vehículo inactivo"
)</f>
        <v>Intervalo de precio 2</v>
      </c>
      <c r="AF659" s="57" t="s">
        <v>2413</v>
      </c>
      <c r="AG659" s="35" t="b">
        <f t="shared" si="64"/>
        <v>1</v>
      </c>
      <c r="AH659" s="205">
        <v>0.05</v>
      </c>
      <c r="AI659" s="205">
        <v>0.05</v>
      </c>
      <c r="AJ659" s="205">
        <v>0.05</v>
      </c>
      <c r="AK659" s="205">
        <v>0.05</v>
      </c>
      <c r="AL659" s="205">
        <v>0.05</v>
      </c>
      <c r="AM659" s="205">
        <v>0.06</v>
      </c>
      <c r="AN659" s="28" t="s">
        <v>176</v>
      </c>
      <c r="AO659" s="28" t="s">
        <v>176</v>
      </c>
      <c r="AP659" s="28" t="s">
        <v>176</v>
      </c>
      <c r="AQ659" s="37">
        <v>1</v>
      </c>
      <c r="AR659" s="38">
        <v>8689479</v>
      </c>
      <c r="AS659" s="38">
        <v>756945</v>
      </c>
      <c r="AT659" s="38">
        <v>619319</v>
      </c>
      <c r="AU659" s="38" t="s">
        <v>107</v>
      </c>
      <c r="AV659" s="38">
        <v>4816921</v>
      </c>
      <c r="AW659" s="38">
        <v>8078664</v>
      </c>
      <c r="AX659" s="38">
        <v>481692</v>
      </c>
      <c r="AY659" s="38">
        <v>894571</v>
      </c>
      <c r="AZ659" s="38">
        <v>48169</v>
      </c>
      <c r="BA659" s="38">
        <v>385354</v>
      </c>
      <c r="BB659" s="38" t="s">
        <v>107</v>
      </c>
      <c r="BC659" s="38" t="s">
        <v>107</v>
      </c>
      <c r="BD659" s="38" t="s">
        <v>107</v>
      </c>
      <c r="BE659" s="38" t="s">
        <v>107</v>
      </c>
      <c r="BF659" s="38" t="s">
        <v>107</v>
      </c>
      <c r="BG659" s="38">
        <v>4816921</v>
      </c>
      <c r="BH659" s="38">
        <v>3027779</v>
      </c>
      <c r="BI659" s="38">
        <v>1307450</v>
      </c>
      <c r="BJ659" s="38">
        <v>3303031</v>
      </c>
      <c r="BK659" s="38">
        <v>302778</v>
      </c>
      <c r="BL659" s="38">
        <v>522980</v>
      </c>
      <c r="BM659" s="38">
        <v>302778</v>
      </c>
      <c r="BN659" s="38">
        <v>894571</v>
      </c>
      <c r="BO659" s="38">
        <v>1032198</v>
      </c>
      <c r="BP659" s="38">
        <v>2133207</v>
      </c>
      <c r="BQ659" s="38">
        <v>206440</v>
      </c>
      <c r="BR659" s="38">
        <v>1307450</v>
      </c>
      <c r="BS659" s="38">
        <v>233965</v>
      </c>
      <c r="BT659" s="38" t="s">
        <v>107</v>
      </c>
      <c r="BU659" s="38" t="s">
        <v>107</v>
      </c>
      <c r="BV659" s="38" t="s">
        <v>107</v>
      </c>
      <c r="BW659" s="38">
        <v>6878563</v>
      </c>
      <c r="BX659" s="38">
        <v>178914</v>
      </c>
      <c r="BY659" s="38">
        <v>3027779</v>
      </c>
      <c r="BZ659" s="38">
        <v>6193185</v>
      </c>
      <c r="CA659" s="38">
        <v>0</v>
      </c>
      <c r="CB659" s="38">
        <v>481692</v>
      </c>
      <c r="CC659" s="330">
        <v>123849920</v>
      </c>
      <c r="CD659" s="38" t="s">
        <v>107</v>
      </c>
      <c r="CE659" s="38">
        <v>6549266</v>
      </c>
      <c r="CF659" s="38">
        <v>20179812</v>
      </c>
      <c r="CG659" s="38" t="s">
        <v>107</v>
      </c>
      <c r="CH659" s="85" t="s">
        <v>107</v>
      </c>
      <c r="CI659" s="85" t="s">
        <v>107</v>
      </c>
      <c r="CJ659" s="85" t="s">
        <v>107</v>
      </c>
      <c r="CK659" s="85" t="s">
        <v>107</v>
      </c>
      <c r="CL659" s="85" t="s">
        <v>107</v>
      </c>
      <c r="CM659" s="85" t="s">
        <v>107</v>
      </c>
      <c r="CN659" s="85" t="s">
        <v>107</v>
      </c>
      <c r="CO659" s="42" t="s">
        <v>107</v>
      </c>
      <c r="CP659" s="41" t="s">
        <v>173</v>
      </c>
      <c r="CQ659" s="41" t="s">
        <v>173</v>
      </c>
      <c r="CR659" s="41" t="s">
        <v>176</v>
      </c>
      <c r="CS659" s="41" t="s">
        <v>173</v>
      </c>
      <c r="CT659" s="41" t="s">
        <v>176</v>
      </c>
      <c r="CU659" s="41" t="s">
        <v>173</v>
      </c>
      <c r="CV659" s="85" t="s">
        <v>107</v>
      </c>
      <c r="CW659" s="85" t="s">
        <v>107</v>
      </c>
      <c r="CX659" s="85" t="s">
        <v>107</v>
      </c>
      <c r="CY659" s="85" t="s">
        <v>107</v>
      </c>
      <c r="CZ659" s="85" t="s">
        <v>107</v>
      </c>
      <c r="DA659" s="85" t="s">
        <v>107</v>
      </c>
      <c r="DB659" s="85" t="s">
        <v>107</v>
      </c>
      <c r="DC659" s="85" t="s">
        <v>107</v>
      </c>
      <c r="DD659" s="332">
        <v>13748869</v>
      </c>
      <c r="DE659" s="43">
        <v>0</v>
      </c>
      <c r="DF659" s="390">
        <v>0</v>
      </c>
      <c r="DG659" s="310"/>
      <c r="DH659" s="203"/>
      <c r="DI659" s="279" t="str" cm="1">
        <f t="array" ref="DI659">+IF(AND(C659&lt;&gt;"Vehículos Eléctricos",C659&lt;&gt;"Vehículos Híbridos",AD659="PERCENTIL 50"),
     IF(VLOOKUP(_xlfn.TEXTJOIN("_",FALSE,C659:E659),BD_Perc!$A:$P,_xlfn.IFS(BD!AE659="Intervalo de precio 1",12,BD!AE659="Intervalo de precio 2",13),FALSE)&lt;=1,
     VLOOKUP(_xlfn.TEXTJOIN("_",FALSE,C659:E659),BD_Perc!$A:$P,16,FALSE),"Ok P50"),
     "Ok P30/70 ó Híbrido/Eléctrico")</f>
        <v>Ok P30/70 ó Híbrido/Eléctrico</v>
      </c>
      <c r="DJ659" s="279" t="str">
        <f t="shared" si="61"/>
        <v>Vehículos Especiales_Ambulancias_TAB</v>
      </c>
      <c r="DK659" s="331">
        <f t="shared" si="65"/>
        <v>267394920</v>
      </c>
      <c r="DL659" s="326"/>
    </row>
    <row r="660" spans="1:116" ht="25.5">
      <c r="A660" s="28">
        <v>655</v>
      </c>
      <c r="B660" s="114" t="s">
        <v>325</v>
      </c>
      <c r="C660" s="29" t="s">
        <v>3</v>
      </c>
      <c r="D660" s="29" t="s">
        <v>977</v>
      </c>
      <c r="E660" s="42" t="s">
        <v>978</v>
      </c>
      <c r="F660" s="42" t="s">
        <v>982</v>
      </c>
      <c r="G660" s="30" t="s">
        <v>2433</v>
      </c>
      <c r="H660" s="42" t="s">
        <v>1009</v>
      </c>
      <c r="I660" s="28">
        <v>6420056</v>
      </c>
      <c r="J660" s="28" t="s">
        <v>1440</v>
      </c>
      <c r="K660" s="31" t="s">
        <v>107</v>
      </c>
      <c r="L660" s="32">
        <v>158</v>
      </c>
      <c r="M660" s="33" t="s">
        <v>107</v>
      </c>
      <c r="N660" s="34">
        <v>123000000</v>
      </c>
      <c r="O660" s="34">
        <f>+IFERROR(VLOOKUP(I660,Precio_Fasecolda!A:C,3,FALSE),IFERROR(VLOOKUP(I660,Precio_Fasecolda!B:C,2,FALSE),N660))</f>
        <v>123000000</v>
      </c>
      <c r="P660" s="34">
        <f t="shared" si="62"/>
        <v>0</v>
      </c>
      <c r="Q660" s="29" t="s">
        <v>107</v>
      </c>
      <c r="R660" s="28" t="s">
        <v>2415</v>
      </c>
      <c r="S660" s="28" t="s">
        <v>112</v>
      </c>
      <c r="T660" s="28" t="s">
        <v>107</v>
      </c>
      <c r="U660" s="28" t="s">
        <v>107</v>
      </c>
      <c r="V660" s="42" t="s">
        <v>107</v>
      </c>
      <c r="W660" s="28" t="s">
        <v>107</v>
      </c>
      <c r="X660" s="28" t="s">
        <v>107</v>
      </c>
      <c r="Y660" s="28">
        <f t="shared" si="63"/>
        <v>246849920</v>
      </c>
      <c r="Z660" s="292">
        <f t="shared" si="60"/>
        <v>116850000</v>
      </c>
      <c r="AA660" s="28" cm="1">
        <f t="array" aca="1" ref="AA660" ca="1">_xlfn.IFS(DK660&lt;$DK$4,1,AND(DK660&gt;=$DK$4,DK660&lt;=$AA$4),2,DK660&gt;$AA$4,3)</f>
        <v>3</v>
      </c>
      <c r="AB660" s="28">
        <v>0</v>
      </c>
      <c r="AC660" s="28" cm="1">
        <f t="array" aca="1" ref="AC660" ca="1">IF(AB660="PERCENTIL 30","",_xlfn.IFS(DK660&lt;$AC$4,1,DK660&gt;$AC$4,2))</f>
        <v>2</v>
      </c>
      <c r="AD660" s="28" t="str">
        <f>+IFERROR(VLOOKUP(_xlfn.TEXTJOIN("_", FALSE, C660:E660), BD_Perc!$A:$O, 15, FALSE),"Segmentación no encontrada o vehículo inactivo")</f>
        <v>PERCENTIL 30-70</v>
      </c>
      <c r="AE660" s="28" t="str" cm="1">
        <f t="array" ref="AE660">_xlfn.IFS(
    AD660 = "PERCENTIL 50",
    _xlfn.IFS(
        BD!DK660 &lt; VLOOKUP(_xlfn.TEXTJOIN("_", FALSE, C660:E660), BD_Perc!$A:$O, 11, FALSE), "Intervalo de precio 1",
        BD!DK660 &gt;= VLOOKUP(_xlfn.TEXTJOIN("_", FALSE, C660:E660), BD_Perc!$A:$O, 11, FALSE), "Intervalo de precio 2"
    ),
    AD660 = "PERCENTIL 30-70",
    _xlfn.IFS(
        BD!DK660 &lt; VLOOKUP(_xlfn.TEXTJOIN("_", FALSE, C660:E660), BD_Perc!$A:$O, 6, FALSE), "Intervalo de precio 1",
        BD!DK660 &lt; VLOOKUP(_xlfn.TEXTJOIN("_", FALSE, C660:E660), BD_Perc!$A:$O, 7, FALSE), "Intervalo de precio 2",
        BD!DK660 &gt;= VLOOKUP(_xlfn.TEXTJOIN("_", FALSE, C660:E660), BD_Perc!$A:$O, 7, FALSE), "Intervalo de precio 3"
    ),
    AD660="Segmentación no encontrada o vehículo inactivo","Segmentación no encontrada o vehículo inactivo"
)</f>
        <v>Intervalo de precio 1</v>
      </c>
      <c r="AF660" s="57" t="s">
        <v>2412</v>
      </c>
      <c r="AG660" s="35" t="b">
        <f t="shared" si="64"/>
        <v>1</v>
      </c>
      <c r="AH660" s="205">
        <v>0.05</v>
      </c>
      <c r="AI660" s="205">
        <v>0.05</v>
      </c>
      <c r="AJ660" s="205">
        <v>0.05</v>
      </c>
      <c r="AK660" s="205">
        <v>0.05</v>
      </c>
      <c r="AL660" s="205">
        <v>0.05</v>
      </c>
      <c r="AM660" s="205">
        <v>0.06</v>
      </c>
      <c r="AN660" s="28" t="s">
        <v>176</v>
      </c>
      <c r="AO660" s="28" t="s">
        <v>176</v>
      </c>
      <c r="AP660" s="28" t="s">
        <v>176</v>
      </c>
      <c r="AQ660" s="37">
        <v>1</v>
      </c>
      <c r="AR660" s="38">
        <v>8689479</v>
      </c>
      <c r="AS660" s="38">
        <v>756945</v>
      </c>
      <c r="AT660" s="38">
        <v>619319</v>
      </c>
      <c r="AU660" s="38" t="s">
        <v>107</v>
      </c>
      <c r="AV660" s="38">
        <v>4816921</v>
      </c>
      <c r="AW660" s="38">
        <v>8078664</v>
      </c>
      <c r="AX660" s="38">
        <v>481692</v>
      </c>
      <c r="AY660" s="38">
        <v>894571</v>
      </c>
      <c r="AZ660" s="38">
        <v>48169</v>
      </c>
      <c r="BA660" s="38">
        <v>385354</v>
      </c>
      <c r="BB660" s="38" t="s">
        <v>107</v>
      </c>
      <c r="BC660" s="38" t="s">
        <v>107</v>
      </c>
      <c r="BD660" s="38" t="s">
        <v>107</v>
      </c>
      <c r="BE660" s="38" t="s">
        <v>107</v>
      </c>
      <c r="BF660" s="38" t="s">
        <v>107</v>
      </c>
      <c r="BG660" s="38">
        <v>4816921</v>
      </c>
      <c r="BH660" s="38">
        <v>3027779</v>
      </c>
      <c r="BI660" s="38">
        <v>1307450</v>
      </c>
      <c r="BJ660" s="38">
        <v>3303031</v>
      </c>
      <c r="BK660" s="38">
        <v>302778</v>
      </c>
      <c r="BL660" s="38">
        <v>522980</v>
      </c>
      <c r="BM660" s="38">
        <v>302778</v>
      </c>
      <c r="BN660" s="38">
        <v>894571</v>
      </c>
      <c r="BO660" s="38">
        <v>1032198</v>
      </c>
      <c r="BP660" s="38">
        <v>2133207</v>
      </c>
      <c r="BQ660" s="38">
        <v>206440</v>
      </c>
      <c r="BR660" s="38">
        <v>1307450</v>
      </c>
      <c r="BS660" s="38">
        <v>233965</v>
      </c>
      <c r="BT660" s="38" t="s">
        <v>107</v>
      </c>
      <c r="BU660" s="38" t="s">
        <v>107</v>
      </c>
      <c r="BV660" s="38" t="s">
        <v>107</v>
      </c>
      <c r="BW660" s="38">
        <v>6878563</v>
      </c>
      <c r="BX660" s="38">
        <v>178914</v>
      </c>
      <c r="BY660" s="38">
        <v>3027779</v>
      </c>
      <c r="BZ660" s="38">
        <v>6193185</v>
      </c>
      <c r="CA660" s="38">
        <v>0</v>
      </c>
      <c r="CB660" s="38">
        <v>481692</v>
      </c>
      <c r="CC660" s="330">
        <v>123849920</v>
      </c>
      <c r="CD660" s="38" t="s">
        <v>107</v>
      </c>
      <c r="CE660" s="38">
        <v>6549266</v>
      </c>
      <c r="CF660" s="38">
        <v>20179812</v>
      </c>
      <c r="CG660" s="38" t="s">
        <v>107</v>
      </c>
      <c r="CH660" s="85" t="s">
        <v>107</v>
      </c>
      <c r="CI660" s="85" t="s">
        <v>107</v>
      </c>
      <c r="CJ660" s="85" t="s">
        <v>107</v>
      </c>
      <c r="CK660" s="85" t="s">
        <v>107</v>
      </c>
      <c r="CL660" s="85" t="s">
        <v>107</v>
      </c>
      <c r="CM660" s="85" t="s">
        <v>107</v>
      </c>
      <c r="CN660" s="85" t="s">
        <v>107</v>
      </c>
      <c r="CO660" s="42" t="s">
        <v>107</v>
      </c>
      <c r="CP660" s="41" t="s">
        <v>176</v>
      </c>
      <c r="CQ660" s="41" t="s">
        <v>176</v>
      </c>
      <c r="CR660" s="41" t="s">
        <v>176</v>
      </c>
      <c r="CS660" s="41" t="s">
        <v>173</v>
      </c>
      <c r="CT660" s="41" t="s">
        <v>176</v>
      </c>
      <c r="CU660" s="41" t="s">
        <v>173</v>
      </c>
      <c r="CV660" s="85" t="s">
        <v>107</v>
      </c>
      <c r="CW660" s="85" t="s">
        <v>107</v>
      </c>
      <c r="CX660" s="85" t="s">
        <v>107</v>
      </c>
      <c r="CY660" s="85" t="s">
        <v>107</v>
      </c>
      <c r="CZ660" s="85" t="s">
        <v>107</v>
      </c>
      <c r="DA660" s="85" t="s">
        <v>107</v>
      </c>
      <c r="DB660" s="85" t="s">
        <v>107</v>
      </c>
      <c r="DC660" s="85" t="s">
        <v>107</v>
      </c>
      <c r="DD660" s="332">
        <v>13748869</v>
      </c>
      <c r="DE660" s="43">
        <v>1</v>
      </c>
      <c r="DF660" s="390">
        <v>1</v>
      </c>
      <c r="DG660" s="310"/>
      <c r="DH660" s="203"/>
      <c r="DI660" s="279" t="str" cm="1">
        <f t="array" ref="DI660">+IF(AND(C660&lt;&gt;"Vehículos Eléctricos",C660&lt;&gt;"Vehículos Híbridos",AD660="PERCENTIL 50"),
     IF(VLOOKUP(_xlfn.TEXTJOIN("_",FALSE,C660:E660),BD_Perc!$A:$P,_xlfn.IFS(BD!AE660="Intervalo de precio 1",12,BD!AE660="Intervalo de precio 2",13),FALSE)&lt;=1,
     VLOOKUP(_xlfn.TEXTJOIN("_",FALSE,C660:E660),BD_Perc!$A:$P,16,FALSE),"Ok P50"),
     "Ok P30/70 ó Híbrido/Eléctrico")</f>
        <v>Ok P30/70 ó Híbrido/Eléctrico</v>
      </c>
      <c r="DJ660" s="279" t="str">
        <f t="shared" si="61"/>
        <v>Vehículos Especiales_Ambulancias_TAB</v>
      </c>
      <c r="DK660" s="331">
        <f t="shared" si="65"/>
        <v>240699920</v>
      </c>
      <c r="DL660" s="326"/>
    </row>
    <row r="661" spans="1:116" ht="25.5">
      <c r="A661" s="28">
        <v>656</v>
      </c>
      <c r="B661" s="114" t="s">
        <v>325</v>
      </c>
      <c r="C661" s="29" t="s">
        <v>3</v>
      </c>
      <c r="D661" s="29" t="s">
        <v>977</v>
      </c>
      <c r="E661" s="42" t="s">
        <v>986</v>
      </c>
      <c r="F661" s="42" t="s">
        <v>982</v>
      </c>
      <c r="G661" s="30" t="s">
        <v>2434</v>
      </c>
      <c r="H661" s="42" t="s">
        <v>1009</v>
      </c>
      <c r="I661" s="28">
        <v>6420056</v>
      </c>
      <c r="J661" s="28" t="s">
        <v>1441</v>
      </c>
      <c r="K661" s="31" t="s">
        <v>107</v>
      </c>
      <c r="L661" s="32">
        <v>158</v>
      </c>
      <c r="M661" s="33" t="s">
        <v>107</v>
      </c>
      <c r="N661" s="34">
        <v>123000000</v>
      </c>
      <c r="O661" s="34">
        <f>+IFERROR(VLOOKUP(I661,Precio_Fasecolda!A:C,3,FALSE),IFERROR(VLOOKUP(I661,Precio_Fasecolda!B:C,2,FALSE),N661))</f>
        <v>123000000</v>
      </c>
      <c r="P661" s="34">
        <f t="shared" si="62"/>
        <v>0</v>
      </c>
      <c r="Q661" s="33" t="s">
        <v>107</v>
      </c>
      <c r="R661" s="28" t="s">
        <v>2415</v>
      </c>
      <c r="S661" s="28" t="s">
        <v>112</v>
      </c>
      <c r="T661" s="28" t="s">
        <v>107</v>
      </c>
      <c r="U661" s="28" t="s">
        <v>107</v>
      </c>
      <c r="V661" s="42" t="s">
        <v>107</v>
      </c>
      <c r="W661" s="28" t="s">
        <v>107</v>
      </c>
      <c r="X661" s="28" t="s">
        <v>107</v>
      </c>
      <c r="Y661" s="28">
        <f t="shared" si="63"/>
        <v>354212208</v>
      </c>
      <c r="Z661" s="292">
        <f t="shared" si="60"/>
        <v>116850000</v>
      </c>
      <c r="AA661" s="28" cm="1">
        <f t="array" aca="1" ref="AA661" ca="1">_xlfn.IFS(DK661&lt;$DK$4,1,AND(DK661&gt;=$DK$4,DK661&lt;=$AA$4),2,DK661&gt;$AA$4,3)</f>
        <v>3</v>
      </c>
      <c r="AB661" s="28">
        <v>0</v>
      </c>
      <c r="AC661" s="28" cm="1">
        <f t="array" aca="1" ref="AC661" ca="1">IF(AB661="PERCENTIL 30","",_xlfn.IFS(DK661&lt;$AC$4,1,DK661&gt;$AC$4,2))</f>
        <v>2</v>
      </c>
      <c r="AD661" s="28" t="str">
        <f>+IFERROR(VLOOKUP(_xlfn.TEXTJOIN("_", FALSE, C661:E661), BD_Perc!$A:$O, 15, FALSE),"Segmentación no encontrada o vehículo inactivo")</f>
        <v>PERCENTIL 30-70</v>
      </c>
      <c r="AE661" s="28" t="str" cm="1">
        <f t="array" ref="AE661">_xlfn.IFS(
    AD661 = "PERCENTIL 50",
    _xlfn.IFS(
        BD!DK661 &lt; VLOOKUP(_xlfn.TEXTJOIN("_", FALSE, C661:E661), BD_Perc!$A:$O, 11, FALSE), "Intervalo de precio 1",
        BD!DK661 &gt;= VLOOKUP(_xlfn.TEXTJOIN("_", FALSE, C661:E661), BD_Perc!$A:$O, 11, FALSE), "Intervalo de precio 2"
    ),
    AD661 = "PERCENTIL 30-70",
    _xlfn.IFS(
        BD!DK661 &lt; VLOOKUP(_xlfn.TEXTJOIN("_", FALSE, C661:E661), BD_Perc!$A:$O, 6, FALSE), "Intervalo de precio 1",
        BD!DK661 &lt; VLOOKUP(_xlfn.TEXTJOIN("_", FALSE, C661:E661), BD_Perc!$A:$O, 7, FALSE), "Intervalo de precio 2",
        BD!DK661 &gt;= VLOOKUP(_xlfn.TEXTJOIN("_", FALSE, C661:E661), BD_Perc!$A:$O, 7, FALSE), "Intervalo de precio 3"
    ),
    AD661="Segmentación no encontrada o vehículo inactivo","Segmentación no encontrada o vehículo inactivo"
)</f>
        <v>Intervalo de precio 1</v>
      </c>
      <c r="AF661" s="57" t="s">
        <v>2412</v>
      </c>
      <c r="AG661" s="35" t="b">
        <f t="shared" si="64"/>
        <v>1</v>
      </c>
      <c r="AH661" s="205">
        <v>0.05</v>
      </c>
      <c r="AI661" s="205">
        <v>0.05</v>
      </c>
      <c r="AJ661" s="205">
        <v>0.05</v>
      </c>
      <c r="AK661" s="205">
        <v>0.05</v>
      </c>
      <c r="AL661" s="205">
        <v>0.05</v>
      </c>
      <c r="AM661" s="205">
        <v>0.06</v>
      </c>
      <c r="AN661" s="28" t="s">
        <v>176</v>
      </c>
      <c r="AO661" s="28" t="s">
        <v>176</v>
      </c>
      <c r="AP661" s="28" t="s">
        <v>176</v>
      </c>
      <c r="AQ661" s="37">
        <v>1</v>
      </c>
      <c r="AR661" s="38">
        <v>8689479</v>
      </c>
      <c r="AS661" s="38">
        <v>756945</v>
      </c>
      <c r="AT661" s="38">
        <v>619319</v>
      </c>
      <c r="AU661" s="38" t="s">
        <v>107</v>
      </c>
      <c r="AV661" s="38">
        <v>4816921</v>
      </c>
      <c r="AW661" s="38">
        <v>8078664</v>
      </c>
      <c r="AX661" s="38">
        <v>481692</v>
      </c>
      <c r="AY661" s="38">
        <v>894571</v>
      </c>
      <c r="AZ661" s="38">
        <v>48169</v>
      </c>
      <c r="BA661" s="38">
        <v>385354</v>
      </c>
      <c r="BB661" s="38" t="s">
        <v>107</v>
      </c>
      <c r="BC661" s="38" t="s">
        <v>107</v>
      </c>
      <c r="BD661" s="38" t="s">
        <v>107</v>
      </c>
      <c r="BE661" s="38" t="s">
        <v>107</v>
      </c>
      <c r="BF661" s="38" t="s">
        <v>107</v>
      </c>
      <c r="BG661" s="38">
        <v>4816921</v>
      </c>
      <c r="BH661" s="38">
        <v>3027779</v>
      </c>
      <c r="BI661" s="38">
        <v>1307450</v>
      </c>
      <c r="BJ661" s="38">
        <v>3303031</v>
      </c>
      <c r="BK661" s="38">
        <v>302778</v>
      </c>
      <c r="BL661" s="38">
        <v>522980</v>
      </c>
      <c r="BM661" s="38">
        <v>302778</v>
      </c>
      <c r="BN661" s="38">
        <v>894571</v>
      </c>
      <c r="BO661" s="38">
        <v>1032198</v>
      </c>
      <c r="BP661" s="38">
        <v>2133207</v>
      </c>
      <c r="BQ661" s="38">
        <v>206440</v>
      </c>
      <c r="BR661" s="38">
        <v>1307450</v>
      </c>
      <c r="BS661" s="38">
        <v>233965</v>
      </c>
      <c r="BT661" s="38" t="s">
        <v>107</v>
      </c>
      <c r="BU661" s="38" t="s">
        <v>107</v>
      </c>
      <c r="BV661" s="38" t="s">
        <v>107</v>
      </c>
      <c r="BW661" s="38">
        <v>6878563</v>
      </c>
      <c r="BX661" s="38">
        <v>178914</v>
      </c>
      <c r="BY661" s="38">
        <v>3027779</v>
      </c>
      <c r="BZ661" s="38">
        <v>6193185</v>
      </c>
      <c r="CA661" s="38">
        <v>0</v>
      </c>
      <c r="CB661" s="38">
        <v>481692</v>
      </c>
      <c r="CC661" s="330">
        <v>231212208</v>
      </c>
      <c r="CD661" s="38" t="s">
        <v>107</v>
      </c>
      <c r="CE661" s="38">
        <v>6549266</v>
      </c>
      <c r="CF661" s="38">
        <v>20179812</v>
      </c>
      <c r="CG661" s="38" t="s">
        <v>107</v>
      </c>
      <c r="CH661" s="85" t="s">
        <v>107</v>
      </c>
      <c r="CI661" s="85" t="s">
        <v>107</v>
      </c>
      <c r="CJ661" s="85" t="s">
        <v>107</v>
      </c>
      <c r="CK661" s="85" t="s">
        <v>107</v>
      </c>
      <c r="CL661" s="85" t="s">
        <v>107</v>
      </c>
      <c r="CM661" s="85" t="s">
        <v>107</v>
      </c>
      <c r="CN661" s="85" t="s">
        <v>107</v>
      </c>
      <c r="CO661" s="42" t="s">
        <v>107</v>
      </c>
      <c r="CP661" s="41" t="s">
        <v>176</v>
      </c>
      <c r="CQ661" s="41" t="s">
        <v>176</v>
      </c>
      <c r="CR661" s="41" t="s">
        <v>176</v>
      </c>
      <c r="CS661" s="41" t="s">
        <v>173</v>
      </c>
      <c r="CT661" s="41" t="s">
        <v>176</v>
      </c>
      <c r="CU661" s="41" t="s">
        <v>173</v>
      </c>
      <c r="CV661" s="85" t="s">
        <v>107</v>
      </c>
      <c r="CW661" s="85" t="s">
        <v>107</v>
      </c>
      <c r="CX661" s="85" t="s">
        <v>107</v>
      </c>
      <c r="CY661" s="85" t="s">
        <v>107</v>
      </c>
      <c r="CZ661" s="85" t="s">
        <v>107</v>
      </c>
      <c r="DA661" s="85" t="s">
        <v>107</v>
      </c>
      <c r="DB661" s="85" t="s">
        <v>107</v>
      </c>
      <c r="DC661" s="85" t="s">
        <v>107</v>
      </c>
      <c r="DD661" s="332">
        <v>13748869</v>
      </c>
      <c r="DE661" s="43">
        <v>1</v>
      </c>
      <c r="DF661" s="390">
        <v>1</v>
      </c>
      <c r="DG661" s="310"/>
      <c r="DH661" s="203"/>
      <c r="DI661" s="279" t="str" cm="1">
        <f t="array" ref="DI661">+IF(AND(C661&lt;&gt;"Vehículos Eléctricos",C661&lt;&gt;"Vehículos Híbridos",AD661="PERCENTIL 50"),
     IF(VLOOKUP(_xlfn.TEXTJOIN("_",FALSE,C661:E661),BD_Perc!$A:$P,_xlfn.IFS(BD!AE661="Intervalo de precio 1",12,BD!AE661="Intervalo de precio 2",13),FALSE)&lt;=1,
     VLOOKUP(_xlfn.TEXTJOIN("_",FALSE,C661:E661),BD_Perc!$A:$P,16,FALSE),"Ok P50"),
     "Ok P30/70 ó Híbrido/Eléctrico")</f>
        <v>Ok P30/70 ó Híbrido/Eléctrico</v>
      </c>
      <c r="DJ661" s="279" t="str">
        <f t="shared" si="61"/>
        <v>Vehículos Especiales_Ambulancias_TAM</v>
      </c>
      <c r="DK661" s="331">
        <f t="shared" si="65"/>
        <v>348062208</v>
      </c>
      <c r="DL661" s="326"/>
    </row>
    <row r="662" spans="1:116" ht="25.5">
      <c r="A662" s="28">
        <v>657</v>
      </c>
      <c r="B662" s="114" t="s">
        <v>325</v>
      </c>
      <c r="C662" s="29" t="s">
        <v>3</v>
      </c>
      <c r="D662" s="29" t="s">
        <v>977</v>
      </c>
      <c r="E662" s="42" t="s">
        <v>978</v>
      </c>
      <c r="F662" s="42" t="s">
        <v>982</v>
      </c>
      <c r="G662" s="30" t="s">
        <v>1442</v>
      </c>
      <c r="H662" s="42" t="s">
        <v>1009</v>
      </c>
      <c r="I662" s="28">
        <v>6420057</v>
      </c>
      <c r="J662" s="28" t="s">
        <v>1443</v>
      </c>
      <c r="K662" s="31" t="s">
        <v>107</v>
      </c>
      <c r="L662" s="32">
        <v>161</v>
      </c>
      <c r="M662" s="33" t="s">
        <v>107</v>
      </c>
      <c r="N662" s="34">
        <v>106000000</v>
      </c>
      <c r="O662" s="34">
        <f>+IFERROR(VLOOKUP(I662,Precio_Fasecolda!A:C,3,FALSE),IFERROR(VLOOKUP(I662,Precio_Fasecolda!B:C,2,FALSE),N662))</f>
        <v>106000000</v>
      </c>
      <c r="P662" s="34">
        <f t="shared" si="62"/>
        <v>0</v>
      </c>
      <c r="Q662" s="29" t="s">
        <v>107</v>
      </c>
      <c r="R662" s="28" t="s">
        <v>2415</v>
      </c>
      <c r="S662" s="28" t="s">
        <v>360</v>
      </c>
      <c r="T662" s="28" t="s">
        <v>107</v>
      </c>
      <c r="U662" s="28" t="s">
        <v>107</v>
      </c>
      <c r="V662" s="42" t="s">
        <v>107</v>
      </c>
      <c r="W662" s="28" t="s">
        <v>107</v>
      </c>
      <c r="X662" s="28" t="s">
        <v>107</v>
      </c>
      <c r="Y662" s="28">
        <f t="shared" si="63"/>
        <v>229849920</v>
      </c>
      <c r="Z662" s="292">
        <f t="shared" si="60"/>
        <v>100700000</v>
      </c>
      <c r="AA662" s="28" cm="1">
        <f t="array" aca="1" ref="AA662" ca="1">_xlfn.IFS(DK662&lt;$DK$4,1,AND(DK662&gt;=$DK$4,DK662&lt;=$AA$4),2,DK662&gt;$AA$4,3)</f>
        <v>2</v>
      </c>
      <c r="AB662" s="28">
        <v>0</v>
      </c>
      <c r="AC662" s="28" cm="1">
        <f t="array" aca="1" ref="AC662" ca="1">IF(AB662="PERCENTIL 30","",_xlfn.IFS(DK662&lt;$AC$4,1,DK662&gt;$AC$4,2))</f>
        <v>2</v>
      </c>
      <c r="AD662" s="28" t="str">
        <f>+IFERROR(VLOOKUP(_xlfn.TEXTJOIN("_", FALSE, C662:E662), BD_Perc!$A:$O, 15, FALSE),"Segmentación no encontrada o vehículo inactivo")</f>
        <v>PERCENTIL 30-70</v>
      </c>
      <c r="AE662" s="28" t="str" cm="1">
        <f t="array" ref="AE662">_xlfn.IFS(
    AD662 = "PERCENTIL 50",
    _xlfn.IFS(
        BD!DK662 &lt; VLOOKUP(_xlfn.TEXTJOIN("_", FALSE, C662:E662), BD_Perc!$A:$O, 11, FALSE), "Intervalo de precio 1",
        BD!DK662 &gt;= VLOOKUP(_xlfn.TEXTJOIN("_", FALSE, C662:E662), BD_Perc!$A:$O, 11, FALSE), "Intervalo de precio 2"
    ),
    AD662 = "PERCENTIL 30-70",
    _xlfn.IFS(
        BD!DK662 &lt; VLOOKUP(_xlfn.TEXTJOIN("_", FALSE, C662:E662), BD_Perc!$A:$O, 6, FALSE), "Intervalo de precio 1",
        BD!DK662 &lt; VLOOKUP(_xlfn.TEXTJOIN("_", FALSE, C662:E662), BD_Perc!$A:$O, 7, FALSE), "Intervalo de precio 2",
        BD!DK662 &gt;= VLOOKUP(_xlfn.TEXTJOIN("_", FALSE, C662:E662), BD_Perc!$A:$O, 7, FALSE), "Intervalo de precio 3"
    ),
    AD662="Segmentación no encontrada o vehículo inactivo","Segmentación no encontrada o vehículo inactivo"
)</f>
        <v>Intervalo de precio 1</v>
      </c>
      <c r="AF662" s="57" t="s">
        <v>2412</v>
      </c>
      <c r="AG662" s="35" t="b">
        <f t="shared" si="64"/>
        <v>1</v>
      </c>
      <c r="AH662" s="205">
        <v>0.05</v>
      </c>
      <c r="AI662" s="205">
        <v>0.05</v>
      </c>
      <c r="AJ662" s="205">
        <v>0.05</v>
      </c>
      <c r="AK662" s="205">
        <v>0.05</v>
      </c>
      <c r="AL662" s="205">
        <v>0.05</v>
      </c>
      <c r="AM662" s="205">
        <v>0.06</v>
      </c>
      <c r="AN662" s="28" t="s">
        <v>176</v>
      </c>
      <c r="AO662" s="28" t="s">
        <v>176</v>
      </c>
      <c r="AP662" s="28" t="s">
        <v>176</v>
      </c>
      <c r="AQ662" s="37">
        <v>1</v>
      </c>
      <c r="AR662" s="38">
        <v>8689479</v>
      </c>
      <c r="AS662" s="38">
        <v>756945</v>
      </c>
      <c r="AT662" s="38">
        <v>619319</v>
      </c>
      <c r="AU662" s="38" t="s">
        <v>107</v>
      </c>
      <c r="AV662" s="38">
        <v>4816921</v>
      </c>
      <c r="AW662" s="38">
        <v>8078664</v>
      </c>
      <c r="AX662" s="38">
        <v>481692</v>
      </c>
      <c r="AY662" s="38">
        <v>894571</v>
      </c>
      <c r="AZ662" s="38">
        <v>48169</v>
      </c>
      <c r="BA662" s="38">
        <v>385354</v>
      </c>
      <c r="BB662" s="38" t="s">
        <v>107</v>
      </c>
      <c r="BC662" s="38" t="s">
        <v>107</v>
      </c>
      <c r="BD662" s="38" t="s">
        <v>107</v>
      </c>
      <c r="BE662" s="38" t="s">
        <v>107</v>
      </c>
      <c r="BF662" s="38" t="s">
        <v>107</v>
      </c>
      <c r="BG662" s="38">
        <v>4816921</v>
      </c>
      <c r="BH662" s="38">
        <v>3027779</v>
      </c>
      <c r="BI662" s="38">
        <v>1307450</v>
      </c>
      <c r="BJ662" s="38">
        <v>3303031</v>
      </c>
      <c r="BK662" s="38">
        <v>302778</v>
      </c>
      <c r="BL662" s="38">
        <v>522980</v>
      </c>
      <c r="BM662" s="38">
        <v>302778</v>
      </c>
      <c r="BN662" s="38">
        <v>894571</v>
      </c>
      <c r="BO662" s="38">
        <v>1032198</v>
      </c>
      <c r="BP662" s="38">
        <v>2133207</v>
      </c>
      <c r="BQ662" s="38">
        <v>206440</v>
      </c>
      <c r="BR662" s="38">
        <v>1307450</v>
      </c>
      <c r="BS662" s="38">
        <v>233965</v>
      </c>
      <c r="BT662" s="38" t="s">
        <v>107</v>
      </c>
      <c r="BU662" s="38" t="s">
        <v>107</v>
      </c>
      <c r="BV662" s="38" t="s">
        <v>107</v>
      </c>
      <c r="BW662" s="38">
        <v>6878563</v>
      </c>
      <c r="BX662" s="38">
        <v>178914</v>
      </c>
      <c r="BY662" s="38">
        <v>3027779</v>
      </c>
      <c r="BZ662" s="38">
        <v>6193185</v>
      </c>
      <c r="CA662" s="38">
        <v>0</v>
      </c>
      <c r="CB662" s="38">
        <v>481692</v>
      </c>
      <c r="CC662" s="330">
        <v>123849920</v>
      </c>
      <c r="CD662" s="38" t="s">
        <v>107</v>
      </c>
      <c r="CE662" s="38">
        <v>6549266</v>
      </c>
      <c r="CF662" s="38">
        <v>20179812</v>
      </c>
      <c r="CG662" s="38" t="s">
        <v>107</v>
      </c>
      <c r="CH662" s="85" t="s">
        <v>107</v>
      </c>
      <c r="CI662" s="85" t="s">
        <v>107</v>
      </c>
      <c r="CJ662" s="85" t="s">
        <v>107</v>
      </c>
      <c r="CK662" s="85" t="s">
        <v>107</v>
      </c>
      <c r="CL662" s="85" t="s">
        <v>107</v>
      </c>
      <c r="CM662" s="85" t="s">
        <v>107</v>
      </c>
      <c r="CN662" s="85" t="s">
        <v>107</v>
      </c>
      <c r="CO662" s="42" t="s">
        <v>107</v>
      </c>
      <c r="CP662" s="41" t="s">
        <v>176</v>
      </c>
      <c r="CQ662" s="41" t="s">
        <v>176</v>
      </c>
      <c r="CR662" s="41" t="s">
        <v>176</v>
      </c>
      <c r="CS662" s="41" t="s">
        <v>173</v>
      </c>
      <c r="CT662" s="41" t="s">
        <v>176</v>
      </c>
      <c r="CU662" s="41" t="s">
        <v>173</v>
      </c>
      <c r="CV662" s="85" t="s">
        <v>107</v>
      </c>
      <c r="CW662" s="85" t="s">
        <v>107</v>
      </c>
      <c r="CX662" s="85" t="s">
        <v>107</v>
      </c>
      <c r="CY662" s="85" t="s">
        <v>107</v>
      </c>
      <c r="CZ662" s="85" t="s">
        <v>107</v>
      </c>
      <c r="DA662" s="85" t="s">
        <v>107</v>
      </c>
      <c r="DB662" s="85" t="s">
        <v>107</v>
      </c>
      <c r="DC662" s="85" t="s">
        <v>107</v>
      </c>
      <c r="DD662" s="332">
        <v>13748869</v>
      </c>
      <c r="DE662" s="43">
        <v>0</v>
      </c>
      <c r="DF662" s="390">
        <v>0</v>
      </c>
      <c r="DG662" s="310"/>
      <c r="DH662" s="203"/>
      <c r="DI662" s="279" t="str" cm="1">
        <f t="array" ref="DI662">+IF(AND(C662&lt;&gt;"Vehículos Eléctricos",C662&lt;&gt;"Vehículos Híbridos",AD662="PERCENTIL 50"),
     IF(VLOOKUP(_xlfn.TEXTJOIN("_",FALSE,C662:E662),BD_Perc!$A:$P,_xlfn.IFS(BD!AE662="Intervalo de precio 1",12,BD!AE662="Intervalo de precio 2",13),FALSE)&lt;=1,
     VLOOKUP(_xlfn.TEXTJOIN("_",FALSE,C662:E662),BD_Perc!$A:$P,16,FALSE),"Ok P50"),
     "Ok P30/70 ó Híbrido/Eléctrico")</f>
        <v>Ok P30/70 ó Híbrido/Eléctrico</v>
      </c>
      <c r="DJ662" s="279" t="str">
        <f t="shared" si="61"/>
        <v>Vehículos Especiales_Ambulancias_TAB</v>
      </c>
      <c r="DK662" s="331">
        <f t="shared" si="65"/>
        <v>224549920</v>
      </c>
      <c r="DL662" s="326"/>
    </row>
    <row r="663" spans="1:116" ht="25.5">
      <c r="A663" s="28">
        <v>658</v>
      </c>
      <c r="B663" s="114" t="s">
        <v>325</v>
      </c>
      <c r="C663" s="29" t="s">
        <v>3</v>
      </c>
      <c r="D663" s="29" t="s">
        <v>977</v>
      </c>
      <c r="E663" s="42" t="s">
        <v>986</v>
      </c>
      <c r="F663" s="42" t="s">
        <v>982</v>
      </c>
      <c r="G663" s="30" t="s">
        <v>1444</v>
      </c>
      <c r="H663" s="42" t="s">
        <v>1009</v>
      </c>
      <c r="I663" s="28">
        <v>6420057</v>
      </c>
      <c r="J663" s="28" t="s">
        <v>1445</v>
      </c>
      <c r="K663" s="31" t="s">
        <v>107</v>
      </c>
      <c r="L663" s="32">
        <v>161</v>
      </c>
      <c r="M663" s="33" t="s">
        <v>107</v>
      </c>
      <c r="N663" s="34">
        <v>106000000</v>
      </c>
      <c r="O663" s="34">
        <f>+IFERROR(VLOOKUP(I663,Precio_Fasecolda!A:C,3,FALSE),IFERROR(VLOOKUP(I663,Precio_Fasecolda!B:C,2,FALSE),N663))</f>
        <v>106000000</v>
      </c>
      <c r="P663" s="34">
        <f t="shared" si="62"/>
        <v>0</v>
      </c>
      <c r="Q663" s="33" t="s">
        <v>107</v>
      </c>
      <c r="R663" s="28" t="s">
        <v>2415</v>
      </c>
      <c r="S663" s="28" t="s">
        <v>360</v>
      </c>
      <c r="T663" s="28" t="s">
        <v>107</v>
      </c>
      <c r="U663" s="28" t="s">
        <v>107</v>
      </c>
      <c r="V663" s="42" t="s">
        <v>107</v>
      </c>
      <c r="W663" s="28" t="s">
        <v>107</v>
      </c>
      <c r="X663" s="28" t="s">
        <v>107</v>
      </c>
      <c r="Y663" s="28">
        <f t="shared" si="63"/>
        <v>337212208</v>
      </c>
      <c r="Z663" s="292">
        <f t="shared" si="60"/>
        <v>100700000</v>
      </c>
      <c r="AA663" s="28" cm="1">
        <f t="array" aca="1" ref="AA663" ca="1">_xlfn.IFS(DK663&lt;$DK$4,1,AND(DK663&gt;=$DK$4,DK663&lt;=$AA$4),2,DK663&gt;$AA$4,3)</f>
        <v>3</v>
      </c>
      <c r="AB663" s="28">
        <v>0</v>
      </c>
      <c r="AC663" s="28" cm="1">
        <f t="array" aca="1" ref="AC663" ca="1">IF(AB663="PERCENTIL 30","",_xlfn.IFS(DK663&lt;$AC$4,1,DK663&gt;$AC$4,2))</f>
        <v>2</v>
      </c>
      <c r="AD663" s="28" t="str">
        <f>+IFERROR(VLOOKUP(_xlfn.TEXTJOIN("_", FALSE, C663:E663), BD_Perc!$A:$O, 15, FALSE),"Segmentación no encontrada o vehículo inactivo")</f>
        <v>PERCENTIL 30-70</v>
      </c>
      <c r="AE663" s="28" t="str" cm="1">
        <f t="array" ref="AE663">_xlfn.IFS(
    AD663 = "PERCENTIL 50",
    _xlfn.IFS(
        BD!DK663 &lt; VLOOKUP(_xlfn.TEXTJOIN("_", FALSE, C663:E663), BD_Perc!$A:$O, 11, FALSE), "Intervalo de precio 1",
        BD!DK663 &gt;= VLOOKUP(_xlfn.TEXTJOIN("_", FALSE, C663:E663), BD_Perc!$A:$O, 11, FALSE), "Intervalo de precio 2"
    ),
    AD663 = "PERCENTIL 30-70",
    _xlfn.IFS(
        BD!DK663 &lt; VLOOKUP(_xlfn.TEXTJOIN("_", FALSE, C663:E663), BD_Perc!$A:$O, 6, FALSE), "Intervalo de precio 1",
        BD!DK663 &lt; VLOOKUP(_xlfn.TEXTJOIN("_", FALSE, C663:E663), BD_Perc!$A:$O, 7, FALSE), "Intervalo de precio 2",
        BD!DK663 &gt;= VLOOKUP(_xlfn.TEXTJOIN("_", FALSE, C663:E663), BD_Perc!$A:$O, 7, FALSE), "Intervalo de precio 3"
    ),
    AD663="Segmentación no encontrada o vehículo inactivo","Segmentación no encontrada o vehículo inactivo"
)</f>
        <v>Intervalo de precio 1</v>
      </c>
      <c r="AF663" s="57" t="s">
        <v>2412</v>
      </c>
      <c r="AG663" s="35" t="b">
        <f t="shared" si="64"/>
        <v>1</v>
      </c>
      <c r="AH663" s="205">
        <v>0.05</v>
      </c>
      <c r="AI663" s="205">
        <v>0.05</v>
      </c>
      <c r="AJ663" s="205">
        <v>0.05</v>
      </c>
      <c r="AK663" s="205">
        <v>0.05</v>
      </c>
      <c r="AL663" s="205">
        <v>0.05</v>
      </c>
      <c r="AM663" s="205">
        <v>0.06</v>
      </c>
      <c r="AN663" s="28" t="s">
        <v>176</v>
      </c>
      <c r="AO663" s="28" t="s">
        <v>176</v>
      </c>
      <c r="AP663" s="28" t="s">
        <v>176</v>
      </c>
      <c r="AQ663" s="37">
        <v>1</v>
      </c>
      <c r="AR663" s="38">
        <v>8689479</v>
      </c>
      <c r="AS663" s="38">
        <v>756945</v>
      </c>
      <c r="AT663" s="38">
        <v>619319</v>
      </c>
      <c r="AU663" s="38" t="s">
        <v>107</v>
      </c>
      <c r="AV663" s="38">
        <v>4816921</v>
      </c>
      <c r="AW663" s="38">
        <v>8078664</v>
      </c>
      <c r="AX663" s="38">
        <v>481692</v>
      </c>
      <c r="AY663" s="38">
        <v>894571</v>
      </c>
      <c r="AZ663" s="38">
        <v>48169</v>
      </c>
      <c r="BA663" s="38">
        <v>385354</v>
      </c>
      <c r="BB663" s="38" t="s">
        <v>107</v>
      </c>
      <c r="BC663" s="38" t="s">
        <v>107</v>
      </c>
      <c r="BD663" s="38" t="s">
        <v>107</v>
      </c>
      <c r="BE663" s="38" t="s">
        <v>107</v>
      </c>
      <c r="BF663" s="38" t="s">
        <v>107</v>
      </c>
      <c r="BG663" s="38">
        <v>4816921</v>
      </c>
      <c r="BH663" s="38">
        <v>3027779</v>
      </c>
      <c r="BI663" s="38">
        <v>1307450</v>
      </c>
      <c r="BJ663" s="38">
        <v>3303031</v>
      </c>
      <c r="BK663" s="38">
        <v>302778</v>
      </c>
      <c r="BL663" s="38">
        <v>522980</v>
      </c>
      <c r="BM663" s="38">
        <v>302778</v>
      </c>
      <c r="BN663" s="38">
        <v>894571</v>
      </c>
      <c r="BO663" s="38">
        <v>1032198</v>
      </c>
      <c r="BP663" s="38">
        <v>2133207</v>
      </c>
      <c r="BQ663" s="38">
        <v>206440</v>
      </c>
      <c r="BR663" s="38">
        <v>1307450</v>
      </c>
      <c r="BS663" s="38">
        <v>233965</v>
      </c>
      <c r="BT663" s="38" t="s">
        <v>107</v>
      </c>
      <c r="BU663" s="38" t="s">
        <v>107</v>
      </c>
      <c r="BV663" s="38" t="s">
        <v>107</v>
      </c>
      <c r="BW663" s="38">
        <v>6878563</v>
      </c>
      <c r="BX663" s="38">
        <v>178914</v>
      </c>
      <c r="BY663" s="38">
        <v>3027779</v>
      </c>
      <c r="BZ663" s="38">
        <v>6193185</v>
      </c>
      <c r="CA663" s="38">
        <v>0</v>
      </c>
      <c r="CB663" s="38">
        <v>481692</v>
      </c>
      <c r="CC663" s="330">
        <v>231212208</v>
      </c>
      <c r="CD663" s="38" t="s">
        <v>107</v>
      </c>
      <c r="CE663" s="38">
        <v>6549266</v>
      </c>
      <c r="CF663" s="38">
        <v>20179812</v>
      </c>
      <c r="CG663" s="38" t="s">
        <v>107</v>
      </c>
      <c r="CH663" s="85" t="s">
        <v>107</v>
      </c>
      <c r="CI663" s="85" t="s">
        <v>107</v>
      </c>
      <c r="CJ663" s="85" t="s">
        <v>107</v>
      </c>
      <c r="CK663" s="85" t="s">
        <v>107</v>
      </c>
      <c r="CL663" s="85" t="s">
        <v>107</v>
      </c>
      <c r="CM663" s="85" t="s">
        <v>107</v>
      </c>
      <c r="CN663" s="85" t="s">
        <v>107</v>
      </c>
      <c r="CO663" s="42" t="s">
        <v>107</v>
      </c>
      <c r="CP663" s="41" t="s">
        <v>176</v>
      </c>
      <c r="CQ663" s="41" t="s">
        <v>176</v>
      </c>
      <c r="CR663" s="41" t="s">
        <v>176</v>
      </c>
      <c r="CS663" s="41" t="s">
        <v>173</v>
      </c>
      <c r="CT663" s="41" t="s">
        <v>176</v>
      </c>
      <c r="CU663" s="41" t="s">
        <v>173</v>
      </c>
      <c r="CV663" s="85" t="s">
        <v>107</v>
      </c>
      <c r="CW663" s="85" t="s">
        <v>107</v>
      </c>
      <c r="CX663" s="85" t="s">
        <v>107</v>
      </c>
      <c r="CY663" s="85" t="s">
        <v>107</v>
      </c>
      <c r="CZ663" s="85" t="s">
        <v>107</v>
      </c>
      <c r="DA663" s="85" t="s">
        <v>107</v>
      </c>
      <c r="DB663" s="85" t="s">
        <v>107</v>
      </c>
      <c r="DC663" s="85" t="s">
        <v>107</v>
      </c>
      <c r="DD663" s="332">
        <v>13748869</v>
      </c>
      <c r="DE663" s="43">
        <v>0</v>
      </c>
      <c r="DF663" s="390">
        <v>0</v>
      </c>
      <c r="DG663" s="310"/>
      <c r="DH663" s="203"/>
      <c r="DI663" s="279" t="str" cm="1">
        <f t="array" ref="DI663">+IF(AND(C663&lt;&gt;"Vehículos Eléctricos",C663&lt;&gt;"Vehículos Híbridos",AD663="PERCENTIL 50"),
     IF(VLOOKUP(_xlfn.TEXTJOIN("_",FALSE,C663:E663),BD_Perc!$A:$P,_xlfn.IFS(BD!AE663="Intervalo de precio 1",12,BD!AE663="Intervalo de precio 2",13),FALSE)&lt;=1,
     VLOOKUP(_xlfn.TEXTJOIN("_",FALSE,C663:E663),BD_Perc!$A:$P,16,FALSE),"Ok P50"),
     "Ok P30/70 ó Híbrido/Eléctrico")</f>
        <v>Ok P30/70 ó Híbrido/Eléctrico</v>
      </c>
      <c r="DJ663" s="279" t="str">
        <f t="shared" si="61"/>
        <v>Vehículos Especiales_Ambulancias_TAM</v>
      </c>
      <c r="DK663" s="331">
        <f t="shared" si="65"/>
        <v>331912208</v>
      </c>
      <c r="DL663" s="326"/>
    </row>
    <row r="664" spans="1:116" ht="25.5">
      <c r="A664" s="28">
        <v>659</v>
      </c>
      <c r="B664" s="114" t="s">
        <v>325</v>
      </c>
      <c r="C664" s="29" t="s">
        <v>3</v>
      </c>
      <c r="D664" s="29" t="s">
        <v>977</v>
      </c>
      <c r="E664" s="42" t="s">
        <v>978</v>
      </c>
      <c r="F664" s="42" t="s">
        <v>979</v>
      </c>
      <c r="G664" s="30" t="s">
        <v>1446</v>
      </c>
      <c r="H664" s="42" t="s">
        <v>1009</v>
      </c>
      <c r="I664" s="28">
        <v>6420058</v>
      </c>
      <c r="J664" s="28" t="s">
        <v>1447</v>
      </c>
      <c r="K664" s="31" t="s">
        <v>107</v>
      </c>
      <c r="L664" s="32">
        <v>161</v>
      </c>
      <c r="M664" s="33" t="s">
        <v>107</v>
      </c>
      <c r="N664" s="34">
        <v>159000000</v>
      </c>
      <c r="O664" s="34">
        <f>+IFERROR(VLOOKUP(I664,Precio_Fasecolda!A:C,3,FALSE),IFERROR(VLOOKUP(I664,Precio_Fasecolda!B:C,2,FALSE),N664))</f>
        <v>159000000</v>
      </c>
      <c r="P664" s="34">
        <f t="shared" si="62"/>
        <v>0</v>
      </c>
      <c r="Q664" s="29" t="s">
        <v>107</v>
      </c>
      <c r="R664" s="28" t="s">
        <v>2415</v>
      </c>
      <c r="S664" s="28" t="s">
        <v>360</v>
      </c>
      <c r="T664" s="28" t="s">
        <v>107</v>
      </c>
      <c r="U664" s="28" t="s">
        <v>107</v>
      </c>
      <c r="V664" s="42" t="s">
        <v>107</v>
      </c>
      <c r="W664" s="28" t="s">
        <v>107</v>
      </c>
      <c r="X664" s="28" t="s">
        <v>107</v>
      </c>
      <c r="Y664" s="28">
        <f t="shared" si="63"/>
        <v>258916704</v>
      </c>
      <c r="Z664" s="292">
        <f t="shared" si="60"/>
        <v>151050000</v>
      </c>
      <c r="AA664" s="28" cm="1">
        <f t="array" aca="1" ref="AA664" ca="1">_xlfn.IFS(DK664&lt;$DK$4,1,AND(DK664&gt;=$DK$4,DK664&lt;=$AA$4),2,DK664&gt;$AA$4,3)</f>
        <v>3</v>
      </c>
      <c r="AB664" s="28">
        <v>0</v>
      </c>
      <c r="AC664" s="28" cm="1">
        <f t="array" aca="1" ref="AC664" ca="1">IF(AB664="PERCENTIL 30","",_xlfn.IFS(DK664&lt;$AC$4,1,DK664&gt;$AC$4,2))</f>
        <v>2</v>
      </c>
      <c r="AD664" s="28" t="str">
        <f>+IFERROR(VLOOKUP(_xlfn.TEXTJOIN("_", FALSE, C664:E664), BD_Perc!$A:$O, 15, FALSE),"Segmentación no encontrada o vehículo inactivo")</f>
        <v>PERCENTIL 30-70</v>
      </c>
      <c r="AE664" s="28" t="str" cm="1">
        <f t="array" ref="AE664">_xlfn.IFS(
    AD664 = "PERCENTIL 50",
    _xlfn.IFS(
        BD!DK664 &lt; VLOOKUP(_xlfn.TEXTJOIN("_", FALSE, C664:E664), BD_Perc!$A:$O, 11, FALSE), "Intervalo de precio 1",
        BD!DK664 &gt;= VLOOKUP(_xlfn.TEXTJOIN("_", FALSE, C664:E664), BD_Perc!$A:$O, 11, FALSE), "Intervalo de precio 2"
    ),
    AD664 = "PERCENTIL 30-70",
    _xlfn.IFS(
        BD!DK664 &lt; VLOOKUP(_xlfn.TEXTJOIN("_", FALSE, C664:E664), BD_Perc!$A:$O, 6, FALSE), "Intervalo de precio 1",
        BD!DK664 &lt; VLOOKUP(_xlfn.TEXTJOIN("_", FALSE, C664:E664), BD_Perc!$A:$O, 7, FALSE), "Intervalo de precio 2",
        BD!DK664 &gt;= VLOOKUP(_xlfn.TEXTJOIN("_", FALSE, C664:E664), BD_Perc!$A:$O, 7, FALSE), "Intervalo de precio 3"
    ),
    AD664="Segmentación no encontrada o vehículo inactivo","Segmentación no encontrada o vehículo inactivo"
)</f>
        <v>Intervalo de precio 1</v>
      </c>
      <c r="AF664" s="57" t="s">
        <v>2412</v>
      </c>
      <c r="AG664" s="35" t="b">
        <f t="shared" si="64"/>
        <v>1</v>
      </c>
      <c r="AH664" s="205">
        <v>0.05</v>
      </c>
      <c r="AI664" s="205">
        <v>0.05</v>
      </c>
      <c r="AJ664" s="205">
        <v>0.05</v>
      </c>
      <c r="AK664" s="205">
        <v>0.05</v>
      </c>
      <c r="AL664" s="205">
        <v>0.05</v>
      </c>
      <c r="AM664" s="205">
        <v>0.06</v>
      </c>
      <c r="AN664" s="28" t="s">
        <v>176</v>
      </c>
      <c r="AO664" s="28" t="s">
        <v>176</v>
      </c>
      <c r="AP664" s="28" t="s">
        <v>176</v>
      </c>
      <c r="AQ664" s="37">
        <v>1</v>
      </c>
      <c r="AR664" s="38">
        <v>8689479</v>
      </c>
      <c r="AS664" s="38">
        <v>756945</v>
      </c>
      <c r="AT664" s="38">
        <v>619319</v>
      </c>
      <c r="AU664" s="38" t="s">
        <v>107</v>
      </c>
      <c r="AV664" s="38">
        <v>4816921</v>
      </c>
      <c r="AW664" s="38">
        <v>8078664</v>
      </c>
      <c r="AX664" s="38">
        <v>481692</v>
      </c>
      <c r="AY664" s="38">
        <v>894571</v>
      </c>
      <c r="AZ664" s="38">
        <v>48169</v>
      </c>
      <c r="BA664" s="38">
        <v>385354</v>
      </c>
      <c r="BB664" s="38" t="s">
        <v>107</v>
      </c>
      <c r="BC664" s="38" t="s">
        <v>107</v>
      </c>
      <c r="BD664" s="38" t="s">
        <v>107</v>
      </c>
      <c r="BE664" s="38" t="s">
        <v>107</v>
      </c>
      <c r="BF664" s="38" t="s">
        <v>107</v>
      </c>
      <c r="BG664" s="38">
        <v>4816921</v>
      </c>
      <c r="BH664" s="38">
        <v>3027779</v>
      </c>
      <c r="BI664" s="38">
        <v>1307450</v>
      </c>
      <c r="BJ664" s="38">
        <v>3303031</v>
      </c>
      <c r="BK664" s="38">
        <v>302778</v>
      </c>
      <c r="BL664" s="38">
        <v>522980</v>
      </c>
      <c r="BM664" s="38">
        <v>302778</v>
      </c>
      <c r="BN664" s="38">
        <v>894571</v>
      </c>
      <c r="BO664" s="38">
        <v>1032198</v>
      </c>
      <c r="BP664" s="38">
        <v>2133207</v>
      </c>
      <c r="BQ664" s="38">
        <v>206440</v>
      </c>
      <c r="BR664" s="38">
        <v>1307450</v>
      </c>
      <c r="BS664" s="38">
        <v>233965</v>
      </c>
      <c r="BT664" s="38" t="s">
        <v>107</v>
      </c>
      <c r="BU664" s="38" t="s">
        <v>107</v>
      </c>
      <c r="BV664" s="38" t="s">
        <v>107</v>
      </c>
      <c r="BW664" s="38">
        <v>6878563</v>
      </c>
      <c r="BX664" s="38">
        <v>178914</v>
      </c>
      <c r="BY664" s="38">
        <v>3027779</v>
      </c>
      <c r="BZ664" s="38">
        <v>6193185</v>
      </c>
      <c r="CA664" s="38">
        <v>0</v>
      </c>
      <c r="CB664" s="38">
        <v>481692</v>
      </c>
      <c r="CC664" s="330">
        <v>99916704</v>
      </c>
      <c r="CD664" s="38" t="s">
        <v>107</v>
      </c>
      <c r="CE664" s="38">
        <v>6549266</v>
      </c>
      <c r="CF664" s="38">
        <v>20179812</v>
      </c>
      <c r="CG664" s="38" t="s">
        <v>107</v>
      </c>
      <c r="CH664" s="85" t="s">
        <v>107</v>
      </c>
      <c r="CI664" s="85" t="s">
        <v>107</v>
      </c>
      <c r="CJ664" s="85" t="s">
        <v>107</v>
      </c>
      <c r="CK664" s="85" t="s">
        <v>107</v>
      </c>
      <c r="CL664" s="85" t="s">
        <v>107</v>
      </c>
      <c r="CM664" s="85" t="s">
        <v>107</v>
      </c>
      <c r="CN664" s="85" t="s">
        <v>107</v>
      </c>
      <c r="CO664" s="42" t="s">
        <v>107</v>
      </c>
      <c r="CP664" s="41" t="s">
        <v>176</v>
      </c>
      <c r="CQ664" s="41" t="s">
        <v>176</v>
      </c>
      <c r="CR664" s="41" t="s">
        <v>176</v>
      </c>
      <c r="CS664" s="41" t="s">
        <v>173</v>
      </c>
      <c r="CT664" s="41" t="s">
        <v>176</v>
      </c>
      <c r="CU664" s="41" t="s">
        <v>173</v>
      </c>
      <c r="CV664" s="85" t="s">
        <v>107</v>
      </c>
      <c r="CW664" s="85" t="s">
        <v>107</v>
      </c>
      <c r="CX664" s="85" t="s">
        <v>107</v>
      </c>
      <c r="CY664" s="85" t="s">
        <v>107</v>
      </c>
      <c r="CZ664" s="85" t="s">
        <v>107</v>
      </c>
      <c r="DA664" s="85" t="s">
        <v>107</v>
      </c>
      <c r="DB664" s="85" t="s">
        <v>107</v>
      </c>
      <c r="DC664" s="85" t="s">
        <v>107</v>
      </c>
      <c r="DD664" s="332">
        <v>13748869</v>
      </c>
      <c r="DE664" s="43">
        <v>0</v>
      </c>
      <c r="DF664" s="390">
        <v>0</v>
      </c>
      <c r="DG664" s="310"/>
      <c r="DH664" s="203"/>
      <c r="DI664" s="279" t="str" cm="1">
        <f t="array" ref="DI664">+IF(AND(C664&lt;&gt;"Vehículos Eléctricos",C664&lt;&gt;"Vehículos Híbridos",AD664="PERCENTIL 50"),
     IF(VLOOKUP(_xlfn.TEXTJOIN("_",FALSE,C664:E664),BD_Perc!$A:$P,_xlfn.IFS(BD!AE664="Intervalo de precio 1",12,BD!AE664="Intervalo de precio 2",13),FALSE)&lt;=1,
     VLOOKUP(_xlfn.TEXTJOIN("_",FALSE,C664:E664),BD_Perc!$A:$P,16,FALSE),"Ok P50"),
     "Ok P30/70 ó Híbrido/Eléctrico")</f>
        <v>Ok P30/70 ó Híbrido/Eléctrico</v>
      </c>
      <c r="DJ664" s="279" t="str">
        <f t="shared" si="61"/>
        <v>Vehículos Especiales_Ambulancias_TAB</v>
      </c>
      <c r="DK664" s="331">
        <f t="shared" si="65"/>
        <v>250966704</v>
      </c>
      <c r="DL664" s="326"/>
    </row>
    <row r="665" spans="1:116" ht="25.5">
      <c r="A665" s="28">
        <v>660</v>
      </c>
      <c r="B665" s="114" t="s">
        <v>325</v>
      </c>
      <c r="C665" s="29" t="s">
        <v>3</v>
      </c>
      <c r="D665" s="29" t="s">
        <v>977</v>
      </c>
      <c r="E665" s="42" t="s">
        <v>986</v>
      </c>
      <c r="F665" s="42" t="s">
        <v>979</v>
      </c>
      <c r="G665" s="30" t="s">
        <v>1448</v>
      </c>
      <c r="H665" s="42" t="s">
        <v>1009</v>
      </c>
      <c r="I665" s="28">
        <v>6420058</v>
      </c>
      <c r="J665" s="28" t="s">
        <v>1449</v>
      </c>
      <c r="K665" s="31" t="s">
        <v>107</v>
      </c>
      <c r="L665" s="32">
        <v>161</v>
      </c>
      <c r="M665" s="33" t="s">
        <v>107</v>
      </c>
      <c r="N665" s="34">
        <v>159000000</v>
      </c>
      <c r="O665" s="34">
        <f>+IFERROR(VLOOKUP(I665,Precio_Fasecolda!A:C,3,FALSE),IFERROR(VLOOKUP(I665,Precio_Fasecolda!B:C,2,FALSE),N665))</f>
        <v>159000000</v>
      </c>
      <c r="P665" s="34">
        <f t="shared" si="62"/>
        <v>0</v>
      </c>
      <c r="Q665" s="33" t="s">
        <v>107</v>
      </c>
      <c r="R665" s="28" t="s">
        <v>2415</v>
      </c>
      <c r="S665" s="28" t="s">
        <v>360</v>
      </c>
      <c r="T665" s="28" t="s">
        <v>107</v>
      </c>
      <c r="U665" s="28" t="s">
        <v>107</v>
      </c>
      <c r="V665" s="42" t="s">
        <v>107</v>
      </c>
      <c r="W665" s="28" t="s">
        <v>107</v>
      </c>
      <c r="X665" s="28" t="s">
        <v>107</v>
      </c>
      <c r="Y665" s="28">
        <f t="shared" si="63"/>
        <v>355736816</v>
      </c>
      <c r="Z665" s="292">
        <f t="shared" si="60"/>
        <v>151050000</v>
      </c>
      <c r="AA665" s="28" cm="1">
        <f t="array" aca="1" ref="AA665" ca="1">_xlfn.IFS(DK665&lt;$DK$4,1,AND(DK665&gt;=$DK$4,DK665&lt;=$AA$4),2,DK665&gt;$AA$4,3)</f>
        <v>3</v>
      </c>
      <c r="AB665" s="28">
        <v>0</v>
      </c>
      <c r="AC665" s="28" cm="1">
        <f t="array" aca="1" ref="AC665" ca="1">IF(AB665="PERCENTIL 30","",_xlfn.IFS(DK665&lt;$AC$4,1,DK665&gt;$AC$4,2))</f>
        <v>2</v>
      </c>
      <c r="AD665" s="28" t="str">
        <f>+IFERROR(VLOOKUP(_xlfn.TEXTJOIN("_", FALSE, C665:E665), BD_Perc!$A:$O, 15, FALSE),"Segmentación no encontrada o vehículo inactivo")</f>
        <v>PERCENTIL 30-70</v>
      </c>
      <c r="AE665" s="28" t="str" cm="1">
        <f t="array" ref="AE665">_xlfn.IFS(
    AD665 = "PERCENTIL 50",
    _xlfn.IFS(
        BD!DK665 &lt; VLOOKUP(_xlfn.TEXTJOIN("_", FALSE, C665:E665), BD_Perc!$A:$O, 11, FALSE), "Intervalo de precio 1",
        BD!DK665 &gt;= VLOOKUP(_xlfn.TEXTJOIN("_", FALSE, C665:E665), BD_Perc!$A:$O, 11, FALSE), "Intervalo de precio 2"
    ),
    AD665 = "PERCENTIL 30-70",
    _xlfn.IFS(
        BD!DK665 &lt; VLOOKUP(_xlfn.TEXTJOIN("_", FALSE, C665:E665), BD_Perc!$A:$O, 6, FALSE), "Intervalo de precio 1",
        BD!DK665 &lt; VLOOKUP(_xlfn.TEXTJOIN("_", FALSE, C665:E665), BD_Perc!$A:$O, 7, FALSE), "Intervalo de precio 2",
        BD!DK665 &gt;= VLOOKUP(_xlfn.TEXTJOIN("_", FALSE, C665:E665), BD_Perc!$A:$O, 7, FALSE), "Intervalo de precio 3"
    ),
    AD665="Segmentación no encontrada o vehículo inactivo","Segmentación no encontrada o vehículo inactivo"
)</f>
        <v>Intervalo de precio 1</v>
      </c>
      <c r="AF665" s="57" t="s">
        <v>2412</v>
      </c>
      <c r="AG665" s="35" t="b">
        <f t="shared" si="64"/>
        <v>1</v>
      </c>
      <c r="AH665" s="205">
        <v>0.05</v>
      </c>
      <c r="AI665" s="205">
        <v>0.05</v>
      </c>
      <c r="AJ665" s="205">
        <v>0.05</v>
      </c>
      <c r="AK665" s="205">
        <v>0.05</v>
      </c>
      <c r="AL665" s="205">
        <v>0.05</v>
      </c>
      <c r="AM665" s="205">
        <v>0.06</v>
      </c>
      <c r="AN665" s="28" t="s">
        <v>176</v>
      </c>
      <c r="AO665" s="28" t="s">
        <v>176</v>
      </c>
      <c r="AP665" s="28" t="s">
        <v>176</v>
      </c>
      <c r="AQ665" s="37">
        <v>1</v>
      </c>
      <c r="AR665" s="38">
        <v>8689479</v>
      </c>
      <c r="AS665" s="38">
        <v>756945</v>
      </c>
      <c r="AT665" s="38">
        <v>619319</v>
      </c>
      <c r="AU665" s="38" t="s">
        <v>107</v>
      </c>
      <c r="AV665" s="38">
        <v>4816921</v>
      </c>
      <c r="AW665" s="38">
        <v>8078664</v>
      </c>
      <c r="AX665" s="38">
        <v>481692</v>
      </c>
      <c r="AY665" s="38">
        <v>894571</v>
      </c>
      <c r="AZ665" s="38">
        <v>48169</v>
      </c>
      <c r="BA665" s="38">
        <v>385354</v>
      </c>
      <c r="BB665" s="38" t="s">
        <v>107</v>
      </c>
      <c r="BC665" s="38" t="s">
        <v>107</v>
      </c>
      <c r="BD665" s="38" t="s">
        <v>107</v>
      </c>
      <c r="BE665" s="38" t="s">
        <v>107</v>
      </c>
      <c r="BF665" s="38" t="s">
        <v>107</v>
      </c>
      <c r="BG665" s="38">
        <v>4816921</v>
      </c>
      <c r="BH665" s="38">
        <v>3027779</v>
      </c>
      <c r="BI665" s="38">
        <v>1307450</v>
      </c>
      <c r="BJ665" s="38">
        <v>3303031</v>
      </c>
      <c r="BK665" s="38">
        <v>302778</v>
      </c>
      <c r="BL665" s="38">
        <v>522980</v>
      </c>
      <c r="BM665" s="38">
        <v>302778</v>
      </c>
      <c r="BN665" s="38">
        <v>894571</v>
      </c>
      <c r="BO665" s="38">
        <v>1032198</v>
      </c>
      <c r="BP665" s="38">
        <v>2133207</v>
      </c>
      <c r="BQ665" s="38">
        <v>206440</v>
      </c>
      <c r="BR665" s="38">
        <v>1307450</v>
      </c>
      <c r="BS665" s="38">
        <v>233965</v>
      </c>
      <c r="BT665" s="38" t="s">
        <v>107</v>
      </c>
      <c r="BU665" s="38" t="s">
        <v>107</v>
      </c>
      <c r="BV665" s="38" t="s">
        <v>107</v>
      </c>
      <c r="BW665" s="38">
        <v>6878563</v>
      </c>
      <c r="BX665" s="38">
        <v>178914</v>
      </c>
      <c r="BY665" s="38">
        <v>3027779</v>
      </c>
      <c r="BZ665" s="38">
        <v>6193185</v>
      </c>
      <c r="CA665" s="38">
        <v>0</v>
      </c>
      <c r="CB665" s="38">
        <v>481692</v>
      </c>
      <c r="CC665" s="330">
        <v>196736816</v>
      </c>
      <c r="CD665" s="38" t="s">
        <v>107</v>
      </c>
      <c r="CE665" s="38">
        <v>6549266</v>
      </c>
      <c r="CF665" s="38">
        <v>20179812</v>
      </c>
      <c r="CG665" s="38" t="s">
        <v>107</v>
      </c>
      <c r="CH665" s="85" t="s">
        <v>107</v>
      </c>
      <c r="CI665" s="85" t="s">
        <v>107</v>
      </c>
      <c r="CJ665" s="85" t="s">
        <v>107</v>
      </c>
      <c r="CK665" s="85" t="s">
        <v>107</v>
      </c>
      <c r="CL665" s="85" t="s">
        <v>107</v>
      </c>
      <c r="CM665" s="85" t="s">
        <v>107</v>
      </c>
      <c r="CN665" s="85" t="s">
        <v>107</v>
      </c>
      <c r="CO665" s="42" t="s">
        <v>107</v>
      </c>
      <c r="CP665" s="41" t="s">
        <v>176</v>
      </c>
      <c r="CQ665" s="41" t="s">
        <v>176</v>
      </c>
      <c r="CR665" s="41" t="s">
        <v>176</v>
      </c>
      <c r="CS665" s="41" t="s">
        <v>173</v>
      </c>
      <c r="CT665" s="41" t="s">
        <v>176</v>
      </c>
      <c r="CU665" s="41" t="s">
        <v>173</v>
      </c>
      <c r="CV665" s="85" t="s">
        <v>107</v>
      </c>
      <c r="CW665" s="85" t="s">
        <v>107</v>
      </c>
      <c r="CX665" s="85" t="s">
        <v>107</v>
      </c>
      <c r="CY665" s="85" t="s">
        <v>107</v>
      </c>
      <c r="CZ665" s="85" t="s">
        <v>107</v>
      </c>
      <c r="DA665" s="85" t="s">
        <v>107</v>
      </c>
      <c r="DB665" s="85" t="s">
        <v>107</v>
      </c>
      <c r="DC665" s="85" t="s">
        <v>107</v>
      </c>
      <c r="DD665" s="332">
        <v>13748869</v>
      </c>
      <c r="DE665" s="43">
        <v>0</v>
      </c>
      <c r="DF665" s="390">
        <v>0</v>
      </c>
      <c r="DG665" s="310"/>
      <c r="DH665" s="203"/>
      <c r="DI665" s="279" t="str" cm="1">
        <f t="array" ref="DI665">+IF(AND(C665&lt;&gt;"Vehículos Eléctricos",C665&lt;&gt;"Vehículos Híbridos",AD665="PERCENTIL 50"),
     IF(VLOOKUP(_xlfn.TEXTJOIN("_",FALSE,C665:E665),BD_Perc!$A:$P,_xlfn.IFS(BD!AE665="Intervalo de precio 1",12,BD!AE665="Intervalo de precio 2",13),FALSE)&lt;=1,
     VLOOKUP(_xlfn.TEXTJOIN("_",FALSE,C665:E665),BD_Perc!$A:$P,16,FALSE),"Ok P50"),
     "Ok P30/70 ó Híbrido/Eléctrico")</f>
        <v>Ok P30/70 ó Híbrido/Eléctrico</v>
      </c>
      <c r="DJ665" s="279" t="str">
        <f t="shared" si="61"/>
        <v>Vehículos Especiales_Ambulancias_TAM</v>
      </c>
      <c r="DK665" s="331">
        <f t="shared" si="65"/>
        <v>347786816</v>
      </c>
      <c r="DL665" s="326"/>
    </row>
    <row r="666" spans="1:116" ht="25.5">
      <c r="A666" s="28">
        <v>661</v>
      </c>
      <c r="B666" s="114" t="s">
        <v>254</v>
      </c>
      <c r="C666" s="29" t="s">
        <v>0</v>
      </c>
      <c r="D666" s="29" t="s">
        <v>337</v>
      </c>
      <c r="E666" s="42" t="s">
        <v>346</v>
      </c>
      <c r="F666" s="42" t="s">
        <v>107</v>
      </c>
      <c r="G666" s="146" t="s">
        <v>1240</v>
      </c>
      <c r="H666" s="42" t="s">
        <v>400</v>
      </c>
      <c r="I666" s="28">
        <v>3006143</v>
      </c>
      <c r="J666" s="28" t="s">
        <v>1450</v>
      </c>
      <c r="K666" s="31" t="s">
        <v>375</v>
      </c>
      <c r="L666" s="32">
        <v>300</v>
      </c>
      <c r="M666" s="33">
        <v>5</v>
      </c>
      <c r="N666" s="34">
        <v>229000000</v>
      </c>
      <c r="O666" s="34">
        <f>+IFERROR(VLOOKUP(I666,Precio_Fasecolda!A:C,3,FALSE),IFERROR(VLOOKUP(I666,Precio_Fasecolda!B:C,2,FALSE),N666))</f>
        <v>229000000</v>
      </c>
      <c r="P666" s="34">
        <f t="shared" si="62"/>
        <v>0</v>
      </c>
      <c r="Q666" s="33" t="s">
        <v>979</v>
      </c>
      <c r="R666" s="28" t="s">
        <v>130</v>
      </c>
      <c r="S666" s="28" t="s">
        <v>112</v>
      </c>
      <c r="T666" s="28" t="s">
        <v>107</v>
      </c>
      <c r="U666" s="28" t="s">
        <v>107</v>
      </c>
      <c r="V666" s="42" t="s">
        <v>107</v>
      </c>
      <c r="W666" s="28" t="s">
        <v>107</v>
      </c>
      <c r="X666" s="28" t="s">
        <v>107</v>
      </c>
      <c r="Y666" s="28" t="str">
        <f t="shared" si="63"/>
        <v>N.A.</v>
      </c>
      <c r="Z666" s="292">
        <f t="shared" si="60"/>
        <v>212970000</v>
      </c>
      <c r="AA666" s="28" cm="1">
        <f t="array" aca="1" ref="AA666" ca="1">_xlfn.IFS(DK666&lt;$DK$4,1,AND(DK666&gt;=$DK$4,DK666&lt;=$AA$4),2,DK666&gt;$AA$4,3)</f>
        <v>2</v>
      </c>
      <c r="AB666" s="28">
        <v>0</v>
      </c>
      <c r="AC666" s="28" cm="1">
        <f t="array" aca="1" ref="AC666" ca="1">IF(AB666="PERCENTIL 30","",_xlfn.IFS(DK666&lt;$AC$4,1,DK666&gt;$AC$4,2))</f>
        <v>2</v>
      </c>
      <c r="AD666" s="28" t="str">
        <f>+IFERROR(VLOOKUP(_xlfn.TEXTJOIN("_", FALSE, C666:E666), BD_Perc!$A:$O, 15, FALSE),"Segmentación no encontrada o vehículo inactivo")</f>
        <v>PERCENTIL 30-70</v>
      </c>
      <c r="AE666" s="28" t="str" cm="1">
        <f t="array" ref="AE666">_xlfn.IFS(
    AD666 = "PERCENTIL 50",
    _xlfn.IFS(
        BD!DK666 &lt; VLOOKUP(_xlfn.TEXTJOIN("_", FALSE, C666:E666), BD_Perc!$A:$O, 11, FALSE), "Intervalo de precio 1",
        BD!DK666 &gt;= VLOOKUP(_xlfn.TEXTJOIN("_", FALSE, C666:E666), BD_Perc!$A:$O, 11, FALSE), "Intervalo de precio 2"
    ),
    AD666 = "PERCENTIL 30-70",
    _xlfn.IFS(
        BD!DK666 &lt; VLOOKUP(_xlfn.TEXTJOIN("_", FALSE, C666:E666), BD_Perc!$A:$O, 6, FALSE), "Intervalo de precio 1",
        BD!DK666 &lt; VLOOKUP(_xlfn.TEXTJOIN("_", FALSE, C666:E666), BD_Perc!$A:$O, 7, FALSE), "Intervalo de precio 2",
        BD!DK666 &gt;= VLOOKUP(_xlfn.TEXTJOIN("_", FALSE, C666:E666), BD_Perc!$A:$O, 7, FALSE), "Intervalo de precio 3"
    ),
    AD666="Segmentación no encontrada o vehículo inactivo","Segmentación no encontrada o vehículo inactivo"
)</f>
        <v>Intervalo de precio 2</v>
      </c>
      <c r="AF666" s="57" t="s">
        <v>2413</v>
      </c>
      <c r="AG666" s="35" t="b">
        <f t="shared" si="64"/>
        <v>1</v>
      </c>
      <c r="AH666" s="205">
        <v>7.0000000000000007E-2</v>
      </c>
      <c r="AI666" s="205">
        <v>7.4999999999999997E-2</v>
      </c>
      <c r="AJ666" s="205">
        <v>0.08</v>
      </c>
      <c r="AK666" s="205">
        <v>8.5000000000000006E-2</v>
      </c>
      <c r="AL666" s="205">
        <v>0.09</v>
      </c>
      <c r="AM666" s="205">
        <v>0.1</v>
      </c>
      <c r="AN666" s="28" t="s">
        <v>176</v>
      </c>
      <c r="AO666" s="28" t="s">
        <v>176</v>
      </c>
      <c r="AP666" s="28" t="s">
        <v>176</v>
      </c>
      <c r="AQ666" s="37">
        <v>1</v>
      </c>
      <c r="AR666" s="38">
        <v>8689479</v>
      </c>
      <c r="AS666" s="38">
        <v>245086</v>
      </c>
      <c r="AT666" s="38">
        <v>0</v>
      </c>
      <c r="AU666" s="38" t="s">
        <v>107</v>
      </c>
      <c r="AV666" s="38" t="s">
        <v>107</v>
      </c>
      <c r="AW666" s="38">
        <v>9531108</v>
      </c>
      <c r="AX666" s="38">
        <v>612714</v>
      </c>
      <c r="AY666" s="38">
        <v>612714</v>
      </c>
      <c r="AZ666" s="38">
        <v>136159</v>
      </c>
      <c r="BA666" s="38" t="s">
        <v>107</v>
      </c>
      <c r="BB666" s="38" t="s">
        <v>107</v>
      </c>
      <c r="BC666" s="38" t="s">
        <v>107</v>
      </c>
      <c r="BD666" s="38" t="s">
        <v>107</v>
      </c>
      <c r="BE666" s="38" t="s">
        <v>107</v>
      </c>
      <c r="BF666" s="38">
        <v>2723174</v>
      </c>
      <c r="BG666" s="38">
        <v>0</v>
      </c>
      <c r="BH666" s="38">
        <v>9531108</v>
      </c>
      <c r="BI666" s="38">
        <v>2587015</v>
      </c>
      <c r="BJ666" s="38">
        <v>2587015</v>
      </c>
      <c r="BK666" s="38">
        <v>0</v>
      </c>
      <c r="BL666" s="38">
        <v>0</v>
      </c>
      <c r="BM666" s="38">
        <v>953111</v>
      </c>
      <c r="BN666" s="38">
        <v>1456898</v>
      </c>
      <c r="BO666" s="38" t="s">
        <v>107</v>
      </c>
      <c r="BP666" s="38">
        <v>7897204</v>
      </c>
      <c r="BQ666" s="38">
        <v>204238</v>
      </c>
      <c r="BR666" s="38">
        <v>3403968</v>
      </c>
      <c r="BS666" s="38">
        <v>939495</v>
      </c>
      <c r="BT666" s="38" t="s">
        <v>107</v>
      </c>
      <c r="BU666" s="38" t="s">
        <v>107</v>
      </c>
      <c r="BV666" s="38" t="s">
        <v>107</v>
      </c>
      <c r="BW666" s="38" t="s">
        <v>107</v>
      </c>
      <c r="BX666" s="38">
        <v>204238</v>
      </c>
      <c r="BY666" s="38" t="s">
        <v>107</v>
      </c>
      <c r="BZ666" s="38">
        <v>7624887</v>
      </c>
      <c r="CA666" s="38">
        <v>0</v>
      </c>
      <c r="CB666" s="38">
        <v>1225429</v>
      </c>
      <c r="CC666" s="330" t="s">
        <v>107</v>
      </c>
      <c r="CD666" s="38" t="s">
        <v>107</v>
      </c>
      <c r="CE666" s="38" t="s">
        <v>107</v>
      </c>
      <c r="CF666" s="38" t="s">
        <v>107</v>
      </c>
      <c r="CG666" s="38" t="s">
        <v>107</v>
      </c>
      <c r="CH666" s="41" t="s">
        <v>176</v>
      </c>
      <c r="CI666" s="41" t="s">
        <v>176</v>
      </c>
      <c r="CJ666" s="41" t="s">
        <v>176</v>
      </c>
      <c r="CK666" s="41" t="s">
        <v>173</v>
      </c>
      <c r="CL666" s="41" t="s">
        <v>176</v>
      </c>
      <c r="CM666" s="41" t="s">
        <v>176</v>
      </c>
      <c r="CN666" s="41" t="s">
        <v>107</v>
      </c>
      <c r="CO666" s="41" t="s">
        <v>107</v>
      </c>
      <c r="CP666" s="41" t="s">
        <v>107</v>
      </c>
      <c r="CQ666" s="41" t="s">
        <v>107</v>
      </c>
      <c r="CR666" s="41" t="s">
        <v>107</v>
      </c>
      <c r="CS666" s="41" t="s">
        <v>107</v>
      </c>
      <c r="CT666" s="41" t="s">
        <v>107</v>
      </c>
      <c r="CU666" s="41" t="s">
        <v>107</v>
      </c>
      <c r="CV666" s="41" t="s">
        <v>107</v>
      </c>
      <c r="CW666" s="41" t="s">
        <v>107</v>
      </c>
      <c r="CX666" s="41" t="s">
        <v>107</v>
      </c>
      <c r="CY666" s="41" t="s">
        <v>107</v>
      </c>
      <c r="CZ666" s="41" t="s">
        <v>107</v>
      </c>
      <c r="DA666" s="41" t="s">
        <v>107</v>
      </c>
      <c r="DB666" s="41" t="s">
        <v>107</v>
      </c>
      <c r="DC666" s="41" t="s">
        <v>107</v>
      </c>
      <c r="DD666" s="332">
        <v>17700630</v>
      </c>
      <c r="DE666" s="43">
        <v>1</v>
      </c>
      <c r="DF666" s="390">
        <v>1</v>
      </c>
      <c r="DG666" s="310"/>
      <c r="DH666" s="203"/>
      <c r="DI666" s="279" t="str" cm="1">
        <f t="array" ref="DI666">+IF(AND(C666&lt;&gt;"Vehículos Eléctricos",C666&lt;&gt;"Vehículos Híbridos",AD666="PERCENTIL 50"),
     IF(VLOOKUP(_xlfn.TEXTJOIN("_",FALSE,C666:E666),BD_Perc!$A:$P,_xlfn.IFS(BD!AE666="Intervalo de precio 1",12,BD!AE666="Intervalo de precio 2",13),FALSE)&lt;=1,
     VLOOKUP(_xlfn.TEXTJOIN("_",FALSE,C666:E666),BD_Perc!$A:$P,16,FALSE),"Ok P50"),
     "Ok P30/70 ó Híbrido/Eléctrico")</f>
        <v>Ok P30/70 ó Híbrido/Eléctrico</v>
      </c>
      <c r="DJ666" s="279" t="str">
        <f t="shared" si="61"/>
        <v>Vehículos Convencionales_Camperos/Camionetas_4x4</v>
      </c>
      <c r="DK666" s="331">
        <f t="shared" si="65"/>
        <v>212970000</v>
      </c>
      <c r="DL666" s="326"/>
    </row>
    <row r="667" spans="1:116" ht="25.5">
      <c r="A667" s="28">
        <v>662</v>
      </c>
      <c r="B667" s="114" t="s">
        <v>254</v>
      </c>
      <c r="C667" s="29" t="s">
        <v>0</v>
      </c>
      <c r="D667" s="29" t="s">
        <v>337</v>
      </c>
      <c r="E667" s="42" t="s">
        <v>346</v>
      </c>
      <c r="F667" s="42" t="s">
        <v>107</v>
      </c>
      <c r="G667" s="146" t="s">
        <v>1451</v>
      </c>
      <c r="H667" s="42" t="s">
        <v>400</v>
      </c>
      <c r="I667" s="28">
        <v>3036072</v>
      </c>
      <c r="J667" s="28" t="s">
        <v>1452</v>
      </c>
      <c r="K667" s="31" t="s">
        <v>363</v>
      </c>
      <c r="L667" s="32">
        <v>400</v>
      </c>
      <c r="M667" s="33">
        <v>5</v>
      </c>
      <c r="N667" s="34">
        <v>280000000</v>
      </c>
      <c r="O667" s="34">
        <f>+IFERROR(VLOOKUP(I667,Precio_Fasecolda!A:C,3,FALSE),IFERROR(VLOOKUP(I667,Precio_Fasecolda!B:C,2,FALSE),N667))</f>
        <v>280000000</v>
      </c>
      <c r="P667" s="34">
        <f t="shared" si="62"/>
        <v>0</v>
      </c>
      <c r="Q667" s="33" t="s">
        <v>979</v>
      </c>
      <c r="R667" s="28" t="s">
        <v>130</v>
      </c>
      <c r="S667" s="28" t="s">
        <v>112</v>
      </c>
      <c r="T667" s="28" t="s">
        <v>107</v>
      </c>
      <c r="U667" s="28" t="s">
        <v>107</v>
      </c>
      <c r="V667" s="42" t="s">
        <v>107</v>
      </c>
      <c r="W667" s="28" t="s">
        <v>107</v>
      </c>
      <c r="X667" s="28" t="s">
        <v>107</v>
      </c>
      <c r="Y667" s="28" t="str">
        <f t="shared" si="63"/>
        <v>N.A.</v>
      </c>
      <c r="Z667" s="292">
        <f t="shared" si="60"/>
        <v>260400000</v>
      </c>
      <c r="AA667" s="28" cm="1">
        <f t="array" aca="1" ref="AA667" ca="1">_xlfn.IFS(DK667&lt;$DK$4,1,AND(DK667&gt;=$DK$4,DK667&lt;=$AA$4),2,DK667&gt;$AA$4,3)</f>
        <v>3</v>
      </c>
      <c r="AB667" s="28">
        <v>0</v>
      </c>
      <c r="AC667" s="28" cm="1">
        <f t="array" aca="1" ref="AC667" ca="1">IF(AB667="PERCENTIL 30","",_xlfn.IFS(DK667&lt;$AC$4,1,DK667&gt;$AC$4,2))</f>
        <v>2</v>
      </c>
      <c r="AD667" s="28" t="str">
        <f>+IFERROR(VLOOKUP(_xlfn.TEXTJOIN("_", FALSE, C667:E667), BD_Perc!$A:$O, 15, FALSE),"Segmentación no encontrada o vehículo inactivo")</f>
        <v>PERCENTIL 30-70</v>
      </c>
      <c r="AE667" s="28" t="str" cm="1">
        <f t="array" ref="AE667">_xlfn.IFS(
    AD667 = "PERCENTIL 50",
    _xlfn.IFS(
        BD!DK667 &lt; VLOOKUP(_xlfn.TEXTJOIN("_", FALSE, C667:E667), BD_Perc!$A:$O, 11, FALSE), "Intervalo de precio 1",
        BD!DK667 &gt;= VLOOKUP(_xlfn.TEXTJOIN("_", FALSE, C667:E667), BD_Perc!$A:$O, 11, FALSE), "Intervalo de precio 2"
    ),
    AD667 = "PERCENTIL 30-70",
    _xlfn.IFS(
        BD!DK667 &lt; VLOOKUP(_xlfn.TEXTJOIN("_", FALSE, C667:E667), BD_Perc!$A:$O, 6, FALSE), "Intervalo de precio 1",
        BD!DK667 &lt; VLOOKUP(_xlfn.TEXTJOIN("_", FALSE, C667:E667), BD_Perc!$A:$O, 7, FALSE), "Intervalo de precio 2",
        BD!DK667 &gt;= VLOOKUP(_xlfn.TEXTJOIN("_", FALSE, C667:E667), BD_Perc!$A:$O, 7, FALSE), "Intervalo de precio 3"
    ),
    AD667="Segmentación no encontrada o vehículo inactivo","Segmentación no encontrada o vehículo inactivo"
)</f>
        <v>Intervalo de precio 2</v>
      </c>
      <c r="AF667" s="57" t="s">
        <v>2413</v>
      </c>
      <c r="AG667" s="35" t="b">
        <f t="shared" si="64"/>
        <v>1</v>
      </c>
      <c r="AH667" s="205">
        <v>7.0000000000000007E-2</v>
      </c>
      <c r="AI667" s="205">
        <v>7.4999999999999997E-2</v>
      </c>
      <c r="AJ667" s="205">
        <v>0.08</v>
      </c>
      <c r="AK667" s="205">
        <v>8.5000000000000006E-2</v>
      </c>
      <c r="AL667" s="205">
        <v>0.09</v>
      </c>
      <c r="AM667" s="205">
        <v>0.1</v>
      </c>
      <c r="AN667" s="28" t="s">
        <v>176</v>
      </c>
      <c r="AO667" s="28" t="s">
        <v>176</v>
      </c>
      <c r="AP667" s="28" t="s">
        <v>176</v>
      </c>
      <c r="AQ667" s="37">
        <v>1</v>
      </c>
      <c r="AR667" s="38">
        <v>8689479</v>
      </c>
      <c r="AS667" s="38">
        <v>245086</v>
      </c>
      <c r="AT667" s="38">
        <v>0</v>
      </c>
      <c r="AU667" s="38" t="s">
        <v>107</v>
      </c>
      <c r="AV667" s="38" t="s">
        <v>107</v>
      </c>
      <c r="AW667" s="38">
        <v>9531108</v>
      </c>
      <c r="AX667" s="38">
        <v>612714</v>
      </c>
      <c r="AY667" s="38">
        <v>612714</v>
      </c>
      <c r="AZ667" s="38">
        <v>136159</v>
      </c>
      <c r="BA667" s="38" t="s">
        <v>107</v>
      </c>
      <c r="BB667" s="38" t="s">
        <v>107</v>
      </c>
      <c r="BC667" s="38" t="s">
        <v>107</v>
      </c>
      <c r="BD667" s="38" t="s">
        <v>107</v>
      </c>
      <c r="BE667" s="38" t="s">
        <v>107</v>
      </c>
      <c r="BF667" s="38">
        <v>2723174</v>
      </c>
      <c r="BG667" s="38">
        <v>0</v>
      </c>
      <c r="BH667" s="38">
        <v>9531108</v>
      </c>
      <c r="BI667" s="38">
        <v>2587015</v>
      </c>
      <c r="BJ667" s="38">
        <v>2587015</v>
      </c>
      <c r="BK667" s="38">
        <v>0</v>
      </c>
      <c r="BL667" s="38">
        <v>0</v>
      </c>
      <c r="BM667" s="38">
        <v>953111</v>
      </c>
      <c r="BN667" s="38">
        <v>1456898</v>
      </c>
      <c r="BO667" s="38" t="s">
        <v>107</v>
      </c>
      <c r="BP667" s="38">
        <v>7897204</v>
      </c>
      <c r="BQ667" s="38">
        <v>204238</v>
      </c>
      <c r="BR667" s="38">
        <v>3403968</v>
      </c>
      <c r="BS667" s="38">
        <v>939495</v>
      </c>
      <c r="BT667" s="38" t="s">
        <v>107</v>
      </c>
      <c r="BU667" s="38" t="s">
        <v>107</v>
      </c>
      <c r="BV667" s="38" t="s">
        <v>107</v>
      </c>
      <c r="BW667" s="38" t="s">
        <v>107</v>
      </c>
      <c r="BX667" s="38">
        <v>204238</v>
      </c>
      <c r="BY667" s="38" t="s">
        <v>107</v>
      </c>
      <c r="BZ667" s="38">
        <v>7624887</v>
      </c>
      <c r="CA667" s="38">
        <v>0</v>
      </c>
      <c r="CB667" s="38">
        <v>1225429</v>
      </c>
      <c r="CC667" s="330" t="s">
        <v>107</v>
      </c>
      <c r="CD667" s="38" t="s">
        <v>107</v>
      </c>
      <c r="CE667" s="38" t="s">
        <v>107</v>
      </c>
      <c r="CF667" s="38" t="s">
        <v>107</v>
      </c>
      <c r="CG667" s="38" t="s">
        <v>107</v>
      </c>
      <c r="CH667" s="41" t="s">
        <v>176</v>
      </c>
      <c r="CI667" s="41" t="s">
        <v>176</v>
      </c>
      <c r="CJ667" s="41" t="s">
        <v>176</v>
      </c>
      <c r="CK667" s="41" t="s">
        <v>176</v>
      </c>
      <c r="CL667" s="41" t="s">
        <v>176</v>
      </c>
      <c r="CM667" s="41" t="s">
        <v>176</v>
      </c>
      <c r="CN667" s="41" t="s">
        <v>107</v>
      </c>
      <c r="CO667" s="41" t="s">
        <v>107</v>
      </c>
      <c r="CP667" s="41" t="s">
        <v>107</v>
      </c>
      <c r="CQ667" s="41" t="s">
        <v>107</v>
      </c>
      <c r="CR667" s="41" t="s">
        <v>107</v>
      </c>
      <c r="CS667" s="41" t="s">
        <v>107</v>
      </c>
      <c r="CT667" s="41" t="s">
        <v>107</v>
      </c>
      <c r="CU667" s="41" t="s">
        <v>107</v>
      </c>
      <c r="CV667" s="41" t="s">
        <v>107</v>
      </c>
      <c r="CW667" s="41" t="s">
        <v>107</v>
      </c>
      <c r="CX667" s="41" t="s">
        <v>107</v>
      </c>
      <c r="CY667" s="41" t="s">
        <v>107</v>
      </c>
      <c r="CZ667" s="41" t="s">
        <v>107</v>
      </c>
      <c r="DA667" s="41" t="s">
        <v>107</v>
      </c>
      <c r="DB667" s="41" t="s">
        <v>107</v>
      </c>
      <c r="DC667" s="41" t="s">
        <v>107</v>
      </c>
      <c r="DD667" s="332">
        <v>17700630</v>
      </c>
      <c r="DE667" s="43">
        <v>1</v>
      </c>
      <c r="DF667" s="390">
        <v>1</v>
      </c>
      <c r="DG667" s="310"/>
      <c r="DH667" s="203"/>
      <c r="DI667" s="279" t="str" cm="1">
        <f t="array" ref="DI667">+IF(AND(C667&lt;&gt;"Vehículos Eléctricos",C667&lt;&gt;"Vehículos Híbridos",AD667="PERCENTIL 50"),
     IF(VLOOKUP(_xlfn.TEXTJOIN("_",FALSE,C667:E667),BD_Perc!$A:$P,_xlfn.IFS(BD!AE667="Intervalo de precio 1",12,BD!AE667="Intervalo de precio 2",13),FALSE)&lt;=1,
     VLOOKUP(_xlfn.TEXTJOIN("_",FALSE,C667:E667),BD_Perc!$A:$P,16,FALSE),"Ok P50"),
     "Ok P30/70 ó Híbrido/Eléctrico")</f>
        <v>Ok P30/70 ó Híbrido/Eléctrico</v>
      </c>
      <c r="DJ667" s="279" t="str">
        <f t="shared" si="61"/>
        <v>Vehículos Convencionales_Camperos/Camionetas_4x4</v>
      </c>
      <c r="DK667" s="331">
        <f t="shared" si="65"/>
        <v>260400000</v>
      </c>
      <c r="DL667" s="326"/>
    </row>
    <row r="668" spans="1:116" ht="25.5">
      <c r="A668" s="28">
        <v>663</v>
      </c>
      <c r="B668" s="114" t="s">
        <v>254</v>
      </c>
      <c r="C668" s="29" t="s">
        <v>0</v>
      </c>
      <c r="D668" s="29" t="s">
        <v>337</v>
      </c>
      <c r="E668" s="42" t="s">
        <v>346</v>
      </c>
      <c r="F668" s="42" t="s">
        <v>107</v>
      </c>
      <c r="G668" s="146" t="s">
        <v>1242</v>
      </c>
      <c r="H668" s="42" t="s">
        <v>400</v>
      </c>
      <c r="I668" s="28">
        <v>3036071</v>
      </c>
      <c r="J668" s="28" t="s">
        <v>1453</v>
      </c>
      <c r="K668" s="31" t="s">
        <v>375</v>
      </c>
      <c r="L668" s="32">
        <v>300</v>
      </c>
      <c r="M668" s="33">
        <v>5</v>
      </c>
      <c r="N668" s="34">
        <v>258000000</v>
      </c>
      <c r="O668" s="34">
        <f>+IFERROR(VLOOKUP(I668,Precio_Fasecolda!A:C,3,FALSE),IFERROR(VLOOKUP(I668,Precio_Fasecolda!B:C,2,FALSE),N668))</f>
        <v>258000000</v>
      </c>
      <c r="P668" s="34">
        <f t="shared" si="62"/>
        <v>0</v>
      </c>
      <c r="Q668" s="33" t="s">
        <v>979</v>
      </c>
      <c r="R668" s="28" t="s">
        <v>130</v>
      </c>
      <c r="S668" s="28" t="s">
        <v>112</v>
      </c>
      <c r="T668" s="28" t="s">
        <v>107</v>
      </c>
      <c r="U668" s="28" t="s">
        <v>107</v>
      </c>
      <c r="V668" s="42" t="s">
        <v>107</v>
      </c>
      <c r="W668" s="28" t="s">
        <v>107</v>
      </c>
      <c r="X668" s="28" t="s">
        <v>107</v>
      </c>
      <c r="Y668" s="28" t="str">
        <f t="shared" si="63"/>
        <v>N.A.</v>
      </c>
      <c r="Z668" s="292">
        <f t="shared" si="60"/>
        <v>239940000</v>
      </c>
      <c r="AA668" s="28" cm="1">
        <f t="array" aca="1" ref="AA668" ca="1">_xlfn.IFS(DK668&lt;$DK$4,1,AND(DK668&gt;=$DK$4,DK668&lt;=$AA$4),2,DK668&gt;$AA$4,3)</f>
        <v>3</v>
      </c>
      <c r="AB668" s="28">
        <v>0</v>
      </c>
      <c r="AC668" s="28" cm="1">
        <f t="array" aca="1" ref="AC668" ca="1">IF(AB668="PERCENTIL 30","",_xlfn.IFS(DK668&lt;$AC$4,1,DK668&gt;$AC$4,2))</f>
        <v>2</v>
      </c>
      <c r="AD668" s="28" t="str">
        <f>+IFERROR(VLOOKUP(_xlfn.TEXTJOIN("_", FALSE, C668:E668), BD_Perc!$A:$O, 15, FALSE),"Segmentación no encontrada o vehículo inactivo")</f>
        <v>PERCENTIL 30-70</v>
      </c>
      <c r="AE668" s="28" t="str" cm="1">
        <f t="array" ref="AE668">_xlfn.IFS(
    AD668 = "PERCENTIL 50",
    _xlfn.IFS(
        BD!DK668 &lt; VLOOKUP(_xlfn.TEXTJOIN("_", FALSE, C668:E668), BD_Perc!$A:$O, 11, FALSE), "Intervalo de precio 1",
        BD!DK668 &gt;= VLOOKUP(_xlfn.TEXTJOIN("_", FALSE, C668:E668), BD_Perc!$A:$O, 11, FALSE), "Intervalo de precio 2"
    ),
    AD668 = "PERCENTIL 30-70",
    _xlfn.IFS(
        BD!DK668 &lt; VLOOKUP(_xlfn.TEXTJOIN("_", FALSE, C668:E668), BD_Perc!$A:$O, 6, FALSE), "Intervalo de precio 1",
        BD!DK668 &lt; VLOOKUP(_xlfn.TEXTJOIN("_", FALSE, C668:E668), BD_Perc!$A:$O, 7, FALSE), "Intervalo de precio 2",
        BD!DK668 &gt;= VLOOKUP(_xlfn.TEXTJOIN("_", FALSE, C668:E668), BD_Perc!$A:$O, 7, FALSE), "Intervalo de precio 3"
    ),
    AD668="Segmentación no encontrada o vehículo inactivo","Segmentación no encontrada o vehículo inactivo"
)</f>
        <v>Intervalo de precio 2</v>
      </c>
      <c r="AF668" s="57" t="s">
        <v>2413</v>
      </c>
      <c r="AG668" s="35" t="b">
        <f t="shared" si="64"/>
        <v>1</v>
      </c>
      <c r="AH668" s="205">
        <v>7.0000000000000007E-2</v>
      </c>
      <c r="AI668" s="205">
        <v>7.4999999999999997E-2</v>
      </c>
      <c r="AJ668" s="205">
        <v>0.08</v>
      </c>
      <c r="AK668" s="205">
        <v>8.5000000000000006E-2</v>
      </c>
      <c r="AL668" s="205">
        <v>0.09</v>
      </c>
      <c r="AM668" s="205">
        <v>0.1</v>
      </c>
      <c r="AN668" s="28" t="s">
        <v>176</v>
      </c>
      <c r="AO668" s="28" t="s">
        <v>176</v>
      </c>
      <c r="AP668" s="28" t="s">
        <v>176</v>
      </c>
      <c r="AQ668" s="37">
        <v>1</v>
      </c>
      <c r="AR668" s="38">
        <v>8689479</v>
      </c>
      <c r="AS668" s="38">
        <v>245086</v>
      </c>
      <c r="AT668" s="38">
        <v>0</v>
      </c>
      <c r="AU668" s="38" t="s">
        <v>107</v>
      </c>
      <c r="AV668" s="38" t="s">
        <v>107</v>
      </c>
      <c r="AW668" s="38">
        <v>9531108</v>
      </c>
      <c r="AX668" s="38">
        <v>612714</v>
      </c>
      <c r="AY668" s="38">
        <v>612714</v>
      </c>
      <c r="AZ668" s="38">
        <v>136159</v>
      </c>
      <c r="BA668" s="38" t="s">
        <v>107</v>
      </c>
      <c r="BB668" s="38" t="s">
        <v>107</v>
      </c>
      <c r="BC668" s="38" t="s">
        <v>107</v>
      </c>
      <c r="BD668" s="38" t="s">
        <v>107</v>
      </c>
      <c r="BE668" s="38" t="s">
        <v>107</v>
      </c>
      <c r="BF668" s="38">
        <v>2723174</v>
      </c>
      <c r="BG668" s="38">
        <v>0</v>
      </c>
      <c r="BH668" s="38">
        <v>9531108</v>
      </c>
      <c r="BI668" s="38">
        <v>2587015</v>
      </c>
      <c r="BJ668" s="38">
        <v>2587015</v>
      </c>
      <c r="BK668" s="38">
        <v>0</v>
      </c>
      <c r="BL668" s="38">
        <v>0</v>
      </c>
      <c r="BM668" s="38">
        <v>953111</v>
      </c>
      <c r="BN668" s="38">
        <v>1456898</v>
      </c>
      <c r="BO668" s="38" t="s">
        <v>107</v>
      </c>
      <c r="BP668" s="38">
        <v>7897204</v>
      </c>
      <c r="BQ668" s="38">
        <v>204238</v>
      </c>
      <c r="BR668" s="38">
        <v>3403968</v>
      </c>
      <c r="BS668" s="38">
        <v>939495</v>
      </c>
      <c r="BT668" s="38" t="s">
        <v>107</v>
      </c>
      <c r="BU668" s="38" t="s">
        <v>107</v>
      </c>
      <c r="BV668" s="38" t="s">
        <v>107</v>
      </c>
      <c r="BW668" s="38" t="s">
        <v>107</v>
      </c>
      <c r="BX668" s="38">
        <v>204238</v>
      </c>
      <c r="BY668" s="38" t="s">
        <v>107</v>
      </c>
      <c r="BZ668" s="38">
        <v>7624887</v>
      </c>
      <c r="CA668" s="38">
        <v>0</v>
      </c>
      <c r="CB668" s="38">
        <v>1225429</v>
      </c>
      <c r="CC668" s="330" t="s">
        <v>107</v>
      </c>
      <c r="CD668" s="38" t="s">
        <v>107</v>
      </c>
      <c r="CE668" s="38" t="s">
        <v>107</v>
      </c>
      <c r="CF668" s="38" t="s">
        <v>107</v>
      </c>
      <c r="CG668" s="38" t="s">
        <v>107</v>
      </c>
      <c r="CH668" s="41" t="s">
        <v>176</v>
      </c>
      <c r="CI668" s="41" t="s">
        <v>176</v>
      </c>
      <c r="CJ668" s="41" t="s">
        <v>176</v>
      </c>
      <c r="CK668" s="41" t="s">
        <v>176</v>
      </c>
      <c r="CL668" s="41" t="s">
        <v>176</v>
      </c>
      <c r="CM668" s="41" t="s">
        <v>176</v>
      </c>
      <c r="CN668" s="41" t="s">
        <v>107</v>
      </c>
      <c r="CO668" s="41" t="s">
        <v>107</v>
      </c>
      <c r="CP668" s="41" t="s">
        <v>107</v>
      </c>
      <c r="CQ668" s="41" t="s">
        <v>107</v>
      </c>
      <c r="CR668" s="41" t="s">
        <v>107</v>
      </c>
      <c r="CS668" s="41" t="s">
        <v>107</v>
      </c>
      <c r="CT668" s="41" t="s">
        <v>107</v>
      </c>
      <c r="CU668" s="41" t="s">
        <v>107</v>
      </c>
      <c r="CV668" s="41" t="s">
        <v>107</v>
      </c>
      <c r="CW668" s="41" t="s">
        <v>107</v>
      </c>
      <c r="CX668" s="41" t="s">
        <v>107</v>
      </c>
      <c r="CY668" s="41" t="s">
        <v>107</v>
      </c>
      <c r="CZ668" s="41" t="s">
        <v>107</v>
      </c>
      <c r="DA668" s="41" t="s">
        <v>107</v>
      </c>
      <c r="DB668" s="41" t="s">
        <v>107</v>
      </c>
      <c r="DC668" s="41" t="s">
        <v>107</v>
      </c>
      <c r="DD668" s="332">
        <v>17700630</v>
      </c>
      <c r="DE668" s="43">
        <v>1</v>
      </c>
      <c r="DF668" s="390">
        <v>1</v>
      </c>
      <c r="DG668" s="310"/>
      <c r="DH668" s="203"/>
      <c r="DI668" s="279" t="str" cm="1">
        <f t="array" ref="DI668">+IF(AND(C668&lt;&gt;"Vehículos Eléctricos",C668&lt;&gt;"Vehículos Híbridos",AD668="PERCENTIL 50"),
     IF(VLOOKUP(_xlfn.TEXTJOIN("_",FALSE,C668:E668),BD_Perc!$A:$P,_xlfn.IFS(BD!AE668="Intervalo de precio 1",12,BD!AE668="Intervalo de precio 2",13),FALSE)&lt;=1,
     VLOOKUP(_xlfn.TEXTJOIN("_",FALSE,C668:E668),BD_Perc!$A:$P,16,FALSE),"Ok P50"),
     "Ok P30/70 ó Híbrido/Eléctrico")</f>
        <v>Ok P30/70 ó Híbrido/Eléctrico</v>
      </c>
      <c r="DJ668" s="279" t="str">
        <f t="shared" si="61"/>
        <v>Vehículos Convencionales_Camperos/Camionetas_4x4</v>
      </c>
      <c r="DK668" s="331">
        <f t="shared" si="65"/>
        <v>239940000</v>
      </c>
      <c r="DL668" s="326"/>
    </row>
    <row r="669" spans="1:116" ht="25.5">
      <c r="A669" s="28">
        <v>664</v>
      </c>
      <c r="B669" s="114" t="s">
        <v>254</v>
      </c>
      <c r="C669" s="29" t="s">
        <v>0</v>
      </c>
      <c r="D669" s="29" t="s">
        <v>665</v>
      </c>
      <c r="E669" s="42" t="s">
        <v>666</v>
      </c>
      <c r="F669" s="42" t="s">
        <v>346</v>
      </c>
      <c r="G669" s="30" t="s">
        <v>1245</v>
      </c>
      <c r="H669" s="42" t="s">
        <v>1246</v>
      </c>
      <c r="I669" s="28">
        <v>40842006</v>
      </c>
      <c r="J669" s="28" t="s">
        <v>1454</v>
      </c>
      <c r="K669" s="31" t="s">
        <v>686</v>
      </c>
      <c r="L669" s="56">
        <v>410</v>
      </c>
      <c r="M669" s="33" t="s">
        <v>107</v>
      </c>
      <c r="N669" s="34">
        <v>247000000</v>
      </c>
      <c r="O669" s="34">
        <f>+IFERROR(VLOOKUP(I669,Precio_Fasecolda!A:C,3,FALSE),IFERROR(VLOOKUP(I669,Precio_Fasecolda!B:C,2,FALSE),N669))</f>
        <v>247000000</v>
      </c>
      <c r="P669" s="34">
        <f t="shared" si="62"/>
        <v>0</v>
      </c>
      <c r="Q669" s="33" t="s">
        <v>346</v>
      </c>
      <c r="R669" s="28" t="s">
        <v>130</v>
      </c>
      <c r="S669" s="28" t="s">
        <v>112</v>
      </c>
      <c r="T669" s="28" t="s">
        <v>107</v>
      </c>
      <c r="U669" s="28" t="s">
        <v>107</v>
      </c>
      <c r="V669" s="42" t="s">
        <v>107</v>
      </c>
      <c r="W669" s="28" t="s">
        <v>107</v>
      </c>
      <c r="X669" s="28" t="s">
        <v>107</v>
      </c>
      <c r="Y669" s="28" t="str">
        <f t="shared" si="63"/>
        <v>N.A.</v>
      </c>
      <c r="Z669" s="292">
        <f t="shared" si="60"/>
        <v>232180000</v>
      </c>
      <c r="AA669" s="28" cm="1">
        <f t="array" aca="1" ref="AA669" ca="1">_xlfn.IFS(DK669&lt;$DK$4,1,AND(DK669&gt;=$DK$4,DK669&lt;=$AA$4),2,DK669&gt;$AA$4,3)</f>
        <v>3</v>
      </c>
      <c r="AB669" s="28">
        <v>0</v>
      </c>
      <c r="AC669" s="28" cm="1">
        <f t="array" aca="1" ref="AC669" ca="1">IF(AB669="PERCENTIL 30","",_xlfn.IFS(DK669&lt;$AC$4,1,DK669&gt;$AC$4,2))</f>
        <v>2</v>
      </c>
      <c r="AD669" s="28" t="str">
        <f>+IFERROR(VLOOKUP(_xlfn.TEXTJOIN("_", FALSE, C669:E669), BD_Perc!$A:$O, 15, FALSE),"Segmentación no encontrada o vehículo inactivo")</f>
        <v>PERCENTIL 30-70</v>
      </c>
      <c r="AE669" s="28" t="str" cm="1">
        <f t="array" ref="AE669">_xlfn.IFS(
    AD669 = "PERCENTIL 50",
    _xlfn.IFS(
        BD!DK669 &lt; VLOOKUP(_xlfn.TEXTJOIN("_", FALSE, C669:E669), BD_Perc!$A:$O, 11, FALSE), "Intervalo de precio 1",
        BD!DK669 &gt;= VLOOKUP(_xlfn.TEXTJOIN("_", FALSE, C669:E669), BD_Perc!$A:$O, 11, FALSE), "Intervalo de precio 2"
    ),
    AD669 = "PERCENTIL 30-70",
    _xlfn.IFS(
        BD!DK669 &lt; VLOOKUP(_xlfn.TEXTJOIN("_", FALSE, C669:E669), BD_Perc!$A:$O, 6, FALSE), "Intervalo de precio 1",
        BD!DK669 &lt; VLOOKUP(_xlfn.TEXTJOIN("_", FALSE, C669:E669), BD_Perc!$A:$O, 7, FALSE), "Intervalo de precio 2",
        BD!DK669 &gt;= VLOOKUP(_xlfn.TEXTJOIN("_", FALSE, C669:E669), BD_Perc!$A:$O, 7, FALSE), "Intervalo de precio 3"
    ),
    AD669="Segmentación no encontrada o vehículo inactivo","Segmentación no encontrada o vehículo inactivo"
)</f>
        <v>Intervalo de precio 3</v>
      </c>
      <c r="AF669" s="57" t="s">
        <v>2414</v>
      </c>
      <c r="AG669" s="35" t="b">
        <f t="shared" si="64"/>
        <v>1</v>
      </c>
      <c r="AH669" s="205">
        <v>0.06</v>
      </c>
      <c r="AI669" s="205">
        <v>7.0000000000000007E-2</v>
      </c>
      <c r="AJ669" s="205">
        <v>0.08</v>
      </c>
      <c r="AK669" s="205">
        <v>0.09</v>
      </c>
      <c r="AL669" s="205">
        <v>0.1</v>
      </c>
      <c r="AM669" s="205">
        <v>0.12</v>
      </c>
      <c r="AN669" s="28" t="s">
        <v>176</v>
      </c>
      <c r="AO669" s="28" t="s">
        <v>176</v>
      </c>
      <c r="AP669" s="28" t="s">
        <v>176</v>
      </c>
      <c r="AQ669" s="37">
        <v>1</v>
      </c>
      <c r="AR669" s="38">
        <v>8689479</v>
      </c>
      <c r="AS669" s="38">
        <v>245086</v>
      </c>
      <c r="AT669" s="38">
        <v>0</v>
      </c>
      <c r="AU669" s="38">
        <v>8169522</v>
      </c>
      <c r="AV669" s="38">
        <v>5446348</v>
      </c>
      <c r="AW669" s="38">
        <v>9531108</v>
      </c>
      <c r="AX669" s="38">
        <v>612714</v>
      </c>
      <c r="AY669" s="38">
        <v>612714</v>
      </c>
      <c r="AZ669" s="38">
        <v>136159</v>
      </c>
      <c r="BA669" s="38" t="s">
        <v>107</v>
      </c>
      <c r="BB669" s="38" t="s">
        <v>107</v>
      </c>
      <c r="BC669" s="38" t="s">
        <v>107</v>
      </c>
      <c r="BD669" s="38" t="s">
        <v>107</v>
      </c>
      <c r="BE669" s="38" t="s">
        <v>107</v>
      </c>
      <c r="BF669" s="38">
        <v>2723174</v>
      </c>
      <c r="BG669" s="38">
        <v>2587015</v>
      </c>
      <c r="BH669" s="38">
        <v>9531108</v>
      </c>
      <c r="BI669" s="38">
        <v>2587015</v>
      </c>
      <c r="BJ669" s="38">
        <v>2587015</v>
      </c>
      <c r="BK669" s="38">
        <v>0</v>
      </c>
      <c r="BL669" s="38">
        <v>0</v>
      </c>
      <c r="BM669" s="38">
        <v>953111</v>
      </c>
      <c r="BN669" s="38">
        <v>1456898</v>
      </c>
      <c r="BO669" s="38">
        <v>5446348</v>
      </c>
      <c r="BP669" s="38">
        <v>7897204</v>
      </c>
      <c r="BQ669" s="38">
        <v>204238</v>
      </c>
      <c r="BR669" s="38">
        <v>3403968</v>
      </c>
      <c r="BS669" s="38">
        <v>939495</v>
      </c>
      <c r="BT669" s="38">
        <v>2587015</v>
      </c>
      <c r="BU669" s="38">
        <v>2723174</v>
      </c>
      <c r="BV669" s="38">
        <v>2042380</v>
      </c>
      <c r="BW669" s="38">
        <v>1633904</v>
      </c>
      <c r="BX669" s="38">
        <v>204238</v>
      </c>
      <c r="BY669" s="38">
        <v>9531108</v>
      </c>
      <c r="BZ669" s="38">
        <v>13615869</v>
      </c>
      <c r="CA669" s="38">
        <v>0</v>
      </c>
      <c r="CB669" s="38">
        <v>1225429</v>
      </c>
      <c r="CC669" s="330" t="s">
        <v>107</v>
      </c>
      <c r="CD669" s="38">
        <v>13615869</v>
      </c>
      <c r="CE669" s="38" t="s">
        <v>107</v>
      </c>
      <c r="CF669" s="38" t="s">
        <v>107</v>
      </c>
      <c r="CG669" s="38" t="s">
        <v>107</v>
      </c>
      <c r="CH669" s="41" t="s">
        <v>176</v>
      </c>
      <c r="CI669" s="41" t="s">
        <v>176</v>
      </c>
      <c r="CJ669" s="41" t="s">
        <v>176</v>
      </c>
      <c r="CK669" s="41" t="s">
        <v>176</v>
      </c>
      <c r="CL669" s="41" t="s">
        <v>176</v>
      </c>
      <c r="CM669" s="41" t="s">
        <v>176</v>
      </c>
      <c r="CN669" s="41" t="s">
        <v>107</v>
      </c>
      <c r="CO669" s="41" t="s">
        <v>107</v>
      </c>
      <c r="CP669" s="41" t="s">
        <v>107</v>
      </c>
      <c r="CQ669" s="41" t="s">
        <v>107</v>
      </c>
      <c r="CR669" s="41" t="s">
        <v>107</v>
      </c>
      <c r="CS669" s="41" t="s">
        <v>107</v>
      </c>
      <c r="CT669" s="41" t="s">
        <v>107</v>
      </c>
      <c r="CU669" s="41" t="s">
        <v>107</v>
      </c>
      <c r="CV669" s="41" t="s">
        <v>107</v>
      </c>
      <c r="CW669" s="41" t="s">
        <v>107</v>
      </c>
      <c r="CX669" s="41" t="s">
        <v>107</v>
      </c>
      <c r="CY669" s="41" t="s">
        <v>107</v>
      </c>
      <c r="CZ669" s="41" t="s">
        <v>107</v>
      </c>
      <c r="DA669" s="41" t="s">
        <v>107</v>
      </c>
      <c r="DB669" s="41" t="s">
        <v>107</v>
      </c>
      <c r="DC669" s="41" t="s">
        <v>107</v>
      </c>
      <c r="DD669" s="332">
        <v>13602253</v>
      </c>
      <c r="DE669" s="43">
        <v>1</v>
      </c>
      <c r="DF669" s="390">
        <v>1</v>
      </c>
      <c r="DG669" s="310"/>
      <c r="DH669" s="203"/>
      <c r="DI669" s="279" t="str" cm="1">
        <f t="array" ref="DI669">+IF(AND(C669&lt;&gt;"Vehículos Eléctricos",C669&lt;&gt;"Vehículos Híbridos",AD669="PERCENTIL 50"),
     IF(VLOOKUP(_xlfn.TEXTJOIN("_",FALSE,C669:E669),BD_Perc!$A:$P,_xlfn.IFS(BD!AE669="Intervalo de precio 1",12,BD!AE669="Intervalo de precio 2",13),FALSE)&lt;=1,
     VLOOKUP(_xlfn.TEXTJOIN("_",FALSE,C669:E669),BD_Perc!$A:$P,16,FALSE),"Ok P50"),
     "Ok P30/70 ó Híbrido/Eléctrico")</f>
        <v>Ok P30/70 ó Híbrido/Eléctrico</v>
      </c>
      <c r="DJ669" s="279" t="str">
        <f t="shared" si="61"/>
        <v>Vehículos Convencionales_Pick Up_PICKUP DOBLE CAB - PLATON</v>
      </c>
      <c r="DK669" s="331">
        <f t="shared" si="65"/>
        <v>232180000</v>
      </c>
      <c r="DL669" s="326"/>
    </row>
    <row r="670" spans="1:116" ht="25.5">
      <c r="A670" s="28">
        <v>665</v>
      </c>
      <c r="B670" s="114" t="s">
        <v>254</v>
      </c>
      <c r="C670" s="29" t="s">
        <v>0</v>
      </c>
      <c r="D670" s="29" t="s">
        <v>337</v>
      </c>
      <c r="E670" s="42" t="s">
        <v>346</v>
      </c>
      <c r="F670" s="42" t="s">
        <v>107</v>
      </c>
      <c r="G670" s="29" t="s">
        <v>1248</v>
      </c>
      <c r="H670" s="42" t="s">
        <v>1249</v>
      </c>
      <c r="I670" s="28">
        <v>2436013</v>
      </c>
      <c r="J670" s="28" t="s">
        <v>1455</v>
      </c>
      <c r="K670" s="31" t="s">
        <v>375</v>
      </c>
      <c r="L670" s="32">
        <v>290</v>
      </c>
      <c r="M670" s="33">
        <v>5</v>
      </c>
      <c r="N670" s="44">
        <v>235000000</v>
      </c>
      <c r="O670" s="34">
        <f>+IFERROR(VLOOKUP(I670,Precio_Fasecolda!A:C,3,FALSE),IFERROR(VLOOKUP(I670,Precio_Fasecolda!B:C,2,FALSE),N670))</f>
        <v>235000000</v>
      </c>
      <c r="P670" s="34">
        <f t="shared" si="62"/>
        <v>0</v>
      </c>
      <c r="Q670" s="33" t="s">
        <v>979</v>
      </c>
      <c r="R670" s="28" t="s">
        <v>130</v>
      </c>
      <c r="S670" s="28" t="s">
        <v>112</v>
      </c>
      <c r="T670" s="28" t="s">
        <v>107</v>
      </c>
      <c r="U670" s="28" t="s">
        <v>107</v>
      </c>
      <c r="V670" s="42" t="s">
        <v>107</v>
      </c>
      <c r="W670" s="28" t="s">
        <v>107</v>
      </c>
      <c r="X670" s="28" t="s">
        <v>107</v>
      </c>
      <c r="Y670" s="28" t="str">
        <f t="shared" si="63"/>
        <v>N.A.</v>
      </c>
      <c r="Z670" s="292">
        <f t="shared" si="60"/>
        <v>218550000</v>
      </c>
      <c r="AA670" s="28" cm="1">
        <f t="array" aca="1" ref="AA670" ca="1">_xlfn.IFS(DK670&lt;$DK$4,1,AND(DK670&gt;=$DK$4,DK670&lt;=$AA$4),2,DK670&gt;$AA$4,3)</f>
        <v>2</v>
      </c>
      <c r="AB670" s="28">
        <v>0</v>
      </c>
      <c r="AC670" s="28" cm="1">
        <f t="array" aca="1" ref="AC670" ca="1">IF(AB670="PERCENTIL 30","",_xlfn.IFS(DK670&lt;$AC$4,1,DK670&gt;$AC$4,2))</f>
        <v>2</v>
      </c>
      <c r="AD670" s="28" t="str">
        <f>+IFERROR(VLOOKUP(_xlfn.TEXTJOIN("_", FALSE, C670:E670), BD_Perc!$A:$O, 15, FALSE),"Segmentación no encontrada o vehículo inactivo")</f>
        <v>PERCENTIL 30-70</v>
      </c>
      <c r="AE670" s="28" t="str" cm="1">
        <f t="array" ref="AE670">_xlfn.IFS(
    AD670 = "PERCENTIL 50",
    _xlfn.IFS(
        BD!DK670 &lt; VLOOKUP(_xlfn.TEXTJOIN("_", FALSE, C670:E670), BD_Perc!$A:$O, 11, FALSE), "Intervalo de precio 1",
        BD!DK670 &gt;= VLOOKUP(_xlfn.TEXTJOIN("_", FALSE, C670:E670), BD_Perc!$A:$O, 11, FALSE), "Intervalo de precio 2"
    ),
    AD670 = "PERCENTIL 30-70",
    _xlfn.IFS(
        BD!DK670 &lt; VLOOKUP(_xlfn.TEXTJOIN("_", FALSE, C670:E670), BD_Perc!$A:$O, 6, FALSE), "Intervalo de precio 1",
        BD!DK670 &lt; VLOOKUP(_xlfn.TEXTJOIN("_", FALSE, C670:E670), BD_Perc!$A:$O, 7, FALSE), "Intervalo de precio 2",
        BD!DK670 &gt;= VLOOKUP(_xlfn.TEXTJOIN("_", FALSE, C670:E670), BD_Perc!$A:$O, 7, FALSE), "Intervalo de precio 3"
    ),
    AD670="Segmentación no encontrada o vehículo inactivo","Segmentación no encontrada o vehículo inactivo"
)</f>
        <v>Intervalo de precio 2</v>
      </c>
      <c r="AF670" s="57" t="s">
        <v>2413</v>
      </c>
      <c r="AG670" s="35" t="b">
        <f t="shared" si="64"/>
        <v>1</v>
      </c>
      <c r="AH670" s="205">
        <v>7.0000000000000007E-2</v>
      </c>
      <c r="AI670" s="205">
        <v>7.4999999999999997E-2</v>
      </c>
      <c r="AJ670" s="205">
        <v>0.08</v>
      </c>
      <c r="AK670" s="205">
        <v>8.5000000000000006E-2</v>
      </c>
      <c r="AL670" s="205">
        <v>0.09</v>
      </c>
      <c r="AM670" s="205">
        <v>0.1</v>
      </c>
      <c r="AN670" s="28" t="s">
        <v>1251</v>
      </c>
      <c r="AO670" s="28" t="s">
        <v>1251</v>
      </c>
      <c r="AP670" s="28" t="s">
        <v>1251</v>
      </c>
      <c r="AQ670" s="37">
        <v>1</v>
      </c>
      <c r="AR670" s="38">
        <v>0</v>
      </c>
      <c r="AS670" s="38">
        <v>0</v>
      </c>
      <c r="AT670" s="38">
        <v>0</v>
      </c>
      <c r="AU670" s="38">
        <v>0</v>
      </c>
      <c r="AV670" s="38">
        <v>0</v>
      </c>
      <c r="AW670" s="38">
        <v>0</v>
      </c>
      <c r="AX670" s="38">
        <v>0</v>
      </c>
      <c r="AY670" s="38">
        <v>0</v>
      </c>
      <c r="AZ670" s="38">
        <v>0</v>
      </c>
      <c r="BA670" s="38">
        <v>0</v>
      </c>
      <c r="BB670" s="38">
        <v>0</v>
      </c>
      <c r="BC670" s="38">
        <v>0</v>
      </c>
      <c r="BD670" s="38">
        <v>0</v>
      </c>
      <c r="BE670" s="38">
        <v>0</v>
      </c>
      <c r="BF670" s="38">
        <v>0</v>
      </c>
      <c r="BG670" s="38">
        <v>0</v>
      </c>
      <c r="BH670" s="38">
        <v>0</v>
      </c>
      <c r="BI670" s="38">
        <v>0</v>
      </c>
      <c r="BJ670" s="38">
        <v>0</v>
      </c>
      <c r="BK670" s="38">
        <v>0</v>
      </c>
      <c r="BL670" s="38">
        <v>0</v>
      </c>
      <c r="BM670" s="38">
        <v>0</v>
      </c>
      <c r="BN670" s="38">
        <v>0</v>
      </c>
      <c r="BO670" s="38">
        <v>0</v>
      </c>
      <c r="BP670" s="38">
        <v>0</v>
      </c>
      <c r="BQ670" s="38">
        <v>0</v>
      </c>
      <c r="BR670" s="38">
        <v>0</v>
      </c>
      <c r="BS670" s="38">
        <v>0</v>
      </c>
      <c r="BT670" s="38">
        <v>0</v>
      </c>
      <c r="BU670" s="38">
        <v>0</v>
      </c>
      <c r="BV670" s="38">
        <v>0</v>
      </c>
      <c r="BW670" s="38">
        <v>0</v>
      </c>
      <c r="BX670" s="38">
        <v>0</v>
      </c>
      <c r="BY670" s="38">
        <v>0</v>
      </c>
      <c r="BZ670" s="38">
        <v>0</v>
      </c>
      <c r="CA670" s="38">
        <v>0</v>
      </c>
      <c r="CB670" s="38">
        <v>0</v>
      </c>
      <c r="CC670" s="330">
        <v>0</v>
      </c>
      <c r="CD670" s="38">
        <v>0</v>
      </c>
      <c r="CE670" s="38">
        <v>0</v>
      </c>
      <c r="CF670" s="38">
        <v>0</v>
      </c>
      <c r="CG670" s="38">
        <v>0</v>
      </c>
      <c r="CH670" s="41" t="s">
        <v>176</v>
      </c>
      <c r="CI670" s="41" t="s">
        <v>176</v>
      </c>
      <c r="CJ670" s="41" t="s">
        <v>176</v>
      </c>
      <c r="CK670" s="41" t="s">
        <v>176</v>
      </c>
      <c r="CL670" s="41" t="s">
        <v>176</v>
      </c>
      <c r="CM670" s="41" t="s">
        <v>176</v>
      </c>
      <c r="CN670" s="41" t="s">
        <v>107</v>
      </c>
      <c r="CO670" s="41" t="s">
        <v>107</v>
      </c>
      <c r="CP670" s="41" t="s">
        <v>107</v>
      </c>
      <c r="CQ670" s="41" t="s">
        <v>107</v>
      </c>
      <c r="CR670" s="41" t="s">
        <v>107</v>
      </c>
      <c r="CS670" s="41" t="s">
        <v>107</v>
      </c>
      <c r="CT670" s="41" t="s">
        <v>107</v>
      </c>
      <c r="CU670" s="41" t="s">
        <v>107</v>
      </c>
      <c r="CV670" s="41" t="s">
        <v>107</v>
      </c>
      <c r="CW670" s="41" t="s">
        <v>107</v>
      </c>
      <c r="CX670" s="41" t="s">
        <v>107</v>
      </c>
      <c r="CY670" s="41" t="s">
        <v>107</v>
      </c>
      <c r="CZ670" s="41" t="s">
        <v>107</v>
      </c>
      <c r="DA670" s="41" t="s">
        <v>107</v>
      </c>
      <c r="DB670" s="41" t="s">
        <v>107</v>
      </c>
      <c r="DC670" s="41" t="s">
        <v>107</v>
      </c>
      <c r="DD670" s="332">
        <v>0</v>
      </c>
      <c r="DE670" s="43">
        <v>0</v>
      </c>
      <c r="DF670" s="390">
        <v>0</v>
      </c>
      <c r="DG670" s="310"/>
      <c r="DH670" s="203"/>
      <c r="DI670" s="279" t="str" cm="1">
        <f t="array" ref="DI670">+IF(AND(C670&lt;&gt;"Vehículos Eléctricos",C670&lt;&gt;"Vehículos Híbridos",AD670="PERCENTIL 50"),
     IF(VLOOKUP(_xlfn.TEXTJOIN("_",FALSE,C670:E670),BD_Perc!$A:$P,_xlfn.IFS(BD!AE670="Intervalo de precio 1",12,BD!AE670="Intervalo de precio 2",13),FALSE)&lt;=1,
     VLOOKUP(_xlfn.TEXTJOIN("_",FALSE,C670:E670),BD_Perc!$A:$P,16,FALSE),"Ok P50"),
     "Ok P30/70 ó Híbrido/Eléctrico")</f>
        <v>Ok P30/70 ó Híbrido/Eléctrico</v>
      </c>
      <c r="DJ670" s="279" t="str">
        <f t="shared" si="61"/>
        <v>Vehículos Convencionales_Camperos/Camionetas_4x4</v>
      </c>
      <c r="DK670" s="331">
        <f t="shared" si="65"/>
        <v>218550000</v>
      </c>
      <c r="DL670" s="326"/>
    </row>
    <row r="671" spans="1:116" ht="25.5">
      <c r="A671" s="28">
        <v>666</v>
      </c>
      <c r="B671" s="114" t="s">
        <v>254</v>
      </c>
      <c r="C671" s="29" t="s">
        <v>0</v>
      </c>
      <c r="D671" s="29" t="s">
        <v>337</v>
      </c>
      <c r="E671" s="42" t="s">
        <v>346</v>
      </c>
      <c r="F671" s="42" t="s">
        <v>107</v>
      </c>
      <c r="G671" s="30" t="s">
        <v>1252</v>
      </c>
      <c r="H671" s="42" t="s">
        <v>1253</v>
      </c>
      <c r="I671" s="28">
        <v>4206066</v>
      </c>
      <c r="J671" s="28" t="s">
        <v>1456</v>
      </c>
      <c r="K671" s="31" t="s">
        <v>375</v>
      </c>
      <c r="L671" s="32">
        <v>271</v>
      </c>
      <c r="M671" s="33">
        <v>5</v>
      </c>
      <c r="N671" s="34">
        <v>163400000</v>
      </c>
      <c r="O671" s="34">
        <f>+IFERROR(VLOOKUP(I671,Precio_Fasecolda!A:C,3,FALSE),IFERROR(VLOOKUP(I671,Precio_Fasecolda!B:C,2,FALSE),N671))</f>
        <v>163400000</v>
      </c>
      <c r="P671" s="34">
        <f t="shared" si="62"/>
        <v>0</v>
      </c>
      <c r="Q671" s="33" t="s">
        <v>979</v>
      </c>
      <c r="R671" s="28" t="s">
        <v>130</v>
      </c>
      <c r="S671" s="28" t="s">
        <v>112</v>
      </c>
      <c r="T671" s="28" t="s">
        <v>107</v>
      </c>
      <c r="U671" s="28" t="s">
        <v>107</v>
      </c>
      <c r="V671" s="42" t="s">
        <v>107</v>
      </c>
      <c r="W671" s="28" t="s">
        <v>107</v>
      </c>
      <c r="X671" s="28" t="s">
        <v>107</v>
      </c>
      <c r="Y671" s="28" t="str">
        <f t="shared" si="63"/>
        <v>N.A.</v>
      </c>
      <c r="Z671" s="292">
        <f t="shared" si="60"/>
        <v>151962000</v>
      </c>
      <c r="AA671" s="28" cm="1">
        <f t="array" aca="1" ref="AA671" ca="1">_xlfn.IFS(DK671&lt;$DK$4,1,AND(DK671&gt;=$DK$4,DK671&lt;=$AA$4),2,DK671&gt;$AA$4,3)</f>
        <v>2</v>
      </c>
      <c r="AB671" s="28">
        <v>0</v>
      </c>
      <c r="AC671" s="28" cm="1">
        <f t="array" aca="1" ref="AC671" ca="1">IF(AB671="PERCENTIL 30","",_xlfn.IFS(DK671&lt;$AC$4,1,DK671&gt;$AC$4,2))</f>
        <v>1</v>
      </c>
      <c r="AD671" s="28" t="str">
        <f>+IFERROR(VLOOKUP(_xlfn.TEXTJOIN("_", FALSE, C671:E671), BD_Perc!$A:$O, 15, FALSE),"Segmentación no encontrada o vehículo inactivo")</f>
        <v>PERCENTIL 30-70</v>
      </c>
      <c r="AE671" s="28" t="str" cm="1">
        <f t="array" ref="AE671">_xlfn.IFS(
    AD671 = "PERCENTIL 50",
    _xlfn.IFS(
        BD!DK671 &lt; VLOOKUP(_xlfn.TEXTJOIN("_", FALSE, C671:E671), BD_Perc!$A:$O, 11, FALSE), "Intervalo de precio 1",
        BD!DK671 &gt;= VLOOKUP(_xlfn.TEXTJOIN("_", FALSE, C671:E671), BD_Perc!$A:$O, 11, FALSE), "Intervalo de precio 2"
    ),
    AD671 = "PERCENTIL 30-70",
    _xlfn.IFS(
        BD!DK671 &lt; VLOOKUP(_xlfn.TEXTJOIN("_", FALSE, C671:E671), BD_Perc!$A:$O, 6, FALSE), "Intervalo de precio 1",
        BD!DK671 &lt; VLOOKUP(_xlfn.TEXTJOIN("_", FALSE, C671:E671), BD_Perc!$A:$O, 7, FALSE), "Intervalo de precio 2",
        BD!DK671 &gt;= VLOOKUP(_xlfn.TEXTJOIN("_", FALSE, C671:E671), BD_Perc!$A:$O, 7, FALSE), "Intervalo de precio 3"
    ),
    AD671="Segmentación no encontrada o vehículo inactivo","Segmentación no encontrada o vehículo inactivo"
)</f>
        <v>Intervalo de precio 1</v>
      </c>
      <c r="AF671" s="57" t="s">
        <v>2412</v>
      </c>
      <c r="AG671" s="35" t="b">
        <f t="shared" si="64"/>
        <v>1</v>
      </c>
      <c r="AH671" s="205">
        <v>7.0000000000000007E-2</v>
      </c>
      <c r="AI671" s="205">
        <v>7.4999999999999997E-2</v>
      </c>
      <c r="AJ671" s="205">
        <v>0.08</v>
      </c>
      <c r="AK671" s="205">
        <v>8.5000000000000006E-2</v>
      </c>
      <c r="AL671" s="205">
        <v>0.09</v>
      </c>
      <c r="AM671" s="205">
        <v>0.1</v>
      </c>
      <c r="AN671" s="28" t="s">
        <v>1251</v>
      </c>
      <c r="AO671" s="28" t="s">
        <v>1251</v>
      </c>
      <c r="AP671" s="28" t="s">
        <v>1251</v>
      </c>
      <c r="AQ671" s="37">
        <v>1</v>
      </c>
      <c r="AR671" s="38">
        <v>8689479</v>
      </c>
      <c r="AS671" s="38">
        <v>245086</v>
      </c>
      <c r="AT671" s="38">
        <v>0</v>
      </c>
      <c r="AU671" s="38" t="s">
        <v>107</v>
      </c>
      <c r="AV671" s="38" t="s">
        <v>107</v>
      </c>
      <c r="AW671" s="38">
        <v>9531108</v>
      </c>
      <c r="AX671" s="38">
        <v>612714</v>
      </c>
      <c r="AY671" s="38">
        <v>612714</v>
      </c>
      <c r="AZ671" s="38">
        <v>136159</v>
      </c>
      <c r="BA671" s="38" t="s">
        <v>107</v>
      </c>
      <c r="BB671" s="38" t="s">
        <v>107</v>
      </c>
      <c r="BC671" s="38" t="s">
        <v>107</v>
      </c>
      <c r="BD671" s="38" t="s">
        <v>107</v>
      </c>
      <c r="BE671" s="38" t="s">
        <v>107</v>
      </c>
      <c r="BF671" s="38">
        <v>2723174</v>
      </c>
      <c r="BG671" s="38">
        <v>0</v>
      </c>
      <c r="BH671" s="38">
        <v>9531108</v>
      </c>
      <c r="BI671" s="38">
        <v>2587015</v>
      </c>
      <c r="BJ671" s="38">
        <v>2587015</v>
      </c>
      <c r="BK671" s="38">
        <v>0</v>
      </c>
      <c r="BL671" s="38">
        <v>0</v>
      </c>
      <c r="BM671" s="38">
        <v>953111</v>
      </c>
      <c r="BN671" s="38">
        <v>1456898</v>
      </c>
      <c r="BO671" s="38" t="s">
        <v>107</v>
      </c>
      <c r="BP671" s="38">
        <v>7897204</v>
      </c>
      <c r="BQ671" s="38">
        <v>204238</v>
      </c>
      <c r="BR671" s="38">
        <v>3403968</v>
      </c>
      <c r="BS671" s="38">
        <v>939495</v>
      </c>
      <c r="BT671" s="38" t="s">
        <v>107</v>
      </c>
      <c r="BU671" s="38" t="s">
        <v>107</v>
      </c>
      <c r="BV671" s="38" t="s">
        <v>107</v>
      </c>
      <c r="BW671" s="38" t="s">
        <v>107</v>
      </c>
      <c r="BX671" s="38">
        <v>204238</v>
      </c>
      <c r="BY671" s="38" t="s">
        <v>107</v>
      </c>
      <c r="BZ671" s="38">
        <v>7624887</v>
      </c>
      <c r="CA671" s="38">
        <v>0</v>
      </c>
      <c r="CB671" s="38">
        <v>1225429</v>
      </c>
      <c r="CC671" s="330" t="s">
        <v>107</v>
      </c>
      <c r="CD671" s="38" t="s">
        <v>107</v>
      </c>
      <c r="CE671" s="38" t="s">
        <v>107</v>
      </c>
      <c r="CF671" s="38" t="s">
        <v>107</v>
      </c>
      <c r="CG671" s="38" t="s">
        <v>107</v>
      </c>
      <c r="CH671" s="41" t="s">
        <v>176</v>
      </c>
      <c r="CI671" s="41" t="s">
        <v>176</v>
      </c>
      <c r="CJ671" s="41" t="s">
        <v>176</v>
      </c>
      <c r="CK671" s="41" t="s">
        <v>176</v>
      </c>
      <c r="CL671" s="41" t="s">
        <v>176</v>
      </c>
      <c r="CM671" s="41" t="s">
        <v>176</v>
      </c>
      <c r="CN671" s="41" t="s">
        <v>107</v>
      </c>
      <c r="CO671" s="41" t="s">
        <v>107</v>
      </c>
      <c r="CP671" s="41" t="s">
        <v>107</v>
      </c>
      <c r="CQ671" s="41" t="s">
        <v>107</v>
      </c>
      <c r="CR671" s="41" t="s">
        <v>107</v>
      </c>
      <c r="CS671" s="41" t="s">
        <v>107</v>
      </c>
      <c r="CT671" s="41" t="s">
        <v>107</v>
      </c>
      <c r="CU671" s="41" t="s">
        <v>107</v>
      </c>
      <c r="CV671" s="41" t="s">
        <v>107</v>
      </c>
      <c r="CW671" s="41" t="s">
        <v>107</v>
      </c>
      <c r="CX671" s="41" t="s">
        <v>107</v>
      </c>
      <c r="CY671" s="41" t="s">
        <v>107</v>
      </c>
      <c r="CZ671" s="41" t="s">
        <v>107</v>
      </c>
      <c r="DA671" s="41" t="s">
        <v>107</v>
      </c>
      <c r="DB671" s="41" t="s">
        <v>107</v>
      </c>
      <c r="DC671" s="41" t="s">
        <v>107</v>
      </c>
      <c r="DD671" s="332">
        <v>13479710</v>
      </c>
      <c r="DE671" s="43">
        <v>1</v>
      </c>
      <c r="DF671" s="390">
        <v>1</v>
      </c>
      <c r="DG671" s="310"/>
      <c r="DH671" s="203"/>
      <c r="DI671" s="279" t="str" cm="1">
        <f t="array" ref="DI671">+IF(AND(C671&lt;&gt;"Vehículos Eléctricos",C671&lt;&gt;"Vehículos Híbridos",AD671="PERCENTIL 50"),
     IF(VLOOKUP(_xlfn.TEXTJOIN("_",FALSE,C671:E671),BD_Perc!$A:$P,_xlfn.IFS(BD!AE671="Intervalo de precio 1",12,BD!AE671="Intervalo de precio 2",13),FALSE)&lt;=1,
     VLOOKUP(_xlfn.TEXTJOIN("_",FALSE,C671:E671),BD_Perc!$A:$P,16,FALSE),"Ok P50"),
     "Ok P30/70 ó Híbrido/Eléctrico")</f>
        <v>Ok P30/70 ó Híbrido/Eléctrico</v>
      </c>
      <c r="DJ671" s="279" t="str">
        <f t="shared" si="61"/>
        <v>Vehículos Convencionales_Camperos/Camionetas_4x4</v>
      </c>
      <c r="DK671" s="331">
        <f t="shared" si="65"/>
        <v>151962000</v>
      </c>
      <c r="DL671" s="326"/>
    </row>
    <row r="672" spans="1:116" ht="25.5">
      <c r="A672" s="28">
        <v>667</v>
      </c>
      <c r="B672" s="114" t="s">
        <v>254</v>
      </c>
      <c r="C672" s="29" t="s">
        <v>0</v>
      </c>
      <c r="D672" s="29" t="s">
        <v>337</v>
      </c>
      <c r="E672" s="42" t="s">
        <v>338</v>
      </c>
      <c r="F672" s="42" t="s">
        <v>107</v>
      </c>
      <c r="G672" s="30" t="s">
        <v>1255</v>
      </c>
      <c r="H672" s="42" t="s">
        <v>1253</v>
      </c>
      <c r="I672" s="28">
        <v>4206068</v>
      </c>
      <c r="J672" s="28" t="s">
        <v>1457</v>
      </c>
      <c r="K672" s="31" t="s">
        <v>369</v>
      </c>
      <c r="L672" s="32">
        <v>172</v>
      </c>
      <c r="M672" s="33">
        <v>5</v>
      </c>
      <c r="N672" s="34">
        <v>117800000</v>
      </c>
      <c r="O672" s="34">
        <f>+IFERROR(VLOOKUP(I672,Precio_Fasecolda!A:C,3,FALSE),IFERROR(VLOOKUP(I672,Precio_Fasecolda!B:C,2,FALSE),N672))</f>
        <v>117800000</v>
      </c>
      <c r="P672" s="34">
        <f t="shared" si="62"/>
        <v>0</v>
      </c>
      <c r="Q672" s="33" t="s">
        <v>982</v>
      </c>
      <c r="R672" s="28" t="s">
        <v>2415</v>
      </c>
      <c r="S672" s="28" t="s">
        <v>112</v>
      </c>
      <c r="T672" s="28" t="s">
        <v>107</v>
      </c>
      <c r="U672" s="28" t="s">
        <v>107</v>
      </c>
      <c r="V672" s="42" t="s">
        <v>107</v>
      </c>
      <c r="W672" s="28" t="s">
        <v>107</v>
      </c>
      <c r="X672" s="28" t="s">
        <v>107</v>
      </c>
      <c r="Y672" s="28" t="str">
        <f t="shared" si="63"/>
        <v>N.A.</v>
      </c>
      <c r="Z672" s="292">
        <f t="shared" si="60"/>
        <v>109554000</v>
      </c>
      <c r="AA672" s="28" cm="1">
        <f t="array" aca="1" ref="AA672" ca="1">_xlfn.IFS(DK672&lt;$DK$4,1,AND(DK672&gt;=$DK$4,DK672&lt;=$AA$4),2,DK672&gt;$AA$4,3)</f>
        <v>2</v>
      </c>
      <c r="AB672" s="28">
        <v>0</v>
      </c>
      <c r="AC672" s="28" cm="1">
        <f t="array" aca="1" ref="AC672" ca="1">IF(AB672="PERCENTIL 30","",_xlfn.IFS(DK672&lt;$AC$4,1,DK672&gt;$AC$4,2))</f>
        <v>1</v>
      </c>
      <c r="AD672" s="28" t="str">
        <f>+IFERROR(VLOOKUP(_xlfn.TEXTJOIN("_", FALSE, C672:E672), BD_Perc!$A:$O, 15, FALSE),"Segmentación no encontrada o vehículo inactivo")</f>
        <v>PERCENTIL 30-70</v>
      </c>
      <c r="AE672" s="28" t="str" cm="1">
        <f t="array" ref="AE672">_xlfn.IFS(
    AD672 = "PERCENTIL 50",
    _xlfn.IFS(
        BD!DK672 &lt; VLOOKUP(_xlfn.TEXTJOIN("_", FALSE, C672:E672), BD_Perc!$A:$O, 11, FALSE), "Intervalo de precio 1",
        BD!DK672 &gt;= VLOOKUP(_xlfn.TEXTJOIN("_", FALSE, C672:E672), BD_Perc!$A:$O, 11, FALSE), "Intervalo de precio 2"
    ),
    AD672 = "PERCENTIL 30-70",
    _xlfn.IFS(
        BD!DK672 &lt; VLOOKUP(_xlfn.TEXTJOIN("_", FALSE, C672:E672), BD_Perc!$A:$O, 6, FALSE), "Intervalo de precio 1",
        BD!DK672 &lt; VLOOKUP(_xlfn.TEXTJOIN("_", FALSE, C672:E672), BD_Perc!$A:$O, 7, FALSE), "Intervalo de precio 2",
        BD!DK672 &gt;= VLOOKUP(_xlfn.TEXTJOIN("_", FALSE, C672:E672), BD_Perc!$A:$O, 7, FALSE), "Intervalo de precio 3"
    ),
    AD672="Segmentación no encontrada o vehículo inactivo","Segmentación no encontrada o vehículo inactivo"
)</f>
        <v>Intervalo de precio 2</v>
      </c>
      <c r="AF672" s="57" t="s">
        <v>2413</v>
      </c>
      <c r="AG672" s="35" t="b">
        <f t="shared" si="64"/>
        <v>1</v>
      </c>
      <c r="AH672" s="205">
        <v>7.0000000000000007E-2</v>
      </c>
      <c r="AI672" s="205">
        <v>7.4999999999999997E-2</v>
      </c>
      <c r="AJ672" s="205">
        <v>0.08</v>
      </c>
      <c r="AK672" s="205">
        <v>8.5000000000000006E-2</v>
      </c>
      <c r="AL672" s="205">
        <v>0.09</v>
      </c>
      <c r="AM672" s="205">
        <v>0.1</v>
      </c>
      <c r="AN672" s="28" t="s">
        <v>1251</v>
      </c>
      <c r="AO672" s="28" t="s">
        <v>1251</v>
      </c>
      <c r="AP672" s="28" t="s">
        <v>1251</v>
      </c>
      <c r="AQ672" s="37">
        <v>1</v>
      </c>
      <c r="AR672" s="38">
        <v>8689479</v>
      </c>
      <c r="AS672" s="38">
        <v>245086</v>
      </c>
      <c r="AT672" s="38">
        <v>0</v>
      </c>
      <c r="AU672" s="38" t="s">
        <v>107</v>
      </c>
      <c r="AV672" s="38" t="s">
        <v>107</v>
      </c>
      <c r="AW672" s="38">
        <v>9531108</v>
      </c>
      <c r="AX672" s="38">
        <v>612714</v>
      </c>
      <c r="AY672" s="38">
        <v>612714</v>
      </c>
      <c r="AZ672" s="38">
        <v>136159</v>
      </c>
      <c r="BA672" s="38" t="s">
        <v>107</v>
      </c>
      <c r="BB672" s="38" t="s">
        <v>107</v>
      </c>
      <c r="BC672" s="38" t="s">
        <v>107</v>
      </c>
      <c r="BD672" s="38" t="s">
        <v>107</v>
      </c>
      <c r="BE672" s="38" t="s">
        <v>107</v>
      </c>
      <c r="BF672" s="38">
        <v>2723174</v>
      </c>
      <c r="BG672" s="38">
        <v>2587015</v>
      </c>
      <c r="BH672" s="38">
        <v>9531108</v>
      </c>
      <c r="BI672" s="38">
        <v>2587015</v>
      </c>
      <c r="BJ672" s="38">
        <v>2587015</v>
      </c>
      <c r="BK672" s="38">
        <v>0</v>
      </c>
      <c r="BL672" s="38">
        <v>0</v>
      </c>
      <c r="BM672" s="38">
        <v>953111</v>
      </c>
      <c r="BN672" s="38">
        <v>1456898</v>
      </c>
      <c r="BO672" s="38" t="s">
        <v>107</v>
      </c>
      <c r="BP672" s="38">
        <v>7897204</v>
      </c>
      <c r="BQ672" s="38">
        <v>204238</v>
      </c>
      <c r="BR672" s="38">
        <v>3403968</v>
      </c>
      <c r="BS672" s="38">
        <v>939495</v>
      </c>
      <c r="BT672" s="38" t="s">
        <v>107</v>
      </c>
      <c r="BU672" s="38" t="s">
        <v>107</v>
      </c>
      <c r="BV672" s="38" t="s">
        <v>107</v>
      </c>
      <c r="BW672" s="38" t="s">
        <v>107</v>
      </c>
      <c r="BX672" s="38">
        <v>204238</v>
      </c>
      <c r="BY672" s="38" t="s">
        <v>107</v>
      </c>
      <c r="BZ672" s="38">
        <v>7624887</v>
      </c>
      <c r="CA672" s="38">
        <v>0</v>
      </c>
      <c r="CB672" s="38">
        <v>1225429</v>
      </c>
      <c r="CC672" s="330" t="s">
        <v>107</v>
      </c>
      <c r="CD672" s="38" t="s">
        <v>107</v>
      </c>
      <c r="CE672" s="38" t="s">
        <v>107</v>
      </c>
      <c r="CF672" s="38" t="s">
        <v>107</v>
      </c>
      <c r="CG672" s="38" t="s">
        <v>107</v>
      </c>
      <c r="CH672" s="41" t="s">
        <v>176</v>
      </c>
      <c r="CI672" s="41" t="s">
        <v>176</v>
      </c>
      <c r="CJ672" s="41" t="s">
        <v>176</v>
      </c>
      <c r="CK672" s="41" t="s">
        <v>176</v>
      </c>
      <c r="CL672" s="41" t="s">
        <v>176</v>
      </c>
      <c r="CM672" s="41" t="s">
        <v>176</v>
      </c>
      <c r="CN672" s="41" t="s">
        <v>107</v>
      </c>
      <c r="CO672" s="41" t="s">
        <v>107</v>
      </c>
      <c r="CP672" s="41" t="s">
        <v>107</v>
      </c>
      <c r="CQ672" s="41" t="s">
        <v>107</v>
      </c>
      <c r="CR672" s="41" t="s">
        <v>107</v>
      </c>
      <c r="CS672" s="41" t="s">
        <v>107</v>
      </c>
      <c r="CT672" s="41" t="s">
        <v>107</v>
      </c>
      <c r="CU672" s="41" t="s">
        <v>107</v>
      </c>
      <c r="CV672" s="41" t="s">
        <v>107</v>
      </c>
      <c r="CW672" s="41" t="s">
        <v>107</v>
      </c>
      <c r="CX672" s="41" t="s">
        <v>107</v>
      </c>
      <c r="CY672" s="41" t="s">
        <v>107</v>
      </c>
      <c r="CZ672" s="41" t="s">
        <v>107</v>
      </c>
      <c r="DA672" s="41" t="s">
        <v>107</v>
      </c>
      <c r="DB672" s="41" t="s">
        <v>107</v>
      </c>
      <c r="DC672" s="41" t="s">
        <v>107</v>
      </c>
      <c r="DD672" s="332">
        <v>13479710</v>
      </c>
      <c r="DE672" s="43">
        <v>1</v>
      </c>
      <c r="DF672" s="390">
        <v>1</v>
      </c>
      <c r="DG672" s="310"/>
      <c r="DH672" s="203"/>
      <c r="DI672" s="279" t="str" cm="1">
        <f t="array" ref="DI672">+IF(AND(C672&lt;&gt;"Vehículos Eléctricos",C672&lt;&gt;"Vehículos Híbridos",AD672="PERCENTIL 50"),
     IF(VLOOKUP(_xlfn.TEXTJOIN("_",FALSE,C672:E672),BD_Perc!$A:$P,_xlfn.IFS(BD!AE672="Intervalo de precio 1",12,BD!AE672="Intervalo de precio 2",13),FALSE)&lt;=1,
     VLOOKUP(_xlfn.TEXTJOIN("_",FALSE,C672:E672),BD_Perc!$A:$P,16,FALSE),"Ok P50"),
     "Ok P30/70 ó Híbrido/Eléctrico")</f>
        <v>Ok P30/70 ó Híbrido/Eléctrico</v>
      </c>
      <c r="DJ672" s="279" t="str">
        <f t="shared" si="61"/>
        <v>Vehículos Convencionales_Camperos/Camionetas_4x2</v>
      </c>
      <c r="DK672" s="331">
        <f t="shared" si="65"/>
        <v>109554000</v>
      </c>
      <c r="DL672" s="326"/>
    </row>
    <row r="673" spans="1:116" ht="25.5">
      <c r="A673" s="28">
        <v>668</v>
      </c>
      <c r="B673" s="114" t="s">
        <v>254</v>
      </c>
      <c r="C673" s="29" t="s">
        <v>0</v>
      </c>
      <c r="D673" s="29" t="s">
        <v>337</v>
      </c>
      <c r="E673" s="42" t="s">
        <v>338</v>
      </c>
      <c r="F673" s="42" t="s">
        <v>107</v>
      </c>
      <c r="G673" s="29" t="s">
        <v>1255</v>
      </c>
      <c r="H673" s="42" t="s">
        <v>1253</v>
      </c>
      <c r="I673" s="28">
        <v>4206069</v>
      </c>
      <c r="J673" s="28" t="s">
        <v>1458</v>
      </c>
      <c r="K673" s="31" t="s">
        <v>369</v>
      </c>
      <c r="L673" s="32">
        <v>180</v>
      </c>
      <c r="M673" s="33">
        <v>5</v>
      </c>
      <c r="N673" s="44">
        <v>127900000</v>
      </c>
      <c r="O673" s="34">
        <f>+IFERROR(VLOOKUP(I673,Precio_Fasecolda!A:C,3,FALSE),IFERROR(VLOOKUP(I673,Precio_Fasecolda!B:C,2,FALSE),N673))</f>
        <v>127900000</v>
      </c>
      <c r="P673" s="34">
        <f t="shared" si="62"/>
        <v>0</v>
      </c>
      <c r="Q673" s="33" t="s">
        <v>982</v>
      </c>
      <c r="R673" s="28" t="s">
        <v>130</v>
      </c>
      <c r="S673" s="28" t="s">
        <v>112</v>
      </c>
      <c r="T673" s="28" t="s">
        <v>107</v>
      </c>
      <c r="U673" s="28" t="s">
        <v>107</v>
      </c>
      <c r="V673" s="42" t="s">
        <v>107</v>
      </c>
      <c r="W673" s="28" t="s">
        <v>107</v>
      </c>
      <c r="X673" s="28" t="s">
        <v>107</v>
      </c>
      <c r="Y673" s="28" t="str">
        <f t="shared" si="63"/>
        <v>N.A.</v>
      </c>
      <c r="Z673" s="292">
        <f t="shared" si="60"/>
        <v>118947000</v>
      </c>
      <c r="AA673" s="28" cm="1">
        <f t="array" aca="1" ref="AA673" ca="1">_xlfn.IFS(DK673&lt;$DK$4,1,AND(DK673&gt;=$DK$4,DK673&lt;=$AA$4),2,DK673&gt;$AA$4,3)</f>
        <v>2</v>
      </c>
      <c r="AB673" s="28">
        <v>0</v>
      </c>
      <c r="AC673" s="28" cm="1">
        <f t="array" aca="1" ref="AC673" ca="1">IF(AB673="PERCENTIL 30","",_xlfn.IFS(DK673&lt;$AC$4,1,DK673&gt;$AC$4,2))</f>
        <v>1</v>
      </c>
      <c r="AD673" s="28" t="str">
        <f>+IFERROR(VLOOKUP(_xlfn.TEXTJOIN("_", FALSE, C673:E673), BD_Perc!$A:$O, 15, FALSE),"Segmentación no encontrada o vehículo inactivo")</f>
        <v>PERCENTIL 30-70</v>
      </c>
      <c r="AE673" s="28" t="str" cm="1">
        <f t="array" ref="AE673">_xlfn.IFS(
    AD673 = "PERCENTIL 50",
    _xlfn.IFS(
        BD!DK673 &lt; VLOOKUP(_xlfn.TEXTJOIN("_", FALSE, C673:E673), BD_Perc!$A:$O, 11, FALSE), "Intervalo de precio 1",
        BD!DK673 &gt;= VLOOKUP(_xlfn.TEXTJOIN("_", FALSE, C673:E673), BD_Perc!$A:$O, 11, FALSE), "Intervalo de precio 2"
    ),
    AD673 = "PERCENTIL 30-70",
    _xlfn.IFS(
        BD!DK673 &lt; VLOOKUP(_xlfn.TEXTJOIN("_", FALSE, C673:E673), BD_Perc!$A:$O, 6, FALSE), "Intervalo de precio 1",
        BD!DK673 &lt; VLOOKUP(_xlfn.TEXTJOIN("_", FALSE, C673:E673), BD_Perc!$A:$O, 7, FALSE), "Intervalo de precio 2",
        BD!DK673 &gt;= VLOOKUP(_xlfn.TEXTJOIN("_", FALSE, C673:E673), BD_Perc!$A:$O, 7, FALSE), "Intervalo de precio 3"
    ),
    AD673="Segmentación no encontrada o vehículo inactivo","Segmentación no encontrada o vehículo inactivo"
)</f>
        <v>Intervalo de precio 2</v>
      </c>
      <c r="AF673" s="57" t="s">
        <v>2413</v>
      </c>
      <c r="AG673" s="35" t="b">
        <f t="shared" si="64"/>
        <v>1</v>
      </c>
      <c r="AH673" s="205">
        <v>7.0000000000000007E-2</v>
      </c>
      <c r="AI673" s="205">
        <v>7.4999999999999997E-2</v>
      </c>
      <c r="AJ673" s="205">
        <v>0.08</v>
      </c>
      <c r="AK673" s="205">
        <v>8.5000000000000006E-2</v>
      </c>
      <c r="AL673" s="205">
        <v>0.09</v>
      </c>
      <c r="AM673" s="205">
        <v>0.1</v>
      </c>
      <c r="AN673" s="28" t="s">
        <v>1251</v>
      </c>
      <c r="AO673" s="28" t="s">
        <v>1251</v>
      </c>
      <c r="AP673" s="28" t="s">
        <v>1251</v>
      </c>
      <c r="AQ673" s="37">
        <v>1</v>
      </c>
      <c r="AR673" s="38">
        <v>0</v>
      </c>
      <c r="AS673" s="38">
        <v>0</v>
      </c>
      <c r="AT673" s="38">
        <v>0</v>
      </c>
      <c r="AU673" s="38">
        <v>0</v>
      </c>
      <c r="AV673" s="38">
        <v>0</v>
      </c>
      <c r="AW673" s="38">
        <v>0</v>
      </c>
      <c r="AX673" s="38">
        <v>0</v>
      </c>
      <c r="AY673" s="38">
        <v>0</v>
      </c>
      <c r="AZ673" s="38">
        <v>0</v>
      </c>
      <c r="BA673" s="38">
        <v>0</v>
      </c>
      <c r="BB673" s="38">
        <v>0</v>
      </c>
      <c r="BC673" s="38">
        <v>0</v>
      </c>
      <c r="BD673" s="38">
        <v>0</v>
      </c>
      <c r="BE673" s="38">
        <v>0</v>
      </c>
      <c r="BF673" s="38">
        <v>0</v>
      </c>
      <c r="BG673" s="38">
        <v>0</v>
      </c>
      <c r="BH673" s="38">
        <v>0</v>
      </c>
      <c r="BI673" s="38">
        <v>0</v>
      </c>
      <c r="BJ673" s="38">
        <v>0</v>
      </c>
      <c r="BK673" s="38">
        <v>0</v>
      </c>
      <c r="BL673" s="38">
        <v>0</v>
      </c>
      <c r="BM673" s="38">
        <v>0</v>
      </c>
      <c r="BN673" s="38">
        <v>0</v>
      </c>
      <c r="BO673" s="38">
        <v>0</v>
      </c>
      <c r="BP673" s="38">
        <v>0</v>
      </c>
      <c r="BQ673" s="38">
        <v>0</v>
      </c>
      <c r="BR673" s="38">
        <v>0</v>
      </c>
      <c r="BS673" s="38">
        <v>0</v>
      </c>
      <c r="BT673" s="38">
        <v>0</v>
      </c>
      <c r="BU673" s="38">
        <v>0</v>
      </c>
      <c r="BV673" s="38">
        <v>0</v>
      </c>
      <c r="BW673" s="38">
        <v>0</v>
      </c>
      <c r="BX673" s="38">
        <v>0</v>
      </c>
      <c r="BY673" s="38">
        <v>0</v>
      </c>
      <c r="BZ673" s="38">
        <v>0</v>
      </c>
      <c r="CA673" s="38">
        <v>0</v>
      </c>
      <c r="CB673" s="38">
        <v>0</v>
      </c>
      <c r="CC673" s="330">
        <v>0</v>
      </c>
      <c r="CD673" s="38">
        <v>0</v>
      </c>
      <c r="CE673" s="38">
        <v>0</v>
      </c>
      <c r="CF673" s="38">
        <v>0</v>
      </c>
      <c r="CG673" s="38">
        <v>0</v>
      </c>
      <c r="CH673" s="41" t="s">
        <v>176</v>
      </c>
      <c r="CI673" s="41" t="s">
        <v>176</v>
      </c>
      <c r="CJ673" s="41" t="s">
        <v>176</v>
      </c>
      <c r="CK673" s="41" t="s">
        <v>176</v>
      </c>
      <c r="CL673" s="41" t="s">
        <v>176</v>
      </c>
      <c r="CM673" s="41" t="s">
        <v>176</v>
      </c>
      <c r="CN673" s="41" t="s">
        <v>107</v>
      </c>
      <c r="CO673" s="41" t="s">
        <v>107</v>
      </c>
      <c r="CP673" s="41" t="s">
        <v>107</v>
      </c>
      <c r="CQ673" s="41" t="s">
        <v>107</v>
      </c>
      <c r="CR673" s="41" t="s">
        <v>107</v>
      </c>
      <c r="CS673" s="41" t="s">
        <v>107</v>
      </c>
      <c r="CT673" s="41" t="s">
        <v>107</v>
      </c>
      <c r="CU673" s="41" t="s">
        <v>107</v>
      </c>
      <c r="CV673" s="41" t="s">
        <v>107</v>
      </c>
      <c r="CW673" s="41" t="s">
        <v>107</v>
      </c>
      <c r="CX673" s="41" t="s">
        <v>107</v>
      </c>
      <c r="CY673" s="41" t="s">
        <v>107</v>
      </c>
      <c r="CZ673" s="41" t="s">
        <v>107</v>
      </c>
      <c r="DA673" s="41" t="s">
        <v>107</v>
      </c>
      <c r="DB673" s="41" t="s">
        <v>107</v>
      </c>
      <c r="DC673" s="41" t="s">
        <v>107</v>
      </c>
      <c r="DD673" s="332">
        <v>0</v>
      </c>
      <c r="DE673" s="43">
        <v>0</v>
      </c>
      <c r="DF673" s="390">
        <v>0</v>
      </c>
      <c r="DG673" s="310"/>
      <c r="DH673" s="203"/>
      <c r="DI673" s="279" t="str" cm="1">
        <f t="array" ref="DI673">+IF(AND(C673&lt;&gt;"Vehículos Eléctricos",C673&lt;&gt;"Vehículos Híbridos",AD673="PERCENTIL 50"),
     IF(VLOOKUP(_xlfn.TEXTJOIN("_",FALSE,C673:E673),BD_Perc!$A:$P,_xlfn.IFS(BD!AE673="Intervalo de precio 1",12,BD!AE673="Intervalo de precio 2",13),FALSE)&lt;=1,
     VLOOKUP(_xlfn.TEXTJOIN("_",FALSE,C673:E673),BD_Perc!$A:$P,16,FALSE),"Ok P50"),
     "Ok P30/70 ó Híbrido/Eléctrico")</f>
        <v>Ok P30/70 ó Híbrido/Eléctrico</v>
      </c>
      <c r="DJ673" s="279" t="str">
        <f t="shared" si="61"/>
        <v>Vehículos Convencionales_Camperos/Camionetas_4x2</v>
      </c>
      <c r="DK673" s="331">
        <f t="shared" si="65"/>
        <v>118947000</v>
      </c>
      <c r="DL673" s="326"/>
    </row>
    <row r="674" spans="1:116" ht="25.5">
      <c r="A674" s="28">
        <v>669</v>
      </c>
      <c r="B674" s="114" t="s">
        <v>254</v>
      </c>
      <c r="C674" s="29" t="s">
        <v>0</v>
      </c>
      <c r="D674" s="29" t="s">
        <v>337</v>
      </c>
      <c r="E674" s="42" t="s">
        <v>346</v>
      </c>
      <c r="F674" s="42" t="s">
        <v>107</v>
      </c>
      <c r="G674" s="30" t="s">
        <v>1258</v>
      </c>
      <c r="H674" s="42" t="s">
        <v>1253</v>
      </c>
      <c r="I674" s="28">
        <v>4208109</v>
      </c>
      <c r="J674" s="28" t="s">
        <v>1459</v>
      </c>
      <c r="K674" s="31" t="s">
        <v>375</v>
      </c>
      <c r="L674" s="32">
        <v>290</v>
      </c>
      <c r="M674" s="33">
        <v>5</v>
      </c>
      <c r="N674" s="34">
        <v>230000000</v>
      </c>
      <c r="O674" s="34">
        <f>+IFERROR(VLOOKUP(I674,Precio_Fasecolda!A:C,3,FALSE),IFERROR(VLOOKUP(I674,Precio_Fasecolda!B:C,2,FALSE),N674))</f>
        <v>230000000</v>
      </c>
      <c r="P674" s="34">
        <f t="shared" si="62"/>
        <v>0</v>
      </c>
      <c r="Q674" s="33" t="s">
        <v>979</v>
      </c>
      <c r="R674" s="28" t="s">
        <v>130</v>
      </c>
      <c r="S674" s="28" t="s">
        <v>112</v>
      </c>
      <c r="T674" s="28" t="s">
        <v>107</v>
      </c>
      <c r="U674" s="28" t="s">
        <v>107</v>
      </c>
      <c r="V674" s="42" t="s">
        <v>107</v>
      </c>
      <c r="W674" s="28" t="s">
        <v>107</v>
      </c>
      <c r="X674" s="28" t="s">
        <v>107</v>
      </c>
      <c r="Y674" s="28" t="str">
        <f t="shared" si="63"/>
        <v>N.A.</v>
      </c>
      <c r="Z674" s="292">
        <f t="shared" si="60"/>
        <v>213900000</v>
      </c>
      <c r="AA674" s="28" cm="1">
        <f t="array" aca="1" ref="AA674" ca="1">_xlfn.IFS(DK674&lt;$DK$4,1,AND(DK674&gt;=$DK$4,DK674&lt;=$AA$4),2,DK674&gt;$AA$4,3)</f>
        <v>2</v>
      </c>
      <c r="AB674" s="28">
        <v>0</v>
      </c>
      <c r="AC674" s="28" cm="1">
        <f t="array" aca="1" ref="AC674" ca="1">IF(AB674="PERCENTIL 30","",_xlfn.IFS(DK674&lt;$AC$4,1,DK674&gt;$AC$4,2))</f>
        <v>2</v>
      </c>
      <c r="AD674" s="28" t="str">
        <f>+IFERROR(VLOOKUP(_xlfn.TEXTJOIN("_", FALSE, C674:E674), BD_Perc!$A:$O, 15, FALSE),"Segmentación no encontrada o vehículo inactivo")</f>
        <v>PERCENTIL 30-70</v>
      </c>
      <c r="AE674" s="28" t="str" cm="1">
        <f t="array" ref="AE674">_xlfn.IFS(
    AD674 = "PERCENTIL 50",
    _xlfn.IFS(
        BD!DK674 &lt; VLOOKUP(_xlfn.TEXTJOIN("_", FALSE, C674:E674), BD_Perc!$A:$O, 11, FALSE), "Intervalo de precio 1",
        BD!DK674 &gt;= VLOOKUP(_xlfn.TEXTJOIN("_", FALSE, C674:E674), BD_Perc!$A:$O, 11, FALSE), "Intervalo de precio 2"
    ),
    AD674 = "PERCENTIL 30-70",
    _xlfn.IFS(
        BD!DK674 &lt; VLOOKUP(_xlfn.TEXTJOIN("_", FALSE, C674:E674), BD_Perc!$A:$O, 6, FALSE), "Intervalo de precio 1",
        BD!DK674 &lt; VLOOKUP(_xlfn.TEXTJOIN("_", FALSE, C674:E674), BD_Perc!$A:$O, 7, FALSE), "Intervalo de precio 2",
        BD!DK674 &gt;= VLOOKUP(_xlfn.TEXTJOIN("_", FALSE, C674:E674), BD_Perc!$A:$O, 7, FALSE), "Intervalo de precio 3"
    ),
    AD674="Segmentación no encontrada o vehículo inactivo","Segmentación no encontrada o vehículo inactivo"
)</f>
        <v>Intervalo de precio 2</v>
      </c>
      <c r="AF674" s="57" t="s">
        <v>2413</v>
      </c>
      <c r="AG674" s="35" t="b">
        <f t="shared" si="64"/>
        <v>1</v>
      </c>
      <c r="AH674" s="205">
        <v>7.0000000000000007E-2</v>
      </c>
      <c r="AI674" s="205">
        <v>7.4999999999999997E-2</v>
      </c>
      <c r="AJ674" s="205">
        <v>0.08</v>
      </c>
      <c r="AK674" s="205">
        <v>8.5000000000000006E-2</v>
      </c>
      <c r="AL674" s="205">
        <v>0.09</v>
      </c>
      <c r="AM674" s="205">
        <v>0.1</v>
      </c>
      <c r="AN674" s="28" t="s">
        <v>1251</v>
      </c>
      <c r="AO674" s="28" t="s">
        <v>1251</v>
      </c>
      <c r="AP674" s="28" t="s">
        <v>1251</v>
      </c>
      <c r="AQ674" s="37">
        <v>1</v>
      </c>
      <c r="AR674" s="38">
        <v>8689479</v>
      </c>
      <c r="AS674" s="38">
        <v>245086</v>
      </c>
      <c r="AT674" s="38">
        <v>0</v>
      </c>
      <c r="AU674" s="38" t="s">
        <v>107</v>
      </c>
      <c r="AV674" s="38" t="s">
        <v>107</v>
      </c>
      <c r="AW674" s="38">
        <v>9531108</v>
      </c>
      <c r="AX674" s="38">
        <v>612714</v>
      </c>
      <c r="AY674" s="38">
        <v>612714</v>
      </c>
      <c r="AZ674" s="38">
        <v>136159</v>
      </c>
      <c r="BA674" s="38" t="s">
        <v>107</v>
      </c>
      <c r="BB674" s="38" t="s">
        <v>107</v>
      </c>
      <c r="BC674" s="38" t="s">
        <v>107</v>
      </c>
      <c r="BD674" s="38" t="s">
        <v>107</v>
      </c>
      <c r="BE674" s="38" t="s">
        <v>107</v>
      </c>
      <c r="BF674" s="38">
        <v>2723174</v>
      </c>
      <c r="BG674" s="38">
        <v>0</v>
      </c>
      <c r="BH674" s="38">
        <v>9531108</v>
      </c>
      <c r="BI674" s="38">
        <v>2587015</v>
      </c>
      <c r="BJ674" s="38">
        <v>2587015</v>
      </c>
      <c r="BK674" s="38">
        <v>0</v>
      </c>
      <c r="BL674" s="38">
        <v>0</v>
      </c>
      <c r="BM674" s="38">
        <v>953111</v>
      </c>
      <c r="BN674" s="38">
        <v>1456898</v>
      </c>
      <c r="BO674" s="38" t="s">
        <v>107</v>
      </c>
      <c r="BP674" s="38">
        <v>7897204</v>
      </c>
      <c r="BQ674" s="38">
        <v>204238</v>
      </c>
      <c r="BR674" s="38">
        <v>3403968</v>
      </c>
      <c r="BS674" s="38">
        <v>939495</v>
      </c>
      <c r="BT674" s="38" t="s">
        <v>107</v>
      </c>
      <c r="BU674" s="38" t="s">
        <v>107</v>
      </c>
      <c r="BV674" s="38" t="s">
        <v>107</v>
      </c>
      <c r="BW674" s="38" t="s">
        <v>107</v>
      </c>
      <c r="BX674" s="38">
        <v>204238</v>
      </c>
      <c r="BY674" s="38" t="s">
        <v>107</v>
      </c>
      <c r="BZ674" s="38">
        <v>7624887</v>
      </c>
      <c r="CA674" s="38">
        <v>0</v>
      </c>
      <c r="CB674" s="38">
        <v>1225429</v>
      </c>
      <c r="CC674" s="330" t="s">
        <v>107</v>
      </c>
      <c r="CD674" s="38" t="s">
        <v>107</v>
      </c>
      <c r="CE674" s="38" t="s">
        <v>107</v>
      </c>
      <c r="CF674" s="38" t="s">
        <v>107</v>
      </c>
      <c r="CG674" s="38" t="s">
        <v>107</v>
      </c>
      <c r="CH674" s="41" t="s">
        <v>176</v>
      </c>
      <c r="CI674" s="41" t="s">
        <v>176</v>
      </c>
      <c r="CJ674" s="41" t="s">
        <v>176</v>
      </c>
      <c r="CK674" s="41" t="s">
        <v>176</v>
      </c>
      <c r="CL674" s="41" t="s">
        <v>176</v>
      </c>
      <c r="CM674" s="41" t="s">
        <v>176</v>
      </c>
      <c r="CN674" s="41" t="s">
        <v>107</v>
      </c>
      <c r="CO674" s="41" t="s">
        <v>107</v>
      </c>
      <c r="CP674" s="41" t="s">
        <v>107</v>
      </c>
      <c r="CQ674" s="41" t="s">
        <v>107</v>
      </c>
      <c r="CR674" s="41" t="s">
        <v>107</v>
      </c>
      <c r="CS674" s="41" t="s">
        <v>107</v>
      </c>
      <c r="CT674" s="41" t="s">
        <v>107</v>
      </c>
      <c r="CU674" s="41" t="s">
        <v>107</v>
      </c>
      <c r="CV674" s="41" t="s">
        <v>107</v>
      </c>
      <c r="CW674" s="41" t="s">
        <v>107</v>
      </c>
      <c r="CX674" s="41" t="s">
        <v>107</v>
      </c>
      <c r="CY674" s="41" t="s">
        <v>107</v>
      </c>
      <c r="CZ674" s="41" t="s">
        <v>107</v>
      </c>
      <c r="DA674" s="41" t="s">
        <v>107</v>
      </c>
      <c r="DB674" s="41" t="s">
        <v>107</v>
      </c>
      <c r="DC674" s="41" t="s">
        <v>107</v>
      </c>
      <c r="DD674" s="332">
        <v>13479710</v>
      </c>
      <c r="DE674" s="43">
        <v>1</v>
      </c>
      <c r="DF674" s="390">
        <v>1</v>
      </c>
      <c r="DG674" s="310"/>
      <c r="DH674" s="203"/>
      <c r="DI674" s="279" t="str" cm="1">
        <f t="array" ref="DI674">+IF(AND(C674&lt;&gt;"Vehículos Eléctricos",C674&lt;&gt;"Vehículos Híbridos",AD674="PERCENTIL 50"),
     IF(VLOOKUP(_xlfn.TEXTJOIN("_",FALSE,C674:E674),BD_Perc!$A:$P,_xlfn.IFS(BD!AE674="Intervalo de precio 1",12,BD!AE674="Intervalo de precio 2",13),FALSE)&lt;=1,
     VLOOKUP(_xlfn.TEXTJOIN("_",FALSE,C674:E674),BD_Perc!$A:$P,16,FALSE),"Ok P50"),
     "Ok P30/70 ó Híbrido/Eléctrico")</f>
        <v>Ok P30/70 ó Híbrido/Eléctrico</v>
      </c>
      <c r="DJ674" s="279" t="str">
        <f t="shared" si="61"/>
        <v>Vehículos Convencionales_Camperos/Camionetas_4x4</v>
      </c>
      <c r="DK674" s="331">
        <f t="shared" si="65"/>
        <v>213900000</v>
      </c>
      <c r="DL674" s="326"/>
    </row>
    <row r="675" spans="1:116" ht="38.25">
      <c r="A675" s="28">
        <v>670</v>
      </c>
      <c r="B675" s="114" t="s">
        <v>254</v>
      </c>
      <c r="C675" s="29" t="s">
        <v>0</v>
      </c>
      <c r="D675" s="29" t="s">
        <v>337</v>
      </c>
      <c r="E675" s="42" t="s">
        <v>346</v>
      </c>
      <c r="F675" s="42" t="s">
        <v>107</v>
      </c>
      <c r="G675" s="30" t="s">
        <v>1260</v>
      </c>
      <c r="H675" s="42" t="s">
        <v>1253</v>
      </c>
      <c r="I675" s="28">
        <v>4208111</v>
      </c>
      <c r="J675" s="28" t="s">
        <v>1460</v>
      </c>
      <c r="K675" s="31" t="s">
        <v>375</v>
      </c>
      <c r="L675" s="32">
        <v>290</v>
      </c>
      <c r="M675" s="33">
        <v>5</v>
      </c>
      <c r="N675" s="34">
        <v>209200000</v>
      </c>
      <c r="O675" s="34">
        <f>+IFERROR(VLOOKUP(I675,Precio_Fasecolda!A:C,3,FALSE),IFERROR(VLOOKUP(I675,Precio_Fasecolda!B:C,2,FALSE),N675))</f>
        <v>209200000</v>
      </c>
      <c r="P675" s="34">
        <f t="shared" si="62"/>
        <v>0</v>
      </c>
      <c r="Q675" s="33" t="s">
        <v>979</v>
      </c>
      <c r="R675" s="28" t="s">
        <v>130</v>
      </c>
      <c r="S675" s="28" t="s">
        <v>112</v>
      </c>
      <c r="T675" s="28" t="s">
        <v>107</v>
      </c>
      <c r="U675" s="28" t="s">
        <v>107</v>
      </c>
      <c r="V675" s="42" t="s">
        <v>107</v>
      </c>
      <c r="W675" s="28" t="s">
        <v>107</v>
      </c>
      <c r="X675" s="28" t="s">
        <v>107</v>
      </c>
      <c r="Y675" s="28" t="str">
        <f t="shared" si="63"/>
        <v>N.A.</v>
      </c>
      <c r="Z675" s="292">
        <f t="shared" si="60"/>
        <v>194556000</v>
      </c>
      <c r="AA675" s="28" cm="1">
        <f t="array" aca="1" ref="AA675" ca="1">_xlfn.IFS(DK675&lt;$DK$4,1,AND(DK675&gt;=$DK$4,DK675&lt;=$AA$4),2,DK675&gt;$AA$4,3)</f>
        <v>2</v>
      </c>
      <c r="AB675" s="28">
        <v>0</v>
      </c>
      <c r="AC675" s="28" cm="1">
        <f t="array" aca="1" ref="AC675" ca="1">IF(AB675="PERCENTIL 30","",_xlfn.IFS(DK675&lt;$AC$4,1,DK675&gt;$AC$4,2))</f>
        <v>2</v>
      </c>
      <c r="AD675" s="28" t="str">
        <f>+IFERROR(VLOOKUP(_xlfn.TEXTJOIN("_", FALSE, C675:E675), BD_Perc!$A:$O, 15, FALSE),"Segmentación no encontrada o vehículo inactivo")</f>
        <v>PERCENTIL 30-70</v>
      </c>
      <c r="AE675" s="28" t="str" cm="1">
        <f t="array" ref="AE675">_xlfn.IFS(
    AD675 = "PERCENTIL 50",
    _xlfn.IFS(
        BD!DK675 &lt; VLOOKUP(_xlfn.TEXTJOIN("_", FALSE, C675:E675), BD_Perc!$A:$O, 11, FALSE), "Intervalo de precio 1",
        BD!DK675 &gt;= VLOOKUP(_xlfn.TEXTJOIN("_", FALSE, C675:E675), BD_Perc!$A:$O, 11, FALSE), "Intervalo de precio 2"
    ),
    AD675 = "PERCENTIL 30-70",
    _xlfn.IFS(
        BD!DK675 &lt; VLOOKUP(_xlfn.TEXTJOIN("_", FALSE, C675:E675), BD_Perc!$A:$O, 6, FALSE), "Intervalo de precio 1",
        BD!DK675 &lt; VLOOKUP(_xlfn.TEXTJOIN("_", FALSE, C675:E675), BD_Perc!$A:$O, 7, FALSE), "Intervalo de precio 2",
        BD!DK675 &gt;= VLOOKUP(_xlfn.TEXTJOIN("_", FALSE, C675:E675), BD_Perc!$A:$O, 7, FALSE), "Intervalo de precio 3"
    ),
    AD675="Segmentación no encontrada o vehículo inactivo","Segmentación no encontrada o vehículo inactivo"
)</f>
        <v>Intervalo de precio 2</v>
      </c>
      <c r="AF675" s="57" t="s">
        <v>2413</v>
      </c>
      <c r="AG675" s="35" t="b">
        <f t="shared" si="64"/>
        <v>1</v>
      </c>
      <c r="AH675" s="205">
        <v>7.0000000000000007E-2</v>
      </c>
      <c r="AI675" s="205">
        <v>7.4999999999999997E-2</v>
      </c>
      <c r="AJ675" s="205">
        <v>0.08</v>
      </c>
      <c r="AK675" s="205">
        <v>8.5000000000000006E-2</v>
      </c>
      <c r="AL675" s="205">
        <v>0.09</v>
      </c>
      <c r="AM675" s="205">
        <v>0.1</v>
      </c>
      <c r="AN675" s="28" t="s">
        <v>1251</v>
      </c>
      <c r="AO675" s="28" t="s">
        <v>1251</v>
      </c>
      <c r="AP675" s="28" t="s">
        <v>1251</v>
      </c>
      <c r="AQ675" s="37">
        <v>1</v>
      </c>
      <c r="AR675" s="38">
        <v>8689479</v>
      </c>
      <c r="AS675" s="38">
        <v>245086</v>
      </c>
      <c r="AT675" s="38">
        <v>0</v>
      </c>
      <c r="AU675" s="38" t="s">
        <v>107</v>
      </c>
      <c r="AV675" s="38" t="s">
        <v>107</v>
      </c>
      <c r="AW675" s="38">
        <v>9531108</v>
      </c>
      <c r="AX675" s="38">
        <v>612714</v>
      </c>
      <c r="AY675" s="38">
        <v>612714</v>
      </c>
      <c r="AZ675" s="38">
        <v>136159</v>
      </c>
      <c r="BA675" s="38" t="s">
        <v>107</v>
      </c>
      <c r="BB675" s="38" t="s">
        <v>107</v>
      </c>
      <c r="BC675" s="38" t="s">
        <v>107</v>
      </c>
      <c r="BD675" s="38" t="s">
        <v>107</v>
      </c>
      <c r="BE675" s="38" t="s">
        <v>107</v>
      </c>
      <c r="BF675" s="38">
        <v>2723174</v>
      </c>
      <c r="BG675" s="38">
        <v>2587015</v>
      </c>
      <c r="BH675" s="38">
        <v>9531108</v>
      </c>
      <c r="BI675" s="38">
        <v>2587015</v>
      </c>
      <c r="BJ675" s="38">
        <v>2587015</v>
      </c>
      <c r="BK675" s="38">
        <v>0</v>
      </c>
      <c r="BL675" s="38">
        <v>0</v>
      </c>
      <c r="BM675" s="38">
        <v>953111</v>
      </c>
      <c r="BN675" s="38">
        <v>1456898</v>
      </c>
      <c r="BO675" s="38" t="s">
        <v>107</v>
      </c>
      <c r="BP675" s="38">
        <v>7897204</v>
      </c>
      <c r="BQ675" s="38">
        <v>204238</v>
      </c>
      <c r="BR675" s="38">
        <v>3403968</v>
      </c>
      <c r="BS675" s="38">
        <v>939495</v>
      </c>
      <c r="BT675" s="38" t="s">
        <v>107</v>
      </c>
      <c r="BU675" s="38" t="s">
        <v>107</v>
      </c>
      <c r="BV675" s="38" t="s">
        <v>107</v>
      </c>
      <c r="BW675" s="38" t="s">
        <v>107</v>
      </c>
      <c r="BX675" s="38">
        <v>204238</v>
      </c>
      <c r="BY675" s="38" t="s">
        <v>107</v>
      </c>
      <c r="BZ675" s="38">
        <v>7624887</v>
      </c>
      <c r="CA675" s="38">
        <v>0</v>
      </c>
      <c r="CB675" s="38">
        <v>1225429</v>
      </c>
      <c r="CC675" s="330" t="s">
        <v>107</v>
      </c>
      <c r="CD675" s="38" t="s">
        <v>107</v>
      </c>
      <c r="CE675" s="38" t="s">
        <v>107</v>
      </c>
      <c r="CF675" s="38" t="s">
        <v>107</v>
      </c>
      <c r="CG675" s="38" t="s">
        <v>107</v>
      </c>
      <c r="CH675" s="41" t="s">
        <v>176</v>
      </c>
      <c r="CI675" s="41" t="s">
        <v>176</v>
      </c>
      <c r="CJ675" s="41" t="s">
        <v>176</v>
      </c>
      <c r="CK675" s="41" t="s">
        <v>176</v>
      </c>
      <c r="CL675" s="41" t="s">
        <v>176</v>
      </c>
      <c r="CM675" s="41" t="s">
        <v>176</v>
      </c>
      <c r="CN675" s="41" t="s">
        <v>107</v>
      </c>
      <c r="CO675" s="41" t="s">
        <v>107</v>
      </c>
      <c r="CP675" s="41" t="s">
        <v>107</v>
      </c>
      <c r="CQ675" s="41" t="s">
        <v>107</v>
      </c>
      <c r="CR675" s="41" t="s">
        <v>107</v>
      </c>
      <c r="CS675" s="41" t="s">
        <v>107</v>
      </c>
      <c r="CT675" s="41" t="s">
        <v>107</v>
      </c>
      <c r="CU675" s="41" t="s">
        <v>107</v>
      </c>
      <c r="CV675" s="41" t="s">
        <v>107</v>
      </c>
      <c r="CW675" s="41" t="s">
        <v>107</v>
      </c>
      <c r="CX675" s="41" t="s">
        <v>107</v>
      </c>
      <c r="CY675" s="41" t="s">
        <v>107</v>
      </c>
      <c r="CZ675" s="41" t="s">
        <v>107</v>
      </c>
      <c r="DA675" s="41" t="s">
        <v>107</v>
      </c>
      <c r="DB675" s="41" t="s">
        <v>107</v>
      </c>
      <c r="DC675" s="41" t="s">
        <v>107</v>
      </c>
      <c r="DD675" s="332">
        <v>13479710</v>
      </c>
      <c r="DE675" s="43">
        <v>1</v>
      </c>
      <c r="DF675" s="390">
        <v>1</v>
      </c>
      <c r="DG675" s="310"/>
      <c r="DH675" s="203"/>
      <c r="DI675" s="279" t="str" cm="1">
        <f t="array" ref="DI675">+IF(AND(C675&lt;&gt;"Vehículos Eléctricos",C675&lt;&gt;"Vehículos Híbridos",AD675="PERCENTIL 50"),
     IF(VLOOKUP(_xlfn.TEXTJOIN("_",FALSE,C675:E675),BD_Perc!$A:$P,_xlfn.IFS(BD!AE675="Intervalo de precio 1",12,BD!AE675="Intervalo de precio 2",13),FALSE)&lt;=1,
     VLOOKUP(_xlfn.TEXTJOIN("_",FALSE,C675:E675),BD_Perc!$A:$P,16,FALSE),"Ok P50"),
     "Ok P30/70 ó Híbrido/Eléctrico")</f>
        <v>Ok P30/70 ó Híbrido/Eléctrico</v>
      </c>
      <c r="DJ675" s="279" t="str">
        <f t="shared" si="61"/>
        <v>Vehículos Convencionales_Camperos/Camionetas_4x4</v>
      </c>
      <c r="DK675" s="331">
        <f t="shared" si="65"/>
        <v>194556000</v>
      </c>
      <c r="DL675" s="326"/>
    </row>
    <row r="676" spans="1:116" ht="25.5">
      <c r="A676" s="28">
        <v>671</v>
      </c>
      <c r="B676" s="114" t="s">
        <v>254</v>
      </c>
      <c r="C676" s="29" t="s">
        <v>0</v>
      </c>
      <c r="D676" s="29" t="s">
        <v>337</v>
      </c>
      <c r="E676" s="42" t="s">
        <v>346</v>
      </c>
      <c r="F676" s="42" t="s">
        <v>107</v>
      </c>
      <c r="G676" s="30" t="s">
        <v>1262</v>
      </c>
      <c r="H676" s="42" t="s">
        <v>1253</v>
      </c>
      <c r="I676" s="28">
        <v>4208114</v>
      </c>
      <c r="J676" s="28" t="s">
        <v>1461</v>
      </c>
      <c r="K676" s="31" t="s">
        <v>375</v>
      </c>
      <c r="L676" s="32">
        <v>286</v>
      </c>
      <c r="M676" s="33">
        <v>5</v>
      </c>
      <c r="N676" s="34">
        <v>260000000</v>
      </c>
      <c r="O676" s="34">
        <f>+IFERROR(VLOOKUP(I676,Precio_Fasecolda!A:C,3,FALSE),IFERROR(VLOOKUP(I676,Precio_Fasecolda!B:C,2,FALSE),N676))</f>
        <v>260000000</v>
      </c>
      <c r="P676" s="34">
        <f t="shared" si="62"/>
        <v>0</v>
      </c>
      <c r="Q676" s="33" t="s">
        <v>979</v>
      </c>
      <c r="R676" s="28" t="s">
        <v>130</v>
      </c>
      <c r="S676" s="28" t="s">
        <v>112</v>
      </c>
      <c r="T676" s="28" t="s">
        <v>107</v>
      </c>
      <c r="U676" s="28" t="s">
        <v>107</v>
      </c>
      <c r="V676" s="42" t="s">
        <v>107</v>
      </c>
      <c r="W676" s="28" t="s">
        <v>107</v>
      </c>
      <c r="X676" s="28" t="s">
        <v>107</v>
      </c>
      <c r="Y676" s="28" t="str">
        <f t="shared" si="63"/>
        <v>N.A.</v>
      </c>
      <c r="Z676" s="292">
        <f t="shared" si="60"/>
        <v>241800000</v>
      </c>
      <c r="AA676" s="28" cm="1">
        <f t="array" aca="1" ref="AA676" ca="1">_xlfn.IFS(DK676&lt;$DK$4,1,AND(DK676&gt;=$DK$4,DK676&lt;=$AA$4),2,DK676&gt;$AA$4,3)</f>
        <v>3</v>
      </c>
      <c r="AB676" s="28">
        <v>0</v>
      </c>
      <c r="AC676" s="28" cm="1">
        <f t="array" aca="1" ref="AC676" ca="1">IF(AB676="PERCENTIL 30","",_xlfn.IFS(DK676&lt;$AC$4,1,DK676&gt;$AC$4,2))</f>
        <v>2</v>
      </c>
      <c r="AD676" s="28" t="str">
        <f>+IFERROR(VLOOKUP(_xlfn.TEXTJOIN("_", FALSE, C676:E676), BD_Perc!$A:$O, 15, FALSE),"Segmentación no encontrada o vehículo inactivo")</f>
        <v>PERCENTIL 30-70</v>
      </c>
      <c r="AE676" s="28" t="str" cm="1">
        <f t="array" ref="AE676">_xlfn.IFS(
    AD676 = "PERCENTIL 50",
    _xlfn.IFS(
        BD!DK676 &lt; VLOOKUP(_xlfn.TEXTJOIN("_", FALSE, C676:E676), BD_Perc!$A:$O, 11, FALSE), "Intervalo de precio 1",
        BD!DK676 &gt;= VLOOKUP(_xlfn.TEXTJOIN("_", FALSE, C676:E676), BD_Perc!$A:$O, 11, FALSE), "Intervalo de precio 2"
    ),
    AD676 = "PERCENTIL 30-70",
    _xlfn.IFS(
        BD!DK676 &lt; VLOOKUP(_xlfn.TEXTJOIN("_", FALSE, C676:E676), BD_Perc!$A:$O, 6, FALSE), "Intervalo de precio 1",
        BD!DK676 &lt; VLOOKUP(_xlfn.TEXTJOIN("_", FALSE, C676:E676), BD_Perc!$A:$O, 7, FALSE), "Intervalo de precio 2",
        BD!DK676 &gt;= VLOOKUP(_xlfn.TEXTJOIN("_", FALSE, C676:E676), BD_Perc!$A:$O, 7, FALSE), "Intervalo de precio 3"
    ),
    AD676="Segmentación no encontrada o vehículo inactivo","Segmentación no encontrada o vehículo inactivo"
)</f>
        <v>Intervalo de precio 2</v>
      </c>
      <c r="AF676" s="57" t="s">
        <v>2413</v>
      </c>
      <c r="AG676" s="35" t="b">
        <f t="shared" si="64"/>
        <v>1</v>
      </c>
      <c r="AH676" s="205">
        <v>7.0000000000000007E-2</v>
      </c>
      <c r="AI676" s="205">
        <v>7.4999999999999997E-2</v>
      </c>
      <c r="AJ676" s="205">
        <v>0.08</v>
      </c>
      <c r="AK676" s="205">
        <v>8.5000000000000006E-2</v>
      </c>
      <c r="AL676" s="205">
        <v>0.09</v>
      </c>
      <c r="AM676" s="205">
        <v>0.1</v>
      </c>
      <c r="AN676" s="28" t="s">
        <v>1251</v>
      </c>
      <c r="AO676" s="28" t="s">
        <v>1251</v>
      </c>
      <c r="AP676" s="28" t="s">
        <v>1251</v>
      </c>
      <c r="AQ676" s="37">
        <v>1</v>
      </c>
      <c r="AR676" s="38">
        <v>8689479</v>
      </c>
      <c r="AS676" s="38">
        <v>245086</v>
      </c>
      <c r="AT676" s="38">
        <v>0</v>
      </c>
      <c r="AU676" s="38" t="s">
        <v>107</v>
      </c>
      <c r="AV676" s="38" t="s">
        <v>107</v>
      </c>
      <c r="AW676" s="38">
        <v>9531108</v>
      </c>
      <c r="AX676" s="38">
        <v>612714</v>
      </c>
      <c r="AY676" s="38">
        <v>612714</v>
      </c>
      <c r="AZ676" s="38">
        <v>136159</v>
      </c>
      <c r="BA676" s="38" t="s">
        <v>107</v>
      </c>
      <c r="BB676" s="38" t="s">
        <v>107</v>
      </c>
      <c r="BC676" s="38" t="s">
        <v>107</v>
      </c>
      <c r="BD676" s="38" t="s">
        <v>107</v>
      </c>
      <c r="BE676" s="38" t="s">
        <v>107</v>
      </c>
      <c r="BF676" s="38">
        <v>2723174</v>
      </c>
      <c r="BG676" s="38">
        <v>2587015</v>
      </c>
      <c r="BH676" s="38">
        <v>9531108</v>
      </c>
      <c r="BI676" s="38">
        <v>2587015</v>
      </c>
      <c r="BJ676" s="38">
        <v>2587015</v>
      </c>
      <c r="BK676" s="38">
        <v>0</v>
      </c>
      <c r="BL676" s="38">
        <v>0</v>
      </c>
      <c r="BM676" s="38">
        <v>953111</v>
      </c>
      <c r="BN676" s="38">
        <v>1456898</v>
      </c>
      <c r="BO676" s="38" t="s">
        <v>107</v>
      </c>
      <c r="BP676" s="38">
        <v>7897204</v>
      </c>
      <c r="BQ676" s="38">
        <v>204238</v>
      </c>
      <c r="BR676" s="38">
        <v>3403968</v>
      </c>
      <c r="BS676" s="38">
        <v>939495</v>
      </c>
      <c r="BT676" s="38" t="s">
        <v>107</v>
      </c>
      <c r="BU676" s="38" t="s">
        <v>107</v>
      </c>
      <c r="BV676" s="38" t="s">
        <v>107</v>
      </c>
      <c r="BW676" s="38" t="s">
        <v>107</v>
      </c>
      <c r="BX676" s="38">
        <v>204238</v>
      </c>
      <c r="BY676" s="38" t="s">
        <v>107</v>
      </c>
      <c r="BZ676" s="38">
        <v>7624887</v>
      </c>
      <c r="CA676" s="38">
        <v>0</v>
      </c>
      <c r="CB676" s="38">
        <v>1225429</v>
      </c>
      <c r="CC676" s="330" t="s">
        <v>107</v>
      </c>
      <c r="CD676" s="38" t="s">
        <v>107</v>
      </c>
      <c r="CE676" s="38" t="s">
        <v>107</v>
      </c>
      <c r="CF676" s="38" t="s">
        <v>107</v>
      </c>
      <c r="CG676" s="38" t="s">
        <v>107</v>
      </c>
      <c r="CH676" s="41" t="s">
        <v>176</v>
      </c>
      <c r="CI676" s="41" t="s">
        <v>176</v>
      </c>
      <c r="CJ676" s="41" t="s">
        <v>176</v>
      </c>
      <c r="CK676" s="41" t="s">
        <v>176</v>
      </c>
      <c r="CL676" s="41" t="s">
        <v>176</v>
      </c>
      <c r="CM676" s="41" t="s">
        <v>176</v>
      </c>
      <c r="CN676" s="41" t="s">
        <v>107</v>
      </c>
      <c r="CO676" s="41" t="s">
        <v>107</v>
      </c>
      <c r="CP676" s="41" t="s">
        <v>107</v>
      </c>
      <c r="CQ676" s="41" t="s">
        <v>107</v>
      </c>
      <c r="CR676" s="41" t="s">
        <v>107</v>
      </c>
      <c r="CS676" s="41" t="s">
        <v>107</v>
      </c>
      <c r="CT676" s="41" t="s">
        <v>107</v>
      </c>
      <c r="CU676" s="41" t="s">
        <v>107</v>
      </c>
      <c r="CV676" s="41" t="s">
        <v>107</v>
      </c>
      <c r="CW676" s="41" t="s">
        <v>107</v>
      </c>
      <c r="CX676" s="41" t="s">
        <v>107</v>
      </c>
      <c r="CY676" s="41" t="s">
        <v>107</v>
      </c>
      <c r="CZ676" s="41" t="s">
        <v>107</v>
      </c>
      <c r="DA676" s="41" t="s">
        <v>107</v>
      </c>
      <c r="DB676" s="41" t="s">
        <v>107</v>
      </c>
      <c r="DC676" s="41" t="s">
        <v>107</v>
      </c>
      <c r="DD676" s="332">
        <v>13479710</v>
      </c>
      <c r="DE676" s="43">
        <v>1</v>
      </c>
      <c r="DF676" s="390">
        <v>1</v>
      </c>
      <c r="DG676" s="310"/>
      <c r="DH676" s="203"/>
      <c r="DI676" s="279" t="str" cm="1">
        <f t="array" ref="DI676">+IF(AND(C676&lt;&gt;"Vehículos Eléctricos",C676&lt;&gt;"Vehículos Híbridos",AD676="PERCENTIL 50"),
     IF(VLOOKUP(_xlfn.TEXTJOIN("_",FALSE,C676:E676),BD_Perc!$A:$P,_xlfn.IFS(BD!AE676="Intervalo de precio 1",12,BD!AE676="Intervalo de precio 2",13),FALSE)&lt;=1,
     VLOOKUP(_xlfn.TEXTJOIN("_",FALSE,C676:E676),BD_Perc!$A:$P,16,FALSE),"Ok P50"),
     "Ok P30/70 ó Híbrido/Eléctrico")</f>
        <v>Ok P30/70 ó Híbrido/Eléctrico</v>
      </c>
      <c r="DJ676" s="279" t="str">
        <f t="shared" si="61"/>
        <v>Vehículos Convencionales_Camperos/Camionetas_4x4</v>
      </c>
      <c r="DK676" s="331">
        <f t="shared" si="65"/>
        <v>241800000</v>
      </c>
      <c r="DL676" s="326"/>
    </row>
    <row r="677" spans="1:116" ht="25.5">
      <c r="A677" s="28">
        <v>672</v>
      </c>
      <c r="B677" s="114" t="s">
        <v>254</v>
      </c>
      <c r="C677" s="29" t="s">
        <v>0</v>
      </c>
      <c r="D677" s="29" t="s">
        <v>337</v>
      </c>
      <c r="E677" s="42" t="s">
        <v>346</v>
      </c>
      <c r="F677" s="42" t="s">
        <v>107</v>
      </c>
      <c r="G677" s="30" t="s">
        <v>1264</v>
      </c>
      <c r="H677" s="42" t="s">
        <v>1253</v>
      </c>
      <c r="I677" s="28">
        <v>4208115</v>
      </c>
      <c r="J677" s="28" t="s">
        <v>1462</v>
      </c>
      <c r="K677" s="31" t="s">
        <v>375</v>
      </c>
      <c r="L677" s="32">
        <v>286</v>
      </c>
      <c r="M677" s="33">
        <v>5</v>
      </c>
      <c r="N677" s="34">
        <v>365000000</v>
      </c>
      <c r="O677" s="34">
        <f>+IFERROR(VLOOKUP(I677,Precio_Fasecolda!A:C,3,FALSE),IFERROR(VLOOKUP(I677,Precio_Fasecolda!B:C,2,FALSE),N677))</f>
        <v>365000000</v>
      </c>
      <c r="P677" s="34">
        <f t="shared" si="62"/>
        <v>0</v>
      </c>
      <c r="Q677" s="33" t="s">
        <v>979</v>
      </c>
      <c r="R677" s="28" t="s">
        <v>130</v>
      </c>
      <c r="S677" s="28" t="s">
        <v>112</v>
      </c>
      <c r="T677" s="28" t="s">
        <v>107</v>
      </c>
      <c r="U677" s="28" t="s">
        <v>107</v>
      </c>
      <c r="V677" s="42" t="s">
        <v>107</v>
      </c>
      <c r="W677" s="28" t="s">
        <v>107</v>
      </c>
      <c r="X677" s="28" t="s">
        <v>107</v>
      </c>
      <c r="Y677" s="28" t="str">
        <f t="shared" si="63"/>
        <v>N.A.</v>
      </c>
      <c r="Z677" s="292">
        <f t="shared" si="60"/>
        <v>339450000</v>
      </c>
      <c r="AA677" s="28" cm="1">
        <f t="array" aca="1" ref="AA677" ca="1">_xlfn.IFS(DK677&lt;$DK$4,1,AND(DK677&gt;=$DK$4,DK677&lt;=$AA$4),2,DK677&gt;$AA$4,3)</f>
        <v>3</v>
      </c>
      <c r="AB677" s="28">
        <v>0</v>
      </c>
      <c r="AC677" s="28" cm="1">
        <f t="array" aca="1" ref="AC677" ca="1">IF(AB677="PERCENTIL 30","",_xlfn.IFS(DK677&lt;$AC$4,1,DK677&gt;$AC$4,2))</f>
        <v>2</v>
      </c>
      <c r="AD677" s="28" t="str">
        <f>+IFERROR(VLOOKUP(_xlfn.TEXTJOIN("_", FALSE, C677:E677), BD_Perc!$A:$O, 15, FALSE),"Segmentación no encontrada o vehículo inactivo")</f>
        <v>PERCENTIL 30-70</v>
      </c>
      <c r="AE677" s="28" t="str" cm="1">
        <f t="array" ref="AE677">_xlfn.IFS(
    AD677 = "PERCENTIL 50",
    _xlfn.IFS(
        BD!DK677 &lt; VLOOKUP(_xlfn.TEXTJOIN("_", FALSE, C677:E677), BD_Perc!$A:$O, 11, FALSE), "Intervalo de precio 1",
        BD!DK677 &gt;= VLOOKUP(_xlfn.TEXTJOIN("_", FALSE, C677:E677), BD_Perc!$A:$O, 11, FALSE), "Intervalo de precio 2"
    ),
    AD677 = "PERCENTIL 30-70",
    _xlfn.IFS(
        BD!DK677 &lt; VLOOKUP(_xlfn.TEXTJOIN("_", FALSE, C677:E677), BD_Perc!$A:$O, 6, FALSE), "Intervalo de precio 1",
        BD!DK677 &lt; VLOOKUP(_xlfn.TEXTJOIN("_", FALSE, C677:E677), BD_Perc!$A:$O, 7, FALSE), "Intervalo de precio 2",
        BD!DK677 &gt;= VLOOKUP(_xlfn.TEXTJOIN("_", FALSE, C677:E677), BD_Perc!$A:$O, 7, FALSE), "Intervalo de precio 3"
    ),
    AD677="Segmentación no encontrada o vehículo inactivo","Segmentación no encontrada o vehículo inactivo"
)</f>
        <v>Intervalo de precio 3</v>
      </c>
      <c r="AF677" s="57" t="s">
        <v>2414</v>
      </c>
      <c r="AG677" s="35" t="b">
        <f t="shared" si="64"/>
        <v>1</v>
      </c>
      <c r="AH677" s="205">
        <v>7.0000000000000007E-2</v>
      </c>
      <c r="AI677" s="205">
        <v>7.4999999999999997E-2</v>
      </c>
      <c r="AJ677" s="205">
        <v>0.08</v>
      </c>
      <c r="AK677" s="205">
        <v>8.5000000000000006E-2</v>
      </c>
      <c r="AL677" s="205">
        <v>0.09</v>
      </c>
      <c r="AM677" s="205">
        <v>0.1</v>
      </c>
      <c r="AN677" s="28" t="s">
        <v>1251</v>
      </c>
      <c r="AO677" s="28" t="s">
        <v>1251</v>
      </c>
      <c r="AP677" s="28" t="s">
        <v>1251</v>
      </c>
      <c r="AQ677" s="37">
        <v>1</v>
      </c>
      <c r="AR677" s="38">
        <v>8689479</v>
      </c>
      <c r="AS677" s="38">
        <v>245086</v>
      </c>
      <c r="AT677" s="38">
        <v>0</v>
      </c>
      <c r="AU677" s="38" t="s">
        <v>107</v>
      </c>
      <c r="AV677" s="38" t="s">
        <v>107</v>
      </c>
      <c r="AW677" s="38">
        <v>9531108</v>
      </c>
      <c r="AX677" s="38">
        <v>612714</v>
      </c>
      <c r="AY677" s="38">
        <v>612714</v>
      </c>
      <c r="AZ677" s="38">
        <v>136159</v>
      </c>
      <c r="BA677" s="38" t="s">
        <v>107</v>
      </c>
      <c r="BB677" s="38" t="s">
        <v>107</v>
      </c>
      <c r="BC677" s="38" t="s">
        <v>107</v>
      </c>
      <c r="BD677" s="38" t="s">
        <v>107</v>
      </c>
      <c r="BE677" s="38" t="s">
        <v>107</v>
      </c>
      <c r="BF677" s="38">
        <v>2723174</v>
      </c>
      <c r="BG677" s="38">
        <v>2587015</v>
      </c>
      <c r="BH677" s="38">
        <v>9531108</v>
      </c>
      <c r="BI677" s="38">
        <v>2587015</v>
      </c>
      <c r="BJ677" s="38">
        <v>2587015</v>
      </c>
      <c r="BK677" s="38">
        <v>0</v>
      </c>
      <c r="BL677" s="38">
        <v>0</v>
      </c>
      <c r="BM677" s="38">
        <v>953111</v>
      </c>
      <c r="BN677" s="38">
        <v>1456898</v>
      </c>
      <c r="BO677" s="38" t="s">
        <v>107</v>
      </c>
      <c r="BP677" s="38">
        <v>7897204</v>
      </c>
      <c r="BQ677" s="38">
        <v>204238</v>
      </c>
      <c r="BR677" s="38">
        <v>3403968</v>
      </c>
      <c r="BS677" s="38">
        <v>939495</v>
      </c>
      <c r="BT677" s="38" t="s">
        <v>107</v>
      </c>
      <c r="BU677" s="38" t="s">
        <v>107</v>
      </c>
      <c r="BV677" s="38" t="s">
        <v>107</v>
      </c>
      <c r="BW677" s="38" t="s">
        <v>107</v>
      </c>
      <c r="BX677" s="38">
        <v>204238</v>
      </c>
      <c r="BY677" s="38" t="s">
        <v>107</v>
      </c>
      <c r="BZ677" s="38">
        <v>7624887</v>
      </c>
      <c r="CA677" s="38">
        <v>0</v>
      </c>
      <c r="CB677" s="38">
        <v>1225429</v>
      </c>
      <c r="CC677" s="330" t="s">
        <v>107</v>
      </c>
      <c r="CD677" s="38" t="s">
        <v>107</v>
      </c>
      <c r="CE677" s="38" t="s">
        <v>107</v>
      </c>
      <c r="CF677" s="38" t="s">
        <v>107</v>
      </c>
      <c r="CG677" s="38" t="s">
        <v>107</v>
      </c>
      <c r="CH677" s="41" t="s">
        <v>176</v>
      </c>
      <c r="CI677" s="41" t="s">
        <v>176</v>
      </c>
      <c r="CJ677" s="41" t="s">
        <v>176</v>
      </c>
      <c r="CK677" s="41" t="s">
        <v>176</v>
      </c>
      <c r="CL677" s="41" t="s">
        <v>176</v>
      </c>
      <c r="CM677" s="41" t="s">
        <v>176</v>
      </c>
      <c r="CN677" s="41" t="s">
        <v>107</v>
      </c>
      <c r="CO677" s="41" t="s">
        <v>107</v>
      </c>
      <c r="CP677" s="41" t="s">
        <v>107</v>
      </c>
      <c r="CQ677" s="41" t="s">
        <v>107</v>
      </c>
      <c r="CR677" s="41" t="s">
        <v>107</v>
      </c>
      <c r="CS677" s="41" t="s">
        <v>107</v>
      </c>
      <c r="CT677" s="41" t="s">
        <v>107</v>
      </c>
      <c r="CU677" s="41" t="s">
        <v>107</v>
      </c>
      <c r="CV677" s="41" t="s">
        <v>107</v>
      </c>
      <c r="CW677" s="41" t="s">
        <v>107</v>
      </c>
      <c r="CX677" s="41" t="s">
        <v>107</v>
      </c>
      <c r="CY677" s="41" t="s">
        <v>107</v>
      </c>
      <c r="CZ677" s="41" t="s">
        <v>107</v>
      </c>
      <c r="DA677" s="41" t="s">
        <v>107</v>
      </c>
      <c r="DB677" s="41" t="s">
        <v>107</v>
      </c>
      <c r="DC677" s="41" t="s">
        <v>107</v>
      </c>
      <c r="DD677" s="332">
        <v>13479710</v>
      </c>
      <c r="DE677" s="43">
        <v>1</v>
      </c>
      <c r="DF677" s="390">
        <v>1</v>
      </c>
      <c r="DG677" s="310"/>
      <c r="DH677" s="203"/>
      <c r="DI677" s="279" t="str" cm="1">
        <f t="array" ref="DI677">+IF(AND(C677&lt;&gt;"Vehículos Eléctricos",C677&lt;&gt;"Vehículos Híbridos",AD677="PERCENTIL 50"),
     IF(VLOOKUP(_xlfn.TEXTJOIN("_",FALSE,C677:E677),BD_Perc!$A:$P,_xlfn.IFS(BD!AE677="Intervalo de precio 1",12,BD!AE677="Intervalo de precio 2",13),FALSE)&lt;=1,
     VLOOKUP(_xlfn.TEXTJOIN("_",FALSE,C677:E677),BD_Perc!$A:$P,16,FALSE),"Ok P50"),
     "Ok P30/70 ó Híbrido/Eléctrico")</f>
        <v>Ok P30/70 ó Híbrido/Eléctrico</v>
      </c>
      <c r="DJ677" s="279" t="str">
        <f t="shared" si="61"/>
        <v>Vehículos Convencionales_Camperos/Camionetas_4x4</v>
      </c>
      <c r="DK677" s="331">
        <f t="shared" si="65"/>
        <v>339450000</v>
      </c>
      <c r="DL677" s="326"/>
    </row>
    <row r="678" spans="1:116" ht="25.5">
      <c r="A678" s="28">
        <v>673</v>
      </c>
      <c r="B678" s="114" t="s">
        <v>254</v>
      </c>
      <c r="C678" s="29" t="s">
        <v>0</v>
      </c>
      <c r="D678" s="29" t="s">
        <v>105</v>
      </c>
      <c r="E678" s="42" t="s">
        <v>106</v>
      </c>
      <c r="F678" s="42" t="s">
        <v>107</v>
      </c>
      <c r="G678" s="30" t="s">
        <v>1463</v>
      </c>
      <c r="H678" s="42" t="s">
        <v>1464</v>
      </c>
      <c r="I678" s="28">
        <v>2801138</v>
      </c>
      <c r="J678" s="28" t="s">
        <v>1465</v>
      </c>
      <c r="K678" s="31" t="s">
        <v>111</v>
      </c>
      <c r="L678" s="32">
        <v>98</v>
      </c>
      <c r="M678" s="29" t="s">
        <v>107</v>
      </c>
      <c r="N678" s="34">
        <v>73000000</v>
      </c>
      <c r="O678" s="34">
        <f>+IFERROR(VLOOKUP(I678,Precio_Fasecolda!A:C,3,FALSE),IFERROR(VLOOKUP(I678,Precio_Fasecolda!B:C,2,FALSE),N678))</f>
        <v>73000000</v>
      </c>
      <c r="P678" s="34">
        <f t="shared" si="62"/>
        <v>0</v>
      </c>
      <c r="Q678" s="29" t="s">
        <v>107</v>
      </c>
      <c r="R678" s="28" t="s">
        <v>2415</v>
      </c>
      <c r="S678" s="28" t="s">
        <v>112</v>
      </c>
      <c r="T678" s="28" t="s">
        <v>107</v>
      </c>
      <c r="U678" s="28" t="s">
        <v>107</v>
      </c>
      <c r="V678" s="42" t="s">
        <v>107</v>
      </c>
      <c r="W678" s="28" t="s">
        <v>107</v>
      </c>
      <c r="X678" s="28" t="s">
        <v>107</v>
      </c>
      <c r="Y678" s="28" t="str">
        <f t="shared" si="63"/>
        <v>N.A.</v>
      </c>
      <c r="Z678" s="292">
        <f t="shared" si="60"/>
        <v>70080000</v>
      </c>
      <c r="AA678" s="28" cm="1">
        <f t="array" aca="1" ref="AA678" ca="1">_xlfn.IFS(DK678&lt;$DK$4,1,AND(DK678&gt;=$DK$4,DK678&lt;=$AA$4),2,DK678&gt;$AA$4,3)</f>
        <v>2</v>
      </c>
      <c r="AB678" s="28" t="s">
        <v>2335</v>
      </c>
      <c r="AC678" s="28" t="str" cm="1">
        <f t="array" ref="AC678">IF(AB678="PERCENTIL 30","",_xlfn.IFS(DK678&lt;$AC$4,1,DK678&gt;$AC$4,2))</f>
        <v/>
      </c>
      <c r="AD678" s="28" t="str">
        <f>+IFERROR(VLOOKUP(_xlfn.TEXTJOIN("_", FALSE, C678:E678), BD_Perc!$A:$O, 15, FALSE),"Segmentación no encontrada o vehículo inactivo")</f>
        <v>PERCENTIL 30-70</v>
      </c>
      <c r="AE678" s="28" t="str" cm="1">
        <f t="array" ref="AE678">_xlfn.IFS(
    AD678 = "PERCENTIL 50",
    _xlfn.IFS(
        BD!DK678 &lt; VLOOKUP(_xlfn.TEXTJOIN("_", FALSE, C678:E678), BD_Perc!$A:$O, 11, FALSE), "Intervalo de precio 1",
        BD!DK678 &gt;= VLOOKUP(_xlfn.TEXTJOIN("_", FALSE, C678:E678), BD_Perc!$A:$O, 11, FALSE), "Intervalo de precio 2"
    ),
    AD678 = "PERCENTIL 30-70",
    _xlfn.IFS(
        BD!DK678 &lt; VLOOKUP(_xlfn.TEXTJOIN("_", FALSE, C678:E678), BD_Perc!$A:$O, 6, FALSE), "Intervalo de precio 1",
        BD!DK678 &lt; VLOOKUP(_xlfn.TEXTJOIN("_", FALSE, C678:E678), BD_Perc!$A:$O, 7, FALSE), "Intervalo de precio 2",
        BD!DK678 &gt;= VLOOKUP(_xlfn.TEXTJOIN("_", FALSE, C678:E678), BD_Perc!$A:$O, 7, FALSE), "Intervalo de precio 3"
    ),
    AD678="Segmentación no encontrada o vehículo inactivo","Segmentación no encontrada o vehículo inactivo"
)</f>
        <v>Intervalo de precio 2</v>
      </c>
      <c r="AF678" s="57" t="s">
        <v>2413</v>
      </c>
      <c r="AG678" s="35" t="b">
        <f t="shared" si="64"/>
        <v>1</v>
      </c>
      <c r="AH678" s="207">
        <v>0.04</v>
      </c>
      <c r="AI678" s="207">
        <v>0.04</v>
      </c>
      <c r="AJ678" s="207">
        <v>0.04</v>
      </c>
      <c r="AK678" s="207">
        <v>0.05</v>
      </c>
      <c r="AL678" s="207">
        <v>0.06</v>
      </c>
      <c r="AM678" s="207">
        <v>7.0000000000000007E-2</v>
      </c>
      <c r="AN678" s="28" t="s">
        <v>1251</v>
      </c>
      <c r="AO678" s="28" t="s">
        <v>176</v>
      </c>
      <c r="AP678" s="28" t="s">
        <v>1251</v>
      </c>
      <c r="AQ678" s="37">
        <v>1</v>
      </c>
      <c r="AR678" s="38">
        <v>8689479</v>
      </c>
      <c r="AS678" s="38">
        <v>245086</v>
      </c>
      <c r="AT678" s="38">
        <v>0</v>
      </c>
      <c r="AU678" s="38" t="s">
        <v>107</v>
      </c>
      <c r="AV678" s="38" t="s">
        <v>107</v>
      </c>
      <c r="AW678" s="38">
        <v>9531108</v>
      </c>
      <c r="AX678" s="38">
        <v>612714</v>
      </c>
      <c r="AY678" s="38">
        <v>612714</v>
      </c>
      <c r="AZ678" s="38">
        <v>136159</v>
      </c>
      <c r="BA678" s="38" t="s">
        <v>107</v>
      </c>
      <c r="BB678" s="38" t="s">
        <v>107</v>
      </c>
      <c r="BC678" s="38" t="s">
        <v>107</v>
      </c>
      <c r="BD678" s="38" t="s">
        <v>107</v>
      </c>
      <c r="BE678" s="38" t="s">
        <v>107</v>
      </c>
      <c r="BF678" s="38">
        <v>2723174</v>
      </c>
      <c r="BG678" s="38">
        <v>2587015</v>
      </c>
      <c r="BH678" s="38">
        <v>9531108</v>
      </c>
      <c r="BI678" s="38">
        <v>2587015</v>
      </c>
      <c r="BJ678" s="38">
        <v>2587015</v>
      </c>
      <c r="BK678" s="38">
        <v>0</v>
      </c>
      <c r="BL678" s="38">
        <v>0</v>
      </c>
      <c r="BM678" s="38">
        <v>953111</v>
      </c>
      <c r="BN678" s="38">
        <v>1456898</v>
      </c>
      <c r="BO678" s="38" t="s">
        <v>107</v>
      </c>
      <c r="BP678" s="38">
        <v>7897204</v>
      </c>
      <c r="BQ678" s="38">
        <v>204238</v>
      </c>
      <c r="BR678" s="38">
        <v>3403968</v>
      </c>
      <c r="BS678" s="38">
        <v>939495</v>
      </c>
      <c r="BT678" s="38" t="s">
        <v>107</v>
      </c>
      <c r="BU678" s="38" t="s">
        <v>107</v>
      </c>
      <c r="BV678" s="38" t="s">
        <v>107</v>
      </c>
      <c r="BW678" s="38" t="s">
        <v>107</v>
      </c>
      <c r="BX678" s="38">
        <v>204238</v>
      </c>
      <c r="BY678" s="38" t="s">
        <v>107</v>
      </c>
      <c r="BZ678" s="38">
        <v>7624887</v>
      </c>
      <c r="CA678" s="38">
        <v>0</v>
      </c>
      <c r="CB678" s="38">
        <v>1225429</v>
      </c>
      <c r="CC678" s="330" t="s">
        <v>107</v>
      </c>
      <c r="CD678" s="38" t="s">
        <v>107</v>
      </c>
      <c r="CE678" s="38" t="s">
        <v>107</v>
      </c>
      <c r="CF678" s="38" t="s">
        <v>107</v>
      </c>
      <c r="CG678" s="38" t="s">
        <v>107</v>
      </c>
      <c r="CH678" s="41" t="s">
        <v>176</v>
      </c>
      <c r="CI678" s="41" t="s">
        <v>176</v>
      </c>
      <c r="CJ678" s="41" t="s">
        <v>176</v>
      </c>
      <c r="CK678" s="41" t="s">
        <v>176</v>
      </c>
      <c r="CL678" s="41" t="s">
        <v>176</v>
      </c>
      <c r="CM678" s="41" t="s">
        <v>176</v>
      </c>
      <c r="CN678" s="41" t="s">
        <v>107</v>
      </c>
      <c r="CO678" s="41" t="s">
        <v>107</v>
      </c>
      <c r="CP678" s="41" t="s">
        <v>107</v>
      </c>
      <c r="CQ678" s="41" t="s">
        <v>107</v>
      </c>
      <c r="CR678" s="41" t="s">
        <v>107</v>
      </c>
      <c r="CS678" s="41" t="s">
        <v>107</v>
      </c>
      <c r="CT678" s="41" t="s">
        <v>107</v>
      </c>
      <c r="CU678" s="41" t="s">
        <v>107</v>
      </c>
      <c r="CV678" s="41" t="s">
        <v>107</v>
      </c>
      <c r="CW678" s="41" t="s">
        <v>107</v>
      </c>
      <c r="CX678" s="41" t="s">
        <v>107</v>
      </c>
      <c r="CY678" s="41" t="s">
        <v>107</v>
      </c>
      <c r="CZ678" s="41" t="s">
        <v>107</v>
      </c>
      <c r="DA678" s="41" t="s">
        <v>107</v>
      </c>
      <c r="DB678" s="41" t="s">
        <v>107</v>
      </c>
      <c r="DC678" s="41" t="s">
        <v>107</v>
      </c>
      <c r="DD678" s="332">
        <v>13479710</v>
      </c>
      <c r="DE678" s="43">
        <v>1</v>
      </c>
      <c r="DF678" s="390">
        <v>1</v>
      </c>
      <c r="DG678" s="310"/>
      <c r="DH678" s="203"/>
      <c r="DI678" s="279" t="str" cm="1">
        <f t="array" ref="DI678">+IF(AND(C678&lt;&gt;"Vehículos Eléctricos",C678&lt;&gt;"Vehículos Híbridos",AD678="PERCENTIL 50"),
     IF(VLOOKUP(_xlfn.TEXTJOIN("_",FALSE,C678:E678),BD_Perc!$A:$P,_xlfn.IFS(BD!AE678="Intervalo de precio 1",12,BD!AE678="Intervalo de precio 2",13),FALSE)&lt;=1,
     VLOOKUP(_xlfn.TEXTJOIN("_",FALSE,C678:E678),BD_Perc!$A:$P,16,FALSE),"Ok P50"),
     "Ok P30/70 ó Híbrido/Eléctrico")</f>
        <v>Ok P30/70 ó Híbrido/Eléctrico</v>
      </c>
      <c r="DJ678" s="279" t="str">
        <f t="shared" si="61"/>
        <v>Vehículos Convencionales_Automóviles_Hatchback</v>
      </c>
      <c r="DK678" s="331">
        <f t="shared" si="65"/>
        <v>70080000</v>
      </c>
      <c r="DL678" s="326"/>
    </row>
    <row r="679" spans="1:116" ht="25.5">
      <c r="A679" s="28">
        <v>674</v>
      </c>
      <c r="B679" s="114" t="s">
        <v>254</v>
      </c>
      <c r="C679" s="29" t="s">
        <v>0</v>
      </c>
      <c r="D679" s="29" t="s">
        <v>337</v>
      </c>
      <c r="E679" s="42" t="s">
        <v>338</v>
      </c>
      <c r="F679" s="42" t="s">
        <v>107</v>
      </c>
      <c r="G679" s="30" t="s">
        <v>1466</v>
      </c>
      <c r="H679" s="42" t="s">
        <v>1467</v>
      </c>
      <c r="I679" s="28">
        <v>2801150</v>
      </c>
      <c r="J679" s="28" t="s">
        <v>1468</v>
      </c>
      <c r="K679" s="31" t="s">
        <v>366</v>
      </c>
      <c r="L679" s="32">
        <v>99</v>
      </c>
      <c r="M679" s="33">
        <v>5</v>
      </c>
      <c r="N679" s="34">
        <v>72800000</v>
      </c>
      <c r="O679" s="34">
        <f>+IFERROR(VLOOKUP(I679,Precio_Fasecolda!A:C,3,FALSE),IFERROR(VLOOKUP(I679,Precio_Fasecolda!B:C,2,FALSE),N679))</f>
        <v>72800000</v>
      </c>
      <c r="P679" s="34">
        <f t="shared" si="62"/>
        <v>0</v>
      </c>
      <c r="Q679" s="33" t="s">
        <v>338</v>
      </c>
      <c r="R679" s="28" t="s">
        <v>2415</v>
      </c>
      <c r="S679" s="28" t="s">
        <v>112</v>
      </c>
      <c r="T679" s="28" t="s">
        <v>107</v>
      </c>
      <c r="U679" s="28" t="s">
        <v>107</v>
      </c>
      <c r="V679" s="42" t="s">
        <v>107</v>
      </c>
      <c r="W679" s="28" t="s">
        <v>107</v>
      </c>
      <c r="X679" s="28" t="s">
        <v>107</v>
      </c>
      <c r="Y679" s="28" t="str">
        <f t="shared" si="63"/>
        <v>N.A.</v>
      </c>
      <c r="Z679" s="292">
        <f t="shared" si="60"/>
        <v>67704000</v>
      </c>
      <c r="AA679" s="28" cm="1">
        <f t="array" aca="1" ref="AA679" ca="1">_xlfn.IFS(DK679&lt;$DK$4,1,AND(DK679&gt;=$DK$4,DK679&lt;=$AA$4),2,DK679&gt;$AA$4,3)</f>
        <v>2</v>
      </c>
      <c r="AB679" s="28">
        <v>0</v>
      </c>
      <c r="AC679" s="28" cm="1">
        <f t="array" aca="1" ref="AC679" ca="1">IF(AB679="PERCENTIL 30","",_xlfn.IFS(DK679&lt;$AC$4,1,DK679&gt;$AC$4,2))</f>
        <v>1</v>
      </c>
      <c r="AD679" s="28" t="str">
        <f>+IFERROR(VLOOKUP(_xlfn.TEXTJOIN("_", FALSE, C679:E679), BD_Perc!$A:$O, 15, FALSE),"Segmentación no encontrada o vehículo inactivo")</f>
        <v>PERCENTIL 30-70</v>
      </c>
      <c r="AE679" s="28" t="str" cm="1">
        <f t="array" ref="AE679">_xlfn.IFS(
    AD679 = "PERCENTIL 50",
    _xlfn.IFS(
        BD!DK679 &lt; VLOOKUP(_xlfn.TEXTJOIN("_", FALSE, C679:E679), BD_Perc!$A:$O, 11, FALSE), "Intervalo de precio 1",
        BD!DK679 &gt;= VLOOKUP(_xlfn.TEXTJOIN("_", FALSE, C679:E679), BD_Perc!$A:$O, 11, FALSE), "Intervalo de precio 2"
    ),
    AD679 = "PERCENTIL 30-70",
    _xlfn.IFS(
        BD!DK679 &lt; VLOOKUP(_xlfn.TEXTJOIN("_", FALSE, C679:E679), BD_Perc!$A:$O, 6, FALSE), "Intervalo de precio 1",
        BD!DK679 &lt; VLOOKUP(_xlfn.TEXTJOIN("_", FALSE, C679:E679), BD_Perc!$A:$O, 7, FALSE), "Intervalo de precio 2",
        BD!DK679 &gt;= VLOOKUP(_xlfn.TEXTJOIN("_", FALSE, C679:E679), BD_Perc!$A:$O, 7, FALSE), "Intervalo de precio 3"
    ),
    AD679="Segmentación no encontrada o vehículo inactivo","Segmentación no encontrada o vehículo inactivo"
)</f>
        <v>Intervalo de precio 1</v>
      </c>
      <c r="AF679" s="57" t="s">
        <v>2412</v>
      </c>
      <c r="AG679" s="35" t="b">
        <f t="shared" si="64"/>
        <v>1</v>
      </c>
      <c r="AH679" s="205">
        <v>7.0000000000000007E-2</v>
      </c>
      <c r="AI679" s="205">
        <v>7.4999999999999997E-2</v>
      </c>
      <c r="AJ679" s="205">
        <v>0.08</v>
      </c>
      <c r="AK679" s="205">
        <v>8.5000000000000006E-2</v>
      </c>
      <c r="AL679" s="205">
        <v>0.09</v>
      </c>
      <c r="AM679" s="205">
        <v>0.1</v>
      </c>
      <c r="AN679" s="28" t="s">
        <v>1251</v>
      </c>
      <c r="AO679" s="28" t="s">
        <v>1251</v>
      </c>
      <c r="AP679" s="28" t="s">
        <v>1251</v>
      </c>
      <c r="AQ679" s="37">
        <v>1</v>
      </c>
      <c r="AR679" s="38">
        <v>8689479</v>
      </c>
      <c r="AS679" s="38">
        <v>245086</v>
      </c>
      <c r="AT679" s="38">
        <v>0</v>
      </c>
      <c r="AU679" s="38" t="s">
        <v>107</v>
      </c>
      <c r="AV679" s="38" t="s">
        <v>107</v>
      </c>
      <c r="AW679" s="38">
        <v>9531108</v>
      </c>
      <c r="AX679" s="38">
        <v>612714</v>
      </c>
      <c r="AY679" s="38">
        <v>612714</v>
      </c>
      <c r="AZ679" s="38">
        <v>136159</v>
      </c>
      <c r="BA679" s="38" t="s">
        <v>107</v>
      </c>
      <c r="BB679" s="38" t="s">
        <v>107</v>
      </c>
      <c r="BC679" s="38" t="s">
        <v>107</v>
      </c>
      <c r="BD679" s="38" t="s">
        <v>107</v>
      </c>
      <c r="BE679" s="38" t="s">
        <v>107</v>
      </c>
      <c r="BF679" s="38">
        <v>2723174</v>
      </c>
      <c r="BG679" s="38">
        <v>2587015</v>
      </c>
      <c r="BH679" s="38">
        <v>9531108</v>
      </c>
      <c r="BI679" s="38">
        <v>2587015</v>
      </c>
      <c r="BJ679" s="38">
        <v>2587015</v>
      </c>
      <c r="BK679" s="38">
        <v>0</v>
      </c>
      <c r="BL679" s="38">
        <v>0</v>
      </c>
      <c r="BM679" s="38">
        <v>953111</v>
      </c>
      <c r="BN679" s="38">
        <v>1456898</v>
      </c>
      <c r="BO679" s="38" t="s">
        <v>107</v>
      </c>
      <c r="BP679" s="38">
        <v>7897204</v>
      </c>
      <c r="BQ679" s="38">
        <v>204238</v>
      </c>
      <c r="BR679" s="38">
        <v>3403968</v>
      </c>
      <c r="BS679" s="38">
        <v>939495</v>
      </c>
      <c r="BT679" s="38" t="s">
        <v>107</v>
      </c>
      <c r="BU679" s="38" t="s">
        <v>107</v>
      </c>
      <c r="BV679" s="38" t="s">
        <v>107</v>
      </c>
      <c r="BW679" s="38" t="s">
        <v>107</v>
      </c>
      <c r="BX679" s="38">
        <v>204238</v>
      </c>
      <c r="BY679" s="38" t="s">
        <v>107</v>
      </c>
      <c r="BZ679" s="38">
        <v>7624887</v>
      </c>
      <c r="CA679" s="38">
        <v>0</v>
      </c>
      <c r="CB679" s="38">
        <v>1225429</v>
      </c>
      <c r="CC679" s="330" t="s">
        <v>107</v>
      </c>
      <c r="CD679" s="38" t="s">
        <v>107</v>
      </c>
      <c r="CE679" s="38" t="s">
        <v>107</v>
      </c>
      <c r="CF679" s="38" t="s">
        <v>107</v>
      </c>
      <c r="CG679" s="38" t="s">
        <v>107</v>
      </c>
      <c r="CH679" s="41" t="s">
        <v>176</v>
      </c>
      <c r="CI679" s="41" t="s">
        <v>176</v>
      </c>
      <c r="CJ679" s="41" t="s">
        <v>176</v>
      </c>
      <c r="CK679" s="41" t="s">
        <v>176</v>
      </c>
      <c r="CL679" s="41" t="s">
        <v>176</v>
      </c>
      <c r="CM679" s="41" t="s">
        <v>176</v>
      </c>
      <c r="CN679" s="41" t="s">
        <v>107</v>
      </c>
      <c r="CO679" s="41" t="s">
        <v>107</v>
      </c>
      <c r="CP679" s="41" t="s">
        <v>107</v>
      </c>
      <c r="CQ679" s="41" t="s">
        <v>107</v>
      </c>
      <c r="CR679" s="41" t="s">
        <v>107</v>
      </c>
      <c r="CS679" s="41" t="s">
        <v>107</v>
      </c>
      <c r="CT679" s="41" t="s">
        <v>107</v>
      </c>
      <c r="CU679" s="41" t="s">
        <v>107</v>
      </c>
      <c r="CV679" s="41" t="s">
        <v>107</v>
      </c>
      <c r="CW679" s="41" t="s">
        <v>107</v>
      </c>
      <c r="CX679" s="41" t="s">
        <v>107</v>
      </c>
      <c r="CY679" s="41" t="s">
        <v>107</v>
      </c>
      <c r="CZ679" s="41" t="s">
        <v>107</v>
      </c>
      <c r="DA679" s="41" t="s">
        <v>107</v>
      </c>
      <c r="DB679" s="41" t="s">
        <v>107</v>
      </c>
      <c r="DC679" s="41" t="s">
        <v>107</v>
      </c>
      <c r="DD679" s="332">
        <v>13479710</v>
      </c>
      <c r="DE679" s="43">
        <v>1</v>
      </c>
      <c r="DF679" s="390">
        <v>1</v>
      </c>
      <c r="DG679" s="310"/>
      <c r="DH679" s="203"/>
      <c r="DI679" s="279" t="str" cm="1">
        <f t="array" ref="DI679">+IF(AND(C679&lt;&gt;"Vehículos Eléctricos",C679&lt;&gt;"Vehículos Híbridos",AD679="PERCENTIL 50"),
     IF(VLOOKUP(_xlfn.TEXTJOIN("_",FALSE,C679:E679),BD_Perc!$A:$P,_xlfn.IFS(BD!AE679="Intervalo de precio 1",12,BD!AE679="Intervalo de precio 2",13),FALSE)&lt;=1,
     VLOOKUP(_xlfn.TEXTJOIN("_",FALSE,C679:E679),BD_Perc!$A:$P,16,FALSE),"Ok P50"),
     "Ok P30/70 ó Híbrido/Eléctrico")</f>
        <v>Ok P30/70 ó Híbrido/Eléctrico</v>
      </c>
      <c r="DJ679" s="279" t="str">
        <f t="shared" si="61"/>
        <v>Vehículos Convencionales_Camperos/Camionetas_4x2</v>
      </c>
      <c r="DK679" s="331">
        <f t="shared" si="65"/>
        <v>67704000</v>
      </c>
      <c r="DL679" s="326"/>
    </row>
    <row r="680" spans="1:116" ht="25.5">
      <c r="A680" s="28">
        <v>675</v>
      </c>
      <c r="B680" s="114" t="s">
        <v>139</v>
      </c>
      <c r="C680" s="29" t="s">
        <v>0</v>
      </c>
      <c r="D680" s="29" t="s">
        <v>105</v>
      </c>
      <c r="E680" s="42" t="s">
        <v>2380</v>
      </c>
      <c r="F680" s="42" t="s">
        <v>107</v>
      </c>
      <c r="G680" s="128" t="s">
        <v>1469</v>
      </c>
      <c r="H680" s="42" t="s">
        <v>990</v>
      </c>
      <c r="I680" s="28" t="s">
        <v>107</v>
      </c>
      <c r="J680" s="28" t="s">
        <v>1470</v>
      </c>
      <c r="K680" s="31" t="s">
        <v>127</v>
      </c>
      <c r="L680" s="88">
        <v>106</v>
      </c>
      <c r="M680" s="33" t="s">
        <v>107</v>
      </c>
      <c r="N680" s="34">
        <v>59200000</v>
      </c>
      <c r="O680" s="34">
        <f>+IFERROR(VLOOKUP(I680,Precio_Fasecolda!A:C,3,FALSE),IFERROR(VLOOKUP(I680,Precio_Fasecolda!B:C,2,FALSE),N680))</f>
        <v>59200000</v>
      </c>
      <c r="P680" s="34">
        <f t="shared" si="62"/>
        <v>0</v>
      </c>
      <c r="Q680" s="33" t="s">
        <v>107</v>
      </c>
      <c r="R680" s="28" t="s">
        <v>130</v>
      </c>
      <c r="S680" s="28" t="s">
        <v>112</v>
      </c>
      <c r="T680" s="28" t="s">
        <v>107</v>
      </c>
      <c r="U680" s="28" t="s">
        <v>107</v>
      </c>
      <c r="V680" s="42" t="s">
        <v>107</v>
      </c>
      <c r="W680" s="28" t="s">
        <v>107</v>
      </c>
      <c r="X680" s="28" t="s">
        <v>107</v>
      </c>
      <c r="Y680" s="28" t="str">
        <f t="shared" si="63"/>
        <v>N.A.</v>
      </c>
      <c r="Z680" s="292">
        <f t="shared" si="60"/>
        <v>59200000</v>
      </c>
      <c r="AA680" s="28" cm="1">
        <f t="array" aca="1" ref="AA680" ca="1">_xlfn.IFS(DK680&lt;$DK$4,1,AND(DK680&gt;=$DK$4,DK680&lt;=$AA$4),2,DK680&gt;$AA$4,3)</f>
        <v>2</v>
      </c>
      <c r="AB680" s="28">
        <v>0</v>
      </c>
      <c r="AC680" s="28" cm="1">
        <f t="array" aca="1" ref="AC680" ca="1">IF(AB680="PERCENTIL 30","",_xlfn.IFS(DK680&lt;$AC$4,1,DK680&gt;$AC$4,2))</f>
        <v>1</v>
      </c>
      <c r="AD680" s="28" t="str">
        <f>+IFERROR(VLOOKUP(_xlfn.TEXTJOIN("_", FALSE, C680:E680), BD_Perc!$A:$O, 15, FALSE),"Segmentación no encontrada o vehículo inactivo")</f>
        <v>PERCENTIL 30-70</v>
      </c>
      <c r="AE680" s="28" t="str" cm="1">
        <f t="array" ref="AE680">_xlfn.IFS(
    AD680 = "PERCENTIL 50",
    _xlfn.IFS(
        BD!DK680 &lt; VLOOKUP(_xlfn.TEXTJOIN("_", FALSE, C680:E680), BD_Perc!$A:$O, 11, FALSE), "Intervalo de precio 1",
        BD!DK680 &gt;= VLOOKUP(_xlfn.TEXTJOIN("_", FALSE, C680:E680), BD_Perc!$A:$O, 11, FALSE), "Intervalo de precio 2"
    ),
    AD680 = "PERCENTIL 30-70",
    _xlfn.IFS(
        BD!DK680 &lt; VLOOKUP(_xlfn.TEXTJOIN("_", FALSE, C680:E680), BD_Perc!$A:$O, 6, FALSE), "Intervalo de precio 1",
        BD!DK680 &lt; VLOOKUP(_xlfn.TEXTJOIN("_", FALSE, C680:E680), BD_Perc!$A:$O, 7, FALSE), "Intervalo de precio 2",
        BD!DK680 &gt;= VLOOKUP(_xlfn.TEXTJOIN("_", FALSE, C680:E680), BD_Perc!$A:$O, 7, FALSE), "Intervalo de precio 3"
    ),
    AD680="Segmentación no encontrada o vehículo inactivo","Segmentación no encontrada o vehículo inactivo"
)</f>
        <v>Intervalo de precio 1</v>
      </c>
      <c r="AF680" s="57" t="s">
        <v>2412</v>
      </c>
      <c r="AG680" s="35" t="b">
        <f t="shared" si="64"/>
        <v>1</v>
      </c>
      <c r="AH680" s="205">
        <v>0</v>
      </c>
      <c r="AI680" s="205">
        <v>5.0000000000000001E-3</v>
      </c>
      <c r="AJ680" s="205">
        <v>5.0000000000000001E-3</v>
      </c>
      <c r="AK680" s="205">
        <v>5.0000000000000001E-3</v>
      </c>
      <c r="AL680" s="205">
        <v>5.0000000000000001E-3</v>
      </c>
      <c r="AM680" s="205">
        <v>5.0000000000000001E-3</v>
      </c>
      <c r="AN680" s="28" t="s">
        <v>173</v>
      </c>
      <c r="AO680" s="28" t="s">
        <v>173</v>
      </c>
      <c r="AP680" s="28" t="s">
        <v>173</v>
      </c>
      <c r="AQ680" s="37">
        <v>0</v>
      </c>
      <c r="AR680" s="38">
        <v>8689479</v>
      </c>
      <c r="AS680" s="38">
        <v>101536</v>
      </c>
      <c r="AT680" s="38">
        <v>652725</v>
      </c>
      <c r="AU680" s="38" t="s">
        <v>107</v>
      </c>
      <c r="AV680" s="38" t="s">
        <v>107</v>
      </c>
      <c r="AW680" s="38">
        <v>11894104</v>
      </c>
      <c r="AX680" s="38">
        <v>0</v>
      </c>
      <c r="AY680" s="38">
        <v>406140</v>
      </c>
      <c r="AZ680" s="38">
        <v>101536</v>
      </c>
      <c r="BA680" s="38">
        <v>703493</v>
      </c>
      <c r="BB680" s="38" t="s">
        <v>107</v>
      </c>
      <c r="BC680" s="38" t="s">
        <v>107</v>
      </c>
      <c r="BD680" s="38" t="s">
        <v>107</v>
      </c>
      <c r="BE680" s="38" t="s">
        <v>107</v>
      </c>
      <c r="BF680" s="38" t="s">
        <v>107</v>
      </c>
      <c r="BG680" s="38">
        <v>2248276</v>
      </c>
      <c r="BH680" s="38" t="s">
        <v>107</v>
      </c>
      <c r="BI680" s="38">
        <v>1740600</v>
      </c>
      <c r="BJ680" s="38">
        <v>1740600</v>
      </c>
      <c r="BK680" s="38">
        <v>0</v>
      </c>
      <c r="BL680" s="38">
        <v>696240</v>
      </c>
      <c r="BM680" s="38">
        <v>652725</v>
      </c>
      <c r="BN680" s="38" t="s">
        <v>107</v>
      </c>
      <c r="BO680" s="38" t="s">
        <v>107</v>
      </c>
      <c r="BP680" s="38">
        <v>1087875</v>
      </c>
      <c r="BQ680" s="38">
        <v>101536</v>
      </c>
      <c r="BR680" s="38">
        <v>2030700</v>
      </c>
      <c r="BS680" s="38">
        <v>1740600</v>
      </c>
      <c r="BT680" s="38" t="s">
        <v>107</v>
      </c>
      <c r="BU680" s="38" t="s">
        <v>107</v>
      </c>
      <c r="BV680" s="38">
        <v>1377975</v>
      </c>
      <c r="BW680" s="38">
        <v>2175750</v>
      </c>
      <c r="BX680" s="38">
        <v>101536</v>
      </c>
      <c r="BY680" s="38" t="s">
        <v>107</v>
      </c>
      <c r="BZ680" s="38" t="s">
        <v>107</v>
      </c>
      <c r="CA680" s="38">
        <v>0</v>
      </c>
      <c r="CB680" s="38">
        <v>507675</v>
      </c>
      <c r="CC680" s="330" t="s">
        <v>107</v>
      </c>
      <c r="CD680" s="38" t="s">
        <v>107</v>
      </c>
      <c r="CE680" s="38" t="s">
        <v>107</v>
      </c>
      <c r="CF680" s="38" t="s">
        <v>107</v>
      </c>
      <c r="CG680" s="38" t="s">
        <v>107</v>
      </c>
      <c r="CH680" s="41" t="s">
        <v>176</v>
      </c>
      <c r="CI680" s="41" t="s">
        <v>176</v>
      </c>
      <c r="CJ680" s="41" t="s">
        <v>107</v>
      </c>
      <c r="CK680" s="41" t="s">
        <v>176</v>
      </c>
      <c r="CL680" s="41" t="s">
        <v>176</v>
      </c>
      <c r="CM680" s="41" t="s">
        <v>176</v>
      </c>
      <c r="CN680" s="41" t="s">
        <v>107</v>
      </c>
      <c r="CO680" s="42" t="s">
        <v>107</v>
      </c>
      <c r="CP680" s="41" t="s">
        <v>1139</v>
      </c>
      <c r="CQ680" s="41" t="s">
        <v>1139</v>
      </c>
      <c r="CR680" s="41" t="s">
        <v>1139</v>
      </c>
      <c r="CS680" s="41" t="s">
        <v>1139</v>
      </c>
      <c r="CT680" s="41" t="s">
        <v>1139</v>
      </c>
      <c r="CU680" s="41" t="s">
        <v>1139</v>
      </c>
      <c r="CV680" s="41" t="s">
        <v>1139</v>
      </c>
      <c r="CW680" s="41" t="s">
        <v>1139</v>
      </c>
      <c r="CX680" s="41" t="s">
        <v>1139</v>
      </c>
      <c r="CY680" s="41" t="s">
        <v>1139</v>
      </c>
      <c r="CZ680" s="41" t="s">
        <v>1139</v>
      </c>
      <c r="DA680" s="41" t="s">
        <v>1139</v>
      </c>
      <c r="DB680" s="41" t="s">
        <v>1139</v>
      </c>
      <c r="DC680" s="41" t="s">
        <v>1139</v>
      </c>
      <c r="DD680" s="332">
        <v>5511901</v>
      </c>
      <c r="DE680" s="43">
        <v>1</v>
      </c>
      <c r="DF680" s="390">
        <v>1</v>
      </c>
      <c r="DG680" s="310"/>
      <c r="DH680" s="203"/>
      <c r="DI680" s="279" t="str" cm="1">
        <f t="array" ref="DI680">+IF(AND(C680&lt;&gt;"Vehículos Eléctricos",C680&lt;&gt;"Vehículos Híbridos",AD680="PERCENTIL 50"),
     IF(VLOOKUP(_xlfn.TEXTJOIN("_",FALSE,C680:E680),BD_Perc!$A:$P,_xlfn.IFS(BD!AE680="Intervalo de precio 1",12,BD!AE680="Intervalo de precio 2",13),FALSE)&lt;=1,
     VLOOKUP(_xlfn.TEXTJOIN("_",FALSE,C680:E680),BD_Perc!$A:$P,16,FALSE),"Ok P50"),
     "Ok P30/70 ó Híbrido/Eléctrico")</f>
        <v>Ok P30/70 ó Híbrido/Eléctrico</v>
      </c>
      <c r="DJ680" s="279" t="str">
        <f t="shared" si="61"/>
        <v>Vehículos Convencionales_Automóviles_Sedán</v>
      </c>
      <c r="DK680" s="331">
        <f t="shared" si="65"/>
        <v>59200000</v>
      </c>
      <c r="DL680" s="326"/>
    </row>
    <row r="681" spans="1:116" ht="25.5">
      <c r="A681" s="28">
        <v>676</v>
      </c>
      <c r="B681" s="114" t="s">
        <v>139</v>
      </c>
      <c r="C681" s="29" t="s">
        <v>0</v>
      </c>
      <c r="D681" s="29" t="s">
        <v>105</v>
      </c>
      <c r="E681" s="42" t="s">
        <v>2380</v>
      </c>
      <c r="F681" s="42" t="s">
        <v>107</v>
      </c>
      <c r="G681" s="128" t="s">
        <v>1471</v>
      </c>
      <c r="H681" s="42" t="s">
        <v>990</v>
      </c>
      <c r="I681" s="28" t="s">
        <v>107</v>
      </c>
      <c r="J681" s="28" t="s">
        <v>1472</v>
      </c>
      <c r="K681" s="31" t="s">
        <v>127</v>
      </c>
      <c r="L681" s="88">
        <v>106</v>
      </c>
      <c r="M681" s="33" t="s">
        <v>107</v>
      </c>
      <c r="N681" s="34">
        <v>63900000</v>
      </c>
      <c r="O681" s="34">
        <f>+IFERROR(VLOOKUP(I681,Precio_Fasecolda!A:C,3,FALSE),IFERROR(VLOOKUP(I681,Precio_Fasecolda!B:C,2,FALSE),N681))</f>
        <v>63900000</v>
      </c>
      <c r="P681" s="34">
        <f t="shared" si="62"/>
        <v>0</v>
      </c>
      <c r="Q681" s="33" t="s">
        <v>107</v>
      </c>
      <c r="R681" s="28" t="s">
        <v>130</v>
      </c>
      <c r="S681" s="28" t="s">
        <v>112</v>
      </c>
      <c r="T681" s="28" t="s">
        <v>107</v>
      </c>
      <c r="U681" s="28" t="s">
        <v>107</v>
      </c>
      <c r="V681" s="42" t="s">
        <v>107</v>
      </c>
      <c r="W681" s="28" t="s">
        <v>107</v>
      </c>
      <c r="X681" s="28" t="s">
        <v>107</v>
      </c>
      <c r="Y681" s="28" t="str">
        <f t="shared" si="63"/>
        <v>N.A.</v>
      </c>
      <c r="Z681" s="292">
        <f t="shared" si="60"/>
        <v>63900000</v>
      </c>
      <c r="AA681" s="28" cm="1">
        <f t="array" aca="1" ref="AA681" ca="1">_xlfn.IFS(DK681&lt;$DK$4,1,AND(DK681&gt;=$DK$4,DK681&lt;=$AA$4),2,DK681&gt;$AA$4,3)</f>
        <v>2</v>
      </c>
      <c r="AB681" s="28">
        <v>0</v>
      </c>
      <c r="AC681" s="28" cm="1">
        <f t="array" aca="1" ref="AC681" ca="1">IF(AB681="PERCENTIL 30","",_xlfn.IFS(DK681&lt;$AC$4,1,DK681&gt;$AC$4,2))</f>
        <v>1</v>
      </c>
      <c r="AD681" s="28" t="str">
        <f>+IFERROR(VLOOKUP(_xlfn.TEXTJOIN("_", FALSE, C681:E681), BD_Perc!$A:$O, 15, FALSE),"Segmentación no encontrada o vehículo inactivo")</f>
        <v>PERCENTIL 30-70</v>
      </c>
      <c r="AE681" s="28" t="str" cm="1">
        <f t="array" ref="AE681">_xlfn.IFS(
    AD681 = "PERCENTIL 50",
    _xlfn.IFS(
        BD!DK681 &lt; VLOOKUP(_xlfn.TEXTJOIN("_", FALSE, C681:E681), BD_Perc!$A:$O, 11, FALSE), "Intervalo de precio 1",
        BD!DK681 &gt;= VLOOKUP(_xlfn.TEXTJOIN("_", FALSE, C681:E681), BD_Perc!$A:$O, 11, FALSE), "Intervalo de precio 2"
    ),
    AD681 = "PERCENTIL 30-70",
    _xlfn.IFS(
        BD!DK681 &lt; VLOOKUP(_xlfn.TEXTJOIN("_", FALSE, C681:E681), BD_Perc!$A:$O, 6, FALSE), "Intervalo de precio 1",
        BD!DK681 &lt; VLOOKUP(_xlfn.TEXTJOIN("_", FALSE, C681:E681), BD_Perc!$A:$O, 7, FALSE), "Intervalo de precio 2",
        BD!DK681 &gt;= VLOOKUP(_xlfn.TEXTJOIN("_", FALSE, C681:E681), BD_Perc!$A:$O, 7, FALSE), "Intervalo de precio 3"
    ),
    AD681="Segmentación no encontrada o vehículo inactivo","Segmentación no encontrada o vehículo inactivo"
)</f>
        <v>Intervalo de precio 1</v>
      </c>
      <c r="AF681" s="57" t="s">
        <v>2412</v>
      </c>
      <c r="AG681" s="35" t="b">
        <f t="shared" si="64"/>
        <v>1</v>
      </c>
      <c r="AH681" s="205">
        <v>0</v>
      </c>
      <c r="AI681" s="205">
        <v>5.0000000000000001E-3</v>
      </c>
      <c r="AJ681" s="205">
        <v>5.0000000000000001E-3</v>
      </c>
      <c r="AK681" s="205">
        <v>5.0000000000000001E-3</v>
      </c>
      <c r="AL681" s="205">
        <v>5.0000000000000001E-3</v>
      </c>
      <c r="AM681" s="205">
        <v>5.0000000000000001E-3</v>
      </c>
      <c r="AN681" s="28" t="s">
        <v>173</v>
      </c>
      <c r="AO681" s="28" t="s">
        <v>173</v>
      </c>
      <c r="AP681" s="28" t="s">
        <v>173</v>
      </c>
      <c r="AQ681" s="37">
        <v>0</v>
      </c>
      <c r="AR681" s="38">
        <v>8689479</v>
      </c>
      <c r="AS681" s="38">
        <v>101536</v>
      </c>
      <c r="AT681" s="38">
        <v>652725</v>
      </c>
      <c r="AU681" s="38" t="s">
        <v>107</v>
      </c>
      <c r="AV681" s="38" t="s">
        <v>107</v>
      </c>
      <c r="AW681" s="38">
        <v>11894104</v>
      </c>
      <c r="AX681" s="38">
        <v>0</v>
      </c>
      <c r="AY681" s="38">
        <v>0</v>
      </c>
      <c r="AZ681" s="38">
        <v>101536</v>
      </c>
      <c r="BA681" s="38">
        <v>703493</v>
      </c>
      <c r="BB681" s="38" t="s">
        <v>107</v>
      </c>
      <c r="BC681" s="38" t="s">
        <v>107</v>
      </c>
      <c r="BD681" s="38" t="s">
        <v>107</v>
      </c>
      <c r="BE681" s="38" t="s">
        <v>107</v>
      </c>
      <c r="BF681" s="38" t="s">
        <v>107</v>
      </c>
      <c r="BG681" s="38">
        <v>2248277</v>
      </c>
      <c r="BH681" s="38" t="s">
        <v>107</v>
      </c>
      <c r="BI681" s="38">
        <v>1740600</v>
      </c>
      <c r="BJ681" s="38">
        <v>1740600</v>
      </c>
      <c r="BK681" s="38">
        <v>0</v>
      </c>
      <c r="BL681" s="38">
        <v>696240</v>
      </c>
      <c r="BM681" s="38">
        <v>652726</v>
      </c>
      <c r="BN681" s="38" t="s">
        <v>107</v>
      </c>
      <c r="BO681" s="38" t="s">
        <v>107</v>
      </c>
      <c r="BP681" s="38">
        <v>1087875</v>
      </c>
      <c r="BQ681" s="38">
        <v>101536</v>
      </c>
      <c r="BR681" s="38">
        <v>2030700</v>
      </c>
      <c r="BS681" s="38">
        <v>1740600</v>
      </c>
      <c r="BT681" s="38" t="s">
        <v>107</v>
      </c>
      <c r="BU681" s="38" t="s">
        <v>107</v>
      </c>
      <c r="BV681" s="38">
        <v>1377975</v>
      </c>
      <c r="BW681" s="38">
        <v>2175750</v>
      </c>
      <c r="BX681" s="38">
        <v>101536</v>
      </c>
      <c r="BY681" s="38" t="s">
        <v>107</v>
      </c>
      <c r="BZ681" s="38" t="s">
        <v>107</v>
      </c>
      <c r="CA681" s="38">
        <v>0</v>
      </c>
      <c r="CB681" s="38">
        <v>507677</v>
      </c>
      <c r="CC681" s="330" t="s">
        <v>107</v>
      </c>
      <c r="CD681" s="38" t="s">
        <v>107</v>
      </c>
      <c r="CE681" s="38" t="s">
        <v>107</v>
      </c>
      <c r="CF681" s="38" t="s">
        <v>107</v>
      </c>
      <c r="CG681" s="38" t="s">
        <v>107</v>
      </c>
      <c r="CH681" s="41" t="s">
        <v>176</v>
      </c>
      <c r="CI681" s="41" t="s">
        <v>176</v>
      </c>
      <c r="CJ681" s="41" t="s">
        <v>176</v>
      </c>
      <c r="CK681" s="41" t="s">
        <v>176</v>
      </c>
      <c r="CL681" s="41" t="s">
        <v>176</v>
      </c>
      <c r="CM681" s="41" t="s">
        <v>176</v>
      </c>
      <c r="CN681" s="41" t="s">
        <v>107</v>
      </c>
      <c r="CO681" s="42" t="s">
        <v>107</v>
      </c>
      <c r="CP681" s="41" t="s">
        <v>1139</v>
      </c>
      <c r="CQ681" s="41" t="s">
        <v>1139</v>
      </c>
      <c r="CR681" s="41" t="s">
        <v>1139</v>
      </c>
      <c r="CS681" s="41" t="s">
        <v>1139</v>
      </c>
      <c r="CT681" s="41" t="s">
        <v>1139</v>
      </c>
      <c r="CU681" s="41" t="s">
        <v>1139</v>
      </c>
      <c r="CV681" s="41" t="s">
        <v>1139</v>
      </c>
      <c r="CW681" s="41" t="s">
        <v>1139</v>
      </c>
      <c r="CX681" s="41" t="s">
        <v>1139</v>
      </c>
      <c r="CY681" s="41" t="s">
        <v>1139</v>
      </c>
      <c r="CZ681" s="41" t="s">
        <v>1139</v>
      </c>
      <c r="DA681" s="41" t="s">
        <v>1139</v>
      </c>
      <c r="DB681" s="41" t="s">
        <v>1139</v>
      </c>
      <c r="DC681" s="41" t="s">
        <v>1139</v>
      </c>
      <c r="DD681" s="332">
        <v>5511901</v>
      </c>
      <c r="DE681" s="43">
        <v>1</v>
      </c>
      <c r="DF681" s="390">
        <v>1</v>
      </c>
      <c r="DG681" s="310"/>
      <c r="DH681" s="203"/>
      <c r="DI681" s="279" t="str" cm="1">
        <f t="array" ref="DI681">+IF(AND(C681&lt;&gt;"Vehículos Eléctricos",C681&lt;&gt;"Vehículos Híbridos",AD681="PERCENTIL 50"),
     IF(VLOOKUP(_xlfn.TEXTJOIN("_",FALSE,C681:E681),BD_Perc!$A:$P,_xlfn.IFS(BD!AE681="Intervalo de precio 1",12,BD!AE681="Intervalo de precio 2",13),FALSE)&lt;=1,
     VLOOKUP(_xlfn.TEXTJOIN("_",FALSE,C681:E681),BD_Perc!$A:$P,16,FALSE),"Ok P50"),
     "Ok P30/70 ó Híbrido/Eléctrico")</f>
        <v>Ok P30/70 ó Híbrido/Eléctrico</v>
      </c>
      <c r="DJ681" s="279" t="str">
        <f t="shared" si="61"/>
        <v>Vehículos Convencionales_Automóviles_Sedán</v>
      </c>
      <c r="DK681" s="331">
        <f t="shared" si="65"/>
        <v>63900000</v>
      </c>
      <c r="DL681" s="326"/>
    </row>
    <row r="682" spans="1:116" ht="25.5">
      <c r="A682" s="28">
        <v>677</v>
      </c>
      <c r="B682" s="114" t="s">
        <v>139</v>
      </c>
      <c r="C682" s="29" t="s">
        <v>0</v>
      </c>
      <c r="D682" s="29" t="s">
        <v>105</v>
      </c>
      <c r="E682" s="42" t="s">
        <v>2380</v>
      </c>
      <c r="F682" s="42" t="s">
        <v>107</v>
      </c>
      <c r="G682" s="128" t="s">
        <v>1473</v>
      </c>
      <c r="H682" s="42" t="s">
        <v>990</v>
      </c>
      <c r="I682" s="28" t="s">
        <v>107</v>
      </c>
      <c r="J682" s="28" t="s">
        <v>1474</v>
      </c>
      <c r="K682" s="31" t="s">
        <v>142</v>
      </c>
      <c r="L682" s="88">
        <v>168</v>
      </c>
      <c r="M682" s="29" t="s">
        <v>107</v>
      </c>
      <c r="N682" s="34">
        <v>69990000</v>
      </c>
      <c r="O682" s="34">
        <f>+IFERROR(VLOOKUP(I682,Precio_Fasecolda!A:C,3,FALSE),IFERROR(VLOOKUP(I682,Precio_Fasecolda!B:C,2,FALSE),N682))</f>
        <v>69990000</v>
      </c>
      <c r="P682" s="34">
        <f t="shared" si="62"/>
        <v>0</v>
      </c>
      <c r="Q682" s="29" t="s">
        <v>107</v>
      </c>
      <c r="R682" s="28" t="s">
        <v>2415</v>
      </c>
      <c r="S682" s="28" t="s">
        <v>112</v>
      </c>
      <c r="T682" s="28" t="s">
        <v>107</v>
      </c>
      <c r="U682" s="28" t="s">
        <v>107</v>
      </c>
      <c r="V682" s="42" t="s">
        <v>107</v>
      </c>
      <c r="W682" s="28" t="s">
        <v>107</v>
      </c>
      <c r="X682" s="28" t="s">
        <v>107</v>
      </c>
      <c r="Y682" s="28" t="str">
        <f t="shared" si="63"/>
        <v>N.A.</v>
      </c>
      <c r="Z682" s="292">
        <f t="shared" si="60"/>
        <v>69990000</v>
      </c>
      <c r="AA682" s="28" cm="1">
        <f t="array" aca="1" ref="AA682" ca="1">_xlfn.IFS(DK682&lt;$DK$4,1,AND(DK682&gt;=$DK$4,DK682&lt;=$AA$4),2,DK682&gt;$AA$4,3)</f>
        <v>2</v>
      </c>
      <c r="AB682" s="28">
        <v>0</v>
      </c>
      <c r="AC682" s="28" cm="1">
        <f t="array" aca="1" ref="AC682" ca="1">IF(AB682="PERCENTIL 30","",_xlfn.IFS(DK682&lt;$AC$4,1,DK682&gt;$AC$4,2))</f>
        <v>1</v>
      </c>
      <c r="AD682" s="28" t="str">
        <f>+IFERROR(VLOOKUP(_xlfn.TEXTJOIN("_", FALSE, C682:E682), BD_Perc!$A:$O, 15, FALSE),"Segmentación no encontrada o vehículo inactivo")</f>
        <v>PERCENTIL 30-70</v>
      </c>
      <c r="AE682" s="28" t="str" cm="1">
        <f t="array" ref="AE682">_xlfn.IFS(
    AD682 = "PERCENTIL 50",
    _xlfn.IFS(
        BD!DK682 &lt; VLOOKUP(_xlfn.TEXTJOIN("_", FALSE, C682:E682), BD_Perc!$A:$O, 11, FALSE), "Intervalo de precio 1",
        BD!DK682 &gt;= VLOOKUP(_xlfn.TEXTJOIN("_", FALSE, C682:E682), BD_Perc!$A:$O, 11, FALSE), "Intervalo de precio 2"
    ),
    AD682 = "PERCENTIL 30-70",
    _xlfn.IFS(
        BD!DK682 &lt; VLOOKUP(_xlfn.TEXTJOIN("_", FALSE, C682:E682), BD_Perc!$A:$O, 6, FALSE), "Intervalo de precio 1",
        BD!DK682 &lt; VLOOKUP(_xlfn.TEXTJOIN("_", FALSE, C682:E682), BD_Perc!$A:$O, 7, FALSE), "Intervalo de precio 2",
        BD!DK682 &gt;= VLOOKUP(_xlfn.TEXTJOIN("_", FALSE, C682:E682), BD_Perc!$A:$O, 7, FALSE), "Intervalo de precio 3"
    ),
    AD682="Segmentación no encontrada o vehículo inactivo","Segmentación no encontrada o vehículo inactivo"
)</f>
        <v>Intervalo de precio 1</v>
      </c>
      <c r="AF682" s="57" t="s">
        <v>2412</v>
      </c>
      <c r="AG682" s="35" t="b">
        <f t="shared" si="64"/>
        <v>1</v>
      </c>
      <c r="AH682" s="205">
        <v>0</v>
      </c>
      <c r="AI682" s="205">
        <v>5.0000000000000001E-3</v>
      </c>
      <c r="AJ682" s="205">
        <v>5.0000000000000001E-3</v>
      </c>
      <c r="AK682" s="205">
        <v>5.0000000000000001E-3</v>
      </c>
      <c r="AL682" s="205">
        <v>5.0000000000000001E-3</v>
      </c>
      <c r="AM682" s="205">
        <v>5.0000000000000001E-3</v>
      </c>
      <c r="AN682" s="28" t="s">
        <v>173</v>
      </c>
      <c r="AO682" s="28" t="s">
        <v>173</v>
      </c>
      <c r="AP682" s="28" t="s">
        <v>173</v>
      </c>
      <c r="AQ682" s="37">
        <v>0</v>
      </c>
      <c r="AR682" s="38">
        <v>8689479</v>
      </c>
      <c r="AS682" s="38">
        <v>101536</v>
      </c>
      <c r="AT682" s="38">
        <v>652725</v>
      </c>
      <c r="AU682" s="38" t="s">
        <v>107</v>
      </c>
      <c r="AV682" s="38" t="s">
        <v>107</v>
      </c>
      <c r="AW682" s="38">
        <v>11894104</v>
      </c>
      <c r="AX682" s="38" t="s">
        <v>107</v>
      </c>
      <c r="AY682" s="38" t="s">
        <v>107</v>
      </c>
      <c r="AZ682" s="38">
        <v>101536</v>
      </c>
      <c r="BA682" s="38">
        <v>703493</v>
      </c>
      <c r="BB682" s="38" t="s">
        <v>107</v>
      </c>
      <c r="BC682" s="38" t="s">
        <v>107</v>
      </c>
      <c r="BD682" s="38" t="s">
        <v>107</v>
      </c>
      <c r="BE682" s="38" t="s">
        <v>107</v>
      </c>
      <c r="BF682" s="38" t="s">
        <v>107</v>
      </c>
      <c r="BG682" s="38">
        <v>3626251</v>
      </c>
      <c r="BH682" s="38" t="s">
        <v>107</v>
      </c>
      <c r="BI682" s="38">
        <v>1740600</v>
      </c>
      <c r="BJ682" s="38">
        <v>1740600</v>
      </c>
      <c r="BK682" s="38">
        <v>0</v>
      </c>
      <c r="BL682" s="38">
        <v>696240</v>
      </c>
      <c r="BM682" s="38">
        <v>652726</v>
      </c>
      <c r="BN682" s="38" t="s">
        <v>107</v>
      </c>
      <c r="BO682" s="38" t="s">
        <v>107</v>
      </c>
      <c r="BP682" s="38">
        <v>1087875</v>
      </c>
      <c r="BQ682" s="38">
        <v>101536</v>
      </c>
      <c r="BR682" s="38">
        <v>2030700</v>
      </c>
      <c r="BS682" s="38">
        <v>1740600</v>
      </c>
      <c r="BT682" s="38" t="s">
        <v>107</v>
      </c>
      <c r="BU682" s="38" t="s">
        <v>107</v>
      </c>
      <c r="BV682" s="38">
        <v>1377975</v>
      </c>
      <c r="BW682" s="38">
        <v>2175750</v>
      </c>
      <c r="BX682" s="38">
        <v>101536</v>
      </c>
      <c r="BY682" s="38" t="s">
        <v>107</v>
      </c>
      <c r="BZ682" s="38" t="s">
        <v>107</v>
      </c>
      <c r="CA682" s="38">
        <v>0</v>
      </c>
      <c r="CB682" s="38">
        <v>507675</v>
      </c>
      <c r="CC682" s="330" t="s">
        <v>107</v>
      </c>
      <c r="CD682" s="38" t="s">
        <v>107</v>
      </c>
      <c r="CE682" s="38" t="s">
        <v>107</v>
      </c>
      <c r="CF682" s="38" t="s">
        <v>107</v>
      </c>
      <c r="CG682" s="38" t="s">
        <v>107</v>
      </c>
      <c r="CH682" s="41" t="s">
        <v>176</v>
      </c>
      <c r="CI682" s="41" t="s">
        <v>176</v>
      </c>
      <c r="CJ682" s="41" t="s">
        <v>107</v>
      </c>
      <c r="CK682" s="41" t="s">
        <v>176</v>
      </c>
      <c r="CL682" s="41" t="s">
        <v>176</v>
      </c>
      <c r="CM682" s="41" t="s">
        <v>176</v>
      </c>
      <c r="CN682" s="41" t="s">
        <v>107</v>
      </c>
      <c r="CO682" s="42" t="s">
        <v>107</v>
      </c>
      <c r="CP682" s="41" t="s">
        <v>1139</v>
      </c>
      <c r="CQ682" s="41" t="s">
        <v>1139</v>
      </c>
      <c r="CR682" s="41" t="s">
        <v>1139</v>
      </c>
      <c r="CS682" s="41" t="s">
        <v>1139</v>
      </c>
      <c r="CT682" s="41" t="s">
        <v>1139</v>
      </c>
      <c r="CU682" s="41" t="s">
        <v>1139</v>
      </c>
      <c r="CV682" s="41" t="s">
        <v>1139</v>
      </c>
      <c r="CW682" s="41" t="s">
        <v>1139</v>
      </c>
      <c r="CX682" s="41" t="s">
        <v>1139</v>
      </c>
      <c r="CY682" s="41" t="s">
        <v>1139</v>
      </c>
      <c r="CZ682" s="41" t="s">
        <v>1139</v>
      </c>
      <c r="DA682" s="41" t="s">
        <v>1139</v>
      </c>
      <c r="DB682" s="41" t="s">
        <v>1139</v>
      </c>
      <c r="DC682" s="41" t="s">
        <v>1139</v>
      </c>
      <c r="DD682" s="332">
        <v>5511901</v>
      </c>
      <c r="DE682" s="43">
        <v>1</v>
      </c>
      <c r="DF682" s="390">
        <v>1</v>
      </c>
      <c r="DG682" s="310"/>
      <c r="DH682" s="203"/>
      <c r="DI682" s="279" t="str" cm="1">
        <f t="array" ref="DI682">+IF(AND(C682&lt;&gt;"Vehículos Eléctricos",C682&lt;&gt;"Vehículos Híbridos",AD682="PERCENTIL 50"),
     IF(VLOOKUP(_xlfn.TEXTJOIN("_",FALSE,C682:E682),BD_Perc!$A:$P,_xlfn.IFS(BD!AE682="Intervalo de precio 1",12,BD!AE682="Intervalo de precio 2",13),FALSE)&lt;=1,
     VLOOKUP(_xlfn.TEXTJOIN("_",FALSE,C682:E682),BD_Perc!$A:$P,16,FALSE),"Ok P50"),
     "Ok P30/70 ó Híbrido/Eléctrico")</f>
        <v>Ok P30/70 ó Híbrido/Eléctrico</v>
      </c>
      <c r="DJ682" s="279" t="str">
        <f t="shared" si="61"/>
        <v>Vehículos Convencionales_Automóviles_Sedán</v>
      </c>
      <c r="DK682" s="331">
        <f t="shared" si="65"/>
        <v>69990000</v>
      </c>
      <c r="DL682" s="326"/>
    </row>
    <row r="683" spans="1:116" ht="25.5">
      <c r="A683" s="28">
        <v>678</v>
      </c>
      <c r="B683" s="114" t="s">
        <v>139</v>
      </c>
      <c r="C683" s="29" t="s">
        <v>0</v>
      </c>
      <c r="D683" s="29" t="s">
        <v>105</v>
      </c>
      <c r="E683" s="42" t="s">
        <v>2380</v>
      </c>
      <c r="F683" s="42" t="s">
        <v>107</v>
      </c>
      <c r="G683" s="128" t="s">
        <v>1475</v>
      </c>
      <c r="H683" s="42" t="s">
        <v>990</v>
      </c>
      <c r="I683" s="28" t="s">
        <v>107</v>
      </c>
      <c r="J683" s="28" t="s">
        <v>1476</v>
      </c>
      <c r="K683" s="31" t="s">
        <v>142</v>
      </c>
      <c r="L683" s="88">
        <v>168</v>
      </c>
      <c r="M683" s="29" t="s">
        <v>107</v>
      </c>
      <c r="N683" s="34">
        <v>79900000</v>
      </c>
      <c r="O683" s="34">
        <f>+IFERROR(VLOOKUP(I683,Precio_Fasecolda!A:C,3,FALSE),IFERROR(VLOOKUP(I683,Precio_Fasecolda!B:C,2,FALSE),N683))</f>
        <v>79900000</v>
      </c>
      <c r="P683" s="34">
        <f t="shared" si="62"/>
        <v>0</v>
      </c>
      <c r="Q683" s="29" t="s">
        <v>107</v>
      </c>
      <c r="R683" s="28" t="s">
        <v>2415</v>
      </c>
      <c r="S683" s="28" t="s">
        <v>112</v>
      </c>
      <c r="T683" s="28" t="s">
        <v>107</v>
      </c>
      <c r="U683" s="28" t="s">
        <v>107</v>
      </c>
      <c r="V683" s="42" t="s">
        <v>107</v>
      </c>
      <c r="W683" s="28" t="s">
        <v>107</v>
      </c>
      <c r="X683" s="28" t="s">
        <v>107</v>
      </c>
      <c r="Y683" s="28" t="str">
        <f t="shared" si="63"/>
        <v>N.A.</v>
      </c>
      <c r="Z683" s="292">
        <f t="shared" si="60"/>
        <v>79900000</v>
      </c>
      <c r="AA683" s="28" cm="1">
        <f t="array" aca="1" ref="AA683" ca="1">_xlfn.IFS(DK683&lt;$DK$4,1,AND(DK683&gt;=$DK$4,DK683&lt;=$AA$4),2,DK683&gt;$AA$4,3)</f>
        <v>2</v>
      </c>
      <c r="AB683" s="28">
        <v>0</v>
      </c>
      <c r="AC683" s="28" cm="1">
        <f t="array" aca="1" ref="AC683" ca="1">IF(AB683="PERCENTIL 30","",_xlfn.IFS(DK683&lt;$AC$4,1,DK683&gt;$AC$4,2))</f>
        <v>1</v>
      </c>
      <c r="AD683" s="28" t="str">
        <f>+IFERROR(VLOOKUP(_xlfn.TEXTJOIN("_", FALSE, C683:E683), BD_Perc!$A:$O, 15, FALSE),"Segmentación no encontrada o vehículo inactivo")</f>
        <v>PERCENTIL 30-70</v>
      </c>
      <c r="AE683" s="28" t="str" cm="1">
        <f t="array" ref="AE683">_xlfn.IFS(
    AD683 = "PERCENTIL 50",
    _xlfn.IFS(
        BD!DK683 &lt; VLOOKUP(_xlfn.TEXTJOIN("_", FALSE, C683:E683), BD_Perc!$A:$O, 11, FALSE), "Intervalo de precio 1",
        BD!DK683 &gt;= VLOOKUP(_xlfn.TEXTJOIN("_", FALSE, C683:E683), BD_Perc!$A:$O, 11, FALSE), "Intervalo de precio 2"
    ),
    AD683 = "PERCENTIL 30-70",
    _xlfn.IFS(
        BD!DK683 &lt; VLOOKUP(_xlfn.TEXTJOIN("_", FALSE, C683:E683), BD_Perc!$A:$O, 6, FALSE), "Intervalo de precio 1",
        BD!DK683 &lt; VLOOKUP(_xlfn.TEXTJOIN("_", FALSE, C683:E683), BD_Perc!$A:$O, 7, FALSE), "Intervalo de precio 2",
        BD!DK683 &gt;= VLOOKUP(_xlfn.TEXTJOIN("_", FALSE, C683:E683), BD_Perc!$A:$O, 7, FALSE), "Intervalo de precio 3"
    ),
    AD683="Segmentación no encontrada o vehículo inactivo","Segmentación no encontrada o vehículo inactivo"
)</f>
        <v>Intervalo de precio 2</v>
      </c>
      <c r="AF683" s="57" t="s">
        <v>2413</v>
      </c>
      <c r="AG683" s="35" t="b">
        <f t="shared" si="64"/>
        <v>1</v>
      </c>
      <c r="AH683" s="205">
        <v>0</v>
      </c>
      <c r="AI683" s="205">
        <v>5.0000000000000001E-3</v>
      </c>
      <c r="AJ683" s="205">
        <v>5.0000000000000001E-3</v>
      </c>
      <c r="AK683" s="205">
        <v>5.0000000000000001E-3</v>
      </c>
      <c r="AL683" s="205">
        <v>5.0000000000000001E-3</v>
      </c>
      <c r="AM683" s="205">
        <v>5.0000000000000001E-3</v>
      </c>
      <c r="AN683" s="28" t="s">
        <v>173</v>
      </c>
      <c r="AO683" s="28" t="s">
        <v>173</v>
      </c>
      <c r="AP683" s="28" t="s">
        <v>173</v>
      </c>
      <c r="AQ683" s="37">
        <v>0</v>
      </c>
      <c r="AR683" s="38">
        <v>8689479</v>
      </c>
      <c r="AS683" s="38">
        <v>101536</v>
      </c>
      <c r="AT683" s="38">
        <v>652725</v>
      </c>
      <c r="AU683" s="38" t="s">
        <v>107</v>
      </c>
      <c r="AV683" s="38" t="s">
        <v>107</v>
      </c>
      <c r="AW683" s="38">
        <v>11894105</v>
      </c>
      <c r="AX683" s="38" t="s">
        <v>107</v>
      </c>
      <c r="AY683" s="38">
        <v>696240</v>
      </c>
      <c r="AZ683" s="38">
        <v>101536</v>
      </c>
      <c r="BA683" s="38">
        <v>703493</v>
      </c>
      <c r="BB683" s="38" t="s">
        <v>107</v>
      </c>
      <c r="BC683" s="38" t="s">
        <v>107</v>
      </c>
      <c r="BD683" s="38" t="s">
        <v>107</v>
      </c>
      <c r="BE683" s="38" t="s">
        <v>107</v>
      </c>
      <c r="BF683" s="38" t="s">
        <v>107</v>
      </c>
      <c r="BG683" s="38">
        <v>3626251</v>
      </c>
      <c r="BH683" s="38" t="s">
        <v>107</v>
      </c>
      <c r="BI683" s="38">
        <v>1740600</v>
      </c>
      <c r="BJ683" s="38">
        <v>1740600</v>
      </c>
      <c r="BK683" s="38">
        <v>0</v>
      </c>
      <c r="BL683" s="38">
        <v>696241</v>
      </c>
      <c r="BM683" s="38">
        <v>652726</v>
      </c>
      <c r="BN683" s="38" t="s">
        <v>107</v>
      </c>
      <c r="BO683" s="38" t="s">
        <v>107</v>
      </c>
      <c r="BP683" s="38">
        <v>1087875</v>
      </c>
      <c r="BQ683" s="38">
        <v>101536</v>
      </c>
      <c r="BR683" s="38">
        <v>2030700</v>
      </c>
      <c r="BS683" s="38">
        <v>1740600</v>
      </c>
      <c r="BT683" s="38" t="s">
        <v>107</v>
      </c>
      <c r="BU683" s="38" t="s">
        <v>107</v>
      </c>
      <c r="BV683" s="38">
        <v>1377975</v>
      </c>
      <c r="BW683" s="38">
        <v>2175750</v>
      </c>
      <c r="BX683" s="38">
        <v>101536</v>
      </c>
      <c r="BY683" s="38" t="s">
        <v>107</v>
      </c>
      <c r="BZ683" s="38" t="s">
        <v>107</v>
      </c>
      <c r="CA683" s="38">
        <v>0</v>
      </c>
      <c r="CB683" s="38">
        <v>507675</v>
      </c>
      <c r="CC683" s="330" t="s">
        <v>107</v>
      </c>
      <c r="CD683" s="38" t="s">
        <v>107</v>
      </c>
      <c r="CE683" s="38" t="s">
        <v>107</v>
      </c>
      <c r="CF683" s="38" t="s">
        <v>107</v>
      </c>
      <c r="CG683" s="38" t="s">
        <v>107</v>
      </c>
      <c r="CH683" s="41" t="s">
        <v>176</v>
      </c>
      <c r="CI683" s="41" t="s">
        <v>176</v>
      </c>
      <c r="CJ683" s="41" t="s">
        <v>107</v>
      </c>
      <c r="CK683" s="41" t="s">
        <v>176</v>
      </c>
      <c r="CL683" s="41" t="s">
        <v>176</v>
      </c>
      <c r="CM683" s="41" t="s">
        <v>176</v>
      </c>
      <c r="CN683" s="41" t="s">
        <v>107</v>
      </c>
      <c r="CO683" s="42" t="s">
        <v>107</v>
      </c>
      <c r="CP683" s="41" t="s">
        <v>1139</v>
      </c>
      <c r="CQ683" s="41" t="s">
        <v>1139</v>
      </c>
      <c r="CR683" s="41" t="s">
        <v>1139</v>
      </c>
      <c r="CS683" s="41" t="s">
        <v>1139</v>
      </c>
      <c r="CT683" s="41" t="s">
        <v>1139</v>
      </c>
      <c r="CU683" s="41" t="s">
        <v>1139</v>
      </c>
      <c r="CV683" s="41" t="s">
        <v>1139</v>
      </c>
      <c r="CW683" s="41" t="s">
        <v>1139</v>
      </c>
      <c r="CX683" s="41" t="s">
        <v>1139</v>
      </c>
      <c r="CY683" s="41" t="s">
        <v>1139</v>
      </c>
      <c r="CZ683" s="41" t="s">
        <v>1139</v>
      </c>
      <c r="DA683" s="41" t="s">
        <v>1139</v>
      </c>
      <c r="DB683" s="41" t="s">
        <v>1139</v>
      </c>
      <c r="DC683" s="41" t="s">
        <v>1139</v>
      </c>
      <c r="DD683" s="332">
        <v>5511901</v>
      </c>
      <c r="DE683" s="43">
        <v>1</v>
      </c>
      <c r="DF683" s="390">
        <v>1</v>
      </c>
      <c r="DG683" s="310"/>
      <c r="DH683" s="203"/>
      <c r="DI683" s="279" t="str" cm="1">
        <f t="array" ref="DI683">+IF(AND(C683&lt;&gt;"Vehículos Eléctricos",C683&lt;&gt;"Vehículos Híbridos",AD683="PERCENTIL 50"),
     IF(VLOOKUP(_xlfn.TEXTJOIN("_",FALSE,C683:E683),BD_Perc!$A:$P,_xlfn.IFS(BD!AE683="Intervalo de precio 1",12,BD!AE683="Intervalo de precio 2",13),FALSE)&lt;=1,
     VLOOKUP(_xlfn.TEXTJOIN("_",FALSE,C683:E683),BD_Perc!$A:$P,16,FALSE),"Ok P50"),
     "Ok P30/70 ó Híbrido/Eléctrico")</f>
        <v>Ok P30/70 ó Híbrido/Eléctrico</v>
      </c>
      <c r="DJ683" s="279" t="str">
        <f t="shared" si="61"/>
        <v>Vehículos Convencionales_Automóviles_Sedán</v>
      </c>
      <c r="DK683" s="331">
        <f t="shared" si="65"/>
        <v>79900000</v>
      </c>
      <c r="DL683" s="326"/>
    </row>
    <row r="684" spans="1:116" ht="25.5">
      <c r="A684" s="28">
        <v>679</v>
      </c>
      <c r="B684" s="114" t="s">
        <v>139</v>
      </c>
      <c r="C684" s="29" t="s">
        <v>0</v>
      </c>
      <c r="D684" s="29" t="s">
        <v>665</v>
      </c>
      <c r="E684" s="42" t="s">
        <v>666</v>
      </c>
      <c r="F684" s="42" t="s">
        <v>346</v>
      </c>
      <c r="G684" s="128" t="s">
        <v>2435</v>
      </c>
      <c r="H684" s="42" t="s">
        <v>990</v>
      </c>
      <c r="I684" s="28">
        <v>9021085</v>
      </c>
      <c r="J684" s="28" t="s">
        <v>1477</v>
      </c>
      <c r="K684" s="31" t="s">
        <v>674</v>
      </c>
      <c r="L684" s="33">
        <v>164</v>
      </c>
      <c r="M684" s="33" t="s">
        <v>107</v>
      </c>
      <c r="N684" s="34">
        <v>193500000</v>
      </c>
      <c r="O684" s="34">
        <f>+IFERROR(VLOOKUP(I684,Precio_Fasecolda!A:C,3,FALSE),IFERROR(VLOOKUP(I684,Precio_Fasecolda!B:C,2,FALSE),N684))</f>
        <v>193500000</v>
      </c>
      <c r="P684" s="34">
        <f t="shared" si="62"/>
        <v>0</v>
      </c>
      <c r="Q684" s="33" t="s">
        <v>346</v>
      </c>
      <c r="R684" s="28" t="s">
        <v>2415</v>
      </c>
      <c r="S684" s="28" t="s">
        <v>112</v>
      </c>
      <c r="T684" s="28" t="s">
        <v>107</v>
      </c>
      <c r="U684" s="28" t="s">
        <v>107</v>
      </c>
      <c r="V684" s="42" t="s">
        <v>107</v>
      </c>
      <c r="W684" s="28" t="s">
        <v>107</v>
      </c>
      <c r="X684" s="28" t="s">
        <v>107</v>
      </c>
      <c r="Y684" s="28" t="str">
        <f t="shared" si="63"/>
        <v>N.A.</v>
      </c>
      <c r="Z684" s="292">
        <f t="shared" si="60"/>
        <v>193500000</v>
      </c>
      <c r="AA684" s="28" cm="1">
        <f t="array" aca="1" ref="AA684" ca="1">_xlfn.IFS(DK684&lt;$DK$4,1,AND(DK684&gt;=$DK$4,DK684&lt;=$AA$4),2,DK684&gt;$AA$4,3)</f>
        <v>2</v>
      </c>
      <c r="AB684" s="28">
        <v>0</v>
      </c>
      <c r="AC684" s="28" cm="1">
        <f t="array" aca="1" ref="AC684" ca="1">IF(AB684="PERCENTIL 30","",_xlfn.IFS(DK684&lt;$AC$4,1,DK684&gt;$AC$4,2))</f>
        <v>2</v>
      </c>
      <c r="AD684" s="28" t="str">
        <f>+IFERROR(VLOOKUP(_xlfn.TEXTJOIN("_", FALSE, C684:E684), BD_Perc!$A:$O, 15, FALSE),"Segmentación no encontrada o vehículo inactivo")</f>
        <v>PERCENTIL 30-70</v>
      </c>
      <c r="AE684" s="28" t="str" cm="1">
        <f t="array" ref="AE684">_xlfn.IFS(
    AD684 = "PERCENTIL 50",
    _xlfn.IFS(
        BD!DK684 &lt; VLOOKUP(_xlfn.TEXTJOIN("_", FALSE, C684:E684), BD_Perc!$A:$O, 11, FALSE), "Intervalo de precio 1",
        BD!DK684 &gt;= VLOOKUP(_xlfn.TEXTJOIN("_", FALSE, C684:E684), BD_Perc!$A:$O, 11, FALSE), "Intervalo de precio 2"
    ),
    AD684 = "PERCENTIL 30-70",
    _xlfn.IFS(
        BD!DK684 &lt; VLOOKUP(_xlfn.TEXTJOIN("_", FALSE, C684:E684), BD_Perc!$A:$O, 6, FALSE), "Intervalo de precio 1",
        BD!DK684 &lt; VLOOKUP(_xlfn.TEXTJOIN("_", FALSE, C684:E684), BD_Perc!$A:$O, 7, FALSE), "Intervalo de precio 2",
        BD!DK684 &gt;= VLOOKUP(_xlfn.TEXTJOIN("_", FALSE, C684:E684), BD_Perc!$A:$O, 7, FALSE), "Intervalo de precio 3"
    ),
    AD684="Segmentación no encontrada o vehículo inactivo","Segmentación no encontrada o vehículo inactivo"
)</f>
        <v>Intervalo de precio 2</v>
      </c>
      <c r="AF684" s="57" t="s">
        <v>2413</v>
      </c>
      <c r="AG684" s="35" t="b">
        <f t="shared" si="64"/>
        <v>1</v>
      </c>
      <c r="AH684" s="205">
        <v>0</v>
      </c>
      <c r="AI684" s="205">
        <v>0.03</v>
      </c>
      <c r="AJ684" s="205">
        <v>0.04</v>
      </c>
      <c r="AK684" s="205">
        <v>0.05</v>
      </c>
      <c r="AL684" s="205">
        <v>0.06</v>
      </c>
      <c r="AM684" s="205">
        <v>7.0000000000000007E-2</v>
      </c>
      <c r="AN684" s="28" t="s">
        <v>173</v>
      </c>
      <c r="AO684" s="28" t="s">
        <v>173</v>
      </c>
      <c r="AP684" s="28" t="s">
        <v>173</v>
      </c>
      <c r="AQ684" s="37">
        <v>0</v>
      </c>
      <c r="AR684" s="38">
        <v>8689479</v>
      </c>
      <c r="AS684" s="38">
        <v>101536</v>
      </c>
      <c r="AT684" s="38">
        <v>652725</v>
      </c>
      <c r="AU684" s="38">
        <v>986341</v>
      </c>
      <c r="AV684" s="38">
        <v>1813125</v>
      </c>
      <c r="AW684" s="38">
        <v>11894105</v>
      </c>
      <c r="AX684" s="38">
        <v>0</v>
      </c>
      <c r="AY684" s="38">
        <v>696240</v>
      </c>
      <c r="AZ684" s="38">
        <v>101536</v>
      </c>
      <c r="BA684" s="38">
        <v>703493</v>
      </c>
      <c r="BB684" s="38" t="s">
        <v>107</v>
      </c>
      <c r="BC684" s="38" t="s">
        <v>107</v>
      </c>
      <c r="BD684" s="38" t="s">
        <v>107</v>
      </c>
      <c r="BE684" s="38" t="s">
        <v>107</v>
      </c>
      <c r="BF684" s="38">
        <v>1232926</v>
      </c>
      <c r="BG684" s="38">
        <v>3626251</v>
      </c>
      <c r="BH684" s="38">
        <v>1740600</v>
      </c>
      <c r="BI684" s="38">
        <v>1740600</v>
      </c>
      <c r="BJ684" s="38">
        <v>1740600</v>
      </c>
      <c r="BK684" s="38">
        <v>0</v>
      </c>
      <c r="BL684" s="38">
        <v>0</v>
      </c>
      <c r="BM684" s="38">
        <v>652726</v>
      </c>
      <c r="BN684" s="38">
        <v>1740600</v>
      </c>
      <c r="BO684" s="38">
        <v>1232926</v>
      </c>
      <c r="BP684" s="38">
        <v>1232926</v>
      </c>
      <c r="BQ684" s="38">
        <v>101536</v>
      </c>
      <c r="BR684" s="38">
        <v>2030700</v>
      </c>
      <c r="BS684" s="38">
        <v>1740600</v>
      </c>
      <c r="BT684" s="38">
        <v>1813125</v>
      </c>
      <c r="BU684" s="38">
        <v>1813125</v>
      </c>
      <c r="BV684" s="38">
        <v>1813125</v>
      </c>
      <c r="BW684" s="38">
        <v>2175750</v>
      </c>
      <c r="BX684" s="38">
        <v>101536</v>
      </c>
      <c r="BY684" s="38">
        <v>6092101</v>
      </c>
      <c r="BZ684" s="38">
        <v>6092101</v>
      </c>
      <c r="CA684" s="38">
        <v>0</v>
      </c>
      <c r="CB684" s="38">
        <v>507675</v>
      </c>
      <c r="CC684" s="330" t="s">
        <v>107</v>
      </c>
      <c r="CD684" s="38">
        <v>2320801</v>
      </c>
      <c r="CE684" s="38" t="s">
        <v>107</v>
      </c>
      <c r="CF684" s="38" t="s">
        <v>107</v>
      </c>
      <c r="CG684" s="38" t="s">
        <v>107</v>
      </c>
      <c r="CH684" s="41" t="s">
        <v>176</v>
      </c>
      <c r="CI684" s="41" t="s">
        <v>176</v>
      </c>
      <c r="CJ684" s="41" t="s">
        <v>176</v>
      </c>
      <c r="CK684" s="41" t="s">
        <v>176</v>
      </c>
      <c r="CL684" s="41" t="s">
        <v>176</v>
      </c>
      <c r="CM684" s="41" t="s">
        <v>176</v>
      </c>
      <c r="CN684" s="41" t="s">
        <v>107</v>
      </c>
      <c r="CO684" s="42" t="s">
        <v>107</v>
      </c>
      <c r="CP684" s="41" t="s">
        <v>1139</v>
      </c>
      <c r="CQ684" s="41" t="s">
        <v>1139</v>
      </c>
      <c r="CR684" s="41" t="s">
        <v>1139</v>
      </c>
      <c r="CS684" s="41" t="s">
        <v>1139</v>
      </c>
      <c r="CT684" s="41" t="s">
        <v>1139</v>
      </c>
      <c r="CU684" s="41" t="s">
        <v>1139</v>
      </c>
      <c r="CV684" s="41" t="s">
        <v>1139</v>
      </c>
      <c r="CW684" s="41" t="s">
        <v>1139</v>
      </c>
      <c r="CX684" s="41" t="s">
        <v>1139</v>
      </c>
      <c r="CY684" s="41" t="s">
        <v>1139</v>
      </c>
      <c r="CZ684" s="41" t="s">
        <v>1139</v>
      </c>
      <c r="DA684" s="41" t="s">
        <v>1139</v>
      </c>
      <c r="DB684" s="41" t="s">
        <v>1139</v>
      </c>
      <c r="DC684" s="41" t="s">
        <v>1139</v>
      </c>
      <c r="DD684" s="332">
        <v>5511901</v>
      </c>
      <c r="DE684" s="43">
        <v>1</v>
      </c>
      <c r="DF684" s="390">
        <v>1</v>
      </c>
      <c r="DG684" s="310"/>
      <c r="DH684" s="203"/>
      <c r="DI684" s="279" t="str" cm="1">
        <f t="array" ref="DI684">+IF(AND(C684&lt;&gt;"Vehículos Eléctricos",C684&lt;&gt;"Vehículos Híbridos",AD684="PERCENTIL 50"),
     IF(VLOOKUP(_xlfn.TEXTJOIN("_",FALSE,C684:E684),BD_Perc!$A:$P,_xlfn.IFS(BD!AE684="Intervalo de precio 1",12,BD!AE684="Intervalo de precio 2",13),FALSE)&lt;=1,
     VLOOKUP(_xlfn.TEXTJOIN("_",FALSE,C684:E684),BD_Perc!$A:$P,16,FALSE),"Ok P50"),
     "Ok P30/70 ó Híbrido/Eléctrico")</f>
        <v>Ok P30/70 ó Híbrido/Eléctrico</v>
      </c>
      <c r="DJ684" s="279" t="str">
        <f t="shared" si="61"/>
        <v>Vehículos Convencionales_Pick Up_PICKUP DOBLE CAB - PLATON</v>
      </c>
      <c r="DK684" s="331">
        <f t="shared" si="65"/>
        <v>193500000</v>
      </c>
      <c r="DL684" s="326"/>
    </row>
    <row r="685" spans="1:116" ht="25.5">
      <c r="A685" s="28">
        <v>680</v>
      </c>
      <c r="B685" s="114" t="s">
        <v>139</v>
      </c>
      <c r="C685" s="29" t="s">
        <v>0</v>
      </c>
      <c r="D685" s="29" t="s">
        <v>665</v>
      </c>
      <c r="E685" s="42" t="s">
        <v>666</v>
      </c>
      <c r="F685" s="42" t="s">
        <v>346</v>
      </c>
      <c r="G685" s="128" t="s">
        <v>2436</v>
      </c>
      <c r="H685" s="42" t="s">
        <v>990</v>
      </c>
      <c r="I685" s="28">
        <v>9021087</v>
      </c>
      <c r="J685" s="28" t="s">
        <v>1478</v>
      </c>
      <c r="K685" s="31" t="s">
        <v>686</v>
      </c>
      <c r="L685" s="33">
        <v>235</v>
      </c>
      <c r="M685" s="33" t="s">
        <v>107</v>
      </c>
      <c r="N685" s="34">
        <v>263000000</v>
      </c>
      <c r="O685" s="34">
        <f>+IFERROR(VLOOKUP(I685,Precio_Fasecolda!A:C,3,FALSE),IFERROR(VLOOKUP(I685,Precio_Fasecolda!B:C,2,FALSE),N685))</f>
        <v>263000000</v>
      </c>
      <c r="P685" s="34">
        <f t="shared" si="62"/>
        <v>0</v>
      </c>
      <c r="Q685" s="33" t="s">
        <v>346</v>
      </c>
      <c r="R685" s="28" t="s">
        <v>130</v>
      </c>
      <c r="S685" s="28" t="s">
        <v>112</v>
      </c>
      <c r="T685" s="28" t="s">
        <v>107</v>
      </c>
      <c r="U685" s="28" t="s">
        <v>107</v>
      </c>
      <c r="V685" s="42" t="s">
        <v>107</v>
      </c>
      <c r="W685" s="28" t="s">
        <v>107</v>
      </c>
      <c r="X685" s="28" t="s">
        <v>107</v>
      </c>
      <c r="Y685" s="28" t="str">
        <f t="shared" si="63"/>
        <v>N.A.</v>
      </c>
      <c r="Z685" s="292">
        <f t="shared" si="60"/>
        <v>263000000</v>
      </c>
      <c r="AA685" s="28" cm="1">
        <f t="array" aca="1" ref="AA685" ca="1">_xlfn.IFS(DK685&lt;$DK$4,1,AND(DK685&gt;=$DK$4,DK685&lt;=$AA$4),2,DK685&gt;$AA$4,3)</f>
        <v>3</v>
      </c>
      <c r="AB685" s="28">
        <v>0</v>
      </c>
      <c r="AC685" s="28" cm="1">
        <f t="array" aca="1" ref="AC685" ca="1">IF(AB685="PERCENTIL 30","",_xlfn.IFS(DK685&lt;$AC$4,1,DK685&gt;$AC$4,2))</f>
        <v>2</v>
      </c>
      <c r="AD685" s="28" t="str">
        <f>+IFERROR(VLOOKUP(_xlfn.TEXTJOIN("_", FALSE, C685:E685), BD_Perc!$A:$O, 15, FALSE),"Segmentación no encontrada o vehículo inactivo")</f>
        <v>PERCENTIL 30-70</v>
      </c>
      <c r="AE685" s="28" t="str" cm="1">
        <f t="array" ref="AE685">_xlfn.IFS(
    AD685 = "PERCENTIL 50",
    _xlfn.IFS(
        BD!DK685 &lt; VLOOKUP(_xlfn.TEXTJOIN("_", FALSE, C685:E685), BD_Perc!$A:$O, 11, FALSE), "Intervalo de precio 1",
        BD!DK685 &gt;= VLOOKUP(_xlfn.TEXTJOIN("_", FALSE, C685:E685), BD_Perc!$A:$O, 11, FALSE), "Intervalo de precio 2"
    ),
    AD685 = "PERCENTIL 30-70",
    _xlfn.IFS(
        BD!DK685 &lt; VLOOKUP(_xlfn.TEXTJOIN("_", FALSE, C685:E685), BD_Perc!$A:$O, 6, FALSE), "Intervalo de precio 1",
        BD!DK685 &lt; VLOOKUP(_xlfn.TEXTJOIN("_", FALSE, C685:E685), BD_Perc!$A:$O, 7, FALSE), "Intervalo de precio 2",
        BD!DK685 &gt;= VLOOKUP(_xlfn.TEXTJOIN("_", FALSE, C685:E685), BD_Perc!$A:$O, 7, FALSE), "Intervalo de precio 3"
    ),
    AD685="Segmentación no encontrada o vehículo inactivo","Segmentación no encontrada o vehículo inactivo"
)</f>
        <v>Intervalo de precio 3</v>
      </c>
      <c r="AF685" s="57" t="s">
        <v>2414</v>
      </c>
      <c r="AG685" s="35" t="b">
        <f t="shared" si="64"/>
        <v>1</v>
      </c>
      <c r="AH685" s="205">
        <v>0</v>
      </c>
      <c r="AI685" s="205">
        <v>0.03</v>
      </c>
      <c r="AJ685" s="205">
        <v>0.04</v>
      </c>
      <c r="AK685" s="205">
        <v>0.05</v>
      </c>
      <c r="AL685" s="205">
        <v>0.06</v>
      </c>
      <c r="AM685" s="205">
        <v>7.0000000000000007E-2</v>
      </c>
      <c r="AN685" s="28" t="s">
        <v>176</v>
      </c>
      <c r="AO685" s="28" t="s">
        <v>173</v>
      </c>
      <c r="AP685" s="28" t="s">
        <v>173</v>
      </c>
      <c r="AQ685" s="37">
        <v>0</v>
      </c>
      <c r="AR685" s="38">
        <v>8689479</v>
      </c>
      <c r="AS685" s="38">
        <v>101536</v>
      </c>
      <c r="AT685" s="38">
        <v>652725</v>
      </c>
      <c r="AU685" s="38">
        <v>986341</v>
      </c>
      <c r="AV685" s="38">
        <v>1813125</v>
      </c>
      <c r="AW685" s="38">
        <v>11894105</v>
      </c>
      <c r="AX685" s="38">
        <v>0</v>
      </c>
      <c r="AY685" s="38">
        <v>0</v>
      </c>
      <c r="AZ685" s="38">
        <v>101536</v>
      </c>
      <c r="BA685" s="38">
        <v>0</v>
      </c>
      <c r="BB685" s="38" t="s">
        <v>107</v>
      </c>
      <c r="BC685" s="38" t="s">
        <v>107</v>
      </c>
      <c r="BD685" s="38" t="s">
        <v>107</v>
      </c>
      <c r="BE685" s="38" t="s">
        <v>107</v>
      </c>
      <c r="BF685" s="38">
        <v>1232926</v>
      </c>
      <c r="BG685" s="38">
        <v>0</v>
      </c>
      <c r="BH685" s="38">
        <v>1740600</v>
      </c>
      <c r="BI685" s="38">
        <v>1740600</v>
      </c>
      <c r="BJ685" s="38">
        <v>1740600</v>
      </c>
      <c r="BK685" s="38">
        <v>0</v>
      </c>
      <c r="BL685" s="38">
        <v>0</v>
      </c>
      <c r="BM685" s="38">
        <v>652726</v>
      </c>
      <c r="BN685" s="38">
        <v>1740600</v>
      </c>
      <c r="BO685" s="38">
        <v>1232926</v>
      </c>
      <c r="BP685" s="38">
        <v>1232926</v>
      </c>
      <c r="BQ685" s="38">
        <v>101536</v>
      </c>
      <c r="BR685" s="38">
        <v>2030700</v>
      </c>
      <c r="BS685" s="38">
        <v>1740600</v>
      </c>
      <c r="BT685" s="38">
        <v>1813125</v>
      </c>
      <c r="BU685" s="38">
        <v>1813125</v>
      </c>
      <c r="BV685" s="38">
        <v>1813125</v>
      </c>
      <c r="BW685" s="38">
        <v>2175750</v>
      </c>
      <c r="BX685" s="38">
        <v>101536</v>
      </c>
      <c r="BY685" s="38">
        <v>6092101</v>
      </c>
      <c r="BZ685" s="38">
        <v>6092101</v>
      </c>
      <c r="CA685" s="38">
        <v>0</v>
      </c>
      <c r="CB685" s="38">
        <v>507675</v>
      </c>
      <c r="CC685" s="330" t="s">
        <v>107</v>
      </c>
      <c r="CD685" s="38">
        <v>2320801</v>
      </c>
      <c r="CE685" s="38" t="s">
        <v>107</v>
      </c>
      <c r="CF685" s="38" t="s">
        <v>107</v>
      </c>
      <c r="CG685" s="38" t="s">
        <v>107</v>
      </c>
      <c r="CH685" s="41" t="s">
        <v>176</v>
      </c>
      <c r="CI685" s="41" t="s">
        <v>176</v>
      </c>
      <c r="CJ685" s="41" t="s">
        <v>176</v>
      </c>
      <c r="CK685" s="41" t="s">
        <v>176</v>
      </c>
      <c r="CL685" s="41" t="s">
        <v>176</v>
      </c>
      <c r="CM685" s="41" t="s">
        <v>176</v>
      </c>
      <c r="CN685" s="41" t="s">
        <v>107</v>
      </c>
      <c r="CO685" s="42" t="s">
        <v>107</v>
      </c>
      <c r="CP685" s="41" t="s">
        <v>1139</v>
      </c>
      <c r="CQ685" s="41" t="s">
        <v>1139</v>
      </c>
      <c r="CR685" s="41" t="s">
        <v>1139</v>
      </c>
      <c r="CS685" s="41" t="s">
        <v>1139</v>
      </c>
      <c r="CT685" s="41" t="s">
        <v>1139</v>
      </c>
      <c r="CU685" s="41" t="s">
        <v>1139</v>
      </c>
      <c r="CV685" s="41" t="s">
        <v>1139</v>
      </c>
      <c r="CW685" s="41" t="s">
        <v>1139</v>
      </c>
      <c r="CX685" s="41" t="s">
        <v>1139</v>
      </c>
      <c r="CY685" s="41" t="s">
        <v>1139</v>
      </c>
      <c r="CZ685" s="41" t="s">
        <v>1139</v>
      </c>
      <c r="DA685" s="41" t="s">
        <v>1139</v>
      </c>
      <c r="DB685" s="41" t="s">
        <v>1139</v>
      </c>
      <c r="DC685" s="41" t="s">
        <v>1139</v>
      </c>
      <c r="DD685" s="332">
        <v>5511901</v>
      </c>
      <c r="DE685" s="43">
        <v>1</v>
      </c>
      <c r="DF685" s="390">
        <v>1</v>
      </c>
      <c r="DG685" s="310"/>
      <c r="DH685" s="203"/>
      <c r="DI685" s="279" t="str" cm="1">
        <f t="array" ref="DI685">+IF(AND(C685&lt;&gt;"Vehículos Eléctricos",C685&lt;&gt;"Vehículos Híbridos",AD685="PERCENTIL 50"),
     IF(VLOOKUP(_xlfn.TEXTJOIN("_",FALSE,C685:E685),BD_Perc!$A:$P,_xlfn.IFS(BD!AE685="Intervalo de precio 1",12,BD!AE685="Intervalo de precio 2",13),FALSE)&lt;=1,
     VLOOKUP(_xlfn.TEXTJOIN("_",FALSE,C685:E685),BD_Perc!$A:$P,16,FALSE),"Ok P50"),
     "Ok P30/70 ó Híbrido/Eléctrico")</f>
        <v>Ok P30/70 ó Híbrido/Eléctrico</v>
      </c>
      <c r="DJ685" s="279" t="str">
        <f t="shared" si="61"/>
        <v>Vehículos Convencionales_Pick Up_PICKUP DOBLE CAB - PLATON</v>
      </c>
      <c r="DK685" s="331">
        <f t="shared" si="65"/>
        <v>263000000</v>
      </c>
      <c r="DL685" s="326"/>
    </row>
    <row r="686" spans="1:116" ht="25.5">
      <c r="A686" s="28">
        <v>681</v>
      </c>
      <c r="B686" s="114" t="s">
        <v>139</v>
      </c>
      <c r="C686" s="29" t="s">
        <v>0</v>
      </c>
      <c r="D686" s="29" t="s">
        <v>665</v>
      </c>
      <c r="E686" s="42" t="s">
        <v>666</v>
      </c>
      <c r="F686" s="42" t="s">
        <v>346</v>
      </c>
      <c r="G686" s="128" t="s">
        <v>1479</v>
      </c>
      <c r="H686" s="42" t="s">
        <v>990</v>
      </c>
      <c r="I686" s="28">
        <v>9021084</v>
      </c>
      <c r="J686" s="28" t="s">
        <v>1480</v>
      </c>
      <c r="K686" s="31" t="s">
        <v>669</v>
      </c>
      <c r="L686" s="33">
        <v>148</v>
      </c>
      <c r="M686" s="33" t="s">
        <v>107</v>
      </c>
      <c r="N686" s="34">
        <v>251500000</v>
      </c>
      <c r="O686" s="34">
        <f>+IFERROR(VLOOKUP(I686,Precio_Fasecolda!A:C,3,FALSE),IFERROR(VLOOKUP(I686,Precio_Fasecolda!B:C,2,FALSE),N686))</f>
        <v>251500000</v>
      </c>
      <c r="P686" s="34">
        <f t="shared" si="62"/>
        <v>0</v>
      </c>
      <c r="Q686" s="33" t="s">
        <v>346</v>
      </c>
      <c r="R686" s="28" t="s">
        <v>130</v>
      </c>
      <c r="S686" s="28" t="s">
        <v>360</v>
      </c>
      <c r="T686" s="28" t="s">
        <v>107</v>
      </c>
      <c r="U686" s="28" t="s">
        <v>107</v>
      </c>
      <c r="V686" s="42" t="s">
        <v>107</v>
      </c>
      <c r="W686" s="28" t="s">
        <v>107</v>
      </c>
      <c r="X686" s="28" t="s">
        <v>107</v>
      </c>
      <c r="Y686" s="28" t="str">
        <f t="shared" si="63"/>
        <v>N.A.</v>
      </c>
      <c r="Z686" s="292">
        <f t="shared" si="60"/>
        <v>250242500</v>
      </c>
      <c r="AA686" s="28" cm="1">
        <f t="array" aca="1" ref="AA686" ca="1">_xlfn.IFS(DK686&lt;$DK$4,1,AND(DK686&gt;=$DK$4,DK686&lt;=$AA$4),2,DK686&gt;$AA$4,3)</f>
        <v>3</v>
      </c>
      <c r="AB686" s="28">
        <v>0</v>
      </c>
      <c r="AC686" s="28" cm="1">
        <f t="array" aca="1" ref="AC686" ca="1">IF(AB686="PERCENTIL 30","",_xlfn.IFS(DK686&lt;$AC$4,1,DK686&gt;$AC$4,2))</f>
        <v>2</v>
      </c>
      <c r="AD686" s="28" t="str">
        <f>+IFERROR(VLOOKUP(_xlfn.TEXTJOIN("_", FALSE, C686:E686), BD_Perc!$A:$O, 15, FALSE),"Segmentación no encontrada o vehículo inactivo")</f>
        <v>PERCENTIL 30-70</v>
      </c>
      <c r="AE686" s="28" t="str" cm="1">
        <f t="array" ref="AE686">_xlfn.IFS(
    AD686 = "PERCENTIL 50",
    _xlfn.IFS(
        BD!DK686 &lt; VLOOKUP(_xlfn.TEXTJOIN("_", FALSE, C686:E686), BD_Perc!$A:$O, 11, FALSE), "Intervalo de precio 1",
        BD!DK686 &gt;= VLOOKUP(_xlfn.TEXTJOIN("_", FALSE, C686:E686), BD_Perc!$A:$O, 11, FALSE), "Intervalo de precio 2"
    ),
    AD686 = "PERCENTIL 30-70",
    _xlfn.IFS(
        BD!DK686 &lt; VLOOKUP(_xlfn.TEXTJOIN("_", FALSE, C686:E686), BD_Perc!$A:$O, 6, FALSE), "Intervalo de precio 1",
        BD!DK686 &lt; VLOOKUP(_xlfn.TEXTJOIN("_", FALSE, C686:E686), BD_Perc!$A:$O, 7, FALSE), "Intervalo de precio 2",
        BD!DK686 &gt;= VLOOKUP(_xlfn.TEXTJOIN("_", FALSE, C686:E686), BD_Perc!$A:$O, 7, FALSE), "Intervalo de precio 3"
    ),
    AD686="Segmentación no encontrada o vehículo inactivo","Segmentación no encontrada o vehículo inactivo"
)</f>
        <v>Intervalo de precio 3</v>
      </c>
      <c r="AF686" s="57" t="s">
        <v>2414</v>
      </c>
      <c r="AG686" s="35" t="b">
        <f t="shared" si="64"/>
        <v>1</v>
      </c>
      <c r="AH686" s="205">
        <v>5.0000000000000001E-3</v>
      </c>
      <c r="AI686" s="205">
        <v>0.02</v>
      </c>
      <c r="AJ686" s="205">
        <v>0.03</v>
      </c>
      <c r="AK686" s="205">
        <v>3.5000000000000003E-2</v>
      </c>
      <c r="AL686" s="205">
        <v>0.04</v>
      </c>
      <c r="AM686" s="205">
        <v>0.05</v>
      </c>
      <c r="AN686" s="28" t="s">
        <v>176</v>
      </c>
      <c r="AO686" s="28" t="s">
        <v>173</v>
      </c>
      <c r="AP686" s="28" t="s">
        <v>173</v>
      </c>
      <c r="AQ686" s="37">
        <v>0</v>
      </c>
      <c r="AR686" s="38">
        <v>8689479</v>
      </c>
      <c r="AS686" s="38">
        <v>290100</v>
      </c>
      <c r="AT686" s="38">
        <v>652725</v>
      </c>
      <c r="AU686" s="38">
        <v>986341</v>
      </c>
      <c r="AV686" s="38">
        <v>1813125</v>
      </c>
      <c r="AW686" s="38">
        <v>11894105</v>
      </c>
      <c r="AX686" s="38">
        <v>0</v>
      </c>
      <c r="AY686" s="38">
        <v>478665</v>
      </c>
      <c r="AZ686" s="38">
        <v>130545</v>
      </c>
      <c r="BA686" s="38">
        <v>391635</v>
      </c>
      <c r="BB686" s="38" t="s">
        <v>107</v>
      </c>
      <c r="BC686" s="38" t="s">
        <v>107</v>
      </c>
      <c r="BD686" s="38" t="s">
        <v>107</v>
      </c>
      <c r="BE686" s="38" t="s">
        <v>107</v>
      </c>
      <c r="BF686" s="38">
        <v>1232926</v>
      </c>
      <c r="BG686" s="38">
        <v>0</v>
      </c>
      <c r="BH686" s="38">
        <v>1740600</v>
      </c>
      <c r="BI686" s="38">
        <v>1740600</v>
      </c>
      <c r="BJ686" s="38">
        <v>1740600</v>
      </c>
      <c r="BK686" s="38">
        <v>0</v>
      </c>
      <c r="BL686" s="38">
        <v>0</v>
      </c>
      <c r="BM686" s="38">
        <v>652726</v>
      </c>
      <c r="BN686" s="38">
        <v>1740600</v>
      </c>
      <c r="BO686" s="38">
        <v>1305450</v>
      </c>
      <c r="BP686" s="38">
        <v>1232926</v>
      </c>
      <c r="BQ686" s="38">
        <v>101536</v>
      </c>
      <c r="BR686" s="38">
        <v>2175750</v>
      </c>
      <c r="BS686" s="38">
        <v>1740600</v>
      </c>
      <c r="BT686" s="38">
        <v>1813125</v>
      </c>
      <c r="BU686" s="38">
        <v>1813125</v>
      </c>
      <c r="BV686" s="38">
        <v>1813125</v>
      </c>
      <c r="BW686" s="38">
        <v>2175750</v>
      </c>
      <c r="BX686" s="38">
        <v>101536</v>
      </c>
      <c r="BY686" s="38">
        <v>6092101</v>
      </c>
      <c r="BZ686" s="38">
        <v>6092101</v>
      </c>
      <c r="CA686" s="38">
        <v>0</v>
      </c>
      <c r="CB686" s="38">
        <v>507677</v>
      </c>
      <c r="CC686" s="330" t="s">
        <v>107</v>
      </c>
      <c r="CD686" s="38">
        <v>2320802</v>
      </c>
      <c r="CE686" s="38" t="s">
        <v>107</v>
      </c>
      <c r="CF686" s="38" t="s">
        <v>107</v>
      </c>
      <c r="CG686" s="38" t="s">
        <v>107</v>
      </c>
      <c r="CH686" s="41" t="s">
        <v>176</v>
      </c>
      <c r="CI686" s="41" t="s">
        <v>176</v>
      </c>
      <c r="CJ686" s="41" t="s">
        <v>176</v>
      </c>
      <c r="CK686" s="41" t="s">
        <v>176</v>
      </c>
      <c r="CL686" s="41" t="s">
        <v>176</v>
      </c>
      <c r="CM686" s="41" t="s">
        <v>176</v>
      </c>
      <c r="CN686" s="41" t="s">
        <v>107</v>
      </c>
      <c r="CO686" s="42" t="s">
        <v>107</v>
      </c>
      <c r="CP686" s="41" t="s">
        <v>1139</v>
      </c>
      <c r="CQ686" s="41" t="s">
        <v>1139</v>
      </c>
      <c r="CR686" s="41" t="s">
        <v>1139</v>
      </c>
      <c r="CS686" s="41" t="s">
        <v>1139</v>
      </c>
      <c r="CT686" s="41" t="s">
        <v>1139</v>
      </c>
      <c r="CU686" s="41" t="s">
        <v>1139</v>
      </c>
      <c r="CV686" s="41" t="s">
        <v>1139</v>
      </c>
      <c r="CW686" s="41" t="s">
        <v>1139</v>
      </c>
      <c r="CX686" s="41" t="s">
        <v>1139</v>
      </c>
      <c r="CY686" s="41" t="s">
        <v>1139</v>
      </c>
      <c r="CZ686" s="41" t="s">
        <v>1139</v>
      </c>
      <c r="DA686" s="41" t="s">
        <v>1139</v>
      </c>
      <c r="DB686" s="41" t="s">
        <v>1139</v>
      </c>
      <c r="DC686" s="41" t="s">
        <v>1139</v>
      </c>
      <c r="DD686" s="332">
        <v>6962402</v>
      </c>
      <c r="DE686" s="43">
        <v>1</v>
      </c>
      <c r="DF686" s="390">
        <v>1</v>
      </c>
      <c r="DG686" s="310"/>
      <c r="DH686" s="203"/>
      <c r="DI686" s="279" t="str" cm="1">
        <f t="array" ref="DI686">+IF(AND(C686&lt;&gt;"Vehículos Eléctricos",C686&lt;&gt;"Vehículos Híbridos",AD686="PERCENTIL 50"),
     IF(VLOOKUP(_xlfn.TEXTJOIN("_",FALSE,C686:E686),BD_Perc!$A:$P,_xlfn.IFS(BD!AE686="Intervalo de precio 1",12,BD!AE686="Intervalo de precio 2",13),FALSE)&lt;=1,
     VLOOKUP(_xlfn.TEXTJOIN("_",FALSE,C686:E686),BD_Perc!$A:$P,16,FALSE),"Ok P50"),
     "Ok P30/70 ó Híbrido/Eléctrico")</f>
        <v>Ok P30/70 ó Híbrido/Eléctrico</v>
      </c>
      <c r="DJ686" s="279" t="str">
        <f t="shared" si="61"/>
        <v>Vehículos Convencionales_Pick Up_PICKUP DOBLE CAB - PLATON</v>
      </c>
      <c r="DK686" s="331">
        <f t="shared" si="65"/>
        <v>250242500</v>
      </c>
      <c r="DL686" s="326"/>
    </row>
    <row r="687" spans="1:116" ht="25.5">
      <c r="A687" s="28">
        <v>682</v>
      </c>
      <c r="B687" s="114" t="s">
        <v>139</v>
      </c>
      <c r="C687" s="29" t="s">
        <v>0</v>
      </c>
      <c r="D687" s="29" t="s">
        <v>337</v>
      </c>
      <c r="E687" s="42" t="s">
        <v>346</v>
      </c>
      <c r="F687" s="42" t="s">
        <v>107</v>
      </c>
      <c r="G687" s="274" t="s">
        <v>2437</v>
      </c>
      <c r="H687" s="42" t="s">
        <v>990</v>
      </c>
      <c r="I687" s="28">
        <v>9008239</v>
      </c>
      <c r="J687" s="28" t="s">
        <v>1481</v>
      </c>
      <c r="K687" s="31" t="s">
        <v>307</v>
      </c>
      <c r="L687" s="88">
        <v>235</v>
      </c>
      <c r="M687" s="33">
        <v>5</v>
      </c>
      <c r="N687" s="34">
        <v>271000000</v>
      </c>
      <c r="O687" s="34">
        <f>+IFERROR(VLOOKUP(I687,Precio_Fasecolda!A:C,3,FALSE),IFERROR(VLOOKUP(I687,Precio_Fasecolda!B:C,2,FALSE),N687))</f>
        <v>271000000</v>
      </c>
      <c r="P687" s="34">
        <f t="shared" si="62"/>
        <v>0</v>
      </c>
      <c r="Q687" s="33" t="s">
        <v>346</v>
      </c>
      <c r="R687" s="28" t="s">
        <v>130</v>
      </c>
      <c r="S687" s="28" t="s">
        <v>112</v>
      </c>
      <c r="T687" s="28" t="s">
        <v>107</v>
      </c>
      <c r="U687" s="28" t="s">
        <v>107</v>
      </c>
      <c r="V687" s="42" t="s">
        <v>107</v>
      </c>
      <c r="W687" s="28" t="s">
        <v>107</v>
      </c>
      <c r="X687" s="28" t="s">
        <v>107</v>
      </c>
      <c r="Y687" s="28" t="str">
        <f t="shared" si="63"/>
        <v>N.A.</v>
      </c>
      <c r="Z687" s="292">
        <f t="shared" si="60"/>
        <v>269645000</v>
      </c>
      <c r="AA687" s="28" cm="1">
        <f t="array" aca="1" ref="AA687" ca="1">_xlfn.IFS(DK687&lt;$DK$4,1,AND(DK687&gt;=$DK$4,DK687&lt;=$AA$4),2,DK687&gt;$AA$4,3)</f>
        <v>3</v>
      </c>
      <c r="AB687" s="28">
        <v>0</v>
      </c>
      <c r="AC687" s="28" cm="1">
        <f t="array" aca="1" ref="AC687" ca="1">IF(AB687="PERCENTIL 30","",_xlfn.IFS(DK687&lt;$AC$4,1,DK687&gt;$AC$4,2))</f>
        <v>2</v>
      </c>
      <c r="AD687" s="28" t="str">
        <f>+IFERROR(VLOOKUP(_xlfn.TEXTJOIN("_", FALSE, C687:E687), BD_Perc!$A:$O, 15, FALSE),"Segmentación no encontrada o vehículo inactivo")</f>
        <v>PERCENTIL 30-70</v>
      </c>
      <c r="AE687" s="28" t="str" cm="1">
        <f t="array" ref="AE687">_xlfn.IFS(
    AD687 = "PERCENTIL 50",
    _xlfn.IFS(
        BD!DK687 &lt; VLOOKUP(_xlfn.TEXTJOIN("_", FALSE, C687:E687), BD_Perc!$A:$O, 11, FALSE), "Intervalo de precio 1",
        BD!DK687 &gt;= VLOOKUP(_xlfn.TEXTJOIN("_", FALSE, C687:E687), BD_Perc!$A:$O, 11, FALSE), "Intervalo de precio 2"
    ),
    AD687 = "PERCENTIL 30-70",
    _xlfn.IFS(
        BD!DK687 &lt; VLOOKUP(_xlfn.TEXTJOIN("_", FALSE, C687:E687), BD_Perc!$A:$O, 6, FALSE), "Intervalo de precio 1",
        BD!DK687 &lt; VLOOKUP(_xlfn.TEXTJOIN("_", FALSE, C687:E687), BD_Perc!$A:$O, 7, FALSE), "Intervalo de precio 2",
        BD!DK687 &gt;= VLOOKUP(_xlfn.TEXTJOIN("_", FALSE, C687:E687), BD_Perc!$A:$O, 7, FALSE), "Intervalo de precio 3"
    ),
    AD687="Segmentación no encontrada o vehículo inactivo","Segmentación no encontrada o vehículo inactivo"
)</f>
        <v>Intervalo de precio 2</v>
      </c>
      <c r="AF687" s="57" t="s">
        <v>2413</v>
      </c>
      <c r="AG687" s="35" t="b">
        <f t="shared" si="64"/>
        <v>1</v>
      </c>
      <c r="AH687" s="205">
        <v>5.0000000000000001E-3</v>
      </c>
      <c r="AI687" s="205">
        <v>0.02</v>
      </c>
      <c r="AJ687" s="205">
        <v>0.03</v>
      </c>
      <c r="AK687" s="205">
        <v>3.5000000000000003E-2</v>
      </c>
      <c r="AL687" s="205">
        <v>0.04</v>
      </c>
      <c r="AM687" s="205">
        <v>0.05</v>
      </c>
      <c r="AN687" s="28" t="s">
        <v>176</v>
      </c>
      <c r="AO687" s="28" t="s">
        <v>173</v>
      </c>
      <c r="AP687" s="28" t="s">
        <v>173</v>
      </c>
      <c r="AQ687" s="37">
        <v>0</v>
      </c>
      <c r="AR687" s="38">
        <v>8689479</v>
      </c>
      <c r="AS687" s="38">
        <v>101536</v>
      </c>
      <c r="AT687" s="38">
        <v>652725</v>
      </c>
      <c r="AU687" s="38" t="s">
        <v>107</v>
      </c>
      <c r="AV687" s="38" t="s">
        <v>107</v>
      </c>
      <c r="AW687" s="38">
        <v>11894105</v>
      </c>
      <c r="AX687" s="38" t="s">
        <v>107</v>
      </c>
      <c r="AY687" s="38">
        <v>0</v>
      </c>
      <c r="AZ687" s="38">
        <v>101537</v>
      </c>
      <c r="BA687" s="38">
        <v>0</v>
      </c>
      <c r="BB687" s="38" t="s">
        <v>107</v>
      </c>
      <c r="BC687" s="38" t="s">
        <v>107</v>
      </c>
      <c r="BD687" s="38" t="s">
        <v>107</v>
      </c>
      <c r="BE687" s="38" t="s">
        <v>107</v>
      </c>
      <c r="BF687" s="38" t="s">
        <v>107</v>
      </c>
      <c r="BG687" s="38">
        <v>0</v>
      </c>
      <c r="BH687" s="38">
        <v>1740600</v>
      </c>
      <c r="BI687" s="38">
        <v>1740600</v>
      </c>
      <c r="BJ687" s="38">
        <v>1740600</v>
      </c>
      <c r="BK687" s="38">
        <v>0</v>
      </c>
      <c r="BL687" s="38">
        <v>0</v>
      </c>
      <c r="BM687" s="38">
        <v>652726</v>
      </c>
      <c r="BN687" s="38">
        <v>1740600</v>
      </c>
      <c r="BO687" s="38">
        <v>1232926</v>
      </c>
      <c r="BP687" s="38">
        <v>1232926</v>
      </c>
      <c r="BQ687" s="38">
        <v>101536</v>
      </c>
      <c r="BR687" s="38">
        <v>2030700</v>
      </c>
      <c r="BS687" s="38">
        <v>1740600</v>
      </c>
      <c r="BT687" s="38" t="s">
        <v>107</v>
      </c>
      <c r="BU687" s="38" t="s">
        <v>107</v>
      </c>
      <c r="BV687" s="38">
        <v>1813125</v>
      </c>
      <c r="BW687" s="38">
        <v>2175750</v>
      </c>
      <c r="BX687" s="38">
        <v>101536</v>
      </c>
      <c r="BY687" s="38">
        <v>6092101</v>
      </c>
      <c r="BZ687" s="38">
        <v>6092101</v>
      </c>
      <c r="CA687" s="38">
        <v>0</v>
      </c>
      <c r="CB687" s="38">
        <v>507677</v>
      </c>
      <c r="CC687" s="330" t="s">
        <v>107</v>
      </c>
      <c r="CD687" s="38" t="s">
        <v>107</v>
      </c>
      <c r="CE687" s="38" t="s">
        <v>107</v>
      </c>
      <c r="CF687" s="38" t="s">
        <v>107</v>
      </c>
      <c r="CG687" s="38" t="s">
        <v>107</v>
      </c>
      <c r="CH687" s="41" t="s">
        <v>176</v>
      </c>
      <c r="CI687" s="41" t="s">
        <v>176</v>
      </c>
      <c r="CJ687" s="41" t="s">
        <v>176</v>
      </c>
      <c r="CK687" s="41" t="s">
        <v>176</v>
      </c>
      <c r="CL687" s="41" t="s">
        <v>176</v>
      </c>
      <c r="CM687" s="41" t="s">
        <v>176</v>
      </c>
      <c r="CN687" s="41" t="s">
        <v>107</v>
      </c>
      <c r="CO687" s="42" t="s">
        <v>107</v>
      </c>
      <c r="CP687" s="41" t="s">
        <v>1139</v>
      </c>
      <c r="CQ687" s="41" t="s">
        <v>1139</v>
      </c>
      <c r="CR687" s="41" t="s">
        <v>1139</v>
      </c>
      <c r="CS687" s="41" t="s">
        <v>1139</v>
      </c>
      <c r="CT687" s="41" t="s">
        <v>1139</v>
      </c>
      <c r="CU687" s="41" t="s">
        <v>1139</v>
      </c>
      <c r="CV687" s="41" t="s">
        <v>1139</v>
      </c>
      <c r="CW687" s="41" t="s">
        <v>1139</v>
      </c>
      <c r="CX687" s="41" t="s">
        <v>1139</v>
      </c>
      <c r="CY687" s="41" t="s">
        <v>1139</v>
      </c>
      <c r="CZ687" s="41" t="s">
        <v>1139</v>
      </c>
      <c r="DA687" s="41" t="s">
        <v>1139</v>
      </c>
      <c r="DB687" s="41" t="s">
        <v>1139</v>
      </c>
      <c r="DC687" s="41" t="s">
        <v>1139</v>
      </c>
      <c r="DD687" s="332">
        <v>5511901</v>
      </c>
      <c r="DE687" s="43">
        <v>1</v>
      </c>
      <c r="DF687" s="390">
        <v>1</v>
      </c>
      <c r="DG687" s="310"/>
      <c r="DH687" s="203"/>
      <c r="DI687" s="279" t="str" cm="1">
        <f t="array" ref="DI687">+IF(AND(C687&lt;&gt;"Vehículos Eléctricos",C687&lt;&gt;"Vehículos Híbridos",AD687="PERCENTIL 50"),
     IF(VLOOKUP(_xlfn.TEXTJOIN("_",FALSE,C687:E687),BD_Perc!$A:$P,_xlfn.IFS(BD!AE687="Intervalo de precio 1",12,BD!AE687="Intervalo de precio 2",13),FALSE)&lt;=1,
     VLOOKUP(_xlfn.TEXTJOIN("_",FALSE,C687:E687),BD_Perc!$A:$P,16,FALSE),"Ok P50"),
     "Ok P30/70 ó Híbrido/Eléctrico")</f>
        <v>Ok P30/70 ó Híbrido/Eléctrico</v>
      </c>
      <c r="DJ687" s="279" t="str">
        <f t="shared" si="61"/>
        <v>Vehículos Convencionales_Camperos/Camionetas_4x4</v>
      </c>
      <c r="DK687" s="331">
        <f t="shared" si="65"/>
        <v>269645000</v>
      </c>
      <c r="DL687" s="326"/>
    </row>
    <row r="688" spans="1:116" ht="25.5">
      <c r="A688" s="28">
        <v>683</v>
      </c>
      <c r="B688" s="114" t="s">
        <v>139</v>
      </c>
      <c r="C688" s="29" t="s">
        <v>0</v>
      </c>
      <c r="D688" s="29" t="s">
        <v>337</v>
      </c>
      <c r="E688" s="42" t="s">
        <v>346</v>
      </c>
      <c r="F688" s="42" t="s">
        <v>107</v>
      </c>
      <c r="G688" s="30" t="s">
        <v>1482</v>
      </c>
      <c r="H688" s="42" t="s">
        <v>990</v>
      </c>
      <c r="I688" s="28">
        <v>9008143</v>
      </c>
      <c r="J688" s="28" t="s">
        <v>1483</v>
      </c>
      <c r="K688" s="31" t="s">
        <v>307</v>
      </c>
      <c r="L688" s="88">
        <v>231</v>
      </c>
      <c r="M688" s="33">
        <v>3</v>
      </c>
      <c r="N688" s="34">
        <v>242900000</v>
      </c>
      <c r="O688" s="34">
        <f>+IFERROR(VLOOKUP(I688,Precio_Fasecolda!A:C,3,FALSE),IFERROR(VLOOKUP(I688,Precio_Fasecolda!B:C,2,FALSE),N688))</f>
        <v>242900000</v>
      </c>
      <c r="P688" s="34">
        <f t="shared" si="62"/>
        <v>0</v>
      </c>
      <c r="Q688" s="33" t="s">
        <v>346</v>
      </c>
      <c r="R688" s="28" t="s">
        <v>2415</v>
      </c>
      <c r="S688" s="28" t="s">
        <v>112</v>
      </c>
      <c r="T688" s="28" t="s">
        <v>107</v>
      </c>
      <c r="U688" s="28" t="s">
        <v>107</v>
      </c>
      <c r="V688" s="42" t="s">
        <v>107</v>
      </c>
      <c r="W688" s="28" t="s">
        <v>107</v>
      </c>
      <c r="X688" s="28" t="s">
        <v>107</v>
      </c>
      <c r="Y688" s="28" t="str">
        <f t="shared" si="63"/>
        <v>N.A.</v>
      </c>
      <c r="Z688" s="292">
        <f t="shared" si="60"/>
        <v>241685500</v>
      </c>
      <c r="AA688" s="28" cm="1">
        <f t="array" aca="1" ref="AA688" ca="1">_xlfn.IFS(DK688&lt;$DK$4,1,AND(DK688&gt;=$DK$4,DK688&lt;=$AA$4),2,DK688&gt;$AA$4,3)</f>
        <v>3</v>
      </c>
      <c r="AB688" s="28">
        <v>0</v>
      </c>
      <c r="AC688" s="28" cm="1">
        <f t="array" aca="1" ref="AC688" ca="1">IF(AB688="PERCENTIL 30","",_xlfn.IFS(DK688&lt;$AC$4,1,DK688&gt;$AC$4,2))</f>
        <v>2</v>
      </c>
      <c r="AD688" s="28" t="str">
        <f>+IFERROR(VLOOKUP(_xlfn.TEXTJOIN("_", FALSE, C688:E688), BD_Perc!$A:$O, 15, FALSE),"Segmentación no encontrada o vehículo inactivo")</f>
        <v>PERCENTIL 30-70</v>
      </c>
      <c r="AE688" s="28" t="str" cm="1">
        <f t="array" ref="AE688">_xlfn.IFS(
    AD688 = "PERCENTIL 50",
    _xlfn.IFS(
        BD!DK688 &lt; VLOOKUP(_xlfn.TEXTJOIN("_", FALSE, C688:E688), BD_Perc!$A:$O, 11, FALSE), "Intervalo de precio 1",
        BD!DK688 &gt;= VLOOKUP(_xlfn.TEXTJOIN("_", FALSE, C688:E688), BD_Perc!$A:$O, 11, FALSE), "Intervalo de precio 2"
    ),
    AD688 = "PERCENTIL 30-70",
    _xlfn.IFS(
        BD!DK688 &lt; VLOOKUP(_xlfn.TEXTJOIN("_", FALSE, C688:E688), BD_Perc!$A:$O, 6, FALSE), "Intervalo de precio 1",
        BD!DK688 &lt; VLOOKUP(_xlfn.TEXTJOIN("_", FALSE, C688:E688), BD_Perc!$A:$O, 7, FALSE), "Intervalo de precio 2",
        BD!DK688 &gt;= VLOOKUP(_xlfn.TEXTJOIN("_", FALSE, C688:E688), BD_Perc!$A:$O, 7, FALSE), "Intervalo de precio 3"
    ),
    AD688="Segmentación no encontrada o vehículo inactivo","Segmentación no encontrada o vehículo inactivo"
)</f>
        <v>Intervalo de precio 2</v>
      </c>
      <c r="AF688" s="57" t="s">
        <v>2413</v>
      </c>
      <c r="AG688" s="35" t="b">
        <f t="shared" si="64"/>
        <v>1</v>
      </c>
      <c r="AH688" s="205">
        <v>5.0000000000000001E-3</v>
      </c>
      <c r="AI688" s="205">
        <v>0.01</v>
      </c>
      <c r="AJ688" s="205">
        <v>0.02</v>
      </c>
      <c r="AK688" s="205">
        <v>0.03</v>
      </c>
      <c r="AL688" s="205">
        <v>3.5000000000000003E-2</v>
      </c>
      <c r="AM688" s="205">
        <v>0.04</v>
      </c>
      <c r="AN688" s="28" t="s">
        <v>173</v>
      </c>
      <c r="AO688" s="28" t="s">
        <v>173</v>
      </c>
      <c r="AP688" s="28" t="s">
        <v>173</v>
      </c>
      <c r="AQ688" s="37">
        <v>0</v>
      </c>
      <c r="AR688" s="38">
        <v>8689479</v>
      </c>
      <c r="AS688" s="38">
        <v>101536</v>
      </c>
      <c r="AT688" s="38">
        <v>652725</v>
      </c>
      <c r="AU688" s="38" t="s">
        <v>107</v>
      </c>
      <c r="AV688" s="38" t="s">
        <v>107</v>
      </c>
      <c r="AW688" s="38">
        <v>11894104</v>
      </c>
      <c r="AX688" s="38">
        <v>0</v>
      </c>
      <c r="AY688" s="38">
        <v>507675</v>
      </c>
      <c r="AZ688" s="38">
        <v>101536</v>
      </c>
      <c r="BA688" s="38">
        <v>507675</v>
      </c>
      <c r="BB688" s="38" t="s">
        <v>107</v>
      </c>
      <c r="BC688" s="38" t="s">
        <v>107</v>
      </c>
      <c r="BD688" s="38">
        <v>0</v>
      </c>
      <c r="BE688" s="38">
        <v>0</v>
      </c>
      <c r="BF688" s="38" t="s">
        <v>107</v>
      </c>
      <c r="BG688" s="38">
        <v>3626251</v>
      </c>
      <c r="BH688" s="38">
        <v>1740600</v>
      </c>
      <c r="BI688" s="38">
        <v>1740600</v>
      </c>
      <c r="BJ688" s="38">
        <v>1740600</v>
      </c>
      <c r="BK688" s="38">
        <v>0</v>
      </c>
      <c r="BL688" s="38">
        <v>1232926</v>
      </c>
      <c r="BM688" s="38">
        <v>725250</v>
      </c>
      <c r="BN688" s="38">
        <v>1740600</v>
      </c>
      <c r="BO688" s="38">
        <v>1377975</v>
      </c>
      <c r="BP688" s="38">
        <v>1232926</v>
      </c>
      <c r="BQ688" s="38">
        <v>101536</v>
      </c>
      <c r="BR688" s="38">
        <v>2320801</v>
      </c>
      <c r="BS688" s="38">
        <v>1885651</v>
      </c>
      <c r="BT688" s="38" t="s">
        <v>107</v>
      </c>
      <c r="BU688" s="38" t="s">
        <v>107</v>
      </c>
      <c r="BV688" s="38">
        <v>1885651</v>
      </c>
      <c r="BW688" s="38">
        <v>2175750</v>
      </c>
      <c r="BX688" s="38">
        <v>101536</v>
      </c>
      <c r="BY688" s="38">
        <v>6092101</v>
      </c>
      <c r="BZ688" s="38">
        <v>6092101</v>
      </c>
      <c r="CA688" s="38">
        <v>0</v>
      </c>
      <c r="CB688" s="38">
        <v>507675</v>
      </c>
      <c r="CC688" s="330" t="s">
        <v>107</v>
      </c>
      <c r="CD688" s="38" t="s">
        <v>107</v>
      </c>
      <c r="CE688" s="38" t="s">
        <v>107</v>
      </c>
      <c r="CF688" s="38" t="s">
        <v>107</v>
      </c>
      <c r="CG688" s="38" t="s">
        <v>107</v>
      </c>
      <c r="CH688" s="120" t="s">
        <v>176</v>
      </c>
      <c r="CI688" s="41" t="s">
        <v>107</v>
      </c>
      <c r="CJ688" s="41" t="s">
        <v>107</v>
      </c>
      <c r="CK688" s="41" t="s">
        <v>176</v>
      </c>
      <c r="CL688" s="41" t="s">
        <v>176</v>
      </c>
      <c r="CM688" s="41" t="s">
        <v>176</v>
      </c>
      <c r="CN688" s="41" t="s">
        <v>107</v>
      </c>
      <c r="CO688" s="42" t="s">
        <v>107</v>
      </c>
      <c r="CP688" s="41" t="s">
        <v>1139</v>
      </c>
      <c r="CQ688" s="41" t="s">
        <v>1139</v>
      </c>
      <c r="CR688" s="41" t="s">
        <v>1139</v>
      </c>
      <c r="CS688" s="41" t="s">
        <v>1139</v>
      </c>
      <c r="CT688" s="41" t="s">
        <v>1139</v>
      </c>
      <c r="CU688" s="41"/>
      <c r="CV688" s="41" t="s">
        <v>1139</v>
      </c>
      <c r="CW688" s="41" t="s">
        <v>1139</v>
      </c>
      <c r="CX688" s="41" t="s">
        <v>1139</v>
      </c>
      <c r="CY688" s="41" t="s">
        <v>1139</v>
      </c>
      <c r="CZ688" s="41" t="s">
        <v>1139</v>
      </c>
      <c r="DA688" s="41" t="s">
        <v>1139</v>
      </c>
      <c r="DB688" s="41" t="s">
        <v>1139</v>
      </c>
      <c r="DC688" s="41" t="s">
        <v>1139</v>
      </c>
      <c r="DD688" s="332">
        <v>8703002</v>
      </c>
      <c r="DE688" s="43">
        <v>1</v>
      </c>
      <c r="DF688" s="390">
        <v>1</v>
      </c>
      <c r="DG688" s="310"/>
      <c r="DH688" s="203"/>
      <c r="DI688" s="279" t="str" cm="1">
        <f t="array" ref="DI688">+IF(AND(C688&lt;&gt;"Vehículos Eléctricos",C688&lt;&gt;"Vehículos Híbridos",AD688="PERCENTIL 50"),
     IF(VLOOKUP(_xlfn.TEXTJOIN("_",FALSE,C688:E688),BD_Perc!$A:$P,_xlfn.IFS(BD!AE688="Intervalo de precio 1",12,BD!AE688="Intervalo de precio 2",13),FALSE)&lt;=1,
     VLOOKUP(_xlfn.TEXTJOIN("_",FALSE,C688:E688),BD_Perc!$A:$P,16,FALSE),"Ok P50"),
     "Ok P30/70 ó Híbrido/Eléctrico")</f>
        <v>Ok P30/70 ó Híbrido/Eléctrico</v>
      </c>
      <c r="DJ688" s="279" t="str">
        <f t="shared" si="61"/>
        <v>Vehículos Convencionales_Camperos/Camionetas_4x4</v>
      </c>
      <c r="DK688" s="331">
        <f t="shared" si="65"/>
        <v>241685500</v>
      </c>
      <c r="DL688" s="326"/>
    </row>
    <row r="689" spans="1:117" ht="38.25">
      <c r="A689" s="28">
        <v>684</v>
      </c>
      <c r="B689" s="114" t="s">
        <v>139</v>
      </c>
      <c r="C689" s="29" t="s">
        <v>0</v>
      </c>
      <c r="D689" s="29" t="s">
        <v>665</v>
      </c>
      <c r="E689" s="42" t="s">
        <v>666</v>
      </c>
      <c r="F689" s="42" t="s">
        <v>346</v>
      </c>
      <c r="G689" s="30" t="s">
        <v>1484</v>
      </c>
      <c r="H689" s="42" t="s">
        <v>990</v>
      </c>
      <c r="I689" s="28">
        <v>9020050</v>
      </c>
      <c r="J689" s="28" t="s">
        <v>1485</v>
      </c>
      <c r="K689" s="31" t="s">
        <v>686</v>
      </c>
      <c r="L689" s="33">
        <v>231</v>
      </c>
      <c r="M689" s="33" t="s">
        <v>107</v>
      </c>
      <c r="N689" s="34">
        <v>276900000</v>
      </c>
      <c r="O689" s="34">
        <f>+IFERROR(VLOOKUP(I689,Precio_Fasecolda!A:C,3,FALSE),IFERROR(VLOOKUP(I689,Precio_Fasecolda!B:C,2,FALSE),N689))</f>
        <v>276900000</v>
      </c>
      <c r="P689" s="34">
        <f t="shared" si="62"/>
        <v>0</v>
      </c>
      <c r="Q689" s="33" t="s">
        <v>346</v>
      </c>
      <c r="R689" s="28" t="s">
        <v>2415</v>
      </c>
      <c r="S689" s="28" t="s">
        <v>112</v>
      </c>
      <c r="T689" s="28" t="s">
        <v>107</v>
      </c>
      <c r="U689" s="28" t="s">
        <v>107</v>
      </c>
      <c r="V689" s="42" t="s">
        <v>107</v>
      </c>
      <c r="W689" s="28" t="s">
        <v>107</v>
      </c>
      <c r="X689" s="28" t="s">
        <v>107</v>
      </c>
      <c r="Y689" s="28" t="str">
        <f t="shared" si="63"/>
        <v>N.A.</v>
      </c>
      <c r="Z689" s="292">
        <f t="shared" si="60"/>
        <v>276900000</v>
      </c>
      <c r="AA689" s="28" cm="1">
        <f t="array" aca="1" ref="AA689" ca="1">_xlfn.IFS(DK689&lt;$DK$4,1,AND(DK689&gt;=$DK$4,DK689&lt;=$AA$4),2,DK689&gt;$AA$4,3)</f>
        <v>3</v>
      </c>
      <c r="AB689" s="28">
        <v>0</v>
      </c>
      <c r="AC689" s="28" cm="1">
        <f t="array" aca="1" ref="AC689" ca="1">IF(AB689="PERCENTIL 30","",_xlfn.IFS(DK689&lt;$AC$4,1,DK689&gt;$AC$4,2))</f>
        <v>2</v>
      </c>
      <c r="AD689" s="28" t="str">
        <f>+IFERROR(VLOOKUP(_xlfn.TEXTJOIN("_", FALSE, C689:E689), BD_Perc!$A:$O, 15, FALSE),"Segmentación no encontrada o vehículo inactivo")</f>
        <v>PERCENTIL 30-70</v>
      </c>
      <c r="AE689" s="28" t="str" cm="1">
        <f t="array" ref="AE689">_xlfn.IFS(
    AD689 = "PERCENTIL 50",
    _xlfn.IFS(
        BD!DK689 &lt; VLOOKUP(_xlfn.TEXTJOIN("_", FALSE, C689:E689), BD_Perc!$A:$O, 11, FALSE), "Intervalo de precio 1",
        BD!DK689 &gt;= VLOOKUP(_xlfn.TEXTJOIN("_", FALSE, C689:E689), BD_Perc!$A:$O, 11, FALSE), "Intervalo de precio 2"
    ),
    AD689 = "PERCENTIL 30-70",
    _xlfn.IFS(
        BD!DK689 &lt; VLOOKUP(_xlfn.TEXTJOIN("_", FALSE, C689:E689), BD_Perc!$A:$O, 6, FALSE), "Intervalo de precio 1",
        BD!DK689 &lt; VLOOKUP(_xlfn.TEXTJOIN("_", FALSE, C689:E689), BD_Perc!$A:$O, 7, FALSE), "Intervalo de precio 2",
        BD!DK689 &gt;= VLOOKUP(_xlfn.TEXTJOIN("_", FALSE, C689:E689), BD_Perc!$A:$O, 7, FALSE), "Intervalo de precio 3"
    ),
    AD689="Segmentación no encontrada o vehículo inactivo","Segmentación no encontrada o vehículo inactivo"
)</f>
        <v>Intervalo de precio 3</v>
      </c>
      <c r="AF689" s="57" t="s">
        <v>2414</v>
      </c>
      <c r="AG689" s="35" t="b">
        <f t="shared" si="64"/>
        <v>1</v>
      </c>
      <c r="AH689" s="205">
        <v>0</v>
      </c>
      <c r="AI689" s="205">
        <v>0.03</v>
      </c>
      <c r="AJ689" s="205">
        <v>0.04</v>
      </c>
      <c r="AK689" s="205">
        <v>0.05</v>
      </c>
      <c r="AL689" s="205">
        <v>0.06</v>
      </c>
      <c r="AM689" s="205">
        <v>7.0000000000000007E-2</v>
      </c>
      <c r="AN689" s="28" t="s">
        <v>173</v>
      </c>
      <c r="AO689" s="28" t="s">
        <v>173</v>
      </c>
      <c r="AP689" s="28" t="s">
        <v>173</v>
      </c>
      <c r="AQ689" s="37">
        <v>0</v>
      </c>
      <c r="AR689" s="38">
        <v>8689479</v>
      </c>
      <c r="AS689" s="38">
        <v>101536</v>
      </c>
      <c r="AT689" s="38">
        <v>652725</v>
      </c>
      <c r="AU689" s="38">
        <v>797775</v>
      </c>
      <c r="AV689" s="38">
        <v>1740600</v>
      </c>
      <c r="AW689" s="38">
        <v>11894104</v>
      </c>
      <c r="AX689" s="38">
        <v>0</v>
      </c>
      <c r="AY689" s="38">
        <v>507675</v>
      </c>
      <c r="AZ689" s="38">
        <v>101536</v>
      </c>
      <c r="BA689" s="38">
        <v>507675</v>
      </c>
      <c r="BB689" s="38">
        <v>13779753</v>
      </c>
      <c r="BC689" s="38" t="s">
        <v>107</v>
      </c>
      <c r="BD689" s="38" t="s">
        <v>107</v>
      </c>
      <c r="BE689" s="38">
        <v>0</v>
      </c>
      <c r="BF689" s="38">
        <v>1740600</v>
      </c>
      <c r="BG689" s="38">
        <v>3626251</v>
      </c>
      <c r="BH689" s="38">
        <v>1740600</v>
      </c>
      <c r="BI689" s="38">
        <v>1740600</v>
      </c>
      <c r="BJ689" s="38">
        <v>1740600</v>
      </c>
      <c r="BK689" s="38">
        <v>0</v>
      </c>
      <c r="BL689" s="38">
        <v>1232926</v>
      </c>
      <c r="BM689" s="38">
        <v>725250</v>
      </c>
      <c r="BN689" s="38">
        <v>1740600</v>
      </c>
      <c r="BO689" s="38">
        <v>1377975</v>
      </c>
      <c r="BP689" s="38">
        <v>1232926</v>
      </c>
      <c r="BQ689" s="38">
        <v>101536</v>
      </c>
      <c r="BR689" s="38">
        <v>2320801</v>
      </c>
      <c r="BS689" s="38">
        <v>1885651</v>
      </c>
      <c r="BT689" s="38" t="s">
        <v>107</v>
      </c>
      <c r="BU689" s="38">
        <v>1377975</v>
      </c>
      <c r="BV689" s="38">
        <v>1377975</v>
      </c>
      <c r="BW689" s="38">
        <v>2175750</v>
      </c>
      <c r="BX689" s="38">
        <v>101536</v>
      </c>
      <c r="BY689" s="38">
        <v>6092101</v>
      </c>
      <c r="BZ689" s="38">
        <v>6092101</v>
      </c>
      <c r="CA689" s="38">
        <v>0</v>
      </c>
      <c r="CB689" s="38">
        <v>507675</v>
      </c>
      <c r="CC689" s="330" t="s">
        <v>107</v>
      </c>
      <c r="CD689" s="38">
        <v>2175750</v>
      </c>
      <c r="CE689" s="38" t="s">
        <v>107</v>
      </c>
      <c r="CF689" s="38" t="s">
        <v>107</v>
      </c>
      <c r="CG689" s="38" t="s">
        <v>107</v>
      </c>
      <c r="CH689" s="41" t="s">
        <v>176</v>
      </c>
      <c r="CI689" s="41" t="s">
        <v>176</v>
      </c>
      <c r="CJ689" s="41" t="s">
        <v>107</v>
      </c>
      <c r="CK689" s="41" t="s">
        <v>176</v>
      </c>
      <c r="CL689" s="41" t="s">
        <v>176</v>
      </c>
      <c r="CM689" s="41" t="s">
        <v>176</v>
      </c>
      <c r="CN689" s="41" t="s">
        <v>107</v>
      </c>
      <c r="CO689" s="42" t="s">
        <v>107</v>
      </c>
      <c r="CP689" s="41" t="s">
        <v>1139</v>
      </c>
      <c r="CQ689" s="41" t="s">
        <v>1139</v>
      </c>
      <c r="CR689" s="41" t="s">
        <v>1139</v>
      </c>
      <c r="CS689" s="41" t="s">
        <v>1139</v>
      </c>
      <c r="CT689" s="41" t="s">
        <v>1139</v>
      </c>
      <c r="CU689" s="41"/>
      <c r="CV689" s="41" t="s">
        <v>1139</v>
      </c>
      <c r="CW689" s="41" t="s">
        <v>1139</v>
      </c>
      <c r="CX689" s="41" t="s">
        <v>1139</v>
      </c>
      <c r="CY689" s="41" t="s">
        <v>1139</v>
      </c>
      <c r="CZ689" s="41" t="s">
        <v>1139</v>
      </c>
      <c r="DA689" s="41" t="s">
        <v>1139</v>
      </c>
      <c r="DB689" s="41" t="s">
        <v>1139</v>
      </c>
      <c r="DC689" s="41" t="s">
        <v>1139</v>
      </c>
      <c r="DD689" s="332">
        <v>8703002</v>
      </c>
      <c r="DE689" s="43">
        <v>1</v>
      </c>
      <c r="DF689" s="390">
        <v>1</v>
      </c>
      <c r="DG689" s="310"/>
      <c r="DH689" s="203"/>
      <c r="DI689" s="279" t="str" cm="1">
        <f t="array" ref="DI689">+IF(AND(C689&lt;&gt;"Vehículos Eléctricos",C689&lt;&gt;"Vehículos Híbridos",AD689="PERCENTIL 50"),
     IF(VLOOKUP(_xlfn.TEXTJOIN("_",FALSE,C689:E689),BD_Perc!$A:$P,_xlfn.IFS(BD!AE689="Intervalo de precio 1",12,BD!AE689="Intervalo de precio 2",13),FALSE)&lt;=1,
     VLOOKUP(_xlfn.TEXTJOIN("_",FALSE,C689:E689),BD_Perc!$A:$P,16,FALSE),"Ok P50"),
     "Ok P30/70 ó Híbrido/Eléctrico")</f>
        <v>Ok P30/70 ó Híbrido/Eléctrico</v>
      </c>
      <c r="DJ689" s="279" t="str">
        <f t="shared" si="61"/>
        <v>Vehículos Convencionales_Pick Up_PICKUP DOBLE CAB - PLATON</v>
      </c>
      <c r="DK689" s="331">
        <f t="shared" si="65"/>
        <v>276900000</v>
      </c>
      <c r="DL689" s="326"/>
    </row>
    <row r="690" spans="1:117" ht="51">
      <c r="A690" s="28">
        <v>685</v>
      </c>
      <c r="B690" s="114" t="s">
        <v>1130</v>
      </c>
      <c r="C690" s="29" t="s">
        <v>0</v>
      </c>
      <c r="D690" s="29" t="s">
        <v>867</v>
      </c>
      <c r="E690" s="42" t="s">
        <v>875</v>
      </c>
      <c r="F690" s="42" t="s">
        <v>876</v>
      </c>
      <c r="G690" s="30" t="s">
        <v>1486</v>
      </c>
      <c r="H690" s="42" t="s">
        <v>1318</v>
      </c>
      <c r="I690" s="28" t="s">
        <v>107</v>
      </c>
      <c r="J690" s="28" t="s">
        <v>1487</v>
      </c>
      <c r="K690" s="31" t="s">
        <v>107</v>
      </c>
      <c r="L690" s="32">
        <v>160</v>
      </c>
      <c r="M690" s="33" t="s">
        <v>107</v>
      </c>
      <c r="N690" s="34">
        <v>238000000</v>
      </c>
      <c r="O690" s="34">
        <f>+IFERROR(VLOOKUP(I690,Precio_Fasecolda!A:C,3,FALSE),IFERROR(VLOOKUP(I690,Precio_Fasecolda!B:C,2,FALSE),N690))</f>
        <v>238000000</v>
      </c>
      <c r="P690" s="34">
        <f t="shared" si="62"/>
        <v>0</v>
      </c>
      <c r="Q690" s="33" t="s">
        <v>107</v>
      </c>
      <c r="R690" s="28" t="s">
        <v>2415</v>
      </c>
      <c r="S690" s="28" t="s">
        <v>360</v>
      </c>
      <c r="T690" s="28" t="s">
        <v>107</v>
      </c>
      <c r="U690" s="28" t="s">
        <v>107</v>
      </c>
      <c r="V690" s="42" t="s">
        <v>107</v>
      </c>
      <c r="W690" s="28" t="s">
        <v>107</v>
      </c>
      <c r="X690" s="28" t="s">
        <v>107</v>
      </c>
      <c r="Y690" s="28" t="str">
        <f t="shared" si="63"/>
        <v>N.A.</v>
      </c>
      <c r="Z690" s="292">
        <f t="shared" si="60"/>
        <v>226100000</v>
      </c>
      <c r="AA690" s="28" cm="1">
        <f t="array" aca="1" ref="AA690" ca="1">_xlfn.IFS(DK690&lt;$DK$4,1,AND(DK690&gt;=$DK$4,DK690&lt;=$AA$4),2,DK690&gt;$AA$4,3)</f>
        <v>2</v>
      </c>
      <c r="AB690" s="28">
        <v>0</v>
      </c>
      <c r="AC690" s="28" cm="1">
        <f t="array" aca="1" ref="AC690" ca="1">IF(AB690="PERCENTIL 30","",_xlfn.IFS(DK690&lt;$AC$4,1,DK690&gt;$AC$4,2))</f>
        <v>2</v>
      </c>
      <c r="AD690" s="28" t="str">
        <f>+IFERROR(VLOOKUP(_xlfn.TEXTJOIN("_", FALSE, C690:E690), BD_Perc!$A:$O, 15, FALSE),"Segmentación no encontrada o vehículo inactivo")</f>
        <v>PERCENTIL 30-70</v>
      </c>
      <c r="AE690" s="28" t="str" cm="1">
        <f t="array" ref="AE690">_xlfn.IFS(
    AD690 = "PERCENTIL 50",
    _xlfn.IFS(
        BD!DK690 &lt; VLOOKUP(_xlfn.TEXTJOIN("_", FALSE, C690:E690), BD_Perc!$A:$O, 11, FALSE), "Intervalo de precio 1",
        BD!DK690 &gt;= VLOOKUP(_xlfn.TEXTJOIN("_", FALSE, C690:E690), BD_Perc!$A:$O, 11, FALSE), "Intervalo de precio 2"
    ),
    AD690 = "PERCENTIL 30-70",
    _xlfn.IFS(
        BD!DK690 &lt; VLOOKUP(_xlfn.TEXTJOIN("_", FALSE, C690:E690), BD_Perc!$A:$O, 6, FALSE), "Intervalo de precio 1",
        BD!DK690 &lt; VLOOKUP(_xlfn.TEXTJOIN("_", FALSE, C690:E690), BD_Perc!$A:$O, 7, FALSE), "Intervalo de precio 2",
        BD!DK690 &gt;= VLOOKUP(_xlfn.TEXTJOIN("_", FALSE, C690:E690), BD_Perc!$A:$O, 7, FALSE), "Intervalo de precio 3"
    ),
    AD690="Segmentación no encontrada o vehículo inactivo","Segmentación no encontrada o vehículo inactivo"
)</f>
        <v>Intervalo de precio 3</v>
      </c>
      <c r="AF690" s="57" t="s">
        <v>2414</v>
      </c>
      <c r="AG690" s="35" t="b">
        <f t="shared" si="64"/>
        <v>1</v>
      </c>
      <c r="AH690" s="205">
        <v>0.05</v>
      </c>
      <c r="AI690" s="205">
        <v>0.05</v>
      </c>
      <c r="AJ690" s="205">
        <v>0.08</v>
      </c>
      <c r="AK690" s="205">
        <v>0.08</v>
      </c>
      <c r="AL690" s="342">
        <v>0.08</v>
      </c>
      <c r="AM690" s="205">
        <v>0.1</v>
      </c>
      <c r="AN690" s="28" t="s">
        <v>1251</v>
      </c>
      <c r="AO690" s="28" t="s">
        <v>1251</v>
      </c>
      <c r="AP690" s="28" t="s">
        <v>1251</v>
      </c>
      <c r="AQ690" s="90">
        <v>0.5</v>
      </c>
      <c r="AR690" s="38">
        <v>8689479</v>
      </c>
      <c r="AS690" s="38">
        <v>96022</v>
      </c>
      <c r="AT690" s="38">
        <v>639961</v>
      </c>
      <c r="AU690" s="38" t="s">
        <v>107</v>
      </c>
      <c r="AV690" s="38" t="s">
        <v>107</v>
      </c>
      <c r="AW690" s="38">
        <v>1276440</v>
      </c>
      <c r="AX690" s="38" t="s">
        <v>107</v>
      </c>
      <c r="AY690" s="38">
        <v>1421491</v>
      </c>
      <c r="AZ690" s="38">
        <v>95298</v>
      </c>
      <c r="BA690" s="38">
        <v>639961</v>
      </c>
      <c r="BB690" s="38" t="s">
        <v>107</v>
      </c>
      <c r="BC690" s="38" t="s">
        <v>107</v>
      </c>
      <c r="BD690" s="38">
        <v>140263387</v>
      </c>
      <c r="BE690" s="38">
        <v>154608836</v>
      </c>
      <c r="BF690" s="38" t="s">
        <v>107</v>
      </c>
      <c r="BG690" s="38" t="s">
        <v>107</v>
      </c>
      <c r="BH690" s="38" t="s">
        <v>107</v>
      </c>
      <c r="BI690" s="38" t="s">
        <v>107</v>
      </c>
      <c r="BJ690" s="38" t="s">
        <v>107</v>
      </c>
      <c r="BK690" s="38" t="s">
        <v>107</v>
      </c>
      <c r="BL690" s="38">
        <v>290100</v>
      </c>
      <c r="BM690" s="38">
        <v>290100</v>
      </c>
      <c r="BN690" s="38">
        <v>826785</v>
      </c>
      <c r="BO690" s="38">
        <v>1269187</v>
      </c>
      <c r="BP690" s="38">
        <v>4351501</v>
      </c>
      <c r="BQ690" s="38">
        <v>126193</v>
      </c>
      <c r="BR690" s="38">
        <v>8325872</v>
      </c>
      <c r="BS690" s="38" t="s">
        <v>107</v>
      </c>
      <c r="BT690" s="38" t="s">
        <v>107</v>
      </c>
      <c r="BU690" s="38" t="s">
        <v>107</v>
      </c>
      <c r="BV690" s="38" t="s">
        <v>107</v>
      </c>
      <c r="BW690" s="38">
        <v>6984594</v>
      </c>
      <c r="BX690" s="38">
        <v>145050</v>
      </c>
      <c r="BY690" s="38" t="s">
        <v>107</v>
      </c>
      <c r="BZ690" s="38" t="s">
        <v>107</v>
      </c>
      <c r="CA690" s="38">
        <v>0</v>
      </c>
      <c r="CB690" s="38">
        <v>217575</v>
      </c>
      <c r="CC690" s="330" t="s">
        <v>107</v>
      </c>
      <c r="CD690" s="38" t="s">
        <v>107</v>
      </c>
      <c r="CE690" s="38">
        <v>21061266</v>
      </c>
      <c r="CF690" s="38">
        <v>35551764</v>
      </c>
      <c r="CG690" s="38" t="s">
        <v>107</v>
      </c>
      <c r="CH690" s="53" t="s">
        <v>173</v>
      </c>
      <c r="CI690" s="53" t="s">
        <v>173</v>
      </c>
      <c r="CJ690" s="53" t="s">
        <v>173</v>
      </c>
      <c r="CK690" s="53" t="s">
        <v>173</v>
      </c>
      <c r="CL690" s="53" t="s">
        <v>173</v>
      </c>
      <c r="CM690" s="53" t="s">
        <v>173</v>
      </c>
      <c r="CN690" s="53" t="s">
        <v>176</v>
      </c>
      <c r="CO690" s="42" t="s">
        <v>107</v>
      </c>
      <c r="CP690" s="53" t="s">
        <v>905</v>
      </c>
      <c r="CQ690" s="53" t="s">
        <v>905</v>
      </c>
      <c r="CR690" s="53" t="s">
        <v>905</v>
      </c>
      <c r="CS690" s="53" t="s">
        <v>905</v>
      </c>
      <c r="CT690" s="53" t="s">
        <v>905</v>
      </c>
      <c r="CU690" s="53" t="s">
        <v>905</v>
      </c>
      <c r="CV690" s="53" t="s">
        <v>173</v>
      </c>
      <c r="CW690" s="53" t="s">
        <v>173</v>
      </c>
      <c r="CX690" s="53" t="s">
        <v>173</v>
      </c>
      <c r="CY690" s="53" t="s">
        <v>173</v>
      </c>
      <c r="CZ690" s="53" t="s">
        <v>173</v>
      </c>
      <c r="DA690" s="53" t="s">
        <v>173</v>
      </c>
      <c r="DB690" s="53" t="s">
        <v>173</v>
      </c>
      <c r="DC690" s="53" t="s">
        <v>173</v>
      </c>
      <c r="DD690" s="332">
        <v>23958045</v>
      </c>
      <c r="DE690" s="43">
        <v>1</v>
      </c>
      <c r="DF690" s="390">
        <v>1</v>
      </c>
      <c r="DG690" s="310"/>
      <c r="DH690" s="203"/>
      <c r="DI690" s="279" t="str" cm="1">
        <f t="array" ref="DI690">+IF(AND(C690&lt;&gt;"Vehículos Eléctricos",C690&lt;&gt;"Vehículos Híbridos",AD690="PERCENTIL 50"),
     IF(VLOOKUP(_xlfn.TEXTJOIN("_",FALSE,C690:E690),BD_Perc!$A:$P,_xlfn.IFS(BD!AE690="Intervalo de precio 1",12,BD!AE690="Intervalo de precio 2",13),FALSE)&lt;=1,
     VLOOKUP(_xlfn.TEXTJOIN("_",FALSE,C690:E690),BD_Perc!$A:$P,16,FALSE),"Ok P50"),
     "Ok P30/70 ó Híbrido/Eléctrico")</f>
        <v>Ok P30/70 ó Híbrido/Eléctrico</v>
      </c>
      <c r="DJ690" s="279" t="str">
        <f t="shared" si="61"/>
        <v>Vehículos Convencionales_Vehículos Destinados al Transporte de Pasajeros_Buseta</v>
      </c>
      <c r="DK690" s="331">
        <f t="shared" si="65"/>
        <v>226100000</v>
      </c>
      <c r="DL690" s="326"/>
    </row>
    <row r="691" spans="1:117" ht="38.25">
      <c r="A691" s="28">
        <v>686</v>
      </c>
      <c r="B691" s="114" t="s">
        <v>1130</v>
      </c>
      <c r="C691" s="68" t="s">
        <v>4</v>
      </c>
      <c r="D691" s="29" t="s">
        <v>1112</v>
      </c>
      <c r="E691" s="42" t="s">
        <v>1113</v>
      </c>
      <c r="F691" s="42" t="s">
        <v>107</v>
      </c>
      <c r="G691" s="30" t="s">
        <v>1488</v>
      </c>
      <c r="H691" s="42" t="s">
        <v>1318</v>
      </c>
      <c r="I691" s="28">
        <v>25761019</v>
      </c>
      <c r="J691" s="28" t="s">
        <v>1489</v>
      </c>
      <c r="K691" s="31" t="s">
        <v>107</v>
      </c>
      <c r="L691" s="32">
        <v>245</v>
      </c>
      <c r="M691" s="28" t="s">
        <v>107</v>
      </c>
      <c r="N691" s="34">
        <v>238000000</v>
      </c>
      <c r="O691" s="34">
        <f>+IFERROR(VLOOKUP(I691,Precio_Fasecolda!A:C,3,FALSE),IFERROR(VLOOKUP(I691,Precio_Fasecolda!B:C,2,FALSE),N691))</f>
        <v>238000000</v>
      </c>
      <c r="P691" s="34">
        <f t="shared" si="62"/>
        <v>0</v>
      </c>
      <c r="Q691" s="28" t="s">
        <v>107</v>
      </c>
      <c r="R691" s="28" t="s">
        <v>2415</v>
      </c>
      <c r="S691" s="28" t="s">
        <v>360</v>
      </c>
      <c r="T691" s="33" t="s">
        <v>843</v>
      </c>
      <c r="U691" s="28">
        <v>17000</v>
      </c>
      <c r="V691" s="28">
        <v>5100</v>
      </c>
      <c r="W691" s="28">
        <v>11900</v>
      </c>
      <c r="X691" s="56" t="s">
        <v>1125</v>
      </c>
      <c r="Y691" s="28" t="str">
        <f t="shared" si="63"/>
        <v>N.A.</v>
      </c>
      <c r="Z691" s="292">
        <f t="shared" si="60"/>
        <v>207060000</v>
      </c>
      <c r="AA691" s="28" cm="1">
        <f t="array" aca="1" ref="AA691" ca="1">_xlfn.IFS(DK691&lt;$DK$4,1,AND(DK691&gt;=$DK$4,DK691&lt;=$AA$4),2,DK691&gt;$AA$4,3)</f>
        <v>2</v>
      </c>
      <c r="AB691" s="28">
        <v>0</v>
      </c>
      <c r="AC691" s="28" cm="1">
        <f t="array" aca="1" ref="AC691" ca="1">IF(AB691="PERCENTIL 30","",_xlfn.IFS(DK691&lt;$AC$4,1,DK691&gt;$AC$4,2))</f>
        <v>2</v>
      </c>
      <c r="AD691" s="28" t="str">
        <f>+IFERROR(VLOOKUP(_xlfn.TEXTJOIN("_", FALSE, C691:E691), BD_Perc!$A:$O, 15, FALSE),"Segmentación no encontrada o vehículo inactivo")</f>
        <v>PERCENTIL 30-70</v>
      </c>
      <c r="AE691" s="28" t="str" cm="1">
        <f t="array" ref="AE691">_xlfn.IFS(
    AD691 = "PERCENTIL 50",
    _xlfn.IFS(
        BD!DK691 &lt; VLOOKUP(_xlfn.TEXTJOIN("_", FALSE, C691:E691), BD_Perc!$A:$O, 11, FALSE), "Intervalo de precio 1",
        BD!DK691 &gt;= VLOOKUP(_xlfn.TEXTJOIN("_", FALSE, C691:E691), BD_Perc!$A:$O, 11, FALSE), "Intervalo de precio 2"
    ),
    AD691 = "PERCENTIL 30-70",
    _xlfn.IFS(
        BD!DK691 &lt; VLOOKUP(_xlfn.TEXTJOIN("_", FALSE, C691:E691), BD_Perc!$A:$O, 6, FALSE), "Intervalo de precio 1",
        BD!DK691 &lt; VLOOKUP(_xlfn.TEXTJOIN("_", FALSE, C691:E691), BD_Perc!$A:$O, 7, FALSE), "Intervalo de precio 2",
        BD!DK691 &gt;= VLOOKUP(_xlfn.TEXTJOIN("_", FALSE, C691:E691), BD_Perc!$A:$O, 7, FALSE), "Intervalo de precio 3"
    ),
    AD691="Segmentación no encontrada o vehículo inactivo","Segmentación no encontrada o vehículo inactivo"
)</f>
        <v>Intervalo de precio 2</v>
      </c>
      <c r="AF691" s="57" t="s">
        <v>2413</v>
      </c>
      <c r="AG691" s="35" t="b">
        <f t="shared" si="64"/>
        <v>1</v>
      </c>
      <c r="AH691" s="205">
        <v>0.13</v>
      </c>
      <c r="AI691" s="205">
        <v>0.13</v>
      </c>
      <c r="AJ691" s="205">
        <v>0.13</v>
      </c>
      <c r="AK691" s="205">
        <v>0.13</v>
      </c>
      <c r="AL691" s="339">
        <v>0.13</v>
      </c>
      <c r="AM691" s="205">
        <v>0.13</v>
      </c>
      <c r="AN691" s="28" t="s">
        <v>1251</v>
      </c>
      <c r="AO691" s="28" t="s">
        <v>1251</v>
      </c>
      <c r="AP691" s="28" t="s">
        <v>1251</v>
      </c>
      <c r="AQ691" s="90">
        <v>0.5</v>
      </c>
      <c r="AR691" s="38">
        <v>8689479</v>
      </c>
      <c r="AS691" s="38">
        <v>96022</v>
      </c>
      <c r="AT691" s="38">
        <v>639961</v>
      </c>
      <c r="AU691" s="38">
        <v>725250</v>
      </c>
      <c r="AV691" s="38" t="s">
        <v>107</v>
      </c>
      <c r="AW691" s="38">
        <v>1276440</v>
      </c>
      <c r="AX691" s="38">
        <v>145050</v>
      </c>
      <c r="AY691" s="38">
        <v>1421491</v>
      </c>
      <c r="AZ691" s="38">
        <v>95298</v>
      </c>
      <c r="BA691" s="38">
        <v>639961</v>
      </c>
      <c r="BB691" s="38">
        <v>41841134</v>
      </c>
      <c r="BC691" s="38">
        <v>42862287</v>
      </c>
      <c r="BD691" s="38" t="s">
        <v>107</v>
      </c>
      <c r="BE691" s="38" t="s">
        <v>107</v>
      </c>
      <c r="BF691" s="38" t="s">
        <v>107</v>
      </c>
      <c r="BG691" s="38">
        <v>2886495</v>
      </c>
      <c r="BH691" s="38">
        <v>725250</v>
      </c>
      <c r="BI691" s="38">
        <v>1951648</v>
      </c>
      <c r="BJ691" s="38">
        <v>1951648</v>
      </c>
      <c r="BK691" s="38">
        <v>725250</v>
      </c>
      <c r="BL691" s="38">
        <v>290100</v>
      </c>
      <c r="BM691" s="38">
        <v>290100</v>
      </c>
      <c r="BN691" s="38">
        <v>826785</v>
      </c>
      <c r="BO691" s="38">
        <v>1269187</v>
      </c>
      <c r="BP691" s="38">
        <v>4351501</v>
      </c>
      <c r="BQ691" s="38">
        <v>126193</v>
      </c>
      <c r="BR691" s="38">
        <v>1818928</v>
      </c>
      <c r="BS691" s="38" t="s">
        <v>107</v>
      </c>
      <c r="BT691" s="38" t="s">
        <v>107</v>
      </c>
      <c r="BU691" s="38" t="s">
        <v>107</v>
      </c>
      <c r="BV691" s="38" t="s">
        <v>107</v>
      </c>
      <c r="BW691" s="38">
        <v>6984594</v>
      </c>
      <c r="BX691" s="38">
        <v>174060</v>
      </c>
      <c r="BY691" s="38">
        <v>4094763</v>
      </c>
      <c r="BZ691" s="38">
        <v>6142288</v>
      </c>
      <c r="CA691" s="38">
        <v>0</v>
      </c>
      <c r="CB691" s="38">
        <v>217575</v>
      </c>
      <c r="CC691" s="330" t="s">
        <v>107</v>
      </c>
      <c r="CD691" s="38" t="s">
        <v>107</v>
      </c>
      <c r="CE691" s="38" t="s">
        <v>107</v>
      </c>
      <c r="CF691" s="38" t="s">
        <v>107</v>
      </c>
      <c r="CG691" s="38" t="s">
        <v>107</v>
      </c>
      <c r="CH691" s="85" t="s">
        <v>905</v>
      </c>
      <c r="CI691" s="85" t="s">
        <v>905</v>
      </c>
      <c r="CJ691" s="85" t="s">
        <v>905</v>
      </c>
      <c r="CK691" s="85" t="s">
        <v>905</v>
      </c>
      <c r="CL691" s="85" t="s">
        <v>905</v>
      </c>
      <c r="CM691" s="85" t="s">
        <v>905</v>
      </c>
      <c r="CN691" s="85" t="s">
        <v>905</v>
      </c>
      <c r="CO691" s="42" t="s">
        <v>107</v>
      </c>
      <c r="CP691" s="85" t="s">
        <v>905</v>
      </c>
      <c r="CQ691" s="85" t="s">
        <v>905</v>
      </c>
      <c r="CR691" s="85" t="s">
        <v>905</v>
      </c>
      <c r="CS691" s="85" t="s">
        <v>905</v>
      </c>
      <c r="CT691" s="85" t="s">
        <v>905</v>
      </c>
      <c r="CU691" s="85" t="s">
        <v>905</v>
      </c>
      <c r="CV691" s="53" t="s">
        <v>173</v>
      </c>
      <c r="CW691" s="53" t="s">
        <v>173</v>
      </c>
      <c r="CX691" s="53" t="s">
        <v>173</v>
      </c>
      <c r="CY691" s="53" t="s">
        <v>176</v>
      </c>
      <c r="CZ691" s="53" t="s">
        <v>176</v>
      </c>
      <c r="DA691" s="53" t="s">
        <v>173</v>
      </c>
      <c r="DB691" s="53" t="s">
        <v>173</v>
      </c>
      <c r="DC691" s="53" t="s">
        <v>173</v>
      </c>
      <c r="DD691" s="332">
        <v>32360664</v>
      </c>
      <c r="DE691" s="43">
        <v>1</v>
      </c>
      <c r="DF691" s="390">
        <v>1</v>
      </c>
      <c r="DG691" s="310"/>
      <c r="DH691" s="203"/>
      <c r="DI691" s="279" t="str" cm="1">
        <f t="array" ref="DI691">+IF(AND(C691&lt;&gt;"Vehículos Eléctricos",C691&lt;&gt;"Vehículos Híbridos",AD691="PERCENTIL 50"),
     IF(VLOOKUP(_xlfn.TEXTJOIN("_",FALSE,C691:E691),BD_Perc!$A:$P,_xlfn.IFS(BD!AE691="Intervalo de precio 1",12,BD!AE691="Intervalo de precio 2",13),FALSE)&lt;=1,
     VLOOKUP(_xlfn.TEXTJOIN("_",FALSE,C691:E691),BD_Perc!$A:$P,16,FALSE),"Ok P50"),
     "Ok P30/70 ó Híbrido/Eléctrico")</f>
        <v>Ok P30/70 ó Híbrido/Eléctrico</v>
      </c>
      <c r="DJ691" s="279" t="str">
        <f t="shared" si="61"/>
        <v>Otros Tipos de Vehículos_Camión_Cabina Sencilla</v>
      </c>
      <c r="DK691" s="331">
        <f t="shared" si="65"/>
        <v>207060000</v>
      </c>
      <c r="DL691" s="326"/>
    </row>
    <row r="692" spans="1:117" ht="51">
      <c r="A692" s="28">
        <v>687</v>
      </c>
      <c r="B692" s="114" t="s">
        <v>1130</v>
      </c>
      <c r="C692" s="68" t="s">
        <v>4</v>
      </c>
      <c r="D692" s="29" t="s">
        <v>1217</v>
      </c>
      <c r="E692" s="28" t="s">
        <v>1129</v>
      </c>
      <c r="F692" s="42" t="s">
        <v>1222</v>
      </c>
      <c r="G692" s="30" t="s">
        <v>1490</v>
      </c>
      <c r="H692" s="42" t="s">
        <v>1318</v>
      </c>
      <c r="I692" s="28">
        <v>25765004</v>
      </c>
      <c r="J692" s="28" t="s">
        <v>1491</v>
      </c>
      <c r="K692" s="31" t="s">
        <v>107</v>
      </c>
      <c r="L692" s="32">
        <v>375</v>
      </c>
      <c r="M692" s="28" t="s">
        <v>107</v>
      </c>
      <c r="N692" s="34">
        <v>800000000</v>
      </c>
      <c r="O692" s="34">
        <f>+IFERROR(VLOOKUP(I692,Precio_Fasecolda!A:C,3,FALSE),IFERROR(VLOOKUP(I692,Precio_Fasecolda!B:C,2,FALSE),N692))</f>
        <v>800000000</v>
      </c>
      <c r="P692" s="34">
        <f t="shared" si="62"/>
        <v>0</v>
      </c>
      <c r="Q692" s="28" t="s">
        <v>107</v>
      </c>
      <c r="R692" s="28" t="s">
        <v>2415</v>
      </c>
      <c r="S692" s="28" t="s">
        <v>360</v>
      </c>
      <c r="T692" s="28" t="s">
        <v>1129</v>
      </c>
      <c r="U692" s="28">
        <v>28700</v>
      </c>
      <c r="V692" s="28">
        <v>9300</v>
      </c>
      <c r="W692" s="28">
        <v>19400</v>
      </c>
      <c r="X692" s="84" t="s">
        <v>1222</v>
      </c>
      <c r="Y692" s="28" t="str">
        <f t="shared" si="63"/>
        <v>N.A.</v>
      </c>
      <c r="Z692" s="292">
        <f t="shared" si="60"/>
        <v>760000000</v>
      </c>
      <c r="AA692" s="28" cm="1">
        <f t="array" aca="1" ref="AA692" ca="1">_xlfn.IFS(DK692&lt;$DK$4,1,AND(DK692&gt;=$DK$4,DK692&lt;=$AA$4),2,DK692&gt;$AA$4,3)</f>
        <v>3</v>
      </c>
      <c r="AB692" s="28">
        <v>0</v>
      </c>
      <c r="AC692" s="28" cm="1">
        <f t="array" aca="1" ref="AC692" ca="1">IF(AB692="PERCENTIL 30","",_xlfn.IFS(DK692&lt;$AC$4,1,DK692&gt;$AC$4,2))</f>
        <v>2</v>
      </c>
      <c r="AD692" s="28" t="str">
        <f>+IFERROR(VLOOKUP(_xlfn.TEXTJOIN("_", FALSE, C692:E692), BD_Perc!$A:$O, 15, FALSE),"Segmentación no encontrada o vehículo inactivo")</f>
        <v>PERCENTIL 50</v>
      </c>
      <c r="AE692" s="28" t="str" cm="1">
        <f t="array" ref="AE692">_xlfn.IFS(
    AD692 = "PERCENTIL 50",
    _xlfn.IFS(
        BD!DK692 &lt; VLOOKUP(_xlfn.TEXTJOIN("_", FALSE, C692:E692), BD_Perc!$A:$O, 11, FALSE), "Intervalo de precio 1",
        BD!DK692 &gt;= VLOOKUP(_xlfn.TEXTJOIN("_", FALSE, C692:E692), BD_Perc!$A:$O, 11, FALSE), "Intervalo de precio 2"
    ),
    AD692 = "PERCENTIL 30-70",
    _xlfn.IFS(
        BD!DK692 &lt; VLOOKUP(_xlfn.TEXTJOIN("_", FALSE, C692:E692), BD_Perc!$A:$O, 6, FALSE), "Intervalo de precio 1",
        BD!DK692 &lt; VLOOKUP(_xlfn.TEXTJOIN("_", FALSE, C692:E692), BD_Perc!$A:$O, 7, FALSE), "Intervalo de precio 2",
        BD!DK692 &gt;= VLOOKUP(_xlfn.TEXTJOIN("_", FALSE, C692:E692), BD_Perc!$A:$O, 7, FALSE), "Intervalo de precio 3"
    ),
    AD692="Segmentación no encontrada o vehículo inactivo","Segmentación no encontrada o vehículo inactivo"
)</f>
        <v>Intervalo de precio 2</v>
      </c>
      <c r="AF692" s="57" t="s">
        <v>2413</v>
      </c>
      <c r="AG692" s="35" t="b">
        <f t="shared" si="64"/>
        <v>1</v>
      </c>
      <c r="AH692" s="205">
        <v>0.05</v>
      </c>
      <c r="AI692" s="205">
        <v>0.05</v>
      </c>
      <c r="AJ692" s="205">
        <v>0.1</v>
      </c>
      <c r="AK692" s="205">
        <v>0.1</v>
      </c>
      <c r="AL692" s="342">
        <v>0.1</v>
      </c>
      <c r="AM692" s="205">
        <v>0.15</v>
      </c>
      <c r="AN692" s="28" t="s">
        <v>1251</v>
      </c>
      <c r="AO692" s="28" t="s">
        <v>1251</v>
      </c>
      <c r="AP692" s="28" t="s">
        <v>1251</v>
      </c>
      <c r="AQ692" s="90">
        <v>0.5</v>
      </c>
      <c r="AR692" s="38">
        <v>8689479</v>
      </c>
      <c r="AS692" s="38">
        <v>96022</v>
      </c>
      <c r="AT692" s="38">
        <v>639961</v>
      </c>
      <c r="AU692" s="38" t="s">
        <v>107</v>
      </c>
      <c r="AV692" s="38" t="s">
        <v>107</v>
      </c>
      <c r="AW692" s="38">
        <v>1276440</v>
      </c>
      <c r="AX692" s="38">
        <v>145050</v>
      </c>
      <c r="AY692" s="38">
        <v>1421491</v>
      </c>
      <c r="AZ692" s="38">
        <v>95298</v>
      </c>
      <c r="BA692" s="38">
        <v>639961</v>
      </c>
      <c r="BB692" s="38" t="s">
        <v>107</v>
      </c>
      <c r="BC692" s="38" t="s">
        <v>107</v>
      </c>
      <c r="BD692" s="38" t="s">
        <v>107</v>
      </c>
      <c r="BE692" s="38" t="s">
        <v>107</v>
      </c>
      <c r="BF692" s="38">
        <v>5569921</v>
      </c>
      <c r="BG692" s="38">
        <v>2886495</v>
      </c>
      <c r="BH692" s="38">
        <v>725250</v>
      </c>
      <c r="BI692" s="38">
        <v>1951648</v>
      </c>
      <c r="BJ692" s="38">
        <v>1951648</v>
      </c>
      <c r="BK692" s="38">
        <v>725250</v>
      </c>
      <c r="BL692" s="38">
        <v>290100</v>
      </c>
      <c r="BM692" s="38">
        <v>290100</v>
      </c>
      <c r="BN692" s="38">
        <v>826785</v>
      </c>
      <c r="BO692" s="38">
        <v>1269187</v>
      </c>
      <c r="BP692" s="38">
        <v>4351501</v>
      </c>
      <c r="BQ692" s="38">
        <v>126193</v>
      </c>
      <c r="BR692" s="38">
        <v>1818928</v>
      </c>
      <c r="BS692" s="38" t="s">
        <v>107</v>
      </c>
      <c r="BT692" s="38" t="s">
        <v>107</v>
      </c>
      <c r="BU692" s="38" t="s">
        <v>107</v>
      </c>
      <c r="BV692" s="38" t="s">
        <v>107</v>
      </c>
      <c r="BW692" s="38">
        <v>6984594</v>
      </c>
      <c r="BX692" s="38">
        <v>174060</v>
      </c>
      <c r="BY692" s="38">
        <v>4094763</v>
      </c>
      <c r="BZ692" s="38">
        <v>6142288</v>
      </c>
      <c r="CA692" s="38">
        <v>0</v>
      </c>
      <c r="CB692" s="38">
        <v>217575</v>
      </c>
      <c r="CC692" s="330" t="s">
        <v>107</v>
      </c>
      <c r="CD692" s="38" t="s">
        <v>107</v>
      </c>
      <c r="CE692" s="38" t="s">
        <v>107</v>
      </c>
      <c r="CF692" s="38" t="s">
        <v>107</v>
      </c>
      <c r="CG692" s="38" t="s">
        <v>107</v>
      </c>
      <c r="CH692" s="85" t="s">
        <v>905</v>
      </c>
      <c r="CI692" s="85" t="s">
        <v>905</v>
      </c>
      <c r="CJ692" s="85" t="s">
        <v>905</v>
      </c>
      <c r="CK692" s="85" t="s">
        <v>905</v>
      </c>
      <c r="CL692" s="85" t="s">
        <v>905</v>
      </c>
      <c r="CM692" s="85" t="s">
        <v>905</v>
      </c>
      <c r="CN692" s="85" t="s">
        <v>905</v>
      </c>
      <c r="CO692" s="42" t="s">
        <v>107</v>
      </c>
      <c r="CP692" s="85" t="s">
        <v>905</v>
      </c>
      <c r="CQ692" s="85" t="s">
        <v>905</v>
      </c>
      <c r="CR692" s="85" t="s">
        <v>905</v>
      </c>
      <c r="CS692" s="85" t="s">
        <v>905</v>
      </c>
      <c r="CT692" s="85" t="s">
        <v>905</v>
      </c>
      <c r="CU692" s="85" t="s">
        <v>905</v>
      </c>
      <c r="CV692" s="53" t="s">
        <v>173</v>
      </c>
      <c r="CW692" s="53" t="s">
        <v>173</v>
      </c>
      <c r="CX692" s="53" t="s">
        <v>173</v>
      </c>
      <c r="CY692" s="53" t="s">
        <v>173</v>
      </c>
      <c r="CZ692" s="53" t="s">
        <v>173</v>
      </c>
      <c r="DA692" s="53" t="s">
        <v>173</v>
      </c>
      <c r="DB692" s="53" t="s">
        <v>173</v>
      </c>
      <c r="DC692" s="53" t="s">
        <v>173</v>
      </c>
      <c r="DD692" s="332">
        <v>37766679</v>
      </c>
      <c r="DE692" s="43">
        <v>1</v>
      </c>
      <c r="DF692" s="390">
        <v>1</v>
      </c>
      <c r="DG692" s="310"/>
      <c r="DH692" s="203"/>
      <c r="DI692" s="279" t="str" cm="1">
        <f t="array" ref="DI692">+IF(AND(C692&lt;&gt;"Vehículos Eléctricos",C692&lt;&gt;"Vehículos Híbridos",AD692="PERCENTIL 50"),
     IF(VLOOKUP(_xlfn.TEXTJOIN("_",FALSE,C692:E692),BD_Perc!$A:$P,_xlfn.IFS(BD!AE692="Intervalo de precio 1",12,BD!AE692="Intervalo de precio 2",13),FALSE)&lt;=1,
     VLOOKUP(_xlfn.TEXTJOIN("_",FALSE,C692:E692),BD_Perc!$A:$P,16,FALSE),"Ok P50"),
     "Ok P30/70 ó Híbrido/Eléctrico")</f>
        <v>Ok P50</v>
      </c>
      <c r="DJ692" s="279" t="str">
        <f t="shared" si="61"/>
        <v>Otros Tipos de Vehículos_Volqueta_3 Ejes</v>
      </c>
      <c r="DK692" s="331">
        <f t="shared" si="65"/>
        <v>760000000</v>
      </c>
      <c r="DL692" s="326"/>
      <c r="DM692" s="8" t="s">
        <v>2472</v>
      </c>
    </row>
    <row r="693" spans="1:117" ht="25.5">
      <c r="A693" s="28">
        <v>688</v>
      </c>
      <c r="B693" s="29" t="s">
        <v>1151</v>
      </c>
      <c r="C693" s="29" t="s">
        <v>0</v>
      </c>
      <c r="D693" s="29" t="s">
        <v>337</v>
      </c>
      <c r="E693" s="42" t="s">
        <v>338</v>
      </c>
      <c r="F693" s="42" t="s">
        <v>107</v>
      </c>
      <c r="G693" s="30" t="s">
        <v>1492</v>
      </c>
      <c r="H693" s="42" t="s">
        <v>406</v>
      </c>
      <c r="I693" s="28">
        <v>11306018</v>
      </c>
      <c r="J693" s="28" t="s">
        <v>1493</v>
      </c>
      <c r="K693" s="31" t="s">
        <v>366</v>
      </c>
      <c r="L693" s="56">
        <v>118</v>
      </c>
      <c r="M693" s="33">
        <v>5</v>
      </c>
      <c r="N693" s="34">
        <v>88400000</v>
      </c>
      <c r="O693" s="34">
        <f>+IFERROR(VLOOKUP(I693,Precio_Fasecolda!A:C,3,FALSE),IFERROR(VLOOKUP(I693,Precio_Fasecolda!B:C,2,FALSE),N693))</f>
        <v>88400000</v>
      </c>
      <c r="P693" s="34">
        <f t="shared" si="62"/>
        <v>0</v>
      </c>
      <c r="Q693" s="33" t="s">
        <v>338</v>
      </c>
      <c r="R693" s="28" t="s">
        <v>2415</v>
      </c>
      <c r="S693" s="28" t="s">
        <v>112</v>
      </c>
      <c r="T693" s="28" t="s">
        <v>107</v>
      </c>
      <c r="U693" s="28" t="s">
        <v>107</v>
      </c>
      <c r="V693" s="42" t="s">
        <v>107</v>
      </c>
      <c r="W693" s="28" t="s">
        <v>107</v>
      </c>
      <c r="X693" s="28" t="s">
        <v>107</v>
      </c>
      <c r="Y693" s="28" t="str">
        <f t="shared" si="63"/>
        <v>N.A.</v>
      </c>
      <c r="Z693" s="292">
        <f t="shared" si="60"/>
        <v>83980000</v>
      </c>
      <c r="AA693" s="28" cm="1">
        <f t="array" aca="1" ref="AA693" ca="1">_xlfn.IFS(DK693&lt;$DK$4,1,AND(DK693&gt;=$DK$4,DK693&lt;=$AA$4),2,DK693&gt;$AA$4,3)</f>
        <v>2</v>
      </c>
      <c r="AB693" s="28">
        <v>0</v>
      </c>
      <c r="AC693" s="28" cm="1">
        <f t="array" aca="1" ref="AC693" ca="1">IF(AB693="PERCENTIL 30","",_xlfn.IFS(DK693&lt;$AC$4,1,DK693&gt;$AC$4,2))</f>
        <v>1</v>
      </c>
      <c r="AD693" s="28" t="str">
        <f>+IFERROR(VLOOKUP(_xlfn.TEXTJOIN("_", FALSE, C693:E693), BD_Perc!$A:$O, 15, FALSE),"Segmentación no encontrada o vehículo inactivo")</f>
        <v>PERCENTIL 30-70</v>
      </c>
      <c r="AE693" s="28" t="str" cm="1">
        <f t="array" ref="AE693">_xlfn.IFS(
    AD693 = "PERCENTIL 50",
    _xlfn.IFS(
        BD!DK693 &lt; VLOOKUP(_xlfn.TEXTJOIN("_", FALSE, C693:E693), BD_Perc!$A:$O, 11, FALSE), "Intervalo de precio 1",
        BD!DK693 &gt;= VLOOKUP(_xlfn.TEXTJOIN("_", FALSE, C693:E693), BD_Perc!$A:$O, 11, FALSE), "Intervalo de precio 2"
    ),
    AD693 = "PERCENTIL 30-70",
    _xlfn.IFS(
        BD!DK693 &lt; VLOOKUP(_xlfn.TEXTJOIN("_", FALSE, C693:E693), BD_Perc!$A:$O, 6, FALSE), "Intervalo de precio 1",
        BD!DK693 &lt; VLOOKUP(_xlfn.TEXTJOIN("_", FALSE, C693:E693), BD_Perc!$A:$O, 7, FALSE), "Intervalo de precio 2",
        BD!DK693 &gt;= VLOOKUP(_xlfn.TEXTJOIN("_", FALSE, C693:E693), BD_Perc!$A:$O, 7, FALSE), "Intervalo de precio 3"
    ),
    AD693="Segmentación no encontrada o vehículo inactivo","Segmentación no encontrada o vehículo inactivo"
)</f>
        <v>Intervalo de precio 1</v>
      </c>
      <c r="AF693" s="57" t="s">
        <v>2412</v>
      </c>
      <c r="AG693" s="35" t="b">
        <f t="shared" si="64"/>
        <v>1</v>
      </c>
      <c r="AH693" s="206">
        <v>0.05</v>
      </c>
      <c r="AI693" s="206">
        <v>0.05</v>
      </c>
      <c r="AJ693" s="206">
        <v>0.05</v>
      </c>
      <c r="AK693" s="206">
        <v>7.0000000000000007E-2</v>
      </c>
      <c r="AL693" s="206">
        <v>0.09</v>
      </c>
      <c r="AM693" s="206">
        <v>0.09</v>
      </c>
      <c r="AN693" s="28" t="s">
        <v>1251</v>
      </c>
      <c r="AO693" s="28" t="s">
        <v>1251</v>
      </c>
      <c r="AP693" s="28" t="s">
        <v>1251</v>
      </c>
      <c r="AQ693" s="37">
        <v>1</v>
      </c>
      <c r="AR693" s="38">
        <v>8689479</v>
      </c>
      <c r="AS693" s="38">
        <v>268393</v>
      </c>
      <c r="AT693" s="38">
        <v>635668</v>
      </c>
      <c r="AU693" s="38" t="s">
        <v>107</v>
      </c>
      <c r="AV693" s="38" t="s">
        <v>107</v>
      </c>
      <c r="AW693" s="38">
        <v>9181877</v>
      </c>
      <c r="AX693" s="38">
        <v>0</v>
      </c>
      <c r="AY693" s="38">
        <v>988817</v>
      </c>
      <c r="AZ693" s="38">
        <v>127133</v>
      </c>
      <c r="BA693" s="38">
        <v>0</v>
      </c>
      <c r="BB693" s="38" t="s">
        <v>107</v>
      </c>
      <c r="BC693" s="38" t="s">
        <v>107</v>
      </c>
      <c r="BD693" s="38" t="s">
        <v>107</v>
      </c>
      <c r="BE693" s="38" t="s">
        <v>107</v>
      </c>
      <c r="BF693" s="38" t="s">
        <v>107</v>
      </c>
      <c r="BG693" s="38">
        <v>3531491</v>
      </c>
      <c r="BH693" s="38">
        <v>2189525</v>
      </c>
      <c r="BI693" s="38">
        <v>2825193</v>
      </c>
      <c r="BJ693" s="38">
        <v>2825193</v>
      </c>
      <c r="BK693" s="38">
        <v>0</v>
      </c>
      <c r="BL693" s="38">
        <v>0</v>
      </c>
      <c r="BM693" s="38">
        <v>423779</v>
      </c>
      <c r="BN693" s="38">
        <v>1695115</v>
      </c>
      <c r="BO693" s="38">
        <v>706298</v>
      </c>
      <c r="BP693" s="38">
        <v>3531491</v>
      </c>
      <c r="BQ693" s="38">
        <v>98881</v>
      </c>
      <c r="BR693" s="38">
        <v>1130078</v>
      </c>
      <c r="BS693" s="38">
        <v>847558</v>
      </c>
      <c r="BT693" s="38" t="s">
        <v>107</v>
      </c>
      <c r="BU693" s="38" t="s">
        <v>107</v>
      </c>
      <c r="BV693" s="38" t="s">
        <v>107</v>
      </c>
      <c r="BW693" s="38">
        <v>6356684</v>
      </c>
      <c r="BX693" s="38">
        <v>127133</v>
      </c>
      <c r="BY693" s="38">
        <v>6356684</v>
      </c>
      <c r="BZ693" s="38">
        <v>5650386</v>
      </c>
      <c r="CA693" s="38">
        <v>0</v>
      </c>
      <c r="CB693" s="38">
        <v>565039</v>
      </c>
      <c r="CC693" s="330" t="s">
        <v>107</v>
      </c>
      <c r="CD693" s="38" t="s">
        <v>107</v>
      </c>
      <c r="CE693" s="38" t="s">
        <v>107</v>
      </c>
      <c r="CF693" s="38" t="s">
        <v>107</v>
      </c>
      <c r="CG693" s="38" t="s">
        <v>107</v>
      </c>
      <c r="CH693" s="53" t="s">
        <v>114</v>
      </c>
      <c r="CI693" s="53" t="s">
        <v>114</v>
      </c>
      <c r="CJ693" s="53" t="s">
        <v>114</v>
      </c>
      <c r="CK693" s="53" t="s">
        <v>113</v>
      </c>
      <c r="CL693" s="53" t="s">
        <v>113</v>
      </c>
      <c r="CM693" s="53" t="s">
        <v>114</v>
      </c>
      <c r="CN693" s="53" t="s">
        <v>114</v>
      </c>
      <c r="CO693" s="42" t="s">
        <v>107</v>
      </c>
      <c r="CP693" s="85" t="s">
        <v>107</v>
      </c>
      <c r="CQ693" s="85" t="s">
        <v>107</v>
      </c>
      <c r="CR693" s="85" t="s">
        <v>1339</v>
      </c>
      <c r="CS693" s="85" t="s">
        <v>107</v>
      </c>
      <c r="CT693" s="85" t="s">
        <v>107</v>
      </c>
      <c r="CU693" s="85" t="s">
        <v>107</v>
      </c>
      <c r="CV693" s="85" t="s">
        <v>107</v>
      </c>
      <c r="CW693" s="85" t="s">
        <v>107</v>
      </c>
      <c r="CX693" s="85" t="s">
        <v>107</v>
      </c>
      <c r="CY693" s="85" t="s">
        <v>107</v>
      </c>
      <c r="CZ693" s="85" t="s">
        <v>107</v>
      </c>
      <c r="DA693" s="85" t="s">
        <v>107</v>
      </c>
      <c r="DB693" s="85" t="s">
        <v>107</v>
      </c>
      <c r="DC693" s="85" t="s">
        <v>107</v>
      </c>
      <c r="DD693" s="332">
        <v>8294202</v>
      </c>
      <c r="DE693" s="43">
        <v>1</v>
      </c>
      <c r="DF693" s="390">
        <v>1</v>
      </c>
      <c r="DG693" s="310"/>
      <c r="DH693" s="203"/>
      <c r="DI693" s="279" t="str" cm="1">
        <f t="array" ref="DI693">+IF(AND(C693&lt;&gt;"Vehículos Eléctricos",C693&lt;&gt;"Vehículos Híbridos",AD693="PERCENTIL 50"),
     IF(VLOOKUP(_xlfn.TEXTJOIN("_",FALSE,C693:E693),BD_Perc!$A:$P,_xlfn.IFS(BD!AE693="Intervalo de precio 1",12,BD!AE693="Intervalo de precio 2",13),FALSE)&lt;=1,
     VLOOKUP(_xlfn.TEXTJOIN("_",FALSE,C693:E693),BD_Perc!$A:$P,16,FALSE),"Ok P50"),
     "Ok P30/70 ó Híbrido/Eléctrico")</f>
        <v>Ok P30/70 ó Híbrido/Eléctrico</v>
      </c>
      <c r="DJ693" s="279" t="str">
        <f t="shared" si="61"/>
        <v>Vehículos Convencionales_Camperos/Camionetas_4x2</v>
      </c>
      <c r="DK693" s="331">
        <f t="shared" si="65"/>
        <v>83980000</v>
      </c>
      <c r="DL693" s="326"/>
    </row>
    <row r="694" spans="1:117" ht="25.5">
      <c r="A694" s="28">
        <v>689</v>
      </c>
      <c r="B694" s="29" t="s">
        <v>1151</v>
      </c>
      <c r="C694" s="29" t="s">
        <v>0</v>
      </c>
      <c r="D694" s="29" t="s">
        <v>337</v>
      </c>
      <c r="E694" s="42" t="s">
        <v>338</v>
      </c>
      <c r="F694" s="42" t="s">
        <v>107</v>
      </c>
      <c r="G694" s="30" t="s">
        <v>1494</v>
      </c>
      <c r="H694" s="42" t="s">
        <v>406</v>
      </c>
      <c r="I694" s="28">
        <v>11306026</v>
      </c>
      <c r="J694" s="28" t="s">
        <v>1495</v>
      </c>
      <c r="K694" s="31" t="s">
        <v>341</v>
      </c>
      <c r="L694" s="56">
        <v>147</v>
      </c>
      <c r="M694" s="33">
        <v>5</v>
      </c>
      <c r="N694" s="34">
        <v>106000000</v>
      </c>
      <c r="O694" s="34">
        <f>+IFERROR(VLOOKUP(I694,Precio_Fasecolda!A:C,3,FALSE),IFERROR(VLOOKUP(I694,Precio_Fasecolda!B:C,2,FALSE),N694))</f>
        <v>106000000</v>
      </c>
      <c r="P694" s="34">
        <f t="shared" si="62"/>
        <v>0</v>
      </c>
      <c r="Q694" s="33" t="s">
        <v>338</v>
      </c>
      <c r="R694" s="28" t="s">
        <v>2415</v>
      </c>
      <c r="S694" s="28" t="s">
        <v>112</v>
      </c>
      <c r="T694" s="28" t="s">
        <v>107</v>
      </c>
      <c r="U694" s="28" t="s">
        <v>107</v>
      </c>
      <c r="V694" s="42" t="s">
        <v>107</v>
      </c>
      <c r="W694" s="28" t="s">
        <v>107</v>
      </c>
      <c r="X694" s="28" t="s">
        <v>107</v>
      </c>
      <c r="Y694" s="28" t="str">
        <f t="shared" si="63"/>
        <v>N.A.</v>
      </c>
      <c r="Z694" s="292">
        <f t="shared" si="60"/>
        <v>100700000</v>
      </c>
      <c r="AA694" s="28" cm="1">
        <f t="array" aca="1" ref="AA694" ca="1">_xlfn.IFS(DK694&lt;$DK$4,1,AND(DK694&gt;=$DK$4,DK694&lt;=$AA$4),2,DK694&gt;$AA$4,3)</f>
        <v>2</v>
      </c>
      <c r="AB694" s="28">
        <v>0</v>
      </c>
      <c r="AC694" s="28" cm="1">
        <f t="array" aca="1" ref="AC694" ca="1">IF(AB694="PERCENTIL 30","",_xlfn.IFS(DK694&lt;$AC$4,1,DK694&gt;$AC$4,2))</f>
        <v>1</v>
      </c>
      <c r="AD694" s="28" t="str">
        <f>+IFERROR(VLOOKUP(_xlfn.TEXTJOIN("_", FALSE, C694:E694), BD_Perc!$A:$O, 15, FALSE),"Segmentación no encontrada o vehículo inactivo")</f>
        <v>PERCENTIL 30-70</v>
      </c>
      <c r="AE694" s="28" t="str" cm="1">
        <f t="array" ref="AE694">_xlfn.IFS(
    AD694 = "PERCENTIL 50",
    _xlfn.IFS(
        BD!DK694 &lt; VLOOKUP(_xlfn.TEXTJOIN("_", FALSE, C694:E694), BD_Perc!$A:$O, 11, FALSE), "Intervalo de precio 1",
        BD!DK694 &gt;= VLOOKUP(_xlfn.TEXTJOIN("_", FALSE, C694:E694), BD_Perc!$A:$O, 11, FALSE), "Intervalo de precio 2"
    ),
    AD694 = "PERCENTIL 30-70",
    _xlfn.IFS(
        BD!DK694 &lt; VLOOKUP(_xlfn.TEXTJOIN("_", FALSE, C694:E694), BD_Perc!$A:$O, 6, FALSE), "Intervalo de precio 1",
        BD!DK694 &lt; VLOOKUP(_xlfn.TEXTJOIN("_", FALSE, C694:E694), BD_Perc!$A:$O, 7, FALSE), "Intervalo de precio 2",
        BD!DK694 &gt;= VLOOKUP(_xlfn.TEXTJOIN("_", FALSE, C694:E694), BD_Perc!$A:$O, 7, FALSE), "Intervalo de precio 3"
    ),
    AD694="Segmentación no encontrada o vehículo inactivo","Segmentación no encontrada o vehículo inactivo"
)</f>
        <v>Intervalo de precio 1</v>
      </c>
      <c r="AF694" s="57" t="s">
        <v>2412</v>
      </c>
      <c r="AG694" s="35" t="b">
        <f t="shared" si="64"/>
        <v>1</v>
      </c>
      <c r="AH694" s="206">
        <v>0.05</v>
      </c>
      <c r="AI694" s="206">
        <v>0.05</v>
      </c>
      <c r="AJ694" s="206">
        <v>0.05</v>
      </c>
      <c r="AK694" s="206">
        <v>7.0000000000000007E-2</v>
      </c>
      <c r="AL694" s="206">
        <v>0.09</v>
      </c>
      <c r="AM694" s="206">
        <v>0.09</v>
      </c>
      <c r="AN694" s="28" t="s">
        <v>1251</v>
      </c>
      <c r="AO694" s="28" t="s">
        <v>1251</v>
      </c>
      <c r="AP694" s="28" t="s">
        <v>1251</v>
      </c>
      <c r="AQ694" s="37">
        <v>1</v>
      </c>
      <c r="AR694" s="38">
        <v>8689479</v>
      </c>
      <c r="AS694" s="38">
        <v>268393</v>
      </c>
      <c r="AT694" s="38">
        <v>635668</v>
      </c>
      <c r="AU694" s="38" t="s">
        <v>107</v>
      </c>
      <c r="AV694" s="38" t="s">
        <v>107</v>
      </c>
      <c r="AW694" s="38">
        <v>9181877</v>
      </c>
      <c r="AX694" s="38">
        <v>0</v>
      </c>
      <c r="AY694" s="38">
        <v>988817</v>
      </c>
      <c r="AZ694" s="38">
        <v>127133</v>
      </c>
      <c r="BA694" s="38">
        <v>0</v>
      </c>
      <c r="BB694" s="38" t="s">
        <v>107</v>
      </c>
      <c r="BC694" s="38" t="s">
        <v>107</v>
      </c>
      <c r="BD694" s="38" t="s">
        <v>107</v>
      </c>
      <c r="BE694" s="38" t="s">
        <v>107</v>
      </c>
      <c r="BF694" s="38" t="s">
        <v>107</v>
      </c>
      <c r="BG694" s="38">
        <v>3531491</v>
      </c>
      <c r="BH694" s="38">
        <v>2189525</v>
      </c>
      <c r="BI694" s="38">
        <v>2825193</v>
      </c>
      <c r="BJ694" s="38">
        <v>2825193</v>
      </c>
      <c r="BK694" s="38">
        <v>0</v>
      </c>
      <c r="BL694" s="38">
        <v>0</v>
      </c>
      <c r="BM694" s="38">
        <v>423779</v>
      </c>
      <c r="BN694" s="38">
        <v>1695115</v>
      </c>
      <c r="BO694" s="38">
        <v>706298</v>
      </c>
      <c r="BP694" s="38">
        <v>3531491</v>
      </c>
      <c r="BQ694" s="38">
        <v>98881</v>
      </c>
      <c r="BR694" s="38">
        <v>1130078</v>
      </c>
      <c r="BS694" s="38">
        <v>847558</v>
      </c>
      <c r="BT694" s="38" t="s">
        <v>107</v>
      </c>
      <c r="BU694" s="38" t="s">
        <v>107</v>
      </c>
      <c r="BV694" s="38" t="s">
        <v>107</v>
      </c>
      <c r="BW694" s="38">
        <v>6356684</v>
      </c>
      <c r="BX694" s="38">
        <v>127133</v>
      </c>
      <c r="BY694" s="38">
        <v>6356684</v>
      </c>
      <c r="BZ694" s="38">
        <v>5650386</v>
      </c>
      <c r="CA694" s="38">
        <v>0</v>
      </c>
      <c r="CB694" s="38">
        <v>565039</v>
      </c>
      <c r="CC694" s="330" t="s">
        <v>107</v>
      </c>
      <c r="CD694" s="38" t="s">
        <v>107</v>
      </c>
      <c r="CE694" s="38" t="s">
        <v>107</v>
      </c>
      <c r="CF694" s="38" t="s">
        <v>107</v>
      </c>
      <c r="CG694" s="38" t="s">
        <v>107</v>
      </c>
      <c r="CH694" s="53" t="s">
        <v>113</v>
      </c>
      <c r="CI694" s="53" t="s">
        <v>114</v>
      </c>
      <c r="CJ694" s="53" t="s">
        <v>114</v>
      </c>
      <c r="CK694" s="53" t="s">
        <v>113</v>
      </c>
      <c r="CL694" s="53" t="s">
        <v>113</v>
      </c>
      <c r="CM694" s="53" t="s">
        <v>114</v>
      </c>
      <c r="CN694" s="53" t="s">
        <v>114</v>
      </c>
      <c r="CO694" s="42" t="s">
        <v>107</v>
      </c>
      <c r="CP694" s="85" t="s">
        <v>107</v>
      </c>
      <c r="CQ694" s="85" t="s">
        <v>107</v>
      </c>
      <c r="CR694" s="85" t="s">
        <v>1339</v>
      </c>
      <c r="CS694" s="85" t="s">
        <v>107</v>
      </c>
      <c r="CT694" s="85" t="s">
        <v>107</v>
      </c>
      <c r="CU694" s="85" t="s">
        <v>107</v>
      </c>
      <c r="CV694" s="85" t="s">
        <v>107</v>
      </c>
      <c r="CW694" s="85" t="s">
        <v>107</v>
      </c>
      <c r="CX694" s="85" t="s">
        <v>107</v>
      </c>
      <c r="CY694" s="85" t="s">
        <v>107</v>
      </c>
      <c r="CZ694" s="85" t="s">
        <v>107</v>
      </c>
      <c r="DA694" s="85" t="s">
        <v>107</v>
      </c>
      <c r="DB694" s="85" t="s">
        <v>107</v>
      </c>
      <c r="DC694" s="85" t="s">
        <v>107</v>
      </c>
      <c r="DD694" s="332">
        <v>9123678</v>
      </c>
      <c r="DE694" s="43">
        <v>1</v>
      </c>
      <c r="DF694" s="390">
        <v>1</v>
      </c>
      <c r="DG694" s="310"/>
      <c r="DH694" s="203"/>
      <c r="DI694" s="279" t="str" cm="1">
        <f t="array" ref="DI694">+IF(AND(C694&lt;&gt;"Vehículos Eléctricos",C694&lt;&gt;"Vehículos Híbridos",AD694="PERCENTIL 50"),
     IF(VLOOKUP(_xlfn.TEXTJOIN("_",FALSE,C694:E694),BD_Perc!$A:$P,_xlfn.IFS(BD!AE694="Intervalo de precio 1",12,BD!AE694="Intervalo de precio 2",13),FALSE)&lt;=1,
     VLOOKUP(_xlfn.TEXTJOIN("_",FALSE,C694:E694),BD_Perc!$A:$P,16,FALSE),"Ok P50"),
     "Ok P30/70 ó Híbrido/Eléctrico")</f>
        <v>Ok P30/70 ó Híbrido/Eléctrico</v>
      </c>
      <c r="DJ694" s="279" t="str">
        <f t="shared" si="61"/>
        <v>Vehículos Convencionales_Camperos/Camionetas_4x2</v>
      </c>
      <c r="DK694" s="331">
        <f t="shared" si="65"/>
        <v>100700000</v>
      </c>
      <c r="DL694" s="326"/>
    </row>
    <row r="695" spans="1:117" ht="25.5">
      <c r="A695" s="28">
        <v>690</v>
      </c>
      <c r="B695" s="29" t="s">
        <v>1151</v>
      </c>
      <c r="C695" s="29" t="s">
        <v>0</v>
      </c>
      <c r="D695" s="29" t="s">
        <v>337</v>
      </c>
      <c r="E695" s="42" t="s">
        <v>338</v>
      </c>
      <c r="F695" s="42" t="s">
        <v>107</v>
      </c>
      <c r="G695" s="30" t="s">
        <v>1496</v>
      </c>
      <c r="H695" s="42" t="s">
        <v>406</v>
      </c>
      <c r="I695" s="28">
        <v>11306027</v>
      </c>
      <c r="J695" s="28" t="s">
        <v>1497</v>
      </c>
      <c r="K695" s="31" t="s">
        <v>366</v>
      </c>
      <c r="L695" s="56">
        <v>112</v>
      </c>
      <c r="M695" s="33">
        <v>5</v>
      </c>
      <c r="N695" s="34">
        <v>67000000</v>
      </c>
      <c r="O695" s="34">
        <f>+IFERROR(VLOOKUP(I695,Precio_Fasecolda!A:C,3,FALSE),IFERROR(VLOOKUP(I695,Precio_Fasecolda!B:C,2,FALSE),N695))</f>
        <v>67000000</v>
      </c>
      <c r="P695" s="34">
        <f t="shared" si="62"/>
        <v>0</v>
      </c>
      <c r="Q695" s="33" t="s">
        <v>338</v>
      </c>
      <c r="R695" s="28" t="s">
        <v>2415</v>
      </c>
      <c r="S695" s="28" t="s">
        <v>112</v>
      </c>
      <c r="T695" s="28" t="s">
        <v>107</v>
      </c>
      <c r="U695" s="28" t="s">
        <v>107</v>
      </c>
      <c r="V695" s="42" t="s">
        <v>107</v>
      </c>
      <c r="W695" s="28" t="s">
        <v>107</v>
      </c>
      <c r="X695" s="28" t="s">
        <v>107</v>
      </c>
      <c r="Y695" s="28" t="str">
        <f t="shared" si="63"/>
        <v>N.A.</v>
      </c>
      <c r="Z695" s="292">
        <f t="shared" si="60"/>
        <v>63650000</v>
      </c>
      <c r="AA695" s="28" cm="1">
        <f t="array" aca="1" ref="AA695" ca="1">_xlfn.IFS(DK695&lt;$DK$4,1,AND(DK695&gt;=$DK$4,DK695&lt;=$AA$4),2,DK695&gt;$AA$4,3)</f>
        <v>2</v>
      </c>
      <c r="AB695" s="28">
        <v>0</v>
      </c>
      <c r="AC695" s="28" cm="1">
        <f t="array" aca="1" ref="AC695" ca="1">IF(AB695="PERCENTIL 30","",_xlfn.IFS(DK695&lt;$AC$4,1,DK695&gt;$AC$4,2))</f>
        <v>1</v>
      </c>
      <c r="AD695" s="28" t="str">
        <f>+IFERROR(VLOOKUP(_xlfn.TEXTJOIN("_", FALSE, C695:E695), BD_Perc!$A:$O, 15, FALSE),"Segmentación no encontrada o vehículo inactivo")</f>
        <v>PERCENTIL 30-70</v>
      </c>
      <c r="AE695" s="28" t="str" cm="1">
        <f t="array" ref="AE695">_xlfn.IFS(
    AD695 = "PERCENTIL 50",
    _xlfn.IFS(
        BD!DK695 &lt; VLOOKUP(_xlfn.TEXTJOIN("_", FALSE, C695:E695), BD_Perc!$A:$O, 11, FALSE), "Intervalo de precio 1",
        BD!DK695 &gt;= VLOOKUP(_xlfn.TEXTJOIN("_", FALSE, C695:E695), BD_Perc!$A:$O, 11, FALSE), "Intervalo de precio 2"
    ),
    AD695 = "PERCENTIL 30-70",
    _xlfn.IFS(
        BD!DK695 &lt; VLOOKUP(_xlfn.TEXTJOIN("_", FALSE, C695:E695), BD_Perc!$A:$O, 6, FALSE), "Intervalo de precio 1",
        BD!DK695 &lt; VLOOKUP(_xlfn.TEXTJOIN("_", FALSE, C695:E695), BD_Perc!$A:$O, 7, FALSE), "Intervalo de precio 2",
        BD!DK695 &gt;= VLOOKUP(_xlfn.TEXTJOIN("_", FALSE, C695:E695), BD_Perc!$A:$O, 7, FALSE), "Intervalo de precio 3"
    ),
    AD695="Segmentación no encontrada o vehículo inactivo","Segmentación no encontrada o vehículo inactivo"
)</f>
        <v>Intervalo de precio 1</v>
      </c>
      <c r="AF695" s="57" t="s">
        <v>2412</v>
      </c>
      <c r="AG695" s="35" t="b">
        <f t="shared" si="64"/>
        <v>1</v>
      </c>
      <c r="AH695" s="206">
        <v>0.05</v>
      </c>
      <c r="AI695" s="206">
        <v>0.05</v>
      </c>
      <c r="AJ695" s="206">
        <v>0.05</v>
      </c>
      <c r="AK695" s="206">
        <v>7.0000000000000007E-2</v>
      </c>
      <c r="AL695" s="206">
        <v>0.09</v>
      </c>
      <c r="AM695" s="206">
        <v>0.09</v>
      </c>
      <c r="AN695" s="28" t="s">
        <v>1251</v>
      </c>
      <c r="AO695" s="28" t="s">
        <v>1251</v>
      </c>
      <c r="AP695" s="28" t="s">
        <v>1251</v>
      </c>
      <c r="AQ695" s="37">
        <v>1</v>
      </c>
      <c r="AR695" s="38">
        <v>8689479</v>
      </c>
      <c r="AS695" s="38">
        <v>268393</v>
      </c>
      <c r="AT695" s="38">
        <v>635668</v>
      </c>
      <c r="AU695" s="38" t="s">
        <v>107</v>
      </c>
      <c r="AV695" s="38" t="s">
        <v>107</v>
      </c>
      <c r="AW695" s="38">
        <v>9181877</v>
      </c>
      <c r="AX695" s="38">
        <v>0</v>
      </c>
      <c r="AY695" s="38">
        <v>988817</v>
      </c>
      <c r="AZ695" s="38">
        <v>127133</v>
      </c>
      <c r="BA695" s="38">
        <v>0</v>
      </c>
      <c r="BB695" s="38" t="s">
        <v>107</v>
      </c>
      <c r="BC695" s="38" t="s">
        <v>107</v>
      </c>
      <c r="BD695" s="38" t="s">
        <v>107</v>
      </c>
      <c r="BE695" s="38" t="s">
        <v>107</v>
      </c>
      <c r="BF695" s="38" t="s">
        <v>107</v>
      </c>
      <c r="BG695" s="38">
        <v>3531491</v>
      </c>
      <c r="BH695" s="38">
        <v>2189525</v>
      </c>
      <c r="BI695" s="38">
        <v>2825193</v>
      </c>
      <c r="BJ695" s="38">
        <v>2825193</v>
      </c>
      <c r="BK695" s="38">
        <v>0</v>
      </c>
      <c r="BL695" s="38">
        <v>0</v>
      </c>
      <c r="BM695" s="38">
        <v>423779</v>
      </c>
      <c r="BN695" s="38">
        <v>1695115</v>
      </c>
      <c r="BO695" s="38">
        <v>706298</v>
      </c>
      <c r="BP695" s="38">
        <v>3531491</v>
      </c>
      <c r="BQ695" s="38">
        <v>98881</v>
      </c>
      <c r="BR695" s="38">
        <v>1130078</v>
      </c>
      <c r="BS695" s="38">
        <v>847558</v>
      </c>
      <c r="BT695" s="38" t="s">
        <v>107</v>
      </c>
      <c r="BU695" s="38" t="s">
        <v>107</v>
      </c>
      <c r="BV695" s="38" t="s">
        <v>107</v>
      </c>
      <c r="BW695" s="38">
        <v>6356684</v>
      </c>
      <c r="BX695" s="38">
        <v>127133</v>
      </c>
      <c r="BY695" s="38">
        <v>6356684</v>
      </c>
      <c r="BZ695" s="38">
        <v>5650386</v>
      </c>
      <c r="CA695" s="38">
        <v>0</v>
      </c>
      <c r="CB695" s="38">
        <v>565039</v>
      </c>
      <c r="CC695" s="330" t="s">
        <v>107</v>
      </c>
      <c r="CD695" s="38" t="s">
        <v>107</v>
      </c>
      <c r="CE695" s="38" t="s">
        <v>107</v>
      </c>
      <c r="CF695" s="38" t="s">
        <v>107</v>
      </c>
      <c r="CG695" s="38" t="s">
        <v>107</v>
      </c>
      <c r="CH695" s="53" t="s">
        <v>114</v>
      </c>
      <c r="CI695" s="53" t="s">
        <v>114</v>
      </c>
      <c r="CJ695" s="53" t="s">
        <v>114</v>
      </c>
      <c r="CK695" s="53" t="s">
        <v>113</v>
      </c>
      <c r="CL695" s="53" t="s">
        <v>113</v>
      </c>
      <c r="CM695" s="53" t="s">
        <v>114</v>
      </c>
      <c r="CN695" s="53" t="s">
        <v>114</v>
      </c>
      <c r="CO695" s="42" t="s">
        <v>107</v>
      </c>
      <c r="CP695" s="85" t="s">
        <v>107</v>
      </c>
      <c r="CQ695" s="85" t="s">
        <v>107</v>
      </c>
      <c r="CR695" s="85" t="s">
        <v>1339</v>
      </c>
      <c r="CS695" s="85" t="s">
        <v>107</v>
      </c>
      <c r="CT695" s="85" t="s">
        <v>107</v>
      </c>
      <c r="CU695" s="85" t="s">
        <v>107</v>
      </c>
      <c r="CV695" s="85" t="s">
        <v>107</v>
      </c>
      <c r="CW695" s="85" t="s">
        <v>107</v>
      </c>
      <c r="CX695" s="85" t="s">
        <v>107</v>
      </c>
      <c r="CY695" s="85" t="s">
        <v>107</v>
      </c>
      <c r="CZ695" s="85" t="s">
        <v>107</v>
      </c>
      <c r="DA695" s="85" t="s">
        <v>107</v>
      </c>
      <c r="DB695" s="85" t="s">
        <v>107</v>
      </c>
      <c r="DC695" s="85" t="s">
        <v>107</v>
      </c>
      <c r="DD695" s="332">
        <v>7927915</v>
      </c>
      <c r="DE695" s="43">
        <v>1</v>
      </c>
      <c r="DF695" s="390">
        <v>1</v>
      </c>
      <c r="DG695" s="310"/>
      <c r="DH695" s="203"/>
      <c r="DI695" s="279" t="str" cm="1">
        <f t="array" ref="DI695">+IF(AND(C695&lt;&gt;"Vehículos Eléctricos",C695&lt;&gt;"Vehículos Híbridos",AD695="PERCENTIL 50"),
     IF(VLOOKUP(_xlfn.TEXTJOIN("_",FALSE,C695:E695),BD_Perc!$A:$P,_xlfn.IFS(BD!AE695="Intervalo de precio 1",12,BD!AE695="Intervalo de precio 2",13),FALSE)&lt;=1,
     VLOOKUP(_xlfn.TEXTJOIN("_",FALSE,C695:E695),BD_Perc!$A:$P,16,FALSE),"Ok P50"),
     "Ok P30/70 ó Híbrido/Eléctrico")</f>
        <v>Ok P30/70 ó Híbrido/Eléctrico</v>
      </c>
      <c r="DJ695" s="279" t="str">
        <f t="shared" si="61"/>
        <v>Vehículos Convencionales_Camperos/Camionetas_4x2</v>
      </c>
      <c r="DK695" s="331">
        <f t="shared" si="65"/>
        <v>63650000</v>
      </c>
      <c r="DL695" s="326"/>
    </row>
    <row r="696" spans="1:117" ht="25.5">
      <c r="A696" s="28">
        <v>691</v>
      </c>
      <c r="B696" s="49" t="s">
        <v>139</v>
      </c>
      <c r="C696" s="49" t="s">
        <v>0</v>
      </c>
      <c r="D696" s="49" t="s">
        <v>105</v>
      </c>
      <c r="E696" s="42" t="s">
        <v>2380</v>
      </c>
      <c r="F696" s="60" t="s">
        <v>107</v>
      </c>
      <c r="G696" s="30" t="s">
        <v>1498</v>
      </c>
      <c r="H696" s="42" t="s">
        <v>990</v>
      </c>
      <c r="I696" s="28">
        <v>9001149</v>
      </c>
      <c r="J696" s="64" t="s">
        <v>1499</v>
      </c>
      <c r="K696" s="31" t="s">
        <v>127</v>
      </c>
      <c r="L696" s="121">
        <v>106</v>
      </c>
      <c r="M696" s="33" t="s">
        <v>107</v>
      </c>
      <c r="N696" s="34">
        <v>97500000</v>
      </c>
      <c r="O696" s="34">
        <f>+IFERROR(VLOOKUP(I696,Precio_Fasecolda!A:C,3,FALSE),IFERROR(VLOOKUP(I696,Precio_Fasecolda!B:C,2,FALSE),N696))</f>
        <v>97500000</v>
      </c>
      <c r="P696" s="34">
        <f t="shared" si="62"/>
        <v>0</v>
      </c>
      <c r="Q696" s="122" t="s">
        <v>107</v>
      </c>
      <c r="R696" s="28" t="s">
        <v>130</v>
      </c>
      <c r="S696" s="64" t="s">
        <v>112</v>
      </c>
      <c r="T696" s="28" t="s">
        <v>107</v>
      </c>
      <c r="U696" s="28" t="s">
        <v>107</v>
      </c>
      <c r="V696" s="42" t="s">
        <v>107</v>
      </c>
      <c r="W696" s="28" t="s">
        <v>107</v>
      </c>
      <c r="X696" s="28" t="s">
        <v>107</v>
      </c>
      <c r="Y696" s="28" t="str">
        <f t="shared" si="63"/>
        <v>N.A.</v>
      </c>
      <c r="Z696" s="292">
        <f t="shared" si="60"/>
        <v>97500000</v>
      </c>
      <c r="AA696" s="28" cm="1">
        <f t="array" aca="1" ref="AA696" ca="1">_xlfn.IFS(DK696&lt;$DK$4,1,AND(DK696&gt;=$DK$4,DK696&lt;=$AA$4),2,DK696&gt;$AA$4,3)</f>
        <v>2</v>
      </c>
      <c r="AB696" s="28">
        <v>0</v>
      </c>
      <c r="AC696" s="28" cm="1">
        <f t="array" aca="1" ref="AC696" ca="1">IF(AB696="PERCENTIL 30","",_xlfn.IFS(DK696&lt;$AC$4,1,DK696&gt;$AC$4,2))</f>
        <v>1</v>
      </c>
      <c r="AD696" s="28" t="str">
        <f>+IFERROR(VLOOKUP(_xlfn.TEXTJOIN("_", FALSE, C696:E696), BD_Perc!$A:$O, 15, FALSE),"Segmentación no encontrada o vehículo inactivo")</f>
        <v>PERCENTIL 30-70</v>
      </c>
      <c r="AE696" s="28" t="str" cm="1">
        <f t="array" ref="AE696">_xlfn.IFS(
    AD696 = "PERCENTIL 50",
    _xlfn.IFS(
        BD!DK696 &lt; VLOOKUP(_xlfn.TEXTJOIN("_", FALSE, C696:E696), BD_Perc!$A:$O, 11, FALSE), "Intervalo de precio 1",
        BD!DK696 &gt;= VLOOKUP(_xlfn.TEXTJOIN("_", FALSE, C696:E696), BD_Perc!$A:$O, 11, FALSE), "Intervalo de precio 2"
    ),
    AD696 = "PERCENTIL 30-70",
    _xlfn.IFS(
        BD!DK696 &lt; VLOOKUP(_xlfn.TEXTJOIN("_", FALSE, C696:E696), BD_Perc!$A:$O, 6, FALSE), "Intervalo de precio 1",
        BD!DK696 &lt; VLOOKUP(_xlfn.TEXTJOIN("_", FALSE, C696:E696), BD_Perc!$A:$O, 7, FALSE), "Intervalo de precio 2",
        BD!DK696 &gt;= VLOOKUP(_xlfn.TEXTJOIN("_", FALSE, C696:E696), BD_Perc!$A:$O, 7, FALSE), "Intervalo de precio 3"
    ),
    AD696="Segmentación no encontrada o vehículo inactivo","Segmentación no encontrada o vehículo inactivo"
)</f>
        <v>Intervalo de precio 3</v>
      </c>
      <c r="AF696" s="57" t="s">
        <v>2414</v>
      </c>
      <c r="AG696" s="35" t="b">
        <f t="shared" si="64"/>
        <v>1</v>
      </c>
      <c r="AH696" s="220">
        <v>0</v>
      </c>
      <c r="AI696" s="220">
        <v>5.0000000000000001E-3</v>
      </c>
      <c r="AJ696" s="220">
        <v>5.0000000000000001E-3</v>
      </c>
      <c r="AK696" s="220">
        <v>5.0000000000000001E-3</v>
      </c>
      <c r="AL696" s="220">
        <v>5.0000000000000001E-3</v>
      </c>
      <c r="AM696" s="220">
        <v>5.0000000000000001E-3</v>
      </c>
      <c r="AN696" s="64" t="s">
        <v>173</v>
      </c>
      <c r="AO696" s="64" t="s">
        <v>173</v>
      </c>
      <c r="AP696" s="64" t="s">
        <v>173</v>
      </c>
      <c r="AQ696" s="123">
        <v>0</v>
      </c>
      <c r="AR696" s="38">
        <v>8689479</v>
      </c>
      <c r="AS696" s="38">
        <v>101536</v>
      </c>
      <c r="AT696" s="38">
        <v>652725</v>
      </c>
      <c r="AU696" s="38" t="s">
        <v>107</v>
      </c>
      <c r="AV696" s="38" t="s">
        <v>107</v>
      </c>
      <c r="AW696" s="38">
        <v>11894104</v>
      </c>
      <c r="AX696" s="38">
        <v>0</v>
      </c>
      <c r="AY696" s="38">
        <v>406140</v>
      </c>
      <c r="AZ696" s="38">
        <v>101536</v>
      </c>
      <c r="BA696" s="38">
        <v>703493</v>
      </c>
      <c r="BB696" s="38" t="s">
        <v>107</v>
      </c>
      <c r="BC696" s="38" t="s">
        <v>107</v>
      </c>
      <c r="BD696" s="38" t="s">
        <v>107</v>
      </c>
      <c r="BE696" s="38" t="s">
        <v>107</v>
      </c>
      <c r="BF696" s="38" t="s">
        <v>107</v>
      </c>
      <c r="BG696" s="38">
        <v>2248276</v>
      </c>
      <c r="BH696" s="38" t="s">
        <v>107</v>
      </c>
      <c r="BI696" s="38">
        <v>1740600</v>
      </c>
      <c r="BJ696" s="38">
        <v>1740600</v>
      </c>
      <c r="BK696" s="38">
        <v>0</v>
      </c>
      <c r="BL696" s="38">
        <v>696240</v>
      </c>
      <c r="BM696" s="38">
        <v>652725</v>
      </c>
      <c r="BN696" s="38" t="s">
        <v>107</v>
      </c>
      <c r="BO696" s="38" t="s">
        <v>107</v>
      </c>
      <c r="BP696" s="38">
        <v>1087875</v>
      </c>
      <c r="BQ696" s="38">
        <v>101536</v>
      </c>
      <c r="BR696" s="38">
        <v>2030700</v>
      </c>
      <c r="BS696" s="38">
        <v>1740600</v>
      </c>
      <c r="BT696" s="38" t="s">
        <v>107</v>
      </c>
      <c r="BU696" s="38" t="s">
        <v>107</v>
      </c>
      <c r="BV696" s="38">
        <v>1377975</v>
      </c>
      <c r="BW696" s="38">
        <v>2175750</v>
      </c>
      <c r="BX696" s="38">
        <v>101536</v>
      </c>
      <c r="BY696" s="38" t="s">
        <v>107</v>
      </c>
      <c r="BZ696" s="38" t="s">
        <v>107</v>
      </c>
      <c r="CA696" s="38">
        <v>0</v>
      </c>
      <c r="CB696" s="38">
        <v>507675</v>
      </c>
      <c r="CC696" s="330" t="s">
        <v>107</v>
      </c>
      <c r="CD696" s="38" t="s">
        <v>107</v>
      </c>
      <c r="CE696" s="38" t="s">
        <v>107</v>
      </c>
      <c r="CF696" s="38" t="s">
        <v>107</v>
      </c>
      <c r="CG696" s="38" t="s">
        <v>107</v>
      </c>
      <c r="CH696" s="124">
        <v>0</v>
      </c>
      <c r="CI696" s="124">
        <v>0</v>
      </c>
      <c r="CJ696" s="124" t="s">
        <v>107</v>
      </c>
      <c r="CK696" s="124">
        <v>0</v>
      </c>
      <c r="CL696" s="124">
        <v>0</v>
      </c>
      <c r="CM696" s="124">
        <v>0</v>
      </c>
      <c r="CN696" s="124" t="s">
        <v>107</v>
      </c>
      <c r="CO696" s="60" t="s">
        <v>107</v>
      </c>
      <c r="CP696" s="124" t="s">
        <v>1139</v>
      </c>
      <c r="CQ696" s="124" t="s">
        <v>1139</v>
      </c>
      <c r="CR696" s="124" t="s">
        <v>1139</v>
      </c>
      <c r="CS696" s="124" t="s">
        <v>1139</v>
      </c>
      <c r="CT696" s="124" t="s">
        <v>1139</v>
      </c>
      <c r="CU696" s="124" t="s">
        <v>1139</v>
      </c>
      <c r="CV696" s="124" t="s">
        <v>1139</v>
      </c>
      <c r="CW696" s="124" t="s">
        <v>1139</v>
      </c>
      <c r="CX696" s="124" t="s">
        <v>1139</v>
      </c>
      <c r="CY696" s="124" t="s">
        <v>1139</v>
      </c>
      <c r="CZ696" s="124" t="s">
        <v>1139</v>
      </c>
      <c r="DA696" s="124" t="s">
        <v>1139</v>
      </c>
      <c r="DB696" s="124" t="s">
        <v>1139</v>
      </c>
      <c r="DC696" s="124" t="s">
        <v>1139</v>
      </c>
      <c r="DD696" s="332">
        <v>5511901</v>
      </c>
      <c r="DE696" s="43">
        <v>1</v>
      </c>
      <c r="DF696" s="390">
        <v>1</v>
      </c>
      <c r="DG696" s="310"/>
      <c r="DH696" s="203"/>
      <c r="DI696" s="279" t="str" cm="1">
        <f t="array" ref="DI696">+IF(AND(C696&lt;&gt;"Vehículos Eléctricos",C696&lt;&gt;"Vehículos Híbridos",AD696="PERCENTIL 50"),
     IF(VLOOKUP(_xlfn.TEXTJOIN("_",FALSE,C696:E696),BD_Perc!$A:$P,_xlfn.IFS(BD!AE696="Intervalo de precio 1",12,BD!AE696="Intervalo de precio 2",13),FALSE)&lt;=1,
     VLOOKUP(_xlfn.TEXTJOIN("_",FALSE,C696:E696),BD_Perc!$A:$P,16,FALSE),"Ok P50"),
     "Ok P30/70 ó Híbrido/Eléctrico")</f>
        <v>Ok P30/70 ó Híbrido/Eléctrico</v>
      </c>
      <c r="DJ696" s="279" t="str">
        <f t="shared" si="61"/>
        <v>Vehículos Convencionales_Automóviles_Sedán</v>
      </c>
      <c r="DK696" s="331">
        <f t="shared" si="65"/>
        <v>97500000</v>
      </c>
      <c r="DL696" s="326"/>
    </row>
    <row r="697" spans="1:117" ht="25.5">
      <c r="A697" s="28">
        <v>692</v>
      </c>
      <c r="B697" s="49" t="s">
        <v>139</v>
      </c>
      <c r="C697" s="49" t="s">
        <v>0</v>
      </c>
      <c r="D697" s="49" t="s">
        <v>105</v>
      </c>
      <c r="E697" s="42" t="s">
        <v>2380</v>
      </c>
      <c r="F697" s="60" t="s">
        <v>107</v>
      </c>
      <c r="G697" s="30" t="s">
        <v>1500</v>
      </c>
      <c r="H697" s="42" t="s">
        <v>990</v>
      </c>
      <c r="I697" s="28">
        <v>9001150</v>
      </c>
      <c r="J697" s="64" t="s">
        <v>1501</v>
      </c>
      <c r="K697" s="31" t="s">
        <v>127</v>
      </c>
      <c r="L697" s="121">
        <v>106</v>
      </c>
      <c r="M697" s="33" t="s">
        <v>107</v>
      </c>
      <c r="N697" s="34">
        <v>84000000</v>
      </c>
      <c r="O697" s="34">
        <f>+IFERROR(VLOOKUP(I697,Precio_Fasecolda!A:C,3,FALSE),IFERROR(VLOOKUP(I697,Precio_Fasecolda!B:C,2,FALSE),N697))</f>
        <v>84000000</v>
      </c>
      <c r="P697" s="34">
        <f t="shared" si="62"/>
        <v>0</v>
      </c>
      <c r="Q697" s="122" t="s">
        <v>107</v>
      </c>
      <c r="R697" s="28" t="s">
        <v>130</v>
      </c>
      <c r="S697" s="64" t="s">
        <v>112</v>
      </c>
      <c r="T697" s="28" t="s">
        <v>107</v>
      </c>
      <c r="U697" s="28" t="s">
        <v>107</v>
      </c>
      <c r="V697" s="42" t="s">
        <v>107</v>
      </c>
      <c r="W697" s="28" t="s">
        <v>107</v>
      </c>
      <c r="X697" s="28" t="s">
        <v>107</v>
      </c>
      <c r="Y697" s="28" t="str">
        <f t="shared" si="63"/>
        <v>N.A.</v>
      </c>
      <c r="Z697" s="292">
        <f t="shared" si="60"/>
        <v>84000000</v>
      </c>
      <c r="AA697" s="28" cm="1">
        <f t="array" aca="1" ref="AA697" ca="1">_xlfn.IFS(DK697&lt;$DK$4,1,AND(DK697&gt;=$DK$4,DK697&lt;=$AA$4),2,DK697&gt;$AA$4,3)</f>
        <v>2</v>
      </c>
      <c r="AB697" s="28">
        <v>0</v>
      </c>
      <c r="AC697" s="28" cm="1">
        <f t="array" aca="1" ref="AC697" ca="1">IF(AB697="PERCENTIL 30","",_xlfn.IFS(DK697&lt;$AC$4,1,DK697&gt;$AC$4,2))</f>
        <v>1</v>
      </c>
      <c r="AD697" s="28" t="str">
        <f>+IFERROR(VLOOKUP(_xlfn.TEXTJOIN("_", FALSE, C697:E697), BD_Perc!$A:$O, 15, FALSE),"Segmentación no encontrada o vehículo inactivo")</f>
        <v>PERCENTIL 30-70</v>
      </c>
      <c r="AE697" s="28" t="str" cm="1">
        <f t="array" ref="AE697">_xlfn.IFS(
    AD697 = "PERCENTIL 50",
    _xlfn.IFS(
        BD!DK697 &lt; VLOOKUP(_xlfn.TEXTJOIN("_", FALSE, C697:E697), BD_Perc!$A:$O, 11, FALSE), "Intervalo de precio 1",
        BD!DK697 &gt;= VLOOKUP(_xlfn.TEXTJOIN("_", FALSE, C697:E697), BD_Perc!$A:$O, 11, FALSE), "Intervalo de precio 2"
    ),
    AD697 = "PERCENTIL 30-70",
    _xlfn.IFS(
        BD!DK697 &lt; VLOOKUP(_xlfn.TEXTJOIN("_", FALSE, C697:E697), BD_Perc!$A:$O, 6, FALSE), "Intervalo de precio 1",
        BD!DK697 &lt; VLOOKUP(_xlfn.TEXTJOIN("_", FALSE, C697:E697), BD_Perc!$A:$O, 7, FALSE), "Intervalo de precio 2",
        BD!DK697 &gt;= VLOOKUP(_xlfn.TEXTJOIN("_", FALSE, C697:E697), BD_Perc!$A:$O, 7, FALSE), "Intervalo de precio 3"
    ),
    AD697="Segmentación no encontrada o vehículo inactivo","Segmentación no encontrada o vehículo inactivo"
)</f>
        <v>Intervalo de precio 2</v>
      </c>
      <c r="AF697" s="57" t="s">
        <v>2413</v>
      </c>
      <c r="AG697" s="35" t="b">
        <f t="shared" si="64"/>
        <v>1</v>
      </c>
      <c r="AH697" s="220">
        <v>0</v>
      </c>
      <c r="AI697" s="220">
        <v>5.0000000000000001E-3</v>
      </c>
      <c r="AJ697" s="220">
        <v>5.0000000000000001E-3</v>
      </c>
      <c r="AK697" s="220">
        <v>5.0000000000000001E-3</v>
      </c>
      <c r="AL697" s="220">
        <v>5.0000000000000001E-3</v>
      </c>
      <c r="AM697" s="220">
        <v>5.0000000000000001E-3</v>
      </c>
      <c r="AN697" s="64" t="s">
        <v>173</v>
      </c>
      <c r="AO697" s="64" t="s">
        <v>173</v>
      </c>
      <c r="AP697" s="64" t="s">
        <v>173</v>
      </c>
      <c r="AQ697" s="123">
        <v>0</v>
      </c>
      <c r="AR697" s="38">
        <v>8689479</v>
      </c>
      <c r="AS697" s="38">
        <v>101536</v>
      </c>
      <c r="AT697" s="38">
        <v>652725</v>
      </c>
      <c r="AU697" s="38" t="s">
        <v>107</v>
      </c>
      <c r="AV697" s="38" t="s">
        <v>107</v>
      </c>
      <c r="AW697" s="38">
        <v>11894104</v>
      </c>
      <c r="AX697" s="38">
        <v>0</v>
      </c>
      <c r="AY697" s="38">
        <v>0</v>
      </c>
      <c r="AZ697" s="38">
        <v>101536</v>
      </c>
      <c r="BA697" s="38">
        <v>703493</v>
      </c>
      <c r="BB697" s="38" t="s">
        <v>107</v>
      </c>
      <c r="BC697" s="38" t="s">
        <v>107</v>
      </c>
      <c r="BD697" s="38" t="s">
        <v>107</v>
      </c>
      <c r="BE697" s="38" t="s">
        <v>107</v>
      </c>
      <c r="BF697" s="38" t="s">
        <v>107</v>
      </c>
      <c r="BG697" s="38">
        <v>2248277</v>
      </c>
      <c r="BH697" s="38" t="s">
        <v>107</v>
      </c>
      <c r="BI697" s="38">
        <v>1740600</v>
      </c>
      <c r="BJ697" s="38">
        <v>1740600</v>
      </c>
      <c r="BK697" s="38">
        <v>0</v>
      </c>
      <c r="BL697" s="38">
        <v>696240</v>
      </c>
      <c r="BM697" s="38">
        <v>652726</v>
      </c>
      <c r="BN697" s="38" t="s">
        <v>107</v>
      </c>
      <c r="BO697" s="38" t="s">
        <v>107</v>
      </c>
      <c r="BP697" s="38">
        <v>1087875</v>
      </c>
      <c r="BQ697" s="38">
        <v>101536</v>
      </c>
      <c r="BR697" s="38">
        <v>2030700</v>
      </c>
      <c r="BS697" s="38">
        <v>1740600</v>
      </c>
      <c r="BT697" s="38" t="s">
        <v>107</v>
      </c>
      <c r="BU697" s="38" t="s">
        <v>107</v>
      </c>
      <c r="BV697" s="38">
        <v>1377975</v>
      </c>
      <c r="BW697" s="38">
        <v>2175750</v>
      </c>
      <c r="BX697" s="38">
        <v>101536</v>
      </c>
      <c r="BY697" s="38" t="s">
        <v>107</v>
      </c>
      <c r="BZ697" s="38" t="s">
        <v>107</v>
      </c>
      <c r="CA697" s="38">
        <v>0</v>
      </c>
      <c r="CB697" s="38">
        <v>507677</v>
      </c>
      <c r="CC697" s="330" t="s">
        <v>107</v>
      </c>
      <c r="CD697" s="38" t="s">
        <v>107</v>
      </c>
      <c r="CE697" s="38" t="s">
        <v>107</v>
      </c>
      <c r="CF697" s="38" t="s">
        <v>107</v>
      </c>
      <c r="CG697" s="38" t="s">
        <v>107</v>
      </c>
      <c r="CH697" s="124">
        <v>0</v>
      </c>
      <c r="CI697" s="124">
        <v>0</v>
      </c>
      <c r="CJ697" s="124">
        <v>0</v>
      </c>
      <c r="CK697" s="124">
        <v>0</v>
      </c>
      <c r="CL697" s="124">
        <v>0</v>
      </c>
      <c r="CM697" s="124">
        <v>0</v>
      </c>
      <c r="CN697" s="124" t="s">
        <v>107</v>
      </c>
      <c r="CO697" s="60" t="s">
        <v>107</v>
      </c>
      <c r="CP697" s="124">
        <v>0</v>
      </c>
      <c r="CQ697" s="124" t="s">
        <v>1139</v>
      </c>
      <c r="CR697" s="124" t="s">
        <v>1139</v>
      </c>
      <c r="CS697" s="124" t="s">
        <v>1139</v>
      </c>
      <c r="CT697" s="124" t="s">
        <v>1139</v>
      </c>
      <c r="CU697" s="124" t="s">
        <v>1139</v>
      </c>
      <c r="CV697" s="124" t="s">
        <v>1139</v>
      </c>
      <c r="CW697" s="124" t="s">
        <v>1139</v>
      </c>
      <c r="CX697" s="124" t="s">
        <v>1139</v>
      </c>
      <c r="CY697" s="124" t="s">
        <v>1139</v>
      </c>
      <c r="CZ697" s="124" t="s">
        <v>1139</v>
      </c>
      <c r="DA697" s="124" t="s">
        <v>1139</v>
      </c>
      <c r="DB697" s="124" t="s">
        <v>1139</v>
      </c>
      <c r="DC697" s="124" t="s">
        <v>1139</v>
      </c>
      <c r="DD697" s="332">
        <v>5511901</v>
      </c>
      <c r="DE697" s="43">
        <v>0</v>
      </c>
      <c r="DF697" s="390">
        <v>0</v>
      </c>
      <c r="DG697" s="310">
        <v>45723</v>
      </c>
      <c r="DH697" s="8" t="s">
        <v>2526</v>
      </c>
      <c r="DI697" s="279" t="str" cm="1">
        <f t="array" ref="DI697">+IF(AND(C697&lt;&gt;"Vehículos Eléctricos",C697&lt;&gt;"Vehículos Híbridos",AD697="PERCENTIL 50"),
     IF(VLOOKUP(_xlfn.TEXTJOIN("_",FALSE,C697:E697),BD_Perc!$A:$P,_xlfn.IFS(BD!AE697="Intervalo de precio 1",12,BD!AE697="Intervalo de precio 2",13),FALSE)&lt;=1,
     VLOOKUP(_xlfn.TEXTJOIN("_",FALSE,C697:E697),BD_Perc!$A:$P,16,FALSE),"Ok P50"),
     "Ok P30/70 ó Híbrido/Eléctrico")</f>
        <v>Ok P30/70 ó Híbrido/Eléctrico</v>
      </c>
      <c r="DJ697" s="279" t="str">
        <f t="shared" si="61"/>
        <v>Vehículos Convencionales_Automóviles_Sedán</v>
      </c>
      <c r="DK697" s="331">
        <f t="shared" si="65"/>
        <v>84000000</v>
      </c>
      <c r="DL697" s="326"/>
    </row>
    <row r="698" spans="1:117" ht="38.25">
      <c r="A698" s="28">
        <v>693</v>
      </c>
      <c r="B698" s="49" t="s">
        <v>139</v>
      </c>
      <c r="C698" s="49" t="s">
        <v>0</v>
      </c>
      <c r="D698" s="49" t="s">
        <v>105</v>
      </c>
      <c r="E698" s="42" t="s">
        <v>2380</v>
      </c>
      <c r="F698" s="60" t="s">
        <v>107</v>
      </c>
      <c r="G698" s="30" t="s">
        <v>1502</v>
      </c>
      <c r="H698" s="42" t="s">
        <v>990</v>
      </c>
      <c r="I698" s="28">
        <v>9001152</v>
      </c>
      <c r="J698" s="64" t="s">
        <v>1503</v>
      </c>
      <c r="K698" s="31" t="s">
        <v>142</v>
      </c>
      <c r="L698" s="121">
        <v>168</v>
      </c>
      <c r="M698" s="122" t="s">
        <v>107</v>
      </c>
      <c r="N698" s="34">
        <v>106800000</v>
      </c>
      <c r="O698" s="34">
        <f>+IFERROR(VLOOKUP(I698,Precio_Fasecolda!A:C,3,FALSE),IFERROR(VLOOKUP(I698,Precio_Fasecolda!B:C,2,FALSE),N698))</f>
        <v>106800000</v>
      </c>
      <c r="P698" s="34">
        <f t="shared" si="62"/>
        <v>0</v>
      </c>
      <c r="Q698" s="122" t="s">
        <v>107</v>
      </c>
      <c r="R698" s="28" t="s">
        <v>2415</v>
      </c>
      <c r="S698" s="64" t="s">
        <v>112</v>
      </c>
      <c r="T698" s="28" t="s">
        <v>107</v>
      </c>
      <c r="U698" s="28" t="s">
        <v>107</v>
      </c>
      <c r="V698" s="42" t="s">
        <v>107</v>
      </c>
      <c r="W698" s="28" t="s">
        <v>107</v>
      </c>
      <c r="X698" s="28" t="s">
        <v>107</v>
      </c>
      <c r="Y698" s="28" t="str">
        <f t="shared" si="63"/>
        <v>N.A.</v>
      </c>
      <c r="Z698" s="292">
        <f t="shared" si="60"/>
        <v>106800000</v>
      </c>
      <c r="AA698" s="28" cm="1">
        <f t="array" aca="1" ref="AA698" ca="1">_xlfn.IFS(DK698&lt;$DK$4,1,AND(DK698&gt;=$DK$4,DK698&lt;=$AA$4),2,DK698&gt;$AA$4,3)</f>
        <v>2</v>
      </c>
      <c r="AB698" s="28">
        <v>0</v>
      </c>
      <c r="AC698" s="28" cm="1">
        <f t="array" aca="1" ref="AC698" ca="1">IF(AB698="PERCENTIL 30","",_xlfn.IFS(DK698&lt;$AC$4,1,DK698&gt;$AC$4,2))</f>
        <v>1</v>
      </c>
      <c r="AD698" s="28" t="str">
        <f>+IFERROR(VLOOKUP(_xlfn.TEXTJOIN("_", FALSE, C698:E698), BD_Perc!$A:$O, 15, FALSE),"Segmentación no encontrada o vehículo inactivo")</f>
        <v>PERCENTIL 30-70</v>
      </c>
      <c r="AE698" s="28" t="str" cm="1">
        <f t="array" ref="AE698">_xlfn.IFS(
    AD698 = "PERCENTIL 50",
    _xlfn.IFS(
        BD!DK698 &lt; VLOOKUP(_xlfn.TEXTJOIN("_", FALSE, C698:E698), BD_Perc!$A:$O, 11, FALSE), "Intervalo de precio 1",
        BD!DK698 &gt;= VLOOKUP(_xlfn.TEXTJOIN("_", FALSE, C698:E698), BD_Perc!$A:$O, 11, FALSE), "Intervalo de precio 2"
    ),
    AD698 = "PERCENTIL 30-70",
    _xlfn.IFS(
        BD!DK698 &lt; VLOOKUP(_xlfn.TEXTJOIN("_", FALSE, C698:E698), BD_Perc!$A:$O, 6, FALSE), "Intervalo de precio 1",
        BD!DK698 &lt; VLOOKUP(_xlfn.TEXTJOIN("_", FALSE, C698:E698), BD_Perc!$A:$O, 7, FALSE), "Intervalo de precio 2",
        BD!DK698 &gt;= VLOOKUP(_xlfn.TEXTJOIN("_", FALSE, C698:E698), BD_Perc!$A:$O, 7, FALSE), "Intervalo de precio 3"
    ),
    AD698="Segmentación no encontrada o vehículo inactivo","Segmentación no encontrada o vehículo inactivo"
)</f>
        <v>Intervalo de precio 3</v>
      </c>
      <c r="AF698" s="57" t="s">
        <v>2414</v>
      </c>
      <c r="AG698" s="35" t="b">
        <f t="shared" si="64"/>
        <v>1</v>
      </c>
      <c r="AH698" s="220">
        <v>0</v>
      </c>
      <c r="AI698" s="220">
        <v>5.0000000000000001E-3</v>
      </c>
      <c r="AJ698" s="220">
        <v>5.0000000000000001E-3</v>
      </c>
      <c r="AK698" s="220">
        <v>5.0000000000000001E-3</v>
      </c>
      <c r="AL698" s="220">
        <v>5.0000000000000001E-3</v>
      </c>
      <c r="AM698" s="220">
        <v>5.0000000000000001E-3</v>
      </c>
      <c r="AN698" s="64" t="s">
        <v>173</v>
      </c>
      <c r="AO698" s="64" t="s">
        <v>173</v>
      </c>
      <c r="AP698" s="64" t="s">
        <v>173</v>
      </c>
      <c r="AQ698" s="123">
        <v>0</v>
      </c>
      <c r="AR698" s="38">
        <v>8689479</v>
      </c>
      <c r="AS698" s="38">
        <v>101536</v>
      </c>
      <c r="AT698" s="38">
        <v>652725</v>
      </c>
      <c r="AU698" s="38" t="s">
        <v>107</v>
      </c>
      <c r="AV698" s="38" t="s">
        <v>107</v>
      </c>
      <c r="AW698" s="38">
        <v>11894104</v>
      </c>
      <c r="AX698" s="38" t="s">
        <v>107</v>
      </c>
      <c r="AY698" s="38" t="s">
        <v>107</v>
      </c>
      <c r="AZ698" s="38">
        <v>101536</v>
      </c>
      <c r="BA698" s="38">
        <v>703493</v>
      </c>
      <c r="BB698" s="38" t="s">
        <v>107</v>
      </c>
      <c r="BC698" s="38" t="s">
        <v>107</v>
      </c>
      <c r="BD698" s="38" t="s">
        <v>107</v>
      </c>
      <c r="BE698" s="38" t="s">
        <v>107</v>
      </c>
      <c r="BF698" s="38" t="s">
        <v>107</v>
      </c>
      <c r="BG698" s="38">
        <v>3626251</v>
      </c>
      <c r="BH698" s="38" t="s">
        <v>107</v>
      </c>
      <c r="BI698" s="38">
        <v>1740600</v>
      </c>
      <c r="BJ698" s="38">
        <v>1740600</v>
      </c>
      <c r="BK698" s="38">
        <v>0</v>
      </c>
      <c r="BL698" s="38">
        <v>696240</v>
      </c>
      <c r="BM698" s="38">
        <v>652726</v>
      </c>
      <c r="BN698" s="38" t="s">
        <v>107</v>
      </c>
      <c r="BO698" s="38" t="s">
        <v>107</v>
      </c>
      <c r="BP698" s="38">
        <v>1087875</v>
      </c>
      <c r="BQ698" s="38">
        <v>101536</v>
      </c>
      <c r="BR698" s="38">
        <v>2030700</v>
      </c>
      <c r="BS698" s="38">
        <v>1740600</v>
      </c>
      <c r="BT698" s="38" t="s">
        <v>107</v>
      </c>
      <c r="BU698" s="38" t="s">
        <v>107</v>
      </c>
      <c r="BV698" s="38">
        <v>1377975</v>
      </c>
      <c r="BW698" s="38">
        <v>2175750</v>
      </c>
      <c r="BX698" s="38">
        <v>101536</v>
      </c>
      <c r="BY698" s="38" t="s">
        <v>107</v>
      </c>
      <c r="BZ698" s="38" t="s">
        <v>107</v>
      </c>
      <c r="CA698" s="38">
        <v>0</v>
      </c>
      <c r="CB698" s="38">
        <v>507675</v>
      </c>
      <c r="CC698" s="330" t="s">
        <v>107</v>
      </c>
      <c r="CD698" s="38" t="s">
        <v>107</v>
      </c>
      <c r="CE698" s="38" t="s">
        <v>107</v>
      </c>
      <c r="CF698" s="38" t="s">
        <v>107</v>
      </c>
      <c r="CG698" s="38" t="s">
        <v>107</v>
      </c>
      <c r="CH698" s="124">
        <v>0</v>
      </c>
      <c r="CI698" s="124">
        <v>0</v>
      </c>
      <c r="CJ698" s="124" t="s">
        <v>107</v>
      </c>
      <c r="CK698" s="124">
        <v>0</v>
      </c>
      <c r="CL698" s="124">
        <v>0</v>
      </c>
      <c r="CM698" s="124">
        <v>0</v>
      </c>
      <c r="CN698" s="124" t="s">
        <v>107</v>
      </c>
      <c r="CO698" s="60" t="s">
        <v>107</v>
      </c>
      <c r="CP698" s="124">
        <v>0</v>
      </c>
      <c r="CQ698" s="124">
        <v>0</v>
      </c>
      <c r="CR698" s="124" t="s">
        <v>107</v>
      </c>
      <c r="CS698" s="124" t="s">
        <v>1139</v>
      </c>
      <c r="CT698" s="124" t="s">
        <v>1139</v>
      </c>
      <c r="CU698" s="124" t="s">
        <v>1139</v>
      </c>
      <c r="CV698" s="124" t="s">
        <v>1139</v>
      </c>
      <c r="CW698" s="124" t="s">
        <v>1139</v>
      </c>
      <c r="CX698" s="124" t="s">
        <v>1139</v>
      </c>
      <c r="CY698" s="124" t="s">
        <v>1139</v>
      </c>
      <c r="CZ698" s="124" t="s">
        <v>1139</v>
      </c>
      <c r="DA698" s="124" t="s">
        <v>1139</v>
      </c>
      <c r="DB698" s="124" t="s">
        <v>1139</v>
      </c>
      <c r="DC698" s="124" t="s">
        <v>1139</v>
      </c>
      <c r="DD698" s="332">
        <v>5511901</v>
      </c>
      <c r="DE698" s="43">
        <v>1</v>
      </c>
      <c r="DF698" s="390">
        <v>1</v>
      </c>
      <c r="DG698" s="310"/>
      <c r="DH698" s="203"/>
      <c r="DI698" s="279" t="str" cm="1">
        <f t="array" ref="DI698">+IF(AND(C698&lt;&gt;"Vehículos Eléctricos",C698&lt;&gt;"Vehículos Híbridos",AD698="PERCENTIL 50"),
     IF(VLOOKUP(_xlfn.TEXTJOIN("_",FALSE,C698:E698),BD_Perc!$A:$P,_xlfn.IFS(BD!AE698="Intervalo de precio 1",12,BD!AE698="Intervalo de precio 2",13),FALSE)&lt;=1,
     VLOOKUP(_xlfn.TEXTJOIN("_",FALSE,C698:E698),BD_Perc!$A:$P,16,FALSE),"Ok P50"),
     "Ok P30/70 ó Híbrido/Eléctrico")</f>
        <v>Ok P30/70 ó Híbrido/Eléctrico</v>
      </c>
      <c r="DJ698" s="279" t="str">
        <f t="shared" si="61"/>
        <v>Vehículos Convencionales_Automóviles_Sedán</v>
      </c>
      <c r="DK698" s="331">
        <f t="shared" si="65"/>
        <v>106800000</v>
      </c>
      <c r="DL698" s="326"/>
    </row>
    <row r="699" spans="1:117" ht="38.25">
      <c r="A699" s="28">
        <v>694</v>
      </c>
      <c r="B699" s="49" t="s">
        <v>139</v>
      </c>
      <c r="C699" s="49" t="s">
        <v>0</v>
      </c>
      <c r="D699" s="49" t="s">
        <v>105</v>
      </c>
      <c r="E699" s="42" t="s">
        <v>2380</v>
      </c>
      <c r="F699" s="60" t="s">
        <v>107</v>
      </c>
      <c r="G699" s="30" t="s">
        <v>1504</v>
      </c>
      <c r="H699" s="42" t="s">
        <v>990</v>
      </c>
      <c r="I699" s="28">
        <v>9001153</v>
      </c>
      <c r="J699" s="64" t="s">
        <v>1505</v>
      </c>
      <c r="K699" s="31" t="s">
        <v>142</v>
      </c>
      <c r="L699" s="121">
        <v>168</v>
      </c>
      <c r="M699" s="122" t="s">
        <v>107</v>
      </c>
      <c r="N699" s="34">
        <v>111300000</v>
      </c>
      <c r="O699" s="34">
        <f>+IFERROR(VLOOKUP(I699,Precio_Fasecolda!A:C,3,FALSE),IFERROR(VLOOKUP(I699,Precio_Fasecolda!B:C,2,FALSE),N699))</f>
        <v>111300000</v>
      </c>
      <c r="P699" s="34">
        <f t="shared" si="62"/>
        <v>0</v>
      </c>
      <c r="Q699" s="122" t="s">
        <v>107</v>
      </c>
      <c r="R699" s="28" t="s">
        <v>2415</v>
      </c>
      <c r="S699" s="64" t="s">
        <v>112</v>
      </c>
      <c r="T699" s="28" t="s">
        <v>107</v>
      </c>
      <c r="U699" s="28" t="s">
        <v>107</v>
      </c>
      <c r="V699" s="42" t="s">
        <v>107</v>
      </c>
      <c r="W699" s="28" t="s">
        <v>107</v>
      </c>
      <c r="X699" s="28" t="s">
        <v>107</v>
      </c>
      <c r="Y699" s="28" t="str">
        <f t="shared" si="63"/>
        <v>N.A.</v>
      </c>
      <c r="Z699" s="292">
        <f t="shared" si="60"/>
        <v>111300000</v>
      </c>
      <c r="AA699" s="28" cm="1">
        <f t="array" aca="1" ref="AA699" ca="1">_xlfn.IFS(DK699&lt;$DK$4,1,AND(DK699&gt;=$DK$4,DK699&lt;=$AA$4),2,DK699&gt;$AA$4,3)</f>
        <v>2</v>
      </c>
      <c r="AB699" s="28">
        <v>0</v>
      </c>
      <c r="AC699" s="28" cm="1">
        <f t="array" aca="1" ref="AC699" ca="1">IF(AB699="PERCENTIL 30","",_xlfn.IFS(DK699&lt;$AC$4,1,DK699&gt;$AC$4,2))</f>
        <v>1</v>
      </c>
      <c r="AD699" s="28" t="str">
        <f>+IFERROR(VLOOKUP(_xlfn.TEXTJOIN("_", FALSE, C699:E699), BD_Perc!$A:$O, 15, FALSE),"Segmentación no encontrada o vehículo inactivo")</f>
        <v>PERCENTIL 30-70</v>
      </c>
      <c r="AE699" s="28" t="str" cm="1">
        <f t="array" ref="AE699">_xlfn.IFS(
    AD699 = "PERCENTIL 50",
    _xlfn.IFS(
        BD!DK699 &lt; VLOOKUP(_xlfn.TEXTJOIN("_", FALSE, C699:E699), BD_Perc!$A:$O, 11, FALSE), "Intervalo de precio 1",
        BD!DK699 &gt;= VLOOKUP(_xlfn.TEXTJOIN("_", FALSE, C699:E699), BD_Perc!$A:$O, 11, FALSE), "Intervalo de precio 2"
    ),
    AD699 = "PERCENTIL 30-70",
    _xlfn.IFS(
        BD!DK699 &lt; VLOOKUP(_xlfn.TEXTJOIN("_", FALSE, C699:E699), BD_Perc!$A:$O, 6, FALSE), "Intervalo de precio 1",
        BD!DK699 &lt; VLOOKUP(_xlfn.TEXTJOIN("_", FALSE, C699:E699), BD_Perc!$A:$O, 7, FALSE), "Intervalo de precio 2",
        BD!DK699 &gt;= VLOOKUP(_xlfn.TEXTJOIN("_", FALSE, C699:E699), BD_Perc!$A:$O, 7, FALSE), "Intervalo de precio 3"
    ),
    AD699="Segmentación no encontrada o vehículo inactivo","Segmentación no encontrada o vehículo inactivo"
)</f>
        <v>Intervalo de precio 3</v>
      </c>
      <c r="AF699" s="57" t="s">
        <v>2414</v>
      </c>
      <c r="AG699" s="35" t="b">
        <f t="shared" si="64"/>
        <v>1</v>
      </c>
      <c r="AH699" s="220">
        <v>0</v>
      </c>
      <c r="AI699" s="220">
        <v>5.0000000000000001E-3</v>
      </c>
      <c r="AJ699" s="220">
        <v>5.0000000000000001E-3</v>
      </c>
      <c r="AK699" s="220">
        <v>5.0000000000000001E-3</v>
      </c>
      <c r="AL699" s="220">
        <v>5.0000000000000001E-3</v>
      </c>
      <c r="AM699" s="220">
        <v>5.0000000000000001E-3</v>
      </c>
      <c r="AN699" s="64" t="s">
        <v>173</v>
      </c>
      <c r="AO699" s="64" t="s">
        <v>173</v>
      </c>
      <c r="AP699" s="64" t="s">
        <v>173</v>
      </c>
      <c r="AQ699" s="123">
        <v>0</v>
      </c>
      <c r="AR699" s="38">
        <v>8689479</v>
      </c>
      <c r="AS699" s="38">
        <v>101536</v>
      </c>
      <c r="AT699" s="38">
        <v>652725</v>
      </c>
      <c r="AU699" s="38" t="s">
        <v>107</v>
      </c>
      <c r="AV699" s="38" t="s">
        <v>107</v>
      </c>
      <c r="AW699" s="38">
        <v>11894105</v>
      </c>
      <c r="AX699" s="38" t="s">
        <v>107</v>
      </c>
      <c r="AY699" s="38">
        <v>696240</v>
      </c>
      <c r="AZ699" s="38">
        <v>101536</v>
      </c>
      <c r="BA699" s="38">
        <v>703493</v>
      </c>
      <c r="BB699" s="38" t="s">
        <v>107</v>
      </c>
      <c r="BC699" s="38" t="s">
        <v>107</v>
      </c>
      <c r="BD699" s="38" t="s">
        <v>107</v>
      </c>
      <c r="BE699" s="38" t="s">
        <v>107</v>
      </c>
      <c r="BF699" s="38" t="s">
        <v>107</v>
      </c>
      <c r="BG699" s="38">
        <v>3626251</v>
      </c>
      <c r="BH699" s="38" t="s">
        <v>107</v>
      </c>
      <c r="BI699" s="38">
        <v>1740600</v>
      </c>
      <c r="BJ699" s="38">
        <v>1740600</v>
      </c>
      <c r="BK699" s="38">
        <v>0</v>
      </c>
      <c r="BL699" s="38">
        <v>696241</v>
      </c>
      <c r="BM699" s="38">
        <v>652726</v>
      </c>
      <c r="BN699" s="38" t="s">
        <v>107</v>
      </c>
      <c r="BO699" s="38" t="s">
        <v>107</v>
      </c>
      <c r="BP699" s="38">
        <v>1087875</v>
      </c>
      <c r="BQ699" s="38">
        <v>101536</v>
      </c>
      <c r="BR699" s="38">
        <v>2030700</v>
      </c>
      <c r="BS699" s="38">
        <v>1740600</v>
      </c>
      <c r="BT699" s="38" t="s">
        <v>107</v>
      </c>
      <c r="BU699" s="38" t="s">
        <v>107</v>
      </c>
      <c r="BV699" s="38">
        <v>1377975</v>
      </c>
      <c r="BW699" s="38">
        <v>2175750</v>
      </c>
      <c r="BX699" s="38">
        <v>101536</v>
      </c>
      <c r="BY699" s="38" t="s">
        <v>107</v>
      </c>
      <c r="BZ699" s="38" t="s">
        <v>107</v>
      </c>
      <c r="CA699" s="38">
        <v>0</v>
      </c>
      <c r="CB699" s="38">
        <v>507675</v>
      </c>
      <c r="CC699" s="330" t="s">
        <v>107</v>
      </c>
      <c r="CD699" s="38" t="s">
        <v>107</v>
      </c>
      <c r="CE699" s="38" t="s">
        <v>107</v>
      </c>
      <c r="CF699" s="38" t="s">
        <v>107</v>
      </c>
      <c r="CG699" s="38" t="s">
        <v>107</v>
      </c>
      <c r="CH699" s="124">
        <v>0</v>
      </c>
      <c r="CI699" s="124">
        <v>0</v>
      </c>
      <c r="CJ699" s="124" t="s">
        <v>107</v>
      </c>
      <c r="CK699" s="124">
        <v>0</v>
      </c>
      <c r="CL699" s="124">
        <v>0</v>
      </c>
      <c r="CM699" s="124">
        <v>0</v>
      </c>
      <c r="CN699" s="124" t="s">
        <v>107</v>
      </c>
      <c r="CO699" s="60" t="s">
        <v>107</v>
      </c>
      <c r="CP699" s="124">
        <v>0</v>
      </c>
      <c r="CQ699" s="124">
        <v>0</v>
      </c>
      <c r="CR699" s="124" t="s">
        <v>107</v>
      </c>
      <c r="CS699" s="124" t="s">
        <v>1139</v>
      </c>
      <c r="CT699" s="124" t="s">
        <v>1139</v>
      </c>
      <c r="CU699" s="124" t="s">
        <v>1139</v>
      </c>
      <c r="CV699" s="124" t="s">
        <v>1139</v>
      </c>
      <c r="CW699" s="124" t="s">
        <v>1139</v>
      </c>
      <c r="CX699" s="124" t="s">
        <v>1139</v>
      </c>
      <c r="CY699" s="124" t="s">
        <v>1139</v>
      </c>
      <c r="CZ699" s="124" t="s">
        <v>1139</v>
      </c>
      <c r="DA699" s="124" t="s">
        <v>1139</v>
      </c>
      <c r="DB699" s="124" t="s">
        <v>1139</v>
      </c>
      <c r="DC699" s="124" t="s">
        <v>1139</v>
      </c>
      <c r="DD699" s="332">
        <v>5511901</v>
      </c>
      <c r="DE699" s="43">
        <v>1</v>
      </c>
      <c r="DF699" s="390">
        <v>1</v>
      </c>
      <c r="DG699" s="310"/>
      <c r="DH699" s="203"/>
      <c r="DI699" s="279" t="str" cm="1">
        <f t="array" ref="DI699">+IF(AND(C699&lt;&gt;"Vehículos Eléctricos",C699&lt;&gt;"Vehículos Híbridos",AD699="PERCENTIL 50"),
     IF(VLOOKUP(_xlfn.TEXTJOIN("_",FALSE,C699:E699),BD_Perc!$A:$P,_xlfn.IFS(BD!AE699="Intervalo de precio 1",12,BD!AE699="Intervalo de precio 2",13),FALSE)&lt;=1,
     VLOOKUP(_xlfn.TEXTJOIN("_",FALSE,C699:E699),BD_Perc!$A:$P,16,FALSE),"Ok P50"),
     "Ok P30/70 ó Híbrido/Eléctrico")</f>
        <v>Ok P30/70 ó Híbrido/Eléctrico</v>
      </c>
      <c r="DJ699" s="279" t="str">
        <f t="shared" si="61"/>
        <v>Vehículos Convencionales_Automóviles_Sedán</v>
      </c>
      <c r="DK699" s="331">
        <f t="shared" si="65"/>
        <v>111300000</v>
      </c>
      <c r="DL699" s="326"/>
    </row>
    <row r="700" spans="1:117" ht="51">
      <c r="A700" s="28">
        <v>695</v>
      </c>
      <c r="B700" s="49" t="s">
        <v>139</v>
      </c>
      <c r="C700" s="49" t="s">
        <v>0</v>
      </c>
      <c r="D700" s="29" t="s">
        <v>337</v>
      </c>
      <c r="E700" s="42" t="s">
        <v>338</v>
      </c>
      <c r="F700" s="42" t="s">
        <v>107</v>
      </c>
      <c r="G700" s="30" t="s">
        <v>1506</v>
      </c>
      <c r="H700" s="42" t="s">
        <v>990</v>
      </c>
      <c r="I700" s="28">
        <v>9006176</v>
      </c>
      <c r="J700" s="64" t="s">
        <v>1507</v>
      </c>
      <c r="K700" s="31" t="s">
        <v>369</v>
      </c>
      <c r="L700" s="121">
        <v>168</v>
      </c>
      <c r="M700" s="122">
        <v>5</v>
      </c>
      <c r="N700" s="34">
        <v>112200000</v>
      </c>
      <c r="O700" s="34">
        <f>+IFERROR(VLOOKUP(I700,Precio_Fasecolda!A:C,3,FALSE),IFERROR(VLOOKUP(I700,Precio_Fasecolda!B:C,2,FALSE),N700))</f>
        <v>112200000</v>
      </c>
      <c r="P700" s="34">
        <f t="shared" si="62"/>
        <v>0</v>
      </c>
      <c r="Q700" s="122" t="s">
        <v>982</v>
      </c>
      <c r="R700" s="28" t="s">
        <v>130</v>
      </c>
      <c r="S700" s="64" t="s">
        <v>112</v>
      </c>
      <c r="T700" s="28" t="s">
        <v>107</v>
      </c>
      <c r="U700" s="28" t="s">
        <v>107</v>
      </c>
      <c r="V700" s="42" t="s">
        <v>107</v>
      </c>
      <c r="W700" s="28" t="s">
        <v>107</v>
      </c>
      <c r="X700" s="28" t="s">
        <v>107</v>
      </c>
      <c r="Y700" s="28" t="str">
        <f t="shared" si="63"/>
        <v>N.A.</v>
      </c>
      <c r="Z700" s="292">
        <f t="shared" si="60"/>
        <v>112200000</v>
      </c>
      <c r="AA700" s="28" cm="1">
        <f t="array" aca="1" ref="AA700" ca="1">_xlfn.IFS(DK700&lt;$DK$4,1,AND(DK700&gt;=$DK$4,DK700&lt;=$AA$4),2,DK700&gt;$AA$4,3)</f>
        <v>2</v>
      </c>
      <c r="AB700" s="28">
        <v>0</v>
      </c>
      <c r="AC700" s="28" cm="1">
        <f t="array" aca="1" ref="AC700" ca="1">IF(AB700="PERCENTIL 30","",_xlfn.IFS(DK700&lt;$AC$4,1,DK700&gt;$AC$4,2))</f>
        <v>1</v>
      </c>
      <c r="AD700" s="28" t="str">
        <f>+IFERROR(VLOOKUP(_xlfn.TEXTJOIN("_", FALSE, C700:E700), BD_Perc!$A:$O, 15, FALSE),"Segmentación no encontrada o vehículo inactivo")</f>
        <v>PERCENTIL 30-70</v>
      </c>
      <c r="AE700" s="28" t="str" cm="1">
        <f t="array" ref="AE700">_xlfn.IFS(
    AD700 = "PERCENTIL 50",
    _xlfn.IFS(
        BD!DK700 &lt; VLOOKUP(_xlfn.TEXTJOIN("_", FALSE, C700:E700), BD_Perc!$A:$O, 11, FALSE), "Intervalo de precio 1",
        BD!DK700 &gt;= VLOOKUP(_xlfn.TEXTJOIN("_", FALSE, C700:E700), BD_Perc!$A:$O, 11, FALSE), "Intervalo de precio 2"
    ),
    AD700 = "PERCENTIL 30-70",
    _xlfn.IFS(
        BD!DK700 &lt; VLOOKUP(_xlfn.TEXTJOIN("_", FALSE, C700:E700), BD_Perc!$A:$O, 6, FALSE), "Intervalo de precio 1",
        BD!DK700 &lt; VLOOKUP(_xlfn.TEXTJOIN("_", FALSE, C700:E700), BD_Perc!$A:$O, 7, FALSE), "Intervalo de precio 2",
        BD!DK700 &gt;= VLOOKUP(_xlfn.TEXTJOIN("_", FALSE, C700:E700), BD_Perc!$A:$O, 7, FALSE), "Intervalo de precio 3"
    ),
    AD700="Segmentación no encontrada o vehículo inactivo","Segmentación no encontrada o vehículo inactivo"
)</f>
        <v>Intervalo de precio 2</v>
      </c>
      <c r="AF700" s="57" t="s">
        <v>2413</v>
      </c>
      <c r="AG700" s="35" t="b">
        <f t="shared" si="64"/>
        <v>1</v>
      </c>
      <c r="AH700" s="220">
        <v>0</v>
      </c>
      <c r="AI700" s="220">
        <v>0.03</v>
      </c>
      <c r="AJ700" s="220">
        <v>0.04</v>
      </c>
      <c r="AK700" s="220">
        <v>0.04</v>
      </c>
      <c r="AL700" s="220">
        <v>0.05</v>
      </c>
      <c r="AM700" s="220">
        <v>0.05</v>
      </c>
      <c r="AN700" s="64" t="s">
        <v>173</v>
      </c>
      <c r="AO700" s="64" t="s">
        <v>173</v>
      </c>
      <c r="AP700" s="64" t="s">
        <v>173</v>
      </c>
      <c r="AQ700" s="123">
        <v>0</v>
      </c>
      <c r="AR700" s="38">
        <v>8689479</v>
      </c>
      <c r="AS700" s="38">
        <v>101536</v>
      </c>
      <c r="AT700" s="38">
        <v>652725</v>
      </c>
      <c r="AU700" s="38" t="s">
        <v>107</v>
      </c>
      <c r="AV700" s="38" t="s">
        <v>107</v>
      </c>
      <c r="AW700" s="38">
        <v>11894105</v>
      </c>
      <c r="AX700" s="38">
        <v>0</v>
      </c>
      <c r="AY700" s="38" t="s">
        <v>107</v>
      </c>
      <c r="AZ700" s="38">
        <v>101537</v>
      </c>
      <c r="BA700" s="38">
        <v>507675</v>
      </c>
      <c r="BB700" s="38" t="s">
        <v>107</v>
      </c>
      <c r="BC700" s="38" t="s">
        <v>107</v>
      </c>
      <c r="BD700" s="38" t="s">
        <v>107</v>
      </c>
      <c r="BE700" s="38" t="s">
        <v>107</v>
      </c>
      <c r="BF700" s="38" t="s">
        <v>107</v>
      </c>
      <c r="BG700" s="38">
        <v>3626251</v>
      </c>
      <c r="BH700" s="38">
        <v>1740600</v>
      </c>
      <c r="BI700" s="38">
        <v>1740600</v>
      </c>
      <c r="BJ700" s="38">
        <v>1740600</v>
      </c>
      <c r="BK700" s="38">
        <v>0</v>
      </c>
      <c r="BL700" s="38">
        <v>942825</v>
      </c>
      <c r="BM700" s="38">
        <v>652726</v>
      </c>
      <c r="BN700" s="38">
        <v>1740600</v>
      </c>
      <c r="BO700" s="38">
        <v>1232926</v>
      </c>
      <c r="BP700" s="38">
        <v>1232926</v>
      </c>
      <c r="BQ700" s="38">
        <v>101536</v>
      </c>
      <c r="BR700" s="38">
        <v>2030700</v>
      </c>
      <c r="BS700" s="38">
        <v>1740600</v>
      </c>
      <c r="BT700" s="38" t="s">
        <v>107</v>
      </c>
      <c r="BU700" s="38" t="s">
        <v>107</v>
      </c>
      <c r="BV700" s="38">
        <v>1813125</v>
      </c>
      <c r="BW700" s="38">
        <v>2175750</v>
      </c>
      <c r="BX700" s="38">
        <v>101536</v>
      </c>
      <c r="BY700" s="38">
        <v>6092101</v>
      </c>
      <c r="BZ700" s="38">
        <v>6092101</v>
      </c>
      <c r="CA700" s="38">
        <v>0</v>
      </c>
      <c r="CB700" s="38">
        <v>507677</v>
      </c>
      <c r="CC700" s="330" t="s">
        <v>107</v>
      </c>
      <c r="CD700" s="38" t="s">
        <v>107</v>
      </c>
      <c r="CE700" s="38" t="s">
        <v>107</v>
      </c>
      <c r="CF700" s="38" t="s">
        <v>107</v>
      </c>
      <c r="CG700" s="38" t="s">
        <v>107</v>
      </c>
      <c r="CH700" s="124">
        <v>0</v>
      </c>
      <c r="CI700" s="124">
        <v>0</v>
      </c>
      <c r="CJ700" s="124">
        <v>0</v>
      </c>
      <c r="CK700" s="124">
        <v>0</v>
      </c>
      <c r="CL700" s="124">
        <v>0</v>
      </c>
      <c r="CM700" s="124">
        <v>0</v>
      </c>
      <c r="CN700" s="124" t="s">
        <v>107</v>
      </c>
      <c r="CO700" s="60" t="s">
        <v>107</v>
      </c>
      <c r="CP700" s="124"/>
      <c r="CQ700" s="124"/>
      <c r="CR700" s="124"/>
      <c r="CS700" s="124"/>
      <c r="CT700" s="124"/>
      <c r="CU700" s="124"/>
      <c r="CV700" s="124"/>
      <c r="CW700" s="124"/>
      <c r="CX700" s="124"/>
      <c r="CY700" s="124" t="s">
        <v>1139</v>
      </c>
      <c r="CZ700" s="124" t="s">
        <v>1139</v>
      </c>
      <c r="DA700" s="124" t="s">
        <v>1139</v>
      </c>
      <c r="DB700" s="124" t="s">
        <v>1139</v>
      </c>
      <c r="DC700" s="124" t="s">
        <v>1139</v>
      </c>
      <c r="DD700" s="332">
        <v>5511901</v>
      </c>
      <c r="DE700" s="43">
        <v>1</v>
      </c>
      <c r="DF700" s="390">
        <v>1</v>
      </c>
      <c r="DG700" s="310"/>
      <c r="DH700" s="203"/>
      <c r="DI700" s="279" t="str" cm="1">
        <f t="array" ref="DI700">+IF(AND(C700&lt;&gt;"Vehículos Eléctricos",C700&lt;&gt;"Vehículos Híbridos",AD700="PERCENTIL 50"),
     IF(VLOOKUP(_xlfn.TEXTJOIN("_",FALSE,C700:E700),BD_Perc!$A:$P,_xlfn.IFS(BD!AE700="Intervalo de precio 1",12,BD!AE700="Intervalo de precio 2",13),FALSE)&lt;=1,
     VLOOKUP(_xlfn.TEXTJOIN("_",FALSE,C700:E700),BD_Perc!$A:$P,16,FALSE),"Ok P50"),
     "Ok P30/70 ó Híbrido/Eléctrico")</f>
        <v>Ok P30/70 ó Híbrido/Eléctrico</v>
      </c>
      <c r="DJ700" s="279" t="str">
        <f t="shared" si="61"/>
        <v>Vehículos Convencionales_Camperos/Camionetas_4x2</v>
      </c>
      <c r="DK700" s="331">
        <f t="shared" si="65"/>
        <v>112200000</v>
      </c>
      <c r="DL700" s="326"/>
    </row>
    <row r="701" spans="1:117" ht="51">
      <c r="A701" s="28">
        <v>696</v>
      </c>
      <c r="B701" s="49" t="s">
        <v>139</v>
      </c>
      <c r="C701" s="49" t="s">
        <v>0</v>
      </c>
      <c r="D701" s="29" t="s">
        <v>337</v>
      </c>
      <c r="E701" s="42" t="s">
        <v>338</v>
      </c>
      <c r="F701" s="42" t="s">
        <v>107</v>
      </c>
      <c r="G701" s="30" t="s">
        <v>1508</v>
      </c>
      <c r="H701" s="42" t="s">
        <v>990</v>
      </c>
      <c r="I701" s="28">
        <v>9006177</v>
      </c>
      <c r="J701" s="64" t="s">
        <v>1509</v>
      </c>
      <c r="K701" s="31" t="s">
        <v>369</v>
      </c>
      <c r="L701" s="121">
        <v>168</v>
      </c>
      <c r="M701" s="122">
        <v>5</v>
      </c>
      <c r="N701" s="34">
        <v>134500000</v>
      </c>
      <c r="O701" s="34">
        <f>+IFERROR(VLOOKUP(I701,Precio_Fasecolda!A:C,3,FALSE),IFERROR(VLOOKUP(I701,Precio_Fasecolda!B:C,2,FALSE),N701))</f>
        <v>134500000</v>
      </c>
      <c r="P701" s="34">
        <f t="shared" si="62"/>
        <v>0</v>
      </c>
      <c r="Q701" s="122" t="s">
        <v>338</v>
      </c>
      <c r="R701" s="28" t="s">
        <v>130</v>
      </c>
      <c r="S701" s="64" t="s">
        <v>112</v>
      </c>
      <c r="T701" s="28" t="s">
        <v>107</v>
      </c>
      <c r="U701" s="28" t="s">
        <v>107</v>
      </c>
      <c r="V701" s="42" t="s">
        <v>107</v>
      </c>
      <c r="W701" s="28" t="s">
        <v>107</v>
      </c>
      <c r="X701" s="28" t="s">
        <v>107</v>
      </c>
      <c r="Y701" s="28" t="str">
        <f t="shared" si="63"/>
        <v>N.A.</v>
      </c>
      <c r="Z701" s="292">
        <f t="shared" si="60"/>
        <v>134500000</v>
      </c>
      <c r="AA701" s="28" cm="1">
        <f t="array" aca="1" ref="AA701" ca="1">_xlfn.IFS(DK701&lt;$DK$4,1,AND(DK701&gt;=$DK$4,DK701&lt;=$AA$4),2,DK701&gt;$AA$4,3)</f>
        <v>2</v>
      </c>
      <c r="AB701" s="28">
        <v>0</v>
      </c>
      <c r="AC701" s="28" cm="1">
        <f t="array" aca="1" ref="AC701" ca="1">IF(AB701="PERCENTIL 30","",_xlfn.IFS(DK701&lt;$AC$4,1,DK701&gt;$AC$4,2))</f>
        <v>1</v>
      </c>
      <c r="AD701" s="28" t="str">
        <f>+IFERROR(VLOOKUP(_xlfn.TEXTJOIN("_", FALSE, C701:E701), BD_Perc!$A:$O, 15, FALSE),"Segmentación no encontrada o vehículo inactivo")</f>
        <v>PERCENTIL 30-70</v>
      </c>
      <c r="AE701" s="28" t="str" cm="1">
        <f t="array" ref="AE701">_xlfn.IFS(
    AD701 = "PERCENTIL 50",
    _xlfn.IFS(
        BD!DK701 &lt; VLOOKUP(_xlfn.TEXTJOIN("_", FALSE, C701:E701), BD_Perc!$A:$O, 11, FALSE), "Intervalo de precio 1",
        BD!DK701 &gt;= VLOOKUP(_xlfn.TEXTJOIN("_", FALSE, C701:E701), BD_Perc!$A:$O, 11, FALSE), "Intervalo de precio 2"
    ),
    AD701 = "PERCENTIL 30-70",
    _xlfn.IFS(
        BD!DK701 &lt; VLOOKUP(_xlfn.TEXTJOIN("_", FALSE, C701:E701), BD_Perc!$A:$O, 6, FALSE), "Intervalo de precio 1",
        BD!DK701 &lt; VLOOKUP(_xlfn.TEXTJOIN("_", FALSE, C701:E701), BD_Perc!$A:$O, 7, FALSE), "Intervalo de precio 2",
        BD!DK701 &gt;= VLOOKUP(_xlfn.TEXTJOIN("_", FALSE, C701:E701), BD_Perc!$A:$O, 7, FALSE), "Intervalo de precio 3"
    ),
    AD701="Segmentación no encontrada o vehículo inactivo","Segmentación no encontrada o vehículo inactivo"
)</f>
        <v>Intervalo de precio 3</v>
      </c>
      <c r="AF701" s="57" t="s">
        <v>2414</v>
      </c>
      <c r="AG701" s="35" t="b">
        <f t="shared" si="64"/>
        <v>1</v>
      </c>
      <c r="AH701" s="220">
        <v>0</v>
      </c>
      <c r="AI701" s="220">
        <v>0.03</v>
      </c>
      <c r="AJ701" s="220">
        <v>0.04</v>
      </c>
      <c r="AK701" s="220">
        <v>0.04</v>
      </c>
      <c r="AL701" s="220">
        <v>0.05</v>
      </c>
      <c r="AM701" s="220">
        <v>0.05</v>
      </c>
      <c r="AN701" s="64" t="s">
        <v>173</v>
      </c>
      <c r="AO701" s="64" t="s">
        <v>173</v>
      </c>
      <c r="AP701" s="64" t="s">
        <v>173</v>
      </c>
      <c r="AQ701" s="123">
        <v>0</v>
      </c>
      <c r="AR701" s="38">
        <v>8689479</v>
      </c>
      <c r="AS701" s="38">
        <v>101536</v>
      </c>
      <c r="AT701" s="38">
        <v>652725</v>
      </c>
      <c r="AU701" s="38">
        <v>1015351</v>
      </c>
      <c r="AV701" s="38">
        <v>1813125</v>
      </c>
      <c r="AW701" s="38">
        <v>11894104</v>
      </c>
      <c r="AX701" s="38">
        <v>0</v>
      </c>
      <c r="AY701" s="38">
        <v>507675</v>
      </c>
      <c r="AZ701" s="38">
        <v>101536</v>
      </c>
      <c r="BA701" s="38">
        <v>507675</v>
      </c>
      <c r="BB701" s="38">
        <v>17406004</v>
      </c>
      <c r="BC701" s="38" t="s">
        <v>107</v>
      </c>
      <c r="BD701" s="38" t="s">
        <v>107</v>
      </c>
      <c r="BE701" s="38" t="s">
        <v>107</v>
      </c>
      <c r="BF701" s="38" t="s">
        <v>107</v>
      </c>
      <c r="BG701" s="38">
        <v>3626251</v>
      </c>
      <c r="BH701" s="38">
        <v>1740600</v>
      </c>
      <c r="BI701" s="38">
        <v>1740600</v>
      </c>
      <c r="BJ701" s="38">
        <v>1740600</v>
      </c>
      <c r="BK701" s="38">
        <v>0</v>
      </c>
      <c r="BL701" s="38">
        <v>1232926</v>
      </c>
      <c r="BM701" s="38">
        <v>652725</v>
      </c>
      <c r="BN701" s="38">
        <v>1740600</v>
      </c>
      <c r="BO701" s="38">
        <v>1377975</v>
      </c>
      <c r="BP701" s="38">
        <v>1232926</v>
      </c>
      <c r="BQ701" s="38">
        <v>101536</v>
      </c>
      <c r="BR701" s="38">
        <v>2030700</v>
      </c>
      <c r="BS701" s="38">
        <v>1740600</v>
      </c>
      <c r="BT701" s="38" t="s">
        <v>107</v>
      </c>
      <c r="BU701" s="38" t="s">
        <v>107</v>
      </c>
      <c r="BV701" s="38">
        <v>1740600</v>
      </c>
      <c r="BW701" s="38">
        <v>2175750</v>
      </c>
      <c r="BX701" s="38">
        <v>101536</v>
      </c>
      <c r="BY701" s="38">
        <v>6092101</v>
      </c>
      <c r="BZ701" s="38">
        <v>6092101</v>
      </c>
      <c r="CA701" s="38">
        <v>0</v>
      </c>
      <c r="CB701" s="38">
        <v>507675</v>
      </c>
      <c r="CC701" s="330" t="s">
        <v>107</v>
      </c>
      <c r="CD701" s="38">
        <v>2175750</v>
      </c>
      <c r="CE701" s="38" t="s">
        <v>107</v>
      </c>
      <c r="CF701" s="38" t="s">
        <v>107</v>
      </c>
      <c r="CG701" s="38" t="s">
        <v>107</v>
      </c>
      <c r="CH701" s="124">
        <v>0</v>
      </c>
      <c r="CI701" s="124">
        <v>0</v>
      </c>
      <c r="CJ701" s="124">
        <v>0</v>
      </c>
      <c r="CK701" s="124">
        <v>0</v>
      </c>
      <c r="CL701" s="124">
        <v>0</v>
      </c>
      <c r="CM701" s="124">
        <v>0</v>
      </c>
      <c r="CN701" s="124" t="s">
        <v>107</v>
      </c>
      <c r="CO701" s="60" t="s">
        <v>107</v>
      </c>
      <c r="CP701" s="124" t="s">
        <v>1139</v>
      </c>
      <c r="CQ701" s="124" t="s">
        <v>1139</v>
      </c>
      <c r="CR701" s="124" t="s">
        <v>1139</v>
      </c>
      <c r="CS701" s="124" t="s">
        <v>1139</v>
      </c>
      <c r="CT701" s="124" t="s">
        <v>1139</v>
      </c>
      <c r="CU701" s="124" t="s">
        <v>1139</v>
      </c>
      <c r="CV701" s="124" t="s">
        <v>1139</v>
      </c>
      <c r="CW701" s="124" t="s">
        <v>1139</v>
      </c>
      <c r="CX701" s="124" t="s">
        <v>1139</v>
      </c>
      <c r="CY701" s="124" t="s">
        <v>1139</v>
      </c>
      <c r="CZ701" s="124" t="s">
        <v>1139</v>
      </c>
      <c r="DA701" s="124" t="s">
        <v>1139</v>
      </c>
      <c r="DB701" s="124" t="s">
        <v>1139</v>
      </c>
      <c r="DC701" s="124" t="s">
        <v>1139</v>
      </c>
      <c r="DD701" s="332">
        <v>6092102</v>
      </c>
      <c r="DE701" s="43">
        <v>1</v>
      </c>
      <c r="DF701" s="390">
        <v>1</v>
      </c>
      <c r="DG701" s="310">
        <v>45698</v>
      </c>
      <c r="DH701" s="8" t="s">
        <v>2497</v>
      </c>
      <c r="DI701" s="279" t="str" cm="1">
        <f t="array" ref="DI701">+IF(AND(C701&lt;&gt;"Vehículos Eléctricos",C701&lt;&gt;"Vehículos Híbridos",AD701="PERCENTIL 50"),
     IF(VLOOKUP(_xlfn.TEXTJOIN("_",FALSE,C701:E701),BD_Perc!$A:$P,_xlfn.IFS(BD!AE701="Intervalo de precio 1",12,BD!AE701="Intervalo de precio 2",13),FALSE)&lt;=1,
     VLOOKUP(_xlfn.TEXTJOIN("_",FALSE,C701:E701),BD_Perc!$A:$P,16,FALSE),"Ok P50"),
     "Ok P30/70 ó Híbrido/Eléctrico")</f>
        <v>Ok P30/70 ó Híbrido/Eléctrico</v>
      </c>
      <c r="DJ701" s="279" t="str">
        <f t="shared" si="61"/>
        <v>Vehículos Convencionales_Camperos/Camionetas_4x2</v>
      </c>
      <c r="DK701" s="331">
        <f t="shared" si="65"/>
        <v>134500000</v>
      </c>
      <c r="DL701" s="326"/>
    </row>
    <row r="702" spans="1:117" ht="51">
      <c r="A702" s="28">
        <v>697</v>
      </c>
      <c r="B702" s="49" t="s">
        <v>139</v>
      </c>
      <c r="C702" s="42" t="s">
        <v>2</v>
      </c>
      <c r="D702" s="29" t="s">
        <v>337</v>
      </c>
      <c r="E702" s="42" t="s">
        <v>338</v>
      </c>
      <c r="F702" s="42" t="s">
        <v>107</v>
      </c>
      <c r="G702" s="116" t="s">
        <v>1510</v>
      </c>
      <c r="H702" s="42" t="s">
        <v>990</v>
      </c>
      <c r="I702" s="28">
        <v>9006178</v>
      </c>
      <c r="J702" s="64" t="s">
        <v>1511</v>
      </c>
      <c r="K702" s="31" t="s">
        <v>366</v>
      </c>
      <c r="L702" s="121">
        <v>97</v>
      </c>
      <c r="M702" s="122">
        <v>5</v>
      </c>
      <c r="N702" s="34">
        <v>128900000</v>
      </c>
      <c r="O702" s="34">
        <f>+IFERROR(VLOOKUP(I702,Precio_Fasecolda!A:C,3,FALSE),IFERROR(VLOOKUP(I702,Precio_Fasecolda!B:C,2,FALSE),N702))</f>
        <v>128900000</v>
      </c>
      <c r="P702" s="34">
        <f t="shared" si="62"/>
        <v>0</v>
      </c>
      <c r="Q702" s="122" t="s">
        <v>338</v>
      </c>
      <c r="R702" s="28" t="s">
        <v>130</v>
      </c>
      <c r="S702" s="64" t="s">
        <v>1056</v>
      </c>
      <c r="T702" s="28" t="s">
        <v>107</v>
      </c>
      <c r="U702" s="28" t="s">
        <v>107</v>
      </c>
      <c r="V702" s="42" t="s">
        <v>107</v>
      </c>
      <c r="W702" s="28" t="s">
        <v>107</v>
      </c>
      <c r="X702" s="28" t="s">
        <v>107</v>
      </c>
      <c r="Y702" s="28" t="str">
        <f t="shared" si="63"/>
        <v>N.A.</v>
      </c>
      <c r="Z702" s="292">
        <f t="shared" si="60"/>
        <v>128900000</v>
      </c>
      <c r="AA702" s="28" cm="1">
        <f t="array" aca="1" ref="AA702" ca="1">_xlfn.IFS(DK702&lt;$DK$4,1,AND(DK702&gt;=$DK$4,DK702&lt;=$AA$4),2,DK702&gt;$AA$4,3)</f>
        <v>2</v>
      </c>
      <c r="AB702" s="28">
        <v>0</v>
      </c>
      <c r="AC702" s="28" cm="1">
        <f t="array" aca="1" ref="AC702" ca="1">IF(AB702="PERCENTIL 30","",_xlfn.IFS(DK702&lt;$AC$4,1,DK702&gt;$AC$4,2))</f>
        <v>1</v>
      </c>
      <c r="AD702" s="28" t="str">
        <f>+IFERROR(VLOOKUP(_xlfn.TEXTJOIN("_", FALSE, C702:E702), BD_Perc!$A:$O, 15, FALSE),"Segmentación no encontrada o vehículo inactivo")</f>
        <v>PERCENTIL 30-70</v>
      </c>
      <c r="AE702" s="28" t="str" cm="1">
        <f t="array" ref="AE702">_xlfn.IFS(
    AD702 = "PERCENTIL 50",
    _xlfn.IFS(
        BD!DK702 &lt; VLOOKUP(_xlfn.TEXTJOIN("_", FALSE, C702:E702), BD_Perc!$A:$O, 11, FALSE), "Intervalo de precio 1",
        BD!DK702 &gt;= VLOOKUP(_xlfn.TEXTJOIN("_", FALSE, C702:E702), BD_Perc!$A:$O, 11, FALSE), "Intervalo de precio 2"
    ),
    AD702 = "PERCENTIL 30-70",
    _xlfn.IFS(
        BD!DK702 &lt; VLOOKUP(_xlfn.TEXTJOIN("_", FALSE, C702:E702), BD_Perc!$A:$O, 6, FALSE), "Intervalo de precio 1",
        BD!DK702 &lt; VLOOKUP(_xlfn.TEXTJOIN("_", FALSE, C702:E702), BD_Perc!$A:$O, 7, FALSE), "Intervalo de precio 2",
        BD!DK702 &gt;= VLOOKUP(_xlfn.TEXTJOIN("_", FALSE, C702:E702), BD_Perc!$A:$O, 7, FALSE), "Intervalo de precio 3"
    ),
    AD702="Segmentación no encontrada o vehículo inactivo","Segmentación no encontrada o vehículo inactivo"
)</f>
        <v>Intervalo de precio 1</v>
      </c>
      <c r="AF702" s="57" t="s">
        <v>2412</v>
      </c>
      <c r="AG702" s="35" t="b">
        <f t="shared" si="64"/>
        <v>1</v>
      </c>
      <c r="AH702" s="220">
        <v>0</v>
      </c>
      <c r="AI702" s="220">
        <v>0.03</v>
      </c>
      <c r="AJ702" s="220">
        <v>0.04</v>
      </c>
      <c r="AK702" s="220">
        <v>0.04</v>
      </c>
      <c r="AL702" s="220">
        <v>0.05</v>
      </c>
      <c r="AM702" s="220">
        <v>0.05</v>
      </c>
      <c r="AN702" s="64" t="s">
        <v>173</v>
      </c>
      <c r="AO702" s="64" t="s">
        <v>173</v>
      </c>
      <c r="AP702" s="64" t="s">
        <v>173</v>
      </c>
      <c r="AQ702" s="123">
        <v>0</v>
      </c>
      <c r="AR702" s="38">
        <v>8689479</v>
      </c>
      <c r="AS702" s="38">
        <v>101536</v>
      </c>
      <c r="AT702" s="38">
        <v>652725</v>
      </c>
      <c r="AU702" s="38" t="s">
        <v>107</v>
      </c>
      <c r="AV702" s="38" t="s">
        <v>107</v>
      </c>
      <c r="AW702" s="38">
        <v>11894104</v>
      </c>
      <c r="AX702" s="38">
        <v>0</v>
      </c>
      <c r="AY702" s="38">
        <v>507675</v>
      </c>
      <c r="AZ702" s="38">
        <v>101536</v>
      </c>
      <c r="BA702" s="38">
        <v>507675</v>
      </c>
      <c r="BB702" s="38" t="s">
        <v>107</v>
      </c>
      <c r="BC702" s="38" t="s">
        <v>107</v>
      </c>
      <c r="BD702" s="38">
        <v>0</v>
      </c>
      <c r="BE702" s="38">
        <v>0</v>
      </c>
      <c r="BF702" s="38" t="s">
        <v>107</v>
      </c>
      <c r="BG702" s="38">
        <v>3626251</v>
      </c>
      <c r="BH702" s="38">
        <v>1740600</v>
      </c>
      <c r="BI702" s="38">
        <v>2175750</v>
      </c>
      <c r="BJ702" s="38">
        <v>1740600</v>
      </c>
      <c r="BK702" s="38">
        <v>0</v>
      </c>
      <c r="BL702" s="38">
        <v>1232926</v>
      </c>
      <c r="BM702" s="38">
        <v>725250</v>
      </c>
      <c r="BN702" s="38">
        <v>1740600</v>
      </c>
      <c r="BO702" s="38">
        <v>1377975</v>
      </c>
      <c r="BP702" s="38">
        <v>1232926</v>
      </c>
      <c r="BQ702" s="38">
        <v>101536</v>
      </c>
      <c r="BR702" s="38">
        <v>2320801</v>
      </c>
      <c r="BS702" s="38">
        <v>1885651</v>
      </c>
      <c r="BT702" s="38" t="s">
        <v>107</v>
      </c>
      <c r="BU702" s="38" t="s">
        <v>107</v>
      </c>
      <c r="BV702" s="38">
        <v>1885651</v>
      </c>
      <c r="BW702" s="38">
        <v>2175750</v>
      </c>
      <c r="BX702" s="38">
        <v>101536</v>
      </c>
      <c r="BY702" s="38">
        <v>6092101</v>
      </c>
      <c r="BZ702" s="38">
        <v>6092101</v>
      </c>
      <c r="CA702" s="38">
        <v>0</v>
      </c>
      <c r="CB702" s="38">
        <v>507675</v>
      </c>
      <c r="CC702" s="330" t="s">
        <v>107</v>
      </c>
      <c r="CD702" s="38" t="s">
        <v>107</v>
      </c>
      <c r="CE702" s="38" t="s">
        <v>107</v>
      </c>
      <c r="CF702" s="38" t="s">
        <v>107</v>
      </c>
      <c r="CG702" s="38" t="s">
        <v>107</v>
      </c>
      <c r="CH702" s="125">
        <v>0</v>
      </c>
      <c r="CI702" s="124" t="s">
        <v>107</v>
      </c>
      <c r="CJ702" s="124" t="s">
        <v>107</v>
      </c>
      <c r="CK702" s="124">
        <v>0</v>
      </c>
      <c r="CL702" s="124">
        <v>0</v>
      </c>
      <c r="CM702" s="124">
        <v>0</v>
      </c>
      <c r="CN702" s="124" t="s">
        <v>107</v>
      </c>
      <c r="CO702" s="60" t="s">
        <v>107</v>
      </c>
      <c r="CP702" s="124" t="s">
        <v>1139</v>
      </c>
      <c r="CQ702" s="124" t="s">
        <v>1139</v>
      </c>
      <c r="CR702" s="124" t="s">
        <v>1139</v>
      </c>
      <c r="CS702" s="124" t="s">
        <v>1139</v>
      </c>
      <c r="CT702" s="124" t="s">
        <v>1139</v>
      </c>
      <c r="CU702" s="124"/>
      <c r="CV702" s="124" t="s">
        <v>1139</v>
      </c>
      <c r="CW702" s="124" t="s">
        <v>1139</v>
      </c>
      <c r="CX702" s="124" t="s">
        <v>1139</v>
      </c>
      <c r="CY702" s="124" t="s">
        <v>1139</v>
      </c>
      <c r="CZ702" s="124" t="s">
        <v>1139</v>
      </c>
      <c r="DA702" s="124" t="s">
        <v>1139</v>
      </c>
      <c r="DB702" s="124" t="s">
        <v>1139</v>
      </c>
      <c r="DC702" s="124" t="s">
        <v>1139</v>
      </c>
      <c r="DD702" s="332">
        <v>6092102</v>
      </c>
      <c r="DE702" s="43">
        <v>0</v>
      </c>
      <c r="DF702" s="390">
        <v>0</v>
      </c>
      <c r="DG702" s="310">
        <v>45638</v>
      </c>
      <c r="DH702" s="203" t="s">
        <v>2468</v>
      </c>
      <c r="DI702" s="279" t="str" cm="1">
        <f t="array" ref="DI702">+IF(AND(C702&lt;&gt;"Vehículos Eléctricos",C702&lt;&gt;"Vehículos Híbridos",AD702="PERCENTIL 50"),
     IF(VLOOKUP(_xlfn.TEXTJOIN("_",FALSE,C702:E702),BD_Perc!$A:$P,_xlfn.IFS(BD!AE702="Intervalo de precio 1",12,BD!AE702="Intervalo de precio 2",13),FALSE)&lt;=1,
     VLOOKUP(_xlfn.TEXTJOIN("_",FALSE,C702:E702),BD_Perc!$A:$P,16,FALSE),"Ok P50"),
     "Ok P30/70 ó Híbrido/Eléctrico")</f>
        <v>Ok P30/70 ó Híbrido/Eléctrico</v>
      </c>
      <c r="DJ702" s="279" t="str">
        <f t="shared" si="61"/>
        <v>Vehículos Híbridos_Camperos/Camionetas_4x2</v>
      </c>
      <c r="DK702" s="331">
        <f t="shared" si="65"/>
        <v>128900000</v>
      </c>
      <c r="DL702" s="326"/>
    </row>
    <row r="703" spans="1:117" ht="63.75">
      <c r="A703" s="28">
        <v>698</v>
      </c>
      <c r="B703" s="49" t="s">
        <v>139</v>
      </c>
      <c r="C703" s="4" t="s">
        <v>2</v>
      </c>
      <c r="D703" s="29" t="s">
        <v>337</v>
      </c>
      <c r="E703" s="42" t="s">
        <v>338</v>
      </c>
      <c r="F703" s="42" t="s">
        <v>107</v>
      </c>
      <c r="G703" s="116" t="s">
        <v>1512</v>
      </c>
      <c r="H703" s="42" t="s">
        <v>990</v>
      </c>
      <c r="I703" s="28">
        <v>9006179</v>
      </c>
      <c r="J703" s="64" t="s">
        <v>1513</v>
      </c>
      <c r="K703" s="31" t="s">
        <v>366</v>
      </c>
      <c r="L703" s="121">
        <v>97</v>
      </c>
      <c r="M703" s="122">
        <v>5</v>
      </c>
      <c r="N703" s="126">
        <v>147500000</v>
      </c>
      <c r="O703" s="34">
        <f>+IFERROR(VLOOKUP(I703,Precio_Fasecolda!A:C,3,FALSE),IFERROR(VLOOKUP(I703,Precio_Fasecolda!B:C,2,FALSE),N703))</f>
        <v>147500000</v>
      </c>
      <c r="P703" s="34">
        <f t="shared" si="62"/>
        <v>0</v>
      </c>
      <c r="Q703" s="122" t="s">
        <v>338</v>
      </c>
      <c r="R703" s="28" t="s">
        <v>130</v>
      </c>
      <c r="S703" s="64" t="s">
        <v>1056</v>
      </c>
      <c r="T703" s="28" t="s">
        <v>107</v>
      </c>
      <c r="U703" s="28" t="s">
        <v>107</v>
      </c>
      <c r="V703" s="42" t="s">
        <v>107</v>
      </c>
      <c r="W703" s="28" t="s">
        <v>107</v>
      </c>
      <c r="X703" s="28" t="s">
        <v>107</v>
      </c>
      <c r="Y703" s="28" t="str">
        <f t="shared" si="63"/>
        <v>N.A.</v>
      </c>
      <c r="Z703" s="292">
        <f t="shared" si="60"/>
        <v>147500000</v>
      </c>
      <c r="AA703" s="28" cm="1">
        <f t="array" aca="1" ref="AA703" ca="1">_xlfn.IFS(DK703&lt;$DK$4,1,AND(DK703&gt;=$DK$4,DK703&lt;=$AA$4),2,DK703&gt;$AA$4,3)</f>
        <v>2</v>
      </c>
      <c r="AB703" s="28">
        <v>0</v>
      </c>
      <c r="AC703" s="28" cm="1">
        <f t="array" aca="1" ref="AC703" ca="1">IF(AB703="PERCENTIL 30","",_xlfn.IFS(DK703&lt;$AC$4,1,DK703&gt;$AC$4,2))</f>
        <v>1</v>
      </c>
      <c r="AD703" s="28" t="str">
        <f>+IFERROR(VLOOKUP(_xlfn.TEXTJOIN("_", FALSE, C703:E703), BD_Perc!$A:$O, 15, FALSE),"Segmentación no encontrada o vehículo inactivo")</f>
        <v>PERCENTIL 30-70</v>
      </c>
      <c r="AE703" s="28" t="str" cm="1">
        <f t="array" ref="AE703">_xlfn.IFS(
    AD703 = "PERCENTIL 50",
    _xlfn.IFS(
        BD!DK703 &lt; VLOOKUP(_xlfn.TEXTJOIN("_", FALSE, C703:E703), BD_Perc!$A:$O, 11, FALSE), "Intervalo de precio 1",
        BD!DK703 &gt;= VLOOKUP(_xlfn.TEXTJOIN("_", FALSE, C703:E703), BD_Perc!$A:$O, 11, FALSE), "Intervalo de precio 2"
    ),
    AD703 = "PERCENTIL 30-70",
    _xlfn.IFS(
        BD!DK703 &lt; VLOOKUP(_xlfn.TEXTJOIN("_", FALSE, C703:E703), BD_Perc!$A:$O, 6, FALSE), "Intervalo de precio 1",
        BD!DK703 &lt; VLOOKUP(_xlfn.TEXTJOIN("_", FALSE, C703:E703), BD_Perc!$A:$O, 7, FALSE), "Intervalo de precio 2",
        BD!DK703 &gt;= VLOOKUP(_xlfn.TEXTJOIN("_", FALSE, C703:E703), BD_Perc!$A:$O, 7, FALSE), "Intervalo de precio 3"
    ),
    AD703="Segmentación no encontrada o vehículo inactivo","Segmentación no encontrada o vehículo inactivo"
)</f>
        <v>Intervalo de precio 2</v>
      </c>
      <c r="AF703" s="57" t="s">
        <v>2413</v>
      </c>
      <c r="AG703" s="35" t="b">
        <f t="shared" si="64"/>
        <v>1</v>
      </c>
      <c r="AH703" s="220">
        <v>0</v>
      </c>
      <c r="AI703" s="220">
        <v>0.03</v>
      </c>
      <c r="AJ703" s="220">
        <v>0.04</v>
      </c>
      <c r="AK703" s="220">
        <v>0.04</v>
      </c>
      <c r="AL703" s="220">
        <v>0.05</v>
      </c>
      <c r="AM703" s="220">
        <v>0.05</v>
      </c>
      <c r="AN703" s="64" t="s">
        <v>173</v>
      </c>
      <c r="AO703" s="64" t="s">
        <v>173</v>
      </c>
      <c r="AP703" s="64" t="s">
        <v>173</v>
      </c>
      <c r="AQ703" s="123">
        <v>0</v>
      </c>
      <c r="AR703" s="38">
        <v>8689479</v>
      </c>
      <c r="AS703" s="38">
        <v>101536</v>
      </c>
      <c r="AT703" s="38">
        <v>652725</v>
      </c>
      <c r="AU703" s="38" t="s">
        <v>107</v>
      </c>
      <c r="AV703" s="38" t="s">
        <v>107</v>
      </c>
      <c r="AW703" s="38">
        <v>11894105</v>
      </c>
      <c r="AX703" s="38">
        <v>0</v>
      </c>
      <c r="AY703" s="38">
        <v>507675</v>
      </c>
      <c r="AZ703" s="38">
        <v>101536</v>
      </c>
      <c r="BA703" s="38">
        <v>507675</v>
      </c>
      <c r="BB703" s="38" t="s">
        <v>107</v>
      </c>
      <c r="BC703" s="38" t="s">
        <v>107</v>
      </c>
      <c r="BD703" s="38" t="s">
        <v>107</v>
      </c>
      <c r="BE703" s="38">
        <v>0</v>
      </c>
      <c r="BF703" s="38" t="s">
        <v>107</v>
      </c>
      <c r="BG703" s="38">
        <v>3626251</v>
      </c>
      <c r="BH703" s="38">
        <v>1740600</v>
      </c>
      <c r="BI703" s="38">
        <v>2175750</v>
      </c>
      <c r="BJ703" s="38">
        <v>1740600</v>
      </c>
      <c r="BK703" s="38">
        <v>0</v>
      </c>
      <c r="BL703" s="38">
        <v>1232926</v>
      </c>
      <c r="BM703" s="38">
        <v>725250</v>
      </c>
      <c r="BN703" s="38">
        <v>1740600</v>
      </c>
      <c r="BO703" s="38">
        <v>1377975</v>
      </c>
      <c r="BP703" s="38">
        <v>1232926</v>
      </c>
      <c r="BQ703" s="38">
        <v>101536</v>
      </c>
      <c r="BR703" s="38">
        <v>2320801</v>
      </c>
      <c r="BS703" s="38">
        <v>1885651</v>
      </c>
      <c r="BT703" s="38" t="s">
        <v>107</v>
      </c>
      <c r="BU703" s="38" t="s">
        <v>107</v>
      </c>
      <c r="BV703" s="38">
        <v>1377975</v>
      </c>
      <c r="BW703" s="38">
        <v>2175750</v>
      </c>
      <c r="BX703" s="38">
        <v>101536</v>
      </c>
      <c r="BY703" s="38">
        <v>6092101</v>
      </c>
      <c r="BZ703" s="38">
        <v>6092101</v>
      </c>
      <c r="CA703" s="38">
        <v>0</v>
      </c>
      <c r="CB703" s="38">
        <v>507675</v>
      </c>
      <c r="CC703" s="330" t="s">
        <v>107</v>
      </c>
      <c r="CD703" s="38" t="s">
        <v>107</v>
      </c>
      <c r="CE703" s="38" t="s">
        <v>107</v>
      </c>
      <c r="CF703" s="38" t="s">
        <v>107</v>
      </c>
      <c r="CG703" s="38" t="s">
        <v>107</v>
      </c>
      <c r="CH703" s="124">
        <v>0</v>
      </c>
      <c r="CI703" s="124">
        <v>0</v>
      </c>
      <c r="CJ703" s="124" t="s">
        <v>107</v>
      </c>
      <c r="CK703" s="124">
        <v>0</v>
      </c>
      <c r="CL703" s="124">
        <v>0</v>
      </c>
      <c r="CM703" s="124">
        <v>0</v>
      </c>
      <c r="CN703" s="124" t="s">
        <v>107</v>
      </c>
      <c r="CO703" s="60" t="s">
        <v>107</v>
      </c>
      <c r="CP703" s="124" t="s">
        <v>1139</v>
      </c>
      <c r="CQ703" s="124" t="s">
        <v>1139</v>
      </c>
      <c r="CR703" s="124" t="s">
        <v>1139</v>
      </c>
      <c r="CS703" s="124" t="s">
        <v>1139</v>
      </c>
      <c r="CT703" s="124" t="s">
        <v>1139</v>
      </c>
      <c r="CU703" s="124"/>
      <c r="CV703" s="124" t="s">
        <v>1139</v>
      </c>
      <c r="CW703" s="124" t="s">
        <v>1139</v>
      </c>
      <c r="CX703" s="124" t="s">
        <v>1139</v>
      </c>
      <c r="CY703" s="124" t="s">
        <v>1139</v>
      </c>
      <c r="CZ703" s="124" t="s">
        <v>1139</v>
      </c>
      <c r="DA703" s="124" t="s">
        <v>1139</v>
      </c>
      <c r="DB703" s="124" t="s">
        <v>1139</v>
      </c>
      <c r="DC703" s="124" t="s">
        <v>1139</v>
      </c>
      <c r="DD703" s="332">
        <v>6092102</v>
      </c>
      <c r="DE703" s="43">
        <v>0</v>
      </c>
      <c r="DF703" s="390">
        <v>0</v>
      </c>
      <c r="DG703" s="310">
        <v>45638</v>
      </c>
      <c r="DH703" s="203" t="s">
        <v>2469</v>
      </c>
      <c r="DI703" s="279" t="str" cm="1">
        <f t="array" ref="DI703">+IF(AND(C703&lt;&gt;"Vehículos Eléctricos",C703&lt;&gt;"Vehículos Híbridos",AD703="PERCENTIL 50"),
     IF(VLOOKUP(_xlfn.TEXTJOIN("_",FALSE,C703:E703),BD_Perc!$A:$P,_xlfn.IFS(BD!AE703="Intervalo de precio 1",12,BD!AE703="Intervalo de precio 2",13),FALSE)&lt;=1,
     VLOOKUP(_xlfn.TEXTJOIN("_",FALSE,C703:E703),BD_Perc!$A:$P,16,FALSE),"Ok P50"),
     "Ok P30/70 ó Híbrido/Eléctrico")</f>
        <v>Ok P30/70 ó Híbrido/Eléctrico</v>
      </c>
      <c r="DJ703" s="279" t="str">
        <f t="shared" si="61"/>
        <v>Vehículos Híbridos_Camperos/Camionetas_4x2</v>
      </c>
      <c r="DK703" s="331">
        <f t="shared" si="65"/>
        <v>147500000</v>
      </c>
      <c r="DL703" s="326"/>
    </row>
    <row r="704" spans="1:117" ht="38.25">
      <c r="A704" s="28">
        <v>699</v>
      </c>
      <c r="B704" s="29" t="s">
        <v>104</v>
      </c>
      <c r="C704" s="68" t="s">
        <v>4</v>
      </c>
      <c r="D704" s="29" t="s">
        <v>1112</v>
      </c>
      <c r="E704" s="42" t="s">
        <v>1113</v>
      </c>
      <c r="F704" s="42" t="s">
        <v>107</v>
      </c>
      <c r="G704" s="30" t="s">
        <v>1514</v>
      </c>
      <c r="H704" s="28" t="s">
        <v>109</v>
      </c>
      <c r="I704" s="28">
        <v>1611170</v>
      </c>
      <c r="J704" s="28" t="s">
        <v>1515</v>
      </c>
      <c r="K704" s="31" t="s">
        <v>107</v>
      </c>
      <c r="L704" s="28">
        <v>189</v>
      </c>
      <c r="M704" s="28" t="s">
        <v>107</v>
      </c>
      <c r="N704" s="34">
        <v>229400000</v>
      </c>
      <c r="O704" s="34">
        <f>+IFERROR(VLOOKUP(I704,Precio_Fasecolda!A:C,3,FALSE),IFERROR(VLOOKUP(I704,Precio_Fasecolda!B:C,2,FALSE),N704))</f>
        <v>229400000</v>
      </c>
      <c r="P704" s="34">
        <f t="shared" si="62"/>
        <v>0</v>
      </c>
      <c r="Q704" s="28" t="s">
        <v>107</v>
      </c>
      <c r="R704" s="28" t="s">
        <v>2415</v>
      </c>
      <c r="S704" s="28" t="s">
        <v>360</v>
      </c>
      <c r="T704" s="33" t="s">
        <v>843</v>
      </c>
      <c r="U704" s="28">
        <v>9500</v>
      </c>
      <c r="V704" s="28">
        <v>2988</v>
      </c>
      <c r="W704" s="69">
        <v>6512</v>
      </c>
      <c r="X704" s="56" t="s">
        <v>1123</v>
      </c>
      <c r="Y704" s="28" t="str">
        <f t="shared" si="63"/>
        <v>N.A.</v>
      </c>
      <c r="Z704" s="292">
        <f t="shared" si="60"/>
        <v>211048000</v>
      </c>
      <c r="AA704" s="28" cm="1">
        <f t="array" aca="1" ref="AA704" ca="1">_xlfn.IFS(DK704&lt;$DK$4,1,AND(DK704&gt;=$DK$4,DK704&lt;=$AA$4),2,DK704&gt;$AA$4,3)</f>
        <v>2</v>
      </c>
      <c r="AB704" s="28">
        <v>0</v>
      </c>
      <c r="AC704" s="28" cm="1">
        <f t="array" aca="1" ref="AC704" ca="1">IF(AB704="PERCENTIL 30","",_xlfn.IFS(DK704&lt;$AC$4,1,DK704&gt;$AC$4,2))</f>
        <v>2</v>
      </c>
      <c r="AD704" s="28" t="str">
        <f>+IFERROR(VLOOKUP(_xlfn.TEXTJOIN("_", FALSE, C704:E704), BD_Perc!$A:$O, 15, FALSE),"Segmentación no encontrada o vehículo inactivo")</f>
        <v>PERCENTIL 30-70</v>
      </c>
      <c r="AE704" s="28" t="str" cm="1">
        <f t="array" ref="AE704">_xlfn.IFS(
    AD704 = "PERCENTIL 50",
    _xlfn.IFS(
        BD!DK704 &lt; VLOOKUP(_xlfn.TEXTJOIN("_", FALSE, C704:E704), BD_Perc!$A:$O, 11, FALSE), "Intervalo de precio 1",
        BD!DK704 &gt;= VLOOKUP(_xlfn.TEXTJOIN("_", FALSE, C704:E704), BD_Perc!$A:$O, 11, FALSE), "Intervalo de precio 2"
    ),
    AD704 = "PERCENTIL 30-70",
    _xlfn.IFS(
        BD!DK704 &lt; VLOOKUP(_xlfn.TEXTJOIN("_", FALSE, C704:E704), BD_Perc!$A:$O, 6, FALSE), "Intervalo de precio 1",
        BD!DK704 &lt; VLOOKUP(_xlfn.TEXTJOIN("_", FALSE, C704:E704), BD_Perc!$A:$O, 7, FALSE), "Intervalo de precio 2",
        BD!DK704 &gt;= VLOOKUP(_xlfn.TEXTJOIN("_", FALSE, C704:E704), BD_Perc!$A:$O, 7, FALSE), "Intervalo de precio 3"
    ),
    AD704="Segmentación no encontrada o vehículo inactivo","Segmentación no encontrada o vehículo inactivo"
)</f>
        <v>Intervalo de precio 2</v>
      </c>
      <c r="AF704" s="57" t="s">
        <v>2413</v>
      </c>
      <c r="AG704" s="35" t="b">
        <f t="shared" si="64"/>
        <v>1</v>
      </c>
      <c r="AH704" s="320">
        <v>0.08</v>
      </c>
      <c r="AI704" s="320">
        <v>0.08</v>
      </c>
      <c r="AJ704" s="320">
        <v>0.08</v>
      </c>
      <c r="AK704" s="320">
        <v>0.08</v>
      </c>
      <c r="AL704" s="320">
        <v>0.09</v>
      </c>
      <c r="AM704" s="320">
        <v>0.1</v>
      </c>
      <c r="AN704" s="28" t="s">
        <v>1251</v>
      </c>
      <c r="AO704" s="28" t="s">
        <v>1251</v>
      </c>
      <c r="AP704" s="28" t="s">
        <v>1251</v>
      </c>
      <c r="AQ704" s="45">
        <v>1</v>
      </c>
      <c r="AR704" s="38" t="s">
        <v>107</v>
      </c>
      <c r="AS704" s="38">
        <v>535272</v>
      </c>
      <c r="AT704" s="38">
        <v>764674</v>
      </c>
      <c r="AU704" s="38">
        <v>7712782</v>
      </c>
      <c r="AV704" s="38" t="s">
        <v>107</v>
      </c>
      <c r="AW704" s="38">
        <v>12124379</v>
      </c>
      <c r="AX704" s="38">
        <v>527502</v>
      </c>
      <c r="AY704" s="38">
        <v>1338179</v>
      </c>
      <c r="AZ704" s="38">
        <v>128475</v>
      </c>
      <c r="BA704" s="38">
        <v>1508493</v>
      </c>
      <c r="BB704" s="38">
        <v>55954662</v>
      </c>
      <c r="BC704" s="38">
        <v>59684972</v>
      </c>
      <c r="BD704" s="38" t="s">
        <v>107</v>
      </c>
      <c r="BE704" s="38" t="s">
        <v>107</v>
      </c>
      <c r="BF704" s="38" t="s">
        <v>107</v>
      </c>
      <c r="BG704" s="38" t="s">
        <v>107</v>
      </c>
      <c r="BH704" s="38" t="s">
        <v>107</v>
      </c>
      <c r="BI704" s="38">
        <v>2891625</v>
      </c>
      <c r="BJ704" s="38">
        <v>4089166</v>
      </c>
      <c r="BK704" s="38">
        <v>1368593</v>
      </c>
      <c r="BL704" s="38">
        <v>1533438</v>
      </c>
      <c r="BM704" s="38">
        <v>173454</v>
      </c>
      <c r="BN704" s="38">
        <v>2116818</v>
      </c>
      <c r="BO704" s="38">
        <v>1865156</v>
      </c>
      <c r="BP704" s="38">
        <v>5649184</v>
      </c>
      <c r="BQ704" s="38">
        <v>130091</v>
      </c>
      <c r="BR704" s="38">
        <v>2318558</v>
      </c>
      <c r="BS704" s="38" t="s">
        <v>107</v>
      </c>
      <c r="BT704" s="38" t="s">
        <v>107</v>
      </c>
      <c r="BU704" s="38" t="s">
        <v>107</v>
      </c>
      <c r="BV704" s="38">
        <v>2862417</v>
      </c>
      <c r="BW704" s="38">
        <v>7892091</v>
      </c>
      <c r="BX704" s="38">
        <v>130091</v>
      </c>
      <c r="BY704" s="38">
        <v>7119116</v>
      </c>
      <c r="BZ704" s="38">
        <v>16970553</v>
      </c>
      <c r="CA704" s="38">
        <v>2</v>
      </c>
      <c r="CB704" s="38">
        <v>2024137</v>
      </c>
      <c r="CC704" s="330" t="s">
        <v>107</v>
      </c>
      <c r="CD704" s="38" t="s">
        <v>107</v>
      </c>
      <c r="CE704" s="38" t="s">
        <v>107</v>
      </c>
      <c r="CF704" s="38" t="s">
        <v>107</v>
      </c>
      <c r="CG704" s="38" t="s">
        <v>107</v>
      </c>
      <c r="CH704" s="28" t="s">
        <v>107</v>
      </c>
      <c r="CI704" s="28" t="s">
        <v>107</v>
      </c>
      <c r="CJ704" s="28" t="s">
        <v>107</v>
      </c>
      <c r="CK704" s="28" t="s">
        <v>107</v>
      </c>
      <c r="CL704" s="28" t="s">
        <v>107</v>
      </c>
      <c r="CM704" s="28" t="s">
        <v>107</v>
      </c>
      <c r="CN704" s="28" t="s">
        <v>107</v>
      </c>
      <c r="CO704" s="42" t="s">
        <v>107</v>
      </c>
      <c r="CP704" s="28" t="s">
        <v>107</v>
      </c>
      <c r="CQ704" s="28" t="s">
        <v>107</v>
      </c>
      <c r="CR704" s="28" t="s">
        <v>107</v>
      </c>
      <c r="CS704" s="28" t="s">
        <v>107</v>
      </c>
      <c r="CT704" s="28" t="s">
        <v>107</v>
      </c>
      <c r="CU704" s="28" t="s">
        <v>107</v>
      </c>
      <c r="CV704" s="41" t="s">
        <v>114</v>
      </c>
      <c r="CW704" s="41" t="s">
        <v>114</v>
      </c>
      <c r="CX704" s="41" t="s">
        <v>114</v>
      </c>
      <c r="CY704" s="41" t="s">
        <v>114</v>
      </c>
      <c r="CZ704" s="41" t="s">
        <v>114</v>
      </c>
      <c r="DA704" s="41" t="s">
        <v>114</v>
      </c>
      <c r="DB704" s="41" t="s">
        <v>107</v>
      </c>
      <c r="DC704" s="41" t="s">
        <v>107</v>
      </c>
      <c r="DD704" s="332">
        <v>20680666</v>
      </c>
      <c r="DE704" s="43">
        <v>1</v>
      </c>
      <c r="DF704" s="390">
        <v>1</v>
      </c>
      <c r="DG704" s="310"/>
      <c r="DH704" s="203"/>
      <c r="DI704" s="279" t="str" cm="1">
        <f t="array" ref="DI704">+IF(AND(C704&lt;&gt;"Vehículos Eléctricos",C704&lt;&gt;"Vehículos Híbridos",AD704="PERCENTIL 50"),
     IF(VLOOKUP(_xlfn.TEXTJOIN("_",FALSE,C704:E704),BD_Perc!$A:$P,_xlfn.IFS(BD!AE704="Intervalo de precio 1",12,BD!AE704="Intervalo de precio 2",13),FALSE)&lt;=1,
     VLOOKUP(_xlfn.TEXTJOIN("_",FALSE,C704:E704),BD_Perc!$A:$P,16,FALSE),"Ok P50"),
     "Ok P30/70 ó Híbrido/Eléctrico")</f>
        <v>Ok P30/70 ó Híbrido/Eléctrico</v>
      </c>
      <c r="DJ704" s="279" t="str">
        <f t="shared" si="61"/>
        <v>Otros Tipos de Vehículos_Camión_Cabina Sencilla</v>
      </c>
      <c r="DK704" s="331">
        <f t="shared" si="65"/>
        <v>211048000</v>
      </c>
      <c r="DL704" s="326"/>
    </row>
    <row r="705" spans="1:116" ht="38.25">
      <c r="A705" s="28">
        <v>700</v>
      </c>
      <c r="B705" s="29" t="s">
        <v>104</v>
      </c>
      <c r="C705" s="29" t="s">
        <v>3</v>
      </c>
      <c r="D705" s="29" t="s">
        <v>1038</v>
      </c>
      <c r="E705" s="42" t="s">
        <v>1038</v>
      </c>
      <c r="F705" s="42" t="s">
        <v>107</v>
      </c>
      <c r="G705" s="67" t="s">
        <v>1514</v>
      </c>
      <c r="H705" s="28" t="s">
        <v>109</v>
      </c>
      <c r="I705" s="28">
        <v>1611170</v>
      </c>
      <c r="J705" s="28" t="s">
        <v>1516</v>
      </c>
      <c r="K705" s="31" t="s">
        <v>107</v>
      </c>
      <c r="L705" s="28">
        <v>189</v>
      </c>
      <c r="M705" s="28" t="s">
        <v>107</v>
      </c>
      <c r="N705" s="34">
        <v>229400000</v>
      </c>
      <c r="O705" s="34">
        <f>+IFERROR(VLOOKUP(I705,Precio_Fasecolda!A:C,3,FALSE),IFERROR(VLOOKUP(I705,Precio_Fasecolda!B:C,2,FALSE),N705))</f>
        <v>229400000</v>
      </c>
      <c r="P705" s="34">
        <f t="shared" si="62"/>
        <v>0</v>
      </c>
      <c r="Q705" s="28" t="s">
        <v>107</v>
      </c>
      <c r="R705" s="28" t="s">
        <v>2415</v>
      </c>
      <c r="S705" s="28" t="s">
        <v>360</v>
      </c>
      <c r="T705" s="28" t="s">
        <v>107</v>
      </c>
      <c r="U705" s="28" t="s">
        <v>107</v>
      </c>
      <c r="V705" s="42" t="s">
        <v>107</v>
      </c>
      <c r="W705" s="28" t="s">
        <v>107</v>
      </c>
      <c r="X705" s="28" t="s">
        <v>107</v>
      </c>
      <c r="Y705" s="28">
        <f t="shared" si="63"/>
        <v>599482748</v>
      </c>
      <c r="Z705" s="292">
        <f t="shared" si="60"/>
        <v>211048000</v>
      </c>
      <c r="AA705" s="28" cm="1">
        <f t="array" aca="1" ref="AA705" ca="1">_xlfn.IFS(DK705&lt;$DK$4,1,AND(DK705&gt;=$DK$4,DK705&lt;=$AA$4),2,DK705&gt;$AA$4,3)</f>
        <v>3</v>
      </c>
      <c r="AB705" s="28">
        <v>0</v>
      </c>
      <c r="AC705" s="28" cm="1">
        <f t="array" aca="1" ref="AC705" ca="1">IF(AB705="PERCENTIL 30","",_xlfn.IFS(DK705&lt;$AC$4,1,DK705&gt;$AC$4,2))</f>
        <v>2</v>
      </c>
      <c r="AD705" s="28" t="str">
        <f>+IFERROR(VLOOKUP(_xlfn.TEXTJOIN("_", FALSE, C705:E705), BD_Perc!$A:$O, 15, FALSE),"Segmentación no encontrada o vehículo inactivo")</f>
        <v>PERCENTIL 50</v>
      </c>
      <c r="AE705" s="28" t="str" cm="1">
        <f t="array" ref="AE705">_xlfn.IFS(
    AD705 = "PERCENTIL 50",
    _xlfn.IFS(
        BD!DK705 &lt; VLOOKUP(_xlfn.TEXTJOIN("_", FALSE, C705:E705), BD_Perc!$A:$O, 11, FALSE), "Intervalo de precio 1",
        BD!DK705 &gt;= VLOOKUP(_xlfn.TEXTJOIN("_", FALSE, C705:E705), BD_Perc!$A:$O, 11, FALSE), "Intervalo de precio 2"
    ),
    AD705 = "PERCENTIL 30-70",
    _xlfn.IFS(
        BD!DK705 &lt; VLOOKUP(_xlfn.TEXTJOIN("_", FALSE, C705:E705), BD_Perc!$A:$O, 6, FALSE), "Intervalo de precio 1",
        BD!DK705 &lt; VLOOKUP(_xlfn.TEXTJOIN("_", FALSE, C705:E705), BD_Perc!$A:$O, 7, FALSE), "Intervalo de precio 2",
        BD!DK705 &gt;= VLOOKUP(_xlfn.TEXTJOIN("_", FALSE, C705:E705), BD_Perc!$A:$O, 7, FALSE), "Intervalo de precio 3"
    ),
    AD705="Segmentación no encontrada o vehículo inactivo","Segmentación no encontrada o vehículo inactivo"
)</f>
        <v>Intervalo de precio 1</v>
      </c>
      <c r="AF705" s="57" t="s">
        <v>2412</v>
      </c>
      <c r="AG705" s="35" t="b">
        <f t="shared" si="64"/>
        <v>1</v>
      </c>
      <c r="AH705" s="320">
        <v>0.08</v>
      </c>
      <c r="AI705" s="320">
        <v>0.08</v>
      </c>
      <c r="AJ705" s="320">
        <v>0.08</v>
      </c>
      <c r="AK705" s="320">
        <v>0.08</v>
      </c>
      <c r="AL705" s="320">
        <v>0.09</v>
      </c>
      <c r="AM705" s="320">
        <v>0.1</v>
      </c>
      <c r="AN705" s="28" t="s">
        <v>1251</v>
      </c>
      <c r="AO705" s="28" t="s">
        <v>1251</v>
      </c>
      <c r="AP705" s="28" t="s">
        <v>1251</v>
      </c>
      <c r="AQ705" s="45">
        <v>1</v>
      </c>
      <c r="AR705" s="38" t="s">
        <v>107</v>
      </c>
      <c r="AS705" s="38">
        <v>535272</v>
      </c>
      <c r="AT705" s="38">
        <v>764674</v>
      </c>
      <c r="AU705" s="38">
        <v>7712782</v>
      </c>
      <c r="AV705" s="38" t="s">
        <v>107</v>
      </c>
      <c r="AW705" s="38">
        <v>12124379</v>
      </c>
      <c r="AX705" s="38">
        <v>527502</v>
      </c>
      <c r="AY705" s="38">
        <v>1338179</v>
      </c>
      <c r="AZ705" s="38">
        <v>128475</v>
      </c>
      <c r="BA705" s="38">
        <v>1508493</v>
      </c>
      <c r="BB705" s="38" t="s">
        <v>107</v>
      </c>
      <c r="BC705" s="38" t="s">
        <v>107</v>
      </c>
      <c r="BD705" s="38" t="s">
        <v>107</v>
      </c>
      <c r="BE705" s="38" t="s">
        <v>107</v>
      </c>
      <c r="BF705" s="38" t="s">
        <v>107</v>
      </c>
      <c r="BG705" s="38" t="s">
        <v>107</v>
      </c>
      <c r="BH705" s="38" t="s">
        <v>107</v>
      </c>
      <c r="BI705" s="38">
        <v>2891625</v>
      </c>
      <c r="BJ705" s="38">
        <v>4089166</v>
      </c>
      <c r="BK705" s="38">
        <v>1368593</v>
      </c>
      <c r="BL705" s="38">
        <v>1533438</v>
      </c>
      <c r="BM705" s="38">
        <v>173454</v>
      </c>
      <c r="BN705" s="38">
        <v>2116818</v>
      </c>
      <c r="BO705" s="38">
        <v>1865156</v>
      </c>
      <c r="BP705" s="38">
        <v>5649184</v>
      </c>
      <c r="BQ705" s="38">
        <v>130091</v>
      </c>
      <c r="BR705" s="38">
        <v>2318558</v>
      </c>
      <c r="BS705" s="38" t="s">
        <v>107</v>
      </c>
      <c r="BT705" s="38" t="s">
        <v>107</v>
      </c>
      <c r="BU705" s="38" t="s">
        <v>107</v>
      </c>
      <c r="BV705" s="38">
        <v>2862417</v>
      </c>
      <c r="BW705" s="38">
        <v>7892091</v>
      </c>
      <c r="BX705" s="38">
        <v>130091</v>
      </c>
      <c r="BY705" s="38">
        <v>7119116</v>
      </c>
      <c r="BZ705" s="38">
        <v>16970553</v>
      </c>
      <c r="CA705" s="38">
        <v>2</v>
      </c>
      <c r="CB705" s="38">
        <v>2024137</v>
      </c>
      <c r="CC705" s="330">
        <v>370082748</v>
      </c>
      <c r="CD705" s="38" t="s">
        <v>107</v>
      </c>
      <c r="CE705" s="38" t="s">
        <v>107</v>
      </c>
      <c r="CF705" s="38" t="s">
        <v>107</v>
      </c>
      <c r="CG705" s="38" t="s">
        <v>107</v>
      </c>
      <c r="CH705" s="28" t="s">
        <v>107</v>
      </c>
      <c r="CI705" s="28" t="s">
        <v>107</v>
      </c>
      <c r="CJ705" s="28" t="s">
        <v>107</v>
      </c>
      <c r="CK705" s="28" t="s">
        <v>107</v>
      </c>
      <c r="CL705" s="28" t="s">
        <v>107</v>
      </c>
      <c r="CM705" s="28" t="s">
        <v>107</v>
      </c>
      <c r="CN705" s="28" t="s">
        <v>107</v>
      </c>
      <c r="CO705" s="42" t="s">
        <v>107</v>
      </c>
      <c r="CP705" s="28" t="s">
        <v>107</v>
      </c>
      <c r="CQ705" s="28" t="s">
        <v>107</v>
      </c>
      <c r="CR705" s="28" t="s">
        <v>107</v>
      </c>
      <c r="CS705" s="28" t="s">
        <v>107</v>
      </c>
      <c r="CT705" s="28" t="s">
        <v>107</v>
      </c>
      <c r="CU705" s="28" t="s">
        <v>107</v>
      </c>
      <c r="CV705" s="41" t="s">
        <v>114</v>
      </c>
      <c r="CW705" s="41" t="s">
        <v>114</v>
      </c>
      <c r="CX705" s="41" t="s">
        <v>114</v>
      </c>
      <c r="CY705" s="41" t="s">
        <v>114</v>
      </c>
      <c r="CZ705" s="41" t="s">
        <v>114</v>
      </c>
      <c r="DA705" s="41" t="s">
        <v>114</v>
      </c>
      <c r="DB705" s="41" t="s">
        <v>107</v>
      </c>
      <c r="DC705" s="41" t="s">
        <v>107</v>
      </c>
      <c r="DD705" s="332">
        <v>20680666</v>
      </c>
      <c r="DE705" s="43">
        <v>1</v>
      </c>
      <c r="DF705" s="390">
        <v>1</v>
      </c>
      <c r="DG705" s="310">
        <v>45618</v>
      </c>
      <c r="DH705" s="203" t="s">
        <v>2463</v>
      </c>
      <c r="DI705" s="279" t="str" cm="1">
        <f t="array" ref="DI705">+IF(AND(C705&lt;&gt;"Vehículos Eléctricos",C705&lt;&gt;"Vehículos Híbridos",AD705="PERCENTIL 50"),
     IF(VLOOKUP(_xlfn.TEXTJOIN("_",FALSE,C705:E705),BD_Perc!$A:$P,_xlfn.IFS(BD!AE705="Intervalo de precio 1",12,BD!AE705="Intervalo de precio 2",13),FALSE)&lt;=1,
     VLOOKUP(_xlfn.TEXTJOIN("_",FALSE,C705:E705),BD_Perc!$A:$P,16,FALSE),"Ok P50"),
     "Ok P30/70 ó Híbrido/Eléctrico")</f>
        <v>Ok P50</v>
      </c>
      <c r="DJ705" s="279" t="str">
        <f t="shared" si="61"/>
        <v>Vehículos Especiales_Carrotanques_Carrotanques</v>
      </c>
      <c r="DK705" s="331">
        <f t="shared" si="65"/>
        <v>581130748</v>
      </c>
      <c r="DL705" s="326"/>
    </row>
    <row r="706" spans="1:116" ht="63.75">
      <c r="A706" s="28">
        <v>701</v>
      </c>
      <c r="B706" s="29" t="s">
        <v>104</v>
      </c>
      <c r="C706" s="29" t="s">
        <v>3</v>
      </c>
      <c r="D706" s="63" t="s">
        <v>977</v>
      </c>
      <c r="E706" s="28" t="s">
        <v>978</v>
      </c>
      <c r="F706" s="42" t="s">
        <v>979</v>
      </c>
      <c r="G706" s="30" t="s">
        <v>1517</v>
      </c>
      <c r="H706" s="28" t="s">
        <v>109</v>
      </c>
      <c r="I706" s="28">
        <v>1620139</v>
      </c>
      <c r="J706" s="28" t="s">
        <v>1518</v>
      </c>
      <c r="K706" s="31" t="s">
        <v>107</v>
      </c>
      <c r="L706" s="56">
        <v>197</v>
      </c>
      <c r="M706" s="33" t="s">
        <v>107</v>
      </c>
      <c r="N706" s="34">
        <v>165800000</v>
      </c>
      <c r="O706" s="34">
        <f>+IFERROR(VLOOKUP(I706,Precio_Fasecolda!A:C,3,FALSE),IFERROR(VLOOKUP(I706,Precio_Fasecolda!B:C,2,FALSE),N706))</f>
        <v>165800000</v>
      </c>
      <c r="P706" s="34">
        <f t="shared" si="62"/>
        <v>0</v>
      </c>
      <c r="Q706" s="33" t="s">
        <v>107</v>
      </c>
      <c r="R706" s="28" t="s">
        <v>2415</v>
      </c>
      <c r="S706" s="28" t="s">
        <v>360</v>
      </c>
      <c r="T706" s="28" t="s">
        <v>107</v>
      </c>
      <c r="U706" s="28" t="s">
        <v>107</v>
      </c>
      <c r="V706" s="42" t="s">
        <v>107</v>
      </c>
      <c r="W706" s="28" t="s">
        <v>107</v>
      </c>
      <c r="X706" s="28" t="s">
        <v>107</v>
      </c>
      <c r="Y706" s="28">
        <f t="shared" si="63"/>
        <v>354553726</v>
      </c>
      <c r="Z706" s="292">
        <f t="shared" si="60"/>
        <v>155852000</v>
      </c>
      <c r="AA706" s="28" cm="1">
        <f t="array" aca="1" ref="AA706" ca="1">_xlfn.IFS(DK706&lt;$DK$4,1,AND(DK706&gt;=$DK$4,DK706&lt;=$AA$4),2,DK706&gt;$AA$4,3)</f>
        <v>3</v>
      </c>
      <c r="AB706" s="28">
        <v>0</v>
      </c>
      <c r="AC706" s="28" cm="1">
        <f t="array" aca="1" ref="AC706" ca="1">IF(AB706="PERCENTIL 30","",_xlfn.IFS(DK706&lt;$AC$4,1,DK706&gt;$AC$4,2))</f>
        <v>2</v>
      </c>
      <c r="AD706" s="28" t="str">
        <f>+IFERROR(VLOOKUP(_xlfn.TEXTJOIN("_", FALSE, C706:E706), BD_Perc!$A:$O, 15, FALSE),"Segmentación no encontrada o vehículo inactivo")</f>
        <v>PERCENTIL 30-70</v>
      </c>
      <c r="AE706" s="28" t="str" cm="1">
        <f t="array" ref="AE706">_xlfn.IFS(
    AD706 = "PERCENTIL 50",
    _xlfn.IFS(
        BD!DK706 &lt; VLOOKUP(_xlfn.TEXTJOIN("_", FALSE, C706:E706), BD_Perc!$A:$O, 11, FALSE), "Intervalo de precio 1",
        BD!DK706 &gt;= VLOOKUP(_xlfn.TEXTJOIN("_", FALSE, C706:E706), BD_Perc!$A:$O, 11, FALSE), "Intervalo de precio 2"
    ),
    AD706 = "PERCENTIL 30-70",
    _xlfn.IFS(
        BD!DK706 &lt; VLOOKUP(_xlfn.TEXTJOIN("_", FALSE, C706:E706), BD_Perc!$A:$O, 6, FALSE), "Intervalo de precio 1",
        BD!DK706 &lt; VLOOKUP(_xlfn.TEXTJOIN("_", FALSE, C706:E706), BD_Perc!$A:$O, 7, FALSE), "Intervalo de precio 2",
        BD!DK706 &gt;= VLOOKUP(_xlfn.TEXTJOIN("_", FALSE, C706:E706), BD_Perc!$A:$O, 7, FALSE), "Intervalo de precio 3"
    ),
    AD706="Segmentación no encontrada o vehículo inactivo","Segmentación no encontrada o vehículo inactivo"
)</f>
        <v>Intervalo de precio 3</v>
      </c>
      <c r="AF706" s="57" t="s">
        <v>2414</v>
      </c>
      <c r="AG706" s="35" t="b">
        <f t="shared" si="64"/>
        <v>1</v>
      </c>
      <c r="AH706" s="320">
        <v>0.06</v>
      </c>
      <c r="AI706" s="319">
        <v>0.06</v>
      </c>
      <c r="AJ706" s="320">
        <v>0.06</v>
      </c>
      <c r="AK706" s="320">
        <v>0.06</v>
      </c>
      <c r="AL706" s="320">
        <v>7.0000000000000007E-2</v>
      </c>
      <c r="AM706" s="320">
        <v>0.08</v>
      </c>
      <c r="AN706" s="28" t="s">
        <v>1251</v>
      </c>
      <c r="AO706" s="28" t="s">
        <v>1251</v>
      </c>
      <c r="AP706" s="28" t="s">
        <v>1251</v>
      </c>
      <c r="AQ706" s="45">
        <v>1</v>
      </c>
      <c r="AR706" s="38" t="s">
        <v>107</v>
      </c>
      <c r="AS706" s="38">
        <v>535272</v>
      </c>
      <c r="AT706" s="38">
        <v>764674</v>
      </c>
      <c r="AU706" s="38" t="s">
        <v>107</v>
      </c>
      <c r="AV706" s="38" t="s">
        <v>107</v>
      </c>
      <c r="AW706" s="38">
        <v>11547654</v>
      </c>
      <c r="AX706" s="38">
        <v>2</v>
      </c>
      <c r="AY706" s="38">
        <v>1338179</v>
      </c>
      <c r="AZ706" s="38">
        <v>2</v>
      </c>
      <c r="BA706" s="38">
        <v>613375</v>
      </c>
      <c r="BB706" s="38" t="s">
        <v>107</v>
      </c>
      <c r="BC706" s="38" t="s">
        <v>107</v>
      </c>
      <c r="BD706" s="38" t="s">
        <v>107</v>
      </c>
      <c r="BE706" s="38" t="s">
        <v>107</v>
      </c>
      <c r="BF706" s="38" t="s">
        <v>107</v>
      </c>
      <c r="BG706" s="38">
        <v>4600313</v>
      </c>
      <c r="BH706" s="38">
        <v>5780609</v>
      </c>
      <c r="BI706" s="38">
        <v>2891625</v>
      </c>
      <c r="BJ706" s="38">
        <v>4089166</v>
      </c>
      <c r="BK706" s="38">
        <v>1368593</v>
      </c>
      <c r="BL706" s="38">
        <v>1533438</v>
      </c>
      <c r="BM706" s="38">
        <v>173454</v>
      </c>
      <c r="BN706" s="38">
        <v>2116818</v>
      </c>
      <c r="BO706" s="38">
        <v>1319627</v>
      </c>
      <c r="BP706" s="38">
        <v>4896777</v>
      </c>
      <c r="BQ706" s="38">
        <v>130091</v>
      </c>
      <c r="BR706" s="38">
        <v>2318558</v>
      </c>
      <c r="BS706" s="38">
        <v>2797733</v>
      </c>
      <c r="BT706" s="38" t="s">
        <v>107</v>
      </c>
      <c r="BU706" s="38" t="s">
        <v>107</v>
      </c>
      <c r="BV706" s="38">
        <v>2044583</v>
      </c>
      <c r="BW706" s="38">
        <v>7892091</v>
      </c>
      <c r="BX706" s="38">
        <v>130091</v>
      </c>
      <c r="BY706" s="38">
        <v>7119116</v>
      </c>
      <c r="BZ706" s="38">
        <v>11887903</v>
      </c>
      <c r="CA706" s="38">
        <v>2</v>
      </c>
      <c r="CB706" s="38">
        <v>1011820</v>
      </c>
      <c r="CC706" s="330">
        <v>188753726</v>
      </c>
      <c r="CD706" s="38" t="s">
        <v>107</v>
      </c>
      <c r="CE706" s="38" t="s">
        <v>107</v>
      </c>
      <c r="CF706" s="38" t="s">
        <v>107</v>
      </c>
      <c r="CG706" s="38" t="s">
        <v>107</v>
      </c>
      <c r="CH706" s="41" t="s">
        <v>107</v>
      </c>
      <c r="CI706" s="41" t="s">
        <v>107</v>
      </c>
      <c r="CJ706" s="41" t="s">
        <v>107</v>
      </c>
      <c r="CK706" s="41" t="s">
        <v>107</v>
      </c>
      <c r="CL706" s="41" t="s">
        <v>107</v>
      </c>
      <c r="CM706" s="41" t="s">
        <v>107</v>
      </c>
      <c r="CN706" s="41" t="s">
        <v>107</v>
      </c>
      <c r="CO706" s="42" t="s">
        <v>107</v>
      </c>
      <c r="CP706" s="41" t="s">
        <v>113</v>
      </c>
      <c r="CQ706" s="41" t="s">
        <v>113</v>
      </c>
      <c r="CR706" s="41" t="s">
        <v>113</v>
      </c>
      <c r="CS706" s="28" t="s">
        <v>114</v>
      </c>
      <c r="CT706" s="41" t="s">
        <v>113</v>
      </c>
      <c r="CU706" s="28" t="s">
        <v>114</v>
      </c>
      <c r="CV706" s="41" t="s">
        <v>107</v>
      </c>
      <c r="CW706" s="41" t="s">
        <v>107</v>
      </c>
      <c r="CX706" s="41" t="s">
        <v>107</v>
      </c>
      <c r="CY706" s="41" t="s">
        <v>107</v>
      </c>
      <c r="CZ706" s="41" t="s">
        <v>107</v>
      </c>
      <c r="DA706" s="41" t="s">
        <v>107</v>
      </c>
      <c r="DB706" s="41" t="s">
        <v>107</v>
      </c>
      <c r="DC706" s="41" t="s">
        <v>107</v>
      </c>
      <c r="DD706" s="332">
        <v>12436084</v>
      </c>
      <c r="DE706" s="43">
        <v>1</v>
      </c>
      <c r="DF706" s="390">
        <v>1</v>
      </c>
      <c r="DG706" s="310"/>
      <c r="DH706" s="203"/>
      <c r="DI706" s="279" t="str" cm="1">
        <f t="array" ref="DI706">+IF(AND(C706&lt;&gt;"Vehículos Eléctricos",C706&lt;&gt;"Vehículos Híbridos",AD706="PERCENTIL 50"),
     IF(VLOOKUP(_xlfn.TEXTJOIN("_",FALSE,C706:E706),BD_Perc!$A:$P,_xlfn.IFS(BD!AE706="Intervalo de precio 1",12,BD!AE706="Intervalo de precio 2",13),FALSE)&lt;=1,
     VLOOKUP(_xlfn.TEXTJOIN("_",FALSE,C706:E706),BD_Perc!$A:$P,16,FALSE),"Ok P50"),
     "Ok P30/70 ó Híbrido/Eléctrico")</f>
        <v>Ok P30/70 ó Híbrido/Eléctrico</v>
      </c>
      <c r="DJ706" s="279" t="str">
        <f t="shared" si="61"/>
        <v>Vehículos Especiales_Ambulancias_TAB</v>
      </c>
      <c r="DK706" s="331">
        <f t="shared" si="65"/>
        <v>344605726</v>
      </c>
      <c r="DL706" s="326"/>
    </row>
    <row r="707" spans="1:116" ht="63.75">
      <c r="A707" s="28">
        <v>702</v>
      </c>
      <c r="B707" s="29" t="s">
        <v>104</v>
      </c>
      <c r="C707" s="29" t="s">
        <v>3</v>
      </c>
      <c r="D707" s="63" t="s">
        <v>977</v>
      </c>
      <c r="E707" s="28" t="s">
        <v>986</v>
      </c>
      <c r="F707" s="42" t="s">
        <v>979</v>
      </c>
      <c r="G707" s="30" t="s">
        <v>1517</v>
      </c>
      <c r="H707" s="28" t="s">
        <v>109</v>
      </c>
      <c r="I707" s="28">
        <v>1620139</v>
      </c>
      <c r="J707" s="28" t="s">
        <v>1519</v>
      </c>
      <c r="K707" s="31" t="s">
        <v>107</v>
      </c>
      <c r="L707" s="56">
        <v>197</v>
      </c>
      <c r="M707" s="33" t="s">
        <v>107</v>
      </c>
      <c r="N707" s="34">
        <v>165800000</v>
      </c>
      <c r="O707" s="34">
        <f>+IFERROR(VLOOKUP(I707,Precio_Fasecolda!A:C,3,FALSE),IFERROR(VLOOKUP(I707,Precio_Fasecolda!B:C,2,FALSE),N707))</f>
        <v>165800000</v>
      </c>
      <c r="P707" s="34">
        <f t="shared" si="62"/>
        <v>0</v>
      </c>
      <c r="Q707" s="33" t="s">
        <v>107</v>
      </c>
      <c r="R707" s="28" t="s">
        <v>2415</v>
      </c>
      <c r="S707" s="28" t="s">
        <v>360</v>
      </c>
      <c r="T707" s="28" t="s">
        <v>107</v>
      </c>
      <c r="U707" s="28" t="s">
        <v>107</v>
      </c>
      <c r="V707" s="42" t="s">
        <v>107</v>
      </c>
      <c r="W707" s="28" t="s">
        <v>107</v>
      </c>
      <c r="X707" s="28" t="s">
        <v>107</v>
      </c>
      <c r="Y707" s="28">
        <f t="shared" si="63"/>
        <v>453033931</v>
      </c>
      <c r="Z707" s="292">
        <f t="shared" si="60"/>
        <v>155852000</v>
      </c>
      <c r="AA707" s="28" cm="1">
        <f t="array" aca="1" ref="AA707" ca="1">_xlfn.IFS(DK707&lt;$DK$4,1,AND(DK707&gt;=$DK$4,DK707&lt;=$AA$4),2,DK707&gt;$AA$4,3)</f>
        <v>3</v>
      </c>
      <c r="AB707" s="28">
        <v>0</v>
      </c>
      <c r="AC707" s="28" cm="1">
        <f t="array" aca="1" ref="AC707" ca="1">IF(AB707="PERCENTIL 30","",_xlfn.IFS(DK707&lt;$AC$4,1,DK707&gt;$AC$4,2))</f>
        <v>2</v>
      </c>
      <c r="AD707" s="28" t="str">
        <f>+IFERROR(VLOOKUP(_xlfn.TEXTJOIN("_", FALSE, C707:E707), BD_Perc!$A:$O, 15, FALSE),"Segmentación no encontrada o vehículo inactivo")</f>
        <v>PERCENTIL 30-70</v>
      </c>
      <c r="AE707" s="28" t="str" cm="1">
        <f t="array" ref="AE707">_xlfn.IFS(
    AD707 = "PERCENTIL 50",
    _xlfn.IFS(
        BD!DK707 &lt; VLOOKUP(_xlfn.TEXTJOIN("_", FALSE, C707:E707), BD_Perc!$A:$O, 11, FALSE), "Intervalo de precio 1",
        BD!DK707 &gt;= VLOOKUP(_xlfn.TEXTJOIN("_", FALSE, C707:E707), BD_Perc!$A:$O, 11, FALSE), "Intervalo de precio 2"
    ),
    AD707 = "PERCENTIL 30-70",
    _xlfn.IFS(
        BD!DK707 &lt; VLOOKUP(_xlfn.TEXTJOIN("_", FALSE, C707:E707), BD_Perc!$A:$O, 6, FALSE), "Intervalo de precio 1",
        BD!DK707 &lt; VLOOKUP(_xlfn.TEXTJOIN("_", FALSE, C707:E707), BD_Perc!$A:$O, 7, FALSE), "Intervalo de precio 2",
        BD!DK707 &gt;= VLOOKUP(_xlfn.TEXTJOIN("_", FALSE, C707:E707), BD_Perc!$A:$O, 7, FALSE), "Intervalo de precio 3"
    ),
    AD707="Segmentación no encontrada o vehículo inactivo","Segmentación no encontrada o vehículo inactivo"
)</f>
        <v>Intervalo de precio 3</v>
      </c>
      <c r="AF707" s="57" t="s">
        <v>2414</v>
      </c>
      <c r="AG707" s="35" t="b">
        <f t="shared" si="64"/>
        <v>1</v>
      </c>
      <c r="AH707" s="320">
        <v>0.06</v>
      </c>
      <c r="AI707" s="319">
        <v>0.06</v>
      </c>
      <c r="AJ707" s="320">
        <v>0.06</v>
      </c>
      <c r="AK707" s="320">
        <v>0.06</v>
      </c>
      <c r="AL707" s="320">
        <v>7.0000000000000007E-2</v>
      </c>
      <c r="AM707" s="320">
        <v>0.08</v>
      </c>
      <c r="AN707" s="28" t="s">
        <v>1251</v>
      </c>
      <c r="AO707" s="28" t="s">
        <v>1251</v>
      </c>
      <c r="AP707" s="28" t="s">
        <v>1251</v>
      </c>
      <c r="AQ707" s="45">
        <v>1</v>
      </c>
      <c r="AR707" s="38" t="s">
        <v>107</v>
      </c>
      <c r="AS707" s="38">
        <v>535272</v>
      </c>
      <c r="AT707" s="38">
        <v>764674</v>
      </c>
      <c r="AU707" s="38" t="s">
        <v>107</v>
      </c>
      <c r="AV707" s="38" t="s">
        <v>107</v>
      </c>
      <c r="AW707" s="38">
        <v>11547654</v>
      </c>
      <c r="AX707" s="38">
        <v>2</v>
      </c>
      <c r="AY707" s="38">
        <v>1338179</v>
      </c>
      <c r="AZ707" s="38">
        <v>2</v>
      </c>
      <c r="BA707" s="38">
        <v>613375</v>
      </c>
      <c r="BB707" s="38" t="s">
        <v>107</v>
      </c>
      <c r="BC707" s="38" t="s">
        <v>107</v>
      </c>
      <c r="BD707" s="38" t="s">
        <v>107</v>
      </c>
      <c r="BE707" s="38" t="s">
        <v>107</v>
      </c>
      <c r="BF707" s="38" t="s">
        <v>107</v>
      </c>
      <c r="BG707" s="38">
        <v>4600313</v>
      </c>
      <c r="BH707" s="38">
        <v>5780609</v>
      </c>
      <c r="BI707" s="38">
        <v>2891625</v>
      </c>
      <c r="BJ707" s="38">
        <v>4089166</v>
      </c>
      <c r="BK707" s="38">
        <v>1368593</v>
      </c>
      <c r="BL707" s="38">
        <v>1533438</v>
      </c>
      <c r="BM707" s="38">
        <v>173454</v>
      </c>
      <c r="BN707" s="38">
        <v>2116818</v>
      </c>
      <c r="BO707" s="38">
        <v>1319627</v>
      </c>
      <c r="BP707" s="38">
        <v>4896777</v>
      </c>
      <c r="BQ707" s="38">
        <v>130091</v>
      </c>
      <c r="BR707" s="38">
        <v>2318558</v>
      </c>
      <c r="BS707" s="38">
        <v>2797733</v>
      </c>
      <c r="BT707" s="38" t="s">
        <v>107</v>
      </c>
      <c r="BU707" s="38" t="s">
        <v>107</v>
      </c>
      <c r="BV707" s="38">
        <v>2044583</v>
      </c>
      <c r="BW707" s="38">
        <v>7892091</v>
      </c>
      <c r="BX707" s="38">
        <v>130091</v>
      </c>
      <c r="BY707" s="38">
        <v>7119116</v>
      </c>
      <c r="BZ707" s="38">
        <v>11887903</v>
      </c>
      <c r="CA707" s="38">
        <v>2</v>
      </c>
      <c r="CB707" s="38">
        <v>1011820</v>
      </c>
      <c r="CC707" s="330">
        <v>287233931</v>
      </c>
      <c r="CD707" s="38" t="s">
        <v>107</v>
      </c>
      <c r="CE707" s="38" t="s">
        <v>107</v>
      </c>
      <c r="CF707" s="38" t="s">
        <v>107</v>
      </c>
      <c r="CG707" s="38" t="s">
        <v>107</v>
      </c>
      <c r="CH707" s="41" t="s">
        <v>107</v>
      </c>
      <c r="CI707" s="41" t="s">
        <v>107</v>
      </c>
      <c r="CJ707" s="41" t="s">
        <v>107</v>
      </c>
      <c r="CK707" s="41" t="s">
        <v>107</v>
      </c>
      <c r="CL707" s="41" t="s">
        <v>107</v>
      </c>
      <c r="CM707" s="41" t="s">
        <v>107</v>
      </c>
      <c r="CN707" s="41" t="s">
        <v>107</v>
      </c>
      <c r="CO707" s="42" t="s">
        <v>107</v>
      </c>
      <c r="CP707" s="41" t="s">
        <v>113</v>
      </c>
      <c r="CQ707" s="41" t="s">
        <v>113</v>
      </c>
      <c r="CR707" s="41" t="s">
        <v>113</v>
      </c>
      <c r="CS707" s="28" t="s">
        <v>114</v>
      </c>
      <c r="CT707" s="41" t="s">
        <v>113</v>
      </c>
      <c r="CU707" s="28" t="s">
        <v>114</v>
      </c>
      <c r="CV707" s="41" t="s">
        <v>107</v>
      </c>
      <c r="CW707" s="41" t="s">
        <v>107</v>
      </c>
      <c r="CX707" s="41" t="s">
        <v>107</v>
      </c>
      <c r="CY707" s="41" t="s">
        <v>107</v>
      </c>
      <c r="CZ707" s="41" t="s">
        <v>107</v>
      </c>
      <c r="DA707" s="41" t="s">
        <v>107</v>
      </c>
      <c r="DB707" s="41" t="s">
        <v>107</v>
      </c>
      <c r="DC707" s="41" t="s">
        <v>107</v>
      </c>
      <c r="DD707" s="332">
        <v>12436084</v>
      </c>
      <c r="DE707" s="43">
        <v>1</v>
      </c>
      <c r="DF707" s="390">
        <v>1</v>
      </c>
      <c r="DG707" s="310"/>
      <c r="DH707" s="203"/>
      <c r="DI707" s="279" t="str" cm="1">
        <f t="array" ref="DI707">+IF(AND(C707&lt;&gt;"Vehículos Eléctricos",C707&lt;&gt;"Vehículos Híbridos",AD707="PERCENTIL 50"),
     IF(VLOOKUP(_xlfn.TEXTJOIN("_",FALSE,C707:E707),BD_Perc!$A:$P,_xlfn.IFS(BD!AE707="Intervalo de precio 1",12,BD!AE707="Intervalo de precio 2",13),FALSE)&lt;=1,
     VLOOKUP(_xlfn.TEXTJOIN("_",FALSE,C707:E707),BD_Perc!$A:$P,16,FALSE),"Ok P50"),
     "Ok P30/70 ó Híbrido/Eléctrico")</f>
        <v>Ok P30/70 ó Híbrido/Eléctrico</v>
      </c>
      <c r="DJ707" s="279" t="str">
        <f t="shared" si="61"/>
        <v>Vehículos Especiales_Ambulancias_TAM</v>
      </c>
      <c r="DK707" s="331">
        <f t="shared" si="65"/>
        <v>443085931</v>
      </c>
      <c r="DL707" s="326"/>
    </row>
    <row r="708" spans="1:116" ht="63.75">
      <c r="A708" s="28">
        <v>703</v>
      </c>
      <c r="B708" s="29" t="s">
        <v>104</v>
      </c>
      <c r="C708" s="29" t="s">
        <v>0</v>
      </c>
      <c r="D708" s="29" t="s">
        <v>810</v>
      </c>
      <c r="E708" s="42" t="s">
        <v>814</v>
      </c>
      <c r="F708" s="42" t="s">
        <v>107</v>
      </c>
      <c r="G708" s="30" t="s">
        <v>1517</v>
      </c>
      <c r="H708" s="28" t="s">
        <v>109</v>
      </c>
      <c r="I708" s="28" t="s">
        <v>107</v>
      </c>
      <c r="J708" s="28" t="s">
        <v>1520</v>
      </c>
      <c r="K708" s="31" t="s">
        <v>107</v>
      </c>
      <c r="L708" s="56">
        <v>197</v>
      </c>
      <c r="M708" s="33" t="s">
        <v>107</v>
      </c>
      <c r="N708" s="34">
        <v>165820000</v>
      </c>
      <c r="O708" s="34">
        <f>+IFERROR(VLOOKUP(I708,Precio_Fasecolda!A:C,3,FALSE),IFERROR(VLOOKUP(I708,Precio_Fasecolda!B:C,2,FALSE),N708))</f>
        <v>165820000</v>
      </c>
      <c r="P708" s="34">
        <f t="shared" si="62"/>
        <v>0</v>
      </c>
      <c r="Q708" s="33" t="s">
        <v>107</v>
      </c>
      <c r="R708" s="28" t="s">
        <v>2415</v>
      </c>
      <c r="S708" s="28" t="s">
        <v>360</v>
      </c>
      <c r="T708" s="28" t="s">
        <v>107</v>
      </c>
      <c r="U708" s="28" t="s">
        <v>107</v>
      </c>
      <c r="V708" s="42" t="s">
        <v>107</v>
      </c>
      <c r="W708" s="28" t="s">
        <v>107</v>
      </c>
      <c r="X708" s="28" t="s">
        <v>107</v>
      </c>
      <c r="Y708" s="28" t="str">
        <f t="shared" si="63"/>
        <v>N.A.</v>
      </c>
      <c r="Z708" s="292">
        <f t="shared" si="60"/>
        <v>155870800</v>
      </c>
      <c r="AA708" s="28" cm="1">
        <f t="array" aca="1" ref="AA708" ca="1">_xlfn.IFS(DK708&lt;$DK$4,1,AND(DK708&gt;=$DK$4,DK708&lt;=$AA$4),2,DK708&gt;$AA$4,3)</f>
        <v>2</v>
      </c>
      <c r="AB708" s="28">
        <v>0</v>
      </c>
      <c r="AC708" s="28" cm="1">
        <f t="array" aca="1" ref="AC708" ca="1">IF(AB708="PERCENTIL 30","",_xlfn.IFS(DK708&lt;$AC$4,1,DK708&gt;$AC$4,2))</f>
        <v>1</v>
      </c>
      <c r="AD708" s="28" t="str">
        <f>+IFERROR(VLOOKUP(_xlfn.TEXTJOIN("_", FALSE, C708:E708), BD_Perc!$A:$O, 15, FALSE),"Segmentación no encontrada o vehículo inactivo")</f>
        <v>PERCENTIL 30-70</v>
      </c>
      <c r="AE708" s="28" t="str" cm="1">
        <f t="array" ref="AE708">_xlfn.IFS(
    AD708 = "PERCENTIL 50",
    _xlfn.IFS(
        BD!DK708 &lt; VLOOKUP(_xlfn.TEXTJOIN("_", FALSE, C708:E708), BD_Perc!$A:$O, 11, FALSE), "Intervalo de precio 1",
        BD!DK708 &gt;= VLOOKUP(_xlfn.TEXTJOIN("_", FALSE, C708:E708), BD_Perc!$A:$O, 11, FALSE), "Intervalo de precio 2"
    ),
    AD708 = "PERCENTIL 30-70",
    _xlfn.IFS(
        BD!DK708 &lt; VLOOKUP(_xlfn.TEXTJOIN("_", FALSE, C708:E708), BD_Perc!$A:$O, 6, FALSE), "Intervalo de precio 1",
        BD!DK708 &lt; VLOOKUP(_xlfn.TEXTJOIN("_", FALSE, C708:E708), BD_Perc!$A:$O, 7, FALSE), "Intervalo de precio 2",
        BD!DK708 &gt;= VLOOKUP(_xlfn.TEXTJOIN("_", FALSE, C708:E708), BD_Perc!$A:$O, 7, FALSE), "Intervalo de precio 3"
    ),
    AD708="Segmentación no encontrada o vehículo inactivo","Segmentación no encontrada o vehículo inactivo"
)</f>
        <v>Intervalo de precio 3</v>
      </c>
      <c r="AF708" s="57" t="s">
        <v>2414</v>
      </c>
      <c r="AG708" s="35" t="b">
        <f t="shared" si="64"/>
        <v>1</v>
      </c>
      <c r="AH708" s="320">
        <v>0.06</v>
      </c>
      <c r="AI708" s="319">
        <v>0.06</v>
      </c>
      <c r="AJ708" s="320">
        <v>0.06</v>
      </c>
      <c r="AK708" s="320">
        <v>0.06</v>
      </c>
      <c r="AL708" s="320">
        <v>7.0000000000000007E-2</v>
      </c>
      <c r="AM708" s="320">
        <v>0.08</v>
      </c>
      <c r="AN708" s="28" t="s">
        <v>1251</v>
      </c>
      <c r="AO708" s="28" t="s">
        <v>1251</v>
      </c>
      <c r="AP708" s="28" t="s">
        <v>1251</v>
      </c>
      <c r="AQ708" s="45">
        <v>1</v>
      </c>
      <c r="AR708" s="38" t="s">
        <v>107</v>
      </c>
      <c r="AS708" s="38">
        <v>535272</v>
      </c>
      <c r="AT708" s="38">
        <v>764674</v>
      </c>
      <c r="AU708" s="38">
        <v>7712782</v>
      </c>
      <c r="AV708" s="38" t="s">
        <v>107</v>
      </c>
      <c r="AW708" s="38">
        <v>11547654</v>
      </c>
      <c r="AX708" s="38">
        <v>2</v>
      </c>
      <c r="AY708" s="38">
        <v>1338179</v>
      </c>
      <c r="AZ708" s="38">
        <v>128475</v>
      </c>
      <c r="BA708" s="38">
        <v>613375</v>
      </c>
      <c r="BB708" s="38">
        <v>22389558</v>
      </c>
      <c r="BC708" s="38">
        <v>22389558</v>
      </c>
      <c r="BD708" s="38" t="s">
        <v>107</v>
      </c>
      <c r="BE708" s="38" t="s">
        <v>107</v>
      </c>
      <c r="BF708" s="38" t="s">
        <v>107</v>
      </c>
      <c r="BG708" s="38">
        <v>4600313</v>
      </c>
      <c r="BH708" s="38">
        <v>5780609</v>
      </c>
      <c r="BI708" s="38">
        <v>2891625</v>
      </c>
      <c r="BJ708" s="38">
        <v>4089166</v>
      </c>
      <c r="BK708" s="38">
        <v>1368593</v>
      </c>
      <c r="BL708" s="38">
        <v>1533438</v>
      </c>
      <c r="BM708" s="38">
        <v>173454</v>
      </c>
      <c r="BN708" s="38">
        <v>2116818</v>
      </c>
      <c r="BO708" s="38">
        <v>1319627</v>
      </c>
      <c r="BP708" s="38">
        <v>4896777</v>
      </c>
      <c r="BQ708" s="38">
        <v>130091</v>
      </c>
      <c r="BR708" s="38">
        <v>2318558</v>
      </c>
      <c r="BS708" s="38">
        <v>2797733</v>
      </c>
      <c r="BT708" s="38" t="s">
        <v>107</v>
      </c>
      <c r="BU708" s="38" t="s">
        <v>107</v>
      </c>
      <c r="BV708" s="38">
        <v>2044583</v>
      </c>
      <c r="BW708" s="38">
        <v>7892091</v>
      </c>
      <c r="BX708" s="38">
        <v>130091</v>
      </c>
      <c r="BY708" s="38">
        <v>7119116</v>
      </c>
      <c r="BZ708" s="38">
        <v>11887903</v>
      </c>
      <c r="CA708" s="38">
        <v>2</v>
      </c>
      <c r="CB708" s="38">
        <v>1011820</v>
      </c>
      <c r="CC708" s="330" t="s">
        <v>107</v>
      </c>
      <c r="CD708" s="38" t="s">
        <v>107</v>
      </c>
      <c r="CE708" s="38" t="s">
        <v>107</v>
      </c>
      <c r="CF708" s="38" t="s">
        <v>107</v>
      </c>
      <c r="CG708" s="38" t="s">
        <v>107</v>
      </c>
      <c r="CH708" s="41" t="s">
        <v>113</v>
      </c>
      <c r="CI708" s="41" t="s">
        <v>113</v>
      </c>
      <c r="CJ708" s="41" t="s">
        <v>113</v>
      </c>
      <c r="CK708" s="41" t="s">
        <v>114</v>
      </c>
      <c r="CL708" s="41" t="s">
        <v>113</v>
      </c>
      <c r="CM708" s="41" t="s">
        <v>114</v>
      </c>
      <c r="CN708" s="41" t="s">
        <v>114</v>
      </c>
      <c r="CO708" s="42" t="s">
        <v>107</v>
      </c>
      <c r="CP708" s="41" t="s">
        <v>114</v>
      </c>
      <c r="CQ708" s="41" t="s">
        <v>114</v>
      </c>
      <c r="CR708" s="41" t="s">
        <v>114</v>
      </c>
      <c r="CS708" s="41" t="s">
        <v>114</v>
      </c>
      <c r="CT708" s="41" t="s">
        <v>114</v>
      </c>
      <c r="CU708" s="41" t="s">
        <v>114</v>
      </c>
      <c r="CV708" s="41" t="s">
        <v>107</v>
      </c>
      <c r="CW708" s="41" t="s">
        <v>107</v>
      </c>
      <c r="CX708" s="41" t="s">
        <v>107</v>
      </c>
      <c r="CY708" s="41" t="s">
        <v>107</v>
      </c>
      <c r="CZ708" s="41" t="s">
        <v>107</v>
      </c>
      <c r="DA708" s="41" t="s">
        <v>107</v>
      </c>
      <c r="DB708" s="41" t="s">
        <v>107</v>
      </c>
      <c r="DC708" s="41" t="s">
        <v>107</v>
      </c>
      <c r="DD708" s="332">
        <v>12436084</v>
      </c>
      <c r="DE708" s="43">
        <v>1</v>
      </c>
      <c r="DF708" s="390">
        <v>1</v>
      </c>
      <c r="DG708" s="310"/>
      <c r="DH708" s="203"/>
      <c r="DI708" s="279" t="str" cm="1">
        <f t="array" ref="DI708">+IF(AND(C708&lt;&gt;"Vehículos Eléctricos",C708&lt;&gt;"Vehículos Híbridos",AD708="PERCENTIL 50"),
     IF(VLOOKUP(_xlfn.TEXTJOIN("_",FALSE,C708:E708),BD_Perc!$A:$P,_xlfn.IFS(BD!AE708="Intervalo de precio 1",12,BD!AE708="Intervalo de precio 2",13),FALSE)&lt;=1,
     VLOOKUP(_xlfn.TEXTJOIN("_",FALSE,C708:E708),BD_Perc!$A:$P,16,FALSE),"Ok P50"),
     "Ok P30/70 ó Híbrido/Eléctrico")</f>
        <v>Ok P30/70 ó Híbrido/Eléctrico</v>
      </c>
      <c r="DJ708" s="279" t="str">
        <f t="shared" si="61"/>
        <v>Vehículos Convencionales_Vehículos Destinados al Transporte de Carga Liviana_Furgón</v>
      </c>
      <c r="DK708" s="331">
        <f t="shared" si="65"/>
        <v>155870800</v>
      </c>
      <c r="DL708" s="326"/>
    </row>
    <row r="709" spans="1:116" ht="25.5">
      <c r="A709" s="28">
        <v>704</v>
      </c>
      <c r="B709" s="29" t="s">
        <v>266</v>
      </c>
      <c r="C709" s="127" t="s">
        <v>0</v>
      </c>
      <c r="D709" s="29" t="s">
        <v>337</v>
      </c>
      <c r="E709" s="42" t="s">
        <v>338</v>
      </c>
      <c r="F709" s="42" t="s">
        <v>107</v>
      </c>
      <c r="G709" s="128" t="s">
        <v>1521</v>
      </c>
      <c r="H709" s="60" t="s">
        <v>952</v>
      </c>
      <c r="I709" s="28">
        <v>8006065</v>
      </c>
      <c r="J709" s="129" t="s">
        <v>1522</v>
      </c>
      <c r="K709" s="31" t="s">
        <v>366</v>
      </c>
      <c r="L709" s="130">
        <v>114</v>
      </c>
      <c r="M709" s="131">
        <v>5</v>
      </c>
      <c r="N709" s="34">
        <v>97300000</v>
      </c>
      <c r="O709" s="34">
        <f>+IFERROR(VLOOKUP(I709,Precio_Fasecolda!A:C,3,FALSE),IFERROR(VLOOKUP(I709,Precio_Fasecolda!B:C,2,FALSE),N709))</f>
        <v>97300000</v>
      </c>
      <c r="P709" s="34">
        <f t="shared" si="62"/>
        <v>0</v>
      </c>
      <c r="Q709" s="131" t="s">
        <v>338</v>
      </c>
      <c r="R709" s="28" t="s">
        <v>2415</v>
      </c>
      <c r="S709" s="129" t="s">
        <v>112</v>
      </c>
      <c r="T709" s="28" t="s">
        <v>107</v>
      </c>
      <c r="U709" s="28" t="s">
        <v>107</v>
      </c>
      <c r="V709" s="42" t="s">
        <v>107</v>
      </c>
      <c r="W709" s="28" t="s">
        <v>107</v>
      </c>
      <c r="X709" s="28" t="s">
        <v>107</v>
      </c>
      <c r="Y709" s="28" t="str">
        <f t="shared" si="63"/>
        <v>N.A.</v>
      </c>
      <c r="Z709" s="292">
        <f t="shared" si="60"/>
        <v>93408000</v>
      </c>
      <c r="AA709" s="28" cm="1">
        <f t="array" aca="1" ref="AA709" ca="1">_xlfn.IFS(DK709&lt;$DK$4,1,AND(DK709&gt;=$DK$4,DK709&lt;=$AA$4),2,DK709&gt;$AA$4,3)</f>
        <v>2</v>
      </c>
      <c r="AB709" s="28">
        <v>0</v>
      </c>
      <c r="AC709" s="28" cm="1">
        <f t="array" aca="1" ref="AC709" ca="1">IF(AB709="PERCENTIL 30","",_xlfn.IFS(DK709&lt;$AC$4,1,DK709&gt;$AC$4,2))</f>
        <v>1</v>
      </c>
      <c r="AD709" s="28" t="str">
        <f>+IFERROR(VLOOKUP(_xlfn.TEXTJOIN("_", FALSE, C709:E709), BD_Perc!$A:$O, 15, FALSE),"Segmentación no encontrada o vehículo inactivo")</f>
        <v>PERCENTIL 30-70</v>
      </c>
      <c r="AE709" s="28" t="str" cm="1">
        <f t="array" ref="AE709">_xlfn.IFS(
    AD709 = "PERCENTIL 50",
    _xlfn.IFS(
        BD!DK709 &lt; VLOOKUP(_xlfn.TEXTJOIN("_", FALSE, C709:E709), BD_Perc!$A:$O, 11, FALSE), "Intervalo de precio 1",
        BD!DK709 &gt;= VLOOKUP(_xlfn.TEXTJOIN("_", FALSE, C709:E709), BD_Perc!$A:$O, 11, FALSE), "Intervalo de precio 2"
    ),
    AD709 = "PERCENTIL 30-70",
    _xlfn.IFS(
        BD!DK709 &lt; VLOOKUP(_xlfn.TEXTJOIN("_", FALSE, C709:E709), BD_Perc!$A:$O, 6, FALSE), "Intervalo de precio 1",
        BD!DK709 &lt; VLOOKUP(_xlfn.TEXTJOIN("_", FALSE, C709:E709), BD_Perc!$A:$O, 7, FALSE), "Intervalo de precio 2",
        BD!DK709 &gt;= VLOOKUP(_xlfn.TEXTJOIN("_", FALSE, C709:E709), BD_Perc!$A:$O, 7, FALSE), "Intervalo de precio 3"
    ),
    AD709="Segmentación no encontrada o vehículo inactivo","Segmentación no encontrada o vehículo inactivo"
)</f>
        <v>Intervalo de precio 1</v>
      </c>
      <c r="AF709" s="57" t="s">
        <v>2412</v>
      </c>
      <c r="AG709" s="35" t="b">
        <f t="shared" si="64"/>
        <v>1</v>
      </c>
      <c r="AH709" s="342">
        <v>0.04</v>
      </c>
      <c r="AI709" s="342">
        <v>0.04</v>
      </c>
      <c r="AJ709" s="342">
        <v>0.04</v>
      </c>
      <c r="AK709" s="342">
        <v>0.04</v>
      </c>
      <c r="AL709" s="342">
        <v>0.04</v>
      </c>
      <c r="AM709" s="342">
        <v>0.04</v>
      </c>
      <c r="AN709" s="28" t="s">
        <v>1251</v>
      </c>
      <c r="AO709" s="28" t="s">
        <v>1251</v>
      </c>
      <c r="AP709" s="28" t="s">
        <v>1251</v>
      </c>
      <c r="AQ709" s="132">
        <v>1</v>
      </c>
      <c r="AR709" s="38">
        <v>8689479</v>
      </c>
      <c r="AS709" s="38">
        <v>589650</v>
      </c>
      <c r="AT709" s="38">
        <v>457030</v>
      </c>
      <c r="AU709" s="38" t="s">
        <v>107</v>
      </c>
      <c r="AV709" s="38" t="s">
        <v>107</v>
      </c>
      <c r="AW709" s="38">
        <v>9467039</v>
      </c>
      <c r="AX709" s="38" t="s">
        <v>107</v>
      </c>
      <c r="AY709" s="38">
        <v>620255</v>
      </c>
      <c r="AZ709" s="38">
        <v>310127</v>
      </c>
      <c r="BA709" s="38">
        <v>0</v>
      </c>
      <c r="BB709" s="38" t="s">
        <v>107</v>
      </c>
      <c r="BC709" s="38" t="s">
        <v>107</v>
      </c>
      <c r="BD709" s="38" t="s">
        <v>107</v>
      </c>
      <c r="BE709" s="38" t="s">
        <v>107</v>
      </c>
      <c r="BF709" s="38" t="s">
        <v>107</v>
      </c>
      <c r="BG709" s="38">
        <v>2159464</v>
      </c>
      <c r="BH709" s="38">
        <v>2064395</v>
      </c>
      <c r="BI709" s="38">
        <v>636577</v>
      </c>
      <c r="BJ709" s="38">
        <v>848769</v>
      </c>
      <c r="BK709" s="38" t="s">
        <v>107</v>
      </c>
      <c r="BL709" s="38">
        <v>1958698</v>
      </c>
      <c r="BM709" s="38">
        <v>179547</v>
      </c>
      <c r="BN709" s="38" t="s">
        <v>107</v>
      </c>
      <c r="BO709" s="38">
        <v>1387411</v>
      </c>
      <c r="BP709" s="38">
        <v>3884750</v>
      </c>
      <c r="BQ709" s="38">
        <v>114258</v>
      </c>
      <c r="BR709" s="38">
        <v>2358599</v>
      </c>
      <c r="BS709" s="38">
        <v>1550636</v>
      </c>
      <c r="BT709" s="38" t="s">
        <v>107</v>
      </c>
      <c r="BU709" s="38" t="s">
        <v>107</v>
      </c>
      <c r="BV709" s="38" t="s">
        <v>107</v>
      </c>
      <c r="BW709" s="38">
        <v>9589457</v>
      </c>
      <c r="BX709" s="38">
        <v>212192</v>
      </c>
      <c r="BY709" s="38" t="s">
        <v>107</v>
      </c>
      <c r="BZ709" s="38" t="s">
        <v>107</v>
      </c>
      <c r="CA709" s="38" t="s">
        <v>107</v>
      </c>
      <c r="CB709" s="38">
        <v>783479</v>
      </c>
      <c r="CC709" s="330" t="s">
        <v>107</v>
      </c>
      <c r="CD709" s="38" t="s">
        <v>107</v>
      </c>
      <c r="CE709" s="38" t="s">
        <v>107</v>
      </c>
      <c r="CF709" s="38" t="s">
        <v>107</v>
      </c>
      <c r="CG709" s="38" t="s">
        <v>107</v>
      </c>
      <c r="CH709" s="133" t="s">
        <v>173</v>
      </c>
      <c r="CI709" s="133" t="s">
        <v>173</v>
      </c>
      <c r="CJ709" s="133" t="s">
        <v>173</v>
      </c>
      <c r="CK709" s="133" t="s">
        <v>173</v>
      </c>
      <c r="CL709" s="133" t="s">
        <v>173</v>
      </c>
      <c r="CM709" s="133" t="s">
        <v>173</v>
      </c>
      <c r="CN709" s="133" t="s">
        <v>173</v>
      </c>
      <c r="CO709" s="42" t="s">
        <v>107</v>
      </c>
      <c r="CP709" s="29" t="s">
        <v>107</v>
      </c>
      <c r="CQ709" s="29" t="s">
        <v>107</v>
      </c>
      <c r="CR709" s="29" t="s">
        <v>107</v>
      </c>
      <c r="CS709" s="29" t="s">
        <v>107</v>
      </c>
      <c r="CT709" s="29" t="s">
        <v>107</v>
      </c>
      <c r="CU709" s="29" t="s">
        <v>107</v>
      </c>
      <c r="CV709" s="29" t="s">
        <v>107</v>
      </c>
      <c r="CW709" s="29" t="s">
        <v>107</v>
      </c>
      <c r="CX709" s="29" t="s">
        <v>107</v>
      </c>
      <c r="CY709" s="29" t="s">
        <v>107</v>
      </c>
      <c r="CZ709" s="29" t="s">
        <v>107</v>
      </c>
      <c r="DA709" s="29" t="s">
        <v>107</v>
      </c>
      <c r="DB709" s="29" t="s">
        <v>107</v>
      </c>
      <c r="DC709" s="29" t="s">
        <v>107</v>
      </c>
      <c r="DD709" s="332">
        <v>3855370</v>
      </c>
      <c r="DE709" s="43">
        <v>1</v>
      </c>
      <c r="DF709" s="390">
        <v>1</v>
      </c>
      <c r="DG709" s="310"/>
      <c r="DH709" s="203"/>
      <c r="DI709" s="279" t="str" cm="1">
        <f t="array" ref="DI709">+IF(AND(C709&lt;&gt;"Vehículos Eléctricos",C709&lt;&gt;"Vehículos Híbridos",AD709="PERCENTIL 50"),
     IF(VLOOKUP(_xlfn.TEXTJOIN("_",FALSE,C709:E709),BD_Perc!$A:$P,_xlfn.IFS(BD!AE709="Intervalo de precio 1",12,BD!AE709="Intervalo de precio 2",13),FALSE)&lt;=1,
     VLOOKUP(_xlfn.TEXTJOIN("_",FALSE,C709:E709),BD_Perc!$A:$P,16,FALSE),"Ok P50"),
     "Ok P30/70 ó Híbrido/Eléctrico")</f>
        <v>Ok P30/70 ó Híbrido/Eléctrico</v>
      </c>
      <c r="DJ709" s="279" t="str">
        <f t="shared" si="61"/>
        <v>Vehículos Convencionales_Camperos/Camionetas_4x2</v>
      </c>
      <c r="DK709" s="331">
        <f t="shared" si="65"/>
        <v>93408000</v>
      </c>
      <c r="DL709" s="326"/>
    </row>
    <row r="710" spans="1:116" ht="25.5">
      <c r="A710" s="28">
        <v>705</v>
      </c>
      <c r="B710" s="29" t="s">
        <v>266</v>
      </c>
      <c r="C710" s="127" t="s">
        <v>0</v>
      </c>
      <c r="D710" s="29" t="s">
        <v>337</v>
      </c>
      <c r="E710" s="42" t="s">
        <v>346</v>
      </c>
      <c r="F710" s="42" t="s">
        <v>107</v>
      </c>
      <c r="G710" s="128" t="s">
        <v>1523</v>
      </c>
      <c r="H710" s="60" t="s">
        <v>952</v>
      </c>
      <c r="I710" s="28">
        <v>8008018</v>
      </c>
      <c r="J710" s="129" t="s">
        <v>1524</v>
      </c>
      <c r="K710" s="31" t="s">
        <v>142</v>
      </c>
      <c r="L710" s="134">
        <v>154</v>
      </c>
      <c r="M710" s="131">
        <v>5</v>
      </c>
      <c r="N710" s="34">
        <v>106900000</v>
      </c>
      <c r="O710" s="34">
        <f>+IFERROR(VLOOKUP(I710,Precio_Fasecolda!A:C,3,FALSE),IFERROR(VLOOKUP(I710,Precio_Fasecolda!B:C,2,FALSE),N710))</f>
        <v>106900000</v>
      </c>
      <c r="P710" s="34">
        <f t="shared" si="62"/>
        <v>0</v>
      </c>
      <c r="Q710" s="131" t="s">
        <v>346</v>
      </c>
      <c r="R710" s="28" t="s">
        <v>2415</v>
      </c>
      <c r="S710" s="129" t="s">
        <v>112</v>
      </c>
      <c r="T710" s="28" t="s">
        <v>107</v>
      </c>
      <c r="U710" s="28" t="s">
        <v>107</v>
      </c>
      <c r="V710" s="42" t="s">
        <v>107</v>
      </c>
      <c r="W710" s="28" t="s">
        <v>107</v>
      </c>
      <c r="X710" s="28" t="s">
        <v>107</v>
      </c>
      <c r="Y710" s="28" t="str">
        <f t="shared" si="63"/>
        <v>N.A.</v>
      </c>
      <c r="Z710" s="292">
        <f t="shared" ref="Z710:Z773" si="66">+(((N710)-(N710*AH710)/100%))</f>
        <v>102624000</v>
      </c>
      <c r="AA710" s="28" cm="1">
        <f t="array" aca="1" ref="AA710" ca="1">_xlfn.IFS(DK710&lt;$DK$4,1,AND(DK710&gt;=$DK$4,DK710&lt;=$AA$4),2,DK710&gt;$AA$4,3)</f>
        <v>2</v>
      </c>
      <c r="AB710" s="28">
        <v>0</v>
      </c>
      <c r="AC710" s="28" cm="1">
        <f t="array" aca="1" ref="AC710" ca="1">IF(AB710="PERCENTIL 30","",_xlfn.IFS(DK710&lt;$AC$4,1,DK710&gt;$AC$4,2))</f>
        <v>1</v>
      </c>
      <c r="AD710" s="28" t="str">
        <f>+IFERROR(VLOOKUP(_xlfn.TEXTJOIN("_", FALSE, C710:E710), BD_Perc!$A:$O, 15, FALSE),"Segmentación no encontrada o vehículo inactivo")</f>
        <v>PERCENTIL 30-70</v>
      </c>
      <c r="AE710" s="28" t="str" cm="1">
        <f t="array" ref="AE710">_xlfn.IFS(
    AD710 = "PERCENTIL 50",
    _xlfn.IFS(
        BD!DK710 &lt; VLOOKUP(_xlfn.TEXTJOIN("_", FALSE, C710:E710), BD_Perc!$A:$O, 11, FALSE), "Intervalo de precio 1",
        BD!DK710 &gt;= VLOOKUP(_xlfn.TEXTJOIN("_", FALSE, C710:E710), BD_Perc!$A:$O, 11, FALSE), "Intervalo de precio 2"
    ),
    AD710 = "PERCENTIL 30-70",
    _xlfn.IFS(
        BD!DK710 &lt; VLOOKUP(_xlfn.TEXTJOIN("_", FALSE, C710:E710), BD_Perc!$A:$O, 6, FALSE), "Intervalo de precio 1",
        BD!DK710 &lt; VLOOKUP(_xlfn.TEXTJOIN("_", FALSE, C710:E710), BD_Perc!$A:$O, 7, FALSE), "Intervalo de precio 2",
        BD!DK710 &gt;= VLOOKUP(_xlfn.TEXTJOIN("_", FALSE, C710:E710), BD_Perc!$A:$O, 7, FALSE), "Intervalo de precio 3"
    ),
    AD710="Segmentación no encontrada o vehículo inactivo","Segmentación no encontrada o vehículo inactivo"
)</f>
        <v>Intervalo de precio 1</v>
      </c>
      <c r="AF710" s="57" t="s">
        <v>2412</v>
      </c>
      <c r="AG710" s="35" t="b">
        <f t="shared" si="64"/>
        <v>1</v>
      </c>
      <c r="AH710" s="342">
        <v>0.04</v>
      </c>
      <c r="AI710" s="342">
        <v>0.04</v>
      </c>
      <c r="AJ710" s="342">
        <v>0.04</v>
      </c>
      <c r="AK710" s="342">
        <v>0.04</v>
      </c>
      <c r="AL710" s="342">
        <v>0.04</v>
      </c>
      <c r="AM710" s="342">
        <v>0.04</v>
      </c>
      <c r="AN710" s="28" t="s">
        <v>1251</v>
      </c>
      <c r="AO710" s="28" t="s">
        <v>1251</v>
      </c>
      <c r="AP710" s="28" t="s">
        <v>1251</v>
      </c>
      <c r="AQ710" s="132">
        <v>1</v>
      </c>
      <c r="AR710" s="38">
        <v>8689479</v>
      </c>
      <c r="AS710" s="38">
        <v>589650</v>
      </c>
      <c r="AT710" s="38">
        <v>457030</v>
      </c>
      <c r="AU710" s="38" t="s">
        <v>107</v>
      </c>
      <c r="AV710" s="38" t="s">
        <v>107</v>
      </c>
      <c r="AW710" s="38">
        <v>9467039</v>
      </c>
      <c r="AX710" s="38" t="s">
        <v>107</v>
      </c>
      <c r="AY710" s="38">
        <v>620255</v>
      </c>
      <c r="AZ710" s="38">
        <v>310127</v>
      </c>
      <c r="BA710" s="38">
        <v>0</v>
      </c>
      <c r="BB710" s="38" t="s">
        <v>107</v>
      </c>
      <c r="BC710" s="38" t="s">
        <v>107</v>
      </c>
      <c r="BD710" s="38" t="s">
        <v>107</v>
      </c>
      <c r="BE710" s="38" t="s">
        <v>107</v>
      </c>
      <c r="BF710" s="38" t="s">
        <v>107</v>
      </c>
      <c r="BG710" s="38">
        <v>2159464</v>
      </c>
      <c r="BH710" s="38">
        <v>2064395</v>
      </c>
      <c r="BI710" s="38">
        <v>636577</v>
      </c>
      <c r="BJ710" s="38">
        <v>848769</v>
      </c>
      <c r="BK710" s="38" t="s">
        <v>107</v>
      </c>
      <c r="BL710" s="38">
        <v>1958698</v>
      </c>
      <c r="BM710" s="38">
        <v>179547</v>
      </c>
      <c r="BN710" s="38" t="s">
        <v>107</v>
      </c>
      <c r="BO710" s="38">
        <v>1387411</v>
      </c>
      <c r="BP710" s="38">
        <v>3884750</v>
      </c>
      <c r="BQ710" s="38">
        <v>114258</v>
      </c>
      <c r="BR710" s="38">
        <v>2358599</v>
      </c>
      <c r="BS710" s="38">
        <v>1550636</v>
      </c>
      <c r="BT710" s="38" t="s">
        <v>107</v>
      </c>
      <c r="BU710" s="38" t="s">
        <v>107</v>
      </c>
      <c r="BV710" s="38" t="s">
        <v>107</v>
      </c>
      <c r="BW710" s="38">
        <v>9589457</v>
      </c>
      <c r="BX710" s="38">
        <v>212192</v>
      </c>
      <c r="BY710" s="38" t="s">
        <v>107</v>
      </c>
      <c r="BZ710" s="38" t="s">
        <v>107</v>
      </c>
      <c r="CA710" s="38" t="s">
        <v>107</v>
      </c>
      <c r="CB710" s="38">
        <v>783479</v>
      </c>
      <c r="CC710" s="330" t="s">
        <v>107</v>
      </c>
      <c r="CD710" s="38" t="s">
        <v>107</v>
      </c>
      <c r="CE710" s="38" t="s">
        <v>107</v>
      </c>
      <c r="CF710" s="38" t="s">
        <v>107</v>
      </c>
      <c r="CG710" s="38" t="s">
        <v>107</v>
      </c>
      <c r="CH710" s="133" t="s">
        <v>173</v>
      </c>
      <c r="CI710" s="133" t="s">
        <v>173</v>
      </c>
      <c r="CJ710" s="133" t="s">
        <v>173</v>
      </c>
      <c r="CK710" s="133" t="s">
        <v>173</v>
      </c>
      <c r="CL710" s="133" t="s">
        <v>173</v>
      </c>
      <c r="CM710" s="133" t="s">
        <v>173</v>
      </c>
      <c r="CN710" s="133" t="s">
        <v>173</v>
      </c>
      <c r="CO710" s="42" t="s">
        <v>107</v>
      </c>
      <c r="CP710" s="29" t="s">
        <v>107</v>
      </c>
      <c r="CQ710" s="29" t="s">
        <v>107</v>
      </c>
      <c r="CR710" s="29" t="s">
        <v>107</v>
      </c>
      <c r="CS710" s="29" t="s">
        <v>107</v>
      </c>
      <c r="CT710" s="29" t="s">
        <v>107</v>
      </c>
      <c r="CU710" s="29" t="s">
        <v>107</v>
      </c>
      <c r="CV710" s="29" t="s">
        <v>107</v>
      </c>
      <c r="CW710" s="29" t="s">
        <v>107</v>
      </c>
      <c r="CX710" s="29" t="s">
        <v>107</v>
      </c>
      <c r="CY710" s="29" t="s">
        <v>107</v>
      </c>
      <c r="CZ710" s="29" t="s">
        <v>107</v>
      </c>
      <c r="DA710" s="29" t="s">
        <v>107</v>
      </c>
      <c r="DB710" s="29" t="s">
        <v>107</v>
      </c>
      <c r="DC710" s="29" t="s">
        <v>107</v>
      </c>
      <c r="DD710" s="332">
        <v>3855370</v>
      </c>
      <c r="DE710" s="43">
        <v>1</v>
      </c>
      <c r="DF710" s="390">
        <v>1</v>
      </c>
      <c r="DG710" s="310"/>
      <c r="DH710" s="203"/>
      <c r="DI710" s="279" t="str" cm="1">
        <f t="array" ref="DI710">+IF(AND(C710&lt;&gt;"Vehículos Eléctricos",C710&lt;&gt;"Vehículos Híbridos",AD710="PERCENTIL 50"),
     IF(VLOOKUP(_xlfn.TEXTJOIN("_",FALSE,C710:E710),BD_Perc!$A:$P,_xlfn.IFS(BD!AE710="Intervalo de precio 1",12,BD!AE710="Intervalo de precio 2",13),FALSE)&lt;=1,
     VLOOKUP(_xlfn.TEXTJOIN("_",FALSE,C710:E710),BD_Perc!$A:$P,16,FALSE),"Ok P50"),
     "Ok P30/70 ó Híbrido/Eléctrico")</f>
        <v>Ok P30/70 ó Híbrido/Eléctrico</v>
      </c>
      <c r="DJ710" s="279" t="str">
        <f t="shared" ref="DJ710:DJ773" si="67">+_xlfn.TEXTJOIN("_",FALSE,C710:E710)</f>
        <v>Vehículos Convencionales_Camperos/Camionetas_4x4</v>
      </c>
      <c r="DK710" s="331">
        <f t="shared" si="65"/>
        <v>102624000</v>
      </c>
      <c r="DL710" s="326"/>
    </row>
    <row r="711" spans="1:116" ht="25.5">
      <c r="A711" s="28">
        <v>706</v>
      </c>
      <c r="B711" s="29" t="s">
        <v>266</v>
      </c>
      <c r="C711" s="127" t="s">
        <v>0</v>
      </c>
      <c r="D711" s="29" t="s">
        <v>337</v>
      </c>
      <c r="E711" s="42" t="s">
        <v>338</v>
      </c>
      <c r="F711" s="42" t="s">
        <v>107</v>
      </c>
      <c r="G711" s="128" t="s">
        <v>1525</v>
      </c>
      <c r="H711" s="60" t="s">
        <v>952</v>
      </c>
      <c r="I711" s="28">
        <v>8006063</v>
      </c>
      <c r="J711" s="129" t="s">
        <v>1526</v>
      </c>
      <c r="K711" s="31" t="s">
        <v>366</v>
      </c>
      <c r="L711" s="130">
        <v>114</v>
      </c>
      <c r="M711" s="131">
        <v>5</v>
      </c>
      <c r="N711" s="34">
        <v>93200000</v>
      </c>
      <c r="O711" s="34">
        <f>+IFERROR(VLOOKUP(I711,Precio_Fasecolda!A:C,3,FALSE),IFERROR(VLOOKUP(I711,Precio_Fasecolda!B:C,2,FALSE),N711))</f>
        <v>93200000</v>
      </c>
      <c r="P711" s="34">
        <f t="shared" ref="P711:P774" si="68">N711-O711</f>
        <v>0</v>
      </c>
      <c r="Q711" s="131" t="s">
        <v>338</v>
      </c>
      <c r="R711" s="28" t="s">
        <v>2415</v>
      </c>
      <c r="S711" s="129" t="s">
        <v>112</v>
      </c>
      <c r="T711" s="28" t="s">
        <v>107</v>
      </c>
      <c r="U711" s="28" t="s">
        <v>107</v>
      </c>
      <c r="V711" s="42" t="s">
        <v>107</v>
      </c>
      <c r="W711" s="28" t="s">
        <v>107</v>
      </c>
      <c r="X711" s="28" t="s">
        <v>107</v>
      </c>
      <c r="Y711" s="28" t="str">
        <f t="shared" ref="Y711:Y774" si="69">+IF(C711=$F$1,N711+CC711,"N.A.")</f>
        <v>N.A.</v>
      </c>
      <c r="Z711" s="292">
        <f t="shared" si="66"/>
        <v>89472000</v>
      </c>
      <c r="AA711" s="28" cm="1">
        <f t="array" aca="1" ref="AA711" ca="1">_xlfn.IFS(DK711&lt;$DK$4,1,AND(DK711&gt;=$DK$4,DK711&lt;=$AA$4),2,DK711&gt;$AA$4,3)</f>
        <v>2</v>
      </c>
      <c r="AB711" s="28">
        <v>0</v>
      </c>
      <c r="AC711" s="28" cm="1">
        <f t="array" aca="1" ref="AC711" ca="1">IF(AB711="PERCENTIL 30","",_xlfn.IFS(DK711&lt;$AC$4,1,DK711&gt;$AC$4,2))</f>
        <v>1</v>
      </c>
      <c r="AD711" s="28" t="str">
        <f>+IFERROR(VLOOKUP(_xlfn.TEXTJOIN("_", FALSE, C711:E711), BD_Perc!$A:$O, 15, FALSE),"Segmentación no encontrada o vehículo inactivo")</f>
        <v>PERCENTIL 30-70</v>
      </c>
      <c r="AE711" s="28" t="str" cm="1">
        <f t="array" ref="AE711">_xlfn.IFS(
    AD711 = "PERCENTIL 50",
    _xlfn.IFS(
        BD!DK711 &lt; VLOOKUP(_xlfn.TEXTJOIN("_", FALSE, C711:E711), BD_Perc!$A:$O, 11, FALSE), "Intervalo de precio 1",
        BD!DK711 &gt;= VLOOKUP(_xlfn.TEXTJOIN("_", FALSE, C711:E711), BD_Perc!$A:$O, 11, FALSE), "Intervalo de precio 2"
    ),
    AD711 = "PERCENTIL 30-70",
    _xlfn.IFS(
        BD!DK711 &lt; VLOOKUP(_xlfn.TEXTJOIN("_", FALSE, C711:E711), BD_Perc!$A:$O, 6, FALSE), "Intervalo de precio 1",
        BD!DK711 &lt; VLOOKUP(_xlfn.TEXTJOIN("_", FALSE, C711:E711), BD_Perc!$A:$O, 7, FALSE), "Intervalo de precio 2",
        BD!DK711 &gt;= VLOOKUP(_xlfn.TEXTJOIN("_", FALSE, C711:E711), BD_Perc!$A:$O, 7, FALSE), "Intervalo de precio 3"
    ),
    AD711="Segmentación no encontrada o vehículo inactivo","Segmentación no encontrada o vehículo inactivo"
)</f>
        <v>Intervalo de precio 1</v>
      </c>
      <c r="AF711" s="57" t="s">
        <v>2412</v>
      </c>
      <c r="AG711" s="35" t="b">
        <f t="shared" ref="AG711:AG774" si="70">+AF711=AE711</f>
        <v>1</v>
      </c>
      <c r="AH711" s="342">
        <v>0.04</v>
      </c>
      <c r="AI711" s="342">
        <v>0.04</v>
      </c>
      <c r="AJ711" s="342">
        <v>0.04</v>
      </c>
      <c r="AK711" s="342">
        <v>0.04</v>
      </c>
      <c r="AL711" s="342">
        <v>0.04</v>
      </c>
      <c r="AM711" s="342">
        <v>0.04</v>
      </c>
      <c r="AN711" s="28" t="s">
        <v>1251</v>
      </c>
      <c r="AO711" s="28" t="s">
        <v>1251</v>
      </c>
      <c r="AP711" s="28" t="s">
        <v>1251</v>
      </c>
      <c r="AQ711" s="132">
        <v>1</v>
      </c>
      <c r="AR711" s="38">
        <v>8689479</v>
      </c>
      <c r="AS711" s="38">
        <v>589650</v>
      </c>
      <c r="AT711" s="38">
        <v>457030</v>
      </c>
      <c r="AU711" s="38" t="s">
        <v>107</v>
      </c>
      <c r="AV711" s="38" t="s">
        <v>107</v>
      </c>
      <c r="AW711" s="38">
        <v>9467039</v>
      </c>
      <c r="AX711" s="38" t="s">
        <v>107</v>
      </c>
      <c r="AY711" s="38">
        <v>620255</v>
      </c>
      <c r="AZ711" s="38">
        <v>310127</v>
      </c>
      <c r="BA711" s="38">
        <v>0</v>
      </c>
      <c r="BB711" s="38" t="s">
        <v>107</v>
      </c>
      <c r="BC711" s="38" t="s">
        <v>107</v>
      </c>
      <c r="BD711" s="38" t="s">
        <v>107</v>
      </c>
      <c r="BE711" s="38" t="s">
        <v>107</v>
      </c>
      <c r="BF711" s="38" t="s">
        <v>107</v>
      </c>
      <c r="BG711" s="38">
        <v>2159464</v>
      </c>
      <c r="BH711" s="38">
        <v>2064395</v>
      </c>
      <c r="BI711" s="38">
        <v>636577</v>
      </c>
      <c r="BJ711" s="38">
        <v>848769</v>
      </c>
      <c r="BK711" s="38" t="s">
        <v>107</v>
      </c>
      <c r="BL711" s="38">
        <v>1958698</v>
      </c>
      <c r="BM711" s="38">
        <v>179547</v>
      </c>
      <c r="BN711" s="38" t="s">
        <v>107</v>
      </c>
      <c r="BO711" s="38">
        <v>1387411</v>
      </c>
      <c r="BP711" s="38">
        <v>3884750</v>
      </c>
      <c r="BQ711" s="38">
        <v>114258</v>
      </c>
      <c r="BR711" s="38">
        <v>2358599</v>
      </c>
      <c r="BS711" s="38">
        <v>1550636</v>
      </c>
      <c r="BT711" s="38" t="s">
        <v>107</v>
      </c>
      <c r="BU711" s="38" t="s">
        <v>107</v>
      </c>
      <c r="BV711" s="38" t="s">
        <v>107</v>
      </c>
      <c r="BW711" s="38">
        <v>9589457</v>
      </c>
      <c r="BX711" s="38">
        <v>212192</v>
      </c>
      <c r="BY711" s="38" t="s">
        <v>107</v>
      </c>
      <c r="BZ711" s="38" t="s">
        <v>107</v>
      </c>
      <c r="CA711" s="38" t="s">
        <v>107</v>
      </c>
      <c r="CB711" s="38">
        <v>783479</v>
      </c>
      <c r="CC711" s="330" t="s">
        <v>107</v>
      </c>
      <c r="CD711" s="38" t="s">
        <v>107</v>
      </c>
      <c r="CE711" s="38" t="s">
        <v>107</v>
      </c>
      <c r="CF711" s="38" t="s">
        <v>107</v>
      </c>
      <c r="CG711" s="38" t="s">
        <v>107</v>
      </c>
      <c r="CH711" s="133" t="s">
        <v>173</v>
      </c>
      <c r="CI711" s="133" t="s">
        <v>173</v>
      </c>
      <c r="CJ711" s="133" t="s">
        <v>173</v>
      </c>
      <c r="CK711" s="133" t="s">
        <v>173</v>
      </c>
      <c r="CL711" s="133" t="s">
        <v>173</v>
      </c>
      <c r="CM711" s="133" t="s">
        <v>173</v>
      </c>
      <c r="CN711" s="133" t="s">
        <v>173</v>
      </c>
      <c r="CO711" s="42" t="s">
        <v>107</v>
      </c>
      <c r="CP711" s="29" t="s">
        <v>107</v>
      </c>
      <c r="CQ711" s="29" t="s">
        <v>107</v>
      </c>
      <c r="CR711" s="29" t="s">
        <v>107</v>
      </c>
      <c r="CS711" s="29" t="s">
        <v>107</v>
      </c>
      <c r="CT711" s="29" t="s">
        <v>107</v>
      </c>
      <c r="CU711" s="29" t="s">
        <v>107</v>
      </c>
      <c r="CV711" s="29" t="s">
        <v>107</v>
      </c>
      <c r="CW711" s="29" t="s">
        <v>107</v>
      </c>
      <c r="CX711" s="29" t="s">
        <v>107</v>
      </c>
      <c r="CY711" s="29" t="s">
        <v>107</v>
      </c>
      <c r="CZ711" s="29" t="s">
        <v>107</v>
      </c>
      <c r="DA711" s="29" t="s">
        <v>107</v>
      </c>
      <c r="DB711" s="29" t="s">
        <v>107</v>
      </c>
      <c r="DC711" s="29" t="s">
        <v>107</v>
      </c>
      <c r="DD711" s="332">
        <v>3855370</v>
      </c>
      <c r="DE711" s="43">
        <v>1</v>
      </c>
      <c r="DF711" s="390">
        <v>1</v>
      </c>
      <c r="DG711" s="310"/>
      <c r="DH711" s="203"/>
      <c r="DI711" s="279" t="str" cm="1">
        <f t="array" ref="DI711">+IF(AND(C711&lt;&gt;"Vehículos Eléctricos",C711&lt;&gt;"Vehículos Híbridos",AD711="PERCENTIL 50"),
     IF(VLOOKUP(_xlfn.TEXTJOIN("_",FALSE,C711:E711),BD_Perc!$A:$P,_xlfn.IFS(BD!AE711="Intervalo de precio 1",12,BD!AE711="Intervalo de precio 2",13),FALSE)&lt;=1,
     VLOOKUP(_xlfn.TEXTJOIN("_",FALSE,C711:E711),BD_Perc!$A:$P,16,FALSE),"Ok P50"),
     "Ok P30/70 ó Híbrido/Eléctrico")</f>
        <v>Ok P30/70 ó Híbrido/Eléctrico</v>
      </c>
      <c r="DJ711" s="279" t="str">
        <f t="shared" si="67"/>
        <v>Vehículos Convencionales_Camperos/Camionetas_4x2</v>
      </c>
      <c r="DK711" s="331">
        <f t="shared" ref="DK711:DK774" si="71">+IF(C711=$F$1,Z711+CC711,Z711)</f>
        <v>89472000</v>
      </c>
      <c r="DL711" s="326"/>
    </row>
    <row r="712" spans="1:116" ht="25.5">
      <c r="A712" s="28">
        <v>707</v>
      </c>
      <c r="B712" s="29" t="s">
        <v>266</v>
      </c>
      <c r="C712" s="135" t="s">
        <v>0</v>
      </c>
      <c r="D712" s="29" t="s">
        <v>337</v>
      </c>
      <c r="E712" s="42" t="s">
        <v>338</v>
      </c>
      <c r="F712" s="42" t="s">
        <v>107</v>
      </c>
      <c r="G712" s="116" t="s">
        <v>1527</v>
      </c>
      <c r="H712" s="60" t="s">
        <v>952</v>
      </c>
      <c r="I712" s="28">
        <v>8006089</v>
      </c>
      <c r="J712" s="64" t="s">
        <v>1528</v>
      </c>
      <c r="K712" s="31" t="s">
        <v>369</v>
      </c>
      <c r="L712" s="136">
        <v>154</v>
      </c>
      <c r="M712" s="122">
        <v>5</v>
      </c>
      <c r="N712" s="50">
        <v>110900000</v>
      </c>
      <c r="O712" s="34">
        <f>+IFERROR(VLOOKUP(I712,Precio_Fasecolda!A:C,3,FALSE),IFERROR(VLOOKUP(I712,Precio_Fasecolda!B:C,2,FALSE),N712))</f>
        <v>110900000</v>
      </c>
      <c r="P712" s="34">
        <f t="shared" si="68"/>
        <v>0</v>
      </c>
      <c r="Q712" s="122" t="s">
        <v>338</v>
      </c>
      <c r="R712" s="28" t="s">
        <v>2415</v>
      </c>
      <c r="S712" s="64" t="s">
        <v>112</v>
      </c>
      <c r="T712" s="28" t="s">
        <v>107</v>
      </c>
      <c r="U712" s="28" t="s">
        <v>107</v>
      </c>
      <c r="V712" s="42" t="s">
        <v>107</v>
      </c>
      <c r="W712" s="28" t="s">
        <v>107</v>
      </c>
      <c r="X712" s="28" t="s">
        <v>107</v>
      </c>
      <c r="Y712" s="28" t="str">
        <f t="shared" si="69"/>
        <v>N.A.</v>
      </c>
      <c r="Z712" s="292">
        <f t="shared" si="66"/>
        <v>106464000</v>
      </c>
      <c r="AA712" s="28" cm="1">
        <f t="array" aca="1" ref="AA712" ca="1">_xlfn.IFS(DK712&lt;$DK$4,1,AND(DK712&gt;=$DK$4,DK712&lt;=$AA$4),2,DK712&gt;$AA$4,3)</f>
        <v>2</v>
      </c>
      <c r="AB712" s="28">
        <v>0</v>
      </c>
      <c r="AC712" s="28" cm="1">
        <f t="array" aca="1" ref="AC712" ca="1">IF(AB712="PERCENTIL 30","",_xlfn.IFS(DK712&lt;$AC$4,1,DK712&gt;$AC$4,2))</f>
        <v>1</v>
      </c>
      <c r="AD712" s="28" t="str">
        <f>+IFERROR(VLOOKUP(_xlfn.TEXTJOIN("_", FALSE, C712:E712), BD_Perc!$A:$O, 15, FALSE),"Segmentación no encontrada o vehículo inactivo")</f>
        <v>PERCENTIL 30-70</v>
      </c>
      <c r="AE712" s="28" t="str" cm="1">
        <f t="array" ref="AE712">_xlfn.IFS(
    AD712 = "PERCENTIL 50",
    _xlfn.IFS(
        BD!DK712 &lt; VLOOKUP(_xlfn.TEXTJOIN("_", FALSE, C712:E712), BD_Perc!$A:$O, 11, FALSE), "Intervalo de precio 1",
        BD!DK712 &gt;= VLOOKUP(_xlfn.TEXTJOIN("_", FALSE, C712:E712), BD_Perc!$A:$O, 11, FALSE), "Intervalo de precio 2"
    ),
    AD712 = "PERCENTIL 30-70",
    _xlfn.IFS(
        BD!DK712 &lt; VLOOKUP(_xlfn.TEXTJOIN("_", FALSE, C712:E712), BD_Perc!$A:$O, 6, FALSE), "Intervalo de precio 1",
        BD!DK712 &lt; VLOOKUP(_xlfn.TEXTJOIN("_", FALSE, C712:E712), BD_Perc!$A:$O, 7, FALSE), "Intervalo de precio 2",
        BD!DK712 &gt;= VLOOKUP(_xlfn.TEXTJOIN("_", FALSE, C712:E712), BD_Perc!$A:$O, 7, FALSE), "Intervalo de precio 3"
    ),
    AD712="Segmentación no encontrada o vehículo inactivo","Segmentación no encontrada o vehículo inactivo"
)</f>
        <v>Intervalo de precio 2</v>
      </c>
      <c r="AF712" s="57" t="s">
        <v>2413</v>
      </c>
      <c r="AG712" s="35" t="b">
        <f t="shared" si="70"/>
        <v>1</v>
      </c>
      <c r="AH712" s="342">
        <v>0.04</v>
      </c>
      <c r="AI712" s="342">
        <v>0.04</v>
      </c>
      <c r="AJ712" s="342">
        <v>0.04</v>
      </c>
      <c r="AK712" s="342">
        <v>0.04</v>
      </c>
      <c r="AL712" s="342">
        <v>0.04</v>
      </c>
      <c r="AM712" s="342">
        <v>0.04</v>
      </c>
      <c r="AN712" s="28" t="s">
        <v>1251</v>
      </c>
      <c r="AO712" s="28" t="s">
        <v>1251</v>
      </c>
      <c r="AP712" s="28" t="s">
        <v>1251</v>
      </c>
      <c r="AQ712" s="132">
        <v>1</v>
      </c>
      <c r="AR712" s="38">
        <v>4285428</v>
      </c>
      <c r="AS712" s="38">
        <v>589650</v>
      </c>
      <c r="AT712" s="38">
        <v>348912</v>
      </c>
      <c r="AU712" s="38" t="s">
        <v>107</v>
      </c>
      <c r="AV712" s="38" t="s">
        <v>107</v>
      </c>
      <c r="AW712" s="38">
        <v>9500139</v>
      </c>
      <c r="AX712" s="38" t="s">
        <v>107</v>
      </c>
      <c r="AY712" s="38">
        <v>620255</v>
      </c>
      <c r="AZ712" s="38">
        <v>26905</v>
      </c>
      <c r="BA712" s="38">
        <v>143885</v>
      </c>
      <c r="BB712" s="38" t="s">
        <v>107</v>
      </c>
      <c r="BC712" s="38" t="s">
        <v>107</v>
      </c>
      <c r="BD712" s="38" t="s">
        <v>107</v>
      </c>
      <c r="BE712" s="38" t="s">
        <v>107</v>
      </c>
      <c r="BF712" s="38" t="s">
        <v>107</v>
      </c>
      <c r="BG712" s="38">
        <v>2638799</v>
      </c>
      <c r="BH712" s="38">
        <v>3237402</v>
      </c>
      <c r="BI712" s="38">
        <v>1063798</v>
      </c>
      <c r="BJ712" s="38">
        <v>555313</v>
      </c>
      <c r="BK712" s="38" t="s">
        <v>107</v>
      </c>
      <c r="BL712" s="38">
        <v>1958698</v>
      </c>
      <c r="BM712" s="38">
        <v>213475</v>
      </c>
      <c r="BN712" s="38">
        <v>848919</v>
      </c>
      <c r="BO712" s="38">
        <v>1387411</v>
      </c>
      <c r="BP712" s="38">
        <v>3884750</v>
      </c>
      <c r="BQ712" s="38">
        <v>110797</v>
      </c>
      <c r="BR712" s="38">
        <v>960636</v>
      </c>
      <c r="BS712" s="38">
        <v>709210</v>
      </c>
      <c r="BT712" s="38" t="s">
        <v>107</v>
      </c>
      <c r="BU712" s="38" t="s">
        <v>107</v>
      </c>
      <c r="BV712" s="38" t="s">
        <v>107</v>
      </c>
      <c r="BW712" s="38">
        <v>10301040</v>
      </c>
      <c r="BX712" s="38">
        <v>142316</v>
      </c>
      <c r="BY712" s="38" t="s">
        <v>107</v>
      </c>
      <c r="BZ712" s="38">
        <v>6639246</v>
      </c>
      <c r="CA712" s="38" t="s">
        <v>107</v>
      </c>
      <c r="CB712" s="38">
        <v>736040</v>
      </c>
      <c r="CC712" s="330" t="s">
        <v>107</v>
      </c>
      <c r="CD712" s="38" t="s">
        <v>107</v>
      </c>
      <c r="CE712" s="38" t="s">
        <v>107</v>
      </c>
      <c r="CF712" s="38" t="s">
        <v>107</v>
      </c>
      <c r="CG712" s="38" t="s">
        <v>107</v>
      </c>
      <c r="CH712" s="133" t="s">
        <v>173</v>
      </c>
      <c r="CI712" s="133" t="s">
        <v>173</v>
      </c>
      <c r="CJ712" s="133" t="s">
        <v>173</v>
      </c>
      <c r="CK712" s="133" t="s">
        <v>173</v>
      </c>
      <c r="CL712" s="133" t="s">
        <v>173</v>
      </c>
      <c r="CM712" s="133" t="s">
        <v>173</v>
      </c>
      <c r="CN712" s="133" t="s">
        <v>173</v>
      </c>
      <c r="CO712" s="42" t="s">
        <v>107</v>
      </c>
      <c r="CP712" s="29" t="s">
        <v>107</v>
      </c>
      <c r="CQ712" s="29" t="s">
        <v>107</v>
      </c>
      <c r="CR712" s="29" t="s">
        <v>107</v>
      </c>
      <c r="CS712" s="29" t="s">
        <v>107</v>
      </c>
      <c r="CT712" s="29" t="s">
        <v>107</v>
      </c>
      <c r="CU712" s="29" t="s">
        <v>107</v>
      </c>
      <c r="CV712" s="29" t="s">
        <v>107</v>
      </c>
      <c r="CW712" s="29" t="s">
        <v>107</v>
      </c>
      <c r="CX712" s="29" t="s">
        <v>107</v>
      </c>
      <c r="CY712" s="29" t="s">
        <v>107</v>
      </c>
      <c r="CZ712" s="29" t="s">
        <v>107</v>
      </c>
      <c r="DA712" s="29" t="s">
        <v>107</v>
      </c>
      <c r="DB712" s="29" t="s">
        <v>107</v>
      </c>
      <c r="DC712" s="29" t="s">
        <v>107</v>
      </c>
      <c r="DD712" s="332">
        <v>3855370</v>
      </c>
      <c r="DE712" s="43">
        <v>1</v>
      </c>
      <c r="DF712" s="390">
        <v>1</v>
      </c>
      <c r="DG712" s="310"/>
      <c r="DH712" s="203"/>
      <c r="DI712" s="279" t="str" cm="1">
        <f t="array" ref="DI712">+IF(AND(C712&lt;&gt;"Vehículos Eléctricos",C712&lt;&gt;"Vehículos Híbridos",AD712="PERCENTIL 50"),
     IF(VLOOKUP(_xlfn.TEXTJOIN("_",FALSE,C712:E712),BD_Perc!$A:$P,_xlfn.IFS(BD!AE712="Intervalo de precio 1",12,BD!AE712="Intervalo de precio 2",13),FALSE)&lt;=1,
     VLOOKUP(_xlfn.TEXTJOIN("_",FALSE,C712:E712),BD_Perc!$A:$P,16,FALSE),"Ok P50"),
     "Ok P30/70 ó Híbrido/Eléctrico")</f>
        <v>Ok P30/70 ó Híbrido/Eléctrico</v>
      </c>
      <c r="DJ712" s="279" t="str">
        <f t="shared" si="67"/>
        <v>Vehículos Convencionales_Camperos/Camionetas_4x2</v>
      </c>
      <c r="DK712" s="331">
        <f t="shared" si="71"/>
        <v>106464000</v>
      </c>
      <c r="DL712" s="326"/>
    </row>
    <row r="713" spans="1:116" ht="25.5">
      <c r="A713" s="28">
        <v>708</v>
      </c>
      <c r="B713" s="29" t="s">
        <v>266</v>
      </c>
      <c r="C713" s="135" t="s">
        <v>0</v>
      </c>
      <c r="D713" s="29" t="s">
        <v>337</v>
      </c>
      <c r="E713" s="42" t="s">
        <v>338</v>
      </c>
      <c r="F713" s="42" t="s">
        <v>107</v>
      </c>
      <c r="G713" s="116" t="s">
        <v>1529</v>
      </c>
      <c r="H713" s="60" t="s">
        <v>952</v>
      </c>
      <c r="I713" s="28">
        <v>8006055</v>
      </c>
      <c r="J713" s="64" t="s">
        <v>1530</v>
      </c>
      <c r="K713" s="31" t="s">
        <v>341</v>
      </c>
      <c r="L713" s="136">
        <v>143</v>
      </c>
      <c r="M713" s="122">
        <v>5</v>
      </c>
      <c r="N713" s="34">
        <v>91200000</v>
      </c>
      <c r="O713" s="34">
        <f>+IFERROR(VLOOKUP(I713,Precio_Fasecolda!A:C,3,FALSE),IFERROR(VLOOKUP(I713,Precio_Fasecolda!B:C,2,FALSE),N713))</f>
        <v>91200000</v>
      </c>
      <c r="P713" s="34">
        <f t="shared" si="68"/>
        <v>0</v>
      </c>
      <c r="Q713" s="122" t="s">
        <v>338</v>
      </c>
      <c r="R713" s="28" t="s">
        <v>2415</v>
      </c>
      <c r="S713" s="64" t="s">
        <v>112</v>
      </c>
      <c r="T713" s="28" t="s">
        <v>107</v>
      </c>
      <c r="U713" s="28" t="s">
        <v>107</v>
      </c>
      <c r="V713" s="42" t="s">
        <v>107</v>
      </c>
      <c r="W713" s="28" t="s">
        <v>107</v>
      </c>
      <c r="X713" s="28" t="s">
        <v>107</v>
      </c>
      <c r="Y713" s="28" t="str">
        <f t="shared" si="69"/>
        <v>N.A.</v>
      </c>
      <c r="Z713" s="292">
        <f t="shared" si="66"/>
        <v>87552000</v>
      </c>
      <c r="AA713" s="28" cm="1">
        <f t="array" aca="1" ref="AA713" ca="1">_xlfn.IFS(DK713&lt;$DK$4,1,AND(DK713&gt;=$DK$4,DK713&lt;=$AA$4),2,DK713&gt;$AA$4,3)</f>
        <v>2</v>
      </c>
      <c r="AB713" s="28">
        <v>0</v>
      </c>
      <c r="AC713" s="28" cm="1">
        <f t="array" aca="1" ref="AC713" ca="1">IF(AB713="PERCENTIL 30","",_xlfn.IFS(DK713&lt;$AC$4,1,DK713&gt;$AC$4,2))</f>
        <v>1</v>
      </c>
      <c r="AD713" s="28" t="str">
        <f>+IFERROR(VLOOKUP(_xlfn.TEXTJOIN("_", FALSE, C713:E713), BD_Perc!$A:$O, 15, FALSE),"Segmentación no encontrada o vehículo inactivo")</f>
        <v>PERCENTIL 30-70</v>
      </c>
      <c r="AE713" s="28" t="str" cm="1">
        <f t="array" ref="AE713">_xlfn.IFS(
    AD713 = "PERCENTIL 50",
    _xlfn.IFS(
        BD!DK713 &lt; VLOOKUP(_xlfn.TEXTJOIN("_", FALSE, C713:E713), BD_Perc!$A:$O, 11, FALSE), "Intervalo de precio 1",
        BD!DK713 &gt;= VLOOKUP(_xlfn.TEXTJOIN("_", FALSE, C713:E713), BD_Perc!$A:$O, 11, FALSE), "Intervalo de precio 2"
    ),
    AD713 = "PERCENTIL 30-70",
    _xlfn.IFS(
        BD!DK713 &lt; VLOOKUP(_xlfn.TEXTJOIN("_", FALSE, C713:E713), BD_Perc!$A:$O, 6, FALSE), "Intervalo de precio 1",
        BD!DK713 &lt; VLOOKUP(_xlfn.TEXTJOIN("_", FALSE, C713:E713), BD_Perc!$A:$O, 7, FALSE), "Intervalo de precio 2",
        BD!DK713 &gt;= VLOOKUP(_xlfn.TEXTJOIN("_", FALSE, C713:E713), BD_Perc!$A:$O, 7, FALSE), "Intervalo de precio 3"
    ),
    AD713="Segmentación no encontrada o vehículo inactivo","Segmentación no encontrada o vehículo inactivo"
)</f>
        <v>Intervalo de precio 1</v>
      </c>
      <c r="AF713" s="57" t="s">
        <v>2412</v>
      </c>
      <c r="AG713" s="35" t="b">
        <f t="shared" si="70"/>
        <v>1</v>
      </c>
      <c r="AH713" s="342">
        <v>0.04</v>
      </c>
      <c r="AI713" s="342">
        <v>0.04</v>
      </c>
      <c r="AJ713" s="342">
        <v>0.04</v>
      </c>
      <c r="AK713" s="342">
        <v>0.04</v>
      </c>
      <c r="AL713" s="342">
        <v>0.04</v>
      </c>
      <c r="AM713" s="342">
        <v>0.04</v>
      </c>
      <c r="AN713" s="28" t="s">
        <v>1251</v>
      </c>
      <c r="AO713" s="28" t="s">
        <v>1251</v>
      </c>
      <c r="AP713" s="28" t="s">
        <v>1251</v>
      </c>
      <c r="AQ713" s="132">
        <v>1</v>
      </c>
      <c r="AR713" s="38">
        <v>8689479</v>
      </c>
      <c r="AS713" s="38">
        <v>589650</v>
      </c>
      <c r="AT713" s="38">
        <v>457030</v>
      </c>
      <c r="AU713" s="38" t="s">
        <v>107</v>
      </c>
      <c r="AV713" s="38" t="s">
        <v>107</v>
      </c>
      <c r="AW713" s="38">
        <v>9467039</v>
      </c>
      <c r="AX713" s="38" t="s">
        <v>107</v>
      </c>
      <c r="AY713" s="38">
        <v>620255</v>
      </c>
      <c r="AZ713" s="38">
        <v>310127</v>
      </c>
      <c r="BA713" s="38">
        <v>0</v>
      </c>
      <c r="BB713" s="38" t="s">
        <v>107</v>
      </c>
      <c r="BC713" s="38" t="s">
        <v>107</v>
      </c>
      <c r="BD713" s="38" t="s">
        <v>107</v>
      </c>
      <c r="BE713" s="38" t="s">
        <v>107</v>
      </c>
      <c r="BF713" s="38" t="s">
        <v>107</v>
      </c>
      <c r="BG713" s="38">
        <v>2159464</v>
      </c>
      <c r="BH713" s="38">
        <v>2064395</v>
      </c>
      <c r="BI713" s="38">
        <v>636577</v>
      </c>
      <c r="BJ713" s="38">
        <v>848769</v>
      </c>
      <c r="BK713" s="38" t="s">
        <v>107</v>
      </c>
      <c r="BL713" s="38">
        <v>1958698</v>
      </c>
      <c r="BM713" s="38">
        <v>179547</v>
      </c>
      <c r="BN713" s="38" t="s">
        <v>107</v>
      </c>
      <c r="BO713" s="38">
        <v>1387411</v>
      </c>
      <c r="BP713" s="38">
        <v>3884750</v>
      </c>
      <c r="BQ713" s="38">
        <v>114258</v>
      </c>
      <c r="BR713" s="38">
        <v>2358599</v>
      </c>
      <c r="BS713" s="38">
        <v>1550636</v>
      </c>
      <c r="BT713" s="38" t="s">
        <v>107</v>
      </c>
      <c r="BU713" s="38" t="s">
        <v>107</v>
      </c>
      <c r="BV713" s="38" t="s">
        <v>107</v>
      </c>
      <c r="BW713" s="38">
        <v>9589457</v>
      </c>
      <c r="BX713" s="38">
        <v>212192</v>
      </c>
      <c r="BY713" s="38" t="s">
        <v>107</v>
      </c>
      <c r="BZ713" s="38" t="s">
        <v>107</v>
      </c>
      <c r="CA713" s="38" t="s">
        <v>107</v>
      </c>
      <c r="CB713" s="38">
        <v>783479</v>
      </c>
      <c r="CC713" s="330" t="s">
        <v>107</v>
      </c>
      <c r="CD713" s="38" t="s">
        <v>107</v>
      </c>
      <c r="CE713" s="38" t="s">
        <v>107</v>
      </c>
      <c r="CF713" s="38" t="s">
        <v>107</v>
      </c>
      <c r="CG713" s="38" t="s">
        <v>107</v>
      </c>
      <c r="CH713" s="137" t="s">
        <v>173</v>
      </c>
      <c r="CI713" s="137" t="s">
        <v>173</v>
      </c>
      <c r="CJ713" s="137" t="s">
        <v>173</v>
      </c>
      <c r="CK713" s="137" t="s">
        <v>173</v>
      </c>
      <c r="CL713" s="137" t="s">
        <v>173</v>
      </c>
      <c r="CM713" s="137" t="s">
        <v>173</v>
      </c>
      <c r="CN713" s="138" t="s">
        <v>173</v>
      </c>
      <c r="CO713" s="42" t="s">
        <v>107</v>
      </c>
      <c r="CP713" s="29" t="s">
        <v>107</v>
      </c>
      <c r="CQ713" s="29" t="s">
        <v>107</v>
      </c>
      <c r="CR713" s="29" t="s">
        <v>107</v>
      </c>
      <c r="CS713" s="29" t="s">
        <v>107</v>
      </c>
      <c r="CT713" s="29" t="s">
        <v>107</v>
      </c>
      <c r="CU713" s="29" t="s">
        <v>107</v>
      </c>
      <c r="CV713" s="29" t="s">
        <v>107</v>
      </c>
      <c r="CW713" s="29" t="s">
        <v>107</v>
      </c>
      <c r="CX713" s="29" t="s">
        <v>107</v>
      </c>
      <c r="CY713" s="29" t="s">
        <v>107</v>
      </c>
      <c r="CZ713" s="29" t="s">
        <v>107</v>
      </c>
      <c r="DA713" s="29" t="s">
        <v>107</v>
      </c>
      <c r="DB713" s="29" t="s">
        <v>107</v>
      </c>
      <c r="DC713" s="29" t="s">
        <v>107</v>
      </c>
      <c r="DD713" s="332">
        <v>3855370</v>
      </c>
      <c r="DE713" s="43">
        <v>1</v>
      </c>
      <c r="DF713" s="390">
        <v>1</v>
      </c>
      <c r="DG713" s="310"/>
      <c r="DH713" s="203"/>
      <c r="DI713" s="279" t="str" cm="1">
        <f t="array" ref="DI713">+IF(AND(C713&lt;&gt;"Vehículos Eléctricos",C713&lt;&gt;"Vehículos Híbridos",AD713="PERCENTIL 50"),
     IF(VLOOKUP(_xlfn.TEXTJOIN("_",FALSE,C713:E713),BD_Perc!$A:$P,_xlfn.IFS(BD!AE713="Intervalo de precio 1",12,BD!AE713="Intervalo de precio 2",13),FALSE)&lt;=1,
     VLOOKUP(_xlfn.TEXTJOIN("_",FALSE,C713:E713),BD_Perc!$A:$P,16,FALSE),"Ok P50"),
     "Ok P30/70 ó Híbrido/Eléctrico")</f>
        <v>Ok P30/70 ó Híbrido/Eléctrico</v>
      </c>
      <c r="DJ713" s="279" t="str">
        <f t="shared" si="67"/>
        <v>Vehículos Convencionales_Camperos/Camionetas_4x2</v>
      </c>
      <c r="DK713" s="331">
        <f t="shared" si="71"/>
        <v>87552000</v>
      </c>
      <c r="DL713" s="326"/>
    </row>
    <row r="714" spans="1:116" ht="51">
      <c r="A714" s="28">
        <v>709</v>
      </c>
      <c r="B714" s="29" t="s">
        <v>266</v>
      </c>
      <c r="C714" s="135" t="s">
        <v>0</v>
      </c>
      <c r="D714" s="49" t="s">
        <v>867</v>
      </c>
      <c r="E714" s="42" t="s">
        <v>871</v>
      </c>
      <c r="F714" s="60" t="s">
        <v>872</v>
      </c>
      <c r="G714" s="116" t="s">
        <v>1531</v>
      </c>
      <c r="H714" s="60" t="s">
        <v>952</v>
      </c>
      <c r="I714" s="28">
        <v>8003014</v>
      </c>
      <c r="J714" s="64" t="s">
        <v>1532</v>
      </c>
      <c r="K714" s="31" t="s">
        <v>107</v>
      </c>
      <c r="L714" s="136">
        <v>130</v>
      </c>
      <c r="M714" s="64" t="s">
        <v>107</v>
      </c>
      <c r="N714" s="34">
        <v>222800000</v>
      </c>
      <c r="O714" s="34">
        <f>+IFERROR(VLOOKUP(I714,Precio_Fasecolda!A:C,3,FALSE),IFERROR(VLOOKUP(I714,Precio_Fasecolda!B:C,2,FALSE),N714))</f>
        <v>222800000</v>
      </c>
      <c r="P714" s="34">
        <f t="shared" si="68"/>
        <v>0</v>
      </c>
      <c r="Q714" s="64" t="s">
        <v>107</v>
      </c>
      <c r="R714" s="28" t="s">
        <v>2415</v>
      </c>
      <c r="S714" s="28" t="s">
        <v>360</v>
      </c>
      <c r="T714" s="28" t="s">
        <v>107</v>
      </c>
      <c r="U714" s="28" t="s">
        <v>107</v>
      </c>
      <c r="V714" s="42" t="s">
        <v>107</v>
      </c>
      <c r="W714" s="28" t="s">
        <v>107</v>
      </c>
      <c r="X714" s="28" t="s">
        <v>107</v>
      </c>
      <c r="Y714" s="28" t="str">
        <f t="shared" si="69"/>
        <v>N.A.</v>
      </c>
      <c r="Z714" s="292">
        <f t="shared" si="66"/>
        <v>222800000</v>
      </c>
      <c r="AA714" s="28" cm="1">
        <f t="array" aca="1" ref="AA714" ca="1">_xlfn.IFS(DK714&lt;$DK$4,1,AND(DK714&gt;=$DK$4,DK714&lt;=$AA$4),2,DK714&gt;$AA$4,3)</f>
        <v>2</v>
      </c>
      <c r="AB714" s="28">
        <v>0</v>
      </c>
      <c r="AC714" s="28" cm="1">
        <f t="array" aca="1" ref="AC714" ca="1">IF(AB714="PERCENTIL 30","",_xlfn.IFS(DK714&lt;$AC$4,1,DK714&gt;$AC$4,2))</f>
        <v>2</v>
      </c>
      <c r="AD714" s="28" t="str">
        <f>+IFERROR(VLOOKUP(_xlfn.TEXTJOIN("_", FALSE, C714:E714), BD_Perc!$A:$O, 15, FALSE),"Segmentación no encontrada o vehículo inactivo")</f>
        <v>PERCENTIL 50</v>
      </c>
      <c r="AE714" s="28" t="str" cm="1">
        <f t="array" ref="AE714">_xlfn.IFS(
    AD714 = "PERCENTIL 50",
    _xlfn.IFS(
        BD!DK714 &lt; VLOOKUP(_xlfn.TEXTJOIN("_", FALSE, C714:E714), BD_Perc!$A:$O, 11, FALSE), "Intervalo de precio 1",
        BD!DK714 &gt;= VLOOKUP(_xlfn.TEXTJOIN("_", FALSE, C714:E714), BD_Perc!$A:$O, 11, FALSE), "Intervalo de precio 2"
    ),
    AD714 = "PERCENTIL 30-70",
    _xlfn.IFS(
        BD!DK714 &lt; VLOOKUP(_xlfn.TEXTJOIN("_", FALSE, C714:E714), BD_Perc!$A:$O, 6, FALSE), "Intervalo de precio 1",
        BD!DK714 &lt; VLOOKUP(_xlfn.TEXTJOIN("_", FALSE, C714:E714), BD_Perc!$A:$O, 7, FALSE), "Intervalo de precio 2",
        BD!DK714 &gt;= VLOOKUP(_xlfn.TEXTJOIN("_", FALSE, C714:E714), BD_Perc!$A:$O, 7, FALSE), "Intervalo de precio 3"
    ),
    AD714="Segmentación no encontrada o vehículo inactivo","Segmentación no encontrada o vehículo inactivo"
)</f>
        <v>Intervalo de precio 2</v>
      </c>
      <c r="AF714" s="57" t="s">
        <v>2413</v>
      </c>
      <c r="AG714" s="35" t="b">
        <f t="shared" si="70"/>
        <v>1</v>
      </c>
      <c r="AH714" s="343">
        <v>0</v>
      </c>
      <c r="AI714" s="343">
        <v>0.01</v>
      </c>
      <c r="AJ714" s="343">
        <v>1.4999999999999999E-2</v>
      </c>
      <c r="AK714" s="343">
        <v>0.02</v>
      </c>
      <c r="AL714" s="343">
        <v>2.5000000000000001E-2</v>
      </c>
      <c r="AM714" s="343">
        <v>0.03</v>
      </c>
      <c r="AN714" s="28" t="s">
        <v>1251</v>
      </c>
      <c r="AO714" s="28" t="s">
        <v>1251</v>
      </c>
      <c r="AP714" s="28" t="s">
        <v>1251</v>
      </c>
      <c r="AQ714" s="139">
        <v>1</v>
      </c>
      <c r="AR714" s="38">
        <v>8689479</v>
      </c>
      <c r="AS714" s="38">
        <v>589650</v>
      </c>
      <c r="AT714" s="38">
        <v>457030</v>
      </c>
      <c r="AU714" s="38" t="s">
        <v>107</v>
      </c>
      <c r="AV714" s="38" t="s">
        <v>107</v>
      </c>
      <c r="AW714" s="38">
        <v>9467039</v>
      </c>
      <c r="AX714" s="38" t="s">
        <v>107</v>
      </c>
      <c r="AY714" s="38">
        <v>620255</v>
      </c>
      <c r="AZ714" s="38">
        <v>310127</v>
      </c>
      <c r="BA714" s="38">
        <v>0</v>
      </c>
      <c r="BB714" s="38" t="s">
        <v>107</v>
      </c>
      <c r="BC714" s="38" t="s">
        <v>107</v>
      </c>
      <c r="BD714" s="38" t="s">
        <v>107</v>
      </c>
      <c r="BE714" s="38" t="s">
        <v>107</v>
      </c>
      <c r="BF714" s="38" t="s">
        <v>107</v>
      </c>
      <c r="BG714" s="38">
        <v>14639633</v>
      </c>
      <c r="BH714" s="38" t="s">
        <v>107</v>
      </c>
      <c r="BI714" s="38">
        <v>636577</v>
      </c>
      <c r="BJ714" s="38">
        <v>848769</v>
      </c>
      <c r="BK714" s="38" t="s">
        <v>107</v>
      </c>
      <c r="BL714" s="38" t="s">
        <v>107</v>
      </c>
      <c r="BM714" s="38">
        <v>179547</v>
      </c>
      <c r="BN714" s="38" t="s">
        <v>107</v>
      </c>
      <c r="BO714" s="38">
        <v>1387411</v>
      </c>
      <c r="BP714" s="38">
        <v>3884750</v>
      </c>
      <c r="BQ714" s="38">
        <v>114258</v>
      </c>
      <c r="BR714" s="38">
        <v>2358599</v>
      </c>
      <c r="BS714" s="38">
        <v>4651908</v>
      </c>
      <c r="BT714" s="38" t="s">
        <v>107</v>
      </c>
      <c r="BU714" s="38" t="s">
        <v>107</v>
      </c>
      <c r="BV714" s="38" t="s">
        <v>107</v>
      </c>
      <c r="BW714" s="38">
        <v>9589457</v>
      </c>
      <c r="BX714" s="38">
        <v>212192</v>
      </c>
      <c r="BY714" s="38" t="s">
        <v>107</v>
      </c>
      <c r="BZ714" s="38" t="s">
        <v>107</v>
      </c>
      <c r="CA714" s="38">
        <v>11425736</v>
      </c>
      <c r="CB714" s="38">
        <v>783479</v>
      </c>
      <c r="CC714" s="330" t="s">
        <v>107</v>
      </c>
      <c r="CD714" s="38" t="s">
        <v>107</v>
      </c>
      <c r="CE714" s="38" t="s">
        <v>107</v>
      </c>
      <c r="CF714" s="38" t="s">
        <v>107</v>
      </c>
      <c r="CG714" s="38" t="s">
        <v>107</v>
      </c>
      <c r="CH714" s="140" t="s">
        <v>173</v>
      </c>
      <c r="CI714" s="140" t="s">
        <v>173</v>
      </c>
      <c r="CJ714" s="140" t="s">
        <v>173</v>
      </c>
      <c r="CK714" s="140" t="s">
        <v>173</v>
      </c>
      <c r="CL714" s="140" t="s">
        <v>173</v>
      </c>
      <c r="CM714" s="140" t="s">
        <v>173</v>
      </c>
      <c r="CN714" s="141" t="s">
        <v>173</v>
      </c>
      <c r="CO714" s="42" t="s">
        <v>107</v>
      </c>
      <c r="CP714" s="29" t="s">
        <v>107</v>
      </c>
      <c r="CQ714" s="29" t="s">
        <v>107</v>
      </c>
      <c r="CR714" s="29" t="s">
        <v>107</v>
      </c>
      <c r="CS714" s="29" t="s">
        <v>107</v>
      </c>
      <c r="CT714" s="29" t="s">
        <v>107</v>
      </c>
      <c r="CU714" s="29" t="s">
        <v>107</v>
      </c>
      <c r="CV714" s="29" t="s">
        <v>107</v>
      </c>
      <c r="CW714" s="29" t="s">
        <v>107</v>
      </c>
      <c r="CX714" s="29" t="s">
        <v>107</v>
      </c>
      <c r="CY714" s="29" t="s">
        <v>107</v>
      </c>
      <c r="CZ714" s="29" t="s">
        <v>107</v>
      </c>
      <c r="DA714" s="29" t="s">
        <v>107</v>
      </c>
      <c r="DB714" s="29" t="s">
        <v>107</v>
      </c>
      <c r="DC714" s="29" t="s">
        <v>107</v>
      </c>
      <c r="DD714" s="332">
        <v>5215033</v>
      </c>
      <c r="DE714" s="43">
        <v>1</v>
      </c>
      <c r="DF714" s="390">
        <v>1</v>
      </c>
      <c r="DG714" s="310"/>
      <c r="DH714" s="203"/>
      <c r="DI714" s="279" t="str" cm="1">
        <f t="array" ref="DI714">+IF(AND(C714&lt;&gt;"Vehículos Eléctricos",C714&lt;&gt;"Vehículos Híbridos",AD714="PERCENTIL 50"),
     IF(VLOOKUP(_xlfn.TEXTJOIN("_",FALSE,C714:E714),BD_Perc!$A:$P,_xlfn.IFS(BD!AE714="Intervalo de precio 1",12,BD!AE714="Intervalo de precio 2",13),FALSE)&lt;=1,
     VLOOKUP(_xlfn.TEXTJOIN("_",FALSE,C714:E714),BD_Perc!$A:$P,16,FALSE),"Ok P50"),
     "Ok P30/70 ó Híbrido/Eléctrico")</f>
        <v>Ok P50</v>
      </c>
      <c r="DJ714" s="279" t="str">
        <f t="shared" si="67"/>
        <v>Vehículos Convencionales_Vehículos Destinados al Transporte de Pasajeros_Microbus</v>
      </c>
      <c r="DK714" s="331">
        <f t="shared" si="71"/>
        <v>222800000</v>
      </c>
      <c r="DL714" s="326"/>
    </row>
    <row r="715" spans="1:116" ht="51">
      <c r="A715" s="28">
        <v>710</v>
      </c>
      <c r="B715" s="29" t="s">
        <v>266</v>
      </c>
      <c r="C715" s="135" t="s">
        <v>0</v>
      </c>
      <c r="D715" s="49" t="s">
        <v>810</v>
      </c>
      <c r="E715" s="60" t="s">
        <v>811</v>
      </c>
      <c r="F715" s="60" t="s">
        <v>107</v>
      </c>
      <c r="G715" s="116" t="s">
        <v>1533</v>
      </c>
      <c r="H715" s="60" t="s">
        <v>952</v>
      </c>
      <c r="I715" s="28">
        <v>8007028</v>
      </c>
      <c r="J715" s="64" t="s">
        <v>1534</v>
      </c>
      <c r="K715" s="31" t="s">
        <v>107</v>
      </c>
      <c r="L715" s="136">
        <v>115</v>
      </c>
      <c r="M715" s="64" t="s">
        <v>107</v>
      </c>
      <c r="N715" s="34">
        <v>79500000</v>
      </c>
      <c r="O715" s="34">
        <f>+IFERROR(VLOOKUP(I715,Precio_Fasecolda!A:C,3,FALSE),IFERROR(VLOOKUP(I715,Precio_Fasecolda!B:C,2,FALSE),N715))</f>
        <v>79500000</v>
      </c>
      <c r="P715" s="34">
        <f t="shared" si="68"/>
        <v>0</v>
      </c>
      <c r="Q715" s="64" t="s">
        <v>107</v>
      </c>
      <c r="R715" s="28" t="s">
        <v>2415</v>
      </c>
      <c r="S715" s="64" t="s">
        <v>112</v>
      </c>
      <c r="T715" s="28" t="s">
        <v>107</v>
      </c>
      <c r="U715" s="28" t="s">
        <v>107</v>
      </c>
      <c r="V715" s="42" t="s">
        <v>107</v>
      </c>
      <c r="W715" s="28" t="s">
        <v>107</v>
      </c>
      <c r="X715" s="28" t="s">
        <v>107</v>
      </c>
      <c r="Y715" s="28" t="str">
        <f t="shared" si="69"/>
        <v>N.A.</v>
      </c>
      <c r="Z715" s="292">
        <f t="shared" si="66"/>
        <v>79500000</v>
      </c>
      <c r="AA715" s="28" cm="1">
        <f t="array" aca="1" ref="AA715" ca="1">_xlfn.IFS(DK715&lt;$DK$4,1,AND(DK715&gt;=$DK$4,DK715&lt;=$AA$4),2,DK715&gt;$AA$4,3)</f>
        <v>2</v>
      </c>
      <c r="AB715" s="28">
        <v>0</v>
      </c>
      <c r="AC715" s="28" cm="1">
        <f t="array" aca="1" ref="AC715" ca="1">IF(AB715="PERCENTIL 30","",_xlfn.IFS(DK715&lt;$AC$4,1,DK715&gt;$AC$4,2))</f>
        <v>1</v>
      </c>
      <c r="AD715" s="28" t="str">
        <f>+IFERROR(VLOOKUP(_xlfn.TEXTJOIN("_", FALSE, C715:E715), BD_Perc!$A:$O, 15, FALSE),"Segmentación no encontrada o vehículo inactivo")</f>
        <v>PERCENTIL 30-70</v>
      </c>
      <c r="AE715" s="28" t="str" cm="1">
        <f t="array" ref="AE715">_xlfn.IFS(
    AD715 = "PERCENTIL 50",
    _xlfn.IFS(
        BD!DK715 &lt; VLOOKUP(_xlfn.TEXTJOIN("_", FALSE, C715:E715), BD_Perc!$A:$O, 11, FALSE), "Intervalo de precio 1",
        BD!DK715 &gt;= VLOOKUP(_xlfn.TEXTJOIN("_", FALSE, C715:E715), BD_Perc!$A:$O, 11, FALSE), "Intervalo de precio 2"
    ),
    AD715 = "PERCENTIL 30-70",
    _xlfn.IFS(
        BD!DK715 &lt; VLOOKUP(_xlfn.TEXTJOIN("_", FALSE, C715:E715), BD_Perc!$A:$O, 6, FALSE), "Intervalo de precio 1",
        BD!DK715 &lt; VLOOKUP(_xlfn.TEXTJOIN("_", FALSE, C715:E715), BD_Perc!$A:$O, 7, FALSE), "Intervalo de precio 2",
        BD!DK715 &gt;= VLOOKUP(_xlfn.TEXTJOIN("_", FALSE, C715:E715), BD_Perc!$A:$O, 7, FALSE), "Intervalo de precio 3"
    ),
    AD715="Segmentación no encontrada o vehículo inactivo","Segmentación no encontrada o vehículo inactivo"
)</f>
        <v>Intervalo de precio 1</v>
      </c>
      <c r="AF715" s="57" t="s">
        <v>2412</v>
      </c>
      <c r="AG715" s="35" t="b">
        <f t="shared" si="70"/>
        <v>1</v>
      </c>
      <c r="AH715" s="343">
        <v>0</v>
      </c>
      <c r="AI715" s="343">
        <v>0.01</v>
      </c>
      <c r="AJ715" s="343">
        <v>1.4999999999999999E-2</v>
      </c>
      <c r="AK715" s="343">
        <v>0.02</v>
      </c>
      <c r="AL715" s="343">
        <v>2.5000000000000001E-2</v>
      </c>
      <c r="AM715" s="343">
        <v>0.03</v>
      </c>
      <c r="AN715" s="28" t="s">
        <v>1251</v>
      </c>
      <c r="AO715" s="28" t="s">
        <v>1251</v>
      </c>
      <c r="AP715" s="28" t="s">
        <v>1251</v>
      </c>
      <c r="AQ715" s="139">
        <v>1</v>
      </c>
      <c r="AR715" s="38">
        <v>8689479</v>
      </c>
      <c r="AS715" s="38">
        <v>589650</v>
      </c>
      <c r="AT715" s="38">
        <v>457030</v>
      </c>
      <c r="AU715" s="38" t="s">
        <v>107</v>
      </c>
      <c r="AV715" s="38" t="s">
        <v>107</v>
      </c>
      <c r="AW715" s="38">
        <v>9467039</v>
      </c>
      <c r="AX715" s="38" t="s">
        <v>107</v>
      </c>
      <c r="AY715" s="38">
        <v>620255</v>
      </c>
      <c r="AZ715" s="38">
        <v>310127</v>
      </c>
      <c r="BA715" s="38">
        <v>0</v>
      </c>
      <c r="BB715" s="38" t="s">
        <v>107</v>
      </c>
      <c r="BC715" s="38" t="s">
        <v>107</v>
      </c>
      <c r="BD715" s="38" t="s">
        <v>107</v>
      </c>
      <c r="BE715" s="38" t="s">
        <v>107</v>
      </c>
      <c r="BF715" s="38" t="s">
        <v>107</v>
      </c>
      <c r="BG715" s="38">
        <v>2159464</v>
      </c>
      <c r="BH715" s="38">
        <v>2064395</v>
      </c>
      <c r="BI715" s="38">
        <v>636577</v>
      </c>
      <c r="BJ715" s="38">
        <v>848769</v>
      </c>
      <c r="BK715" s="38">
        <v>1583281</v>
      </c>
      <c r="BL715" s="38">
        <v>1958698</v>
      </c>
      <c r="BM715" s="38">
        <v>179547</v>
      </c>
      <c r="BN715" s="38" t="s">
        <v>107</v>
      </c>
      <c r="BO715" s="38">
        <v>1387411</v>
      </c>
      <c r="BP715" s="38">
        <v>3884750</v>
      </c>
      <c r="BQ715" s="38">
        <v>114258</v>
      </c>
      <c r="BR715" s="38">
        <v>2358599</v>
      </c>
      <c r="BS715" s="38">
        <v>1550636</v>
      </c>
      <c r="BT715" s="38" t="s">
        <v>107</v>
      </c>
      <c r="BU715" s="38" t="s">
        <v>107</v>
      </c>
      <c r="BV715" s="38" t="s">
        <v>107</v>
      </c>
      <c r="BW715" s="38">
        <v>9589457</v>
      </c>
      <c r="BX715" s="38">
        <v>212192</v>
      </c>
      <c r="BY715" s="38" t="s">
        <v>107</v>
      </c>
      <c r="BZ715" s="38" t="s">
        <v>107</v>
      </c>
      <c r="CA715" s="38" t="s">
        <v>107</v>
      </c>
      <c r="CB715" s="38">
        <v>783479</v>
      </c>
      <c r="CC715" s="330" t="s">
        <v>107</v>
      </c>
      <c r="CD715" s="38" t="s">
        <v>107</v>
      </c>
      <c r="CE715" s="38" t="s">
        <v>107</v>
      </c>
      <c r="CF715" s="38" t="s">
        <v>107</v>
      </c>
      <c r="CG715" s="38" t="s">
        <v>107</v>
      </c>
      <c r="CH715" s="140" t="s">
        <v>173</v>
      </c>
      <c r="CI715" s="140" t="s">
        <v>173</v>
      </c>
      <c r="CJ715" s="140" t="s">
        <v>173</v>
      </c>
      <c r="CK715" s="140" t="s">
        <v>173</v>
      </c>
      <c r="CL715" s="140" t="s">
        <v>173</v>
      </c>
      <c r="CM715" s="140" t="s">
        <v>173</v>
      </c>
      <c r="CN715" s="141" t="s">
        <v>173</v>
      </c>
      <c r="CO715" s="42" t="s">
        <v>107</v>
      </c>
      <c r="CP715" s="29" t="s">
        <v>107</v>
      </c>
      <c r="CQ715" s="29" t="s">
        <v>107</v>
      </c>
      <c r="CR715" s="29" t="s">
        <v>107</v>
      </c>
      <c r="CS715" s="29" t="s">
        <v>107</v>
      </c>
      <c r="CT715" s="29" t="s">
        <v>107</v>
      </c>
      <c r="CU715" s="29" t="s">
        <v>107</v>
      </c>
      <c r="CV715" s="29" t="s">
        <v>107</v>
      </c>
      <c r="CW715" s="29" t="s">
        <v>107</v>
      </c>
      <c r="CX715" s="29" t="s">
        <v>107</v>
      </c>
      <c r="CY715" s="29" t="s">
        <v>107</v>
      </c>
      <c r="CZ715" s="29" t="s">
        <v>107</v>
      </c>
      <c r="DA715" s="29" t="s">
        <v>107</v>
      </c>
      <c r="DB715" s="29" t="s">
        <v>107</v>
      </c>
      <c r="DC715" s="29" t="s">
        <v>107</v>
      </c>
      <c r="DD715" s="332">
        <v>3855370</v>
      </c>
      <c r="DE715" s="43">
        <v>1</v>
      </c>
      <c r="DF715" s="390">
        <v>1</v>
      </c>
      <c r="DG715" s="310"/>
      <c r="DH715" s="203"/>
      <c r="DI715" s="279" t="str" cm="1">
        <f t="array" ref="DI715">+IF(AND(C715&lt;&gt;"Vehículos Eléctricos",C715&lt;&gt;"Vehículos Híbridos",AD715="PERCENTIL 50"),
     IF(VLOOKUP(_xlfn.TEXTJOIN("_",FALSE,C715:E715),BD_Perc!$A:$P,_xlfn.IFS(BD!AE715="Intervalo de precio 1",12,BD!AE715="Intervalo de precio 2",13),FALSE)&lt;=1,
     VLOOKUP(_xlfn.TEXTJOIN("_",FALSE,C715:E715),BD_Perc!$A:$P,16,FALSE),"Ok P50"),
     "Ok P30/70 ó Híbrido/Eléctrico")</f>
        <v>Ok P30/70 ó Híbrido/Eléctrico</v>
      </c>
      <c r="DJ715" s="279" t="str">
        <f t="shared" si="67"/>
        <v>Vehículos Convencionales_Vehículos Destinados al Transporte de Carga Liviana_Van</v>
      </c>
      <c r="DK715" s="331">
        <f t="shared" si="71"/>
        <v>79500000</v>
      </c>
      <c r="DL715" s="326"/>
    </row>
    <row r="716" spans="1:116" ht="25.5">
      <c r="A716" s="28">
        <v>711</v>
      </c>
      <c r="B716" s="29" t="s">
        <v>266</v>
      </c>
      <c r="C716" s="135" t="s">
        <v>2</v>
      </c>
      <c r="D716" s="29" t="s">
        <v>337</v>
      </c>
      <c r="E716" s="42" t="s">
        <v>338</v>
      </c>
      <c r="F716" s="60" t="s">
        <v>107</v>
      </c>
      <c r="G716" s="142" t="s">
        <v>1535</v>
      </c>
      <c r="H716" s="42" t="s">
        <v>400</v>
      </c>
      <c r="I716" s="28">
        <v>3006144</v>
      </c>
      <c r="J716" s="64" t="s">
        <v>1536</v>
      </c>
      <c r="K716" s="31" t="s">
        <v>107</v>
      </c>
      <c r="L716" s="136">
        <v>163</v>
      </c>
      <c r="M716" s="122" t="s">
        <v>107</v>
      </c>
      <c r="N716" s="44">
        <v>134500000</v>
      </c>
      <c r="O716" s="34">
        <f>+IFERROR(VLOOKUP(I716,Precio_Fasecolda!A:C,3,FALSE),IFERROR(VLOOKUP(I716,Precio_Fasecolda!B:C,2,FALSE),N716))</f>
        <v>134500000</v>
      </c>
      <c r="P716" s="34">
        <f t="shared" si="68"/>
        <v>0</v>
      </c>
      <c r="Q716" s="28" t="s">
        <v>107</v>
      </c>
      <c r="R716" s="28" t="s">
        <v>130</v>
      </c>
      <c r="S716" s="28" t="s">
        <v>1056</v>
      </c>
      <c r="T716" s="28" t="s">
        <v>107</v>
      </c>
      <c r="U716" s="28" t="s">
        <v>107</v>
      </c>
      <c r="V716" s="42" t="s">
        <v>107</v>
      </c>
      <c r="W716" s="28" t="s">
        <v>107</v>
      </c>
      <c r="X716" s="28" t="s">
        <v>107</v>
      </c>
      <c r="Y716" s="28" t="str">
        <f t="shared" si="69"/>
        <v>N.A.</v>
      </c>
      <c r="Z716" s="292">
        <f t="shared" si="66"/>
        <v>134500000</v>
      </c>
      <c r="AA716" s="28" cm="1">
        <f t="array" aca="1" ref="AA716" ca="1">_xlfn.IFS(DK716&lt;$DK$4,1,AND(DK716&gt;=$DK$4,DK716&lt;=$AA$4),2,DK716&gt;$AA$4,3)</f>
        <v>2</v>
      </c>
      <c r="AB716" s="28">
        <v>0</v>
      </c>
      <c r="AC716" s="28" cm="1">
        <f t="array" aca="1" ref="AC716" ca="1">IF(AB716="PERCENTIL 30","",_xlfn.IFS(DK716&lt;$AC$4,1,DK716&gt;$AC$4,2))</f>
        <v>1</v>
      </c>
      <c r="AD716" s="28" t="str">
        <f>+IFERROR(VLOOKUP(_xlfn.TEXTJOIN("_", FALSE, C716:E716), BD_Perc!$A:$O, 15, FALSE),"Segmentación no encontrada o vehículo inactivo")</f>
        <v>PERCENTIL 30-70</v>
      </c>
      <c r="AE716" s="28" t="str" cm="1">
        <f t="array" ref="AE716">_xlfn.IFS(
    AD716 = "PERCENTIL 50",
    _xlfn.IFS(
        BD!DK716 &lt; VLOOKUP(_xlfn.TEXTJOIN("_", FALSE, C716:E716), BD_Perc!$A:$O, 11, FALSE), "Intervalo de precio 1",
        BD!DK716 &gt;= VLOOKUP(_xlfn.TEXTJOIN("_", FALSE, C716:E716), BD_Perc!$A:$O, 11, FALSE), "Intervalo de precio 2"
    ),
    AD716 = "PERCENTIL 30-70",
    _xlfn.IFS(
        BD!DK716 &lt; VLOOKUP(_xlfn.TEXTJOIN("_", FALSE, C716:E716), BD_Perc!$A:$O, 6, FALSE), "Intervalo de precio 1",
        BD!DK716 &lt; VLOOKUP(_xlfn.TEXTJOIN("_", FALSE, C716:E716), BD_Perc!$A:$O, 7, FALSE), "Intervalo de precio 2",
        BD!DK716 &gt;= VLOOKUP(_xlfn.TEXTJOIN("_", FALSE, C716:E716), BD_Perc!$A:$O, 7, FALSE), "Intervalo de precio 3"
    ),
    AD716="Segmentación no encontrada o vehículo inactivo","Segmentación no encontrada o vehículo inactivo"
)</f>
        <v>Intervalo de precio 1</v>
      </c>
      <c r="AF716" s="57" t="s">
        <v>2412</v>
      </c>
      <c r="AG716" s="35" t="b">
        <f t="shared" si="70"/>
        <v>1</v>
      </c>
      <c r="AH716" s="343">
        <v>0</v>
      </c>
      <c r="AI716" s="344">
        <v>0.01</v>
      </c>
      <c r="AJ716" s="344" t="s">
        <v>1537</v>
      </c>
      <c r="AK716" s="344">
        <v>0.02</v>
      </c>
      <c r="AL716" s="344" t="s">
        <v>1538</v>
      </c>
      <c r="AM716" s="344">
        <v>0.03</v>
      </c>
      <c r="AN716" s="28" t="s">
        <v>1251</v>
      </c>
      <c r="AO716" s="28" t="s">
        <v>1251</v>
      </c>
      <c r="AP716" s="28" t="s">
        <v>1251</v>
      </c>
      <c r="AQ716" s="143">
        <v>1</v>
      </c>
      <c r="AR716" s="38">
        <v>0</v>
      </c>
      <c r="AS716" s="38">
        <v>0</v>
      </c>
      <c r="AT716" s="38">
        <v>0</v>
      </c>
      <c r="AU716" s="38">
        <v>0</v>
      </c>
      <c r="AV716" s="38">
        <v>0</v>
      </c>
      <c r="AW716" s="38">
        <v>0</v>
      </c>
      <c r="AX716" s="38">
        <v>0</v>
      </c>
      <c r="AY716" s="38">
        <v>0</v>
      </c>
      <c r="AZ716" s="38">
        <v>0</v>
      </c>
      <c r="BA716" s="38">
        <v>0</v>
      </c>
      <c r="BB716" s="38">
        <v>0</v>
      </c>
      <c r="BC716" s="38">
        <v>0</v>
      </c>
      <c r="BD716" s="38">
        <v>0</v>
      </c>
      <c r="BE716" s="38">
        <v>0</v>
      </c>
      <c r="BF716" s="38">
        <v>0</v>
      </c>
      <c r="BG716" s="38">
        <v>0</v>
      </c>
      <c r="BH716" s="38">
        <v>0</v>
      </c>
      <c r="BI716" s="38">
        <v>0</v>
      </c>
      <c r="BJ716" s="38">
        <v>0</v>
      </c>
      <c r="BK716" s="38">
        <v>0</v>
      </c>
      <c r="BL716" s="38">
        <v>0</v>
      </c>
      <c r="BM716" s="38">
        <v>0</v>
      </c>
      <c r="BN716" s="38">
        <v>0</v>
      </c>
      <c r="BO716" s="38">
        <v>0</v>
      </c>
      <c r="BP716" s="38">
        <v>0</v>
      </c>
      <c r="BQ716" s="38">
        <v>0</v>
      </c>
      <c r="BR716" s="38">
        <v>0</v>
      </c>
      <c r="BS716" s="38">
        <v>0</v>
      </c>
      <c r="BT716" s="38">
        <v>0</v>
      </c>
      <c r="BU716" s="38">
        <v>0</v>
      </c>
      <c r="BV716" s="38">
        <v>0</v>
      </c>
      <c r="BW716" s="38">
        <v>0</v>
      </c>
      <c r="BX716" s="38">
        <v>0</v>
      </c>
      <c r="BY716" s="38">
        <v>0</v>
      </c>
      <c r="BZ716" s="38">
        <v>0</v>
      </c>
      <c r="CA716" s="38">
        <v>0</v>
      </c>
      <c r="CB716" s="38">
        <v>0</v>
      </c>
      <c r="CC716" s="330">
        <v>0</v>
      </c>
      <c r="CD716" s="38">
        <v>0</v>
      </c>
      <c r="CE716" s="38">
        <v>0</v>
      </c>
      <c r="CF716" s="38">
        <v>0</v>
      </c>
      <c r="CG716" s="38">
        <v>0</v>
      </c>
      <c r="CH716" s="144" t="s">
        <v>113</v>
      </c>
      <c r="CI716" s="144" t="s">
        <v>113</v>
      </c>
      <c r="CJ716" s="144" t="s">
        <v>113</v>
      </c>
      <c r="CK716" s="144" t="s">
        <v>114</v>
      </c>
      <c r="CL716" s="144" t="s">
        <v>114</v>
      </c>
      <c r="CM716" s="144" t="s">
        <v>114</v>
      </c>
      <c r="CN716" s="144" t="s">
        <v>114</v>
      </c>
      <c r="CO716" s="42">
        <v>8500000</v>
      </c>
      <c r="CP716" s="29" t="s">
        <v>107</v>
      </c>
      <c r="CQ716" s="29" t="s">
        <v>107</v>
      </c>
      <c r="CR716" s="29" t="s">
        <v>107</v>
      </c>
      <c r="CS716" s="29" t="s">
        <v>107</v>
      </c>
      <c r="CT716" s="29" t="s">
        <v>107</v>
      </c>
      <c r="CU716" s="29" t="s">
        <v>107</v>
      </c>
      <c r="CV716" s="29" t="s">
        <v>107</v>
      </c>
      <c r="CW716" s="29" t="s">
        <v>107</v>
      </c>
      <c r="CX716" s="29" t="s">
        <v>107</v>
      </c>
      <c r="CY716" s="29" t="s">
        <v>107</v>
      </c>
      <c r="CZ716" s="29" t="s">
        <v>107</v>
      </c>
      <c r="DA716" s="29" t="s">
        <v>107</v>
      </c>
      <c r="DB716" s="29" t="s">
        <v>107</v>
      </c>
      <c r="DC716" s="29" t="s">
        <v>107</v>
      </c>
      <c r="DD716" s="332">
        <v>0</v>
      </c>
      <c r="DE716" s="43">
        <v>0</v>
      </c>
      <c r="DF716" s="390">
        <v>0</v>
      </c>
      <c r="DG716" s="310"/>
      <c r="DH716" s="203"/>
      <c r="DI716" s="279" t="str" cm="1">
        <f t="array" ref="DI716">+IF(AND(C716&lt;&gt;"Vehículos Eléctricos",C716&lt;&gt;"Vehículos Híbridos",AD716="PERCENTIL 50"),
     IF(VLOOKUP(_xlfn.TEXTJOIN("_",FALSE,C716:E716),BD_Perc!$A:$P,_xlfn.IFS(BD!AE716="Intervalo de precio 1",12,BD!AE716="Intervalo de precio 2",13),FALSE)&lt;=1,
     VLOOKUP(_xlfn.TEXTJOIN("_",FALSE,C716:E716),BD_Perc!$A:$P,16,FALSE),"Ok P50"),
     "Ok P30/70 ó Híbrido/Eléctrico")</f>
        <v>Ok P30/70 ó Híbrido/Eléctrico</v>
      </c>
      <c r="DJ716" s="279" t="str">
        <f t="shared" si="67"/>
        <v>Vehículos Híbridos_Camperos/Camionetas_4x2</v>
      </c>
      <c r="DK716" s="331">
        <f t="shared" si="71"/>
        <v>134500000</v>
      </c>
      <c r="DL716" s="326"/>
    </row>
    <row r="717" spans="1:116" ht="25.5">
      <c r="A717" s="28">
        <v>712</v>
      </c>
      <c r="B717" s="29" t="s">
        <v>266</v>
      </c>
      <c r="C717" s="135" t="s">
        <v>2</v>
      </c>
      <c r="D717" s="29" t="s">
        <v>337</v>
      </c>
      <c r="E717" s="42" t="s">
        <v>346</v>
      </c>
      <c r="F717" s="42" t="s">
        <v>107</v>
      </c>
      <c r="G717" s="116" t="s">
        <v>1539</v>
      </c>
      <c r="H717" s="42" t="s">
        <v>400</v>
      </c>
      <c r="I717" s="28">
        <v>3006142</v>
      </c>
      <c r="J717" s="64" t="s">
        <v>1540</v>
      </c>
      <c r="K717" s="31" t="s">
        <v>107</v>
      </c>
      <c r="L717" s="136">
        <v>163</v>
      </c>
      <c r="M717" s="122" t="s">
        <v>107</v>
      </c>
      <c r="N717" s="34">
        <v>208000000</v>
      </c>
      <c r="O717" s="34">
        <f>+IFERROR(VLOOKUP(I717,Precio_Fasecolda!A:C,3,FALSE),IFERROR(VLOOKUP(I717,Precio_Fasecolda!B:C,2,FALSE),N717))</f>
        <v>208000000</v>
      </c>
      <c r="P717" s="34">
        <f t="shared" si="68"/>
        <v>0</v>
      </c>
      <c r="Q717" s="28" t="s">
        <v>107</v>
      </c>
      <c r="R717" s="28" t="s">
        <v>130</v>
      </c>
      <c r="S717" s="28" t="s">
        <v>1056</v>
      </c>
      <c r="T717" s="28" t="s">
        <v>107</v>
      </c>
      <c r="U717" s="28" t="s">
        <v>107</v>
      </c>
      <c r="V717" s="42" t="s">
        <v>107</v>
      </c>
      <c r="W717" s="28" t="s">
        <v>107</v>
      </c>
      <c r="X717" s="28" t="s">
        <v>107</v>
      </c>
      <c r="Y717" s="28" t="str">
        <f t="shared" si="69"/>
        <v>N.A.</v>
      </c>
      <c r="Z717" s="292">
        <f t="shared" si="66"/>
        <v>208000000</v>
      </c>
      <c r="AA717" s="28" cm="1">
        <f t="array" aca="1" ref="AA717" ca="1">_xlfn.IFS(DK717&lt;$DK$4,1,AND(DK717&gt;=$DK$4,DK717&lt;=$AA$4),2,DK717&gt;$AA$4,3)</f>
        <v>2</v>
      </c>
      <c r="AB717" s="28">
        <v>0</v>
      </c>
      <c r="AC717" s="28" cm="1">
        <f t="array" aca="1" ref="AC717" ca="1">IF(AB717="PERCENTIL 30","",_xlfn.IFS(DK717&lt;$AC$4,1,DK717&gt;$AC$4,2))</f>
        <v>2</v>
      </c>
      <c r="AD717" s="28" t="str">
        <f>+IFERROR(VLOOKUP(_xlfn.TEXTJOIN("_", FALSE, C717:E717), BD_Perc!$A:$O, 15, FALSE),"Segmentación no encontrada o vehículo inactivo")</f>
        <v>PERCENTIL 50</v>
      </c>
      <c r="AE717" s="28" t="str" cm="1">
        <f t="array" ref="AE717">_xlfn.IFS(
    AD717 = "PERCENTIL 50",
    _xlfn.IFS(
        BD!DK717 &lt; VLOOKUP(_xlfn.TEXTJOIN("_", FALSE, C717:E717), BD_Perc!$A:$O, 11, FALSE), "Intervalo de precio 1",
        BD!DK717 &gt;= VLOOKUP(_xlfn.TEXTJOIN("_", FALSE, C717:E717), BD_Perc!$A:$O, 11, FALSE), "Intervalo de precio 2"
    ),
    AD717 = "PERCENTIL 30-70",
    _xlfn.IFS(
        BD!DK717 &lt; VLOOKUP(_xlfn.TEXTJOIN("_", FALSE, C717:E717), BD_Perc!$A:$O, 6, FALSE), "Intervalo de precio 1",
        BD!DK717 &lt; VLOOKUP(_xlfn.TEXTJOIN("_", FALSE, C717:E717), BD_Perc!$A:$O, 7, FALSE), "Intervalo de precio 2",
        BD!DK717 &gt;= VLOOKUP(_xlfn.TEXTJOIN("_", FALSE, C717:E717), BD_Perc!$A:$O, 7, FALSE), "Intervalo de precio 3"
    ),
    AD717="Segmentación no encontrada o vehículo inactivo","Segmentación no encontrada o vehículo inactivo"
)</f>
        <v>Intervalo de precio 1</v>
      </c>
      <c r="AF717" s="57" t="s">
        <v>2412</v>
      </c>
      <c r="AG717" s="35" t="b">
        <f t="shared" si="70"/>
        <v>1</v>
      </c>
      <c r="AH717" s="343">
        <v>0</v>
      </c>
      <c r="AI717" s="344">
        <v>0.01</v>
      </c>
      <c r="AJ717" s="344">
        <v>1.4999999999999999E-2</v>
      </c>
      <c r="AK717" s="344">
        <v>0.02</v>
      </c>
      <c r="AL717" s="344">
        <v>2.5000000000000001E-2</v>
      </c>
      <c r="AM717" s="344">
        <v>0.03</v>
      </c>
      <c r="AN717" s="28" t="s">
        <v>1251</v>
      </c>
      <c r="AO717" s="28" t="s">
        <v>1251</v>
      </c>
      <c r="AP717" s="28" t="s">
        <v>1251</v>
      </c>
      <c r="AQ717" s="143">
        <v>1</v>
      </c>
      <c r="AR717" s="38">
        <v>8689479</v>
      </c>
      <c r="AS717" s="38">
        <v>589650</v>
      </c>
      <c r="AT717" s="38">
        <v>708758</v>
      </c>
      <c r="AU717" s="38" t="s">
        <v>107</v>
      </c>
      <c r="AV717" s="38" t="s">
        <v>107</v>
      </c>
      <c r="AW717" s="38">
        <v>9467039</v>
      </c>
      <c r="AX717" s="38" t="s">
        <v>107</v>
      </c>
      <c r="AY717" s="38">
        <v>365582</v>
      </c>
      <c r="AZ717" s="38">
        <v>389168</v>
      </c>
      <c r="BA717" s="38">
        <v>0</v>
      </c>
      <c r="BB717" s="38" t="s">
        <v>107</v>
      </c>
      <c r="BC717" s="38" t="s">
        <v>107</v>
      </c>
      <c r="BD717" s="38" t="s">
        <v>107</v>
      </c>
      <c r="BE717" s="38" t="s">
        <v>107</v>
      </c>
      <c r="BF717" s="38" t="s">
        <v>107</v>
      </c>
      <c r="BG717" s="38">
        <v>2995420</v>
      </c>
      <c r="BH717" s="38">
        <v>4375141</v>
      </c>
      <c r="BI717" s="38">
        <v>4325458</v>
      </c>
      <c r="BJ717" s="38">
        <v>2526832</v>
      </c>
      <c r="BK717" s="38" t="s">
        <v>107</v>
      </c>
      <c r="BL717" s="38">
        <v>1273643</v>
      </c>
      <c r="BM717" s="38">
        <v>179547</v>
      </c>
      <c r="BN717" s="38">
        <v>1528371</v>
      </c>
      <c r="BO717" s="38">
        <v>1387411</v>
      </c>
      <c r="BP717" s="38">
        <v>3884750</v>
      </c>
      <c r="BQ717" s="38">
        <v>114258</v>
      </c>
      <c r="BR717" s="38">
        <v>2358599</v>
      </c>
      <c r="BS717" s="38">
        <v>613236</v>
      </c>
      <c r="BT717" s="38" t="s">
        <v>107</v>
      </c>
      <c r="BU717" s="38" t="s">
        <v>107</v>
      </c>
      <c r="BV717" s="38" t="s">
        <v>107</v>
      </c>
      <c r="BW717" s="38">
        <v>9589457</v>
      </c>
      <c r="BX717" s="38">
        <v>212192</v>
      </c>
      <c r="BY717" s="38" t="s">
        <v>107</v>
      </c>
      <c r="BZ717" s="38" t="s">
        <v>107</v>
      </c>
      <c r="CA717" s="38" t="s">
        <v>107</v>
      </c>
      <c r="CB717" s="38">
        <v>745317</v>
      </c>
      <c r="CC717" s="330" t="s">
        <v>107</v>
      </c>
      <c r="CD717" s="38" t="s">
        <v>107</v>
      </c>
      <c r="CE717" s="38" t="s">
        <v>107</v>
      </c>
      <c r="CF717" s="38" t="s">
        <v>107</v>
      </c>
      <c r="CG717" s="38" t="s">
        <v>107</v>
      </c>
      <c r="CH717" s="144" t="s">
        <v>113</v>
      </c>
      <c r="CI717" s="144" t="s">
        <v>113</v>
      </c>
      <c r="CJ717" s="144" t="s">
        <v>113</v>
      </c>
      <c r="CK717" s="144" t="s">
        <v>114</v>
      </c>
      <c r="CL717" s="144" t="s">
        <v>114</v>
      </c>
      <c r="CM717" s="144" t="s">
        <v>114</v>
      </c>
      <c r="CN717" s="144" t="s">
        <v>114</v>
      </c>
      <c r="CO717" s="42">
        <v>8500000</v>
      </c>
      <c r="CP717" s="145"/>
      <c r="CQ717" s="145"/>
      <c r="CR717" s="145"/>
      <c r="CS717" s="145"/>
      <c r="CT717" s="145"/>
      <c r="CU717" s="145"/>
      <c r="CV717" s="145"/>
      <c r="CW717" s="145"/>
      <c r="CX717" s="145"/>
      <c r="CY717" s="145"/>
      <c r="CZ717" s="145"/>
      <c r="DA717" s="145"/>
      <c r="DB717" s="145"/>
      <c r="DC717" s="145"/>
      <c r="DD717" s="332">
        <v>9849089</v>
      </c>
      <c r="DE717" s="43">
        <v>1</v>
      </c>
      <c r="DF717" s="390">
        <v>1</v>
      </c>
      <c r="DG717" s="310"/>
      <c r="DH717" s="203"/>
      <c r="DI717" s="279" t="str" cm="1">
        <f t="array" ref="DI717">+IF(AND(C717&lt;&gt;"Vehículos Eléctricos",C717&lt;&gt;"Vehículos Híbridos",AD717="PERCENTIL 50"),
     IF(VLOOKUP(_xlfn.TEXTJOIN("_",FALSE,C717:E717),BD_Perc!$A:$P,_xlfn.IFS(BD!AE717="Intervalo de precio 1",12,BD!AE717="Intervalo de precio 2",13),FALSE)&lt;=1,
     VLOOKUP(_xlfn.TEXTJOIN("_",FALSE,C717:E717),BD_Perc!$A:$P,16,FALSE),"Ok P50"),
     "Ok P30/70 ó Híbrido/Eléctrico")</f>
        <v>Ok P30/70 ó Híbrido/Eléctrico</v>
      </c>
      <c r="DJ717" s="279" t="str">
        <f t="shared" si="67"/>
        <v>Vehículos Híbridos_Camperos/Camionetas_4x4</v>
      </c>
      <c r="DK717" s="331">
        <f t="shared" si="71"/>
        <v>208000000</v>
      </c>
      <c r="DL717" s="326"/>
    </row>
    <row r="718" spans="1:116" ht="25.5">
      <c r="A718" s="28">
        <v>713</v>
      </c>
      <c r="B718" s="29" t="s">
        <v>266</v>
      </c>
      <c r="C718" s="135" t="s">
        <v>0</v>
      </c>
      <c r="D718" s="29" t="s">
        <v>337</v>
      </c>
      <c r="E718" s="42" t="s">
        <v>346</v>
      </c>
      <c r="F718" s="42" t="s">
        <v>107</v>
      </c>
      <c r="G718" s="146" t="s">
        <v>1541</v>
      </c>
      <c r="H718" s="42" t="s">
        <v>400</v>
      </c>
      <c r="I718" s="28">
        <v>3006143</v>
      </c>
      <c r="J718" s="64" t="s">
        <v>1542</v>
      </c>
      <c r="K718" s="31" t="s">
        <v>375</v>
      </c>
      <c r="L718" s="136">
        <v>300</v>
      </c>
      <c r="M718" s="122">
        <v>5</v>
      </c>
      <c r="N718" s="44">
        <v>229000000</v>
      </c>
      <c r="O718" s="34">
        <f>+IFERROR(VLOOKUP(I718,Precio_Fasecolda!A:C,3,FALSE),IFERROR(VLOOKUP(I718,Precio_Fasecolda!B:C,2,FALSE),N718))</f>
        <v>229000000</v>
      </c>
      <c r="P718" s="34">
        <f t="shared" si="68"/>
        <v>0</v>
      </c>
      <c r="Q718" s="122" t="s">
        <v>346</v>
      </c>
      <c r="R718" s="28" t="s">
        <v>130</v>
      </c>
      <c r="S718" s="64" t="s">
        <v>112</v>
      </c>
      <c r="T718" s="28" t="s">
        <v>107</v>
      </c>
      <c r="U718" s="28" t="s">
        <v>107</v>
      </c>
      <c r="V718" s="42" t="s">
        <v>107</v>
      </c>
      <c r="W718" s="28" t="s">
        <v>107</v>
      </c>
      <c r="X718" s="28" t="s">
        <v>107</v>
      </c>
      <c r="Y718" s="28" t="str">
        <f t="shared" si="69"/>
        <v>N.A.</v>
      </c>
      <c r="Z718" s="292">
        <f t="shared" si="66"/>
        <v>219840000</v>
      </c>
      <c r="AA718" s="28" cm="1">
        <f t="array" aca="1" ref="AA718" ca="1">_xlfn.IFS(DK718&lt;$DK$4,1,AND(DK718&gt;=$DK$4,DK718&lt;=$AA$4),2,DK718&gt;$AA$4,3)</f>
        <v>2</v>
      </c>
      <c r="AB718" s="28">
        <v>0</v>
      </c>
      <c r="AC718" s="28" cm="1">
        <f t="array" aca="1" ref="AC718" ca="1">IF(AB718="PERCENTIL 30","",_xlfn.IFS(DK718&lt;$AC$4,1,DK718&gt;$AC$4,2))</f>
        <v>2</v>
      </c>
      <c r="AD718" s="28" t="str">
        <f>+IFERROR(VLOOKUP(_xlfn.TEXTJOIN("_", FALSE, C718:E718), BD_Perc!$A:$O, 15, FALSE),"Segmentación no encontrada o vehículo inactivo")</f>
        <v>PERCENTIL 30-70</v>
      </c>
      <c r="AE718" s="28" t="str" cm="1">
        <f t="array" ref="AE718">_xlfn.IFS(
    AD718 = "PERCENTIL 50",
    _xlfn.IFS(
        BD!DK718 &lt; VLOOKUP(_xlfn.TEXTJOIN("_", FALSE, C718:E718), BD_Perc!$A:$O, 11, FALSE), "Intervalo de precio 1",
        BD!DK718 &gt;= VLOOKUP(_xlfn.TEXTJOIN("_", FALSE, C718:E718), BD_Perc!$A:$O, 11, FALSE), "Intervalo de precio 2"
    ),
    AD718 = "PERCENTIL 30-70",
    _xlfn.IFS(
        BD!DK718 &lt; VLOOKUP(_xlfn.TEXTJOIN("_", FALSE, C718:E718), BD_Perc!$A:$O, 6, FALSE), "Intervalo de precio 1",
        BD!DK718 &lt; VLOOKUP(_xlfn.TEXTJOIN("_", FALSE, C718:E718), BD_Perc!$A:$O, 7, FALSE), "Intervalo de precio 2",
        BD!DK718 &gt;= VLOOKUP(_xlfn.TEXTJOIN("_", FALSE, C718:E718), BD_Perc!$A:$O, 7, FALSE), "Intervalo de precio 3"
    ),
    AD718="Segmentación no encontrada o vehículo inactivo","Segmentación no encontrada o vehículo inactivo"
)</f>
        <v>Intervalo de precio 2</v>
      </c>
      <c r="AF718" s="57" t="s">
        <v>2413</v>
      </c>
      <c r="AG718" s="35" t="b">
        <f t="shared" si="70"/>
        <v>1</v>
      </c>
      <c r="AH718" s="342">
        <v>0.04</v>
      </c>
      <c r="AI718" s="342">
        <v>0.04</v>
      </c>
      <c r="AJ718" s="342">
        <v>0.04</v>
      </c>
      <c r="AK718" s="342">
        <v>0.04</v>
      </c>
      <c r="AL718" s="342">
        <v>0.04</v>
      </c>
      <c r="AM718" s="342">
        <v>0.04</v>
      </c>
      <c r="AN718" s="28" t="s">
        <v>1251</v>
      </c>
      <c r="AO718" s="28" t="s">
        <v>1251</v>
      </c>
      <c r="AP718" s="28" t="s">
        <v>1251</v>
      </c>
      <c r="AQ718" s="143">
        <v>0</v>
      </c>
      <c r="AR718" s="38">
        <v>8689479</v>
      </c>
      <c r="AS718" s="38">
        <v>589650</v>
      </c>
      <c r="AT718" s="38">
        <v>783479</v>
      </c>
      <c r="AU718" s="38" t="s">
        <v>107</v>
      </c>
      <c r="AV718" s="38" t="s">
        <v>107</v>
      </c>
      <c r="AW718" s="38">
        <v>9467039</v>
      </c>
      <c r="AX718" s="38">
        <v>573936</v>
      </c>
      <c r="AY718" s="38">
        <v>946703</v>
      </c>
      <c r="AZ718" s="38">
        <v>310127</v>
      </c>
      <c r="BA718" s="38">
        <v>0</v>
      </c>
      <c r="BB718" s="38" t="s">
        <v>107</v>
      </c>
      <c r="BC718" s="38" t="s">
        <v>107</v>
      </c>
      <c r="BD718" s="38" t="s">
        <v>107</v>
      </c>
      <c r="BE718" s="38" t="s">
        <v>107</v>
      </c>
      <c r="BF718" s="38" t="s">
        <v>107</v>
      </c>
      <c r="BG718" s="38">
        <v>2159464</v>
      </c>
      <c r="BH718" s="38">
        <v>1857956</v>
      </c>
      <c r="BI718" s="38">
        <v>636577</v>
      </c>
      <c r="BJ718" s="38">
        <v>757758</v>
      </c>
      <c r="BK718" s="38" t="s">
        <v>107</v>
      </c>
      <c r="BL718" s="38">
        <v>1958698</v>
      </c>
      <c r="BM718" s="38">
        <v>179547</v>
      </c>
      <c r="BN718" s="38" t="s">
        <v>107</v>
      </c>
      <c r="BO718" s="38">
        <v>1305798</v>
      </c>
      <c r="BP718" s="38">
        <v>3884750</v>
      </c>
      <c r="BQ718" s="38">
        <v>114258</v>
      </c>
      <c r="BR718" s="38">
        <v>2358599</v>
      </c>
      <c r="BS718" s="38">
        <v>783479</v>
      </c>
      <c r="BT718" s="38" t="s">
        <v>107</v>
      </c>
      <c r="BU718" s="38" t="s">
        <v>107</v>
      </c>
      <c r="BV718" s="38" t="s">
        <v>107</v>
      </c>
      <c r="BW718" s="38">
        <v>9589457</v>
      </c>
      <c r="BX718" s="38">
        <v>212192</v>
      </c>
      <c r="BY718" s="38">
        <v>5876093</v>
      </c>
      <c r="BZ718" s="38">
        <v>7345117</v>
      </c>
      <c r="CA718" s="38" t="s">
        <v>107</v>
      </c>
      <c r="CB718" s="38">
        <v>745317</v>
      </c>
      <c r="CC718" s="330" t="s">
        <v>107</v>
      </c>
      <c r="CD718" s="38" t="s">
        <v>107</v>
      </c>
      <c r="CE718" s="38" t="s">
        <v>107</v>
      </c>
      <c r="CF718" s="38" t="s">
        <v>107</v>
      </c>
      <c r="CG718" s="38" t="s">
        <v>107</v>
      </c>
      <c r="CH718" s="41" t="s">
        <v>176</v>
      </c>
      <c r="CI718" s="41" t="s">
        <v>176</v>
      </c>
      <c r="CJ718" s="41" t="s">
        <v>173</v>
      </c>
      <c r="CK718" s="53" t="s">
        <v>173</v>
      </c>
      <c r="CL718" s="41" t="s">
        <v>173</v>
      </c>
      <c r="CM718" s="41" t="s">
        <v>173</v>
      </c>
      <c r="CN718" s="41" t="s">
        <v>173</v>
      </c>
      <c r="CO718" s="42" t="s">
        <v>107</v>
      </c>
      <c r="CP718" s="41"/>
      <c r="CQ718" s="41"/>
      <c r="CR718" s="41"/>
      <c r="CS718" s="41"/>
      <c r="CT718" s="41"/>
      <c r="CU718" s="41"/>
      <c r="CV718" s="41"/>
      <c r="CW718" s="41"/>
      <c r="CX718" s="41"/>
      <c r="CY718" s="41"/>
      <c r="CZ718" s="41"/>
      <c r="DA718" s="41"/>
      <c r="DB718" s="41"/>
      <c r="DC718" s="41"/>
      <c r="DD718" s="332">
        <v>9726329</v>
      </c>
      <c r="DE718" s="43">
        <v>0</v>
      </c>
      <c r="DF718" s="390">
        <v>0</v>
      </c>
      <c r="DG718" s="310"/>
      <c r="DH718" s="203"/>
      <c r="DI718" s="279" t="str" cm="1">
        <f t="array" ref="DI718">+IF(AND(C718&lt;&gt;"Vehículos Eléctricos",C718&lt;&gt;"Vehículos Híbridos",AD718="PERCENTIL 50"),
     IF(VLOOKUP(_xlfn.TEXTJOIN("_",FALSE,C718:E718),BD_Perc!$A:$P,_xlfn.IFS(BD!AE718="Intervalo de precio 1",12,BD!AE718="Intervalo de precio 2",13),FALSE)&lt;=1,
     VLOOKUP(_xlfn.TEXTJOIN("_",FALSE,C718:E718),BD_Perc!$A:$P,16,FALSE),"Ok P50"),
     "Ok P30/70 ó Híbrido/Eléctrico")</f>
        <v>Ok P30/70 ó Híbrido/Eléctrico</v>
      </c>
      <c r="DJ718" s="279" t="str">
        <f t="shared" si="67"/>
        <v>Vehículos Convencionales_Camperos/Camionetas_4x4</v>
      </c>
      <c r="DK718" s="331">
        <f t="shared" si="71"/>
        <v>219840000</v>
      </c>
      <c r="DL718" s="326"/>
    </row>
    <row r="719" spans="1:116" ht="25.5">
      <c r="A719" s="28">
        <v>714</v>
      </c>
      <c r="B719" s="29" t="s">
        <v>266</v>
      </c>
      <c r="C719" s="135" t="s">
        <v>0</v>
      </c>
      <c r="D719" s="29" t="s">
        <v>337</v>
      </c>
      <c r="E719" s="42" t="s">
        <v>338</v>
      </c>
      <c r="F719" s="42" t="s">
        <v>107</v>
      </c>
      <c r="G719" s="116" t="s">
        <v>1543</v>
      </c>
      <c r="H719" s="60" t="s">
        <v>291</v>
      </c>
      <c r="I719" s="28">
        <v>9206082</v>
      </c>
      <c r="J719" s="64" t="s">
        <v>1544</v>
      </c>
      <c r="K719" s="31" t="s">
        <v>366</v>
      </c>
      <c r="L719" s="136">
        <v>114</v>
      </c>
      <c r="M719" s="122">
        <v>5</v>
      </c>
      <c r="N719" s="34">
        <v>94000000</v>
      </c>
      <c r="O719" s="34">
        <f>+IFERROR(VLOOKUP(I719,Precio_Fasecolda!A:C,3,FALSE),IFERROR(VLOOKUP(I719,Precio_Fasecolda!B:C,2,FALSE),N719))</f>
        <v>94000000</v>
      </c>
      <c r="P719" s="34">
        <f t="shared" si="68"/>
        <v>0</v>
      </c>
      <c r="Q719" s="122" t="s">
        <v>338</v>
      </c>
      <c r="R719" s="28" t="s">
        <v>130</v>
      </c>
      <c r="S719" s="64" t="s">
        <v>112</v>
      </c>
      <c r="T719" s="28" t="s">
        <v>107</v>
      </c>
      <c r="U719" s="28" t="s">
        <v>107</v>
      </c>
      <c r="V719" s="42" t="s">
        <v>107</v>
      </c>
      <c r="W719" s="28" t="s">
        <v>107</v>
      </c>
      <c r="X719" s="28" t="s">
        <v>107</v>
      </c>
      <c r="Y719" s="28" t="str">
        <f t="shared" si="69"/>
        <v>N.A.</v>
      </c>
      <c r="Z719" s="292">
        <f t="shared" si="66"/>
        <v>90240000</v>
      </c>
      <c r="AA719" s="28" cm="1">
        <f t="array" aca="1" ref="AA719" ca="1">_xlfn.IFS(DK719&lt;$DK$4,1,AND(DK719&gt;=$DK$4,DK719&lt;=$AA$4),2,DK719&gt;$AA$4,3)</f>
        <v>2</v>
      </c>
      <c r="AB719" s="28">
        <v>0</v>
      </c>
      <c r="AC719" s="28" cm="1">
        <f t="array" aca="1" ref="AC719" ca="1">IF(AB719="PERCENTIL 30","",_xlfn.IFS(DK719&lt;$AC$4,1,DK719&gt;$AC$4,2))</f>
        <v>1</v>
      </c>
      <c r="AD719" s="28" t="str">
        <f>+IFERROR(VLOOKUP(_xlfn.TEXTJOIN("_", FALSE, C719:E719), BD_Perc!$A:$O, 15, FALSE),"Segmentación no encontrada o vehículo inactivo")</f>
        <v>PERCENTIL 30-70</v>
      </c>
      <c r="AE719" s="28" t="str" cm="1">
        <f t="array" ref="AE719">_xlfn.IFS(
    AD719 = "PERCENTIL 50",
    _xlfn.IFS(
        BD!DK719 &lt; VLOOKUP(_xlfn.TEXTJOIN("_", FALSE, C719:E719), BD_Perc!$A:$O, 11, FALSE), "Intervalo de precio 1",
        BD!DK719 &gt;= VLOOKUP(_xlfn.TEXTJOIN("_", FALSE, C719:E719), BD_Perc!$A:$O, 11, FALSE), "Intervalo de precio 2"
    ),
    AD719 = "PERCENTIL 30-70",
    _xlfn.IFS(
        BD!DK719 &lt; VLOOKUP(_xlfn.TEXTJOIN("_", FALSE, C719:E719), BD_Perc!$A:$O, 6, FALSE), "Intervalo de precio 1",
        BD!DK719 &lt; VLOOKUP(_xlfn.TEXTJOIN("_", FALSE, C719:E719), BD_Perc!$A:$O, 7, FALSE), "Intervalo de precio 2",
        BD!DK719 &gt;= VLOOKUP(_xlfn.TEXTJOIN("_", FALSE, C719:E719), BD_Perc!$A:$O, 7, FALSE), "Intervalo de precio 3"
    ),
    AD719="Segmentación no encontrada o vehículo inactivo","Segmentación no encontrada o vehículo inactivo"
)</f>
        <v>Intervalo de precio 1</v>
      </c>
      <c r="AF719" s="57" t="s">
        <v>2412</v>
      </c>
      <c r="AG719" s="35" t="b">
        <f t="shared" si="70"/>
        <v>1</v>
      </c>
      <c r="AH719" s="342">
        <v>0.04</v>
      </c>
      <c r="AI719" s="342">
        <v>0.04</v>
      </c>
      <c r="AJ719" s="342">
        <v>0.04</v>
      </c>
      <c r="AK719" s="342">
        <v>0.04</v>
      </c>
      <c r="AL719" s="342">
        <v>0.04</v>
      </c>
      <c r="AM719" s="342">
        <v>0.04</v>
      </c>
      <c r="AN719" s="28" t="s">
        <v>1251</v>
      </c>
      <c r="AO719" s="28" t="s">
        <v>1251</v>
      </c>
      <c r="AP719" s="28" t="s">
        <v>1251</v>
      </c>
      <c r="AQ719" s="143">
        <v>1</v>
      </c>
      <c r="AR719" s="38">
        <v>8689479</v>
      </c>
      <c r="AS719" s="38">
        <v>589650</v>
      </c>
      <c r="AT719" s="38">
        <v>457030</v>
      </c>
      <c r="AU719" s="38" t="s">
        <v>107</v>
      </c>
      <c r="AV719" s="38" t="s">
        <v>107</v>
      </c>
      <c r="AW719" s="38">
        <v>9467039</v>
      </c>
      <c r="AX719" s="38" t="s">
        <v>107</v>
      </c>
      <c r="AY719" s="38" t="s">
        <v>107</v>
      </c>
      <c r="AZ719" s="38">
        <v>310127</v>
      </c>
      <c r="BA719" s="38">
        <v>0</v>
      </c>
      <c r="BB719" s="38" t="s">
        <v>107</v>
      </c>
      <c r="BC719" s="38" t="s">
        <v>107</v>
      </c>
      <c r="BD719" s="38" t="s">
        <v>107</v>
      </c>
      <c r="BE719" s="38" t="s">
        <v>107</v>
      </c>
      <c r="BF719" s="38" t="s">
        <v>107</v>
      </c>
      <c r="BG719" s="38">
        <v>2159464</v>
      </c>
      <c r="BH719" s="38" t="s">
        <v>107</v>
      </c>
      <c r="BI719" s="38">
        <v>636577</v>
      </c>
      <c r="BJ719" s="38">
        <v>757758</v>
      </c>
      <c r="BK719" s="38" t="s">
        <v>107</v>
      </c>
      <c r="BL719" s="38" t="s">
        <v>107</v>
      </c>
      <c r="BM719" s="38">
        <v>179547</v>
      </c>
      <c r="BN719" s="38" t="s">
        <v>107</v>
      </c>
      <c r="BO719" s="38">
        <v>1311855</v>
      </c>
      <c r="BP719" s="38">
        <v>3884750</v>
      </c>
      <c r="BQ719" s="38">
        <v>114258</v>
      </c>
      <c r="BR719" s="38">
        <v>2358599</v>
      </c>
      <c r="BS719" s="38">
        <v>4651908</v>
      </c>
      <c r="BT719" s="38" t="s">
        <v>107</v>
      </c>
      <c r="BU719" s="38" t="s">
        <v>107</v>
      </c>
      <c r="BV719" s="38" t="s">
        <v>107</v>
      </c>
      <c r="BW719" s="38">
        <v>9589457</v>
      </c>
      <c r="BX719" s="38">
        <v>212192</v>
      </c>
      <c r="BY719" s="38" t="s">
        <v>107</v>
      </c>
      <c r="BZ719" s="38" t="s">
        <v>107</v>
      </c>
      <c r="CA719" s="38" t="s">
        <v>107</v>
      </c>
      <c r="CB719" s="38">
        <v>783479</v>
      </c>
      <c r="CC719" s="330" t="s">
        <v>107</v>
      </c>
      <c r="CD719" s="38" t="s">
        <v>107</v>
      </c>
      <c r="CE719" s="38" t="s">
        <v>107</v>
      </c>
      <c r="CF719" s="38" t="s">
        <v>107</v>
      </c>
      <c r="CG719" s="38" t="s">
        <v>107</v>
      </c>
      <c r="CH719" s="41" t="s">
        <v>176</v>
      </c>
      <c r="CI719" s="41" t="s">
        <v>176</v>
      </c>
      <c r="CJ719" s="41" t="s">
        <v>173</v>
      </c>
      <c r="CK719" s="53" t="s">
        <v>173</v>
      </c>
      <c r="CL719" s="41" t="s">
        <v>173</v>
      </c>
      <c r="CM719" s="41" t="s">
        <v>173</v>
      </c>
      <c r="CN719" s="41" t="s">
        <v>173</v>
      </c>
      <c r="CO719" s="42" t="s">
        <v>107</v>
      </c>
      <c r="CP719" s="41"/>
      <c r="CQ719" s="41"/>
      <c r="CR719" s="41"/>
      <c r="CS719" s="41"/>
      <c r="CT719" s="41"/>
      <c r="CU719" s="41"/>
      <c r="CV719" s="41"/>
      <c r="CW719" s="41"/>
      <c r="CX719" s="41"/>
      <c r="CY719" s="41"/>
      <c r="CZ719" s="41"/>
      <c r="DA719" s="41"/>
      <c r="DB719" s="41"/>
      <c r="DC719" s="41"/>
      <c r="DD719" s="332">
        <v>11948056</v>
      </c>
      <c r="DE719" s="43">
        <v>1</v>
      </c>
      <c r="DF719" s="390">
        <v>1</v>
      </c>
      <c r="DG719" s="310"/>
      <c r="DH719" s="203"/>
      <c r="DI719" s="279" t="str" cm="1">
        <f t="array" ref="DI719">+IF(AND(C719&lt;&gt;"Vehículos Eléctricos",C719&lt;&gt;"Vehículos Híbridos",AD719="PERCENTIL 50"),
     IF(VLOOKUP(_xlfn.TEXTJOIN("_",FALSE,C719:E719),BD_Perc!$A:$P,_xlfn.IFS(BD!AE719="Intervalo de precio 1",12,BD!AE719="Intervalo de precio 2",13),FALSE)&lt;=1,
     VLOOKUP(_xlfn.TEXTJOIN("_",FALSE,C719:E719),BD_Perc!$A:$P,16,FALSE),"Ok P50"),
     "Ok P30/70 ó Híbrido/Eléctrico")</f>
        <v>Ok P30/70 ó Híbrido/Eléctrico</v>
      </c>
      <c r="DJ719" s="279" t="str">
        <f t="shared" si="67"/>
        <v>Vehículos Convencionales_Camperos/Camionetas_4x2</v>
      </c>
      <c r="DK719" s="331">
        <f t="shared" si="71"/>
        <v>90240000</v>
      </c>
      <c r="DL719" s="326"/>
    </row>
    <row r="720" spans="1:116" ht="25.5">
      <c r="A720" s="28">
        <v>715</v>
      </c>
      <c r="B720" s="29" t="s">
        <v>266</v>
      </c>
      <c r="C720" s="135" t="s">
        <v>0</v>
      </c>
      <c r="D720" s="29" t="s">
        <v>337</v>
      </c>
      <c r="E720" s="42" t="s">
        <v>338</v>
      </c>
      <c r="F720" s="42" t="s">
        <v>107</v>
      </c>
      <c r="G720" s="116" t="s">
        <v>1545</v>
      </c>
      <c r="H720" s="60" t="s">
        <v>291</v>
      </c>
      <c r="I720" s="28">
        <v>9206083</v>
      </c>
      <c r="J720" s="64" t="s">
        <v>1546</v>
      </c>
      <c r="K720" s="31" t="s">
        <v>366</v>
      </c>
      <c r="L720" s="136">
        <v>114</v>
      </c>
      <c r="M720" s="122">
        <v>5</v>
      </c>
      <c r="N720" s="34">
        <v>105000000</v>
      </c>
      <c r="O720" s="34">
        <f>+IFERROR(VLOOKUP(I720,Precio_Fasecolda!A:C,3,FALSE),IFERROR(VLOOKUP(I720,Precio_Fasecolda!B:C,2,FALSE),N720))</f>
        <v>105000000</v>
      </c>
      <c r="P720" s="34">
        <f t="shared" si="68"/>
        <v>0</v>
      </c>
      <c r="Q720" s="122" t="s">
        <v>338</v>
      </c>
      <c r="R720" s="28" t="s">
        <v>130</v>
      </c>
      <c r="S720" s="64" t="s">
        <v>112</v>
      </c>
      <c r="T720" s="28" t="s">
        <v>107</v>
      </c>
      <c r="U720" s="28" t="s">
        <v>107</v>
      </c>
      <c r="V720" s="42" t="s">
        <v>107</v>
      </c>
      <c r="W720" s="28" t="s">
        <v>107</v>
      </c>
      <c r="X720" s="28" t="s">
        <v>107</v>
      </c>
      <c r="Y720" s="28" t="str">
        <f t="shared" si="69"/>
        <v>N.A.</v>
      </c>
      <c r="Z720" s="292">
        <f t="shared" si="66"/>
        <v>100800000</v>
      </c>
      <c r="AA720" s="28" cm="1">
        <f t="array" aca="1" ref="AA720" ca="1">_xlfn.IFS(DK720&lt;$DK$4,1,AND(DK720&gt;=$DK$4,DK720&lt;=$AA$4),2,DK720&gt;$AA$4,3)</f>
        <v>2</v>
      </c>
      <c r="AB720" s="28">
        <v>0</v>
      </c>
      <c r="AC720" s="28" cm="1">
        <f t="array" aca="1" ref="AC720" ca="1">IF(AB720="PERCENTIL 30","",_xlfn.IFS(DK720&lt;$AC$4,1,DK720&gt;$AC$4,2))</f>
        <v>1</v>
      </c>
      <c r="AD720" s="28" t="str">
        <f>+IFERROR(VLOOKUP(_xlfn.TEXTJOIN("_", FALSE, C720:E720), BD_Perc!$A:$O, 15, FALSE),"Segmentación no encontrada o vehículo inactivo")</f>
        <v>PERCENTIL 30-70</v>
      </c>
      <c r="AE720" s="28" t="str" cm="1">
        <f t="array" ref="AE720">_xlfn.IFS(
    AD720 = "PERCENTIL 50",
    _xlfn.IFS(
        BD!DK720 &lt; VLOOKUP(_xlfn.TEXTJOIN("_", FALSE, C720:E720), BD_Perc!$A:$O, 11, FALSE), "Intervalo de precio 1",
        BD!DK720 &gt;= VLOOKUP(_xlfn.TEXTJOIN("_", FALSE, C720:E720), BD_Perc!$A:$O, 11, FALSE), "Intervalo de precio 2"
    ),
    AD720 = "PERCENTIL 30-70",
    _xlfn.IFS(
        BD!DK720 &lt; VLOOKUP(_xlfn.TEXTJOIN("_", FALSE, C720:E720), BD_Perc!$A:$O, 6, FALSE), "Intervalo de precio 1",
        BD!DK720 &lt; VLOOKUP(_xlfn.TEXTJOIN("_", FALSE, C720:E720), BD_Perc!$A:$O, 7, FALSE), "Intervalo de precio 2",
        BD!DK720 &gt;= VLOOKUP(_xlfn.TEXTJOIN("_", FALSE, C720:E720), BD_Perc!$A:$O, 7, FALSE), "Intervalo de precio 3"
    ),
    AD720="Segmentación no encontrada o vehículo inactivo","Segmentación no encontrada o vehículo inactivo"
)</f>
        <v>Intervalo de precio 1</v>
      </c>
      <c r="AF720" s="57" t="s">
        <v>2412</v>
      </c>
      <c r="AG720" s="35" t="b">
        <f t="shared" si="70"/>
        <v>1</v>
      </c>
      <c r="AH720" s="342">
        <v>0.04</v>
      </c>
      <c r="AI720" s="342">
        <v>0.04</v>
      </c>
      <c r="AJ720" s="342">
        <v>0.04</v>
      </c>
      <c r="AK720" s="342">
        <v>0.04</v>
      </c>
      <c r="AL720" s="342">
        <v>0.04</v>
      </c>
      <c r="AM720" s="342">
        <v>0.04</v>
      </c>
      <c r="AN720" s="28" t="s">
        <v>1251</v>
      </c>
      <c r="AO720" s="28" t="s">
        <v>1251</v>
      </c>
      <c r="AP720" s="28" t="s">
        <v>1251</v>
      </c>
      <c r="AQ720" s="143">
        <v>1</v>
      </c>
      <c r="AR720" s="38">
        <v>8689479</v>
      </c>
      <c r="AS720" s="38">
        <v>589650</v>
      </c>
      <c r="AT720" s="38">
        <v>457030</v>
      </c>
      <c r="AU720" s="38" t="s">
        <v>107</v>
      </c>
      <c r="AV720" s="38" t="s">
        <v>107</v>
      </c>
      <c r="AW720" s="38">
        <v>9467039</v>
      </c>
      <c r="AX720" s="38" t="s">
        <v>107</v>
      </c>
      <c r="AY720" s="38" t="s">
        <v>107</v>
      </c>
      <c r="AZ720" s="38">
        <v>310127</v>
      </c>
      <c r="BA720" s="38">
        <v>0</v>
      </c>
      <c r="BB720" s="38" t="s">
        <v>107</v>
      </c>
      <c r="BC720" s="38" t="s">
        <v>107</v>
      </c>
      <c r="BD720" s="38" t="s">
        <v>107</v>
      </c>
      <c r="BE720" s="38" t="s">
        <v>107</v>
      </c>
      <c r="BF720" s="38" t="s">
        <v>107</v>
      </c>
      <c r="BG720" s="38">
        <v>2159464</v>
      </c>
      <c r="BH720" s="38" t="s">
        <v>107</v>
      </c>
      <c r="BI720" s="38">
        <v>636577</v>
      </c>
      <c r="BJ720" s="38">
        <v>757758</v>
      </c>
      <c r="BK720" s="38" t="s">
        <v>107</v>
      </c>
      <c r="BL720" s="38" t="s">
        <v>107</v>
      </c>
      <c r="BM720" s="38">
        <v>179547</v>
      </c>
      <c r="BN720" s="38" t="s">
        <v>107</v>
      </c>
      <c r="BO720" s="38">
        <v>1311855</v>
      </c>
      <c r="BP720" s="38">
        <v>3884750</v>
      </c>
      <c r="BQ720" s="38">
        <v>114258</v>
      </c>
      <c r="BR720" s="38">
        <v>2358599</v>
      </c>
      <c r="BS720" s="38">
        <v>4651908</v>
      </c>
      <c r="BT720" s="38" t="s">
        <v>107</v>
      </c>
      <c r="BU720" s="38" t="s">
        <v>107</v>
      </c>
      <c r="BV720" s="38" t="s">
        <v>107</v>
      </c>
      <c r="BW720" s="38">
        <v>9589457</v>
      </c>
      <c r="BX720" s="38">
        <v>212192</v>
      </c>
      <c r="BY720" s="38" t="s">
        <v>107</v>
      </c>
      <c r="BZ720" s="38" t="s">
        <v>107</v>
      </c>
      <c r="CA720" s="38" t="s">
        <v>107</v>
      </c>
      <c r="CB720" s="38">
        <v>783479</v>
      </c>
      <c r="CC720" s="330" t="s">
        <v>107</v>
      </c>
      <c r="CD720" s="38" t="s">
        <v>107</v>
      </c>
      <c r="CE720" s="38" t="s">
        <v>107</v>
      </c>
      <c r="CF720" s="38" t="s">
        <v>107</v>
      </c>
      <c r="CG720" s="38" t="s">
        <v>107</v>
      </c>
      <c r="CH720" s="41" t="s">
        <v>176</v>
      </c>
      <c r="CI720" s="41" t="s">
        <v>176</v>
      </c>
      <c r="CJ720" s="41" t="s">
        <v>173</v>
      </c>
      <c r="CK720" s="53" t="s">
        <v>173</v>
      </c>
      <c r="CL720" s="41" t="s">
        <v>173</v>
      </c>
      <c r="CM720" s="41" t="s">
        <v>173</v>
      </c>
      <c r="CN720" s="41" t="s">
        <v>173</v>
      </c>
      <c r="CO720" s="42" t="s">
        <v>107</v>
      </c>
      <c r="CP720" s="41"/>
      <c r="CQ720" s="41"/>
      <c r="CR720" s="41"/>
      <c r="CS720" s="41"/>
      <c r="CT720" s="41"/>
      <c r="CU720" s="41"/>
      <c r="CV720" s="41"/>
      <c r="CW720" s="41"/>
      <c r="CX720" s="41"/>
      <c r="CY720" s="41"/>
      <c r="CZ720" s="41"/>
      <c r="DA720" s="41"/>
      <c r="DB720" s="41"/>
      <c r="DC720" s="41"/>
      <c r="DD720" s="332">
        <v>11948056</v>
      </c>
      <c r="DE720" s="43">
        <v>1</v>
      </c>
      <c r="DF720" s="390">
        <v>1</v>
      </c>
      <c r="DG720" s="310"/>
      <c r="DH720" s="203"/>
      <c r="DI720" s="279" t="str" cm="1">
        <f t="array" ref="DI720">+IF(AND(C720&lt;&gt;"Vehículos Eléctricos",C720&lt;&gt;"Vehículos Híbridos",AD720="PERCENTIL 50"),
     IF(VLOOKUP(_xlfn.TEXTJOIN("_",FALSE,C720:E720),BD_Perc!$A:$P,_xlfn.IFS(BD!AE720="Intervalo de precio 1",12,BD!AE720="Intervalo de precio 2",13),FALSE)&lt;=1,
     VLOOKUP(_xlfn.TEXTJOIN("_",FALSE,C720:E720),BD_Perc!$A:$P,16,FALSE),"Ok P50"),
     "Ok P30/70 ó Híbrido/Eléctrico")</f>
        <v>Ok P30/70 ó Híbrido/Eléctrico</v>
      </c>
      <c r="DJ720" s="279" t="str">
        <f t="shared" si="67"/>
        <v>Vehículos Convencionales_Camperos/Camionetas_4x2</v>
      </c>
      <c r="DK720" s="331">
        <f t="shared" si="71"/>
        <v>100800000</v>
      </c>
      <c r="DL720" s="326"/>
    </row>
    <row r="721" spans="1:116" ht="25.5">
      <c r="A721" s="28">
        <v>716</v>
      </c>
      <c r="B721" s="29" t="s">
        <v>266</v>
      </c>
      <c r="C721" s="135" t="s">
        <v>0</v>
      </c>
      <c r="D721" s="29" t="s">
        <v>337</v>
      </c>
      <c r="E721" s="42" t="s">
        <v>338</v>
      </c>
      <c r="F721" s="42" t="s">
        <v>107</v>
      </c>
      <c r="G721" s="116" t="s">
        <v>1547</v>
      </c>
      <c r="H721" s="60" t="s">
        <v>291</v>
      </c>
      <c r="I721" s="28">
        <v>9206076</v>
      </c>
      <c r="J721" s="64" t="s">
        <v>1548</v>
      </c>
      <c r="K721" s="31" t="s">
        <v>366</v>
      </c>
      <c r="L721" s="136">
        <v>110</v>
      </c>
      <c r="M721" s="122">
        <v>5</v>
      </c>
      <c r="N721" s="34">
        <v>97000000</v>
      </c>
      <c r="O721" s="34">
        <f>+IFERROR(VLOOKUP(I721,Precio_Fasecolda!A:C,3,FALSE),IFERROR(VLOOKUP(I721,Precio_Fasecolda!B:C,2,FALSE),N721))</f>
        <v>97000000</v>
      </c>
      <c r="P721" s="34">
        <f t="shared" si="68"/>
        <v>0</v>
      </c>
      <c r="Q721" s="122" t="s">
        <v>338</v>
      </c>
      <c r="R721" s="28" t="s">
        <v>2415</v>
      </c>
      <c r="S721" s="64" t="s">
        <v>112</v>
      </c>
      <c r="T721" s="28" t="s">
        <v>107</v>
      </c>
      <c r="U721" s="28" t="s">
        <v>107</v>
      </c>
      <c r="V721" s="42" t="s">
        <v>107</v>
      </c>
      <c r="W721" s="28" t="s">
        <v>107</v>
      </c>
      <c r="X721" s="28" t="s">
        <v>107</v>
      </c>
      <c r="Y721" s="28" t="str">
        <f t="shared" si="69"/>
        <v>N.A.</v>
      </c>
      <c r="Z721" s="292">
        <f t="shared" si="66"/>
        <v>93120000</v>
      </c>
      <c r="AA721" s="28" cm="1">
        <f t="array" aca="1" ref="AA721" ca="1">_xlfn.IFS(DK721&lt;$DK$4,1,AND(DK721&gt;=$DK$4,DK721&lt;=$AA$4),2,DK721&gt;$AA$4,3)</f>
        <v>2</v>
      </c>
      <c r="AB721" s="28">
        <v>0</v>
      </c>
      <c r="AC721" s="28" cm="1">
        <f t="array" aca="1" ref="AC721" ca="1">IF(AB721="PERCENTIL 30","",_xlfn.IFS(DK721&lt;$AC$4,1,DK721&gt;$AC$4,2))</f>
        <v>1</v>
      </c>
      <c r="AD721" s="28" t="str">
        <f>+IFERROR(VLOOKUP(_xlfn.TEXTJOIN("_", FALSE, C721:E721), BD_Perc!$A:$O, 15, FALSE),"Segmentación no encontrada o vehículo inactivo")</f>
        <v>PERCENTIL 30-70</v>
      </c>
      <c r="AE721" s="28" t="str" cm="1">
        <f t="array" ref="AE721">_xlfn.IFS(
    AD721 = "PERCENTIL 50",
    _xlfn.IFS(
        BD!DK721 &lt; VLOOKUP(_xlfn.TEXTJOIN("_", FALSE, C721:E721), BD_Perc!$A:$O, 11, FALSE), "Intervalo de precio 1",
        BD!DK721 &gt;= VLOOKUP(_xlfn.TEXTJOIN("_", FALSE, C721:E721), BD_Perc!$A:$O, 11, FALSE), "Intervalo de precio 2"
    ),
    AD721 = "PERCENTIL 30-70",
    _xlfn.IFS(
        BD!DK721 &lt; VLOOKUP(_xlfn.TEXTJOIN("_", FALSE, C721:E721), BD_Perc!$A:$O, 6, FALSE), "Intervalo de precio 1",
        BD!DK721 &lt; VLOOKUP(_xlfn.TEXTJOIN("_", FALSE, C721:E721), BD_Perc!$A:$O, 7, FALSE), "Intervalo de precio 2",
        BD!DK721 &gt;= VLOOKUP(_xlfn.TEXTJOIN("_", FALSE, C721:E721), BD_Perc!$A:$O, 7, FALSE), "Intervalo de precio 3"
    ),
    AD721="Segmentación no encontrada o vehículo inactivo","Segmentación no encontrada o vehículo inactivo"
)</f>
        <v>Intervalo de precio 1</v>
      </c>
      <c r="AF721" s="57" t="s">
        <v>2412</v>
      </c>
      <c r="AG721" s="35" t="b">
        <f t="shared" si="70"/>
        <v>1</v>
      </c>
      <c r="AH721" s="342">
        <v>0.04</v>
      </c>
      <c r="AI721" s="342">
        <v>0.04</v>
      </c>
      <c r="AJ721" s="342">
        <v>0.04</v>
      </c>
      <c r="AK721" s="342">
        <v>0.04</v>
      </c>
      <c r="AL721" s="342">
        <v>0.04</v>
      </c>
      <c r="AM721" s="342">
        <v>0.04</v>
      </c>
      <c r="AN721" s="28" t="s">
        <v>1251</v>
      </c>
      <c r="AO721" s="28" t="s">
        <v>1251</v>
      </c>
      <c r="AP721" s="28" t="s">
        <v>1251</v>
      </c>
      <c r="AQ721" s="143">
        <v>1</v>
      </c>
      <c r="AR721" s="38">
        <v>8689479</v>
      </c>
      <c r="AS721" s="38">
        <v>589650</v>
      </c>
      <c r="AT721" s="38">
        <v>457030</v>
      </c>
      <c r="AU721" s="38" t="s">
        <v>107</v>
      </c>
      <c r="AV721" s="38" t="s">
        <v>107</v>
      </c>
      <c r="AW721" s="38">
        <v>9467039</v>
      </c>
      <c r="AX721" s="38" t="s">
        <v>107</v>
      </c>
      <c r="AY721" s="38" t="s">
        <v>107</v>
      </c>
      <c r="AZ721" s="38">
        <v>310127</v>
      </c>
      <c r="BA721" s="38">
        <v>0</v>
      </c>
      <c r="BB721" s="38" t="s">
        <v>107</v>
      </c>
      <c r="BC721" s="38" t="s">
        <v>107</v>
      </c>
      <c r="BD721" s="38" t="s">
        <v>107</v>
      </c>
      <c r="BE721" s="38" t="s">
        <v>107</v>
      </c>
      <c r="BF721" s="38" t="s">
        <v>107</v>
      </c>
      <c r="BG721" s="38">
        <v>2159464</v>
      </c>
      <c r="BH721" s="38" t="s">
        <v>107</v>
      </c>
      <c r="BI721" s="38">
        <v>636577</v>
      </c>
      <c r="BJ721" s="38">
        <v>757758</v>
      </c>
      <c r="BK721" s="38" t="s">
        <v>107</v>
      </c>
      <c r="BL721" s="38" t="s">
        <v>107</v>
      </c>
      <c r="BM721" s="38">
        <v>179547</v>
      </c>
      <c r="BN721" s="38" t="s">
        <v>107</v>
      </c>
      <c r="BO721" s="38">
        <v>1311855</v>
      </c>
      <c r="BP721" s="38">
        <v>3884750</v>
      </c>
      <c r="BQ721" s="38">
        <v>114258</v>
      </c>
      <c r="BR721" s="38">
        <v>2358599</v>
      </c>
      <c r="BS721" s="38">
        <v>4651908</v>
      </c>
      <c r="BT721" s="38" t="s">
        <v>107</v>
      </c>
      <c r="BU721" s="38" t="s">
        <v>107</v>
      </c>
      <c r="BV721" s="38" t="s">
        <v>107</v>
      </c>
      <c r="BW721" s="38">
        <v>9589457</v>
      </c>
      <c r="BX721" s="38">
        <v>212192</v>
      </c>
      <c r="BY721" s="38" t="s">
        <v>107</v>
      </c>
      <c r="BZ721" s="38" t="s">
        <v>107</v>
      </c>
      <c r="CA721" s="38" t="s">
        <v>107</v>
      </c>
      <c r="CB721" s="38">
        <v>783479</v>
      </c>
      <c r="CC721" s="330" t="s">
        <v>107</v>
      </c>
      <c r="CD721" s="38" t="s">
        <v>107</v>
      </c>
      <c r="CE721" s="38" t="s">
        <v>107</v>
      </c>
      <c r="CF721" s="38" t="s">
        <v>107</v>
      </c>
      <c r="CG721" s="38" t="s">
        <v>107</v>
      </c>
      <c r="CH721" s="41" t="s">
        <v>176</v>
      </c>
      <c r="CI721" s="41" t="s">
        <v>176</v>
      </c>
      <c r="CJ721" s="41" t="s">
        <v>173</v>
      </c>
      <c r="CK721" s="53" t="s">
        <v>173</v>
      </c>
      <c r="CL721" s="41" t="s">
        <v>173</v>
      </c>
      <c r="CM721" s="41" t="s">
        <v>173</v>
      </c>
      <c r="CN721" s="41" t="s">
        <v>173</v>
      </c>
      <c r="CO721" s="42" t="s">
        <v>107</v>
      </c>
      <c r="CP721" s="41"/>
      <c r="CQ721" s="41"/>
      <c r="CR721" s="41"/>
      <c r="CS721" s="41"/>
      <c r="CT721" s="41"/>
      <c r="CU721" s="41"/>
      <c r="CV721" s="41"/>
      <c r="CW721" s="41"/>
      <c r="CX721" s="41"/>
      <c r="CY721" s="41"/>
      <c r="CZ721" s="41"/>
      <c r="DA721" s="41"/>
      <c r="DB721" s="41"/>
      <c r="DC721" s="41"/>
      <c r="DD721" s="332">
        <v>11948056</v>
      </c>
      <c r="DE721" s="43">
        <v>1</v>
      </c>
      <c r="DF721" s="390">
        <v>1</v>
      </c>
      <c r="DG721" s="310"/>
      <c r="DH721" s="203"/>
      <c r="DI721" s="279" t="str" cm="1">
        <f t="array" ref="DI721">+IF(AND(C721&lt;&gt;"Vehículos Eléctricos",C721&lt;&gt;"Vehículos Híbridos",AD721="PERCENTIL 50"),
     IF(VLOOKUP(_xlfn.TEXTJOIN("_",FALSE,C721:E721),BD_Perc!$A:$P,_xlfn.IFS(BD!AE721="Intervalo de precio 1",12,BD!AE721="Intervalo de precio 2",13),FALSE)&lt;=1,
     VLOOKUP(_xlfn.TEXTJOIN("_",FALSE,C721:E721),BD_Perc!$A:$P,16,FALSE),"Ok P50"),
     "Ok P30/70 ó Híbrido/Eléctrico")</f>
        <v>Ok P30/70 ó Híbrido/Eléctrico</v>
      </c>
      <c r="DJ721" s="279" t="str">
        <f t="shared" si="67"/>
        <v>Vehículos Convencionales_Camperos/Camionetas_4x2</v>
      </c>
      <c r="DK721" s="331">
        <f t="shared" si="71"/>
        <v>93120000</v>
      </c>
      <c r="DL721" s="326"/>
    </row>
    <row r="722" spans="1:116" ht="25.5">
      <c r="A722" s="28">
        <v>717</v>
      </c>
      <c r="B722" s="29" t="s">
        <v>266</v>
      </c>
      <c r="C722" s="135" t="s">
        <v>0</v>
      </c>
      <c r="D722" s="29" t="s">
        <v>337</v>
      </c>
      <c r="E722" s="42" t="s">
        <v>338</v>
      </c>
      <c r="F722" s="42" t="s">
        <v>107</v>
      </c>
      <c r="G722" s="116" t="s">
        <v>1549</v>
      </c>
      <c r="H722" s="60" t="s">
        <v>291</v>
      </c>
      <c r="I722" s="28">
        <v>9206077</v>
      </c>
      <c r="J722" s="64" t="s">
        <v>1550</v>
      </c>
      <c r="K722" s="31" t="s">
        <v>366</v>
      </c>
      <c r="L722" s="136">
        <v>110</v>
      </c>
      <c r="M722" s="122">
        <v>5</v>
      </c>
      <c r="N722" s="34">
        <v>89200000</v>
      </c>
      <c r="O722" s="34">
        <f>+IFERROR(VLOOKUP(I722,Precio_Fasecolda!A:C,3,FALSE),IFERROR(VLOOKUP(I722,Precio_Fasecolda!B:C,2,FALSE),N722))</f>
        <v>89200000</v>
      </c>
      <c r="P722" s="34">
        <f t="shared" si="68"/>
        <v>0</v>
      </c>
      <c r="Q722" s="122" t="s">
        <v>338</v>
      </c>
      <c r="R722" s="28" t="s">
        <v>130</v>
      </c>
      <c r="S722" s="64" t="s">
        <v>112</v>
      </c>
      <c r="T722" s="28" t="s">
        <v>107</v>
      </c>
      <c r="U722" s="28" t="s">
        <v>107</v>
      </c>
      <c r="V722" s="42" t="s">
        <v>107</v>
      </c>
      <c r="W722" s="28" t="s">
        <v>107</v>
      </c>
      <c r="X722" s="28" t="s">
        <v>107</v>
      </c>
      <c r="Y722" s="28" t="str">
        <f t="shared" si="69"/>
        <v>N.A.</v>
      </c>
      <c r="Z722" s="292">
        <f t="shared" si="66"/>
        <v>85632000</v>
      </c>
      <c r="AA722" s="28" cm="1">
        <f t="array" aca="1" ref="AA722" ca="1">_xlfn.IFS(DK722&lt;$DK$4,1,AND(DK722&gt;=$DK$4,DK722&lt;=$AA$4),2,DK722&gt;$AA$4,3)</f>
        <v>2</v>
      </c>
      <c r="AB722" s="28">
        <v>0</v>
      </c>
      <c r="AC722" s="28" cm="1">
        <f t="array" aca="1" ref="AC722" ca="1">IF(AB722="PERCENTIL 30","",_xlfn.IFS(DK722&lt;$AC$4,1,DK722&gt;$AC$4,2))</f>
        <v>1</v>
      </c>
      <c r="AD722" s="28" t="str">
        <f>+IFERROR(VLOOKUP(_xlfn.TEXTJOIN("_", FALSE, C722:E722), BD_Perc!$A:$O, 15, FALSE),"Segmentación no encontrada o vehículo inactivo")</f>
        <v>PERCENTIL 30-70</v>
      </c>
      <c r="AE722" s="28" t="str" cm="1">
        <f t="array" ref="AE722">_xlfn.IFS(
    AD722 = "PERCENTIL 50",
    _xlfn.IFS(
        BD!DK722 &lt; VLOOKUP(_xlfn.TEXTJOIN("_", FALSE, C722:E722), BD_Perc!$A:$O, 11, FALSE), "Intervalo de precio 1",
        BD!DK722 &gt;= VLOOKUP(_xlfn.TEXTJOIN("_", FALSE, C722:E722), BD_Perc!$A:$O, 11, FALSE), "Intervalo de precio 2"
    ),
    AD722 = "PERCENTIL 30-70",
    _xlfn.IFS(
        BD!DK722 &lt; VLOOKUP(_xlfn.TEXTJOIN("_", FALSE, C722:E722), BD_Perc!$A:$O, 6, FALSE), "Intervalo de precio 1",
        BD!DK722 &lt; VLOOKUP(_xlfn.TEXTJOIN("_", FALSE, C722:E722), BD_Perc!$A:$O, 7, FALSE), "Intervalo de precio 2",
        BD!DK722 &gt;= VLOOKUP(_xlfn.TEXTJOIN("_", FALSE, C722:E722), BD_Perc!$A:$O, 7, FALSE), "Intervalo de precio 3"
    ),
    AD722="Segmentación no encontrada o vehículo inactivo","Segmentación no encontrada o vehículo inactivo"
)</f>
        <v>Intervalo de precio 1</v>
      </c>
      <c r="AF722" s="57" t="s">
        <v>2412</v>
      </c>
      <c r="AG722" s="35" t="b">
        <f t="shared" si="70"/>
        <v>1</v>
      </c>
      <c r="AH722" s="342">
        <v>0.04</v>
      </c>
      <c r="AI722" s="342">
        <v>0.04</v>
      </c>
      <c r="AJ722" s="342">
        <v>0.04</v>
      </c>
      <c r="AK722" s="342">
        <v>0.04</v>
      </c>
      <c r="AL722" s="342">
        <v>0.04</v>
      </c>
      <c r="AM722" s="342">
        <v>0.04</v>
      </c>
      <c r="AN722" s="28" t="s">
        <v>1251</v>
      </c>
      <c r="AO722" s="28" t="s">
        <v>1251</v>
      </c>
      <c r="AP722" s="28" t="s">
        <v>1251</v>
      </c>
      <c r="AQ722" s="143">
        <v>1</v>
      </c>
      <c r="AR722" s="38">
        <v>8689479</v>
      </c>
      <c r="AS722" s="38">
        <v>589650</v>
      </c>
      <c r="AT722" s="38">
        <v>457030</v>
      </c>
      <c r="AU722" s="38" t="s">
        <v>107</v>
      </c>
      <c r="AV722" s="38" t="s">
        <v>107</v>
      </c>
      <c r="AW722" s="38">
        <v>9467039</v>
      </c>
      <c r="AX722" s="38" t="s">
        <v>107</v>
      </c>
      <c r="AY722" s="38" t="s">
        <v>107</v>
      </c>
      <c r="AZ722" s="38">
        <v>310127</v>
      </c>
      <c r="BA722" s="38">
        <v>0</v>
      </c>
      <c r="BB722" s="38" t="s">
        <v>107</v>
      </c>
      <c r="BC722" s="38" t="s">
        <v>107</v>
      </c>
      <c r="BD722" s="38" t="s">
        <v>107</v>
      </c>
      <c r="BE722" s="38" t="s">
        <v>107</v>
      </c>
      <c r="BF722" s="38" t="s">
        <v>107</v>
      </c>
      <c r="BG722" s="38">
        <v>2159464</v>
      </c>
      <c r="BH722" s="38" t="s">
        <v>107</v>
      </c>
      <c r="BI722" s="38">
        <v>636577</v>
      </c>
      <c r="BJ722" s="38">
        <v>757758</v>
      </c>
      <c r="BK722" s="38" t="s">
        <v>107</v>
      </c>
      <c r="BL722" s="38" t="s">
        <v>107</v>
      </c>
      <c r="BM722" s="38">
        <v>179547</v>
      </c>
      <c r="BN722" s="38" t="s">
        <v>107</v>
      </c>
      <c r="BO722" s="38">
        <v>1311855</v>
      </c>
      <c r="BP722" s="38">
        <v>3884750</v>
      </c>
      <c r="BQ722" s="38">
        <v>114258</v>
      </c>
      <c r="BR722" s="38">
        <v>2358599</v>
      </c>
      <c r="BS722" s="38">
        <v>4651908</v>
      </c>
      <c r="BT722" s="38" t="s">
        <v>107</v>
      </c>
      <c r="BU722" s="38" t="s">
        <v>107</v>
      </c>
      <c r="BV722" s="38" t="s">
        <v>107</v>
      </c>
      <c r="BW722" s="38">
        <v>9589457</v>
      </c>
      <c r="BX722" s="38">
        <v>212192</v>
      </c>
      <c r="BY722" s="38" t="s">
        <v>107</v>
      </c>
      <c r="BZ722" s="38" t="s">
        <v>107</v>
      </c>
      <c r="CA722" s="38" t="s">
        <v>107</v>
      </c>
      <c r="CB722" s="38">
        <v>783479</v>
      </c>
      <c r="CC722" s="330" t="s">
        <v>107</v>
      </c>
      <c r="CD722" s="38" t="s">
        <v>107</v>
      </c>
      <c r="CE722" s="38" t="s">
        <v>107</v>
      </c>
      <c r="CF722" s="38" t="s">
        <v>107</v>
      </c>
      <c r="CG722" s="38" t="s">
        <v>107</v>
      </c>
      <c r="CH722" s="41" t="s">
        <v>176</v>
      </c>
      <c r="CI722" s="41" t="s">
        <v>176</v>
      </c>
      <c r="CJ722" s="41" t="s">
        <v>173</v>
      </c>
      <c r="CK722" s="53" t="s">
        <v>173</v>
      </c>
      <c r="CL722" s="41" t="s">
        <v>173</v>
      </c>
      <c r="CM722" s="41" t="s">
        <v>173</v>
      </c>
      <c r="CN722" s="41" t="s">
        <v>173</v>
      </c>
      <c r="CO722" s="42" t="s">
        <v>107</v>
      </c>
      <c r="CP722" s="41"/>
      <c r="CQ722" s="41"/>
      <c r="CR722" s="41"/>
      <c r="CS722" s="41"/>
      <c r="CT722" s="41"/>
      <c r="CU722" s="41"/>
      <c r="CV722" s="41"/>
      <c r="CW722" s="41"/>
      <c r="CX722" s="41"/>
      <c r="CY722" s="41"/>
      <c r="CZ722" s="41"/>
      <c r="DA722" s="41"/>
      <c r="DB722" s="41"/>
      <c r="DC722" s="41"/>
      <c r="DD722" s="332">
        <v>11948056</v>
      </c>
      <c r="DE722" s="43">
        <v>1</v>
      </c>
      <c r="DF722" s="390">
        <v>1</v>
      </c>
      <c r="DG722" s="310"/>
      <c r="DH722" s="203"/>
      <c r="DI722" s="279" t="str" cm="1">
        <f t="array" ref="DI722">+IF(AND(C722&lt;&gt;"Vehículos Eléctricos",C722&lt;&gt;"Vehículos Híbridos",AD722="PERCENTIL 50"),
     IF(VLOOKUP(_xlfn.TEXTJOIN("_",FALSE,C722:E722),BD_Perc!$A:$P,_xlfn.IFS(BD!AE722="Intervalo de precio 1",12,BD!AE722="Intervalo de precio 2",13),FALSE)&lt;=1,
     VLOOKUP(_xlfn.TEXTJOIN("_",FALSE,C722:E722),BD_Perc!$A:$P,16,FALSE),"Ok P50"),
     "Ok P30/70 ó Híbrido/Eléctrico")</f>
        <v>Ok P30/70 ó Híbrido/Eléctrico</v>
      </c>
      <c r="DJ722" s="279" t="str">
        <f t="shared" si="67"/>
        <v>Vehículos Convencionales_Camperos/Camionetas_4x2</v>
      </c>
      <c r="DK722" s="331">
        <f t="shared" si="71"/>
        <v>85632000</v>
      </c>
      <c r="DL722" s="326"/>
    </row>
    <row r="723" spans="1:116" ht="25.5">
      <c r="A723" s="28">
        <v>718</v>
      </c>
      <c r="B723" s="29" t="s">
        <v>266</v>
      </c>
      <c r="C723" s="135" t="s">
        <v>0</v>
      </c>
      <c r="D723" s="29" t="s">
        <v>337</v>
      </c>
      <c r="E723" s="42" t="s">
        <v>338</v>
      </c>
      <c r="F723" s="42" t="s">
        <v>107</v>
      </c>
      <c r="G723" s="116" t="s">
        <v>1551</v>
      </c>
      <c r="H723" s="60" t="s">
        <v>291</v>
      </c>
      <c r="I723" s="28">
        <v>9206078</v>
      </c>
      <c r="J723" s="64" t="s">
        <v>1552</v>
      </c>
      <c r="K723" s="31" t="s">
        <v>366</v>
      </c>
      <c r="L723" s="136">
        <v>110</v>
      </c>
      <c r="M723" s="122">
        <v>5</v>
      </c>
      <c r="N723" s="34">
        <v>112500000</v>
      </c>
      <c r="O723" s="34">
        <f>+IFERROR(VLOOKUP(I723,Precio_Fasecolda!A:C,3,FALSE),IFERROR(VLOOKUP(I723,Precio_Fasecolda!B:C,2,FALSE),N723))</f>
        <v>112500000</v>
      </c>
      <c r="P723" s="34">
        <f t="shared" si="68"/>
        <v>0</v>
      </c>
      <c r="Q723" s="122" t="s">
        <v>338</v>
      </c>
      <c r="R723" s="28" t="s">
        <v>130</v>
      </c>
      <c r="S723" s="64" t="s">
        <v>112</v>
      </c>
      <c r="T723" s="28" t="s">
        <v>107</v>
      </c>
      <c r="U723" s="28" t="s">
        <v>107</v>
      </c>
      <c r="V723" s="42" t="s">
        <v>107</v>
      </c>
      <c r="W723" s="28" t="s">
        <v>107</v>
      </c>
      <c r="X723" s="28" t="s">
        <v>107</v>
      </c>
      <c r="Y723" s="28" t="str">
        <f t="shared" si="69"/>
        <v>N.A.</v>
      </c>
      <c r="Z723" s="292">
        <f t="shared" si="66"/>
        <v>108000000</v>
      </c>
      <c r="AA723" s="28" cm="1">
        <f t="array" aca="1" ref="AA723" ca="1">_xlfn.IFS(DK723&lt;$DK$4,1,AND(DK723&gt;=$DK$4,DK723&lt;=$AA$4),2,DK723&gt;$AA$4,3)</f>
        <v>2</v>
      </c>
      <c r="AB723" s="28">
        <v>0</v>
      </c>
      <c r="AC723" s="28" cm="1">
        <f t="array" aca="1" ref="AC723" ca="1">IF(AB723="PERCENTIL 30","",_xlfn.IFS(DK723&lt;$AC$4,1,DK723&gt;$AC$4,2))</f>
        <v>1</v>
      </c>
      <c r="AD723" s="28" t="str">
        <f>+IFERROR(VLOOKUP(_xlfn.TEXTJOIN("_", FALSE, C723:E723), BD_Perc!$A:$O, 15, FALSE),"Segmentación no encontrada o vehículo inactivo")</f>
        <v>PERCENTIL 30-70</v>
      </c>
      <c r="AE723" s="28" t="str" cm="1">
        <f t="array" ref="AE723">_xlfn.IFS(
    AD723 = "PERCENTIL 50",
    _xlfn.IFS(
        BD!DK723 &lt; VLOOKUP(_xlfn.TEXTJOIN("_", FALSE, C723:E723), BD_Perc!$A:$O, 11, FALSE), "Intervalo de precio 1",
        BD!DK723 &gt;= VLOOKUP(_xlfn.TEXTJOIN("_", FALSE, C723:E723), BD_Perc!$A:$O, 11, FALSE), "Intervalo de precio 2"
    ),
    AD723 = "PERCENTIL 30-70",
    _xlfn.IFS(
        BD!DK723 &lt; VLOOKUP(_xlfn.TEXTJOIN("_", FALSE, C723:E723), BD_Perc!$A:$O, 6, FALSE), "Intervalo de precio 1",
        BD!DK723 &lt; VLOOKUP(_xlfn.TEXTJOIN("_", FALSE, C723:E723), BD_Perc!$A:$O, 7, FALSE), "Intervalo de precio 2",
        BD!DK723 &gt;= VLOOKUP(_xlfn.TEXTJOIN("_", FALSE, C723:E723), BD_Perc!$A:$O, 7, FALSE), "Intervalo de precio 3"
    ),
    AD723="Segmentación no encontrada o vehículo inactivo","Segmentación no encontrada o vehículo inactivo"
)</f>
        <v>Intervalo de precio 2</v>
      </c>
      <c r="AF723" s="57" t="s">
        <v>2413</v>
      </c>
      <c r="AG723" s="35" t="b">
        <f t="shared" si="70"/>
        <v>1</v>
      </c>
      <c r="AH723" s="342">
        <v>0.04</v>
      </c>
      <c r="AI723" s="342">
        <v>0.04</v>
      </c>
      <c r="AJ723" s="342">
        <v>0.04</v>
      </c>
      <c r="AK723" s="342">
        <v>0.04</v>
      </c>
      <c r="AL723" s="342">
        <v>0.04</v>
      </c>
      <c r="AM723" s="342">
        <v>0.04</v>
      </c>
      <c r="AN723" s="28" t="s">
        <v>1251</v>
      </c>
      <c r="AO723" s="28" t="s">
        <v>1251</v>
      </c>
      <c r="AP723" s="28" t="s">
        <v>1251</v>
      </c>
      <c r="AQ723" s="143">
        <v>1</v>
      </c>
      <c r="AR723" s="38">
        <v>8689479</v>
      </c>
      <c r="AS723" s="38">
        <v>589650</v>
      </c>
      <c r="AT723" s="38">
        <v>457030</v>
      </c>
      <c r="AU723" s="38" t="s">
        <v>107</v>
      </c>
      <c r="AV723" s="38" t="s">
        <v>107</v>
      </c>
      <c r="AW723" s="38">
        <v>9467039</v>
      </c>
      <c r="AX723" s="38" t="s">
        <v>107</v>
      </c>
      <c r="AY723" s="38" t="s">
        <v>107</v>
      </c>
      <c r="AZ723" s="38">
        <v>310127</v>
      </c>
      <c r="BA723" s="38">
        <v>0</v>
      </c>
      <c r="BB723" s="38" t="s">
        <v>107</v>
      </c>
      <c r="BC723" s="38" t="s">
        <v>107</v>
      </c>
      <c r="BD723" s="38" t="s">
        <v>107</v>
      </c>
      <c r="BE723" s="38" t="s">
        <v>107</v>
      </c>
      <c r="BF723" s="38" t="s">
        <v>107</v>
      </c>
      <c r="BG723" s="38">
        <v>2159464</v>
      </c>
      <c r="BH723" s="38" t="s">
        <v>107</v>
      </c>
      <c r="BI723" s="38">
        <v>636577</v>
      </c>
      <c r="BJ723" s="38">
        <v>757758</v>
      </c>
      <c r="BK723" s="38" t="s">
        <v>107</v>
      </c>
      <c r="BL723" s="38" t="s">
        <v>107</v>
      </c>
      <c r="BM723" s="38">
        <v>179547</v>
      </c>
      <c r="BN723" s="38" t="s">
        <v>107</v>
      </c>
      <c r="BO723" s="38">
        <v>1311855</v>
      </c>
      <c r="BP723" s="38">
        <v>3884750</v>
      </c>
      <c r="BQ723" s="38">
        <v>114258</v>
      </c>
      <c r="BR723" s="38">
        <v>2358599</v>
      </c>
      <c r="BS723" s="38">
        <v>4651908</v>
      </c>
      <c r="BT723" s="38" t="s">
        <v>107</v>
      </c>
      <c r="BU723" s="38" t="s">
        <v>107</v>
      </c>
      <c r="BV723" s="38" t="s">
        <v>107</v>
      </c>
      <c r="BW723" s="38">
        <v>9589457</v>
      </c>
      <c r="BX723" s="38">
        <v>212192</v>
      </c>
      <c r="BY723" s="38" t="s">
        <v>107</v>
      </c>
      <c r="BZ723" s="38" t="s">
        <v>107</v>
      </c>
      <c r="CA723" s="38" t="s">
        <v>107</v>
      </c>
      <c r="CB723" s="38">
        <v>783479</v>
      </c>
      <c r="CC723" s="330" t="s">
        <v>107</v>
      </c>
      <c r="CD723" s="38" t="s">
        <v>107</v>
      </c>
      <c r="CE723" s="38" t="s">
        <v>107</v>
      </c>
      <c r="CF723" s="38" t="s">
        <v>107</v>
      </c>
      <c r="CG723" s="38" t="s">
        <v>107</v>
      </c>
      <c r="CH723" s="41" t="s">
        <v>176</v>
      </c>
      <c r="CI723" s="41" t="s">
        <v>176</v>
      </c>
      <c r="CJ723" s="41" t="s">
        <v>173</v>
      </c>
      <c r="CK723" s="53" t="s">
        <v>173</v>
      </c>
      <c r="CL723" s="41" t="s">
        <v>173</v>
      </c>
      <c r="CM723" s="41" t="s">
        <v>173</v>
      </c>
      <c r="CN723" s="41" t="s">
        <v>173</v>
      </c>
      <c r="CO723" s="42" t="s">
        <v>107</v>
      </c>
      <c r="CP723" s="41"/>
      <c r="CQ723" s="41"/>
      <c r="CR723" s="41"/>
      <c r="CS723" s="41"/>
      <c r="CT723" s="41"/>
      <c r="CU723" s="41"/>
      <c r="CV723" s="41"/>
      <c r="CW723" s="41"/>
      <c r="CX723" s="41"/>
      <c r="CY723" s="41"/>
      <c r="CZ723" s="41"/>
      <c r="DA723" s="41"/>
      <c r="DB723" s="41"/>
      <c r="DC723" s="41"/>
      <c r="DD723" s="332">
        <v>11948056</v>
      </c>
      <c r="DE723" s="43">
        <v>1</v>
      </c>
      <c r="DF723" s="390">
        <v>1</v>
      </c>
      <c r="DG723" s="310"/>
      <c r="DH723" s="203"/>
      <c r="DI723" s="279" t="str" cm="1">
        <f t="array" ref="DI723">+IF(AND(C723&lt;&gt;"Vehículos Eléctricos",C723&lt;&gt;"Vehículos Híbridos",AD723="PERCENTIL 50"),
     IF(VLOOKUP(_xlfn.TEXTJOIN("_",FALSE,C723:E723),BD_Perc!$A:$P,_xlfn.IFS(BD!AE723="Intervalo de precio 1",12,BD!AE723="Intervalo de precio 2",13),FALSE)&lt;=1,
     VLOOKUP(_xlfn.TEXTJOIN("_",FALSE,C723:E723),BD_Perc!$A:$P,16,FALSE),"Ok P50"),
     "Ok P30/70 ó Híbrido/Eléctrico")</f>
        <v>Ok P30/70 ó Híbrido/Eléctrico</v>
      </c>
      <c r="DJ723" s="279" t="str">
        <f t="shared" si="67"/>
        <v>Vehículos Convencionales_Camperos/Camionetas_4x2</v>
      </c>
      <c r="DK723" s="331">
        <f t="shared" si="71"/>
        <v>108000000</v>
      </c>
      <c r="DL723" s="326"/>
    </row>
    <row r="724" spans="1:116" ht="25.5">
      <c r="A724" s="28">
        <v>719</v>
      </c>
      <c r="B724" s="29" t="s">
        <v>266</v>
      </c>
      <c r="C724" s="135" t="s">
        <v>0</v>
      </c>
      <c r="D724" s="29" t="s">
        <v>337</v>
      </c>
      <c r="E724" s="42" t="s">
        <v>338</v>
      </c>
      <c r="F724" s="42" t="s">
        <v>107</v>
      </c>
      <c r="G724" s="116" t="s">
        <v>1553</v>
      </c>
      <c r="H724" s="60" t="s">
        <v>291</v>
      </c>
      <c r="I724" s="28">
        <v>9206079</v>
      </c>
      <c r="J724" s="64" t="s">
        <v>1554</v>
      </c>
      <c r="K724" s="31" t="s">
        <v>366</v>
      </c>
      <c r="L724" s="136">
        <v>110</v>
      </c>
      <c r="M724" s="122">
        <v>5</v>
      </c>
      <c r="N724" s="34">
        <v>110200000</v>
      </c>
      <c r="O724" s="34">
        <f>+IFERROR(VLOOKUP(I724,Precio_Fasecolda!A:C,3,FALSE),IFERROR(VLOOKUP(I724,Precio_Fasecolda!B:C,2,FALSE),N724))</f>
        <v>110200000</v>
      </c>
      <c r="P724" s="34">
        <f t="shared" si="68"/>
        <v>0</v>
      </c>
      <c r="Q724" s="122" t="s">
        <v>338</v>
      </c>
      <c r="R724" s="28" t="s">
        <v>130</v>
      </c>
      <c r="S724" s="64" t="s">
        <v>112</v>
      </c>
      <c r="T724" s="28" t="s">
        <v>107</v>
      </c>
      <c r="U724" s="28" t="s">
        <v>107</v>
      </c>
      <c r="V724" s="42" t="s">
        <v>107</v>
      </c>
      <c r="W724" s="28" t="s">
        <v>107</v>
      </c>
      <c r="X724" s="28" t="s">
        <v>107</v>
      </c>
      <c r="Y724" s="28" t="str">
        <f t="shared" si="69"/>
        <v>N.A.</v>
      </c>
      <c r="Z724" s="292">
        <f t="shared" si="66"/>
        <v>105792000</v>
      </c>
      <c r="AA724" s="28" cm="1">
        <f t="array" aca="1" ref="AA724" ca="1">_xlfn.IFS(DK724&lt;$DK$4,1,AND(DK724&gt;=$DK$4,DK724&lt;=$AA$4),2,DK724&gt;$AA$4,3)</f>
        <v>2</v>
      </c>
      <c r="AB724" s="28">
        <v>0</v>
      </c>
      <c r="AC724" s="28" cm="1">
        <f t="array" aca="1" ref="AC724" ca="1">IF(AB724="PERCENTIL 30","",_xlfn.IFS(DK724&lt;$AC$4,1,DK724&gt;$AC$4,2))</f>
        <v>1</v>
      </c>
      <c r="AD724" s="28" t="str">
        <f>+IFERROR(VLOOKUP(_xlfn.TEXTJOIN("_", FALSE, C724:E724), BD_Perc!$A:$O, 15, FALSE),"Segmentación no encontrada o vehículo inactivo")</f>
        <v>PERCENTIL 30-70</v>
      </c>
      <c r="AE724" s="28" t="str" cm="1">
        <f t="array" ref="AE724">_xlfn.IFS(
    AD724 = "PERCENTIL 50",
    _xlfn.IFS(
        BD!DK724 &lt; VLOOKUP(_xlfn.TEXTJOIN("_", FALSE, C724:E724), BD_Perc!$A:$O, 11, FALSE), "Intervalo de precio 1",
        BD!DK724 &gt;= VLOOKUP(_xlfn.TEXTJOIN("_", FALSE, C724:E724), BD_Perc!$A:$O, 11, FALSE), "Intervalo de precio 2"
    ),
    AD724 = "PERCENTIL 30-70",
    _xlfn.IFS(
        BD!DK724 &lt; VLOOKUP(_xlfn.TEXTJOIN("_", FALSE, C724:E724), BD_Perc!$A:$O, 6, FALSE), "Intervalo de precio 1",
        BD!DK724 &lt; VLOOKUP(_xlfn.TEXTJOIN("_", FALSE, C724:E724), BD_Perc!$A:$O, 7, FALSE), "Intervalo de precio 2",
        BD!DK724 &gt;= VLOOKUP(_xlfn.TEXTJOIN("_", FALSE, C724:E724), BD_Perc!$A:$O, 7, FALSE), "Intervalo de precio 3"
    ),
    AD724="Segmentación no encontrada o vehículo inactivo","Segmentación no encontrada o vehículo inactivo"
)</f>
        <v>Intervalo de precio 2</v>
      </c>
      <c r="AF724" s="57" t="s">
        <v>2413</v>
      </c>
      <c r="AG724" s="35" t="b">
        <f t="shared" si="70"/>
        <v>1</v>
      </c>
      <c r="AH724" s="342">
        <v>0.04</v>
      </c>
      <c r="AI724" s="342">
        <v>0.04</v>
      </c>
      <c r="AJ724" s="342">
        <v>0.04</v>
      </c>
      <c r="AK724" s="342">
        <v>0.04</v>
      </c>
      <c r="AL724" s="342">
        <v>0.04</v>
      </c>
      <c r="AM724" s="342">
        <v>0.04</v>
      </c>
      <c r="AN724" s="28" t="s">
        <v>1251</v>
      </c>
      <c r="AO724" s="28" t="s">
        <v>1251</v>
      </c>
      <c r="AP724" s="28" t="s">
        <v>1251</v>
      </c>
      <c r="AQ724" s="143">
        <v>1</v>
      </c>
      <c r="AR724" s="38">
        <v>8689479</v>
      </c>
      <c r="AS724" s="38">
        <v>589650</v>
      </c>
      <c r="AT724" s="38">
        <v>457030</v>
      </c>
      <c r="AU724" s="38" t="s">
        <v>107</v>
      </c>
      <c r="AV724" s="38" t="s">
        <v>107</v>
      </c>
      <c r="AW724" s="38">
        <v>9467039</v>
      </c>
      <c r="AX724" s="38" t="s">
        <v>107</v>
      </c>
      <c r="AY724" s="38" t="s">
        <v>107</v>
      </c>
      <c r="AZ724" s="38">
        <v>310127</v>
      </c>
      <c r="BA724" s="38">
        <v>0</v>
      </c>
      <c r="BB724" s="38" t="s">
        <v>107</v>
      </c>
      <c r="BC724" s="38" t="s">
        <v>107</v>
      </c>
      <c r="BD724" s="38" t="s">
        <v>107</v>
      </c>
      <c r="BE724" s="38" t="s">
        <v>107</v>
      </c>
      <c r="BF724" s="38" t="s">
        <v>107</v>
      </c>
      <c r="BG724" s="38">
        <v>2159464</v>
      </c>
      <c r="BH724" s="38" t="s">
        <v>107</v>
      </c>
      <c r="BI724" s="38">
        <v>636577</v>
      </c>
      <c r="BJ724" s="38">
        <v>757758</v>
      </c>
      <c r="BK724" s="38" t="s">
        <v>107</v>
      </c>
      <c r="BL724" s="38" t="s">
        <v>107</v>
      </c>
      <c r="BM724" s="38">
        <v>179547</v>
      </c>
      <c r="BN724" s="38" t="s">
        <v>107</v>
      </c>
      <c r="BO724" s="38">
        <v>1311855</v>
      </c>
      <c r="BP724" s="38">
        <v>3884750</v>
      </c>
      <c r="BQ724" s="38">
        <v>114258</v>
      </c>
      <c r="BR724" s="38">
        <v>2358599</v>
      </c>
      <c r="BS724" s="38">
        <v>4651908</v>
      </c>
      <c r="BT724" s="38" t="s">
        <v>107</v>
      </c>
      <c r="BU724" s="38" t="s">
        <v>107</v>
      </c>
      <c r="BV724" s="38" t="s">
        <v>107</v>
      </c>
      <c r="BW724" s="38">
        <v>9589457</v>
      </c>
      <c r="BX724" s="38">
        <v>212192</v>
      </c>
      <c r="BY724" s="38" t="s">
        <v>107</v>
      </c>
      <c r="BZ724" s="38" t="s">
        <v>107</v>
      </c>
      <c r="CA724" s="38" t="s">
        <v>107</v>
      </c>
      <c r="CB724" s="38">
        <v>783479</v>
      </c>
      <c r="CC724" s="330" t="s">
        <v>107</v>
      </c>
      <c r="CD724" s="38" t="s">
        <v>107</v>
      </c>
      <c r="CE724" s="38" t="s">
        <v>107</v>
      </c>
      <c r="CF724" s="38" t="s">
        <v>107</v>
      </c>
      <c r="CG724" s="38" t="s">
        <v>107</v>
      </c>
      <c r="CH724" s="41" t="s">
        <v>176</v>
      </c>
      <c r="CI724" s="41" t="s">
        <v>176</v>
      </c>
      <c r="CJ724" s="41" t="s">
        <v>173</v>
      </c>
      <c r="CK724" s="53" t="s">
        <v>173</v>
      </c>
      <c r="CL724" s="41" t="s">
        <v>173</v>
      </c>
      <c r="CM724" s="41" t="s">
        <v>173</v>
      </c>
      <c r="CN724" s="41" t="s">
        <v>173</v>
      </c>
      <c r="CO724" s="42" t="s">
        <v>107</v>
      </c>
      <c r="CP724" s="41"/>
      <c r="CQ724" s="41"/>
      <c r="CR724" s="41"/>
      <c r="CS724" s="41"/>
      <c r="CT724" s="41"/>
      <c r="CU724" s="41"/>
      <c r="CV724" s="41"/>
      <c r="CW724" s="41"/>
      <c r="CX724" s="41"/>
      <c r="CY724" s="41"/>
      <c r="CZ724" s="41"/>
      <c r="DA724" s="41"/>
      <c r="DB724" s="41"/>
      <c r="DC724" s="41"/>
      <c r="DD724" s="332">
        <v>11948056</v>
      </c>
      <c r="DE724" s="43">
        <v>1</v>
      </c>
      <c r="DF724" s="390">
        <v>1</v>
      </c>
      <c r="DG724" s="310"/>
      <c r="DH724" s="203"/>
      <c r="DI724" s="279" t="str" cm="1">
        <f t="array" ref="DI724">+IF(AND(C724&lt;&gt;"Vehículos Eléctricos",C724&lt;&gt;"Vehículos Híbridos",AD724="PERCENTIL 50"),
     IF(VLOOKUP(_xlfn.TEXTJOIN("_",FALSE,C724:E724),BD_Perc!$A:$P,_xlfn.IFS(BD!AE724="Intervalo de precio 1",12,BD!AE724="Intervalo de precio 2",13),FALSE)&lt;=1,
     VLOOKUP(_xlfn.TEXTJOIN("_",FALSE,C724:E724),BD_Perc!$A:$P,16,FALSE),"Ok P50"),
     "Ok P30/70 ó Híbrido/Eléctrico")</f>
        <v>Ok P30/70 ó Híbrido/Eléctrico</v>
      </c>
      <c r="DJ724" s="279" t="str">
        <f t="shared" si="67"/>
        <v>Vehículos Convencionales_Camperos/Camionetas_4x2</v>
      </c>
      <c r="DK724" s="331">
        <f t="shared" si="71"/>
        <v>105792000</v>
      </c>
      <c r="DL724" s="326"/>
    </row>
    <row r="725" spans="1:116" ht="25.5">
      <c r="A725" s="28">
        <v>720</v>
      </c>
      <c r="B725" s="29" t="s">
        <v>266</v>
      </c>
      <c r="C725" s="49" t="s">
        <v>0</v>
      </c>
      <c r="D725" s="29" t="s">
        <v>337</v>
      </c>
      <c r="E725" s="42" t="s">
        <v>338</v>
      </c>
      <c r="F725" s="42" t="s">
        <v>107</v>
      </c>
      <c r="G725" s="116" t="s">
        <v>1555</v>
      </c>
      <c r="H725" s="60" t="s">
        <v>291</v>
      </c>
      <c r="I725" s="28">
        <v>9206086</v>
      </c>
      <c r="J725" s="64" t="s">
        <v>1556</v>
      </c>
      <c r="K725" s="31" t="s">
        <v>366</v>
      </c>
      <c r="L725" s="136">
        <v>114</v>
      </c>
      <c r="M725" s="122">
        <v>5</v>
      </c>
      <c r="N725" s="34">
        <v>110600000</v>
      </c>
      <c r="O725" s="34">
        <f>+IFERROR(VLOOKUP(I725,Precio_Fasecolda!A:C,3,FALSE),IFERROR(VLOOKUP(I725,Precio_Fasecolda!B:C,2,FALSE),N725))</f>
        <v>110600000</v>
      </c>
      <c r="P725" s="34">
        <f t="shared" si="68"/>
        <v>0</v>
      </c>
      <c r="Q725" s="122" t="s">
        <v>338</v>
      </c>
      <c r="R725" s="28" t="s">
        <v>130</v>
      </c>
      <c r="S725" s="64" t="s">
        <v>112</v>
      </c>
      <c r="T725" s="28" t="s">
        <v>107</v>
      </c>
      <c r="U725" s="28" t="s">
        <v>107</v>
      </c>
      <c r="V725" s="42" t="s">
        <v>107</v>
      </c>
      <c r="W725" s="28" t="s">
        <v>107</v>
      </c>
      <c r="X725" s="28" t="s">
        <v>107</v>
      </c>
      <c r="Y725" s="28" t="str">
        <f t="shared" si="69"/>
        <v>N.A.</v>
      </c>
      <c r="Z725" s="292">
        <f t="shared" si="66"/>
        <v>106176000</v>
      </c>
      <c r="AA725" s="28" cm="1">
        <f t="array" aca="1" ref="AA725" ca="1">_xlfn.IFS(DK725&lt;$DK$4,1,AND(DK725&gt;=$DK$4,DK725&lt;=$AA$4),2,DK725&gt;$AA$4,3)</f>
        <v>2</v>
      </c>
      <c r="AB725" s="28">
        <v>0</v>
      </c>
      <c r="AC725" s="28" cm="1">
        <f t="array" aca="1" ref="AC725" ca="1">IF(AB725="PERCENTIL 30","",_xlfn.IFS(DK725&lt;$AC$4,1,DK725&gt;$AC$4,2))</f>
        <v>1</v>
      </c>
      <c r="AD725" s="28" t="str">
        <f>+IFERROR(VLOOKUP(_xlfn.TEXTJOIN("_", FALSE, C725:E725), BD_Perc!$A:$O, 15, FALSE),"Segmentación no encontrada o vehículo inactivo")</f>
        <v>PERCENTIL 30-70</v>
      </c>
      <c r="AE725" s="28" t="str" cm="1">
        <f t="array" ref="AE725">_xlfn.IFS(
    AD725 = "PERCENTIL 50",
    _xlfn.IFS(
        BD!DK725 &lt; VLOOKUP(_xlfn.TEXTJOIN("_", FALSE, C725:E725), BD_Perc!$A:$O, 11, FALSE), "Intervalo de precio 1",
        BD!DK725 &gt;= VLOOKUP(_xlfn.TEXTJOIN("_", FALSE, C725:E725), BD_Perc!$A:$O, 11, FALSE), "Intervalo de precio 2"
    ),
    AD725 = "PERCENTIL 30-70",
    _xlfn.IFS(
        BD!DK725 &lt; VLOOKUP(_xlfn.TEXTJOIN("_", FALSE, C725:E725), BD_Perc!$A:$O, 6, FALSE), "Intervalo de precio 1",
        BD!DK725 &lt; VLOOKUP(_xlfn.TEXTJOIN("_", FALSE, C725:E725), BD_Perc!$A:$O, 7, FALSE), "Intervalo de precio 2",
        BD!DK725 &gt;= VLOOKUP(_xlfn.TEXTJOIN("_", FALSE, C725:E725), BD_Perc!$A:$O, 7, FALSE), "Intervalo de precio 3"
    ),
    AD725="Segmentación no encontrada o vehículo inactivo","Segmentación no encontrada o vehículo inactivo"
)</f>
        <v>Intervalo de precio 2</v>
      </c>
      <c r="AF725" s="57" t="s">
        <v>2413</v>
      </c>
      <c r="AG725" s="35" t="b">
        <f t="shared" si="70"/>
        <v>1</v>
      </c>
      <c r="AH725" s="342">
        <v>0.04</v>
      </c>
      <c r="AI725" s="342">
        <v>0.04</v>
      </c>
      <c r="AJ725" s="342">
        <v>0.04</v>
      </c>
      <c r="AK725" s="342">
        <v>0.04</v>
      </c>
      <c r="AL725" s="342">
        <v>0.04</v>
      </c>
      <c r="AM725" s="342">
        <v>0.04</v>
      </c>
      <c r="AN725" s="28" t="s">
        <v>1251</v>
      </c>
      <c r="AO725" s="28" t="s">
        <v>1251</v>
      </c>
      <c r="AP725" s="28" t="s">
        <v>1251</v>
      </c>
      <c r="AQ725" s="123">
        <v>1</v>
      </c>
      <c r="AR725" s="38">
        <v>8689479</v>
      </c>
      <c r="AS725" s="38">
        <v>589650</v>
      </c>
      <c r="AT725" s="38">
        <v>457030</v>
      </c>
      <c r="AU725" s="38" t="s">
        <v>107</v>
      </c>
      <c r="AV725" s="38" t="s">
        <v>107</v>
      </c>
      <c r="AW725" s="38">
        <v>9467039</v>
      </c>
      <c r="AX725" s="38" t="s">
        <v>107</v>
      </c>
      <c r="AY725" s="38" t="s">
        <v>107</v>
      </c>
      <c r="AZ725" s="38">
        <v>310127</v>
      </c>
      <c r="BA725" s="38">
        <v>0</v>
      </c>
      <c r="BB725" s="38" t="s">
        <v>107</v>
      </c>
      <c r="BC725" s="38" t="s">
        <v>107</v>
      </c>
      <c r="BD725" s="38" t="s">
        <v>107</v>
      </c>
      <c r="BE725" s="38" t="s">
        <v>107</v>
      </c>
      <c r="BF725" s="38" t="s">
        <v>107</v>
      </c>
      <c r="BG725" s="38">
        <v>2159464</v>
      </c>
      <c r="BH725" s="38" t="s">
        <v>107</v>
      </c>
      <c r="BI725" s="38">
        <v>636577</v>
      </c>
      <c r="BJ725" s="38">
        <v>757758</v>
      </c>
      <c r="BK725" s="38" t="s">
        <v>107</v>
      </c>
      <c r="BL725" s="38" t="s">
        <v>107</v>
      </c>
      <c r="BM725" s="38">
        <v>179547</v>
      </c>
      <c r="BN725" s="38" t="s">
        <v>107</v>
      </c>
      <c r="BO725" s="38">
        <v>1311855</v>
      </c>
      <c r="BP725" s="38">
        <v>3884750</v>
      </c>
      <c r="BQ725" s="38">
        <v>114258</v>
      </c>
      <c r="BR725" s="38">
        <v>2358599</v>
      </c>
      <c r="BS725" s="38">
        <v>4651908</v>
      </c>
      <c r="BT725" s="38" t="s">
        <v>107</v>
      </c>
      <c r="BU725" s="38" t="s">
        <v>107</v>
      </c>
      <c r="BV725" s="38" t="s">
        <v>107</v>
      </c>
      <c r="BW725" s="38">
        <v>9589457</v>
      </c>
      <c r="BX725" s="38">
        <v>212192</v>
      </c>
      <c r="BY725" s="38" t="s">
        <v>107</v>
      </c>
      <c r="BZ725" s="38" t="s">
        <v>107</v>
      </c>
      <c r="CA725" s="38" t="s">
        <v>107</v>
      </c>
      <c r="CB725" s="38">
        <v>783479</v>
      </c>
      <c r="CC725" s="330" t="s">
        <v>107</v>
      </c>
      <c r="CD725" s="38" t="s">
        <v>107</v>
      </c>
      <c r="CE725" s="38" t="s">
        <v>107</v>
      </c>
      <c r="CF725" s="38" t="s">
        <v>107</v>
      </c>
      <c r="CG725" s="38" t="s">
        <v>107</v>
      </c>
      <c r="CH725" s="41" t="s">
        <v>176</v>
      </c>
      <c r="CI725" s="41" t="s">
        <v>176</v>
      </c>
      <c r="CJ725" s="41" t="s">
        <v>173</v>
      </c>
      <c r="CK725" s="53" t="s">
        <v>173</v>
      </c>
      <c r="CL725" s="41" t="s">
        <v>173</v>
      </c>
      <c r="CM725" s="41" t="s">
        <v>173</v>
      </c>
      <c r="CN725" s="41" t="s">
        <v>173</v>
      </c>
      <c r="CO725" s="42" t="s">
        <v>107</v>
      </c>
      <c r="CP725" s="41"/>
      <c r="CQ725" s="41"/>
      <c r="CR725" s="41"/>
      <c r="CS725" s="41"/>
      <c r="CT725" s="41"/>
      <c r="CU725" s="41"/>
      <c r="CV725" s="41"/>
      <c r="CW725" s="41"/>
      <c r="CX725" s="41"/>
      <c r="CY725" s="41"/>
      <c r="CZ725" s="41"/>
      <c r="DA725" s="41"/>
      <c r="DB725" s="41"/>
      <c r="DC725" s="41"/>
      <c r="DD725" s="332">
        <v>11948056</v>
      </c>
      <c r="DE725" s="43">
        <v>1</v>
      </c>
      <c r="DF725" s="390">
        <v>1</v>
      </c>
      <c r="DG725" s="310"/>
      <c r="DH725" s="203"/>
      <c r="DI725" s="279" t="str" cm="1">
        <f t="array" ref="DI725">+IF(AND(C725&lt;&gt;"Vehículos Eléctricos",C725&lt;&gt;"Vehículos Híbridos",AD725="PERCENTIL 50"),
     IF(VLOOKUP(_xlfn.TEXTJOIN("_",FALSE,C725:E725),BD_Perc!$A:$P,_xlfn.IFS(BD!AE725="Intervalo de precio 1",12,BD!AE725="Intervalo de precio 2",13),FALSE)&lt;=1,
     VLOOKUP(_xlfn.TEXTJOIN("_",FALSE,C725:E725),BD_Perc!$A:$P,16,FALSE),"Ok P50"),
     "Ok P30/70 ó Híbrido/Eléctrico")</f>
        <v>Ok P30/70 ó Híbrido/Eléctrico</v>
      </c>
      <c r="DJ725" s="279" t="str">
        <f t="shared" si="67"/>
        <v>Vehículos Convencionales_Camperos/Camionetas_4x2</v>
      </c>
      <c r="DK725" s="331">
        <f t="shared" si="71"/>
        <v>106176000</v>
      </c>
      <c r="DL725" s="326"/>
    </row>
    <row r="726" spans="1:116" ht="25.5">
      <c r="A726" s="28">
        <v>721</v>
      </c>
      <c r="B726" s="29" t="s">
        <v>266</v>
      </c>
      <c r="C726" s="135" t="s">
        <v>0</v>
      </c>
      <c r="D726" s="29" t="s">
        <v>337</v>
      </c>
      <c r="E726" s="42" t="s">
        <v>338</v>
      </c>
      <c r="F726" s="42" t="s">
        <v>107</v>
      </c>
      <c r="G726" s="116" t="s">
        <v>1557</v>
      </c>
      <c r="H726" s="60" t="s">
        <v>291</v>
      </c>
      <c r="I726" s="28">
        <v>9206080</v>
      </c>
      <c r="J726" s="64" t="s">
        <v>1558</v>
      </c>
      <c r="K726" s="31" t="s">
        <v>366</v>
      </c>
      <c r="L726" s="136">
        <v>110</v>
      </c>
      <c r="M726" s="122">
        <v>5</v>
      </c>
      <c r="N726" s="34">
        <v>111300000</v>
      </c>
      <c r="O726" s="34">
        <f>+IFERROR(VLOOKUP(I726,Precio_Fasecolda!A:C,3,FALSE),IFERROR(VLOOKUP(I726,Precio_Fasecolda!B:C,2,FALSE),N726))</f>
        <v>111300000</v>
      </c>
      <c r="P726" s="34">
        <f t="shared" si="68"/>
        <v>0</v>
      </c>
      <c r="Q726" s="122" t="s">
        <v>338</v>
      </c>
      <c r="R726" s="28" t="s">
        <v>130</v>
      </c>
      <c r="S726" s="64" t="s">
        <v>112</v>
      </c>
      <c r="T726" s="28" t="s">
        <v>107</v>
      </c>
      <c r="U726" s="28" t="s">
        <v>107</v>
      </c>
      <c r="V726" s="42" t="s">
        <v>107</v>
      </c>
      <c r="W726" s="28" t="s">
        <v>107</v>
      </c>
      <c r="X726" s="28" t="s">
        <v>107</v>
      </c>
      <c r="Y726" s="28" t="str">
        <f t="shared" si="69"/>
        <v>N.A.</v>
      </c>
      <c r="Z726" s="292">
        <f t="shared" si="66"/>
        <v>106848000</v>
      </c>
      <c r="AA726" s="28" cm="1">
        <f t="array" aca="1" ref="AA726" ca="1">_xlfn.IFS(DK726&lt;$DK$4,1,AND(DK726&gt;=$DK$4,DK726&lt;=$AA$4),2,DK726&gt;$AA$4,3)</f>
        <v>2</v>
      </c>
      <c r="AB726" s="28">
        <v>0</v>
      </c>
      <c r="AC726" s="28" cm="1">
        <f t="array" aca="1" ref="AC726" ca="1">IF(AB726="PERCENTIL 30","",_xlfn.IFS(DK726&lt;$AC$4,1,DK726&gt;$AC$4,2))</f>
        <v>1</v>
      </c>
      <c r="AD726" s="28" t="str">
        <f>+IFERROR(VLOOKUP(_xlfn.TEXTJOIN("_", FALSE, C726:E726), BD_Perc!$A:$O, 15, FALSE),"Segmentación no encontrada o vehículo inactivo")</f>
        <v>PERCENTIL 30-70</v>
      </c>
      <c r="AE726" s="28" t="str" cm="1">
        <f t="array" ref="AE726">_xlfn.IFS(
    AD726 = "PERCENTIL 50",
    _xlfn.IFS(
        BD!DK726 &lt; VLOOKUP(_xlfn.TEXTJOIN("_", FALSE, C726:E726), BD_Perc!$A:$O, 11, FALSE), "Intervalo de precio 1",
        BD!DK726 &gt;= VLOOKUP(_xlfn.TEXTJOIN("_", FALSE, C726:E726), BD_Perc!$A:$O, 11, FALSE), "Intervalo de precio 2"
    ),
    AD726 = "PERCENTIL 30-70",
    _xlfn.IFS(
        BD!DK726 &lt; VLOOKUP(_xlfn.TEXTJOIN("_", FALSE, C726:E726), BD_Perc!$A:$O, 6, FALSE), "Intervalo de precio 1",
        BD!DK726 &lt; VLOOKUP(_xlfn.TEXTJOIN("_", FALSE, C726:E726), BD_Perc!$A:$O, 7, FALSE), "Intervalo de precio 2",
        BD!DK726 &gt;= VLOOKUP(_xlfn.TEXTJOIN("_", FALSE, C726:E726), BD_Perc!$A:$O, 7, FALSE), "Intervalo de precio 3"
    ),
    AD726="Segmentación no encontrada o vehículo inactivo","Segmentación no encontrada o vehículo inactivo"
)</f>
        <v>Intervalo de precio 2</v>
      </c>
      <c r="AF726" s="57" t="s">
        <v>2413</v>
      </c>
      <c r="AG726" s="35" t="b">
        <f t="shared" si="70"/>
        <v>1</v>
      </c>
      <c r="AH726" s="342">
        <v>0.04</v>
      </c>
      <c r="AI726" s="342">
        <v>0.04</v>
      </c>
      <c r="AJ726" s="342">
        <v>0.04</v>
      </c>
      <c r="AK726" s="342">
        <v>0.04</v>
      </c>
      <c r="AL726" s="342">
        <v>0.04</v>
      </c>
      <c r="AM726" s="342">
        <v>0.04</v>
      </c>
      <c r="AN726" s="28" t="s">
        <v>1251</v>
      </c>
      <c r="AO726" s="28" t="s">
        <v>1251</v>
      </c>
      <c r="AP726" s="28" t="s">
        <v>1251</v>
      </c>
      <c r="AQ726" s="143">
        <v>1</v>
      </c>
      <c r="AR726" s="38">
        <v>8689479</v>
      </c>
      <c r="AS726" s="38">
        <v>589650</v>
      </c>
      <c r="AT726" s="38">
        <v>457030</v>
      </c>
      <c r="AU726" s="38" t="s">
        <v>107</v>
      </c>
      <c r="AV726" s="38" t="s">
        <v>107</v>
      </c>
      <c r="AW726" s="38">
        <v>9467039</v>
      </c>
      <c r="AX726" s="38" t="s">
        <v>107</v>
      </c>
      <c r="AY726" s="38" t="s">
        <v>107</v>
      </c>
      <c r="AZ726" s="38">
        <v>310127</v>
      </c>
      <c r="BA726" s="38">
        <v>0</v>
      </c>
      <c r="BB726" s="38" t="s">
        <v>107</v>
      </c>
      <c r="BC726" s="38" t="s">
        <v>107</v>
      </c>
      <c r="BD726" s="38" t="s">
        <v>107</v>
      </c>
      <c r="BE726" s="38" t="s">
        <v>107</v>
      </c>
      <c r="BF726" s="38" t="s">
        <v>107</v>
      </c>
      <c r="BG726" s="38">
        <v>2159464</v>
      </c>
      <c r="BH726" s="38" t="s">
        <v>107</v>
      </c>
      <c r="BI726" s="38">
        <v>636577</v>
      </c>
      <c r="BJ726" s="38">
        <v>757758</v>
      </c>
      <c r="BK726" s="38" t="s">
        <v>107</v>
      </c>
      <c r="BL726" s="38" t="s">
        <v>107</v>
      </c>
      <c r="BM726" s="38">
        <v>179547</v>
      </c>
      <c r="BN726" s="38" t="s">
        <v>107</v>
      </c>
      <c r="BO726" s="38">
        <v>1311855</v>
      </c>
      <c r="BP726" s="38">
        <v>3884750</v>
      </c>
      <c r="BQ726" s="38">
        <v>114258</v>
      </c>
      <c r="BR726" s="38">
        <v>2358599</v>
      </c>
      <c r="BS726" s="38">
        <v>4651908</v>
      </c>
      <c r="BT726" s="38" t="s">
        <v>107</v>
      </c>
      <c r="BU726" s="38" t="s">
        <v>107</v>
      </c>
      <c r="BV726" s="38" t="s">
        <v>107</v>
      </c>
      <c r="BW726" s="38">
        <v>9589457</v>
      </c>
      <c r="BX726" s="38">
        <v>212192</v>
      </c>
      <c r="BY726" s="38" t="s">
        <v>107</v>
      </c>
      <c r="BZ726" s="38" t="s">
        <v>107</v>
      </c>
      <c r="CA726" s="38" t="s">
        <v>107</v>
      </c>
      <c r="CB726" s="38">
        <v>783479</v>
      </c>
      <c r="CC726" s="330" t="s">
        <v>107</v>
      </c>
      <c r="CD726" s="38" t="s">
        <v>107</v>
      </c>
      <c r="CE726" s="38" t="s">
        <v>107</v>
      </c>
      <c r="CF726" s="38" t="s">
        <v>107</v>
      </c>
      <c r="CG726" s="38" t="s">
        <v>107</v>
      </c>
      <c r="CH726" s="41" t="s">
        <v>176</v>
      </c>
      <c r="CI726" s="41" t="s">
        <v>176</v>
      </c>
      <c r="CJ726" s="41" t="s">
        <v>173</v>
      </c>
      <c r="CK726" s="53" t="s">
        <v>173</v>
      </c>
      <c r="CL726" s="41" t="s">
        <v>173</v>
      </c>
      <c r="CM726" s="41" t="s">
        <v>173</v>
      </c>
      <c r="CN726" s="41" t="s">
        <v>173</v>
      </c>
      <c r="CO726" s="42" t="s">
        <v>107</v>
      </c>
      <c r="CP726" s="41"/>
      <c r="CQ726" s="41"/>
      <c r="CR726" s="41"/>
      <c r="CS726" s="41"/>
      <c r="CT726" s="41"/>
      <c r="CU726" s="41"/>
      <c r="CV726" s="41"/>
      <c r="CW726" s="41"/>
      <c r="CX726" s="41"/>
      <c r="CY726" s="41"/>
      <c r="CZ726" s="41"/>
      <c r="DA726" s="41"/>
      <c r="DB726" s="41"/>
      <c r="DC726" s="41"/>
      <c r="DD726" s="332">
        <v>11948056</v>
      </c>
      <c r="DE726" s="43">
        <v>1</v>
      </c>
      <c r="DF726" s="390">
        <v>1</v>
      </c>
      <c r="DG726" s="310"/>
      <c r="DH726" s="203"/>
      <c r="DI726" s="279" t="str" cm="1">
        <f t="array" ref="DI726">+IF(AND(C726&lt;&gt;"Vehículos Eléctricos",C726&lt;&gt;"Vehículos Híbridos",AD726="PERCENTIL 50"),
     IF(VLOOKUP(_xlfn.TEXTJOIN("_",FALSE,C726:E726),BD_Perc!$A:$P,_xlfn.IFS(BD!AE726="Intervalo de precio 1",12,BD!AE726="Intervalo de precio 2",13),FALSE)&lt;=1,
     VLOOKUP(_xlfn.TEXTJOIN("_",FALSE,C726:E726),BD_Perc!$A:$P,16,FALSE),"Ok P50"),
     "Ok P30/70 ó Híbrido/Eléctrico")</f>
        <v>Ok P30/70 ó Híbrido/Eléctrico</v>
      </c>
      <c r="DJ726" s="279" t="str">
        <f t="shared" si="67"/>
        <v>Vehículos Convencionales_Camperos/Camionetas_4x2</v>
      </c>
      <c r="DK726" s="331">
        <f t="shared" si="71"/>
        <v>106848000</v>
      </c>
      <c r="DL726" s="326"/>
    </row>
    <row r="727" spans="1:116" ht="25.5">
      <c r="A727" s="28">
        <v>722</v>
      </c>
      <c r="B727" s="29" t="s">
        <v>266</v>
      </c>
      <c r="C727" s="135" t="s">
        <v>0</v>
      </c>
      <c r="D727" s="29" t="s">
        <v>337</v>
      </c>
      <c r="E727" s="42" t="s">
        <v>338</v>
      </c>
      <c r="F727" s="42" t="s">
        <v>107</v>
      </c>
      <c r="G727" s="116" t="s">
        <v>1559</v>
      </c>
      <c r="H727" s="60" t="s">
        <v>291</v>
      </c>
      <c r="I727" s="28">
        <v>9206084</v>
      </c>
      <c r="J727" s="64" t="s">
        <v>1560</v>
      </c>
      <c r="K727" s="31" t="s">
        <v>366</v>
      </c>
      <c r="L727" s="136">
        <v>114</v>
      </c>
      <c r="M727" s="122">
        <v>5</v>
      </c>
      <c r="N727" s="34">
        <v>121000000</v>
      </c>
      <c r="O727" s="34">
        <f>+IFERROR(VLOOKUP(I727,Precio_Fasecolda!A:C,3,FALSE),IFERROR(VLOOKUP(I727,Precio_Fasecolda!B:C,2,FALSE),N727))</f>
        <v>121000000</v>
      </c>
      <c r="P727" s="34">
        <f t="shared" si="68"/>
        <v>0</v>
      </c>
      <c r="Q727" s="122" t="s">
        <v>338</v>
      </c>
      <c r="R727" s="28" t="s">
        <v>130</v>
      </c>
      <c r="S727" s="64" t="s">
        <v>112</v>
      </c>
      <c r="T727" s="28" t="s">
        <v>107</v>
      </c>
      <c r="U727" s="28" t="s">
        <v>107</v>
      </c>
      <c r="V727" s="42" t="s">
        <v>107</v>
      </c>
      <c r="W727" s="28" t="s">
        <v>107</v>
      </c>
      <c r="X727" s="28" t="s">
        <v>107</v>
      </c>
      <c r="Y727" s="28" t="str">
        <f t="shared" si="69"/>
        <v>N.A.</v>
      </c>
      <c r="Z727" s="292">
        <f t="shared" si="66"/>
        <v>116160000</v>
      </c>
      <c r="AA727" s="28" cm="1">
        <f t="array" aca="1" ref="AA727" ca="1">_xlfn.IFS(DK727&lt;$DK$4,1,AND(DK727&gt;=$DK$4,DK727&lt;=$AA$4),2,DK727&gt;$AA$4,3)</f>
        <v>2</v>
      </c>
      <c r="AB727" s="28">
        <v>0</v>
      </c>
      <c r="AC727" s="28" cm="1">
        <f t="array" aca="1" ref="AC727" ca="1">IF(AB727="PERCENTIL 30","",_xlfn.IFS(DK727&lt;$AC$4,1,DK727&gt;$AC$4,2))</f>
        <v>1</v>
      </c>
      <c r="AD727" s="28" t="str">
        <f>+IFERROR(VLOOKUP(_xlfn.TEXTJOIN("_", FALSE, C727:E727), BD_Perc!$A:$O, 15, FALSE),"Segmentación no encontrada o vehículo inactivo")</f>
        <v>PERCENTIL 30-70</v>
      </c>
      <c r="AE727" s="28" t="str" cm="1">
        <f t="array" ref="AE727">_xlfn.IFS(
    AD727 = "PERCENTIL 50",
    _xlfn.IFS(
        BD!DK727 &lt; VLOOKUP(_xlfn.TEXTJOIN("_", FALSE, C727:E727), BD_Perc!$A:$O, 11, FALSE), "Intervalo de precio 1",
        BD!DK727 &gt;= VLOOKUP(_xlfn.TEXTJOIN("_", FALSE, C727:E727), BD_Perc!$A:$O, 11, FALSE), "Intervalo de precio 2"
    ),
    AD727 = "PERCENTIL 30-70",
    _xlfn.IFS(
        BD!DK727 &lt; VLOOKUP(_xlfn.TEXTJOIN("_", FALSE, C727:E727), BD_Perc!$A:$O, 6, FALSE), "Intervalo de precio 1",
        BD!DK727 &lt; VLOOKUP(_xlfn.TEXTJOIN("_", FALSE, C727:E727), BD_Perc!$A:$O, 7, FALSE), "Intervalo de precio 2",
        BD!DK727 &gt;= VLOOKUP(_xlfn.TEXTJOIN("_", FALSE, C727:E727), BD_Perc!$A:$O, 7, FALSE), "Intervalo de precio 3"
    ),
    AD727="Segmentación no encontrada o vehículo inactivo","Segmentación no encontrada o vehículo inactivo"
)</f>
        <v>Intervalo de precio 2</v>
      </c>
      <c r="AF727" s="57" t="s">
        <v>2413</v>
      </c>
      <c r="AG727" s="35" t="b">
        <f t="shared" si="70"/>
        <v>1</v>
      </c>
      <c r="AH727" s="342">
        <v>0.04</v>
      </c>
      <c r="AI727" s="342">
        <v>0.04</v>
      </c>
      <c r="AJ727" s="342">
        <v>0.04</v>
      </c>
      <c r="AK727" s="342">
        <v>0.04</v>
      </c>
      <c r="AL727" s="342">
        <v>0.04</v>
      </c>
      <c r="AM727" s="342">
        <v>0.04</v>
      </c>
      <c r="AN727" s="28" t="s">
        <v>1251</v>
      </c>
      <c r="AO727" s="28" t="s">
        <v>1251</v>
      </c>
      <c r="AP727" s="28" t="s">
        <v>1251</v>
      </c>
      <c r="AQ727" s="143">
        <v>1</v>
      </c>
      <c r="AR727" s="38">
        <v>8689479</v>
      </c>
      <c r="AS727" s="38">
        <v>589650</v>
      </c>
      <c r="AT727" s="38">
        <v>457030</v>
      </c>
      <c r="AU727" s="38" t="s">
        <v>107</v>
      </c>
      <c r="AV727" s="38" t="s">
        <v>107</v>
      </c>
      <c r="AW727" s="38">
        <v>9467039</v>
      </c>
      <c r="AX727" s="38" t="s">
        <v>107</v>
      </c>
      <c r="AY727" s="38" t="s">
        <v>107</v>
      </c>
      <c r="AZ727" s="38">
        <v>310127</v>
      </c>
      <c r="BA727" s="38">
        <v>0</v>
      </c>
      <c r="BB727" s="38" t="s">
        <v>107</v>
      </c>
      <c r="BC727" s="38" t="s">
        <v>107</v>
      </c>
      <c r="BD727" s="38" t="s">
        <v>107</v>
      </c>
      <c r="BE727" s="38" t="s">
        <v>107</v>
      </c>
      <c r="BF727" s="38" t="s">
        <v>107</v>
      </c>
      <c r="BG727" s="38">
        <v>2159464</v>
      </c>
      <c r="BH727" s="38" t="s">
        <v>107</v>
      </c>
      <c r="BI727" s="38">
        <v>636577</v>
      </c>
      <c r="BJ727" s="38">
        <v>757758</v>
      </c>
      <c r="BK727" s="38" t="s">
        <v>107</v>
      </c>
      <c r="BL727" s="38" t="s">
        <v>107</v>
      </c>
      <c r="BM727" s="38">
        <v>179547</v>
      </c>
      <c r="BN727" s="38" t="s">
        <v>107</v>
      </c>
      <c r="BO727" s="38">
        <v>1311855</v>
      </c>
      <c r="BP727" s="38">
        <v>3884750</v>
      </c>
      <c r="BQ727" s="38">
        <v>114258</v>
      </c>
      <c r="BR727" s="38">
        <v>2358599</v>
      </c>
      <c r="BS727" s="38">
        <v>4651908</v>
      </c>
      <c r="BT727" s="38" t="s">
        <v>107</v>
      </c>
      <c r="BU727" s="38" t="s">
        <v>107</v>
      </c>
      <c r="BV727" s="38" t="s">
        <v>107</v>
      </c>
      <c r="BW727" s="38">
        <v>9589457</v>
      </c>
      <c r="BX727" s="38">
        <v>212192</v>
      </c>
      <c r="BY727" s="38" t="s">
        <v>107</v>
      </c>
      <c r="BZ727" s="38" t="s">
        <v>107</v>
      </c>
      <c r="CA727" s="38" t="s">
        <v>107</v>
      </c>
      <c r="CB727" s="38">
        <v>783479</v>
      </c>
      <c r="CC727" s="330" t="s">
        <v>107</v>
      </c>
      <c r="CD727" s="38" t="s">
        <v>107</v>
      </c>
      <c r="CE727" s="38" t="s">
        <v>107</v>
      </c>
      <c r="CF727" s="38" t="s">
        <v>107</v>
      </c>
      <c r="CG727" s="38" t="s">
        <v>107</v>
      </c>
      <c r="CH727" s="41" t="s">
        <v>176</v>
      </c>
      <c r="CI727" s="41" t="s">
        <v>176</v>
      </c>
      <c r="CJ727" s="41" t="s">
        <v>173</v>
      </c>
      <c r="CK727" s="53" t="s">
        <v>173</v>
      </c>
      <c r="CL727" s="41" t="s">
        <v>173</v>
      </c>
      <c r="CM727" s="41" t="s">
        <v>173</v>
      </c>
      <c r="CN727" s="41" t="s">
        <v>173</v>
      </c>
      <c r="CO727" s="42" t="s">
        <v>107</v>
      </c>
      <c r="CP727" s="41"/>
      <c r="CQ727" s="41"/>
      <c r="CR727" s="41"/>
      <c r="CS727" s="41"/>
      <c r="CT727" s="41"/>
      <c r="CU727" s="41"/>
      <c r="CV727" s="41"/>
      <c r="CW727" s="41"/>
      <c r="CX727" s="41"/>
      <c r="CY727" s="41"/>
      <c r="CZ727" s="41"/>
      <c r="DA727" s="41"/>
      <c r="DB727" s="41"/>
      <c r="DC727" s="41"/>
      <c r="DD727" s="332">
        <v>11948056</v>
      </c>
      <c r="DE727" s="43">
        <v>1</v>
      </c>
      <c r="DF727" s="390">
        <v>1</v>
      </c>
      <c r="DG727" s="310"/>
      <c r="DH727" s="203"/>
      <c r="DI727" s="279" t="str" cm="1">
        <f t="array" ref="DI727">+IF(AND(C727&lt;&gt;"Vehículos Eléctricos",C727&lt;&gt;"Vehículos Híbridos",AD727="PERCENTIL 50"),
     IF(VLOOKUP(_xlfn.TEXTJOIN("_",FALSE,C727:E727),BD_Perc!$A:$P,_xlfn.IFS(BD!AE727="Intervalo de precio 1",12,BD!AE727="Intervalo de precio 2",13),FALSE)&lt;=1,
     VLOOKUP(_xlfn.TEXTJOIN("_",FALSE,C727:E727),BD_Perc!$A:$P,16,FALSE),"Ok P50"),
     "Ok P30/70 ó Híbrido/Eléctrico")</f>
        <v>Ok P30/70 ó Híbrido/Eléctrico</v>
      </c>
      <c r="DJ727" s="279" t="str">
        <f t="shared" si="67"/>
        <v>Vehículos Convencionales_Camperos/Camionetas_4x2</v>
      </c>
      <c r="DK727" s="331">
        <f t="shared" si="71"/>
        <v>116160000</v>
      </c>
      <c r="DL727" s="326"/>
    </row>
    <row r="728" spans="1:116" ht="25.5">
      <c r="A728" s="28">
        <v>723</v>
      </c>
      <c r="B728" s="29" t="s">
        <v>266</v>
      </c>
      <c r="C728" s="135" t="s">
        <v>0</v>
      </c>
      <c r="D728" s="29" t="s">
        <v>337</v>
      </c>
      <c r="E728" s="42" t="s">
        <v>338</v>
      </c>
      <c r="F728" s="42" t="s">
        <v>107</v>
      </c>
      <c r="G728" s="116" t="s">
        <v>1559</v>
      </c>
      <c r="H728" s="60" t="s">
        <v>291</v>
      </c>
      <c r="I728" s="28">
        <v>9206085</v>
      </c>
      <c r="J728" s="64" t="s">
        <v>1561</v>
      </c>
      <c r="K728" s="31" t="s">
        <v>366</v>
      </c>
      <c r="L728" s="136">
        <v>114</v>
      </c>
      <c r="M728" s="122">
        <v>5</v>
      </c>
      <c r="N728" s="34">
        <v>105000000</v>
      </c>
      <c r="O728" s="34">
        <f>+IFERROR(VLOOKUP(I728,Precio_Fasecolda!A:C,3,FALSE),IFERROR(VLOOKUP(I728,Precio_Fasecolda!B:C,2,FALSE),N728))</f>
        <v>105000000</v>
      </c>
      <c r="P728" s="34">
        <f t="shared" si="68"/>
        <v>0</v>
      </c>
      <c r="Q728" s="122" t="s">
        <v>338</v>
      </c>
      <c r="R728" s="28" t="s">
        <v>130</v>
      </c>
      <c r="S728" s="64" t="s">
        <v>112</v>
      </c>
      <c r="T728" s="28" t="s">
        <v>107</v>
      </c>
      <c r="U728" s="28" t="s">
        <v>107</v>
      </c>
      <c r="V728" s="42" t="s">
        <v>107</v>
      </c>
      <c r="W728" s="28" t="s">
        <v>107</v>
      </c>
      <c r="X728" s="28" t="s">
        <v>107</v>
      </c>
      <c r="Y728" s="28" t="str">
        <f t="shared" si="69"/>
        <v>N.A.</v>
      </c>
      <c r="Z728" s="292">
        <f t="shared" si="66"/>
        <v>100800000</v>
      </c>
      <c r="AA728" s="28" cm="1">
        <f t="array" aca="1" ref="AA728" ca="1">_xlfn.IFS(DK728&lt;$DK$4,1,AND(DK728&gt;=$DK$4,DK728&lt;=$AA$4),2,DK728&gt;$AA$4,3)</f>
        <v>2</v>
      </c>
      <c r="AB728" s="28">
        <v>0</v>
      </c>
      <c r="AC728" s="28" cm="1">
        <f t="array" aca="1" ref="AC728" ca="1">IF(AB728="PERCENTIL 30","",_xlfn.IFS(DK728&lt;$AC$4,1,DK728&gt;$AC$4,2))</f>
        <v>1</v>
      </c>
      <c r="AD728" s="28" t="str">
        <f>+IFERROR(VLOOKUP(_xlfn.TEXTJOIN("_", FALSE, C728:E728), BD_Perc!$A:$O, 15, FALSE),"Segmentación no encontrada o vehículo inactivo")</f>
        <v>PERCENTIL 30-70</v>
      </c>
      <c r="AE728" s="28" t="str" cm="1">
        <f t="array" ref="AE728">_xlfn.IFS(
    AD728 = "PERCENTIL 50",
    _xlfn.IFS(
        BD!DK728 &lt; VLOOKUP(_xlfn.TEXTJOIN("_", FALSE, C728:E728), BD_Perc!$A:$O, 11, FALSE), "Intervalo de precio 1",
        BD!DK728 &gt;= VLOOKUP(_xlfn.TEXTJOIN("_", FALSE, C728:E728), BD_Perc!$A:$O, 11, FALSE), "Intervalo de precio 2"
    ),
    AD728 = "PERCENTIL 30-70",
    _xlfn.IFS(
        BD!DK728 &lt; VLOOKUP(_xlfn.TEXTJOIN("_", FALSE, C728:E728), BD_Perc!$A:$O, 6, FALSE), "Intervalo de precio 1",
        BD!DK728 &lt; VLOOKUP(_xlfn.TEXTJOIN("_", FALSE, C728:E728), BD_Perc!$A:$O, 7, FALSE), "Intervalo de precio 2",
        BD!DK728 &gt;= VLOOKUP(_xlfn.TEXTJOIN("_", FALSE, C728:E728), BD_Perc!$A:$O, 7, FALSE), "Intervalo de precio 3"
    ),
    AD728="Segmentación no encontrada o vehículo inactivo","Segmentación no encontrada o vehículo inactivo"
)</f>
        <v>Intervalo de precio 1</v>
      </c>
      <c r="AF728" s="57" t="s">
        <v>2412</v>
      </c>
      <c r="AG728" s="35" t="b">
        <f t="shared" si="70"/>
        <v>1</v>
      </c>
      <c r="AH728" s="342">
        <v>0.04</v>
      </c>
      <c r="AI728" s="342">
        <v>0.04</v>
      </c>
      <c r="AJ728" s="342">
        <v>0.04</v>
      </c>
      <c r="AK728" s="342">
        <v>0.04</v>
      </c>
      <c r="AL728" s="342">
        <v>0.04</v>
      </c>
      <c r="AM728" s="342">
        <v>0.04</v>
      </c>
      <c r="AN728" s="28" t="s">
        <v>1251</v>
      </c>
      <c r="AO728" s="28" t="s">
        <v>1251</v>
      </c>
      <c r="AP728" s="28" t="s">
        <v>1251</v>
      </c>
      <c r="AQ728" s="143">
        <v>1</v>
      </c>
      <c r="AR728" s="38">
        <v>8689479</v>
      </c>
      <c r="AS728" s="38">
        <v>589650</v>
      </c>
      <c r="AT728" s="38">
        <v>457030</v>
      </c>
      <c r="AU728" s="38" t="s">
        <v>107</v>
      </c>
      <c r="AV728" s="38" t="s">
        <v>107</v>
      </c>
      <c r="AW728" s="38">
        <v>9467039</v>
      </c>
      <c r="AX728" s="38" t="s">
        <v>107</v>
      </c>
      <c r="AY728" s="38" t="s">
        <v>107</v>
      </c>
      <c r="AZ728" s="38">
        <v>310127</v>
      </c>
      <c r="BA728" s="38">
        <v>0</v>
      </c>
      <c r="BB728" s="38" t="s">
        <v>107</v>
      </c>
      <c r="BC728" s="38" t="s">
        <v>107</v>
      </c>
      <c r="BD728" s="38" t="s">
        <v>107</v>
      </c>
      <c r="BE728" s="38" t="s">
        <v>107</v>
      </c>
      <c r="BF728" s="38" t="s">
        <v>107</v>
      </c>
      <c r="BG728" s="38">
        <v>2159464</v>
      </c>
      <c r="BH728" s="38" t="s">
        <v>107</v>
      </c>
      <c r="BI728" s="38">
        <v>636577</v>
      </c>
      <c r="BJ728" s="38">
        <v>757758</v>
      </c>
      <c r="BK728" s="38" t="s">
        <v>107</v>
      </c>
      <c r="BL728" s="38" t="s">
        <v>107</v>
      </c>
      <c r="BM728" s="38">
        <v>179547</v>
      </c>
      <c r="BN728" s="38" t="s">
        <v>107</v>
      </c>
      <c r="BO728" s="38">
        <v>1311855</v>
      </c>
      <c r="BP728" s="38">
        <v>3884750</v>
      </c>
      <c r="BQ728" s="38">
        <v>114258</v>
      </c>
      <c r="BR728" s="38">
        <v>2358599</v>
      </c>
      <c r="BS728" s="38">
        <v>4651908</v>
      </c>
      <c r="BT728" s="38" t="s">
        <v>107</v>
      </c>
      <c r="BU728" s="38" t="s">
        <v>107</v>
      </c>
      <c r="BV728" s="38" t="s">
        <v>107</v>
      </c>
      <c r="BW728" s="38">
        <v>9589457</v>
      </c>
      <c r="BX728" s="38">
        <v>212192</v>
      </c>
      <c r="BY728" s="38" t="s">
        <v>107</v>
      </c>
      <c r="BZ728" s="38" t="s">
        <v>107</v>
      </c>
      <c r="CA728" s="38" t="s">
        <v>107</v>
      </c>
      <c r="CB728" s="38">
        <v>783479</v>
      </c>
      <c r="CC728" s="330" t="s">
        <v>107</v>
      </c>
      <c r="CD728" s="38" t="s">
        <v>107</v>
      </c>
      <c r="CE728" s="38" t="s">
        <v>107</v>
      </c>
      <c r="CF728" s="38" t="s">
        <v>107</v>
      </c>
      <c r="CG728" s="38" t="s">
        <v>107</v>
      </c>
      <c r="CH728" s="41" t="s">
        <v>176</v>
      </c>
      <c r="CI728" s="41" t="s">
        <v>176</v>
      </c>
      <c r="CJ728" s="41" t="s">
        <v>173</v>
      </c>
      <c r="CK728" s="53" t="s">
        <v>173</v>
      </c>
      <c r="CL728" s="41" t="s">
        <v>173</v>
      </c>
      <c r="CM728" s="41" t="s">
        <v>173</v>
      </c>
      <c r="CN728" s="41" t="s">
        <v>173</v>
      </c>
      <c r="CO728" s="42" t="s">
        <v>107</v>
      </c>
      <c r="CP728" s="41"/>
      <c r="CQ728" s="41"/>
      <c r="CR728" s="41"/>
      <c r="CS728" s="41"/>
      <c r="CT728" s="41"/>
      <c r="CU728" s="41"/>
      <c r="CV728" s="41"/>
      <c r="CW728" s="41"/>
      <c r="CX728" s="41"/>
      <c r="CY728" s="41"/>
      <c r="CZ728" s="41"/>
      <c r="DA728" s="41"/>
      <c r="DB728" s="41"/>
      <c r="DC728" s="41"/>
      <c r="DD728" s="332">
        <v>11948056</v>
      </c>
      <c r="DE728" s="43">
        <v>1</v>
      </c>
      <c r="DF728" s="390">
        <v>1</v>
      </c>
      <c r="DG728" s="310"/>
      <c r="DH728" s="203"/>
      <c r="DI728" s="279" t="str" cm="1">
        <f t="array" ref="DI728">+IF(AND(C728&lt;&gt;"Vehículos Eléctricos",C728&lt;&gt;"Vehículos Híbridos",AD728="PERCENTIL 50"),
     IF(VLOOKUP(_xlfn.TEXTJOIN("_",FALSE,C728:E728),BD_Perc!$A:$P,_xlfn.IFS(BD!AE728="Intervalo de precio 1",12,BD!AE728="Intervalo de precio 2",13),FALSE)&lt;=1,
     VLOOKUP(_xlfn.TEXTJOIN("_",FALSE,C728:E728),BD_Perc!$A:$P,16,FALSE),"Ok P50"),
     "Ok P30/70 ó Híbrido/Eléctrico")</f>
        <v>Ok P30/70 ó Híbrido/Eléctrico</v>
      </c>
      <c r="DJ728" s="279" t="str">
        <f t="shared" si="67"/>
        <v>Vehículos Convencionales_Camperos/Camionetas_4x2</v>
      </c>
      <c r="DK728" s="331">
        <f t="shared" si="71"/>
        <v>100800000</v>
      </c>
      <c r="DL728" s="326"/>
    </row>
    <row r="729" spans="1:116" ht="25.5">
      <c r="A729" s="28">
        <v>724</v>
      </c>
      <c r="B729" s="29" t="s">
        <v>266</v>
      </c>
      <c r="C729" s="135" t="s">
        <v>0</v>
      </c>
      <c r="D729" s="29" t="s">
        <v>337</v>
      </c>
      <c r="E729" s="42" t="s">
        <v>338</v>
      </c>
      <c r="F729" s="42" t="s">
        <v>107</v>
      </c>
      <c r="G729" s="116" t="s">
        <v>1559</v>
      </c>
      <c r="H729" s="60" t="s">
        <v>291</v>
      </c>
      <c r="I729" s="28">
        <v>9206087</v>
      </c>
      <c r="J729" s="64" t="s">
        <v>1562</v>
      </c>
      <c r="K729" s="31" t="s">
        <v>366</v>
      </c>
      <c r="L729" s="136">
        <v>114</v>
      </c>
      <c r="M729" s="122">
        <v>5</v>
      </c>
      <c r="N729" s="34">
        <v>114900000</v>
      </c>
      <c r="O729" s="34">
        <f>+IFERROR(VLOOKUP(I729,Precio_Fasecolda!A:C,3,FALSE),IFERROR(VLOOKUP(I729,Precio_Fasecolda!B:C,2,FALSE),N729))</f>
        <v>114900000</v>
      </c>
      <c r="P729" s="34">
        <f t="shared" si="68"/>
        <v>0</v>
      </c>
      <c r="Q729" s="122" t="s">
        <v>338</v>
      </c>
      <c r="R729" s="28" t="s">
        <v>130</v>
      </c>
      <c r="S729" s="64" t="s">
        <v>112</v>
      </c>
      <c r="T729" s="28" t="s">
        <v>107</v>
      </c>
      <c r="U729" s="28" t="s">
        <v>107</v>
      </c>
      <c r="V729" s="42" t="s">
        <v>107</v>
      </c>
      <c r="W729" s="28" t="s">
        <v>107</v>
      </c>
      <c r="X729" s="28" t="s">
        <v>107</v>
      </c>
      <c r="Y729" s="28" t="str">
        <f t="shared" si="69"/>
        <v>N.A.</v>
      </c>
      <c r="Z729" s="292">
        <f t="shared" si="66"/>
        <v>110304000</v>
      </c>
      <c r="AA729" s="28" cm="1">
        <f t="array" aca="1" ref="AA729" ca="1">_xlfn.IFS(DK729&lt;$DK$4,1,AND(DK729&gt;=$DK$4,DK729&lt;=$AA$4),2,DK729&gt;$AA$4,3)</f>
        <v>2</v>
      </c>
      <c r="AB729" s="28">
        <v>0</v>
      </c>
      <c r="AC729" s="28" cm="1">
        <f t="array" aca="1" ref="AC729" ca="1">IF(AB729="PERCENTIL 30","",_xlfn.IFS(DK729&lt;$AC$4,1,DK729&gt;$AC$4,2))</f>
        <v>1</v>
      </c>
      <c r="AD729" s="28" t="str">
        <f>+IFERROR(VLOOKUP(_xlfn.TEXTJOIN("_", FALSE, C729:E729), BD_Perc!$A:$O, 15, FALSE),"Segmentación no encontrada o vehículo inactivo")</f>
        <v>PERCENTIL 30-70</v>
      </c>
      <c r="AE729" s="28" t="str" cm="1">
        <f t="array" ref="AE729">_xlfn.IFS(
    AD729 = "PERCENTIL 50",
    _xlfn.IFS(
        BD!DK729 &lt; VLOOKUP(_xlfn.TEXTJOIN("_", FALSE, C729:E729), BD_Perc!$A:$O, 11, FALSE), "Intervalo de precio 1",
        BD!DK729 &gt;= VLOOKUP(_xlfn.TEXTJOIN("_", FALSE, C729:E729), BD_Perc!$A:$O, 11, FALSE), "Intervalo de precio 2"
    ),
    AD729 = "PERCENTIL 30-70",
    _xlfn.IFS(
        BD!DK729 &lt; VLOOKUP(_xlfn.TEXTJOIN("_", FALSE, C729:E729), BD_Perc!$A:$O, 6, FALSE), "Intervalo de precio 1",
        BD!DK729 &lt; VLOOKUP(_xlfn.TEXTJOIN("_", FALSE, C729:E729), BD_Perc!$A:$O, 7, FALSE), "Intervalo de precio 2",
        BD!DK729 &gt;= VLOOKUP(_xlfn.TEXTJOIN("_", FALSE, C729:E729), BD_Perc!$A:$O, 7, FALSE), "Intervalo de precio 3"
    ),
    AD729="Segmentación no encontrada o vehículo inactivo","Segmentación no encontrada o vehículo inactivo"
)</f>
        <v>Intervalo de precio 2</v>
      </c>
      <c r="AF729" s="57" t="s">
        <v>2413</v>
      </c>
      <c r="AG729" s="35" t="b">
        <f t="shared" si="70"/>
        <v>1</v>
      </c>
      <c r="AH729" s="342">
        <v>0.04</v>
      </c>
      <c r="AI729" s="342">
        <v>0.04</v>
      </c>
      <c r="AJ729" s="342">
        <v>0.04</v>
      </c>
      <c r="AK729" s="342">
        <v>0.04</v>
      </c>
      <c r="AL729" s="342">
        <v>0.04</v>
      </c>
      <c r="AM729" s="342">
        <v>0.04</v>
      </c>
      <c r="AN729" s="28" t="s">
        <v>1251</v>
      </c>
      <c r="AO729" s="28" t="s">
        <v>1251</v>
      </c>
      <c r="AP729" s="28" t="s">
        <v>1251</v>
      </c>
      <c r="AQ729" s="143">
        <v>1</v>
      </c>
      <c r="AR729" s="38">
        <v>8689479</v>
      </c>
      <c r="AS729" s="38">
        <v>589650</v>
      </c>
      <c r="AT729" s="38">
        <v>457030</v>
      </c>
      <c r="AU729" s="38" t="s">
        <v>107</v>
      </c>
      <c r="AV729" s="38" t="s">
        <v>107</v>
      </c>
      <c r="AW729" s="38">
        <v>9467039</v>
      </c>
      <c r="AX729" s="38" t="s">
        <v>107</v>
      </c>
      <c r="AY729" s="38" t="s">
        <v>107</v>
      </c>
      <c r="AZ729" s="38">
        <v>310127</v>
      </c>
      <c r="BA729" s="38">
        <v>0</v>
      </c>
      <c r="BB729" s="38" t="s">
        <v>107</v>
      </c>
      <c r="BC729" s="38" t="s">
        <v>107</v>
      </c>
      <c r="BD729" s="38" t="s">
        <v>107</v>
      </c>
      <c r="BE729" s="38" t="s">
        <v>107</v>
      </c>
      <c r="BF729" s="38" t="s">
        <v>107</v>
      </c>
      <c r="BG729" s="38">
        <v>2159464</v>
      </c>
      <c r="BH729" s="38" t="s">
        <v>107</v>
      </c>
      <c r="BI729" s="38">
        <v>636577</v>
      </c>
      <c r="BJ729" s="38">
        <v>757758</v>
      </c>
      <c r="BK729" s="38" t="s">
        <v>107</v>
      </c>
      <c r="BL729" s="38" t="s">
        <v>107</v>
      </c>
      <c r="BM729" s="38">
        <v>179547</v>
      </c>
      <c r="BN729" s="38" t="s">
        <v>107</v>
      </c>
      <c r="BO729" s="38">
        <v>1311855</v>
      </c>
      <c r="BP729" s="38">
        <v>3884750</v>
      </c>
      <c r="BQ729" s="38">
        <v>114258</v>
      </c>
      <c r="BR729" s="38">
        <v>2358599</v>
      </c>
      <c r="BS729" s="38">
        <v>4651908</v>
      </c>
      <c r="BT729" s="38" t="s">
        <v>107</v>
      </c>
      <c r="BU729" s="38" t="s">
        <v>107</v>
      </c>
      <c r="BV729" s="38" t="s">
        <v>107</v>
      </c>
      <c r="BW729" s="38">
        <v>9589457</v>
      </c>
      <c r="BX729" s="38">
        <v>212192</v>
      </c>
      <c r="BY729" s="38" t="s">
        <v>107</v>
      </c>
      <c r="BZ729" s="38" t="s">
        <v>107</v>
      </c>
      <c r="CA729" s="38" t="s">
        <v>107</v>
      </c>
      <c r="CB729" s="38">
        <v>783479</v>
      </c>
      <c r="CC729" s="330" t="s">
        <v>107</v>
      </c>
      <c r="CD729" s="38" t="s">
        <v>107</v>
      </c>
      <c r="CE729" s="38" t="s">
        <v>107</v>
      </c>
      <c r="CF729" s="38" t="s">
        <v>107</v>
      </c>
      <c r="CG729" s="38" t="s">
        <v>107</v>
      </c>
      <c r="CH729" s="41" t="s">
        <v>176</v>
      </c>
      <c r="CI729" s="41" t="s">
        <v>176</v>
      </c>
      <c r="CJ729" s="41" t="s">
        <v>173</v>
      </c>
      <c r="CK729" s="53" t="s">
        <v>173</v>
      </c>
      <c r="CL729" s="41" t="s">
        <v>173</v>
      </c>
      <c r="CM729" s="41" t="s">
        <v>173</v>
      </c>
      <c r="CN729" s="41" t="s">
        <v>173</v>
      </c>
      <c r="CO729" s="42" t="s">
        <v>107</v>
      </c>
      <c r="CP729" s="41"/>
      <c r="CQ729" s="41"/>
      <c r="CR729" s="41"/>
      <c r="CS729" s="41"/>
      <c r="CT729" s="41"/>
      <c r="CU729" s="41"/>
      <c r="CV729" s="41"/>
      <c r="CW729" s="41"/>
      <c r="CX729" s="41"/>
      <c r="CY729" s="41"/>
      <c r="CZ729" s="41"/>
      <c r="DA729" s="41"/>
      <c r="DB729" s="41"/>
      <c r="DC729" s="41"/>
      <c r="DD729" s="332">
        <v>11948056</v>
      </c>
      <c r="DE729" s="43">
        <v>1</v>
      </c>
      <c r="DF729" s="390">
        <v>1</v>
      </c>
      <c r="DG729" s="310"/>
      <c r="DH729" s="203"/>
      <c r="DI729" s="279" t="str" cm="1">
        <f t="array" ref="DI729">+IF(AND(C729&lt;&gt;"Vehículos Eléctricos",C729&lt;&gt;"Vehículos Híbridos",AD729="PERCENTIL 50"),
     IF(VLOOKUP(_xlfn.TEXTJOIN("_",FALSE,C729:E729),BD_Perc!$A:$P,_xlfn.IFS(BD!AE729="Intervalo de precio 1",12,BD!AE729="Intervalo de precio 2",13),FALSE)&lt;=1,
     VLOOKUP(_xlfn.TEXTJOIN("_",FALSE,C729:E729),BD_Perc!$A:$P,16,FALSE),"Ok P50"),
     "Ok P30/70 ó Híbrido/Eléctrico")</f>
        <v>Ok P30/70 ó Híbrido/Eléctrico</v>
      </c>
      <c r="DJ729" s="279" t="str">
        <f t="shared" si="67"/>
        <v>Vehículos Convencionales_Camperos/Camionetas_4x2</v>
      </c>
      <c r="DK729" s="331">
        <f t="shared" si="71"/>
        <v>110304000</v>
      </c>
      <c r="DL729" s="326"/>
    </row>
    <row r="730" spans="1:116" ht="76.5">
      <c r="A730" s="28">
        <v>725</v>
      </c>
      <c r="B730" s="29" t="s">
        <v>266</v>
      </c>
      <c r="C730" s="147" t="s">
        <v>4</v>
      </c>
      <c r="D730" s="29" t="s">
        <v>1112</v>
      </c>
      <c r="E730" s="60" t="s">
        <v>1113</v>
      </c>
      <c r="F730" s="60" t="s">
        <v>107</v>
      </c>
      <c r="G730" s="116" t="s">
        <v>1563</v>
      </c>
      <c r="H730" s="60" t="s">
        <v>1564</v>
      </c>
      <c r="I730" s="28">
        <v>39811016</v>
      </c>
      <c r="J730" s="64" t="s">
        <v>1565</v>
      </c>
      <c r="K730" s="31" t="s">
        <v>107</v>
      </c>
      <c r="L730" s="136">
        <v>129</v>
      </c>
      <c r="M730" s="28" t="s">
        <v>107</v>
      </c>
      <c r="N730" s="34">
        <v>183600000</v>
      </c>
      <c r="O730" s="34">
        <f>+IFERROR(VLOOKUP(I730,Precio_Fasecolda!A:C,3,FALSE),IFERROR(VLOOKUP(I730,Precio_Fasecolda!B:C,2,FALSE),N730))</f>
        <v>183600000</v>
      </c>
      <c r="P730" s="34">
        <f t="shared" si="68"/>
        <v>0</v>
      </c>
      <c r="Q730" s="28" t="s">
        <v>107</v>
      </c>
      <c r="R730" s="28" t="s">
        <v>2415</v>
      </c>
      <c r="S730" s="28" t="s">
        <v>360</v>
      </c>
      <c r="T730" s="33" t="s">
        <v>843</v>
      </c>
      <c r="U730" s="64">
        <v>5700</v>
      </c>
      <c r="V730" s="64"/>
      <c r="W730" s="64">
        <v>3630</v>
      </c>
      <c r="X730" s="148" t="s">
        <v>1116</v>
      </c>
      <c r="Y730" s="28" t="str">
        <f t="shared" si="69"/>
        <v>N.A.</v>
      </c>
      <c r="Z730" s="292">
        <f t="shared" si="66"/>
        <v>183600000</v>
      </c>
      <c r="AA730" s="28" cm="1">
        <f t="array" aca="1" ref="AA730" ca="1">_xlfn.IFS(DK730&lt;$DK$4,1,AND(DK730&gt;=$DK$4,DK730&lt;=$AA$4),2,DK730&gt;$AA$4,3)</f>
        <v>2</v>
      </c>
      <c r="AB730" s="28">
        <v>0</v>
      </c>
      <c r="AC730" s="28" cm="1">
        <f t="array" aca="1" ref="AC730" ca="1">IF(AB730="PERCENTIL 30","",_xlfn.IFS(DK730&lt;$AC$4,1,DK730&gt;$AC$4,2))</f>
        <v>2</v>
      </c>
      <c r="AD730" s="28" t="str">
        <f>+IFERROR(VLOOKUP(_xlfn.TEXTJOIN("_", FALSE, C730:E730), BD_Perc!$A:$O, 15, FALSE),"Segmentación no encontrada o vehículo inactivo")</f>
        <v>PERCENTIL 30-70</v>
      </c>
      <c r="AE730" s="28" t="str" cm="1">
        <f t="array" ref="AE730">_xlfn.IFS(
    AD730 = "PERCENTIL 50",
    _xlfn.IFS(
        BD!DK730 &lt; VLOOKUP(_xlfn.TEXTJOIN("_", FALSE, C730:E730), BD_Perc!$A:$O, 11, FALSE), "Intervalo de precio 1",
        BD!DK730 &gt;= VLOOKUP(_xlfn.TEXTJOIN("_", FALSE, C730:E730), BD_Perc!$A:$O, 11, FALSE), "Intervalo de precio 2"
    ),
    AD730 = "PERCENTIL 30-70",
    _xlfn.IFS(
        BD!DK730 &lt; VLOOKUP(_xlfn.TEXTJOIN("_", FALSE, C730:E730), BD_Perc!$A:$O, 6, FALSE), "Intervalo de precio 1",
        BD!DK730 &lt; VLOOKUP(_xlfn.TEXTJOIN("_", FALSE, C730:E730), BD_Perc!$A:$O, 7, FALSE), "Intervalo de precio 2",
        BD!DK730 &gt;= VLOOKUP(_xlfn.TEXTJOIN("_", FALSE, C730:E730), BD_Perc!$A:$O, 7, FALSE), "Intervalo de precio 3"
    ),
    AD730="Segmentación no encontrada o vehículo inactivo","Segmentación no encontrada o vehículo inactivo"
)</f>
        <v>Intervalo de precio 2</v>
      </c>
      <c r="AF730" s="57" t="s">
        <v>2413</v>
      </c>
      <c r="AG730" s="35" t="b">
        <f t="shared" si="70"/>
        <v>1</v>
      </c>
      <c r="AH730" s="344">
        <v>0</v>
      </c>
      <c r="AI730" s="344">
        <v>5.0000000000000001E-3</v>
      </c>
      <c r="AJ730" s="344">
        <v>0.01</v>
      </c>
      <c r="AK730" s="344">
        <v>1.4999999999999999E-2</v>
      </c>
      <c r="AL730" s="344">
        <v>1.4999999999999999E-2</v>
      </c>
      <c r="AM730" s="344">
        <v>1.4999999999999999E-2</v>
      </c>
      <c r="AN730" s="28" t="s">
        <v>1251</v>
      </c>
      <c r="AO730" s="28" t="s">
        <v>1251</v>
      </c>
      <c r="AP730" s="28" t="s">
        <v>1251</v>
      </c>
      <c r="AQ730" s="143">
        <v>0.05</v>
      </c>
      <c r="AR730" s="38">
        <v>8689479</v>
      </c>
      <c r="AS730" s="38">
        <v>571287</v>
      </c>
      <c r="AT730" s="38">
        <v>620255</v>
      </c>
      <c r="AU730" s="38">
        <v>2448372</v>
      </c>
      <c r="AV730" s="38" t="s">
        <v>107</v>
      </c>
      <c r="AW730" s="38">
        <v>9467039</v>
      </c>
      <c r="AX730" s="38" t="s">
        <v>107</v>
      </c>
      <c r="AY730" s="38">
        <v>457030</v>
      </c>
      <c r="AZ730" s="38">
        <v>451740</v>
      </c>
      <c r="BA730" s="38" t="s">
        <v>107</v>
      </c>
      <c r="BB730" s="38">
        <v>23504373</v>
      </c>
      <c r="BC730" s="38">
        <v>23504373</v>
      </c>
      <c r="BD730" s="38" t="s">
        <v>107</v>
      </c>
      <c r="BE730" s="38" t="s">
        <v>107</v>
      </c>
      <c r="BF730" s="38" t="s">
        <v>107</v>
      </c>
      <c r="BG730" s="38">
        <v>2159464</v>
      </c>
      <c r="BH730" s="38" t="s">
        <v>107</v>
      </c>
      <c r="BI730" s="38">
        <v>636577</v>
      </c>
      <c r="BJ730" s="38">
        <v>757758</v>
      </c>
      <c r="BK730" s="38" t="s">
        <v>107</v>
      </c>
      <c r="BL730" s="38" t="s">
        <v>107</v>
      </c>
      <c r="BM730" s="38">
        <v>179547</v>
      </c>
      <c r="BN730" s="38" t="s">
        <v>107</v>
      </c>
      <c r="BO730" s="38">
        <v>1311855</v>
      </c>
      <c r="BP730" s="38">
        <v>3884750</v>
      </c>
      <c r="BQ730" s="38">
        <v>114258</v>
      </c>
      <c r="BR730" s="38">
        <v>2358599</v>
      </c>
      <c r="BS730" s="38">
        <v>4651908</v>
      </c>
      <c r="BT730" s="38" t="s">
        <v>107</v>
      </c>
      <c r="BU730" s="38" t="s">
        <v>107</v>
      </c>
      <c r="BV730" s="38" t="s">
        <v>107</v>
      </c>
      <c r="BW730" s="38">
        <v>9589457</v>
      </c>
      <c r="BX730" s="38">
        <v>212192</v>
      </c>
      <c r="BY730" s="38" t="s">
        <v>107</v>
      </c>
      <c r="BZ730" s="38" t="s">
        <v>107</v>
      </c>
      <c r="CA730" s="38">
        <v>5712869</v>
      </c>
      <c r="CB730" s="38">
        <v>783479</v>
      </c>
      <c r="CC730" s="330" t="s">
        <v>107</v>
      </c>
      <c r="CD730" s="38" t="s">
        <v>107</v>
      </c>
      <c r="CE730" s="38" t="s">
        <v>107</v>
      </c>
      <c r="CF730" s="38" t="s">
        <v>107</v>
      </c>
      <c r="CG730" s="38" t="s">
        <v>107</v>
      </c>
      <c r="CH730" s="53" t="s">
        <v>173</v>
      </c>
      <c r="CI730" s="53" t="s">
        <v>173</v>
      </c>
      <c r="CJ730" s="53" t="s">
        <v>173</v>
      </c>
      <c r="CK730" s="53" t="s">
        <v>173</v>
      </c>
      <c r="CL730" s="53" t="s">
        <v>173</v>
      </c>
      <c r="CM730" s="53" t="s">
        <v>173</v>
      </c>
      <c r="CN730" s="53" t="s">
        <v>173</v>
      </c>
      <c r="CO730" s="42" t="s">
        <v>107</v>
      </c>
      <c r="CP730" s="41"/>
      <c r="CQ730" s="41"/>
      <c r="CR730" s="41"/>
      <c r="CS730" s="41"/>
      <c r="CT730" s="41"/>
      <c r="CU730" s="41"/>
      <c r="CV730" s="41"/>
      <c r="CW730" s="41"/>
      <c r="CX730" s="41"/>
      <c r="CY730" s="41"/>
      <c r="CZ730" s="41"/>
      <c r="DA730" s="41"/>
      <c r="DB730" s="41"/>
      <c r="DC730" s="41"/>
      <c r="DD730" s="332">
        <v>16510189</v>
      </c>
      <c r="DE730" s="43">
        <v>1</v>
      </c>
      <c r="DF730" s="390">
        <v>1</v>
      </c>
      <c r="DG730" s="310"/>
      <c r="DH730" s="203"/>
      <c r="DI730" s="279" t="str" cm="1">
        <f t="array" ref="DI730">+IF(AND(C730&lt;&gt;"Vehículos Eléctricos",C730&lt;&gt;"Vehículos Híbridos",AD730="PERCENTIL 50"),
     IF(VLOOKUP(_xlfn.TEXTJOIN("_",FALSE,C730:E730),BD_Perc!$A:$P,_xlfn.IFS(BD!AE730="Intervalo de precio 1",12,BD!AE730="Intervalo de precio 2",13),FALSE)&lt;=1,
     VLOOKUP(_xlfn.TEXTJOIN("_",FALSE,C730:E730),BD_Perc!$A:$P,16,FALSE),"Ok P50"),
     "Ok P30/70 ó Híbrido/Eléctrico")</f>
        <v>Ok P30/70 ó Híbrido/Eléctrico</v>
      </c>
      <c r="DJ730" s="279" t="str">
        <f t="shared" si="67"/>
        <v>Otros Tipos de Vehículos_Camión_Cabina Sencilla</v>
      </c>
      <c r="DK730" s="331">
        <f t="shared" si="71"/>
        <v>183600000</v>
      </c>
      <c r="DL730" s="326"/>
    </row>
    <row r="731" spans="1:116" ht="25.5">
      <c r="A731" s="28">
        <v>726</v>
      </c>
      <c r="B731" s="29" t="s">
        <v>266</v>
      </c>
      <c r="C731" s="147" t="s">
        <v>4</v>
      </c>
      <c r="D731" s="29" t="s">
        <v>1112</v>
      </c>
      <c r="E731" s="60" t="s">
        <v>1113</v>
      </c>
      <c r="F731" s="60" t="s">
        <v>107</v>
      </c>
      <c r="G731" s="146" t="s">
        <v>1566</v>
      </c>
      <c r="H731" s="60" t="s">
        <v>1564</v>
      </c>
      <c r="I731" s="28">
        <v>39811022</v>
      </c>
      <c r="J731" s="64" t="s">
        <v>1567</v>
      </c>
      <c r="K731" s="31" t="s">
        <v>107</v>
      </c>
      <c r="L731" s="136">
        <v>147</v>
      </c>
      <c r="M731" s="28" t="s">
        <v>107</v>
      </c>
      <c r="N731" s="34">
        <v>249000000</v>
      </c>
      <c r="O731" s="34">
        <f>+IFERROR(VLOOKUP(I731,Precio_Fasecolda!A:C,3,FALSE),IFERROR(VLOOKUP(I731,Precio_Fasecolda!B:C,2,FALSE),N731))</f>
        <v>249000000</v>
      </c>
      <c r="P731" s="34">
        <f t="shared" si="68"/>
        <v>0</v>
      </c>
      <c r="Q731" s="28" t="s">
        <v>107</v>
      </c>
      <c r="R731" s="28" t="s">
        <v>2415</v>
      </c>
      <c r="S731" s="28" t="s">
        <v>360</v>
      </c>
      <c r="T731" s="33" t="s">
        <v>843</v>
      </c>
      <c r="U731" s="64">
        <v>6000</v>
      </c>
      <c r="V731" s="64"/>
      <c r="W731" s="64">
        <v>3625</v>
      </c>
      <c r="X731" s="148" t="s">
        <v>1116</v>
      </c>
      <c r="Y731" s="28" t="str">
        <f t="shared" si="69"/>
        <v>N.A.</v>
      </c>
      <c r="Z731" s="292">
        <f t="shared" si="66"/>
        <v>249000000</v>
      </c>
      <c r="AA731" s="28" cm="1">
        <f t="array" aca="1" ref="AA731" ca="1">_xlfn.IFS(DK731&lt;$DK$4,1,AND(DK731&gt;=$DK$4,DK731&lt;=$AA$4),2,DK731&gt;$AA$4,3)</f>
        <v>3</v>
      </c>
      <c r="AB731" s="28">
        <v>0</v>
      </c>
      <c r="AC731" s="28" cm="1">
        <f t="array" aca="1" ref="AC731" ca="1">IF(AB731="PERCENTIL 30","",_xlfn.IFS(DK731&lt;$AC$4,1,DK731&gt;$AC$4,2))</f>
        <v>2</v>
      </c>
      <c r="AD731" s="28" t="str">
        <f>+IFERROR(VLOOKUP(_xlfn.TEXTJOIN("_", FALSE, C731:E731), BD_Perc!$A:$O, 15, FALSE),"Segmentación no encontrada o vehículo inactivo")</f>
        <v>PERCENTIL 30-70</v>
      </c>
      <c r="AE731" s="28" t="str" cm="1">
        <f t="array" ref="AE731">_xlfn.IFS(
    AD731 = "PERCENTIL 50",
    _xlfn.IFS(
        BD!DK731 &lt; VLOOKUP(_xlfn.TEXTJOIN("_", FALSE, C731:E731), BD_Perc!$A:$O, 11, FALSE), "Intervalo de precio 1",
        BD!DK731 &gt;= VLOOKUP(_xlfn.TEXTJOIN("_", FALSE, C731:E731), BD_Perc!$A:$O, 11, FALSE), "Intervalo de precio 2"
    ),
    AD731 = "PERCENTIL 30-70",
    _xlfn.IFS(
        BD!DK731 &lt; VLOOKUP(_xlfn.TEXTJOIN("_", FALSE, C731:E731), BD_Perc!$A:$O, 6, FALSE), "Intervalo de precio 1",
        BD!DK731 &lt; VLOOKUP(_xlfn.TEXTJOIN("_", FALSE, C731:E731), BD_Perc!$A:$O, 7, FALSE), "Intervalo de precio 2",
        BD!DK731 &gt;= VLOOKUP(_xlfn.TEXTJOIN("_", FALSE, C731:E731), BD_Perc!$A:$O, 7, FALSE), "Intervalo de precio 3"
    ),
    AD731="Segmentación no encontrada o vehículo inactivo","Segmentación no encontrada o vehículo inactivo"
)</f>
        <v>Intervalo de precio 3</v>
      </c>
      <c r="AF731" s="57" t="s">
        <v>2414</v>
      </c>
      <c r="AG731" s="35" t="b">
        <f t="shared" si="70"/>
        <v>1</v>
      </c>
      <c r="AH731" s="344">
        <v>0</v>
      </c>
      <c r="AI731" s="344">
        <v>5.0000000000000001E-3</v>
      </c>
      <c r="AJ731" s="344">
        <v>0.01</v>
      </c>
      <c r="AK731" s="344">
        <v>1.4999999999999999E-2</v>
      </c>
      <c r="AL731" s="344">
        <v>1.4999999999999999E-2</v>
      </c>
      <c r="AM731" s="344">
        <v>1.4999999999999999E-2</v>
      </c>
      <c r="AN731" s="28" t="s">
        <v>1251</v>
      </c>
      <c r="AO731" s="28" t="s">
        <v>1251</v>
      </c>
      <c r="AP731" s="28" t="s">
        <v>1251</v>
      </c>
      <c r="AQ731" s="143">
        <v>0.05</v>
      </c>
      <c r="AR731" s="38">
        <v>8689479</v>
      </c>
      <c r="AS731" s="38">
        <v>571287</v>
      </c>
      <c r="AT731" s="38">
        <v>620255</v>
      </c>
      <c r="AU731" s="38">
        <v>2448372</v>
      </c>
      <c r="AV731" s="38" t="s">
        <v>107</v>
      </c>
      <c r="AW731" s="38">
        <v>9467039</v>
      </c>
      <c r="AX731" s="38" t="s">
        <v>107</v>
      </c>
      <c r="AY731" s="38">
        <v>457030</v>
      </c>
      <c r="AZ731" s="38">
        <v>451740</v>
      </c>
      <c r="BA731" s="38" t="s">
        <v>107</v>
      </c>
      <c r="BB731" s="38">
        <v>23504373</v>
      </c>
      <c r="BC731" s="38">
        <v>23504373</v>
      </c>
      <c r="BD731" s="38" t="s">
        <v>107</v>
      </c>
      <c r="BE731" s="38" t="s">
        <v>107</v>
      </c>
      <c r="BF731" s="38" t="s">
        <v>107</v>
      </c>
      <c r="BG731" s="38">
        <v>2159464</v>
      </c>
      <c r="BH731" s="38" t="s">
        <v>107</v>
      </c>
      <c r="BI731" s="38">
        <v>636577</v>
      </c>
      <c r="BJ731" s="38">
        <v>757758</v>
      </c>
      <c r="BK731" s="38" t="s">
        <v>107</v>
      </c>
      <c r="BL731" s="38" t="s">
        <v>107</v>
      </c>
      <c r="BM731" s="38">
        <v>179547</v>
      </c>
      <c r="BN731" s="38" t="s">
        <v>107</v>
      </c>
      <c r="BO731" s="38">
        <v>1311855</v>
      </c>
      <c r="BP731" s="38">
        <v>3884750</v>
      </c>
      <c r="BQ731" s="38">
        <v>114258</v>
      </c>
      <c r="BR731" s="38">
        <v>2358599</v>
      </c>
      <c r="BS731" s="38">
        <v>4651908</v>
      </c>
      <c r="BT731" s="38" t="s">
        <v>107</v>
      </c>
      <c r="BU731" s="38" t="s">
        <v>107</v>
      </c>
      <c r="BV731" s="38" t="s">
        <v>107</v>
      </c>
      <c r="BW731" s="38">
        <v>9589457</v>
      </c>
      <c r="BX731" s="38">
        <v>212192</v>
      </c>
      <c r="BY731" s="38" t="s">
        <v>107</v>
      </c>
      <c r="BZ731" s="38" t="s">
        <v>107</v>
      </c>
      <c r="CA731" s="38">
        <v>5712869</v>
      </c>
      <c r="CB731" s="38">
        <v>783479</v>
      </c>
      <c r="CC731" s="330" t="s">
        <v>107</v>
      </c>
      <c r="CD731" s="38" t="s">
        <v>107</v>
      </c>
      <c r="CE731" s="38" t="s">
        <v>107</v>
      </c>
      <c r="CF731" s="38" t="s">
        <v>107</v>
      </c>
      <c r="CG731" s="38" t="s">
        <v>107</v>
      </c>
      <c r="CH731" s="53" t="s">
        <v>173</v>
      </c>
      <c r="CI731" s="53" t="s">
        <v>173</v>
      </c>
      <c r="CJ731" s="53" t="s">
        <v>173</v>
      </c>
      <c r="CK731" s="53" t="s">
        <v>173</v>
      </c>
      <c r="CL731" s="53" t="s">
        <v>173</v>
      </c>
      <c r="CM731" s="53" t="s">
        <v>173</v>
      </c>
      <c r="CN731" s="53" t="s">
        <v>173</v>
      </c>
      <c r="CO731" s="42" t="s">
        <v>107</v>
      </c>
      <c r="CP731" s="41"/>
      <c r="CQ731" s="41"/>
      <c r="CR731" s="41"/>
      <c r="CS731" s="41"/>
      <c r="CT731" s="41"/>
      <c r="CU731" s="41"/>
      <c r="CV731" s="41"/>
      <c r="CW731" s="41"/>
      <c r="CX731" s="41"/>
      <c r="CY731" s="41"/>
      <c r="CZ731" s="41"/>
      <c r="DA731" s="41"/>
      <c r="DB731" s="41"/>
      <c r="DC731" s="41"/>
      <c r="DD731" s="332">
        <v>16510189</v>
      </c>
      <c r="DE731" s="43">
        <v>1</v>
      </c>
      <c r="DF731" s="390">
        <v>1</v>
      </c>
      <c r="DG731" s="310"/>
      <c r="DH731" s="203"/>
      <c r="DI731" s="279" t="str" cm="1">
        <f t="array" ref="DI731">+IF(AND(C731&lt;&gt;"Vehículos Eléctricos",C731&lt;&gt;"Vehículos Híbridos",AD731="PERCENTIL 50"),
     IF(VLOOKUP(_xlfn.TEXTJOIN("_",FALSE,C731:E731),BD_Perc!$A:$P,_xlfn.IFS(BD!AE731="Intervalo de precio 1",12,BD!AE731="Intervalo de precio 2",13),FALSE)&lt;=1,
     VLOOKUP(_xlfn.TEXTJOIN("_",FALSE,C731:E731),BD_Perc!$A:$P,16,FALSE),"Ok P50"),
     "Ok P30/70 ó Híbrido/Eléctrico")</f>
        <v>Ok P30/70 ó Híbrido/Eléctrico</v>
      </c>
      <c r="DJ731" s="279" t="str">
        <f t="shared" si="67"/>
        <v>Otros Tipos de Vehículos_Camión_Cabina Sencilla</v>
      </c>
      <c r="DK731" s="331">
        <f t="shared" si="71"/>
        <v>249000000</v>
      </c>
      <c r="DL731" s="326"/>
    </row>
    <row r="732" spans="1:116" ht="25.5">
      <c r="A732" s="28">
        <v>727</v>
      </c>
      <c r="B732" s="29" t="s">
        <v>266</v>
      </c>
      <c r="C732" s="147" t="s">
        <v>4</v>
      </c>
      <c r="D732" s="29" t="s">
        <v>1112</v>
      </c>
      <c r="E732" s="60" t="s">
        <v>1113</v>
      </c>
      <c r="F732" s="60" t="s">
        <v>107</v>
      </c>
      <c r="G732" s="146" t="s">
        <v>1568</v>
      </c>
      <c r="H732" s="60" t="s">
        <v>1564</v>
      </c>
      <c r="I732" s="28">
        <v>39811017</v>
      </c>
      <c r="J732" s="64" t="s">
        <v>1569</v>
      </c>
      <c r="K732" s="31" t="s">
        <v>107</v>
      </c>
      <c r="L732" s="136">
        <v>147</v>
      </c>
      <c r="M732" s="28" t="s">
        <v>107</v>
      </c>
      <c r="N732" s="34">
        <v>226000000</v>
      </c>
      <c r="O732" s="34">
        <f>+IFERROR(VLOOKUP(I732,Precio_Fasecolda!A:C,3,FALSE),IFERROR(VLOOKUP(I732,Precio_Fasecolda!B:C,2,FALSE),N732))</f>
        <v>226000000</v>
      </c>
      <c r="P732" s="34">
        <f t="shared" si="68"/>
        <v>0</v>
      </c>
      <c r="Q732" s="28" t="s">
        <v>107</v>
      </c>
      <c r="R732" s="28" t="s">
        <v>2415</v>
      </c>
      <c r="S732" s="28" t="s">
        <v>360</v>
      </c>
      <c r="T732" s="33" t="s">
        <v>843</v>
      </c>
      <c r="U732" s="64">
        <v>6500</v>
      </c>
      <c r="V732" s="64"/>
      <c r="W732" s="64">
        <v>3910</v>
      </c>
      <c r="X732" s="148" t="s">
        <v>1116</v>
      </c>
      <c r="Y732" s="28" t="str">
        <f t="shared" si="69"/>
        <v>N.A.</v>
      </c>
      <c r="Z732" s="292">
        <f t="shared" si="66"/>
        <v>226000000</v>
      </c>
      <c r="AA732" s="28" cm="1">
        <f t="array" aca="1" ref="AA732" ca="1">_xlfn.IFS(DK732&lt;$DK$4,1,AND(DK732&gt;=$DK$4,DK732&lt;=$AA$4),2,DK732&gt;$AA$4,3)</f>
        <v>2</v>
      </c>
      <c r="AB732" s="28">
        <v>0</v>
      </c>
      <c r="AC732" s="28" cm="1">
        <f t="array" aca="1" ref="AC732" ca="1">IF(AB732="PERCENTIL 30","",_xlfn.IFS(DK732&lt;$AC$4,1,DK732&gt;$AC$4,2))</f>
        <v>2</v>
      </c>
      <c r="AD732" s="28" t="str">
        <f>+IFERROR(VLOOKUP(_xlfn.TEXTJOIN("_", FALSE, C732:E732), BD_Perc!$A:$O, 15, FALSE),"Segmentación no encontrada o vehículo inactivo")</f>
        <v>PERCENTIL 30-70</v>
      </c>
      <c r="AE732" s="28" t="str" cm="1">
        <f t="array" ref="AE732">_xlfn.IFS(
    AD732 = "PERCENTIL 50",
    _xlfn.IFS(
        BD!DK732 &lt; VLOOKUP(_xlfn.TEXTJOIN("_", FALSE, C732:E732), BD_Perc!$A:$O, 11, FALSE), "Intervalo de precio 1",
        BD!DK732 &gt;= VLOOKUP(_xlfn.TEXTJOIN("_", FALSE, C732:E732), BD_Perc!$A:$O, 11, FALSE), "Intervalo de precio 2"
    ),
    AD732 = "PERCENTIL 30-70",
    _xlfn.IFS(
        BD!DK732 &lt; VLOOKUP(_xlfn.TEXTJOIN("_", FALSE, C732:E732), BD_Perc!$A:$O, 6, FALSE), "Intervalo de precio 1",
        BD!DK732 &lt; VLOOKUP(_xlfn.TEXTJOIN("_", FALSE, C732:E732), BD_Perc!$A:$O, 7, FALSE), "Intervalo de precio 2",
        BD!DK732 &gt;= VLOOKUP(_xlfn.TEXTJOIN("_", FALSE, C732:E732), BD_Perc!$A:$O, 7, FALSE), "Intervalo de precio 3"
    ),
    AD732="Segmentación no encontrada o vehículo inactivo","Segmentación no encontrada o vehículo inactivo"
)</f>
        <v>Intervalo de precio 2</v>
      </c>
      <c r="AF732" s="57" t="s">
        <v>2413</v>
      </c>
      <c r="AG732" s="35" t="b">
        <f t="shared" si="70"/>
        <v>1</v>
      </c>
      <c r="AH732" s="344">
        <v>0</v>
      </c>
      <c r="AI732" s="344">
        <v>5.0000000000000001E-3</v>
      </c>
      <c r="AJ732" s="344">
        <v>0.01</v>
      </c>
      <c r="AK732" s="344">
        <v>1.4999999999999999E-2</v>
      </c>
      <c r="AL732" s="344">
        <v>1.4999999999999999E-2</v>
      </c>
      <c r="AM732" s="344">
        <v>1.4999999999999999E-2</v>
      </c>
      <c r="AN732" s="28" t="s">
        <v>1251</v>
      </c>
      <c r="AO732" s="28" t="s">
        <v>1251</v>
      </c>
      <c r="AP732" s="28" t="s">
        <v>1251</v>
      </c>
      <c r="AQ732" s="143">
        <v>0.05</v>
      </c>
      <c r="AR732" s="38">
        <v>8689479</v>
      </c>
      <c r="AS732" s="38">
        <v>571287</v>
      </c>
      <c r="AT732" s="38">
        <v>620255</v>
      </c>
      <c r="AU732" s="38">
        <v>2448372</v>
      </c>
      <c r="AV732" s="38" t="s">
        <v>107</v>
      </c>
      <c r="AW732" s="38">
        <v>9467039</v>
      </c>
      <c r="AX732" s="38" t="s">
        <v>107</v>
      </c>
      <c r="AY732" s="38">
        <v>457030</v>
      </c>
      <c r="AZ732" s="38">
        <v>451740</v>
      </c>
      <c r="BA732" s="38" t="s">
        <v>107</v>
      </c>
      <c r="BB732" s="38">
        <v>23504373</v>
      </c>
      <c r="BC732" s="38">
        <v>23504373</v>
      </c>
      <c r="BD732" s="38" t="s">
        <v>107</v>
      </c>
      <c r="BE732" s="38" t="s">
        <v>107</v>
      </c>
      <c r="BF732" s="38" t="s">
        <v>107</v>
      </c>
      <c r="BG732" s="38">
        <v>2159464</v>
      </c>
      <c r="BH732" s="38" t="s">
        <v>107</v>
      </c>
      <c r="BI732" s="38">
        <v>636577</v>
      </c>
      <c r="BJ732" s="38">
        <v>757758</v>
      </c>
      <c r="BK732" s="38" t="s">
        <v>107</v>
      </c>
      <c r="BL732" s="38" t="s">
        <v>107</v>
      </c>
      <c r="BM732" s="38">
        <v>179547</v>
      </c>
      <c r="BN732" s="38" t="s">
        <v>107</v>
      </c>
      <c r="BO732" s="38">
        <v>1311855</v>
      </c>
      <c r="BP732" s="38">
        <v>3884750</v>
      </c>
      <c r="BQ732" s="38">
        <v>114258</v>
      </c>
      <c r="BR732" s="38">
        <v>2358599</v>
      </c>
      <c r="BS732" s="38">
        <v>4651908</v>
      </c>
      <c r="BT732" s="38" t="s">
        <v>107</v>
      </c>
      <c r="BU732" s="38" t="s">
        <v>107</v>
      </c>
      <c r="BV732" s="38" t="s">
        <v>107</v>
      </c>
      <c r="BW732" s="38">
        <v>9589457</v>
      </c>
      <c r="BX732" s="38">
        <v>212192</v>
      </c>
      <c r="BY732" s="38" t="s">
        <v>107</v>
      </c>
      <c r="BZ732" s="38" t="s">
        <v>107</v>
      </c>
      <c r="CA732" s="38">
        <v>5712869</v>
      </c>
      <c r="CB732" s="38">
        <v>783479</v>
      </c>
      <c r="CC732" s="330" t="s">
        <v>107</v>
      </c>
      <c r="CD732" s="38" t="s">
        <v>107</v>
      </c>
      <c r="CE732" s="38" t="s">
        <v>107</v>
      </c>
      <c r="CF732" s="38" t="s">
        <v>107</v>
      </c>
      <c r="CG732" s="38" t="s">
        <v>107</v>
      </c>
      <c r="CH732" s="53" t="s">
        <v>173</v>
      </c>
      <c r="CI732" s="53" t="s">
        <v>173</v>
      </c>
      <c r="CJ732" s="53" t="s">
        <v>173</v>
      </c>
      <c r="CK732" s="53" t="s">
        <v>173</v>
      </c>
      <c r="CL732" s="53" t="s">
        <v>173</v>
      </c>
      <c r="CM732" s="53" t="s">
        <v>173</v>
      </c>
      <c r="CN732" s="53" t="s">
        <v>173</v>
      </c>
      <c r="CO732" s="42" t="s">
        <v>107</v>
      </c>
      <c r="CP732" s="41"/>
      <c r="CQ732" s="41"/>
      <c r="CR732" s="41"/>
      <c r="CS732" s="41"/>
      <c r="CT732" s="41"/>
      <c r="CU732" s="41"/>
      <c r="CV732" s="41"/>
      <c r="CW732" s="41"/>
      <c r="CX732" s="41"/>
      <c r="CY732" s="41"/>
      <c r="CZ732" s="41"/>
      <c r="DA732" s="41"/>
      <c r="DB732" s="41"/>
      <c r="DC732" s="41"/>
      <c r="DD732" s="332">
        <v>16510189</v>
      </c>
      <c r="DE732" s="43">
        <v>1</v>
      </c>
      <c r="DF732" s="390">
        <v>1</v>
      </c>
      <c r="DG732" s="310"/>
      <c r="DH732" s="203"/>
      <c r="DI732" s="279" t="str" cm="1">
        <f t="array" ref="DI732">+IF(AND(C732&lt;&gt;"Vehículos Eléctricos",C732&lt;&gt;"Vehículos Híbridos",AD732="PERCENTIL 50"),
     IF(VLOOKUP(_xlfn.TEXTJOIN("_",FALSE,C732:E732),BD_Perc!$A:$P,_xlfn.IFS(BD!AE732="Intervalo de precio 1",12,BD!AE732="Intervalo de precio 2",13),FALSE)&lt;=1,
     VLOOKUP(_xlfn.TEXTJOIN("_",FALSE,C732:E732),BD_Perc!$A:$P,16,FALSE),"Ok P50"),
     "Ok P30/70 ó Híbrido/Eléctrico")</f>
        <v>Ok P30/70 ó Híbrido/Eléctrico</v>
      </c>
      <c r="DJ732" s="279" t="str">
        <f t="shared" si="67"/>
        <v>Otros Tipos de Vehículos_Camión_Cabina Sencilla</v>
      </c>
      <c r="DK732" s="331">
        <f t="shared" si="71"/>
        <v>226000000</v>
      </c>
      <c r="DL732" s="326"/>
    </row>
    <row r="733" spans="1:116" ht="25.5">
      <c r="A733" s="28">
        <v>728</v>
      </c>
      <c r="B733" s="29" t="s">
        <v>266</v>
      </c>
      <c r="C733" s="147" t="s">
        <v>4</v>
      </c>
      <c r="D733" s="29" t="s">
        <v>1112</v>
      </c>
      <c r="E733" s="60" t="s">
        <v>1113</v>
      </c>
      <c r="F733" s="60" t="s">
        <v>107</v>
      </c>
      <c r="G733" s="146" t="s">
        <v>1570</v>
      </c>
      <c r="H733" s="60" t="s">
        <v>1564</v>
      </c>
      <c r="I733" s="28">
        <v>39811018</v>
      </c>
      <c r="J733" s="64" t="s">
        <v>1571</v>
      </c>
      <c r="K733" s="31" t="s">
        <v>107</v>
      </c>
      <c r="L733" s="136">
        <v>147</v>
      </c>
      <c r="M733" s="28" t="s">
        <v>107</v>
      </c>
      <c r="N733" s="34">
        <v>179700000</v>
      </c>
      <c r="O733" s="34">
        <f>+IFERROR(VLOOKUP(I733,Precio_Fasecolda!A:C,3,FALSE),IFERROR(VLOOKUP(I733,Precio_Fasecolda!B:C,2,FALSE),N733))</f>
        <v>179700000</v>
      </c>
      <c r="P733" s="34">
        <f t="shared" si="68"/>
        <v>0</v>
      </c>
      <c r="Q733" s="28" t="s">
        <v>107</v>
      </c>
      <c r="R733" s="28" t="s">
        <v>2415</v>
      </c>
      <c r="S733" s="28" t="s">
        <v>360</v>
      </c>
      <c r="T733" s="33" t="s">
        <v>843</v>
      </c>
      <c r="U733" s="64">
        <v>6500</v>
      </c>
      <c r="V733" s="64"/>
      <c r="W733" s="64">
        <v>3910</v>
      </c>
      <c r="X733" s="148" t="s">
        <v>1116</v>
      </c>
      <c r="Y733" s="28" t="str">
        <f t="shared" si="69"/>
        <v>N.A.</v>
      </c>
      <c r="Z733" s="292">
        <f t="shared" si="66"/>
        <v>179700000</v>
      </c>
      <c r="AA733" s="28" cm="1">
        <f t="array" aca="1" ref="AA733" ca="1">_xlfn.IFS(DK733&lt;$DK$4,1,AND(DK733&gt;=$DK$4,DK733&lt;=$AA$4),2,DK733&gt;$AA$4,3)</f>
        <v>2</v>
      </c>
      <c r="AB733" s="28">
        <v>0</v>
      </c>
      <c r="AC733" s="28" cm="1">
        <f t="array" aca="1" ref="AC733" ca="1">IF(AB733="PERCENTIL 30","",_xlfn.IFS(DK733&lt;$AC$4,1,DK733&gt;$AC$4,2))</f>
        <v>2</v>
      </c>
      <c r="AD733" s="28" t="str">
        <f>+IFERROR(VLOOKUP(_xlfn.TEXTJOIN("_", FALSE, C733:E733), BD_Perc!$A:$O, 15, FALSE),"Segmentación no encontrada o vehículo inactivo")</f>
        <v>PERCENTIL 30-70</v>
      </c>
      <c r="AE733" s="28" t="str" cm="1">
        <f t="array" ref="AE733">_xlfn.IFS(
    AD733 = "PERCENTIL 50",
    _xlfn.IFS(
        BD!DK733 &lt; VLOOKUP(_xlfn.TEXTJOIN("_", FALSE, C733:E733), BD_Perc!$A:$O, 11, FALSE), "Intervalo de precio 1",
        BD!DK733 &gt;= VLOOKUP(_xlfn.TEXTJOIN("_", FALSE, C733:E733), BD_Perc!$A:$O, 11, FALSE), "Intervalo de precio 2"
    ),
    AD733 = "PERCENTIL 30-70",
    _xlfn.IFS(
        BD!DK733 &lt; VLOOKUP(_xlfn.TEXTJOIN("_", FALSE, C733:E733), BD_Perc!$A:$O, 6, FALSE), "Intervalo de precio 1",
        BD!DK733 &lt; VLOOKUP(_xlfn.TEXTJOIN("_", FALSE, C733:E733), BD_Perc!$A:$O, 7, FALSE), "Intervalo de precio 2",
        BD!DK733 &gt;= VLOOKUP(_xlfn.TEXTJOIN("_", FALSE, C733:E733), BD_Perc!$A:$O, 7, FALSE), "Intervalo de precio 3"
    ),
    AD733="Segmentación no encontrada o vehículo inactivo","Segmentación no encontrada o vehículo inactivo"
)</f>
        <v>Intervalo de precio 2</v>
      </c>
      <c r="AF733" s="57" t="s">
        <v>2413</v>
      </c>
      <c r="AG733" s="35" t="b">
        <f t="shared" si="70"/>
        <v>1</v>
      </c>
      <c r="AH733" s="344">
        <v>0</v>
      </c>
      <c r="AI733" s="344">
        <v>5.0000000000000001E-3</v>
      </c>
      <c r="AJ733" s="344">
        <v>0.01</v>
      </c>
      <c r="AK733" s="344">
        <v>1.4999999999999999E-2</v>
      </c>
      <c r="AL733" s="344">
        <v>1.4999999999999999E-2</v>
      </c>
      <c r="AM733" s="344">
        <v>1.4999999999999999E-2</v>
      </c>
      <c r="AN733" s="28" t="s">
        <v>1251</v>
      </c>
      <c r="AO733" s="28" t="s">
        <v>1251</v>
      </c>
      <c r="AP733" s="28" t="s">
        <v>1251</v>
      </c>
      <c r="AQ733" s="143">
        <v>0.05</v>
      </c>
      <c r="AR733" s="38">
        <v>8689479</v>
      </c>
      <c r="AS733" s="38">
        <v>571287</v>
      </c>
      <c r="AT733" s="38">
        <v>620255</v>
      </c>
      <c r="AU733" s="38">
        <v>2448372</v>
      </c>
      <c r="AV733" s="38" t="s">
        <v>107</v>
      </c>
      <c r="AW733" s="38">
        <v>9467039</v>
      </c>
      <c r="AX733" s="38" t="s">
        <v>107</v>
      </c>
      <c r="AY733" s="38">
        <v>457030</v>
      </c>
      <c r="AZ733" s="38">
        <v>451740</v>
      </c>
      <c r="BA733" s="38" t="s">
        <v>107</v>
      </c>
      <c r="BB733" s="38">
        <v>23504373</v>
      </c>
      <c r="BC733" s="38">
        <v>23504373</v>
      </c>
      <c r="BD733" s="38" t="s">
        <v>107</v>
      </c>
      <c r="BE733" s="38" t="s">
        <v>107</v>
      </c>
      <c r="BF733" s="38" t="s">
        <v>107</v>
      </c>
      <c r="BG733" s="38">
        <v>2159464</v>
      </c>
      <c r="BH733" s="38" t="s">
        <v>107</v>
      </c>
      <c r="BI733" s="38">
        <v>636577</v>
      </c>
      <c r="BJ733" s="38">
        <v>757758</v>
      </c>
      <c r="BK733" s="38" t="s">
        <v>107</v>
      </c>
      <c r="BL733" s="38" t="s">
        <v>107</v>
      </c>
      <c r="BM733" s="38">
        <v>179547</v>
      </c>
      <c r="BN733" s="38" t="s">
        <v>107</v>
      </c>
      <c r="BO733" s="38">
        <v>1311855</v>
      </c>
      <c r="BP733" s="38">
        <v>3884750</v>
      </c>
      <c r="BQ733" s="38">
        <v>114258</v>
      </c>
      <c r="BR733" s="38">
        <v>2358599</v>
      </c>
      <c r="BS733" s="38">
        <v>4651908</v>
      </c>
      <c r="BT733" s="38" t="s">
        <v>107</v>
      </c>
      <c r="BU733" s="38" t="s">
        <v>107</v>
      </c>
      <c r="BV733" s="38" t="s">
        <v>107</v>
      </c>
      <c r="BW733" s="38">
        <v>9589457</v>
      </c>
      <c r="BX733" s="38">
        <v>212192</v>
      </c>
      <c r="BY733" s="38" t="s">
        <v>107</v>
      </c>
      <c r="BZ733" s="38" t="s">
        <v>107</v>
      </c>
      <c r="CA733" s="38">
        <v>5712869</v>
      </c>
      <c r="CB733" s="38">
        <v>783479</v>
      </c>
      <c r="CC733" s="330" t="s">
        <v>107</v>
      </c>
      <c r="CD733" s="38" t="s">
        <v>107</v>
      </c>
      <c r="CE733" s="38" t="s">
        <v>107</v>
      </c>
      <c r="CF733" s="38" t="s">
        <v>107</v>
      </c>
      <c r="CG733" s="38" t="s">
        <v>107</v>
      </c>
      <c r="CH733" s="53" t="s">
        <v>173</v>
      </c>
      <c r="CI733" s="53" t="s">
        <v>173</v>
      </c>
      <c r="CJ733" s="53" t="s">
        <v>173</v>
      </c>
      <c r="CK733" s="53" t="s">
        <v>173</v>
      </c>
      <c r="CL733" s="53" t="s">
        <v>173</v>
      </c>
      <c r="CM733" s="53" t="s">
        <v>173</v>
      </c>
      <c r="CN733" s="53" t="s">
        <v>173</v>
      </c>
      <c r="CO733" s="42" t="s">
        <v>107</v>
      </c>
      <c r="CP733" s="41"/>
      <c r="CQ733" s="41"/>
      <c r="CR733" s="41"/>
      <c r="CS733" s="41"/>
      <c r="CT733" s="41"/>
      <c r="CU733" s="41"/>
      <c r="CV733" s="41"/>
      <c r="CW733" s="41"/>
      <c r="CX733" s="41"/>
      <c r="CY733" s="41"/>
      <c r="CZ733" s="41"/>
      <c r="DA733" s="41"/>
      <c r="DB733" s="41"/>
      <c r="DC733" s="41"/>
      <c r="DD733" s="332">
        <v>16510189</v>
      </c>
      <c r="DE733" s="43">
        <v>1</v>
      </c>
      <c r="DF733" s="390">
        <v>1</v>
      </c>
      <c r="DG733" s="310"/>
      <c r="DH733" s="203"/>
      <c r="DI733" s="279" t="str" cm="1">
        <f t="array" ref="DI733">+IF(AND(C733&lt;&gt;"Vehículos Eléctricos",C733&lt;&gt;"Vehículos Híbridos",AD733="PERCENTIL 50"),
     IF(VLOOKUP(_xlfn.TEXTJOIN("_",FALSE,C733:E733),BD_Perc!$A:$P,_xlfn.IFS(BD!AE733="Intervalo de precio 1",12,BD!AE733="Intervalo de precio 2",13),FALSE)&lt;=1,
     VLOOKUP(_xlfn.TEXTJOIN("_",FALSE,C733:E733),BD_Perc!$A:$P,16,FALSE),"Ok P50"),
     "Ok P30/70 ó Híbrido/Eléctrico")</f>
        <v>Ok P30/70 ó Híbrido/Eléctrico</v>
      </c>
      <c r="DJ733" s="279" t="str">
        <f t="shared" si="67"/>
        <v>Otros Tipos de Vehículos_Camión_Cabina Sencilla</v>
      </c>
      <c r="DK733" s="331">
        <f t="shared" si="71"/>
        <v>179700000</v>
      </c>
      <c r="DL733" s="326"/>
    </row>
    <row r="734" spans="1:116" ht="25.5">
      <c r="A734" s="28">
        <v>729</v>
      </c>
      <c r="B734" s="29" t="s">
        <v>266</v>
      </c>
      <c r="C734" s="147" t="s">
        <v>4</v>
      </c>
      <c r="D734" s="29" t="s">
        <v>1112</v>
      </c>
      <c r="E734" s="60" t="s">
        <v>1113</v>
      </c>
      <c r="F734" s="60" t="s">
        <v>107</v>
      </c>
      <c r="G734" s="146" t="s">
        <v>1572</v>
      </c>
      <c r="H734" s="60" t="s">
        <v>1564</v>
      </c>
      <c r="I734" s="28">
        <v>39811019</v>
      </c>
      <c r="J734" s="64" t="s">
        <v>1573</v>
      </c>
      <c r="K734" s="31" t="s">
        <v>107</v>
      </c>
      <c r="L734" s="136">
        <v>147</v>
      </c>
      <c r="M734" s="28" t="s">
        <v>107</v>
      </c>
      <c r="N734" s="34">
        <v>190700000</v>
      </c>
      <c r="O734" s="34">
        <f>+IFERROR(VLOOKUP(I734,Precio_Fasecolda!A:C,3,FALSE),IFERROR(VLOOKUP(I734,Precio_Fasecolda!B:C,2,FALSE),N734))</f>
        <v>190700000</v>
      </c>
      <c r="P734" s="34">
        <f t="shared" si="68"/>
        <v>0</v>
      </c>
      <c r="Q734" s="28" t="s">
        <v>107</v>
      </c>
      <c r="R734" s="28" t="s">
        <v>2415</v>
      </c>
      <c r="S734" s="28" t="s">
        <v>360</v>
      </c>
      <c r="T734" s="33" t="s">
        <v>843</v>
      </c>
      <c r="U734" s="64">
        <v>7500</v>
      </c>
      <c r="V734" s="64"/>
      <c r="W734" s="64">
        <v>5140</v>
      </c>
      <c r="X734" s="148" t="s">
        <v>1123</v>
      </c>
      <c r="Y734" s="28" t="str">
        <f t="shared" si="69"/>
        <v>N.A.</v>
      </c>
      <c r="Z734" s="292">
        <f t="shared" si="66"/>
        <v>190700000</v>
      </c>
      <c r="AA734" s="28" cm="1">
        <f t="array" aca="1" ref="AA734" ca="1">_xlfn.IFS(DK734&lt;$DK$4,1,AND(DK734&gt;=$DK$4,DK734&lt;=$AA$4),2,DK734&gt;$AA$4,3)</f>
        <v>2</v>
      </c>
      <c r="AB734" s="28">
        <v>0</v>
      </c>
      <c r="AC734" s="28" cm="1">
        <f t="array" aca="1" ref="AC734" ca="1">IF(AB734="PERCENTIL 30","",_xlfn.IFS(DK734&lt;$AC$4,1,DK734&gt;$AC$4,2))</f>
        <v>2</v>
      </c>
      <c r="AD734" s="28" t="str">
        <f>+IFERROR(VLOOKUP(_xlfn.TEXTJOIN("_", FALSE, C734:E734), BD_Perc!$A:$O, 15, FALSE),"Segmentación no encontrada o vehículo inactivo")</f>
        <v>PERCENTIL 30-70</v>
      </c>
      <c r="AE734" s="28" t="str" cm="1">
        <f t="array" ref="AE734">_xlfn.IFS(
    AD734 = "PERCENTIL 50",
    _xlfn.IFS(
        BD!DK734 &lt; VLOOKUP(_xlfn.TEXTJOIN("_", FALSE, C734:E734), BD_Perc!$A:$O, 11, FALSE), "Intervalo de precio 1",
        BD!DK734 &gt;= VLOOKUP(_xlfn.TEXTJOIN("_", FALSE, C734:E734), BD_Perc!$A:$O, 11, FALSE), "Intervalo de precio 2"
    ),
    AD734 = "PERCENTIL 30-70",
    _xlfn.IFS(
        BD!DK734 &lt; VLOOKUP(_xlfn.TEXTJOIN("_", FALSE, C734:E734), BD_Perc!$A:$O, 6, FALSE), "Intervalo de precio 1",
        BD!DK734 &lt; VLOOKUP(_xlfn.TEXTJOIN("_", FALSE, C734:E734), BD_Perc!$A:$O, 7, FALSE), "Intervalo de precio 2",
        BD!DK734 &gt;= VLOOKUP(_xlfn.TEXTJOIN("_", FALSE, C734:E734), BD_Perc!$A:$O, 7, FALSE), "Intervalo de precio 3"
    ),
    AD734="Segmentación no encontrada o vehículo inactivo","Segmentación no encontrada o vehículo inactivo"
)</f>
        <v>Intervalo de precio 2</v>
      </c>
      <c r="AF734" s="57" t="s">
        <v>2413</v>
      </c>
      <c r="AG734" s="35" t="b">
        <f t="shared" si="70"/>
        <v>1</v>
      </c>
      <c r="AH734" s="344">
        <v>0</v>
      </c>
      <c r="AI734" s="344">
        <v>5.0000000000000001E-3</v>
      </c>
      <c r="AJ734" s="344">
        <v>0.01</v>
      </c>
      <c r="AK734" s="344">
        <v>1.4999999999999999E-2</v>
      </c>
      <c r="AL734" s="344">
        <v>1.4999999999999999E-2</v>
      </c>
      <c r="AM734" s="344">
        <v>1.4999999999999999E-2</v>
      </c>
      <c r="AN734" s="28" t="s">
        <v>1251</v>
      </c>
      <c r="AO734" s="28" t="s">
        <v>1251</v>
      </c>
      <c r="AP734" s="28" t="s">
        <v>1251</v>
      </c>
      <c r="AQ734" s="143">
        <v>0.05</v>
      </c>
      <c r="AR734" s="38">
        <v>8689479</v>
      </c>
      <c r="AS734" s="38">
        <v>571287</v>
      </c>
      <c r="AT734" s="38">
        <v>620255</v>
      </c>
      <c r="AU734" s="38">
        <v>2448372</v>
      </c>
      <c r="AV734" s="38" t="s">
        <v>107</v>
      </c>
      <c r="AW734" s="38">
        <v>9467039</v>
      </c>
      <c r="AX734" s="38" t="s">
        <v>107</v>
      </c>
      <c r="AY734" s="38">
        <v>457030</v>
      </c>
      <c r="AZ734" s="38">
        <v>451740</v>
      </c>
      <c r="BA734" s="38" t="s">
        <v>107</v>
      </c>
      <c r="BB734" s="38">
        <v>23504373</v>
      </c>
      <c r="BC734" s="38">
        <v>23504373</v>
      </c>
      <c r="BD734" s="38" t="s">
        <v>107</v>
      </c>
      <c r="BE734" s="38" t="s">
        <v>107</v>
      </c>
      <c r="BF734" s="38" t="s">
        <v>107</v>
      </c>
      <c r="BG734" s="38">
        <v>2159464</v>
      </c>
      <c r="BH734" s="38" t="s">
        <v>107</v>
      </c>
      <c r="BI734" s="38">
        <v>636577</v>
      </c>
      <c r="BJ734" s="38">
        <v>757758</v>
      </c>
      <c r="BK734" s="38" t="s">
        <v>107</v>
      </c>
      <c r="BL734" s="38" t="s">
        <v>107</v>
      </c>
      <c r="BM734" s="38">
        <v>179547</v>
      </c>
      <c r="BN734" s="38" t="s">
        <v>107</v>
      </c>
      <c r="BO734" s="38">
        <v>1311855</v>
      </c>
      <c r="BP734" s="38">
        <v>3884750</v>
      </c>
      <c r="BQ734" s="38">
        <v>114258</v>
      </c>
      <c r="BR734" s="38">
        <v>2358599</v>
      </c>
      <c r="BS734" s="38">
        <v>4651908</v>
      </c>
      <c r="BT734" s="38" t="s">
        <v>107</v>
      </c>
      <c r="BU734" s="38" t="s">
        <v>107</v>
      </c>
      <c r="BV734" s="38" t="s">
        <v>107</v>
      </c>
      <c r="BW734" s="38">
        <v>9589457</v>
      </c>
      <c r="BX734" s="38">
        <v>212192</v>
      </c>
      <c r="BY734" s="38" t="s">
        <v>107</v>
      </c>
      <c r="BZ734" s="38" t="s">
        <v>107</v>
      </c>
      <c r="CA734" s="38">
        <v>5712869</v>
      </c>
      <c r="CB734" s="38">
        <v>783479</v>
      </c>
      <c r="CC734" s="330" t="s">
        <v>107</v>
      </c>
      <c r="CD734" s="38" t="s">
        <v>107</v>
      </c>
      <c r="CE734" s="38" t="s">
        <v>107</v>
      </c>
      <c r="CF734" s="38" t="s">
        <v>107</v>
      </c>
      <c r="CG734" s="38" t="s">
        <v>107</v>
      </c>
      <c r="CH734" s="53" t="s">
        <v>173</v>
      </c>
      <c r="CI734" s="53" t="s">
        <v>173</v>
      </c>
      <c r="CJ734" s="53" t="s">
        <v>173</v>
      </c>
      <c r="CK734" s="53" t="s">
        <v>173</v>
      </c>
      <c r="CL734" s="53" t="s">
        <v>173</v>
      </c>
      <c r="CM734" s="53" t="s">
        <v>173</v>
      </c>
      <c r="CN734" s="53" t="s">
        <v>173</v>
      </c>
      <c r="CO734" s="42" t="s">
        <v>107</v>
      </c>
      <c r="CP734" s="41"/>
      <c r="CQ734" s="41"/>
      <c r="CR734" s="41"/>
      <c r="CS734" s="41"/>
      <c r="CT734" s="41"/>
      <c r="CU734" s="41"/>
      <c r="CV734" s="41"/>
      <c r="CW734" s="41"/>
      <c r="CX734" s="41"/>
      <c r="CY734" s="41"/>
      <c r="CZ734" s="41"/>
      <c r="DA734" s="41"/>
      <c r="DB734" s="41"/>
      <c r="DC734" s="41"/>
      <c r="DD734" s="332">
        <v>12236964</v>
      </c>
      <c r="DE734" s="43">
        <v>1</v>
      </c>
      <c r="DF734" s="390">
        <v>1</v>
      </c>
      <c r="DG734" s="310"/>
      <c r="DH734" s="203"/>
      <c r="DI734" s="279" t="str" cm="1">
        <f t="array" ref="DI734">+IF(AND(C734&lt;&gt;"Vehículos Eléctricos",C734&lt;&gt;"Vehículos Híbridos",AD734="PERCENTIL 50"),
     IF(VLOOKUP(_xlfn.TEXTJOIN("_",FALSE,C734:E734),BD_Perc!$A:$P,_xlfn.IFS(BD!AE734="Intervalo de precio 1",12,BD!AE734="Intervalo de precio 2",13),FALSE)&lt;=1,
     VLOOKUP(_xlfn.TEXTJOIN("_",FALSE,C734:E734),BD_Perc!$A:$P,16,FALSE),"Ok P50"),
     "Ok P30/70 ó Híbrido/Eléctrico")</f>
        <v>Ok P30/70 ó Híbrido/Eléctrico</v>
      </c>
      <c r="DJ734" s="279" t="str">
        <f t="shared" si="67"/>
        <v>Otros Tipos de Vehículos_Camión_Cabina Sencilla</v>
      </c>
      <c r="DK734" s="331">
        <f t="shared" si="71"/>
        <v>190700000</v>
      </c>
      <c r="DL734" s="326"/>
    </row>
    <row r="735" spans="1:116" ht="25.5">
      <c r="A735" s="28">
        <v>730</v>
      </c>
      <c r="B735" s="29" t="s">
        <v>266</v>
      </c>
      <c r="C735" s="147" t="s">
        <v>4</v>
      </c>
      <c r="D735" s="29" t="s">
        <v>1112</v>
      </c>
      <c r="E735" s="60" t="s">
        <v>1113</v>
      </c>
      <c r="F735" s="60" t="s">
        <v>107</v>
      </c>
      <c r="G735" s="146" t="s">
        <v>1574</v>
      </c>
      <c r="H735" s="60" t="s">
        <v>1564</v>
      </c>
      <c r="I735" s="28">
        <v>39811020</v>
      </c>
      <c r="J735" s="64" t="s">
        <v>1575</v>
      </c>
      <c r="K735" s="31" t="s">
        <v>107</v>
      </c>
      <c r="L735" s="136">
        <v>147</v>
      </c>
      <c r="M735" s="28" t="s">
        <v>107</v>
      </c>
      <c r="N735" s="34">
        <v>201000000</v>
      </c>
      <c r="O735" s="34">
        <f>+IFERROR(VLOOKUP(I735,Precio_Fasecolda!A:C,3,FALSE),IFERROR(VLOOKUP(I735,Precio_Fasecolda!B:C,2,FALSE),N735))</f>
        <v>201000000</v>
      </c>
      <c r="P735" s="34">
        <f t="shared" si="68"/>
        <v>0</v>
      </c>
      <c r="Q735" s="28" t="s">
        <v>107</v>
      </c>
      <c r="R735" s="28" t="s">
        <v>2415</v>
      </c>
      <c r="S735" s="28" t="s">
        <v>360</v>
      </c>
      <c r="T735" s="33" t="s">
        <v>843</v>
      </c>
      <c r="U735" s="64">
        <v>7500</v>
      </c>
      <c r="V735" s="64"/>
      <c r="W735" s="64">
        <v>5045</v>
      </c>
      <c r="X735" s="148" t="s">
        <v>1123</v>
      </c>
      <c r="Y735" s="28" t="str">
        <f t="shared" si="69"/>
        <v>N.A.</v>
      </c>
      <c r="Z735" s="292">
        <f t="shared" si="66"/>
        <v>201000000</v>
      </c>
      <c r="AA735" s="28" cm="1">
        <f t="array" aca="1" ref="AA735" ca="1">_xlfn.IFS(DK735&lt;$DK$4,1,AND(DK735&gt;=$DK$4,DK735&lt;=$AA$4),2,DK735&gt;$AA$4,3)</f>
        <v>2</v>
      </c>
      <c r="AB735" s="28">
        <v>0</v>
      </c>
      <c r="AC735" s="28" cm="1">
        <f t="array" aca="1" ref="AC735" ca="1">IF(AB735="PERCENTIL 30","",_xlfn.IFS(DK735&lt;$AC$4,1,DK735&gt;$AC$4,2))</f>
        <v>2</v>
      </c>
      <c r="AD735" s="28" t="str">
        <f>+IFERROR(VLOOKUP(_xlfn.TEXTJOIN("_", FALSE, C735:E735), BD_Perc!$A:$O, 15, FALSE),"Segmentación no encontrada o vehículo inactivo")</f>
        <v>PERCENTIL 30-70</v>
      </c>
      <c r="AE735" s="28" t="str" cm="1">
        <f t="array" ref="AE735">_xlfn.IFS(
    AD735 = "PERCENTIL 50",
    _xlfn.IFS(
        BD!DK735 &lt; VLOOKUP(_xlfn.TEXTJOIN("_", FALSE, C735:E735), BD_Perc!$A:$O, 11, FALSE), "Intervalo de precio 1",
        BD!DK735 &gt;= VLOOKUP(_xlfn.TEXTJOIN("_", FALSE, C735:E735), BD_Perc!$A:$O, 11, FALSE), "Intervalo de precio 2"
    ),
    AD735 = "PERCENTIL 30-70",
    _xlfn.IFS(
        BD!DK735 &lt; VLOOKUP(_xlfn.TEXTJOIN("_", FALSE, C735:E735), BD_Perc!$A:$O, 6, FALSE), "Intervalo de precio 1",
        BD!DK735 &lt; VLOOKUP(_xlfn.TEXTJOIN("_", FALSE, C735:E735), BD_Perc!$A:$O, 7, FALSE), "Intervalo de precio 2",
        BD!DK735 &gt;= VLOOKUP(_xlfn.TEXTJOIN("_", FALSE, C735:E735), BD_Perc!$A:$O, 7, FALSE), "Intervalo de precio 3"
    ),
    AD735="Segmentación no encontrada o vehículo inactivo","Segmentación no encontrada o vehículo inactivo"
)</f>
        <v>Intervalo de precio 2</v>
      </c>
      <c r="AF735" s="57" t="s">
        <v>2413</v>
      </c>
      <c r="AG735" s="35" t="b">
        <f t="shared" si="70"/>
        <v>1</v>
      </c>
      <c r="AH735" s="344">
        <v>0</v>
      </c>
      <c r="AI735" s="344">
        <v>5.0000000000000001E-3</v>
      </c>
      <c r="AJ735" s="344">
        <v>0.01</v>
      </c>
      <c r="AK735" s="344">
        <v>1.4999999999999999E-2</v>
      </c>
      <c r="AL735" s="344">
        <v>1.4999999999999999E-2</v>
      </c>
      <c r="AM735" s="344">
        <v>1.4999999999999999E-2</v>
      </c>
      <c r="AN735" s="28" t="s">
        <v>1251</v>
      </c>
      <c r="AO735" s="28" t="s">
        <v>1251</v>
      </c>
      <c r="AP735" s="28" t="s">
        <v>1251</v>
      </c>
      <c r="AQ735" s="143">
        <v>0.05</v>
      </c>
      <c r="AR735" s="38">
        <v>8689479</v>
      </c>
      <c r="AS735" s="38">
        <v>571287</v>
      </c>
      <c r="AT735" s="38">
        <v>620255</v>
      </c>
      <c r="AU735" s="38">
        <v>2448372</v>
      </c>
      <c r="AV735" s="38" t="s">
        <v>107</v>
      </c>
      <c r="AW735" s="38">
        <v>9467039</v>
      </c>
      <c r="AX735" s="38" t="s">
        <v>107</v>
      </c>
      <c r="AY735" s="38">
        <v>457030</v>
      </c>
      <c r="AZ735" s="38">
        <v>451740</v>
      </c>
      <c r="BA735" s="38" t="s">
        <v>107</v>
      </c>
      <c r="BB735" s="38">
        <v>23504373</v>
      </c>
      <c r="BC735" s="38">
        <v>23504373</v>
      </c>
      <c r="BD735" s="38" t="s">
        <v>107</v>
      </c>
      <c r="BE735" s="38" t="s">
        <v>107</v>
      </c>
      <c r="BF735" s="38" t="s">
        <v>107</v>
      </c>
      <c r="BG735" s="38">
        <v>2159464</v>
      </c>
      <c r="BH735" s="38" t="s">
        <v>107</v>
      </c>
      <c r="BI735" s="38">
        <v>636577</v>
      </c>
      <c r="BJ735" s="38">
        <v>757758</v>
      </c>
      <c r="BK735" s="38" t="s">
        <v>107</v>
      </c>
      <c r="BL735" s="38" t="s">
        <v>107</v>
      </c>
      <c r="BM735" s="38">
        <v>179547</v>
      </c>
      <c r="BN735" s="38" t="s">
        <v>107</v>
      </c>
      <c r="BO735" s="38">
        <v>1311855</v>
      </c>
      <c r="BP735" s="38">
        <v>3884750</v>
      </c>
      <c r="BQ735" s="38">
        <v>114258</v>
      </c>
      <c r="BR735" s="38">
        <v>2358599</v>
      </c>
      <c r="BS735" s="38">
        <v>4651908</v>
      </c>
      <c r="BT735" s="38" t="s">
        <v>107</v>
      </c>
      <c r="BU735" s="38" t="s">
        <v>107</v>
      </c>
      <c r="BV735" s="38" t="s">
        <v>107</v>
      </c>
      <c r="BW735" s="38">
        <v>9589457</v>
      </c>
      <c r="BX735" s="38">
        <v>212192</v>
      </c>
      <c r="BY735" s="38" t="s">
        <v>107</v>
      </c>
      <c r="BZ735" s="38" t="s">
        <v>107</v>
      </c>
      <c r="CA735" s="38">
        <v>5712869</v>
      </c>
      <c r="CB735" s="38">
        <v>783479</v>
      </c>
      <c r="CC735" s="330" t="s">
        <v>107</v>
      </c>
      <c r="CD735" s="38" t="s">
        <v>107</v>
      </c>
      <c r="CE735" s="38" t="s">
        <v>107</v>
      </c>
      <c r="CF735" s="38" t="s">
        <v>107</v>
      </c>
      <c r="CG735" s="38" t="s">
        <v>107</v>
      </c>
      <c r="CH735" s="53" t="s">
        <v>173</v>
      </c>
      <c r="CI735" s="53" t="s">
        <v>173</v>
      </c>
      <c r="CJ735" s="53" t="s">
        <v>173</v>
      </c>
      <c r="CK735" s="53" t="s">
        <v>173</v>
      </c>
      <c r="CL735" s="53" t="s">
        <v>173</v>
      </c>
      <c r="CM735" s="53" t="s">
        <v>173</v>
      </c>
      <c r="CN735" s="53" t="s">
        <v>173</v>
      </c>
      <c r="CO735" s="42" t="s">
        <v>107</v>
      </c>
      <c r="CP735" s="41"/>
      <c r="CQ735" s="41"/>
      <c r="CR735" s="41"/>
      <c r="CS735" s="41"/>
      <c r="CT735" s="41"/>
      <c r="CU735" s="41"/>
      <c r="CV735" s="41"/>
      <c r="CW735" s="41"/>
      <c r="CX735" s="41"/>
      <c r="CY735" s="41"/>
      <c r="CZ735" s="41"/>
      <c r="DA735" s="41"/>
      <c r="DB735" s="41"/>
      <c r="DC735" s="41"/>
      <c r="DD735" s="332">
        <v>12236964</v>
      </c>
      <c r="DE735" s="43">
        <v>1</v>
      </c>
      <c r="DF735" s="390">
        <v>1</v>
      </c>
      <c r="DG735" s="310"/>
      <c r="DH735" s="203"/>
      <c r="DI735" s="279" t="str" cm="1">
        <f t="array" ref="DI735">+IF(AND(C735&lt;&gt;"Vehículos Eléctricos",C735&lt;&gt;"Vehículos Híbridos",AD735="PERCENTIL 50"),
     IF(VLOOKUP(_xlfn.TEXTJOIN("_",FALSE,C735:E735),BD_Perc!$A:$P,_xlfn.IFS(BD!AE735="Intervalo de precio 1",12,BD!AE735="Intervalo de precio 2",13),FALSE)&lt;=1,
     VLOOKUP(_xlfn.TEXTJOIN("_",FALSE,C735:E735),BD_Perc!$A:$P,16,FALSE),"Ok P50"),
     "Ok P30/70 ó Híbrido/Eléctrico")</f>
        <v>Ok P30/70 ó Híbrido/Eléctrico</v>
      </c>
      <c r="DJ735" s="279" t="str">
        <f t="shared" si="67"/>
        <v>Otros Tipos de Vehículos_Camión_Cabina Sencilla</v>
      </c>
      <c r="DK735" s="331">
        <f t="shared" si="71"/>
        <v>201000000</v>
      </c>
      <c r="DL735" s="326"/>
    </row>
    <row r="736" spans="1:116" ht="25.5">
      <c r="A736" s="28">
        <v>731</v>
      </c>
      <c r="B736" s="29" t="s">
        <v>266</v>
      </c>
      <c r="C736" s="147" t="s">
        <v>4</v>
      </c>
      <c r="D736" s="29" t="s">
        <v>1112</v>
      </c>
      <c r="E736" s="60" t="s">
        <v>1113</v>
      </c>
      <c r="F736" s="60" t="s">
        <v>107</v>
      </c>
      <c r="G736" s="146" t="s">
        <v>1576</v>
      </c>
      <c r="H736" s="60" t="s">
        <v>1564</v>
      </c>
      <c r="I736" s="28">
        <v>39811021</v>
      </c>
      <c r="J736" s="64" t="s">
        <v>1577</v>
      </c>
      <c r="K736" s="31" t="s">
        <v>107</v>
      </c>
      <c r="L736" s="136">
        <v>147</v>
      </c>
      <c r="M736" s="28" t="s">
        <v>107</v>
      </c>
      <c r="N736" s="34">
        <v>218200000</v>
      </c>
      <c r="O736" s="34">
        <f>+IFERROR(VLOOKUP(I736,Precio_Fasecolda!A:C,3,FALSE),IFERROR(VLOOKUP(I736,Precio_Fasecolda!B:C,2,FALSE),N736))</f>
        <v>218200000</v>
      </c>
      <c r="P736" s="34">
        <f t="shared" si="68"/>
        <v>0</v>
      </c>
      <c r="Q736" s="28" t="s">
        <v>107</v>
      </c>
      <c r="R736" s="28" t="s">
        <v>2415</v>
      </c>
      <c r="S736" s="28" t="s">
        <v>360</v>
      </c>
      <c r="T736" s="33" t="s">
        <v>843</v>
      </c>
      <c r="U736" s="64">
        <v>8550</v>
      </c>
      <c r="V736" s="64"/>
      <c r="W736" s="64">
        <v>6040</v>
      </c>
      <c r="X736" s="148" t="s">
        <v>1123</v>
      </c>
      <c r="Y736" s="28" t="str">
        <f t="shared" si="69"/>
        <v>N.A.</v>
      </c>
      <c r="Z736" s="292">
        <f t="shared" si="66"/>
        <v>218200000</v>
      </c>
      <c r="AA736" s="28" cm="1">
        <f t="array" aca="1" ref="AA736" ca="1">_xlfn.IFS(DK736&lt;$DK$4,1,AND(DK736&gt;=$DK$4,DK736&lt;=$AA$4),2,DK736&gt;$AA$4,3)</f>
        <v>2</v>
      </c>
      <c r="AB736" s="28">
        <v>0</v>
      </c>
      <c r="AC736" s="28" cm="1">
        <f t="array" aca="1" ref="AC736" ca="1">IF(AB736="PERCENTIL 30","",_xlfn.IFS(DK736&lt;$AC$4,1,DK736&gt;$AC$4,2))</f>
        <v>2</v>
      </c>
      <c r="AD736" s="28" t="str">
        <f>+IFERROR(VLOOKUP(_xlfn.TEXTJOIN("_", FALSE, C736:E736), BD_Perc!$A:$O, 15, FALSE),"Segmentación no encontrada o vehículo inactivo")</f>
        <v>PERCENTIL 30-70</v>
      </c>
      <c r="AE736" s="28" t="str" cm="1">
        <f t="array" ref="AE736">_xlfn.IFS(
    AD736 = "PERCENTIL 50",
    _xlfn.IFS(
        BD!DK736 &lt; VLOOKUP(_xlfn.TEXTJOIN("_", FALSE, C736:E736), BD_Perc!$A:$O, 11, FALSE), "Intervalo de precio 1",
        BD!DK736 &gt;= VLOOKUP(_xlfn.TEXTJOIN("_", FALSE, C736:E736), BD_Perc!$A:$O, 11, FALSE), "Intervalo de precio 2"
    ),
    AD736 = "PERCENTIL 30-70",
    _xlfn.IFS(
        BD!DK736 &lt; VLOOKUP(_xlfn.TEXTJOIN("_", FALSE, C736:E736), BD_Perc!$A:$O, 6, FALSE), "Intervalo de precio 1",
        BD!DK736 &lt; VLOOKUP(_xlfn.TEXTJOIN("_", FALSE, C736:E736), BD_Perc!$A:$O, 7, FALSE), "Intervalo de precio 2",
        BD!DK736 &gt;= VLOOKUP(_xlfn.TEXTJOIN("_", FALSE, C736:E736), BD_Perc!$A:$O, 7, FALSE), "Intervalo de precio 3"
    ),
    AD736="Segmentación no encontrada o vehículo inactivo","Segmentación no encontrada o vehículo inactivo"
)</f>
        <v>Intervalo de precio 2</v>
      </c>
      <c r="AF736" s="57" t="s">
        <v>2413</v>
      </c>
      <c r="AG736" s="35" t="b">
        <f t="shared" si="70"/>
        <v>1</v>
      </c>
      <c r="AH736" s="207">
        <v>0</v>
      </c>
      <c r="AI736" s="207">
        <v>5.0000000000000001E-3</v>
      </c>
      <c r="AJ736" s="207">
        <v>0.01</v>
      </c>
      <c r="AK736" s="207">
        <v>1.4999999999999999E-2</v>
      </c>
      <c r="AL736" s="207">
        <v>1.4999999999999999E-2</v>
      </c>
      <c r="AM736" s="207">
        <v>1.4999999999999999E-2</v>
      </c>
      <c r="AN736" s="28" t="s">
        <v>1251</v>
      </c>
      <c r="AO736" s="28" t="s">
        <v>1251</v>
      </c>
      <c r="AP736" s="28" t="s">
        <v>1251</v>
      </c>
      <c r="AQ736" s="123">
        <v>0.05</v>
      </c>
      <c r="AR736" s="38">
        <v>8689479</v>
      </c>
      <c r="AS736" s="38">
        <v>571287</v>
      </c>
      <c r="AT736" s="38">
        <v>620255</v>
      </c>
      <c r="AU736" s="38">
        <v>2448372</v>
      </c>
      <c r="AV736" s="38" t="s">
        <v>107</v>
      </c>
      <c r="AW736" s="38">
        <v>9467039</v>
      </c>
      <c r="AX736" s="38" t="s">
        <v>107</v>
      </c>
      <c r="AY736" s="38">
        <v>457030</v>
      </c>
      <c r="AZ736" s="38">
        <v>451740</v>
      </c>
      <c r="BA736" s="38" t="s">
        <v>107</v>
      </c>
      <c r="BB736" s="38">
        <v>23504373</v>
      </c>
      <c r="BC736" s="38">
        <v>23504373</v>
      </c>
      <c r="BD736" s="38" t="s">
        <v>107</v>
      </c>
      <c r="BE736" s="38" t="s">
        <v>107</v>
      </c>
      <c r="BF736" s="38" t="s">
        <v>107</v>
      </c>
      <c r="BG736" s="38">
        <v>2159464</v>
      </c>
      <c r="BH736" s="38" t="s">
        <v>107</v>
      </c>
      <c r="BI736" s="38">
        <v>636577</v>
      </c>
      <c r="BJ736" s="38">
        <v>757758</v>
      </c>
      <c r="BK736" s="38" t="s">
        <v>107</v>
      </c>
      <c r="BL736" s="38" t="s">
        <v>107</v>
      </c>
      <c r="BM736" s="38">
        <v>179547</v>
      </c>
      <c r="BN736" s="38" t="s">
        <v>107</v>
      </c>
      <c r="BO736" s="38">
        <v>1311855</v>
      </c>
      <c r="BP736" s="38">
        <v>3884750</v>
      </c>
      <c r="BQ736" s="38">
        <v>114258</v>
      </c>
      <c r="BR736" s="38">
        <v>2358599</v>
      </c>
      <c r="BS736" s="38">
        <v>4651908</v>
      </c>
      <c r="BT736" s="38" t="s">
        <v>107</v>
      </c>
      <c r="BU736" s="38" t="s">
        <v>107</v>
      </c>
      <c r="BV736" s="38" t="s">
        <v>107</v>
      </c>
      <c r="BW736" s="38">
        <v>9589457</v>
      </c>
      <c r="BX736" s="38">
        <v>212192</v>
      </c>
      <c r="BY736" s="38" t="s">
        <v>107</v>
      </c>
      <c r="BZ736" s="38" t="s">
        <v>107</v>
      </c>
      <c r="CA736" s="38">
        <v>5712869</v>
      </c>
      <c r="CB736" s="38">
        <v>783479</v>
      </c>
      <c r="CC736" s="330" t="s">
        <v>107</v>
      </c>
      <c r="CD736" s="38" t="s">
        <v>107</v>
      </c>
      <c r="CE736" s="38" t="s">
        <v>107</v>
      </c>
      <c r="CF736" s="38" t="s">
        <v>107</v>
      </c>
      <c r="CG736" s="38" t="s">
        <v>107</v>
      </c>
      <c r="CH736" s="53" t="s">
        <v>173</v>
      </c>
      <c r="CI736" s="53" t="s">
        <v>173</v>
      </c>
      <c r="CJ736" s="53" t="s">
        <v>173</v>
      </c>
      <c r="CK736" s="53" t="s">
        <v>173</v>
      </c>
      <c r="CL736" s="53" t="s">
        <v>173</v>
      </c>
      <c r="CM736" s="53" t="s">
        <v>173</v>
      </c>
      <c r="CN736" s="53" t="s">
        <v>173</v>
      </c>
      <c r="CO736" s="42" t="s">
        <v>107</v>
      </c>
      <c r="CP736" s="41"/>
      <c r="CQ736" s="41"/>
      <c r="CR736" s="41"/>
      <c r="CS736" s="41"/>
      <c r="CT736" s="41"/>
      <c r="CU736" s="41"/>
      <c r="CV736" s="41"/>
      <c r="CW736" s="41"/>
      <c r="CX736" s="41"/>
      <c r="CY736" s="41"/>
      <c r="CZ736" s="41"/>
      <c r="DA736" s="41"/>
      <c r="DB736" s="41"/>
      <c r="DC736" s="41"/>
      <c r="DD736" s="332">
        <v>12293713</v>
      </c>
      <c r="DE736" s="43">
        <v>1</v>
      </c>
      <c r="DF736" s="390">
        <v>1</v>
      </c>
      <c r="DG736" s="310"/>
      <c r="DH736" s="203"/>
      <c r="DI736" s="279" t="str" cm="1">
        <f t="array" ref="DI736">+IF(AND(C736&lt;&gt;"Vehículos Eléctricos",C736&lt;&gt;"Vehículos Híbridos",AD736="PERCENTIL 50"),
     IF(VLOOKUP(_xlfn.TEXTJOIN("_",FALSE,C736:E736),BD_Perc!$A:$P,_xlfn.IFS(BD!AE736="Intervalo de precio 1",12,BD!AE736="Intervalo de precio 2",13),FALSE)&lt;=1,
     VLOOKUP(_xlfn.TEXTJOIN("_",FALSE,C736:E736),BD_Perc!$A:$P,16,FALSE),"Ok P50"),
     "Ok P30/70 ó Híbrido/Eléctrico")</f>
        <v>Ok P30/70 ó Híbrido/Eléctrico</v>
      </c>
      <c r="DJ736" s="279" t="str">
        <f t="shared" si="67"/>
        <v>Otros Tipos de Vehículos_Camión_Cabina Sencilla</v>
      </c>
      <c r="DK736" s="331">
        <f t="shared" si="71"/>
        <v>218200000</v>
      </c>
      <c r="DL736" s="326"/>
    </row>
    <row r="737" spans="1:116" ht="25.5">
      <c r="A737" s="28">
        <v>732</v>
      </c>
      <c r="B737" s="29" t="s">
        <v>266</v>
      </c>
      <c r="C737" s="135" t="s">
        <v>0</v>
      </c>
      <c r="D737" s="29" t="s">
        <v>337</v>
      </c>
      <c r="E737" s="42" t="s">
        <v>346</v>
      </c>
      <c r="F737" s="42" t="s">
        <v>107</v>
      </c>
      <c r="G737" s="116" t="s">
        <v>1578</v>
      </c>
      <c r="H737" s="60" t="s">
        <v>552</v>
      </c>
      <c r="I737" s="28">
        <v>6208151</v>
      </c>
      <c r="J737" s="64" t="s">
        <v>1579</v>
      </c>
      <c r="K737" s="31" t="s">
        <v>307</v>
      </c>
      <c r="L737" s="149">
        <v>216</v>
      </c>
      <c r="M737" s="122">
        <v>5</v>
      </c>
      <c r="N737" s="34">
        <v>289900000</v>
      </c>
      <c r="O737" s="34">
        <f>+IFERROR(VLOOKUP(I737,Precio_Fasecolda!A:C,3,FALSE),IFERROR(VLOOKUP(I737,Precio_Fasecolda!B:C,2,FALSE),N737))</f>
        <v>289900000</v>
      </c>
      <c r="P737" s="34">
        <f t="shared" si="68"/>
        <v>0</v>
      </c>
      <c r="Q737" s="122" t="s">
        <v>346</v>
      </c>
      <c r="R737" s="28" t="s">
        <v>130</v>
      </c>
      <c r="S737" s="64" t="s">
        <v>112</v>
      </c>
      <c r="T737" s="28" t="s">
        <v>107</v>
      </c>
      <c r="U737" s="28" t="s">
        <v>107</v>
      </c>
      <c r="V737" s="42" t="s">
        <v>107</v>
      </c>
      <c r="W737" s="28" t="s">
        <v>107</v>
      </c>
      <c r="X737" s="28" t="s">
        <v>107</v>
      </c>
      <c r="Y737" s="28" t="str">
        <f t="shared" si="69"/>
        <v>N.A.</v>
      </c>
      <c r="Z737" s="292">
        <f t="shared" si="66"/>
        <v>278304000</v>
      </c>
      <c r="AA737" s="28" cm="1">
        <f t="array" aca="1" ref="AA737" ca="1">_xlfn.IFS(DK737&lt;$DK$4,1,AND(DK737&gt;=$DK$4,DK737&lt;=$AA$4),2,DK737&gt;$AA$4,3)</f>
        <v>3</v>
      </c>
      <c r="AB737" s="28">
        <v>0</v>
      </c>
      <c r="AC737" s="28" cm="1">
        <f t="array" aca="1" ref="AC737" ca="1">IF(AB737="PERCENTIL 30","",_xlfn.IFS(DK737&lt;$AC$4,1,DK737&gt;$AC$4,2))</f>
        <v>2</v>
      </c>
      <c r="AD737" s="28" t="str">
        <f>+IFERROR(VLOOKUP(_xlfn.TEXTJOIN("_", FALSE, C737:E737), BD_Perc!$A:$O, 15, FALSE),"Segmentación no encontrada o vehículo inactivo")</f>
        <v>PERCENTIL 30-70</v>
      </c>
      <c r="AE737" s="28" t="str" cm="1">
        <f t="array" ref="AE737">_xlfn.IFS(
    AD737 = "PERCENTIL 50",
    _xlfn.IFS(
        BD!DK737 &lt; VLOOKUP(_xlfn.TEXTJOIN("_", FALSE, C737:E737), BD_Perc!$A:$O, 11, FALSE), "Intervalo de precio 1",
        BD!DK737 &gt;= VLOOKUP(_xlfn.TEXTJOIN("_", FALSE, C737:E737), BD_Perc!$A:$O, 11, FALSE), "Intervalo de precio 2"
    ),
    AD737 = "PERCENTIL 30-70",
    _xlfn.IFS(
        BD!DK737 &lt; VLOOKUP(_xlfn.TEXTJOIN("_", FALSE, C737:E737), BD_Perc!$A:$O, 6, FALSE), "Intervalo de precio 1",
        BD!DK737 &lt; VLOOKUP(_xlfn.TEXTJOIN("_", FALSE, C737:E737), BD_Perc!$A:$O, 7, FALSE), "Intervalo de precio 2",
        BD!DK737 &gt;= VLOOKUP(_xlfn.TEXTJOIN("_", FALSE, C737:E737), BD_Perc!$A:$O, 7, FALSE), "Intervalo de precio 3"
    ),
    AD737="Segmentación no encontrada o vehículo inactivo","Segmentación no encontrada o vehículo inactivo"
)</f>
        <v>Intervalo de precio 3</v>
      </c>
      <c r="AF737" s="57" t="s">
        <v>2414</v>
      </c>
      <c r="AG737" s="35" t="b">
        <f t="shared" si="70"/>
        <v>1</v>
      </c>
      <c r="AH737" s="207">
        <v>0.04</v>
      </c>
      <c r="AI737" s="207">
        <v>0.04</v>
      </c>
      <c r="AJ737" s="207">
        <v>0.04</v>
      </c>
      <c r="AK737" s="207">
        <v>0.04</v>
      </c>
      <c r="AL737" s="207">
        <v>0.04</v>
      </c>
      <c r="AM737" s="207">
        <v>0.04</v>
      </c>
      <c r="AN737" s="28" t="s">
        <v>1251</v>
      </c>
      <c r="AO737" s="28" t="s">
        <v>1251</v>
      </c>
      <c r="AP737" s="28" t="s">
        <v>1251</v>
      </c>
      <c r="AQ737" s="139">
        <v>1</v>
      </c>
      <c r="AR737" s="38">
        <v>8689479</v>
      </c>
      <c r="AS737" s="38">
        <v>589650</v>
      </c>
      <c r="AT737" s="38">
        <v>708758</v>
      </c>
      <c r="AU737" s="38" t="s">
        <v>107</v>
      </c>
      <c r="AV737" s="38" t="s">
        <v>107</v>
      </c>
      <c r="AW737" s="38">
        <v>9467039</v>
      </c>
      <c r="AX737" s="38">
        <v>0</v>
      </c>
      <c r="AY737" s="38" t="s">
        <v>107</v>
      </c>
      <c r="AZ737" s="38">
        <v>347439</v>
      </c>
      <c r="BA737" s="38">
        <v>0</v>
      </c>
      <c r="BB737" s="38" t="s">
        <v>107</v>
      </c>
      <c r="BC737" s="38" t="s">
        <v>107</v>
      </c>
      <c r="BD737" s="38" t="s">
        <v>107</v>
      </c>
      <c r="BE737" s="38" t="s">
        <v>107</v>
      </c>
      <c r="BF737" s="38" t="s">
        <v>107</v>
      </c>
      <c r="BG737" s="38">
        <v>2704632</v>
      </c>
      <c r="BH737" s="38" t="s">
        <v>107</v>
      </c>
      <c r="BI737" s="38">
        <v>4325458</v>
      </c>
      <c r="BJ737" s="38">
        <v>2830318</v>
      </c>
      <c r="BK737" s="38" t="s">
        <v>107</v>
      </c>
      <c r="BL737" s="38" t="s">
        <v>107</v>
      </c>
      <c r="BM737" s="38">
        <v>179547</v>
      </c>
      <c r="BN737" s="38">
        <v>1528371</v>
      </c>
      <c r="BO737" s="38">
        <v>1311855</v>
      </c>
      <c r="BP737" s="38">
        <v>3884750</v>
      </c>
      <c r="BQ737" s="38">
        <v>114258</v>
      </c>
      <c r="BR737" s="38">
        <v>2358599</v>
      </c>
      <c r="BS737" s="38">
        <v>783479</v>
      </c>
      <c r="BT737" s="38" t="s">
        <v>107</v>
      </c>
      <c r="BU737" s="38" t="s">
        <v>107</v>
      </c>
      <c r="BV737" s="38" t="s">
        <v>107</v>
      </c>
      <c r="BW737" s="38">
        <v>9589457</v>
      </c>
      <c r="BX737" s="38">
        <v>114258</v>
      </c>
      <c r="BY737" s="38">
        <v>5876093</v>
      </c>
      <c r="BZ737" s="38">
        <v>7075796</v>
      </c>
      <c r="CA737" s="38" t="s">
        <v>107</v>
      </c>
      <c r="CB737" s="38">
        <v>745317</v>
      </c>
      <c r="CC737" s="330" t="s">
        <v>107</v>
      </c>
      <c r="CD737" s="38" t="s">
        <v>107</v>
      </c>
      <c r="CE737" s="38" t="s">
        <v>107</v>
      </c>
      <c r="CF737" s="38" t="s">
        <v>107</v>
      </c>
      <c r="CG737" s="38" t="s">
        <v>107</v>
      </c>
      <c r="CH737" s="53" t="s">
        <v>113</v>
      </c>
      <c r="CI737" s="53" t="s">
        <v>113</v>
      </c>
      <c r="CJ737" s="53" t="s">
        <v>113</v>
      </c>
      <c r="CK737" s="53" t="s">
        <v>114</v>
      </c>
      <c r="CL737" s="53" t="s">
        <v>114</v>
      </c>
      <c r="CM737" s="53" t="s">
        <v>114</v>
      </c>
      <c r="CN737" s="53" t="s">
        <v>114</v>
      </c>
      <c r="CO737" s="42" t="s">
        <v>107</v>
      </c>
      <c r="CP737" s="145"/>
      <c r="CQ737" s="145"/>
      <c r="CR737" s="145"/>
      <c r="CS737" s="145"/>
      <c r="CT737" s="145"/>
      <c r="CU737" s="145"/>
      <c r="CV737" s="145"/>
      <c r="CW737" s="145"/>
      <c r="CX737" s="145"/>
      <c r="CY737" s="145"/>
      <c r="CZ737" s="145"/>
      <c r="DA737" s="145"/>
      <c r="DB737" s="145"/>
      <c r="DC737" s="145"/>
      <c r="DD737" s="332">
        <v>10892264</v>
      </c>
      <c r="DE737" s="43">
        <v>1</v>
      </c>
      <c r="DF737" s="390">
        <v>1</v>
      </c>
      <c r="DG737" s="310"/>
      <c r="DH737" s="203"/>
      <c r="DI737" s="279" t="str" cm="1">
        <f t="array" ref="DI737">+IF(AND(C737&lt;&gt;"Vehículos Eléctricos",C737&lt;&gt;"Vehículos Híbridos",AD737="PERCENTIL 50"),
     IF(VLOOKUP(_xlfn.TEXTJOIN("_",FALSE,C737:E737),BD_Perc!$A:$P,_xlfn.IFS(BD!AE737="Intervalo de precio 1",12,BD!AE737="Intervalo de precio 2",13),FALSE)&lt;=1,
     VLOOKUP(_xlfn.TEXTJOIN("_",FALSE,C737:E737),BD_Perc!$A:$P,16,FALSE),"Ok P50"),
     "Ok P30/70 ó Híbrido/Eléctrico")</f>
        <v>Ok P30/70 ó Híbrido/Eléctrico</v>
      </c>
      <c r="DJ737" s="279" t="str">
        <f t="shared" si="67"/>
        <v>Vehículos Convencionales_Camperos/Camionetas_4x4</v>
      </c>
      <c r="DK737" s="331">
        <f t="shared" si="71"/>
        <v>278304000</v>
      </c>
      <c r="DL737" s="326"/>
    </row>
    <row r="738" spans="1:116" ht="25.5">
      <c r="A738" s="28">
        <v>733</v>
      </c>
      <c r="B738" s="29" t="s">
        <v>266</v>
      </c>
      <c r="C738" s="135" t="s">
        <v>0</v>
      </c>
      <c r="D738" s="29" t="s">
        <v>337</v>
      </c>
      <c r="E738" s="42" t="s">
        <v>346</v>
      </c>
      <c r="F738" s="42" t="s">
        <v>107</v>
      </c>
      <c r="G738" s="116" t="s">
        <v>1580</v>
      </c>
      <c r="H738" s="60" t="s">
        <v>552</v>
      </c>
      <c r="I738" s="28">
        <v>6208152</v>
      </c>
      <c r="J738" s="64" t="s">
        <v>1581</v>
      </c>
      <c r="K738" s="31" t="s">
        <v>142</v>
      </c>
      <c r="L738" s="149">
        <v>178</v>
      </c>
      <c r="M738" s="122">
        <v>5</v>
      </c>
      <c r="N738" s="34">
        <v>287900000</v>
      </c>
      <c r="O738" s="34">
        <f>+IFERROR(VLOOKUP(I738,Precio_Fasecolda!A:C,3,FALSE),IFERROR(VLOOKUP(I738,Precio_Fasecolda!B:C,2,FALSE),N738))</f>
        <v>287900000</v>
      </c>
      <c r="P738" s="34">
        <f t="shared" si="68"/>
        <v>0</v>
      </c>
      <c r="Q738" s="122" t="s">
        <v>346</v>
      </c>
      <c r="R738" s="28" t="s">
        <v>130</v>
      </c>
      <c r="S738" s="28" t="s">
        <v>360</v>
      </c>
      <c r="T738" s="28" t="s">
        <v>107</v>
      </c>
      <c r="U738" s="28" t="s">
        <v>107</v>
      </c>
      <c r="V738" s="42" t="s">
        <v>107</v>
      </c>
      <c r="W738" s="28" t="s">
        <v>107</v>
      </c>
      <c r="X738" s="28" t="s">
        <v>107</v>
      </c>
      <c r="Y738" s="28" t="str">
        <f t="shared" si="69"/>
        <v>N.A.</v>
      </c>
      <c r="Z738" s="292">
        <f t="shared" si="66"/>
        <v>276384000</v>
      </c>
      <c r="AA738" s="28" cm="1">
        <f t="array" aca="1" ref="AA738" ca="1">_xlfn.IFS(DK738&lt;$DK$4,1,AND(DK738&gt;=$DK$4,DK738&lt;=$AA$4),2,DK738&gt;$AA$4,3)</f>
        <v>3</v>
      </c>
      <c r="AB738" s="28">
        <v>0</v>
      </c>
      <c r="AC738" s="28" cm="1">
        <f t="array" aca="1" ref="AC738" ca="1">IF(AB738="PERCENTIL 30","",_xlfn.IFS(DK738&lt;$AC$4,1,DK738&gt;$AC$4,2))</f>
        <v>2</v>
      </c>
      <c r="AD738" s="28" t="str">
        <f>+IFERROR(VLOOKUP(_xlfn.TEXTJOIN("_", FALSE, C738:E738), BD_Perc!$A:$O, 15, FALSE),"Segmentación no encontrada o vehículo inactivo")</f>
        <v>PERCENTIL 30-70</v>
      </c>
      <c r="AE738" s="28" t="str" cm="1">
        <f t="array" ref="AE738">_xlfn.IFS(
    AD738 = "PERCENTIL 50",
    _xlfn.IFS(
        BD!DK738 &lt; VLOOKUP(_xlfn.TEXTJOIN("_", FALSE, C738:E738), BD_Perc!$A:$O, 11, FALSE), "Intervalo de precio 1",
        BD!DK738 &gt;= VLOOKUP(_xlfn.TEXTJOIN("_", FALSE, C738:E738), BD_Perc!$A:$O, 11, FALSE), "Intervalo de precio 2"
    ),
    AD738 = "PERCENTIL 30-70",
    _xlfn.IFS(
        BD!DK738 &lt; VLOOKUP(_xlfn.TEXTJOIN("_", FALSE, C738:E738), BD_Perc!$A:$O, 6, FALSE), "Intervalo de precio 1",
        BD!DK738 &lt; VLOOKUP(_xlfn.TEXTJOIN("_", FALSE, C738:E738), BD_Perc!$A:$O, 7, FALSE), "Intervalo de precio 2",
        BD!DK738 &gt;= VLOOKUP(_xlfn.TEXTJOIN("_", FALSE, C738:E738), BD_Perc!$A:$O, 7, FALSE), "Intervalo de precio 3"
    ),
    AD738="Segmentación no encontrada o vehículo inactivo","Segmentación no encontrada o vehículo inactivo"
)</f>
        <v>Intervalo de precio 2</v>
      </c>
      <c r="AF738" s="57" t="s">
        <v>2413</v>
      </c>
      <c r="AG738" s="35" t="b">
        <f t="shared" si="70"/>
        <v>1</v>
      </c>
      <c r="AH738" s="207">
        <v>0.04</v>
      </c>
      <c r="AI738" s="207">
        <v>0.04</v>
      </c>
      <c r="AJ738" s="207">
        <v>0.04</v>
      </c>
      <c r="AK738" s="207">
        <v>0.04</v>
      </c>
      <c r="AL738" s="207">
        <v>0.04</v>
      </c>
      <c r="AM738" s="207">
        <v>0.04</v>
      </c>
      <c r="AN738" s="28" t="s">
        <v>1251</v>
      </c>
      <c r="AO738" s="28" t="s">
        <v>1251</v>
      </c>
      <c r="AP738" s="28" t="s">
        <v>1251</v>
      </c>
      <c r="AQ738" s="139">
        <v>1</v>
      </c>
      <c r="AR738" s="38">
        <v>8689479</v>
      </c>
      <c r="AS738" s="38">
        <v>589650</v>
      </c>
      <c r="AT738" s="38">
        <v>708758</v>
      </c>
      <c r="AU738" s="38" t="s">
        <v>107</v>
      </c>
      <c r="AV738" s="38" t="s">
        <v>107</v>
      </c>
      <c r="AW738" s="38">
        <v>9467039</v>
      </c>
      <c r="AX738" s="38">
        <v>0</v>
      </c>
      <c r="AY738" s="38" t="s">
        <v>107</v>
      </c>
      <c r="AZ738" s="38">
        <v>347439</v>
      </c>
      <c r="BA738" s="38">
        <v>0</v>
      </c>
      <c r="BB738" s="38" t="s">
        <v>107</v>
      </c>
      <c r="BC738" s="38" t="s">
        <v>107</v>
      </c>
      <c r="BD738" s="38" t="s">
        <v>107</v>
      </c>
      <c r="BE738" s="38" t="s">
        <v>107</v>
      </c>
      <c r="BF738" s="38" t="s">
        <v>107</v>
      </c>
      <c r="BG738" s="38">
        <v>3207693</v>
      </c>
      <c r="BH738" s="38" t="s">
        <v>107</v>
      </c>
      <c r="BI738" s="38">
        <v>4325458</v>
      </c>
      <c r="BJ738" s="38">
        <v>2830318</v>
      </c>
      <c r="BK738" s="38" t="s">
        <v>107</v>
      </c>
      <c r="BL738" s="38" t="s">
        <v>107</v>
      </c>
      <c r="BM738" s="38">
        <v>179547</v>
      </c>
      <c r="BN738" s="38">
        <v>1528371</v>
      </c>
      <c r="BO738" s="38">
        <v>1311855</v>
      </c>
      <c r="BP738" s="38">
        <v>3884750</v>
      </c>
      <c r="BQ738" s="38">
        <v>114258</v>
      </c>
      <c r="BR738" s="38">
        <v>2358599</v>
      </c>
      <c r="BS738" s="38">
        <v>783479</v>
      </c>
      <c r="BT738" s="38" t="s">
        <v>107</v>
      </c>
      <c r="BU738" s="38" t="s">
        <v>107</v>
      </c>
      <c r="BV738" s="38" t="s">
        <v>107</v>
      </c>
      <c r="BW738" s="38">
        <v>9589457</v>
      </c>
      <c r="BX738" s="38">
        <v>114258</v>
      </c>
      <c r="BY738" s="38">
        <v>5876093</v>
      </c>
      <c r="BZ738" s="38">
        <v>7075796</v>
      </c>
      <c r="CA738" s="38" t="s">
        <v>107</v>
      </c>
      <c r="CB738" s="38">
        <v>745317</v>
      </c>
      <c r="CC738" s="330" t="s">
        <v>107</v>
      </c>
      <c r="CD738" s="38" t="s">
        <v>107</v>
      </c>
      <c r="CE738" s="38" t="s">
        <v>107</v>
      </c>
      <c r="CF738" s="38" t="s">
        <v>107</v>
      </c>
      <c r="CG738" s="38" t="s">
        <v>107</v>
      </c>
      <c r="CH738" s="53" t="s">
        <v>113</v>
      </c>
      <c r="CI738" s="53" t="s">
        <v>113</v>
      </c>
      <c r="CJ738" s="53" t="s">
        <v>113</v>
      </c>
      <c r="CK738" s="53" t="s">
        <v>114</v>
      </c>
      <c r="CL738" s="53" t="s">
        <v>114</v>
      </c>
      <c r="CM738" s="53" t="s">
        <v>114</v>
      </c>
      <c r="CN738" s="53" t="s">
        <v>114</v>
      </c>
      <c r="CO738" s="42" t="s">
        <v>107</v>
      </c>
      <c r="CP738" s="145"/>
      <c r="CQ738" s="145"/>
      <c r="CR738" s="145"/>
      <c r="CS738" s="145"/>
      <c r="CT738" s="145"/>
      <c r="CU738" s="145"/>
      <c r="CV738" s="145"/>
      <c r="CW738" s="145"/>
      <c r="CX738" s="145"/>
      <c r="CY738" s="145"/>
      <c r="CZ738" s="145"/>
      <c r="DA738" s="145"/>
      <c r="DB738" s="145"/>
      <c r="DC738" s="145"/>
      <c r="DD738" s="332">
        <v>10981760</v>
      </c>
      <c r="DE738" s="43">
        <v>1</v>
      </c>
      <c r="DF738" s="390">
        <v>1</v>
      </c>
      <c r="DG738" s="310"/>
      <c r="DH738" s="203"/>
      <c r="DI738" s="279" t="str" cm="1">
        <f t="array" ref="DI738">+IF(AND(C738&lt;&gt;"Vehículos Eléctricos",C738&lt;&gt;"Vehículos Híbridos",AD738="PERCENTIL 50"),
     IF(VLOOKUP(_xlfn.TEXTJOIN("_",FALSE,C738:E738),BD_Perc!$A:$P,_xlfn.IFS(BD!AE738="Intervalo de precio 1",12,BD!AE738="Intervalo de precio 2",13),FALSE)&lt;=1,
     VLOOKUP(_xlfn.TEXTJOIN("_",FALSE,C738:E738),BD_Perc!$A:$P,16,FALSE),"Ok P50"),
     "Ok P30/70 ó Híbrido/Eléctrico")</f>
        <v>Ok P30/70 ó Híbrido/Eléctrico</v>
      </c>
      <c r="DJ738" s="279" t="str">
        <f t="shared" si="67"/>
        <v>Vehículos Convencionales_Camperos/Camionetas_4x4</v>
      </c>
      <c r="DK738" s="331">
        <f t="shared" si="71"/>
        <v>276384000</v>
      </c>
      <c r="DL738" s="326"/>
    </row>
    <row r="739" spans="1:116" ht="25.5">
      <c r="A739" s="28">
        <v>734</v>
      </c>
      <c r="B739" s="29" t="s">
        <v>266</v>
      </c>
      <c r="C739" s="49" t="s">
        <v>0</v>
      </c>
      <c r="D739" s="49" t="s">
        <v>665</v>
      </c>
      <c r="E739" s="60" t="s">
        <v>666</v>
      </c>
      <c r="F739" s="60" t="s">
        <v>346</v>
      </c>
      <c r="G739" s="116" t="s">
        <v>1582</v>
      </c>
      <c r="H739" s="60" t="s">
        <v>1583</v>
      </c>
      <c r="I739" s="28">
        <v>6221032</v>
      </c>
      <c r="J739" s="64" t="s">
        <v>1584</v>
      </c>
      <c r="K739" s="31" t="s">
        <v>674</v>
      </c>
      <c r="L739" s="148">
        <v>178</v>
      </c>
      <c r="M739" s="33" t="s">
        <v>107</v>
      </c>
      <c r="N739" s="34">
        <v>179900000</v>
      </c>
      <c r="O739" s="34">
        <f>+IFERROR(VLOOKUP(I739,Precio_Fasecolda!A:C,3,FALSE),IFERROR(VLOOKUP(I739,Precio_Fasecolda!B:C,2,FALSE),N739))</f>
        <v>179900000</v>
      </c>
      <c r="P739" s="34">
        <f t="shared" si="68"/>
        <v>0</v>
      </c>
      <c r="Q739" s="122" t="s">
        <v>346</v>
      </c>
      <c r="R739" s="28" t="s">
        <v>130</v>
      </c>
      <c r="S739" s="28" t="s">
        <v>360</v>
      </c>
      <c r="T739" s="28" t="s">
        <v>107</v>
      </c>
      <c r="U739" s="28" t="s">
        <v>107</v>
      </c>
      <c r="V739" s="42" t="s">
        <v>107</v>
      </c>
      <c r="W739" s="28" t="s">
        <v>107</v>
      </c>
      <c r="X739" s="28" t="s">
        <v>107</v>
      </c>
      <c r="Y739" s="28" t="str">
        <f t="shared" si="69"/>
        <v>N.A.</v>
      </c>
      <c r="Z739" s="292">
        <f t="shared" si="66"/>
        <v>165508000</v>
      </c>
      <c r="AA739" s="28" cm="1">
        <f t="array" aca="1" ref="AA739" ca="1">_xlfn.IFS(DK739&lt;$DK$4,1,AND(DK739&gt;=$DK$4,DK739&lt;=$AA$4),2,DK739&gt;$AA$4,3)</f>
        <v>2</v>
      </c>
      <c r="AB739" s="28">
        <v>0</v>
      </c>
      <c r="AC739" s="28" cm="1">
        <f t="array" aca="1" ref="AC739" ca="1">IF(AB739="PERCENTIL 30","",_xlfn.IFS(DK739&lt;$AC$4,1,DK739&gt;$AC$4,2))</f>
        <v>2</v>
      </c>
      <c r="AD739" s="28" t="str">
        <f>+IFERROR(VLOOKUP(_xlfn.TEXTJOIN("_", FALSE, C739:E739), BD_Perc!$A:$O, 15, FALSE),"Segmentación no encontrada o vehículo inactivo")</f>
        <v>PERCENTIL 30-70</v>
      </c>
      <c r="AE739" s="28" t="str" cm="1">
        <f t="array" ref="AE739">_xlfn.IFS(
    AD739 = "PERCENTIL 50",
    _xlfn.IFS(
        BD!DK739 &lt; VLOOKUP(_xlfn.TEXTJOIN("_", FALSE, C739:E739), BD_Perc!$A:$O, 11, FALSE), "Intervalo de precio 1",
        BD!DK739 &gt;= VLOOKUP(_xlfn.TEXTJOIN("_", FALSE, C739:E739), BD_Perc!$A:$O, 11, FALSE), "Intervalo de precio 2"
    ),
    AD739 = "PERCENTIL 30-70",
    _xlfn.IFS(
        BD!DK739 &lt; VLOOKUP(_xlfn.TEXTJOIN("_", FALSE, C739:E739), BD_Perc!$A:$O, 6, FALSE), "Intervalo de precio 1",
        BD!DK739 &lt; VLOOKUP(_xlfn.TEXTJOIN("_", FALSE, C739:E739), BD_Perc!$A:$O, 7, FALSE), "Intervalo de precio 2",
        BD!DK739 &gt;= VLOOKUP(_xlfn.TEXTJOIN("_", FALSE, C739:E739), BD_Perc!$A:$O, 7, FALSE), "Intervalo de precio 3"
    ),
    AD739="Segmentación no encontrada o vehículo inactivo","Segmentación no encontrada o vehículo inactivo"
)</f>
        <v>Intervalo de precio 1</v>
      </c>
      <c r="AF739" s="57" t="s">
        <v>2412</v>
      </c>
      <c r="AG739" s="35" t="b">
        <f t="shared" si="70"/>
        <v>1</v>
      </c>
      <c r="AH739" s="207">
        <v>0.08</v>
      </c>
      <c r="AI739" s="207">
        <v>0.08</v>
      </c>
      <c r="AJ739" s="207">
        <v>0.08</v>
      </c>
      <c r="AK739" s="207">
        <v>0.08</v>
      </c>
      <c r="AL739" s="207">
        <v>0.08</v>
      </c>
      <c r="AM739" s="207">
        <v>0.08</v>
      </c>
      <c r="AN739" s="28" t="s">
        <v>1251</v>
      </c>
      <c r="AO739" s="28" t="s">
        <v>1251</v>
      </c>
      <c r="AP739" s="28" t="s">
        <v>1251</v>
      </c>
      <c r="AQ739" s="139">
        <v>1</v>
      </c>
      <c r="AR739" s="38">
        <v>8689479</v>
      </c>
      <c r="AS739" s="38">
        <v>589650</v>
      </c>
      <c r="AT739" s="38">
        <v>708758</v>
      </c>
      <c r="AU739" s="38">
        <v>1155713</v>
      </c>
      <c r="AV739" s="38">
        <v>1083841</v>
      </c>
      <c r="AW739" s="38">
        <v>9467039</v>
      </c>
      <c r="AX739" s="38" t="s">
        <v>107</v>
      </c>
      <c r="AY739" s="38">
        <v>365582</v>
      </c>
      <c r="AZ739" s="38">
        <v>347439</v>
      </c>
      <c r="BA739" s="38">
        <v>0</v>
      </c>
      <c r="BB739" s="38" t="s">
        <v>107</v>
      </c>
      <c r="BC739" s="38" t="s">
        <v>107</v>
      </c>
      <c r="BD739" s="38" t="s">
        <v>107</v>
      </c>
      <c r="BE739" s="38" t="s">
        <v>107</v>
      </c>
      <c r="BF739" s="38">
        <v>1533089</v>
      </c>
      <c r="BG739" s="38">
        <v>2995420</v>
      </c>
      <c r="BH739" s="38">
        <v>4375141</v>
      </c>
      <c r="BI739" s="38">
        <v>4325458</v>
      </c>
      <c r="BJ739" s="38">
        <v>2830318</v>
      </c>
      <c r="BK739" s="38" t="s">
        <v>107</v>
      </c>
      <c r="BL739" s="38">
        <v>1273643</v>
      </c>
      <c r="BM739" s="38">
        <v>179547</v>
      </c>
      <c r="BN739" s="38">
        <v>1528371</v>
      </c>
      <c r="BO739" s="38">
        <v>1311855</v>
      </c>
      <c r="BP739" s="38">
        <v>3884750</v>
      </c>
      <c r="BQ739" s="38">
        <v>114258</v>
      </c>
      <c r="BR739" s="38">
        <v>2358599</v>
      </c>
      <c r="BS739" s="38">
        <v>613236</v>
      </c>
      <c r="BT739" s="38">
        <v>1509503</v>
      </c>
      <c r="BU739" s="38">
        <v>1392090</v>
      </c>
      <c r="BV739" s="38">
        <v>1651019</v>
      </c>
      <c r="BW739" s="38">
        <v>9589457</v>
      </c>
      <c r="BX739" s="38">
        <v>114258</v>
      </c>
      <c r="BY739" s="38">
        <v>5424777</v>
      </c>
      <c r="BZ739" s="38">
        <v>7075796</v>
      </c>
      <c r="CA739" s="38" t="s">
        <v>107</v>
      </c>
      <c r="CB739" s="38">
        <v>745317</v>
      </c>
      <c r="CC739" s="330" t="s">
        <v>107</v>
      </c>
      <c r="CD739" s="38" t="s">
        <v>107</v>
      </c>
      <c r="CE739" s="38" t="s">
        <v>107</v>
      </c>
      <c r="CF739" s="38" t="s">
        <v>107</v>
      </c>
      <c r="CG739" s="38" t="s">
        <v>107</v>
      </c>
      <c r="CH739" s="53" t="s">
        <v>114</v>
      </c>
      <c r="CI739" s="53" t="s">
        <v>114</v>
      </c>
      <c r="CJ739" s="53" t="s">
        <v>114</v>
      </c>
      <c r="CK739" s="53" t="s">
        <v>114</v>
      </c>
      <c r="CL739" s="53" t="s">
        <v>114</v>
      </c>
      <c r="CM739" s="53" t="s">
        <v>114</v>
      </c>
      <c r="CN739" s="53" t="s">
        <v>114</v>
      </c>
      <c r="CO739" s="42" t="s">
        <v>107</v>
      </c>
      <c r="CP739" s="145"/>
      <c r="CQ739" s="145"/>
      <c r="CR739" s="145"/>
      <c r="CS739" s="145"/>
      <c r="CT739" s="145"/>
      <c r="CU739" s="145"/>
      <c r="CV739" s="145"/>
      <c r="CW739" s="145"/>
      <c r="CX739" s="145"/>
      <c r="CY739" s="145"/>
      <c r="CZ739" s="145"/>
      <c r="DA739" s="145"/>
      <c r="DB739" s="145"/>
      <c r="DC739" s="145"/>
      <c r="DD739" s="332">
        <v>12257818</v>
      </c>
      <c r="DE739" s="43">
        <v>1</v>
      </c>
      <c r="DF739" s="390">
        <v>1</v>
      </c>
      <c r="DG739" s="310"/>
      <c r="DH739" s="203"/>
      <c r="DI739" s="279" t="str" cm="1">
        <f t="array" ref="DI739">+IF(AND(C739&lt;&gt;"Vehículos Eléctricos",C739&lt;&gt;"Vehículos Híbridos",AD739="PERCENTIL 50"),
     IF(VLOOKUP(_xlfn.TEXTJOIN("_",FALSE,C739:E739),BD_Perc!$A:$P,_xlfn.IFS(BD!AE739="Intervalo de precio 1",12,BD!AE739="Intervalo de precio 2",13),FALSE)&lt;=1,
     VLOOKUP(_xlfn.TEXTJOIN("_",FALSE,C739:E739),BD_Perc!$A:$P,16,FALSE),"Ok P50"),
     "Ok P30/70 ó Híbrido/Eléctrico")</f>
        <v>Ok P30/70 ó Híbrido/Eléctrico</v>
      </c>
      <c r="DJ739" s="279" t="str">
        <f t="shared" si="67"/>
        <v>Vehículos Convencionales_Pick Up_PICKUP DOBLE CAB - PLATON</v>
      </c>
      <c r="DK739" s="331">
        <f t="shared" si="71"/>
        <v>165508000</v>
      </c>
      <c r="DL739" s="326"/>
    </row>
    <row r="740" spans="1:116" ht="51">
      <c r="A740" s="28">
        <v>735</v>
      </c>
      <c r="B740" s="114" t="s">
        <v>325</v>
      </c>
      <c r="C740" s="29" t="s">
        <v>0</v>
      </c>
      <c r="D740" s="29" t="s">
        <v>810</v>
      </c>
      <c r="E740" s="42" t="s">
        <v>811</v>
      </c>
      <c r="F740" s="42" t="s">
        <v>107</v>
      </c>
      <c r="G740" s="116" t="s">
        <v>1585</v>
      </c>
      <c r="H740" s="64" t="s">
        <v>969</v>
      </c>
      <c r="I740" s="28">
        <v>3207017</v>
      </c>
      <c r="J740" s="28" t="s">
        <v>1586</v>
      </c>
      <c r="K740" s="31" t="s">
        <v>107</v>
      </c>
      <c r="L740" s="32">
        <v>174.6</v>
      </c>
      <c r="M740" s="33" t="s">
        <v>107</v>
      </c>
      <c r="N740" s="34">
        <v>186000000</v>
      </c>
      <c r="O740" s="34">
        <f>+IFERROR(VLOOKUP(I740,Precio_Fasecolda!A:C,3,FALSE),IFERROR(VLOOKUP(I740,Precio_Fasecolda!B:C,2,FALSE),N740))</f>
        <v>186000000</v>
      </c>
      <c r="P740" s="34">
        <f t="shared" si="68"/>
        <v>0</v>
      </c>
      <c r="Q740" s="33" t="s">
        <v>107</v>
      </c>
      <c r="R740" s="28" t="s">
        <v>2415</v>
      </c>
      <c r="S740" s="28" t="s">
        <v>360</v>
      </c>
      <c r="T740" s="28" t="s">
        <v>107</v>
      </c>
      <c r="U740" s="28" t="s">
        <v>107</v>
      </c>
      <c r="V740" s="42" t="s">
        <v>107</v>
      </c>
      <c r="W740" s="28" t="s">
        <v>107</v>
      </c>
      <c r="X740" s="28" t="s">
        <v>107</v>
      </c>
      <c r="Y740" s="28" t="str">
        <f t="shared" si="69"/>
        <v>N.A.</v>
      </c>
      <c r="Z740" s="292">
        <f t="shared" si="66"/>
        <v>184140000</v>
      </c>
      <c r="AA740" s="28" cm="1">
        <f t="array" aca="1" ref="AA740" ca="1">_xlfn.IFS(DK740&lt;$DK$4,1,AND(DK740&gt;=$DK$4,DK740&lt;=$AA$4),2,DK740&gt;$AA$4,3)</f>
        <v>2</v>
      </c>
      <c r="AB740" s="28">
        <v>0</v>
      </c>
      <c r="AC740" s="28" cm="1">
        <f t="array" aca="1" ref="AC740" ca="1">IF(AB740="PERCENTIL 30","",_xlfn.IFS(DK740&lt;$AC$4,1,DK740&gt;$AC$4,2))</f>
        <v>2</v>
      </c>
      <c r="AD740" s="28" t="str">
        <f>+IFERROR(VLOOKUP(_xlfn.TEXTJOIN("_", FALSE, C740:E740), BD_Perc!$A:$O, 15, FALSE),"Segmentación no encontrada o vehículo inactivo")</f>
        <v>PERCENTIL 30-70</v>
      </c>
      <c r="AE740" s="28" t="str" cm="1">
        <f t="array" ref="AE740">_xlfn.IFS(
    AD740 = "PERCENTIL 50",
    _xlfn.IFS(
        BD!DK740 &lt; VLOOKUP(_xlfn.TEXTJOIN("_", FALSE, C740:E740), BD_Perc!$A:$O, 11, FALSE), "Intervalo de precio 1",
        BD!DK740 &gt;= VLOOKUP(_xlfn.TEXTJOIN("_", FALSE, C740:E740), BD_Perc!$A:$O, 11, FALSE), "Intervalo de precio 2"
    ),
    AD740 = "PERCENTIL 30-70",
    _xlfn.IFS(
        BD!DK740 &lt; VLOOKUP(_xlfn.TEXTJOIN("_", FALSE, C740:E740), BD_Perc!$A:$O, 6, FALSE), "Intervalo de precio 1",
        BD!DK740 &lt; VLOOKUP(_xlfn.TEXTJOIN("_", FALSE, C740:E740), BD_Perc!$A:$O, 7, FALSE), "Intervalo de precio 2",
        BD!DK740 &gt;= VLOOKUP(_xlfn.TEXTJOIN("_", FALSE, C740:E740), BD_Perc!$A:$O, 7, FALSE), "Intervalo de precio 3"
    ),
    AD740="Segmentación no encontrada o vehículo inactivo","Segmentación no encontrada o vehículo inactivo"
)</f>
        <v>Intervalo de precio 2</v>
      </c>
      <c r="AF740" s="57" t="s">
        <v>2413</v>
      </c>
      <c r="AG740" s="35" t="b">
        <f t="shared" si="70"/>
        <v>1</v>
      </c>
      <c r="AH740" s="207">
        <v>0.01</v>
      </c>
      <c r="AI740" s="207">
        <v>0.01</v>
      </c>
      <c r="AJ740" s="207">
        <v>0.01</v>
      </c>
      <c r="AK740" s="207">
        <v>0.01</v>
      </c>
      <c r="AL740" s="207">
        <v>0.01</v>
      </c>
      <c r="AM740" s="207">
        <v>0.02</v>
      </c>
      <c r="AN740" s="28" t="s">
        <v>1251</v>
      </c>
      <c r="AO740" s="28" t="s">
        <v>1251</v>
      </c>
      <c r="AP740" s="28" t="s">
        <v>1251</v>
      </c>
      <c r="AQ740" s="37">
        <v>0.5</v>
      </c>
      <c r="AR740" s="38">
        <v>8689479</v>
      </c>
      <c r="AS740" s="38">
        <v>756945</v>
      </c>
      <c r="AT740" s="38" t="s">
        <v>107</v>
      </c>
      <c r="AU740" s="38" t="s">
        <v>107</v>
      </c>
      <c r="AV740" s="38" t="s">
        <v>107</v>
      </c>
      <c r="AW740" s="38">
        <v>8078664</v>
      </c>
      <c r="AX740" s="38" t="s">
        <v>107</v>
      </c>
      <c r="AY740" s="38">
        <v>894571</v>
      </c>
      <c r="AZ740" s="38">
        <v>48169</v>
      </c>
      <c r="BA740" s="38">
        <v>385354</v>
      </c>
      <c r="BB740" s="38" t="s">
        <v>107</v>
      </c>
      <c r="BC740" s="38" t="s">
        <v>107</v>
      </c>
      <c r="BD740" s="38" t="s">
        <v>107</v>
      </c>
      <c r="BE740" s="38" t="s">
        <v>107</v>
      </c>
      <c r="BF740" s="38" t="s">
        <v>107</v>
      </c>
      <c r="BG740" s="38">
        <v>4816921</v>
      </c>
      <c r="BH740" s="38">
        <v>3027779</v>
      </c>
      <c r="BI740" s="38">
        <v>1307450</v>
      </c>
      <c r="BJ740" s="38">
        <v>3303031</v>
      </c>
      <c r="BK740" s="38" t="s">
        <v>107</v>
      </c>
      <c r="BL740" s="38">
        <v>522980</v>
      </c>
      <c r="BM740" s="38">
        <v>302778</v>
      </c>
      <c r="BN740" s="38">
        <v>894571</v>
      </c>
      <c r="BO740" s="38">
        <v>1032198</v>
      </c>
      <c r="BP740" s="38">
        <v>2133207</v>
      </c>
      <c r="BQ740" s="38">
        <v>206440</v>
      </c>
      <c r="BR740" s="38">
        <v>1307450</v>
      </c>
      <c r="BS740" s="38">
        <v>233965</v>
      </c>
      <c r="BT740" s="38" t="s">
        <v>107</v>
      </c>
      <c r="BU740" s="38" t="s">
        <v>107</v>
      </c>
      <c r="BV740" s="38" t="s">
        <v>107</v>
      </c>
      <c r="BW740" s="38">
        <v>6878563</v>
      </c>
      <c r="BX740" s="38">
        <v>178914</v>
      </c>
      <c r="BY740" s="38">
        <v>3027779</v>
      </c>
      <c r="BZ740" s="38">
        <v>6193185</v>
      </c>
      <c r="CA740" s="38">
        <v>0</v>
      </c>
      <c r="CB740" s="38">
        <v>481692</v>
      </c>
      <c r="CC740" s="330" t="s">
        <v>107</v>
      </c>
      <c r="CD740" s="38" t="s">
        <v>107</v>
      </c>
      <c r="CE740" s="38" t="s">
        <v>107</v>
      </c>
      <c r="CF740" s="38" t="s">
        <v>107</v>
      </c>
      <c r="CG740" s="38" t="s">
        <v>107</v>
      </c>
      <c r="CH740" s="85" t="s">
        <v>173</v>
      </c>
      <c r="CI740" s="85" t="s">
        <v>173</v>
      </c>
      <c r="CJ740" s="85" t="s">
        <v>176</v>
      </c>
      <c r="CK740" s="85" t="s">
        <v>173</v>
      </c>
      <c r="CL740" s="85" t="s">
        <v>176</v>
      </c>
      <c r="CM740" s="85" t="s">
        <v>173</v>
      </c>
      <c r="CN740" s="85" t="s">
        <v>173</v>
      </c>
      <c r="CO740" s="85" t="s">
        <v>107</v>
      </c>
      <c r="CP740" s="85" t="s">
        <v>107</v>
      </c>
      <c r="CQ740" s="85" t="s">
        <v>107</v>
      </c>
      <c r="CR740" s="85" t="s">
        <v>107</v>
      </c>
      <c r="CS740" s="85" t="s">
        <v>107</v>
      </c>
      <c r="CT740" s="85" t="s">
        <v>107</v>
      </c>
      <c r="CU740" s="85" t="s">
        <v>107</v>
      </c>
      <c r="CV740" s="41" t="s">
        <v>176</v>
      </c>
      <c r="CW740" s="41" t="s">
        <v>176</v>
      </c>
      <c r="CX740" s="41" t="s">
        <v>173</v>
      </c>
      <c r="CY740" s="41" t="s">
        <v>173</v>
      </c>
      <c r="CZ740" s="41" t="s">
        <v>176</v>
      </c>
      <c r="DA740" s="41" t="s">
        <v>173</v>
      </c>
      <c r="DB740" s="41" t="s">
        <v>107</v>
      </c>
      <c r="DC740" s="41" t="s">
        <v>107</v>
      </c>
      <c r="DD740" s="332">
        <v>13748869</v>
      </c>
      <c r="DE740" s="43">
        <v>1</v>
      </c>
      <c r="DF740" s="390">
        <v>1</v>
      </c>
      <c r="DG740" s="310"/>
      <c r="DH740" s="203"/>
      <c r="DI740" s="279" t="str" cm="1">
        <f t="array" ref="DI740">+IF(AND(C740&lt;&gt;"Vehículos Eléctricos",C740&lt;&gt;"Vehículos Híbridos",AD740="PERCENTIL 50"),
     IF(VLOOKUP(_xlfn.TEXTJOIN("_",FALSE,C740:E740),BD_Perc!$A:$P,_xlfn.IFS(BD!AE740="Intervalo de precio 1",12,BD!AE740="Intervalo de precio 2",13),FALSE)&lt;=1,
     VLOOKUP(_xlfn.TEXTJOIN("_",FALSE,C740:E740),BD_Perc!$A:$P,16,FALSE),"Ok P50"),
     "Ok P30/70 ó Híbrido/Eléctrico")</f>
        <v>Ok P30/70 ó Híbrido/Eléctrico</v>
      </c>
      <c r="DJ740" s="279" t="str">
        <f t="shared" si="67"/>
        <v>Vehículos Convencionales_Vehículos Destinados al Transporte de Carga Liviana_Van</v>
      </c>
      <c r="DK740" s="331">
        <f t="shared" si="71"/>
        <v>184140000</v>
      </c>
      <c r="DL740" s="326"/>
    </row>
    <row r="741" spans="1:116" ht="51">
      <c r="A741" s="28">
        <v>736</v>
      </c>
      <c r="B741" s="114" t="s">
        <v>325</v>
      </c>
      <c r="C741" s="29" t="s">
        <v>0</v>
      </c>
      <c r="D741" s="29" t="s">
        <v>867</v>
      </c>
      <c r="E741" s="42" t="s">
        <v>811</v>
      </c>
      <c r="F741" s="42" t="s">
        <v>868</v>
      </c>
      <c r="G741" s="116" t="s">
        <v>1587</v>
      </c>
      <c r="H741" s="64" t="s">
        <v>969</v>
      </c>
      <c r="I741" s="28">
        <v>3206132</v>
      </c>
      <c r="J741" s="28" t="s">
        <v>1588</v>
      </c>
      <c r="K741" s="31" t="s">
        <v>107</v>
      </c>
      <c r="L741" s="32">
        <v>174.6</v>
      </c>
      <c r="M741" s="33" t="s">
        <v>107</v>
      </c>
      <c r="N741" s="34">
        <v>191000000</v>
      </c>
      <c r="O741" s="34">
        <f>+IFERROR(VLOOKUP(I741,Precio_Fasecolda!A:C,3,FALSE),IFERROR(VLOOKUP(I741,Precio_Fasecolda!B:C,2,FALSE),N741))</f>
        <v>191000000</v>
      </c>
      <c r="P741" s="34">
        <f t="shared" si="68"/>
        <v>0</v>
      </c>
      <c r="Q741" s="33" t="s">
        <v>107</v>
      </c>
      <c r="R741" s="28" t="s">
        <v>2415</v>
      </c>
      <c r="S741" s="28" t="s">
        <v>360</v>
      </c>
      <c r="T741" s="28" t="s">
        <v>107</v>
      </c>
      <c r="U741" s="28" t="s">
        <v>107</v>
      </c>
      <c r="V741" s="42" t="s">
        <v>107</v>
      </c>
      <c r="W741" s="28" t="s">
        <v>107</v>
      </c>
      <c r="X741" s="28" t="s">
        <v>107</v>
      </c>
      <c r="Y741" s="28" t="str">
        <f t="shared" si="69"/>
        <v>N.A.</v>
      </c>
      <c r="Z741" s="292">
        <f t="shared" si="66"/>
        <v>189090000</v>
      </c>
      <c r="AA741" s="28" cm="1">
        <f t="array" aca="1" ref="AA741" ca="1">_xlfn.IFS(DK741&lt;$DK$4,1,AND(DK741&gt;=$DK$4,DK741&lt;=$AA$4),2,DK741&gt;$AA$4,3)</f>
        <v>2</v>
      </c>
      <c r="AB741" s="28">
        <v>0</v>
      </c>
      <c r="AC741" s="28" cm="1">
        <f t="array" aca="1" ref="AC741" ca="1">IF(AB741="PERCENTIL 30","",_xlfn.IFS(DK741&lt;$AC$4,1,DK741&gt;$AC$4,2))</f>
        <v>2</v>
      </c>
      <c r="AD741" s="28" t="str">
        <f>+IFERROR(VLOOKUP(_xlfn.TEXTJOIN("_", FALSE, C741:E741), BD_Perc!$A:$O, 15, FALSE),"Segmentación no encontrada o vehículo inactivo")</f>
        <v>PERCENTIL 50</v>
      </c>
      <c r="AE741" s="28" t="str" cm="1">
        <f t="array" ref="AE741">_xlfn.IFS(
    AD741 = "PERCENTIL 50",
    _xlfn.IFS(
        BD!DK741 &lt; VLOOKUP(_xlfn.TEXTJOIN("_", FALSE, C741:E741), BD_Perc!$A:$O, 11, FALSE), "Intervalo de precio 1",
        BD!DK741 &gt;= VLOOKUP(_xlfn.TEXTJOIN("_", FALSE, C741:E741), BD_Perc!$A:$O, 11, FALSE), "Intervalo de precio 2"
    ),
    AD741 = "PERCENTIL 30-70",
    _xlfn.IFS(
        BD!DK741 &lt; VLOOKUP(_xlfn.TEXTJOIN("_", FALSE, C741:E741), BD_Perc!$A:$O, 6, FALSE), "Intervalo de precio 1",
        BD!DK741 &lt; VLOOKUP(_xlfn.TEXTJOIN("_", FALSE, C741:E741), BD_Perc!$A:$O, 7, FALSE), "Intervalo de precio 2",
        BD!DK741 &gt;= VLOOKUP(_xlfn.TEXTJOIN("_", FALSE, C741:E741), BD_Perc!$A:$O, 7, FALSE), "Intervalo de precio 3"
    ),
    AD741="Segmentación no encontrada o vehículo inactivo","Segmentación no encontrada o vehículo inactivo"
)</f>
        <v>Intervalo de precio 2</v>
      </c>
      <c r="AF741" s="57" t="s">
        <v>2413</v>
      </c>
      <c r="AG741" s="35" t="b">
        <f t="shared" si="70"/>
        <v>1</v>
      </c>
      <c r="AH741" s="207">
        <v>0.01</v>
      </c>
      <c r="AI741" s="207">
        <v>0.01</v>
      </c>
      <c r="AJ741" s="207">
        <v>0.01</v>
      </c>
      <c r="AK741" s="207">
        <v>0.01</v>
      </c>
      <c r="AL741" s="207">
        <v>0.01</v>
      </c>
      <c r="AM741" s="207">
        <v>0.02</v>
      </c>
      <c r="AN741" s="28" t="s">
        <v>1251</v>
      </c>
      <c r="AO741" s="28" t="s">
        <v>1251</v>
      </c>
      <c r="AP741" s="28" t="s">
        <v>1251</v>
      </c>
      <c r="AQ741" s="37">
        <v>0.5</v>
      </c>
      <c r="AR741" s="38">
        <v>8689479</v>
      </c>
      <c r="AS741" s="38">
        <v>756945</v>
      </c>
      <c r="AT741" s="38" t="s">
        <v>107</v>
      </c>
      <c r="AU741" s="38" t="s">
        <v>107</v>
      </c>
      <c r="AV741" s="38" t="s">
        <v>107</v>
      </c>
      <c r="AW741" s="38">
        <v>8078664</v>
      </c>
      <c r="AX741" s="38" t="s">
        <v>107</v>
      </c>
      <c r="AY741" s="38">
        <v>894571</v>
      </c>
      <c r="AZ741" s="38">
        <v>48169</v>
      </c>
      <c r="BA741" s="38">
        <v>385354</v>
      </c>
      <c r="BB741" s="38" t="s">
        <v>107</v>
      </c>
      <c r="BC741" s="38" t="s">
        <v>107</v>
      </c>
      <c r="BD741" s="38" t="s">
        <v>107</v>
      </c>
      <c r="BE741" s="38" t="s">
        <v>107</v>
      </c>
      <c r="BF741" s="38" t="s">
        <v>107</v>
      </c>
      <c r="BG741" s="38">
        <v>4816921</v>
      </c>
      <c r="BH741" s="38">
        <v>3027779</v>
      </c>
      <c r="BI741" s="38">
        <v>1307450</v>
      </c>
      <c r="BJ741" s="38">
        <v>3303031</v>
      </c>
      <c r="BK741" s="38" t="s">
        <v>107</v>
      </c>
      <c r="BL741" s="38">
        <v>522980</v>
      </c>
      <c r="BM741" s="38">
        <v>302778</v>
      </c>
      <c r="BN741" s="38">
        <v>894571</v>
      </c>
      <c r="BO741" s="38">
        <v>1032198</v>
      </c>
      <c r="BP741" s="38">
        <v>2133207</v>
      </c>
      <c r="BQ741" s="38">
        <v>206440</v>
      </c>
      <c r="BR741" s="38">
        <v>1307450</v>
      </c>
      <c r="BS741" s="38">
        <v>233965</v>
      </c>
      <c r="BT741" s="38" t="s">
        <v>107</v>
      </c>
      <c r="BU741" s="38" t="s">
        <v>107</v>
      </c>
      <c r="BV741" s="38" t="s">
        <v>107</v>
      </c>
      <c r="BW741" s="38">
        <v>6878563</v>
      </c>
      <c r="BX741" s="38">
        <v>178914</v>
      </c>
      <c r="BY741" s="38">
        <v>3027779</v>
      </c>
      <c r="BZ741" s="38">
        <v>6193185</v>
      </c>
      <c r="CA741" s="38">
        <v>0</v>
      </c>
      <c r="CB741" s="38">
        <v>481692</v>
      </c>
      <c r="CC741" s="330" t="s">
        <v>107</v>
      </c>
      <c r="CD741" s="38" t="s">
        <v>107</v>
      </c>
      <c r="CE741" s="38" t="s">
        <v>107</v>
      </c>
      <c r="CF741" s="38" t="s">
        <v>107</v>
      </c>
      <c r="CG741" s="38" t="s">
        <v>107</v>
      </c>
      <c r="CH741" s="85" t="s">
        <v>173</v>
      </c>
      <c r="CI741" s="85" t="s">
        <v>173</v>
      </c>
      <c r="CJ741" s="85" t="s">
        <v>176</v>
      </c>
      <c r="CK741" s="85" t="s">
        <v>173</v>
      </c>
      <c r="CL741" s="85" t="s">
        <v>176</v>
      </c>
      <c r="CM741" s="85" t="s">
        <v>173</v>
      </c>
      <c r="CN741" s="85" t="s">
        <v>173</v>
      </c>
      <c r="CO741" s="85" t="s">
        <v>107</v>
      </c>
      <c r="CP741" s="85" t="s">
        <v>107</v>
      </c>
      <c r="CQ741" s="85" t="s">
        <v>107</v>
      </c>
      <c r="CR741" s="85" t="s">
        <v>107</v>
      </c>
      <c r="CS741" s="85" t="s">
        <v>107</v>
      </c>
      <c r="CT741" s="85" t="s">
        <v>107</v>
      </c>
      <c r="CU741" s="85" t="s">
        <v>107</v>
      </c>
      <c r="CV741" s="41" t="s">
        <v>176</v>
      </c>
      <c r="CW741" s="41" t="s">
        <v>176</v>
      </c>
      <c r="CX741" s="41" t="s">
        <v>173</v>
      </c>
      <c r="CY741" s="41" t="s">
        <v>173</v>
      </c>
      <c r="CZ741" s="41" t="s">
        <v>176</v>
      </c>
      <c r="DA741" s="41" t="s">
        <v>173</v>
      </c>
      <c r="DB741" s="41" t="s">
        <v>107</v>
      </c>
      <c r="DC741" s="41" t="s">
        <v>107</v>
      </c>
      <c r="DD741" s="332">
        <v>13748869</v>
      </c>
      <c r="DE741" s="43">
        <v>1</v>
      </c>
      <c r="DF741" s="390">
        <v>1</v>
      </c>
      <c r="DG741" s="310"/>
      <c r="DH741" s="203"/>
      <c r="DI741" s="279" t="str" cm="1">
        <f t="array" ref="DI741">+IF(AND(C741&lt;&gt;"Vehículos Eléctricos",C741&lt;&gt;"Vehículos Híbridos",AD741="PERCENTIL 50"),
     IF(VLOOKUP(_xlfn.TEXTJOIN("_",FALSE,C741:E741),BD_Perc!$A:$P,_xlfn.IFS(BD!AE741="Intervalo de precio 1",12,BD!AE741="Intervalo de precio 2",13),FALSE)&lt;=1,
     VLOOKUP(_xlfn.TEXTJOIN("_",FALSE,C741:E741),BD_Perc!$A:$P,16,FALSE),"Ok P50"),
     "Ok P30/70 ó Híbrido/Eléctrico")</f>
        <v>Ok P50</v>
      </c>
      <c r="DJ741" s="279" t="str">
        <f t="shared" si="67"/>
        <v>Vehículos Convencionales_Vehículos Destinados al Transporte de Pasajeros_Van</v>
      </c>
      <c r="DK741" s="331">
        <f t="shared" si="71"/>
        <v>189090000</v>
      </c>
      <c r="DL741" s="326"/>
    </row>
    <row r="742" spans="1:116" ht="25.5">
      <c r="A742" s="28">
        <v>737</v>
      </c>
      <c r="B742" s="114" t="s">
        <v>325</v>
      </c>
      <c r="C742" s="29" t="s">
        <v>0</v>
      </c>
      <c r="D742" s="29" t="s">
        <v>337</v>
      </c>
      <c r="E742" s="42" t="s">
        <v>338</v>
      </c>
      <c r="F742" s="42" t="s">
        <v>107</v>
      </c>
      <c r="G742" s="93" t="s">
        <v>1589</v>
      </c>
      <c r="H742" s="64" t="s">
        <v>969</v>
      </c>
      <c r="I742" s="28">
        <v>3206120</v>
      </c>
      <c r="J742" s="28" t="s">
        <v>1590</v>
      </c>
      <c r="K742" s="31" t="s">
        <v>369</v>
      </c>
      <c r="L742" s="32">
        <v>154</v>
      </c>
      <c r="M742" s="33">
        <v>5</v>
      </c>
      <c r="N742" s="34">
        <v>122400000</v>
      </c>
      <c r="O742" s="34">
        <f>+IFERROR(VLOOKUP(I742,Precio_Fasecolda!A:C,3,FALSE),IFERROR(VLOOKUP(I742,Precio_Fasecolda!B:C,2,FALSE),N742))</f>
        <v>122400000</v>
      </c>
      <c r="P742" s="34">
        <f t="shared" si="68"/>
        <v>0</v>
      </c>
      <c r="Q742" s="33" t="s">
        <v>338</v>
      </c>
      <c r="R742" s="28" t="s">
        <v>2415</v>
      </c>
      <c r="S742" s="28" t="s">
        <v>112</v>
      </c>
      <c r="T742" s="28" t="s">
        <v>107</v>
      </c>
      <c r="U742" s="28" t="s">
        <v>107</v>
      </c>
      <c r="V742" s="42" t="s">
        <v>107</v>
      </c>
      <c r="W742" s="28" t="s">
        <v>107</v>
      </c>
      <c r="X742" s="28" t="s">
        <v>107</v>
      </c>
      <c r="Y742" s="28" t="str">
        <f t="shared" si="69"/>
        <v>N.A.</v>
      </c>
      <c r="Z742" s="292">
        <f t="shared" si="66"/>
        <v>121176000</v>
      </c>
      <c r="AA742" s="28" cm="1">
        <f t="array" aca="1" ref="AA742" ca="1">_xlfn.IFS(DK742&lt;$DK$4,1,AND(DK742&gt;=$DK$4,DK742&lt;=$AA$4),2,DK742&gt;$AA$4,3)</f>
        <v>2</v>
      </c>
      <c r="AB742" s="28">
        <v>0</v>
      </c>
      <c r="AC742" s="28" cm="1">
        <f t="array" aca="1" ref="AC742" ca="1">IF(AB742="PERCENTIL 30","",_xlfn.IFS(DK742&lt;$AC$4,1,DK742&gt;$AC$4,2))</f>
        <v>1</v>
      </c>
      <c r="AD742" s="28" t="str">
        <f>+IFERROR(VLOOKUP(_xlfn.TEXTJOIN("_", FALSE, C742:E742), BD_Perc!$A:$O, 15, FALSE),"Segmentación no encontrada o vehículo inactivo")</f>
        <v>PERCENTIL 30-70</v>
      </c>
      <c r="AE742" s="28" t="str" cm="1">
        <f t="array" ref="AE742">_xlfn.IFS(
    AD742 = "PERCENTIL 50",
    _xlfn.IFS(
        BD!DK742 &lt; VLOOKUP(_xlfn.TEXTJOIN("_", FALSE, C742:E742), BD_Perc!$A:$O, 11, FALSE), "Intervalo de precio 1",
        BD!DK742 &gt;= VLOOKUP(_xlfn.TEXTJOIN("_", FALSE, C742:E742), BD_Perc!$A:$O, 11, FALSE), "Intervalo de precio 2"
    ),
    AD742 = "PERCENTIL 30-70",
    _xlfn.IFS(
        BD!DK742 &lt; VLOOKUP(_xlfn.TEXTJOIN("_", FALSE, C742:E742), BD_Perc!$A:$O, 6, FALSE), "Intervalo de precio 1",
        BD!DK742 &lt; VLOOKUP(_xlfn.TEXTJOIN("_", FALSE, C742:E742), BD_Perc!$A:$O, 7, FALSE), "Intervalo de precio 2",
        BD!DK742 &gt;= VLOOKUP(_xlfn.TEXTJOIN("_", FALSE, C742:E742), BD_Perc!$A:$O, 7, FALSE), "Intervalo de precio 3"
    ),
    AD742="Segmentación no encontrada o vehículo inactivo","Segmentación no encontrada o vehículo inactivo"
)</f>
        <v>Intervalo de precio 2</v>
      </c>
      <c r="AF742" s="57" t="s">
        <v>2413</v>
      </c>
      <c r="AG742" s="35" t="b">
        <f t="shared" si="70"/>
        <v>1</v>
      </c>
      <c r="AH742" s="207">
        <v>0.01</v>
      </c>
      <c r="AI742" s="207">
        <v>0.01</v>
      </c>
      <c r="AJ742" s="207">
        <v>0.01</v>
      </c>
      <c r="AK742" s="207">
        <v>0.01</v>
      </c>
      <c r="AL742" s="207">
        <v>0.01</v>
      </c>
      <c r="AM742" s="207">
        <v>0.02</v>
      </c>
      <c r="AN742" s="28" t="s">
        <v>1251</v>
      </c>
      <c r="AO742" s="28" t="s">
        <v>1251</v>
      </c>
      <c r="AP742" s="28" t="s">
        <v>1251</v>
      </c>
      <c r="AQ742" s="37">
        <v>0.5</v>
      </c>
      <c r="AR742" s="38">
        <v>8689479</v>
      </c>
      <c r="AS742" s="38">
        <v>756945</v>
      </c>
      <c r="AT742" s="38" t="s">
        <v>107</v>
      </c>
      <c r="AU742" s="38" t="s">
        <v>107</v>
      </c>
      <c r="AV742" s="38" t="s">
        <v>107</v>
      </c>
      <c r="AW742" s="38">
        <v>8078664</v>
      </c>
      <c r="AX742" s="38" t="s">
        <v>107</v>
      </c>
      <c r="AY742" s="38">
        <v>894571</v>
      </c>
      <c r="AZ742" s="38">
        <v>48169</v>
      </c>
      <c r="BA742" s="38">
        <v>385354</v>
      </c>
      <c r="BB742" s="38" t="s">
        <v>107</v>
      </c>
      <c r="BC742" s="38" t="s">
        <v>107</v>
      </c>
      <c r="BD742" s="38" t="s">
        <v>107</v>
      </c>
      <c r="BE742" s="38" t="s">
        <v>107</v>
      </c>
      <c r="BF742" s="38" t="s">
        <v>107</v>
      </c>
      <c r="BG742" s="38">
        <v>4816921</v>
      </c>
      <c r="BH742" s="38">
        <v>3027779</v>
      </c>
      <c r="BI742" s="38">
        <v>1307450</v>
      </c>
      <c r="BJ742" s="38">
        <v>3303031</v>
      </c>
      <c r="BK742" s="38" t="s">
        <v>107</v>
      </c>
      <c r="BL742" s="38">
        <v>522980</v>
      </c>
      <c r="BM742" s="38">
        <v>302778</v>
      </c>
      <c r="BN742" s="38">
        <v>894571</v>
      </c>
      <c r="BO742" s="38">
        <v>1032198</v>
      </c>
      <c r="BP742" s="38">
        <v>2133207</v>
      </c>
      <c r="BQ742" s="38">
        <v>206440</v>
      </c>
      <c r="BR742" s="38">
        <v>1307450</v>
      </c>
      <c r="BS742" s="38">
        <v>233965</v>
      </c>
      <c r="BT742" s="38" t="s">
        <v>107</v>
      </c>
      <c r="BU742" s="38" t="s">
        <v>107</v>
      </c>
      <c r="BV742" s="38" t="s">
        <v>107</v>
      </c>
      <c r="BW742" s="38">
        <v>6878563</v>
      </c>
      <c r="BX742" s="38">
        <v>178914</v>
      </c>
      <c r="BY742" s="38">
        <v>3027779</v>
      </c>
      <c r="BZ742" s="38">
        <v>6193185</v>
      </c>
      <c r="CA742" s="38">
        <v>0</v>
      </c>
      <c r="CB742" s="38">
        <v>481692</v>
      </c>
      <c r="CC742" s="330" t="s">
        <v>107</v>
      </c>
      <c r="CD742" s="38" t="s">
        <v>107</v>
      </c>
      <c r="CE742" s="38" t="s">
        <v>107</v>
      </c>
      <c r="CF742" s="38" t="s">
        <v>107</v>
      </c>
      <c r="CG742" s="38" t="s">
        <v>107</v>
      </c>
      <c r="CH742" s="85" t="s">
        <v>173</v>
      </c>
      <c r="CI742" s="85" t="s">
        <v>173</v>
      </c>
      <c r="CJ742" s="85" t="s">
        <v>176</v>
      </c>
      <c r="CK742" s="85" t="s">
        <v>173</v>
      </c>
      <c r="CL742" s="85" t="s">
        <v>176</v>
      </c>
      <c r="CM742" s="85" t="s">
        <v>173</v>
      </c>
      <c r="CN742" s="85" t="s">
        <v>173</v>
      </c>
      <c r="CO742" s="85" t="s">
        <v>107</v>
      </c>
      <c r="CP742" s="85" t="s">
        <v>107</v>
      </c>
      <c r="CQ742" s="85" t="s">
        <v>107</v>
      </c>
      <c r="CR742" s="85" t="s">
        <v>107</v>
      </c>
      <c r="CS742" s="85" t="s">
        <v>107</v>
      </c>
      <c r="CT742" s="85" t="s">
        <v>107</v>
      </c>
      <c r="CU742" s="85" t="s">
        <v>107</v>
      </c>
      <c r="CV742" s="41" t="s">
        <v>176</v>
      </c>
      <c r="CW742" s="41" t="s">
        <v>176</v>
      </c>
      <c r="CX742" s="41" t="s">
        <v>176</v>
      </c>
      <c r="CY742" s="41" t="s">
        <v>173</v>
      </c>
      <c r="CZ742" s="41" t="s">
        <v>176</v>
      </c>
      <c r="DA742" s="41" t="s">
        <v>173</v>
      </c>
      <c r="DB742" s="41" t="s">
        <v>107</v>
      </c>
      <c r="DC742" s="41" t="s">
        <v>107</v>
      </c>
      <c r="DD742" s="332">
        <v>13748869</v>
      </c>
      <c r="DE742" s="43">
        <v>1</v>
      </c>
      <c r="DF742" s="390">
        <v>1</v>
      </c>
      <c r="DG742" s="310"/>
      <c r="DH742" s="203"/>
      <c r="DI742" s="279" t="str" cm="1">
        <f t="array" ref="DI742">+IF(AND(C742&lt;&gt;"Vehículos Eléctricos",C742&lt;&gt;"Vehículos Híbridos",AD742="PERCENTIL 50"),
     IF(VLOOKUP(_xlfn.TEXTJOIN("_",FALSE,C742:E742),BD_Perc!$A:$P,_xlfn.IFS(BD!AE742="Intervalo de precio 1",12,BD!AE742="Intervalo de precio 2",13),FALSE)&lt;=1,
     VLOOKUP(_xlfn.TEXTJOIN("_",FALSE,C742:E742),BD_Perc!$A:$P,16,FALSE),"Ok P50"),
     "Ok P30/70 ó Híbrido/Eléctrico")</f>
        <v>Ok P30/70 ó Híbrido/Eléctrico</v>
      </c>
      <c r="DJ742" s="279" t="str">
        <f t="shared" si="67"/>
        <v>Vehículos Convencionales_Camperos/Camionetas_4x2</v>
      </c>
      <c r="DK742" s="331">
        <f t="shared" si="71"/>
        <v>121176000</v>
      </c>
      <c r="DL742" s="326"/>
    </row>
    <row r="743" spans="1:116" ht="25.5">
      <c r="A743" s="28">
        <v>738</v>
      </c>
      <c r="B743" s="114" t="s">
        <v>325</v>
      </c>
      <c r="C743" s="29" t="s">
        <v>0</v>
      </c>
      <c r="D743" s="29" t="s">
        <v>337</v>
      </c>
      <c r="E743" s="42" t="s">
        <v>338</v>
      </c>
      <c r="F743" s="42" t="s">
        <v>107</v>
      </c>
      <c r="G743" s="93" t="s">
        <v>1591</v>
      </c>
      <c r="H743" s="64" t="s">
        <v>969</v>
      </c>
      <c r="I743" s="28">
        <v>3206116</v>
      </c>
      <c r="J743" s="28" t="s">
        <v>1592</v>
      </c>
      <c r="K743" s="31" t="s">
        <v>369</v>
      </c>
      <c r="L743" s="32">
        <v>154</v>
      </c>
      <c r="M743" s="33">
        <v>5</v>
      </c>
      <c r="N743" s="34">
        <v>136800000</v>
      </c>
      <c r="O743" s="34">
        <f>+IFERROR(VLOOKUP(I743,Precio_Fasecolda!A:C,3,FALSE),IFERROR(VLOOKUP(I743,Precio_Fasecolda!B:C,2,FALSE),N743))</f>
        <v>136800000</v>
      </c>
      <c r="P743" s="34">
        <f t="shared" si="68"/>
        <v>0</v>
      </c>
      <c r="Q743" s="33" t="s">
        <v>338</v>
      </c>
      <c r="R743" s="28" t="s">
        <v>130</v>
      </c>
      <c r="S743" s="28" t="s">
        <v>112</v>
      </c>
      <c r="T743" s="28" t="s">
        <v>107</v>
      </c>
      <c r="U743" s="28" t="s">
        <v>107</v>
      </c>
      <c r="V743" s="42" t="s">
        <v>107</v>
      </c>
      <c r="W743" s="28" t="s">
        <v>107</v>
      </c>
      <c r="X743" s="28" t="s">
        <v>107</v>
      </c>
      <c r="Y743" s="28" t="str">
        <f t="shared" si="69"/>
        <v>N.A.</v>
      </c>
      <c r="Z743" s="292">
        <f t="shared" si="66"/>
        <v>135432000</v>
      </c>
      <c r="AA743" s="28" cm="1">
        <f t="array" aca="1" ref="AA743" ca="1">_xlfn.IFS(DK743&lt;$DK$4,1,AND(DK743&gt;=$DK$4,DK743&lt;=$AA$4),2,DK743&gt;$AA$4,3)</f>
        <v>2</v>
      </c>
      <c r="AB743" s="28">
        <v>0</v>
      </c>
      <c r="AC743" s="28" cm="1">
        <f t="array" aca="1" ref="AC743" ca="1">IF(AB743="PERCENTIL 30","",_xlfn.IFS(DK743&lt;$AC$4,1,DK743&gt;$AC$4,2))</f>
        <v>1</v>
      </c>
      <c r="AD743" s="28" t="str">
        <f>+IFERROR(VLOOKUP(_xlfn.TEXTJOIN("_", FALSE, C743:E743), BD_Perc!$A:$O, 15, FALSE),"Segmentación no encontrada o vehículo inactivo")</f>
        <v>PERCENTIL 30-70</v>
      </c>
      <c r="AE743" s="28" t="str" cm="1">
        <f t="array" ref="AE743">_xlfn.IFS(
    AD743 = "PERCENTIL 50",
    _xlfn.IFS(
        BD!DK743 &lt; VLOOKUP(_xlfn.TEXTJOIN("_", FALSE, C743:E743), BD_Perc!$A:$O, 11, FALSE), "Intervalo de precio 1",
        BD!DK743 &gt;= VLOOKUP(_xlfn.TEXTJOIN("_", FALSE, C743:E743), BD_Perc!$A:$O, 11, FALSE), "Intervalo de precio 2"
    ),
    AD743 = "PERCENTIL 30-70",
    _xlfn.IFS(
        BD!DK743 &lt; VLOOKUP(_xlfn.TEXTJOIN("_", FALSE, C743:E743), BD_Perc!$A:$O, 6, FALSE), "Intervalo de precio 1",
        BD!DK743 &lt; VLOOKUP(_xlfn.TEXTJOIN("_", FALSE, C743:E743), BD_Perc!$A:$O, 7, FALSE), "Intervalo de precio 2",
        BD!DK743 &gt;= VLOOKUP(_xlfn.TEXTJOIN("_", FALSE, C743:E743), BD_Perc!$A:$O, 7, FALSE), "Intervalo de precio 3"
    ),
    AD743="Segmentación no encontrada o vehículo inactivo","Segmentación no encontrada o vehículo inactivo"
)</f>
        <v>Intervalo de precio 3</v>
      </c>
      <c r="AF743" s="57" t="s">
        <v>2414</v>
      </c>
      <c r="AG743" s="35" t="b">
        <f t="shared" si="70"/>
        <v>1</v>
      </c>
      <c r="AH743" s="207">
        <v>0.01</v>
      </c>
      <c r="AI743" s="207">
        <v>0.01</v>
      </c>
      <c r="AJ743" s="207">
        <v>0.01</v>
      </c>
      <c r="AK743" s="207">
        <v>0.01</v>
      </c>
      <c r="AL743" s="207">
        <v>0.01</v>
      </c>
      <c r="AM743" s="207">
        <v>0.02</v>
      </c>
      <c r="AN743" s="28" t="s">
        <v>1251</v>
      </c>
      <c r="AO743" s="28" t="s">
        <v>1251</v>
      </c>
      <c r="AP743" s="28" t="s">
        <v>1251</v>
      </c>
      <c r="AQ743" s="37">
        <v>0.5</v>
      </c>
      <c r="AR743" s="38">
        <v>8689479</v>
      </c>
      <c r="AS743" s="38">
        <v>756945</v>
      </c>
      <c r="AT743" s="38" t="s">
        <v>107</v>
      </c>
      <c r="AU743" s="38" t="s">
        <v>107</v>
      </c>
      <c r="AV743" s="38" t="s">
        <v>107</v>
      </c>
      <c r="AW743" s="38">
        <v>8078664</v>
      </c>
      <c r="AX743" s="38" t="s">
        <v>107</v>
      </c>
      <c r="AY743" s="38">
        <v>894571</v>
      </c>
      <c r="AZ743" s="38">
        <v>48169</v>
      </c>
      <c r="BA743" s="38">
        <v>385354</v>
      </c>
      <c r="BB743" s="38" t="s">
        <v>107</v>
      </c>
      <c r="BC743" s="38" t="s">
        <v>107</v>
      </c>
      <c r="BD743" s="38" t="s">
        <v>107</v>
      </c>
      <c r="BE743" s="38" t="s">
        <v>107</v>
      </c>
      <c r="BF743" s="38" t="s">
        <v>107</v>
      </c>
      <c r="BG743" s="38">
        <v>4816921</v>
      </c>
      <c r="BH743" s="38">
        <v>3027779</v>
      </c>
      <c r="BI743" s="38">
        <v>1307450</v>
      </c>
      <c r="BJ743" s="38">
        <v>3303031</v>
      </c>
      <c r="BK743" s="38" t="s">
        <v>107</v>
      </c>
      <c r="BL743" s="38">
        <v>522980</v>
      </c>
      <c r="BM743" s="38">
        <v>302778</v>
      </c>
      <c r="BN743" s="38">
        <v>894571</v>
      </c>
      <c r="BO743" s="38">
        <v>1032198</v>
      </c>
      <c r="BP743" s="38">
        <v>2133207</v>
      </c>
      <c r="BQ743" s="38">
        <v>206440</v>
      </c>
      <c r="BR743" s="38">
        <v>1307450</v>
      </c>
      <c r="BS743" s="38">
        <v>233965</v>
      </c>
      <c r="BT743" s="38" t="s">
        <v>107</v>
      </c>
      <c r="BU743" s="38" t="s">
        <v>107</v>
      </c>
      <c r="BV743" s="38" t="s">
        <v>107</v>
      </c>
      <c r="BW743" s="38">
        <v>6878563</v>
      </c>
      <c r="BX743" s="38">
        <v>178914</v>
      </c>
      <c r="BY743" s="38">
        <v>3027779</v>
      </c>
      <c r="BZ743" s="38">
        <v>6193185</v>
      </c>
      <c r="CA743" s="38">
        <v>0</v>
      </c>
      <c r="CB743" s="38">
        <v>481692</v>
      </c>
      <c r="CC743" s="330" t="s">
        <v>107</v>
      </c>
      <c r="CD743" s="38" t="s">
        <v>107</v>
      </c>
      <c r="CE743" s="38" t="s">
        <v>107</v>
      </c>
      <c r="CF743" s="38" t="s">
        <v>107</v>
      </c>
      <c r="CG743" s="38" t="s">
        <v>107</v>
      </c>
      <c r="CH743" s="85" t="s">
        <v>173</v>
      </c>
      <c r="CI743" s="85" t="s">
        <v>173</v>
      </c>
      <c r="CJ743" s="85" t="s">
        <v>176</v>
      </c>
      <c r="CK743" s="85" t="s">
        <v>173</v>
      </c>
      <c r="CL743" s="85" t="s">
        <v>176</v>
      </c>
      <c r="CM743" s="85" t="s">
        <v>173</v>
      </c>
      <c r="CN743" s="85" t="s">
        <v>173</v>
      </c>
      <c r="CO743" s="85" t="s">
        <v>107</v>
      </c>
      <c r="CP743" s="85" t="s">
        <v>107</v>
      </c>
      <c r="CQ743" s="85" t="s">
        <v>107</v>
      </c>
      <c r="CR743" s="85" t="s">
        <v>107</v>
      </c>
      <c r="CS743" s="85" t="s">
        <v>107</v>
      </c>
      <c r="CT743" s="85" t="s">
        <v>107</v>
      </c>
      <c r="CU743" s="85" t="s">
        <v>107</v>
      </c>
      <c r="CV743" s="41" t="s">
        <v>176</v>
      </c>
      <c r="CW743" s="41" t="s">
        <v>176</v>
      </c>
      <c r="CX743" s="41" t="s">
        <v>176</v>
      </c>
      <c r="CY743" s="41" t="s">
        <v>173</v>
      </c>
      <c r="CZ743" s="41" t="s">
        <v>176</v>
      </c>
      <c r="DA743" s="41" t="s">
        <v>173</v>
      </c>
      <c r="DB743" s="41" t="s">
        <v>107</v>
      </c>
      <c r="DC743" s="41" t="s">
        <v>107</v>
      </c>
      <c r="DD743" s="332">
        <v>13748869</v>
      </c>
      <c r="DE743" s="43">
        <v>1</v>
      </c>
      <c r="DF743" s="390">
        <v>1</v>
      </c>
      <c r="DG743" s="310">
        <v>45698</v>
      </c>
      <c r="DH743" s="8" t="s">
        <v>2497</v>
      </c>
      <c r="DI743" s="279" t="str" cm="1">
        <f t="array" ref="DI743">+IF(AND(C743&lt;&gt;"Vehículos Eléctricos",C743&lt;&gt;"Vehículos Híbridos",AD743="PERCENTIL 50"),
     IF(VLOOKUP(_xlfn.TEXTJOIN("_",FALSE,C743:E743),BD_Perc!$A:$P,_xlfn.IFS(BD!AE743="Intervalo de precio 1",12,BD!AE743="Intervalo de precio 2",13),FALSE)&lt;=1,
     VLOOKUP(_xlfn.TEXTJOIN("_",FALSE,C743:E743),BD_Perc!$A:$P,16,FALSE),"Ok P50"),
     "Ok P30/70 ó Híbrido/Eléctrico")</f>
        <v>Ok P30/70 ó Híbrido/Eléctrico</v>
      </c>
      <c r="DJ743" s="279" t="str">
        <f t="shared" si="67"/>
        <v>Vehículos Convencionales_Camperos/Camionetas_4x2</v>
      </c>
      <c r="DK743" s="331">
        <f t="shared" si="71"/>
        <v>135432000</v>
      </c>
      <c r="DL743" s="326"/>
    </row>
    <row r="744" spans="1:116" ht="25.5">
      <c r="A744" s="28">
        <v>739</v>
      </c>
      <c r="B744" s="114" t="s">
        <v>325</v>
      </c>
      <c r="C744" s="29" t="s">
        <v>0</v>
      </c>
      <c r="D744" s="29" t="s">
        <v>337</v>
      </c>
      <c r="E744" s="42" t="s">
        <v>338</v>
      </c>
      <c r="F744" s="42" t="s">
        <v>107</v>
      </c>
      <c r="G744" s="93" t="s">
        <v>1593</v>
      </c>
      <c r="H744" s="64" t="s">
        <v>969</v>
      </c>
      <c r="I744" s="28">
        <v>3206115</v>
      </c>
      <c r="J744" s="28" t="s">
        <v>1594</v>
      </c>
      <c r="K744" s="31" t="s">
        <v>369</v>
      </c>
      <c r="L744" s="32">
        <v>154</v>
      </c>
      <c r="M744" s="33">
        <v>5</v>
      </c>
      <c r="N744" s="34">
        <v>118000000</v>
      </c>
      <c r="O744" s="34">
        <f>+IFERROR(VLOOKUP(I744,Precio_Fasecolda!A:C,3,FALSE),IFERROR(VLOOKUP(I744,Precio_Fasecolda!B:C,2,FALSE),N744))</f>
        <v>118000000</v>
      </c>
      <c r="P744" s="34">
        <f t="shared" si="68"/>
        <v>0</v>
      </c>
      <c r="Q744" s="33" t="s">
        <v>338</v>
      </c>
      <c r="R744" s="28" t="s">
        <v>2415</v>
      </c>
      <c r="S744" s="28" t="s">
        <v>112</v>
      </c>
      <c r="T744" s="28" t="s">
        <v>107</v>
      </c>
      <c r="U744" s="28" t="s">
        <v>107</v>
      </c>
      <c r="V744" s="42" t="s">
        <v>107</v>
      </c>
      <c r="W744" s="28" t="s">
        <v>107</v>
      </c>
      <c r="X744" s="28" t="s">
        <v>107</v>
      </c>
      <c r="Y744" s="28" t="str">
        <f t="shared" si="69"/>
        <v>N.A.</v>
      </c>
      <c r="Z744" s="292">
        <f t="shared" si="66"/>
        <v>116820000</v>
      </c>
      <c r="AA744" s="28" cm="1">
        <f t="array" aca="1" ref="AA744" ca="1">_xlfn.IFS(DK744&lt;$DK$4,1,AND(DK744&gt;=$DK$4,DK744&lt;=$AA$4),2,DK744&gt;$AA$4,3)</f>
        <v>2</v>
      </c>
      <c r="AB744" s="28">
        <v>0</v>
      </c>
      <c r="AC744" s="28" cm="1">
        <f t="array" aca="1" ref="AC744" ca="1">IF(AB744="PERCENTIL 30","",_xlfn.IFS(DK744&lt;$AC$4,1,DK744&gt;$AC$4,2))</f>
        <v>1</v>
      </c>
      <c r="AD744" s="28" t="str">
        <f>+IFERROR(VLOOKUP(_xlfn.TEXTJOIN("_", FALSE, C744:E744), BD_Perc!$A:$O, 15, FALSE),"Segmentación no encontrada o vehículo inactivo")</f>
        <v>PERCENTIL 30-70</v>
      </c>
      <c r="AE744" s="28" t="str" cm="1">
        <f t="array" ref="AE744">_xlfn.IFS(
    AD744 = "PERCENTIL 50",
    _xlfn.IFS(
        BD!DK744 &lt; VLOOKUP(_xlfn.TEXTJOIN("_", FALSE, C744:E744), BD_Perc!$A:$O, 11, FALSE), "Intervalo de precio 1",
        BD!DK744 &gt;= VLOOKUP(_xlfn.TEXTJOIN("_", FALSE, C744:E744), BD_Perc!$A:$O, 11, FALSE), "Intervalo de precio 2"
    ),
    AD744 = "PERCENTIL 30-70",
    _xlfn.IFS(
        BD!DK744 &lt; VLOOKUP(_xlfn.TEXTJOIN("_", FALSE, C744:E744), BD_Perc!$A:$O, 6, FALSE), "Intervalo de precio 1",
        BD!DK744 &lt; VLOOKUP(_xlfn.TEXTJOIN("_", FALSE, C744:E744), BD_Perc!$A:$O, 7, FALSE), "Intervalo de precio 2",
        BD!DK744 &gt;= VLOOKUP(_xlfn.TEXTJOIN("_", FALSE, C744:E744), BD_Perc!$A:$O, 7, FALSE), "Intervalo de precio 3"
    ),
    AD744="Segmentación no encontrada o vehículo inactivo","Segmentación no encontrada o vehículo inactivo"
)</f>
        <v>Intervalo de precio 2</v>
      </c>
      <c r="AF744" s="57" t="s">
        <v>2413</v>
      </c>
      <c r="AG744" s="35" t="b">
        <f t="shared" si="70"/>
        <v>1</v>
      </c>
      <c r="AH744" s="207">
        <v>0.01</v>
      </c>
      <c r="AI744" s="207">
        <v>0.01</v>
      </c>
      <c r="AJ744" s="207">
        <v>0.01</v>
      </c>
      <c r="AK744" s="207">
        <v>0.01</v>
      </c>
      <c r="AL744" s="207">
        <v>0.01</v>
      </c>
      <c r="AM744" s="207">
        <v>0.02</v>
      </c>
      <c r="AN744" s="28" t="s">
        <v>1251</v>
      </c>
      <c r="AO744" s="28" t="s">
        <v>1251</v>
      </c>
      <c r="AP744" s="28" t="s">
        <v>1251</v>
      </c>
      <c r="AQ744" s="37">
        <v>0.5</v>
      </c>
      <c r="AR744" s="38">
        <v>8689479</v>
      </c>
      <c r="AS744" s="38">
        <v>756945</v>
      </c>
      <c r="AT744" s="38" t="s">
        <v>107</v>
      </c>
      <c r="AU744" s="38" t="s">
        <v>107</v>
      </c>
      <c r="AV744" s="38" t="s">
        <v>107</v>
      </c>
      <c r="AW744" s="38">
        <v>8078664</v>
      </c>
      <c r="AX744" s="38" t="s">
        <v>107</v>
      </c>
      <c r="AY744" s="38">
        <v>894571</v>
      </c>
      <c r="AZ744" s="38">
        <v>48169</v>
      </c>
      <c r="BA744" s="38">
        <v>385354</v>
      </c>
      <c r="BB744" s="38" t="s">
        <v>107</v>
      </c>
      <c r="BC744" s="38" t="s">
        <v>107</v>
      </c>
      <c r="BD744" s="38" t="s">
        <v>107</v>
      </c>
      <c r="BE744" s="38" t="s">
        <v>107</v>
      </c>
      <c r="BF744" s="38" t="s">
        <v>107</v>
      </c>
      <c r="BG744" s="38">
        <v>4816921</v>
      </c>
      <c r="BH744" s="38">
        <v>3027779</v>
      </c>
      <c r="BI744" s="38">
        <v>1307450</v>
      </c>
      <c r="BJ744" s="38">
        <v>3303031</v>
      </c>
      <c r="BK744" s="38" t="s">
        <v>107</v>
      </c>
      <c r="BL744" s="38">
        <v>522980</v>
      </c>
      <c r="BM744" s="38">
        <v>302778</v>
      </c>
      <c r="BN744" s="38">
        <v>894571</v>
      </c>
      <c r="BO744" s="38">
        <v>1032198</v>
      </c>
      <c r="BP744" s="38">
        <v>2133207</v>
      </c>
      <c r="BQ744" s="38">
        <v>206440</v>
      </c>
      <c r="BR744" s="38">
        <v>1307450</v>
      </c>
      <c r="BS744" s="38">
        <v>233965</v>
      </c>
      <c r="BT744" s="38" t="s">
        <v>107</v>
      </c>
      <c r="BU744" s="38" t="s">
        <v>107</v>
      </c>
      <c r="BV744" s="38" t="s">
        <v>107</v>
      </c>
      <c r="BW744" s="38">
        <v>6878563</v>
      </c>
      <c r="BX744" s="38">
        <v>178914</v>
      </c>
      <c r="BY744" s="38">
        <v>3027779</v>
      </c>
      <c r="BZ744" s="38">
        <v>6193185</v>
      </c>
      <c r="CA744" s="38">
        <v>0</v>
      </c>
      <c r="CB744" s="38">
        <v>481692</v>
      </c>
      <c r="CC744" s="330" t="s">
        <v>107</v>
      </c>
      <c r="CD744" s="38" t="s">
        <v>107</v>
      </c>
      <c r="CE744" s="38" t="s">
        <v>107</v>
      </c>
      <c r="CF744" s="38" t="s">
        <v>107</v>
      </c>
      <c r="CG744" s="38" t="s">
        <v>107</v>
      </c>
      <c r="CH744" s="85" t="s">
        <v>173</v>
      </c>
      <c r="CI744" s="85" t="s">
        <v>173</v>
      </c>
      <c r="CJ744" s="85" t="s">
        <v>176</v>
      </c>
      <c r="CK744" s="85" t="s">
        <v>173</v>
      </c>
      <c r="CL744" s="85" t="s">
        <v>176</v>
      </c>
      <c r="CM744" s="85" t="s">
        <v>173</v>
      </c>
      <c r="CN744" s="85" t="s">
        <v>173</v>
      </c>
      <c r="CO744" s="85" t="s">
        <v>107</v>
      </c>
      <c r="CP744" s="85" t="s">
        <v>107</v>
      </c>
      <c r="CQ744" s="85" t="s">
        <v>107</v>
      </c>
      <c r="CR744" s="85" t="s">
        <v>107</v>
      </c>
      <c r="CS744" s="85" t="s">
        <v>107</v>
      </c>
      <c r="CT744" s="85" t="s">
        <v>107</v>
      </c>
      <c r="CU744" s="85" t="s">
        <v>107</v>
      </c>
      <c r="CV744" s="41" t="s">
        <v>176</v>
      </c>
      <c r="CW744" s="41" t="s">
        <v>176</v>
      </c>
      <c r="CX744" s="41" t="s">
        <v>176</v>
      </c>
      <c r="CY744" s="41" t="s">
        <v>173</v>
      </c>
      <c r="CZ744" s="41" t="s">
        <v>176</v>
      </c>
      <c r="DA744" s="41" t="s">
        <v>173</v>
      </c>
      <c r="DB744" s="41" t="s">
        <v>107</v>
      </c>
      <c r="DC744" s="41" t="s">
        <v>107</v>
      </c>
      <c r="DD744" s="332">
        <v>13748869</v>
      </c>
      <c r="DE744" s="43">
        <v>1</v>
      </c>
      <c r="DF744" s="390">
        <v>1</v>
      </c>
      <c r="DG744" s="310"/>
      <c r="DH744" s="203"/>
      <c r="DI744" s="279" t="str" cm="1">
        <f t="array" ref="DI744">+IF(AND(C744&lt;&gt;"Vehículos Eléctricos",C744&lt;&gt;"Vehículos Híbridos",AD744="PERCENTIL 50"),
     IF(VLOOKUP(_xlfn.TEXTJOIN("_",FALSE,C744:E744),BD_Perc!$A:$P,_xlfn.IFS(BD!AE744="Intervalo de precio 1",12,BD!AE744="Intervalo de precio 2",13),FALSE)&lt;=1,
     VLOOKUP(_xlfn.TEXTJOIN("_",FALSE,C744:E744),BD_Perc!$A:$P,16,FALSE),"Ok P50"),
     "Ok P30/70 ó Híbrido/Eléctrico")</f>
        <v>Ok P30/70 ó Híbrido/Eléctrico</v>
      </c>
      <c r="DJ744" s="279" t="str">
        <f t="shared" si="67"/>
        <v>Vehículos Convencionales_Camperos/Camionetas_4x2</v>
      </c>
      <c r="DK744" s="331">
        <f t="shared" si="71"/>
        <v>116820000</v>
      </c>
      <c r="DL744" s="326"/>
    </row>
    <row r="745" spans="1:116" ht="25.5">
      <c r="A745" s="28">
        <v>740</v>
      </c>
      <c r="B745" s="114" t="s">
        <v>325</v>
      </c>
      <c r="C745" s="29" t="s">
        <v>0</v>
      </c>
      <c r="D745" s="29" t="s">
        <v>337</v>
      </c>
      <c r="E745" s="42" t="s">
        <v>338</v>
      </c>
      <c r="F745" s="42" t="s">
        <v>107</v>
      </c>
      <c r="G745" s="93" t="s">
        <v>1595</v>
      </c>
      <c r="H745" s="64" t="s">
        <v>969</v>
      </c>
      <c r="I745" s="28">
        <v>3206117</v>
      </c>
      <c r="J745" s="28" t="s">
        <v>1596</v>
      </c>
      <c r="K745" s="31" t="s">
        <v>369</v>
      </c>
      <c r="L745" s="32">
        <v>154</v>
      </c>
      <c r="M745" s="33">
        <v>5</v>
      </c>
      <c r="N745" s="34">
        <v>126000000</v>
      </c>
      <c r="O745" s="34">
        <f>+IFERROR(VLOOKUP(I745,Precio_Fasecolda!A:C,3,FALSE),IFERROR(VLOOKUP(I745,Precio_Fasecolda!B:C,2,FALSE),N745))</f>
        <v>126000000</v>
      </c>
      <c r="P745" s="34">
        <f t="shared" si="68"/>
        <v>0</v>
      </c>
      <c r="Q745" s="33" t="s">
        <v>338</v>
      </c>
      <c r="R745" s="28" t="s">
        <v>130</v>
      </c>
      <c r="S745" s="28" t="s">
        <v>112</v>
      </c>
      <c r="T745" s="28" t="s">
        <v>107</v>
      </c>
      <c r="U745" s="28" t="s">
        <v>107</v>
      </c>
      <c r="V745" s="42" t="s">
        <v>107</v>
      </c>
      <c r="W745" s="28" t="s">
        <v>107</v>
      </c>
      <c r="X745" s="28" t="s">
        <v>107</v>
      </c>
      <c r="Y745" s="28" t="str">
        <f t="shared" si="69"/>
        <v>N.A.</v>
      </c>
      <c r="Z745" s="292">
        <f t="shared" si="66"/>
        <v>124740000</v>
      </c>
      <c r="AA745" s="28" cm="1">
        <f t="array" aca="1" ref="AA745" ca="1">_xlfn.IFS(DK745&lt;$DK$4,1,AND(DK745&gt;=$DK$4,DK745&lt;=$AA$4),2,DK745&gt;$AA$4,3)</f>
        <v>2</v>
      </c>
      <c r="AB745" s="28">
        <v>0</v>
      </c>
      <c r="AC745" s="28" cm="1">
        <f t="array" aca="1" ref="AC745" ca="1">IF(AB745="PERCENTIL 30","",_xlfn.IFS(DK745&lt;$AC$4,1,DK745&gt;$AC$4,2))</f>
        <v>1</v>
      </c>
      <c r="AD745" s="28" t="str">
        <f>+IFERROR(VLOOKUP(_xlfn.TEXTJOIN("_", FALSE, C745:E745), BD_Perc!$A:$O, 15, FALSE),"Segmentación no encontrada o vehículo inactivo")</f>
        <v>PERCENTIL 30-70</v>
      </c>
      <c r="AE745" s="28" t="str" cm="1">
        <f t="array" ref="AE745">_xlfn.IFS(
    AD745 = "PERCENTIL 50",
    _xlfn.IFS(
        BD!DK745 &lt; VLOOKUP(_xlfn.TEXTJOIN("_", FALSE, C745:E745), BD_Perc!$A:$O, 11, FALSE), "Intervalo de precio 1",
        BD!DK745 &gt;= VLOOKUP(_xlfn.TEXTJOIN("_", FALSE, C745:E745), BD_Perc!$A:$O, 11, FALSE), "Intervalo de precio 2"
    ),
    AD745 = "PERCENTIL 30-70",
    _xlfn.IFS(
        BD!DK745 &lt; VLOOKUP(_xlfn.TEXTJOIN("_", FALSE, C745:E745), BD_Perc!$A:$O, 6, FALSE), "Intervalo de precio 1",
        BD!DK745 &lt; VLOOKUP(_xlfn.TEXTJOIN("_", FALSE, C745:E745), BD_Perc!$A:$O, 7, FALSE), "Intervalo de precio 2",
        BD!DK745 &gt;= VLOOKUP(_xlfn.TEXTJOIN("_", FALSE, C745:E745), BD_Perc!$A:$O, 7, FALSE), "Intervalo de precio 3"
    ),
    AD745="Segmentación no encontrada o vehículo inactivo","Segmentación no encontrada o vehículo inactivo"
)</f>
        <v>Intervalo de precio 2</v>
      </c>
      <c r="AF745" s="57" t="s">
        <v>2413</v>
      </c>
      <c r="AG745" s="35" t="b">
        <f t="shared" si="70"/>
        <v>1</v>
      </c>
      <c r="AH745" s="207">
        <v>0.01</v>
      </c>
      <c r="AI745" s="207">
        <v>0.01</v>
      </c>
      <c r="AJ745" s="207">
        <v>0.01</v>
      </c>
      <c r="AK745" s="207">
        <v>0.01</v>
      </c>
      <c r="AL745" s="207">
        <v>0.01</v>
      </c>
      <c r="AM745" s="207">
        <v>0.02</v>
      </c>
      <c r="AN745" s="28" t="s">
        <v>1251</v>
      </c>
      <c r="AO745" s="28" t="s">
        <v>1251</v>
      </c>
      <c r="AP745" s="28" t="s">
        <v>1251</v>
      </c>
      <c r="AQ745" s="37">
        <v>0.5</v>
      </c>
      <c r="AR745" s="38">
        <v>8689479</v>
      </c>
      <c r="AS745" s="38">
        <v>756945</v>
      </c>
      <c r="AT745" s="38" t="s">
        <v>107</v>
      </c>
      <c r="AU745" s="38" t="s">
        <v>107</v>
      </c>
      <c r="AV745" s="38" t="s">
        <v>107</v>
      </c>
      <c r="AW745" s="38">
        <v>8078664</v>
      </c>
      <c r="AX745" s="38" t="s">
        <v>107</v>
      </c>
      <c r="AY745" s="38">
        <v>894571</v>
      </c>
      <c r="AZ745" s="38">
        <v>48169</v>
      </c>
      <c r="BA745" s="38">
        <v>385354</v>
      </c>
      <c r="BB745" s="38" t="s">
        <v>107</v>
      </c>
      <c r="BC745" s="38" t="s">
        <v>107</v>
      </c>
      <c r="BD745" s="38" t="s">
        <v>107</v>
      </c>
      <c r="BE745" s="38" t="s">
        <v>107</v>
      </c>
      <c r="BF745" s="38" t="s">
        <v>107</v>
      </c>
      <c r="BG745" s="38">
        <v>4816921</v>
      </c>
      <c r="BH745" s="38">
        <v>3027779</v>
      </c>
      <c r="BI745" s="38">
        <v>1307450</v>
      </c>
      <c r="BJ745" s="38">
        <v>3303031</v>
      </c>
      <c r="BK745" s="38" t="s">
        <v>107</v>
      </c>
      <c r="BL745" s="38">
        <v>522980</v>
      </c>
      <c r="BM745" s="38">
        <v>302778</v>
      </c>
      <c r="BN745" s="38">
        <v>894571</v>
      </c>
      <c r="BO745" s="38">
        <v>1032198</v>
      </c>
      <c r="BP745" s="38">
        <v>2133207</v>
      </c>
      <c r="BQ745" s="38">
        <v>206440</v>
      </c>
      <c r="BR745" s="38">
        <v>1307450</v>
      </c>
      <c r="BS745" s="38">
        <v>233965</v>
      </c>
      <c r="BT745" s="38" t="s">
        <v>107</v>
      </c>
      <c r="BU745" s="38" t="s">
        <v>107</v>
      </c>
      <c r="BV745" s="38" t="s">
        <v>107</v>
      </c>
      <c r="BW745" s="38">
        <v>6878563</v>
      </c>
      <c r="BX745" s="38">
        <v>178914</v>
      </c>
      <c r="BY745" s="38">
        <v>3027779</v>
      </c>
      <c r="BZ745" s="38">
        <v>6193185</v>
      </c>
      <c r="CA745" s="38">
        <v>0</v>
      </c>
      <c r="CB745" s="38">
        <v>481692</v>
      </c>
      <c r="CC745" s="330" t="s">
        <v>107</v>
      </c>
      <c r="CD745" s="38" t="s">
        <v>107</v>
      </c>
      <c r="CE745" s="38" t="s">
        <v>107</v>
      </c>
      <c r="CF745" s="38" t="s">
        <v>107</v>
      </c>
      <c r="CG745" s="38" t="s">
        <v>107</v>
      </c>
      <c r="CH745" s="85" t="s">
        <v>173</v>
      </c>
      <c r="CI745" s="85" t="s">
        <v>173</v>
      </c>
      <c r="CJ745" s="85" t="s">
        <v>176</v>
      </c>
      <c r="CK745" s="85" t="s">
        <v>173</v>
      </c>
      <c r="CL745" s="85" t="s">
        <v>176</v>
      </c>
      <c r="CM745" s="85" t="s">
        <v>173</v>
      </c>
      <c r="CN745" s="85" t="s">
        <v>173</v>
      </c>
      <c r="CO745" s="85" t="s">
        <v>107</v>
      </c>
      <c r="CP745" s="85" t="s">
        <v>107</v>
      </c>
      <c r="CQ745" s="85" t="s">
        <v>107</v>
      </c>
      <c r="CR745" s="85" t="s">
        <v>107</v>
      </c>
      <c r="CS745" s="85" t="s">
        <v>107</v>
      </c>
      <c r="CT745" s="85" t="s">
        <v>107</v>
      </c>
      <c r="CU745" s="85" t="s">
        <v>107</v>
      </c>
      <c r="CV745" s="41" t="s">
        <v>176</v>
      </c>
      <c r="CW745" s="41" t="s">
        <v>176</v>
      </c>
      <c r="CX745" s="41" t="s">
        <v>176</v>
      </c>
      <c r="CY745" s="41" t="s">
        <v>173</v>
      </c>
      <c r="CZ745" s="41" t="s">
        <v>176</v>
      </c>
      <c r="DA745" s="41" t="s">
        <v>173</v>
      </c>
      <c r="DB745" s="41" t="s">
        <v>107</v>
      </c>
      <c r="DC745" s="41" t="s">
        <v>107</v>
      </c>
      <c r="DD745" s="332">
        <v>13748869</v>
      </c>
      <c r="DE745" s="43">
        <v>1</v>
      </c>
      <c r="DF745" s="390">
        <v>1</v>
      </c>
      <c r="DG745" s="310"/>
      <c r="DH745" s="203"/>
      <c r="DI745" s="279" t="str" cm="1">
        <f t="array" ref="DI745">+IF(AND(C745&lt;&gt;"Vehículos Eléctricos",C745&lt;&gt;"Vehículos Híbridos",AD745="PERCENTIL 50"),
     IF(VLOOKUP(_xlfn.TEXTJOIN("_",FALSE,C745:E745),BD_Perc!$A:$P,_xlfn.IFS(BD!AE745="Intervalo de precio 1",12,BD!AE745="Intervalo de precio 2",13),FALSE)&lt;=1,
     VLOOKUP(_xlfn.TEXTJOIN("_",FALSE,C745:E745),BD_Perc!$A:$P,16,FALSE),"Ok P50"),
     "Ok P30/70 ó Híbrido/Eléctrico")</f>
        <v>Ok P30/70 ó Híbrido/Eléctrico</v>
      </c>
      <c r="DJ745" s="279" t="str">
        <f t="shared" si="67"/>
        <v>Vehículos Convencionales_Camperos/Camionetas_4x2</v>
      </c>
      <c r="DK745" s="331">
        <f t="shared" si="71"/>
        <v>124740000</v>
      </c>
      <c r="DL745" s="326"/>
    </row>
    <row r="746" spans="1:116" ht="25.5">
      <c r="A746" s="28">
        <v>741</v>
      </c>
      <c r="B746" s="114" t="s">
        <v>325</v>
      </c>
      <c r="C746" s="29" t="s">
        <v>0</v>
      </c>
      <c r="D746" s="29" t="s">
        <v>337</v>
      </c>
      <c r="E746" s="42" t="s">
        <v>338</v>
      </c>
      <c r="F746" s="42" t="s">
        <v>107</v>
      </c>
      <c r="G746" s="93" t="s">
        <v>1597</v>
      </c>
      <c r="H746" s="64" t="s">
        <v>969</v>
      </c>
      <c r="I746" s="28">
        <v>3206118</v>
      </c>
      <c r="J746" s="28" t="s">
        <v>1598</v>
      </c>
      <c r="K746" s="31" t="s">
        <v>369</v>
      </c>
      <c r="L746" s="32">
        <v>154</v>
      </c>
      <c r="M746" s="33">
        <v>5</v>
      </c>
      <c r="N746" s="34">
        <v>163000000</v>
      </c>
      <c r="O746" s="34">
        <f>+IFERROR(VLOOKUP(I746,Precio_Fasecolda!A:C,3,FALSE),IFERROR(VLOOKUP(I746,Precio_Fasecolda!B:C,2,FALSE),N746))</f>
        <v>163000000</v>
      </c>
      <c r="P746" s="34">
        <f t="shared" si="68"/>
        <v>0</v>
      </c>
      <c r="Q746" s="33" t="s">
        <v>338</v>
      </c>
      <c r="R746" s="28" t="s">
        <v>130</v>
      </c>
      <c r="S746" s="28" t="s">
        <v>112</v>
      </c>
      <c r="T746" s="28" t="s">
        <v>107</v>
      </c>
      <c r="U746" s="28" t="s">
        <v>107</v>
      </c>
      <c r="V746" s="42" t="s">
        <v>107</v>
      </c>
      <c r="W746" s="28" t="s">
        <v>107</v>
      </c>
      <c r="X746" s="28" t="s">
        <v>107</v>
      </c>
      <c r="Y746" s="28" t="str">
        <f t="shared" si="69"/>
        <v>N.A.</v>
      </c>
      <c r="Z746" s="292">
        <f t="shared" si="66"/>
        <v>161370000</v>
      </c>
      <c r="AA746" s="28" cm="1">
        <f t="array" aca="1" ref="AA746" ca="1">_xlfn.IFS(DK746&lt;$DK$4,1,AND(DK746&gt;=$DK$4,DK746&lt;=$AA$4),2,DK746&gt;$AA$4,3)</f>
        <v>2</v>
      </c>
      <c r="AB746" s="28">
        <v>0</v>
      </c>
      <c r="AC746" s="28" cm="1">
        <f t="array" aca="1" ref="AC746" ca="1">IF(AB746="PERCENTIL 30","",_xlfn.IFS(DK746&lt;$AC$4,1,DK746&gt;$AC$4,2))</f>
        <v>2</v>
      </c>
      <c r="AD746" s="28" t="str">
        <f>+IFERROR(VLOOKUP(_xlfn.TEXTJOIN("_", FALSE, C746:E746), BD_Perc!$A:$O, 15, FALSE),"Segmentación no encontrada o vehículo inactivo")</f>
        <v>PERCENTIL 30-70</v>
      </c>
      <c r="AE746" s="28" t="str" cm="1">
        <f t="array" ref="AE746">_xlfn.IFS(
    AD746 = "PERCENTIL 50",
    _xlfn.IFS(
        BD!DK746 &lt; VLOOKUP(_xlfn.TEXTJOIN("_", FALSE, C746:E746), BD_Perc!$A:$O, 11, FALSE), "Intervalo de precio 1",
        BD!DK746 &gt;= VLOOKUP(_xlfn.TEXTJOIN("_", FALSE, C746:E746), BD_Perc!$A:$O, 11, FALSE), "Intervalo de precio 2"
    ),
    AD746 = "PERCENTIL 30-70",
    _xlfn.IFS(
        BD!DK746 &lt; VLOOKUP(_xlfn.TEXTJOIN("_", FALSE, C746:E746), BD_Perc!$A:$O, 6, FALSE), "Intervalo de precio 1",
        BD!DK746 &lt; VLOOKUP(_xlfn.TEXTJOIN("_", FALSE, C746:E746), BD_Perc!$A:$O, 7, FALSE), "Intervalo de precio 2",
        BD!DK746 &gt;= VLOOKUP(_xlfn.TEXTJOIN("_", FALSE, C746:E746), BD_Perc!$A:$O, 7, FALSE), "Intervalo de precio 3"
    ),
    AD746="Segmentación no encontrada o vehículo inactivo","Segmentación no encontrada o vehículo inactivo"
)</f>
        <v>Intervalo de precio 3</v>
      </c>
      <c r="AF746" s="57" t="s">
        <v>2414</v>
      </c>
      <c r="AG746" s="35" t="b">
        <f t="shared" si="70"/>
        <v>1</v>
      </c>
      <c r="AH746" s="207">
        <v>0.01</v>
      </c>
      <c r="AI746" s="207">
        <v>0.01</v>
      </c>
      <c r="AJ746" s="207">
        <v>0.01</v>
      </c>
      <c r="AK746" s="207">
        <v>0.01</v>
      </c>
      <c r="AL746" s="207">
        <v>0.01</v>
      </c>
      <c r="AM746" s="207">
        <v>0.02</v>
      </c>
      <c r="AN746" s="28" t="s">
        <v>1251</v>
      </c>
      <c r="AO746" s="28" t="s">
        <v>1251</v>
      </c>
      <c r="AP746" s="28" t="s">
        <v>1251</v>
      </c>
      <c r="AQ746" s="37">
        <v>0.5</v>
      </c>
      <c r="AR746" s="38">
        <v>8689479</v>
      </c>
      <c r="AS746" s="38">
        <v>756945</v>
      </c>
      <c r="AT746" s="38" t="s">
        <v>107</v>
      </c>
      <c r="AU746" s="38" t="s">
        <v>107</v>
      </c>
      <c r="AV746" s="38" t="s">
        <v>107</v>
      </c>
      <c r="AW746" s="38">
        <v>8078664</v>
      </c>
      <c r="AX746" s="38" t="s">
        <v>107</v>
      </c>
      <c r="AY746" s="38">
        <v>894571</v>
      </c>
      <c r="AZ746" s="38">
        <v>48169</v>
      </c>
      <c r="BA746" s="38">
        <v>385354</v>
      </c>
      <c r="BB746" s="38" t="s">
        <v>107</v>
      </c>
      <c r="BC746" s="38" t="s">
        <v>107</v>
      </c>
      <c r="BD746" s="38" t="s">
        <v>107</v>
      </c>
      <c r="BE746" s="38" t="s">
        <v>107</v>
      </c>
      <c r="BF746" s="38" t="s">
        <v>107</v>
      </c>
      <c r="BG746" s="38">
        <v>4816921</v>
      </c>
      <c r="BH746" s="38">
        <v>3027779</v>
      </c>
      <c r="BI746" s="38">
        <v>1307450</v>
      </c>
      <c r="BJ746" s="38">
        <v>3303031</v>
      </c>
      <c r="BK746" s="38" t="s">
        <v>107</v>
      </c>
      <c r="BL746" s="38">
        <v>522980</v>
      </c>
      <c r="BM746" s="38">
        <v>302778</v>
      </c>
      <c r="BN746" s="38">
        <v>894571</v>
      </c>
      <c r="BO746" s="38">
        <v>1032198</v>
      </c>
      <c r="BP746" s="38">
        <v>2133207</v>
      </c>
      <c r="BQ746" s="38">
        <v>206440</v>
      </c>
      <c r="BR746" s="38">
        <v>1307450</v>
      </c>
      <c r="BS746" s="38">
        <v>233965</v>
      </c>
      <c r="BT746" s="38" t="s">
        <v>107</v>
      </c>
      <c r="BU746" s="38" t="s">
        <v>107</v>
      </c>
      <c r="BV746" s="38" t="s">
        <v>107</v>
      </c>
      <c r="BW746" s="38">
        <v>6878563</v>
      </c>
      <c r="BX746" s="38">
        <v>178914</v>
      </c>
      <c r="BY746" s="38">
        <v>3027779</v>
      </c>
      <c r="BZ746" s="38">
        <v>6193185</v>
      </c>
      <c r="CA746" s="38">
        <v>0</v>
      </c>
      <c r="CB746" s="38">
        <v>481692</v>
      </c>
      <c r="CC746" s="330" t="s">
        <v>107</v>
      </c>
      <c r="CD746" s="38" t="s">
        <v>107</v>
      </c>
      <c r="CE746" s="38" t="s">
        <v>107</v>
      </c>
      <c r="CF746" s="38" t="s">
        <v>107</v>
      </c>
      <c r="CG746" s="38" t="s">
        <v>107</v>
      </c>
      <c r="CH746" s="85" t="s">
        <v>176</v>
      </c>
      <c r="CI746" s="85" t="s">
        <v>173</v>
      </c>
      <c r="CJ746" s="85" t="s">
        <v>176</v>
      </c>
      <c r="CK746" s="85" t="s">
        <v>176</v>
      </c>
      <c r="CL746" s="85" t="s">
        <v>176</v>
      </c>
      <c r="CM746" s="85" t="s">
        <v>173</v>
      </c>
      <c r="CN746" s="85" t="s">
        <v>173</v>
      </c>
      <c r="CO746" s="85" t="s">
        <v>107</v>
      </c>
      <c r="CP746" s="85" t="s">
        <v>107</v>
      </c>
      <c r="CQ746" s="85" t="s">
        <v>107</v>
      </c>
      <c r="CR746" s="85" t="s">
        <v>107</v>
      </c>
      <c r="CS746" s="85" t="s">
        <v>107</v>
      </c>
      <c r="CT746" s="85" t="s">
        <v>107</v>
      </c>
      <c r="CU746" s="85" t="s">
        <v>107</v>
      </c>
      <c r="CV746" s="41" t="s">
        <v>176</v>
      </c>
      <c r="CW746" s="41" t="s">
        <v>176</v>
      </c>
      <c r="CX746" s="41" t="s">
        <v>176</v>
      </c>
      <c r="CY746" s="41" t="s">
        <v>173</v>
      </c>
      <c r="CZ746" s="41" t="s">
        <v>176</v>
      </c>
      <c r="DA746" s="41" t="s">
        <v>173</v>
      </c>
      <c r="DB746" s="41" t="s">
        <v>107</v>
      </c>
      <c r="DC746" s="41" t="s">
        <v>107</v>
      </c>
      <c r="DD746" s="332">
        <v>13748869</v>
      </c>
      <c r="DE746" s="43">
        <v>1</v>
      </c>
      <c r="DF746" s="390">
        <v>1</v>
      </c>
      <c r="DG746" s="310">
        <v>45698</v>
      </c>
      <c r="DH746" s="8" t="s">
        <v>2497</v>
      </c>
      <c r="DI746" s="279" t="str" cm="1">
        <f t="array" ref="DI746">+IF(AND(C746&lt;&gt;"Vehículos Eléctricos",C746&lt;&gt;"Vehículos Híbridos",AD746="PERCENTIL 50"),
     IF(VLOOKUP(_xlfn.TEXTJOIN("_",FALSE,C746:E746),BD_Perc!$A:$P,_xlfn.IFS(BD!AE746="Intervalo de precio 1",12,BD!AE746="Intervalo de precio 2",13),FALSE)&lt;=1,
     VLOOKUP(_xlfn.TEXTJOIN("_",FALSE,C746:E746),BD_Perc!$A:$P,16,FALSE),"Ok P50"),
     "Ok P30/70 ó Híbrido/Eléctrico")</f>
        <v>Ok P30/70 ó Híbrido/Eléctrico</v>
      </c>
      <c r="DJ746" s="279" t="str">
        <f t="shared" si="67"/>
        <v>Vehículos Convencionales_Camperos/Camionetas_4x2</v>
      </c>
      <c r="DK746" s="331">
        <f t="shared" si="71"/>
        <v>161370000</v>
      </c>
      <c r="DL746" s="326"/>
    </row>
    <row r="747" spans="1:116" ht="25.5">
      <c r="A747" s="28">
        <v>742</v>
      </c>
      <c r="B747" s="114" t="s">
        <v>325</v>
      </c>
      <c r="C747" s="29" t="s">
        <v>3</v>
      </c>
      <c r="D747" s="29" t="s">
        <v>977</v>
      </c>
      <c r="E747" s="42" t="s">
        <v>978</v>
      </c>
      <c r="F747" s="33" t="s">
        <v>979</v>
      </c>
      <c r="G747" s="119" t="s">
        <v>1599</v>
      </c>
      <c r="H747" s="42" t="s">
        <v>901</v>
      </c>
      <c r="I747" s="28">
        <v>1620139</v>
      </c>
      <c r="J747" s="28" t="s">
        <v>1600</v>
      </c>
      <c r="K747" s="31" t="s">
        <v>107</v>
      </c>
      <c r="L747" s="32">
        <v>197</v>
      </c>
      <c r="M747" s="33" t="s">
        <v>107</v>
      </c>
      <c r="N747" s="34">
        <v>165800000</v>
      </c>
      <c r="O747" s="34">
        <f>+IFERROR(VLOOKUP(I747,Precio_Fasecolda!A:C,3,FALSE),IFERROR(VLOOKUP(I747,Precio_Fasecolda!B:C,2,FALSE),N747))</f>
        <v>165800000</v>
      </c>
      <c r="P747" s="34">
        <f t="shared" si="68"/>
        <v>0</v>
      </c>
      <c r="Q747" s="33" t="s">
        <v>346</v>
      </c>
      <c r="R747" s="28" t="s">
        <v>2415</v>
      </c>
      <c r="S747" s="28" t="s">
        <v>360</v>
      </c>
      <c r="T747" s="28" t="s">
        <v>107</v>
      </c>
      <c r="U747" s="28" t="s">
        <v>107</v>
      </c>
      <c r="V747" s="42" t="s">
        <v>107</v>
      </c>
      <c r="W747" s="28" t="s">
        <v>107</v>
      </c>
      <c r="X747" s="28" t="s">
        <v>107</v>
      </c>
      <c r="Y747" s="28">
        <f t="shared" si="69"/>
        <v>305077830</v>
      </c>
      <c r="Z747" s="292">
        <f t="shared" si="66"/>
        <v>157510000</v>
      </c>
      <c r="AA747" s="28" cm="1">
        <f t="array" aca="1" ref="AA747" ca="1">_xlfn.IFS(DK747&lt;$DK$4,1,AND(DK747&gt;=$DK$4,DK747&lt;=$AA$4),2,DK747&gt;$AA$4,3)</f>
        <v>3</v>
      </c>
      <c r="AB747" s="28">
        <v>0</v>
      </c>
      <c r="AC747" s="28" cm="1">
        <f t="array" aca="1" ref="AC747" ca="1">IF(AB747="PERCENTIL 30","",_xlfn.IFS(DK747&lt;$AC$4,1,DK747&gt;$AC$4,2))</f>
        <v>2</v>
      </c>
      <c r="AD747" s="28" t="str">
        <f>+IFERROR(VLOOKUP(_xlfn.TEXTJOIN("_", FALSE, C747:E747), BD_Perc!$A:$O, 15, FALSE),"Segmentación no encontrada o vehículo inactivo")</f>
        <v>PERCENTIL 30-70</v>
      </c>
      <c r="AE747" s="28" t="str" cm="1">
        <f t="array" ref="AE747">_xlfn.IFS(
    AD747 = "PERCENTIL 50",
    _xlfn.IFS(
        BD!DK747 &lt; VLOOKUP(_xlfn.TEXTJOIN("_", FALSE, C747:E747), BD_Perc!$A:$O, 11, FALSE), "Intervalo de precio 1",
        BD!DK747 &gt;= VLOOKUP(_xlfn.TEXTJOIN("_", FALSE, C747:E747), BD_Perc!$A:$O, 11, FALSE), "Intervalo de precio 2"
    ),
    AD747 = "PERCENTIL 30-70",
    _xlfn.IFS(
        BD!DK747 &lt; VLOOKUP(_xlfn.TEXTJOIN("_", FALSE, C747:E747), BD_Perc!$A:$O, 6, FALSE), "Intervalo de precio 1",
        BD!DK747 &lt; VLOOKUP(_xlfn.TEXTJOIN("_", FALSE, C747:E747), BD_Perc!$A:$O, 7, FALSE), "Intervalo de precio 2",
        BD!DK747 &gt;= VLOOKUP(_xlfn.TEXTJOIN("_", FALSE, C747:E747), BD_Perc!$A:$O, 7, FALSE), "Intervalo de precio 3"
    ),
    AD747="Segmentación no encontrada o vehículo inactivo","Segmentación no encontrada o vehículo inactivo"
)</f>
        <v>Intervalo de precio 3</v>
      </c>
      <c r="AF747" s="57" t="s">
        <v>2414</v>
      </c>
      <c r="AG747" s="35" t="b">
        <f t="shared" si="70"/>
        <v>1</v>
      </c>
      <c r="AH747" s="207">
        <v>0.05</v>
      </c>
      <c r="AI747" s="207">
        <v>0.05</v>
      </c>
      <c r="AJ747" s="207">
        <v>0.05</v>
      </c>
      <c r="AK747" s="207">
        <v>0.05</v>
      </c>
      <c r="AL747" s="207">
        <v>0.05</v>
      </c>
      <c r="AM747" s="207">
        <v>0.06</v>
      </c>
      <c r="AN747" s="28" t="s">
        <v>1251</v>
      </c>
      <c r="AO747" s="28" t="s">
        <v>1251</v>
      </c>
      <c r="AP747" s="28" t="s">
        <v>1251</v>
      </c>
      <c r="AQ747" s="37">
        <v>1</v>
      </c>
      <c r="AR747" s="38">
        <v>8689479</v>
      </c>
      <c r="AS747" s="38">
        <v>756945</v>
      </c>
      <c r="AT747" s="38">
        <v>619319</v>
      </c>
      <c r="AU747" s="38" t="s">
        <v>107</v>
      </c>
      <c r="AV747" s="38">
        <v>4816921</v>
      </c>
      <c r="AW747" s="38">
        <v>8078664</v>
      </c>
      <c r="AX747" s="38">
        <v>481692</v>
      </c>
      <c r="AY747" s="38">
        <v>894571</v>
      </c>
      <c r="AZ747" s="38">
        <v>48169</v>
      </c>
      <c r="BA747" s="38">
        <v>385354</v>
      </c>
      <c r="BB747" s="38" t="s">
        <v>107</v>
      </c>
      <c r="BC747" s="38" t="s">
        <v>107</v>
      </c>
      <c r="BD747" s="38" t="s">
        <v>107</v>
      </c>
      <c r="BE747" s="38" t="s">
        <v>107</v>
      </c>
      <c r="BF747" s="38" t="s">
        <v>107</v>
      </c>
      <c r="BG747" s="38">
        <v>4816921</v>
      </c>
      <c r="BH747" s="38">
        <v>3027779</v>
      </c>
      <c r="BI747" s="38">
        <v>1307450</v>
      </c>
      <c r="BJ747" s="38">
        <v>3303031</v>
      </c>
      <c r="BK747" s="38">
        <v>302778</v>
      </c>
      <c r="BL747" s="38">
        <v>522980</v>
      </c>
      <c r="BM747" s="38">
        <v>302778</v>
      </c>
      <c r="BN747" s="38">
        <v>894571</v>
      </c>
      <c r="BO747" s="38">
        <v>1032198</v>
      </c>
      <c r="BP747" s="38">
        <v>2133207</v>
      </c>
      <c r="BQ747" s="38">
        <v>206440</v>
      </c>
      <c r="BR747" s="38">
        <v>1307450</v>
      </c>
      <c r="BS747" s="38">
        <v>233965</v>
      </c>
      <c r="BT747" s="38" t="s">
        <v>107</v>
      </c>
      <c r="BU747" s="38" t="s">
        <v>107</v>
      </c>
      <c r="BV747" s="38" t="s">
        <v>107</v>
      </c>
      <c r="BW747" s="38">
        <v>6878563</v>
      </c>
      <c r="BX747" s="38">
        <v>178914</v>
      </c>
      <c r="BY747" s="38">
        <v>3027779</v>
      </c>
      <c r="BZ747" s="38">
        <v>6193185</v>
      </c>
      <c r="CA747" s="38">
        <v>0</v>
      </c>
      <c r="CB747" s="38">
        <v>481692</v>
      </c>
      <c r="CC747" s="330">
        <v>139277830</v>
      </c>
      <c r="CD747" s="38" t="s">
        <v>107</v>
      </c>
      <c r="CE747" s="38">
        <v>6549266</v>
      </c>
      <c r="CF747" s="38">
        <v>20179812</v>
      </c>
      <c r="CG747" s="38" t="s">
        <v>107</v>
      </c>
      <c r="CH747" s="85" t="s">
        <v>107</v>
      </c>
      <c r="CI747" s="85" t="s">
        <v>107</v>
      </c>
      <c r="CJ747" s="85" t="s">
        <v>107</v>
      </c>
      <c r="CK747" s="85" t="s">
        <v>107</v>
      </c>
      <c r="CL747" s="85" t="s">
        <v>107</v>
      </c>
      <c r="CM747" s="85" t="s">
        <v>107</v>
      </c>
      <c r="CN747" s="85" t="s">
        <v>107</v>
      </c>
      <c r="CO747" s="85" t="s">
        <v>107</v>
      </c>
      <c r="CP747" s="41" t="s">
        <v>173</v>
      </c>
      <c r="CQ747" s="41" t="s">
        <v>173</v>
      </c>
      <c r="CR747" s="41" t="s">
        <v>173</v>
      </c>
      <c r="CS747" s="41" t="s">
        <v>173</v>
      </c>
      <c r="CT747" s="41" t="s">
        <v>176</v>
      </c>
      <c r="CU747" s="41" t="s">
        <v>173</v>
      </c>
      <c r="CV747" s="85" t="s">
        <v>107</v>
      </c>
      <c r="CW747" s="85" t="s">
        <v>107</v>
      </c>
      <c r="CX747" s="85" t="s">
        <v>107</v>
      </c>
      <c r="CY747" s="85" t="s">
        <v>107</v>
      </c>
      <c r="CZ747" s="85" t="s">
        <v>107</v>
      </c>
      <c r="DA747" s="85" t="s">
        <v>107</v>
      </c>
      <c r="DB747" s="85" t="s">
        <v>107</v>
      </c>
      <c r="DC747" s="85" t="s">
        <v>107</v>
      </c>
      <c r="DD747" s="332">
        <v>13748869</v>
      </c>
      <c r="DE747" s="43">
        <v>0</v>
      </c>
      <c r="DF747" s="390">
        <v>0</v>
      </c>
      <c r="DG747" s="310"/>
      <c r="DH747" s="203"/>
      <c r="DI747" s="279" t="str" cm="1">
        <f t="array" ref="DI747">+IF(AND(C747&lt;&gt;"Vehículos Eléctricos",C747&lt;&gt;"Vehículos Híbridos",AD747="PERCENTIL 50"),
     IF(VLOOKUP(_xlfn.TEXTJOIN("_",FALSE,C747:E747),BD_Perc!$A:$P,_xlfn.IFS(BD!AE747="Intervalo de precio 1",12,BD!AE747="Intervalo de precio 2",13),FALSE)&lt;=1,
     VLOOKUP(_xlfn.TEXTJOIN("_",FALSE,C747:E747),BD_Perc!$A:$P,16,FALSE),"Ok P50"),
     "Ok P30/70 ó Híbrido/Eléctrico")</f>
        <v>Ok P30/70 ó Híbrido/Eléctrico</v>
      </c>
      <c r="DJ747" s="279" t="str">
        <f t="shared" si="67"/>
        <v>Vehículos Especiales_Ambulancias_TAB</v>
      </c>
      <c r="DK747" s="331">
        <f t="shared" si="71"/>
        <v>296787830</v>
      </c>
      <c r="DL747" s="326"/>
    </row>
    <row r="748" spans="1:116" ht="25.5">
      <c r="A748" s="28">
        <v>743</v>
      </c>
      <c r="B748" s="114" t="s">
        <v>325</v>
      </c>
      <c r="C748" s="29" t="s">
        <v>3</v>
      </c>
      <c r="D748" s="29" t="s">
        <v>977</v>
      </c>
      <c r="E748" s="42" t="s">
        <v>986</v>
      </c>
      <c r="F748" s="33" t="s">
        <v>979</v>
      </c>
      <c r="G748" s="119" t="s">
        <v>1601</v>
      </c>
      <c r="H748" s="42" t="s">
        <v>901</v>
      </c>
      <c r="I748" s="28">
        <v>1620139</v>
      </c>
      <c r="J748" s="28" t="s">
        <v>1602</v>
      </c>
      <c r="K748" s="31" t="s">
        <v>107</v>
      </c>
      <c r="L748" s="32">
        <v>197</v>
      </c>
      <c r="M748" s="33" t="s">
        <v>107</v>
      </c>
      <c r="N748" s="34">
        <v>165800000</v>
      </c>
      <c r="O748" s="34">
        <f>+IFERROR(VLOOKUP(I748,Precio_Fasecolda!A:C,3,FALSE),IFERROR(VLOOKUP(I748,Precio_Fasecolda!B:C,2,FALSE),N748))</f>
        <v>165800000</v>
      </c>
      <c r="P748" s="34">
        <f t="shared" si="68"/>
        <v>0</v>
      </c>
      <c r="Q748" s="33" t="s">
        <v>346</v>
      </c>
      <c r="R748" s="28" t="s">
        <v>2415</v>
      </c>
      <c r="S748" s="28" t="s">
        <v>360</v>
      </c>
      <c r="T748" s="28" t="s">
        <v>107</v>
      </c>
      <c r="U748" s="28" t="s">
        <v>107</v>
      </c>
      <c r="V748" s="42" t="s">
        <v>107</v>
      </c>
      <c r="W748" s="28" t="s">
        <v>107</v>
      </c>
      <c r="X748" s="28" t="s">
        <v>107</v>
      </c>
      <c r="Y748" s="28">
        <f t="shared" si="69"/>
        <v>377744525</v>
      </c>
      <c r="Z748" s="292">
        <f t="shared" si="66"/>
        <v>157510000</v>
      </c>
      <c r="AA748" s="28" cm="1">
        <f t="array" aca="1" ref="AA748" ca="1">_xlfn.IFS(DK748&lt;$DK$4,1,AND(DK748&gt;=$DK$4,DK748&lt;=$AA$4),2,DK748&gt;$AA$4,3)</f>
        <v>3</v>
      </c>
      <c r="AB748" s="28">
        <v>0</v>
      </c>
      <c r="AC748" s="28" cm="1">
        <f t="array" aca="1" ref="AC748" ca="1">IF(AB748="PERCENTIL 30","",_xlfn.IFS(DK748&lt;$AC$4,1,DK748&gt;$AC$4,2))</f>
        <v>2</v>
      </c>
      <c r="AD748" s="28" t="str">
        <f>+IFERROR(VLOOKUP(_xlfn.TEXTJOIN("_", FALSE, C748:E748), BD_Perc!$A:$O, 15, FALSE),"Segmentación no encontrada o vehículo inactivo")</f>
        <v>PERCENTIL 30-70</v>
      </c>
      <c r="AE748" s="28" t="str" cm="1">
        <f t="array" ref="AE748">_xlfn.IFS(
    AD748 = "PERCENTIL 50",
    _xlfn.IFS(
        BD!DK748 &lt; VLOOKUP(_xlfn.TEXTJOIN("_", FALSE, C748:E748), BD_Perc!$A:$O, 11, FALSE), "Intervalo de precio 1",
        BD!DK748 &gt;= VLOOKUP(_xlfn.TEXTJOIN("_", FALSE, C748:E748), BD_Perc!$A:$O, 11, FALSE), "Intervalo de precio 2"
    ),
    AD748 = "PERCENTIL 30-70",
    _xlfn.IFS(
        BD!DK748 &lt; VLOOKUP(_xlfn.TEXTJOIN("_", FALSE, C748:E748), BD_Perc!$A:$O, 6, FALSE), "Intervalo de precio 1",
        BD!DK748 &lt; VLOOKUP(_xlfn.TEXTJOIN("_", FALSE, C748:E748), BD_Perc!$A:$O, 7, FALSE), "Intervalo de precio 2",
        BD!DK748 &gt;= VLOOKUP(_xlfn.TEXTJOIN("_", FALSE, C748:E748), BD_Perc!$A:$O, 7, FALSE), "Intervalo de precio 3"
    ),
    AD748="Segmentación no encontrada o vehículo inactivo","Segmentación no encontrada o vehículo inactivo"
)</f>
        <v>Intervalo de precio 2</v>
      </c>
      <c r="AF748" s="57" t="s">
        <v>2413</v>
      </c>
      <c r="AG748" s="35" t="b">
        <f t="shared" si="70"/>
        <v>1</v>
      </c>
      <c r="AH748" s="207">
        <v>0.05</v>
      </c>
      <c r="AI748" s="207">
        <v>0.05</v>
      </c>
      <c r="AJ748" s="207">
        <v>0.05</v>
      </c>
      <c r="AK748" s="207">
        <v>0.05</v>
      </c>
      <c r="AL748" s="207">
        <v>0.05</v>
      </c>
      <c r="AM748" s="207">
        <v>0.06</v>
      </c>
      <c r="AN748" s="28" t="s">
        <v>1251</v>
      </c>
      <c r="AO748" s="28" t="s">
        <v>1251</v>
      </c>
      <c r="AP748" s="28" t="s">
        <v>1251</v>
      </c>
      <c r="AQ748" s="37">
        <v>1</v>
      </c>
      <c r="AR748" s="38">
        <v>8689479</v>
      </c>
      <c r="AS748" s="38">
        <v>756945</v>
      </c>
      <c r="AT748" s="38">
        <v>619319</v>
      </c>
      <c r="AU748" s="38" t="s">
        <v>107</v>
      </c>
      <c r="AV748" s="38">
        <v>4816921</v>
      </c>
      <c r="AW748" s="38">
        <v>8078664</v>
      </c>
      <c r="AX748" s="38">
        <v>481692</v>
      </c>
      <c r="AY748" s="38">
        <v>894571</v>
      </c>
      <c r="AZ748" s="38">
        <v>48169</v>
      </c>
      <c r="BA748" s="38">
        <v>385354</v>
      </c>
      <c r="BB748" s="38" t="s">
        <v>107</v>
      </c>
      <c r="BC748" s="38" t="s">
        <v>107</v>
      </c>
      <c r="BD748" s="38" t="s">
        <v>107</v>
      </c>
      <c r="BE748" s="38" t="s">
        <v>107</v>
      </c>
      <c r="BF748" s="38" t="s">
        <v>107</v>
      </c>
      <c r="BG748" s="38">
        <v>4816921</v>
      </c>
      <c r="BH748" s="38">
        <v>3027779</v>
      </c>
      <c r="BI748" s="38">
        <v>1307450</v>
      </c>
      <c r="BJ748" s="38">
        <v>3303031</v>
      </c>
      <c r="BK748" s="38">
        <v>302778</v>
      </c>
      <c r="BL748" s="38">
        <v>522980</v>
      </c>
      <c r="BM748" s="38">
        <v>302778</v>
      </c>
      <c r="BN748" s="38">
        <v>894571</v>
      </c>
      <c r="BO748" s="38">
        <v>1032198</v>
      </c>
      <c r="BP748" s="38">
        <v>2133207</v>
      </c>
      <c r="BQ748" s="38">
        <v>206440</v>
      </c>
      <c r="BR748" s="38">
        <v>1307450</v>
      </c>
      <c r="BS748" s="38">
        <v>233965</v>
      </c>
      <c r="BT748" s="38" t="s">
        <v>107</v>
      </c>
      <c r="BU748" s="38" t="s">
        <v>107</v>
      </c>
      <c r="BV748" s="38" t="s">
        <v>107</v>
      </c>
      <c r="BW748" s="38">
        <v>6878563</v>
      </c>
      <c r="BX748" s="38">
        <v>178914</v>
      </c>
      <c r="BY748" s="38">
        <v>3027779</v>
      </c>
      <c r="BZ748" s="38">
        <v>6193185</v>
      </c>
      <c r="CA748" s="38">
        <v>0</v>
      </c>
      <c r="CB748" s="38">
        <v>481692</v>
      </c>
      <c r="CC748" s="330">
        <v>211944525</v>
      </c>
      <c r="CD748" s="38" t="s">
        <v>107</v>
      </c>
      <c r="CE748" s="38">
        <v>6549266</v>
      </c>
      <c r="CF748" s="38">
        <v>20179812</v>
      </c>
      <c r="CG748" s="38" t="s">
        <v>107</v>
      </c>
      <c r="CH748" s="85" t="s">
        <v>107</v>
      </c>
      <c r="CI748" s="85" t="s">
        <v>107</v>
      </c>
      <c r="CJ748" s="85" t="s">
        <v>107</v>
      </c>
      <c r="CK748" s="85" t="s">
        <v>107</v>
      </c>
      <c r="CL748" s="85" t="s">
        <v>107</v>
      </c>
      <c r="CM748" s="85" t="s">
        <v>107</v>
      </c>
      <c r="CN748" s="85" t="s">
        <v>107</v>
      </c>
      <c r="CO748" s="85" t="s">
        <v>107</v>
      </c>
      <c r="CP748" s="41" t="s">
        <v>173</v>
      </c>
      <c r="CQ748" s="41" t="s">
        <v>173</v>
      </c>
      <c r="CR748" s="41" t="s">
        <v>173</v>
      </c>
      <c r="CS748" s="41" t="s">
        <v>173</v>
      </c>
      <c r="CT748" s="41" t="s">
        <v>176</v>
      </c>
      <c r="CU748" s="41" t="s">
        <v>173</v>
      </c>
      <c r="CV748" s="85" t="s">
        <v>107</v>
      </c>
      <c r="CW748" s="85" t="s">
        <v>107</v>
      </c>
      <c r="CX748" s="85" t="s">
        <v>107</v>
      </c>
      <c r="CY748" s="85" t="s">
        <v>107</v>
      </c>
      <c r="CZ748" s="85" t="s">
        <v>107</v>
      </c>
      <c r="DA748" s="85" t="s">
        <v>107</v>
      </c>
      <c r="DB748" s="85" t="s">
        <v>107</v>
      </c>
      <c r="DC748" s="85" t="s">
        <v>107</v>
      </c>
      <c r="DD748" s="332">
        <v>13748869</v>
      </c>
      <c r="DE748" s="43">
        <v>0</v>
      </c>
      <c r="DF748" s="390">
        <v>0</v>
      </c>
      <c r="DG748" s="310"/>
      <c r="DH748" s="203"/>
      <c r="DI748" s="279" t="str" cm="1">
        <f t="array" ref="DI748">+IF(AND(C748&lt;&gt;"Vehículos Eléctricos",C748&lt;&gt;"Vehículos Híbridos",AD748="PERCENTIL 50"),
     IF(VLOOKUP(_xlfn.TEXTJOIN("_",FALSE,C748:E748),BD_Perc!$A:$P,_xlfn.IFS(BD!AE748="Intervalo de precio 1",12,BD!AE748="Intervalo de precio 2",13),FALSE)&lt;=1,
     VLOOKUP(_xlfn.TEXTJOIN("_",FALSE,C748:E748),BD_Perc!$A:$P,16,FALSE),"Ok P50"),
     "Ok P30/70 ó Híbrido/Eléctrico")</f>
        <v>Ok P30/70 ó Híbrido/Eléctrico</v>
      </c>
      <c r="DJ748" s="279" t="str">
        <f t="shared" si="67"/>
        <v>Vehículos Especiales_Ambulancias_TAM</v>
      </c>
      <c r="DK748" s="331">
        <f t="shared" si="71"/>
        <v>369454525</v>
      </c>
      <c r="DL748" s="326"/>
    </row>
    <row r="749" spans="1:116" ht="25.5">
      <c r="A749" s="28">
        <v>744</v>
      </c>
      <c r="B749" s="114" t="s">
        <v>325</v>
      </c>
      <c r="C749" s="29" t="s">
        <v>3</v>
      </c>
      <c r="D749" s="29" t="s">
        <v>977</v>
      </c>
      <c r="E749" s="42" t="s">
        <v>978</v>
      </c>
      <c r="F749" s="33" t="s">
        <v>982</v>
      </c>
      <c r="G749" s="30" t="s">
        <v>1603</v>
      </c>
      <c r="H749" s="64" t="s">
        <v>969</v>
      </c>
      <c r="I749" s="28">
        <v>3207017</v>
      </c>
      <c r="J749" s="28" t="s">
        <v>1604</v>
      </c>
      <c r="K749" s="31" t="s">
        <v>107</v>
      </c>
      <c r="L749" s="32">
        <v>174.6</v>
      </c>
      <c r="M749" s="33" t="s">
        <v>107</v>
      </c>
      <c r="N749" s="34">
        <v>186000000</v>
      </c>
      <c r="O749" s="34">
        <f>+IFERROR(VLOOKUP(I749,Precio_Fasecolda!A:C,3,FALSE),IFERROR(VLOOKUP(I749,Precio_Fasecolda!B:C,2,FALSE),N749))</f>
        <v>186000000</v>
      </c>
      <c r="P749" s="34">
        <f t="shared" si="68"/>
        <v>0</v>
      </c>
      <c r="Q749" s="33" t="s">
        <v>338</v>
      </c>
      <c r="R749" s="28" t="s">
        <v>2415</v>
      </c>
      <c r="S749" s="28" t="s">
        <v>360</v>
      </c>
      <c r="T749" s="28" t="s">
        <v>107</v>
      </c>
      <c r="U749" s="28" t="s">
        <v>107</v>
      </c>
      <c r="V749" s="42" t="s">
        <v>107</v>
      </c>
      <c r="W749" s="28" t="s">
        <v>107</v>
      </c>
      <c r="X749" s="28" t="s">
        <v>107</v>
      </c>
      <c r="Y749" s="28">
        <f t="shared" si="69"/>
        <v>309849920</v>
      </c>
      <c r="Z749" s="292">
        <f t="shared" si="66"/>
        <v>176700000</v>
      </c>
      <c r="AA749" s="28" cm="1">
        <f t="array" aca="1" ref="AA749" ca="1">_xlfn.IFS(DK749&lt;$DK$4,1,AND(DK749&gt;=$DK$4,DK749&lt;=$AA$4),2,DK749&gt;$AA$4,3)</f>
        <v>3</v>
      </c>
      <c r="AB749" s="28">
        <v>0</v>
      </c>
      <c r="AC749" s="28" cm="1">
        <f t="array" aca="1" ref="AC749" ca="1">IF(AB749="PERCENTIL 30","",_xlfn.IFS(DK749&lt;$AC$4,1,DK749&gt;$AC$4,2))</f>
        <v>2</v>
      </c>
      <c r="AD749" s="28" t="str">
        <f>+IFERROR(VLOOKUP(_xlfn.TEXTJOIN("_", FALSE, C749:E749), BD_Perc!$A:$O, 15, FALSE),"Segmentación no encontrada o vehículo inactivo")</f>
        <v>PERCENTIL 30-70</v>
      </c>
      <c r="AE749" s="28" t="str" cm="1">
        <f t="array" ref="AE749">_xlfn.IFS(
    AD749 = "PERCENTIL 50",
    _xlfn.IFS(
        BD!DK749 &lt; VLOOKUP(_xlfn.TEXTJOIN("_", FALSE, C749:E749), BD_Perc!$A:$O, 11, FALSE), "Intervalo de precio 1",
        BD!DK749 &gt;= VLOOKUP(_xlfn.TEXTJOIN("_", FALSE, C749:E749), BD_Perc!$A:$O, 11, FALSE), "Intervalo de precio 2"
    ),
    AD749 = "PERCENTIL 30-70",
    _xlfn.IFS(
        BD!DK749 &lt; VLOOKUP(_xlfn.TEXTJOIN("_", FALSE, C749:E749), BD_Perc!$A:$O, 6, FALSE), "Intervalo de precio 1",
        BD!DK749 &lt; VLOOKUP(_xlfn.TEXTJOIN("_", FALSE, C749:E749), BD_Perc!$A:$O, 7, FALSE), "Intervalo de precio 2",
        BD!DK749 &gt;= VLOOKUP(_xlfn.TEXTJOIN("_", FALSE, C749:E749), BD_Perc!$A:$O, 7, FALSE), "Intervalo de precio 3"
    ),
    AD749="Segmentación no encontrada o vehículo inactivo","Segmentación no encontrada o vehículo inactivo"
)</f>
        <v>Intervalo de precio 3</v>
      </c>
      <c r="AF749" s="57" t="s">
        <v>2414</v>
      </c>
      <c r="AG749" s="35" t="b">
        <f t="shared" si="70"/>
        <v>1</v>
      </c>
      <c r="AH749" s="207">
        <v>0.05</v>
      </c>
      <c r="AI749" s="207">
        <v>0.05</v>
      </c>
      <c r="AJ749" s="207">
        <v>0.05</v>
      </c>
      <c r="AK749" s="207">
        <v>0.05</v>
      </c>
      <c r="AL749" s="207">
        <v>0.05</v>
      </c>
      <c r="AM749" s="207">
        <v>0.06</v>
      </c>
      <c r="AN749" s="28" t="s">
        <v>1251</v>
      </c>
      <c r="AO749" s="28" t="s">
        <v>1251</v>
      </c>
      <c r="AP749" s="28" t="s">
        <v>1251</v>
      </c>
      <c r="AQ749" s="37">
        <v>1</v>
      </c>
      <c r="AR749" s="38">
        <v>8689479</v>
      </c>
      <c r="AS749" s="38">
        <v>756945</v>
      </c>
      <c r="AT749" s="38">
        <v>619319</v>
      </c>
      <c r="AU749" s="38" t="s">
        <v>107</v>
      </c>
      <c r="AV749" s="38">
        <v>4816921</v>
      </c>
      <c r="AW749" s="38">
        <v>8078664</v>
      </c>
      <c r="AX749" s="38">
        <v>481692</v>
      </c>
      <c r="AY749" s="38">
        <v>894571</v>
      </c>
      <c r="AZ749" s="38">
        <v>48169</v>
      </c>
      <c r="BA749" s="38">
        <v>385354</v>
      </c>
      <c r="BB749" s="38" t="s">
        <v>107</v>
      </c>
      <c r="BC749" s="38" t="s">
        <v>107</v>
      </c>
      <c r="BD749" s="38" t="s">
        <v>107</v>
      </c>
      <c r="BE749" s="38" t="s">
        <v>107</v>
      </c>
      <c r="BF749" s="38" t="s">
        <v>107</v>
      </c>
      <c r="BG749" s="38">
        <v>4816921</v>
      </c>
      <c r="BH749" s="38">
        <v>3027779</v>
      </c>
      <c r="BI749" s="38">
        <v>1307450</v>
      </c>
      <c r="BJ749" s="38">
        <v>3303031</v>
      </c>
      <c r="BK749" s="38">
        <v>302778</v>
      </c>
      <c r="BL749" s="38">
        <v>522980</v>
      </c>
      <c r="BM749" s="38">
        <v>302778</v>
      </c>
      <c r="BN749" s="38">
        <v>894571</v>
      </c>
      <c r="BO749" s="38">
        <v>1032198</v>
      </c>
      <c r="BP749" s="38">
        <v>2133207</v>
      </c>
      <c r="BQ749" s="38">
        <v>206440</v>
      </c>
      <c r="BR749" s="38">
        <v>1307450</v>
      </c>
      <c r="BS749" s="38">
        <v>233965</v>
      </c>
      <c r="BT749" s="38" t="s">
        <v>107</v>
      </c>
      <c r="BU749" s="38" t="s">
        <v>107</v>
      </c>
      <c r="BV749" s="38" t="s">
        <v>107</v>
      </c>
      <c r="BW749" s="38">
        <v>6878563</v>
      </c>
      <c r="BX749" s="38">
        <v>178914</v>
      </c>
      <c r="BY749" s="38">
        <v>3027779</v>
      </c>
      <c r="BZ749" s="38">
        <v>6193185</v>
      </c>
      <c r="CA749" s="38">
        <v>0</v>
      </c>
      <c r="CB749" s="38">
        <v>481692</v>
      </c>
      <c r="CC749" s="330">
        <v>123849920</v>
      </c>
      <c r="CD749" s="38" t="s">
        <v>107</v>
      </c>
      <c r="CE749" s="38">
        <v>6549266</v>
      </c>
      <c r="CF749" s="38">
        <v>20179812</v>
      </c>
      <c r="CG749" s="38" t="s">
        <v>107</v>
      </c>
      <c r="CH749" s="85" t="s">
        <v>107</v>
      </c>
      <c r="CI749" s="85" t="s">
        <v>107</v>
      </c>
      <c r="CJ749" s="85" t="s">
        <v>107</v>
      </c>
      <c r="CK749" s="85" t="s">
        <v>107</v>
      </c>
      <c r="CL749" s="85" t="s">
        <v>107</v>
      </c>
      <c r="CM749" s="85" t="s">
        <v>107</v>
      </c>
      <c r="CN749" s="85" t="s">
        <v>107</v>
      </c>
      <c r="CO749" s="85" t="s">
        <v>107</v>
      </c>
      <c r="CP749" s="41" t="s">
        <v>176</v>
      </c>
      <c r="CQ749" s="41" t="s">
        <v>176</v>
      </c>
      <c r="CR749" s="41" t="s">
        <v>176</v>
      </c>
      <c r="CS749" s="41" t="s">
        <v>173</v>
      </c>
      <c r="CT749" s="41" t="s">
        <v>176</v>
      </c>
      <c r="CU749" s="41" t="s">
        <v>173</v>
      </c>
      <c r="CV749" s="85" t="s">
        <v>107</v>
      </c>
      <c r="CW749" s="85" t="s">
        <v>107</v>
      </c>
      <c r="CX749" s="85" t="s">
        <v>107</v>
      </c>
      <c r="CY749" s="85" t="s">
        <v>107</v>
      </c>
      <c r="CZ749" s="85" t="s">
        <v>107</v>
      </c>
      <c r="DA749" s="85" t="s">
        <v>107</v>
      </c>
      <c r="DB749" s="85" t="s">
        <v>107</v>
      </c>
      <c r="DC749" s="85" t="s">
        <v>107</v>
      </c>
      <c r="DD749" s="332">
        <v>13748869</v>
      </c>
      <c r="DE749" s="43">
        <v>1</v>
      </c>
      <c r="DF749" s="390">
        <v>1</v>
      </c>
      <c r="DG749" s="310"/>
      <c r="DH749" s="203"/>
      <c r="DI749" s="279" t="str" cm="1">
        <f t="array" ref="DI749">+IF(AND(C749&lt;&gt;"Vehículos Eléctricos",C749&lt;&gt;"Vehículos Híbridos",AD749="PERCENTIL 50"),
     IF(VLOOKUP(_xlfn.TEXTJOIN("_",FALSE,C749:E749),BD_Perc!$A:$P,_xlfn.IFS(BD!AE749="Intervalo de precio 1",12,BD!AE749="Intervalo de precio 2",13),FALSE)&lt;=1,
     VLOOKUP(_xlfn.TEXTJOIN("_",FALSE,C749:E749),BD_Perc!$A:$P,16,FALSE),"Ok P50"),
     "Ok P30/70 ó Híbrido/Eléctrico")</f>
        <v>Ok P30/70 ó Híbrido/Eléctrico</v>
      </c>
      <c r="DJ749" s="279" t="str">
        <f t="shared" si="67"/>
        <v>Vehículos Especiales_Ambulancias_TAB</v>
      </c>
      <c r="DK749" s="331">
        <f t="shared" si="71"/>
        <v>300549920</v>
      </c>
      <c r="DL749" s="326"/>
    </row>
    <row r="750" spans="1:116" ht="25.5">
      <c r="A750" s="28">
        <v>745</v>
      </c>
      <c r="B750" s="114" t="s">
        <v>325</v>
      </c>
      <c r="C750" s="29" t="s">
        <v>3</v>
      </c>
      <c r="D750" s="29" t="s">
        <v>977</v>
      </c>
      <c r="E750" s="42" t="s">
        <v>986</v>
      </c>
      <c r="F750" s="33" t="s">
        <v>982</v>
      </c>
      <c r="G750" s="30" t="s">
        <v>1605</v>
      </c>
      <c r="H750" s="64" t="s">
        <v>969</v>
      </c>
      <c r="I750" s="28">
        <v>3207017</v>
      </c>
      <c r="J750" s="28" t="s">
        <v>1606</v>
      </c>
      <c r="K750" s="31" t="s">
        <v>107</v>
      </c>
      <c r="L750" s="32">
        <v>174.6</v>
      </c>
      <c r="M750" s="33" t="s">
        <v>107</v>
      </c>
      <c r="N750" s="34">
        <v>186000000</v>
      </c>
      <c r="O750" s="34">
        <f>+IFERROR(VLOOKUP(I750,Precio_Fasecolda!A:C,3,FALSE),IFERROR(VLOOKUP(I750,Precio_Fasecolda!B:C,2,FALSE),N750))</f>
        <v>186000000</v>
      </c>
      <c r="P750" s="34">
        <f t="shared" si="68"/>
        <v>0</v>
      </c>
      <c r="Q750" s="33" t="s">
        <v>338</v>
      </c>
      <c r="R750" s="28" t="s">
        <v>2415</v>
      </c>
      <c r="S750" s="28" t="s">
        <v>360</v>
      </c>
      <c r="T750" s="28" t="s">
        <v>107</v>
      </c>
      <c r="U750" s="28" t="s">
        <v>107</v>
      </c>
      <c r="V750" s="42" t="s">
        <v>107</v>
      </c>
      <c r="W750" s="28" t="s">
        <v>107</v>
      </c>
      <c r="X750" s="28" t="s">
        <v>107</v>
      </c>
      <c r="Y750" s="28">
        <f t="shared" si="69"/>
        <v>417212208</v>
      </c>
      <c r="Z750" s="292">
        <f t="shared" si="66"/>
        <v>176700000</v>
      </c>
      <c r="AA750" s="28" cm="1">
        <f t="array" aca="1" ref="AA750" ca="1">_xlfn.IFS(DK750&lt;$DK$4,1,AND(DK750&gt;=$DK$4,DK750&lt;=$AA$4),2,DK750&gt;$AA$4,3)</f>
        <v>3</v>
      </c>
      <c r="AB750" s="28">
        <v>0</v>
      </c>
      <c r="AC750" s="28" cm="1">
        <f t="array" aca="1" ref="AC750" ca="1">IF(AB750="PERCENTIL 30","",_xlfn.IFS(DK750&lt;$AC$4,1,DK750&gt;$AC$4,2))</f>
        <v>2</v>
      </c>
      <c r="AD750" s="28" t="str">
        <f>+IFERROR(VLOOKUP(_xlfn.TEXTJOIN("_", FALSE, C750:E750), BD_Perc!$A:$O, 15, FALSE),"Segmentación no encontrada o vehículo inactivo")</f>
        <v>PERCENTIL 30-70</v>
      </c>
      <c r="AE750" s="28" t="str" cm="1">
        <f t="array" ref="AE750">_xlfn.IFS(
    AD750 = "PERCENTIL 50",
    _xlfn.IFS(
        BD!DK750 &lt; VLOOKUP(_xlfn.TEXTJOIN("_", FALSE, C750:E750), BD_Perc!$A:$O, 11, FALSE), "Intervalo de precio 1",
        BD!DK750 &gt;= VLOOKUP(_xlfn.TEXTJOIN("_", FALSE, C750:E750), BD_Perc!$A:$O, 11, FALSE), "Intervalo de precio 2"
    ),
    AD750 = "PERCENTIL 30-70",
    _xlfn.IFS(
        BD!DK750 &lt; VLOOKUP(_xlfn.TEXTJOIN("_", FALSE, C750:E750), BD_Perc!$A:$O, 6, FALSE), "Intervalo de precio 1",
        BD!DK750 &lt; VLOOKUP(_xlfn.TEXTJOIN("_", FALSE, C750:E750), BD_Perc!$A:$O, 7, FALSE), "Intervalo de precio 2",
        BD!DK750 &gt;= VLOOKUP(_xlfn.TEXTJOIN("_", FALSE, C750:E750), BD_Perc!$A:$O, 7, FALSE), "Intervalo de precio 3"
    ),
    AD750="Segmentación no encontrada o vehículo inactivo","Segmentación no encontrada o vehículo inactivo"
)</f>
        <v>Intervalo de precio 3</v>
      </c>
      <c r="AF750" s="57" t="s">
        <v>2414</v>
      </c>
      <c r="AG750" s="35" t="b">
        <f t="shared" si="70"/>
        <v>1</v>
      </c>
      <c r="AH750" s="207">
        <v>0.05</v>
      </c>
      <c r="AI750" s="207">
        <v>0.05</v>
      </c>
      <c r="AJ750" s="207">
        <v>0.05</v>
      </c>
      <c r="AK750" s="207">
        <v>0.05</v>
      </c>
      <c r="AL750" s="207">
        <v>0.05</v>
      </c>
      <c r="AM750" s="207">
        <v>0.06</v>
      </c>
      <c r="AN750" s="28" t="s">
        <v>1251</v>
      </c>
      <c r="AO750" s="28" t="s">
        <v>1251</v>
      </c>
      <c r="AP750" s="28" t="s">
        <v>1251</v>
      </c>
      <c r="AQ750" s="37">
        <v>1</v>
      </c>
      <c r="AR750" s="38">
        <v>8689479</v>
      </c>
      <c r="AS750" s="38">
        <v>756945</v>
      </c>
      <c r="AT750" s="38">
        <v>619319</v>
      </c>
      <c r="AU750" s="38" t="s">
        <v>107</v>
      </c>
      <c r="AV750" s="38">
        <v>4816921</v>
      </c>
      <c r="AW750" s="38">
        <v>8078664</v>
      </c>
      <c r="AX750" s="38">
        <v>481692</v>
      </c>
      <c r="AY750" s="38">
        <v>894571</v>
      </c>
      <c r="AZ750" s="38">
        <v>48169</v>
      </c>
      <c r="BA750" s="38">
        <v>385354</v>
      </c>
      <c r="BB750" s="38" t="s">
        <v>107</v>
      </c>
      <c r="BC750" s="38" t="s">
        <v>107</v>
      </c>
      <c r="BD750" s="38" t="s">
        <v>107</v>
      </c>
      <c r="BE750" s="38" t="s">
        <v>107</v>
      </c>
      <c r="BF750" s="38" t="s">
        <v>107</v>
      </c>
      <c r="BG750" s="38">
        <v>4816921</v>
      </c>
      <c r="BH750" s="38">
        <v>3027779</v>
      </c>
      <c r="BI750" s="38">
        <v>1307450</v>
      </c>
      <c r="BJ750" s="38">
        <v>3303031</v>
      </c>
      <c r="BK750" s="38">
        <v>302778</v>
      </c>
      <c r="BL750" s="38">
        <v>522980</v>
      </c>
      <c r="BM750" s="38">
        <v>302778</v>
      </c>
      <c r="BN750" s="38">
        <v>894571</v>
      </c>
      <c r="BO750" s="38">
        <v>1032198</v>
      </c>
      <c r="BP750" s="38">
        <v>2133207</v>
      </c>
      <c r="BQ750" s="38">
        <v>206440</v>
      </c>
      <c r="BR750" s="38">
        <v>1307450</v>
      </c>
      <c r="BS750" s="38">
        <v>233965</v>
      </c>
      <c r="BT750" s="38" t="s">
        <v>107</v>
      </c>
      <c r="BU750" s="38" t="s">
        <v>107</v>
      </c>
      <c r="BV750" s="38" t="s">
        <v>107</v>
      </c>
      <c r="BW750" s="38">
        <v>6878563</v>
      </c>
      <c r="BX750" s="38">
        <v>178914</v>
      </c>
      <c r="BY750" s="38">
        <v>3027779</v>
      </c>
      <c r="BZ750" s="38">
        <v>6193185</v>
      </c>
      <c r="CA750" s="38">
        <v>0</v>
      </c>
      <c r="CB750" s="38">
        <v>481692</v>
      </c>
      <c r="CC750" s="330">
        <v>231212208</v>
      </c>
      <c r="CD750" s="38" t="s">
        <v>107</v>
      </c>
      <c r="CE750" s="38">
        <v>6549266</v>
      </c>
      <c r="CF750" s="38">
        <v>20179812</v>
      </c>
      <c r="CG750" s="38" t="s">
        <v>107</v>
      </c>
      <c r="CH750" s="85" t="s">
        <v>107</v>
      </c>
      <c r="CI750" s="85" t="s">
        <v>107</v>
      </c>
      <c r="CJ750" s="85" t="s">
        <v>107</v>
      </c>
      <c r="CK750" s="85" t="s">
        <v>107</v>
      </c>
      <c r="CL750" s="85" t="s">
        <v>107</v>
      </c>
      <c r="CM750" s="85" t="s">
        <v>107</v>
      </c>
      <c r="CN750" s="85" t="s">
        <v>107</v>
      </c>
      <c r="CO750" s="85" t="s">
        <v>107</v>
      </c>
      <c r="CP750" s="41" t="s">
        <v>176</v>
      </c>
      <c r="CQ750" s="41" t="s">
        <v>176</v>
      </c>
      <c r="CR750" s="41" t="s">
        <v>176</v>
      </c>
      <c r="CS750" s="41" t="s">
        <v>173</v>
      </c>
      <c r="CT750" s="41" t="s">
        <v>176</v>
      </c>
      <c r="CU750" s="41" t="s">
        <v>173</v>
      </c>
      <c r="CV750" s="85" t="s">
        <v>107</v>
      </c>
      <c r="CW750" s="85" t="s">
        <v>107</v>
      </c>
      <c r="CX750" s="85" t="s">
        <v>107</v>
      </c>
      <c r="CY750" s="85" t="s">
        <v>107</v>
      </c>
      <c r="CZ750" s="85" t="s">
        <v>107</v>
      </c>
      <c r="DA750" s="85" t="s">
        <v>107</v>
      </c>
      <c r="DB750" s="85" t="s">
        <v>107</v>
      </c>
      <c r="DC750" s="85" t="s">
        <v>107</v>
      </c>
      <c r="DD750" s="332">
        <v>13748869</v>
      </c>
      <c r="DE750" s="43">
        <v>1</v>
      </c>
      <c r="DF750" s="390">
        <v>1</v>
      </c>
      <c r="DG750" s="310"/>
      <c r="DH750" s="203"/>
      <c r="DI750" s="279" t="str" cm="1">
        <f t="array" ref="DI750">+IF(AND(C750&lt;&gt;"Vehículos Eléctricos",C750&lt;&gt;"Vehículos Híbridos",AD750="PERCENTIL 50"),
     IF(VLOOKUP(_xlfn.TEXTJOIN("_",FALSE,C750:E750),BD_Perc!$A:$P,_xlfn.IFS(BD!AE750="Intervalo de precio 1",12,BD!AE750="Intervalo de precio 2",13),FALSE)&lt;=1,
     VLOOKUP(_xlfn.TEXTJOIN("_",FALSE,C750:E750),BD_Perc!$A:$P,16,FALSE),"Ok P50"),
     "Ok P30/70 ó Híbrido/Eléctrico")</f>
        <v>Ok P30/70 ó Híbrido/Eléctrico</v>
      </c>
      <c r="DJ750" s="279" t="str">
        <f t="shared" si="67"/>
        <v>Vehículos Especiales_Ambulancias_TAM</v>
      </c>
      <c r="DK750" s="331">
        <f t="shared" si="71"/>
        <v>407912208</v>
      </c>
      <c r="DL750" s="326"/>
    </row>
    <row r="751" spans="1:116" ht="25.5">
      <c r="A751" s="28">
        <v>746</v>
      </c>
      <c r="B751" s="114" t="s">
        <v>325</v>
      </c>
      <c r="C751" s="29" t="s">
        <v>3</v>
      </c>
      <c r="D751" s="29" t="s">
        <v>977</v>
      </c>
      <c r="E751" s="42" t="s">
        <v>978</v>
      </c>
      <c r="F751" s="33" t="s">
        <v>982</v>
      </c>
      <c r="G751" s="119" t="s">
        <v>1607</v>
      </c>
      <c r="H751" s="42" t="s">
        <v>901</v>
      </c>
      <c r="I751" s="28" t="s">
        <v>107</v>
      </c>
      <c r="J751" s="28" t="s">
        <v>1608</v>
      </c>
      <c r="K751" s="31" t="s">
        <v>107</v>
      </c>
      <c r="L751" s="32">
        <v>197</v>
      </c>
      <c r="M751" s="33" t="s">
        <v>107</v>
      </c>
      <c r="N751" s="34">
        <v>0</v>
      </c>
      <c r="O751" s="34">
        <f>+IFERROR(VLOOKUP(I751,Precio_Fasecolda!A:C,3,FALSE),IFERROR(VLOOKUP(I751,Precio_Fasecolda!B:C,2,FALSE),N751))</f>
        <v>0</v>
      </c>
      <c r="P751" s="34">
        <f t="shared" si="68"/>
        <v>0</v>
      </c>
      <c r="Q751" s="33" t="s">
        <v>338</v>
      </c>
      <c r="R751" s="28" t="s">
        <v>2415</v>
      </c>
      <c r="S751" s="28" t="s">
        <v>360</v>
      </c>
      <c r="T751" s="28" t="s">
        <v>107</v>
      </c>
      <c r="U751" s="28" t="s">
        <v>107</v>
      </c>
      <c r="V751" s="42" t="s">
        <v>107</v>
      </c>
      <c r="W751" s="28" t="s">
        <v>107</v>
      </c>
      <c r="X751" s="28" t="s">
        <v>107</v>
      </c>
      <c r="Y751" s="28">
        <f t="shared" si="69"/>
        <v>139277830</v>
      </c>
      <c r="Z751" s="292">
        <f t="shared" si="66"/>
        <v>0</v>
      </c>
      <c r="AA751" s="28" cm="1">
        <f t="array" aca="1" ref="AA751" ca="1">_xlfn.IFS(DK751&lt;$DK$4,1,AND(DK751&gt;=$DK$4,DK751&lt;=$AA$4),2,DK751&gt;$AA$4,3)</f>
        <v>2</v>
      </c>
      <c r="AB751" s="28">
        <v>0</v>
      </c>
      <c r="AC751" s="28" cm="1">
        <f t="array" aca="1" ref="AC751" ca="1">IF(AB751="PERCENTIL 30","",_xlfn.IFS(DK751&lt;$AC$4,1,DK751&gt;$AC$4,2))</f>
        <v>1</v>
      </c>
      <c r="AD751" s="28" t="str">
        <f>+IFERROR(VLOOKUP(_xlfn.TEXTJOIN("_", FALSE, C751:E751), BD_Perc!$A:$O, 15, FALSE),"Segmentación no encontrada o vehículo inactivo")</f>
        <v>PERCENTIL 30-70</v>
      </c>
      <c r="AE751" s="28" t="str" cm="1">
        <f t="array" ref="AE751">_xlfn.IFS(
    AD751 = "PERCENTIL 50",
    _xlfn.IFS(
        BD!DK751 &lt; VLOOKUP(_xlfn.TEXTJOIN("_", FALSE, C751:E751), BD_Perc!$A:$O, 11, FALSE), "Intervalo de precio 1",
        BD!DK751 &gt;= VLOOKUP(_xlfn.TEXTJOIN("_", FALSE, C751:E751), BD_Perc!$A:$O, 11, FALSE), "Intervalo de precio 2"
    ),
    AD751 = "PERCENTIL 30-70",
    _xlfn.IFS(
        BD!DK751 &lt; VLOOKUP(_xlfn.TEXTJOIN("_", FALSE, C751:E751), BD_Perc!$A:$O, 6, FALSE), "Intervalo de precio 1",
        BD!DK751 &lt; VLOOKUP(_xlfn.TEXTJOIN("_", FALSE, C751:E751), BD_Perc!$A:$O, 7, FALSE), "Intervalo de precio 2",
        BD!DK751 &gt;= VLOOKUP(_xlfn.TEXTJOIN("_", FALSE, C751:E751), BD_Perc!$A:$O, 7, FALSE), "Intervalo de precio 3"
    ),
    AD751="Segmentación no encontrada o vehículo inactivo","Segmentación no encontrada o vehículo inactivo"
)</f>
        <v>Intervalo de precio 1</v>
      </c>
      <c r="AF751" s="57" t="s">
        <v>2412</v>
      </c>
      <c r="AG751" s="35" t="b">
        <f t="shared" si="70"/>
        <v>1</v>
      </c>
      <c r="AH751" s="207">
        <v>0.05</v>
      </c>
      <c r="AI751" s="207">
        <v>0.05</v>
      </c>
      <c r="AJ751" s="207">
        <v>0.05</v>
      </c>
      <c r="AK751" s="207">
        <v>0.05</v>
      </c>
      <c r="AL751" s="207">
        <v>0.05</v>
      </c>
      <c r="AM751" s="207">
        <v>0.06</v>
      </c>
      <c r="AN751" s="28" t="s">
        <v>1251</v>
      </c>
      <c r="AO751" s="28" t="s">
        <v>1251</v>
      </c>
      <c r="AP751" s="28" t="s">
        <v>1251</v>
      </c>
      <c r="AQ751" s="37">
        <v>1</v>
      </c>
      <c r="AR751" s="38">
        <v>8689479</v>
      </c>
      <c r="AS751" s="38">
        <v>756945</v>
      </c>
      <c r="AT751" s="38">
        <v>619319</v>
      </c>
      <c r="AU751" s="38" t="s">
        <v>107</v>
      </c>
      <c r="AV751" s="38">
        <v>4816921</v>
      </c>
      <c r="AW751" s="38">
        <v>8078664</v>
      </c>
      <c r="AX751" s="38">
        <v>481692</v>
      </c>
      <c r="AY751" s="38">
        <v>894571</v>
      </c>
      <c r="AZ751" s="38">
        <v>48169</v>
      </c>
      <c r="BA751" s="38">
        <v>385354</v>
      </c>
      <c r="BB751" s="38" t="s">
        <v>107</v>
      </c>
      <c r="BC751" s="38" t="s">
        <v>107</v>
      </c>
      <c r="BD751" s="38" t="s">
        <v>107</v>
      </c>
      <c r="BE751" s="38" t="s">
        <v>107</v>
      </c>
      <c r="BF751" s="38" t="s">
        <v>107</v>
      </c>
      <c r="BG751" s="38">
        <v>4816921</v>
      </c>
      <c r="BH751" s="38">
        <v>3027779</v>
      </c>
      <c r="BI751" s="38">
        <v>1307450</v>
      </c>
      <c r="BJ751" s="38">
        <v>3303031</v>
      </c>
      <c r="BK751" s="38">
        <v>302778</v>
      </c>
      <c r="BL751" s="38">
        <v>522980</v>
      </c>
      <c r="BM751" s="38">
        <v>302778</v>
      </c>
      <c r="BN751" s="38">
        <v>894571</v>
      </c>
      <c r="BO751" s="38">
        <v>1032198</v>
      </c>
      <c r="BP751" s="38">
        <v>2133207</v>
      </c>
      <c r="BQ751" s="38">
        <v>206440</v>
      </c>
      <c r="BR751" s="38">
        <v>1307450</v>
      </c>
      <c r="BS751" s="38">
        <v>233965</v>
      </c>
      <c r="BT751" s="38" t="s">
        <v>107</v>
      </c>
      <c r="BU751" s="38" t="s">
        <v>107</v>
      </c>
      <c r="BV751" s="38" t="s">
        <v>107</v>
      </c>
      <c r="BW751" s="38">
        <v>6878563</v>
      </c>
      <c r="BX751" s="38">
        <v>178914</v>
      </c>
      <c r="BY751" s="38">
        <v>3027779</v>
      </c>
      <c r="BZ751" s="38">
        <v>6193185</v>
      </c>
      <c r="CA751" s="38">
        <v>0</v>
      </c>
      <c r="CB751" s="38">
        <v>481692</v>
      </c>
      <c r="CC751" s="330">
        <v>139277830</v>
      </c>
      <c r="CD751" s="38" t="s">
        <v>107</v>
      </c>
      <c r="CE751" s="38">
        <v>6549266</v>
      </c>
      <c r="CF751" s="38">
        <v>20179812</v>
      </c>
      <c r="CG751" s="38" t="s">
        <v>107</v>
      </c>
      <c r="CH751" s="85" t="s">
        <v>107</v>
      </c>
      <c r="CI751" s="85" t="s">
        <v>107</v>
      </c>
      <c r="CJ751" s="85" t="s">
        <v>107</v>
      </c>
      <c r="CK751" s="85" t="s">
        <v>107</v>
      </c>
      <c r="CL751" s="85" t="s">
        <v>107</v>
      </c>
      <c r="CM751" s="85" t="s">
        <v>107</v>
      </c>
      <c r="CN751" s="85" t="s">
        <v>107</v>
      </c>
      <c r="CO751" s="85" t="s">
        <v>107</v>
      </c>
      <c r="CP751" s="41" t="s">
        <v>173</v>
      </c>
      <c r="CQ751" s="41" t="s">
        <v>173</v>
      </c>
      <c r="CR751" s="41" t="s">
        <v>173</v>
      </c>
      <c r="CS751" s="41" t="s">
        <v>173</v>
      </c>
      <c r="CT751" s="41" t="s">
        <v>176</v>
      </c>
      <c r="CU751" s="41" t="s">
        <v>173</v>
      </c>
      <c r="CV751" s="85" t="s">
        <v>107</v>
      </c>
      <c r="CW751" s="85" t="s">
        <v>107</v>
      </c>
      <c r="CX751" s="85" t="s">
        <v>107</v>
      </c>
      <c r="CY751" s="85" t="s">
        <v>107</v>
      </c>
      <c r="CZ751" s="85" t="s">
        <v>107</v>
      </c>
      <c r="DA751" s="85" t="s">
        <v>107</v>
      </c>
      <c r="DB751" s="85" t="s">
        <v>107</v>
      </c>
      <c r="DC751" s="85" t="s">
        <v>107</v>
      </c>
      <c r="DD751" s="332">
        <v>13748869</v>
      </c>
      <c r="DE751" s="43">
        <v>0</v>
      </c>
      <c r="DF751" s="390">
        <v>0</v>
      </c>
      <c r="DG751" s="310"/>
      <c r="DH751" s="203"/>
      <c r="DI751" s="279" t="str" cm="1">
        <f t="array" ref="DI751">+IF(AND(C751&lt;&gt;"Vehículos Eléctricos",C751&lt;&gt;"Vehículos Híbridos",AD751="PERCENTIL 50"),
     IF(VLOOKUP(_xlfn.TEXTJOIN("_",FALSE,C751:E751),BD_Perc!$A:$P,_xlfn.IFS(BD!AE751="Intervalo de precio 1",12,BD!AE751="Intervalo de precio 2",13),FALSE)&lt;=1,
     VLOOKUP(_xlfn.TEXTJOIN("_",FALSE,C751:E751),BD_Perc!$A:$P,16,FALSE),"Ok P50"),
     "Ok P30/70 ó Híbrido/Eléctrico")</f>
        <v>Ok P30/70 ó Híbrido/Eléctrico</v>
      </c>
      <c r="DJ751" s="279" t="str">
        <f t="shared" si="67"/>
        <v>Vehículos Especiales_Ambulancias_TAB</v>
      </c>
      <c r="DK751" s="331">
        <f t="shared" si="71"/>
        <v>139277830</v>
      </c>
      <c r="DL751" s="326"/>
    </row>
    <row r="752" spans="1:116" ht="25.5">
      <c r="A752" s="28">
        <v>747</v>
      </c>
      <c r="B752" s="114" t="s">
        <v>325</v>
      </c>
      <c r="C752" s="29" t="s">
        <v>3</v>
      </c>
      <c r="D752" s="29" t="s">
        <v>977</v>
      </c>
      <c r="E752" s="42" t="s">
        <v>986</v>
      </c>
      <c r="F752" s="33" t="s">
        <v>982</v>
      </c>
      <c r="G752" s="119" t="s">
        <v>1609</v>
      </c>
      <c r="H752" s="42" t="s">
        <v>901</v>
      </c>
      <c r="I752" s="28" t="s">
        <v>107</v>
      </c>
      <c r="J752" s="28" t="s">
        <v>1610</v>
      </c>
      <c r="K752" s="31" t="s">
        <v>107</v>
      </c>
      <c r="L752" s="32">
        <v>197</v>
      </c>
      <c r="M752" s="33" t="s">
        <v>107</v>
      </c>
      <c r="N752" s="34">
        <v>0</v>
      </c>
      <c r="O752" s="34">
        <f>+IFERROR(VLOOKUP(I752,Precio_Fasecolda!A:C,3,FALSE),IFERROR(VLOOKUP(I752,Precio_Fasecolda!B:C,2,FALSE),N752))</f>
        <v>0</v>
      </c>
      <c r="P752" s="34">
        <f t="shared" si="68"/>
        <v>0</v>
      </c>
      <c r="Q752" s="33" t="s">
        <v>338</v>
      </c>
      <c r="R752" s="28" t="s">
        <v>2415</v>
      </c>
      <c r="S752" s="28" t="s">
        <v>360</v>
      </c>
      <c r="T752" s="28" t="s">
        <v>107</v>
      </c>
      <c r="U752" s="28" t="s">
        <v>107</v>
      </c>
      <c r="V752" s="42" t="s">
        <v>107</v>
      </c>
      <c r="W752" s="28" t="s">
        <v>107</v>
      </c>
      <c r="X752" s="28" t="s">
        <v>107</v>
      </c>
      <c r="Y752" s="28">
        <f t="shared" si="69"/>
        <v>211944525</v>
      </c>
      <c r="Z752" s="292">
        <f t="shared" si="66"/>
        <v>0</v>
      </c>
      <c r="AA752" s="28" cm="1">
        <f t="array" aca="1" ref="AA752" ca="1">_xlfn.IFS(DK752&lt;$DK$4,1,AND(DK752&gt;=$DK$4,DK752&lt;=$AA$4),2,DK752&gt;$AA$4,3)</f>
        <v>2</v>
      </c>
      <c r="AB752" s="28">
        <v>0</v>
      </c>
      <c r="AC752" s="28" cm="1">
        <f t="array" aca="1" ref="AC752" ca="1">IF(AB752="PERCENTIL 30","",_xlfn.IFS(DK752&lt;$AC$4,1,DK752&gt;$AC$4,2))</f>
        <v>2</v>
      </c>
      <c r="AD752" s="28" t="str">
        <f>+IFERROR(VLOOKUP(_xlfn.TEXTJOIN("_", FALSE, C752:E752), BD_Perc!$A:$O, 15, FALSE),"Segmentación no encontrada o vehículo inactivo")</f>
        <v>PERCENTIL 30-70</v>
      </c>
      <c r="AE752" s="28" t="str" cm="1">
        <f t="array" ref="AE752">_xlfn.IFS(
    AD752 = "PERCENTIL 50",
    _xlfn.IFS(
        BD!DK752 &lt; VLOOKUP(_xlfn.TEXTJOIN("_", FALSE, C752:E752), BD_Perc!$A:$O, 11, FALSE), "Intervalo de precio 1",
        BD!DK752 &gt;= VLOOKUP(_xlfn.TEXTJOIN("_", FALSE, C752:E752), BD_Perc!$A:$O, 11, FALSE), "Intervalo de precio 2"
    ),
    AD752 = "PERCENTIL 30-70",
    _xlfn.IFS(
        BD!DK752 &lt; VLOOKUP(_xlfn.TEXTJOIN("_", FALSE, C752:E752), BD_Perc!$A:$O, 6, FALSE), "Intervalo de precio 1",
        BD!DK752 &lt; VLOOKUP(_xlfn.TEXTJOIN("_", FALSE, C752:E752), BD_Perc!$A:$O, 7, FALSE), "Intervalo de precio 2",
        BD!DK752 &gt;= VLOOKUP(_xlfn.TEXTJOIN("_", FALSE, C752:E752), BD_Perc!$A:$O, 7, FALSE), "Intervalo de precio 3"
    ),
    AD752="Segmentación no encontrada o vehículo inactivo","Segmentación no encontrada o vehículo inactivo"
)</f>
        <v>Intervalo de precio 1</v>
      </c>
      <c r="AF752" s="57" t="s">
        <v>2412</v>
      </c>
      <c r="AG752" s="35" t="b">
        <f t="shared" si="70"/>
        <v>1</v>
      </c>
      <c r="AH752" s="207">
        <v>0.05</v>
      </c>
      <c r="AI752" s="207">
        <v>0.05</v>
      </c>
      <c r="AJ752" s="207">
        <v>0.05</v>
      </c>
      <c r="AK752" s="207">
        <v>0.05</v>
      </c>
      <c r="AL752" s="207">
        <v>0.05</v>
      </c>
      <c r="AM752" s="207">
        <v>0.06</v>
      </c>
      <c r="AN752" s="28" t="s">
        <v>1251</v>
      </c>
      <c r="AO752" s="28" t="s">
        <v>1251</v>
      </c>
      <c r="AP752" s="28" t="s">
        <v>1251</v>
      </c>
      <c r="AQ752" s="37">
        <v>1</v>
      </c>
      <c r="AR752" s="38">
        <v>8689479</v>
      </c>
      <c r="AS752" s="38">
        <v>756945</v>
      </c>
      <c r="AT752" s="38">
        <v>619319</v>
      </c>
      <c r="AU752" s="38" t="s">
        <v>107</v>
      </c>
      <c r="AV752" s="38">
        <v>4816921</v>
      </c>
      <c r="AW752" s="38">
        <v>8078664</v>
      </c>
      <c r="AX752" s="38">
        <v>481692</v>
      </c>
      <c r="AY752" s="38">
        <v>894571</v>
      </c>
      <c r="AZ752" s="38">
        <v>48169</v>
      </c>
      <c r="BA752" s="38">
        <v>385354</v>
      </c>
      <c r="BB752" s="38" t="s">
        <v>107</v>
      </c>
      <c r="BC752" s="38" t="s">
        <v>107</v>
      </c>
      <c r="BD752" s="38" t="s">
        <v>107</v>
      </c>
      <c r="BE752" s="38" t="s">
        <v>107</v>
      </c>
      <c r="BF752" s="38" t="s">
        <v>107</v>
      </c>
      <c r="BG752" s="38">
        <v>4816921</v>
      </c>
      <c r="BH752" s="38">
        <v>3027779</v>
      </c>
      <c r="BI752" s="38">
        <v>1307450</v>
      </c>
      <c r="BJ752" s="38">
        <v>3303031</v>
      </c>
      <c r="BK752" s="38">
        <v>302778</v>
      </c>
      <c r="BL752" s="38">
        <v>522980</v>
      </c>
      <c r="BM752" s="38">
        <v>302778</v>
      </c>
      <c r="BN752" s="38">
        <v>894571</v>
      </c>
      <c r="BO752" s="38">
        <v>1032198</v>
      </c>
      <c r="BP752" s="38">
        <v>2133207</v>
      </c>
      <c r="BQ752" s="38">
        <v>206440</v>
      </c>
      <c r="BR752" s="38">
        <v>1307450</v>
      </c>
      <c r="BS752" s="38">
        <v>233965</v>
      </c>
      <c r="BT752" s="38" t="s">
        <v>107</v>
      </c>
      <c r="BU752" s="38" t="s">
        <v>107</v>
      </c>
      <c r="BV752" s="38" t="s">
        <v>107</v>
      </c>
      <c r="BW752" s="38">
        <v>6878563</v>
      </c>
      <c r="BX752" s="38">
        <v>178914</v>
      </c>
      <c r="BY752" s="38">
        <v>3027779</v>
      </c>
      <c r="BZ752" s="38">
        <v>6193185</v>
      </c>
      <c r="CA752" s="38">
        <v>0</v>
      </c>
      <c r="CB752" s="38">
        <v>481692</v>
      </c>
      <c r="CC752" s="330">
        <v>211944525</v>
      </c>
      <c r="CD752" s="38" t="s">
        <v>107</v>
      </c>
      <c r="CE752" s="38">
        <v>6549266</v>
      </c>
      <c r="CF752" s="38">
        <v>20179812</v>
      </c>
      <c r="CG752" s="38" t="s">
        <v>107</v>
      </c>
      <c r="CH752" s="85" t="s">
        <v>107</v>
      </c>
      <c r="CI752" s="85" t="s">
        <v>107</v>
      </c>
      <c r="CJ752" s="85" t="s">
        <v>107</v>
      </c>
      <c r="CK752" s="85" t="s">
        <v>107</v>
      </c>
      <c r="CL752" s="85" t="s">
        <v>107</v>
      </c>
      <c r="CM752" s="85" t="s">
        <v>107</v>
      </c>
      <c r="CN752" s="85" t="s">
        <v>107</v>
      </c>
      <c r="CO752" s="85" t="s">
        <v>107</v>
      </c>
      <c r="CP752" s="41" t="s">
        <v>173</v>
      </c>
      <c r="CQ752" s="41" t="s">
        <v>173</v>
      </c>
      <c r="CR752" s="41" t="s">
        <v>173</v>
      </c>
      <c r="CS752" s="41" t="s">
        <v>173</v>
      </c>
      <c r="CT752" s="41" t="s">
        <v>176</v>
      </c>
      <c r="CU752" s="41" t="s">
        <v>173</v>
      </c>
      <c r="CV752" s="85" t="s">
        <v>107</v>
      </c>
      <c r="CW752" s="85" t="s">
        <v>107</v>
      </c>
      <c r="CX752" s="85" t="s">
        <v>107</v>
      </c>
      <c r="CY752" s="85" t="s">
        <v>107</v>
      </c>
      <c r="CZ752" s="85" t="s">
        <v>107</v>
      </c>
      <c r="DA752" s="85" t="s">
        <v>107</v>
      </c>
      <c r="DB752" s="85" t="s">
        <v>107</v>
      </c>
      <c r="DC752" s="85" t="s">
        <v>107</v>
      </c>
      <c r="DD752" s="332">
        <v>13748869</v>
      </c>
      <c r="DE752" s="43">
        <v>0</v>
      </c>
      <c r="DF752" s="390">
        <v>0</v>
      </c>
      <c r="DG752" s="310"/>
      <c r="DH752" s="203"/>
      <c r="DI752" s="279" t="str" cm="1">
        <f t="array" ref="DI752">+IF(AND(C752&lt;&gt;"Vehículos Eléctricos",C752&lt;&gt;"Vehículos Híbridos",AD752="PERCENTIL 50"),
     IF(VLOOKUP(_xlfn.TEXTJOIN("_",FALSE,C752:E752),BD_Perc!$A:$P,_xlfn.IFS(BD!AE752="Intervalo de precio 1",12,BD!AE752="Intervalo de precio 2",13),FALSE)&lt;=1,
     VLOOKUP(_xlfn.TEXTJOIN("_",FALSE,C752:E752),BD_Perc!$A:$P,16,FALSE),"Ok P50"),
     "Ok P30/70 ó Híbrido/Eléctrico")</f>
        <v>Ok P30/70 ó Híbrido/Eléctrico</v>
      </c>
      <c r="DJ752" s="279" t="str">
        <f t="shared" si="67"/>
        <v>Vehículos Especiales_Ambulancias_TAM</v>
      </c>
      <c r="DK752" s="331">
        <f t="shared" si="71"/>
        <v>211944525</v>
      </c>
      <c r="DL752" s="326"/>
    </row>
    <row r="753" spans="1:116" ht="38.25">
      <c r="A753" s="28">
        <v>748</v>
      </c>
      <c r="B753" s="114" t="s">
        <v>104</v>
      </c>
      <c r="C753" s="29" t="s">
        <v>0</v>
      </c>
      <c r="D753" s="29" t="s">
        <v>337</v>
      </c>
      <c r="E753" s="42" t="s">
        <v>346</v>
      </c>
      <c r="F753" s="42" t="s">
        <v>107</v>
      </c>
      <c r="G753" s="29" t="s">
        <v>1611</v>
      </c>
      <c r="H753" s="42" t="s">
        <v>109</v>
      </c>
      <c r="I753" s="28">
        <v>1608061</v>
      </c>
      <c r="J753" s="28" t="s">
        <v>1612</v>
      </c>
      <c r="K753" s="31" t="s">
        <v>142</v>
      </c>
      <c r="L753" s="32">
        <v>197</v>
      </c>
      <c r="M753" s="33">
        <v>5</v>
      </c>
      <c r="N753" s="44">
        <v>200200000</v>
      </c>
      <c r="O753" s="34">
        <f>+IFERROR(VLOOKUP(I753,Precio_Fasecolda!A:C,3,FALSE),IFERROR(VLOOKUP(I753,Precio_Fasecolda!B:C,2,FALSE),N753))</f>
        <v>200200000</v>
      </c>
      <c r="P753" s="34">
        <f t="shared" si="68"/>
        <v>0</v>
      </c>
      <c r="Q753" s="28" t="s">
        <v>346</v>
      </c>
      <c r="R753" s="28" t="s">
        <v>130</v>
      </c>
      <c r="S753" s="28" t="s">
        <v>360</v>
      </c>
      <c r="T753" s="28" t="s">
        <v>107</v>
      </c>
      <c r="U753" s="28" t="s">
        <v>107</v>
      </c>
      <c r="V753" s="42" t="s">
        <v>107</v>
      </c>
      <c r="W753" s="28" t="s">
        <v>107</v>
      </c>
      <c r="X753" s="28" t="s">
        <v>107</v>
      </c>
      <c r="Y753" s="28" t="str">
        <f t="shared" si="69"/>
        <v>N.A.</v>
      </c>
      <c r="Z753" s="292">
        <f t="shared" si="66"/>
        <v>186186000</v>
      </c>
      <c r="AA753" s="28" cm="1">
        <f t="array" aca="1" ref="AA753" ca="1">_xlfn.IFS(DK753&lt;$DK$4,1,AND(DK753&gt;=$DK$4,DK753&lt;=$AA$4),2,DK753&gt;$AA$4,3)</f>
        <v>2</v>
      </c>
      <c r="AB753" s="28">
        <v>0</v>
      </c>
      <c r="AC753" s="28" cm="1">
        <f t="array" aca="1" ref="AC753" ca="1">IF(AB753="PERCENTIL 30","",_xlfn.IFS(DK753&lt;$AC$4,1,DK753&gt;$AC$4,2))</f>
        <v>2</v>
      </c>
      <c r="AD753" s="28" t="str">
        <f>+IFERROR(VLOOKUP(_xlfn.TEXTJOIN("_", FALSE, C753:E753), BD_Perc!$A:$O, 15, FALSE),"Segmentación no encontrada o vehículo inactivo")</f>
        <v>PERCENTIL 30-70</v>
      </c>
      <c r="AE753" s="28" t="str" cm="1">
        <f t="array" ref="AE753">_xlfn.IFS(
    AD753 = "PERCENTIL 50",
    _xlfn.IFS(
        BD!DK753 &lt; VLOOKUP(_xlfn.TEXTJOIN("_", FALSE, C753:E753), BD_Perc!$A:$O, 11, FALSE), "Intervalo de precio 1",
        BD!DK753 &gt;= VLOOKUP(_xlfn.TEXTJOIN("_", FALSE, C753:E753), BD_Perc!$A:$O, 11, FALSE), "Intervalo de precio 2"
    ),
    AD753 = "PERCENTIL 30-70",
    _xlfn.IFS(
        BD!DK753 &lt; VLOOKUP(_xlfn.TEXTJOIN("_", FALSE, C753:E753), BD_Perc!$A:$O, 6, FALSE), "Intervalo de precio 1",
        BD!DK753 &lt; VLOOKUP(_xlfn.TEXTJOIN("_", FALSE, C753:E753), BD_Perc!$A:$O, 7, FALSE), "Intervalo de precio 2",
        BD!DK753 &gt;= VLOOKUP(_xlfn.TEXTJOIN("_", FALSE, C753:E753), BD_Perc!$A:$O, 7, FALSE), "Intervalo de precio 3"
    ),
    AD753="Segmentación no encontrada o vehículo inactivo","Segmentación no encontrada o vehículo inactivo"
)</f>
        <v>Intervalo de precio 2</v>
      </c>
      <c r="AF753" s="57" t="s">
        <v>2413</v>
      </c>
      <c r="AG753" s="35" t="b">
        <f t="shared" si="70"/>
        <v>1</v>
      </c>
      <c r="AH753" s="207">
        <v>7.0000000000000007E-2</v>
      </c>
      <c r="AI753" s="207">
        <v>7.0000000000000007E-2</v>
      </c>
      <c r="AJ753" s="207">
        <v>7.0000000000000007E-2</v>
      </c>
      <c r="AK753" s="207">
        <v>7.0000000000000007E-2</v>
      </c>
      <c r="AL753" s="207">
        <v>0.08</v>
      </c>
      <c r="AM753" s="207">
        <v>0.09</v>
      </c>
      <c r="AN753" s="28" t="s">
        <v>1251</v>
      </c>
      <c r="AO753" s="28" t="s">
        <v>1251</v>
      </c>
      <c r="AP753" s="28" t="s">
        <v>1251</v>
      </c>
      <c r="AQ753" s="37">
        <v>1</v>
      </c>
      <c r="AR753" s="38">
        <v>0</v>
      </c>
      <c r="AS753" s="38">
        <v>0</v>
      </c>
      <c r="AT753" s="38">
        <v>0</v>
      </c>
      <c r="AU753" s="38">
        <v>0</v>
      </c>
      <c r="AV753" s="38">
        <v>0</v>
      </c>
      <c r="AW753" s="38">
        <v>0</v>
      </c>
      <c r="AX753" s="38">
        <v>0</v>
      </c>
      <c r="AY753" s="38">
        <v>0</v>
      </c>
      <c r="AZ753" s="38">
        <v>0</v>
      </c>
      <c r="BA753" s="38">
        <v>0</v>
      </c>
      <c r="BB753" s="38">
        <v>0</v>
      </c>
      <c r="BC753" s="38">
        <v>0</v>
      </c>
      <c r="BD753" s="38">
        <v>0</v>
      </c>
      <c r="BE753" s="38">
        <v>0</v>
      </c>
      <c r="BF753" s="38">
        <v>0</v>
      </c>
      <c r="BG753" s="38">
        <v>0</v>
      </c>
      <c r="BH753" s="38">
        <v>0</v>
      </c>
      <c r="BI753" s="38">
        <v>0</v>
      </c>
      <c r="BJ753" s="38">
        <v>0</v>
      </c>
      <c r="BK753" s="38">
        <v>0</v>
      </c>
      <c r="BL753" s="38">
        <v>0</v>
      </c>
      <c r="BM753" s="38">
        <v>0</v>
      </c>
      <c r="BN753" s="38">
        <v>0</v>
      </c>
      <c r="BO753" s="38">
        <v>0</v>
      </c>
      <c r="BP753" s="38">
        <v>0</v>
      </c>
      <c r="BQ753" s="38">
        <v>0</v>
      </c>
      <c r="BR753" s="38">
        <v>0</v>
      </c>
      <c r="BS753" s="38">
        <v>0</v>
      </c>
      <c r="BT753" s="38">
        <v>0</v>
      </c>
      <c r="BU753" s="38">
        <v>0</v>
      </c>
      <c r="BV753" s="38">
        <v>0</v>
      </c>
      <c r="BW753" s="38">
        <v>0</v>
      </c>
      <c r="BX753" s="38">
        <v>0</v>
      </c>
      <c r="BY753" s="38">
        <v>0</v>
      </c>
      <c r="BZ753" s="38">
        <v>0</v>
      </c>
      <c r="CA753" s="38">
        <v>0</v>
      </c>
      <c r="CB753" s="38">
        <v>0</v>
      </c>
      <c r="CC753" s="330">
        <v>0</v>
      </c>
      <c r="CD753" s="38">
        <v>0</v>
      </c>
      <c r="CE753" s="38">
        <v>0</v>
      </c>
      <c r="CF753" s="38">
        <v>0</v>
      </c>
      <c r="CG753" s="38">
        <v>0</v>
      </c>
      <c r="CH753" s="41" t="s">
        <v>113</v>
      </c>
      <c r="CI753" s="41" t="s">
        <v>113</v>
      </c>
      <c r="CJ753" s="41" t="s">
        <v>113</v>
      </c>
      <c r="CK753" s="41" t="s">
        <v>114</v>
      </c>
      <c r="CL753" s="41" t="s">
        <v>113</v>
      </c>
      <c r="CM753" s="41" t="s">
        <v>113</v>
      </c>
      <c r="CN753" s="41" t="s">
        <v>114</v>
      </c>
      <c r="CO753" s="85" t="s">
        <v>107</v>
      </c>
      <c r="CP753" s="28" t="s">
        <v>107</v>
      </c>
      <c r="CQ753" s="28" t="s">
        <v>107</v>
      </c>
      <c r="CR753" s="28" t="s">
        <v>107</v>
      </c>
      <c r="CS753" s="28" t="s">
        <v>107</v>
      </c>
      <c r="CT753" s="28" t="s">
        <v>107</v>
      </c>
      <c r="CU753" s="28" t="s">
        <v>107</v>
      </c>
      <c r="CV753" s="28" t="s">
        <v>107</v>
      </c>
      <c r="CW753" s="28" t="s">
        <v>107</v>
      </c>
      <c r="CX753" s="28" t="s">
        <v>107</v>
      </c>
      <c r="CY753" s="28" t="s">
        <v>107</v>
      </c>
      <c r="CZ753" s="28" t="s">
        <v>107</v>
      </c>
      <c r="DA753" s="28" t="s">
        <v>107</v>
      </c>
      <c r="DB753" s="28" t="s">
        <v>107</v>
      </c>
      <c r="DC753" s="28" t="s">
        <v>107</v>
      </c>
      <c r="DD753" s="332">
        <v>0</v>
      </c>
      <c r="DE753" s="43">
        <v>0</v>
      </c>
      <c r="DF753" s="390">
        <v>0</v>
      </c>
      <c r="DG753" s="310"/>
      <c r="DH753" s="203"/>
      <c r="DI753" s="279" t="str" cm="1">
        <f t="array" ref="DI753">+IF(AND(C753&lt;&gt;"Vehículos Eléctricos",C753&lt;&gt;"Vehículos Híbridos",AD753="PERCENTIL 50"),
     IF(VLOOKUP(_xlfn.TEXTJOIN("_",FALSE,C753:E753),BD_Perc!$A:$P,_xlfn.IFS(BD!AE753="Intervalo de precio 1",12,BD!AE753="Intervalo de precio 2",13),FALSE)&lt;=1,
     VLOOKUP(_xlfn.TEXTJOIN("_",FALSE,C753:E753),BD_Perc!$A:$P,16,FALSE),"Ok P50"),
     "Ok P30/70 ó Híbrido/Eléctrico")</f>
        <v>Ok P30/70 ó Híbrido/Eléctrico</v>
      </c>
      <c r="DJ753" s="279" t="str">
        <f t="shared" si="67"/>
        <v>Vehículos Convencionales_Camperos/Camionetas_4x4</v>
      </c>
      <c r="DK753" s="331">
        <f t="shared" si="71"/>
        <v>186186000</v>
      </c>
      <c r="DL753" s="326"/>
    </row>
    <row r="754" spans="1:116" ht="25.5">
      <c r="A754" s="28">
        <v>749</v>
      </c>
      <c r="B754" s="114" t="s">
        <v>149</v>
      </c>
      <c r="C754" s="29" t="s">
        <v>0</v>
      </c>
      <c r="D754" s="29" t="s">
        <v>105</v>
      </c>
      <c r="E754" s="42" t="s">
        <v>2380</v>
      </c>
      <c r="F754" s="42" t="s">
        <v>107</v>
      </c>
      <c r="G754" s="30" t="s">
        <v>1613</v>
      </c>
      <c r="H754" s="42" t="s">
        <v>1310</v>
      </c>
      <c r="I754" s="28">
        <v>6401260</v>
      </c>
      <c r="J754" s="28" t="s">
        <v>1614</v>
      </c>
      <c r="K754" s="31" t="s">
        <v>127</v>
      </c>
      <c r="L754" s="32">
        <v>106</v>
      </c>
      <c r="M754" s="33" t="s">
        <v>107</v>
      </c>
      <c r="N754" s="34">
        <v>74000000</v>
      </c>
      <c r="O754" s="34">
        <f>+IFERROR(VLOOKUP(I754,Precio_Fasecolda!A:C,3,FALSE),IFERROR(VLOOKUP(I754,Precio_Fasecolda!B:C,2,FALSE),N754))</f>
        <v>74000000</v>
      </c>
      <c r="P754" s="34">
        <f t="shared" si="68"/>
        <v>0</v>
      </c>
      <c r="Q754" s="33" t="s">
        <v>107</v>
      </c>
      <c r="R754" s="28" t="s">
        <v>2415</v>
      </c>
      <c r="S754" s="28" t="s">
        <v>112</v>
      </c>
      <c r="T754" s="28" t="s">
        <v>107</v>
      </c>
      <c r="U754" s="28" t="s">
        <v>107</v>
      </c>
      <c r="V754" s="42" t="s">
        <v>107</v>
      </c>
      <c r="W754" s="28" t="s">
        <v>107</v>
      </c>
      <c r="X754" s="28" t="s">
        <v>107</v>
      </c>
      <c r="Y754" s="28" t="str">
        <f t="shared" si="69"/>
        <v>N.A.</v>
      </c>
      <c r="Z754" s="292">
        <f t="shared" si="66"/>
        <v>68820000</v>
      </c>
      <c r="AA754" s="28" cm="1">
        <f t="array" aca="1" ref="AA754" ca="1">_xlfn.IFS(DK754&lt;$DK$4,1,AND(DK754&gt;=$DK$4,DK754&lt;=$AA$4),2,DK754&gt;$AA$4,3)</f>
        <v>2</v>
      </c>
      <c r="AB754" s="28">
        <v>0</v>
      </c>
      <c r="AC754" s="28" cm="1">
        <f t="array" aca="1" ref="AC754" ca="1">IF(AB754="PERCENTIL 30","",_xlfn.IFS(DK754&lt;$AC$4,1,DK754&gt;$AC$4,2))</f>
        <v>1</v>
      </c>
      <c r="AD754" s="28" t="str">
        <f>+IFERROR(VLOOKUP(_xlfn.TEXTJOIN("_", FALSE, C754:E754), BD_Perc!$A:$O, 15, FALSE),"Segmentación no encontrada o vehículo inactivo")</f>
        <v>PERCENTIL 30-70</v>
      </c>
      <c r="AE754" s="28" t="str" cm="1">
        <f t="array" ref="AE754">_xlfn.IFS(
    AD754 = "PERCENTIL 50",
    _xlfn.IFS(
        BD!DK754 &lt; VLOOKUP(_xlfn.TEXTJOIN("_", FALSE, C754:E754), BD_Perc!$A:$O, 11, FALSE), "Intervalo de precio 1",
        BD!DK754 &gt;= VLOOKUP(_xlfn.TEXTJOIN("_", FALSE, C754:E754), BD_Perc!$A:$O, 11, FALSE), "Intervalo de precio 2"
    ),
    AD754 = "PERCENTIL 30-70",
    _xlfn.IFS(
        BD!DK754 &lt; VLOOKUP(_xlfn.TEXTJOIN("_", FALSE, C754:E754), BD_Perc!$A:$O, 6, FALSE), "Intervalo de precio 1",
        BD!DK754 &lt; VLOOKUP(_xlfn.TEXTJOIN("_", FALSE, C754:E754), BD_Perc!$A:$O, 7, FALSE), "Intervalo de precio 2",
        BD!DK754 &gt;= VLOOKUP(_xlfn.TEXTJOIN("_", FALSE, C754:E754), BD_Perc!$A:$O, 7, FALSE), "Intervalo de precio 3"
    ),
    AD754="Segmentación no encontrada o vehículo inactivo","Segmentación no encontrada o vehículo inactivo"
)</f>
        <v>Intervalo de precio 1</v>
      </c>
      <c r="AF754" s="57" t="s">
        <v>2412</v>
      </c>
      <c r="AG754" s="35" t="b">
        <f t="shared" si="70"/>
        <v>1</v>
      </c>
      <c r="AH754" s="207">
        <v>7.0000000000000007E-2</v>
      </c>
      <c r="AI754" s="207">
        <v>0.08</v>
      </c>
      <c r="AJ754" s="207">
        <v>0.08</v>
      </c>
      <c r="AK754" s="207">
        <v>0.08</v>
      </c>
      <c r="AL754" s="207">
        <v>0.09</v>
      </c>
      <c r="AM754" s="207">
        <v>0.09</v>
      </c>
      <c r="AN754" s="28" t="s">
        <v>1251</v>
      </c>
      <c r="AO754" s="28" t="s">
        <v>1251</v>
      </c>
      <c r="AP754" s="28" t="s">
        <v>1251</v>
      </c>
      <c r="AQ754" s="37">
        <v>1</v>
      </c>
      <c r="AR754" s="38">
        <v>8689479</v>
      </c>
      <c r="AS754" s="38">
        <v>681562</v>
      </c>
      <c r="AT754" s="38">
        <v>815398</v>
      </c>
      <c r="AU754" s="38" t="s">
        <v>107</v>
      </c>
      <c r="AV754" s="38" t="s">
        <v>107</v>
      </c>
      <c r="AW754" s="38">
        <v>8464557</v>
      </c>
      <c r="AX754" s="38">
        <v>0</v>
      </c>
      <c r="AY754" s="38">
        <v>1434991</v>
      </c>
      <c r="AZ754" s="38">
        <v>1036333</v>
      </c>
      <c r="BA754" s="38">
        <v>627809</v>
      </c>
      <c r="BB754" s="38" t="s">
        <v>107</v>
      </c>
      <c r="BC754" s="38" t="s">
        <v>107</v>
      </c>
      <c r="BD754" s="38" t="s">
        <v>107</v>
      </c>
      <c r="BE754" s="38" t="s">
        <v>107</v>
      </c>
      <c r="BF754" s="38" t="s">
        <v>107</v>
      </c>
      <c r="BG754" s="38">
        <v>3495752</v>
      </c>
      <c r="BH754" s="38" t="s">
        <v>107</v>
      </c>
      <c r="BI754" s="38">
        <v>2218855</v>
      </c>
      <c r="BJ754" s="38">
        <v>2268941</v>
      </c>
      <c r="BK754" s="38">
        <v>0</v>
      </c>
      <c r="BL754" s="38">
        <v>1470866</v>
      </c>
      <c r="BM754" s="38">
        <v>197311</v>
      </c>
      <c r="BN754" s="38" t="s">
        <v>107</v>
      </c>
      <c r="BO754" s="38" t="s">
        <v>107</v>
      </c>
      <c r="BP754" s="38" t="s">
        <v>107</v>
      </c>
      <c r="BQ754" s="38">
        <v>80718</v>
      </c>
      <c r="BR754" s="38">
        <v>1919302</v>
      </c>
      <c r="BS754" s="38" t="s">
        <v>107</v>
      </c>
      <c r="BT754" s="38" t="s">
        <v>107</v>
      </c>
      <c r="BU754" s="38" t="s">
        <v>107</v>
      </c>
      <c r="BV754" s="38" t="s">
        <v>107</v>
      </c>
      <c r="BW754" s="38">
        <v>8071826</v>
      </c>
      <c r="BX754" s="38">
        <v>135248</v>
      </c>
      <c r="BY754" s="38" t="s">
        <v>107</v>
      </c>
      <c r="BZ754" s="38" t="s">
        <v>107</v>
      </c>
      <c r="CA754" s="38">
        <v>0</v>
      </c>
      <c r="CB754" s="38">
        <v>807182</v>
      </c>
      <c r="CC754" s="330" t="s">
        <v>107</v>
      </c>
      <c r="CD754" s="38" t="s">
        <v>107</v>
      </c>
      <c r="CE754" s="38" t="s">
        <v>107</v>
      </c>
      <c r="CF754" s="38" t="s">
        <v>107</v>
      </c>
      <c r="CG754" s="38" t="s">
        <v>107</v>
      </c>
      <c r="CH754" s="41" t="s">
        <v>176</v>
      </c>
      <c r="CI754" s="41" t="s">
        <v>176</v>
      </c>
      <c r="CJ754" s="41" t="s">
        <v>173</v>
      </c>
      <c r="CK754" s="41" t="s">
        <v>173</v>
      </c>
      <c r="CL754" s="41" t="s">
        <v>176</v>
      </c>
      <c r="CM754" s="41" t="s">
        <v>173</v>
      </c>
      <c r="CN754" s="41" t="s">
        <v>173</v>
      </c>
      <c r="CO754" s="85" t="s">
        <v>107</v>
      </c>
      <c r="CP754" s="42" t="s">
        <v>905</v>
      </c>
      <c r="CQ754" s="42" t="s">
        <v>905</v>
      </c>
      <c r="CR754" s="42" t="s">
        <v>905</v>
      </c>
      <c r="CS754" s="42" t="s">
        <v>905</v>
      </c>
      <c r="CT754" s="42" t="s">
        <v>905</v>
      </c>
      <c r="CU754" s="42" t="s">
        <v>905</v>
      </c>
      <c r="CV754" s="42" t="s">
        <v>905</v>
      </c>
      <c r="CW754" s="42" t="s">
        <v>905</v>
      </c>
      <c r="CX754" s="42" t="s">
        <v>905</v>
      </c>
      <c r="CY754" s="42" t="s">
        <v>905</v>
      </c>
      <c r="CZ754" s="42" t="s">
        <v>905</v>
      </c>
      <c r="DA754" s="42" t="s">
        <v>905</v>
      </c>
      <c r="DB754" s="42" t="s">
        <v>905</v>
      </c>
      <c r="DC754" s="42" t="s">
        <v>905</v>
      </c>
      <c r="DD754" s="332">
        <v>6435214</v>
      </c>
      <c r="DE754" s="43">
        <v>1</v>
      </c>
      <c r="DF754" s="390">
        <v>1</v>
      </c>
      <c r="DG754" s="310"/>
      <c r="DH754" s="203"/>
      <c r="DI754" s="279" t="str" cm="1">
        <f t="array" ref="DI754">+IF(AND(C754&lt;&gt;"Vehículos Eléctricos",C754&lt;&gt;"Vehículos Híbridos",AD754="PERCENTIL 50"),
     IF(VLOOKUP(_xlfn.TEXTJOIN("_",FALSE,C754:E754),BD_Perc!$A:$P,_xlfn.IFS(BD!AE754="Intervalo de precio 1",12,BD!AE754="Intervalo de precio 2",13),FALSE)&lt;=1,
     VLOOKUP(_xlfn.TEXTJOIN("_",FALSE,C754:E754),BD_Perc!$A:$P,16,FALSE),"Ok P50"),
     "Ok P30/70 ó Híbrido/Eléctrico")</f>
        <v>Ok P30/70 ó Híbrido/Eléctrico</v>
      </c>
      <c r="DJ754" s="279" t="str">
        <f t="shared" si="67"/>
        <v>Vehículos Convencionales_Automóviles_Sedán</v>
      </c>
      <c r="DK754" s="331">
        <f t="shared" si="71"/>
        <v>68820000</v>
      </c>
      <c r="DL754" s="326"/>
    </row>
    <row r="755" spans="1:116" ht="25.5">
      <c r="A755" s="28">
        <v>750</v>
      </c>
      <c r="B755" s="114" t="s">
        <v>149</v>
      </c>
      <c r="C755" s="29" t="s">
        <v>0</v>
      </c>
      <c r="D755" s="29" t="s">
        <v>105</v>
      </c>
      <c r="E755" s="42" t="s">
        <v>2380</v>
      </c>
      <c r="F755" s="42" t="s">
        <v>107</v>
      </c>
      <c r="G755" s="30" t="s">
        <v>1615</v>
      </c>
      <c r="H755" s="42" t="s">
        <v>1310</v>
      </c>
      <c r="I755" s="28">
        <v>6401262</v>
      </c>
      <c r="J755" s="28" t="s">
        <v>1616</v>
      </c>
      <c r="K755" s="31" t="s">
        <v>127</v>
      </c>
      <c r="L755" s="32">
        <v>106</v>
      </c>
      <c r="M755" s="33" t="s">
        <v>107</v>
      </c>
      <c r="N755" s="34">
        <v>77000000</v>
      </c>
      <c r="O755" s="34">
        <f>+IFERROR(VLOOKUP(I755,Precio_Fasecolda!A:C,3,FALSE),IFERROR(VLOOKUP(I755,Precio_Fasecolda!B:C,2,FALSE),N755))</f>
        <v>77000000</v>
      </c>
      <c r="P755" s="34">
        <f t="shared" si="68"/>
        <v>0</v>
      </c>
      <c r="Q755" s="33" t="s">
        <v>107</v>
      </c>
      <c r="R755" s="28" t="s">
        <v>130</v>
      </c>
      <c r="S755" s="28" t="s">
        <v>112</v>
      </c>
      <c r="T755" s="28" t="s">
        <v>107</v>
      </c>
      <c r="U755" s="28" t="s">
        <v>107</v>
      </c>
      <c r="V755" s="42" t="s">
        <v>107</v>
      </c>
      <c r="W755" s="28" t="s">
        <v>107</v>
      </c>
      <c r="X755" s="28" t="s">
        <v>107</v>
      </c>
      <c r="Y755" s="28" t="str">
        <f t="shared" si="69"/>
        <v>N.A.</v>
      </c>
      <c r="Z755" s="292">
        <f t="shared" si="66"/>
        <v>71610000</v>
      </c>
      <c r="AA755" s="28" cm="1">
        <f t="array" aca="1" ref="AA755" ca="1">_xlfn.IFS(DK755&lt;$DK$4,1,AND(DK755&gt;=$DK$4,DK755&lt;=$AA$4),2,DK755&gt;$AA$4,3)</f>
        <v>2</v>
      </c>
      <c r="AB755" s="28">
        <v>0</v>
      </c>
      <c r="AC755" s="28" cm="1">
        <f t="array" aca="1" ref="AC755" ca="1">IF(AB755="PERCENTIL 30","",_xlfn.IFS(DK755&lt;$AC$4,1,DK755&gt;$AC$4,2))</f>
        <v>1</v>
      </c>
      <c r="AD755" s="28" t="str">
        <f>+IFERROR(VLOOKUP(_xlfn.TEXTJOIN("_", FALSE, C755:E755), BD_Perc!$A:$O, 15, FALSE),"Segmentación no encontrada o vehículo inactivo")</f>
        <v>PERCENTIL 30-70</v>
      </c>
      <c r="AE755" s="28" t="str" cm="1">
        <f t="array" ref="AE755">_xlfn.IFS(
    AD755 = "PERCENTIL 50",
    _xlfn.IFS(
        BD!DK755 &lt; VLOOKUP(_xlfn.TEXTJOIN("_", FALSE, C755:E755), BD_Perc!$A:$O, 11, FALSE), "Intervalo de precio 1",
        BD!DK755 &gt;= VLOOKUP(_xlfn.TEXTJOIN("_", FALSE, C755:E755), BD_Perc!$A:$O, 11, FALSE), "Intervalo de precio 2"
    ),
    AD755 = "PERCENTIL 30-70",
    _xlfn.IFS(
        BD!DK755 &lt; VLOOKUP(_xlfn.TEXTJOIN("_", FALSE, C755:E755), BD_Perc!$A:$O, 6, FALSE), "Intervalo de precio 1",
        BD!DK755 &lt; VLOOKUP(_xlfn.TEXTJOIN("_", FALSE, C755:E755), BD_Perc!$A:$O, 7, FALSE), "Intervalo de precio 2",
        BD!DK755 &gt;= VLOOKUP(_xlfn.TEXTJOIN("_", FALSE, C755:E755), BD_Perc!$A:$O, 7, FALSE), "Intervalo de precio 3"
    ),
    AD755="Segmentación no encontrada o vehículo inactivo","Segmentación no encontrada o vehículo inactivo"
)</f>
        <v>Intervalo de precio 2</v>
      </c>
      <c r="AF755" s="57" t="s">
        <v>2413</v>
      </c>
      <c r="AG755" s="35" t="b">
        <f t="shared" si="70"/>
        <v>1</v>
      </c>
      <c r="AH755" s="207">
        <v>7.0000000000000007E-2</v>
      </c>
      <c r="AI755" s="207">
        <v>0.08</v>
      </c>
      <c r="AJ755" s="207">
        <v>0.08</v>
      </c>
      <c r="AK755" s="207">
        <v>0.08</v>
      </c>
      <c r="AL755" s="207">
        <v>0.09</v>
      </c>
      <c r="AM755" s="207">
        <v>0.09</v>
      </c>
      <c r="AN755" s="28" t="s">
        <v>1251</v>
      </c>
      <c r="AO755" s="28" t="s">
        <v>1251</v>
      </c>
      <c r="AP755" s="28" t="s">
        <v>1251</v>
      </c>
      <c r="AQ755" s="37">
        <v>1</v>
      </c>
      <c r="AR755" s="38">
        <v>8689479</v>
      </c>
      <c r="AS755" s="38">
        <v>681562</v>
      </c>
      <c r="AT755" s="38">
        <v>815398</v>
      </c>
      <c r="AU755" s="38" t="s">
        <v>107</v>
      </c>
      <c r="AV755" s="38" t="s">
        <v>107</v>
      </c>
      <c r="AW755" s="38">
        <v>8464557</v>
      </c>
      <c r="AX755" s="38">
        <v>0</v>
      </c>
      <c r="AY755" s="38">
        <v>1434991</v>
      </c>
      <c r="AZ755" s="38">
        <v>1036333</v>
      </c>
      <c r="BA755" s="38">
        <v>627809</v>
      </c>
      <c r="BB755" s="38" t="s">
        <v>107</v>
      </c>
      <c r="BC755" s="38" t="s">
        <v>107</v>
      </c>
      <c r="BD755" s="38" t="s">
        <v>107</v>
      </c>
      <c r="BE755" s="38" t="s">
        <v>107</v>
      </c>
      <c r="BF755" s="38" t="s">
        <v>107</v>
      </c>
      <c r="BG755" s="38">
        <v>3495752</v>
      </c>
      <c r="BH755" s="38" t="s">
        <v>107</v>
      </c>
      <c r="BI755" s="38">
        <v>2218855</v>
      </c>
      <c r="BJ755" s="38">
        <v>2268941</v>
      </c>
      <c r="BK755" s="38">
        <v>0</v>
      </c>
      <c r="BL755" s="38">
        <v>1470866</v>
      </c>
      <c r="BM755" s="38">
        <v>197311</v>
      </c>
      <c r="BN755" s="38" t="s">
        <v>107</v>
      </c>
      <c r="BO755" s="38" t="s">
        <v>107</v>
      </c>
      <c r="BP755" s="38" t="s">
        <v>107</v>
      </c>
      <c r="BQ755" s="38">
        <v>80718</v>
      </c>
      <c r="BR755" s="38">
        <v>1919302</v>
      </c>
      <c r="BS755" s="38" t="s">
        <v>107</v>
      </c>
      <c r="BT755" s="38" t="s">
        <v>107</v>
      </c>
      <c r="BU755" s="38" t="s">
        <v>107</v>
      </c>
      <c r="BV755" s="38" t="s">
        <v>107</v>
      </c>
      <c r="BW755" s="38">
        <v>8071826</v>
      </c>
      <c r="BX755" s="38">
        <v>135248</v>
      </c>
      <c r="BY755" s="38" t="s">
        <v>107</v>
      </c>
      <c r="BZ755" s="38" t="s">
        <v>107</v>
      </c>
      <c r="CA755" s="38">
        <v>0</v>
      </c>
      <c r="CB755" s="38">
        <v>807182</v>
      </c>
      <c r="CC755" s="330" t="s">
        <v>107</v>
      </c>
      <c r="CD755" s="38" t="s">
        <v>107</v>
      </c>
      <c r="CE755" s="38" t="s">
        <v>107</v>
      </c>
      <c r="CF755" s="38" t="s">
        <v>107</v>
      </c>
      <c r="CG755" s="38" t="s">
        <v>107</v>
      </c>
      <c r="CH755" s="41" t="s">
        <v>176</v>
      </c>
      <c r="CI755" s="41" t="s">
        <v>176</v>
      </c>
      <c r="CJ755" s="41" t="s">
        <v>173</v>
      </c>
      <c r="CK755" s="41" t="s">
        <v>173</v>
      </c>
      <c r="CL755" s="41" t="s">
        <v>176</v>
      </c>
      <c r="CM755" s="41" t="s">
        <v>173</v>
      </c>
      <c r="CN755" s="41" t="s">
        <v>173</v>
      </c>
      <c r="CO755" s="85" t="s">
        <v>107</v>
      </c>
      <c r="CP755" s="42" t="s">
        <v>905</v>
      </c>
      <c r="CQ755" s="42" t="s">
        <v>905</v>
      </c>
      <c r="CR755" s="42" t="s">
        <v>905</v>
      </c>
      <c r="CS755" s="42" t="s">
        <v>905</v>
      </c>
      <c r="CT755" s="42" t="s">
        <v>905</v>
      </c>
      <c r="CU755" s="42" t="s">
        <v>905</v>
      </c>
      <c r="CV755" s="42" t="s">
        <v>905</v>
      </c>
      <c r="CW755" s="42" t="s">
        <v>905</v>
      </c>
      <c r="CX755" s="42" t="s">
        <v>905</v>
      </c>
      <c r="CY755" s="42" t="s">
        <v>905</v>
      </c>
      <c r="CZ755" s="42" t="s">
        <v>905</v>
      </c>
      <c r="DA755" s="42" t="s">
        <v>905</v>
      </c>
      <c r="DB755" s="42" t="s">
        <v>905</v>
      </c>
      <c r="DC755" s="42" t="s">
        <v>905</v>
      </c>
      <c r="DD755" s="332">
        <v>6741653</v>
      </c>
      <c r="DE755" s="43">
        <v>1</v>
      </c>
      <c r="DF755" s="390">
        <v>1</v>
      </c>
      <c r="DG755" s="310"/>
      <c r="DH755" s="203"/>
      <c r="DI755" s="279" t="str" cm="1">
        <f t="array" ref="DI755">+IF(AND(C755&lt;&gt;"Vehículos Eléctricos",C755&lt;&gt;"Vehículos Híbridos",AD755="PERCENTIL 50"),
     IF(VLOOKUP(_xlfn.TEXTJOIN("_",FALSE,C755:E755),BD_Perc!$A:$P,_xlfn.IFS(BD!AE755="Intervalo de precio 1",12,BD!AE755="Intervalo de precio 2",13),FALSE)&lt;=1,
     VLOOKUP(_xlfn.TEXTJOIN("_",FALSE,C755:E755),BD_Perc!$A:$P,16,FALSE),"Ok P50"),
     "Ok P30/70 ó Híbrido/Eléctrico")</f>
        <v>Ok P30/70 ó Híbrido/Eléctrico</v>
      </c>
      <c r="DJ755" s="279" t="str">
        <f t="shared" si="67"/>
        <v>Vehículos Convencionales_Automóviles_Sedán</v>
      </c>
      <c r="DK755" s="331">
        <f t="shared" si="71"/>
        <v>71610000</v>
      </c>
      <c r="DL755" s="326"/>
    </row>
    <row r="756" spans="1:116" ht="38.25">
      <c r="A756" s="28">
        <v>751</v>
      </c>
      <c r="B756" s="114" t="s">
        <v>149</v>
      </c>
      <c r="C756" s="29" t="s">
        <v>0</v>
      </c>
      <c r="D756" s="29" t="s">
        <v>105</v>
      </c>
      <c r="E756" s="42" t="s">
        <v>2380</v>
      </c>
      <c r="F756" s="42" t="s">
        <v>107</v>
      </c>
      <c r="G756" s="30" t="s">
        <v>1617</v>
      </c>
      <c r="H756" s="42" t="s">
        <v>1310</v>
      </c>
      <c r="I756" s="28">
        <v>6401261</v>
      </c>
      <c r="J756" s="28" t="s">
        <v>1618</v>
      </c>
      <c r="K756" s="31" t="s">
        <v>127</v>
      </c>
      <c r="L756" s="32">
        <v>106</v>
      </c>
      <c r="M756" s="33" t="s">
        <v>107</v>
      </c>
      <c r="N756" s="34">
        <v>77000000</v>
      </c>
      <c r="O756" s="34">
        <f>+IFERROR(VLOOKUP(I756,Precio_Fasecolda!A:C,3,FALSE),IFERROR(VLOOKUP(I756,Precio_Fasecolda!B:C,2,FALSE),N756))</f>
        <v>77000000</v>
      </c>
      <c r="P756" s="34">
        <f t="shared" si="68"/>
        <v>0</v>
      </c>
      <c r="Q756" s="33" t="s">
        <v>107</v>
      </c>
      <c r="R756" s="28" t="s">
        <v>2415</v>
      </c>
      <c r="S756" s="28" t="s">
        <v>112</v>
      </c>
      <c r="T756" s="28" t="s">
        <v>107</v>
      </c>
      <c r="U756" s="28" t="s">
        <v>107</v>
      </c>
      <c r="V756" s="42" t="s">
        <v>107</v>
      </c>
      <c r="W756" s="28" t="s">
        <v>107</v>
      </c>
      <c r="X756" s="28" t="s">
        <v>107</v>
      </c>
      <c r="Y756" s="28" t="str">
        <f t="shared" si="69"/>
        <v>N.A.</v>
      </c>
      <c r="Z756" s="292">
        <f t="shared" si="66"/>
        <v>71610000</v>
      </c>
      <c r="AA756" s="28" cm="1">
        <f t="array" aca="1" ref="AA756" ca="1">_xlfn.IFS(DK756&lt;$DK$4,1,AND(DK756&gt;=$DK$4,DK756&lt;=$AA$4),2,DK756&gt;$AA$4,3)</f>
        <v>2</v>
      </c>
      <c r="AB756" s="28">
        <v>0</v>
      </c>
      <c r="AC756" s="28" cm="1">
        <f t="array" aca="1" ref="AC756" ca="1">IF(AB756="PERCENTIL 30","",_xlfn.IFS(DK756&lt;$AC$4,1,DK756&gt;$AC$4,2))</f>
        <v>1</v>
      </c>
      <c r="AD756" s="28" t="str">
        <f>+IFERROR(VLOOKUP(_xlfn.TEXTJOIN("_", FALSE, C756:E756), BD_Perc!$A:$O, 15, FALSE),"Segmentación no encontrada o vehículo inactivo")</f>
        <v>PERCENTIL 30-70</v>
      </c>
      <c r="AE756" s="28" t="str" cm="1">
        <f t="array" ref="AE756">_xlfn.IFS(
    AD756 = "PERCENTIL 50",
    _xlfn.IFS(
        BD!DK756 &lt; VLOOKUP(_xlfn.TEXTJOIN("_", FALSE, C756:E756), BD_Perc!$A:$O, 11, FALSE), "Intervalo de precio 1",
        BD!DK756 &gt;= VLOOKUP(_xlfn.TEXTJOIN("_", FALSE, C756:E756), BD_Perc!$A:$O, 11, FALSE), "Intervalo de precio 2"
    ),
    AD756 = "PERCENTIL 30-70",
    _xlfn.IFS(
        BD!DK756 &lt; VLOOKUP(_xlfn.TEXTJOIN("_", FALSE, C756:E756), BD_Perc!$A:$O, 6, FALSE), "Intervalo de precio 1",
        BD!DK756 &lt; VLOOKUP(_xlfn.TEXTJOIN("_", FALSE, C756:E756), BD_Perc!$A:$O, 7, FALSE), "Intervalo de precio 2",
        BD!DK756 &gt;= VLOOKUP(_xlfn.TEXTJOIN("_", FALSE, C756:E756), BD_Perc!$A:$O, 7, FALSE), "Intervalo de precio 3"
    ),
    AD756="Segmentación no encontrada o vehículo inactivo","Segmentación no encontrada o vehículo inactivo"
)</f>
        <v>Intervalo de precio 2</v>
      </c>
      <c r="AF756" s="57" t="s">
        <v>2413</v>
      </c>
      <c r="AG756" s="35" t="b">
        <f t="shared" si="70"/>
        <v>1</v>
      </c>
      <c r="AH756" s="207">
        <v>7.0000000000000007E-2</v>
      </c>
      <c r="AI756" s="207">
        <v>0.08</v>
      </c>
      <c r="AJ756" s="207">
        <v>0.08</v>
      </c>
      <c r="AK756" s="207">
        <v>0.08</v>
      </c>
      <c r="AL756" s="207">
        <v>0.09</v>
      </c>
      <c r="AM756" s="207">
        <v>0.09</v>
      </c>
      <c r="AN756" s="28" t="s">
        <v>1251</v>
      </c>
      <c r="AO756" s="28" t="s">
        <v>1251</v>
      </c>
      <c r="AP756" s="28" t="s">
        <v>1251</v>
      </c>
      <c r="AQ756" s="37">
        <v>1</v>
      </c>
      <c r="AR756" s="38">
        <v>8689479</v>
      </c>
      <c r="AS756" s="38">
        <v>681562</v>
      </c>
      <c r="AT756" s="38">
        <v>815398</v>
      </c>
      <c r="AU756" s="38" t="s">
        <v>107</v>
      </c>
      <c r="AV756" s="38" t="s">
        <v>107</v>
      </c>
      <c r="AW756" s="38">
        <v>8464557</v>
      </c>
      <c r="AX756" s="38">
        <v>0</v>
      </c>
      <c r="AY756" s="38">
        <v>0</v>
      </c>
      <c r="AZ756" s="38">
        <v>1036333</v>
      </c>
      <c r="BA756" s="38">
        <v>627809</v>
      </c>
      <c r="BB756" s="38" t="s">
        <v>107</v>
      </c>
      <c r="BC756" s="38" t="s">
        <v>107</v>
      </c>
      <c r="BD756" s="38" t="s">
        <v>107</v>
      </c>
      <c r="BE756" s="38" t="s">
        <v>107</v>
      </c>
      <c r="BF756" s="38" t="s">
        <v>107</v>
      </c>
      <c r="BG756" s="38">
        <v>3495752</v>
      </c>
      <c r="BH756" s="38" t="s">
        <v>107</v>
      </c>
      <c r="BI756" s="38">
        <v>2218855</v>
      </c>
      <c r="BJ756" s="38">
        <v>2268941</v>
      </c>
      <c r="BK756" s="38">
        <v>0</v>
      </c>
      <c r="BL756" s="38">
        <v>1470866</v>
      </c>
      <c r="BM756" s="38">
        <v>197311</v>
      </c>
      <c r="BN756" s="38" t="s">
        <v>107</v>
      </c>
      <c r="BO756" s="38" t="s">
        <v>107</v>
      </c>
      <c r="BP756" s="38" t="s">
        <v>107</v>
      </c>
      <c r="BQ756" s="38">
        <v>80718</v>
      </c>
      <c r="BR756" s="38">
        <v>1919302</v>
      </c>
      <c r="BS756" s="38" t="s">
        <v>107</v>
      </c>
      <c r="BT756" s="38" t="s">
        <v>107</v>
      </c>
      <c r="BU756" s="38" t="s">
        <v>107</v>
      </c>
      <c r="BV756" s="38" t="s">
        <v>107</v>
      </c>
      <c r="BW756" s="38">
        <v>8071826</v>
      </c>
      <c r="BX756" s="38">
        <v>135248</v>
      </c>
      <c r="BY756" s="38" t="s">
        <v>107</v>
      </c>
      <c r="BZ756" s="38" t="s">
        <v>107</v>
      </c>
      <c r="CA756" s="38">
        <v>0</v>
      </c>
      <c r="CB756" s="38">
        <v>807182</v>
      </c>
      <c r="CC756" s="330" t="s">
        <v>107</v>
      </c>
      <c r="CD756" s="38" t="s">
        <v>107</v>
      </c>
      <c r="CE756" s="38" t="s">
        <v>107</v>
      </c>
      <c r="CF756" s="38" t="s">
        <v>107</v>
      </c>
      <c r="CG756" s="38" t="s">
        <v>107</v>
      </c>
      <c r="CH756" s="41" t="s">
        <v>176</v>
      </c>
      <c r="CI756" s="41" t="s">
        <v>176</v>
      </c>
      <c r="CJ756" s="41" t="s">
        <v>173</v>
      </c>
      <c r="CK756" s="41" t="s">
        <v>173</v>
      </c>
      <c r="CL756" s="41" t="s">
        <v>176</v>
      </c>
      <c r="CM756" s="41" t="s">
        <v>173</v>
      </c>
      <c r="CN756" s="41" t="s">
        <v>173</v>
      </c>
      <c r="CO756" s="85" t="s">
        <v>107</v>
      </c>
      <c r="CP756" s="42" t="s">
        <v>905</v>
      </c>
      <c r="CQ756" s="42" t="s">
        <v>905</v>
      </c>
      <c r="CR756" s="42" t="s">
        <v>905</v>
      </c>
      <c r="CS756" s="42" t="s">
        <v>905</v>
      </c>
      <c r="CT756" s="42" t="s">
        <v>905</v>
      </c>
      <c r="CU756" s="42" t="s">
        <v>905</v>
      </c>
      <c r="CV756" s="42" t="s">
        <v>905</v>
      </c>
      <c r="CW756" s="42" t="s">
        <v>905</v>
      </c>
      <c r="CX756" s="42" t="s">
        <v>905</v>
      </c>
      <c r="CY756" s="42" t="s">
        <v>905</v>
      </c>
      <c r="CZ756" s="42" t="s">
        <v>905</v>
      </c>
      <c r="DA756" s="42" t="s">
        <v>905</v>
      </c>
      <c r="DB756" s="42" t="s">
        <v>905</v>
      </c>
      <c r="DC756" s="42" t="s">
        <v>905</v>
      </c>
      <c r="DD756" s="332">
        <v>6435214</v>
      </c>
      <c r="DE756" s="43">
        <v>1</v>
      </c>
      <c r="DF756" s="390">
        <v>1</v>
      </c>
      <c r="DG756" s="310"/>
      <c r="DH756" s="203"/>
      <c r="DI756" s="279" t="str" cm="1">
        <f t="array" ref="DI756">+IF(AND(C756&lt;&gt;"Vehículos Eléctricos",C756&lt;&gt;"Vehículos Híbridos",AD756="PERCENTIL 50"),
     IF(VLOOKUP(_xlfn.TEXTJOIN("_",FALSE,C756:E756),BD_Perc!$A:$P,_xlfn.IFS(BD!AE756="Intervalo de precio 1",12,BD!AE756="Intervalo de precio 2",13),FALSE)&lt;=1,
     VLOOKUP(_xlfn.TEXTJOIN("_",FALSE,C756:E756),BD_Perc!$A:$P,16,FALSE),"Ok P50"),
     "Ok P30/70 ó Híbrido/Eléctrico")</f>
        <v>Ok P30/70 ó Híbrido/Eléctrico</v>
      </c>
      <c r="DJ756" s="279" t="str">
        <f t="shared" si="67"/>
        <v>Vehículos Convencionales_Automóviles_Sedán</v>
      </c>
      <c r="DK756" s="331">
        <f t="shared" si="71"/>
        <v>71610000</v>
      </c>
      <c r="DL756" s="326"/>
    </row>
    <row r="757" spans="1:116" ht="38.25">
      <c r="A757" s="28">
        <v>752</v>
      </c>
      <c r="B757" s="114" t="s">
        <v>149</v>
      </c>
      <c r="C757" s="29" t="s">
        <v>0</v>
      </c>
      <c r="D757" s="29" t="s">
        <v>105</v>
      </c>
      <c r="E757" s="42" t="s">
        <v>2380</v>
      </c>
      <c r="F757" s="42" t="s">
        <v>107</v>
      </c>
      <c r="G757" s="30" t="s">
        <v>1619</v>
      </c>
      <c r="H757" s="42" t="s">
        <v>1310</v>
      </c>
      <c r="I757" s="28">
        <v>6401263</v>
      </c>
      <c r="J757" s="28" t="s">
        <v>1620</v>
      </c>
      <c r="K757" s="31" t="s">
        <v>127</v>
      </c>
      <c r="L757" s="32">
        <v>106</v>
      </c>
      <c r="M757" s="33" t="s">
        <v>107</v>
      </c>
      <c r="N757" s="34">
        <v>80000000</v>
      </c>
      <c r="O757" s="34">
        <f>+IFERROR(VLOOKUP(I757,Precio_Fasecolda!A:C,3,FALSE),IFERROR(VLOOKUP(I757,Precio_Fasecolda!B:C,2,FALSE),N757))</f>
        <v>80000000</v>
      </c>
      <c r="P757" s="34">
        <f t="shared" si="68"/>
        <v>0</v>
      </c>
      <c r="Q757" s="33" t="s">
        <v>107</v>
      </c>
      <c r="R757" s="28" t="s">
        <v>130</v>
      </c>
      <c r="S757" s="28" t="s">
        <v>112</v>
      </c>
      <c r="T757" s="28" t="s">
        <v>107</v>
      </c>
      <c r="U757" s="28" t="s">
        <v>107</v>
      </c>
      <c r="V757" s="42" t="s">
        <v>107</v>
      </c>
      <c r="W757" s="28" t="s">
        <v>107</v>
      </c>
      <c r="X757" s="28" t="s">
        <v>107</v>
      </c>
      <c r="Y757" s="28" t="str">
        <f t="shared" si="69"/>
        <v>N.A.</v>
      </c>
      <c r="Z757" s="292">
        <f t="shared" si="66"/>
        <v>74400000</v>
      </c>
      <c r="AA757" s="28" cm="1">
        <f t="array" aca="1" ref="AA757" ca="1">_xlfn.IFS(DK757&lt;$DK$4,1,AND(DK757&gt;=$DK$4,DK757&lt;=$AA$4),2,DK757&gt;$AA$4,3)</f>
        <v>2</v>
      </c>
      <c r="AB757" s="28">
        <v>0</v>
      </c>
      <c r="AC757" s="28" cm="1">
        <f t="array" aca="1" ref="AC757" ca="1">IF(AB757="PERCENTIL 30","",_xlfn.IFS(DK757&lt;$AC$4,1,DK757&gt;$AC$4,2))</f>
        <v>1</v>
      </c>
      <c r="AD757" s="28" t="str">
        <f>+IFERROR(VLOOKUP(_xlfn.TEXTJOIN("_", FALSE, C757:E757), BD_Perc!$A:$O, 15, FALSE),"Segmentación no encontrada o vehículo inactivo")</f>
        <v>PERCENTIL 30-70</v>
      </c>
      <c r="AE757" s="28" t="str" cm="1">
        <f t="array" ref="AE757">_xlfn.IFS(
    AD757 = "PERCENTIL 50",
    _xlfn.IFS(
        BD!DK757 &lt; VLOOKUP(_xlfn.TEXTJOIN("_", FALSE, C757:E757), BD_Perc!$A:$O, 11, FALSE), "Intervalo de precio 1",
        BD!DK757 &gt;= VLOOKUP(_xlfn.TEXTJOIN("_", FALSE, C757:E757), BD_Perc!$A:$O, 11, FALSE), "Intervalo de precio 2"
    ),
    AD757 = "PERCENTIL 30-70",
    _xlfn.IFS(
        BD!DK757 &lt; VLOOKUP(_xlfn.TEXTJOIN("_", FALSE, C757:E757), BD_Perc!$A:$O, 6, FALSE), "Intervalo de precio 1",
        BD!DK757 &lt; VLOOKUP(_xlfn.TEXTJOIN("_", FALSE, C757:E757), BD_Perc!$A:$O, 7, FALSE), "Intervalo de precio 2",
        BD!DK757 &gt;= VLOOKUP(_xlfn.TEXTJOIN("_", FALSE, C757:E757), BD_Perc!$A:$O, 7, FALSE), "Intervalo de precio 3"
    ),
    AD757="Segmentación no encontrada o vehículo inactivo","Segmentación no encontrada o vehículo inactivo"
)</f>
        <v>Intervalo de precio 2</v>
      </c>
      <c r="AF757" s="57" t="s">
        <v>2413</v>
      </c>
      <c r="AG757" s="35" t="b">
        <f t="shared" si="70"/>
        <v>1</v>
      </c>
      <c r="AH757" s="207">
        <v>7.0000000000000007E-2</v>
      </c>
      <c r="AI757" s="207">
        <v>0.08</v>
      </c>
      <c r="AJ757" s="207">
        <v>0.08</v>
      </c>
      <c r="AK757" s="207">
        <v>0.08</v>
      </c>
      <c r="AL757" s="207">
        <v>0.09</v>
      </c>
      <c r="AM757" s="207">
        <v>0.09</v>
      </c>
      <c r="AN757" s="28" t="s">
        <v>1251</v>
      </c>
      <c r="AO757" s="28" t="s">
        <v>1251</v>
      </c>
      <c r="AP757" s="28" t="s">
        <v>1251</v>
      </c>
      <c r="AQ757" s="37">
        <v>1</v>
      </c>
      <c r="AR757" s="38">
        <v>8689479</v>
      </c>
      <c r="AS757" s="38">
        <v>681562</v>
      </c>
      <c r="AT757" s="38">
        <v>815398</v>
      </c>
      <c r="AU757" s="38" t="s">
        <v>107</v>
      </c>
      <c r="AV757" s="38" t="s">
        <v>107</v>
      </c>
      <c r="AW757" s="38">
        <v>8464557</v>
      </c>
      <c r="AX757" s="38">
        <v>0</v>
      </c>
      <c r="AY757" s="38">
        <v>0</v>
      </c>
      <c r="AZ757" s="38">
        <v>1036333</v>
      </c>
      <c r="BA757" s="38">
        <v>627809</v>
      </c>
      <c r="BB757" s="38" t="s">
        <v>107</v>
      </c>
      <c r="BC757" s="38" t="s">
        <v>107</v>
      </c>
      <c r="BD757" s="38" t="s">
        <v>107</v>
      </c>
      <c r="BE757" s="38" t="s">
        <v>107</v>
      </c>
      <c r="BF757" s="38" t="s">
        <v>107</v>
      </c>
      <c r="BG757" s="38">
        <v>3495752</v>
      </c>
      <c r="BH757" s="38" t="s">
        <v>107</v>
      </c>
      <c r="BI757" s="38">
        <v>2218855</v>
      </c>
      <c r="BJ757" s="38">
        <v>2268941</v>
      </c>
      <c r="BK757" s="38">
        <v>0</v>
      </c>
      <c r="BL757" s="38">
        <v>1470866</v>
      </c>
      <c r="BM757" s="38">
        <v>197311</v>
      </c>
      <c r="BN757" s="38" t="s">
        <v>107</v>
      </c>
      <c r="BO757" s="38" t="s">
        <v>107</v>
      </c>
      <c r="BP757" s="38" t="s">
        <v>107</v>
      </c>
      <c r="BQ757" s="38">
        <v>80718</v>
      </c>
      <c r="BR757" s="38">
        <v>1919302</v>
      </c>
      <c r="BS757" s="38" t="s">
        <v>107</v>
      </c>
      <c r="BT757" s="38" t="s">
        <v>107</v>
      </c>
      <c r="BU757" s="38" t="s">
        <v>107</v>
      </c>
      <c r="BV757" s="38" t="s">
        <v>107</v>
      </c>
      <c r="BW757" s="38">
        <v>8071826</v>
      </c>
      <c r="BX757" s="38">
        <v>135248</v>
      </c>
      <c r="BY757" s="38" t="s">
        <v>107</v>
      </c>
      <c r="BZ757" s="38" t="s">
        <v>107</v>
      </c>
      <c r="CA757" s="38">
        <v>0</v>
      </c>
      <c r="CB757" s="38">
        <v>807182</v>
      </c>
      <c r="CC757" s="330" t="s">
        <v>107</v>
      </c>
      <c r="CD757" s="38" t="s">
        <v>107</v>
      </c>
      <c r="CE757" s="38" t="s">
        <v>107</v>
      </c>
      <c r="CF757" s="38" t="s">
        <v>107</v>
      </c>
      <c r="CG757" s="38" t="s">
        <v>107</v>
      </c>
      <c r="CH757" s="41" t="s">
        <v>176</v>
      </c>
      <c r="CI757" s="41" t="s">
        <v>176</v>
      </c>
      <c r="CJ757" s="41" t="s">
        <v>173</v>
      </c>
      <c r="CK757" s="41" t="s">
        <v>173</v>
      </c>
      <c r="CL757" s="41" t="s">
        <v>176</v>
      </c>
      <c r="CM757" s="41" t="s">
        <v>173</v>
      </c>
      <c r="CN757" s="41" t="s">
        <v>173</v>
      </c>
      <c r="CO757" s="85" t="s">
        <v>107</v>
      </c>
      <c r="CP757" s="42" t="s">
        <v>905</v>
      </c>
      <c r="CQ757" s="42" t="s">
        <v>905</v>
      </c>
      <c r="CR757" s="42" t="s">
        <v>905</v>
      </c>
      <c r="CS757" s="42" t="s">
        <v>905</v>
      </c>
      <c r="CT757" s="42" t="s">
        <v>905</v>
      </c>
      <c r="CU757" s="42" t="s">
        <v>905</v>
      </c>
      <c r="CV757" s="42" t="s">
        <v>905</v>
      </c>
      <c r="CW757" s="42" t="s">
        <v>905</v>
      </c>
      <c r="CX757" s="42" t="s">
        <v>905</v>
      </c>
      <c r="CY757" s="42" t="s">
        <v>905</v>
      </c>
      <c r="CZ757" s="42" t="s">
        <v>905</v>
      </c>
      <c r="DA757" s="42" t="s">
        <v>905</v>
      </c>
      <c r="DB757" s="42" t="s">
        <v>905</v>
      </c>
      <c r="DC757" s="42" t="s">
        <v>905</v>
      </c>
      <c r="DD757" s="332">
        <v>6741653</v>
      </c>
      <c r="DE757" s="43">
        <v>1</v>
      </c>
      <c r="DF757" s="390">
        <v>1</v>
      </c>
      <c r="DG757" s="310"/>
      <c r="DH757" s="203"/>
      <c r="DI757" s="279" t="str" cm="1">
        <f t="array" ref="DI757">+IF(AND(C757&lt;&gt;"Vehículos Eléctricos",C757&lt;&gt;"Vehículos Híbridos",AD757="PERCENTIL 50"),
     IF(VLOOKUP(_xlfn.TEXTJOIN("_",FALSE,C757:E757),BD_Perc!$A:$P,_xlfn.IFS(BD!AE757="Intervalo de precio 1",12,BD!AE757="Intervalo de precio 2",13),FALSE)&lt;=1,
     VLOOKUP(_xlfn.TEXTJOIN("_",FALSE,C757:E757),BD_Perc!$A:$P,16,FALSE),"Ok P50"),
     "Ok P30/70 ó Híbrido/Eléctrico")</f>
        <v>Ok P30/70 ó Híbrido/Eléctrico</v>
      </c>
      <c r="DJ757" s="279" t="str">
        <f t="shared" si="67"/>
        <v>Vehículos Convencionales_Automóviles_Sedán</v>
      </c>
      <c r="DK757" s="331">
        <f t="shared" si="71"/>
        <v>74400000</v>
      </c>
      <c r="DL757" s="326"/>
    </row>
    <row r="758" spans="1:116" ht="51">
      <c r="A758" s="28">
        <v>753</v>
      </c>
      <c r="B758" s="29" t="s">
        <v>266</v>
      </c>
      <c r="C758" s="150" t="s">
        <v>0</v>
      </c>
      <c r="D758" s="29" t="s">
        <v>337</v>
      </c>
      <c r="E758" s="42" t="s">
        <v>338</v>
      </c>
      <c r="F758" s="42" t="s">
        <v>107</v>
      </c>
      <c r="G758" s="151" t="s">
        <v>1621</v>
      </c>
      <c r="H758" s="42" t="s">
        <v>552</v>
      </c>
      <c r="I758" s="28">
        <v>6206103</v>
      </c>
      <c r="J758" s="107" t="s">
        <v>1622</v>
      </c>
      <c r="K758" s="31" t="s">
        <v>366</v>
      </c>
      <c r="L758" s="152">
        <v>105</v>
      </c>
      <c r="M758" s="153">
        <v>5</v>
      </c>
      <c r="N758" s="34">
        <v>125900000</v>
      </c>
      <c r="O758" s="34">
        <f>+IFERROR(VLOOKUP(I758,Precio_Fasecolda!A:C,3,FALSE),IFERROR(VLOOKUP(I758,Precio_Fasecolda!B:C,2,FALSE),N758))</f>
        <v>125900000</v>
      </c>
      <c r="P758" s="34">
        <f t="shared" si="68"/>
        <v>0</v>
      </c>
      <c r="Q758" s="153" t="s">
        <v>338</v>
      </c>
      <c r="R758" s="28" t="s">
        <v>130</v>
      </c>
      <c r="S758" s="107" t="s">
        <v>112</v>
      </c>
      <c r="T758" s="28" t="s">
        <v>107</v>
      </c>
      <c r="U758" s="28" t="s">
        <v>107</v>
      </c>
      <c r="V758" s="42" t="s">
        <v>107</v>
      </c>
      <c r="W758" s="28" t="s">
        <v>107</v>
      </c>
      <c r="X758" s="28" t="s">
        <v>107</v>
      </c>
      <c r="Y758" s="28" t="str">
        <f t="shared" si="69"/>
        <v>N.A.</v>
      </c>
      <c r="Z758" s="292">
        <f t="shared" si="66"/>
        <v>120864000</v>
      </c>
      <c r="AA758" s="28" cm="1">
        <f t="array" aca="1" ref="AA758" ca="1">_xlfn.IFS(DK758&lt;$DK$4,1,AND(DK758&gt;=$DK$4,DK758&lt;=$AA$4),2,DK758&gt;$AA$4,3)</f>
        <v>2</v>
      </c>
      <c r="AB758" s="28">
        <v>0</v>
      </c>
      <c r="AC758" s="28" cm="1">
        <f t="array" aca="1" ref="AC758" ca="1">IF(AB758="PERCENTIL 30","",_xlfn.IFS(DK758&lt;$AC$4,1,DK758&gt;$AC$4,2))</f>
        <v>1</v>
      </c>
      <c r="AD758" s="28" t="str">
        <f>+IFERROR(VLOOKUP(_xlfn.TEXTJOIN("_", FALSE, C758:E758), BD_Perc!$A:$O, 15, FALSE),"Segmentación no encontrada o vehículo inactivo")</f>
        <v>PERCENTIL 30-70</v>
      </c>
      <c r="AE758" s="28" t="str" cm="1">
        <f t="array" ref="AE758">_xlfn.IFS(
    AD758 = "PERCENTIL 50",
    _xlfn.IFS(
        BD!DK758 &lt; VLOOKUP(_xlfn.TEXTJOIN("_", FALSE, C758:E758), BD_Perc!$A:$O, 11, FALSE), "Intervalo de precio 1",
        BD!DK758 &gt;= VLOOKUP(_xlfn.TEXTJOIN("_", FALSE, C758:E758), BD_Perc!$A:$O, 11, FALSE), "Intervalo de precio 2"
    ),
    AD758 = "PERCENTIL 30-70",
    _xlfn.IFS(
        BD!DK758 &lt; VLOOKUP(_xlfn.TEXTJOIN("_", FALSE, C758:E758), BD_Perc!$A:$O, 6, FALSE), "Intervalo de precio 1",
        BD!DK758 &lt; VLOOKUP(_xlfn.TEXTJOIN("_", FALSE, C758:E758), BD_Perc!$A:$O, 7, FALSE), "Intervalo de precio 2",
        BD!DK758 &gt;= VLOOKUP(_xlfn.TEXTJOIN("_", FALSE, C758:E758), BD_Perc!$A:$O, 7, FALSE), "Intervalo de precio 3"
    ),
    AD758="Segmentación no encontrada o vehículo inactivo","Segmentación no encontrada o vehículo inactivo"
)</f>
        <v>Intervalo de precio 2</v>
      </c>
      <c r="AF758" s="57" t="s">
        <v>2413</v>
      </c>
      <c r="AG758" s="35" t="b">
        <f t="shared" si="70"/>
        <v>1</v>
      </c>
      <c r="AH758" s="207">
        <v>0.04</v>
      </c>
      <c r="AI758" s="207">
        <v>0.04</v>
      </c>
      <c r="AJ758" s="207">
        <v>0.04</v>
      </c>
      <c r="AK758" s="207">
        <v>0.04</v>
      </c>
      <c r="AL758" s="207">
        <v>0.04</v>
      </c>
      <c r="AM758" s="207">
        <v>0.04</v>
      </c>
      <c r="AN758" s="28" t="s">
        <v>1251</v>
      </c>
      <c r="AO758" s="28" t="s">
        <v>1251</v>
      </c>
      <c r="AP758" s="28" t="s">
        <v>1251</v>
      </c>
      <c r="AQ758" s="154">
        <v>1</v>
      </c>
      <c r="AR758" s="38">
        <v>8689479</v>
      </c>
      <c r="AS758" s="38">
        <v>589650</v>
      </c>
      <c r="AT758" s="38">
        <v>708758</v>
      </c>
      <c r="AU758" s="38" t="s">
        <v>107</v>
      </c>
      <c r="AV758" s="38" t="s">
        <v>107</v>
      </c>
      <c r="AW758" s="38">
        <v>9467039</v>
      </c>
      <c r="AX758" s="38" t="s">
        <v>107</v>
      </c>
      <c r="AY758" s="38">
        <v>620255</v>
      </c>
      <c r="AZ758" s="38">
        <v>276874</v>
      </c>
      <c r="BA758" s="38">
        <v>0</v>
      </c>
      <c r="BB758" s="38" t="s">
        <v>107</v>
      </c>
      <c r="BC758" s="38" t="s">
        <v>107</v>
      </c>
      <c r="BD758" s="38" t="s">
        <v>107</v>
      </c>
      <c r="BE758" s="38" t="s">
        <v>107</v>
      </c>
      <c r="BF758" s="38" t="s">
        <v>107</v>
      </c>
      <c r="BG758" s="38">
        <v>3207693</v>
      </c>
      <c r="BH758" s="38">
        <v>2064395</v>
      </c>
      <c r="BI758" s="38">
        <v>4325458</v>
      </c>
      <c r="BJ758" s="38">
        <v>2830318</v>
      </c>
      <c r="BK758" s="38" t="s">
        <v>107</v>
      </c>
      <c r="BL758" s="38">
        <v>1958698</v>
      </c>
      <c r="BM758" s="38">
        <v>179547</v>
      </c>
      <c r="BN758" s="38" t="s">
        <v>107</v>
      </c>
      <c r="BO758" s="38">
        <v>1311855</v>
      </c>
      <c r="BP758" s="38">
        <v>3884750</v>
      </c>
      <c r="BQ758" s="38">
        <v>114258</v>
      </c>
      <c r="BR758" s="38">
        <v>2358599</v>
      </c>
      <c r="BS758" s="38">
        <v>4651908</v>
      </c>
      <c r="BT758" s="38" t="s">
        <v>107</v>
      </c>
      <c r="BU758" s="38" t="s">
        <v>107</v>
      </c>
      <c r="BV758" s="38" t="s">
        <v>107</v>
      </c>
      <c r="BW758" s="38">
        <v>9589457</v>
      </c>
      <c r="BX758" s="38">
        <v>212192</v>
      </c>
      <c r="BY758" s="38" t="s">
        <v>107</v>
      </c>
      <c r="BZ758" s="38" t="s">
        <v>107</v>
      </c>
      <c r="CA758" s="38" t="s">
        <v>107</v>
      </c>
      <c r="CB758" s="38">
        <v>783479</v>
      </c>
      <c r="CC758" s="330" t="s">
        <v>107</v>
      </c>
      <c r="CD758" s="38" t="s">
        <v>107</v>
      </c>
      <c r="CE758" s="38" t="s">
        <v>107</v>
      </c>
      <c r="CF758" s="38" t="s">
        <v>107</v>
      </c>
      <c r="CG758" s="38" t="s">
        <v>107</v>
      </c>
      <c r="CH758" s="53" t="s">
        <v>173</v>
      </c>
      <c r="CI758" s="53" t="s">
        <v>173</v>
      </c>
      <c r="CJ758" s="53" t="s">
        <v>173</v>
      </c>
      <c r="CK758" s="53" t="s">
        <v>173</v>
      </c>
      <c r="CL758" s="53" t="s">
        <v>173</v>
      </c>
      <c r="CM758" s="53" t="s">
        <v>173</v>
      </c>
      <c r="CN758" s="53" t="s">
        <v>173</v>
      </c>
      <c r="CO758" s="42" t="s">
        <v>107</v>
      </c>
      <c r="CP758" s="41" t="s">
        <v>107</v>
      </c>
      <c r="CQ758" s="41" t="s">
        <v>107</v>
      </c>
      <c r="CR758" s="41" t="s">
        <v>107</v>
      </c>
      <c r="CS758" s="41" t="s">
        <v>107</v>
      </c>
      <c r="CT758" s="41" t="s">
        <v>107</v>
      </c>
      <c r="CU758" s="41" t="s">
        <v>107</v>
      </c>
      <c r="CV758" s="41" t="s">
        <v>107</v>
      </c>
      <c r="CW758" s="41" t="s">
        <v>107</v>
      </c>
      <c r="CX758" s="41" t="s">
        <v>107</v>
      </c>
      <c r="CY758" s="41" t="s">
        <v>107</v>
      </c>
      <c r="CZ758" s="41" t="s">
        <v>107</v>
      </c>
      <c r="DA758" s="41" t="s">
        <v>107</v>
      </c>
      <c r="DB758" s="41" t="s">
        <v>107</v>
      </c>
      <c r="DC758" s="41" t="s">
        <v>107</v>
      </c>
      <c r="DD758" s="332">
        <v>12819676</v>
      </c>
      <c r="DE758" s="43">
        <v>1</v>
      </c>
      <c r="DF758" s="390">
        <v>1</v>
      </c>
      <c r="DG758" s="310"/>
      <c r="DH758" s="203"/>
      <c r="DI758" s="279" t="str" cm="1">
        <f t="array" ref="DI758">+IF(AND(C758&lt;&gt;"Vehículos Eléctricos",C758&lt;&gt;"Vehículos Híbridos",AD758="PERCENTIL 50"),
     IF(VLOOKUP(_xlfn.TEXTJOIN("_",FALSE,C758:E758),BD_Perc!$A:$P,_xlfn.IFS(BD!AE758="Intervalo de precio 1",12,BD!AE758="Intervalo de precio 2",13),FALSE)&lt;=1,
     VLOOKUP(_xlfn.TEXTJOIN("_",FALSE,C758:E758),BD_Perc!$A:$P,16,FALSE),"Ok P50"),
     "Ok P30/70 ó Híbrido/Eléctrico")</f>
        <v>Ok P30/70 ó Híbrido/Eléctrico</v>
      </c>
      <c r="DJ758" s="279" t="str">
        <f t="shared" si="67"/>
        <v>Vehículos Convencionales_Camperos/Camionetas_4x2</v>
      </c>
      <c r="DK758" s="331">
        <f t="shared" si="71"/>
        <v>120864000</v>
      </c>
      <c r="DL758" s="326"/>
    </row>
    <row r="759" spans="1:116" ht="51">
      <c r="A759" s="28">
        <v>754</v>
      </c>
      <c r="B759" s="29" t="s">
        <v>266</v>
      </c>
      <c r="C759" s="150" t="s">
        <v>0</v>
      </c>
      <c r="D759" s="29" t="s">
        <v>337</v>
      </c>
      <c r="E759" s="42" t="s">
        <v>338</v>
      </c>
      <c r="F759" s="42" t="s">
        <v>107</v>
      </c>
      <c r="G759" s="151" t="s">
        <v>1623</v>
      </c>
      <c r="H759" s="42" t="s">
        <v>552</v>
      </c>
      <c r="I759" s="28">
        <v>6206104</v>
      </c>
      <c r="J759" s="107" t="s">
        <v>1624</v>
      </c>
      <c r="K759" s="31" t="s">
        <v>428</v>
      </c>
      <c r="L759" s="152">
        <v>105</v>
      </c>
      <c r="M759" s="153">
        <v>5</v>
      </c>
      <c r="N759" s="34">
        <v>139900000</v>
      </c>
      <c r="O759" s="34">
        <f>+IFERROR(VLOOKUP(I759,Precio_Fasecolda!A:C,3,FALSE),IFERROR(VLOOKUP(I759,Precio_Fasecolda!B:C,2,FALSE),N759))</f>
        <v>139900000</v>
      </c>
      <c r="P759" s="34">
        <f t="shared" si="68"/>
        <v>0</v>
      </c>
      <c r="Q759" s="153" t="s">
        <v>338</v>
      </c>
      <c r="R759" s="28" t="s">
        <v>130</v>
      </c>
      <c r="S759" s="107" t="s">
        <v>112</v>
      </c>
      <c r="T759" s="28" t="s">
        <v>107</v>
      </c>
      <c r="U759" s="28" t="s">
        <v>107</v>
      </c>
      <c r="V759" s="42" t="s">
        <v>107</v>
      </c>
      <c r="W759" s="28" t="s">
        <v>107</v>
      </c>
      <c r="X759" s="28" t="s">
        <v>107</v>
      </c>
      <c r="Y759" s="28" t="str">
        <f t="shared" si="69"/>
        <v>N.A.</v>
      </c>
      <c r="Z759" s="292">
        <f t="shared" si="66"/>
        <v>134304000</v>
      </c>
      <c r="AA759" s="28" cm="1">
        <f t="array" aca="1" ref="AA759" ca="1">_xlfn.IFS(DK759&lt;$DK$4,1,AND(DK759&gt;=$DK$4,DK759&lt;=$AA$4),2,DK759&gt;$AA$4,3)</f>
        <v>2</v>
      </c>
      <c r="AB759" s="28">
        <v>0</v>
      </c>
      <c r="AC759" s="28" cm="1">
        <f t="array" aca="1" ref="AC759" ca="1">IF(AB759="PERCENTIL 30","",_xlfn.IFS(DK759&lt;$AC$4,1,DK759&gt;$AC$4,2))</f>
        <v>1</v>
      </c>
      <c r="AD759" s="28" t="str">
        <f>+IFERROR(VLOOKUP(_xlfn.TEXTJOIN("_", FALSE, C759:E759), BD_Perc!$A:$O, 15, FALSE),"Segmentación no encontrada o vehículo inactivo")</f>
        <v>PERCENTIL 30-70</v>
      </c>
      <c r="AE759" s="28" t="str" cm="1">
        <f t="array" ref="AE759">_xlfn.IFS(
    AD759 = "PERCENTIL 50",
    _xlfn.IFS(
        BD!DK759 &lt; VLOOKUP(_xlfn.TEXTJOIN("_", FALSE, C759:E759), BD_Perc!$A:$O, 11, FALSE), "Intervalo de precio 1",
        BD!DK759 &gt;= VLOOKUP(_xlfn.TEXTJOIN("_", FALSE, C759:E759), BD_Perc!$A:$O, 11, FALSE), "Intervalo de precio 2"
    ),
    AD759 = "PERCENTIL 30-70",
    _xlfn.IFS(
        BD!DK759 &lt; VLOOKUP(_xlfn.TEXTJOIN("_", FALSE, C759:E759), BD_Perc!$A:$O, 6, FALSE), "Intervalo de precio 1",
        BD!DK759 &lt; VLOOKUP(_xlfn.TEXTJOIN("_", FALSE, C759:E759), BD_Perc!$A:$O, 7, FALSE), "Intervalo de precio 2",
        BD!DK759 &gt;= VLOOKUP(_xlfn.TEXTJOIN("_", FALSE, C759:E759), BD_Perc!$A:$O, 7, FALSE), "Intervalo de precio 3"
    ),
    AD759="Segmentación no encontrada o vehículo inactivo","Segmentación no encontrada o vehículo inactivo"
)</f>
        <v>Intervalo de precio 3</v>
      </c>
      <c r="AF759" s="57" t="s">
        <v>2414</v>
      </c>
      <c r="AG759" s="35" t="b">
        <f t="shared" si="70"/>
        <v>1</v>
      </c>
      <c r="AH759" s="207">
        <v>0.04</v>
      </c>
      <c r="AI759" s="207">
        <v>0.04</v>
      </c>
      <c r="AJ759" s="207">
        <v>0.04</v>
      </c>
      <c r="AK759" s="207">
        <v>0.04</v>
      </c>
      <c r="AL759" s="207">
        <v>0.04</v>
      </c>
      <c r="AM759" s="207">
        <v>0.04</v>
      </c>
      <c r="AN759" s="28" t="s">
        <v>1251</v>
      </c>
      <c r="AO759" s="28" t="s">
        <v>1251</v>
      </c>
      <c r="AP759" s="28" t="s">
        <v>1251</v>
      </c>
      <c r="AQ759" s="154">
        <v>1</v>
      </c>
      <c r="AR759" s="38">
        <v>8689479</v>
      </c>
      <c r="AS759" s="38">
        <v>589650</v>
      </c>
      <c r="AT759" s="38">
        <v>708758</v>
      </c>
      <c r="AU759" s="38" t="s">
        <v>107</v>
      </c>
      <c r="AV759" s="38" t="s">
        <v>107</v>
      </c>
      <c r="AW759" s="38">
        <v>9467039</v>
      </c>
      <c r="AX759" s="38" t="s">
        <v>107</v>
      </c>
      <c r="AY759" s="38">
        <v>620255</v>
      </c>
      <c r="AZ759" s="38">
        <v>276874</v>
      </c>
      <c r="BA759" s="38">
        <v>0</v>
      </c>
      <c r="BB759" s="38" t="s">
        <v>107</v>
      </c>
      <c r="BC759" s="38" t="s">
        <v>107</v>
      </c>
      <c r="BD759" s="38" t="s">
        <v>107</v>
      </c>
      <c r="BE759" s="38" t="s">
        <v>107</v>
      </c>
      <c r="BF759" s="38" t="s">
        <v>107</v>
      </c>
      <c r="BG759" s="38">
        <v>3207693</v>
      </c>
      <c r="BH759" s="38">
        <v>2064395</v>
      </c>
      <c r="BI759" s="38">
        <v>4325458</v>
      </c>
      <c r="BJ759" s="38">
        <v>2830318</v>
      </c>
      <c r="BK759" s="38" t="s">
        <v>107</v>
      </c>
      <c r="BL759" s="38">
        <v>1958698</v>
      </c>
      <c r="BM759" s="38">
        <v>179547</v>
      </c>
      <c r="BN759" s="38" t="s">
        <v>107</v>
      </c>
      <c r="BO759" s="38">
        <v>1311855</v>
      </c>
      <c r="BP759" s="38">
        <v>3884750</v>
      </c>
      <c r="BQ759" s="38">
        <v>114258</v>
      </c>
      <c r="BR759" s="38">
        <v>2358599</v>
      </c>
      <c r="BS759" s="38">
        <v>4651908</v>
      </c>
      <c r="BT759" s="38" t="s">
        <v>107</v>
      </c>
      <c r="BU759" s="38" t="s">
        <v>107</v>
      </c>
      <c r="BV759" s="38" t="s">
        <v>107</v>
      </c>
      <c r="BW759" s="38">
        <v>9589457</v>
      </c>
      <c r="BX759" s="38">
        <v>212192</v>
      </c>
      <c r="BY759" s="38" t="s">
        <v>107</v>
      </c>
      <c r="BZ759" s="38" t="s">
        <v>107</v>
      </c>
      <c r="CA759" s="38" t="s">
        <v>107</v>
      </c>
      <c r="CB759" s="38">
        <v>783479</v>
      </c>
      <c r="CC759" s="330" t="s">
        <v>107</v>
      </c>
      <c r="CD759" s="38" t="s">
        <v>107</v>
      </c>
      <c r="CE759" s="38" t="s">
        <v>107</v>
      </c>
      <c r="CF759" s="38" t="s">
        <v>107</v>
      </c>
      <c r="CG759" s="38" t="s">
        <v>107</v>
      </c>
      <c r="CH759" s="53" t="s">
        <v>173</v>
      </c>
      <c r="CI759" s="53" t="s">
        <v>173</v>
      </c>
      <c r="CJ759" s="53" t="s">
        <v>173</v>
      </c>
      <c r="CK759" s="53" t="s">
        <v>173</v>
      </c>
      <c r="CL759" s="53" t="s">
        <v>173</v>
      </c>
      <c r="CM759" s="53" t="s">
        <v>173</v>
      </c>
      <c r="CN759" s="53" t="s">
        <v>173</v>
      </c>
      <c r="CO759" s="42" t="s">
        <v>107</v>
      </c>
      <c r="CP759" s="41" t="s">
        <v>107</v>
      </c>
      <c r="CQ759" s="41" t="s">
        <v>107</v>
      </c>
      <c r="CR759" s="41" t="s">
        <v>107</v>
      </c>
      <c r="CS759" s="41" t="s">
        <v>107</v>
      </c>
      <c r="CT759" s="41" t="s">
        <v>107</v>
      </c>
      <c r="CU759" s="41" t="s">
        <v>107</v>
      </c>
      <c r="CV759" s="41" t="s">
        <v>107</v>
      </c>
      <c r="CW759" s="41" t="s">
        <v>107</v>
      </c>
      <c r="CX759" s="41" t="s">
        <v>107</v>
      </c>
      <c r="CY759" s="41" t="s">
        <v>107</v>
      </c>
      <c r="CZ759" s="41" t="s">
        <v>107</v>
      </c>
      <c r="DA759" s="41" t="s">
        <v>107</v>
      </c>
      <c r="DB759" s="41" t="s">
        <v>107</v>
      </c>
      <c r="DC759" s="41" t="s">
        <v>107</v>
      </c>
      <c r="DD759" s="332">
        <v>12819676</v>
      </c>
      <c r="DE759" s="43">
        <v>1</v>
      </c>
      <c r="DF759" s="390">
        <v>1</v>
      </c>
      <c r="DG759" s="310">
        <v>45698</v>
      </c>
      <c r="DH759" s="8" t="s">
        <v>2497</v>
      </c>
      <c r="DI759" s="279" t="str" cm="1">
        <f t="array" ref="DI759">+IF(AND(C759&lt;&gt;"Vehículos Eléctricos",C759&lt;&gt;"Vehículos Híbridos",AD759="PERCENTIL 50"),
     IF(VLOOKUP(_xlfn.TEXTJOIN("_",FALSE,C759:E759),BD_Perc!$A:$P,_xlfn.IFS(BD!AE759="Intervalo de precio 1",12,BD!AE759="Intervalo de precio 2",13),FALSE)&lt;=1,
     VLOOKUP(_xlfn.TEXTJOIN("_",FALSE,C759:E759),BD_Perc!$A:$P,16,FALSE),"Ok P50"),
     "Ok P30/70 ó Híbrido/Eléctrico")</f>
        <v>Ok P30/70 ó Híbrido/Eléctrico</v>
      </c>
      <c r="DJ759" s="279" t="str">
        <f t="shared" si="67"/>
        <v>Vehículos Convencionales_Camperos/Camionetas_4x2</v>
      </c>
      <c r="DK759" s="331">
        <f t="shared" si="71"/>
        <v>134304000</v>
      </c>
      <c r="DL759" s="326"/>
    </row>
    <row r="760" spans="1:116" ht="25.5">
      <c r="A760" s="28">
        <v>755</v>
      </c>
      <c r="B760" s="29" t="s">
        <v>266</v>
      </c>
      <c r="C760" s="150" t="s">
        <v>0</v>
      </c>
      <c r="D760" s="29" t="s">
        <v>337</v>
      </c>
      <c r="E760" s="42" t="s">
        <v>346</v>
      </c>
      <c r="F760" s="42" t="s">
        <v>107</v>
      </c>
      <c r="G760" s="151" t="s">
        <v>1625</v>
      </c>
      <c r="H760" s="42" t="s">
        <v>400</v>
      </c>
      <c r="I760" s="28">
        <v>3006143</v>
      </c>
      <c r="J760" s="107" t="s">
        <v>1626</v>
      </c>
      <c r="K760" s="31" t="s">
        <v>375</v>
      </c>
      <c r="L760" s="152">
        <v>300</v>
      </c>
      <c r="M760" s="153">
        <v>5</v>
      </c>
      <c r="N760" s="34">
        <v>229000000</v>
      </c>
      <c r="O760" s="34">
        <f>+IFERROR(VLOOKUP(I760,Precio_Fasecolda!A:C,3,FALSE),IFERROR(VLOOKUP(I760,Precio_Fasecolda!B:C,2,FALSE),N760))</f>
        <v>229000000</v>
      </c>
      <c r="P760" s="34">
        <f t="shared" si="68"/>
        <v>0</v>
      </c>
      <c r="Q760" s="153" t="s">
        <v>346</v>
      </c>
      <c r="R760" s="28" t="s">
        <v>130</v>
      </c>
      <c r="S760" s="107" t="s">
        <v>112</v>
      </c>
      <c r="T760" s="28" t="s">
        <v>107</v>
      </c>
      <c r="U760" s="28" t="s">
        <v>107</v>
      </c>
      <c r="V760" s="42" t="s">
        <v>107</v>
      </c>
      <c r="W760" s="28" t="s">
        <v>107</v>
      </c>
      <c r="X760" s="28" t="s">
        <v>107</v>
      </c>
      <c r="Y760" s="28" t="str">
        <f t="shared" si="69"/>
        <v>N.A.</v>
      </c>
      <c r="Z760" s="292">
        <f t="shared" si="66"/>
        <v>226710000</v>
      </c>
      <c r="AA760" s="28" cm="1">
        <f t="array" aca="1" ref="AA760" ca="1">_xlfn.IFS(DK760&lt;$DK$4,1,AND(DK760&gt;=$DK$4,DK760&lt;=$AA$4),2,DK760&gt;$AA$4,3)</f>
        <v>2</v>
      </c>
      <c r="AB760" s="28">
        <v>0</v>
      </c>
      <c r="AC760" s="28" cm="1">
        <f t="array" aca="1" ref="AC760" ca="1">IF(AB760="PERCENTIL 30","",_xlfn.IFS(DK760&lt;$AC$4,1,DK760&gt;$AC$4,2))</f>
        <v>2</v>
      </c>
      <c r="AD760" s="28" t="str">
        <f>+IFERROR(VLOOKUP(_xlfn.TEXTJOIN("_", FALSE, C760:E760), BD_Perc!$A:$O, 15, FALSE),"Segmentación no encontrada o vehículo inactivo")</f>
        <v>PERCENTIL 30-70</v>
      </c>
      <c r="AE760" s="28" t="str" cm="1">
        <f t="array" ref="AE760">_xlfn.IFS(
    AD760 = "PERCENTIL 50",
    _xlfn.IFS(
        BD!DK760 &lt; VLOOKUP(_xlfn.TEXTJOIN("_", FALSE, C760:E760), BD_Perc!$A:$O, 11, FALSE), "Intervalo de precio 1",
        BD!DK760 &gt;= VLOOKUP(_xlfn.TEXTJOIN("_", FALSE, C760:E760), BD_Perc!$A:$O, 11, FALSE), "Intervalo de precio 2"
    ),
    AD760 = "PERCENTIL 30-70",
    _xlfn.IFS(
        BD!DK760 &lt; VLOOKUP(_xlfn.TEXTJOIN("_", FALSE, C760:E760), BD_Perc!$A:$O, 6, FALSE), "Intervalo de precio 1",
        BD!DK760 &lt; VLOOKUP(_xlfn.TEXTJOIN("_", FALSE, C760:E760), BD_Perc!$A:$O, 7, FALSE), "Intervalo de precio 2",
        BD!DK760 &gt;= VLOOKUP(_xlfn.TEXTJOIN("_", FALSE, C760:E760), BD_Perc!$A:$O, 7, FALSE), "Intervalo de precio 3"
    ),
    AD760="Segmentación no encontrada o vehículo inactivo","Segmentación no encontrada o vehículo inactivo"
)</f>
        <v>Intervalo de precio 2</v>
      </c>
      <c r="AF760" s="57" t="s">
        <v>2413</v>
      </c>
      <c r="AG760" s="35" t="b">
        <f t="shared" si="70"/>
        <v>1</v>
      </c>
      <c r="AH760" s="207">
        <v>0.01</v>
      </c>
      <c r="AI760" s="207">
        <v>1.4999999999999999E-2</v>
      </c>
      <c r="AJ760" s="207">
        <v>0.02</v>
      </c>
      <c r="AK760" s="207" t="s">
        <v>1538</v>
      </c>
      <c r="AL760" s="207" t="s">
        <v>1627</v>
      </c>
      <c r="AM760" s="207" t="s">
        <v>1628</v>
      </c>
      <c r="AN760" s="28" t="s">
        <v>1251</v>
      </c>
      <c r="AO760" s="28" t="s">
        <v>1251</v>
      </c>
      <c r="AP760" s="28" t="s">
        <v>1251</v>
      </c>
      <c r="AQ760" s="154">
        <v>0</v>
      </c>
      <c r="AR760" s="38">
        <v>8689479</v>
      </c>
      <c r="AS760" s="38">
        <v>589650</v>
      </c>
      <c r="AT760" s="38">
        <v>708758</v>
      </c>
      <c r="AU760" s="38" t="s">
        <v>107</v>
      </c>
      <c r="AV760" s="38" t="s">
        <v>107</v>
      </c>
      <c r="AW760" s="38">
        <v>9467039</v>
      </c>
      <c r="AX760" s="38" t="s">
        <v>107</v>
      </c>
      <c r="AY760" s="38">
        <v>620255</v>
      </c>
      <c r="AZ760" s="38">
        <v>276874</v>
      </c>
      <c r="BA760" s="38">
        <v>0</v>
      </c>
      <c r="BB760" s="38" t="s">
        <v>107</v>
      </c>
      <c r="BC760" s="38" t="s">
        <v>107</v>
      </c>
      <c r="BD760" s="38" t="s">
        <v>107</v>
      </c>
      <c r="BE760" s="38" t="s">
        <v>107</v>
      </c>
      <c r="BF760" s="38" t="s">
        <v>107</v>
      </c>
      <c r="BG760" s="38">
        <v>3207693</v>
      </c>
      <c r="BH760" s="38">
        <v>2064395</v>
      </c>
      <c r="BI760" s="38">
        <v>4325458</v>
      </c>
      <c r="BJ760" s="38">
        <v>2830318</v>
      </c>
      <c r="BK760" s="38" t="s">
        <v>107</v>
      </c>
      <c r="BL760" s="38">
        <v>1958698</v>
      </c>
      <c r="BM760" s="38">
        <v>179547</v>
      </c>
      <c r="BN760" s="38" t="s">
        <v>107</v>
      </c>
      <c r="BO760" s="38">
        <v>1311855</v>
      </c>
      <c r="BP760" s="38">
        <v>3884750</v>
      </c>
      <c r="BQ760" s="38">
        <v>114258</v>
      </c>
      <c r="BR760" s="38">
        <v>2358599</v>
      </c>
      <c r="BS760" s="38">
        <v>4651908</v>
      </c>
      <c r="BT760" s="38" t="s">
        <v>107</v>
      </c>
      <c r="BU760" s="38" t="s">
        <v>107</v>
      </c>
      <c r="BV760" s="38" t="s">
        <v>107</v>
      </c>
      <c r="BW760" s="38">
        <v>9589457</v>
      </c>
      <c r="BX760" s="38">
        <v>212192</v>
      </c>
      <c r="BY760" s="38" t="s">
        <v>107</v>
      </c>
      <c r="BZ760" s="38" t="s">
        <v>107</v>
      </c>
      <c r="CA760" s="38" t="s">
        <v>107</v>
      </c>
      <c r="CB760" s="38">
        <v>783479</v>
      </c>
      <c r="CC760" s="330" t="s">
        <v>107</v>
      </c>
      <c r="CD760" s="38" t="s">
        <v>107</v>
      </c>
      <c r="CE760" s="38" t="s">
        <v>107</v>
      </c>
      <c r="CF760" s="38" t="s">
        <v>107</v>
      </c>
      <c r="CG760" s="38" t="s">
        <v>107</v>
      </c>
      <c r="CH760" s="53" t="s">
        <v>176</v>
      </c>
      <c r="CI760" s="53" t="s">
        <v>176</v>
      </c>
      <c r="CJ760" s="53" t="s">
        <v>173</v>
      </c>
      <c r="CK760" s="53" t="s">
        <v>173</v>
      </c>
      <c r="CL760" s="53" t="s">
        <v>173</v>
      </c>
      <c r="CM760" s="53" t="s">
        <v>173</v>
      </c>
      <c r="CN760" s="53" t="s">
        <v>173</v>
      </c>
      <c r="CO760" s="42" t="s">
        <v>107</v>
      </c>
      <c r="CP760" s="41" t="s">
        <v>107</v>
      </c>
      <c r="CQ760" s="41" t="s">
        <v>107</v>
      </c>
      <c r="CR760" s="41" t="s">
        <v>107</v>
      </c>
      <c r="CS760" s="41" t="s">
        <v>107</v>
      </c>
      <c r="CT760" s="41" t="s">
        <v>107</v>
      </c>
      <c r="CU760" s="41" t="s">
        <v>107</v>
      </c>
      <c r="CV760" s="41" t="s">
        <v>107</v>
      </c>
      <c r="CW760" s="41" t="s">
        <v>107</v>
      </c>
      <c r="CX760" s="41" t="s">
        <v>107</v>
      </c>
      <c r="CY760" s="41" t="s">
        <v>107</v>
      </c>
      <c r="CZ760" s="41" t="s">
        <v>107</v>
      </c>
      <c r="DA760" s="41" t="s">
        <v>107</v>
      </c>
      <c r="DB760" s="41" t="s">
        <v>107</v>
      </c>
      <c r="DC760" s="41" t="s">
        <v>107</v>
      </c>
      <c r="DD760" s="332">
        <v>12819676</v>
      </c>
      <c r="DE760" s="43">
        <v>1</v>
      </c>
      <c r="DF760" s="390">
        <v>1</v>
      </c>
      <c r="DG760" s="310"/>
      <c r="DH760" s="203"/>
      <c r="DI760" s="279" t="str" cm="1">
        <f t="array" ref="DI760">+IF(AND(C760&lt;&gt;"Vehículos Eléctricos",C760&lt;&gt;"Vehículos Híbridos",AD760="PERCENTIL 50"),
     IF(VLOOKUP(_xlfn.TEXTJOIN("_",FALSE,C760:E760),BD_Perc!$A:$P,_xlfn.IFS(BD!AE760="Intervalo de precio 1",12,BD!AE760="Intervalo de precio 2",13),FALSE)&lt;=1,
     VLOOKUP(_xlfn.TEXTJOIN("_",FALSE,C760:E760),BD_Perc!$A:$P,16,FALSE),"Ok P50"),
     "Ok P30/70 ó Híbrido/Eléctrico")</f>
        <v>Ok P30/70 ó Híbrido/Eléctrico</v>
      </c>
      <c r="DJ760" s="279" t="str">
        <f t="shared" si="67"/>
        <v>Vehículos Convencionales_Camperos/Camionetas_4x4</v>
      </c>
      <c r="DK760" s="331">
        <f t="shared" si="71"/>
        <v>226710000</v>
      </c>
      <c r="DL760" s="326"/>
    </row>
    <row r="761" spans="1:116" ht="25.5">
      <c r="A761" s="28">
        <v>756</v>
      </c>
      <c r="B761" s="29" t="s">
        <v>266</v>
      </c>
      <c r="C761" s="72" t="s">
        <v>0</v>
      </c>
      <c r="D761" s="29" t="s">
        <v>337</v>
      </c>
      <c r="E761" s="42" t="s">
        <v>346</v>
      </c>
      <c r="F761" s="42" t="s">
        <v>107</v>
      </c>
      <c r="G761" s="151" t="s">
        <v>1629</v>
      </c>
      <c r="H761" s="42" t="s">
        <v>400</v>
      </c>
      <c r="I761" s="28">
        <v>3006145</v>
      </c>
      <c r="J761" s="28" t="s">
        <v>1630</v>
      </c>
      <c r="K761" s="31" t="s">
        <v>375</v>
      </c>
      <c r="L761" s="152">
        <v>300</v>
      </c>
      <c r="M761" s="153">
        <v>5</v>
      </c>
      <c r="N761" s="34">
        <v>258000000</v>
      </c>
      <c r="O761" s="34">
        <f>+IFERROR(VLOOKUP(I761,Precio_Fasecolda!A:C,3,FALSE),IFERROR(VLOOKUP(I761,Precio_Fasecolda!B:C,2,FALSE),N761))</f>
        <v>258000000</v>
      </c>
      <c r="P761" s="34">
        <f t="shared" si="68"/>
        <v>0</v>
      </c>
      <c r="Q761" s="33" t="s">
        <v>346</v>
      </c>
      <c r="R761" s="28" t="s">
        <v>130</v>
      </c>
      <c r="S761" s="28" t="s">
        <v>112</v>
      </c>
      <c r="T761" s="28" t="s">
        <v>107</v>
      </c>
      <c r="U761" s="28" t="s">
        <v>107</v>
      </c>
      <c r="V761" s="42" t="s">
        <v>107</v>
      </c>
      <c r="W761" s="28" t="s">
        <v>107</v>
      </c>
      <c r="X761" s="28" t="s">
        <v>107</v>
      </c>
      <c r="Y761" s="28" t="str">
        <f t="shared" si="69"/>
        <v>N.A.</v>
      </c>
      <c r="Z761" s="292">
        <f t="shared" si="66"/>
        <v>255420000</v>
      </c>
      <c r="AA761" s="28" cm="1">
        <f t="array" aca="1" ref="AA761" ca="1">_xlfn.IFS(DK761&lt;$DK$4,1,AND(DK761&gt;=$DK$4,DK761&lt;=$AA$4),2,DK761&gt;$AA$4,3)</f>
        <v>3</v>
      </c>
      <c r="AB761" s="28">
        <v>0</v>
      </c>
      <c r="AC761" s="28" cm="1">
        <f t="array" aca="1" ref="AC761" ca="1">IF(AB761="PERCENTIL 30","",_xlfn.IFS(DK761&lt;$AC$4,1,DK761&gt;$AC$4,2))</f>
        <v>2</v>
      </c>
      <c r="AD761" s="28" t="str">
        <f>+IFERROR(VLOOKUP(_xlfn.TEXTJOIN("_", FALSE, C761:E761), BD_Perc!$A:$O, 15, FALSE),"Segmentación no encontrada o vehículo inactivo")</f>
        <v>PERCENTIL 30-70</v>
      </c>
      <c r="AE761" s="28" t="str" cm="1">
        <f t="array" ref="AE761">_xlfn.IFS(
    AD761 = "PERCENTIL 50",
    _xlfn.IFS(
        BD!DK761 &lt; VLOOKUP(_xlfn.TEXTJOIN("_", FALSE, C761:E761), BD_Perc!$A:$O, 11, FALSE), "Intervalo de precio 1",
        BD!DK761 &gt;= VLOOKUP(_xlfn.TEXTJOIN("_", FALSE, C761:E761), BD_Perc!$A:$O, 11, FALSE), "Intervalo de precio 2"
    ),
    AD761 = "PERCENTIL 30-70",
    _xlfn.IFS(
        BD!DK761 &lt; VLOOKUP(_xlfn.TEXTJOIN("_", FALSE, C761:E761), BD_Perc!$A:$O, 6, FALSE), "Intervalo de precio 1",
        BD!DK761 &lt; VLOOKUP(_xlfn.TEXTJOIN("_", FALSE, C761:E761), BD_Perc!$A:$O, 7, FALSE), "Intervalo de precio 2",
        BD!DK761 &gt;= VLOOKUP(_xlfn.TEXTJOIN("_", FALSE, C761:E761), BD_Perc!$A:$O, 7, FALSE), "Intervalo de precio 3"
    ),
    AD761="Segmentación no encontrada o vehículo inactivo","Segmentación no encontrada o vehículo inactivo"
)</f>
        <v>Intervalo de precio 2</v>
      </c>
      <c r="AF761" s="57" t="s">
        <v>2413</v>
      </c>
      <c r="AG761" s="35" t="b">
        <f t="shared" si="70"/>
        <v>1</v>
      </c>
      <c r="AH761" s="207">
        <v>0.01</v>
      </c>
      <c r="AI761" s="207">
        <v>1.4999999999999999E-2</v>
      </c>
      <c r="AJ761" s="207">
        <v>0.02</v>
      </c>
      <c r="AK761" s="207" t="s">
        <v>1538</v>
      </c>
      <c r="AL761" s="207" t="s">
        <v>1627</v>
      </c>
      <c r="AM761" s="207" t="s">
        <v>1628</v>
      </c>
      <c r="AN761" s="28" t="s">
        <v>1251</v>
      </c>
      <c r="AO761" s="28" t="s">
        <v>1251</v>
      </c>
      <c r="AP761" s="28" t="s">
        <v>1251</v>
      </c>
      <c r="AQ761" s="154">
        <v>0</v>
      </c>
      <c r="AR761" s="38">
        <v>8689479</v>
      </c>
      <c r="AS761" s="38">
        <v>589650</v>
      </c>
      <c r="AT761" s="38">
        <v>708758</v>
      </c>
      <c r="AU761" s="38" t="s">
        <v>107</v>
      </c>
      <c r="AV761" s="38" t="s">
        <v>107</v>
      </c>
      <c r="AW761" s="38">
        <v>9467039</v>
      </c>
      <c r="AX761" s="38" t="s">
        <v>107</v>
      </c>
      <c r="AY761" s="38">
        <v>620255</v>
      </c>
      <c r="AZ761" s="38">
        <v>276874</v>
      </c>
      <c r="BA761" s="38">
        <v>0</v>
      </c>
      <c r="BB761" s="38" t="s">
        <v>107</v>
      </c>
      <c r="BC761" s="38" t="s">
        <v>107</v>
      </c>
      <c r="BD761" s="38" t="s">
        <v>107</v>
      </c>
      <c r="BE761" s="38" t="s">
        <v>107</v>
      </c>
      <c r="BF761" s="38" t="s">
        <v>107</v>
      </c>
      <c r="BG761" s="38">
        <v>3207693</v>
      </c>
      <c r="BH761" s="38">
        <v>2064395</v>
      </c>
      <c r="BI761" s="38">
        <v>4325458</v>
      </c>
      <c r="BJ761" s="38">
        <v>2830318</v>
      </c>
      <c r="BK761" s="38" t="s">
        <v>107</v>
      </c>
      <c r="BL761" s="38">
        <v>1958698</v>
      </c>
      <c r="BM761" s="38">
        <v>179547</v>
      </c>
      <c r="BN761" s="38" t="s">
        <v>107</v>
      </c>
      <c r="BO761" s="38">
        <v>1311855</v>
      </c>
      <c r="BP761" s="38">
        <v>3884750</v>
      </c>
      <c r="BQ761" s="38">
        <v>114258</v>
      </c>
      <c r="BR761" s="38">
        <v>2358599</v>
      </c>
      <c r="BS761" s="38">
        <v>4651908</v>
      </c>
      <c r="BT761" s="38" t="s">
        <v>107</v>
      </c>
      <c r="BU761" s="38" t="s">
        <v>107</v>
      </c>
      <c r="BV761" s="38" t="s">
        <v>107</v>
      </c>
      <c r="BW761" s="38">
        <v>9589457</v>
      </c>
      <c r="BX761" s="38">
        <v>212192</v>
      </c>
      <c r="BY761" s="38" t="s">
        <v>107</v>
      </c>
      <c r="BZ761" s="38" t="s">
        <v>107</v>
      </c>
      <c r="CA761" s="38" t="s">
        <v>107</v>
      </c>
      <c r="CB761" s="38">
        <v>783479</v>
      </c>
      <c r="CC761" s="330" t="s">
        <v>107</v>
      </c>
      <c r="CD761" s="38" t="s">
        <v>107</v>
      </c>
      <c r="CE761" s="38" t="s">
        <v>107</v>
      </c>
      <c r="CF761" s="38" t="s">
        <v>107</v>
      </c>
      <c r="CG761" s="38" t="s">
        <v>107</v>
      </c>
      <c r="CH761" s="53" t="s">
        <v>176</v>
      </c>
      <c r="CI761" s="53" t="s">
        <v>176</v>
      </c>
      <c r="CJ761" s="53" t="s">
        <v>173</v>
      </c>
      <c r="CK761" s="53" t="s">
        <v>173</v>
      </c>
      <c r="CL761" s="53" t="s">
        <v>173</v>
      </c>
      <c r="CM761" s="53" t="s">
        <v>173</v>
      </c>
      <c r="CN761" s="53" t="s">
        <v>173</v>
      </c>
      <c r="CO761" s="42" t="s">
        <v>107</v>
      </c>
      <c r="CP761" s="41" t="s">
        <v>107</v>
      </c>
      <c r="CQ761" s="41" t="s">
        <v>107</v>
      </c>
      <c r="CR761" s="41" t="s">
        <v>107</v>
      </c>
      <c r="CS761" s="41" t="s">
        <v>107</v>
      </c>
      <c r="CT761" s="41" t="s">
        <v>107</v>
      </c>
      <c r="CU761" s="41" t="s">
        <v>107</v>
      </c>
      <c r="CV761" s="41" t="s">
        <v>107</v>
      </c>
      <c r="CW761" s="41" t="s">
        <v>107</v>
      </c>
      <c r="CX761" s="41" t="s">
        <v>107</v>
      </c>
      <c r="CY761" s="41" t="s">
        <v>107</v>
      </c>
      <c r="CZ761" s="41" t="s">
        <v>107</v>
      </c>
      <c r="DA761" s="41" t="s">
        <v>107</v>
      </c>
      <c r="DB761" s="41" t="s">
        <v>107</v>
      </c>
      <c r="DC761" s="41" t="s">
        <v>107</v>
      </c>
      <c r="DD761" s="332">
        <v>12819676</v>
      </c>
      <c r="DE761" s="43">
        <v>1</v>
      </c>
      <c r="DF761" s="390">
        <v>1</v>
      </c>
      <c r="DG761" s="310"/>
      <c r="DH761" s="203"/>
      <c r="DI761" s="279" t="str" cm="1">
        <f t="array" ref="DI761">+IF(AND(C761&lt;&gt;"Vehículos Eléctricos",C761&lt;&gt;"Vehículos Híbridos",AD761="PERCENTIL 50"),
     IF(VLOOKUP(_xlfn.TEXTJOIN("_",FALSE,C761:E761),BD_Perc!$A:$P,_xlfn.IFS(BD!AE761="Intervalo de precio 1",12,BD!AE761="Intervalo de precio 2",13),FALSE)&lt;=1,
     VLOOKUP(_xlfn.TEXTJOIN("_",FALSE,C761:E761),BD_Perc!$A:$P,16,FALSE),"Ok P50"),
     "Ok P30/70 ó Híbrido/Eléctrico")</f>
        <v>Ok P30/70 ó Híbrido/Eléctrico</v>
      </c>
      <c r="DJ761" s="279" t="str">
        <f t="shared" si="67"/>
        <v>Vehículos Convencionales_Camperos/Camionetas_4x4</v>
      </c>
      <c r="DK761" s="331">
        <f t="shared" si="71"/>
        <v>255420000</v>
      </c>
      <c r="DL761" s="326"/>
    </row>
    <row r="762" spans="1:116" ht="25.5">
      <c r="A762" s="28">
        <v>757</v>
      </c>
      <c r="B762" s="29" t="s">
        <v>266</v>
      </c>
      <c r="C762" s="72" t="s">
        <v>0</v>
      </c>
      <c r="D762" s="29" t="s">
        <v>337</v>
      </c>
      <c r="E762" s="42" t="s">
        <v>346</v>
      </c>
      <c r="F762" s="42" t="s">
        <v>107</v>
      </c>
      <c r="G762" s="151" t="s">
        <v>1631</v>
      </c>
      <c r="H762" s="42" t="s">
        <v>400</v>
      </c>
      <c r="I762" s="28">
        <v>3006147</v>
      </c>
      <c r="J762" s="28" t="s">
        <v>1632</v>
      </c>
      <c r="K762" s="31" t="s">
        <v>142</v>
      </c>
      <c r="L762" s="152">
        <v>181</v>
      </c>
      <c r="M762" s="153">
        <v>5</v>
      </c>
      <c r="N762" s="34">
        <v>147000000</v>
      </c>
      <c r="O762" s="34">
        <f>+IFERROR(VLOOKUP(I762,Precio_Fasecolda!A:C,3,FALSE),IFERROR(VLOOKUP(I762,Precio_Fasecolda!B:C,2,FALSE),N762))</f>
        <v>147000000</v>
      </c>
      <c r="P762" s="34">
        <f t="shared" si="68"/>
        <v>0</v>
      </c>
      <c r="Q762" s="33" t="s">
        <v>346</v>
      </c>
      <c r="R762" s="28" t="s">
        <v>130</v>
      </c>
      <c r="S762" s="28" t="s">
        <v>112</v>
      </c>
      <c r="T762" s="28" t="s">
        <v>107</v>
      </c>
      <c r="U762" s="28" t="s">
        <v>107</v>
      </c>
      <c r="V762" s="42" t="s">
        <v>107</v>
      </c>
      <c r="W762" s="28" t="s">
        <v>107</v>
      </c>
      <c r="X762" s="28" t="s">
        <v>107</v>
      </c>
      <c r="Y762" s="28" t="str">
        <f t="shared" si="69"/>
        <v>N.A.</v>
      </c>
      <c r="Z762" s="292">
        <f t="shared" si="66"/>
        <v>145530000</v>
      </c>
      <c r="AA762" s="28" cm="1">
        <f t="array" aca="1" ref="AA762" ca="1">_xlfn.IFS(DK762&lt;$DK$4,1,AND(DK762&gt;=$DK$4,DK762&lt;=$AA$4),2,DK762&gt;$AA$4,3)</f>
        <v>2</v>
      </c>
      <c r="AB762" s="28">
        <v>0</v>
      </c>
      <c r="AC762" s="28" cm="1">
        <f t="array" aca="1" ref="AC762" ca="1">IF(AB762="PERCENTIL 30","",_xlfn.IFS(DK762&lt;$AC$4,1,DK762&gt;$AC$4,2))</f>
        <v>1</v>
      </c>
      <c r="AD762" s="28" t="str">
        <f>+IFERROR(VLOOKUP(_xlfn.TEXTJOIN("_", FALSE, C762:E762), BD_Perc!$A:$O, 15, FALSE),"Segmentación no encontrada o vehículo inactivo")</f>
        <v>PERCENTIL 30-70</v>
      </c>
      <c r="AE762" s="28" t="str" cm="1">
        <f t="array" ref="AE762">_xlfn.IFS(
    AD762 = "PERCENTIL 50",
    _xlfn.IFS(
        BD!DK762 &lt; VLOOKUP(_xlfn.TEXTJOIN("_", FALSE, C762:E762), BD_Perc!$A:$O, 11, FALSE), "Intervalo de precio 1",
        BD!DK762 &gt;= VLOOKUP(_xlfn.TEXTJOIN("_", FALSE, C762:E762), BD_Perc!$A:$O, 11, FALSE), "Intervalo de precio 2"
    ),
    AD762 = "PERCENTIL 30-70",
    _xlfn.IFS(
        BD!DK762 &lt; VLOOKUP(_xlfn.TEXTJOIN("_", FALSE, C762:E762), BD_Perc!$A:$O, 6, FALSE), "Intervalo de precio 1",
        BD!DK762 &lt; VLOOKUP(_xlfn.TEXTJOIN("_", FALSE, C762:E762), BD_Perc!$A:$O, 7, FALSE), "Intervalo de precio 2",
        BD!DK762 &gt;= VLOOKUP(_xlfn.TEXTJOIN("_", FALSE, C762:E762), BD_Perc!$A:$O, 7, FALSE), "Intervalo de precio 3"
    ),
    AD762="Segmentación no encontrada o vehículo inactivo","Segmentación no encontrada o vehículo inactivo"
)</f>
        <v>Intervalo de precio 1</v>
      </c>
      <c r="AF762" s="57" t="s">
        <v>2412</v>
      </c>
      <c r="AG762" s="35" t="b">
        <f t="shared" si="70"/>
        <v>1</v>
      </c>
      <c r="AH762" s="207">
        <v>0.01</v>
      </c>
      <c r="AI762" s="207">
        <v>1.4999999999999999E-2</v>
      </c>
      <c r="AJ762" s="207">
        <v>0.02</v>
      </c>
      <c r="AK762" s="207" t="s">
        <v>1538</v>
      </c>
      <c r="AL762" s="207" t="s">
        <v>1627</v>
      </c>
      <c r="AM762" s="207" t="s">
        <v>1628</v>
      </c>
      <c r="AN762" s="28" t="s">
        <v>1251</v>
      </c>
      <c r="AO762" s="28" t="s">
        <v>1251</v>
      </c>
      <c r="AP762" s="28" t="s">
        <v>1251</v>
      </c>
      <c r="AQ762" s="154">
        <v>0</v>
      </c>
      <c r="AR762" s="38">
        <v>8689479</v>
      </c>
      <c r="AS762" s="38">
        <v>589650</v>
      </c>
      <c r="AT762" s="38">
        <v>708758</v>
      </c>
      <c r="AU762" s="38" t="s">
        <v>107</v>
      </c>
      <c r="AV762" s="38" t="s">
        <v>107</v>
      </c>
      <c r="AW762" s="38">
        <v>9467039</v>
      </c>
      <c r="AX762" s="38" t="s">
        <v>107</v>
      </c>
      <c r="AY762" s="38">
        <v>620255</v>
      </c>
      <c r="AZ762" s="38">
        <v>276874</v>
      </c>
      <c r="BA762" s="38">
        <v>0</v>
      </c>
      <c r="BB762" s="38" t="s">
        <v>107</v>
      </c>
      <c r="BC762" s="38" t="s">
        <v>107</v>
      </c>
      <c r="BD762" s="38" t="s">
        <v>107</v>
      </c>
      <c r="BE762" s="38" t="s">
        <v>107</v>
      </c>
      <c r="BF762" s="38" t="s">
        <v>107</v>
      </c>
      <c r="BG762" s="38">
        <v>3207693</v>
      </c>
      <c r="BH762" s="38">
        <v>2064395</v>
      </c>
      <c r="BI762" s="38">
        <v>4325458</v>
      </c>
      <c r="BJ762" s="38">
        <v>2830318</v>
      </c>
      <c r="BK762" s="38" t="s">
        <v>107</v>
      </c>
      <c r="BL762" s="38">
        <v>1958698</v>
      </c>
      <c r="BM762" s="38">
        <v>179547</v>
      </c>
      <c r="BN762" s="38" t="s">
        <v>107</v>
      </c>
      <c r="BO762" s="38">
        <v>1311855</v>
      </c>
      <c r="BP762" s="38">
        <v>3884750</v>
      </c>
      <c r="BQ762" s="38">
        <v>114258</v>
      </c>
      <c r="BR762" s="38">
        <v>2358599</v>
      </c>
      <c r="BS762" s="38">
        <v>4651908</v>
      </c>
      <c r="BT762" s="38" t="s">
        <v>107</v>
      </c>
      <c r="BU762" s="38" t="s">
        <v>107</v>
      </c>
      <c r="BV762" s="38" t="s">
        <v>107</v>
      </c>
      <c r="BW762" s="38">
        <v>9589457</v>
      </c>
      <c r="BX762" s="38">
        <v>212192</v>
      </c>
      <c r="BY762" s="38" t="s">
        <v>107</v>
      </c>
      <c r="BZ762" s="38" t="s">
        <v>107</v>
      </c>
      <c r="CA762" s="38" t="s">
        <v>107</v>
      </c>
      <c r="CB762" s="38">
        <v>783479</v>
      </c>
      <c r="CC762" s="330" t="s">
        <v>107</v>
      </c>
      <c r="CD762" s="38" t="s">
        <v>107</v>
      </c>
      <c r="CE762" s="38" t="s">
        <v>107</v>
      </c>
      <c r="CF762" s="38" t="s">
        <v>107</v>
      </c>
      <c r="CG762" s="38" t="s">
        <v>107</v>
      </c>
      <c r="CH762" s="53" t="s">
        <v>176</v>
      </c>
      <c r="CI762" s="53" t="s">
        <v>176</v>
      </c>
      <c r="CJ762" s="53" t="s">
        <v>173</v>
      </c>
      <c r="CK762" s="53" t="s">
        <v>173</v>
      </c>
      <c r="CL762" s="53" t="s">
        <v>173</v>
      </c>
      <c r="CM762" s="53" t="s">
        <v>173</v>
      </c>
      <c r="CN762" s="53" t="s">
        <v>173</v>
      </c>
      <c r="CO762" s="42" t="s">
        <v>107</v>
      </c>
      <c r="CP762" s="41" t="s">
        <v>107</v>
      </c>
      <c r="CQ762" s="41" t="s">
        <v>107</v>
      </c>
      <c r="CR762" s="41" t="s">
        <v>107</v>
      </c>
      <c r="CS762" s="41" t="s">
        <v>107</v>
      </c>
      <c r="CT762" s="41" t="s">
        <v>107</v>
      </c>
      <c r="CU762" s="41" t="s">
        <v>107</v>
      </c>
      <c r="CV762" s="41" t="s">
        <v>107</v>
      </c>
      <c r="CW762" s="41" t="s">
        <v>107</v>
      </c>
      <c r="CX762" s="41" t="s">
        <v>107</v>
      </c>
      <c r="CY762" s="41" t="s">
        <v>107</v>
      </c>
      <c r="CZ762" s="41" t="s">
        <v>107</v>
      </c>
      <c r="DA762" s="41" t="s">
        <v>107</v>
      </c>
      <c r="DB762" s="41" t="s">
        <v>107</v>
      </c>
      <c r="DC762" s="41" t="s">
        <v>107</v>
      </c>
      <c r="DD762" s="332">
        <v>12819676</v>
      </c>
      <c r="DE762" s="43">
        <v>1</v>
      </c>
      <c r="DF762" s="390">
        <v>1</v>
      </c>
      <c r="DG762" s="310"/>
      <c r="DH762" s="203"/>
      <c r="DI762" s="279" t="str" cm="1">
        <f t="array" ref="DI762">+IF(AND(C762&lt;&gt;"Vehículos Eléctricos",C762&lt;&gt;"Vehículos Híbridos",AD762="PERCENTIL 50"),
     IF(VLOOKUP(_xlfn.TEXTJOIN("_",FALSE,C762:E762),BD_Perc!$A:$P,_xlfn.IFS(BD!AE762="Intervalo de precio 1",12,BD!AE762="Intervalo de precio 2",13),FALSE)&lt;=1,
     VLOOKUP(_xlfn.TEXTJOIN("_",FALSE,C762:E762),BD_Perc!$A:$P,16,FALSE),"Ok P50"),
     "Ok P30/70 ó Híbrido/Eléctrico")</f>
        <v>Ok P30/70 ó Híbrido/Eléctrico</v>
      </c>
      <c r="DJ762" s="279" t="str">
        <f t="shared" si="67"/>
        <v>Vehículos Convencionales_Camperos/Camionetas_4x4</v>
      </c>
      <c r="DK762" s="331">
        <f t="shared" si="71"/>
        <v>145530000</v>
      </c>
      <c r="DL762" s="326"/>
    </row>
    <row r="763" spans="1:116" ht="25.5">
      <c r="A763" s="28">
        <v>758</v>
      </c>
      <c r="B763" s="29" t="s">
        <v>266</v>
      </c>
      <c r="C763" s="72" t="s">
        <v>0</v>
      </c>
      <c r="D763" s="29" t="s">
        <v>337</v>
      </c>
      <c r="E763" s="42" t="s">
        <v>346</v>
      </c>
      <c r="F763" s="42" t="s">
        <v>107</v>
      </c>
      <c r="G763" s="151" t="s">
        <v>1633</v>
      </c>
      <c r="H763" s="42" t="s">
        <v>400</v>
      </c>
      <c r="I763" s="28">
        <v>3006148</v>
      </c>
      <c r="J763" s="28" t="s">
        <v>1634</v>
      </c>
      <c r="K763" s="31" t="s">
        <v>307</v>
      </c>
      <c r="L763" s="152">
        <v>250</v>
      </c>
      <c r="M763" s="153">
        <v>5</v>
      </c>
      <c r="N763" s="34">
        <v>172000000</v>
      </c>
      <c r="O763" s="34">
        <f>+IFERROR(VLOOKUP(I763,Precio_Fasecolda!A:C,3,FALSE),IFERROR(VLOOKUP(I763,Precio_Fasecolda!B:C,2,FALSE),N763))</f>
        <v>172000000</v>
      </c>
      <c r="P763" s="34">
        <f t="shared" si="68"/>
        <v>0</v>
      </c>
      <c r="Q763" s="33" t="s">
        <v>346</v>
      </c>
      <c r="R763" s="28" t="s">
        <v>130</v>
      </c>
      <c r="S763" s="28" t="s">
        <v>112</v>
      </c>
      <c r="T763" s="28" t="s">
        <v>107</v>
      </c>
      <c r="U763" s="28" t="s">
        <v>107</v>
      </c>
      <c r="V763" s="42" t="s">
        <v>107</v>
      </c>
      <c r="W763" s="28" t="s">
        <v>107</v>
      </c>
      <c r="X763" s="28" t="s">
        <v>107</v>
      </c>
      <c r="Y763" s="28" t="str">
        <f t="shared" si="69"/>
        <v>N.A.</v>
      </c>
      <c r="Z763" s="292">
        <f t="shared" si="66"/>
        <v>170280000</v>
      </c>
      <c r="AA763" s="28" cm="1">
        <f t="array" aca="1" ref="AA763" ca="1">_xlfn.IFS(DK763&lt;$DK$4,1,AND(DK763&gt;=$DK$4,DK763&lt;=$AA$4),2,DK763&gt;$AA$4,3)</f>
        <v>2</v>
      </c>
      <c r="AB763" s="28">
        <v>0</v>
      </c>
      <c r="AC763" s="28" cm="1">
        <f t="array" aca="1" ref="AC763" ca="1">IF(AB763="PERCENTIL 30","",_xlfn.IFS(DK763&lt;$AC$4,1,DK763&gt;$AC$4,2))</f>
        <v>2</v>
      </c>
      <c r="AD763" s="28" t="str">
        <f>+IFERROR(VLOOKUP(_xlfn.TEXTJOIN("_", FALSE, C763:E763), BD_Perc!$A:$O, 15, FALSE),"Segmentación no encontrada o vehículo inactivo")</f>
        <v>PERCENTIL 30-70</v>
      </c>
      <c r="AE763" s="28" t="str" cm="1">
        <f t="array" ref="AE763">_xlfn.IFS(
    AD763 = "PERCENTIL 50",
    _xlfn.IFS(
        BD!DK763 &lt; VLOOKUP(_xlfn.TEXTJOIN("_", FALSE, C763:E763), BD_Perc!$A:$O, 11, FALSE), "Intervalo de precio 1",
        BD!DK763 &gt;= VLOOKUP(_xlfn.TEXTJOIN("_", FALSE, C763:E763), BD_Perc!$A:$O, 11, FALSE), "Intervalo de precio 2"
    ),
    AD763 = "PERCENTIL 30-70",
    _xlfn.IFS(
        BD!DK763 &lt; VLOOKUP(_xlfn.TEXTJOIN("_", FALSE, C763:E763), BD_Perc!$A:$O, 6, FALSE), "Intervalo de precio 1",
        BD!DK763 &lt; VLOOKUP(_xlfn.TEXTJOIN("_", FALSE, C763:E763), BD_Perc!$A:$O, 7, FALSE), "Intervalo de precio 2",
        BD!DK763 &gt;= VLOOKUP(_xlfn.TEXTJOIN("_", FALSE, C763:E763), BD_Perc!$A:$O, 7, FALSE), "Intervalo de precio 3"
    ),
    AD763="Segmentación no encontrada o vehículo inactivo","Segmentación no encontrada o vehículo inactivo"
)</f>
        <v>Intervalo de precio 1</v>
      </c>
      <c r="AF763" s="57" t="s">
        <v>2412</v>
      </c>
      <c r="AG763" s="35" t="b">
        <f t="shared" si="70"/>
        <v>1</v>
      </c>
      <c r="AH763" s="207">
        <v>0.01</v>
      </c>
      <c r="AI763" s="207">
        <v>1.4999999999999999E-2</v>
      </c>
      <c r="AJ763" s="207">
        <v>0.02</v>
      </c>
      <c r="AK763" s="207" t="s">
        <v>1538</v>
      </c>
      <c r="AL763" s="207" t="s">
        <v>1627</v>
      </c>
      <c r="AM763" s="207" t="s">
        <v>1628</v>
      </c>
      <c r="AN763" s="28" t="s">
        <v>1251</v>
      </c>
      <c r="AO763" s="28" t="s">
        <v>1251</v>
      </c>
      <c r="AP763" s="28" t="s">
        <v>1251</v>
      </c>
      <c r="AQ763" s="154">
        <v>0</v>
      </c>
      <c r="AR763" s="38">
        <v>8689479</v>
      </c>
      <c r="AS763" s="38">
        <v>589650</v>
      </c>
      <c r="AT763" s="38">
        <v>708758</v>
      </c>
      <c r="AU763" s="38" t="s">
        <v>107</v>
      </c>
      <c r="AV763" s="38" t="s">
        <v>107</v>
      </c>
      <c r="AW763" s="38">
        <v>9467039</v>
      </c>
      <c r="AX763" s="38" t="s">
        <v>107</v>
      </c>
      <c r="AY763" s="38">
        <v>620255</v>
      </c>
      <c r="AZ763" s="38">
        <v>276874</v>
      </c>
      <c r="BA763" s="38">
        <v>0</v>
      </c>
      <c r="BB763" s="38" t="s">
        <v>107</v>
      </c>
      <c r="BC763" s="38" t="s">
        <v>107</v>
      </c>
      <c r="BD763" s="38" t="s">
        <v>107</v>
      </c>
      <c r="BE763" s="38" t="s">
        <v>107</v>
      </c>
      <c r="BF763" s="38" t="s">
        <v>107</v>
      </c>
      <c r="BG763" s="38">
        <v>3207693</v>
      </c>
      <c r="BH763" s="38">
        <v>2064395</v>
      </c>
      <c r="BI763" s="38">
        <v>4325458</v>
      </c>
      <c r="BJ763" s="38">
        <v>2830318</v>
      </c>
      <c r="BK763" s="38" t="s">
        <v>107</v>
      </c>
      <c r="BL763" s="38">
        <v>1958698</v>
      </c>
      <c r="BM763" s="38">
        <v>179547</v>
      </c>
      <c r="BN763" s="38" t="s">
        <v>107</v>
      </c>
      <c r="BO763" s="38">
        <v>1311855</v>
      </c>
      <c r="BP763" s="38">
        <v>3884750</v>
      </c>
      <c r="BQ763" s="38">
        <v>114258</v>
      </c>
      <c r="BR763" s="38">
        <v>2358599</v>
      </c>
      <c r="BS763" s="38">
        <v>4651908</v>
      </c>
      <c r="BT763" s="38" t="s">
        <v>107</v>
      </c>
      <c r="BU763" s="38" t="s">
        <v>107</v>
      </c>
      <c r="BV763" s="38" t="s">
        <v>107</v>
      </c>
      <c r="BW763" s="38">
        <v>9589457</v>
      </c>
      <c r="BX763" s="38">
        <v>212192</v>
      </c>
      <c r="BY763" s="38" t="s">
        <v>107</v>
      </c>
      <c r="BZ763" s="38" t="s">
        <v>107</v>
      </c>
      <c r="CA763" s="38" t="s">
        <v>107</v>
      </c>
      <c r="CB763" s="38">
        <v>783479</v>
      </c>
      <c r="CC763" s="330" t="s">
        <v>107</v>
      </c>
      <c r="CD763" s="38" t="s">
        <v>107</v>
      </c>
      <c r="CE763" s="38" t="s">
        <v>107</v>
      </c>
      <c r="CF763" s="38" t="s">
        <v>107</v>
      </c>
      <c r="CG763" s="38" t="s">
        <v>107</v>
      </c>
      <c r="CH763" s="53" t="s">
        <v>176</v>
      </c>
      <c r="CI763" s="53" t="s">
        <v>176</v>
      </c>
      <c r="CJ763" s="53" t="s">
        <v>173</v>
      </c>
      <c r="CK763" s="53" t="s">
        <v>173</v>
      </c>
      <c r="CL763" s="53" t="s">
        <v>173</v>
      </c>
      <c r="CM763" s="53" t="s">
        <v>173</v>
      </c>
      <c r="CN763" s="53" t="s">
        <v>173</v>
      </c>
      <c r="CO763" s="42" t="s">
        <v>107</v>
      </c>
      <c r="CP763" s="41" t="s">
        <v>107</v>
      </c>
      <c r="CQ763" s="41" t="s">
        <v>107</v>
      </c>
      <c r="CR763" s="41" t="s">
        <v>107</v>
      </c>
      <c r="CS763" s="41" t="s">
        <v>107</v>
      </c>
      <c r="CT763" s="41" t="s">
        <v>107</v>
      </c>
      <c r="CU763" s="41" t="s">
        <v>107</v>
      </c>
      <c r="CV763" s="41" t="s">
        <v>107</v>
      </c>
      <c r="CW763" s="41" t="s">
        <v>107</v>
      </c>
      <c r="CX763" s="41" t="s">
        <v>107</v>
      </c>
      <c r="CY763" s="41" t="s">
        <v>107</v>
      </c>
      <c r="CZ763" s="41" t="s">
        <v>107</v>
      </c>
      <c r="DA763" s="41" t="s">
        <v>107</v>
      </c>
      <c r="DB763" s="41" t="s">
        <v>107</v>
      </c>
      <c r="DC763" s="41" t="s">
        <v>107</v>
      </c>
      <c r="DD763" s="332">
        <v>12819676</v>
      </c>
      <c r="DE763" s="43">
        <v>1</v>
      </c>
      <c r="DF763" s="390">
        <v>1</v>
      </c>
      <c r="DG763" s="310"/>
      <c r="DH763" s="203"/>
      <c r="DI763" s="279" t="str" cm="1">
        <f t="array" ref="DI763">+IF(AND(C763&lt;&gt;"Vehículos Eléctricos",C763&lt;&gt;"Vehículos Híbridos",AD763="PERCENTIL 50"),
     IF(VLOOKUP(_xlfn.TEXTJOIN("_",FALSE,C763:E763),BD_Perc!$A:$P,_xlfn.IFS(BD!AE763="Intervalo de precio 1",12,BD!AE763="Intervalo de precio 2",13),FALSE)&lt;=1,
     VLOOKUP(_xlfn.TEXTJOIN("_",FALSE,C763:E763),BD_Perc!$A:$P,16,FALSE),"Ok P50"),
     "Ok P30/70 ó Híbrido/Eléctrico")</f>
        <v>Ok P30/70 ó Híbrido/Eléctrico</v>
      </c>
      <c r="DJ763" s="279" t="str">
        <f t="shared" si="67"/>
        <v>Vehículos Convencionales_Camperos/Camionetas_4x4</v>
      </c>
      <c r="DK763" s="331">
        <f t="shared" si="71"/>
        <v>170280000</v>
      </c>
      <c r="DL763" s="326"/>
    </row>
    <row r="764" spans="1:116" ht="25.5">
      <c r="A764" s="28">
        <v>759</v>
      </c>
      <c r="B764" s="29" t="s">
        <v>266</v>
      </c>
      <c r="C764" s="72" t="s">
        <v>0</v>
      </c>
      <c r="D764" s="29" t="s">
        <v>665</v>
      </c>
      <c r="E764" s="42" t="s">
        <v>666</v>
      </c>
      <c r="F764" s="42" t="s">
        <v>346</v>
      </c>
      <c r="G764" s="155" t="s">
        <v>1635</v>
      </c>
      <c r="H764" s="42" t="s">
        <v>400</v>
      </c>
      <c r="I764" s="28">
        <v>3021086</v>
      </c>
      <c r="J764" s="28" t="s">
        <v>1636</v>
      </c>
      <c r="K764" s="31" t="s">
        <v>674</v>
      </c>
      <c r="L764" s="156">
        <v>197</v>
      </c>
      <c r="M764" s="33" t="s">
        <v>107</v>
      </c>
      <c r="N764" s="44">
        <v>166000000</v>
      </c>
      <c r="O764" s="34">
        <f>+IFERROR(VLOOKUP(I764,Precio_Fasecolda!A:C,3,FALSE),IFERROR(VLOOKUP(I764,Precio_Fasecolda!B:C,2,FALSE),N764))</f>
        <v>166000000</v>
      </c>
      <c r="P764" s="34">
        <f t="shared" si="68"/>
        <v>0</v>
      </c>
      <c r="Q764" s="33" t="s">
        <v>346</v>
      </c>
      <c r="R764" s="28" t="s">
        <v>2415</v>
      </c>
      <c r="S764" s="28" t="s">
        <v>360</v>
      </c>
      <c r="T764" s="28" t="s">
        <v>107</v>
      </c>
      <c r="U764" s="28" t="s">
        <v>107</v>
      </c>
      <c r="V764" s="42" t="s">
        <v>107</v>
      </c>
      <c r="W764" s="28" t="s">
        <v>107</v>
      </c>
      <c r="X764" s="28" t="s">
        <v>107</v>
      </c>
      <c r="Y764" s="28" t="str">
        <f t="shared" si="69"/>
        <v>N.A.</v>
      </c>
      <c r="Z764" s="292">
        <f t="shared" si="66"/>
        <v>164340000</v>
      </c>
      <c r="AA764" s="28" cm="1">
        <f t="array" aca="1" ref="AA764" ca="1">_xlfn.IFS(DK764&lt;$DK$4,1,AND(DK764&gt;=$DK$4,DK764&lt;=$AA$4),2,DK764&gt;$AA$4,3)</f>
        <v>2</v>
      </c>
      <c r="AB764" s="28">
        <v>0</v>
      </c>
      <c r="AC764" s="28" cm="1">
        <f t="array" aca="1" ref="AC764" ca="1">IF(AB764="PERCENTIL 30","",_xlfn.IFS(DK764&lt;$AC$4,1,DK764&gt;$AC$4,2))</f>
        <v>2</v>
      </c>
      <c r="AD764" s="28" t="str">
        <f>+IFERROR(VLOOKUP(_xlfn.TEXTJOIN("_", FALSE, C764:E764), BD_Perc!$A:$O, 15, FALSE),"Segmentación no encontrada o vehículo inactivo")</f>
        <v>PERCENTIL 30-70</v>
      </c>
      <c r="AE764" s="28" t="str" cm="1">
        <f t="array" ref="AE764">_xlfn.IFS(
    AD764 = "PERCENTIL 50",
    _xlfn.IFS(
        BD!DK764 &lt; VLOOKUP(_xlfn.TEXTJOIN("_", FALSE, C764:E764), BD_Perc!$A:$O, 11, FALSE), "Intervalo de precio 1",
        BD!DK764 &gt;= VLOOKUP(_xlfn.TEXTJOIN("_", FALSE, C764:E764), BD_Perc!$A:$O, 11, FALSE), "Intervalo de precio 2"
    ),
    AD764 = "PERCENTIL 30-70",
    _xlfn.IFS(
        BD!DK764 &lt; VLOOKUP(_xlfn.TEXTJOIN("_", FALSE, C764:E764), BD_Perc!$A:$O, 6, FALSE), "Intervalo de precio 1",
        BD!DK764 &lt; VLOOKUP(_xlfn.TEXTJOIN("_", FALSE, C764:E764), BD_Perc!$A:$O, 7, FALSE), "Intervalo de precio 2",
        BD!DK764 &gt;= VLOOKUP(_xlfn.TEXTJOIN("_", FALSE, C764:E764), BD_Perc!$A:$O, 7, FALSE), "Intervalo de precio 3"
    ),
    AD764="Segmentación no encontrada o vehículo inactivo","Segmentación no encontrada o vehículo inactivo"
)</f>
        <v>Intervalo de precio 1</v>
      </c>
      <c r="AF764" s="57" t="s">
        <v>2412</v>
      </c>
      <c r="AG764" s="35" t="b">
        <f t="shared" si="70"/>
        <v>1</v>
      </c>
      <c r="AH764" s="207">
        <v>0.01</v>
      </c>
      <c r="AI764" s="207">
        <v>1.4999999999999999E-2</v>
      </c>
      <c r="AJ764" s="207">
        <v>0.02</v>
      </c>
      <c r="AK764" s="207" t="s">
        <v>1538</v>
      </c>
      <c r="AL764" s="207" t="s">
        <v>1627</v>
      </c>
      <c r="AM764" s="207" t="s">
        <v>1628</v>
      </c>
      <c r="AN764" s="28" t="s">
        <v>1251</v>
      </c>
      <c r="AO764" s="28" t="s">
        <v>1251</v>
      </c>
      <c r="AP764" s="28" t="s">
        <v>1251</v>
      </c>
      <c r="AQ764" s="154">
        <v>0</v>
      </c>
      <c r="AR764" s="38">
        <v>8689479</v>
      </c>
      <c r="AS764" s="38">
        <v>589650</v>
      </c>
      <c r="AT764" s="38">
        <v>783479</v>
      </c>
      <c r="AU764" s="38">
        <v>1387411</v>
      </c>
      <c r="AV764" s="38">
        <v>1513890</v>
      </c>
      <c r="AW764" s="38">
        <v>9467039</v>
      </c>
      <c r="AX764" s="38" t="s">
        <v>107</v>
      </c>
      <c r="AY764" s="38">
        <v>946703</v>
      </c>
      <c r="AZ764" s="38">
        <v>276874</v>
      </c>
      <c r="BA764" s="38">
        <v>0</v>
      </c>
      <c r="BB764" s="38" t="s">
        <v>107</v>
      </c>
      <c r="BC764" s="38" t="s">
        <v>107</v>
      </c>
      <c r="BD764" s="38" t="s">
        <v>107</v>
      </c>
      <c r="BE764" s="38" t="s">
        <v>107</v>
      </c>
      <c r="BF764" s="38">
        <v>1513890</v>
      </c>
      <c r="BG764" s="38">
        <v>2995420</v>
      </c>
      <c r="BH764" s="38">
        <v>2064395</v>
      </c>
      <c r="BI764" s="38">
        <v>4325458</v>
      </c>
      <c r="BJ764" s="38">
        <v>757758</v>
      </c>
      <c r="BK764" s="38" t="s">
        <v>107</v>
      </c>
      <c r="BL764" s="38">
        <v>1958698</v>
      </c>
      <c r="BM764" s="38">
        <v>179547</v>
      </c>
      <c r="BN764" s="38">
        <v>1599603</v>
      </c>
      <c r="BO764" s="38">
        <v>1311855</v>
      </c>
      <c r="BP764" s="38">
        <v>3884750</v>
      </c>
      <c r="BQ764" s="38">
        <v>114258</v>
      </c>
      <c r="BR764" s="38">
        <v>2358599</v>
      </c>
      <c r="BS764" s="38">
        <v>783479</v>
      </c>
      <c r="BT764" s="38">
        <v>1509503</v>
      </c>
      <c r="BU764" s="38">
        <v>2448372</v>
      </c>
      <c r="BV764" s="38">
        <v>2938047</v>
      </c>
      <c r="BW764" s="38">
        <v>9589457</v>
      </c>
      <c r="BX764" s="38">
        <v>212192</v>
      </c>
      <c r="BY764" s="38">
        <v>5876093</v>
      </c>
      <c r="BZ764" s="38">
        <v>7108609</v>
      </c>
      <c r="CA764" s="38">
        <v>7834791</v>
      </c>
      <c r="CB764" s="38">
        <v>745317</v>
      </c>
      <c r="CC764" s="330" t="s">
        <v>107</v>
      </c>
      <c r="CD764" s="38" t="s">
        <v>107</v>
      </c>
      <c r="CE764" s="38" t="s">
        <v>107</v>
      </c>
      <c r="CF764" s="38" t="s">
        <v>107</v>
      </c>
      <c r="CG764" s="38" t="s">
        <v>107</v>
      </c>
      <c r="CH764" s="53" t="s">
        <v>114</v>
      </c>
      <c r="CI764" s="53" t="s">
        <v>114</v>
      </c>
      <c r="CJ764" s="53" t="s">
        <v>114</v>
      </c>
      <c r="CK764" s="53" t="s">
        <v>114</v>
      </c>
      <c r="CL764" s="53" t="s">
        <v>114</v>
      </c>
      <c r="CM764" s="53" t="s">
        <v>114</v>
      </c>
      <c r="CN764" s="53" t="s">
        <v>114</v>
      </c>
      <c r="CO764" s="42" t="s">
        <v>107</v>
      </c>
      <c r="CP764" s="41" t="s">
        <v>107</v>
      </c>
      <c r="CQ764" s="41" t="s">
        <v>107</v>
      </c>
      <c r="CR764" s="41" t="s">
        <v>107</v>
      </c>
      <c r="CS764" s="41" t="s">
        <v>107</v>
      </c>
      <c r="CT764" s="41" t="s">
        <v>107</v>
      </c>
      <c r="CU764" s="41" t="s">
        <v>107</v>
      </c>
      <c r="CV764" s="41" t="s">
        <v>107</v>
      </c>
      <c r="CW764" s="41" t="s">
        <v>107</v>
      </c>
      <c r="CX764" s="41" t="s">
        <v>107</v>
      </c>
      <c r="CY764" s="41" t="s">
        <v>107</v>
      </c>
      <c r="CZ764" s="41" t="s">
        <v>107</v>
      </c>
      <c r="DA764" s="41" t="s">
        <v>107</v>
      </c>
      <c r="DB764" s="41" t="s">
        <v>107</v>
      </c>
      <c r="DC764" s="41" t="s">
        <v>107</v>
      </c>
      <c r="DD764" s="332">
        <v>11115691</v>
      </c>
      <c r="DE764" s="43">
        <v>0</v>
      </c>
      <c r="DF764" s="390">
        <v>0</v>
      </c>
      <c r="DG764" s="310"/>
      <c r="DH764" s="203"/>
      <c r="DI764" s="279" t="str" cm="1">
        <f t="array" ref="DI764">+IF(AND(C764&lt;&gt;"Vehículos Eléctricos",C764&lt;&gt;"Vehículos Híbridos",AD764="PERCENTIL 50"),
     IF(VLOOKUP(_xlfn.TEXTJOIN("_",FALSE,C764:E764),BD_Perc!$A:$P,_xlfn.IFS(BD!AE764="Intervalo de precio 1",12,BD!AE764="Intervalo de precio 2",13),FALSE)&lt;=1,
     VLOOKUP(_xlfn.TEXTJOIN("_",FALSE,C764:E764),BD_Perc!$A:$P,16,FALSE),"Ok P50"),
     "Ok P30/70 ó Híbrido/Eléctrico")</f>
        <v>Ok P30/70 ó Híbrido/Eléctrico</v>
      </c>
      <c r="DJ764" s="279" t="str">
        <f t="shared" si="67"/>
        <v>Vehículos Convencionales_Pick Up_PICKUP DOBLE CAB - PLATON</v>
      </c>
      <c r="DK764" s="331">
        <f t="shared" si="71"/>
        <v>164340000</v>
      </c>
      <c r="DL764" s="326"/>
    </row>
    <row r="765" spans="1:116" ht="25.5">
      <c r="A765" s="28">
        <v>760</v>
      </c>
      <c r="B765" s="29" t="s">
        <v>266</v>
      </c>
      <c r="C765" s="72" t="s">
        <v>0</v>
      </c>
      <c r="D765" s="29" t="s">
        <v>665</v>
      </c>
      <c r="E765" s="42" t="s">
        <v>666</v>
      </c>
      <c r="F765" s="42" t="s">
        <v>346</v>
      </c>
      <c r="G765" s="30" t="s">
        <v>741</v>
      </c>
      <c r="H765" s="42" t="s">
        <v>400</v>
      </c>
      <c r="I765" s="28">
        <v>3021095</v>
      </c>
      <c r="J765" s="28" t="s">
        <v>1637</v>
      </c>
      <c r="K765" s="31" t="s">
        <v>674</v>
      </c>
      <c r="L765" s="156">
        <v>197</v>
      </c>
      <c r="M765" s="33" t="s">
        <v>107</v>
      </c>
      <c r="N765" s="44">
        <v>215000000</v>
      </c>
      <c r="O765" s="34">
        <f>+IFERROR(VLOOKUP(I765,Precio_Fasecolda!A:C,3,FALSE),IFERROR(VLOOKUP(I765,Precio_Fasecolda!B:C,2,FALSE),N765))</f>
        <v>215000000</v>
      </c>
      <c r="P765" s="34">
        <f t="shared" si="68"/>
        <v>0</v>
      </c>
      <c r="Q765" s="33" t="s">
        <v>346</v>
      </c>
      <c r="R765" s="28" t="s">
        <v>130</v>
      </c>
      <c r="S765" s="28" t="s">
        <v>360</v>
      </c>
      <c r="T765" s="28" t="s">
        <v>107</v>
      </c>
      <c r="U765" s="28" t="s">
        <v>107</v>
      </c>
      <c r="V765" s="42" t="s">
        <v>107</v>
      </c>
      <c r="W765" s="28" t="s">
        <v>107</v>
      </c>
      <c r="X765" s="28" t="s">
        <v>107</v>
      </c>
      <c r="Y765" s="28" t="str">
        <f t="shared" si="69"/>
        <v>N.A.</v>
      </c>
      <c r="Z765" s="292">
        <f t="shared" si="66"/>
        <v>212850000</v>
      </c>
      <c r="AA765" s="28" cm="1">
        <f t="array" aca="1" ref="AA765" ca="1">_xlfn.IFS(DK765&lt;$DK$4,1,AND(DK765&gt;=$DK$4,DK765&lt;=$AA$4),2,DK765&gt;$AA$4,3)</f>
        <v>2</v>
      </c>
      <c r="AB765" s="28">
        <v>0</v>
      </c>
      <c r="AC765" s="28" cm="1">
        <f t="array" aca="1" ref="AC765" ca="1">IF(AB765="PERCENTIL 30","",_xlfn.IFS(DK765&lt;$AC$4,1,DK765&gt;$AC$4,2))</f>
        <v>2</v>
      </c>
      <c r="AD765" s="28" t="str">
        <f>+IFERROR(VLOOKUP(_xlfn.TEXTJOIN("_", FALSE, C765:E765), BD_Perc!$A:$O, 15, FALSE),"Segmentación no encontrada o vehículo inactivo")</f>
        <v>PERCENTIL 30-70</v>
      </c>
      <c r="AE765" s="28" t="str" cm="1">
        <f t="array" ref="AE765">_xlfn.IFS(
    AD765 = "PERCENTIL 50",
    _xlfn.IFS(
        BD!DK765 &lt; VLOOKUP(_xlfn.TEXTJOIN("_", FALSE, C765:E765), BD_Perc!$A:$O, 11, FALSE), "Intervalo de precio 1",
        BD!DK765 &gt;= VLOOKUP(_xlfn.TEXTJOIN("_", FALSE, C765:E765), BD_Perc!$A:$O, 11, FALSE), "Intervalo de precio 2"
    ),
    AD765 = "PERCENTIL 30-70",
    _xlfn.IFS(
        BD!DK765 &lt; VLOOKUP(_xlfn.TEXTJOIN("_", FALSE, C765:E765), BD_Perc!$A:$O, 6, FALSE), "Intervalo de precio 1",
        BD!DK765 &lt; VLOOKUP(_xlfn.TEXTJOIN("_", FALSE, C765:E765), BD_Perc!$A:$O, 7, FALSE), "Intervalo de precio 2",
        BD!DK765 &gt;= VLOOKUP(_xlfn.TEXTJOIN("_", FALSE, C765:E765), BD_Perc!$A:$O, 7, FALSE), "Intervalo de precio 3"
    ),
    AD765="Segmentación no encontrada o vehículo inactivo","Segmentación no encontrada o vehículo inactivo"
)</f>
        <v>Intervalo de precio 2</v>
      </c>
      <c r="AF765" s="57" t="s">
        <v>2413</v>
      </c>
      <c r="AG765" s="35" t="b">
        <f t="shared" si="70"/>
        <v>1</v>
      </c>
      <c r="AH765" s="207">
        <v>0.01</v>
      </c>
      <c r="AI765" s="207">
        <v>1.4999999999999999E-2</v>
      </c>
      <c r="AJ765" s="207">
        <v>0.02</v>
      </c>
      <c r="AK765" s="207" t="s">
        <v>1538</v>
      </c>
      <c r="AL765" s="207" t="s">
        <v>1627</v>
      </c>
      <c r="AM765" s="207" t="s">
        <v>1628</v>
      </c>
      <c r="AN765" s="28" t="s">
        <v>1251</v>
      </c>
      <c r="AO765" s="28" t="s">
        <v>1251</v>
      </c>
      <c r="AP765" s="28" t="s">
        <v>1251</v>
      </c>
      <c r="AQ765" s="154">
        <v>0</v>
      </c>
      <c r="AR765" s="38">
        <v>8689479</v>
      </c>
      <c r="AS765" s="38">
        <v>589650</v>
      </c>
      <c r="AT765" s="38">
        <v>783479</v>
      </c>
      <c r="AU765" s="38">
        <v>1387411</v>
      </c>
      <c r="AV765" s="38">
        <v>1513890</v>
      </c>
      <c r="AW765" s="38">
        <v>9467039</v>
      </c>
      <c r="AX765" s="38" t="s">
        <v>107</v>
      </c>
      <c r="AY765" s="38">
        <v>946703</v>
      </c>
      <c r="AZ765" s="38">
        <v>276874</v>
      </c>
      <c r="BA765" s="38">
        <v>0</v>
      </c>
      <c r="BB765" s="38" t="s">
        <v>107</v>
      </c>
      <c r="BC765" s="38" t="s">
        <v>107</v>
      </c>
      <c r="BD765" s="38" t="s">
        <v>107</v>
      </c>
      <c r="BE765" s="38" t="s">
        <v>107</v>
      </c>
      <c r="BF765" s="38">
        <v>1795473</v>
      </c>
      <c r="BG765" s="38">
        <v>2995420</v>
      </c>
      <c r="BH765" s="38">
        <v>2064395</v>
      </c>
      <c r="BI765" s="38">
        <v>4325458</v>
      </c>
      <c r="BJ765" s="38">
        <v>757758</v>
      </c>
      <c r="BK765" s="38" t="s">
        <v>107</v>
      </c>
      <c r="BL765" s="38">
        <v>1958698</v>
      </c>
      <c r="BM765" s="38">
        <v>179547</v>
      </c>
      <c r="BN765" s="38">
        <v>1599603</v>
      </c>
      <c r="BO765" s="38">
        <v>1311855</v>
      </c>
      <c r="BP765" s="38">
        <v>3884750</v>
      </c>
      <c r="BQ765" s="38">
        <v>114258</v>
      </c>
      <c r="BR765" s="38">
        <v>2358599</v>
      </c>
      <c r="BS765" s="38">
        <v>783479</v>
      </c>
      <c r="BT765" s="38">
        <v>1509503</v>
      </c>
      <c r="BU765" s="38">
        <v>2448372</v>
      </c>
      <c r="BV765" s="38">
        <v>2938047</v>
      </c>
      <c r="BW765" s="38">
        <v>9589457</v>
      </c>
      <c r="BX765" s="38">
        <v>212192</v>
      </c>
      <c r="BY765" s="38">
        <v>5876093</v>
      </c>
      <c r="BZ765" s="38">
        <v>7108609</v>
      </c>
      <c r="CA765" s="38">
        <v>7834791</v>
      </c>
      <c r="CB765" s="38">
        <v>745317</v>
      </c>
      <c r="CC765" s="330" t="s">
        <v>107</v>
      </c>
      <c r="CD765" s="38" t="s">
        <v>107</v>
      </c>
      <c r="CE765" s="38" t="s">
        <v>107</v>
      </c>
      <c r="CF765" s="38" t="s">
        <v>107</v>
      </c>
      <c r="CG765" s="38" t="s">
        <v>107</v>
      </c>
      <c r="CH765" s="53" t="s">
        <v>114</v>
      </c>
      <c r="CI765" s="53" t="s">
        <v>114</v>
      </c>
      <c r="CJ765" s="53" t="s">
        <v>114</v>
      </c>
      <c r="CK765" s="53" t="s">
        <v>114</v>
      </c>
      <c r="CL765" s="53" t="s">
        <v>114</v>
      </c>
      <c r="CM765" s="53" t="s">
        <v>114</v>
      </c>
      <c r="CN765" s="53" t="s">
        <v>114</v>
      </c>
      <c r="CO765" s="42" t="s">
        <v>107</v>
      </c>
      <c r="CP765" s="41" t="s">
        <v>107</v>
      </c>
      <c r="CQ765" s="41" t="s">
        <v>107</v>
      </c>
      <c r="CR765" s="41" t="s">
        <v>107</v>
      </c>
      <c r="CS765" s="41" t="s">
        <v>107</v>
      </c>
      <c r="CT765" s="41" t="s">
        <v>107</v>
      </c>
      <c r="CU765" s="41" t="s">
        <v>107</v>
      </c>
      <c r="CV765" s="41" t="s">
        <v>107</v>
      </c>
      <c r="CW765" s="41" t="s">
        <v>107</v>
      </c>
      <c r="CX765" s="41" t="s">
        <v>107</v>
      </c>
      <c r="CY765" s="41" t="s">
        <v>107</v>
      </c>
      <c r="CZ765" s="41" t="s">
        <v>107</v>
      </c>
      <c r="DA765" s="41" t="s">
        <v>107</v>
      </c>
      <c r="DB765" s="41" t="s">
        <v>107</v>
      </c>
      <c r="DC765" s="41" t="s">
        <v>107</v>
      </c>
      <c r="DD765" s="332">
        <v>11115691</v>
      </c>
      <c r="DE765" s="43">
        <v>0</v>
      </c>
      <c r="DF765" s="390">
        <v>0</v>
      </c>
      <c r="DG765" s="310"/>
      <c r="DH765" s="203"/>
      <c r="DI765" s="279" t="str" cm="1">
        <f t="array" ref="DI765">+IF(AND(C765&lt;&gt;"Vehículos Eléctricos",C765&lt;&gt;"Vehículos Híbridos",AD765="PERCENTIL 50"),
     IF(VLOOKUP(_xlfn.TEXTJOIN("_",FALSE,C765:E765),BD_Perc!$A:$P,_xlfn.IFS(BD!AE765="Intervalo de precio 1",12,BD!AE765="Intervalo de precio 2",13),FALSE)&lt;=1,
     VLOOKUP(_xlfn.TEXTJOIN("_",FALSE,C765:E765),BD_Perc!$A:$P,16,FALSE),"Ok P50"),
     "Ok P30/70 ó Híbrido/Eléctrico")</f>
        <v>Ok P30/70 ó Híbrido/Eléctrico</v>
      </c>
      <c r="DJ765" s="279" t="str">
        <f t="shared" si="67"/>
        <v>Vehículos Convencionales_Pick Up_PICKUP DOBLE CAB - PLATON</v>
      </c>
      <c r="DK765" s="331">
        <f t="shared" si="71"/>
        <v>212850000</v>
      </c>
      <c r="DL765" s="326"/>
    </row>
    <row r="766" spans="1:116" ht="25.5">
      <c r="A766" s="28">
        <v>761</v>
      </c>
      <c r="B766" s="29" t="s">
        <v>266</v>
      </c>
      <c r="C766" s="72" t="s">
        <v>0</v>
      </c>
      <c r="D766" s="29" t="s">
        <v>337</v>
      </c>
      <c r="E766" s="42" t="s">
        <v>338</v>
      </c>
      <c r="F766" s="42" t="s">
        <v>107</v>
      </c>
      <c r="G766" s="155" t="s">
        <v>1638</v>
      </c>
      <c r="H766" s="42" t="s">
        <v>1639</v>
      </c>
      <c r="I766" s="28">
        <v>9206086</v>
      </c>
      <c r="J766" s="28" t="s">
        <v>1640</v>
      </c>
      <c r="K766" s="31" t="s">
        <v>366</v>
      </c>
      <c r="L766" s="156">
        <v>114</v>
      </c>
      <c r="M766" s="33">
        <v>5</v>
      </c>
      <c r="N766" s="34">
        <v>110600000</v>
      </c>
      <c r="O766" s="34">
        <f>+IFERROR(VLOOKUP(I766,Precio_Fasecolda!A:C,3,FALSE),IFERROR(VLOOKUP(I766,Precio_Fasecolda!B:C,2,FALSE),N766))</f>
        <v>110600000</v>
      </c>
      <c r="P766" s="34">
        <f t="shared" si="68"/>
        <v>0</v>
      </c>
      <c r="Q766" s="33" t="s">
        <v>338</v>
      </c>
      <c r="R766" s="28" t="s">
        <v>130</v>
      </c>
      <c r="S766" s="28" t="s">
        <v>112</v>
      </c>
      <c r="T766" s="28" t="s">
        <v>107</v>
      </c>
      <c r="U766" s="28" t="s">
        <v>107</v>
      </c>
      <c r="V766" s="42" t="s">
        <v>107</v>
      </c>
      <c r="W766" s="28" t="s">
        <v>107</v>
      </c>
      <c r="X766" s="28" t="s">
        <v>107</v>
      </c>
      <c r="Y766" s="28" t="str">
        <f t="shared" si="69"/>
        <v>N.A.</v>
      </c>
      <c r="Z766" s="292">
        <f t="shared" si="66"/>
        <v>101752000</v>
      </c>
      <c r="AA766" s="28" cm="1">
        <f t="array" aca="1" ref="AA766" ca="1">_xlfn.IFS(DK766&lt;$DK$4,1,AND(DK766&gt;=$DK$4,DK766&lt;=$AA$4),2,DK766&gt;$AA$4,3)</f>
        <v>2</v>
      </c>
      <c r="AB766" s="28">
        <v>0</v>
      </c>
      <c r="AC766" s="28" cm="1">
        <f t="array" aca="1" ref="AC766" ca="1">IF(AB766="PERCENTIL 30","",_xlfn.IFS(DK766&lt;$AC$4,1,DK766&gt;$AC$4,2))</f>
        <v>1</v>
      </c>
      <c r="AD766" s="28" t="str">
        <f>+IFERROR(VLOOKUP(_xlfn.TEXTJOIN("_", FALSE, C766:E766), BD_Perc!$A:$O, 15, FALSE),"Segmentación no encontrada o vehículo inactivo")</f>
        <v>PERCENTIL 30-70</v>
      </c>
      <c r="AE766" s="28" t="str" cm="1">
        <f t="array" ref="AE766">_xlfn.IFS(
    AD766 = "PERCENTIL 50",
    _xlfn.IFS(
        BD!DK766 &lt; VLOOKUP(_xlfn.TEXTJOIN("_", FALSE, C766:E766), BD_Perc!$A:$O, 11, FALSE), "Intervalo de precio 1",
        BD!DK766 &gt;= VLOOKUP(_xlfn.TEXTJOIN("_", FALSE, C766:E766), BD_Perc!$A:$O, 11, FALSE), "Intervalo de precio 2"
    ),
    AD766 = "PERCENTIL 30-70",
    _xlfn.IFS(
        BD!DK766 &lt; VLOOKUP(_xlfn.TEXTJOIN("_", FALSE, C766:E766), BD_Perc!$A:$O, 6, FALSE), "Intervalo de precio 1",
        BD!DK766 &lt; VLOOKUP(_xlfn.TEXTJOIN("_", FALSE, C766:E766), BD_Perc!$A:$O, 7, FALSE), "Intervalo de precio 2",
        BD!DK766 &gt;= VLOOKUP(_xlfn.TEXTJOIN("_", FALSE, C766:E766), BD_Perc!$A:$O, 7, FALSE), "Intervalo de precio 3"
    ),
    AD766="Segmentación no encontrada o vehículo inactivo","Segmentación no encontrada o vehículo inactivo"
)</f>
        <v>Intervalo de precio 1</v>
      </c>
      <c r="AF766" s="57" t="s">
        <v>2412</v>
      </c>
      <c r="AG766" s="35" t="b">
        <f t="shared" si="70"/>
        <v>1</v>
      </c>
      <c r="AH766" s="207">
        <v>0.08</v>
      </c>
      <c r="AI766" s="207">
        <v>0.08</v>
      </c>
      <c r="AJ766" s="207">
        <v>0.08</v>
      </c>
      <c r="AK766" s="207">
        <v>0.08</v>
      </c>
      <c r="AL766" s="207">
        <v>0.08</v>
      </c>
      <c r="AM766" s="207">
        <v>0.08</v>
      </c>
      <c r="AN766" s="28" t="s">
        <v>1251</v>
      </c>
      <c r="AO766" s="28" t="s">
        <v>1251</v>
      </c>
      <c r="AP766" s="28" t="s">
        <v>1251</v>
      </c>
      <c r="AQ766" s="157">
        <v>1</v>
      </c>
      <c r="AR766" s="38">
        <v>8689479</v>
      </c>
      <c r="AS766" s="38">
        <v>589650</v>
      </c>
      <c r="AT766" s="38">
        <v>457030</v>
      </c>
      <c r="AU766" s="38" t="s">
        <v>107</v>
      </c>
      <c r="AV766" s="38" t="s">
        <v>107</v>
      </c>
      <c r="AW766" s="38">
        <v>9467039</v>
      </c>
      <c r="AX766" s="38" t="s">
        <v>107</v>
      </c>
      <c r="AY766" s="38" t="s">
        <v>107</v>
      </c>
      <c r="AZ766" s="38">
        <v>276874</v>
      </c>
      <c r="BA766" s="38">
        <v>0</v>
      </c>
      <c r="BB766" s="38" t="s">
        <v>107</v>
      </c>
      <c r="BC766" s="38" t="s">
        <v>107</v>
      </c>
      <c r="BD766" s="38" t="s">
        <v>107</v>
      </c>
      <c r="BE766" s="38" t="s">
        <v>107</v>
      </c>
      <c r="BF766" s="38" t="s">
        <v>107</v>
      </c>
      <c r="BG766" s="38">
        <v>2159464</v>
      </c>
      <c r="BH766" s="38" t="s">
        <v>107</v>
      </c>
      <c r="BI766" s="38">
        <v>636577</v>
      </c>
      <c r="BJ766" s="38">
        <v>757758</v>
      </c>
      <c r="BK766" s="38" t="s">
        <v>107</v>
      </c>
      <c r="BL766" s="38" t="s">
        <v>107</v>
      </c>
      <c r="BM766" s="38">
        <v>179547</v>
      </c>
      <c r="BN766" s="38" t="s">
        <v>107</v>
      </c>
      <c r="BO766" s="38">
        <v>1311855</v>
      </c>
      <c r="BP766" s="38">
        <v>3884750</v>
      </c>
      <c r="BQ766" s="38">
        <v>114258</v>
      </c>
      <c r="BR766" s="38">
        <v>2358599</v>
      </c>
      <c r="BS766" s="38">
        <v>4651908</v>
      </c>
      <c r="BT766" s="38" t="s">
        <v>107</v>
      </c>
      <c r="BU766" s="38" t="s">
        <v>107</v>
      </c>
      <c r="BV766" s="38" t="s">
        <v>107</v>
      </c>
      <c r="BW766" s="38">
        <v>9589457</v>
      </c>
      <c r="BX766" s="38">
        <v>212192</v>
      </c>
      <c r="BY766" s="38" t="s">
        <v>107</v>
      </c>
      <c r="BZ766" s="38" t="s">
        <v>107</v>
      </c>
      <c r="CA766" s="38" t="s">
        <v>107</v>
      </c>
      <c r="CB766" s="38">
        <v>783479</v>
      </c>
      <c r="CC766" s="330" t="s">
        <v>107</v>
      </c>
      <c r="CD766" s="38" t="s">
        <v>107</v>
      </c>
      <c r="CE766" s="38" t="s">
        <v>107</v>
      </c>
      <c r="CF766" s="38" t="s">
        <v>107</v>
      </c>
      <c r="CG766" s="38" t="s">
        <v>107</v>
      </c>
      <c r="CH766" s="53" t="s">
        <v>113</v>
      </c>
      <c r="CI766" s="53" t="s">
        <v>114</v>
      </c>
      <c r="CJ766" s="53" t="s">
        <v>114</v>
      </c>
      <c r="CK766" s="53" t="s">
        <v>114</v>
      </c>
      <c r="CL766" s="53" t="s">
        <v>114</v>
      </c>
      <c r="CM766" s="53" t="s">
        <v>113</v>
      </c>
      <c r="CN766" s="53" t="s">
        <v>114</v>
      </c>
      <c r="CO766" s="42" t="s">
        <v>107</v>
      </c>
      <c r="CP766" s="28" t="s">
        <v>107</v>
      </c>
      <c r="CQ766" s="28" t="s">
        <v>107</v>
      </c>
      <c r="CR766" s="28" t="s">
        <v>107</v>
      </c>
      <c r="CS766" s="28" t="s">
        <v>107</v>
      </c>
      <c r="CT766" s="28" t="s">
        <v>107</v>
      </c>
      <c r="CU766" s="28" t="s">
        <v>107</v>
      </c>
      <c r="CV766" s="28" t="s">
        <v>107</v>
      </c>
      <c r="CW766" s="28" t="s">
        <v>107</v>
      </c>
      <c r="CX766" s="28" t="s">
        <v>107</v>
      </c>
      <c r="CY766" s="28" t="s">
        <v>107</v>
      </c>
      <c r="CZ766" s="28" t="s">
        <v>107</v>
      </c>
      <c r="DA766" s="28" t="s">
        <v>107</v>
      </c>
      <c r="DB766" s="28" t="s">
        <v>107</v>
      </c>
      <c r="DC766" s="28" t="s">
        <v>107</v>
      </c>
      <c r="DD766" s="332">
        <v>12813147</v>
      </c>
      <c r="DE766" s="43">
        <v>1</v>
      </c>
      <c r="DF766" s="390">
        <v>1</v>
      </c>
      <c r="DG766" s="310"/>
      <c r="DH766" s="203"/>
      <c r="DI766" s="279" t="str" cm="1">
        <f t="array" ref="DI766">+IF(AND(C766&lt;&gt;"Vehículos Eléctricos",C766&lt;&gt;"Vehículos Híbridos",AD766="PERCENTIL 50"),
     IF(VLOOKUP(_xlfn.TEXTJOIN("_",FALSE,C766:E766),BD_Perc!$A:$P,_xlfn.IFS(BD!AE766="Intervalo de precio 1",12,BD!AE766="Intervalo de precio 2",13),FALSE)&lt;=1,
     VLOOKUP(_xlfn.TEXTJOIN("_",FALSE,C766:E766),BD_Perc!$A:$P,16,FALSE),"Ok P50"),
     "Ok P30/70 ó Híbrido/Eléctrico")</f>
        <v>Ok P30/70 ó Híbrido/Eléctrico</v>
      </c>
      <c r="DJ766" s="279" t="str">
        <f t="shared" si="67"/>
        <v>Vehículos Convencionales_Camperos/Camionetas_4x2</v>
      </c>
      <c r="DK766" s="331">
        <f t="shared" si="71"/>
        <v>101752000</v>
      </c>
      <c r="DL766" s="326"/>
    </row>
    <row r="767" spans="1:116" ht="38.25">
      <c r="A767" s="28">
        <v>762</v>
      </c>
      <c r="B767" s="114" t="s">
        <v>104</v>
      </c>
      <c r="C767" s="29" t="s">
        <v>0</v>
      </c>
      <c r="D767" s="29" t="s">
        <v>665</v>
      </c>
      <c r="E767" s="42" t="s">
        <v>666</v>
      </c>
      <c r="F767" s="42" t="s">
        <v>346</v>
      </c>
      <c r="G767" s="30" t="s">
        <v>1641</v>
      </c>
      <c r="H767" s="42" t="s">
        <v>109</v>
      </c>
      <c r="I767" s="28">
        <v>1621104</v>
      </c>
      <c r="J767" s="28" t="s">
        <v>1642</v>
      </c>
      <c r="K767" s="31" t="s">
        <v>674</v>
      </c>
      <c r="L767" s="56">
        <v>197</v>
      </c>
      <c r="M767" s="33" t="s">
        <v>107</v>
      </c>
      <c r="N767" s="34">
        <v>218400000</v>
      </c>
      <c r="O767" s="34">
        <f>+IFERROR(VLOOKUP(I767,Precio_Fasecolda!A:C,3,FALSE),IFERROR(VLOOKUP(I767,Precio_Fasecolda!B:C,2,FALSE),N767))</f>
        <v>218400000</v>
      </c>
      <c r="P767" s="34">
        <f t="shared" si="68"/>
        <v>0</v>
      </c>
      <c r="Q767" s="33" t="s">
        <v>346</v>
      </c>
      <c r="R767" s="28" t="s">
        <v>130</v>
      </c>
      <c r="S767" s="28" t="s">
        <v>360</v>
      </c>
      <c r="T767" s="28" t="s">
        <v>107</v>
      </c>
      <c r="U767" s="28" t="s">
        <v>107</v>
      </c>
      <c r="V767" s="42" t="s">
        <v>107</v>
      </c>
      <c r="W767" s="28" t="s">
        <v>107</v>
      </c>
      <c r="X767" s="28" t="s">
        <v>107</v>
      </c>
      <c r="Y767" s="28" t="str">
        <f t="shared" si="69"/>
        <v>N.A.</v>
      </c>
      <c r="Z767" s="292">
        <f t="shared" si="66"/>
        <v>200928000</v>
      </c>
      <c r="AA767" s="28" cm="1">
        <f t="array" aca="1" ref="AA767" ca="1">_xlfn.IFS(DK767&lt;$DK$4,1,AND(DK767&gt;=$DK$4,DK767&lt;=$AA$4),2,DK767&gt;$AA$4,3)</f>
        <v>2</v>
      </c>
      <c r="AB767" s="28">
        <v>0</v>
      </c>
      <c r="AC767" s="28" cm="1">
        <f t="array" aca="1" ref="AC767" ca="1">IF(AB767="PERCENTIL 30","",_xlfn.IFS(DK767&lt;$AC$4,1,DK767&gt;$AC$4,2))</f>
        <v>2</v>
      </c>
      <c r="AD767" s="28" t="str">
        <f>+IFERROR(VLOOKUP(_xlfn.TEXTJOIN("_", FALSE, C767:E767), BD_Perc!$A:$O, 15, FALSE),"Segmentación no encontrada o vehículo inactivo")</f>
        <v>PERCENTIL 30-70</v>
      </c>
      <c r="AE767" s="28" t="str" cm="1">
        <f t="array" ref="AE767">_xlfn.IFS(
    AD767 = "PERCENTIL 50",
    _xlfn.IFS(
        BD!DK767 &lt; VLOOKUP(_xlfn.TEXTJOIN("_", FALSE, C767:E767), BD_Perc!$A:$O, 11, FALSE), "Intervalo de precio 1",
        BD!DK767 &gt;= VLOOKUP(_xlfn.TEXTJOIN("_", FALSE, C767:E767), BD_Perc!$A:$O, 11, FALSE), "Intervalo de precio 2"
    ),
    AD767 = "PERCENTIL 30-70",
    _xlfn.IFS(
        BD!DK767 &lt; VLOOKUP(_xlfn.TEXTJOIN("_", FALSE, C767:E767), BD_Perc!$A:$O, 6, FALSE), "Intervalo de precio 1",
        BD!DK767 &lt; VLOOKUP(_xlfn.TEXTJOIN("_", FALSE, C767:E767), BD_Perc!$A:$O, 7, FALSE), "Intervalo de precio 2",
        BD!DK767 &gt;= VLOOKUP(_xlfn.TEXTJOIN("_", FALSE, C767:E767), BD_Perc!$A:$O, 7, FALSE), "Intervalo de precio 3"
    ),
    AD767="Segmentación no encontrada o vehículo inactivo","Segmentación no encontrada o vehículo inactivo"
)</f>
        <v>Intervalo de precio 2</v>
      </c>
      <c r="AF767" s="57" t="s">
        <v>2413</v>
      </c>
      <c r="AG767" s="35" t="b">
        <f t="shared" si="70"/>
        <v>1</v>
      </c>
      <c r="AH767" s="207">
        <v>0.08</v>
      </c>
      <c r="AI767" s="207">
        <v>0.08</v>
      </c>
      <c r="AJ767" s="207">
        <v>0.08</v>
      </c>
      <c r="AK767" s="207">
        <v>0.08</v>
      </c>
      <c r="AL767" s="207">
        <v>0.09</v>
      </c>
      <c r="AM767" s="207">
        <v>0.1</v>
      </c>
      <c r="AN767" s="28" t="s">
        <v>1251</v>
      </c>
      <c r="AO767" s="28" t="s">
        <v>1251</v>
      </c>
      <c r="AP767" s="28" t="s">
        <v>1251</v>
      </c>
      <c r="AQ767" s="37">
        <v>1</v>
      </c>
      <c r="AR767" s="38" t="s">
        <v>107</v>
      </c>
      <c r="AS767" s="38">
        <v>480797</v>
      </c>
      <c r="AT767" s="38">
        <v>1</v>
      </c>
      <c r="AU767" s="38">
        <v>1362192</v>
      </c>
      <c r="AV767" s="38">
        <v>1362192</v>
      </c>
      <c r="AW767" s="38">
        <v>10372455</v>
      </c>
      <c r="AX767" s="38">
        <v>1</v>
      </c>
      <c r="AY767" s="38">
        <v>1</v>
      </c>
      <c r="AZ767" s="38">
        <v>115400</v>
      </c>
      <c r="BA767" s="38">
        <v>550952</v>
      </c>
      <c r="BB767" s="38" t="s">
        <v>107</v>
      </c>
      <c r="BC767" s="38" t="s">
        <v>107</v>
      </c>
      <c r="BD767" s="38" t="s">
        <v>107</v>
      </c>
      <c r="BE767" s="38" t="s">
        <v>107</v>
      </c>
      <c r="BF767" s="38">
        <v>1770209</v>
      </c>
      <c r="BG767" s="38">
        <v>4132141</v>
      </c>
      <c r="BH767" s="38">
        <v>5192320</v>
      </c>
      <c r="BI767" s="38">
        <v>2597347</v>
      </c>
      <c r="BJ767" s="38">
        <v>3673014</v>
      </c>
      <c r="BK767" s="38">
        <v>1</v>
      </c>
      <c r="BL767" s="38">
        <v>1</v>
      </c>
      <c r="BM767" s="38">
        <v>155802</v>
      </c>
      <c r="BN767" s="38">
        <v>1813918</v>
      </c>
      <c r="BO767" s="38">
        <v>1185329</v>
      </c>
      <c r="BP767" s="38">
        <v>4398434</v>
      </c>
      <c r="BQ767" s="38">
        <v>116851</v>
      </c>
      <c r="BR767" s="38">
        <v>2082599</v>
      </c>
      <c r="BS767" s="38">
        <v>2513009</v>
      </c>
      <c r="BT767" s="38">
        <v>1770209</v>
      </c>
      <c r="BU767" s="38">
        <v>3103697</v>
      </c>
      <c r="BV767" s="38">
        <v>1836507</v>
      </c>
      <c r="BW767" s="38">
        <v>7088917</v>
      </c>
      <c r="BX767" s="38">
        <v>116851</v>
      </c>
      <c r="BY767" s="38">
        <v>6394607</v>
      </c>
      <c r="BZ767" s="38">
        <v>10678077</v>
      </c>
      <c r="CA767" s="38">
        <v>2</v>
      </c>
      <c r="CB767" s="38">
        <v>908847</v>
      </c>
      <c r="CC767" s="330" t="s">
        <v>107</v>
      </c>
      <c r="CD767" s="38">
        <v>13054503</v>
      </c>
      <c r="CE767" s="38" t="s">
        <v>107</v>
      </c>
      <c r="CF767" s="38" t="s">
        <v>107</v>
      </c>
      <c r="CG767" s="38" t="s">
        <v>107</v>
      </c>
      <c r="CH767" s="53" t="s">
        <v>113</v>
      </c>
      <c r="CI767" s="53" t="s">
        <v>113</v>
      </c>
      <c r="CJ767" s="53" t="s">
        <v>113</v>
      </c>
      <c r="CK767" s="53" t="s">
        <v>114</v>
      </c>
      <c r="CL767" s="53" t="s">
        <v>113</v>
      </c>
      <c r="CM767" s="53" t="s">
        <v>114</v>
      </c>
      <c r="CN767" s="53" t="s">
        <v>114</v>
      </c>
      <c r="CO767" s="85" t="s">
        <v>107</v>
      </c>
      <c r="CP767" s="41" t="s">
        <v>107</v>
      </c>
      <c r="CQ767" s="41" t="s">
        <v>107</v>
      </c>
      <c r="CR767" s="41" t="s">
        <v>107</v>
      </c>
      <c r="CS767" s="41" t="s">
        <v>107</v>
      </c>
      <c r="CT767" s="41" t="s">
        <v>107</v>
      </c>
      <c r="CU767" s="41" t="s">
        <v>107</v>
      </c>
      <c r="CV767" s="41" t="s">
        <v>107</v>
      </c>
      <c r="CW767" s="41" t="s">
        <v>107</v>
      </c>
      <c r="CX767" s="41" t="s">
        <v>107</v>
      </c>
      <c r="CY767" s="41" t="s">
        <v>107</v>
      </c>
      <c r="CZ767" s="41" t="s">
        <v>107</v>
      </c>
      <c r="DA767" s="41" t="s">
        <v>107</v>
      </c>
      <c r="DB767" s="41" t="s">
        <v>107</v>
      </c>
      <c r="DC767" s="41" t="s">
        <v>107</v>
      </c>
      <c r="DD767" s="332">
        <v>11170470</v>
      </c>
      <c r="DE767" s="43">
        <v>1</v>
      </c>
      <c r="DF767" s="390">
        <v>1</v>
      </c>
      <c r="DG767" s="310"/>
      <c r="DH767" s="203"/>
      <c r="DI767" s="279" t="str" cm="1">
        <f t="array" ref="DI767">+IF(AND(C767&lt;&gt;"Vehículos Eléctricos",C767&lt;&gt;"Vehículos Híbridos",AD767="PERCENTIL 50"),
     IF(VLOOKUP(_xlfn.TEXTJOIN("_",FALSE,C767:E767),BD_Perc!$A:$P,_xlfn.IFS(BD!AE767="Intervalo de precio 1",12,BD!AE767="Intervalo de precio 2",13),FALSE)&lt;=1,
     VLOOKUP(_xlfn.TEXTJOIN("_",FALSE,C767:E767),BD_Perc!$A:$P,16,FALSE),"Ok P50"),
     "Ok P30/70 ó Híbrido/Eléctrico")</f>
        <v>Ok P30/70 ó Híbrido/Eléctrico</v>
      </c>
      <c r="DJ767" s="279" t="str">
        <f t="shared" si="67"/>
        <v>Vehículos Convencionales_Pick Up_PICKUP DOBLE CAB - PLATON</v>
      </c>
      <c r="DK767" s="331">
        <f t="shared" si="71"/>
        <v>200928000</v>
      </c>
      <c r="DL767" s="326"/>
    </row>
    <row r="768" spans="1:116" ht="51">
      <c r="A768" s="28">
        <v>763</v>
      </c>
      <c r="B768" s="29" t="s">
        <v>104</v>
      </c>
      <c r="C768" s="29" t="s">
        <v>0</v>
      </c>
      <c r="D768" s="29" t="s">
        <v>810</v>
      </c>
      <c r="E768" s="42" t="s">
        <v>814</v>
      </c>
      <c r="F768" s="42" t="s">
        <v>107</v>
      </c>
      <c r="G768" s="30" t="s">
        <v>1643</v>
      </c>
      <c r="H768" s="42" t="s">
        <v>109</v>
      </c>
      <c r="I768" s="28">
        <v>1611173</v>
      </c>
      <c r="J768" s="28" t="s">
        <v>1644</v>
      </c>
      <c r="K768" s="31" t="s">
        <v>107</v>
      </c>
      <c r="L768" s="32">
        <v>124</v>
      </c>
      <c r="M768" s="33" t="s">
        <v>107</v>
      </c>
      <c r="N768" s="34">
        <v>137500000</v>
      </c>
      <c r="O768" s="34">
        <f>+IFERROR(VLOOKUP(I768,Precio_Fasecolda!A:C,3,FALSE),IFERROR(VLOOKUP(I768,Precio_Fasecolda!B:C,2,FALSE),N768))</f>
        <v>137500000</v>
      </c>
      <c r="P768" s="34">
        <f t="shared" si="68"/>
        <v>0</v>
      </c>
      <c r="Q768" s="33" t="s">
        <v>107</v>
      </c>
      <c r="R768" s="28" t="s">
        <v>2415</v>
      </c>
      <c r="S768" s="28" t="s">
        <v>360</v>
      </c>
      <c r="T768" s="28" t="s">
        <v>107</v>
      </c>
      <c r="U768" s="28">
        <v>4600</v>
      </c>
      <c r="V768" s="28">
        <v>2088</v>
      </c>
      <c r="W768" s="28">
        <v>2512</v>
      </c>
      <c r="X768" s="28" t="s">
        <v>107</v>
      </c>
      <c r="Y768" s="28" t="str">
        <f t="shared" si="69"/>
        <v>N.A.</v>
      </c>
      <c r="Z768" s="292">
        <f t="shared" si="66"/>
        <v>130625000</v>
      </c>
      <c r="AA768" s="28" cm="1">
        <f t="array" aca="1" ref="AA768" ca="1">_xlfn.IFS(DK768&lt;$DK$4,1,AND(DK768&gt;=$DK$4,DK768&lt;=$AA$4),2,DK768&gt;$AA$4,3)</f>
        <v>2</v>
      </c>
      <c r="AB768" s="28">
        <v>0</v>
      </c>
      <c r="AC768" s="28" cm="1">
        <f t="array" aca="1" ref="AC768" ca="1">IF(AB768="PERCENTIL 30","",_xlfn.IFS(DK768&lt;$AC$4,1,DK768&gt;$AC$4,2))</f>
        <v>1</v>
      </c>
      <c r="AD768" s="28" t="str">
        <f>+IFERROR(VLOOKUP(_xlfn.TEXTJOIN("_", FALSE, C768:E768), BD_Perc!$A:$O, 15, FALSE),"Segmentación no encontrada o vehículo inactivo")</f>
        <v>PERCENTIL 30-70</v>
      </c>
      <c r="AE768" s="28" t="str" cm="1">
        <f t="array" ref="AE768">_xlfn.IFS(
    AD768 = "PERCENTIL 50",
    _xlfn.IFS(
        BD!DK768 &lt; VLOOKUP(_xlfn.TEXTJOIN("_", FALSE, C768:E768), BD_Perc!$A:$O, 11, FALSE), "Intervalo de precio 1",
        BD!DK768 &gt;= VLOOKUP(_xlfn.TEXTJOIN("_", FALSE, C768:E768), BD_Perc!$A:$O, 11, FALSE), "Intervalo de precio 2"
    ),
    AD768 = "PERCENTIL 30-70",
    _xlfn.IFS(
        BD!DK768 &lt; VLOOKUP(_xlfn.TEXTJOIN("_", FALSE, C768:E768), BD_Perc!$A:$O, 6, FALSE), "Intervalo de precio 1",
        BD!DK768 &lt; VLOOKUP(_xlfn.TEXTJOIN("_", FALSE, C768:E768), BD_Perc!$A:$O, 7, FALSE), "Intervalo de precio 2",
        BD!DK768 &gt;= VLOOKUP(_xlfn.TEXTJOIN("_", FALSE, C768:E768), BD_Perc!$A:$O, 7, FALSE), "Intervalo de precio 3"
    ),
    AD768="Segmentación no encontrada o vehículo inactivo","Segmentación no encontrada o vehículo inactivo"
)</f>
        <v>Intervalo de precio 2</v>
      </c>
      <c r="AF768" s="57" t="s">
        <v>2413</v>
      </c>
      <c r="AG768" s="35" t="b">
        <f t="shared" si="70"/>
        <v>1</v>
      </c>
      <c r="AH768" s="207">
        <v>0.05</v>
      </c>
      <c r="AI768" s="207">
        <v>0.05</v>
      </c>
      <c r="AJ768" s="207">
        <v>0.05</v>
      </c>
      <c r="AK768" s="207">
        <v>0.05</v>
      </c>
      <c r="AL768" s="207">
        <v>0.06</v>
      </c>
      <c r="AM768" s="207">
        <v>7.0000000000000007E-2</v>
      </c>
      <c r="AN768" s="28" t="s">
        <v>1251</v>
      </c>
      <c r="AO768" s="28" t="s">
        <v>1251</v>
      </c>
      <c r="AP768" s="28" t="s">
        <v>1251</v>
      </c>
      <c r="AQ768" s="37">
        <v>1</v>
      </c>
      <c r="AR768" s="38" t="s">
        <v>107</v>
      </c>
      <c r="AS768" s="38">
        <v>480797</v>
      </c>
      <c r="AT768" s="38">
        <v>686854</v>
      </c>
      <c r="AU768" s="38">
        <v>6927856</v>
      </c>
      <c r="AV768" s="38" t="s">
        <v>107</v>
      </c>
      <c r="AW768" s="38">
        <v>10890487</v>
      </c>
      <c r="AX768" s="38">
        <v>473819</v>
      </c>
      <c r="AY768" s="38">
        <v>1201994</v>
      </c>
      <c r="AZ768" s="38">
        <v>115400</v>
      </c>
      <c r="BA768" s="38">
        <v>1354975</v>
      </c>
      <c r="BB768" s="38">
        <v>22001354</v>
      </c>
      <c r="BC768" s="38">
        <v>18089595</v>
      </c>
      <c r="BD768" s="38" t="s">
        <v>107</v>
      </c>
      <c r="BE768" s="38" t="s">
        <v>107</v>
      </c>
      <c r="BF768" s="38" t="s">
        <v>107</v>
      </c>
      <c r="BG768" s="38">
        <v>4132141</v>
      </c>
      <c r="BH768" s="38">
        <v>5192320</v>
      </c>
      <c r="BI768" s="38">
        <v>2597347</v>
      </c>
      <c r="BJ768" s="38">
        <v>3673014</v>
      </c>
      <c r="BK768" s="38">
        <v>1229312</v>
      </c>
      <c r="BL768" s="38">
        <v>1377381</v>
      </c>
      <c r="BM768" s="38">
        <v>155802</v>
      </c>
      <c r="BN768" s="38">
        <v>1901391</v>
      </c>
      <c r="BO768" s="38">
        <v>1185329</v>
      </c>
      <c r="BP768" s="38">
        <v>5074269</v>
      </c>
      <c r="BQ768" s="38">
        <v>116851</v>
      </c>
      <c r="BR768" s="38">
        <v>2082599</v>
      </c>
      <c r="BS768" s="38">
        <v>2513009</v>
      </c>
      <c r="BT768" s="38" t="s">
        <v>107</v>
      </c>
      <c r="BU768" s="38" t="s">
        <v>107</v>
      </c>
      <c r="BV768" s="38">
        <v>2571110</v>
      </c>
      <c r="BW768" s="38">
        <v>7088917</v>
      </c>
      <c r="BX768" s="38">
        <v>116851</v>
      </c>
      <c r="BY768" s="38">
        <v>6394607</v>
      </c>
      <c r="BZ768" s="38">
        <v>15243468</v>
      </c>
      <c r="CA768" s="38">
        <v>2</v>
      </c>
      <c r="CB768" s="38">
        <v>1818142</v>
      </c>
      <c r="CC768" s="330" t="s">
        <v>107</v>
      </c>
      <c r="CD768" s="38" t="s">
        <v>107</v>
      </c>
      <c r="CE768" s="38" t="s">
        <v>107</v>
      </c>
      <c r="CF768" s="38" t="s">
        <v>107</v>
      </c>
      <c r="CG768" s="38" t="s">
        <v>107</v>
      </c>
      <c r="CH768" s="53" t="s">
        <v>114</v>
      </c>
      <c r="CI768" s="53" t="s">
        <v>114</v>
      </c>
      <c r="CJ768" s="53" t="s">
        <v>114</v>
      </c>
      <c r="CK768" s="53" t="s">
        <v>114</v>
      </c>
      <c r="CL768" s="53" t="s">
        <v>114</v>
      </c>
      <c r="CM768" s="53" t="s">
        <v>114</v>
      </c>
      <c r="CN768" s="53" t="s">
        <v>114</v>
      </c>
      <c r="CO768" s="85" t="s">
        <v>107</v>
      </c>
      <c r="CP768" s="28" t="s">
        <v>107</v>
      </c>
      <c r="CQ768" s="28" t="s">
        <v>107</v>
      </c>
      <c r="CR768" s="28" t="s">
        <v>107</v>
      </c>
      <c r="CS768" s="28" t="s">
        <v>107</v>
      </c>
      <c r="CT768" s="28" t="s">
        <v>107</v>
      </c>
      <c r="CU768" s="28" t="s">
        <v>107</v>
      </c>
      <c r="CV768" s="28" t="s">
        <v>107</v>
      </c>
      <c r="CW768" s="28" t="s">
        <v>107</v>
      </c>
      <c r="CX768" s="28" t="s">
        <v>107</v>
      </c>
      <c r="CY768" s="28" t="s">
        <v>107</v>
      </c>
      <c r="CZ768" s="28" t="s">
        <v>107</v>
      </c>
      <c r="DA768" s="28" t="s">
        <v>107</v>
      </c>
      <c r="DB768" s="28" t="s">
        <v>107</v>
      </c>
      <c r="DC768" s="28" t="s">
        <v>107</v>
      </c>
      <c r="DD768" s="332">
        <v>15636848</v>
      </c>
      <c r="DE768" s="43">
        <v>1</v>
      </c>
      <c r="DF768" s="390">
        <v>1</v>
      </c>
      <c r="DG768" s="310"/>
      <c r="DH768" s="203"/>
      <c r="DI768" s="279" t="str" cm="1">
        <f t="array" ref="DI768">+IF(AND(C768&lt;&gt;"Vehículos Eléctricos",C768&lt;&gt;"Vehículos Híbridos",AD768="PERCENTIL 50"),
     IF(VLOOKUP(_xlfn.TEXTJOIN("_",FALSE,C768:E768),BD_Perc!$A:$P,_xlfn.IFS(BD!AE768="Intervalo de precio 1",12,BD!AE768="Intervalo de precio 2",13),FALSE)&lt;=1,
     VLOOKUP(_xlfn.TEXTJOIN("_",FALSE,C768:E768),BD_Perc!$A:$P,16,FALSE),"Ok P50"),
     "Ok P30/70 ó Híbrido/Eléctrico")</f>
        <v>Ok P30/70 ó Híbrido/Eléctrico</v>
      </c>
      <c r="DJ768" s="279" t="str">
        <f t="shared" si="67"/>
        <v>Vehículos Convencionales_Vehículos Destinados al Transporte de Carga Liviana_Furgón</v>
      </c>
      <c r="DK768" s="331">
        <f t="shared" si="71"/>
        <v>130625000</v>
      </c>
      <c r="DL768" s="326"/>
    </row>
    <row r="769" spans="1:116" ht="38.25">
      <c r="A769" s="28">
        <v>764</v>
      </c>
      <c r="B769" s="29" t="s">
        <v>104</v>
      </c>
      <c r="C769" s="29" t="s">
        <v>3</v>
      </c>
      <c r="D769" s="63" t="s">
        <v>977</v>
      </c>
      <c r="E769" s="28" t="s">
        <v>978</v>
      </c>
      <c r="F769" s="42" t="s">
        <v>982</v>
      </c>
      <c r="G769" s="30" t="s">
        <v>1643</v>
      </c>
      <c r="H769" s="28" t="s">
        <v>109</v>
      </c>
      <c r="I769" s="28">
        <v>1611173</v>
      </c>
      <c r="J769" s="28" t="s">
        <v>1645</v>
      </c>
      <c r="K769" s="31" t="s">
        <v>107</v>
      </c>
      <c r="L769" s="56">
        <v>124</v>
      </c>
      <c r="M769" s="33" t="s">
        <v>107</v>
      </c>
      <c r="N769" s="34">
        <v>137500000</v>
      </c>
      <c r="O769" s="34">
        <f>+IFERROR(VLOOKUP(I769,Precio_Fasecolda!A:C,3,FALSE),IFERROR(VLOOKUP(I769,Precio_Fasecolda!B:C,2,FALSE),N769))</f>
        <v>137500000</v>
      </c>
      <c r="P769" s="34">
        <f t="shared" si="68"/>
        <v>0</v>
      </c>
      <c r="Q769" s="33" t="s">
        <v>107</v>
      </c>
      <c r="R769" s="28" t="s">
        <v>2415</v>
      </c>
      <c r="S769" s="28" t="s">
        <v>360</v>
      </c>
      <c r="T769" s="28" t="s">
        <v>107</v>
      </c>
      <c r="U769" s="28">
        <v>4600</v>
      </c>
      <c r="V769" s="28">
        <v>2088</v>
      </c>
      <c r="W769" s="28">
        <v>2512</v>
      </c>
      <c r="X769" s="28" t="s">
        <v>107</v>
      </c>
      <c r="Y769" s="28">
        <f t="shared" si="69"/>
        <v>278176443</v>
      </c>
      <c r="Z769" s="292">
        <f t="shared" si="66"/>
        <v>130625000</v>
      </c>
      <c r="AA769" s="28" cm="1">
        <f t="array" aca="1" ref="AA769" ca="1">_xlfn.IFS(DK769&lt;$DK$4,1,AND(DK769&gt;=$DK$4,DK769&lt;=$AA$4),2,DK769&gt;$AA$4,3)</f>
        <v>3</v>
      </c>
      <c r="AB769" s="28">
        <v>0</v>
      </c>
      <c r="AC769" s="28" cm="1">
        <f t="array" aca="1" ref="AC769" ca="1">IF(AB769="PERCENTIL 30","",_xlfn.IFS(DK769&lt;$AC$4,1,DK769&gt;$AC$4,2))</f>
        <v>2</v>
      </c>
      <c r="AD769" s="28" t="str">
        <f>+IFERROR(VLOOKUP(_xlfn.TEXTJOIN("_", FALSE, C769:E769), BD_Perc!$A:$O, 15, FALSE),"Segmentación no encontrada o vehículo inactivo")</f>
        <v>PERCENTIL 30-70</v>
      </c>
      <c r="AE769" s="28" t="str" cm="1">
        <f t="array" ref="AE769">_xlfn.IFS(
    AD769 = "PERCENTIL 50",
    _xlfn.IFS(
        BD!DK769 &lt; VLOOKUP(_xlfn.TEXTJOIN("_", FALSE, C769:E769), BD_Perc!$A:$O, 11, FALSE), "Intervalo de precio 1",
        BD!DK769 &gt;= VLOOKUP(_xlfn.TEXTJOIN("_", FALSE, C769:E769), BD_Perc!$A:$O, 11, FALSE), "Intervalo de precio 2"
    ),
    AD769 = "PERCENTIL 30-70",
    _xlfn.IFS(
        BD!DK769 &lt; VLOOKUP(_xlfn.TEXTJOIN("_", FALSE, C769:E769), BD_Perc!$A:$O, 6, FALSE), "Intervalo de precio 1",
        BD!DK769 &lt; VLOOKUP(_xlfn.TEXTJOIN("_", FALSE, C769:E769), BD_Perc!$A:$O, 7, FALSE), "Intervalo de precio 2",
        BD!DK769 &gt;= VLOOKUP(_xlfn.TEXTJOIN("_", FALSE, C769:E769), BD_Perc!$A:$O, 7, FALSE), "Intervalo de precio 3"
    ),
    AD769="Segmentación no encontrada o vehículo inactivo","Segmentación no encontrada o vehículo inactivo"
)</f>
        <v>Intervalo de precio 2</v>
      </c>
      <c r="AF769" s="57" t="s">
        <v>2413</v>
      </c>
      <c r="AG769" s="35" t="b">
        <f t="shared" si="70"/>
        <v>1</v>
      </c>
      <c r="AH769" s="207">
        <v>0.05</v>
      </c>
      <c r="AI769" s="207">
        <v>0.05</v>
      </c>
      <c r="AJ769" s="207">
        <v>0.05</v>
      </c>
      <c r="AK769" s="207">
        <v>0.05</v>
      </c>
      <c r="AL769" s="207">
        <v>0.06</v>
      </c>
      <c r="AM769" s="207">
        <v>7.0000000000000007E-2</v>
      </c>
      <c r="AN769" s="28" t="s">
        <v>1251</v>
      </c>
      <c r="AO769" s="28" t="s">
        <v>1251</v>
      </c>
      <c r="AP769" s="28" t="s">
        <v>1251</v>
      </c>
      <c r="AQ769" s="45">
        <v>1</v>
      </c>
      <c r="AR769" s="38" t="s">
        <v>107</v>
      </c>
      <c r="AS769" s="38">
        <v>480797</v>
      </c>
      <c r="AT769" s="38">
        <v>686854</v>
      </c>
      <c r="AU769" s="38" t="s">
        <v>107</v>
      </c>
      <c r="AV769" s="38" t="s">
        <v>107</v>
      </c>
      <c r="AW769" s="38">
        <v>10890487</v>
      </c>
      <c r="AX769" s="38">
        <v>473819</v>
      </c>
      <c r="AY769" s="38">
        <v>1201994</v>
      </c>
      <c r="AZ769" s="38">
        <v>1</v>
      </c>
      <c r="BA769" s="38">
        <v>1354975</v>
      </c>
      <c r="BB769" s="38" t="s">
        <v>107</v>
      </c>
      <c r="BC769" s="38" t="s">
        <v>107</v>
      </c>
      <c r="BD769" s="38" t="s">
        <v>107</v>
      </c>
      <c r="BE769" s="38" t="s">
        <v>107</v>
      </c>
      <c r="BF769" s="38" t="s">
        <v>107</v>
      </c>
      <c r="BG769" s="38">
        <v>4132141</v>
      </c>
      <c r="BH769" s="38">
        <v>5192320</v>
      </c>
      <c r="BI769" s="38">
        <v>2597347</v>
      </c>
      <c r="BJ769" s="38">
        <v>3673014</v>
      </c>
      <c r="BK769" s="38">
        <v>1229312</v>
      </c>
      <c r="BL769" s="38">
        <v>1377381</v>
      </c>
      <c r="BM769" s="38">
        <v>155801</v>
      </c>
      <c r="BN769" s="38">
        <v>1901391</v>
      </c>
      <c r="BO769" s="38">
        <v>1185329</v>
      </c>
      <c r="BP769" s="38">
        <v>5074269</v>
      </c>
      <c r="BQ769" s="38">
        <v>116851</v>
      </c>
      <c r="BR769" s="38">
        <v>2082599</v>
      </c>
      <c r="BS769" s="38">
        <v>2513009</v>
      </c>
      <c r="BT769" s="38" t="s">
        <v>107</v>
      </c>
      <c r="BU769" s="38" t="s">
        <v>107</v>
      </c>
      <c r="BV769" s="38">
        <v>2571110</v>
      </c>
      <c r="BW769" s="38">
        <v>7088917</v>
      </c>
      <c r="BX769" s="38">
        <v>116851</v>
      </c>
      <c r="BY769" s="38">
        <v>6394607</v>
      </c>
      <c r="BZ769" s="38">
        <v>15243468</v>
      </c>
      <c r="CA769" s="38">
        <v>1</v>
      </c>
      <c r="CB769" s="38">
        <v>1818142</v>
      </c>
      <c r="CC769" s="330">
        <v>140676443</v>
      </c>
      <c r="CD769" s="38" t="s">
        <v>107</v>
      </c>
      <c r="CE769" s="38" t="s">
        <v>107</v>
      </c>
      <c r="CF769" s="38" t="s">
        <v>107</v>
      </c>
      <c r="CG769" s="38" t="s">
        <v>107</v>
      </c>
      <c r="CH769" s="53" t="s">
        <v>107</v>
      </c>
      <c r="CI769" s="53" t="s">
        <v>107</v>
      </c>
      <c r="CJ769" s="53" t="s">
        <v>107</v>
      </c>
      <c r="CK769" s="53" t="s">
        <v>107</v>
      </c>
      <c r="CL769" s="53" t="s">
        <v>107</v>
      </c>
      <c r="CM769" s="53" t="s">
        <v>107</v>
      </c>
      <c r="CN769" s="53" t="s">
        <v>107</v>
      </c>
      <c r="CO769" s="85" t="s">
        <v>107</v>
      </c>
      <c r="CP769" s="41" t="s">
        <v>114</v>
      </c>
      <c r="CQ769" s="41" t="s">
        <v>114</v>
      </c>
      <c r="CR769" s="41" t="s">
        <v>114</v>
      </c>
      <c r="CS769" s="41" t="s">
        <v>114</v>
      </c>
      <c r="CT769" s="41" t="s">
        <v>114</v>
      </c>
      <c r="CU769" s="41" t="s">
        <v>114</v>
      </c>
      <c r="CV769" s="41" t="s">
        <v>107</v>
      </c>
      <c r="CW769" s="41" t="s">
        <v>107</v>
      </c>
      <c r="CX769" s="41" t="s">
        <v>107</v>
      </c>
      <c r="CY769" s="41" t="s">
        <v>107</v>
      </c>
      <c r="CZ769" s="41" t="s">
        <v>107</v>
      </c>
      <c r="DA769" s="41" t="s">
        <v>107</v>
      </c>
      <c r="DB769" s="41" t="s">
        <v>107</v>
      </c>
      <c r="DC769" s="41" t="s">
        <v>107</v>
      </c>
      <c r="DD769" s="332">
        <v>15636848</v>
      </c>
      <c r="DE769" s="43">
        <v>1</v>
      </c>
      <c r="DF769" s="390">
        <v>1</v>
      </c>
      <c r="DG769" s="310"/>
      <c r="DH769" s="203"/>
      <c r="DI769" s="279" t="str" cm="1">
        <f t="array" ref="DI769">+IF(AND(C769&lt;&gt;"Vehículos Eléctricos",C769&lt;&gt;"Vehículos Híbridos",AD769="PERCENTIL 50"),
     IF(VLOOKUP(_xlfn.TEXTJOIN("_",FALSE,C769:E769),BD_Perc!$A:$P,_xlfn.IFS(BD!AE769="Intervalo de precio 1",12,BD!AE769="Intervalo de precio 2",13),FALSE)&lt;=1,
     VLOOKUP(_xlfn.TEXTJOIN("_",FALSE,C769:E769),BD_Perc!$A:$P,16,FALSE),"Ok P50"),
     "Ok P30/70 ó Híbrido/Eléctrico")</f>
        <v>Ok P30/70 ó Híbrido/Eléctrico</v>
      </c>
      <c r="DJ769" s="279" t="str">
        <f t="shared" si="67"/>
        <v>Vehículos Especiales_Ambulancias_TAB</v>
      </c>
      <c r="DK769" s="331">
        <f t="shared" si="71"/>
        <v>271301443</v>
      </c>
      <c r="DL769" s="326"/>
    </row>
    <row r="770" spans="1:116" ht="38.25">
      <c r="A770" s="28">
        <v>765</v>
      </c>
      <c r="B770" s="29" t="s">
        <v>104</v>
      </c>
      <c r="C770" s="29" t="s">
        <v>3</v>
      </c>
      <c r="D770" s="63" t="s">
        <v>977</v>
      </c>
      <c r="E770" s="28" t="s">
        <v>986</v>
      </c>
      <c r="F770" s="42" t="s">
        <v>982</v>
      </c>
      <c r="G770" s="30" t="s">
        <v>1643</v>
      </c>
      <c r="H770" s="28" t="s">
        <v>109</v>
      </c>
      <c r="I770" s="28">
        <v>1611173</v>
      </c>
      <c r="J770" s="28" t="s">
        <v>1646</v>
      </c>
      <c r="K770" s="31" t="s">
        <v>107</v>
      </c>
      <c r="L770" s="56">
        <v>124</v>
      </c>
      <c r="M770" s="33" t="s">
        <v>107</v>
      </c>
      <c r="N770" s="34">
        <v>137500000</v>
      </c>
      <c r="O770" s="34">
        <f>+IFERROR(VLOOKUP(I770,Precio_Fasecolda!A:C,3,FALSE),IFERROR(VLOOKUP(I770,Precio_Fasecolda!B:C,2,FALSE),N770))</f>
        <v>137500000</v>
      </c>
      <c r="P770" s="34">
        <f t="shared" si="68"/>
        <v>0</v>
      </c>
      <c r="Q770" s="33" t="s">
        <v>107</v>
      </c>
      <c r="R770" s="28" t="s">
        <v>2415</v>
      </c>
      <c r="S770" s="28" t="s">
        <v>360</v>
      </c>
      <c r="T770" s="28" t="s">
        <v>107</v>
      </c>
      <c r="U770" s="28" t="s">
        <v>107</v>
      </c>
      <c r="V770" s="42" t="s">
        <v>107</v>
      </c>
      <c r="W770" s="28" t="s">
        <v>107</v>
      </c>
      <c r="X770" s="28" t="s">
        <v>107</v>
      </c>
      <c r="Y770" s="28">
        <f t="shared" si="69"/>
        <v>381388142</v>
      </c>
      <c r="Z770" s="292">
        <f t="shared" si="66"/>
        <v>130625000</v>
      </c>
      <c r="AA770" s="28" cm="1">
        <f t="array" aca="1" ref="AA770" ca="1">_xlfn.IFS(DK770&lt;$DK$4,1,AND(DK770&gt;=$DK$4,DK770&lt;=$AA$4),2,DK770&gt;$AA$4,3)</f>
        <v>3</v>
      </c>
      <c r="AB770" s="28">
        <v>0</v>
      </c>
      <c r="AC770" s="28" cm="1">
        <f t="array" aca="1" ref="AC770" ca="1">IF(AB770="PERCENTIL 30","",_xlfn.IFS(DK770&lt;$AC$4,1,DK770&gt;$AC$4,2))</f>
        <v>2</v>
      </c>
      <c r="AD770" s="28" t="str">
        <f>+IFERROR(VLOOKUP(_xlfn.TEXTJOIN("_", FALSE, C770:E770), BD_Perc!$A:$O, 15, FALSE),"Segmentación no encontrada o vehículo inactivo")</f>
        <v>PERCENTIL 30-70</v>
      </c>
      <c r="AE770" s="28" t="str" cm="1">
        <f t="array" ref="AE770">_xlfn.IFS(
    AD770 = "PERCENTIL 50",
    _xlfn.IFS(
        BD!DK770 &lt; VLOOKUP(_xlfn.TEXTJOIN("_", FALSE, C770:E770), BD_Perc!$A:$O, 11, FALSE), "Intervalo de precio 1",
        BD!DK770 &gt;= VLOOKUP(_xlfn.TEXTJOIN("_", FALSE, C770:E770), BD_Perc!$A:$O, 11, FALSE), "Intervalo de precio 2"
    ),
    AD770 = "PERCENTIL 30-70",
    _xlfn.IFS(
        BD!DK770 &lt; VLOOKUP(_xlfn.TEXTJOIN("_", FALSE, C770:E770), BD_Perc!$A:$O, 6, FALSE), "Intervalo de precio 1",
        BD!DK770 &lt; VLOOKUP(_xlfn.TEXTJOIN("_", FALSE, C770:E770), BD_Perc!$A:$O, 7, FALSE), "Intervalo de precio 2",
        BD!DK770 &gt;= VLOOKUP(_xlfn.TEXTJOIN("_", FALSE, C770:E770), BD_Perc!$A:$O, 7, FALSE), "Intervalo de precio 3"
    ),
    AD770="Segmentación no encontrada o vehículo inactivo","Segmentación no encontrada o vehículo inactivo"
)</f>
        <v>Intervalo de precio 2</v>
      </c>
      <c r="AF770" s="57" t="s">
        <v>2413</v>
      </c>
      <c r="AG770" s="35" t="b">
        <f t="shared" si="70"/>
        <v>1</v>
      </c>
      <c r="AH770" s="207">
        <v>0.05</v>
      </c>
      <c r="AI770" s="207">
        <v>0.05</v>
      </c>
      <c r="AJ770" s="207">
        <v>0.05</v>
      </c>
      <c r="AK770" s="207">
        <v>0.05</v>
      </c>
      <c r="AL770" s="207">
        <v>0.06</v>
      </c>
      <c r="AM770" s="207">
        <v>7.0000000000000007E-2</v>
      </c>
      <c r="AN770" s="28" t="s">
        <v>1251</v>
      </c>
      <c r="AO770" s="28" t="s">
        <v>1251</v>
      </c>
      <c r="AP770" s="28" t="s">
        <v>1251</v>
      </c>
      <c r="AQ770" s="45">
        <v>1</v>
      </c>
      <c r="AR770" s="38" t="s">
        <v>107</v>
      </c>
      <c r="AS770" s="38">
        <v>480797</v>
      </c>
      <c r="AT770" s="38">
        <v>686854</v>
      </c>
      <c r="AU770" s="38" t="s">
        <v>107</v>
      </c>
      <c r="AV770" s="38" t="s">
        <v>107</v>
      </c>
      <c r="AW770" s="38">
        <v>10890487</v>
      </c>
      <c r="AX770" s="38">
        <v>473819</v>
      </c>
      <c r="AY770" s="38">
        <v>1201994</v>
      </c>
      <c r="AZ770" s="38">
        <v>1</v>
      </c>
      <c r="BA770" s="38">
        <v>1354975</v>
      </c>
      <c r="BB770" s="38" t="s">
        <v>107</v>
      </c>
      <c r="BC770" s="38" t="s">
        <v>107</v>
      </c>
      <c r="BD770" s="38" t="s">
        <v>107</v>
      </c>
      <c r="BE770" s="38" t="s">
        <v>107</v>
      </c>
      <c r="BF770" s="38" t="s">
        <v>107</v>
      </c>
      <c r="BG770" s="38">
        <v>4132141</v>
      </c>
      <c r="BH770" s="38">
        <v>5192320</v>
      </c>
      <c r="BI770" s="38">
        <v>2597347</v>
      </c>
      <c r="BJ770" s="38">
        <v>3673014</v>
      </c>
      <c r="BK770" s="38">
        <v>1229312</v>
      </c>
      <c r="BL770" s="38">
        <v>1377381</v>
      </c>
      <c r="BM770" s="38">
        <v>155801</v>
      </c>
      <c r="BN770" s="38">
        <v>1901391</v>
      </c>
      <c r="BO770" s="38">
        <v>1185329</v>
      </c>
      <c r="BP770" s="38">
        <v>5074269</v>
      </c>
      <c r="BQ770" s="38">
        <v>116851</v>
      </c>
      <c r="BR770" s="38">
        <v>2082599</v>
      </c>
      <c r="BS770" s="38">
        <v>2513009</v>
      </c>
      <c r="BT770" s="38" t="s">
        <v>107</v>
      </c>
      <c r="BU770" s="38" t="s">
        <v>107</v>
      </c>
      <c r="BV770" s="38">
        <v>2571110</v>
      </c>
      <c r="BW770" s="38">
        <v>7088917</v>
      </c>
      <c r="BX770" s="38">
        <v>116851</v>
      </c>
      <c r="BY770" s="38">
        <v>6394607</v>
      </c>
      <c r="BZ770" s="38">
        <v>15243468</v>
      </c>
      <c r="CA770" s="38">
        <v>1</v>
      </c>
      <c r="CB770" s="38">
        <v>1818142</v>
      </c>
      <c r="CC770" s="330">
        <v>243888142</v>
      </c>
      <c r="CD770" s="38" t="s">
        <v>107</v>
      </c>
      <c r="CE770" s="38" t="s">
        <v>107</v>
      </c>
      <c r="CF770" s="38" t="s">
        <v>107</v>
      </c>
      <c r="CG770" s="38" t="s">
        <v>107</v>
      </c>
      <c r="CH770" s="53" t="s">
        <v>107</v>
      </c>
      <c r="CI770" s="53" t="s">
        <v>107</v>
      </c>
      <c r="CJ770" s="53" t="s">
        <v>107</v>
      </c>
      <c r="CK770" s="53" t="s">
        <v>107</v>
      </c>
      <c r="CL770" s="53" t="s">
        <v>107</v>
      </c>
      <c r="CM770" s="53" t="s">
        <v>107</v>
      </c>
      <c r="CN770" s="53" t="s">
        <v>107</v>
      </c>
      <c r="CO770" s="85" t="s">
        <v>107</v>
      </c>
      <c r="CP770" s="41" t="s">
        <v>114</v>
      </c>
      <c r="CQ770" s="41" t="s">
        <v>114</v>
      </c>
      <c r="CR770" s="41" t="s">
        <v>114</v>
      </c>
      <c r="CS770" s="41" t="s">
        <v>114</v>
      </c>
      <c r="CT770" s="41" t="s">
        <v>114</v>
      </c>
      <c r="CU770" s="41" t="s">
        <v>114</v>
      </c>
      <c r="CV770" s="41" t="s">
        <v>107</v>
      </c>
      <c r="CW770" s="41" t="s">
        <v>107</v>
      </c>
      <c r="CX770" s="41" t="s">
        <v>107</v>
      </c>
      <c r="CY770" s="41" t="s">
        <v>107</v>
      </c>
      <c r="CZ770" s="41" t="s">
        <v>107</v>
      </c>
      <c r="DA770" s="41" t="s">
        <v>107</v>
      </c>
      <c r="DB770" s="41" t="s">
        <v>107</v>
      </c>
      <c r="DC770" s="41" t="s">
        <v>107</v>
      </c>
      <c r="DD770" s="332">
        <v>15636848</v>
      </c>
      <c r="DE770" s="43">
        <v>1</v>
      </c>
      <c r="DF770" s="390">
        <v>1</v>
      </c>
      <c r="DG770" s="310"/>
      <c r="DH770" s="203"/>
      <c r="DI770" s="279" t="str" cm="1">
        <f t="array" ref="DI770">+IF(AND(C770&lt;&gt;"Vehículos Eléctricos",C770&lt;&gt;"Vehículos Híbridos",AD770="PERCENTIL 50"),
     IF(VLOOKUP(_xlfn.TEXTJOIN("_",FALSE,C770:E770),BD_Perc!$A:$P,_xlfn.IFS(BD!AE770="Intervalo de precio 1",12,BD!AE770="Intervalo de precio 2",13),FALSE)&lt;=1,
     VLOOKUP(_xlfn.TEXTJOIN("_",FALSE,C770:E770),BD_Perc!$A:$P,16,FALSE),"Ok P50"),
     "Ok P30/70 ó Híbrido/Eléctrico")</f>
        <v>Ok P30/70 ó Híbrido/Eléctrico</v>
      </c>
      <c r="DJ770" s="279" t="str">
        <f t="shared" si="67"/>
        <v>Vehículos Especiales_Ambulancias_TAM</v>
      </c>
      <c r="DK770" s="331">
        <f t="shared" si="71"/>
        <v>374513142</v>
      </c>
      <c r="DL770" s="326"/>
    </row>
    <row r="771" spans="1:116" ht="25.5">
      <c r="A771" s="28">
        <v>766</v>
      </c>
      <c r="B771" s="29" t="s">
        <v>254</v>
      </c>
      <c r="C771" s="29" t="s">
        <v>0</v>
      </c>
      <c r="D771" s="29" t="s">
        <v>337</v>
      </c>
      <c r="E771" s="42" t="s">
        <v>338</v>
      </c>
      <c r="F771" s="42" t="s">
        <v>107</v>
      </c>
      <c r="G771" s="30" t="s">
        <v>529</v>
      </c>
      <c r="H771" s="42" t="s">
        <v>530</v>
      </c>
      <c r="I771" s="28">
        <v>4206063</v>
      </c>
      <c r="J771" s="28" t="s">
        <v>1647</v>
      </c>
      <c r="K771" s="31" t="s">
        <v>369</v>
      </c>
      <c r="L771" s="88">
        <v>172</v>
      </c>
      <c r="M771" s="33">
        <v>5</v>
      </c>
      <c r="N771" s="34">
        <v>111900000</v>
      </c>
      <c r="O771" s="34">
        <f>+IFERROR(VLOOKUP(I771,Precio_Fasecolda!A:C,3,FALSE),IFERROR(VLOOKUP(I771,Precio_Fasecolda!B:C,2,FALSE),N771))</f>
        <v>111900000</v>
      </c>
      <c r="P771" s="34">
        <f t="shared" si="68"/>
        <v>0</v>
      </c>
      <c r="Q771" s="28" t="s">
        <v>338</v>
      </c>
      <c r="R771" s="28" t="s">
        <v>2415</v>
      </c>
      <c r="S771" s="28" t="s">
        <v>112</v>
      </c>
      <c r="T771" s="28" t="s">
        <v>107</v>
      </c>
      <c r="U771" s="28" t="s">
        <v>107</v>
      </c>
      <c r="V771" s="42" t="s">
        <v>107</v>
      </c>
      <c r="W771" s="28" t="s">
        <v>107</v>
      </c>
      <c r="X771" s="28" t="s">
        <v>107</v>
      </c>
      <c r="Y771" s="28" t="str">
        <f t="shared" si="69"/>
        <v>N.A.</v>
      </c>
      <c r="Z771" s="292">
        <f t="shared" si="66"/>
        <v>106416900</v>
      </c>
      <c r="AA771" s="28" cm="1">
        <f t="array" aca="1" ref="AA771" ca="1">_xlfn.IFS(DK771&lt;$DK$4,1,AND(DK771&gt;=$DK$4,DK771&lt;=$AA$4),2,DK771&gt;$AA$4,3)</f>
        <v>2</v>
      </c>
      <c r="AB771" s="28">
        <v>0</v>
      </c>
      <c r="AC771" s="28" cm="1">
        <f t="array" aca="1" ref="AC771" ca="1">IF(AB771="PERCENTIL 30","",_xlfn.IFS(DK771&lt;$AC$4,1,DK771&gt;$AC$4,2))</f>
        <v>1</v>
      </c>
      <c r="AD771" s="28" t="str">
        <f>+IFERROR(VLOOKUP(_xlfn.TEXTJOIN("_", FALSE, C771:E771), BD_Perc!$A:$O, 15, FALSE),"Segmentación no encontrada o vehículo inactivo")</f>
        <v>PERCENTIL 30-70</v>
      </c>
      <c r="AE771" s="28" t="str" cm="1">
        <f t="array" ref="AE771">_xlfn.IFS(
    AD771 = "PERCENTIL 50",
    _xlfn.IFS(
        BD!DK771 &lt; VLOOKUP(_xlfn.TEXTJOIN("_", FALSE, C771:E771), BD_Perc!$A:$O, 11, FALSE), "Intervalo de precio 1",
        BD!DK771 &gt;= VLOOKUP(_xlfn.TEXTJOIN("_", FALSE, C771:E771), BD_Perc!$A:$O, 11, FALSE), "Intervalo de precio 2"
    ),
    AD771 = "PERCENTIL 30-70",
    _xlfn.IFS(
        BD!DK771 &lt; VLOOKUP(_xlfn.TEXTJOIN("_", FALSE, C771:E771), BD_Perc!$A:$O, 6, FALSE), "Intervalo de precio 1",
        BD!DK771 &lt; VLOOKUP(_xlfn.TEXTJOIN("_", FALSE, C771:E771), BD_Perc!$A:$O, 7, FALSE), "Intervalo de precio 2",
        BD!DK771 &gt;= VLOOKUP(_xlfn.TEXTJOIN("_", FALSE, C771:E771), BD_Perc!$A:$O, 7, FALSE), "Intervalo de precio 3"
    ),
    AD771="Segmentación no encontrada o vehículo inactivo","Segmentación no encontrada o vehículo inactivo"
)</f>
        <v>Intervalo de precio 2</v>
      </c>
      <c r="AF771" s="57" t="s">
        <v>2413</v>
      </c>
      <c r="AG771" s="35" t="b">
        <f t="shared" si="70"/>
        <v>1</v>
      </c>
      <c r="AH771" s="207">
        <v>4.9000000000000002E-2</v>
      </c>
      <c r="AI771" s="207">
        <v>4.9000000000000002E-2</v>
      </c>
      <c r="AJ771" s="207">
        <v>5.0999999999999997E-2</v>
      </c>
      <c r="AK771" s="207">
        <v>0.06</v>
      </c>
      <c r="AL771" s="207">
        <v>6.5000000000000002E-2</v>
      </c>
      <c r="AM771" s="207">
        <v>7.4999999999999997E-2</v>
      </c>
      <c r="AN771" s="28" t="s">
        <v>1251</v>
      </c>
      <c r="AO771" s="28" t="s">
        <v>1251</v>
      </c>
      <c r="AP771" s="28" t="s">
        <v>1251</v>
      </c>
      <c r="AQ771" s="37">
        <v>1</v>
      </c>
      <c r="AR771" s="38">
        <v>8689479</v>
      </c>
      <c r="AS771" s="38">
        <v>550358</v>
      </c>
      <c r="AT771" s="38">
        <v>1161868</v>
      </c>
      <c r="AU771" s="38" t="s">
        <v>107</v>
      </c>
      <c r="AV771" s="38" t="s">
        <v>107</v>
      </c>
      <c r="AW771" s="38">
        <v>11007170</v>
      </c>
      <c r="AX771" s="38">
        <v>794963</v>
      </c>
      <c r="AY771" s="38" t="s">
        <v>107</v>
      </c>
      <c r="AZ771" s="38">
        <v>489208</v>
      </c>
      <c r="BA771" s="38" t="s">
        <v>107</v>
      </c>
      <c r="BB771" s="38" t="s">
        <v>107</v>
      </c>
      <c r="BC771" s="38" t="s">
        <v>107</v>
      </c>
      <c r="BD771" s="38" t="s">
        <v>107</v>
      </c>
      <c r="BE771" s="38" t="s">
        <v>107</v>
      </c>
      <c r="BF771" s="38" t="s">
        <v>107</v>
      </c>
      <c r="BG771" s="38">
        <v>3057548</v>
      </c>
      <c r="BH771" s="38">
        <v>3057548</v>
      </c>
      <c r="BI771" s="38">
        <v>3057548</v>
      </c>
      <c r="BJ771" s="38">
        <v>3057548</v>
      </c>
      <c r="BK771" s="38" t="s">
        <v>107</v>
      </c>
      <c r="BL771" s="38" t="s">
        <v>107</v>
      </c>
      <c r="BM771" s="38">
        <v>1100717</v>
      </c>
      <c r="BN771" s="38">
        <v>1834529</v>
      </c>
      <c r="BO771" s="38">
        <v>3913660</v>
      </c>
      <c r="BP771" s="38">
        <v>7705019</v>
      </c>
      <c r="BQ771" s="38">
        <v>281294</v>
      </c>
      <c r="BR771" s="38">
        <v>4280567</v>
      </c>
      <c r="BS771" s="38">
        <v>1039566</v>
      </c>
      <c r="BT771" s="38" t="s">
        <v>107</v>
      </c>
      <c r="BU771" s="38" t="s">
        <v>107</v>
      </c>
      <c r="BV771" s="38" t="s">
        <v>107</v>
      </c>
      <c r="BW771" s="38">
        <v>4280567</v>
      </c>
      <c r="BX771" s="38">
        <v>305755</v>
      </c>
      <c r="BY771" s="38">
        <v>3057548</v>
      </c>
      <c r="BZ771" s="38">
        <v>10395661</v>
      </c>
      <c r="CA771" s="38" t="s">
        <v>107</v>
      </c>
      <c r="CB771" s="38">
        <v>1345321</v>
      </c>
      <c r="CC771" s="330">
        <v>0</v>
      </c>
      <c r="CD771" s="38">
        <v>0</v>
      </c>
      <c r="CE771" s="38">
        <v>6115094</v>
      </c>
      <c r="CF771" s="38">
        <v>8561132</v>
      </c>
      <c r="CG771" s="38">
        <v>12230189</v>
      </c>
      <c r="CH771" s="53" t="s">
        <v>113</v>
      </c>
      <c r="CI771" s="53" t="s">
        <v>113</v>
      </c>
      <c r="CJ771" s="53" t="s">
        <v>113</v>
      </c>
      <c r="CK771" s="53" t="s">
        <v>113</v>
      </c>
      <c r="CL771" s="53" t="s">
        <v>113</v>
      </c>
      <c r="CM771" s="53" t="s">
        <v>113</v>
      </c>
      <c r="CN771" s="53" t="s">
        <v>114</v>
      </c>
      <c r="CO771" s="85" t="s">
        <v>107</v>
      </c>
      <c r="CP771" s="28" t="s">
        <v>107</v>
      </c>
      <c r="CQ771" s="28" t="s">
        <v>107</v>
      </c>
      <c r="CR771" s="28" t="s">
        <v>107</v>
      </c>
      <c r="CS771" s="28" t="s">
        <v>107</v>
      </c>
      <c r="CT771" s="28" t="s">
        <v>107</v>
      </c>
      <c r="CU771" s="28" t="s">
        <v>107</v>
      </c>
      <c r="CV771" s="28" t="s">
        <v>107</v>
      </c>
      <c r="CW771" s="28" t="s">
        <v>107</v>
      </c>
      <c r="CX771" s="28" t="s">
        <v>107</v>
      </c>
      <c r="CY771" s="28" t="s">
        <v>107</v>
      </c>
      <c r="CZ771" s="28" t="s">
        <v>107</v>
      </c>
      <c r="DA771" s="28" t="s">
        <v>107</v>
      </c>
      <c r="DB771" s="28" t="s">
        <v>107</v>
      </c>
      <c r="DC771" s="28" t="s">
        <v>107</v>
      </c>
      <c r="DD771" s="332">
        <v>15899245</v>
      </c>
      <c r="DE771" s="43">
        <v>1</v>
      </c>
      <c r="DF771" s="390">
        <v>1</v>
      </c>
      <c r="DG771" s="310"/>
      <c r="DH771" s="203"/>
      <c r="DI771" s="279" t="str" cm="1">
        <f t="array" ref="DI771">+IF(AND(C771&lt;&gt;"Vehículos Eléctricos",C771&lt;&gt;"Vehículos Híbridos",AD771="PERCENTIL 50"),
     IF(VLOOKUP(_xlfn.TEXTJOIN("_",FALSE,C771:E771),BD_Perc!$A:$P,_xlfn.IFS(BD!AE771="Intervalo de precio 1",12,BD!AE771="Intervalo de precio 2",13),FALSE)&lt;=1,
     VLOOKUP(_xlfn.TEXTJOIN("_",FALSE,C771:E771),BD_Perc!$A:$P,16,FALSE),"Ok P50"),
     "Ok P30/70 ó Híbrido/Eléctrico")</f>
        <v>Ok P30/70 ó Híbrido/Eléctrico</v>
      </c>
      <c r="DJ771" s="279" t="str">
        <f t="shared" si="67"/>
        <v>Vehículos Convencionales_Camperos/Camionetas_4x2</v>
      </c>
      <c r="DK771" s="331">
        <f t="shared" si="71"/>
        <v>106416900</v>
      </c>
      <c r="DL771" s="326"/>
    </row>
    <row r="772" spans="1:116" ht="25.5">
      <c r="A772" s="28">
        <v>767</v>
      </c>
      <c r="B772" s="29" t="s">
        <v>254</v>
      </c>
      <c r="C772" s="29" t="s">
        <v>0</v>
      </c>
      <c r="D772" s="29" t="s">
        <v>337</v>
      </c>
      <c r="E772" s="42" t="s">
        <v>338</v>
      </c>
      <c r="F772" s="42" t="s">
        <v>107</v>
      </c>
      <c r="G772" s="29" t="s">
        <v>1255</v>
      </c>
      <c r="H772" s="42" t="s">
        <v>1253</v>
      </c>
      <c r="I772" s="28">
        <v>4206069</v>
      </c>
      <c r="J772" s="28" t="s">
        <v>1648</v>
      </c>
      <c r="K772" s="31" t="s">
        <v>369</v>
      </c>
      <c r="L772" s="88">
        <v>180</v>
      </c>
      <c r="M772" s="33">
        <v>5</v>
      </c>
      <c r="N772" s="44">
        <v>127900000</v>
      </c>
      <c r="O772" s="34">
        <f>+IFERROR(VLOOKUP(I772,Precio_Fasecolda!A:C,3,FALSE),IFERROR(VLOOKUP(I772,Precio_Fasecolda!B:C,2,FALSE),N772))</f>
        <v>127900000</v>
      </c>
      <c r="P772" s="34">
        <f t="shared" si="68"/>
        <v>0</v>
      </c>
      <c r="Q772" s="33" t="s">
        <v>982</v>
      </c>
      <c r="R772" s="28" t="s">
        <v>130</v>
      </c>
      <c r="S772" s="28" t="s">
        <v>112</v>
      </c>
      <c r="T772" s="28" t="s">
        <v>107</v>
      </c>
      <c r="U772" s="28">
        <v>1978</v>
      </c>
      <c r="V772" s="28">
        <v>1478</v>
      </c>
      <c r="W772" s="28">
        <v>500</v>
      </c>
      <c r="X772" s="28" t="s">
        <v>107</v>
      </c>
      <c r="Y772" s="28" t="str">
        <f t="shared" si="69"/>
        <v>N.A.</v>
      </c>
      <c r="Z772" s="292">
        <f t="shared" si="66"/>
        <v>121632900</v>
      </c>
      <c r="AA772" s="28" cm="1">
        <f t="array" aca="1" ref="AA772" ca="1">_xlfn.IFS(DK772&lt;$DK$4,1,AND(DK772&gt;=$DK$4,DK772&lt;=$AA$4),2,DK772&gt;$AA$4,3)</f>
        <v>2</v>
      </c>
      <c r="AB772" s="28">
        <v>0</v>
      </c>
      <c r="AC772" s="28" cm="1">
        <f t="array" aca="1" ref="AC772" ca="1">IF(AB772="PERCENTIL 30","",_xlfn.IFS(DK772&lt;$AC$4,1,DK772&gt;$AC$4,2))</f>
        <v>1</v>
      </c>
      <c r="AD772" s="28" t="str">
        <f>+IFERROR(VLOOKUP(_xlfn.TEXTJOIN("_", FALSE, C772:E772), BD_Perc!$A:$O, 15, FALSE),"Segmentación no encontrada o vehículo inactivo")</f>
        <v>PERCENTIL 30-70</v>
      </c>
      <c r="AE772" s="28" t="str" cm="1">
        <f t="array" ref="AE772">_xlfn.IFS(
    AD772 = "PERCENTIL 50",
    _xlfn.IFS(
        BD!DK772 &lt; VLOOKUP(_xlfn.TEXTJOIN("_", FALSE, C772:E772), BD_Perc!$A:$O, 11, FALSE), "Intervalo de precio 1",
        BD!DK772 &gt;= VLOOKUP(_xlfn.TEXTJOIN("_", FALSE, C772:E772), BD_Perc!$A:$O, 11, FALSE), "Intervalo de precio 2"
    ),
    AD772 = "PERCENTIL 30-70",
    _xlfn.IFS(
        BD!DK772 &lt; VLOOKUP(_xlfn.TEXTJOIN("_", FALSE, C772:E772), BD_Perc!$A:$O, 6, FALSE), "Intervalo de precio 1",
        BD!DK772 &lt; VLOOKUP(_xlfn.TEXTJOIN("_", FALSE, C772:E772), BD_Perc!$A:$O, 7, FALSE), "Intervalo de precio 2",
        BD!DK772 &gt;= VLOOKUP(_xlfn.TEXTJOIN("_", FALSE, C772:E772), BD_Perc!$A:$O, 7, FALSE), "Intervalo de precio 3"
    ),
    AD772="Segmentación no encontrada o vehículo inactivo","Segmentación no encontrada o vehículo inactivo"
)</f>
        <v>Intervalo de precio 2</v>
      </c>
      <c r="AF772" s="57" t="s">
        <v>2413</v>
      </c>
      <c r="AG772" s="35" t="b">
        <f t="shared" si="70"/>
        <v>1</v>
      </c>
      <c r="AH772" s="207">
        <v>4.9000000000000002E-2</v>
      </c>
      <c r="AI772" s="207">
        <v>4.9000000000000002E-2</v>
      </c>
      <c r="AJ772" s="207">
        <v>5.0999999999999997E-2</v>
      </c>
      <c r="AK772" s="207">
        <v>0.06</v>
      </c>
      <c r="AL772" s="207">
        <v>6.5000000000000002E-2</v>
      </c>
      <c r="AM772" s="207">
        <v>7.4999999999999997E-2</v>
      </c>
      <c r="AN772" s="28" t="s">
        <v>1251</v>
      </c>
      <c r="AO772" s="28" t="s">
        <v>1251</v>
      </c>
      <c r="AP772" s="28" t="s">
        <v>1251</v>
      </c>
      <c r="AQ772" s="37">
        <v>1</v>
      </c>
      <c r="AR772" s="38">
        <v>0</v>
      </c>
      <c r="AS772" s="38">
        <v>0</v>
      </c>
      <c r="AT772" s="38">
        <v>0</v>
      </c>
      <c r="AU772" s="38">
        <v>0</v>
      </c>
      <c r="AV772" s="38">
        <v>0</v>
      </c>
      <c r="AW772" s="38">
        <v>0</v>
      </c>
      <c r="AX772" s="38">
        <v>0</v>
      </c>
      <c r="AY772" s="38">
        <v>0</v>
      </c>
      <c r="AZ772" s="38">
        <v>0</v>
      </c>
      <c r="BA772" s="38">
        <v>0</v>
      </c>
      <c r="BB772" s="38">
        <v>0</v>
      </c>
      <c r="BC772" s="38">
        <v>0</v>
      </c>
      <c r="BD772" s="38">
        <v>0</v>
      </c>
      <c r="BE772" s="38">
        <v>0</v>
      </c>
      <c r="BF772" s="38">
        <v>0</v>
      </c>
      <c r="BG772" s="38">
        <v>0</v>
      </c>
      <c r="BH772" s="38">
        <v>0</v>
      </c>
      <c r="BI772" s="38">
        <v>0</v>
      </c>
      <c r="BJ772" s="38">
        <v>0</v>
      </c>
      <c r="BK772" s="38">
        <v>0</v>
      </c>
      <c r="BL772" s="38">
        <v>0</v>
      </c>
      <c r="BM772" s="38">
        <v>0</v>
      </c>
      <c r="BN772" s="38">
        <v>0</v>
      </c>
      <c r="BO772" s="38">
        <v>0</v>
      </c>
      <c r="BP772" s="38">
        <v>0</v>
      </c>
      <c r="BQ772" s="38">
        <v>0</v>
      </c>
      <c r="BR772" s="38">
        <v>0</v>
      </c>
      <c r="BS772" s="38">
        <v>0</v>
      </c>
      <c r="BT772" s="38">
        <v>0</v>
      </c>
      <c r="BU772" s="38">
        <v>0</v>
      </c>
      <c r="BV772" s="38">
        <v>0</v>
      </c>
      <c r="BW772" s="38">
        <v>0</v>
      </c>
      <c r="BX772" s="38">
        <v>0</v>
      </c>
      <c r="BY772" s="38">
        <v>0</v>
      </c>
      <c r="BZ772" s="38">
        <v>0</v>
      </c>
      <c r="CA772" s="38">
        <v>0</v>
      </c>
      <c r="CB772" s="38">
        <v>0</v>
      </c>
      <c r="CC772" s="330">
        <v>0</v>
      </c>
      <c r="CD772" s="38">
        <v>0</v>
      </c>
      <c r="CE772" s="38">
        <v>0</v>
      </c>
      <c r="CF772" s="38">
        <v>0</v>
      </c>
      <c r="CG772" s="38">
        <v>0</v>
      </c>
      <c r="CH772" s="53" t="s">
        <v>176</v>
      </c>
      <c r="CI772" s="53" t="s">
        <v>176</v>
      </c>
      <c r="CJ772" s="53" t="s">
        <v>176</v>
      </c>
      <c r="CK772" s="53" t="s">
        <v>176</v>
      </c>
      <c r="CL772" s="53" t="s">
        <v>176</v>
      </c>
      <c r="CM772" s="53" t="s">
        <v>176</v>
      </c>
      <c r="CN772" s="53" t="s">
        <v>107</v>
      </c>
      <c r="CO772" s="85" t="s">
        <v>107</v>
      </c>
      <c r="CP772" s="85" t="s">
        <v>107</v>
      </c>
      <c r="CQ772" s="85" t="s">
        <v>107</v>
      </c>
      <c r="CR772" s="85" t="s">
        <v>107</v>
      </c>
      <c r="CS772" s="85" t="s">
        <v>107</v>
      </c>
      <c r="CT772" s="85" t="s">
        <v>107</v>
      </c>
      <c r="CU772" s="85" t="s">
        <v>107</v>
      </c>
      <c r="CV772" s="85" t="s">
        <v>107</v>
      </c>
      <c r="CW772" s="85" t="s">
        <v>107</v>
      </c>
      <c r="CX772" s="85" t="s">
        <v>107</v>
      </c>
      <c r="CY772" s="85" t="s">
        <v>107</v>
      </c>
      <c r="CZ772" s="85" t="s">
        <v>107</v>
      </c>
      <c r="DA772" s="85" t="s">
        <v>107</v>
      </c>
      <c r="DB772" s="85" t="s">
        <v>107</v>
      </c>
      <c r="DC772" s="85" t="s">
        <v>107</v>
      </c>
      <c r="DD772" s="332">
        <v>0</v>
      </c>
      <c r="DE772" s="43">
        <v>0</v>
      </c>
      <c r="DF772" s="390">
        <v>0</v>
      </c>
      <c r="DG772" s="310"/>
      <c r="DH772" s="203"/>
      <c r="DI772" s="279" t="str" cm="1">
        <f t="array" ref="DI772">+IF(AND(C772&lt;&gt;"Vehículos Eléctricos",C772&lt;&gt;"Vehículos Híbridos",AD772="PERCENTIL 50"),
     IF(VLOOKUP(_xlfn.TEXTJOIN("_",FALSE,C772:E772),BD_Perc!$A:$P,_xlfn.IFS(BD!AE772="Intervalo de precio 1",12,BD!AE772="Intervalo de precio 2",13),FALSE)&lt;=1,
     VLOOKUP(_xlfn.TEXTJOIN("_",FALSE,C772:E772),BD_Perc!$A:$P,16,FALSE),"Ok P50"),
     "Ok P30/70 ó Híbrido/Eléctrico")</f>
        <v>Ok P30/70 ó Híbrido/Eléctrico</v>
      </c>
      <c r="DJ772" s="279" t="str">
        <f t="shared" si="67"/>
        <v>Vehículos Convencionales_Camperos/Camionetas_4x2</v>
      </c>
      <c r="DK772" s="331">
        <f t="shared" si="71"/>
        <v>121632900</v>
      </c>
      <c r="DL772" s="326"/>
    </row>
    <row r="773" spans="1:116" ht="25.5">
      <c r="A773" s="28">
        <v>768</v>
      </c>
      <c r="B773" s="29" t="s">
        <v>254</v>
      </c>
      <c r="C773" s="29" t="s">
        <v>0</v>
      </c>
      <c r="D773" s="29" t="s">
        <v>337</v>
      </c>
      <c r="E773" s="42" t="s">
        <v>338</v>
      </c>
      <c r="F773" s="42" t="s">
        <v>107</v>
      </c>
      <c r="G773" s="30" t="s">
        <v>1255</v>
      </c>
      <c r="H773" s="42" t="s">
        <v>1253</v>
      </c>
      <c r="I773" s="28">
        <v>4206072</v>
      </c>
      <c r="J773" s="28" t="s">
        <v>1649</v>
      </c>
      <c r="K773" s="31" t="s">
        <v>369</v>
      </c>
      <c r="L773" s="88">
        <v>180</v>
      </c>
      <c r="M773" s="33">
        <v>5</v>
      </c>
      <c r="N773" s="34">
        <v>134000000</v>
      </c>
      <c r="O773" s="34">
        <f>+IFERROR(VLOOKUP(I773,Precio_Fasecolda!A:C,3,FALSE),IFERROR(VLOOKUP(I773,Precio_Fasecolda!B:C,2,FALSE),N773))</f>
        <v>134000000</v>
      </c>
      <c r="P773" s="34">
        <f t="shared" si="68"/>
        <v>0</v>
      </c>
      <c r="Q773" s="33" t="s">
        <v>982</v>
      </c>
      <c r="R773" s="28" t="s">
        <v>130</v>
      </c>
      <c r="S773" s="28" t="s">
        <v>112</v>
      </c>
      <c r="T773" s="28" t="s">
        <v>107</v>
      </c>
      <c r="U773" s="28" t="s">
        <v>107</v>
      </c>
      <c r="V773" s="42" t="s">
        <v>107</v>
      </c>
      <c r="W773" s="28" t="s">
        <v>107</v>
      </c>
      <c r="X773" s="28" t="s">
        <v>107</v>
      </c>
      <c r="Y773" s="28" t="str">
        <f t="shared" si="69"/>
        <v>N.A.</v>
      </c>
      <c r="Z773" s="292">
        <f t="shared" si="66"/>
        <v>127434000</v>
      </c>
      <c r="AA773" s="28" cm="1">
        <f t="array" aca="1" ref="AA773" ca="1">_xlfn.IFS(DK773&lt;$DK$4,1,AND(DK773&gt;=$DK$4,DK773&lt;=$AA$4),2,DK773&gt;$AA$4,3)</f>
        <v>2</v>
      </c>
      <c r="AB773" s="28">
        <v>0</v>
      </c>
      <c r="AC773" s="28" cm="1">
        <f t="array" aca="1" ref="AC773" ca="1">IF(AB773="PERCENTIL 30","",_xlfn.IFS(DK773&lt;$AC$4,1,DK773&gt;$AC$4,2))</f>
        <v>1</v>
      </c>
      <c r="AD773" s="28" t="str">
        <f>+IFERROR(VLOOKUP(_xlfn.TEXTJOIN("_", FALSE, C773:E773), BD_Perc!$A:$O, 15, FALSE),"Segmentación no encontrada o vehículo inactivo")</f>
        <v>PERCENTIL 30-70</v>
      </c>
      <c r="AE773" s="28" t="str" cm="1">
        <f t="array" ref="AE773">_xlfn.IFS(
    AD773 = "PERCENTIL 50",
    _xlfn.IFS(
        BD!DK773 &lt; VLOOKUP(_xlfn.TEXTJOIN("_", FALSE, C773:E773), BD_Perc!$A:$O, 11, FALSE), "Intervalo de precio 1",
        BD!DK773 &gt;= VLOOKUP(_xlfn.TEXTJOIN("_", FALSE, C773:E773), BD_Perc!$A:$O, 11, FALSE), "Intervalo de precio 2"
    ),
    AD773 = "PERCENTIL 30-70",
    _xlfn.IFS(
        BD!DK773 &lt; VLOOKUP(_xlfn.TEXTJOIN("_", FALSE, C773:E773), BD_Perc!$A:$O, 6, FALSE), "Intervalo de precio 1",
        BD!DK773 &lt; VLOOKUP(_xlfn.TEXTJOIN("_", FALSE, C773:E773), BD_Perc!$A:$O, 7, FALSE), "Intervalo de precio 2",
        BD!DK773 &gt;= VLOOKUP(_xlfn.TEXTJOIN("_", FALSE, C773:E773), BD_Perc!$A:$O, 7, FALSE), "Intervalo de precio 3"
    ),
    AD773="Segmentación no encontrada o vehículo inactivo","Segmentación no encontrada o vehículo inactivo"
)</f>
        <v>Intervalo de precio 2</v>
      </c>
      <c r="AF773" s="57" t="s">
        <v>2413</v>
      </c>
      <c r="AG773" s="35" t="b">
        <f t="shared" si="70"/>
        <v>1</v>
      </c>
      <c r="AH773" s="207">
        <v>4.9000000000000002E-2</v>
      </c>
      <c r="AI773" s="207">
        <v>4.9000000000000002E-2</v>
      </c>
      <c r="AJ773" s="207">
        <v>5.0999999999999997E-2</v>
      </c>
      <c r="AK773" s="207">
        <v>0.06</v>
      </c>
      <c r="AL773" s="207">
        <v>6.5000000000000002E-2</v>
      </c>
      <c r="AM773" s="207">
        <v>7.4999999999999997E-2</v>
      </c>
      <c r="AN773" s="28" t="s">
        <v>1251</v>
      </c>
      <c r="AO773" s="28" t="s">
        <v>1251</v>
      </c>
      <c r="AP773" s="28" t="s">
        <v>1251</v>
      </c>
      <c r="AQ773" s="37">
        <v>1</v>
      </c>
      <c r="AR773" s="38">
        <v>8689479</v>
      </c>
      <c r="AS773" s="38">
        <v>550358</v>
      </c>
      <c r="AT773" s="38">
        <v>1161868</v>
      </c>
      <c r="AU773" s="38" t="s">
        <v>107</v>
      </c>
      <c r="AV773" s="38" t="s">
        <v>107</v>
      </c>
      <c r="AW773" s="38">
        <v>11007170</v>
      </c>
      <c r="AX773" s="38">
        <v>794963</v>
      </c>
      <c r="AY773" s="38">
        <v>794963</v>
      </c>
      <c r="AZ773" s="38">
        <v>489208</v>
      </c>
      <c r="BA773" s="38" t="s">
        <v>107</v>
      </c>
      <c r="BB773" s="38" t="s">
        <v>107</v>
      </c>
      <c r="BC773" s="38" t="s">
        <v>107</v>
      </c>
      <c r="BD773" s="38" t="s">
        <v>107</v>
      </c>
      <c r="BE773" s="38" t="s">
        <v>107</v>
      </c>
      <c r="BF773" s="38">
        <v>3057548</v>
      </c>
      <c r="BG773" s="38">
        <v>3057548</v>
      </c>
      <c r="BH773" s="38">
        <v>3057548</v>
      </c>
      <c r="BI773" s="38">
        <v>3057548</v>
      </c>
      <c r="BJ773" s="38">
        <v>3057548</v>
      </c>
      <c r="BK773" s="38">
        <v>0</v>
      </c>
      <c r="BL773" s="38">
        <v>0</v>
      </c>
      <c r="BM773" s="38">
        <v>1100717</v>
      </c>
      <c r="BN773" s="38">
        <v>1834529</v>
      </c>
      <c r="BO773" s="38">
        <v>3913660</v>
      </c>
      <c r="BP773" s="38">
        <v>7705019</v>
      </c>
      <c r="BQ773" s="38">
        <v>281294</v>
      </c>
      <c r="BR773" s="38">
        <v>4280567</v>
      </c>
      <c r="BS773" s="38">
        <v>1039566</v>
      </c>
      <c r="BT773" s="38" t="s">
        <v>107</v>
      </c>
      <c r="BU773" s="38" t="s">
        <v>107</v>
      </c>
      <c r="BV773" s="38" t="s">
        <v>107</v>
      </c>
      <c r="BW773" s="38">
        <v>4280567</v>
      </c>
      <c r="BX773" s="38">
        <v>305755</v>
      </c>
      <c r="BY773" s="38">
        <v>3057548</v>
      </c>
      <c r="BZ773" s="38">
        <v>10395661</v>
      </c>
      <c r="CA773" s="38">
        <v>0</v>
      </c>
      <c r="CB773" s="38">
        <v>1345321</v>
      </c>
      <c r="CC773" s="330" t="s">
        <v>107</v>
      </c>
      <c r="CD773" s="38" t="s">
        <v>107</v>
      </c>
      <c r="CE773" s="38">
        <v>6115094</v>
      </c>
      <c r="CF773" s="38">
        <v>8561132</v>
      </c>
      <c r="CG773" s="38">
        <v>12230189</v>
      </c>
      <c r="CH773" s="53" t="s">
        <v>176</v>
      </c>
      <c r="CI773" s="53" t="s">
        <v>176</v>
      </c>
      <c r="CJ773" s="53" t="s">
        <v>176</v>
      </c>
      <c r="CK773" s="53" t="s">
        <v>176</v>
      </c>
      <c r="CL773" s="53" t="s">
        <v>176</v>
      </c>
      <c r="CM773" s="53" t="s">
        <v>176</v>
      </c>
      <c r="CN773" s="53" t="s">
        <v>107</v>
      </c>
      <c r="CO773" s="85" t="s">
        <v>107</v>
      </c>
      <c r="CP773" s="41" t="s">
        <v>107</v>
      </c>
      <c r="CQ773" s="41" t="s">
        <v>107</v>
      </c>
      <c r="CR773" s="41" t="s">
        <v>107</v>
      </c>
      <c r="CS773" s="41" t="s">
        <v>107</v>
      </c>
      <c r="CT773" s="41" t="s">
        <v>107</v>
      </c>
      <c r="CU773" s="41" t="s">
        <v>107</v>
      </c>
      <c r="CV773" s="41" t="s">
        <v>107</v>
      </c>
      <c r="CW773" s="41" t="s">
        <v>107</v>
      </c>
      <c r="CX773" s="41" t="s">
        <v>107</v>
      </c>
      <c r="CY773" s="41" t="s">
        <v>107</v>
      </c>
      <c r="CZ773" s="41" t="s">
        <v>107</v>
      </c>
      <c r="DA773" s="41" t="s">
        <v>107</v>
      </c>
      <c r="DB773" s="41" t="s">
        <v>107</v>
      </c>
      <c r="DC773" s="41" t="s">
        <v>107</v>
      </c>
      <c r="DD773" s="332">
        <v>15899245</v>
      </c>
      <c r="DE773" s="43">
        <v>1</v>
      </c>
      <c r="DF773" s="390">
        <v>1</v>
      </c>
      <c r="DG773" s="310"/>
      <c r="DH773" s="203"/>
      <c r="DI773" s="279" t="str" cm="1">
        <f t="array" ref="DI773">+IF(AND(C773&lt;&gt;"Vehículos Eléctricos",C773&lt;&gt;"Vehículos Híbridos",AD773="PERCENTIL 50"),
     IF(VLOOKUP(_xlfn.TEXTJOIN("_",FALSE,C773:E773),BD_Perc!$A:$P,_xlfn.IFS(BD!AE773="Intervalo de precio 1",12,BD!AE773="Intervalo de precio 2",13),FALSE)&lt;=1,
     VLOOKUP(_xlfn.TEXTJOIN("_",FALSE,C773:E773),BD_Perc!$A:$P,16,FALSE),"Ok P50"),
     "Ok P30/70 ó Híbrido/Eléctrico")</f>
        <v>Ok P30/70 ó Híbrido/Eléctrico</v>
      </c>
      <c r="DJ773" s="279" t="str">
        <f t="shared" si="67"/>
        <v>Vehículos Convencionales_Camperos/Camionetas_4x2</v>
      </c>
      <c r="DK773" s="331">
        <f t="shared" si="71"/>
        <v>127434000</v>
      </c>
      <c r="DL773" s="326"/>
    </row>
    <row r="774" spans="1:116" ht="25.5">
      <c r="A774" s="28">
        <v>769</v>
      </c>
      <c r="B774" s="49" t="s">
        <v>254</v>
      </c>
      <c r="C774" s="29" t="s">
        <v>0</v>
      </c>
      <c r="D774" s="29" t="s">
        <v>337</v>
      </c>
      <c r="E774" s="42" t="s">
        <v>346</v>
      </c>
      <c r="F774" s="42" t="s">
        <v>107</v>
      </c>
      <c r="G774" s="116" t="s">
        <v>518</v>
      </c>
      <c r="H774" s="42" t="s">
        <v>400</v>
      </c>
      <c r="I774" s="28">
        <v>3008063</v>
      </c>
      <c r="J774" s="28" t="s">
        <v>1650</v>
      </c>
      <c r="K774" s="31" t="s">
        <v>355</v>
      </c>
      <c r="L774" s="121">
        <v>335</v>
      </c>
      <c r="M774" s="122">
        <v>5</v>
      </c>
      <c r="N774" s="34">
        <v>223000000</v>
      </c>
      <c r="O774" s="34">
        <f>+IFERROR(VLOOKUP(I774,Precio_Fasecolda!A:C,3,FALSE),IFERROR(VLOOKUP(I774,Precio_Fasecolda!B:C,2,FALSE),N774))</f>
        <v>223000000</v>
      </c>
      <c r="P774" s="34">
        <f t="shared" si="68"/>
        <v>0</v>
      </c>
      <c r="Q774" s="122" t="s">
        <v>982</v>
      </c>
      <c r="R774" s="28" t="s">
        <v>130</v>
      </c>
      <c r="S774" s="64" t="s">
        <v>112</v>
      </c>
      <c r="T774" s="28" t="s">
        <v>107</v>
      </c>
      <c r="U774" s="28" t="s">
        <v>107</v>
      </c>
      <c r="V774" s="42" t="s">
        <v>107</v>
      </c>
      <c r="W774" s="28" t="s">
        <v>107</v>
      </c>
      <c r="X774" s="28" t="s">
        <v>107</v>
      </c>
      <c r="Y774" s="28" t="str">
        <f t="shared" si="69"/>
        <v>N.A.</v>
      </c>
      <c r="Z774" s="292">
        <f t="shared" ref="Z774:Z837" si="72">+(((N774)-(N774*AH774)/100%))</f>
        <v>212073000</v>
      </c>
      <c r="AA774" s="28" cm="1">
        <f t="array" aca="1" ref="AA774" ca="1">_xlfn.IFS(DK774&lt;$DK$4,1,AND(DK774&gt;=$DK$4,DK774&lt;=$AA$4),2,DK774&gt;$AA$4,3)</f>
        <v>2</v>
      </c>
      <c r="AB774" s="28">
        <v>0</v>
      </c>
      <c r="AC774" s="28" cm="1">
        <f t="array" aca="1" ref="AC774" ca="1">IF(AB774="PERCENTIL 30","",_xlfn.IFS(DK774&lt;$AC$4,1,DK774&gt;$AC$4,2))</f>
        <v>2</v>
      </c>
      <c r="AD774" s="28" t="str">
        <f>+IFERROR(VLOOKUP(_xlfn.TEXTJOIN("_", FALSE, C774:E774), BD_Perc!$A:$O, 15, FALSE),"Segmentación no encontrada o vehículo inactivo")</f>
        <v>PERCENTIL 30-70</v>
      </c>
      <c r="AE774" s="28" t="str" cm="1">
        <f t="array" ref="AE774">_xlfn.IFS(
    AD774 = "PERCENTIL 50",
    _xlfn.IFS(
        BD!DK774 &lt; VLOOKUP(_xlfn.TEXTJOIN("_", FALSE, C774:E774), BD_Perc!$A:$O, 11, FALSE), "Intervalo de precio 1",
        BD!DK774 &gt;= VLOOKUP(_xlfn.TEXTJOIN("_", FALSE, C774:E774), BD_Perc!$A:$O, 11, FALSE), "Intervalo de precio 2"
    ),
    AD774 = "PERCENTIL 30-70",
    _xlfn.IFS(
        BD!DK774 &lt; VLOOKUP(_xlfn.TEXTJOIN("_", FALSE, C774:E774), BD_Perc!$A:$O, 6, FALSE), "Intervalo de precio 1",
        BD!DK774 &lt; VLOOKUP(_xlfn.TEXTJOIN("_", FALSE, C774:E774), BD_Perc!$A:$O, 7, FALSE), "Intervalo de precio 2",
        BD!DK774 &gt;= VLOOKUP(_xlfn.TEXTJOIN("_", FALSE, C774:E774), BD_Perc!$A:$O, 7, FALSE), "Intervalo de precio 3"
    ),
    AD774="Segmentación no encontrada o vehículo inactivo","Segmentación no encontrada o vehículo inactivo"
)</f>
        <v>Intervalo de precio 2</v>
      </c>
      <c r="AF774" s="57" t="s">
        <v>2413</v>
      </c>
      <c r="AG774" s="35" t="b">
        <f t="shared" si="70"/>
        <v>1</v>
      </c>
      <c r="AH774" s="207">
        <v>4.9000000000000002E-2</v>
      </c>
      <c r="AI774" s="207">
        <v>4.9000000000000002E-2</v>
      </c>
      <c r="AJ774" s="207">
        <v>4.9000000000000002E-2</v>
      </c>
      <c r="AK774" s="207">
        <v>4.9000000000000002E-2</v>
      </c>
      <c r="AL774" s="207">
        <v>5.5E-2</v>
      </c>
      <c r="AM774" s="207">
        <v>5.5E-2</v>
      </c>
      <c r="AN774" s="28" t="s">
        <v>1251</v>
      </c>
      <c r="AO774" s="28" t="s">
        <v>1251</v>
      </c>
      <c r="AP774" s="28" t="s">
        <v>1251</v>
      </c>
      <c r="AQ774" s="123">
        <v>1</v>
      </c>
      <c r="AR774" s="38">
        <v>8689479</v>
      </c>
      <c r="AS774" s="38">
        <v>550358</v>
      </c>
      <c r="AT774" s="38">
        <v>1161868</v>
      </c>
      <c r="AU774" s="38" t="s">
        <v>107</v>
      </c>
      <c r="AV774" s="38" t="s">
        <v>107</v>
      </c>
      <c r="AW774" s="38">
        <v>11007170</v>
      </c>
      <c r="AX774" s="38">
        <v>794963</v>
      </c>
      <c r="AY774" s="38">
        <v>794963</v>
      </c>
      <c r="AZ774" s="38">
        <v>489208</v>
      </c>
      <c r="BA774" s="38" t="s">
        <v>107</v>
      </c>
      <c r="BB774" s="38" t="s">
        <v>107</v>
      </c>
      <c r="BC774" s="38" t="s">
        <v>107</v>
      </c>
      <c r="BD774" s="38" t="s">
        <v>107</v>
      </c>
      <c r="BE774" s="38" t="s">
        <v>107</v>
      </c>
      <c r="BF774" s="38">
        <v>3057548</v>
      </c>
      <c r="BG774" s="38">
        <v>3057548</v>
      </c>
      <c r="BH774" s="38">
        <v>3057548</v>
      </c>
      <c r="BI774" s="38">
        <v>3057548</v>
      </c>
      <c r="BJ774" s="38">
        <v>3057548</v>
      </c>
      <c r="BK774" s="38">
        <v>0</v>
      </c>
      <c r="BL774" s="38">
        <v>0</v>
      </c>
      <c r="BM774" s="38">
        <v>1100717</v>
      </c>
      <c r="BN774" s="38">
        <v>1834529</v>
      </c>
      <c r="BO774" s="38">
        <v>3913660</v>
      </c>
      <c r="BP774" s="38">
        <v>7705019</v>
      </c>
      <c r="BQ774" s="38">
        <v>281294</v>
      </c>
      <c r="BR774" s="38">
        <v>4280567</v>
      </c>
      <c r="BS774" s="38">
        <v>1039566</v>
      </c>
      <c r="BT774" s="38" t="s">
        <v>107</v>
      </c>
      <c r="BU774" s="38" t="s">
        <v>107</v>
      </c>
      <c r="BV774" s="38" t="s">
        <v>107</v>
      </c>
      <c r="BW774" s="38">
        <v>4280567</v>
      </c>
      <c r="BX774" s="38">
        <v>305755</v>
      </c>
      <c r="BY774" s="38">
        <v>3057548</v>
      </c>
      <c r="BZ774" s="38">
        <v>10395661</v>
      </c>
      <c r="CA774" s="38">
        <v>0</v>
      </c>
      <c r="CB774" s="38">
        <v>1345321</v>
      </c>
      <c r="CC774" s="330" t="s">
        <v>107</v>
      </c>
      <c r="CD774" s="38" t="s">
        <v>107</v>
      </c>
      <c r="CE774" s="38">
        <v>6115094</v>
      </c>
      <c r="CF774" s="38">
        <v>8561132</v>
      </c>
      <c r="CG774" s="38">
        <v>12230189</v>
      </c>
      <c r="CH774" s="53" t="s">
        <v>176</v>
      </c>
      <c r="CI774" s="53" t="s">
        <v>176</v>
      </c>
      <c r="CJ774" s="53" t="s">
        <v>176</v>
      </c>
      <c r="CK774" s="53" t="s">
        <v>176</v>
      </c>
      <c r="CL774" s="53" t="s">
        <v>176</v>
      </c>
      <c r="CM774" s="53" t="s">
        <v>176</v>
      </c>
      <c r="CN774" s="53" t="s">
        <v>107</v>
      </c>
      <c r="CO774" s="85" t="s">
        <v>107</v>
      </c>
      <c r="CP774" s="124" t="s">
        <v>107</v>
      </c>
      <c r="CQ774" s="124" t="s">
        <v>107</v>
      </c>
      <c r="CR774" s="124" t="s">
        <v>107</v>
      </c>
      <c r="CS774" s="124" t="s">
        <v>107</v>
      </c>
      <c r="CT774" s="124" t="s">
        <v>107</v>
      </c>
      <c r="CU774" s="124" t="s">
        <v>107</v>
      </c>
      <c r="CV774" s="124" t="s">
        <v>107</v>
      </c>
      <c r="CW774" s="124" t="s">
        <v>107</v>
      </c>
      <c r="CX774" s="124" t="s">
        <v>107</v>
      </c>
      <c r="CY774" s="124" t="s">
        <v>107</v>
      </c>
      <c r="CZ774" s="124" t="s">
        <v>107</v>
      </c>
      <c r="DA774" s="124" t="s">
        <v>107</v>
      </c>
      <c r="DB774" s="124" t="s">
        <v>107</v>
      </c>
      <c r="DC774" s="124" t="s">
        <v>107</v>
      </c>
      <c r="DD774" s="332">
        <v>15899245</v>
      </c>
      <c r="DE774" s="43">
        <v>1</v>
      </c>
      <c r="DF774" s="390">
        <v>1</v>
      </c>
      <c r="DG774" s="310"/>
      <c r="DH774" s="203"/>
      <c r="DI774" s="279" t="str" cm="1">
        <f t="array" ref="DI774">+IF(AND(C774&lt;&gt;"Vehículos Eléctricos",C774&lt;&gt;"Vehículos Híbridos",AD774="PERCENTIL 50"),
     IF(VLOOKUP(_xlfn.TEXTJOIN("_",FALSE,C774:E774),BD_Perc!$A:$P,_xlfn.IFS(BD!AE774="Intervalo de precio 1",12,BD!AE774="Intervalo de precio 2",13),FALSE)&lt;=1,
     VLOOKUP(_xlfn.TEXTJOIN("_",FALSE,C774:E774),BD_Perc!$A:$P,16,FALSE),"Ok P50"),
     "Ok P30/70 ó Híbrido/Eléctrico")</f>
        <v>Ok P30/70 ó Híbrido/Eléctrico</v>
      </c>
      <c r="DJ774" s="279" t="str">
        <f t="shared" ref="DJ774:DJ837" si="73">+_xlfn.TEXTJOIN("_",FALSE,C774:E774)</f>
        <v>Vehículos Convencionales_Camperos/Camionetas_4x4</v>
      </c>
      <c r="DK774" s="331">
        <f t="shared" si="71"/>
        <v>212073000</v>
      </c>
      <c r="DL774" s="326"/>
    </row>
    <row r="775" spans="1:116" ht="25.5">
      <c r="A775" s="28">
        <v>770</v>
      </c>
      <c r="B775" s="49" t="s">
        <v>254</v>
      </c>
      <c r="C775" s="29" t="s">
        <v>0</v>
      </c>
      <c r="D775" s="29" t="s">
        <v>337</v>
      </c>
      <c r="E775" s="42" t="s">
        <v>338</v>
      </c>
      <c r="F775" s="42" t="s">
        <v>107</v>
      </c>
      <c r="G775" s="116" t="s">
        <v>1651</v>
      </c>
      <c r="H775" s="42" t="s">
        <v>400</v>
      </c>
      <c r="I775" s="28">
        <v>3006136</v>
      </c>
      <c r="J775" s="28" t="s">
        <v>1652</v>
      </c>
      <c r="K775" s="31" t="s">
        <v>369</v>
      </c>
      <c r="L775" s="121">
        <v>250</v>
      </c>
      <c r="M775" s="122">
        <v>5</v>
      </c>
      <c r="N775" s="34">
        <v>186000000</v>
      </c>
      <c r="O775" s="34">
        <f>+IFERROR(VLOOKUP(I775,Precio_Fasecolda!A:C,3,FALSE),IFERROR(VLOOKUP(I775,Precio_Fasecolda!B:C,2,FALSE),N775))</f>
        <v>186000000</v>
      </c>
      <c r="P775" s="34">
        <f t="shared" ref="P775:P838" si="74">N775-O775</f>
        <v>0</v>
      </c>
      <c r="Q775" s="122" t="s">
        <v>982</v>
      </c>
      <c r="R775" s="28" t="s">
        <v>130</v>
      </c>
      <c r="S775" s="64" t="s">
        <v>112</v>
      </c>
      <c r="T775" s="28" t="s">
        <v>107</v>
      </c>
      <c r="U775" s="28" t="s">
        <v>107</v>
      </c>
      <c r="V775" s="42" t="s">
        <v>107</v>
      </c>
      <c r="W775" s="28" t="s">
        <v>107</v>
      </c>
      <c r="X775" s="28" t="s">
        <v>107</v>
      </c>
      <c r="Y775" s="28" t="str">
        <f t="shared" ref="Y775:Y838" si="75">+IF(C775=$F$1,N775+CC775,"N.A.")</f>
        <v>N.A.</v>
      </c>
      <c r="Z775" s="292">
        <f t="shared" si="72"/>
        <v>176886000</v>
      </c>
      <c r="AA775" s="28" cm="1">
        <f t="array" aca="1" ref="AA775" ca="1">_xlfn.IFS(DK775&lt;$DK$4,1,AND(DK775&gt;=$DK$4,DK775&lt;=$AA$4),2,DK775&gt;$AA$4,3)</f>
        <v>2</v>
      </c>
      <c r="AB775" s="28">
        <v>0</v>
      </c>
      <c r="AC775" s="28" cm="1">
        <f t="array" aca="1" ref="AC775" ca="1">IF(AB775="PERCENTIL 30","",_xlfn.IFS(DK775&lt;$AC$4,1,DK775&gt;$AC$4,2))</f>
        <v>2</v>
      </c>
      <c r="AD775" s="28" t="str">
        <f>+IFERROR(VLOOKUP(_xlfn.TEXTJOIN("_", FALSE, C775:E775), BD_Perc!$A:$O, 15, FALSE),"Segmentación no encontrada o vehículo inactivo")</f>
        <v>PERCENTIL 30-70</v>
      </c>
      <c r="AE775" s="28" t="str" cm="1">
        <f t="array" ref="AE775">_xlfn.IFS(
    AD775 = "PERCENTIL 50",
    _xlfn.IFS(
        BD!DK775 &lt; VLOOKUP(_xlfn.TEXTJOIN("_", FALSE, C775:E775), BD_Perc!$A:$O, 11, FALSE), "Intervalo de precio 1",
        BD!DK775 &gt;= VLOOKUP(_xlfn.TEXTJOIN("_", FALSE, C775:E775), BD_Perc!$A:$O, 11, FALSE), "Intervalo de precio 2"
    ),
    AD775 = "PERCENTIL 30-70",
    _xlfn.IFS(
        BD!DK775 &lt; VLOOKUP(_xlfn.TEXTJOIN("_", FALSE, C775:E775), BD_Perc!$A:$O, 6, FALSE), "Intervalo de precio 1",
        BD!DK775 &lt; VLOOKUP(_xlfn.TEXTJOIN("_", FALSE, C775:E775), BD_Perc!$A:$O, 7, FALSE), "Intervalo de precio 2",
        BD!DK775 &gt;= VLOOKUP(_xlfn.TEXTJOIN("_", FALSE, C775:E775), BD_Perc!$A:$O, 7, FALSE), "Intervalo de precio 3"
    ),
    AD775="Segmentación no encontrada o vehículo inactivo","Segmentación no encontrada o vehículo inactivo"
)</f>
        <v>Intervalo de precio 3</v>
      </c>
      <c r="AF775" s="57" t="s">
        <v>2414</v>
      </c>
      <c r="AG775" s="35" t="b">
        <f t="shared" ref="AG775:AG838" si="76">+AF775=AE775</f>
        <v>1</v>
      </c>
      <c r="AH775" s="207">
        <v>4.9000000000000002E-2</v>
      </c>
      <c r="AI775" s="207">
        <v>4.9000000000000002E-2</v>
      </c>
      <c r="AJ775" s="207">
        <v>5.0999999999999997E-2</v>
      </c>
      <c r="AK775" s="207">
        <v>0.06</v>
      </c>
      <c r="AL775" s="207">
        <v>6.5000000000000002E-2</v>
      </c>
      <c r="AM775" s="207">
        <v>7.4999999999999997E-2</v>
      </c>
      <c r="AN775" s="28" t="s">
        <v>1251</v>
      </c>
      <c r="AO775" s="28" t="s">
        <v>1251</v>
      </c>
      <c r="AP775" s="28" t="s">
        <v>1251</v>
      </c>
      <c r="AQ775" s="123">
        <v>1</v>
      </c>
      <c r="AR775" s="38">
        <v>8689479</v>
      </c>
      <c r="AS775" s="38">
        <v>550358</v>
      </c>
      <c r="AT775" s="38">
        <v>1161868</v>
      </c>
      <c r="AU775" s="38" t="s">
        <v>107</v>
      </c>
      <c r="AV775" s="38" t="s">
        <v>107</v>
      </c>
      <c r="AW775" s="38">
        <v>11007170</v>
      </c>
      <c r="AX775" s="38">
        <v>794963</v>
      </c>
      <c r="AY775" s="38">
        <v>794963</v>
      </c>
      <c r="AZ775" s="38">
        <v>489208</v>
      </c>
      <c r="BA775" s="38" t="s">
        <v>107</v>
      </c>
      <c r="BB775" s="38" t="s">
        <v>107</v>
      </c>
      <c r="BC775" s="38" t="s">
        <v>107</v>
      </c>
      <c r="BD775" s="38" t="s">
        <v>107</v>
      </c>
      <c r="BE775" s="38" t="s">
        <v>107</v>
      </c>
      <c r="BF775" s="38">
        <v>3057548</v>
      </c>
      <c r="BG775" s="38">
        <v>3057548</v>
      </c>
      <c r="BH775" s="38">
        <v>3057548</v>
      </c>
      <c r="BI775" s="38">
        <v>3057548</v>
      </c>
      <c r="BJ775" s="38">
        <v>3057548</v>
      </c>
      <c r="BK775" s="38">
        <v>0</v>
      </c>
      <c r="BL775" s="38">
        <v>0</v>
      </c>
      <c r="BM775" s="38">
        <v>1100717</v>
      </c>
      <c r="BN775" s="38">
        <v>1834529</v>
      </c>
      <c r="BO775" s="38">
        <v>3913660</v>
      </c>
      <c r="BP775" s="38">
        <v>7705019</v>
      </c>
      <c r="BQ775" s="38">
        <v>281294</v>
      </c>
      <c r="BR775" s="38">
        <v>4280567</v>
      </c>
      <c r="BS775" s="38">
        <v>1039566</v>
      </c>
      <c r="BT775" s="38" t="s">
        <v>107</v>
      </c>
      <c r="BU775" s="38" t="s">
        <v>107</v>
      </c>
      <c r="BV775" s="38" t="s">
        <v>107</v>
      </c>
      <c r="BW775" s="38">
        <v>4280567</v>
      </c>
      <c r="BX775" s="38">
        <v>305755</v>
      </c>
      <c r="BY775" s="38">
        <v>3057548</v>
      </c>
      <c r="BZ775" s="38">
        <v>10395661</v>
      </c>
      <c r="CA775" s="38">
        <v>0</v>
      </c>
      <c r="CB775" s="38">
        <v>1345321</v>
      </c>
      <c r="CC775" s="330" t="s">
        <v>107</v>
      </c>
      <c r="CD775" s="38" t="s">
        <v>107</v>
      </c>
      <c r="CE775" s="38">
        <v>6115094</v>
      </c>
      <c r="CF775" s="38">
        <v>8561132</v>
      </c>
      <c r="CG775" s="38">
        <v>12230189</v>
      </c>
      <c r="CH775" s="53" t="s">
        <v>176</v>
      </c>
      <c r="CI775" s="53" t="s">
        <v>176</v>
      </c>
      <c r="CJ775" s="53" t="s">
        <v>176</v>
      </c>
      <c r="CK775" s="53" t="s">
        <v>176</v>
      </c>
      <c r="CL775" s="53" t="s">
        <v>176</v>
      </c>
      <c r="CM775" s="53" t="s">
        <v>176</v>
      </c>
      <c r="CN775" s="53" t="s">
        <v>107</v>
      </c>
      <c r="CO775" s="85" t="s">
        <v>107</v>
      </c>
      <c r="CP775" s="124" t="s">
        <v>107</v>
      </c>
      <c r="CQ775" s="124" t="s">
        <v>107</v>
      </c>
      <c r="CR775" s="124" t="s">
        <v>107</v>
      </c>
      <c r="CS775" s="124" t="s">
        <v>107</v>
      </c>
      <c r="CT775" s="124" t="s">
        <v>107</v>
      </c>
      <c r="CU775" s="124" t="s">
        <v>107</v>
      </c>
      <c r="CV775" s="124" t="s">
        <v>107</v>
      </c>
      <c r="CW775" s="124" t="s">
        <v>107</v>
      </c>
      <c r="CX775" s="124" t="s">
        <v>107</v>
      </c>
      <c r="CY775" s="124" t="s">
        <v>107</v>
      </c>
      <c r="CZ775" s="124" t="s">
        <v>107</v>
      </c>
      <c r="DA775" s="124" t="s">
        <v>107</v>
      </c>
      <c r="DB775" s="124" t="s">
        <v>107</v>
      </c>
      <c r="DC775" s="124" t="s">
        <v>107</v>
      </c>
      <c r="DD775" s="332">
        <v>15899245</v>
      </c>
      <c r="DE775" s="43">
        <v>1</v>
      </c>
      <c r="DF775" s="390">
        <v>1</v>
      </c>
      <c r="DG775" s="310">
        <v>45698</v>
      </c>
      <c r="DH775" s="8" t="s">
        <v>2497</v>
      </c>
      <c r="DI775" s="279" t="str" cm="1">
        <f t="array" ref="DI775">+IF(AND(C775&lt;&gt;"Vehículos Eléctricos",C775&lt;&gt;"Vehículos Híbridos",AD775="PERCENTIL 50"),
     IF(VLOOKUP(_xlfn.TEXTJOIN("_",FALSE,C775:E775),BD_Perc!$A:$P,_xlfn.IFS(BD!AE775="Intervalo de precio 1",12,BD!AE775="Intervalo de precio 2",13),FALSE)&lt;=1,
     VLOOKUP(_xlfn.TEXTJOIN("_",FALSE,C775:E775),BD_Perc!$A:$P,16,FALSE),"Ok P50"),
     "Ok P30/70 ó Híbrido/Eléctrico")</f>
        <v>Ok P30/70 ó Híbrido/Eléctrico</v>
      </c>
      <c r="DJ775" s="279" t="str">
        <f t="shared" si="73"/>
        <v>Vehículos Convencionales_Camperos/Camionetas_4x2</v>
      </c>
      <c r="DK775" s="331">
        <f t="shared" ref="DK775:DK838" si="77">+IF(C775=$F$1,Z775+CC775,Z775)</f>
        <v>176886000</v>
      </c>
      <c r="DL775" s="326"/>
    </row>
    <row r="776" spans="1:116" ht="25.5">
      <c r="A776" s="28">
        <v>771</v>
      </c>
      <c r="B776" s="49" t="s">
        <v>254</v>
      </c>
      <c r="C776" s="29" t="s">
        <v>0</v>
      </c>
      <c r="D776" s="29" t="s">
        <v>337</v>
      </c>
      <c r="E776" s="42" t="s">
        <v>346</v>
      </c>
      <c r="F776" s="42" t="s">
        <v>107</v>
      </c>
      <c r="G776" s="146" t="s">
        <v>1242</v>
      </c>
      <c r="H776" s="42" t="s">
        <v>400</v>
      </c>
      <c r="I776" s="28">
        <v>3006145</v>
      </c>
      <c r="J776" s="28" t="s">
        <v>1653</v>
      </c>
      <c r="K776" s="31" t="s">
        <v>375</v>
      </c>
      <c r="L776" s="121">
        <v>300</v>
      </c>
      <c r="M776" s="122">
        <v>5</v>
      </c>
      <c r="N776" s="34">
        <v>258000000</v>
      </c>
      <c r="O776" s="34">
        <f>+IFERROR(VLOOKUP(I776,Precio_Fasecolda!A:C,3,FALSE),IFERROR(VLOOKUP(I776,Precio_Fasecolda!B:C,2,FALSE),N776))</f>
        <v>258000000</v>
      </c>
      <c r="P776" s="34">
        <f t="shared" si="74"/>
        <v>0</v>
      </c>
      <c r="Q776" s="122" t="s">
        <v>979</v>
      </c>
      <c r="R776" s="28" t="s">
        <v>130</v>
      </c>
      <c r="S776" s="64" t="s">
        <v>112</v>
      </c>
      <c r="T776" s="28" t="s">
        <v>107</v>
      </c>
      <c r="U776" s="28" t="s">
        <v>107</v>
      </c>
      <c r="V776" s="42" t="s">
        <v>107</v>
      </c>
      <c r="W776" s="28" t="s">
        <v>107</v>
      </c>
      <c r="X776" s="28" t="s">
        <v>107</v>
      </c>
      <c r="Y776" s="28" t="str">
        <f t="shared" si="75"/>
        <v>N.A.</v>
      </c>
      <c r="Z776" s="292">
        <f t="shared" si="72"/>
        <v>245358000</v>
      </c>
      <c r="AA776" s="28" cm="1">
        <f t="array" aca="1" ref="AA776" ca="1">_xlfn.IFS(DK776&lt;$DK$4,1,AND(DK776&gt;=$DK$4,DK776&lt;=$AA$4),2,DK776&gt;$AA$4,3)</f>
        <v>3</v>
      </c>
      <c r="AB776" s="28">
        <v>0</v>
      </c>
      <c r="AC776" s="28" cm="1">
        <f t="array" aca="1" ref="AC776" ca="1">IF(AB776="PERCENTIL 30","",_xlfn.IFS(DK776&lt;$AC$4,1,DK776&gt;$AC$4,2))</f>
        <v>2</v>
      </c>
      <c r="AD776" s="28" t="str">
        <f>+IFERROR(VLOOKUP(_xlfn.TEXTJOIN("_", FALSE, C776:E776), BD_Perc!$A:$O, 15, FALSE),"Segmentación no encontrada o vehículo inactivo")</f>
        <v>PERCENTIL 30-70</v>
      </c>
      <c r="AE776" s="28" t="str" cm="1">
        <f t="array" ref="AE776">_xlfn.IFS(
    AD776 = "PERCENTIL 50",
    _xlfn.IFS(
        BD!DK776 &lt; VLOOKUP(_xlfn.TEXTJOIN("_", FALSE, C776:E776), BD_Perc!$A:$O, 11, FALSE), "Intervalo de precio 1",
        BD!DK776 &gt;= VLOOKUP(_xlfn.TEXTJOIN("_", FALSE, C776:E776), BD_Perc!$A:$O, 11, FALSE), "Intervalo de precio 2"
    ),
    AD776 = "PERCENTIL 30-70",
    _xlfn.IFS(
        BD!DK776 &lt; VLOOKUP(_xlfn.TEXTJOIN("_", FALSE, C776:E776), BD_Perc!$A:$O, 6, FALSE), "Intervalo de precio 1",
        BD!DK776 &lt; VLOOKUP(_xlfn.TEXTJOIN("_", FALSE, C776:E776), BD_Perc!$A:$O, 7, FALSE), "Intervalo de precio 2",
        BD!DK776 &gt;= VLOOKUP(_xlfn.TEXTJOIN("_", FALSE, C776:E776), BD_Perc!$A:$O, 7, FALSE), "Intervalo de precio 3"
    ),
    AD776="Segmentación no encontrada o vehículo inactivo","Segmentación no encontrada o vehículo inactivo"
)</f>
        <v>Intervalo de precio 2</v>
      </c>
      <c r="AF776" s="57" t="s">
        <v>2413</v>
      </c>
      <c r="AG776" s="35" t="b">
        <f t="shared" si="76"/>
        <v>1</v>
      </c>
      <c r="AH776" s="207">
        <v>4.9000000000000002E-2</v>
      </c>
      <c r="AI776" s="207">
        <v>4.9000000000000002E-2</v>
      </c>
      <c r="AJ776" s="207">
        <v>4.9000000000000002E-2</v>
      </c>
      <c r="AK776" s="207">
        <v>4.9000000000000002E-2</v>
      </c>
      <c r="AL776" s="207">
        <v>5.5E-2</v>
      </c>
      <c r="AM776" s="207">
        <v>5.5E-2</v>
      </c>
      <c r="AN776" s="28" t="s">
        <v>1251</v>
      </c>
      <c r="AO776" s="28" t="s">
        <v>1251</v>
      </c>
      <c r="AP776" s="28" t="s">
        <v>1251</v>
      </c>
      <c r="AQ776" s="123">
        <v>1</v>
      </c>
      <c r="AR776" s="38">
        <v>8689479</v>
      </c>
      <c r="AS776" s="38">
        <v>550358</v>
      </c>
      <c r="AT776" s="38">
        <v>1161868</v>
      </c>
      <c r="AU776" s="38" t="s">
        <v>107</v>
      </c>
      <c r="AV776" s="38" t="s">
        <v>107</v>
      </c>
      <c r="AW776" s="38">
        <v>11007170</v>
      </c>
      <c r="AX776" s="38">
        <v>794963</v>
      </c>
      <c r="AY776" s="38" t="s">
        <v>107</v>
      </c>
      <c r="AZ776" s="38">
        <v>489208</v>
      </c>
      <c r="BA776" s="38" t="s">
        <v>107</v>
      </c>
      <c r="BB776" s="38" t="s">
        <v>107</v>
      </c>
      <c r="BC776" s="38" t="s">
        <v>107</v>
      </c>
      <c r="BD776" s="38" t="s">
        <v>107</v>
      </c>
      <c r="BE776" s="38" t="s">
        <v>107</v>
      </c>
      <c r="BF776" s="38" t="s">
        <v>107</v>
      </c>
      <c r="BG776" s="38">
        <v>3057548</v>
      </c>
      <c r="BH776" s="38">
        <v>3057548</v>
      </c>
      <c r="BI776" s="38">
        <v>3057548</v>
      </c>
      <c r="BJ776" s="38">
        <v>3057548</v>
      </c>
      <c r="BK776" s="38">
        <v>0</v>
      </c>
      <c r="BL776" s="38">
        <v>0</v>
      </c>
      <c r="BM776" s="38">
        <v>1100717</v>
      </c>
      <c r="BN776" s="38">
        <v>1834529</v>
      </c>
      <c r="BO776" s="38">
        <v>3913660</v>
      </c>
      <c r="BP776" s="38">
        <v>7705019</v>
      </c>
      <c r="BQ776" s="38">
        <v>281294</v>
      </c>
      <c r="BR776" s="38">
        <v>4280567</v>
      </c>
      <c r="BS776" s="38">
        <v>1039566</v>
      </c>
      <c r="BT776" s="38" t="s">
        <v>107</v>
      </c>
      <c r="BU776" s="38" t="s">
        <v>107</v>
      </c>
      <c r="BV776" s="38" t="s">
        <v>107</v>
      </c>
      <c r="BW776" s="38">
        <v>4280567</v>
      </c>
      <c r="BX776" s="38">
        <v>305755</v>
      </c>
      <c r="BY776" s="38">
        <v>3057548</v>
      </c>
      <c r="BZ776" s="38">
        <v>10395661</v>
      </c>
      <c r="CA776" s="38">
        <v>0</v>
      </c>
      <c r="CB776" s="38">
        <v>1345321</v>
      </c>
      <c r="CC776" s="330" t="s">
        <v>107</v>
      </c>
      <c r="CD776" s="38" t="s">
        <v>107</v>
      </c>
      <c r="CE776" s="38">
        <v>6115094</v>
      </c>
      <c r="CF776" s="38">
        <v>8561132</v>
      </c>
      <c r="CG776" s="38">
        <v>12230189</v>
      </c>
      <c r="CH776" s="53" t="s">
        <v>176</v>
      </c>
      <c r="CI776" s="53" t="s">
        <v>176</v>
      </c>
      <c r="CJ776" s="53" t="s">
        <v>176</v>
      </c>
      <c r="CK776" s="53" t="s">
        <v>176</v>
      </c>
      <c r="CL776" s="53" t="s">
        <v>176</v>
      </c>
      <c r="CM776" s="53" t="s">
        <v>176</v>
      </c>
      <c r="CN776" s="53" t="s">
        <v>107</v>
      </c>
      <c r="CO776" s="158" t="s">
        <v>107</v>
      </c>
      <c r="CP776" s="158" t="s">
        <v>107</v>
      </c>
      <c r="CQ776" s="158" t="s">
        <v>107</v>
      </c>
      <c r="CR776" s="158" t="s">
        <v>107</v>
      </c>
      <c r="CS776" s="158" t="s">
        <v>107</v>
      </c>
      <c r="CT776" s="158" t="s">
        <v>107</v>
      </c>
      <c r="CU776" s="158" t="s">
        <v>107</v>
      </c>
      <c r="CV776" s="158" t="s">
        <v>107</v>
      </c>
      <c r="CW776" s="158" t="s">
        <v>107</v>
      </c>
      <c r="CX776" s="158" t="s">
        <v>107</v>
      </c>
      <c r="CY776" s="158" t="s">
        <v>107</v>
      </c>
      <c r="CZ776" s="158" t="s">
        <v>107</v>
      </c>
      <c r="DA776" s="158" t="s">
        <v>107</v>
      </c>
      <c r="DB776" s="158" t="s">
        <v>107</v>
      </c>
      <c r="DC776" s="158" t="s">
        <v>107</v>
      </c>
      <c r="DD776" s="332">
        <v>15899245</v>
      </c>
      <c r="DE776" s="43">
        <v>1</v>
      </c>
      <c r="DF776" s="390">
        <v>1</v>
      </c>
      <c r="DG776" s="310"/>
      <c r="DH776" s="203"/>
      <c r="DI776" s="279" t="str" cm="1">
        <f t="array" ref="DI776">+IF(AND(C776&lt;&gt;"Vehículos Eléctricos",C776&lt;&gt;"Vehículos Híbridos",AD776="PERCENTIL 50"),
     IF(VLOOKUP(_xlfn.TEXTJOIN("_",FALSE,C776:E776),BD_Perc!$A:$P,_xlfn.IFS(BD!AE776="Intervalo de precio 1",12,BD!AE776="Intervalo de precio 2",13),FALSE)&lt;=1,
     VLOOKUP(_xlfn.TEXTJOIN("_",FALSE,C776:E776),BD_Perc!$A:$P,16,FALSE),"Ok P50"),
     "Ok P30/70 ó Híbrido/Eléctrico")</f>
        <v>Ok P30/70 ó Híbrido/Eléctrico</v>
      </c>
      <c r="DJ776" s="279" t="str">
        <f t="shared" si="73"/>
        <v>Vehículos Convencionales_Camperos/Camionetas_4x4</v>
      </c>
      <c r="DK776" s="331">
        <f t="shared" si="77"/>
        <v>245358000</v>
      </c>
      <c r="DL776" s="326"/>
    </row>
    <row r="777" spans="1:116" ht="25.5">
      <c r="A777" s="28">
        <v>772</v>
      </c>
      <c r="B777" s="49" t="s">
        <v>254</v>
      </c>
      <c r="C777" s="29" t="s">
        <v>0</v>
      </c>
      <c r="D777" s="29" t="s">
        <v>337</v>
      </c>
      <c r="E777" s="42" t="s">
        <v>346</v>
      </c>
      <c r="F777" s="42" t="s">
        <v>107</v>
      </c>
      <c r="G777" s="146" t="s">
        <v>1654</v>
      </c>
      <c r="H777" s="42" t="s">
        <v>400</v>
      </c>
      <c r="I777" s="28">
        <v>3006146</v>
      </c>
      <c r="J777" s="28" t="s">
        <v>1655</v>
      </c>
      <c r="K777" s="31" t="s">
        <v>363</v>
      </c>
      <c r="L777" s="121">
        <v>400</v>
      </c>
      <c r="M777" s="122">
        <v>5</v>
      </c>
      <c r="N777" s="34">
        <v>280000000</v>
      </c>
      <c r="O777" s="34">
        <f>+IFERROR(VLOOKUP(I777,Precio_Fasecolda!A:C,3,FALSE),IFERROR(VLOOKUP(I777,Precio_Fasecolda!B:C,2,FALSE),N777))</f>
        <v>280000000</v>
      </c>
      <c r="P777" s="34">
        <f t="shared" si="74"/>
        <v>0</v>
      </c>
      <c r="Q777" s="122" t="s">
        <v>979</v>
      </c>
      <c r="R777" s="28" t="s">
        <v>130</v>
      </c>
      <c r="S777" s="64" t="s">
        <v>112</v>
      </c>
      <c r="T777" s="28" t="s">
        <v>107</v>
      </c>
      <c r="U777" s="28" t="s">
        <v>107</v>
      </c>
      <c r="V777" s="42" t="s">
        <v>107</v>
      </c>
      <c r="W777" s="28" t="s">
        <v>107</v>
      </c>
      <c r="X777" s="28" t="s">
        <v>107</v>
      </c>
      <c r="Y777" s="28" t="str">
        <f t="shared" si="75"/>
        <v>N.A.</v>
      </c>
      <c r="Z777" s="292">
        <f t="shared" si="72"/>
        <v>266280000</v>
      </c>
      <c r="AA777" s="28" cm="1">
        <f t="array" aca="1" ref="AA777" ca="1">_xlfn.IFS(DK777&lt;$DK$4,1,AND(DK777&gt;=$DK$4,DK777&lt;=$AA$4),2,DK777&gt;$AA$4,3)</f>
        <v>3</v>
      </c>
      <c r="AB777" s="28">
        <v>0</v>
      </c>
      <c r="AC777" s="28" cm="1">
        <f t="array" aca="1" ref="AC777" ca="1">IF(AB777="PERCENTIL 30","",_xlfn.IFS(DK777&lt;$AC$4,1,DK777&gt;$AC$4,2))</f>
        <v>2</v>
      </c>
      <c r="AD777" s="28" t="str">
        <f>+IFERROR(VLOOKUP(_xlfn.TEXTJOIN("_", FALSE, C777:E777), BD_Perc!$A:$O, 15, FALSE),"Segmentación no encontrada o vehículo inactivo")</f>
        <v>PERCENTIL 30-70</v>
      </c>
      <c r="AE777" s="28" t="str" cm="1">
        <f t="array" ref="AE777">_xlfn.IFS(
    AD777 = "PERCENTIL 50",
    _xlfn.IFS(
        BD!DK777 &lt; VLOOKUP(_xlfn.TEXTJOIN("_", FALSE, C777:E777), BD_Perc!$A:$O, 11, FALSE), "Intervalo de precio 1",
        BD!DK777 &gt;= VLOOKUP(_xlfn.TEXTJOIN("_", FALSE, C777:E777), BD_Perc!$A:$O, 11, FALSE), "Intervalo de precio 2"
    ),
    AD777 = "PERCENTIL 30-70",
    _xlfn.IFS(
        BD!DK777 &lt; VLOOKUP(_xlfn.TEXTJOIN("_", FALSE, C777:E777), BD_Perc!$A:$O, 6, FALSE), "Intervalo de precio 1",
        BD!DK777 &lt; VLOOKUP(_xlfn.TEXTJOIN("_", FALSE, C777:E777), BD_Perc!$A:$O, 7, FALSE), "Intervalo de precio 2",
        BD!DK777 &gt;= VLOOKUP(_xlfn.TEXTJOIN("_", FALSE, C777:E777), BD_Perc!$A:$O, 7, FALSE), "Intervalo de precio 3"
    ),
    AD777="Segmentación no encontrada o vehículo inactivo","Segmentación no encontrada o vehículo inactivo"
)</f>
        <v>Intervalo de precio 2</v>
      </c>
      <c r="AF777" s="57" t="s">
        <v>2413</v>
      </c>
      <c r="AG777" s="35" t="b">
        <f t="shared" si="76"/>
        <v>1</v>
      </c>
      <c r="AH777" s="207">
        <v>4.9000000000000002E-2</v>
      </c>
      <c r="AI777" s="207">
        <v>4.9000000000000002E-2</v>
      </c>
      <c r="AJ777" s="207">
        <v>4.9000000000000002E-2</v>
      </c>
      <c r="AK777" s="207">
        <v>4.9000000000000002E-2</v>
      </c>
      <c r="AL777" s="207">
        <v>5.5E-2</v>
      </c>
      <c r="AM777" s="207">
        <v>5.5E-2</v>
      </c>
      <c r="AN777" s="28" t="s">
        <v>1251</v>
      </c>
      <c r="AO777" s="28" t="s">
        <v>1251</v>
      </c>
      <c r="AP777" s="28" t="s">
        <v>1251</v>
      </c>
      <c r="AQ777" s="123">
        <v>1</v>
      </c>
      <c r="AR777" s="38">
        <v>8689479</v>
      </c>
      <c r="AS777" s="38">
        <v>550358</v>
      </c>
      <c r="AT777" s="38">
        <v>1161868</v>
      </c>
      <c r="AU777" s="38" t="s">
        <v>107</v>
      </c>
      <c r="AV777" s="38" t="s">
        <v>107</v>
      </c>
      <c r="AW777" s="38">
        <v>11007170</v>
      </c>
      <c r="AX777" s="38">
        <v>794963</v>
      </c>
      <c r="AY777" s="38">
        <v>794963</v>
      </c>
      <c r="AZ777" s="38">
        <v>489208</v>
      </c>
      <c r="BA777" s="38" t="s">
        <v>107</v>
      </c>
      <c r="BB777" s="38" t="s">
        <v>107</v>
      </c>
      <c r="BC777" s="38" t="s">
        <v>107</v>
      </c>
      <c r="BD777" s="38" t="s">
        <v>107</v>
      </c>
      <c r="BE777" s="38" t="s">
        <v>107</v>
      </c>
      <c r="BF777" s="38">
        <v>3057548</v>
      </c>
      <c r="BG777" s="38">
        <v>3057548</v>
      </c>
      <c r="BH777" s="38">
        <v>3057548</v>
      </c>
      <c r="BI777" s="38">
        <v>3057548</v>
      </c>
      <c r="BJ777" s="38">
        <v>3057548</v>
      </c>
      <c r="BK777" s="38">
        <v>0</v>
      </c>
      <c r="BL777" s="38">
        <v>0</v>
      </c>
      <c r="BM777" s="38">
        <v>1100717</v>
      </c>
      <c r="BN777" s="38">
        <v>1834529</v>
      </c>
      <c r="BO777" s="38">
        <v>3913660</v>
      </c>
      <c r="BP777" s="38">
        <v>7705019</v>
      </c>
      <c r="BQ777" s="38">
        <v>281294</v>
      </c>
      <c r="BR777" s="38">
        <v>4280567</v>
      </c>
      <c r="BS777" s="38">
        <v>1039566</v>
      </c>
      <c r="BT777" s="38" t="s">
        <v>107</v>
      </c>
      <c r="BU777" s="38" t="s">
        <v>107</v>
      </c>
      <c r="BV777" s="38" t="s">
        <v>107</v>
      </c>
      <c r="BW777" s="38">
        <v>4280567</v>
      </c>
      <c r="BX777" s="38">
        <v>305755</v>
      </c>
      <c r="BY777" s="38">
        <v>3057548</v>
      </c>
      <c r="BZ777" s="38">
        <v>10395661</v>
      </c>
      <c r="CA777" s="38">
        <v>0</v>
      </c>
      <c r="CB777" s="38">
        <v>1345321</v>
      </c>
      <c r="CC777" s="330" t="s">
        <v>107</v>
      </c>
      <c r="CD777" s="38" t="s">
        <v>107</v>
      </c>
      <c r="CE777" s="38">
        <v>6115094</v>
      </c>
      <c r="CF777" s="38">
        <v>8561132</v>
      </c>
      <c r="CG777" s="38">
        <v>12230189</v>
      </c>
      <c r="CH777" s="53" t="s">
        <v>176</v>
      </c>
      <c r="CI777" s="53" t="s">
        <v>176</v>
      </c>
      <c r="CJ777" s="53" t="s">
        <v>176</v>
      </c>
      <c r="CK777" s="53" t="s">
        <v>176</v>
      </c>
      <c r="CL777" s="53" t="s">
        <v>176</v>
      </c>
      <c r="CM777" s="53" t="s">
        <v>176</v>
      </c>
      <c r="CN777" s="53" t="s">
        <v>107</v>
      </c>
      <c r="CO777" s="124" t="s">
        <v>107</v>
      </c>
      <c r="CP777" s="124" t="s">
        <v>107</v>
      </c>
      <c r="CQ777" s="124" t="s">
        <v>107</v>
      </c>
      <c r="CR777" s="124" t="s">
        <v>107</v>
      </c>
      <c r="CS777" s="124" t="s">
        <v>107</v>
      </c>
      <c r="CT777" s="124" t="s">
        <v>107</v>
      </c>
      <c r="CU777" s="124" t="s">
        <v>107</v>
      </c>
      <c r="CV777" s="124" t="s">
        <v>107</v>
      </c>
      <c r="CW777" s="124" t="s">
        <v>107</v>
      </c>
      <c r="CX777" s="124" t="s">
        <v>107</v>
      </c>
      <c r="CY777" s="124" t="s">
        <v>107</v>
      </c>
      <c r="CZ777" s="124" t="s">
        <v>107</v>
      </c>
      <c r="DA777" s="124" t="s">
        <v>107</v>
      </c>
      <c r="DB777" s="124" t="s">
        <v>107</v>
      </c>
      <c r="DC777" s="124" t="s">
        <v>107</v>
      </c>
      <c r="DD777" s="332">
        <v>15899245</v>
      </c>
      <c r="DE777" s="43">
        <v>1</v>
      </c>
      <c r="DF777" s="390">
        <v>1</v>
      </c>
      <c r="DG777" s="310"/>
      <c r="DH777" s="203"/>
      <c r="DI777" s="279" t="str" cm="1">
        <f t="array" ref="DI777">+IF(AND(C777&lt;&gt;"Vehículos Eléctricos",C777&lt;&gt;"Vehículos Híbridos",AD777="PERCENTIL 50"),
     IF(VLOOKUP(_xlfn.TEXTJOIN("_",FALSE,C777:E777),BD_Perc!$A:$P,_xlfn.IFS(BD!AE777="Intervalo de precio 1",12,BD!AE777="Intervalo de precio 2",13),FALSE)&lt;=1,
     VLOOKUP(_xlfn.TEXTJOIN("_",FALSE,C777:E777),BD_Perc!$A:$P,16,FALSE),"Ok P50"),
     "Ok P30/70 ó Híbrido/Eléctrico")</f>
        <v>Ok P30/70 ó Híbrido/Eléctrico</v>
      </c>
      <c r="DJ777" s="279" t="str">
        <f t="shared" si="73"/>
        <v>Vehículos Convencionales_Camperos/Camionetas_4x4</v>
      </c>
      <c r="DK777" s="331">
        <f t="shared" si="77"/>
        <v>266280000</v>
      </c>
      <c r="DL777" s="326"/>
    </row>
    <row r="778" spans="1:116" ht="25.5">
      <c r="A778" s="28">
        <v>773</v>
      </c>
      <c r="B778" s="49" t="s">
        <v>254</v>
      </c>
      <c r="C778" s="29" t="s">
        <v>0</v>
      </c>
      <c r="D778" s="29" t="s">
        <v>337</v>
      </c>
      <c r="E778" s="42" t="s">
        <v>346</v>
      </c>
      <c r="F778" s="42" t="s">
        <v>107</v>
      </c>
      <c r="G778" s="116" t="s">
        <v>1656</v>
      </c>
      <c r="H778" s="42" t="s">
        <v>400</v>
      </c>
      <c r="I778" s="28">
        <v>3006147</v>
      </c>
      <c r="J778" s="28" t="s">
        <v>1657</v>
      </c>
      <c r="K778" s="31" t="s">
        <v>142</v>
      </c>
      <c r="L778" s="121">
        <v>181</v>
      </c>
      <c r="M778" s="122">
        <v>5</v>
      </c>
      <c r="N778" s="34">
        <v>147000000</v>
      </c>
      <c r="O778" s="34">
        <f>+IFERROR(VLOOKUP(I778,Precio_Fasecolda!A:C,3,FALSE),IFERROR(VLOOKUP(I778,Precio_Fasecolda!B:C,2,FALSE),N778))</f>
        <v>147000000</v>
      </c>
      <c r="P778" s="34">
        <f t="shared" si="74"/>
        <v>0</v>
      </c>
      <c r="Q778" s="64" t="s">
        <v>346</v>
      </c>
      <c r="R778" s="28" t="s">
        <v>130</v>
      </c>
      <c r="S778" s="64" t="s">
        <v>112</v>
      </c>
      <c r="T778" s="28" t="s">
        <v>107</v>
      </c>
      <c r="U778" s="28" t="s">
        <v>107</v>
      </c>
      <c r="V778" s="42" t="s">
        <v>107</v>
      </c>
      <c r="W778" s="28" t="s">
        <v>107</v>
      </c>
      <c r="X778" s="28" t="s">
        <v>107</v>
      </c>
      <c r="Y778" s="28" t="str">
        <f t="shared" si="75"/>
        <v>N.A.</v>
      </c>
      <c r="Z778" s="292">
        <f t="shared" si="72"/>
        <v>139797000</v>
      </c>
      <c r="AA778" s="28" cm="1">
        <f t="array" aca="1" ref="AA778" ca="1">_xlfn.IFS(DK778&lt;$DK$4,1,AND(DK778&gt;=$DK$4,DK778&lt;=$AA$4),2,DK778&gt;$AA$4,3)</f>
        <v>2</v>
      </c>
      <c r="AB778" s="28">
        <v>0</v>
      </c>
      <c r="AC778" s="28" cm="1">
        <f t="array" aca="1" ref="AC778" ca="1">IF(AB778="PERCENTIL 30","",_xlfn.IFS(DK778&lt;$AC$4,1,DK778&gt;$AC$4,2))</f>
        <v>1</v>
      </c>
      <c r="AD778" s="28" t="str">
        <f>+IFERROR(VLOOKUP(_xlfn.TEXTJOIN("_", FALSE, C778:E778), BD_Perc!$A:$O, 15, FALSE),"Segmentación no encontrada o vehículo inactivo")</f>
        <v>PERCENTIL 30-70</v>
      </c>
      <c r="AE778" s="28" t="str" cm="1">
        <f t="array" ref="AE778">_xlfn.IFS(
    AD778 = "PERCENTIL 50",
    _xlfn.IFS(
        BD!DK778 &lt; VLOOKUP(_xlfn.TEXTJOIN("_", FALSE, C778:E778), BD_Perc!$A:$O, 11, FALSE), "Intervalo de precio 1",
        BD!DK778 &gt;= VLOOKUP(_xlfn.TEXTJOIN("_", FALSE, C778:E778), BD_Perc!$A:$O, 11, FALSE), "Intervalo de precio 2"
    ),
    AD778 = "PERCENTIL 30-70",
    _xlfn.IFS(
        BD!DK778 &lt; VLOOKUP(_xlfn.TEXTJOIN("_", FALSE, C778:E778), BD_Perc!$A:$O, 6, FALSE), "Intervalo de precio 1",
        BD!DK778 &lt; VLOOKUP(_xlfn.TEXTJOIN("_", FALSE, C778:E778), BD_Perc!$A:$O, 7, FALSE), "Intervalo de precio 2",
        BD!DK778 &gt;= VLOOKUP(_xlfn.TEXTJOIN("_", FALSE, C778:E778), BD_Perc!$A:$O, 7, FALSE), "Intervalo de precio 3"
    ),
    AD778="Segmentación no encontrada o vehículo inactivo","Segmentación no encontrada o vehículo inactivo"
)</f>
        <v>Intervalo de precio 1</v>
      </c>
      <c r="AF778" s="57" t="s">
        <v>2412</v>
      </c>
      <c r="AG778" s="35" t="b">
        <f t="shared" si="76"/>
        <v>1</v>
      </c>
      <c r="AH778" s="207">
        <v>4.9000000000000002E-2</v>
      </c>
      <c r="AI778" s="207">
        <v>4.9000000000000002E-2</v>
      </c>
      <c r="AJ778" s="207">
        <v>4.9000000000000002E-2</v>
      </c>
      <c r="AK778" s="207">
        <v>4.9000000000000002E-2</v>
      </c>
      <c r="AL778" s="207">
        <v>5.5E-2</v>
      </c>
      <c r="AM778" s="207">
        <v>5.5E-2</v>
      </c>
      <c r="AN778" s="28" t="s">
        <v>1251</v>
      </c>
      <c r="AO778" s="28" t="s">
        <v>1251</v>
      </c>
      <c r="AP778" s="28" t="s">
        <v>1251</v>
      </c>
      <c r="AQ778" s="123">
        <v>1</v>
      </c>
      <c r="AR778" s="38">
        <v>8689479</v>
      </c>
      <c r="AS778" s="38">
        <v>550358</v>
      </c>
      <c r="AT778" s="38">
        <v>1161868</v>
      </c>
      <c r="AU778" s="38" t="s">
        <v>107</v>
      </c>
      <c r="AV778" s="38" t="s">
        <v>107</v>
      </c>
      <c r="AW778" s="38">
        <v>11007170</v>
      </c>
      <c r="AX778" s="38">
        <v>794963</v>
      </c>
      <c r="AY778" s="38" t="s">
        <v>107</v>
      </c>
      <c r="AZ778" s="38">
        <v>489208</v>
      </c>
      <c r="BA778" s="38" t="s">
        <v>107</v>
      </c>
      <c r="BB778" s="38" t="s">
        <v>107</v>
      </c>
      <c r="BC778" s="38" t="s">
        <v>107</v>
      </c>
      <c r="BD778" s="38" t="s">
        <v>107</v>
      </c>
      <c r="BE778" s="38" t="s">
        <v>107</v>
      </c>
      <c r="BF778" s="38" t="s">
        <v>107</v>
      </c>
      <c r="BG778" s="38">
        <v>3057548</v>
      </c>
      <c r="BH778" s="38">
        <v>3057548</v>
      </c>
      <c r="BI778" s="38">
        <v>3057548</v>
      </c>
      <c r="BJ778" s="38">
        <v>3057548</v>
      </c>
      <c r="BK778" s="38" t="s">
        <v>107</v>
      </c>
      <c r="BL778" s="38">
        <v>1589924</v>
      </c>
      <c r="BM778" s="38">
        <v>1100717</v>
      </c>
      <c r="BN778" s="38">
        <v>1834529</v>
      </c>
      <c r="BO778" s="38">
        <v>3913660</v>
      </c>
      <c r="BP778" s="38">
        <v>7705019</v>
      </c>
      <c r="BQ778" s="38">
        <v>281294</v>
      </c>
      <c r="BR778" s="38">
        <v>4280567</v>
      </c>
      <c r="BS778" s="38">
        <v>1039566</v>
      </c>
      <c r="BT778" s="38" t="s">
        <v>107</v>
      </c>
      <c r="BU778" s="38" t="s">
        <v>107</v>
      </c>
      <c r="BV778" s="38" t="s">
        <v>107</v>
      </c>
      <c r="BW778" s="38">
        <v>4280567</v>
      </c>
      <c r="BX778" s="38">
        <v>305755</v>
      </c>
      <c r="BY778" s="38">
        <v>3057548</v>
      </c>
      <c r="BZ778" s="38">
        <v>10395661</v>
      </c>
      <c r="CA778" s="38" t="s">
        <v>107</v>
      </c>
      <c r="CB778" s="38">
        <v>1345321</v>
      </c>
      <c r="CC778" s="330">
        <v>0</v>
      </c>
      <c r="CD778" s="38">
        <v>0</v>
      </c>
      <c r="CE778" s="38">
        <v>6115094</v>
      </c>
      <c r="CF778" s="38">
        <v>8561132</v>
      </c>
      <c r="CG778" s="38">
        <v>12230189</v>
      </c>
      <c r="CH778" s="53" t="s">
        <v>114</v>
      </c>
      <c r="CI778" s="53" t="s">
        <v>114</v>
      </c>
      <c r="CJ778" s="53" t="s">
        <v>113</v>
      </c>
      <c r="CK778" s="53" t="s">
        <v>113</v>
      </c>
      <c r="CL778" s="53" t="s">
        <v>113</v>
      </c>
      <c r="CM778" s="53" t="s">
        <v>113</v>
      </c>
      <c r="CN778" s="53" t="s">
        <v>114</v>
      </c>
      <c r="CO778" s="60" t="s">
        <v>107</v>
      </c>
      <c r="CP778" s="64" t="s">
        <v>107</v>
      </c>
      <c r="CQ778" s="64" t="s">
        <v>107</v>
      </c>
      <c r="CR778" s="64" t="s">
        <v>107</v>
      </c>
      <c r="CS778" s="64" t="s">
        <v>107</v>
      </c>
      <c r="CT778" s="64" t="s">
        <v>107</v>
      </c>
      <c r="CU778" s="64" t="s">
        <v>107</v>
      </c>
      <c r="CV778" s="64" t="s">
        <v>107</v>
      </c>
      <c r="CW778" s="64" t="s">
        <v>107</v>
      </c>
      <c r="CX778" s="64" t="s">
        <v>107</v>
      </c>
      <c r="CY778" s="64" t="s">
        <v>107</v>
      </c>
      <c r="CZ778" s="64" t="s">
        <v>107</v>
      </c>
      <c r="DA778" s="64" t="s">
        <v>107</v>
      </c>
      <c r="DB778" s="64" t="s">
        <v>107</v>
      </c>
      <c r="DC778" s="64" t="s">
        <v>107</v>
      </c>
      <c r="DD778" s="332">
        <v>15899245</v>
      </c>
      <c r="DE778" s="43">
        <v>1</v>
      </c>
      <c r="DF778" s="390">
        <v>1</v>
      </c>
      <c r="DG778" s="310"/>
      <c r="DH778" s="203"/>
      <c r="DI778" s="279" t="str" cm="1">
        <f t="array" ref="DI778">+IF(AND(C778&lt;&gt;"Vehículos Eléctricos",C778&lt;&gt;"Vehículos Híbridos",AD778="PERCENTIL 50"),
     IF(VLOOKUP(_xlfn.TEXTJOIN("_",FALSE,C778:E778),BD_Perc!$A:$P,_xlfn.IFS(BD!AE778="Intervalo de precio 1",12,BD!AE778="Intervalo de precio 2",13),FALSE)&lt;=1,
     VLOOKUP(_xlfn.TEXTJOIN("_",FALSE,C778:E778),BD_Perc!$A:$P,16,FALSE),"Ok P50"),
     "Ok P30/70 ó Híbrido/Eléctrico")</f>
        <v>Ok P30/70 ó Híbrido/Eléctrico</v>
      </c>
      <c r="DJ778" s="279" t="str">
        <f t="shared" si="73"/>
        <v>Vehículos Convencionales_Camperos/Camionetas_4x4</v>
      </c>
      <c r="DK778" s="331">
        <f t="shared" si="77"/>
        <v>139797000</v>
      </c>
      <c r="DL778" s="326"/>
    </row>
    <row r="779" spans="1:116" ht="25.5">
      <c r="A779" s="28">
        <v>774</v>
      </c>
      <c r="B779" s="49" t="s">
        <v>254</v>
      </c>
      <c r="C779" s="29" t="s">
        <v>0</v>
      </c>
      <c r="D779" s="29" t="s">
        <v>337</v>
      </c>
      <c r="E779" s="42" t="s">
        <v>346</v>
      </c>
      <c r="F779" s="42" t="s">
        <v>107</v>
      </c>
      <c r="G779" s="116" t="s">
        <v>1658</v>
      </c>
      <c r="H779" s="42" t="s">
        <v>400</v>
      </c>
      <c r="I779" s="28">
        <v>3006148</v>
      </c>
      <c r="J779" s="28" t="s">
        <v>1659</v>
      </c>
      <c r="K779" s="31" t="s">
        <v>307</v>
      </c>
      <c r="L779" s="121">
        <v>250</v>
      </c>
      <c r="M779" s="122">
        <v>5</v>
      </c>
      <c r="N779" s="34">
        <v>172000000</v>
      </c>
      <c r="O779" s="34">
        <f>+IFERROR(VLOOKUP(I779,Precio_Fasecolda!A:C,3,FALSE),IFERROR(VLOOKUP(I779,Precio_Fasecolda!B:C,2,FALSE),N779))</f>
        <v>172000000</v>
      </c>
      <c r="P779" s="34">
        <f t="shared" si="74"/>
        <v>0</v>
      </c>
      <c r="Q779" s="64" t="s">
        <v>346</v>
      </c>
      <c r="R779" s="28" t="s">
        <v>130</v>
      </c>
      <c r="S779" s="64" t="s">
        <v>112</v>
      </c>
      <c r="T779" s="28" t="s">
        <v>107</v>
      </c>
      <c r="U779" s="28" t="s">
        <v>107</v>
      </c>
      <c r="V779" s="42" t="s">
        <v>107</v>
      </c>
      <c r="W779" s="28" t="s">
        <v>107</v>
      </c>
      <c r="X779" s="28" t="s">
        <v>107</v>
      </c>
      <c r="Y779" s="28" t="str">
        <f t="shared" si="75"/>
        <v>N.A.</v>
      </c>
      <c r="Z779" s="292">
        <f t="shared" si="72"/>
        <v>163572000</v>
      </c>
      <c r="AA779" s="28" cm="1">
        <f t="array" aca="1" ref="AA779" ca="1">_xlfn.IFS(DK779&lt;$DK$4,1,AND(DK779&gt;=$DK$4,DK779&lt;=$AA$4),2,DK779&gt;$AA$4,3)</f>
        <v>2</v>
      </c>
      <c r="AB779" s="28">
        <v>0</v>
      </c>
      <c r="AC779" s="28" cm="1">
        <f t="array" aca="1" ref="AC779" ca="1">IF(AB779="PERCENTIL 30","",_xlfn.IFS(DK779&lt;$AC$4,1,DK779&gt;$AC$4,2))</f>
        <v>2</v>
      </c>
      <c r="AD779" s="28" t="str">
        <f>+IFERROR(VLOOKUP(_xlfn.TEXTJOIN("_", FALSE, C779:E779), BD_Perc!$A:$O, 15, FALSE),"Segmentación no encontrada o vehículo inactivo")</f>
        <v>PERCENTIL 30-70</v>
      </c>
      <c r="AE779" s="28" t="str" cm="1">
        <f t="array" ref="AE779">_xlfn.IFS(
    AD779 = "PERCENTIL 50",
    _xlfn.IFS(
        BD!DK779 &lt; VLOOKUP(_xlfn.TEXTJOIN("_", FALSE, C779:E779), BD_Perc!$A:$O, 11, FALSE), "Intervalo de precio 1",
        BD!DK779 &gt;= VLOOKUP(_xlfn.TEXTJOIN("_", FALSE, C779:E779), BD_Perc!$A:$O, 11, FALSE), "Intervalo de precio 2"
    ),
    AD779 = "PERCENTIL 30-70",
    _xlfn.IFS(
        BD!DK779 &lt; VLOOKUP(_xlfn.TEXTJOIN("_", FALSE, C779:E779), BD_Perc!$A:$O, 6, FALSE), "Intervalo de precio 1",
        BD!DK779 &lt; VLOOKUP(_xlfn.TEXTJOIN("_", FALSE, C779:E779), BD_Perc!$A:$O, 7, FALSE), "Intervalo de precio 2",
        BD!DK779 &gt;= VLOOKUP(_xlfn.TEXTJOIN("_", FALSE, C779:E779), BD_Perc!$A:$O, 7, FALSE), "Intervalo de precio 3"
    ),
    AD779="Segmentación no encontrada o vehículo inactivo","Segmentación no encontrada o vehículo inactivo"
)</f>
        <v>Intervalo de precio 1</v>
      </c>
      <c r="AF779" s="57" t="s">
        <v>2412</v>
      </c>
      <c r="AG779" s="35" t="b">
        <f t="shared" si="76"/>
        <v>1</v>
      </c>
      <c r="AH779" s="207">
        <v>4.9000000000000002E-2</v>
      </c>
      <c r="AI779" s="207">
        <v>4.9000000000000002E-2</v>
      </c>
      <c r="AJ779" s="207">
        <v>4.9000000000000002E-2</v>
      </c>
      <c r="AK779" s="207">
        <v>4.9000000000000002E-2</v>
      </c>
      <c r="AL779" s="207">
        <v>5.5E-2</v>
      </c>
      <c r="AM779" s="207">
        <v>5.5E-2</v>
      </c>
      <c r="AN779" s="28" t="s">
        <v>1251</v>
      </c>
      <c r="AO779" s="28" t="s">
        <v>1251</v>
      </c>
      <c r="AP779" s="28" t="s">
        <v>1251</v>
      </c>
      <c r="AQ779" s="123">
        <v>1</v>
      </c>
      <c r="AR779" s="38">
        <v>8689479</v>
      </c>
      <c r="AS779" s="38">
        <v>550358</v>
      </c>
      <c r="AT779" s="38">
        <v>1161868</v>
      </c>
      <c r="AU779" s="38" t="s">
        <v>107</v>
      </c>
      <c r="AV779" s="38" t="s">
        <v>107</v>
      </c>
      <c r="AW779" s="38">
        <v>11007170</v>
      </c>
      <c r="AX779" s="38">
        <v>794963</v>
      </c>
      <c r="AY779" s="38" t="s">
        <v>107</v>
      </c>
      <c r="AZ779" s="38">
        <v>489208</v>
      </c>
      <c r="BA779" s="38" t="s">
        <v>107</v>
      </c>
      <c r="BB779" s="38" t="s">
        <v>107</v>
      </c>
      <c r="BC779" s="38" t="s">
        <v>107</v>
      </c>
      <c r="BD779" s="38" t="s">
        <v>107</v>
      </c>
      <c r="BE779" s="38" t="s">
        <v>107</v>
      </c>
      <c r="BF779" s="38" t="s">
        <v>107</v>
      </c>
      <c r="BG779" s="38">
        <v>3057548</v>
      </c>
      <c r="BH779" s="38">
        <v>3057548</v>
      </c>
      <c r="BI779" s="38">
        <v>3057548</v>
      </c>
      <c r="BJ779" s="38">
        <v>3057548</v>
      </c>
      <c r="BK779" s="38" t="s">
        <v>107</v>
      </c>
      <c r="BL779" s="38" t="s">
        <v>107</v>
      </c>
      <c r="BM779" s="38">
        <v>1100717</v>
      </c>
      <c r="BN779" s="38">
        <v>1834529</v>
      </c>
      <c r="BO779" s="38">
        <v>3913660</v>
      </c>
      <c r="BP779" s="38">
        <v>7705019</v>
      </c>
      <c r="BQ779" s="38">
        <v>281294</v>
      </c>
      <c r="BR779" s="38">
        <v>4280567</v>
      </c>
      <c r="BS779" s="38">
        <v>1039566</v>
      </c>
      <c r="BT779" s="38" t="s">
        <v>107</v>
      </c>
      <c r="BU779" s="38" t="s">
        <v>107</v>
      </c>
      <c r="BV779" s="38" t="s">
        <v>107</v>
      </c>
      <c r="BW779" s="38">
        <v>4280567</v>
      </c>
      <c r="BX779" s="38">
        <v>305755</v>
      </c>
      <c r="BY779" s="38">
        <v>3057548</v>
      </c>
      <c r="BZ779" s="38">
        <v>10395661</v>
      </c>
      <c r="CA779" s="38" t="s">
        <v>107</v>
      </c>
      <c r="CB779" s="38">
        <v>1345321</v>
      </c>
      <c r="CC779" s="330">
        <v>0</v>
      </c>
      <c r="CD779" s="38">
        <v>0</v>
      </c>
      <c r="CE779" s="38">
        <v>6115094</v>
      </c>
      <c r="CF779" s="38">
        <v>8561132</v>
      </c>
      <c r="CG779" s="38">
        <v>12230189</v>
      </c>
      <c r="CH779" s="53" t="s">
        <v>113</v>
      </c>
      <c r="CI779" s="53" t="s">
        <v>113</v>
      </c>
      <c r="CJ779" s="53" t="s">
        <v>113</v>
      </c>
      <c r="CK779" s="53" t="s">
        <v>113</v>
      </c>
      <c r="CL779" s="53" t="s">
        <v>113</v>
      </c>
      <c r="CM779" s="53" t="s">
        <v>113</v>
      </c>
      <c r="CN779" s="53" t="s">
        <v>114</v>
      </c>
      <c r="CO779" s="60" t="s">
        <v>107</v>
      </c>
      <c r="CP779" s="64" t="s">
        <v>107</v>
      </c>
      <c r="CQ779" s="64" t="s">
        <v>107</v>
      </c>
      <c r="CR779" s="64" t="s">
        <v>107</v>
      </c>
      <c r="CS779" s="64" t="s">
        <v>107</v>
      </c>
      <c r="CT779" s="64" t="s">
        <v>107</v>
      </c>
      <c r="CU779" s="64" t="s">
        <v>107</v>
      </c>
      <c r="CV779" s="64" t="s">
        <v>107</v>
      </c>
      <c r="CW779" s="64" t="s">
        <v>107</v>
      </c>
      <c r="CX779" s="64" t="s">
        <v>107</v>
      </c>
      <c r="CY779" s="64" t="s">
        <v>107</v>
      </c>
      <c r="CZ779" s="64" t="s">
        <v>107</v>
      </c>
      <c r="DA779" s="64" t="s">
        <v>107</v>
      </c>
      <c r="DB779" s="64" t="s">
        <v>107</v>
      </c>
      <c r="DC779" s="64" t="s">
        <v>107</v>
      </c>
      <c r="DD779" s="332">
        <v>15899245</v>
      </c>
      <c r="DE779" s="43">
        <v>1</v>
      </c>
      <c r="DF779" s="390">
        <v>1</v>
      </c>
      <c r="DG779" s="310"/>
      <c r="DH779" s="203"/>
      <c r="DI779" s="279" t="str" cm="1">
        <f t="array" ref="DI779">+IF(AND(C779&lt;&gt;"Vehículos Eléctricos",C779&lt;&gt;"Vehículos Híbridos",AD779="PERCENTIL 50"),
     IF(VLOOKUP(_xlfn.TEXTJOIN("_",FALSE,C779:E779),BD_Perc!$A:$P,_xlfn.IFS(BD!AE779="Intervalo de precio 1",12,BD!AE779="Intervalo de precio 2",13),FALSE)&lt;=1,
     VLOOKUP(_xlfn.TEXTJOIN("_",FALSE,C779:E779),BD_Perc!$A:$P,16,FALSE),"Ok P50"),
     "Ok P30/70 ó Híbrido/Eléctrico")</f>
        <v>Ok P30/70 ó Híbrido/Eléctrico</v>
      </c>
      <c r="DJ779" s="279" t="str">
        <f t="shared" si="73"/>
        <v>Vehículos Convencionales_Camperos/Camionetas_4x4</v>
      </c>
      <c r="DK779" s="331">
        <f t="shared" si="77"/>
        <v>163572000</v>
      </c>
      <c r="DL779" s="326"/>
    </row>
    <row r="780" spans="1:116" ht="25.5">
      <c r="A780" s="28">
        <v>775</v>
      </c>
      <c r="B780" s="49" t="s">
        <v>254</v>
      </c>
      <c r="C780" s="29" t="s">
        <v>0</v>
      </c>
      <c r="D780" s="29" t="s">
        <v>337</v>
      </c>
      <c r="E780" s="42" t="s">
        <v>346</v>
      </c>
      <c r="F780" s="42" t="s">
        <v>107</v>
      </c>
      <c r="G780" s="146" t="s">
        <v>1660</v>
      </c>
      <c r="H780" s="42" t="s">
        <v>400</v>
      </c>
      <c r="I780" s="28">
        <v>3006143</v>
      </c>
      <c r="J780" s="28" t="s">
        <v>1661</v>
      </c>
      <c r="K780" s="31" t="s">
        <v>375</v>
      </c>
      <c r="L780" s="159">
        <v>300</v>
      </c>
      <c r="M780" s="122">
        <v>5</v>
      </c>
      <c r="N780" s="34">
        <v>229000000</v>
      </c>
      <c r="O780" s="34">
        <f>+IFERROR(VLOOKUP(I780,Precio_Fasecolda!A:C,3,FALSE),IFERROR(VLOOKUP(I780,Precio_Fasecolda!B:C,2,FALSE),N780))</f>
        <v>229000000</v>
      </c>
      <c r="P780" s="34">
        <f t="shared" si="74"/>
        <v>0</v>
      </c>
      <c r="Q780" s="122" t="s">
        <v>979</v>
      </c>
      <c r="R780" s="28" t="s">
        <v>130</v>
      </c>
      <c r="S780" s="64" t="s">
        <v>112</v>
      </c>
      <c r="T780" s="28" t="s">
        <v>107</v>
      </c>
      <c r="U780" s="28" t="s">
        <v>107</v>
      </c>
      <c r="V780" s="42" t="s">
        <v>107</v>
      </c>
      <c r="W780" s="28" t="s">
        <v>107</v>
      </c>
      <c r="X780" s="28" t="s">
        <v>107</v>
      </c>
      <c r="Y780" s="28" t="str">
        <f t="shared" si="75"/>
        <v>N.A.</v>
      </c>
      <c r="Z780" s="292">
        <f t="shared" si="72"/>
        <v>217779000</v>
      </c>
      <c r="AA780" s="28" cm="1">
        <f t="array" aca="1" ref="AA780" ca="1">_xlfn.IFS(DK780&lt;$DK$4,1,AND(DK780&gt;=$DK$4,DK780&lt;=$AA$4),2,DK780&gt;$AA$4,3)</f>
        <v>2</v>
      </c>
      <c r="AB780" s="28">
        <v>0</v>
      </c>
      <c r="AC780" s="28" cm="1">
        <f t="array" aca="1" ref="AC780" ca="1">IF(AB780="PERCENTIL 30","",_xlfn.IFS(DK780&lt;$AC$4,1,DK780&gt;$AC$4,2))</f>
        <v>2</v>
      </c>
      <c r="AD780" s="28" t="str">
        <f>+IFERROR(VLOOKUP(_xlfn.TEXTJOIN("_", FALSE, C780:E780), BD_Perc!$A:$O, 15, FALSE),"Segmentación no encontrada o vehículo inactivo")</f>
        <v>PERCENTIL 30-70</v>
      </c>
      <c r="AE780" s="28" t="str" cm="1">
        <f t="array" ref="AE780">_xlfn.IFS(
    AD780 = "PERCENTIL 50",
    _xlfn.IFS(
        BD!DK780 &lt; VLOOKUP(_xlfn.TEXTJOIN("_", FALSE, C780:E780), BD_Perc!$A:$O, 11, FALSE), "Intervalo de precio 1",
        BD!DK780 &gt;= VLOOKUP(_xlfn.TEXTJOIN("_", FALSE, C780:E780), BD_Perc!$A:$O, 11, FALSE), "Intervalo de precio 2"
    ),
    AD780 = "PERCENTIL 30-70",
    _xlfn.IFS(
        BD!DK780 &lt; VLOOKUP(_xlfn.TEXTJOIN("_", FALSE, C780:E780), BD_Perc!$A:$O, 6, FALSE), "Intervalo de precio 1",
        BD!DK780 &lt; VLOOKUP(_xlfn.TEXTJOIN("_", FALSE, C780:E780), BD_Perc!$A:$O, 7, FALSE), "Intervalo de precio 2",
        BD!DK780 &gt;= VLOOKUP(_xlfn.TEXTJOIN("_", FALSE, C780:E780), BD_Perc!$A:$O, 7, FALSE), "Intervalo de precio 3"
    ),
    AD780="Segmentación no encontrada o vehículo inactivo","Segmentación no encontrada o vehículo inactivo"
)</f>
        <v>Intervalo de precio 2</v>
      </c>
      <c r="AF780" s="57" t="s">
        <v>2413</v>
      </c>
      <c r="AG780" s="35" t="b">
        <f t="shared" si="76"/>
        <v>1</v>
      </c>
      <c r="AH780" s="207">
        <v>4.9000000000000002E-2</v>
      </c>
      <c r="AI780" s="207">
        <v>4.9000000000000002E-2</v>
      </c>
      <c r="AJ780" s="207">
        <v>4.9000000000000002E-2</v>
      </c>
      <c r="AK780" s="207">
        <v>4.9000000000000002E-2</v>
      </c>
      <c r="AL780" s="207">
        <v>5.5E-2</v>
      </c>
      <c r="AM780" s="207">
        <v>5.5E-2</v>
      </c>
      <c r="AN780" s="28" t="s">
        <v>1251</v>
      </c>
      <c r="AO780" s="28" t="s">
        <v>1251</v>
      </c>
      <c r="AP780" s="28" t="s">
        <v>1251</v>
      </c>
      <c r="AQ780" s="123">
        <v>1</v>
      </c>
      <c r="AR780" s="38">
        <v>8689479</v>
      </c>
      <c r="AS780" s="38">
        <v>550358</v>
      </c>
      <c r="AT780" s="38">
        <v>1161868</v>
      </c>
      <c r="AU780" s="38" t="s">
        <v>107</v>
      </c>
      <c r="AV780" s="38" t="s">
        <v>107</v>
      </c>
      <c r="AW780" s="38">
        <v>11007170</v>
      </c>
      <c r="AX780" s="38">
        <v>794963</v>
      </c>
      <c r="AY780" s="38" t="s">
        <v>107</v>
      </c>
      <c r="AZ780" s="38">
        <v>489208</v>
      </c>
      <c r="BA780" s="38" t="s">
        <v>107</v>
      </c>
      <c r="BB780" s="38" t="s">
        <v>107</v>
      </c>
      <c r="BC780" s="38" t="s">
        <v>107</v>
      </c>
      <c r="BD780" s="38" t="s">
        <v>107</v>
      </c>
      <c r="BE780" s="38" t="s">
        <v>107</v>
      </c>
      <c r="BF780" s="38" t="s">
        <v>107</v>
      </c>
      <c r="BG780" s="38">
        <v>3057548</v>
      </c>
      <c r="BH780" s="38">
        <v>3057548</v>
      </c>
      <c r="BI780" s="38">
        <v>3057548</v>
      </c>
      <c r="BJ780" s="38">
        <v>3057548</v>
      </c>
      <c r="BK780" s="38">
        <v>0</v>
      </c>
      <c r="BL780" s="38">
        <v>0</v>
      </c>
      <c r="BM780" s="38">
        <v>1100717</v>
      </c>
      <c r="BN780" s="38">
        <v>1834529</v>
      </c>
      <c r="BO780" s="38">
        <v>3913660</v>
      </c>
      <c r="BP780" s="38">
        <v>7705019</v>
      </c>
      <c r="BQ780" s="38">
        <v>281294</v>
      </c>
      <c r="BR780" s="38">
        <v>4280567</v>
      </c>
      <c r="BS780" s="38">
        <v>1039566</v>
      </c>
      <c r="BT780" s="38" t="s">
        <v>107</v>
      </c>
      <c r="BU780" s="38" t="s">
        <v>107</v>
      </c>
      <c r="BV780" s="38" t="s">
        <v>107</v>
      </c>
      <c r="BW780" s="38">
        <v>4280567</v>
      </c>
      <c r="BX780" s="38">
        <v>305755</v>
      </c>
      <c r="BY780" s="38">
        <v>3057548</v>
      </c>
      <c r="BZ780" s="38">
        <v>10395661</v>
      </c>
      <c r="CA780" s="38">
        <v>0</v>
      </c>
      <c r="CB780" s="38">
        <v>1345321</v>
      </c>
      <c r="CC780" s="330" t="s">
        <v>107</v>
      </c>
      <c r="CD780" s="38" t="s">
        <v>107</v>
      </c>
      <c r="CE780" s="38">
        <v>6115094</v>
      </c>
      <c r="CF780" s="38">
        <v>8561132</v>
      </c>
      <c r="CG780" s="38">
        <v>12230189</v>
      </c>
      <c r="CH780" s="53" t="s">
        <v>176</v>
      </c>
      <c r="CI780" s="53" t="s">
        <v>176</v>
      </c>
      <c r="CJ780" s="53" t="s">
        <v>176</v>
      </c>
      <c r="CK780" s="53" t="s">
        <v>173</v>
      </c>
      <c r="CL780" s="53" t="s">
        <v>176</v>
      </c>
      <c r="CM780" s="53" t="s">
        <v>176</v>
      </c>
      <c r="CN780" s="53" t="s">
        <v>107</v>
      </c>
      <c r="CO780" s="158" t="s">
        <v>107</v>
      </c>
      <c r="CP780" s="158" t="s">
        <v>107</v>
      </c>
      <c r="CQ780" s="158" t="s">
        <v>107</v>
      </c>
      <c r="CR780" s="158" t="s">
        <v>107</v>
      </c>
      <c r="CS780" s="158" t="s">
        <v>107</v>
      </c>
      <c r="CT780" s="158" t="s">
        <v>107</v>
      </c>
      <c r="CU780" s="158" t="s">
        <v>107</v>
      </c>
      <c r="CV780" s="158" t="s">
        <v>107</v>
      </c>
      <c r="CW780" s="158" t="s">
        <v>107</v>
      </c>
      <c r="CX780" s="158" t="s">
        <v>107</v>
      </c>
      <c r="CY780" s="158" t="s">
        <v>107</v>
      </c>
      <c r="CZ780" s="158" t="s">
        <v>107</v>
      </c>
      <c r="DA780" s="158" t="s">
        <v>107</v>
      </c>
      <c r="DB780" s="158" t="s">
        <v>107</v>
      </c>
      <c r="DC780" s="158" t="s">
        <v>107</v>
      </c>
      <c r="DD780" s="332">
        <v>15899245</v>
      </c>
      <c r="DE780" s="43">
        <v>1</v>
      </c>
      <c r="DF780" s="390">
        <v>1</v>
      </c>
      <c r="DG780" s="310"/>
      <c r="DH780" s="203"/>
      <c r="DI780" s="279" t="str" cm="1">
        <f t="array" ref="DI780">+IF(AND(C780&lt;&gt;"Vehículos Eléctricos",C780&lt;&gt;"Vehículos Híbridos",AD780="PERCENTIL 50"),
     IF(VLOOKUP(_xlfn.TEXTJOIN("_",FALSE,C780:E780),BD_Perc!$A:$P,_xlfn.IFS(BD!AE780="Intervalo de precio 1",12,BD!AE780="Intervalo de precio 2",13),FALSE)&lt;=1,
     VLOOKUP(_xlfn.TEXTJOIN("_",FALSE,C780:E780),BD_Perc!$A:$P,16,FALSE),"Ok P50"),
     "Ok P30/70 ó Híbrido/Eléctrico")</f>
        <v>Ok P30/70 ó Híbrido/Eléctrico</v>
      </c>
      <c r="DJ780" s="279" t="str">
        <f t="shared" si="73"/>
        <v>Vehículos Convencionales_Camperos/Camionetas_4x4</v>
      </c>
      <c r="DK780" s="331">
        <f t="shared" si="77"/>
        <v>217779000</v>
      </c>
      <c r="DL780" s="326"/>
    </row>
    <row r="781" spans="1:116" ht="25.5">
      <c r="A781" s="28">
        <v>776</v>
      </c>
      <c r="B781" s="49" t="s">
        <v>254</v>
      </c>
      <c r="C781" s="29" t="s">
        <v>0</v>
      </c>
      <c r="D781" s="29" t="s">
        <v>337</v>
      </c>
      <c r="E781" s="42" t="s">
        <v>338</v>
      </c>
      <c r="F781" s="42" t="s">
        <v>107</v>
      </c>
      <c r="G781" s="116" t="s">
        <v>454</v>
      </c>
      <c r="H781" s="42" t="s">
        <v>400</v>
      </c>
      <c r="I781" s="28">
        <v>3006144</v>
      </c>
      <c r="J781" s="28" t="s">
        <v>1662</v>
      </c>
      <c r="K781" s="31" t="s">
        <v>369</v>
      </c>
      <c r="L781" s="159">
        <v>163</v>
      </c>
      <c r="M781" s="122">
        <v>5</v>
      </c>
      <c r="N781" s="34">
        <v>134500000</v>
      </c>
      <c r="O781" s="34">
        <f>+IFERROR(VLOOKUP(I781,Precio_Fasecolda!A:C,3,FALSE),IFERROR(VLOOKUP(I781,Precio_Fasecolda!B:C,2,FALSE),N781))</f>
        <v>134500000</v>
      </c>
      <c r="P781" s="34">
        <f t="shared" si="74"/>
        <v>0</v>
      </c>
      <c r="Q781" s="64" t="s">
        <v>338</v>
      </c>
      <c r="R781" s="28" t="s">
        <v>130</v>
      </c>
      <c r="S781" s="64" t="s">
        <v>112</v>
      </c>
      <c r="T781" s="28" t="s">
        <v>107</v>
      </c>
      <c r="U781" s="28" t="s">
        <v>107</v>
      </c>
      <c r="V781" s="42" t="s">
        <v>107</v>
      </c>
      <c r="W781" s="28" t="s">
        <v>107</v>
      </c>
      <c r="X781" s="28" t="s">
        <v>107</v>
      </c>
      <c r="Y781" s="28" t="str">
        <f t="shared" si="75"/>
        <v>N.A.</v>
      </c>
      <c r="Z781" s="292">
        <f t="shared" si="72"/>
        <v>127909500</v>
      </c>
      <c r="AA781" s="28" cm="1">
        <f t="array" aca="1" ref="AA781" ca="1">_xlfn.IFS(DK781&lt;$DK$4,1,AND(DK781&gt;=$DK$4,DK781&lt;=$AA$4),2,DK781&gt;$AA$4,3)</f>
        <v>2</v>
      </c>
      <c r="AB781" s="28">
        <v>0</v>
      </c>
      <c r="AC781" s="28" cm="1">
        <f t="array" aca="1" ref="AC781" ca="1">IF(AB781="PERCENTIL 30","",_xlfn.IFS(DK781&lt;$AC$4,1,DK781&gt;$AC$4,2))</f>
        <v>1</v>
      </c>
      <c r="AD781" s="28" t="str">
        <f>+IFERROR(VLOOKUP(_xlfn.TEXTJOIN("_", FALSE, C781:E781), BD_Perc!$A:$O, 15, FALSE),"Segmentación no encontrada o vehículo inactivo")</f>
        <v>PERCENTIL 30-70</v>
      </c>
      <c r="AE781" s="28" t="str" cm="1">
        <f t="array" ref="AE781">_xlfn.IFS(
    AD781 = "PERCENTIL 50",
    _xlfn.IFS(
        BD!DK781 &lt; VLOOKUP(_xlfn.TEXTJOIN("_", FALSE, C781:E781), BD_Perc!$A:$O, 11, FALSE), "Intervalo de precio 1",
        BD!DK781 &gt;= VLOOKUP(_xlfn.TEXTJOIN("_", FALSE, C781:E781), BD_Perc!$A:$O, 11, FALSE), "Intervalo de precio 2"
    ),
    AD781 = "PERCENTIL 30-70",
    _xlfn.IFS(
        BD!DK781 &lt; VLOOKUP(_xlfn.TEXTJOIN("_", FALSE, C781:E781), BD_Perc!$A:$O, 6, FALSE), "Intervalo de precio 1",
        BD!DK781 &lt; VLOOKUP(_xlfn.TEXTJOIN("_", FALSE, C781:E781), BD_Perc!$A:$O, 7, FALSE), "Intervalo de precio 2",
        BD!DK781 &gt;= VLOOKUP(_xlfn.TEXTJOIN("_", FALSE, C781:E781), BD_Perc!$A:$O, 7, FALSE), "Intervalo de precio 3"
    ),
    AD781="Segmentación no encontrada o vehículo inactivo","Segmentación no encontrada o vehículo inactivo"
)</f>
        <v>Intervalo de precio 2</v>
      </c>
      <c r="AF781" s="57" t="s">
        <v>2413</v>
      </c>
      <c r="AG781" s="35" t="b">
        <f t="shared" si="76"/>
        <v>1</v>
      </c>
      <c r="AH781" s="207">
        <v>4.9000000000000002E-2</v>
      </c>
      <c r="AI781" s="207">
        <v>4.9000000000000002E-2</v>
      </c>
      <c r="AJ781" s="207">
        <v>5.0999999999999997E-2</v>
      </c>
      <c r="AK781" s="207">
        <v>0.06</v>
      </c>
      <c r="AL781" s="207">
        <v>6.5000000000000002E-2</v>
      </c>
      <c r="AM781" s="207">
        <v>7.4999999999999997E-2</v>
      </c>
      <c r="AN781" s="28" t="s">
        <v>1251</v>
      </c>
      <c r="AO781" s="28" t="s">
        <v>1251</v>
      </c>
      <c r="AP781" s="28" t="s">
        <v>1251</v>
      </c>
      <c r="AQ781" s="123">
        <v>1</v>
      </c>
      <c r="AR781" s="38">
        <v>8689479</v>
      </c>
      <c r="AS781" s="38">
        <v>550358</v>
      </c>
      <c r="AT781" s="38">
        <v>1161868</v>
      </c>
      <c r="AU781" s="38" t="s">
        <v>107</v>
      </c>
      <c r="AV781" s="38" t="s">
        <v>107</v>
      </c>
      <c r="AW781" s="38">
        <v>11007170</v>
      </c>
      <c r="AX781" s="38">
        <v>794963</v>
      </c>
      <c r="AY781" s="38">
        <v>1284169</v>
      </c>
      <c r="AZ781" s="38">
        <v>489208</v>
      </c>
      <c r="BA781" s="38" t="s">
        <v>107</v>
      </c>
      <c r="BB781" s="38" t="s">
        <v>107</v>
      </c>
      <c r="BC781" s="38" t="s">
        <v>107</v>
      </c>
      <c r="BD781" s="38" t="s">
        <v>107</v>
      </c>
      <c r="BE781" s="38" t="s">
        <v>107</v>
      </c>
      <c r="BF781" s="38" t="s">
        <v>107</v>
      </c>
      <c r="BG781" s="38">
        <v>3057548</v>
      </c>
      <c r="BH781" s="38">
        <v>3057548</v>
      </c>
      <c r="BI781" s="38">
        <v>3057548</v>
      </c>
      <c r="BJ781" s="38">
        <v>3057548</v>
      </c>
      <c r="BK781" s="38" t="s">
        <v>107</v>
      </c>
      <c r="BL781" s="38">
        <v>1589924</v>
      </c>
      <c r="BM781" s="38">
        <v>1100717</v>
      </c>
      <c r="BN781" s="38">
        <v>1834529</v>
      </c>
      <c r="BO781" s="38">
        <v>3913660</v>
      </c>
      <c r="BP781" s="38">
        <v>7705019</v>
      </c>
      <c r="BQ781" s="38">
        <v>281294</v>
      </c>
      <c r="BR781" s="38">
        <v>4280567</v>
      </c>
      <c r="BS781" s="38">
        <v>1039566</v>
      </c>
      <c r="BT781" s="38" t="s">
        <v>107</v>
      </c>
      <c r="BU781" s="38" t="s">
        <v>107</v>
      </c>
      <c r="BV781" s="38" t="s">
        <v>107</v>
      </c>
      <c r="BW781" s="38">
        <v>4280567</v>
      </c>
      <c r="BX781" s="38">
        <v>305755</v>
      </c>
      <c r="BY781" s="38">
        <v>3057548</v>
      </c>
      <c r="BZ781" s="38">
        <v>10395661</v>
      </c>
      <c r="CA781" s="38" t="s">
        <v>107</v>
      </c>
      <c r="CB781" s="38">
        <v>1345321</v>
      </c>
      <c r="CC781" s="330">
        <v>0</v>
      </c>
      <c r="CD781" s="38">
        <v>0</v>
      </c>
      <c r="CE781" s="38">
        <v>6115094</v>
      </c>
      <c r="CF781" s="38">
        <v>8561132</v>
      </c>
      <c r="CG781" s="38">
        <v>12230189</v>
      </c>
      <c r="CH781" s="53" t="s">
        <v>113</v>
      </c>
      <c r="CI781" s="53" t="s">
        <v>113</v>
      </c>
      <c r="CJ781" s="53" t="s">
        <v>113</v>
      </c>
      <c r="CK781" s="53" t="s">
        <v>113</v>
      </c>
      <c r="CL781" s="53" t="s">
        <v>113</v>
      </c>
      <c r="CM781" s="53" t="s">
        <v>113</v>
      </c>
      <c r="CN781" s="53" t="s">
        <v>114</v>
      </c>
      <c r="CO781" s="60" t="s">
        <v>107</v>
      </c>
      <c r="CP781" s="64" t="s">
        <v>107</v>
      </c>
      <c r="CQ781" s="64" t="s">
        <v>107</v>
      </c>
      <c r="CR781" s="64" t="s">
        <v>107</v>
      </c>
      <c r="CS781" s="64" t="s">
        <v>107</v>
      </c>
      <c r="CT781" s="64" t="s">
        <v>107</v>
      </c>
      <c r="CU781" s="64" t="s">
        <v>107</v>
      </c>
      <c r="CV781" s="64" t="s">
        <v>107</v>
      </c>
      <c r="CW781" s="64" t="s">
        <v>107</v>
      </c>
      <c r="CX781" s="64" t="s">
        <v>107</v>
      </c>
      <c r="CY781" s="64" t="s">
        <v>107</v>
      </c>
      <c r="CZ781" s="64" t="s">
        <v>107</v>
      </c>
      <c r="DA781" s="64" t="s">
        <v>107</v>
      </c>
      <c r="DB781" s="64" t="s">
        <v>107</v>
      </c>
      <c r="DC781" s="64" t="s">
        <v>107</v>
      </c>
      <c r="DD781" s="332">
        <v>15899245</v>
      </c>
      <c r="DE781" s="43">
        <v>1</v>
      </c>
      <c r="DF781" s="390">
        <v>1</v>
      </c>
      <c r="DG781" s="310"/>
      <c r="DH781" s="203"/>
      <c r="DI781" s="279" t="str" cm="1">
        <f t="array" ref="DI781">+IF(AND(C781&lt;&gt;"Vehículos Eléctricos",C781&lt;&gt;"Vehículos Híbridos",AD781="PERCENTIL 50"),
     IF(VLOOKUP(_xlfn.TEXTJOIN("_",FALSE,C781:E781),BD_Perc!$A:$P,_xlfn.IFS(BD!AE781="Intervalo de precio 1",12,BD!AE781="Intervalo de precio 2",13),FALSE)&lt;=1,
     VLOOKUP(_xlfn.TEXTJOIN("_",FALSE,C781:E781),BD_Perc!$A:$P,16,FALSE),"Ok P50"),
     "Ok P30/70 ó Híbrido/Eléctrico")</f>
        <v>Ok P30/70 ó Híbrido/Eléctrico</v>
      </c>
      <c r="DJ781" s="279" t="str">
        <f t="shared" si="73"/>
        <v>Vehículos Convencionales_Camperos/Camionetas_4x2</v>
      </c>
      <c r="DK781" s="331">
        <f t="shared" si="77"/>
        <v>127909500</v>
      </c>
      <c r="DL781" s="326"/>
    </row>
    <row r="782" spans="1:116" ht="25.5">
      <c r="A782" s="28">
        <v>777</v>
      </c>
      <c r="B782" s="49" t="s">
        <v>254</v>
      </c>
      <c r="C782" s="29" t="s">
        <v>0</v>
      </c>
      <c r="D782" s="29" t="s">
        <v>337</v>
      </c>
      <c r="E782" s="42" t="s">
        <v>338</v>
      </c>
      <c r="F782" s="42" t="s">
        <v>107</v>
      </c>
      <c r="G782" s="116" t="s">
        <v>1663</v>
      </c>
      <c r="H782" s="42" t="s">
        <v>400</v>
      </c>
      <c r="I782" s="28">
        <v>3006151</v>
      </c>
      <c r="J782" s="28" t="s">
        <v>1664</v>
      </c>
      <c r="K782" s="31" t="s">
        <v>369</v>
      </c>
      <c r="L782" s="159">
        <v>163</v>
      </c>
      <c r="M782" s="122">
        <v>5</v>
      </c>
      <c r="N782" s="34">
        <v>195000000</v>
      </c>
      <c r="O782" s="34">
        <f>+IFERROR(VLOOKUP(I782,Precio_Fasecolda!A:C,3,FALSE),IFERROR(VLOOKUP(I782,Precio_Fasecolda!B:C,2,FALSE),N782))</f>
        <v>195000000</v>
      </c>
      <c r="P782" s="34">
        <f t="shared" si="74"/>
        <v>0</v>
      </c>
      <c r="Q782" s="64" t="s">
        <v>338</v>
      </c>
      <c r="R782" s="28" t="s">
        <v>130</v>
      </c>
      <c r="S782" s="64" t="s">
        <v>112</v>
      </c>
      <c r="T782" s="28" t="s">
        <v>107</v>
      </c>
      <c r="U782" s="28" t="s">
        <v>107</v>
      </c>
      <c r="V782" s="42" t="s">
        <v>107</v>
      </c>
      <c r="W782" s="28" t="s">
        <v>107</v>
      </c>
      <c r="X782" s="28" t="s">
        <v>107</v>
      </c>
      <c r="Y782" s="28" t="str">
        <f t="shared" si="75"/>
        <v>N.A.</v>
      </c>
      <c r="Z782" s="292">
        <f t="shared" si="72"/>
        <v>185445000</v>
      </c>
      <c r="AA782" s="28" cm="1">
        <f t="array" aca="1" ref="AA782" ca="1">_xlfn.IFS(DK782&lt;$DK$4,1,AND(DK782&gt;=$DK$4,DK782&lt;=$AA$4),2,DK782&gt;$AA$4,3)</f>
        <v>2</v>
      </c>
      <c r="AB782" s="28">
        <v>0</v>
      </c>
      <c r="AC782" s="28" cm="1">
        <f t="array" aca="1" ref="AC782" ca="1">IF(AB782="PERCENTIL 30","",_xlfn.IFS(DK782&lt;$AC$4,1,DK782&gt;$AC$4,2))</f>
        <v>2</v>
      </c>
      <c r="AD782" s="28" t="str">
        <f>+IFERROR(VLOOKUP(_xlfn.TEXTJOIN("_", FALSE, C782:E782), BD_Perc!$A:$O, 15, FALSE),"Segmentación no encontrada o vehículo inactivo")</f>
        <v>PERCENTIL 30-70</v>
      </c>
      <c r="AE782" s="28" t="str" cm="1">
        <f t="array" ref="AE782">_xlfn.IFS(
    AD782 = "PERCENTIL 50",
    _xlfn.IFS(
        BD!DK782 &lt; VLOOKUP(_xlfn.TEXTJOIN("_", FALSE, C782:E782), BD_Perc!$A:$O, 11, FALSE), "Intervalo de precio 1",
        BD!DK782 &gt;= VLOOKUP(_xlfn.TEXTJOIN("_", FALSE, C782:E782), BD_Perc!$A:$O, 11, FALSE), "Intervalo de precio 2"
    ),
    AD782 = "PERCENTIL 30-70",
    _xlfn.IFS(
        BD!DK782 &lt; VLOOKUP(_xlfn.TEXTJOIN("_", FALSE, C782:E782), BD_Perc!$A:$O, 6, FALSE), "Intervalo de precio 1",
        BD!DK782 &lt; VLOOKUP(_xlfn.TEXTJOIN("_", FALSE, C782:E782), BD_Perc!$A:$O, 7, FALSE), "Intervalo de precio 2",
        BD!DK782 &gt;= VLOOKUP(_xlfn.TEXTJOIN("_", FALSE, C782:E782), BD_Perc!$A:$O, 7, FALSE), "Intervalo de precio 3"
    ),
    AD782="Segmentación no encontrada o vehículo inactivo","Segmentación no encontrada o vehículo inactivo"
)</f>
        <v>Intervalo de precio 3</v>
      </c>
      <c r="AF782" s="57" t="s">
        <v>2414</v>
      </c>
      <c r="AG782" s="35" t="b">
        <f t="shared" si="76"/>
        <v>1</v>
      </c>
      <c r="AH782" s="207">
        <v>4.9000000000000002E-2</v>
      </c>
      <c r="AI782" s="207">
        <v>4.9000000000000002E-2</v>
      </c>
      <c r="AJ782" s="207">
        <v>5.0999999999999997E-2</v>
      </c>
      <c r="AK782" s="207">
        <v>0.06</v>
      </c>
      <c r="AL782" s="207">
        <v>6.5000000000000002E-2</v>
      </c>
      <c r="AM782" s="207">
        <v>7.4999999999999997E-2</v>
      </c>
      <c r="AN782" s="28" t="s">
        <v>1251</v>
      </c>
      <c r="AO782" s="28" t="s">
        <v>1251</v>
      </c>
      <c r="AP782" s="28" t="s">
        <v>1251</v>
      </c>
      <c r="AQ782" s="123">
        <v>1</v>
      </c>
      <c r="AR782" s="38">
        <v>8689479</v>
      </c>
      <c r="AS782" s="38">
        <v>550358</v>
      </c>
      <c r="AT782" s="38">
        <v>1161868</v>
      </c>
      <c r="AU782" s="38" t="s">
        <v>107</v>
      </c>
      <c r="AV782" s="38" t="s">
        <v>107</v>
      </c>
      <c r="AW782" s="38">
        <v>11007170</v>
      </c>
      <c r="AX782" s="38">
        <v>794963</v>
      </c>
      <c r="AY782" s="38">
        <v>1284169</v>
      </c>
      <c r="AZ782" s="38">
        <v>489208</v>
      </c>
      <c r="BA782" s="38" t="s">
        <v>107</v>
      </c>
      <c r="BB782" s="38" t="s">
        <v>107</v>
      </c>
      <c r="BC782" s="38" t="s">
        <v>107</v>
      </c>
      <c r="BD782" s="38" t="s">
        <v>107</v>
      </c>
      <c r="BE782" s="38" t="s">
        <v>107</v>
      </c>
      <c r="BF782" s="38" t="s">
        <v>107</v>
      </c>
      <c r="BG782" s="38">
        <v>3057548</v>
      </c>
      <c r="BH782" s="38">
        <v>3057548</v>
      </c>
      <c r="BI782" s="38">
        <v>3057548</v>
      </c>
      <c r="BJ782" s="38">
        <v>3057548</v>
      </c>
      <c r="BK782" s="38" t="s">
        <v>107</v>
      </c>
      <c r="BL782" s="38">
        <v>1589924</v>
      </c>
      <c r="BM782" s="38">
        <v>1100717</v>
      </c>
      <c r="BN782" s="38">
        <v>1834529</v>
      </c>
      <c r="BO782" s="38">
        <v>3913660</v>
      </c>
      <c r="BP782" s="38">
        <v>7705019</v>
      </c>
      <c r="BQ782" s="38">
        <v>281294</v>
      </c>
      <c r="BR782" s="38">
        <v>4280567</v>
      </c>
      <c r="BS782" s="38">
        <v>1039566</v>
      </c>
      <c r="BT782" s="38" t="s">
        <v>107</v>
      </c>
      <c r="BU782" s="38" t="s">
        <v>107</v>
      </c>
      <c r="BV782" s="38" t="s">
        <v>107</v>
      </c>
      <c r="BW782" s="38">
        <v>4280567</v>
      </c>
      <c r="BX782" s="38">
        <v>305755</v>
      </c>
      <c r="BY782" s="38">
        <v>3057548</v>
      </c>
      <c r="BZ782" s="38">
        <v>10395661</v>
      </c>
      <c r="CA782" s="38" t="s">
        <v>107</v>
      </c>
      <c r="CB782" s="38">
        <v>1345321</v>
      </c>
      <c r="CC782" s="330">
        <v>0</v>
      </c>
      <c r="CD782" s="38">
        <v>0</v>
      </c>
      <c r="CE782" s="38">
        <v>6115094</v>
      </c>
      <c r="CF782" s="38">
        <v>8561132</v>
      </c>
      <c r="CG782" s="38">
        <v>12230189</v>
      </c>
      <c r="CH782" s="53" t="s">
        <v>113</v>
      </c>
      <c r="CI782" s="53" t="s">
        <v>113</v>
      </c>
      <c r="CJ782" s="53" t="s">
        <v>113</v>
      </c>
      <c r="CK782" s="53" t="s">
        <v>113</v>
      </c>
      <c r="CL782" s="53" t="s">
        <v>113</v>
      </c>
      <c r="CM782" s="53" t="s">
        <v>113</v>
      </c>
      <c r="CN782" s="53" t="s">
        <v>114</v>
      </c>
      <c r="CO782" s="60" t="s">
        <v>107</v>
      </c>
      <c r="CP782" s="64" t="s">
        <v>107</v>
      </c>
      <c r="CQ782" s="64" t="s">
        <v>107</v>
      </c>
      <c r="CR782" s="64" t="s">
        <v>107</v>
      </c>
      <c r="CS782" s="64" t="s">
        <v>107</v>
      </c>
      <c r="CT782" s="64" t="s">
        <v>107</v>
      </c>
      <c r="CU782" s="64" t="s">
        <v>107</v>
      </c>
      <c r="CV782" s="64" t="s">
        <v>107</v>
      </c>
      <c r="CW782" s="64" t="s">
        <v>107</v>
      </c>
      <c r="CX782" s="64" t="s">
        <v>107</v>
      </c>
      <c r="CY782" s="64" t="s">
        <v>107</v>
      </c>
      <c r="CZ782" s="64" t="s">
        <v>107</v>
      </c>
      <c r="DA782" s="64" t="s">
        <v>107</v>
      </c>
      <c r="DB782" s="64" t="s">
        <v>107</v>
      </c>
      <c r="DC782" s="64" t="s">
        <v>107</v>
      </c>
      <c r="DD782" s="332">
        <v>15899245</v>
      </c>
      <c r="DE782" s="43">
        <v>1</v>
      </c>
      <c r="DF782" s="390">
        <v>1</v>
      </c>
      <c r="DG782" s="310">
        <v>45698</v>
      </c>
      <c r="DH782" s="8" t="s">
        <v>2497</v>
      </c>
      <c r="DI782" s="279" t="str" cm="1">
        <f t="array" ref="DI782">+IF(AND(C782&lt;&gt;"Vehículos Eléctricos",C782&lt;&gt;"Vehículos Híbridos",AD782="PERCENTIL 50"),
     IF(VLOOKUP(_xlfn.TEXTJOIN("_",FALSE,C782:E782),BD_Perc!$A:$P,_xlfn.IFS(BD!AE782="Intervalo de precio 1",12,BD!AE782="Intervalo de precio 2",13),FALSE)&lt;=1,
     VLOOKUP(_xlfn.TEXTJOIN("_",FALSE,C782:E782),BD_Perc!$A:$P,16,FALSE),"Ok P50"),
     "Ok P30/70 ó Híbrido/Eléctrico")</f>
        <v>Ok P30/70 ó Híbrido/Eléctrico</v>
      </c>
      <c r="DJ782" s="279" t="str">
        <f t="shared" si="73"/>
        <v>Vehículos Convencionales_Camperos/Camionetas_4x2</v>
      </c>
      <c r="DK782" s="331">
        <f t="shared" si="77"/>
        <v>185445000</v>
      </c>
      <c r="DL782" s="326"/>
    </row>
    <row r="783" spans="1:116" ht="25.5">
      <c r="A783" s="28">
        <v>778</v>
      </c>
      <c r="B783" s="49" t="s">
        <v>254</v>
      </c>
      <c r="C783" s="29" t="s">
        <v>0</v>
      </c>
      <c r="D783" s="29" t="s">
        <v>337</v>
      </c>
      <c r="E783" s="42" t="s">
        <v>346</v>
      </c>
      <c r="F783" s="42" t="s">
        <v>107</v>
      </c>
      <c r="G783" s="116" t="s">
        <v>1665</v>
      </c>
      <c r="H783" s="42" t="s">
        <v>400</v>
      </c>
      <c r="I783" s="28">
        <v>3006142</v>
      </c>
      <c r="J783" s="28" t="s">
        <v>1666</v>
      </c>
      <c r="K783" s="31" t="s">
        <v>142</v>
      </c>
      <c r="L783" s="159">
        <v>163</v>
      </c>
      <c r="M783" s="122">
        <v>5</v>
      </c>
      <c r="N783" s="34">
        <v>208000000</v>
      </c>
      <c r="O783" s="34">
        <f>+IFERROR(VLOOKUP(I783,Precio_Fasecolda!A:C,3,FALSE),IFERROR(VLOOKUP(I783,Precio_Fasecolda!B:C,2,FALSE),N783))</f>
        <v>208000000</v>
      </c>
      <c r="P783" s="34">
        <f t="shared" si="74"/>
        <v>0</v>
      </c>
      <c r="Q783" s="64" t="s">
        <v>346</v>
      </c>
      <c r="R783" s="28" t="s">
        <v>130</v>
      </c>
      <c r="S783" s="64" t="s">
        <v>112</v>
      </c>
      <c r="T783" s="28" t="s">
        <v>107</v>
      </c>
      <c r="U783" s="28" t="s">
        <v>107</v>
      </c>
      <c r="V783" s="42" t="s">
        <v>107</v>
      </c>
      <c r="W783" s="28" t="s">
        <v>107</v>
      </c>
      <c r="X783" s="28" t="s">
        <v>107</v>
      </c>
      <c r="Y783" s="28" t="str">
        <f t="shared" si="75"/>
        <v>N.A.</v>
      </c>
      <c r="Z783" s="292">
        <f t="shared" si="72"/>
        <v>197808000</v>
      </c>
      <c r="AA783" s="28" cm="1">
        <f t="array" aca="1" ref="AA783" ca="1">_xlfn.IFS(DK783&lt;$DK$4,1,AND(DK783&gt;=$DK$4,DK783&lt;=$AA$4),2,DK783&gt;$AA$4,3)</f>
        <v>2</v>
      </c>
      <c r="AB783" s="28">
        <v>0</v>
      </c>
      <c r="AC783" s="28" cm="1">
        <f t="array" aca="1" ref="AC783" ca="1">IF(AB783="PERCENTIL 30","",_xlfn.IFS(DK783&lt;$AC$4,1,DK783&gt;$AC$4,2))</f>
        <v>2</v>
      </c>
      <c r="AD783" s="28" t="str">
        <f>+IFERROR(VLOOKUP(_xlfn.TEXTJOIN("_", FALSE, C783:E783), BD_Perc!$A:$O, 15, FALSE),"Segmentación no encontrada o vehículo inactivo")</f>
        <v>PERCENTIL 30-70</v>
      </c>
      <c r="AE783" s="28" t="str" cm="1">
        <f t="array" ref="AE783">_xlfn.IFS(
    AD783 = "PERCENTIL 50",
    _xlfn.IFS(
        BD!DK783 &lt; VLOOKUP(_xlfn.TEXTJOIN("_", FALSE, C783:E783), BD_Perc!$A:$O, 11, FALSE), "Intervalo de precio 1",
        BD!DK783 &gt;= VLOOKUP(_xlfn.TEXTJOIN("_", FALSE, C783:E783), BD_Perc!$A:$O, 11, FALSE), "Intervalo de precio 2"
    ),
    AD783 = "PERCENTIL 30-70",
    _xlfn.IFS(
        BD!DK783 &lt; VLOOKUP(_xlfn.TEXTJOIN("_", FALSE, C783:E783), BD_Perc!$A:$O, 6, FALSE), "Intervalo de precio 1",
        BD!DK783 &lt; VLOOKUP(_xlfn.TEXTJOIN("_", FALSE, C783:E783), BD_Perc!$A:$O, 7, FALSE), "Intervalo de precio 2",
        BD!DK783 &gt;= VLOOKUP(_xlfn.TEXTJOIN("_", FALSE, C783:E783), BD_Perc!$A:$O, 7, FALSE), "Intervalo de precio 3"
    ),
    AD783="Segmentación no encontrada o vehículo inactivo","Segmentación no encontrada o vehículo inactivo"
)</f>
        <v>Intervalo de precio 2</v>
      </c>
      <c r="AF783" s="57" t="s">
        <v>2413</v>
      </c>
      <c r="AG783" s="35" t="b">
        <f t="shared" si="76"/>
        <v>1</v>
      </c>
      <c r="AH783" s="207">
        <v>4.9000000000000002E-2</v>
      </c>
      <c r="AI783" s="207">
        <v>4.9000000000000002E-2</v>
      </c>
      <c r="AJ783" s="207">
        <v>4.9000000000000002E-2</v>
      </c>
      <c r="AK783" s="207">
        <v>4.9000000000000002E-2</v>
      </c>
      <c r="AL783" s="207">
        <v>5.5E-2</v>
      </c>
      <c r="AM783" s="207">
        <v>5.5E-2</v>
      </c>
      <c r="AN783" s="28" t="s">
        <v>1251</v>
      </c>
      <c r="AO783" s="28" t="s">
        <v>1251</v>
      </c>
      <c r="AP783" s="28" t="s">
        <v>1251</v>
      </c>
      <c r="AQ783" s="123">
        <v>1</v>
      </c>
      <c r="AR783" s="38">
        <v>8689479</v>
      </c>
      <c r="AS783" s="38">
        <v>550358</v>
      </c>
      <c r="AT783" s="38">
        <v>1161868</v>
      </c>
      <c r="AU783" s="38" t="s">
        <v>107</v>
      </c>
      <c r="AV783" s="38" t="s">
        <v>107</v>
      </c>
      <c r="AW783" s="38">
        <v>11007170</v>
      </c>
      <c r="AX783" s="38">
        <v>794963</v>
      </c>
      <c r="AY783" s="38">
        <v>1284169</v>
      </c>
      <c r="AZ783" s="38">
        <v>489208</v>
      </c>
      <c r="BA783" s="38" t="s">
        <v>107</v>
      </c>
      <c r="BB783" s="38" t="s">
        <v>107</v>
      </c>
      <c r="BC783" s="38" t="s">
        <v>107</v>
      </c>
      <c r="BD783" s="38" t="s">
        <v>107</v>
      </c>
      <c r="BE783" s="38" t="s">
        <v>107</v>
      </c>
      <c r="BF783" s="38" t="s">
        <v>107</v>
      </c>
      <c r="BG783" s="38">
        <v>3057548</v>
      </c>
      <c r="BH783" s="38">
        <v>3057548</v>
      </c>
      <c r="BI783" s="38">
        <v>3057548</v>
      </c>
      <c r="BJ783" s="38">
        <v>3057548</v>
      </c>
      <c r="BK783" s="38" t="s">
        <v>107</v>
      </c>
      <c r="BL783" s="38" t="s">
        <v>107</v>
      </c>
      <c r="BM783" s="38">
        <v>1100717</v>
      </c>
      <c r="BN783" s="38">
        <v>1834529</v>
      </c>
      <c r="BO783" s="38">
        <v>3913660</v>
      </c>
      <c r="BP783" s="38">
        <v>7705019</v>
      </c>
      <c r="BQ783" s="38">
        <v>281294</v>
      </c>
      <c r="BR783" s="38">
        <v>4280567</v>
      </c>
      <c r="BS783" s="38">
        <v>1039566</v>
      </c>
      <c r="BT783" s="38" t="s">
        <v>107</v>
      </c>
      <c r="BU783" s="38" t="s">
        <v>107</v>
      </c>
      <c r="BV783" s="38" t="s">
        <v>107</v>
      </c>
      <c r="BW783" s="38">
        <v>4280567</v>
      </c>
      <c r="BX783" s="38">
        <v>305755</v>
      </c>
      <c r="BY783" s="38">
        <v>3057548</v>
      </c>
      <c r="BZ783" s="38">
        <v>10395661</v>
      </c>
      <c r="CA783" s="38" t="s">
        <v>107</v>
      </c>
      <c r="CB783" s="38">
        <v>1345321</v>
      </c>
      <c r="CC783" s="330">
        <v>0</v>
      </c>
      <c r="CD783" s="38">
        <v>0</v>
      </c>
      <c r="CE783" s="38">
        <v>6115094</v>
      </c>
      <c r="CF783" s="38">
        <v>8561132</v>
      </c>
      <c r="CG783" s="38">
        <v>12230189</v>
      </c>
      <c r="CH783" s="53" t="s">
        <v>113</v>
      </c>
      <c r="CI783" s="53" t="s">
        <v>113</v>
      </c>
      <c r="CJ783" s="53" t="s">
        <v>113</v>
      </c>
      <c r="CK783" s="53" t="s">
        <v>113</v>
      </c>
      <c r="CL783" s="53" t="s">
        <v>113</v>
      </c>
      <c r="CM783" s="53" t="s">
        <v>113</v>
      </c>
      <c r="CN783" s="53" t="s">
        <v>114</v>
      </c>
      <c r="CO783" s="60" t="s">
        <v>107</v>
      </c>
      <c r="CP783" s="64" t="s">
        <v>107</v>
      </c>
      <c r="CQ783" s="64" t="s">
        <v>107</v>
      </c>
      <c r="CR783" s="64" t="s">
        <v>107</v>
      </c>
      <c r="CS783" s="64" t="s">
        <v>107</v>
      </c>
      <c r="CT783" s="64" t="s">
        <v>107</v>
      </c>
      <c r="CU783" s="64" t="s">
        <v>107</v>
      </c>
      <c r="CV783" s="64" t="s">
        <v>107</v>
      </c>
      <c r="CW783" s="64" t="s">
        <v>107</v>
      </c>
      <c r="CX783" s="64" t="s">
        <v>107</v>
      </c>
      <c r="CY783" s="64" t="s">
        <v>107</v>
      </c>
      <c r="CZ783" s="64" t="s">
        <v>107</v>
      </c>
      <c r="DA783" s="64" t="s">
        <v>107</v>
      </c>
      <c r="DB783" s="64" t="s">
        <v>107</v>
      </c>
      <c r="DC783" s="64" t="s">
        <v>107</v>
      </c>
      <c r="DD783" s="332">
        <v>15899245</v>
      </c>
      <c r="DE783" s="43">
        <v>1</v>
      </c>
      <c r="DF783" s="390">
        <v>1</v>
      </c>
      <c r="DG783" s="310"/>
      <c r="DH783" s="203"/>
      <c r="DI783" s="279" t="str" cm="1">
        <f t="array" ref="DI783">+IF(AND(C783&lt;&gt;"Vehículos Eléctricos",C783&lt;&gt;"Vehículos Híbridos",AD783="PERCENTIL 50"),
     IF(VLOOKUP(_xlfn.TEXTJOIN("_",FALSE,C783:E783),BD_Perc!$A:$P,_xlfn.IFS(BD!AE783="Intervalo de precio 1",12,BD!AE783="Intervalo de precio 2",13),FALSE)&lt;=1,
     VLOOKUP(_xlfn.TEXTJOIN("_",FALSE,C783:E783),BD_Perc!$A:$P,16,FALSE),"Ok P50"),
     "Ok P30/70 ó Híbrido/Eléctrico")</f>
        <v>Ok P30/70 ó Híbrido/Eléctrico</v>
      </c>
      <c r="DJ783" s="279" t="str">
        <f t="shared" si="73"/>
        <v>Vehículos Convencionales_Camperos/Camionetas_4x4</v>
      </c>
      <c r="DK783" s="331">
        <f t="shared" si="77"/>
        <v>197808000</v>
      </c>
      <c r="DL783" s="326"/>
    </row>
    <row r="784" spans="1:116" ht="25.5">
      <c r="A784" s="28">
        <v>779</v>
      </c>
      <c r="B784" s="49" t="s">
        <v>254</v>
      </c>
      <c r="C784" s="29" t="s">
        <v>0</v>
      </c>
      <c r="D784" s="29" t="s">
        <v>337</v>
      </c>
      <c r="E784" s="42" t="s">
        <v>346</v>
      </c>
      <c r="F784" s="42" t="s">
        <v>107</v>
      </c>
      <c r="G784" s="116" t="s">
        <v>521</v>
      </c>
      <c r="H784" s="42" t="s">
        <v>400</v>
      </c>
      <c r="I784" s="28">
        <v>3006149</v>
      </c>
      <c r="J784" s="28" t="s">
        <v>1667</v>
      </c>
      <c r="K784" s="31" t="s">
        <v>307</v>
      </c>
      <c r="L784" s="49">
        <v>245</v>
      </c>
      <c r="M784" s="60">
        <v>5</v>
      </c>
      <c r="N784" s="34">
        <v>179000000</v>
      </c>
      <c r="O784" s="34">
        <f>+IFERROR(VLOOKUP(I784,Precio_Fasecolda!A:C,3,FALSE),IFERROR(VLOOKUP(I784,Precio_Fasecolda!B:C,2,FALSE),N784))</f>
        <v>179000000</v>
      </c>
      <c r="P784" s="34">
        <f t="shared" si="74"/>
        <v>0</v>
      </c>
      <c r="Q784" s="49" t="s">
        <v>346</v>
      </c>
      <c r="R784" s="28" t="s">
        <v>130</v>
      </c>
      <c r="S784" s="49" t="s">
        <v>112</v>
      </c>
      <c r="T784" s="28" t="s">
        <v>107</v>
      </c>
      <c r="U784" s="28" t="s">
        <v>107</v>
      </c>
      <c r="V784" s="42" t="s">
        <v>107</v>
      </c>
      <c r="W784" s="28" t="s">
        <v>107</v>
      </c>
      <c r="X784" s="28" t="s">
        <v>107</v>
      </c>
      <c r="Y784" s="28" t="str">
        <f t="shared" si="75"/>
        <v>N.A.</v>
      </c>
      <c r="Z784" s="292">
        <f t="shared" si="72"/>
        <v>170229000</v>
      </c>
      <c r="AA784" s="28" cm="1">
        <f t="array" aca="1" ref="AA784" ca="1">_xlfn.IFS(DK784&lt;$DK$4,1,AND(DK784&gt;=$DK$4,DK784&lt;=$AA$4),2,DK784&gt;$AA$4,3)</f>
        <v>2</v>
      </c>
      <c r="AB784" s="28">
        <v>0</v>
      </c>
      <c r="AC784" s="28" cm="1">
        <f t="array" aca="1" ref="AC784" ca="1">IF(AB784="PERCENTIL 30","",_xlfn.IFS(DK784&lt;$AC$4,1,DK784&gt;$AC$4,2))</f>
        <v>2</v>
      </c>
      <c r="AD784" s="28" t="str">
        <f>+IFERROR(VLOOKUP(_xlfn.TEXTJOIN("_", FALSE, C784:E784), BD_Perc!$A:$O, 15, FALSE),"Segmentación no encontrada o vehículo inactivo")</f>
        <v>PERCENTIL 30-70</v>
      </c>
      <c r="AE784" s="28" t="str" cm="1">
        <f t="array" ref="AE784">_xlfn.IFS(
    AD784 = "PERCENTIL 50",
    _xlfn.IFS(
        BD!DK784 &lt; VLOOKUP(_xlfn.TEXTJOIN("_", FALSE, C784:E784), BD_Perc!$A:$O, 11, FALSE), "Intervalo de precio 1",
        BD!DK784 &gt;= VLOOKUP(_xlfn.TEXTJOIN("_", FALSE, C784:E784), BD_Perc!$A:$O, 11, FALSE), "Intervalo de precio 2"
    ),
    AD784 = "PERCENTIL 30-70",
    _xlfn.IFS(
        BD!DK784 &lt; VLOOKUP(_xlfn.TEXTJOIN("_", FALSE, C784:E784), BD_Perc!$A:$O, 6, FALSE), "Intervalo de precio 1",
        BD!DK784 &lt; VLOOKUP(_xlfn.TEXTJOIN("_", FALSE, C784:E784), BD_Perc!$A:$O, 7, FALSE), "Intervalo de precio 2",
        BD!DK784 &gt;= VLOOKUP(_xlfn.TEXTJOIN("_", FALSE, C784:E784), BD_Perc!$A:$O, 7, FALSE), "Intervalo de precio 3"
    ),
    AD784="Segmentación no encontrada o vehículo inactivo","Segmentación no encontrada o vehículo inactivo"
)</f>
        <v>Intervalo de precio 1</v>
      </c>
      <c r="AF784" s="57" t="s">
        <v>2412</v>
      </c>
      <c r="AG784" s="35" t="b">
        <f t="shared" si="76"/>
        <v>1</v>
      </c>
      <c r="AH784" s="207">
        <v>4.9000000000000002E-2</v>
      </c>
      <c r="AI784" s="207">
        <v>4.9000000000000002E-2</v>
      </c>
      <c r="AJ784" s="207">
        <v>4.9000000000000002E-2</v>
      </c>
      <c r="AK784" s="207">
        <v>4.9000000000000002E-2</v>
      </c>
      <c r="AL784" s="207">
        <v>5.5E-2</v>
      </c>
      <c r="AM784" s="207">
        <v>5.5E-2</v>
      </c>
      <c r="AN784" s="28" t="s">
        <v>1251</v>
      </c>
      <c r="AO784" s="28" t="s">
        <v>1251</v>
      </c>
      <c r="AP784" s="28" t="s">
        <v>1251</v>
      </c>
      <c r="AQ784" s="123">
        <v>1</v>
      </c>
      <c r="AR784" s="38">
        <v>8689479</v>
      </c>
      <c r="AS784" s="38">
        <v>550358</v>
      </c>
      <c r="AT784" s="38">
        <v>1161868</v>
      </c>
      <c r="AU784" s="38" t="s">
        <v>107</v>
      </c>
      <c r="AV784" s="38" t="s">
        <v>107</v>
      </c>
      <c r="AW784" s="38">
        <v>11007170</v>
      </c>
      <c r="AX784" s="38">
        <v>794963</v>
      </c>
      <c r="AY784" s="38">
        <v>1284169</v>
      </c>
      <c r="AZ784" s="38">
        <v>489208</v>
      </c>
      <c r="BA784" s="38" t="s">
        <v>107</v>
      </c>
      <c r="BB784" s="38" t="s">
        <v>107</v>
      </c>
      <c r="BC784" s="38" t="s">
        <v>107</v>
      </c>
      <c r="BD784" s="38" t="s">
        <v>107</v>
      </c>
      <c r="BE784" s="38" t="s">
        <v>107</v>
      </c>
      <c r="BF784" s="38" t="s">
        <v>107</v>
      </c>
      <c r="BG784" s="38">
        <v>3057548</v>
      </c>
      <c r="BH784" s="38">
        <v>3057548</v>
      </c>
      <c r="BI784" s="38">
        <v>3057548</v>
      </c>
      <c r="BJ784" s="38">
        <v>3057548</v>
      </c>
      <c r="BK784" s="38" t="s">
        <v>107</v>
      </c>
      <c r="BL784" s="38" t="s">
        <v>107</v>
      </c>
      <c r="BM784" s="38">
        <v>1100717</v>
      </c>
      <c r="BN784" s="38">
        <v>1834529</v>
      </c>
      <c r="BO784" s="38">
        <v>3913660</v>
      </c>
      <c r="BP784" s="38">
        <v>7705019</v>
      </c>
      <c r="BQ784" s="38">
        <v>281294</v>
      </c>
      <c r="BR784" s="38">
        <v>4280567</v>
      </c>
      <c r="BS784" s="38">
        <v>1039566</v>
      </c>
      <c r="BT784" s="38" t="s">
        <v>107</v>
      </c>
      <c r="BU784" s="38" t="s">
        <v>107</v>
      </c>
      <c r="BV784" s="38" t="s">
        <v>107</v>
      </c>
      <c r="BW784" s="38">
        <v>4280567</v>
      </c>
      <c r="BX784" s="38">
        <v>305755</v>
      </c>
      <c r="BY784" s="38">
        <v>3057548</v>
      </c>
      <c r="BZ784" s="38">
        <v>10395661</v>
      </c>
      <c r="CA784" s="38" t="s">
        <v>107</v>
      </c>
      <c r="CB784" s="38">
        <v>1345321</v>
      </c>
      <c r="CC784" s="330">
        <v>0</v>
      </c>
      <c r="CD784" s="38">
        <v>0</v>
      </c>
      <c r="CE784" s="38">
        <v>6115094</v>
      </c>
      <c r="CF784" s="38">
        <v>8561132</v>
      </c>
      <c r="CG784" s="38">
        <v>12230189</v>
      </c>
      <c r="CH784" s="53" t="s">
        <v>113</v>
      </c>
      <c r="CI784" s="53" t="s">
        <v>113</v>
      </c>
      <c r="CJ784" s="53" t="s">
        <v>113</v>
      </c>
      <c r="CK784" s="53" t="s">
        <v>113</v>
      </c>
      <c r="CL784" s="53" t="s">
        <v>113</v>
      </c>
      <c r="CM784" s="53" t="s">
        <v>113</v>
      </c>
      <c r="CN784" s="53" t="s">
        <v>114</v>
      </c>
      <c r="CO784" s="49" t="s">
        <v>107</v>
      </c>
      <c r="CP784" s="49" t="s">
        <v>107</v>
      </c>
      <c r="CQ784" s="49" t="s">
        <v>107</v>
      </c>
      <c r="CR784" s="49" t="s">
        <v>107</v>
      </c>
      <c r="CS784" s="49" t="s">
        <v>107</v>
      </c>
      <c r="CT784" s="49" t="s">
        <v>107</v>
      </c>
      <c r="CU784" s="49" t="s">
        <v>107</v>
      </c>
      <c r="CV784" s="49" t="s">
        <v>107</v>
      </c>
      <c r="CW784" s="49" t="s">
        <v>107</v>
      </c>
      <c r="CX784" s="49" t="s">
        <v>107</v>
      </c>
      <c r="CY784" s="49" t="s">
        <v>107</v>
      </c>
      <c r="CZ784" s="49" t="s">
        <v>107</v>
      </c>
      <c r="DA784" s="49" t="s">
        <v>107</v>
      </c>
      <c r="DB784" s="49" t="s">
        <v>107</v>
      </c>
      <c r="DC784" s="49" t="s">
        <v>107</v>
      </c>
      <c r="DD784" s="332">
        <v>15899245</v>
      </c>
      <c r="DE784" s="43">
        <v>1</v>
      </c>
      <c r="DF784" s="390">
        <v>1</v>
      </c>
      <c r="DG784" s="310"/>
      <c r="DH784" s="203"/>
      <c r="DI784" s="279" t="str" cm="1">
        <f t="array" ref="DI784">+IF(AND(C784&lt;&gt;"Vehículos Eléctricos",C784&lt;&gt;"Vehículos Híbridos",AD784="PERCENTIL 50"),
     IF(VLOOKUP(_xlfn.TEXTJOIN("_",FALSE,C784:E784),BD_Perc!$A:$P,_xlfn.IFS(BD!AE784="Intervalo de precio 1",12,BD!AE784="Intervalo de precio 2",13),FALSE)&lt;=1,
     VLOOKUP(_xlfn.TEXTJOIN("_",FALSE,C784:E784),BD_Perc!$A:$P,16,FALSE),"Ok P50"),
     "Ok P30/70 ó Híbrido/Eléctrico")</f>
        <v>Ok P30/70 ó Híbrido/Eléctrico</v>
      </c>
      <c r="DJ784" s="279" t="str">
        <f t="shared" si="73"/>
        <v>Vehículos Convencionales_Camperos/Camionetas_4x4</v>
      </c>
      <c r="DK784" s="331">
        <f t="shared" si="77"/>
        <v>170229000</v>
      </c>
      <c r="DL784" s="326"/>
    </row>
    <row r="785" spans="1:116" ht="25.5">
      <c r="A785" s="28">
        <v>780</v>
      </c>
      <c r="B785" s="49" t="s">
        <v>254</v>
      </c>
      <c r="C785" s="29" t="s">
        <v>0</v>
      </c>
      <c r="D785" s="29" t="s">
        <v>337</v>
      </c>
      <c r="E785" s="42" t="s">
        <v>338</v>
      </c>
      <c r="F785" s="42" t="s">
        <v>107</v>
      </c>
      <c r="G785" s="116" t="s">
        <v>454</v>
      </c>
      <c r="H785" s="42" t="s">
        <v>400</v>
      </c>
      <c r="I785" s="28">
        <v>3006150</v>
      </c>
      <c r="J785" s="28" t="s">
        <v>1668</v>
      </c>
      <c r="K785" s="31" t="s">
        <v>369</v>
      </c>
      <c r="L785" s="49">
        <v>250</v>
      </c>
      <c r="M785" s="49">
        <v>5</v>
      </c>
      <c r="N785" s="34">
        <v>154500000</v>
      </c>
      <c r="O785" s="34">
        <f>+IFERROR(VLOOKUP(I785,Precio_Fasecolda!A:C,3,FALSE),IFERROR(VLOOKUP(I785,Precio_Fasecolda!B:C,2,FALSE),N785))</f>
        <v>154500000</v>
      </c>
      <c r="P785" s="34">
        <f t="shared" si="74"/>
        <v>0</v>
      </c>
      <c r="Q785" s="49" t="s">
        <v>338</v>
      </c>
      <c r="R785" s="28" t="s">
        <v>130</v>
      </c>
      <c r="S785" s="49" t="s">
        <v>112</v>
      </c>
      <c r="T785" s="28" t="s">
        <v>107</v>
      </c>
      <c r="U785" s="28" t="s">
        <v>107</v>
      </c>
      <c r="V785" s="42" t="s">
        <v>107</v>
      </c>
      <c r="W785" s="28" t="s">
        <v>107</v>
      </c>
      <c r="X785" s="28" t="s">
        <v>107</v>
      </c>
      <c r="Y785" s="28" t="str">
        <f t="shared" si="75"/>
        <v>N.A.</v>
      </c>
      <c r="Z785" s="292">
        <f t="shared" si="72"/>
        <v>146929500</v>
      </c>
      <c r="AA785" s="28" cm="1">
        <f t="array" aca="1" ref="AA785" ca="1">_xlfn.IFS(DK785&lt;$DK$4,1,AND(DK785&gt;=$DK$4,DK785&lt;=$AA$4),2,DK785&gt;$AA$4,3)</f>
        <v>2</v>
      </c>
      <c r="AB785" s="28">
        <v>0</v>
      </c>
      <c r="AC785" s="28" cm="1">
        <f t="array" aca="1" ref="AC785" ca="1">IF(AB785="PERCENTIL 30","",_xlfn.IFS(DK785&lt;$AC$4,1,DK785&gt;$AC$4,2))</f>
        <v>1</v>
      </c>
      <c r="AD785" s="28" t="str">
        <f>+IFERROR(VLOOKUP(_xlfn.TEXTJOIN("_", FALSE, C785:E785), BD_Perc!$A:$O, 15, FALSE),"Segmentación no encontrada o vehículo inactivo")</f>
        <v>PERCENTIL 30-70</v>
      </c>
      <c r="AE785" s="28" t="str" cm="1">
        <f t="array" ref="AE785">_xlfn.IFS(
    AD785 = "PERCENTIL 50",
    _xlfn.IFS(
        BD!DK785 &lt; VLOOKUP(_xlfn.TEXTJOIN("_", FALSE, C785:E785), BD_Perc!$A:$O, 11, FALSE), "Intervalo de precio 1",
        BD!DK785 &gt;= VLOOKUP(_xlfn.TEXTJOIN("_", FALSE, C785:E785), BD_Perc!$A:$O, 11, FALSE), "Intervalo de precio 2"
    ),
    AD785 = "PERCENTIL 30-70",
    _xlfn.IFS(
        BD!DK785 &lt; VLOOKUP(_xlfn.TEXTJOIN("_", FALSE, C785:E785), BD_Perc!$A:$O, 6, FALSE), "Intervalo de precio 1",
        BD!DK785 &lt; VLOOKUP(_xlfn.TEXTJOIN("_", FALSE, C785:E785), BD_Perc!$A:$O, 7, FALSE), "Intervalo de precio 2",
        BD!DK785 &gt;= VLOOKUP(_xlfn.TEXTJOIN("_", FALSE, C785:E785), BD_Perc!$A:$O, 7, FALSE), "Intervalo de precio 3"
    ),
    AD785="Segmentación no encontrada o vehículo inactivo","Segmentación no encontrada o vehículo inactivo"
)</f>
        <v>Intervalo de precio 3</v>
      </c>
      <c r="AF785" s="57" t="s">
        <v>2414</v>
      </c>
      <c r="AG785" s="35" t="b">
        <f t="shared" si="76"/>
        <v>1</v>
      </c>
      <c r="AH785" s="207">
        <v>4.9000000000000002E-2</v>
      </c>
      <c r="AI785" s="207">
        <v>4.9000000000000002E-2</v>
      </c>
      <c r="AJ785" s="207">
        <v>5.0999999999999997E-2</v>
      </c>
      <c r="AK785" s="207">
        <v>0.06</v>
      </c>
      <c r="AL785" s="207">
        <v>6.5000000000000002E-2</v>
      </c>
      <c r="AM785" s="207">
        <v>7.4999999999999997E-2</v>
      </c>
      <c r="AN785" s="28" t="s">
        <v>1251</v>
      </c>
      <c r="AO785" s="28" t="s">
        <v>1251</v>
      </c>
      <c r="AP785" s="28" t="s">
        <v>1251</v>
      </c>
      <c r="AQ785" s="123">
        <v>1</v>
      </c>
      <c r="AR785" s="38">
        <v>8689479</v>
      </c>
      <c r="AS785" s="38">
        <v>550358</v>
      </c>
      <c r="AT785" s="38">
        <v>1161868</v>
      </c>
      <c r="AU785" s="38" t="s">
        <v>107</v>
      </c>
      <c r="AV785" s="38" t="s">
        <v>107</v>
      </c>
      <c r="AW785" s="38">
        <v>11007170</v>
      </c>
      <c r="AX785" s="38">
        <v>794963</v>
      </c>
      <c r="AY785" s="38">
        <v>1284169</v>
      </c>
      <c r="AZ785" s="38">
        <v>489208</v>
      </c>
      <c r="BA785" s="38" t="s">
        <v>107</v>
      </c>
      <c r="BB785" s="38" t="s">
        <v>107</v>
      </c>
      <c r="BC785" s="38" t="s">
        <v>107</v>
      </c>
      <c r="BD785" s="38" t="s">
        <v>107</v>
      </c>
      <c r="BE785" s="38" t="s">
        <v>107</v>
      </c>
      <c r="BF785" s="38" t="s">
        <v>107</v>
      </c>
      <c r="BG785" s="38">
        <v>3057548</v>
      </c>
      <c r="BH785" s="38">
        <v>3057548</v>
      </c>
      <c r="BI785" s="38">
        <v>3057548</v>
      </c>
      <c r="BJ785" s="38">
        <v>3057548</v>
      </c>
      <c r="BK785" s="38" t="s">
        <v>107</v>
      </c>
      <c r="BL785" s="38">
        <v>1589924</v>
      </c>
      <c r="BM785" s="38">
        <v>1100717</v>
      </c>
      <c r="BN785" s="38">
        <v>1834529</v>
      </c>
      <c r="BO785" s="38">
        <v>3913660</v>
      </c>
      <c r="BP785" s="38">
        <v>7705019</v>
      </c>
      <c r="BQ785" s="38">
        <v>281294</v>
      </c>
      <c r="BR785" s="38">
        <v>4280567</v>
      </c>
      <c r="BS785" s="38">
        <v>1039566</v>
      </c>
      <c r="BT785" s="38" t="s">
        <v>107</v>
      </c>
      <c r="BU785" s="38" t="s">
        <v>107</v>
      </c>
      <c r="BV785" s="38" t="s">
        <v>107</v>
      </c>
      <c r="BW785" s="38">
        <v>4280567</v>
      </c>
      <c r="BX785" s="38">
        <v>305755</v>
      </c>
      <c r="BY785" s="38">
        <v>3057548</v>
      </c>
      <c r="BZ785" s="38">
        <v>10395661</v>
      </c>
      <c r="CA785" s="38" t="s">
        <v>107</v>
      </c>
      <c r="CB785" s="38">
        <v>1345321</v>
      </c>
      <c r="CC785" s="330">
        <v>0</v>
      </c>
      <c r="CD785" s="38">
        <v>0</v>
      </c>
      <c r="CE785" s="38">
        <v>6115094</v>
      </c>
      <c r="CF785" s="38">
        <v>8561132</v>
      </c>
      <c r="CG785" s="38">
        <v>12230189</v>
      </c>
      <c r="CH785" s="53" t="s">
        <v>113</v>
      </c>
      <c r="CI785" s="53" t="s">
        <v>113</v>
      </c>
      <c r="CJ785" s="53" t="s">
        <v>113</v>
      </c>
      <c r="CK785" s="53" t="s">
        <v>113</v>
      </c>
      <c r="CL785" s="53" t="s">
        <v>113</v>
      </c>
      <c r="CM785" s="53" t="s">
        <v>113</v>
      </c>
      <c r="CN785" s="53" t="s">
        <v>114</v>
      </c>
      <c r="CO785" s="49" t="s">
        <v>107</v>
      </c>
      <c r="CP785" s="49" t="s">
        <v>107</v>
      </c>
      <c r="CQ785" s="49" t="s">
        <v>107</v>
      </c>
      <c r="CR785" s="49" t="s">
        <v>107</v>
      </c>
      <c r="CS785" s="49" t="s">
        <v>107</v>
      </c>
      <c r="CT785" s="49" t="s">
        <v>107</v>
      </c>
      <c r="CU785" s="49" t="s">
        <v>107</v>
      </c>
      <c r="CV785" s="49" t="s">
        <v>107</v>
      </c>
      <c r="CW785" s="49" t="s">
        <v>107</v>
      </c>
      <c r="CX785" s="49" t="s">
        <v>107</v>
      </c>
      <c r="CY785" s="49" t="s">
        <v>107</v>
      </c>
      <c r="CZ785" s="49" t="s">
        <v>107</v>
      </c>
      <c r="DA785" s="49" t="s">
        <v>107</v>
      </c>
      <c r="DB785" s="49" t="s">
        <v>107</v>
      </c>
      <c r="DC785" s="49" t="s">
        <v>107</v>
      </c>
      <c r="DD785" s="332">
        <v>15899245</v>
      </c>
      <c r="DE785" s="43">
        <v>1</v>
      </c>
      <c r="DF785" s="390">
        <v>1</v>
      </c>
      <c r="DG785" s="310">
        <v>45698</v>
      </c>
      <c r="DH785" s="8" t="s">
        <v>2497</v>
      </c>
      <c r="DI785" s="279" t="str" cm="1">
        <f t="array" ref="DI785">+IF(AND(C785&lt;&gt;"Vehículos Eléctricos",C785&lt;&gt;"Vehículos Híbridos",AD785="PERCENTIL 50"),
     IF(VLOOKUP(_xlfn.TEXTJOIN("_",FALSE,C785:E785),BD_Perc!$A:$P,_xlfn.IFS(BD!AE785="Intervalo de precio 1",12,BD!AE785="Intervalo de precio 2",13),FALSE)&lt;=1,
     VLOOKUP(_xlfn.TEXTJOIN("_",FALSE,C785:E785),BD_Perc!$A:$P,16,FALSE),"Ok P50"),
     "Ok P30/70 ó Híbrido/Eléctrico")</f>
        <v>Ok P30/70 ó Híbrido/Eléctrico</v>
      </c>
      <c r="DJ785" s="279" t="str">
        <f t="shared" si="73"/>
        <v>Vehículos Convencionales_Camperos/Camionetas_4x2</v>
      </c>
      <c r="DK785" s="331">
        <f t="shared" si="77"/>
        <v>146929500</v>
      </c>
      <c r="DL785" s="326"/>
    </row>
    <row r="786" spans="1:116" ht="25.5">
      <c r="A786" s="28">
        <v>781</v>
      </c>
      <c r="B786" s="49" t="s">
        <v>254</v>
      </c>
      <c r="C786" s="29" t="s">
        <v>0</v>
      </c>
      <c r="D786" s="49" t="s">
        <v>665</v>
      </c>
      <c r="E786" s="60" t="s">
        <v>666</v>
      </c>
      <c r="F786" s="60" t="s">
        <v>346</v>
      </c>
      <c r="G786" s="116" t="s">
        <v>737</v>
      </c>
      <c r="H786" s="42" t="s">
        <v>400</v>
      </c>
      <c r="I786" s="28">
        <v>3021083</v>
      </c>
      <c r="J786" s="28" t="s">
        <v>1669</v>
      </c>
      <c r="K786" s="31" t="s">
        <v>686</v>
      </c>
      <c r="L786" s="60">
        <v>375</v>
      </c>
      <c r="M786" s="33" t="s">
        <v>107</v>
      </c>
      <c r="N786" s="34">
        <v>260000000</v>
      </c>
      <c r="O786" s="34">
        <f>+IFERROR(VLOOKUP(I786,Precio_Fasecolda!A:C,3,FALSE),IFERROR(VLOOKUP(I786,Precio_Fasecolda!B:C,2,FALSE),N786))</f>
        <v>260000000</v>
      </c>
      <c r="P786" s="34">
        <f t="shared" si="74"/>
        <v>0</v>
      </c>
      <c r="Q786" s="49" t="s">
        <v>346</v>
      </c>
      <c r="R786" s="28" t="s">
        <v>130</v>
      </c>
      <c r="S786" s="49" t="s">
        <v>112</v>
      </c>
      <c r="T786" s="28" t="s">
        <v>107</v>
      </c>
      <c r="U786" s="28" t="s">
        <v>107</v>
      </c>
      <c r="V786" s="42" t="s">
        <v>107</v>
      </c>
      <c r="W786" s="28" t="s">
        <v>107</v>
      </c>
      <c r="X786" s="28" t="s">
        <v>107</v>
      </c>
      <c r="Y786" s="28" t="str">
        <f t="shared" si="75"/>
        <v>N.A.</v>
      </c>
      <c r="Z786" s="292">
        <f t="shared" si="72"/>
        <v>247260000</v>
      </c>
      <c r="AA786" s="28" cm="1">
        <f t="array" aca="1" ref="AA786" ca="1">_xlfn.IFS(DK786&lt;$DK$4,1,AND(DK786&gt;=$DK$4,DK786&lt;=$AA$4),2,DK786&gt;$AA$4,3)</f>
        <v>3</v>
      </c>
      <c r="AB786" s="28">
        <v>0</v>
      </c>
      <c r="AC786" s="28" cm="1">
        <f t="array" aca="1" ref="AC786" ca="1">IF(AB786="PERCENTIL 30","",_xlfn.IFS(DK786&lt;$AC$4,1,DK786&gt;$AC$4,2))</f>
        <v>2</v>
      </c>
      <c r="AD786" s="28" t="str">
        <f>+IFERROR(VLOOKUP(_xlfn.TEXTJOIN("_", FALSE, C786:E786), BD_Perc!$A:$O, 15, FALSE),"Segmentación no encontrada o vehículo inactivo")</f>
        <v>PERCENTIL 30-70</v>
      </c>
      <c r="AE786" s="28" t="str" cm="1">
        <f t="array" ref="AE786">_xlfn.IFS(
    AD786 = "PERCENTIL 50",
    _xlfn.IFS(
        BD!DK786 &lt; VLOOKUP(_xlfn.TEXTJOIN("_", FALSE, C786:E786), BD_Perc!$A:$O, 11, FALSE), "Intervalo de precio 1",
        BD!DK786 &gt;= VLOOKUP(_xlfn.TEXTJOIN("_", FALSE, C786:E786), BD_Perc!$A:$O, 11, FALSE), "Intervalo de precio 2"
    ),
    AD786 = "PERCENTIL 30-70",
    _xlfn.IFS(
        BD!DK786 &lt; VLOOKUP(_xlfn.TEXTJOIN("_", FALSE, C786:E786), BD_Perc!$A:$O, 6, FALSE), "Intervalo de precio 1",
        BD!DK786 &lt; VLOOKUP(_xlfn.TEXTJOIN("_", FALSE, C786:E786), BD_Perc!$A:$O, 7, FALSE), "Intervalo de precio 2",
        BD!DK786 &gt;= VLOOKUP(_xlfn.TEXTJOIN("_", FALSE, C786:E786), BD_Perc!$A:$O, 7, FALSE), "Intervalo de precio 3"
    ),
    AD786="Segmentación no encontrada o vehículo inactivo","Segmentación no encontrada o vehículo inactivo"
)</f>
        <v>Intervalo de precio 3</v>
      </c>
      <c r="AF786" s="57" t="s">
        <v>2414</v>
      </c>
      <c r="AG786" s="35" t="b">
        <f t="shared" si="76"/>
        <v>1</v>
      </c>
      <c r="AH786" s="207">
        <v>4.9000000000000002E-2</v>
      </c>
      <c r="AI786" s="207">
        <v>4.9000000000000002E-2</v>
      </c>
      <c r="AJ786" s="207">
        <v>4.9000000000000002E-2</v>
      </c>
      <c r="AK786" s="207">
        <v>4.9000000000000002E-2</v>
      </c>
      <c r="AL786" s="207">
        <v>5.5E-2</v>
      </c>
      <c r="AM786" s="207">
        <v>5.5E-2</v>
      </c>
      <c r="AN786" s="28" t="s">
        <v>1251</v>
      </c>
      <c r="AO786" s="28" t="s">
        <v>1251</v>
      </c>
      <c r="AP786" s="28" t="s">
        <v>1251</v>
      </c>
      <c r="AQ786" s="123">
        <v>1</v>
      </c>
      <c r="AR786" s="38">
        <v>8689479</v>
      </c>
      <c r="AS786" s="38">
        <v>550358</v>
      </c>
      <c r="AT786" s="38">
        <v>1161868</v>
      </c>
      <c r="AU786" s="38">
        <v>3791359</v>
      </c>
      <c r="AV786" s="38">
        <v>3057548</v>
      </c>
      <c r="AW786" s="38">
        <v>11007170</v>
      </c>
      <c r="AX786" s="38">
        <v>794963</v>
      </c>
      <c r="AY786" s="38">
        <v>1284169</v>
      </c>
      <c r="AZ786" s="38">
        <v>489208</v>
      </c>
      <c r="BA786" s="38" t="s">
        <v>107</v>
      </c>
      <c r="BB786" s="38" t="s">
        <v>107</v>
      </c>
      <c r="BC786" s="38" t="s">
        <v>107</v>
      </c>
      <c r="BD786" s="38" t="s">
        <v>107</v>
      </c>
      <c r="BE786" s="38" t="s">
        <v>107</v>
      </c>
      <c r="BF786" s="38">
        <v>2446038</v>
      </c>
      <c r="BG786" s="38">
        <v>3057548</v>
      </c>
      <c r="BH786" s="38">
        <v>3057548</v>
      </c>
      <c r="BI786" s="38">
        <v>3057548</v>
      </c>
      <c r="BJ786" s="38">
        <v>3057548</v>
      </c>
      <c r="BK786" s="38" t="s">
        <v>107</v>
      </c>
      <c r="BL786" s="38">
        <v>3424453</v>
      </c>
      <c r="BM786" s="38">
        <v>1100717</v>
      </c>
      <c r="BN786" s="38">
        <v>1834529</v>
      </c>
      <c r="BO786" s="38">
        <v>3913660</v>
      </c>
      <c r="BP786" s="38">
        <v>7705019</v>
      </c>
      <c r="BQ786" s="38">
        <v>281294</v>
      </c>
      <c r="BR786" s="38">
        <v>4280567</v>
      </c>
      <c r="BS786" s="38">
        <v>1039566</v>
      </c>
      <c r="BT786" s="38">
        <v>3057548</v>
      </c>
      <c r="BU786" s="38">
        <v>3057548</v>
      </c>
      <c r="BV786" s="38">
        <v>3057548</v>
      </c>
      <c r="BW786" s="38">
        <v>4280567</v>
      </c>
      <c r="BX786" s="38">
        <v>305755</v>
      </c>
      <c r="BY786" s="38">
        <v>3057548</v>
      </c>
      <c r="BZ786" s="38">
        <v>10395661</v>
      </c>
      <c r="CA786" s="38" t="s">
        <v>107</v>
      </c>
      <c r="CB786" s="38">
        <v>1345321</v>
      </c>
      <c r="CC786" s="330">
        <v>0</v>
      </c>
      <c r="CD786" s="38">
        <v>10395661</v>
      </c>
      <c r="CE786" s="38">
        <v>6115094</v>
      </c>
      <c r="CF786" s="38">
        <v>8561132</v>
      </c>
      <c r="CG786" s="38">
        <v>12230189</v>
      </c>
      <c r="CH786" s="53" t="s">
        <v>113</v>
      </c>
      <c r="CI786" s="53" t="s">
        <v>113</v>
      </c>
      <c r="CJ786" s="53" t="s">
        <v>113</v>
      </c>
      <c r="CK786" s="53" t="s">
        <v>113</v>
      </c>
      <c r="CL786" s="53" t="s">
        <v>113</v>
      </c>
      <c r="CM786" s="53" t="s">
        <v>113</v>
      </c>
      <c r="CN786" s="53" t="s">
        <v>114</v>
      </c>
      <c r="CO786" s="49" t="s">
        <v>107</v>
      </c>
      <c r="CP786" s="49" t="s">
        <v>107</v>
      </c>
      <c r="CQ786" s="49" t="s">
        <v>107</v>
      </c>
      <c r="CR786" s="49" t="s">
        <v>107</v>
      </c>
      <c r="CS786" s="49" t="s">
        <v>107</v>
      </c>
      <c r="CT786" s="49" t="s">
        <v>107</v>
      </c>
      <c r="CU786" s="49" t="s">
        <v>107</v>
      </c>
      <c r="CV786" s="49" t="s">
        <v>107</v>
      </c>
      <c r="CW786" s="49" t="s">
        <v>107</v>
      </c>
      <c r="CX786" s="49" t="s">
        <v>107</v>
      </c>
      <c r="CY786" s="49" t="s">
        <v>107</v>
      </c>
      <c r="CZ786" s="49" t="s">
        <v>107</v>
      </c>
      <c r="DA786" s="49" t="s">
        <v>107</v>
      </c>
      <c r="DB786" s="49" t="s">
        <v>107</v>
      </c>
      <c r="DC786" s="49" t="s">
        <v>107</v>
      </c>
      <c r="DD786" s="332">
        <v>15899245</v>
      </c>
      <c r="DE786" s="43">
        <v>1</v>
      </c>
      <c r="DF786" s="390">
        <v>1</v>
      </c>
      <c r="DG786" s="310"/>
      <c r="DH786" s="203"/>
      <c r="DI786" s="279" t="str" cm="1">
        <f t="array" ref="DI786">+IF(AND(C786&lt;&gt;"Vehículos Eléctricos",C786&lt;&gt;"Vehículos Híbridos",AD786="PERCENTIL 50"),
     IF(VLOOKUP(_xlfn.TEXTJOIN("_",FALSE,C786:E786),BD_Perc!$A:$P,_xlfn.IFS(BD!AE786="Intervalo de precio 1",12,BD!AE786="Intervalo de precio 2",13),FALSE)&lt;=1,
     VLOOKUP(_xlfn.TEXTJOIN("_",FALSE,C786:E786),BD_Perc!$A:$P,16,FALSE),"Ok P50"),
     "Ok P30/70 ó Híbrido/Eléctrico")</f>
        <v>Ok P30/70 ó Híbrido/Eléctrico</v>
      </c>
      <c r="DJ786" s="279" t="str">
        <f t="shared" si="73"/>
        <v>Vehículos Convencionales_Pick Up_PICKUP DOBLE CAB - PLATON</v>
      </c>
      <c r="DK786" s="331">
        <f t="shared" si="77"/>
        <v>247260000</v>
      </c>
      <c r="DL786" s="326"/>
    </row>
    <row r="787" spans="1:116" ht="25.5">
      <c r="A787" s="28">
        <v>782</v>
      </c>
      <c r="B787" s="49" t="s">
        <v>254</v>
      </c>
      <c r="C787" s="29" t="s">
        <v>0</v>
      </c>
      <c r="D787" s="49" t="s">
        <v>665</v>
      </c>
      <c r="E787" s="60" t="s">
        <v>666</v>
      </c>
      <c r="F787" s="60" t="s">
        <v>346</v>
      </c>
      <c r="G787" s="116" t="s">
        <v>737</v>
      </c>
      <c r="H787" s="42" t="s">
        <v>400</v>
      </c>
      <c r="I787" s="28">
        <v>3021084</v>
      </c>
      <c r="J787" s="28" t="s">
        <v>1670</v>
      </c>
      <c r="K787" s="31" t="s">
        <v>686</v>
      </c>
      <c r="L787" s="60">
        <v>375</v>
      </c>
      <c r="M787" s="33" t="s">
        <v>107</v>
      </c>
      <c r="N787" s="34">
        <v>291000000</v>
      </c>
      <c r="O787" s="34">
        <f>+IFERROR(VLOOKUP(I787,Precio_Fasecolda!A:C,3,FALSE),IFERROR(VLOOKUP(I787,Precio_Fasecolda!B:C,2,FALSE),N787))</f>
        <v>291000000</v>
      </c>
      <c r="P787" s="34">
        <f t="shared" si="74"/>
        <v>0</v>
      </c>
      <c r="Q787" s="49" t="s">
        <v>346</v>
      </c>
      <c r="R787" s="28" t="s">
        <v>130</v>
      </c>
      <c r="S787" s="49" t="s">
        <v>112</v>
      </c>
      <c r="T787" s="28" t="s">
        <v>107</v>
      </c>
      <c r="U787" s="28" t="s">
        <v>107</v>
      </c>
      <c r="V787" s="42" t="s">
        <v>107</v>
      </c>
      <c r="W787" s="28" t="s">
        <v>107</v>
      </c>
      <c r="X787" s="28" t="s">
        <v>107</v>
      </c>
      <c r="Y787" s="28" t="str">
        <f t="shared" si="75"/>
        <v>N.A.</v>
      </c>
      <c r="Z787" s="292">
        <f t="shared" si="72"/>
        <v>276741000</v>
      </c>
      <c r="AA787" s="28" cm="1">
        <f t="array" aca="1" ref="AA787" ca="1">_xlfn.IFS(DK787&lt;$DK$4,1,AND(DK787&gt;=$DK$4,DK787&lt;=$AA$4),2,DK787&gt;$AA$4,3)</f>
        <v>3</v>
      </c>
      <c r="AB787" s="28">
        <v>0</v>
      </c>
      <c r="AC787" s="28" cm="1">
        <f t="array" aca="1" ref="AC787" ca="1">IF(AB787="PERCENTIL 30","",_xlfn.IFS(DK787&lt;$AC$4,1,DK787&gt;$AC$4,2))</f>
        <v>2</v>
      </c>
      <c r="AD787" s="28" t="str">
        <f>+IFERROR(VLOOKUP(_xlfn.TEXTJOIN("_", FALSE, C787:E787), BD_Perc!$A:$O, 15, FALSE),"Segmentación no encontrada o vehículo inactivo")</f>
        <v>PERCENTIL 30-70</v>
      </c>
      <c r="AE787" s="28" t="str" cm="1">
        <f t="array" ref="AE787">_xlfn.IFS(
    AD787 = "PERCENTIL 50",
    _xlfn.IFS(
        BD!DK787 &lt; VLOOKUP(_xlfn.TEXTJOIN("_", FALSE, C787:E787), BD_Perc!$A:$O, 11, FALSE), "Intervalo de precio 1",
        BD!DK787 &gt;= VLOOKUP(_xlfn.TEXTJOIN("_", FALSE, C787:E787), BD_Perc!$A:$O, 11, FALSE), "Intervalo de precio 2"
    ),
    AD787 = "PERCENTIL 30-70",
    _xlfn.IFS(
        BD!DK787 &lt; VLOOKUP(_xlfn.TEXTJOIN("_", FALSE, C787:E787), BD_Perc!$A:$O, 6, FALSE), "Intervalo de precio 1",
        BD!DK787 &lt; VLOOKUP(_xlfn.TEXTJOIN("_", FALSE, C787:E787), BD_Perc!$A:$O, 7, FALSE), "Intervalo de precio 2",
        BD!DK787 &gt;= VLOOKUP(_xlfn.TEXTJOIN("_", FALSE, C787:E787), BD_Perc!$A:$O, 7, FALSE), "Intervalo de precio 3"
    ),
    AD787="Segmentación no encontrada o vehículo inactivo","Segmentación no encontrada o vehículo inactivo"
)</f>
        <v>Intervalo de precio 3</v>
      </c>
      <c r="AF787" s="57" t="s">
        <v>2414</v>
      </c>
      <c r="AG787" s="35" t="b">
        <f t="shared" si="76"/>
        <v>1</v>
      </c>
      <c r="AH787" s="207">
        <v>4.9000000000000002E-2</v>
      </c>
      <c r="AI787" s="207">
        <v>4.9000000000000002E-2</v>
      </c>
      <c r="AJ787" s="207">
        <v>4.9000000000000002E-2</v>
      </c>
      <c r="AK787" s="207">
        <v>4.9000000000000002E-2</v>
      </c>
      <c r="AL787" s="207">
        <v>5.5E-2</v>
      </c>
      <c r="AM787" s="207">
        <v>5.5E-2</v>
      </c>
      <c r="AN787" s="28" t="s">
        <v>1251</v>
      </c>
      <c r="AO787" s="28" t="s">
        <v>1251</v>
      </c>
      <c r="AP787" s="28" t="s">
        <v>1251</v>
      </c>
      <c r="AQ787" s="123">
        <v>1</v>
      </c>
      <c r="AR787" s="38">
        <v>8689479</v>
      </c>
      <c r="AS787" s="38">
        <v>550358</v>
      </c>
      <c r="AT787" s="38">
        <v>1161868</v>
      </c>
      <c r="AU787" s="38">
        <v>3791359</v>
      </c>
      <c r="AV787" s="38">
        <v>3057548</v>
      </c>
      <c r="AW787" s="38">
        <v>11007170</v>
      </c>
      <c r="AX787" s="38">
        <v>794963</v>
      </c>
      <c r="AY787" s="38">
        <v>1284169</v>
      </c>
      <c r="AZ787" s="38">
        <v>489208</v>
      </c>
      <c r="BA787" s="38" t="s">
        <v>107</v>
      </c>
      <c r="BB787" s="38" t="s">
        <v>107</v>
      </c>
      <c r="BC787" s="38" t="s">
        <v>107</v>
      </c>
      <c r="BD787" s="38" t="s">
        <v>107</v>
      </c>
      <c r="BE787" s="38" t="s">
        <v>107</v>
      </c>
      <c r="BF787" s="38">
        <v>2446038</v>
      </c>
      <c r="BG787" s="38">
        <v>3057548</v>
      </c>
      <c r="BH787" s="38">
        <v>3057548</v>
      </c>
      <c r="BI787" s="38">
        <v>3057548</v>
      </c>
      <c r="BJ787" s="38">
        <v>3057548</v>
      </c>
      <c r="BK787" s="38" t="s">
        <v>107</v>
      </c>
      <c r="BL787" s="38">
        <v>3424453</v>
      </c>
      <c r="BM787" s="38">
        <v>1100717</v>
      </c>
      <c r="BN787" s="38">
        <v>1834529</v>
      </c>
      <c r="BO787" s="38">
        <v>3913660</v>
      </c>
      <c r="BP787" s="38">
        <v>7705019</v>
      </c>
      <c r="BQ787" s="38">
        <v>281294</v>
      </c>
      <c r="BR787" s="38">
        <v>4280567</v>
      </c>
      <c r="BS787" s="38">
        <v>1039566</v>
      </c>
      <c r="BT787" s="38">
        <v>3057548</v>
      </c>
      <c r="BU787" s="38">
        <v>3057548</v>
      </c>
      <c r="BV787" s="38">
        <v>3057548</v>
      </c>
      <c r="BW787" s="38">
        <v>4280567</v>
      </c>
      <c r="BX787" s="38">
        <v>305755</v>
      </c>
      <c r="BY787" s="38">
        <v>3057548</v>
      </c>
      <c r="BZ787" s="38">
        <v>10395661</v>
      </c>
      <c r="CA787" s="38" t="s">
        <v>107</v>
      </c>
      <c r="CB787" s="38">
        <v>1345321</v>
      </c>
      <c r="CC787" s="330">
        <v>0</v>
      </c>
      <c r="CD787" s="38">
        <v>10395661</v>
      </c>
      <c r="CE787" s="38">
        <v>6115094</v>
      </c>
      <c r="CF787" s="38">
        <v>8561132</v>
      </c>
      <c r="CG787" s="38">
        <v>12230189</v>
      </c>
      <c r="CH787" s="53" t="s">
        <v>113</v>
      </c>
      <c r="CI787" s="53" t="s">
        <v>113</v>
      </c>
      <c r="CJ787" s="53" t="s">
        <v>113</v>
      </c>
      <c r="CK787" s="53" t="s">
        <v>113</v>
      </c>
      <c r="CL787" s="53" t="s">
        <v>113</v>
      </c>
      <c r="CM787" s="53" t="s">
        <v>113</v>
      </c>
      <c r="CN787" s="53" t="s">
        <v>114</v>
      </c>
      <c r="CO787" s="49" t="s">
        <v>107</v>
      </c>
      <c r="CP787" s="49" t="s">
        <v>107</v>
      </c>
      <c r="CQ787" s="49" t="s">
        <v>107</v>
      </c>
      <c r="CR787" s="49" t="s">
        <v>107</v>
      </c>
      <c r="CS787" s="49" t="s">
        <v>107</v>
      </c>
      <c r="CT787" s="49" t="s">
        <v>107</v>
      </c>
      <c r="CU787" s="49" t="s">
        <v>107</v>
      </c>
      <c r="CV787" s="49" t="s">
        <v>107</v>
      </c>
      <c r="CW787" s="49" t="s">
        <v>107</v>
      </c>
      <c r="CX787" s="49" t="s">
        <v>107</v>
      </c>
      <c r="CY787" s="49" t="s">
        <v>107</v>
      </c>
      <c r="CZ787" s="49" t="s">
        <v>107</v>
      </c>
      <c r="DA787" s="49" t="s">
        <v>107</v>
      </c>
      <c r="DB787" s="49" t="s">
        <v>107</v>
      </c>
      <c r="DC787" s="49" t="s">
        <v>107</v>
      </c>
      <c r="DD787" s="332">
        <v>15899245</v>
      </c>
      <c r="DE787" s="43">
        <v>1</v>
      </c>
      <c r="DF787" s="390">
        <v>1</v>
      </c>
      <c r="DG787" s="310"/>
      <c r="DH787" s="203"/>
      <c r="DI787" s="279" t="str" cm="1">
        <f t="array" ref="DI787">+IF(AND(C787&lt;&gt;"Vehículos Eléctricos",C787&lt;&gt;"Vehículos Híbridos",AD787="PERCENTIL 50"),
     IF(VLOOKUP(_xlfn.TEXTJOIN("_",FALSE,C787:E787),BD_Perc!$A:$P,_xlfn.IFS(BD!AE787="Intervalo de precio 1",12,BD!AE787="Intervalo de precio 2",13),FALSE)&lt;=1,
     VLOOKUP(_xlfn.TEXTJOIN("_",FALSE,C787:E787),BD_Perc!$A:$P,16,FALSE),"Ok P50"),
     "Ok P30/70 ó Híbrido/Eléctrico")</f>
        <v>Ok P30/70 ó Híbrido/Eléctrico</v>
      </c>
      <c r="DJ787" s="279" t="str">
        <f t="shared" si="73"/>
        <v>Vehículos Convencionales_Pick Up_PICKUP DOBLE CAB - PLATON</v>
      </c>
      <c r="DK787" s="331">
        <f t="shared" si="77"/>
        <v>276741000</v>
      </c>
      <c r="DL787" s="326"/>
    </row>
    <row r="788" spans="1:116" ht="25.5">
      <c r="A788" s="28">
        <v>783</v>
      </c>
      <c r="B788" s="49" t="s">
        <v>254</v>
      </c>
      <c r="C788" s="29" t="s">
        <v>0</v>
      </c>
      <c r="D788" s="49" t="s">
        <v>665</v>
      </c>
      <c r="E788" s="60" t="s">
        <v>666</v>
      </c>
      <c r="F788" s="60" t="s">
        <v>346</v>
      </c>
      <c r="G788" s="160" t="s">
        <v>735</v>
      </c>
      <c r="H788" s="42" t="s">
        <v>400</v>
      </c>
      <c r="I788" s="28">
        <v>3021087</v>
      </c>
      <c r="J788" s="28" t="s">
        <v>1671</v>
      </c>
      <c r="K788" s="31" t="s">
        <v>686</v>
      </c>
      <c r="L788" s="60">
        <v>450</v>
      </c>
      <c r="M788" s="33" t="s">
        <v>107</v>
      </c>
      <c r="N788" s="34">
        <v>453000000</v>
      </c>
      <c r="O788" s="34">
        <f>+IFERROR(VLOOKUP(I788,Precio_Fasecolda!A:C,3,FALSE),IFERROR(VLOOKUP(I788,Precio_Fasecolda!B:C,2,FALSE),N788))</f>
        <v>453000000</v>
      </c>
      <c r="P788" s="34">
        <f t="shared" si="74"/>
        <v>0</v>
      </c>
      <c r="Q788" s="49" t="s">
        <v>346</v>
      </c>
      <c r="R788" s="28" t="s">
        <v>130</v>
      </c>
      <c r="S788" s="49" t="s">
        <v>112</v>
      </c>
      <c r="T788" s="28" t="s">
        <v>107</v>
      </c>
      <c r="U788" s="28" t="s">
        <v>107</v>
      </c>
      <c r="V788" s="42" t="s">
        <v>107</v>
      </c>
      <c r="W788" s="28" t="s">
        <v>107</v>
      </c>
      <c r="X788" s="28" t="s">
        <v>107</v>
      </c>
      <c r="Y788" s="28" t="str">
        <f t="shared" si="75"/>
        <v>N.A.</v>
      </c>
      <c r="Z788" s="292">
        <f t="shared" si="72"/>
        <v>430803000</v>
      </c>
      <c r="AA788" s="28" cm="1">
        <f t="array" aca="1" ref="AA788" ca="1">_xlfn.IFS(DK788&lt;$DK$4,1,AND(DK788&gt;=$DK$4,DK788&lt;=$AA$4),2,DK788&gt;$AA$4,3)</f>
        <v>3</v>
      </c>
      <c r="AB788" s="28">
        <v>0</v>
      </c>
      <c r="AC788" s="28" cm="1">
        <f t="array" aca="1" ref="AC788" ca="1">IF(AB788="PERCENTIL 30","",_xlfn.IFS(DK788&lt;$AC$4,1,DK788&gt;$AC$4,2))</f>
        <v>2</v>
      </c>
      <c r="AD788" s="28" t="str">
        <f>+IFERROR(VLOOKUP(_xlfn.TEXTJOIN("_", FALSE, C788:E788), BD_Perc!$A:$O, 15, FALSE),"Segmentación no encontrada o vehículo inactivo")</f>
        <v>PERCENTIL 30-70</v>
      </c>
      <c r="AE788" s="28" t="str" cm="1">
        <f t="array" ref="AE788">_xlfn.IFS(
    AD788 = "PERCENTIL 50",
    _xlfn.IFS(
        BD!DK788 &lt; VLOOKUP(_xlfn.TEXTJOIN("_", FALSE, C788:E788), BD_Perc!$A:$O, 11, FALSE), "Intervalo de precio 1",
        BD!DK788 &gt;= VLOOKUP(_xlfn.TEXTJOIN("_", FALSE, C788:E788), BD_Perc!$A:$O, 11, FALSE), "Intervalo de precio 2"
    ),
    AD788 = "PERCENTIL 30-70",
    _xlfn.IFS(
        BD!DK788 &lt; VLOOKUP(_xlfn.TEXTJOIN("_", FALSE, C788:E788), BD_Perc!$A:$O, 6, FALSE), "Intervalo de precio 1",
        BD!DK788 &lt; VLOOKUP(_xlfn.TEXTJOIN("_", FALSE, C788:E788), BD_Perc!$A:$O, 7, FALSE), "Intervalo de precio 2",
        BD!DK788 &gt;= VLOOKUP(_xlfn.TEXTJOIN("_", FALSE, C788:E788), BD_Perc!$A:$O, 7, FALSE), "Intervalo de precio 3"
    ),
    AD788="Segmentación no encontrada o vehículo inactivo","Segmentación no encontrada o vehículo inactivo"
)</f>
        <v>Intervalo de precio 3</v>
      </c>
      <c r="AF788" s="57" t="s">
        <v>2414</v>
      </c>
      <c r="AG788" s="35" t="b">
        <f t="shared" si="76"/>
        <v>1</v>
      </c>
      <c r="AH788" s="207">
        <v>4.9000000000000002E-2</v>
      </c>
      <c r="AI788" s="207">
        <v>4.9000000000000002E-2</v>
      </c>
      <c r="AJ788" s="207">
        <v>4.9000000000000002E-2</v>
      </c>
      <c r="AK788" s="207">
        <v>4.9000000000000002E-2</v>
      </c>
      <c r="AL788" s="207">
        <v>5.5E-2</v>
      </c>
      <c r="AM788" s="207">
        <v>5.5E-2</v>
      </c>
      <c r="AN788" s="28" t="s">
        <v>1251</v>
      </c>
      <c r="AO788" s="28" t="s">
        <v>1251</v>
      </c>
      <c r="AP788" s="28" t="s">
        <v>1251</v>
      </c>
      <c r="AQ788" s="123">
        <v>1</v>
      </c>
      <c r="AR788" s="38">
        <v>8689479</v>
      </c>
      <c r="AS788" s="38">
        <v>550358</v>
      </c>
      <c r="AT788" s="38">
        <v>1161868</v>
      </c>
      <c r="AU788" s="38">
        <v>3791359</v>
      </c>
      <c r="AV788" s="38">
        <v>3057548</v>
      </c>
      <c r="AW788" s="38">
        <v>11007170</v>
      </c>
      <c r="AX788" s="38">
        <v>794963</v>
      </c>
      <c r="AY788" s="38">
        <v>1284169</v>
      </c>
      <c r="AZ788" s="38">
        <v>489208</v>
      </c>
      <c r="BA788" s="38" t="s">
        <v>107</v>
      </c>
      <c r="BB788" s="38" t="s">
        <v>107</v>
      </c>
      <c r="BC788" s="38" t="s">
        <v>107</v>
      </c>
      <c r="BD788" s="38" t="s">
        <v>107</v>
      </c>
      <c r="BE788" s="38" t="s">
        <v>107</v>
      </c>
      <c r="BF788" s="38">
        <v>2446038</v>
      </c>
      <c r="BG788" s="38">
        <v>3057548</v>
      </c>
      <c r="BH788" s="38">
        <v>3057548</v>
      </c>
      <c r="BI788" s="38">
        <v>3057548</v>
      </c>
      <c r="BJ788" s="38">
        <v>3057548</v>
      </c>
      <c r="BK788" s="38" t="s">
        <v>107</v>
      </c>
      <c r="BL788" s="38">
        <v>3424453</v>
      </c>
      <c r="BM788" s="38">
        <v>1100717</v>
      </c>
      <c r="BN788" s="38">
        <v>1834529</v>
      </c>
      <c r="BO788" s="38">
        <v>3913660</v>
      </c>
      <c r="BP788" s="38">
        <v>7705019</v>
      </c>
      <c r="BQ788" s="38">
        <v>281294</v>
      </c>
      <c r="BR788" s="38">
        <v>4280567</v>
      </c>
      <c r="BS788" s="38">
        <v>1039566</v>
      </c>
      <c r="BT788" s="38" t="s">
        <v>107</v>
      </c>
      <c r="BU788" s="38" t="s">
        <v>107</v>
      </c>
      <c r="BV788" s="38" t="s">
        <v>107</v>
      </c>
      <c r="BW788" s="38">
        <v>4280567</v>
      </c>
      <c r="BX788" s="38">
        <v>305755</v>
      </c>
      <c r="BY788" s="38">
        <v>3057548</v>
      </c>
      <c r="BZ788" s="38">
        <v>10395661</v>
      </c>
      <c r="CA788" s="38" t="s">
        <v>107</v>
      </c>
      <c r="CB788" s="38">
        <v>1345321</v>
      </c>
      <c r="CC788" s="330">
        <v>0</v>
      </c>
      <c r="CD788" s="38">
        <v>10395661</v>
      </c>
      <c r="CE788" s="38">
        <v>6115094</v>
      </c>
      <c r="CF788" s="38">
        <v>8561132</v>
      </c>
      <c r="CG788" s="38">
        <v>12230189</v>
      </c>
      <c r="CH788" s="53" t="s">
        <v>113</v>
      </c>
      <c r="CI788" s="53" t="s">
        <v>113</v>
      </c>
      <c r="CJ788" s="53" t="s">
        <v>113</v>
      </c>
      <c r="CK788" s="53" t="s">
        <v>113</v>
      </c>
      <c r="CL788" s="53" t="s">
        <v>113</v>
      </c>
      <c r="CM788" s="53" t="s">
        <v>113</v>
      </c>
      <c r="CN788" s="53" t="s">
        <v>114</v>
      </c>
      <c r="CO788" s="49" t="s">
        <v>107</v>
      </c>
      <c r="CP788" s="49" t="s">
        <v>107</v>
      </c>
      <c r="CQ788" s="49" t="s">
        <v>107</v>
      </c>
      <c r="CR788" s="49" t="s">
        <v>107</v>
      </c>
      <c r="CS788" s="49" t="s">
        <v>107</v>
      </c>
      <c r="CT788" s="49" t="s">
        <v>107</v>
      </c>
      <c r="CU788" s="49" t="s">
        <v>107</v>
      </c>
      <c r="CV788" s="49" t="s">
        <v>107</v>
      </c>
      <c r="CW788" s="49" t="s">
        <v>107</v>
      </c>
      <c r="CX788" s="49" t="s">
        <v>107</v>
      </c>
      <c r="CY788" s="49" t="s">
        <v>107</v>
      </c>
      <c r="CZ788" s="49" t="s">
        <v>107</v>
      </c>
      <c r="DA788" s="49" t="s">
        <v>107</v>
      </c>
      <c r="DB788" s="49" t="s">
        <v>107</v>
      </c>
      <c r="DC788" s="49" t="s">
        <v>107</v>
      </c>
      <c r="DD788" s="332">
        <v>15899245</v>
      </c>
      <c r="DE788" s="43">
        <v>1</v>
      </c>
      <c r="DF788" s="390">
        <v>1</v>
      </c>
      <c r="DG788" s="310"/>
      <c r="DH788" s="203"/>
      <c r="DI788" s="279" t="str" cm="1">
        <f t="array" ref="DI788">+IF(AND(C788&lt;&gt;"Vehículos Eléctricos",C788&lt;&gt;"Vehículos Híbridos",AD788="PERCENTIL 50"),
     IF(VLOOKUP(_xlfn.TEXTJOIN("_",FALSE,C788:E788),BD_Perc!$A:$P,_xlfn.IFS(BD!AE788="Intervalo de precio 1",12,BD!AE788="Intervalo de precio 2",13),FALSE)&lt;=1,
     VLOOKUP(_xlfn.TEXTJOIN("_",FALSE,C788:E788),BD_Perc!$A:$P,16,FALSE),"Ok P50"),
     "Ok P30/70 ó Híbrido/Eléctrico")</f>
        <v>Ok P30/70 ó Híbrido/Eléctrico</v>
      </c>
      <c r="DJ788" s="279" t="str">
        <f t="shared" si="73"/>
        <v>Vehículos Convencionales_Pick Up_PICKUP DOBLE CAB - PLATON</v>
      </c>
      <c r="DK788" s="331">
        <f t="shared" si="77"/>
        <v>430803000</v>
      </c>
      <c r="DL788" s="326"/>
    </row>
    <row r="789" spans="1:116" ht="25.5">
      <c r="A789" s="28">
        <v>784</v>
      </c>
      <c r="B789" s="49" t="s">
        <v>254</v>
      </c>
      <c r="C789" s="29" t="s">
        <v>0</v>
      </c>
      <c r="D789" s="49" t="s">
        <v>665</v>
      </c>
      <c r="E789" s="60" t="s">
        <v>666</v>
      </c>
      <c r="F789" s="60" t="s">
        <v>346</v>
      </c>
      <c r="G789" s="160" t="s">
        <v>1672</v>
      </c>
      <c r="H789" s="42" t="s">
        <v>400</v>
      </c>
      <c r="I789" s="28">
        <v>3021086</v>
      </c>
      <c r="J789" s="28" t="s">
        <v>1673</v>
      </c>
      <c r="K789" s="31" t="s">
        <v>674</v>
      </c>
      <c r="L789" s="49">
        <v>197</v>
      </c>
      <c r="M789" s="33" t="s">
        <v>107</v>
      </c>
      <c r="N789" s="34">
        <v>166000000</v>
      </c>
      <c r="O789" s="34">
        <f>+IFERROR(VLOOKUP(I789,Precio_Fasecolda!A:C,3,FALSE),IFERROR(VLOOKUP(I789,Precio_Fasecolda!B:C,2,FALSE),N789))</f>
        <v>166000000</v>
      </c>
      <c r="P789" s="34">
        <f t="shared" si="74"/>
        <v>0</v>
      </c>
      <c r="Q789" s="49" t="s">
        <v>346</v>
      </c>
      <c r="R789" s="28" t="s">
        <v>2415</v>
      </c>
      <c r="S789" s="28" t="s">
        <v>360</v>
      </c>
      <c r="T789" s="28" t="s">
        <v>107</v>
      </c>
      <c r="U789" s="28" t="s">
        <v>107</v>
      </c>
      <c r="V789" s="42" t="s">
        <v>107</v>
      </c>
      <c r="W789" s="28" t="s">
        <v>107</v>
      </c>
      <c r="X789" s="28" t="s">
        <v>107</v>
      </c>
      <c r="Y789" s="28" t="str">
        <f t="shared" si="75"/>
        <v>N.A.</v>
      </c>
      <c r="Z789" s="292">
        <f t="shared" si="72"/>
        <v>157866000</v>
      </c>
      <c r="AA789" s="28" cm="1">
        <f t="array" aca="1" ref="AA789" ca="1">_xlfn.IFS(DK789&lt;$DK$4,1,AND(DK789&gt;=$DK$4,DK789&lt;=$AA$4),2,DK789&gt;$AA$4,3)</f>
        <v>2</v>
      </c>
      <c r="AB789" s="28">
        <v>0</v>
      </c>
      <c r="AC789" s="28" cm="1">
        <f t="array" aca="1" ref="AC789" ca="1">IF(AB789="PERCENTIL 30","",_xlfn.IFS(DK789&lt;$AC$4,1,DK789&gt;$AC$4,2))</f>
        <v>1</v>
      </c>
      <c r="AD789" s="28" t="str">
        <f>+IFERROR(VLOOKUP(_xlfn.TEXTJOIN("_", FALSE, C789:E789), BD_Perc!$A:$O, 15, FALSE),"Segmentación no encontrada o vehículo inactivo")</f>
        <v>PERCENTIL 30-70</v>
      </c>
      <c r="AE789" s="28" t="str" cm="1">
        <f t="array" ref="AE789">_xlfn.IFS(
    AD789 = "PERCENTIL 50",
    _xlfn.IFS(
        BD!DK789 &lt; VLOOKUP(_xlfn.TEXTJOIN("_", FALSE, C789:E789), BD_Perc!$A:$O, 11, FALSE), "Intervalo de precio 1",
        BD!DK789 &gt;= VLOOKUP(_xlfn.TEXTJOIN("_", FALSE, C789:E789), BD_Perc!$A:$O, 11, FALSE), "Intervalo de precio 2"
    ),
    AD789 = "PERCENTIL 30-70",
    _xlfn.IFS(
        BD!DK789 &lt; VLOOKUP(_xlfn.TEXTJOIN("_", FALSE, C789:E789), BD_Perc!$A:$O, 6, FALSE), "Intervalo de precio 1",
        BD!DK789 &lt; VLOOKUP(_xlfn.TEXTJOIN("_", FALSE, C789:E789), BD_Perc!$A:$O, 7, FALSE), "Intervalo de precio 2",
        BD!DK789 &gt;= VLOOKUP(_xlfn.TEXTJOIN("_", FALSE, C789:E789), BD_Perc!$A:$O, 7, FALSE), "Intervalo de precio 3"
    ),
    AD789="Segmentación no encontrada o vehículo inactivo","Segmentación no encontrada o vehículo inactivo"
)</f>
        <v>Intervalo de precio 1</v>
      </c>
      <c r="AF789" s="57" t="s">
        <v>2412</v>
      </c>
      <c r="AG789" s="35" t="b">
        <f t="shared" si="76"/>
        <v>1</v>
      </c>
      <c r="AH789" s="207">
        <v>4.9000000000000002E-2</v>
      </c>
      <c r="AI789" s="207">
        <v>4.9000000000000002E-2</v>
      </c>
      <c r="AJ789" s="207">
        <v>4.9000000000000002E-2</v>
      </c>
      <c r="AK789" s="207">
        <v>4.9000000000000002E-2</v>
      </c>
      <c r="AL789" s="207">
        <v>5.5E-2</v>
      </c>
      <c r="AM789" s="207">
        <v>5.5E-2</v>
      </c>
      <c r="AN789" s="28" t="s">
        <v>1251</v>
      </c>
      <c r="AO789" s="28" t="s">
        <v>1251</v>
      </c>
      <c r="AP789" s="28" t="s">
        <v>1251</v>
      </c>
      <c r="AQ789" s="123">
        <v>1</v>
      </c>
      <c r="AR789" s="38">
        <v>8689479</v>
      </c>
      <c r="AS789" s="38">
        <v>550358</v>
      </c>
      <c r="AT789" s="38">
        <v>1161868</v>
      </c>
      <c r="AU789" s="38">
        <v>3791359</v>
      </c>
      <c r="AV789" s="38">
        <v>3057548</v>
      </c>
      <c r="AW789" s="38">
        <v>11007170</v>
      </c>
      <c r="AX789" s="38">
        <v>794963</v>
      </c>
      <c r="AY789" s="38">
        <v>1284169</v>
      </c>
      <c r="AZ789" s="38">
        <v>489208</v>
      </c>
      <c r="BA789" s="38" t="s">
        <v>107</v>
      </c>
      <c r="BB789" s="38" t="s">
        <v>107</v>
      </c>
      <c r="BC789" s="38" t="s">
        <v>107</v>
      </c>
      <c r="BD789" s="38" t="s">
        <v>107</v>
      </c>
      <c r="BE789" s="38" t="s">
        <v>107</v>
      </c>
      <c r="BF789" s="38">
        <v>2446038</v>
      </c>
      <c r="BG789" s="38">
        <v>3057548</v>
      </c>
      <c r="BH789" s="38">
        <v>3057548</v>
      </c>
      <c r="BI789" s="38">
        <v>3057548</v>
      </c>
      <c r="BJ789" s="38">
        <v>3057548</v>
      </c>
      <c r="BK789" s="38" t="s">
        <v>107</v>
      </c>
      <c r="BL789" s="38">
        <v>1589924</v>
      </c>
      <c r="BM789" s="38">
        <v>1100717</v>
      </c>
      <c r="BN789" s="38">
        <v>1834529</v>
      </c>
      <c r="BO789" s="38">
        <v>3913660</v>
      </c>
      <c r="BP789" s="38">
        <v>7705019</v>
      </c>
      <c r="BQ789" s="38">
        <v>281294</v>
      </c>
      <c r="BR789" s="38">
        <v>4280567</v>
      </c>
      <c r="BS789" s="38">
        <v>1039566</v>
      </c>
      <c r="BT789" s="38">
        <v>2323736</v>
      </c>
      <c r="BU789" s="38">
        <v>2323736</v>
      </c>
      <c r="BV789" s="38">
        <v>2323736</v>
      </c>
      <c r="BW789" s="38">
        <v>4280567</v>
      </c>
      <c r="BX789" s="38">
        <v>305755</v>
      </c>
      <c r="BY789" s="38">
        <v>3057548</v>
      </c>
      <c r="BZ789" s="38">
        <v>10395661</v>
      </c>
      <c r="CA789" s="38" t="s">
        <v>107</v>
      </c>
      <c r="CB789" s="38">
        <v>1345321</v>
      </c>
      <c r="CC789" s="330">
        <v>0</v>
      </c>
      <c r="CD789" s="38">
        <v>10395661</v>
      </c>
      <c r="CE789" s="38">
        <v>6115094</v>
      </c>
      <c r="CF789" s="38">
        <v>8561132</v>
      </c>
      <c r="CG789" s="38">
        <v>12230189</v>
      </c>
      <c r="CH789" s="53" t="s">
        <v>114</v>
      </c>
      <c r="CI789" s="53" t="s">
        <v>114</v>
      </c>
      <c r="CJ789" s="53" t="s">
        <v>113</v>
      </c>
      <c r="CK789" s="53" t="s">
        <v>113</v>
      </c>
      <c r="CL789" s="53" t="s">
        <v>113</v>
      </c>
      <c r="CM789" s="53" t="s">
        <v>113</v>
      </c>
      <c r="CN789" s="53" t="s">
        <v>114</v>
      </c>
      <c r="CO789" s="49" t="s">
        <v>107</v>
      </c>
      <c r="CP789" s="49" t="s">
        <v>107</v>
      </c>
      <c r="CQ789" s="49" t="s">
        <v>107</v>
      </c>
      <c r="CR789" s="49" t="s">
        <v>107</v>
      </c>
      <c r="CS789" s="49" t="s">
        <v>107</v>
      </c>
      <c r="CT789" s="49" t="s">
        <v>107</v>
      </c>
      <c r="CU789" s="49" t="s">
        <v>107</v>
      </c>
      <c r="CV789" s="49" t="s">
        <v>107</v>
      </c>
      <c r="CW789" s="49" t="s">
        <v>107</v>
      </c>
      <c r="CX789" s="49" t="s">
        <v>107</v>
      </c>
      <c r="CY789" s="49" t="s">
        <v>107</v>
      </c>
      <c r="CZ789" s="49" t="s">
        <v>107</v>
      </c>
      <c r="DA789" s="49" t="s">
        <v>107</v>
      </c>
      <c r="DB789" s="49" t="s">
        <v>107</v>
      </c>
      <c r="DC789" s="49" t="s">
        <v>107</v>
      </c>
      <c r="DD789" s="332">
        <v>15899245</v>
      </c>
      <c r="DE789" s="43">
        <v>0</v>
      </c>
      <c r="DF789" s="390">
        <v>0</v>
      </c>
      <c r="DG789" s="310"/>
      <c r="DH789" s="203"/>
      <c r="DI789" s="279" t="str" cm="1">
        <f t="array" ref="DI789">+IF(AND(C789&lt;&gt;"Vehículos Eléctricos",C789&lt;&gt;"Vehículos Híbridos",AD789="PERCENTIL 50"),
     IF(VLOOKUP(_xlfn.TEXTJOIN("_",FALSE,C789:E789),BD_Perc!$A:$P,_xlfn.IFS(BD!AE789="Intervalo de precio 1",12,BD!AE789="Intervalo de precio 2",13),FALSE)&lt;=1,
     VLOOKUP(_xlfn.TEXTJOIN("_",FALSE,C789:E789),BD_Perc!$A:$P,16,FALSE),"Ok P50"),
     "Ok P30/70 ó Híbrido/Eléctrico")</f>
        <v>Ok P30/70 ó Híbrido/Eléctrico</v>
      </c>
      <c r="DJ789" s="279" t="str">
        <f t="shared" si="73"/>
        <v>Vehículos Convencionales_Pick Up_PICKUP DOBLE CAB - PLATON</v>
      </c>
      <c r="DK789" s="331">
        <f t="shared" si="77"/>
        <v>157866000</v>
      </c>
      <c r="DL789" s="326"/>
    </row>
    <row r="790" spans="1:116" ht="51">
      <c r="A790" s="28">
        <v>785</v>
      </c>
      <c r="B790" s="161" t="s">
        <v>1130</v>
      </c>
      <c r="C790" s="79" t="s">
        <v>4</v>
      </c>
      <c r="D790" s="29" t="s">
        <v>1112</v>
      </c>
      <c r="E790" s="40" t="s">
        <v>1113</v>
      </c>
      <c r="F790" s="40" t="s">
        <v>107</v>
      </c>
      <c r="G790" s="162" t="s">
        <v>1674</v>
      </c>
      <c r="H790" s="40" t="s">
        <v>1318</v>
      </c>
      <c r="I790" s="28" t="s">
        <v>107</v>
      </c>
      <c r="J790" s="28" t="s">
        <v>1675</v>
      </c>
      <c r="K790" s="31" t="s">
        <v>107</v>
      </c>
      <c r="L790" s="163">
        <v>110</v>
      </c>
      <c r="M790" s="62" t="s">
        <v>107</v>
      </c>
      <c r="N790" s="44">
        <v>0</v>
      </c>
      <c r="O790" s="34">
        <f>+IFERROR(VLOOKUP(I790,Precio_Fasecolda!A:C,3,FALSE),IFERROR(VLOOKUP(I790,Precio_Fasecolda!B:C,2,FALSE),N790))</f>
        <v>0</v>
      </c>
      <c r="P790" s="34">
        <f t="shared" si="74"/>
        <v>0</v>
      </c>
      <c r="Q790" s="164" t="s">
        <v>1321</v>
      </c>
      <c r="R790" s="28" t="s">
        <v>2415</v>
      </c>
      <c r="S790" s="28" t="s">
        <v>360</v>
      </c>
      <c r="T790" s="33" t="s">
        <v>843</v>
      </c>
      <c r="U790" s="62">
        <v>4500</v>
      </c>
      <c r="V790" s="62">
        <v>1780</v>
      </c>
      <c r="W790" s="62">
        <v>2500</v>
      </c>
      <c r="X790" s="62" t="s">
        <v>1116</v>
      </c>
      <c r="Y790" s="28" t="str">
        <f t="shared" si="75"/>
        <v>N.A.</v>
      </c>
      <c r="Z790" s="292">
        <f t="shared" si="72"/>
        <v>0</v>
      </c>
      <c r="AA790" s="28" cm="1">
        <f t="array" aca="1" ref="AA790" ca="1">_xlfn.IFS(DK790&lt;$DK$4,1,AND(DK790&gt;=$DK$4,DK790&lt;=$AA$4),2,DK790&gt;$AA$4,3)</f>
        <v>2</v>
      </c>
      <c r="AB790" s="28">
        <v>0</v>
      </c>
      <c r="AC790" s="28" cm="1">
        <f t="array" aca="1" ref="AC790" ca="1">IF(AB790="PERCENTIL 30","",_xlfn.IFS(DK790&lt;$AC$4,1,DK790&gt;$AC$4,2))</f>
        <v>1</v>
      </c>
      <c r="AD790" s="28" t="str">
        <f>+IFERROR(VLOOKUP(_xlfn.TEXTJOIN("_", FALSE, C790:E790), BD_Perc!$A:$O, 15, FALSE),"Segmentación no encontrada o vehículo inactivo")</f>
        <v>PERCENTIL 30-70</v>
      </c>
      <c r="AE790" s="28" t="str" cm="1">
        <f t="array" ref="AE790">_xlfn.IFS(
    AD790 = "PERCENTIL 50",
    _xlfn.IFS(
        BD!DK790 &lt; VLOOKUP(_xlfn.TEXTJOIN("_", FALSE, C790:E790), BD_Perc!$A:$O, 11, FALSE), "Intervalo de precio 1",
        BD!DK790 &gt;= VLOOKUP(_xlfn.TEXTJOIN("_", FALSE, C790:E790), BD_Perc!$A:$O, 11, FALSE), "Intervalo de precio 2"
    ),
    AD790 = "PERCENTIL 30-70",
    _xlfn.IFS(
        BD!DK790 &lt; VLOOKUP(_xlfn.TEXTJOIN("_", FALSE, C790:E790), BD_Perc!$A:$O, 6, FALSE), "Intervalo de precio 1",
        BD!DK790 &lt; VLOOKUP(_xlfn.TEXTJOIN("_", FALSE, C790:E790), BD_Perc!$A:$O, 7, FALSE), "Intervalo de precio 2",
        BD!DK790 &gt;= VLOOKUP(_xlfn.TEXTJOIN("_", FALSE, C790:E790), BD_Perc!$A:$O, 7, FALSE), "Intervalo de precio 3"
    ),
    AD790="Segmentación no encontrada o vehículo inactivo","Segmentación no encontrada o vehículo inactivo"
)</f>
        <v>Intervalo de precio 1</v>
      </c>
      <c r="AF790" s="57" t="s">
        <v>2412</v>
      </c>
      <c r="AG790" s="35" t="b">
        <f t="shared" si="76"/>
        <v>1</v>
      </c>
      <c r="AH790" s="207">
        <v>0.1</v>
      </c>
      <c r="AI790" s="207">
        <v>0.1</v>
      </c>
      <c r="AJ790" s="207">
        <v>0.17</v>
      </c>
      <c r="AK790" s="207">
        <v>0.2</v>
      </c>
      <c r="AL790" s="207">
        <v>0.2</v>
      </c>
      <c r="AM790" s="207">
        <v>0.2</v>
      </c>
      <c r="AN790" s="80" t="s">
        <v>1251</v>
      </c>
      <c r="AO790" s="80" t="s">
        <v>1251</v>
      </c>
      <c r="AP790" s="80" t="s">
        <v>1251</v>
      </c>
      <c r="AQ790" s="165">
        <v>0.5</v>
      </c>
      <c r="AR790" s="38">
        <v>0</v>
      </c>
      <c r="AS790" s="38">
        <v>0</v>
      </c>
      <c r="AT790" s="38">
        <v>0</v>
      </c>
      <c r="AU790" s="38">
        <v>0</v>
      </c>
      <c r="AV790" s="38">
        <v>0</v>
      </c>
      <c r="AW790" s="38">
        <v>0</v>
      </c>
      <c r="AX790" s="38">
        <v>0</v>
      </c>
      <c r="AY790" s="38">
        <v>0</v>
      </c>
      <c r="AZ790" s="38">
        <v>0</v>
      </c>
      <c r="BA790" s="38">
        <v>0</v>
      </c>
      <c r="BB790" s="38">
        <v>0</v>
      </c>
      <c r="BC790" s="38">
        <v>0</v>
      </c>
      <c r="BD790" s="38">
        <v>0</v>
      </c>
      <c r="BE790" s="38">
        <v>0</v>
      </c>
      <c r="BF790" s="38">
        <v>0</v>
      </c>
      <c r="BG790" s="38">
        <v>0</v>
      </c>
      <c r="BH790" s="38">
        <v>0</v>
      </c>
      <c r="BI790" s="38">
        <v>0</v>
      </c>
      <c r="BJ790" s="38">
        <v>0</v>
      </c>
      <c r="BK790" s="38">
        <v>0</v>
      </c>
      <c r="BL790" s="38">
        <v>0</v>
      </c>
      <c r="BM790" s="38">
        <v>0</v>
      </c>
      <c r="BN790" s="38">
        <v>0</v>
      </c>
      <c r="BO790" s="38">
        <v>0</v>
      </c>
      <c r="BP790" s="38">
        <v>0</v>
      </c>
      <c r="BQ790" s="38">
        <v>0</v>
      </c>
      <c r="BR790" s="38">
        <v>0</v>
      </c>
      <c r="BS790" s="38">
        <v>0</v>
      </c>
      <c r="BT790" s="38">
        <v>0</v>
      </c>
      <c r="BU790" s="38">
        <v>0</v>
      </c>
      <c r="BV790" s="38">
        <v>0</v>
      </c>
      <c r="BW790" s="38">
        <v>0</v>
      </c>
      <c r="BX790" s="38">
        <v>0</v>
      </c>
      <c r="BY790" s="38">
        <v>0</v>
      </c>
      <c r="BZ790" s="38">
        <v>0</v>
      </c>
      <c r="CA790" s="38">
        <v>0</v>
      </c>
      <c r="CB790" s="38">
        <v>0</v>
      </c>
      <c r="CC790" s="330">
        <v>0</v>
      </c>
      <c r="CD790" s="38">
        <v>0</v>
      </c>
      <c r="CE790" s="38">
        <v>0</v>
      </c>
      <c r="CF790" s="38">
        <v>0</v>
      </c>
      <c r="CG790" s="38">
        <v>0</v>
      </c>
      <c r="CH790" s="53" t="s">
        <v>107</v>
      </c>
      <c r="CI790" s="53" t="s">
        <v>107</v>
      </c>
      <c r="CJ790" s="53" t="s">
        <v>107</v>
      </c>
      <c r="CK790" s="53" t="s">
        <v>107</v>
      </c>
      <c r="CL790" s="53" t="s">
        <v>107</v>
      </c>
      <c r="CM790" s="53" t="s">
        <v>107</v>
      </c>
      <c r="CN790" s="53" t="s">
        <v>107</v>
      </c>
      <c r="CO790" s="166" t="s">
        <v>107</v>
      </c>
      <c r="CP790" s="166" t="s">
        <v>107</v>
      </c>
      <c r="CQ790" s="166" t="s">
        <v>107</v>
      </c>
      <c r="CR790" s="166" t="s">
        <v>107</v>
      </c>
      <c r="CS790" s="166" t="s">
        <v>107</v>
      </c>
      <c r="CT790" s="166" t="s">
        <v>107</v>
      </c>
      <c r="CU790" s="166" t="s">
        <v>107</v>
      </c>
      <c r="CV790" s="167" t="s">
        <v>173</v>
      </c>
      <c r="CW790" s="167" t="s">
        <v>173</v>
      </c>
      <c r="CX790" s="167" t="s">
        <v>173</v>
      </c>
      <c r="CY790" s="167" t="s">
        <v>176</v>
      </c>
      <c r="CZ790" s="167" t="s">
        <v>176</v>
      </c>
      <c r="DA790" s="167" t="s">
        <v>173</v>
      </c>
      <c r="DB790" s="167" t="s">
        <v>107</v>
      </c>
      <c r="DC790" s="167" t="s">
        <v>107</v>
      </c>
      <c r="DD790" s="332">
        <v>0</v>
      </c>
      <c r="DE790" s="265">
        <v>0</v>
      </c>
      <c r="DF790" s="390">
        <v>0</v>
      </c>
      <c r="DG790" s="310"/>
      <c r="DH790" s="203"/>
      <c r="DI790" s="279" t="str" cm="1">
        <f t="array" ref="DI790">+IF(AND(C790&lt;&gt;"Vehículos Eléctricos",C790&lt;&gt;"Vehículos Híbridos",AD790="PERCENTIL 50"),
     IF(VLOOKUP(_xlfn.TEXTJOIN("_",FALSE,C790:E790),BD_Perc!$A:$P,_xlfn.IFS(BD!AE790="Intervalo de precio 1",12,BD!AE790="Intervalo de precio 2",13),FALSE)&lt;=1,
     VLOOKUP(_xlfn.TEXTJOIN("_",FALSE,C790:E790),BD_Perc!$A:$P,16,FALSE),"Ok P50"),
     "Ok P30/70 ó Híbrido/Eléctrico")</f>
        <v>Ok P30/70 ó Híbrido/Eléctrico</v>
      </c>
      <c r="DJ790" s="279" t="str">
        <f t="shared" si="73"/>
        <v>Otros Tipos de Vehículos_Camión_Cabina Sencilla</v>
      </c>
      <c r="DK790" s="331">
        <f t="shared" si="77"/>
        <v>0</v>
      </c>
      <c r="DL790" s="326"/>
    </row>
    <row r="791" spans="1:116" ht="63.75">
      <c r="A791" s="28">
        <v>786</v>
      </c>
      <c r="B791" s="161" t="s">
        <v>1130</v>
      </c>
      <c r="C791" s="68" t="s">
        <v>4</v>
      </c>
      <c r="D791" s="29" t="s">
        <v>1112</v>
      </c>
      <c r="E791" s="40" t="s">
        <v>1113</v>
      </c>
      <c r="F791" s="40" t="s">
        <v>107</v>
      </c>
      <c r="G791" s="168" t="s">
        <v>1676</v>
      </c>
      <c r="H791" s="40" t="s">
        <v>1318</v>
      </c>
      <c r="I791" s="28">
        <v>25761019</v>
      </c>
      <c r="J791" s="28" t="s">
        <v>1677</v>
      </c>
      <c r="K791" s="31" t="s">
        <v>107</v>
      </c>
      <c r="L791" s="163">
        <v>154</v>
      </c>
      <c r="M791" s="62" t="s">
        <v>107</v>
      </c>
      <c r="N791" s="34">
        <v>238000000</v>
      </c>
      <c r="O791" s="34">
        <f>+IFERROR(VLOOKUP(I791,Precio_Fasecolda!A:C,3,FALSE),IFERROR(VLOOKUP(I791,Precio_Fasecolda!B:C,2,FALSE),N791))</f>
        <v>238000000</v>
      </c>
      <c r="P791" s="34">
        <f t="shared" si="74"/>
        <v>0</v>
      </c>
      <c r="Q791" s="164" t="s">
        <v>1321</v>
      </c>
      <c r="R791" s="28" t="s">
        <v>2415</v>
      </c>
      <c r="S791" s="28" t="s">
        <v>360</v>
      </c>
      <c r="T791" s="33" t="s">
        <v>843</v>
      </c>
      <c r="U791" s="62">
        <v>10400</v>
      </c>
      <c r="V791" s="62">
        <v>2950</v>
      </c>
      <c r="W791" s="62">
        <v>7500</v>
      </c>
      <c r="X791" s="62" t="s">
        <v>1125</v>
      </c>
      <c r="Y791" s="28" t="str">
        <f t="shared" si="75"/>
        <v>N.A.</v>
      </c>
      <c r="Z791" s="292">
        <f t="shared" si="72"/>
        <v>214200000</v>
      </c>
      <c r="AA791" s="28" cm="1">
        <f t="array" aca="1" ref="AA791" ca="1">_xlfn.IFS(DK791&lt;$DK$4,1,AND(DK791&gt;=$DK$4,DK791&lt;=$AA$4),2,DK791&gt;$AA$4,3)</f>
        <v>2</v>
      </c>
      <c r="AB791" s="28">
        <v>0</v>
      </c>
      <c r="AC791" s="28" cm="1">
        <f t="array" aca="1" ref="AC791" ca="1">IF(AB791="PERCENTIL 30","",_xlfn.IFS(DK791&lt;$AC$4,1,DK791&gt;$AC$4,2))</f>
        <v>2</v>
      </c>
      <c r="AD791" s="28" t="str">
        <f>+IFERROR(VLOOKUP(_xlfn.TEXTJOIN("_", FALSE, C791:E791), BD_Perc!$A:$O, 15, FALSE),"Segmentación no encontrada o vehículo inactivo")</f>
        <v>PERCENTIL 30-70</v>
      </c>
      <c r="AE791" s="28" t="str" cm="1">
        <f t="array" ref="AE791">_xlfn.IFS(
    AD791 = "PERCENTIL 50",
    _xlfn.IFS(
        BD!DK791 &lt; VLOOKUP(_xlfn.TEXTJOIN("_", FALSE, C791:E791), BD_Perc!$A:$O, 11, FALSE), "Intervalo de precio 1",
        BD!DK791 &gt;= VLOOKUP(_xlfn.TEXTJOIN("_", FALSE, C791:E791), BD_Perc!$A:$O, 11, FALSE), "Intervalo de precio 2"
    ),
    AD791 = "PERCENTIL 30-70",
    _xlfn.IFS(
        BD!DK791 &lt; VLOOKUP(_xlfn.TEXTJOIN("_", FALSE, C791:E791), BD_Perc!$A:$O, 6, FALSE), "Intervalo de precio 1",
        BD!DK791 &lt; VLOOKUP(_xlfn.TEXTJOIN("_", FALSE, C791:E791), BD_Perc!$A:$O, 7, FALSE), "Intervalo de precio 2",
        BD!DK791 &gt;= VLOOKUP(_xlfn.TEXTJOIN("_", FALSE, C791:E791), BD_Perc!$A:$O, 7, FALSE), "Intervalo de precio 3"
    ),
    AD791="Segmentación no encontrada o vehículo inactivo","Segmentación no encontrada o vehículo inactivo"
)</f>
        <v>Intervalo de precio 2</v>
      </c>
      <c r="AF791" s="57" t="s">
        <v>2413</v>
      </c>
      <c r="AG791" s="35" t="b">
        <f t="shared" si="76"/>
        <v>1</v>
      </c>
      <c r="AH791" s="207">
        <v>0.1</v>
      </c>
      <c r="AI791" s="207">
        <v>0.1</v>
      </c>
      <c r="AJ791" s="207">
        <v>0.17</v>
      </c>
      <c r="AK791" s="207">
        <v>0.2</v>
      </c>
      <c r="AL791" s="207">
        <v>0.2</v>
      </c>
      <c r="AM791" s="207">
        <v>0.2</v>
      </c>
      <c r="AN791" s="28" t="s">
        <v>1251</v>
      </c>
      <c r="AO791" s="28" t="s">
        <v>1251</v>
      </c>
      <c r="AP791" s="28" t="s">
        <v>1251</v>
      </c>
      <c r="AQ791" s="169">
        <v>0.5</v>
      </c>
      <c r="AR791" s="38">
        <v>8689479</v>
      </c>
      <c r="AS791" s="38">
        <v>100823</v>
      </c>
      <c r="AT791" s="38">
        <v>903454</v>
      </c>
      <c r="AU791" s="38">
        <v>870300</v>
      </c>
      <c r="AV791" s="38" t="s">
        <v>107</v>
      </c>
      <c r="AW791" s="38">
        <v>1404085</v>
      </c>
      <c r="AX791" s="38">
        <v>159555</v>
      </c>
      <c r="AY791" s="38">
        <v>1421491</v>
      </c>
      <c r="AZ791" s="38">
        <v>95298</v>
      </c>
      <c r="BA791" s="38">
        <v>703956</v>
      </c>
      <c r="BB791" s="38">
        <v>43166311</v>
      </c>
      <c r="BC791" s="38">
        <v>44365585</v>
      </c>
      <c r="BD791" s="38" t="s">
        <v>107</v>
      </c>
      <c r="BE791" s="38" t="s">
        <v>107</v>
      </c>
      <c r="BF791" s="38" t="s">
        <v>107</v>
      </c>
      <c r="BG791" s="38">
        <v>3752444</v>
      </c>
      <c r="BH791" s="38">
        <v>870300</v>
      </c>
      <c r="BI791" s="38">
        <v>1951648</v>
      </c>
      <c r="BJ791" s="38">
        <v>1951648</v>
      </c>
      <c r="BK791" s="38">
        <v>870300</v>
      </c>
      <c r="BL791" s="38">
        <v>435150</v>
      </c>
      <c r="BM791" s="38">
        <v>362625</v>
      </c>
      <c r="BN791" s="38">
        <v>1157499</v>
      </c>
      <c r="BO791" s="38">
        <v>2030700</v>
      </c>
      <c r="BP791" s="38">
        <v>4786651</v>
      </c>
      <c r="BQ791" s="38">
        <v>145050</v>
      </c>
      <c r="BR791" s="38">
        <v>1775412</v>
      </c>
      <c r="BS791" s="38" t="s">
        <v>107</v>
      </c>
      <c r="BT791" s="38" t="s">
        <v>107</v>
      </c>
      <c r="BU791" s="38" t="s">
        <v>107</v>
      </c>
      <c r="BV791" s="38" t="s">
        <v>107</v>
      </c>
      <c r="BW791" s="38">
        <v>7683054</v>
      </c>
      <c r="BX791" s="38">
        <v>174060</v>
      </c>
      <c r="BY791" s="38">
        <v>4913715</v>
      </c>
      <c r="BZ791" s="38">
        <v>7370746</v>
      </c>
      <c r="CA791" s="38">
        <v>0</v>
      </c>
      <c r="CB791" s="38">
        <v>290100</v>
      </c>
      <c r="CC791" s="330" t="s">
        <v>107</v>
      </c>
      <c r="CD791" s="38" t="s">
        <v>107</v>
      </c>
      <c r="CE791" s="38" t="s">
        <v>107</v>
      </c>
      <c r="CF791" s="38" t="s">
        <v>107</v>
      </c>
      <c r="CG791" s="38" t="s">
        <v>107</v>
      </c>
      <c r="CH791" s="53" t="s">
        <v>107</v>
      </c>
      <c r="CI791" s="53" t="s">
        <v>107</v>
      </c>
      <c r="CJ791" s="53" t="s">
        <v>107</v>
      </c>
      <c r="CK791" s="53" t="s">
        <v>107</v>
      </c>
      <c r="CL791" s="53" t="s">
        <v>107</v>
      </c>
      <c r="CM791" s="53" t="s">
        <v>107</v>
      </c>
      <c r="CN791" s="53" t="s">
        <v>107</v>
      </c>
      <c r="CO791" s="51" t="s">
        <v>107</v>
      </c>
      <c r="CP791" s="51" t="s">
        <v>107</v>
      </c>
      <c r="CQ791" s="51" t="s">
        <v>107</v>
      </c>
      <c r="CR791" s="51" t="s">
        <v>107</v>
      </c>
      <c r="CS791" s="51" t="s">
        <v>107</v>
      </c>
      <c r="CT791" s="51" t="s">
        <v>107</v>
      </c>
      <c r="CU791" s="51" t="s">
        <v>107</v>
      </c>
      <c r="CV791" s="39" t="s">
        <v>173</v>
      </c>
      <c r="CW791" s="39" t="s">
        <v>173</v>
      </c>
      <c r="CX791" s="39" t="s">
        <v>173</v>
      </c>
      <c r="CY791" s="39" t="s">
        <v>176</v>
      </c>
      <c r="CZ791" s="39" t="s">
        <v>176</v>
      </c>
      <c r="DA791" s="39" t="s">
        <v>173</v>
      </c>
      <c r="DB791" s="28" t="s">
        <v>107</v>
      </c>
      <c r="DC791" s="28" t="s">
        <v>107</v>
      </c>
      <c r="DD791" s="332">
        <v>32360664</v>
      </c>
      <c r="DE791" s="43">
        <v>1</v>
      </c>
      <c r="DF791" s="390">
        <v>1</v>
      </c>
      <c r="DG791" s="310"/>
      <c r="DH791" s="203"/>
      <c r="DI791" s="279" t="str" cm="1">
        <f t="array" ref="DI791">+IF(AND(C791&lt;&gt;"Vehículos Eléctricos",C791&lt;&gt;"Vehículos Híbridos",AD791="PERCENTIL 50"),
     IF(VLOOKUP(_xlfn.TEXTJOIN("_",FALSE,C791:E791),BD_Perc!$A:$P,_xlfn.IFS(BD!AE791="Intervalo de precio 1",12,BD!AE791="Intervalo de precio 2",13),FALSE)&lt;=1,
     VLOOKUP(_xlfn.TEXTJOIN("_",FALSE,C791:E791),BD_Perc!$A:$P,16,FALSE),"Ok P50"),
     "Ok P30/70 ó Híbrido/Eléctrico")</f>
        <v>Ok P30/70 ó Híbrido/Eléctrico</v>
      </c>
      <c r="DJ791" s="279" t="str">
        <f t="shared" si="73"/>
        <v>Otros Tipos de Vehículos_Camión_Cabina Sencilla</v>
      </c>
      <c r="DK791" s="331">
        <f t="shared" si="77"/>
        <v>214200000</v>
      </c>
      <c r="DL791" s="326"/>
    </row>
    <row r="792" spans="1:116" ht="51">
      <c r="A792" s="28">
        <v>787</v>
      </c>
      <c r="B792" s="114" t="s">
        <v>1130</v>
      </c>
      <c r="C792" s="68" t="s">
        <v>4</v>
      </c>
      <c r="D792" s="29" t="s">
        <v>1112</v>
      </c>
      <c r="E792" s="42" t="s">
        <v>1113</v>
      </c>
      <c r="F792" s="42" t="s">
        <v>107</v>
      </c>
      <c r="G792" s="30" t="s">
        <v>1678</v>
      </c>
      <c r="H792" s="42" t="s">
        <v>1318</v>
      </c>
      <c r="I792" s="28">
        <v>25761020</v>
      </c>
      <c r="J792" s="28" t="s">
        <v>1679</v>
      </c>
      <c r="K792" s="31" t="s">
        <v>107</v>
      </c>
      <c r="L792" s="32">
        <v>245</v>
      </c>
      <c r="M792" s="28" t="s">
        <v>107</v>
      </c>
      <c r="N792" s="34">
        <v>404600000</v>
      </c>
      <c r="O792" s="34">
        <f>+IFERROR(VLOOKUP(I792,Precio_Fasecolda!A:C,3,FALSE),IFERROR(VLOOKUP(I792,Precio_Fasecolda!B:C,2,FALSE),N792))</f>
        <v>404600000</v>
      </c>
      <c r="P792" s="34">
        <f t="shared" si="74"/>
        <v>0</v>
      </c>
      <c r="Q792" s="164" t="s">
        <v>1321</v>
      </c>
      <c r="R792" s="28" t="s">
        <v>2415</v>
      </c>
      <c r="S792" s="28" t="s">
        <v>360</v>
      </c>
      <c r="T792" s="33" t="s">
        <v>843</v>
      </c>
      <c r="U792" s="28">
        <v>17000</v>
      </c>
      <c r="V792" s="28">
        <v>5100</v>
      </c>
      <c r="W792" s="28">
        <v>11900</v>
      </c>
      <c r="X792" s="56" t="s">
        <v>1125</v>
      </c>
      <c r="Y792" s="28" t="str">
        <f t="shared" si="75"/>
        <v>N.A.</v>
      </c>
      <c r="Z792" s="292">
        <f t="shared" si="72"/>
        <v>352002000</v>
      </c>
      <c r="AA792" s="28" cm="1">
        <f t="array" aca="1" ref="AA792" ca="1">_xlfn.IFS(DK792&lt;$DK$4,1,AND(DK792&gt;=$DK$4,DK792&lt;=$AA$4),2,DK792&gt;$AA$4,3)</f>
        <v>3</v>
      </c>
      <c r="AB792" s="28">
        <v>0</v>
      </c>
      <c r="AC792" s="28" cm="1">
        <f t="array" aca="1" ref="AC792" ca="1">IF(AB792="PERCENTIL 30","",_xlfn.IFS(DK792&lt;$AC$4,1,DK792&gt;$AC$4,2))</f>
        <v>2</v>
      </c>
      <c r="AD792" s="28" t="str">
        <f>+IFERROR(VLOOKUP(_xlfn.TEXTJOIN("_", FALSE, C792:E792), BD_Perc!$A:$O, 15, FALSE),"Segmentación no encontrada o vehículo inactivo")</f>
        <v>PERCENTIL 30-70</v>
      </c>
      <c r="AE792" s="28" t="str" cm="1">
        <f t="array" ref="AE792">_xlfn.IFS(
    AD792 = "PERCENTIL 50",
    _xlfn.IFS(
        BD!DK792 &lt; VLOOKUP(_xlfn.TEXTJOIN("_", FALSE, C792:E792), BD_Perc!$A:$O, 11, FALSE), "Intervalo de precio 1",
        BD!DK792 &gt;= VLOOKUP(_xlfn.TEXTJOIN("_", FALSE, C792:E792), BD_Perc!$A:$O, 11, FALSE), "Intervalo de precio 2"
    ),
    AD792 = "PERCENTIL 30-70",
    _xlfn.IFS(
        BD!DK792 &lt; VLOOKUP(_xlfn.TEXTJOIN("_", FALSE, C792:E792), BD_Perc!$A:$O, 6, FALSE), "Intervalo de precio 1",
        BD!DK792 &lt; VLOOKUP(_xlfn.TEXTJOIN("_", FALSE, C792:E792), BD_Perc!$A:$O, 7, FALSE), "Intervalo de precio 2",
        BD!DK792 &gt;= VLOOKUP(_xlfn.TEXTJOIN("_", FALSE, C792:E792), BD_Perc!$A:$O, 7, FALSE), "Intervalo de precio 3"
    ),
    AD792="Segmentación no encontrada o vehículo inactivo","Segmentación no encontrada o vehículo inactivo"
)</f>
        <v>Intervalo de precio 3</v>
      </c>
      <c r="AF792" s="57" t="s">
        <v>2414</v>
      </c>
      <c r="AG792" s="35" t="b">
        <f t="shared" si="76"/>
        <v>1</v>
      </c>
      <c r="AH792" s="207">
        <v>0.13</v>
      </c>
      <c r="AI792" s="207">
        <v>0.13</v>
      </c>
      <c r="AJ792" s="207">
        <v>0.13</v>
      </c>
      <c r="AK792" s="207">
        <v>0.13</v>
      </c>
      <c r="AL792" s="207">
        <v>0.13</v>
      </c>
      <c r="AM792" s="207">
        <v>0.13</v>
      </c>
      <c r="AN792" s="28" t="s">
        <v>1251</v>
      </c>
      <c r="AO792" s="28" t="s">
        <v>1251</v>
      </c>
      <c r="AP792" s="28" t="s">
        <v>1251</v>
      </c>
      <c r="AQ792" s="90">
        <v>0.5</v>
      </c>
      <c r="AR792" s="38">
        <v>8689479</v>
      </c>
      <c r="AS792" s="38">
        <v>100823</v>
      </c>
      <c r="AT792" s="38">
        <v>903454</v>
      </c>
      <c r="AU792" s="38">
        <v>870300</v>
      </c>
      <c r="AV792" s="38" t="s">
        <v>107</v>
      </c>
      <c r="AW792" s="38">
        <v>1404085</v>
      </c>
      <c r="AX792" s="38">
        <v>159555</v>
      </c>
      <c r="AY792" s="38">
        <v>1421491</v>
      </c>
      <c r="AZ792" s="38">
        <v>95298</v>
      </c>
      <c r="BA792" s="38">
        <v>703956</v>
      </c>
      <c r="BB792" s="38">
        <v>43166311</v>
      </c>
      <c r="BC792" s="38">
        <v>44365585</v>
      </c>
      <c r="BD792" s="38" t="s">
        <v>107</v>
      </c>
      <c r="BE792" s="38" t="s">
        <v>107</v>
      </c>
      <c r="BF792" s="38" t="s">
        <v>107</v>
      </c>
      <c r="BG792" s="38">
        <v>3752444</v>
      </c>
      <c r="BH792" s="38">
        <v>870300</v>
      </c>
      <c r="BI792" s="38">
        <v>1951648</v>
      </c>
      <c r="BJ792" s="38">
        <v>1951648</v>
      </c>
      <c r="BK792" s="38">
        <v>870300</v>
      </c>
      <c r="BL792" s="38">
        <v>435150</v>
      </c>
      <c r="BM792" s="38">
        <v>362625</v>
      </c>
      <c r="BN792" s="38">
        <v>1157499</v>
      </c>
      <c r="BO792" s="38">
        <v>2030700</v>
      </c>
      <c r="BP792" s="38">
        <v>4786651</v>
      </c>
      <c r="BQ792" s="38">
        <v>145050</v>
      </c>
      <c r="BR792" s="38">
        <v>1775412</v>
      </c>
      <c r="BS792" s="38" t="s">
        <v>107</v>
      </c>
      <c r="BT792" s="38" t="s">
        <v>107</v>
      </c>
      <c r="BU792" s="38" t="s">
        <v>107</v>
      </c>
      <c r="BV792" s="38" t="s">
        <v>107</v>
      </c>
      <c r="BW792" s="38">
        <v>7683054</v>
      </c>
      <c r="BX792" s="38">
        <v>174060</v>
      </c>
      <c r="BY792" s="38">
        <v>4913715</v>
      </c>
      <c r="BZ792" s="38">
        <v>7370746</v>
      </c>
      <c r="CA792" s="38">
        <v>8703003</v>
      </c>
      <c r="CB792" s="38">
        <v>290100</v>
      </c>
      <c r="CC792" s="330" t="s">
        <v>107</v>
      </c>
      <c r="CD792" s="38" t="s">
        <v>107</v>
      </c>
      <c r="CE792" s="38" t="s">
        <v>107</v>
      </c>
      <c r="CF792" s="38" t="s">
        <v>107</v>
      </c>
      <c r="CG792" s="38" t="s">
        <v>107</v>
      </c>
      <c r="CH792" s="53" t="s">
        <v>107</v>
      </c>
      <c r="CI792" s="53" t="s">
        <v>107</v>
      </c>
      <c r="CJ792" s="53" t="s">
        <v>107</v>
      </c>
      <c r="CK792" s="53" t="s">
        <v>107</v>
      </c>
      <c r="CL792" s="53" t="s">
        <v>107</v>
      </c>
      <c r="CM792" s="53" t="s">
        <v>107</v>
      </c>
      <c r="CN792" s="53" t="s">
        <v>107</v>
      </c>
      <c r="CO792" s="51" t="s">
        <v>107</v>
      </c>
      <c r="CP792" s="51" t="s">
        <v>107</v>
      </c>
      <c r="CQ792" s="51" t="s">
        <v>107</v>
      </c>
      <c r="CR792" s="51" t="s">
        <v>107</v>
      </c>
      <c r="CS792" s="51" t="s">
        <v>107</v>
      </c>
      <c r="CT792" s="51" t="s">
        <v>107</v>
      </c>
      <c r="CU792" s="51" t="s">
        <v>107</v>
      </c>
      <c r="CV792" s="39" t="s">
        <v>173</v>
      </c>
      <c r="CW792" s="39" t="s">
        <v>173</v>
      </c>
      <c r="CX792" s="39" t="s">
        <v>173</v>
      </c>
      <c r="CY792" s="39" t="s">
        <v>176</v>
      </c>
      <c r="CZ792" s="39" t="s">
        <v>176</v>
      </c>
      <c r="DA792" s="39" t="s">
        <v>173</v>
      </c>
      <c r="DB792" s="28" t="s">
        <v>107</v>
      </c>
      <c r="DC792" s="28" t="s">
        <v>107</v>
      </c>
      <c r="DD792" s="332">
        <v>32360664</v>
      </c>
      <c r="DE792" s="43">
        <v>1</v>
      </c>
      <c r="DF792" s="390">
        <v>1</v>
      </c>
      <c r="DG792" s="310"/>
      <c r="DH792" s="203"/>
      <c r="DI792" s="279" t="str" cm="1">
        <f t="array" ref="DI792">+IF(AND(C792&lt;&gt;"Vehículos Eléctricos",C792&lt;&gt;"Vehículos Híbridos",AD792="PERCENTIL 50"),
     IF(VLOOKUP(_xlfn.TEXTJOIN("_",FALSE,C792:E792),BD_Perc!$A:$P,_xlfn.IFS(BD!AE792="Intervalo de precio 1",12,BD!AE792="Intervalo de precio 2",13),FALSE)&lt;=1,
     VLOOKUP(_xlfn.TEXTJOIN("_",FALSE,C792:E792),BD_Perc!$A:$P,16,FALSE),"Ok P50"),
     "Ok P30/70 ó Híbrido/Eléctrico")</f>
        <v>Ok P30/70 ó Híbrido/Eléctrico</v>
      </c>
      <c r="DJ792" s="279" t="str">
        <f t="shared" si="73"/>
        <v>Otros Tipos de Vehículos_Camión_Cabina Sencilla</v>
      </c>
      <c r="DK792" s="331">
        <f t="shared" si="77"/>
        <v>352002000</v>
      </c>
      <c r="DL792" s="326"/>
    </row>
    <row r="793" spans="1:116" ht="76.5">
      <c r="A793" s="28">
        <v>788</v>
      </c>
      <c r="B793" s="114" t="s">
        <v>1130</v>
      </c>
      <c r="C793" s="68" t="s">
        <v>4</v>
      </c>
      <c r="D793" s="29" t="s">
        <v>1112</v>
      </c>
      <c r="E793" s="42" t="s">
        <v>1113</v>
      </c>
      <c r="F793" s="42" t="s">
        <v>107</v>
      </c>
      <c r="G793" s="30" t="s">
        <v>1680</v>
      </c>
      <c r="H793" s="42" t="s">
        <v>1318</v>
      </c>
      <c r="I793" s="28">
        <v>25761020</v>
      </c>
      <c r="J793" s="28" t="s">
        <v>1681</v>
      </c>
      <c r="K793" s="31" t="s">
        <v>107</v>
      </c>
      <c r="L793" s="32">
        <v>245</v>
      </c>
      <c r="M793" s="28" t="s">
        <v>107</v>
      </c>
      <c r="N793" s="34">
        <v>404600000</v>
      </c>
      <c r="O793" s="34">
        <f>+IFERROR(VLOOKUP(I793,Precio_Fasecolda!A:C,3,FALSE),IFERROR(VLOOKUP(I793,Precio_Fasecolda!B:C,2,FALSE),N793))</f>
        <v>404600000</v>
      </c>
      <c r="P793" s="34">
        <f t="shared" si="74"/>
        <v>0</v>
      </c>
      <c r="Q793" s="164" t="s">
        <v>1321</v>
      </c>
      <c r="R793" s="28" t="s">
        <v>2415</v>
      </c>
      <c r="S793" s="28" t="s">
        <v>360</v>
      </c>
      <c r="T793" s="33" t="s">
        <v>843</v>
      </c>
      <c r="U793" s="28">
        <v>17000</v>
      </c>
      <c r="V793" s="28">
        <v>5100</v>
      </c>
      <c r="W793" s="28">
        <v>11900</v>
      </c>
      <c r="X793" s="56" t="s">
        <v>1125</v>
      </c>
      <c r="Y793" s="28" t="str">
        <f t="shared" si="75"/>
        <v>N.A.</v>
      </c>
      <c r="Z793" s="292">
        <f t="shared" si="72"/>
        <v>352002000</v>
      </c>
      <c r="AA793" s="28" cm="1">
        <f t="array" aca="1" ref="AA793" ca="1">_xlfn.IFS(DK793&lt;$DK$4,1,AND(DK793&gt;=$DK$4,DK793&lt;=$AA$4),2,DK793&gt;$AA$4,3)</f>
        <v>3</v>
      </c>
      <c r="AB793" s="28">
        <v>0</v>
      </c>
      <c r="AC793" s="28" cm="1">
        <f t="array" aca="1" ref="AC793" ca="1">IF(AB793="PERCENTIL 30","",_xlfn.IFS(DK793&lt;$AC$4,1,DK793&gt;$AC$4,2))</f>
        <v>2</v>
      </c>
      <c r="AD793" s="28" t="str">
        <f>+IFERROR(VLOOKUP(_xlfn.TEXTJOIN("_", FALSE, C793:E793), BD_Perc!$A:$O, 15, FALSE),"Segmentación no encontrada o vehículo inactivo")</f>
        <v>PERCENTIL 30-70</v>
      </c>
      <c r="AE793" s="28" t="str" cm="1">
        <f t="array" ref="AE793">_xlfn.IFS(
    AD793 = "PERCENTIL 50",
    _xlfn.IFS(
        BD!DK793 &lt; VLOOKUP(_xlfn.TEXTJOIN("_", FALSE, C793:E793), BD_Perc!$A:$O, 11, FALSE), "Intervalo de precio 1",
        BD!DK793 &gt;= VLOOKUP(_xlfn.TEXTJOIN("_", FALSE, C793:E793), BD_Perc!$A:$O, 11, FALSE), "Intervalo de precio 2"
    ),
    AD793 = "PERCENTIL 30-70",
    _xlfn.IFS(
        BD!DK793 &lt; VLOOKUP(_xlfn.TEXTJOIN("_", FALSE, C793:E793), BD_Perc!$A:$O, 6, FALSE), "Intervalo de precio 1",
        BD!DK793 &lt; VLOOKUP(_xlfn.TEXTJOIN("_", FALSE, C793:E793), BD_Perc!$A:$O, 7, FALSE), "Intervalo de precio 2",
        BD!DK793 &gt;= VLOOKUP(_xlfn.TEXTJOIN("_", FALSE, C793:E793), BD_Perc!$A:$O, 7, FALSE), "Intervalo de precio 3"
    ),
    AD793="Segmentación no encontrada o vehículo inactivo","Segmentación no encontrada o vehículo inactivo"
)</f>
        <v>Intervalo de precio 3</v>
      </c>
      <c r="AF793" s="57" t="s">
        <v>2414</v>
      </c>
      <c r="AG793" s="35" t="b">
        <f t="shared" si="76"/>
        <v>1</v>
      </c>
      <c r="AH793" s="207">
        <v>0.13</v>
      </c>
      <c r="AI793" s="207">
        <v>0.13</v>
      </c>
      <c r="AJ793" s="207">
        <v>0.13</v>
      </c>
      <c r="AK793" s="207">
        <v>0.13</v>
      </c>
      <c r="AL793" s="207">
        <v>0.13</v>
      </c>
      <c r="AM793" s="207">
        <v>0.13</v>
      </c>
      <c r="AN793" s="28" t="s">
        <v>1251</v>
      </c>
      <c r="AO793" s="28" t="s">
        <v>1251</v>
      </c>
      <c r="AP793" s="28" t="s">
        <v>1251</v>
      </c>
      <c r="AQ793" s="90">
        <v>0.5</v>
      </c>
      <c r="AR793" s="38">
        <v>8689479</v>
      </c>
      <c r="AS793" s="38">
        <v>100823</v>
      </c>
      <c r="AT793" s="38">
        <v>903454</v>
      </c>
      <c r="AU793" s="38">
        <v>870300</v>
      </c>
      <c r="AV793" s="38" t="s">
        <v>107</v>
      </c>
      <c r="AW793" s="38">
        <v>1404085</v>
      </c>
      <c r="AX793" s="38">
        <v>159555</v>
      </c>
      <c r="AY793" s="38">
        <v>1421491</v>
      </c>
      <c r="AZ793" s="38">
        <v>95298</v>
      </c>
      <c r="BA793" s="38">
        <v>703956</v>
      </c>
      <c r="BB793" s="38">
        <v>43166311</v>
      </c>
      <c r="BC793" s="38">
        <v>44365585</v>
      </c>
      <c r="BD793" s="38" t="s">
        <v>107</v>
      </c>
      <c r="BE793" s="38" t="s">
        <v>107</v>
      </c>
      <c r="BF793" s="38" t="s">
        <v>107</v>
      </c>
      <c r="BG793" s="38">
        <v>3752444</v>
      </c>
      <c r="BH793" s="38">
        <v>870300</v>
      </c>
      <c r="BI793" s="38">
        <v>1951648</v>
      </c>
      <c r="BJ793" s="38">
        <v>1951648</v>
      </c>
      <c r="BK793" s="38">
        <v>870300</v>
      </c>
      <c r="BL793" s="38">
        <v>435150</v>
      </c>
      <c r="BM793" s="38">
        <v>362625</v>
      </c>
      <c r="BN793" s="38">
        <v>1157499</v>
      </c>
      <c r="BO793" s="38">
        <v>2030700</v>
      </c>
      <c r="BP793" s="38">
        <v>4786651</v>
      </c>
      <c r="BQ793" s="38">
        <v>145050</v>
      </c>
      <c r="BR793" s="38">
        <v>1775412</v>
      </c>
      <c r="BS793" s="38" t="s">
        <v>107</v>
      </c>
      <c r="BT793" s="38" t="s">
        <v>107</v>
      </c>
      <c r="BU793" s="38" t="s">
        <v>107</v>
      </c>
      <c r="BV793" s="38" t="s">
        <v>107</v>
      </c>
      <c r="BW793" s="38">
        <v>7683054</v>
      </c>
      <c r="BX793" s="38">
        <v>174060</v>
      </c>
      <c r="BY793" s="38">
        <v>4913715</v>
      </c>
      <c r="BZ793" s="38">
        <v>7370746</v>
      </c>
      <c r="CA793" s="38">
        <v>0</v>
      </c>
      <c r="CB793" s="38">
        <v>290100</v>
      </c>
      <c r="CC793" s="330" t="s">
        <v>107</v>
      </c>
      <c r="CD793" s="38" t="s">
        <v>107</v>
      </c>
      <c r="CE793" s="38" t="s">
        <v>107</v>
      </c>
      <c r="CF793" s="38" t="s">
        <v>107</v>
      </c>
      <c r="CG793" s="38" t="s">
        <v>107</v>
      </c>
      <c r="CH793" s="53" t="s">
        <v>107</v>
      </c>
      <c r="CI793" s="53" t="s">
        <v>107</v>
      </c>
      <c r="CJ793" s="53" t="s">
        <v>107</v>
      </c>
      <c r="CK793" s="53" t="s">
        <v>107</v>
      </c>
      <c r="CL793" s="53" t="s">
        <v>107</v>
      </c>
      <c r="CM793" s="53" t="s">
        <v>107</v>
      </c>
      <c r="CN793" s="53" t="s">
        <v>107</v>
      </c>
      <c r="CO793" s="51" t="s">
        <v>107</v>
      </c>
      <c r="CP793" s="51" t="s">
        <v>107</v>
      </c>
      <c r="CQ793" s="51" t="s">
        <v>107</v>
      </c>
      <c r="CR793" s="51" t="s">
        <v>107</v>
      </c>
      <c r="CS793" s="51" t="s">
        <v>107</v>
      </c>
      <c r="CT793" s="51" t="s">
        <v>107</v>
      </c>
      <c r="CU793" s="51" t="s">
        <v>107</v>
      </c>
      <c r="CV793" s="39" t="s">
        <v>173</v>
      </c>
      <c r="CW793" s="39" t="s">
        <v>173</v>
      </c>
      <c r="CX793" s="39" t="s">
        <v>173</v>
      </c>
      <c r="CY793" s="39" t="s">
        <v>176</v>
      </c>
      <c r="CZ793" s="39" t="s">
        <v>176</v>
      </c>
      <c r="DA793" s="39" t="s">
        <v>173</v>
      </c>
      <c r="DB793" s="28" t="s">
        <v>107</v>
      </c>
      <c r="DC793" s="39" t="s">
        <v>107</v>
      </c>
      <c r="DD793" s="332">
        <v>32360664</v>
      </c>
      <c r="DE793" s="43">
        <v>1</v>
      </c>
      <c r="DF793" s="390">
        <v>1</v>
      </c>
      <c r="DG793" s="310"/>
      <c r="DH793" s="203"/>
      <c r="DI793" s="279" t="str" cm="1">
        <f t="array" ref="DI793">+IF(AND(C793&lt;&gt;"Vehículos Eléctricos",C793&lt;&gt;"Vehículos Híbridos",AD793="PERCENTIL 50"),
     IF(VLOOKUP(_xlfn.TEXTJOIN("_",FALSE,C793:E793),BD_Perc!$A:$P,_xlfn.IFS(BD!AE793="Intervalo de precio 1",12,BD!AE793="Intervalo de precio 2",13),FALSE)&lt;=1,
     VLOOKUP(_xlfn.TEXTJOIN("_",FALSE,C793:E793),BD_Perc!$A:$P,16,FALSE),"Ok P50"),
     "Ok P30/70 ó Híbrido/Eléctrico")</f>
        <v>Ok P30/70 ó Híbrido/Eléctrico</v>
      </c>
      <c r="DJ793" s="279" t="str">
        <f t="shared" si="73"/>
        <v>Otros Tipos de Vehículos_Camión_Cabina Sencilla</v>
      </c>
      <c r="DK793" s="331">
        <f t="shared" si="77"/>
        <v>352002000</v>
      </c>
      <c r="DL793" s="326"/>
    </row>
    <row r="794" spans="1:116" ht="51">
      <c r="A794" s="28">
        <v>789</v>
      </c>
      <c r="B794" s="114" t="s">
        <v>1130</v>
      </c>
      <c r="C794" s="29" t="s">
        <v>4</v>
      </c>
      <c r="D794" s="29" t="s">
        <v>1112</v>
      </c>
      <c r="E794" s="42" t="s">
        <v>1113</v>
      </c>
      <c r="F794" s="42" t="s">
        <v>107</v>
      </c>
      <c r="G794" s="29" t="s">
        <v>1682</v>
      </c>
      <c r="H794" s="28" t="s">
        <v>892</v>
      </c>
      <c r="I794" s="28" t="s">
        <v>107</v>
      </c>
      <c r="J794" s="28" t="s">
        <v>1683</v>
      </c>
      <c r="K794" s="31" t="s">
        <v>107</v>
      </c>
      <c r="L794" s="28">
        <v>240</v>
      </c>
      <c r="M794" s="28" t="s">
        <v>107</v>
      </c>
      <c r="N794" s="44">
        <v>0</v>
      </c>
      <c r="O794" s="34">
        <f>+IFERROR(VLOOKUP(I794,Precio_Fasecolda!A:C,3,FALSE),IFERROR(VLOOKUP(I794,Precio_Fasecolda!B:C,2,FALSE),N794))</f>
        <v>0</v>
      </c>
      <c r="P794" s="34">
        <f t="shared" si="74"/>
        <v>0</v>
      </c>
      <c r="Q794" s="164" t="s">
        <v>1321</v>
      </c>
      <c r="R794" s="28" t="s">
        <v>2415</v>
      </c>
      <c r="S794" s="28" t="s">
        <v>894</v>
      </c>
      <c r="T794" s="33" t="s">
        <v>843</v>
      </c>
      <c r="U794" s="28">
        <v>17000</v>
      </c>
      <c r="V794" s="28">
        <v>6600</v>
      </c>
      <c r="W794" s="69">
        <v>10400</v>
      </c>
      <c r="X794" s="56" t="s">
        <v>1125</v>
      </c>
      <c r="Y794" s="28" t="str">
        <f t="shared" si="75"/>
        <v>N.A.</v>
      </c>
      <c r="Z794" s="292">
        <f t="shared" si="72"/>
        <v>0</v>
      </c>
      <c r="AA794" s="28" cm="1">
        <f t="array" aca="1" ref="AA794" ca="1">_xlfn.IFS(DK794&lt;$DK$4,1,AND(DK794&gt;=$DK$4,DK794&lt;=$AA$4),2,DK794&gt;$AA$4,3)</f>
        <v>2</v>
      </c>
      <c r="AB794" s="28">
        <v>0</v>
      </c>
      <c r="AC794" s="28" cm="1">
        <f t="array" aca="1" ref="AC794" ca="1">IF(AB794="PERCENTIL 30","",_xlfn.IFS(DK794&lt;$AC$4,1,DK794&gt;$AC$4,2))</f>
        <v>1</v>
      </c>
      <c r="AD794" s="28" t="str">
        <f>+IFERROR(VLOOKUP(_xlfn.TEXTJOIN("_", FALSE, C794:E794), BD_Perc!$A:$O, 15, FALSE),"Segmentación no encontrada o vehículo inactivo")</f>
        <v>PERCENTIL 30-70</v>
      </c>
      <c r="AE794" s="28" t="str" cm="1">
        <f t="array" ref="AE794">_xlfn.IFS(
    AD794 = "PERCENTIL 50",
    _xlfn.IFS(
        BD!DK794 &lt; VLOOKUP(_xlfn.TEXTJOIN("_", FALSE, C794:E794), BD_Perc!$A:$O, 11, FALSE), "Intervalo de precio 1",
        BD!DK794 &gt;= VLOOKUP(_xlfn.TEXTJOIN("_", FALSE, C794:E794), BD_Perc!$A:$O, 11, FALSE), "Intervalo de precio 2"
    ),
    AD794 = "PERCENTIL 30-70",
    _xlfn.IFS(
        BD!DK794 &lt; VLOOKUP(_xlfn.TEXTJOIN("_", FALSE, C794:E794), BD_Perc!$A:$O, 6, FALSE), "Intervalo de precio 1",
        BD!DK794 &lt; VLOOKUP(_xlfn.TEXTJOIN("_", FALSE, C794:E794), BD_Perc!$A:$O, 7, FALSE), "Intervalo de precio 2",
        BD!DK794 &gt;= VLOOKUP(_xlfn.TEXTJOIN("_", FALSE, C794:E794), BD_Perc!$A:$O, 7, FALSE), "Intervalo de precio 3"
    ),
    AD794="Segmentación no encontrada o vehículo inactivo","Segmentación no encontrada o vehículo inactivo"
)</f>
        <v>Intervalo de precio 1</v>
      </c>
      <c r="AF794" s="57" t="s">
        <v>2412</v>
      </c>
      <c r="AG794" s="35" t="b">
        <f t="shared" si="76"/>
        <v>1</v>
      </c>
      <c r="AH794" s="207">
        <v>0.13</v>
      </c>
      <c r="AI794" s="207">
        <v>0.13</v>
      </c>
      <c r="AJ794" s="207">
        <v>0.13</v>
      </c>
      <c r="AK794" s="207">
        <v>0.13</v>
      </c>
      <c r="AL794" s="207">
        <v>0.13</v>
      </c>
      <c r="AM794" s="207">
        <v>0.13</v>
      </c>
      <c r="AN794" s="28" t="s">
        <v>1251</v>
      </c>
      <c r="AO794" s="28" t="s">
        <v>1251</v>
      </c>
      <c r="AP794" s="28" t="s">
        <v>1251</v>
      </c>
      <c r="AQ794" s="37">
        <v>0.5</v>
      </c>
      <c r="AR794" s="38">
        <v>0</v>
      </c>
      <c r="AS794" s="38">
        <v>0</v>
      </c>
      <c r="AT794" s="38">
        <v>0</v>
      </c>
      <c r="AU794" s="38">
        <v>0</v>
      </c>
      <c r="AV794" s="38">
        <v>0</v>
      </c>
      <c r="AW794" s="38">
        <v>0</v>
      </c>
      <c r="AX794" s="38">
        <v>0</v>
      </c>
      <c r="AY794" s="38">
        <v>0</v>
      </c>
      <c r="AZ794" s="38">
        <v>0</v>
      </c>
      <c r="BA794" s="38">
        <v>0</v>
      </c>
      <c r="BB794" s="38">
        <v>0</v>
      </c>
      <c r="BC794" s="38">
        <v>0</v>
      </c>
      <c r="BD794" s="38">
        <v>0</v>
      </c>
      <c r="BE794" s="38">
        <v>0</v>
      </c>
      <c r="BF794" s="38">
        <v>0</v>
      </c>
      <c r="BG794" s="38">
        <v>0</v>
      </c>
      <c r="BH794" s="38">
        <v>0</v>
      </c>
      <c r="BI794" s="38">
        <v>0</v>
      </c>
      <c r="BJ794" s="38">
        <v>0</v>
      </c>
      <c r="BK794" s="38">
        <v>0</v>
      </c>
      <c r="BL794" s="38">
        <v>0</v>
      </c>
      <c r="BM794" s="38">
        <v>0</v>
      </c>
      <c r="BN794" s="38">
        <v>0</v>
      </c>
      <c r="BO794" s="38">
        <v>0</v>
      </c>
      <c r="BP794" s="38">
        <v>0</v>
      </c>
      <c r="BQ794" s="38">
        <v>0</v>
      </c>
      <c r="BR794" s="38">
        <v>0</v>
      </c>
      <c r="BS794" s="38">
        <v>0</v>
      </c>
      <c r="BT794" s="38">
        <v>0</v>
      </c>
      <c r="BU794" s="38">
        <v>0</v>
      </c>
      <c r="BV794" s="38">
        <v>0</v>
      </c>
      <c r="BW794" s="38">
        <v>0</v>
      </c>
      <c r="BX794" s="38">
        <v>0</v>
      </c>
      <c r="BY794" s="38">
        <v>0</v>
      </c>
      <c r="BZ794" s="38">
        <v>0</v>
      </c>
      <c r="CA794" s="38">
        <v>0</v>
      </c>
      <c r="CB794" s="38">
        <v>0</v>
      </c>
      <c r="CC794" s="330">
        <v>0</v>
      </c>
      <c r="CD794" s="38">
        <v>0</v>
      </c>
      <c r="CE794" s="38">
        <v>0</v>
      </c>
      <c r="CF794" s="38">
        <v>0</v>
      </c>
      <c r="CG794" s="38">
        <v>0</v>
      </c>
      <c r="CH794" s="53" t="s">
        <v>107</v>
      </c>
      <c r="CI794" s="53" t="s">
        <v>107</v>
      </c>
      <c r="CJ794" s="53" t="s">
        <v>107</v>
      </c>
      <c r="CK794" s="53" t="s">
        <v>107</v>
      </c>
      <c r="CL794" s="53" t="s">
        <v>107</v>
      </c>
      <c r="CM794" s="53" t="s">
        <v>107</v>
      </c>
      <c r="CN794" s="53" t="s">
        <v>107</v>
      </c>
      <c r="CO794" s="51" t="s">
        <v>107</v>
      </c>
      <c r="CP794" s="51" t="s">
        <v>107</v>
      </c>
      <c r="CQ794" s="51" t="s">
        <v>107</v>
      </c>
      <c r="CR794" s="51" t="s">
        <v>107</v>
      </c>
      <c r="CS794" s="51" t="s">
        <v>107</v>
      </c>
      <c r="CT794" s="51" t="s">
        <v>107</v>
      </c>
      <c r="CU794" s="51" t="s">
        <v>107</v>
      </c>
      <c r="CV794" s="39" t="s">
        <v>173</v>
      </c>
      <c r="CW794" s="39" t="s">
        <v>173</v>
      </c>
      <c r="CX794" s="39" t="s">
        <v>173</v>
      </c>
      <c r="CY794" s="39" t="s">
        <v>176</v>
      </c>
      <c r="CZ794" s="39" t="s">
        <v>176</v>
      </c>
      <c r="DA794" s="39" t="s">
        <v>173</v>
      </c>
      <c r="DB794" s="28" t="s">
        <v>107</v>
      </c>
      <c r="DC794" s="39" t="s">
        <v>107</v>
      </c>
      <c r="DD794" s="332">
        <v>0</v>
      </c>
      <c r="DE794" s="43">
        <v>0</v>
      </c>
      <c r="DF794" s="390">
        <v>0</v>
      </c>
      <c r="DG794" s="310"/>
      <c r="DH794" s="203"/>
      <c r="DI794" s="279" t="str" cm="1">
        <f t="array" ref="DI794">+IF(AND(C794&lt;&gt;"Vehículos Eléctricos",C794&lt;&gt;"Vehículos Híbridos",AD794="PERCENTIL 50"),
     IF(VLOOKUP(_xlfn.TEXTJOIN("_",FALSE,C794:E794),BD_Perc!$A:$P,_xlfn.IFS(BD!AE794="Intervalo de precio 1",12,BD!AE794="Intervalo de precio 2",13),FALSE)&lt;=1,
     VLOOKUP(_xlfn.TEXTJOIN("_",FALSE,C794:E794),BD_Perc!$A:$P,16,FALSE),"Ok P50"),
     "Ok P30/70 ó Híbrido/Eléctrico")</f>
        <v>Ok P30/70 ó Híbrido/Eléctrico</v>
      </c>
      <c r="DJ794" s="279" t="str">
        <f t="shared" si="73"/>
        <v>Otros Tipos de Vehículos_Camión_Cabina Sencilla</v>
      </c>
      <c r="DK794" s="331">
        <f t="shared" si="77"/>
        <v>0</v>
      </c>
      <c r="DL794" s="326"/>
    </row>
    <row r="795" spans="1:116" ht="89.25">
      <c r="A795" s="28">
        <v>790</v>
      </c>
      <c r="B795" s="114" t="s">
        <v>1130</v>
      </c>
      <c r="C795" s="29" t="s">
        <v>4</v>
      </c>
      <c r="D795" s="29" t="s">
        <v>1112</v>
      </c>
      <c r="E795" s="42" t="s">
        <v>1113</v>
      </c>
      <c r="F795" s="42" t="s">
        <v>107</v>
      </c>
      <c r="G795" s="29" t="s">
        <v>1684</v>
      </c>
      <c r="H795" s="28" t="s">
        <v>892</v>
      </c>
      <c r="I795" s="28" t="s">
        <v>107</v>
      </c>
      <c r="J795" s="28" t="s">
        <v>1685</v>
      </c>
      <c r="K795" s="31" t="s">
        <v>107</v>
      </c>
      <c r="L795" s="28">
        <v>240</v>
      </c>
      <c r="M795" s="28" t="s">
        <v>107</v>
      </c>
      <c r="N795" s="44">
        <v>0</v>
      </c>
      <c r="O795" s="34">
        <f>+IFERROR(VLOOKUP(I795,Precio_Fasecolda!A:C,3,FALSE),IFERROR(VLOOKUP(I795,Precio_Fasecolda!B:C,2,FALSE),N795))</f>
        <v>0</v>
      </c>
      <c r="P795" s="34">
        <f t="shared" si="74"/>
        <v>0</v>
      </c>
      <c r="Q795" s="164" t="s">
        <v>1321</v>
      </c>
      <c r="R795" s="28" t="s">
        <v>2415</v>
      </c>
      <c r="S795" s="28" t="s">
        <v>894</v>
      </c>
      <c r="T795" s="33" t="s">
        <v>843</v>
      </c>
      <c r="U795" s="28">
        <v>17000</v>
      </c>
      <c r="V795" s="28">
        <v>6600</v>
      </c>
      <c r="W795" s="69">
        <v>10400</v>
      </c>
      <c r="X795" s="56" t="s">
        <v>1125</v>
      </c>
      <c r="Y795" s="28" t="str">
        <f t="shared" si="75"/>
        <v>N.A.</v>
      </c>
      <c r="Z795" s="292">
        <f t="shared" si="72"/>
        <v>0</v>
      </c>
      <c r="AA795" s="28" cm="1">
        <f t="array" aca="1" ref="AA795" ca="1">_xlfn.IFS(DK795&lt;$DK$4,1,AND(DK795&gt;=$DK$4,DK795&lt;=$AA$4),2,DK795&gt;$AA$4,3)</f>
        <v>2</v>
      </c>
      <c r="AB795" s="28">
        <v>0</v>
      </c>
      <c r="AC795" s="28" cm="1">
        <f t="array" aca="1" ref="AC795" ca="1">IF(AB795="PERCENTIL 30","",_xlfn.IFS(DK795&lt;$AC$4,1,DK795&gt;$AC$4,2))</f>
        <v>1</v>
      </c>
      <c r="AD795" s="28" t="str">
        <f>+IFERROR(VLOOKUP(_xlfn.TEXTJOIN("_", FALSE, C795:E795), BD_Perc!$A:$O, 15, FALSE),"Segmentación no encontrada o vehículo inactivo")</f>
        <v>PERCENTIL 30-70</v>
      </c>
      <c r="AE795" s="28" t="str" cm="1">
        <f t="array" ref="AE795">_xlfn.IFS(
    AD795 = "PERCENTIL 50",
    _xlfn.IFS(
        BD!DK795 &lt; VLOOKUP(_xlfn.TEXTJOIN("_", FALSE, C795:E795), BD_Perc!$A:$O, 11, FALSE), "Intervalo de precio 1",
        BD!DK795 &gt;= VLOOKUP(_xlfn.TEXTJOIN("_", FALSE, C795:E795), BD_Perc!$A:$O, 11, FALSE), "Intervalo de precio 2"
    ),
    AD795 = "PERCENTIL 30-70",
    _xlfn.IFS(
        BD!DK795 &lt; VLOOKUP(_xlfn.TEXTJOIN("_", FALSE, C795:E795), BD_Perc!$A:$O, 6, FALSE), "Intervalo de precio 1",
        BD!DK795 &lt; VLOOKUP(_xlfn.TEXTJOIN("_", FALSE, C795:E795), BD_Perc!$A:$O, 7, FALSE), "Intervalo de precio 2",
        BD!DK795 &gt;= VLOOKUP(_xlfn.TEXTJOIN("_", FALSE, C795:E795), BD_Perc!$A:$O, 7, FALSE), "Intervalo de precio 3"
    ),
    AD795="Segmentación no encontrada o vehículo inactivo","Segmentación no encontrada o vehículo inactivo"
)</f>
        <v>Intervalo de precio 1</v>
      </c>
      <c r="AF795" s="57" t="s">
        <v>2412</v>
      </c>
      <c r="AG795" s="35" t="b">
        <f t="shared" si="76"/>
        <v>1</v>
      </c>
      <c r="AH795" s="207">
        <v>0.13</v>
      </c>
      <c r="AI795" s="207">
        <v>0.13</v>
      </c>
      <c r="AJ795" s="207">
        <v>0.13</v>
      </c>
      <c r="AK795" s="207">
        <v>0.13</v>
      </c>
      <c r="AL795" s="207">
        <v>0.13</v>
      </c>
      <c r="AM795" s="207">
        <v>0.13</v>
      </c>
      <c r="AN795" s="28" t="s">
        <v>1251</v>
      </c>
      <c r="AO795" s="28" t="s">
        <v>1251</v>
      </c>
      <c r="AP795" s="28" t="s">
        <v>1251</v>
      </c>
      <c r="AQ795" s="37">
        <v>0.5</v>
      </c>
      <c r="AR795" s="38">
        <v>0</v>
      </c>
      <c r="AS795" s="38">
        <v>0</v>
      </c>
      <c r="AT795" s="38">
        <v>0</v>
      </c>
      <c r="AU795" s="38">
        <v>0</v>
      </c>
      <c r="AV795" s="38">
        <v>0</v>
      </c>
      <c r="AW795" s="38">
        <v>0</v>
      </c>
      <c r="AX795" s="38">
        <v>0</v>
      </c>
      <c r="AY795" s="38">
        <v>0</v>
      </c>
      <c r="AZ795" s="38">
        <v>0</v>
      </c>
      <c r="BA795" s="38">
        <v>0</v>
      </c>
      <c r="BB795" s="38">
        <v>0</v>
      </c>
      <c r="BC795" s="38">
        <v>0</v>
      </c>
      <c r="BD795" s="38">
        <v>0</v>
      </c>
      <c r="BE795" s="38">
        <v>0</v>
      </c>
      <c r="BF795" s="38">
        <v>0</v>
      </c>
      <c r="BG795" s="38">
        <v>0</v>
      </c>
      <c r="BH795" s="38">
        <v>0</v>
      </c>
      <c r="BI795" s="38">
        <v>0</v>
      </c>
      <c r="BJ795" s="38">
        <v>0</v>
      </c>
      <c r="BK795" s="38">
        <v>0</v>
      </c>
      <c r="BL795" s="38">
        <v>0</v>
      </c>
      <c r="BM795" s="38">
        <v>0</v>
      </c>
      <c r="BN795" s="38">
        <v>0</v>
      </c>
      <c r="BO795" s="38">
        <v>0</v>
      </c>
      <c r="BP795" s="38">
        <v>0</v>
      </c>
      <c r="BQ795" s="38">
        <v>0</v>
      </c>
      <c r="BR795" s="38">
        <v>0</v>
      </c>
      <c r="BS795" s="38">
        <v>0</v>
      </c>
      <c r="BT795" s="38">
        <v>0</v>
      </c>
      <c r="BU795" s="38">
        <v>0</v>
      </c>
      <c r="BV795" s="38">
        <v>0</v>
      </c>
      <c r="BW795" s="38">
        <v>0</v>
      </c>
      <c r="BX795" s="38">
        <v>0</v>
      </c>
      <c r="BY795" s="38">
        <v>0</v>
      </c>
      <c r="BZ795" s="38">
        <v>0</v>
      </c>
      <c r="CA795" s="38">
        <v>0</v>
      </c>
      <c r="CB795" s="38">
        <v>0</v>
      </c>
      <c r="CC795" s="330">
        <v>0</v>
      </c>
      <c r="CD795" s="38">
        <v>0</v>
      </c>
      <c r="CE795" s="38">
        <v>0</v>
      </c>
      <c r="CF795" s="38">
        <v>0</v>
      </c>
      <c r="CG795" s="38">
        <v>0</v>
      </c>
      <c r="CH795" s="53" t="s">
        <v>107</v>
      </c>
      <c r="CI795" s="53" t="s">
        <v>107</v>
      </c>
      <c r="CJ795" s="53" t="s">
        <v>107</v>
      </c>
      <c r="CK795" s="53" t="s">
        <v>107</v>
      </c>
      <c r="CL795" s="53" t="s">
        <v>107</v>
      </c>
      <c r="CM795" s="53" t="s">
        <v>107</v>
      </c>
      <c r="CN795" s="53" t="s">
        <v>107</v>
      </c>
      <c r="CO795" s="51" t="s">
        <v>107</v>
      </c>
      <c r="CP795" s="51" t="s">
        <v>107</v>
      </c>
      <c r="CQ795" s="51" t="s">
        <v>107</v>
      </c>
      <c r="CR795" s="51" t="s">
        <v>107</v>
      </c>
      <c r="CS795" s="51" t="s">
        <v>107</v>
      </c>
      <c r="CT795" s="51" t="s">
        <v>107</v>
      </c>
      <c r="CU795" s="51" t="s">
        <v>107</v>
      </c>
      <c r="CV795" s="39" t="s">
        <v>173</v>
      </c>
      <c r="CW795" s="39" t="s">
        <v>173</v>
      </c>
      <c r="CX795" s="39" t="s">
        <v>173</v>
      </c>
      <c r="CY795" s="39" t="s">
        <v>176</v>
      </c>
      <c r="CZ795" s="39" t="s">
        <v>176</v>
      </c>
      <c r="DA795" s="39" t="s">
        <v>173</v>
      </c>
      <c r="DB795" s="28" t="s">
        <v>107</v>
      </c>
      <c r="DC795" s="39" t="s">
        <v>107</v>
      </c>
      <c r="DD795" s="332">
        <v>0</v>
      </c>
      <c r="DE795" s="43">
        <v>0</v>
      </c>
      <c r="DF795" s="390">
        <v>0</v>
      </c>
      <c r="DG795" s="310"/>
      <c r="DH795" s="203"/>
      <c r="DI795" s="279" t="str" cm="1">
        <f t="array" ref="DI795">+IF(AND(C795&lt;&gt;"Vehículos Eléctricos",C795&lt;&gt;"Vehículos Híbridos",AD795="PERCENTIL 50"),
     IF(VLOOKUP(_xlfn.TEXTJOIN("_",FALSE,C795:E795),BD_Perc!$A:$P,_xlfn.IFS(BD!AE795="Intervalo de precio 1",12,BD!AE795="Intervalo de precio 2",13),FALSE)&lt;=1,
     VLOOKUP(_xlfn.TEXTJOIN("_",FALSE,C795:E795),BD_Perc!$A:$P,16,FALSE),"Ok P50"),
     "Ok P30/70 ó Híbrido/Eléctrico")</f>
        <v>Ok P30/70 ó Híbrido/Eléctrico</v>
      </c>
      <c r="DJ795" s="279" t="str">
        <f t="shared" si="73"/>
        <v>Otros Tipos de Vehículos_Camión_Cabina Sencilla</v>
      </c>
      <c r="DK795" s="331">
        <f t="shared" si="77"/>
        <v>0</v>
      </c>
      <c r="DL795" s="326"/>
    </row>
    <row r="796" spans="1:116" ht="51">
      <c r="A796" s="28">
        <v>791</v>
      </c>
      <c r="B796" s="114" t="s">
        <v>1130</v>
      </c>
      <c r="C796" s="29" t="s">
        <v>4</v>
      </c>
      <c r="D796" s="29" t="s">
        <v>1217</v>
      </c>
      <c r="E796" s="28" t="s">
        <v>1129</v>
      </c>
      <c r="F796" s="42" t="s">
        <v>1222</v>
      </c>
      <c r="G796" s="29" t="s">
        <v>1686</v>
      </c>
      <c r="H796" s="42" t="s">
        <v>1318</v>
      </c>
      <c r="I796" s="28" t="s">
        <v>107</v>
      </c>
      <c r="J796" s="28" t="s">
        <v>1687</v>
      </c>
      <c r="K796" s="31" t="s">
        <v>107</v>
      </c>
      <c r="L796" s="32">
        <v>430</v>
      </c>
      <c r="M796" s="33" t="s">
        <v>107</v>
      </c>
      <c r="N796" s="44">
        <v>0</v>
      </c>
      <c r="O796" s="34">
        <f>+IFERROR(VLOOKUP(I796,Precio_Fasecolda!A:C,3,FALSE),IFERROR(VLOOKUP(I796,Precio_Fasecolda!B:C,2,FALSE),N796))</f>
        <v>0</v>
      </c>
      <c r="P796" s="34">
        <f t="shared" si="74"/>
        <v>0</v>
      </c>
      <c r="Q796" s="33" t="s">
        <v>107</v>
      </c>
      <c r="R796" s="28" t="s">
        <v>2415</v>
      </c>
      <c r="S796" s="28" t="s">
        <v>894</v>
      </c>
      <c r="T796" s="28" t="s">
        <v>1129</v>
      </c>
      <c r="U796" s="28">
        <v>28700</v>
      </c>
      <c r="V796" s="28">
        <v>10600</v>
      </c>
      <c r="W796" s="28">
        <v>18100</v>
      </c>
      <c r="X796" s="84" t="s">
        <v>1222</v>
      </c>
      <c r="Y796" s="28" t="str">
        <f t="shared" si="75"/>
        <v>N.A.</v>
      </c>
      <c r="Z796" s="292">
        <f t="shared" si="72"/>
        <v>0</v>
      </c>
      <c r="AA796" s="28" cm="1">
        <f t="array" aca="1" ref="AA796" ca="1">_xlfn.IFS(DK796&lt;$DK$4,1,AND(DK796&gt;=$DK$4,DK796&lt;=$AA$4),2,DK796&gt;$AA$4,3)</f>
        <v>2</v>
      </c>
      <c r="AB796" s="28">
        <v>0</v>
      </c>
      <c r="AC796" s="28" cm="1">
        <f t="array" aca="1" ref="AC796" ca="1">IF(AB796="PERCENTIL 30","",_xlfn.IFS(DK796&lt;$AC$4,1,DK796&gt;$AC$4,2))</f>
        <v>1</v>
      </c>
      <c r="AD796" s="28" t="str">
        <f>+IFERROR(VLOOKUP(_xlfn.TEXTJOIN("_", FALSE, C796:E796), BD_Perc!$A:$O, 15, FALSE),"Segmentación no encontrada o vehículo inactivo")</f>
        <v>PERCENTIL 50</v>
      </c>
      <c r="AE796" s="28" t="str" cm="1">
        <f t="array" ref="AE796">_xlfn.IFS(
    AD796 = "PERCENTIL 50",
    _xlfn.IFS(
        BD!DK796 &lt; VLOOKUP(_xlfn.TEXTJOIN("_", FALSE, C796:E796), BD_Perc!$A:$O, 11, FALSE), "Intervalo de precio 1",
        BD!DK796 &gt;= VLOOKUP(_xlfn.TEXTJOIN("_", FALSE, C796:E796), BD_Perc!$A:$O, 11, FALSE), "Intervalo de precio 2"
    ),
    AD796 = "PERCENTIL 30-70",
    _xlfn.IFS(
        BD!DK796 &lt; VLOOKUP(_xlfn.TEXTJOIN("_", FALSE, C796:E796), BD_Perc!$A:$O, 6, FALSE), "Intervalo de precio 1",
        BD!DK796 &lt; VLOOKUP(_xlfn.TEXTJOIN("_", FALSE, C796:E796), BD_Perc!$A:$O, 7, FALSE), "Intervalo de precio 2",
        BD!DK796 &gt;= VLOOKUP(_xlfn.TEXTJOIN("_", FALSE, C796:E796), BD_Perc!$A:$O, 7, FALSE), "Intervalo de precio 3"
    ),
    AD796="Segmentación no encontrada o vehículo inactivo","Segmentación no encontrada o vehículo inactivo"
)</f>
        <v>Intervalo de precio 1</v>
      </c>
      <c r="AF796" s="57" t="s">
        <v>2412</v>
      </c>
      <c r="AG796" s="35" t="b">
        <f t="shared" si="76"/>
        <v>1</v>
      </c>
      <c r="AH796" s="207">
        <v>0.05</v>
      </c>
      <c r="AI796" s="207">
        <v>0.05</v>
      </c>
      <c r="AJ796" s="207">
        <v>0.1</v>
      </c>
      <c r="AK796" s="207">
        <v>0.1</v>
      </c>
      <c r="AL796" s="207">
        <v>0.1</v>
      </c>
      <c r="AM796" s="207">
        <v>0.15</v>
      </c>
      <c r="AN796" s="28" t="s">
        <v>1251</v>
      </c>
      <c r="AO796" s="28" t="s">
        <v>1251</v>
      </c>
      <c r="AP796" s="28" t="s">
        <v>1251</v>
      </c>
      <c r="AQ796" s="90">
        <v>0.5</v>
      </c>
      <c r="AR796" s="38">
        <v>0</v>
      </c>
      <c r="AS796" s="38">
        <v>0</v>
      </c>
      <c r="AT796" s="38">
        <v>0</v>
      </c>
      <c r="AU796" s="38">
        <v>0</v>
      </c>
      <c r="AV796" s="38">
        <v>0</v>
      </c>
      <c r="AW796" s="38">
        <v>0</v>
      </c>
      <c r="AX796" s="38">
        <v>0</v>
      </c>
      <c r="AY796" s="38">
        <v>0</v>
      </c>
      <c r="AZ796" s="38">
        <v>0</v>
      </c>
      <c r="BA796" s="38">
        <v>0</v>
      </c>
      <c r="BB796" s="38">
        <v>0</v>
      </c>
      <c r="BC796" s="38">
        <v>0</v>
      </c>
      <c r="BD796" s="38">
        <v>0</v>
      </c>
      <c r="BE796" s="38">
        <v>0</v>
      </c>
      <c r="BF796" s="38">
        <v>0</v>
      </c>
      <c r="BG796" s="38">
        <v>0</v>
      </c>
      <c r="BH796" s="38">
        <v>0</v>
      </c>
      <c r="BI796" s="38">
        <v>0</v>
      </c>
      <c r="BJ796" s="38">
        <v>0</v>
      </c>
      <c r="BK796" s="38">
        <v>0</v>
      </c>
      <c r="BL796" s="38">
        <v>0</v>
      </c>
      <c r="BM796" s="38">
        <v>0</v>
      </c>
      <c r="BN796" s="38">
        <v>0</v>
      </c>
      <c r="BO796" s="38">
        <v>0</v>
      </c>
      <c r="BP796" s="38">
        <v>0</v>
      </c>
      <c r="BQ796" s="38">
        <v>0</v>
      </c>
      <c r="BR796" s="38">
        <v>0</v>
      </c>
      <c r="BS796" s="38">
        <v>0</v>
      </c>
      <c r="BT796" s="38">
        <v>0</v>
      </c>
      <c r="BU796" s="38">
        <v>0</v>
      </c>
      <c r="BV796" s="38">
        <v>0</v>
      </c>
      <c r="BW796" s="38">
        <v>0</v>
      </c>
      <c r="BX796" s="38">
        <v>0</v>
      </c>
      <c r="BY796" s="38">
        <v>0</v>
      </c>
      <c r="BZ796" s="38">
        <v>0</v>
      </c>
      <c r="CA796" s="38">
        <v>0</v>
      </c>
      <c r="CB796" s="38">
        <v>0</v>
      </c>
      <c r="CC796" s="330">
        <v>0</v>
      </c>
      <c r="CD796" s="38">
        <v>0</v>
      </c>
      <c r="CE796" s="38">
        <v>0</v>
      </c>
      <c r="CF796" s="38">
        <v>0</v>
      </c>
      <c r="CG796" s="38">
        <v>0</v>
      </c>
      <c r="CH796" s="53" t="s">
        <v>107</v>
      </c>
      <c r="CI796" s="53" t="s">
        <v>107</v>
      </c>
      <c r="CJ796" s="53" t="s">
        <v>107</v>
      </c>
      <c r="CK796" s="53" t="s">
        <v>107</v>
      </c>
      <c r="CL796" s="53" t="s">
        <v>107</v>
      </c>
      <c r="CM796" s="53" t="s">
        <v>107</v>
      </c>
      <c r="CN796" s="53" t="s">
        <v>107</v>
      </c>
      <c r="CO796" s="85" t="s">
        <v>107</v>
      </c>
      <c r="CP796" s="85" t="s">
        <v>107</v>
      </c>
      <c r="CQ796" s="85" t="s">
        <v>107</v>
      </c>
      <c r="CR796" s="85" t="s">
        <v>107</v>
      </c>
      <c r="CS796" s="85" t="s">
        <v>107</v>
      </c>
      <c r="CT796" s="85" t="s">
        <v>107</v>
      </c>
      <c r="CU796" s="85" t="s">
        <v>107</v>
      </c>
      <c r="CV796" s="41" t="s">
        <v>173</v>
      </c>
      <c r="CW796" s="41" t="s">
        <v>173</v>
      </c>
      <c r="CX796" s="41" t="s">
        <v>173</v>
      </c>
      <c r="CY796" s="41" t="s">
        <v>176</v>
      </c>
      <c r="CZ796" s="41" t="s">
        <v>176</v>
      </c>
      <c r="DA796" s="41" t="s">
        <v>173</v>
      </c>
      <c r="DB796" s="28" t="s">
        <v>107</v>
      </c>
      <c r="DC796" s="41" t="s">
        <v>107</v>
      </c>
      <c r="DD796" s="332">
        <v>0</v>
      </c>
      <c r="DE796" s="43">
        <v>0</v>
      </c>
      <c r="DF796" s="390">
        <v>0</v>
      </c>
      <c r="DG796" s="310"/>
      <c r="DH796" s="203"/>
      <c r="DI796" s="279" t="str" cm="1">
        <f t="array" ref="DI796">+IF(AND(C796&lt;&gt;"Vehículos Eléctricos",C796&lt;&gt;"Vehículos Híbridos",AD796="PERCENTIL 50"),
     IF(VLOOKUP(_xlfn.TEXTJOIN("_",FALSE,C796:E796),BD_Perc!$A:$P,_xlfn.IFS(BD!AE796="Intervalo de precio 1",12,BD!AE796="Intervalo de precio 2",13),FALSE)&lt;=1,
     VLOOKUP(_xlfn.TEXTJOIN("_",FALSE,C796:E796),BD_Perc!$A:$P,16,FALSE),"Ok P50"),
     "Ok P30/70 ó Híbrido/Eléctrico")</f>
        <v>Ok P50</v>
      </c>
      <c r="DJ796" s="279" t="str">
        <f t="shared" si="73"/>
        <v>Otros Tipos de Vehículos_Volqueta_3 Ejes</v>
      </c>
      <c r="DK796" s="331">
        <f t="shared" si="77"/>
        <v>0</v>
      </c>
      <c r="DL796" s="326"/>
    </row>
    <row r="797" spans="1:116" ht="51">
      <c r="A797" s="28">
        <v>792</v>
      </c>
      <c r="B797" s="114" t="s">
        <v>1130</v>
      </c>
      <c r="C797" s="68" t="s">
        <v>4</v>
      </c>
      <c r="D797" s="170" t="s">
        <v>1192</v>
      </c>
      <c r="E797" s="28" t="s">
        <v>1129</v>
      </c>
      <c r="F797" s="42" t="s">
        <v>107</v>
      </c>
      <c r="G797" s="30" t="s">
        <v>1688</v>
      </c>
      <c r="H797" s="42" t="s">
        <v>1318</v>
      </c>
      <c r="I797" s="28">
        <v>25766009</v>
      </c>
      <c r="J797" s="28" t="s">
        <v>1689</v>
      </c>
      <c r="K797" s="31" t="s">
        <v>107</v>
      </c>
      <c r="L797" s="28">
        <v>460</v>
      </c>
      <c r="M797" s="28" t="s">
        <v>107</v>
      </c>
      <c r="N797" s="34">
        <v>633000000</v>
      </c>
      <c r="O797" s="34">
        <f>+IFERROR(VLOOKUP(I797,Precio_Fasecolda!A:C,3,FALSE),IFERROR(VLOOKUP(I797,Precio_Fasecolda!B:C,2,FALSE),N797))</f>
        <v>633000000</v>
      </c>
      <c r="P797" s="34">
        <f t="shared" si="74"/>
        <v>0</v>
      </c>
      <c r="Q797" s="28" t="s">
        <v>107</v>
      </c>
      <c r="R797" s="28" t="s">
        <v>2415</v>
      </c>
      <c r="S797" s="28" t="s">
        <v>360</v>
      </c>
      <c r="T797" s="28" t="s">
        <v>1129</v>
      </c>
      <c r="U797" s="28">
        <v>52000</v>
      </c>
      <c r="V797" s="28">
        <v>8800</v>
      </c>
      <c r="W797" s="63">
        <v>35000</v>
      </c>
      <c r="X797" s="42" t="s">
        <v>1198</v>
      </c>
      <c r="Y797" s="28" t="str">
        <f t="shared" si="75"/>
        <v>N.A.</v>
      </c>
      <c r="Z797" s="292">
        <f t="shared" si="72"/>
        <v>601350000</v>
      </c>
      <c r="AA797" s="28" cm="1">
        <f t="array" aca="1" ref="AA797" ca="1">_xlfn.IFS(DK797&lt;$DK$4,1,AND(DK797&gt;=$DK$4,DK797&lt;=$AA$4),2,DK797&gt;$AA$4,3)</f>
        <v>3</v>
      </c>
      <c r="AB797" s="28">
        <v>0</v>
      </c>
      <c r="AC797" s="28" cm="1">
        <f t="array" aca="1" ref="AC797" ca="1">IF(AB797="PERCENTIL 30","",_xlfn.IFS(DK797&lt;$AC$4,1,DK797&gt;$AC$4,2))</f>
        <v>2</v>
      </c>
      <c r="AD797" s="28" t="str">
        <f>+IFERROR(VLOOKUP(_xlfn.TEXTJOIN("_", FALSE, C797:E797), BD_Perc!$A:$O, 15, FALSE),"Segmentación no encontrada o vehículo inactivo")</f>
        <v>PERCENTIL 30-70</v>
      </c>
      <c r="AE797" s="28" t="str" cm="1">
        <f t="array" ref="AE797">_xlfn.IFS(
    AD797 = "PERCENTIL 50",
    _xlfn.IFS(
        BD!DK797 &lt; VLOOKUP(_xlfn.TEXTJOIN("_", FALSE, C797:E797), BD_Perc!$A:$O, 11, FALSE), "Intervalo de precio 1",
        BD!DK797 &gt;= VLOOKUP(_xlfn.TEXTJOIN("_", FALSE, C797:E797), BD_Perc!$A:$O, 11, FALSE), "Intervalo de precio 2"
    ),
    AD797 = "PERCENTIL 30-70",
    _xlfn.IFS(
        BD!DK797 &lt; VLOOKUP(_xlfn.TEXTJOIN("_", FALSE, C797:E797), BD_Perc!$A:$O, 6, FALSE), "Intervalo de precio 1",
        BD!DK797 &lt; VLOOKUP(_xlfn.TEXTJOIN("_", FALSE, C797:E797), BD_Perc!$A:$O, 7, FALSE), "Intervalo de precio 2",
        BD!DK797 &gt;= VLOOKUP(_xlfn.TEXTJOIN("_", FALSE, C797:E797), BD_Perc!$A:$O, 7, FALSE), "Intervalo de precio 3"
    ),
    AD797="Segmentación no encontrada o vehículo inactivo","Segmentación no encontrada o vehículo inactivo"
)</f>
        <v>Intervalo de precio 2</v>
      </c>
      <c r="AF797" s="57" t="s">
        <v>2413</v>
      </c>
      <c r="AG797" s="35" t="b">
        <f t="shared" si="76"/>
        <v>1</v>
      </c>
      <c r="AH797" s="207">
        <v>0.05</v>
      </c>
      <c r="AI797" s="207">
        <v>0.1</v>
      </c>
      <c r="AJ797" s="207">
        <v>0.1</v>
      </c>
      <c r="AK797" s="207">
        <v>0.15</v>
      </c>
      <c r="AL797" s="207">
        <v>0.15</v>
      </c>
      <c r="AM797" s="207">
        <v>0.15</v>
      </c>
      <c r="AN797" s="28" t="s">
        <v>1251</v>
      </c>
      <c r="AO797" s="28" t="s">
        <v>1251</v>
      </c>
      <c r="AP797" s="28" t="s">
        <v>1251</v>
      </c>
      <c r="AQ797" s="37">
        <v>0.5</v>
      </c>
      <c r="AR797" s="38">
        <v>8689479</v>
      </c>
      <c r="AS797" s="38">
        <v>100823</v>
      </c>
      <c r="AT797" s="38">
        <v>903454</v>
      </c>
      <c r="AU797" s="38">
        <v>870300</v>
      </c>
      <c r="AV797" s="38" t="s">
        <v>107</v>
      </c>
      <c r="AW797" s="38">
        <v>1404085</v>
      </c>
      <c r="AX797" s="38">
        <v>159555</v>
      </c>
      <c r="AY797" s="38">
        <v>1421491</v>
      </c>
      <c r="AZ797" s="38">
        <v>95298</v>
      </c>
      <c r="BA797" s="38">
        <v>703956</v>
      </c>
      <c r="BB797" s="38">
        <v>43166311</v>
      </c>
      <c r="BC797" s="38">
        <v>44365585</v>
      </c>
      <c r="BD797" s="38" t="s">
        <v>107</v>
      </c>
      <c r="BE797" s="38" t="s">
        <v>107</v>
      </c>
      <c r="BF797" s="38" t="s">
        <v>107</v>
      </c>
      <c r="BG797" s="38">
        <v>3752444</v>
      </c>
      <c r="BH797" s="38">
        <v>870300</v>
      </c>
      <c r="BI797" s="38">
        <v>1951648</v>
      </c>
      <c r="BJ797" s="38">
        <v>1951648</v>
      </c>
      <c r="BK797" s="38">
        <v>870300</v>
      </c>
      <c r="BL797" s="38">
        <v>435150</v>
      </c>
      <c r="BM797" s="38">
        <v>362625</v>
      </c>
      <c r="BN797" s="38">
        <v>1157499</v>
      </c>
      <c r="BO797" s="38">
        <v>2030700</v>
      </c>
      <c r="BP797" s="38">
        <v>4786651</v>
      </c>
      <c r="BQ797" s="38">
        <v>145050</v>
      </c>
      <c r="BR797" s="38">
        <v>1775412</v>
      </c>
      <c r="BS797" s="38" t="s">
        <v>107</v>
      </c>
      <c r="BT797" s="38" t="s">
        <v>107</v>
      </c>
      <c r="BU797" s="38" t="s">
        <v>107</v>
      </c>
      <c r="BV797" s="38" t="s">
        <v>107</v>
      </c>
      <c r="BW797" s="38">
        <v>7683054</v>
      </c>
      <c r="BX797" s="38">
        <v>174060</v>
      </c>
      <c r="BY797" s="38">
        <v>4913715</v>
      </c>
      <c r="BZ797" s="38">
        <v>7370746</v>
      </c>
      <c r="CA797" s="38">
        <v>0</v>
      </c>
      <c r="CB797" s="38">
        <v>290100</v>
      </c>
      <c r="CC797" s="330" t="s">
        <v>107</v>
      </c>
      <c r="CD797" s="38" t="s">
        <v>107</v>
      </c>
      <c r="CE797" s="38" t="s">
        <v>107</v>
      </c>
      <c r="CF797" s="38" t="s">
        <v>107</v>
      </c>
      <c r="CG797" s="38" t="s">
        <v>107</v>
      </c>
      <c r="CH797" s="53" t="s">
        <v>107</v>
      </c>
      <c r="CI797" s="53" t="s">
        <v>107</v>
      </c>
      <c r="CJ797" s="53" t="s">
        <v>107</v>
      </c>
      <c r="CK797" s="53" t="s">
        <v>107</v>
      </c>
      <c r="CL797" s="53" t="s">
        <v>107</v>
      </c>
      <c r="CM797" s="53" t="s">
        <v>107</v>
      </c>
      <c r="CN797" s="53" t="s">
        <v>107</v>
      </c>
      <c r="CO797" s="85" t="s">
        <v>107</v>
      </c>
      <c r="CP797" s="85" t="s">
        <v>107</v>
      </c>
      <c r="CQ797" s="85" t="s">
        <v>107</v>
      </c>
      <c r="CR797" s="85" t="s">
        <v>107</v>
      </c>
      <c r="CS797" s="85" t="s">
        <v>107</v>
      </c>
      <c r="CT797" s="85" t="s">
        <v>107</v>
      </c>
      <c r="CU797" s="85" t="s">
        <v>107</v>
      </c>
      <c r="CV797" s="41" t="s">
        <v>173</v>
      </c>
      <c r="CW797" s="41" t="s">
        <v>173</v>
      </c>
      <c r="CX797" s="41" t="s">
        <v>173</v>
      </c>
      <c r="CY797" s="41" t="s">
        <v>176</v>
      </c>
      <c r="CZ797" s="41" t="s">
        <v>176</v>
      </c>
      <c r="DA797" s="41" t="s">
        <v>173</v>
      </c>
      <c r="DB797" s="28" t="s">
        <v>107</v>
      </c>
      <c r="DC797" s="41" t="s">
        <v>107</v>
      </c>
      <c r="DD797" s="332">
        <v>37766679</v>
      </c>
      <c r="DE797" s="43">
        <v>1</v>
      </c>
      <c r="DF797" s="390">
        <v>1</v>
      </c>
      <c r="DG797" s="310"/>
      <c r="DH797" s="203"/>
      <c r="DI797" s="279" t="str" cm="1">
        <f t="array" ref="DI797">+IF(AND(C797&lt;&gt;"Vehículos Eléctricos",C797&lt;&gt;"Vehículos Híbridos",AD797="PERCENTIL 50"),
     IF(VLOOKUP(_xlfn.TEXTJOIN("_",FALSE,C797:E797),BD_Perc!$A:$P,_xlfn.IFS(BD!AE797="Intervalo de precio 1",12,BD!AE797="Intervalo de precio 2",13),FALSE)&lt;=1,
     VLOOKUP(_xlfn.TEXTJOIN("_",FALSE,C797:E797),BD_Perc!$A:$P,16,FALSE),"Ok P50"),
     "Ok P30/70 ó Híbrido/Eléctrico")</f>
        <v>Ok P30/70 ó Híbrido/Eléctrico</v>
      </c>
      <c r="DJ797" s="279" t="str">
        <f t="shared" si="73"/>
        <v>Otros Tipos de Vehículos_Remolcadores_3 Ejes</v>
      </c>
      <c r="DK797" s="331">
        <f t="shared" si="77"/>
        <v>601350000</v>
      </c>
      <c r="DL797" s="326"/>
    </row>
    <row r="798" spans="1:116" ht="38.25">
      <c r="A798" s="28">
        <v>793</v>
      </c>
      <c r="B798" s="114" t="s">
        <v>1130</v>
      </c>
      <c r="C798" s="29" t="s">
        <v>4</v>
      </c>
      <c r="D798" s="29" t="s">
        <v>1112</v>
      </c>
      <c r="E798" s="42" t="s">
        <v>1113</v>
      </c>
      <c r="F798" s="42" t="s">
        <v>107</v>
      </c>
      <c r="G798" s="29" t="s">
        <v>1690</v>
      </c>
      <c r="H798" s="42" t="s">
        <v>1318</v>
      </c>
      <c r="I798" s="28" t="s">
        <v>107</v>
      </c>
      <c r="J798" s="28" t="s">
        <v>1691</v>
      </c>
      <c r="K798" s="31" t="s">
        <v>107</v>
      </c>
      <c r="L798" s="28">
        <v>400</v>
      </c>
      <c r="M798" s="28" t="s">
        <v>107</v>
      </c>
      <c r="N798" s="44">
        <v>0</v>
      </c>
      <c r="O798" s="34">
        <f>+IFERROR(VLOOKUP(I798,Precio_Fasecolda!A:C,3,FALSE),IFERROR(VLOOKUP(I798,Precio_Fasecolda!B:C,2,FALSE),N798))</f>
        <v>0</v>
      </c>
      <c r="P798" s="34">
        <f t="shared" si="74"/>
        <v>0</v>
      </c>
      <c r="Q798" s="164" t="s">
        <v>1321</v>
      </c>
      <c r="R798" s="28" t="s">
        <v>2415</v>
      </c>
      <c r="S798" s="28" t="s">
        <v>894</v>
      </c>
      <c r="T798" s="33" t="s">
        <v>1129</v>
      </c>
      <c r="U798" s="28">
        <v>28000</v>
      </c>
      <c r="V798" s="28">
        <v>10100</v>
      </c>
      <c r="W798" s="63">
        <v>15000</v>
      </c>
      <c r="X798" s="56" t="s">
        <v>1125</v>
      </c>
      <c r="Y798" s="28" t="str">
        <f t="shared" si="75"/>
        <v>N.A.</v>
      </c>
      <c r="Z798" s="292">
        <f t="shared" si="72"/>
        <v>0</v>
      </c>
      <c r="AA798" s="28" cm="1">
        <f t="array" aca="1" ref="AA798" ca="1">_xlfn.IFS(DK798&lt;$DK$4,1,AND(DK798&gt;=$DK$4,DK798&lt;=$AA$4),2,DK798&gt;$AA$4,3)</f>
        <v>2</v>
      </c>
      <c r="AB798" s="28">
        <v>0</v>
      </c>
      <c r="AC798" s="28" cm="1">
        <f t="array" aca="1" ref="AC798" ca="1">IF(AB798="PERCENTIL 30","",_xlfn.IFS(DK798&lt;$AC$4,1,DK798&gt;$AC$4,2))</f>
        <v>1</v>
      </c>
      <c r="AD798" s="28" t="str">
        <f>+IFERROR(VLOOKUP(_xlfn.TEXTJOIN("_", FALSE, C798:E798), BD_Perc!$A:$O, 15, FALSE),"Segmentación no encontrada o vehículo inactivo")</f>
        <v>PERCENTIL 30-70</v>
      </c>
      <c r="AE798" s="28" t="str" cm="1">
        <f t="array" ref="AE798">_xlfn.IFS(
    AD798 = "PERCENTIL 50",
    _xlfn.IFS(
        BD!DK798 &lt; VLOOKUP(_xlfn.TEXTJOIN("_", FALSE, C798:E798), BD_Perc!$A:$O, 11, FALSE), "Intervalo de precio 1",
        BD!DK798 &gt;= VLOOKUP(_xlfn.TEXTJOIN("_", FALSE, C798:E798), BD_Perc!$A:$O, 11, FALSE), "Intervalo de precio 2"
    ),
    AD798 = "PERCENTIL 30-70",
    _xlfn.IFS(
        BD!DK798 &lt; VLOOKUP(_xlfn.TEXTJOIN("_", FALSE, C798:E798), BD_Perc!$A:$O, 6, FALSE), "Intervalo de precio 1",
        BD!DK798 &lt; VLOOKUP(_xlfn.TEXTJOIN("_", FALSE, C798:E798), BD_Perc!$A:$O, 7, FALSE), "Intervalo de precio 2",
        BD!DK798 &gt;= VLOOKUP(_xlfn.TEXTJOIN("_", FALSE, C798:E798), BD_Perc!$A:$O, 7, FALSE), "Intervalo de precio 3"
    ),
    AD798="Segmentación no encontrada o vehículo inactivo","Segmentación no encontrada o vehículo inactivo"
)</f>
        <v>Intervalo de precio 1</v>
      </c>
      <c r="AF798" s="57" t="s">
        <v>2412</v>
      </c>
      <c r="AG798" s="35" t="b">
        <f t="shared" si="76"/>
        <v>1</v>
      </c>
      <c r="AH798" s="207">
        <v>0.1</v>
      </c>
      <c r="AI798" s="207">
        <v>0.1</v>
      </c>
      <c r="AJ798" s="207">
        <v>0.13</v>
      </c>
      <c r="AK798" s="207">
        <v>0.13</v>
      </c>
      <c r="AL798" s="207">
        <v>0.13</v>
      </c>
      <c r="AM798" s="207">
        <v>0.13</v>
      </c>
      <c r="AN798" s="28" t="s">
        <v>1251</v>
      </c>
      <c r="AO798" s="28" t="s">
        <v>1251</v>
      </c>
      <c r="AP798" s="28" t="s">
        <v>1251</v>
      </c>
      <c r="AQ798" s="37">
        <v>0.5</v>
      </c>
      <c r="AR798" s="38">
        <v>0</v>
      </c>
      <c r="AS798" s="38">
        <v>0</v>
      </c>
      <c r="AT798" s="38">
        <v>0</v>
      </c>
      <c r="AU798" s="38">
        <v>0</v>
      </c>
      <c r="AV798" s="38">
        <v>0</v>
      </c>
      <c r="AW798" s="38">
        <v>0</v>
      </c>
      <c r="AX798" s="38">
        <v>0</v>
      </c>
      <c r="AY798" s="38">
        <v>0</v>
      </c>
      <c r="AZ798" s="38">
        <v>0</v>
      </c>
      <c r="BA798" s="38">
        <v>0</v>
      </c>
      <c r="BB798" s="38">
        <v>0</v>
      </c>
      <c r="BC798" s="38">
        <v>0</v>
      </c>
      <c r="BD798" s="38">
        <v>0</v>
      </c>
      <c r="BE798" s="38">
        <v>0</v>
      </c>
      <c r="BF798" s="38">
        <v>0</v>
      </c>
      <c r="BG798" s="38">
        <v>0</v>
      </c>
      <c r="BH798" s="38">
        <v>0</v>
      </c>
      <c r="BI798" s="38">
        <v>0</v>
      </c>
      <c r="BJ798" s="38">
        <v>0</v>
      </c>
      <c r="BK798" s="38">
        <v>0</v>
      </c>
      <c r="BL798" s="38">
        <v>0</v>
      </c>
      <c r="BM798" s="38">
        <v>0</v>
      </c>
      <c r="BN798" s="38">
        <v>0</v>
      </c>
      <c r="BO798" s="38">
        <v>0</v>
      </c>
      <c r="BP798" s="38">
        <v>0</v>
      </c>
      <c r="BQ798" s="38">
        <v>0</v>
      </c>
      <c r="BR798" s="38">
        <v>0</v>
      </c>
      <c r="BS798" s="38">
        <v>0</v>
      </c>
      <c r="BT798" s="38">
        <v>0</v>
      </c>
      <c r="BU798" s="38">
        <v>0</v>
      </c>
      <c r="BV798" s="38">
        <v>0</v>
      </c>
      <c r="BW798" s="38">
        <v>0</v>
      </c>
      <c r="BX798" s="38">
        <v>0</v>
      </c>
      <c r="BY798" s="38">
        <v>0</v>
      </c>
      <c r="BZ798" s="38">
        <v>0</v>
      </c>
      <c r="CA798" s="38">
        <v>0</v>
      </c>
      <c r="CB798" s="38">
        <v>0</v>
      </c>
      <c r="CC798" s="330">
        <v>0</v>
      </c>
      <c r="CD798" s="38">
        <v>0</v>
      </c>
      <c r="CE798" s="38">
        <v>0</v>
      </c>
      <c r="CF798" s="38">
        <v>0</v>
      </c>
      <c r="CG798" s="38">
        <v>0</v>
      </c>
      <c r="CH798" s="53" t="s">
        <v>107</v>
      </c>
      <c r="CI798" s="53" t="s">
        <v>107</v>
      </c>
      <c r="CJ798" s="53" t="s">
        <v>107</v>
      </c>
      <c r="CK798" s="53" t="s">
        <v>107</v>
      </c>
      <c r="CL798" s="53" t="s">
        <v>107</v>
      </c>
      <c r="CM798" s="53" t="s">
        <v>107</v>
      </c>
      <c r="CN798" s="53" t="s">
        <v>107</v>
      </c>
      <c r="CO798" s="85" t="s">
        <v>107</v>
      </c>
      <c r="CP798" s="85" t="s">
        <v>107</v>
      </c>
      <c r="CQ798" s="85" t="s">
        <v>107</v>
      </c>
      <c r="CR798" s="85" t="s">
        <v>107</v>
      </c>
      <c r="CS798" s="85" t="s">
        <v>107</v>
      </c>
      <c r="CT798" s="85" t="s">
        <v>107</v>
      </c>
      <c r="CU798" s="85" t="s">
        <v>107</v>
      </c>
      <c r="CV798" s="41" t="s">
        <v>173</v>
      </c>
      <c r="CW798" s="41" t="s">
        <v>173</v>
      </c>
      <c r="CX798" s="41" t="s">
        <v>173</v>
      </c>
      <c r="CY798" s="41" t="s">
        <v>176</v>
      </c>
      <c r="CZ798" s="41" t="s">
        <v>176</v>
      </c>
      <c r="DA798" s="41" t="s">
        <v>173</v>
      </c>
      <c r="DB798" s="28" t="s">
        <v>107</v>
      </c>
      <c r="DC798" s="41" t="s">
        <v>107</v>
      </c>
      <c r="DD798" s="332">
        <v>0</v>
      </c>
      <c r="DE798" s="43">
        <v>0</v>
      </c>
      <c r="DF798" s="390">
        <v>0</v>
      </c>
      <c r="DG798" s="310"/>
      <c r="DH798" s="203"/>
      <c r="DI798" s="279" t="str" cm="1">
        <f t="array" ref="DI798">+IF(AND(C798&lt;&gt;"Vehículos Eléctricos",C798&lt;&gt;"Vehículos Híbridos",AD798="PERCENTIL 50"),
     IF(VLOOKUP(_xlfn.TEXTJOIN("_",FALSE,C798:E798),BD_Perc!$A:$P,_xlfn.IFS(BD!AE798="Intervalo de precio 1",12,BD!AE798="Intervalo de precio 2",13),FALSE)&lt;=1,
     VLOOKUP(_xlfn.TEXTJOIN("_",FALSE,C798:E798),BD_Perc!$A:$P,16,FALSE),"Ok P50"),
     "Ok P30/70 ó Híbrido/Eléctrico")</f>
        <v>Ok P30/70 ó Híbrido/Eléctrico</v>
      </c>
      <c r="DJ798" s="279" t="str">
        <f t="shared" si="73"/>
        <v>Otros Tipos de Vehículos_Camión_Cabina Sencilla</v>
      </c>
      <c r="DK798" s="331">
        <f t="shared" si="77"/>
        <v>0</v>
      </c>
      <c r="DL798" s="326"/>
    </row>
    <row r="799" spans="1:116" ht="51">
      <c r="A799" s="28">
        <v>794</v>
      </c>
      <c r="B799" s="114" t="s">
        <v>1130</v>
      </c>
      <c r="C799" s="29" t="s">
        <v>4</v>
      </c>
      <c r="D799" s="29" t="s">
        <v>1112</v>
      </c>
      <c r="E799" s="42" t="s">
        <v>1113</v>
      </c>
      <c r="F799" s="42" t="s">
        <v>107</v>
      </c>
      <c r="G799" s="29" t="s">
        <v>1692</v>
      </c>
      <c r="H799" s="177" t="s">
        <v>1318</v>
      </c>
      <c r="I799" s="28" t="s">
        <v>107</v>
      </c>
      <c r="J799" s="28" t="s">
        <v>1693</v>
      </c>
      <c r="K799" s="31" t="s">
        <v>107</v>
      </c>
      <c r="L799" s="28">
        <v>400</v>
      </c>
      <c r="M799" s="28" t="s">
        <v>107</v>
      </c>
      <c r="N799" s="44">
        <v>0</v>
      </c>
      <c r="O799" s="34">
        <f>+IFERROR(VLOOKUP(I799,Precio_Fasecolda!A:C,3,FALSE),IFERROR(VLOOKUP(I799,Precio_Fasecolda!B:C,2,FALSE),N799))</f>
        <v>0</v>
      </c>
      <c r="P799" s="34">
        <f t="shared" si="74"/>
        <v>0</v>
      </c>
      <c r="Q799" s="164" t="s">
        <v>1321</v>
      </c>
      <c r="R799" s="28" t="s">
        <v>2415</v>
      </c>
      <c r="S799" s="28" t="s">
        <v>894</v>
      </c>
      <c r="T799" s="33" t="s">
        <v>1129</v>
      </c>
      <c r="U799" s="28">
        <v>28000</v>
      </c>
      <c r="V799" s="28">
        <v>10100</v>
      </c>
      <c r="W799" s="63">
        <v>15000</v>
      </c>
      <c r="X799" s="28" t="s">
        <v>1125</v>
      </c>
      <c r="Y799" s="28" t="str">
        <f t="shared" si="75"/>
        <v>N.A.</v>
      </c>
      <c r="Z799" s="292">
        <f t="shared" si="72"/>
        <v>0</v>
      </c>
      <c r="AA799" s="28" cm="1">
        <f t="array" aca="1" ref="AA799" ca="1">_xlfn.IFS(DK799&lt;$DK$4,1,AND(DK799&gt;=$DK$4,DK799&lt;=$AA$4),2,DK799&gt;$AA$4,3)</f>
        <v>2</v>
      </c>
      <c r="AB799" s="28">
        <v>0</v>
      </c>
      <c r="AC799" s="28" cm="1">
        <f t="array" aca="1" ref="AC799" ca="1">IF(AB799="PERCENTIL 30","",_xlfn.IFS(DK799&lt;$AC$4,1,DK799&gt;$AC$4,2))</f>
        <v>1</v>
      </c>
      <c r="AD799" s="28" t="str">
        <f>+IFERROR(VLOOKUP(_xlfn.TEXTJOIN("_", FALSE, C799:E799), BD_Perc!$A:$O, 15, FALSE),"Segmentación no encontrada o vehículo inactivo")</f>
        <v>PERCENTIL 30-70</v>
      </c>
      <c r="AE799" s="28" t="str" cm="1">
        <f t="array" ref="AE799">_xlfn.IFS(
    AD799 = "PERCENTIL 50",
    _xlfn.IFS(
        BD!DK799 &lt; VLOOKUP(_xlfn.TEXTJOIN("_", FALSE, C799:E799), BD_Perc!$A:$O, 11, FALSE), "Intervalo de precio 1",
        BD!DK799 &gt;= VLOOKUP(_xlfn.TEXTJOIN("_", FALSE, C799:E799), BD_Perc!$A:$O, 11, FALSE), "Intervalo de precio 2"
    ),
    AD799 = "PERCENTIL 30-70",
    _xlfn.IFS(
        BD!DK799 &lt; VLOOKUP(_xlfn.TEXTJOIN("_", FALSE, C799:E799), BD_Perc!$A:$O, 6, FALSE), "Intervalo de precio 1",
        BD!DK799 &lt; VLOOKUP(_xlfn.TEXTJOIN("_", FALSE, C799:E799), BD_Perc!$A:$O, 7, FALSE), "Intervalo de precio 2",
        BD!DK799 &gt;= VLOOKUP(_xlfn.TEXTJOIN("_", FALSE, C799:E799), BD_Perc!$A:$O, 7, FALSE), "Intervalo de precio 3"
    ),
    AD799="Segmentación no encontrada o vehículo inactivo","Segmentación no encontrada o vehículo inactivo"
)</f>
        <v>Intervalo de precio 1</v>
      </c>
      <c r="AF799" s="57" t="s">
        <v>2412</v>
      </c>
      <c r="AG799" s="35" t="b">
        <f t="shared" si="76"/>
        <v>1</v>
      </c>
      <c r="AH799" s="207">
        <v>0.1</v>
      </c>
      <c r="AI799" s="207">
        <v>0.1</v>
      </c>
      <c r="AJ799" s="207">
        <v>0.13</v>
      </c>
      <c r="AK799" s="207">
        <v>0.13</v>
      </c>
      <c r="AL799" s="207">
        <v>0.13</v>
      </c>
      <c r="AM799" s="207">
        <v>0.13</v>
      </c>
      <c r="AN799" s="28" t="s">
        <v>1251</v>
      </c>
      <c r="AO799" s="28" t="s">
        <v>1251</v>
      </c>
      <c r="AP799" s="28" t="s">
        <v>1251</v>
      </c>
      <c r="AQ799" s="171">
        <v>0.5</v>
      </c>
      <c r="AR799" s="38">
        <v>0</v>
      </c>
      <c r="AS799" s="38">
        <v>0</v>
      </c>
      <c r="AT799" s="38">
        <v>0</v>
      </c>
      <c r="AU799" s="38">
        <v>0</v>
      </c>
      <c r="AV799" s="38">
        <v>0</v>
      </c>
      <c r="AW799" s="38">
        <v>0</v>
      </c>
      <c r="AX799" s="38">
        <v>0</v>
      </c>
      <c r="AY799" s="38">
        <v>0</v>
      </c>
      <c r="AZ799" s="38">
        <v>0</v>
      </c>
      <c r="BA799" s="38">
        <v>0</v>
      </c>
      <c r="BB799" s="38">
        <v>0</v>
      </c>
      <c r="BC799" s="38">
        <v>0</v>
      </c>
      <c r="BD799" s="38">
        <v>0</v>
      </c>
      <c r="BE799" s="38">
        <v>0</v>
      </c>
      <c r="BF799" s="38">
        <v>0</v>
      </c>
      <c r="BG799" s="38">
        <v>0</v>
      </c>
      <c r="BH799" s="38">
        <v>0</v>
      </c>
      <c r="BI799" s="38">
        <v>0</v>
      </c>
      <c r="BJ799" s="38">
        <v>0</v>
      </c>
      <c r="BK799" s="38">
        <v>0</v>
      </c>
      <c r="BL799" s="38">
        <v>0</v>
      </c>
      <c r="BM799" s="38">
        <v>0</v>
      </c>
      <c r="BN799" s="38">
        <v>0</v>
      </c>
      <c r="BO799" s="38">
        <v>0</v>
      </c>
      <c r="BP799" s="38">
        <v>0</v>
      </c>
      <c r="BQ799" s="38">
        <v>0</v>
      </c>
      <c r="BR799" s="38">
        <v>0</v>
      </c>
      <c r="BS799" s="38">
        <v>0</v>
      </c>
      <c r="BT799" s="38">
        <v>0</v>
      </c>
      <c r="BU799" s="38">
        <v>0</v>
      </c>
      <c r="BV799" s="38">
        <v>0</v>
      </c>
      <c r="BW799" s="38">
        <v>0</v>
      </c>
      <c r="BX799" s="38">
        <v>0</v>
      </c>
      <c r="BY799" s="38">
        <v>0</v>
      </c>
      <c r="BZ799" s="38">
        <v>0</v>
      </c>
      <c r="CA799" s="38">
        <v>0</v>
      </c>
      <c r="CB799" s="38">
        <v>0</v>
      </c>
      <c r="CC799" s="330">
        <v>0</v>
      </c>
      <c r="CD799" s="38">
        <v>0</v>
      </c>
      <c r="CE799" s="38">
        <v>0</v>
      </c>
      <c r="CF799" s="38">
        <v>0</v>
      </c>
      <c r="CG799" s="38">
        <v>0</v>
      </c>
      <c r="CH799" s="53" t="s">
        <v>107</v>
      </c>
      <c r="CI799" s="53" t="s">
        <v>107</v>
      </c>
      <c r="CJ799" s="53" t="s">
        <v>107</v>
      </c>
      <c r="CK799" s="53" t="s">
        <v>107</v>
      </c>
      <c r="CL799" s="53" t="s">
        <v>107</v>
      </c>
      <c r="CM799" s="53" t="s">
        <v>107</v>
      </c>
      <c r="CN799" s="53" t="s">
        <v>107</v>
      </c>
      <c r="CO799" s="85" t="s">
        <v>107</v>
      </c>
      <c r="CP799" s="85" t="s">
        <v>107</v>
      </c>
      <c r="CQ799" s="85" t="s">
        <v>107</v>
      </c>
      <c r="CR799" s="85" t="s">
        <v>107</v>
      </c>
      <c r="CS799" s="85" t="s">
        <v>107</v>
      </c>
      <c r="CT799" s="85" t="s">
        <v>107</v>
      </c>
      <c r="CU799" s="85" t="s">
        <v>107</v>
      </c>
      <c r="CV799" s="41" t="s">
        <v>173</v>
      </c>
      <c r="CW799" s="41" t="s">
        <v>173</v>
      </c>
      <c r="CX799" s="41" t="s">
        <v>173</v>
      </c>
      <c r="CY799" s="41" t="s">
        <v>176</v>
      </c>
      <c r="CZ799" s="41" t="s">
        <v>176</v>
      </c>
      <c r="DA799" s="41" t="s">
        <v>173</v>
      </c>
      <c r="DB799" s="28" t="s">
        <v>107</v>
      </c>
      <c r="DC799" s="41" t="s">
        <v>107</v>
      </c>
      <c r="DD799" s="332">
        <v>0</v>
      </c>
      <c r="DE799" s="43">
        <v>0</v>
      </c>
      <c r="DF799" s="390">
        <v>0</v>
      </c>
      <c r="DG799" s="310"/>
      <c r="DH799" s="203"/>
      <c r="DI799" s="279" t="str" cm="1">
        <f t="array" ref="DI799">+IF(AND(C799&lt;&gt;"Vehículos Eléctricos",C799&lt;&gt;"Vehículos Híbridos",AD799="PERCENTIL 50"),
     IF(VLOOKUP(_xlfn.TEXTJOIN("_",FALSE,C799:E799),BD_Perc!$A:$P,_xlfn.IFS(BD!AE799="Intervalo de precio 1",12,BD!AE799="Intervalo de precio 2",13),FALSE)&lt;=1,
     VLOOKUP(_xlfn.TEXTJOIN("_",FALSE,C799:E799),BD_Perc!$A:$P,16,FALSE),"Ok P50"),
     "Ok P30/70 ó Híbrido/Eléctrico")</f>
        <v>Ok P30/70 ó Híbrido/Eléctrico</v>
      </c>
      <c r="DJ799" s="279" t="str">
        <f t="shared" si="73"/>
        <v>Otros Tipos de Vehículos_Camión_Cabina Sencilla</v>
      </c>
      <c r="DK799" s="331">
        <f t="shared" si="77"/>
        <v>0</v>
      </c>
      <c r="DL799" s="326"/>
    </row>
    <row r="800" spans="1:116" ht="51">
      <c r="A800" s="28">
        <v>795</v>
      </c>
      <c r="B800" s="29" t="s">
        <v>266</v>
      </c>
      <c r="C800" s="72" t="s">
        <v>2</v>
      </c>
      <c r="D800" s="29" t="s">
        <v>337</v>
      </c>
      <c r="E800" s="42" t="s">
        <v>338</v>
      </c>
      <c r="F800" s="42" t="s">
        <v>107</v>
      </c>
      <c r="G800" s="30" t="s">
        <v>1694</v>
      </c>
      <c r="H800" s="172" t="s">
        <v>1103</v>
      </c>
      <c r="I800" s="28">
        <v>11106013</v>
      </c>
      <c r="J800" s="28" t="s">
        <v>1695</v>
      </c>
      <c r="K800" s="31" t="s">
        <v>107</v>
      </c>
      <c r="L800" s="156">
        <v>108</v>
      </c>
      <c r="M800" s="33" t="s">
        <v>107</v>
      </c>
      <c r="N800" s="34">
        <v>210000000</v>
      </c>
      <c r="O800" s="34">
        <f>+IFERROR(VLOOKUP(I800,Precio_Fasecolda!A:C,3,FALSE),IFERROR(VLOOKUP(I800,Precio_Fasecolda!B:C,2,FALSE),N800))</f>
        <v>210000000</v>
      </c>
      <c r="P800" s="34">
        <f t="shared" si="74"/>
        <v>0</v>
      </c>
      <c r="Q800" s="33" t="s">
        <v>107</v>
      </c>
      <c r="R800" s="28" t="s">
        <v>130</v>
      </c>
      <c r="S800" s="28" t="s">
        <v>1056</v>
      </c>
      <c r="T800" s="28" t="s">
        <v>107</v>
      </c>
      <c r="U800" s="28" t="s">
        <v>107</v>
      </c>
      <c r="V800" s="42" t="s">
        <v>107</v>
      </c>
      <c r="W800" s="28" t="s">
        <v>107</v>
      </c>
      <c r="X800" s="28" t="s">
        <v>107</v>
      </c>
      <c r="Y800" s="28" t="str">
        <f t="shared" si="75"/>
        <v>N.A.</v>
      </c>
      <c r="Z800" s="292">
        <f t="shared" si="72"/>
        <v>210000000</v>
      </c>
      <c r="AA800" s="28" cm="1">
        <f t="array" aca="1" ref="AA800" ca="1">_xlfn.IFS(DK800&lt;$DK$4,1,AND(DK800&gt;=$DK$4,DK800&lt;=$AA$4),2,DK800&gt;$AA$4,3)</f>
        <v>2</v>
      </c>
      <c r="AB800" s="28">
        <v>0</v>
      </c>
      <c r="AC800" s="28" cm="1">
        <f t="array" aca="1" ref="AC800" ca="1">IF(AB800="PERCENTIL 30","",_xlfn.IFS(DK800&lt;$AC$4,1,DK800&gt;$AC$4,2))</f>
        <v>2</v>
      </c>
      <c r="AD800" s="28" t="str">
        <f>+IFERROR(VLOOKUP(_xlfn.TEXTJOIN("_", FALSE, C800:E800), BD_Perc!$A:$O, 15, FALSE),"Segmentación no encontrada o vehículo inactivo")</f>
        <v>PERCENTIL 30-70</v>
      </c>
      <c r="AE800" s="28" t="str" cm="1">
        <f t="array" ref="AE800">_xlfn.IFS(
    AD800 = "PERCENTIL 50",
    _xlfn.IFS(
        BD!DK800 &lt; VLOOKUP(_xlfn.TEXTJOIN("_", FALSE, C800:E800), BD_Perc!$A:$O, 11, FALSE), "Intervalo de precio 1",
        BD!DK800 &gt;= VLOOKUP(_xlfn.TEXTJOIN("_", FALSE, C800:E800), BD_Perc!$A:$O, 11, FALSE), "Intervalo de precio 2"
    ),
    AD800 = "PERCENTIL 30-70",
    _xlfn.IFS(
        BD!DK800 &lt; VLOOKUP(_xlfn.TEXTJOIN("_", FALSE, C800:E800), BD_Perc!$A:$O, 6, FALSE), "Intervalo de precio 1",
        BD!DK800 &lt; VLOOKUP(_xlfn.TEXTJOIN("_", FALSE, C800:E800), BD_Perc!$A:$O, 7, FALSE), "Intervalo de precio 2",
        BD!DK800 &gt;= VLOOKUP(_xlfn.TEXTJOIN("_", FALSE, C800:E800), BD_Perc!$A:$O, 7, FALSE), "Intervalo de precio 3"
    ),
    AD800="Segmentación no encontrada o vehículo inactivo","Segmentación no encontrada o vehículo inactivo"
)</f>
        <v>Intervalo de precio 3</v>
      </c>
      <c r="AF800" s="57" t="s">
        <v>2414</v>
      </c>
      <c r="AG800" s="35" t="b">
        <f t="shared" si="76"/>
        <v>1</v>
      </c>
      <c r="AH800" s="207">
        <v>0</v>
      </c>
      <c r="AI800" s="207">
        <v>0</v>
      </c>
      <c r="AJ800" s="207">
        <v>0</v>
      </c>
      <c r="AK800" s="207">
        <v>0</v>
      </c>
      <c r="AL800" s="207">
        <v>0</v>
      </c>
      <c r="AM800" s="207">
        <v>0</v>
      </c>
      <c r="AN800" s="28" t="s">
        <v>1251</v>
      </c>
      <c r="AO800" s="28" t="s">
        <v>1251</v>
      </c>
      <c r="AP800" s="28" t="s">
        <v>1251</v>
      </c>
      <c r="AQ800" s="173">
        <v>1</v>
      </c>
      <c r="AR800" s="38">
        <v>8689479</v>
      </c>
      <c r="AS800" s="38">
        <v>589650</v>
      </c>
      <c r="AT800" s="38">
        <v>708758</v>
      </c>
      <c r="AU800" s="38" t="s">
        <v>107</v>
      </c>
      <c r="AV800" s="38" t="s">
        <v>107</v>
      </c>
      <c r="AW800" s="38">
        <v>9467039</v>
      </c>
      <c r="AX800" s="38" t="s">
        <v>107</v>
      </c>
      <c r="AY800" s="38">
        <v>365582</v>
      </c>
      <c r="AZ800" s="38">
        <v>347439</v>
      </c>
      <c r="BA800" s="38" t="s">
        <v>107</v>
      </c>
      <c r="BB800" s="38" t="s">
        <v>107</v>
      </c>
      <c r="BC800" s="38" t="s">
        <v>107</v>
      </c>
      <c r="BD800" s="38" t="s">
        <v>107</v>
      </c>
      <c r="BE800" s="38" t="s">
        <v>107</v>
      </c>
      <c r="BF800" s="38" t="s">
        <v>107</v>
      </c>
      <c r="BG800" s="38">
        <v>2996807</v>
      </c>
      <c r="BH800" s="38">
        <v>4375141</v>
      </c>
      <c r="BI800" s="38">
        <v>4325458</v>
      </c>
      <c r="BJ800" s="38">
        <v>2830318</v>
      </c>
      <c r="BK800" s="38" t="s">
        <v>107</v>
      </c>
      <c r="BL800" s="38">
        <v>1273643</v>
      </c>
      <c r="BM800" s="38">
        <v>179547</v>
      </c>
      <c r="BN800" s="38">
        <v>1528371</v>
      </c>
      <c r="BO800" s="38">
        <v>1639817</v>
      </c>
      <c r="BP800" s="38">
        <v>3884750</v>
      </c>
      <c r="BQ800" s="38">
        <v>114258</v>
      </c>
      <c r="BR800" s="38">
        <v>2358599</v>
      </c>
      <c r="BS800" s="38">
        <v>783479</v>
      </c>
      <c r="BT800" s="38" t="s">
        <v>107</v>
      </c>
      <c r="BU800" s="38" t="s">
        <v>107</v>
      </c>
      <c r="BV800" s="38" t="s">
        <v>107</v>
      </c>
      <c r="BW800" s="38">
        <v>9589457</v>
      </c>
      <c r="BX800" s="38">
        <v>212192</v>
      </c>
      <c r="BY800" s="38" t="s">
        <v>107</v>
      </c>
      <c r="BZ800" s="38" t="s">
        <v>107</v>
      </c>
      <c r="CA800" s="38" t="s">
        <v>107</v>
      </c>
      <c r="CB800" s="38">
        <v>745317</v>
      </c>
      <c r="CC800" s="330" t="s">
        <v>107</v>
      </c>
      <c r="CD800" s="38" t="s">
        <v>107</v>
      </c>
      <c r="CE800" s="38" t="s">
        <v>107</v>
      </c>
      <c r="CF800" s="38" t="s">
        <v>107</v>
      </c>
      <c r="CG800" s="38" t="s">
        <v>107</v>
      </c>
      <c r="CH800" s="174" t="s">
        <v>113</v>
      </c>
      <c r="CI800" s="41" t="s">
        <v>173</v>
      </c>
      <c r="CJ800" s="41" t="s">
        <v>173</v>
      </c>
      <c r="CK800" s="174" t="s">
        <v>114</v>
      </c>
      <c r="CL800" s="174" t="s">
        <v>114</v>
      </c>
      <c r="CM800" s="174" t="s">
        <v>114</v>
      </c>
      <c r="CN800" s="174" t="s">
        <v>114</v>
      </c>
      <c r="CO800" s="42">
        <v>8500000</v>
      </c>
      <c r="CP800" s="41" t="s">
        <v>107</v>
      </c>
      <c r="CQ800" s="41" t="s">
        <v>107</v>
      </c>
      <c r="CR800" s="41" t="s">
        <v>107</v>
      </c>
      <c r="CS800" s="41" t="s">
        <v>107</v>
      </c>
      <c r="CT800" s="41" t="s">
        <v>107</v>
      </c>
      <c r="CU800" s="41" t="s">
        <v>107</v>
      </c>
      <c r="CV800" s="41" t="s">
        <v>107</v>
      </c>
      <c r="CW800" s="41" t="s">
        <v>107</v>
      </c>
      <c r="CX800" s="41" t="s">
        <v>107</v>
      </c>
      <c r="CY800" s="41" t="s">
        <v>107</v>
      </c>
      <c r="CZ800" s="41" t="s">
        <v>107</v>
      </c>
      <c r="DA800" s="41" t="s">
        <v>107</v>
      </c>
      <c r="DB800" s="41" t="s">
        <v>107</v>
      </c>
      <c r="DC800" s="41" t="s">
        <v>107</v>
      </c>
      <c r="DD800" s="332">
        <v>10282358</v>
      </c>
      <c r="DE800" s="43">
        <v>1</v>
      </c>
      <c r="DF800" s="390">
        <v>1</v>
      </c>
      <c r="DG800" s="310"/>
      <c r="DH800" s="203"/>
      <c r="DI800" s="279" t="str" cm="1">
        <f t="array" ref="DI800">+IF(AND(C800&lt;&gt;"Vehículos Eléctricos",C800&lt;&gt;"Vehículos Híbridos",AD800="PERCENTIL 50"),
     IF(VLOOKUP(_xlfn.TEXTJOIN("_",FALSE,C800:E800),BD_Perc!$A:$P,_xlfn.IFS(BD!AE800="Intervalo de precio 1",12,BD!AE800="Intervalo de precio 2",13),FALSE)&lt;=1,
     VLOOKUP(_xlfn.TEXTJOIN("_",FALSE,C800:E800),BD_Perc!$A:$P,16,FALSE),"Ok P50"),
     "Ok P30/70 ó Híbrido/Eléctrico")</f>
        <v>Ok P30/70 ó Híbrido/Eléctrico</v>
      </c>
      <c r="DJ800" s="279" t="str">
        <f t="shared" si="73"/>
        <v>Vehículos Híbridos_Camperos/Camionetas_4x2</v>
      </c>
      <c r="DK800" s="331">
        <f t="shared" si="77"/>
        <v>210000000</v>
      </c>
      <c r="DL800" s="326"/>
    </row>
    <row r="801" spans="1:116" ht="38.25">
      <c r="A801" s="28">
        <v>796</v>
      </c>
      <c r="B801" s="29" t="s">
        <v>1165</v>
      </c>
      <c r="C801" s="79" t="s">
        <v>4</v>
      </c>
      <c r="D801" s="29" t="s">
        <v>1112</v>
      </c>
      <c r="E801" s="42" t="s">
        <v>1113</v>
      </c>
      <c r="F801" s="42" t="s">
        <v>107</v>
      </c>
      <c r="G801" s="29" t="s">
        <v>1696</v>
      </c>
      <c r="H801" s="42" t="s">
        <v>835</v>
      </c>
      <c r="I801" s="28">
        <v>3711089</v>
      </c>
      <c r="J801" s="28" t="s">
        <v>1697</v>
      </c>
      <c r="K801" s="31" t="s">
        <v>107</v>
      </c>
      <c r="L801" s="32">
        <v>134</v>
      </c>
      <c r="M801" s="33" t="s">
        <v>107</v>
      </c>
      <c r="N801" s="44">
        <v>137200000</v>
      </c>
      <c r="O801" s="34">
        <f>+IFERROR(VLOOKUP(I801,Precio_Fasecolda!A:C,3,FALSE),IFERROR(VLOOKUP(I801,Precio_Fasecolda!B:C,2,FALSE),N801))</f>
        <v>137200000</v>
      </c>
      <c r="P801" s="34">
        <f t="shared" si="74"/>
        <v>0</v>
      </c>
      <c r="Q801" s="33" t="s">
        <v>107</v>
      </c>
      <c r="R801" s="28" t="s">
        <v>130</v>
      </c>
      <c r="S801" s="28" t="s">
        <v>360</v>
      </c>
      <c r="T801" s="33" t="s">
        <v>843</v>
      </c>
      <c r="U801" s="28">
        <v>4550</v>
      </c>
      <c r="V801" s="28">
        <v>2120</v>
      </c>
      <c r="W801" s="28">
        <v>2430</v>
      </c>
      <c r="X801" s="28" t="s">
        <v>1116</v>
      </c>
      <c r="Y801" s="28" t="str">
        <f t="shared" si="75"/>
        <v>N.A.</v>
      </c>
      <c r="Z801" s="292">
        <f t="shared" si="72"/>
        <v>134456000</v>
      </c>
      <c r="AA801" s="28" cm="1">
        <f t="array" aca="1" ref="AA801" ca="1">_xlfn.IFS(DK801&lt;$DK$4,1,AND(DK801&gt;=$DK$4,DK801&lt;=$AA$4),2,DK801&gt;$AA$4,3)</f>
        <v>2</v>
      </c>
      <c r="AB801" s="28">
        <v>0</v>
      </c>
      <c r="AC801" s="28" cm="1">
        <f t="array" aca="1" ref="AC801" ca="1">IF(AB801="PERCENTIL 30","",_xlfn.IFS(DK801&lt;$AC$4,1,DK801&gt;$AC$4,2))</f>
        <v>1</v>
      </c>
      <c r="AD801" s="28" t="str">
        <f>+IFERROR(VLOOKUP(_xlfn.TEXTJOIN("_", FALSE, C801:E801), BD_Perc!$A:$O, 15, FALSE),"Segmentación no encontrada o vehículo inactivo")</f>
        <v>PERCENTIL 30-70</v>
      </c>
      <c r="AE801" s="28" t="str" cm="1">
        <f t="array" ref="AE801">_xlfn.IFS(
    AD801 = "PERCENTIL 50",
    _xlfn.IFS(
        BD!DK801 &lt; VLOOKUP(_xlfn.TEXTJOIN("_", FALSE, C801:E801), BD_Perc!$A:$O, 11, FALSE), "Intervalo de precio 1",
        BD!DK801 &gt;= VLOOKUP(_xlfn.TEXTJOIN("_", FALSE, C801:E801), BD_Perc!$A:$O, 11, FALSE), "Intervalo de precio 2"
    ),
    AD801 = "PERCENTIL 30-70",
    _xlfn.IFS(
        BD!DK801 &lt; VLOOKUP(_xlfn.TEXTJOIN("_", FALSE, C801:E801), BD_Perc!$A:$O, 6, FALSE), "Intervalo de precio 1",
        BD!DK801 &lt; VLOOKUP(_xlfn.TEXTJOIN("_", FALSE, C801:E801), BD_Perc!$A:$O, 7, FALSE), "Intervalo de precio 2",
        BD!DK801 &gt;= VLOOKUP(_xlfn.TEXTJOIN("_", FALSE, C801:E801), BD_Perc!$A:$O, 7, FALSE), "Intervalo de precio 3"
    ),
    AD801="Segmentación no encontrada o vehículo inactivo","Segmentación no encontrada o vehículo inactivo"
)</f>
        <v>Intervalo de precio 1</v>
      </c>
      <c r="AF801" s="57" t="s">
        <v>2412</v>
      </c>
      <c r="AG801" s="35" t="b">
        <f t="shared" si="76"/>
        <v>1</v>
      </c>
      <c r="AH801" s="207">
        <v>0.02</v>
      </c>
      <c r="AI801" s="207">
        <v>2.1000000000000001E-2</v>
      </c>
      <c r="AJ801" s="207">
        <v>2.1999999999999999E-2</v>
      </c>
      <c r="AK801" s="207">
        <v>2.3E-2</v>
      </c>
      <c r="AL801" s="207">
        <v>2.4E-2</v>
      </c>
      <c r="AM801" s="207">
        <v>2.5000000000000001E-2</v>
      </c>
      <c r="AN801" s="80" t="s">
        <v>1251</v>
      </c>
      <c r="AO801" s="80" t="s">
        <v>1251</v>
      </c>
      <c r="AP801" s="80" t="s">
        <v>1251</v>
      </c>
      <c r="AQ801" s="81">
        <v>1</v>
      </c>
      <c r="AR801" s="38">
        <v>0</v>
      </c>
      <c r="AS801" s="38">
        <v>0</v>
      </c>
      <c r="AT801" s="38">
        <v>0</v>
      </c>
      <c r="AU801" s="38">
        <v>0</v>
      </c>
      <c r="AV801" s="38">
        <v>0</v>
      </c>
      <c r="AW801" s="38">
        <v>0</v>
      </c>
      <c r="AX801" s="38">
        <v>0</v>
      </c>
      <c r="AY801" s="38">
        <v>0</v>
      </c>
      <c r="AZ801" s="38">
        <v>0</v>
      </c>
      <c r="BA801" s="38">
        <v>0</v>
      </c>
      <c r="BB801" s="38">
        <v>0</v>
      </c>
      <c r="BC801" s="38">
        <v>0</v>
      </c>
      <c r="BD801" s="38">
        <v>0</v>
      </c>
      <c r="BE801" s="38">
        <v>0</v>
      </c>
      <c r="BF801" s="38">
        <v>0</v>
      </c>
      <c r="BG801" s="38">
        <v>0</v>
      </c>
      <c r="BH801" s="38">
        <v>0</v>
      </c>
      <c r="BI801" s="38">
        <v>0</v>
      </c>
      <c r="BJ801" s="38">
        <v>0</v>
      </c>
      <c r="BK801" s="38">
        <v>0</v>
      </c>
      <c r="BL801" s="38">
        <v>0</v>
      </c>
      <c r="BM801" s="38">
        <v>0</v>
      </c>
      <c r="BN801" s="38">
        <v>0</v>
      </c>
      <c r="BO801" s="38">
        <v>0</v>
      </c>
      <c r="BP801" s="38">
        <v>0</v>
      </c>
      <c r="BQ801" s="38">
        <v>0</v>
      </c>
      <c r="BR801" s="38">
        <v>0</v>
      </c>
      <c r="BS801" s="38">
        <v>0</v>
      </c>
      <c r="BT801" s="38">
        <v>0</v>
      </c>
      <c r="BU801" s="38">
        <v>0</v>
      </c>
      <c r="BV801" s="38">
        <v>0</v>
      </c>
      <c r="BW801" s="38">
        <v>0</v>
      </c>
      <c r="BX801" s="38">
        <v>0</v>
      </c>
      <c r="BY801" s="38">
        <v>0</v>
      </c>
      <c r="BZ801" s="38">
        <v>0</v>
      </c>
      <c r="CA801" s="38">
        <v>0</v>
      </c>
      <c r="CB801" s="38">
        <v>0</v>
      </c>
      <c r="CC801" s="330">
        <v>0</v>
      </c>
      <c r="CD801" s="38">
        <v>0</v>
      </c>
      <c r="CE801" s="38">
        <v>0</v>
      </c>
      <c r="CF801" s="38">
        <v>0</v>
      </c>
      <c r="CG801" s="38">
        <v>0</v>
      </c>
      <c r="CH801" s="175" t="s">
        <v>107</v>
      </c>
      <c r="CI801" s="175" t="s">
        <v>107</v>
      </c>
      <c r="CJ801" s="175" t="s">
        <v>107</v>
      </c>
      <c r="CK801" s="175" t="s">
        <v>107</v>
      </c>
      <c r="CL801" s="175" t="s">
        <v>107</v>
      </c>
      <c r="CM801" s="175" t="s">
        <v>107</v>
      </c>
      <c r="CN801" s="175" t="s">
        <v>107</v>
      </c>
      <c r="CO801" s="82" t="s">
        <v>107</v>
      </c>
      <c r="CP801" s="175" t="s">
        <v>107</v>
      </c>
      <c r="CQ801" s="175" t="s">
        <v>107</v>
      </c>
      <c r="CR801" s="175" t="s">
        <v>107</v>
      </c>
      <c r="CS801" s="175" t="s">
        <v>107</v>
      </c>
      <c r="CT801" s="175" t="s">
        <v>107</v>
      </c>
      <c r="CU801" s="175" t="s">
        <v>107</v>
      </c>
      <c r="CV801" s="175" t="s">
        <v>114</v>
      </c>
      <c r="CW801" s="175" t="s">
        <v>114</v>
      </c>
      <c r="CX801" s="175" t="s">
        <v>114</v>
      </c>
      <c r="CY801" s="175" t="s">
        <v>114</v>
      </c>
      <c r="CZ801" s="175"/>
      <c r="DA801" s="175" t="s">
        <v>114</v>
      </c>
      <c r="DB801" s="175" t="s">
        <v>114</v>
      </c>
      <c r="DC801" s="175"/>
      <c r="DD801" s="332">
        <v>0</v>
      </c>
      <c r="DE801" s="265">
        <v>0</v>
      </c>
      <c r="DF801" s="390">
        <v>0</v>
      </c>
      <c r="DG801" s="310"/>
      <c r="DH801" s="203"/>
      <c r="DI801" s="279" t="str" cm="1">
        <f t="array" ref="DI801">+IF(AND(C801&lt;&gt;"Vehículos Eléctricos",C801&lt;&gt;"Vehículos Híbridos",AD801="PERCENTIL 50"),
     IF(VLOOKUP(_xlfn.TEXTJOIN("_",FALSE,C801:E801),BD_Perc!$A:$P,_xlfn.IFS(BD!AE801="Intervalo de precio 1",12,BD!AE801="Intervalo de precio 2",13),FALSE)&lt;=1,
     VLOOKUP(_xlfn.TEXTJOIN("_",FALSE,C801:E801),BD_Perc!$A:$P,16,FALSE),"Ok P50"),
     "Ok P30/70 ó Híbrido/Eléctrico")</f>
        <v>Ok P30/70 ó Híbrido/Eléctrico</v>
      </c>
      <c r="DJ801" s="279" t="str">
        <f t="shared" si="73"/>
        <v>Otros Tipos de Vehículos_Camión_Cabina Sencilla</v>
      </c>
      <c r="DK801" s="331">
        <f t="shared" si="77"/>
        <v>134456000</v>
      </c>
      <c r="DL801" s="326"/>
    </row>
    <row r="802" spans="1:116" ht="25.5">
      <c r="A802" s="28">
        <v>797</v>
      </c>
      <c r="B802" s="29" t="s">
        <v>104</v>
      </c>
      <c r="C802" s="29" t="s">
        <v>0</v>
      </c>
      <c r="D802" s="29" t="s">
        <v>337</v>
      </c>
      <c r="E802" s="42" t="s">
        <v>346</v>
      </c>
      <c r="F802" s="42" t="s">
        <v>107</v>
      </c>
      <c r="G802" s="30" t="s">
        <v>1698</v>
      </c>
      <c r="H802" s="42" t="s">
        <v>109</v>
      </c>
      <c r="I802" s="28">
        <v>1606251</v>
      </c>
      <c r="J802" s="28" t="s">
        <v>1699</v>
      </c>
      <c r="K802" s="31" t="s">
        <v>355</v>
      </c>
      <c r="L802" s="32">
        <v>310</v>
      </c>
      <c r="M802" s="33">
        <v>5</v>
      </c>
      <c r="N802" s="34">
        <v>251100000</v>
      </c>
      <c r="O802" s="34">
        <f>+IFERROR(VLOOKUP(I802,Precio_Fasecolda!A:C,3,FALSE),IFERROR(VLOOKUP(I802,Precio_Fasecolda!B:C,2,FALSE),N802))</f>
        <v>251100000</v>
      </c>
      <c r="P802" s="34">
        <f t="shared" si="74"/>
        <v>0</v>
      </c>
      <c r="Q802" s="28" t="s">
        <v>979</v>
      </c>
      <c r="R802" s="28" t="s">
        <v>130</v>
      </c>
      <c r="S802" s="28" t="s">
        <v>112</v>
      </c>
      <c r="T802" s="28" t="s">
        <v>107</v>
      </c>
      <c r="U802" s="28">
        <v>2800</v>
      </c>
      <c r="V802" s="28">
        <v>2132</v>
      </c>
      <c r="W802" s="28" t="s">
        <v>107</v>
      </c>
      <c r="X802" s="28" t="s">
        <v>107</v>
      </c>
      <c r="Y802" s="28" t="str">
        <f t="shared" si="75"/>
        <v>N.A.</v>
      </c>
      <c r="Z802" s="292">
        <f t="shared" si="72"/>
        <v>233523000</v>
      </c>
      <c r="AA802" s="28" cm="1">
        <f t="array" aca="1" ref="AA802" ca="1">_xlfn.IFS(DK802&lt;$DK$4,1,AND(DK802&gt;=$DK$4,DK802&lt;=$AA$4),2,DK802&gt;$AA$4,3)</f>
        <v>3</v>
      </c>
      <c r="AB802" s="28">
        <v>0</v>
      </c>
      <c r="AC802" s="28" cm="1">
        <f t="array" aca="1" ref="AC802" ca="1">IF(AB802="PERCENTIL 30","",_xlfn.IFS(DK802&lt;$AC$4,1,DK802&gt;$AC$4,2))</f>
        <v>2</v>
      </c>
      <c r="AD802" s="28" t="str">
        <f>+IFERROR(VLOOKUP(_xlfn.TEXTJOIN("_", FALSE, C802:E802), BD_Perc!$A:$O, 15, FALSE),"Segmentación no encontrada o vehículo inactivo")</f>
        <v>PERCENTIL 30-70</v>
      </c>
      <c r="AE802" s="28" t="str" cm="1">
        <f t="array" ref="AE802">_xlfn.IFS(
    AD802 = "PERCENTIL 50",
    _xlfn.IFS(
        BD!DK802 &lt; VLOOKUP(_xlfn.TEXTJOIN("_", FALSE, C802:E802), BD_Perc!$A:$O, 11, FALSE), "Intervalo de precio 1",
        BD!DK802 &gt;= VLOOKUP(_xlfn.TEXTJOIN("_", FALSE, C802:E802), BD_Perc!$A:$O, 11, FALSE), "Intervalo de precio 2"
    ),
    AD802 = "PERCENTIL 30-70",
    _xlfn.IFS(
        BD!DK802 &lt; VLOOKUP(_xlfn.TEXTJOIN("_", FALSE, C802:E802), BD_Perc!$A:$O, 6, FALSE), "Intervalo de precio 1",
        BD!DK802 &lt; VLOOKUP(_xlfn.TEXTJOIN("_", FALSE, C802:E802), BD_Perc!$A:$O, 7, FALSE), "Intervalo de precio 2",
        BD!DK802 &gt;= VLOOKUP(_xlfn.TEXTJOIN("_", FALSE, C802:E802), BD_Perc!$A:$O, 7, FALSE), "Intervalo de precio 3"
    ),
    AD802="Segmentación no encontrada o vehículo inactivo","Segmentación no encontrada o vehículo inactivo"
)</f>
        <v>Intervalo de precio 2</v>
      </c>
      <c r="AF802" s="57" t="s">
        <v>2413</v>
      </c>
      <c r="AG802" s="35" t="b">
        <f t="shared" si="76"/>
        <v>1</v>
      </c>
      <c r="AH802" s="207">
        <v>7.0000000000000007E-2</v>
      </c>
      <c r="AI802" s="207">
        <v>7.0000000000000007E-2</v>
      </c>
      <c r="AJ802" s="207">
        <v>7.0000000000000007E-2</v>
      </c>
      <c r="AK802" s="207">
        <v>7.0000000000000007E-2</v>
      </c>
      <c r="AL802" s="207">
        <v>0.08</v>
      </c>
      <c r="AM802" s="207">
        <v>0.09</v>
      </c>
      <c r="AN802" s="28" t="s">
        <v>1251</v>
      </c>
      <c r="AO802" s="28" t="s">
        <v>1251</v>
      </c>
      <c r="AP802" s="28" t="s">
        <v>1251</v>
      </c>
      <c r="AQ802" s="37">
        <v>1</v>
      </c>
      <c r="AR802" s="38" t="s">
        <v>107</v>
      </c>
      <c r="AS802" s="38">
        <v>535272</v>
      </c>
      <c r="AT802" s="38">
        <v>764674</v>
      </c>
      <c r="AU802" s="38" t="s">
        <v>107</v>
      </c>
      <c r="AV802" s="38" t="s">
        <v>107</v>
      </c>
      <c r="AW802" s="38">
        <v>11547654</v>
      </c>
      <c r="AX802" s="38">
        <v>2</v>
      </c>
      <c r="AY802" s="38">
        <v>2</v>
      </c>
      <c r="AZ802" s="38">
        <v>128475</v>
      </c>
      <c r="BA802" s="38">
        <v>613375</v>
      </c>
      <c r="BB802" s="38" t="s">
        <v>107</v>
      </c>
      <c r="BC802" s="38" t="s">
        <v>107</v>
      </c>
      <c r="BD802" s="38" t="s">
        <v>107</v>
      </c>
      <c r="BE802" s="38" t="s">
        <v>107</v>
      </c>
      <c r="BF802" s="38" t="s">
        <v>107</v>
      </c>
      <c r="BG802" s="38">
        <v>2</v>
      </c>
      <c r="BH802" s="38">
        <v>5780609</v>
      </c>
      <c r="BI802" s="38">
        <v>2891625</v>
      </c>
      <c r="BJ802" s="38">
        <v>4089166</v>
      </c>
      <c r="BK802" s="38">
        <v>2</v>
      </c>
      <c r="BL802" s="38">
        <v>0</v>
      </c>
      <c r="BM802" s="38">
        <v>173454</v>
      </c>
      <c r="BN802" s="38">
        <v>1970774</v>
      </c>
      <c r="BO802" s="38">
        <v>1185329</v>
      </c>
      <c r="BP802" s="38">
        <v>4896777</v>
      </c>
      <c r="BQ802" s="38">
        <v>130091</v>
      </c>
      <c r="BR802" s="38">
        <v>2318558</v>
      </c>
      <c r="BS802" s="38">
        <v>2513009</v>
      </c>
      <c r="BT802" s="38" t="s">
        <v>107</v>
      </c>
      <c r="BU802" s="38" t="s">
        <v>107</v>
      </c>
      <c r="BV802" s="38">
        <v>2044583</v>
      </c>
      <c r="BW802" s="38">
        <v>7892091</v>
      </c>
      <c r="BX802" s="38">
        <v>130091</v>
      </c>
      <c r="BY802" s="38">
        <v>6394607</v>
      </c>
      <c r="BZ802" s="38">
        <v>10678077</v>
      </c>
      <c r="CA802" s="38">
        <v>2</v>
      </c>
      <c r="CB802" s="38">
        <v>1011820</v>
      </c>
      <c r="CC802" s="330" t="s">
        <v>107</v>
      </c>
      <c r="CD802" s="38" t="s">
        <v>107</v>
      </c>
      <c r="CE802" s="38" t="s">
        <v>107</v>
      </c>
      <c r="CF802" s="38" t="s">
        <v>107</v>
      </c>
      <c r="CG802" s="38" t="s">
        <v>107</v>
      </c>
      <c r="CH802" s="41" t="s">
        <v>113</v>
      </c>
      <c r="CI802" s="41" t="s">
        <v>113</v>
      </c>
      <c r="CJ802" s="41" t="s">
        <v>113</v>
      </c>
      <c r="CK802" s="41" t="s">
        <v>113</v>
      </c>
      <c r="CL802" s="41" t="s">
        <v>113</v>
      </c>
      <c r="CM802" s="41" t="s">
        <v>113</v>
      </c>
      <c r="CN802" s="41" t="s">
        <v>114</v>
      </c>
      <c r="CO802" s="42" t="s">
        <v>107</v>
      </c>
      <c r="CP802" s="28" t="s">
        <v>107</v>
      </c>
      <c r="CQ802" s="28" t="s">
        <v>107</v>
      </c>
      <c r="CR802" s="28" t="s">
        <v>107</v>
      </c>
      <c r="CS802" s="28" t="s">
        <v>107</v>
      </c>
      <c r="CT802" s="28" t="s">
        <v>107</v>
      </c>
      <c r="CU802" s="28" t="s">
        <v>107</v>
      </c>
      <c r="CV802" s="28" t="s">
        <v>107</v>
      </c>
      <c r="CW802" s="28" t="s">
        <v>107</v>
      </c>
      <c r="CX802" s="28" t="s">
        <v>107</v>
      </c>
      <c r="CY802" s="28" t="s">
        <v>107</v>
      </c>
      <c r="CZ802" s="28" t="s">
        <v>107</v>
      </c>
      <c r="DA802" s="28" t="s">
        <v>107</v>
      </c>
      <c r="DB802" s="28" t="s">
        <v>107</v>
      </c>
      <c r="DC802" s="28" t="s">
        <v>107</v>
      </c>
      <c r="DD802" s="332">
        <v>12455741</v>
      </c>
      <c r="DE802" s="43">
        <v>1</v>
      </c>
      <c r="DF802" s="390">
        <v>1</v>
      </c>
      <c r="DG802" s="310"/>
      <c r="DH802" s="203"/>
      <c r="DI802" s="279" t="str" cm="1">
        <f t="array" ref="DI802">+IF(AND(C802&lt;&gt;"Vehículos Eléctricos",C802&lt;&gt;"Vehículos Híbridos",AD802="PERCENTIL 50"),
     IF(VLOOKUP(_xlfn.TEXTJOIN("_",FALSE,C802:E802),BD_Perc!$A:$P,_xlfn.IFS(BD!AE802="Intervalo de precio 1",12,BD!AE802="Intervalo de precio 2",13),FALSE)&lt;=1,
     VLOOKUP(_xlfn.TEXTJOIN("_",FALSE,C802:E802),BD_Perc!$A:$P,16,FALSE),"Ok P50"),
     "Ok P30/70 ó Híbrido/Eléctrico")</f>
        <v>Ok P30/70 ó Híbrido/Eléctrico</v>
      </c>
      <c r="DJ802" s="279" t="str">
        <f t="shared" si="73"/>
        <v>Vehículos Convencionales_Camperos/Camionetas_4x4</v>
      </c>
      <c r="DK802" s="331">
        <f t="shared" si="77"/>
        <v>233523000</v>
      </c>
      <c r="DL802" s="326"/>
    </row>
    <row r="803" spans="1:116" ht="63.75">
      <c r="A803" s="28">
        <v>798</v>
      </c>
      <c r="B803" s="162" t="s">
        <v>1130</v>
      </c>
      <c r="C803" s="68" t="s">
        <v>4</v>
      </c>
      <c r="D803" s="29" t="s">
        <v>1112</v>
      </c>
      <c r="E803" s="40" t="s">
        <v>1113</v>
      </c>
      <c r="F803" s="40" t="s">
        <v>107</v>
      </c>
      <c r="G803" s="168" t="s">
        <v>1700</v>
      </c>
      <c r="H803" s="40" t="s">
        <v>1318</v>
      </c>
      <c r="I803" s="28">
        <v>25761019</v>
      </c>
      <c r="J803" s="28" t="s">
        <v>1701</v>
      </c>
      <c r="K803" s="31" t="s">
        <v>107</v>
      </c>
      <c r="L803" s="163">
        <v>154</v>
      </c>
      <c r="M803" s="62" t="s">
        <v>107</v>
      </c>
      <c r="N803" s="34">
        <v>238000000</v>
      </c>
      <c r="O803" s="34">
        <f>+IFERROR(VLOOKUP(I803,Precio_Fasecolda!A:C,3,FALSE),IFERROR(VLOOKUP(I803,Precio_Fasecolda!B:C,2,FALSE),N803))</f>
        <v>238000000</v>
      </c>
      <c r="P803" s="34">
        <f t="shared" si="74"/>
        <v>0</v>
      </c>
      <c r="Q803" s="62" t="s">
        <v>107</v>
      </c>
      <c r="R803" s="28" t="s">
        <v>2415</v>
      </c>
      <c r="S803" s="28" t="s">
        <v>360</v>
      </c>
      <c r="T803" s="33" t="s">
        <v>843</v>
      </c>
      <c r="U803" s="62">
        <v>10400</v>
      </c>
      <c r="V803" s="62">
        <v>2950</v>
      </c>
      <c r="W803" s="62">
        <v>7500</v>
      </c>
      <c r="X803" s="62" t="s">
        <v>1125</v>
      </c>
      <c r="Y803" s="28" t="str">
        <f t="shared" si="75"/>
        <v>N.A.</v>
      </c>
      <c r="Z803" s="292">
        <f t="shared" si="72"/>
        <v>214200000</v>
      </c>
      <c r="AA803" s="28" cm="1">
        <f t="array" aca="1" ref="AA803" ca="1">_xlfn.IFS(DK803&lt;$DK$4,1,AND(DK803&gt;=$DK$4,DK803&lt;=$AA$4),2,DK803&gt;$AA$4,3)</f>
        <v>2</v>
      </c>
      <c r="AB803" s="28">
        <v>0</v>
      </c>
      <c r="AC803" s="28" cm="1">
        <f t="array" aca="1" ref="AC803" ca="1">IF(AB803="PERCENTIL 30","",_xlfn.IFS(DK803&lt;$AC$4,1,DK803&gt;$AC$4,2))</f>
        <v>2</v>
      </c>
      <c r="AD803" s="28" t="str">
        <f>+IFERROR(VLOOKUP(_xlfn.TEXTJOIN("_", FALSE, C803:E803), BD_Perc!$A:$O, 15, FALSE),"Segmentación no encontrada o vehículo inactivo")</f>
        <v>PERCENTIL 30-70</v>
      </c>
      <c r="AE803" s="28" t="str" cm="1">
        <f t="array" ref="AE803">_xlfn.IFS(
    AD803 = "PERCENTIL 50",
    _xlfn.IFS(
        BD!DK803 &lt; VLOOKUP(_xlfn.TEXTJOIN("_", FALSE, C803:E803), BD_Perc!$A:$O, 11, FALSE), "Intervalo de precio 1",
        BD!DK803 &gt;= VLOOKUP(_xlfn.TEXTJOIN("_", FALSE, C803:E803), BD_Perc!$A:$O, 11, FALSE), "Intervalo de precio 2"
    ),
    AD803 = "PERCENTIL 30-70",
    _xlfn.IFS(
        BD!DK803 &lt; VLOOKUP(_xlfn.TEXTJOIN("_", FALSE, C803:E803), BD_Perc!$A:$O, 6, FALSE), "Intervalo de precio 1",
        BD!DK803 &lt; VLOOKUP(_xlfn.TEXTJOIN("_", FALSE, C803:E803), BD_Perc!$A:$O, 7, FALSE), "Intervalo de precio 2",
        BD!DK803 &gt;= VLOOKUP(_xlfn.TEXTJOIN("_", FALSE, C803:E803), BD_Perc!$A:$O, 7, FALSE), "Intervalo de precio 3"
    ),
    AD803="Segmentación no encontrada o vehículo inactivo","Segmentación no encontrada o vehículo inactivo"
)</f>
        <v>Intervalo de precio 2</v>
      </c>
      <c r="AF803" s="57" t="s">
        <v>2413</v>
      </c>
      <c r="AG803" s="35" t="b">
        <f t="shared" si="76"/>
        <v>1</v>
      </c>
      <c r="AH803" s="207">
        <v>0.1</v>
      </c>
      <c r="AI803" s="207">
        <v>0.1</v>
      </c>
      <c r="AJ803" s="207">
        <v>0.17</v>
      </c>
      <c r="AK803" s="207">
        <v>0.2</v>
      </c>
      <c r="AL803" s="207">
        <v>0.2</v>
      </c>
      <c r="AM803" s="207">
        <v>0.2</v>
      </c>
      <c r="AN803" s="28" t="s">
        <v>1251</v>
      </c>
      <c r="AO803" s="28" t="s">
        <v>1251</v>
      </c>
      <c r="AP803" s="28" t="s">
        <v>1251</v>
      </c>
      <c r="AQ803" s="169">
        <v>0.5</v>
      </c>
      <c r="AR803" s="38">
        <v>8689479</v>
      </c>
      <c r="AS803" s="38">
        <v>100823</v>
      </c>
      <c r="AT803" s="38">
        <v>903454</v>
      </c>
      <c r="AU803" s="38">
        <v>870300</v>
      </c>
      <c r="AV803" s="38" t="s">
        <v>107</v>
      </c>
      <c r="AW803" s="38">
        <v>1404085</v>
      </c>
      <c r="AX803" s="38">
        <v>159555</v>
      </c>
      <c r="AY803" s="38">
        <v>1421491</v>
      </c>
      <c r="AZ803" s="38">
        <v>95298</v>
      </c>
      <c r="BA803" s="38">
        <v>703956</v>
      </c>
      <c r="BB803" s="38">
        <v>43166311</v>
      </c>
      <c r="BC803" s="38">
        <v>44365585</v>
      </c>
      <c r="BD803" s="38" t="s">
        <v>107</v>
      </c>
      <c r="BE803" s="38" t="s">
        <v>107</v>
      </c>
      <c r="BF803" s="38" t="s">
        <v>107</v>
      </c>
      <c r="BG803" s="38">
        <v>3752444</v>
      </c>
      <c r="BH803" s="38">
        <v>870300</v>
      </c>
      <c r="BI803" s="38">
        <v>1951648</v>
      </c>
      <c r="BJ803" s="38">
        <v>1951648</v>
      </c>
      <c r="BK803" s="38">
        <v>870300</v>
      </c>
      <c r="BL803" s="38">
        <v>435150</v>
      </c>
      <c r="BM803" s="38">
        <v>362625</v>
      </c>
      <c r="BN803" s="38">
        <v>1157499</v>
      </c>
      <c r="BO803" s="38">
        <v>2030700</v>
      </c>
      <c r="BP803" s="38">
        <v>4786651</v>
      </c>
      <c r="BQ803" s="38">
        <v>145050</v>
      </c>
      <c r="BR803" s="38">
        <v>1775412</v>
      </c>
      <c r="BS803" s="38" t="s">
        <v>107</v>
      </c>
      <c r="BT803" s="38" t="s">
        <v>107</v>
      </c>
      <c r="BU803" s="38" t="s">
        <v>107</v>
      </c>
      <c r="BV803" s="38" t="s">
        <v>107</v>
      </c>
      <c r="BW803" s="38">
        <v>7683054</v>
      </c>
      <c r="BX803" s="38">
        <v>174060</v>
      </c>
      <c r="BY803" s="38">
        <v>4913715</v>
      </c>
      <c r="BZ803" s="38">
        <v>7370746</v>
      </c>
      <c r="CA803" s="38">
        <v>0</v>
      </c>
      <c r="CB803" s="38">
        <v>290100</v>
      </c>
      <c r="CC803" s="330" t="s">
        <v>107</v>
      </c>
      <c r="CD803" s="38" t="s">
        <v>107</v>
      </c>
      <c r="CE803" s="38" t="s">
        <v>107</v>
      </c>
      <c r="CF803" s="38" t="s">
        <v>107</v>
      </c>
      <c r="CG803" s="38" t="s">
        <v>107</v>
      </c>
      <c r="CH803" s="51" t="s">
        <v>107</v>
      </c>
      <c r="CI803" s="51" t="s">
        <v>107</v>
      </c>
      <c r="CJ803" s="51" t="s">
        <v>107</v>
      </c>
      <c r="CK803" s="51" t="s">
        <v>107</v>
      </c>
      <c r="CL803" s="51" t="s">
        <v>107</v>
      </c>
      <c r="CM803" s="85" t="s">
        <v>107</v>
      </c>
      <c r="CN803" s="85" t="s">
        <v>107</v>
      </c>
      <c r="CO803" s="85" t="s">
        <v>107</v>
      </c>
      <c r="CP803" s="85" t="s">
        <v>107</v>
      </c>
      <c r="CQ803" s="85" t="s">
        <v>107</v>
      </c>
      <c r="CR803" s="85" t="s">
        <v>107</v>
      </c>
      <c r="CS803" s="85" t="s">
        <v>107</v>
      </c>
      <c r="CT803" s="85" t="s">
        <v>107</v>
      </c>
      <c r="CU803" s="85" t="s">
        <v>107</v>
      </c>
      <c r="CV803" s="41" t="s">
        <v>173</v>
      </c>
      <c r="CW803" s="41" t="s">
        <v>173</v>
      </c>
      <c r="CX803" s="41" t="s">
        <v>173</v>
      </c>
      <c r="CY803" s="41" t="s">
        <v>176</v>
      </c>
      <c r="CZ803" s="41" t="s">
        <v>176</v>
      </c>
      <c r="DA803" s="41" t="s">
        <v>173</v>
      </c>
      <c r="DB803" s="28" t="s">
        <v>107</v>
      </c>
      <c r="DC803" s="39" t="s">
        <v>107</v>
      </c>
      <c r="DD803" s="332">
        <v>32360664</v>
      </c>
      <c r="DE803" s="43">
        <v>1</v>
      </c>
      <c r="DF803" s="390">
        <v>1</v>
      </c>
      <c r="DG803" s="310"/>
      <c r="DH803" s="203"/>
      <c r="DI803" s="279" t="str" cm="1">
        <f t="array" ref="DI803">+IF(AND(C803&lt;&gt;"Vehículos Eléctricos",C803&lt;&gt;"Vehículos Híbridos",AD803="PERCENTIL 50"),
     IF(VLOOKUP(_xlfn.TEXTJOIN("_",FALSE,C803:E803),BD_Perc!$A:$P,_xlfn.IFS(BD!AE803="Intervalo de precio 1",12,BD!AE803="Intervalo de precio 2",13),FALSE)&lt;=1,
     VLOOKUP(_xlfn.TEXTJOIN("_",FALSE,C803:E803),BD_Perc!$A:$P,16,FALSE),"Ok P50"),
     "Ok P30/70 ó Híbrido/Eléctrico")</f>
        <v>Ok P30/70 ó Híbrido/Eléctrico</v>
      </c>
      <c r="DJ803" s="279" t="str">
        <f t="shared" si="73"/>
        <v>Otros Tipos de Vehículos_Camión_Cabina Sencilla</v>
      </c>
      <c r="DK803" s="331">
        <f t="shared" si="77"/>
        <v>214200000</v>
      </c>
      <c r="DL803" s="326"/>
    </row>
    <row r="804" spans="1:116" ht="25.5">
      <c r="A804" s="28">
        <v>799</v>
      </c>
      <c r="B804" s="29" t="s">
        <v>104</v>
      </c>
      <c r="C804" s="29" t="s">
        <v>0</v>
      </c>
      <c r="D804" s="29" t="s">
        <v>337</v>
      </c>
      <c r="E804" s="42" t="s">
        <v>338</v>
      </c>
      <c r="F804" s="42" t="s">
        <v>107</v>
      </c>
      <c r="G804" s="30" t="s">
        <v>1702</v>
      </c>
      <c r="H804" s="42" t="s">
        <v>109</v>
      </c>
      <c r="I804" s="28">
        <v>1606254</v>
      </c>
      <c r="J804" s="28" t="s">
        <v>1703</v>
      </c>
      <c r="K804" s="31" t="s">
        <v>341</v>
      </c>
      <c r="L804" s="32">
        <v>132</v>
      </c>
      <c r="M804" s="33">
        <v>5</v>
      </c>
      <c r="N804" s="34">
        <v>100600000</v>
      </c>
      <c r="O804" s="34">
        <f>+IFERROR(VLOOKUP(I804,Precio_Fasecolda!A:C,3,FALSE),IFERROR(VLOOKUP(I804,Precio_Fasecolda!B:C,2,FALSE),N804))</f>
        <v>100600000</v>
      </c>
      <c r="P804" s="34">
        <f t="shared" si="74"/>
        <v>0</v>
      </c>
      <c r="Q804" s="28" t="s">
        <v>338</v>
      </c>
      <c r="R804" s="28" t="s">
        <v>130</v>
      </c>
      <c r="S804" s="28" t="s">
        <v>112</v>
      </c>
      <c r="T804" s="28" t="s">
        <v>107</v>
      </c>
      <c r="U804" s="28" t="s">
        <v>107</v>
      </c>
      <c r="V804" s="42" t="s">
        <v>107</v>
      </c>
      <c r="W804" s="28" t="s">
        <v>107</v>
      </c>
      <c r="X804" s="28" t="s">
        <v>107</v>
      </c>
      <c r="Y804" s="28" t="str">
        <f t="shared" si="75"/>
        <v>N.A.</v>
      </c>
      <c r="Z804" s="292">
        <f t="shared" si="72"/>
        <v>94564000</v>
      </c>
      <c r="AA804" s="28" cm="1">
        <f t="array" aca="1" ref="AA804" ca="1">_xlfn.IFS(DK804&lt;$DK$4,1,AND(DK804&gt;=$DK$4,DK804&lt;=$AA$4),2,DK804&gt;$AA$4,3)</f>
        <v>2</v>
      </c>
      <c r="AB804" s="28">
        <v>0</v>
      </c>
      <c r="AC804" s="28" cm="1">
        <f t="array" aca="1" ref="AC804" ca="1">IF(AB804="PERCENTIL 30","",_xlfn.IFS(DK804&lt;$AC$4,1,DK804&gt;$AC$4,2))</f>
        <v>1</v>
      </c>
      <c r="AD804" s="28" t="str">
        <f>+IFERROR(VLOOKUP(_xlfn.TEXTJOIN("_", FALSE, C804:E804), BD_Perc!$A:$O, 15, FALSE),"Segmentación no encontrada o vehículo inactivo")</f>
        <v>PERCENTIL 30-70</v>
      </c>
      <c r="AE804" s="28" t="str" cm="1">
        <f t="array" ref="AE804">_xlfn.IFS(
    AD804 = "PERCENTIL 50",
    _xlfn.IFS(
        BD!DK804 &lt; VLOOKUP(_xlfn.TEXTJOIN("_", FALSE, C804:E804), BD_Perc!$A:$O, 11, FALSE), "Intervalo de precio 1",
        BD!DK804 &gt;= VLOOKUP(_xlfn.TEXTJOIN("_", FALSE, C804:E804), BD_Perc!$A:$O, 11, FALSE), "Intervalo de precio 2"
    ),
    AD804 = "PERCENTIL 30-70",
    _xlfn.IFS(
        BD!DK804 &lt; VLOOKUP(_xlfn.TEXTJOIN("_", FALSE, C804:E804), BD_Perc!$A:$O, 6, FALSE), "Intervalo de precio 1",
        BD!DK804 &lt; VLOOKUP(_xlfn.TEXTJOIN("_", FALSE, C804:E804), BD_Perc!$A:$O, 7, FALSE), "Intervalo de precio 2",
        BD!DK804 &gt;= VLOOKUP(_xlfn.TEXTJOIN("_", FALSE, C804:E804), BD_Perc!$A:$O, 7, FALSE), "Intervalo de precio 3"
    ),
    AD804="Segmentación no encontrada o vehículo inactivo","Segmentación no encontrada o vehículo inactivo"
)</f>
        <v>Intervalo de precio 1</v>
      </c>
      <c r="AF804" s="57" t="s">
        <v>2412</v>
      </c>
      <c r="AG804" s="35" t="b">
        <f t="shared" si="76"/>
        <v>1</v>
      </c>
      <c r="AH804" s="207">
        <v>0.06</v>
      </c>
      <c r="AI804" s="207">
        <v>0.06</v>
      </c>
      <c r="AJ804" s="207">
        <v>0.06</v>
      </c>
      <c r="AK804" s="207">
        <v>0.06</v>
      </c>
      <c r="AL804" s="207">
        <v>7.0000000000000007E-2</v>
      </c>
      <c r="AM804" s="207">
        <v>0.08</v>
      </c>
      <c r="AN804" s="28" t="s">
        <v>1251</v>
      </c>
      <c r="AO804" s="28" t="s">
        <v>1251</v>
      </c>
      <c r="AP804" s="28" t="s">
        <v>1251</v>
      </c>
      <c r="AQ804" s="37">
        <v>1</v>
      </c>
      <c r="AR804" s="38">
        <v>8689479</v>
      </c>
      <c r="AS804" s="38">
        <v>535272</v>
      </c>
      <c r="AT804" s="38">
        <v>764674</v>
      </c>
      <c r="AU804" s="38" t="s">
        <v>107</v>
      </c>
      <c r="AV804" s="38" t="s">
        <v>107</v>
      </c>
      <c r="AW804" s="38">
        <v>11547654</v>
      </c>
      <c r="AX804" s="38">
        <v>527502</v>
      </c>
      <c r="AY804" s="38">
        <v>1338179</v>
      </c>
      <c r="AZ804" s="38">
        <v>128475</v>
      </c>
      <c r="BA804" s="38">
        <v>613375</v>
      </c>
      <c r="BB804" s="38" t="s">
        <v>107</v>
      </c>
      <c r="BC804" s="38" t="s">
        <v>107</v>
      </c>
      <c r="BD804" s="38" t="s">
        <v>107</v>
      </c>
      <c r="BE804" s="38" t="s">
        <v>107</v>
      </c>
      <c r="BF804" s="38" t="s">
        <v>107</v>
      </c>
      <c r="BG804" s="38">
        <v>4600313</v>
      </c>
      <c r="BH804" s="38">
        <v>5780609</v>
      </c>
      <c r="BI804" s="38">
        <v>2891625</v>
      </c>
      <c r="BJ804" s="38">
        <v>4089166</v>
      </c>
      <c r="BK804" s="38">
        <v>1368593</v>
      </c>
      <c r="BL804" s="38">
        <v>1533438</v>
      </c>
      <c r="BM804" s="38">
        <v>173454</v>
      </c>
      <c r="BN804" s="38">
        <v>1970774</v>
      </c>
      <c r="BO804" s="38">
        <v>1360990</v>
      </c>
      <c r="BP804" s="38">
        <v>4896777</v>
      </c>
      <c r="BQ804" s="38">
        <v>130091</v>
      </c>
      <c r="BR804" s="38">
        <v>2146812</v>
      </c>
      <c r="BS804" s="38">
        <v>2797733</v>
      </c>
      <c r="BT804" s="38" t="s">
        <v>107</v>
      </c>
      <c r="BU804" s="38" t="s">
        <v>107</v>
      </c>
      <c r="BV804" s="38">
        <v>2044583</v>
      </c>
      <c r="BW804" s="38">
        <v>7892091</v>
      </c>
      <c r="BX804" s="38">
        <v>130091</v>
      </c>
      <c r="BY804" s="38" t="s">
        <v>107</v>
      </c>
      <c r="BZ804" s="38" t="s">
        <v>107</v>
      </c>
      <c r="CA804" s="38">
        <v>2</v>
      </c>
      <c r="CB804" s="38">
        <v>1011820</v>
      </c>
      <c r="CC804" s="330" t="s">
        <v>107</v>
      </c>
      <c r="CD804" s="38" t="s">
        <v>107</v>
      </c>
      <c r="CE804" s="38" t="s">
        <v>107</v>
      </c>
      <c r="CF804" s="38" t="s">
        <v>107</v>
      </c>
      <c r="CG804" s="38" t="s">
        <v>107</v>
      </c>
      <c r="CH804" s="41" t="s">
        <v>113</v>
      </c>
      <c r="CI804" s="41" t="s">
        <v>113</v>
      </c>
      <c r="CJ804" s="41" t="s">
        <v>113</v>
      </c>
      <c r="CK804" s="41" t="s">
        <v>114</v>
      </c>
      <c r="CL804" s="41" t="s">
        <v>113</v>
      </c>
      <c r="CM804" s="41" t="s">
        <v>114</v>
      </c>
      <c r="CN804" s="41" t="s">
        <v>114</v>
      </c>
      <c r="CO804" s="42" t="s">
        <v>107</v>
      </c>
      <c r="CP804" s="28" t="s">
        <v>107</v>
      </c>
      <c r="CQ804" s="28" t="s">
        <v>107</v>
      </c>
      <c r="CR804" s="28" t="s">
        <v>107</v>
      </c>
      <c r="CS804" s="28" t="s">
        <v>107</v>
      </c>
      <c r="CT804" s="28" t="s">
        <v>107</v>
      </c>
      <c r="CU804" s="28" t="s">
        <v>107</v>
      </c>
      <c r="CV804" s="28" t="s">
        <v>107</v>
      </c>
      <c r="CW804" s="28" t="s">
        <v>107</v>
      </c>
      <c r="CX804" s="28" t="s">
        <v>107</v>
      </c>
      <c r="CY804" s="28" t="s">
        <v>107</v>
      </c>
      <c r="CZ804" s="28" t="s">
        <v>107</v>
      </c>
      <c r="DA804" s="28" t="s">
        <v>107</v>
      </c>
      <c r="DB804" s="28" t="s">
        <v>107</v>
      </c>
      <c r="DC804" s="28" t="s">
        <v>107</v>
      </c>
      <c r="DD804" s="332">
        <v>9934422</v>
      </c>
      <c r="DE804" s="43">
        <v>1</v>
      </c>
      <c r="DF804" s="390">
        <v>1</v>
      </c>
      <c r="DG804" s="310"/>
      <c r="DH804" s="203"/>
      <c r="DI804" s="279" t="str" cm="1">
        <f t="array" ref="DI804">+IF(AND(C804&lt;&gt;"Vehículos Eléctricos",C804&lt;&gt;"Vehículos Híbridos",AD804="PERCENTIL 50"),
     IF(VLOOKUP(_xlfn.TEXTJOIN("_",FALSE,C804:E804),BD_Perc!$A:$P,_xlfn.IFS(BD!AE804="Intervalo de precio 1",12,BD!AE804="Intervalo de precio 2",13),FALSE)&lt;=1,
     VLOOKUP(_xlfn.TEXTJOIN("_",FALSE,C804:E804),BD_Perc!$A:$P,16,FALSE),"Ok P50"),
     "Ok P30/70 ó Híbrido/Eléctrico")</f>
        <v>Ok P30/70 ó Híbrido/Eléctrico</v>
      </c>
      <c r="DJ804" s="279" t="str">
        <f t="shared" si="73"/>
        <v>Vehículos Convencionales_Camperos/Camionetas_4x2</v>
      </c>
      <c r="DK804" s="331">
        <f t="shared" si="77"/>
        <v>94564000</v>
      </c>
      <c r="DL804" s="326"/>
    </row>
    <row r="805" spans="1:116" ht="38.25">
      <c r="A805" s="28">
        <v>800</v>
      </c>
      <c r="B805" s="29" t="s">
        <v>104</v>
      </c>
      <c r="C805" s="29" t="s">
        <v>0</v>
      </c>
      <c r="D805" s="29" t="s">
        <v>337</v>
      </c>
      <c r="E805" s="42" t="s">
        <v>338</v>
      </c>
      <c r="F805" s="42" t="s">
        <v>107</v>
      </c>
      <c r="G805" s="29" t="s">
        <v>1704</v>
      </c>
      <c r="H805" s="42" t="s">
        <v>109</v>
      </c>
      <c r="I805" s="28">
        <v>1606253</v>
      </c>
      <c r="J805" s="28" t="s">
        <v>1705</v>
      </c>
      <c r="K805" s="31" t="s">
        <v>142</v>
      </c>
      <c r="L805" s="32">
        <v>170</v>
      </c>
      <c r="M805" s="33">
        <v>5</v>
      </c>
      <c r="N805" s="44">
        <v>147000000</v>
      </c>
      <c r="O805" s="34">
        <f>+IFERROR(VLOOKUP(I805,Precio_Fasecolda!A:C,3,FALSE),IFERROR(VLOOKUP(I805,Precio_Fasecolda!B:C,2,FALSE),N805))</f>
        <v>147000000</v>
      </c>
      <c r="P805" s="34">
        <f t="shared" si="74"/>
        <v>0</v>
      </c>
      <c r="Q805" s="28" t="s">
        <v>338</v>
      </c>
      <c r="R805" s="28" t="s">
        <v>130</v>
      </c>
      <c r="S805" s="28" t="s">
        <v>112</v>
      </c>
      <c r="T805" s="28" t="s">
        <v>107</v>
      </c>
      <c r="U805" s="28" t="s">
        <v>107</v>
      </c>
      <c r="V805" s="42" t="s">
        <v>107</v>
      </c>
      <c r="W805" s="28" t="s">
        <v>107</v>
      </c>
      <c r="X805" s="28" t="s">
        <v>107</v>
      </c>
      <c r="Y805" s="28" t="str">
        <f t="shared" si="75"/>
        <v>N.A.</v>
      </c>
      <c r="Z805" s="292">
        <f t="shared" si="72"/>
        <v>138180000</v>
      </c>
      <c r="AA805" s="28" cm="1">
        <f t="array" aca="1" ref="AA805" ca="1">_xlfn.IFS(DK805&lt;$DK$4,1,AND(DK805&gt;=$DK$4,DK805&lt;=$AA$4),2,DK805&gt;$AA$4,3)</f>
        <v>2</v>
      </c>
      <c r="AB805" s="28">
        <v>0</v>
      </c>
      <c r="AC805" s="28" cm="1">
        <f t="array" aca="1" ref="AC805" ca="1">IF(AB805="PERCENTIL 30","",_xlfn.IFS(DK805&lt;$AC$4,1,DK805&gt;$AC$4,2))</f>
        <v>1</v>
      </c>
      <c r="AD805" s="28" t="str">
        <f>+IFERROR(VLOOKUP(_xlfn.TEXTJOIN("_", FALSE, C805:E805), BD_Perc!$A:$O, 15, FALSE),"Segmentación no encontrada o vehículo inactivo")</f>
        <v>PERCENTIL 30-70</v>
      </c>
      <c r="AE805" s="28" t="str" cm="1">
        <f t="array" ref="AE805">_xlfn.IFS(
    AD805 = "PERCENTIL 50",
    _xlfn.IFS(
        BD!DK805 &lt; VLOOKUP(_xlfn.TEXTJOIN("_", FALSE, C805:E805), BD_Perc!$A:$O, 11, FALSE), "Intervalo de precio 1",
        BD!DK805 &gt;= VLOOKUP(_xlfn.TEXTJOIN("_", FALSE, C805:E805), BD_Perc!$A:$O, 11, FALSE), "Intervalo de precio 2"
    ),
    AD805 = "PERCENTIL 30-70",
    _xlfn.IFS(
        BD!DK805 &lt; VLOOKUP(_xlfn.TEXTJOIN("_", FALSE, C805:E805), BD_Perc!$A:$O, 6, FALSE), "Intervalo de precio 1",
        BD!DK805 &lt; VLOOKUP(_xlfn.TEXTJOIN("_", FALSE, C805:E805), BD_Perc!$A:$O, 7, FALSE), "Intervalo de precio 2",
        BD!DK805 &gt;= VLOOKUP(_xlfn.TEXTJOIN("_", FALSE, C805:E805), BD_Perc!$A:$O, 7, FALSE), "Intervalo de precio 3"
    ),
    AD805="Segmentación no encontrada o vehículo inactivo","Segmentación no encontrada o vehículo inactivo"
)</f>
        <v>Intervalo de precio 3</v>
      </c>
      <c r="AF805" s="57" t="s">
        <v>2414</v>
      </c>
      <c r="AG805" s="35" t="b">
        <f t="shared" si="76"/>
        <v>1</v>
      </c>
      <c r="AH805" s="207">
        <v>0.06</v>
      </c>
      <c r="AI805" s="207">
        <v>0.06</v>
      </c>
      <c r="AJ805" s="207">
        <v>0.06</v>
      </c>
      <c r="AK805" s="207">
        <v>0.06</v>
      </c>
      <c r="AL805" s="207">
        <v>7.0000000000000007E-2</v>
      </c>
      <c r="AM805" s="207">
        <v>0.08</v>
      </c>
      <c r="AN805" s="28" t="s">
        <v>1251</v>
      </c>
      <c r="AO805" s="28" t="s">
        <v>1251</v>
      </c>
      <c r="AP805" s="28" t="s">
        <v>1251</v>
      </c>
      <c r="AQ805" s="37">
        <v>1</v>
      </c>
      <c r="AR805" s="38">
        <v>0</v>
      </c>
      <c r="AS805" s="38">
        <v>0</v>
      </c>
      <c r="AT805" s="38">
        <v>0</v>
      </c>
      <c r="AU805" s="38">
        <v>0</v>
      </c>
      <c r="AV805" s="38">
        <v>0</v>
      </c>
      <c r="AW805" s="38">
        <v>0</v>
      </c>
      <c r="AX805" s="38">
        <v>0</v>
      </c>
      <c r="AY805" s="38">
        <v>0</v>
      </c>
      <c r="AZ805" s="38">
        <v>0</v>
      </c>
      <c r="BA805" s="38">
        <v>0</v>
      </c>
      <c r="BB805" s="38">
        <v>0</v>
      </c>
      <c r="BC805" s="38">
        <v>0</v>
      </c>
      <c r="BD805" s="38">
        <v>0</v>
      </c>
      <c r="BE805" s="38">
        <v>0</v>
      </c>
      <c r="BF805" s="38">
        <v>0</v>
      </c>
      <c r="BG805" s="38">
        <v>0</v>
      </c>
      <c r="BH805" s="38">
        <v>0</v>
      </c>
      <c r="BI805" s="38">
        <v>0</v>
      </c>
      <c r="BJ805" s="38">
        <v>0</v>
      </c>
      <c r="BK805" s="38">
        <v>0</v>
      </c>
      <c r="BL805" s="38">
        <v>0</v>
      </c>
      <c r="BM805" s="38">
        <v>0</v>
      </c>
      <c r="BN805" s="38">
        <v>0</v>
      </c>
      <c r="BO805" s="38">
        <v>0</v>
      </c>
      <c r="BP805" s="38">
        <v>0</v>
      </c>
      <c r="BQ805" s="38">
        <v>0</v>
      </c>
      <c r="BR805" s="38">
        <v>0</v>
      </c>
      <c r="BS805" s="38">
        <v>0</v>
      </c>
      <c r="BT805" s="38">
        <v>0</v>
      </c>
      <c r="BU805" s="38">
        <v>0</v>
      </c>
      <c r="BV805" s="38">
        <v>0</v>
      </c>
      <c r="BW805" s="38">
        <v>0</v>
      </c>
      <c r="BX805" s="38">
        <v>0</v>
      </c>
      <c r="BY805" s="38">
        <v>0</v>
      </c>
      <c r="BZ805" s="38">
        <v>0</v>
      </c>
      <c r="CA805" s="38">
        <v>0</v>
      </c>
      <c r="CB805" s="38">
        <v>0</v>
      </c>
      <c r="CC805" s="330">
        <v>0</v>
      </c>
      <c r="CD805" s="38">
        <v>0</v>
      </c>
      <c r="CE805" s="38">
        <v>0</v>
      </c>
      <c r="CF805" s="38">
        <v>0</v>
      </c>
      <c r="CG805" s="38">
        <v>0</v>
      </c>
      <c r="CH805" s="41" t="s">
        <v>113</v>
      </c>
      <c r="CI805" s="41" t="s">
        <v>113</v>
      </c>
      <c r="CJ805" s="41" t="s">
        <v>113</v>
      </c>
      <c r="CK805" s="41" t="s">
        <v>113</v>
      </c>
      <c r="CL805" s="41" t="s">
        <v>113</v>
      </c>
      <c r="CM805" s="41" t="s">
        <v>114</v>
      </c>
      <c r="CN805" s="41" t="s">
        <v>114</v>
      </c>
      <c r="CO805" s="42" t="s">
        <v>107</v>
      </c>
      <c r="CP805" s="28" t="s">
        <v>107</v>
      </c>
      <c r="CQ805" s="28" t="s">
        <v>107</v>
      </c>
      <c r="CR805" s="28" t="s">
        <v>107</v>
      </c>
      <c r="CS805" s="28" t="s">
        <v>107</v>
      </c>
      <c r="CT805" s="28" t="s">
        <v>107</v>
      </c>
      <c r="CU805" s="28" t="s">
        <v>107</v>
      </c>
      <c r="CV805" s="28" t="s">
        <v>107</v>
      </c>
      <c r="CW805" s="28" t="s">
        <v>107</v>
      </c>
      <c r="CX805" s="28" t="s">
        <v>107</v>
      </c>
      <c r="CY805" s="28" t="s">
        <v>107</v>
      </c>
      <c r="CZ805" s="28" t="s">
        <v>107</v>
      </c>
      <c r="DA805" s="28" t="s">
        <v>107</v>
      </c>
      <c r="DB805" s="28" t="s">
        <v>107</v>
      </c>
      <c r="DC805" s="28" t="s">
        <v>107</v>
      </c>
      <c r="DD805" s="332">
        <v>0</v>
      </c>
      <c r="DE805" s="33">
        <v>0</v>
      </c>
      <c r="DF805" s="390">
        <v>0</v>
      </c>
      <c r="DG805" s="310"/>
      <c r="DH805" s="203"/>
      <c r="DI805" s="279" t="str" cm="1">
        <f t="array" ref="DI805">+IF(AND(C805&lt;&gt;"Vehículos Eléctricos",C805&lt;&gt;"Vehículos Híbridos",AD805="PERCENTIL 50"),
     IF(VLOOKUP(_xlfn.TEXTJOIN("_",FALSE,C805:E805),BD_Perc!$A:$P,_xlfn.IFS(BD!AE805="Intervalo de precio 1",12,BD!AE805="Intervalo de precio 2",13),FALSE)&lt;=1,
     VLOOKUP(_xlfn.TEXTJOIN("_",FALSE,C805:E805),BD_Perc!$A:$P,16,FALSE),"Ok P50"),
     "Ok P30/70 ó Híbrido/Eléctrico")</f>
        <v>Ok P30/70 ó Híbrido/Eléctrico</v>
      </c>
      <c r="DJ805" s="279" t="str">
        <f t="shared" si="73"/>
        <v>Vehículos Convencionales_Camperos/Camionetas_4x2</v>
      </c>
      <c r="DK805" s="331">
        <f t="shared" si="77"/>
        <v>138180000</v>
      </c>
      <c r="DL805" s="326"/>
    </row>
    <row r="806" spans="1:116" ht="51">
      <c r="A806" s="28">
        <v>801</v>
      </c>
      <c r="B806" s="29" t="s">
        <v>104</v>
      </c>
      <c r="C806" s="29" t="s">
        <v>0</v>
      </c>
      <c r="D806" s="29" t="s">
        <v>810</v>
      </c>
      <c r="E806" s="42" t="s">
        <v>814</v>
      </c>
      <c r="F806" s="42" t="s">
        <v>107</v>
      </c>
      <c r="G806" s="30" t="s">
        <v>1706</v>
      </c>
      <c r="H806" s="42" t="s">
        <v>109</v>
      </c>
      <c r="I806" s="28">
        <v>1611179</v>
      </c>
      <c r="J806" s="28" t="s">
        <v>1707</v>
      </c>
      <c r="K806" s="31" t="s">
        <v>107</v>
      </c>
      <c r="L806" s="32">
        <v>105</v>
      </c>
      <c r="M806" s="33" t="s">
        <v>107</v>
      </c>
      <c r="N806" s="34">
        <v>128200000</v>
      </c>
      <c r="O806" s="34">
        <f>+IFERROR(VLOOKUP(I806,Precio_Fasecolda!A:C,3,FALSE),IFERROR(VLOOKUP(I806,Precio_Fasecolda!B:C,2,FALSE),N806))</f>
        <v>128200000</v>
      </c>
      <c r="P806" s="34">
        <f t="shared" si="74"/>
        <v>0</v>
      </c>
      <c r="Q806" s="33" t="s">
        <v>107</v>
      </c>
      <c r="R806" s="28" t="s">
        <v>2415</v>
      </c>
      <c r="S806" s="28" t="s">
        <v>360</v>
      </c>
      <c r="T806" s="28" t="s">
        <v>107</v>
      </c>
      <c r="U806" s="28" t="s">
        <v>107</v>
      </c>
      <c r="V806" s="42" t="s">
        <v>107</v>
      </c>
      <c r="W806" s="28" t="s">
        <v>107</v>
      </c>
      <c r="X806" s="28" t="s">
        <v>107</v>
      </c>
      <c r="Y806" s="28" t="str">
        <f t="shared" si="75"/>
        <v>N.A.</v>
      </c>
      <c r="Z806" s="292">
        <f t="shared" si="72"/>
        <v>121790000</v>
      </c>
      <c r="AA806" s="28" cm="1">
        <f t="array" aca="1" ref="AA806" ca="1">_xlfn.IFS(DK806&lt;$DK$4,1,AND(DK806&gt;=$DK$4,DK806&lt;=$AA$4),2,DK806&gt;$AA$4,3)</f>
        <v>2</v>
      </c>
      <c r="AB806" s="28">
        <v>0</v>
      </c>
      <c r="AC806" s="28" cm="1">
        <f t="array" aca="1" ref="AC806" ca="1">IF(AB806="PERCENTIL 30","",_xlfn.IFS(DK806&lt;$AC$4,1,DK806&gt;$AC$4,2))</f>
        <v>1</v>
      </c>
      <c r="AD806" s="28" t="str">
        <f>+IFERROR(VLOOKUP(_xlfn.TEXTJOIN("_", FALSE, C806:E806), BD_Perc!$A:$O, 15, FALSE),"Segmentación no encontrada o vehículo inactivo")</f>
        <v>PERCENTIL 30-70</v>
      </c>
      <c r="AE806" s="28" t="str" cm="1">
        <f t="array" ref="AE806">_xlfn.IFS(
    AD806 = "PERCENTIL 50",
    _xlfn.IFS(
        BD!DK806 &lt; VLOOKUP(_xlfn.TEXTJOIN("_", FALSE, C806:E806), BD_Perc!$A:$O, 11, FALSE), "Intervalo de precio 1",
        BD!DK806 &gt;= VLOOKUP(_xlfn.TEXTJOIN("_", FALSE, C806:E806), BD_Perc!$A:$O, 11, FALSE), "Intervalo de precio 2"
    ),
    AD806 = "PERCENTIL 30-70",
    _xlfn.IFS(
        BD!DK806 &lt; VLOOKUP(_xlfn.TEXTJOIN("_", FALSE, C806:E806), BD_Perc!$A:$O, 6, FALSE), "Intervalo de precio 1",
        BD!DK806 &lt; VLOOKUP(_xlfn.TEXTJOIN("_", FALSE, C806:E806), BD_Perc!$A:$O, 7, FALSE), "Intervalo de precio 2",
        BD!DK806 &gt;= VLOOKUP(_xlfn.TEXTJOIN("_", FALSE, C806:E806), BD_Perc!$A:$O, 7, FALSE), "Intervalo de precio 3"
    ),
    AD806="Segmentación no encontrada o vehículo inactivo","Segmentación no encontrada o vehículo inactivo"
)</f>
        <v>Intervalo de precio 2</v>
      </c>
      <c r="AF806" s="57" t="s">
        <v>2413</v>
      </c>
      <c r="AG806" s="35" t="b">
        <f t="shared" si="76"/>
        <v>1</v>
      </c>
      <c r="AH806" s="207">
        <v>0.05</v>
      </c>
      <c r="AI806" s="207">
        <v>0.05</v>
      </c>
      <c r="AJ806" s="207">
        <v>0.05</v>
      </c>
      <c r="AK806" s="207">
        <v>0.05</v>
      </c>
      <c r="AL806" s="207">
        <v>0.06</v>
      </c>
      <c r="AM806" s="207">
        <v>7.0000000000000007E-2</v>
      </c>
      <c r="AN806" s="28" t="s">
        <v>1251</v>
      </c>
      <c r="AO806" s="28" t="s">
        <v>1251</v>
      </c>
      <c r="AP806" s="28" t="s">
        <v>1251</v>
      </c>
      <c r="AQ806" s="37">
        <v>1</v>
      </c>
      <c r="AR806" s="38" t="s">
        <v>107</v>
      </c>
      <c r="AS806" s="38">
        <v>535272</v>
      </c>
      <c r="AT806" s="38">
        <v>764674</v>
      </c>
      <c r="AU806" s="38">
        <v>7712782</v>
      </c>
      <c r="AV806" s="38" t="s">
        <v>107</v>
      </c>
      <c r="AW806" s="38">
        <v>12124379</v>
      </c>
      <c r="AX806" s="38">
        <v>527502</v>
      </c>
      <c r="AY806" s="38">
        <v>1338179</v>
      </c>
      <c r="AZ806" s="38">
        <v>128475</v>
      </c>
      <c r="BA806" s="38">
        <v>1508493</v>
      </c>
      <c r="BB806" s="38">
        <v>24494109</v>
      </c>
      <c r="BC806" s="38">
        <v>20139146</v>
      </c>
      <c r="BD806" s="38" t="s">
        <v>107</v>
      </c>
      <c r="BE806" s="38" t="s">
        <v>107</v>
      </c>
      <c r="BF806" s="38" t="s">
        <v>107</v>
      </c>
      <c r="BG806" s="38" t="s">
        <v>107</v>
      </c>
      <c r="BH806" s="38" t="s">
        <v>107</v>
      </c>
      <c r="BI806" s="38">
        <v>2891625</v>
      </c>
      <c r="BJ806" s="38">
        <v>4089166</v>
      </c>
      <c r="BK806" s="38">
        <v>1368593</v>
      </c>
      <c r="BL806" s="38">
        <v>1533438</v>
      </c>
      <c r="BM806" s="38">
        <v>173454</v>
      </c>
      <c r="BN806" s="38">
        <v>2116818</v>
      </c>
      <c r="BO806" s="38">
        <v>1360990</v>
      </c>
      <c r="BP806" s="38">
        <v>5649184</v>
      </c>
      <c r="BQ806" s="38">
        <v>130091</v>
      </c>
      <c r="BR806" s="38">
        <v>2318558</v>
      </c>
      <c r="BS806" s="38">
        <v>2797733</v>
      </c>
      <c r="BT806" s="38" t="s">
        <v>107</v>
      </c>
      <c r="BU806" s="38" t="s">
        <v>107</v>
      </c>
      <c r="BV806" s="38">
        <v>2862417</v>
      </c>
      <c r="BW806" s="38">
        <v>7892091</v>
      </c>
      <c r="BX806" s="38">
        <v>130091</v>
      </c>
      <c r="BY806" s="38">
        <v>7119116</v>
      </c>
      <c r="BZ806" s="38">
        <v>16970553</v>
      </c>
      <c r="CA806" s="38">
        <v>2</v>
      </c>
      <c r="CB806" s="38">
        <v>2024137</v>
      </c>
      <c r="CC806" s="330" t="s">
        <v>107</v>
      </c>
      <c r="CD806" s="38" t="s">
        <v>107</v>
      </c>
      <c r="CE806" s="38" t="s">
        <v>107</v>
      </c>
      <c r="CF806" s="38" t="s">
        <v>107</v>
      </c>
      <c r="CG806" s="38" t="s">
        <v>107</v>
      </c>
      <c r="CH806" s="41" t="s">
        <v>114</v>
      </c>
      <c r="CI806" s="41" t="s">
        <v>114</v>
      </c>
      <c r="CJ806" s="41" t="s">
        <v>114</v>
      </c>
      <c r="CK806" s="41" t="s">
        <v>114</v>
      </c>
      <c r="CL806" s="41" t="s">
        <v>114</v>
      </c>
      <c r="CM806" s="41" t="s">
        <v>114</v>
      </c>
      <c r="CN806" s="41" t="s">
        <v>114</v>
      </c>
      <c r="CO806" s="42" t="s">
        <v>107</v>
      </c>
      <c r="CP806" s="28" t="s">
        <v>107</v>
      </c>
      <c r="CQ806" s="28" t="s">
        <v>107</v>
      </c>
      <c r="CR806" s="28" t="s">
        <v>107</v>
      </c>
      <c r="CS806" s="28" t="s">
        <v>107</v>
      </c>
      <c r="CT806" s="28" t="s">
        <v>107</v>
      </c>
      <c r="CU806" s="28" t="s">
        <v>107</v>
      </c>
      <c r="CV806" s="28" t="s">
        <v>107</v>
      </c>
      <c r="CW806" s="28" t="s">
        <v>107</v>
      </c>
      <c r="CX806" s="28" t="s">
        <v>107</v>
      </c>
      <c r="CY806" s="28" t="s">
        <v>107</v>
      </c>
      <c r="CZ806" s="28" t="s">
        <v>107</v>
      </c>
      <c r="DA806" s="28" t="s">
        <v>107</v>
      </c>
      <c r="DB806" s="28" t="s">
        <v>107</v>
      </c>
      <c r="DC806" s="28" t="s">
        <v>107</v>
      </c>
      <c r="DD806" s="332">
        <v>17408503</v>
      </c>
      <c r="DE806" s="43">
        <v>1</v>
      </c>
      <c r="DF806" s="390">
        <v>1</v>
      </c>
      <c r="DG806" s="310"/>
      <c r="DH806" s="203"/>
      <c r="DI806" s="279" t="str" cm="1">
        <f t="array" ref="DI806">+IF(AND(C806&lt;&gt;"Vehículos Eléctricos",C806&lt;&gt;"Vehículos Híbridos",AD806="PERCENTIL 50"),
     IF(VLOOKUP(_xlfn.TEXTJOIN("_",FALSE,C806:E806),BD_Perc!$A:$P,_xlfn.IFS(BD!AE806="Intervalo de precio 1",12,BD!AE806="Intervalo de precio 2",13),FALSE)&lt;=1,
     VLOOKUP(_xlfn.TEXTJOIN("_",FALSE,C806:E806),BD_Perc!$A:$P,16,FALSE),"Ok P50"),
     "Ok P30/70 ó Híbrido/Eléctrico")</f>
        <v>Ok P30/70 ó Híbrido/Eléctrico</v>
      </c>
      <c r="DJ806" s="279" t="str">
        <f t="shared" si="73"/>
        <v>Vehículos Convencionales_Vehículos Destinados al Transporte de Carga Liviana_Furgón</v>
      </c>
      <c r="DK806" s="331">
        <f t="shared" si="77"/>
        <v>121790000</v>
      </c>
      <c r="DL806" s="326"/>
    </row>
    <row r="807" spans="1:116" ht="51">
      <c r="A807" s="28">
        <v>802</v>
      </c>
      <c r="B807" s="29" t="s">
        <v>104</v>
      </c>
      <c r="C807" s="29" t="s">
        <v>3</v>
      </c>
      <c r="D807" s="63" t="s">
        <v>977</v>
      </c>
      <c r="E807" s="28" t="s">
        <v>978</v>
      </c>
      <c r="F807" s="42" t="s">
        <v>982</v>
      </c>
      <c r="G807" s="30" t="s">
        <v>1706</v>
      </c>
      <c r="H807" s="42" t="s">
        <v>109</v>
      </c>
      <c r="I807" s="28">
        <v>1611190</v>
      </c>
      <c r="J807" s="28" t="s">
        <v>1708</v>
      </c>
      <c r="K807" s="31" t="s">
        <v>107</v>
      </c>
      <c r="L807" s="56" t="s">
        <v>107</v>
      </c>
      <c r="M807" s="33" t="s">
        <v>107</v>
      </c>
      <c r="N807" s="34">
        <v>151100000</v>
      </c>
      <c r="O807" s="34">
        <f>+IFERROR(VLOOKUP(I807,Precio_Fasecolda!A:C,3,FALSE),IFERROR(VLOOKUP(I807,Precio_Fasecolda!B:C,2,FALSE),N807))</f>
        <v>151100000</v>
      </c>
      <c r="P807" s="34">
        <f t="shared" si="74"/>
        <v>0</v>
      </c>
      <c r="Q807" s="33" t="s">
        <v>107</v>
      </c>
      <c r="R807" s="28" t="s">
        <v>2415</v>
      </c>
      <c r="S807" s="28" t="s">
        <v>360</v>
      </c>
      <c r="T807" s="28" t="s">
        <v>107</v>
      </c>
      <c r="U807" s="28" t="s">
        <v>107</v>
      </c>
      <c r="V807" s="42" t="s">
        <v>107</v>
      </c>
      <c r="W807" s="28" t="s">
        <v>107</v>
      </c>
      <c r="X807" s="28" t="s">
        <v>107</v>
      </c>
      <c r="Y807" s="28">
        <f t="shared" si="75"/>
        <v>307715084</v>
      </c>
      <c r="Z807" s="292">
        <f t="shared" si="72"/>
        <v>143545000</v>
      </c>
      <c r="AA807" s="28" cm="1">
        <f t="array" aca="1" ref="AA807" ca="1">_xlfn.IFS(DK807&lt;$DK$4,1,AND(DK807&gt;=$DK$4,DK807&lt;=$AA$4),2,DK807&gt;$AA$4,3)</f>
        <v>3</v>
      </c>
      <c r="AB807" s="28">
        <v>0</v>
      </c>
      <c r="AC807" s="28" cm="1">
        <f t="array" aca="1" ref="AC807" ca="1">IF(AB807="PERCENTIL 30","",_xlfn.IFS(DK807&lt;$AC$4,1,DK807&gt;$AC$4,2))</f>
        <v>2</v>
      </c>
      <c r="AD807" s="28" t="str">
        <f>+IFERROR(VLOOKUP(_xlfn.TEXTJOIN("_", FALSE, C807:E807), BD_Perc!$A:$O, 15, FALSE),"Segmentación no encontrada o vehículo inactivo")</f>
        <v>PERCENTIL 30-70</v>
      </c>
      <c r="AE807" s="28" t="str" cm="1">
        <f t="array" ref="AE807">_xlfn.IFS(
    AD807 = "PERCENTIL 50",
    _xlfn.IFS(
        BD!DK807 &lt; VLOOKUP(_xlfn.TEXTJOIN("_", FALSE, C807:E807), BD_Perc!$A:$O, 11, FALSE), "Intervalo de precio 1",
        BD!DK807 &gt;= VLOOKUP(_xlfn.TEXTJOIN("_", FALSE, C807:E807), BD_Perc!$A:$O, 11, FALSE), "Intervalo de precio 2"
    ),
    AD807 = "PERCENTIL 30-70",
    _xlfn.IFS(
        BD!DK807 &lt; VLOOKUP(_xlfn.TEXTJOIN("_", FALSE, C807:E807), BD_Perc!$A:$O, 6, FALSE), "Intervalo de precio 1",
        BD!DK807 &lt; VLOOKUP(_xlfn.TEXTJOIN("_", FALSE, C807:E807), BD_Perc!$A:$O, 7, FALSE), "Intervalo de precio 2",
        BD!DK807 &gt;= VLOOKUP(_xlfn.TEXTJOIN("_", FALSE, C807:E807), BD_Perc!$A:$O, 7, FALSE), "Intervalo de precio 3"
    ),
    AD807="Segmentación no encontrada o vehículo inactivo","Segmentación no encontrada o vehículo inactivo"
)</f>
        <v>Intervalo de precio 3</v>
      </c>
      <c r="AF807" s="57" t="s">
        <v>2414</v>
      </c>
      <c r="AG807" s="35" t="b">
        <f t="shared" si="76"/>
        <v>1</v>
      </c>
      <c r="AH807" s="207">
        <v>0.05</v>
      </c>
      <c r="AI807" s="207">
        <v>0.05</v>
      </c>
      <c r="AJ807" s="207">
        <v>0.05</v>
      </c>
      <c r="AK807" s="207">
        <v>0.05</v>
      </c>
      <c r="AL807" s="207">
        <v>0.06</v>
      </c>
      <c r="AM807" s="207">
        <v>7.0000000000000007E-2</v>
      </c>
      <c r="AN807" s="28" t="s">
        <v>1251</v>
      </c>
      <c r="AO807" s="28" t="s">
        <v>1251</v>
      </c>
      <c r="AP807" s="28" t="s">
        <v>1251</v>
      </c>
      <c r="AQ807" s="37">
        <v>1</v>
      </c>
      <c r="AR807" s="38" t="s">
        <v>107</v>
      </c>
      <c r="AS807" s="38">
        <v>535272</v>
      </c>
      <c r="AT807" s="38">
        <v>764674</v>
      </c>
      <c r="AU807" s="38" t="s">
        <v>107</v>
      </c>
      <c r="AV807" s="38" t="s">
        <v>107</v>
      </c>
      <c r="AW807" s="38">
        <v>12124379</v>
      </c>
      <c r="AX807" s="38">
        <v>527502</v>
      </c>
      <c r="AY807" s="38">
        <v>1338179</v>
      </c>
      <c r="AZ807" s="38">
        <v>128475</v>
      </c>
      <c r="BA807" s="38">
        <v>1508493</v>
      </c>
      <c r="BB807" s="38" t="s">
        <v>107</v>
      </c>
      <c r="BC807" s="38" t="s">
        <v>107</v>
      </c>
      <c r="BD807" s="38" t="s">
        <v>107</v>
      </c>
      <c r="BE807" s="38" t="s">
        <v>107</v>
      </c>
      <c r="BF807" s="38" t="s">
        <v>107</v>
      </c>
      <c r="BG807" s="38" t="s">
        <v>107</v>
      </c>
      <c r="BH807" s="38" t="s">
        <v>107</v>
      </c>
      <c r="BI807" s="38">
        <v>2891625</v>
      </c>
      <c r="BJ807" s="38">
        <v>4089166</v>
      </c>
      <c r="BK807" s="38">
        <v>1368593</v>
      </c>
      <c r="BL807" s="38">
        <v>1533438</v>
      </c>
      <c r="BM807" s="38">
        <v>173454</v>
      </c>
      <c r="BN807" s="38">
        <v>2116818</v>
      </c>
      <c r="BO807" s="38">
        <v>1360990</v>
      </c>
      <c r="BP807" s="38">
        <v>5649184</v>
      </c>
      <c r="BQ807" s="38">
        <v>130091</v>
      </c>
      <c r="BR807" s="38">
        <v>2318558</v>
      </c>
      <c r="BS807" s="38">
        <v>2797733</v>
      </c>
      <c r="BT807" s="38" t="s">
        <v>107</v>
      </c>
      <c r="BU807" s="38" t="s">
        <v>107</v>
      </c>
      <c r="BV807" s="38">
        <v>2862417</v>
      </c>
      <c r="BW807" s="38">
        <v>7892091</v>
      </c>
      <c r="BX807" s="38">
        <v>130091</v>
      </c>
      <c r="BY807" s="38">
        <v>7119116</v>
      </c>
      <c r="BZ807" s="38">
        <v>16970553</v>
      </c>
      <c r="CA807" s="38">
        <v>2</v>
      </c>
      <c r="CB807" s="38">
        <v>2024137</v>
      </c>
      <c r="CC807" s="330">
        <v>156615084</v>
      </c>
      <c r="CD807" s="38" t="s">
        <v>107</v>
      </c>
      <c r="CE807" s="38" t="s">
        <v>107</v>
      </c>
      <c r="CF807" s="38" t="s">
        <v>107</v>
      </c>
      <c r="CG807" s="38" t="s">
        <v>107</v>
      </c>
      <c r="CH807" s="41" t="s">
        <v>107</v>
      </c>
      <c r="CI807" s="41" t="s">
        <v>107</v>
      </c>
      <c r="CJ807" s="41" t="s">
        <v>107</v>
      </c>
      <c r="CK807" s="41" t="s">
        <v>107</v>
      </c>
      <c r="CL807" s="41" t="s">
        <v>107</v>
      </c>
      <c r="CM807" s="41" t="s">
        <v>107</v>
      </c>
      <c r="CN807" s="41" t="s">
        <v>107</v>
      </c>
      <c r="CO807" s="41" t="s">
        <v>107</v>
      </c>
      <c r="CP807" s="41" t="s">
        <v>114</v>
      </c>
      <c r="CQ807" s="41" t="s">
        <v>114</v>
      </c>
      <c r="CR807" s="41" t="s">
        <v>114</v>
      </c>
      <c r="CS807" s="41" t="s">
        <v>114</v>
      </c>
      <c r="CT807" s="41" t="s">
        <v>114</v>
      </c>
      <c r="CU807" s="41" t="s">
        <v>114</v>
      </c>
      <c r="CV807" s="41" t="s">
        <v>107</v>
      </c>
      <c r="CW807" s="41" t="s">
        <v>107</v>
      </c>
      <c r="CX807" s="41" t="s">
        <v>107</v>
      </c>
      <c r="CY807" s="41" t="s">
        <v>107</v>
      </c>
      <c r="CZ807" s="41" t="s">
        <v>107</v>
      </c>
      <c r="DA807" s="41" t="s">
        <v>107</v>
      </c>
      <c r="DB807" s="41" t="s">
        <v>107</v>
      </c>
      <c r="DC807" s="41" t="s">
        <v>107</v>
      </c>
      <c r="DD807" s="332">
        <v>17408503</v>
      </c>
      <c r="DE807" s="43">
        <v>1</v>
      </c>
      <c r="DF807" s="390">
        <v>1</v>
      </c>
      <c r="DG807" s="310"/>
      <c r="DH807" s="203"/>
      <c r="DI807" s="279" t="str" cm="1">
        <f t="array" ref="DI807">+IF(AND(C807&lt;&gt;"Vehículos Eléctricos",C807&lt;&gt;"Vehículos Híbridos",AD807="PERCENTIL 50"),
     IF(VLOOKUP(_xlfn.TEXTJOIN("_",FALSE,C807:E807),BD_Perc!$A:$P,_xlfn.IFS(BD!AE807="Intervalo de precio 1",12,BD!AE807="Intervalo de precio 2",13),FALSE)&lt;=1,
     VLOOKUP(_xlfn.TEXTJOIN("_",FALSE,C807:E807),BD_Perc!$A:$P,16,FALSE),"Ok P50"),
     "Ok P30/70 ó Híbrido/Eléctrico")</f>
        <v>Ok P30/70 ó Híbrido/Eléctrico</v>
      </c>
      <c r="DJ807" s="279" t="str">
        <f t="shared" si="73"/>
        <v>Vehículos Especiales_Ambulancias_TAB</v>
      </c>
      <c r="DK807" s="331">
        <f t="shared" si="77"/>
        <v>300160084</v>
      </c>
      <c r="DL807" s="326"/>
    </row>
    <row r="808" spans="1:116" ht="51">
      <c r="A808" s="28">
        <v>803</v>
      </c>
      <c r="B808" s="29" t="s">
        <v>104</v>
      </c>
      <c r="C808" s="29" t="s">
        <v>3</v>
      </c>
      <c r="D808" s="63" t="s">
        <v>977</v>
      </c>
      <c r="E808" s="28" t="s">
        <v>986</v>
      </c>
      <c r="F808" s="42" t="s">
        <v>982</v>
      </c>
      <c r="G808" s="30" t="s">
        <v>1706</v>
      </c>
      <c r="H808" s="42" t="s">
        <v>109</v>
      </c>
      <c r="I808" s="28">
        <v>1611190</v>
      </c>
      <c r="J808" s="28" t="s">
        <v>1709</v>
      </c>
      <c r="K808" s="31" t="s">
        <v>107</v>
      </c>
      <c r="L808" s="56" t="s">
        <v>107</v>
      </c>
      <c r="M808" s="33" t="s">
        <v>107</v>
      </c>
      <c r="N808" s="34">
        <v>151100000</v>
      </c>
      <c r="O808" s="34">
        <f>+IFERROR(VLOOKUP(I808,Precio_Fasecolda!A:C,3,FALSE),IFERROR(VLOOKUP(I808,Precio_Fasecolda!B:C,2,FALSE),N808))</f>
        <v>151100000</v>
      </c>
      <c r="P808" s="34">
        <f t="shared" si="74"/>
        <v>0</v>
      </c>
      <c r="Q808" s="33" t="s">
        <v>107</v>
      </c>
      <c r="R808" s="28" t="s">
        <v>2415</v>
      </c>
      <c r="S808" s="28" t="s">
        <v>360</v>
      </c>
      <c r="T808" s="28" t="s">
        <v>107</v>
      </c>
      <c r="U808" s="28" t="s">
        <v>107</v>
      </c>
      <c r="V808" s="42" t="s">
        <v>107</v>
      </c>
      <c r="W808" s="28" t="s">
        <v>107</v>
      </c>
      <c r="X808" s="28" t="s">
        <v>107</v>
      </c>
      <c r="Y808" s="28">
        <f t="shared" si="75"/>
        <v>422620668</v>
      </c>
      <c r="Z808" s="292">
        <f t="shared" si="72"/>
        <v>143545000</v>
      </c>
      <c r="AA808" s="28" cm="1">
        <f t="array" aca="1" ref="AA808" ca="1">_xlfn.IFS(DK808&lt;$DK$4,1,AND(DK808&gt;=$DK$4,DK808&lt;=$AA$4),2,DK808&gt;$AA$4,3)</f>
        <v>3</v>
      </c>
      <c r="AB808" s="28">
        <v>0</v>
      </c>
      <c r="AC808" s="28" cm="1">
        <f t="array" aca="1" ref="AC808" ca="1">IF(AB808="PERCENTIL 30","",_xlfn.IFS(DK808&lt;$AC$4,1,DK808&gt;$AC$4,2))</f>
        <v>2</v>
      </c>
      <c r="AD808" s="28" t="str">
        <f>+IFERROR(VLOOKUP(_xlfn.TEXTJOIN("_", FALSE, C808:E808), BD_Perc!$A:$O, 15, FALSE),"Segmentación no encontrada o vehículo inactivo")</f>
        <v>PERCENTIL 30-70</v>
      </c>
      <c r="AE808" s="28" t="str" cm="1">
        <f t="array" ref="AE808">_xlfn.IFS(
    AD808 = "PERCENTIL 50",
    _xlfn.IFS(
        BD!DK808 &lt; VLOOKUP(_xlfn.TEXTJOIN("_", FALSE, C808:E808), BD_Perc!$A:$O, 11, FALSE), "Intervalo de precio 1",
        BD!DK808 &gt;= VLOOKUP(_xlfn.TEXTJOIN("_", FALSE, C808:E808), BD_Perc!$A:$O, 11, FALSE), "Intervalo de precio 2"
    ),
    AD808 = "PERCENTIL 30-70",
    _xlfn.IFS(
        BD!DK808 &lt; VLOOKUP(_xlfn.TEXTJOIN("_", FALSE, C808:E808), BD_Perc!$A:$O, 6, FALSE), "Intervalo de precio 1",
        BD!DK808 &lt; VLOOKUP(_xlfn.TEXTJOIN("_", FALSE, C808:E808), BD_Perc!$A:$O, 7, FALSE), "Intervalo de precio 2",
        BD!DK808 &gt;= VLOOKUP(_xlfn.TEXTJOIN("_", FALSE, C808:E808), BD_Perc!$A:$O, 7, FALSE), "Intervalo de precio 3"
    ),
    AD808="Segmentación no encontrada o vehículo inactivo","Segmentación no encontrada o vehículo inactivo"
)</f>
        <v>Intervalo de precio 3</v>
      </c>
      <c r="AF808" s="57" t="s">
        <v>2414</v>
      </c>
      <c r="AG808" s="35" t="b">
        <f t="shared" si="76"/>
        <v>1</v>
      </c>
      <c r="AH808" s="207">
        <v>0.05</v>
      </c>
      <c r="AI808" s="207">
        <v>0.05</v>
      </c>
      <c r="AJ808" s="207">
        <v>0.05</v>
      </c>
      <c r="AK808" s="207">
        <v>0.05</v>
      </c>
      <c r="AL808" s="207">
        <v>0.06</v>
      </c>
      <c r="AM808" s="207">
        <v>7.0000000000000007E-2</v>
      </c>
      <c r="AN808" s="28" t="s">
        <v>1251</v>
      </c>
      <c r="AO808" s="28" t="s">
        <v>1251</v>
      </c>
      <c r="AP808" s="28" t="s">
        <v>1251</v>
      </c>
      <c r="AQ808" s="37">
        <v>1</v>
      </c>
      <c r="AR808" s="38" t="s">
        <v>107</v>
      </c>
      <c r="AS808" s="38">
        <v>535272</v>
      </c>
      <c r="AT808" s="38">
        <v>764674</v>
      </c>
      <c r="AU808" s="38" t="s">
        <v>107</v>
      </c>
      <c r="AV808" s="38" t="s">
        <v>107</v>
      </c>
      <c r="AW808" s="38">
        <v>12124379</v>
      </c>
      <c r="AX808" s="38">
        <v>527502</v>
      </c>
      <c r="AY808" s="38">
        <v>1338179</v>
      </c>
      <c r="AZ808" s="38">
        <v>128475</v>
      </c>
      <c r="BA808" s="38">
        <v>1508493</v>
      </c>
      <c r="BB808" s="38" t="s">
        <v>107</v>
      </c>
      <c r="BC808" s="38" t="s">
        <v>107</v>
      </c>
      <c r="BD808" s="38" t="s">
        <v>107</v>
      </c>
      <c r="BE808" s="38" t="s">
        <v>107</v>
      </c>
      <c r="BF808" s="38" t="s">
        <v>107</v>
      </c>
      <c r="BG808" s="38" t="s">
        <v>107</v>
      </c>
      <c r="BH808" s="38" t="s">
        <v>107</v>
      </c>
      <c r="BI808" s="38">
        <v>2891625</v>
      </c>
      <c r="BJ808" s="38">
        <v>4089166</v>
      </c>
      <c r="BK808" s="38">
        <v>1368593</v>
      </c>
      <c r="BL808" s="38">
        <v>1533438</v>
      </c>
      <c r="BM808" s="38">
        <v>173454</v>
      </c>
      <c r="BN808" s="38">
        <v>2116818</v>
      </c>
      <c r="BO808" s="38">
        <v>1360990</v>
      </c>
      <c r="BP808" s="38">
        <v>5649184</v>
      </c>
      <c r="BQ808" s="38">
        <v>130091</v>
      </c>
      <c r="BR808" s="38">
        <v>2318558</v>
      </c>
      <c r="BS808" s="38">
        <v>2797733</v>
      </c>
      <c r="BT808" s="38" t="s">
        <v>107</v>
      </c>
      <c r="BU808" s="38" t="s">
        <v>107</v>
      </c>
      <c r="BV808" s="38">
        <v>2862417</v>
      </c>
      <c r="BW808" s="38">
        <v>7892091</v>
      </c>
      <c r="BX808" s="38">
        <v>130091</v>
      </c>
      <c r="BY808" s="38">
        <v>7119116</v>
      </c>
      <c r="BZ808" s="38">
        <v>16970553</v>
      </c>
      <c r="CA808" s="38">
        <v>2</v>
      </c>
      <c r="CB808" s="38">
        <v>2024137</v>
      </c>
      <c r="CC808" s="330">
        <v>271520668</v>
      </c>
      <c r="CD808" s="38" t="s">
        <v>107</v>
      </c>
      <c r="CE808" s="38" t="s">
        <v>107</v>
      </c>
      <c r="CF808" s="38" t="s">
        <v>107</v>
      </c>
      <c r="CG808" s="38" t="s">
        <v>107</v>
      </c>
      <c r="CH808" s="41" t="s">
        <v>107</v>
      </c>
      <c r="CI808" s="41" t="s">
        <v>107</v>
      </c>
      <c r="CJ808" s="41" t="s">
        <v>107</v>
      </c>
      <c r="CK808" s="41" t="s">
        <v>107</v>
      </c>
      <c r="CL808" s="41" t="s">
        <v>107</v>
      </c>
      <c r="CM808" s="41" t="s">
        <v>107</v>
      </c>
      <c r="CN808" s="41" t="s">
        <v>107</v>
      </c>
      <c r="CO808" s="41" t="s">
        <v>107</v>
      </c>
      <c r="CP808" s="41" t="s">
        <v>114</v>
      </c>
      <c r="CQ808" s="41" t="s">
        <v>114</v>
      </c>
      <c r="CR808" s="41" t="s">
        <v>114</v>
      </c>
      <c r="CS808" s="41" t="s">
        <v>114</v>
      </c>
      <c r="CT808" s="41" t="s">
        <v>114</v>
      </c>
      <c r="CU808" s="41" t="s">
        <v>114</v>
      </c>
      <c r="CV808" s="41" t="s">
        <v>107</v>
      </c>
      <c r="CW808" s="41" t="s">
        <v>107</v>
      </c>
      <c r="CX808" s="41" t="s">
        <v>107</v>
      </c>
      <c r="CY808" s="41" t="s">
        <v>107</v>
      </c>
      <c r="CZ808" s="41" t="s">
        <v>107</v>
      </c>
      <c r="DA808" s="41" t="s">
        <v>107</v>
      </c>
      <c r="DB808" s="41" t="s">
        <v>107</v>
      </c>
      <c r="DC808" s="41" t="s">
        <v>107</v>
      </c>
      <c r="DD808" s="332">
        <v>17408503</v>
      </c>
      <c r="DE808" s="43">
        <v>1</v>
      </c>
      <c r="DF808" s="390">
        <v>1</v>
      </c>
      <c r="DG808" s="310"/>
      <c r="DH808" s="203"/>
      <c r="DI808" s="279" t="str" cm="1">
        <f t="array" ref="DI808">+IF(AND(C808&lt;&gt;"Vehículos Eléctricos",C808&lt;&gt;"Vehículos Híbridos",AD808="PERCENTIL 50"),
     IF(VLOOKUP(_xlfn.TEXTJOIN("_",FALSE,C808:E808),BD_Perc!$A:$P,_xlfn.IFS(BD!AE808="Intervalo de precio 1",12,BD!AE808="Intervalo de precio 2",13),FALSE)&lt;=1,
     VLOOKUP(_xlfn.TEXTJOIN("_",FALSE,C808:E808),BD_Perc!$A:$P,16,FALSE),"Ok P50"),
     "Ok P30/70 ó Híbrido/Eléctrico")</f>
        <v>Ok P30/70 ó Híbrido/Eléctrico</v>
      </c>
      <c r="DJ808" s="279" t="str">
        <f t="shared" si="73"/>
        <v>Vehículos Especiales_Ambulancias_TAM</v>
      </c>
      <c r="DK808" s="331">
        <f t="shared" si="77"/>
        <v>415065668</v>
      </c>
      <c r="DL808" s="326"/>
    </row>
    <row r="809" spans="1:116" ht="25.5">
      <c r="A809" s="28">
        <v>804</v>
      </c>
      <c r="B809" s="114" t="s">
        <v>254</v>
      </c>
      <c r="C809" s="72" t="s">
        <v>0</v>
      </c>
      <c r="D809" s="29" t="s">
        <v>337</v>
      </c>
      <c r="E809" s="42" t="s">
        <v>338</v>
      </c>
      <c r="F809" s="42" t="s">
        <v>107</v>
      </c>
      <c r="G809" s="30" t="s">
        <v>1710</v>
      </c>
      <c r="H809" s="42" t="s">
        <v>1467</v>
      </c>
      <c r="I809" s="28">
        <v>2806024</v>
      </c>
      <c r="J809" s="28" t="s">
        <v>1711</v>
      </c>
      <c r="K809" s="31" t="s">
        <v>366</v>
      </c>
      <c r="L809" s="32">
        <v>98</v>
      </c>
      <c r="M809" s="33">
        <v>5</v>
      </c>
      <c r="N809" s="34">
        <v>90000000</v>
      </c>
      <c r="O809" s="34">
        <f>+IFERROR(VLOOKUP(I809,Precio_Fasecolda!A:C,3,FALSE),IFERROR(VLOOKUP(I809,Precio_Fasecolda!B:C,2,FALSE),N809))</f>
        <v>90000000</v>
      </c>
      <c r="P809" s="34">
        <f t="shared" si="74"/>
        <v>0</v>
      </c>
      <c r="Q809" s="33" t="s">
        <v>338</v>
      </c>
      <c r="R809" s="28" t="s">
        <v>2415</v>
      </c>
      <c r="S809" s="28" t="s">
        <v>112</v>
      </c>
      <c r="T809" s="28" t="s">
        <v>107</v>
      </c>
      <c r="U809" s="28" t="s">
        <v>107</v>
      </c>
      <c r="V809" s="42" t="s">
        <v>107</v>
      </c>
      <c r="W809" s="28" t="s">
        <v>107</v>
      </c>
      <c r="X809" s="28" t="s">
        <v>107</v>
      </c>
      <c r="Y809" s="28" t="str">
        <f t="shared" si="75"/>
        <v>N.A.</v>
      </c>
      <c r="Z809" s="292">
        <f t="shared" si="72"/>
        <v>85590000</v>
      </c>
      <c r="AA809" s="28" cm="1">
        <f t="array" aca="1" ref="AA809" ca="1">_xlfn.IFS(DK809&lt;$DK$4,1,AND(DK809&gt;=$DK$4,DK809&lt;=$AA$4),2,DK809&gt;$AA$4,3)</f>
        <v>2</v>
      </c>
      <c r="AB809" s="28">
        <v>0</v>
      </c>
      <c r="AC809" s="28" cm="1">
        <f t="array" aca="1" ref="AC809" ca="1">IF(AB809="PERCENTIL 30","",_xlfn.IFS(DK809&lt;$AC$4,1,DK809&gt;$AC$4,2))</f>
        <v>1</v>
      </c>
      <c r="AD809" s="28" t="str">
        <f>+IFERROR(VLOOKUP(_xlfn.TEXTJOIN("_", FALSE, C809:E809), BD_Perc!$A:$O, 15, FALSE),"Segmentación no encontrada o vehículo inactivo")</f>
        <v>PERCENTIL 30-70</v>
      </c>
      <c r="AE809" s="28" t="str" cm="1">
        <f t="array" ref="AE809">_xlfn.IFS(
    AD809 = "PERCENTIL 50",
    _xlfn.IFS(
        BD!DK809 &lt; VLOOKUP(_xlfn.TEXTJOIN("_", FALSE, C809:E809), BD_Perc!$A:$O, 11, FALSE), "Intervalo de precio 1",
        BD!DK809 &gt;= VLOOKUP(_xlfn.TEXTJOIN("_", FALSE, C809:E809), BD_Perc!$A:$O, 11, FALSE), "Intervalo de precio 2"
    ),
    AD809 = "PERCENTIL 30-70",
    _xlfn.IFS(
        BD!DK809 &lt; VLOOKUP(_xlfn.TEXTJOIN("_", FALSE, C809:E809), BD_Perc!$A:$O, 6, FALSE), "Intervalo de precio 1",
        BD!DK809 &lt; VLOOKUP(_xlfn.TEXTJOIN("_", FALSE, C809:E809), BD_Perc!$A:$O, 7, FALSE), "Intervalo de precio 2",
        BD!DK809 &gt;= VLOOKUP(_xlfn.TEXTJOIN("_", FALSE, C809:E809), BD_Perc!$A:$O, 7, FALSE), "Intervalo de precio 3"
    ),
    AD809="Segmentación no encontrada o vehículo inactivo","Segmentación no encontrada o vehículo inactivo"
)</f>
        <v>Intervalo de precio 1</v>
      </c>
      <c r="AF809" s="57" t="s">
        <v>2412</v>
      </c>
      <c r="AG809" s="35" t="b">
        <f t="shared" si="76"/>
        <v>1</v>
      </c>
      <c r="AH809" s="207">
        <v>4.9000000000000002E-2</v>
      </c>
      <c r="AI809" s="207">
        <v>4.9000000000000002E-2</v>
      </c>
      <c r="AJ809" s="207">
        <v>4.9000000000000002E-2</v>
      </c>
      <c r="AK809" s="207">
        <v>4.9000000000000002E-2</v>
      </c>
      <c r="AL809" s="207">
        <v>5.5E-2</v>
      </c>
      <c r="AM809" s="207">
        <v>5.5E-2</v>
      </c>
      <c r="AN809" s="28" t="s">
        <v>1251</v>
      </c>
      <c r="AO809" s="28" t="s">
        <v>1251</v>
      </c>
      <c r="AP809" s="28" t="s">
        <v>1251</v>
      </c>
      <c r="AQ809" s="77">
        <v>1</v>
      </c>
      <c r="AR809" s="38" t="s">
        <v>107</v>
      </c>
      <c r="AS809" s="38">
        <v>245086</v>
      </c>
      <c r="AT809" s="38">
        <v>0</v>
      </c>
      <c r="AU809" s="38" t="s">
        <v>107</v>
      </c>
      <c r="AV809" s="38" t="s">
        <v>107</v>
      </c>
      <c r="AW809" s="38">
        <v>9531108</v>
      </c>
      <c r="AX809" s="38">
        <v>612714</v>
      </c>
      <c r="AY809" s="38">
        <v>612714</v>
      </c>
      <c r="AZ809" s="38">
        <v>136159</v>
      </c>
      <c r="BA809" s="38" t="s">
        <v>107</v>
      </c>
      <c r="BB809" s="38" t="s">
        <v>107</v>
      </c>
      <c r="BC809" s="38" t="s">
        <v>107</v>
      </c>
      <c r="BD809" s="38" t="s">
        <v>107</v>
      </c>
      <c r="BE809" s="38" t="s">
        <v>107</v>
      </c>
      <c r="BF809" s="38">
        <v>2723174</v>
      </c>
      <c r="BG809" s="38">
        <v>2587015</v>
      </c>
      <c r="BH809" s="38">
        <v>9531108</v>
      </c>
      <c r="BI809" s="38">
        <v>2587015</v>
      </c>
      <c r="BJ809" s="38">
        <v>2587015</v>
      </c>
      <c r="BK809" s="38">
        <v>0</v>
      </c>
      <c r="BL809" s="38">
        <v>0</v>
      </c>
      <c r="BM809" s="38">
        <v>953111</v>
      </c>
      <c r="BN809" s="38">
        <v>1456898</v>
      </c>
      <c r="BO809" s="38" t="s">
        <v>107</v>
      </c>
      <c r="BP809" s="38">
        <v>7897204</v>
      </c>
      <c r="BQ809" s="38">
        <v>204238</v>
      </c>
      <c r="BR809" s="38">
        <v>3403968</v>
      </c>
      <c r="BS809" s="38">
        <v>939495</v>
      </c>
      <c r="BT809" s="38" t="s">
        <v>107</v>
      </c>
      <c r="BU809" s="38" t="s">
        <v>107</v>
      </c>
      <c r="BV809" s="38" t="s">
        <v>107</v>
      </c>
      <c r="BW809" s="38" t="s">
        <v>107</v>
      </c>
      <c r="BX809" s="38">
        <v>204238</v>
      </c>
      <c r="BY809" s="38" t="s">
        <v>107</v>
      </c>
      <c r="BZ809" s="38">
        <v>7624887</v>
      </c>
      <c r="CA809" s="38">
        <v>0</v>
      </c>
      <c r="CB809" s="38">
        <v>1225429</v>
      </c>
      <c r="CC809" s="330" t="s">
        <v>107</v>
      </c>
      <c r="CD809" s="38" t="s">
        <v>107</v>
      </c>
      <c r="CE809" s="38" t="s">
        <v>107</v>
      </c>
      <c r="CF809" s="38" t="s">
        <v>107</v>
      </c>
      <c r="CG809" s="38" t="s">
        <v>107</v>
      </c>
      <c r="CH809" s="41" t="s">
        <v>176</v>
      </c>
      <c r="CI809" s="41" t="s">
        <v>176</v>
      </c>
      <c r="CJ809" s="41" t="s">
        <v>176</v>
      </c>
      <c r="CK809" s="41" t="s">
        <v>176</v>
      </c>
      <c r="CL809" s="41" t="s">
        <v>176</v>
      </c>
      <c r="CM809" s="41" t="s">
        <v>176</v>
      </c>
      <c r="CN809" s="41" t="s">
        <v>107</v>
      </c>
      <c r="CO809" s="41" t="s">
        <v>107</v>
      </c>
      <c r="CP809" s="41" t="s">
        <v>107</v>
      </c>
      <c r="CQ809" s="41" t="s">
        <v>107</v>
      </c>
      <c r="CR809" s="41" t="s">
        <v>107</v>
      </c>
      <c r="CS809" s="41" t="s">
        <v>107</v>
      </c>
      <c r="CT809" s="41" t="s">
        <v>107</v>
      </c>
      <c r="CU809" s="41" t="s">
        <v>107</v>
      </c>
      <c r="CV809" s="41" t="s">
        <v>107</v>
      </c>
      <c r="CW809" s="41" t="s">
        <v>107</v>
      </c>
      <c r="CX809" s="41" t="s">
        <v>107</v>
      </c>
      <c r="CY809" s="41" t="s">
        <v>107</v>
      </c>
      <c r="CZ809" s="41" t="s">
        <v>107</v>
      </c>
      <c r="DA809" s="41" t="s">
        <v>107</v>
      </c>
      <c r="DB809" s="41" t="s">
        <v>107</v>
      </c>
      <c r="DC809" s="41" t="s">
        <v>107</v>
      </c>
      <c r="DD809" s="332">
        <v>13479710</v>
      </c>
      <c r="DE809" s="43">
        <v>1</v>
      </c>
      <c r="DF809" s="390">
        <v>1</v>
      </c>
      <c r="DG809" s="310"/>
      <c r="DH809" s="203"/>
      <c r="DI809" s="279" t="str" cm="1">
        <f t="array" ref="DI809">+IF(AND(C809&lt;&gt;"Vehículos Eléctricos",C809&lt;&gt;"Vehículos Híbridos",AD809="PERCENTIL 50"),
     IF(VLOOKUP(_xlfn.TEXTJOIN("_",FALSE,C809:E809),BD_Perc!$A:$P,_xlfn.IFS(BD!AE809="Intervalo de precio 1",12,BD!AE809="Intervalo de precio 2",13),FALSE)&lt;=1,
     VLOOKUP(_xlfn.TEXTJOIN("_",FALSE,C809:E809),BD_Perc!$A:$P,16,FALSE),"Ok P50"),
     "Ok P30/70 ó Híbrido/Eléctrico")</f>
        <v>Ok P30/70 ó Híbrido/Eléctrico</v>
      </c>
      <c r="DJ809" s="279" t="str">
        <f t="shared" si="73"/>
        <v>Vehículos Convencionales_Camperos/Camionetas_4x2</v>
      </c>
      <c r="DK809" s="331">
        <f t="shared" si="77"/>
        <v>85590000</v>
      </c>
      <c r="DL809" s="326"/>
    </row>
    <row r="810" spans="1:116" ht="25.5">
      <c r="A810" s="28">
        <v>805</v>
      </c>
      <c r="B810" s="114" t="s">
        <v>254</v>
      </c>
      <c r="C810" s="72" t="s">
        <v>0</v>
      </c>
      <c r="D810" s="29" t="s">
        <v>337</v>
      </c>
      <c r="E810" s="42" t="s">
        <v>338</v>
      </c>
      <c r="F810" s="42" t="s">
        <v>107</v>
      </c>
      <c r="G810" s="30" t="s">
        <v>1710</v>
      </c>
      <c r="H810" s="42" t="s">
        <v>1467</v>
      </c>
      <c r="I810" s="28">
        <v>2806023</v>
      </c>
      <c r="J810" s="28" t="s">
        <v>1712</v>
      </c>
      <c r="K810" s="31" t="s">
        <v>366</v>
      </c>
      <c r="L810" s="32">
        <v>118</v>
      </c>
      <c r="M810" s="33">
        <v>5</v>
      </c>
      <c r="N810" s="34">
        <v>108000000</v>
      </c>
      <c r="O810" s="34">
        <f>+IFERROR(VLOOKUP(I810,Precio_Fasecolda!A:C,3,FALSE),IFERROR(VLOOKUP(I810,Precio_Fasecolda!B:C,2,FALSE),N810))</f>
        <v>108000000</v>
      </c>
      <c r="P810" s="34">
        <f t="shared" si="74"/>
        <v>0</v>
      </c>
      <c r="Q810" s="33" t="s">
        <v>338</v>
      </c>
      <c r="R810" s="28" t="s">
        <v>130</v>
      </c>
      <c r="S810" s="28" t="s">
        <v>112</v>
      </c>
      <c r="T810" s="28" t="s">
        <v>107</v>
      </c>
      <c r="U810" s="28" t="s">
        <v>107</v>
      </c>
      <c r="V810" s="42" t="s">
        <v>107</v>
      </c>
      <c r="W810" s="28" t="s">
        <v>107</v>
      </c>
      <c r="X810" s="28" t="s">
        <v>107</v>
      </c>
      <c r="Y810" s="28" t="str">
        <f t="shared" si="75"/>
        <v>N.A.</v>
      </c>
      <c r="Z810" s="292">
        <f t="shared" si="72"/>
        <v>102708000</v>
      </c>
      <c r="AA810" s="28" cm="1">
        <f t="array" aca="1" ref="AA810" ca="1">_xlfn.IFS(DK810&lt;$DK$4,1,AND(DK810&gt;=$DK$4,DK810&lt;=$AA$4),2,DK810&gt;$AA$4,3)</f>
        <v>2</v>
      </c>
      <c r="AB810" s="28">
        <v>0</v>
      </c>
      <c r="AC810" s="28" cm="1">
        <f t="array" aca="1" ref="AC810" ca="1">IF(AB810="PERCENTIL 30","",_xlfn.IFS(DK810&lt;$AC$4,1,DK810&gt;$AC$4,2))</f>
        <v>1</v>
      </c>
      <c r="AD810" s="28" t="str">
        <f>+IFERROR(VLOOKUP(_xlfn.TEXTJOIN("_", FALSE, C810:E810), BD_Perc!$A:$O, 15, FALSE),"Segmentación no encontrada o vehículo inactivo")</f>
        <v>PERCENTIL 30-70</v>
      </c>
      <c r="AE810" s="28" t="str" cm="1">
        <f t="array" ref="AE810">_xlfn.IFS(
    AD810 = "PERCENTIL 50",
    _xlfn.IFS(
        BD!DK810 &lt; VLOOKUP(_xlfn.TEXTJOIN("_", FALSE, C810:E810), BD_Perc!$A:$O, 11, FALSE), "Intervalo de precio 1",
        BD!DK810 &gt;= VLOOKUP(_xlfn.TEXTJOIN("_", FALSE, C810:E810), BD_Perc!$A:$O, 11, FALSE), "Intervalo de precio 2"
    ),
    AD810 = "PERCENTIL 30-70",
    _xlfn.IFS(
        BD!DK810 &lt; VLOOKUP(_xlfn.TEXTJOIN("_", FALSE, C810:E810), BD_Perc!$A:$O, 6, FALSE), "Intervalo de precio 1",
        BD!DK810 &lt; VLOOKUP(_xlfn.TEXTJOIN("_", FALSE, C810:E810), BD_Perc!$A:$O, 7, FALSE), "Intervalo de precio 2",
        BD!DK810 &gt;= VLOOKUP(_xlfn.TEXTJOIN("_", FALSE, C810:E810), BD_Perc!$A:$O, 7, FALSE), "Intervalo de precio 3"
    ),
    AD810="Segmentación no encontrada o vehículo inactivo","Segmentación no encontrada o vehículo inactivo"
)</f>
        <v>Intervalo de precio 2</v>
      </c>
      <c r="AF810" s="57" t="s">
        <v>2413</v>
      </c>
      <c r="AG810" s="35" t="b">
        <f t="shared" si="76"/>
        <v>1</v>
      </c>
      <c r="AH810" s="207">
        <v>4.9000000000000002E-2</v>
      </c>
      <c r="AI810" s="207">
        <v>4.9000000000000002E-2</v>
      </c>
      <c r="AJ810" s="207">
        <v>4.9000000000000002E-2</v>
      </c>
      <c r="AK810" s="207">
        <v>4.9000000000000002E-2</v>
      </c>
      <c r="AL810" s="207">
        <v>5.5E-2</v>
      </c>
      <c r="AM810" s="207">
        <v>5.5E-2</v>
      </c>
      <c r="AN810" s="28" t="s">
        <v>1251</v>
      </c>
      <c r="AO810" s="28" t="s">
        <v>1251</v>
      </c>
      <c r="AP810" s="28" t="s">
        <v>1251</v>
      </c>
      <c r="AQ810" s="77">
        <v>1</v>
      </c>
      <c r="AR810" s="38" t="s">
        <v>107</v>
      </c>
      <c r="AS810" s="38">
        <v>245086</v>
      </c>
      <c r="AT810" s="38">
        <v>0</v>
      </c>
      <c r="AU810" s="38" t="s">
        <v>107</v>
      </c>
      <c r="AV810" s="38" t="s">
        <v>107</v>
      </c>
      <c r="AW810" s="38">
        <v>9531108</v>
      </c>
      <c r="AX810" s="38">
        <v>612714</v>
      </c>
      <c r="AY810" s="38">
        <v>612714</v>
      </c>
      <c r="AZ810" s="38">
        <v>136159</v>
      </c>
      <c r="BA810" s="38" t="s">
        <v>107</v>
      </c>
      <c r="BB810" s="38" t="s">
        <v>107</v>
      </c>
      <c r="BC810" s="38" t="s">
        <v>107</v>
      </c>
      <c r="BD810" s="38" t="s">
        <v>107</v>
      </c>
      <c r="BE810" s="38" t="s">
        <v>107</v>
      </c>
      <c r="BF810" s="38">
        <v>2723174</v>
      </c>
      <c r="BG810" s="38">
        <v>2587015</v>
      </c>
      <c r="BH810" s="38">
        <v>9531108</v>
      </c>
      <c r="BI810" s="38">
        <v>2587015</v>
      </c>
      <c r="BJ810" s="38">
        <v>2587015</v>
      </c>
      <c r="BK810" s="38">
        <v>0</v>
      </c>
      <c r="BL810" s="38">
        <v>0</v>
      </c>
      <c r="BM810" s="38">
        <v>953111</v>
      </c>
      <c r="BN810" s="38">
        <v>1456898</v>
      </c>
      <c r="BO810" s="38" t="s">
        <v>107</v>
      </c>
      <c r="BP810" s="38">
        <v>7897204</v>
      </c>
      <c r="BQ810" s="38">
        <v>204238</v>
      </c>
      <c r="BR810" s="38">
        <v>3403968</v>
      </c>
      <c r="BS810" s="38">
        <v>939495</v>
      </c>
      <c r="BT810" s="38" t="s">
        <v>107</v>
      </c>
      <c r="BU810" s="38" t="s">
        <v>107</v>
      </c>
      <c r="BV810" s="38" t="s">
        <v>107</v>
      </c>
      <c r="BW810" s="38" t="s">
        <v>107</v>
      </c>
      <c r="BX810" s="38">
        <v>204238</v>
      </c>
      <c r="BY810" s="38" t="s">
        <v>107</v>
      </c>
      <c r="BZ810" s="38">
        <v>7624887</v>
      </c>
      <c r="CA810" s="38">
        <v>0</v>
      </c>
      <c r="CB810" s="38">
        <v>1225429</v>
      </c>
      <c r="CC810" s="330" t="s">
        <v>107</v>
      </c>
      <c r="CD810" s="38" t="s">
        <v>107</v>
      </c>
      <c r="CE810" s="38" t="s">
        <v>107</v>
      </c>
      <c r="CF810" s="38" t="s">
        <v>107</v>
      </c>
      <c r="CG810" s="38" t="s">
        <v>107</v>
      </c>
      <c r="CH810" s="41" t="s">
        <v>176</v>
      </c>
      <c r="CI810" s="41" t="s">
        <v>176</v>
      </c>
      <c r="CJ810" s="41" t="s">
        <v>176</v>
      </c>
      <c r="CK810" s="41" t="s">
        <v>176</v>
      </c>
      <c r="CL810" s="41" t="s">
        <v>176</v>
      </c>
      <c r="CM810" s="41" t="s">
        <v>176</v>
      </c>
      <c r="CN810" s="41" t="s">
        <v>107</v>
      </c>
      <c r="CO810" s="41" t="s">
        <v>107</v>
      </c>
      <c r="CP810" s="41" t="s">
        <v>107</v>
      </c>
      <c r="CQ810" s="41" t="s">
        <v>107</v>
      </c>
      <c r="CR810" s="41" t="s">
        <v>107</v>
      </c>
      <c r="CS810" s="41" t="s">
        <v>107</v>
      </c>
      <c r="CT810" s="41" t="s">
        <v>107</v>
      </c>
      <c r="CU810" s="41" t="s">
        <v>107</v>
      </c>
      <c r="CV810" s="41" t="s">
        <v>107</v>
      </c>
      <c r="CW810" s="41" t="s">
        <v>107</v>
      </c>
      <c r="CX810" s="41" t="s">
        <v>107</v>
      </c>
      <c r="CY810" s="41" t="s">
        <v>107</v>
      </c>
      <c r="CZ810" s="41" t="s">
        <v>107</v>
      </c>
      <c r="DA810" s="41" t="s">
        <v>107</v>
      </c>
      <c r="DB810" s="41" t="s">
        <v>107</v>
      </c>
      <c r="DC810" s="41" t="s">
        <v>107</v>
      </c>
      <c r="DD810" s="332">
        <v>13479710</v>
      </c>
      <c r="DE810" s="43">
        <v>1</v>
      </c>
      <c r="DF810" s="390">
        <v>1</v>
      </c>
      <c r="DG810" s="310"/>
      <c r="DH810" s="203"/>
      <c r="DI810" s="279" t="str" cm="1">
        <f t="array" ref="DI810">+IF(AND(C810&lt;&gt;"Vehículos Eléctricos",C810&lt;&gt;"Vehículos Híbridos",AD810="PERCENTIL 50"),
     IF(VLOOKUP(_xlfn.TEXTJOIN("_",FALSE,C810:E810),BD_Perc!$A:$P,_xlfn.IFS(BD!AE810="Intervalo de precio 1",12,BD!AE810="Intervalo de precio 2",13),FALSE)&lt;=1,
     VLOOKUP(_xlfn.TEXTJOIN("_",FALSE,C810:E810),BD_Perc!$A:$P,16,FALSE),"Ok P50"),
     "Ok P30/70 ó Híbrido/Eléctrico")</f>
        <v>Ok P30/70 ó Híbrido/Eléctrico</v>
      </c>
      <c r="DJ810" s="279" t="str">
        <f t="shared" si="73"/>
        <v>Vehículos Convencionales_Camperos/Camionetas_4x2</v>
      </c>
      <c r="DK810" s="331">
        <f t="shared" si="77"/>
        <v>102708000</v>
      </c>
      <c r="DL810" s="326"/>
    </row>
    <row r="811" spans="1:116" ht="25.5">
      <c r="A811" s="28">
        <v>806</v>
      </c>
      <c r="B811" s="114" t="s">
        <v>254</v>
      </c>
      <c r="C811" s="29" t="s">
        <v>0</v>
      </c>
      <c r="D811" s="29" t="s">
        <v>337</v>
      </c>
      <c r="E811" s="42" t="s">
        <v>338</v>
      </c>
      <c r="F811" s="42" t="s">
        <v>107</v>
      </c>
      <c r="G811" s="30" t="s">
        <v>1713</v>
      </c>
      <c r="H811" s="42" t="s">
        <v>530</v>
      </c>
      <c r="I811" s="28">
        <v>4206074</v>
      </c>
      <c r="J811" s="28" t="s">
        <v>1714</v>
      </c>
      <c r="K811" s="31" t="s">
        <v>369</v>
      </c>
      <c r="L811" s="32">
        <v>173</v>
      </c>
      <c r="M811" s="33">
        <v>5</v>
      </c>
      <c r="N811" s="34">
        <v>142000000</v>
      </c>
      <c r="O811" s="34">
        <f>+IFERROR(VLOOKUP(I811,Precio_Fasecolda!A:C,3,FALSE),IFERROR(VLOOKUP(I811,Precio_Fasecolda!B:C,2,FALSE),N811))</f>
        <v>142000000</v>
      </c>
      <c r="P811" s="34">
        <f t="shared" si="74"/>
        <v>0</v>
      </c>
      <c r="Q811" s="33" t="s">
        <v>338</v>
      </c>
      <c r="R811" s="28" t="s">
        <v>2415</v>
      </c>
      <c r="S811" s="28" t="s">
        <v>112</v>
      </c>
      <c r="T811" s="28" t="s">
        <v>107</v>
      </c>
      <c r="U811" s="28" t="s">
        <v>107</v>
      </c>
      <c r="V811" s="42" t="s">
        <v>107</v>
      </c>
      <c r="W811" s="28" t="s">
        <v>107</v>
      </c>
      <c r="X811" s="28" t="s">
        <v>107</v>
      </c>
      <c r="Y811" s="28" t="str">
        <f t="shared" si="75"/>
        <v>N.A.</v>
      </c>
      <c r="Z811" s="292">
        <f t="shared" si="72"/>
        <v>135042000</v>
      </c>
      <c r="AA811" s="28" cm="1">
        <f t="array" aca="1" ref="AA811" ca="1">_xlfn.IFS(DK811&lt;$DK$4,1,AND(DK811&gt;=$DK$4,DK811&lt;=$AA$4),2,DK811&gt;$AA$4,3)</f>
        <v>2</v>
      </c>
      <c r="AB811" s="28">
        <v>0</v>
      </c>
      <c r="AC811" s="28" cm="1">
        <f t="array" aca="1" ref="AC811" ca="1">IF(AB811="PERCENTIL 30","",_xlfn.IFS(DK811&lt;$AC$4,1,DK811&gt;$AC$4,2))</f>
        <v>1</v>
      </c>
      <c r="AD811" s="28" t="str">
        <f>+IFERROR(VLOOKUP(_xlfn.TEXTJOIN("_", FALSE, C811:E811), BD_Perc!$A:$O, 15, FALSE),"Segmentación no encontrada o vehículo inactivo")</f>
        <v>PERCENTIL 30-70</v>
      </c>
      <c r="AE811" s="28" t="str" cm="1">
        <f t="array" ref="AE811">_xlfn.IFS(
    AD811 = "PERCENTIL 50",
    _xlfn.IFS(
        BD!DK811 &lt; VLOOKUP(_xlfn.TEXTJOIN("_", FALSE, C811:E811), BD_Perc!$A:$O, 11, FALSE), "Intervalo de precio 1",
        BD!DK811 &gt;= VLOOKUP(_xlfn.TEXTJOIN("_", FALSE, C811:E811), BD_Perc!$A:$O, 11, FALSE), "Intervalo de precio 2"
    ),
    AD811 = "PERCENTIL 30-70",
    _xlfn.IFS(
        BD!DK811 &lt; VLOOKUP(_xlfn.TEXTJOIN("_", FALSE, C811:E811), BD_Perc!$A:$O, 6, FALSE), "Intervalo de precio 1",
        BD!DK811 &lt; VLOOKUP(_xlfn.TEXTJOIN("_", FALSE, C811:E811), BD_Perc!$A:$O, 7, FALSE), "Intervalo de precio 2",
        BD!DK811 &gt;= VLOOKUP(_xlfn.TEXTJOIN("_", FALSE, C811:E811), BD_Perc!$A:$O, 7, FALSE), "Intervalo de precio 3"
    ),
    AD811="Segmentación no encontrada o vehículo inactivo","Segmentación no encontrada o vehículo inactivo"
)</f>
        <v>Intervalo de precio 3</v>
      </c>
      <c r="AF811" s="57" t="s">
        <v>2414</v>
      </c>
      <c r="AG811" s="35" t="b">
        <f t="shared" si="76"/>
        <v>1</v>
      </c>
      <c r="AH811" s="207">
        <v>4.9000000000000002E-2</v>
      </c>
      <c r="AI811" s="207">
        <v>4.9000000000000002E-2</v>
      </c>
      <c r="AJ811" s="207">
        <v>4.9000000000000002E-2</v>
      </c>
      <c r="AK811" s="207">
        <v>4.9000000000000002E-2</v>
      </c>
      <c r="AL811" s="207">
        <v>5.5E-2</v>
      </c>
      <c r="AM811" s="207">
        <v>5.5E-2</v>
      </c>
      <c r="AN811" s="28" t="s">
        <v>113</v>
      </c>
      <c r="AO811" s="28" t="s">
        <v>113</v>
      </c>
      <c r="AP811" s="28" t="s">
        <v>113</v>
      </c>
      <c r="AQ811" s="37">
        <v>1</v>
      </c>
      <c r="AR811" s="38">
        <v>15287736</v>
      </c>
      <c r="AS811" s="38">
        <v>550358</v>
      </c>
      <c r="AT811" s="38">
        <v>1161868</v>
      </c>
      <c r="AU811" s="38" t="s">
        <v>107</v>
      </c>
      <c r="AV811" s="38" t="s">
        <v>107</v>
      </c>
      <c r="AW811" s="38">
        <v>11007170</v>
      </c>
      <c r="AX811" s="38">
        <v>794963</v>
      </c>
      <c r="AY811" s="38" t="s">
        <v>107</v>
      </c>
      <c r="AZ811" s="38">
        <v>489208</v>
      </c>
      <c r="BA811" s="38" t="s">
        <v>107</v>
      </c>
      <c r="BB811" s="38" t="s">
        <v>107</v>
      </c>
      <c r="BC811" s="38" t="s">
        <v>107</v>
      </c>
      <c r="BD811" s="38" t="s">
        <v>107</v>
      </c>
      <c r="BE811" s="38" t="s">
        <v>107</v>
      </c>
      <c r="BF811" s="38" t="s">
        <v>107</v>
      </c>
      <c r="BG811" s="38">
        <v>3057548</v>
      </c>
      <c r="BH811" s="38">
        <v>3057548</v>
      </c>
      <c r="BI811" s="38">
        <v>3057548</v>
      </c>
      <c r="BJ811" s="38">
        <v>3057548</v>
      </c>
      <c r="BK811" s="38" t="s">
        <v>107</v>
      </c>
      <c r="BL811" s="38" t="s">
        <v>107</v>
      </c>
      <c r="BM811" s="38">
        <v>1100717</v>
      </c>
      <c r="BN811" s="38">
        <v>1834529</v>
      </c>
      <c r="BO811" s="38">
        <v>3913660</v>
      </c>
      <c r="BP811" s="38">
        <v>7705019</v>
      </c>
      <c r="BQ811" s="38">
        <v>281294</v>
      </c>
      <c r="BR811" s="38">
        <v>4280567</v>
      </c>
      <c r="BS811" s="38">
        <v>1039566</v>
      </c>
      <c r="BT811" s="38" t="s">
        <v>107</v>
      </c>
      <c r="BU811" s="38" t="s">
        <v>107</v>
      </c>
      <c r="BV811" s="38" t="s">
        <v>107</v>
      </c>
      <c r="BW811" s="38">
        <v>4280567</v>
      </c>
      <c r="BX811" s="38">
        <v>305755</v>
      </c>
      <c r="BY811" s="38">
        <v>3057548</v>
      </c>
      <c r="BZ811" s="38">
        <v>10395661</v>
      </c>
      <c r="CA811" s="38" t="s">
        <v>107</v>
      </c>
      <c r="CB811" s="38">
        <v>1345321</v>
      </c>
      <c r="CC811" s="330">
        <v>0</v>
      </c>
      <c r="CD811" s="38">
        <v>0</v>
      </c>
      <c r="CE811" s="38">
        <v>6115094</v>
      </c>
      <c r="CF811" s="38">
        <v>8561132</v>
      </c>
      <c r="CG811" s="38">
        <v>12230189</v>
      </c>
      <c r="CH811" s="41" t="s">
        <v>113</v>
      </c>
      <c r="CI811" s="41" t="s">
        <v>113</v>
      </c>
      <c r="CJ811" s="41" t="s">
        <v>113</v>
      </c>
      <c r="CK811" s="41" t="s">
        <v>113</v>
      </c>
      <c r="CL811" s="41" t="s">
        <v>113</v>
      </c>
      <c r="CM811" s="41" t="s">
        <v>113</v>
      </c>
      <c r="CN811" s="41" t="s">
        <v>114</v>
      </c>
      <c r="CO811" s="41" t="s">
        <v>107</v>
      </c>
      <c r="CP811" s="41" t="s">
        <v>107</v>
      </c>
      <c r="CQ811" s="41" t="s">
        <v>107</v>
      </c>
      <c r="CR811" s="41" t="s">
        <v>107</v>
      </c>
      <c r="CS811" s="41" t="s">
        <v>107</v>
      </c>
      <c r="CT811" s="41" t="s">
        <v>107</v>
      </c>
      <c r="CU811" s="41" t="s">
        <v>107</v>
      </c>
      <c r="CV811" s="41" t="s">
        <v>107</v>
      </c>
      <c r="CW811" s="41" t="s">
        <v>107</v>
      </c>
      <c r="CX811" s="41" t="s">
        <v>107</v>
      </c>
      <c r="CY811" s="41" t="s">
        <v>107</v>
      </c>
      <c r="CZ811" s="41" t="s">
        <v>107</v>
      </c>
      <c r="DA811" s="41" t="s">
        <v>107</v>
      </c>
      <c r="DB811" s="41" t="s">
        <v>107</v>
      </c>
      <c r="DC811" s="41" t="s">
        <v>107</v>
      </c>
      <c r="DD811" s="332">
        <v>15899245</v>
      </c>
      <c r="DE811" s="43">
        <v>1</v>
      </c>
      <c r="DF811" s="390">
        <v>1</v>
      </c>
      <c r="DG811" s="310">
        <v>45698</v>
      </c>
      <c r="DH811" s="8" t="s">
        <v>2497</v>
      </c>
      <c r="DI811" s="279" t="str" cm="1">
        <f t="array" ref="DI811">+IF(AND(C811&lt;&gt;"Vehículos Eléctricos",C811&lt;&gt;"Vehículos Híbridos",AD811="PERCENTIL 50"),
     IF(VLOOKUP(_xlfn.TEXTJOIN("_",FALSE,C811:E811),BD_Perc!$A:$P,_xlfn.IFS(BD!AE811="Intervalo de precio 1",12,BD!AE811="Intervalo de precio 2",13),FALSE)&lt;=1,
     VLOOKUP(_xlfn.TEXTJOIN("_",FALSE,C811:E811),BD_Perc!$A:$P,16,FALSE),"Ok P50"),
     "Ok P30/70 ó Híbrido/Eléctrico")</f>
        <v>Ok P30/70 ó Híbrido/Eléctrico</v>
      </c>
      <c r="DJ811" s="279" t="str">
        <f t="shared" si="73"/>
        <v>Vehículos Convencionales_Camperos/Camionetas_4x2</v>
      </c>
      <c r="DK811" s="331">
        <f t="shared" si="77"/>
        <v>135042000</v>
      </c>
      <c r="DL811" s="326"/>
    </row>
    <row r="812" spans="1:116" ht="51">
      <c r="A812" s="28">
        <v>807</v>
      </c>
      <c r="B812" s="29" t="s">
        <v>254</v>
      </c>
      <c r="C812" s="29" t="s">
        <v>0</v>
      </c>
      <c r="D812" s="29" t="s">
        <v>337</v>
      </c>
      <c r="E812" s="42" t="s">
        <v>346</v>
      </c>
      <c r="F812" s="42" t="s">
        <v>107</v>
      </c>
      <c r="G812" s="30" t="s">
        <v>1715</v>
      </c>
      <c r="H812" s="42" t="s">
        <v>530</v>
      </c>
      <c r="I812" s="28">
        <v>4208122</v>
      </c>
      <c r="J812" s="28" t="s">
        <v>1716</v>
      </c>
      <c r="K812" s="31" t="s">
        <v>375</v>
      </c>
      <c r="L812" s="32">
        <v>286</v>
      </c>
      <c r="M812" s="33">
        <v>5</v>
      </c>
      <c r="N812" s="34">
        <v>325000000</v>
      </c>
      <c r="O812" s="34">
        <f>+IFERROR(VLOOKUP(I812,Precio_Fasecolda!A:C,3,FALSE),IFERROR(VLOOKUP(I812,Precio_Fasecolda!B:C,2,FALSE),N812))</f>
        <v>325000000</v>
      </c>
      <c r="P812" s="34">
        <f t="shared" si="74"/>
        <v>0</v>
      </c>
      <c r="Q812" s="28" t="s">
        <v>346</v>
      </c>
      <c r="R812" s="28" t="s">
        <v>130</v>
      </c>
      <c r="S812" s="28" t="s">
        <v>112</v>
      </c>
      <c r="T812" s="28" t="s">
        <v>107</v>
      </c>
      <c r="U812" s="28" t="s">
        <v>107</v>
      </c>
      <c r="V812" s="42" t="s">
        <v>107</v>
      </c>
      <c r="W812" s="28" t="s">
        <v>107</v>
      </c>
      <c r="X812" s="28" t="s">
        <v>107</v>
      </c>
      <c r="Y812" s="28" t="str">
        <f t="shared" si="75"/>
        <v>N.A.</v>
      </c>
      <c r="Z812" s="292">
        <f t="shared" si="72"/>
        <v>321750000</v>
      </c>
      <c r="AA812" s="28" cm="1">
        <f t="array" aca="1" ref="AA812" ca="1">_xlfn.IFS(DK812&lt;$DK$4,1,AND(DK812&gt;=$DK$4,DK812&lt;=$AA$4),2,DK812&gt;$AA$4,3)</f>
        <v>3</v>
      </c>
      <c r="AB812" s="28">
        <v>0</v>
      </c>
      <c r="AC812" s="28" cm="1">
        <f t="array" aca="1" ref="AC812" ca="1">IF(AB812="PERCENTIL 30","",_xlfn.IFS(DK812&lt;$AC$4,1,DK812&gt;$AC$4,2))</f>
        <v>2</v>
      </c>
      <c r="AD812" s="28" t="str">
        <f>+IFERROR(VLOOKUP(_xlfn.TEXTJOIN("_", FALSE, C812:E812), BD_Perc!$A:$O, 15, FALSE),"Segmentación no encontrada o vehículo inactivo")</f>
        <v>PERCENTIL 30-70</v>
      </c>
      <c r="AE812" s="28" t="str" cm="1">
        <f t="array" ref="AE812">_xlfn.IFS(
    AD812 = "PERCENTIL 50",
    _xlfn.IFS(
        BD!DK812 &lt; VLOOKUP(_xlfn.TEXTJOIN("_", FALSE, C812:E812), BD_Perc!$A:$O, 11, FALSE), "Intervalo de precio 1",
        BD!DK812 &gt;= VLOOKUP(_xlfn.TEXTJOIN("_", FALSE, C812:E812), BD_Perc!$A:$O, 11, FALSE), "Intervalo de precio 2"
    ),
    AD812 = "PERCENTIL 30-70",
    _xlfn.IFS(
        BD!DK812 &lt; VLOOKUP(_xlfn.TEXTJOIN("_", FALSE, C812:E812), BD_Perc!$A:$O, 6, FALSE), "Intervalo de precio 1",
        BD!DK812 &lt; VLOOKUP(_xlfn.TEXTJOIN("_", FALSE, C812:E812), BD_Perc!$A:$O, 7, FALSE), "Intervalo de precio 2",
        BD!DK812 &gt;= VLOOKUP(_xlfn.TEXTJOIN("_", FALSE, C812:E812), BD_Perc!$A:$O, 7, FALSE), "Intervalo de precio 3"
    ),
    AD812="Segmentación no encontrada o vehículo inactivo","Segmentación no encontrada o vehículo inactivo"
)</f>
        <v>Intervalo de precio 3</v>
      </c>
      <c r="AF812" s="57" t="s">
        <v>2414</v>
      </c>
      <c r="AG812" s="35" t="b">
        <f t="shared" si="76"/>
        <v>1</v>
      </c>
      <c r="AH812" s="207">
        <v>0.01</v>
      </c>
      <c r="AI812" s="207">
        <v>0.01</v>
      </c>
      <c r="AJ812" s="207">
        <v>0.01</v>
      </c>
      <c r="AK812" s="207">
        <v>0.01</v>
      </c>
      <c r="AL812" s="207">
        <v>1.4999999999999999E-2</v>
      </c>
      <c r="AM812" s="207">
        <v>1.4999999999999999E-2</v>
      </c>
      <c r="AN812" s="28" t="s">
        <v>1251</v>
      </c>
      <c r="AO812" s="28" t="s">
        <v>1251</v>
      </c>
      <c r="AP812" s="28" t="s">
        <v>1251</v>
      </c>
      <c r="AQ812" s="37">
        <v>1</v>
      </c>
      <c r="AR812" s="38">
        <v>13479711</v>
      </c>
      <c r="AS812" s="38">
        <v>340397</v>
      </c>
      <c r="AT812" s="38">
        <v>1157349</v>
      </c>
      <c r="AU812" s="38" t="s">
        <v>107</v>
      </c>
      <c r="AV812" s="38" t="s">
        <v>107</v>
      </c>
      <c r="AW812" s="38">
        <v>9531108</v>
      </c>
      <c r="AX812" s="38" t="s">
        <v>107</v>
      </c>
      <c r="AY812" s="38" t="s">
        <v>107</v>
      </c>
      <c r="AZ812" s="38">
        <v>340397</v>
      </c>
      <c r="BA812" s="38" t="s">
        <v>107</v>
      </c>
      <c r="BB812" s="38" t="s">
        <v>107</v>
      </c>
      <c r="BC812" s="38" t="s">
        <v>107</v>
      </c>
      <c r="BD812" s="38" t="s">
        <v>107</v>
      </c>
      <c r="BE812" s="38" t="s">
        <v>107</v>
      </c>
      <c r="BF812" s="38" t="s">
        <v>107</v>
      </c>
      <c r="BG812" s="38" t="s">
        <v>107</v>
      </c>
      <c r="BH812" s="38">
        <v>2587015</v>
      </c>
      <c r="BI812" s="38">
        <v>2178539</v>
      </c>
      <c r="BJ812" s="38">
        <v>2178539</v>
      </c>
      <c r="BK812" s="38" t="s">
        <v>107</v>
      </c>
      <c r="BL812" s="38" t="s">
        <v>107</v>
      </c>
      <c r="BM812" s="38">
        <v>408476</v>
      </c>
      <c r="BN812" s="38">
        <v>1633904</v>
      </c>
      <c r="BO812" s="38">
        <v>4493237</v>
      </c>
      <c r="BP812" s="38">
        <v>3812444</v>
      </c>
      <c r="BQ812" s="38">
        <v>136159</v>
      </c>
      <c r="BR812" s="38">
        <v>3540126</v>
      </c>
      <c r="BS812" s="38">
        <v>816952</v>
      </c>
      <c r="BT812" s="38" t="s">
        <v>107</v>
      </c>
      <c r="BU812" s="38" t="s">
        <v>107</v>
      </c>
      <c r="BV812" s="38" t="s">
        <v>107</v>
      </c>
      <c r="BW812" s="38">
        <v>2995491</v>
      </c>
      <c r="BX812" s="38">
        <v>272318</v>
      </c>
      <c r="BY812" s="38">
        <v>2723174</v>
      </c>
      <c r="BZ812" s="38">
        <v>8850315</v>
      </c>
      <c r="CA812" s="38" t="s">
        <v>107</v>
      </c>
      <c r="CB812" s="38">
        <v>1089270</v>
      </c>
      <c r="CC812" s="330">
        <v>0</v>
      </c>
      <c r="CD812" s="38">
        <v>0</v>
      </c>
      <c r="CE812" s="38">
        <v>6807934</v>
      </c>
      <c r="CF812" s="38">
        <v>9531108</v>
      </c>
      <c r="CG812" s="38">
        <v>13615869</v>
      </c>
      <c r="CH812" s="41" t="s">
        <v>113</v>
      </c>
      <c r="CI812" s="41" t="s">
        <v>113</v>
      </c>
      <c r="CJ812" s="41" t="s">
        <v>113</v>
      </c>
      <c r="CK812" s="41" t="s">
        <v>113</v>
      </c>
      <c r="CL812" s="41" t="s">
        <v>113</v>
      </c>
      <c r="CM812" s="41" t="s">
        <v>113</v>
      </c>
      <c r="CN812" s="41" t="s">
        <v>114</v>
      </c>
      <c r="CO812" s="42" t="s">
        <v>107</v>
      </c>
      <c r="CP812" s="28" t="s">
        <v>107</v>
      </c>
      <c r="CQ812" s="28" t="s">
        <v>107</v>
      </c>
      <c r="CR812" s="28" t="s">
        <v>107</v>
      </c>
      <c r="CS812" s="28" t="s">
        <v>107</v>
      </c>
      <c r="CT812" s="28" t="s">
        <v>107</v>
      </c>
      <c r="CU812" s="28" t="s">
        <v>107</v>
      </c>
      <c r="CV812" s="28" t="s">
        <v>107</v>
      </c>
      <c r="CW812" s="28" t="s">
        <v>107</v>
      </c>
      <c r="CX812" s="28" t="s">
        <v>107</v>
      </c>
      <c r="CY812" s="28" t="s">
        <v>107</v>
      </c>
      <c r="CZ812" s="28" t="s">
        <v>107</v>
      </c>
      <c r="DA812" s="28" t="s">
        <v>107</v>
      </c>
      <c r="DB812" s="28" t="s">
        <v>107</v>
      </c>
      <c r="DC812" s="28" t="s">
        <v>107</v>
      </c>
      <c r="DD812" s="332">
        <v>6948870</v>
      </c>
      <c r="DE812" s="43">
        <v>1</v>
      </c>
      <c r="DF812" s="390">
        <v>1</v>
      </c>
      <c r="DG812" s="310"/>
      <c r="DH812" s="203"/>
      <c r="DI812" s="279" t="str" cm="1">
        <f t="array" ref="DI812">+IF(AND(C812&lt;&gt;"Vehículos Eléctricos",C812&lt;&gt;"Vehículos Híbridos",AD812="PERCENTIL 50"),
     IF(VLOOKUP(_xlfn.TEXTJOIN("_",FALSE,C812:E812),BD_Perc!$A:$P,_xlfn.IFS(BD!AE812="Intervalo de precio 1",12,BD!AE812="Intervalo de precio 2",13),FALSE)&lt;=1,
     VLOOKUP(_xlfn.TEXTJOIN("_",FALSE,C812:E812),BD_Perc!$A:$P,16,FALSE),"Ok P50"),
     "Ok P30/70 ó Híbrido/Eléctrico")</f>
        <v>Ok P30/70 ó Híbrido/Eléctrico</v>
      </c>
      <c r="DJ812" s="279" t="str">
        <f t="shared" si="73"/>
        <v>Vehículos Convencionales_Camperos/Camionetas_4x4</v>
      </c>
      <c r="DK812" s="331">
        <f t="shared" si="77"/>
        <v>321750000</v>
      </c>
      <c r="DL812" s="326"/>
    </row>
    <row r="813" spans="1:116" ht="25.5">
      <c r="A813" s="28">
        <v>808</v>
      </c>
      <c r="B813" s="29" t="s">
        <v>254</v>
      </c>
      <c r="C813" s="29" t="s">
        <v>0</v>
      </c>
      <c r="D813" s="29" t="s">
        <v>337</v>
      </c>
      <c r="E813" s="42" t="s">
        <v>346</v>
      </c>
      <c r="F813" s="42" t="s">
        <v>107</v>
      </c>
      <c r="G813" s="30" t="s">
        <v>1717</v>
      </c>
      <c r="H813" s="42" t="s">
        <v>530</v>
      </c>
      <c r="I813" s="28">
        <v>4206075</v>
      </c>
      <c r="J813" s="28" t="s">
        <v>1718</v>
      </c>
      <c r="K813" s="31" t="s">
        <v>142</v>
      </c>
      <c r="L813" s="32">
        <v>173</v>
      </c>
      <c r="M813" s="33">
        <v>5</v>
      </c>
      <c r="N813" s="34">
        <v>187000000</v>
      </c>
      <c r="O813" s="34">
        <f>+IFERROR(VLOOKUP(I813,Precio_Fasecolda!A:C,3,FALSE),IFERROR(VLOOKUP(I813,Precio_Fasecolda!B:C,2,FALSE),N813))</f>
        <v>187000000</v>
      </c>
      <c r="P813" s="34">
        <f t="shared" si="74"/>
        <v>0</v>
      </c>
      <c r="Q813" s="28" t="s">
        <v>346</v>
      </c>
      <c r="R813" s="28" t="s">
        <v>130</v>
      </c>
      <c r="S813" s="28" t="s">
        <v>112</v>
      </c>
      <c r="T813" s="28" t="s">
        <v>107</v>
      </c>
      <c r="U813" s="28" t="s">
        <v>107</v>
      </c>
      <c r="V813" s="42" t="s">
        <v>107</v>
      </c>
      <c r="W813" s="28" t="s">
        <v>107</v>
      </c>
      <c r="X813" s="28" t="s">
        <v>107</v>
      </c>
      <c r="Y813" s="28" t="str">
        <f t="shared" si="75"/>
        <v>N.A.</v>
      </c>
      <c r="Z813" s="292">
        <f t="shared" si="72"/>
        <v>177837000</v>
      </c>
      <c r="AA813" s="28" cm="1">
        <f t="array" aca="1" ref="AA813" ca="1">_xlfn.IFS(DK813&lt;$DK$4,1,AND(DK813&gt;=$DK$4,DK813&lt;=$AA$4),2,DK813&gt;$AA$4,3)</f>
        <v>2</v>
      </c>
      <c r="AB813" s="28">
        <v>0</v>
      </c>
      <c r="AC813" s="28" cm="1">
        <f t="array" aca="1" ref="AC813" ca="1">IF(AB813="PERCENTIL 30","",_xlfn.IFS(DK813&lt;$AC$4,1,DK813&gt;$AC$4,2))</f>
        <v>2</v>
      </c>
      <c r="AD813" s="28" t="str">
        <f>+IFERROR(VLOOKUP(_xlfn.TEXTJOIN("_", FALSE, C813:E813), BD_Perc!$A:$O, 15, FALSE),"Segmentación no encontrada o vehículo inactivo")</f>
        <v>PERCENTIL 30-70</v>
      </c>
      <c r="AE813" s="28" t="str" cm="1">
        <f t="array" ref="AE813">_xlfn.IFS(
    AD813 = "PERCENTIL 50",
    _xlfn.IFS(
        BD!DK813 &lt; VLOOKUP(_xlfn.TEXTJOIN("_", FALSE, C813:E813), BD_Perc!$A:$O, 11, FALSE), "Intervalo de precio 1",
        BD!DK813 &gt;= VLOOKUP(_xlfn.TEXTJOIN("_", FALSE, C813:E813), BD_Perc!$A:$O, 11, FALSE), "Intervalo de precio 2"
    ),
    AD813 = "PERCENTIL 30-70",
    _xlfn.IFS(
        BD!DK813 &lt; VLOOKUP(_xlfn.TEXTJOIN("_", FALSE, C813:E813), BD_Perc!$A:$O, 6, FALSE), "Intervalo de precio 1",
        BD!DK813 &lt; VLOOKUP(_xlfn.TEXTJOIN("_", FALSE, C813:E813), BD_Perc!$A:$O, 7, FALSE), "Intervalo de precio 2",
        BD!DK813 &gt;= VLOOKUP(_xlfn.TEXTJOIN("_", FALSE, C813:E813), BD_Perc!$A:$O, 7, FALSE), "Intervalo de precio 3"
    ),
    AD813="Segmentación no encontrada o vehículo inactivo","Segmentación no encontrada o vehículo inactivo"
)</f>
        <v>Intervalo de precio 2</v>
      </c>
      <c r="AF813" s="57" t="s">
        <v>2413</v>
      </c>
      <c r="AG813" s="35" t="b">
        <f t="shared" si="76"/>
        <v>1</v>
      </c>
      <c r="AH813" s="207">
        <v>4.9000000000000002E-2</v>
      </c>
      <c r="AI813" s="207">
        <v>4.9000000000000002E-2</v>
      </c>
      <c r="AJ813" s="207">
        <v>4.9000000000000002E-2</v>
      </c>
      <c r="AK813" s="207">
        <v>4.9000000000000002E-2</v>
      </c>
      <c r="AL813" s="207">
        <v>5.5E-2</v>
      </c>
      <c r="AM813" s="207">
        <v>5.5E-2</v>
      </c>
      <c r="AN813" s="28" t="s">
        <v>1251</v>
      </c>
      <c r="AO813" s="28" t="s">
        <v>1251</v>
      </c>
      <c r="AP813" s="28" t="s">
        <v>1251</v>
      </c>
      <c r="AQ813" s="37">
        <v>1</v>
      </c>
      <c r="AR813" s="38">
        <v>13479711</v>
      </c>
      <c r="AS813" s="38">
        <v>340397</v>
      </c>
      <c r="AT813" s="38">
        <v>1157349</v>
      </c>
      <c r="AU813" s="38" t="s">
        <v>107</v>
      </c>
      <c r="AV813" s="38" t="s">
        <v>107</v>
      </c>
      <c r="AW813" s="38">
        <v>9531108</v>
      </c>
      <c r="AX813" s="38" t="s">
        <v>107</v>
      </c>
      <c r="AY813" s="38" t="s">
        <v>107</v>
      </c>
      <c r="AZ813" s="38">
        <v>340397</v>
      </c>
      <c r="BA813" s="38" t="s">
        <v>107</v>
      </c>
      <c r="BB813" s="38" t="s">
        <v>107</v>
      </c>
      <c r="BC813" s="38" t="s">
        <v>107</v>
      </c>
      <c r="BD813" s="38" t="s">
        <v>107</v>
      </c>
      <c r="BE813" s="38" t="s">
        <v>107</v>
      </c>
      <c r="BF813" s="38" t="s">
        <v>107</v>
      </c>
      <c r="BG813" s="38" t="s">
        <v>107</v>
      </c>
      <c r="BH813" s="38">
        <v>2587015</v>
      </c>
      <c r="BI813" s="38">
        <v>2178539</v>
      </c>
      <c r="BJ813" s="38">
        <v>2178539</v>
      </c>
      <c r="BK813" s="38" t="s">
        <v>107</v>
      </c>
      <c r="BL813" s="38" t="s">
        <v>107</v>
      </c>
      <c r="BM813" s="38">
        <v>408476</v>
      </c>
      <c r="BN813" s="38">
        <v>1633904</v>
      </c>
      <c r="BO813" s="38">
        <v>4493237</v>
      </c>
      <c r="BP813" s="38">
        <v>3812444</v>
      </c>
      <c r="BQ813" s="38">
        <v>136159</v>
      </c>
      <c r="BR813" s="38">
        <v>3540126</v>
      </c>
      <c r="BS813" s="38">
        <v>816952</v>
      </c>
      <c r="BT813" s="38" t="s">
        <v>107</v>
      </c>
      <c r="BU813" s="38" t="s">
        <v>107</v>
      </c>
      <c r="BV813" s="38" t="s">
        <v>107</v>
      </c>
      <c r="BW813" s="38">
        <v>2995491</v>
      </c>
      <c r="BX813" s="38">
        <v>272318</v>
      </c>
      <c r="BY813" s="38">
        <v>2723174</v>
      </c>
      <c r="BZ813" s="38">
        <v>8850315</v>
      </c>
      <c r="CA813" s="38" t="s">
        <v>107</v>
      </c>
      <c r="CB813" s="38">
        <v>1089270</v>
      </c>
      <c r="CC813" s="330">
        <v>0</v>
      </c>
      <c r="CD813" s="38">
        <v>0</v>
      </c>
      <c r="CE813" s="38">
        <v>6807934</v>
      </c>
      <c r="CF813" s="38">
        <v>9531108</v>
      </c>
      <c r="CG813" s="38">
        <v>13615869</v>
      </c>
      <c r="CH813" s="41" t="s">
        <v>113</v>
      </c>
      <c r="CI813" s="41" t="s">
        <v>113</v>
      </c>
      <c r="CJ813" s="41" t="s">
        <v>113</v>
      </c>
      <c r="CK813" s="41" t="s">
        <v>113</v>
      </c>
      <c r="CL813" s="41" t="s">
        <v>113</v>
      </c>
      <c r="CM813" s="41" t="s">
        <v>113</v>
      </c>
      <c r="CN813" s="41" t="s">
        <v>114</v>
      </c>
      <c r="CO813" s="42" t="s">
        <v>107</v>
      </c>
      <c r="CP813" s="28" t="s">
        <v>107</v>
      </c>
      <c r="CQ813" s="28" t="s">
        <v>107</v>
      </c>
      <c r="CR813" s="28" t="s">
        <v>107</v>
      </c>
      <c r="CS813" s="28" t="s">
        <v>107</v>
      </c>
      <c r="CT813" s="28" t="s">
        <v>107</v>
      </c>
      <c r="CU813" s="28" t="s">
        <v>107</v>
      </c>
      <c r="CV813" s="28" t="s">
        <v>107</v>
      </c>
      <c r="CW813" s="28" t="s">
        <v>107</v>
      </c>
      <c r="CX813" s="28" t="s">
        <v>107</v>
      </c>
      <c r="CY813" s="28" t="s">
        <v>107</v>
      </c>
      <c r="CZ813" s="28" t="s">
        <v>107</v>
      </c>
      <c r="DA813" s="28" t="s">
        <v>107</v>
      </c>
      <c r="DB813" s="28" t="s">
        <v>107</v>
      </c>
      <c r="DC813" s="28" t="s">
        <v>107</v>
      </c>
      <c r="DD813" s="332">
        <v>6948870</v>
      </c>
      <c r="DE813" s="43">
        <v>1</v>
      </c>
      <c r="DF813" s="390">
        <v>1</v>
      </c>
      <c r="DG813" s="310"/>
      <c r="DH813" s="203"/>
      <c r="DI813" s="279" t="str" cm="1">
        <f t="array" ref="DI813">+IF(AND(C813&lt;&gt;"Vehículos Eléctricos",C813&lt;&gt;"Vehículos Híbridos",AD813="PERCENTIL 50"),
     IF(VLOOKUP(_xlfn.TEXTJOIN("_",FALSE,C813:E813),BD_Perc!$A:$P,_xlfn.IFS(BD!AE813="Intervalo de precio 1",12,BD!AE813="Intervalo de precio 2",13),FALSE)&lt;=1,
     VLOOKUP(_xlfn.TEXTJOIN("_",FALSE,C813:E813),BD_Perc!$A:$P,16,FALSE),"Ok P50"),
     "Ok P30/70 ó Híbrido/Eléctrico")</f>
        <v>Ok P30/70 ó Híbrido/Eléctrico</v>
      </c>
      <c r="DJ813" s="279" t="str">
        <f t="shared" si="73"/>
        <v>Vehículos Convencionales_Camperos/Camionetas_4x4</v>
      </c>
      <c r="DK813" s="331">
        <f t="shared" si="77"/>
        <v>177837000</v>
      </c>
      <c r="DL813" s="326"/>
    </row>
    <row r="814" spans="1:116" ht="25.5">
      <c r="A814" s="28">
        <v>809</v>
      </c>
      <c r="B814" s="29" t="s">
        <v>254</v>
      </c>
      <c r="C814" s="29" t="s">
        <v>0</v>
      </c>
      <c r="D814" s="29" t="s">
        <v>665</v>
      </c>
      <c r="E814" s="42" t="s">
        <v>666</v>
      </c>
      <c r="F814" s="42" t="s">
        <v>338</v>
      </c>
      <c r="G814" s="30" t="s">
        <v>1719</v>
      </c>
      <c r="H814" s="42" t="s">
        <v>750</v>
      </c>
      <c r="I814" s="28">
        <v>40821008</v>
      </c>
      <c r="J814" s="28" t="s">
        <v>1720</v>
      </c>
      <c r="K814" s="31" t="s">
        <v>669</v>
      </c>
      <c r="L814" s="56">
        <v>130</v>
      </c>
      <c r="M814" s="33" t="s">
        <v>107</v>
      </c>
      <c r="N814" s="34">
        <v>92000000</v>
      </c>
      <c r="O814" s="34">
        <f>+IFERROR(VLOOKUP(I814,Precio_Fasecolda!A:C,3,FALSE),IFERROR(VLOOKUP(I814,Precio_Fasecolda!B:C,2,FALSE),N814))</f>
        <v>92000000</v>
      </c>
      <c r="P814" s="34">
        <f t="shared" si="74"/>
        <v>0</v>
      </c>
      <c r="Q814" s="28" t="s">
        <v>338</v>
      </c>
      <c r="R814" s="28" t="s">
        <v>130</v>
      </c>
      <c r="S814" s="28" t="s">
        <v>112</v>
      </c>
      <c r="T814" s="28" t="s">
        <v>107</v>
      </c>
      <c r="U814" s="28" t="s">
        <v>107</v>
      </c>
      <c r="V814" s="42" t="s">
        <v>107</v>
      </c>
      <c r="W814" s="28" t="s">
        <v>107</v>
      </c>
      <c r="X814" s="28" t="s">
        <v>107</v>
      </c>
      <c r="Y814" s="28" t="str">
        <f t="shared" si="75"/>
        <v>N.A.</v>
      </c>
      <c r="Z814" s="292">
        <f t="shared" si="72"/>
        <v>87400000</v>
      </c>
      <c r="AA814" s="28" cm="1">
        <f t="array" aca="1" ref="AA814" ca="1">_xlfn.IFS(DK814&lt;$DK$4,1,AND(DK814&gt;=$DK$4,DK814&lt;=$AA$4),2,DK814&gt;$AA$4,3)</f>
        <v>2</v>
      </c>
      <c r="AB814" s="28">
        <v>0</v>
      </c>
      <c r="AC814" s="28" cm="1">
        <f t="array" aca="1" ref="AC814" ca="1">IF(AB814="PERCENTIL 30","",_xlfn.IFS(DK814&lt;$AC$4,1,DK814&gt;$AC$4,2))</f>
        <v>1</v>
      </c>
      <c r="AD814" s="28" t="str">
        <f>+IFERROR(VLOOKUP(_xlfn.TEXTJOIN("_", FALSE, C814:E814), BD_Perc!$A:$O, 15, FALSE),"Segmentación no encontrada o vehículo inactivo")</f>
        <v>PERCENTIL 30-70</v>
      </c>
      <c r="AE814" s="28" t="str" cm="1">
        <f t="array" ref="AE814">_xlfn.IFS(
    AD814 = "PERCENTIL 50",
    _xlfn.IFS(
        BD!DK814 &lt; VLOOKUP(_xlfn.TEXTJOIN("_", FALSE, C814:E814), BD_Perc!$A:$O, 11, FALSE), "Intervalo de precio 1",
        BD!DK814 &gt;= VLOOKUP(_xlfn.TEXTJOIN("_", FALSE, C814:E814), BD_Perc!$A:$O, 11, FALSE), "Intervalo de precio 2"
    ),
    AD814 = "PERCENTIL 30-70",
    _xlfn.IFS(
        BD!DK814 &lt; VLOOKUP(_xlfn.TEXTJOIN("_", FALSE, C814:E814), BD_Perc!$A:$O, 6, FALSE), "Intervalo de precio 1",
        BD!DK814 &lt; VLOOKUP(_xlfn.TEXTJOIN("_", FALSE, C814:E814), BD_Perc!$A:$O, 7, FALSE), "Intervalo de precio 2",
        BD!DK814 &gt;= VLOOKUP(_xlfn.TEXTJOIN("_", FALSE, C814:E814), BD_Perc!$A:$O, 7, FALSE), "Intervalo de precio 3"
    ),
    AD814="Segmentación no encontrada o vehículo inactivo","Segmentación no encontrada o vehículo inactivo"
)</f>
        <v>Intervalo de precio 1</v>
      </c>
      <c r="AF814" s="57" t="s">
        <v>2412</v>
      </c>
      <c r="AG814" s="35" t="b">
        <f t="shared" si="76"/>
        <v>1</v>
      </c>
      <c r="AH814" s="207">
        <v>0.05</v>
      </c>
      <c r="AI814" s="207">
        <v>5.1999999999999998E-2</v>
      </c>
      <c r="AJ814" s="207">
        <v>5.2999999999999999E-2</v>
      </c>
      <c r="AK814" s="207">
        <v>0.06</v>
      </c>
      <c r="AL814" s="207">
        <v>7.0000000000000007E-2</v>
      </c>
      <c r="AM814" s="207">
        <v>7.0000000000000007E-2</v>
      </c>
      <c r="AN814" s="28" t="s">
        <v>1251</v>
      </c>
      <c r="AO814" s="28" t="s">
        <v>1251</v>
      </c>
      <c r="AP814" s="28" t="s">
        <v>1251</v>
      </c>
      <c r="AQ814" s="37">
        <v>1</v>
      </c>
      <c r="AR814" s="38">
        <v>13479711</v>
      </c>
      <c r="AS814" s="38">
        <v>340397</v>
      </c>
      <c r="AT814" s="38">
        <v>1157349</v>
      </c>
      <c r="AU814" s="38">
        <v>2859333</v>
      </c>
      <c r="AV814" s="38">
        <v>2178539</v>
      </c>
      <c r="AW814" s="38">
        <v>9531108</v>
      </c>
      <c r="AX814" s="38" t="s">
        <v>107</v>
      </c>
      <c r="AY814" s="38" t="s">
        <v>107</v>
      </c>
      <c r="AZ814" s="38">
        <v>340397</v>
      </c>
      <c r="BA814" s="38" t="s">
        <v>107</v>
      </c>
      <c r="BB814" s="38" t="s">
        <v>107</v>
      </c>
      <c r="BC814" s="38" t="s">
        <v>107</v>
      </c>
      <c r="BD814" s="38" t="s">
        <v>107</v>
      </c>
      <c r="BE814" s="38" t="s">
        <v>107</v>
      </c>
      <c r="BF814" s="38" t="s">
        <v>107</v>
      </c>
      <c r="BG814" s="38">
        <v>2587015</v>
      </c>
      <c r="BH814" s="38">
        <v>2587015</v>
      </c>
      <c r="BI814" s="38">
        <v>2178539</v>
      </c>
      <c r="BJ814" s="38">
        <v>2178539</v>
      </c>
      <c r="BK814" s="38" t="s">
        <v>107</v>
      </c>
      <c r="BL814" s="38" t="s">
        <v>107</v>
      </c>
      <c r="BM814" s="38">
        <v>408476</v>
      </c>
      <c r="BN814" s="38">
        <v>1633904</v>
      </c>
      <c r="BO814" s="38">
        <v>3812444</v>
      </c>
      <c r="BP814" s="38">
        <v>3812444</v>
      </c>
      <c r="BQ814" s="38">
        <v>136159</v>
      </c>
      <c r="BR814" s="38">
        <v>3540126</v>
      </c>
      <c r="BS814" s="38">
        <v>816952</v>
      </c>
      <c r="BT814" s="38">
        <v>3403968</v>
      </c>
      <c r="BU814" s="38">
        <v>3403968</v>
      </c>
      <c r="BV814" s="38">
        <v>3403968</v>
      </c>
      <c r="BW814" s="38">
        <v>2995491</v>
      </c>
      <c r="BX814" s="38">
        <v>272318</v>
      </c>
      <c r="BY814" s="38">
        <v>2723174</v>
      </c>
      <c r="BZ814" s="38">
        <v>8850315</v>
      </c>
      <c r="CA814" s="38" t="s">
        <v>107</v>
      </c>
      <c r="CB814" s="38">
        <v>1089270</v>
      </c>
      <c r="CC814" s="330">
        <v>0</v>
      </c>
      <c r="CD814" s="38">
        <v>8850315</v>
      </c>
      <c r="CE814" s="38">
        <v>6807934</v>
      </c>
      <c r="CF814" s="38">
        <v>9531108</v>
      </c>
      <c r="CG814" s="38">
        <v>13615869</v>
      </c>
      <c r="CH814" s="41" t="s">
        <v>113</v>
      </c>
      <c r="CI814" s="41" t="s">
        <v>113</v>
      </c>
      <c r="CJ814" s="41" t="s">
        <v>113</v>
      </c>
      <c r="CK814" s="41" t="s">
        <v>113</v>
      </c>
      <c r="CL814" s="41" t="s">
        <v>113</v>
      </c>
      <c r="CM814" s="41" t="s">
        <v>113</v>
      </c>
      <c r="CN814" s="41" t="s">
        <v>114</v>
      </c>
      <c r="CO814" s="42" t="s">
        <v>107</v>
      </c>
      <c r="CP814" s="28" t="s">
        <v>107</v>
      </c>
      <c r="CQ814" s="28" t="s">
        <v>107</v>
      </c>
      <c r="CR814" s="28" t="s">
        <v>107</v>
      </c>
      <c r="CS814" s="28" t="s">
        <v>107</v>
      </c>
      <c r="CT814" s="28" t="s">
        <v>107</v>
      </c>
      <c r="CU814" s="28" t="s">
        <v>107</v>
      </c>
      <c r="CV814" s="28" t="s">
        <v>107</v>
      </c>
      <c r="CW814" s="28" t="s">
        <v>107</v>
      </c>
      <c r="CX814" s="28" t="s">
        <v>107</v>
      </c>
      <c r="CY814" s="28" t="s">
        <v>107</v>
      </c>
      <c r="CZ814" s="28" t="s">
        <v>107</v>
      </c>
      <c r="DA814" s="28" t="s">
        <v>107</v>
      </c>
      <c r="DB814" s="28" t="s">
        <v>107</v>
      </c>
      <c r="DC814" s="28" t="s">
        <v>107</v>
      </c>
      <c r="DD814" s="332">
        <v>5020240</v>
      </c>
      <c r="DE814" s="43">
        <v>1</v>
      </c>
      <c r="DF814" s="390">
        <v>1</v>
      </c>
      <c r="DG814" s="310"/>
      <c r="DH814" s="203"/>
      <c r="DI814" s="279" t="str" cm="1">
        <f t="array" ref="DI814">+IF(AND(C814&lt;&gt;"Vehículos Eléctricos",C814&lt;&gt;"Vehículos Híbridos",AD814="PERCENTIL 50"),
     IF(VLOOKUP(_xlfn.TEXTJOIN("_",FALSE,C814:E814),BD_Perc!$A:$P,_xlfn.IFS(BD!AE814="Intervalo de precio 1",12,BD!AE814="Intervalo de precio 2",13),FALSE)&lt;=1,
     VLOOKUP(_xlfn.TEXTJOIN("_",FALSE,C814:E814),BD_Perc!$A:$P,16,FALSE),"Ok P50"),
     "Ok P30/70 ó Híbrido/Eléctrico")</f>
        <v>Ok P30/70 ó Híbrido/Eléctrico</v>
      </c>
      <c r="DJ814" s="279" t="str">
        <f t="shared" si="73"/>
        <v>Vehículos Convencionales_Pick Up_PICKUP DOBLE CAB - PLATON</v>
      </c>
      <c r="DK814" s="331">
        <f t="shared" si="77"/>
        <v>87400000</v>
      </c>
      <c r="DL814" s="326"/>
    </row>
    <row r="815" spans="1:116" ht="38.25">
      <c r="A815" s="28">
        <v>810</v>
      </c>
      <c r="B815" s="29" t="s">
        <v>254</v>
      </c>
      <c r="C815" s="29" t="s">
        <v>0</v>
      </c>
      <c r="D815" s="29" t="s">
        <v>665</v>
      </c>
      <c r="E815" s="42" t="s">
        <v>683</v>
      </c>
      <c r="F815" s="42" t="s">
        <v>338</v>
      </c>
      <c r="G815" s="30" t="s">
        <v>1721</v>
      </c>
      <c r="H815" s="42" t="s">
        <v>750</v>
      </c>
      <c r="I815" s="28">
        <v>40820002</v>
      </c>
      <c r="J815" s="28" t="s">
        <v>1722</v>
      </c>
      <c r="K815" s="31" t="s">
        <v>669</v>
      </c>
      <c r="L815" s="56">
        <v>86</v>
      </c>
      <c r="M815" s="33" t="s">
        <v>107</v>
      </c>
      <c r="N815" s="34">
        <v>72000000</v>
      </c>
      <c r="O815" s="34">
        <f>+IFERROR(VLOOKUP(I815,Precio_Fasecolda!A:C,3,FALSE),IFERROR(VLOOKUP(I815,Precio_Fasecolda!B:C,2,FALSE),N815))</f>
        <v>72000000</v>
      </c>
      <c r="P815" s="34">
        <f t="shared" si="74"/>
        <v>0</v>
      </c>
      <c r="Q815" s="28" t="s">
        <v>338</v>
      </c>
      <c r="R815" s="28" t="s">
        <v>2415</v>
      </c>
      <c r="S815" s="28" t="s">
        <v>112</v>
      </c>
      <c r="T815" s="28" t="s">
        <v>107</v>
      </c>
      <c r="U815" s="28" t="s">
        <v>107</v>
      </c>
      <c r="V815" s="42" t="s">
        <v>107</v>
      </c>
      <c r="W815" s="28" t="s">
        <v>107</v>
      </c>
      <c r="X815" s="28" t="s">
        <v>107</v>
      </c>
      <c r="Y815" s="28" t="str">
        <f t="shared" si="75"/>
        <v>N.A.</v>
      </c>
      <c r="Z815" s="292">
        <f t="shared" si="72"/>
        <v>69120000</v>
      </c>
      <c r="AA815" s="28" cm="1">
        <f t="array" aca="1" ref="AA815" ca="1">_xlfn.IFS(DK815&lt;$DK$4,1,AND(DK815&gt;=$DK$4,DK815&lt;=$AA$4),2,DK815&gt;$AA$4,3)</f>
        <v>2</v>
      </c>
      <c r="AB815" s="28">
        <v>0</v>
      </c>
      <c r="AC815" s="28" cm="1">
        <f t="array" aca="1" ref="AC815" ca="1">IF(AB815="PERCENTIL 30","",_xlfn.IFS(DK815&lt;$AC$4,1,DK815&gt;$AC$4,2))</f>
        <v>1</v>
      </c>
      <c r="AD815" s="28" t="str">
        <f>+IFERROR(VLOOKUP(_xlfn.TEXTJOIN("_", FALSE, C815:E815), BD_Perc!$A:$O, 15, FALSE),"Segmentación no encontrada o vehículo inactivo")</f>
        <v>PERCENTIL 30-70</v>
      </c>
      <c r="AE815" s="28" t="str" cm="1">
        <f t="array" ref="AE815">_xlfn.IFS(
    AD815 = "PERCENTIL 50",
    _xlfn.IFS(
        BD!DK815 &lt; VLOOKUP(_xlfn.TEXTJOIN("_", FALSE, C815:E815), BD_Perc!$A:$O, 11, FALSE), "Intervalo de precio 1",
        BD!DK815 &gt;= VLOOKUP(_xlfn.TEXTJOIN("_", FALSE, C815:E815), BD_Perc!$A:$O, 11, FALSE), "Intervalo de precio 2"
    ),
    AD815 = "PERCENTIL 30-70",
    _xlfn.IFS(
        BD!DK815 &lt; VLOOKUP(_xlfn.TEXTJOIN("_", FALSE, C815:E815), BD_Perc!$A:$O, 6, FALSE), "Intervalo de precio 1",
        BD!DK815 &lt; VLOOKUP(_xlfn.TEXTJOIN("_", FALSE, C815:E815), BD_Perc!$A:$O, 7, FALSE), "Intervalo de precio 2",
        BD!DK815 &gt;= VLOOKUP(_xlfn.TEXTJOIN("_", FALSE, C815:E815), BD_Perc!$A:$O, 7, FALSE), "Intervalo de precio 3"
    ),
    AD815="Segmentación no encontrada o vehículo inactivo","Segmentación no encontrada o vehículo inactivo"
)</f>
        <v>Intervalo de precio 1</v>
      </c>
      <c r="AF815" s="57" t="s">
        <v>2412</v>
      </c>
      <c r="AG815" s="35" t="b">
        <f t="shared" si="76"/>
        <v>1</v>
      </c>
      <c r="AH815" s="207">
        <v>0.04</v>
      </c>
      <c r="AI815" s="207">
        <v>4.4999999999999998E-2</v>
      </c>
      <c r="AJ815" s="207">
        <v>0.05</v>
      </c>
      <c r="AK815" s="207">
        <v>5.5E-2</v>
      </c>
      <c r="AL815" s="207">
        <v>6.5000000000000002E-2</v>
      </c>
      <c r="AM815" s="207">
        <v>7.0000000000000007E-2</v>
      </c>
      <c r="AN815" s="28" t="s">
        <v>1251</v>
      </c>
      <c r="AO815" s="28" t="s">
        <v>1251</v>
      </c>
      <c r="AP815" s="28" t="s">
        <v>1251</v>
      </c>
      <c r="AQ815" s="37">
        <v>1</v>
      </c>
      <c r="AR815" s="38">
        <v>13479711</v>
      </c>
      <c r="AS815" s="38">
        <v>340397</v>
      </c>
      <c r="AT815" s="38">
        <v>1157349</v>
      </c>
      <c r="AU815" s="38">
        <v>2859333</v>
      </c>
      <c r="AV815" s="38">
        <v>2178539</v>
      </c>
      <c r="AW815" s="38">
        <v>9531108</v>
      </c>
      <c r="AX815" s="38" t="s">
        <v>107</v>
      </c>
      <c r="AY815" s="38">
        <v>816952</v>
      </c>
      <c r="AZ815" s="38">
        <v>340397</v>
      </c>
      <c r="BA815" s="38" t="s">
        <v>107</v>
      </c>
      <c r="BB815" s="38" t="s">
        <v>107</v>
      </c>
      <c r="BC815" s="38" t="s">
        <v>107</v>
      </c>
      <c r="BD815" s="38" t="s">
        <v>107</v>
      </c>
      <c r="BE815" s="38" t="s">
        <v>107</v>
      </c>
      <c r="BF815" s="38">
        <v>2178539</v>
      </c>
      <c r="BG815" s="38">
        <v>2587015</v>
      </c>
      <c r="BH815" s="38">
        <v>2587015</v>
      </c>
      <c r="BI815" s="38">
        <v>2178539</v>
      </c>
      <c r="BJ815" s="38">
        <v>2178539</v>
      </c>
      <c r="BK815" s="38" t="s">
        <v>107</v>
      </c>
      <c r="BL815" s="38">
        <v>1770063</v>
      </c>
      <c r="BM815" s="38">
        <v>408476</v>
      </c>
      <c r="BN815" s="38">
        <v>1633904</v>
      </c>
      <c r="BO815" s="38">
        <v>1633904</v>
      </c>
      <c r="BP815" s="38">
        <v>3812444</v>
      </c>
      <c r="BQ815" s="38">
        <v>136159</v>
      </c>
      <c r="BR815" s="38">
        <v>3540126</v>
      </c>
      <c r="BS815" s="38">
        <v>816952</v>
      </c>
      <c r="BT815" s="38">
        <v>2587015</v>
      </c>
      <c r="BU815" s="38">
        <v>2587015</v>
      </c>
      <c r="BV815" s="38">
        <v>2587015</v>
      </c>
      <c r="BW815" s="38">
        <v>2995491</v>
      </c>
      <c r="BX815" s="38">
        <v>272318</v>
      </c>
      <c r="BY815" s="38">
        <v>2723174</v>
      </c>
      <c r="BZ815" s="38">
        <v>8850315</v>
      </c>
      <c r="CA815" s="38" t="s">
        <v>107</v>
      </c>
      <c r="CB815" s="38">
        <v>1089270</v>
      </c>
      <c r="CC815" s="330">
        <v>0</v>
      </c>
      <c r="CD815" s="38">
        <v>8850315</v>
      </c>
      <c r="CE815" s="38">
        <v>6807934</v>
      </c>
      <c r="CF815" s="38">
        <v>9531108</v>
      </c>
      <c r="CG815" s="38">
        <v>13615869</v>
      </c>
      <c r="CH815" s="41" t="s">
        <v>114</v>
      </c>
      <c r="CI815" s="41" t="s">
        <v>114</v>
      </c>
      <c r="CJ815" s="41" t="s">
        <v>113</v>
      </c>
      <c r="CK815" s="41" t="s">
        <v>113</v>
      </c>
      <c r="CL815" s="41" t="s">
        <v>113</v>
      </c>
      <c r="CM815" s="41" t="s">
        <v>113</v>
      </c>
      <c r="CN815" s="41" t="s">
        <v>114</v>
      </c>
      <c r="CO815" s="42" t="s">
        <v>107</v>
      </c>
      <c r="CP815" s="28" t="s">
        <v>107</v>
      </c>
      <c r="CQ815" s="28" t="s">
        <v>107</v>
      </c>
      <c r="CR815" s="28" t="s">
        <v>107</v>
      </c>
      <c r="CS815" s="28" t="s">
        <v>107</v>
      </c>
      <c r="CT815" s="28" t="s">
        <v>107</v>
      </c>
      <c r="CU815" s="28" t="s">
        <v>107</v>
      </c>
      <c r="CV815" s="28" t="s">
        <v>107</v>
      </c>
      <c r="CW815" s="28" t="s">
        <v>107</v>
      </c>
      <c r="CX815" s="28" t="s">
        <v>107</v>
      </c>
      <c r="CY815" s="28" t="s">
        <v>107</v>
      </c>
      <c r="CZ815" s="28" t="s">
        <v>107</v>
      </c>
      <c r="DA815" s="28" t="s">
        <v>107</v>
      </c>
      <c r="DB815" s="28" t="s">
        <v>107</v>
      </c>
      <c r="DC815" s="28" t="s">
        <v>107</v>
      </c>
      <c r="DD815" s="332">
        <v>4798747</v>
      </c>
      <c r="DE815" s="43">
        <v>1</v>
      </c>
      <c r="DF815" s="390">
        <v>1</v>
      </c>
      <c r="DG815" s="310"/>
      <c r="DH815" s="203"/>
      <c r="DI815" s="279" t="str" cm="1">
        <f t="array" ref="DI815">+IF(AND(C815&lt;&gt;"Vehículos Eléctricos",C815&lt;&gt;"Vehículos Híbridos",AD815="PERCENTIL 50"),
     IF(VLOOKUP(_xlfn.TEXTJOIN("_",FALSE,C815:E815),BD_Perc!$A:$P,_xlfn.IFS(BD!AE815="Intervalo de precio 1",12,BD!AE815="Intervalo de precio 2",13),FALSE)&lt;=1,
     VLOOKUP(_xlfn.TEXTJOIN("_",FALSE,C815:E815),BD_Perc!$A:$P,16,FALSE),"Ok P50"),
     "Ok P30/70 ó Híbrido/Eléctrico")</f>
        <v>Ok P30/70 ó Híbrido/Eléctrico</v>
      </c>
      <c r="DJ815" s="279" t="str">
        <f t="shared" si="73"/>
        <v>Vehículos Convencionales_Pick Up_PICKUP SENCILLA - PLATON</v>
      </c>
      <c r="DK815" s="331">
        <f t="shared" si="77"/>
        <v>69120000</v>
      </c>
      <c r="DL815" s="326"/>
    </row>
    <row r="816" spans="1:116" ht="51">
      <c r="A816" s="28">
        <v>811</v>
      </c>
      <c r="B816" s="29" t="s">
        <v>254</v>
      </c>
      <c r="C816" s="29" t="s">
        <v>0</v>
      </c>
      <c r="D816" s="29" t="s">
        <v>665</v>
      </c>
      <c r="E816" s="42" t="s">
        <v>666</v>
      </c>
      <c r="F816" s="42" t="s">
        <v>346</v>
      </c>
      <c r="G816" s="30" t="s">
        <v>1723</v>
      </c>
      <c r="H816" s="42" t="s">
        <v>750</v>
      </c>
      <c r="I816" s="28">
        <v>40821005</v>
      </c>
      <c r="J816" s="28" t="s">
        <v>1724</v>
      </c>
      <c r="K816" s="31" t="s">
        <v>686</v>
      </c>
      <c r="L816" s="56">
        <v>305</v>
      </c>
      <c r="M816" s="33" t="s">
        <v>107</v>
      </c>
      <c r="N816" s="34">
        <v>264000000</v>
      </c>
      <c r="O816" s="34">
        <f>+IFERROR(VLOOKUP(I816,Precio_Fasecolda!A:C,3,FALSE),IFERROR(VLOOKUP(I816,Precio_Fasecolda!B:C,2,FALSE),N816))</f>
        <v>264000000</v>
      </c>
      <c r="P816" s="34">
        <f t="shared" si="74"/>
        <v>0</v>
      </c>
      <c r="Q816" s="28" t="s">
        <v>346</v>
      </c>
      <c r="R816" s="28" t="s">
        <v>130</v>
      </c>
      <c r="S816" s="28" t="s">
        <v>112</v>
      </c>
      <c r="T816" s="28" t="s">
        <v>107</v>
      </c>
      <c r="U816" s="28" t="s">
        <v>107</v>
      </c>
      <c r="V816" s="42" t="s">
        <v>107</v>
      </c>
      <c r="W816" s="28" t="s">
        <v>107</v>
      </c>
      <c r="X816" s="28" t="s">
        <v>107</v>
      </c>
      <c r="Y816" s="28" t="str">
        <f t="shared" si="75"/>
        <v>N.A.</v>
      </c>
      <c r="Z816" s="292">
        <f t="shared" si="72"/>
        <v>248160000</v>
      </c>
      <c r="AA816" s="28" cm="1">
        <f t="array" aca="1" ref="AA816" ca="1">_xlfn.IFS(DK816&lt;$DK$4,1,AND(DK816&gt;=$DK$4,DK816&lt;=$AA$4),2,DK816&gt;$AA$4,3)</f>
        <v>3</v>
      </c>
      <c r="AB816" s="28">
        <v>0</v>
      </c>
      <c r="AC816" s="28" cm="1">
        <f t="array" aca="1" ref="AC816" ca="1">IF(AB816="PERCENTIL 30","",_xlfn.IFS(DK816&lt;$AC$4,1,DK816&gt;$AC$4,2))</f>
        <v>2</v>
      </c>
      <c r="AD816" s="28" t="str">
        <f>+IFERROR(VLOOKUP(_xlfn.TEXTJOIN("_", FALSE, C816:E816), BD_Perc!$A:$O, 15, FALSE),"Segmentación no encontrada o vehículo inactivo")</f>
        <v>PERCENTIL 30-70</v>
      </c>
      <c r="AE816" s="28" t="str" cm="1">
        <f t="array" ref="AE816">_xlfn.IFS(
    AD816 = "PERCENTIL 50",
    _xlfn.IFS(
        BD!DK816 &lt; VLOOKUP(_xlfn.TEXTJOIN("_", FALSE, C816:E816), BD_Perc!$A:$O, 11, FALSE), "Intervalo de precio 1",
        BD!DK816 &gt;= VLOOKUP(_xlfn.TEXTJOIN("_", FALSE, C816:E816), BD_Perc!$A:$O, 11, FALSE), "Intervalo de precio 2"
    ),
    AD816 = "PERCENTIL 30-70",
    _xlfn.IFS(
        BD!DK816 &lt; VLOOKUP(_xlfn.TEXTJOIN("_", FALSE, C816:E816), BD_Perc!$A:$O, 6, FALSE), "Intervalo de precio 1",
        BD!DK816 &lt; VLOOKUP(_xlfn.TEXTJOIN("_", FALSE, C816:E816), BD_Perc!$A:$O, 7, FALSE), "Intervalo de precio 2",
        BD!DK816 &gt;= VLOOKUP(_xlfn.TEXTJOIN("_", FALSE, C816:E816), BD_Perc!$A:$O, 7, FALSE), "Intervalo de precio 3"
    ),
    AD816="Segmentación no encontrada o vehículo inactivo","Segmentación no encontrada o vehículo inactivo"
)</f>
        <v>Intervalo de precio 3</v>
      </c>
      <c r="AF816" s="57" t="s">
        <v>2414</v>
      </c>
      <c r="AG816" s="35" t="b">
        <f t="shared" si="76"/>
        <v>1</v>
      </c>
      <c r="AH816" s="207">
        <v>0.06</v>
      </c>
      <c r="AI816" s="207">
        <v>7.0000000000000007E-2</v>
      </c>
      <c r="AJ816" s="207">
        <v>0.08</v>
      </c>
      <c r="AK816" s="207">
        <v>0.09</v>
      </c>
      <c r="AL816" s="207">
        <v>0.1</v>
      </c>
      <c r="AM816" s="207">
        <v>0.12</v>
      </c>
      <c r="AN816" s="28" t="s">
        <v>1251</v>
      </c>
      <c r="AO816" s="28" t="s">
        <v>1251</v>
      </c>
      <c r="AP816" s="28" t="s">
        <v>1251</v>
      </c>
      <c r="AQ816" s="37">
        <v>1</v>
      </c>
      <c r="AR816" s="38">
        <v>13479711</v>
      </c>
      <c r="AS816" s="38">
        <v>340397</v>
      </c>
      <c r="AT816" s="38">
        <v>1157349</v>
      </c>
      <c r="AU816" s="38">
        <v>2859333</v>
      </c>
      <c r="AV816" s="38">
        <v>2178539</v>
      </c>
      <c r="AW816" s="38">
        <v>9531108</v>
      </c>
      <c r="AX816" s="38" t="s">
        <v>107</v>
      </c>
      <c r="AY816" s="38">
        <v>1157349</v>
      </c>
      <c r="AZ816" s="38">
        <v>340397</v>
      </c>
      <c r="BA816" s="38" t="s">
        <v>107</v>
      </c>
      <c r="BB816" s="38" t="s">
        <v>107</v>
      </c>
      <c r="BC816" s="38" t="s">
        <v>107</v>
      </c>
      <c r="BD816" s="38" t="s">
        <v>107</v>
      </c>
      <c r="BE816" s="38" t="s">
        <v>107</v>
      </c>
      <c r="BF816" s="38">
        <v>2178539</v>
      </c>
      <c r="BG816" s="38">
        <v>2587015</v>
      </c>
      <c r="BH816" s="38">
        <v>2587015</v>
      </c>
      <c r="BI816" s="38">
        <v>2178539</v>
      </c>
      <c r="BJ816" s="38">
        <v>2178539</v>
      </c>
      <c r="BK816" s="38" t="s">
        <v>107</v>
      </c>
      <c r="BL816" s="38" t="s">
        <v>107</v>
      </c>
      <c r="BM816" s="38">
        <v>408476</v>
      </c>
      <c r="BN816" s="38">
        <v>1633904</v>
      </c>
      <c r="BO816" s="38">
        <v>3812444</v>
      </c>
      <c r="BP816" s="38">
        <v>3812444</v>
      </c>
      <c r="BQ816" s="38">
        <v>136159</v>
      </c>
      <c r="BR816" s="38">
        <v>3540126</v>
      </c>
      <c r="BS816" s="38">
        <v>816952</v>
      </c>
      <c r="BT816" s="38">
        <v>3403968</v>
      </c>
      <c r="BU816" s="38">
        <v>3403968</v>
      </c>
      <c r="BV816" s="38">
        <v>3403968</v>
      </c>
      <c r="BW816" s="38">
        <v>2995491</v>
      </c>
      <c r="BX816" s="38">
        <v>272318</v>
      </c>
      <c r="BY816" s="38">
        <v>2723174</v>
      </c>
      <c r="BZ816" s="38">
        <v>8850315</v>
      </c>
      <c r="CA816" s="38" t="s">
        <v>107</v>
      </c>
      <c r="CB816" s="38">
        <v>1089270</v>
      </c>
      <c r="CC816" s="330">
        <v>0</v>
      </c>
      <c r="CD816" s="38">
        <v>8850315</v>
      </c>
      <c r="CE816" s="38">
        <v>6807934</v>
      </c>
      <c r="CF816" s="38">
        <v>9531108</v>
      </c>
      <c r="CG816" s="38">
        <v>13615869</v>
      </c>
      <c r="CH816" s="41" t="s">
        <v>113</v>
      </c>
      <c r="CI816" s="41" t="s">
        <v>113</v>
      </c>
      <c r="CJ816" s="41" t="s">
        <v>113</v>
      </c>
      <c r="CK816" s="41" t="s">
        <v>113</v>
      </c>
      <c r="CL816" s="41" t="s">
        <v>113</v>
      </c>
      <c r="CM816" s="41" t="s">
        <v>113</v>
      </c>
      <c r="CN816" s="41" t="s">
        <v>114</v>
      </c>
      <c r="CO816" s="42" t="s">
        <v>107</v>
      </c>
      <c r="CP816" s="28" t="s">
        <v>107</v>
      </c>
      <c r="CQ816" s="28" t="s">
        <v>107</v>
      </c>
      <c r="CR816" s="28" t="s">
        <v>107</v>
      </c>
      <c r="CS816" s="28" t="s">
        <v>107</v>
      </c>
      <c r="CT816" s="28" t="s">
        <v>107</v>
      </c>
      <c r="CU816" s="28" t="s">
        <v>107</v>
      </c>
      <c r="CV816" s="28" t="s">
        <v>107</v>
      </c>
      <c r="CW816" s="28" t="s">
        <v>107</v>
      </c>
      <c r="CX816" s="28" t="s">
        <v>107</v>
      </c>
      <c r="CY816" s="28" t="s">
        <v>107</v>
      </c>
      <c r="CZ816" s="28" t="s">
        <v>107</v>
      </c>
      <c r="DA816" s="28" t="s">
        <v>107</v>
      </c>
      <c r="DB816" s="28" t="s">
        <v>107</v>
      </c>
      <c r="DC816" s="28" t="s">
        <v>107</v>
      </c>
      <c r="DD816" s="332">
        <v>4641650</v>
      </c>
      <c r="DE816" s="43">
        <v>1</v>
      </c>
      <c r="DF816" s="390">
        <v>1</v>
      </c>
      <c r="DG816" s="310"/>
      <c r="DH816" s="203"/>
      <c r="DI816" s="279" t="str" cm="1">
        <f t="array" ref="DI816">+IF(AND(C816&lt;&gt;"Vehículos Eléctricos",C816&lt;&gt;"Vehículos Híbridos",AD816="PERCENTIL 50"),
     IF(VLOOKUP(_xlfn.TEXTJOIN("_",FALSE,C816:E816),BD_Perc!$A:$P,_xlfn.IFS(BD!AE816="Intervalo de precio 1",12,BD!AE816="Intervalo de precio 2",13),FALSE)&lt;=1,
     VLOOKUP(_xlfn.TEXTJOIN("_",FALSE,C816:E816),BD_Perc!$A:$P,16,FALSE),"Ok P50"),
     "Ok P30/70 ó Híbrido/Eléctrico")</f>
        <v>Ok P30/70 ó Híbrido/Eléctrico</v>
      </c>
      <c r="DJ816" s="279" t="str">
        <f t="shared" si="73"/>
        <v>Vehículos Convencionales_Pick Up_PICKUP DOBLE CAB - PLATON</v>
      </c>
      <c r="DK816" s="331">
        <f t="shared" si="77"/>
        <v>248160000</v>
      </c>
      <c r="DL816" s="326"/>
    </row>
    <row r="817" spans="1:116" ht="38.25">
      <c r="A817" s="28">
        <v>812</v>
      </c>
      <c r="B817" s="29" t="s">
        <v>254</v>
      </c>
      <c r="C817" s="29" t="s">
        <v>0</v>
      </c>
      <c r="D817" s="29" t="s">
        <v>665</v>
      </c>
      <c r="E817" s="42" t="s">
        <v>666</v>
      </c>
      <c r="F817" s="42" t="s">
        <v>346</v>
      </c>
      <c r="G817" s="30" t="s">
        <v>1725</v>
      </c>
      <c r="H817" s="42" t="s">
        <v>750</v>
      </c>
      <c r="I817" s="28">
        <v>40821006</v>
      </c>
      <c r="J817" s="28" t="s">
        <v>1726</v>
      </c>
      <c r="K817" s="31" t="s">
        <v>686</v>
      </c>
      <c r="L817" s="56">
        <v>410</v>
      </c>
      <c r="M817" s="33" t="s">
        <v>107</v>
      </c>
      <c r="N817" s="34">
        <v>247000000</v>
      </c>
      <c r="O817" s="34">
        <f>+IFERROR(VLOOKUP(I817,Precio_Fasecolda!A:C,3,FALSE),IFERROR(VLOOKUP(I817,Precio_Fasecolda!B:C,2,FALSE),N817))</f>
        <v>247000000</v>
      </c>
      <c r="P817" s="34">
        <f t="shared" si="74"/>
        <v>0</v>
      </c>
      <c r="Q817" s="28" t="s">
        <v>346</v>
      </c>
      <c r="R817" s="28" t="s">
        <v>130</v>
      </c>
      <c r="S817" s="28" t="s">
        <v>112</v>
      </c>
      <c r="T817" s="28" t="s">
        <v>107</v>
      </c>
      <c r="U817" s="28" t="s">
        <v>107</v>
      </c>
      <c r="V817" s="42" t="s">
        <v>107</v>
      </c>
      <c r="W817" s="28" t="s">
        <v>107</v>
      </c>
      <c r="X817" s="28" t="s">
        <v>107</v>
      </c>
      <c r="Y817" s="28" t="str">
        <f t="shared" si="75"/>
        <v>N.A.</v>
      </c>
      <c r="Z817" s="292">
        <f t="shared" si="72"/>
        <v>232180000</v>
      </c>
      <c r="AA817" s="28" cm="1">
        <f t="array" aca="1" ref="AA817" ca="1">_xlfn.IFS(DK817&lt;$DK$4,1,AND(DK817&gt;=$DK$4,DK817&lt;=$AA$4),2,DK817&gt;$AA$4,3)</f>
        <v>3</v>
      </c>
      <c r="AB817" s="28">
        <v>0</v>
      </c>
      <c r="AC817" s="28" cm="1">
        <f t="array" aca="1" ref="AC817" ca="1">IF(AB817="PERCENTIL 30","",_xlfn.IFS(DK817&lt;$AC$4,1,DK817&gt;$AC$4,2))</f>
        <v>2</v>
      </c>
      <c r="AD817" s="28" t="str">
        <f>+IFERROR(VLOOKUP(_xlfn.TEXTJOIN("_", FALSE, C817:E817), BD_Perc!$A:$O, 15, FALSE),"Segmentación no encontrada o vehículo inactivo")</f>
        <v>PERCENTIL 30-70</v>
      </c>
      <c r="AE817" s="28" t="str" cm="1">
        <f t="array" ref="AE817">_xlfn.IFS(
    AD817 = "PERCENTIL 50",
    _xlfn.IFS(
        BD!DK817 &lt; VLOOKUP(_xlfn.TEXTJOIN("_", FALSE, C817:E817), BD_Perc!$A:$O, 11, FALSE), "Intervalo de precio 1",
        BD!DK817 &gt;= VLOOKUP(_xlfn.TEXTJOIN("_", FALSE, C817:E817), BD_Perc!$A:$O, 11, FALSE), "Intervalo de precio 2"
    ),
    AD817 = "PERCENTIL 30-70",
    _xlfn.IFS(
        BD!DK817 &lt; VLOOKUP(_xlfn.TEXTJOIN("_", FALSE, C817:E817), BD_Perc!$A:$O, 6, FALSE), "Intervalo de precio 1",
        BD!DK817 &lt; VLOOKUP(_xlfn.TEXTJOIN("_", FALSE, C817:E817), BD_Perc!$A:$O, 7, FALSE), "Intervalo de precio 2",
        BD!DK817 &gt;= VLOOKUP(_xlfn.TEXTJOIN("_", FALSE, C817:E817), BD_Perc!$A:$O, 7, FALSE), "Intervalo de precio 3"
    ),
    AD817="Segmentación no encontrada o vehículo inactivo","Segmentación no encontrada o vehículo inactivo"
)</f>
        <v>Intervalo de precio 3</v>
      </c>
      <c r="AF817" s="57" t="s">
        <v>2414</v>
      </c>
      <c r="AG817" s="35" t="b">
        <f t="shared" si="76"/>
        <v>1</v>
      </c>
      <c r="AH817" s="207">
        <v>0.06</v>
      </c>
      <c r="AI817" s="207">
        <v>7.0000000000000007E-2</v>
      </c>
      <c r="AJ817" s="207">
        <v>0.08</v>
      </c>
      <c r="AK817" s="207">
        <v>0.09</v>
      </c>
      <c r="AL817" s="207">
        <v>0.1</v>
      </c>
      <c r="AM817" s="207">
        <v>0.12</v>
      </c>
      <c r="AN817" s="28" t="s">
        <v>1251</v>
      </c>
      <c r="AO817" s="28" t="s">
        <v>1251</v>
      </c>
      <c r="AP817" s="28" t="s">
        <v>1251</v>
      </c>
      <c r="AQ817" s="37">
        <v>1</v>
      </c>
      <c r="AR817" s="38">
        <v>13479711</v>
      </c>
      <c r="AS817" s="38">
        <v>340397</v>
      </c>
      <c r="AT817" s="38">
        <v>1157349</v>
      </c>
      <c r="AU817" s="38">
        <v>2859333</v>
      </c>
      <c r="AV817" s="38">
        <v>2178539</v>
      </c>
      <c r="AW817" s="38">
        <v>9531108</v>
      </c>
      <c r="AX817" s="38" t="s">
        <v>107</v>
      </c>
      <c r="AY817" s="38">
        <v>1157349</v>
      </c>
      <c r="AZ817" s="38">
        <v>340397</v>
      </c>
      <c r="BA817" s="38" t="s">
        <v>107</v>
      </c>
      <c r="BB817" s="38" t="s">
        <v>107</v>
      </c>
      <c r="BC817" s="38" t="s">
        <v>107</v>
      </c>
      <c r="BD817" s="38" t="s">
        <v>107</v>
      </c>
      <c r="BE817" s="38" t="s">
        <v>107</v>
      </c>
      <c r="BF817" s="38">
        <v>2178539</v>
      </c>
      <c r="BG817" s="38">
        <v>2587015</v>
      </c>
      <c r="BH817" s="38">
        <v>2587015</v>
      </c>
      <c r="BI817" s="38">
        <v>2178539</v>
      </c>
      <c r="BJ817" s="38">
        <v>2178539</v>
      </c>
      <c r="BK817" s="38" t="s">
        <v>107</v>
      </c>
      <c r="BL817" s="38" t="s">
        <v>107</v>
      </c>
      <c r="BM817" s="38">
        <v>408476</v>
      </c>
      <c r="BN817" s="38">
        <v>1633904</v>
      </c>
      <c r="BO817" s="38">
        <v>3812444</v>
      </c>
      <c r="BP817" s="38">
        <v>3812444</v>
      </c>
      <c r="BQ817" s="38">
        <v>136159</v>
      </c>
      <c r="BR817" s="38">
        <v>3540126</v>
      </c>
      <c r="BS817" s="38">
        <v>816952</v>
      </c>
      <c r="BT817" s="38">
        <v>3403968</v>
      </c>
      <c r="BU817" s="38">
        <v>3403968</v>
      </c>
      <c r="BV817" s="38">
        <v>3403968</v>
      </c>
      <c r="BW817" s="38">
        <v>2995491</v>
      </c>
      <c r="BX817" s="38">
        <v>272318</v>
      </c>
      <c r="BY817" s="38">
        <v>2723174</v>
      </c>
      <c r="BZ817" s="38">
        <v>8850315</v>
      </c>
      <c r="CA817" s="38" t="s">
        <v>107</v>
      </c>
      <c r="CB817" s="38">
        <v>1089270</v>
      </c>
      <c r="CC817" s="330">
        <v>0</v>
      </c>
      <c r="CD817" s="38">
        <v>8850315</v>
      </c>
      <c r="CE817" s="38">
        <v>6807934</v>
      </c>
      <c r="CF817" s="38">
        <v>9531108</v>
      </c>
      <c r="CG817" s="38">
        <v>13615869</v>
      </c>
      <c r="CH817" s="41" t="s">
        <v>113</v>
      </c>
      <c r="CI817" s="41" t="s">
        <v>113</v>
      </c>
      <c r="CJ817" s="41" t="s">
        <v>113</v>
      </c>
      <c r="CK817" s="41" t="s">
        <v>113</v>
      </c>
      <c r="CL817" s="41" t="s">
        <v>113</v>
      </c>
      <c r="CM817" s="41" t="s">
        <v>113</v>
      </c>
      <c r="CN817" s="41" t="s">
        <v>114</v>
      </c>
      <c r="CO817" s="42" t="s">
        <v>107</v>
      </c>
      <c r="CP817" s="28" t="s">
        <v>107</v>
      </c>
      <c r="CQ817" s="28" t="s">
        <v>107</v>
      </c>
      <c r="CR817" s="28" t="s">
        <v>107</v>
      </c>
      <c r="CS817" s="28" t="s">
        <v>107</v>
      </c>
      <c r="CT817" s="28" t="s">
        <v>107</v>
      </c>
      <c r="CU817" s="28" t="s">
        <v>107</v>
      </c>
      <c r="CV817" s="28" t="s">
        <v>107</v>
      </c>
      <c r="CW817" s="28" t="s">
        <v>107</v>
      </c>
      <c r="CX817" s="28" t="s">
        <v>107</v>
      </c>
      <c r="CY817" s="28" t="s">
        <v>107</v>
      </c>
      <c r="CZ817" s="28" t="s">
        <v>107</v>
      </c>
      <c r="DA817" s="28" t="s">
        <v>107</v>
      </c>
      <c r="DB817" s="28" t="s">
        <v>107</v>
      </c>
      <c r="DC817" s="28" t="s">
        <v>107</v>
      </c>
      <c r="DD817" s="332">
        <v>4641650</v>
      </c>
      <c r="DE817" s="43">
        <v>1</v>
      </c>
      <c r="DF817" s="390">
        <v>1</v>
      </c>
      <c r="DG817" s="310"/>
      <c r="DH817" s="113" t="s">
        <v>2332</v>
      </c>
      <c r="DI817" s="279" t="str" cm="1">
        <f t="array" ref="DI817">+IF(AND(C817&lt;&gt;"Vehículos Eléctricos",C817&lt;&gt;"Vehículos Híbridos",AD817="PERCENTIL 50"),
     IF(VLOOKUP(_xlfn.TEXTJOIN("_",FALSE,C817:E817),BD_Perc!$A:$P,_xlfn.IFS(BD!AE817="Intervalo de precio 1",12,BD!AE817="Intervalo de precio 2",13),FALSE)&lt;=1,
     VLOOKUP(_xlfn.TEXTJOIN("_",FALSE,C817:E817),BD_Perc!$A:$P,16,FALSE),"Ok P50"),
     "Ok P30/70 ó Híbrido/Eléctrico")</f>
        <v>Ok P30/70 ó Híbrido/Eléctrico</v>
      </c>
      <c r="DJ817" s="279" t="str">
        <f t="shared" si="73"/>
        <v>Vehículos Convencionales_Pick Up_PICKUP DOBLE CAB - PLATON</v>
      </c>
      <c r="DK817" s="331">
        <f t="shared" si="77"/>
        <v>232180000</v>
      </c>
      <c r="DL817" s="326"/>
    </row>
    <row r="818" spans="1:116" ht="25.5">
      <c r="A818" s="28">
        <v>813</v>
      </c>
      <c r="B818" s="29" t="s">
        <v>254</v>
      </c>
      <c r="C818" s="29" t="s">
        <v>0</v>
      </c>
      <c r="D818" s="29" t="s">
        <v>665</v>
      </c>
      <c r="E818" s="42" t="s">
        <v>666</v>
      </c>
      <c r="F818" s="42" t="s">
        <v>346</v>
      </c>
      <c r="G818" s="29" t="s">
        <v>1727</v>
      </c>
      <c r="H818" s="42" t="s">
        <v>400</v>
      </c>
      <c r="I818" s="28">
        <v>3021095</v>
      </c>
      <c r="J818" s="28" t="s">
        <v>1728</v>
      </c>
      <c r="K818" s="31" t="s">
        <v>674</v>
      </c>
      <c r="L818" s="32">
        <v>197</v>
      </c>
      <c r="M818" s="33" t="s">
        <v>107</v>
      </c>
      <c r="N818" s="44">
        <v>215000000</v>
      </c>
      <c r="O818" s="34">
        <f>+IFERROR(VLOOKUP(I818,Precio_Fasecolda!A:C,3,FALSE),IFERROR(VLOOKUP(I818,Precio_Fasecolda!B:C,2,FALSE),N818))</f>
        <v>215000000</v>
      </c>
      <c r="P818" s="34">
        <f t="shared" si="74"/>
        <v>0</v>
      </c>
      <c r="Q818" s="28" t="s">
        <v>346</v>
      </c>
      <c r="R818" s="28" t="s">
        <v>130</v>
      </c>
      <c r="S818" s="28" t="s">
        <v>360</v>
      </c>
      <c r="T818" s="28" t="s">
        <v>107</v>
      </c>
      <c r="U818" s="28" t="s">
        <v>107</v>
      </c>
      <c r="V818" s="42" t="s">
        <v>107</v>
      </c>
      <c r="W818" s="28" t="s">
        <v>107</v>
      </c>
      <c r="X818" s="28" t="s">
        <v>107</v>
      </c>
      <c r="Y818" s="28" t="str">
        <f t="shared" si="75"/>
        <v>N.A.</v>
      </c>
      <c r="Z818" s="292">
        <f t="shared" si="72"/>
        <v>204250000</v>
      </c>
      <c r="AA818" s="28" cm="1">
        <f t="array" aca="1" ref="AA818" ca="1">_xlfn.IFS(DK818&lt;$DK$4,1,AND(DK818&gt;=$DK$4,DK818&lt;=$AA$4),2,DK818&gt;$AA$4,3)</f>
        <v>2</v>
      </c>
      <c r="AB818" s="28">
        <v>0</v>
      </c>
      <c r="AC818" s="28" cm="1">
        <f t="array" aca="1" ref="AC818" ca="1">IF(AB818="PERCENTIL 30","",_xlfn.IFS(DK818&lt;$AC$4,1,DK818&gt;$AC$4,2))</f>
        <v>2</v>
      </c>
      <c r="AD818" s="28" t="str">
        <f>+IFERROR(VLOOKUP(_xlfn.TEXTJOIN("_", FALSE, C818:E818), BD_Perc!$A:$O, 15, FALSE),"Segmentación no encontrada o vehículo inactivo")</f>
        <v>PERCENTIL 30-70</v>
      </c>
      <c r="AE818" s="28" t="str" cm="1">
        <f t="array" ref="AE818">_xlfn.IFS(
    AD818 = "PERCENTIL 50",
    _xlfn.IFS(
        BD!DK818 &lt; VLOOKUP(_xlfn.TEXTJOIN("_", FALSE, C818:E818), BD_Perc!$A:$O, 11, FALSE), "Intervalo de precio 1",
        BD!DK818 &gt;= VLOOKUP(_xlfn.TEXTJOIN("_", FALSE, C818:E818), BD_Perc!$A:$O, 11, FALSE), "Intervalo de precio 2"
    ),
    AD818 = "PERCENTIL 30-70",
    _xlfn.IFS(
        BD!DK818 &lt; VLOOKUP(_xlfn.TEXTJOIN("_", FALSE, C818:E818), BD_Perc!$A:$O, 6, FALSE), "Intervalo de precio 1",
        BD!DK818 &lt; VLOOKUP(_xlfn.TEXTJOIN("_", FALSE, C818:E818), BD_Perc!$A:$O, 7, FALSE), "Intervalo de precio 2",
        BD!DK818 &gt;= VLOOKUP(_xlfn.TEXTJOIN("_", FALSE, C818:E818), BD_Perc!$A:$O, 7, FALSE), "Intervalo de precio 3"
    ),
    AD818="Segmentación no encontrada o vehículo inactivo","Segmentación no encontrada o vehículo inactivo"
)</f>
        <v>Intervalo de precio 2</v>
      </c>
      <c r="AF818" s="57" t="s">
        <v>2413</v>
      </c>
      <c r="AG818" s="35" t="b">
        <f t="shared" si="76"/>
        <v>1</v>
      </c>
      <c r="AH818" s="207">
        <v>0.05</v>
      </c>
      <c r="AI818" s="207">
        <v>5.1999999999999998E-2</v>
      </c>
      <c r="AJ818" s="207">
        <v>5.2999999999999999E-2</v>
      </c>
      <c r="AK818" s="207">
        <v>0.06</v>
      </c>
      <c r="AL818" s="207">
        <v>7.0000000000000007E-2</v>
      </c>
      <c r="AM818" s="207">
        <v>7.0000000000000007E-2</v>
      </c>
      <c r="AN818" s="28" t="s">
        <v>1251</v>
      </c>
      <c r="AO818" s="28" t="s">
        <v>1251</v>
      </c>
      <c r="AP818" s="28" t="s">
        <v>1251</v>
      </c>
      <c r="AQ818" s="37">
        <v>1</v>
      </c>
      <c r="AR818" s="38">
        <v>0</v>
      </c>
      <c r="AS818" s="38">
        <v>0</v>
      </c>
      <c r="AT818" s="38">
        <v>0</v>
      </c>
      <c r="AU818" s="38">
        <v>0</v>
      </c>
      <c r="AV818" s="38">
        <v>0</v>
      </c>
      <c r="AW818" s="38">
        <v>0</v>
      </c>
      <c r="AX818" s="38">
        <v>0</v>
      </c>
      <c r="AY818" s="38">
        <v>0</v>
      </c>
      <c r="AZ818" s="38">
        <v>0</v>
      </c>
      <c r="BA818" s="38">
        <v>0</v>
      </c>
      <c r="BB818" s="38">
        <v>0</v>
      </c>
      <c r="BC818" s="38">
        <v>0</v>
      </c>
      <c r="BD818" s="38">
        <v>0</v>
      </c>
      <c r="BE818" s="38">
        <v>0</v>
      </c>
      <c r="BF818" s="38">
        <v>0</v>
      </c>
      <c r="BG818" s="38">
        <v>0</v>
      </c>
      <c r="BH818" s="38">
        <v>0</v>
      </c>
      <c r="BI818" s="38">
        <v>0</v>
      </c>
      <c r="BJ818" s="38">
        <v>0</v>
      </c>
      <c r="BK818" s="38">
        <v>0</v>
      </c>
      <c r="BL818" s="38">
        <v>0</v>
      </c>
      <c r="BM818" s="38">
        <v>0</v>
      </c>
      <c r="BN818" s="38">
        <v>0</v>
      </c>
      <c r="BO818" s="38">
        <v>0</v>
      </c>
      <c r="BP818" s="38">
        <v>0</v>
      </c>
      <c r="BQ818" s="38">
        <v>0</v>
      </c>
      <c r="BR818" s="38">
        <v>0</v>
      </c>
      <c r="BS818" s="38">
        <v>0</v>
      </c>
      <c r="BT818" s="38">
        <v>0</v>
      </c>
      <c r="BU818" s="38">
        <v>0</v>
      </c>
      <c r="BV818" s="38">
        <v>0</v>
      </c>
      <c r="BW818" s="38">
        <v>0</v>
      </c>
      <c r="BX818" s="38">
        <v>0</v>
      </c>
      <c r="BY818" s="38">
        <v>0</v>
      </c>
      <c r="BZ818" s="38">
        <v>0</v>
      </c>
      <c r="CA818" s="38">
        <v>0</v>
      </c>
      <c r="CB818" s="38">
        <v>0</v>
      </c>
      <c r="CC818" s="330">
        <v>0</v>
      </c>
      <c r="CD818" s="38">
        <v>0</v>
      </c>
      <c r="CE818" s="38">
        <v>0</v>
      </c>
      <c r="CF818" s="38">
        <v>0</v>
      </c>
      <c r="CG818" s="38">
        <v>0</v>
      </c>
      <c r="CH818" s="41" t="s">
        <v>113</v>
      </c>
      <c r="CI818" s="41" t="s">
        <v>113</v>
      </c>
      <c r="CJ818" s="41" t="s">
        <v>113</v>
      </c>
      <c r="CK818" s="41" t="s">
        <v>113</v>
      </c>
      <c r="CL818" s="41" t="s">
        <v>113</v>
      </c>
      <c r="CM818" s="41" t="s">
        <v>113</v>
      </c>
      <c r="CN818" s="41" t="s">
        <v>114</v>
      </c>
      <c r="CO818" s="42" t="s">
        <v>107</v>
      </c>
      <c r="CP818" s="28" t="s">
        <v>107</v>
      </c>
      <c r="CQ818" s="28" t="s">
        <v>107</v>
      </c>
      <c r="CR818" s="28" t="s">
        <v>107</v>
      </c>
      <c r="CS818" s="28" t="s">
        <v>107</v>
      </c>
      <c r="CT818" s="28" t="s">
        <v>107</v>
      </c>
      <c r="CU818" s="28" t="s">
        <v>107</v>
      </c>
      <c r="CV818" s="28" t="s">
        <v>107</v>
      </c>
      <c r="CW818" s="28" t="s">
        <v>107</v>
      </c>
      <c r="CX818" s="28" t="s">
        <v>107</v>
      </c>
      <c r="CY818" s="28" t="s">
        <v>107</v>
      </c>
      <c r="CZ818" s="28" t="s">
        <v>107</v>
      </c>
      <c r="DA818" s="28" t="s">
        <v>107</v>
      </c>
      <c r="DB818" s="28" t="s">
        <v>107</v>
      </c>
      <c r="DC818" s="28" t="s">
        <v>107</v>
      </c>
      <c r="DD818" s="332">
        <v>0</v>
      </c>
      <c r="DE818" s="43">
        <v>0</v>
      </c>
      <c r="DF818" s="390">
        <v>0</v>
      </c>
      <c r="DG818" s="310"/>
      <c r="DH818" s="113" t="s">
        <v>2332</v>
      </c>
      <c r="DI818" s="279" t="str" cm="1">
        <f t="array" ref="DI818">+IF(AND(C818&lt;&gt;"Vehículos Eléctricos",C818&lt;&gt;"Vehículos Híbridos",AD818="PERCENTIL 50"),
     IF(VLOOKUP(_xlfn.TEXTJOIN("_",FALSE,C818:E818),BD_Perc!$A:$P,_xlfn.IFS(BD!AE818="Intervalo de precio 1",12,BD!AE818="Intervalo de precio 2",13),FALSE)&lt;=1,
     VLOOKUP(_xlfn.TEXTJOIN("_",FALSE,C818:E818),BD_Perc!$A:$P,16,FALSE),"Ok P50"),
     "Ok P30/70 ó Híbrido/Eléctrico")</f>
        <v>Ok P30/70 ó Híbrido/Eléctrico</v>
      </c>
      <c r="DJ818" s="279" t="str">
        <f t="shared" si="73"/>
        <v>Vehículos Convencionales_Pick Up_PICKUP DOBLE CAB - PLATON</v>
      </c>
      <c r="DK818" s="331">
        <f t="shared" si="77"/>
        <v>204250000</v>
      </c>
      <c r="DL818" s="326"/>
    </row>
    <row r="819" spans="1:116" ht="25.5">
      <c r="A819" s="28">
        <v>814</v>
      </c>
      <c r="B819" s="49" t="s">
        <v>254</v>
      </c>
      <c r="C819" s="29" t="s">
        <v>0</v>
      </c>
      <c r="D819" s="49" t="s">
        <v>665</v>
      </c>
      <c r="E819" s="60" t="s">
        <v>666</v>
      </c>
      <c r="F819" s="60" t="s">
        <v>346</v>
      </c>
      <c r="G819" s="116" t="s">
        <v>1729</v>
      </c>
      <c r="H819" s="42" t="s">
        <v>400</v>
      </c>
      <c r="I819" s="28">
        <v>3021085</v>
      </c>
      <c r="J819" s="28" t="s">
        <v>1730</v>
      </c>
      <c r="K819" s="31" t="s">
        <v>686</v>
      </c>
      <c r="L819" s="60">
        <v>210</v>
      </c>
      <c r="M819" s="33" t="s">
        <v>107</v>
      </c>
      <c r="N819" s="34">
        <v>320000000</v>
      </c>
      <c r="O819" s="34">
        <f>+IFERROR(VLOOKUP(I819,Precio_Fasecolda!A:C,3,FALSE),IFERROR(VLOOKUP(I819,Precio_Fasecolda!B:C,2,FALSE),N819))</f>
        <v>320000000</v>
      </c>
      <c r="P819" s="34">
        <f t="shared" si="74"/>
        <v>0</v>
      </c>
      <c r="Q819" s="49" t="s">
        <v>346</v>
      </c>
      <c r="R819" s="28" t="s">
        <v>130</v>
      </c>
      <c r="S819" s="49" t="s">
        <v>112</v>
      </c>
      <c r="T819" s="28" t="s">
        <v>107</v>
      </c>
      <c r="U819" s="28" t="s">
        <v>107</v>
      </c>
      <c r="V819" s="42" t="s">
        <v>107</v>
      </c>
      <c r="W819" s="28" t="s">
        <v>107</v>
      </c>
      <c r="X819" s="28" t="s">
        <v>107</v>
      </c>
      <c r="Y819" s="28" t="str">
        <f t="shared" si="75"/>
        <v>N.A.</v>
      </c>
      <c r="Z819" s="292">
        <f t="shared" si="72"/>
        <v>300800000</v>
      </c>
      <c r="AA819" s="28" cm="1">
        <f t="array" aca="1" ref="AA819" ca="1">_xlfn.IFS(DK819&lt;$DK$4,1,AND(DK819&gt;=$DK$4,DK819&lt;=$AA$4),2,DK819&gt;$AA$4,3)</f>
        <v>3</v>
      </c>
      <c r="AB819" s="28">
        <v>0</v>
      </c>
      <c r="AC819" s="28" cm="1">
        <f t="array" aca="1" ref="AC819" ca="1">IF(AB819="PERCENTIL 30","",_xlfn.IFS(DK819&lt;$AC$4,1,DK819&gt;$AC$4,2))</f>
        <v>2</v>
      </c>
      <c r="AD819" s="28" t="str">
        <f>+IFERROR(VLOOKUP(_xlfn.TEXTJOIN("_", FALSE, C819:E819), BD_Perc!$A:$O, 15, FALSE),"Segmentación no encontrada o vehículo inactivo")</f>
        <v>PERCENTIL 30-70</v>
      </c>
      <c r="AE819" s="28" t="str" cm="1">
        <f t="array" ref="AE819">_xlfn.IFS(
    AD819 = "PERCENTIL 50",
    _xlfn.IFS(
        BD!DK819 &lt; VLOOKUP(_xlfn.TEXTJOIN("_", FALSE, C819:E819), BD_Perc!$A:$O, 11, FALSE), "Intervalo de precio 1",
        BD!DK819 &gt;= VLOOKUP(_xlfn.TEXTJOIN("_", FALSE, C819:E819), BD_Perc!$A:$O, 11, FALSE), "Intervalo de precio 2"
    ),
    AD819 = "PERCENTIL 30-70",
    _xlfn.IFS(
        BD!DK819 &lt; VLOOKUP(_xlfn.TEXTJOIN("_", FALSE, C819:E819), BD_Perc!$A:$O, 6, FALSE), "Intervalo de precio 1",
        BD!DK819 &lt; VLOOKUP(_xlfn.TEXTJOIN("_", FALSE, C819:E819), BD_Perc!$A:$O, 7, FALSE), "Intervalo de precio 2",
        BD!DK819 &gt;= VLOOKUP(_xlfn.TEXTJOIN("_", FALSE, C819:E819), BD_Perc!$A:$O, 7, FALSE), "Intervalo de precio 3"
    ),
    AD819="Segmentación no encontrada o vehículo inactivo","Segmentación no encontrada o vehículo inactivo"
)</f>
        <v>Intervalo de precio 3</v>
      </c>
      <c r="AF819" s="57" t="s">
        <v>2414</v>
      </c>
      <c r="AG819" s="35" t="b">
        <f t="shared" si="76"/>
        <v>1</v>
      </c>
      <c r="AH819" s="207">
        <v>0.06</v>
      </c>
      <c r="AI819" s="207">
        <v>7.0000000000000007E-2</v>
      </c>
      <c r="AJ819" s="207">
        <v>0.08</v>
      </c>
      <c r="AK819" s="207">
        <v>0.09</v>
      </c>
      <c r="AL819" s="207">
        <v>0.1</v>
      </c>
      <c r="AM819" s="207">
        <v>0.12</v>
      </c>
      <c r="AN819" s="28" t="s">
        <v>1251</v>
      </c>
      <c r="AO819" s="28" t="s">
        <v>1251</v>
      </c>
      <c r="AP819" s="28" t="s">
        <v>1251</v>
      </c>
      <c r="AQ819" s="123">
        <v>1</v>
      </c>
      <c r="AR819" s="38">
        <v>15287736</v>
      </c>
      <c r="AS819" s="38">
        <v>550358</v>
      </c>
      <c r="AT819" s="38">
        <v>1161868</v>
      </c>
      <c r="AU819" s="38">
        <v>3791359</v>
      </c>
      <c r="AV819" s="38">
        <v>3057548</v>
      </c>
      <c r="AW819" s="38">
        <v>11007170</v>
      </c>
      <c r="AX819" s="38">
        <v>794963</v>
      </c>
      <c r="AY819" s="38">
        <v>1284169</v>
      </c>
      <c r="AZ819" s="38">
        <v>489208</v>
      </c>
      <c r="BA819" s="38" t="s">
        <v>107</v>
      </c>
      <c r="BB819" s="38" t="s">
        <v>107</v>
      </c>
      <c r="BC819" s="38" t="s">
        <v>107</v>
      </c>
      <c r="BD819" s="38" t="s">
        <v>107</v>
      </c>
      <c r="BE819" s="38" t="s">
        <v>107</v>
      </c>
      <c r="BF819" s="38">
        <v>2446038</v>
      </c>
      <c r="BG819" s="38">
        <v>3057548</v>
      </c>
      <c r="BH819" s="38">
        <v>3057548</v>
      </c>
      <c r="BI819" s="38">
        <v>3057548</v>
      </c>
      <c r="BJ819" s="38">
        <v>3057548</v>
      </c>
      <c r="BK819" s="38" t="s">
        <v>107</v>
      </c>
      <c r="BL819" s="38">
        <v>3424453</v>
      </c>
      <c r="BM819" s="38">
        <v>1100717</v>
      </c>
      <c r="BN819" s="38">
        <v>1834529</v>
      </c>
      <c r="BO819" s="38">
        <v>3913660</v>
      </c>
      <c r="BP819" s="38">
        <v>7705019</v>
      </c>
      <c r="BQ819" s="38">
        <v>281294</v>
      </c>
      <c r="BR819" s="38">
        <v>4280567</v>
      </c>
      <c r="BS819" s="38">
        <v>1039566</v>
      </c>
      <c r="BT819" s="38">
        <v>3057548</v>
      </c>
      <c r="BU819" s="38">
        <v>3057548</v>
      </c>
      <c r="BV819" s="38">
        <v>3057548</v>
      </c>
      <c r="BW819" s="38">
        <v>4280567</v>
      </c>
      <c r="BX819" s="38">
        <v>305755</v>
      </c>
      <c r="BY819" s="38">
        <v>3057548</v>
      </c>
      <c r="BZ819" s="38">
        <v>10395661</v>
      </c>
      <c r="CA819" s="38" t="s">
        <v>107</v>
      </c>
      <c r="CB819" s="38">
        <v>1345321</v>
      </c>
      <c r="CC819" s="330">
        <v>0</v>
      </c>
      <c r="CD819" s="38">
        <v>10395661</v>
      </c>
      <c r="CE819" s="38">
        <v>6115094</v>
      </c>
      <c r="CF819" s="38">
        <v>8561132</v>
      </c>
      <c r="CG819" s="38">
        <v>12230189</v>
      </c>
      <c r="CH819" s="49" t="s">
        <v>113</v>
      </c>
      <c r="CI819" s="49" t="s">
        <v>113</v>
      </c>
      <c r="CJ819" s="49" t="s">
        <v>113</v>
      </c>
      <c r="CK819" s="49" t="s">
        <v>113</v>
      </c>
      <c r="CL819" s="49" t="s">
        <v>113</v>
      </c>
      <c r="CM819" s="49" t="s">
        <v>113</v>
      </c>
      <c r="CN819" s="49" t="s">
        <v>114</v>
      </c>
      <c r="CO819" s="49" t="s">
        <v>107</v>
      </c>
      <c r="CP819" s="49" t="s">
        <v>107</v>
      </c>
      <c r="CQ819" s="49" t="s">
        <v>107</v>
      </c>
      <c r="CR819" s="49" t="s">
        <v>107</v>
      </c>
      <c r="CS819" s="49" t="s">
        <v>107</v>
      </c>
      <c r="CT819" s="49" t="s">
        <v>107</v>
      </c>
      <c r="CU819" s="49" t="s">
        <v>107</v>
      </c>
      <c r="CV819" s="49" t="s">
        <v>107</v>
      </c>
      <c r="CW819" s="49" t="s">
        <v>107</v>
      </c>
      <c r="CX819" s="49" t="s">
        <v>107</v>
      </c>
      <c r="CY819" s="49" t="s">
        <v>107</v>
      </c>
      <c r="CZ819" s="49" t="s">
        <v>107</v>
      </c>
      <c r="DA819" s="49" t="s">
        <v>107</v>
      </c>
      <c r="DB819" s="49" t="s">
        <v>107</v>
      </c>
      <c r="DC819" s="49" t="s">
        <v>107</v>
      </c>
      <c r="DD819" s="332">
        <v>15899245</v>
      </c>
      <c r="DE819" s="43">
        <v>1</v>
      </c>
      <c r="DF819" s="390">
        <v>1</v>
      </c>
      <c r="DG819" s="310"/>
      <c r="DH819" s="113" t="s">
        <v>2332</v>
      </c>
      <c r="DI819" s="279" t="str" cm="1">
        <f t="array" ref="DI819">+IF(AND(C819&lt;&gt;"Vehículos Eléctricos",C819&lt;&gt;"Vehículos Híbridos",AD819="PERCENTIL 50"),
     IF(VLOOKUP(_xlfn.TEXTJOIN("_",FALSE,C819:E819),BD_Perc!$A:$P,_xlfn.IFS(BD!AE819="Intervalo de precio 1",12,BD!AE819="Intervalo de precio 2",13),FALSE)&lt;=1,
     VLOOKUP(_xlfn.TEXTJOIN("_",FALSE,C819:E819),BD_Perc!$A:$P,16,FALSE),"Ok P50"),
     "Ok P30/70 ó Híbrido/Eléctrico")</f>
        <v>Ok P30/70 ó Híbrido/Eléctrico</v>
      </c>
      <c r="DJ819" s="279" t="str">
        <f t="shared" si="73"/>
        <v>Vehículos Convencionales_Pick Up_PICKUP DOBLE CAB - PLATON</v>
      </c>
      <c r="DK819" s="331">
        <f t="shared" si="77"/>
        <v>300800000</v>
      </c>
      <c r="DL819" s="326"/>
    </row>
    <row r="820" spans="1:116" ht="25.5">
      <c r="A820" s="28">
        <v>815</v>
      </c>
      <c r="B820" s="29" t="s">
        <v>325</v>
      </c>
      <c r="C820" s="29" t="s">
        <v>0</v>
      </c>
      <c r="D820" s="29" t="s">
        <v>337</v>
      </c>
      <c r="E820" s="42" t="s">
        <v>338</v>
      </c>
      <c r="F820" s="42" t="s">
        <v>107</v>
      </c>
      <c r="G820" s="93" t="s">
        <v>1731</v>
      </c>
      <c r="H820" s="64" t="s">
        <v>969</v>
      </c>
      <c r="I820" s="28">
        <v>3206124</v>
      </c>
      <c r="J820" s="28" t="s">
        <v>1732</v>
      </c>
      <c r="K820" s="31" t="s">
        <v>341</v>
      </c>
      <c r="L820" s="32">
        <v>121</v>
      </c>
      <c r="M820" s="33">
        <v>5</v>
      </c>
      <c r="N820" s="34">
        <v>100000000</v>
      </c>
      <c r="O820" s="34">
        <f>+IFERROR(VLOOKUP(I820,Precio_Fasecolda!A:C,3,FALSE),IFERROR(VLOOKUP(I820,Precio_Fasecolda!B:C,2,FALSE),N820))</f>
        <v>100000000</v>
      </c>
      <c r="P820" s="34">
        <f t="shared" si="74"/>
        <v>0</v>
      </c>
      <c r="Q820" s="33" t="s">
        <v>338</v>
      </c>
      <c r="R820" s="28" t="s">
        <v>2415</v>
      </c>
      <c r="S820" s="28" t="s">
        <v>112</v>
      </c>
      <c r="T820" s="28" t="s">
        <v>107</v>
      </c>
      <c r="U820" s="28" t="s">
        <v>107</v>
      </c>
      <c r="V820" s="42" t="s">
        <v>107</v>
      </c>
      <c r="W820" s="28" t="s">
        <v>107</v>
      </c>
      <c r="X820" s="28" t="s">
        <v>107</v>
      </c>
      <c r="Y820" s="28" t="str">
        <f t="shared" si="75"/>
        <v>N.A.</v>
      </c>
      <c r="Z820" s="292">
        <f t="shared" si="72"/>
        <v>99000000</v>
      </c>
      <c r="AA820" s="28" cm="1">
        <f t="array" aca="1" ref="AA820" ca="1">_xlfn.IFS(DK820&lt;$DK$4,1,AND(DK820&gt;=$DK$4,DK820&lt;=$AA$4),2,DK820&gt;$AA$4,3)</f>
        <v>2</v>
      </c>
      <c r="AB820" s="28">
        <v>0</v>
      </c>
      <c r="AC820" s="28" cm="1">
        <f t="array" aca="1" ref="AC820" ca="1">IF(AB820="PERCENTIL 30","",_xlfn.IFS(DK820&lt;$AC$4,1,DK820&gt;$AC$4,2))</f>
        <v>1</v>
      </c>
      <c r="AD820" s="28" t="str">
        <f>+IFERROR(VLOOKUP(_xlfn.TEXTJOIN("_", FALSE, C820:E820), BD_Perc!$A:$O, 15, FALSE),"Segmentación no encontrada o vehículo inactivo")</f>
        <v>PERCENTIL 30-70</v>
      </c>
      <c r="AE820" s="28" t="str" cm="1">
        <f t="array" ref="AE820">_xlfn.IFS(
    AD820 = "PERCENTIL 50",
    _xlfn.IFS(
        BD!DK820 &lt; VLOOKUP(_xlfn.TEXTJOIN("_", FALSE, C820:E820), BD_Perc!$A:$O, 11, FALSE), "Intervalo de precio 1",
        BD!DK820 &gt;= VLOOKUP(_xlfn.TEXTJOIN("_", FALSE, C820:E820), BD_Perc!$A:$O, 11, FALSE), "Intervalo de precio 2"
    ),
    AD820 = "PERCENTIL 30-70",
    _xlfn.IFS(
        BD!DK820 &lt; VLOOKUP(_xlfn.TEXTJOIN("_", FALSE, C820:E820), BD_Perc!$A:$O, 6, FALSE), "Intervalo de precio 1",
        BD!DK820 &lt; VLOOKUP(_xlfn.TEXTJOIN("_", FALSE, C820:E820), BD_Perc!$A:$O, 7, FALSE), "Intervalo de precio 2",
        BD!DK820 &gt;= VLOOKUP(_xlfn.TEXTJOIN("_", FALSE, C820:E820), BD_Perc!$A:$O, 7, FALSE), "Intervalo de precio 3"
    ),
    AD820="Segmentación no encontrada o vehículo inactivo","Segmentación no encontrada o vehículo inactivo"
)</f>
        <v>Intervalo de precio 1</v>
      </c>
      <c r="AF820" s="57" t="s">
        <v>2412</v>
      </c>
      <c r="AG820" s="35" t="b">
        <f t="shared" si="76"/>
        <v>1</v>
      </c>
      <c r="AH820" s="207">
        <v>0.01</v>
      </c>
      <c r="AI820" s="207">
        <v>0.01</v>
      </c>
      <c r="AJ820" s="207">
        <v>0.01</v>
      </c>
      <c r="AK820" s="207">
        <v>0.01</v>
      </c>
      <c r="AL820" s="207">
        <v>0.01</v>
      </c>
      <c r="AM820" s="207">
        <v>0.02</v>
      </c>
      <c r="AN820" s="28" t="s">
        <v>1251</v>
      </c>
      <c r="AO820" s="28" t="s">
        <v>1251</v>
      </c>
      <c r="AP820" s="28" t="s">
        <v>1251</v>
      </c>
      <c r="AQ820" s="37">
        <v>0.5</v>
      </c>
      <c r="AR820" s="38">
        <v>12283149</v>
      </c>
      <c r="AS820" s="38">
        <v>756945</v>
      </c>
      <c r="AT820" s="38" t="s">
        <v>107</v>
      </c>
      <c r="AU820" s="38" t="s">
        <v>107</v>
      </c>
      <c r="AV820" s="38" t="s">
        <v>107</v>
      </c>
      <c r="AW820" s="38">
        <v>8078664</v>
      </c>
      <c r="AX820" s="38" t="s">
        <v>107</v>
      </c>
      <c r="AY820" s="38">
        <v>894571</v>
      </c>
      <c r="AZ820" s="38">
        <v>48169</v>
      </c>
      <c r="BA820" s="38">
        <v>385354</v>
      </c>
      <c r="BB820" s="38" t="s">
        <v>107</v>
      </c>
      <c r="BC820" s="38" t="s">
        <v>107</v>
      </c>
      <c r="BD820" s="38" t="s">
        <v>107</v>
      </c>
      <c r="BE820" s="38" t="s">
        <v>107</v>
      </c>
      <c r="BF820" s="38" t="s">
        <v>107</v>
      </c>
      <c r="BG820" s="38">
        <v>4816921</v>
      </c>
      <c r="BH820" s="38">
        <v>3027779</v>
      </c>
      <c r="BI820" s="38">
        <v>1307450</v>
      </c>
      <c r="BJ820" s="38">
        <v>3303031</v>
      </c>
      <c r="BK820" s="38" t="s">
        <v>107</v>
      </c>
      <c r="BL820" s="38">
        <v>522980</v>
      </c>
      <c r="BM820" s="38">
        <v>302778</v>
      </c>
      <c r="BN820" s="38">
        <v>894571</v>
      </c>
      <c r="BO820" s="38">
        <v>1032198</v>
      </c>
      <c r="BP820" s="38">
        <v>2133207</v>
      </c>
      <c r="BQ820" s="38">
        <v>206440</v>
      </c>
      <c r="BR820" s="38">
        <v>1307450</v>
      </c>
      <c r="BS820" s="38">
        <v>233965</v>
      </c>
      <c r="BT820" s="38" t="s">
        <v>107</v>
      </c>
      <c r="BU820" s="38" t="s">
        <v>107</v>
      </c>
      <c r="BV820" s="38" t="s">
        <v>107</v>
      </c>
      <c r="BW820" s="38">
        <v>6878563</v>
      </c>
      <c r="BX820" s="38">
        <v>178914</v>
      </c>
      <c r="BY820" s="38">
        <v>3027779</v>
      </c>
      <c r="BZ820" s="38">
        <v>6193185</v>
      </c>
      <c r="CA820" s="38">
        <v>0</v>
      </c>
      <c r="CB820" s="38">
        <v>481692</v>
      </c>
      <c r="CC820" s="330" t="s">
        <v>107</v>
      </c>
      <c r="CD820" s="38" t="s">
        <v>107</v>
      </c>
      <c r="CE820" s="38" t="s">
        <v>107</v>
      </c>
      <c r="CF820" s="38" t="s">
        <v>107</v>
      </c>
      <c r="CG820" s="38" t="s">
        <v>107</v>
      </c>
      <c r="CH820" s="85" t="s">
        <v>176</v>
      </c>
      <c r="CI820" s="85" t="s">
        <v>176</v>
      </c>
      <c r="CJ820" s="85" t="s">
        <v>176</v>
      </c>
      <c r="CK820" s="85" t="s">
        <v>173</v>
      </c>
      <c r="CL820" s="85" t="s">
        <v>176</v>
      </c>
      <c r="CM820" s="85" t="s">
        <v>173</v>
      </c>
      <c r="CN820" s="85" t="s">
        <v>173</v>
      </c>
      <c r="CO820" s="85" t="s">
        <v>107</v>
      </c>
      <c r="CP820" s="85" t="s">
        <v>107</v>
      </c>
      <c r="CQ820" s="85" t="s">
        <v>107</v>
      </c>
      <c r="CR820" s="85" t="s">
        <v>107</v>
      </c>
      <c r="CS820" s="85" t="s">
        <v>107</v>
      </c>
      <c r="CT820" s="85" t="s">
        <v>107</v>
      </c>
      <c r="CU820" s="85" t="s">
        <v>107</v>
      </c>
      <c r="CV820" s="41" t="s">
        <v>176</v>
      </c>
      <c r="CW820" s="41" t="s">
        <v>176</v>
      </c>
      <c r="CX820" s="41" t="s">
        <v>176</v>
      </c>
      <c r="CY820" s="41" t="s">
        <v>173</v>
      </c>
      <c r="CZ820" s="41" t="s">
        <v>176</v>
      </c>
      <c r="DA820" s="41" t="s">
        <v>173</v>
      </c>
      <c r="DB820" s="41" t="s">
        <v>107</v>
      </c>
      <c r="DC820" s="41" t="s">
        <v>107</v>
      </c>
      <c r="DD820" s="332">
        <v>16996850</v>
      </c>
      <c r="DE820" s="43">
        <v>1</v>
      </c>
      <c r="DF820" s="390">
        <v>1</v>
      </c>
      <c r="DG820" s="310"/>
      <c r="DH820" s="113" t="s">
        <v>2332</v>
      </c>
      <c r="DI820" s="279" t="str" cm="1">
        <f t="array" ref="DI820">+IF(AND(C820&lt;&gt;"Vehículos Eléctricos",C820&lt;&gt;"Vehículos Híbridos",AD820="PERCENTIL 50"),
     IF(VLOOKUP(_xlfn.TEXTJOIN("_",FALSE,C820:E820),BD_Perc!$A:$P,_xlfn.IFS(BD!AE820="Intervalo de precio 1",12,BD!AE820="Intervalo de precio 2",13),FALSE)&lt;=1,
     VLOOKUP(_xlfn.TEXTJOIN("_",FALSE,C820:E820),BD_Perc!$A:$P,16,FALSE),"Ok P50"),
     "Ok P30/70 ó Híbrido/Eléctrico")</f>
        <v>Ok P30/70 ó Híbrido/Eléctrico</v>
      </c>
      <c r="DJ820" s="279" t="str">
        <f t="shared" si="73"/>
        <v>Vehículos Convencionales_Camperos/Camionetas_4x2</v>
      </c>
      <c r="DK820" s="331">
        <f t="shared" si="77"/>
        <v>99000000</v>
      </c>
      <c r="DL820" s="326"/>
    </row>
    <row r="821" spans="1:116" ht="25.5">
      <c r="A821" s="28">
        <v>816</v>
      </c>
      <c r="B821" s="29" t="s">
        <v>325</v>
      </c>
      <c r="C821" s="29" t="s">
        <v>0</v>
      </c>
      <c r="D821" s="29" t="s">
        <v>337</v>
      </c>
      <c r="E821" s="42" t="s">
        <v>338</v>
      </c>
      <c r="F821" s="42" t="s">
        <v>107</v>
      </c>
      <c r="G821" s="93" t="s">
        <v>1733</v>
      </c>
      <c r="H821" s="64" t="s">
        <v>969</v>
      </c>
      <c r="I821" s="28" t="s">
        <v>107</v>
      </c>
      <c r="J821" s="28" t="s">
        <v>1734</v>
      </c>
      <c r="K821" s="31" t="s">
        <v>341</v>
      </c>
      <c r="L821" s="32">
        <v>121</v>
      </c>
      <c r="M821" s="33">
        <v>5</v>
      </c>
      <c r="N821" s="34">
        <v>125550000</v>
      </c>
      <c r="O821" s="34">
        <f>+IFERROR(VLOOKUP(I821,Precio_Fasecolda!A:C,3,FALSE),IFERROR(VLOOKUP(I821,Precio_Fasecolda!B:C,2,FALSE),N821))</f>
        <v>125550000</v>
      </c>
      <c r="P821" s="34">
        <f t="shared" si="74"/>
        <v>0</v>
      </c>
      <c r="Q821" s="33" t="s">
        <v>338</v>
      </c>
      <c r="R821" s="28" t="s">
        <v>130</v>
      </c>
      <c r="S821" s="28" t="s">
        <v>112</v>
      </c>
      <c r="T821" s="28" t="s">
        <v>107</v>
      </c>
      <c r="U821" s="28" t="s">
        <v>107</v>
      </c>
      <c r="V821" s="42" t="s">
        <v>107</v>
      </c>
      <c r="W821" s="28" t="s">
        <v>107</v>
      </c>
      <c r="X821" s="28" t="s">
        <v>107</v>
      </c>
      <c r="Y821" s="28" t="str">
        <f t="shared" si="75"/>
        <v>N.A.</v>
      </c>
      <c r="Z821" s="292">
        <f t="shared" si="72"/>
        <v>124294500</v>
      </c>
      <c r="AA821" s="28" cm="1">
        <f t="array" aca="1" ref="AA821" ca="1">_xlfn.IFS(DK821&lt;$DK$4,1,AND(DK821&gt;=$DK$4,DK821&lt;=$AA$4),2,DK821&gt;$AA$4,3)</f>
        <v>2</v>
      </c>
      <c r="AB821" s="28">
        <v>0</v>
      </c>
      <c r="AC821" s="28" cm="1">
        <f t="array" aca="1" ref="AC821" ca="1">IF(AB821="PERCENTIL 30","",_xlfn.IFS(DK821&lt;$AC$4,1,DK821&gt;$AC$4,2))</f>
        <v>1</v>
      </c>
      <c r="AD821" s="28" t="str">
        <f>+IFERROR(VLOOKUP(_xlfn.TEXTJOIN("_", FALSE, C821:E821), BD_Perc!$A:$O, 15, FALSE),"Segmentación no encontrada o vehículo inactivo")</f>
        <v>PERCENTIL 30-70</v>
      </c>
      <c r="AE821" s="28" t="str" cm="1">
        <f t="array" ref="AE821">_xlfn.IFS(
    AD821 = "PERCENTIL 50",
    _xlfn.IFS(
        BD!DK821 &lt; VLOOKUP(_xlfn.TEXTJOIN("_", FALSE, C821:E821), BD_Perc!$A:$O, 11, FALSE), "Intervalo de precio 1",
        BD!DK821 &gt;= VLOOKUP(_xlfn.TEXTJOIN("_", FALSE, C821:E821), BD_Perc!$A:$O, 11, FALSE), "Intervalo de precio 2"
    ),
    AD821 = "PERCENTIL 30-70",
    _xlfn.IFS(
        BD!DK821 &lt; VLOOKUP(_xlfn.TEXTJOIN("_", FALSE, C821:E821), BD_Perc!$A:$O, 6, FALSE), "Intervalo de precio 1",
        BD!DK821 &lt; VLOOKUP(_xlfn.TEXTJOIN("_", FALSE, C821:E821), BD_Perc!$A:$O, 7, FALSE), "Intervalo de precio 2",
        BD!DK821 &gt;= VLOOKUP(_xlfn.TEXTJOIN("_", FALSE, C821:E821), BD_Perc!$A:$O, 7, FALSE), "Intervalo de precio 3"
    ),
    AD821="Segmentación no encontrada o vehículo inactivo","Segmentación no encontrada o vehículo inactivo"
)</f>
        <v>Intervalo de precio 2</v>
      </c>
      <c r="AF821" s="57" t="s">
        <v>2413</v>
      </c>
      <c r="AG821" s="35" t="b">
        <f t="shared" si="76"/>
        <v>1</v>
      </c>
      <c r="AH821" s="207">
        <v>0.01</v>
      </c>
      <c r="AI821" s="207">
        <v>0.01</v>
      </c>
      <c r="AJ821" s="207">
        <v>0.01</v>
      </c>
      <c r="AK821" s="207">
        <v>0.01</v>
      </c>
      <c r="AL821" s="207">
        <v>0.01</v>
      </c>
      <c r="AM821" s="207">
        <v>0.02</v>
      </c>
      <c r="AN821" s="28" t="s">
        <v>1251</v>
      </c>
      <c r="AO821" s="28" t="s">
        <v>1251</v>
      </c>
      <c r="AP821" s="28" t="s">
        <v>1251</v>
      </c>
      <c r="AQ821" s="37">
        <v>0.5</v>
      </c>
      <c r="AR821" s="38">
        <v>12283149</v>
      </c>
      <c r="AS821" s="38">
        <v>756945</v>
      </c>
      <c r="AT821" s="38" t="s">
        <v>107</v>
      </c>
      <c r="AU821" s="38" t="s">
        <v>107</v>
      </c>
      <c r="AV821" s="38" t="s">
        <v>107</v>
      </c>
      <c r="AW821" s="38">
        <v>8078664</v>
      </c>
      <c r="AX821" s="38" t="s">
        <v>107</v>
      </c>
      <c r="AY821" s="38">
        <v>894571</v>
      </c>
      <c r="AZ821" s="38">
        <v>48169</v>
      </c>
      <c r="BA821" s="38">
        <v>385354</v>
      </c>
      <c r="BB821" s="38" t="s">
        <v>107</v>
      </c>
      <c r="BC821" s="38" t="s">
        <v>107</v>
      </c>
      <c r="BD821" s="38" t="s">
        <v>107</v>
      </c>
      <c r="BE821" s="38" t="s">
        <v>107</v>
      </c>
      <c r="BF821" s="38" t="s">
        <v>107</v>
      </c>
      <c r="BG821" s="38">
        <v>4816921</v>
      </c>
      <c r="BH821" s="38">
        <v>3027779</v>
      </c>
      <c r="BI821" s="38">
        <v>1307450</v>
      </c>
      <c r="BJ821" s="38">
        <v>3303031</v>
      </c>
      <c r="BK821" s="38" t="s">
        <v>107</v>
      </c>
      <c r="BL821" s="38">
        <v>522980</v>
      </c>
      <c r="BM821" s="38">
        <v>302778</v>
      </c>
      <c r="BN821" s="38">
        <v>894571</v>
      </c>
      <c r="BO821" s="38">
        <v>1032198</v>
      </c>
      <c r="BP821" s="38">
        <v>2133207</v>
      </c>
      <c r="BQ821" s="38">
        <v>206440</v>
      </c>
      <c r="BR821" s="38">
        <v>1307450</v>
      </c>
      <c r="BS821" s="38">
        <v>233965</v>
      </c>
      <c r="BT821" s="38" t="s">
        <v>107</v>
      </c>
      <c r="BU821" s="38" t="s">
        <v>107</v>
      </c>
      <c r="BV821" s="38" t="s">
        <v>107</v>
      </c>
      <c r="BW821" s="38">
        <v>6878563</v>
      </c>
      <c r="BX821" s="38">
        <v>178914</v>
      </c>
      <c r="BY821" s="38">
        <v>3027779</v>
      </c>
      <c r="BZ821" s="38">
        <v>6193185</v>
      </c>
      <c r="CA821" s="38">
        <v>0</v>
      </c>
      <c r="CB821" s="38">
        <v>481692</v>
      </c>
      <c r="CC821" s="330" t="s">
        <v>107</v>
      </c>
      <c r="CD821" s="38" t="s">
        <v>107</v>
      </c>
      <c r="CE821" s="38" t="s">
        <v>107</v>
      </c>
      <c r="CF821" s="38" t="s">
        <v>107</v>
      </c>
      <c r="CG821" s="38" t="s">
        <v>107</v>
      </c>
      <c r="CH821" s="85" t="s">
        <v>176</v>
      </c>
      <c r="CI821" s="85" t="s">
        <v>176</v>
      </c>
      <c r="CJ821" s="85" t="s">
        <v>176</v>
      </c>
      <c r="CK821" s="85" t="s">
        <v>173</v>
      </c>
      <c r="CL821" s="85" t="s">
        <v>176</v>
      </c>
      <c r="CM821" s="85" t="s">
        <v>173</v>
      </c>
      <c r="CN821" s="85" t="s">
        <v>173</v>
      </c>
      <c r="CO821" s="85" t="s">
        <v>107</v>
      </c>
      <c r="CP821" s="85" t="s">
        <v>107</v>
      </c>
      <c r="CQ821" s="85" t="s">
        <v>107</v>
      </c>
      <c r="CR821" s="85" t="s">
        <v>107</v>
      </c>
      <c r="CS821" s="85" t="s">
        <v>107</v>
      </c>
      <c r="CT821" s="85" t="s">
        <v>107</v>
      </c>
      <c r="CU821" s="85" t="s">
        <v>107</v>
      </c>
      <c r="CV821" s="41" t="s">
        <v>176</v>
      </c>
      <c r="CW821" s="41" t="s">
        <v>176</v>
      </c>
      <c r="CX821" s="41" t="s">
        <v>176</v>
      </c>
      <c r="CY821" s="41" t="s">
        <v>173</v>
      </c>
      <c r="CZ821" s="41" t="s">
        <v>176</v>
      </c>
      <c r="DA821" s="41" t="s">
        <v>173</v>
      </c>
      <c r="DB821" s="41" t="s">
        <v>107</v>
      </c>
      <c r="DC821" s="41" t="s">
        <v>107</v>
      </c>
      <c r="DD821" s="332">
        <v>16996850</v>
      </c>
      <c r="DE821" s="43">
        <v>1</v>
      </c>
      <c r="DF821" s="390">
        <v>1</v>
      </c>
      <c r="DG821" s="310"/>
      <c r="DH821" s="113" t="s">
        <v>2331</v>
      </c>
      <c r="DI821" s="279" t="str" cm="1">
        <f t="array" ref="DI821">+IF(AND(C821&lt;&gt;"Vehículos Eléctricos",C821&lt;&gt;"Vehículos Híbridos",AD821="PERCENTIL 50"),
     IF(VLOOKUP(_xlfn.TEXTJOIN("_",FALSE,C821:E821),BD_Perc!$A:$P,_xlfn.IFS(BD!AE821="Intervalo de precio 1",12,BD!AE821="Intervalo de precio 2",13),FALSE)&lt;=1,
     VLOOKUP(_xlfn.TEXTJOIN("_",FALSE,C821:E821),BD_Perc!$A:$P,16,FALSE),"Ok P50"),
     "Ok P30/70 ó Híbrido/Eléctrico")</f>
        <v>Ok P30/70 ó Híbrido/Eléctrico</v>
      </c>
      <c r="DJ821" s="279" t="str">
        <f t="shared" si="73"/>
        <v>Vehículos Convencionales_Camperos/Camionetas_4x2</v>
      </c>
      <c r="DK821" s="331">
        <f t="shared" si="77"/>
        <v>124294500</v>
      </c>
      <c r="DL821" s="326"/>
    </row>
    <row r="822" spans="1:116" ht="25.5">
      <c r="A822" s="28">
        <v>817</v>
      </c>
      <c r="B822" s="29" t="s">
        <v>325</v>
      </c>
      <c r="C822" s="29" t="s">
        <v>0</v>
      </c>
      <c r="D822" s="29" t="s">
        <v>337</v>
      </c>
      <c r="E822" s="42" t="s">
        <v>346</v>
      </c>
      <c r="F822" s="42" t="s">
        <v>107</v>
      </c>
      <c r="G822" s="93" t="s">
        <v>1735</v>
      </c>
      <c r="H822" s="64" t="s">
        <v>969</v>
      </c>
      <c r="I822" s="28" t="s">
        <v>107</v>
      </c>
      <c r="J822" s="28" t="s">
        <v>1736</v>
      </c>
      <c r="K822" s="31" t="s">
        <v>375</v>
      </c>
      <c r="L822" s="32">
        <v>273</v>
      </c>
      <c r="M822" s="33">
        <v>5</v>
      </c>
      <c r="N822" s="34">
        <v>275990000</v>
      </c>
      <c r="O822" s="34">
        <f>+IFERROR(VLOOKUP(I822,Precio_Fasecolda!A:C,3,FALSE),IFERROR(VLOOKUP(I822,Precio_Fasecolda!B:C,2,FALSE),N822))</f>
        <v>275990000</v>
      </c>
      <c r="P822" s="34">
        <f t="shared" si="74"/>
        <v>0</v>
      </c>
      <c r="Q822" s="33" t="s">
        <v>346</v>
      </c>
      <c r="R822" s="28" t="s">
        <v>130</v>
      </c>
      <c r="S822" s="28" t="s">
        <v>112</v>
      </c>
      <c r="T822" s="28" t="s">
        <v>107</v>
      </c>
      <c r="U822" s="28" t="s">
        <v>107</v>
      </c>
      <c r="V822" s="42" t="s">
        <v>107</v>
      </c>
      <c r="W822" s="28" t="s">
        <v>107</v>
      </c>
      <c r="X822" s="28" t="s">
        <v>107</v>
      </c>
      <c r="Y822" s="28" t="str">
        <f t="shared" si="75"/>
        <v>N.A.</v>
      </c>
      <c r="Z822" s="292">
        <f t="shared" si="72"/>
        <v>273230100</v>
      </c>
      <c r="AA822" s="28" cm="1">
        <f t="array" aca="1" ref="AA822" ca="1">_xlfn.IFS(DK822&lt;$DK$4,1,AND(DK822&gt;=$DK$4,DK822&lt;=$AA$4),2,DK822&gt;$AA$4,3)</f>
        <v>3</v>
      </c>
      <c r="AB822" s="28">
        <v>0</v>
      </c>
      <c r="AC822" s="28" cm="1">
        <f t="array" aca="1" ref="AC822" ca="1">IF(AB822="PERCENTIL 30","",_xlfn.IFS(DK822&lt;$AC$4,1,DK822&gt;$AC$4,2))</f>
        <v>2</v>
      </c>
      <c r="AD822" s="28" t="str">
        <f>+IFERROR(VLOOKUP(_xlfn.TEXTJOIN("_", FALSE, C822:E822), BD_Perc!$A:$O, 15, FALSE),"Segmentación no encontrada o vehículo inactivo")</f>
        <v>PERCENTIL 30-70</v>
      </c>
      <c r="AE822" s="28" t="str" cm="1">
        <f t="array" ref="AE822">_xlfn.IFS(
    AD822 = "PERCENTIL 50",
    _xlfn.IFS(
        BD!DK822 &lt; VLOOKUP(_xlfn.TEXTJOIN("_", FALSE, C822:E822), BD_Perc!$A:$O, 11, FALSE), "Intervalo de precio 1",
        BD!DK822 &gt;= VLOOKUP(_xlfn.TEXTJOIN("_", FALSE, C822:E822), BD_Perc!$A:$O, 11, FALSE), "Intervalo de precio 2"
    ),
    AD822 = "PERCENTIL 30-70",
    _xlfn.IFS(
        BD!DK822 &lt; VLOOKUP(_xlfn.TEXTJOIN("_", FALSE, C822:E822), BD_Perc!$A:$O, 6, FALSE), "Intervalo de precio 1",
        BD!DK822 &lt; VLOOKUP(_xlfn.TEXTJOIN("_", FALSE, C822:E822), BD_Perc!$A:$O, 7, FALSE), "Intervalo de precio 2",
        BD!DK822 &gt;= VLOOKUP(_xlfn.TEXTJOIN("_", FALSE, C822:E822), BD_Perc!$A:$O, 7, FALSE), "Intervalo de precio 3"
    ),
    AD822="Segmentación no encontrada o vehículo inactivo","Segmentación no encontrada o vehículo inactivo"
)</f>
        <v>Intervalo de precio 2</v>
      </c>
      <c r="AF822" s="57" t="s">
        <v>2413</v>
      </c>
      <c r="AG822" s="35" t="b">
        <f t="shared" si="76"/>
        <v>1</v>
      </c>
      <c r="AH822" s="207">
        <v>0.01</v>
      </c>
      <c r="AI822" s="207">
        <v>0.01</v>
      </c>
      <c r="AJ822" s="207">
        <v>0.01</v>
      </c>
      <c r="AK822" s="207">
        <v>0.01</v>
      </c>
      <c r="AL822" s="207">
        <v>0.01</v>
      </c>
      <c r="AM822" s="207">
        <v>0.02</v>
      </c>
      <c r="AN822" s="28" t="s">
        <v>1251</v>
      </c>
      <c r="AO822" s="28" t="s">
        <v>1251</v>
      </c>
      <c r="AP822" s="28" t="s">
        <v>1251</v>
      </c>
      <c r="AQ822" s="37">
        <v>0.5</v>
      </c>
      <c r="AR822" s="38">
        <v>12283149</v>
      </c>
      <c r="AS822" s="38">
        <v>756945</v>
      </c>
      <c r="AT822" s="38" t="s">
        <v>107</v>
      </c>
      <c r="AU822" s="38" t="s">
        <v>107</v>
      </c>
      <c r="AV822" s="38" t="s">
        <v>107</v>
      </c>
      <c r="AW822" s="38">
        <v>8078664</v>
      </c>
      <c r="AX822" s="38" t="s">
        <v>107</v>
      </c>
      <c r="AY822" s="38">
        <v>894571</v>
      </c>
      <c r="AZ822" s="38">
        <v>48169</v>
      </c>
      <c r="BA822" s="38">
        <v>385354</v>
      </c>
      <c r="BB822" s="38" t="s">
        <v>107</v>
      </c>
      <c r="BC822" s="38" t="s">
        <v>107</v>
      </c>
      <c r="BD822" s="38" t="s">
        <v>107</v>
      </c>
      <c r="BE822" s="38" t="s">
        <v>107</v>
      </c>
      <c r="BF822" s="38" t="s">
        <v>107</v>
      </c>
      <c r="BG822" s="38">
        <v>4816921</v>
      </c>
      <c r="BH822" s="38">
        <v>3027779</v>
      </c>
      <c r="BI822" s="38">
        <v>1307450</v>
      </c>
      <c r="BJ822" s="38">
        <v>3303031</v>
      </c>
      <c r="BK822" s="38" t="s">
        <v>107</v>
      </c>
      <c r="BL822" s="38">
        <v>522980</v>
      </c>
      <c r="BM822" s="38">
        <v>302778</v>
      </c>
      <c r="BN822" s="38">
        <v>894571</v>
      </c>
      <c r="BO822" s="38">
        <v>1032198</v>
      </c>
      <c r="BP822" s="38">
        <v>2133207</v>
      </c>
      <c r="BQ822" s="38">
        <v>206440</v>
      </c>
      <c r="BR822" s="38">
        <v>1307450</v>
      </c>
      <c r="BS822" s="38">
        <v>233965</v>
      </c>
      <c r="BT822" s="38" t="s">
        <v>107</v>
      </c>
      <c r="BU822" s="38" t="s">
        <v>107</v>
      </c>
      <c r="BV822" s="38" t="s">
        <v>107</v>
      </c>
      <c r="BW822" s="38">
        <v>6878563</v>
      </c>
      <c r="BX822" s="38">
        <v>178914</v>
      </c>
      <c r="BY822" s="38">
        <v>3027779</v>
      </c>
      <c r="BZ822" s="38">
        <v>6193185</v>
      </c>
      <c r="CA822" s="38">
        <v>0</v>
      </c>
      <c r="CB822" s="38">
        <v>481692</v>
      </c>
      <c r="CC822" s="330" t="s">
        <v>107</v>
      </c>
      <c r="CD822" s="38" t="s">
        <v>107</v>
      </c>
      <c r="CE822" s="38" t="s">
        <v>107</v>
      </c>
      <c r="CF822" s="38" t="s">
        <v>107</v>
      </c>
      <c r="CG822" s="38" t="s">
        <v>107</v>
      </c>
      <c r="CH822" s="85" t="s">
        <v>113</v>
      </c>
      <c r="CI822" s="85" t="s">
        <v>176</v>
      </c>
      <c r="CJ822" s="85" t="s">
        <v>176</v>
      </c>
      <c r="CK822" s="85" t="s">
        <v>173</v>
      </c>
      <c r="CL822" s="85" t="s">
        <v>176</v>
      </c>
      <c r="CM822" s="85" t="s">
        <v>173</v>
      </c>
      <c r="CN822" s="85" t="s">
        <v>173</v>
      </c>
      <c r="CO822" s="85" t="s">
        <v>107</v>
      </c>
      <c r="CP822" s="85" t="s">
        <v>107</v>
      </c>
      <c r="CQ822" s="85" t="s">
        <v>107</v>
      </c>
      <c r="CR822" s="85" t="s">
        <v>107</v>
      </c>
      <c r="CS822" s="85" t="s">
        <v>107</v>
      </c>
      <c r="CT822" s="85" t="s">
        <v>107</v>
      </c>
      <c r="CU822" s="85" t="s">
        <v>107</v>
      </c>
      <c r="CV822" s="41" t="s">
        <v>176</v>
      </c>
      <c r="CW822" s="41" t="s">
        <v>176</v>
      </c>
      <c r="CX822" s="41" t="s">
        <v>176</v>
      </c>
      <c r="CY822" s="41" t="s">
        <v>173</v>
      </c>
      <c r="CZ822" s="41" t="s">
        <v>176</v>
      </c>
      <c r="DA822" s="41" t="s">
        <v>173</v>
      </c>
      <c r="DB822" s="41" t="s">
        <v>107</v>
      </c>
      <c r="DC822" s="41" t="s">
        <v>107</v>
      </c>
      <c r="DD822" s="332">
        <v>16996850</v>
      </c>
      <c r="DE822" s="43">
        <v>1</v>
      </c>
      <c r="DF822" s="390">
        <v>1</v>
      </c>
      <c r="DG822" s="310"/>
      <c r="DH822" s="113" t="s">
        <v>2331</v>
      </c>
      <c r="DI822" s="279" t="str" cm="1">
        <f t="array" ref="DI822">+IF(AND(C822&lt;&gt;"Vehículos Eléctricos",C822&lt;&gt;"Vehículos Híbridos",AD822="PERCENTIL 50"),
     IF(VLOOKUP(_xlfn.TEXTJOIN("_",FALSE,C822:E822),BD_Perc!$A:$P,_xlfn.IFS(BD!AE822="Intervalo de precio 1",12,BD!AE822="Intervalo de precio 2",13),FALSE)&lt;=1,
     VLOOKUP(_xlfn.TEXTJOIN("_",FALSE,C822:E822),BD_Perc!$A:$P,16,FALSE),"Ok P50"),
     "Ok P30/70 ó Híbrido/Eléctrico")</f>
        <v>Ok P30/70 ó Híbrido/Eléctrico</v>
      </c>
      <c r="DJ822" s="279" t="str">
        <f t="shared" si="73"/>
        <v>Vehículos Convencionales_Camperos/Camionetas_4x4</v>
      </c>
      <c r="DK822" s="331">
        <f t="shared" si="77"/>
        <v>273230100</v>
      </c>
      <c r="DL822" s="326"/>
    </row>
    <row r="823" spans="1:116" ht="25.5">
      <c r="A823" s="28">
        <v>818</v>
      </c>
      <c r="B823" s="29" t="s">
        <v>325</v>
      </c>
      <c r="C823" s="29" t="s">
        <v>3</v>
      </c>
      <c r="D823" s="29" t="s">
        <v>977</v>
      </c>
      <c r="E823" s="42" t="s">
        <v>978</v>
      </c>
      <c r="F823" s="42" t="s">
        <v>338</v>
      </c>
      <c r="G823" s="93" t="s">
        <v>1737</v>
      </c>
      <c r="H823" s="42" t="s">
        <v>901</v>
      </c>
      <c r="I823" s="28">
        <v>1611188</v>
      </c>
      <c r="J823" s="28" t="s">
        <v>1738</v>
      </c>
      <c r="K823" s="31" t="s">
        <v>107</v>
      </c>
      <c r="L823" s="32" t="s">
        <v>107</v>
      </c>
      <c r="M823" s="33" t="s">
        <v>107</v>
      </c>
      <c r="N823" s="34">
        <v>144100000</v>
      </c>
      <c r="O823" s="34">
        <f>+IFERROR(VLOOKUP(I823,Precio_Fasecolda!A:C,3,FALSE),IFERROR(VLOOKUP(I823,Precio_Fasecolda!B:C,2,FALSE),N823))</f>
        <v>144100000</v>
      </c>
      <c r="P823" s="34">
        <f t="shared" si="74"/>
        <v>0</v>
      </c>
      <c r="Q823" s="33" t="s">
        <v>338</v>
      </c>
      <c r="R823" s="28" t="s">
        <v>2415</v>
      </c>
      <c r="S823" s="28" t="s">
        <v>360</v>
      </c>
      <c r="T823" s="28" t="s">
        <v>107</v>
      </c>
      <c r="U823" s="28" t="s">
        <v>107</v>
      </c>
      <c r="V823" s="42" t="s">
        <v>107</v>
      </c>
      <c r="W823" s="28" t="s">
        <v>107</v>
      </c>
      <c r="X823" s="28" t="s">
        <v>107</v>
      </c>
      <c r="Y823" s="28">
        <f t="shared" si="75"/>
        <v>282522896</v>
      </c>
      <c r="Z823" s="292">
        <f t="shared" si="72"/>
        <v>141218000</v>
      </c>
      <c r="AA823" s="28" cm="1">
        <f t="array" aca="1" ref="AA823" ca="1">_xlfn.IFS(DK823&lt;$DK$4,1,AND(DK823&gt;=$DK$4,DK823&lt;=$AA$4),2,DK823&gt;$AA$4,3)</f>
        <v>3</v>
      </c>
      <c r="AB823" s="28">
        <v>0</v>
      </c>
      <c r="AC823" s="28" cm="1">
        <f t="array" aca="1" ref="AC823" ca="1">IF(AB823="PERCENTIL 30","",_xlfn.IFS(DK823&lt;$AC$4,1,DK823&gt;$AC$4,2))</f>
        <v>2</v>
      </c>
      <c r="AD823" s="28" t="str">
        <f>+IFERROR(VLOOKUP(_xlfn.TEXTJOIN("_", FALSE, C823:E823), BD_Perc!$A:$O, 15, FALSE),"Segmentación no encontrada o vehículo inactivo")</f>
        <v>PERCENTIL 30-70</v>
      </c>
      <c r="AE823" s="28" t="str" cm="1">
        <f t="array" ref="AE823">_xlfn.IFS(
    AD823 = "PERCENTIL 50",
    _xlfn.IFS(
        BD!DK823 &lt; VLOOKUP(_xlfn.TEXTJOIN("_", FALSE, C823:E823), BD_Perc!$A:$O, 11, FALSE), "Intervalo de precio 1",
        BD!DK823 &gt;= VLOOKUP(_xlfn.TEXTJOIN("_", FALSE, C823:E823), BD_Perc!$A:$O, 11, FALSE), "Intervalo de precio 2"
    ),
    AD823 = "PERCENTIL 30-70",
    _xlfn.IFS(
        BD!DK823 &lt; VLOOKUP(_xlfn.TEXTJOIN("_", FALSE, C823:E823), BD_Perc!$A:$O, 6, FALSE), "Intervalo de precio 1",
        BD!DK823 &lt; VLOOKUP(_xlfn.TEXTJOIN("_", FALSE, C823:E823), BD_Perc!$A:$O, 7, FALSE), "Intervalo de precio 2",
        BD!DK823 &gt;= VLOOKUP(_xlfn.TEXTJOIN("_", FALSE, C823:E823), BD_Perc!$A:$O, 7, FALSE), "Intervalo de precio 3"
    ),
    AD823="Segmentación no encontrada o vehículo inactivo","Segmentación no encontrada o vehículo inactivo"
)</f>
        <v>Intervalo de precio 2</v>
      </c>
      <c r="AF823" s="57" t="s">
        <v>2413</v>
      </c>
      <c r="AG823" s="35" t="b">
        <f t="shared" si="76"/>
        <v>1</v>
      </c>
      <c r="AH823" s="207">
        <v>0.02</v>
      </c>
      <c r="AI823" s="207">
        <v>0.03</v>
      </c>
      <c r="AJ823" s="207">
        <v>0.03</v>
      </c>
      <c r="AK823" s="207">
        <v>0.03</v>
      </c>
      <c r="AL823" s="207">
        <v>0.03</v>
      </c>
      <c r="AM823" s="207">
        <v>0.03</v>
      </c>
      <c r="AN823" s="28" t="s">
        <v>1251</v>
      </c>
      <c r="AO823" s="28" t="s">
        <v>1251</v>
      </c>
      <c r="AP823" s="28" t="s">
        <v>1251</v>
      </c>
      <c r="AQ823" s="37">
        <v>1</v>
      </c>
      <c r="AR823" s="38">
        <v>12283149</v>
      </c>
      <c r="AS823" s="38">
        <v>756945</v>
      </c>
      <c r="AT823" s="38">
        <v>619319</v>
      </c>
      <c r="AU823" s="38" t="s">
        <v>107</v>
      </c>
      <c r="AV823" s="38">
        <v>4816921</v>
      </c>
      <c r="AW823" s="38">
        <v>8078664</v>
      </c>
      <c r="AX823" s="38">
        <v>481692</v>
      </c>
      <c r="AY823" s="38">
        <v>894571</v>
      </c>
      <c r="AZ823" s="38">
        <v>48169</v>
      </c>
      <c r="BA823" s="38">
        <v>385354</v>
      </c>
      <c r="BB823" s="38" t="s">
        <v>107</v>
      </c>
      <c r="BC823" s="38" t="s">
        <v>107</v>
      </c>
      <c r="BD823" s="38" t="s">
        <v>107</v>
      </c>
      <c r="BE823" s="38" t="s">
        <v>107</v>
      </c>
      <c r="BF823" s="38" t="s">
        <v>107</v>
      </c>
      <c r="BG823" s="38">
        <v>4816921</v>
      </c>
      <c r="BH823" s="38">
        <v>3027779</v>
      </c>
      <c r="BI823" s="38">
        <v>1307450</v>
      </c>
      <c r="BJ823" s="38">
        <v>3303031</v>
      </c>
      <c r="BK823" s="38">
        <v>302778</v>
      </c>
      <c r="BL823" s="38">
        <v>522980</v>
      </c>
      <c r="BM823" s="38">
        <v>302778</v>
      </c>
      <c r="BN823" s="38">
        <v>894571</v>
      </c>
      <c r="BO823" s="38">
        <v>1032198</v>
      </c>
      <c r="BP823" s="38">
        <v>2133207</v>
      </c>
      <c r="BQ823" s="38">
        <v>206440</v>
      </c>
      <c r="BR823" s="38">
        <v>1307450</v>
      </c>
      <c r="BS823" s="38">
        <v>233965</v>
      </c>
      <c r="BT823" s="38" t="s">
        <v>107</v>
      </c>
      <c r="BU823" s="38" t="s">
        <v>107</v>
      </c>
      <c r="BV823" s="38" t="s">
        <v>107</v>
      </c>
      <c r="BW823" s="38">
        <v>6878563</v>
      </c>
      <c r="BX823" s="38">
        <v>178914</v>
      </c>
      <c r="BY823" s="38">
        <v>3027779</v>
      </c>
      <c r="BZ823" s="38">
        <v>6193185</v>
      </c>
      <c r="CA823" s="38">
        <v>17203289</v>
      </c>
      <c r="CB823" s="38">
        <v>481692</v>
      </c>
      <c r="CC823" s="330">
        <v>138422896</v>
      </c>
      <c r="CD823" s="38" t="s">
        <v>107</v>
      </c>
      <c r="CE823" s="38" t="s">
        <v>107</v>
      </c>
      <c r="CF823" s="38" t="s">
        <v>107</v>
      </c>
      <c r="CG823" s="38" t="s">
        <v>107</v>
      </c>
      <c r="CH823" s="85" t="s">
        <v>107</v>
      </c>
      <c r="CI823" s="85" t="s">
        <v>107</v>
      </c>
      <c r="CJ823" s="85" t="s">
        <v>107</v>
      </c>
      <c r="CK823" s="85" t="s">
        <v>107</v>
      </c>
      <c r="CL823" s="85" t="s">
        <v>107</v>
      </c>
      <c r="CM823" s="85" t="s">
        <v>107</v>
      </c>
      <c r="CN823" s="85" t="s">
        <v>107</v>
      </c>
      <c r="CO823" s="85" t="s">
        <v>107</v>
      </c>
      <c r="CP823" s="85" t="s">
        <v>173</v>
      </c>
      <c r="CQ823" s="85" t="s">
        <v>173</v>
      </c>
      <c r="CR823" s="85" t="s">
        <v>173</v>
      </c>
      <c r="CS823" s="85" t="s">
        <v>173</v>
      </c>
      <c r="CT823" s="85" t="s">
        <v>173</v>
      </c>
      <c r="CU823" s="85" t="s">
        <v>173</v>
      </c>
      <c r="CV823" s="85" t="s">
        <v>107</v>
      </c>
      <c r="CW823" s="85" t="s">
        <v>107</v>
      </c>
      <c r="CX823" s="85" t="s">
        <v>107</v>
      </c>
      <c r="CY823" s="85" t="s">
        <v>107</v>
      </c>
      <c r="CZ823" s="85" t="s">
        <v>107</v>
      </c>
      <c r="DA823" s="85" t="s">
        <v>107</v>
      </c>
      <c r="DB823" s="85" t="s">
        <v>107</v>
      </c>
      <c r="DC823" s="85" t="s">
        <v>107</v>
      </c>
      <c r="DD823" s="332">
        <v>18510739</v>
      </c>
      <c r="DE823" s="43">
        <v>1</v>
      </c>
      <c r="DF823" s="390">
        <v>1</v>
      </c>
      <c r="DG823" s="310"/>
      <c r="DH823" s="113" t="s">
        <v>2331</v>
      </c>
      <c r="DI823" s="279" t="str" cm="1">
        <f t="array" ref="DI823">+IF(AND(C823&lt;&gt;"Vehículos Eléctricos",C823&lt;&gt;"Vehículos Híbridos",AD823="PERCENTIL 50"),
     IF(VLOOKUP(_xlfn.TEXTJOIN("_",FALSE,C823:E823),BD_Perc!$A:$P,_xlfn.IFS(BD!AE823="Intervalo de precio 1",12,BD!AE823="Intervalo de precio 2",13),FALSE)&lt;=1,
     VLOOKUP(_xlfn.TEXTJOIN("_",FALSE,C823:E823),BD_Perc!$A:$P,16,FALSE),"Ok P50"),
     "Ok P30/70 ó Híbrido/Eléctrico")</f>
        <v>Ok P30/70 ó Híbrido/Eléctrico</v>
      </c>
      <c r="DJ823" s="279" t="str">
        <f t="shared" si="73"/>
        <v>Vehículos Especiales_Ambulancias_TAB</v>
      </c>
      <c r="DK823" s="331">
        <f t="shared" si="77"/>
        <v>279640896</v>
      </c>
      <c r="DL823" s="326"/>
    </row>
    <row r="824" spans="1:116" ht="25.5">
      <c r="A824" s="28">
        <v>819</v>
      </c>
      <c r="B824" s="29" t="s">
        <v>325</v>
      </c>
      <c r="C824" s="29" t="s">
        <v>3</v>
      </c>
      <c r="D824" s="29" t="s">
        <v>977</v>
      </c>
      <c r="E824" s="42" t="s">
        <v>986</v>
      </c>
      <c r="F824" s="33" t="s">
        <v>982</v>
      </c>
      <c r="G824" s="93" t="s">
        <v>1737</v>
      </c>
      <c r="H824" s="42" t="s">
        <v>901</v>
      </c>
      <c r="I824" s="28">
        <v>1611188</v>
      </c>
      <c r="J824" s="28" t="s">
        <v>1739</v>
      </c>
      <c r="K824" s="31" t="s">
        <v>107</v>
      </c>
      <c r="L824" s="32" t="s">
        <v>107</v>
      </c>
      <c r="M824" s="33" t="s">
        <v>107</v>
      </c>
      <c r="N824" s="34">
        <v>144100000</v>
      </c>
      <c r="O824" s="34">
        <f>+IFERROR(VLOOKUP(I824,Precio_Fasecolda!A:C,3,FALSE),IFERROR(VLOOKUP(I824,Precio_Fasecolda!B:C,2,FALSE),N824))</f>
        <v>144100000</v>
      </c>
      <c r="P824" s="34">
        <f t="shared" si="74"/>
        <v>0</v>
      </c>
      <c r="Q824" s="33" t="s">
        <v>338</v>
      </c>
      <c r="R824" s="28" t="s">
        <v>2415</v>
      </c>
      <c r="S824" s="28" t="s">
        <v>360</v>
      </c>
      <c r="T824" s="28" t="s">
        <v>107</v>
      </c>
      <c r="U824" s="28" t="s">
        <v>107</v>
      </c>
      <c r="V824" s="42" t="s">
        <v>107</v>
      </c>
      <c r="W824" s="28" t="s">
        <v>107</v>
      </c>
      <c r="X824" s="28" t="s">
        <v>107</v>
      </c>
      <c r="Y824" s="28">
        <f t="shared" si="75"/>
        <v>377087550</v>
      </c>
      <c r="Z824" s="292">
        <f t="shared" si="72"/>
        <v>141218000</v>
      </c>
      <c r="AA824" s="28" cm="1">
        <f t="array" aca="1" ref="AA824" ca="1">_xlfn.IFS(DK824&lt;$DK$4,1,AND(DK824&gt;=$DK$4,DK824&lt;=$AA$4),2,DK824&gt;$AA$4,3)</f>
        <v>3</v>
      </c>
      <c r="AB824" s="28">
        <v>0</v>
      </c>
      <c r="AC824" s="28" cm="1">
        <f t="array" aca="1" ref="AC824" ca="1">IF(AB824="PERCENTIL 30","",_xlfn.IFS(DK824&lt;$AC$4,1,DK824&gt;$AC$4,2))</f>
        <v>2</v>
      </c>
      <c r="AD824" s="28" t="str">
        <f>+IFERROR(VLOOKUP(_xlfn.TEXTJOIN("_", FALSE, C824:E824), BD_Perc!$A:$O, 15, FALSE),"Segmentación no encontrada o vehículo inactivo")</f>
        <v>PERCENTIL 30-70</v>
      </c>
      <c r="AE824" s="28" t="str" cm="1">
        <f t="array" ref="AE824">_xlfn.IFS(
    AD824 = "PERCENTIL 50",
    _xlfn.IFS(
        BD!DK824 &lt; VLOOKUP(_xlfn.TEXTJOIN("_", FALSE, C824:E824), BD_Perc!$A:$O, 11, FALSE), "Intervalo de precio 1",
        BD!DK824 &gt;= VLOOKUP(_xlfn.TEXTJOIN("_", FALSE, C824:E824), BD_Perc!$A:$O, 11, FALSE), "Intervalo de precio 2"
    ),
    AD824 = "PERCENTIL 30-70",
    _xlfn.IFS(
        BD!DK824 &lt; VLOOKUP(_xlfn.TEXTJOIN("_", FALSE, C824:E824), BD_Perc!$A:$O, 6, FALSE), "Intervalo de precio 1",
        BD!DK824 &lt; VLOOKUP(_xlfn.TEXTJOIN("_", FALSE, C824:E824), BD_Perc!$A:$O, 7, FALSE), "Intervalo de precio 2",
        BD!DK824 &gt;= VLOOKUP(_xlfn.TEXTJOIN("_", FALSE, C824:E824), BD_Perc!$A:$O, 7, FALSE), "Intervalo de precio 3"
    ),
    AD824="Segmentación no encontrada o vehículo inactivo","Segmentación no encontrada o vehículo inactivo"
)</f>
        <v>Intervalo de precio 2</v>
      </c>
      <c r="AF824" s="57" t="s">
        <v>2413</v>
      </c>
      <c r="AG824" s="35" t="b">
        <f t="shared" si="76"/>
        <v>1</v>
      </c>
      <c r="AH824" s="207">
        <v>0.02</v>
      </c>
      <c r="AI824" s="207">
        <v>0.03</v>
      </c>
      <c r="AJ824" s="207">
        <v>0.03</v>
      </c>
      <c r="AK824" s="207">
        <v>0.03</v>
      </c>
      <c r="AL824" s="207">
        <v>0.03</v>
      </c>
      <c r="AM824" s="207">
        <v>0.03</v>
      </c>
      <c r="AN824" s="28" t="s">
        <v>1251</v>
      </c>
      <c r="AO824" s="28" t="s">
        <v>1251</v>
      </c>
      <c r="AP824" s="28" t="s">
        <v>1251</v>
      </c>
      <c r="AQ824" s="37">
        <v>1</v>
      </c>
      <c r="AR824" s="38">
        <v>12283149</v>
      </c>
      <c r="AS824" s="38">
        <v>756945</v>
      </c>
      <c r="AT824" s="38">
        <v>619319</v>
      </c>
      <c r="AU824" s="38" t="s">
        <v>107</v>
      </c>
      <c r="AV824" s="38">
        <v>4816921</v>
      </c>
      <c r="AW824" s="38">
        <v>8078664</v>
      </c>
      <c r="AX824" s="38">
        <v>481692</v>
      </c>
      <c r="AY824" s="38">
        <v>894571</v>
      </c>
      <c r="AZ824" s="38">
        <v>48169</v>
      </c>
      <c r="BA824" s="38">
        <v>385354</v>
      </c>
      <c r="BB824" s="38" t="s">
        <v>107</v>
      </c>
      <c r="BC824" s="38" t="s">
        <v>107</v>
      </c>
      <c r="BD824" s="38" t="s">
        <v>107</v>
      </c>
      <c r="BE824" s="38" t="s">
        <v>107</v>
      </c>
      <c r="BF824" s="38" t="s">
        <v>107</v>
      </c>
      <c r="BG824" s="38">
        <v>4816921</v>
      </c>
      <c r="BH824" s="38">
        <v>3027779</v>
      </c>
      <c r="BI824" s="38">
        <v>1307450</v>
      </c>
      <c r="BJ824" s="38">
        <v>3303031</v>
      </c>
      <c r="BK824" s="38">
        <v>302778</v>
      </c>
      <c r="BL824" s="38">
        <v>522980</v>
      </c>
      <c r="BM824" s="38">
        <v>302778</v>
      </c>
      <c r="BN824" s="38">
        <v>894571</v>
      </c>
      <c r="BO824" s="38">
        <v>1032198</v>
      </c>
      <c r="BP824" s="38">
        <v>2133207</v>
      </c>
      <c r="BQ824" s="38">
        <v>206440</v>
      </c>
      <c r="BR824" s="38">
        <v>1307450</v>
      </c>
      <c r="BS824" s="38">
        <v>233965</v>
      </c>
      <c r="BT824" s="38" t="s">
        <v>107</v>
      </c>
      <c r="BU824" s="38" t="s">
        <v>107</v>
      </c>
      <c r="BV824" s="38" t="s">
        <v>107</v>
      </c>
      <c r="BW824" s="38">
        <v>6878563</v>
      </c>
      <c r="BX824" s="38">
        <v>178914</v>
      </c>
      <c r="BY824" s="38">
        <v>3027779</v>
      </c>
      <c r="BZ824" s="38">
        <v>6193185</v>
      </c>
      <c r="CA824" s="38">
        <v>17203289</v>
      </c>
      <c r="CB824" s="38">
        <v>481692</v>
      </c>
      <c r="CC824" s="330">
        <v>232987550</v>
      </c>
      <c r="CD824" s="38" t="s">
        <v>107</v>
      </c>
      <c r="CE824" s="38" t="s">
        <v>107</v>
      </c>
      <c r="CF824" s="38" t="s">
        <v>107</v>
      </c>
      <c r="CG824" s="38" t="s">
        <v>107</v>
      </c>
      <c r="CH824" s="85" t="s">
        <v>107</v>
      </c>
      <c r="CI824" s="85" t="s">
        <v>107</v>
      </c>
      <c r="CJ824" s="85" t="s">
        <v>107</v>
      </c>
      <c r="CK824" s="85" t="s">
        <v>107</v>
      </c>
      <c r="CL824" s="85" t="s">
        <v>107</v>
      </c>
      <c r="CM824" s="85" t="s">
        <v>107</v>
      </c>
      <c r="CN824" s="85" t="s">
        <v>107</v>
      </c>
      <c r="CO824" s="85" t="s">
        <v>107</v>
      </c>
      <c r="CP824" s="85" t="s">
        <v>173</v>
      </c>
      <c r="CQ824" s="85" t="s">
        <v>173</v>
      </c>
      <c r="CR824" s="85" t="s">
        <v>173</v>
      </c>
      <c r="CS824" s="85" t="s">
        <v>173</v>
      </c>
      <c r="CT824" s="85" t="s">
        <v>173</v>
      </c>
      <c r="CU824" s="85" t="s">
        <v>173</v>
      </c>
      <c r="CV824" s="85" t="s">
        <v>107</v>
      </c>
      <c r="CW824" s="85" t="s">
        <v>107</v>
      </c>
      <c r="CX824" s="85" t="s">
        <v>107</v>
      </c>
      <c r="CY824" s="85" t="s">
        <v>107</v>
      </c>
      <c r="CZ824" s="85" t="s">
        <v>107</v>
      </c>
      <c r="DA824" s="85" t="s">
        <v>107</v>
      </c>
      <c r="DB824" s="85" t="s">
        <v>107</v>
      </c>
      <c r="DC824" s="85" t="s">
        <v>107</v>
      </c>
      <c r="DD824" s="332">
        <v>18510739</v>
      </c>
      <c r="DE824" s="43">
        <v>1</v>
      </c>
      <c r="DF824" s="390">
        <v>1</v>
      </c>
      <c r="DG824" s="310"/>
      <c r="DH824" s="113" t="s">
        <v>2331</v>
      </c>
      <c r="DI824" s="279" t="str" cm="1">
        <f t="array" ref="DI824">+IF(AND(C824&lt;&gt;"Vehículos Eléctricos",C824&lt;&gt;"Vehículos Híbridos",AD824="PERCENTIL 50"),
     IF(VLOOKUP(_xlfn.TEXTJOIN("_",FALSE,C824:E824),BD_Perc!$A:$P,_xlfn.IFS(BD!AE824="Intervalo de precio 1",12,BD!AE824="Intervalo de precio 2",13),FALSE)&lt;=1,
     VLOOKUP(_xlfn.TEXTJOIN("_",FALSE,C824:E824),BD_Perc!$A:$P,16,FALSE),"Ok P50"),
     "Ok P30/70 ó Híbrido/Eléctrico")</f>
        <v>Ok P30/70 ó Híbrido/Eléctrico</v>
      </c>
      <c r="DJ824" s="279" t="str">
        <f t="shared" si="73"/>
        <v>Vehículos Especiales_Ambulancias_TAM</v>
      </c>
      <c r="DK824" s="331">
        <f t="shared" si="77"/>
        <v>374205550</v>
      </c>
      <c r="DL824" s="326"/>
    </row>
    <row r="825" spans="1:116" ht="25.5">
      <c r="A825" s="28">
        <v>820</v>
      </c>
      <c r="B825" s="29" t="s">
        <v>325</v>
      </c>
      <c r="C825" s="29" t="s">
        <v>3</v>
      </c>
      <c r="D825" s="29" t="s">
        <v>977</v>
      </c>
      <c r="E825" s="42" t="s">
        <v>978</v>
      </c>
      <c r="F825" s="42" t="s">
        <v>338</v>
      </c>
      <c r="G825" s="93" t="s">
        <v>1740</v>
      </c>
      <c r="H825" s="42" t="s">
        <v>901</v>
      </c>
      <c r="I825" s="28">
        <v>1611189</v>
      </c>
      <c r="J825" s="28" t="s">
        <v>1741</v>
      </c>
      <c r="K825" s="31" t="s">
        <v>107</v>
      </c>
      <c r="L825" s="32" t="s">
        <v>107</v>
      </c>
      <c r="M825" s="33" t="s">
        <v>107</v>
      </c>
      <c r="N825" s="34">
        <v>148500000</v>
      </c>
      <c r="O825" s="34">
        <f>+IFERROR(VLOOKUP(I825,Precio_Fasecolda!A:C,3,FALSE),IFERROR(VLOOKUP(I825,Precio_Fasecolda!B:C,2,FALSE),N825))</f>
        <v>148500000</v>
      </c>
      <c r="P825" s="34">
        <f t="shared" si="74"/>
        <v>0</v>
      </c>
      <c r="Q825" s="33" t="s">
        <v>338</v>
      </c>
      <c r="R825" s="28" t="s">
        <v>2415</v>
      </c>
      <c r="S825" s="28" t="s">
        <v>360</v>
      </c>
      <c r="T825" s="28" t="s">
        <v>107</v>
      </c>
      <c r="U825" s="28" t="s">
        <v>107</v>
      </c>
      <c r="V825" s="42" t="s">
        <v>107</v>
      </c>
      <c r="W825" s="28" t="s">
        <v>107</v>
      </c>
      <c r="X825" s="28" t="s">
        <v>107</v>
      </c>
      <c r="Y825" s="28">
        <f t="shared" si="75"/>
        <v>286922896</v>
      </c>
      <c r="Z825" s="292">
        <f t="shared" si="72"/>
        <v>145530000</v>
      </c>
      <c r="AA825" s="28" cm="1">
        <f t="array" aca="1" ref="AA825" ca="1">_xlfn.IFS(DK825&lt;$DK$4,1,AND(DK825&gt;=$DK$4,DK825&lt;=$AA$4),2,DK825&gt;$AA$4,3)</f>
        <v>3</v>
      </c>
      <c r="AB825" s="28">
        <v>0</v>
      </c>
      <c r="AC825" s="28" cm="1">
        <f t="array" aca="1" ref="AC825" ca="1">IF(AB825="PERCENTIL 30","",_xlfn.IFS(DK825&lt;$AC$4,1,DK825&gt;$AC$4,2))</f>
        <v>2</v>
      </c>
      <c r="AD825" s="28" t="str">
        <f>+IFERROR(VLOOKUP(_xlfn.TEXTJOIN("_", FALSE, C825:E825), BD_Perc!$A:$O, 15, FALSE),"Segmentación no encontrada o vehículo inactivo")</f>
        <v>PERCENTIL 30-70</v>
      </c>
      <c r="AE825" s="28" t="str" cm="1">
        <f t="array" ref="AE825">_xlfn.IFS(
    AD825 = "PERCENTIL 50",
    _xlfn.IFS(
        BD!DK825 &lt; VLOOKUP(_xlfn.TEXTJOIN("_", FALSE, C825:E825), BD_Perc!$A:$O, 11, FALSE), "Intervalo de precio 1",
        BD!DK825 &gt;= VLOOKUP(_xlfn.TEXTJOIN("_", FALSE, C825:E825), BD_Perc!$A:$O, 11, FALSE), "Intervalo de precio 2"
    ),
    AD825 = "PERCENTIL 30-70",
    _xlfn.IFS(
        BD!DK825 &lt; VLOOKUP(_xlfn.TEXTJOIN("_", FALSE, C825:E825), BD_Perc!$A:$O, 6, FALSE), "Intervalo de precio 1",
        BD!DK825 &lt; VLOOKUP(_xlfn.TEXTJOIN("_", FALSE, C825:E825), BD_Perc!$A:$O, 7, FALSE), "Intervalo de precio 2",
        BD!DK825 &gt;= VLOOKUP(_xlfn.TEXTJOIN("_", FALSE, C825:E825), BD_Perc!$A:$O, 7, FALSE), "Intervalo de precio 3"
    ),
    AD825="Segmentación no encontrada o vehículo inactivo","Segmentación no encontrada o vehículo inactivo"
)</f>
        <v>Intervalo de precio 2</v>
      </c>
      <c r="AF825" s="57" t="s">
        <v>2413</v>
      </c>
      <c r="AG825" s="35" t="b">
        <f t="shared" si="76"/>
        <v>1</v>
      </c>
      <c r="AH825" s="207">
        <v>0.02</v>
      </c>
      <c r="AI825" s="207">
        <v>0.03</v>
      </c>
      <c r="AJ825" s="207">
        <v>0.03</v>
      </c>
      <c r="AK825" s="207">
        <v>0.03</v>
      </c>
      <c r="AL825" s="207">
        <v>0.03</v>
      </c>
      <c r="AM825" s="207">
        <v>0.03</v>
      </c>
      <c r="AN825" s="28" t="s">
        <v>1251</v>
      </c>
      <c r="AO825" s="28" t="s">
        <v>1251</v>
      </c>
      <c r="AP825" s="28" t="s">
        <v>1251</v>
      </c>
      <c r="AQ825" s="37">
        <v>1</v>
      </c>
      <c r="AR825" s="38">
        <v>12283149</v>
      </c>
      <c r="AS825" s="38">
        <v>756945</v>
      </c>
      <c r="AT825" s="38">
        <v>619319</v>
      </c>
      <c r="AU825" s="38" t="s">
        <v>107</v>
      </c>
      <c r="AV825" s="38">
        <v>4816921</v>
      </c>
      <c r="AW825" s="38">
        <v>8078664</v>
      </c>
      <c r="AX825" s="38">
        <v>481692</v>
      </c>
      <c r="AY825" s="38">
        <v>894571</v>
      </c>
      <c r="AZ825" s="38">
        <v>48169</v>
      </c>
      <c r="BA825" s="38">
        <v>385354</v>
      </c>
      <c r="BB825" s="38" t="s">
        <v>107</v>
      </c>
      <c r="BC825" s="38" t="s">
        <v>107</v>
      </c>
      <c r="BD825" s="38" t="s">
        <v>107</v>
      </c>
      <c r="BE825" s="38" t="s">
        <v>107</v>
      </c>
      <c r="BF825" s="38" t="s">
        <v>107</v>
      </c>
      <c r="BG825" s="38">
        <v>4816921</v>
      </c>
      <c r="BH825" s="38">
        <v>3027779</v>
      </c>
      <c r="BI825" s="38">
        <v>1307450</v>
      </c>
      <c r="BJ825" s="38">
        <v>3303031</v>
      </c>
      <c r="BK825" s="38">
        <v>302778</v>
      </c>
      <c r="BL825" s="38">
        <v>522980</v>
      </c>
      <c r="BM825" s="38">
        <v>302778</v>
      </c>
      <c r="BN825" s="38">
        <v>894571</v>
      </c>
      <c r="BO825" s="38">
        <v>1032198</v>
      </c>
      <c r="BP825" s="38">
        <v>2133207</v>
      </c>
      <c r="BQ825" s="38">
        <v>206440</v>
      </c>
      <c r="BR825" s="38">
        <v>1307450</v>
      </c>
      <c r="BS825" s="38">
        <v>233965</v>
      </c>
      <c r="BT825" s="38" t="s">
        <v>107</v>
      </c>
      <c r="BU825" s="38" t="s">
        <v>107</v>
      </c>
      <c r="BV825" s="38" t="s">
        <v>107</v>
      </c>
      <c r="BW825" s="38">
        <v>6878563</v>
      </c>
      <c r="BX825" s="38">
        <v>178914</v>
      </c>
      <c r="BY825" s="38">
        <v>3027779</v>
      </c>
      <c r="BZ825" s="38">
        <v>6193185</v>
      </c>
      <c r="CA825" s="38">
        <v>17203289</v>
      </c>
      <c r="CB825" s="38">
        <v>481692</v>
      </c>
      <c r="CC825" s="330">
        <v>138422896</v>
      </c>
      <c r="CD825" s="38" t="s">
        <v>107</v>
      </c>
      <c r="CE825" s="38" t="s">
        <v>107</v>
      </c>
      <c r="CF825" s="38" t="s">
        <v>107</v>
      </c>
      <c r="CG825" s="38" t="s">
        <v>107</v>
      </c>
      <c r="CH825" s="85" t="s">
        <v>107</v>
      </c>
      <c r="CI825" s="85" t="s">
        <v>107</v>
      </c>
      <c r="CJ825" s="85" t="s">
        <v>107</v>
      </c>
      <c r="CK825" s="85" t="s">
        <v>107</v>
      </c>
      <c r="CL825" s="85" t="s">
        <v>107</v>
      </c>
      <c r="CM825" s="85" t="s">
        <v>107</v>
      </c>
      <c r="CN825" s="85" t="s">
        <v>107</v>
      </c>
      <c r="CO825" s="85" t="s">
        <v>107</v>
      </c>
      <c r="CP825" s="85" t="s">
        <v>173</v>
      </c>
      <c r="CQ825" s="85" t="s">
        <v>173</v>
      </c>
      <c r="CR825" s="85" t="s">
        <v>173</v>
      </c>
      <c r="CS825" s="85" t="s">
        <v>173</v>
      </c>
      <c r="CT825" s="85" t="s">
        <v>173</v>
      </c>
      <c r="CU825" s="85" t="s">
        <v>173</v>
      </c>
      <c r="CV825" s="85" t="s">
        <v>107</v>
      </c>
      <c r="CW825" s="85" t="s">
        <v>107</v>
      </c>
      <c r="CX825" s="85" t="s">
        <v>107</v>
      </c>
      <c r="CY825" s="85" t="s">
        <v>107</v>
      </c>
      <c r="CZ825" s="85" t="s">
        <v>107</v>
      </c>
      <c r="DA825" s="85" t="s">
        <v>107</v>
      </c>
      <c r="DB825" s="85" t="s">
        <v>107</v>
      </c>
      <c r="DC825" s="85" t="s">
        <v>107</v>
      </c>
      <c r="DD825" s="332">
        <v>18510739</v>
      </c>
      <c r="DE825" s="43">
        <v>1</v>
      </c>
      <c r="DF825" s="390">
        <v>1</v>
      </c>
      <c r="DG825" s="310"/>
      <c r="DH825" s="113" t="s">
        <v>2331</v>
      </c>
      <c r="DI825" s="279" t="str" cm="1">
        <f t="array" ref="DI825">+IF(AND(C825&lt;&gt;"Vehículos Eléctricos",C825&lt;&gt;"Vehículos Híbridos",AD825="PERCENTIL 50"),
     IF(VLOOKUP(_xlfn.TEXTJOIN("_",FALSE,C825:E825),BD_Perc!$A:$P,_xlfn.IFS(BD!AE825="Intervalo de precio 1",12,BD!AE825="Intervalo de precio 2",13),FALSE)&lt;=1,
     VLOOKUP(_xlfn.TEXTJOIN("_",FALSE,C825:E825),BD_Perc!$A:$P,16,FALSE),"Ok P50"),
     "Ok P30/70 ó Híbrido/Eléctrico")</f>
        <v>Ok P30/70 ó Híbrido/Eléctrico</v>
      </c>
      <c r="DJ825" s="279" t="str">
        <f t="shared" si="73"/>
        <v>Vehículos Especiales_Ambulancias_TAB</v>
      </c>
      <c r="DK825" s="331">
        <f t="shared" si="77"/>
        <v>283952896</v>
      </c>
      <c r="DL825" s="326"/>
    </row>
    <row r="826" spans="1:116" ht="25.5">
      <c r="A826" s="28">
        <v>821</v>
      </c>
      <c r="B826" s="29" t="s">
        <v>325</v>
      </c>
      <c r="C826" s="29" t="s">
        <v>3</v>
      </c>
      <c r="D826" s="29" t="s">
        <v>977</v>
      </c>
      <c r="E826" s="42" t="s">
        <v>986</v>
      </c>
      <c r="F826" s="33" t="s">
        <v>982</v>
      </c>
      <c r="G826" s="93" t="s">
        <v>1740</v>
      </c>
      <c r="H826" s="42" t="s">
        <v>901</v>
      </c>
      <c r="I826" s="28">
        <v>1611189</v>
      </c>
      <c r="J826" s="28" t="s">
        <v>1742</v>
      </c>
      <c r="K826" s="31" t="s">
        <v>107</v>
      </c>
      <c r="L826" s="32" t="s">
        <v>107</v>
      </c>
      <c r="M826" s="33" t="s">
        <v>107</v>
      </c>
      <c r="N826" s="34">
        <v>148500000</v>
      </c>
      <c r="O826" s="34">
        <f>+IFERROR(VLOOKUP(I826,Precio_Fasecolda!A:C,3,FALSE),IFERROR(VLOOKUP(I826,Precio_Fasecolda!B:C,2,FALSE),N826))</f>
        <v>148500000</v>
      </c>
      <c r="P826" s="34">
        <f t="shared" si="74"/>
        <v>0</v>
      </c>
      <c r="Q826" s="33" t="s">
        <v>338</v>
      </c>
      <c r="R826" s="28" t="s">
        <v>2415</v>
      </c>
      <c r="S826" s="28" t="s">
        <v>360</v>
      </c>
      <c r="T826" s="28" t="s">
        <v>107</v>
      </c>
      <c r="U826" s="28" t="s">
        <v>107</v>
      </c>
      <c r="V826" s="42" t="s">
        <v>107</v>
      </c>
      <c r="W826" s="28" t="s">
        <v>107</v>
      </c>
      <c r="X826" s="28" t="s">
        <v>107</v>
      </c>
      <c r="Y826" s="28">
        <f t="shared" si="75"/>
        <v>381487550</v>
      </c>
      <c r="Z826" s="292">
        <f t="shared" si="72"/>
        <v>145530000</v>
      </c>
      <c r="AA826" s="28" cm="1">
        <f t="array" aca="1" ref="AA826" ca="1">_xlfn.IFS(DK826&lt;$DK$4,1,AND(DK826&gt;=$DK$4,DK826&lt;=$AA$4),2,DK826&gt;$AA$4,3)</f>
        <v>3</v>
      </c>
      <c r="AB826" s="28">
        <v>0</v>
      </c>
      <c r="AC826" s="28" cm="1">
        <f t="array" aca="1" ref="AC826" ca="1">IF(AB826="PERCENTIL 30","",_xlfn.IFS(DK826&lt;$AC$4,1,DK826&gt;$AC$4,2))</f>
        <v>2</v>
      </c>
      <c r="AD826" s="28" t="str">
        <f>+IFERROR(VLOOKUP(_xlfn.TEXTJOIN("_", FALSE, C826:E826), BD_Perc!$A:$O, 15, FALSE),"Segmentación no encontrada o vehículo inactivo")</f>
        <v>PERCENTIL 30-70</v>
      </c>
      <c r="AE826" s="28" t="str" cm="1">
        <f t="array" ref="AE826">_xlfn.IFS(
    AD826 = "PERCENTIL 50",
    _xlfn.IFS(
        BD!DK826 &lt; VLOOKUP(_xlfn.TEXTJOIN("_", FALSE, C826:E826), BD_Perc!$A:$O, 11, FALSE), "Intervalo de precio 1",
        BD!DK826 &gt;= VLOOKUP(_xlfn.TEXTJOIN("_", FALSE, C826:E826), BD_Perc!$A:$O, 11, FALSE), "Intervalo de precio 2"
    ),
    AD826 = "PERCENTIL 30-70",
    _xlfn.IFS(
        BD!DK826 &lt; VLOOKUP(_xlfn.TEXTJOIN("_", FALSE, C826:E826), BD_Perc!$A:$O, 6, FALSE), "Intervalo de precio 1",
        BD!DK826 &lt; VLOOKUP(_xlfn.TEXTJOIN("_", FALSE, C826:E826), BD_Perc!$A:$O, 7, FALSE), "Intervalo de precio 2",
        BD!DK826 &gt;= VLOOKUP(_xlfn.TEXTJOIN("_", FALSE, C826:E826), BD_Perc!$A:$O, 7, FALSE), "Intervalo de precio 3"
    ),
    AD826="Segmentación no encontrada o vehículo inactivo","Segmentación no encontrada o vehículo inactivo"
)</f>
        <v>Intervalo de precio 2</v>
      </c>
      <c r="AF826" s="57" t="s">
        <v>2413</v>
      </c>
      <c r="AG826" s="35" t="b">
        <f t="shared" si="76"/>
        <v>1</v>
      </c>
      <c r="AH826" s="207">
        <v>0.02</v>
      </c>
      <c r="AI826" s="207">
        <v>0.03</v>
      </c>
      <c r="AJ826" s="207">
        <v>0.03</v>
      </c>
      <c r="AK826" s="207">
        <v>0.03</v>
      </c>
      <c r="AL826" s="207">
        <v>0.03</v>
      </c>
      <c r="AM826" s="207">
        <v>0.03</v>
      </c>
      <c r="AN826" s="28" t="s">
        <v>1251</v>
      </c>
      <c r="AO826" s="28" t="s">
        <v>1251</v>
      </c>
      <c r="AP826" s="28" t="s">
        <v>1251</v>
      </c>
      <c r="AQ826" s="37">
        <v>1</v>
      </c>
      <c r="AR826" s="38">
        <v>12283149</v>
      </c>
      <c r="AS826" s="38">
        <v>756945</v>
      </c>
      <c r="AT826" s="38">
        <v>619319</v>
      </c>
      <c r="AU826" s="38" t="s">
        <v>107</v>
      </c>
      <c r="AV826" s="38">
        <v>4816921</v>
      </c>
      <c r="AW826" s="38">
        <v>8078664</v>
      </c>
      <c r="AX826" s="38">
        <v>481692</v>
      </c>
      <c r="AY826" s="38">
        <v>894571</v>
      </c>
      <c r="AZ826" s="38">
        <v>48169</v>
      </c>
      <c r="BA826" s="38">
        <v>385354</v>
      </c>
      <c r="BB826" s="38" t="s">
        <v>107</v>
      </c>
      <c r="BC826" s="38" t="s">
        <v>107</v>
      </c>
      <c r="BD826" s="38" t="s">
        <v>107</v>
      </c>
      <c r="BE826" s="38" t="s">
        <v>107</v>
      </c>
      <c r="BF826" s="38" t="s">
        <v>107</v>
      </c>
      <c r="BG826" s="38">
        <v>4816921</v>
      </c>
      <c r="BH826" s="38">
        <v>3027779</v>
      </c>
      <c r="BI826" s="38">
        <v>1307450</v>
      </c>
      <c r="BJ826" s="38">
        <v>3303031</v>
      </c>
      <c r="BK826" s="38">
        <v>302778</v>
      </c>
      <c r="BL826" s="38">
        <v>522980</v>
      </c>
      <c r="BM826" s="38">
        <v>302778</v>
      </c>
      <c r="BN826" s="38">
        <v>894571</v>
      </c>
      <c r="BO826" s="38">
        <v>1032198</v>
      </c>
      <c r="BP826" s="38">
        <v>2133207</v>
      </c>
      <c r="BQ826" s="38">
        <v>206440</v>
      </c>
      <c r="BR826" s="38">
        <v>1307450</v>
      </c>
      <c r="BS826" s="38">
        <v>233965</v>
      </c>
      <c r="BT826" s="38" t="s">
        <v>107</v>
      </c>
      <c r="BU826" s="38" t="s">
        <v>107</v>
      </c>
      <c r="BV826" s="38" t="s">
        <v>107</v>
      </c>
      <c r="BW826" s="38">
        <v>6878563</v>
      </c>
      <c r="BX826" s="38">
        <v>178914</v>
      </c>
      <c r="BY826" s="38">
        <v>3027779</v>
      </c>
      <c r="BZ826" s="38">
        <v>6193185</v>
      </c>
      <c r="CA826" s="38">
        <v>17203289</v>
      </c>
      <c r="CB826" s="38">
        <v>481692</v>
      </c>
      <c r="CC826" s="330">
        <v>232987550</v>
      </c>
      <c r="CD826" s="38" t="s">
        <v>107</v>
      </c>
      <c r="CE826" s="38" t="s">
        <v>107</v>
      </c>
      <c r="CF826" s="38" t="s">
        <v>107</v>
      </c>
      <c r="CG826" s="38" t="s">
        <v>107</v>
      </c>
      <c r="CH826" s="85" t="s">
        <v>107</v>
      </c>
      <c r="CI826" s="85" t="s">
        <v>107</v>
      </c>
      <c r="CJ826" s="85" t="s">
        <v>107</v>
      </c>
      <c r="CK826" s="85" t="s">
        <v>107</v>
      </c>
      <c r="CL826" s="85" t="s">
        <v>107</v>
      </c>
      <c r="CM826" s="85" t="s">
        <v>107</v>
      </c>
      <c r="CN826" s="85" t="s">
        <v>107</v>
      </c>
      <c r="CO826" s="85" t="s">
        <v>107</v>
      </c>
      <c r="CP826" s="85" t="s">
        <v>173</v>
      </c>
      <c r="CQ826" s="85" t="s">
        <v>173</v>
      </c>
      <c r="CR826" s="85" t="s">
        <v>173</v>
      </c>
      <c r="CS826" s="85" t="s">
        <v>173</v>
      </c>
      <c r="CT826" s="85" t="s">
        <v>173</v>
      </c>
      <c r="CU826" s="85" t="s">
        <v>173</v>
      </c>
      <c r="CV826" s="85" t="s">
        <v>107</v>
      </c>
      <c r="CW826" s="85" t="s">
        <v>107</v>
      </c>
      <c r="CX826" s="85" t="s">
        <v>107</v>
      </c>
      <c r="CY826" s="85" t="s">
        <v>107</v>
      </c>
      <c r="CZ826" s="85" t="s">
        <v>107</v>
      </c>
      <c r="DA826" s="85" t="s">
        <v>107</v>
      </c>
      <c r="DB826" s="85" t="s">
        <v>107</v>
      </c>
      <c r="DC826" s="85" t="s">
        <v>107</v>
      </c>
      <c r="DD826" s="332">
        <v>18510739</v>
      </c>
      <c r="DE826" s="43">
        <v>1</v>
      </c>
      <c r="DF826" s="390">
        <v>1</v>
      </c>
      <c r="DG826" s="310"/>
      <c r="DH826" s="113" t="s">
        <v>2331</v>
      </c>
      <c r="DI826" s="279" t="str" cm="1">
        <f t="array" ref="DI826">+IF(AND(C826&lt;&gt;"Vehículos Eléctricos",C826&lt;&gt;"Vehículos Híbridos",AD826="PERCENTIL 50"),
     IF(VLOOKUP(_xlfn.TEXTJOIN("_",FALSE,C826:E826),BD_Perc!$A:$P,_xlfn.IFS(BD!AE826="Intervalo de precio 1",12,BD!AE826="Intervalo de precio 2",13),FALSE)&lt;=1,
     VLOOKUP(_xlfn.TEXTJOIN("_",FALSE,C826:E826),BD_Perc!$A:$P,16,FALSE),"Ok P50"),
     "Ok P30/70 ó Híbrido/Eléctrico")</f>
        <v>Ok P30/70 ó Híbrido/Eléctrico</v>
      </c>
      <c r="DJ826" s="279" t="str">
        <f t="shared" si="73"/>
        <v>Vehículos Especiales_Ambulancias_TAM</v>
      </c>
      <c r="DK826" s="331">
        <f t="shared" si="77"/>
        <v>378517550</v>
      </c>
      <c r="DL826" s="326"/>
    </row>
    <row r="827" spans="1:116" ht="25.5">
      <c r="A827" s="28">
        <v>822</v>
      </c>
      <c r="B827" s="29" t="s">
        <v>266</v>
      </c>
      <c r="C827" s="72" t="s">
        <v>0</v>
      </c>
      <c r="D827" s="29" t="s">
        <v>337</v>
      </c>
      <c r="E827" s="42" t="s">
        <v>346</v>
      </c>
      <c r="F827" s="42" t="s">
        <v>107</v>
      </c>
      <c r="G827" s="155" t="s">
        <v>1743</v>
      </c>
      <c r="H827" s="172" t="s">
        <v>147</v>
      </c>
      <c r="I827" s="28">
        <v>8006090</v>
      </c>
      <c r="J827" s="176" t="s">
        <v>1744</v>
      </c>
      <c r="K827" s="31" t="s">
        <v>142</v>
      </c>
      <c r="L827" s="33">
        <v>154</v>
      </c>
      <c r="M827" s="33">
        <v>5</v>
      </c>
      <c r="N827" s="34">
        <v>114000000</v>
      </c>
      <c r="O827" s="34">
        <f>+IFERROR(VLOOKUP(I827,Precio_Fasecolda!A:C,3,FALSE),IFERROR(VLOOKUP(I827,Precio_Fasecolda!B:C,2,FALSE),N827))</f>
        <v>114000000</v>
      </c>
      <c r="P827" s="34">
        <f t="shared" si="74"/>
        <v>0</v>
      </c>
      <c r="Q827" s="33" t="s">
        <v>346</v>
      </c>
      <c r="R827" s="28" t="s">
        <v>2415</v>
      </c>
      <c r="S827" s="28" t="s">
        <v>112</v>
      </c>
      <c r="T827" s="28" t="s">
        <v>107</v>
      </c>
      <c r="U827" s="28" t="s">
        <v>107</v>
      </c>
      <c r="V827" s="42" t="s">
        <v>107</v>
      </c>
      <c r="W827" s="28" t="s">
        <v>107</v>
      </c>
      <c r="X827" s="28" t="s">
        <v>107</v>
      </c>
      <c r="Y827" s="28" t="str">
        <f t="shared" si="75"/>
        <v>N.A.</v>
      </c>
      <c r="Z827" s="292">
        <f t="shared" si="72"/>
        <v>112860000</v>
      </c>
      <c r="AA827" s="28" cm="1">
        <f t="array" aca="1" ref="AA827" ca="1">_xlfn.IFS(DK827&lt;$DK$4,1,AND(DK827&gt;=$DK$4,DK827&lt;=$AA$4),2,DK827&gt;$AA$4,3)</f>
        <v>2</v>
      </c>
      <c r="AB827" s="28">
        <v>0</v>
      </c>
      <c r="AC827" s="28" cm="1">
        <f t="array" aca="1" ref="AC827" ca="1">IF(AB827="PERCENTIL 30","",_xlfn.IFS(DK827&lt;$AC$4,1,DK827&gt;$AC$4,2))</f>
        <v>1</v>
      </c>
      <c r="AD827" s="28" t="str">
        <f>+IFERROR(VLOOKUP(_xlfn.TEXTJOIN("_", FALSE, C827:E827), BD_Perc!$A:$O, 15, FALSE),"Segmentación no encontrada o vehículo inactivo")</f>
        <v>PERCENTIL 30-70</v>
      </c>
      <c r="AE827" s="28" t="str" cm="1">
        <f t="array" ref="AE827">_xlfn.IFS(
    AD827 = "PERCENTIL 50",
    _xlfn.IFS(
        BD!DK827 &lt; VLOOKUP(_xlfn.TEXTJOIN("_", FALSE, C827:E827), BD_Perc!$A:$O, 11, FALSE), "Intervalo de precio 1",
        BD!DK827 &gt;= VLOOKUP(_xlfn.TEXTJOIN("_", FALSE, C827:E827), BD_Perc!$A:$O, 11, FALSE), "Intervalo de precio 2"
    ),
    AD827 = "PERCENTIL 30-70",
    _xlfn.IFS(
        BD!DK827 &lt; VLOOKUP(_xlfn.TEXTJOIN("_", FALSE, C827:E827), BD_Perc!$A:$O, 6, FALSE), "Intervalo de precio 1",
        BD!DK827 &lt; VLOOKUP(_xlfn.TEXTJOIN("_", FALSE, C827:E827), BD_Perc!$A:$O, 7, FALSE), "Intervalo de precio 2",
        BD!DK827 &gt;= VLOOKUP(_xlfn.TEXTJOIN("_", FALSE, C827:E827), BD_Perc!$A:$O, 7, FALSE), "Intervalo de precio 3"
    ),
    AD827="Segmentación no encontrada o vehículo inactivo","Segmentación no encontrada o vehículo inactivo"
)</f>
        <v>Intervalo de precio 1</v>
      </c>
      <c r="AF827" s="57" t="s">
        <v>2412</v>
      </c>
      <c r="AG827" s="35" t="b">
        <f t="shared" si="76"/>
        <v>1</v>
      </c>
      <c r="AH827" s="207">
        <v>0.01</v>
      </c>
      <c r="AI827" s="207">
        <v>1.4999999999999999E-2</v>
      </c>
      <c r="AJ827" s="207">
        <v>0.02</v>
      </c>
      <c r="AK827" s="207">
        <v>2.5000000000000001E-2</v>
      </c>
      <c r="AL827" s="207">
        <v>3.5000000000000003E-2</v>
      </c>
      <c r="AM827" s="207">
        <v>4.4999999999999998E-2</v>
      </c>
      <c r="AN827" s="28" t="s">
        <v>1251</v>
      </c>
      <c r="AO827" s="28" t="s">
        <v>1251</v>
      </c>
      <c r="AP827" s="28" t="s">
        <v>1251</v>
      </c>
      <c r="AQ827" s="37">
        <v>1</v>
      </c>
      <c r="AR827" s="38">
        <v>4285428</v>
      </c>
      <c r="AS827" s="38">
        <v>589650</v>
      </c>
      <c r="AT827" s="38">
        <v>348912</v>
      </c>
      <c r="AU827" s="38" t="s">
        <v>107</v>
      </c>
      <c r="AV827" s="38" t="s">
        <v>107</v>
      </c>
      <c r="AW827" s="38">
        <v>9500139</v>
      </c>
      <c r="AX827" s="38" t="s">
        <v>107</v>
      </c>
      <c r="AY827" s="38">
        <v>620255</v>
      </c>
      <c r="AZ827" s="38">
        <v>26905</v>
      </c>
      <c r="BA827" s="38">
        <v>143885</v>
      </c>
      <c r="BB827" s="38" t="s">
        <v>107</v>
      </c>
      <c r="BC827" s="38" t="s">
        <v>107</v>
      </c>
      <c r="BD827" s="38" t="s">
        <v>107</v>
      </c>
      <c r="BE827" s="38" t="s">
        <v>107</v>
      </c>
      <c r="BF827" s="38" t="s">
        <v>107</v>
      </c>
      <c r="BG827" s="38">
        <v>2638799</v>
      </c>
      <c r="BH827" s="38">
        <v>3237402</v>
      </c>
      <c r="BI827" s="38">
        <v>1063798</v>
      </c>
      <c r="BJ827" s="38">
        <v>555313</v>
      </c>
      <c r="BK827" s="38">
        <v>1583281</v>
      </c>
      <c r="BL827" s="38">
        <v>1279550</v>
      </c>
      <c r="BM827" s="38">
        <v>213475</v>
      </c>
      <c r="BN827" s="38">
        <v>848919</v>
      </c>
      <c r="BO827" s="38">
        <v>1387411</v>
      </c>
      <c r="BP827" s="38">
        <v>3884750</v>
      </c>
      <c r="BQ827" s="38">
        <v>110797</v>
      </c>
      <c r="BR827" s="38">
        <v>960636</v>
      </c>
      <c r="BS827" s="38">
        <v>709210</v>
      </c>
      <c r="BT827" s="38" t="s">
        <v>107</v>
      </c>
      <c r="BU827" s="38" t="s">
        <v>107</v>
      </c>
      <c r="BV827" s="38" t="s">
        <v>107</v>
      </c>
      <c r="BW827" s="38">
        <v>10301040</v>
      </c>
      <c r="BX827" s="38">
        <v>142316</v>
      </c>
      <c r="BY827" s="38" t="s">
        <v>107</v>
      </c>
      <c r="BZ827" s="38">
        <v>6639246</v>
      </c>
      <c r="CA827" s="38" t="s">
        <v>107</v>
      </c>
      <c r="CB827" s="38">
        <v>736040</v>
      </c>
      <c r="CC827" s="330" t="s">
        <v>107</v>
      </c>
      <c r="CD827" s="38" t="s">
        <v>107</v>
      </c>
      <c r="CE827" s="38" t="s">
        <v>107</v>
      </c>
      <c r="CF827" s="38" t="s">
        <v>107</v>
      </c>
      <c r="CG827" s="38" t="s">
        <v>107</v>
      </c>
      <c r="CH827" s="177" t="s">
        <v>113</v>
      </c>
      <c r="CI827" s="177" t="s">
        <v>114</v>
      </c>
      <c r="CJ827" s="177" t="s">
        <v>114</v>
      </c>
      <c r="CK827" s="177" t="s">
        <v>114</v>
      </c>
      <c r="CL827" s="177" t="s">
        <v>114</v>
      </c>
      <c r="CM827" s="177" t="s">
        <v>114</v>
      </c>
      <c r="CN827" s="177" t="s">
        <v>114</v>
      </c>
      <c r="CO827" s="177" t="s">
        <v>107</v>
      </c>
      <c r="CP827" s="178" t="s">
        <v>107</v>
      </c>
      <c r="CQ827" s="28" t="s">
        <v>107</v>
      </c>
      <c r="CR827" s="28" t="s">
        <v>107</v>
      </c>
      <c r="CS827" s="28" t="s">
        <v>107</v>
      </c>
      <c r="CT827" s="28" t="s">
        <v>107</v>
      </c>
      <c r="CU827" s="28" t="s">
        <v>107</v>
      </c>
      <c r="CV827" s="28" t="s">
        <v>107</v>
      </c>
      <c r="CW827" s="28" t="s">
        <v>107</v>
      </c>
      <c r="CX827" s="28" t="s">
        <v>107</v>
      </c>
      <c r="CY827" s="28" t="s">
        <v>107</v>
      </c>
      <c r="CZ827" s="28" t="s">
        <v>107</v>
      </c>
      <c r="DA827" s="28" t="s">
        <v>107</v>
      </c>
      <c r="DB827" s="28" t="s">
        <v>107</v>
      </c>
      <c r="DC827" s="28" t="s">
        <v>107</v>
      </c>
      <c r="DD827" s="332">
        <v>3855370</v>
      </c>
      <c r="DE827" s="43">
        <v>1</v>
      </c>
      <c r="DF827" s="390">
        <v>1</v>
      </c>
      <c r="DG827" s="310"/>
      <c r="DH827" s="113" t="s">
        <v>2331</v>
      </c>
      <c r="DI827" s="279" t="str" cm="1">
        <f t="array" ref="DI827">+IF(AND(C827&lt;&gt;"Vehículos Eléctricos",C827&lt;&gt;"Vehículos Híbridos",AD827="PERCENTIL 50"),
     IF(VLOOKUP(_xlfn.TEXTJOIN("_",FALSE,C827:E827),BD_Perc!$A:$P,_xlfn.IFS(BD!AE827="Intervalo de precio 1",12,BD!AE827="Intervalo de precio 2",13),FALSE)&lt;=1,
     VLOOKUP(_xlfn.TEXTJOIN("_",FALSE,C827:E827),BD_Perc!$A:$P,16,FALSE),"Ok P50"),
     "Ok P30/70 ó Híbrido/Eléctrico")</f>
        <v>Ok P30/70 ó Híbrido/Eléctrico</v>
      </c>
      <c r="DJ827" s="279" t="str">
        <f t="shared" si="73"/>
        <v>Vehículos Convencionales_Camperos/Camionetas_4x4</v>
      </c>
      <c r="DK827" s="331">
        <f t="shared" si="77"/>
        <v>112860000</v>
      </c>
      <c r="DL827" s="326"/>
    </row>
    <row r="828" spans="1:116" ht="51">
      <c r="A828" s="28">
        <v>823</v>
      </c>
      <c r="B828" s="29" t="s">
        <v>266</v>
      </c>
      <c r="C828" s="72" t="s">
        <v>2</v>
      </c>
      <c r="D828" s="29" t="s">
        <v>105</v>
      </c>
      <c r="E828" s="42" t="s">
        <v>2380</v>
      </c>
      <c r="F828" s="42" t="s">
        <v>107</v>
      </c>
      <c r="G828" s="30" t="s">
        <v>1745</v>
      </c>
      <c r="H828" s="172" t="s">
        <v>1103</v>
      </c>
      <c r="I828" s="28">
        <v>11101027</v>
      </c>
      <c r="J828" s="176" t="s">
        <v>1746</v>
      </c>
      <c r="K828" s="31" t="s">
        <v>107</v>
      </c>
      <c r="L828" s="156">
        <v>108</v>
      </c>
      <c r="M828" s="33">
        <v>5</v>
      </c>
      <c r="N828" s="34">
        <v>130000000</v>
      </c>
      <c r="O828" s="34">
        <f>+IFERROR(VLOOKUP(I828,Precio_Fasecolda!A:C,3,FALSE),IFERROR(VLOOKUP(I828,Precio_Fasecolda!B:C,2,FALSE),N828))</f>
        <v>130000000</v>
      </c>
      <c r="P828" s="34">
        <f t="shared" si="74"/>
        <v>0</v>
      </c>
      <c r="Q828" s="33" t="s">
        <v>107</v>
      </c>
      <c r="R828" s="28" t="s">
        <v>130</v>
      </c>
      <c r="S828" s="28" t="s">
        <v>1056</v>
      </c>
      <c r="T828" s="28" t="s">
        <v>107</v>
      </c>
      <c r="U828" s="28" t="s">
        <v>107</v>
      </c>
      <c r="V828" s="42" t="s">
        <v>107</v>
      </c>
      <c r="W828" s="28" t="s">
        <v>107</v>
      </c>
      <c r="X828" s="28" t="s">
        <v>107</v>
      </c>
      <c r="Y828" s="28" t="str">
        <f t="shared" si="75"/>
        <v>N.A.</v>
      </c>
      <c r="Z828" s="292">
        <f t="shared" si="72"/>
        <v>128700000</v>
      </c>
      <c r="AA828" s="28" cm="1">
        <f t="array" aca="1" ref="AA828" ca="1">_xlfn.IFS(DK828&lt;$DK$4,1,AND(DK828&gt;=$DK$4,DK828&lt;=$AA$4),2,DK828&gt;$AA$4,3)</f>
        <v>2</v>
      </c>
      <c r="AB828" s="28">
        <v>0</v>
      </c>
      <c r="AC828" s="28" cm="1">
        <f t="array" aca="1" ref="AC828" ca="1">IF(AB828="PERCENTIL 30","",_xlfn.IFS(DK828&lt;$AC$4,1,DK828&gt;$AC$4,2))</f>
        <v>1</v>
      </c>
      <c r="AD828" s="28" t="str">
        <f>+IFERROR(VLOOKUP(_xlfn.TEXTJOIN("_", FALSE, C828:E828), BD_Perc!$A:$O, 15, FALSE),"Segmentación no encontrada o vehículo inactivo")</f>
        <v>PERCENTIL 30-70</v>
      </c>
      <c r="AE828" s="28" t="str" cm="1">
        <f t="array" ref="AE828">_xlfn.IFS(
    AD828 = "PERCENTIL 50",
    _xlfn.IFS(
        BD!DK828 &lt; VLOOKUP(_xlfn.TEXTJOIN("_", FALSE, C828:E828), BD_Perc!$A:$O, 11, FALSE), "Intervalo de precio 1",
        BD!DK828 &gt;= VLOOKUP(_xlfn.TEXTJOIN("_", FALSE, C828:E828), BD_Perc!$A:$O, 11, FALSE), "Intervalo de precio 2"
    ),
    AD828 = "PERCENTIL 30-70",
    _xlfn.IFS(
        BD!DK828 &lt; VLOOKUP(_xlfn.TEXTJOIN("_", FALSE, C828:E828), BD_Perc!$A:$O, 6, FALSE), "Intervalo de precio 1",
        BD!DK828 &lt; VLOOKUP(_xlfn.TEXTJOIN("_", FALSE, C828:E828), BD_Perc!$A:$O, 7, FALSE), "Intervalo de precio 2",
        BD!DK828 &gt;= VLOOKUP(_xlfn.TEXTJOIN("_", FALSE, C828:E828), BD_Perc!$A:$O, 7, FALSE), "Intervalo de precio 3"
    ),
    AD828="Segmentación no encontrada o vehículo inactivo","Segmentación no encontrada o vehículo inactivo"
)</f>
        <v>Intervalo de precio 2</v>
      </c>
      <c r="AF828" s="57" t="s">
        <v>2413</v>
      </c>
      <c r="AG828" s="35" t="b">
        <f t="shared" si="76"/>
        <v>1</v>
      </c>
      <c r="AH828" s="207">
        <v>0.01</v>
      </c>
      <c r="AI828" s="207">
        <v>1.4999999999999999E-2</v>
      </c>
      <c r="AJ828" s="207">
        <v>0.02</v>
      </c>
      <c r="AK828" s="207">
        <v>2.5000000000000001E-2</v>
      </c>
      <c r="AL828" s="207">
        <v>3.5000000000000003E-2</v>
      </c>
      <c r="AM828" s="207">
        <v>4.4999999999999998E-2</v>
      </c>
      <c r="AN828" s="28" t="s">
        <v>1251</v>
      </c>
      <c r="AO828" s="28" t="s">
        <v>1251</v>
      </c>
      <c r="AP828" s="28" t="s">
        <v>1251</v>
      </c>
      <c r="AQ828" s="173">
        <v>1</v>
      </c>
      <c r="AR828" s="38" t="s">
        <v>107</v>
      </c>
      <c r="AS828" s="38">
        <v>589650</v>
      </c>
      <c r="AT828" s="38">
        <v>708758</v>
      </c>
      <c r="AU828" s="38" t="s">
        <v>107</v>
      </c>
      <c r="AV828" s="38" t="s">
        <v>107</v>
      </c>
      <c r="AW828" s="38">
        <v>9467039</v>
      </c>
      <c r="AX828" s="38" t="s">
        <v>107</v>
      </c>
      <c r="AY828" s="38">
        <v>365582</v>
      </c>
      <c r="AZ828" s="38">
        <v>347439</v>
      </c>
      <c r="BA828" s="38" t="s">
        <v>107</v>
      </c>
      <c r="BB828" s="38" t="s">
        <v>107</v>
      </c>
      <c r="BC828" s="38" t="s">
        <v>107</v>
      </c>
      <c r="BD828" s="38" t="s">
        <v>107</v>
      </c>
      <c r="BE828" s="38" t="s">
        <v>107</v>
      </c>
      <c r="BF828" s="38" t="s">
        <v>107</v>
      </c>
      <c r="BG828" s="38">
        <v>2996807</v>
      </c>
      <c r="BH828" s="38" t="s">
        <v>107</v>
      </c>
      <c r="BI828" s="38">
        <v>4325458</v>
      </c>
      <c r="BJ828" s="38">
        <v>2830318</v>
      </c>
      <c r="BK828" s="38" t="s">
        <v>107</v>
      </c>
      <c r="BL828" s="38">
        <v>1273643</v>
      </c>
      <c r="BM828" s="38">
        <v>179547</v>
      </c>
      <c r="BN828" s="38" t="s">
        <v>107</v>
      </c>
      <c r="BO828" s="38">
        <v>1639817</v>
      </c>
      <c r="BP828" s="38">
        <v>3884750</v>
      </c>
      <c r="BQ828" s="38">
        <v>114258</v>
      </c>
      <c r="BR828" s="38">
        <v>2358599</v>
      </c>
      <c r="BS828" s="38">
        <v>783479</v>
      </c>
      <c r="BT828" s="38" t="s">
        <v>107</v>
      </c>
      <c r="BU828" s="38" t="s">
        <v>107</v>
      </c>
      <c r="BV828" s="38" t="s">
        <v>107</v>
      </c>
      <c r="BW828" s="38">
        <v>9589457</v>
      </c>
      <c r="BX828" s="38">
        <v>212192</v>
      </c>
      <c r="BY828" s="38" t="s">
        <v>107</v>
      </c>
      <c r="BZ828" s="38" t="s">
        <v>107</v>
      </c>
      <c r="CA828" s="38" t="s">
        <v>107</v>
      </c>
      <c r="CB828" s="38">
        <v>745317</v>
      </c>
      <c r="CC828" s="330" t="s">
        <v>107</v>
      </c>
      <c r="CD828" s="38" t="s">
        <v>107</v>
      </c>
      <c r="CE828" s="38" t="s">
        <v>107</v>
      </c>
      <c r="CF828" s="38" t="s">
        <v>107</v>
      </c>
      <c r="CG828" s="38" t="s">
        <v>107</v>
      </c>
      <c r="CH828" s="174" t="s">
        <v>113</v>
      </c>
      <c r="CI828" s="41" t="s">
        <v>173</v>
      </c>
      <c r="CJ828" s="41" t="s">
        <v>173</v>
      </c>
      <c r="CK828" s="174" t="s">
        <v>114</v>
      </c>
      <c r="CL828" s="174" t="s">
        <v>114</v>
      </c>
      <c r="CM828" s="174" t="s">
        <v>114</v>
      </c>
      <c r="CN828" s="174" t="s">
        <v>114</v>
      </c>
      <c r="CO828" s="42">
        <v>8500000</v>
      </c>
      <c r="CP828" s="28" t="s">
        <v>107</v>
      </c>
      <c r="CQ828" s="28" t="s">
        <v>107</v>
      </c>
      <c r="CR828" s="28" t="s">
        <v>107</v>
      </c>
      <c r="CS828" s="28" t="s">
        <v>107</v>
      </c>
      <c r="CT828" s="28" t="s">
        <v>107</v>
      </c>
      <c r="CU828" s="28" t="s">
        <v>107</v>
      </c>
      <c r="CV828" s="28" t="s">
        <v>107</v>
      </c>
      <c r="CW828" s="28" t="s">
        <v>107</v>
      </c>
      <c r="CX828" s="28" t="s">
        <v>107</v>
      </c>
      <c r="CY828" s="28" t="s">
        <v>107</v>
      </c>
      <c r="CZ828" s="28" t="s">
        <v>107</v>
      </c>
      <c r="DA828" s="28" t="s">
        <v>107</v>
      </c>
      <c r="DB828" s="28" t="s">
        <v>107</v>
      </c>
      <c r="DC828" s="28" t="s">
        <v>107</v>
      </c>
      <c r="DD828" s="332">
        <v>4472855</v>
      </c>
      <c r="DE828" s="43">
        <v>1</v>
      </c>
      <c r="DF828" s="390">
        <v>1</v>
      </c>
      <c r="DG828" s="310"/>
      <c r="DH828" s="113" t="s">
        <v>2331</v>
      </c>
      <c r="DI828" s="279" t="str" cm="1">
        <f t="array" ref="DI828">+IF(AND(C828&lt;&gt;"Vehículos Eléctricos",C828&lt;&gt;"Vehículos Híbridos",AD828="PERCENTIL 50"),
     IF(VLOOKUP(_xlfn.TEXTJOIN("_",FALSE,C828:E828),BD_Perc!$A:$P,_xlfn.IFS(BD!AE828="Intervalo de precio 1",12,BD!AE828="Intervalo de precio 2",13),FALSE)&lt;=1,
     VLOOKUP(_xlfn.TEXTJOIN("_",FALSE,C828:E828),BD_Perc!$A:$P,16,FALSE),"Ok P50"),
     "Ok P30/70 ó Híbrido/Eléctrico")</f>
        <v>Ok P30/70 ó Híbrido/Eléctrico</v>
      </c>
      <c r="DJ828" s="279" t="str">
        <f t="shared" si="73"/>
        <v>Vehículos Híbridos_Automóviles_Sedán</v>
      </c>
      <c r="DK828" s="331">
        <f t="shared" si="77"/>
        <v>128700000</v>
      </c>
      <c r="DL828" s="326"/>
    </row>
    <row r="829" spans="1:116" ht="25.5">
      <c r="A829" s="28">
        <v>824</v>
      </c>
      <c r="B829" s="29" t="s">
        <v>266</v>
      </c>
      <c r="C829" s="72" t="s">
        <v>0</v>
      </c>
      <c r="D829" s="29" t="s">
        <v>337</v>
      </c>
      <c r="E829" s="42" t="s">
        <v>338</v>
      </c>
      <c r="F829" s="42" t="s">
        <v>107</v>
      </c>
      <c r="G829" s="155" t="s">
        <v>1747</v>
      </c>
      <c r="H829" s="172" t="s">
        <v>147</v>
      </c>
      <c r="I829" s="28">
        <v>8006068</v>
      </c>
      <c r="J829" s="28" t="s">
        <v>1748</v>
      </c>
      <c r="K829" s="31" t="s">
        <v>366</v>
      </c>
      <c r="L829" s="33">
        <v>114</v>
      </c>
      <c r="M829" s="33">
        <v>5</v>
      </c>
      <c r="N829" s="34">
        <v>114500000</v>
      </c>
      <c r="O829" s="34">
        <f>+IFERROR(VLOOKUP(I829,Precio_Fasecolda!A:C,3,FALSE),IFERROR(VLOOKUP(I829,Precio_Fasecolda!B:C,2,FALSE),N829))</f>
        <v>114500000</v>
      </c>
      <c r="P829" s="34">
        <f t="shared" si="74"/>
        <v>0</v>
      </c>
      <c r="Q829" s="33" t="s">
        <v>338</v>
      </c>
      <c r="R829" s="28" t="s">
        <v>2415</v>
      </c>
      <c r="S829" s="28" t="s">
        <v>112</v>
      </c>
      <c r="T829" s="28" t="s">
        <v>107</v>
      </c>
      <c r="U829" s="28" t="s">
        <v>107</v>
      </c>
      <c r="V829" s="42" t="s">
        <v>107</v>
      </c>
      <c r="W829" s="28" t="s">
        <v>107</v>
      </c>
      <c r="X829" s="28" t="s">
        <v>107</v>
      </c>
      <c r="Y829" s="28" t="str">
        <f t="shared" si="75"/>
        <v>N.A.</v>
      </c>
      <c r="Z829" s="292">
        <f t="shared" si="72"/>
        <v>113355000</v>
      </c>
      <c r="AA829" s="28" cm="1">
        <f t="array" aca="1" ref="AA829" ca="1">_xlfn.IFS(DK829&lt;$DK$4,1,AND(DK829&gt;=$DK$4,DK829&lt;=$AA$4),2,DK829&gt;$AA$4,3)</f>
        <v>2</v>
      </c>
      <c r="AB829" s="28">
        <v>0</v>
      </c>
      <c r="AC829" s="28" cm="1">
        <f t="array" aca="1" ref="AC829" ca="1">IF(AB829="PERCENTIL 30","",_xlfn.IFS(DK829&lt;$AC$4,1,DK829&gt;$AC$4,2))</f>
        <v>1</v>
      </c>
      <c r="AD829" s="28" t="str">
        <f>+IFERROR(VLOOKUP(_xlfn.TEXTJOIN("_", FALSE, C829:E829), BD_Perc!$A:$O, 15, FALSE),"Segmentación no encontrada o vehículo inactivo")</f>
        <v>PERCENTIL 30-70</v>
      </c>
      <c r="AE829" s="28" t="str" cm="1">
        <f t="array" ref="AE829">_xlfn.IFS(
    AD829 = "PERCENTIL 50",
    _xlfn.IFS(
        BD!DK829 &lt; VLOOKUP(_xlfn.TEXTJOIN("_", FALSE, C829:E829), BD_Perc!$A:$O, 11, FALSE), "Intervalo de precio 1",
        BD!DK829 &gt;= VLOOKUP(_xlfn.TEXTJOIN("_", FALSE, C829:E829), BD_Perc!$A:$O, 11, FALSE), "Intervalo de precio 2"
    ),
    AD829 = "PERCENTIL 30-70",
    _xlfn.IFS(
        BD!DK829 &lt; VLOOKUP(_xlfn.TEXTJOIN("_", FALSE, C829:E829), BD_Perc!$A:$O, 6, FALSE), "Intervalo de precio 1",
        BD!DK829 &lt; VLOOKUP(_xlfn.TEXTJOIN("_", FALSE, C829:E829), BD_Perc!$A:$O, 7, FALSE), "Intervalo de precio 2",
        BD!DK829 &gt;= VLOOKUP(_xlfn.TEXTJOIN("_", FALSE, C829:E829), BD_Perc!$A:$O, 7, FALSE), "Intervalo de precio 3"
    ),
    AD829="Segmentación no encontrada o vehículo inactivo","Segmentación no encontrada o vehículo inactivo"
)</f>
        <v>Intervalo de precio 2</v>
      </c>
      <c r="AF829" s="57" t="s">
        <v>2413</v>
      </c>
      <c r="AG829" s="35" t="b">
        <f t="shared" si="76"/>
        <v>1</v>
      </c>
      <c r="AH829" s="207">
        <v>0.01</v>
      </c>
      <c r="AI829" s="207">
        <v>1.4999999999999999E-2</v>
      </c>
      <c r="AJ829" s="207">
        <v>0.02</v>
      </c>
      <c r="AK829" s="207">
        <v>2.5000000000000001E-2</v>
      </c>
      <c r="AL829" s="207">
        <v>3.5000000000000003E-2</v>
      </c>
      <c r="AM829" s="207">
        <v>4.4999999999999998E-2</v>
      </c>
      <c r="AN829" s="28" t="s">
        <v>1251</v>
      </c>
      <c r="AO829" s="28" t="s">
        <v>1251</v>
      </c>
      <c r="AP829" s="28" t="s">
        <v>1251</v>
      </c>
      <c r="AQ829" s="37">
        <v>1</v>
      </c>
      <c r="AR829" s="38">
        <v>11425736</v>
      </c>
      <c r="AS829" s="38">
        <v>589650</v>
      </c>
      <c r="AT829" s="38">
        <v>457030</v>
      </c>
      <c r="AU829" s="38" t="s">
        <v>107</v>
      </c>
      <c r="AV829" s="38" t="s">
        <v>107</v>
      </c>
      <c r="AW829" s="38">
        <v>9467039</v>
      </c>
      <c r="AX829" s="38" t="s">
        <v>107</v>
      </c>
      <c r="AY829" s="38">
        <v>620255</v>
      </c>
      <c r="AZ829" s="38">
        <v>276874</v>
      </c>
      <c r="BA829" s="38">
        <v>0</v>
      </c>
      <c r="BB829" s="38" t="s">
        <v>107</v>
      </c>
      <c r="BC829" s="38" t="s">
        <v>107</v>
      </c>
      <c r="BD829" s="38" t="s">
        <v>107</v>
      </c>
      <c r="BE829" s="38" t="s">
        <v>107</v>
      </c>
      <c r="BF829" s="38" t="s">
        <v>107</v>
      </c>
      <c r="BG829" s="38">
        <v>2159464</v>
      </c>
      <c r="BH829" s="38">
        <v>2064395</v>
      </c>
      <c r="BI829" s="38">
        <v>4325458</v>
      </c>
      <c r="BJ829" s="38">
        <v>2830318</v>
      </c>
      <c r="BK829" s="38">
        <v>1583281</v>
      </c>
      <c r="BL829" s="38">
        <v>1958698</v>
      </c>
      <c r="BM829" s="38">
        <v>179547</v>
      </c>
      <c r="BN829" s="38" t="s">
        <v>107</v>
      </c>
      <c r="BO829" s="38">
        <v>1387411</v>
      </c>
      <c r="BP829" s="38">
        <v>3884750</v>
      </c>
      <c r="BQ829" s="38">
        <v>114258</v>
      </c>
      <c r="BR829" s="38">
        <v>2358599</v>
      </c>
      <c r="BS829" s="38">
        <v>1550636</v>
      </c>
      <c r="BT829" s="38" t="s">
        <v>107</v>
      </c>
      <c r="BU829" s="38" t="s">
        <v>107</v>
      </c>
      <c r="BV829" s="38" t="s">
        <v>107</v>
      </c>
      <c r="BW829" s="38">
        <v>9589457</v>
      </c>
      <c r="BX829" s="38">
        <v>212192</v>
      </c>
      <c r="BY829" s="38" t="s">
        <v>107</v>
      </c>
      <c r="BZ829" s="38" t="s">
        <v>107</v>
      </c>
      <c r="CA829" s="38" t="s">
        <v>107</v>
      </c>
      <c r="CB829" s="38">
        <v>783479</v>
      </c>
      <c r="CC829" s="330" t="s">
        <v>107</v>
      </c>
      <c r="CD829" s="38" t="s">
        <v>107</v>
      </c>
      <c r="CE829" s="38" t="s">
        <v>107</v>
      </c>
      <c r="CF829" s="38" t="s">
        <v>107</v>
      </c>
      <c r="CG829" s="38" t="s">
        <v>107</v>
      </c>
      <c r="CH829" s="42" t="s">
        <v>113</v>
      </c>
      <c r="CI829" s="42" t="s">
        <v>114</v>
      </c>
      <c r="CJ829" s="42" t="s">
        <v>114</v>
      </c>
      <c r="CK829" s="42" t="s">
        <v>114</v>
      </c>
      <c r="CL829" s="42" t="s">
        <v>114</v>
      </c>
      <c r="CM829" s="42" t="s">
        <v>114</v>
      </c>
      <c r="CN829" s="42" t="s">
        <v>114</v>
      </c>
      <c r="CO829" s="42" t="s">
        <v>107</v>
      </c>
      <c r="CP829" s="28" t="s">
        <v>107</v>
      </c>
      <c r="CQ829" s="176" t="s">
        <v>107</v>
      </c>
      <c r="CR829" s="28" t="s">
        <v>107</v>
      </c>
      <c r="CS829" s="28" t="s">
        <v>107</v>
      </c>
      <c r="CT829" s="28" t="s">
        <v>107</v>
      </c>
      <c r="CU829" s="28" t="s">
        <v>107</v>
      </c>
      <c r="CV829" s="28" t="s">
        <v>107</v>
      </c>
      <c r="CW829" s="28" t="s">
        <v>107</v>
      </c>
      <c r="CX829" s="28" t="s">
        <v>107</v>
      </c>
      <c r="CY829" s="28" t="s">
        <v>107</v>
      </c>
      <c r="CZ829" s="28" t="s">
        <v>107</v>
      </c>
      <c r="DA829" s="28" t="s">
        <v>107</v>
      </c>
      <c r="DB829" s="28" t="s">
        <v>107</v>
      </c>
      <c r="DC829" s="28" t="s">
        <v>107</v>
      </c>
      <c r="DD829" s="332">
        <v>3855370</v>
      </c>
      <c r="DE829" s="43">
        <v>1</v>
      </c>
      <c r="DF829" s="390">
        <v>1</v>
      </c>
      <c r="DG829" s="310"/>
      <c r="DH829" s="113" t="s">
        <v>2331</v>
      </c>
      <c r="DI829" s="279" t="str" cm="1">
        <f t="array" ref="DI829">+IF(AND(C829&lt;&gt;"Vehículos Eléctricos",C829&lt;&gt;"Vehículos Híbridos",AD829="PERCENTIL 50"),
     IF(VLOOKUP(_xlfn.TEXTJOIN("_",FALSE,C829:E829),BD_Perc!$A:$P,_xlfn.IFS(BD!AE829="Intervalo de precio 1",12,BD!AE829="Intervalo de precio 2",13),FALSE)&lt;=1,
     VLOOKUP(_xlfn.TEXTJOIN("_",FALSE,C829:E829),BD_Perc!$A:$P,16,FALSE),"Ok P50"),
     "Ok P30/70 ó Híbrido/Eléctrico")</f>
        <v>Ok P30/70 ó Híbrido/Eléctrico</v>
      </c>
      <c r="DJ829" s="279" t="str">
        <f t="shared" si="73"/>
        <v>Vehículos Convencionales_Camperos/Camionetas_4x2</v>
      </c>
      <c r="DK829" s="331">
        <f t="shared" si="77"/>
        <v>113355000</v>
      </c>
      <c r="DL829" s="326"/>
    </row>
    <row r="830" spans="1:116" ht="25.5">
      <c r="A830" s="28">
        <v>825</v>
      </c>
      <c r="B830" s="29" t="s">
        <v>266</v>
      </c>
      <c r="C830" s="72" t="s">
        <v>0</v>
      </c>
      <c r="D830" s="29" t="s">
        <v>337</v>
      </c>
      <c r="E830" s="42" t="s">
        <v>338</v>
      </c>
      <c r="F830" s="42" t="s">
        <v>107</v>
      </c>
      <c r="G830" s="155" t="s">
        <v>1749</v>
      </c>
      <c r="H830" s="172" t="s">
        <v>147</v>
      </c>
      <c r="I830" s="28">
        <v>8006070</v>
      </c>
      <c r="J830" s="31" t="s">
        <v>1750</v>
      </c>
      <c r="K830" s="31" t="s">
        <v>369</v>
      </c>
      <c r="L830" s="33">
        <v>154</v>
      </c>
      <c r="M830" s="33">
        <v>5</v>
      </c>
      <c r="N830" s="34">
        <v>124500000</v>
      </c>
      <c r="O830" s="34">
        <f>+IFERROR(VLOOKUP(I830,Precio_Fasecolda!A:C,3,FALSE),IFERROR(VLOOKUP(I830,Precio_Fasecolda!B:C,2,FALSE),N830))</f>
        <v>124500000</v>
      </c>
      <c r="P830" s="34">
        <f t="shared" si="74"/>
        <v>0</v>
      </c>
      <c r="Q830" s="33" t="s">
        <v>338</v>
      </c>
      <c r="R830" s="28" t="s">
        <v>130</v>
      </c>
      <c r="S830" s="28" t="s">
        <v>112</v>
      </c>
      <c r="T830" s="28" t="s">
        <v>107</v>
      </c>
      <c r="U830" s="28" t="s">
        <v>107</v>
      </c>
      <c r="V830" s="42" t="s">
        <v>107</v>
      </c>
      <c r="W830" s="28" t="s">
        <v>107</v>
      </c>
      <c r="X830" s="28" t="s">
        <v>107</v>
      </c>
      <c r="Y830" s="28" t="str">
        <f t="shared" si="75"/>
        <v>N.A.</v>
      </c>
      <c r="Z830" s="292">
        <f t="shared" si="72"/>
        <v>123255000</v>
      </c>
      <c r="AA830" s="28" cm="1">
        <f t="array" aca="1" ref="AA830" ca="1">_xlfn.IFS(DK830&lt;$DK$4,1,AND(DK830&gt;=$DK$4,DK830&lt;=$AA$4),2,DK830&gt;$AA$4,3)</f>
        <v>2</v>
      </c>
      <c r="AB830" s="28">
        <v>0</v>
      </c>
      <c r="AC830" s="28" cm="1">
        <f t="array" aca="1" ref="AC830" ca="1">IF(AB830="PERCENTIL 30","",_xlfn.IFS(DK830&lt;$AC$4,1,DK830&gt;$AC$4,2))</f>
        <v>1</v>
      </c>
      <c r="AD830" s="28" t="str">
        <f>+IFERROR(VLOOKUP(_xlfn.TEXTJOIN("_", FALSE, C830:E830), BD_Perc!$A:$O, 15, FALSE),"Segmentación no encontrada o vehículo inactivo")</f>
        <v>PERCENTIL 30-70</v>
      </c>
      <c r="AE830" s="28" t="str" cm="1">
        <f t="array" ref="AE830">_xlfn.IFS(
    AD830 = "PERCENTIL 50",
    _xlfn.IFS(
        BD!DK830 &lt; VLOOKUP(_xlfn.TEXTJOIN("_", FALSE, C830:E830), BD_Perc!$A:$O, 11, FALSE), "Intervalo de precio 1",
        BD!DK830 &gt;= VLOOKUP(_xlfn.TEXTJOIN("_", FALSE, C830:E830), BD_Perc!$A:$O, 11, FALSE), "Intervalo de precio 2"
    ),
    AD830 = "PERCENTIL 30-70",
    _xlfn.IFS(
        BD!DK830 &lt; VLOOKUP(_xlfn.TEXTJOIN("_", FALSE, C830:E830), BD_Perc!$A:$O, 6, FALSE), "Intervalo de precio 1",
        BD!DK830 &lt; VLOOKUP(_xlfn.TEXTJOIN("_", FALSE, C830:E830), BD_Perc!$A:$O, 7, FALSE), "Intervalo de precio 2",
        BD!DK830 &gt;= VLOOKUP(_xlfn.TEXTJOIN("_", FALSE, C830:E830), BD_Perc!$A:$O, 7, FALSE), "Intervalo de precio 3"
    ),
    AD830="Segmentación no encontrada o vehículo inactivo","Segmentación no encontrada o vehículo inactivo"
)</f>
        <v>Intervalo de precio 2</v>
      </c>
      <c r="AF830" s="57" t="s">
        <v>2413</v>
      </c>
      <c r="AG830" s="35" t="b">
        <f t="shared" si="76"/>
        <v>1</v>
      </c>
      <c r="AH830" s="207">
        <v>0.01</v>
      </c>
      <c r="AI830" s="207">
        <v>1.4999999999999999E-2</v>
      </c>
      <c r="AJ830" s="207">
        <v>0.02</v>
      </c>
      <c r="AK830" s="207">
        <v>2.5000000000000001E-2</v>
      </c>
      <c r="AL830" s="207">
        <v>3.5000000000000003E-2</v>
      </c>
      <c r="AM830" s="207">
        <v>4.4999999999999998E-2</v>
      </c>
      <c r="AN830" s="28" t="s">
        <v>1251</v>
      </c>
      <c r="AO830" s="28" t="s">
        <v>1251</v>
      </c>
      <c r="AP830" s="28" t="s">
        <v>1251</v>
      </c>
      <c r="AQ830" s="37">
        <v>1</v>
      </c>
      <c r="AR830" s="38">
        <v>11425736</v>
      </c>
      <c r="AS830" s="38">
        <v>589650</v>
      </c>
      <c r="AT830" s="38">
        <v>457030</v>
      </c>
      <c r="AU830" s="38" t="s">
        <v>107</v>
      </c>
      <c r="AV830" s="38" t="s">
        <v>107</v>
      </c>
      <c r="AW830" s="38">
        <v>9467039</v>
      </c>
      <c r="AX830" s="38" t="s">
        <v>107</v>
      </c>
      <c r="AY830" s="38">
        <v>620255</v>
      </c>
      <c r="AZ830" s="38">
        <v>276874</v>
      </c>
      <c r="BA830" s="38">
        <v>0</v>
      </c>
      <c r="BB830" s="38" t="s">
        <v>107</v>
      </c>
      <c r="BC830" s="38" t="s">
        <v>107</v>
      </c>
      <c r="BD830" s="38" t="s">
        <v>107</v>
      </c>
      <c r="BE830" s="38" t="s">
        <v>107</v>
      </c>
      <c r="BF830" s="38" t="s">
        <v>107</v>
      </c>
      <c r="BG830" s="38">
        <v>2159464</v>
      </c>
      <c r="BH830" s="38">
        <v>2064395</v>
      </c>
      <c r="BI830" s="38">
        <v>4325458</v>
      </c>
      <c r="BJ830" s="38">
        <v>2830318</v>
      </c>
      <c r="BK830" s="38">
        <v>1583281</v>
      </c>
      <c r="BL830" s="38">
        <v>1958698</v>
      </c>
      <c r="BM830" s="38">
        <v>179547</v>
      </c>
      <c r="BN830" s="38" t="s">
        <v>107</v>
      </c>
      <c r="BO830" s="38">
        <v>1387411</v>
      </c>
      <c r="BP830" s="38">
        <v>3884750</v>
      </c>
      <c r="BQ830" s="38">
        <v>114258</v>
      </c>
      <c r="BR830" s="38">
        <v>2358599</v>
      </c>
      <c r="BS830" s="38">
        <v>1550636</v>
      </c>
      <c r="BT830" s="38" t="s">
        <v>107</v>
      </c>
      <c r="BU830" s="38" t="s">
        <v>107</v>
      </c>
      <c r="BV830" s="38" t="s">
        <v>107</v>
      </c>
      <c r="BW830" s="38">
        <v>9589457</v>
      </c>
      <c r="BX830" s="38">
        <v>212192</v>
      </c>
      <c r="BY830" s="38" t="s">
        <v>107</v>
      </c>
      <c r="BZ830" s="38" t="s">
        <v>107</v>
      </c>
      <c r="CA830" s="38" t="s">
        <v>107</v>
      </c>
      <c r="CB830" s="38">
        <v>783479</v>
      </c>
      <c r="CC830" s="330" t="s">
        <v>107</v>
      </c>
      <c r="CD830" s="38" t="s">
        <v>107</v>
      </c>
      <c r="CE830" s="38" t="s">
        <v>107</v>
      </c>
      <c r="CF830" s="38" t="s">
        <v>107</v>
      </c>
      <c r="CG830" s="38" t="s">
        <v>107</v>
      </c>
      <c r="CH830" s="42" t="s">
        <v>113</v>
      </c>
      <c r="CI830" s="42" t="s">
        <v>114</v>
      </c>
      <c r="CJ830" s="42" t="s">
        <v>114</v>
      </c>
      <c r="CK830" s="42" t="s">
        <v>114</v>
      </c>
      <c r="CL830" s="42" t="s">
        <v>114</v>
      </c>
      <c r="CM830" s="42" t="s">
        <v>114</v>
      </c>
      <c r="CN830" s="42" t="s">
        <v>114</v>
      </c>
      <c r="CO830" s="42" t="s">
        <v>107</v>
      </c>
      <c r="CP830" s="28" t="s">
        <v>107</v>
      </c>
      <c r="CQ830" s="28" t="s">
        <v>107</v>
      </c>
      <c r="CR830" s="28" t="s">
        <v>107</v>
      </c>
      <c r="CS830" s="28" t="s">
        <v>107</v>
      </c>
      <c r="CT830" s="28" t="s">
        <v>107</v>
      </c>
      <c r="CU830" s="28" t="s">
        <v>107</v>
      </c>
      <c r="CV830" s="28" t="s">
        <v>107</v>
      </c>
      <c r="CW830" s="28" t="s">
        <v>107</v>
      </c>
      <c r="CX830" s="28" t="s">
        <v>107</v>
      </c>
      <c r="CY830" s="28" t="s">
        <v>107</v>
      </c>
      <c r="CZ830" s="28" t="s">
        <v>107</v>
      </c>
      <c r="DA830" s="28" t="s">
        <v>107</v>
      </c>
      <c r="DB830" s="28" t="s">
        <v>107</v>
      </c>
      <c r="DC830" s="28" t="s">
        <v>107</v>
      </c>
      <c r="DD830" s="332">
        <v>3855370</v>
      </c>
      <c r="DE830" s="43">
        <v>1</v>
      </c>
      <c r="DF830" s="390">
        <v>1</v>
      </c>
      <c r="DG830" s="310"/>
      <c r="DH830" s="113" t="s">
        <v>2333</v>
      </c>
      <c r="DI830" s="279" t="str" cm="1">
        <f t="array" ref="DI830">+IF(AND(C830&lt;&gt;"Vehículos Eléctricos",C830&lt;&gt;"Vehículos Híbridos",AD830="PERCENTIL 50"),
     IF(VLOOKUP(_xlfn.TEXTJOIN("_",FALSE,C830:E830),BD_Perc!$A:$P,_xlfn.IFS(BD!AE830="Intervalo de precio 1",12,BD!AE830="Intervalo de precio 2",13),FALSE)&lt;=1,
     VLOOKUP(_xlfn.TEXTJOIN("_",FALSE,C830:E830),BD_Perc!$A:$P,16,FALSE),"Ok P50"),
     "Ok P30/70 ó Híbrido/Eléctrico")</f>
        <v>Ok P30/70 ó Híbrido/Eléctrico</v>
      </c>
      <c r="DJ830" s="279" t="str">
        <f t="shared" si="73"/>
        <v>Vehículos Convencionales_Camperos/Camionetas_4x2</v>
      </c>
      <c r="DK830" s="331">
        <f t="shared" si="77"/>
        <v>123255000</v>
      </c>
      <c r="DL830" s="326"/>
    </row>
    <row r="831" spans="1:116" ht="25.5">
      <c r="A831" s="28">
        <v>826</v>
      </c>
      <c r="B831" s="29" t="s">
        <v>266</v>
      </c>
      <c r="C831" s="72" t="s">
        <v>0</v>
      </c>
      <c r="D831" s="29" t="s">
        <v>337</v>
      </c>
      <c r="E831" s="42" t="s">
        <v>338</v>
      </c>
      <c r="F831" s="42" t="s">
        <v>107</v>
      </c>
      <c r="G831" s="155" t="s">
        <v>1751</v>
      </c>
      <c r="H831" s="172" t="s">
        <v>147</v>
      </c>
      <c r="I831" s="28">
        <v>8006071</v>
      </c>
      <c r="J831" s="31" t="s">
        <v>1752</v>
      </c>
      <c r="K831" s="31" t="s">
        <v>369</v>
      </c>
      <c r="L831" s="33">
        <v>154</v>
      </c>
      <c r="M831" s="33">
        <v>5</v>
      </c>
      <c r="N831" s="34">
        <v>126900000</v>
      </c>
      <c r="O831" s="34">
        <f>+IFERROR(VLOOKUP(I831,Precio_Fasecolda!A:C,3,FALSE),IFERROR(VLOOKUP(I831,Precio_Fasecolda!B:C,2,FALSE),N831))</f>
        <v>126900000</v>
      </c>
      <c r="P831" s="34">
        <f t="shared" si="74"/>
        <v>0</v>
      </c>
      <c r="Q831" s="33" t="s">
        <v>338</v>
      </c>
      <c r="R831" s="28" t="s">
        <v>130</v>
      </c>
      <c r="S831" s="28" t="s">
        <v>112</v>
      </c>
      <c r="T831" s="28" t="s">
        <v>107</v>
      </c>
      <c r="U831" s="28" t="s">
        <v>107</v>
      </c>
      <c r="V831" s="42" t="s">
        <v>107</v>
      </c>
      <c r="W831" s="28" t="s">
        <v>107</v>
      </c>
      <c r="X831" s="28" t="s">
        <v>107</v>
      </c>
      <c r="Y831" s="28" t="str">
        <f t="shared" si="75"/>
        <v>N.A.</v>
      </c>
      <c r="Z831" s="292">
        <f t="shared" si="72"/>
        <v>125631000</v>
      </c>
      <c r="AA831" s="28" cm="1">
        <f t="array" aca="1" ref="AA831" ca="1">_xlfn.IFS(DK831&lt;$DK$4,1,AND(DK831&gt;=$DK$4,DK831&lt;=$AA$4),2,DK831&gt;$AA$4,3)</f>
        <v>2</v>
      </c>
      <c r="AB831" s="28">
        <v>0</v>
      </c>
      <c r="AC831" s="28" cm="1">
        <f t="array" aca="1" ref="AC831" ca="1">IF(AB831="PERCENTIL 30","",_xlfn.IFS(DK831&lt;$AC$4,1,DK831&gt;$AC$4,2))</f>
        <v>1</v>
      </c>
      <c r="AD831" s="28" t="str">
        <f>+IFERROR(VLOOKUP(_xlfn.TEXTJOIN("_", FALSE, C831:E831), BD_Perc!$A:$O, 15, FALSE),"Segmentación no encontrada o vehículo inactivo")</f>
        <v>PERCENTIL 30-70</v>
      </c>
      <c r="AE831" s="28" t="str" cm="1">
        <f t="array" ref="AE831">_xlfn.IFS(
    AD831 = "PERCENTIL 50",
    _xlfn.IFS(
        BD!DK831 &lt; VLOOKUP(_xlfn.TEXTJOIN("_", FALSE, C831:E831), BD_Perc!$A:$O, 11, FALSE), "Intervalo de precio 1",
        BD!DK831 &gt;= VLOOKUP(_xlfn.TEXTJOIN("_", FALSE, C831:E831), BD_Perc!$A:$O, 11, FALSE), "Intervalo de precio 2"
    ),
    AD831 = "PERCENTIL 30-70",
    _xlfn.IFS(
        BD!DK831 &lt; VLOOKUP(_xlfn.TEXTJOIN("_", FALSE, C831:E831), BD_Perc!$A:$O, 6, FALSE), "Intervalo de precio 1",
        BD!DK831 &lt; VLOOKUP(_xlfn.TEXTJOIN("_", FALSE, C831:E831), BD_Perc!$A:$O, 7, FALSE), "Intervalo de precio 2",
        BD!DK831 &gt;= VLOOKUP(_xlfn.TEXTJOIN("_", FALSE, C831:E831), BD_Perc!$A:$O, 7, FALSE), "Intervalo de precio 3"
    ),
    AD831="Segmentación no encontrada o vehículo inactivo","Segmentación no encontrada o vehículo inactivo"
)</f>
        <v>Intervalo de precio 2</v>
      </c>
      <c r="AF831" s="57" t="s">
        <v>2413</v>
      </c>
      <c r="AG831" s="35" t="b">
        <f t="shared" si="76"/>
        <v>1</v>
      </c>
      <c r="AH831" s="207">
        <v>0.01</v>
      </c>
      <c r="AI831" s="207">
        <v>1.4999999999999999E-2</v>
      </c>
      <c r="AJ831" s="207">
        <v>0.02</v>
      </c>
      <c r="AK831" s="207">
        <v>2.5000000000000001E-2</v>
      </c>
      <c r="AL831" s="207">
        <v>3.5000000000000003E-2</v>
      </c>
      <c r="AM831" s="207">
        <v>4.4999999999999998E-2</v>
      </c>
      <c r="AN831" s="28" t="s">
        <v>1251</v>
      </c>
      <c r="AO831" s="28" t="s">
        <v>1251</v>
      </c>
      <c r="AP831" s="28" t="s">
        <v>1251</v>
      </c>
      <c r="AQ831" s="37">
        <v>1</v>
      </c>
      <c r="AR831" s="38">
        <v>11425736</v>
      </c>
      <c r="AS831" s="38">
        <v>589650</v>
      </c>
      <c r="AT831" s="38">
        <v>457030</v>
      </c>
      <c r="AU831" s="38" t="s">
        <v>107</v>
      </c>
      <c r="AV831" s="38" t="s">
        <v>107</v>
      </c>
      <c r="AW831" s="38">
        <v>9467039</v>
      </c>
      <c r="AX831" s="38" t="s">
        <v>107</v>
      </c>
      <c r="AY831" s="38">
        <v>620255</v>
      </c>
      <c r="AZ831" s="38">
        <v>276874</v>
      </c>
      <c r="BA831" s="38">
        <v>0</v>
      </c>
      <c r="BB831" s="38" t="s">
        <v>107</v>
      </c>
      <c r="BC831" s="38" t="s">
        <v>107</v>
      </c>
      <c r="BD831" s="38" t="s">
        <v>107</v>
      </c>
      <c r="BE831" s="38" t="s">
        <v>107</v>
      </c>
      <c r="BF831" s="38" t="s">
        <v>107</v>
      </c>
      <c r="BG831" s="38">
        <v>2159464</v>
      </c>
      <c r="BH831" s="38">
        <v>2064395</v>
      </c>
      <c r="BI831" s="38">
        <v>4325458</v>
      </c>
      <c r="BJ831" s="38">
        <v>2830318</v>
      </c>
      <c r="BK831" s="38">
        <v>1583281</v>
      </c>
      <c r="BL831" s="38">
        <v>1958698</v>
      </c>
      <c r="BM831" s="38">
        <v>179547</v>
      </c>
      <c r="BN831" s="38" t="s">
        <v>107</v>
      </c>
      <c r="BO831" s="38">
        <v>1387411</v>
      </c>
      <c r="BP831" s="38">
        <v>3884750</v>
      </c>
      <c r="BQ831" s="38">
        <v>114258</v>
      </c>
      <c r="BR831" s="38">
        <v>2358599</v>
      </c>
      <c r="BS831" s="38">
        <v>1550636</v>
      </c>
      <c r="BT831" s="38" t="s">
        <v>107</v>
      </c>
      <c r="BU831" s="38" t="s">
        <v>107</v>
      </c>
      <c r="BV831" s="38" t="s">
        <v>107</v>
      </c>
      <c r="BW831" s="38">
        <v>9589457</v>
      </c>
      <c r="BX831" s="38">
        <v>212192</v>
      </c>
      <c r="BY831" s="38" t="s">
        <v>107</v>
      </c>
      <c r="BZ831" s="38" t="s">
        <v>107</v>
      </c>
      <c r="CA831" s="38" t="s">
        <v>107</v>
      </c>
      <c r="CB831" s="38">
        <v>783479</v>
      </c>
      <c r="CC831" s="330" t="s">
        <v>107</v>
      </c>
      <c r="CD831" s="38" t="s">
        <v>107</v>
      </c>
      <c r="CE831" s="38" t="s">
        <v>107</v>
      </c>
      <c r="CF831" s="38" t="s">
        <v>107</v>
      </c>
      <c r="CG831" s="38" t="s">
        <v>107</v>
      </c>
      <c r="CH831" s="42" t="s">
        <v>113</v>
      </c>
      <c r="CI831" s="42" t="s">
        <v>114</v>
      </c>
      <c r="CJ831" s="42" t="s">
        <v>114</v>
      </c>
      <c r="CK831" s="42" t="s">
        <v>114</v>
      </c>
      <c r="CL831" s="42" t="s">
        <v>114</v>
      </c>
      <c r="CM831" s="42" t="s">
        <v>114</v>
      </c>
      <c r="CN831" s="42" t="s">
        <v>114</v>
      </c>
      <c r="CO831" s="42" t="s">
        <v>107</v>
      </c>
      <c r="CP831" s="28" t="s">
        <v>107</v>
      </c>
      <c r="CQ831" s="28" t="s">
        <v>107</v>
      </c>
      <c r="CR831" s="28" t="s">
        <v>107</v>
      </c>
      <c r="CS831" s="28" t="s">
        <v>107</v>
      </c>
      <c r="CT831" s="28" t="s">
        <v>107</v>
      </c>
      <c r="CU831" s="28" t="s">
        <v>107</v>
      </c>
      <c r="CV831" s="28" t="s">
        <v>107</v>
      </c>
      <c r="CW831" s="28" t="s">
        <v>107</v>
      </c>
      <c r="CX831" s="28" t="s">
        <v>107</v>
      </c>
      <c r="CY831" s="28" t="s">
        <v>107</v>
      </c>
      <c r="CZ831" s="28" t="s">
        <v>107</v>
      </c>
      <c r="DA831" s="28" t="s">
        <v>107</v>
      </c>
      <c r="DB831" s="28" t="s">
        <v>107</v>
      </c>
      <c r="DC831" s="28" t="s">
        <v>107</v>
      </c>
      <c r="DD831" s="332">
        <v>3855370</v>
      </c>
      <c r="DE831" s="43">
        <v>1</v>
      </c>
      <c r="DF831" s="390">
        <v>1</v>
      </c>
      <c r="DG831" s="310"/>
      <c r="DH831" s="113" t="s">
        <v>2331</v>
      </c>
      <c r="DI831" s="279" t="str" cm="1">
        <f t="array" ref="DI831">+IF(AND(C831&lt;&gt;"Vehículos Eléctricos",C831&lt;&gt;"Vehículos Híbridos",AD831="PERCENTIL 50"),
     IF(VLOOKUP(_xlfn.TEXTJOIN("_",FALSE,C831:E831),BD_Perc!$A:$P,_xlfn.IFS(BD!AE831="Intervalo de precio 1",12,BD!AE831="Intervalo de precio 2",13),FALSE)&lt;=1,
     VLOOKUP(_xlfn.TEXTJOIN("_",FALSE,C831:E831),BD_Perc!$A:$P,16,FALSE),"Ok P50"),
     "Ok P30/70 ó Híbrido/Eléctrico")</f>
        <v>Ok P30/70 ó Híbrido/Eléctrico</v>
      </c>
      <c r="DJ831" s="279" t="str">
        <f t="shared" si="73"/>
        <v>Vehículos Convencionales_Camperos/Camionetas_4x2</v>
      </c>
      <c r="DK831" s="331">
        <f t="shared" si="77"/>
        <v>125631000</v>
      </c>
      <c r="DL831" s="326"/>
    </row>
    <row r="832" spans="1:116" ht="25.5">
      <c r="A832" s="28">
        <v>827</v>
      </c>
      <c r="B832" s="29" t="s">
        <v>266</v>
      </c>
      <c r="C832" s="72" t="s">
        <v>0</v>
      </c>
      <c r="D832" s="29" t="s">
        <v>337</v>
      </c>
      <c r="E832" s="42" t="s">
        <v>338</v>
      </c>
      <c r="F832" s="42" t="s">
        <v>107</v>
      </c>
      <c r="G832" s="155" t="s">
        <v>1753</v>
      </c>
      <c r="H832" s="172" t="s">
        <v>147</v>
      </c>
      <c r="I832" s="28">
        <v>8006064</v>
      </c>
      <c r="J832" s="31" t="s">
        <v>1754</v>
      </c>
      <c r="K832" s="31" t="s">
        <v>369</v>
      </c>
      <c r="L832" s="33">
        <v>154</v>
      </c>
      <c r="M832" s="33">
        <v>5</v>
      </c>
      <c r="N832" s="34">
        <v>89200000</v>
      </c>
      <c r="O832" s="34">
        <f>+IFERROR(VLOOKUP(I832,Precio_Fasecolda!A:C,3,FALSE),IFERROR(VLOOKUP(I832,Precio_Fasecolda!B:C,2,FALSE),N832))</f>
        <v>89200000</v>
      </c>
      <c r="P832" s="34">
        <f t="shared" si="74"/>
        <v>0</v>
      </c>
      <c r="Q832" s="33" t="s">
        <v>338</v>
      </c>
      <c r="R832" s="28" t="s">
        <v>2415</v>
      </c>
      <c r="S832" s="28" t="s">
        <v>112</v>
      </c>
      <c r="T832" s="28" t="s">
        <v>107</v>
      </c>
      <c r="U832" s="28" t="s">
        <v>107</v>
      </c>
      <c r="V832" s="42" t="s">
        <v>107</v>
      </c>
      <c r="W832" s="28" t="s">
        <v>107</v>
      </c>
      <c r="X832" s="28" t="s">
        <v>107</v>
      </c>
      <c r="Y832" s="28" t="str">
        <f t="shared" si="75"/>
        <v>N.A.</v>
      </c>
      <c r="Z832" s="292">
        <f t="shared" si="72"/>
        <v>88308000</v>
      </c>
      <c r="AA832" s="28" cm="1">
        <f t="array" aca="1" ref="AA832" ca="1">_xlfn.IFS(DK832&lt;$DK$4,1,AND(DK832&gt;=$DK$4,DK832&lt;=$AA$4),2,DK832&gt;$AA$4,3)</f>
        <v>2</v>
      </c>
      <c r="AB832" s="28">
        <v>0</v>
      </c>
      <c r="AC832" s="28" cm="1">
        <f t="array" aca="1" ref="AC832" ca="1">IF(AB832="PERCENTIL 30","",_xlfn.IFS(DK832&lt;$AC$4,1,DK832&gt;$AC$4,2))</f>
        <v>1</v>
      </c>
      <c r="AD832" s="28" t="str">
        <f>+IFERROR(VLOOKUP(_xlfn.TEXTJOIN("_", FALSE, C832:E832), BD_Perc!$A:$O, 15, FALSE),"Segmentación no encontrada o vehículo inactivo")</f>
        <v>PERCENTIL 30-70</v>
      </c>
      <c r="AE832" s="28" t="str" cm="1">
        <f t="array" ref="AE832">_xlfn.IFS(
    AD832 = "PERCENTIL 50",
    _xlfn.IFS(
        BD!DK832 &lt; VLOOKUP(_xlfn.TEXTJOIN("_", FALSE, C832:E832), BD_Perc!$A:$O, 11, FALSE), "Intervalo de precio 1",
        BD!DK832 &gt;= VLOOKUP(_xlfn.TEXTJOIN("_", FALSE, C832:E832), BD_Perc!$A:$O, 11, FALSE), "Intervalo de precio 2"
    ),
    AD832 = "PERCENTIL 30-70",
    _xlfn.IFS(
        BD!DK832 &lt; VLOOKUP(_xlfn.TEXTJOIN("_", FALSE, C832:E832), BD_Perc!$A:$O, 6, FALSE), "Intervalo de precio 1",
        BD!DK832 &lt; VLOOKUP(_xlfn.TEXTJOIN("_", FALSE, C832:E832), BD_Perc!$A:$O, 7, FALSE), "Intervalo de precio 2",
        BD!DK832 &gt;= VLOOKUP(_xlfn.TEXTJOIN("_", FALSE, C832:E832), BD_Perc!$A:$O, 7, FALSE), "Intervalo de precio 3"
    ),
    AD832="Segmentación no encontrada o vehículo inactivo","Segmentación no encontrada o vehículo inactivo"
)</f>
        <v>Intervalo de precio 1</v>
      </c>
      <c r="AF832" s="57" t="s">
        <v>2412</v>
      </c>
      <c r="AG832" s="35" t="b">
        <f t="shared" si="76"/>
        <v>1</v>
      </c>
      <c r="AH832" s="207">
        <v>0.01</v>
      </c>
      <c r="AI832" s="207">
        <v>1.4999999999999999E-2</v>
      </c>
      <c r="AJ832" s="207">
        <v>0.02</v>
      </c>
      <c r="AK832" s="207">
        <v>2.5000000000000001E-2</v>
      </c>
      <c r="AL832" s="207">
        <v>3.5000000000000003E-2</v>
      </c>
      <c r="AM832" s="207">
        <v>4.4999999999999998E-2</v>
      </c>
      <c r="AN832" s="28" t="s">
        <v>1251</v>
      </c>
      <c r="AO832" s="28" t="s">
        <v>1251</v>
      </c>
      <c r="AP832" s="28" t="s">
        <v>1251</v>
      </c>
      <c r="AQ832" s="37">
        <v>1</v>
      </c>
      <c r="AR832" s="38">
        <v>11425736</v>
      </c>
      <c r="AS832" s="38">
        <v>589650</v>
      </c>
      <c r="AT832" s="38">
        <v>457030</v>
      </c>
      <c r="AU832" s="38" t="s">
        <v>107</v>
      </c>
      <c r="AV832" s="38" t="s">
        <v>107</v>
      </c>
      <c r="AW832" s="38">
        <v>9467039</v>
      </c>
      <c r="AX832" s="38" t="s">
        <v>107</v>
      </c>
      <c r="AY832" s="38">
        <v>620255</v>
      </c>
      <c r="AZ832" s="38">
        <v>276874</v>
      </c>
      <c r="BA832" s="38">
        <v>0</v>
      </c>
      <c r="BB832" s="38" t="s">
        <v>107</v>
      </c>
      <c r="BC832" s="38" t="s">
        <v>107</v>
      </c>
      <c r="BD832" s="38" t="s">
        <v>107</v>
      </c>
      <c r="BE832" s="38" t="s">
        <v>107</v>
      </c>
      <c r="BF832" s="38" t="s">
        <v>107</v>
      </c>
      <c r="BG832" s="38">
        <v>2159464</v>
      </c>
      <c r="BH832" s="38">
        <v>2064395</v>
      </c>
      <c r="BI832" s="38">
        <v>4325458</v>
      </c>
      <c r="BJ832" s="38">
        <v>2830318</v>
      </c>
      <c r="BK832" s="38">
        <v>1583281</v>
      </c>
      <c r="BL832" s="38">
        <v>1958698</v>
      </c>
      <c r="BM832" s="38">
        <v>179547</v>
      </c>
      <c r="BN832" s="38" t="s">
        <v>107</v>
      </c>
      <c r="BO832" s="38">
        <v>1387411</v>
      </c>
      <c r="BP832" s="38">
        <v>3884750</v>
      </c>
      <c r="BQ832" s="38">
        <v>114258</v>
      </c>
      <c r="BR832" s="38">
        <v>2358599</v>
      </c>
      <c r="BS832" s="38">
        <v>1550636</v>
      </c>
      <c r="BT832" s="38" t="s">
        <v>107</v>
      </c>
      <c r="BU832" s="38" t="s">
        <v>107</v>
      </c>
      <c r="BV832" s="38" t="s">
        <v>107</v>
      </c>
      <c r="BW832" s="38">
        <v>9589457</v>
      </c>
      <c r="BX832" s="38">
        <v>212192</v>
      </c>
      <c r="BY832" s="38" t="s">
        <v>107</v>
      </c>
      <c r="BZ832" s="38" t="s">
        <v>107</v>
      </c>
      <c r="CA832" s="38" t="s">
        <v>107</v>
      </c>
      <c r="CB832" s="38">
        <v>783479</v>
      </c>
      <c r="CC832" s="330" t="s">
        <v>107</v>
      </c>
      <c r="CD832" s="38" t="s">
        <v>107</v>
      </c>
      <c r="CE832" s="38" t="s">
        <v>107</v>
      </c>
      <c r="CF832" s="38" t="s">
        <v>107</v>
      </c>
      <c r="CG832" s="38" t="s">
        <v>107</v>
      </c>
      <c r="CH832" s="42" t="s">
        <v>113</v>
      </c>
      <c r="CI832" s="42" t="s">
        <v>114</v>
      </c>
      <c r="CJ832" s="42" t="s">
        <v>114</v>
      </c>
      <c r="CK832" s="42" t="s">
        <v>114</v>
      </c>
      <c r="CL832" s="42" t="s">
        <v>114</v>
      </c>
      <c r="CM832" s="42" t="s">
        <v>114</v>
      </c>
      <c r="CN832" s="42" t="s">
        <v>114</v>
      </c>
      <c r="CO832" s="42" t="s">
        <v>107</v>
      </c>
      <c r="CP832" s="28" t="s">
        <v>107</v>
      </c>
      <c r="CQ832" s="28" t="s">
        <v>107</v>
      </c>
      <c r="CR832" s="28" t="s">
        <v>107</v>
      </c>
      <c r="CS832" s="28" t="s">
        <v>107</v>
      </c>
      <c r="CT832" s="28" t="s">
        <v>107</v>
      </c>
      <c r="CU832" s="28" t="s">
        <v>107</v>
      </c>
      <c r="CV832" s="28" t="s">
        <v>107</v>
      </c>
      <c r="CW832" s="28" t="s">
        <v>107</v>
      </c>
      <c r="CX832" s="28" t="s">
        <v>107</v>
      </c>
      <c r="CY832" s="28" t="s">
        <v>107</v>
      </c>
      <c r="CZ832" s="28" t="s">
        <v>107</v>
      </c>
      <c r="DA832" s="28" t="s">
        <v>107</v>
      </c>
      <c r="DB832" s="28" t="s">
        <v>107</v>
      </c>
      <c r="DC832" s="28" t="s">
        <v>107</v>
      </c>
      <c r="DD832" s="332">
        <v>3855370</v>
      </c>
      <c r="DE832" s="43">
        <v>1</v>
      </c>
      <c r="DF832" s="390">
        <v>1</v>
      </c>
      <c r="DG832" s="310"/>
      <c r="DH832" s="113" t="s">
        <v>2331</v>
      </c>
      <c r="DI832" s="279" t="str" cm="1">
        <f t="array" ref="DI832">+IF(AND(C832&lt;&gt;"Vehículos Eléctricos",C832&lt;&gt;"Vehículos Híbridos",AD832="PERCENTIL 50"),
     IF(VLOOKUP(_xlfn.TEXTJOIN("_",FALSE,C832:E832),BD_Perc!$A:$P,_xlfn.IFS(BD!AE832="Intervalo de precio 1",12,BD!AE832="Intervalo de precio 2",13),FALSE)&lt;=1,
     VLOOKUP(_xlfn.TEXTJOIN("_",FALSE,C832:E832),BD_Perc!$A:$P,16,FALSE),"Ok P50"),
     "Ok P30/70 ó Híbrido/Eléctrico")</f>
        <v>Ok P30/70 ó Híbrido/Eléctrico</v>
      </c>
      <c r="DJ832" s="279" t="str">
        <f t="shared" si="73"/>
        <v>Vehículos Convencionales_Camperos/Camionetas_4x2</v>
      </c>
      <c r="DK832" s="331">
        <f t="shared" si="77"/>
        <v>88308000</v>
      </c>
      <c r="DL832" s="326"/>
    </row>
    <row r="833" spans="1:116" ht="25.5">
      <c r="A833" s="28">
        <v>828</v>
      </c>
      <c r="B833" s="29" t="s">
        <v>266</v>
      </c>
      <c r="C833" s="72" t="s">
        <v>0</v>
      </c>
      <c r="D833" s="29" t="s">
        <v>337</v>
      </c>
      <c r="E833" s="42" t="s">
        <v>338</v>
      </c>
      <c r="F833" s="42" t="s">
        <v>107</v>
      </c>
      <c r="G833" s="155" t="s">
        <v>1755</v>
      </c>
      <c r="H833" s="172" t="s">
        <v>147</v>
      </c>
      <c r="I833" s="28">
        <v>8006066</v>
      </c>
      <c r="J833" s="31" t="s">
        <v>1756</v>
      </c>
      <c r="K833" s="31" t="s">
        <v>369</v>
      </c>
      <c r="L833" s="33">
        <v>154</v>
      </c>
      <c r="M833" s="33">
        <v>5</v>
      </c>
      <c r="N833" s="34">
        <v>103900000</v>
      </c>
      <c r="O833" s="34">
        <f>+IFERROR(VLOOKUP(I833,Precio_Fasecolda!A:C,3,FALSE),IFERROR(VLOOKUP(I833,Precio_Fasecolda!B:C,2,FALSE),N833))</f>
        <v>103900000</v>
      </c>
      <c r="P833" s="34">
        <f t="shared" si="74"/>
        <v>0</v>
      </c>
      <c r="Q833" s="33" t="s">
        <v>338</v>
      </c>
      <c r="R833" s="28" t="s">
        <v>130</v>
      </c>
      <c r="S833" s="28" t="s">
        <v>112</v>
      </c>
      <c r="T833" s="28" t="s">
        <v>107</v>
      </c>
      <c r="U833" s="28" t="s">
        <v>107</v>
      </c>
      <c r="V833" s="42" t="s">
        <v>107</v>
      </c>
      <c r="W833" s="28" t="s">
        <v>107</v>
      </c>
      <c r="X833" s="28" t="s">
        <v>107</v>
      </c>
      <c r="Y833" s="28" t="str">
        <f t="shared" si="75"/>
        <v>N.A.</v>
      </c>
      <c r="Z833" s="292">
        <f t="shared" si="72"/>
        <v>102861000</v>
      </c>
      <c r="AA833" s="28" cm="1">
        <f t="array" aca="1" ref="AA833" ca="1">_xlfn.IFS(DK833&lt;$DK$4,1,AND(DK833&gt;=$DK$4,DK833&lt;=$AA$4),2,DK833&gt;$AA$4,3)</f>
        <v>2</v>
      </c>
      <c r="AB833" s="28">
        <v>0</v>
      </c>
      <c r="AC833" s="28" cm="1">
        <f t="array" aca="1" ref="AC833" ca="1">IF(AB833="PERCENTIL 30","",_xlfn.IFS(DK833&lt;$AC$4,1,DK833&gt;$AC$4,2))</f>
        <v>1</v>
      </c>
      <c r="AD833" s="28" t="str">
        <f>+IFERROR(VLOOKUP(_xlfn.TEXTJOIN("_", FALSE, C833:E833), BD_Perc!$A:$O, 15, FALSE),"Segmentación no encontrada o vehículo inactivo")</f>
        <v>PERCENTIL 30-70</v>
      </c>
      <c r="AE833" s="28" t="str" cm="1">
        <f t="array" ref="AE833">_xlfn.IFS(
    AD833 = "PERCENTIL 50",
    _xlfn.IFS(
        BD!DK833 &lt; VLOOKUP(_xlfn.TEXTJOIN("_", FALSE, C833:E833), BD_Perc!$A:$O, 11, FALSE), "Intervalo de precio 1",
        BD!DK833 &gt;= VLOOKUP(_xlfn.TEXTJOIN("_", FALSE, C833:E833), BD_Perc!$A:$O, 11, FALSE), "Intervalo de precio 2"
    ),
    AD833 = "PERCENTIL 30-70",
    _xlfn.IFS(
        BD!DK833 &lt; VLOOKUP(_xlfn.TEXTJOIN("_", FALSE, C833:E833), BD_Perc!$A:$O, 6, FALSE), "Intervalo de precio 1",
        BD!DK833 &lt; VLOOKUP(_xlfn.TEXTJOIN("_", FALSE, C833:E833), BD_Perc!$A:$O, 7, FALSE), "Intervalo de precio 2",
        BD!DK833 &gt;= VLOOKUP(_xlfn.TEXTJOIN("_", FALSE, C833:E833), BD_Perc!$A:$O, 7, FALSE), "Intervalo de precio 3"
    ),
    AD833="Segmentación no encontrada o vehículo inactivo","Segmentación no encontrada o vehículo inactivo"
)</f>
        <v>Intervalo de precio 2</v>
      </c>
      <c r="AF833" s="57" t="s">
        <v>2413</v>
      </c>
      <c r="AG833" s="35" t="b">
        <f t="shared" si="76"/>
        <v>1</v>
      </c>
      <c r="AH833" s="207">
        <v>0.01</v>
      </c>
      <c r="AI833" s="207">
        <v>1.4999999999999999E-2</v>
      </c>
      <c r="AJ833" s="207">
        <v>0.02</v>
      </c>
      <c r="AK833" s="207">
        <v>2.5000000000000001E-2</v>
      </c>
      <c r="AL833" s="207">
        <v>3.5000000000000003E-2</v>
      </c>
      <c r="AM833" s="207">
        <v>4.4999999999999998E-2</v>
      </c>
      <c r="AN833" s="28" t="s">
        <v>1251</v>
      </c>
      <c r="AO833" s="28" t="s">
        <v>1251</v>
      </c>
      <c r="AP833" s="28" t="s">
        <v>1251</v>
      </c>
      <c r="AQ833" s="37">
        <v>1</v>
      </c>
      <c r="AR833" s="38">
        <v>11425736</v>
      </c>
      <c r="AS833" s="38">
        <v>589650</v>
      </c>
      <c r="AT833" s="38">
        <v>457030</v>
      </c>
      <c r="AU833" s="38" t="s">
        <v>107</v>
      </c>
      <c r="AV833" s="38" t="s">
        <v>107</v>
      </c>
      <c r="AW833" s="38">
        <v>9467039</v>
      </c>
      <c r="AX833" s="38" t="s">
        <v>107</v>
      </c>
      <c r="AY833" s="38">
        <v>620255</v>
      </c>
      <c r="AZ833" s="38">
        <v>276874</v>
      </c>
      <c r="BA833" s="38">
        <v>0</v>
      </c>
      <c r="BB833" s="38" t="s">
        <v>107</v>
      </c>
      <c r="BC833" s="38" t="s">
        <v>107</v>
      </c>
      <c r="BD833" s="38" t="s">
        <v>107</v>
      </c>
      <c r="BE833" s="38" t="s">
        <v>107</v>
      </c>
      <c r="BF833" s="38" t="s">
        <v>107</v>
      </c>
      <c r="BG833" s="38">
        <v>2159464</v>
      </c>
      <c r="BH833" s="38">
        <v>2064395</v>
      </c>
      <c r="BI833" s="38">
        <v>4325458</v>
      </c>
      <c r="BJ833" s="38">
        <v>2830318</v>
      </c>
      <c r="BK833" s="38">
        <v>1583281</v>
      </c>
      <c r="BL833" s="38">
        <v>1958698</v>
      </c>
      <c r="BM833" s="38">
        <v>179547</v>
      </c>
      <c r="BN833" s="38" t="s">
        <v>107</v>
      </c>
      <c r="BO833" s="38">
        <v>1387411</v>
      </c>
      <c r="BP833" s="38">
        <v>3884750</v>
      </c>
      <c r="BQ833" s="38">
        <v>114258</v>
      </c>
      <c r="BR833" s="38">
        <v>2358599</v>
      </c>
      <c r="BS833" s="38">
        <v>1550636</v>
      </c>
      <c r="BT833" s="38" t="s">
        <v>107</v>
      </c>
      <c r="BU833" s="38" t="s">
        <v>107</v>
      </c>
      <c r="BV833" s="38" t="s">
        <v>107</v>
      </c>
      <c r="BW833" s="38">
        <v>9589457</v>
      </c>
      <c r="BX833" s="38">
        <v>212192</v>
      </c>
      <c r="BY833" s="38" t="s">
        <v>107</v>
      </c>
      <c r="BZ833" s="38" t="s">
        <v>107</v>
      </c>
      <c r="CA833" s="38" t="s">
        <v>107</v>
      </c>
      <c r="CB833" s="38">
        <v>783479</v>
      </c>
      <c r="CC833" s="330" t="s">
        <v>107</v>
      </c>
      <c r="CD833" s="38" t="s">
        <v>107</v>
      </c>
      <c r="CE833" s="38" t="s">
        <v>107</v>
      </c>
      <c r="CF833" s="38" t="s">
        <v>107</v>
      </c>
      <c r="CG833" s="38" t="s">
        <v>107</v>
      </c>
      <c r="CH833" s="42" t="s">
        <v>113</v>
      </c>
      <c r="CI833" s="42" t="s">
        <v>114</v>
      </c>
      <c r="CJ833" s="42" t="s">
        <v>114</v>
      </c>
      <c r="CK833" s="42" t="s">
        <v>114</v>
      </c>
      <c r="CL833" s="42" t="s">
        <v>114</v>
      </c>
      <c r="CM833" s="42" t="s">
        <v>114</v>
      </c>
      <c r="CN833" s="42" t="s">
        <v>114</v>
      </c>
      <c r="CO833" s="42" t="s">
        <v>107</v>
      </c>
      <c r="CP833" s="28" t="s">
        <v>107</v>
      </c>
      <c r="CQ833" s="28" t="s">
        <v>107</v>
      </c>
      <c r="CR833" s="28" t="s">
        <v>107</v>
      </c>
      <c r="CS833" s="28" t="s">
        <v>107</v>
      </c>
      <c r="CT833" s="28" t="s">
        <v>107</v>
      </c>
      <c r="CU833" s="28" t="s">
        <v>107</v>
      </c>
      <c r="CV833" s="28" t="s">
        <v>107</v>
      </c>
      <c r="CW833" s="28" t="s">
        <v>107</v>
      </c>
      <c r="CX833" s="28" t="s">
        <v>107</v>
      </c>
      <c r="CY833" s="28" t="s">
        <v>107</v>
      </c>
      <c r="CZ833" s="28" t="s">
        <v>107</v>
      </c>
      <c r="DA833" s="28" t="s">
        <v>107</v>
      </c>
      <c r="DB833" s="28" t="s">
        <v>107</v>
      </c>
      <c r="DC833" s="28" t="s">
        <v>107</v>
      </c>
      <c r="DD833" s="332">
        <v>3855370</v>
      </c>
      <c r="DE833" s="43">
        <v>1</v>
      </c>
      <c r="DF833" s="390">
        <v>1</v>
      </c>
      <c r="DG833" s="310"/>
      <c r="DH833" s="113" t="s">
        <v>2331</v>
      </c>
      <c r="DI833" s="279" t="str" cm="1">
        <f t="array" ref="DI833">+IF(AND(C833&lt;&gt;"Vehículos Eléctricos",C833&lt;&gt;"Vehículos Híbridos",AD833="PERCENTIL 50"),
     IF(VLOOKUP(_xlfn.TEXTJOIN("_",FALSE,C833:E833),BD_Perc!$A:$P,_xlfn.IFS(BD!AE833="Intervalo de precio 1",12,BD!AE833="Intervalo de precio 2",13),FALSE)&lt;=1,
     VLOOKUP(_xlfn.TEXTJOIN("_",FALSE,C833:E833),BD_Perc!$A:$P,16,FALSE),"Ok P50"),
     "Ok P30/70 ó Híbrido/Eléctrico")</f>
        <v>Ok P30/70 ó Híbrido/Eléctrico</v>
      </c>
      <c r="DJ833" s="279" t="str">
        <f t="shared" si="73"/>
        <v>Vehículos Convencionales_Camperos/Camionetas_4x2</v>
      </c>
      <c r="DK833" s="331">
        <f t="shared" si="77"/>
        <v>102861000</v>
      </c>
      <c r="DL833" s="326"/>
    </row>
    <row r="834" spans="1:116" ht="25.5">
      <c r="A834" s="28">
        <v>829</v>
      </c>
      <c r="B834" s="29" t="s">
        <v>266</v>
      </c>
      <c r="C834" s="72" t="s">
        <v>0</v>
      </c>
      <c r="D834" s="29" t="s">
        <v>337</v>
      </c>
      <c r="E834" s="42" t="s">
        <v>346</v>
      </c>
      <c r="F834" s="42" t="s">
        <v>107</v>
      </c>
      <c r="G834" s="155" t="s">
        <v>1757</v>
      </c>
      <c r="H834" s="172" t="s">
        <v>147</v>
      </c>
      <c r="I834" s="28">
        <v>8008019</v>
      </c>
      <c r="J834" s="31" t="s">
        <v>1758</v>
      </c>
      <c r="K834" s="31" t="s">
        <v>142</v>
      </c>
      <c r="L834" s="33">
        <v>154</v>
      </c>
      <c r="M834" s="33">
        <v>5</v>
      </c>
      <c r="N834" s="34">
        <v>97100000</v>
      </c>
      <c r="O834" s="34">
        <f>+IFERROR(VLOOKUP(I834,Precio_Fasecolda!A:C,3,FALSE),IFERROR(VLOOKUP(I834,Precio_Fasecolda!B:C,2,FALSE),N834))</f>
        <v>97100000</v>
      </c>
      <c r="P834" s="34">
        <f t="shared" si="74"/>
        <v>0</v>
      </c>
      <c r="Q834" s="179" t="s">
        <v>346</v>
      </c>
      <c r="R834" s="28" t="s">
        <v>130</v>
      </c>
      <c r="S834" s="28" t="s">
        <v>112</v>
      </c>
      <c r="T834" s="28" t="s">
        <v>107</v>
      </c>
      <c r="U834" s="28" t="s">
        <v>107</v>
      </c>
      <c r="V834" s="42" t="s">
        <v>107</v>
      </c>
      <c r="W834" s="28" t="s">
        <v>107</v>
      </c>
      <c r="X834" s="28" t="s">
        <v>107</v>
      </c>
      <c r="Y834" s="28" t="str">
        <f t="shared" si="75"/>
        <v>N.A.</v>
      </c>
      <c r="Z834" s="292">
        <f t="shared" si="72"/>
        <v>96129000</v>
      </c>
      <c r="AA834" s="28" cm="1">
        <f t="array" aca="1" ref="AA834" ca="1">_xlfn.IFS(DK834&lt;$DK$4,1,AND(DK834&gt;=$DK$4,DK834&lt;=$AA$4),2,DK834&gt;$AA$4,3)</f>
        <v>2</v>
      </c>
      <c r="AB834" s="28">
        <v>0</v>
      </c>
      <c r="AC834" s="28" cm="1">
        <f t="array" aca="1" ref="AC834" ca="1">IF(AB834="PERCENTIL 30","",_xlfn.IFS(DK834&lt;$AC$4,1,DK834&gt;$AC$4,2))</f>
        <v>1</v>
      </c>
      <c r="AD834" s="28" t="str">
        <f>+IFERROR(VLOOKUP(_xlfn.TEXTJOIN("_", FALSE, C834:E834), BD_Perc!$A:$O, 15, FALSE),"Segmentación no encontrada o vehículo inactivo")</f>
        <v>PERCENTIL 30-70</v>
      </c>
      <c r="AE834" s="28" t="str" cm="1">
        <f t="array" ref="AE834">_xlfn.IFS(
    AD834 = "PERCENTIL 50",
    _xlfn.IFS(
        BD!DK834 &lt; VLOOKUP(_xlfn.TEXTJOIN("_", FALSE, C834:E834), BD_Perc!$A:$O, 11, FALSE), "Intervalo de precio 1",
        BD!DK834 &gt;= VLOOKUP(_xlfn.TEXTJOIN("_", FALSE, C834:E834), BD_Perc!$A:$O, 11, FALSE), "Intervalo de precio 2"
    ),
    AD834 = "PERCENTIL 30-70",
    _xlfn.IFS(
        BD!DK834 &lt; VLOOKUP(_xlfn.TEXTJOIN("_", FALSE, C834:E834), BD_Perc!$A:$O, 6, FALSE), "Intervalo de precio 1",
        BD!DK834 &lt; VLOOKUP(_xlfn.TEXTJOIN("_", FALSE, C834:E834), BD_Perc!$A:$O, 7, FALSE), "Intervalo de precio 2",
        BD!DK834 &gt;= VLOOKUP(_xlfn.TEXTJOIN("_", FALSE, C834:E834), BD_Perc!$A:$O, 7, FALSE), "Intervalo de precio 3"
    ),
    AD834="Segmentación no encontrada o vehículo inactivo","Segmentación no encontrada o vehículo inactivo"
)</f>
        <v>Intervalo de precio 1</v>
      </c>
      <c r="AF834" s="57" t="s">
        <v>2412</v>
      </c>
      <c r="AG834" s="35" t="b">
        <f t="shared" si="76"/>
        <v>1</v>
      </c>
      <c r="AH834" s="207">
        <v>0.01</v>
      </c>
      <c r="AI834" s="207">
        <v>1.4999999999999999E-2</v>
      </c>
      <c r="AJ834" s="207">
        <v>0.02</v>
      </c>
      <c r="AK834" s="207">
        <v>2.5000000000000001E-2</v>
      </c>
      <c r="AL834" s="207">
        <v>3.5000000000000003E-2</v>
      </c>
      <c r="AM834" s="207">
        <v>4.4999999999999998E-2</v>
      </c>
      <c r="AN834" s="28" t="s">
        <v>1251</v>
      </c>
      <c r="AO834" s="28" t="s">
        <v>1251</v>
      </c>
      <c r="AP834" s="28" t="s">
        <v>1251</v>
      </c>
      <c r="AQ834" s="37">
        <v>1</v>
      </c>
      <c r="AR834" s="38">
        <v>11425736</v>
      </c>
      <c r="AS834" s="38">
        <v>589650</v>
      </c>
      <c r="AT834" s="38">
        <v>457030</v>
      </c>
      <c r="AU834" s="38" t="s">
        <v>107</v>
      </c>
      <c r="AV834" s="38" t="s">
        <v>107</v>
      </c>
      <c r="AW834" s="38">
        <v>9467039</v>
      </c>
      <c r="AX834" s="38" t="s">
        <v>107</v>
      </c>
      <c r="AY834" s="38">
        <v>620255</v>
      </c>
      <c r="AZ834" s="38">
        <v>276874</v>
      </c>
      <c r="BA834" s="38">
        <v>0</v>
      </c>
      <c r="BB834" s="38" t="s">
        <v>107</v>
      </c>
      <c r="BC834" s="38" t="s">
        <v>107</v>
      </c>
      <c r="BD834" s="38" t="s">
        <v>107</v>
      </c>
      <c r="BE834" s="38" t="s">
        <v>107</v>
      </c>
      <c r="BF834" s="38" t="s">
        <v>107</v>
      </c>
      <c r="BG834" s="38">
        <v>2159464</v>
      </c>
      <c r="BH834" s="38">
        <v>2064395</v>
      </c>
      <c r="BI834" s="38">
        <v>4325458</v>
      </c>
      <c r="BJ834" s="38">
        <v>2830318</v>
      </c>
      <c r="BK834" s="38">
        <v>1583281</v>
      </c>
      <c r="BL834" s="38">
        <v>1958698</v>
      </c>
      <c r="BM834" s="38">
        <v>179547</v>
      </c>
      <c r="BN834" s="38" t="s">
        <v>107</v>
      </c>
      <c r="BO834" s="38">
        <v>1387411</v>
      </c>
      <c r="BP834" s="38">
        <v>3884750</v>
      </c>
      <c r="BQ834" s="38">
        <v>114258</v>
      </c>
      <c r="BR834" s="38">
        <v>2358599</v>
      </c>
      <c r="BS834" s="38">
        <v>1550636</v>
      </c>
      <c r="BT834" s="38" t="s">
        <v>107</v>
      </c>
      <c r="BU834" s="38" t="s">
        <v>107</v>
      </c>
      <c r="BV834" s="38" t="s">
        <v>107</v>
      </c>
      <c r="BW834" s="38">
        <v>9589457</v>
      </c>
      <c r="BX834" s="38">
        <v>212192</v>
      </c>
      <c r="BY834" s="38" t="s">
        <v>107</v>
      </c>
      <c r="BZ834" s="38" t="s">
        <v>107</v>
      </c>
      <c r="CA834" s="38" t="s">
        <v>107</v>
      </c>
      <c r="CB834" s="38">
        <v>783479</v>
      </c>
      <c r="CC834" s="330" t="s">
        <v>107</v>
      </c>
      <c r="CD834" s="38" t="s">
        <v>107</v>
      </c>
      <c r="CE834" s="38" t="s">
        <v>107</v>
      </c>
      <c r="CF834" s="38" t="s">
        <v>107</v>
      </c>
      <c r="CG834" s="38" t="s">
        <v>107</v>
      </c>
      <c r="CH834" s="42" t="s">
        <v>113</v>
      </c>
      <c r="CI834" s="42" t="s">
        <v>114</v>
      </c>
      <c r="CJ834" s="42" t="s">
        <v>114</v>
      </c>
      <c r="CK834" s="42" t="s">
        <v>114</v>
      </c>
      <c r="CL834" s="42" t="s">
        <v>114</v>
      </c>
      <c r="CM834" s="42" t="s">
        <v>114</v>
      </c>
      <c r="CN834" s="42" t="s">
        <v>114</v>
      </c>
      <c r="CO834" s="42" t="s">
        <v>107</v>
      </c>
      <c r="CP834" s="28" t="s">
        <v>107</v>
      </c>
      <c r="CQ834" s="28" t="s">
        <v>107</v>
      </c>
      <c r="CR834" s="28" t="s">
        <v>107</v>
      </c>
      <c r="CS834" s="28" t="s">
        <v>107</v>
      </c>
      <c r="CT834" s="28" t="s">
        <v>107</v>
      </c>
      <c r="CU834" s="28" t="s">
        <v>107</v>
      </c>
      <c r="CV834" s="28" t="s">
        <v>107</v>
      </c>
      <c r="CW834" s="28" t="s">
        <v>107</v>
      </c>
      <c r="CX834" s="28" t="s">
        <v>107</v>
      </c>
      <c r="CY834" s="28" t="s">
        <v>107</v>
      </c>
      <c r="CZ834" s="28" t="s">
        <v>107</v>
      </c>
      <c r="DA834" s="28" t="s">
        <v>107</v>
      </c>
      <c r="DB834" s="28" t="s">
        <v>107</v>
      </c>
      <c r="DC834" s="180" t="s">
        <v>107</v>
      </c>
      <c r="DD834" s="332">
        <v>3855370</v>
      </c>
      <c r="DE834" s="43">
        <v>1</v>
      </c>
      <c r="DF834" s="390">
        <v>1</v>
      </c>
      <c r="DG834" s="310"/>
      <c r="DH834" s="113" t="s">
        <v>2331</v>
      </c>
      <c r="DI834" s="279" t="str" cm="1">
        <f t="array" ref="DI834">+IF(AND(C834&lt;&gt;"Vehículos Eléctricos",C834&lt;&gt;"Vehículos Híbridos",AD834="PERCENTIL 50"),
     IF(VLOOKUP(_xlfn.TEXTJOIN("_",FALSE,C834:E834),BD_Perc!$A:$P,_xlfn.IFS(BD!AE834="Intervalo de precio 1",12,BD!AE834="Intervalo de precio 2",13),FALSE)&lt;=1,
     VLOOKUP(_xlfn.TEXTJOIN("_",FALSE,C834:E834),BD_Perc!$A:$P,16,FALSE),"Ok P50"),
     "Ok P30/70 ó Híbrido/Eléctrico")</f>
        <v>Ok P30/70 ó Híbrido/Eléctrico</v>
      </c>
      <c r="DJ834" s="279" t="str">
        <f t="shared" si="73"/>
        <v>Vehículos Convencionales_Camperos/Camionetas_4x4</v>
      </c>
      <c r="DK834" s="331">
        <f t="shared" si="77"/>
        <v>96129000</v>
      </c>
      <c r="DL834" s="326"/>
    </row>
    <row r="835" spans="1:116" ht="51">
      <c r="A835" s="28">
        <v>830</v>
      </c>
      <c r="B835" s="29" t="s">
        <v>104</v>
      </c>
      <c r="C835" s="68" t="s">
        <v>4</v>
      </c>
      <c r="D835" s="29" t="s">
        <v>1112</v>
      </c>
      <c r="E835" s="42" t="s">
        <v>1113</v>
      </c>
      <c r="F835" s="42" t="s">
        <v>107</v>
      </c>
      <c r="G835" s="30" t="s">
        <v>1759</v>
      </c>
      <c r="H835" s="28" t="s">
        <v>109</v>
      </c>
      <c r="I835" s="28">
        <v>1611181</v>
      </c>
      <c r="J835" s="31" t="s">
        <v>1760</v>
      </c>
      <c r="K835" s="31" t="s">
        <v>107</v>
      </c>
      <c r="L835" s="28">
        <v>187</v>
      </c>
      <c r="M835" s="28" t="s">
        <v>107</v>
      </c>
      <c r="N835" s="34">
        <v>268700000</v>
      </c>
      <c r="O835" s="34">
        <f>+IFERROR(VLOOKUP(I835,Precio_Fasecolda!A:C,3,FALSE),IFERROR(VLOOKUP(I835,Precio_Fasecolda!B:C,2,FALSE),N835))</f>
        <v>268700000</v>
      </c>
      <c r="P835" s="34">
        <f t="shared" si="74"/>
        <v>0</v>
      </c>
      <c r="Q835" s="28" t="s">
        <v>107</v>
      </c>
      <c r="R835" s="28" t="s">
        <v>2415</v>
      </c>
      <c r="S835" s="28" t="s">
        <v>360</v>
      </c>
      <c r="T835" s="33" t="s">
        <v>843</v>
      </c>
      <c r="U835" s="28">
        <v>10400</v>
      </c>
      <c r="V835" s="28">
        <v>3351</v>
      </c>
      <c r="W835" s="69">
        <v>7049</v>
      </c>
      <c r="X835" s="56" t="s">
        <v>1125</v>
      </c>
      <c r="Y835" s="28" t="str">
        <f t="shared" si="75"/>
        <v>N.A.</v>
      </c>
      <c r="Z835" s="292">
        <f t="shared" si="72"/>
        <v>247204000</v>
      </c>
      <c r="AA835" s="28" cm="1">
        <f t="array" aca="1" ref="AA835" ca="1">_xlfn.IFS(DK835&lt;$DK$4,1,AND(DK835&gt;=$DK$4,DK835&lt;=$AA$4),2,DK835&gt;$AA$4,3)</f>
        <v>3</v>
      </c>
      <c r="AB835" s="28">
        <v>0</v>
      </c>
      <c r="AC835" s="28" cm="1">
        <f t="array" aca="1" ref="AC835" ca="1">IF(AB835="PERCENTIL 30","",_xlfn.IFS(DK835&lt;$AC$4,1,DK835&gt;$AC$4,2))</f>
        <v>2</v>
      </c>
      <c r="AD835" s="28" t="str">
        <f>+IFERROR(VLOOKUP(_xlfn.TEXTJOIN("_", FALSE, C835:E835), BD_Perc!$A:$O, 15, FALSE),"Segmentación no encontrada o vehículo inactivo")</f>
        <v>PERCENTIL 30-70</v>
      </c>
      <c r="AE835" s="28" t="str" cm="1">
        <f t="array" ref="AE835">_xlfn.IFS(
    AD835 = "PERCENTIL 50",
    _xlfn.IFS(
        BD!DK835 &lt; VLOOKUP(_xlfn.TEXTJOIN("_", FALSE, C835:E835), BD_Perc!$A:$O, 11, FALSE), "Intervalo de precio 1",
        BD!DK835 &gt;= VLOOKUP(_xlfn.TEXTJOIN("_", FALSE, C835:E835), BD_Perc!$A:$O, 11, FALSE), "Intervalo de precio 2"
    ),
    AD835 = "PERCENTIL 30-70",
    _xlfn.IFS(
        BD!DK835 &lt; VLOOKUP(_xlfn.TEXTJOIN("_", FALSE, C835:E835), BD_Perc!$A:$O, 6, FALSE), "Intervalo de precio 1",
        BD!DK835 &lt; VLOOKUP(_xlfn.TEXTJOIN("_", FALSE, C835:E835), BD_Perc!$A:$O, 7, FALSE), "Intervalo de precio 2",
        BD!DK835 &gt;= VLOOKUP(_xlfn.TEXTJOIN("_", FALSE, C835:E835), BD_Perc!$A:$O, 7, FALSE), "Intervalo de precio 3"
    ),
    AD835="Segmentación no encontrada o vehículo inactivo","Segmentación no encontrada o vehículo inactivo"
)</f>
        <v>Intervalo de precio 2</v>
      </c>
      <c r="AF835" s="57" t="s">
        <v>2413</v>
      </c>
      <c r="AG835" s="35" t="b">
        <f t="shared" si="76"/>
        <v>1</v>
      </c>
      <c r="AH835" s="207">
        <v>0.08</v>
      </c>
      <c r="AI835" s="207">
        <v>0.08</v>
      </c>
      <c r="AJ835" s="207">
        <v>0.08</v>
      </c>
      <c r="AK835" s="207">
        <v>0.08</v>
      </c>
      <c r="AL835" s="207">
        <v>0.09</v>
      </c>
      <c r="AM835" s="207">
        <v>0.1</v>
      </c>
      <c r="AN835" s="28" t="s">
        <v>113</v>
      </c>
      <c r="AO835" s="28" t="s">
        <v>113</v>
      </c>
      <c r="AP835" s="28" t="s">
        <v>113</v>
      </c>
      <c r="AQ835" s="45">
        <v>1</v>
      </c>
      <c r="AR835" s="38" t="s">
        <v>107</v>
      </c>
      <c r="AS835" s="38">
        <v>535367</v>
      </c>
      <c r="AT835" s="38">
        <v>764810</v>
      </c>
      <c r="AU835" s="38">
        <v>7714152</v>
      </c>
      <c r="AV835" s="38" t="s">
        <v>107</v>
      </c>
      <c r="AW835" s="38">
        <v>12126534</v>
      </c>
      <c r="AX835" s="38">
        <v>527596</v>
      </c>
      <c r="AY835" s="38">
        <v>1338417</v>
      </c>
      <c r="AZ835" s="38">
        <v>128498</v>
      </c>
      <c r="BA835" s="38">
        <v>1508761</v>
      </c>
      <c r="BB835" s="38">
        <v>44150399</v>
      </c>
      <c r="BC835" s="38">
        <v>52636929</v>
      </c>
      <c r="BD835" s="38" t="s">
        <v>107</v>
      </c>
      <c r="BE835" s="38" t="s">
        <v>107</v>
      </c>
      <c r="BF835" s="38" t="s">
        <v>107</v>
      </c>
      <c r="BG835" s="38" t="s">
        <v>107</v>
      </c>
      <c r="BH835" s="38" t="s">
        <v>107</v>
      </c>
      <c r="BI835" s="38">
        <v>2892140</v>
      </c>
      <c r="BJ835" s="38">
        <v>4089893</v>
      </c>
      <c r="BK835" s="38">
        <v>1368837</v>
      </c>
      <c r="BL835" s="38">
        <v>1533710</v>
      </c>
      <c r="BM835" s="38">
        <v>173485</v>
      </c>
      <c r="BN835" s="38">
        <v>2117195</v>
      </c>
      <c r="BO835" s="38">
        <v>1740600</v>
      </c>
      <c r="BP835" s="38">
        <v>5650188</v>
      </c>
      <c r="BQ835" s="38">
        <v>2318969</v>
      </c>
      <c r="BR835" s="38" t="s">
        <v>107</v>
      </c>
      <c r="BS835" s="38">
        <v>4351501</v>
      </c>
      <c r="BT835" s="38" t="s">
        <v>107</v>
      </c>
      <c r="BU835" s="38" t="s">
        <v>107</v>
      </c>
      <c r="BV835" s="38">
        <v>4703378</v>
      </c>
      <c r="BW835" s="38">
        <v>7893494</v>
      </c>
      <c r="BX835" s="38">
        <v>130113</v>
      </c>
      <c r="BY835" s="38">
        <v>7120381</v>
      </c>
      <c r="BZ835" s="38">
        <v>13712697</v>
      </c>
      <c r="CA835" s="38">
        <v>8182956</v>
      </c>
      <c r="CB835" s="38">
        <v>2024497</v>
      </c>
      <c r="CC835" s="330" t="s">
        <v>107</v>
      </c>
      <c r="CD835" s="38" t="s">
        <v>107</v>
      </c>
      <c r="CE835" s="38" t="s">
        <v>107</v>
      </c>
      <c r="CF835" s="38" t="s">
        <v>107</v>
      </c>
      <c r="CG835" s="38" t="s">
        <v>107</v>
      </c>
      <c r="CH835" s="28" t="s">
        <v>107</v>
      </c>
      <c r="CI835" s="28" t="s">
        <v>107</v>
      </c>
      <c r="CJ835" s="28" t="s">
        <v>107</v>
      </c>
      <c r="CK835" s="28" t="s">
        <v>107</v>
      </c>
      <c r="CL835" s="28" t="s">
        <v>107</v>
      </c>
      <c r="CM835" s="28" t="s">
        <v>107</v>
      </c>
      <c r="CN835" s="28" t="s">
        <v>107</v>
      </c>
      <c r="CO835" s="28" t="s">
        <v>107</v>
      </c>
      <c r="CP835" s="28" t="s">
        <v>107</v>
      </c>
      <c r="CQ835" s="28" t="s">
        <v>107</v>
      </c>
      <c r="CR835" s="28" t="s">
        <v>107</v>
      </c>
      <c r="CS835" s="28" t="s">
        <v>107</v>
      </c>
      <c r="CT835" s="28" t="s">
        <v>107</v>
      </c>
      <c r="CU835" s="28" t="s">
        <v>107</v>
      </c>
      <c r="CV835" s="41" t="s">
        <v>113</v>
      </c>
      <c r="CW835" s="41" t="s">
        <v>113</v>
      </c>
      <c r="CX835" s="41" t="s">
        <v>114</v>
      </c>
      <c r="CY835" s="41" t="s">
        <v>114</v>
      </c>
      <c r="CZ835" s="41" t="s">
        <v>114</v>
      </c>
      <c r="DA835" s="41" t="s">
        <v>114</v>
      </c>
      <c r="DB835" s="29"/>
      <c r="DC835" s="29"/>
      <c r="DD835" s="332">
        <v>27234811</v>
      </c>
      <c r="DE835" s="43">
        <v>1</v>
      </c>
      <c r="DF835" s="390">
        <v>1</v>
      </c>
      <c r="DG835" s="310"/>
      <c r="DI835" s="279" t="str" cm="1">
        <f t="array" ref="DI835">+IF(AND(C835&lt;&gt;"Vehículos Eléctricos",C835&lt;&gt;"Vehículos Híbridos",AD835="PERCENTIL 50"),
     IF(VLOOKUP(_xlfn.TEXTJOIN("_",FALSE,C835:E835),BD_Perc!$A:$P,_xlfn.IFS(BD!AE835="Intervalo de precio 1",12,BD!AE835="Intervalo de precio 2",13),FALSE)&lt;=1,
     VLOOKUP(_xlfn.TEXTJOIN("_",FALSE,C835:E835),BD_Perc!$A:$P,16,FALSE),"Ok P50"),
     "Ok P30/70 ó Híbrido/Eléctrico")</f>
        <v>Ok P30/70 ó Híbrido/Eléctrico</v>
      </c>
      <c r="DJ835" s="279" t="str">
        <f t="shared" si="73"/>
        <v>Otros Tipos de Vehículos_Camión_Cabina Sencilla</v>
      </c>
      <c r="DK835" s="331">
        <f t="shared" si="77"/>
        <v>247204000</v>
      </c>
      <c r="DL835" s="326"/>
    </row>
    <row r="836" spans="1:116" ht="63.75">
      <c r="A836" s="28">
        <v>831</v>
      </c>
      <c r="B836" s="29" t="s">
        <v>104</v>
      </c>
      <c r="C836" s="68" t="s">
        <v>4</v>
      </c>
      <c r="D836" s="29" t="s">
        <v>1112</v>
      </c>
      <c r="E836" s="42" t="s">
        <v>1113</v>
      </c>
      <c r="F836" s="42" t="s">
        <v>107</v>
      </c>
      <c r="G836" s="30" t="s">
        <v>1761</v>
      </c>
      <c r="H836" s="28" t="s">
        <v>109</v>
      </c>
      <c r="I836" s="28">
        <v>1611182</v>
      </c>
      <c r="J836" s="31" t="s">
        <v>1762</v>
      </c>
      <c r="K836" s="31" t="s">
        <v>107</v>
      </c>
      <c r="L836" s="28">
        <v>187</v>
      </c>
      <c r="M836" s="28" t="s">
        <v>107</v>
      </c>
      <c r="N836" s="34">
        <v>275800000</v>
      </c>
      <c r="O836" s="34">
        <f>+IFERROR(VLOOKUP(I836,Precio_Fasecolda!A:C,3,FALSE),IFERROR(VLOOKUP(I836,Precio_Fasecolda!B:C,2,FALSE),N836))</f>
        <v>275800000</v>
      </c>
      <c r="P836" s="34">
        <f t="shared" si="74"/>
        <v>0</v>
      </c>
      <c r="Q836" s="28" t="s">
        <v>107</v>
      </c>
      <c r="R836" s="28" t="s">
        <v>2415</v>
      </c>
      <c r="S836" s="28" t="s">
        <v>360</v>
      </c>
      <c r="T836" s="33" t="s">
        <v>843</v>
      </c>
      <c r="U836" s="28">
        <v>10400</v>
      </c>
      <c r="V836" s="28">
        <v>3351</v>
      </c>
      <c r="W836" s="69">
        <v>7049</v>
      </c>
      <c r="X836" s="56" t="s">
        <v>1125</v>
      </c>
      <c r="Y836" s="28" t="str">
        <f t="shared" si="75"/>
        <v>N.A.</v>
      </c>
      <c r="Z836" s="292">
        <f t="shared" si="72"/>
        <v>253736000</v>
      </c>
      <c r="AA836" s="28" cm="1">
        <f t="array" aca="1" ref="AA836" ca="1">_xlfn.IFS(DK836&lt;$DK$4,1,AND(DK836&gt;=$DK$4,DK836&lt;=$AA$4),2,DK836&gt;$AA$4,3)</f>
        <v>3</v>
      </c>
      <c r="AB836" s="28">
        <v>0</v>
      </c>
      <c r="AC836" s="28" cm="1">
        <f t="array" aca="1" ref="AC836" ca="1">IF(AB836="PERCENTIL 30","",_xlfn.IFS(DK836&lt;$AC$4,1,DK836&gt;$AC$4,2))</f>
        <v>2</v>
      </c>
      <c r="AD836" s="28" t="str">
        <f>+IFERROR(VLOOKUP(_xlfn.TEXTJOIN("_", FALSE, C836:E836), BD_Perc!$A:$O, 15, FALSE),"Segmentación no encontrada o vehículo inactivo")</f>
        <v>PERCENTIL 30-70</v>
      </c>
      <c r="AE836" s="28" t="str" cm="1">
        <f t="array" ref="AE836">_xlfn.IFS(
    AD836 = "PERCENTIL 50",
    _xlfn.IFS(
        BD!DK836 &lt; VLOOKUP(_xlfn.TEXTJOIN("_", FALSE, C836:E836), BD_Perc!$A:$O, 11, FALSE), "Intervalo de precio 1",
        BD!DK836 &gt;= VLOOKUP(_xlfn.TEXTJOIN("_", FALSE, C836:E836), BD_Perc!$A:$O, 11, FALSE), "Intervalo de precio 2"
    ),
    AD836 = "PERCENTIL 30-70",
    _xlfn.IFS(
        BD!DK836 &lt; VLOOKUP(_xlfn.TEXTJOIN("_", FALSE, C836:E836), BD_Perc!$A:$O, 6, FALSE), "Intervalo de precio 1",
        BD!DK836 &lt; VLOOKUP(_xlfn.TEXTJOIN("_", FALSE, C836:E836), BD_Perc!$A:$O, 7, FALSE), "Intervalo de precio 2",
        BD!DK836 &gt;= VLOOKUP(_xlfn.TEXTJOIN("_", FALSE, C836:E836), BD_Perc!$A:$O, 7, FALSE), "Intervalo de precio 3"
    ),
    AD836="Segmentación no encontrada o vehículo inactivo","Segmentación no encontrada o vehículo inactivo"
)</f>
        <v>Intervalo de precio 3</v>
      </c>
      <c r="AF836" s="57" t="s">
        <v>2414</v>
      </c>
      <c r="AG836" s="35" t="b">
        <f t="shared" si="76"/>
        <v>1</v>
      </c>
      <c r="AH836" s="207">
        <v>0.08</v>
      </c>
      <c r="AI836" s="207">
        <v>0.08</v>
      </c>
      <c r="AJ836" s="207">
        <v>0.08</v>
      </c>
      <c r="AK836" s="207">
        <v>0.08</v>
      </c>
      <c r="AL836" s="207">
        <v>0.09</v>
      </c>
      <c r="AM836" s="207">
        <v>0.1</v>
      </c>
      <c r="AN836" s="28" t="s">
        <v>113</v>
      </c>
      <c r="AO836" s="28" t="s">
        <v>113</v>
      </c>
      <c r="AP836" s="28" t="s">
        <v>113</v>
      </c>
      <c r="AQ836" s="45">
        <v>1</v>
      </c>
      <c r="AR836" s="38" t="s">
        <v>107</v>
      </c>
      <c r="AS836" s="38">
        <v>535367</v>
      </c>
      <c r="AT836" s="38">
        <v>764810</v>
      </c>
      <c r="AU836" s="38">
        <v>7714152</v>
      </c>
      <c r="AV836" s="38" t="s">
        <v>107</v>
      </c>
      <c r="AW836" s="38">
        <v>12126534</v>
      </c>
      <c r="AX836" s="38">
        <v>527596</v>
      </c>
      <c r="AY836" s="38">
        <v>1338417</v>
      </c>
      <c r="AZ836" s="38">
        <v>128498</v>
      </c>
      <c r="BA836" s="38">
        <v>1508761</v>
      </c>
      <c r="BB836" s="38">
        <v>44150399</v>
      </c>
      <c r="BC836" s="38">
        <v>52636929</v>
      </c>
      <c r="BD836" s="38" t="s">
        <v>107</v>
      </c>
      <c r="BE836" s="38" t="s">
        <v>107</v>
      </c>
      <c r="BF836" s="38" t="s">
        <v>107</v>
      </c>
      <c r="BG836" s="38" t="s">
        <v>107</v>
      </c>
      <c r="BH836" s="38" t="s">
        <v>107</v>
      </c>
      <c r="BI836" s="38">
        <v>2892140</v>
      </c>
      <c r="BJ836" s="38">
        <v>4089893</v>
      </c>
      <c r="BK836" s="38">
        <v>1368837</v>
      </c>
      <c r="BL836" s="38">
        <v>1533710</v>
      </c>
      <c r="BM836" s="38">
        <v>173485</v>
      </c>
      <c r="BN836" s="38">
        <v>2117195</v>
      </c>
      <c r="BO836" s="38">
        <v>1740600</v>
      </c>
      <c r="BP836" s="38">
        <v>5650188</v>
      </c>
      <c r="BQ836" s="38">
        <v>2318969</v>
      </c>
      <c r="BR836" s="38" t="s">
        <v>107</v>
      </c>
      <c r="BS836" s="38">
        <v>4351501</v>
      </c>
      <c r="BT836" s="38" t="s">
        <v>107</v>
      </c>
      <c r="BU836" s="38" t="s">
        <v>107</v>
      </c>
      <c r="BV836" s="38">
        <v>4703378</v>
      </c>
      <c r="BW836" s="38">
        <v>7893494</v>
      </c>
      <c r="BX836" s="38">
        <v>130113</v>
      </c>
      <c r="BY836" s="38">
        <v>7120381</v>
      </c>
      <c r="BZ836" s="38">
        <v>13712697</v>
      </c>
      <c r="CA836" s="38">
        <v>8182956</v>
      </c>
      <c r="CB836" s="38">
        <v>2024497</v>
      </c>
      <c r="CC836" s="330" t="s">
        <v>107</v>
      </c>
      <c r="CD836" s="38" t="s">
        <v>107</v>
      </c>
      <c r="CE836" s="38" t="s">
        <v>107</v>
      </c>
      <c r="CF836" s="38" t="s">
        <v>107</v>
      </c>
      <c r="CG836" s="38" t="s">
        <v>107</v>
      </c>
      <c r="CH836" s="28" t="s">
        <v>107</v>
      </c>
      <c r="CI836" s="28" t="s">
        <v>107</v>
      </c>
      <c r="CJ836" s="28" t="s">
        <v>107</v>
      </c>
      <c r="CK836" s="28" t="s">
        <v>107</v>
      </c>
      <c r="CL836" s="28" t="s">
        <v>107</v>
      </c>
      <c r="CM836" s="28" t="s">
        <v>107</v>
      </c>
      <c r="CN836" s="28" t="s">
        <v>107</v>
      </c>
      <c r="CO836" s="28" t="s">
        <v>107</v>
      </c>
      <c r="CP836" s="28" t="s">
        <v>107</v>
      </c>
      <c r="CQ836" s="28" t="s">
        <v>107</v>
      </c>
      <c r="CR836" s="28" t="s">
        <v>107</v>
      </c>
      <c r="CS836" s="28" t="s">
        <v>107</v>
      </c>
      <c r="CT836" s="28" t="s">
        <v>107</v>
      </c>
      <c r="CU836" s="28" t="s">
        <v>107</v>
      </c>
      <c r="CV836" s="41" t="s">
        <v>114</v>
      </c>
      <c r="CW836" s="41" t="s">
        <v>114</v>
      </c>
      <c r="CX836" s="41" t="s">
        <v>114</v>
      </c>
      <c r="CY836" s="41" t="s">
        <v>114</v>
      </c>
      <c r="CZ836" s="41" t="s">
        <v>114</v>
      </c>
      <c r="DA836" s="41" t="s">
        <v>114</v>
      </c>
      <c r="DB836" s="29"/>
      <c r="DC836" s="29"/>
      <c r="DD836" s="332">
        <v>27234811</v>
      </c>
      <c r="DE836" s="43">
        <v>1</v>
      </c>
      <c r="DF836" s="390">
        <v>1</v>
      </c>
      <c r="DG836" s="310"/>
      <c r="DI836" s="279" t="str" cm="1">
        <f t="array" ref="DI836">+IF(AND(C836&lt;&gt;"Vehículos Eléctricos",C836&lt;&gt;"Vehículos Híbridos",AD836="PERCENTIL 50"),
     IF(VLOOKUP(_xlfn.TEXTJOIN("_",FALSE,C836:E836),BD_Perc!$A:$P,_xlfn.IFS(BD!AE836="Intervalo de precio 1",12,BD!AE836="Intervalo de precio 2",13),FALSE)&lt;=1,
     VLOOKUP(_xlfn.TEXTJOIN("_",FALSE,C836:E836),BD_Perc!$A:$P,16,FALSE),"Ok P50"),
     "Ok P30/70 ó Híbrido/Eléctrico")</f>
        <v>Ok P30/70 ó Híbrido/Eléctrico</v>
      </c>
      <c r="DJ836" s="279" t="str">
        <f t="shared" si="73"/>
        <v>Otros Tipos de Vehículos_Camión_Cabina Sencilla</v>
      </c>
      <c r="DK836" s="331">
        <f t="shared" si="77"/>
        <v>253736000</v>
      </c>
      <c r="DL836" s="326"/>
    </row>
    <row r="837" spans="1:116" ht="51">
      <c r="A837" s="28">
        <v>832</v>
      </c>
      <c r="B837" s="29" t="s">
        <v>104</v>
      </c>
      <c r="C837" s="68" t="s">
        <v>4</v>
      </c>
      <c r="D837" s="29" t="s">
        <v>1112</v>
      </c>
      <c r="E837" s="42" t="s">
        <v>1113</v>
      </c>
      <c r="F837" s="42" t="s">
        <v>107</v>
      </c>
      <c r="G837" s="30" t="s">
        <v>1763</v>
      </c>
      <c r="H837" s="28" t="s">
        <v>109</v>
      </c>
      <c r="I837" s="28">
        <v>1611183</v>
      </c>
      <c r="J837" s="31" t="s">
        <v>1764</v>
      </c>
      <c r="K837" s="31" t="s">
        <v>107</v>
      </c>
      <c r="L837" s="28">
        <v>280</v>
      </c>
      <c r="M837" s="28" t="s">
        <v>107</v>
      </c>
      <c r="N837" s="34">
        <v>383800000</v>
      </c>
      <c r="O837" s="34">
        <f>+IFERROR(VLOOKUP(I837,Precio_Fasecolda!A:C,3,FALSE),IFERROR(VLOOKUP(I837,Precio_Fasecolda!B:C,2,FALSE),N837))</f>
        <v>383800000</v>
      </c>
      <c r="P837" s="34">
        <f t="shared" si="74"/>
        <v>0</v>
      </c>
      <c r="Q837" s="28" t="s">
        <v>107</v>
      </c>
      <c r="R837" s="28" t="s">
        <v>2415</v>
      </c>
      <c r="S837" s="28" t="s">
        <v>360</v>
      </c>
      <c r="T837" s="33" t="s">
        <v>843</v>
      </c>
      <c r="U837" s="28">
        <v>17000</v>
      </c>
      <c r="V837" s="28">
        <v>5525</v>
      </c>
      <c r="W837" s="69">
        <v>11475</v>
      </c>
      <c r="X837" s="56" t="s">
        <v>1125</v>
      </c>
      <c r="Y837" s="28" t="str">
        <f t="shared" si="75"/>
        <v>N.A.</v>
      </c>
      <c r="Z837" s="292">
        <f t="shared" si="72"/>
        <v>353096000</v>
      </c>
      <c r="AA837" s="28" cm="1">
        <f t="array" aca="1" ref="AA837" ca="1">_xlfn.IFS(DK837&lt;$DK$4,1,AND(DK837&gt;=$DK$4,DK837&lt;=$AA$4),2,DK837&gt;$AA$4,3)</f>
        <v>3</v>
      </c>
      <c r="AB837" s="28">
        <v>0</v>
      </c>
      <c r="AC837" s="28" cm="1">
        <f t="array" aca="1" ref="AC837" ca="1">IF(AB837="PERCENTIL 30","",_xlfn.IFS(DK837&lt;$AC$4,1,DK837&gt;$AC$4,2))</f>
        <v>2</v>
      </c>
      <c r="AD837" s="28" t="str">
        <f>+IFERROR(VLOOKUP(_xlfn.TEXTJOIN("_", FALSE, C837:E837), BD_Perc!$A:$O, 15, FALSE),"Segmentación no encontrada o vehículo inactivo")</f>
        <v>PERCENTIL 30-70</v>
      </c>
      <c r="AE837" s="28" t="str" cm="1">
        <f t="array" ref="AE837">_xlfn.IFS(
    AD837 = "PERCENTIL 50",
    _xlfn.IFS(
        BD!DK837 &lt; VLOOKUP(_xlfn.TEXTJOIN("_", FALSE, C837:E837), BD_Perc!$A:$O, 11, FALSE), "Intervalo de precio 1",
        BD!DK837 &gt;= VLOOKUP(_xlfn.TEXTJOIN("_", FALSE, C837:E837), BD_Perc!$A:$O, 11, FALSE), "Intervalo de precio 2"
    ),
    AD837 = "PERCENTIL 30-70",
    _xlfn.IFS(
        BD!DK837 &lt; VLOOKUP(_xlfn.TEXTJOIN("_", FALSE, C837:E837), BD_Perc!$A:$O, 6, FALSE), "Intervalo de precio 1",
        BD!DK837 &lt; VLOOKUP(_xlfn.TEXTJOIN("_", FALSE, C837:E837), BD_Perc!$A:$O, 7, FALSE), "Intervalo de precio 2",
        BD!DK837 &gt;= VLOOKUP(_xlfn.TEXTJOIN("_", FALSE, C837:E837), BD_Perc!$A:$O, 7, FALSE), "Intervalo de precio 3"
    ),
    AD837="Segmentación no encontrada o vehículo inactivo","Segmentación no encontrada o vehículo inactivo"
)</f>
        <v>Intervalo de precio 3</v>
      </c>
      <c r="AF837" s="57" t="s">
        <v>2414</v>
      </c>
      <c r="AG837" s="35" t="b">
        <f t="shared" si="76"/>
        <v>1</v>
      </c>
      <c r="AH837" s="207">
        <v>0.08</v>
      </c>
      <c r="AI837" s="207">
        <v>0.08</v>
      </c>
      <c r="AJ837" s="207">
        <v>0.08</v>
      </c>
      <c r="AK837" s="207">
        <v>0.08</v>
      </c>
      <c r="AL837" s="207">
        <v>0.09</v>
      </c>
      <c r="AM837" s="207">
        <v>0.1</v>
      </c>
      <c r="AN837" s="28" t="s">
        <v>113</v>
      </c>
      <c r="AO837" s="28" t="s">
        <v>113</v>
      </c>
      <c r="AP837" s="28" t="s">
        <v>113</v>
      </c>
      <c r="AQ837" s="45">
        <v>1</v>
      </c>
      <c r="AR837" s="38" t="s">
        <v>107</v>
      </c>
      <c r="AS837" s="38">
        <v>535367</v>
      </c>
      <c r="AT837" s="38">
        <v>764810</v>
      </c>
      <c r="AU837" s="38">
        <v>7714152</v>
      </c>
      <c r="AV837" s="38" t="s">
        <v>107</v>
      </c>
      <c r="AW837" s="38">
        <v>12126534</v>
      </c>
      <c r="AX837" s="38">
        <v>527596</v>
      </c>
      <c r="AY837" s="38">
        <v>1338417</v>
      </c>
      <c r="AZ837" s="38">
        <v>128498</v>
      </c>
      <c r="BA837" s="38">
        <v>1508761</v>
      </c>
      <c r="BB837" s="38">
        <v>51389511</v>
      </c>
      <c r="BC837" s="38">
        <v>57585700</v>
      </c>
      <c r="BD837" s="38" t="s">
        <v>107</v>
      </c>
      <c r="BE837" s="38" t="s">
        <v>107</v>
      </c>
      <c r="BF837" s="38" t="s">
        <v>107</v>
      </c>
      <c r="BG837" s="38" t="s">
        <v>107</v>
      </c>
      <c r="BH837" s="38" t="s">
        <v>107</v>
      </c>
      <c r="BI837" s="38">
        <v>2892140</v>
      </c>
      <c r="BJ837" s="38">
        <v>4089893</v>
      </c>
      <c r="BK837" s="38">
        <v>1368837</v>
      </c>
      <c r="BL837" s="38">
        <v>1533710</v>
      </c>
      <c r="BM837" s="38">
        <v>173485</v>
      </c>
      <c r="BN837" s="38">
        <v>2117195</v>
      </c>
      <c r="BO837" s="38">
        <v>1740600</v>
      </c>
      <c r="BP837" s="38">
        <v>5650188</v>
      </c>
      <c r="BQ837" s="38">
        <v>2318969</v>
      </c>
      <c r="BR837" s="38" t="s">
        <v>107</v>
      </c>
      <c r="BS837" s="38">
        <v>4351501</v>
      </c>
      <c r="BT837" s="38" t="s">
        <v>107</v>
      </c>
      <c r="BU837" s="38" t="s">
        <v>107</v>
      </c>
      <c r="BV837" s="38">
        <v>4703378</v>
      </c>
      <c r="BW837" s="38">
        <v>7893494</v>
      </c>
      <c r="BX837" s="38">
        <v>130113</v>
      </c>
      <c r="BY837" s="38">
        <v>7120381</v>
      </c>
      <c r="BZ837" s="38">
        <v>13712697</v>
      </c>
      <c r="CA837" s="38">
        <v>8182956</v>
      </c>
      <c r="CB837" s="38">
        <v>2024497</v>
      </c>
      <c r="CC837" s="330" t="s">
        <v>107</v>
      </c>
      <c r="CD837" s="38" t="s">
        <v>107</v>
      </c>
      <c r="CE837" s="38" t="s">
        <v>107</v>
      </c>
      <c r="CF837" s="38" t="s">
        <v>107</v>
      </c>
      <c r="CG837" s="38" t="s">
        <v>107</v>
      </c>
      <c r="CH837" s="28" t="s">
        <v>107</v>
      </c>
      <c r="CI837" s="28" t="s">
        <v>107</v>
      </c>
      <c r="CJ837" s="28" t="s">
        <v>107</v>
      </c>
      <c r="CK837" s="28" t="s">
        <v>107</v>
      </c>
      <c r="CL837" s="28" t="s">
        <v>107</v>
      </c>
      <c r="CM837" s="28" t="s">
        <v>107</v>
      </c>
      <c r="CN837" s="28" t="s">
        <v>107</v>
      </c>
      <c r="CO837" s="28" t="s">
        <v>107</v>
      </c>
      <c r="CP837" s="28" t="s">
        <v>107</v>
      </c>
      <c r="CQ837" s="28" t="s">
        <v>107</v>
      </c>
      <c r="CR837" s="28" t="s">
        <v>107</v>
      </c>
      <c r="CS837" s="28" t="s">
        <v>107</v>
      </c>
      <c r="CT837" s="28" t="s">
        <v>107</v>
      </c>
      <c r="CU837" s="28" t="s">
        <v>107</v>
      </c>
      <c r="CV837" s="41" t="s">
        <v>113</v>
      </c>
      <c r="CW837" s="41" t="s">
        <v>113</v>
      </c>
      <c r="CX837" s="41" t="s">
        <v>114</v>
      </c>
      <c r="CY837" s="41" t="s">
        <v>114</v>
      </c>
      <c r="CZ837" s="41" t="s">
        <v>114</v>
      </c>
      <c r="DA837" s="41" t="s">
        <v>114</v>
      </c>
      <c r="DB837" s="29"/>
      <c r="DC837" s="29"/>
      <c r="DD837" s="332">
        <v>32704083</v>
      </c>
      <c r="DE837" s="43">
        <v>1</v>
      </c>
      <c r="DF837" s="390">
        <v>1</v>
      </c>
      <c r="DG837" s="310"/>
      <c r="DI837" s="279" t="str" cm="1">
        <f t="array" ref="DI837">+IF(AND(C837&lt;&gt;"Vehículos Eléctricos",C837&lt;&gt;"Vehículos Híbridos",AD837="PERCENTIL 50"),
     IF(VLOOKUP(_xlfn.TEXTJOIN("_",FALSE,C837:E837),BD_Perc!$A:$P,_xlfn.IFS(BD!AE837="Intervalo de precio 1",12,BD!AE837="Intervalo de precio 2",13),FALSE)&lt;=1,
     VLOOKUP(_xlfn.TEXTJOIN("_",FALSE,C837:E837),BD_Perc!$A:$P,16,FALSE),"Ok P50"),
     "Ok P30/70 ó Híbrido/Eléctrico")</f>
        <v>Ok P30/70 ó Híbrido/Eléctrico</v>
      </c>
      <c r="DJ837" s="279" t="str">
        <f t="shared" si="73"/>
        <v>Otros Tipos de Vehículos_Camión_Cabina Sencilla</v>
      </c>
      <c r="DK837" s="331">
        <f t="shared" si="77"/>
        <v>353096000</v>
      </c>
      <c r="DL837" s="326"/>
    </row>
    <row r="838" spans="1:116" ht="51">
      <c r="A838" s="28">
        <v>833</v>
      </c>
      <c r="B838" s="29" t="s">
        <v>104</v>
      </c>
      <c r="C838" s="68" t="s">
        <v>4</v>
      </c>
      <c r="D838" s="29" t="s">
        <v>1112</v>
      </c>
      <c r="E838" s="42" t="s">
        <v>1113</v>
      </c>
      <c r="F838" s="42" t="s">
        <v>107</v>
      </c>
      <c r="G838" s="30" t="s">
        <v>1765</v>
      </c>
      <c r="H838" s="28" t="s">
        <v>109</v>
      </c>
      <c r="I838" s="28">
        <v>1611184</v>
      </c>
      <c r="J838" s="31" t="s">
        <v>1766</v>
      </c>
      <c r="K838" s="31" t="s">
        <v>107</v>
      </c>
      <c r="L838" s="28">
        <v>280</v>
      </c>
      <c r="M838" s="28" t="s">
        <v>107</v>
      </c>
      <c r="N838" s="34">
        <v>381400000</v>
      </c>
      <c r="O838" s="34">
        <f>+IFERROR(VLOOKUP(I838,Precio_Fasecolda!A:C,3,FALSE),IFERROR(VLOOKUP(I838,Precio_Fasecolda!B:C,2,FALSE),N838))</f>
        <v>381400000</v>
      </c>
      <c r="P838" s="34">
        <f t="shared" si="74"/>
        <v>0</v>
      </c>
      <c r="Q838" s="28" t="s">
        <v>107</v>
      </c>
      <c r="R838" s="28" t="s">
        <v>2415</v>
      </c>
      <c r="S838" s="28" t="s">
        <v>360</v>
      </c>
      <c r="T838" s="33" t="s">
        <v>843</v>
      </c>
      <c r="U838" s="28">
        <v>17000</v>
      </c>
      <c r="V838" s="28">
        <v>5525</v>
      </c>
      <c r="W838" s="69">
        <v>11475</v>
      </c>
      <c r="X838" s="56" t="s">
        <v>1125</v>
      </c>
      <c r="Y838" s="28" t="str">
        <f t="shared" si="75"/>
        <v>N.A.</v>
      </c>
      <c r="Z838" s="292">
        <f t="shared" ref="Z838:Z901" si="78">+(((N838)-(N838*AH838)/100%))</f>
        <v>350888000</v>
      </c>
      <c r="AA838" s="28" cm="1">
        <f t="array" aca="1" ref="AA838" ca="1">_xlfn.IFS(DK838&lt;$DK$4,1,AND(DK838&gt;=$DK$4,DK838&lt;=$AA$4),2,DK838&gt;$AA$4,3)</f>
        <v>3</v>
      </c>
      <c r="AB838" s="28">
        <v>0</v>
      </c>
      <c r="AC838" s="28" cm="1">
        <f t="array" aca="1" ref="AC838" ca="1">IF(AB838="PERCENTIL 30","",_xlfn.IFS(DK838&lt;$AC$4,1,DK838&gt;$AC$4,2))</f>
        <v>2</v>
      </c>
      <c r="AD838" s="28" t="str">
        <f>+IFERROR(VLOOKUP(_xlfn.TEXTJOIN("_", FALSE, C838:E838), BD_Perc!$A:$O, 15, FALSE),"Segmentación no encontrada o vehículo inactivo")</f>
        <v>PERCENTIL 30-70</v>
      </c>
      <c r="AE838" s="28" t="str" cm="1">
        <f t="array" ref="AE838">_xlfn.IFS(
    AD838 = "PERCENTIL 50",
    _xlfn.IFS(
        BD!DK838 &lt; VLOOKUP(_xlfn.TEXTJOIN("_", FALSE, C838:E838), BD_Perc!$A:$O, 11, FALSE), "Intervalo de precio 1",
        BD!DK838 &gt;= VLOOKUP(_xlfn.TEXTJOIN("_", FALSE, C838:E838), BD_Perc!$A:$O, 11, FALSE), "Intervalo de precio 2"
    ),
    AD838 = "PERCENTIL 30-70",
    _xlfn.IFS(
        BD!DK838 &lt; VLOOKUP(_xlfn.TEXTJOIN("_", FALSE, C838:E838), BD_Perc!$A:$O, 6, FALSE), "Intervalo de precio 1",
        BD!DK838 &lt; VLOOKUP(_xlfn.TEXTJOIN("_", FALSE, C838:E838), BD_Perc!$A:$O, 7, FALSE), "Intervalo de precio 2",
        BD!DK838 &gt;= VLOOKUP(_xlfn.TEXTJOIN("_", FALSE, C838:E838), BD_Perc!$A:$O, 7, FALSE), "Intervalo de precio 3"
    ),
    AD838="Segmentación no encontrada o vehículo inactivo","Segmentación no encontrada o vehículo inactivo"
)</f>
        <v>Intervalo de precio 3</v>
      </c>
      <c r="AF838" s="57" t="s">
        <v>2414</v>
      </c>
      <c r="AG838" s="35" t="b">
        <f t="shared" si="76"/>
        <v>1</v>
      </c>
      <c r="AH838" s="207">
        <v>0.08</v>
      </c>
      <c r="AI838" s="207">
        <v>0.08</v>
      </c>
      <c r="AJ838" s="207">
        <v>0.08</v>
      </c>
      <c r="AK838" s="207">
        <v>0.08</v>
      </c>
      <c r="AL838" s="207">
        <v>0.09</v>
      </c>
      <c r="AM838" s="207">
        <v>0.1</v>
      </c>
      <c r="AN838" s="28" t="s">
        <v>113</v>
      </c>
      <c r="AO838" s="28" t="s">
        <v>113</v>
      </c>
      <c r="AP838" s="28" t="s">
        <v>113</v>
      </c>
      <c r="AQ838" s="45">
        <v>1</v>
      </c>
      <c r="AR838" s="38" t="s">
        <v>107</v>
      </c>
      <c r="AS838" s="38">
        <v>535367</v>
      </c>
      <c r="AT838" s="38">
        <v>764810</v>
      </c>
      <c r="AU838" s="38">
        <v>7714152</v>
      </c>
      <c r="AV838" s="38" t="s">
        <v>107</v>
      </c>
      <c r="AW838" s="38">
        <v>12126534</v>
      </c>
      <c r="AX838" s="38">
        <v>527596</v>
      </c>
      <c r="AY838" s="38">
        <v>1338417</v>
      </c>
      <c r="AZ838" s="38">
        <v>128498</v>
      </c>
      <c r="BA838" s="38">
        <v>1508761</v>
      </c>
      <c r="BB838" s="38">
        <v>51389511</v>
      </c>
      <c r="BC838" s="38">
        <v>57585700</v>
      </c>
      <c r="BD838" s="38" t="s">
        <v>107</v>
      </c>
      <c r="BE838" s="38" t="s">
        <v>107</v>
      </c>
      <c r="BF838" s="38" t="s">
        <v>107</v>
      </c>
      <c r="BG838" s="38" t="s">
        <v>107</v>
      </c>
      <c r="BH838" s="38" t="s">
        <v>107</v>
      </c>
      <c r="BI838" s="38">
        <v>2892140</v>
      </c>
      <c r="BJ838" s="38">
        <v>4089893</v>
      </c>
      <c r="BK838" s="38">
        <v>1368837</v>
      </c>
      <c r="BL838" s="38">
        <v>1533710</v>
      </c>
      <c r="BM838" s="38">
        <v>173485</v>
      </c>
      <c r="BN838" s="38">
        <v>2117195</v>
      </c>
      <c r="BO838" s="38">
        <v>1740600</v>
      </c>
      <c r="BP838" s="38">
        <v>5650188</v>
      </c>
      <c r="BQ838" s="38">
        <v>2318969</v>
      </c>
      <c r="BR838" s="38" t="s">
        <v>107</v>
      </c>
      <c r="BS838" s="38">
        <v>4351501</v>
      </c>
      <c r="BT838" s="38" t="s">
        <v>107</v>
      </c>
      <c r="BU838" s="38" t="s">
        <v>107</v>
      </c>
      <c r="BV838" s="38">
        <v>4703378</v>
      </c>
      <c r="BW838" s="38">
        <v>7893494</v>
      </c>
      <c r="BX838" s="38">
        <v>130113</v>
      </c>
      <c r="BY838" s="38">
        <v>7120381</v>
      </c>
      <c r="BZ838" s="38">
        <v>13712697</v>
      </c>
      <c r="CA838" s="38">
        <v>8182956</v>
      </c>
      <c r="CB838" s="38">
        <v>2024497</v>
      </c>
      <c r="CC838" s="330" t="s">
        <v>107</v>
      </c>
      <c r="CD838" s="38" t="s">
        <v>107</v>
      </c>
      <c r="CE838" s="38" t="s">
        <v>107</v>
      </c>
      <c r="CF838" s="38" t="s">
        <v>107</v>
      </c>
      <c r="CG838" s="38" t="s">
        <v>107</v>
      </c>
      <c r="CH838" s="28" t="s">
        <v>107</v>
      </c>
      <c r="CI838" s="28" t="s">
        <v>107</v>
      </c>
      <c r="CJ838" s="28" t="s">
        <v>107</v>
      </c>
      <c r="CK838" s="28" t="s">
        <v>107</v>
      </c>
      <c r="CL838" s="28" t="s">
        <v>107</v>
      </c>
      <c r="CM838" s="28" t="s">
        <v>107</v>
      </c>
      <c r="CN838" s="28" t="s">
        <v>107</v>
      </c>
      <c r="CO838" s="28" t="s">
        <v>107</v>
      </c>
      <c r="CP838" s="28" t="s">
        <v>107</v>
      </c>
      <c r="CQ838" s="28" t="s">
        <v>107</v>
      </c>
      <c r="CR838" s="28" t="s">
        <v>107</v>
      </c>
      <c r="CS838" s="28" t="s">
        <v>107</v>
      </c>
      <c r="CT838" s="28" t="s">
        <v>107</v>
      </c>
      <c r="CU838" s="28" t="s">
        <v>107</v>
      </c>
      <c r="CV838" s="41" t="s">
        <v>114</v>
      </c>
      <c r="CW838" s="41" t="s">
        <v>114</v>
      </c>
      <c r="CX838" s="41" t="s">
        <v>114</v>
      </c>
      <c r="CY838" s="41" t="s">
        <v>114</v>
      </c>
      <c r="CZ838" s="41" t="s">
        <v>114</v>
      </c>
      <c r="DA838" s="41" t="s">
        <v>114</v>
      </c>
      <c r="DB838" s="29"/>
      <c r="DC838" s="29"/>
      <c r="DD838" s="332">
        <v>32704083</v>
      </c>
      <c r="DE838" s="43">
        <v>1</v>
      </c>
      <c r="DF838" s="390">
        <v>1</v>
      </c>
      <c r="DG838" s="310"/>
      <c r="DI838" s="279" t="str" cm="1">
        <f t="array" ref="DI838">+IF(AND(C838&lt;&gt;"Vehículos Eléctricos",C838&lt;&gt;"Vehículos Híbridos",AD838="PERCENTIL 50"),
     IF(VLOOKUP(_xlfn.TEXTJOIN("_",FALSE,C838:E838),BD_Perc!$A:$P,_xlfn.IFS(BD!AE838="Intervalo de precio 1",12,BD!AE838="Intervalo de precio 2",13),FALSE)&lt;=1,
     VLOOKUP(_xlfn.TEXTJOIN("_",FALSE,C838:E838),BD_Perc!$A:$P,16,FALSE),"Ok P50"),
     "Ok P30/70 ó Híbrido/Eléctrico")</f>
        <v>Ok P30/70 ó Híbrido/Eléctrico</v>
      </c>
      <c r="DJ838" s="279" t="str">
        <f t="shared" ref="DJ838:DJ901" si="79">+_xlfn.TEXTJOIN("_",FALSE,C838:E838)</f>
        <v>Otros Tipos de Vehículos_Camión_Cabina Sencilla</v>
      </c>
      <c r="DK838" s="331">
        <f t="shared" si="77"/>
        <v>350888000</v>
      </c>
      <c r="DL838" s="326"/>
    </row>
    <row r="839" spans="1:116" ht="38.25">
      <c r="A839" s="28">
        <v>834</v>
      </c>
      <c r="B839" s="66" t="s">
        <v>325</v>
      </c>
      <c r="C839" s="72" t="s">
        <v>0</v>
      </c>
      <c r="D839" s="29" t="s">
        <v>105</v>
      </c>
      <c r="E839" s="42" t="s">
        <v>2380</v>
      </c>
      <c r="F839" s="42" t="s">
        <v>107</v>
      </c>
      <c r="G839" s="30" t="s">
        <v>1767</v>
      </c>
      <c r="H839" s="64" t="s">
        <v>969</v>
      </c>
      <c r="I839" s="28">
        <v>3201404</v>
      </c>
      <c r="J839" s="28" t="s">
        <v>1768</v>
      </c>
      <c r="K839" s="31" t="s">
        <v>127</v>
      </c>
      <c r="L839" s="32">
        <v>121</v>
      </c>
      <c r="M839" s="33" t="s">
        <v>107</v>
      </c>
      <c r="N839" s="34">
        <v>72000000</v>
      </c>
      <c r="O839" s="34">
        <f>+IFERROR(VLOOKUP(I839,Precio_Fasecolda!A:C,3,FALSE),IFERROR(VLOOKUP(I839,Precio_Fasecolda!B:C,2,FALSE),N839))</f>
        <v>72000000</v>
      </c>
      <c r="P839" s="34">
        <f t="shared" ref="P839:P902" si="80">N839-O839</f>
        <v>0</v>
      </c>
      <c r="Q839" s="33" t="s">
        <v>107</v>
      </c>
      <c r="R839" s="28" t="s">
        <v>2415</v>
      </c>
      <c r="S839" s="28" t="s">
        <v>112</v>
      </c>
      <c r="T839" s="28" t="s">
        <v>107</v>
      </c>
      <c r="U839" s="28" t="s">
        <v>107</v>
      </c>
      <c r="V839" s="42" t="s">
        <v>107</v>
      </c>
      <c r="W839" s="28" t="s">
        <v>107</v>
      </c>
      <c r="X839" s="28" t="s">
        <v>107</v>
      </c>
      <c r="Y839" s="28" t="str">
        <f t="shared" ref="Y839:Y902" si="81">+IF(C839=$F$1,N839+CC839,"N.A.")</f>
        <v>N.A.</v>
      </c>
      <c r="Z839" s="292">
        <f t="shared" si="78"/>
        <v>71280000</v>
      </c>
      <c r="AA839" s="28" cm="1">
        <f t="array" aca="1" ref="AA839" ca="1">_xlfn.IFS(DK839&lt;$DK$4,1,AND(DK839&gt;=$DK$4,DK839&lt;=$AA$4),2,DK839&gt;$AA$4,3)</f>
        <v>2</v>
      </c>
      <c r="AB839" s="28">
        <v>0</v>
      </c>
      <c r="AC839" s="28" cm="1">
        <f t="array" aca="1" ref="AC839" ca="1">IF(AB839="PERCENTIL 30","",_xlfn.IFS(DK839&lt;$AC$4,1,DK839&gt;$AC$4,2))</f>
        <v>1</v>
      </c>
      <c r="AD839" s="28" t="str">
        <f>+IFERROR(VLOOKUP(_xlfn.TEXTJOIN("_", FALSE, C839:E839), BD_Perc!$A:$O, 15, FALSE),"Segmentación no encontrada o vehículo inactivo")</f>
        <v>PERCENTIL 30-70</v>
      </c>
      <c r="AE839" s="28" t="str" cm="1">
        <f t="array" ref="AE839">_xlfn.IFS(
    AD839 = "PERCENTIL 50",
    _xlfn.IFS(
        BD!DK839 &lt; VLOOKUP(_xlfn.TEXTJOIN("_", FALSE, C839:E839), BD_Perc!$A:$O, 11, FALSE), "Intervalo de precio 1",
        BD!DK839 &gt;= VLOOKUP(_xlfn.TEXTJOIN("_", FALSE, C839:E839), BD_Perc!$A:$O, 11, FALSE), "Intervalo de precio 2"
    ),
    AD839 = "PERCENTIL 30-70",
    _xlfn.IFS(
        BD!DK839 &lt; VLOOKUP(_xlfn.TEXTJOIN("_", FALSE, C839:E839), BD_Perc!$A:$O, 6, FALSE), "Intervalo de precio 1",
        BD!DK839 &lt; VLOOKUP(_xlfn.TEXTJOIN("_", FALSE, C839:E839), BD_Perc!$A:$O, 7, FALSE), "Intervalo de precio 2",
        BD!DK839 &gt;= VLOOKUP(_xlfn.TEXTJOIN("_", FALSE, C839:E839), BD_Perc!$A:$O, 7, FALSE), "Intervalo de precio 3"
    ),
    AD839="Segmentación no encontrada o vehículo inactivo","Segmentación no encontrada o vehículo inactivo"
)</f>
        <v>Intervalo de precio 1</v>
      </c>
      <c r="AF839" s="57" t="s">
        <v>2412</v>
      </c>
      <c r="AG839" s="35" t="b">
        <f t="shared" ref="AG839:AG902" si="82">+AF839=AE839</f>
        <v>1</v>
      </c>
      <c r="AH839" s="207">
        <v>0.01</v>
      </c>
      <c r="AI839" s="207">
        <v>0.01</v>
      </c>
      <c r="AJ839" s="207">
        <v>0.01</v>
      </c>
      <c r="AK839" s="207">
        <v>0.01</v>
      </c>
      <c r="AL839" s="207">
        <v>0.01</v>
      </c>
      <c r="AM839" s="207">
        <v>0.01</v>
      </c>
      <c r="AN839" s="28" t="s">
        <v>173</v>
      </c>
      <c r="AO839" s="28" t="s">
        <v>173</v>
      </c>
      <c r="AP839" s="28" t="s">
        <v>176</v>
      </c>
      <c r="AQ839" s="37">
        <v>0.5</v>
      </c>
      <c r="AR839" s="38">
        <v>12283149</v>
      </c>
      <c r="AS839" s="38">
        <v>756945</v>
      </c>
      <c r="AT839" s="38" t="s">
        <v>107</v>
      </c>
      <c r="AU839" s="38" t="s">
        <v>107</v>
      </c>
      <c r="AV839" s="38" t="s">
        <v>107</v>
      </c>
      <c r="AW839" s="38">
        <v>8078664</v>
      </c>
      <c r="AX839" s="38" t="s">
        <v>107</v>
      </c>
      <c r="AY839" s="38">
        <v>894571</v>
      </c>
      <c r="AZ839" s="38">
        <v>48170</v>
      </c>
      <c r="BA839" s="38">
        <v>385354</v>
      </c>
      <c r="BB839" s="38" t="s">
        <v>107</v>
      </c>
      <c r="BC839" s="38" t="s">
        <v>107</v>
      </c>
      <c r="BD839" s="38" t="s">
        <v>107</v>
      </c>
      <c r="BE839" s="38" t="s">
        <v>107</v>
      </c>
      <c r="BF839" s="38" t="s">
        <v>107</v>
      </c>
      <c r="BG839" s="38">
        <v>4816921</v>
      </c>
      <c r="BH839" s="38">
        <v>3027779</v>
      </c>
      <c r="BI839" s="38">
        <v>1307450</v>
      </c>
      <c r="BJ839" s="38">
        <v>3303031</v>
      </c>
      <c r="BK839" s="38" t="s">
        <v>107</v>
      </c>
      <c r="BL839" s="38">
        <v>522980</v>
      </c>
      <c r="BM839" s="38">
        <v>302778</v>
      </c>
      <c r="BN839" s="38">
        <v>894571</v>
      </c>
      <c r="BO839" s="38">
        <v>1032198</v>
      </c>
      <c r="BP839" s="38">
        <v>2133207</v>
      </c>
      <c r="BQ839" s="38">
        <v>206440</v>
      </c>
      <c r="BR839" s="38">
        <v>1307450</v>
      </c>
      <c r="BS839" s="38">
        <v>233965</v>
      </c>
      <c r="BT839" s="38" t="s">
        <v>107</v>
      </c>
      <c r="BU839" s="38" t="s">
        <v>107</v>
      </c>
      <c r="BV839" s="38" t="s">
        <v>107</v>
      </c>
      <c r="BW839" s="38">
        <v>6878562</v>
      </c>
      <c r="BX839" s="38">
        <v>178914</v>
      </c>
      <c r="BY839" s="38">
        <v>3027779</v>
      </c>
      <c r="BZ839" s="38">
        <v>6193185</v>
      </c>
      <c r="CA839" s="38">
        <v>0</v>
      </c>
      <c r="CB839" s="38">
        <v>481692</v>
      </c>
      <c r="CC839" s="330" t="s">
        <v>107</v>
      </c>
      <c r="CD839" s="38" t="s">
        <v>107</v>
      </c>
      <c r="CE839" s="38" t="s">
        <v>107</v>
      </c>
      <c r="CF839" s="38" t="s">
        <v>107</v>
      </c>
      <c r="CG839" s="38" t="s">
        <v>107</v>
      </c>
      <c r="CH839" s="85" t="s">
        <v>176</v>
      </c>
      <c r="CI839" s="85" t="s">
        <v>176</v>
      </c>
      <c r="CJ839" s="85" t="s">
        <v>176</v>
      </c>
      <c r="CK839" s="85" t="s">
        <v>173</v>
      </c>
      <c r="CL839" s="85" t="s">
        <v>176</v>
      </c>
      <c r="CM839" s="85" t="s">
        <v>173</v>
      </c>
      <c r="CN839" s="85" t="s">
        <v>173</v>
      </c>
      <c r="CO839" s="42" t="s">
        <v>107</v>
      </c>
      <c r="CP839" s="85" t="s">
        <v>107</v>
      </c>
      <c r="CQ839" s="85" t="s">
        <v>107</v>
      </c>
      <c r="CR839" s="85" t="s">
        <v>107</v>
      </c>
      <c r="CS839" s="85" t="s">
        <v>107</v>
      </c>
      <c r="CT839" s="85" t="s">
        <v>107</v>
      </c>
      <c r="CU839" s="85" t="s">
        <v>107</v>
      </c>
      <c r="CV839" s="41" t="s">
        <v>176</v>
      </c>
      <c r="CW839" s="41" t="s">
        <v>176</v>
      </c>
      <c r="CX839" s="41" t="s">
        <v>176</v>
      </c>
      <c r="CY839" s="41" t="s">
        <v>173</v>
      </c>
      <c r="CZ839" s="41" t="s">
        <v>176</v>
      </c>
      <c r="DA839" s="41" t="s">
        <v>173</v>
      </c>
      <c r="DB839" s="41" t="s">
        <v>107</v>
      </c>
      <c r="DC839" s="41" t="s">
        <v>107</v>
      </c>
      <c r="DD839" s="332">
        <v>15104283</v>
      </c>
      <c r="DE839" s="43">
        <v>1</v>
      </c>
      <c r="DF839" s="390">
        <v>1</v>
      </c>
      <c r="DG839" s="310"/>
      <c r="DI839" s="279" t="str" cm="1">
        <f t="array" ref="DI839">+IF(AND(C839&lt;&gt;"Vehículos Eléctricos",C839&lt;&gt;"Vehículos Híbridos",AD839="PERCENTIL 50"),
     IF(VLOOKUP(_xlfn.TEXTJOIN("_",FALSE,C839:E839),BD_Perc!$A:$P,_xlfn.IFS(BD!AE839="Intervalo de precio 1",12,BD!AE839="Intervalo de precio 2",13),FALSE)&lt;=1,
     VLOOKUP(_xlfn.TEXTJOIN("_",FALSE,C839:E839),BD_Perc!$A:$P,16,FALSE),"Ok P50"),
     "Ok P30/70 ó Híbrido/Eléctrico")</f>
        <v>Ok P30/70 ó Híbrido/Eléctrico</v>
      </c>
      <c r="DJ839" s="279" t="str">
        <f t="shared" si="79"/>
        <v>Vehículos Convencionales_Automóviles_Sedán</v>
      </c>
      <c r="DK839" s="331">
        <f t="shared" ref="DK839:DK902" si="83">+IF(C839=$F$1,Z839+CC839,Z839)</f>
        <v>71280000</v>
      </c>
      <c r="DL839" s="326"/>
    </row>
    <row r="840" spans="1:116" ht="25.5">
      <c r="A840" s="28">
        <v>835</v>
      </c>
      <c r="B840" s="66" t="s">
        <v>325</v>
      </c>
      <c r="C840" s="29" t="s">
        <v>0</v>
      </c>
      <c r="D840" s="29" t="s">
        <v>105</v>
      </c>
      <c r="E840" s="42" t="s">
        <v>2380</v>
      </c>
      <c r="F840" s="42" t="s">
        <v>107</v>
      </c>
      <c r="G840" s="30" t="s">
        <v>1769</v>
      </c>
      <c r="H840" s="64" t="s">
        <v>969</v>
      </c>
      <c r="I840" s="28">
        <v>3201405</v>
      </c>
      <c r="J840" s="28" t="s">
        <v>1770</v>
      </c>
      <c r="K840" s="31" t="s">
        <v>127</v>
      </c>
      <c r="L840" s="32">
        <v>121</v>
      </c>
      <c r="M840" s="33" t="s">
        <v>107</v>
      </c>
      <c r="N840" s="34">
        <v>71000000</v>
      </c>
      <c r="O840" s="34">
        <f>+IFERROR(VLOOKUP(I840,Precio_Fasecolda!A:C,3,FALSE),IFERROR(VLOOKUP(I840,Precio_Fasecolda!B:C,2,FALSE),N840))</f>
        <v>71000000</v>
      </c>
      <c r="P840" s="34">
        <f t="shared" si="80"/>
        <v>0</v>
      </c>
      <c r="Q840" s="33" t="s">
        <v>107</v>
      </c>
      <c r="R840" s="28" t="s">
        <v>130</v>
      </c>
      <c r="S840" s="28" t="s">
        <v>112</v>
      </c>
      <c r="T840" s="28" t="s">
        <v>107</v>
      </c>
      <c r="U840" s="28" t="s">
        <v>107</v>
      </c>
      <c r="V840" s="42" t="s">
        <v>107</v>
      </c>
      <c r="W840" s="28" t="s">
        <v>107</v>
      </c>
      <c r="X840" s="28" t="s">
        <v>107</v>
      </c>
      <c r="Y840" s="28" t="str">
        <f t="shared" si="81"/>
        <v>N.A.</v>
      </c>
      <c r="Z840" s="292">
        <f t="shared" si="78"/>
        <v>70290000</v>
      </c>
      <c r="AA840" s="28" cm="1">
        <f t="array" aca="1" ref="AA840" ca="1">_xlfn.IFS(DK840&lt;$DK$4,1,AND(DK840&gt;=$DK$4,DK840&lt;=$AA$4),2,DK840&gt;$AA$4,3)</f>
        <v>2</v>
      </c>
      <c r="AB840" s="28">
        <v>0</v>
      </c>
      <c r="AC840" s="28" cm="1">
        <f t="array" aca="1" ref="AC840" ca="1">IF(AB840="PERCENTIL 30","",_xlfn.IFS(DK840&lt;$AC$4,1,DK840&gt;$AC$4,2))</f>
        <v>1</v>
      </c>
      <c r="AD840" s="28" t="str">
        <f>+IFERROR(VLOOKUP(_xlfn.TEXTJOIN("_", FALSE, C840:E840), BD_Perc!$A:$O, 15, FALSE),"Segmentación no encontrada o vehículo inactivo")</f>
        <v>PERCENTIL 30-70</v>
      </c>
      <c r="AE840" s="28" t="str" cm="1">
        <f t="array" ref="AE840">_xlfn.IFS(
    AD840 = "PERCENTIL 50",
    _xlfn.IFS(
        BD!DK840 &lt; VLOOKUP(_xlfn.TEXTJOIN("_", FALSE, C840:E840), BD_Perc!$A:$O, 11, FALSE), "Intervalo de precio 1",
        BD!DK840 &gt;= VLOOKUP(_xlfn.TEXTJOIN("_", FALSE, C840:E840), BD_Perc!$A:$O, 11, FALSE), "Intervalo de precio 2"
    ),
    AD840 = "PERCENTIL 30-70",
    _xlfn.IFS(
        BD!DK840 &lt; VLOOKUP(_xlfn.TEXTJOIN("_", FALSE, C840:E840), BD_Perc!$A:$O, 6, FALSE), "Intervalo de precio 1",
        BD!DK840 &lt; VLOOKUP(_xlfn.TEXTJOIN("_", FALSE, C840:E840), BD_Perc!$A:$O, 7, FALSE), "Intervalo de precio 2",
        BD!DK840 &gt;= VLOOKUP(_xlfn.TEXTJOIN("_", FALSE, C840:E840), BD_Perc!$A:$O, 7, FALSE), "Intervalo de precio 3"
    ),
    AD840="Segmentación no encontrada o vehículo inactivo","Segmentación no encontrada o vehículo inactivo"
)</f>
        <v>Intervalo de precio 1</v>
      </c>
      <c r="AF840" s="57" t="s">
        <v>2412</v>
      </c>
      <c r="AG840" s="35" t="b">
        <f t="shared" si="82"/>
        <v>1</v>
      </c>
      <c r="AH840" s="207">
        <v>0.01</v>
      </c>
      <c r="AI840" s="207">
        <v>0.01</v>
      </c>
      <c r="AJ840" s="207">
        <v>0.01</v>
      </c>
      <c r="AK840" s="207">
        <v>0.01</v>
      </c>
      <c r="AL840" s="207">
        <v>0.01</v>
      </c>
      <c r="AM840" s="207">
        <v>0.01</v>
      </c>
      <c r="AN840" s="28" t="s">
        <v>173</v>
      </c>
      <c r="AO840" s="28" t="s">
        <v>173</v>
      </c>
      <c r="AP840" s="28" t="s">
        <v>176</v>
      </c>
      <c r="AQ840" s="37">
        <v>0.5</v>
      </c>
      <c r="AR840" s="38">
        <v>12283149</v>
      </c>
      <c r="AS840" s="38">
        <v>756945</v>
      </c>
      <c r="AT840" s="38" t="s">
        <v>107</v>
      </c>
      <c r="AU840" s="38" t="s">
        <v>107</v>
      </c>
      <c r="AV840" s="38" t="s">
        <v>107</v>
      </c>
      <c r="AW840" s="38">
        <v>7179121</v>
      </c>
      <c r="AX840" s="38" t="s">
        <v>107</v>
      </c>
      <c r="AY840" s="38">
        <v>894571</v>
      </c>
      <c r="AZ840" s="38">
        <v>48170</v>
      </c>
      <c r="BA840" s="38">
        <v>385354</v>
      </c>
      <c r="BB840" s="38" t="s">
        <v>107</v>
      </c>
      <c r="BC840" s="38" t="s">
        <v>107</v>
      </c>
      <c r="BD840" s="38" t="s">
        <v>107</v>
      </c>
      <c r="BE840" s="38" t="s">
        <v>107</v>
      </c>
      <c r="BF840" s="38" t="s">
        <v>107</v>
      </c>
      <c r="BG840" s="38">
        <v>4816921</v>
      </c>
      <c r="BH840" s="38">
        <v>3027779</v>
      </c>
      <c r="BI840" s="38">
        <v>1307450</v>
      </c>
      <c r="BJ840" s="38">
        <v>3303031</v>
      </c>
      <c r="BK840" s="38" t="s">
        <v>107</v>
      </c>
      <c r="BL840" s="38">
        <v>522980</v>
      </c>
      <c r="BM840" s="38">
        <v>302778</v>
      </c>
      <c r="BN840" s="38">
        <v>894571</v>
      </c>
      <c r="BO840" s="38">
        <v>1032198</v>
      </c>
      <c r="BP840" s="38">
        <v>2133207</v>
      </c>
      <c r="BQ840" s="38">
        <v>206440</v>
      </c>
      <c r="BR840" s="38">
        <v>1307450</v>
      </c>
      <c r="BS840" s="38">
        <v>233965</v>
      </c>
      <c r="BT840" s="38" t="s">
        <v>107</v>
      </c>
      <c r="BU840" s="38" t="s">
        <v>107</v>
      </c>
      <c r="BV840" s="38" t="s">
        <v>107</v>
      </c>
      <c r="BW840" s="38">
        <v>6878562</v>
      </c>
      <c r="BX840" s="38">
        <v>178914</v>
      </c>
      <c r="BY840" s="38">
        <v>3027779</v>
      </c>
      <c r="BZ840" s="38">
        <v>6193185</v>
      </c>
      <c r="CA840" s="38">
        <v>0</v>
      </c>
      <c r="CB840" s="38">
        <v>481692</v>
      </c>
      <c r="CC840" s="330" t="s">
        <v>107</v>
      </c>
      <c r="CD840" s="38" t="s">
        <v>107</v>
      </c>
      <c r="CE840" s="38" t="s">
        <v>107</v>
      </c>
      <c r="CF840" s="38" t="s">
        <v>107</v>
      </c>
      <c r="CG840" s="38" t="s">
        <v>107</v>
      </c>
      <c r="CH840" s="85" t="s">
        <v>176</v>
      </c>
      <c r="CI840" s="85" t="s">
        <v>176</v>
      </c>
      <c r="CJ840" s="85" t="s">
        <v>176</v>
      </c>
      <c r="CK840" s="85" t="s">
        <v>173</v>
      </c>
      <c r="CL840" s="85" t="s">
        <v>176</v>
      </c>
      <c r="CM840" s="85" t="s">
        <v>173</v>
      </c>
      <c r="CN840" s="85" t="s">
        <v>173</v>
      </c>
      <c r="CO840" s="42" t="s">
        <v>107</v>
      </c>
      <c r="CP840" s="85" t="s">
        <v>107</v>
      </c>
      <c r="CQ840" s="85" t="s">
        <v>107</v>
      </c>
      <c r="CR840" s="85" t="s">
        <v>107</v>
      </c>
      <c r="CS840" s="85" t="s">
        <v>107</v>
      </c>
      <c r="CT840" s="85" t="s">
        <v>107</v>
      </c>
      <c r="CU840" s="85" t="s">
        <v>107</v>
      </c>
      <c r="CV840" s="41" t="s">
        <v>176</v>
      </c>
      <c r="CW840" s="41" t="s">
        <v>176</v>
      </c>
      <c r="CX840" s="41" t="s">
        <v>176</v>
      </c>
      <c r="CY840" s="41" t="s">
        <v>173</v>
      </c>
      <c r="CZ840" s="41" t="s">
        <v>176</v>
      </c>
      <c r="DA840" s="41" t="s">
        <v>173</v>
      </c>
      <c r="DB840" s="41" t="s">
        <v>107</v>
      </c>
      <c r="DC840" s="41" t="s">
        <v>107</v>
      </c>
      <c r="DD840" s="332">
        <v>15104283</v>
      </c>
      <c r="DE840" s="43">
        <v>1</v>
      </c>
      <c r="DF840" s="390">
        <v>1</v>
      </c>
      <c r="DG840" s="310"/>
      <c r="DI840" s="279" t="str" cm="1">
        <f t="array" ref="DI840">+IF(AND(C840&lt;&gt;"Vehículos Eléctricos",C840&lt;&gt;"Vehículos Híbridos",AD840="PERCENTIL 50"),
     IF(VLOOKUP(_xlfn.TEXTJOIN("_",FALSE,C840:E840),BD_Perc!$A:$P,_xlfn.IFS(BD!AE840="Intervalo de precio 1",12,BD!AE840="Intervalo de precio 2",13),FALSE)&lt;=1,
     VLOOKUP(_xlfn.TEXTJOIN("_",FALSE,C840:E840),BD_Perc!$A:$P,16,FALSE),"Ok P50"),
     "Ok P30/70 ó Híbrido/Eléctrico")</f>
        <v>Ok P30/70 ó Híbrido/Eléctrico</v>
      </c>
      <c r="DJ840" s="279" t="str">
        <f t="shared" si="79"/>
        <v>Vehículos Convencionales_Automóviles_Sedán</v>
      </c>
      <c r="DK840" s="331">
        <f t="shared" si="83"/>
        <v>70290000</v>
      </c>
      <c r="DL840" s="326"/>
    </row>
    <row r="841" spans="1:116" ht="38.25">
      <c r="A841" s="28">
        <v>836</v>
      </c>
      <c r="B841" s="66" t="s">
        <v>325</v>
      </c>
      <c r="C841" s="29" t="s">
        <v>0</v>
      </c>
      <c r="D841" s="29" t="s">
        <v>105</v>
      </c>
      <c r="E841" s="42" t="s">
        <v>106</v>
      </c>
      <c r="F841" s="42" t="s">
        <v>107</v>
      </c>
      <c r="G841" s="30" t="s">
        <v>1771</v>
      </c>
      <c r="H841" s="64" t="s">
        <v>969</v>
      </c>
      <c r="I841" s="28">
        <v>3201402</v>
      </c>
      <c r="J841" s="28" t="s">
        <v>1772</v>
      </c>
      <c r="K841" s="31" t="s">
        <v>127</v>
      </c>
      <c r="L841" s="32">
        <v>121</v>
      </c>
      <c r="M841" s="33">
        <v>5</v>
      </c>
      <c r="N841" s="34">
        <v>69000000</v>
      </c>
      <c r="O841" s="34">
        <f>+IFERROR(VLOOKUP(I841,Precio_Fasecolda!A:C,3,FALSE),IFERROR(VLOOKUP(I841,Precio_Fasecolda!B:C,2,FALSE),N841))</f>
        <v>69000000</v>
      </c>
      <c r="P841" s="34">
        <f t="shared" si="80"/>
        <v>0</v>
      </c>
      <c r="Q841" s="33" t="s">
        <v>338</v>
      </c>
      <c r="R841" s="28" t="s">
        <v>2415</v>
      </c>
      <c r="S841" s="28" t="s">
        <v>112</v>
      </c>
      <c r="T841" s="28" t="s">
        <v>107</v>
      </c>
      <c r="U841" s="28" t="s">
        <v>107</v>
      </c>
      <c r="V841" s="42" t="s">
        <v>107</v>
      </c>
      <c r="W841" s="28" t="s">
        <v>107</v>
      </c>
      <c r="X841" s="28" t="s">
        <v>107</v>
      </c>
      <c r="Y841" s="28" t="str">
        <f t="shared" si="81"/>
        <v>N.A.</v>
      </c>
      <c r="Z841" s="292">
        <f t="shared" si="78"/>
        <v>68310000</v>
      </c>
      <c r="AA841" s="28" cm="1">
        <f t="array" aca="1" ref="AA841" ca="1">_xlfn.IFS(DK841&lt;$DK$4,1,AND(DK841&gt;=$DK$4,DK841&lt;=$AA$4),2,DK841&gt;$AA$4,3)</f>
        <v>2</v>
      </c>
      <c r="AB841" s="28" t="s">
        <v>2335</v>
      </c>
      <c r="AC841" s="28" t="str" cm="1">
        <f t="array" ref="AC841">IF(AB841="PERCENTIL 30","",_xlfn.IFS(DK841&lt;$AC$4,1,DK841&gt;$AC$4,2))</f>
        <v/>
      </c>
      <c r="AD841" s="28" t="str">
        <f>+IFERROR(VLOOKUP(_xlfn.TEXTJOIN("_", FALSE, C841:E841), BD_Perc!$A:$O, 15, FALSE),"Segmentación no encontrada o vehículo inactivo")</f>
        <v>PERCENTIL 30-70</v>
      </c>
      <c r="AE841" s="28" t="str" cm="1">
        <f t="array" ref="AE841">_xlfn.IFS(
    AD841 = "PERCENTIL 50",
    _xlfn.IFS(
        BD!DK841 &lt; VLOOKUP(_xlfn.TEXTJOIN("_", FALSE, C841:E841), BD_Perc!$A:$O, 11, FALSE), "Intervalo de precio 1",
        BD!DK841 &gt;= VLOOKUP(_xlfn.TEXTJOIN("_", FALSE, C841:E841), BD_Perc!$A:$O, 11, FALSE), "Intervalo de precio 2"
    ),
    AD841 = "PERCENTIL 30-70",
    _xlfn.IFS(
        BD!DK841 &lt; VLOOKUP(_xlfn.TEXTJOIN("_", FALSE, C841:E841), BD_Perc!$A:$O, 6, FALSE), "Intervalo de precio 1",
        BD!DK841 &lt; VLOOKUP(_xlfn.TEXTJOIN("_", FALSE, C841:E841), BD_Perc!$A:$O, 7, FALSE), "Intervalo de precio 2",
        BD!DK841 &gt;= VLOOKUP(_xlfn.TEXTJOIN("_", FALSE, C841:E841), BD_Perc!$A:$O, 7, FALSE), "Intervalo de precio 3"
    ),
    AD841="Segmentación no encontrada o vehículo inactivo","Segmentación no encontrada o vehículo inactivo"
)</f>
        <v>Intervalo de precio 2</v>
      </c>
      <c r="AF841" s="57" t="s">
        <v>2413</v>
      </c>
      <c r="AG841" s="35" t="b">
        <f t="shared" si="82"/>
        <v>1</v>
      </c>
      <c r="AH841" s="207">
        <v>0.01</v>
      </c>
      <c r="AI841" s="207">
        <v>0.01</v>
      </c>
      <c r="AJ841" s="207">
        <v>0.01</v>
      </c>
      <c r="AK841" s="207">
        <v>0.01</v>
      </c>
      <c r="AL841" s="207">
        <v>0.01</v>
      </c>
      <c r="AM841" s="207">
        <v>0.01</v>
      </c>
      <c r="AN841" s="28" t="s">
        <v>173</v>
      </c>
      <c r="AO841" s="28" t="s">
        <v>173</v>
      </c>
      <c r="AP841" s="28" t="s">
        <v>176</v>
      </c>
      <c r="AQ841" s="37">
        <v>0.5</v>
      </c>
      <c r="AR841" s="38">
        <v>12283149</v>
      </c>
      <c r="AS841" s="38">
        <v>756945</v>
      </c>
      <c r="AT841" s="38" t="s">
        <v>107</v>
      </c>
      <c r="AU841" s="38" t="s">
        <v>107</v>
      </c>
      <c r="AV841" s="38" t="s">
        <v>107</v>
      </c>
      <c r="AW841" s="38">
        <v>7179121</v>
      </c>
      <c r="AX841" s="38" t="s">
        <v>107</v>
      </c>
      <c r="AY841" s="38">
        <v>894571</v>
      </c>
      <c r="AZ841" s="38">
        <v>48170</v>
      </c>
      <c r="BA841" s="38">
        <v>385354</v>
      </c>
      <c r="BB841" s="38" t="s">
        <v>107</v>
      </c>
      <c r="BC841" s="38" t="s">
        <v>107</v>
      </c>
      <c r="BD841" s="38" t="s">
        <v>107</v>
      </c>
      <c r="BE841" s="38" t="s">
        <v>107</v>
      </c>
      <c r="BF841" s="38" t="s">
        <v>107</v>
      </c>
      <c r="BG841" s="38">
        <v>4816921</v>
      </c>
      <c r="BH841" s="38">
        <v>3027779</v>
      </c>
      <c r="BI841" s="38">
        <v>1307450</v>
      </c>
      <c r="BJ841" s="38">
        <v>3303031</v>
      </c>
      <c r="BK841" s="38" t="s">
        <v>107</v>
      </c>
      <c r="BL841" s="38">
        <v>522980</v>
      </c>
      <c r="BM841" s="38">
        <v>302778</v>
      </c>
      <c r="BN841" s="38">
        <v>894571</v>
      </c>
      <c r="BO841" s="38">
        <v>1032198</v>
      </c>
      <c r="BP841" s="38">
        <v>2133207</v>
      </c>
      <c r="BQ841" s="38">
        <v>206440</v>
      </c>
      <c r="BR841" s="38">
        <v>1307450</v>
      </c>
      <c r="BS841" s="38">
        <v>233965</v>
      </c>
      <c r="BT841" s="38" t="s">
        <v>107</v>
      </c>
      <c r="BU841" s="38" t="s">
        <v>107</v>
      </c>
      <c r="BV841" s="38" t="s">
        <v>107</v>
      </c>
      <c r="BW841" s="38">
        <v>6878562</v>
      </c>
      <c r="BX841" s="38">
        <v>178914</v>
      </c>
      <c r="BY841" s="38">
        <v>3027779</v>
      </c>
      <c r="BZ841" s="38">
        <v>6193185</v>
      </c>
      <c r="CA841" s="38">
        <v>0</v>
      </c>
      <c r="CB841" s="38">
        <v>481692</v>
      </c>
      <c r="CC841" s="330" t="s">
        <v>107</v>
      </c>
      <c r="CD841" s="38" t="s">
        <v>107</v>
      </c>
      <c r="CE841" s="38" t="s">
        <v>107</v>
      </c>
      <c r="CF841" s="38" t="s">
        <v>107</v>
      </c>
      <c r="CG841" s="38" t="s">
        <v>107</v>
      </c>
      <c r="CH841" s="85" t="s">
        <v>176</v>
      </c>
      <c r="CI841" s="85" t="s">
        <v>176</v>
      </c>
      <c r="CJ841" s="85" t="s">
        <v>176</v>
      </c>
      <c r="CK841" s="85" t="s">
        <v>173</v>
      </c>
      <c r="CL841" s="85" t="s">
        <v>176</v>
      </c>
      <c r="CM841" s="85" t="s">
        <v>173</v>
      </c>
      <c r="CN841" s="85" t="s">
        <v>173</v>
      </c>
      <c r="CO841" s="42" t="s">
        <v>107</v>
      </c>
      <c r="CP841" s="85" t="s">
        <v>107</v>
      </c>
      <c r="CQ841" s="85" t="s">
        <v>107</v>
      </c>
      <c r="CR841" s="85" t="s">
        <v>107</v>
      </c>
      <c r="CS841" s="85" t="s">
        <v>107</v>
      </c>
      <c r="CT841" s="85" t="s">
        <v>107</v>
      </c>
      <c r="CU841" s="85" t="s">
        <v>107</v>
      </c>
      <c r="CV841" s="41" t="s">
        <v>176</v>
      </c>
      <c r="CW841" s="41" t="s">
        <v>176</v>
      </c>
      <c r="CX841" s="41" t="s">
        <v>176</v>
      </c>
      <c r="CY841" s="41" t="s">
        <v>173</v>
      </c>
      <c r="CZ841" s="41" t="s">
        <v>176</v>
      </c>
      <c r="DA841" s="41" t="s">
        <v>173</v>
      </c>
      <c r="DB841" s="41" t="s">
        <v>107</v>
      </c>
      <c r="DC841" s="41" t="s">
        <v>107</v>
      </c>
      <c r="DD841" s="332">
        <v>15104283</v>
      </c>
      <c r="DE841" s="43">
        <v>1</v>
      </c>
      <c r="DF841" s="390">
        <v>1</v>
      </c>
      <c r="DG841" s="310"/>
      <c r="DI841" s="279" t="str" cm="1">
        <f t="array" ref="DI841">+IF(AND(C841&lt;&gt;"Vehículos Eléctricos",C841&lt;&gt;"Vehículos Híbridos",AD841="PERCENTIL 50"),
     IF(VLOOKUP(_xlfn.TEXTJOIN("_",FALSE,C841:E841),BD_Perc!$A:$P,_xlfn.IFS(BD!AE841="Intervalo de precio 1",12,BD!AE841="Intervalo de precio 2",13),FALSE)&lt;=1,
     VLOOKUP(_xlfn.TEXTJOIN("_",FALSE,C841:E841),BD_Perc!$A:$P,16,FALSE),"Ok P50"),
     "Ok P30/70 ó Híbrido/Eléctrico")</f>
        <v>Ok P30/70 ó Híbrido/Eléctrico</v>
      </c>
      <c r="DJ841" s="279" t="str">
        <f t="shared" si="79"/>
        <v>Vehículos Convencionales_Automóviles_Hatchback</v>
      </c>
      <c r="DK841" s="331">
        <f t="shared" si="83"/>
        <v>68310000</v>
      </c>
      <c r="DL841" s="326"/>
    </row>
    <row r="842" spans="1:116" ht="25.5">
      <c r="A842" s="28">
        <v>837</v>
      </c>
      <c r="B842" s="66" t="s">
        <v>325</v>
      </c>
      <c r="C842" s="29" t="s">
        <v>0</v>
      </c>
      <c r="D842" s="29" t="s">
        <v>105</v>
      </c>
      <c r="E842" s="42" t="s">
        <v>106</v>
      </c>
      <c r="F842" s="42" t="s">
        <v>107</v>
      </c>
      <c r="G842" s="30" t="s">
        <v>1773</v>
      </c>
      <c r="H842" s="64" t="s">
        <v>969</v>
      </c>
      <c r="I842" s="28">
        <v>3201403</v>
      </c>
      <c r="J842" s="28" t="s">
        <v>1774</v>
      </c>
      <c r="K842" s="31" t="s">
        <v>127</v>
      </c>
      <c r="L842" s="32">
        <v>121</v>
      </c>
      <c r="M842" s="33">
        <v>5</v>
      </c>
      <c r="N842" s="34">
        <v>75000000</v>
      </c>
      <c r="O842" s="34">
        <f>+IFERROR(VLOOKUP(I842,Precio_Fasecolda!A:C,3,FALSE),IFERROR(VLOOKUP(I842,Precio_Fasecolda!B:C,2,FALSE),N842))</f>
        <v>75000000</v>
      </c>
      <c r="P842" s="34">
        <f t="shared" si="80"/>
        <v>0</v>
      </c>
      <c r="Q842" s="33" t="s">
        <v>338</v>
      </c>
      <c r="R842" s="28" t="s">
        <v>130</v>
      </c>
      <c r="S842" s="28" t="s">
        <v>112</v>
      </c>
      <c r="T842" s="28" t="s">
        <v>107</v>
      </c>
      <c r="U842" s="28" t="s">
        <v>107</v>
      </c>
      <c r="V842" s="42" t="s">
        <v>107</v>
      </c>
      <c r="W842" s="28" t="s">
        <v>107</v>
      </c>
      <c r="X842" s="28" t="s">
        <v>107</v>
      </c>
      <c r="Y842" s="28" t="str">
        <f t="shared" si="81"/>
        <v>N.A.</v>
      </c>
      <c r="Z842" s="292">
        <f t="shared" si="78"/>
        <v>74250000</v>
      </c>
      <c r="AA842" s="28" cm="1">
        <f t="array" aca="1" ref="AA842" ca="1">_xlfn.IFS(DK842&lt;$DK$4,1,AND(DK842&gt;=$DK$4,DK842&lt;=$AA$4),2,DK842&gt;$AA$4,3)</f>
        <v>2</v>
      </c>
      <c r="AB842" s="28" t="s">
        <v>2335</v>
      </c>
      <c r="AC842" s="28" t="str" cm="1">
        <f t="array" ref="AC842">IF(AB842="PERCENTIL 30","",_xlfn.IFS(DK842&lt;$AC$4,1,DK842&gt;$AC$4,2))</f>
        <v/>
      </c>
      <c r="AD842" s="28" t="str">
        <f>+IFERROR(VLOOKUP(_xlfn.TEXTJOIN("_", FALSE, C842:E842), BD_Perc!$A:$O, 15, FALSE),"Segmentación no encontrada o vehículo inactivo")</f>
        <v>PERCENTIL 30-70</v>
      </c>
      <c r="AE842" s="28" t="str" cm="1">
        <f t="array" ref="AE842">_xlfn.IFS(
    AD842 = "PERCENTIL 50",
    _xlfn.IFS(
        BD!DK842 &lt; VLOOKUP(_xlfn.TEXTJOIN("_", FALSE, C842:E842), BD_Perc!$A:$O, 11, FALSE), "Intervalo de precio 1",
        BD!DK842 &gt;= VLOOKUP(_xlfn.TEXTJOIN("_", FALSE, C842:E842), BD_Perc!$A:$O, 11, FALSE), "Intervalo de precio 2"
    ),
    AD842 = "PERCENTIL 30-70",
    _xlfn.IFS(
        BD!DK842 &lt; VLOOKUP(_xlfn.TEXTJOIN("_", FALSE, C842:E842), BD_Perc!$A:$O, 6, FALSE), "Intervalo de precio 1",
        BD!DK842 &lt; VLOOKUP(_xlfn.TEXTJOIN("_", FALSE, C842:E842), BD_Perc!$A:$O, 7, FALSE), "Intervalo de precio 2",
        BD!DK842 &gt;= VLOOKUP(_xlfn.TEXTJOIN("_", FALSE, C842:E842), BD_Perc!$A:$O, 7, FALSE), "Intervalo de precio 3"
    ),
    AD842="Segmentación no encontrada o vehículo inactivo","Segmentación no encontrada o vehículo inactivo"
)</f>
        <v>Intervalo de precio 2</v>
      </c>
      <c r="AF842" s="57" t="s">
        <v>2413</v>
      </c>
      <c r="AG842" s="35" t="b">
        <f t="shared" si="82"/>
        <v>1</v>
      </c>
      <c r="AH842" s="207">
        <v>0.01</v>
      </c>
      <c r="AI842" s="207">
        <v>0.01</v>
      </c>
      <c r="AJ842" s="207">
        <v>0.01</v>
      </c>
      <c r="AK842" s="207">
        <v>0.01</v>
      </c>
      <c r="AL842" s="207">
        <v>0.01</v>
      </c>
      <c r="AM842" s="207">
        <v>0.01</v>
      </c>
      <c r="AN842" s="28" t="s">
        <v>173</v>
      </c>
      <c r="AO842" s="28" t="s">
        <v>173</v>
      </c>
      <c r="AP842" s="28" t="s">
        <v>176</v>
      </c>
      <c r="AQ842" s="37">
        <v>0.5</v>
      </c>
      <c r="AR842" s="38">
        <v>12283149</v>
      </c>
      <c r="AS842" s="38">
        <v>756945</v>
      </c>
      <c r="AT842" s="38" t="s">
        <v>107</v>
      </c>
      <c r="AU842" s="38" t="s">
        <v>107</v>
      </c>
      <c r="AV842" s="38" t="s">
        <v>107</v>
      </c>
      <c r="AW842" s="38">
        <v>7179121</v>
      </c>
      <c r="AX842" s="38" t="s">
        <v>107</v>
      </c>
      <c r="AY842" s="38">
        <v>894571</v>
      </c>
      <c r="AZ842" s="38">
        <v>48170</v>
      </c>
      <c r="BA842" s="38">
        <v>385354</v>
      </c>
      <c r="BB842" s="38" t="s">
        <v>107</v>
      </c>
      <c r="BC842" s="38" t="s">
        <v>107</v>
      </c>
      <c r="BD842" s="38" t="s">
        <v>107</v>
      </c>
      <c r="BE842" s="38" t="s">
        <v>107</v>
      </c>
      <c r="BF842" s="38" t="s">
        <v>107</v>
      </c>
      <c r="BG842" s="38">
        <v>4816921</v>
      </c>
      <c r="BH842" s="38">
        <v>3027779</v>
      </c>
      <c r="BI842" s="38">
        <v>1307450</v>
      </c>
      <c r="BJ842" s="38">
        <v>3303031</v>
      </c>
      <c r="BK842" s="38" t="s">
        <v>107</v>
      </c>
      <c r="BL842" s="38">
        <v>522980</v>
      </c>
      <c r="BM842" s="38">
        <v>302778</v>
      </c>
      <c r="BN842" s="38">
        <v>894571</v>
      </c>
      <c r="BO842" s="38">
        <v>1032198</v>
      </c>
      <c r="BP842" s="38">
        <v>2133207</v>
      </c>
      <c r="BQ842" s="38">
        <v>206440</v>
      </c>
      <c r="BR842" s="38">
        <v>1307450</v>
      </c>
      <c r="BS842" s="38">
        <v>233965</v>
      </c>
      <c r="BT842" s="38" t="s">
        <v>107</v>
      </c>
      <c r="BU842" s="38" t="s">
        <v>107</v>
      </c>
      <c r="BV842" s="38" t="s">
        <v>107</v>
      </c>
      <c r="BW842" s="38">
        <v>6878562</v>
      </c>
      <c r="BX842" s="38">
        <v>178914</v>
      </c>
      <c r="BY842" s="38">
        <v>3027779</v>
      </c>
      <c r="BZ842" s="38">
        <v>6193185</v>
      </c>
      <c r="CA842" s="38">
        <v>0</v>
      </c>
      <c r="CB842" s="38">
        <v>481692</v>
      </c>
      <c r="CC842" s="330" t="s">
        <v>107</v>
      </c>
      <c r="CD842" s="38" t="s">
        <v>107</v>
      </c>
      <c r="CE842" s="38" t="s">
        <v>107</v>
      </c>
      <c r="CF842" s="38" t="s">
        <v>107</v>
      </c>
      <c r="CG842" s="38" t="s">
        <v>107</v>
      </c>
      <c r="CH842" s="85" t="s">
        <v>176</v>
      </c>
      <c r="CI842" s="85" t="s">
        <v>176</v>
      </c>
      <c r="CJ842" s="85" t="s">
        <v>176</v>
      </c>
      <c r="CK842" s="85" t="s">
        <v>173</v>
      </c>
      <c r="CL842" s="85" t="s">
        <v>176</v>
      </c>
      <c r="CM842" s="85" t="s">
        <v>173</v>
      </c>
      <c r="CN842" s="85" t="s">
        <v>173</v>
      </c>
      <c r="CO842" s="42" t="s">
        <v>107</v>
      </c>
      <c r="CP842" s="85" t="s">
        <v>107</v>
      </c>
      <c r="CQ842" s="85" t="s">
        <v>107</v>
      </c>
      <c r="CR842" s="85" t="s">
        <v>107</v>
      </c>
      <c r="CS842" s="85" t="s">
        <v>107</v>
      </c>
      <c r="CT842" s="85" t="s">
        <v>107</v>
      </c>
      <c r="CU842" s="85" t="s">
        <v>107</v>
      </c>
      <c r="CV842" s="41" t="s">
        <v>176</v>
      </c>
      <c r="CW842" s="41" t="s">
        <v>176</v>
      </c>
      <c r="CX842" s="41" t="s">
        <v>176</v>
      </c>
      <c r="CY842" s="41" t="s">
        <v>173</v>
      </c>
      <c r="CZ842" s="41" t="s">
        <v>176</v>
      </c>
      <c r="DA842" s="41" t="s">
        <v>173</v>
      </c>
      <c r="DB842" s="41" t="s">
        <v>107</v>
      </c>
      <c r="DC842" s="41" t="s">
        <v>107</v>
      </c>
      <c r="DD842" s="332">
        <v>15104283</v>
      </c>
      <c r="DE842" s="43">
        <v>1</v>
      </c>
      <c r="DF842" s="390">
        <v>1</v>
      </c>
      <c r="DG842" s="310"/>
      <c r="DI842" s="279" t="str" cm="1">
        <f t="array" ref="DI842">+IF(AND(C842&lt;&gt;"Vehículos Eléctricos",C842&lt;&gt;"Vehículos Híbridos",AD842="PERCENTIL 50"),
     IF(VLOOKUP(_xlfn.TEXTJOIN("_",FALSE,C842:E842),BD_Perc!$A:$P,_xlfn.IFS(BD!AE842="Intervalo de precio 1",12,BD!AE842="Intervalo de precio 2",13),FALSE)&lt;=1,
     VLOOKUP(_xlfn.TEXTJOIN("_",FALSE,C842:E842),BD_Perc!$A:$P,16,FALSE),"Ok P50"),
     "Ok P30/70 ó Híbrido/Eléctrico")</f>
        <v>Ok P30/70 ó Híbrido/Eléctrico</v>
      </c>
      <c r="DJ842" s="279" t="str">
        <f t="shared" si="79"/>
        <v>Vehículos Convencionales_Automóviles_Hatchback</v>
      </c>
      <c r="DK842" s="331">
        <f t="shared" si="83"/>
        <v>74250000</v>
      </c>
      <c r="DL842" s="326"/>
    </row>
    <row r="843" spans="1:116" ht="25.5">
      <c r="A843" s="28">
        <v>838</v>
      </c>
      <c r="B843" s="29" t="s">
        <v>254</v>
      </c>
      <c r="C843" s="29" t="s">
        <v>0</v>
      </c>
      <c r="D843" s="29" t="s">
        <v>105</v>
      </c>
      <c r="E843" s="42" t="s">
        <v>106</v>
      </c>
      <c r="F843" s="42" t="s">
        <v>107</v>
      </c>
      <c r="G843" s="30" t="s">
        <v>1775</v>
      </c>
      <c r="H843" s="42" t="s">
        <v>1776</v>
      </c>
      <c r="I843" s="28">
        <v>8801047</v>
      </c>
      <c r="J843" s="28" t="s">
        <v>1777</v>
      </c>
      <c r="K843" s="31" t="s">
        <v>111</v>
      </c>
      <c r="L843" s="32">
        <v>47</v>
      </c>
      <c r="M843" s="28" t="s">
        <v>107</v>
      </c>
      <c r="N843" s="34">
        <v>38500000</v>
      </c>
      <c r="O843" s="34">
        <f>+IFERROR(VLOOKUP(I843,Precio_Fasecolda!A:C,3,FALSE),IFERROR(VLOOKUP(I843,Precio_Fasecolda!B:C,2,FALSE),N843))</f>
        <v>38500000</v>
      </c>
      <c r="P843" s="34">
        <f t="shared" si="80"/>
        <v>0</v>
      </c>
      <c r="Q843" s="33" t="s">
        <v>107</v>
      </c>
      <c r="R843" s="28" t="s">
        <v>2415</v>
      </c>
      <c r="S843" s="28" t="s">
        <v>112</v>
      </c>
      <c r="T843" s="28" t="s">
        <v>107</v>
      </c>
      <c r="U843" s="28" t="s">
        <v>107</v>
      </c>
      <c r="V843" s="42" t="s">
        <v>107</v>
      </c>
      <c r="W843" s="28" t="s">
        <v>107</v>
      </c>
      <c r="X843" s="28" t="s">
        <v>107</v>
      </c>
      <c r="Y843" s="28" t="str">
        <f t="shared" si="81"/>
        <v>N.A.</v>
      </c>
      <c r="Z843" s="292">
        <f t="shared" si="78"/>
        <v>38115000</v>
      </c>
      <c r="AA843" s="28" cm="1">
        <f t="array" aca="1" ref="AA843" ca="1">_xlfn.IFS(DK843&lt;$DK$4,1,AND(DK843&gt;=$DK$4,DK843&lt;=$AA$4),2,DK843&gt;$AA$4,3)</f>
        <v>2</v>
      </c>
      <c r="AB843" s="28" t="s">
        <v>2335</v>
      </c>
      <c r="AC843" s="28" t="str" cm="1">
        <f t="array" ref="AC843">IF(AB843="PERCENTIL 30","",_xlfn.IFS(DK843&lt;$AC$4,1,DK843&gt;$AC$4,2))</f>
        <v/>
      </c>
      <c r="AD843" s="28" t="str">
        <f>+IFERROR(VLOOKUP(_xlfn.TEXTJOIN("_", FALSE, C843:E843), BD_Perc!$A:$O, 15, FALSE),"Segmentación no encontrada o vehículo inactivo")</f>
        <v>PERCENTIL 30-70</v>
      </c>
      <c r="AE843" s="28" t="str" cm="1">
        <f t="array" ref="AE843">_xlfn.IFS(
    AD843 = "PERCENTIL 50",
    _xlfn.IFS(
        BD!DK843 &lt; VLOOKUP(_xlfn.TEXTJOIN("_", FALSE, C843:E843), BD_Perc!$A:$O, 11, FALSE), "Intervalo de precio 1",
        BD!DK843 &gt;= VLOOKUP(_xlfn.TEXTJOIN("_", FALSE, C843:E843), BD_Perc!$A:$O, 11, FALSE), "Intervalo de precio 2"
    ),
    AD843 = "PERCENTIL 30-70",
    _xlfn.IFS(
        BD!DK843 &lt; VLOOKUP(_xlfn.TEXTJOIN("_", FALSE, C843:E843), BD_Perc!$A:$O, 6, FALSE), "Intervalo de precio 1",
        BD!DK843 &lt; VLOOKUP(_xlfn.TEXTJOIN("_", FALSE, C843:E843), BD_Perc!$A:$O, 7, FALSE), "Intervalo de precio 2",
        BD!DK843 &gt;= VLOOKUP(_xlfn.TEXTJOIN("_", FALSE, C843:E843), BD_Perc!$A:$O, 7, FALSE), "Intervalo de precio 3"
    ),
    AD843="Segmentación no encontrada o vehículo inactivo","Segmentación no encontrada o vehículo inactivo"
)</f>
        <v>Intervalo de precio 1</v>
      </c>
      <c r="AF843" s="57" t="s">
        <v>2412</v>
      </c>
      <c r="AG843" s="35" t="b">
        <f t="shared" si="82"/>
        <v>1</v>
      </c>
      <c r="AH843" s="207">
        <v>0.01</v>
      </c>
      <c r="AI843" s="207">
        <v>0.01</v>
      </c>
      <c r="AJ843" s="207">
        <v>0.01</v>
      </c>
      <c r="AK843" s="207">
        <v>0.01</v>
      </c>
      <c r="AL843" s="207">
        <v>1.4999999999999999E-2</v>
      </c>
      <c r="AM843" s="207">
        <v>1.4999999999999999E-2</v>
      </c>
      <c r="AN843" s="28" t="s">
        <v>113</v>
      </c>
      <c r="AO843" s="28" t="s">
        <v>113</v>
      </c>
      <c r="AP843" s="28" t="s">
        <v>113</v>
      </c>
      <c r="AQ843" s="37">
        <v>1</v>
      </c>
      <c r="AR843" s="38">
        <v>15287736</v>
      </c>
      <c r="AS843" s="38">
        <v>550358</v>
      </c>
      <c r="AT843" s="38">
        <v>1161868</v>
      </c>
      <c r="AU843" s="38" t="s">
        <v>107</v>
      </c>
      <c r="AV843" s="38" t="s">
        <v>107</v>
      </c>
      <c r="AW843" s="38">
        <v>11007170</v>
      </c>
      <c r="AX843" s="38">
        <v>794963</v>
      </c>
      <c r="AY843" s="38">
        <v>1284169</v>
      </c>
      <c r="AZ843" s="38">
        <v>489208</v>
      </c>
      <c r="BA843" s="38" t="s">
        <v>107</v>
      </c>
      <c r="BB843" s="38" t="s">
        <v>107</v>
      </c>
      <c r="BC843" s="38" t="s">
        <v>107</v>
      </c>
      <c r="BD843" s="38" t="s">
        <v>107</v>
      </c>
      <c r="BE843" s="38" t="s">
        <v>107</v>
      </c>
      <c r="BF843" s="38" t="s">
        <v>107</v>
      </c>
      <c r="BG843" s="38">
        <v>3057548</v>
      </c>
      <c r="BH843" s="38">
        <v>3057548</v>
      </c>
      <c r="BI843" s="38">
        <v>3057548</v>
      </c>
      <c r="BJ843" s="38">
        <v>3057548</v>
      </c>
      <c r="BK843" s="38" t="s">
        <v>107</v>
      </c>
      <c r="BL843" s="38">
        <v>1589924</v>
      </c>
      <c r="BM843" s="38">
        <v>1100717</v>
      </c>
      <c r="BN843" s="38">
        <v>1834529</v>
      </c>
      <c r="BO843" s="38">
        <v>3913660</v>
      </c>
      <c r="BP843" s="38">
        <v>7705019</v>
      </c>
      <c r="BQ843" s="38">
        <v>281294</v>
      </c>
      <c r="BR843" s="38">
        <v>4280567</v>
      </c>
      <c r="BS843" s="38">
        <v>1039566</v>
      </c>
      <c r="BT843" s="38" t="s">
        <v>107</v>
      </c>
      <c r="BU843" s="38" t="s">
        <v>107</v>
      </c>
      <c r="BV843" s="38" t="s">
        <v>107</v>
      </c>
      <c r="BW843" s="38">
        <v>4280567</v>
      </c>
      <c r="BX843" s="38">
        <v>305755</v>
      </c>
      <c r="BY843" s="38">
        <v>3057548</v>
      </c>
      <c r="BZ843" s="38">
        <v>10395661</v>
      </c>
      <c r="CA843" s="38" t="s">
        <v>107</v>
      </c>
      <c r="CB843" s="38">
        <v>1345321</v>
      </c>
      <c r="CC843" s="330">
        <v>0</v>
      </c>
      <c r="CD843" s="38">
        <v>0</v>
      </c>
      <c r="CE843" s="38">
        <v>6115094</v>
      </c>
      <c r="CF843" s="38">
        <v>8561132</v>
      </c>
      <c r="CG843" s="38">
        <v>12230189</v>
      </c>
      <c r="CH843" s="85" t="s">
        <v>114</v>
      </c>
      <c r="CI843" s="85" t="s">
        <v>114</v>
      </c>
      <c r="CJ843" s="85" t="s">
        <v>114</v>
      </c>
      <c r="CK843" s="85" t="s">
        <v>113</v>
      </c>
      <c r="CL843" s="85" t="s">
        <v>113</v>
      </c>
      <c r="CM843" s="85" t="s">
        <v>113</v>
      </c>
      <c r="CN843" s="85" t="s">
        <v>114</v>
      </c>
      <c r="CO843" s="42" t="s">
        <v>107</v>
      </c>
      <c r="CP843" s="85" t="s">
        <v>107</v>
      </c>
      <c r="CQ843" s="85" t="s">
        <v>107</v>
      </c>
      <c r="CR843" s="85" t="s">
        <v>107</v>
      </c>
      <c r="CS843" s="85" t="s">
        <v>107</v>
      </c>
      <c r="CT843" s="85" t="s">
        <v>107</v>
      </c>
      <c r="CU843" s="85" t="s">
        <v>107</v>
      </c>
      <c r="CV843" s="41" t="s">
        <v>107</v>
      </c>
      <c r="CW843" s="41" t="s">
        <v>107</v>
      </c>
      <c r="CX843" s="41" t="s">
        <v>107</v>
      </c>
      <c r="CY843" s="41" t="s">
        <v>107</v>
      </c>
      <c r="CZ843" s="41" t="s">
        <v>107</v>
      </c>
      <c r="DA843" s="41" t="s">
        <v>107</v>
      </c>
      <c r="DB843" s="41" t="s">
        <v>107</v>
      </c>
      <c r="DC843" s="41" t="s">
        <v>107</v>
      </c>
      <c r="DD843" s="332">
        <v>15899245</v>
      </c>
      <c r="DE843" s="43">
        <v>1</v>
      </c>
      <c r="DF843" s="390">
        <v>1</v>
      </c>
      <c r="DG843" s="310"/>
      <c r="DI843" s="279" t="str" cm="1">
        <f t="array" ref="DI843">+IF(AND(C843&lt;&gt;"Vehículos Eléctricos",C843&lt;&gt;"Vehículos Híbridos",AD843="PERCENTIL 50"),
     IF(VLOOKUP(_xlfn.TEXTJOIN("_",FALSE,C843:E843),BD_Perc!$A:$P,_xlfn.IFS(BD!AE843="Intervalo de precio 1",12,BD!AE843="Intervalo de precio 2",13),FALSE)&lt;=1,
     VLOOKUP(_xlfn.TEXTJOIN("_",FALSE,C843:E843),BD_Perc!$A:$P,16,FALSE),"Ok P50"),
     "Ok P30/70 ó Híbrido/Eléctrico")</f>
        <v>Ok P30/70 ó Híbrido/Eléctrico</v>
      </c>
      <c r="DJ843" s="279" t="str">
        <f t="shared" si="79"/>
        <v>Vehículos Convencionales_Automóviles_Hatchback</v>
      </c>
      <c r="DK843" s="331">
        <f t="shared" si="83"/>
        <v>38115000</v>
      </c>
      <c r="DL843" s="326"/>
    </row>
    <row r="844" spans="1:116" ht="25.5">
      <c r="A844" s="28">
        <v>839</v>
      </c>
      <c r="B844" s="29" t="s">
        <v>254</v>
      </c>
      <c r="C844" s="29" t="s">
        <v>0</v>
      </c>
      <c r="D844" s="29" t="s">
        <v>105</v>
      </c>
      <c r="E844" s="42" t="s">
        <v>106</v>
      </c>
      <c r="F844" s="42" t="s">
        <v>107</v>
      </c>
      <c r="G844" s="30" t="s">
        <v>1778</v>
      </c>
      <c r="H844" s="42" t="s">
        <v>1776</v>
      </c>
      <c r="I844" s="28">
        <v>8801046</v>
      </c>
      <c r="J844" s="28" t="s">
        <v>1779</v>
      </c>
      <c r="K844" s="31" t="s">
        <v>111</v>
      </c>
      <c r="L844" s="32">
        <v>47</v>
      </c>
      <c r="M844" s="28" t="s">
        <v>107</v>
      </c>
      <c r="N844" s="34">
        <v>42200000</v>
      </c>
      <c r="O844" s="34">
        <f>+IFERROR(VLOOKUP(I844,Precio_Fasecolda!A:C,3,FALSE),IFERROR(VLOOKUP(I844,Precio_Fasecolda!B:C,2,FALSE),N844))</f>
        <v>42200000</v>
      </c>
      <c r="P844" s="34">
        <f t="shared" si="80"/>
        <v>0</v>
      </c>
      <c r="Q844" s="33" t="s">
        <v>107</v>
      </c>
      <c r="R844" s="28" t="s">
        <v>2415</v>
      </c>
      <c r="S844" s="28" t="s">
        <v>112</v>
      </c>
      <c r="T844" s="28" t="s">
        <v>107</v>
      </c>
      <c r="U844" s="28" t="s">
        <v>107</v>
      </c>
      <c r="V844" s="42" t="s">
        <v>107</v>
      </c>
      <c r="W844" s="28" t="s">
        <v>107</v>
      </c>
      <c r="X844" s="28" t="s">
        <v>107</v>
      </c>
      <c r="Y844" s="28" t="str">
        <f t="shared" si="81"/>
        <v>N.A.</v>
      </c>
      <c r="Z844" s="292">
        <f t="shared" si="78"/>
        <v>41778000</v>
      </c>
      <c r="AA844" s="28" cm="1">
        <f t="array" aca="1" ref="AA844" ca="1">_xlfn.IFS(DK844&lt;$DK$4,1,AND(DK844&gt;=$DK$4,DK844&lt;=$AA$4),2,DK844&gt;$AA$4,3)</f>
        <v>2</v>
      </c>
      <c r="AB844" s="28" t="s">
        <v>2335</v>
      </c>
      <c r="AC844" s="28" t="str" cm="1">
        <f t="array" ref="AC844">IF(AB844="PERCENTIL 30","",_xlfn.IFS(DK844&lt;$AC$4,1,DK844&gt;$AC$4,2))</f>
        <v/>
      </c>
      <c r="AD844" s="28" t="str">
        <f>+IFERROR(VLOOKUP(_xlfn.TEXTJOIN("_", FALSE, C844:E844), BD_Perc!$A:$O, 15, FALSE),"Segmentación no encontrada o vehículo inactivo")</f>
        <v>PERCENTIL 30-70</v>
      </c>
      <c r="AE844" s="28" t="str" cm="1">
        <f t="array" ref="AE844">_xlfn.IFS(
    AD844 = "PERCENTIL 50",
    _xlfn.IFS(
        BD!DK844 &lt; VLOOKUP(_xlfn.TEXTJOIN("_", FALSE, C844:E844), BD_Perc!$A:$O, 11, FALSE), "Intervalo de precio 1",
        BD!DK844 &gt;= VLOOKUP(_xlfn.TEXTJOIN("_", FALSE, C844:E844), BD_Perc!$A:$O, 11, FALSE), "Intervalo de precio 2"
    ),
    AD844 = "PERCENTIL 30-70",
    _xlfn.IFS(
        BD!DK844 &lt; VLOOKUP(_xlfn.TEXTJOIN("_", FALSE, C844:E844), BD_Perc!$A:$O, 6, FALSE), "Intervalo de precio 1",
        BD!DK844 &lt; VLOOKUP(_xlfn.TEXTJOIN("_", FALSE, C844:E844), BD_Perc!$A:$O, 7, FALSE), "Intervalo de precio 2",
        BD!DK844 &gt;= VLOOKUP(_xlfn.TEXTJOIN("_", FALSE, C844:E844), BD_Perc!$A:$O, 7, FALSE), "Intervalo de precio 3"
    ),
    AD844="Segmentación no encontrada o vehículo inactivo","Segmentación no encontrada o vehículo inactivo"
)</f>
        <v>Intervalo de precio 1</v>
      </c>
      <c r="AF844" s="57" t="s">
        <v>2412</v>
      </c>
      <c r="AG844" s="35" t="b">
        <f t="shared" si="82"/>
        <v>1</v>
      </c>
      <c r="AH844" s="207">
        <v>0.01</v>
      </c>
      <c r="AI844" s="207">
        <v>0.01</v>
      </c>
      <c r="AJ844" s="207">
        <v>0.01</v>
      </c>
      <c r="AK844" s="207">
        <v>0.01</v>
      </c>
      <c r="AL844" s="207">
        <v>1.4999999999999999E-2</v>
      </c>
      <c r="AM844" s="207">
        <v>1.4999999999999999E-2</v>
      </c>
      <c r="AN844" s="28" t="s">
        <v>113</v>
      </c>
      <c r="AO844" s="28" t="s">
        <v>113</v>
      </c>
      <c r="AP844" s="28" t="s">
        <v>113</v>
      </c>
      <c r="AQ844" s="37">
        <v>1</v>
      </c>
      <c r="AR844" s="38">
        <v>15287736</v>
      </c>
      <c r="AS844" s="38">
        <v>550358</v>
      </c>
      <c r="AT844" s="38">
        <v>1161868</v>
      </c>
      <c r="AU844" s="38" t="s">
        <v>107</v>
      </c>
      <c r="AV844" s="38" t="s">
        <v>107</v>
      </c>
      <c r="AW844" s="38">
        <v>11007170</v>
      </c>
      <c r="AX844" s="38">
        <v>794963</v>
      </c>
      <c r="AY844" s="38">
        <v>1284169</v>
      </c>
      <c r="AZ844" s="38">
        <v>489208</v>
      </c>
      <c r="BA844" s="38" t="s">
        <v>107</v>
      </c>
      <c r="BB844" s="38" t="s">
        <v>107</v>
      </c>
      <c r="BC844" s="38" t="s">
        <v>107</v>
      </c>
      <c r="BD844" s="38" t="s">
        <v>107</v>
      </c>
      <c r="BE844" s="38" t="s">
        <v>107</v>
      </c>
      <c r="BF844" s="38" t="s">
        <v>107</v>
      </c>
      <c r="BG844" s="38">
        <v>3057548</v>
      </c>
      <c r="BH844" s="38">
        <v>3057548</v>
      </c>
      <c r="BI844" s="38">
        <v>3057548</v>
      </c>
      <c r="BJ844" s="38">
        <v>3057548</v>
      </c>
      <c r="BK844" s="38" t="s">
        <v>107</v>
      </c>
      <c r="BL844" s="38">
        <v>1589924</v>
      </c>
      <c r="BM844" s="38">
        <v>1100717</v>
      </c>
      <c r="BN844" s="38">
        <v>1834529</v>
      </c>
      <c r="BO844" s="38">
        <v>3913660</v>
      </c>
      <c r="BP844" s="38">
        <v>7705019</v>
      </c>
      <c r="BQ844" s="38">
        <v>281294</v>
      </c>
      <c r="BR844" s="38">
        <v>4280567</v>
      </c>
      <c r="BS844" s="38">
        <v>1039566</v>
      </c>
      <c r="BT844" s="38" t="s">
        <v>107</v>
      </c>
      <c r="BU844" s="38" t="s">
        <v>107</v>
      </c>
      <c r="BV844" s="38" t="s">
        <v>107</v>
      </c>
      <c r="BW844" s="38">
        <v>4280567</v>
      </c>
      <c r="BX844" s="38">
        <v>305755</v>
      </c>
      <c r="BY844" s="38">
        <v>3057548</v>
      </c>
      <c r="BZ844" s="38">
        <v>10395661</v>
      </c>
      <c r="CA844" s="38" t="s">
        <v>107</v>
      </c>
      <c r="CB844" s="38">
        <v>1345321</v>
      </c>
      <c r="CC844" s="330">
        <v>0</v>
      </c>
      <c r="CD844" s="38">
        <v>0</v>
      </c>
      <c r="CE844" s="38">
        <v>6115094</v>
      </c>
      <c r="CF844" s="38">
        <v>8561132</v>
      </c>
      <c r="CG844" s="38">
        <v>12230189</v>
      </c>
      <c r="CH844" s="85" t="s">
        <v>114</v>
      </c>
      <c r="CI844" s="85" t="s">
        <v>114</v>
      </c>
      <c r="CJ844" s="85" t="s">
        <v>114</v>
      </c>
      <c r="CK844" s="85" t="s">
        <v>113</v>
      </c>
      <c r="CL844" s="85" t="s">
        <v>113</v>
      </c>
      <c r="CM844" s="85" t="s">
        <v>113</v>
      </c>
      <c r="CN844" s="85" t="s">
        <v>114</v>
      </c>
      <c r="CO844" s="42" t="s">
        <v>107</v>
      </c>
      <c r="CP844" s="85" t="s">
        <v>107</v>
      </c>
      <c r="CQ844" s="85" t="s">
        <v>107</v>
      </c>
      <c r="CR844" s="85" t="s">
        <v>107</v>
      </c>
      <c r="CS844" s="85" t="s">
        <v>107</v>
      </c>
      <c r="CT844" s="85" t="s">
        <v>107</v>
      </c>
      <c r="CU844" s="85" t="s">
        <v>107</v>
      </c>
      <c r="CV844" s="41" t="s">
        <v>107</v>
      </c>
      <c r="CW844" s="41" t="s">
        <v>107</v>
      </c>
      <c r="CX844" s="41" t="s">
        <v>107</v>
      </c>
      <c r="CY844" s="41" t="s">
        <v>107</v>
      </c>
      <c r="CZ844" s="41" t="s">
        <v>107</v>
      </c>
      <c r="DA844" s="41" t="s">
        <v>107</v>
      </c>
      <c r="DB844" s="41" t="s">
        <v>107</v>
      </c>
      <c r="DC844" s="41" t="s">
        <v>107</v>
      </c>
      <c r="DD844" s="332">
        <v>15899245</v>
      </c>
      <c r="DE844" s="43">
        <v>1</v>
      </c>
      <c r="DF844" s="390">
        <v>1</v>
      </c>
      <c r="DG844" s="310"/>
      <c r="DI844" s="279" t="str" cm="1">
        <f t="array" ref="DI844">+IF(AND(C844&lt;&gt;"Vehículos Eléctricos",C844&lt;&gt;"Vehículos Híbridos",AD844="PERCENTIL 50"),
     IF(VLOOKUP(_xlfn.TEXTJOIN("_",FALSE,C844:E844),BD_Perc!$A:$P,_xlfn.IFS(BD!AE844="Intervalo de precio 1",12,BD!AE844="Intervalo de precio 2",13),FALSE)&lt;=1,
     VLOOKUP(_xlfn.TEXTJOIN("_",FALSE,C844:E844),BD_Perc!$A:$P,16,FALSE),"Ok P50"),
     "Ok P30/70 ó Híbrido/Eléctrico")</f>
        <v>Ok P30/70 ó Híbrido/Eléctrico</v>
      </c>
      <c r="DJ844" s="279" t="str">
        <f t="shared" si="79"/>
        <v>Vehículos Convencionales_Automóviles_Hatchback</v>
      </c>
      <c r="DK844" s="331">
        <f t="shared" si="83"/>
        <v>41778000</v>
      </c>
      <c r="DL844" s="326"/>
    </row>
    <row r="845" spans="1:116" ht="25.5">
      <c r="A845" s="28">
        <v>840</v>
      </c>
      <c r="B845" s="29" t="s">
        <v>254</v>
      </c>
      <c r="C845" s="29" t="s">
        <v>0</v>
      </c>
      <c r="D845" s="29" t="s">
        <v>105</v>
      </c>
      <c r="E845" s="42" t="s">
        <v>106</v>
      </c>
      <c r="F845" s="42" t="s">
        <v>107</v>
      </c>
      <c r="G845" s="30" t="s">
        <v>1780</v>
      </c>
      <c r="H845" s="42" t="s">
        <v>1776</v>
      </c>
      <c r="I845" s="28">
        <v>8801041</v>
      </c>
      <c r="J845" s="28" t="s">
        <v>1781</v>
      </c>
      <c r="K845" s="31" t="s">
        <v>111</v>
      </c>
      <c r="L845" s="32">
        <v>96</v>
      </c>
      <c r="M845" s="28" t="s">
        <v>107</v>
      </c>
      <c r="N845" s="34">
        <v>64700000</v>
      </c>
      <c r="O845" s="34">
        <f>+IFERROR(VLOOKUP(I845,Precio_Fasecolda!A:C,3,FALSE),IFERROR(VLOOKUP(I845,Precio_Fasecolda!B:C,2,FALSE),N845))</f>
        <v>64700000</v>
      </c>
      <c r="P845" s="34">
        <f t="shared" si="80"/>
        <v>0</v>
      </c>
      <c r="Q845" s="33" t="s">
        <v>107</v>
      </c>
      <c r="R845" s="28" t="s">
        <v>2415</v>
      </c>
      <c r="S845" s="28" t="s">
        <v>112</v>
      </c>
      <c r="T845" s="28" t="s">
        <v>107</v>
      </c>
      <c r="U845" s="28" t="s">
        <v>107</v>
      </c>
      <c r="V845" s="42" t="s">
        <v>107</v>
      </c>
      <c r="W845" s="28" t="s">
        <v>107</v>
      </c>
      <c r="X845" s="28" t="s">
        <v>107</v>
      </c>
      <c r="Y845" s="28" t="str">
        <f t="shared" si="81"/>
        <v>N.A.</v>
      </c>
      <c r="Z845" s="292">
        <f t="shared" si="78"/>
        <v>64053000</v>
      </c>
      <c r="AA845" s="28" cm="1">
        <f t="array" aca="1" ref="AA845" ca="1">_xlfn.IFS(DK845&lt;$DK$4,1,AND(DK845&gt;=$DK$4,DK845&lt;=$AA$4),2,DK845&gt;$AA$4,3)</f>
        <v>2</v>
      </c>
      <c r="AB845" s="28" t="s">
        <v>2335</v>
      </c>
      <c r="AC845" s="28" t="str" cm="1">
        <f t="array" ref="AC845">IF(AB845="PERCENTIL 30","",_xlfn.IFS(DK845&lt;$AC$4,1,DK845&gt;$AC$4,2))</f>
        <v/>
      </c>
      <c r="AD845" s="28" t="str">
        <f>+IFERROR(VLOOKUP(_xlfn.TEXTJOIN("_", FALSE, C845:E845), BD_Perc!$A:$O, 15, FALSE),"Segmentación no encontrada o vehículo inactivo")</f>
        <v>PERCENTIL 30-70</v>
      </c>
      <c r="AE845" s="28" t="str" cm="1">
        <f t="array" ref="AE845">_xlfn.IFS(
    AD845 = "PERCENTIL 50",
    _xlfn.IFS(
        BD!DK845 &lt; VLOOKUP(_xlfn.TEXTJOIN("_", FALSE, C845:E845), BD_Perc!$A:$O, 11, FALSE), "Intervalo de precio 1",
        BD!DK845 &gt;= VLOOKUP(_xlfn.TEXTJOIN("_", FALSE, C845:E845), BD_Perc!$A:$O, 11, FALSE), "Intervalo de precio 2"
    ),
    AD845 = "PERCENTIL 30-70",
    _xlfn.IFS(
        BD!DK845 &lt; VLOOKUP(_xlfn.TEXTJOIN("_", FALSE, C845:E845), BD_Perc!$A:$O, 6, FALSE), "Intervalo de precio 1",
        BD!DK845 &lt; VLOOKUP(_xlfn.TEXTJOIN("_", FALSE, C845:E845), BD_Perc!$A:$O, 7, FALSE), "Intervalo de precio 2",
        BD!DK845 &gt;= VLOOKUP(_xlfn.TEXTJOIN("_", FALSE, C845:E845), BD_Perc!$A:$O, 7, FALSE), "Intervalo de precio 3"
    ),
    AD845="Segmentación no encontrada o vehículo inactivo","Segmentación no encontrada o vehículo inactivo"
)</f>
        <v>Intervalo de precio 2</v>
      </c>
      <c r="AF845" s="57" t="s">
        <v>2413</v>
      </c>
      <c r="AG845" s="35" t="b">
        <f t="shared" si="82"/>
        <v>1</v>
      </c>
      <c r="AH845" s="207">
        <v>0.01</v>
      </c>
      <c r="AI845" s="207">
        <v>0.01</v>
      </c>
      <c r="AJ845" s="207">
        <v>0.01</v>
      </c>
      <c r="AK845" s="207">
        <v>0.01</v>
      </c>
      <c r="AL845" s="207">
        <v>1.4999999999999999E-2</v>
      </c>
      <c r="AM845" s="207">
        <v>1.4999999999999999E-2</v>
      </c>
      <c r="AN845" s="28" t="s">
        <v>113</v>
      </c>
      <c r="AO845" s="28" t="s">
        <v>113</v>
      </c>
      <c r="AP845" s="28" t="s">
        <v>113</v>
      </c>
      <c r="AQ845" s="37">
        <v>1</v>
      </c>
      <c r="AR845" s="38">
        <v>15287736</v>
      </c>
      <c r="AS845" s="38">
        <v>550358</v>
      </c>
      <c r="AT845" s="38">
        <v>1161868</v>
      </c>
      <c r="AU845" s="38" t="s">
        <v>107</v>
      </c>
      <c r="AV845" s="38" t="s">
        <v>107</v>
      </c>
      <c r="AW845" s="38">
        <v>11007170</v>
      </c>
      <c r="AX845" s="38">
        <v>794963</v>
      </c>
      <c r="AY845" s="38">
        <v>1284169</v>
      </c>
      <c r="AZ845" s="38">
        <v>489208</v>
      </c>
      <c r="BA845" s="38" t="s">
        <v>107</v>
      </c>
      <c r="BB845" s="38" t="s">
        <v>107</v>
      </c>
      <c r="BC845" s="38" t="s">
        <v>107</v>
      </c>
      <c r="BD845" s="38" t="s">
        <v>107</v>
      </c>
      <c r="BE845" s="38" t="s">
        <v>107</v>
      </c>
      <c r="BF845" s="38" t="s">
        <v>107</v>
      </c>
      <c r="BG845" s="38">
        <v>3057548</v>
      </c>
      <c r="BH845" s="38">
        <v>3057548</v>
      </c>
      <c r="BI845" s="38">
        <v>3057548</v>
      </c>
      <c r="BJ845" s="38">
        <v>3057548</v>
      </c>
      <c r="BK845" s="38" t="s">
        <v>107</v>
      </c>
      <c r="BL845" s="38">
        <v>1589924</v>
      </c>
      <c r="BM845" s="38">
        <v>1100717</v>
      </c>
      <c r="BN845" s="38">
        <v>1834529</v>
      </c>
      <c r="BO845" s="38">
        <v>3913660</v>
      </c>
      <c r="BP845" s="38">
        <v>7705019</v>
      </c>
      <c r="BQ845" s="38">
        <v>281294</v>
      </c>
      <c r="BR845" s="38">
        <v>4280567</v>
      </c>
      <c r="BS845" s="38">
        <v>1039566</v>
      </c>
      <c r="BT845" s="38" t="s">
        <v>107</v>
      </c>
      <c r="BU845" s="38" t="s">
        <v>107</v>
      </c>
      <c r="BV845" s="38" t="s">
        <v>107</v>
      </c>
      <c r="BW845" s="38">
        <v>4280567</v>
      </c>
      <c r="BX845" s="38">
        <v>305755</v>
      </c>
      <c r="BY845" s="38">
        <v>3057548</v>
      </c>
      <c r="BZ845" s="38">
        <v>10395661</v>
      </c>
      <c r="CA845" s="38" t="s">
        <v>107</v>
      </c>
      <c r="CB845" s="38">
        <v>1345321</v>
      </c>
      <c r="CC845" s="330">
        <v>0</v>
      </c>
      <c r="CD845" s="38">
        <v>0</v>
      </c>
      <c r="CE845" s="38">
        <v>6115094</v>
      </c>
      <c r="CF845" s="38">
        <v>8561132</v>
      </c>
      <c r="CG845" s="38">
        <v>12230189</v>
      </c>
      <c r="CH845" s="85" t="s">
        <v>114</v>
      </c>
      <c r="CI845" s="85" t="s">
        <v>114</v>
      </c>
      <c r="CJ845" s="85" t="s">
        <v>114</v>
      </c>
      <c r="CK845" s="85" t="s">
        <v>113</v>
      </c>
      <c r="CL845" s="85" t="s">
        <v>113</v>
      </c>
      <c r="CM845" s="85" t="s">
        <v>113</v>
      </c>
      <c r="CN845" s="85" t="s">
        <v>114</v>
      </c>
      <c r="CO845" s="42" t="s">
        <v>107</v>
      </c>
      <c r="CP845" s="85" t="s">
        <v>107</v>
      </c>
      <c r="CQ845" s="85" t="s">
        <v>107</v>
      </c>
      <c r="CR845" s="85" t="s">
        <v>107</v>
      </c>
      <c r="CS845" s="85" t="s">
        <v>107</v>
      </c>
      <c r="CT845" s="85" t="s">
        <v>107</v>
      </c>
      <c r="CU845" s="85" t="s">
        <v>107</v>
      </c>
      <c r="CV845" s="41" t="s">
        <v>107</v>
      </c>
      <c r="CW845" s="41" t="s">
        <v>107</v>
      </c>
      <c r="CX845" s="41" t="s">
        <v>107</v>
      </c>
      <c r="CY845" s="41" t="s">
        <v>107</v>
      </c>
      <c r="CZ845" s="41" t="s">
        <v>107</v>
      </c>
      <c r="DA845" s="41" t="s">
        <v>107</v>
      </c>
      <c r="DB845" s="41" t="s">
        <v>107</v>
      </c>
      <c r="DC845" s="41" t="s">
        <v>107</v>
      </c>
      <c r="DD845" s="332">
        <v>15899245</v>
      </c>
      <c r="DE845" s="43">
        <v>1</v>
      </c>
      <c r="DF845" s="390">
        <v>1</v>
      </c>
      <c r="DG845" s="310"/>
      <c r="DI845" s="279" t="str" cm="1">
        <f t="array" ref="DI845">+IF(AND(C845&lt;&gt;"Vehículos Eléctricos",C845&lt;&gt;"Vehículos Híbridos",AD845="PERCENTIL 50"),
     IF(VLOOKUP(_xlfn.TEXTJOIN("_",FALSE,C845:E845),BD_Perc!$A:$P,_xlfn.IFS(BD!AE845="Intervalo de precio 1",12,BD!AE845="Intervalo de precio 2",13),FALSE)&lt;=1,
     VLOOKUP(_xlfn.TEXTJOIN("_",FALSE,C845:E845),BD_Perc!$A:$P,16,FALSE),"Ok P50"),
     "Ok P30/70 ó Híbrido/Eléctrico")</f>
        <v>Ok P30/70 ó Híbrido/Eléctrico</v>
      </c>
      <c r="DJ845" s="279" t="str">
        <f t="shared" si="79"/>
        <v>Vehículos Convencionales_Automóviles_Hatchback</v>
      </c>
      <c r="DK845" s="331">
        <f t="shared" si="83"/>
        <v>64053000</v>
      </c>
      <c r="DL845" s="326"/>
    </row>
    <row r="846" spans="1:116" ht="25.5">
      <c r="A846" s="28">
        <v>841</v>
      </c>
      <c r="B846" s="29" t="s">
        <v>254</v>
      </c>
      <c r="C846" s="29" t="s">
        <v>0</v>
      </c>
      <c r="D846" s="29" t="s">
        <v>105</v>
      </c>
      <c r="E846" s="42" t="s">
        <v>106</v>
      </c>
      <c r="F846" s="42" t="s">
        <v>107</v>
      </c>
      <c r="G846" s="30" t="s">
        <v>1782</v>
      </c>
      <c r="H846" s="42" t="s">
        <v>1776</v>
      </c>
      <c r="I846" s="28">
        <v>8801042</v>
      </c>
      <c r="J846" s="28" t="s">
        <v>1783</v>
      </c>
      <c r="K846" s="31" t="s">
        <v>111</v>
      </c>
      <c r="L846" s="32">
        <v>96</v>
      </c>
      <c r="M846" s="28" t="s">
        <v>107</v>
      </c>
      <c r="N846" s="34">
        <v>86000000</v>
      </c>
      <c r="O846" s="34">
        <f>+IFERROR(VLOOKUP(I846,Precio_Fasecolda!A:C,3,FALSE),IFERROR(VLOOKUP(I846,Precio_Fasecolda!B:C,2,FALSE),N846))</f>
        <v>86000000</v>
      </c>
      <c r="P846" s="34">
        <f t="shared" si="80"/>
        <v>0</v>
      </c>
      <c r="Q846" s="33" t="s">
        <v>107</v>
      </c>
      <c r="R846" s="28" t="s">
        <v>2415</v>
      </c>
      <c r="S846" s="28" t="s">
        <v>112</v>
      </c>
      <c r="T846" s="28" t="s">
        <v>107</v>
      </c>
      <c r="U846" s="28" t="s">
        <v>107</v>
      </c>
      <c r="V846" s="42" t="s">
        <v>107</v>
      </c>
      <c r="W846" s="28" t="s">
        <v>107</v>
      </c>
      <c r="X846" s="28" t="s">
        <v>107</v>
      </c>
      <c r="Y846" s="28" t="str">
        <f t="shared" si="81"/>
        <v>N.A.</v>
      </c>
      <c r="Z846" s="292">
        <f t="shared" si="78"/>
        <v>85140000</v>
      </c>
      <c r="AA846" s="28" cm="1">
        <f t="array" aca="1" ref="AA846" ca="1">_xlfn.IFS(DK846&lt;$DK$4,1,AND(DK846&gt;=$DK$4,DK846&lt;=$AA$4),2,DK846&gt;$AA$4,3)</f>
        <v>2</v>
      </c>
      <c r="AB846" s="28" t="s">
        <v>2335</v>
      </c>
      <c r="AC846" s="28" t="str" cm="1">
        <f t="array" ref="AC846">IF(AB846="PERCENTIL 30","",_xlfn.IFS(DK846&lt;$AC$4,1,DK846&gt;$AC$4,2))</f>
        <v/>
      </c>
      <c r="AD846" s="28" t="str">
        <f>+IFERROR(VLOOKUP(_xlfn.TEXTJOIN("_", FALSE, C846:E846), BD_Perc!$A:$O, 15, FALSE),"Segmentación no encontrada o vehículo inactivo")</f>
        <v>PERCENTIL 30-70</v>
      </c>
      <c r="AE846" s="28" t="str" cm="1">
        <f t="array" ref="AE846">_xlfn.IFS(
    AD846 = "PERCENTIL 50",
    _xlfn.IFS(
        BD!DK846 &lt; VLOOKUP(_xlfn.TEXTJOIN("_", FALSE, C846:E846), BD_Perc!$A:$O, 11, FALSE), "Intervalo de precio 1",
        BD!DK846 &gt;= VLOOKUP(_xlfn.TEXTJOIN("_", FALSE, C846:E846), BD_Perc!$A:$O, 11, FALSE), "Intervalo de precio 2"
    ),
    AD846 = "PERCENTIL 30-70",
    _xlfn.IFS(
        BD!DK846 &lt; VLOOKUP(_xlfn.TEXTJOIN("_", FALSE, C846:E846), BD_Perc!$A:$O, 6, FALSE), "Intervalo de precio 1",
        BD!DK846 &lt; VLOOKUP(_xlfn.TEXTJOIN("_", FALSE, C846:E846), BD_Perc!$A:$O, 7, FALSE), "Intervalo de precio 2",
        BD!DK846 &gt;= VLOOKUP(_xlfn.TEXTJOIN("_", FALSE, C846:E846), BD_Perc!$A:$O, 7, FALSE), "Intervalo de precio 3"
    ),
    AD846="Segmentación no encontrada o vehículo inactivo","Segmentación no encontrada o vehículo inactivo"
)</f>
        <v>Intervalo de precio 3</v>
      </c>
      <c r="AF846" s="57" t="s">
        <v>2414</v>
      </c>
      <c r="AG846" s="35" t="b">
        <f t="shared" si="82"/>
        <v>1</v>
      </c>
      <c r="AH846" s="207">
        <v>0.01</v>
      </c>
      <c r="AI846" s="207">
        <v>0.01</v>
      </c>
      <c r="AJ846" s="207">
        <v>0.01</v>
      </c>
      <c r="AK846" s="207">
        <v>0.01</v>
      </c>
      <c r="AL846" s="207">
        <v>1.4999999999999999E-2</v>
      </c>
      <c r="AM846" s="207">
        <v>1.4999999999999999E-2</v>
      </c>
      <c r="AN846" s="28" t="s">
        <v>113</v>
      </c>
      <c r="AO846" s="28" t="s">
        <v>113</v>
      </c>
      <c r="AP846" s="28" t="s">
        <v>113</v>
      </c>
      <c r="AQ846" s="37">
        <v>1</v>
      </c>
      <c r="AR846" s="38">
        <v>15287736</v>
      </c>
      <c r="AS846" s="38">
        <v>550358</v>
      </c>
      <c r="AT846" s="38">
        <v>1161868</v>
      </c>
      <c r="AU846" s="38" t="s">
        <v>107</v>
      </c>
      <c r="AV846" s="38" t="s">
        <v>107</v>
      </c>
      <c r="AW846" s="38">
        <v>11007170</v>
      </c>
      <c r="AX846" s="38">
        <v>794963</v>
      </c>
      <c r="AY846" s="38">
        <v>1284169</v>
      </c>
      <c r="AZ846" s="38">
        <v>489208</v>
      </c>
      <c r="BA846" s="38" t="s">
        <v>107</v>
      </c>
      <c r="BB846" s="38" t="s">
        <v>107</v>
      </c>
      <c r="BC846" s="38" t="s">
        <v>107</v>
      </c>
      <c r="BD846" s="38" t="s">
        <v>107</v>
      </c>
      <c r="BE846" s="38" t="s">
        <v>107</v>
      </c>
      <c r="BF846" s="38" t="s">
        <v>107</v>
      </c>
      <c r="BG846" s="38">
        <v>3057548</v>
      </c>
      <c r="BH846" s="38">
        <v>3057548</v>
      </c>
      <c r="BI846" s="38">
        <v>3057548</v>
      </c>
      <c r="BJ846" s="38">
        <v>3057548</v>
      </c>
      <c r="BK846" s="38" t="s">
        <v>107</v>
      </c>
      <c r="BL846" s="38">
        <v>1589924</v>
      </c>
      <c r="BM846" s="38">
        <v>1100717</v>
      </c>
      <c r="BN846" s="38">
        <v>1834529</v>
      </c>
      <c r="BO846" s="38">
        <v>3913660</v>
      </c>
      <c r="BP846" s="38">
        <v>7705019</v>
      </c>
      <c r="BQ846" s="38">
        <v>281294</v>
      </c>
      <c r="BR846" s="38">
        <v>4280567</v>
      </c>
      <c r="BS846" s="38">
        <v>1039566</v>
      </c>
      <c r="BT846" s="38" t="s">
        <v>107</v>
      </c>
      <c r="BU846" s="38" t="s">
        <v>107</v>
      </c>
      <c r="BV846" s="38" t="s">
        <v>107</v>
      </c>
      <c r="BW846" s="38">
        <v>4280567</v>
      </c>
      <c r="BX846" s="38">
        <v>305755</v>
      </c>
      <c r="BY846" s="38">
        <v>3057548</v>
      </c>
      <c r="BZ846" s="38">
        <v>10395661</v>
      </c>
      <c r="CA846" s="38" t="s">
        <v>107</v>
      </c>
      <c r="CB846" s="38">
        <v>1345321</v>
      </c>
      <c r="CC846" s="330">
        <v>0</v>
      </c>
      <c r="CD846" s="38">
        <v>0</v>
      </c>
      <c r="CE846" s="38">
        <v>6115094</v>
      </c>
      <c r="CF846" s="38">
        <v>8561132</v>
      </c>
      <c r="CG846" s="38">
        <v>12230189</v>
      </c>
      <c r="CH846" s="85" t="s">
        <v>114</v>
      </c>
      <c r="CI846" s="85" t="s">
        <v>114</v>
      </c>
      <c r="CJ846" s="85" t="s">
        <v>114</v>
      </c>
      <c r="CK846" s="85" t="s">
        <v>113</v>
      </c>
      <c r="CL846" s="85" t="s">
        <v>113</v>
      </c>
      <c r="CM846" s="85" t="s">
        <v>113</v>
      </c>
      <c r="CN846" s="85" t="s">
        <v>114</v>
      </c>
      <c r="CO846" s="42" t="s">
        <v>107</v>
      </c>
      <c r="CP846" s="85" t="s">
        <v>107</v>
      </c>
      <c r="CQ846" s="85" t="s">
        <v>107</v>
      </c>
      <c r="CR846" s="85" t="s">
        <v>107</v>
      </c>
      <c r="CS846" s="85" t="s">
        <v>107</v>
      </c>
      <c r="CT846" s="85" t="s">
        <v>107</v>
      </c>
      <c r="CU846" s="85" t="s">
        <v>107</v>
      </c>
      <c r="CV846" s="41" t="s">
        <v>107</v>
      </c>
      <c r="CW846" s="41" t="s">
        <v>107</v>
      </c>
      <c r="CX846" s="41" t="s">
        <v>107</v>
      </c>
      <c r="CY846" s="41" t="s">
        <v>107</v>
      </c>
      <c r="CZ846" s="41" t="s">
        <v>107</v>
      </c>
      <c r="DA846" s="41" t="s">
        <v>107</v>
      </c>
      <c r="DB846" s="41" t="s">
        <v>107</v>
      </c>
      <c r="DC846" s="41" t="s">
        <v>107</v>
      </c>
      <c r="DD846" s="332">
        <v>15899245</v>
      </c>
      <c r="DE846" s="43">
        <v>1</v>
      </c>
      <c r="DF846" s="390">
        <v>1</v>
      </c>
      <c r="DG846" s="310"/>
      <c r="DI846" s="279" t="str" cm="1">
        <f t="array" ref="DI846">+IF(AND(C846&lt;&gt;"Vehículos Eléctricos",C846&lt;&gt;"Vehículos Híbridos",AD846="PERCENTIL 50"),
     IF(VLOOKUP(_xlfn.TEXTJOIN("_",FALSE,C846:E846),BD_Perc!$A:$P,_xlfn.IFS(BD!AE846="Intervalo de precio 1",12,BD!AE846="Intervalo de precio 2",13),FALSE)&lt;=1,
     VLOOKUP(_xlfn.TEXTJOIN("_",FALSE,C846:E846),BD_Perc!$A:$P,16,FALSE),"Ok P50"),
     "Ok P30/70 ó Híbrido/Eléctrico")</f>
        <v>Ok P30/70 ó Híbrido/Eléctrico</v>
      </c>
      <c r="DJ846" s="279" t="str">
        <f t="shared" si="79"/>
        <v>Vehículos Convencionales_Automóviles_Hatchback</v>
      </c>
      <c r="DK846" s="331">
        <f t="shared" si="83"/>
        <v>85140000</v>
      </c>
      <c r="DL846" s="326"/>
    </row>
    <row r="847" spans="1:116" ht="25.5">
      <c r="A847" s="28">
        <v>842</v>
      </c>
      <c r="B847" s="29" t="s">
        <v>254</v>
      </c>
      <c r="C847" s="29" t="s">
        <v>0</v>
      </c>
      <c r="D847" s="29" t="s">
        <v>105</v>
      </c>
      <c r="E847" s="42" t="s">
        <v>106</v>
      </c>
      <c r="F847" s="42" t="s">
        <v>107</v>
      </c>
      <c r="G847" s="30" t="s">
        <v>1784</v>
      </c>
      <c r="H847" s="42" t="s">
        <v>1776</v>
      </c>
      <c r="I847" s="28">
        <v>8801055</v>
      </c>
      <c r="J847" s="28" t="s">
        <v>1785</v>
      </c>
      <c r="K847" s="31" t="s">
        <v>111</v>
      </c>
      <c r="L847" s="32">
        <v>67</v>
      </c>
      <c r="M847" s="28" t="s">
        <v>107</v>
      </c>
      <c r="N847" s="34">
        <v>55600000</v>
      </c>
      <c r="O847" s="34">
        <f>+IFERROR(VLOOKUP(I847,Precio_Fasecolda!A:C,3,FALSE),IFERROR(VLOOKUP(I847,Precio_Fasecolda!B:C,2,FALSE),N847))</f>
        <v>55600000</v>
      </c>
      <c r="P847" s="34">
        <f t="shared" si="80"/>
        <v>0</v>
      </c>
      <c r="Q847" s="33" t="s">
        <v>107</v>
      </c>
      <c r="R847" s="28" t="s">
        <v>2415</v>
      </c>
      <c r="S847" s="28" t="s">
        <v>112</v>
      </c>
      <c r="T847" s="28" t="s">
        <v>107</v>
      </c>
      <c r="U847" s="28" t="s">
        <v>107</v>
      </c>
      <c r="V847" s="42" t="s">
        <v>107</v>
      </c>
      <c r="W847" s="28" t="s">
        <v>107</v>
      </c>
      <c r="X847" s="28" t="s">
        <v>107</v>
      </c>
      <c r="Y847" s="28" t="str">
        <f t="shared" si="81"/>
        <v>N.A.</v>
      </c>
      <c r="Z847" s="292">
        <f t="shared" si="78"/>
        <v>55044000</v>
      </c>
      <c r="AA847" s="28" cm="1">
        <f t="array" aca="1" ref="AA847" ca="1">_xlfn.IFS(DK847&lt;$DK$4,1,AND(DK847&gt;=$DK$4,DK847&lt;=$AA$4),2,DK847&gt;$AA$4,3)</f>
        <v>2</v>
      </c>
      <c r="AB847" s="28" t="s">
        <v>2335</v>
      </c>
      <c r="AC847" s="28" t="str" cm="1">
        <f t="array" ref="AC847">IF(AB847="PERCENTIL 30","",_xlfn.IFS(DK847&lt;$AC$4,1,DK847&gt;$AC$4,2))</f>
        <v/>
      </c>
      <c r="AD847" s="28" t="str">
        <f>+IFERROR(VLOOKUP(_xlfn.TEXTJOIN("_", FALSE, C847:E847), BD_Perc!$A:$O, 15, FALSE),"Segmentación no encontrada o vehículo inactivo")</f>
        <v>PERCENTIL 30-70</v>
      </c>
      <c r="AE847" s="28" t="str" cm="1">
        <f t="array" ref="AE847">_xlfn.IFS(
    AD847 = "PERCENTIL 50",
    _xlfn.IFS(
        BD!DK847 &lt; VLOOKUP(_xlfn.TEXTJOIN("_", FALSE, C847:E847), BD_Perc!$A:$O, 11, FALSE), "Intervalo de precio 1",
        BD!DK847 &gt;= VLOOKUP(_xlfn.TEXTJOIN("_", FALSE, C847:E847), BD_Perc!$A:$O, 11, FALSE), "Intervalo de precio 2"
    ),
    AD847 = "PERCENTIL 30-70",
    _xlfn.IFS(
        BD!DK847 &lt; VLOOKUP(_xlfn.TEXTJOIN("_", FALSE, C847:E847), BD_Perc!$A:$O, 6, FALSE), "Intervalo de precio 1",
        BD!DK847 &lt; VLOOKUP(_xlfn.TEXTJOIN("_", FALSE, C847:E847), BD_Perc!$A:$O, 7, FALSE), "Intervalo de precio 2",
        BD!DK847 &gt;= VLOOKUP(_xlfn.TEXTJOIN("_", FALSE, C847:E847), BD_Perc!$A:$O, 7, FALSE), "Intervalo de precio 3"
    ),
    AD847="Segmentación no encontrada o vehículo inactivo","Segmentación no encontrada o vehículo inactivo"
)</f>
        <v>Intervalo de precio 1</v>
      </c>
      <c r="AF847" s="57" t="s">
        <v>2412</v>
      </c>
      <c r="AG847" s="35" t="b">
        <f t="shared" si="82"/>
        <v>1</v>
      </c>
      <c r="AH847" s="207">
        <v>0.01</v>
      </c>
      <c r="AI847" s="207">
        <v>0.01</v>
      </c>
      <c r="AJ847" s="207">
        <v>0.01</v>
      </c>
      <c r="AK847" s="207">
        <v>0.01</v>
      </c>
      <c r="AL847" s="207">
        <v>1.4999999999999999E-2</v>
      </c>
      <c r="AM847" s="207">
        <v>1.4999999999999999E-2</v>
      </c>
      <c r="AN847" s="28" t="s">
        <v>113</v>
      </c>
      <c r="AO847" s="28" t="s">
        <v>113</v>
      </c>
      <c r="AP847" s="28" t="s">
        <v>113</v>
      </c>
      <c r="AQ847" s="37">
        <v>1</v>
      </c>
      <c r="AR847" s="38">
        <v>15287736</v>
      </c>
      <c r="AS847" s="38">
        <v>550358</v>
      </c>
      <c r="AT847" s="38">
        <v>1161868</v>
      </c>
      <c r="AU847" s="38" t="s">
        <v>107</v>
      </c>
      <c r="AV847" s="38" t="s">
        <v>107</v>
      </c>
      <c r="AW847" s="38">
        <v>11007170</v>
      </c>
      <c r="AX847" s="38">
        <v>794963</v>
      </c>
      <c r="AY847" s="38">
        <v>1284169</v>
      </c>
      <c r="AZ847" s="38">
        <v>489208</v>
      </c>
      <c r="BA847" s="38" t="s">
        <v>107</v>
      </c>
      <c r="BB847" s="38" t="s">
        <v>107</v>
      </c>
      <c r="BC847" s="38" t="s">
        <v>107</v>
      </c>
      <c r="BD847" s="38" t="s">
        <v>107</v>
      </c>
      <c r="BE847" s="38" t="s">
        <v>107</v>
      </c>
      <c r="BF847" s="38" t="s">
        <v>107</v>
      </c>
      <c r="BG847" s="38">
        <v>3057548</v>
      </c>
      <c r="BH847" s="38">
        <v>3057548</v>
      </c>
      <c r="BI847" s="38">
        <v>3057548</v>
      </c>
      <c r="BJ847" s="38">
        <v>3057548</v>
      </c>
      <c r="BK847" s="38" t="s">
        <v>107</v>
      </c>
      <c r="BL847" s="38">
        <v>1589924</v>
      </c>
      <c r="BM847" s="38">
        <v>1100717</v>
      </c>
      <c r="BN847" s="38">
        <v>1834529</v>
      </c>
      <c r="BO847" s="38">
        <v>3913660</v>
      </c>
      <c r="BP847" s="38">
        <v>7705019</v>
      </c>
      <c r="BQ847" s="38">
        <v>281294</v>
      </c>
      <c r="BR847" s="38">
        <v>4280567</v>
      </c>
      <c r="BS847" s="38">
        <v>1039566</v>
      </c>
      <c r="BT847" s="38" t="s">
        <v>107</v>
      </c>
      <c r="BU847" s="38" t="s">
        <v>107</v>
      </c>
      <c r="BV847" s="38" t="s">
        <v>107</v>
      </c>
      <c r="BW847" s="38">
        <v>4280567</v>
      </c>
      <c r="BX847" s="38">
        <v>305755</v>
      </c>
      <c r="BY847" s="38">
        <v>3057548</v>
      </c>
      <c r="BZ847" s="38">
        <v>10395661</v>
      </c>
      <c r="CA847" s="38" t="s">
        <v>107</v>
      </c>
      <c r="CB847" s="38">
        <v>1345321</v>
      </c>
      <c r="CC847" s="330">
        <v>0</v>
      </c>
      <c r="CD847" s="38">
        <v>0</v>
      </c>
      <c r="CE847" s="38">
        <v>6115094</v>
      </c>
      <c r="CF847" s="38">
        <v>8561132</v>
      </c>
      <c r="CG847" s="38">
        <v>12230189</v>
      </c>
      <c r="CH847" s="85" t="s">
        <v>114</v>
      </c>
      <c r="CI847" s="85" t="s">
        <v>114</v>
      </c>
      <c r="CJ847" s="85" t="s">
        <v>114</v>
      </c>
      <c r="CK847" s="85" t="s">
        <v>113</v>
      </c>
      <c r="CL847" s="85" t="s">
        <v>113</v>
      </c>
      <c r="CM847" s="85" t="s">
        <v>113</v>
      </c>
      <c r="CN847" s="85" t="s">
        <v>114</v>
      </c>
      <c r="CO847" s="42" t="s">
        <v>107</v>
      </c>
      <c r="CP847" s="85" t="s">
        <v>107</v>
      </c>
      <c r="CQ847" s="85" t="s">
        <v>107</v>
      </c>
      <c r="CR847" s="85" t="s">
        <v>107</v>
      </c>
      <c r="CS847" s="85" t="s">
        <v>107</v>
      </c>
      <c r="CT847" s="85" t="s">
        <v>107</v>
      </c>
      <c r="CU847" s="85" t="s">
        <v>107</v>
      </c>
      <c r="CV847" s="41" t="s">
        <v>107</v>
      </c>
      <c r="CW847" s="41" t="s">
        <v>107</v>
      </c>
      <c r="CX847" s="41" t="s">
        <v>107</v>
      </c>
      <c r="CY847" s="41" t="s">
        <v>107</v>
      </c>
      <c r="CZ847" s="41" t="s">
        <v>107</v>
      </c>
      <c r="DA847" s="41" t="s">
        <v>107</v>
      </c>
      <c r="DB847" s="41" t="s">
        <v>107</v>
      </c>
      <c r="DC847" s="41" t="s">
        <v>107</v>
      </c>
      <c r="DD847" s="332">
        <v>15899245</v>
      </c>
      <c r="DE847" s="43">
        <v>1</v>
      </c>
      <c r="DF847" s="390">
        <v>1</v>
      </c>
      <c r="DG847" s="310"/>
      <c r="DI847" s="279" t="str" cm="1">
        <f t="array" ref="DI847">+IF(AND(C847&lt;&gt;"Vehículos Eléctricos",C847&lt;&gt;"Vehículos Híbridos",AD847="PERCENTIL 50"),
     IF(VLOOKUP(_xlfn.TEXTJOIN("_",FALSE,C847:E847),BD_Perc!$A:$P,_xlfn.IFS(BD!AE847="Intervalo de precio 1",12,BD!AE847="Intervalo de precio 2",13),FALSE)&lt;=1,
     VLOOKUP(_xlfn.TEXTJOIN("_",FALSE,C847:E847),BD_Perc!$A:$P,16,FALSE),"Ok P50"),
     "Ok P30/70 ó Híbrido/Eléctrico")</f>
        <v>Ok P30/70 ó Híbrido/Eléctrico</v>
      </c>
      <c r="DJ847" s="279" t="str">
        <f t="shared" si="79"/>
        <v>Vehículos Convencionales_Automóviles_Hatchback</v>
      </c>
      <c r="DK847" s="331">
        <f t="shared" si="83"/>
        <v>55044000</v>
      </c>
      <c r="DL847" s="326"/>
    </row>
    <row r="848" spans="1:116" ht="25.5">
      <c r="A848" s="28">
        <v>843</v>
      </c>
      <c r="B848" s="29" t="s">
        <v>254</v>
      </c>
      <c r="C848" s="29" t="s">
        <v>0</v>
      </c>
      <c r="D848" s="29" t="s">
        <v>105</v>
      </c>
      <c r="E848" s="42" t="s">
        <v>106</v>
      </c>
      <c r="F848" s="42" t="s">
        <v>107</v>
      </c>
      <c r="G848" s="30" t="s">
        <v>1784</v>
      </c>
      <c r="H848" s="42" t="s">
        <v>1776</v>
      </c>
      <c r="I848" s="28">
        <v>8801056</v>
      </c>
      <c r="J848" s="28" t="s">
        <v>1786</v>
      </c>
      <c r="K848" s="31" t="s">
        <v>111</v>
      </c>
      <c r="L848" s="32">
        <v>67</v>
      </c>
      <c r="M848" s="28" t="s">
        <v>107</v>
      </c>
      <c r="N848" s="34">
        <v>47100000</v>
      </c>
      <c r="O848" s="34">
        <f>+IFERROR(VLOOKUP(I848,Precio_Fasecolda!A:C,3,FALSE),IFERROR(VLOOKUP(I848,Precio_Fasecolda!B:C,2,FALSE),N848))</f>
        <v>47100000</v>
      </c>
      <c r="P848" s="34">
        <f t="shared" si="80"/>
        <v>0</v>
      </c>
      <c r="Q848" s="33" t="s">
        <v>107</v>
      </c>
      <c r="R848" s="28" t="s">
        <v>2415</v>
      </c>
      <c r="S848" s="28" t="s">
        <v>112</v>
      </c>
      <c r="T848" s="28" t="s">
        <v>107</v>
      </c>
      <c r="U848" s="28" t="s">
        <v>107</v>
      </c>
      <c r="V848" s="42" t="s">
        <v>107</v>
      </c>
      <c r="W848" s="28" t="s">
        <v>107</v>
      </c>
      <c r="X848" s="28" t="s">
        <v>107</v>
      </c>
      <c r="Y848" s="28" t="str">
        <f t="shared" si="81"/>
        <v>N.A.</v>
      </c>
      <c r="Z848" s="292">
        <f t="shared" si="78"/>
        <v>46629000</v>
      </c>
      <c r="AA848" s="28" cm="1">
        <f t="array" aca="1" ref="AA848" ca="1">_xlfn.IFS(DK848&lt;$DK$4,1,AND(DK848&gt;=$DK$4,DK848&lt;=$AA$4),2,DK848&gt;$AA$4,3)</f>
        <v>2</v>
      </c>
      <c r="AB848" s="28" t="s">
        <v>2335</v>
      </c>
      <c r="AC848" s="28" t="str" cm="1">
        <f t="array" ref="AC848">IF(AB848="PERCENTIL 30","",_xlfn.IFS(DK848&lt;$AC$4,1,DK848&gt;$AC$4,2))</f>
        <v/>
      </c>
      <c r="AD848" s="28" t="str">
        <f>+IFERROR(VLOOKUP(_xlfn.TEXTJOIN("_", FALSE, C848:E848), BD_Perc!$A:$O, 15, FALSE),"Segmentación no encontrada o vehículo inactivo")</f>
        <v>PERCENTIL 30-70</v>
      </c>
      <c r="AE848" s="28" t="str" cm="1">
        <f t="array" ref="AE848">_xlfn.IFS(
    AD848 = "PERCENTIL 50",
    _xlfn.IFS(
        BD!DK848 &lt; VLOOKUP(_xlfn.TEXTJOIN("_", FALSE, C848:E848), BD_Perc!$A:$O, 11, FALSE), "Intervalo de precio 1",
        BD!DK848 &gt;= VLOOKUP(_xlfn.TEXTJOIN("_", FALSE, C848:E848), BD_Perc!$A:$O, 11, FALSE), "Intervalo de precio 2"
    ),
    AD848 = "PERCENTIL 30-70",
    _xlfn.IFS(
        BD!DK848 &lt; VLOOKUP(_xlfn.TEXTJOIN("_", FALSE, C848:E848), BD_Perc!$A:$O, 6, FALSE), "Intervalo de precio 1",
        BD!DK848 &lt; VLOOKUP(_xlfn.TEXTJOIN("_", FALSE, C848:E848), BD_Perc!$A:$O, 7, FALSE), "Intervalo de precio 2",
        BD!DK848 &gt;= VLOOKUP(_xlfn.TEXTJOIN("_", FALSE, C848:E848), BD_Perc!$A:$O, 7, FALSE), "Intervalo de precio 3"
    ),
    AD848="Segmentación no encontrada o vehículo inactivo","Segmentación no encontrada o vehículo inactivo"
)</f>
        <v>Intervalo de precio 1</v>
      </c>
      <c r="AF848" s="57" t="s">
        <v>2412</v>
      </c>
      <c r="AG848" s="35" t="b">
        <f t="shared" si="82"/>
        <v>1</v>
      </c>
      <c r="AH848" s="207">
        <v>0.01</v>
      </c>
      <c r="AI848" s="207">
        <v>0.01</v>
      </c>
      <c r="AJ848" s="207">
        <v>0.01</v>
      </c>
      <c r="AK848" s="207">
        <v>0.01</v>
      </c>
      <c r="AL848" s="207">
        <v>1.4999999999999999E-2</v>
      </c>
      <c r="AM848" s="207">
        <v>1.4999999999999999E-2</v>
      </c>
      <c r="AN848" s="28" t="s">
        <v>113</v>
      </c>
      <c r="AO848" s="28" t="s">
        <v>113</v>
      </c>
      <c r="AP848" s="28" t="s">
        <v>113</v>
      </c>
      <c r="AQ848" s="37">
        <v>1</v>
      </c>
      <c r="AR848" s="38">
        <v>15287736</v>
      </c>
      <c r="AS848" s="38">
        <v>550358</v>
      </c>
      <c r="AT848" s="38">
        <v>1161868</v>
      </c>
      <c r="AU848" s="38" t="s">
        <v>107</v>
      </c>
      <c r="AV848" s="38" t="s">
        <v>107</v>
      </c>
      <c r="AW848" s="38">
        <v>11007170</v>
      </c>
      <c r="AX848" s="38">
        <v>794963</v>
      </c>
      <c r="AY848" s="38">
        <v>1284169</v>
      </c>
      <c r="AZ848" s="38">
        <v>489208</v>
      </c>
      <c r="BA848" s="38" t="s">
        <v>107</v>
      </c>
      <c r="BB848" s="38" t="s">
        <v>107</v>
      </c>
      <c r="BC848" s="38" t="s">
        <v>107</v>
      </c>
      <c r="BD848" s="38" t="s">
        <v>107</v>
      </c>
      <c r="BE848" s="38" t="s">
        <v>107</v>
      </c>
      <c r="BF848" s="38" t="s">
        <v>107</v>
      </c>
      <c r="BG848" s="38">
        <v>3057548</v>
      </c>
      <c r="BH848" s="38">
        <v>3057548</v>
      </c>
      <c r="BI848" s="38">
        <v>3057548</v>
      </c>
      <c r="BJ848" s="38">
        <v>3057548</v>
      </c>
      <c r="BK848" s="38" t="s">
        <v>107</v>
      </c>
      <c r="BL848" s="38">
        <v>1589924</v>
      </c>
      <c r="BM848" s="38">
        <v>1100717</v>
      </c>
      <c r="BN848" s="38">
        <v>1834529</v>
      </c>
      <c r="BO848" s="38">
        <v>3913660</v>
      </c>
      <c r="BP848" s="38">
        <v>7705019</v>
      </c>
      <c r="BQ848" s="38">
        <v>281294</v>
      </c>
      <c r="BR848" s="38">
        <v>4280567</v>
      </c>
      <c r="BS848" s="38">
        <v>1039566</v>
      </c>
      <c r="BT848" s="38" t="s">
        <v>107</v>
      </c>
      <c r="BU848" s="38" t="s">
        <v>107</v>
      </c>
      <c r="BV848" s="38" t="s">
        <v>107</v>
      </c>
      <c r="BW848" s="38">
        <v>4280567</v>
      </c>
      <c r="BX848" s="38">
        <v>305755</v>
      </c>
      <c r="BY848" s="38">
        <v>3057548</v>
      </c>
      <c r="BZ848" s="38">
        <v>10395661</v>
      </c>
      <c r="CA848" s="38" t="s">
        <v>107</v>
      </c>
      <c r="CB848" s="38">
        <v>1345321</v>
      </c>
      <c r="CC848" s="330">
        <v>0</v>
      </c>
      <c r="CD848" s="38">
        <v>0</v>
      </c>
      <c r="CE848" s="38">
        <v>6115094</v>
      </c>
      <c r="CF848" s="38">
        <v>8561132</v>
      </c>
      <c r="CG848" s="38">
        <v>12230189</v>
      </c>
      <c r="CH848" s="85" t="s">
        <v>114</v>
      </c>
      <c r="CI848" s="85" t="s">
        <v>114</v>
      </c>
      <c r="CJ848" s="85" t="s">
        <v>114</v>
      </c>
      <c r="CK848" s="85" t="s">
        <v>113</v>
      </c>
      <c r="CL848" s="85" t="s">
        <v>113</v>
      </c>
      <c r="CM848" s="85" t="s">
        <v>113</v>
      </c>
      <c r="CN848" s="85" t="s">
        <v>114</v>
      </c>
      <c r="CO848" s="42" t="s">
        <v>107</v>
      </c>
      <c r="CP848" s="85" t="s">
        <v>107</v>
      </c>
      <c r="CQ848" s="85" t="s">
        <v>107</v>
      </c>
      <c r="CR848" s="85" t="s">
        <v>107</v>
      </c>
      <c r="CS848" s="85" t="s">
        <v>107</v>
      </c>
      <c r="CT848" s="85" t="s">
        <v>107</v>
      </c>
      <c r="CU848" s="85" t="s">
        <v>107</v>
      </c>
      <c r="CV848" s="41" t="s">
        <v>107</v>
      </c>
      <c r="CW848" s="41" t="s">
        <v>107</v>
      </c>
      <c r="CX848" s="41" t="s">
        <v>107</v>
      </c>
      <c r="CY848" s="41" t="s">
        <v>107</v>
      </c>
      <c r="CZ848" s="41" t="s">
        <v>107</v>
      </c>
      <c r="DA848" s="41" t="s">
        <v>107</v>
      </c>
      <c r="DB848" s="41" t="s">
        <v>107</v>
      </c>
      <c r="DC848" s="41" t="s">
        <v>107</v>
      </c>
      <c r="DD848" s="332">
        <v>15899245</v>
      </c>
      <c r="DE848" s="43">
        <v>1</v>
      </c>
      <c r="DF848" s="390">
        <v>1</v>
      </c>
      <c r="DG848" s="310"/>
      <c r="DI848" s="279" t="str" cm="1">
        <f t="array" ref="DI848">+IF(AND(C848&lt;&gt;"Vehículos Eléctricos",C848&lt;&gt;"Vehículos Híbridos",AD848="PERCENTIL 50"),
     IF(VLOOKUP(_xlfn.TEXTJOIN("_",FALSE,C848:E848),BD_Perc!$A:$P,_xlfn.IFS(BD!AE848="Intervalo de precio 1",12,BD!AE848="Intervalo de precio 2",13),FALSE)&lt;=1,
     VLOOKUP(_xlfn.TEXTJOIN("_",FALSE,C848:E848),BD_Perc!$A:$P,16,FALSE),"Ok P50"),
     "Ok P30/70 ó Híbrido/Eléctrico")</f>
        <v>Ok P30/70 ó Híbrido/Eléctrico</v>
      </c>
      <c r="DJ848" s="279" t="str">
        <f t="shared" si="79"/>
        <v>Vehículos Convencionales_Automóviles_Hatchback</v>
      </c>
      <c r="DK848" s="331">
        <f t="shared" si="83"/>
        <v>46629000</v>
      </c>
      <c r="DL848" s="326"/>
    </row>
    <row r="849" spans="1:116" ht="25.5">
      <c r="A849" s="28">
        <v>844</v>
      </c>
      <c r="B849" s="29" t="s">
        <v>254</v>
      </c>
      <c r="C849" s="29" t="s">
        <v>0</v>
      </c>
      <c r="D849" s="29" t="s">
        <v>105</v>
      </c>
      <c r="E849" s="42" t="s">
        <v>106</v>
      </c>
      <c r="F849" s="42" t="s">
        <v>107</v>
      </c>
      <c r="G849" s="30" t="s">
        <v>1787</v>
      </c>
      <c r="H849" s="42" t="s">
        <v>1776</v>
      </c>
      <c r="I849" s="28">
        <v>8801050</v>
      </c>
      <c r="J849" s="28" t="s">
        <v>1788</v>
      </c>
      <c r="K849" s="31" t="s">
        <v>111</v>
      </c>
      <c r="L849" s="32">
        <v>84</v>
      </c>
      <c r="M849" s="28" t="s">
        <v>107</v>
      </c>
      <c r="N849" s="34">
        <v>63400000</v>
      </c>
      <c r="O849" s="34">
        <f>+IFERROR(VLOOKUP(I849,Precio_Fasecolda!A:C,3,FALSE),IFERROR(VLOOKUP(I849,Precio_Fasecolda!B:C,2,FALSE),N849))</f>
        <v>63400000</v>
      </c>
      <c r="P849" s="34">
        <f t="shared" si="80"/>
        <v>0</v>
      </c>
      <c r="Q849" s="33" t="s">
        <v>107</v>
      </c>
      <c r="R849" s="28" t="s">
        <v>2415</v>
      </c>
      <c r="S849" s="28" t="s">
        <v>112</v>
      </c>
      <c r="T849" s="28" t="s">
        <v>107</v>
      </c>
      <c r="U849" s="28" t="s">
        <v>107</v>
      </c>
      <c r="V849" s="42" t="s">
        <v>107</v>
      </c>
      <c r="W849" s="28" t="s">
        <v>107</v>
      </c>
      <c r="X849" s="28" t="s">
        <v>107</v>
      </c>
      <c r="Y849" s="28" t="str">
        <f t="shared" si="81"/>
        <v>N.A.</v>
      </c>
      <c r="Z849" s="292">
        <f t="shared" si="78"/>
        <v>62766000</v>
      </c>
      <c r="AA849" s="28" cm="1">
        <f t="array" aca="1" ref="AA849" ca="1">_xlfn.IFS(DK849&lt;$DK$4,1,AND(DK849&gt;=$DK$4,DK849&lt;=$AA$4),2,DK849&gt;$AA$4,3)</f>
        <v>2</v>
      </c>
      <c r="AB849" s="28" t="s">
        <v>2335</v>
      </c>
      <c r="AC849" s="28" t="str" cm="1">
        <f t="array" ref="AC849">IF(AB849="PERCENTIL 30","",_xlfn.IFS(DK849&lt;$AC$4,1,DK849&gt;$AC$4,2))</f>
        <v/>
      </c>
      <c r="AD849" s="28" t="str">
        <f>+IFERROR(VLOOKUP(_xlfn.TEXTJOIN("_", FALSE, C849:E849), BD_Perc!$A:$O, 15, FALSE),"Segmentación no encontrada o vehículo inactivo")</f>
        <v>PERCENTIL 30-70</v>
      </c>
      <c r="AE849" s="28" t="str" cm="1">
        <f t="array" ref="AE849">_xlfn.IFS(
    AD849 = "PERCENTIL 50",
    _xlfn.IFS(
        BD!DK849 &lt; VLOOKUP(_xlfn.TEXTJOIN("_", FALSE, C849:E849), BD_Perc!$A:$O, 11, FALSE), "Intervalo de precio 1",
        BD!DK849 &gt;= VLOOKUP(_xlfn.TEXTJOIN("_", FALSE, C849:E849), BD_Perc!$A:$O, 11, FALSE), "Intervalo de precio 2"
    ),
    AD849 = "PERCENTIL 30-70",
    _xlfn.IFS(
        BD!DK849 &lt; VLOOKUP(_xlfn.TEXTJOIN("_", FALSE, C849:E849), BD_Perc!$A:$O, 6, FALSE), "Intervalo de precio 1",
        BD!DK849 &lt; VLOOKUP(_xlfn.TEXTJOIN("_", FALSE, C849:E849), BD_Perc!$A:$O, 7, FALSE), "Intervalo de precio 2",
        BD!DK849 &gt;= VLOOKUP(_xlfn.TEXTJOIN("_", FALSE, C849:E849), BD_Perc!$A:$O, 7, FALSE), "Intervalo de precio 3"
    ),
    AD849="Segmentación no encontrada o vehículo inactivo","Segmentación no encontrada o vehículo inactivo"
)</f>
        <v>Intervalo de precio 2</v>
      </c>
      <c r="AF849" s="57" t="s">
        <v>2413</v>
      </c>
      <c r="AG849" s="35" t="b">
        <f t="shared" si="82"/>
        <v>1</v>
      </c>
      <c r="AH849" s="207">
        <v>0.01</v>
      </c>
      <c r="AI849" s="207">
        <v>0.01</v>
      </c>
      <c r="AJ849" s="207">
        <v>0.01</v>
      </c>
      <c r="AK849" s="207">
        <v>0.01</v>
      </c>
      <c r="AL849" s="207">
        <v>1.4999999999999999E-2</v>
      </c>
      <c r="AM849" s="207">
        <v>1.4999999999999999E-2</v>
      </c>
      <c r="AN849" s="28" t="s">
        <v>113</v>
      </c>
      <c r="AO849" s="28" t="s">
        <v>113</v>
      </c>
      <c r="AP849" s="28" t="s">
        <v>113</v>
      </c>
      <c r="AQ849" s="37">
        <v>1</v>
      </c>
      <c r="AR849" s="38">
        <v>15287736</v>
      </c>
      <c r="AS849" s="38">
        <v>550358</v>
      </c>
      <c r="AT849" s="38">
        <v>1161868</v>
      </c>
      <c r="AU849" s="38" t="s">
        <v>107</v>
      </c>
      <c r="AV849" s="38" t="s">
        <v>107</v>
      </c>
      <c r="AW849" s="38">
        <v>11007170</v>
      </c>
      <c r="AX849" s="38">
        <v>794963</v>
      </c>
      <c r="AY849" s="38">
        <v>1284169</v>
      </c>
      <c r="AZ849" s="38">
        <v>489208</v>
      </c>
      <c r="BA849" s="38" t="s">
        <v>107</v>
      </c>
      <c r="BB849" s="38" t="s">
        <v>107</v>
      </c>
      <c r="BC849" s="38" t="s">
        <v>107</v>
      </c>
      <c r="BD849" s="38" t="s">
        <v>107</v>
      </c>
      <c r="BE849" s="38" t="s">
        <v>107</v>
      </c>
      <c r="BF849" s="38" t="s">
        <v>107</v>
      </c>
      <c r="BG849" s="38">
        <v>3057548</v>
      </c>
      <c r="BH849" s="38">
        <v>3057548</v>
      </c>
      <c r="BI849" s="38">
        <v>3057548</v>
      </c>
      <c r="BJ849" s="38">
        <v>3057548</v>
      </c>
      <c r="BK849" s="38" t="s">
        <v>107</v>
      </c>
      <c r="BL849" s="38">
        <v>1589924</v>
      </c>
      <c r="BM849" s="38">
        <v>1100717</v>
      </c>
      <c r="BN849" s="38">
        <v>1834529</v>
      </c>
      <c r="BO849" s="38">
        <v>3913660</v>
      </c>
      <c r="BP849" s="38">
        <v>7705019</v>
      </c>
      <c r="BQ849" s="38">
        <v>281294</v>
      </c>
      <c r="BR849" s="38">
        <v>4280567</v>
      </c>
      <c r="BS849" s="38">
        <v>1039566</v>
      </c>
      <c r="BT849" s="38" t="s">
        <v>107</v>
      </c>
      <c r="BU849" s="38" t="s">
        <v>107</v>
      </c>
      <c r="BV849" s="38" t="s">
        <v>107</v>
      </c>
      <c r="BW849" s="38">
        <v>4280567</v>
      </c>
      <c r="BX849" s="38">
        <v>305755</v>
      </c>
      <c r="BY849" s="38">
        <v>3057548</v>
      </c>
      <c r="BZ849" s="38">
        <v>10395661</v>
      </c>
      <c r="CA849" s="38" t="s">
        <v>107</v>
      </c>
      <c r="CB849" s="38">
        <v>1345321</v>
      </c>
      <c r="CC849" s="330">
        <v>0</v>
      </c>
      <c r="CD849" s="38">
        <v>0</v>
      </c>
      <c r="CE849" s="38">
        <v>6115094</v>
      </c>
      <c r="CF849" s="38">
        <v>8561132</v>
      </c>
      <c r="CG849" s="38">
        <v>12230189</v>
      </c>
      <c r="CH849" s="85" t="s">
        <v>114</v>
      </c>
      <c r="CI849" s="85" t="s">
        <v>114</v>
      </c>
      <c r="CJ849" s="85" t="s">
        <v>114</v>
      </c>
      <c r="CK849" s="85" t="s">
        <v>113</v>
      </c>
      <c r="CL849" s="85" t="s">
        <v>113</v>
      </c>
      <c r="CM849" s="85" t="s">
        <v>113</v>
      </c>
      <c r="CN849" s="85" t="s">
        <v>114</v>
      </c>
      <c r="CO849" s="42" t="s">
        <v>107</v>
      </c>
      <c r="CP849" s="85" t="s">
        <v>107</v>
      </c>
      <c r="CQ849" s="85" t="s">
        <v>107</v>
      </c>
      <c r="CR849" s="85" t="s">
        <v>107</v>
      </c>
      <c r="CS849" s="85" t="s">
        <v>107</v>
      </c>
      <c r="CT849" s="85" t="s">
        <v>107</v>
      </c>
      <c r="CU849" s="85" t="s">
        <v>107</v>
      </c>
      <c r="CV849" s="41" t="s">
        <v>107</v>
      </c>
      <c r="CW849" s="41" t="s">
        <v>107</v>
      </c>
      <c r="CX849" s="41" t="s">
        <v>107</v>
      </c>
      <c r="CY849" s="41" t="s">
        <v>107</v>
      </c>
      <c r="CZ849" s="41" t="s">
        <v>107</v>
      </c>
      <c r="DA849" s="41" t="s">
        <v>107</v>
      </c>
      <c r="DB849" s="41" t="s">
        <v>107</v>
      </c>
      <c r="DC849" s="41" t="s">
        <v>107</v>
      </c>
      <c r="DD849" s="332">
        <v>15899245</v>
      </c>
      <c r="DE849" s="43">
        <v>1</v>
      </c>
      <c r="DF849" s="390">
        <v>1</v>
      </c>
      <c r="DG849" s="310"/>
      <c r="DI849" s="279" t="str" cm="1">
        <f t="array" ref="DI849">+IF(AND(C849&lt;&gt;"Vehículos Eléctricos",C849&lt;&gt;"Vehículos Híbridos",AD849="PERCENTIL 50"),
     IF(VLOOKUP(_xlfn.TEXTJOIN("_",FALSE,C849:E849),BD_Perc!$A:$P,_xlfn.IFS(BD!AE849="Intervalo de precio 1",12,BD!AE849="Intervalo de precio 2",13),FALSE)&lt;=1,
     VLOOKUP(_xlfn.TEXTJOIN("_",FALSE,C849:E849),BD_Perc!$A:$P,16,FALSE),"Ok P50"),
     "Ok P30/70 ó Híbrido/Eléctrico")</f>
        <v>Ok P30/70 ó Híbrido/Eléctrico</v>
      </c>
      <c r="DJ849" s="279" t="str">
        <f t="shared" si="79"/>
        <v>Vehículos Convencionales_Automóviles_Hatchback</v>
      </c>
      <c r="DK849" s="331">
        <f t="shared" si="83"/>
        <v>62766000</v>
      </c>
      <c r="DL849" s="326"/>
    </row>
    <row r="850" spans="1:116" ht="25.5">
      <c r="A850" s="28">
        <v>845</v>
      </c>
      <c r="B850" s="29" t="s">
        <v>254</v>
      </c>
      <c r="C850" s="29" t="s">
        <v>0</v>
      </c>
      <c r="D850" s="29" t="s">
        <v>105</v>
      </c>
      <c r="E850" s="42" t="s">
        <v>106</v>
      </c>
      <c r="F850" s="42" t="s">
        <v>107</v>
      </c>
      <c r="G850" s="30" t="s">
        <v>1787</v>
      </c>
      <c r="H850" s="42" t="s">
        <v>1776</v>
      </c>
      <c r="I850" s="28">
        <v>8801051</v>
      </c>
      <c r="J850" s="28" t="s">
        <v>1789</v>
      </c>
      <c r="K850" s="31" t="s">
        <v>111</v>
      </c>
      <c r="L850" s="32">
        <v>84</v>
      </c>
      <c r="M850" s="28" t="s">
        <v>107</v>
      </c>
      <c r="N850" s="34">
        <v>65500000</v>
      </c>
      <c r="O850" s="34">
        <f>+IFERROR(VLOOKUP(I850,Precio_Fasecolda!A:C,3,FALSE),IFERROR(VLOOKUP(I850,Precio_Fasecolda!B:C,2,FALSE),N850))</f>
        <v>65500000</v>
      </c>
      <c r="P850" s="34">
        <f t="shared" si="80"/>
        <v>0</v>
      </c>
      <c r="Q850" s="33" t="s">
        <v>107</v>
      </c>
      <c r="R850" s="28" t="s">
        <v>2415</v>
      </c>
      <c r="S850" s="28" t="s">
        <v>112</v>
      </c>
      <c r="T850" s="28" t="s">
        <v>107</v>
      </c>
      <c r="U850" s="28" t="s">
        <v>107</v>
      </c>
      <c r="V850" s="42" t="s">
        <v>107</v>
      </c>
      <c r="W850" s="28" t="s">
        <v>107</v>
      </c>
      <c r="X850" s="28" t="s">
        <v>107</v>
      </c>
      <c r="Y850" s="28" t="str">
        <f t="shared" si="81"/>
        <v>N.A.</v>
      </c>
      <c r="Z850" s="292">
        <f t="shared" si="78"/>
        <v>64845000</v>
      </c>
      <c r="AA850" s="28" cm="1">
        <f t="array" aca="1" ref="AA850" ca="1">_xlfn.IFS(DK850&lt;$DK$4,1,AND(DK850&gt;=$DK$4,DK850&lt;=$AA$4),2,DK850&gt;$AA$4,3)</f>
        <v>2</v>
      </c>
      <c r="AB850" s="28" t="s">
        <v>2335</v>
      </c>
      <c r="AC850" s="28" t="str" cm="1">
        <f t="array" ref="AC850">IF(AB850="PERCENTIL 30","",_xlfn.IFS(DK850&lt;$AC$4,1,DK850&gt;$AC$4,2))</f>
        <v/>
      </c>
      <c r="AD850" s="28" t="str">
        <f>+IFERROR(VLOOKUP(_xlfn.TEXTJOIN("_", FALSE, C850:E850), BD_Perc!$A:$O, 15, FALSE),"Segmentación no encontrada o vehículo inactivo")</f>
        <v>PERCENTIL 30-70</v>
      </c>
      <c r="AE850" s="28" t="str" cm="1">
        <f t="array" ref="AE850">_xlfn.IFS(
    AD850 = "PERCENTIL 50",
    _xlfn.IFS(
        BD!DK850 &lt; VLOOKUP(_xlfn.TEXTJOIN("_", FALSE, C850:E850), BD_Perc!$A:$O, 11, FALSE), "Intervalo de precio 1",
        BD!DK850 &gt;= VLOOKUP(_xlfn.TEXTJOIN("_", FALSE, C850:E850), BD_Perc!$A:$O, 11, FALSE), "Intervalo de precio 2"
    ),
    AD850 = "PERCENTIL 30-70",
    _xlfn.IFS(
        BD!DK850 &lt; VLOOKUP(_xlfn.TEXTJOIN("_", FALSE, C850:E850), BD_Perc!$A:$O, 6, FALSE), "Intervalo de precio 1",
        BD!DK850 &lt; VLOOKUP(_xlfn.TEXTJOIN("_", FALSE, C850:E850), BD_Perc!$A:$O, 7, FALSE), "Intervalo de precio 2",
        BD!DK850 &gt;= VLOOKUP(_xlfn.TEXTJOIN("_", FALSE, C850:E850), BD_Perc!$A:$O, 7, FALSE), "Intervalo de precio 3"
    ),
    AD850="Segmentación no encontrada o vehículo inactivo","Segmentación no encontrada o vehículo inactivo"
)</f>
        <v>Intervalo de precio 2</v>
      </c>
      <c r="AF850" s="57" t="s">
        <v>2413</v>
      </c>
      <c r="AG850" s="35" t="b">
        <f t="shared" si="82"/>
        <v>1</v>
      </c>
      <c r="AH850" s="207">
        <v>0.01</v>
      </c>
      <c r="AI850" s="207">
        <v>0.01</v>
      </c>
      <c r="AJ850" s="207">
        <v>0.01</v>
      </c>
      <c r="AK850" s="207">
        <v>0.01</v>
      </c>
      <c r="AL850" s="207">
        <v>1.4999999999999999E-2</v>
      </c>
      <c r="AM850" s="207">
        <v>1.4999999999999999E-2</v>
      </c>
      <c r="AN850" s="28" t="s">
        <v>113</v>
      </c>
      <c r="AO850" s="28" t="s">
        <v>113</v>
      </c>
      <c r="AP850" s="28" t="s">
        <v>113</v>
      </c>
      <c r="AQ850" s="37">
        <v>1</v>
      </c>
      <c r="AR850" s="38">
        <v>15287736</v>
      </c>
      <c r="AS850" s="38">
        <v>550358</v>
      </c>
      <c r="AT850" s="38">
        <v>1161868</v>
      </c>
      <c r="AU850" s="38" t="s">
        <v>107</v>
      </c>
      <c r="AV850" s="38" t="s">
        <v>107</v>
      </c>
      <c r="AW850" s="38">
        <v>11007170</v>
      </c>
      <c r="AX850" s="38">
        <v>794963</v>
      </c>
      <c r="AY850" s="38">
        <v>1284169</v>
      </c>
      <c r="AZ850" s="38">
        <v>489208</v>
      </c>
      <c r="BA850" s="38" t="s">
        <v>107</v>
      </c>
      <c r="BB850" s="38" t="s">
        <v>107</v>
      </c>
      <c r="BC850" s="38" t="s">
        <v>107</v>
      </c>
      <c r="BD850" s="38" t="s">
        <v>107</v>
      </c>
      <c r="BE850" s="38" t="s">
        <v>107</v>
      </c>
      <c r="BF850" s="38" t="s">
        <v>107</v>
      </c>
      <c r="BG850" s="38">
        <v>3057548</v>
      </c>
      <c r="BH850" s="38">
        <v>3057548</v>
      </c>
      <c r="BI850" s="38">
        <v>3057548</v>
      </c>
      <c r="BJ850" s="38">
        <v>3057548</v>
      </c>
      <c r="BK850" s="38" t="s">
        <v>107</v>
      </c>
      <c r="BL850" s="38">
        <v>1589924</v>
      </c>
      <c r="BM850" s="38">
        <v>1100717</v>
      </c>
      <c r="BN850" s="38">
        <v>1834529</v>
      </c>
      <c r="BO850" s="38">
        <v>3913660</v>
      </c>
      <c r="BP850" s="38">
        <v>7705019</v>
      </c>
      <c r="BQ850" s="38">
        <v>281294</v>
      </c>
      <c r="BR850" s="38">
        <v>4280567</v>
      </c>
      <c r="BS850" s="38">
        <v>1039566</v>
      </c>
      <c r="BT850" s="38" t="s">
        <v>107</v>
      </c>
      <c r="BU850" s="38" t="s">
        <v>107</v>
      </c>
      <c r="BV850" s="38" t="s">
        <v>107</v>
      </c>
      <c r="BW850" s="38">
        <v>4280567</v>
      </c>
      <c r="BX850" s="38">
        <v>305755</v>
      </c>
      <c r="BY850" s="38">
        <v>3057548</v>
      </c>
      <c r="BZ850" s="38">
        <v>10395661</v>
      </c>
      <c r="CA850" s="38" t="s">
        <v>107</v>
      </c>
      <c r="CB850" s="38">
        <v>1345321</v>
      </c>
      <c r="CC850" s="330">
        <v>0</v>
      </c>
      <c r="CD850" s="38">
        <v>0</v>
      </c>
      <c r="CE850" s="38">
        <v>6115094</v>
      </c>
      <c r="CF850" s="38">
        <v>8561132</v>
      </c>
      <c r="CG850" s="38">
        <v>12230189</v>
      </c>
      <c r="CH850" s="85" t="s">
        <v>114</v>
      </c>
      <c r="CI850" s="85" t="s">
        <v>114</v>
      </c>
      <c r="CJ850" s="85" t="s">
        <v>114</v>
      </c>
      <c r="CK850" s="85" t="s">
        <v>113</v>
      </c>
      <c r="CL850" s="85" t="s">
        <v>113</v>
      </c>
      <c r="CM850" s="85" t="s">
        <v>113</v>
      </c>
      <c r="CN850" s="85" t="s">
        <v>114</v>
      </c>
      <c r="CO850" s="42" t="s">
        <v>107</v>
      </c>
      <c r="CP850" s="85" t="s">
        <v>107</v>
      </c>
      <c r="CQ850" s="85" t="s">
        <v>107</v>
      </c>
      <c r="CR850" s="85" t="s">
        <v>107</v>
      </c>
      <c r="CS850" s="85" t="s">
        <v>107</v>
      </c>
      <c r="CT850" s="85" t="s">
        <v>107</v>
      </c>
      <c r="CU850" s="85" t="s">
        <v>107</v>
      </c>
      <c r="CV850" s="41" t="s">
        <v>107</v>
      </c>
      <c r="CW850" s="41" t="s">
        <v>107</v>
      </c>
      <c r="CX850" s="41" t="s">
        <v>107</v>
      </c>
      <c r="CY850" s="41" t="s">
        <v>107</v>
      </c>
      <c r="CZ850" s="41" t="s">
        <v>107</v>
      </c>
      <c r="DA850" s="41" t="s">
        <v>107</v>
      </c>
      <c r="DB850" s="41" t="s">
        <v>107</v>
      </c>
      <c r="DC850" s="41" t="s">
        <v>107</v>
      </c>
      <c r="DD850" s="332">
        <v>15899245</v>
      </c>
      <c r="DE850" s="43">
        <v>1</v>
      </c>
      <c r="DF850" s="390">
        <v>1</v>
      </c>
      <c r="DG850" s="310"/>
      <c r="DI850" s="279" t="str" cm="1">
        <f t="array" ref="DI850">+IF(AND(C850&lt;&gt;"Vehículos Eléctricos",C850&lt;&gt;"Vehículos Híbridos",AD850="PERCENTIL 50"),
     IF(VLOOKUP(_xlfn.TEXTJOIN("_",FALSE,C850:E850),BD_Perc!$A:$P,_xlfn.IFS(BD!AE850="Intervalo de precio 1",12,BD!AE850="Intervalo de precio 2",13),FALSE)&lt;=1,
     VLOOKUP(_xlfn.TEXTJOIN("_",FALSE,C850:E850),BD_Perc!$A:$P,16,FALSE),"Ok P50"),
     "Ok P30/70 ó Híbrido/Eléctrico")</f>
        <v>Ok P30/70 ó Híbrido/Eléctrico</v>
      </c>
      <c r="DJ850" s="279" t="str">
        <f t="shared" si="79"/>
        <v>Vehículos Convencionales_Automóviles_Hatchback</v>
      </c>
      <c r="DK850" s="331">
        <f t="shared" si="83"/>
        <v>64845000</v>
      </c>
      <c r="DL850" s="326"/>
    </row>
    <row r="851" spans="1:116" ht="25.5">
      <c r="A851" s="28">
        <v>846</v>
      </c>
      <c r="B851" s="29" t="s">
        <v>254</v>
      </c>
      <c r="C851" s="29" t="s">
        <v>0</v>
      </c>
      <c r="D851" s="29" t="s">
        <v>105</v>
      </c>
      <c r="E851" s="42" t="s">
        <v>106</v>
      </c>
      <c r="F851" s="42" t="s">
        <v>107</v>
      </c>
      <c r="G851" s="30" t="s">
        <v>1790</v>
      </c>
      <c r="H851" s="42" t="s">
        <v>1776</v>
      </c>
      <c r="I851" s="28">
        <v>8801057</v>
      </c>
      <c r="J851" s="28" t="s">
        <v>1791</v>
      </c>
      <c r="K851" s="31" t="s">
        <v>111</v>
      </c>
      <c r="L851" s="32">
        <v>98</v>
      </c>
      <c r="M851" s="28" t="s">
        <v>107</v>
      </c>
      <c r="N851" s="34">
        <v>72100000</v>
      </c>
      <c r="O851" s="34">
        <f>+IFERROR(VLOOKUP(I851,Precio_Fasecolda!A:C,3,FALSE),IFERROR(VLOOKUP(I851,Precio_Fasecolda!B:C,2,FALSE),N851))</f>
        <v>72100000</v>
      </c>
      <c r="P851" s="34">
        <f t="shared" si="80"/>
        <v>0</v>
      </c>
      <c r="Q851" s="29" t="s">
        <v>107</v>
      </c>
      <c r="R851" s="28" t="s">
        <v>2415</v>
      </c>
      <c r="S851" s="28" t="s">
        <v>112</v>
      </c>
      <c r="T851" s="28" t="s">
        <v>107</v>
      </c>
      <c r="U851" s="28" t="s">
        <v>107</v>
      </c>
      <c r="V851" s="42" t="s">
        <v>107</v>
      </c>
      <c r="W851" s="28" t="s">
        <v>107</v>
      </c>
      <c r="X851" s="28" t="s">
        <v>107</v>
      </c>
      <c r="Y851" s="28" t="str">
        <f t="shared" si="81"/>
        <v>N.A.</v>
      </c>
      <c r="Z851" s="292">
        <f t="shared" si="78"/>
        <v>69216000</v>
      </c>
      <c r="AA851" s="28" cm="1">
        <f t="array" aca="1" ref="AA851" ca="1">_xlfn.IFS(DK851&lt;$DK$4,1,AND(DK851&gt;=$DK$4,DK851&lt;=$AA$4),2,DK851&gt;$AA$4,3)</f>
        <v>2</v>
      </c>
      <c r="AB851" s="28" t="s">
        <v>2335</v>
      </c>
      <c r="AC851" s="28" t="str" cm="1">
        <f t="array" ref="AC851">IF(AB851="PERCENTIL 30","",_xlfn.IFS(DK851&lt;$AC$4,1,DK851&gt;$AC$4,2))</f>
        <v/>
      </c>
      <c r="AD851" s="28" t="str">
        <f>+IFERROR(VLOOKUP(_xlfn.TEXTJOIN("_", FALSE, C851:E851), BD_Perc!$A:$O, 15, FALSE),"Segmentación no encontrada o vehículo inactivo")</f>
        <v>PERCENTIL 30-70</v>
      </c>
      <c r="AE851" s="28" t="str" cm="1">
        <f t="array" ref="AE851">_xlfn.IFS(
    AD851 = "PERCENTIL 50",
    _xlfn.IFS(
        BD!DK851 &lt; VLOOKUP(_xlfn.TEXTJOIN("_", FALSE, C851:E851), BD_Perc!$A:$O, 11, FALSE), "Intervalo de precio 1",
        BD!DK851 &gt;= VLOOKUP(_xlfn.TEXTJOIN("_", FALSE, C851:E851), BD_Perc!$A:$O, 11, FALSE), "Intervalo de precio 2"
    ),
    AD851 = "PERCENTIL 30-70",
    _xlfn.IFS(
        BD!DK851 &lt; VLOOKUP(_xlfn.TEXTJOIN("_", FALSE, C851:E851), BD_Perc!$A:$O, 6, FALSE), "Intervalo de precio 1",
        BD!DK851 &lt; VLOOKUP(_xlfn.TEXTJOIN("_", FALSE, C851:E851), BD_Perc!$A:$O, 7, FALSE), "Intervalo de precio 2",
        BD!DK851 &gt;= VLOOKUP(_xlfn.TEXTJOIN("_", FALSE, C851:E851), BD_Perc!$A:$O, 7, FALSE), "Intervalo de precio 3"
    ),
    AD851="Segmentación no encontrada o vehículo inactivo","Segmentación no encontrada o vehículo inactivo"
)</f>
        <v>Intervalo de precio 2</v>
      </c>
      <c r="AF851" s="57" t="s">
        <v>2413</v>
      </c>
      <c r="AG851" s="35" t="b">
        <f t="shared" si="82"/>
        <v>1</v>
      </c>
      <c r="AH851" s="207">
        <v>0.04</v>
      </c>
      <c r="AI851" s="207">
        <v>0.04</v>
      </c>
      <c r="AJ851" s="207">
        <v>0.04</v>
      </c>
      <c r="AK851" s="207">
        <v>0.05</v>
      </c>
      <c r="AL851" s="207">
        <v>0.06</v>
      </c>
      <c r="AM851" s="207">
        <v>7.0000000000000007E-2</v>
      </c>
      <c r="AN851" s="28" t="s">
        <v>1251</v>
      </c>
      <c r="AO851" s="28" t="s">
        <v>176</v>
      </c>
      <c r="AP851" s="28" t="s">
        <v>1251</v>
      </c>
      <c r="AQ851" s="37">
        <v>1</v>
      </c>
      <c r="AR851" s="38" t="s">
        <v>107</v>
      </c>
      <c r="AS851" s="38">
        <v>245086</v>
      </c>
      <c r="AT851" s="38">
        <v>0</v>
      </c>
      <c r="AU851" s="38" t="s">
        <v>107</v>
      </c>
      <c r="AV851" s="38" t="s">
        <v>107</v>
      </c>
      <c r="AW851" s="38">
        <v>9531108</v>
      </c>
      <c r="AX851" s="38">
        <v>612714</v>
      </c>
      <c r="AY851" s="38">
        <v>612714</v>
      </c>
      <c r="AZ851" s="38">
        <v>136159</v>
      </c>
      <c r="BA851" s="38" t="s">
        <v>107</v>
      </c>
      <c r="BB851" s="38" t="s">
        <v>107</v>
      </c>
      <c r="BC851" s="38" t="s">
        <v>107</v>
      </c>
      <c r="BD851" s="38" t="s">
        <v>107</v>
      </c>
      <c r="BE851" s="38" t="s">
        <v>107</v>
      </c>
      <c r="BF851" s="38">
        <v>2723174</v>
      </c>
      <c r="BG851" s="38">
        <v>2587015</v>
      </c>
      <c r="BH851" s="38">
        <v>9531108</v>
      </c>
      <c r="BI851" s="38">
        <v>2587015</v>
      </c>
      <c r="BJ851" s="38">
        <v>2587015</v>
      </c>
      <c r="BK851" s="38">
        <v>0</v>
      </c>
      <c r="BL851" s="38">
        <v>0</v>
      </c>
      <c r="BM851" s="38">
        <v>953111</v>
      </c>
      <c r="BN851" s="38">
        <v>1456898</v>
      </c>
      <c r="BO851" s="38" t="s">
        <v>107</v>
      </c>
      <c r="BP851" s="38">
        <v>7897204</v>
      </c>
      <c r="BQ851" s="38">
        <v>204238</v>
      </c>
      <c r="BR851" s="38">
        <v>3403968</v>
      </c>
      <c r="BS851" s="38">
        <v>939495</v>
      </c>
      <c r="BT851" s="38" t="s">
        <v>107</v>
      </c>
      <c r="BU851" s="38" t="s">
        <v>107</v>
      </c>
      <c r="BV851" s="38" t="s">
        <v>107</v>
      </c>
      <c r="BW851" s="38" t="s">
        <v>107</v>
      </c>
      <c r="BX851" s="38">
        <v>204238</v>
      </c>
      <c r="BY851" s="38" t="s">
        <v>107</v>
      </c>
      <c r="BZ851" s="38">
        <v>7624887</v>
      </c>
      <c r="CA851" s="38">
        <v>0</v>
      </c>
      <c r="CB851" s="38">
        <v>1225429</v>
      </c>
      <c r="CC851" s="330" t="s">
        <v>107</v>
      </c>
      <c r="CD851" s="38" t="s">
        <v>107</v>
      </c>
      <c r="CE851" s="38" t="s">
        <v>107</v>
      </c>
      <c r="CF851" s="38" t="s">
        <v>107</v>
      </c>
      <c r="CG851" s="38" t="s">
        <v>107</v>
      </c>
      <c r="CH851" s="85" t="s">
        <v>176</v>
      </c>
      <c r="CI851" s="85" t="s">
        <v>176</v>
      </c>
      <c r="CJ851" s="85" t="s">
        <v>176</v>
      </c>
      <c r="CK851" s="85" t="s">
        <v>176</v>
      </c>
      <c r="CL851" s="85" t="s">
        <v>176</v>
      </c>
      <c r="CM851" s="85" t="s">
        <v>176</v>
      </c>
      <c r="CN851" s="85" t="s">
        <v>107</v>
      </c>
      <c r="CO851" s="42" t="s">
        <v>107</v>
      </c>
      <c r="CP851" s="85" t="s">
        <v>107</v>
      </c>
      <c r="CQ851" s="85" t="s">
        <v>107</v>
      </c>
      <c r="CR851" s="85" t="s">
        <v>107</v>
      </c>
      <c r="CS851" s="85" t="s">
        <v>107</v>
      </c>
      <c r="CT851" s="85" t="s">
        <v>107</v>
      </c>
      <c r="CU851" s="85" t="s">
        <v>107</v>
      </c>
      <c r="CV851" s="41" t="s">
        <v>107</v>
      </c>
      <c r="CW851" s="41" t="s">
        <v>107</v>
      </c>
      <c r="CX851" s="41" t="s">
        <v>107</v>
      </c>
      <c r="CY851" s="41" t="s">
        <v>107</v>
      </c>
      <c r="CZ851" s="41" t="s">
        <v>107</v>
      </c>
      <c r="DA851" s="41" t="s">
        <v>107</v>
      </c>
      <c r="DB851" s="41" t="s">
        <v>107</v>
      </c>
      <c r="DC851" s="41" t="s">
        <v>107</v>
      </c>
      <c r="DD851" s="332">
        <v>13479710</v>
      </c>
      <c r="DE851" s="43">
        <v>1</v>
      </c>
      <c r="DF851" s="390">
        <v>1</v>
      </c>
      <c r="DG851" s="310"/>
      <c r="DI851" s="279" t="str" cm="1">
        <f t="array" ref="DI851">+IF(AND(C851&lt;&gt;"Vehículos Eléctricos",C851&lt;&gt;"Vehículos Híbridos",AD851="PERCENTIL 50"),
     IF(VLOOKUP(_xlfn.TEXTJOIN("_",FALSE,C851:E851),BD_Perc!$A:$P,_xlfn.IFS(BD!AE851="Intervalo de precio 1",12,BD!AE851="Intervalo de precio 2",13),FALSE)&lt;=1,
     VLOOKUP(_xlfn.TEXTJOIN("_",FALSE,C851:E851),BD_Perc!$A:$P,16,FALSE),"Ok P50"),
     "Ok P30/70 ó Híbrido/Eléctrico")</f>
        <v>Ok P30/70 ó Híbrido/Eléctrico</v>
      </c>
      <c r="DJ851" s="279" t="str">
        <f t="shared" si="79"/>
        <v>Vehículos Convencionales_Automóviles_Hatchback</v>
      </c>
      <c r="DK851" s="331">
        <f t="shared" si="83"/>
        <v>69216000</v>
      </c>
      <c r="DL851" s="326"/>
    </row>
    <row r="852" spans="1:116" ht="25.5">
      <c r="A852" s="28">
        <v>847</v>
      </c>
      <c r="B852" s="29" t="s">
        <v>254</v>
      </c>
      <c r="C852" s="29" t="s">
        <v>0</v>
      </c>
      <c r="D852" s="29" t="s">
        <v>337</v>
      </c>
      <c r="E852" s="42" t="s">
        <v>338</v>
      </c>
      <c r="F852" s="42" t="s">
        <v>107</v>
      </c>
      <c r="G852" s="30" t="s">
        <v>1792</v>
      </c>
      <c r="H852" s="42" t="s">
        <v>1467</v>
      </c>
      <c r="I852" s="28">
        <v>2806025</v>
      </c>
      <c r="J852" s="28" t="s">
        <v>1793</v>
      </c>
      <c r="K852" s="31" t="s">
        <v>366</v>
      </c>
      <c r="L852" s="32">
        <v>98</v>
      </c>
      <c r="M852" s="33">
        <v>5</v>
      </c>
      <c r="N852" s="34">
        <v>90000000</v>
      </c>
      <c r="O852" s="34">
        <f>+IFERROR(VLOOKUP(I852,Precio_Fasecolda!A:C,3,FALSE),IFERROR(VLOOKUP(I852,Precio_Fasecolda!B:C,2,FALSE),N852))</f>
        <v>90000000</v>
      </c>
      <c r="P852" s="34">
        <f t="shared" si="80"/>
        <v>0</v>
      </c>
      <c r="Q852" s="28" t="s">
        <v>338</v>
      </c>
      <c r="R852" s="28" t="s">
        <v>130</v>
      </c>
      <c r="S852" s="28" t="s">
        <v>112</v>
      </c>
      <c r="T852" s="28" t="s">
        <v>107</v>
      </c>
      <c r="U852" s="28" t="s">
        <v>107</v>
      </c>
      <c r="V852" s="42" t="s">
        <v>107</v>
      </c>
      <c r="W852" s="28" t="s">
        <v>107</v>
      </c>
      <c r="X852" s="28" t="s">
        <v>107</v>
      </c>
      <c r="Y852" s="28" t="str">
        <f t="shared" si="81"/>
        <v>N.A.</v>
      </c>
      <c r="Z852" s="292">
        <f t="shared" si="78"/>
        <v>89100000</v>
      </c>
      <c r="AA852" s="28" cm="1">
        <f t="array" aca="1" ref="AA852" ca="1">_xlfn.IFS(DK852&lt;$DK$4,1,AND(DK852&gt;=$DK$4,DK852&lt;=$AA$4),2,DK852&gt;$AA$4,3)</f>
        <v>2</v>
      </c>
      <c r="AB852" s="28">
        <v>0</v>
      </c>
      <c r="AC852" s="28" cm="1">
        <f t="array" aca="1" ref="AC852" ca="1">IF(AB852="PERCENTIL 30","",_xlfn.IFS(DK852&lt;$AC$4,1,DK852&gt;$AC$4,2))</f>
        <v>1</v>
      </c>
      <c r="AD852" s="28" t="str">
        <f>+IFERROR(VLOOKUP(_xlfn.TEXTJOIN("_", FALSE, C852:E852), BD_Perc!$A:$O, 15, FALSE),"Segmentación no encontrada o vehículo inactivo")</f>
        <v>PERCENTIL 30-70</v>
      </c>
      <c r="AE852" s="28" t="str" cm="1">
        <f t="array" ref="AE852">_xlfn.IFS(
    AD852 = "PERCENTIL 50",
    _xlfn.IFS(
        BD!DK852 &lt; VLOOKUP(_xlfn.TEXTJOIN("_", FALSE, C852:E852), BD_Perc!$A:$O, 11, FALSE), "Intervalo de precio 1",
        BD!DK852 &gt;= VLOOKUP(_xlfn.TEXTJOIN("_", FALSE, C852:E852), BD_Perc!$A:$O, 11, FALSE), "Intervalo de precio 2"
    ),
    AD852 = "PERCENTIL 30-70",
    _xlfn.IFS(
        BD!DK852 &lt; VLOOKUP(_xlfn.TEXTJOIN("_", FALSE, C852:E852), BD_Perc!$A:$O, 6, FALSE), "Intervalo de precio 1",
        BD!DK852 &lt; VLOOKUP(_xlfn.TEXTJOIN("_", FALSE, C852:E852), BD_Perc!$A:$O, 7, FALSE), "Intervalo de precio 2",
        BD!DK852 &gt;= VLOOKUP(_xlfn.TEXTJOIN("_", FALSE, C852:E852), BD_Perc!$A:$O, 7, FALSE), "Intervalo de precio 3"
    ),
    AD852="Segmentación no encontrada o vehículo inactivo","Segmentación no encontrada o vehículo inactivo"
)</f>
        <v>Intervalo de precio 1</v>
      </c>
      <c r="AF852" s="57" t="s">
        <v>2412</v>
      </c>
      <c r="AG852" s="35" t="b">
        <f t="shared" si="82"/>
        <v>1</v>
      </c>
      <c r="AH852" s="207">
        <v>0.01</v>
      </c>
      <c r="AI852" s="207">
        <v>0.01</v>
      </c>
      <c r="AJ852" s="207">
        <v>0.01</v>
      </c>
      <c r="AK852" s="207">
        <v>0.01</v>
      </c>
      <c r="AL852" s="207">
        <v>1.4999999999999999E-2</v>
      </c>
      <c r="AM852" s="207">
        <v>1.4999999999999999E-2</v>
      </c>
      <c r="AN852" s="28" t="s">
        <v>1251</v>
      </c>
      <c r="AO852" s="28" t="s">
        <v>1251</v>
      </c>
      <c r="AP852" s="28" t="s">
        <v>1251</v>
      </c>
      <c r="AQ852" s="37">
        <v>1</v>
      </c>
      <c r="AR852" s="38" t="s">
        <v>107</v>
      </c>
      <c r="AS852" s="38">
        <v>245086</v>
      </c>
      <c r="AT852" s="38">
        <v>0</v>
      </c>
      <c r="AU852" s="38" t="s">
        <v>107</v>
      </c>
      <c r="AV852" s="38" t="s">
        <v>107</v>
      </c>
      <c r="AW852" s="38">
        <v>9531108</v>
      </c>
      <c r="AX852" s="38">
        <v>612714</v>
      </c>
      <c r="AY852" s="38">
        <v>612714</v>
      </c>
      <c r="AZ852" s="38">
        <v>136159</v>
      </c>
      <c r="BA852" s="38" t="s">
        <v>107</v>
      </c>
      <c r="BB852" s="38" t="s">
        <v>107</v>
      </c>
      <c r="BC852" s="38" t="s">
        <v>107</v>
      </c>
      <c r="BD852" s="38" t="s">
        <v>107</v>
      </c>
      <c r="BE852" s="38" t="s">
        <v>107</v>
      </c>
      <c r="BF852" s="38">
        <v>2723174</v>
      </c>
      <c r="BG852" s="38">
        <v>2587015</v>
      </c>
      <c r="BH852" s="38">
        <v>9531108</v>
      </c>
      <c r="BI852" s="38">
        <v>2587015</v>
      </c>
      <c r="BJ852" s="38">
        <v>2587015</v>
      </c>
      <c r="BK852" s="38">
        <v>0</v>
      </c>
      <c r="BL852" s="38">
        <v>0</v>
      </c>
      <c r="BM852" s="38">
        <v>953111</v>
      </c>
      <c r="BN852" s="38">
        <v>1456898</v>
      </c>
      <c r="BO852" s="38" t="s">
        <v>107</v>
      </c>
      <c r="BP852" s="38">
        <v>7897204</v>
      </c>
      <c r="BQ852" s="38">
        <v>204238</v>
      </c>
      <c r="BR852" s="38">
        <v>3403968</v>
      </c>
      <c r="BS852" s="38">
        <v>939495</v>
      </c>
      <c r="BT852" s="38" t="s">
        <v>107</v>
      </c>
      <c r="BU852" s="38" t="s">
        <v>107</v>
      </c>
      <c r="BV852" s="38" t="s">
        <v>107</v>
      </c>
      <c r="BW852" s="38" t="s">
        <v>107</v>
      </c>
      <c r="BX852" s="38">
        <v>204238</v>
      </c>
      <c r="BY852" s="38" t="s">
        <v>107</v>
      </c>
      <c r="BZ852" s="38">
        <v>7624887</v>
      </c>
      <c r="CA852" s="38">
        <v>0</v>
      </c>
      <c r="CB852" s="38">
        <v>1225429</v>
      </c>
      <c r="CC852" s="330" t="s">
        <v>107</v>
      </c>
      <c r="CD852" s="38" t="s">
        <v>107</v>
      </c>
      <c r="CE852" s="38" t="s">
        <v>107</v>
      </c>
      <c r="CF852" s="38" t="s">
        <v>107</v>
      </c>
      <c r="CG852" s="38" t="s">
        <v>107</v>
      </c>
      <c r="CH852" s="41" t="s">
        <v>176</v>
      </c>
      <c r="CI852" s="41" t="s">
        <v>176</v>
      </c>
      <c r="CJ852" s="41" t="s">
        <v>176</v>
      </c>
      <c r="CK852" s="41" t="s">
        <v>176</v>
      </c>
      <c r="CL852" s="41" t="s">
        <v>176</v>
      </c>
      <c r="CM852" s="41" t="s">
        <v>176</v>
      </c>
      <c r="CN852" s="41" t="s">
        <v>107</v>
      </c>
      <c r="CO852" s="42" t="s">
        <v>107</v>
      </c>
      <c r="CP852" s="28" t="s">
        <v>107</v>
      </c>
      <c r="CQ852" s="28" t="s">
        <v>107</v>
      </c>
      <c r="CR852" s="28" t="s">
        <v>107</v>
      </c>
      <c r="CS852" s="28" t="s">
        <v>107</v>
      </c>
      <c r="CT852" s="28" t="s">
        <v>107</v>
      </c>
      <c r="CU852" s="28" t="s">
        <v>107</v>
      </c>
      <c r="CV852" s="28" t="s">
        <v>107</v>
      </c>
      <c r="CW852" s="28" t="s">
        <v>107</v>
      </c>
      <c r="CX852" s="28" t="s">
        <v>107</v>
      </c>
      <c r="CY852" s="28" t="s">
        <v>107</v>
      </c>
      <c r="CZ852" s="28" t="s">
        <v>107</v>
      </c>
      <c r="DA852" s="28" t="s">
        <v>107</v>
      </c>
      <c r="DB852" s="28" t="s">
        <v>107</v>
      </c>
      <c r="DC852" s="28" t="s">
        <v>107</v>
      </c>
      <c r="DD852" s="332">
        <v>13479710</v>
      </c>
      <c r="DE852" s="43">
        <v>1</v>
      </c>
      <c r="DF852" s="390">
        <v>1</v>
      </c>
      <c r="DG852" s="310"/>
      <c r="DI852" s="279" t="str" cm="1">
        <f t="array" ref="DI852">+IF(AND(C852&lt;&gt;"Vehículos Eléctricos",C852&lt;&gt;"Vehículos Híbridos",AD852="PERCENTIL 50"),
     IF(VLOOKUP(_xlfn.TEXTJOIN("_",FALSE,C852:E852),BD_Perc!$A:$P,_xlfn.IFS(BD!AE852="Intervalo de precio 1",12,BD!AE852="Intervalo de precio 2",13),FALSE)&lt;=1,
     VLOOKUP(_xlfn.TEXTJOIN("_",FALSE,C852:E852),BD_Perc!$A:$P,16,FALSE),"Ok P50"),
     "Ok P30/70 ó Híbrido/Eléctrico")</f>
        <v>Ok P30/70 ó Híbrido/Eléctrico</v>
      </c>
      <c r="DJ852" s="279" t="str">
        <f t="shared" si="79"/>
        <v>Vehículos Convencionales_Camperos/Camionetas_4x2</v>
      </c>
      <c r="DK852" s="331">
        <f t="shared" si="83"/>
        <v>89100000</v>
      </c>
      <c r="DL852" s="326"/>
    </row>
    <row r="853" spans="1:116" ht="25.5">
      <c r="A853" s="28">
        <v>848</v>
      </c>
      <c r="B853" s="29" t="s">
        <v>254</v>
      </c>
      <c r="C853" s="29" t="s">
        <v>0</v>
      </c>
      <c r="D853" s="29" t="s">
        <v>337</v>
      </c>
      <c r="E853" s="42" t="s">
        <v>338</v>
      </c>
      <c r="F853" s="42" t="s">
        <v>107</v>
      </c>
      <c r="G853" s="30" t="s">
        <v>1717</v>
      </c>
      <c r="H853" s="42" t="s">
        <v>530</v>
      </c>
      <c r="I853" s="28">
        <v>4206075</v>
      </c>
      <c r="J853" s="28" t="s">
        <v>1794</v>
      </c>
      <c r="K853" s="31" t="s">
        <v>369</v>
      </c>
      <c r="L853" s="32">
        <v>173</v>
      </c>
      <c r="M853" s="33">
        <v>5</v>
      </c>
      <c r="N853" s="34">
        <v>187000000</v>
      </c>
      <c r="O853" s="34">
        <f>+IFERROR(VLOOKUP(I853,Precio_Fasecolda!A:C,3,FALSE),IFERROR(VLOOKUP(I853,Precio_Fasecolda!B:C,2,FALSE),N853))</f>
        <v>187000000</v>
      </c>
      <c r="P853" s="34">
        <f t="shared" si="80"/>
        <v>0</v>
      </c>
      <c r="Q853" s="28" t="s">
        <v>346</v>
      </c>
      <c r="R853" s="28" t="s">
        <v>130</v>
      </c>
      <c r="S853" s="28" t="s">
        <v>112</v>
      </c>
      <c r="T853" s="28" t="s">
        <v>107</v>
      </c>
      <c r="U853" s="28" t="s">
        <v>107</v>
      </c>
      <c r="V853" s="42" t="s">
        <v>107</v>
      </c>
      <c r="W853" s="28" t="s">
        <v>107</v>
      </c>
      <c r="X853" s="28" t="s">
        <v>107</v>
      </c>
      <c r="Y853" s="28" t="str">
        <f t="shared" si="81"/>
        <v>N.A.</v>
      </c>
      <c r="Z853" s="292">
        <f t="shared" si="78"/>
        <v>185130000</v>
      </c>
      <c r="AA853" s="28" cm="1">
        <f t="array" aca="1" ref="AA853" ca="1">_xlfn.IFS(DK853&lt;$DK$4,1,AND(DK853&gt;=$DK$4,DK853&lt;=$AA$4),2,DK853&gt;$AA$4,3)</f>
        <v>2</v>
      </c>
      <c r="AB853" s="28">
        <v>0</v>
      </c>
      <c r="AC853" s="28" cm="1">
        <f t="array" aca="1" ref="AC853" ca="1">IF(AB853="PERCENTIL 30","",_xlfn.IFS(DK853&lt;$AC$4,1,DK853&gt;$AC$4,2))</f>
        <v>2</v>
      </c>
      <c r="AD853" s="28" t="str">
        <f>+IFERROR(VLOOKUP(_xlfn.TEXTJOIN("_", FALSE, C853:E853), BD_Perc!$A:$O, 15, FALSE),"Segmentación no encontrada o vehículo inactivo")</f>
        <v>PERCENTIL 30-70</v>
      </c>
      <c r="AE853" s="28" t="str" cm="1">
        <f t="array" ref="AE853">_xlfn.IFS(
    AD853 = "PERCENTIL 50",
    _xlfn.IFS(
        BD!DK853 &lt; VLOOKUP(_xlfn.TEXTJOIN("_", FALSE, C853:E853), BD_Perc!$A:$O, 11, FALSE), "Intervalo de precio 1",
        BD!DK853 &gt;= VLOOKUP(_xlfn.TEXTJOIN("_", FALSE, C853:E853), BD_Perc!$A:$O, 11, FALSE), "Intervalo de precio 2"
    ),
    AD853 = "PERCENTIL 30-70",
    _xlfn.IFS(
        BD!DK853 &lt; VLOOKUP(_xlfn.TEXTJOIN("_", FALSE, C853:E853), BD_Perc!$A:$O, 6, FALSE), "Intervalo de precio 1",
        BD!DK853 &lt; VLOOKUP(_xlfn.TEXTJOIN("_", FALSE, C853:E853), BD_Perc!$A:$O, 7, FALSE), "Intervalo de precio 2",
        BD!DK853 &gt;= VLOOKUP(_xlfn.TEXTJOIN("_", FALSE, C853:E853), BD_Perc!$A:$O, 7, FALSE), "Intervalo de precio 3"
    ),
    AD853="Segmentación no encontrada o vehículo inactivo","Segmentación no encontrada o vehículo inactivo"
)</f>
        <v>Intervalo de precio 3</v>
      </c>
      <c r="AF853" s="57" t="s">
        <v>2414</v>
      </c>
      <c r="AG853" s="35" t="b">
        <f t="shared" si="82"/>
        <v>1</v>
      </c>
      <c r="AH853" s="207">
        <v>0.01</v>
      </c>
      <c r="AI853" s="207">
        <v>0.01</v>
      </c>
      <c r="AJ853" s="207">
        <v>0.01</v>
      </c>
      <c r="AK853" s="207">
        <v>0.01</v>
      </c>
      <c r="AL853" s="207">
        <v>1.4999999999999999E-2</v>
      </c>
      <c r="AM853" s="207">
        <v>1.4999999999999999E-2</v>
      </c>
      <c r="AN853" s="28" t="s">
        <v>113</v>
      </c>
      <c r="AO853" s="28" t="s">
        <v>113</v>
      </c>
      <c r="AP853" s="28" t="s">
        <v>113</v>
      </c>
      <c r="AQ853" s="37">
        <v>1</v>
      </c>
      <c r="AR853" s="38">
        <v>13479711</v>
      </c>
      <c r="AS853" s="38">
        <v>340397</v>
      </c>
      <c r="AT853" s="38">
        <v>1157349</v>
      </c>
      <c r="AU853" s="38" t="s">
        <v>107</v>
      </c>
      <c r="AV853" s="38" t="s">
        <v>107</v>
      </c>
      <c r="AW853" s="38">
        <v>9531108</v>
      </c>
      <c r="AX853" s="38" t="s">
        <v>107</v>
      </c>
      <c r="AY853" s="38" t="s">
        <v>107</v>
      </c>
      <c r="AZ853" s="38">
        <v>340397</v>
      </c>
      <c r="BA853" s="38" t="s">
        <v>107</v>
      </c>
      <c r="BB853" s="38" t="s">
        <v>107</v>
      </c>
      <c r="BC853" s="38" t="s">
        <v>107</v>
      </c>
      <c r="BD853" s="38" t="s">
        <v>107</v>
      </c>
      <c r="BE853" s="38" t="s">
        <v>107</v>
      </c>
      <c r="BF853" s="38" t="s">
        <v>107</v>
      </c>
      <c r="BG853" s="38" t="s">
        <v>107</v>
      </c>
      <c r="BH853" s="38">
        <v>2587015</v>
      </c>
      <c r="BI853" s="38">
        <v>2178539</v>
      </c>
      <c r="BJ853" s="38">
        <v>2178539</v>
      </c>
      <c r="BK853" s="38" t="s">
        <v>107</v>
      </c>
      <c r="BL853" s="38" t="s">
        <v>107</v>
      </c>
      <c r="BM853" s="38">
        <v>408476</v>
      </c>
      <c r="BN853" s="38">
        <v>1633904</v>
      </c>
      <c r="BO853" s="38">
        <v>4493237</v>
      </c>
      <c r="BP853" s="38">
        <v>3812444</v>
      </c>
      <c r="BQ853" s="38">
        <v>136159</v>
      </c>
      <c r="BR853" s="38">
        <v>3540126</v>
      </c>
      <c r="BS853" s="38">
        <v>816952</v>
      </c>
      <c r="BT853" s="38" t="s">
        <v>107</v>
      </c>
      <c r="BU853" s="38" t="s">
        <v>107</v>
      </c>
      <c r="BV853" s="38" t="s">
        <v>107</v>
      </c>
      <c r="BW853" s="38">
        <v>2995491</v>
      </c>
      <c r="BX853" s="38">
        <v>272318</v>
      </c>
      <c r="BY853" s="38">
        <v>2723174</v>
      </c>
      <c r="BZ853" s="38">
        <v>8850315</v>
      </c>
      <c r="CA853" s="38" t="s">
        <v>107</v>
      </c>
      <c r="CB853" s="38">
        <v>1089270</v>
      </c>
      <c r="CC853" s="330">
        <v>0</v>
      </c>
      <c r="CD853" s="38">
        <v>0</v>
      </c>
      <c r="CE853" s="38">
        <v>6807934</v>
      </c>
      <c r="CF853" s="38">
        <v>9531108</v>
      </c>
      <c r="CG853" s="38">
        <v>13615869</v>
      </c>
      <c r="CH853" s="41" t="s">
        <v>113</v>
      </c>
      <c r="CI853" s="41" t="s">
        <v>113</v>
      </c>
      <c r="CJ853" s="41" t="s">
        <v>113</v>
      </c>
      <c r="CK853" s="41" t="s">
        <v>113</v>
      </c>
      <c r="CL853" s="41" t="s">
        <v>113</v>
      </c>
      <c r="CM853" s="41" t="s">
        <v>113</v>
      </c>
      <c r="CN853" s="41" t="s">
        <v>114</v>
      </c>
      <c r="CO853" s="42" t="s">
        <v>107</v>
      </c>
      <c r="CP853" s="28" t="s">
        <v>107</v>
      </c>
      <c r="CQ853" s="28" t="s">
        <v>107</v>
      </c>
      <c r="CR853" s="28" t="s">
        <v>107</v>
      </c>
      <c r="CS853" s="28" t="s">
        <v>107</v>
      </c>
      <c r="CT853" s="28" t="s">
        <v>107</v>
      </c>
      <c r="CU853" s="28" t="s">
        <v>107</v>
      </c>
      <c r="CV853" s="28" t="s">
        <v>107</v>
      </c>
      <c r="CW853" s="28" t="s">
        <v>107</v>
      </c>
      <c r="CX853" s="28" t="s">
        <v>107</v>
      </c>
      <c r="CY853" s="28" t="s">
        <v>107</v>
      </c>
      <c r="CZ853" s="28" t="s">
        <v>107</v>
      </c>
      <c r="DA853" s="28" t="s">
        <v>107</v>
      </c>
      <c r="DB853" s="28" t="s">
        <v>107</v>
      </c>
      <c r="DC853" s="28" t="s">
        <v>107</v>
      </c>
      <c r="DD853" s="332">
        <v>6948870</v>
      </c>
      <c r="DE853" s="43">
        <v>1</v>
      </c>
      <c r="DF853" s="390">
        <v>1</v>
      </c>
      <c r="DG853" s="310">
        <v>45698</v>
      </c>
      <c r="DH853" s="8" t="s">
        <v>2497</v>
      </c>
      <c r="DI853" s="279" t="str" cm="1">
        <f t="array" ref="DI853">+IF(AND(C853&lt;&gt;"Vehículos Eléctricos",C853&lt;&gt;"Vehículos Híbridos",AD853="PERCENTIL 50"),
     IF(VLOOKUP(_xlfn.TEXTJOIN("_",FALSE,C853:E853),BD_Perc!$A:$P,_xlfn.IFS(BD!AE853="Intervalo de precio 1",12,BD!AE853="Intervalo de precio 2",13),FALSE)&lt;=1,
     VLOOKUP(_xlfn.TEXTJOIN("_",FALSE,C853:E853),BD_Perc!$A:$P,16,FALSE),"Ok P50"),
     "Ok P30/70 ó Híbrido/Eléctrico")</f>
        <v>Ok P30/70 ó Híbrido/Eléctrico</v>
      </c>
      <c r="DJ853" s="279" t="str">
        <f t="shared" si="79"/>
        <v>Vehículos Convencionales_Camperos/Camionetas_4x2</v>
      </c>
      <c r="DK853" s="331">
        <f t="shared" si="83"/>
        <v>185130000</v>
      </c>
      <c r="DL853" s="326"/>
    </row>
    <row r="854" spans="1:116" ht="25.5">
      <c r="A854" s="28">
        <v>849</v>
      </c>
      <c r="B854" s="29" t="s">
        <v>254</v>
      </c>
      <c r="C854" s="29" t="s">
        <v>0</v>
      </c>
      <c r="D854" s="29" t="s">
        <v>337</v>
      </c>
      <c r="E854" s="42" t="s">
        <v>338</v>
      </c>
      <c r="F854" s="42" t="s">
        <v>107</v>
      </c>
      <c r="G854" s="30" t="s">
        <v>1795</v>
      </c>
      <c r="H854" s="42" t="s">
        <v>1776</v>
      </c>
      <c r="I854" s="28">
        <v>8806019</v>
      </c>
      <c r="J854" s="28" t="s">
        <v>1796</v>
      </c>
      <c r="K854" s="31" t="s">
        <v>366</v>
      </c>
      <c r="L854" s="32">
        <v>138</v>
      </c>
      <c r="M854" s="33">
        <v>5</v>
      </c>
      <c r="N854" s="34">
        <v>87800000</v>
      </c>
      <c r="O854" s="34">
        <f>+IFERROR(VLOOKUP(I854,Precio_Fasecolda!A:C,3,FALSE),IFERROR(VLOOKUP(I854,Precio_Fasecolda!B:C,2,FALSE),N854))</f>
        <v>87800000</v>
      </c>
      <c r="P854" s="34">
        <f t="shared" si="80"/>
        <v>0</v>
      </c>
      <c r="Q854" s="28" t="s">
        <v>338</v>
      </c>
      <c r="R854" s="28" t="s">
        <v>2415</v>
      </c>
      <c r="S854" s="28" t="s">
        <v>112</v>
      </c>
      <c r="T854" s="28" t="s">
        <v>107</v>
      </c>
      <c r="U854" s="28" t="s">
        <v>107</v>
      </c>
      <c r="V854" s="42" t="s">
        <v>107</v>
      </c>
      <c r="W854" s="28" t="s">
        <v>107</v>
      </c>
      <c r="X854" s="28" t="s">
        <v>107</v>
      </c>
      <c r="Y854" s="28" t="str">
        <f t="shared" si="81"/>
        <v>N.A.</v>
      </c>
      <c r="Z854" s="292">
        <f t="shared" si="78"/>
        <v>86922000</v>
      </c>
      <c r="AA854" s="28" cm="1">
        <f t="array" aca="1" ref="AA854" ca="1">_xlfn.IFS(DK854&lt;$DK$4,1,AND(DK854&gt;=$DK$4,DK854&lt;=$AA$4),2,DK854&gt;$AA$4,3)</f>
        <v>2</v>
      </c>
      <c r="AB854" s="28">
        <v>0</v>
      </c>
      <c r="AC854" s="28" cm="1">
        <f t="array" aca="1" ref="AC854" ca="1">IF(AB854="PERCENTIL 30","",_xlfn.IFS(DK854&lt;$AC$4,1,DK854&gt;$AC$4,2))</f>
        <v>1</v>
      </c>
      <c r="AD854" s="28" t="str">
        <f>+IFERROR(VLOOKUP(_xlfn.TEXTJOIN("_", FALSE, C854:E854), BD_Perc!$A:$O, 15, FALSE),"Segmentación no encontrada o vehículo inactivo")</f>
        <v>PERCENTIL 30-70</v>
      </c>
      <c r="AE854" s="28" t="str" cm="1">
        <f t="array" ref="AE854">_xlfn.IFS(
    AD854 = "PERCENTIL 50",
    _xlfn.IFS(
        BD!DK854 &lt; VLOOKUP(_xlfn.TEXTJOIN("_", FALSE, C854:E854), BD_Perc!$A:$O, 11, FALSE), "Intervalo de precio 1",
        BD!DK854 &gt;= VLOOKUP(_xlfn.TEXTJOIN("_", FALSE, C854:E854), BD_Perc!$A:$O, 11, FALSE), "Intervalo de precio 2"
    ),
    AD854 = "PERCENTIL 30-70",
    _xlfn.IFS(
        BD!DK854 &lt; VLOOKUP(_xlfn.TEXTJOIN("_", FALSE, C854:E854), BD_Perc!$A:$O, 6, FALSE), "Intervalo de precio 1",
        BD!DK854 &lt; VLOOKUP(_xlfn.TEXTJOIN("_", FALSE, C854:E854), BD_Perc!$A:$O, 7, FALSE), "Intervalo de precio 2",
        BD!DK854 &gt;= VLOOKUP(_xlfn.TEXTJOIN("_", FALSE, C854:E854), BD_Perc!$A:$O, 7, FALSE), "Intervalo de precio 3"
    ),
    AD854="Segmentación no encontrada o vehículo inactivo","Segmentación no encontrada o vehículo inactivo"
)</f>
        <v>Intervalo de precio 1</v>
      </c>
      <c r="AF854" s="57" t="s">
        <v>2412</v>
      </c>
      <c r="AG854" s="35" t="b">
        <f t="shared" si="82"/>
        <v>1</v>
      </c>
      <c r="AH854" s="207">
        <v>0.01</v>
      </c>
      <c r="AI854" s="207">
        <v>0.01</v>
      </c>
      <c r="AJ854" s="207">
        <v>0.01</v>
      </c>
      <c r="AK854" s="207">
        <v>0.01</v>
      </c>
      <c r="AL854" s="207">
        <v>1.4999999999999999E-2</v>
      </c>
      <c r="AM854" s="207">
        <v>1.4999999999999999E-2</v>
      </c>
      <c r="AN854" s="28" t="s">
        <v>113</v>
      </c>
      <c r="AO854" s="28" t="s">
        <v>113</v>
      </c>
      <c r="AP854" s="28" t="s">
        <v>113</v>
      </c>
      <c r="AQ854" s="37">
        <v>1</v>
      </c>
      <c r="AR854" s="38">
        <v>15287736</v>
      </c>
      <c r="AS854" s="38">
        <v>550358</v>
      </c>
      <c r="AT854" s="38">
        <v>1161868</v>
      </c>
      <c r="AU854" s="38" t="s">
        <v>107</v>
      </c>
      <c r="AV854" s="38" t="s">
        <v>107</v>
      </c>
      <c r="AW854" s="38">
        <v>11007170</v>
      </c>
      <c r="AX854" s="38">
        <v>794963</v>
      </c>
      <c r="AY854" s="38">
        <v>1284169</v>
      </c>
      <c r="AZ854" s="38">
        <v>489208</v>
      </c>
      <c r="BA854" s="38" t="s">
        <v>107</v>
      </c>
      <c r="BB854" s="38" t="s">
        <v>107</v>
      </c>
      <c r="BC854" s="38" t="s">
        <v>107</v>
      </c>
      <c r="BD854" s="38" t="s">
        <v>107</v>
      </c>
      <c r="BE854" s="38" t="s">
        <v>107</v>
      </c>
      <c r="BF854" s="38" t="s">
        <v>107</v>
      </c>
      <c r="BG854" s="38">
        <v>3057548</v>
      </c>
      <c r="BH854" s="38">
        <v>3057548</v>
      </c>
      <c r="BI854" s="38">
        <v>3057548</v>
      </c>
      <c r="BJ854" s="38">
        <v>3057548</v>
      </c>
      <c r="BK854" s="38" t="s">
        <v>107</v>
      </c>
      <c r="BL854" s="38">
        <v>1589924</v>
      </c>
      <c r="BM854" s="38">
        <v>1100717</v>
      </c>
      <c r="BN854" s="38">
        <v>1834529</v>
      </c>
      <c r="BO854" s="38">
        <v>3913660</v>
      </c>
      <c r="BP854" s="38">
        <v>7705019</v>
      </c>
      <c r="BQ854" s="38">
        <v>281294</v>
      </c>
      <c r="BR854" s="38">
        <v>4280567</v>
      </c>
      <c r="BS854" s="38">
        <v>1039566</v>
      </c>
      <c r="BT854" s="38" t="s">
        <v>107</v>
      </c>
      <c r="BU854" s="38" t="s">
        <v>107</v>
      </c>
      <c r="BV854" s="38" t="s">
        <v>107</v>
      </c>
      <c r="BW854" s="38">
        <v>4280567</v>
      </c>
      <c r="BX854" s="38">
        <v>305755</v>
      </c>
      <c r="BY854" s="38">
        <v>3057548</v>
      </c>
      <c r="BZ854" s="38">
        <v>10395661</v>
      </c>
      <c r="CA854" s="38" t="s">
        <v>107</v>
      </c>
      <c r="CB854" s="38">
        <v>1345321</v>
      </c>
      <c r="CC854" s="330">
        <v>0</v>
      </c>
      <c r="CD854" s="38">
        <v>0</v>
      </c>
      <c r="CE854" s="38">
        <v>6115094</v>
      </c>
      <c r="CF854" s="38">
        <v>8561132</v>
      </c>
      <c r="CG854" s="38">
        <v>12230189</v>
      </c>
      <c r="CH854" s="41" t="s">
        <v>114</v>
      </c>
      <c r="CI854" s="41" t="s">
        <v>114</v>
      </c>
      <c r="CJ854" s="41" t="s">
        <v>113</v>
      </c>
      <c r="CK854" s="41" t="s">
        <v>113</v>
      </c>
      <c r="CL854" s="41" t="s">
        <v>113</v>
      </c>
      <c r="CM854" s="41" t="s">
        <v>113</v>
      </c>
      <c r="CN854" s="41" t="s">
        <v>114</v>
      </c>
      <c r="CO854" s="42" t="s">
        <v>107</v>
      </c>
      <c r="CP854" s="28" t="s">
        <v>107</v>
      </c>
      <c r="CQ854" s="28" t="s">
        <v>107</v>
      </c>
      <c r="CR854" s="28" t="s">
        <v>107</v>
      </c>
      <c r="CS854" s="28" t="s">
        <v>107</v>
      </c>
      <c r="CT854" s="28" t="s">
        <v>107</v>
      </c>
      <c r="CU854" s="28" t="s">
        <v>107</v>
      </c>
      <c r="CV854" s="28" t="s">
        <v>107</v>
      </c>
      <c r="CW854" s="28" t="s">
        <v>107</v>
      </c>
      <c r="CX854" s="28" t="s">
        <v>107</v>
      </c>
      <c r="CY854" s="28" t="s">
        <v>107</v>
      </c>
      <c r="CZ854" s="28" t="s">
        <v>107</v>
      </c>
      <c r="DA854" s="28" t="s">
        <v>107</v>
      </c>
      <c r="DB854" s="28" t="s">
        <v>107</v>
      </c>
      <c r="DC854" s="28" t="s">
        <v>107</v>
      </c>
      <c r="DD854" s="332">
        <v>15899245</v>
      </c>
      <c r="DE854" s="43">
        <v>1</v>
      </c>
      <c r="DF854" s="390">
        <v>1</v>
      </c>
      <c r="DG854" s="310"/>
      <c r="DI854" s="279" t="str" cm="1">
        <f t="array" ref="DI854">+IF(AND(C854&lt;&gt;"Vehículos Eléctricos",C854&lt;&gt;"Vehículos Híbridos",AD854="PERCENTIL 50"),
     IF(VLOOKUP(_xlfn.TEXTJOIN("_",FALSE,C854:E854),BD_Perc!$A:$P,_xlfn.IFS(BD!AE854="Intervalo de precio 1",12,BD!AE854="Intervalo de precio 2",13),FALSE)&lt;=1,
     VLOOKUP(_xlfn.TEXTJOIN("_",FALSE,C854:E854),BD_Perc!$A:$P,16,FALSE),"Ok P50"),
     "Ok P30/70 ó Híbrido/Eléctrico")</f>
        <v>Ok P30/70 ó Híbrido/Eléctrico</v>
      </c>
      <c r="DJ854" s="279" t="str">
        <f t="shared" si="79"/>
        <v>Vehículos Convencionales_Camperos/Camionetas_4x2</v>
      </c>
      <c r="DK854" s="331">
        <f t="shared" si="83"/>
        <v>86922000</v>
      </c>
      <c r="DL854" s="326"/>
    </row>
    <row r="855" spans="1:116" ht="25.5">
      <c r="A855" s="28">
        <v>850</v>
      </c>
      <c r="B855" s="29" t="s">
        <v>254</v>
      </c>
      <c r="C855" s="29" t="s">
        <v>0</v>
      </c>
      <c r="D855" s="29" t="s">
        <v>337</v>
      </c>
      <c r="E855" s="42" t="s">
        <v>338</v>
      </c>
      <c r="F855" s="42" t="s">
        <v>107</v>
      </c>
      <c r="G855" s="30" t="s">
        <v>1795</v>
      </c>
      <c r="H855" s="42" t="s">
        <v>1776</v>
      </c>
      <c r="I855" s="28">
        <v>8806018</v>
      </c>
      <c r="J855" s="28" t="s">
        <v>1797</v>
      </c>
      <c r="K855" s="31" t="s">
        <v>366</v>
      </c>
      <c r="L855" s="32">
        <v>138</v>
      </c>
      <c r="M855" s="33">
        <v>5</v>
      </c>
      <c r="N855" s="34">
        <v>91800000</v>
      </c>
      <c r="O855" s="34">
        <f>+IFERROR(VLOOKUP(I855,Precio_Fasecolda!A:C,3,FALSE),IFERROR(VLOOKUP(I855,Precio_Fasecolda!B:C,2,FALSE),N855))</f>
        <v>91800000</v>
      </c>
      <c r="P855" s="34">
        <f t="shared" si="80"/>
        <v>0</v>
      </c>
      <c r="Q855" s="28" t="s">
        <v>338</v>
      </c>
      <c r="R855" s="28" t="s">
        <v>2415</v>
      </c>
      <c r="S855" s="28" t="s">
        <v>112</v>
      </c>
      <c r="T855" s="28" t="s">
        <v>107</v>
      </c>
      <c r="U855" s="28" t="s">
        <v>107</v>
      </c>
      <c r="V855" s="42" t="s">
        <v>107</v>
      </c>
      <c r="W855" s="28" t="s">
        <v>107</v>
      </c>
      <c r="X855" s="28" t="s">
        <v>107</v>
      </c>
      <c r="Y855" s="28" t="str">
        <f t="shared" si="81"/>
        <v>N.A.</v>
      </c>
      <c r="Z855" s="292">
        <f t="shared" si="78"/>
        <v>90882000</v>
      </c>
      <c r="AA855" s="28" cm="1">
        <f t="array" aca="1" ref="AA855" ca="1">_xlfn.IFS(DK855&lt;$DK$4,1,AND(DK855&gt;=$DK$4,DK855&lt;=$AA$4),2,DK855&gt;$AA$4,3)</f>
        <v>2</v>
      </c>
      <c r="AB855" s="28">
        <v>0</v>
      </c>
      <c r="AC855" s="28" cm="1">
        <f t="array" aca="1" ref="AC855" ca="1">IF(AB855="PERCENTIL 30","",_xlfn.IFS(DK855&lt;$AC$4,1,DK855&gt;$AC$4,2))</f>
        <v>1</v>
      </c>
      <c r="AD855" s="28" t="str">
        <f>+IFERROR(VLOOKUP(_xlfn.TEXTJOIN("_", FALSE, C855:E855), BD_Perc!$A:$O, 15, FALSE),"Segmentación no encontrada o vehículo inactivo")</f>
        <v>PERCENTIL 30-70</v>
      </c>
      <c r="AE855" s="28" t="str" cm="1">
        <f t="array" ref="AE855">_xlfn.IFS(
    AD855 = "PERCENTIL 50",
    _xlfn.IFS(
        BD!DK855 &lt; VLOOKUP(_xlfn.TEXTJOIN("_", FALSE, C855:E855), BD_Perc!$A:$O, 11, FALSE), "Intervalo de precio 1",
        BD!DK855 &gt;= VLOOKUP(_xlfn.TEXTJOIN("_", FALSE, C855:E855), BD_Perc!$A:$O, 11, FALSE), "Intervalo de precio 2"
    ),
    AD855 = "PERCENTIL 30-70",
    _xlfn.IFS(
        BD!DK855 &lt; VLOOKUP(_xlfn.TEXTJOIN("_", FALSE, C855:E855), BD_Perc!$A:$O, 6, FALSE), "Intervalo de precio 1",
        BD!DK855 &lt; VLOOKUP(_xlfn.TEXTJOIN("_", FALSE, C855:E855), BD_Perc!$A:$O, 7, FALSE), "Intervalo de precio 2",
        BD!DK855 &gt;= VLOOKUP(_xlfn.TEXTJOIN("_", FALSE, C855:E855), BD_Perc!$A:$O, 7, FALSE), "Intervalo de precio 3"
    ),
    AD855="Segmentación no encontrada o vehículo inactivo","Segmentación no encontrada o vehículo inactivo"
)</f>
        <v>Intervalo de precio 1</v>
      </c>
      <c r="AF855" s="57" t="s">
        <v>2412</v>
      </c>
      <c r="AG855" s="35" t="b">
        <f t="shared" si="82"/>
        <v>1</v>
      </c>
      <c r="AH855" s="207">
        <v>0.01</v>
      </c>
      <c r="AI855" s="207">
        <v>0.01</v>
      </c>
      <c r="AJ855" s="207">
        <v>0.01</v>
      </c>
      <c r="AK855" s="207">
        <v>0.01</v>
      </c>
      <c r="AL855" s="207">
        <v>1.4999999999999999E-2</v>
      </c>
      <c r="AM855" s="207">
        <v>1.4999999999999999E-2</v>
      </c>
      <c r="AN855" s="28" t="s">
        <v>113</v>
      </c>
      <c r="AO855" s="28" t="s">
        <v>113</v>
      </c>
      <c r="AP855" s="28" t="s">
        <v>113</v>
      </c>
      <c r="AQ855" s="37">
        <v>1</v>
      </c>
      <c r="AR855" s="38">
        <v>15287736</v>
      </c>
      <c r="AS855" s="38">
        <v>550358</v>
      </c>
      <c r="AT855" s="38">
        <v>1161868</v>
      </c>
      <c r="AU855" s="38" t="s">
        <v>107</v>
      </c>
      <c r="AV855" s="38" t="s">
        <v>107</v>
      </c>
      <c r="AW855" s="38">
        <v>11007170</v>
      </c>
      <c r="AX855" s="38">
        <v>794963</v>
      </c>
      <c r="AY855" s="38">
        <v>1284169</v>
      </c>
      <c r="AZ855" s="38">
        <v>489208</v>
      </c>
      <c r="BA855" s="38" t="s">
        <v>107</v>
      </c>
      <c r="BB855" s="38" t="s">
        <v>107</v>
      </c>
      <c r="BC855" s="38" t="s">
        <v>107</v>
      </c>
      <c r="BD855" s="38" t="s">
        <v>107</v>
      </c>
      <c r="BE855" s="38" t="s">
        <v>107</v>
      </c>
      <c r="BF855" s="38" t="s">
        <v>107</v>
      </c>
      <c r="BG855" s="38">
        <v>3057548</v>
      </c>
      <c r="BH855" s="38">
        <v>3057548</v>
      </c>
      <c r="BI855" s="38">
        <v>3057548</v>
      </c>
      <c r="BJ855" s="38">
        <v>3057548</v>
      </c>
      <c r="BK855" s="38" t="s">
        <v>107</v>
      </c>
      <c r="BL855" s="38">
        <v>1589924</v>
      </c>
      <c r="BM855" s="38">
        <v>1100717</v>
      </c>
      <c r="BN855" s="38">
        <v>1834529</v>
      </c>
      <c r="BO855" s="38">
        <v>3913660</v>
      </c>
      <c r="BP855" s="38">
        <v>7705019</v>
      </c>
      <c r="BQ855" s="38">
        <v>281294</v>
      </c>
      <c r="BR855" s="38">
        <v>4280567</v>
      </c>
      <c r="BS855" s="38">
        <v>1039566</v>
      </c>
      <c r="BT855" s="38" t="s">
        <v>107</v>
      </c>
      <c r="BU855" s="38" t="s">
        <v>107</v>
      </c>
      <c r="BV855" s="38" t="s">
        <v>107</v>
      </c>
      <c r="BW855" s="38">
        <v>4280567</v>
      </c>
      <c r="BX855" s="38">
        <v>305755</v>
      </c>
      <c r="BY855" s="38">
        <v>3057548</v>
      </c>
      <c r="BZ855" s="38">
        <v>10395661</v>
      </c>
      <c r="CA855" s="38" t="s">
        <v>107</v>
      </c>
      <c r="CB855" s="38">
        <v>1345321</v>
      </c>
      <c r="CC855" s="330">
        <v>0</v>
      </c>
      <c r="CD855" s="38">
        <v>0</v>
      </c>
      <c r="CE855" s="38">
        <v>6115094</v>
      </c>
      <c r="CF855" s="38">
        <v>8561132</v>
      </c>
      <c r="CG855" s="38">
        <v>12230189</v>
      </c>
      <c r="CH855" s="41" t="s">
        <v>114</v>
      </c>
      <c r="CI855" s="41" t="s">
        <v>114</v>
      </c>
      <c r="CJ855" s="41" t="s">
        <v>113</v>
      </c>
      <c r="CK855" s="41" t="s">
        <v>113</v>
      </c>
      <c r="CL855" s="41" t="s">
        <v>113</v>
      </c>
      <c r="CM855" s="41" t="s">
        <v>113</v>
      </c>
      <c r="CN855" s="41" t="s">
        <v>114</v>
      </c>
      <c r="CO855" s="42" t="s">
        <v>107</v>
      </c>
      <c r="CP855" s="28" t="s">
        <v>107</v>
      </c>
      <c r="CQ855" s="28" t="s">
        <v>107</v>
      </c>
      <c r="CR855" s="28" t="s">
        <v>107</v>
      </c>
      <c r="CS855" s="28" t="s">
        <v>107</v>
      </c>
      <c r="CT855" s="28" t="s">
        <v>107</v>
      </c>
      <c r="CU855" s="28" t="s">
        <v>107</v>
      </c>
      <c r="CV855" s="28" t="s">
        <v>107</v>
      </c>
      <c r="CW855" s="28" t="s">
        <v>107</v>
      </c>
      <c r="CX855" s="28" t="s">
        <v>107</v>
      </c>
      <c r="CY855" s="28" t="s">
        <v>107</v>
      </c>
      <c r="CZ855" s="28" t="s">
        <v>107</v>
      </c>
      <c r="DA855" s="28" t="s">
        <v>107</v>
      </c>
      <c r="DB855" s="28" t="s">
        <v>107</v>
      </c>
      <c r="DC855" s="28" t="s">
        <v>107</v>
      </c>
      <c r="DD855" s="332">
        <v>15899245</v>
      </c>
      <c r="DE855" s="43">
        <v>1</v>
      </c>
      <c r="DF855" s="390">
        <v>1</v>
      </c>
      <c r="DG855" s="310"/>
      <c r="DI855" s="279" t="str" cm="1">
        <f t="array" ref="DI855">+IF(AND(C855&lt;&gt;"Vehículos Eléctricos",C855&lt;&gt;"Vehículos Híbridos",AD855="PERCENTIL 50"),
     IF(VLOOKUP(_xlfn.TEXTJOIN("_",FALSE,C855:E855),BD_Perc!$A:$P,_xlfn.IFS(BD!AE855="Intervalo de precio 1",12,BD!AE855="Intervalo de precio 2",13),FALSE)&lt;=1,
     VLOOKUP(_xlfn.TEXTJOIN("_",FALSE,C855:E855),BD_Perc!$A:$P,16,FALSE),"Ok P50"),
     "Ok P30/70 ó Híbrido/Eléctrico")</f>
        <v>Ok P30/70 ó Híbrido/Eléctrico</v>
      </c>
      <c r="DJ855" s="279" t="str">
        <f t="shared" si="79"/>
        <v>Vehículos Convencionales_Camperos/Camionetas_4x2</v>
      </c>
      <c r="DK855" s="331">
        <f t="shared" si="83"/>
        <v>90882000</v>
      </c>
      <c r="DL855" s="326"/>
    </row>
    <row r="856" spans="1:116" ht="25.5">
      <c r="A856" s="28">
        <v>851</v>
      </c>
      <c r="B856" s="29" t="s">
        <v>254</v>
      </c>
      <c r="C856" s="29" t="s">
        <v>0</v>
      </c>
      <c r="D856" s="29" t="s">
        <v>337</v>
      </c>
      <c r="E856" s="42" t="s">
        <v>346</v>
      </c>
      <c r="F856" s="42" t="s">
        <v>107</v>
      </c>
      <c r="G856" s="30" t="s">
        <v>1798</v>
      </c>
      <c r="H856" s="42" t="s">
        <v>1776</v>
      </c>
      <c r="I856" s="28">
        <v>8808038</v>
      </c>
      <c r="J856" s="28" t="s">
        <v>1799</v>
      </c>
      <c r="K856" s="31" t="s">
        <v>142</v>
      </c>
      <c r="L856" s="32">
        <v>138</v>
      </c>
      <c r="M856" s="33">
        <v>5</v>
      </c>
      <c r="N856" s="34">
        <v>97800000</v>
      </c>
      <c r="O856" s="34">
        <f>+IFERROR(VLOOKUP(I856,Precio_Fasecolda!A:C,3,FALSE),IFERROR(VLOOKUP(I856,Precio_Fasecolda!B:C,2,FALSE),N856))</f>
        <v>97800000</v>
      </c>
      <c r="P856" s="34">
        <f t="shared" si="80"/>
        <v>0</v>
      </c>
      <c r="Q856" s="28" t="s">
        <v>346</v>
      </c>
      <c r="R856" s="28" t="s">
        <v>130</v>
      </c>
      <c r="S856" s="28" t="s">
        <v>112</v>
      </c>
      <c r="T856" s="28" t="s">
        <v>107</v>
      </c>
      <c r="U856" s="28" t="s">
        <v>107</v>
      </c>
      <c r="V856" s="42" t="s">
        <v>107</v>
      </c>
      <c r="W856" s="28" t="s">
        <v>107</v>
      </c>
      <c r="X856" s="28" t="s">
        <v>107</v>
      </c>
      <c r="Y856" s="28" t="str">
        <f t="shared" si="81"/>
        <v>N.A.</v>
      </c>
      <c r="Z856" s="292">
        <f t="shared" si="78"/>
        <v>96822000</v>
      </c>
      <c r="AA856" s="28" cm="1">
        <f t="array" aca="1" ref="AA856" ca="1">_xlfn.IFS(DK856&lt;$DK$4,1,AND(DK856&gt;=$DK$4,DK856&lt;=$AA$4),2,DK856&gt;$AA$4,3)</f>
        <v>2</v>
      </c>
      <c r="AB856" s="28">
        <v>0</v>
      </c>
      <c r="AC856" s="28" cm="1">
        <f t="array" aca="1" ref="AC856" ca="1">IF(AB856="PERCENTIL 30","",_xlfn.IFS(DK856&lt;$AC$4,1,DK856&gt;$AC$4,2))</f>
        <v>1</v>
      </c>
      <c r="AD856" s="28" t="str">
        <f>+IFERROR(VLOOKUP(_xlfn.TEXTJOIN("_", FALSE, C856:E856), BD_Perc!$A:$O, 15, FALSE),"Segmentación no encontrada o vehículo inactivo")</f>
        <v>PERCENTIL 30-70</v>
      </c>
      <c r="AE856" s="28" t="str" cm="1">
        <f t="array" ref="AE856">_xlfn.IFS(
    AD856 = "PERCENTIL 50",
    _xlfn.IFS(
        BD!DK856 &lt; VLOOKUP(_xlfn.TEXTJOIN("_", FALSE, C856:E856), BD_Perc!$A:$O, 11, FALSE), "Intervalo de precio 1",
        BD!DK856 &gt;= VLOOKUP(_xlfn.TEXTJOIN("_", FALSE, C856:E856), BD_Perc!$A:$O, 11, FALSE), "Intervalo de precio 2"
    ),
    AD856 = "PERCENTIL 30-70",
    _xlfn.IFS(
        BD!DK856 &lt; VLOOKUP(_xlfn.TEXTJOIN("_", FALSE, C856:E856), BD_Perc!$A:$O, 6, FALSE), "Intervalo de precio 1",
        BD!DK856 &lt; VLOOKUP(_xlfn.TEXTJOIN("_", FALSE, C856:E856), BD_Perc!$A:$O, 7, FALSE), "Intervalo de precio 2",
        BD!DK856 &gt;= VLOOKUP(_xlfn.TEXTJOIN("_", FALSE, C856:E856), BD_Perc!$A:$O, 7, FALSE), "Intervalo de precio 3"
    ),
    AD856="Segmentación no encontrada o vehículo inactivo","Segmentación no encontrada o vehículo inactivo"
)</f>
        <v>Intervalo de precio 1</v>
      </c>
      <c r="AF856" s="57" t="s">
        <v>2412</v>
      </c>
      <c r="AG856" s="35" t="b">
        <f t="shared" si="82"/>
        <v>1</v>
      </c>
      <c r="AH856" s="207">
        <v>0.01</v>
      </c>
      <c r="AI856" s="207">
        <v>0.01</v>
      </c>
      <c r="AJ856" s="207">
        <v>0.01</v>
      </c>
      <c r="AK856" s="207">
        <v>0.01</v>
      </c>
      <c r="AL856" s="207">
        <v>1.4999999999999999E-2</v>
      </c>
      <c r="AM856" s="207">
        <v>1.4999999999999999E-2</v>
      </c>
      <c r="AN856" s="28" t="s">
        <v>113</v>
      </c>
      <c r="AO856" s="28" t="s">
        <v>113</v>
      </c>
      <c r="AP856" s="28" t="s">
        <v>113</v>
      </c>
      <c r="AQ856" s="37">
        <v>1</v>
      </c>
      <c r="AR856" s="38">
        <v>15287736</v>
      </c>
      <c r="AS856" s="38">
        <v>550358</v>
      </c>
      <c r="AT856" s="38">
        <v>1161868</v>
      </c>
      <c r="AU856" s="38" t="s">
        <v>107</v>
      </c>
      <c r="AV856" s="38" t="s">
        <v>107</v>
      </c>
      <c r="AW856" s="38">
        <v>11007170</v>
      </c>
      <c r="AX856" s="38">
        <v>794963</v>
      </c>
      <c r="AY856" s="38" t="s">
        <v>107</v>
      </c>
      <c r="AZ856" s="38">
        <v>489208</v>
      </c>
      <c r="BA856" s="38" t="s">
        <v>107</v>
      </c>
      <c r="BB856" s="38" t="s">
        <v>107</v>
      </c>
      <c r="BC856" s="38" t="s">
        <v>107</v>
      </c>
      <c r="BD856" s="38" t="s">
        <v>107</v>
      </c>
      <c r="BE856" s="38" t="s">
        <v>107</v>
      </c>
      <c r="BF856" s="38" t="s">
        <v>107</v>
      </c>
      <c r="BG856" s="38">
        <v>3057548</v>
      </c>
      <c r="BH856" s="38">
        <v>3057548</v>
      </c>
      <c r="BI856" s="38">
        <v>3057548</v>
      </c>
      <c r="BJ856" s="38">
        <v>3057548</v>
      </c>
      <c r="BK856" s="38" t="s">
        <v>107</v>
      </c>
      <c r="BL856" s="38">
        <v>1589924</v>
      </c>
      <c r="BM856" s="38">
        <v>1100717</v>
      </c>
      <c r="BN856" s="38">
        <v>1834529</v>
      </c>
      <c r="BO856" s="38">
        <v>3913660</v>
      </c>
      <c r="BP856" s="38">
        <v>7705019</v>
      </c>
      <c r="BQ856" s="38">
        <v>281294</v>
      </c>
      <c r="BR856" s="38">
        <v>4280567</v>
      </c>
      <c r="BS856" s="38">
        <v>1039566</v>
      </c>
      <c r="BT856" s="38" t="s">
        <v>107</v>
      </c>
      <c r="BU856" s="38" t="s">
        <v>107</v>
      </c>
      <c r="BV856" s="38" t="s">
        <v>107</v>
      </c>
      <c r="BW856" s="38">
        <v>4280567</v>
      </c>
      <c r="BX856" s="38">
        <v>305755</v>
      </c>
      <c r="BY856" s="38">
        <v>3057548</v>
      </c>
      <c r="BZ856" s="38">
        <v>10395661</v>
      </c>
      <c r="CA856" s="38" t="s">
        <v>107</v>
      </c>
      <c r="CB856" s="38">
        <v>1345321</v>
      </c>
      <c r="CC856" s="330">
        <v>0</v>
      </c>
      <c r="CD856" s="38">
        <v>0</v>
      </c>
      <c r="CE856" s="38">
        <v>6115094</v>
      </c>
      <c r="CF856" s="38">
        <v>8561132</v>
      </c>
      <c r="CG856" s="38">
        <v>12230189</v>
      </c>
      <c r="CH856" s="41" t="s">
        <v>114</v>
      </c>
      <c r="CI856" s="41" t="s">
        <v>114</v>
      </c>
      <c r="CJ856" s="41" t="s">
        <v>113</v>
      </c>
      <c r="CK856" s="41" t="s">
        <v>113</v>
      </c>
      <c r="CL856" s="41" t="s">
        <v>113</v>
      </c>
      <c r="CM856" s="41" t="s">
        <v>113</v>
      </c>
      <c r="CN856" s="41" t="s">
        <v>114</v>
      </c>
      <c r="CO856" s="42" t="s">
        <v>107</v>
      </c>
      <c r="CP856" s="28" t="s">
        <v>107</v>
      </c>
      <c r="CQ856" s="28" t="s">
        <v>107</v>
      </c>
      <c r="CR856" s="28" t="s">
        <v>107</v>
      </c>
      <c r="CS856" s="28" t="s">
        <v>107</v>
      </c>
      <c r="CT856" s="28" t="s">
        <v>107</v>
      </c>
      <c r="CU856" s="28" t="s">
        <v>107</v>
      </c>
      <c r="CV856" s="28" t="s">
        <v>107</v>
      </c>
      <c r="CW856" s="28" t="s">
        <v>107</v>
      </c>
      <c r="CX856" s="28" t="s">
        <v>107</v>
      </c>
      <c r="CY856" s="28" t="s">
        <v>107</v>
      </c>
      <c r="CZ856" s="28" t="s">
        <v>107</v>
      </c>
      <c r="DA856" s="28" t="s">
        <v>107</v>
      </c>
      <c r="DB856" s="28" t="s">
        <v>107</v>
      </c>
      <c r="DC856" s="28" t="s">
        <v>107</v>
      </c>
      <c r="DD856" s="332">
        <v>15899245</v>
      </c>
      <c r="DE856" s="43">
        <v>1</v>
      </c>
      <c r="DF856" s="390">
        <v>1</v>
      </c>
      <c r="DG856" s="310"/>
      <c r="DI856" s="279" t="str" cm="1">
        <f t="array" ref="DI856">+IF(AND(C856&lt;&gt;"Vehículos Eléctricos",C856&lt;&gt;"Vehículos Híbridos",AD856="PERCENTIL 50"),
     IF(VLOOKUP(_xlfn.TEXTJOIN("_",FALSE,C856:E856),BD_Perc!$A:$P,_xlfn.IFS(BD!AE856="Intervalo de precio 1",12,BD!AE856="Intervalo de precio 2",13),FALSE)&lt;=1,
     VLOOKUP(_xlfn.TEXTJOIN("_",FALSE,C856:E856),BD_Perc!$A:$P,16,FALSE),"Ok P50"),
     "Ok P30/70 ó Híbrido/Eléctrico")</f>
        <v>Ok P30/70 ó Híbrido/Eléctrico</v>
      </c>
      <c r="DJ856" s="279" t="str">
        <f t="shared" si="79"/>
        <v>Vehículos Convencionales_Camperos/Camionetas_4x4</v>
      </c>
      <c r="DK856" s="331">
        <f t="shared" si="83"/>
        <v>96822000</v>
      </c>
      <c r="DL856" s="326"/>
    </row>
    <row r="857" spans="1:116" ht="25.5">
      <c r="A857" s="28">
        <v>852</v>
      </c>
      <c r="B857" s="29" t="s">
        <v>254</v>
      </c>
      <c r="C857" s="29" t="s">
        <v>0</v>
      </c>
      <c r="D857" s="29" t="s">
        <v>337</v>
      </c>
      <c r="E857" s="42" t="s">
        <v>346</v>
      </c>
      <c r="F857" s="42" t="s">
        <v>107</v>
      </c>
      <c r="G857" s="30" t="s">
        <v>1798</v>
      </c>
      <c r="H857" s="42" t="s">
        <v>1776</v>
      </c>
      <c r="I857" s="28">
        <v>8808039</v>
      </c>
      <c r="J857" s="28" t="s">
        <v>1800</v>
      </c>
      <c r="K857" s="31" t="s">
        <v>142</v>
      </c>
      <c r="L857" s="32">
        <v>138</v>
      </c>
      <c r="M857" s="33">
        <v>5</v>
      </c>
      <c r="N857" s="34">
        <v>101300000</v>
      </c>
      <c r="O857" s="34">
        <f>+IFERROR(VLOOKUP(I857,Precio_Fasecolda!A:C,3,FALSE),IFERROR(VLOOKUP(I857,Precio_Fasecolda!B:C,2,FALSE),N857))</f>
        <v>101300000</v>
      </c>
      <c r="P857" s="34">
        <f t="shared" si="80"/>
        <v>0</v>
      </c>
      <c r="Q857" s="28" t="s">
        <v>346</v>
      </c>
      <c r="R857" s="28" t="s">
        <v>130</v>
      </c>
      <c r="S857" s="28" t="s">
        <v>112</v>
      </c>
      <c r="T857" s="28" t="s">
        <v>107</v>
      </c>
      <c r="U857" s="28" t="s">
        <v>107</v>
      </c>
      <c r="V857" s="42" t="s">
        <v>107</v>
      </c>
      <c r="W857" s="28" t="s">
        <v>107</v>
      </c>
      <c r="X857" s="28" t="s">
        <v>107</v>
      </c>
      <c r="Y857" s="28" t="str">
        <f t="shared" si="81"/>
        <v>N.A.</v>
      </c>
      <c r="Z857" s="292">
        <f t="shared" si="78"/>
        <v>100287000</v>
      </c>
      <c r="AA857" s="28" cm="1">
        <f t="array" aca="1" ref="AA857" ca="1">_xlfn.IFS(DK857&lt;$DK$4,1,AND(DK857&gt;=$DK$4,DK857&lt;=$AA$4),2,DK857&gt;$AA$4,3)</f>
        <v>2</v>
      </c>
      <c r="AB857" s="28">
        <v>0</v>
      </c>
      <c r="AC857" s="28" cm="1">
        <f t="array" aca="1" ref="AC857" ca="1">IF(AB857="PERCENTIL 30","",_xlfn.IFS(DK857&lt;$AC$4,1,DK857&gt;$AC$4,2))</f>
        <v>1</v>
      </c>
      <c r="AD857" s="28" t="str">
        <f>+IFERROR(VLOOKUP(_xlfn.TEXTJOIN("_", FALSE, C857:E857), BD_Perc!$A:$O, 15, FALSE),"Segmentación no encontrada o vehículo inactivo")</f>
        <v>PERCENTIL 30-70</v>
      </c>
      <c r="AE857" s="28" t="str" cm="1">
        <f t="array" ref="AE857">_xlfn.IFS(
    AD857 = "PERCENTIL 50",
    _xlfn.IFS(
        BD!DK857 &lt; VLOOKUP(_xlfn.TEXTJOIN("_", FALSE, C857:E857), BD_Perc!$A:$O, 11, FALSE), "Intervalo de precio 1",
        BD!DK857 &gt;= VLOOKUP(_xlfn.TEXTJOIN("_", FALSE, C857:E857), BD_Perc!$A:$O, 11, FALSE), "Intervalo de precio 2"
    ),
    AD857 = "PERCENTIL 30-70",
    _xlfn.IFS(
        BD!DK857 &lt; VLOOKUP(_xlfn.TEXTJOIN("_", FALSE, C857:E857), BD_Perc!$A:$O, 6, FALSE), "Intervalo de precio 1",
        BD!DK857 &lt; VLOOKUP(_xlfn.TEXTJOIN("_", FALSE, C857:E857), BD_Perc!$A:$O, 7, FALSE), "Intervalo de precio 2",
        BD!DK857 &gt;= VLOOKUP(_xlfn.TEXTJOIN("_", FALSE, C857:E857), BD_Perc!$A:$O, 7, FALSE), "Intervalo de precio 3"
    ),
    AD857="Segmentación no encontrada o vehículo inactivo","Segmentación no encontrada o vehículo inactivo"
)</f>
        <v>Intervalo de precio 1</v>
      </c>
      <c r="AF857" s="57" t="s">
        <v>2412</v>
      </c>
      <c r="AG857" s="35" t="b">
        <f t="shared" si="82"/>
        <v>1</v>
      </c>
      <c r="AH857" s="207">
        <v>0.01</v>
      </c>
      <c r="AI857" s="207">
        <v>0.01</v>
      </c>
      <c r="AJ857" s="207">
        <v>0.01</v>
      </c>
      <c r="AK857" s="207">
        <v>0.01</v>
      </c>
      <c r="AL857" s="207">
        <v>1.4999999999999999E-2</v>
      </c>
      <c r="AM857" s="207">
        <v>1.4999999999999999E-2</v>
      </c>
      <c r="AN857" s="28" t="s">
        <v>113</v>
      </c>
      <c r="AO857" s="28" t="s">
        <v>113</v>
      </c>
      <c r="AP857" s="28" t="s">
        <v>113</v>
      </c>
      <c r="AQ857" s="37">
        <v>1</v>
      </c>
      <c r="AR857" s="38">
        <v>15287736</v>
      </c>
      <c r="AS857" s="38">
        <v>550358</v>
      </c>
      <c r="AT857" s="38">
        <v>1161868</v>
      </c>
      <c r="AU857" s="38" t="s">
        <v>107</v>
      </c>
      <c r="AV857" s="38" t="s">
        <v>107</v>
      </c>
      <c r="AW857" s="38">
        <v>11007170</v>
      </c>
      <c r="AX857" s="38">
        <v>794963</v>
      </c>
      <c r="AY857" s="38" t="s">
        <v>107</v>
      </c>
      <c r="AZ857" s="38">
        <v>489208</v>
      </c>
      <c r="BA857" s="38" t="s">
        <v>107</v>
      </c>
      <c r="BB857" s="38" t="s">
        <v>107</v>
      </c>
      <c r="BC857" s="38" t="s">
        <v>107</v>
      </c>
      <c r="BD857" s="38" t="s">
        <v>107</v>
      </c>
      <c r="BE857" s="38" t="s">
        <v>107</v>
      </c>
      <c r="BF857" s="38" t="s">
        <v>107</v>
      </c>
      <c r="BG857" s="38">
        <v>3057548</v>
      </c>
      <c r="BH857" s="38">
        <v>3057548</v>
      </c>
      <c r="BI857" s="38">
        <v>3057548</v>
      </c>
      <c r="BJ857" s="38">
        <v>3057548</v>
      </c>
      <c r="BK857" s="38" t="s">
        <v>107</v>
      </c>
      <c r="BL857" s="38">
        <v>1589924</v>
      </c>
      <c r="BM857" s="38">
        <v>1100717</v>
      </c>
      <c r="BN857" s="38">
        <v>1834529</v>
      </c>
      <c r="BO857" s="38">
        <v>3913660</v>
      </c>
      <c r="BP857" s="38">
        <v>7705019</v>
      </c>
      <c r="BQ857" s="38">
        <v>281294</v>
      </c>
      <c r="BR857" s="38">
        <v>4280567</v>
      </c>
      <c r="BS857" s="38">
        <v>1039566</v>
      </c>
      <c r="BT857" s="38" t="s">
        <v>107</v>
      </c>
      <c r="BU857" s="38" t="s">
        <v>107</v>
      </c>
      <c r="BV857" s="38" t="s">
        <v>107</v>
      </c>
      <c r="BW857" s="38">
        <v>4280567</v>
      </c>
      <c r="BX857" s="38">
        <v>305755</v>
      </c>
      <c r="BY857" s="38">
        <v>3057548</v>
      </c>
      <c r="BZ857" s="38">
        <v>10395661</v>
      </c>
      <c r="CA857" s="38" t="s">
        <v>107</v>
      </c>
      <c r="CB857" s="38">
        <v>1345321</v>
      </c>
      <c r="CC857" s="330">
        <v>0</v>
      </c>
      <c r="CD857" s="38">
        <v>0</v>
      </c>
      <c r="CE857" s="38">
        <v>6115094</v>
      </c>
      <c r="CF857" s="38">
        <v>8561132</v>
      </c>
      <c r="CG857" s="38">
        <v>12230189</v>
      </c>
      <c r="CH857" s="41" t="s">
        <v>114</v>
      </c>
      <c r="CI857" s="41" t="s">
        <v>114</v>
      </c>
      <c r="CJ857" s="41" t="s">
        <v>113</v>
      </c>
      <c r="CK857" s="41" t="s">
        <v>113</v>
      </c>
      <c r="CL857" s="41" t="s">
        <v>113</v>
      </c>
      <c r="CM857" s="41" t="s">
        <v>113</v>
      </c>
      <c r="CN857" s="41" t="s">
        <v>114</v>
      </c>
      <c r="CO857" s="42" t="s">
        <v>107</v>
      </c>
      <c r="CP857" s="28" t="s">
        <v>107</v>
      </c>
      <c r="CQ857" s="28" t="s">
        <v>107</v>
      </c>
      <c r="CR857" s="28" t="s">
        <v>107</v>
      </c>
      <c r="CS857" s="28" t="s">
        <v>107</v>
      </c>
      <c r="CT857" s="28" t="s">
        <v>107</v>
      </c>
      <c r="CU857" s="28" t="s">
        <v>107</v>
      </c>
      <c r="CV857" s="28" t="s">
        <v>107</v>
      </c>
      <c r="CW857" s="28" t="s">
        <v>107</v>
      </c>
      <c r="CX857" s="28" t="s">
        <v>107</v>
      </c>
      <c r="CY857" s="28" t="s">
        <v>107</v>
      </c>
      <c r="CZ857" s="28" t="s">
        <v>107</v>
      </c>
      <c r="DA857" s="28" t="s">
        <v>107</v>
      </c>
      <c r="DB857" s="28" t="s">
        <v>107</v>
      </c>
      <c r="DC857" s="28" t="s">
        <v>107</v>
      </c>
      <c r="DD857" s="332">
        <v>15899245</v>
      </c>
      <c r="DE857" s="43">
        <v>1</v>
      </c>
      <c r="DF857" s="390">
        <v>1</v>
      </c>
      <c r="DG857" s="310"/>
      <c r="DI857" s="279" t="str" cm="1">
        <f t="array" ref="DI857">+IF(AND(C857&lt;&gt;"Vehículos Eléctricos",C857&lt;&gt;"Vehículos Híbridos",AD857="PERCENTIL 50"),
     IF(VLOOKUP(_xlfn.TEXTJOIN("_",FALSE,C857:E857),BD_Perc!$A:$P,_xlfn.IFS(BD!AE857="Intervalo de precio 1",12,BD!AE857="Intervalo de precio 2",13),FALSE)&lt;=1,
     VLOOKUP(_xlfn.TEXTJOIN("_",FALSE,C857:E857),BD_Perc!$A:$P,16,FALSE),"Ok P50"),
     "Ok P30/70 ó Híbrido/Eléctrico")</f>
        <v>Ok P30/70 ó Híbrido/Eléctrico</v>
      </c>
      <c r="DJ857" s="279" t="str">
        <f t="shared" si="79"/>
        <v>Vehículos Convencionales_Camperos/Camionetas_4x4</v>
      </c>
      <c r="DK857" s="331">
        <f t="shared" si="83"/>
        <v>100287000</v>
      </c>
      <c r="DL857" s="326"/>
    </row>
    <row r="858" spans="1:116" ht="25.5">
      <c r="A858" s="28">
        <v>853</v>
      </c>
      <c r="B858" s="29" t="s">
        <v>254</v>
      </c>
      <c r="C858" s="29" t="s">
        <v>0</v>
      </c>
      <c r="D858" s="29" t="s">
        <v>337</v>
      </c>
      <c r="E858" s="42" t="s">
        <v>346</v>
      </c>
      <c r="F858" s="42" t="s">
        <v>107</v>
      </c>
      <c r="G858" s="30" t="s">
        <v>1798</v>
      </c>
      <c r="H858" s="42" t="s">
        <v>1776</v>
      </c>
      <c r="I858" s="28">
        <v>8808042</v>
      </c>
      <c r="J858" s="28" t="s">
        <v>1801</v>
      </c>
      <c r="K858" s="31" t="s">
        <v>142</v>
      </c>
      <c r="L858" s="32">
        <v>138</v>
      </c>
      <c r="M858" s="33">
        <v>5</v>
      </c>
      <c r="N858" s="34">
        <v>102800000</v>
      </c>
      <c r="O858" s="34">
        <f>+IFERROR(VLOOKUP(I858,Precio_Fasecolda!A:C,3,FALSE),IFERROR(VLOOKUP(I858,Precio_Fasecolda!B:C,2,FALSE),N858))</f>
        <v>102800000</v>
      </c>
      <c r="P858" s="34">
        <f t="shared" si="80"/>
        <v>0</v>
      </c>
      <c r="Q858" s="28" t="s">
        <v>346</v>
      </c>
      <c r="R858" s="28" t="s">
        <v>130</v>
      </c>
      <c r="S858" s="28" t="s">
        <v>112</v>
      </c>
      <c r="T858" s="28" t="s">
        <v>107</v>
      </c>
      <c r="U858" s="28" t="s">
        <v>107</v>
      </c>
      <c r="V858" s="42" t="s">
        <v>107</v>
      </c>
      <c r="W858" s="28" t="s">
        <v>107</v>
      </c>
      <c r="X858" s="28" t="s">
        <v>107</v>
      </c>
      <c r="Y858" s="28" t="str">
        <f t="shared" si="81"/>
        <v>N.A.</v>
      </c>
      <c r="Z858" s="292">
        <f t="shared" si="78"/>
        <v>101772000</v>
      </c>
      <c r="AA858" s="28" cm="1">
        <f t="array" aca="1" ref="AA858" ca="1">_xlfn.IFS(DK858&lt;$DK$4,1,AND(DK858&gt;=$DK$4,DK858&lt;=$AA$4),2,DK858&gt;$AA$4,3)</f>
        <v>2</v>
      </c>
      <c r="AB858" s="28">
        <v>0</v>
      </c>
      <c r="AC858" s="28" cm="1">
        <f t="array" aca="1" ref="AC858" ca="1">IF(AB858="PERCENTIL 30","",_xlfn.IFS(DK858&lt;$AC$4,1,DK858&gt;$AC$4,2))</f>
        <v>1</v>
      </c>
      <c r="AD858" s="28" t="str">
        <f>+IFERROR(VLOOKUP(_xlfn.TEXTJOIN("_", FALSE, C858:E858), BD_Perc!$A:$O, 15, FALSE),"Segmentación no encontrada o vehículo inactivo")</f>
        <v>PERCENTIL 30-70</v>
      </c>
      <c r="AE858" s="28" t="str" cm="1">
        <f t="array" ref="AE858">_xlfn.IFS(
    AD858 = "PERCENTIL 50",
    _xlfn.IFS(
        BD!DK858 &lt; VLOOKUP(_xlfn.TEXTJOIN("_", FALSE, C858:E858), BD_Perc!$A:$O, 11, FALSE), "Intervalo de precio 1",
        BD!DK858 &gt;= VLOOKUP(_xlfn.TEXTJOIN("_", FALSE, C858:E858), BD_Perc!$A:$O, 11, FALSE), "Intervalo de precio 2"
    ),
    AD858 = "PERCENTIL 30-70",
    _xlfn.IFS(
        BD!DK858 &lt; VLOOKUP(_xlfn.TEXTJOIN("_", FALSE, C858:E858), BD_Perc!$A:$O, 6, FALSE), "Intervalo de precio 1",
        BD!DK858 &lt; VLOOKUP(_xlfn.TEXTJOIN("_", FALSE, C858:E858), BD_Perc!$A:$O, 7, FALSE), "Intervalo de precio 2",
        BD!DK858 &gt;= VLOOKUP(_xlfn.TEXTJOIN("_", FALSE, C858:E858), BD_Perc!$A:$O, 7, FALSE), "Intervalo de precio 3"
    ),
    AD858="Segmentación no encontrada o vehículo inactivo","Segmentación no encontrada o vehículo inactivo"
)</f>
        <v>Intervalo de precio 1</v>
      </c>
      <c r="AF858" s="57" t="s">
        <v>2412</v>
      </c>
      <c r="AG858" s="35" t="b">
        <f t="shared" si="82"/>
        <v>1</v>
      </c>
      <c r="AH858" s="207">
        <v>0.01</v>
      </c>
      <c r="AI858" s="207">
        <v>0.01</v>
      </c>
      <c r="AJ858" s="207">
        <v>0.01</v>
      </c>
      <c r="AK858" s="207">
        <v>0.01</v>
      </c>
      <c r="AL858" s="207">
        <v>1.4999999999999999E-2</v>
      </c>
      <c r="AM858" s="207">
        <v>1.4999999999999999E-2</v>
      </c>
      <c r="AN858" s="28" t="s">
        <v>113</v>
      </c>
      <c r="AO858" s="28" t="s">
        <v>113</v>
      </c>
      <c r="AP858" s="28" t="s">
        <v>113</v>
      </c>
      <c r="AQ858" s="37">
        <v>1</v>
      </c>
      <c r="AR858" s="38">
        <v>15287736</v>
      </c>
      <c r="AS858" s="38">
        <v>550358</v>
      </c>
      <c r="AT858" s="38">
        <v>1161868</v>
      </c>
      <c r="AU858" s="38" t="s">
        <v>107</v>
      </c>
      <c r="AV858" s="38" t="s">
        <v>107</v>
      </c>
      <c r="AW858" s="38">
        <v>11007170</v>
      </c>
      <c r="AX858" s="38">
        <v>794963</v>
      </c>
      <c r="AY858" s="38" t="s">
        <v>107</v>
      </c>
      <c r="AZ858" s="38">
        <v>489208</v>
      </c>
      <c r="BA858" s="38" t="s">
        <v>107</v>
      </c>
      <c r="BB858" s="38" t="s">
        <v>107</v>
      </c>
      <c r="BC858" s="38" t="s">
        <v>107</v>
      </c>
      <c r="BD858" s="38" t="s">
        <v>107</v>
      </c>
      <c r="BE858" s="38" t="s">
        <v>107</v>
      </c>
      <c r="BF858" s="38" t="s">
        <v>107</v>
      </c>
      <c r="BG858" s="38">
        <v>3057548</v>
      </c>
      <c r="BH858" s="38">
        <v>3057548</v>
      </c>
      <c r="BI858" s="38">
        <v>3057548</v>
      </c>
      <c r="BJ858" s="38">
        <v>3057548</v>
      </c>
      <c r="BK858" s="38" t="s">
        <v>107</v>
      </c>
      <c r="BL858" s="38">
        <v>1589924</v>
      </c>
      <c r="BM858" s="38">
        <v>1100717</v>
      </c>
      <c r="BN858" s="38">
        <v>1834529</v>
      </c>
      <c r="BO858" s="38">
        <v>3913660</v>
      </c>
      <c r="BP858" s="38">
        <v>7705019</v>
      </c>
      <c r="BQ858" s="38">
        <v>281294</v>
      </c>
      <c r="BR858" s="38">
        <v>4280567</v>
      </c>
      <c r="BS858" s="38">
        <v>1039566</v>
      </c>
      <c r="BT858" s="38" t="s">
        <v>107</v>
      </c>
      <c r="BU858" s="38" t="s">
        <v>107</v>
      </c>
      <c r="BV858" s="38" t="s">
        <v>107</v>
      </c>
      <c r="BW858" s="38">
        <v>4280567</v>
      </c>
      <c r="BX858" s="38">
        <v>305755</v>
      </c>
      <c r="BY858" s="38">
        <v>3057548</v>
      </c>
      <c r="BZ858" s="38">
        <v>10395661</v>
      </c>
      <c r="CA858" s="38" t="s">
        <v>107</v>
      </c>
      <c r="CB858" s="38">
        <v>1345321</v>
      </c>
      <c r="CC858" s="330">
        <v>0</v>
      </c>
      <c r="CD858" s="38">
        <v>0</v>
      </c>
      <c r="CE858" s="38">
        <v>6115094</v>
      </c>
      <c r="CF858" s="38">
        <v>8561132</v>
      </c>
      <c r="CG858" s="38">
        <v>12230189</v>
      </c>
      <c r="CH858" s="41" t="s">
        <v>114</v>
      </c>
      <c r="CI858" s="41" t="s">
        <v>114</v>
      </c>
      <c r="CJ858" s="41" t="s">
        <v>113</v>
      </c>
      <c r="CK858" s="41" t="s">
        <v>113</v>
      </c>
      <c r="CL858" s="41" t="s">
        <v>113</v>
      </c>
      <c r="CM858" s="41" t="s">
        <v>113</v>
      </c>
      <c r="CN858" s="41" t="s">
        <v>114</v>
      </c>
      <c r="CO858" s="42" t="s">
        <v>107</v>
      </c>
      <c r="CP858" s="28" t="s">
        <v>107</v>
      </c>
      <c r="CQ858" s="28" t="s">
        <v>107</v>
      </c>
      <c r="CR858" s="28" t="s">
        <v>107</v>
      </c>
      <c r="CS858" s="28" t="s">
        <v>107</v>
      </c>
      <c r="CT858" s="28" t="s">
        <v>107</v>
      </c>
      <c r="CU858" s="28" t="s">
        <v>107</v>
      </c>
      <c r="CV858" s="28" t="s">
        <v>107</v>
      </c>
      <c r="CW858" s="28" t="s">
        <v>107</v>
      </c>
      <c r="CX858" s="28" t="s">
        <v>107</v>
      </c>
      <c r="CY858" s="28" t="s">
        <v>107</v>
      </c>
      <c r="CZ858" s="28" t="s">
        <v>107</v>
      </c>
      <c r="DA858" s="28" t="s">
        <v>107</v>
      </c>
      <c r="DB858" s="28" t="s">
        <v>107</v>
      </c>
      <c r="DC858" s="28" t="s">
        <v>107</v>
      </c>
      <c r="DD858" s="332">
        <v>15899245</v>
      </c>
      <c r="DE858" s="43">
        <v>1</v>
      </c>
      <c r="DF858" s="390">
        <v>1</v>
      </c>
      <c r="DG858" s="310"/>
      <c r="DI858" s="279" t="str" cm="1">
        <f t="array" ref="DI858">+IF(AND(C858&lt;&gt;"Vehículos Eléctricos",C858&lt;&gt;"Vehículos Híbridos",AD858="PERCENTIL 50"),
     IF(VLOOKUP(_xlfn.TEXTJOIN("_",FALSE,C858:E858),BD_Perc!$A:$P,_xlfn.IFS(BD!AE858="Intervalo de precio 1",12,BD!AE858="Intervalo de precio 2",13),FALSE)&lt;=1,
     VLOOKUP(_xlfn.TEXTJOIN("_",FALSE,C858:E858),BD_Perc!$A:$P,16,FALSE),"Ok P50"),
     "Ok P30/70 ó Híbrido/Eléctrico")</f>
        <v>Ok P30/70 ó Híbrido/Eléctrico</v>
      </c>
      <c r="DJ858" s="279" t="str">
        <f t="shared" si="79"/>
        <v>Vehículos Convencionales_Camperos/Camionetas_4x4</v>
      </c>
      <c r="DK858" s="331">
        <f t="shared" si="83"/>
        <v>101772000</v>
      </c>
      <c r="DL858" s="326"/>
    </row>
    <row r="859" spans="1:116" ht="25.5">
      <c r="A859" s="28">
        <v>854</v>
      </c>
      <c r="B859" s="29" t="s">
        <v>254</v>
      </c>
      <c r="C859" s="29" t="s">
        <v>0</v>
      </c>
      <c r="D859" s="29" t="s">
        <v>337</v>
      </c>
      <c r="E859" s="42" t="s">
        <v>346</v>
      </c>
      <c r="F859" s="42" t="s">
        <v>107</v>
      </c>
      <c r="G859" s="30" t="s">
        <v>1798</v>
      </c>
      <c r="H859" s="42" t="s">
        <v>1776</v>
      </c>
      <c r="I859" s="28">
        <v>8808043</v>
      </c>
      <c r="J859" s="28" t="s">
        <v>1802</v>
      </c>
      <c r="K859" s="31" t="s">
        <v>142</v>
      </c>
      <c r="L859" s="32">
        <v>138</v>
      </c>
      <c r="M859" s="33">
        <v>5</v>
      </c>
      <c r="N859" s="34">
        <v>108300000</v>
      </c>
      <c r="O859" s="34">
        <f>+IFERROR(VLOOKUP(I859,Precio_Fasecolda!A:C,3,FALSE),IFERROR(VLOOKUP(I859,Precio_Fasecolda!B:C,2,FALSE),N859))</f>
        <v>108300000</v>
      </c>
      <c r="P859" s="34">
        <f t="shared" si="80"/>
        <v>0</v>
      </c>
      <c r="Q859" s="28" t="s">
        <v>346</v>
      </c>
      <c r="R859" s="28" t="s">
        <v>130</v>
      </c>
      <c r="S859" s="28" t="s">
        <v>112</v>
      </c>
      <c r="T859" s="28" t="s">
        <v>107</v>
      </c>
      <c r="U859" s="28" t="s">
        <v>107</v>
      </c>
      <c r="V859" s="42" t="s">
        <v>107</v>
      </c>
      <c r="W859" s="28" t="s">
        <v>107</v>
      </c>
      <c r="X859" s="28" t="s">
        <v>107</v>
      </c>
      <c r="Y859" s="28" t="str">
        <f t="shared" si="81"/>
        <v>N.A.</v>
      </c>
      <c r="Z859" s="292">
        <f t="shared" si="78"/>
        <v>107217000</v>
      </c>
      <c r="AA859" s="28" cm="1">
        <f t="array" aca="1" ref="AA859" ca="1">_xlfn.IFS(DK859&lt;$DK$4,1,AND(DK859&gt;=$DK$4,DK859&lt;=$AA$4),2,DK859&gt;$AA$4,3)</f>
        <v>2</v>
      </c>
      <c r="AB859" s="28">
        <v>0</v>
      </c>
      <c r="AC859" s="28" cm="1">
        <f t="array" aca="1" ref="AC859" ca="1">IF(AB859="PERCENTIL 30","",_xlfn.IFS(DK859&lt;$AC$4,1,DK859&gt;$AC$4,2))</f>
        <v>1</v>
      </c>
      <c r="AD859" s="28" t="str">
        <f>+IFERROR(VLOOKUP(_xlfn.TEXTJOIN("_", FALSE, C859:E859), BD_Perc!$A:$O, 15, FALSE),"Segmentación no encontrada o vehículo inactivo")</f>
        <v>PERCENTIL 30-70</v>
      </c>
      <c r="AE859" s="28" t="str" cm="1">
        <f t="array" ref="AE859">_xlfn.IFS(
    AD859 = "PERCENTIL 50",
    _xlfn.IFS(
        BD!DK859 &lt; VLOOKUP(_xlfn.TEXTJOIN("_", FALSE, C859:E859), BD_Perc!$A:$O, 11, FALSE), "Intervalo de precio 1",
        BD!DK859 &gt;= VLOOKUP(_xlfn.TEXTJOIN("_", FALSE, C859:E859), BD_Perc!$A:$O, 11, FALSE), "Intervalo de precio 2"
    ),
    AD859 = "PERCENTIL 30-70",
    _xlfn.IFS(
        BD!DK859 &lt; VLOOKUP(_xlfn.TEXTJOIN("_", FALSE, C859:E859), BD_Perc!$A:$O, 6, FALSE), "Intervalo de precio 1",
        BD!DK859 &lt; VLOOKUP(_xlfn.TEXTJOIN("_", FALSE, C859:E859), BD_Perc!$A:$O, 7, FALSE), "Intervalo de precio 2",
        BD!DK859 &gt;= VLOOKUP(_xlfn.TEXTJOIN("_", FALSE, C859:E859), BD_Perc!$A:$O, 7, FALSE), "Intervalo de precio 3"
    ),
    AD859="Segmentación no encontrada o vehículo inactivo","Segmentación no encontrada o vehículo inactivo"
)</f>
        <v>Intervalo de precio 1</v>
      </c>
      <c r="AF859" s="57" t="s">
        <v>2412</v>
      </c>
      <c r="AG859" s="35" t="b">
        <f t="shared" si="82"/>
        <v>1</v>
      </c>
      <c r="AH859" s="207">
        <v>0.01</v>
      </c>
      <c r="AI859" s="207">
        <v>0.01</v>
      </c>
      <c r="AJ859" s="207">
        <v>0.01</v>
      </c>
      <c r="AK859" s="207">
        <v>0.01</v>
      </c>
      <c r="AL859" s="207">
        <v>1.4999999999999999E-2</v>
      </c>
      <c r="AM859" s="207">
        <v>1.4999999999999999E-2</v>
      </c>
      <c r="AN859" s="28" t="s">
        <v>113</v>
      </c>
      <c r="AO859" s="28" t="s">
        <v>113</v>
      </c>
      <c r="AP859" s="28" t="s">
        <v>113</v>
      </c>
      <c r="AQ859" s="37">
        <v>1</v>
      </c>
      <c r="AR859" s="38">
        <v>15287736</v>
      </c>
      <c r="AS859" s="38">
        <v>550358</v>
      </c>
      <c r="AT859" s="38">
        <v>1161868</v>
      </c>
      <c r="AU859" s="38" t="s">
        <v>107</v>
      </c>
      <c r="AV859" s="38" t="s">
        <v>107</v>
      </c>
      <c r="AW859" s="38">
        <v>11007170</v>
      </c>
      <c r="AX859" s="38">
        <v>794963</v>
      </c>
      <c r="AY859" s="38" t="s">
        <v>107</v>
      </c>
      <c r="AZ859" s="38">
        <v>489208</v>
      </c>
      <c r="BA859" s="38" t="s">
        <v>107</v>
      </c>
      <c r="BB859" s="38" t="s">
        <v>107</v>
      </c>
      <c r="BC859" s="38" t="s">
        <v>107</v>
      </c>
      <c r="BD859" s="38" t="s">
        <v>107</v>
      </c>
      <c r="BE859" s="38" t="s">
        <v>107</v>
      </c>
      <c r="BF859" s="38" t="s">
        <v>107</v>
      </c>
      <c r="BG859" s="38">
        <v>3057548</v>
      </c>
      <c r="BH859" s="38">
        <v>3057548</v>
      </c>
      <c r="BI859" s="38">
        <v>3057548</v>
      </c>
      <c r="BJ859" s="38">
        <v>3057548</v>
      </c>
      <c r="BK859" s="38" t="s">
        <v>107</v>
      </c>
      <c r="BL859" s="38">
        <v>1589924</v>
      </c>
      <c r="BM859" s="38">
        <v>1100717</v>
      </c>
      <c r="BN859" s="38">
        <v>1834529</v>
      </c>
      <c r="BO859" s="38">
        <v>3913660</v>
      </c>
      <c r="BP859" s="38">
        <v>7705019</v>
      </c>
      <c r="BQ859" s="38">
        <v>281294</v>
      </c>
      <c r="BR859" s="38">
        <v>4280567</v>
      </c>
      <c r="BS859" s="38">
        <v>1039566</v>
      </c>
      <c r="BT859" s="38" t="s">
        <v>107</v>
      </c>
      <c r="BU859" s="38" t="s">
        <v>107</v>
      </c>
      <c r="BV859" s="38" t="s">
        <v>107</v>
      </c>
      <c r="BW859" s="38">
        <v>4280567</v>
      </c>
      <c r="BX859" s="38">
        <v>305755</v>
      </c>
      <c r="BY859" s="38">
        <v>3057548</v>
      </c>
      <c r="BZ859" s="38">
        <v>10395661</v>
      </c>
      <c r="CA859" s="38" t="s">
        <v>107</v>
      </c>
      <c r="CB859" s="38">
        <v>1345321</v>
      </c>
      <c r="CC859" s="330">
        <v>0</v>
      </c>
      <c r="CD859" s="38">
        <v>0</v>
      </c>
      <c r="CE859" s="38">
        <v>6115094</v>
      </c>
      <c r="CF859" s="38">
        <v>8561132</v>
      </c>
      <c r="CG859" s="38">
        <v>12230189</v>
      </c>
      <c r="CH859" s="41" t="s">
        <v>114</v>
      </c>
      <c r="CI859" s="41" t="s">
        <v>114</v>
      </c>
      <c r="CJ859" s="41" t="s">
        <v>113</v>
      </c>
      <c r="CK859" s="41" t="s">
        <v>113</v>
      </c>
      <c r="CL859" s="41" t="s">
        <v>113</v>
      </c>
      <c r="CM859" s="41" t="s">
        <v>113</v>
      </c>
      <c r="CN859" s="41" t="s">
        <v>114</v>
      </c>
      <c r="CO859" s="42" t="s">
        <v>107</v>
      </c>
      <c r="CP859" s="28" t="s">
        <v>107</v>
      </c>
      <c r="CQ859" s="28" t="s">
        <v>107</v>
      </c>
      <c r="CR859" s="28" t="s">
        <v>107</v>
      </c>
      <c r="CS859" s="28" t="s">
        <v>107</v>
      </c>
      <c r="CT859" s="28" t="s">
        <v>107</v>
      </c>
      <c r="CU859" s="28" t="s">
        <v>107</v>
      </c>
      <c r="CV859" s="28" t="s">
        <v>107</v>
      </c>
      <c r="CW859" s="28" t="s">
        <v>107</v>
      </c>
      <c r="CX859" s="28" t="s">
        <v>107</v>
      </c>
      <c r="CY859" s="28" t="s">
        <v>107</v>
      </c>
      <c r="CZ859" s="28" t="s">
        <v>107</v>
      </c>
      <c r="DA859" s="28" t="s">
        <v>107</v>
      </c>
      <c r="DB859" s="28" t="s">
        <v>107</v>
      </c>
      <c r="DC859" s="28" t="s">
        <v>107</v>
      </c>
      <c r="DD859" s="332">
        <v>15899245</v>
      </c>
      <c r="DE859" s="43">
        <v>1</v>
      </c>
      <c r="DF859" s="390">
        <v>1</v>
      </c>
      <c r="DG859" s="310"/>
      <c r="DI859" s="279" t="str" cm="1">
        <f t="array" ref="DI859">+IF(AND(C859&lt;&gt;"Vehículos Eléctricos",C859&lt;&gt;"Vehículos Híbridos",AD859="PERCENTIL 50"),
     IF(VLOOKUP(_xlfn.TEXTJOIN("_",FALSE,C859:E859),BD_Perc!$A:$P,_xlfn.IFS(BD!AE859="Intervalo de precio 1",12,BD!AE859="Intervalo de precio 2",13),FALSE)&lt;=1,
     VLOOKUP(_xlfn.TEXTJOIN("_",FALSE,C859:E859),BD_Perc!$A:$P,16,FALSE),"Ok P50"),
     "Ok P30/70 ó Híbrido/Eléctrico")</f>
        <v>Ok P30/70 ó Híbrido/Eléctrico</v>
      </c>
      <c r="DJ859" s="279" t="str">
        <f t="shared" si="79"/>
        <v>Vehículos Convencionales_Camperos/Camionetas_4x4</v>
      </c>
      <c r="DK859" s="331">
        <f t="shared" si="83"/>
        <v>107217000</v>
      </c>
      <c r="DL859" s="326"/>
    </row>
    <row r="860" spans="1:116" ht="25.5">
      <c r="A860" s="28">
        <v>855</v>
      </c>
      <c r="B860" s="29" t="s">
        <v>254</v>
      </c>
      <c r="C860" s="29" t="s">
        <v>0</v>
      </c>
      <c r="D860" s="29" t="s">
        <v>337</v>
      </c>
      <c r="E860" s="42" t="s">
        <v>338</v>
      </c>
      <c r="F860" s="42" t="s">
        <v>107</v>
      </c>
      <c r="G860" s="30" t="s">
        <v>1795</v>
      </c>
      <c r="H860" s="42" t="s">
        <v>1776</v>
      </c>
      <c r="I860" s="28">
        <v>8806016</v>
      </c>
      <c r="J860" s="28" t="s">
        <v>1803</v>
      </c>
      <c r="K860" s="31" t="s">
        <v>341</v>
      </c>
      <c r="L860" s="32">
        <v>138</v>
      </c>
      <c r="M860" s="33">
        <v>5</v>
      </c>
      <c r="N860" s="34">
        <v>78200000</v>
      </c>
      <c r="O860" s="34">
        <f>+IFERROR(VLOOKUP(I860,Precio_Fasecolda!A:C,3,FALSE),IFERROR(VLOOKUP(I860,Precio_Fasecolda!B:C,2,FALSE),N860))</f>
        <v>78200000</v>
      </c>
      <c r="P860" s="34">
        <f t="shared" si="80"/>
        <v>0</v>
      </c>
      <c r="Q860" s="28" t="s">
        <v>338</v>
      </c>
      <c r="R860" s="28" t="s">
        <v>2415</v>
      </c>
      <c r="S860" s="28" t="s">
        <v>112</v>
      </c>
      <c r="T860" s="28" t="s">
        <v>107</v>
      </c>
      <c r="U860" s="28" t="s">
        <v>107</v>
      </c>
      <c r="V860" s="42" t="s">
        <v>107</v>
      </c>
      <c r="W860" s="28" t="s">
        <v>107</v>
      </c>
      <c r="X860" s="28" t="s">
        <v>107</v>
      </c>
      <c r="Y860" s="28" t="str">
        <f t="shared" si="81"/>
        <v>N.A.</v>
      </c>
      <c r="Z860" s="292">
        <f t="shared" si="78"/>
        <v>77418000</v>
      </c>
      <c r="AA860" s="28" cm="1">
        <f t="array" aca="1" ref="AA860" ca="1">_xlfn.IFS(DK860&lt;$DK$4,1,AND(DK860&gt;=$DK$4,DK860&lt;=$AA$4),2,DK860&gt;$AA$4,3)</f>
        <v>2</v>
      </c>
      <c r="AB860" s="28">
        <v>0</v>
      </c>
      <c r="AC860" s="28" cm="1">
        <f t="array" aca="1" ref="AC860" ca="1">IF(AB860="PERCENTIL 30","",_xlfn.IFS(DK860&lt;$AC$4,1,DK860&gt;$AC$4,2))</f>
        <v>1</v>
      </c>
      <c r="AD860" s="28" t="str">
        <f>+IFERROR(VLOOKUP(_xlfn.TEXTJOIN("_", FALSE, C860:E860), BD_Perc!$A:$O, 15, FALSE),"Segmentación no encontrada o vehículo inactivo")</f>
        <v>PERCENTIL 30-70</v>
      </c>
      <c r="AE860" s="28" t="str" cm="1">
        <f t="array" ref="AE860">_xlfn.IFS(
    AD860 = "PERCENTIL 50",
    _xlfn.IFS(
        BD!DK860 &lt; VLOOKUP(_xlfn.TEXTJOIN("_", FALSE, C860:E860), BD_Perc!$A:$O, 11, FALSE), "Intervalo de precio 1",
        BD!DK860 &gt;= VLOOKUP(_xlfn.TEXTJOIN("_", FALSE, C860:E860), BD_Perc!$A:$O, 11, FALSE), "Intervalo de precio 2"
    ),
    AD860 = "PERCENTIL 30-70",
    _xlfn.IFS(
        BD!DK860 &lt; VLOOKUP(_xlfn.TEXTJOIN("_", FALSE, C860:E860), BD_Perc!$A:$O, 6, FALSE), "Intervalo de precio 1",
        BD!DK860 &lt; VLOOKUP(_xlfn.TEXTJOIN("_", FALSE, C860:E860), BD_Perc!$A:$O, 7, FALSE), "Intervalo de precio 2",
        BD!DK860 &gt;= VLOOKUP(_xlfn.TEXTJOIN("_", FALSE, C860:E860), BD_Perc!$A:$O, 7, FALSE), "Intervalo de precio 3"
    ),
    AD860="Segmentación no encontrada o vehículo inactivo","Segmentación no encontrada o vehículo inactivo"
)</f>
        <v>Intervalo de precio 1</v>
      </c>
      <c r="AF860" s="57" t="s">
        <v>2412</v>
      </c>
      <c r="AG860" s="35" t="b">
        <f t="shared" si="82"/>
        <v>1</v>
      </c>
      <c r="AH860" s="207">
        <v>0.01</v>
      </c>
      <c r="AI860" s="207">
        <v>0.01</v>
      </c>
      <c r="AJ860" s="207">
        <v>0.01</v>
      </c>
      <c r="AK860" s="207">
        <v>0.01</v>
      </c>
      <c r="AL860" s="207">
        <v>1.4999999999999999E-2</v>
      </c>
      <c r="AM860" s="207">
        <v>1.4999999999999999E-2</v>
      </c>
      <c r="AN860" s="28" t="s">
        <v>113</v>
      </c>
      <c r="AO860" s="28" t="s">
        <v>113</v>
      </c>
      <c r="AP860" s="28" t="s">
        <v>113</v>
      </c>
      <c r="AQ860" s="37">
        <v>1</v>
      </c>
      <c r="AR860" s="38">
        <v>15287736</v>
      </c>
      <c r="AS860" s="38">
        <v>550358</v>
      </c>
      <c r="AT860" s="38">
        <v>1161868</v>
      </c>
      <c r="AU860" s="38" t="s">
        <v>107</v>
      </c>
      <c r="AV860" s="38" t="s">
        <v>107</v>
      </c>
      <c r="AW860" s="38">
        <v>11007170</v>
      </c>
      <c r="AX860" s="38">
        <v>794963</v>
      </c>
      <c r="AY860" s="38">
        <v>1284169</v>
      </c>
      <c r="AZ860" s="38">
        <v>489208</v>
      </c>
      <c r="BA860" s="38" t="s">
        <v>107</v>
      </c>
      <c r="BB860" s="38" t="s">
        <v>107</v>
      </c>
      <c r="BC860" s="38" t="s">
        <v>107</v>
      </c>
      <c r="BD860" s="38" t="s">
        <v>107</v>
      </c>
      <c r="BE860" s="38" t="s">
        <v>107</v>
      </c>
      <c r="BF860" s="38" t="s">
        <v>107</v>
      </c>
      <c r="BG860" s="38">
        <v>3057548</v>
      </c>
      <c r="BH860" s="38">
        <v>3057548</v>
      </c>
      <c r="BI860" s="38">
        <v>3057548</v>
      </c>
      <c r="BJ860" s="38">
        <v>3057548</v>
      </c>
      <c r="BK860" s="38" t="s">
        <v>107</v>
      </c>
      <c r="BL860" s="38">
        <v>1589924</v>
      </c>
      <c r="BM860" s="38">
        <v>1100717</v>
      </c>
      <c r="BN860" s="38">
        <v>1834529</v>
      </c>
      <c r="BO860" s="38">
        <v>3913660</v>
      </c>
      <c r="BP860" s="38">
        <v>7705019</v>
      </c>
      <c r="BQ860" s="38">
        <v>281294</v>
      </c>
      <c r="BR860" s="38">
        <v>4280567</v>
      </c>
      <c r="BS860" s="38">
        <v>1039566</v>
      </c>
      <c r="BT860" s="38" t="s">
        <v>107</v>
      </c>
      <c r="BU860" s="38" t="s">
        <v>107</v>
      </c>
      <c r="BV860" s="38" t="s">
        <v>107</v>
      </c>
      <c r="BW860" s="38">
        <v>4280567</v>
      </c>
      <c r="BX860" s="38">
        <v>305755</v>
      </c>
      <c r="BY860" s="38">
        <v>3057548</v>
      </c>
      <c r="BZ860" s="38">
        <v>10395661</v>
      </c>
      <c r="CA860" s="38" t="s">
        <v>107</v>
      </c>
      <c r="CB860" s="38">
        <v>1345321</v>
      </c>
      <c r="CC860" s="330">
        <v>0</v>
      </c>
      <c r="CD860" s="38">
        <v>0</v>
      </c>
      <c r="CE860" s="38">
        <v>6115094</v>
      </c>
      <c r="CF860" s="38">
        <v>8561132</v>
      </c>
      <c r="CG860" s="38">
        <v>12230189</v>
      </c>
      <c r="CH860" s="41" t="s">
        <v>114</v>
      </c>
      <c r="CI860" s="41" t="s">
        <v>114</v>
      </c>
      <c r="CJ860" s="41" t="s">
        <v>113</v>
      </c>
      <c r="CK860" s="41" t="s">
        <v>113</v>
      </c>
      <c r="CL860" s="41" t="s">
        <v>113</v>
      </c>
      <c r="CM860" s="41" t="s">
        <v>113</v>
      </c>
      <c r="CN860" s="41" t="s">
        <v>114</v>
      </c>
      <c r="CO860" s="42" t="s">
        <v>107</v>
      </c>
      <c r="CP860" s="28" t="s">
        <v>107</v>
      </c>
      <c r="CQ860" s="28" t="s">
        <v>107</v>
      </c>
      <c r="CR860" s="28" t="s">
        <v>107</v>
      </c>
      <c r="CS860" s="28" t="s">
        <v>107</v>
      </c>
      <c r="CT860" s="28" t="s">
        <v>107</v>
      </c>
      <c r="CU860" s="28" t="s">
        <v>107</v>
      </c>
      <c r="CV860" s="28" t="s">
        <v>107</v>
      </c>
      <c r="CW860" s="28" t="s">
        <v>107</v>
      </c>
      <c r="CX860" s="28" t="s">
        <v>107</v>
      </c>
      <c r="CY860" s="28" t="s">
        <v>107</v>
      </c>
      <c r="CZ860" s="28" t="s">
        <v>107</v>
      </c>
      <c r="DA860" s="28" t="s">
        <v>107</v>
      </c>
      <c r="DB860" s="28" t="s">
        <v>107</v>
      </c>
      <c r="DC860" s="28" t="s">
        <v>107</v>
      </c>
      <c r="DD860" s="332">
        <v>15899245</v>
      </c>
      <c r="DE860" s="43">
        <v>1</v>
      </c>
      <c r="DF860" s="390">
        <v>1</v>
      </c>
      <c r="DG860" s="310"/>
      <c r="DI860" s="279" t="str" cm="1">
        <f t="array" ref="DI860">+IF(AND(C860&lt;&gt;"Vehículos Eléctricos",C860&lt;&gt;"Vehículos Híbridos",AD860="PERCENTIL 50"),
     IF(VLOOKUP(_xlfn.TEXTJOIN("_",FALSE,C860:E860),BD_Perc!$A:$P,_xlfn.IFS(BD!AE860="Intervalo de precio 1",12,BD!AE860="Intervalo de precio 2",13),FALSE)&lt;=1,
     VLOOKUP(_xlfn.TEXTJOIN("_",FALSE,C860:E860),BD_Perc!$A:$P,16,FALSE),"Ok P50"),
     "Ok P30/70 ó Híbrido/Eléctrico")</f>
        <v>Ok P30/70 ó Híbrido/Eléctrico</v>
      </c>
      <c r="DJ860" s="279" t="str">
        <f t="shared" si="79"/>
        <v>Vehículos Convencionales_Camperos/Camionetas_4x2</v>
      </c>
      <c r="DK860" s="331">
        <f t="shared" si="83"/>
        <v>77418000</v>
      </c>
      <c r="DL860" s="326"/>
    </row>
    <row r="861" spans="1:116" ht="25.5">
      <c r="A861" s="28">
        <v>856</v>
      </c>
      <c r="B861" s="29" t="s">
        <v>254</v>
      </c>
      <c r="C861" s="29" t="s">
        <v>0</v>
      </c>
      <c r="D861" s="29" t="s">
        <v>337</v>
      </c>
      <c r="E861" s="42" t="s">
        <v>338</v>
      </c>
      <c r="F861" s="42" t="s">
        <v>107</v>
      </c>
      <c r="G861" s="30" t="s">
        <v>1804</v>
      </c>
      <c r="H861" s="42" t="s">
        <v>1776</v>
      </c>
      <c r="I861" s="28">
        <v>8806016</v>
      </c>
      <c r="J861" s="28" t="s">
        <v>1805</v>
      </c>
      <c r="K861" s="31" t="s">
        <v>366</v>
      </c>
      <c r="L861" s="32">
        <v>118</v>
      </c>
      <c r="M861" s="33">
        <v>5</v>
      </c>
      <c r="N861" s="34">
        <v>78200000</v>
      </c>
      <c r="O861" s="34">
        <f>+IFERROR(VLOOKUP(I861,Precio_Fasecolda!A:C,3,FALSE),IFERROR(VLOOKUP(I861,Precio_Fasecolda!B:C,2,FALSE),N861))</f>
        <v>78200000</v>
      </c>
      <c r="P861" s="34">
        <f t="shared" si="80"/>
        <v>0</v>
      </c>
      <c r="Q861" s="28" t="s">
        <v>338</v>
      </c>
      <c r="R861" s="28" t="s">
        <v>2415</v>
      </c>
      <c r="S861" s="28" t="s">
        <v>112</v>
      </c>
      <c r="T861" s="28" t="s">
        <v>107</v>
      </c>
      <c r="U861" s="28" t="s">
        <v>107</v>
      </c>
      <c r="V861" s="42" t="s">
        <v>107</v>
      </c>
      <c r="W861" s="28" t="s">
        <v>107</v>
      </c>
      <c r="X861" s="28" t="s">
        <v>107</v>
      </c>
      <c r="Y861" s="28" t="str">
        <f t="shared" si="81"/>
        <v>N.A.</v>
      </c>
      <c r="Z861" s="292">
        <f t="shared" si="78"/>
        <v>77418000</v>
      </c>
      <c r="AA861" s="28" cm="1">
        <f t="array" aca="1" ref="AA861" ca="1">_xlfn.IFS(DK861&lt;$DK$4,1,AND(DK861&gt;=$DK$4,DK861&lt;=$AA$4),2,DK861&gt;$AA$4,3)</f>
        <v>2</v>
      </c>
      <c r="AB861" s="28">
        <v>0</v>
      </c>
      <c r="AC861" s="28" cm="1">
        <f t="array" aca="1" ref="AC861" ca="1">IF(AB861="PERCENTIL 30","",_xlfn.IFS(DK861&lt;$AC$4,1,DK861&gt;$AC$4,2))</f>
        <v>1</v>
      </c>
      <c r="AD861" s="28" t="str">
        <f>+IFERROR(VLOOKUP(_xlfn.TEXTJOIN("_", FALSE, C861:E861), BD_Perc!$A:$O, 15, FALSE),"Segmentación no encontrada o vehículo inactivo")</f>
        <v>PERCENTIL 30-70</v>
      </c>
      <c r="AE861" s="28" t="str" cm="1">
        <f t="array" ref="AE861">_xlfn.IFS(
    AD861 = "PERCENTIL 50",
    _xlfn.IFS(
        BD!DK861 &lt; VLOOKUP(_xlfn.TEXTJOIN("_", FALSE, C861:E861), BD_Perc!$A:$O, 11, FALSE), "Intervalo de precio 1",
        BD!DK861 &gt;= VLOOKUP(_xlfn.TEXTJOIN("_", FALSE, C861:E861), BD_Perc!$A:$O, 11, FALSE), "Intervalo de precio 2"
    ),
    AD861 = "PERCENTIL 30-70",
    _xlfn.IFS(
        BD!DK861 &lt; VLOOKUP(_xlfn.TEXTJOIN("_", FALSE, C861:E861), BD_Perc!$A:$O, 6, FALSE), "Intervalo de precio 1",
        BD!DK861 &lt; VLOOKUP(_xlfn.TEXTJOIN("_", FALSE, C861:E861), BD_Perc!$A:$O, 7, FALSE), "Intervalo de precio 2",
        BD!DK861 &gt;= VLOOKUP(_xlfn.TEXTJOIN("_", FALSE, C861:E861), BD_Perc!$A:$O, 7, FALSE), "Intervalo de precio 3"
    ),
    AD861="Segmentación no encontrada o vehículo inactivo","Segmentación no encontrada o vehículo inactivo"
)</f>
        <v>Intervalo de precio 1</v>
      </c>
      <c r="AF861" s="57" t="s">
        <v>2412</v>
      </c>
      <c r="AG861" s="35" t="b">
        <f t="shared" si="82"/>
        <v>1</v>
      </c>
      <c r="AH861" s="207">
        <v>0.01</v>
      </c>
      <c r="AI861" s="207">
        <v>0.01</v>
      </c>
      <c r="AJ861" s="207">
        <v>0.01</v>
      </c>
      <c r="AK861" s="207">
        <v>0.01</v>
      </c>
      <c r="AL861" s="207">
        <v>1.4999999999999999E-2</v>
      </c>
      <c r="AM861" s="207">
        <v>1.4999999999999999E-2</v>
      </c>
      <c r="AN861" s="28" t="s">
        <v>1251</v>
      </c>
      <c r="AO861" s="28" t="s">
        <v>1251</v>
      </c>
      <c r="AP861" s="28" t="s">
        <v>1251</v>
      </c>
      <c r="AQ861" s="37">
        <v>1</v>
      </c>
      <c r="AR861" s="38">
        <v>15287736</v>
      </c>
      <c r="AS861" s="38">
        <v>550358</v>
      </c>
      <c r="AT861" s="38">
        <v>1161868</v>
      </c>
      <c r="AU861" s="38" t="s">
        <v>107</v>
      </c>
      <c r="AV861" s="38" t="s">
        <v>107</v>
      </c>
      <c r="AW861" s="38">
        <v>11007170</v>
      </c>
      <c r="AX861" s="38">
        <v>794963</v>
      </c>
      <c r="AY861" s="38">
        <v>1284169</v>
      </c>
      <c r="AZ861" s="38">
        <v>489208</v>
      </c>
      <c r="BA861" s="38" t="s">
        <v>107</v>
      </c>
      <c r="BB861" s="38" t="s">
        <v>107</v>
      </c>
      <c r="BC861" s="38" t="s">
        <v>107</v>
      </c>
      <c r="BD861" s="38" t="s">
        <v>107</v>
      </c>
      <c r="BE861" s="38" t="s">
        <v>107</v>
      </c>
      <c r="BF861" s="38">
        <v>2446038</v>
      </c>
      <c r="BG861" s="38">
        <v>3057548</v>
      </c>
      <c r="BH861" s="38">
        <v>3057548</v>
      </c>
      <c r="BI861" s="38">
        <v>3057548</v>
      </c>
      <c r="BJ861" s="38">
        <v>3057548</v>
      </c>
      <c r="BK861" s="38">
        <v>0</v>
      </c>
      <c r="BL861" s="38">
        <v>0</v>
      </c>
      <c r="BM861" s="38">
        <v>1100717</v>
      </c>
      <c r="BN861" s="38">
        <v>1834529</v>
      </c>
      <c r="BO861" s="38">
        <v>3913660</v>
      </c>
      <c r="BP861" s="38">
        <v>7705019</v>
      </c>
      <c r="BQ861" s="38">
        <v>281294</v>
      </c>
      <c r="BR861" s="38">
        <v>4280567</v>
      </c>
      <c r="BS861" s="38">
        <v>1039566</v>
      </c>
      <c r="BT861" s="38" t="s">
        <v>107</v>
      </c>
      <c r="BU861" s="38" t="s">
        <v>107</v>
      </c>
      <c r="BV861" s="38" t="s">
        <v>107</v>
      </c>
      <c r="BW861" s="38">
        <v>4280567</v>
      </c>
      <c r="BX861" s="38">
        <v>305755</v>
      </c>
      <c r="BY861" s="38">
        <v>3057548</v>
      </c>
      <c r="BZ861" s="38">
        <v>10395661</v>
      </c>
      <c r="CA861" s="38">
        <v>0</v>
      </c>
      <c r="CB861" s="38">
        <v>1345321</v>
      </c>
      <c r="CC861" s="330" t="s">
        <v>107</v>
      </c>
      <c r="CD861" s="38" t="s">
        <v>107</v>
      </c>
      <c r="CE861" s="38">
        <v>6115094</v>
      </c>
      <c r="CF861" s="38">
        <v>8561132</v>
      </c>
      <c r="CG861" s="38">
        <v>12230189</v>
      </c>
      <c r="CH861" s="41" t="s">
        <v>176</v>
      </c>
      <c r="CI861" s="41" t="s">
        <v>176</v>
      </c>
      <c r="CJ861" s="41" t="s">
        <v>176</v>
      </c>
      <c r="CK861" s="41" t="s">
        <v>176</v>
      </c>
      <c r="CL861" s="41" t="s">
        <v>176</v>
      </c>
      <c r="CM861" s="41" t="s">
        <v>176</v>
      </c>
      <c r="CN861" s="41" t="s">
        <v>107</v>
      </c>
      <c r="CO861" s="42" t="s">
        <v>107</v>
      </c>
      <c r="CP861" s="28" t="s">
        <v>107</v>
      </c>
      <c r="CQ861" s="28" t="s">
        <v>107</v>
      </c>
      <c r="CR861" s="28" t="s">
        <v>107</v>
      </c>
      <c r="CS861" s="28" t="s">
        <v>107</v>
      </c>
      <c r="CT861" s="28" t="s">
        <v>107</v>
      </c>
      <c r="CU861" s="28" t="s">
        <v>107</v>
      </c>
      <c r="CV861" s="28" t="s">
        <v>107</v>
      </c>
      <c r="CW861" s="28" t="s">
        <v>107</v>
      </c>
      <c r="CX861" s="28" t="s">
        <v>107</v>
      </c>
      <c r="CY861" s="28" t="s">
        <v>107</v>
      </c>
      <c r="CZ861" s="28" t="s">
        <v>107</v>
      </c>
      <c r="DA861" s="28" t="s">
        <v>107</v>
      </c>
      <c r="DB861" s="28" t="s">
        <v>107</v>
      </c>
      <c r="DC861" s="28" t="s">
        <v>107</v>
      </c>
      <c r="DD861" s="332">
        <v>15899245</v>
      </c>
      <c r="DE861" s="43">
        <v>1</v>
      </c>
      <c r="DF861" s="390">
        <v>1</v>
      </c>
      <c r="DG861" s="310"/>
      <c r="DI861" s="279" t="str" cm="1">
        <f t="array" ref="DI861">+IF(AND(C861&lt;&gt;"Vehículos Eléctricos",C861&lt;&gt;"Vehículos Híbridos",AD861="PERCENTIL 50"),
     IF(VLOOKUP(_xlfn.TEXTJOIN("_",FALSE,C861:E861),BD_Perc!$A:$P,_xlfn.IFS(BD!AE861="Intervalo de precio 1",12,BD!AE861="Intervalo de precio 2",13),FALSE)&lt;=1,
     VLOOKUP(_xlfn.TEXTJOIN("_",FALSE,C861:E861),BD_Perc!$A:$P,16,FALSE),"Ok P50"),
     "Ok P30/70 ó Híbrido/Eléctrico")</f>
        <v>Ok P30/70 ó Híbrido/Eléctrico</v>
      </c>
      <c r="DJ861" s="279" t="str">
        <f t="shared" si="79"/>
        <v>Vehículos Convencionales_Camperos/Camionetas_4x2</v>
      </c>
      <c r="DK861" s="331">
        <f t="shared" si="83"/>
        <v>77418000</v>
      </c>
      <c r="DL861" s="326"/>
    </row>
    <row r="862" spans="1:116" ht="25.5">
      <c r="A862" s="28">
        <v>857</v>
      </c>
      <c r="B862" s="29" t="s">
        <v>254</v>
      </c>
      <c r="C862" s="29" t="s">
        <v>0</v>
      </c>
      <c r="D862" s="29" t="s">
        <v>337</v>
      </c>
      <c r="E862" s="42" t="s">
        <v>338</v>
      </c>
      <c r="F862" s="42" t="s">
        <v>107</v>
      </c>
      <c r="G862" s="30" t="s">
        <v>1804</v>
      </c>
      <c r="H862" s="42" t="s">
        <v>1776</v>
      </c>
      <c r="I862" s="28">
        <v>8806015</v>
      </c>
      <c r="J862" s="28" t="s">
        <v>1806</v>
      </c>
      <c r="K862" s="31" t="s">
        <v>366</v>
      </c>
      <c r="L862" s="32">
        <v>118</v>
      </c>
      <c r="M862" s="33">
        <v>5</v>
      </c>
      <c r="N862" s="34">
        <v>82200000</v>
      </c>
      <c r="O862" s="34">
        <f>+IFERROR(VLOOKUP(I862,Precio_Fasecolda!A:C,3,FALSE),IFERROR(VLOOKUP(I862,Precio_Fasecolda!B:C,2,FALSE),N862))</f>
        <v>82200000</v>
      </c>
      <c r="P862" s="34">
        <f t="shared" si="80"/>
        <v>0</v>
      </c>
      <c r="Q862" s="28" t="s">
        <v>338</v>
      </c>
      <c r="R862" s="28" t="s">
        <v>2415</v>
      </c>
      <c r="S862" s="28" t="s">
        <v>112</v>
      </c>
      <c r="T862" s="28" t="s">
        <v>107</v>
      </c>
      <c r="U862" s="28" t="s">
        <v>107</v>
      </c>
      <c r="V862" s="42" t="s">
        <v>107</v>
      </c>
      <c r="W862" s="28" t="s">
        <v>107</v>
      </c>
      <c r="X862" s="28" t="s">
        <v>107</v>
      </c>
      <c r="Y862" s="28" t="str">
        <f t="shared" si="81"/>
        <v>N.A.</v>
      </c>
      <c r="Z862" s="292">
        <f t="shared" si="78"/>
        <v>81378000</v>
      </c>
      <c r="AA862" s="28" cm="1">
        <f t="array" aca="1" ref="AA862" ca="1">_xlfn.IFS(DK862&lt;$DK$4,1,AND(DK862&gt;=$DK$4,DK862&lt;=$AA$4),2,DK862&gt;$AA$4,3)</f>
        <v>2</v>
      </c>
      <c r="AB862" s="28">
        <v>0</v>
      </c>
      <c r="AC862" s="28" cm="1">
        <f t="array" aca="1" ref="AC862" ca="1">IF(AB862="PERCENTIL 30","",_xlfn.IFS(DK862&lt;$AC$4,1,DK862&gt;$AC$4,2))</f>
        <v>1</v>
      </c>
      <c r="AD862" s="28" t="str">
        <f>+IFERROR(VLOOKUP(_xlfn.TEXTJOIN("_", FALSE, C862:E862), BD_Perc!$A:$O, 15, FALSE),"Segmentación no encontrada o vehículo inactivo")</f>
        <v>PERCENTIL 30-70</v>
      </c>
      <c r="AE862" s="28" t="str" cm="1">
        <f t="array" ref="AE862">_xlfn.IFS(
    AD862 = "PERCENTIL 50",
    _xlfn.IFS(
        BD!DK862 &lt; VLOOKUP(_xlfn.TEXTJOIN("_", FALSE, C862:E862), BD_Perc!$A:$O, 11, FALSE), "Intervalo de precio 1",
        BD!DK862 &gt;= VLOOKUP(_xlfn.TEXTJOIN("_", FALSE, C862:E862), BD_Perc!$A:$O, 11, FALSE), "Intervalo de precio 2"
    ),
    AD862 = "PERCENTIL 30-70",
    _xlfn.IFS(
        BD!DK862 &lt; VLOOKUP(_xlfn.TEXTJOIN("_", FALSE, C862:E862), BD_Perc!$A:$O, 6, FALSE), "Intervalo de precio 1",
        BD!DK862 &lt; VLOOKUP(_xlfn.TEXTJOIN("_", FALSE, C862:E862), BD_Perc!$A:$O, 7, FALSE), "Intervalo de precio 2",
        BD!DK862 &gt;= VLOOKUP(_xlfn.TEXTJOIN("_", FALSE, C862:E862), BD_Perc!$A:$O, 7, FALSE), "Intervalo de precio 3"
    ),
    AD862="Segmentación no encontrada o vehículo inactivo","Segmentación no encontrada o vehículo inactivo"
)</f>
        <v>Intervalo de precio 1</v>
      </c>
      <c r="AF862" s="57" t="s">
        <v>2412</v>
      </c>
      <c r="AG862" s="35" t="b">
        <f t="shared" si="82"/>
        <v>1</v>
      </c>
      <c r="AH862" s="207">
        <v>0.01</v>
      </c>
      <c r="AI862" s="207">
        <v>0.01</v>
      </c>
      <c r="AJ862" s="207">
        <v>0.01</v>
      </c>
      <c r="AK862" s="207">
        <v>0.01</v>
      </c>
      <c r="AL862" s="207">
        <v>1.4999999999999999E-2</v>
      </c>
      <c r="AM862" s="207">
        <v>1.4999999999999999E-2</v>
      </c>
      <c r="AN862" s="28" t="s">
        <v>1251</v>
      </c>
      <c r="AO862" s="28" t="s">
        <v>1251</v>
      </c>
      <c r="AP862" s="28" t="s">
        <v>1251</v>
      </c>
      <c r="AQ862" s="37">
        <v>1</v>
      </c>
      <c r="AR862" s="38">
        <v>15287736</v>
      </c>
      <c r="AS862" s="38">
        <v>550358</v>
      </c>
      <c r="AT862" s="38">
        <v>1161868</v>
      </c>
      <c r="AU862" s="38" t="s">
        <v>107</v>
      </c>
      <c r="AV862" s="38" t="s">
        <v>107</v>
      </c>
      <c r="AW862" s="38">
        <v>11007170</v>
      </c>
      <c r="AX862" s="38">
        <v>794963</v>
      </c>
      <c r="AY862" s="38">
        <v>1284169</v>
      </c>
      <c r="AZ862" s="38">
        <v>489208</v>
      </c>
      <c r="BA862" s="38" t="s">
        <v>107</v>
      </c>
      <c r="BB862" s="38" t="s">
        <v>107</v>
      </c>
      <c r="BC862" s="38" t="s">
        <v>107</v>
      </c>
      <c r="BD862" s="38" t="s">
        <v>107</v>
      </c>
      <c r="BE862" s="38" t="s">
        <v>107</v>
      </c>
      <c r="BF862" s="38">
        <v>2446038</v>
      </c>
      <c r="BG862" s="38">
        <v>3057548</v>
      </c>
      <c r="BH862" s="38">
        <v>3057548</v>
      </c>
      <c r="BI862" s="38">
        <v>3057548</v>
      </c>
      <c r="BJ862" s="38">
        <v>3057548</v>
      </c>
      <c r="BK862" s="38">
        <v>0</v>
      </c>
      <c r="BL862" s="38">
        <v>0</v>
      </c>
      <c r="BM862" s="38">
        <v>1100717</v>
      </c>
      <c r="BN862" s="38">
        <v>1834529</v>
      </c>
      <c r="BO862" s="38">
        <v>3913660</v>
      </c>
      <c r="BP862" s="38">
        <v>7705019</v>
      </c>
      <c r="BQ862" s="38">
        <v>281294</v>
      </c>
      <c r="BR862" s="38">
        <v>4280567</v>
      </c>
      <c r="BS862" s="38">
        <v>1039566</v>
      </c>
      <c r="BT862" s="38" t="s">
        <v>107</v>
      </c>
      <c r="BU862" s="38" t="s">
        <v>107</v>
      </c>
      <c r="BV862" s="38" t="s">
        <v>107</v>
      </c>
      <c r="BW862" s="38">
        <v>4280567</v>
      </c>
      <c r="BX862" s="38">
        <v>305755</v>
      </c>
      <c r="BY862" s="38">
        <v>3057548</v>
      </c>
      <c r="BZ862" s="38">
        <v>10395661</v>
      </c>
      <c r="CA862" s="38">
        <v>0</v>
      </c>
      <c r="CB862" s="38">
        <v>1345321</v>
      </c>
      <c r="CC862" s="330" t="s">
        <v>107</v>
      </c>
      <c r="CD862" s="38" t="s">
        <v>107</v>
      </c>
      <c r="CE862" s="38">
        <v>6115094</v>
      </c>
      <c r="CF862" s="38">
        <v>8561132</v>
      </c>
      <c r="CG862" s="38">
        <v>12230189</v>
      </c>
      <c r="CH862" s="41" t="s">
        <v>176</v>
      </c>
      <c r="CI862" s="41" t="s">
        <v>176</v>
      </c>
      <c r="CJ862" s="41" t="s">
        <v>176</v>
      </c>
      <c r="CK862" s="41" t="s">
        <v>176</v>
      </c>
      <c r="CL862" s="41" t="s">
        <v>176</v>
      </c>
      <c r="CM862" s="41" t="s">
        <v>176</v>
      </c>
      <c r="CN862" s="41" t="s">
        <v>107</v>
      </c>
      <c r="CO862" s="42" t="s">
        <v>107</v>
      </c>
      <c r="CP862" s="28" t="s">
        <v>107</v>
      </c>
      <c r="CQ862" s="28" t="s">
        <v>107</v>
      </c>
      <c r="CR862" s="28" t="s">
        <v>107</v>
      </c>
      <c r="CS862" s="28" t="s">
        <v>107</v>
      </c>
      <c r="CT862" s="28" t="s">
        <v>107</v>
      </c>
      <c r="CU862" s="28" t="s">
        <v>107</v>
      </c>
      <c r="CV862" s="28" t="s">
        <v>107</v>
      </c>
      <c r="CW862" s="28" t="s">
        <v>107</v>
      </c>
      <c r="CX862" s="28" t="s">
        <v>107</v>
      </c>
      <c r="CY862" s="28" t="s">
        <v>107</v>
      </c>
      <c r="CZ862" s="28" t="s">
        <v>107</v>
      </c>
      <c r="DA862" s="28" t="s">
        <v>107</v>
      </c>
      <c r="DB862" s="28" t="s">
        <v>107</v>
      </c>
      <c r="DC862" s="28" t="s">
        <v>107</v>
      </c>
      <c r="DD862" s="332">
        <v>15899245</v>
      </c>
      <c r="DE862" s="43">
        <v>1</v>
      </c>
      <c r="DF862" s="390">
        <v>1</v>
      </c>
      <c r="DG862" s="310"/>
      <c r="DI862" s="279" t="str" cm="1">
        <f t="array" ref="DI862">+IF(AND(C862&lt;&gt;"Vehículos Eléctricos",C862&lt;&gt;"Vehículos Híbridos",AD862="PERCENTIL 50"),
     IF(VLOOKUP(_xlfn.TEXTJOIN("_",FALSE,C862:E862),BD_Perc!$A:$P,_xlfn.IFS(BD!AE862="Intervalo de precio 1",12,BD!AE862="Intervalo de precio 2",13),FALSE)&lt;=1,
     VLOOKUP(_xlfn.TEXTJOIN("_",FALSE,C862:E862),BD_Perc!$A:$P,16,FALSE),"Ok P50"),
     "Ok P30/70 ó Híbrido/Eléctrico")</f>
        <v>Ok P30/70 ó Híbrido/Eléctrico</v>
      </c>
      <c r="DJ862" s="279" t="str">
        <f t="shared" si="79"/>
        <v>Vehículos Convencionales_Camperos/Camionetas_4x2</v>
      </c>
      <c r="DK862" s="331">
        <f t="shared" si="83"/>
        <v>81378000</v>
      </c>
      <c r="DL862" s="326"/>
    </row>
    <row r="863" spans="1:116" ht="25.5">
      <c r="A863" s="28">
        <v>858</v>
      </c>
      <c r="B863" s="29" t="s">
        <v>254</v>
      </c>
      <c r="C863" s="29" t="s">
        <v>0</v>
      </c>
      <c r="D863" s="29" t="s">
        <v>337</v>
      </c>
      <c r="E863" s="42" t="s">
        <v>338</v>
      </c>
      <c r="F863" s="42" t="s">
        <v>107</v>
      </c>
      <c r="G863" s="30" t="s">
        <v>1807</v>
      </c>
      <c r="H863" s="42" t="s">
        <v>1776</v>
      </c>
      <c r="I863" s="28">
        <v>8806024</v>
      </c>
      <c r="J863" s="28" t="s">
        <v>1808</v>
      </c>
      <c r="K863" s="31" t="s">
        <v>366</v>
      </c>
      <c r="L863" s="32">
        <v>138</v>
      </c>
      <c r="M863" s="33">
        <v>5</v>
      </c>
      <c r="N863" s="34">
        <v>108700000</v>
      </c>
      <c r="O863" s="34">
        <f>+IFERROR(VLOOKUP(I863,Precio_Fasecolda!A:C,3,FALSE),IFERROR(VLOOKUP(I863,Precio_Fasecolda!B:C,2,FALSE),N863))</f>
        <v>108700000</v>
      </c>
      <c r="P863" s="34">
        <f t="shared" si="80"/>
        <v>0</v>
      </c>
      <c r="Q863" s="28" t="s">
        <v>338</v>
      </c>
      <c r="R863" s="28" t="s">
        <v>2415</v>
      </c>
      <c r="S863" s="28" t="s">
        <v>112</v>
      </c>
      <c r="T863" s="28" t="s">
        <v>107</v>
      </c>
      <c r="U863" s="28" t="s">
        <v>107</v>
      </c>
      <c r="V863" s="42" t="s">
        <v>107</v>
      </c>
      <c r="W863" s="28" t="s">
        <v>107</v>
      </c>
      <c r="X863" s="28" t="s">
        <v>107</v>
      </c>
      <c r="Y863" s="28" t="str">
        <f t="shared" si="81"/>
        <v>N.A.</v>
      </c>
      <c r="Z863" s="292">
        <f t="shared" si="78"/>
        <v>107613000</v>
      </c>
      <c r="AA863" s="28" cm="1">
        <f t="array" aca="1" ref="AA863" ca="1">_xlfn.IFS(DK863&lt;$DK$4,1,AND(DK863&gt;=$DK$4,DK863&lt;=$AA$4),2,DK863&gt;$AA$4,3)</f>
        <v>2</v>
      </c>
      <c r="AB863" s="28">
        <v>0</v>
      </c>
      <c r="AC863" s="28" cm="1">
        <f t="array" aca="1" ref="AC863" ca="1">IF(AB863="PERCENTIL 30","",_xlfn.IFS(DK863&lt;$AC$4,1,DK863&gt;$AC$4,2))</f>
        <v>1</v>
      </c>
      <c r="AD863" s="28" t="str">
        <f>+IFERROR(VLOOKUP(_xlfn.TEXTJOIN("_", FALSE, C863:E863), BD_Perc!$A:$O, 15, FALSE),"Segmentación no encontrada o vehículo inactivo")</f>
        <v>PERCENTIL 30-70</v>
      </c>
      <c r="AE863" s="28" t="str" cm="1">
        <f t="array" ref="AE863">_xlfn.IFS(
    AD863 = "PERCENTIL 50",
    _xlfn.IFS(
        BD!DK863 &lt; VLOOKUP(_xlfn.TEXTJOIN("_", FALSE, C863:E863), BD_Perc!$A:$O, 11, FALSE), "Intervalo de precio 1",
        BD!DK863 &gt;= VLOOKUP(_xlfn.TEXTJOIN("_", FALSE, C863:E863), BD_Perc!$A:$O, 11, FALSE), "Intervalo de precio 2"
    ),
    AD863 = "PERCENTIL 30-70",
    _xlfn.IFS(
        BD!DK863 &lt; VLOOKUP(_xlfn.TEXTJOIN("_", FALSE, C863:E863), BD_Perc!$A:$O, 6, FALSE), "Intervalo de precio 1",
        BD!DK863 &lt; VLOOKUP(_xlfn.TEXTJOIN("_", FALSE, C863:E863), BD_Perc!$A:$O, 7, FALSE), "Intervalo de precio 2",
        BD!DK863 &gt;= VLOOKUP(_xlfn.TEXTJOIN("_", FALSE, C863:E863), BD_Perc!$A:$O, 7, FALSE), "Intervalo de precio 3"
    ),
    AD863="Segmentación no encontrada o vehículo inactivo","Segmentación no encontrada o vehículo inactivo"
)</f>
        <v>Intervalo de precio 2</v>
      </c>
      <c r="AF863" s="57" t="s">
        <v>2413</v>
      </c>
      <c r="AG863" s="35" t="b">
        <f t="shared" si="82"/>
        <v>1</v>
      </c>
      <c r="AH863" s="207">
        <v>0.01</v>
      </c>
      <c r="AI863" s="207">
        <v>0.01</v>
      </c>
      <c r="AJ863" s="207">
        <v>0.01</v>
      </c>
      <c r="AK863" s="207">
        <v>0.01</v>
      </c>
      <c r="AL863" s="207">
        <v>1.4999999999999999E-2</v>
      </c>
      <c r="AM863" s="207">
        <v>1.4999999999999999E-2</v>
      </c>
      <c r="AN863" s="28" t="s">
        <v>113</v>
      </c>
      <c r="AO863" s="28" t="s">
        <v>113</v>
      </c>
      <c r="AP863" s="28" t="s">
        <v>113</v>
      </c>
      <c r="AQ863" s="37">
        <v>1</v>
      </c>
      <c r="AR863" s="38">
        <v>15287736</v>
      </c>
      <c r="AS863" s="38">
        <v>550358</v>
      </c>
      <c r="AT863" s="38">
        <v>1161868</v>
      </c>
      <c r="AU863" s="38" t="s">
        <v>107</v>
      </c>
      <c r="AV863" s="38" t="s">
        <v>107</v>
      </c>
      <c r="AW863" s="38">
        <v>11007170</v>
      </c>
      <c r="AX863" s="38">
        <v>794963</v>
      </c>
      <c r="AY863" s="38">
        <v>1284169</v>
      </c>
      <c r="AZ863" s="38">
        <v>489208</v>
      </c>
      <c r="BA863" s="38" t="s">
        <v>107</v>
      </c>
      <c r="BB863" s="38" t="s">
        <v>107</v>
      </c>
      <c r="BC863" s="38" t="s">
        <v>107</v>
      </c>
      <c r="BD863" s="38" t="s">
        <v>107</v>
      </c>
      <c r="BE863" s="38" t="s">
        <v>107</v>
      </c>
      <c r="BF863" s="38" t="s">
        <v>107</v>
      </c>
      <c r="BG863" s="38">
        <v>3057548</v>
      </c>
      <c r="BH863" s="38">
        <v>3057548</v>
      </c>
      <c r="BI863" s="38">
        <v>3057548</v>
      </c>
      <c r="BJ863" s="38">
        <v>3057548</v>
      </c>
      <c r="BK863" s="38" t="s">
        <v>107</v>
      </c>
      <c r="BL863" s="38">
        <v>1589924</v>
      </c>
      <c r="BM863" s="38">
        <v>1100717</v>
      </c>
      <c r="BN863" s="38">
        <v>1834529</v>
      </c>
      <c r="BO863" s="38">
        <v>3913660</v>
      </c>
      <c r="BP863" s="38">
        <v>7705019</v>
      </c>
      <c r="BQ863" s="38">
        <v>281294</v>
      </c>
      <c r="BR863" s="38">
        <v>4280567</v>
      </c>
      <c r="BS863" s="38">
        <v>1039566</v>
      </c>
      <c r="BT863" s="38" t="s">
        <v>107</v>
      </c>
      <c r="BU863" s="38" t="s">
        <v>107</v>
      </c>
      <c r="BV863" s="38" t="s">
        <v>107</v>
      </c>
      <c r="BW863" s="38">
        <v>4280567</v>
      </c>
      <c r="BX863" s="38">
        <v>305755</v>
      </c>
      <c r="BY863" s="38">
        <v>3057548</v>
      </c>
      <c r="BZ863" s="38">
        <v>10395661</v>
      </c>
      <c r="CA863" s="38" t="s">
        <v>107</v>
      </c>
      <c r="CB863" s="38">
        <v>1345321</v>
      </c>
      <c r="CC863" s="330">
        <v>0</v>
      </c>
      <c r="CD863" s="38">
        <v>0</v>
      </c>
      <c r="CE863" s="38">
        <v>6115094</v>
      </c>
      <c r="CF863" s="38">
        <v>8561132</v>
      </c>
      <c r="CG863" s="38">
        <v>12230189</v>
      </c>
      <c r="CH863" s="41" t="s">
        <v>114</v>
      </c>
      <c r="CI863" s="41" t="s">
        <v>114</v>
      </c>
      <c r="CJ863" s="41" t="s">
        <v>113</v>
      </c>
      <c r="CK863" s="41" t="s">
        <v>113</v>
      </c>
      <c r="CL863" s="41" t="s">
        <v>113</v>
      </c>
      <c r="CM863" s="41" t="s">
        <v>113</v>
      </c>
      <c r="CN863" s="41" t="s">
        <v>114</v>
      </c>
      <c r="CO863" s="42" t="s">
        <v>107</v>
      </c>
      <c r="CP863" s="28" t="s">
        <v>107</v>
      </c>
      <c r="CQ863" s="28" t="s">
        <v>107</v>
      </c>
      <c r="CR863" s="28" t="s">
        <v>107</v>
      </c>
      <c r="CS863" s="28" t="s">
        <v>107</v>
      </c>
      <c r="CT863" s="28" t="s">
        <v>107</v>
      </c>
      <c r="CU863" s="28" t="s">
        <v>107</v>
      </c>
      <c r="CV863" s="28" t="s">
        <v>107</v>
      </c>
      <c r="CW863" s="28" t="s">
        <v>107</v>
      </c>
      <c r="CX863" s="28" t="s">
        <v>107</v>
      </c>
      <c r="CY863" s="28" t="s">
        <v>107</v>
      </c>
      <c r="CZ863" s="28" t="s">
        <v>107</v>
      </c>
      <c r="DA863" s="28" t="s">
        <v>107</v>
      </c>
      <c r="DB863" s="28" t="s">
        <v>107</v>
      </c>
      <c r="DC863" s="28" t="s">
        <v>107</v>
      </c>
      <c r="DD863" s="332">
        <v>15899245</v>
      </c>
      <c r="DE863" s="43">
        <v>1</v>
      </c>
      <c r="DF863" s="390">
        <v>1</v>
      </c>
      <c r="DG863" s="310"/>
      <c r="DI863" s="279" t="str" cm="1">
        <f t="array" ref="DI863">+IF(AND(C863&lt;&gt;"Vehículos Eléctricos",C863&lt;&gt;"Vehículos Híbridos",AD863="PERCENTIL 50"),
     IF(VLOOKUP(_xlfn.TEXTJOIN("_",FALSE,C863:E863),BD_Perc!$A:$P,_xlfn.IFS(BD!AE863="Intervalo de precio 1",12,BD!AE863="Intervalo de precio 2",13),FALSE)&lt;=1,
     VLOOKUP(_xlfn.TEXTJOIN("_",FALSE,C863:E863),BD_Perc!$A:$P,16,FALSE),"Ok P50"),
     "Ok P30/70 ó Híbrido/Eléctrico")</f>
        <v>Ok P30/70 ó Híbrido/Eléctrico</v>
      </c>
      <c r="DJ863" s="279" t="str">
        <f t="shared" si="79"/>
        <v>Vehículos Convencionales_Camperos/Camionetas_4x2</v>
      </c>
      <c r="DK863" s="331">
        <f t="shared" si="83"/>
        <v>107613000</v>
      </c>
      <c r="DL863" s="326"/>
    </row>
    <row r="864" spans="1:116" ht="25.5">
      <c r="A864" s="28">
        <v>859</v>
      </c>
      <c r="B864" s="29" t="s">
        <v>254</v>
      </c>
      <c r="C864" s="29" t="s">
        <v>0</v>
      </c>
      <c r="D864" s="29" t="s">
        <v>337</v>
      </c>
      <c r="E864" s="42" t="s">
        <v>338</v>
      </c>
      <c r="F864" s="42" t="s">
        <v>107</v>
      </c>
      <c r="G864" s="30" t="s">
        <v>1807</v>
      </c>
      <c r="H864" s="42" t="s">
        <v>1776</v>
      </c>
      <c r="I864" s="28">
        <v>8806023</v>
      </c>
      <c r="J864" s="28" t="s">
        <v>1809</v>
      </c>
      <c r="K864" s="31" t="s">
        <v>366</v>
      </c>
      <c r="L864" s="32">
        <v>138</v>
      </c>
      <c r="M864" s="33">
        <v>5</v>
      </c>
      <c r="N864" s="34">
        <v>112700000</v>
      </c>
      <c r="O864" s="34">
        <f>+IFERROR(VLOOKUP(I864,Precio_Fasecolda!A:C,3,FALSE),IFERROR(VLOOKUP(I864,Precio_Fasecolda!B:C,2,FALSE),N864))</f>
        <v>112700000</v>
      </c>
      <c r="P864" s="34">
        <f t="shared" si="80"/>
        <v>0</v>
      </c>
      <c r="Q864" s="28" t="s">
        <v>338</v>
      </c>
      <c r="R864" s="28" t="s">
        <v>2415</v>
      </c>
      <c r="S864" s="28" t="s">
        <v>112</v>
      </c>
      <c r="T864" s="28" t="s">
        <v>107</v>
      </c>
      <c r="U864" s="28" t="s">
        <v>107</v>
      </c>
      <c r="V864" s="42" t="s">
        <v>107</v>
      </c>
      <c r="W864" s="28" t="s">
        <v>107</v>
      </c>
      <c r="X864" s="28" t="s">
        <v>107</v>
      </c>
      <c r="Y864" s="28" t="str">
        <f t="shared" si="81"/>
        <v>N.A.</v>
      </c>
      <c r="Z864" s="292">
        <f t="shared" si="78"/>
        <v>111573000</v>
      </c>
      <c r="AA864" s="28" cm="1">
        <f t="array" aca="1" ref="AA864" ca="1">_xlfn.IFS(DK864&lt;$DK$4,1,AND(DK864&gt;=$DK$4,DK864&lt;=$AA$4),2,DK864&gt;$AA$4,3)</f>
        <v>2</v>
      </c>
      <c r="AB864" s="28">
        <v>0</v>
      </c>
      <c r="AC864" s="28" cm="1">
        <f t="array" aca="1" ref="AC864" ca="1">IF(AB864="PERCENTIL 30","",_xlfn.IFS(DK864&lt;$AC$4,1,DK864&gt;$AC$4,2))</f>
        <v>1</v>
      </c>
      <c r="AD864" s="28" t="str">
        <f>+IFERROR(VLOOKUP(_xlfn.TEXTJOIN("_", FALSE, C864:E864), BD_Perc!$A:$O, 15, FALSE),"Segmentación no encontrada o vehículo inactivo")</f>
        <v>PERCENTIL 30-70</v>
      </c>
      <c r="AE864" s="28" t="str" cm="1">
        <f t="array" ref="AE864">_xlfn.IFS(
    AD864 = "PERCENTIL 50",
    _xlfn.IFS(
        BD!DK864 &lt; VLOOKUP(_xlfn.TEXTJOIN("_", FALSE, C864:E864), BD_Perc!$A:$O, 11, FALSE), "Intervalo de precio 1",
        BD!DK864 &gt;= VLOOKUP(_xlfn.TEXTJOIN("_", FALSE, C864:E864), BD_Perc!$A:$O, 11, FALSE), "Intervalo de precio 2"
    ),
    AD864 = "PERCENTIL 30-70",
    _xlfn.IFS(
        BD!DK864 &lt; VLOOKUP(_xlfn.TEXTJOIN("_", FALSE, C864:E864), BD_Perc!$A:$O, 6, FALSE), "Intervalo de precio 1",
        BD!DK864 &lt; VLOOKUP(_xlfn.TEXTJOIN("_", FALSE, C864:E864), BD_Perc!$A:$O, 7, FALSE), "Intervalo de precio 2",
        BD!DK864 &gt;= VLOOKUP(_xlfn.TEXTJOIN("_", FALSE, C864:E864), BD_Perc!$A:$O, 7, FALSE), "Intervalo de precio 3"
    ),
    AD864="Segmentación no encontrada o vehículo inactivo","Segmentación no encontrada o vehículo inactivo"
)</f>
        <v>Intervalo de precio 2</v>
      </c>
      <c r="AF864" s="57" t="s">
        <v>2413</v>
      </c>
      <c r="AG864" s="35" t="b">
        <f t="shared" si="82"/>
        <v>1</v>
      </c>
      <c r="AH864" s="207">
        <v>0.01</v>
      </c>
      <c r="AI864" s="207">
        <v>0.01</v>
      </c>
      <c r="AJ864" s="207">
        <v>0.01</v>
      </c>
      <c r="AK864" s="207">
        <v>0.01</v>
      </c>
      <c r="AL864" s="207">
        <v>1.4999999999999999E-2</v>
      </c>
      <c r="AM864" s="207">
        <v>1.4999999999999999E-2</v>
      </c>
      <c r="AN864" s="28" t="s">
        <v>113</v>
      </c>
      <c r="AO864" s="28" t="s">
        <v>113</v>
      </c>
      <c r="AP864" s="28" t="s">
        <v>113</v>
      </c>
      <c r="AQ864" s="37">
        <v>1</v>
      </c>
      <c r="AR864" s="38">
        <v>15287736</v>
      </c>
      <c r="AS864" s="38">
        <v>550358</v>
      </c>
      <c r="AT864" s="38">
        <v>1161868</v>
      </c>
      <c r="AU864" s="38" t="s">
        <v>107</v>
      </c>
      <c r="AV864" s="38" t="s">
        <v>107</v>
      </c>
      <c r="AW864" s="38">
        <v>11007170</v>
      </c>
      <c r="AX864" s="38">
        <v>794963</v>
      </c>
      <c r="AY864" s="38">
        <v>1284169</v>
      </c>
      <c r="AZ864" s="38">
        <v>489208</v>
      </c>
      <c r="BA864" s="38" t="s">
        <v>107</v>
      </c>
      <c r="BB864" s="38" t="s">
        <v>107</v>
      </c>
      <c r="BC864" s="38" t="s">
        <v>107</v>
      </c>
      <c r="BD864" s="38" t="s">
        <v>107</v>
      </c>
      <c r="BE864" s="38" t="s">
        <v>107</v>
      </c>
      <c r="BF864" s="38" t="s">
        <v>107</v>
      </c>
      <c r="BG864" s="38">
        <v>3057548</v>
      </c>
      <c r="BH864" s="38">
        <v>3057548</v>
      </c>
      <c r="BI864" s="38">
        <v>3057548</v>
      </c>
      <c r="BJ864" s="38">
        <v>3057548</v>
      </c>
      <c r="BK864" s="38" t="s">
        <v>107</v>
      </c>
      <c r="BL864" s="38">
        <v>1589924</v>
      </c>
      <c r="BM864" s="38">
        <v>1100717</v>
      </c>
      <c r="BN864" s="38">
        <v>1834529</v>
      </c>
      <c r="BO864" s="38">
        <v>3913660</v>
      </c>
      <c r="BP864" s="38">
        <v>7705019</v>
      </c>
      <c r="BQ864" s="38">
        <v>281294</v>
      </c>
      <c r="BR864" s="38">
        <v>4280567</v>
      </c>
      <c r="BS864" s="38">
        <v>1039566</v>
      </c>
      <c r="BT864" s="38" t="s">
        <v>107</v>
      </c>
      <c r="BU864" s="38" t="s">
        <v>107</v>
      </c>
      <c r="BV864" s="38" t="s">
        <v>107</v>
      </c>
      <c r="BW864" s="38">
        <v>4280567</v>
      </c>
      <c r="BX864" s="38">
        <v>305755</v>
      </c>
      <c r="BY864" s="38">
        <v>3057548</v>
      </c>
      <c r="BZ864" s="38">
        <v>10395661</v>
      </c>
      <c r="CA864" s="38" t="s">
        <v>107</v>
      </c>
      <c r="CB864" s="38">
        <v>1345321</v>
      </c>
      <c r="CC864" s="330">
        <v>0</v>
      </c>
      <c r="CD864" s="38">
        <v>0</v>
      </c>
      <c r="CE864" s="38">
        <v>6115094</v>
      </c>
      <c r="CF864" s="38">
        <v>8561132</v>
      </c>
      <c r="CG864" s="38">
        <v>12230189</v>
      </c>
      <c r="CH864" s="41" t="s">
        <v>114</v>
      </c>
      <c r="CI864" s="41" t="s">
        <v>114</v>
      </c>
      <c r="CJ864" s="41" t="s">
        <v>113</v>
      </c>
      <c r="CK864" s="41" t="s">
        <v>113</v>
      </c>
      <c r="CL864" s="41" t="s">
        <v>113</v>
      </c>
      <c r="CM864" s="41" t="s">
        <v>113</v>
      </c>
      <c r="CN864" s="41" t="s">
        <v>114</v>
      </c>
      <c r="CO864" s="42" t="s">
        <v>107</v>
      </c>
      <c r="CP864" s="28" t="s">
        <v>107</v>
      </c>
      <c r="CQ864" s="28" t="s">
        <v>107</v>
      </c>
      <c r="CR864" s="28" t="s">
        <v>107</v>
      </c>
      <c r="CS864" s="28" t="s">
        <v>107</v>
      </c>
      <c r="CT864" s="28" t="s">
        <v>107</v>
      </c>
      <c r="CU864" s="28" t="s">
        <v>107</v>
      </c>
      <c r="CV864" s="28" t="s">
        <v>107</v>
      </c>
      <c r="CW864" s="28" t="s">
        <v>107</v>
      </c>
      <c r="CX864" s="28" t="s">
        <v>107</v>
      </c>
      <c r="CY864" s="28" t="s">
        <v>107</v>
      </c>
      <c r="CZ864" s="28" t="s">
        <v>107</v>
      </c>
      <c r="DA864" s="28" t="s">
        <v>107</v>
      </c>
      <c r="DB864" s="28" t="s">
        <v>107</v>
      </c>
      <c r="DC864" s="28" t="s">
        <v>107</v>
      </c>
      <c r="DD864" s="332">
        <v>15899245</v>
      </c>
      <c r="DE864" s="43">
        <v>1</v>
      </c>
      <c r="DF864" s="390">
        <v>1</v>
      </c>
      <c r="DG864" s="310"/>
      <c r="DI864" s="279" t="str" cm="1">
        <f t="array" ref="DI864">+IF(AND(C864&lt;&gt;"Vehículos Eléctricos",C864&lt;&gt;"Vehículos Híbridos",AD864="PERCENTIL 50"),
     IF(VLOOKUP(_xlfn.TEXTJOIN("_",FALSE,C864:E864),BD_Perc!$A:$P,_xlfn.IFS(BD!AE864="Intervalo de precio 1",12,BD!AE864="Intervalo de precio 2",13),FALSE)&lt;=1,
     VLOOKUP(_xlfn.TEXTJOIN("_",FALSE,C864:E864),BD_Perc!$A:$P,16,FALSE),"Ok P50"),
     "Ok P30/70 ó Híbrido/Eléctrico")</f>
        <v>Ok P30/70 ó Híbrido/Eléctrico</v>
      </c>
      <c r="DJ864" s="279" t="str">
        <f t="shared" si="79"/>
        <v>Vehículos Convencionales_Camperos/Camionetas_4x2</v>
      </c>
      <c r="DK864" s="331">
        <f t="shared" si="83"/>
        <v>111573000</v>
      </c>
      <c r="DL864" s="326"/>
    </row>
    <row r="865" spans="1:116" ht="25.5">
      <c r="A865" s="28">
        <v>860</v>
      </c>
      <c r="B865" s="29" t="s">
        <v>254</v>
      </c>
      <c r="C865" s="29" t="s">
        <v>0</v>
      </c>
      <c r="D865" s="29" t="s">
        <v>337</v>
      </c>
      <c r="E865" s="42" t="s">
        <v>338</v>
      </c>
      <c r="F865" s="42" t="s">
        <v>107</v>
      </c>
      <c r="G865" s="30" t="s">
        <v>1807</v>
      </c>
      <c r="H865" s="42" t="s">
        <v>1776</v>
      </c>
      <c r="I865" s="28">
        <v>8806025</v>
      </c>
      <c r="J865" s="28" t="s">
        <v>1810</v>
      </c>
      <c r="K865" s="31" t="s">
        <v>366</v>
      </c>
      <c r="L865" s="32">
        <v>138</v>
      </c>
      <c r="M865" s="33">
        <v>5</v>
      </c>
      <c r="N865" s="34">
        <v>112700000</v>
      </c>
      <c r="O865" s="34">
        <f>+IFERROR(VLOOKUP(I865,Precio_Fasecolda!A:C,3,FALSE),IFERROR(VLOOKUP(I865,Precio_Fasecolda!B:C,2,FALSE),N865))</f>
        <v>112700000</v>
      </c>
      <c r="P865" s="34">
        <f t="shared" si="80"/>
        <v>0</v>
      </c>
      <c r="Q865" s="28" t="s">
        <v>338</v>
      </c>
      <c r="R865" s="28" t="s">
        <v>2415</v>
      </c>
      <c r="S865" s="28" t="s">
        <v>112</v>
      </c>
      <c r="T865" s="28" t="s">
        <v>107</v>
      </c>
      <c r="U865" s="28" t="s">
        <v>107</v>
      </c>
      <c r="V865" s="42" t="s">
        <v>107</v>
      </c>
      <c r="W865" s="28" t="s">
        <v>107</v>
      </c>
      <c r="X865" s="28" t="s">
        <v>107</v>
      </c>
      <c r="Y865" s="28" t="str">
        <f t="shared" si="81"/>
        <v>N.A.</v>
      </c>
      <c r="Z865" s="292">
        <f t="shared" si="78"/>
        <v>111573000</v>
      </c>
      <c r="AA865" s="28" cm="1">
        <f t="array" aca="1" ref="AA865" ca="1">_xlfn.IFS(DK865&lt;$DK$4,1,AND(DK865&gt;=$DK$4,DK865&lt;=$AA$4),2,DK865&gt;$AA$4,3)</f>
        <v>2</v>
      </c>
      <c r="AB865" s="28">
        <v>0</v>
      </c>
      <c r="AC865" s="28" cm="1">
        <f t="array" aca="1" ref="AC865" ca="1">IF(AB865="PERCENTIL 30","",_xlfn.IFS(DK865&lt;$AC$4,1,DK865&gt;$AC$4,2))</f>
        <v>1</v>
      </c>
      <c r="AD865" s="28" t="str">
        <f>+IFERROR(VLOOKUP(_xlfn.TEXTJOIN("_", FALSE, C865:E865), BD_Perc!$A:$O, 15, FALSE),"Segmentación no encontrada o vehículo inactivo")</f>
        <v>PERCENTIL 30-70</v>
      </c>
      <c r="AE865" s="28" t="str" cm="1">
        <f t="array" ref="AE865">_xlfn.IFS(
    AD865 = "PERCENTIL 50",
    _xlfn.IFS(
        BD!DK865 &lt; VLOOKUP(_xlfn.TEXTJOIN("_", FALSE, C865:E865), BD_Perc!$A:$O, 11, FALSE), "Intervalo de precio 1",
        BD!DK865 &gt;= VLOOKUP(_xlfn.TEXTJOIN("_", FALSE, C865:E865), BD_Perc!$A:$O, 11, FALSE), "Intervalo de precio 2"
    ),
    AD865 = "PERCENTIL 30-70",
    _xlfn.IFS(
        BD!DK865 &lt; VLOOKUP(_xlfn.TEXTJOIN("_", FALSE, C865:E865), BD_Perc!$A:$O, 6, FALSE), "Intervalo de precio 1",
        BD!DK865 &lt; VLOOKUP(_xlfn.TEXTJOIN("_", FALSE, C865:E865), BD_Perc!$A:$O, 7, FALSE), "Intervalo de precio 2",
        BD!DK865 &gt;= VLOOKUP(_xlfn.TEXTJOIN("_", FALSE, C865:E865), BD_Perc!$A:$O, 7, FALSE), "Intervalo de precio 3"
    ),
    AD865="Segmentación no encontrada o vehículo inactivo","Segmentación no encontrada o vehículo inactivo"
)</f>
        <v>Intervalo de precio 2</v>
      </c>
      <c r="AF865" s="57" t="s">
        <v>2413</v>
      </c>
      <c r="AG865" s="35" t="b">
        <f t="shared" si="82"/>
        <v>1</v>
      </c>
      <c r="AH865" s="207">
        <v>0.01</v>
      </c>
      <c r="AI865" s="207">
        <v>0.01</v>
      </c>
      <c r="AJ865" s="207">
        <v>0.01</v>
      </c>
      <c r="AK865" s="207">
        <v>0.01</v>
      </c>
      <c r="AL865" s="207">
        <v>1.4999999999999999E-2</v>
      </c>
      <c r="AM865" s="207">
        <v>1.4999999999999999E-2</v>
      </c>
      <c r="AN865" s="28" t="s">
        <v>113</v>
      </c>
      <c r="AO865" s="28" t="s">
        <v>113</v>
      </c>
      <c r="AP865" s="28" t="s">
        <v>113</v>
      </c>
      <c r="AQ865" s="37">
        <v>1</v>
      </c>
      <c r="AR865" s="38">
        <v>15287736</v>
      </c>
      <c r="AS865" s="38">
        <v>550358</v>
      </c>
      <c r="AT865" s="38">
        <v>1161868</v>
      </c>
      <c r="AU865" s="38" t="s">
        <v>107</v>
      </c>
      <c r="AV865" s="38" t="s">
        <v>107</v>
      </c>
      <c r="AW865" s="38">
        <v>11007170</v>
      </c>
      <c r="AX865" s="38">
        <v>794963</v>
      </c>
      <c r="AY865" s="38">
        <v>1284169</v>
      </c>
      <c r="AZ865" s="38">
        <v>489208</v>
      </c>
      <c r="BA865" s="38" t="s">
        <v>107</v>
      </c>
      <c r="BB865" s="38" t="s">
        <v>107</v>
      </c>
      <c r="BC865" s="38" t="s">
        <v>107</v>
      </c>
      <c r="BD865" s="38" t="s">
        <v>107</v>
      </c>
      <c r="BE865" s="38" t="s">
        <v>107</v>
      </c>
      <c r="BF865" s="38" t="s">
        <v>107</v>
      </c>
      <c r="BG865" s="38">
        <v>3057548</v>
      </c>
      <c r="BH865" s="38">
        <v>3057548</v>
      </c>
      <c r="BI865" s="38">
        <v>3057548</v>
      </c>
      <c r="BJ865" s="38">
        <v>3057548</v>
      </c>
      <c r="BK865" s="38" t="s">
        <v>107</v>
      </c>
      <c r="BL865" s="38">
        <v>1589924</v>
      </c>
      <c r="BM865" s="38">
        <v>1100717</v>
      </c>
      <c r="BN865" s="38">
        <v>1834529</v>
      </c>
      <c r="BO865" s="38">
        <v>3913660</v>
      </c>
      <c r="BP865" s="38">
        <v>7705019</v>
      </c>
      <c r="BQ865" s="38">
        <v>281294</v>
      </c>
      <c r="BR865" s="38">
        <v>4280567</v>
      </c>
      <c r="BS865" s="38">
        <v>1039566</v>
      </c>
      <c r="BT865" s="38" t="s">
        <v>107</v>
      </c>
      <c r="BU865" s="38" t="s">
        <v>107</v>
      </c>
      <c r="BV865" s="38" t="s">
        <v>107</v>
      </c>
      <c r="BW865" s="38">
        <v>4280567</v>
      </c>
      <c r="BX865" s="38">
        <v>305755</v>
      </c>
      <c r="BY865" s="38">
        <v>3057548</v>
      </c>
      <c r="BZ865" s="38">
        <v>10395661</v>
      </c>
      <c r="CA865" s="38" t="s">
        <v>107</v>
      </c>
      <c r="CB865" s="38">
        <v>1345321</v>
      </c>
      <c r="CC865" s="330">
        <v>0</v>
      </c>
      <c r="CD865" s="38">
        <v>0</v>
      </c>
      <c r="CE865" s="38">
        <v>6115094</v>
      </c>
      <c r="CF865" s="38">
        <v>8561132</v>
      </c>
      <c r="CG865" s="38">
        <v>12230189</v>
      </c>
      <c r="CH865" s="41" t="s">
        <v>114</v>
      </c>
      <c r="CI865" s="41" t="s">
        <v>114</v>
      </c>
      <c r="CJ865" s="41" t="s">
        <v>113</v>
      </c>
      <c r="CK865" s="41" t="s">
        <v>113</v>
      </c>
      <c r="CL865" s="41" t="s">
        <v>113</v>
      </c>
      <c r="CM865" s="41" t="s">
        <v>113</v>
      </c>
      <c r="CN865" s="41" t="s">
        <v>114</v>
      </c>
      <c r="CO865" s="42" t="s">
        <v>107</v>
      </c>
      <c r="CP865" s="28" t="s">
        <v>107</v>
      </c>
      <c r="CQ865" s="28" t="s">
        <v>107</v>
      </c>
      <c r="CR865" s="28" t="s">
        <v>107</v>
      </c>
      <c r="CS865" s="28" t="s">
        <v>107</v>
      </c>
      <c r="CT865" s="28" t="s">
        <v>107</v>
      </c>
      <c r="CU865" s="28" t="s">
        <v>107</v>
      </c>
      <c r="CV865" s="28" t="s">
        <v>107</v>
      </c>
      <c r="CW865" s="28" t="s">
        <v>107</v>
      </c>
      <c r="CX865" s="28" t="s">
        <v>107</v>
      </c>
      <c r="CY865" s="28" t="s">
        <v>107</v>
      </c>
      <c r="CZ865" s="28" t="s">
        <v>107</v>
      </c>
      <c r="DA865" s="28" t="s">
        <v>107</v>
      </c>
      <c r="DB865" s="28" t="s">
        <v>107</v>
      </c>
      <c r="DC865" s="28" t="s">
        <v>107</v>
      </c>
      <c r="DD865" s="332">
        <v>15899245</v>
      </c>
      <c r="DE865" s="43">
        <v>1</v>
      </c>
      <c r="DF865" s="390">
        <v>1</v>
      </c>
      <c r="DG865" s="310"/>
      <c r="DI865" s="279" t="str" cm="1">
        <f t="array" ref="DI865">+IF(AND(C865&lt;&gt;"Vehículos Eléctricos",C865&lt;&gt;"Vehículos Híbridos",AD865="PERCENTIL 50"),
     IF(VLOOKUP(_xlfn.TEXTJOIN("_",FALSE,C865:E865),BD_Perc!$A:$P,_xlfn.IFS(BD!AE865="Intervalo de precio 1",12,BD!AE865="Intervalo de precio 2",13),FALSE)&lt;=1,
     VLOOKUP(_xlfn.TEXTJOIN("_",FALSE,C865:E865),BD_Perc!$A:$P,16,FALSE),"Ok P50"),
     "Ok P30/70 ó Híbrido/Eléctrico")</f>
        <v>Ok P30/70 ó Híbrido/Eléctrico</v>
      </c>
      <c r="DJ865" s="279" t="str">
        <f t="shared" si="79"/>
        <v>Vehículos Convencionales_Camperos/Camionetas_4x2</v>
      </c>
      <c r="DK865" s="331">
        <f t="shared" si="83"/>
        <v>111573000</v>
      </c>
      <c r="DL865" s="326"/>
    </row>
    <row r="866" spans="1:116" ht="25.5">
      <c r="A866" s="28">
        <v>861</v>
      </c>
      <c r="B866" s="29" t="s">
        <v>254</v>
      </c>
      <c r="C866" s="29" t="s">
        <v>0</v>
      </c>
      <c r="D866" s="29" t="s">
        <v>337</v>
      </c>
      <c r="E866" s="42" t="s">
        <v>338</v>
      </c>
      <c r="F866" s="42" t="s">
        <v>107</v>
      </c>
      <c r="G866" s="30" t="s">
        <v>1807</v>
      </c>
      <c r="H866" s="42" t="s">
        <v>1776</v>
      </c>
      <c r="I866" s="28">
        <v>8806022</v>
      </c>
      <c r="J866" s="28" t="s">
        <v>1811</v>
      </c>
      <c r="K866" s="31" t="s">
        <v>366</v>
      </c>
      <c r="L866" s="32">
        <v>138</v>
      </c>
      <c r="M866" s="33">
        <v>5</v>
      </c>
      <c r="N866" s="34">
        <v>116700000</v>
      </c>
      <c r="O866" s="34">
        <f>+IFERROR(VLOOKUP(I866,Precio_Fasecolda!A:C,3,FALSE),IFERROR(VLOOKUP(I866,Precio_Fasecolda!B:C,2,FALSE),N866))</f>
        <v>116700000</v>
      </c>
      <c r="P866" s="34">
        <f t="shared" si="80"/>
        <v>0</v>
      </c>
      <c r="Q866" s="28" t="s">
        <v>338</v>
      </c>
      <c r="R866" s="28" t="s">
        <v>2415</v>
      </c>
      <c r="S866" s="28" t="s">
        <v>112</v>
      </c>
      <c r="T866" s="28" t="s">
        <v>107</v>
      </c>
      <c r="U866" s="28" t="s">
        <v>107</v>
      </c>
      <c r="V866" s="42" t="s">
        <v>107</v>
      </c>
      <c r="W866" s="28" t="s">
        <v>107</v>
      </c>
      <c r="X866" s="28" t="s">
        <v>107</v>
      </c>
      <c r="Y866" s="28" t="str">
        <f t="shared" si="81"/>
        <v>N.A.</v>
      </c>
      <c r="Z866" s="292">
        <f t="shared" si="78"/>
        <v>115533000</v>
      </c>
      <c r="AA866" s="28" cm="1">
        <f t="array" aca="1" ref="AA866" ca="1">_xlfn.IFS(DK866&lt;$DK$4,1,AND(DK866&gt;=$DK$4,DK866&lt;=$AA$4),2,DK866&gt;$AA$4,3)</f>
        <v>2</v>
      </c>
      <c r="AB866" s="28">
        <v>0</v>
      </c>
      <c r="AC866" s="28" cm="1">
        <f t="array" aca="1" ref="AC866" ca="1">IF(AB866="PERCENTIL 30","",_xlfn.IFS(DK866&lt;$AC$4,1,DK866&gt;$AC$4,2))</f>
        <v>1</v>
      </c>
      <c r="AD866" s="28" t="str">
        <f>+IFERROR(VLOOKUP(_xlfn.TEXTJOIN("_", FALSE, C866:E866), BD_Perc!$A:$O, 15, FALSE),"Segmentación no encontrada o vehículo inactivo")</f>
        <v>PERCENTIL 30-70</v>
      </c>
      <c r="AE866" s="28" t="str" cm="1">
        <f t="array" ref="AE866">_xlfn.IFS(
    AD866 = "PERCENTIL 50",
    _xlfn.IFS(
        BD!DK866 &lt; VLOOKUP(_xlfn.TEXTJOIN("_", FALSE, C866:E866), BD_Perc!$A:$O, 11, FALSE), "Intervalo de precio 1",
        BD!DK866 &gt;= VLOOKUP(_xlfn.TEXTJOIN("_", FALSE, C866:E866), BD_Perc!$A:$O, 11, FALSE), "Intervalo de precio 2"
    ),
    AD866 = "PERCENTIL 30-70",
    _xlfn.IFS(
        BD!DK866 &lt; VLOOKUP(_xlfn.TEXTJOIN("_", FALSE, C866:E866), BD_Perc!$A:$O, 6, FALSE), "Intervalo de precio 1",
        BD!DK866 &lt; VLOOKUP(_xlfn.TEXTJOIN("_", FALSE, C866:E866), BD_Perc!$A:$O, 7, FALSE), "Intervalo de precio 2",
        BD!DK866 &gt;= VLOOKUP(_xlfn.TEXTJOIN("_", FALSE, C866:E866), BD_Perc!$A:$O, 7, FALSE), "Intervalo de precio 3"
    ),
    AD866="Segmentación no encontrada o vehículo inactivo","Segmentación no encontrada o vehículo inactivo"
)</f>
        <v>Intervalo de precio 2</v>
      </c>
      <c r="AF866" s="57" t="s">
        <v>2413</v>
      </c>
      <c r="AG866" s="35" t="b">
        <f t="shared" si="82"/>
        <v>1</v>
      </c>
      <c r="AH866" s="207">
        <v>0.01</v>
      </c>
      <c r="AI866" s="207">
        <v>0.01</v>
      </c>
      <c r="AJ866" s="207">
        <v>0.01</v>
      </c>
      <c r="AK866" s="207">
        <v>0.01</v>
      </c>
      <c r="AL866" s="207">
        <v>1.4999999999999999E-2</v>
      </c>
      <c r="AM866" s="207">
        <v>1.4999999999999999E-2</v>
      </c>
      <c r="AN866" s="28" t="s">
        <v>113</v>
      </c>
      <c r="AO866" s="28" t="s">
        <v>113</v>
      </c>
      <c r="AP866" s="28" t="s">
        <v>113</v>
      </c>
      <c r="AQ866" s="37">
        <v>1</v>
      </c>
      <c r="AR866" s="38">
        <v>15287736</v>
      </c>
      <c r="AS866" s="38">
        <v>550358</v>
      </c>
      <c r="AT866" s="38">
        <v>1161868</v>
      </c>
      <c r="AU866" s="38" t="s">
        <v>107</v>
      </c>
      <c r="AV866" s="38" t="s">
        <v>107</v>
      </c>
      <c r="AW866" s="38">
        <v>11007170</v>
      </c>
      <c r="AX866" s="38">
        <v>794963</v>
      </c>
      <c r="AY866" s="38">
        <v>1284169</v>
      </c>
      <c r="AZ866" s="38">
        <v>489208</v>
      </c>
      <c r="BA866" s="38" t="s">
        <v>107</v>
      </c>
      <c r="BB866" s="38" t="s">
        <v>107</v>
      </c>
      <c r="BC866" s="38" t="s">
        <v>107</v>
      </c>
      <c r="BD866" s="38" t="s">
        <v>107</v>
      </c>
      <c r="BE866" s="38" t="s">
        <v>107</v>
      </c>
      <c r="BF866" s="38" t="s">
        <v>107</v>
      </c>
      <c r="BG866" s="38">
        <v>3057548</v>
      </c>
      <c r="BH866" s="38">
        <v>3057548</v>
      </c>
      <c r="BI866" s="38">
        <v>3057548</v>
      </c>
      <c r="BJ866" s="38">
        <v>3057548</v>
      </c>
      <c r="BK866" s="38" t="s">
        <v>107</v>
      </c>
      <c r="BL866" s="38">
        <v>1589924</v>
      </c>
      <c r="BM866" s="38">
        <v>1100717</v>
      </c>
      <c r="BN866" s="38">
        <v>1834529</v>
      </c>
      <c r="BO866" s="38">
        <v>3913660</v>
      </c>
      <c r="BP866" s="38">
        <v>7705019</v>
      </c>
      <c r="BQ866" s="38">
        <v>281294</v>
      </c>
      <c r="BR866" s="38">
        <v>4280567</v>
      </c>
      <c r="BS866" s="38">
        <v>1039566</v>
      </c>
      <c r="BT866" s="38" t="s">
        <v>107</v>
      </c>
      <c r="BU866" s="38" t="s">
        <v>107</v>
      </c>
      <c r="BV866" s="38" t="s">
        <v>107</v>
      </c>
      <c r="BW866" s="38">
        <v>4280567</v>
      </c>
      <c r="BX866" s="38">
        <v>305755</v>
      </c>
      <c r="BY866" s="38">
        <v>3057548</v>
      </c>
      <c r="BZ866" s="38">
        <v>10395661</v>
      </c>
      <c r="CA866" s="38" t="s">
        <v>107</v>
      </c>
      <c r="CB866" s="38">
        <v>1345321</v>
      </c>
      <c r="CC866" s="330">
        <v>0</v>
      </c>
      <c r="CD866" s="38">
        <v>0</v>
      </c>
      <c r="CE866" s="38">
        <v>6115094</v>
      </c>
      <c r="CF866" s="38">
        <v>8561132</v>
      </c>
      <c r="CG866" s="38">
        <v>12230189</v>
      </c>
      <c r="CH866" s="41" t="s">
        <v>114</v>
      </c>
      <c r="CI866" s="41" t="s">
        <v>114</v>
      </c>
      <c r="CJ866" s="41" t="s">
        <v>113</v>
      </c>
      <c r="CK866" s="41" t="s">
        <v>113</v>
      </c>
      <c r="CL866" s="41" t="s">
        <v>113</v>
      </c>
      <c r="CM866" s="41" t="s">
        <v>113</v>
      </c>
      <c r="CN866" s="41" t="s">
        <v>114</v>
      </c>
      <c r="CO866" s="42" t="s">
        <v>107</v>
      </c>
      <c r="CP866" s="28" t="s">
        <v>107</v>
      </c>
      <c r="CQ866" s="28" t="s">
        <v>107</v>
      </c>
      <c r="CR866" s="28" t="s">
        <v>107</v>
      </c>
      <c r="CS866" s="28" t="s">
        <v>107</v>
      </c>
      <c r="CT866" s="28" t="s">
        <v>107</v>
      </c>
      <c r="CU866" s="28" t="s">
        <v>107</v>
      </c>
      <c r="CV866" s="28" t="s">
        <v>107</v>
      </c>
      <c r="CW866" s="28" t="s">
        <v>107</v>
      </c>
      <c r="CX866" s="28" t="s">
        <v>107</v>
      </c>
      <c r="CY866" s="28" t="s">
        <v>107</v>
      </c>
      <c r="CZ866" s="28" t="s">
        <v>107</v>
      </c>
      <c r="DA866" s="28" t="s">
        <v>107</v>
      </c>
      <c r="DB866" s="28" t="s">
        <v>107</v>
      </c>
      <c r="DC866" s="28" t="s">
        <v>107</v>
      </c>
      <c r="DD866" s="332">
        <v>15899245</v>
      </c>
      <c r="DE866" s="43">
        <v>1</v>
      </c>
      <c r="DF866" s="390">
        <v>1</v>
      </c>
      <c r="DG866" s="310"/>
      <c r="DI866" s="279" t="str" cm="1">
        <f t="array" ref="DI866">+IF(AND(C866&lt;&gt;"Vehículos Eléctricos",C866&lt;&gt;"Vehículos Híbridos",AD866="PERCENTIL 50"),
     IF(VLOOKUP(_xlfn.TEXTJOIN("_",FALSE,C866:E866),BD_Perc!$A:$P,_xlfn.IFS(BD!AE866="Intervalo de precio 1",12,BD!AE866="Intervalo de precio 2",13),FALSE)&lt;=1,
     VLOOKUP(_xlfn.TEXTJOIN("_",FALSE,C866:E866),BD_Perc!$A:$P,16,FALSE),"Ok P50"),
     "Ok P30/70 ó Híbrido/Eléctrico")</f>
        <v>Ok P30/70 ó Híbrido/Eléctrico</v>
      </c>
      <c r="DJ866" s="279" t="str">
        <f t="shared" si="79"/>
        <v>Vehículos Convencionales_Camperos/Camionetas_4x2</v>
      </c>
      <c r="DK866" s="331">
        <f t="shared" si="83"/>
        <v>115533000</v>
      </c>
      <c r="DL866" s="326"/>
    </row>
    <row r="867" spans="1:116" ht="25.5">
      <c r="A867" s="28">
        <v>862</v>
      </c>
      <c r="B867" s="29" t="s">
        <v>254</v>
      </c>
      <c r="C867" s="29" t="s">
        <v>0</v>
      </c>
      <c r="D867" s="29" t="s">
        <v>337</v>
      </c>
      <c r="E867" s="42" t="s">
        <v>338</v>
      </c>
      <c r="F867" s="42" t="s">
        <v>107</v>
      </c>
      <c r="G867" s="30" t="s">
        <v>1812</v>
      </c>
      <c r="H867" s="42" t="s">
        <v>1813</v>
      </c>
      <c r="I867" s="28">
        <v>1806038</v>
      </c>
      <c r="J867" s="28" t="s">
        <v>1814</v>
      </c>
      <c r="K867" s="31" t="s">
        <v>366</v>
      </c>
      <c r="L867" s="32">
        <v>115</v>
      </c>
      <c r="M867" s="33">
        <v>5</v>
      </c>
      <c r="N867" s="34">
        <v>100300000</v>
      </c>
      <c r="O867" s="34">
        <f>+IFERROR(VLOOKUP(I867,Precio_Fasecolda!A:C,3,FALSE),IFERROR(VLOOKUP(I867,Precio_Fasecolda!B:C,2,FALSE),N867))</f>
        <v>100300000</v>
      </c>
      <c r="P867" s="34">
        <f t="shared" si="80"/>
        <v>0</v>
      </c>
      <c r="Q867" s="28" t="s">
        <v>338</v>
      </c>
      <c r="R867" s="28" t="s">
        <v>2415</v>
      </c>
      <c r="S867" s="28" t="s">
        <v>112</v>
      </c>
      <c r="T867" s="28" t="s">
        <v>107</v>
      </c>
      <c r="U867" s="28" t="s">
        <v>107</v>
      </c>
      <c r="V867" s="42" t="s">
        <v>107</v>
      </c>
      <c r="W867" s="28" t="s">
        <v>107</v>
      </c>
      <c r="X867" s="28" t="s">
        <v>107</v>
      </c>
      <c r="Y867" s="28" t="str">
        <f t="shared" si="81"/>
        <v>N.A.</v>
      </c>
      <c r="Z867" s="292">
        <f t="shared" si="78"/>
        <v>99297000</v>
      </c>
      <c r="AA867" s="28" cm="1">
        <f t="array" aca="1" ref="AA867" ca="1">_xlfn.IFS(DK867&lt;$DK$4,1,AND(DK867&gt;=$DK$4,DK867&lt;=$AA$4),2,DK867&gt;$AA$4,3)</f>
        <v>2</v>
      </c>
      <c r="AB867" s="28">
        <v>0</v>
      </c>
      <c r="AC867" s="28" cm="1">
        <f t="array" aca="1" ref="AC867" ca="1">IF(AB867="PERCENTIL 30","",_xlfn.IFS(DK867&lt;$AC$4,1,DK867&gt;$AC$4,2))</f>
        <v>1</v>
      </c>
      <c r="AD867" s="28" t="str">
        <f>+IFERROR(VLOOKUP(_xlfn.TEXTJOIN("_", FALSE, C867:E867), BD_Perc!$A:$O, 15, FALSE),"Segmentación no encontrada o vehículo inactivo")</f>
        <v>PERCENTIL 30-70</v>
      </c>
      <c r="AE867" s="28" t="str" cm="1">
        <f t="array" ref="AE867">_xlfn.IFS(
    AD867 = "PERCENTIL 50",
    _xlfn.IFS(
        BD!DK867 &lt; VLOOKUP(_xlfn.TEXTJOIN("_", FALSE, C867:E867), BD_Perc!$A:$O, 11, FALSE), "Intervalo de precio 1",
        BD!DK867 &gt;= VLOOKUP(_xlfn.TEXTJOIN("_", FALSE, C867:E867), BD_Perc!$A:$O, 11, FALSE), "Intervalo de precio 2"
    ),
    AD867 = "PERCENTIL 30-70",
    _xlfn.IFS(
        BD!DK867 &lt; VLOOKUP(_xlfn.TEXTJOIN("_", FALSE, C867:E867), BD_Perc!$A:$O, 6, FALSE), "Intervalo de precio 1",
        BD!DK867 &lt; VLOOKUP(_xlfn.TEXTJOIN("_", FALSE, C867:E867), BD_Perc!$A:$O, 7, FALSE), "Intervalo de precio 2",
        BD!DK867 &gt;= VLOOKUP(_xlfn.TEXTJOIN("_", FALSE, C867:E867), BD_Perc!$A:$O, 7, FALSE), "Intervalo de precio 3"
    ),
    AD867="Segmentación no encontrada o vehículo inactivo","Segmentación no encontrada o vehículo inactivo"
)</f>
        <v>Intervalo de precio 1</v>
      </c>
      <c r="AF867" s="57" t="s">
        <v>2412</v>
      </c>
      <c r="AG867" s="35" t="b">
        <f t="shared" si="82"/>
        <v>1</v>
      </c>
      <c r="AH867" s="207">
        <v>0.01</v>
      </c>
      <c r="AI867" s="207">
        <v>0.01</v>
      </c>
      <c r="AJ867" s="207">
        <v>0.01</v>
      </c>
      <c r="AK867" s="207">
        <v>0.01</v>
      </c>
      <c r="AL867" s="207">
        <v>0.01</v>
      </c>
      <c r="AM867" s="207">
        <v>1.4999999999999999E-2</v>
      </c>
      <c r="AN867" s="28" t="s">
        <v>1251</v>
      </c>
      <c r="AO867" s="28" t="s">
        <v>1251</v>
      </c>
      <c r="AP867" s="28" t="s">
        <v>1251</v>
      </c>
      <c r="AQ867" s="37">
        <v>1</v>
      </c>
      <c r="AR867" s="38">
        <v>15287736</v>
      </c>
      <c r="AS867" s="38">
        <v>550358</v>
      </c>
      <c r="AT867" s="38">
        <v>1161868</v>
      </c>
      <c r="AU867" s="38" t="s">
        <v>107</v>
      </c>
      <c r="AV867" s="38" t="s">
        <v>107</v>
      </c>
      <c r="AW867" s="38">
        <v>11007170</v>
      </c>
      <c r="AX867" s="38">
        <v>794963</v>
      </c>
      <c r="AY867" s="38">
        <v>1284169</v>
      </c>
      <c r="AZ867" s="38">
        <v>489208</v>
      </c>
      <c r="BA867" s="38" t="s">
        <v>107</v>
      </c>
      <c r="BB867" s="38" t="s">
        <v>107</v>
      </c>
      <c r="BC867" s="38" t="s">
        <v>107</v>
      </c>
      <c r="BD867" s="38" t="s">
        <v>107</v>
      </c>
      <c r="BE867" s="38" t="s">
        <v>107</v>
      </c>
      <c r="BF867" s="38">
        <v>2446038</v>
      </c>
      <c r="BG867" s="38">
        <v>3057548</v>
      </c>
      <c r="BH867" s="38">
        <v>3057548</v>
      </c>
      <c r="BI867" s="38">
        <v>3057548</v>
      </c>
      <c r="BJ867" s="38">
        <v>3057548</v>
      </c>
      <c r="BK867" s="38">
        <v>0</v>
      </c>
      <c r="BL867" s="38">
        <v>0</v>
      </c>
      <c r="BM867" s="38">
        <v>1100717</v>
      </c>
      <c r="BN867" s="38">
        <v>1834529</v>
      </c>
      <c r="BO867" s="38">
        <v>3913660</v>
      </c>
      <c r="BP867" s="38">
        <v>7705019</v>
      </c>
      <c r="BQ867" s="38">
        <v>281294</v>
      </c>
      <c r="BR867" s="38">
        <v>4280567</v>
      </c>
      <c r="BS867" s="38">
        <v>1039566</v>
      </c>
      <c r="BT867" s="38" t="s">
        <v>107</v>
      </c>
      <c r="BU867" s="38" t="s">
        <v>107</v>
      </c>
      <c r="BV867" s="38" t="s">
        <v>107</v>
      </c>
      <c r="BW867" s="38">
        <v>4280567</v>
      </c>
      <c r="BX867" s="38">
        <v>305755</v>
      </c>
      <c r="BY867" s="38">
        <v>3057548</v>
      </c>
      <c r="BZ867" s="38">
        <v>10395661</v>
      </c>
      <c r="CA867" s="38">
        <v>0</v>
      </c>
      <c r="CB867" s="38">
        <v>1345321</v>
      </c>
      <c r="CC867" s="330" t="s">
        <v>107</v>
      </c>
      <c r="CD867" s="38" t="s">
        <v>107</v>
      </c>
      <c r="CE867" s="38">
        <v>6115094</v>
      </c>
      <c r="CF867" s="38">
        <v>8561132</v>
      </c>
      <c r="CG867" s="38">
        <v>12230189</v>
      </c>
      <c r="CH867" s="41" t="s">
        <v>176</v>
      </c>
      <c r="CI867" s="41" t="s">
        <v>176</v>
      </c>
      <c r="CJ867" s="41" t="s">
        <v>176</v>
      </c>
      <c r="CK867" s="41" t="s">
        <v>176</v>
      </c>
      <c r="CL867" s="41" t="s">
        <v>176</v>
      </c>
      <c r="CM867" s="41" t="s">
        <v>176</v>
      </c>
      <c r="CN867" s="41" t="s">
        <v>107</v>
      </c>
      <c r="CO867" s="42" t="s">
        <v>107</v>
      </c>
      <c r="CP867" s="28" t="s">
        <v>107</v>
      </c>
      <c r="CQ867" s="28" t="s">
        <v>107</v>
      </c>
      <c r="CR867" s="28" t="s">
        <v>107</v>
      </c>
      <c r="CS867" s="28" t="s">
        <v>107</v>
      </c>
      <c r="CT867" s="28" t="s">
        <v>107</v>
      </c>
      <c r="CU867" s="28" t="s">
        <v>107</v>
      </c>
      <c r="CV867" s="28" t="s">
        <v>107</v>
      </c>
      <c r="CW867" s="28" t="s">
        <v>107</v>
      </c>
      <c r="CX867" s="28" t="s">
        <v>107</v>
      </c>
      <c r="CY867" s="28" t="s">
        <v>107</v>
      </c>
      <c r="CZ867" s="28" t="s">
        <v>107</v>
      </c>
      <c r="DA867" s="28" t="s">
        <v>107</v>
      </c>
      <c r="DB867" s="28" t="s">
        <v>107</v>
      </c>
      <c r="DC867" s="28" t="s">
        <v>107</v>
      </c>
      <c r="DD867" s="332">
        <v>15899245</v>
      </c>
      <c r="DE867" s="43">
        <v>1</v>
      </c>
      <c r="DF867" s="390">
        <v>1</v>
      </c>
      <c r="DG867" s="310"/>
      <c r="DI867" s="279" t="str" cm="1">
        <f t="array" ref="DI867">+IF(AND(C867&lt;&gt;"Vehículos Eléctricos",C867&lt;&gt;"Vehículos Híbridos",AD867="PERCENTIL 50"),
     IF(VLOOKUP(_xlfn.TEXTJOIN("_",FALSE,C867:E867),BD_Perc!$A:$P,_xlfn.IFS(BD!AE867="Intervalo de precio 1",12,BD!AE867="Intervalo de precio 2",13),FALSE)&lt;=1,
     VLOOKUP(_xlfn.TEXTJOIN("_",FALSE,C867:E867),BD_Perc!$A:$P,16,FALSE),"Ok P50"),
     "Ok P30/70 ó Híbrido/Eléctrico")</f>
        <v>Ok P30/70 ó Híbrido/Eléctrico</v>
      </c>
      <c r="DJ867" s="279" t="str">
        <f t="shared" si="79"/>
        <v>Vehículos Convencionales_Camperos/Camionetas_4x2</v>
      </c>
      <c r="DK867" s="331">
        <f t="shared" si="83"/>
        <v>99297000</v>
      </c>
      <c r="DL867" s="326"/>
    </row>
    <row r="868" spans="1:116" ht="25.5">
      <c r="A868" s="28">
        <v>863</v>
      </c>
      <c r="B868" s="29" t="s">
        <v>254</v>
      </c>
      <c r="C868" s="29" t="s">
        <v>0</v>
      </c>
      <c r="D868" s="29" t="s">
        <v>337</v>
      </c>
      <c r="E868" s="42" t="s">
        <v>338</v>
      </c>
      <c r="F868" s="42" t="s">
        <v>107</v>
      </c>
      <c r="G868" s="30" t="s">
        <v>1815</v>
      </c>
      <c r="H868" s="42" t="s">
        <v>1813</v>
      </c>
      <c r="I868" s="28">
        <v>1806039</v>
      </c>
      <c r="J868" s="28" t="s">
        <v>1816</v>
      </c>
      <c r="K868" s="31" t="s">
        <v>369</v>
      </c>
      <c r="L868" s="32">
        <v>165</v>
      </c>
      <c r="M868" s="33">
        <v>5</v>
      </c>
      <c r="N868" s="34">
        <v>180400000</v>
      </c>
      <c r="O868" s="34">
        <f>+IFERROR(VLOOKUP(I868,Precio_Fasecolda!A:C,3,FALSE),IFERROR(VLOOKUP(I868,Precio_Fasecolda!B:C,2,FALSE),N868))</f>
        <v>180400000</v>
      </c>
      <c r="P868" s="34">
        <f t="shared" si="80"/>
        <v>0</v>
      </c>
      <c r="Q868" s="28" t="s">
        <v>982</v>
      </c>
      <c r="R868" s="28" t="s">
        <v>130</v>
      </c>
      <c r="S868" s="28" t="s">
        <v>112</v>
      </c>
      <c r="T868" s="28" t="s">
        <v>107</v>
      </c>
      <c r="U868" s="28">
        <v>1978</v>
      </c>
      <c r="V868" s="28">
        <v>1478</v>
      </c>
      <c r="W868" s="28" t="s">
        <v>107</v>
      </c>
      <c r="X868" s="28" t="s">
        <v>107</v>
      </c>
      <c r="Y868" s="28" t="str">
        <f t="shared" si="81"/>
        <v>N.A.</v>
      </c>
      <c r="Z868" s="292">
        <f t="shared" si="78"/>
        <v>178596000</v>
      </c>
      <c r="AA868" s="28" cm="1">
        <f t="array" aca="1" ref="AA868" ca="1">_xlfn.IFS(DK868&lt;$DK$4,1,AND(DK868&gt;=$DK$4,DK868&lt;=$AA$4),2,DK868&gt;$AA$4,3)</f>
        <v>2</v>
      </c>
      <c r="AB868" s="28">
        <v>0</v>
      </c>
      <c r="AC868" s="28" cm="1">
        <f t="array" aca="1" ref="AC868" ca="1">IF(AB868="PERCENTIL 30","",_xlfn.IFS(DK868&lt;$AC$4,1,DK868&gt;$AC$4,2))</f>
        <v>2</v>
      </c>
      <c r="AD868" s="28" t="str">
        <f>+IFERROR(VLOOKUP(_xlfn.TEXTJOIN("_", FALSE, C868:E868), BD_Perc!$A:$O, 15, FALSE),"Segmentación no encontrada o vehículo inactivo")</f>
        <v>PERCENTIL 30-70</v>
      </c>
      <c r="AE868" s="28" t="str" cm="1">
        <f t="array" ref="AE868">_xlfn.IFS(
    AD868 = "PERCENTIL 50",
    _xlfn.IFS(
        BD!DK868 &lt; VLOOKUP(_xlfn.TEXTJOIN("_", FALSE, C868:E868), BD_Perc!$A:$O, 11, FALSE), "Intervalo de precio 1",
        BD!DK868 &gt;= VLOOKUP(_xlfn.TEXTJOIN("_", FALSE, C868:E868), BD_Perc!$A:$O, 11, FALSE), "Intervalo de precio 2"
    ),
    AD868 = "PERCENTIL 30-70",
    _xlfn.IFS(
        BD!DK868 &lt; VLOOKUP(_xlfn.TEXTJOIN("_", FALSE, C868:E868), BD_Perc!$A:$O, 6, FALSE), "Intervalo de precio 1",
        BD!DK868 &lt; VLOOKUP(_xlfn.TEXTJOIN("_", FALSE, C868:E868), BD_Perc!$A:$O, 7, FALSE), "Intervalo de precio 2",
        BD!DK868 &gt;= VLOOKUP(_xlfn.TEXTJOIN("_", FALSE, C868:E868), BD_Perc!$A:$O, 7, FALSE), "Intervalo de precio 3"
    ),
    AD868="Segmentación no encontrada o vehículo inactivo","Segmentación no encontrada o vehículo inactivo"
)</f>
        <v>Intervalo de precio 3</v>
      </c>
      <c r="AF868" s="57" t="s">
        <v>2414</v>
      </c>
      <c r="AG868" s="35" t="b">
        <f t="shared" si="82"/>
        <v>1</v>
      </c>
      <c r="AH868" s="207">
        <v>0.01</v>
      </c>
      <c r="AI868" s="207">
        <v>0.01</v>
      </c>
      <c r="AJ868" s="207">
        <v>0.01</v>
      </c>
      <c r="AK868" s="207">
        <v>0.01</v>
      </c>
      <c r="AL868" s="207">
        <v>0.01</v>
      </c>
      <c r="AM868" s="207">
        <v>1.4999999999999999E-2</v>
      </c>
      <c r="AN868" s="28" t="s">
        <v>1251</v>
      </c>
      <c r="AO868" s="28" t="s">
        <v>1251</v>
      </c>
      <c r="AP868" s="28" t="s">
        <v>1251</v>
      </c>
      <c r="AQ868" s="37">
        <v>1</v>
      </c>
      <c r="AR868" s="38">
        <v>15287736</v>
      </c>
      <c r="AS868" s="38">
        <v>550358</v>
      </c>
      <c r="AT868" s="38">
        <v>1161868</v>
      </c>
      <c r="AU868" s="38" t="s">
        <v>107</v>
      </c>
      <c r="AV868" s="38" t="s">
        <v>107</v>
      </c>
      <c r="AW868" s="38">
        <v>11007170</v>
      </c>
      <c r="AX868" s="38">
        <v>794963</v>
      </c>
      <c r="AY868" s="38" t="s">
        <v>107</v>
      </c>
      <c r="AZ868" s="38">
        <v>489208</v>
      </c>
      <c r="BA868" s="38" t="s">
        <v>107</v>
      </c>
      <c r="BB868" s="38" t="s">
        <v>107</v>
      </c>
      <c r="BC868" s="38" t="s">
        <v>107</v>
      </c>
      <c r="BD868" s="38" t="s">
        <v>107</v>
      </c>
      <c r="BE868" s="38" t="s">
        <v>107</v>
      </c>
      <c r="BF868" s="38" t="s">
        <v>107</v>
      </c>
      <c r="BG868" s="38">
        <v>3057548</v>
      </c>
      <c r="BH868" s="38">
        <v>3057548</v>
      </c>
      <c r="BI868" s="38">
        <v>3057548</v>
      </c>
      <c r="BJ868" s="38">
        <v>3057548</v>
      </c>
      <c r="BK868" s="38">
        <v>0</v>
      </c>
      <c r="BL868" s="38">
        <v>0</v>
      </c>
      <c r="BM868" s="38">
        <v>1100717</v>
      </c>
      <c r="BN868" s="38">
        <v>1834529</v>
      </c>
      <c r="BO868" s="38">
        <v>3913660</v>
      </c>
      <c r="BP868" s="38">
        <v>7705019</v>
      </c>
      <c r="BQ868" s="38">
        <v>281294</v>
      </c>
      <c r="BR868" s="38">
        <v>4280567</v>
      </c>
      <c r="BS868" s="38">
        <v>1039566</v>
      </c>
      <c r="BT868" s="38" t="s">
        <v>107</v>
      </c>
      <c r="BU868" s="38" t="s">
        <v>107</v>
      </c>
      <c r="BV868" s="38" t="s">
        <v>107</v>
      </c>
      <c r="BW868" s="38">
        <v>4280567</v>
      </c>
      <c r="BX868" s="38">
        <v>305755</v>
      </c>
      <c r="BY868" s="38">
        <v>3057548</v>
      </c>
      <c r="BZ868" s="38">
        <v>10395661</v>
      </c>
      <c r="CA868" s="38">
        <v>0</v>
      </c>
      <c r="CB868" s="38">
        <v>1345321</v>
      </c>
      <c r="CC868" s="330" t="s">
        <v>107</v>
      </c>
      <c r="CD868" s="38" t="s">
        <v>107</v>
      </c>
      <c r="CE868" s="38">
        <v>6115094</v>
      </c>
      <c r="CF868" s="38">
        <v>8561132</v>
      </c>
      <c r="CG868" s="38">
        <v>12230189</v>
      </c>
      <c r="CH868" s="41" t="s">
        <v>176</v>
      </c>
      <c r="CI868" s="41" t="s">
        <v>176</v>
      </c>
      <c r="CJ868" s="41" t="s">
        <v>176</v>
      </c>
      <c r="CK868" s="41" t="s">
        <v>176</v>
      </c>
      <c r="CL868" s="41" t="s">
        <v>176</v>
      </c>
      <c r="CM868" s="41" t="s">
        <v>176</v>
      </c>
      <c r="CN868" s="41" t="s">
        <v>107</v>
      </c>
      <c r="CO868" s="42" t="s">
        <v>107</v>
      </c>
      <c r="CP868" s="28" t="s">
        <v>107</v>
      </c>
      <c r="CQ868" s="28" t="s">
        <v>107</v>
      </c>
      <c r="CR868" s="28" t="s">
        <v>107</v>
      </c>
      <c r="CS868" s="28" t="s">
        <v>107</v>
      </c>
      <c r="CT868" s="28" t="s">
        <v>107</v>
      </c>
      <c r="CU868" s="28" t="s">
        <v>107</v>
      </c>
      <c r="CV868" s="28" t="s">
        <v>107</v>
      </c>
      <c r="CW868" s="28" t="s">
        <v>107</v>
      </c>
      <c r="CX868" s="28" t="s">
        <v>107</v>
      </c>
      <c r="CY868" s="28" t="s">
        <v>107</v>
      </c>
      <c r="CZ868" s="28" t="s">
        <v>107</v>
      </c>
      <c r="DA868" s="28" t="s">
        <v>107</v>
      </c>
      <c r="DB868" s="28" t="s">
        <v>107</v>
      </c>
      <c r="DC868" s="28" t="s">
        <v>107</v>
      </c>
      <c r="DD868" s="332">
        <v>15899245</v>
      </c>
      <c r="DE868" s="43">
        <v>1</v>
      </c>
      <c r="DF868" s="390">
        <v>1</v>
      </c>
      <c r="DG868" s="310">
        <v>45698</v>
      </c>
      <c r="DH868" s="8" t="s">
        <v>2497</v>
      </c>
      <c r="DI868" s="279" t="str" cm="1">
        <f t="array" ref="DI868">+IF(AND(C868&lt;&gt;"Vehículos Eléctricos",C868&lt;&gt;"Vehículos Híbridos",AD868="PERCENTIL 50"),
     IF(VLOOKUP(_xlfn.TEXTJOIN("_",FALSE,C868:E868),BD_Perc!$A:$P,_xlfn.IFS(BD!AE868="Intervalo de precio 1",12,BD!AE868="Intervalo de precio 2",13),FALSE)&lt;=1,
     VLOOKUP(_xlfn.TEXTJOIN("_",FALSE,C868:E868),BD_Perc!$A:$P,16,FALSE),"Ok P50"),
     "Ok P30/70 ó Híbrido/Eléctrico")</f>
        <v>Ok P30/70 ó Híbrido/Eléctrico</v>
      </c>
      <c r="DJ868" s="279" t="str">
        <f t="shared" si="79"/>
        <v>Vehículos Convencionales_Camperos/Camionetas_4x2</v>
      </c>
      <c r="DK868" s="331">
        <f t="shared" si="83"/>
        <v>178596000</v>
      </c>
      <c r="DL868" s="326"/>
    </row>
    <row r="869" spans="1:116" ht="25.5">
      <c r="A869" s="28">
        <v>864</v>
      </c>
      <c r="B869" s="29" t="s">
        <v>254</v>
      </c>
      <c r="C869" s="29" t="s">
        <v>0</v>
      </c>
      <c r="D869" s="29" t="s">
        <v>337</v>
      </c>
      <c r="E869" s="42" t="s">
        <v>338</v>
      </c>
      <c r="F869" s="42" t="s">
        <v>107</v>
      </c>
      <c r="G869" s="30" t="s">
        <v>1815</v>
      </c>
      <c r="H869" s="42" t="s">
        <v>1813</v>
      </c>
      <c r="I869" s="28">
        <v>1806040</v>
      </c>
      <c r="J869" s="28" t="s">
        <v>1817</v>
      </c>
      <c r="K869" s="31" t="s">
        <v>369</v>
      </c>
      <c r="L869" s="32">
        <v>165</v>
      </c>
      <c r="M869" s="33">
        <v>5</v>
      </c>
      <c r="N869" s="34">
        <v>160400000</v>
      </c>
      <c r="O869" s="34">
        <f>+IFERROR(VLOOKUP(I869,Precio_Fasecolda!A:C,3,FALSE),IFERROR(VLOOKUP(I869,Precio_Fasecolda!B:C,2,FALSE),N869))</f>
        <v>160400000</v>
      </c>
      <c r="P869" s="34">
        <f t="shared" si="80"/>
        <v>0</v>
      </c>
      <c r="Q869" s="28" t="s">
        <v>982</v>
      </c>
      <c r="R869" s="28" t="s">
        <v>130</v>
      </c>
      <c r="S869" s="28" t="s">
        <v>112</v>
      </c>
      <c r="T869" s="28" t="s">
        <v>107</v>
      </c>
      <c r="U869" s="28">
        <v>1978</v>
      </c>
      <c r="V869" s="28">
        <v>1478</v>
      </c>
      <c r="W869" s="28" t="s">
        <v>107</v>
      </c>
      <c r="X869" s="28" t="s">
        <v>107</v>
      </c>
      <c r="Y869" s="28" t="str">
        <f t="shared" si="81"/>
        <v>N.A.</v>
      </c>
      <c r="Z869" s="292">
        <f t="shared" si="78"/>
        <v>158796000</v>
      </c>
      <c r="AA869" s="28" cm="1">
        <f t="array" aca="1" ref="AA869" ca="1">_xlfn.IFS(DK869&lt;$DK$4,1,AND(DK869&gt;=$DK$4,DK869&lt;=$AA$4),2,DK869&gt;$AA$4,3)</f>
        <v>2</v>
      </c>
      <c r="AB869" s="28">
        <v>0</v>
      </c>
      <c r="AC869" s="28" cm="1">
        <f t="array" aca="1" ref="AC869" ca="1">IF(AB869="PERCENTIL 30","",_xlfn.IFS(DK869&lt;$AC$4,1,DK869&gt;$AC$4,2))</f>
        <v>2</v>
      </c>
      <c r="AD869" s="28" t="str">
        <f>+IFERROR(VLOOKUP(_xlfn.TEXTJOIN("_", FALSE, C869:E869), BD_Perc!$A:$O, 15, FALSE),"Segmentación no encontrada o vehículo inactivo")</f>
        <v>PERCENTIL 30-70</v>
      </c>
      <c r="AE869" s="28" t="str" cm="1">
        <f t="array" ref="AE869">_xlfn.IFS(
    AD869 = "PERCENTIL 50",
    _xlfn.IFS(
        BD!DK869 &lt; VLOOKUP(_xlfn.TEXTJOIN("_", FALSE, C869:E869), BD_Perc!$A:$O, 11, FALSE), "Intervalo de precio 1",
        BD!DK869 &gt;= VLOOKUP(_xlfn.TEXTJOIN("_", FALSE, C869:E869), BD_Perc!$A:$O, 11, FALSE), "Intervalo de precio 2"
    ),
    AD869 = "PERCENTIL 30-70",
    _xlfn.IFS(
        BD!DK869 &lt; VLOOKUP(_xlfn.TEXTJOIN("_", FALSE, C869:E869), BD_Perc!$A:$O, 6, FALSE), "Intervalo de precio 1",
        BD!DK869 &lt; VLOOKUP(_xlfn.TEXTJOIN("_", FALSE, C869:E869), BD_Perc!$A:$O, 7, FALSE), "Intervalo de precio 2",
        BD!DK869 &gt;= VLOOKUP(_xlfn.TEXTJOIN("_", FALSE, C869:E869), BD_Perc!$A:$O, 7, FALSE), "Intervalo de precio 3"
    ),
    AD869="Segmentación no encontrada o vehículo inactivo","Segmentación no encontrada o vehículo inactivo"
)</f>
        <v>Intervalo de precio 3</v>
      </c>
      <c r="AF869" s="57" t="s">
        <v>2414</v>
      </c>
      <c r="AG869" s="35" t="b">
        <f t="shared" si="82"/>
        <v>1</v>
      </c>
      <c r="AH869" s="207">
        <v>0.01</v>
      </c>
      <c r="AI869" s="207">
        <v>0.01</v>
      </c>
      <c r="AJ869" s="207">
        <v>0.01</v>
      </c>
      <c r="AK869" s="207">
        <v>0.01</v>
      </c>
      <c r="AL869" s="207">
        <v>0.01</v>
      </c>
      <c r="AM869" s="207">
        <v>1.4999999999999999E-2</v>
      </c>
      <c r="AN869" s="28" t="s">
        <v>1251</v>
      </c>
      <c r="AO869" s="28" t="s">
        <v>1251</v>
      </c>
      <c r="AP869" s="28" t="s">
        <v>1251</v>
      </c>
      <c r="AQ869" s="37">
        <v>1</v>
      </c>
      <c r="AR869" s="38">
        <v>15287736</v>
      </c>
      <c r="AS869" s="38">
        <v>550358</v>
      </c>
      <c r="AT869" s="38">
        <v>1161868</v>
      </c>
      <c r="AU869" s="38" t="s">
        <v>107</v>
      </c>
      <c r="AV869" s="38" t="s">
        <v>107</v>
      </c>
      <c r="AW869" s="38">
        <v>11007170</v>
      </c>
      <c r="AX869" s="38">
        <v>794963</v>
      </c>
      <c r="AY869" s="38" t="s">
        <v>107</v>
      </c>
      <c r="AZ869" s="38">
        <v>489208</v>
      </c>
      <c r="BA869" s="38" t="s">
        <v>107</v>
      </c>
      <c r="BB869" s="38" t="s">
        <v>107</v>
      </c>
      <c r="BC869" s="38" t="s">
        <v>107</v>
      </c>
      <c r="BD869" s="38" t="s">
        <v>107</v>
      </c>
      <c r="BE869" s="38" t="s">
        <v>107</v>
      </c>
      <c r="BF869" s="38" t="s">
        <v>107</v>
      </c>
      <c r="BG869" s="38">
        <v>3057548</v>
      </c>
      <c r="BH869" s="38">
        <v>3057548</v>
      </c>
      <c r="BI869" s="38">
        <v>3057548</v>
      </c>
      <c r="BJ869" s="38">
        <v>3057548</v>
      </c>
      <c r="BK869" s="38">
        <v>0</v>
      </c>
      <c r="BL869" s="38">
        <v>0</v>
      </c>
      <c r="BM869" s="38">
        <v>1100717</v>
      </c>
      <c r="BN869" s="38">
        <v>1834529</v>
      </c>
      <c r="BO869" s="38">
        <v>3913660</v>
      </c>
      <c r="BP869" s="38">
        <v>7705019</v>
      </c>
      <c r="BQ869" s="38">
        <v>281294</v>
      </c>
      <c r="BR869" s="38">
        <v>4280567</v>
      </c>
      <c r="BS869" s="38">
        <v>1039566</v>
      </c>
      <c r="BT869" s="38" t="s">
        <v>107</v>
      </c>
      <c r="BU869" s="38" t="s">
        <v>107</v>
      </c>
      <c r="BV869" s="38" t="s">
        <v>107</v>
      </c>
      <c r="BW869" s="38">
        <v>4280567</v>
      </c>
      <c r="BX869" s="38">
        <v>305755</v>
      </c>
      <c r="BY869" s="38">
        <v>3057548</v>
      </c>
      <c r="BZ869" s="38">
        <v>10395661</v>
      </c>
      <c r="CA869" s="38">
        <v>0</v>
      </c>
      <c r="CB869" s="38">
        <v>1345321</v>
      </c>
      <c r="CC869" s="330" t="s">
        <v>107</v>
      </c>
      <c r="CD869" s="38" t="s">
        <v>107</v>
      </c>
      <c r="CE869" s="38">
        <v>6115094</v>
      </c>
      <c r="CF869" s="38">
        <v>8561132</v>
      </c>
      <c r="CG869" s="38">
        <v>12230189</v>
      </c>
      <c r="CH869" s="41" t="s">
        <v>176</v>
      </c>
      <c r="CI869" s="41" t="s">
        <v>176</v>
      </c>
      <c r="CJ869" s="41" t="s">
        <v>176</v>
      </c>
      <c r="CK869" s="41" t="s">
        <v>176</v>
      </c>
      <c r="CL869" s="41" t="s">
        <v>176</v>
      </c>
      <c r="CM869" s="41" t="s">
        <v>176</v>
      </c>
      <c r="CN869" s="41" t="s">
        <v>107</v>
      </c>
      <c r="CO869" s="42" t="s">
        <v>107</v>
      </c>
      <c r="CP869" s="28" t="s">
        <v>107</v>
      </c>
      <c r="CQ869" s="28" t="s">
        <v>107</v>
      </c>
      <c r="CR869" s="28" t="s">
        <v>107</v>
      </c>
      <c r="CS869" s="28" t="s">
        <v>107</v>
      </c>
      <c r="CT869" s="28" t="s">
        <v>107</v>
      </c>
      <c r="CU869" s="28" t="s">
        <v>107</v>
      </c>
      <c r="CV869" s="28" t="s">
        <v>107</v>
      </c>
      <c r="CW869" s="28" t="s">
        <v>107</v>
      </c>
      <c r="CX869" s="28" t="s">
        <v>107</v>
      </c>
      <c r="CY869" s="28" t="s">
        <v>107</v>
      </c>
      <c r="CZ869" s="28" t="s">
        <v>107</v>
      </c>
      <c r="DA869" s="28" t="s">
        <v>107</v>
      </c>
      <c r="DB869" s="28" t="s">
        <v>107</v>
      </c>
      <c r="DC869" s="28" t="s">
        <v>107</v>
      </c>
      <c r="DD869" s="332">
        <v>15899245</v>
      </c>
      <c r="DE869" s="43">
        <v>1</v>
      </c>
      <c r="DF869" s="390">
        <v>1</v>
      </c>
      <c r="DG869" s="310">
        <v>45698</v>
      </c>
      <c r="DH869" s="8" t="s">
        <v>2497</v>
      </c>
      <c r="DI869" s="279" t="str" cm="1">
        <f t="array" ref="DI869">+IF(AND(C869&lt;&gt;"Vehículos Eléctricos",C869&lt;&gt;"Vehículos Híbridos",AD869="PERCENTIL 50"),
     IF(VLOOKUP(_xlfn.TEXTJOIN("_",FALSE,C869:E869),BD_Perc!$A:$P,_xlfn.IFS(BD!AE869="Intervalo de precio 1",12,BD!AE869="Intervalo de precio 2",13),FALSE)&lt;=1,
     VLOOKUP(_xlfn.TEXTJOIN("_",FALSE,C869:E869),BD_Perc!$A:$P,16,FALSE),"Ok P50"),
     "Ok P30/70 ó Híbrido/Eléctrico")</f>
        <v>Ok P30/70 ó Híbrido/Eléctrico</v>
      </c>
      <c r="DJ869" s="279" t="str">
        <f t="shared" si="79"/>
        <v>Vehículos Convencionales_Camperos/Camionetas_4x2</v>
      </c>
      <c r="DK869" s="331">
        <f t="shared" si="83"/>
        <v>158796000</v>
      </c>
      <c r="DL869" s="326"/>
    </row>
    <row r="870" spans="1:116" ht="25.5">
      <c r="A870" s="28">
        <v>865</v>
      </c>
      <c r="B870" s="29" t="s">
        <v>254</v>
      </c>
      <c r="C870" s="29" t="s">
        <v>0</v>
      </c>
      <c r="D870" s="29" t="s">
        <v>337</v>
      </c>
      <c r="E870" s="42" t="s">
        <v>338</v>
      </c>
      <c r="F870" s="42" t="s">
        <v>107</v>
      </c>
      <c r="G870" s="30" t="s">
        <v>1812</v>
      </c>
      <c r="H870" s="42" t="s">
        <v>1813</v>
      </c>
      <c r="I870" s="28">
        <v>1806037</v>
      </c>
      <c r="J870" s="28" t="s">
        <v>1818</v>
      </c>
      <c r="K870" s="31" t="s">
        <v>366</v>
      </c>
      <c r="L870" s="32">
        <v>115</v>
      </c>
      <c r="M870" s="33">
        <v>5</v>
      </c>
      <c r="N870" s="34">
        <v>115400000</v>
      </c>
      <c r="O870" s="34">
        <f>+IFERROR(VLOOKUP(I870,Precio_Fasecolda!A:C,3,FALSE),IFERROR(VLOOKUP(I870,Precio_Fasecolda!B:C,2,FALSE),N870))</f>
        <v>115400000</v>
      </c>
      <c r="P870" s="34">
        <f t="shared" si="80"/>
        <v>0</v>
      </c>
      <c r="Q870" s="28" t="s">
        <v>338</v>
      </c>
      <c r="R870" s="28" t="s">
        <v>2415</v>
      </c>
      <c r="S870" s="28" t="s">
        <v>112</v>
      </c>
      <c r="T870" s="28" t="s">
        <v>107</v>
      </c>
      <c r="U870" s="28" t="s">
        <v>107</v>
      </c>
      <c r="V870" s="42" t="s">
        <v>107</v>
      </c>
      <c r="W870" s="28" t="s">
        <v>107</v>
      </c>
      <c r="X870" s="28" t="s">
        <v>107</v>
      </c>
      <c r="Y870" s="28" t="str">
        <f t="shared" si="81"/>
        <v>N.A.</v>
      </c>
      <c r="Z870" s="292">
        <f t="shared" si="78"/>
        <v>114246000</v>
      </c>
      <c r="AA870" s="28" cm="1">
        <f t="array" aca="1" ref="AA870" ca="1">_xlfn.IFS(DK870&lt;$DK$4,1,AND(DK870&gt;=$DK$4,DK870&lt;=$AA$4),2,DK870&gt;$AA$4,3)</f>
        <v>2</v>
      </c>
      <c r="AB870" s="28">
        <v>0</v>
      </c>
      <c r="AC870" s="28" cm="1">
        <f t="array" aca="1" ref="AC870" ca="1">IF(AB870="PERCENTIL 30","",_xlfn.IFS(DK870&lt;$AC$4,1,DK870&gt;$AC$4,2))</f>
        <v>1</v>
      </c>
      <c r="AD870" s="28" t="str">
        <f>+IFERROR(VLOOKUP(_xlfn.TEXTJOIN("_", FALSE, C870:E870), BD_Perc!$A:$O, 15, FALSE),"Segmentación no encontrada o vehículo inactivo")</f>
        <v>PERCENTIL 30-70</v>
      </c>
      <c r="AE870" s="28" t="str" cm="1">
        <f t="array" ref="AE870">_xlfn.IFS(
    AD870 = "PERCENTIL 50",
    _xlfn.IFS(
        BD!DK870 &lt; VLOOKUP(_xlfn.TEXTJOIN("_", FALSE, C870:E870), BD_Perc!$A:$O, 11, FALSE), "Intervalo de precio 1",
        BD!DK870 &gt;= VLOOKUP(_xlfn.TEXTJOIN("_", FALSE, C870:E870), BD_Perc!$A:$O, 11, FALSE), "Intervalo de precio 2"
    ),
    AD870 = "PERCENTIL 30-70",
    _xlfn.IFS(
        BD!DK870 &lt; VLOOKUP(_xlfn.TEXTJOIN("_", FALSE, C870:E870), BD_Perc!$A:$O, 6, FALSE), "Intervalo de precio 1",
        BD!DK870 &lt; VLOOKUP(_xlfn.TEXTJOIN("_", FALSE, C870:E870), BD_Perc!$A:$O, 7, FALSE), "Intervalo de precio 2",
        BD!DK870 &gt;= VLOOKUP(_xlfn.TEXTJOIN("_", FALSE, C870:E870), BD_Perc!$A:$O, 7, FALSE), "Intervalo de precio 3"
    ),
    AD870="Segmentación no encontrada o vehículo inactivo","Segmentación no encontrada o vehículo inactivo"
)</f>
        <v>Intervalo de precio 2</v>
      </c>
      <c r="AF870" s="57" t="s">
        <v>2413</v>
      </c>
      <c r="AG870" s="35" t="b">
        <f t="shared" si="82"/>
        <v>1</v>
      </c>
      <c r="AH870" s="207">
        <v>0.01</v>
      </c>
      <c r="AI870" s="207">
        <v>0.01</v>
      </c>
      <c r="AJ870" s="207">
        <v>0.01</v>
      </c>
      <c r="AK870" s="207">
        <v>0.01</v>
      </c>
      <c r="AL870" s="207">
        <v>0.01</v>
      </c>
      <c r="AM870" s="207">
        <v>1.4999999999999999E-2</v>
      </c>
      <c r="AN870" s="28" t="s">
        <v>1251</v>
      </c>
      <c r="AO870" s="28" t="s">
        <v>1251</v>
      </c>
      <c r="AP870" s="28" t="s">
        <v>1251</v>
      </c>
      <c r="AQ870" s="37">
        <v>1</v>
      </c>
      <c r="AR870" s="38">
        <v>15287736</v>
      </c>
      <c r="AS870" s="38">
        <v>550358</v>
      </c>
      <c r="AT870" s="38">
        <v>1161868</v>
      </c>
      <c r="AU870" s="38" t="s">
        <v>107</v>
      </c>
      <c r="AV870" s="38" t="s">
        <v>107</v>
      </c>
      <c r="AW870" s="38">
        <v>11007170</v>
      </c>
      <c r="AX870" s="38">
        <v>794963</v>
      </c>
      <c r="AY870" s="38">
        <v>1284169</v>
      </c>
      <c r="AZ870" s="38">
        <v>489208</v>
      </c>
      <c r="BA870" s="38" t="s">
        <v>107</v>
      </c>
      <c r="BB870" s="38" t="s">
        <v>107</v>
      </c>
      <c r="BC870" s="38" t="s">
        <v>107</v>
      </c>
      <c r="BD870" s="38" t="s">
        <v>107</v>
      </c>
      <c r="BE870" s="38" t="s">
        <v>107</v>
      </c>
      <c r="BF870" s="38">
        <v>2446038</v>
      </c>
      <c r="BG870" s="38">
        <v>3057548</v>
      </c>
      <c r="BH870" s="38">
        <v>3057548</v>
      </c>
      <c r="BI870" s="38">
        <v>3057548</v>
      </c>
      <c r="BJ870" s="38">
        <v>3057548</v>
      </c>
      <c r="BK870" s="38">
        <v>0</v>
      </c>
      <c r="BL870" s="38">
        <v>0</v>
      </c>
      <c r="BM870" s="38">
        <v>1100717</v>
      </c>
      <c r="BN870" s="38">
        <v>1834529</v>
      </c>
      <c r="BO870" s="38">
        <v>3913660</v>
      </c>
      <c r="BP870" s="38">
        <v>7705019</v>
      </c>
      <c r="BQ870" s="38">
        <v>281294</v>
      </c>
      <c r="BR870" s="38">
        <v>4280567</v>
      </c>
      <c r="BS870" s="38">
        <v>1039566</v>
      </c>
      <c r="BT870" s="38" t="s">
        <v>107</v>
      </c>
      <c r="BU870" s="38" t="s">
        <v>107</v>
      </c>
      <c r="BV870" s="38" t="s">
        <v>107</v>
      </c>
      <c r="BW870" s="38">
        <v>4280567</v>
      </c>
      <c r="BX870" s="38">
        <v>305755</v>
      </c>
      <c r="BY870" s="38">
        <v>3057548</v>
      </c>
      <c r="BZ870" s="38">
        <v>10395661</v>
      </c>
      <c r="CA870" s="38">
        <v>0</v>
      </c>
      <c r="CB870" s="38">
        <v>1345321</v>
      </c>
      <c r="CC870" s="330" t="s">
        <v>107</v>
      </c>
      <c r="CD870" s="38" t="s">
        <v>107</v>
      </c>
      <c r="CE870" s="38">
        <v>6115094</v>
      </c>
      <c r="CF870" s="38">
        <v>8561132</v>
      </c>
      <c r="CG870" s="38">
        <v>12230189</v>
      </c>
      <c r="CH870" s="41" t="s">
        <v>176</v>
      </c>
      <c r="CI870" s="41" t="s">
        <v>176</v>
      </c>
      <c r="CJ870" s="41" t="s">
        <v>176</v>
      </c>
      <c r="CK870" s="41" t="s">
        <v>176</v>
      </c>
      <c r="CL870" s="41" t="s">
        <v>176</v>
      </c>
      <c r="CM870" s="41" t="s">
        <v>176</v>
      </c>
      <c r="CN870" s="41" t="s">
        <v>107</v>
      </c>
      <c r="CO870" s="42" t="s">
        <v>107</v>
      </c>
      <c r="CP870" s="28" t="s">
        <v>107</v>
      </c>
      <c r="CQ870" s="28" t="s">
        <v>107</v>
      </c>
      <c r="CR870" s="28" t="s">
        <v>107</v>
      </c>
      <c r="CS870" s="28" t="s">
        <v>107</v>
      </c>
      <c r="CT870" s="28" t="s">
        <v>107</v>
      </c>
      <c r="CU870" s="28" t="s">
        <v>107</v>
      </c>
      <c r="CV870" s="28" t="s">
        <v>107</v>
      </c>
      <c r="CW870" s="28" t="s">
        <v>107</v>
      </c>
      <c r="CX870" s="28" t="s">
        <v>107</v>
      </c>
      <c r="CY870" s="28" t="s">
        <v>107</v>
      </c>
      <c r="CZ870" s="28" t="s">
        <v>107</v>
      </c>
      <c r="DA870" s="28" t="s">
        <v>107</v>
      </c>
      <c r="DB870" s="28" t="s">
        <v>107</v>
      </c>
      <c r="DC870" s="28" t="s">
        <v>107</v>
      </c>
      <c r="DD870" s="332">
        <v>15899245</v>
      </c>
      <c r="DE870" s="43">
        <v>1</v>
      </c>
      <c r="DF870" s="390">
        <v>1</v>
      </c>
      <c r="DG870" s="310"/>
      <c r="DI870" s="279" t="str" cm="1">
        <f t="array" ref="DI870">+IF(AND(C870&lt;&gt;"Vehículos Eléctricos",C870&lt;&gt;"Vehículos Híbridos",AD870="PERCENTIL 50"),
     IF(VLOOKUP(_xlfn.TEXTJOIN("_",FALSE,C870:E870),BD_Perc!$A:$P,_xlfn.IFS(BD!AE870="Intervalo de precio 1",12,BD!AE870="Intervalo de precio 2",13),FALSE)&lt;=1,
     VLOOKUP(_xlfn.TEXTJOIN("_",FALSE,C870:E870),BD_Perc!$A:$P,16,FALSE),"Ok P50"),
     "Ok P30/70 ó Híbrido/Eléctrico")</f>
        <v>Ok P30/70 ó Híbrido/Eléctrico</v>
      </c>
      <c r="DJ870" s="279" t="str">
        <f t="shared" si="79"/>
        <v>Vehículos Convencionales_Camperos/Camionetas_4x2</v>
      </c>
      <c r="DK870" s="331">
        <f t="shared" si="83"/>
        <v>114246000</v>
      </c>
      <c r="DL870" s="326"/>
    </row>
    <row r="871" spans="1:116" ht="25.5">
      <c r="A871" s="28">
        <v>866</v>
      </c>
      <c r="B871" s="29" t="s">
        <v>254</v>
      </c>
      <c r="C871" s="29" t="s">
        <v>0</v>
      </c>
      <c r="D871" s="29" t="s">
        <v>665</v>
      </c>
      <c r="E871" s="42" t="s">
        <v>666</v>
      </c>
      <c r="F871" s="42" t="s">
        <v>346</v>
      </c>
      <c r="G871" s="30" t="s">
        <v>737</v>
      </c>
      <c r="H871" s="42" t="s">
        <v>400</v>
      </c>
      <c r="I871" s="28">
        <v>3021090</v>
      </c>
      <c r="J871" s="28" t="s">
        <v>1819</v>
      </c>
      <c r="K871" s="31" t="s">
        <v>686</v>
      </c>
      <c r="L871" s="56">
        <v>375</v>
      </c>
      <c r="M871" s="33" t="s">
        <v>107</v>
      </c>
      <c r="N871" s="34">
        <v>272000000</v>
      </c>
      <c r="O871" s="34">
        <f>+IFERROR(VLOOKUP(I871,Precio_Fasecolda!A:C,3,FALSE),IFERROR(VLOOKUP(I871,Precio_Fasecolda!B:C,2,FALSE),N871))</f>
        <v>272000000</v>
      </c>
      <c r="P871" s="34">
        <f t="shared" si="80"/>
        <v>0</v>
      </c>
      <c r="Q871" s="28" t="s">
        <v>346</v>
      </c>
      <c r="R871" s="28" t="s">
        <v>130</v>
      </c>
      <c r="S871" s="28" t="s">
        <v>112</v>
      </c>
      <c r="T871" s="28" t="s">
        <v>107</v>
      </c>
      <c r="U871" s="28" t="s">
        <v>107</v>
      </c>
      <c r="V871" s="42" t="s">
        <v>107</v>
      </c>
      <c r="W871" s="28" t="s">
        <v>107</v>
      </c>
      <c r="X871" s="28" t="s">
        <v>107</v>
      </c>
      <c r="Y871" s="28" t="str">
        <f t="shared" si="81"/>
        <v>N.A.</v>
      </c>
      <c r="Z871" s="292">
        <f t="shared" si="78"/>
        <v>258672000</v>
      </c>
      <c r="AA871" s="28" cm="1">
        <f t="array" aca="1" ref="AA871" ca="1">_xlfn.IFS(DK871&lt;$DK$4,1,AND(DK871&gt;=$DK$4,DK871&lt;=$AA$4),2,DK871&gt;$AA$4,3)</f>
        <v>3</v>
      </c>
      <c r="AB871" s="28">
        <v>0</v>
      </c>
      <c r="AC871" s="28" cm="1">
        <f t="array" aca="1" ref="AC871" ca="1">IF(AB871="PERCENTIL 30","",_xlfn.IFS(DK871&lt;$AC$4,1,DK871&gt;$AC$4,2))</f>
        <v>2</v>
      </c>
      <c r="AD871" s="28" t="str">
        <f>+IFERROR(VLOOKUP(_xlfn.TEXTJOIN("_", FALSE, C871:E871), BD_Perc!$A:$O, 15, FALSE),"Segmentación no encontrada o vehículo inactivo")</f>
        <v>PERCENTIL 30-70</v>
      </c>
      <c r="AE871" s="28" t="str" cm="1">
        <f t="array" ref="AE871">_xlfn.IFS(
    AD871 = "PERCENTIL 50",
    _xlfn.IFS(
        BD!DK871 &lt; VLOOKUP(_xlfn.TEXTJOIN("_", FALSE, C871:E871), BD_Perc!$A:$O, 11, FALSE), "Intervalo de precio 1",
        BD!DK871 &gt;= VLOOKUP(_xlfn.TEXTJOIN("_", FALSE, C871:E871), BD_Perc!$A:$O, 11, FALSE), "Intervalo de precio 2"
    ),
    AD871 = "PERCENTIL 30-70",
    _xlfn.IFS(
        BD!DK871 &lt; VLOOKUP(_xlfn.TEXTJOIN("_", FALSE, C871:E871), BD_Perc!$A:$O, 6, FALSE), "Intervalo de precio 1",
        BD!DK871 &lt; VLOOKUP(_xlfn.TEXTJOIN("_", FALSE, C871:E871), BD_Perc!$A:$O, 7, FALSE), "Intervalo de precio 2",
        BD!DK871 &gt;= VLOOKUP(_xlfn.TEXTJOIN("_", FALSE, C871:E871), BD_Perc!$A:$O, 7, FALSE), "Intervalo de precio 3"
    ),
    AD871="Segmentación no encontrada o vehículo inactivo","Segmentación no encontrada o vehículo inactivo"
)</f>
        <v>Intervalo de precio 3</v>
      </c>
      <c r="AF871" s="57" t="s">
        <v>2414</v>
      </c>
      <c r="AG871" s="35" t="b">
        <f t="shared" si="82"/>
        <v>1</v>
      </c>
      <c r="AH871" s="207">
        <v>4.9000000000000002E-2</v>
      </c>
      <c r="AI871" s="207">
        <v>4.9000000000000002E-2</v>
      </c>
      <c r="AJ871" s="207">
        <v>4.9000000000000002E-2</v>
      </c>
      <c r="AK871" s="207">
        <v>4.9000000000000002E-2</v>
      </c>
      <c r="AL871" s="207">
        <v>5.5E-2</v>
      </c>
      <c r="AM871" s="207">
        <v>5.5E-2</v>
      </c>
      <c r="AN871" s="28" t="s">
        <v>113</v>
      </c>
      <c r="AO871" s="28" t="s">
        <v>113</v>
      </c>
      <c r="AP871" s="28" t="s">
        <v>113</v>
      </c>
      <c r="AQ871" s="37">
        <v>1</v>
      </c>
      <c r="AR871" s="38">
        <v>13479711</v>
      </c>
      <c r="AS871" s="38">
        <v>340397</v>
      </c>
      <c r="AT871" s="38">
        <v>1157349</v>
      </c>
      <c r="AU871" s="38">
        <v>2859333</v>
      </c>
      <c r="AV871" s="38">
        <v>2178539</v>
      </c>
      <c r="AW871" s="38">
        <v>9531108</v>
      </c>
      <c r="AX871" s="38" t="s">
        <v>107</v>
      </c>
      <c r="AY871" s="38" t="s">
        <v>107</v>
      </c>
      <c r="AZ871" s="38">
        <v>340397</v>
      </c>
      <c r="BA871" s="38" t="s">
        <v>107</v>
      </c>
      <c r="BB871" s="38" t="s">
        <v>107</v>
      </c>
      <c r="BC871" s="38" t="s">
        <v>107</v>
      </c>
      <c r="BD871" s="38" t="s">
        <v>107</v>
      </c>
      <c r="BE871" s="38" t="s">
        <v>107</v>
      </c>
      <c r="BF871" s="38">
        <v>2178539</v>
      </c>
      <c r="BG871" s="38">
        <v>2587015</v>
      </c>
      <c r="BH871" s="38">
        <v>2587015</v>
      </c>
      <c r="BI871" s="38">
        <v>2178539</v>
      </c>
      <c r="BJ871" s="38">
        <v>2178539</v>
      </c>
      <c r="BK871" s="38" t="s">
        <v>107</v>
      </c>
      <c r="BL871" s="38">
        <v>3812444</v>
      </c>
      <c r="BM871" s="38">
        <v>408476</v>
      </c>
      <c r="BN871" s="38">
        <v>1633904</v>
      </c>
      <c r="BO871" s="38">
        <v>5718665</v>
      </c>
      <c r="BP871" s="38">
        <v>3812444</v>
      </c>
      <c r="BQ871" s="38">
        <v>136159</v>
      </c>
      <c r="BR871" s="38">
        <v>3540126</v>
      </c>
      <c r="BS871" s="38">
        <v>816952</v>
      </c>
      <c r="BT871" s="38">
        <v>3403968</v>
      </c>
      <c r="BU871" s="38">
        <v>3403968</v>
      </c>
      <c r="BV871" s="38">
        <v>3403968</v>
      </c>
      <c r="BW871" s="38">
        <v>2995491</v>
      </c>
      <c r="BX871" s="38">
        <v>272318</v>
      </c>
      <c r="BY871" s="38">
        <v>2723174</v>
      </c>
      <c r="BZ871" s="38">
        <v>8850315</v>
      </c>
      <c r="CA871" s="38" t="s">
        <v>107</v>
      </c>
      <c r="CB871" s="38">
        <v>1089270</v>
      </c>
      <c r="CC871" s="330">
        <v>0</v>
      </c>
      <c r="CD871" s="38">
        <v>8850315</v>
      </c>
      <c r="CE871" s="38">
        <v>6807934</v>
      </c>
      <c r="CF871" s="38">
        <v>9531108</v>
      </c>
      <c r="CG871" s="38">
        <v>13615869</v>
      </c>
      <c r="CH871" s="41" t="s">
        <v>113</v>
      </c>
      <c r="CI871" s="41" t="s">
        <v>113</v>
      </c>
      <c r="CJ871" s="41" t="s">
        <v>113</v>
      </c>
      <c r="CK871" s="41" t="s">
        <v>113</v>
      </c>
      <c r="CL871" s="41" t="s">
        <v>113</v>
      </c>
      <c r="CM871" s="41" t="s">
        <v>113</v>
      </c>
      <c r="CN871" s="41" t="s">
        <v>114</v>
      </c>
      <c r="CO871" s="42" t="s">
        <v>107</v>
      </c>
      <c r="CP871" s="28" t="s">
        <v>107</v>
      </c>
      <c r="CQ871" s="28" t="s">
        <v>107</v>
      </c>
      <c r="CR871" s="28" t="s">
        <v>107</v>
      </c>
      <c r="CS871" s="28" t="s">
        <v>107</v>
      </c>
      <c r="CT871" s="28" t="s">
        <v>107</v>
      </c>
      <c r="CU871" s="28" t="s">
        <v>107</v>
      </c>
      <c r="CV871" s="28" t="s">
        <v>107</v>
      </c>
      <c r="CW871" s="28" t="s">
        <v>107</v>
      </c>
      <c r="CX871" s="28" t="s">
        <v>107</v>
      </c>
      <c r="CY871" s="28" t="s">
        <v>107</v>
      </c>
      <c r="CZ871" s="28" t="s">
        <v>107</v>
      </c>
      <c r="DA871" s="28" t="s">
        <v>107</v>
      </c>
      <c r="DB871" s="28" t="s">
        <v>107</v>
      </c>
      <c r="DC871" s="28" t="s">
        <v>107</v>
      </c>
      <c r="DD871" s="332">
        <v>13231902</v>
      </c>
      <c r="DE871" s="43">
        <v>1</v>
      </c>
      <c r="DF871" s="390">
        <v>1</v>
      </c>
      <c r="DG871" s="310"/>
      <c r="DI871" s="279" t="str" cm="1">
        <f t="array" ref="DI871">+IF(AND(C871&lt;&gt;"Vehículos Eléctricos",C871&lt;&gt;"Vehículos Híbridos",AD871="PERCENTIL 50"),
     IF(VLOOKUP(_xlfn.TEXTJOIN("_",FALSE,C871:E871),BD_Perc!$A:$P,_xlfn.IFS(BD!AE871="Intervalo de precio 1",12,BD!AE871="Intervalo de precio 2",13),FALSE)&lt;=1,
     VLOOKUP(_xlfn.TEXTJOIN("_",FALSE,C871:E871),BD_Perc!$A:$P,16,FALSE),"Ok P50"),
     "Ok P30/70 ó Híbrido/Eléctrico")</f>
        <v>Ok P30/70 ó Híbrido/Eléctrico</v>
      </c>
      <c r="DJ871" s="279" t="str">
        <f t="shared" si="79"/>
        <v>Vehículos Convencionales_Pick Up_PICKUP DOBLE CAB - PLATON</v>
      </c>
      <c r="DK871" s="331">
        <f t="shared" si="83"/>
        <v>258672000</v>
      </c>
      <c r="DL871" s="326"/>
    </row>
    <row r="872" spans="1:116" ht="51">
      <c r="A872" s="28">
        <v>867</v>
      </c>
      <c r="B872" s="29" t="s">
        <v>149</v>
      </c>
      <c r="C872" s="29" t="s">
        <v>0</v>
      </c>
      <c r="D872" s="29" t="s">
        <v>665</v>
      </c>
      <c r="E872" s="42" t="s">
        <v>666</v>
      </c>
      <c r="F872" s="42" t="s">
        <v>346</v>
      </c>
      <c r="G872" s="30" t="s">
        <v>1820</v>
      </c>
      <c r="H872" s="42" t="s">
        <v>151</v>
      </c>
      <c r="I872" s="28">
        <v>6442079</v>
      </c>
      <c r="J872" s="28" t="s">
        <v>1821</v>
      </c>
      <c r="K872" s="31" t="s">
        <v>674</v>
      </c>
      <c r="L872" s="56">
        <v>188</v>
      </c>
      <c r="M872" s="33" t="s">
        <v>107</v>
      </c>
      <c r="N872" s="34">
        <v>221000000</v>
      </c>
      <c r="O872" s="34">
        <f>+IFERROR(VLOOKUP(I872,Precio_Fasecolda!A:C,3,FALSE),IFERROR(VLOOKUP(I872,Precio_Fasecolda!B:C,2,FALSE),N872))</f>
        <v>221000000</v>
      </c>
      <c r="P872" s="34">
        <f t="shared" si="80"/>
        <v>0</v>
      </c>
      <c r="Q872" s="33" t="s">
        <v>979</v>
      </c>
      <c r="R872" s="28" t="s">
        <v>2415</v>
      </c>
      <c r="S872" s="28" t="s">
        <v>360</v>
      </c>
      <c r="T872" s="28" t="s">
        <v>107</v>
      </c>
      <c r="U872" s="28" t="s">
        <v>107</v>
      </c>
      <c r="V872" s="42" t="s">
        <v>107</v>
      </c>
      <c r="W872" s="28" t="s">
        <v>107</v>
      </c>
      <c r="X872" s="28" t="s">
        <v>107</v>
      </c>
      <c r="Y872" s="28" t="str">
        <f t="shared" si="81"/>
        <v>N.A.</v>
      </c>
      <c r="Z872" s="292">
        <f t="shared" si="78"/>
        <v>201110000</v>
      </c>
      <c r="AA872" s="28" cm="1">
        <f t="array" aca="1" ref="AA872" ca="1">_xlfn.IFS(DK872&lt;$DK$4,1,AND(DK872&gt;=$DK$4,DK872&lt;=$AA$4),2,DK872&gt;$AA$4,3)</f>
        <v>2</v>
      </c>
      <c r="AB872" s="28">
        <v>0</v>
      </c>
      <c r="AC872" s="28" cm="1">
        <f t="array" aca="1" ref="AC872" ca="1">IF(AB872="PERCENTIL 30","",_xlfn.IFS(DK872&lt;$AC$4,1,DK872&gt;$AC$4,2))</f>
        <v>2</v>
      </c>
      <c r="AD872" s="28" t="str">
        <f>+IFERROR(VLOOKUP(_xlfn.TEXTJOIN("_", FALSE, C872:E872), BD_Perc!$A:$O, 15, FALSE),"Segmentación no encontrada o vehículo inactivo")</f>
        <v>PERCENTIL 30-70</v>
      </c>
      <c r="AE872" s="28" t="str" cm="1">
        <f t="array" ref="AE872">_xlfn.IFS(
    AD872 = "PERCENTIL 50",
    _xlfn.IFS(
        BD!DK872 &lt; VLOOKUP(_xlfn.TEXTJOIN("_", FALSE, C872:E872), BD_Perc!$A:$O, 11, FALSE), "Intervalo de precio 1",
        BD!DK872 &gt;= VLOOKUP(_xlfn.TEXTJOIN("_", FALSE, C872:E872), BD_Perc!$A:$O, 11, FALSE), "Intervalo de precio 2"
    ),
    AD872 = "PERCENTIL 30-70",
    _xlfn.IFS(
        BD!DK872 &lt; VLOOKUP(_xlfn.TEXTJOIN("_", FALSE, C872:E872), BD_Perc!$A:$O, 6, FALSE), "Intervalo de precio 1",
        BD!DK872 &lt; VLOOKUP(_xlfn.TEXTJOIN("_", FALSE, C872:E872), BD_Perc!$A:$O, 7, FALSE), "Intervalo de precio 2",
        BD!DK872 &gt;= VLOOKUP(_xlfn.TEXTJOIN("_", FALSE, C872:E872), BD_Perc!$A:$O, 7, FALSE), "Intervalo de precio 3"
    ),
    AD872="Segmentación no encontrada o vehículo inactivo","Segmentación no encontrada o vehículo inactivo"
)</f>
        <v>Intervalo de precio 2</v>
      </c>
      <c r="AF872" s="57" t="s">
        <v>2413</v>
      </c>
      <c r="AG872" s="35" t="b">
        <f t="shared" si="82"/>
        <v>1</v>
      </c>
      <c r="AH872" s="207">
        <v>0.09</v>
      </c>
      <c r="AI872" s="207">
        <v>0.1</v>
      </c>
      <c r="AJ872" s="207">
        <v>0.1</v>
      </c>
      <c r="AK872" s="207">
        <v>0.11</v>
      </c>
      <c r="AL872" s="207">
        <v>0.11</v>
      </c>
      <c r="AM872" s="207">
        <v>0.11</v>
      </c>
      <c r="AN872" s="28" t="s">
        <v>113</v>
      </c>
      <c r="AO872" s="28" t="s">
        <v>113</v>
      </c>
      <c r="AP872" s="28" t="s">
        <v>113</v>
      </c>
      <c r="AQ872" s="90">
        <v>1</v>
      </c>
      <c r="AR872" s="38">
        <v>9583576</v>
      </c>
      <c r="AS872" s="38">
        <v>651869</v>
      </c>
      <c r="AT872" s="38">
        <v>780286</v>
      </c>
      <c r="AU872" s="38">
        <v>1191220</v>
      </c>
      <c r="AV872" s="38">
        <v>1583810</v>
      </c>
      <c r="AW872" s="38">
        <v>8487751</v>
      </c>
      <c r="AX872" s="38" t="s">
        <v>905</v>
      </c>
      <c r="AY872" s="38" t="s">
        <v>905</v>
      </c>
      <c r="AZ872" s="38">
        <v>990645</v>
      </c>
      <c r="BA872" s="38">
        <v>733811</v>
      </c>
      <c r="BB872" s="38" t="s">
        <v>107</v>
      </c>
      <c r="BC872" s="38" t="s">
        <v>107</v>
      </c>
      <c r="BD872" s="38" t="s">
        <v>107</v>
      </c>
      <c r="BE872" s="38" t="s">
        <v>107</v>
      </c>
      <c r="BF872" s="38">
        <v>1892010</v>
      </c>
      <c r="BG872" s="38">
        <v>3662942</v>
      </c>
      <c r="BH872" s="38">
        <v>4806464</v>
      </c>
      <c r="BI872" s="38">
        <v>2647836</v>
      </c>
      <c r="BJ872" s="38">
        <v>4734306</v>
      </c>
      <c r="BK872" s="38" t="s">
        <v>905</v>
      </c>
      <c r="BL872" s="38" t="s">
        <v>905</v>
      </c>
      <c r="BM872" s="38">
        <v>177338</v>
      </c>
      <c r="BN872" s="38">
        <v>2402009</v>
      </c>
      <c r="BO872" s="38" t="s">
        <v>905</v>
      </c>
      <c r="BP872" s="38">
        <v>3732537</v>
      </c>
      <c r="BQ872" s="38">
        <v>205467</v>
      </c>
      <c r="BR872" s="38">
        <v>2002082</v>
      </c>
      <c r="BS872" s="38">
        <v>748691</v>
      </c>
      <c r="BT872" s="38">
        <v>1851650</v>
      </c>
      <c r="BU872" s="38">
        <v>1858988</v>
      </c>
      <c r="BV872" s="38">
        <v>1039566</v>
      </c>
      <c r="BW872" s="38">
        <v>7808976</v>
      </c>
      <c r="BX872" s="38">
        <v>376690</v>
      </c>
      <c r="BY872" s="38">
        <v>5863967</v>
      </c>
      <c r="BZ872" s="38">
        <v>11068320</v>
      </c>
      <c r="CA872" s="38" t="s">
        <v>905</v>
      </c>
      <c r="CB872" s="38">
        <v>701898</v>
      </c>
      <c r="CC872" s="330" t="s">
        <v>107</v>
      </c>
      <c r="CD872" s="38">
        <v>8683434</v>
      </c>
      <c r="CE872" s="38" t="s">
        <v>107</v>
      </c>
      <c r="CF872" s="38" t="s">
        <v>107</v>
      </c>
      <c r="CG872" s="38" t="s">
        <v>107</v>
      </c>
      <c r="CH872" s="53" t="s">
        <v>113</v>
      </c>
      <c r="CI872" s="53" t="s">
        <v>113</v>
      </c>
      <c r="CJ872" s="53" t="s">
        <v>113</v>
      </c>
      <c r="CK872" s="53" t="s">
        <v>114</v>
      </c>
      <c r="CL872" s="53" t="s">
        <v>113</v>
      </c>
      <c r="CM872" s="53" t="s">
        <v>114</v>
      </c>
      <c r="CN872" s="53" t="s">
        <v>114</v>
      </c>
      <c r="CO872" s="42" t="s">
        <v>107</v>
      </c>
      <c r="CP872" s="53" t="s">
        <v>107</v>
      </c>
      <c r="CQ872" s="53" t="s">
        <v>107</v>
      </c>
      <c r="CR872" s="53" t="s">
        <v>107</v>
      </c>
      <c r="CS872" s="53" t="s">
        <v>107</v>
      </c>
      <c r="CT872" s="53" t="s">
        <v>107</v>
      </c>
      <c r="CU872" s="53" t="s">
        <v>107</v>
      </c>
      <c r="CV872" s="53" t="s">
        <v>107</v>
      </c>
      <c r="CW872" s="53" t="s">
        <v>107</v>
      </c>
      <c r="CX872" s="53" t="s">
        <v>107</v>
      </c>
      <c r="CY872" s="53" t="s">
        <v>107</v>
      </c>
      <c r="CZ872" s="53" t="s">
        <v>107</v>
      </c>
      <c r="DA872" s="53" t="s">
        <v>107</v>
      </c>
      <c r="DB872" s="53" t="s">
        <v>107</v>
      </c>
      <c r="DC872" s="53" t="s">
        <v>107</v>
      </c>
      <c r="DD872" s="332">
        <v>11012062</v>
      </c>
      <c r="DE872" s="43">
        <v>1</v>
      </c>
      <c r="DF872" s="390">
        <v>1</v>
      </c>
      <c r="DG872" s="310"/>
      <c r="DI872" s="279" t="str" cm="1">
        <f t="array" ref="DI872">+IF(AND(C872&lt;&gt;"Vehículos Eléctricos",C872&lt;&gt;"Vehículos Híbridos",AD872="PERCENTIL 50"),
     IF(VLOOKUP(_xlfn.TEXTJOIN("_",FALSE,C872:E872),BD_Perc!$A:$P,_xlfn.IFS(BD!AE872="Intervalo de precio 1",12,BD!AE872="Intervalo de precio 2",13),FALSE)&lt;=1,
     VLOOKUP(_xlfn.TEXTJOIN("_",FALSE,C872:E872),BD_Perc!$A:$P,16,FALSE),"Ok P50"),
     "Ok P30/70 ó Híbrido/Eléctrico")</f>
        <v>Ok P30/70 ó Híbrido/Eléctrico</v>
      </c>
      <c r="DJ872" s="279" t="str">
        <f t="shared" si="79"/>
        <v>Vehículos Convencionales_Pick Up_PICKUP DOBLE CAB - PLATON</v>
      </c>
      <c r="DK872" s="331">
        <f t="shared" si="83"/>
        <v>201110000</v>
      </c>
      <c r="DL872" s="326"/>
    </row>
    <row r="873" spans="1:116" ht="25.5">
      <c r="A873" s="28">
        <v>868</v>
      </c>
      <c r="B873" s="29" t="s">
        <v>266</v>
      </c>
      <c r="C873" s="68" t="s">
        <v>4</v>
      </c>
      <c r="D873" s="29" t="s">
        <v>1112</v>
      </c>
      <c r="E873" s="42" t="s">
        <v>1113</v>
      </c>
      <c r="F873" s="42" t="s">
        <v>107</v>
      </c>
      <c r="G873" s="155" t="s">
        <v>1822</v>
      </c>
      <c r="H873" s="172" t="s">
        <v>291</v>
      </c>
      <c r="I873" s="28">
        <v>9211037</v>
      </c>
      <c r="J873" s="28" t="s">
        <v>1823</v>
      </c>
      <c r="K873" s="31" t="s">
        <v>107</v>
      </c>
      <c r="L873" s="28">
        <v>165</v>
      </c>
      <c r="M873" s="33">
        <v>2</v>
      </c>
      <c r="N873" s="34">
        <v>175000000</v>
      </c>
      <c r="O873" s="34">
        <f>+IFERROR(VLOOKUP(I873,Precio_Fasecolda!A:C,3,FALSE),IFERROR(VLOOKUP(I873,Precio_Fasecolda!B:C,2,FALSE),N873))</f>
        <v>175000000</v>
      </c>
      <c r="P873" s="34">
        <f t="shared" si="80"/>
        <v>0</v>
      </c>
      <c r="Q873" s="28" t="s">
        <v>107</v>
      </c>
      <c r="R873" s="28" t="s">
        <v>2415</v>
      </c>
      <c r="S873" s="28" t="s">
        <v>360</v>
      </c>
      <c r="T873" s="33" t="s">
        <v>843</v>
      </c>
      <c r="U873" s="28">
        <v>8500</v>
      </c>
      <c r="V873" s="28">
        <v>8500</v>
      </c>
      <c r="W873" s="28">
        <v>5600</v>
      </c>
      <c r="X873" s="28" t="s">
        <v>1123</v>
      </c>
      <c r="Y873" s="28" t="str">
        <f t="shared" si="81"/>
        <v>N.A.</v>
      </c>
      <c r="Z873" s="292">
        <f t="shared" si="78"/>
        <v>175000000</v>
      </c>
      <c r="AA873" s="28" cm="1">
        <f t="array" aca="1" ref="AA873" ca="1">_xlfn.IFS(DK873&lt;$DK$4,1,AND(DK873&gt;=$DK$4,DK873&lt;=$AA$4),2,DK873&gt;$AA$4,3)</f>
        <v>2</v>
      </c>
      <c r="AB873" s="28">
        <v>0</v>
      </c>
      <c r="AC873" s="28" cm="1">
        <f t="array" aca="1" ref="AC873" ca="1">IF(AB873="PERCENTIL 30","",_xlfn.IFS(DK873&lt;$AC$4,1,DK873&gt;$AC$4,2))</f>
        <v>2</v>
      </c>
      <c r="AD873" s="28" t="str">
        <f>+IFERROR(VLOOKUP(_xlfn.TEXTJOIN("_", FALSE, C873:E873), BD_Perc!$A:$O, 15, FALSE),"Segmentación no encontrada o vehículo inactivo")</f>
        <v>PERCENTIL 30-70</v>
      </c>
      <c r="AE873" s="28" t="str" cm="1">
        <f t="array" ref="AE873">_xlfn.IFS(
    AD873 = "PERCENTIL 50",
    _xlfn.IFS(
        BD!DK873 &lt; VLOOKUP(_xlfn.TEXTJOIN("_", FALSE, C873:E873), BD_Perc!$A:$O, 11, FALSE), "Intervalo de precio 1",
        BD!DK873 &gt;= VLOOKUP(_xlfn.TEXTJOIN("_", FALSE, C873:E873), BD_Perc!$A:$O, 11, FALSE), "Intervalo de precio 2"
    ),
    AD873 = "PERCENTIL 30-70",
    _xlfn.IFS(
        BD!DK873 &lt; VLOOKUP(_xlfn.TEXTJOIN("_", FALSE, C873:E873), BD_Perc!$A:$O, 6, FALSE), "Intervalo de precio 1",
        BD!DK873 &lt; VLOOKUP(_xlfn.TEXTJOIN("_", FALSE, C873:E873), BD_Perc!$A:$O, 7, FALSE), "Intervalo de precio 2",
        BD!DK873 &gt;= VLOOKUP(_xlfn.TEXTJOIN("_", FALSE, C873:E873), BD_Perc!$A:$O, 7, FALSE), "Intervalo de precio 3"
    ),
    AD873="Segmentación no encontrada o vehículo inactivo","Segmentación no encontrada o vehículo inactivo"
)</f>
        <v>Intervalo de precio 2</v>
      </c>
      <c r="AF873" s="57" t="s">
        <v>2413</v>
      </c>
      <c r="AG873" s="35" t="b">
        <f t="shared" si="82"/>
        <v>1</v>
      </c>
      <c r="AH873" s="207">
        <v>0</v>
      </c>
      <c r="AI873" s="207">
        <v>5.0000000000000001E-3</v>
      </c>
      <c r="AJ873" s="207">
        <v>0.01</v>
      </c>
      <c r="AK873" s="207">
        <v>1.4999999999999999E-2</v>
      </c>
      <c r="AL873" s="207">
        <v>1.4999999999999999E-2</v>
      </c>
      <c r="AM873" s="207">
        <v>1.4999999999999999E-2</v>
      </c>
      <c r="AN873" s="28" t="s">
        <v>113</v>
      </c>
      <c r="AO873" s="28" t="s">
        <v>113</v>
      </c>
      <c r="AP873" s="28" t="s">
        <v>113</v>
      </c>
      <c r="AQ873" s="90">
        <v>0.05</v>
      </c>
      <c r="AR873" s="38" t="s">
        <v>107</v>
      </c>
      <c r="AS873" s="38">
        <v>481692</v>
      </c>
      <c r="AT873" s="38">
        <v>522980</v>
      </c>
      <c r="AU873" s="38">
        <v>2064395</v>
      </c>
      <c r="AV873" s="38" t="s">
        <v>107</v>
      </c>
      <c r="AW873" s="38">
        <v>7982326</v>
      </c>
      <c r="AX873" s="38" t="s">
        <v>107</v>
      </c>
      <c r="AY873" s="38">
        <v>385354</v>
      </c>
      <c r="AZ873" s="38">
        <v>426641</v>
      </c>
      <c r="BA873" s="38" t="s">
        <v>107</v>
      </c>
      <c r="BB873" s="38">
        <v>19818189</v>
      </c>
      <c r="BC873" s="38">
        <v>19818189</v>
      </c>
      <c r="BD873" s="38" t="s">
        <v>107</v>
      </c>
      <c r="BE873" s="38" t="s">
        <v>107</v>
      </c>
      <c r="BF873" s="38" t="s">
        <v>107</v>
      </c>
      <c r="BG873" s="38">
        <v>1820796</v>
      </c>
      <c r="BH873" s="38" t="s">
        <v>107</v>
      </c>
      <c r="BI873" s="38">
        <v>536742</v>
      </c>
      <c r="BJ873" s="38">
        <v>715657</v>
      </c>
      <c r="BK873" s="38" t="s">
        <v>107</v>
      </c>
      <c r="BL873" s="38" t="s">
        <v>107</v>
      </c>
      <c r="BM873" s="38">
        <v>151389</v>
      </c>
      <c r="BN873" s="38" t="s">
        <v>107</v>
      </c>
      <c r="BO873" s="38">
        <v>1169824</v>
      </c>
      <c r="BP873" s="38">
        <v>3275506</v>
      </c>
      <c r="BQ873" s="38">
        <v>96338</v>
      </c>
      <c r="BR873" s="38">
        <v>1988700</v>
      </c>
      <c r="BS873" s="38">
        <v>3922350</v>
      </c>
      <c r="BT873" s="38" t="s">
        <v>107</v>
      </c>
      <c r="BU873" s="38" t="s">
        <v>107</v>
      </c>
      <c r="BV873" s="38" t="s">
        <v>107</v>
      </c>
      <c r="BW873" s="38">
        <v>8085546</v>
      </c>
      <c r="BX873" s="38">
        <v>178914</v>
      </c>
      <c r="BY873" s="38" t="s">
        <v>107</v>
      </c>
      <c r="BZ873" s="38" t="s">
        <v>107</v>
      </c>
      <c r="CA873" s="38">
        <v>4816921</v>
      </c>
      <c r="CB873" s="38">
        <v>660607</v>
      </c>
      <c r="CC873" s="330" t="s">
        <v>107</v>
      </c>
      <c r="CD873" s="38" t="s">
        <v>107</v>
      </c>
      <c r="CE873" s="38" t="s">
        <v>107</v>
      </c>
      <c r="CF873" s="38" t="s">
        <v>107</v>
      </c>
      <c r="CG873" s="38" t="s">
        <v>107</v>
      </c>
      <c r="CH873" s="53" t="s">
        <v>173</v>
      </c>
      <c r="CI873" s="53" t="s">
        <v>173</v>
      </c>
      <c r="CJ873" s="53" t="s">
        <v>173</v>
      </c>
      <c r="CK873" s="53" t="s">
        <v>173</v>
      </c>
      <c r="CL873" s="53" t="s">
        <v>173</v>
      </c>
      <c r="CM873" s="53" t="s">
        <v>173</v>
      </c>
      <c r="CN873" s="53" t="s">
        <v>173</v>
      </c>
      <c r="CO873" s="42" t="s">
        <v>107</v>
      </c>
      <c r="CP873" s="53" t="s">
        <v>107</v>
      </c>
      <c r="CQ873" s="53" t="s">
        <v>107</v>
      </c>
      <c r="CR873" s="53" t="s">
        <v>107</v>
      </c>
      <c r="CS873" s="53" t="s">
        <v>107</v>
      </c>
      <c r="CT873" s="53" t="s">
        <v>107</v>
      </c>
      <c r="CU873" s="53" t="s">
        <v>107</v>
      </c>
      <c r="CV873" s="53" t="s">
        <v>107</v>
      </c>
      <c r="CW873" s="53" t="s">
        <v>107</v>
      </c>
      <c r="CX873" s="53" t="s">
        <v>107</v>
      </c>
      <c r="CY873" s="53" t="s">
        <v>107</v>
      </c>
      <c r="CZ873" s="53" t="s">
        <v>107</v>
      </c>
      <c r="DA873" s="53" t="s">
        <v>107</v>
      </c>
      <c r="DB873" s="53" t="s">
        <v>107</v>
      </c>
      <c r="DC873" s="53" t="s">
        <v>107</v>
      </c>
      <c r="DD873" s="332">
        <v>29504913</v>
      </c>
      <c r="DE873" s="43">
        <v>1</v>
      </c>
      <c r="DF873" s="390">
        <v>1</v>
      </c>
      <c r="DG873" s="310"/>
      <c r="DI873" s="279" t="str" cm="1">
        <f t="array" ref="DI873">+IF(AND(C873&lt;&gt;"Vehículos Eléctricos",C873&lt;&gt;"Vehículos Híbridos",AD873="PERCENTIL 50"),
     IF(VLOOKUP(_xlfn.TEXTJOIN("_",FALSE,C873:E873),BD_Perc!$A:$P,_xlfn.IFS(BD!AE873="Intervalo de precio 1",12,BD!AE873="Intervalo de precio 2",13),FALSE)&lt;=1,
     VLOOKUP(_xlfn.TEXTJOIN("_",FALSE,C873:E873),BD_Perc!$A:$P,16,FALSE),"Ok P50"),
     "Ok P30/70 ó Híbrido/Eléctrico")</f>
        <v>Ok P30/70 ó Híbrido/Eléctrico</v>
      </c>
      <c r="DJ873" s="279" t="str">
        <f t="shared" si="79"/>
        <v>Otros Tipos de Vehículos_Camión_Cabina Sencilla</v>
      </c>
      <c r="DK873" s="331">
        <f t="shared" si="83"/>
        <v>175000000</v>
      </c>
      <c r="DL873" s="326"/>
    </row>
    <row r="874" spans="1:116" ht="25.5">
      <c r="A874" s="28">
        <v>869</v>
      </c>
      <c r="B874" s="29" t="s">
        <v>266</v>
      </c>
      <c r="C874" s="29" t="s">
        <v>4</v>
      </c>
      <c r="D874" s="29" t="s">
        <v>1112</v>
      </c>
      <c r="E874" s="42" t="s">
        <v>1113</v>
      </c>
      <c r="F874" s="42" t="s">
        <v>107</v>
      </c>
      <c r="G874" s="172" t="s">
        <v>1824</v>
      </c>
      <c r="H874" s="172" t="s">
        <v>291</v>
      </c>
      <c r="I874" s="28">
        <v>9211035</v>
      </c>
      <c r="J874" s="28" t="s">
        <v>1825</v>
      </c>
      <c r="K874" s="31" t="s">
        <v>107</v>
      </c>
      <c r="L874" s="32">
        <v>175</v>
      </c>
      <c r="M874" s="33">
        <v>2</v>
      </c>
      <c r="N874" s="44">
        <v>213000000</v>
      </c>
      <c r="O874" s="34">
        <f>+IFERROR(VLOOKUP(I874,Precio_Fasecolda!A:C,3,FALSE),IFERROR(VLOOKUP(I874,Precio_Fasecolda!B:C,2,FALSE),N874))</f>
        <v>213000000</v>
      </c>
      <c r="P874" s="34">
        <f t="shared" si="80"/>
        <v>0</v>
      </c>
      <c r="Q874" s="33" t="s">
        <v>338</v>
      </c>
      <c r="R874" s="28" t="s">
        <v>2415</v>
      </c>
      <c r="S874" s="28" t="s">
        <v>360</v>
      </c>
      <c r="T874" s="33" t="s">
        <v>843</v>
      </c>
      <c r="U874" s="28">
        <v>10450</v>
      </c>
      <c r="V874" s="28">
        <v>10450</v>
      </c>
      <c r="W874" s="28">
        <v>7050</v>
      </c>
      <c r="X874" s="28" t="s">
        <v>1125</v>
      </c>
      <c r="Y874" s="28" t="str">
        <f t="shared" si="81"/>
        <v>N.A.</v>
      </c>
      <c r="Z874" s="292">
        <f t="shared" si="78"/>
        <v>213000000</v>
      </c>
      <c r="AA874" s="28" cm="1">
        <f t="array" aca="1" ref="AA874" ca="1">_xlfn.IFS(DK874&lt;$DK$4,1,AND(DK874&gt;=$DK$4,DK874&lt;=$AA$4),2,DK874&gt;$AA$4,3)</f>
        <v>2</v>
      </c>
      <c r="AB874" s="28">
        <v>0</v>
      </c>
      <c r="AC874" s="28" cm="1">
        <f t="array" aca="1" ref="AC874" ca="1">IF(AB874="PERCENTIL 30","",_xlfn.IFS(DK874&lt;$AC$4,1,DK874&gt;$AC$4,2))</f>
        <v>2</v>
      </c>
      <c r="AD874" s="28" t="str">
        <f>+IFERROR(VLOOKUP(_xlfn.TEXTJOIN("_", FALSE, C874:E874), BD_Perc!$A:$O, 15, FALSE),"Segmentación no encontrada o vehículo inactivo")</f>
        <v>PERCENTIL 30-70</v>
      </c>
      <c r="AE874" s="28" t="str" cm="1">
        <f t="array" ref="AE874">_xlfn.IFS(
    AD874 = "PERCENTIL 50",
    _xlfn.IFS(
        BD!DK874 &lt; VLOOKUP(_xlfn.TEXTJOIN("_", FALSE, C874:E874), BD_Perc!$A:$O, 11, FALSE), "Intervalo de precio 1",
        BD!DK874 &gt;= VLOOKUP(_xlfn.TEXTJOIN("_", FALSE, C874:E874), BD_Perc!$A:$O, 11, FALSE), "Intervalo de precio 2"
    ),
    AD874 = "PERCENTIL 30-70",
    _xlfn.IFS(
        BD!DK874 &lt; VLOOKUP(_xlfn.TEXTJOIN("_", FALSE, C874:E874), BD_Perc!$A:$O, 6, FALSE), "Intervalo de precio 1",
        BD!DK874 &lt; VLOOKUP(_xlfn.TEXTJOIN("_", FALSE, C874:E874), BD_Perc!$A:$O, 7, FALSE), "Intervalo de precio 2",
        BD!DK874 &gt;= VLOOKUP(_xlfn.TEXTJOIN("_", FALSE, C874:E874), BD_Perc!$A:$O, 7, FALSE), "Intervalo de precio 3"
    ),
    AD874="Segmentación no encontrada o vehículo inactivo","Segmentación no encontrada o vehículo inactivo"
)</f>
        <v>Intervalo de precio 2</v>
      </c>
      <c r="AF874" s="57" t="s">
        <v>2413</v>
      </c>
      <c r="AG874" s="35" t="b">
        <f t="shared" si="82"/>
        <v>1</v>
      </c>
      <c r="AH874" s="207">
        <v>0</v>
      </c>
      <c r="AI874" s="207">
        <v>5.0000000000000001E-3</v>
      </c>
      <c r="AJ874" s="207">
        <v>0.01</v>
      </c>
      <c r="AK874" s="207">
        <v>1.4999999999999999E-2</v>
      </c>
      <c r="AL874" s="207">
        <v>1.4999999999999999E-2</v>
      </c>
      <c r="AM874" s="207">
        <v>1.4999999999999999E-2</v>
      </c>
      <c r="AN874" s="28" t="s">
        <v>113</v>
      </c>
      <c r="AO874" s="28" t="s">
        <v>113</v>
      </c>
      <c r="AP874" s="28" t="s">
        <v>113</v>
      </c>
      <c r="AQ874" s="90">
        <v>0.05</v>
      </c>
      <c r="AR874" s="38">
        <v>0</v>
      </c>
      <c r="AS874" s="38">
        <v>0</v>
      </c>
      <c r="AT874" s="38">
        <v>0</v>
      </c>
      <c r="AU874" s="38">
        <v>0</v>
      </c>
      <c r="AV874" s="38">
        <v>0</v>
      </c>
      <c r="AW874" s="38">
        <v>0</v>
      </c>
      <c r="AX874" s="38">
        <v>0</v>
      </c>
      <c r="AY874" s="38">
        <v>0</v>
      </c>
      <c r="AZ874" s="38">
        <v>0</v>
      </c>
      <c r="BA874" s="38">
        <v>0</v>
      </c>
      <c r="BB874" s="38">
        <v>0</v>
      </c>
      <c r="BC874" s="38">
        <v>0</v>
      </c>
      <c r="BD874" s="38">
        <v>0</v>
      </c>
      <c r="BE874" s="38">
        <v>0</v>
      </c>
      <c r="BF874" s="38">
        <v>0</v>
      </c>
      <c r="BG874" s="38">
        <v>0</v>
      </c>
      <c r="BH874" s="38">
        <v>0</v>
      </c>
      <c r="BI874" s="38">
        <v>0</v>
      </c>
      <c r="BJ874" s="38">
        <v>0</v>
      </c>
      <c r="BK874" s="38">
        <v>0</v>
      </c>
      <c r="BL874" s="38">
        <v>0</v>
      </c>
      <c r="BM874" s="38">
        <v>0</v>
      </c>
      <c r="BN874" s="38">
        <v>0</v>
      </c>
      <c r="BO874" s="38">
        <v>0</v>
      </c>
      <c r="BP874" s="38">
        <v>0</v>
      </c>
      <c r="BQ874" s="38">
        <v>0</v>
      </c>
      <c r="BR874" s="38">
        <v>0</v>
      </c>
      <c r="BS874" s="38">
        <v>0</v>
      </c>
      <c r="BT874" s="38">
        <v>0</v>
      </c>
      <c r="BU874" s="38">
        <v>0</v>
      </c>
      <c r="BV874" s="38">
        <v>0</v>
      </c>
      <c r="BW874" s="38">
        <v>0</v>
      </c>
      <c r="BX874" s="38">
        <v>0</v>
      </c>
      <c r="BY874" s="38">
        <v>0</v>
      </c>
      <c r="BZ874" s="38">
        <v>0</v>
      </c>
      <c r="CA874" s="38">
        <v>0</v>
      </c>
      <c r="CB874" s="38">
        <v>0</v>
      </c>
      <c r="CC874" s="330">
        <v>0</v>
      </c>
      <c r="CD874" s="38">
        <v>0</v>
      </c>
      <c r="CE874" s="38">
        <v>0</v>
      </c>
      <c r="CF874" s="38">
        <v>0</v>
      </c>
      <c r="CG874" s="38">
        <v>0</v>
      </c>
      <c r="CH874" s="53" t="s">
        <v>107</v>
      </c>
      <c r="CI874" s="53" t="s">
        <v>107</v>
      </c>
      <c r="CJ874" s="53" t="s">
        <v>107</v>
      </c>
      <c r="CK874" s="53" t="s">
        <v>107</v>
      </c>
      <c r="CL874" s="53" t="s">
        <v>107</v>
      </c>
      <c r="CM874" s="53" t="s">
        <v>107</v>
      </c>
      <c r="CN874" s="53" t="s">
        <v>107</v>
      </c>
      <c r="CO874" s="42" t="s">
        <v>107</v>
      </c>
      <c r="CP874" s="53" t="s">
        <v>107</v>
      </c>
      <c r="CQ874" s="53" t="s">
        <v>107</v>
      </c>
      <c r="CR874" s="53" t="s">
        <v>107</v>
      </c>
      <c r="CS874" s="53" t="s">
        <v>107</v>
      </c>
      <c r="CT874" s="53" t="s">
        <v>107</v>
      </c>
      <c r="CU874" s="53" t="s">
        <v>107</v>
      </c>
      <c r="CV874" s="53" t="s">
        <v>114</v>
      </c>
      <c r="CW874" s="53" t="s">
        <v>114</v>
      </c>
      <c r="CX874" s="53" t="s">
        <v>114</v>
      </c>
      <c r="CY874" s="53" t="s">
        <v>114</v>
      </c>
      <c r="CZ874" s="53" t="s">
        <v>113</v>
      </c>
      <c r="DA874" s="53" t="s">
        <v>114</v>
      </c>
      <c r="DB874" s="53" t="s">
        <v>107</v>
      </c>
      <c r="DC874" s="53" t="s">
        <v>107</v>
      </c>
      <c r="DD874" s="332">
        <v>0</v>
      </c>
      <c r="DE874" s="43">
        <v>0</v>
      </c>
      <c r="DF874" s="390">
        <v>0</v>
      </c>
      <c r="DG874" s="310"/>
      <c r="DI874" s="279" t="str" cm="1">
        <f t="array" ref="DI874">+IF(AND(C874&lt;&gt;"Vehículos Eléctricos",C874&lt;&gt;"Vehículos Híbridos",AD874="PERCENTIL 50"),
     IF(VLOOKUP(_xlfn.TEXTJOIN("_",FALSE,C874:E874),BD_Perc!$A:$P,_xlfn.IFS(BD!AE874="Intervalo de precio 1",12,BD!AE874="Intervalo de precio 2",13),FALSE)&lt;=1,
     VLOOKUP(_xlfn.TEXTJOIN("_",FALSE,C874:E874),BD_Perc!$A:$P,16,FALSE),"Ok P50"),
     "Ok P30/70 ó Híbrido/Eléctrico")</f>
        <v>Ok P30/70 ó Híbrido/Eléctrico</v>
      </c>
      <c r="DJ874" s="279" t="str">
        <f t="shared" si="79"/>
        <v>Otros Tipos de Vehículos_Camión_Cabina Sencilla</v>
      </c>
      <c r="DK874" s="331">
        <f t="shared" si="83"/>
        <v>213000000</v>
      </c>
      <c r="DL874" s="326"/>
    </row>
    <row r="875" spans="1:116" ht="25.5">
      <c r="A875" s="28">
        <v>870</v>
      </c>
      <c r="B875" s="29" t="s">
        <v>266</v>
      </c>
      <c r="C875" s="29" t="s">
        <v>4</v>
      </c>
      <c r="D875" s="29" t="s">
        <v>1112</v>
      </c>
      <c r="E875" s="42" t="s">
        <v>1113</v>
      </c>
      <c r="F875" s="42" t="s">
        <v>107</v>
      </c>
      <c r="G875" s="172" t="s">
        <v>1826</v>
      </c>
      <c r="H875" s="172" t="s">
        <v>291</v>
      </c>
      <c r="I875" s="28">
        <v>9211042</v>
      </c>
      <c r="J875" s="28" t="s">
        <v>1827</v>
      </c>
      <c r="K875" s="31" t="s">
        <v>107</v>
      </c>
      <c r="L875" s="32">
        <v>175</v>
      </c>
      <c r="M875" s="33">
        <v>2</v>
      </c>
      <c r="N875" s="44">
        <v>286000000</v>
      </c>
      <c r="O875" s="34">
        <f>+IFERROR(VLOOKUP(I875,Precio_Fasecolda!A:C,3,FALSE),IFERROR(VLOOKUP(I875,Precio_Fasecolda!B:C,2,FALSE),N875))</f>
        <v>286000000</v>
      </c>
      <c r="P875" s="34">
        <f t="shared" si="80"/>
        <v>0</v>
      </c>
      <c r="Q875" s="33" t="s">
        <v>338</v>
      </c>
      <c r="R875" s="28" t="s">
        <v>130</v>
      </c>
      <c r="S875" s="28" t="s">
        <v>360</v>
      </c>
      <c r="T875" s="33" t="s">
        <v>843</v>
      </c>
      <c r="U875" s="28">
        <v>10450</v>
      </c>
      <c r="V875" s="28">
        <v>10450</v>
      </c>
      <c r="W875" s="28">
        <v>7050</v>
      </c>
      <c r="X875" s="28" t="s">
        <v>1125</v>
      </c>
      <c r="Y875" s="28" t="str">
        <f t="shared" si="81"/>
        <v>N.A.</v>
      </c>
      <c r="Z875" s="292">
        <f t="shared" si="78"/>
        <v>286000000</v>
      </c>
      <c r="AA875" s="28" cm="1">
        <f t="array" aca="1" ref="AA875" ca="1">_xlfn.IFS(DK875&lt;$DK$4,1,AND(DK875&gt;=$DK$4,DK875&lt;=$AA$4),2,DK875&gt;$AA$4,3)</f>
        <v>3</v>
      </c>
      <c r="AB875" s="28">
        <v>0</v>
      </c>
      <c r="AC875" s="28" cm="1">
        <f t="array" aca="1" ref="AC875" ca="1">IF(AB875="PERCENTIL 30","",_xlfn.IFS(DK875&lt;$AC$4,1,DK875&gt;$AC$4,2))</f>
        <v>2</v>
      </c>
      <c r="AD875" s="28" t="str">
        <f>+IFERROR(VLOOKUP(_xlfn.TEXTJOIN("_", FALSE, C875:E875), BD_Perc!$A:$O, 15, FALSE),"Segmentación no encontrada o vehículo inactivo")</f>
        <v>PERCENTIL 30-70</v>
      </c>
      <c r="AE875" s="28" t="str" cm="1">
        <f t="array" ref="AE875">_xlfn.IFS(
    AD875 = "PERCENTIL 50",
    _xlfn.IFS(
        BD!DK875 &lt; VLOOKUP(_xlfn.TEXTJOIN("_", FALSE, C875:E875), BD_Perc!$A:$O, 11, FALSE), "Intervalo de precio 1",
        BD!DK875 &gt;= VLOOKUP(_xlfn.TEXTJOIN("_", FALSE, C875:E875), BD_Perc!$A:$O, 11, FALSE), "Intervalo de precio 2"
    ),
    AD875 = "PERCENTIL 30-70",
    _xlfn.IFS(
        BD!DK875 &lt; VLOOKUP(_xlfn.TEXTJOIN("_", FALSE, C875:E875), BD_Perc!$A:$O, 6, FALSE), "Intervalo de precio 1",
        BD!DK875 &lt; VLOOKUP(_xlfn.TEXTJOIN("_", FALSE, C875:E875), BD_Perc!$A:$O, 7, FALSE), "Intervalo de precio 2",
        BD!DK875 &gt;= VLOOKUP(_xlfn.TEXTJOIN("_", FALSE, C875:E875), BD_Perc!$A:$O, 7, FALSE), "Intervalo de precio 3"
    ),
    AD875="Segmentación no encontrada o vehículo inactivo","Segmentación no encontrada o vehículo inactivo"
)</f>
        <v>Intervalo de precio 3</v>
      </c>
      <c r="AF875" s="57" t="s">
        <v>2414</v>
      </c>
      <c r="AG875" s="35" t="b">
        <f t="shared" si="82"/>
        <v>1</v>
      </c>
      <c r="AH875" s="207">
        <v>0</v>
      </c>
      <c r="AI875" s="207">
        <v>5.0000000000000001E-3</v>
      </c>
      <c r="AJ875" s="207">
        <v>0.01</v>
      </c>
      <c r="AK875" s="207">
        <v>1.4999999999999999E-2</v>
      </c>
      <c r="AL875" s="207">
        <v>1.4999999999999999E-2</v>
      </c>
      <c r="AM875" s="207">
        <v>1.4999999999999999E-2</v>
      </c>
      <c r="AN875" s="28" t="s">
        <v>113</v>
      </c>
      <c r="AO875" s="28" t="s">
        <v>113</v>
      </c>
      <c r="AP875" s="28" t="s">
        <v>113</v>
      </c>
      <c r="AQ875" s="90">
        <v>0.05</v>
      </c>
      <c r="AR875" s="38">
        <v>0</v>
      </c>
      <c r="AS875" s="38">
        <v>0</v>
      </c>
      <c r="AT875" s="38">
        <v>0</v>
      </c>
      <c r="AU875" s="38">
        <v>0</v>
      </c>
      <c r="AV875" s="38">
        <v>0</v>
      </c>
      <c r="AW875" s="38">
        <v>0</v>
      </c>
      <c r="AX875" s="38">
        <v>0</v>
      </c>
      <c r="AY875" s="38">
        <v>0</v>
      </c>
      <c r="AZ875" s="38">
        <v>0</v>
      </c>
      <c r="BA875" s="38">
        <v>0</v>
      </c>
      <c r="BB875" s="38">
        <v>0</v>
      </c>
      <c r="BC875" s="38">
        <v>0</v>
      </c>
      <c r="BD875" s="38">
        <v>0</v>
      </c>
      <c r="BE875" s="38">
        <v>0</v>
      </c>
      <c r="BF875" s="38">
        <v>0</v>
      </c>
      <c r="BG875" s="38">
        <v>0</v>
      </c>
      <c r="BH875" s="38">
        <v>0</v>
      </c>
      <c r="BI875" s="38">
        <v>0</v>
      </c>
      <c r="BJ875" s="38">
        <v>0</v>
      </c>
      <c r="BK875" s="38">
        <v>0</v>
      </c>
      <c r="BL875" s="38">
        <v>0</v>
      </c>
      <c r="BM875" s="38">
        <v>0</v>
      </c>
      <c r="BN875" s="38">
        <v>0</v>
      </c>
      <c r="BO875" s="38">
        <v>0</v>
      </c>
      <c r="BP875" s="38">
        <v>0</v>
      </c>
      <c r="BQ875" s="38">
        <v>0</v>
      </c>
      <c r="BR875" s="38">
        <v>0</v>
      </c>
      <c r="BS875" s="38">
        <v>0</v>
      </c>
      <c r="BT875" s="38">
        <v>0</v>
      </c>
      <c r="BU875" s="38">
        <v>0</v>
      </c>
      <c r="BV875" s="38">
        <v>0</v>
      </c>
      <c r="BW875" s="38">
        <v>0</v>
      </c>
      <c r="BX875" s="38">
        <v>0</v>
      </c>
      <c r="BY875" s="38">
        <v>0</v>
      </c>
      <c r="BZ875" s="38">
        <v>0</v>
      </c>
      <c r="CA875" s="38">
        <v>0</v>
      </c>
      <c r="CB875" s="38">
        <v>0</v>
      </c>
      <c r="CC875" s="330">
        <v>0</v>
      </c>
      <c r="CD875" s="38">
        <v>0</v>
      </c>
      <c r="CE875" s="38">
        <v>0</v>
      </c>
      <c r="CF875" s="38">
        <v>0</v>
      </c>
      <c r="CG875" s="38">
        <v>0</v>
      </c>
      <c r="CH875" s="53" t="s">
        <v>107</v>
      </c>
      <c r="CI875" s="53" t="s">
        <v>107</v>
      </c>
      <c r="CJ875" s="53" t="s">
        <v>107</v>
      </c>
      <c r="CK875" s="53" t="s">
        <v>107</v>
      </c>
      <c r="CL875" s="53" t="s">
        <v>107</v>
      </c>
      <c r="CM875" s="53" t="s">
        <v>107</v>
      </c>
      <c r="CN875" s="53" t="s">
        <v>107</v>
      </c>
      <c r="CO875" s="42" t="s">
        <v>107</v>
      </c>
      <c r="CP875" s="53" t="s">
        <v>107</v>
      </c>
      <c r="CQ875" s="53" t="s">
        <v>107</v>
      </c>
      <c r="CR875" s="53" t="s">
        <v>107</v>
      </c>
      <c r="CS875" s="53" t="s">
        <v>107</v>
      </c>
      <c r="CT875" s="53" t="s">
        <v>107</v>
      </c>
      <c r="CU875" s="53" t="s">
        <v>107</v>
      </c>
      <c r="CV875" s="53" t="s">
        <v>114</v>
      </c>
      <c r="CW875" s="53" t="s">
        <v>114</v>
      </c>
      <c r="CX875" s="53" t="s">
        <v>114</v>
      </c>
      <c r="CY875" s="53" t="s">
        <v>114</v>
      </c>
      <c r="CZ875" s="53" t="s">
        <v>113</v>
      </c>
      <c r="DA875" s="53" t="s">
        <v>114</v>
      </c>
      <c r="DB875" s="53" t="s">
        <v>107</v>
      </c>
      <c r="DC875" s="53" t="s">
        <v>107</v>
      </c>
      <c r="DD875" s="332">
        <v>0</v>
      </c>
      <c r="DE875" s="43">
        <v>0</v>
      </c>
      <c r="DF875" s="390">
        <v>0</v>
      </c>
      <c r="DG875" s="310"/>
      <c r="DI875" s="279" t="str" cm="1">
        <f t="array" ref="DI875">+IF(AND(C875&lt;&gt;"Vehículos Eléctricos",C875&lt;&gt;"Vehículos Híbridos",AD875="PERCENTIL 50"),
     IF(VLOOKUP(_xlfn.TEXTJOIN("_",FALSE,C875:E875),BD_Perc!$A:$P,_xlfn.IFS(BD!AE875="Intervalo de precio 1",12,BD!AE875="Intervalo de precio 2",13),FALSE)&lt;=1,
     VLOOKUP(_xlfn.TEXTJOIN("_",FALSE,C875:E875),BD_Perc!$A:$P,16,FALSE),"Ok P50"),
     "Ok P30/70 ó Híbrido/Eléctrico")</f>
        <v>Ok P30/70 ó Híbrido/Eléctrico</v>
      </c>
      <c r="DJ875" s="279" t="str">
        <f t="shared" si="79"/>
        <v>Otros Tipos de Vehículos_Camión_Cabina Sencilla</v>
      </c>
      <c r="DK875" s="331">
        <f t="shared" si="83"/>
        <v>286000000</v>
      </c>
      <c r="DL875" s="326"/>
    </row>
    <row r="876" spans="1:116" ht="25.5">
      <c r="A876" s="28">
        <v>871</v>
      </c>
      <c r="B876" s="29" t="s">
        <v>266</v>
      </c>
      <c r="C876" s="29" t="s">
        <v>4</v>
      </c>
      <c r="D876" s="29" t="s">
        <v>1112</v>
      </c>
      <c r="E876" s="42" t="s">
        <v>1113</v>
      </c>
      <c r="F876" s="42" t="s">
        <v>107</v>
      </c>
      <c r="G876" s="172" t="s">
        <v>1828</v>
      </c>
      <c r="H876" s="172" t="s">
        <v>291</v>
      </c>
      <c r="I876" s="28">
        <v>9211033</v>
      </c>
      <c r="J876" s="28" t="s">
        <v>1829</v>
      </c>
      <c r="K876" s="31" t="s">
        <v>107</v>
      </c>
      <c r="L876" s="32">
        <v>275</v>
      </c>
      <c r="M876" s="33">
        <v>2</v>
      </c>
      <c r="N876" s="44">
        <v>320000000</v>
      </c>
      <c r="O876" s="34">
        <f>+IFERROR(VLOOKUP(I876,Precio_Fasecolda!A:C,3,FALSE),IFERROR(VLOOKUP(I876,Precio_Fasecolda!B:C,2,FALSE),N876))</f>
        <v>320000000</v>
      </c>
      <c r="P876" s="34">
        <f t="shared" si="80"/>
        <v>0</v>
      </c>
      <c r="Q876" s="33" t="s">
        <v>338</v>
      </c>
      <c r="R876" s="28" t="s">
        <v>2415</v>
      </c>
      <c r="S876" s="28" t="s">
        <v>360</v>
      </c>
      <c r="T876" s="33" t="s">
        <v>843</v>
      </c>
      <c r="U876" s="28">
        <v>17000</v>
      </c>
      <c r="V876" s="28">
        <v>17000</v>
      </c>
      <c r="W876" s="28">
        <v>11310</v>
      </c>
      <c r="X876" s="28" t="s">
        <v>1125</v>
      </c>
      <c r="Y876" s="28" t="str">
        <f t="shared" si="81"/>
        <v>N.A.</v>
      </c>
      <c r="Z876" s="292">
        <f t="shared" si="78"/>
        <v>320000000</v>
      </c>
      <c r="AA876" s="28" cm="1">
        <f t="array" aca="1" ref="AA876" ca="1">_xlfn.IFS(DK876&lt;$DK$4,1,AND(DK876&gt;=$DK$4,DK876&lt;=$AA$4),2,DK876&gt;$AA$4,3)</f>
        <v>3</v>
      </c>
      <c r="AB876" s="28">
        <v>0</v>
      </c>
      <c r="AC876" s="28" cm="1">
        <f t="array" aca="1" ref="AC876" ca="1">IF(AB876="PERCENTIL 30","",_xlfn.IFS(DK876&lt;$AC$4,1,DK876&gt;$AC$4,2))</f>
        <v>2</v>
      </c>
      <c r="AD876" s="28" t="str">
        <f>+IFERROR(VLOOKUP(_xlfn.TEXTJOIN("_", FALSE, C876:E876), BD_Perc!$A:$O, 15, FALSE),"Segmentación no encontrada o vehículo inactivo")</f>
        <v>PERCENTIL 30-70</v>
      </c>
      <c r="AE876" s="28" t="str" cm="1">
        <f t="array" ref="AE876">_xlfn.IFS(
    AD876 = "PERCENTIL 50",
    _xlfn.IFS(
        BD!DK876 &lt; VLOOKUP(_xlfn.TEXTJOIN("_", FALSE, C876:E876), BD_Perc!$A:$O, 11, FALSE), "Intervalo de precio 1",
        BD!DK876 &gt;= VLOOKUP(_xlfn.TEXTJOIN("_", FALSE, C876:E876), BD_Perc!$A:$O, 11, FALSE), "Intervalo de precio 2"
    ),
    AD876 = "PERCENTIL 30-70",
    _xlfn.IFS(
        BD!DK876 &lt; VLOOKUP(_xlfn.TEXTJOIN("_", FALSE, C876:E876), BD_Perc!$A:$O, 6, FALSE), "Intervalo de precio 1",
        BD!DK876 &lt; VLOOKUP(_xlfn.TEXTJOIN("_", FALSE, C876:E876), BD_Perc!$A:$O, 7, FALSE), "Intervalo de precio 2",
        BD!DK876 &gt;= VLOOKUP(_xlfn.TEXTJOIN("_", FALSE, C876:E876), BD_Perc!$A:$O, 7, FALSE), "Intervalo de precio 3"
    ),
    AD876="Segmentación no encontrada o vehículo inactivo","Segmentación no encontrada o vehículo inactivo"
)</f>
        <v>Intervalo de precio 3</v>
      </c>
      <c r="AF876" s="57" t="s">
        <v>2414</v>
      </c>
      <c r="AG876" s="35" t="b">
        <f t="shared" si="82"/>
        <v>1</v>
      </c>
      <c r="AH876" s="207">
        <v>0</v>
      </c>
      <c r="AI876" s="207">
        <v>5.0000000000000001E-3</v>
      </c>
      <c r="AJ876" s="207">
        <v>0.01</v>
      </c>
      <c r="AK876" s="207">
        <v>1.4999999999999999E-2</v>
      </c>
      <c r="AL876" s="207">
        <v>1.4999999999999999E-2</v>
      </c>
      <c r="AM876" s="207">
        <v>1.4999999999999999E-2</v>
      </c>
      <c r="AN876" s="28" t="s">
        <v>113</v>
      </c>
      <c r="AO876" s="28" t="s">
        <v>113</v>
      </c>
      <c r="AP876" s="28" t="s">
        <v>113</v>
      </c>
      <c r="AQ876" s="90">
        <v>0.05</v>
      </c>
      <c r="AR876" s="38">
        <v>0</v>
      </c>
      <c r="AS876" s="38">
        <v>0</v>
      </c>
      <c r="AT876" s="38">
        <v>0</v>
      </c>
      <c r="AU876" s="38">
        <v>0</v>
      </c>
      <c r="AV876" s="38">
        <v>0</v>
      </c>
      <c r="AW876" s="38">
        <v>0</v>
      </c>
      <c r="AX876" s="38">
        <v>0</v>
      </c>
      <c r="AY876" s="38">
        <v>0</v>
      </c>
      <c r="AZ876" s="38">
        <v>0</v>
      </c>
      <c r="BA876" s="38">
        <v>0</v>
      </c>
      <c r="BB876" s="38">
        <v>0</v>
      </c>
      <c r="BC876" s="38">
        <v>0</v>
      </c>
      <c r="BD876" s="38">
        <v>0</v>
      </c>
      <c r="BE876" s="38">
        <v>0</v>
      </c>
      <c r="BF876" s="38">
        <v>0</v>
      </c>
      <c r="BG876" s="38">
        <v>0</v>
      </c>
      <c r="BH876" s="38">
        <v>0</v>
      </c>
      <c r="BI876" s="38">
        <v>0</v>
      </c>
      <c r="BJ876" s="38">
        <v>0</v>
      </c>
      <c r="BK876" s="38">
        <v>0</v>
      </c>
      <c r="BL876" s="38">
        <v>0</v>
      </c>
      <c r="BM876" s="38">
        <v>0</v>
      </c>
      <c r="BN876" s="38">
        <v>0</v>
      </c>
      <c r="BO876" s="38">
        <v>0</v>
      </c>
      <c r="BP876" s="38">
        <v>0</v>
      </c>
      <c r="BQ876" s="38">
        <v>0</v>
      </c>
      <c r="BR876" s="38">
        <v>0</v>
      </c>
      <c r="BS876" s="38">
        <v>0</v>
      </c>
      <c r="BT876" s="38">
        <v>0</v>
      </c>
      <c r="BU876" s="38">
        <v>0</v>
      </c>
      <c r="BV876" s="38">
        <v>0</v>
      </c>
      <c r="BW876" s="38">
        <v>0</v>
      </c>
      <c r="BX876" s="38">
        <v>0</v>
      </c>
      <c r="BY876" s="38">
        <v>0</v>
      </c>
      <c r="BZ876" s="38">
        <v>0</v>
      </c>
      <c r="CA876" s="38">
        <v>0</v>
      </c>
      <c r="CB876" s="38">
        <v>0</v>
      </c>
      <c r="CC876" s="330">
        <v>0</v>
      </c>
      <c r="CD876" s="38">
        <v>0</v>
      </c>
      <c r="CE876" s="38">
        <v>0</v>
      </c>
      <c r="CF876" s="38">
        <v>0</v>
      </c>
      <c r="CG876" s="38">
        <v>0</v>
      </c>
      <c r="CH876" s="53" t="s">
        <v>107</v>
      </c>
      <c r="CI876" s="53" t="s">
        <v>107</v>
      </c>
      <c r="CJ876" s="53" t="s">
        <v>107</v>
      </c>
      <c r="CK876" s="53" t="s">
        <v>107</v>
      </c>
      <c r="CL876" s="53" t="s">
        <v>107</v>
      </c>
      <c r="CM876" s="53" t="s">
        <v>107</v>
      </c>
      <c r="CN876" s="53" t="s">
        <v>107</v>
      </c>
      <c r="CO876" s="42" t="s">
        <v>107</v>
      </c>
      <c r="CP876" s="53" t="s">
        <v>107</v>
      </c>
      <c r="CQ876" s="53" t="s">
        <v>107</v>
      </c>
      <c r="CR876" s="53" t="s">
        <v>107</v>
      </c>
      <c r="CS876" s="53" t="s">
        <v>107</v>
      </c>
      <c r="CT876" s="53" t="s">
        <v>107</v>
      </c>
      <c r="CU876" s="53" t="s">
        <v>107</v>
      </c>
      <c r="CV876" s="53" t="s">
        <v>114</v>
      </c>
      <c r="CW876" s="53" t="s">
        <v>114</v>
      </c>
      <c r="CX876" s="53" t="s">
        <v>114</v>
      </c>
      <c r="CY876" s="53" t="s">
        <v>114</v>
      </c>
      <c r="CZ876" s="53" t="s">
        <v>113</v>
      </c>
      <c r="DA876" s="53" t="s">
        <v>114</v>
      </c>
      <c r="DB876" s="53" t="s">
        <v>107</v>
      </c>
      <c r="DC876" s="53" t="s">
        <v>107</v>
      </c>
      <c r="DD876" s="332">
        <v>0</v>
      </c>
      <c r="DE876" s="43">
        <v>0</v>
      </c>
      <c r="DF876" s="390">
        <v>0</v>
      </c>
      <c r="DG876" s="310"/>
      <c r="DI876" s="279" t="str" cm="1">
        <f t="array" ref="DI876">+IF(AND(C876&lt;&gt;"Vehículos Eléctricos",C876&lt;&gt;"Vehículos Híbridos",AD876="PERCENTIL 50"),
     IF(VLOOKUP(_xlfn.TEXTJOIN("_",FALSE,C876:E876),BD_Perc!$A:$P,_xlfn.IFS(BD!AE876="Intervalo de precio 1",12,BD!AE876="Intervalo de precio 2",13),FALSE)&lt;=1,
     VLOOKUP(_xlfn.TEXTJOIN("_",FALSE,C876:E876),BD_Perc!$A:$P,16,FALSE),"Ok P50"),
     "Ok P30/70 ó Híbrido/Eléctrico")</f>
        <v>Ok P30/70 ó Híbrido/Eléctrico</v>
      </c>
      <c r="DJ876" s="279" t="str">
        <f t="shared" si="79"/>
        <v>Otros Tipos de Vehículos_Camión_Cabina Sencilla</v>
      </c>
      <c r="DK876" s="331">
        <f t="shared" si="83"/>
        <v>320000000</v>
      </c>
      <c r="DL876" s="326"/>
    </row>
    <row r="877" spans="1:116" ht="25.5">
      <c r="A877" s="28">
        <v>872</v>
      </c>
      <c r="B877" s="29" t="s">
        <v>266</v>
      </c>
      <c r="C877" s="29" t="s">
        <v>4</v>
      </c>
      <c r="D877" s="29" t="s">
        <v>1112</v>
      </c>
      <c r="E877" s="42" t="s">
        <v>1113</v>
      </c>
      <c r="F877" s="42" t="s">
        <v>107</v>
      </c>
      <c r="G877" s="172" t="s">
        <v>1830</v>
      </c>
      <c r="H877" s="172" t="s">
        <v>291</v>
      </c>
      <c r="I877" s="28">
        <v>9211039</v>
      </c>
      <c r="J877" s="28" t="s">
        <v>1831</v>
      </c>
      <c r="K877" s="31" t="s">
        <v>107</v>
      </c>
      <c r="L877" s="32">
        <v>275</v>
      </c>
      <c r="M877" s="33">
        <v>2</v>
      </c>
      <c r="N877" s="44">
        <v>330000000</v>
      </c>
      <c r="O877" s="34">
        <f>+IFERROR(VLOOKUP(I877,Precio_Fasecolda!A:C,3,FALSE),IFERROR(VLOOKUP(I877,Precio_Fasecolda!B:C,2,FALSE),N877))</f>
        <v>330000000</v>
      </c>
      <c r="P877" s="34">
        <f t="shared" si="80"/>
        <v>0</v>
      </c>
      <c r="Q877" s="33" t="s">
        <v>338</v>
      </c>
      <c r="R877" s="28" t="s">
        <v>2415</v>
      </c>
      <c r="S877" s="28" t="s">
        <v>360</v>
      </c>
      <c r="T877" s="33" t="s">
        <v>843</v>
      </c>
      <c r="U877" s="28">
        <v>17000</v>
      </c>
      <c r="V877" s="28">
        <v>17000</v>
      </c>
      <c r="W877" s="28">
        <v>11310</v>
      </c>
      <c r="X877" s="28" t="s">
        <v>1125</v>
      </c>
      <c r="Y877" s="28" t="str">
        <f t="shared" si="81"/>
        <v>N.A.</v>
      </c>
      <c r="Z877" s="292">
        <f t="shared" si="78"/>
        <v>330000000</v>
      </c>
      <c r="AA877" s="28" cm="1">
        <f t="array" aca="1" ref="AA877" ca="1">_xlfn.IFS(DK877&lt;$DK$4,1,AND(DK877&gt;=$DK$4,DK877&lt;=$AA$4),2,DK877&gt;$AA$4,3)</f>
        <v>3</v>
      </c>
      <c r="AB877" s="28">
        <v>0</v>
      </c>
      <c r="AC877" s="28" cm="1">
        <f t="array" aca="1" ref="AC877" ca="1">IF(AB877="PERCENTIL 30","",_xlfn.IFS(DK877&lt;$AC$4,1,DK877&gt;$AC$4,2))</f>
        <v>2</v>
      </c>
      <c r="AD877" s="28" t="str">
        <f>+IFERROR(VLOOKUP(_xlfn.TEXTJOIN("_", FALSE, C877:E877), BD_Perc!$A:$O, 15, FALSE),"Segmentación no encontrada o vehículo inactivo")</f>
        <v>PERCENTIL 30-70</v>
      </c>
      <c r="AE877" s="28" t="str" cm="1">
        <f t="array" ref="AE877">_xlfn.IFS(
    AD877 = "PERCENTIL 50",
    _xlfn.IFS(
        BD!DK877 &lt; VLOOKUP(_xlfn.TEXTJOIN("_", FALSE, C877:E877), BD_Perc!$A:$O, 11, FALSE), "Intervalo de precio 1",
        BD!DK877 &gt;= VLOOKUP(_xlfn.TEXTJOIN("_", FALSE, C877:E877), BD_Perc!$A:$O, 11, FALSE), "Intervalo de precio 2"
    ),
    AD877 = "PERCENTIL 30-70",
    _xlfn.IFS(
        BD!DK877 &lt; VLOOKUP(_xlfn.TEXTJOIN("_", FALSE, C877:E877), BD_Perc!$A:$O, 6, FALSE), "Intervalo de precio 1",
        BD!DK877 &lt; VLOOKUP(_xlfn.TEXTJOIN("_", FALSE, C877:E877), BD_Perc!$A:$O, 7, FALSE), "Intervalo de precio 2",
        BD!DK877 &gt;= VLOOKUP(_xlfn.TEXTJOIN("_", FALSE, C877:E877), BD_Perc!$A:$O, 7, FALSE), "Intervalo de precio 3"
    ),
    AD877="Segmentación no encontrada o vehículo inactivo","Segmentación no encontrada o vehículo inactivo"
)</f>
        <v>Intervalo de precio 3</v>
      </c>
      <c r="AF877" s="57" t="s">
        <v>2414</v>
      </c>
      <c r="AG877" s="35" t="b">
        <f t="shared" si="82"/>
        <v>1</v>
      </c>
      <c r="AH877" s="207">
        <v>0</v>
      </c>
      <c r="AI877" s="207">
        <v>5.0000000000000001E-3</v>
      </c>
      <c r="AJ877" s="207">
        <v>0.01</v>
      </c>
      <c r="AK877" s="207">
        <v>1.4999999999999999E-2</v>
      </c>
      <c r="AL877" s="207">
        <v>1.4999999999999999E-2</v>
      </c>
      <c r="AM877" s="207">
        <v>1.4999999999999999E-2</v>
      </c>
      <c r="AN877" s="28" t="s">
        <v>113</v>
      </c>
      <c r="AO877" s="28" t="s">
        <v>113</v>
      </c>
      <c r="AP877" s="28" t="s">
        <v>113</v>
      </c>
      <c r="AQ877" s="90">
        <v>0.05</v>
      </c>
      <c r="AR877" s="38">
        <v>0</v>
      </c>
      <c r="AS877" s="38">
        <v>0</v>
      </c>
      <c r="AT877" s="38">
        <v>0</v>
      </c>
      <c r="AU877" s="38">
        <v>0</v>
      </c>
      <c r="AV877" s="38">
        <v>0</v>
      </c>
      <c r="AW877" s="38">
        <v>0</v>
      </c>
      <c r="AX877" s="38">
        <v>0</v>
      </c>
      <c r="AY877" s="38">
        <v>0</v>
      </c>
      <c r="AZ877" s="38">
        <v>0</v>
      </c>
      <c r="BA877" s="38">
        <v>0</v>
      </c>
      <c r="BB877" s="38">
        <v>0</v>
      </c>
      <c r="BC877" s="38">
        <v>0</v>
      </c>
      <c r="BD877" s="38">
        <v>0</v>
      </c>
      <c r="BE877" s="38">
        <v>0</v>
      </c>
      <c r="BF877" s="38">
        <v>0</v>
      </c>
      <c r="BG877" s="38">
        <v>0</v>
      </c>
      <c r="BH877" s="38">
        <v>0</v>
      </c>
      <c r="BI877" s="38">
        <v>0</v>
      </c>
      <c r="BJ877" s="38">
        <v>0</v>
      </c>
      <c r="BK877" s="38">
        <v>0</v>
      </c>
      <c r="BL877" s="38">
        <v>0</v>
      </c>
      <c r="BM877" s="38">
        <v>0</v>
      </c>
      <c r="BN877" s="38">
        <v>0</v>
      </c>
      <c r="BO877" s="38">
        <v>0</v>
      </c>
      <c r="BP877" s="38">
        <v>0</v>
      </c>
      <c r="BQ877" s="38">
        <v>0</v>
      </c>
      <c r="BR877" s="38">
        <v>0</v>
      </c>
      <c r="BS877" s="38">
        <v>0</v>
      </c>
      <c r="BT877" s="38">
        <v>0</v>
      </c>
      <c r="BU877" s="38">
        <v>0</v>
      </c>
      <c r="BV877" s="38">
        <v>0</v>
      </c>
      <c r="BW877" s="38">
        <v>0</v>
      </c>
      <c r="BX877" s="38">
        <v>0</v>
      </c>
      <c r="BY877" s="38">
        <v>0</v>
      </c>
      <c r="BZ877" s="38">
        <v>0</v>
      </c>
      <c r="CA877" s="38">
        <v>0</v>
      </c>
      <c r="CB877" s="38">
        <v>0</v>
      </c>
      <c r="CC877" s="330">
        <v>0</v>
      </c>
      <c r="CD877" s="38">
        <v>0</v>
      </c>
      <c r="CE877" s="38">
        <v>0</v>
      </c>
      <c r="CF877" s="38">
        <v>0</v>
      </c>
      <c r="CG877" s="38">
        <v>0</v>
      </c>
      <c r="CH877" s="53" t="s">
        <v>107</v>
      </c>
      <c r="CI877" s="53" t="s">
        <v>107</v>
      </c>
      <c r="CJ877" s="53" t="s">
        <v>107</v>
      </c>
      <c r="CK877" s="53" t="s">
        <v>107</v>
      </c>
      <c r="CL877" s="53" t="s">
        <v>107</v>
      </c>
      <c r="CM877" s="53" t="s">
        <v>107</v>
      </c>
      <c r="CN877" s="53" t="s">
        <v>107</v>
      </c>
      <c r="CO877" s="42" t="s">
        <v>107</v>
      </c>
      <c r="CP877" s="53" t="s">
        <v>107</v>
      </c>
      <c r="CQ877" s="53" t="s">
        <v>107</v>
      </c>
      <c r="CR877" s="53" t="s">
        <v>107</v>
      </c>
      <c r="CS877" s="53" t="s">
        <v>107</v>
      </c>
      <c r="CT877" s="53" t="s">
        <v>107</v>
      </c>
      <c r="CU877" s="53" t="s">
        <v>107</v>
      </c>
      <c r="CV877" s="53" t="s">
        <v>114</v>
      </c>
      <c r="CW877" s="53" t="s">
        <v>114</v>
      </c>
      <c r="CX877" s="53" t="s">
        <v>114</v>
      </c>
      <c r="CY877" s="53" t="s">
        <v>114</v>
      </c>
      <c r="CZ877" s="53" t="s">
        <v>113</v>
      </c>
      <c r="DA877" s="53" t="s">
        <v>114</v>
      </c>
      <c r="DB877" s="53" t="s">
        <v>107</v>
      </c>
      <c r="DC877" s="53" t="s">
        <v>107</v>
      </c>
      <c r="DD877" s="332">
        <v>0</v>
      </c>
      <c r="DE877" s="43">
        <v>0</v>
      </c>
      <c r="DF877" s="390">
        <v>0</v>
      </c>
      <c r="DG877" s="310"/>
      <c r="DI877" s="279" t="str" cm="1">
        <f t="array" ref="DI877">+IF(AND(C877&lt;&gt;"Vehículos Eléctricos",C877&lt;&gt;"Vehículos Híbridos",AD877="PERCENTIL 50"),
     IF(VLOOKUP(_xlfn.TEXTJOIN("_",FALSE,C877:E877),BD_Perc!$A:$P,_xlfn.IFS(BD!AE877="Intervalo de precio 1",12,BD!AE877="Intervalo de precio 2",13),FALSE)&lt;=1,
     VLOOKUP(_xlfn.TEXTJOIN("_",FALSE,C877:E877),BD_Perc!$A:$P,16,FALSE),"Ok P50"),
     "Ok P30/70 ó Híbrido/Eléctrico")</f>
        <v>Ok P30/70 ó Híbrido/Eléctrico</v>
      </c>
      <c r="DJ877" s="279" t="str">
        <f t="shared" si="79"/>
        <v>Otros Tipos de Vehículos_Camión_Cabina Sencilla</v>
      </c>
      <c r="DK877" s="331">
        <f t="shared" si="83"/>
        <v>330000000</v>
      </c>
      <c r="DL877" s="326"/>
    </row>
    <row r="878" spans="1:116" ht="25.5">
      <c r="A878" s="28">
        <v>873</v>
      </c>
      <c r="B878" s="29" t="s">
        <v>266</v>
      </c>
      <c r="C878" s="29" t="s">
        <v>4</v>
      </c>
      <c r="D878" s="29" t="s">
        <v>1112</v>
      </c>
      <c r="E878" s="42" t="s">
        <v>1113</v>
      </c>
      <c r="F878" s="42" t="s">
        <v>107</v>
      </c>
      <c r="G878" s="172" t="s">
        <v>1832</v>
      </c>
      <c r="H878" s="172" t="s">
        <v>291</v>
      </c>
      <c r="I878" s="28">
        <v>9211042</v>
      </c>
      <c r="J878" s="28" t="s">
        <v>1833</v>
      </c>
      <c r="K878" s="31" t="s">
        <v>107</v>
      </c>
      <c r="L878" s="32">
        <v>275</v>
      </c>
      <c r="M878" s="33">
        <v>2</v>
      </c>
      <c r="N878" s="44">
        <v>286000000</v>
      </c>
      <c r="O878" s="34">
        <f>+IFERROR(VLOOKUP(I878,Precio_Fasecolda!A:C,3,FALSE),IFERROR(VLOOKUP(I878,Precio_Fasecolda!B:C,2,FALSE),N878))</f>
        <v>286000000</v>
      </c>
      <c r="P878" s="34">
        <f t="shared" si="80"/>
        <v>0</v>
      </c>
      <c r="Q878" s="33" t="s">
        <v>338</v>
      </c>
      <c r="R878" s="28" t="s">
        <v>130</v>
      </c>
      <c r="S878" s="28" t="s">
        <v>360</v>
      </c>
      <c r="T878" s="33" t="s">
        <v>843</v>
      </c>
      <c r="U878" s="28">
        <v>17000</v>
      </c>
      <c r="V878" s="28">
        <v>17000</v>
      </c>
      <c r="W878" s="28">
        <v>11310</v>
      </c>
      <c r="X878" s="28" t="s">
        <v>1125</v>
      </c>
      <c r="Y878" s="28" t="str">
        <f t="shared" si="81"/>
        <v>N.A.</v>
      </c>
      <c r="Z878" s="292">
        <f t="shared" si="78"/>
        <v>286000000</v>
      </c>
      <c r="AA878" s="28" cm="1">
        <f t="array" aca="1" ref="AA878" ca="1">_xlfn.IFS(DK878&lt;$DK$4,1,AND(DK878&gt;=$DK$4,DK878&lt;=$AA$4),2,DK878&gt;$AA$4,3)</f>
        <v>3</v>
      </c>
      <c r="AB878" s="28">
        <v>0</v>
      </c>
      <c r="AC878" s="28" cm="1">
        <f t="array" aca="1" ref="AC878" ca="1">IF(AB878="PERCENTIL 30","",_xlfn.IFS(DK878&lt;$AC$4,1,DK878&gt;$AC$4,2))</f>
        <v>2</v>
      </c>
      <c r="AD878" s="28" t="str">
        <f>+IFERROR(VLOOKUP(_xlfn.TEXTJOIN("_", FALSE, C878:E878), BD_Perc!$A:$O, 15, FALSE),"Segmentación no encontrada o vehículo inactivo")</f>
        <v>PERCENTIL 30-70</v>
      </c>
      <c r="AE878" s="28" t="str" cm="1">
        <f t="array" ref="AE878">_xlfn.IFS(
    AD878 = "PERCENTIL 50",
    _xlfn.IFS(
        BD!DK878 &lt; VLOOKUP(_xlfn.TEXTJOIN("_", FALSE, C878:E878), BD_Perc!$A:$O, 11, FALSE), "Intervalo de precio 1",
        BD!DK878 &gt;= VLOOKUP(_xlfn.TEXTJOIN("_", FALSE, C878:E878), BD_Perc!$A:$O, 11, FALSE), "Intervalo de precio 2"
    ),
    AD878 = "PERCENTIL 30-70",
    _xlfn.IFS(
        BD!DK878 &lt; VLOOKUP(_xlfn.TEXTJOIN("_", FALSE, C878:E878), BD_Perc!$A:$O, 6, FALSE), "Intervalo de precio 1",
        BD!DK878 &lt; VLOOKUP(_xlfn.TEXTJOIN("_", FALSE, C878:E878), BD_Perc!$A:$O, 7, FALSE), "Intervalo de precio 2",
        BD!DK878 &gt;= VLOOKUP(_xlfn.TEXTJOIN("_", FALSE, C878:E878), BD_Perc!$A:$O, 7, FALSE), "Intervalo de precio 3"
    ),
    AD878="Segmentación no encontrada o vehículo inactivo","Segmentación no encontrada o vehículo inactivo"
)</f>
        <v>Intervalo de precio 3</v>
      </c>
      <c r="AF878" s="57" t="s">
        <v>2414</v>
      </c>
      <c r="AG878" s="35" t="b">
        <f t="shared" si="82"/>
        <v>1</v>
      </c>
      <c r="AH878" s="207">
        <v>0</v>
      </c>
      <c r="AI878" s="207">
        <v>5.0000000000000001E-3</v>
      </c>
      <c r="AJ878" s="207">
        <v>0.01</v>
      </c>
      <c r="AK878" s="207">
        <v>1.4999999999999999E-2</v>
      </c>
      <c r="AL878" s="207">
        <v>1.4999999999999999E-2</v>
      </c>
      <c r="AM878" s="207">
        <v>1.4999999999999999E-2</v>
      </c>
      <c r="AN878" s="28" t="s">
        <v>113</v>
      </c>
      <c r="AO878" s="28" t="s">
        <v>113</v>
      </c>
      <c r="AP878" s="28" t="s">
        <v>113</v>
      </c>
      <c r="AQ878" s="90">
        <v>0.05</v>
      </c>
      <c r="AR878" s="38">
        <v>0</v>
      </c>
      <c r="AS878" s="38">
        <v>0</v>
      </c>
      <c r="AT878" s="38">
        <v>0</v>
      </c>
      <c r="AU878" s="38">
        <v>0</v>
      </c>
      <c r="AV878" s="38">
        <v>0</v>
      </c>
      <c r="AW878" s="38">
        <v>0</v>
      </c>
      <c r="AX878" s="38">
        <v>0</v>
      </c>
      <c r="AY878" s="38">
        <v>0</v>
      </c>
      <c r="AZ878" s="38">
        <v>0</v>
      </c>
      <c r="BA878" s="38">
        <v>0</v>
      </c>
      <c r="BB878" s="38">
        <v>0</v>
      </c>
      <c r="BC878" s="38">
        <v>0</v>
      </c>
      <c r="BD878" s="38">
        <v>0</v>
      </c>
      <c r="BE878" s="38">
        <v>0</v>
      </c>
      <c r="BF878" s="38">
        <v>0</v>
      </c>
      <c r="BG878" s="38">
        <v>0</v>
      </c>
      <c r="BH878" s="38">
        <v>0</v>
      </c>
      <c r="BI878" s="38">
        <v>0</v>
      </c>
      <c r="BJ878" s="38">
        <v>0</v>
      </c>
      <c r="BK878" s="38">
        <v>0</v>
      </c>
      <c r="BL878" s="38">
        <v>0</v>
      </c>
      <c r="BM878" s="38">
        <v>0</v>
      </c>
      <c r="BN878" s="38">
        <v>0</v>
      </c>
      <c r="BO878" s="38">
        <v>0</v>
      </c>
      <c r="BP878" s="38">
        <v>0</v>
      </c>
      <c r="BQ878" s="38">
        <v>0</v>
      </c>
      <c r="BR878" s="38">
        <v>0</v>
      </c>
      <c r="BS878" s="38">
        <v>0</v>
      </c>
      <c r="BT878" s="38">
        <v>0</v>
      </c>
      <c r="BU878" s="38">
        <v>0</v>
      </c>
      <c r="BV878" s="38">
        <v>0</v>
      </c>
      <c r="BW878" s="38">
        <v>0</v>
      </c>
      <c r="BX878" s="38">
        <v>0</v>
      </c>
      <c r="BY878" s="38">
        <v>0</v>
      </c>
      <c r="BZ878" s="38">
        <v>0</v>
      </c>
      <c r="CA878" s="38">
        <v>0</v>
      </c>
      <c r="CB878" s="38">
        <v>0</v>
      </c>
      <c r="CC878" s="330">
        <v>0</v>
      </c>
      <c r="CD878" s="38">
        <v>0</v>
      </c>
      <c r="CE878" s="38">
        <v>0</v>
      </c>
      <c r="CF878" s="38">
        <v>0</v>
      </c>
      <c r="CG878" s="38">
        <v>0</v>
      </c>
      <c r="CH878" s="53" t="s">
        <v>107</v>
      </c>
      <c r="CI878" s="53" t="s">
        <v>107</v>
      </c>
      <c r="CJ878" s="53" t="s">
        <v>107</v>
      </c>
      <c r="CK878" s="53" t="s">
        <v>107</v>
      </c>
      <c r="CL878" s="53" t="s">
        <v>107</v>
      </c>
      <c r="CM878" s="53" t="s">
        <v>107</v>
      </c>
      <c r="CN878" s="53" t="s">
        <v>107</v>
      </c>
      <c r="CO878" s="42" t="s">
        <v>107</v>
      </c>
      <c r="CP878" s="53" t="s">
        <v>107</v>
      </c>
      <c r="CQ878" s="53" t="s">
        <v>107</v>
      </c>
      <c r="CR878" s="53" t="s">
        <v>107</v>
      </c>
      <c r="CS878" s="53" t="s">
        <v>107</v>
      </c>
      <c r="CT878" s="53" t="s">
        <v>107</v>
      </c>
      <c r="CU878" s="53" t="s">
        <v>107</v>
      </c>
      <c r="CV878" s="53" t="s">
        <v>114</v>
      </c>
      <c r="CW878" s="53" t="s">
        <v>114</v>
      </c>
      <c r="CX878" s="53" t="s">
        <v>114</v>
      </c>
      <c r="CY878" s="53" t="s">
        <v>114</v>
      </c>
      <c r="CZ878" s="53" t="s">
        <v>113</v>
      </c>
      <c r="DA878" s="53" t="s">
        <v>114</v>
      </c>
      <c r="DB878" s="53" t="s">
        <v>107</v>
      </c>
      <c r="DC878" s="53" t="s">
        <v>107</v>
      </c>
      <c r="DD878" s="332">
        <v>0</v>
      </c>
      <c r="DE878" s="43">
        <v>0</v>
      </c>
      <c r="DF878" s="390">
        <v>0</v>
      </c>
      <c r="DG878" s="310"/>
      <c r="DI878" s="279" t="str" cm="1">
        <f t="array" ref="DI878">+IF(AND(C878&lt;&gt;"Vehículos Eléctricos",C878&lt;&gt;"Vehículos Híbridos",AD878="PERCENTIL 50"),
     IF(VLOOKUP(_xlfn.TEXTJOIN("_",FALSE,C878:E878),BD_Perc!$A:$P,_xlfn.IFS(BD!AE878="Intervalo de precio 1",12,BD!AE878="Intervalo de precio 2",13),FALSE)&lt;=1,
     VLOOKUP(_xlfn.TEXTJOIN("_",FALSE,C878:E878),BD_Perc!$A:$P,16,FALSE),"Ok P50"),
     "Ok P30/70 ó Híbrido/Eléctrico")</f>
        <v>Ok P30/70 ó Híbrido/Eléctrico</v>
      </c>
      <c r="DJ878" s="279" t="str">
        <f t="shared" si="79"/>
        <v>Otros Tipos de Vehículos_Camión_Cabina Sencilla</v>
      </c>
      <c r="DK878" s="331">
        <f t="shared" si="83"/>
        <v>286000000</v>
      </c>
      <c r="DL878" s="326"/>
    </row>
    <row r="879" spans="1:116" ht="25.5">
      <c r="A879" s="28">
        <v>874</v>
      </c>
      <c r="B879" s="29" t="s">
        <v>266</v>
      </c>
      <c r="C879" s="29" t="s">
        <v>4</v>
      </c>
      <c r="D879" s="29" t="s">
        <v>1112</v>
      </c>
      <c r="E879" s="42" t="s">
        <v>1113</v>
      </c>
      <c r="F879" s="42" t="s">
        <v>107</v>
      </c>
      <c r="G879" s="172" t="s">
        <v>1834</v>
      </c>
      <c r="H879" s="172" t="s">
        <v>291</v>
      </c>
      <c r="I879" s="28">
        <v>9211044</v>
      </c>
      <c r="J879" s="28" t="s">
        <v>1835</v>
      </c>
      <c r="K879" s="31" t="s">
        <v>107</v>
      </c>
      <c r="L879" s="32">
        <v>360</v>
      </c>
      <c r="M879" s="33">
        <v>2</v>
      </c>
      <c r="N879" s="44">
        <v>539000000</v>
      </c>
      <c r="O879" s="34">
        <f>+IFERROR(VLOOKUP(I879,Precio_Fasecolda!A:C,3,FALSE),IFERROR(VLOOKUP(I879,Precio_Fasecolda!B:C,2,FALSE),N879))</f>
        <v>539000000</v>
      </c>
      <c r="P879" s="34">
        <f t="shared" si="80"/>
        <v>0</v>
      </c>
      <c r="Q879" s="33" t="s">
        <v>338</v>
      </c>
      <c r="R879" s="28" t="s">
        <v>130</v>
      </c>
      <c r="S879" s="28" t="s">
        <v>360</v>
      </c>
      <c r="T879" s="33" t="s">
        <v>843</v>
      </c>
      <c r="U879" s="28">
        <v>40500</v>
      </c>
      <c r="V879" s="28">
        <v>40500</v>
      </c>
      <c r="W879" s="28">
        <v>34090</v>
      </c>
      <c r="X879" s="28" t="s">
        <v>1198</v>
      </c>
      <c r="Y879" s="28" t="str">
        <f t="shared" si="81"/>
        <v>N.A.</v>
      </c>
      <c r="Z879" s="292">
        <f t="shared" si="78"/>
        <v>539000000</v>
      </c>
      <c r="AA879" s="28" cm="1">
        <f t="array" aca="1" ref="AA879" ca="1">_xlfn.IFS(DK879&lt;$DK$4,1,AND(DK879&gt;=$DK$4,DK879&lt;=$AA$4),2,DK879&gt;$AA$4,3)</f>
        <v>3</v>
      </c>
      <c r="AB879" s="28">
        <v>0</v>
      </c>
      <c r="AC879" s="28" cm="1">
        <f t="array" aca="1" ref="AC879" ca="1">IF(AB879="PERCENTIL 30","",_xlfn.IFS(DK879&lt;$AC$4,1,DK879&gt;$AC$4,2))</f>
        <v>2</v>
      </c>
      <c r="AD879" s="28" t="str">
        <f>+IFERROR(VLOOKUP(_xlfn.TEXTJOIN("_", FALSE, C879:E879), BD_Perc!$A:$O, 15, FALSE),"Segmentación no encontrada o vehículo inactivo")</f>
        <v>PERCENTIL 30-70</v>
      </c>
      <c r="AE879" s="28" t="str" cm="1">
        <f t="array" ref="AE879">_xlfn.IFS(
    AD879 = "PERCENTIL 50",
    _xlfn.IFS(
        BD!DK879 &lt; VLOOKUP(_xlfn.TEXTJOIN("_", FALSE, C879:E879), BD_Perc!$A:$O, 11, FALSE), "Intervalo de precio 1",
        BD!DK879 &gt;= VLOOKUP(_xlfn.TEXTJOIN("_", FALSE, C879:E879), BD_Perc!$A:$O, 11, FALSE), "Intervalo de precio 2"
    ),
    AD879 = "PERCENTIL 30-70",
    _xlfn.IFS(
        BD!DK879 &lt; VLOOKUP(_xlfn.TEXTJOIN("_", FALSE, C879:E879), BD_Perc!$A:$O, 6, FALSE), "Intervalo de precio 1",
        BD!DK879 &lt; VLOOKUP(_xlfn.TEXTJOIN("_", FALSE, C879:E879), BD_Perc!$A:$O, 7, FALSE), "Intervalo de precio 2",
        BD!DK879 &gt;= VLOOKUP(_xlfn.TEXTJOIN("_", FALSE, C879:E879), BD_Perc!$A:$O, 7, FALSE), "Intervalo de precio 3"
    ),
    AD879="Segmentación no encontrada o vehículo inactivo","Segmentación no encontrada o vehículo inactivo"
)</f>
        <v>Intervalo de precio 3</v>
      </c>
      <c r="AF879" s="57" t="s">
        <v>2414</v>
      </c>
      <c r="AG879" s="35" t="b">
        <f t="shared" si="82"/>
        <v>1</v>
      </c>
      <c r="AH879" s="207">
        <v>0</v>
      </c>
      <c r="AI879" s="207">
        <v>5.0000000000000001E-3</v>
      </c>
      <c r="AJ879" s="207">
        <v>0.01</v>
      </c>
      <c r="AK879" s="207">
        <v>1.4999999999999999E-2</v>
      </c>
      <c r="AL879" s="207">
        <v>1.4999999999999999E-2</v>
      </c>
      <c r="AM879" s="207">
        <v>1.4999999999999999E-2</v>
      </c>
      <c r="AN879" s="28" t="s">
        <v>113</v>
      </c>
      <c r="AO879" s="28" t="s">
        <v>113</v>
      </c>
      <c r="AP879" s="28" t="s">
        <v>113</v>
      </c>
      <c r="AQ879" s="90">
        <v>0.05</v>
      </c>
      <c r="AR879" s="38">
        <v>0</v>
      </c>
      <c r="AS879" s="38">
        <v>0</v>
      </c>
      <c r="AT879" s="38">
        <v>0</v>
      </c>
      <c r="AU879" s="38">
        <v>0</v>
      </c>
      <c r="AV879" s="38">
        <v>0</v>
      </c>
      <c r="AW879" s="38">
        <v>0</v>
      </c>
      <c r="AX879" s="38">
        <v>0</v>
      </c>
      <c r="AY879" s="38">
        <v>0</v>
      </c>
      <c r="AZ879" s="38">
        <v>0</v>
      </c>
      <c r="BA879" s="38">
        <v>0</v>
      </c>
      <c r="BB879" s="38">
        <v>0</v>
      </c>
      <c r="BC879" s="38">
        <v>0</v>
      </c>
      <c r="BD879" s="38">
        <v>0</v>
      </c>
      <c r="BE879" s="38">
        <v>0</v>
      </c>
      <c r="BF879" s="38">
        <v>0</v>
      </c>
      <c r="BG879" s="38">
        <v>0</v>
      </c>
      <c r="BH879" s="38">
        <v>0</v>
      </c>
      <c r="BI879" s="38">
        <v>0</v>
      </c>
      <c r="BJ879" s="38">
        <v>0</v>
      </c>
      <c r="BK879" s="38">
        <v>0</v>
      </c>
      <c r="BL879" s="38">
        <v>0</v>
      </c>
      <c r="BM879" s="38">
        <v>0</v>
      </c>
      <c r="BN879" s="38">
        <v>0</v>
      </c>
      <c r="BO879" s="38">
        <v>0</v>
      </c>
      <c r="BP879" s="38">
        <v>0</v>
      </c>
      <c r="BQ879" s="38">
        <v>0</v>
      </c>
      <c r="BR879" s="38">
        <v>0</v>
      </c>
      <c r="BS879" s="38">
        <v>0</v>
      </c>
      <c r="BT879" s="38">
        <v>0</v>
      </c>
      <c r="BU879" s="38">
        <v>0</v>
      </c>
      <c r="BV879" s="38">
        <v>0</v>
      </c>
      <c r="BW879" s="38">
        <v>0</v>
      </c>
      <c r="BX879" s="38">
        <v>0</v>
      </c>
      <c r="BY879" s="38">
        <v>0</v>
      </c>
      <c r="BZ879" s="38">
        <v>0</v>
      </c>
      <c r="CA879" s="38">
        <v>0</v>
      </c>
      <c r="CB879" s="38">
        <v>0</v>
      </c>
      <c r="CC879" s="330">
        <v>0</v>
      </c>
      <c r="CD879" s="38">
        <v>0</v>
      </c>
      <c r="CE879" s="38">
        <v>0</v>
      </c>
      <c r="CF879" s="38">
        <v>0</v>
      </c>
      <c r="CG879" s="38">
        <v>0</v>
      </c>
      <c r="CH879" s="53" t="s">
        <v>107</v>
      </c>
      <c r="CI879" s="53" t="s">
        <v>107</v>
      </c>
      <c r="CJ879" s="53" t="s">
        <v>107</v>
      </c>
      <c r="CK879" s="53" t="s">
        <v>107</v>
      </c>
      <c r="CL879" s="53" t="s">
        <v>107</v>
      </c>
      <c r="CM879" s="53" t="s">
        <v>107</v>
      </c>
      <c r="CN879" s="53" t="s">
        <v>107</v>
      </c>
      <c r="CO879" s="53" t="s">
        <v>107</v>
      </c>
      <c r="CP879" s="53" t="s">
        <v>107</v>
      </c>
      <c r="CQ879" s="53" t="s">
        <v>107</v>
      </c>
      <c r="CR879" s="53" t="s">
        <v>107</v>
      </c>
      <c r="CS879" s="53" t="s">
        <v>107</v>
      </c>
      <c r="CT879" s="53" t="s">
        <v>107</v>
      </c>
      <c r="CU879" s="53" t="s">
        <v>107</v>
      </c>
      <c r="CV879" s="53" t="s">
        <v>107</v>
      </c>
      <c r="CW879" s="53" t="s">
        <v>107</v>
      </c>
      <c r="CX879" s="53" t="s">
        <v>107</v>
      </c>
      <c r="CY879" s="53" t="s">
        <v>107</v>
      </c>
      <c r="CZ879" s="53" t="s">
        <v>107</v>
      </c>
      <c r="DA879" s="53" t="s">
        <v>107</v>
      </c>
      <c r="DB879" s="53" t="s">
        <v>107</v>
      </c>
      <c r="DC879" s="53" t="s">
        <v>107</v>
      </c>
      <c r="DD879" s="332">
        <v>0</v>
      </c>
      <c r="DE879" s="43">
        <v>0</v>
      </c>
      <c r="DF879" s="390">
        <v>0</v>
      </c>
      <c r="DG879" s="310"/>
      <c r="DI879" s="279" t="str" cm="1">
        <f t="array" ref="DI879">+IF(AND(C879&lt;&gt;"Vehículos Eléctricos",C879&lt;&gt;"Vehículos Híbridos",AD879="PERCENTIL 50"),
     IF(VLOOKUP(_xlfn.TEXTJOIN("_",FALSE,C879:E879),BD_Perc!$A:$P,_xlfn.IFS(BD!AE879="Intervalo de precio 1",12,BD!AE879="Intervalo de precio 2",13),FALSE)&lt;=1,
     VLOOKUP(_xlfn.TEXTJOIN("_",FALSE,C879:E879),BD_Perc!$A:$P,16,FALSE),"Ok P50"),
     "Ok P30/70 ó Híbrido/Eléctrico")</f>
        <v>Ok P30/70 ó Híbrido/Eléctrico</v>
      </c>
      <c r="DJ879" s="279" t="str">
        <f t="shared" si="79"/>
        <v>Otros Tipos de Vehículos_Camión_Cabina Sencilla</v>
      </c>
      <c r="DK879" s="331">
        <f t="shared" si="83"/>
        <v>539000000</v>
      </c>
      <c r="DL879" s="326"/>
    </row>
    <row r="880" spans="1:116" ht="25.5">
      <c r="A880" s="28">
        <v>875</v>
      </c>
      <c r="B880" s="29" t="s">
        <v>266</v>
      </c>
      <c r="C880" s="29" t="s">
        <v>4</v>
      </c>
      <c r="D880" s="29" t="s">
        <v>1112</v>
      </c>
      <c r="E880" s="42" t="s">
        <v>1113</v>
      </c>
      <c r="F880" s="42" t="s">
        <v>107</v>
      </c>
      <c r="G880" s="172" t="s">
        <v>1836</v>
      </c>
      <c r="H880" s="172" t="s">
        <v>291</v>
      </c>
      <c r="I880" s="28">
        <v>9211026</v>
      </c>
      <c r="J880" s="28" t="s">
        <v>1837</v>
      </c>
      <c r="K880" s="31" t="s">
        <v>107</v>
      </c>
      <c r="L880" s="32">
        <v>330</v>
      </c>
      <c r="M880" s="33">
        <v>2</v>
      </c>
      <c r="N880" s="44">
        <v>533000000</v>
      </c>
      <c r="O880" s="34">
        <f>+IFERROR(VLOOKUP(I880,Precio_Fasecolda!A:C,3,FALSE),IFERROR(VLOOKUP(I880,Precio_Fasecolda!B:C,2,FALSE),N880))</f>
        <v>533000000</v>
      </c>
      <c r="P880" s="34">
        <f t="shared" si="80"/>
        <v>0</v>
      </c>
      <c r="Q880" s="33" t="s">
        <v>1838</v>
      </c>
      <c r="R880" s="28" t="s">
        <v>2415</v>
      </c>
      <c r="S880" s="28" t="s">
        <v>360</v>
      </c>
      <c r="T880" s="33" t="s">
        <v>1129</v>
      </c>
      <c r="U880" s="28">
        <v>28000</v>
      </c>
      <c r="V880" s="28">
        <v>28000</v>
      </c>
      <c r="W880" s="28">
        <v>19710</v>
      </c>
      <c r="X880" s="28" t="s">
        <v>1125</v>
      </c>
      <c r="Y880" s="28" t="str">
        <f t="shared" si="81"/>
        <v>N.A.</v>
      </c>
      <c r="Z880" s="292">
        <f t="shared" si="78"/>
        <v>533000000</v>
      </c>
      <c r="AA880" s="28" cm="1">
        <f t="array" aca="1" ref="AA880" ca="1">_xlfn.IFS(DK880&lt;$DK$4,1,AND(DK880&gt;=$DK$4,DK880&lt;=$AA$4),2,DK880&gt;$AA$4,3)</f>
        <v>3</v>
      </c>
      <c r="AB880" s="28">
        <v>0</v>
      </c>
      <c r="AC880" s="28" cm="1">
        <f t="array" aca="1" ref="AC880" ca="1">IF(AB880="PERCENTIL 30","",_xlfn.IFS(DK880&lt;$AC$4,1,DK880&gt;$AC$4,2))</f>
        <v>2</v>
      </c>
      <c r="AD880" s="28" t="str">
        <f>+IFERROR(VLOOKUP(_xlfn.TEXTJOIN("_", FALSE, C880:E880), BD_Perc!$A:$O, 15, FALSE),"Segmentación no encontrada o vehículo inactivo")</f>
        <v>PERCENTIL 30-70</v>
      </c>
      <c r="AE880" s="28" t="str" cm="1">
        <f t="array" ref="AE880">_xlfn.IFS(
    AD880 = "PERCENTIL 50",
    _xlfn.IFS(
        BD!DK880 &lt; VLOOKUP(_xlfn.TEXTJOIN("_", FALSE, C880:E880), BD_Perc!$A:$O, 11, FALSE), "Intervalo de precio 1",
        BD!DK880 &gt;= VLOOKUP(_xlfn.TEXTJOIN("_", FALSE, C880:E880), BD_Perc!$A:$O, 11, FALSE), "Intervalo de precio 2"
    ),
    AD880 = "PERCENTIL 30-70",
    _xlfn.IFS(
        BD!DK880 &lt; VLOOKUP(_xlfn.TEXTJOIN("_", FALSE, C880:E880), BD_Perc!$A:$O, 6, FALSE), "Intervalo de precio 1",
        BD!DK880 &lt; VLOOKUP(_xlfn.TEXTJOIN("_", FALSE, C880:E880), BD_Perc!$A:$O, 7, FALSE), "Intervalo de precio 2",
        BD!DK880 &gt;= VLOOKUP(_xlfn.TEXTJOIN("_", FALSE, C880:E880), BD_Perc!$A:$O, 7, FALSE), "Intervalo de precio 3"
    ),
    AD880="Segmentación no encontrada o vehículo inactivo","Segmentación no encontrada o vehículo inactivo"
)</f>
        <v>Intervalo de precio 3</v>
      </c>
      <c r="AF880" s="57" t="s">
        <v>2414</v>
      </c>
      <c r="AG880" s="35" t="b">
        <f t="shared" si="82"/>
        <v>1</v>
      </c>
      <c r="AH880" s="207">
        <v>0</v>
      </c>
      <c r="AI880" s="207">
        <v>5.0000000000000001E-3</v>
      </c>
      <c r="AJ880" s="207">
        <v>0.01</v>
      </c>
      <c r="AK880" s="207">
        <v>1.4999999999999999E-2</v>
      </c>
      <c r="AL880" s="207">
        <v>1.4999999999999999E-2</v>
      </c>
      <c r="AM880" s="207">
        <v>1.4999999999999999E-2</v>
      </c>
      <c r="AN880" s="28" t="s">
        <v>113</v>
      </c>
      <c r="AO880" s="28" t="s">
        <v>113</v>
      </c>
      <c r="AP880" s="28" t="s">
        <v>113</v>
      </c>
      <c r="AQ880" s="90">
        <v>0.05</v>
      </c>
      <c r="AR880" s="38">
        <v>0</v>
      </c>
      <c r="AS880" s="38">
        <v>0</v>
      </c>
      <c r="AT880" s="38">
        <v>0</v>
      </c>
      <c r="AU880" s="38">
        <v>0</v>
      </c>
      <c r="AV880" s="38">
        <v>0</v>
      </c>
      <c r="AW880" s="38">
        <v>0</v>
      </c>
      <c r="AX880" s="38">
        <v>0</v>
      </c>
      <c r="AY880" s="38">
        <v>0</v>
      </c>
      <c r="AZ880" s="38">
        <v>0</v>
      </c>
      <c r="BA880" s="38">
        <v>0</v>
      </c>
      <c r="BB880" s="38">
        <v>0</v>
      </c>
      <c r="BC880" s="38">
        <v>0</v>
      </c>
      <c r="BD880" s="38">
        <v>0</v>
      </c>
      <c r="BE880" s="38">
        <v>0</v>
      </c>
      <c r="BF880" s="38">
        <v>0</v>
      </c>
      <c r="BG880" s="38">
        <v>0</v>
      </c>
      <c r="BH880" s="38">
        <v>0</v>
      </c>
      <c r="BI880" s="38">
        <v>0</v>
      </c>
      <c r="BJ880" s="38">
        <v>0</v>
      </c>
      <c r="BK880" s="38">
        <v>0</v>
      </c>
      <c r="BL880" s="38">
        <v>0</v>
      </c>
      <c r="BM880" s="38">
        <v>0</v>
      </c>
      <c r="BN880" s="38">
        <v>0</v>
      </c>
      <c r="BO880" s="38">
        <v>0</v>
      </c>
      <c r="BP880" s="38">
        <v>0</v>
      </c>
      <c r="BQ880" s="38">
        <v>0</v>
      </c>
      <c r="BR880" s="38">
        <v>0</v>
      </c>
      <c r="BS880" s="38">
        <v>0</v>
      </c>
      <c r="BT880" s="38">
        <v>0</v>
      </c>
      <c r="BU880" s="38">
        <v>0</v>
      </c>
      <c r="BV880" s="38">
        <v>0</v>
      </c>
      <c r="BW880" s="38">
        <v>0</v>
      </c>
      <c r="BX880" s="38">
        <v>0</v>
      </c>
      <c r="BY880" s="38">
        <v>0</v>
      </c>
      <c r="BZ880" s="38">
        <v>0</v>
      </c>
      <c r="CA880" s="38">
        <v>0</v>
      </c>
      <c r="CB880" s="38">
        <v>0</v>
      </c>
      <c r="CC880" s="330">
        <v>0</v>
      </c>
      <c r="CD880" s="38">
        <v>0</v>
      </c>
      <c r="CE880" s="38">
        <v>0</v>
      </c>
      <c r="CF880" s="38">
        <v>0</v>
      </c>
      <c r="CG880" s="38">
        <v>0</v>
      </c>
      <c r="CH880" s="53" t="s">
        <v>107</v>
      </c>
      <c r="CI880" s="53" t="s">
        <v>107</v>
      </c>
      <c r="CJ880" s="53" t="s">
        <v>107</v>
      </c>
      <c r="CK880" s="53" t="s">
        <v>107</v>
      </c>
      <c r="CL880" s="53" t="s">
        <v>107</v>
      </c>
      <c r="CM880" s="53" t="s">
        <v>107</v>
      </c>
      <c r="CN880" s="53" t="s">
        <v>107</v>
      </c>
      <c r="CO880" s="53" t="s">
        <v>107</v>
      </c>
      <c r="CP880" s="53" t="s">
        <v>107</v>
      </c>
      <c r="CQ880" s="53" t="s">
        <v>107</v>
      </c>
      <c r="CR880" s="53" t="s">
        <v>107</v>
      </c>
      <c r="CS880" s="53" t="s">
        <v>107</v>
      </c>
      <c r="CT880" s="53" t="s">
        <v>107</v>
      </c>
      <c r="CU880" s="53" t="s">
        <v>107</v>
      </c>
      <c r="CV880" s="53" t="s">
        <v>107</v>
      </c>
      <c r="CW880" s="53" t="s">
        <v>107</v>
      </c>
      <c r="CX880" s="53" t="s">
        <v>107</v>
      </c>
      <c r="CY880" s="53" t="s">
        <v>107</v>
      </c>
      <c r="CZ880" s="53" t="s">
        <v>107</v>
      </c>
      <c r="DA880" s="53" t="s">
        <v>107</v>
      </c>
      <c r="DB880" s="53" t="s">
        <v>107</v>
      </c>
      <c r="DC880" s="53" t="s">
        <v>107</v>
      </c>
      <c r="DD880" s="332">
        <v>0</v>
      </c>
      <c r="DE880" s="43">
        <v>0</v>
      </c>
      <c r="DF880" s="390">
        <v>0</v>
      </c>
      <c r="DG880" s="310"/>
      <c r="DI880" s="279" t="str" cm="1">
        <f t="array" ref="DI880">+IF(AND(C880&lt;&gt;"Vehículos Eléctricos",C880&lt;&gt;"Vehículos Híbridos",AD880="PERCENTIL 50"),
     IF(VLOOKUP(_xlfn.TEXTJOIN("_",FALSE,C880:E880),BD_Perc!$A:$P,_xlfn.IFS(BD!AE880="Intervalo de precio 1",12,BD!AE880="Intervalo de precio 2",13),FALSE)&lt;=1,
     VLOOKUP(_xlfn.TEXTJOIN("_",FALSE,C880:E880),BD_Perc!$A:$P,16,FALSE),"Ok P50"),
     "Ok P30/70 ó Híbrido/Eléctrico")</f>
        <v>Ok P30/70 ó Híbrido/Eléctrico</v>
      </c>
      <c r="DJ880" s="279" t="str">
        <f t="shared" si="79"/>
        <v>Otros Tipos de Vehículos_Camión_Cabina Sencilla</v>
      </c>
      <c r="DK880" s="331">
        <f t="shared" si="83"/>
        <v>533000000</v>
      </c>
      <c r="DL880" s="326"/>
    </row>
    <row r="881" spans="1:116" ht="25.5">
      <c r="A881" s="28">
        <v>876</v>
      </c>
      <c r="B881" s="29" t="s">
        <v>266</v>
      </c>
      <c r="C881" s="29" t="s">
        <v>4</v>
      </c>
      <c r="D881" s="29" t="s">
        <v>1112</v>
      </c>
      <c r="E881" s="42" t="s">
        <v>1113</v>
      </c>
      <c r="F881" s="42" t="s">
        <v>107</v>
      </c>
      <c r="G881" s="172" t="s">
        <v>1839</v>
      </c>
      <c r="H881" s="172" t="s">
        <v>291</v>
      </c>
      <c r="I881" s="28">
        <v>9211027</v>
      </c>
      <c r="J881" s="28" t="s">
        <v>1840</v>
      </c>
      <c r="K881" s="31" t="s">
        <v>107</v>
      </c>
      <c r="L881" s="32">
        <v>330</v>
      </c>
      <c r="M881" s="33">
        <v>2</v>
      </c>
      <c r="N881" s="44">
        <v>548000000</v>
      </c>
      <c r="O881" s="34">
        <f>+IFERROR(VLOOKUP(I881,Precio_Fasecolda!A:C,3,FALSE),IFERROR(VLOOKUP(I881,Precio_Fasecolda!B:C,2,FALSE),N881))</f>
        <v>548000000</v>
      </c>
      <c r="P881" s="34">
        <f t="shared" si="80"/>
        <v>0</v>
      </c>
      <c r="Q881" s="33" t="s">
        <v>1838</v>
      </c>
      <c r="R881" s="28" t="s">
        <v>2415</v>
      </c>
      <c r="S881" s="28" t="s">
        <v>360</v>
      </c>
      <c r="T881" s="33" t="s">
        <v>1129</v>
      </c>
      <c r="U881" s="28">
        <v>28000</v>
      </c>
      <c r="V881" s="28">
        <v>28000</v>
      </c>
      <c r="W881" s="28">
        <v>19710</v>
      </c>
      <c r="X881" s="28" t="s">
        <v>1125</v>
      </c>
      <c r="Y881" s="28" t="str">
        <f t="shared" si="81"/>
        <v>N.A.</v>
      </c>
      <c r="Z881" s="292">
        <f t="shared" si="78"/>
        <v>548000000</v>
      </c>
      <c r="AA881" s="28" cm="1">
        <f t="array" aca="1" ref="AA881" ca="1">_xlfn.IFS(DK881&lt;$DK$4,1,AND(DK881&gt;=$DK$4,DK881&lt;=$AA$4),2,DK881&gt;$AA$4,3)</f>
        <v>3</v>
      </c>
      <c r="AB881" s="28">
        <v>0</v>
      </c>
      <c r="AC881" s="28" cm="1">
        <f t="array" aca="1" ref="AC881" ca="1">IF(AB881="PERCENTIL 30","",_xlfn.IFS(DK881&lt;$AC$4,1,DK881&gt;$AC$4,2))</f>
        <v>2</v>
      </c>
      <c r="AD881" s="28" t="str">
        <f>+IFERROR(VLOOKUP(_xlfn.TEXTJOIN("_", FALSE, C881:E881), BD_Perc!$A:$O, 15, FALSE),"Segmentación no encontrada o vehículo inactivo")</f>
        <v>PERCENTIL 30-70</v>
      </c>
      <c r="AE881" s="28" t="str" cm="1">
        <f t="array" ref="AE881">_xlfn.IFS(
    AD881 = "PERCENTIL 50",
    _xlfn.IFS(
        BD!DK881 &lt; VLOOKUP(_xlfn.TEXTJOIN("_", FALSE, C881:E881), BD_Perc!$A:$O, 11, FALSE), "Intervalo de precio 1",
        BD!DK881 &gt;= VLOOKUP(_xlfn.TEXTJOIN("_", FALSE, C881:E881), BD_Perc!$A:$O, 11, FALSE), "Intervalo de precio 2"
    ),
    AD881 = "PERCENTIL 30-70",
    _xlfn.IFS(
        BD!DK881 &lt; VLOOKUP(_xlfn.TEXTJOIN("_", FALSE, C881:E881), BD_Perc!$A:$O, 6, FALSE), "Intervalo de precio 1",
        BD!DK881 &lt; VLOOKUP(_xlfn.TEXTJOIN("_", FALSE, C881:E881), BD_Perc!$A:$O, 7, FALSE), "Intervalo de precio 2",
        BD!DK881 &gt;= VLOOKUP(_xlfn.TEXTJOIN("_", FALSE, C881:E881), BD_Perc!$A:$O, 7, FALSE), "Intervalo de precio 3"
    ),
    AD881="Segmentación no encontrada o vehículo inactivo","Segmentación no encontrada o vehículo inactivo"
)</f>
        <v>Intervalo de precio 3</v>
      </c>
      <c r="AF881" s="57" t="s">
        <v>2414</v>
      </c>
      <c r="AG881" s="35" t="b">
        <f t="shared" si="82"/>
        <v>1</v>
      </c>
      <c r="AH881" s="207">
        <v>0</v>
      </c>
      <c r="AI881" s="207">
        <v>5.0000000000000001E-3</v>
      </c>
      <c r="AJ881" s="207">
        <v>0.01</v>
      </c>
      <c r="AK881" s="207">
        <v>1.4999999999999999E-2</v>
      </c>
      <c r="AL881" s="207">
        <v>1.4999999999999999E-2</v>
      </c>
      <c r="AM881" s="207">
        <v>1.4999999999999999E-2</v>
      </c>
      <c r="AN881" s="28" t="s">
        <v>113</v>
      </c>
      <c r="AO881" s="28" t="s">
        <v>113</v>
      </c>
      <c r="AP881" s="28" t="s">
        <v>113</v>
      </c>
      <c r="AQ881" s="90">
        <v>0.05</v>
      </c>
      <c r="AR881" s="38">
        <v>0</v>
      </c>
      <c r="AS881" s="38">
        <v>0</v>
      </c>
      <c r="AT881" s="38">
        <v>0</v>
      </c>
      <c r="AU881" s="38">
        <v>0</v>
      </c>
      <c r="AV881" s="38">
        <v>0</v>
      </c>
      <c r="AW881" s="38">
        <v>0</v>
      </c>
      <c r="AX881" s="38">
        <v>0</v>
      </c>
      <c r="AY881" s="38">
        <v>0</v>
      </c>
      <c r="AZ881" s="38">
        <v>0</v>
      </c>
      <c r="BA881" s="38">
        <v>0</v>
      </c>
      <c r="BB881" s="38">
        <v>0</v>
      </c>
      <c r="BC881" s="38">
        <v>0</v>
      </c>
      <c r="BD881" s="38">
        <v>0</v>
      </c>
      <c r="BE881" s="38">
        <v>0</v>
      </c>
      <c r="BF881" s="38">
        <v>0</v>
      </c>
      <c r="BG881" s="38">
        <v>0</v>
      </c>
      <c r="BH881" s="38">
        <v>0</v>
      </c>
      <c r="BI881" s="38">
        <v>0</v>
      </c>
      <c r="BJ881" s="38">
        <v>0</v>
      </c>
      <c r="BK881" s="38">
        <v>0</v>
      </c>
      <c r="BL881" s="38">
        <v>0</v>
      </c>
      <c r="BM881" s="38">
        <v>0</v>
      </c>
      <c r="BN881" s="38">
        <v>0</v>
      </c>
      <c r="BO881" s="38">
        <v>0</v>
      </c>
      <c r="BP881" s="38">
        <v>0</v>
      </c>
      <c r="BQ881" s="38">
        <v>0</v>
      </c>
      <c r="BR881" s="38">
        <v>0</v>
      </c>
      <c r="BS881" s="38">
        <v>0</v>
      </c>
      <c r="BT881" s="38">
        <v>0</v>
      </c>
      <c r="BU881" s="38">
        <v>0</v>
      </c>
      <c r="BV881" s="38">
        <v>0</v>
      </c>
      <c r="BW881" s="38">
        <v>0</v>
      </c>
      <c r="BX881" s="38">
        <v>0</v>
      </c>
      <c r="BY881" s="38">
        <v>0</v>
      </c>
      <c r="BZ881" s="38">
        <v>0</v>
      </c>
      <c r="CA881" s="38">
        <v>0</v>
      </c>
      <c r="CB881" s="38">
        <v>0</v>
      </c>
      <c r="CC881" s="330">
        <v>0</v>
      </c>
      <c r="CD881" s="38">
        <v>0</v>
      </c>
      <c r="CE881" s="38">
        <v>0</v>
      </c>
      <c r="CF881" s="38">
        <v>0</v>
      </c>
      <c r="CG881" s="38">
        <v>0</v>
      </c>
      <c r="CH881" s="53" t="s">
        <v>107</v>
      </c>
      <c r="CI881" s="53" t="s">
        <v>107</v>
      </c>
      <c r="CJ881" s="53" t="s">
        <v>107</v>
      </c>
      <c r="CK881" s="53" t="s">
        <v>107</v>
      </c>
      <c r="CL881" s="53" t="s">
        <v>107</v>
      </c>
      <c r="CM881" s="53" t="s">
        <v>107</v>
      </c>
      <c r="CN881" s="53" t="s">
        <v>107</v>
      </c>
      <c r="CO881" s="53" t="s">
        <v>107</v>
      </c>
      <c r="CP881" s="53" t="s">
        <v>107</v>
      </c>
      <c r="CQ881" s="53" t="s">
        <v>107</v>
      </c>
      <c r="CR881" s="53" t="s">
        <v>107</v>
      </c>
      <c r="CS881" s="53" t="s">
        <v>107</v>
      </c>
      <c r="CT881" s="53" t="s">
        <v>107</v>
      </c>
      <c r="CU881" s="53" t="s">
        <v>107</v>
      </c>
      <c r="CV881" s="53" t="s">
        <v>107</v>
      </c>
      <c r="CW881" s="53" t="s">
        <v>107</v>
      </c>
      <c r="CX881" s="53" t="s">
        <v>107</v>
      </c>
      <c r="CY881" s="53" t="s">
        <v>107</v>
      </c>
      <c r="CZ881" s="53" t="s">
        <v>107</v>
      </c>
      <c r="DA881" s="53" t="s">
        <v>107</v>
      </c>
      <c r="DB881" s="53" t="s">
        <v>107</v>
      </c>
      <c r="DC881" s="53" t="s">
        <v>107</v>
      </c>
      <c r="DD881" s="332">
        <v>0</v>
      </c>
      <c r="DE881" s="43">
        <v>0</v>
      </c>
      <c r="DF881" s="390">
        <v>0</v>
      </c>
      <c r="DG881" s="310"/>
      <c r="DI881" s="279" t="str" cm="1">
        <f t="array" ref="DI881">+IF(AND(C881&lt;&gt;"Vehículos Eléctricos",C881&lt;&gt;"Vehículos Híbridos",AD881="PERCENTIL 50"),
     IF(VLOOKUP(_xlfn.TEXTJOIN("_",FALSE,C881:E881),BD_Perc!$A:$P,_xlfn.IFS(BD!AE881="Intervalo de precio 1",12,BD!AE881="Intervalo de precio 2",13),FALSE)&lt;=1,
     VLOOKUP(_xlfn.TEXTJOIN("_",FALSE,C881:E881),BD_Perc!$A:$P,16,FALSE),"Ok P50"),
     "Ok P30/70 ó Híbrido/Eléctrico")</f>
        <v>Ok P30/70 ó Híbrido/Eléctrico</v>
      </c>
      <c r="DJ881" s="279" t="str">
        <f t="shared" si="79"/>
        <v>Otros Tipos de Vehículos_Camión_Cabina Sencilla</v>
      </c>
      <c r="DK881" s="331">
        <f t="shared" si="83"/>
        <v>548000000</v>
      </c>
      <c r="DL881" s="326"/>
    </row>
    <row r="882" spans="1:116" ht="25.5">
      <c r="A882" s="28">
        <v>877</v>
      </c>
      <c r="B882" s="29" t="s">
        <v>266</v>
      </c>
      <c r="C882" s="29" t="s">
        <v>4</v>
      </c>
      <c r="D882" s="49" t="s">
        <v>1192</v>
      </c>
      <c r="E882" s="42" t="s">
        <v>1113</v>
      </c>
      <c r="F882" s="42" t="s">
        <v>107</v>
      </c>
      <c r="G882" s="29" t="s">
        <v>1841</v>
      </c>
      <c r="H882" s="42" t="s">
        <v>291</v>
      </c>
      <c r="I882" s="28">
        <v>9222085</v>
      </c>
      <c r="J882" s="28" t="s">
        <v>1842</v>
      </c>
      <c r="K882" s="31" t="s">
        <v>375</v>
      </c>
      <c r="L882" s="32">
        <v>275</v>
      </c>
      <c r="M882" s="33">
        <v>2</v>
      </c>
      <c r="N882" s="44">
        <v>308000000</v>
      </c>
      <c r="O882" s="34">
        <f>+IFERROR(VLOOKUP(I882,Precio_Fasecolda!A:C,3,FALSE),IFERROR(VLOOKUP(I882,Precio_Fasecolda!B:C,2,FALSE),N882))</f>
        <v>308000000</v>
      </c>
      <c r="P882" s="34">
        <f t="shared" si="80"/>
        <v>0</v>
      </c>
      <c r="Q882" s="33" t="s">
        <v>338</v>
      </c>
      <c r="R882" s="28" t="s">
        <v>2415</v>
      </c>
      <c r="S882" s="28" t="s">
        <v>360</v>
      </c>
      <c r="T882" s="33" t="s">
        <v>843</v>
      </c>
      <c r="U882" s="28">
        <v>17000</v>
      </c>
      <c r="V882" s="28">
        <v>17000</v>
      </c>
      <c r="W882" s="28">
        <v>26070</v>
      </c>
      <c r="X882" s="28" t="s">
        <v>1195</v>
      </c>
      <c r="Y882" s="28" t="str">
        <f t="shared" si="81"/>
        <v>N.A.</v>
      </c>
      <c r="Z882" s="292">
        <f t="shared" si="78"/>
        <v>308000000</v>
      </c>
      <c r="AA882" s="28" cm="1">
        <f t="array" aca="1" ref="AA882" ca="1">_xlfn.IFS(DK882&lt;$DK$4,1,AND(DK882&gt;=$DK$4,DK882&lt;=$AA$4),2,DK882&gt;$AA$4,3)</f>
        <v>3</v>
      </c>
      <c r="AB882" s="28">
        <v>0</v>
      </c>
      <c r="AC882" s="28" cm="1">
        <f t="array" aca="1" ref="AC882" ca="1">IF(AB882="PERCENTIL 30","",_xlfn.IFS(DK882&lt;$AC$4,1,DK882&gt;$AC$4,2))</f>
        <v>2</v>
      </c>
      <c r="AD882" s="28" t="str">
        <f>+IFERROR(VLOOKUP(_xlfn.TEXTJOIN("_", FALSE, C882:E882), BD_Perc!$A:$O, 15, FALSE),"Segmentación no encontrada o vehículo inactivo")</f>
        <v>Segmentación no encontrada o vehículo inactivo</v>
      </c>
      <c r="AE882" s="28" t="str" cm="1">
        <f t="array" ref="AE882">_xlfn.IFS(
    AD882 = "PERCENTIL 50",
    _xlfn.IFS(
        BD!DK882 &lt; VLOOKUP(_xlfn.TEXTJOIN("_", FALSE, C882:E882), BD_Perc!$A:$O, 11, FALSE), "Intervalo de precio 1",
        BD!DK882 &gt;= VLOOKUP(_xlfn.TEXTJOIN("_", FALSE, C882:E882), BD_Perc!$A:$O, 11, FALSE), "Intervalo de precio 2"
    ),
    AD882 = "PERCENTIL 30-70",
    _xlfn.IFS(
        BD!DK882 &lt; VLOOKUP(_xlfn.TEXTJOIN("_", FALSE, C882:E882), BD_Perc!$A:$O, 6, FALSE), "Intervalo de precio 1",
        BD!DK882 &lt; VLOOKUP(_xlfn.TEXTJOIN("_", FALSE, C882:E882), BD_Perc!$A:$O, 7, FALSE), "Intervalo de precio 2",
        BD!DK882 &gt;= VLOOKUP(_xlfn.TEXTJOIN("_", FALSE, C882:E882), BD_Perc!$A:$O, 7, FALSE), "Intervalo de precio 3"
    ),
    AD882="Segmentación no encontrada o vehículo inactivo","Segmentación no encontrada o vehículo inactivo"
)</f>
        <v>Segmentación no encontrada o vehículo inactivo</v>
      </c>
      <c r="AF882" s="57" t="s">
        <v>2447</v>
      </c>
      <c r="AG882" s="35" t="b">
        <f t="shared" si="82"/>
        <v>1</v>
      </c>
      <c r="AH882" s="207">
        <v>0</v>
      </c>
      <c r="AI882" s="207">
        <v>5.0000000000000001E-3</v>
      </c>
      <c r="AJ882" s="207">
        <v>0.01</v>
      </c>
      <c r="AK882" s="207">
        <v>1.4999999999999999E-2</v>
      </c>
      <c r="AL882" s="207">
        <v>1.4999999999999999E-2</v>
      </c>
      <c r="AM882" s="207">
        <v>1.4999999999999999E-2</v>
      </c>
      <c r="AN882" s="28" t="s">
        <v>113</v>
      </c>
      <c r="AO882" s="28" t="s">
        <v>113</v>
      </c>
      <c r="AP882" s="28" t="s">
        <v>113</v>
      </c>
      <c r="AQ882" s="90">
        <v>0.05</v>
      </c>
      <c r="AR882" s="38">
        <v>0</v>
      </c>
      <c r="AS882" s="38">
        <v>0</v>
      </c>
      <c r="AT882" s="38">
        <v>0</v>
      </c>
      <c r="AU882" s="38">
        <v>0</v>
      </c>
      <c r="AV882" s="38">
        <v>0</v>
      </c>
      <c r="AW882" s="38">
        <v>0</v>
      </c>
      <c r="AX882" s="38">
        <v>0</v>
      </c>
      <c r="AY882" s="38">
        <v>0</v>
      </c>
      <c r="AZ882" s="38">
        <v>0</v>
      </c>
      <c r="BA882" s="38">
        <v>0</v>
      </c>
      <c r="BB882" s="38">
        <v>0</v>
      </c>
      <c r="BC882" s="38">
        <v>0</v>
      </c>
      <c r="BD882" s="38">
        <v>0</v>
      </c>
      <c r="BE882" s="38">
        <v>0</v>
      </c>
      <c r="BF882" s="38">
        <v>0</v>
      </c>
      <c r="BG882" s="38">
        <v>0</v>
      </c>
      <c r="BH882" s="38">
        <v>0</v>
      </c>
      <c r="BI882" s="38">
        <v>0</v>
      </c>
      <c r="BJ882" s="38">
        <v>0</v>
      </c>
      <c r="BK882" s="38">
        <v>0</v>
      </c>
      <c r="BL882" s="38">
        <v>0</v>
      </c>
      <c r="BM882" s="38">
        <v>0</v>
      </c>
      <c r="BN882" s="38">
        <v>0</v>
      </c>
      <c r="BO882" s="38">
        <v>0</v>
      </c>
      <c r="BP882" s="38">
        <v>0</v>
      </c>
      <c r="BQ882" s="38">
        <v>0</v>
      </c>
      <c r="BR882" s="38">
        <v>0</v>
      </c>
      <c r="BS882" s="38">
        <v>0</v>
      </c>
      <c r="BT882" s="38">
        <v>0</v>
      </c>
      <c r="BU882" s="38">
        <v>0</v>
      </c>
      <c r="BV882" s="38">
        <v>0</v>
      </c>
      <c r="BW882" s="38">
        <v>0</v>
      </c>
      <c r="BX882" s="38">
        <v>0</v>
      </c>
      <c r="BY882" s="38">
        <v>0</v>
      </c>
      <c r="BZ882" s="38">
        <v>0</v>
      </c>
      <c r="CA882" s="38">
        <v>0</v>
      </c>
      <c r="CB882" s="38">
        <v>0</v>
      </c>
      <c r="CC882" s="330">
        <v>0</v>
      </c>
      <c r="CD882" s="38">
        <v>0</v>
      </c>
      <c r="CE882" s="38">
        <v>0</v>
      </c>
      <c r="CF882" s="38">
        <v>0</v>
      </c>
      <c r="CG882" s="38">
        <v>0</v>
      </c>
      <c r="CH882" s="53" t="s">
        <v>107</v>
      </c>
      <c r="CI882" s="53" t="s">
        <v>107</v>
      </c>
      <c r="CJ882" s="53" t="s">
        <v>107</v>
      </c>
      <c r="CK882" s="53" t="s">
        <v>107</v>
      </c>
      <c r="CL882" s="53" t="s">
        <v>107</v>
      </c>
      <c r="CM882" s="53" t="s">
        <v>107</v>
      </c>
      <c r="CN882" s="53" t="s">
        <v>107</v>
      </c>
      <c r="CO882" s="53" t="s">
        <v>107</v>
      </c>
      <c r="CP882" s="53" t="s">
        <v>107</v>
      </c>
      <c r="CQ882" s="53" t="s">
        <v>107</v>
      </c>
      <c r="CR882" s="53" t="s">
        <v>107</v>
      </c>
      <c r="CS882" s="53" t="s">
        <v>107</v>
      </c>
      <c r="CT882" s="53" t="s">
        <v>107</v>
      </c>
      <c r="CU882" s="53" t="s">
        <v>107</v>
      </c>
      <c r="CV882" s="53" t="s">
        <v>107</v>
      </c>
      <c r="CW882" s="53" t="s">
        <v>107</v>
      </c>
      <c r="CX882" s="53" t="s">
        <v>107</v>
      </c>
      <c r="CY882" s="53" t="s">
        <v>107</v>
      </c>
      <c r="CZ882" s="53" t="s">
        <v>107</v>
      </c>
      <c r="DA882" s="53" t="s">
        <v>107</v>
      </c>
      <c r="DB882" s="53" t="s">
        <v>107</v>
      </c>
      <c r="DC882" s="53" t="s">
        <v>107</v>
      </c>
      <c r="DD882" s="332">
        <v>0</v>
      </c>
      <c r="DE882" s="43">
        <v>0</v>
      </c>
      <c r="DF882" s="390">
        <v>0</v>
      </c>
      <c r="DG882" s="310"/>
      <c r="DI882" s="279" t="str" cm="1">
        <f t="array" ref="DI882">+IF(AND(C882&lt;&gt;"Vehículos Eléctricos",C882&lt;&gt;"Vehículos Híbridos",AD882="PERCENTIL 50"),
     IF(VLOOKUP(_xlfn.TEXTJOIN("_",FALSE,C882:E882),BD_Perc!$A:$P,_xlfn.IFS(BD!AE882="Intervalo de precio 1",12,BD!AE882="Intervalo de precio 2",13),FALSE)&lt;=1,
     VLOOKUP(_xlfn.TEXTJOIN("_",FALSE,C882:E882),BD_Perc!$A:$P,16,FALSE),"Ok P50"),
     "Ok P30/70 ó Híbrido/Eléctrico")</f>
        <v>Ok P30/70 ó Híbrido/Eléctrico</v>
      </c>
      <c r="DJ882" s="279" t="str">
        <f t="shared" si="79"/>
        <v>Otros Tipos de Vehículos_Remolcadores_Cabina Sencilla</v>
      </c>
      <c r="DK882" s="331">
        <f t="shared" si="83"/>
        <v>308000000</v>
      </c>
      <c r="DL882" s="326"/>
    </row>
    <row r="883" spans="1:116" ht="25.5">
      <c r="A883" s="28">
        <v>878</v>
      </c>
      <c r="B883" s="29" t="s">
        <v>266</v>
      </c>
      <c r="C883" s="29" t="s">
        <v>4</v>
      </c>
      <c r="D883" s="49" t="s">
        <v>1192</v>
      </c>
      <c r="E883" s="42" t="s">
        <v>1113</v>
      </c>
      <c r="F883" s="42" t="s">
        <v>107</v>
      </c>
      <c r="G883" s="29" t="s">
        <v>1843</v>
      </c>
      <c r="H883" s="42" t="s">
        <v>291</v>
      </c>
      <c r="I883" s="28">
        <v>9222086</v>
      </c>
      <c r="J883" s="28" t="s">
        <v>1844</v>
      </c>
      <c r="K883" s="31" t="s">
        <v>107</v>
      </c>
      <c r="L883" s="32">
        <v>360</v>
      </c>
      <c r="M883" s="33">
        <v>2</v>
      </c>
      <c r="N883" s="44">
        <v>448000000</v>
      </c>
      <c r="O883" s="34">
        <f>+IFERROR(VLOOKUP(I883,Precio_Fasecolda!A:C,3,FALSE),IFERROR(VLOOKUP(I883,Precio_Fasecolda!B:C,2,FALSE),N883))</f>
        <v>448000000</v>
      </c>
      <c r="P883" s="34">
        <f t="shared" si="80"/>
        <v>0</v>
      </c>
      <c r="Q883" s="33" t="s">
        <v>338</v>
      </c>
      <c r="R883" s="28" t="s">
        <v>2415</v>
      </c>
      <c r="S883" s="28" t="s">
        <v>360</v>
      </c>
      <c r="T883" s="33" t="s">
        <v>843</v>
      </c>
      <c r="U883" s="28">
        <v>40500</v>
      </c>
      <c r="V883" s="28">
        <v>40500</v>
      </c>
      <c r="W883" s="28">
        <v>34090</v>
      </c>
      <c r="X883" s="28" t="s">
        <v>1198</v>
      </c>
      <c r="Y883" s="28" t="str">
        <f t="shared" si="81"/>
        <v>N.A.</v>
      </c>
      <c r="Z883" s="292">
        <f t="shared" si="78"/>
        <v>448000000</v>
      </c>
      <c r="AA883" s="28" cm="1">
        <f t="array" aca="1" ref="AA883" ca="1">_xlfn.IFS(DK883&lt;$DK$4,1,AND(DK883&gt;=$DK$4,DK883&lt;=$AA$4),2,DK883&gt;$AA$4,3)</f>
        <v>3</v>
      </c>
      <c r="AB883" s="28">
        <v>0</v>
      </c>
      <c r="AC883" s="28" cm="1">
        <f t="array" aca="1" ref="AC883" ca="1">IF(AB883="PERCENTIL 30","",_xlfn.IFS(DK883&lt;$AC$4,1,DK883&gt;$AC$4,2))</f>
        <v>2</v>
      </c>
      <c r="AD883" s="28" t="str">
        <f>+IFERROR(VLOOKUP(_xlfn.TEXTJOIN("_", FALSE, C883:E883), BD_Perc!$A:$O, 15, FALSE),"Segmentación no encontrada o vehículo inactivo")</f>
        <v>Segmentación no encontrada o vehículo inactivo</v>
      </c>
      <c r="AE883" s="28" t="str" cm="1">
        <f t="array" ref="AE883">_xlfn.IFS(
    AD883 = "PERCENTIL 50",
    _xlfn.IFS(
        BD!DK883 &lt; VLOOKUP(_xlfn.TEXTJOIN("_", FALSE, C883:E883), BD_Perc!$A:$O, 11, FALSE), "Intervalo de precio 1",
        BD!DK883 &gt;= VLOOKUP(_xlfn.TEXTJOIN("_", FALSE, C883:E883), BD_Perc!$A:$O, 11, FALSE), "Intervalo de precio 2"
    ),
    AD883 = "PERCENTIL 30-70",
    _xlfn.IFS(
        BD!DK883 &lt; VLOOKUP(_xlfn.TEXTJOIN("_", FALSE, C883:E883), BD_Perc!$A:$O, 6, FALSE), "Intervalo de precio 1",
        BD!DK883 &lt; VLOOKUP(_xlfn.TEXTJOIN("_", FALSE, C883:E883), BD_Perc!$A:$O, 7, FALSE), "Intervalo de precio 2",
        BD!DK883 &gt;= VLOOKUP(_xlfn.TEXTJOIN("_", FALSE, C883:E883), BD_Perc!$A:$O, 7, FALSE), "Intervalo de precio 3"
    ),
    AD883="Segmentación no encontrada o vehículo inactivo","Segmentación no encontrada o vehículo inactivo"
)</f>
        <v>Segmentación no encontrada o vehículo inactivo</v>
      </c>
      <c r="AF883" s="57" t="s">
        <v>2447</v>
      </c>
      <c r="AG883" s="35" t="b">
        <f t="shared" si="82"/>
        <v>1</v>
      </c>
      <c r="AH883" s="207">
        <v>0</v>
      </c>
      <c r="AI883" s="207">
        <v>5.0000000000000001E-3</v>
      </c>
      <c r="AJ883" s="207">
        <v>0.01</v>
      </c>
      <c r="AK883" s="207">
        <v>1.4999999999999999E-2</v>
      </c>
      <c r="AL883" s="207">
        <v>1.4999999999999999E-2</v>
      </c>
      <c r="AM883" s="207">
        <v>1.4999999999999999E-2</v>
      </c>
      <c r="AN883" s="28" t="s">
        <v>113</v>
      </c>
      <c r="AO883" s="28" t="s">
        <v>113</v>
      </c>
      <c r="AP883" s="28" t="s">
        <v>113</v>
      </c>
      <c r="AQ883" s="90">
        <v>0.05</v>
      </c>
      <c r="AR883" s="38">
        <v>0</v>
      </c>
      <c r="AS883" s="38">
        <v>0</v>
      </c>
      <c r="AT883" s="38">
        <v>0</v>
      </c>
      <c r="AU883" s="38">
        <v>0</v>
      </c>
      <c r="AV883" s="38">
        <v>0</v>
      </c>
      <c r="AW883" s="38">
        <v>0</v>
      </c>
      <c r="AX883" s="38">
        <v>0</v>
      </c>
      <c r="AY883" s="38">
        <v>0</v>
      </c>
      <c r="AZ883" s="38">
        <v>0</v>
      </c>
      <c r="BA883" s="38">
        <v>0</v>
      </c>
      <c r="BB883" s="38">
        <v>0</v>
      </c>
      <c r="BC883" s="38">
        <v>0</v>
      </c>
      <c r="BD883" s="38">
        <v>0</v>
      </c>
      <c r="BE883" s="38">
        <v>0</v>
      </c>
      <c r="BF883" s="38">
        <v>0</v>
      </c>
      <c r="BG883" s="38">
        <v>0</v>
      </c>
      <c r="BH883" s="38">
        <v>0</v>
      </c>
      <c r="BI883" s="38">
        <v>0</v>
      </c>
      <c r="BJ883" s="38">
        <v>0</v>
      </c>
      <c r="BK883" s="38">
        <v>0</v>
      </c>
      <c r="BL883" s="38">
        <v>0</v>
      </c>
      <c r="BM883" s="38">
        <v>0</v>
      </c>
      <c r="BN883" s="38">
        <v>0</v>
      </c>
      <c r="BO883" s="38">
        <v>0</v>
      </c>
      <c r="BP883" s="38">
        <v>0</v>
      </c>
      <c r="BQ883" s="38">
        <v>0</v>
      </c>
      <c r="BR883" s="38">
        <v>0</v>
      </c>
      <c r="BS883" s="38">
        <v>0</v>
      </c>
      <c r="BT883" s="38">
        <v>0</v>
      </c>
      <c r="BU883" s="38">
        <v>0</v>
      </c>
      <c r="BV883" s="38">
        <v>0</v>
      </c>
      <c r="BW883" s="38">
        <v>0</v>
      </c>
      <c r="BX883" s="38">
        <v>0</v>
      </c>
      <c r="BY883" s="38">
        <v>0</v>
      </c>
      <c r="BZ883" s="38">
        <v>0</v>
      </c>
      <c r="CA883" s="38">
        <v>0</v>
      </c>
      <c r="CB883" s="38">
        <v>0</v>
      </c>
      <c r="CC883" s="330">
        <v>0</v>
      </c>
      <c r="CD883" s="38">
        <v>0</v>
      </c>
      <c r="CE883" s="38">
        <v>0</v>
      </c>
      <c r="CF883" s="38">
        <v>0</v>
      </c>
      <c r="CG883" s="38">
        <v>0</v>
      </c>
      <c r="CH883" s="53" t="s">
        <v>107</v>
      </c>
      <c r="CI883" s="53" t="s">
        <v>107</v>
      </c>
      <c r="CJ883" s="53" t="s">
        <v>107</v>
      </c>
      <c r="CK883" s="53" t="s">
        <v>107</v>
      </c>
      <c r="CL883" s="53" t="s">
        <v>107</v>
      </c>
      <c r="CM883" s="53" t="s">
        <v>107</v>
      </c>
      <c r="CN883" s="53" t="s">
        <v>107</v>
      </c>
      <c r="CO883" s="53" t="s">
        <v>107</v>
      </c>
      <c r="CP883" s="53" t="s">
        <v>107</v>
      </c>
      <c r="CQ883" s="53" t="s">
        <v>107</v>
      </c>
      <c r="CR883" s="53" t="s">
        <v>107</v>
      </c>
      <c r="CS883" s="53" t="s">
        <v>107</v>
      </c>
      <c r="CT883" s="53" t="s">
        <v>107</v>
      </c>
      <c r="CU883" s="53" t="s">
        <v>107</v>
      </c>
      <c r="CV883" s="53" t="s">
        <v>107</v>
      </c>
      <c r="CW883" s="53" t="s">
        <v>107</v>
      </c>
      <c r="CX883" s="53" t="s">
        <v>107</v>
      </c>
      <c r="CY883" s="53" t="s">
        <v>107</v>
      </c>
      <c r="CZ883" s="53" t="s">
        <v>107</v>
      </c>
      <c r="DA883" s="53" t="s">
        <v>107</v>
      </c>
      <c r="DB883" s="53" t="s">
        <v>107</v>
      </c>
      <c r="DC883" s="53" t="s">
        <v>107</v>
      </c>
      <c r="DD883" s="332">
        <v>0</v>
      </c>
      <c r="DE883" s="43">
        <v>0</v>
      </c>
      <c r="DF883" s="390">
        <v>0</v>
      </c>
      <c r="DG883" s="310"/>
      <c r="DI883" s="279" t="str" cm="1">
        <f t="array" ref="DI883">+IF(AND(C883&lt;&gt;"Vehículos Eléctricos",C883&lt;&gt;"Vehículos Híbridos",AD883="PERCENTIL 50"),
     IF(VLOOKUP(_xlfn.TEXTJOIN("_",FALSE,C883:E883),BD_Perc!$A:$P,_xlfn.IFS(BD!AE883="Intervalo de precio 1",12,BD!AE883="Intervalo de precio 2",13),FALSE)&lt;=1,
     VLOOKUP(_xlfn.TEXTJOIN("_",FALSE,C883:E883),BD_Perc!$A:$P,16,FALSE),"Ok P50"),
     "Ok P30/70 ó Híbrido/Eléctrico")</f>
        <v>Ok P30/70 ó Híbrido/Eléctrico</v>
      </c>
      <c r="DJ883" s="279" t="str">
        <f t="shared" si="79"/>
        <v>Otros Tipos de Vehículos_Remolcadores_Cabina Sencilla</v>
      </c>
      <c r="DK883" s="331">
        <f t="shared" si="83"/>
        <v>448000000</v>
      </c>
      <c r="DL883" s="326"/>
    </row>
    <row r="884" spans="1:116" ht="25.5">
      <c r="A884" s="28">
        <v>879</v>
      </c>
      <c r="B884" s="29" t="s">
        <v>266</v>
      </c>
      <c r="C884" s="29" t="s">
        <v>0</v>
      </c>
      <c r="D884" s="29" t="s">
        <v>337</v>
      </c>
      <c r="E884" s="42" t="s">
        <v>346</v>
      </c>
      <c r="F884" s="42" t="s">
        <v>107</v>
      </c>
      <c r="G884" s="30" t="s">
        <v>1845</v>
      </c>
      <c r="H884" s="42" t="s">
        <v>400</v>
      </c>
      <c r="I884" s="28">
        <v>3006149</v>
      </c>
      <c r="J884" s="28" t="s">
        <v>1846</v>
      </c>
      <c r="K884" s="31" t="s">
        <v>307</v>
      </c>
      <c r="L884" s="32">
        <v>250</v>
      </c>
      <c r="M884" s="33">
        <v>5</v>
      </c>
      <c r="N884" s="34">
        <v>179000000</v>
      </c>
      <c r="O884" s="34">
        <f>+IFERROR(VLOOKUP(I884,Precio_Fasecolda!A:C,3,FALSE),IFERROR(VLOOKUP(I884,Precio_Fasecolda!B:C,2,FALSE),N884))</f>
        <v>179000000</v>
      </c>
      <c r="P884" s="34">
        <f t="shared" si="80"/>
        <v>0</v>
      </c>
      <c r="Q884" s="33" t="s">
        <v>346</v>
      </c>
      <c r="R884" s="28" t="s">
        <v>130</v>
      </c>
      <c r="S884" s="28" t="s">
        <v>112</v>
      </c>
      <c r="T884" s="33" t="s">
        <v>843</v>
      </c>
      <c r="U884" s="28" t="s">
        <v>107</v>
      </c>
      <c r="V884" s="42" t="s">
        <v>107</v>
      </c>
      <c r="W884" s="28" t="s">
        <v>107</v>
      </c>
      <c r="X884" s="28" t="s">
        <v>107</v>
      </c>
      <c r="Y884" s="28" t="str">
        <f t="shared" si="81"/>
        <v>N.A.</v>
      </c>
      <c r="Z884" s="292">
        <f t="shared" si="78"/>
        <v>177210000</v>
      </c>
      <c r="AA884" s="28" cm="1">
        <f t="array" aca="1" ref="AA884" ca="1">_xlfn.IFS(DK884&lt;$DK$4,1,AND(DK884&gt;=$DK$4,DK884&lt;=$AA$4),2,DK884&gt;$AA$4,3)</f>
        <v>2</v>
      </c>
      <c r="AB884" s="28">
        <v>0</v>
      </c>
      <c r="AC884" s="28" cm="1">
        <f t="array" aca="1" ref="AC884" ca="1">IF(AB884="PERCENTIL 30","",_xlfn.IFS(DK884&lt;$AC$4,1,DK884&gt;$AC$4,2))</f>
        <v>2</v>
      </c>
      <c r="AD884" s="28" t="str">
        <f>+IFERROR(VLOOKUP(_xlfn.TEXTJOIN("_", FALSE, C884:E884), BD_Perc!$A:$O, 15, FALSE),"Segmentación no encontrada o vehículo inactivo")</f>
        <v>PERCENTIL 30-70</v>
      </c>
      <c r="AE884" s="28" t="str" cm="1">
        <f t="array" ref="AE884">_xlfn.IFS(
    AD884 = "PERCENTIL 50",
    _xlfn.IFS(
        BD!DK884 &lt; VLOOKUP(_xlfn.TEXTJOIN("_", FALSE, C884:E884), BD_Perc!$A:$O, 11, FALSE), "Intervalo de precio 1",
        BD!DK884 &gt;= VLOOKUP(_xlfn.TEXTJOIN("_", FALSE, C884:E884), BD_Perc!$A:$O, 11, FALSE), "Intervalo de precio 2"
    ),
    AD884 = "PERCENTIL 30-70",
    _xlfn.IFS(
        BD!DK884 &lt; VLOOKUP(_xlfn.TEXTJOIN("_", FALSE, C884:E884), BD_Perc!$A:$O, 6, FALSE), "Intervalo de precio 1",
        BD!DK884 &lt; VLOOKUP(_xlfn.TEXTJOIN("_", FALSE, C884:E884), BD_Perc!$A:$O, 7, FALSE), "Intervalo de precio 2",
        BD!DK884 &gt;= VLOOKUP(_xlfn.TEXTJOIN("_", FALSE, C884:E884), BD_Perc!$A:$O, 7, FALSE), "Intervalo de precio 3"
    ),
    AD884="Segmentación no encontrada o vehículo inactivo","Segmentación no encontrada o vehículo inactivo"
)</f>
        <v>Intervalo de precio 2</v>
      </c>
      <c r="AF884" s="57" t="s">
        <v>2413</v>
      </c>
      <c r="AG884" s="35" t="b">
        <f t="shared" si="82"/>
        <v>1</v>
      </c>
      <c r="AH884" s="207">
        <v>0.01</v>
      </c>
      <c r="AI884" s="207">
        <v>1.4999999999999999E-2</v>
      </c>
      <c r="AJ884" s="207">
        <v>0.02</v>
      </c>
      <c r="AK884" s="207">
        <v>2.5000000000000001E-2</v>
      </c>
      <c r="AL884" s="207">
        <v>3.5000000000000003E-2</v>
      </c>
      <c r="AM884" s="207">
        <v>4.4999999999999998E-2</v>
      </c>
      <c r="AN884" s="28" t="s">
        <v>113</v>
      </c>
      <c r="AO884" s="28" t="s">
        <v>113</v>
      </c>
      <c r="AP884" s="28" t="s">
        <v>113</v>
      </c>
      <c r="AQ884" s="90">
        <v>0</v>
      </c>
      <c r="AR884" s="38">
        <v>9633842</v>
      </c>
      <c r="AS884" s="38">
        <v>497175</v>
      </c>
      <c r="AT884" s="38">
        <v>660607</v>
      </c>
      <c r="AU884" s="38" t="s">
        <v>107</v>
      </c>
      <c r="AV884" s="38" t="s">
        <v>107</v>
      </c>
      <c r="AW884" s="38">
        <v>7982326</v>
      </c>
      <c r="AX884" s="38">
        <v>536742</v>
      </c>
      <c r="AY884" s="38">
        <v>798233</v>
      </c>
      <c r="AZ884" s="38">
        <v>261490</v>
      </c>
      <c r="BA884" s="38">
        <v>0</v>
      </c>
      <c r="BB884" s="38" t="s">
        <v>107</v>
      </c>
      <c r="BC884" s="38" t="s">
        <v>107</v>
      </c>
      <c r="BD884" s="38" t="s">
        <v>107</v>
      </c>
      <c r="BE884" s="38" t="s">
        <v>107</v>
      </c>
      <c r="BF884" s="38" t="s">
        <v>107</v>
      </c>
      <c r="BG884" s="38">
        <v>1820796</v>
      </c>
      <c r="BH884" s="38">
        <v>1857956</v>
      </c>
      <c r="BI884" s="38">
        <v>536742</v>
      </c>
      <c r="BJ884" s="38">
        <v>715657</v>
      </c>
      <c r="BK884" s="38" t="s">
        <v>107</v>
      </c>
      <c r="BL884" s="38">
        <v>1651516</v>
      </c>
      <c r="BM884" s="38">
        <v>151389</v>
      </c>
      <c r="BN884" s="38" t="s">
        <v>107</v>
      </c>
      <c r="BO884" s="38">
        <v>1101011</v>
      </c>
      <c r="BP884" s="38">
        <v>3275506</v>
      </c>
      <c r="BQ884" s="38">
        <v>96338</v>
      </c>
      <c r="BR884" s="38">
        <v>1988700</v>
      </c>
      <c r="BS884" s="38">
        <v>660607</v>
      </c>
      <c r="BT884" s="38" t="s">
        <v>107</v>
      </c>
      <c r="BU884" s="38" t="s">
        <v>107</v>
      </c>
      <c r="BV884" s="38" t="s">
        <v>107</v>
      </c>
      <c r="BW884" s="38">
        <v>8085546</v>
      </c>
      <c r="BX884" s="38">
        <v>178914</v>
      </c>
      <c r="BY884" s="38">
        <v>4954547</v>
      </c>
      <c r="BZ884" s="38">
        <v>6193185</v>
      </c>
      <c r="CA884" s="38" t="s">
        <v>107</v>
      </c>
      <c r="CB884" s="38">
        <v>628429</v>
      </c>
      <c r="CC884" s="330" t="s">
        <v>107</v>
      </c>
      <c r="CD884" s="38" t="s">
        <v>107</v>
      </c>
      <c r="CE884" s="38" t="s">
        <v>107</v>
      </c>
      <c r="CF884" s="38" t="s">
        <v>107</v>
      </c>
      <c r="CG884" s="38" t="s">
        <v>107</v>
      </c>
      <c r="CH884" s="53" t="s">
        <v>113</v>
      </c>
      <c r="CI884" s="53" t="s">
        <v>113</v>
      </c>
      <c r="CJ884" s="53" t="s">
        <v>114</v>
      </c>
      <c r="CK884" s="53" t="s">
        <v>114</v>
      </c>
      <c r="CL884" s="53" t="s">
        <v>114</v>
      </c>
      <c r="CM884" s="53" t="s">
        <v>114</v>
      </c>
      <c r="CN884" s="53" t="s">
        <v>114</v>
      </c>
      <c r="CO884" s="53" t="s">
        <v>107</v>
      </c>
      <c r="CP884" s="53" t="s">
        <v>107</v>
      </c>
      <c r="CQ884" s="53" t="s">
        <v>107</v>
      </c>
      <c r="CR884" s="53" t="s">
        <v>107</v>
      </c>
      <c r="CS884" s="53" t="s">
        <v>107</v>
      </c>
      <c r="CT884" s="53" t="s">
        <v>107</v>
      </c>
      <c r="CU884" s="53" t="s">
        <v>107</v>
      </c>
      <c r="CV884" s="53" t="s">
        <v>107</v>
      </c>
      <c r="CW884" s="53" t="s">
        <v>107</v>
      </c>
      <c r="CX884" s="53" t="s">
        <v>107</v>
      </c>
      <c r="CY884" s="53" t="s">
        <v>107</v>
      </c>
      <c r="CZ884" s="53" t="s">
        <v>107</v>
      </c>
      <c r="DA884" s="53" t="s">
        <v>107</v>
      </c>
      <c r="DB884" s="53" t="s">
        <v>107</v>
      </c>
      <c r="DC884" s="53" t="s">
        <v>107</v>
      </c>
      <c r="DD884" s="332">
        <v>9220963</v>
      </c>
      <c r="DE884" s="43">
        <v>1</v>
      </c>
      <c r="DF884" s="390">
        <v>1</v>
      </c>
      <c r="DG884" s="310"/>
      <c r="DI884" s="279" t="str" cm="1">
        <f t="array" ref="DI884">+IF(AND(C884&lt;&gt;"Vehículos Eléctricos",C884&lt;&gt;"Vehículos Híbridos",AD884="PERCENTIL 50"),
     IF(VLOOKUP(_xlfn.TEXTJOIN("_",FALSE,C884:E884),BD_Perc!$A:$P,_xlfn.IFS(BD!AE884="Intervalo de precio 1",12,BD!AE884="Intervalo de precio 2",13),FALSE)&lt;=1,
     VLOOKUP(_xlfn.TEXTJOIN("_",FALSE,C884:E884),BD_Perc!$A:$P,16,FALSE),"Ok P50"),
     "Ok P30/70 ó Híbrido/Eléctrico")</f>
        <v>Ok P30/70 ó Híbrido/Eléctrico</v>
      </c>
      <c r="DJ884" s="279" t="str">
        <f t="shared" si="79"/>
        <v>Vehículos Convencionales_Camperos/Camionetas_4x4</v>
      </c>
      <c r="DK884" s="331">
        <f t="shared" si="83"/>
        <v>177210000</v>
      </c>
      <c r="DL884" s="326"/>
    </row>
    <row r="885" spans="1:116" ht="25.5">
      <c r="A885" s="28">
        <v>880</v>
      </c>
      <c r="B885" s="29" t="s">
        <v>266</v>
      </c>
      <c r="C885" s="29" t="s">
        <v>0</v>
      </c>
      <c r="D885" s="29" t="s">
        <v>337</v>
      </c>
      <c r="E885" s="42" t="s">
        <v>346</v>
      </c>
      <c r="F885" s="42" t="s">
        <v>107</v>
      </c>
      <c r="G885" s="30" t="s">
        <v>1651</v>
      </c>
      <c r="H885" s="42" t="s">
        <v>400</v>
      </c>
      <c r="I885" s="28">
        <v>3006136</v>
      </c>
      <c r="J885" s="28" t="s">
        <v>1847</v>
      </c>
      <c r="K885" s="31" t="s">
        <v>355</v>
      </c>
      <c r="L885" s="32">
        <v>335</v>
      </c>
      <c r="M885" s="33">
        <v>5</v>
      </c>
      <c r="N885" s="34">
        <v>186000000</v>
      </c>
      <c r="O885" s="34">
        <f>+IFERROR(VLOOKUP(I885,Precio_Fasecolda!A:C,3,FALSE),IFERROR(VLOOKUP(I885,Precio_Fasecolda!B:C,2,FALSE),N885))</f>
        <v>186000000</v>
      </c>
      <c r="P885" s="34">
        <f t="shared" si="80"/>
        <v>0</v>
      </c>
      <c r="Q885" s="33" t="s">
        <v>346</v>
      </c>
      <c r="R885" s="28" t="s">
        <v>130</v>
      </c>
      <c r="S885" s="28" t="s">
        <v>112</v>
      </c>
      <c r="T885" s="33" t="s">
        <v>843</v>
      </c>
      <c r="U885" s="28" t="s">
        <v>107</v>
      </c>
      <c r="V885" s="42" t="s">
        <v>107</v>
      </c>
      <c r="W885" s="28" t="s">
        <v>107</v>
      </c>
      <c r="X885" s="28" t="s">
        <v>107</v>
      </c>
      <c r="Y885" s="28" t="str">
        <f t="shared" si="81"/>
        <v>N.A.</v>
      </c>
      <c r="Z885" s="292">
        <f t="shared" si="78"/>
        <v>184140000</v>
      </c>
      <c r="AA885" s="28" cm="1">
        <f t="array" aca="1" ref="AA885" ca="1">_xlfn.IFS(DK885&lt;$DK$4,1,AND(DK885&gt;=$DK$4,DK885&lt;=$AA$4),2,DK885&gt;$AA$4,3)</f>
        <v>2</v>
      </c>
      <c r="AB885" s="28">
        <v>0</v>
      </c>
      <c r="AC885" s="28" cm="1">
        <f t="array" aca="1" ref="AC885" ca="1">IF(AB885="PERCENTIL 30","",_xlfn.IFS(DK885&lt;$AC$4,1,DK885&gt;$AC$4,2))</f>
        <v>2</v>
      </c>
      <c r="AD885" s="28" t="str">
        <f>+IFERROR(VLOOKUP(_xlfn.TEXTJOIN("_", FALSE, C885:E885), BD_Perc!$A:$O, 15, FALSE),"Segmentación no encontrada o vehículo inactivo")</f>
        <v>PERCENTIL 30-70</v>
      </c>
      <c r="AE885" s="28" t="str" cm="1">
        <f t="array" ref="AE885">_xlfn.IFS(
    AD885 = "PERCENTIL 50",
    _xlfn.IFS(
        BD!DK885 &lt; VLOOKUP(_xlfn.TEXTJOIN("_", FALSE, C885:E885), BD_Perc!$A:$O, 11, FALSE), "Intervalo de precio 1",
        BD!DK885 &gt;= VLOOKUP(_xlfn.TEXTJOIN("_", FALSE, C885:E885), BD_Perc!$A:$O, 11, FALSE), "Intervalo de precio 2"
    ),
    AD885 = "PERCENTIL 30-70",
    _xlfn.IFS(
        BD!DK885 &lt; VLOOKUP(_xlfn.TEXTJOIN("_", FALSE, C885:E885), BD_Perc!$A:$O, 6, FALSE), "Intervalo de precio 1",
        BD!DK885 &lt; VLOOKUP(_xlfn.TEXTJOIN("_", FALSE, C885:E885), BD_Perc!$A:$O, 7, FALSE), "Intervalo de precio 2",
        BD!DK885 &gt;= VLOOKUP(_xlfn.TEXTJOIN("_", FALSE, C885:E885), BD_Perc!$A:$O, 7, FALSE), "Intervalo de precio 3"
    ),
    AD885="Segmentación no encontrada o vehículo inactivo","Segmentación no encontrada o vehículo inactivo"
)</f>
        <v>Intervalo de precio 2</v>
      </c>
      <c r="AF885" s="57" t="s">
        <v>2413</v>
      </c>
      <c r="AG885" s="35" t="b">
        <f t="shared" si="82"/>
        <v>1</v>
      </c>
      <c r="AH885" s="207">
        <v>0.01</v>
      </c>
      <c r="AI885" s="207">
        <v>1.4999999999999999E-2</v>
      </c>
      <c r="AJ885" s="207">
        <v>0.02</v>
      </c>
      <c r="AK885" s="207">
        <v>2.5000000000000001E-2</v>
      </c>
      <c r="AL885" s="207">
        <v>3.5000000000000003E-2</v>
      </c>
      <c r="AM885" s="207">
        <v>4.4999999999999998E-2</v>
      </c>
      <c r="AN885" s="28" t="s">
        <v>113</v>
      </c>
      <c r="AO885" s="28" t="s">
        <v>113</v>
      </c>
      <c r="AP885" s="28" t="s">
        <v>113</v>
      </c>
      <c r="AQ885" s="90">
        <v>0</v>
      </c>
      <c r="AR885" s="38">
        <v>9633842</v>
      </c>
      <c r="AS885" s="38">
        <v>497175</v>
      </c>
      <c r="AT885" s="38">
        <v>660607</v>
      </c>
      <c r="AU885" s="38" t="s">
        <v>107</v>
      </c>
      <c r="AV885" s="38" t="s">
        <v>107</v>
      </c>
      <c r="AW885" s="38">
        <v>7982326</v>
      </c>
      <c r="AX885" s="38">
        <v>536742</v>
      </c>
      <c r="AY885" s="38">
        <v>798233</v>
      </c>
      <c r="AZ885" s="38">
        <v>261490</v>
      </c>
      <c r="BA885" s="38">
        <v>0</v>
      </c>
      <c r="BB885" s="38" t="s">
        <v>107</v>
      </c>
      <c r="BC885" s="38" t="s">
        <v>107</v>
      </c>
      <c r="BD885" s="38" t="s">
        <v>107</v>
      </c>
      <c r="BE885" s="38" t="s">
        <v>107</v>
      </c>
      <c r="BF885" s="38" t="s">
        <v>107</v>
      </c>
      <c r="BG885" s="38">
        <v>1820796</v>
      </c>
      <c r="BH885" s="38">
        <v>1857956</v>
      </c>
      <c r="BI885" s="38">
        <v>536742</v>
      </c>
      <c r="BJ885" s="38">
        <v>715657</v>
      </c>
      <c r="BK885" s="38" t="s">
        <v>107</v>
      </c>
      <c r="BL885" s="38">
        <v>1651516</v>
      </c>
      <c r="BM885" s="38">
        <v>151389</v>
      </c>
      <c r="BN885" s="38" t="s">
        <v>107</v>
      </c>
      <c r="BO885" s="38">
        <v>1101011</v>
      </c>
      <c r="BP885" s="38">
        <v>3275506</v>
      </c>
      <c r="BQ885" s="38">
        <v>96338</v>
      </c>
      <c r="BR885" s="38">
        <v>1988700</v>
      </c>
      <c r="BS885" s="38">
        <v>660607</v>
      </c>
      <c r="BT885" s="38" t="s">
        <v>107</v>
      </c>
      <c r="BU885" s="38" t="s">
        <v>107</v>
      </c>
      <c r="BV885" s="38" t="s">
        <v>107</v>
      </c>
      <c r="BW885" s="38">
        <v>8085546</v>
      </c>
      <c r="BX885" s="38">
        <v>178914</v>
      </c>
      <c r="BY885" s="38">
        <v>4954547</v>
      </c>
      <c r="BZ885" s="38">
        <v>6193185</v>
      </c>
      <c r="CA885" s="38" t="s">
        <v>107</v>
      </c>
      <c r="CB885" s="38">
        <v>628429</v>
      </c>
      <c r="CC885" s="330" t="s">
        <v>107</v>
      </c>
      <c r="CD885" s="38" t="s">
        <v>107</v>
      </c>
      <c r="CE885" s="38" t="s">
        <v>107</v>
      </c>
      <c r="CF885" s="38" t="s">
        <v>107</v>
      </c>
      <c r="CG885" s="38" t="s">
        <v>107</v>
      </c>
      <c r="CH885" s="53" t="s">
        <v>113</v>
      </c>
      <c r="CI885" s="53" t="s">
        <v>113</v>
      </c>
      <c r="CJ885" s="53" t="s">
        <v>114</v>
      </c>
      <c r="CK885" s="53" t="s">
        <v>114</v>
      </c>
      <c r="CL885" s="53" t="s">
        <v>114</v>
      </c>
      <c r="CM885" s="53" t="s">
        <v>114</v>
      </c>
      <c r="CN885" s="53" t="s">
        <v>114</v>
      </c>
      <c r="CO885" s="53" t="s">
        <v>107</v>
      </c>
      <c r="CP885" s="53" t="s">
        <v>107</v>
      </c>
      <c r="CQ885" s="53" t="s">
        <v>107</v>
      </c>
      <c r="CR885" s="53" t="s">
        <v>107</v>
      </c>
      <c r="CS885" s="53" t="s">
        <v>107</v>
      </c>
      <c r="CT885" s="53" t="s">
        <v>107</v>
      </c>
      <c r="CU885" s="53" t="s">
        <v>107</v>
      </c>
      <c r="CV885" s="53" t="s">
        <v>107</v>
      </c>
      <c r="CW885" s="53" t="s">
        <v>107</v>
      </c>
      <c r="CX885" s="53" t="s">
        <v>107</v>
      </c>
      <c r="CY885" s="53" t="s">
        <v>107</v>
      </c>
      <c r="CZ885" s="53" t="s">
        <v>107</v>
      </c>
      <c r="DA885" s="53" t="s">
        <v>107</v>
      </c>
      <c r="DB885" s="53" t="s">
        <v>107</v>
      </c>
      <c r="DC885" s="53" t="s">
        <v>107</v>
      </c>
      <c r="DD885" s="332">
        <v>9220963</v>
      </c>
      <c r="DE885" s="43">
        <v>1</v>
      </c>
      <c r="DF885" s="390">
        <v>1</v>
      </c>
      <c r="DG885" s="310"/>
      <c r="DI885" s="279" t="str" cm="1">
        <f t="array" ref="DI885">+IF(AND(C885&lt;&gt;"Vehículos Eléctricos",C885&lt;&gt;"Vehículos Híbridos",AD885="PERCENTIL 50"),
     IF(VLOOKUP(_xlfn.TEXTJOIN("_",FALSE,C885:E885),BD_Perc!$A:$P,_xlfn.IFS(BD!AE885="Intervalo de precio 1",12,BD!AE885="Intervalo de precio 2",13),FALSE)&lt;=1,
     VLOOKUP(_xlfn.TEXTJOIN("_",FALSE,C885:E885),BD_Perc!$A:$P,16,FALSE),"Ok P50"),
     "Ok P30/70 ó Híbrido/Eléctrico")</f>
        <v>Ok P30/70 ó Híbrido/Eléctrico</v>
      </c>
      <c r="DJ885" s="279" t="str">
        <f t="shared" si="79"/>
        <v>Vehículos Convencionales_Camperos/Camionetas_4x4</v>
      </c>
      <c r="DK885" s="331">
        <f t="shared" si="83"/>
        <v>184140000</v>
      </c>
      <c r="DL885" s="326"/>
    </row>
    <row r="886" spans="1:116" ht="25.5">
      <c r="A886" s="28">
        <v>881</v>
      </c>
      <c r="B886" s="29" t="s">
        <v>266</v>
      </c>
      <c r="C886" s="29" t="s">
        <v>0</v>
      </c>
      <c r="D886" s="29" t="s">
        <v>337</v>
      </c>
      <c r="E886" s="42" t="s">
        <v>338</v>
      </c>
      <c r="F886" s="42" t="s">
        <v>107</v>
      </c>
      <c r="G886" s="29" t="s">
        <v>1651</v>
      </c>
      <c r="H886" s="42" t="s">
        <v>400</v>
      </c>
      <c r="I886" s="28">
        <v>3006136</v>
      </c>
      <c r="J886" s="28" t="s">
        <v>1848</v>
      </c>
      <c r="K886" s="31" t="s">
        <v>307</v>
      </c>
      <c r="L886" s="32">
        <v>245</v>
      </c>
      <c r="M886" s="33">
        <v>5</v>
      </c>
      <c r="N886" s="44">
        <v>186000000</v>
      </c>
      <c r="O886" s="34">
        <f>+IFERROR(VLOOKUP(I886,Precio_Fasecolda!A:C,3,FALSE),IFERROR(VLOOKUP(I886,Precio_Fasecolda!B:C,2,FALSE),N886))</f>
        <v>186000000</v>
      </c>
      <c r="P886" s="34">
        <f t="shared" si="80"/>
        <v>0</v>
      </c>
      <c r="Q886" s="33" t="s">
        <v>338</v>
      </c>
      <c r="R886" s="28" t="s">
        <v>130</v>
      </c>
      <c r="S886" s="28" t="s">
        <v>112</v>
      </c>
      <c r="T886" s="33" t="s">
        <v>843</v>
      </c>
      <c r="U886" s="28" t="s">
        <v>107</v>
      </c>
      <c r="V886" s="42" t="s">
        <v>107</v>
      </c>
      <c r="W886" s="28" t="s">
        <v>107</v>
      </c>
      <c r="X886" s="28" t="s">
        <v>107</v>
      </c>
      <c r="Y886" s="28" t="str">
        <f t="shared" si="81"/>
        <v>N.A.</v>
      </c>
      <c r="Z886" s="292">
        <f t="shared" si="78"/>
        <v>184140000</v>
      </c>
      <c r="AA886" s="28" cm="1">
        <f t="array" aca="1" ref="AA886" ca="1">_xlfn.IFS(DK886&lt;$DK$4,1,AND(DK886&gt;=$DK$4,DK886&lt;=$AA$4),2,DK886&gt;$AA$4,3)</f>
        <v>2</v>
      </c>
      <c r="AB886" s="28">
        <v>0</v>
      </c>
      <c r="AC886" s="28" cm="1">
        <f t="array" aca="1" ref="AC886" ca="1">IF(AB886="PERCENTIL 30","",_xlfn.IFS(DK886&lt;$AC$4,1,DK886&gt;$AC$4,2))</f>
        <v>2</v>
      </c>
      <c r="AD886" s="28" t="str">
        <f>+IFERROR(VLOOKUP(_xlfn.TEXTJOIN("_", FALSE, C886:E886), BD_Perc!$A:$O, 15, FALSE),"Segmentación no encontrada o vehículo inactivo")</f>
        <v>PERCENTIL 30-70</v>
      </c>
      <c r="AE886" s="28" t="str" cm="1">
        <f t="array" ref="AE886">_xlfn.IFS(
    AD886 = "PERCENTIL 50",
    _xlfn.IFS(
        BD!DK886 &lt; VLOOKUP(_xlfn.TEXTJOIN("_", FALSE, C886:E886), BD_Perc!$A:$O, 11, FALSE), "Intervalo de precio 1",
        BD!DK886 &gt;= VLOOKUP(_xlfn.TEXTJOIN("_", FALSE, C886:E886), BD_Perc!$A:$O, 11, FALSE), "Intervalo de precio 2"
    ),
    AD886 = "PERCENTIL 30-70",
    _xlfn.IFS(
        BD!DK886 &lt; VLOOKUP(_xlfn.TEXTJOIN("_", FALSE, C886:E886), BD_Perc!$A:$O, 6, FALSE), "Intervalo de precio 1",
        BD!DK886 &lt; VLOOKUP(_xlfn.TEXTJOIN("_", FALSE, C886:E886), BD_Perc!$A:$O, 7, FALSE), "Intervalo de precio 2",
        BD!DK886 &gt;= VLOOKUP(_xlfn.TEXTJOIN("_", FALSE, C886:E886), BD_Perc!$A:$O, 7, FALSE), "Intervalo de precio 3"
    ),
    AD886="Segmentación no encontrada o vehículo inactivo","Segmentación no encontrada o vehículo inactivo"
)</f>
        <v>Intervalo de precio 3</v>
      </c>
      <c r="AF886" s="57" t="s">
        <v>2414</v>
      </c>
      <c r="AG886" s="35" t="b">
        <f t="shared" si="82"/>
        <v>1</v>
      </c>
      <c r="AH886" s="207">
        <v>0.01</v>
      </c>
      <c r="AI886" s="207">
        <v>1.4999999999999999E-2</v>
      </c>
      <c r="AJ886" s="207">
        <v>0.02</v>
      </c>
      <c r="AK886" s="207">
        <v>2.5000000000000001E-2</v>
      </c>
      <c r="AL886" s="207">
        <v>3.5000000000000003E-2</v>
      </c>
      <c r="AM886" s="207">
        <v>4.4999999999999998E-2</v>
      </c>
      <c r="AN886" s="28" t="s">
        <v>113</v>
      </c>
      <c r="AO886" s="28" t="s">
        <v>113</v>
      </c>
      <c r="AP886" s="28" t="s">
        <v>113</v>
      </c>
      <c r="AQ886" s="90">
        <v>0</v>
      </c>
      <c r="AR886" s="38">
        <v>0</v>
      </c>
      <c r="AS886" s="38">
        <v>0</v>
      </c>
      <c r="AT886" s="38">
        <v>0</v>
      </c>
      <c r="AU886" s="38">
        <v>0</v>
      </c>
      <c r="AV886" s="38">
        <v>0</v>
      </c>
      <c r="AW886" s="38">
        <v>0</v>
      </c>
      <c r="AX886" s="38">
        <v>0</v>
      </c>
      <c r="AY886" s="38">
        <v>0</v>
      </c>
      <c r="AZ886" s="38">
        <v>0</v>
      </c>
      <c r="BA886" s="38">
        <v>0</v>
      </c>
      <c r="BB886" s="38">
        <v>0</v>
      </c>
      <c r="BC886" s="38">
        <v>0</v>
      </c>
      <c r="BD886" s="38">
        <v>0</v>
      </c>
      <c r="BE886" s="38">
        <v>0</v>
      </c>
      <c r="BF886" s="38">
        <v>0</v>
      </c>
      <c r="BG886" s="38">
        <v>0</v>
      </c>
      <c r="BH886" s="38">
        <v>0</v>
      </c>
      <c r="BI886" s="38">
        <v>0</v>
      </c>
      <c r="BJ886" s="38">
        <v>0</v>
      </c>
      <c r="BK886" s="38">
        <v>0</v>
      </c>
      <c r="BL886" s="38">
        <v>0</v>
      </c>
      <c r="BM886" s="38">
        <v>0</v>
      </c>
      <c r="BN886" s="38">
        <v>0</v>
      </c>
      <c r="BO886" s="38">
        <v>0</v>
      </c>
      <c r="BP886" s="38">
        <v>0</v>
      </c>
      <c r="BQ886" s="38">
        <v>0</v>
      </c>
      <c r="BR886" s="38">
        <v>0</v>
      </c>
      <c r="BS886" s="38">
        <v>0</v>
      </c>
      <c r="BT886" s="38">
        <v>0</v>
      </c>
      <c r="BU886" s="38">
        <v>0</v>
      </c>
      <c r="BV886" s="38">
        <v>0</v>
      </c>
      <c r="BW886" s="38">
        <v>0</v>
      </c>
      <c r="BX886" s="38">
        <v>0</v>
      </c>
      <c r="BY886" s="38">
        <v>0</v>
      </c>
      <c r="BZ886" s="38">
        <v>0</v>
      </c>
      <c r="CA886" s="38">
        <v>0</v>
      </c>
      <c r="CB886" s="38">
        <v>0</v>
      </c>
      <c r="CC886" s="330">
        <v>0</v>
      </c>
      <c r="CD886" s="38">
        <v>0</v>
      </c>
      <c r="CE886" s="38">
        <v>0</v>
      </c>
      <c r="CF886" s="38">
        <v>0</v>
      </c>
      <c r="CG886" s="38">
        <v>0</v>
      </c>
      <c r="CH886" s="53" t="s">
        <v>113</v>
      </c>
      <c r="CI886" s="53" t="s">
        <v>113</v>
      </c>
      <c r="CJ886" s="53" t="s">
        <v>114</v>
      </c>
      <c r="CK886" s="53" t="s">
        <v>114</v>
      </c>
      <c r="CL886" s="53" t="s">
        <v>114</v>
      </c>
      <c r="CM886" s="53" t="s">
        <v>114</v>
      </c>
      <c r="CN886" s="53" t="s">
        <v>114</v>
      </c>
      <c r="CO886" s="53" t="s">
        <v>107</v>
      </c>
      <c r="CP886" s="53" t="s">
        <v>107</v>
      </c>
      <c r="CQ886" s="53" t="s">
        <v>107</v>
      </c>
      <c r="CR886" s="53" t="s">
        <v>107</v>
      </c>
      <c r="CS886" s="53" t="s">
        <v>107</v>
      </c>
      <c r="CT886" s="53" t="s">
        <v>107</v>
      </c>
      <c r="CU886" s="53" t="s">
        <v>107</v>
      </c>
      <c r="CV886" s="53" t="s">
        <v>107</v>
      </c>
      <c r="CW886" s="53" t="s">
        <v>107</v>
      </c>
      <c r="CX886" s="53" t="s">
        <v>107</v>
      </c>
      <c r="CY886" s="53" t="s">
        <v>107</v>
      </c>
      <c r="CZ886" s="53" t="s">
        <v>107</v>
      </c>
      <c r="DA886" s="53" t="s">
        <v>107</v>
      </c>
      <c r="DB886" s="53" t="s">
        <v>107</v>
      </c>
      <c r="DC886" s="53" t="s">
        <v>107</v>
      </c>
      <c r="DD886" s="332">
        <v>0</v>
      </c>
      <c r="DE886" s="33">
        <v>0</v>
      </c>
      <c r="DF886" s="390">
        <v>0</v>
      </c>
      <c r="DG886" s="310"/>
      <c r="DI886" s="279" t="str" cm="1">
        <f t="array" ref="DI886">+IF(AND(C886&lt;&gt;"Vehículos Eléctricos",C886&lt;&gt;"Vehículos Híbridos",AD886="PERCENTIL 50"),
     IF(VLOOKUP(_xlfn.TEXTJOIN("_",FALSE,C886:E886),BD_Perc!$A:$P,_xlfn.IFS(BD!AE886="Intervalo de precio 1",12,BD!AE886="Intervalo de precio 2",13),FALSE)&lt;=1,
     VLOOKUP(_xlfn.TEXTJOIN("_",FALSE,C886:E886),BD_Perc!$A:$P,16,FALSE),"Ok P50"),
     "Ok P30/70 ó Híbrido/Eléctrico")</f>
        <v>Ok P30/70 ó Híbrido/Eléctrico</v>
      </c>
      <c r="DJ886" s="279" t="str">
        <f t="shared" si="79"/>
        <v>Vehículos Convencionales_Camperos/Camionetas_4x2</v>
      </c>
      <c r="DK886" s="331">
        <f t="shared" si="83"/>
        <v>184140000</v>
      </c>
      <c r="DL886" s="326"/>
    </row>
    <row r="887" spans="1:116" ht="25.5">
      <c r="A887" s="28">
        <v>882</v>
      </c>
      <c r="B887" s="29" t="s">
        <v>266</v>
      </c>
      <c r="C887" s="29" t="s">
        <v>0</v>
      </c>
      <c r="D887" s="29" t="s">
        <v>337</v>
      </c>
      <c r="E887" s="42" t="s">
        <v>346</v>
      </c>
      <c r="F887" s="42" t="s">
        <v>107</v>
      </c>
      <c r="G887" s="30" t="s">
        <v>527</v>
      </c>
      <c r="H887" s="42" t="s">
        <v>400</v>
      </c>
      <c r="I887" s="28">
        <v>3008064</v>
      </c>
      <c r="J887" s="28" t="s">
        <v>1849</v>
      </c>
      <c r="K887" s="31" t="s">
        <v>363</v>
      </c>
      <c r="L887" s="32">
        <v>375</v>
      </c>
      <c r="M887" s="33">
        <v>5</v>
      </c>
      <c r="N887" s="34">
        <v>345000000</v>
      </c>
      <c r="O887" s="34">
        <f>+IFERROR(VLOOKUP(I887,Precio_Fasecolda!A:C,3,FALSE),IFERROR(VLOOKUP(I887,Precio_Fasecolda!B:C,2,FALSE),N887))</f>
        <v>345000000</v>
      </c>
      <c r="P887" s="34">
        <f t="shared" si="80"/>
        <v>0</v>
      </c>
      <c r="Q887" s="33" t="s">
        <v>346</v>
      </c>
      <c r="R887" s="28" t="s">
        <v>130</v>
      </c>
      <c r="S887" s="28" t="s">
        <v>112</v>
      </c>
      <c r="T887" s="33" t="s">
        <v>843</v>
      </c>
      <c r="U887" s="28" t="s">
        <v>107</v>
      </c>
      <c r="V887" s="42" t="s">
        <v>107</v>
      </c>
      <c r="W887" s="28" t="s">
        <v>107</v>
      </c>
      <c r="X887" s="28" t="s">
        <v>107</v>
      </c>
      <c r="Y887" s="28" t="str">
        <f t="shared" si="81"/>
        <v>N.A.</v>
      </c>
      <c r="Z887" s="292">
        <f t="shared" si="78"/>
        <v>341550000</v>
      </c>
      <c r="AA887" s="28" cm="1">
        <f t="array" aca="1" ref="AA887" ca="1">_xlfn.IFS(DK887&lt;$DK$4,1,AND(DK887&gt;=$DK$4,DK887&lt;=$AA$4),2,DK887&gt;$AA$4,3)</f>
        <v>3</v>
      </c>
      <c r="AB887" s="28">
        <v>0</v>
      </c>
      <c r="AC887" s="28" cm="1">
        <f t="array" aca="1" ref="AC887" ca="1">IF(AB887="PERCENTIL 30","",_xlfn.IFS(DK887&lt;$AC$4,1,DK887&gt;$AC$4,2))</f>
        <v>2</v>
      </c>
      <c r="AD887" s="28" t="str">
        <f>+IFERROR(VLOOKUP(_xlfn.TEXTJOIN("_", FALSE, C887:E887), BD_Perc!$A:$O, 15, FALSE),"Segmentación no encontrada o vehículo inactivo")</f>
        <v>PERCENTIL 30-70</v>
      </c>
      <c r="AE887" s="28" t="str" cm="1">
        <f t="array" ref="AE887">_xlfn.IFS(
    AD887 = "PERCENTIL 50",
    _xlfn.IFS(
        BD!DK887 &lt; VLOOKUP(_xlfn.TEXTJOIN("_", FALSE, C887:E887), BD_Perc!$A:$O, 11, FALSE), "Intervalo de precio 1",
        BD!DK887 &gt;= VLOOKUP(_xlfn.TEXTJOIN("_", FALSE, C887:E887), BD_Perc!$A:$O, 11, FALSE), "Intervalo de precio 2"
    ),
    AD887 = "PERCENTIL 30-70",
    _xlfn.IFS(
        BD!DK887 &lt; VLOOKUP(_xlfn.TEXTJOIN("_", FALSE, C887:E887), BD_Perc!$A:$O, 6, FALSE), "Intervalo de precio 1",
        BD!DK887 &lt; VLOOKUP(_xlfn.TEXTJOIN("_", FALSE, C887:E887), BD_Perc!$A:$O, 7, FALSE), "Intervalo de precio 2",
        BD!DK887 &gt;= VLOOKUP(_xlfn.TEXTJOIN("_", FALSE, C887:E887), BD_Perc!$A:$O, 7, FALSE), "Intervalo de precio 3"
    ),
    AD887="Segmentación no encontrada o vehículo inactivo","Segmentación no encontrada o vehículo inactivo"
)</f>
        <v>Intervalo de precio 3</v>
      </c>
      <c r="AF887" s="57" t="s">
        <v>2414</v>
      </c>
      <c r="AG887" s="35" t="b">
        <f t="shared" si="82"/>
        <v>1</v>
      </c>
      <c r="AH887" s="207">
        <v>0.01</v>
      </c>
      <c r="AI887" s="207">
        <v>1.4999999999999999E-2</v>
      </c>
      <c r="AJ887" s="207">
        <v>0.02</v>
      </c>
      <c r="AK887" s="207">
        <v>2.5000000000000001E-2</v>
      </c>
      <c r="AL887" s="207">
        <v>3.5000000000000003E-2</v>
      </c>
      <c r="AM887" s="207">
        <v>4.4999999999999998E-2</v>
      </c>
      <c r="AN887" s="28" t="s">
        <v>113</v>
      </c>
      <c r="AO887" s="28" t="s">
        <v>113</v>
      </c>
      <c r="AP887" s="28" t="s">
        <v>113</v>
      </c>
      <c r="AQ887" s="90">
        <v>0</v>
      </c>
      <c r="AR887" s="38">
        <v>9633842</v>
      </c>
      <c r="AS887" s="38">
        <v>497175</v>
      </c>
      <c r="AT887" s="38">
        <v>660607</v>
      </c>
      <c r="AU887" s="38" t="s">
        <v>107</v>
      </c>
      <c r="AV887" s="38" t="s">
        <v>107</v>
      </c>
      <c r="AW887" s="38">
        <v>7982326</v>
      </c>
      <c r="AX887" s="38">
        <v>536742</v>
      </c>
      <c r="AY887" s="38">
        <v>798233</v>
      </c>
      <c r="AZ887" s="38">
        <v>261490</v>
      </c>
      <c r="BA887" s="38">
        <v>0</v>
      </c>
      <c r="BB887" s="38" t="s">
        <v>107</v>
      </c>
      <c r="BC887" s="38" t="s">
        <v>107</v>
      </c>
      <c r="BD887" s="38" t="s">
        <v>107</v>
      </c>
      <c r="BE887" s="38" t="s">
        <v>107</v>
      </c>
      <c r="BF887" s="38" t="s">
        <v>107</v>
      </c>
      <c r="BG887" s="38">
        <v>1820796</v>
      </c>
      <c r="BH887" s="38">
        <v>1857956</v>
      </c>
      <c r="BI887" s="38">
        <v>536742</v>
      </c>
      <c r="BJ887" s="38">
        <v>715657</v>
      </c>
      <c r="BK887" s="38" t="s">
        <v>107</v>
      </c>
      <c r="BL887" s="38">
        <v>1651516</v>
      </c>
      <c r="BM887" s="38">
        <v>151389</v>
      </c>
      <c r="BN887" s="38" t="s">
        <v>107</v>
      </c>
      <c r="BO887" s="38">
        <v>1101011</v>
      </c>
      <c r="BP887" s="38">
        <v>3275506</v>
      </c>
      <c r="BQ887" s="38">
        <v>96338</v>
      </c>
      <c r="BR887" s="38">
        <v>1988700</v>
      </c>
      <c r="BS887" s="38">
        <v>660607</v>
      </c>
      <c r="BT887" s="38" t="s">
        <v>107</v>
      </c>
      <c r="BU887" s="38" t="s">
        <v>107</v>
      </c>
      <c r="BV887" s="38" t="s">
        <v>107</v>
      </c>
      <c r="BW887" s="38">
        <v>8085546</v>
      </c>
      <c r="BX887" s="38">
        <v>178914</v>
      </c>
      <c r="BY887" s="38">
        <v>4954547</v>
      </c>
      <c r="BZ887" s="38">
        <v>6193185</v>
      </c>
      <c r="CA887" s="38" t="s">
        <v>107</v>
      </c>
      <c r="CB887" s="38">
        <v>628429</v>
      </c>
      <c r="CC887" s="330" t="s">
        <v>107</v>
      </c>
      <c r="CD887" s="38" t="s">
        <v>107</v>
      </c>
      <c r="CE887" s="38" t="s">
        <v>107</v>
      </c>
      <c r="CF887" s="38" t="s">
        <v>107</v>
      </c>
      <c r="CG887" s="38" t="s">
        <v>107</v>
      </c>
      <c r="CH887" s="53" t="s">
        <v>113</v>
      </c>
      <c r="CI887" s="53" t="s">
        <v>113</v>
      </c>
      <c r="CJ887" s="53" t="s">
        <v>114</v>
      </c>
      <c r="CK887" s="53" t="s">
        <v>114</v>
      </c>
      <c r="CL887" s="53" t="s">
        <v>114</v>
      </c>
      <c r="CM887" s="53" t="s">
        <v>114</v>
      </c>
      <c r="CN887" s="53" t="s">
        <v>114</v>
      </c>
      <c r="CO887" s="53" t="s">
        <v>107</v>
      </c>
      <c r="CP887" s="53" t="s">
        <v>107</v>
      </c>
      <c r="CQ887" s="53" t="s">
        <v>107</v>
      </c>
      <c r="CR887" s="53" t="s">
        <v>107</v>
      </c>
      <c r="CS887" s="53" t="s">
        <v>107</v>
      </c>
      <c r="CT887" s="53" t="s">
        <v>107</v>
      </c>
      <c r="CU887" s="53" t="s">
        <v>107</v>
      </c>
      <c r="CV887" s="53" t="s">
        <v>107</v>
      </c>
      <c r="CW887" s="53" t="s">
        <v>107</v>
      </c>
      <c r="CX887" s="53" t="s">
        <v>107</v>
      </c>
      <c r="CY887" s="53" t="s">
        <v>107</v>
      </c>
      <c r="CZ887" s="53" t="s">
        <v>107</v>
      </c>
      <c r="DA887" s="53" t="s">
        <v>107</v>
      </c>
      <c r="DB887" s="53" t="s">
        <v>107</v>
      </c>
      <c r="DC887" s="53" t="s">
        <v>107</v>
      </c>
      <c r="DD887" s="332">
        <v>9220963</v>
      </c>
      <c r="DE887" s="43">
        <v>1</v>
      </c>
      <c r="DF887" s="390">
        <v>1</v>
      </c>
      <c r="DG887" s="310"/>
      <c r="DI887" s="279" t="str" cm="1">
        <f t="array" ref="DI887">+IF(AND(C887&lt;&gt;"Vehículos Eléctricos",C887&lt;&gt;"Vehículos Híbridos",AD887="PERCENTIL 50"),
     IF(VLOOKUP(_xlfn.TEXTJOIN("_",FALSE,C887:E887),BD_Perc!$A:$P,_xlfn.IFS(BD!AE887="Intervalo de precio 1",12,BD!AE887="Intervalo de precio 2",13),FALSE)&lt;=1,
     VLOOKUP(_xlfn.TEXTJOIN("_",FALSE,C887:E887),BD_Perc!$A:$P,16,FALSE),"Ok P50"),
     "Ok P30/70 ó Híbrido/Eléctrico")</f>
        <v>Ok P30/70 ó Híbrido/Eléctrico</v>
      </c>
      <c r="DJ887" s="279" t="str">
        <f t="shared" si="79"/>
        <v>Vehículos Convencionales_Camperos/Camionetas_4x4</v>
      </c>
      <c r="DK887" s="331">
        <f t="shared" si="83"/>
        <v>341550000</v>
      </c>
      <c r="DL887" s="326"/>
    </row>
    <row r="888" spans="1:116" ht="38.25">
      <c r="A888" s="28">
        <v>883</v>
      </c>
      <c r="B888" s="29" t="s">
        <v>266</v>
      </c>
      <c r="C888" s="29" t="s">
        <v>0</v>
      </c>
      <c r="D888" s="29" t="s">
        <v>337</v>
      </c>
      <c r="E888" s="42" t="s">
        <v>346</v>
      </c>
      <c r="F888" s="42" t="s">
        <v>107</v>
      </c>
      <c r="G888" s="30" t="s">
        <v>1654</v>
      </c>
      <c r="H888" s="42" t="s">
        <v>400</v>
      </c>
      <c r="I888" s="28">
        <v>3006146</v>
      </c>
      <c r="J888" s="28" t="s">
        <v>1850</v>
      </c>
      <c r="K888" s="31" t="s">
        <v>363</v>
      </c>
      <c r="L888" s="32">
        <v>400</v>
      </c>
      <c r="M888" s="33">
        <v>5</v>
      </c>
      <c r="N888" s="34">
        <v>280000000</v>
      </c>
      <c r="O888" s="34">
        <f>+IFERROR(VLOOKUP(I888,Precio_Fasecolda!A:C,3,FALSE),IFERROR(VLOOKUP(I888,Precio_Fasecolda!B:C,2,FALSE),N888))</f>
        <v>280000000</v>
      </c>
      <c r="P888" s="34">
        <f t="shared" si="80"/>
        <v>0</v>
      </c>
      <c r="Q888" s="33" t="s">
        <v>346</v>
      </c>
      <c r="R888" s="28" t="s">
        <v>130</v>
      </c>
      <c r="S888" s="28" t="s">
        <v>112</v>
      </c>
      <c r="T888" s="33" t="s">
        <v>843</v>
      </c>
      <c r="U888" s="28" t="s">
        <v>107</v>
      </c>
      <c r="V888" s="42" t="s">
        <v>107</v>
      </c>
      <c r="W888" s="28" t="s">
        <v>107</v>
      </c>
      <c r="X888" s="28" t="s">
        <v>107</v>
      </c>
      <c r="Y888" s="28" t="str">
        <f t="shared" si="81"/>
        <v>N.A.</v>
      </c>
      <c r="Z888" s="292">
        <f t="shared" si="78"/>
        <v>277200000</v>
      </c>
      <c r="AA888" s="28" cm="1">
        <f t="array" aca="1" ref="AA888" ca="1">_xlfn.IFS(DK888&lt;$DK$4,1,AND(DK888&gt;=$DK$4,DK888&lt;=$AA$4),2,DK888&gt;$AA$4,3)</f>
        <v>3</v>
      </c>
      <c r="AB888" s="28">
        <v>0</v>
      </c>
      <c r="AC888" s="28" cm="1">
        <f t="array" aca="1" ref="AC888" ca="1">IF(AB888="PERCENTIL 30","",_xlfn.IFS(DK888&lt;$AC$4,1,DK888&gt;$AC$4,2))</f>
        <v>2</v>
      </c>
      <c r="AD888" s="28" t="str">
        <f>+IFERROR(VLOOKUP(_xlfn.TEXTJOIN("_", FALSE, C888:E888), BD_Perc!$A:$O, 15, FALSE),"Segmentación no encontrada o vehículo inactivo")</f>
        <v>PERCENTIL 30-70</v>
      </c>
      <c r="AE888" s="28" t="str" cm="1">
        <f t="array" ref="AE888">_xlfn.IFS(
    AD888 = "PERCENTIL 50",
    _xlfn.IFS(
        BD!DK888 &lt; VLOOKUP(_xlfn.TEXTJOIN("_", FALSE, C888:E888), BD_Perc!$A:$O, 11, FALSE), "Intervalo de precio 1",
        BD!DK888 &gt;= VLOOKUP(_xlfn.TEXTJOIN("_", FALSE, C888:E888), BD_Perc!$A:$O, 11, FALSE), "Intervalo de precio 2"
    ),
    AD888 = "PERCENTIL 30-70",
    _xlfn.IFS(
        BD!DK888 &lt; VLOOKUP(_xlfn.TEXTJOIN("_", FALSE, C888:E888), BD_Perc!$A:$O, 6, FALSE), "Intervalo de precio 1",
        BD!DK888 &lt; VLOOKUP(_xlfn.TEXTJOIN("_", FALSE, C888:E888), BD_Perc!$A:$O, 7, FALSE), "Intervalo de precio 2",
        BD!DK888 &gt;= VLOOKUP(_xlfn.TEXTJOIN("_", FALSE, C888:E888), BD_Perc!$A:$O, 7, FALSE), "Intervalo de precio 3"
    ),
    AD888="Segmentación no encontrada o vehículo inactivo","Segmentación no encontrada o vehículo inactivo"
)</f>
        <v>Intervalo de precio 3</v>
      </c>
      <c r="AF888" s="57" t="s">
        <v>2414</v>
      </c>
      <c r="AG888" s="35" t="b">
        <f t="shared" si="82"/>
        <v>1</v>
      </c>
      <c r="AH888" s="207">
        <v>0.01</v>
      </c>
      <c r="AI888" s="207">
        <v>1.4999999999999999E-2</v>
      </c>
      <c r="AJ888" s="207">
        <v>0.02</v>
      </c>
      <c r="AK888" s="207">
        <v>2.5000000000000001E-2</v>
      </c>
      <c r="AL888" s="207">
        <v>3.5000000000000003E-2</v>
      </c>
      <c r="AM888" s="207">
        <v>4.4999999999999998E-2</v>
      </c>
      <c r="AN888" s="28" t="s">
        <v>113</v>
      </c>
      <c r="AO888" s="28" t="s">
        <v>113</v>
      </c>
      <c r="AP888" s="28" t="s">
        <v>113</v>
      </c>
      <c r="AQ888" s="90">
        <v>0</v>
      </c>
      <c r="AR888" s="38">
        <v>9633842</v>
      </c>
      <c r="AS888" s="38">
        <v>497175</v>
      </c>
      <c r="AT888" s="38">
        <v>660607</v>
      </c>
      <c r="AU888" s="38" t="s">
        <v>107</v>
      </c>
      <c r="AV888" s="38" t="s">
        <v>107</v>
      </c>
      <c r="AW888" s="38">
        <v>7982326</v>
      </c>
      <c r="AX888" s="38">
        <v>536742</v>
      </c>
      <c r="AY888" s="38">
        <v>798233</v>
      </c>
      <c r="AZ888" s="38">
        <v>261490</v>
      </c>
      <c r="BA888" s="38">
        <v>0</v>
      </c>
      <c r="BB888" s="38" t="s">
        <v>107</v>
      </c>
      <c r="BC888" s="38" t="s">
        <v>107</v>
      </c>
      <c r="BD888" s="38" t="s">
        <v>107</v>
      </c>
      <c r="BE888" s="38" t="s">
        <v>107</v>
      </c>
      <c r="BF888" s="38" t="s">
        <v>107</v>
      </c>
      <c r="BG888" s="38">
        <v>1820796</v>
      </c>
      <c r="BH888" s="38">
        <v>1857956</v>
      </c>
      <c r="BI888" s="38">
        <v>536742</v>
      </c>
      <c r="BJ888" s="38">
        <v>715657</v>
      </c>
      <c r="BK888" s="38" t="s">
        <v>107</v>
      </c>
      <c r="BL888" s="38">
        <v>1651516</v>
      </c>
      <c r="BM888" s="38">
        <v>151389</v>
      </c>
      <c r="BN888" s="38" t="s">
        <v>107</v>
      </c>
      <c r="BO888" s="38">
        <v>1101011</v>
      </c>
      <c r="BP888" s="38">
        <v>3275506</v>
      </c>
      <c r="BQ888" s="38">
        <v>96338</v>
      </c>
      <c r="BR888" s="38">
        <v>1988700</v>
      </c>
      <c r="BS888" s="38">
        <v>660607</v>
      </c>
      <c r="BT888" s="38" t="s">
        <v>107</v>
      </c>
      <c r="BU888" s="38" t="s">
        <v>107</v>
      </c>
      <c r="BV888" s="38" t="s">
        <v>107</v>
      </c>
      <c r="BW888" s="38">
        <v>8085546</v>
      </c>
      <c r="BX888" s="38">
        <v>178914</v>
      </c>
      <c r="BY888" s="38">
        <v>4954547</v>
      </c>
      <c r="BZ888" s="38">
        <v>6193185</v>
      </c>
      <c r="CA888" s="38" t="s">
        <v>107</v>
      </c>
      <c r="CB888" s="38">
        <v>628429</v>
      </c>
      <c r="CC888" s="330" t="s">
        <v>107</v>
      </c>
      <c r="CD888" s="38" t="s">
        <v>107</v>
      </c>
      <c r="CE888" s="38" t="s">
        <v>107</v>
      </c>
      <c r="CF888" s="38" t="s">
        <v>107</v>
      </c>
      <c r="CG888" s="38" t="s">
        <v>107</v>
      </c>
      <c r="CH888" s="53" t="s">
        <v>113</v>
      </c>
      <c r="CI888" s="53" t="s">
        <v>113</v>
      </c>
      <c r="CJ888" s="53" t="s">
        <v>114</v>
      </c>
      <c r="CK888" s="53" t="s">
        <v>114</v>
      </c>
      <c r="CL888" s="53" t="s">
        <v>114</v>
      </c>
      <c r="CM888" s="53" t="s">
        <v>114</v>
      </c>
      <c r="CN888" s="53" t="s">
        <v>114</v>
      </c>
      <c r="CO888" s="53" t="s">
        <v>107</v>
      </c>
      <c r="CP888" s="53" t="s">
        <v>107</v>
      </c>
      <c r="CQ888" s="53" t="s">
        <v>107</v>
      </c>
      <c r="CR888" s="53" t="s">
        <v>107</v>
      </c>
      <c r="CS888" s="53" t="s">
        <v>107</v>
      </c>
      <c r="CT888" s="53" t="s">
        <v>107</v>
      </c>
      <c r="CU888" s="53" t="s">
        <v>107</v>
      </c>
      <c r="CV888" s="53" t="s">
        <v>107</v>
      </c>
      <c r="CW888" s="53" t="s">
        <v>107</v>
      </c>
      <c r="CX888" s="53" t="s">
        <v>107</v>
      </c>
      <c r="CY888" s="53" t="s">
        <v>107</v>
      </c>
      <c r="CZ888" s="53" t="s">
        <v>107</v>
      </c>
      <c r="DA888" s="53" t="s">
        <v>107</v>
      </c>
      <c r="DB888" s="53" t="s">
        <v>107</v>
      </c>
      <c r="DC888" s="53" t="s">
        <v>107</v>
      </c>
      <c r="DD888" s="332">
        <v>9220963</v>
      </c>
      <c r="DE888" s="43">
        <v>1</v>
      </c>
      <c r="DF888" s="390">
        <v>1</v>
      </c>
      <c r="DG888" s="310"/>
      <c r="DI888" s="279" t="str" cm="1">
        <f t="array" ref="DI888">+IF(AND(C888&lt;&gt;"Vehículos Eléctricos",C888&lt;&gt;"Vehículos Híbridos",AD888="PERCENTIL 50"),
     IF(VLOOKUP(_xlfn.TEXTJOIN("_",FALSE,C888:E888),BD_Perc!$A:$P,_xlfn.IFS(BD!AE888="Intervalo de precio 1",12,BD!AE888="Intervalo de precio 2",13),FALSE)&lt;=1,
     VLOOKUP(_xlfn.TEXTJOIN("_",FALSE,C888:E888),BD_Perc!$A:$P,16,FALSE),"Ok P50"),
     "Ok P30/70 ó Híbrido/Eléctrico")</f>
        <v>Ok P30/70 ó Híbrido/Eléctrico</v>
      </c>
      <c r="DJ888" s="279" t="str">
        <f t="shared" si="79"/>
        <v>Vehículos Convencionales_Camperos/Camionetas_4x4</v>
      </c>
      <c r="DK888" s="331">
        <f t="shared" si="83"/>
        <v>277200000</v>
      </c>
      <c r="DL888" s="326"/>
    </row>
    <row r="889" spans="1:116" ht="25.5">
      <c r="A889" s="28">
        <v>884</v>
      </c>
      <c r="B889" s="29" t="s">
        <v>266</v>
      </c>
      <c r="C889" s="29" t="s">
        <v>0</v>
      </c>
      <c r="D889" s="29" t="s">
        <v>665</v>
      </c>
      <c r="E889" s="42" t="s">
        <v>666</v>
      </c>
      <c r="F889" s="42" t="s">
        <v>338</v>
      </c>
      <c r="G889" s="30" t="s">
        <v>1851</v>
      </c>
      <c r="H889" s="42" t="s">
        <v>147</v>
      </c>
      <c r="I889" s="28">
        <v>8021010</v>
      </c>
      <c r="J889" s="28" t="s">
        <v>1852</v>
      </c>
      <c r="K889" s="31" t="s">
        <v>674</v>
      </c>
      <c r="L889" s="56">
        <v>154</v>
      </c>
      <c r="M889" s="33" t="s">
        <v>107</v>
      </c>
      <c r="N889" s="34">
        <v>113500000</v>
      </c>
      <c r="O889" s="34">
        <f>+IFERROR(VLOOKUP(I889,Precio_Fasecolda!A:C,3,FALSE),IFERROR(VLOOKUP(I889,Precio_Fasecolda!B:C,2,FALSE),N889))</f>
        <v>113500000</v>
      </c>
      <c r="P889" s="34">
        <f t="shared" si="80"/>
        <v>0</v>
      </c>
      <c r="Q889" s="33" t="s">
        <v>338</v>
      </c>
      <c r="R889" s="28" t="s">
        <v>130</v>
      </c>
      <c r="S889" s="28" t="s">
        <v>112</v>
      </c>
      <c r="T889" s="28" t="s">
        <v>107</v>
      </c>
      <c r="U889" s="28" t="s">
        <v>107</v>
      </c>
      <c r="V889" s="42" t="s">
        <v>107</v>
      </c>
      <c r="W889" s="28" t="s">
        <v>107</v>
      </c>
      <c r="X889" s="28" t="s">
        <v>107</v>
      </c>
      <c r="Y889" s="28" t="str">
        <f t="shared" si="81"/>
        <v>N.A.</v>
      </c>
      <c r="Z889" s="292">
        <f t="shared" si="78"/>
        <v>113500000</v>
      </c>
      <c r="AA889" s="28" cm="1">
        <f t="array" aca="1" ref="AA889" ca="1">_xlfn.IFS(DK889&lt;$DK$4,1,AND(DK889&gt;=$DK$4,DK889&lt;=$AA$4),2,DK889&gt;$AA$4,3)</f>
        <v>2</v>
      </c>
      <c r="AB889" s="28">
        <v>0</v>
      </c>
      <c r="AC889" s="28" cm="1">
        <f t="array" aca="1" ref="AC889" ca="1">IF(AB889="PERCENTIL 30","",_xlfn.IFS(DK889&lt;$AC$4,1,DK889&gt;$AC$4,2))</f>
        <v>1</v>
      </c>
      <c r="AD889" s="28" t="str">
        <f>+IFERROR(VLOOKUP(_xlfn.TEXTJOIN("_", FALSE, C889:E889), BD_Perc!$A:$O, 15, FALSE),"Segmentación no encontrada o vehículo inactivo")</f>
        <v>PERCENTIL 30-70</v>
      </c>
      <c r="AE889" s="28" t="str" cm="1">
        <f t="array" ref="AE889">_xlfn.IFS(
    AD889 = "PERCENTIL 50",
    _xlfn.IFS(
        BD!DK889 &lt; VLOOKUP(_xlfn.TEXTJOIN("_", FALSE, C889:E889), BD_Perc!$A:$O, 11, FALSE), "Intervalo de precio 1",
        BD!DK889 &gt;= VLOOKUP(_xlfn.TEXTJOIN("_", FALSE, C889:E889), BD_Perc!$A:$O, 11, FALSE), "Intervalo de precio 2"
    ),
    AD889 = "PERCENTIL 30-70",
    _xlfn.IFS(
        BD!DK889 &lt; VLOOKUP(_xlfn.TEXTJOIN("_", FALSE, C889:E889), BD_Perc!$A:$O, 6, FALSE), "Intervalo de precio 1",
        BD!DK889 &lt; VLOOKUP(_xlfn.TEXTJOIN("_", FALSE, C889:E889), BD_Perc!$A:$O, 7, FALSE), "Intervalo de precio 2",
        BD!DK889 &gt;= VLOOKUP(_xlfn.TEXTJOIN("_", FALSE, C889:E889), BD_Perc!$A:$O, 7, FALSE), "Intervalo de precio 3"
    ),
    AD889="Segmentación no encontrada o vehículo inactivo","Segmentación no encontrada o vehículo inactivo"
)</f>
        <v>Intervalo de precio 1</v>
      </c>
      <c r="AF889" s="57" t="s">
        <v>2412</v>
      </c>
      <c r="AG889" s="35" t="b">
        <f t="shared" si="82"/>
        <v>1</v>
      </c>
      <c r="AH889" s="207">
        <v>0</v>
      </c>
      <c r="AI889" s="207">
        <v>0.01</v>
      </c>
      <c r="AJ889" s="207">
        <v>1.4999999999999999E-2</v>
      </c>
      <c r="AK889" s="207">
        <v>0.02</v>
      </c>
      <c r="AL889" s="207">
        <v>2.5000000000000001E-2</v>
      </c>
      <c r="AM889" s="207">
        <v>0.03</v>
      </c>
      <c r="AN889" s="28" t="s">
        <v>113</v>
      </c>
      <c r="AO889" s="28" t="s">
        <v>113</v>
      </c>
      <c r="AP889" s="28" t="s">
        <v>113</v>
      </c>
      <c r="AQ889" s="90">
        <v>1</v>
      </c>
      <c r="AR889" s="38">
        <v>9633842</v>
      </c>
      <c r="AS889" s="38">
        <v>497175</v>
      </c>
      <c r="AT889" s="38">
        <v>385354</v>
      </c>
      <c r="AU889" s="38">
        <v>1169824</v>
      </c>
      <c r="AV889" s="38">
        <v>1513890</v>
      </c>
      <c r="AW889" s="38">
        <v>7982326</v>
      </c>
      <c r="AX889" s="38" t="s">
        <v>107</v>
      </c>
      <c r="AY889" s="38">
        <v>522980</v>
      </c>
      <c r="AZ889" s="38">
        <v>261490</v>
      </c>
      <c r="BA889" s="38">
        <v>0</v>
      </c>
      <c r="BB889" s="38" t="s">
        <v>107</v>
      </c>
      <c r="BC889" s="38" t="s">
        <v>107</v>
      </c>
      <c r="BD889" s="38" t="s">
        <v>107</v>
      </c>
      <c r="BE889" s="38" t="s">
        <v>107</v>
      </c>
      <c r="BF889" s="38">
        <v>1513890</v>
      </c>
      <c r="BG889" s="38">
        <v>1820796</v>
      </c>
      <c r="BH889" s="38">
        <v>2064395</v>
      </c>
      <c r="BI889" s="38">
        <v>536742</v>
      </c>
      <c r="BJ889" s="38">
        <v>715657</v>
      </c>
      <c r="BK889" s="38" t="s">
        <v>107</v>
      </c>
      <c r="BL889" s="38">
        <v>1032198</v>
      </c>
      <c r="BM889" s="38">
        <v>151389</v>
      </c>
      <c r="BN889" s="38">
        <v>1348737</v>
      </c>
      <c r="BO889" s="38">
        <v>1169824</v>
      </c>
      <c r="BP889" s="38">
        <v>3275506</v>
      </c>
      <c r="BQ889" s="38">
        <v>96338</v>
      </c>
      <c r="BR889" s="38">
        <v>1988700</v>
      </c>
      <c r="BS889" s="38">
        <v>1307450</v>
      </c>
      <c r="BT889" s="38">
        <v>1513890</v>
      </c>
      <c r="BU889" s="38">
        <v>2064395</v>
      </c>
      <c r="BV889" s="38">
        <v>1392090</v>
      </c>
      <c r="BW889" s="38">
        <v>8085546</v>
      </c>
      <c r="BX889" s="38">
        <v>178914</v>
      </c>
      <c r="BY889" s="38">
        <v>4954547</v>
      </c>
      <c r="BZ889" s="38">
        <v>6193185</v>
      </c>
      <c r="CA889" s="38" t="s">
        <v>107</v>
      </c>
      <c r="CB889" s="38">
        <v>660607</v>
      </c>
      <c r="CC889" s="330" t="s">
        <v>107</v>
      </c>
      <c r="CD889" s="38" t="s">
        <v>107</v>
      </c>
      <c r="CE889" s="38" t="s">
        <v>107</v>
      </c>
      <c r="CF889" s="38" t="s">
        <v>107</v>
      </c>
      <c r="CG889" s="38" t="s">
        <v>107</v>
      </c>
      <c r="CH889" s="53" t="s">
        <v>114</v>
      </c>
      <c r="CI889" s="53" t="s">
        <v>114</v>
      </c>
      <c r="CJ889" s="53" t="s">
        <v>114</v>
      </c>
      <c r="CK889" s="53" t="s">
        <v>114</v>
      </c>
      <c r="CL889" s="53" t="s">
        <v>114</v>
      </c>
      <c r="CM889" s="53" t="s">
        <v>114</v>
      </c>
      <c r="CN889" s="53" t="s">
        <v>114</v>
      </c>
      <c r="CO889" s="53" t="s">
        <v>107</v>
      </c>
      <c r="CP889" s="53" t="s">
        <v>107</v>
      </c>
      <c r="CQ889" s="53" t="s">
        <v>107</v>
      </c>
      <c r="CR889" s="53" t="s">
        <v>107</v>
      </c>
      <c r="CS889" s="53" t="s">
        <v>107</v>
      </c>
      <c r="CT889" s="53" t="s">
        <v>107</v>
      </c>
      <c r="CU889" s="53" t="s">
        <v>107</v>
      </c>
      <c r="CV889" s="53" t="s">
        <v>107</v>
      </c>
      <c r="CW889" s="53" t="s">
        <v>107</v>
      </c>
      <c r="CX889" s="53" t="s">
        <v>107</v>
      </c>
      <c r="CY889" s="53" t="s">
        <v>107</v>
      </c>
      <c r="CZ889" s="53" t="s">
        <v>107</v>
      </c>
      <c r="DA889" s="53" t="s">
        <v>107</v>
      </c>
      <c r="DB889" s="53" t="s">
        <v>107</v>
      </c>
      <c r="DC889" s="53" t="s">
        <v>107</v>
      </c>
      <c r="DD889" s="332">
        <v>3250734</v>
      </c>
      <c r="DE889" s="43">
        <v>1</v>
      </c>
      <c r="DF889" s="390">
        <v>1</v>
      </c>
      <c r="DG889" s="310"/>
      <c r="DI889" s="279" t="str" cm="1">
        <f t="array" ref="DI889">+IF(AND(C889&lt;&gt;"Vehículos Eléctricos",C889&lt;&gt;"Vehículos Híbridos",AD889="PERCENTIL 50"),
     IF(VLOOKUP(_xlfn.TEXTJOIN("_",FALSE,C889:E889),BD_Perc!$A:$P,_xlfn.IFS(BD!AE889="Intervalo de precio 1",12,BD!AE889="Intervalo de precio 2",13),FALSE)&lt;=1,
     VLOOKUP(_xlfn.TEXTJOIN("_",FALSE,C889:E889),BD_Perc!$A:$P,16,FALSE),"Ok P50"),
     "Ok P30/70 ó Híbrido/Eléctrico")</f>
        <v>Ok P30/70 ó Híbrido/Eléctrico</v>
      </c>
      <c r="DJ889" s="279" t="str">
        <f t="shared" si="79"/>
        <v>Vehículos Convencionales_Pick Up_PICKUP DOBLE CAB - PLATON</v>
      </c>
      <c r="DK889" s="331">
        <f t="shared" si="83"/>
        <v>113500000</v>
      </c>
      <c r="DL889" s="326"/>
    </row>
    <row r="890" spans="1:116" ht="25.5">
      <c r="A890" s="28">
        <v>885</v>
      </c>
      <c r="B890" s="29" t="s">
        <v>266</v>
      </c>
      <c r="C890" s="29" t="s">
        <v>0</v>
      </c>
      <c r="D890" s="29" t="s">
        <v>665</v>
      </c>
      <c r="E890" s="42" t="s">
        <v>666</v>
      </c>
      <c r="F890" s="42" t="s">
        <v>346</v>
      </c>
      <c r="G890" s="30" t="s">
        <v>1853</v>
      </c>
      <c r="H890" s="42" t="s">
        <v>147</v>
      </c>
      <c r="I890" s="28">
        <v>8021008</v>
      </c>
      <c r="J890" s="28" t="s">
        <v>1854</v>
      </c>
      <c r="K890" s="31" t="s">
        <v>674</v>
      </c>
      <c r="L890" s="56">
        <v>154</v>
      </c>
      <c r="M890" s="33" t="s">
        <v>107</v>
      </c>
      <c r="N890" s="34">
        <v>103300000</v>
      </c>
      <c r="O890" s="34">
        <f>+IFERROR(VLOOKUP(I890,Precio_Fasecolda!A:C,3,FALSE),IFERROR(VLOOKUP(I890,Precio_Fasecolda!B:C,2,FALSE),N890))</f>
        <v>103300000</v>
      </c>
      <c r="P890" s="34">
        <f t="shared" si="80"/>
        <v>0</v>
      </c>
      <c r="Q890" s="33" t="s">
        <v>346</v>
      </c>
      <c r="R890" s="28" t="s">
        <v>2415</v>
      </c>
      <c r="S890" s="28" t="s">
        <v>112</v>
      </c>
      <c r="T890" s="28" t="s">
        <v>107</v>
      </c>
      <c r="U890" s="28" t="s">
        <v>107</v>
      </c>
      <c r="V890" s="42" t="s">
        <v>107</v>
      </c>
      <c r="W890" s="28" t="s">
        <v>107</v>
      </c>
      <c r="X890" s="28" t="s">
        <v>107</v>
      </c>
      <c r="Y890" s="28" t="str">
        <f t="shared" si="81"/>
        <v>N.A.</v>
      </c>
      <c r="Z890" s="292">
        <f t="shared" si="78"/>
        <v>103300000</v>
      </c>
      <c r="AA890" s="28" cm="1">
        <f t="array" aca="1" ref="AA890" ca="1">_xlfn.IFS(DK890&lt;$DK$4,1,AND(DK890&gt;=$DK$4,DK890&lt;=$AA$4),2,DK890&gt;$AA$4,3)</f>
        <v>2</v>
      </c>
      <c r="AB890" s="28">
        <v>0</v>
      </c>
      <c r="AC890" s="28" cm="1">
        <f t="array" aca="1" ref="AC890" ca="1">IF(AB890="PERCENTIL 30","",_xlfn.IFS(DK890&lt;$AC$4,1,DK890&gt;$AC$4,2))</f>
        <v>1</v>
      </c>
      <c r="AD890" s="28" t="str">
        <f>+IFERROR(VLOOKUP(_xlfn.TEXTJOIN("_", FALSE, C890:E890), BD_Perc!$A:$O, 15, FALSE),"Segmentación no encontrada o vehículo inactivo")</f>
        <v>PERCENTIL 30-70</v>
      </c>
      <c r="AE890" s="28" t="str" cm="1">
        <f t="array" ref="AE890">_xlfn.IFS(
    AD890 = "PERCENTIL 50",
    _xlfn.IFS(
        BD!DK890 &lt; VLOOKUP(_xlfn.TEXTJOIN("_", FALSE, C890:E890), BD_Perc!$A:$O, 11, FALSE), "Intervalo de precio 1",
        BD!DK890 &gt;= VLOOKUP(_xlfn.TEXTJOIN("_", FALSE, C890:E890), BD_Perc!$A:$O, 11, FALSE), "Intervalo de precio 2"
    ),
    AD890 = "PERCENTIL 30-70",
    _xlfn.IFS(
        BD!DK890 &lt; VLOOKUP(_xlfn.TEXTJOIN("_", FALSE, C890:E890), BD_Perc!$A:$O, 6, FALSE), "Intervalo de precio 1",
        BD!DK890 &lt; VLOOKUP(_xlfn.TEXTJOIN("_", FALSE, C890:E890), BD_Perc!$A:$O, 7, FALSE), "Intervalo de precio 2",
        BD!DK890 &gt;= VLOOKUP(_xlfn.TEXTJOIN("_", FALSE, C890:E890), BD_Perc!$A:$O, 7, FALSE), "Intervalo de precio 3"
    ),
    AD890="Segmentación no encontrada o vehículo inactivo","Segmentación no encontrada o vehículo inactivo"
)</f>
        <v>Intervalo de precio 1</v>
      </c>
      <c r="AF890" s="57" t="s">
        <v>2412</v>
      </c>
      <c r="AG890" s="35" t="b">
        <f t="shared" si="82"/>
        <v>1</v>
      </c>
      <c r="AH890" s="207">
        <v>0</v>
      </c>
      <c r="AI890" s="207">
        <v>0.01</v>
      </c>
      <c r="AJ890" s="207">
        <v>1.4999999999999999E-2</v>
      </c>
      <c r="AK890" s="207">
        <v>0.02</v>
      </c>
      <c r="AL890" s="207">
        <v>2.5000000000000001E-2</v>
      </c>
      <c r="AM890" s="207">
        <v>0.03</v>
      </c>
      <c r="AN890" s="28" t="s">
        <v>113</v>
      </c>
      <c r="AO890" s="28" t="s">
        <v>113</v>
      </c>
      <c r="AP890" s="28" t="s">
        <v>113</v>
      </c>
      <c r="AQ890" s="90">
        <v>1</v>
      </c>
      <c r="AR890" s="38">
        <v>9633842</v>
      </c>
      <c r="AS890" s="38">
        <v>497175</v>
      </c>
      <c r="AT890" s="38">
        <v>385354</v>
      </c>
      <c r="AU890" s="38">
        <v>1169824</v>
      </c>
      <c r="AV890" s="38">
        <v>1513890</v>
      </c>
      <c r="AW890" s="38">
        <v>7982326</v>
      </c>
      <c r="AX890" s="38" t="s">
        <v>107</v>
      </c>
      <c r="AY890" s="38">
        <v>522980</v>
      </c>
      <c r="AZ890" s="38">
        <v>261490</v>
      </c>
      <c r="BA890" s="38">
        <v>0</v>
      </c>
      <c r="BB890" s="38" t="s">
        <v>107</v>
      </c>
      <c r="BC890" s="38" t="s">
        <v>107</v>
      </c>
      <c r="BD890" s="38" t="s">
        <v>107</v>
      </c>
      <c r="BE890" s="38" t="s">
        <v>107</v>
      </c>
      <c r="BF890" s="38">
        <v>1513890</v>
      </c>
      <c r="BG890" s="38">
        <v>1820796</v>
      </c>
      <c r="BH890" s="38">
        <v>2064395</v>
      </c>
      <c r="BI890" s="38">
        <v>536742</v>
      </c>
      <c r="BJ890" s="38">
        <v>715657</v>
      </c>
      <c r="BK890" s="38" t="s">
        <v>107</v>
      </c>
      <c r="BL890" s="38">
        <v>1032198</v>
      </c>
      <c r="BM890" s="38">
        <v>151389</v>
      </c>
      <c r="BN890" s="38">
        <v>1348737</v>
      </c>
      <c r="BO890" s="38">
        <v>1169824</v>
      </c>
      <c r="BP890" s="38">
        <v>3275506</v>
      </c>
      <c r="BQ890" s="38">
        <v>96338</v>
      </c>
      <c r="BR890" s="38">
        <v>1988700</v>
      </c>
      <c r="BS890" s="38">
        <v>1307450</v>
      </c>
      <c r="BT890" s="38">
        <v>1513890</v>
      </c>
      <c r="BU890" s="38">
        <v>2064395</v>
      </c>
      <c r="BV890" s="38">
        <v>1392090</v>
      </c>
      <c r="BW890" s="38">
        <v>8085546</v>
      </c>
      <c r="BX890" s="38">
        <v>178914</v>
      </c>
      <c r="BY890" s="38">
        <v>4954547</v>
      </c>
      <c r="BZ890" s="38">
        <v>6193185</v>
      </c>
      <c r="CA890" s="38" t="s">
        <v>107</v>
      </c>
      <c r="CB890" s="38">
        <v>660607</v>
      </c>
      <c r="CC890" s="330" t="s">
        <v>107</v>
      </c>
      <c r="CD890" s="38" t="s">
        <v>107</v>
      </c>
      <c r="CE890" s="38" t="s">
        <v>107</v>
      </c>
      <c r="CF890" s="38" t="s">
        <v>107</v>
      </c>
      <c r="CG890" s="38" t="s">
        <v>107</v>
      </c>
      <c r="CH890" s="53" t="s">
        <v>114</v>
      </c>
      <c r="CI890" s="53" t="s">
        <v>114</v>
      </c>
      <c r="CJ890" s="53" t="s">
        <v>114</v>
      </c>
      <c r="CK890" s="53" t="s">
        <v>114</v>
      </c>
      <c r="CL890" s="53" t="s">
        <v>114</v>
      </c>
      <c r="CM890" s="53" t="s">
        <v>114</v>
      </c>
      <c r="CN890" s="53" t="s">
        <v>114</v>
      </c>
      <c r="CO890" s="53" t="s">
        <v>107</v>
      </c>
      <c r="CP890" s="53" t="s">
        <v>107</v>
      </c>
      <c r="CQ890" s="53" t="s">
        <v>107</v>
      </c>
      <c r="CR890" s="53" t="s">
        <v>107</v>
      </c>
      <c r="CS890" s="53" t="s">
        <v>107</v>
      </c>
      <c r="CT890" s="53" t="s">
        <v>107</v>
      </c>
      <c r="CU890" s="53" t="s">
        <v>107</v>
      </c>
      <c r="CV890" s="53" t="s">
        <v>107</v>
      </c>
      <c r="CW890" s="53" t="s">
        <v>107</v>
      </c>
      <c r="CX890" s="53" t="s">
        <v>107</v>
      </c>
      <c r="CY890" s="53" t="s">
        <v>107</v>
      </c>
      <c r="CZ890" s="53" t="s">
        <v>107</v>
      </c>
      <c r="DA890" s="53" t="s">
        <v>107</v>
      </c>
      <c r="DB890" s="53" t="s">
        <v>107</v>
      </c>
      <c r="DC890" s="53" t="s">
        <v>107</v>
      </c>
      <c r="DD890" s="332">
        <v>3250734</v>
      </c>
      <c r="DE890" s="43">
        <v>1</v>
      </c>
      <c r="DF890" s="390">
        <v>1</v>
      </c>
      <c r="DG890" s="310"/>
      <c r="DI890" s="279" t="str" cm="1">
        <f t="array" ref="DI890">+IF(AND(C890&lt;&gt;"Vehículos Eléctricos",C890&lt;&gt;"Vehículos Híbridos",AD890="PERCENTIL 50"),
     IF(VLOOKUP(_xlfn.TEXTJOIN("_",FALSE,C890:E890),BD_Perc!$A:$P,_xlfn.IFS(BD!AE890="Intervalo de precio 1",12,BD!AE890="Intervalo de precio 2",13),FALSE)&lt;=1,
     VLOOKUP(_xlfn.TEXTJOIN("_",FALSE,C890:E890),BD_Perc!$A:$P,16,FALSE),"Ok P50"),
     "Ok P30/70 ó Híbrido/Eléctrico")</f>
        <v>Ok P30/70 ó Híbrido/Eléctrico</v>
      </c>
      <c r="DJ890" s="279" t="str">
        <f t="shared" si="79"/>
        <v>Vehículos Convencionales_Pick Up_PICKUP DOBLE CAB - PLATON</v>
      </c>
      <c r="DK890" s="331">
        <f t="shared" si="83"/>
        <v>103300000</v>
      </c>
      <c r="DL890" s="326"/>
    </row>
    <row r="891" spans="1:116" ht="25.5">
      <c r="A891" s="28">
        <v>886</v>
      </c>
      <c r="B891" s="29" t="s">
        <v>266</v>
      </c>
      <c r="C891" s="29" t="s">
        <v>0</v>
      </c>
      <c r="D891" s="29" t="s">
        <v>665</v>
      </c>
      <c r="E891" s="42" t="s">
        <v>666</v>
      </c>
      <c r="F891" s="42" t="s">
        <v>346</v>
      </c>
      <c r="G891" s="30" t="s">
        <v>1855</v>
      </c>
      <c r="H891" s="42" t="s">
        <v>147</v>
      </c>
      <c r="I891" s="28">
        <v>8021009</v>
      </c>
      <c r="J891" s="28" t="s">
        <v>1856</v>
      </c>
      <c r="K891" s="31" t="s">
        <v>674</v>
      </c>
      <c r="L891" s="56">
        <v>154</v>
      </c>
      <c r="M891" s="33" t="s">
        <v>107</v>
      </c>
      <c r="N891" s="34">
        <v>107400000</v>
      </c>
      <c r="O891" s="34">
        <f>+IFERROR(VLOOKUP(I891,Precio_Fasecolda!A:C,3,FALSE),IFERROR(VLOOKUP(I891,Precio_Fasecolda!B:C,2,FALSE),N891))</f>
        <v>107400000</v>
      </c>
      <c r="P891" s="34">
        <f t="shared" si="80"/>
        <v>0</v>
      </c>
      <c r="Q891" s="33" t="s">
        <v>346</v>
      </c>
      <c r="R891" s="28" t="s">
        <v>2415</v>
      </c>
      <c r="S891" s="28" t="s">
        <v>112</v>
      </c>
      <c r="T891" s="28" t="s">
        <v>107</v>
      </c>
      <c r="U891" s="28" t="s">
        <v>107</v>
      </c>
      <c r="V891" s="42" t="s">
        <v>107</v>
      </c>
      <c r="W891" s="28" t="s">
        <v>107</v>
      </c>
      <c r="X891" s="28" t="s">
        <v>107</v>
      </c>
      <c r="Y891" s="28" t="str">
        <f t="shared" si="81"/>
        <v>N.A.</v>
      </c>
      <c r="Z891" s="292">
        <f t="shared" si="78"/>
        <v>107400000</v>
      </c>
      <c r="AA891" s="28" cm="1">
        <f t="array" aca="1" ref="AA891" ca="1">_xlfn.IFS(DK891&lt;$DK$4,1,AND(DK891&gt;=$DK$4,DK891&lt;=$AA$4),2,DK891&gt;$AA$4,3)</f>
        <v>2</v>
      </c>
      <c r="AB891" s="28">
        <v>0</v>
      </c>
      <c r="AC891" s="28" cm="1">
        <f t="array" aca="1" ref="AC891" ca="1">IF(AB891="PERCENTIL 30","",_xlfn.IFS(DK891&lt;$AC$4,1,DK891&gt;$AC$4,2))</f>
        <v>1</v>
      </c>
      <c r="AD891" s="28" t="str">
        <f>+IFERROR(VLOOKUP(_xlfn.TEXTJOIN("_", FALSE, C891:E891), BD_Perc!$A:$O, 15, FALSE),"Segmentación no encontrada o vehículo inactivo")</f>
        <v>PERCENTIL 30-70</v>
      </c>
      <c r="AE891" s="28" t="str" cm="1">
        <f t="array" ref="AE891">_xlfn.IFS(
    AD891 = "PERCENTIL 50",
    _xlfn.IFS(
        BD!DK891 &lt; VLOOKUP(_xlfn.TEXTJOIN("_", FALSE, C891:E891), BD_Perc!$A:$O, 11, FALSE), "Intervalo de precio 1",
        BD!DK891 &gt;= VLOOKUP(_xlfn.TEXTJOIN("_", FALSE, C891:E891), BD_Perc!$A:$O, 11, FALSE), "Intervalo de precio 2"
    ),
    AD891 = "PERCENTIL 30-70",
    _xlfn.IFS(
        BD!DK891 &lt; VLOOKUP(_xlfn.TEXTJOIN("_", FALSE, C891:E891), BD_Perc!$A:$O, 6, FALSE), "Intervalo de precio 1",
        BD!DK891 &lt; VLOOKUP(_xlfn.TEXTJOIN("_", FALSE, C891:E891), BD_Perc!$A:$O, 7, FALSE), "Intervalo de precio 2",
        BD!DK891 &gt;= VLOOKUP(_xlfn.TEXTJOIN("_", FALSE, C891:E891), BD_Perc!$A:$O, 7, FALSE), "Intervalo de precio 3"
    ),
    AD891="Segmentación no encontrada o vehículo inactivo","Segmentación no encontrada o vehículo inactivo"
)</f>
        <v>Intervalo de precio 1</v>
      </c>
      <c r="AF891" s="57" t="s">
        <v>2412</v>
      </c>
      <c r="AG891" s="35" t="b">
        <f t="shared" si="82"/>
        <v>1</v>
      </c>
      <c r="AH891" s="207">
        <v>0</v>
      </c>
      <c r="AI891" s="207">
        <v>0.01</v>
      </c>
      <c r="AJ891" s="207">
        <v>1.4999999999999999E-2</v>
      </c>
      <c r="AK891" s="207">
        <v>0.02</v>
      </c>
      <c r="AL891" s="207">
        <v>2.5000000000000001E-2</v>
      </c>
      <c r="AM891" s="207">
        <v>0.03</v>
      </c>
      <c r="AN891" s="28" t="s">
        <v>113</v>
      </c>
      <c r="AO891" s="28" t="s">
        <v>113</v>
      </c>
      <c r="AP891" s="28" t="s">
        <v>113</v>
      </c>
      <c r="AQ891" s="90">
        <v>1</v>
      </c>
      <c r="AR891" s="38">
        <v>9633842</v>
      </c>
      <c r="AS891" s="38">
        <v>497175</v>
      </c>
      <c r="AT891" s="38">
        <v>385354</v>
      </c>
      <c r="AU891" s="38">
        <v>1169824</v>
      </c>
      <c r="AV891" s="38">
        <v>1513890</v>
      </c>
      <c r="AW891" s="38">
        <v>7982326</v>
      </c>
      <c r="AX891" s="38" t="s">
        <v>107</v>
      </c>
      <c r="AY891" s="38">
        <v>522980</v>
      </c>
      <c r="AZ891" s="38">
        <v>261490</v>
      </c>
      <c r="BA891" s="38">
        <v>0</v>
      </c>
      <c r="BB891" s="38" t="s">
        <v>107</v>
      </c>
      <c r="BC891" s="38" t="s">
        <v>107</v>
      </c>
      <c r="BD891" s="38" t="s">
        <v>107</v>
      </c>
      <c r="BE891" s="38" t="s">
        <v>107</v>
      </c>
      <c r="BF891" s="38">
        <v>1513890</v>
      </c>
      <c r="BG891" s="38">
        <v>1820796</v>
      </c>
      <c r="BH891" s="38">
        <v>2064395</v>
      </c>
      <c r="BI891" s="38">
        <v>536742</v>
      </c>
      <c r="BJ891" s="38">
        <v>715657</v>
      </c>
      <c r="BK891" s="38" t="s">
        <v>107</v>
      </c>
      <c r="BL891" s="38">
        <v>1032198</v>
      </c>
      <c r="BM891" s="38">
        <v>151389</v>
      </c>
      <c r="BN891" s="38">
        <v>1348737</v>
      </c>
      <c r="BO891" s="38">
        <v>1169824</v>
      </c>
      <c r="BP891" s="38">
        <v>3275506</v>
      </c>
      <c r="BQ891" s="38">
        <v>96338</v>
      </c>
      <c r="BR891" s="38">
        <v>1988700</v>
      </c>
      <c r="BS891" s="38">
        <v>1307450</v>
      </c>
      <c r="BT891" s="38">
        <v>1513890</v>
      </c>
      <c r="BU891" s="38">
        <v>2064395</v>
      </c>
      <c r="BV891" s="38">
        <v>1392090</v>
      </c>
      <c r="BW891" s="38">
        <v>8085546</v>
      </c>
      <c r="BX891" s="38">
        <v>178914</v>
      </c>
      <c r="BY891" s="38">
        <v>4954547</v>
      </c>
      <c r="BZ891" s="38">
        <v>6193185</v>
      </c>
      <c r="CA891" s="38" t="s">
        <v>107</v>
      </c>
      <c r="CB891" s="38">
        <v>660607</v>
      </c>
      <c r="CC891" s="330" t="s">
        <v>107</v>
      </c>
      <c r="CD891" s="38" t="s">
        <v>107</v>
      </c>
      <c r="CE891" s="38" t="s">
        <v>107</v>
      </c>
      <c r="CF891" s="38" t="s">
        <v>107</v>
      </c>
      <c r="CG891" s="38" t="s">
        <v>107</v>
      </c>
      <c r="CH891" s="53" t="s">
        <v>114</v>
      </c>
      <c r="CI891" s="53" t="s">
        <v>114</v>
      </c>
      <c r="CJ891" s="53" t="s">
        <v>114</v>
      </c>
      <c r="CK891" s="53" t="s">
        <v>114</v>
      </c>
      <c r="CL891" s="53" t="s">
        <v>114</v>
      </c>
      <c r="CM891" s="53" t="s">
        <v>114</v>
      </c>
      <c r="CN891" s="53" t="s">
        <v>114</v>
      </c>
      <c r="CO891" s="53" t="s">
        <v>107</v>
      </c>
      <c r="CP891" s="53" t="s">
        <v>107</v>
      </c>
      <c r="CQ891" s="53" t="s">
        <v>107</v>
      </c>
      <c r="CR891" s="53" t="s">
        <v>107</v>
      </c>
      <c r="CS891" s="53" t="s">
        <v>107</v>
      </c>
      <c r="CT891" s="53" t="s">
        <v>107</v>
      </c>
      <c r="CU891" s="53" t="s">
        <v>107</v>
      </c>
      <c r="CV891" s="53" t="s">
        <v>107</v>
      </c>
      <c r="CW891" s="53" t="s">
        <v>107</v>
      </c>
      <c r="CX891" s="53" t="s">
        <v>107</v>
      </c>
      <c r="CY891" s="53" t="s">
        <v>107</v>
      </c>
      <c r="CZ891" s="53" t="s">
        <v>107</v>
      </c>
      <c r="DA891" s="53" t="s">
        <v>107</v>
      </c>
      <c r="DB891" s="53" t="s">
        <v>107</v>
      </c>
      <c r="DC891" s="53" t="s">
        <v>107</v>
      </c>
      <c r="DD891" s="332">
        <v>3250734</v>
      </c>
      <c r="DE891" s="43">
        <v>1</v>
      </c>
      <c r="DF891" s="390">
        <v>1</v>
      </c>
      <c r="DG891" s="310"/>
      <c r="DI891" s="279" t="str" cm="1">
        <f t="array" ref="DI891">+IF(AND(C891&lt;&gt;"Vehículos Eléctricos",C891&lt;&gt;"Vehículos Híbridos",AD891="PERCENTIL 50"),
     IF(VLOOKUP(_xlfn.TEXTJOIN("_",FALSE,C891:E891),BD_Perc!$A:$P,_xlfn.IFS(BD!AE891="Intervalo de precio 1",12,BD!AE891="Intervalo de precio 2",13),FALSE)&lt;=1,
     VLOOKUP(_xlfn.TEXTJOIN("_",FALSE,C891:E891),BD_Perc!$A:$P,16,FALSE),"Ok P50"),
     "Ok P30/70 ó Híbrido/Eléctrico")</f>
        <v>Ok P30/70 ó Híbrido/Eléctrico</v>
      </c>
      <c r="DJ891" s="279" t="str">
        <f t="shared" si="79"/>
        <v>Vehículos Convencionales_Pick Up_PICKUP DOBLE CAB - PLATON</v>
      </c>
      <c r="DK891" s="331">
        <f t="shared" si="83"/>
        <v>107400000</v>
      </c>
      <c r="DL891" s="326"/>
    </row>
    <row r="892" spans="1:116" ht="25.5">
      <c r="A892" s="28">
        <v>887</v>
      </c>
      <c r="B892" s="29" t="s">
        <v>266</v>
      </c>
      <c r="C892" s="29" t="s">
        <v>0</v>
      </c>
      <c r="D892" s="29" t="s">
        <v>665</v>
      </c>
      <c r="E892" s="42" t="s">
        <v>666</v>
      </c>
      <c r="F892" s="42" t="s">
        <v>346</v>
      </c>
      <c r="G892" s="30" t="s">
        <v>1851</v>
      </c>
      <c r="H892" s="42" t="s">
        <v>147</v>
      </c>
      <c r="I892" s="28">
        <v>8021011</v>
      </c>
      <c r="J892" s="28" t="s">
        <v>1857</v>
      </c>
      <c r="K892" s="31" t="s">
        <v>674</v>
      </c>
      <c r="L892" s="56">
        <v>154</v>
      </c>
      <c r="M892" s="33" t="s">
        <v>107</v>
      </c>
      <c r="N892" s="34">
        <v>114000000</v>
      </c>
      <c r="O892" s="34">
        <f>+IFERROR(VLOOKUP(I892,Precio_Fasecolda!A:C,3,FALSE),IFERROR(VLOOKUP(I892,Precio_Fasecolda!B:C,2,FALSE),N892))</f>
        <v>114000000</v>
      </c>
      <c r="P892" s="34">
        <f t="shared" si="80"/>
        <v>0</v>
      </c>
      <c r="Q892" s="33" t="s">
        <v>346</v>
      </c>
      <c r="R892" s="28" t="s">
        <v>2415</v>
      </c>
      <c r="S892" s="28" t="s">
        <v>112</v>
      </c>
      <c r="T892" s="28" t="s">
        <v>107</v>
      </c>
      <c r="U892" s="28" t="s">
        <v>107</v>
      </c>
      <c r="V892" s="42" t="s">
        <v>107</v>
      </c>
      <c r="W892" s="28" t="s">
        <v>107</v>
      </c>
      <c r="X892" s="28" t="s">
        <v>107</v>
      </c>
      <c r="Y892" s="28" t="str">
        <f t="shared" si="81"/>
        <v>N.A.</v>
      </c>
      <c r="Z892" s="292">
        <f t="shared" si="78"/>
        <v>114000000</v>
      </c>
      <c r="AA892" s="28" cm="1">
        <f t="array" aca="1" ref="AA892" ca="1">_xlfn.IFS(DK892&lt;$DK$4,1,AND(DK892&gt;=$DK$4,DK892&lt;=$AA$4),2,DK892&gt;$AA$4,3)</f>
        <v>2</v>
      </c>
      <c r="AB892" s="28">
        <v>0</v>
      </c>
      <c r="AC892" s="28" cm="1">
        <f t="array" aca="1" ref="AC892" ca="1">IF(AB892="PERCENTIL 30","",_xlfn.IFS(DK892&lt;$AC$4,1,DK892&gt;$AC$4,2))</f>
        <v>1</v>
      </c>
      <c r="AD892" s="28" t="str">
        <f>+IFERROR(VLOOKUP(_xlfn.TEXTJOIN("_", FALSE, C892:E892), BD_Perc!$A:$O, 15, FALSE),"Segmentación no encontrada o vehículo inactivo")</f>
        <v>PERCENTIL 30-70</v>
      </c>
      <c r="AE892" s="28" t="str" cm="1">
        <f t="array" ref="AE892">_xlfn.IFS(
    AD892 = "PERCENTIL 50",
    _xlfn.IFS(
        BD!DK892 &lt; VLOOKUP(_xlfn.TEXTJOIN("_", FALSE, C892:E892), BD_Perc!$A:$O, 11, FALSE), "Intervalo de precio 1",
        BD!DK892 &gt;= VLOOKUP(_xlfn.TEXTJOIN("_", FALSE, C892:E892), BD_Perc!$A:$O, 11, FALSE), "Intervalo de precio 2"
    ),
    AD892 = "PERCENTIL 30-70",
    _xlfn.IFS(
        BD!DK892 &lt; VLOOKUP(_xlfn.TEXTJOIN("_", FALSE, C892:E892), BD_Perc!$A:$O, 6, FALSE), "Intervalo de precio 1",
        BD!DK892 &lt; VLOOKUP(_xlfn.TEXTJOIN("_", FALSE, C892:E892), BD_Perc!$A:$O, 7, FALSE), "Intervalo de precio 2",
        BD!DK892 &gt;= VLOOKUP(_xlfn.TEXTJOIN("_", FALSE, C892:E892), BD_Perc!$A:$O, 7, FALSE), "Intervalo de precio 3"
    ),
    AD892="Segmentación no encontrada o vehículo inactivo","Segmentación no encontrada o vehículo inactivo"
)</f>
        <v>Intervalo de precio 1</v>
      </c>
      <c r="AF892" s="57" t="s">
        <v>2412</v>
      </c>
      <c r="AG892" s="35" t="b">
        <f t="shared" si="82"/>
        <v>1</v>
      </c>
      <c r="AH892" s="207">
        <v>0</v>
      </c>
      <c r="AI892" s="207">
        <v>0.01</v>
      </c>
      <c r="AJ892" s="207">
        <v>1.4999999999999999E-2</v>
      </c>
      <c r="AK892" s="207">
        <v>0.02</v>
      </c>
      <c r="AL892" s="207">
        <v>2.5000000000000001E-2</v>
      </c>
      <c r="AM892" s="207">
        <v>0.03</v>
      </c>
      <c r="AN892" s="28" t="s">
        <v>113</v>
      </c>
      <c r="AO892" s="28" t="s">
        <v>113</v>
      </c>
      <c r="AP892" s="28" t="s">
        <v>113</v>
      </c>
      <c r="AQ892" s="90">
        <v>1</v>
      </c>
      <c r="AR892" s="38">
        <v>9633842</v>
      </c>
      <c r="AS892" s="38">
        <v>497175</v>
      </c>
      <c r="AT892" s="38">
        <v>385354</v>
      </c>
      <c r="AU892" s="38">
        <v>1169824</v>
      </c>
      <c r="AV892" s="38">
        <v>1513890</v>
      </c>
      <c r="AW892" s="38">
        <v>7982326</v>
      </c>
      <c r="AX892" s="38" t="s">
        <v>107</v>
      </c>
      <c r="AY892" s="38">
        <v>522980</v>
      </c>
      <c r="AZ892" s="38">
        <v>261490</v>
      </c>
      <c r="BA892" s="38">
        <v>0</v>
      </c>
      <c r="BB892" s="38" t="s">
        <v>107</v>
      </c>
      <c r="BC892" s="38" t="s">
        <v>107</v>
      </c>
      <c r="BD892" s="38" t="s">
        <v>107</v>
      </c>
      <c r="BE892" s="38" t="s">
        <v>107</v>
      </c>
      <c r="BF892" s="38">
        <v>1513890</v>
      </c>
      <c r="BG892" s="38">
        <v>1820796</v>
      </c>
      <c r="BH892" s="38">
        <v>2064395</v>
      </c>
      <c r="BI892" s="38">
        <v>536742</v>
      </c>
      <c r="BJ892" s="38">
        <v>715657</v>
      </c>
      <c r="BK892" s="38" t="s">
        <v>107</v>
      </c>
      <c r="BL892" s="38">
        <v>1032198</v>
      </c>
      <c r="BM892" s="38">
        <v>151389</v>
      </c>
      <c r="BN892" s="38">
        <v>1348737</v>
      </c>
      <c r="BO892" s="38">
        <v>1169824</v>
      </c>
      <c r="BP892" s="38">
        <v>3275506</v>
      </c>
      <c r="BQ892" s="38">
        <v>96338</v>
      </c>
      <c r="BR892" s="38">
        <v>1988700</v>
      </c>
      <c r="BS892" s="38">
        <v>1307450</v>
      </c>
      <c r="BT892" s="38">
        <v>1513890</v>
      </c>
      <c r="BU892" s="38">
        <v>2064395</v>
      </c>
      <c r="BV892" s="38">
        <v>1392090</v>
      </c>
      <c r="BW892" s="38">
        <v>8085546</v>
      </c>
      <c r="BX892" s="38">
        <v>178914</v>
      </c>
      <c r="BY892" s="38">
        <v>4954547</v>
      </c>
      <c r="BZ892" s="38">
        <v>6193185</v>
      </c>
      <c r="CA892" s="38" t="s">
        <v>107</v>
      </c>
      <c r="CB892" s="38">
        <v>660607</v>
      </c>
      <c r="CC892" s="330" t="s">
        <v>107</v>
      </c>
      <c r="CD892" s="38" t="s">
        <v>107</v>
      </c>
      <c r="CE892" s="38" t="s">
        <v>107</v>
      </c>
      <c r="CF892" s="38" t="s">
        <v>107</v>
      </c>
      <c r="CG892" s="38" t="s">
        <v>107</v>
      </c>
      <c r="CH892" s="53" t="s">
        <v>114</v>
      </c>
      <c r="CI892" s="53" t="s">
        <v>114</v>
      </c>
      <c r="CJ892" s="53" t="s">
        <v>114</v>
      </c>
      <c r="CK892" s="53" t="s">
        <v>114</v>
      </c>
      <c r="CL892" s="53" t="s">
        <v>114</v>
      </c>
      <c r="CM892" s="53" t="s">
        <v>114</v>
      </c>
      <c r="CN892" s="53" t="s">
        <v>114</v>
      </c>
      <c r="CO892" s="53" t="s">
        <v>107</v>
      </c>
      <c r="CP892" s="53" t="s">
        <v>107</v>
      </c>
      <c r="CQ892" s="53" t="s">
        <v>107</v>
      </c>
      <c r="CR892" s="53" t="s">
        <v>107</v>
      </c>
      <c r="CS892" s="53" t="s">
        <v>107</v>
      </c>
      <c r="CT892" s="53" t="s">
        <v>107</v>
      </c>
      <c r="CU892" s="53" t="s">
        <v>107</v>
      </c>
      <c r="CV892" s="53" t="s">
        <v>107</v>
      </c>
      <c r="CW892" s="53" t="s">
        <v>107</v>
      </c>
      <c r="CX892" s="53" t="s">
        <v>107</v>
      </c>
      <c r="CY892" s="53" t="s">
        <v>107</v>
      </c>
      <c r="CZ892" s="53" t="s">
        <v>107</v>
      </c>
      <c r="DA892" s="53" t="s">
        <v>107</v>
      </c>
      <c r="DB892" s="53" t="s">
        <v>107</v>
      </c>
      <c r="DC892" s="53" t="s">
        <v>107</v>
      </c>
      <c r="DD892" s="332">
        <v>3250734</v>
      </c>
      <c r="DE892" s="43">
        <v>1</v>
      </c>
      <c r="DF892" s="390">
        <v>1</v>
      </c>
      <c r="DG892" s="310"/>
      <c r="DI892" s="279" t="str" cm="1">
        <f t="array" ref="DI892">+IF(AND(C892&lt;&gt;"Vehículos Eléctricos",C892&lt;&gt;"Vehículos Híbridos",AD892="PERCENTIL 50"),
     IF(VLOOKUP(_xlfn.TEXTJOIN("_",FALSE,C892:E892),BD_Perc!$A:$P,_xlfn.IFS(BD!AE892="Intervalo de precio 1",12,BD!AE892="Intervalo de precio 2",13),FALSE)&lt;=1,
     VLOOKUP(_xlfn.TEXTJOIN("_",FALSE,C892:E892),BD_Perc!$A:$P,16,FALSE),"Ok P50"),
     "Ok P30/70 ó Híbrido/Eléctrico")</f>
        <v>Ok P30/70 ó Híbrido/Eléctrico</v>
      </c>
      <c r="DJ892" s="279" t="str">
        <f t="shared" si="79"/>
        <v>Vehículos Convencionales_Pick Up_PICKUP DOBLE CAB - PLATON</v>
      </c>
      <c r="DK892" s="331">
        <f t="shared" si="83"/>
        <v>114000000</v>
      </c>
      <c r="DL892" s="326"/>
    </row>
    <row r="893" spans="1:116" ht="25.5">
      <c r="A893" s="28">
        <v>888</v>
      </c>
      <c r="B893" s="29" t="s">
        <v>266</v>
      </c>
      <c r="C893" s="29" t="s">
        <v>0</v>
      </c>
      <c r="D893" s="29" t="s">
        <v>665</v>
      </c>
      <c r="E893" s="42" t="s">
        <v>666</v>
      </c>
      <c r="F893" s="42" t="s">
        <v>346</v>
      </c>
      <c r="G893" s="30" t="s">
        <v>1727</v>
      </c>
      <c r="H893" s="42" t="s">
        <v>400</v>
      </c>
      <c r="I893" s="28">
        <v>3021094</v>
      </c>
      <c r="J893" s="28" t="s">
        <v>1858</v>
      </c>
      <c r="K893" s="31" t="s">
        <v>674</v>
      </c>
      <c r="L893" s="32">
        <v>197</v>
      </c>
      <c r="M893" s="33">
        <v>4</v>
      </c>
      <c r="N893" s="44">
        <v>219000000</v>
      </c>
      <c r="O893" s="34">
        <f>+IFERROR(VLOOKUP(I893,Precio_Fasecolda!A:C,3,FALSE),IFERROR(VLOOKUP(I893,Precio_Fasecolda!B:C,2,FALSE),N893))</f>
        <v>219000000</v>
      </c>
      <c r="P893" s="34">
        <f t="shared" si="80"/>
        <v>0</v>
      </c>
      <c r="Q893" s="33" t="s">
        <v>346</v>
      </c>
      <c r="R893" s="28" t="s">
        <v>130</v>
      </c>
      <c r="S893" s="28" t="s">
        <v>360</v>
      </c>
      <c r="T893" s="33" t="s">
        <v>843</v>
      </c>
      <c r="U893" s="28" t="s">
        <v>107</v>
      </c>
      <c r="V893" s="42" t="s">
        <v>107</v>
      </c>
      <c r="W893" s="28" t="s">
        <v>107</v>
      </c>
      <c r="X893" s="28" t="s">
        <v>107</v>
      </c>
      <c r="Y893" s="28" t="str">
        <f t="shared" si="81"/>
        <v>N.A.</v>
      </c>
      <c r="Z893" s="292">
        <f t="shared" si="78"/>
        <v>216810000</v>
      </c>
      <c r="AA893" s="28" cm="1">
        <f t="array" aca="1" ref="AA893" ca="1">_xlfn.IFS(DK893&lt;$DK$4,1,AND(DK893&gt;=$DK$4,DK893&lt;=$AA$4),2,DK893&gt;$AA$4,3)</f>
        <v>2</v>
      </c>
      <c r="AB893" s="28">
        <v>0</v>
      </c>
      <c r="AC893" s="28" cm="1">
        <f t="array" aca="1" ref="AC893" ca="1">IF(AB893="PERCENTIL 30","",_xlfn.IFS(DK893&lt;$AC$4,1,DK893&gt;$AC$4,2))</f>
        <v>2</v>
      </c>
      <c r="AD893" s="28" t="str">
        <f>+IFERROR(VLOOKUP(_xlfn.TEXTJOIN("_", FALSE, C893:E893), BD_Perc!$A:$O, 15, FALSE),"Segmentación no encontrada o vehículo inactivo")</f>
        <v>PERCENTIL 30-70</v>
      </c>
      <c r="AE893" s="28" t="str" cm="1">
        <f t="array" ref="AE893">_xlfn.IFS(
    AD893 = "PERCENTIL 50",
    _xlfn.IFS(
        BD!DK893 &lt; VLOOKUP(_xlfn.TEXTJOIN("_", FALSE, C893:E893), BD_Perc!$A:$O, 11, FALSE), "Intervalo de precio 1",
        BD!DK893 &gt;= VLOOKUP(_xlfn.TEXTJOIN("_", FALSE, C893:E893), BD_Perc!$A:$O, 11, FALSE), "Intervalo de precio 2"
    ),
    AD893 = "PERCENTIL 30-70",
    _xlfn.IFS(
        BD!DK893 &lt; VLOOKUP(_xlfn.TEXTJOIN("_", FALSE, C893:E893), BD_Perc!$A:$O, 6, FALSE), "Intervalo de precio 1",
        BD!DK893 &lt; VLOOKUP(_xlfn.TEXTJOIN("_", FALSE, C893:E893), BD_Perc!$A:$O, 7, FALSE), "Intervalo de precio 2",
        BD!DK893 &gt;= VLOOKUP(_xlfn.TEXTJOIN("_", FALSE, C893:E893), BD_Perc!$A:$O, 7, FALSE), "Intervalo de precio 3"
    ),
    AD893="Segmentación no encontrada o vehículo inactivo","Segmentación no encontrada o vehículo inactivo"
)</f>
        <v>Intervalo de precio 2</v>
      </c>
      <c r="AF893" s="57" t="s">
        <v>2413</v>
      </c>
      <c r="AG893" s="35" t="b">
        <f t="shared" si="82"/>
        <v>1</v>
      </c>
      <c r="AH893" s="207">
        <v>0.01</v>
      </c>
      <c r="AI893" s="207">
        <v>1.4999999999999999E-2</v>
      </c>
      <c r="AJ893" s="207">
        <v>0.02</v>
      </c>
      <c r="AK893" s="207">
        <v>2.5000000000000001E-2</v>
      </c>
      <c r="AL893" s="207">
        <v>3.5000000000000003E-2</v>
      </c>
      <c r="AM893" s="207">
        <v>4.4999999999999998E-2</v>
      </c>
      <c r="AN893" s="28" t="s">
        <v>113</v>
      </c>
      <c r="AO893" s="28" t="s">
        <v>113</v>
      </c>
      <c r="AP893" s="28" t="s">
        <v>113</v>
      </c>
      <c r="AQ893" s="90">
        <v>0</v>
      </c>
      <c r="AR893" s="38">
        <v>9633842</v>
      </c>
      <c r="AS893" s="38">
        <v>497175</v>
      </c>
      <c r="AT893" s="38">
        <v>660607</v>
      </c>
      <c r="AU893" s="38" t="s">
        <v>107</v>
      </c>
      <c r="AV893" s="38" t="s">
        <v>107</v>
      </c>
      <c r="AW893" s="38">
        <v>7982326</v>
      </c>
      <c r="AX893" s="38">
        <v>536742</v>
      </c>
      <c r="AY893" s="38">
        <v>798233</v>
      </c>
      <c r="AZ893" s="38">
        <v>261490</v>
      </c>
      <c r="BA893" s="38">
        <v>0</v>
      </c>
      <c r="BB893" s="38" t="s">
        <v>107</v>
      </c>
      <c r="BC893" s="38" t="s">
        <v>107</v>
      </c>
      <c r="BD893" s="38" t="s">
        <v>107</v>
      </c>
      <c r="BE893" s="38" t="s">
        <v>107</v>
      </c>
      <c r="BF893" s="38" t="s">
        <v>107</v>
      </c>
      <c r="BG893" s="38">
        <v>1820796</v>
      </c>
      <c r="BH893" s="38">
        <v>1857956</v>
      </c>
      <c r="BI893" s="38">
        <v>536742</v>
      </c>
      <c r="BJ893" s="38">
        <v>715657</v>
      </c>
      <c r="BK893" s="38" t="s">
        <v>107</v>
      </c>
      <c r="BL893" s="38">
        <v>1651516</v>
      </c>
      <c r="BM893" s="38">
        <v>151389</v>
      </c>
      <c r="BN893" s="38" t="s">
        <v>107</v>
      </c>
      <c r="BO893" s="38">
        <v>1101011</v>
      </c>
      <c r="BP893" s="38">
        <v>3275506</v>
      </c>
      <c r="BQ893" s="38">
        <v>96338</v>
      </c>
      <c r="BR893" s="38">
        <v>1988700</v>
      </c>
      <c r="BS893" s="38">
        <v>660607</v>
      </c>
      <c r="BT893" s="38" t="s">
        <v>107</v>
      </c>
      <c r="BU893" s="38" t="s">
        <v>107</v>
      </c>
      <c r="BV893" s="38" t="s">
        <v>107</v>
      </c>
      <c r="BW893" s="38">
        <v>8085546</v>
      </c>
      <c r="BX893" s="38">
        <v>178914</v>
      </c>
      <c r="BY893" s="38">
        <v>4954547</v>
      </c>
      <c r="BZ893" s="38">
        <v>6193185</v>
      </c>
      <c r="CA893" s="38" t="s">
        <v>107</v>
      </c>
      <c r="CB893" s="38">
        <v>628429</v>
      </c>
      <c r="CC893" s="330" t="s">
        <v>107</v>
      </c>
      <c r="CD893" s="38" t="s">
        <v>107</v>
      </c>
      <c r="CE893" s="38" t="s">
        <v>107</v>
      </c>
      <c r="CF893" s="38" t="s">
        <v>107</v>
      </c>
      <c r="CG893" s="38" t="s">
        <v>107</v>
      </c>
      <c r="CH893" s="53" t="s">
        <v>113</v>
      </c>
      <c r="CI893" s="53" t="s">
        <v>113</v>
      </c>
      <c r="CJ893" s="53" t="s">
        <v>114</v>
      </c>
      <c r="CK893" s="53" t="s">
        <v>114</v>
      </c>
      <c r="CL893" s="53" t="s">
        <v>114</v>
      </c>
      <c r="CM893" s="53" t="s">
        <v>114</v>
      </c>
      <c r="CN893" s="53" t="s">
        <v>114</v>
      </c>
      <c r="CO893" s="53" t="s">
        <v>107</v>
      </c>
      <c r="CP893" s="53" t="s">
        <v>107</v>
      </c>
      <c r="CQ893" s="53" t="s">
        <v>107</v>
      </c>
      <c r="CR893" s="53" t="s">
        <v>107</v>
      </c>
      <c r="CS893" s="53" t="s">
        <v>107</v>
      </c>
      <c r="CT893" s="53" t="s">
        <v>107</v>
      </c>
      <c r="CU893" s="53" t="s">
        <v>107</v>
      </c>
      <c r="CV893" s="53" t="s">
        <v>107</v>
      </c>
      <c r="CW893" s="53" t="s">
        <v>107</v>
      </c>
      <c r="CX893" s="53" t="s">
        <v>107</v>
      </c>
      <c r="CY893" s="53" t="s">
        <v>107</v>
      </c>
      <c r="CZ893" s="53" t="s">
        <v>107</v>
      </c>
      <c r="DA893" s="53" t="s">
        <v>107</v>
      </c>
      <c r="DB893" s="53" t="s">
        <v>107</v>
      </c>
      <c r="DC893" s="53" t="s">
        <v>107</v>
      </c>
      <c r="DD893" s="332">
        <v>9220963</v>
      </c>
      <c r="DE893" s="43">
        <v>0</v>
      </c>
      <c r="DF893" s="390">
        <v>0</v>
      </c>
      <c r="DG893" s="310"/>
      <c r="DI893" s="279" t="str" cm="1">
        <f t="array" ref="DI893">+IF(AND(C893&lt;&gt;"Vehículos Eléctricos",C893&lt;&gt;"Vehículos Híbridos",AD893="PERCENTIL 50"),
     IF(VLOOKUP(_xlfn.TEXTJOIN("_",FALSE,C893:E893),BD_Perc!$A:$P,_xlfn.IFS(BD!AE893="Intervalo de precio 1",12,BD!AE893="Intervalo de precio 2",13),FALSE)&lt;=1,
     VLOOKUP(_xlfn.TEXTJOIN("_",FALSE,C893:E893),BD_Perc!$A:$P,16,FALSE),"Ok P50"),
     "Ok P30/70 ó Híbrido/Eléctrico")</f>
        <v>Ok P30/70 ó Híbrido/Eléctrico</v>
      </c>
      <c r="DJ893" s="279" t="str">
        <f t="shared" si="79"/>
        <v>Vehículos Convencionales_Pick Up_PICKUP DOBLE CAB - PLATON</v>
      </c>
      <c r="DK893" s="331">
        <f t="shared" si="83"/>
        <v>216810000</v>
      </c>
      <c r="DL893" s="326"/>
    </row>
    <row r="894" spans="1:116" ht="25.5">
      <c r="A894" s="28">
        <v>889</v>
      </c>
      <c r="B894" s="29" t="s">
        <v>266</v>
      </c>
      <c r="C894" s="29" t="s">
        <v>0</v>
      </c>
      <c r="D894" s="29" t="s">
        <v>665</v>
      </c>
      <c r="E894" s="42" t="s">
        <v>666</v>
      </c>
      <c r="F894" s="42" t="s">
        <v>346</v>
      </c>
      <c r="G894" s="30" t="s">
        <v>1859</v>
      </c>
      <c r="H894" s="42" t="s">
        <v>400</v>
      </c>
      <c r="I894" s="28">
        <v>3021096</v>
      </c>
      <c r="J894" s="28" t="s">
        <v>1860</v>
      </c>
      <c r="K894" s="31" t="s">
        <v>674</v>
      </c>
      <c r="L894" s="32">
        <v>197</v>
      </c>
      <c r="M894" s="33">
        <v>4</v>
      </c>
      <c r="N894" s="44">
        <v>235000000</v>
      </c>
      <c r="O894" s="34">
        <f>+IFERROR(VLOOKUP(I894,Precio_Fasecolda!A:C,3,FALSE),IFERROR(VLOOKUP(I894,Precio_Fasecolda!B:C,2,FALSE),N894))</f>
        <v>235000000</v>
      </c>
      <c r="P894" s="34">
        <f t="shared" si="80"/>
        <v>0</v>
      </c>
      <c r="Q894" s="33" t="s">
        <v>346</v>
      </c>
      <c r="R894" s="28" t="s">
        <v>130</v>
      </c>
      <c r="S894" s="28" t="s">
        <v>360</v>
      </c>
      <c r="T894" s="33" t="s">
        <v>843</v>
      </c>
      <c r="U894" s="28" t="s">
        <v>107</v>
      </c>
      <c r="V894" s="42" t="s">
        <v>107</v>
      </c>
      <c r="W894" s="28" t="s">
        <v>107</v>
      </c>
      <c r="X894" s="28" t="s">
        <v>107</v>
      </c>
      <c r="Y894" s="28" t="str">
        <f t="shared" si="81"/>
        <v>N.A.</v>
      </c>
      <c r="Z894" s="292">
        <f t="shared" si="78"/>
        <v>232650000</v>
      </c>
      <c r="AA894" s="28" cm="1">
        <f t="array" aca="1" ref="AA894" ca="1">_xlfn.IFS(DK894&lt;$DK$4,1,AND(DK894&gt;=$DK$4,DK894&lt;=$AA$4),2,DK894&gt;$AA$4,3)</f>
        <v>3</v>
      </c>
      <c r="AB894" s="28">
        <v>0</v>
      </c>
      <c r="AC894" s="28" cm="1">
        <f t="array" aca="1" ref="AC894" ca="1">IF(AB894="PERCENTIL 30","",_xlfn.IFS(DK894&lt;$AC$4,1,DK894&gt;$AC$4,2))</f>
        <v>2</v>
      </c>
      <c r="AD894" s="28" t="str">
        <f>+IFERROR(VLOOKUP(_xlfn.TEXTJOIN("_", FALSE, C894:E894), BD_Perc!$A:$O, 15, FALSE),"Segmentación no encontrada o vehículo inactivo")</f>
        <v>PERCENTIL 30-70</v>
      </c>
      <c r="AE894" s="28" t="str" cm="1">
        <f t="array" ref="AE894">_xlfn.IFS(
    AD894 = "PERCENTIL 50",
    _xlfn.IFS(
        BD!DK894 &lt; VLOOKUP(_xlfn.TEXTJOIN("_", FALSE, C894:E894), BD_Perc!$A:$O, 11, FALSE), "Intervalo de precio 1",
        BD!DK894 &gt;= VLOOKUP(_xlfn.TEXTJOIN("_", FALSE, C894:E894), BD_Perc!$A:$O, 11, FALSE), "Intervalo de precio 2"
    ),
    AD894 = "PERCENTIL 30-70",
    _xlfn.IFS(
        BD!DK894 &lt; VLOOKUP(_xlfn.TEXTJOIN("_", FALSE, C894:E894), BD_Perc!$A:$O, 6, FALSE), "Intervalo de precio 1",
        BD!DK894 &lt; VLOOKUP(_xlfn.TEXTJOIN("_", FALSE, C894:E894), BD_Perc!$A:$O, 7, FALSE), "Intervalo de precio 2",
        BD!DK894 &gt;= VLOOKUP(_xlfn.TEXTJOIN("_", FALSE, C894:E894), BD_Perc!$A:$O, 7, FALSE), "Intervalo de precio 3"
    ),
    AD894="Segmentación no encontrada o vehículo inactivo","Segmentación no encontrada o vehículo inactivo"
)</f>
        <v>Intervalo de precio 3</v>
      </c>
      <c r="AF894" s="57" t="s">
        <v>2414</v>
      </c>
      <c r="AG894" s="35" t="b">
        <f t="shared" si="82"/>
        <v>1</v>
      </c>
      <c r="AH894" s="207">
        <v>0.01</v>
      </c>
      <c r="AI894" s="207">
        <v>1.4999999999999999E-2</v>
      </c>
      <c r="AJ894" s="207">
        <v>0.02</v>
      </c>
      <c r="AK894" s="207">
        <v>2.5000000000000001E-2</v>
      </c>
      <c r="AL894" s="207">
        <v>3.5000000000000003E-2</v>
      </c>
      <c r="AM894" s="207">
        <v>4.4999999999999998E-2</v>
      </c>
      <c r="AN894" s="28" t="s">
        <v>113</v>
      </c>
      <c r="AO894" s="28" t="s">
        <v>113</v>
      </c>
      <c r="AP894" s="28" t="s">
        <v>113</v>
      </c>
      <c r="AQ894" s="90">
        <v>0</v>
      </c>
      <c r="AR894" s="38">
        <v>9633842</v>
      </c>
      <c r="AS894" s="38">
        <v>497175</v>
      </c>
      <c r="AT894" s="38">
        <v>660607</v>
      </c>
      <c r="AU894" s="38" t="s">
        <v>107</v>
      </c>
      <c r="AV894" s="38" t="s">
        <v>107</v>
      </c>
      <c r="AW894" s="38">
        <v>7982326</v>
      </c>
      <c r="AX894" s="38">
        <v>536742</v>
      </c>
      <c r="AY894" s="38">
        <v>798233</v>
      </c>
      <c r="AZ894" s="38">
        <v>261490</v>
      </c>
      <c r="BA894" s="38">
        <v>0</v>
      </c>
      <c r="BB894" s="38" t="s">
        <v>107</v>
      </c>
      <c r="BC894" s="38" t="s">
        <v>107</v>
      </c>
      <c r="BD894" s="38" t="s">
        <v>107</v>
      </c>
      <c r="BE894" s="38" t="s">
        <v>107</v>
      </c>
      <c r="BF894" s="38" t="s">
        <v>107</v>
      </c>
      <c r="BG894" s="38">
        <v>1820796</v>
      </c>
      <c r="BH894" s="38">
        <v>1857956</v>
      </c>
      <c r="BI894" s="38">
        <v>536742</v>
      </c>
      <c r="BJ894" s="38">
        <v>715657</v>
      </c>
      <c r="BK894" s="38" t="s">
        <v>107</v>
      </c>
      <c r="BL894" s="38">
        <v>1651516</v>
      </c>
      <c r="BM894" s="38">
        <v>151389</v>
      </c>
      <c r="BN894" s="38" t="s">
        <v>107</v>
      </c>
      <c r="BO894" s="38">
        <v>1101011</v>
      </c>
      <c r="BP894" s="38">
        <v>3275506</v>
      </c>
      <c r="BQ894" s="38">
        <v>96338</v>
      </c>
      <c r="BR894" s="38">
        <v>1988700</v>
      </c>
      <c r="BS894" s="38">
        <v>660607</v>
      </c>
      <c r="BT894" s="38" t="s">
        <v>107</v>
      </c>
      <c r="BU894" s="38" t="s">
        <v>107</v>
      </c>
      <c r="BV894" s="38" t="s">
        <v>107</v>
      </c>
      <c r="BW894" s="38">
        <v>8085546</v>
      </c>
      <c r="BX894" s="38">
        <v>178914</v>
      </c>
      <c r="BY894" s="38">
        <v>4954547</v>
      </c>
      <c r="BZ894" s="38">
        <v>6193185</v>
      </c>
      <c r="CA894" s="38" t="s">
        <v>107</v>
      </c>
      <c r="CB894" s="38">
        <v>628429</v>
      </c>
      <c r="CC894" s="330" t="s">
        <v>107</v>
      </c>
      <c r="CD894" s="38" t="s">
        <v>107</v>
      </c>
      <c r="CE894" s="38" t="s">
        <v>107</v>
      </c>
      <c r="CF894" s="38" t="s">
        <v>107</v>
      </c>
      <c r="CG894" s="38" t="s">
        <v>107</v>
      </c>
      <c r="CH894" s="53" t="s">
        <v>113</v>
      </c>
      <c r="CI894" s="53" t="s">
        <v>113</v>
      </c>
      <c r="CJ894" s="53" t="s">
        <v>114</v>
      </c>
      <c r="CK894" s="53" t="s">
        <v>114</v>
      </c>
      <c r="CL894" s="53" t="s">
        <v>114</v>
      </c>
      <c r="CM894" s="53" t="s">
        <v>114</v>
      </c>
      <c r="CN894" s="53" t="s">
        <v>114</v>
      </c>
      <c r="CO894" s="53" t="s">
        <v>107</v>
      </c>
      <c r="CP894" s="53" t="s">
        <v>107</v>
      </c>
      <c r="CQ894" s="53" t="s">
        <v>107</v>
      </c>
      <c r="CR894" s="53" t="s">
        <v>107</v>
      </c>
      <c r="CS894" s="53" t="s">
        <v>107</v>
      </c>
      <c r="CT894" s="53" t="s">
        <v>107</v>
      </c>
      <c r="CU894" s="53" t="s">
        <v>107</v>
      </c>
      <c r="CV894" s="53" t="s">
        <v>107</v>
      </c>
      <c r="CW894" s="53" t="s">
        <v>107</v>
      </c>
      <c r="CX894" s="53" t="s">
        <v>107</v>
      </c>
      <c r="CY894" s="53" t="s">
        <v>107</v>
      </c>
      <c r="CZ894" s="53" t="s">
        <v>107</v>
      </c>
      <c r="DA894" s="53" t="s">
        <v>107</v>
      </c>
      <c r="DB894" s="53" t="s">
        <v>107</v>
      </c>
      <c r="DC894" s="53" t="s">
        <v>107</v>
      </c>
      <c r="DD894" s="332">
        <v>9220963</v>
      </c>
      <c r="DE894" s="43">
        <v>0</v>
      </c>
      <c r="DF894" s="390">
        <v>0</v>
      </c>
      <c r="DG894" s="310"/>
      <c r="DI894" s="279" t="str" cm="1">
        <f t="array" ref="DI894">+IF(AND(C894&lt;&gt;"Vehículos Eléctricos",C894&lt;&gt;"Vehículos Híbridos",AD894="PERCENTIL 50"),
     IF(VLOOKUP(_xlfn.TEXTJOIN("_",FALSE,C894:E894),BD_Perc!$A:$P,_xlfn.IFS(BD!AE894="Intervalo de precio 1",12,BD!AE894="Intervalo de precio 2",13),FALSE)&lt;=1,
     VLOOKUP(_xlfn.TEXTJOIN("_",FALSE,C894:E894),BD_Perc!$A:$P,16,FALSE),"Ok P50"),
     "Ok P30/70 ó Híbrido/Eléctrico")</f>
        <v>Ok P30/70 ó Híbrido/Eléctrico</v>
      </c>
      <c r="DJ894" s="279" t="str">
        <f t="shared" si="79"/>
        <v>Vehículos Convencionales_Pick Up_PICKUP DOBLE CAB - PLATON</v>
      </c>
      <c r="DK894" s="331">
        <f t="shared" si="83"/>
        <v>232650000</v>
      </c>
      <c r="DL894" s="326"/>
    </row>
    <row r="895" spans="1:116" ht="51" customHeight="1">
      <c r="A895" s="28">
        <v>890</v>
      </c>
      <c r="B895" s="29" t="s">
        <v>266</v>
      </c>
      <c r="C895" s="29" t="s">
        <v>0</v>
      </c>
      <c r="D895" s="49" t="s">
        <v>810</v>
      </c>
      <c r="E895" s="42" t="s">
        <v>814</v>
      </c>
      <c r="F895" s="42" t="s">
        <v>107</v>
      </c>
      <c r="G895" s="30" t="s">
        <v>1861</v>
      </c>
      <c r="H895" s="42" t="s">
        <v>147</v>
      </c>
      <c r="I895" s="28">
        <v>8007031</v>
      </c>
      <c r="J895" s="28" t="s">
        <v>1862</v>
      </c>
      <c r="K895" s="31" t="s">
        <v>107</v>
      </c>
      <c r="L895" s="32">
        <v>130</v>
      </c>
      <c r="M895" s="33" t="s">
        <v>107</v>
      </c>
      <c r="N895" s="34">
        <v>190000000</v>
      </c>
      <c r="O895" s="34">
        <f>+IFERROR(VLOOKUP(I895,Precio_Fasecolda!A:C,3,FALSE),IFERROR(VLOOKUP(I895,Precio_Fasecolda!B:C,2,FALSE),N895))</f>
        <v>190000000</v>
      </c>
      <c r="P895" s="34">
        <f t="shared" si="80"/>
        <v>0</v>
      </c>
      <c r="Q895" s="33" t="s">
        <v>107</v>
      </c>
      <c r="R895" s="28" t="s">
        <v>2415</v>
      </c>
      <c r="S895" s="28" t="s">
        <v>360</v>
      </c>
      <c r="T895" s="28" t="s">
        <v>107</v>
      </c>
      <c r="U895" s="28" t="s">
        <v>107</v>
      </c>
      <c r="V895" s="42" t="s">
        <v>107</v>
      </c>
      <c r="W895" s="28" t="s">
        <v>107</v>
      </c>
      <c r="X895" s="28" t="s">
        <v>107</v>
      </c>
      <c r="Y895" s="28" t="str">
        <f t="shared" si="81"/>
        <v>N.A.</v>
      </c>
      <c r="Z895" s="292">
        <f t="shared" si="78"/>
        <v>190000000</v>
      </c>
      <c r="AA895" s="28" cm="1">
        <f t="array" aca="1" ref="AA895" ca="1">_xlfn.IFS(DK895&lt;$DK$4,1,AND(DK895&gt;=$DK$4,DK895&lt;=$AA$4),2,DK895&gt;$AA$4,3)</f>
        <v>2</v>
      </c>
      <c r="AB895" s="28">
        <v>0</v>
      </c>
      <c r="AC895" s="28" cm="1">
        <f t="array" aca="1" ref="AC895" ca="1">IF(AB895="PERCENTIL 30","",_xlfn.IFS(DK895&lt;$AC$4,1,DK895&gt;$AC$4,2))</f>
        <v>2</v>
      </c>
      <c r="AD895" s="28" t="str">
        <f>+IFERROR(VLOOKUP(_xlfn.TEXTJOIN("_", FALSE, C895:E895), BD_Perc!$A:$O, 15, FALSE),"Segmentación no encontrada o vehículo inactivo")</f>
        <v>PERCENTIL 30-70</v>
      </c>
      <c r="AE895" s="28" t="str" cm="1">
        <f t="array" ref="AE895">_xlfn.IFS(
    AD895 = "PERCENTIL 50",
    _xlfn.IFS(
        BD!DK895 &lt; VLOOKUP(_xlfn.TEXTJOIN("_", FALSE, C895:E895), BD_Perc!$A:$O, 11, FALSE), "Intervalo de precio 1",
        BD!DK895 &gt;= VLOOKUP(_xlfn.TEXTJOIN("_", FALSE, C895:E895), BD_Perc!$A:$O, 11, FALSE), "Intervalo de precio 2"
    ),
    AD895 = "PERCENTIL 30-70",
    _xlfn.IFS(
        BD!DK895 &lt; VLOOKUP(_xlfn.TEXTJOIN("_", FALSE, C895:E895), BD_Perc!$A:$O, 6, FALSE), "Intervalo de precio 1",
        BD!DK895 &lt; VLOOKUP(_xlfn.TEXTJOIN("_", FALSE, C895:E895), BD_Perc!$A:$O, 7, FALSE), "Intervalo de precio 2",
        BD!DK895 &gt;= VLOOKUP(_xlfn.TEXTJOIN("_", FALSE, C895:E895), BD_Perc!$A:$O, 7, FALSE), "Intervalo de precio 3"
    ),
    AD895="Segmentación no encontrada o vehículo inactivo","Segmentación no encontrada o vehículo inactivo"
)</f>
        <v>Intervalo de precio 3</v>
      </c>
      <c r="AF895" s="57" t="s">
        <v>2414</v>
      </c>
      <c r="AG895" s="35" t="b">
        <f t="shared" si="82"/>
        <v>1</v>
      </c>
      <c r="AH895" s="207">
        <v>0</v>
      </c>
      <c r="AI895" s="207">
        <v>0.01</v>
      </c>
      <c r="AJ895" s="207">
        <v>1.4999999999999999E-2</v>
      </c>
      <c r="AK895" s="207">
        <v>0.02</v>
      </c>
      <c r="AL895" s="207">
        <v>2.5000000000000001E-2</v>
      </c>
      <c r="AM895" s="207">
        <v>0.03</v>
      </c>
      <c r="AN895" s="28" t="s">
        <v>113</v>
      </c>
      <c r="AO895" s="28" t="s">
        <v>113</v>
      </c>
      <c r="AP895" s="28" t="s">
        <v>113</v>
      </c>
      <c r="AQ895" s="90">
        <v>1</v>
      </c>
      <c r="AR895" s="38" t="s">
        <v>107</v>
      </c>
      <c r="AS895" s="38">
        <v>497175</v>
      </c>
      <c r="AT895" s="38">
        <v>385354</v>
      </c>
      <c r="AU895" s="38" t="s">
        <v>107</v>
      </c>
      <c r="AV895" s="38" t="s">
        <v>107</v>
      </c>
      <c r="AW895" s="38">
        <v>7982326</v>
      </c>
      <c r="AX895" s="38" t="s">
        <v>107</v>
      </c>
      <c r="AY895" s="38">
        <v>522980</v>
      </c>
      <c r="AZ895" s="38">
        <v>261490</v>
      </c>
      <c r="BA895" s="38">
        <v>0</v>
      </c>
      <c r="BB895" s="38" t="s">
        <v>107</v>
      </c>
      <c r="BC895" s="38" t="s">
        <v>107</v>
      </c>
      <c r="BD895" s="38" t="s">
        <v>107</v>
      </c>
      <c r="BE895" s="38" t="s">
        <v>107</v>
      </c>
      <c r="BF895" s="38" t="s">
        <v>107</v>
      </c>
      <c r="BG895" s="38">
        <v>1820796</v>
      </c>
      <c r="BH895" s="38">
        <v>2064395</v>
      </c>
      <c r="BI895" s="38">
        <v>536742</v>
      </c>
      <c r="BJ895" s="38">
        <v>715657</v>
      </c>
      <c r="BK895" s="38" t="s">
        <v>107</v>
      </c>
      <c r="BL895" s="38">
        <v>1032198</v>
      </c>
      <c r="BM895" s="38">
        <v>151389</v>
      </c>
      <c r="BN895" s="38">
        <v>1348737</v>
      </c>
      <c r="BO895" s="38">
        <v>1169824</v>
      </c>
      <c r="BP895" s="38">
        <v>3275506</v>
      </c>
      <c r="BQ895" s="38">
        <v>96338</v>
      </c>
      <c r="BR895" s="38">
        <v>1988700</v>
      </c>
      <c r="BS895" s="38">
        <v>3922350</v>
      </c>
      <c r="BT895" s="38" t="s">
        <v>107</v>
      </c>
      <c r="BU895" s="38" t="s">
        <v>107</v>
      </c>
      <c r="BV895" s="38" t="s">
        <v>107</v>
      </c>
      <c r="BW895" s="38">
        <v>8085546</v>
      </c>
      <c r="BX895" s="38">
        <v>178914</v>
      </c>
      <c r="BY895" s="38">
        <v>4954547</v>
      </c>
      <c r="BZ895" s="38">
        <v>6193185</v>
      </c>
      <c r="CA895" s="38">
        <v>9633842</v>
      </c>
      <c r="CB895" s="38">
        <v>660607</v>
      </c>
      <c r="CC895" s="330" t="s">
        <v>107</v>
      </c>
      <c r="CD895" s="38" t="s">
        <v>107</v>
      </c>
      <c r="CE895" s="38" t="s">
        <v>107</v>
      </c>
      <c r="CF895" s="38" t="s">
        <v>107</v>
      </c>
      <c r="CG895" s="38" t="s">
        <v>107</v>
      </c>
      <c r="CH895" s="53" t="s">
        <v>114</v>
      </c>
      <c r="CI895" s="53" t="s">
        <v>114</v>
      </c>
      <c r="CJ895" s="53" t="s">
        <v>114</v>
      </c>
      <c r="CK895" s="53" t="s">
        <v>114</v>
      </c>
      <c r="CL895" s="53" t="s">
        <v>114</v>
      </c>
      <c r="CM895" s="53" t="s">
        <v>114</v>
      </c>
      <c r="CN895" s="53" t="s">
        <v>114</v>
      </c>
      <c r="CO895" s="53" t="s">
        <v>107</v>
      </c>
      <c r="CP895" s="53" t="s">
        <v>107</v>
      </c>
      <c r="CQ895" s="53" t="s">
        <v>107</v>
      </c>
      <c r="CR895" s="53" t="s">
        <v>107</v>
      </c>
      <c r="CS895" s="53" t="s">
        <v>107</v>
      </c>
      <c r="CT895" s="53" t="s">
        <v>107</v>
      </c>
      <c r="CU895" s="53" t="s">
        <v>107</v>
      </c>
      <c r="CV895" s="53" t="s">
        <v>107</v>
      </c>
      <c r="CW895" s="53" t="s">
        <v>107</v>
      </c>
      <c r="CX895" s="53" t="s">
        <v>107</v>
      </c>
      <c r="CY895" s="53" t="s">
        <v>107</v>
      </c>
      <c r="CZ895" s="53" t="s">
        <v>107</v>
      </c>
      <c r="DA895" s="53" t="s">
        <v>107</v>
      </c>
      <c r="DB895" s="53" t="s">
        <v>107</v>
      </c>
      <c r="DC895" s="53" t="s">
        <v>107</v>
      </c>
      <c r="DD895" s="332">
        <v>4397161</v>
      </c>
      <c r="DE895" s="43">
        <v>1</v>
      </c>
      <c r="DF895" s="390">
        <v>1</v>
      </c>
      <c r="DG895" s="310"/>
      <c r="DI895" s="279" t="str" cm="1">
        <f t="array" ref="DI895">+IF(AND(C895&lt;&gt;"Vehículos Eléctricos",C895&lt;&gt;"Vehículos Híbridos",AD895="PERCENTIL 50"),
     IF(VLOOKUP(_xlfn.TEXTJOIN("_",FALSE,C895:E895),BD_Perc!$A:$P,_xlfn.IFS(BD!AE895="Intervalo de precio 1",12,BD!AE895="Intervalo de precio 2",13),FALSE)&lt;=1,
     VLOOKUP(_xlfn.TEXTJOIN("_",FALSE,C895:E895),BD_Perc!$A:$P,16,FALSE),"Ok P50"),
     "Ok P30/70 ó Híbrido/Eléctrico")</f>
        <v>Ok P30/70 ó Híbrido/Eléctrico</v>
      </c>
      <c r="DJ895" s="279" t="str">
        <f t="shared" si="79"/>
        <v>Vehículos Convencionales_Vehículos Destinados al Transporte de Carga Liviana_Furgón</v>
      </c>
      <c r="DK895" s="331">
        <f t="shared" si="83"/>
        <v>190000000</v>
      </c>
      <c r="DL895" s="326"/>
    </row>
    <row r="896" spans="1:116" ht="51" customHeight="1">
      <c r="A896" s="28">
        <v>891</v>
      </c>
      <c r="B896" s="29" t="s">
        <v>266</v>
      </c>
      <c r="C896" s="29" t="s">
        <v>0</v>
      </c>
      <c r="D896" s="49" t="s">
        <v>810</v>
      </c>
      <c r="E896" s="42" t="s">
        <v>814</v>
      </c>
      <c r="F896" s="42" t="s">
        <v>107</v>
      </c>
      <c r="G896" s="30" t="s">
        <v>1863</v>
      </c>
      <c r="H896" s="42" t="s">
        <v>147</v>
      </c>
      <c r="I896" s="28">
        <v>8007032</v>
      </c>
      <c r="J896" s="28" t="s">
        <v>1864</v>
      </c>
      <c r="K896" s="31" t="s">
        <v>107</v>
      </c>
      <c r="L896" s="32">
        <v>130</v>
      </c>
      <c r="M896" s="33" t="s">
        <v>107</v>
      </c>
      <c r="N896" s="34">
        <v>209000000</v>
      </c>
      <c r="O896" s="34">
        <f>+IFERROR(VLOOKUP(I896,Precio_Fasecolda!A:C,3,FALSE),IFERROR(VLOOKUP(I896,Precio_Fasecolda!B:C,2,FALSE),N896))</f>
        <v>209000000</v>
      </c>
      <c r="P896" s="34">
        <f t="shared" si="80"/>
        <v>0</v>
      </c>
      <c r="Q896" s="33" t="s">
        <v>107</v>
      </c>
      <c r="R896" s="28" t="s">
        <v>2415</v>
      </c>
      <c r="S896" s="28" t="s">
        <v>360</v>
      </c>
      <c r="T896" s="28" t="s">
        <v>107</v>
      </c>
      <c r="U896" s="28" t="s">
        <v>107</v>
      </c>
      <c r="V896" s="42" t="s">
        <v>107</v>
      </c>
      <c r="W896" s="28" t="s">
        <v>107</v>
      </c>
      <c r="X896" s="28" t="s">
        <v>107</v>
      </c>
      <c r="Y896" s="28" t="str">
        <f t="shared" si="81"/>
        <v>N.A.</v>
      </c>
      <c r="Z896" s="292">
        <f t="shared" si="78"/>
        <v>209000000</v>
      </c>
      <c r="AA896" s="28" cm="1">
        <f t="array" aca="1" ref="AA896" ca="1">_xlfn.IFS(DK896&lt;$DK$4,1,AND(DK896&gt;=$DK$4,DK896&lt;=$AA$4),2,DK896&gt;$AA$4,3)</f>
        <v>2</v>
      </c>
      <c r="AB896" s="28">
        <v>0</v>
      </c>
      <c r="AC896" s="28" cm="1">
        <f t="array" aca="1" ref="AC896" ca="1">IF(AB896="PERCENTIL 30","",_xlfn.IFS(DK896&lt;$AC$4,1,DK896&gt;$AC$4,2))</f>
        <v>2</v>
      </c>
      <c r="AD896" s="28" t="str">
        <f>+IFERROR(VLOOKUP(_xlfn.TEXTJOIN("_", FALSE, C896:E896), BD_Perc!$A:$O, 15, FALSE),"Segmentación no encontrada o vehículo inactivo")</f>
        <v>PERCENTIL 30-70</v>
      </c>
      <c r="AE896" s="28" t="str" cm="1">
        <f t="array" ref="AE896">_xlfn.IFS(
    AD896 = "PERCENTIL 50",
    _xlfn.IFS(
        BD!DK896 &lt; VLOOKUP(_xlfn.TEXTJOIN("_", FALSE, C896:E896), BD_Perc!$A:$O, 11, FALSE), "Intervalo de precio 1",
        BD!DK896 &gt;= VLOOKUP(_xlfn.TEXTJOIN("_", FALSE, C896:E896), BD_Perc!$A:$O, 11, FALSE), "Intervalo de precio 2"
    ),
    AD896 = "PERCENTIL 30-70",
    _xlfn.IFS(
        BD!DK896 &lt; VLOOKUP(_xlfn.TEXTJOIN("_", FALSE, C896:E896), BD_Perc!$A:$O, 6, FALSE), "Intervalo de precio 1",
        BD!DK896 &lt; VLOOKUP(_xlfn.TEXTJOIN("_", FALSE, C896:E896), BD_Perc!$A:$O, 7, FALSE), "Intervalo de precio 2",
        BD!DK896 &gt;= VLOOKUP(_xlfn.TEXTJOIN("_", FALSE, C896:E896), BD_Perc!$A:$O, 7, FALSE), "Intervalo de precio 3"
    ),
    AD896="Segmentación no encontrada o vehículo inactivo","Segmentación no encontrada o vehículo inactivo"
)</f>
        <v>Intervalo de precio 3</v>
      </c>
      <c r="AF896" s="57" t="s">
        <v>2414</v>
      </c>
      <c r="AG896" s="35" t="b">
        <f t="shared" si="82"/>
        <v>1</v>
      </c>
      <c r="AH896" s="207">
        <v>0</v>
      </c>
      <c r="AI896" s="207">
        <v>0.01</v>
      </c>
      <c r="AJ896" s="207">
        <v>1.4999999999999999E-2</v>
      </c>
      <c r="AK896" s="207">
        <v>0.02</v>
      </c>
      <c r="AL896" s="207">
        <v>2.5000000000000001E-2</v>
      </c>
      <c r="AM896" s="207">
        <v>0.03</v>
      </c>
      <c r="AN896" s="28" t="s">
        <v>113</v>
      </c>
      <c r="AO896" s="28" t="s">
        <v>113</v>
      </c>
      <c r="AP896" s="28" t="s">
        <v>113</v>
      </c>
      <c r="AQ896" s="90">
        <v>1</v>
      </c>
      <c r="AR896" s="38" t="s">
        <v>107</v>
      </c>
      <c r="AS896" s="38">
        <v>497175</v>
      </c>
      <c r="AT896" s="38">
        <v>385354</v>
      </c>
      <c r="AU896" s="38" t="s">
        <v>107</v>
      </c>
      <c r="AV896" s="38" t="s">
        <v>107</v>
      </c>
      <c r="AW896" s="38">
        <v>7982326</v>
      </c>
      <c r="AX896" s="38" t="s">
        <v>107</v>
      </c>
      <c r="AY896" s="38">
        <v>522980</v>
      </c>
      <c r="AZ896" s="38">
        <v>261490</v>
      </c>
      <c r="BA896" s="38">
        <v>0</v>
      </c>
      <c r="BB896" s="38" t="s">
        <v>107</v>
      </c>
      <c r="BC896" s="38" t="s">
        <v>107</v>
      </c>
      <c r="BD896" s="38" t="s">
        <v>107</v>
      </c>
      <c r="BE896" s="38" t="s">
        <v>107</v>
      </c>
      <c r="BF896" s="38" t="s">
        <v>107</v>
      </c>
      <c r="BG896" s="38">
        <v>5462389</v>
      </c>
      <c r="BH896" s="38">
        <v>2064395</v>
      </c>
      <c r="BI896" s="38">
        <v>536742</v>
      </c>
      <c r="BJ896" s="38">
        <v>715657</v>
      </c>
      <c r="BK896" s="38" t="s">
        <v>107</v>
      </c>
      <c r="BL896" s="38">
        <v>1032198</v>
      </c>
      <c r="BM896" s="38">
        <v>151389</v>
      </c>
      <c r="BN896" s="38">
        <v>1348737</v>
      </c>
      <c r="BO896" s="38">
        <v>1169824</v>
      </c>
      <c r="BP896" s="38">
        <v>3275506</v>
      </c>
      <c r="BQ896" s="38">
        <v>96338</v>
      </c>
      <c r="BR896" s="38">
        <v>1988700</v>
      </c>
      <c r="BS896" s="38">
        <v>3922350</v>
      </c>
      <c r="BT896" s="38" t="s">
        <v>107</v>
      </c>
      <c r="BU896" s="38" t="s">
        <v>107</v>
      </c>
      <c r="BV896" s="38" t="s">
        <v>107</v>
      </c>
      <c r="BW896" s="38">
        <v>8085546</v>
      </c>
      <c r="BX896" s="38">
        <v>178914</v>
      </c>
      <c r="BY896" s="38">
        <v>4954547</v>
      </c>
      <c r="BZ896" s="38">
        <v>6193185</v>
      </c>
      <c r="CA896" s="38">
        <v>9633842</v>
      </c>
      <c r="CB896" s="38">
        <v>660607</v>
      </c>
      <c r="CC896" s="330" t="s">
        <v>107</v>
      </c>
      <c r="CD896" s="38" t="s">
        <v>107</v>
      </c>
      <c r="CE896" s="38" t="s">
        <v>107</v>
      </c>
      <c r="CF896" s="38" t="s">
        <v>107</v>
      </c>
      <c r="CG896" s="38" t="s">
        <v>107</v>
      </c>
      <c r="CH896" s="53" t="s">
        <v>114</v>
      </c>
      <c r="CI896" s="53" t="s">
        <v>114</v>
      </c>
      <c r="CJ896" s="53" t="s">
        <v>114</v>
      </c>
      <c r="CK896" s="53" t="s">
        <v>114</v>
      </c>
      <c r="CL896" s="53" t="s">
        <v>114</v>
      </c>
      <c r="CM896" s="53" t="s">
        <v>114</v>
      </c>
      <c r="CN896" s="53" t="s">
        <v>114</v>
      </c>
      <c r="CO896" s="53" t="s">
        <v>107</v>
      </c>
      <c r="CP896" s="53" t="s">
        <v>107</v>
      </c>
      <c r="CQ896" s="53" t="s">
        <v>107</v>
      </c>
      <c r="CR896" s="53" t="s">
        <v>107</v>
      </c>
      <c r="CS896" s="53" t="s">
        <v>107</v>
      </c>
      <c r="CT896" s="53" t="s">
        <v>107</v>
      </c>
      <c r="CU896" s="53" t="s">
        <v>107</v>
      </c>
      <c r="CV896" s="53" t="s">
        <v>107</v>
      </c>
      <c r="CW896" s="53" t="s">
        <v>107</v>
      </c>
      <c r="CX896" s="53" t="s">
        <v>107</v>
      </c>
      <c r="CY896" s="53" t="s">
        <v>107</v>
      </c>
      <c r="CZ896" s="53" t="s">
        <v>107</v>
      </c>
      <c r="DA896" s="53" t="s">
        <v>107</v>
      </c>
      <c r="DB896" s="53" t="s">
        <v>107</v>
      </c>
      <c r="DC896" s="53" t="s">
        <v>107</v>
      </c>
      <c r="DD896" s="332">
        <v>4397161</v>
      </c>
      <c r="DE896" s="43">
        <v>1</v>
      </c>
      <c r="DF896" s="390">
        <v>1</v>
      </c>
      <c r="DG896" s="310"/>
      <c r="DI896" s="279" t="str" cm="1">
        <f t="array" ref="DI896">+IF(AND(C896&lt;&gt;"Vehículos Eléctricos",C896&lt;&gt;"Vehículos Híbridos",AD896="PERCENTIL 50"),
     IF(VLOOKUP(_xlfn.TEXTJOIN("_",FALSE,C896:E896),BD_Perc!$A:$P,_xlfn.IFS(BD!AE896="Intervalo de precio 1",12,BD!AE896="Intervalo de precio 2",13),FALSE)&lt;=1,
     VLOOKUP(_xlfn.TEXTJOIN("_",FALSE,C896:E896),BD_Perc!$A:$P,16,FALSE),"Ok P50"),
     "Ok P30/70 ó Híbrido/Eléctrico")</f>
        <v>Ok P30/70 ó Híbrido/Eléctrico</v>
      </c>
      <c r="DJ896" s="279" t="str">
        <f t="shared" si="79"/>
        <v>Vehículos Convencionales_Vehículos Destinados al Transporte de Carga Liviana_Furgón</v>
      </c>
      <c r="DK896" s="331">
        <f t="shared" si="83"/>
        <v>209000000</v>
      </c>
      <c r="DL896" s="326"/>
    </row>
    <row r="897" spans="1:116" ht="42.75" customHeight="1">
      <c r="A897" s="28">
        <v>892</v>
      </c>
      <c r="B897" s="29" t="s">
        <v>266</v>
      </c>
      <c r="C897" s="72" t="s">
        <v>1</v>
      </c>
      <c r="D897" s="29" t="s">
        <v>105</v>
      </c>
      <c r="E897" s="42" t="s">
        <v>106</v>
      </c>
      <c r="F897" s="42" t="s">
        <v>1865</v>
      </c>
      <c r="G897" s="30" t="s">
        <v>1866</v>
      </c>
      <c r="H897" s="42" t="s">
        <v>1103</v>
      </c>
      <c r="I897" s="28">
        <v>11101029</v>
      </c>
      <c r="J897" s="28" t="s">
        <v>1867</v>
      </c>
      <c r="K897" s="31" t="s">
        <v>107</v>
      </c>
      <c r="L897" s="156">
        <v>94</v>
      </c>
      <c r="M897" s="33" t="s">
        <v>107</v>
      </c>
      <c r="N897" s="34">
        <v>115000000</v>
      </c>
      <c r="O897" s="34">
        <f>+IFERROR(VLOOKUP(I897,Precio_Fasecolda!A:C,3,FALSE),IFERROR(VLOOKUP(I897,Precio_Fasecolda!B:C,2,FALSE),N897))</f>
        <v>115000000</v>
      </c>
      <c r="P897" s="34">
        <f t="shared" si="80"/>
        <v>0</v>
      </c>
      <c r="Q897" s="33" t="s">
        <v>338</v>
      </c>
      <c r="R897" s="28" t="s">
        <v>130</v>
      </c>
      <c r="S897" s="28" t="s">
        <v>1062</v>
      </c>
      <c r="T897" s="28" t="s">
        <v>107</v>
      </c>
      <c r="U897" s="28" t="s">
        <v>107</v>
      </c>
      <c r="V897" s="42" t="s">
        <v>107</v>
      </c>
      <c r="W897" s="28" t="s">
        <v>107</v>
      </c>
      <c r="X897" s="28" t="s">
        <v>107</v>
      </c>
      <c r="Y897" s="28" t="str">
        <f t="shared" si="81"/>
        <v>N.A.</v>
      </c>
      <c r="Z897" s="292">
        <f t="shared" si="78"/>
        <v>115000000</v>
      </c>
      <c r="AA897" s="28" cm="1">
        <f t="array" aca="1" ref="AA897" ca="1">_xlfn.IFS(DK897&lt;$DK$4,1,AND(DK897&gt;=$DK$4,DK897&lt;=$AA$4),2,DK897&gt;$AA$4,3)</f>
        <v>2</v>
      </c>
      <c r="AB897" s="28">
        <v>0</v>
      </c>
      <c r="AC897" s="28" cm="1">
        <f t="array" aca="1" ref="AC897" ca="1">IF(AB897="PERCENTIL 30","",_xlfn.IFS(DK897&lt;$AC$4,1,DK897&gt;$AC$4,2))</f>
        <v>1</v>
      </c>
      <c r="AD897" s="28" t="str">
        <f>+IFERROR(VLOOKUP(_xlfn.TEXTJOIN("_", FALSE, C897:E897), BD_Perc!$A:$O, 15, FALSE),"Segmentación no encontrada o vehículo inactivo")</f>
        <v>PERCENTIL 50</v>
      </c>
      <c r="AE897" s="28" t="str" cm="1">
        <f t="array" ref="AE897">_xlfn.IFS(
    AD897 = "PERCENTIL 50",
    _xlfn.IFS(
        BD!DK897 &lt; VLOOKUP(_xlfn.TEXTJOIN("_", FALSE, C897:E897), BD_Perc!$A:$O, 11, FALSE), "Intervalo de precio 1",
        BD!DK897 &gt;= VLOOKUP(_xlfn.TEXTJOIN("_", FALSE, C897:E897), BD_Perc!$A:$O, 11, FALSE), "Intervalo de precio 2"
    ),
    AD897 = "PERCENTIL 30-70",
    _xlfn.IFS(
        BD!DK897 &lt; VLOOKUP(_xlfn.TEXTJOIN("_", FALSE, C897:E897), BD_Perc!$A:$O, 6, FALSE), "Intervalo de precio 1",
        BD!DK897 &lt; VLOOKUP(_xlfn.TEXTJOIN("_", FALSE, C897:E897), BD_Perc!$A:$O, 7, FALSE), "Intervalo de precio 2",
        BD!DK897 &gt;= VLOOKUP(_xlfn.TEXTJOIN("_", FALSE, C897:E897), BD_Perc!$A:$O, 7, FALSE), "Intervalo de precio 3"
    ),
    AD897="Segmentación no encontrada o vehículo inactivo","Segmentación no encontrada o vehículo inactivo"
)</f>
        <v>Intervalo de precio 2</v>
      </c>
      <c r="AF897" s="57" t="s">
        <v>2413</v>
      </c>
      <c r="AG897" s="35" t="b">
        <f t="shared" si="82"/>
        <v>1</v>
      </c>
      <c r="AH897" s="207">
        <v>0</v>
      </c>
      <c r="AI897" s="207">
        <v>0</v>
      </c>
      <c r="AJ897" s="207">
        <v>0</v>
      </c>
      <c r="AK897" s="207">
        <v>0</v>
      </c>
      <c r="AL897" s="207">
        <v>0</v>
      </c>
      <c r="AM897" s="207">
        <v>0</v>
      </c>
      <c r="AN897" s="28" t="s">
        <v>113</v>
      </c>
      <c r="AO897" s="28" t="s">
        <v>113</v>
      </c>
      <c r="AP897" s="28" t="s">
        <v>113</v>
      </c>
      <c r="AQ897" s="90">
        <v>1</v>
      </c>
      <c r="AR897" s="38" t="s">
        <v>107</v>
      </c>
      <c r="AS897" s="38">
        <v>497175</v>
      </c>
      <c r="AT897" s="38" t="s">
        <v>107</v>
      </c>
      <c r="AU897" s="38" t="s">
        <v>107</v>
      </c>
      <c r="AV897" s="38" t="s">
        <v>107</v>
      </c>
      <c r="AW897" s="38">
        <v>7982326</v>
      </c>
      <c r="AX897" s="38" t="s">
        <v>107</v>
      </c>
      <c r="AY897" s="38" t="s">
        <v>107</v>
      </c>
      <c r="AZ897" s="38">
        <v>328136</v>
      </c>
      <c r="BA897" s="38" t="s">
        <v>107</v>
      </c>
      <c r="BB897" s="38" t="s">
        <v>107</v>
      </c>
      <c r="BC897" s="38" t="s">
        <v>107</v>
      </c>
      <c r="BD897" s="38" t="s">
        <v>107</v>
      </c>
      <c r="BE897" s="38" t="s">
        <v>107</v>
      </c>
      <c r="BF897" s="38" t="s">
        <v>107</v>
      </c>
      <c r="BG897" s="38">
        <v>2526820</v>
      </c>
      <c r="BH897" s="38" t="s">
        <v>107</v>
      </c>
      <c r="BI897" s="38" t="s">
        <v>107</v>
      </c>
      <c r="BJ897" s="38" t="s">
        <v>107</v>
      </c>
      <c r="BK897" s="38" t="s">
        <v>107</v>
      </c>
      <c r="BL897" s="38">
        <v>0</v>
      </c>
      <c r="BM897" s="38">
        <v>0</v>
      </c>
      <c r="BN897" s="38" t="s">
        <v>107</v>
      </c>
      <c r="BO897" s="38">
        <v>1376263</v>
      </c>
      <c r="BP897" s="38">
        <v>3275506</v>
      </c>
      <c r="BQ897" s="38">
        <v>96338</v>
      </c>
      <c r="BR897" s="38">
        <v>1988700</v>
      </c>
      <c r="BS897" s="38">
        <v>660607</v>
      </c>
      <c r="BT897" s="38" t="s">
        <v>107</v>
      </c>
      <c r="BU897" s="38" t="s">
        <v>107</v>
      </c>
      <c r="BV897" s="38" t="s">
        <v>107</v>
      </c>
      <c r="BW897" s="38">
        <v>8085546</v>
      </c>
      <c r="BX897" s="38">
        <v>178914</v>
      </c>
      <c r="BY897" s="38" t="s">
        <v>107</v>
      </c>
      <c r="BZ897" s="38" t="s">
        <v>107</v>
      </c>
      <c r="CA897" s="38" t="s">
        <v>107</v>
      </c>
      <c r="CB897" s="38">
        <v>628429</v>
      </c>
      <c r="CC897" s="330" t="s">
        <v>107</v>
      </c>
      <c r="CD897" s="38" t="s">
        <v>107</v>
      </c>
      <c r="CE897" s="38" t="s">
        <v>107</v>
      </c>
      <c r="CF897" s="38" t="s">
        <v>107</v>
      </c>
      <c r="CG897" s="38" t="s">
        <v>107</v>
      </c>
      <c r="CH897" s="53" t="s">
        <v>107</v>
      </c>
      <c r="CI897" s="53" t="s">
        <v>107</v>
      </c>
      <c r="CJ897" s="53" t="s">
        <v>107</v>
      </c>
      <c r="CK897" s="53" t="s">
        <v>107</v>
      </c>
      <c r="CL897" s="53" t="s">
        <v>107</v>
      </c>
      <c r="CM897" s="53" t="s">
        <v>107</v>
      </c>
      <c r="CN897" s="53" t="s">
        <v>107</v>
      </c>
      <c r="CO897" s="53">
        <v>8439750</v>
      </c>
      <c r="CP897" s="53" t="s">
        <v>107</v>
      </c>
      <c r="CQ897" s="53" t="s">
        <v>107</v>
      </c>
      <c r="CR897" s="53" t="s">
        <v>107</v>
      </c>
      <c r="CS897" s="53" t="s">
        <v>107</v>
      </c>
      <c r="CT897" s="53" t="s">
        <v>107</v>
      </c>
      <c r="CU897" s="53" t="s">
        <v>107</v>
      </c>
      <c r="CV897" s="53" t="s">
        <v>107</v>
      </c>
      <c r="CW897" s="53" t="s">
        <v>107</v>
      </c>
      <c r="CX897" s="53" t="s">
        <v>107</v>
      </c>
      <c r="CY897" s="53" t="s">
        <v>107</v>
      </c>
      <c r="CZ897" s="53" t="s">
        <v>107</v>
      </c>
      <c r="DA897" s="53" t="s">
        <v>107</v>
      </c>
      <c r="DB897" s="53" t="s">
        <v>107</v>
      </c>
      <c r="DC897" s="53" t="s">
        <v>107</v>
      </c>
      <c r="DD897" s="332">
        <v>4472855</v>
      </c>
      <c r="DE897" s="43">
        <v>1</v>
      </c>
      <c r="DF897" s="390">
        <v>1</v>
      </c>
      <c r="DG897" s="310"/>
      <c r="DI897" s="279" t="str" cm="1">
        <f t="array" ref="DI897">+IF(AND(C897&lt;&gt;"Vehículos Eléctricos",C897&lt;&gt;"Vehículos Híbridos",AD897="PERCENTIL 50"),
     IF(VLOOKUP(_xlfn.TEXTJOIN("_",FALSE,C897:E897),BD_Perc!$A:$P,_xlfn.IFS(BD!AE897="Intervalo de precio 1",12,BD!AE897="Intervalo de precio 2",13),FALSE)&lt;=1,
     VLOOKUP(_xlfn.TEXTJOIN("_",FALSE,C897:E897),BD_Perc!$A:$P,16,FALSE),"Ok P50"),
     "Ok P30/70 ó Híbrido/Eléctrico")</f>
        <v>Ok P30/70 ó Híbrido/Eléctrico</v>
      </c>
      <c r="DJ897" s="279" t="str">
        <f t="shared" si="79"/>
        <v>Vehículos Eléctricos_Automóviles_Hatchback</v>
      </c>
      <c r="DK897" s="331">
        <f t="shared" si="83"/>
        <v>115000000</v>
      </c>
      <c r="DL897" s="326"/>
    </row>
    <row r="898" spans="1:116" ht="25.5">
      <c r="A898" s="28">
        <v>893</v>
      </c>
      <c r="B898" s="29" t="s">
        <v>104</v>
      </c>
      <c r="C898" s="29" t="s">
        <v>0</v>
      </c>
      <c r="D898" s="29" t="s">
        <v>665</v>
      </c>
      <c r="E898" s="42" t="s">
        <v>666</v>
      </c>
      <c r="F898" s="42" t="s">
        <v>346</v>
      </c>
      <c r="G898" s="30" t="s">
        <v>1868</v>
      </c>
      <c r="H898" s="42" t="s">
        <v>109</v>
      </c>
      <c r="I898" s="28">
        <v>1621105</v>
      </c>
      <c r="J898" s="28" t="s">
        <v>1869</v>
      </c>
      <c r="K898" s="31" t="s">
        <v>686</v>
      </c>
      <c r="L898" s="56">
        <v>355</v>
      </c>
      <c r="M898" s="33" t="s">
        <v>107</v>
      </c>
      <c r="N898" s="34">
        <v>271000000</v>
      </c>
      <c r="O898" s="34">
        <f>+IFERROR(VLOOKUP(I898,Precio_Fasecolda!A:C,3,FALSE),IFERROR(VLOOKUP(I898,Precio_Fasecolda!B:C,2,FALSE),N898))</f>
        <v>271000000</v>
      </c>
      <c r="P898" s="34">
        <f t="shared" si="80"/>
        <v>0</v>
      </c>
      <c r="Q898" s="28" t="s">
        <v>346</v>
      </c>
      <c r="R898" s="28" t="s">
        <v>130</v>
      </c>
      <c r="S898" s="28" t="s">
        <v>112</v>
      </c>
      <c r="T898" s="28" t="s">
        <v>107</v>
      </c>
      <c r="U898" s="28" t="s">
        <v>107</v>
      </c>
      <c r="V898" s="42" t="s">
        <v>107</v>
      </c>
      <c r="W898" s="28" t="s">
        <v>107</v>
      </c>
      <c r="X898" s="28" t="s">
        <v>107</v>
      </c>
      <c r="Y898" s="28" t="str">
        <f t="shared" si="81"/>
        <v>N.A.</v>
      </c>
      <c r="Z898" s="292">
        <f t="shared" si="78"/>
        <v>254740000</v>
      </c>
      <c r="AA898" s="28" cm="1">
        <f t="array" aca="1" ref="AA898" ca="1">_xlfn.IFS(DK898&lt;$DK$4,1,AND(DK898&gt;=$DK$4,DK898&lt;=$AA$4),2,DK898&gt;$AA$4,3)</f>
        <v>3</v>
      </c>
      <c r="AB898" s="28">
        <v>0</v>
      </c>
      <c r="AC898" s="28" cm="1">
        <f t="array" aca="1" ref="AC898" ca="1">IF(AB898="PERCENTIL 30","",_xlfn.IFS(DK898&lt;$AC$4,1,DK898&gt;$AC$4,2))</f>
        <v>2</v>
      </c>
      <c r="AD898" s="28" t="str">
        <f>+IFERROR(VLOOKUP(_xlfn.TEXTJOIN("_", FALSE, C898:E898), BD_Perc!$A:$O, 15, FALSE),"Segmentación no encontrada o vehículo inactivo")</f>
        <v>PERCENTIL 30-70</v>
      </c>
      <c r="AE898" s="28" t="str" cm="1">
        <f t="array" ref="AE898">_xlfn.IFS(
    AD898 = "PERCENTIL 50",
    _xlfn.IFS(
        BD!DK898 &lt; VLOOKUP(_xlfn.TEXTJOIN("_", FALSE, C898:E898), BD_Perc!$A:$O, 11, FALSE), "Intervalo de precio 1",
        BD!DK898 &gt;= VLOOKUP(_xlfn.TEXTJOIN("_", FALSE, C898:E898), BD_Perc!$A:$O, 11, FALSE), "Intervalo de precio 2"
    ),
    AD898 = "PERCENTIL 30-70",
    _xlfn.IFS(
        BD!DK898 &lt; VLOOKUP(_xlfn.TEXTJOIN("_", FALSE, C898:E898), BD_Perc!$A:$O, 6, FALSE), "Intervalo de precio 1",
        BD!DK898 &lt; VLOOKUP(_xlfn.TEXTJOIN("_", FALSE, C898:E898), BD_Perc!$A:$O, 7, FALSE), "Intervalo de precio 2",
        BD!DK898 &gt;= VLOOKUP(_xlfn.TEXTJOIN("_", FALSE, C898:E898), BD_Perc!$A:$O, 7, FALSE), "Intervalo de precio 3"
    ),
    AD898="Segmentación no encontrada o vehículo inactivo","Segmentación no encontrada o vehículo inactivo"
)</f>
        <v>Intervalo de precio 3</v>
      </c>
      <c r="AF898" s="57" t="s">
        <v>2414</v>
      </c>
      <c r="AG898" s="35" t="b">
        <f t="shared" si="82"/>
        <v>1</v>
      </c>
      <c r="AH898" s="207">
        <v>0.06</v>
      </c>
      <c r="AI898" s="207">
        <v>0.06</v>
      </c>
      <c r="AJ898" s="207">
        <v>0.06</v>
      </c>
      <c r="AK898" s="207">
        <v>0.06</v>
      </c>
      <c r="AL898" s="207">
        <v>7.0000000000000007E-2</v>
      </c>
      <c r="AM898" s="207">
        <v>0.08</v>
      </c>
      <c r="AN898" s="28" t="s">
        <v>113</v>
      </c>
      <c r="AO898" s="28" t="s">
        <v>113</v>
      </c>
      <c r="AP898" s="28" t="s">
        <v>113</v>
      </c>
      <c r="AQ898" s="37">
        <v>1</v>
      </c>
      <c r="AR898" s="38" t="s">
        <v>107</v>
      </c>
      <c r="AS898" s="38">
        <v>535272</v>
      </c>
      <c r="AT898" s="38">
        <v>2</v>
      </c>
      <c r="AU898" s="38">
        <v>1516528</v>
      </c>
      <c r="AV898" s="38">
        <v>1516528</v>
      </c>
      <c r="AW898" s="38">
        <v>11547654</v>
      </c>
      <c r="AX898" s="38">
        <v>2</v>
      </c>
      <c r="AY898" s="38">
        <v>2</v>
      </c>
      <c r="AZ898" s="38">
        <v>128475</v>
      </c>
      <c r="BA898" s="38">
        <v>2</v>
      </c>
      <c r="BB898" s="38" t="s">
        <v>107</v>
      </c>
      <c r="BC898" s="38" t="s">
        <v>107</v>
      </c>
      <c r="BD898" s="38" t="s">
        <v>107</v>
      </c>
      <c r="BE898" s="38" t="s">
        <v>107</v>
      </c>
      <c r="BF898" s="38">
        <v>1970774</v>
      </c>
      <c r="BG898" s="38">
        <v>2</v>
      </c>
      <c r="BH898" s="38">
        <v>5780609</v>
      </c>
      <c r="BI898" s="38">
        <v>2891625</v>
      </c>
      <c r="BJ898" s="38">
        <v>4089166</v>
      </c>
      <c r="BK898" s="38">
        <v>2</v>
      </c>
      <c r="BL898" s="38">
        <v>0</v>
      </c>
      <c r="BM898" s="38">
        <v>173454</v>
      </c>
      <c r="BN898" s="38">
        <v>2019435</v>
      </c>
      <c r="BO898" s="38">
        <v>2</v>
      </c>
      <c r="BP898" s="38">
        <v>4896777</v>
      </c>
      <c r="BQ898" s="38">
        <v>130091</v>
      </c>
      <c r="BR898" s="38">
        <v>2318558</v>
      </c>
      <c r="BS898" s="38" t="s">
        <v>107</v>
      </c>
      <c r="BT898" s="38">
        <v>1970774</v>
      </c>
      <c r="BU898" s="38">
        <v>3455346</v>
      </c>
      <c r="BV898" s="38">
        <v>2044583</v>
      </c>
      <c r="BW898" s="38">
        <v>7892091</v>
      </c>
      <c r="BX898" s="38">
        <v>130091</v>
      </c>
      <c r="BY898" s="38">
        <v>7119116</v>
      </c>
      <c r="BZ898" s="38">
        <v>11887903</v>
      </c>
      <c r="CA898" s="38">
        <v>2</v>
      </c>
      <c r="CB898" s="38">
        <v>1011820</v>
      </c>
      <c r="CC898" s="330" t="s">
        <v>107</v>
      </c>
      <c r="CD898" s="38">
        <v>14533578</v>
      </c>
      <c r="CE898" s="38" t="s">
        <v>107</v>
      </c>
      <c r="CF898" s="38" t="s">
        <v>107</v>
      </c>
      <c r="CG898" s="38" t="s">
        <v>107</v>
      </c>
      <c r="CH898" s="41" t="s">
        <v>113</v>
      </c>
      <c r="CI898" s="41" t="s">
        <v>113</v>
      </c>
      <c r="CJ898" s="41" t="s">
        <v>113</v>
      </c>
      <c r="CK898" s="41" t="s">
        <v>113</v>
      </c>
      <c r="CL898" s="41" t="s">
        <v>113</v>
      </c>
      <c r="CM898" s="41" t="s">
        <v>114</v>
      </c>
      <c r="CN898" s="41" t="s">
        <v>114</v>
      </c>
      <c r="CO898" s="42" t="s">
        <v>107</v>
      </c>
      <c r="CP898" s="28" t="s">
        <v>107</v>
      </c>
      <c r="CQ898" s="28" t="s">
        <v>107</v>
      </c>
      <c r="CR898" s="28" t="s">
        <v>107</v>
      </c>
      <c r="CS898" s="28" t="s">
        <v>107</v>
      </c>
      <c r="CT898" s="28" t="s">
        <v>107</v>
      </c>
      <c r="CU898" s="28" t="s">
        <v>107</v>
      </c>
      <c r="CV898" s="28" t="s">
        <v>107</v>
      </c>
      <c r="CW898" s="28" t="s">
        <v>107</v>
      </c>
      <c r="CX898" s="28" t="s">
        <v>107</v>
      </c>
      <c r="CY898" s="28" t="s">
        <v>107</v>
      </c>
      <c r="CZ898" s="28" t="s">
        <v>107</v>
      </c>
      <c r="DA898" s="28" t="s">
        <v>107</v>
      </c>
      <c r="DB898" s="28" t="s">
        <v>107</v>
      </c>
      <c r="DC898" s="28" t="s">
        <v>107</v>
      </c>
      <c r="DD898" s="332">
        <v>20142653</v>
      </c>
      <c r="DE898" s="43">
        <v>1</v>
      </c>
      <c r="DF898" s="390">
        <v>1</v>
      </c>
      <c r="DG898" s="310"/>
      <c r="DI898" s="279" t="str" cm="1">
        <f t="array" ref="DI898">+IF(AND(C898&lt;&gt;"Vehículos Eléctricos",C898&lt;&gt;"Vehículos Híbridos",AD898="PERCENTIL 50"),
     IF(VLOOKUP(_xlfn.TEXTJOIN("_",FALSE,C898:E898),BD_Perc!$A:$P,_xlfn.IFS(BD!AE898="Intervalo de precio 1",12,BD!AE898="Intervalo de precio 2",13),FALSE)&lt;=1,
     VLOOKUP(_xlfn.TEXTJOIN("_",FALSE,C898:E898),BD_Perc!$A:$P,16,FALSE),"Ok P50"),
     "Ok P30/70 ó Híbrido/Eléctrico")</f>
        <v>Ok P30/70 ó Híbrido/Eléctrico</v>
      </c>
      <c r="DJ898" s="279" t="str">
        <f t="shared" si="79"/>
        <v>Vehículos Convencionales_Pick Up_PICKUP DOBLE CAB - PLATON</v>
      </c>
      <c r="DK898" s="331">
        <f t="shared" si="83"/>
        <v>254740000</v>
      </c>
      <c r="DL898" s="326"/>
    </row>
    <row r="899" spans="1:116" ht="25.5">
      <c r="A899" s="28">
        <v>894</v>
      </c>
      <c r="B899" s="29" t="s">
        <v>104</v>
      </c>
      <c r="C899" s="29" t="s">
        <v>0</v>
      </c>
      <c r="D899" s="29" t="s">
        <v>665</v>
      </c>
      <c r="E899" s="42" t="s">
        <v>666</v>
      </c>
      <c r="F899" s="42" t="s">
        <v>338</v>
      </c>
      <c r="G899" s="29" t="s">
        <v>1870</v>
      </c>
      <c r="H899" s="42" t="s">
        <v>109</v>
      </c>
      <c r="I899" s="28">
        <v>1621107</v>
      </c>
      <c r="J899" s="28" t="s">
        <v>1871</v>
      </c>
      <c r="K899" s="31" t="s">
        <v>669</v>
      </c>
      <c r="L899" s="56">
        <v>130</v>
      </c>
      <c r="M899" s="33" t="s">
        <v>107</v>
      </c>
      <c r="N899" s="34">
        <v>117400000</v>
      </c>
      <c r="O899" s="34">
        <f>+IFERROR(VLOOKUP(I899,Precio_Fasecolda!A:C,3,FALSE),IFERROR(VLOOKUP(I899,Precio_Fasecolda!B:C,2,FALSE),N899))</f>
        <v>117400000</v>
      </c>
      <c r="P899" s="34">
        <f t="shared" si="80"/>
        <v>0</v>
      </c>
      <c r="Q899" s="28" t="s">
        <v>338</v>
      </c>
      <c r="R899" s="28" t="s">
        <v>130</v>
      </c>
      <c r="S899" s="28" t="s">
        <v>112</v>
      </c>
      <c r="T899" s="28" t="s">
        <v>107</v>
      </c>
      <c r="U899" s="28" t="s">
        <v>107</v>
      </c>
      <c r="V899" s="42" t="s">
        <v>107</v>
      </c>
      <c r="W899" s="28" t="s">
        <v>107</v>
      </c>
      <c r="X899" s="28" t="s">
        <v>107</v>
      </c>
      <c r="Y899" s="28" t="str">
        <f t="shared" si="81"/>
        <v>N.A.</v>
      </c>
      <c r="Z899" s="292">
        <f t="shared" si="78"/>
        <v>108008000</v>
      </c>
      <c r="AA899" s="28" cm="1">
        <f t="array" aca="1" ref="AA899" ca="1">_xlfn.IFS(DK899&lt;$DK$4,1,AND(DK899&gt;=$DK$4,DK899&lt;=$AA$4),2,DK899&gt;$AA$4,3)</f>
        <v>2</v>
      </c>
      <c r="AB899" s="28">
        <v>0</v>
      </c>
      <c r="AC899" s="28" cm="1">
        <f t="array" aca="1" ref="AC899" ca="1">IF(AB899="PERCENTIL 30","",_xlfn.IFS(DK899&lt;$AC$4,1,DK899&gt;$AC$4,2))</f>
        <v>1</v>
      </c>
      <c r="AD899" s="28" t="str">
        <f>+IFERROR(VLOOKUP(_xlfn.TEXTJOIN("_", FALSE, C899:E899), BD_Perc!$A:$O, 15, FALSE),"Segmentación no encontrada o vehículo inactivo")</f>
        <v>PERCENTIL 30-70</v>
      </c>
      <c r="AE899" s="28" t="str" cm="1">
        <f t="array" ref="AE899">_xlfn.IFS(
    AD899 = "PERCENTIL 50",
    _xlfn.IFS(
        BD!DK899 &lt; VLOOKUP(_xlfn.TEXTJOIN("_", FALSE, C899:E899), BD_Perc!$A:$O, 11, FALSE), "Intervalo de precio 1",
        BD!DK899 &gt;= VLOOKUP(_xlfn.TEXTJOIN("_", FALSE, C899:E899), BD_Perc!$A:$O, 11, FALSE), "Intervalo de precio 2"
    ),
    AD899 = "PERCENTIL 30-70",
    _xlfn.IFS(
        BD!DK899 &lt; VLOOKUP(_xlfn.TEXTJOIN("_", FALSE, C899:E899), BD_Perc!$A:$O, 6, FALSE), "Intervalo de precio 1",
        BD!DK899 &lt; VLOOKUP(_xlfn.TEXTJOIN("_", FALSE, C899:E899), BD_Perc!$A:$O, 7, FALSE), "Intervalo de precio 2",
        BD!DK899 &gt;= VLOOKUP(_xlfn.TEXTJOIN("_", FALSE, C899:E899), BD_Perc!$A:$O, 7, FALSE), "Intervalo de precio 3"
    ),
    AD899="Segmentación no encontrada o vehículo inactivo","Segmentación no encontrada o vehículo inactivo"
)</f>
        <v>Intervalo de precio 1</v>
      </c>
      <c r="AF899" s="57" t="s">
        <v>2412</v>
      </c>
      <c r="AG899" s="35" t="b">
        <f t="shared" si="82"/>
        <v>1</v>
      </c>
      <c r="AH899" s="207">
        <v>0.08</v>
      </c>
      <c r="AI899" s="207">
        <v>0.08</v>
      </c>
      <c r="AJ899" s="207">
        <v>0.08</v>
      </c>
      <c r="AK899" s="207">
        <v>0.08</v>
      </c>
      <c r="AL899" s="207">
        <v>0.09</v>
      </c>
      <c r="AM899" s="207">
        <v>0.1</v>
      </c>
      <c r="AN899" s="28" t="s">
        <v>113</v>
      </c>
      <c r="AO899" s="28" t="s">
        <v>113</v>
      </c>
      <c r="AP899" s="28" t="s">
        <v>113</v>
      </c>
      <c r="AQ899" s="37">
        <v>1</v>
      </c>
      <c r="AR899" s="38" t="s">
        <v>107</v>
      </c>
      <c r="AS899" s="38">
        <v>535272</v>
      </c>
      <c r="AT899" s="38">
        <v>764674</v>
      </c>
      <c r="AU899" s="38">
        <v>1516528</v>
      </c>
      <c r="AV899" s="38">
        <v>1516528</v>
      </c>
      <c r="AW899" s="38">
        <v>11547654</v>
      </c>
      <c r="AX899" s="38">
        <v>527502</v>
      </c>
      <c r="AY899" s="38">
        <v>1338179</v>
      </c>
      <c r="AZ899" s="38">
        <v>128475</v>
      </c>
      <c r="BA899" s="38">
        <v>613375</v>
      </c>
      <c r="BB899" s="38" t="s">
        <v>107</v>
      </c>
      <c r="BC899" s="38" t="s">
        <v>107</v>
      </c>
      <c r="BD899" s="38" t="s">
        <v>107</v>
      </c>
      <c r="BE899" s="38" t="s">
        <v>107</v>
      </c>
      <c r="BF899" s="38">
        <v>1970774</v>
      </c>
      <c r="BG899" s="38">
        <v>2</v>
      </c>
      <c r="BH899" s="38">
        <v>5780609</v>
      </c>
      <c r="BI899" s="38">
        <v>2891625</v>
      </c>
      <c r="BJ899" s="38">
        <v>4089166</v>
      </c>
      <c r="BK899" s="38">
        <v>1368593</v>
      </c>
      <c r="BL899" s="38">
        <v>1533438</v>
      </c>
      <c r="BM899" s="38">
        <v>173454</v>
      </c>
      <c r="BN899" s="38">
        <v>2019435</v>
      </c>
      <c r="BO899" s="38">
        <v>2</v>
      </c>
      <c r="BP899" s="38">
        <v>4896777</v>
      </c>
      <c r="BQ899" s="38">
        <v>130091</v>
      </c>
      <c r="BR899" s="38">
        <v>2318558</v>
      </c>
      <c r="BS899" s="38" t="s">
        <v>107</v>
      </c>
      <c r="BT899" s="38">
        <v>1970774</v>
      </c>
      <c r="BU899" s="38">
        <v>3455346</v>
      </c>
      <c r="BV899" s="38">
        <v>2044583</v>
      </c>
      <c r="BW899" s="38">
        <v>7892091</v>
      </c>
      <c r="BX899" s="38">
        <v>130091</v>
      </c>
      <c r="BY899" s="38">
        <v>7119116</v>
      </c>
      <c r="BZ899" s="38">
        <v>11887903</v>
      </c>
      <c r="CA899" s="38">
        <v>2</v>
      </c>
      <c r="CB899" s="38">
        <v>1011820</v>
      </c>
      <c r="CC899" s="330" t="s">
        <v>107</v>
      </c>
      <c r="CD899" s="38">
        <v>14533578</v>
      </c>
      <c r="CE899" s="38" t="s">
        <v>107</v>
      </c>
      <c r="CF899" s="38" t="s">
        <v>107</v>
      </c>
      <c r="CG899" s="38" t="s">
        <v>107</v>
      </c>
      <c r="CH899" s="41" t="s">
        <v>113</v>
      </c>
      <c r="CI899" s="41" t="s">
        <v>113</v>
      </c>
      <c r="CJ899" s="41" t="s">
        <v>113</v>
      </c>
      <c r="CK899" s="41" t="s">
        <v>113</v>
      </c>
      <c r="CL899" s="41" t="s">
        <v>113</v>
      </c>
      <c r="CM899" s="41" t="s">
        <v>114</v>
      </c>
      <c r="CN899" s="41" t="s">
        <v>114</v>
      </c>
      <c r="CO899" s="42" t="s">
        <v>107</v>
      </c>
      <c r="CP899" s="28" t="s">
        <v>107</v>
      </c>
      <c r="CQ899" s="28" t="s">
        <v>107</v>
      </c>
      <c r="CR899" s="28" t="s">
        <v>107</v>
      </c>
      <c r="CS899" s="28" t="s">
        <v>107</v>
      </c>
      <c r="CT899" s="28" t="s">
        <v>107</v>
      </c>
      <c r="CU899" s="28" t="s">
        <v>107</v>
      </c>
      <c r="CV899" s="28" t="s">
        <v>107</v>
      </c>
      <c r="CW899" s="28" t="s">
        <v>107</v>
      </c>
      <c r="CX899" s="28" t="s">
        <v>107</v>
      </c>
      <c r="CY899" s="28" t="s">
        <v>107</v>
      </c>
      <c r="CZ899" s="28" t="s">
        <v>107</v>
      </c>
      <c r="DA899" s="28" t="s">
        <v>107</v>
      </c>
      <c r="DB899" s="28" t="s">
        <v>107</v>
      </c>
      <c r="DC899" s="28" t="s">
        <v>107</v>
      </c>
      <c r="DD899" s="332">
        <v>12436084</v>
      </c>
      <c r="DE899" s="43">
        <v>1</v>
      </c>
      <c r="DF899" s="390">
        <v>1</v>
      </c>
      <c r="DG899" s="310"/>
      <c r="DI899" s="279" t="str" cm="1">
        <f t="array" ref="DI899">+IF(AND(C899&lt;&gt;"Vehículos Eléctricos",C899&lt;&gt;"Vehículos Híbridos",AD899="PERCENTIL 50"),
     IF(VLOOKUP(_xlfn.TEXTJOIN("_",FALSE,C899:E899),BD_Perc!$A:$P,_xlfn.IFS(BD!AE899="Intervalo de precio 1",12,BD!AE899="Intervalo de precio 2",13),FALSE)&lt;=1,
     VLOOKUP(_xlfn.TEXTJOIN("_",FALSE,C899:E899),BD_Perc!$A:$P,16,FALSE),"Ok P50"),
     "Ok P30/70 ó Híbrido/Eléctrico")</f>
        <v>Ok P30/70 ó Híbrido/Eléctrico</v>
      </c>
      <c r="DJ899" s="279" t="str">
        <f t="shared" si="79"/>
        <v>Vehículos Convencionales_Pick Up_PICKUP DOBLE CAB - PLATON</v>
      </c>
      <c r="DK899" s="331">
        <f t="shared" si="83"/>
        <v>108008000</v>
      </c>
      <c r="DL899" s="326"/>
    </row>
    <row r="900" spans="1:116" ht="25.5">
      <c r="A900" s="28">
        <v>895</v>
      </c>
      <c r="B900" s="29" t="s">
        <v>104</v>
      </c>
      <c r="C900" s="29" t="s">
        <v>0</v>
      </c>
      <c r="D900" s="29" t="s">
        <v>665</v>
      </c>
      <c r="E900" s="42" t="s">
        <v>666</v>
      </c>
      <c r="F900" s="42" t="s">
        <v>338</v>
      </c>
      <c r="G900" s="29" t="s">
        <v>1872</v>
      </c>
      <c r="H900" s="42" t="s">
        <v>109</v>
      </c>
      <c r="I900" s="28">
        <v>1621108</v>
      </c>
      <c r="J900" s="28" t="s">
        <v>1873</v>
      </c>
      <c r="K900" s="31" t="s">
        <v>669</v>
      </c>
      <c r="L900" s="56">
        <v>130</v>
      </c>
      <c r="M900" s="33" t="s">
        <v>107</v>
      </c>
      <c r="N900" s="34">
        <v>120900000</v>
      </c>
      <c r="O900" s="34">
        <f>+IFERROR(VLOOKUP(I900,Precio_Fasecolda!A:C,3,FALSE),IFERROR(VLOOKUP(I900,Precio_Fasecolda!B:C,2,FALSE),N900))</f>
        <v>120900000</v>
      </c>
      <c r="P900" s="34">
        <f t="shared" si="80"/>
        <v>0</v>
      </c>
      <c r="Q900" s="28" t="s">
        <v>338</v>
      </c>
      <c r="R900" s="28" t="s">
        <v>130</v>
      </c>
      <c r="S900" s="28" t="s">
        <v>112</v>
      </c>
      <c r="T900" s="28" t="s">
        <v>107</v>
      </c>
      <c r="U900" s="28" t="s">
        <v>107</v>
      </c>
      <c r="V900" s="42" t="s">
        <v>107</v>
      </c>
      <c r="W900" s="28" t="s">
        <v>107</v>
      </c>
      <c r="X900" s="28" t="s">
        <v>107</v>
      </c>
      <c r="Y900" s="28" t="str">
        <f t="shared" si="81"/>
        <v>N.A.</v>
      </c>
      <c r="Z900" s="292">
        <f t="shared" si="78"/>
        <v>111228000</v>
      </c>
      <c r="AA900" s="28" cm="1">
        <f t="array" aca="1" ref="AA900" ca="1">_xlfn.IFS(DK900&lt;$DK$4,1,AND(DK900&gt;=$DK$4,DK900&lt;=$AA$4),2,DK900&gt;$AA$4,3)</f>
        <v>2</v>
      </c>
      <c r="AB900" s="28">
        <v>0</v>
      </c>
      <c r="AC900" s="28" cm="1">
        <f t="array" aca="1" ref="AC900" ca="1">IF(AB900="PERCENTIL 30","",_xlfn.IFS(DK900&lt;$AC$4,1,DK900&gt;$AC$4,2))</f>
        <v>1</v>
      </c>
      <c r="AD900" s="28" t="str">
        <f>+IFERROR(VLOOKUP(_xlfn.TEXTJOIN("_", FALSE, C900:E900), BD_Perc!$A:$O, 15, FALSE),"Segmentación no encontrada o vehículo inactivo")</f>
        <v>PERCENTIL 30-70</v>
      </c>
      <c r="AE900" s="28" t="str" cm="1">
        <f t="array" ref="AE900">_xlfn.IFS(
    AD900 = "PERCENTIL 50",
    _xlfn.IFS(
        BD!DK900 &lt; VLOOKUP(_xlfn.TEXTJOIN("_", FALSE, C900:E900), BD_Perc!$A:$O, 11, FALSE), "Intervalo de precio 1",
        BD!DK900 &gt;= VLOOKUP(_xlfn.TEXTJOIN("_", FALSE, C900:E900), BD_Perc!$A:$O, 11, FALSE), "Intervalo de precio 2"
    ),
    AD900 = "PERCENTIL 30-70",
    _xlfn.IFS(
        BD!DK900 &lt; VLOOKUP(_xlfn.TEXTJOIN("_", FALSE, C900:E900), BD_Perc!$A:$O, 6, FALSE), "Intervalo de precio 1",
        BD!DK900 &lt; VLOOKUP(_xlfn.TEXTJOIN("_", FALSE, C900:E900), BD_Perc!$A:$O, 7, FALSE), "Intervalo de precio 2",
        BD!DK900 &gt;= VLOOKUP(_xlfn.TEXTJOIN("_", FALSE, C900:E900), BD_Perc!$A:$O, 7, FALSE), "Intervalo de precio 3"
    ),
    AD900="Segmentación no encontrada o vehículo inactivo","Segmentación no encontrada o vehículo inactivo"
)</f>
        <v>Intervalo de precio 1</v>
      </c>
      <c r="AF900" s="57" t="s">
        <v>2412</v>
      </c>
      <c r="AG900" s="35" t="b">
        <f t="shared" si="82"/>
        <v>1</v>
      </c>
      <c r="AH900" s="207">
        <v>0.08</v>
      </c>
      <c r="AI900" s="207">
        <v>0.08</v>
      </c>
      <c r="AJ900" s="207">
        <v>0.08</v>
      </c>
      <c r="AK900" s="207">
        <v>0.08</v>
      </c>
      <c r="AL900" s="207">
        <v>0.09</v>
      </c>
      <c r="AM900" s="207">
        <v>0.1</v>
      </c>
      <c r="AN900" s="28" t="s">
        <v>113</v>
      </c>
      <c r="AO900" s="28" t="s">
        <v>113</v>
      </c>
      <c r="AP900" s="28" t="s">
        <v>113</v>
      </c>
      <c r="AQ900" s="37">
        <v>1</v>
      </c>
      <c r="AR900" s="38" t="s">
        <v>107</v>
      </c>
      <c r="AS900" s="38">
        <v>535272</v>
      </c>
      <c r="AT900" s="38">
        <v>764674</v>
      </c>
      <c r="AU900" s="38">
        <v>1516528</v>
      </c>
      <c r="AV900" s="38">
        <v>1516528</v>
      </c>
      <c r="AW900" s="38">
        <v>11547654</v>
      </c>
      <c r="AX900" s="38">
        <v>527502</v>
      </c>
      <c r="AY900" s="38">
        <v>1338179</v>
      </c>
      <c r="AZ900" s="38">
        <v>128475</v>
      </c>
      <c r="BA900" s="38">
        <v>613375</v>
      </c>
      <c r="BB900" s="38" t="s">
        <v>107</v>
      </c>
      <c r="BC900" s="38" t="s">
        <v>107</v>
      </c>
      <c r="BD900" s="38" t="s">
        <v>107</v>
      </c>
      <c r="BE900" s="38" t="s">
        <v>107</v>
      </c>
      <c r="BF900" s="38">
        <v>1970774</v>
      </c>
      <c r="BG900" s="38">
        <v>2</v>
      </c>
      <c r="BH900" s="38">
        <v>5780609</v>
      </c>
      <c r="BI900" s="38">
        <v>2891625</v>
      </c>
      <c r="BJ900" s="38">
        <v>4089166</v>
      </c>
      <c r="BK900" s="38">
        <v>1368593</v>
      </c>
      <c r="BL900" s="38">
        <v>1533438</v>
      </c>
      <c r="BM900" s="38">
        <v>173454</v>
      </c>
      <c r="BN900" s="38">
        <v>2019435</v>
      </c>
      <c r="BO900" s="38">
        <v>2</v>
      </c>
      <c r="BP900" s="38">
        <v>4896777</v>
      </c>
      <c r="BQ900" s="38">
        <v>130091</v>
      </c>
      <c r="BR900" s="38">
        <v>2318558</v>
      </c>
      <c r="BS900" s="38" t="s">
        <v>107</v>
      </c>
      <c r="BT900" s="38">
        <v>1970774</v>
      </c>
      <c r="BU900" s="38">
        <v>3455346</v>
      </c>
      <c r="BV900" s="38">
        <v>2044583</v>
      </c>
      <c r="BW900" s="38">
        <v>7892091</v>
      </c>
      <c r="BX900" s="38">
        <v>130091</v>
      </c>
      <c r="BY900" s="38">
        <v>7119116</v>
      </c>
      <c r="BZ900" s="38">
        <v>11887903</v>
      </c>
      <c r="CA900" s="38">
        <v>2</v>
      </c>
      <c r="CB900" s="38">
        <v>1011820</v>
      </c>
      <c r="CC900" s="330" t="s">
        <v>107</v>
      </c>
      <c r="CD900" s="38">
        <v>14533578</v>
      </c>
      <c r="CE900" s="38" t="s">
        <v>107</v>
      </c>
      <c r="CF900" s="38" t="s">
        <v>107</v>
      </c>
      <c r="CG900" s="38" t="s">
        <v>107</v>
      </c>
      <c r="CH900" s="41" t="s">
        <v>113</v>
      </c>
      <c r="CI900" s="41" t="s">
        <v>113</v>
      </c>
      <c r="CJ900" s="41" t="s">
        <v>113</v>
      </c>
      <c r="CK900" s="41" t="s">
        <v>113</v>
      </c>
      <c r="CL900" s="41" t="s">
        <v>113</v>
      </c>
      <c r="CM900" s="41" t="s">
        <v>114</v>
      </c>
      <c r="CN900" s="41" t="s">
        <v>114</v>
      </c>
      <c r="CO900" s="42" t="s">
        <v>107</v>
      </c>
      <c r="CP900" s="28" t="s">
        <v>107</v>
      </c>
      <c r="CQ900" s="28" t="s">
        <v>107</v>
      </c>
      <c r="CR900" s="28" t="s">
        <v>107</v>
      </c>
      <c r="CS900" s="28" t="s">
        <v>107</v>
      </c>
      <c r="CT900" s="28" t="s">
        <v>107</v>
      </c>
      <c r="CU900" s="28" t="s">
        <v>107</v>
      </c>
      <c r="CV900" s="28" t="s">
        <v>107</v>
      </c>
      <c r="CW900" s="28" t="s">
        <v>107</v>
      </c>
      <c r="CX900" s="28" t="s">
        <v>107</v>
      </c>
      <c r="CY900" s="28" t="s">
        <v>107</v>
      </c>
      <c r="CZ900" s="28" t="s">
        <v>107</v>
      </c>
      <c r="DA900" s="28" t="s">
        <v>107</v>
      </c>
      <c r="DB900" s="28" t="s">
        <v>107</v>
      </c>
      <c r="DC900" s="28" t="s">
        <v>107</v>
      </c>
      <c r="DD900" s="332">
        <v>12436084</v>
      </c>
      <c r="DE900" s="43">
        <v>1</v>
      </c>
      <c r="DF900" s="390">
        <v>1</v>
      </c>
      <c r="DG900" s="310"/>
      <c r="DI900" s="279" t="str" cm="1">
        <f t="array" ref="DI900">+IF(AND(C900&lt;&gt;"Vehículos Eléctricos",C900&lt;&gt;"Vehículos Híbridos",AD900="PERCENTIL 50"),
     IF(VLOOKUP(_xlfn.TEXTJOIN("_",FALSE,C900:E900),BD_Perc!$A:$P,_xlfn.IFS(BD!AE900="Intervalo de precio 1",12,BD!AE900="Intervalo de precio 2",13),FALSE)&lt;=1,
     VLOOKUP(_xlfn.TEXTJOIN("_",FALSE,C900:E900),BD_Perc!$A:$P,16,FALSE),"Ok P50"),
     "Ok P30/70 ó Híbrido/Eléctrico")</f>
        <v>Ok P30/70 ó Híbrido/Eléctrico</v>
      </c>
      <c r="DJ900" s="279" t="str">
        <f t="shared" si="79"/>
        <v>Vehículos Convencionales_Pick Up_PICKUP DOBLE CAB - PLATON</v>
      </c>
      <c r="DK900" s="331">
        <f t="shared" si="83"/>
        <v>111228000</v>
      </c>
      <c r="DL900" s="326"/>
    </row>
    <row r="901" spans="1:116" ht="76.5">
      <c r="A901" s="28">
        <v>896</v>
      </c>
      <c r="B901" s="29" t="s">
        <v>104</v>
      </c>
      <c r="C901" s="49" t="s">
        <v>0</v>
      </c>
      <c r="D901" s="49" t="s">
        <v>867</v>
      </c>
      <c r="E901" s="42" t="s">
        <v>871</v>
      </c>
      <c r="F901" s="60" t="s">
        <v>872</v>
      </c>
      <c r="G901" s="30" t="s">
        <v>1874</v>
      </c>
      <c r="H901" s="28" t="s">
        <v>109</v>
      </c>
      <c r="I901" s="28">
        <v>1611186</v>
      </c>
      <c r="J901" s="28" t="s">
        <v>1875</v>
      </c>
      <c r="K901" s="31" t="s">
        <v>107</v>
      </c>
      <c r="L901" s="32">
        <v>150</v>
      </c>
      <c r="M901" s="64" t="s">
        <v>107</v>
      </c>
      <c r="N901" s="34">
        <v>182600000</v>
      </c>
      <c r="O901" s="34">
        <f>+IFERROR(VLOOKUP(I901,Precio_Fasecolda!A:C,3,FALSE),IFERROR(VLOOKUP(I901,Precio_Fasecolda!B:C,2,FALSE),N901))</f>
        <v>182600000</v>
      </c>
      <c r="P901" s="34">
        <f t="shared" si="80"/>
        <v>0</v>
      </c>
      <c r="Q901" s="33" t="s">
        <v>107</v>
      </c>
      <c r="R901" s="28" t="s">
        <v>2415</v>
      </c>
      <c r="S901" s="28" t="s">
        <v>360</v>
      </c>
      <c r="T901" s="28" t="s">
        <v>107</v>
      </c>
      <c r="U901" s="28" t="s">
        <v>107</v>
      </c>
      <c r="V901" s="42" t="s">
        <v>107</v>
      </c>
      <c r="W901" s="28" t="s">
        <v>107</v>
      </c>
      <c r="X901" s="28" t="s">
        <v>107</v>
      </c>
      <c r="Y901" s="28" t="str">
        <f t="shared" si="81"/>
        <v>N.A.</v>
      </c>
      <c r="Z901" s="292">
        <f t="shared" si="78"/>
        <v>171644000</v>
      </c>
      <c r="AA901" s="28" cm="1">
        <f t="array" aca="1" ref="AA901" ca="1">_xlfn.IFS(DK901&lt;$DK$4,1,AND(DK901&gt;=$DK$4,DK901&lt;=$AA$4),2,DK901&gt;$AA$4,3)</f>
        <v>2</v>
      </c>
      <c r="AB901" s="28">
        <v>0</v>
      </c>
      <c r="AC901" s="28" cm="1">
        <f t="array" aca="1" ref="AC901" ca="1">IF(AB901="PERCENTIL 30","",_xlfn.IFS(DK901&lt;$AC$4,1,DK901&gt;$AC$4,2))</f>
        <v>2</v>
      </c>
      <c r="AD901" s="28" t="str">
        <f>+IFERROR(VLOOKUP(_xlfn.TEXTJOIN("_", FALSE, C901:E901), BD_Perc!$A:$O, 15, FALSE),"Segmentación no encontrada o vehículo inactivo")</f>
        <v>PERCENTIL 50</v>
      </c>
      <c r="AE901" s="28" t="str" cm="1">
        <f t="array" ref="AE901">_xlfn.IFS(
    AD901 = "PERCENTIL 50",
    _xlfn.IFS(
        BD!DK901 &lt; VLOOKUP(_xlfn.TEXTJOIN("_", FALSE, C901:E901), BD_Perc!$A:$O, 11, FALSE), "Intervalo de precio 1",
        BD!DK901 &gt;= VLOOKUP(_xlfn.TEXTJOIN("_", FALSE, C901:E901), BD_Perc!$A:$O, 11, FALSE), "Intervalo de precio 2"
    ),
    AD901 = "PERCENTIL 30-70",
    _xlfn.IFS(
        BD!DK901 &lt; VLOOKUP(_xlfn.TEXTJOIN("_", FALSE, C901:E901), BD_Perc!$A:$O, 6, FALSE), "Intervalo de precio 1",
        BD!DK901 &lt; VLOOKUP(_xlfn.TEXTJOIN("_", FALSE, C901:E901), BD_Perc!$A:$O, 7, FALSE), "Intervalo de precio 2",
        BD!DK901 &gt;= VLOOKUP(_xlfn.TEXTJOIN("_", FALSE, C901:E901), BD_Perc!$A:$O, 7, FALSE), "Intervalo de precio 3"
    ),
    AD901="Segmentación no encontrada o vehículo inactivo","Segmentación no encontrada o vehículo inactivo"
)</f>
        <v>Intervalo de precio 1</v>
      </c>
      <c r="AF901" s="57" t="s">
        <v>2412</v>
      </c>
      <c r="AG901" s="35" t="b">
        <f t="shared" si="82"/>
        <v>1</v>
      </c>
      <c r="AH901" s="207">
        <v>0.06</v>
      </c>
      <c r="AI901" s="207">
        <v>0.06</v>
      </c>
      <c r="AJ901" s="207">
        <v>0.06</v>
      </c>
      <c r="AK901" s="207">
        <v>0.06</v>
      </c>
      <c r="AL901" s="207">
        <v>7.0000000000000007E-2</v>
      </c>
      <c r="AM901" s="207">
        <v>0.08</v>
      </c>
      <c r="AN901" s="28" t="s">
        <v>113</v>
      </c>
      <c r="AO901" s="28" t="s">
        <v>113</v>
      </c>
      <c r="AP901" s="28" t="s">
        <v>113</v>
      </c>
      <c r="AQ901" s="37">
        <v>1</v>
      </c>
      <c r="AR901" s="38" t="s">
        <v>107</v>
      </c>
      <c r="AS901" s="38">
        <v>535272</v>
      </c>
      <c r="AT901" s="38" t="s">
        <v>107</v>
      </c>
      <c r="AU901" s="38" t="s">
        <v>107</v>
      </c>
      <c r="AV901" s="38" t="s">
        <v>107</v>
      </c>
      <c r="AW901" s="38">
        <v>12124379</v>
      </c>
      <c r="AX901" s="38" t="s">
        <v>107</v>
      </c>
      <c r="AY901" s="38">
        <v>1824791</v>
      </c>
      <c r="AZ901" s="38">
        <v>128475</v>
      </c>
      <c r="BA901" s="38">
        <v>1508493</v>
      </c>
      <c r="BB901" s="38" t="s">
        <v>107</v>
      </c>
      <c r="BC901" s="38" t="s">
        <v>107</v>
      </c>
      <c r="BD901" s="38">
        <v>238121776</v>
      </c>
      <c r="BE901" s="38">
        <v>189983752</v>
      </c>
      <c r="BF901" s="38" t="s">
        <v>107</v>
      </c>
      <c r="BG901" s="38" t="s">
        <v>107</v>
      </c>
      <c r="BH901" s="38" t="s">
        <v>107</v>
      </c>
      <c r="BI901" s="38">
        <v>2891625</v>
      </c>
      <c r="BJ901" s="38">
        <v>4089166</v>
      </c>
      <c r="BK901" s="38" t="s">
        <v>107</v>
      </c>
      <c r="BL901" s="38">
        <v>0</v>
      </c>
      <c r="BM901" s="38">
        <v>173454</v>
      </c>
      <c r="BN901" s="38" t="s">
        <v>107</v>
      </c>
      <c r="BO901" s="38" t="s">
        <v>107</v>
      </c>
      <c r="BP901" s="38">
        <v>5649184</v>
      </c>
      <c r="BQ901" s="38">
        <v>130091</v>
      </c>
      <c r="BR901" s="38">
        <v>2</v>
      </c>
      <c r="BS901" s="38" t="s">
        <v>107</v>
      </c>
      <c r="BT901" s="38" t="s">
        <v>107</v>
      </c>
      <c r="BU901" s="38" t="s">
        <v>107</v>
      </c>
      <c r="BV901" s="38">
        <v>2862417</v>
      </c>
      <c r="BW901" s="38">
        <v>7892091</v>
      </c>
      <c r="BX901" s="38">
        <v>130091</v>
      </c>
      <c r="BY901" s="38" t="s">
        <v>107</v>
      </c>
      <c r="BZ901" s="38" t="s">
        <v>107</v>
      </c>
      <c r="CA901" s="38">
        <v>37590687</v>
      </c>
      <c r="CB901" s="38">
        <v>2024137</v>
      </c>
      <c r="CC901" s="330" t="s">
        <v>107</v>
      </c>
      <c r="CD901" s="38" t="s">
        <v>107</v>
      </c>
      <c r="CE901" s="38">
        <v>27351387</v>
      </c>
      <c r="CF901" s="38">
        <v>47637842</v>
      </c>
      <c r="CG901" s="38">
        <v>197010734</v>
      </c>
      <c r="CH901" s="41" t="s">
        <v>114</v>
      </c>
      <c r="CI901" s="41" t="s">
        <v>114</v>
      </c>
      <c r="CJ901" s="41" t="s">
        <v>114</v>
      </c>
      <c r="CK901" s="41" t="s">
        <v>114</v>
      </c>
      <c r="CL901" s="41" t="s">
        <v>114</v>
      </c>
      <c r="CM901" s="41" t="s">
        <v>114</v>
      </c>
      <c r="CN901" s="41" t="s">
        <v>114</v>
      </c>
      <c r="CO901" s="42" t="s">
        <v>107</v>
      </c>
      <c r="CP901" s="28" t="s">
        <v>107</v>
      </c>
      <c r="CQ901" s="28" t="s">
        <v>107</v>
      </c>
      <c r="CR901" s="28" t="s">
        <v>107</v>
      </c>
      <c r="CS901" s="28" t="s">
        <v>107</v>
      </c>
      <c r="CT901" s="28" t="s">
        <v>107</v>
      </c>
      <c r="CU901" s="28" t="s">
        <v>107</v>
      </c>
      <c r="CV901" s="28" t="s">
        <v>107</v>
      </c>
      <c r="CW901" s="28" t="s">
        <v>107</v>
      </c>
      <c r="CX901" s="28" t="s">
        <v>107</v>
      </c>
      <c r="CY901" s="28" t="s">
        <v>107</v>
      </c>
      <c r="CZ901" s="28" t="s">
        <v>107</v>
      </c>
      <c r="DA901" s="28" t="s">
        <v>107</v>
      </c>
      <c r="DB901" s="28" t="s">
        <v>107</v>
      </c>
      <c r="DC901" s="28" t="s">
        <v>107</v>
      </c>
      <c r="DD901" s="332">
        <v>19550443</v>
      </c>
      <c r="DE901" s="43">
        <v>1</v>
      </c>
      <c r="DF901" s="390">
        <v>1</v>
      </c>
      <c r="DG901" s="310"/>
      <c r="DI901" s="279" t="str" cm="1">
        <f t="array" ref="DI901">+IF(AND(C901&lt;&gt;"Vehículos Eléctricos",C901&lt;&gt;"Vehículos Híbridos",AD901="PERCENTIL 50"),
     IF(VLOOKUP(_xlfn.TEXTJOIN("_",FALSE,C901:E901),BD_Perc!$A:$P,_xlfn.IFS(BD!AE901="Intervalo de precio 1",12,BD!AE901="Intervalo de precio 2",13),FALSE)&lt;=1,
     VLOOKUP(_xlfn.TEXTJOIN("_",FALSE,C901:E901),BD_Perc!$A:$P,16,FALSE),"Ok P50"),
     "Ok P30/70 ó Híbrido/Eléctrico")</f>
        <v>Ok P50</v>
      </c>
      <c r="DJ901" s="279" t="str">
        <f t="shared" si="79"/>
        <v>Vehículos Convencionales_Vehículos Destinados al Transporte de Pasajeros_Microbus</v>
      </c>
      <c r="DK901" s="331">
        <f t="shared" si="83"/>
        <v>171644000</v>
      </c>
      <c r="DL901" s="326"/>
    </row>
    <row r="902" spans="1:116" ht="63.75">
      <c r="A902" s="28">
        <v>897</v>
      </c>
      <c r="B902" s="29" t="s">
        <v>104</v>
      </c>
      <c r="C902" s="29" t="s">
        <v>0</v>
      </c>
      <c r="D902" s="29" t="s">
        <v>867</v>
      </c>
      <c r="E902" s="42" t="s">
        <v>879</v>
      </c>
      <c r="F902" s="42" t="s">
        <v>880</v>
      </c>
      <c r="G902" s="30" t="s">
        <v>1876</v>
      </c>
      <c r="H902" s="28" t="s">
        <v>109</v>
      </c>
      <c r="I902" s="28">
        <v>1611187</v>
      </c>
      <c r="J902" s="28" t="s">
        <v>1877</v>
      </c>
      <c r="K902" s="31" t="s">
        <v>107</v>
      </c>
      <c r="L902" s="32">
        <v>185</v>
      </c>
      <c r="M902" s="33" t="s">
        <v>107</v>
      </c>
      <c r="N902" s="34">
        <v>284800000</v>
      </c>
      <c r="O902" s="34">
        <f>+IFERROR(VLOOKUP(I902,Precio_Fasecolda!A:C,3,FALSE),IFERROR(VLOOKUP(I902,Precio_Fasecolda!B:C,2,FALSE),N902))</f>
        <v>284800000</v>
      </c>
      <c r="P902" s="34">
        <f t="shared" si="80"/>
        <v>0</v>
      </c>
      <c r="Q902" s="33" t="s">
        <v>107</v>
      </c>
      <c r="R902" s="28" t="s">
        <v>2415</v>
      </c>
      <c r="S902" s="28" t="s">
        <v>360</v>
      </c>
      <c r="T902" s="28" t="s">
        <v>107</v>
      </c>
      <c r="U902" s="28" t="s">
        <v>107</v>
      </c>
      <c r="V902" s="42" t="s">
        <v>107</v>
      </c>
      <c r="W902" s="28" t="s">
        <v>107</v>
      </c>
      <c r="X902" s="28" t="s">
        <v>107</v>
      </c>
      <c r="Y902" s="28" t="str">
        <f t="shared" si="81"/>
        <v>N.A.</v>
      </c>
      <c r="Z902" s="292">
        <f t="shared" ref="Z902:Z965" si="84">+(((N902)-(N902*AH902)/100%))</f>
        <v>262016000</v>
      </c>
      <c r="AA902" s="28" cm="1">
        <f t="array" aca="1" ref="AA902" ca="1">_xlfn.IFS(DK902&lt;$DK$4,1,AND(DK902&gt;=$DK$4,DK902&lt;=$AA$4),2,DK902&gt;$AA$4,3)</f>
        <v>3</v>
      </c>
      <c r="AB902" s="28">
        <v>0</v>
      </c>
      <c r="AC902" s="28" cm="1">
        <f t="array" aca="1" ref="AC902" ca="1">IF(AB902="PERCENTIL 30","",_xlfn.IFS(DK902&lt;$AC$4,1,DK902&gt;$AC$4,2))</f>
        <v>2</v>
      </c>
      <c r="AD902" s="28" t="str">
        <f>+IFERROR(VLOOKUP(_xlfn.TEXTJOIN("_", FALSE, C902:E902), BD_Perc!$A:$O, 15, FALSE),"Segmentación no encontrada o vehículo inactivo")</f>
        <v>PERCENTIL 30-70</v>
      </c>
      <c r="AE902" s="28" t="str" cm="1">
        <f t="array" ref="AE902">_xlfn.IFS(
    AD902 = "PERCENTIL 50",
    _xlfn.IFS(
        BD!DK902 &lt; VLOOKUP(_xlfn.TEXTJOIN("_", FALSE, C902:E902), BD_Perc!$A:$O, 11, FALSE), "Intervalo de precio 1",
        BD!DK902 &gt;= VLOOKUP(_xlfn.TEXTJOIN("_", FALSE, C902:E902), BD_Perc!$A:$O, 11, FALSE), "Intervalo de precio 2"
    ),
    AD902 = "PERCENTIL 30-70",
    _xlfn.IFS(
        BD!DK902 &lt; VLOOKUP(_xlfn.TEXTJOIN("_", FALSE, C902:E902), BD_Perc!$A:$O, 6, FALSE), "Intervalo de precio 1",
        BD!DK902 &lt; VLOOKUP(_xlfn.TEXTJOIN("_", FALSE, C902:E902), BD_Perc!$A:$O, 7, FALSE), "Intervalo de precio 2",
        BD!DK902 &gt;= VLOOKUP(_xlfn.TEXTJOIN("_", FALSE, C902:E902), BD_Perc!$A:$O, 7, FALSE), "Intervalo de precio 3"
    ),
    AD902="Segmentación no encontrada o vehículo inactivo","Segmentación no encontrada o vehículo inactivo"
)</f>
        <v>Intervalo de precio 2</v>
      </c>
      <c r="AF902" s="57" t="s">
        <v>2413</v>
      </c>
      <c r="AG902" s="35" t="b">
        <f t="shared" si="82"/>
        <v>1</v>
      </c>
      <c r="AH902" s="207">
        <v>0.08</v>
      </c>
      <c r="AI902" s="207">
        <v>0.08</v>
      </c>
      <c r="AJ902" s="207">
        <v>0.08</v>
      </c>
      <c r="AK902" s="207">
        <v>0.08</v>
      </c>
      <c r="AL902" s="207">
        <v>0.09</v>
      </c>
      <c r="AM902" s="207">
        <v>0.1</v>
      </c>
      <c r="AN902" s="28" t="s">
        <v>113</v>
      </c>
      <c r="AO902" s="28" t="s">
        <v>113</v>
      </c>
      <c r="AP902" s="28" t="s">
        <v>113</v>
      </c>
      <c r="AQ902" s="37">
        <v>1</v>
      </c>
      <c r="AR902" s="38" t="s">
        <v>107</v>
      </c>
      <c r="AS902" s="38">
        <v>535272</v>
      </c>
      <c r="AT902" s="38" t="s">
        <v>107</v>
      </c>
      <c r="AU902" s="38" t="s">
        <v>107</v>
      </c>
      <c r="AV902" s="38" t="s">
        <v>107</v>
      </c>
      <c r="AW902" s="38">
        <v>12124379</v>
      </c>
      <c r="AX902" s="38" t="s">
        <v>107</v>
      </c>
      <c r="AY902" s="38">
        <v>1824791</v>
      </c>
      <c r="AZ902" s="38">
        <v>128475</v>
      </c>
      <c r="BA902" s="38">
        <v>1508493</v>
      </c>
      <c r="BB902" s="38" t="s">
        <v>107</v>
      </c>
      <c r="BC902" s="38" t="s">
        <v>107</v>
      </c>
      <c r="BD902" s="38">
        <v>289415188</v>
      </c>
      <c r="BE902" s="38">
        <v>248395135</v>
      </c>
      <c r="BF902" s="38" t="s">
        <v>107</v>
      </c>
      <c r="BG902" s="38" t="s">
        <v>107</v>
      </c>
      <c r="BH902" s="38" t="s">
        <v>107</v>
      </c>
      <c r="BI902" s="38">
        <v>2891625</v>
      </c>
      <c r="BJ902" s="38">
        <v>4089166</v>
      </c>
      <c r="BK902" s="38" t="s">
        <v>107</v>
      </c>
      <c r="BL902" s="38">
        <v>0</v>
      </c>
      <c r="BM902" s="38">
        <v>173454</v>
      </c>
      <c r="BN902" s="38" t="s">
        <v>107</v>
      </c>
      <c r="BO902" s="38" t="s">
        <v>107</v>
      </c>
      <c r="BP902" s="38">
        <v>5649184</v>
      </c>
      <c r="BQ902" s="38">
        <v>130091</v>
      </c>
      <c r="BR902" s="38">
        <v>2</v>
      </c>
      <c r="BS902" s="38" t="s">
        <v>107</v>
      </c>
      <c r="BT902" s="38" t="s">
        <v>107</v>
      </c>
      <c r="BU902" s="38" t="s">
        <v>107</v>
      </c>
      <c r="BV902" s="38">
        <v>2862417</v>
      </c>
      <c r="BW902" s="38">
        <v>7892091</v>
      </c>
      <c r="BX902" s="38">
        <v>130091</v>
      </c>
      <c r="BY902" s="38" t="s">
        <v>107</v>
      </c>
      <c r="BZ902" s="38" t="s">
        <v>107</v>
      </c>
      <c r="CA902" s="38">
        <v>44224338</v>
      </c>
      <c r="CB902" s="38">
        <v>2024137</v>
      </c>
      <c r="CC902" s="330" t="s">
        <v>107</v>
      </c>
      <c r="CD902" s="38" t="s">
        <v>107</v>
      </c>
      <c r="CE902" s="38">
        <v>27351387</v>
      </c>
      <c r="CF902" s="38">
        <v>47637842</v>
      </c>
      <c r="CG902" s="38">
        <v>255548760</v>
      </c>
      <c r="CH902" s="41" t="s">
        <v>114</v>
      </c>
      <c r="CI902" s="41" t="s">
        <v>114</v>
      </c>
      <c r="CJ902" s="41" t="s">
        <v>114</v>
      </c>
      <c r="CK902" s="41" t="s">
        <v>114</v>
      </c>
      <c r="CL902" s="41" t="s">
        <v>114</v>
      </c>
      <c r="CM902" s="41" t="s">
        <v>114</v>
      </c>
      <c r="CN902" s="41" t="s">
        <v>114</v>
      </c>
      <c r="CO902" s="42" t="s">
        <v>107</v>
      </c>
      <c r="CP902" s="28" t="s">
        <v>107</v>
      </c>
      <c r="CQ902" s="28" t="s">
        <v>107</v>
      </c>
      <c r="CR902" s="28" t="s">
        <v>107</v>
      </c>
      <c r="CS902" s="28" t="s">
        <v>107</v>
      </c>
      <c r="CT902" s="28" t="s">
        <v>107</v>
      </c>
      <c r="CU902" s="28" t="s">
        <v>107</v>
      </c>
      <c r="CV902" s="28" t="s">
        <v>107</v>
      </c>
      <c r="CW902" s="28" t="s">
        <v>107</v>
      </c>
      <c r="CX902" s="28" t="s">
        <v>107</v>
      </c>
      <c r="CY902" s="28" t="s">
        <v>107</v>
      </c>
      <c r="CZ902" s="28" t="s">
        <v>107</v>
      </c>
      <c r="DA902" s="28" t="s">
        <v>107</v>
      </c>
      <c r="DB902" s="28" t="s">
        <v>107</v>
      </c>
      <c r="DC902" s="28" t="s">
        <v>107</v>
      </c>
      <c r="DD902" s="332">
        <v>20743537</v>
      </c>
      <c r="DE902" s="43">
        <v>1</v>
      </c>
      <c r="DF902" s="390">
        <v>1</v>
      </c>
      <c r="DG902" s="310"/>
      <c r="DI902" s="279" t="str" cm="1">
        <f t="array" ref="DI902">+IF(AND(C902&lt;&gt;"Vehículos Eléctricos",C902&lt;&gt;"Vehículos Híbridos",AD902="PERCENTIL 50"),
     IF(VLOOKUP(_xlfn.TEXTJOIN("_",FALSE,C902:E902),BD_Perc!$A:$P,_xlfn.IFS(BD!AE902="Intervalo de precio 1",12,BD!AE902="Intervalo de precio 2",13),FALSE)&lt;=1,
     VLOOKUP(_xlfn.TEXTJOIN("_",FALSE,C902:E902),BD_Perc!$A:$P,16,FALSE),"Ok P50"),
     "Ok P30/70 ó Híbrido/Eléctrico")</f>
        <v>Ok P30/70 ó Híbrido/Eléctrico</v>
      </c>
      <c r="DJ902" s="279" t="str">
        <f t="shared" ref="DJ902:DJ965" si="85">+_xlfn.TEXTJOIN("_",FALSE,C902:E902)</f>
        <v>Vehículos Convencionales_Vehículos Destinados al Transporte de Pasajeros_Bus</v>
      </c>
      <c r="DK902" s="331">
        <f t="shared" si="83"/>
        <v>262016000</v>
      </c>
      <c r="DL902" s="326"/>
    </row>
    <row r="903" spans="1:116" ht="25.5">
      <c r="A903" s="28">
        <v>898</v>
      </c>
      <c r="B903" s="29" t="s">
        <v>266</v>
      </c>
      <c r="C903" s="72" t="s">
        <v>2</v>
      </c>
      <c r="D903" s="29" t="s">
        <v>337</v>
      </c>
      <c r="E903" s="42" t="s">
        <v>346</v>
      </c>
      <c r="F903" s="42" t="s">
        <v>107</v>
      </c>
      <c r="G903" s="42" t="s">
        <v>1878</v>
      </c>
      <c r="H903" s="42" t="s">
        <v>400</v>
      </c>
      <c r="I903" s="28">
        <v>3021090</v>
      </c>
      <c r="J903" s="28" t="s">
        <v>1879</v>
      </c>
      <c r="K903" s="31" t="s">
        <v>107</v>
      </c>
      <c r="L903" s="32">
        <v>430</v>
      </c>
      <c r="M903" s="33" t="s">
        <v>107</v>
      </c>
      <c r="N903" s="34">
        <v>272000000</v>
      </c>
      <c r="O903" s="34">
        <f>+IFERROR(VLOOKUP(I903,Precio_Fasecolda!A:C,3,FALSE),IFERROR(VLOOKUP(I903,Precio_Fasecolda!B:C,2,FALSE),N903))</f>
        <v>272000000</v>
      </c>
      <c r="P903" s="34">
        <f t="shared" ref="P903:P966" si="86">N903-O903</f>
        <v>0</v>
      </c>
      <c r="Q903" s="28" t="s">
        <v>979</v>
      </c>
      <c r="R903" s="28" t="s">
        <v>130</v>
      </c>
      <c r="S903" s="28" t="s">
        <v>1056</v>
      </c>
      <c r="T903" s="33" t="s">
        <v>843</v>
      </c>
      <c r="U903" s="28">
        <v>3334</v>
      </c>
      <c r="V903" s="42" t="s">
        <v>107</v>
      </c>
      <c r="W903" s="28" t="s">
        <v>107</v>
      </c>
      <c r="X903" s="28" t="s">
        <v>107</v>
      </c>
      <c r="Y903" s="28" t="str">
        <f t="shared" ref="Y903:Y966" si="87">+IF(C903=$F$1,N903+CC903,"N.A.")</f>
        <v>N.A.</v>
      </c>
      <c r="Z903" s="292">
        <f t="shared" si="84"/>
        <v>269280000</v>
      </c>
      <c r="AA903" s="28" cm="1">
        <f t="array" aca="1" ref="AA903" ca="1">_xlfn.IFS(DK903&lt;$DK$4,1,AND(DK903&gt;=$DK$4,DK903&lt;=$AA$4),2,DK903&gt;$AA$4,3)</f>
        <v>3</v>
      </c>
      <c r="AB903" s="28">
        <v>0</v>
      </c>
      <c r="AC903" s="28" cm="1">
        <f t="array" aca="1" ref="AC903" ca="1">IF(AB903="PERCENTIL 30","",_xlfn.IFS(DK903&lt;$AC$4,1,DK903&gt;$AC$4,2))</f>
        <v>2</v>
      </c>
      <c r="AD903" s="28" t="str">
        <f>+IFERROR(VLOOKUP(_xlfn.TEXTJOIN("_", FALSE, C903:E903), BD_Perc!$A:$O, 15, FALSE),"Segmentación no encontrada o vehículo inactivo")</f>
        <v>PERCENTIL 50</v>
      </c>
      <c r="AE903" s="28" t="str" cm="1">
        <f t="array" ref="AE903">_xlfn.IFS(
    AD903 = "PERCENTIL 50",
    _xlfn.IFS(
        BD!DK903 &lt; VLOOKUP(_xlfn.TEXTJOIN("_", FALSE, C903:E903), BD_Perc!$A:$O, 11, FALSE), "Intervalo de precio 1",
        BD!DK903 &gt;= VLOOKUP(_xlfn.TEXTJOIN("_", FALSE, C903:E903), BD_Perc!$A:$O, 11, FALSE), "Intervalo de precio 2"
    ),
    AD903 = "PERCENTIL 30-70",
    _xlfn.IFS(
        BD!DK903 &lt; VLOOKUP(_xlfn.TEXTJOIN("_", FALSE, C903:E903), BD_Perc!$A:$O, 6, FALSE), "Intervalo de precio 1",
        BD!DK903 &lt; VLOOKUP(_xlfn.TEXTJOIN("_", FALSE, C903:E903), BD_Perc!$A:$O, 7, FALSE), "Intervalo de precio 2",
        BD!DK903 &gt;= VLOOKUP(_xlfn.TEXTJOIN("_", FALSE, C903:E903), BD_Perc!$A:$O, 7, FALSE), "Intervalo de precio 3"
    ),
    AD903="Segmentación no encontrada o vehículo inactivo","Segmentación no encontrada o vehículo inactivo"
)</f>
        <v>Intervalo de precio 2</v>
      </c>
      <c r="AF903" s="57" t="s">
        <v>2413</v>
      </c>
      <c r="AG903" s="35" t="b">
        <f t="shared" ref="AG903:AG966" si="88">+AF903=AE903</f>
        <v>1</v>
      </c>
      <c r="AH903" s="207">
        <v>0.01</v>
      </c>
      <c r="AI903" s="207">
        <v>0.02</v>
      </c>
      <c r="AJ903" s="207">
        <v>0.03</v>
      </c>
      <c r="AK903" s="207">
        <v>0.04</v>
      </c>
      <c r="AL903" s="207">
        <v>0.04</v>
      </c>
      <c r="AM903" s="207">
        <v>0.04</v>
      </c>
      <c r="AN903" s="28" t="s">
        <v>114</v>
      </c>
      <c r="AO903" s="28" t="s">
        <v>113</v>
      </c>
      <c r="AP903" s="28" t="s">
        <v>114</v>
      </c>
      <c r="AQ903" s="173">
        <v>1</v>
      </c>
      <c r="AR903" s="38" t="s">
        <v>107</v>
      </c>
      <c r="AS903" s="38">
        <v>589650</v>
      </c>
      <c r="AT903" s="38">
        <v>1198558</v>
      </c>
      <c r="AU903" s="38">
        <v>2079132</v>
      </c>
      <c r="AV903" s="38">
        <v>2323736</v>
      </c>
      <c r="AW903" s="38">
        <v>9467039</v>
      </c>
      <c r="AX903" s="38" t="s">
        <v>107</v>
      </c>
      <c r="AY903" s="38" t="s">
        <v>107</v>
      </c>
      <c r="AZ903" s="38">
        <v>389168</v>
      </c>
      <c r="BA903" s="38" t="s">
        <v>107</v>
      </c>
      <c r="BB903" s="38" t="s">
        <v>107</v>
      </c>
      <c r="BC903" s="38" t="s">
        <v>107</v>
      </c>
      <c r="BD903" s="38" t="s">
        <v>107</v>
      </c>
      <c r="BE903" s="38" t="s">
        <v>107</v>
      </c>
      <c r="BF903" s="38" t="s">
        <v>107</v>
      </c>
      <c r="BG903" s="38">
        <v>2995420</v>
      </c>
      <c r="BH903" s="38">
        <v>4375141</v>
      </c>
      <c r="BI903" s="38">
        <v>4325458</v>
      </c>
      <c r="BJ903" s="38">
        <v>2830318</v>
      </c>
      <c r="BK903" s="38" t="s">
        <v>107</v>
      </c>
      <c r="BL903" s="38">
        <v>1803799</v>
      </c>
      <c r="BM903" s="38">
        <v>179547</v>
      </c>
      <c r="BN903" s="38">
        <v>1599603</v>
      </c>
      <c r="BO903" s="38">
        <v>3424453</v>
      </c>
      <c r="BP903" s="38">
        <v>3884750</v>
      </c>
      <c r="BQ903" s="38">
        <v>114258</v>
      </c>
      <c r="BR903" s="38">
        <v>2358599</v>
      </c>
      <c r="BS903" s="38">
        <v>783479</v>
      </c>
      <c r="BT903" s="38">
        <v>2323736</v>
      </c>
      <c r="BU903" s="38">
        <v>2448372</v>
      </c>
      <c r="BV903" s="38">
        <v>2938047</v>
      </c>
      <c r="BW903" s="38">
        <v>9589457</v>
      </c>
      <c r="BX903" s="38">
        <v>212192</v>
      </c>
      <c r="BY903" s="38">
        <v>5876093</v>
      </c>
      <c r="BZ903" s="38">
        <v>7345117</v>
      </c>
      <c r="CA903" s="38" t="s">
        <v>107</v>
      </c>
      <c r="CB903" s="38">
        <v>745317</v>
      </c>
      <c r="CC903" s="330" t="s">
        <v>107</v>
      </c>
      <c r="CD903" s="38" t="s">
        <v>107</v>
      </c>
      <c r="CE903" s="38" t="s">
        <v>107</v>
      </c>
      <c r="CF903" s="38" t="s">
        <v>107</v>
      </c>
      <c r="CG903" s="38" t="s">
        <v>107</v>
      </c>
      <c r="CH903" s="42" t="s">
        <v>113</v>
      </c>
      <c r="CI903" s="42" t="s">
        <v>113</v>
      </c>
      <c r="CJ903" s="42" t="s">
        <v>113</v>
      </c>
      <c r="CK903" s="174" t="s">
        <v>114</v>
      </c>
      <c r="CL903" s="174" t="s">
        <v>114</v>
      </c>
      <c r="CM903" s="42" t="s">
        <v>113</v>
      </c>
      <c r="CN903" s="42" t="s">
        <v>114</v>
      </c>
      <c r="CO903" s="181">
        <v>8500000</v>
      </c>
      <c r="CP903" s="28" t="s">
        <v>107</v>
      </c>
      <c r="CQ903" s="28" t="s">
        <v>107</v>
      </c>
      <c r="CR903" s="28" t="s">
        <v>107</v>
      </c>
      <c r="CS903" s="28" t="s">
        <v>107</v>
      </c>
      <c r="CT903" s="28" t="s">
        <v>107</v>
      </c>
      <c r="CU903" s="28" t="s">
        <v>107</v>
      </c>
      <c r="CV903" s="28" t="s">
        <v>107</v>
      </c>
      <c r="CW903" s="28" t="s">
        <v>107</v>
      </c>
      <c r="CX903" s="28" t="s">
        <v>107</v>
      </c>
      <c r="CY903" s="28" t="s">
        <v>107</v>
      </c>
      <c r="CZ903" s="28" t="s">
        <v>107</v>
      </c>
      <c r="DA903" s="28" t="s">
        <v>107</v>
      </c>
      <c r="DB903" s="28" t="s">
        <v>107</v>
      </c>
      <c r="DC903" s="28" t="s">
        <v>107</v>
      </c>
      <c r="DD903" s="332">
        <v>10936062</v>
      </c>
      <c r="DE903" s="43">
        <v>1</v>
      </c>
      <c r="DF903" s="390">
        <v>1</v>
      </c>
      <c r="DG903" s="310"/>
      <c r="DI903" s="279" t="str" cm="1">
        <f t="array" ref="DI903">+IF(AND(C903&lt;&gt;"Vehículos Eléctricos",C903&lt;&gt;"Vehículos Híbridos",AD903="PERCENTIL 50"),
     IF(VLOOKUP(_xlfn.TEXTJOIN("_",FALSE,C903:E903),BD_Perc!$A:$P,_xlfn.IFS(BD!AE903="Intervalo de precio 1",12,BD!AE903="Intervalo de precio 2",13),FALSE)&lt;=1,
     VLOOKUP(_xlfn.TEXTJOIN("_",FALSE,C903:E903),BD_Perc!$A:$P,16,FALSE),"Ok P50"),
     "Ok P30/70 ó Híbrido/Eléctrico")</f>
        <v>Ok P30/70 ó Híbrido/Eléctrico</v>
      </c>
      <c r="DJ903" s="279" t="str">
        <f t="shared" si="85"/>
        <v>Vehículos Híbridos_Camperos/Camionetas_4x4</v>
      </c>
      <c r="DK903" s="331">
        <f t="shared" ref="DK903:DK966" si="89">+IF(C903=$F$1,Z903+CC903,Z903)</f>
        <v>269280000</v>
      </c>
      <c r="DL903" s="326"/>
    </row>
    <row r="904" spans="1:116" ht="25.5">
      <c r="A904" s="28">
        <v>899</v>
      </c>
      <c r="B904" s="29" t="s">
        <v>266</v>
      </c>
      <c r="C904" s="72" t="s">
        <v>2</v>
      </c>
      <c r="D904" s="29" t="s">
        <v>337</v>
      </c>
      <c r="E904" s="42" t="s">
        <v>346</v>
      </c>
      <c r="F904" s="42" t="s">
        <v>107</v>
      </c>
      <c r="G904" s="42" t="s">
        <v>1880</v>
      </c>
      <c r="H904" s="42" t="s">
        <v>400</v>
      </c>
      <c r="I904" s="28">
        <v>3021091</v>
      </c>
      <c r="J904" s="28" t="s">
        <v>1881</v>
      </c>
      <c r="K904" s="31" t="s">
        <v>107</v>
      </c>
      <c r="L904" s="32">
        <v>430</v>
      </c>
      <c r="M904" s="33" t="s">
        <v>107</v>
      </c>
      <c r="N904" s="34">
        <v>335000000</v>
      </c>
      <c r="O904" s="34">
        <f>+IFERROR(VLOOKUP(I904,Precio_Fasecolda!A:C,3,FALSE),IFERROR(VLOOKUP(I904,Precio_Fasecolda!B:C,2,FALSE),N904))</f>
        <v>335000000</v>
      </c>
      <c r="P904" s="34">
        <f t="shared" si="86"/>
        <v>0</v>
      </c>
      <c r="Q904" s="28" t="s">
        <v>979</v>
      </c>
      <c r="R904" s="28" t="s">
        <v>130</v>
      </c>
      <c r="S904" s="28" t="s">
        <v>1056</v>
      </c>
      <c r="T904" s="33" t="s">
        <v>843</v>
      </c>
      <c r="U904" s="28">
        <v>3334</v>
      </c>
      <c r="V904" s="42" t="s">
        <v>107</v>
      </c>
      <c r="W904" s="28" t="s">
        <v>107</v>
      </c>
      <c r="X904" s="28" t="s">
        <v>107</v>
      </c>
      <c r="Y904" s="28" t="str">
        <f t="shared" si="87"/>
        <v>N.A.</v>
      </c>
      <c r="Z904" s="292">
        <f t="shared" si="84"/>
        <v>331650000</v>
      </c>
      <c r="AA904" s="28" cm="1">
        <f t="array" aca="1" ref="AA904" ca="1">_xlfn.IFS(DK904&lt;$DK$4,1,AND(DK904&gt;=$DK$4,DK904&lt;=$AA$4),2,DK904&gt;$AA$4,3)</f>
        <v>3</v>
      </c>
      <c r="AB904" s="28">
        <v>0</v>
      </c>
      <c r="AC904" s="28" cm="1">
        <f t="array" aca="1" ref="AC904" ca="1">IF(AB904="PERCENTIL 30","",_xlfn.IFS(DK904&lt;$AC$4,1,DK904&gt;$AC$4,2))</f>
        <v>2</v>
      </c>
      <c r="AD904" s="28" t="str">
        <f>+IFERROR(VLOOKUP(_xlfn.TEXTJOIN("_", FALSE, C904:E904), BD_Perc!$A:$O, 15, FALSE),"Segmentación no encontrada o vehículo inactivo")</f>
        <v>PERCENTIL 50</v>
      </c>
      <c r="AE904" s="28" t="str" cm="1">
        <f t="array" ref="AE904">_xlfn.IFS(
    AD904 = "PERCENTIL 50",
    _xlfn.IFS(
        BD!DK904 &lt; VLOOKUP(_xlfn.TEXTJOIN("_", FALSE, C904:E904), BD_Perc!$A:$O, 11, FALSE), "Intervalo de precio 1",
        BD!DK904 &gt;= VLOOKUP(_xlfn.TEXTJOIN("_", FALSE, C904:E904), BD_Perc!$A:$O, 11, FALSE), "Intervalo de precio 2"
    ),
    AD904 = "PERCENTIL 30-70",
    _xlfn.IFS(
        BD!DK904 &lt; VLOOKUP(_xlfn.TEXTJOIN("_", FALSE, C904:E904), BD_Perc!$A:$O, 6, FALSE), "Intervalo de precio 1",
        BD!DK904 &lt; VLOOKUP(_xlfn.TEXTJOIN("_", FALSE, C904:E904), BD_Perc!$A:$O, 7, FALSE), "Intervalo de precio 2",
        BD!DK904 &gt;= VLOOKUP(_xlfn.TEXTJOIN("_", FALSE, C904:E904), BD_Perc!$A:$O, 7, FALSE), "Intervalo de precio 3"
    ),
    AD904="Segmentación no encontrada o vehículo inactivo","Segmentación no encontrada o vehículo inactivo"
)</f>
        <v>Intervalo de precio 2</v>
      </c>
      <c r="AF904" s="57" t="s">
        <v>2413</v>
      </c>
      <c r="AG904" s="35" t="b">
        <f t="shared" si="88"/>
        <v>1</v>
      </c>
      <c r="AH904" s="207">
        <v>0.01</v>
      </c>
      <c r="AI904" s="207">
        <v>0.02</v>
      </c>
      <c r="AJ904" s="207">
        <v>0.03</v>
      </c>
      <c r="AK904" s="207">
        <v>0.04</v>
      </c>
      <c r="AL904" s="207">
        <v>0.04</v>
      </c>
      <c r="AM904" s="207">
        <v>0.04</v>
      </c>
      <c r="AN904" s="28" t="s">
        <v>1251</v>
      </c>
      <c r="AO904" s="28" t="s">
        <v>1251</v>
      </c>
      <c r="AP904" s="28" t="s">
        <v>1251</v>
      </c>
      <c r="AQ904" s="173">
        <v>1</v>
      </c>
      <c r="AR904" s="38" t="s">
        <v>107</v>
      </c>
      <c r="AS904" s="38">
        <v>589650</v>
      </c>
      <c r="AT904" s="38">
        <v>1198558</v>
      </c>
      <c r="AU904" s="38">
        <v>2079132</v>
      </c>
      <c r="AV904" s="38">
        <v>2323736</v>
      </c>
      <c r="AW904" s="38">
        <v>9467039</v>
      </c>
      <c r="AX904" s="38" t="s">
        <v>107</v>
      </c>
      <c r="AY904" s="38">
        <v>0</v>
      </c>
      <c r="AZ904" s="38">
        <v>389168</v>
      </c>
      <c r="BA904" s="38">
        <v>0</v>
      </c>
      <c r="BB904" s="38" t="s">
        <v>107</v>
      </c>
      <c r="BC904" s="38" t="s">
        <v>107</v>
      </c>
      <c r="BD904" s="38" t="s">
        <v>107</v>
      </c>
      <c r="BE904" s="38" t="s">
        <v>107</v>
      </c>
      <c r="BF904" s="38" t="s">
        <v>107</v>
      </c>
      <c r="BG904" s="38">
        <v>2995420</v>
      </c>
      <c r="BH904" s="38">
        <v>4375141</v>
      </c>
      <c r="BI904" s="38">
        <v>4325458</v>
      </c>
      <c r="BJ904" s="38">
        <v>2526832</v>
      </c>
      <c r="BK904" s="38" t="s">
        <v>107</v>
      </c>
      <c r="BL904" s="38">
        <v>1803799</v>
      </c>
      <c r="BM904" s="38">
        <v>179547</v>
      </c>
      <c r="BN904" s="38">
        <v>1599603</v>
      </c>
      <c r="BO904" s="38">
        <v>3424453</v>
      </c>
      <c r="BP904" s="38">
        <v>3884750</v>
      </c>
      <c r="BQ904" s="38">
        <v>114258</v>
      </c>
      <c r="BR904" s="38">
        <v>2358599</v>
      </c>
      <c r="BS904" s="38">
        <v>783479</v>
      </c>
      <c r="BT904" s="38">
        <v>2323736</v>
      </c>
      <c r="BU904" s="38">
        <v>2448372</v>
      </c>
      <c r="BV904" s="38">
        <v>2938047</v>
      </c>
      <c r="BW904" s="38">
        <v>9589457</v>
      </c>
      <c r="BX904" s="38">
        <v>212192</v>
      </c>
      <c r="BY904" s="38">
        <v>5876093</v>
      </c>
      <c r="BZ904" s="38">
        <v>7345117</v>
      </c>
      <c r="CA904" s="38" t="s">
        <v>107</v>
      </c>
      <c r="CB904" s="38">
        <v>745317</v>
      </c>
      <c r="CC904" s="330" t="s">
        <v>107</v>
      </c>
      <c r="CD904" s="38" t="s">
        <v>107</v>
      </c>
      <c r="CE904" s="38" t="s">
        <v>107</v>
      </c>
      <c r="CF904" s="38" t="s">
        <v>107</v>
      </c>
      <c r="CG904" s="38" t="s">
        <v>107</v>
      </c>
      <c r="CH904" s="174" t="s">
        <v>113</v>
      </c>
      <c r="CI904" s="174" t="s">
        <v>113</v>
      </c>
      <c r="CJ904" s="174" t="s">
        <v>113</v>
      </c>
      <c r="CK904" s="174" t="s">
        <v>114</v>
      </c>
      <c r="CL904" s="174" t="s">
        <v>114</v>
      </c>
      <c r="CM904" s="174" t="s">
        <v>114</v>
      </c>
      <c r="CN904" s="174" t="s">
        <v>114</v>
      </c>
      <c r="CO904" s="181">
        <v>8500000</v>
      </c>
      <c r="CP904" s="28" t="s">
        <v>107</v>
      </c>
      <c r="CQ904" s="28" t="s">
        <v>107</v>
      </c>
      <c r="CR904" s="28" t="s">
        <v>107</v>
      </c>
      <c r="CS904" s="28" t="s">
        <v>107</v>
      </c>
      <c r="CT904" s="28" t="s">
        <v>107</v>
      </c>
      <c r="CU904" s="28" t="s">
        <v>107</v>
      </c>
      <c r="CV904" s="28" t="s">
        <v>107</v>
      </c>
      <c r="CW904" s="28" t="s">
        <v>107</v>
      </c>
      <c r="CX904" s="28" t="s">
        <v>107</v>
      </c>
      <c r="CY904" s="28" t="s">
        <v>107</v>
      </c>
      <c r="CZ904" s="28" t="s">
        <v>107</v>
      </c>
      <c r="DA904" s="28" t="s">
        <v>107</v>
      </c>
      <c r="DB904" s="28" t="s">
        <v>107</v>
      </c>
      <c r="DC904" s="28" t="s">
        <v>107</v>
      </c>
      <c r="DD904" s="332">
        <v>10936062</v>
      </c>
      <c r="DE904" s="43">
        <v>1</v>
      </c>
      <c r="DF904" s="390">
        <v>1</v>
      </c>
      <c r="DG904" s="310"/>
      <c r="DI904" s="279" t="str" cm="1">
        <f t="array" ref="DI904">+IF(AND(C904&lt;&gt;"Vehículos Eléctricos",C904&lt;&gt;"Vehículos Híbridos",AD904="PERCENTIL 50"),
     IF(VLOOKUP(_xlfn.TEXTJOIN("_",FALSE,C904:E904),BD_Perc!$A:$P,_xlfn.IFS(BD!AE904="Intervalo de precio 1",12,BD!AE904="Intervalo de precio 2",13),FALSE)&lt;=1,
     VLOOKUP(_xlfn.TEXTJOIN("_",FALSE,C904:E904),BD_Perc!$A:$P,16,FALSE),"Ok P50"),
     "Ok P30/70 ó Híbrido/Eléctrico")</f>
        <v>Ok P30/70 ó Híbrido/Eléctrico</v>
      </c>
      <c r="DJ904" s="279" t="str">
        <f t="shared" si="85"/>
        <v>Vehículos Híbridos_Camperos/Camionetas_4x4</v>
      </c>
      <c r="DK904" s="331">
        <f t="shared" si="89"/>
        <v>331650000</v>
      </c>
      <c r="DL904" s="326"/>
    </row>
    <row r="905" spans="1:116" ht="38.25">
      <c r="A905" s="28">
        <v>900</v>
      </c>
      <c r="B905" s="29" t="s">
        <v>266</v>
      </c>
      <c r="C905" s="72" t="s">
        <v>2</v>
      </c>
      <c r="D905" s="29" t="s">
        <v>337</v>
      </c>
      <c r="E905" s="42" t="s">
        <v>346</v>
      </c>
      <c r="F905" s="42" t="s">
        <v>107</v>
      </c>
      <c r="G905" s="42" t="s">
        <v>1882</v>
      </c>
      <c r="H905" s="42" t="s">
        <v>400</v>
      </c>
      <c r="I905" s="28">
        <v>3006154</v>
      </c>
      <c r="J905" s="28" t="s">
        <v>1883</v>
      </c>
      <c r="K905" s="31" t="s">
        <v>107</v>
      </c>
      <c r="L905" s="136">
        <v>163</v>
      </c>
      <c r="M905" s="122" t="s">
        <v>107</v>
      </c>
      <c r="N905" s="34">
        <v>170000000</v>
      </c>
      <c r="O905" s="34">
        <f>+IFERROR(VLOOKUP(I905,Precio_Fasecolda!A:C,3,FALSE),IFERROR(VLOOKUP(I905,Precio_Fasecolda!B:C,2,FALSE),N905))</f>
        <v>170000000</v>
      </c>
      <c r="P905" s="34">
        <f t="shared" si="86"/>
        <v>0</v>
      </c>
      <c r="Q905" s="28" t="s">
        <v>979</v>
      </c>
      <c r="R905" s="28" t="s">
        <v>130</v>
      </c>
      <c r="S905" s="28" t="s">
        <v>1056</v>
      </c>
      <c r="T905" s="33" t="s">
        <v>843</v>
      </c>
      <c r="U905" s="28" t="s">
        <v>107</v>
      </c>
      <c r="V905" s="42" t="s">
        <v>107</v>
      </c>
      <c r="W905" s="28" t="s">
        <v>107</v>
      </c>
      <c r="X905" s="28" t="s">
        <v>107</v>
      </c>
      <c r="Y905" s="28" t="str">
        <f t="shared" si="87"/>
        <v>N.A.</v>
      </c>
      <c r="Z905" s="292">
        <f t="shared" si="84"/>
        <v>168300000</v>
      </c>
      <c r="AA905" s="28" cm="1">
        <f t="array" aca="1" ref="AA905" ca="1">_xlfn.IFS(DK905&lt;$DK$4,1,AND(DK905&gt;=$DK$4,DK905&lt;=$AA$4),2,DK905&gt;$AA$4,3)</f>
        <v>2</v>
      </c>
      <c r="AB905" s="28">
        <v>0</v>
      </c>
      <c r="AC905" s="28" cm="1">
        <f t="array" aca="1" ref="AC905" ca="1">IF(AB905="PERCENTIL 30","",_xlfn.IFS(DK905&lt;$AC$4,1,DK905&gt;$AC$4,2))</f>
        <v>2</v>
      </c>
      <c r="AD905" s="28" t="str">
        <f>+IFERROR(VLOOKUP(_xlfn.TEXTJOIN("_", FALSE, C905:E905), BD_Perc!$A:$O, 15, FALSE),"Segmentación no encontrada o vehículo inactivo")</f>
        <v>PERCENTIL 50</v>
      </c>
      <c r="AE905" s="28" t="str" cm="1">
        <f t="array" ref="AE905">_xlfn.IFS(
    AD905 = "PERCENTIL 50",
    _xlfn.IFS(
        BD!DK905 &lt; VLOOKUP(_xlfn.TEXTJOIN("_", FALSE, C905:E905), BD_Perc!$A:$O, 11, FALSE), "Intervalo de precio 1",
        BD!DK905 &gt;= VLOOKUP(_xlfn.TEXTJOIN("_", FALSE, C905:E905), BD_Perc!$A:$O, 11, FALSE), "Intervalo de precio 2"
    ),
    AD905 = "PERCENTIL 30-70",
    _xlfn.IFS(
        BD!DK905 &lt; VLOOKUP(_xlfn.TEXTJOIN("_", FALSE, C905:E905), BD_Perc!$A:$O, 6, FALSE), "Intervalo de precio 1",
        BD!DK905 &lt; VLOOKUP(_xlfn.TEXTJOIN("_", FALSE, C905:E905), BD_Perc!$A:$O, 7, FALSE), "Intervalo de precio 2",
        BD!DK905 &gt;= VLOOKUP(_xlfn.TEXTJOIN("_", FALSE, C905:E905), BD_Perc!$A:$O, 7, FALSE), "Intervalo de precio 3"
    ),
    AD905="Segmentación no encontrada o vehículo inactivo","Segmentación no encontrada o vehículo inactivo"
)</f>
        <v>Intervalo de precio 1</v>
      </c>
      <c r="AF905" s="57" t="s">
        <v>2412</v>
      </c>
      <c r="AG905" s="35" t="b">
        <f t="shared" si="88"/>
        <v>1</v>
      </c>
      <c r="AH905" s="207">
        <v>0.01</v>
      </c>
      <c r="AI905" s="207">
        <v>0.02</v>
      </c>
      <c r="AJ905" s="207">
        <v>0.03</v>
      </c>
      <c r="AK905" s="207">
        <v>0.04</v>
      </c>
      <c r="AL905" s="207">
        <v>0.04</v>
      </c>
      <c r="AM905" s="207">
        <v>0.04</v>
      </c>
      <c r="AN905" s="28" t="s">
        <v>1251</v>
      </c>
      <c r="AO905" s="28" t="s">
        <v>1251</v>
      </c>
      <c r="AP905" s="28" t="s">
        <v>1251</v>
      </c>
      <c r="AQ905" s="173">
        <v>1</v>
      </c>
      <c r="AR905" s="38" t="s">
        <v>107</v>
      </c>
      <c r="AS905" s="38">
        <v>589650</v>
      </c>
      <c r="AT905" s="38">
        <v>708758</v>
      </c>
      <c r="AU905" s="38" t="s">
        <v>107</v>
      </c>
      <c r="AV905" s="38" t="s">
        <v>107</v>
      </c>
      <c r="AW905" s="38">
        <v>9467039</v>
      </c>
      <c r="AX905" s="38" t="s">
        <v>107</v>
      </c>
      <c r="AY905" s="38">
        <v>365582</v>
      </c>
      <c r="AZ905" s="38">
        <v>389168</v>
      </c>
      <c r="BA905" s="38">
        <v>0</v>
      </c>
      <c r="BB905" s="38" t="s">
        <v>107</v>
      </c>
      <c r="BC905" s="38" t="s">
        <v>107</v>
      </c>
      <c r="BD905" s="38" t="s">
        <v>107</v>
      </c>
      <c r="BE905" s="38" t="s">
        <v>107</v>
      </c>
      <c r="BF905" s="38" t="s">
        <v>107</v>
      </c>
      <c r="BG905" s="38">
        <v>2995420</v>
      </c>
      <c r="BH905" s="38">
        <v>0</v>
      </c>
      <c r="BI905" s="38">
        <v>4325458</v>
      </c>
      <c r="BJ905" s="38">
        <v>2526832</v>
      </c>
      <c r="BK905" s="38" t="s">
        <v>107</v>
      </c>
      <c r="BL905" s="38">
        <v>1273643</v>
      </c>
      <c r="BM905" s="38">
        <v>179547</v>
      </c>
      <c r="BN905" s="38">
        <v>1528371</v>
      </c>
      <c r="BO905" s="38">
        <v>1387411</v>
      </c>
      <c r="BP905" s="38">
        <v>3884750</v>
      </c>
      <c r="BQ905" s="38">
        <v>114258</v>
      </c>
      <c r="BR905" s="38">
        <v>2358599</v>
      </c>
      <c r="BS905" s="38">
        <v>613236</v>
      </c>
      <c r="BT905" s="38" t="s">
        <v>107</v>
      </c>
      <c r="BU905" s="38" t="s">
        <v>107</v>
      </c>
      <c r="BV905" s="38" t="s">
        <v>107</v>
      </c>
      <c r="BW905" s="38">
        <v>9589457</v>
      </c>
      <c r="BX905" s="38">
        <v>212192</v>
      </c>
      <c r="BY905" s="38" t="s">
        <v>107</v>
      </c>
      <c r="BZ905" s="38" t="s">
        <v>107</v>
      </c>
      <c r="CA905" s="38" t="s">
        <v>107</v>
      </c>
      <c r="CB905" s="38">
        <v>745317</v>
      </c>
      <c r="CC905" s="330" t="s">
        <v>107</v>
      </c>
      <c r="CD905" s="38" t="s">
        <v>107</v>
      </c>
      <c r="CE905" s="38" t="s">
        <v>107</v>
      </c>
      <c r="CF905" s="38" t="s">
        <v>107</v>
      </c>
      <c r="CG905" s="38" t="s">
        <v>107</v>
      </c>
      <c r="CH905" s="174" t="s">
        <v>113</v>
      </c>
      <c r="CI905" s="174" t="s">
        <v>113</v>
      </c>
      <c r="CJ905" s="174" t="s">
        <v>113</v>
      </c>
      <c r="CK905" s="174" t="s">
        <v>114</v>
      </c>
      <c r="CL905" s="174" t="s">
        <v>114</v>
      </c>
      <c r="CM905" s="174" t="s">
        <v>114</v>
      </c>
      <c r="CN905" s="174" t="s">
        <v>114</v>
      </c>
      <c r="CO905" s="181">
        <v>8500000</v>
      </c>
      <c r="CP905" s="28" t="s">
        <v>107</v>
      </c>
      <c r="CQ905" s="28" t="s">
        <v>107</v>
      </c>
      <c r="CR905" s="28" t="s">
        <v>107</v>
      </c>
      <c r="CS905" s="28" t="s">
        <v>107</v>
      </c>
      <c r="CT905" s="28" t="s">
        <v>107</v>
      </c>
      <c r="CU905" s="28" t="s">
        <v>107</v>
      </c>
      <c r="CV905" s="28" t="s">
        <v>107</v>
      </c>
      <c r="CW905" s="28" t="s">
        <v>107</v>
      </c>
      <c r="CX905" s="28" t="s">
        <v>107</v>
      </c>
      <c r="CY905" s="28" t="s">
        <v>107</v>
      </c>
      <c r="CZ905" s="28" t="s">
        <v>107</v>
      </c>
      <c r="DA905" s="28" t="s">
        <v>107</v>
      </c>
      <c r="DB905" s="28" t="s">
        <v>107</v>
      </c>
      <c r="DC905" s="28" t="s">
        <v>107</v>
      </c>
      <c r="DD905" s="332">
        <v>9849089</v>
      </c>
      <c r="DE905" s="43">
        <v>1</v>
      </c>
      <c r="DF905" s="390">
        <v>1</v>
      </c>
      <c r="DG905" s="310"/>
      <c r="DI905" s="279" t="str" cm="1">
        <f t="array" ref="DI905">+IF(AND(C905&lt;&gt;"Vehículos Eléctricos",C905&lt;&gt;"Vehículos Híbridos",AD905="PERCENTIL 50"),
     IF(VLOOKUP(_xlfn.TEXTJOIN("_",FALSE,C905:E905),BD_Perc!$A:$P,_xlfn.IFS(BD!AE905="Intervalo de precio 1",12,BD!AE905="Intervalo de precio 2",13),FALSE)&lt;=1,
     VLOOKUP(_xlfn.TEXTJOIN("_",FALSE,C905:E905),BD_Perc!$A:$P,16,FALSE),"Ok P50"),
     "Ok P30/70 ó Híbrido/Eléctrico")</f>
        <v>Ok P30/70 ó Híbrido/Eléctrico</v>
      </c>
      <c r="DJ905" s="279" t="str">
        <f t="shared" si="85"/>
        <v>Vehículos Híbridos_Camperos/Camionetas_4x4</v>
      </c>
      <c r="DK905" s="331">
        <f t="shared" si="89"/>
        <v>168300000</v>
      </c>
      <c r="DL905" s="326"/>
    </row>
    <row r="906" spans="1:116" ht="25.5">
      <c r="A906" s="28">
        <v>901</v>
      </c>
      <c r="B906" s="29" t="s">
        <v>266</v>
      </c>
      <c r="C906" s="72" t="s">
        <v>2</v>
      </c>
      <c r="D906" s="29" t="s">
        <v>337</v>
      </c>
      <c r="E906" s="42" t="s">
        <v>346</v>
      </c>
      <c r="F906" s="42" t="s">
        <v>107</v>
      </c>
      <c r="G906" s="42" t="s">
        <v>1884</v>
      </c>
      <c r="H906" s="42" t="s">
        <v>400</v>
      </c>
      <c r="I906" s="28">
        <v>3006155</v>
      </c>
      <c r="J906" s="28" t="s">
        <v>1885</v>
      </c>
      <c r="K906" s="31" t="s">
        <v>107</v>
      </c>
      <c r="L906" s="136">
        <v>163</v>
      </c>
      <c r="M906" s="122" t="s">
        <v>107</v>
      </c>
      <c r="N906" s="34">
        <v>210000000</v>
      </c>
      <c r="O906" s="34">
        <f>+IFERROR(VLOOKUP(I906,Precio_Fasecolda!A:C,3,FALSE),IFERROR(VLOOKUP(I906,Precio_Fasecolda!B:C,2,FALSE),N906))</f>
        <v>210000000</v>
      </c>
      <c r="P906" s="34">
        <f t="shared" si="86"/>
        <v>0</v>
      </c>
      <c r="Q906" s="28" t="s">
        <v>979</v>
      </c>
      <c r="R906" s="28" t="s">
        <v>130</v>
      </c>
      <c r="S906" s="28" t="s">
        <v>1056</v>
      </c>
      <c r="T906" s="33" t="s">
        <v>843</v>
      </c>
      <c r="U906" s="28" t="s">
        <v>107</v>
      </c>
      <c r="V906" s="42" t="s">
        <v>107</v>
      </c>
      <c r="W906" s="28" t="s">
        <v>107</v>
      </c>
      <c r="X906" s="28" t="s">
        <v>107</v>
      </c>
      <c r="Y906" s="28" t="str">
        <f t="shared" si="87"/>
        <v>N.A.</v>
      </c>
      <c r="Z906" s="292">
        <f t="shared" si="84"/>
        <v>207900000</v>
      </c>
      <c r="AA906" s="28" cm="1">
        <f t="array" aca="1" ref="AA906" ca="1">_xlfn.IFS(DK906&lt;$DK$4,1,AND(DK906&gt;=$DK$4,DK906&lt;=$AA$4),2,DK906&gt;$AA$4,3)</f>
        <v>2</v>
      </c>
      <c r="AB906" s="28">
        <v>0</v>
      </c>
      <c r="AC906" s="28" cm="1">
        <f t="array" aca="1" ref="AC906" ca="1">IF(AB906="PERCENTIL 30","",_xlfn.IFS(DK906&lt;$AC$4,1,DK906&gt;$AC$4,2))</f>
        <v>2</v>
      </c>
      <c r="AD906" s="28" t="str">
        <f>+IFERROR(VLOOKUP(_xlfn.TEXTJOIN("_", FALSE, C906:E906), BD_Perc!$A:$O, 15, FALSE),"Segmentación no encontrada o vehículo inactivo")</f>
        <v>PERCENTIL 50</v>
      </c>
      <c r="AE906" s="28" t="str" cm="1">
        <f t="array" ref="AE906">_xlfn.IFS(
    AD906 = "PERCENTIL 50",
    _xlfn.IFS(
        BD!DK906 &lt; VLOOKUP(_xlfn.TEXTJOIN("_", FALSE, C906:E906), BD_Perc!$A:$O, 11, FALSE), "Intervalo de precio 1",
        BD!DK906 &gt;= VLOOKUP(_xlfn.TEXTJOIN("_", FALSE, C906:E906), BD_Perc!$A:$O, 11, FALSE), "Intervalo de precio 2"
    ),
    AD906 = "PERCENTIL 30-70",
    _xlfn.IFS(
        BD!DK906 &lt; VLOOKUP(_xlfn.TEXTJOIN("_", FALSE, C906:E906), BD_Perc!$A:$O, 6, FALSE), "Intervalo de precio 1",
        BD!DK906 &lt; VLOOKUP(_xlfn.TEXTJOIN("_", FALSE, C906:E906), BD_Perc!$A:$O, 7, FALSE), "Intervalo de precio 2",
        BD!DK906 &gt;= VLOOKUP(_xlfn.TEXTJOIN("_", FALSE, C906:E906), BD_Perc!$A:$O, 7, FALSE), "Intervalo de precio 3"
    ),
    AD906="Segmentación no encontrada o vehículo inactivo","Segmentación no encontrada o vehículo inactivo"
)</f>
        <v>Intervalo de precio 1</v>
      </c>
      <c r="AF906" s="57" t="s">
        <v>2412</v>
      </c>
      <c r="AG906" s="35" t="b">
        <f t="shared" si="88"/>
        <v>1</v>
      </c>
      <c r="AH906" s="207">
        <v>0.01</v>
      </c>
      <c r="AI906" s="207">
        <v>0.02</v>
      </c>
      <c r="AJ906" s="207">
        <v>0.03</v>
      </c>
      <c r="AK906" s="207">
        <v>0.04</v>
      </c>
      <c r="AL906" s="207">
        <v>0.04</v>
      </c>
      <c r="AM906" s="207">
        <v>0.04</v>
      </c>
      <c r="AN906" s="28" t="s">
        <v>1251</v>
      </c>
      <c r="AO906" s="28" t="s">
        <v>1251</v>
      </c>
      <c r="AP906" s="28" t="s">
        <v>1251</v>
      </c>
      <c r="AQ906" s="173">
        <v>1</v>
      </c>
      <c r="AR906" s="38" t="s">
        <v>107</v>
      </c>
      <c r="AS906" s="38">
        <v>589650</v>
      </c>
      <c r="AT906" s="38">
        <v>708758</v>
      </c>
      <c r="AU906" s="38" t="s">
        <v>107</v>
      </c>
      <c r="AV906" s="38" t="s">
        <v>107</v>
      </c>
      <c r="AW906" s="38">
        <v>9467039</v>
      </c>
      <c r="AX906" s="38" t="s">
        <v>107</v>
      </c>
      <c r="AY906" s="38">
        <v>365582</v>
      </c>
      <c r="AZ906" s="38">
        <v>389168</v>
      </c>
      <c r="BA906" s="38">
        <v>0</v>
      </c>
      <c r="BB906" s="38" t="s">
        <v>107</v>
      </c>
      <c r="BC906" s="38" t="s">
        <v>107</v>
      </c>
      <c r="BD906" s="38" t="s">
        <v>107</v>
      </c>
      <c r="BE906" s="38" t="s">
        <v>107</v>
      </c>
      <c r="BF906" s="38" t="s">
        <v>107</v>
      </c>
      <c r="BG906" s="38">
        <v>2995420</v>
      </c>
      <c r="BH906" s="38">
        <v>0</v>
      </c>
      <c r="BI906" s="38">
        <v>4325458</v>
      </c>
      <c r="BJ906" s="38">
        <v>2526832</v>
      </c>
      <c r="BK906" s="38" t="s">
        <v>107</v>
      </c>
      <c r="BL906" s="38">
        <v>1273643</v>
      </c>
      <c r="BM906" s="38">
        <v>179547</v>
      </c>
      <c r="BN906" s="38">
        <v>1528371</v>
      </c>
      <c r="BO906" s="38">
        <v>1387411</v>
      </c>
      <c r="BP906" s="38">
        <v>3884750</v>
      </c>
      <c r="BQ906" s="38">
        <v>114258</v>
      </c>
      <c r="BR906" s="38">
        <v>2358599</v>
      </c>
      <c r="BS906" s="38">
        <v>613236</v>
      </c>
      <c r="BT906" s="38" t="s">
        <v>107</v>
      </c>
      <c r="BU906" s="38" t="s">
        <v>107</v>
      </c>
      <c r="BV906" s="38" t="s">
        <v>107</v>
      </c>
      <c r="BW906" s="38">
        <v>9589457</v>
      </c>
      <c r="BX906" s="38">
        <v>212192</v>
      </c>
      <c r="BY906" s="38" t="s">
        <v>107</v>
      </c>
      <c r="BZ906" s="38" t="s">
        <v>107</v>
      </c>
      <c r="CA906" s="38" t="s">
        <v>107</v>
      </c>
      <c r="CB906" s="38">
        <v>745317</v>
      </c>
      <c r="CC906" s="330" t="s">
        <v>107</v>
      </c>
      <c r="CD906" s="38" t="s">
        <v>107</v>
      </c>
      <c r="CE906" s="38" t="s">
        <v>107</v>
      </c>
      <c r="CF906" s="38" t="s">
        <v>107</v>
      </c>
      <c r="CG906" s="38" t="s">
        <v>107</v>
      </c>
      <c r="CH906" s="174" t="s">
        <v>113</v>
      </c>
      <c r="CI906" s="174" t="s">
        <v>113</v>
      </c>
      <c r="CJ906" s="174" t="s">
        <v>113</v>
      </c>
      <c r="CK906" s="174" t="s">
        <v>114</v>
      </c>
      <c r="CL906" s="174" t="s">
        <v>114</v>
      </c>
      <c r="CM906" s="174" t="s">
        <v>114</v>
      </c>
      <c r="CN906" s="174" t="s">
        <v>114</v>
      </c>
      <c r="CO906" s="181">
        <v>8500000</v>
      </c>
      <c r="CP906" s="28" t="s">
        <v>107</v>
      </c>
      <c r="CQ906" s="28" t="s">
        <v>107</v>
      </c>
      <c r="CR906" s="28" t="s">
        <v>107</v>
      </c>
      <c r="CS906" s="28" t="s">
        <v>107</v>
      </c>
      <c r="CT906" s="28" t="s">
        <v>107</v>
      </c>
      <c r="CU906" s="28" t="s">
        <v>107</v>
      </c>
      <c r="CV906" s="28" t="s">
        <v>107</v>
      </c>
      <c r="CW906" s="28" t="s">
        <v>107</v>
      </c>
      <c r="CX906" s="28" t="s">
        <v>107</v>
      </c>
      <c r="CY906" s="28" t="s">
        <v>107</v>
      </c>
      <c r="CZ906" s="28" t="s">
        <v>107</v>
      </c>
      <c r="DA906" s="28" t="s">
        <v>107</v>
      </c>
      <c r="DB906" s="28" t="s">
        <v>107</v>
      </c>
      <c r="DC906" s="28" t="s">
        <v>107</v>
      </c>
      <c r="DD906" s="332">
        <v>9849089</v>
      </c>
      <c r="DE906" s="43">
        <v>1</v>
      </c>
      <c r="DF906" s="390">
        <v>1</v>
      </c>
      <c r="DG906" s="310"/>
      <c r="DI906" s="279" t="str" cm="1">
        <f t="array" ref="DI906">+IF(AND(C906&lt;&gt;"Vehículos Eléctricos",C906&lt;&gt;"Vehículos Híbridos",AD906="PERCENTIL 50"),
     IF(VLOOKUP(_xlfn.TEXTJOIN("_",FALSE,C906:E906),BD_Perc!$A:$P,_xlfn.IFS(BD!AE906="Intervalo de precio 1",12,BD!AE906="Intervalo de precio 2",13),FALSE)&lt;=1,
     VLOOKUP(_xlfn.TEXTJOIN("_",FALSE,C906:E906),BD_Perc!$A:$P,16,FALSE),"Ok P50"),
     "Ok P30/70 ó Híbrido/Eléctrico")</f>
        <v>Ok P30/70 ó Híbrido/Eléctrico</v>
      </c>
      <c r="DJ906" s="279" t="str">
        <f t="shared" si="85"/>
        <v>Vehículos Híbridos_Camperos/Camionetas_4x4</v>
      </c>
      <c r="DK906" s="331">
        <f t="shared" si="89"/>
        <v>207900000</v>
      </c>
      <c r="DL906" s="326"/>
    </row>
    <row r="907" spans="1:116" ht="25.5">
      <c r="A907" s="28">
        <v>902</v>
      </c>
      <c r="B907" s="29" t="s">
        <v>104</v>
      </c>
      <c r="C907" s="182" t="s">
        <v>4</v>
      </c>
      <c r="D907" s="29" t="s">
        <v>1112</v>
      </c>
      <c r="E907" s="42" t="s">
        <v>1113</v>
      </c>
      <c r="F907" s="42" t="s">
        <v>107</v>
      </c>
      <c r="G907" s="30" t="s">
        <v>1886</v>
      </c>
      <c r="H907" s="28" t="s">
        <v>109</v>
      </c>
      <c r="I907" s="28">
        <v>1611203</v>
      </c>
      <c r="J907" s="28" t="s">
        <v>1887</v>
      </c>
      <c r="K907" s="31" t="s">
        <v>107</v>
      </c>
      <c r="L907" s="56">
        <v>185</v>
      </c>
      <c r="M907" s="28" t="s">
        <v>107</v>
      </c>
      <c r="N907" s="34">
        <v>215000000</v>
      </c>
      <c r="O907" s="34">
        <f>+IFERROR(VLOOKUP(I907,Precio_Fasecolda!A:C,3,FALSE),IFERROR(VLOOKUP(I907,Precio_Fasecolda!B:C,2,FALSE),N907))</f>
        <v>215000000</v>
      </c>
      <c r="P907" s="34">
        <f t="shared" si="86"/>
        <v>0</v>
      </c>
      <c r="Q907" s="28" t="s">
        <v>107</v>
      </c>
      <c r="R907" s="28" t="s">
        <v>2415</v>
      </c>
      <c r="S907" s="28" t="s">
        <v>360</v>
      </c>
      <c r="T907" s="33" t="s">
        <v>843</v>
      </c>
      <c r="U907" s="28">
        <v>9500</v>
      </c>
      <c r="V907" s="28">
        <v>3075</v>
      </c>
      <c r="W907" s="69">
        <v>6425</v>
      </c>
      <c r="X907" s="56" t="s">
        <v>1123</v>
      </c>
      <c r="Y907" s="28" t="str">
        <f t="shared" si="87"/>
        <v>N.A.</v>
      </c>
      <c r="Z907" s="292">
        <f t="shared" si="84"/>
        <v>197800000</v>
      </c>
      <c r="AA907" s="28" cm="1">
        <f t="array" aca="1" ref="AA907" ca="1">_xlfn.IFS(DK907&lt;$DK$4,1,AND(DK907&gt;=$DK$4,DK907&lt;=$AA$4),2,DK907&gt;$AA$4,3)</f>
        <v>2</v>
      </c>
      <c r="AB907" s="28">
        <v>0</v>
      </c>
      <c r="AC907" s="28" cm="1">
        <f t="array" aca="1" ref="AC907" ca="1">IF(AB907="PERCENTIL 30","",_xlfn.IFS(DK907&lt;$AC$4,1,DK907&gt;$AC$4,2))</f>
        <v>2</v>
      </c>
      <c r="AD907" s="28" t="str">
        <f>+IFERROR(VLOOKUP(_xlfn.TEXTJOIN("_", FALSE, C907:E907), BD_Perc!$A:$O, 15, FALSE),"Segmentación no encontrada o vehículo inactivo")</f>
        <v>PERCENTIL 30-70</v>
      </c>
      <c r="AE907" s="28" t="str" cm="1">
        <f t="array" ref="AE907">_xlfn.IFS(
    AD907 = "PERCENTIL 50",
    _xlfn.IFS(
        BD!DK907 &lt; VLOOKUP(_xlfn.TEXTJOIN("_", FALSE, C907:E907), BD_Perc!$A:$O, 11, FALSE), "Intervalo de precio 1",
        BD!DK907 &gt;= VLOOKUP(_xlfn.TEXTJOIN("_", FALSE, C907:E907), BD_Perc!$A:$O, 11, FALSE), "Intervalo de precio 2"
    ),
    AD907 = "PERCENTIL 30-70",
    _xlfn.IFS(
        BD!DK907 &lt; VLOOKUP(_xlfn.TEXTJOIN("_", FALSE, C907:E907), BD_Perc!$A:$O, 6, FALSE), "Intervalo de precio 1",
        BD!DK907 &lt; VLOOKUP(_xlfn.TEXTJOIN("_", FALSE, C907:E907), BD_Perc!$A:$O, 7, FALSE), "Intervalo de precio 2",
        BD!DK907 &gt;= VLOOKUP(_xlfn.TEXTJOIN("_", FALSE, C907:E907), BD_Perc!$A:$O, 7, FALSE), "Intervalo de precio 3"
    ),
    AD907="Segmentación no encontrada o vehículo inactivo","Segmentación no encontrada o vehículo inactivo"
)</f>
        <v>Intervalo de precio 2</v>
      </c>
      <c r="AF907" s="57" t="s">
        <v>2413</v>
      </c>
      <c r="AG907" s="35" t="b">
        <f t="shared" si="88"/>
        <v>1</v>
      </c>
      <c r="AH907" s="207">
        <v>0.08</v>
      </c>
      <c r="AI907" s="207">
        <v>0.08</v>
      </c>
      <c r="AJ907" s="207">
        <v>0.08</v>
      </c>
      <c r="AK907" s="207">
        <v>0.08</v>
      </c>
      <c r="AL907" s="207">
        <v>0.09</v>
      </c>
      <c r="AM907" s="207">
        <v>0.1</v>
      </c>
      <c r="AN907" s="28" t="s">
        <v>113</v>
      </c>
      <c r="AO907" s="28" t="s">
        <v>113</v>
      </c>
      <c r="AP907" s="28" t="s">
        <v>113</v>
      </c>
      <c r="AQ907" s="45">
        <v>1</v>
      </c>
      <c r="AR907" s="38" t="s">
        <v>107</v>
      </c>
      <c r="AS907" s="38">
        <v>535272</v>
      </c>
      <c r="AT907" s="38">
        <v>764674</v>
      </c>
      <c r="AU907" s="38">
        <v>7712782</v>
      </c>
      <c r="AV907" s="38" t="s">
        <v>107</v>
      </c>
      <c r="AW907" s="38">
        <v>12124379</v>
      </c>
      <c r="AX907" s="38">
        <v>527502</v>
      </c>
      <c r="AY907" s="38">
        <v>1338179</v>
      </c>
      <c r="AZ907" s="38">
        <v>128475</v>
      </c>
      <c r="BA907" s="38">
        <v>1508493</v>
      </c>
      <c r="BB907" s="38">
        <v>35289508</v>
      </c>
      <c r="BC907" s="38">
        <v>33130554</v>
      </c>
      <c r="BD907" s="38" t="s">
        <v>107</v>
      </c>
      <c r="BE907" s="38" t="s">
        <v>107</v>
      </c>
      <c r="BF907" s="38" t="s">
        <v>107</v>
      </c>
      <c r="BG907" s="38" t="s">
        <v>107</v>
      </c>
      <c r="BH907" s="38" t="s">
        <v>107</v>
      </c>
      <c r="BI907" s="38">
        <v>2891625</v>
      </c>
      <c r="BJ907" s="38">
        <v>4089166</v>
      </c>
      <c r="BK907" s="38">
        <v>1368593</v>
      </c>
      <c r="BL907" s="38">
        <v>1533438</v>
      </c>
      <c r="BM907" s="38">
        <v>173454</v>
      </c>
      <c r="BN907" s="38">
        <v>2116818</v>
      </c>
      <c r="BO907" s="38" t="s">
        <v>107</v>
      </c>
      <c r="BP907" s="38">
        <v>5649184</v>
      </c>
      <c r="BQ907" s="38">
        <v>130091</v>
      </c>
      <c r="BR907" s="38">
        <v>2318558</v>
      </c>
      <c r="BS907" s="38" t="s">
        <v>107</v>
      </c>
      <c r="BT907" s="38" t="s">
        <v>107</v>
      </c>
      <c r="BU907" s="38" t="s">
        <v>107</v>
      </c>
      <c r="BV907" s="38">
        <v>2862417</v>
      </c>
      <c r="BW907" s="38">
        <v>7892091</v>
      </c>
      <c r="BX907" s="38">
        <v>130091</v>
      </c>
      <c r="BY907" s="38">
        <v>7119116</v>
      </c>
      <c r="BZ907" s="38">
        <v>16970553</v>
      </c>
      <c r="CA907" s="38">
        <v>8181503</v>
      </c>
      <c r="CB907" s="38">
        <v>2024137</v>
      </c>
      <c r="CC907" s="330" t="s">
        <v>107</v>
      </c>
      <c r="CD907" s="38" t="s">
        <v>107</v>
      </c>
      <c r="CE907" s="38" t="s">
        <v>107</v>
      </c>
      <c r="CF907" s="38" t="s">
        <v>107</v>
      </c>
      <c r="CG907" s="38" t="s">
        <v>107</v>
      </c>
      <c r="CH907" s="28" t="s">
        <v>107</v>
      </c>
      <c r="CI907" s="28" t="s">
        <v>107</v>
      </c>
      <c r="CJ907" s="28" t="s">
        <v>107</v>
      </c>
      <c r="CK907" s="28" t="s">
        <v>107</v>
      </c>
      <c r="CL907" s="28" t="s">
        <v>107</v>
      </c>
      <c r="CM907" s="28" t="s">
        <v>107</v>
      </c>
      <c r="CN907" s="28" t="s">
        <v>107</v>
      </c>
      <c r="CO907" s="42" t="s">
        <v>107</v>
      </c>
      <c r="CP907" s="28" t="s">
        <v>107</v>
      </c>
      <c r="CQ907" s="28" t="s">
        <v>107</v>
      </c>
      <c r="CR907" s="28" t="s">
        <v>107</v>
      </c>
      <c r="CS907" s="28" t="s">
        <v>107</v>
      </c>
      <c r="CT907" s="28" t="s">
        <v>107</v>
      </c>
      <c r="CU907" s="28" t="s">
        <v>107</v>
      </c>
      <c r="CV907" s="183" t="s">
        <v>114</v>
      </c>
      <c r="CW907" s="183" t="s">
        <v>114</v>
      </c>
      <c r="CX907" s="183" t="s">
        <v>114</v>
      </c>
      <c r="CY907" s="183" t="s">
        <v>114</v>
      </c>
      <c r="CZ907" s="183" t="s">
        <v>114</v>
      </c>
      <c r="DA907" s="183" t="s">
        <v>114</v>
      </c>
      <c r="DB907" s="29"/>
      <c r="DC907" s="29"/>
      <c r="DD907" s="332">
        <v>20680666</v>
      </c>
      <c r="DE907" s="43">
        <v>1</v>
      </c>
      <c r="DF907" s="390">
        <v>1</v>
      </c>
      <c r="DG907" s="310"/>
      <c r="DI907" s="279" t="str" cm="1">
        <f t="array" ref="DI907">+IF(AND(C907&lt;&gt;"Vehículos Eléctricos",C907&lt;&gt;"Vehículos Híbridos",AD907="PERCENTIL 50"),
     IF(VLOOKUP(_xlfn.TEXTJOIN("_",FALSE,C907:E907),BD_Perc!$A:$P,_xlfn.IFS(BD!AE907="Intervalo de precio 1",12,BD!AE907="Intervalo de precio 2",13),FALSE)&lt;=1,
     VLOOKUP(_xlfn.TEXTJOIN("_",FALSE,C907:E907),BD_Perc!$A:$P,16,FALSE),"Ok P50"),
     "Ok P30/70 ó Híbrido/Eléctrico")</f>
        <v>Ok P30/70 ó Híbrido/Eléctrico</v>
      </c>
      <c r="DJ907" s="279" t="str">
        <f t="shared" si="85"/>
        <v>Otros Tipos de Vehículos_Camión_Cabina Sencilla</v>
      </c>
      <c r="DK907" s="331">
        <f t="shared" si="89"/>
        <v>197800000</v>
      </c>
      <c r="DL907" s="326"/>
    </row>
    <row r="908" spans="1:116" ht="28.5" customHeight="1">
      <c r="A908" s="28">
        <v>903</v>
      </c>
      <c r="B908" s="29" t="s">
        <v>104</v>
      </c>
      <c r="C908" s="182" t="s">
        <v>4</v>
      </c>
      <c r="D908" s="29" t="s">
        <v>1112</v>
      </c>
      <c r="E908" s="42" t="s">
        <v>1113</v>
      </c>
      <c r="F908" s="42" t="s">
        <v>107</v>
      </c>
      <c r="G908" s="30" t="s">
        <v>1888</v>
      </c>
      <c r="H908" s="28" t="s">
        <v>109</v>
      </c>
      <c r="I908" s="28">
        <v>1611204</v>
      </c>
      <c r="J908" s="28" t="s">
        <v>1889</v>
      </c>
      <c r="K908" s="31" t="s">
        <v>107</v>
      </c>
      <c r="L908" s="28">
        <v>185</v>
      </c>
      <c r="M908" s="28" t="s">
        <v>107</v>
      </c>
      <c r="N908" s="34">
        <v>225500000</v>
      </c>
      <c r="O908" s="34">
        <f>+IFERROR(VLOOKUP(I908,Precio_Fasecolda!A:C,3,FALSE),IFERROR(VLOOKUP(I908,Precio_Fasecolda!B:C,2,FALSE),N908))</f>
        <v>225500000</v>
      </c>
      <c r="P908" s="34">
        <f t="shared" si="86"/>
        <v>0</v>
      </c>
      <c r="Q908" s="28" t="s">
        <v>107</v>
      </c>
      <c r="R908" s="28" t="s">
        <v>2415</v>
      </c>
      <c r="S908" s="28" t="s">
        <v>360</v>
      </c>
      <c r="T908" s="33" t="s">
        <v>843</v>
      </c>
      <c r="U908" s="28">
        <v>9500</v>
      </c>
      <c r="V908" s="28">
        <v>3183</v>
      </c>
      <c r="W908" s="69">
        <v>6317</v>
      </c>
      <c r="X908" s="56" t="s">
        <v>1123</v>
      </c>
      <c r="Y908" s="28" t="str">
        <f t="shared" si="87"/>
        <v>N.A.</v>
      </c>
      <c r="Z908" s="292">
        <f t="shared" si="84"/>
        <v>207460000</v>
      </c>
      <c r="AA908" s="28" cm="1">
        <f t="array" aca="1" ref="AA908" ca="1">_xlfn.IFS(DK908&lt;$DK$4,1,AND(DK908&gt;=$DK$4,DK908&lt;=$AA$4),2,DK908&gt;$AA$4,3)</f>
        <v>2</v>
      </c>
      <c r="AB908" s="28">
        <v>0</v>
      </c>
      <c r="AC908" s="28" cm="1">
        <f t="array" aca="1" ref="AC908" ca="1">IF(AB908="PERCENTIL 30","",_xlfn.IFS(DK908&lt;$AC$4,1,DK908&gt;$AC$4,2))</f>
        <v>2</v>
      </c>
      <c r="AD908" s="28" t="str">
        <f>+IFERROR(VLOOKUP(_xlfn.TEXTJOIN("_", FALSE, C908:E908), BD_Perc!$A:$O, 15, FALSE),"Segmentación no encontrada o vehículo inactivo")</f>
        <v>PERCENTIL 30-70</v>
      </c>
      <c r="AE908" s="28" t="str" cm="1">
        <f t="array" ref="AE908">_xlfn.IFS(
    AD908 = "PERCENTIL 50",
    _xlfn.IFS(
        BD!DK908 &lt; VLOOKUP(_xlfn.TEXTJOIN("_", FALSE, C908:E908), BD_Perc!$A:$O, 11, FALSE), "Intervalo de precio 1",
        BD!DK908 &gt;= VLOOKUP(_xlfn.TEXTJOIN("_", FALSE, C908:E908), BD_Perc!$A:$O, 11, FALSE), "Intervalo de precio 2"
    ),
    AD908 = "PERCENTIL 30-70",
    _xlfn.IFS(
        BD!DK908 &lt; VLOOKUP(_xlfn.TEXTJOIN("_", FALSE, C908:E908), BD_Perc!$A:$O, 6, FALSE), "Intervalo de precio 1",
        BD!DK908 &lt; VLOOKUP(_xlfn.TEXTJOIN("_", FALSE, C908:E908), BD_Perc!$A:$O, 7, FALSE), "Intervalo de precio 2",
        BD!DK908 &gt;= VLOOKUP(_xlfn.TEXTJOIN("_", FALSE, C908:E908), BD_Perc!$A:$O, 7, FALSE), "Intervalo de precio 3"
    ),
    AD908="Segmentación no encontrada o vehículo inactivo","Segmentación no encontrada o vehículo inactivo"
)</f>
        <v>Intervalo de precio 2</v>
      </c>
      <c r="AF908" s="57" t="s">
        <v>2413</v>
      </c>
      <c r="AG908" s="35" t="b">
        <f t="shared" si="88"/>
        <v>1</v>
      </c>
      <c r="AH908" s="207">
        <v>0.08</v>
      </c>
      <c r="AI908" s="207">
        <v>0.08</v>
      </c>
      <c r="AJ908" s="207">
        <v>0.08</v>
      </c>
      <c r="AK908" s="207">
        <v>0.08</v>
      </c>
      <c r="AL908" s="207">
        <v>0.09</v>
      </c>
      <c r="AM908" s="207">
        <v>0.1</v>
      </c>
      <c r="AN908" s="28" t="s">
        <v>1251</v>
      </c>
      <c r="AO908" s="28" t="s">
        <v>1251</v>
      </c>
      <c r="AP908" s="28" t="s">
        <v>1251</v>
      </c>
      <c r="AQ908" s="37">
        <v>1</v>
      </c>
      <c r="AR908" s="38" t="s">
        <v>107</v>
      </c>
      <c r="AS908" s="38">
        <v>535272</v>
      </c>
      <c r="AT908" s="38">
        <v>764674</v>
      </c>
      <c r="AU908" s="38">
        <v>7712782</v>
      </c>
      <c r="AV908" s="38" t="s">
        <v>107</v>
      </c>
      <c r="AW908" s="38">
        <v>12124379</v>
      </c>
      <c r="AX908" s="38">
        <v>527502</v>
      </c>
      <c r="AY908" s="38">
        <v>1338179</v>
      </c>
      <c r="AZ908" s="38">
        <v>128475</v>
      </c>
      <c r="BA908" s="38">
        <v>1508493</v>
      </c>
      <c r="BB908" s="38">
        <v>55954662</v>
      </c>
      <c r="BC908" s="38">
        <v>59684972</v>
      </c>
      <c r="BD908" s="38" t="s">
        <v>107</v>
      </c>
      <c r="BE908" s="38" t="s">
        <v>107</v>
      </c>
      <c r="BF908" s="38" t="s">
        <v>107</v>
      </c>
      <c r="BG908" s="38" t="s">
        <v>107</v>
      </c>
      <c r="BH908" s="38" t="s">
        <v>107</v>
      </c>
      <c r="BI908" s="38">
        <v>2891625</v>
      </c>
      <c r="BJ908" s="38">
        <v>4089166</v>
      </c>
      <c r="BK908" s="38">
        <v>1368593</v>
      </c>
      <c r="BL908" s="38">
        <v>1533438</v>
      </c>
      <c r="BM908" s="38">
        <v>173454</v>
      </c>
      <c r="BN908" s="38">
        <v>2116818</v>
      </c>
      <c r="BO908" s="38">
        <v>1865156</v>
      </c>
      <c r="BP908" s="38">
        <v>5649184</v>
      </c>
      <c r="BQ908" s="38">
        <v>130091</v>
      </c>
      <c r="BR908" s="38">
        <v>2318558</v>
      </c>
      <c r="BS908" s="38" t="s">
        <v>107</v>
      </c>
      <c r="BT908" s="38" t="s">
        <v>107</v>
      </c>
      <c r="BU908" s="38" t="s">
        <v>107</v>
      </c>
      <c r="BV908" s="38">
        <v>2862417</v>
      </c>
      <c r="BW908" s="38">
        <v>7892091</v>
      </c>
      <c r="BX908" s="38">
        <v>130091</v>
      </c>
      <c r="BY908" s="38">
        <v>7119116</v>
      </c>
      <c r="BZ908" s="38">
        <v>16970553</v>
      </c>
      <c r="CA908" s="38">
        <v>2</v>
      </c>
      <c r="CB908" s="38">
        <v>2024137</v>
      </c>
      <c r="CC908" s="330" t="s">
        <v>107</v>
      </c>
      <c r="CD908" s="38" t="s">
        <v>107</v>
      </c>
      <c r="CE908" s="38" t="s">
        <v>107</v>
      </c>
      <c r="CF908" s="38" t="s">
        <v>107</v>
      </c>
      <c r="CG908" s="38" t="s">
        <v>107</v>
      </c>
      <c r="CH908" s="28" t="s">
        <v>107</v>
      </c>
      <c r="CI908" s="28" t="s">
        <v>107</v>
      </c>
      <c r="CJ908" s="28" t="s">
        <v>107</v>
      </c>
      <c r="CK908" s="28" t="s">
        <v>107</v>
      </c>
      <c r="CL908" s="28" t="s">
        <v>107</v>
      </c>
      <c r="CM908" s="28" t="s">
        <v>107</v>
      </c>
      <c r="CN908" s="28" t="s">
        <v>107</v>
      </c>
      <c r="CO908" s="42" t="s">
        <v>107</v>
      </c>
      <c r="CP908" s="28" t="s">
        <v>107</v>
      </c>
      <c r="CQ908" s="28" t="s">
        <v>107</v>
      </c>
      <c r="CR908" s="28" t="s">
        <v>107</v>
      </c>
      <c r="CS908" s="28" t="s">
        <v>107</v>
      </c>
      <c r="CT908" s="28" t="s">
        <v>107</v>
      </c>
      <c r="CU908" s="28" t="s">
        <v>107</v>
      </c>
      <c r="CV908" s="183" t="s">
        <v>114</v>
      </c>
      <c r="CW908" s="183" t="s">
        <v>114</v>
      </c>
      <c r="CX908" s="183" t="s">
        <v>114</v>
      </c>
      <c r="CY908" s="183" t="s">
        <v>114</v>
      </c>
      <c r="CZ908" s="183" t="s">
        <v>114</v>
      </c>
      <c r="DA908" s="183" t="s">
        <v>114</v>
      </c>
      <c r="DB908" s="183" t="s">
        <v>107</v>
      </c>
      <c r="DC908" s="183" t="s">
        <v>107</v>
      </c>
      <c r="DD908" s="332">
        <v>20680666</v>
      </c>
      <c r="DE908" s="43">
        <v>1</v>
      </c>
      <c r="DF908" s="390">
        <v>1</v>
      </c>
      <c r="DG908" s="310"/>
      <c r="DI908" s="279" t="str" cm="1">
        <f t="array" ref="DI908">+IF(AND(C908&lt;&gt;"Vehículos Eléctricos",C908&lt;&gt;"Vehículos Híbridos",AD908="PERCENTIL 50"),
     IF(VLOOKUP(_xlfn.TEXTJOIN("_",FALSE,C908:E908),BD_Perc!$A:$P,_xlfn.IFS(BD!AE908="Intervalo de precio 1",12,BD!AE908="Intervalo de precio 2",13),FALSE)&lt;=1,
     VLOOKUP(_xlfn.TEXTJOIN("_",FALSE,C908:E908),BD_Perc!$A:$P,16,FALSE),"Ok P50"),
     "Ok P30/70 ó Híbrido/Eléctrico")</f>
        <v>Ok P30/70 ó Híbrido/Eléctrico</v>
      </c>
      <c r="DJ908" s="279" t="str">
        <f t="shared" si="85"/>
        <v>Otros Tipos de Vehículos_Camión_Cabina Sencilla</v>
      </c>
      <c r="DK908" s="331">
        <f t="shared" si="89"/>
        <v>207460000</v>
      </c>
      <c r="DL908" s="326"/>
    </row>
    <row r="909" spans="1:116" ht="51">
      <c r="A909" s="28">
        <v>904</v>
      </c>
      <c r="B909" s="29" t="s">
        <v>104</v>
      </c>
      <c r="C909" s="184" t="s">
        <v>4</v>
      </c>
      <c r="D909" s="29" t="s">
        <v>1112</v>
      </c>
      <c r="E909" s="42" t="s">
        <v>1113</v>
      </c>
      <c r="F909" s="42" t="s">
        <v>107</v>
      </c>
      <c r="G909" s="30" t="s">
        <v>1890</v>
      </c>
      <c r="H909" s="28" t="s">
        <v>109</v>
      </c>
      <c r="I909" s="28">
        <v>1611192</v>
      </c>
      <c r="J909" s="28" t="s">
        <v>1891</v>
      </c>
      <c r="K909" s="31" t="s">
        <v>107</v>
      </c>
      <c r="L909" s="28">
        <v>210</v>
      </c>
      <c r="M909" s="28" t="s">
        <v>107</v>
      </c>
      <c r="N909" s="34">
        <v>270600000</v>
      </c>
      <c r="O909" s="34">
        <f>+IFERROR(VLOOKUP(I909,Precio_Fasecolda!A:C,3,FALSE),IFERROR(VLOOKUP(I909,Precio_Fasecolda!B:C,2,FALSE),N909))</f>
        <v>270600000</v>
      </c>
      <c r="P909" s="34">
        <f t="shared" si="86"/>
        <v>0</v>
      </c>
      <c r="Q909" s="28" t="s">
        <v>107</v>
      </c>
      <c r="R909" s="28" t="s">
        <v>2415</v>
      </c>
      <c r="S909" s="28" t="s">
        <v>360</v>
      </c>
      <c r="T909" s="33" t="s">
        <v>843</v>
      </c>
      <c r="U909" s="28">
        <v>10400</v>
      </c>
      <c r="V909" s="28">
        <v>3908</v>
      </c>
      <c r="W909" s="69">
        <v>6892</v>
      </c>
      <c r="X909" s="56" t="s">
        <v>1125</v>
      </c>
      <c r="Y909" s="28" t="str">
        <f t="shared" si="87"/>
        <v>N.A.</v>
      </c>
      <c r="Z909" s="292">
        <f t="shared" si="84"/>
        <v>248952000</v>
      </c>
      <c r="AA909" s="28" cm="1">
        <f t="array" aca="1" ref="AA909" ca="1">_xlfn.IFS(DK909&lt;$DK$4,1,AND(DK909&gt;=$DK$4,DK909&lt;=$AA$4),2,DK909&gt;$AA$4,3)</f>
        <v>3</v>
      </c>
      <c r="AB909" s="28">
        <v>0</v>
      </c>
      <c r="AC909" s="28" cm="1">
        <f t="array" aca="1" ref="AC909" ca="1">IF(AB909="PERCENTIL 30","",_xlfn.IFS(DK909&lt;$AC$4,1,DK909&gt;$AC$4,2))</f>
        <v>2</v>
      </c>
      <c r="AD909" s="28" t="str">
        <f>+IFERROR(VLOOKUP(_xlfn.TEXTJOIN("_", FALSE, C909:E909), BD_Perc!$A:$O, 15, FALSE),"Segmentación no encontrada o vehículo inactivo")</f>
        <v>PERCENTIL 30-70</v>
      </c>
      <c r="AE909" s="28" t="str" cm="1">
        <f t="array" ref="AE909">_xlfn.IFS(
    AD909 = "PERCENTIL 50",
    _xlfn.IFS(
        BD!DK909 &lt; VLOOKUP(_xlfn.TEXTJOIN("_", FALSE, C909:E909), BD_Perc!$A:$O, 11, FALSE), "Intervalo de precio 1",
        BD!DK909 &gt;= VLOOKUP(_xlfn.TEXTJOIN("_", FALSE, C909:E909), BD_Perc!$A:$O, 11, FALSE), "Intervalo de precio 2"
    ),
    AD909 = "PERCENTIL 30-70",
    _xlfn.IFS(
        BD!DK909 &lt; VLOOKUP(_xlfn.TEXTJOIN("_", FALSE, C909:E909), BD_Perc!$A:$O, 6, FALSE), "Intervalo de precio 1",
        BD!DK909 &lt; VLOOKUP(_xlfn.TEXTJOIN("_", FALSE, C909:E909), BD_Perc!$A:$O, 7, FALSE), "Intervalo de precio 2",
        BD!DK909 &gt;= VLOOKUP(_xlfn.TEXTJOIN("_", FALSE, C909:E909), BD_Perc!$A:$O, 7, FALSE), "Intervalo de precio 3"
    ),
    AD909="Segmentación no encontrada o vehículo inactivo","Segmentación no encontrada o vehículo inactivo"
)</f>
        <v>Intervalo de precio 3</v>
      </c>
      <c r="AF909" s="57" t="s">
        <v>2414</v>
      </c>
      <c r="AG909" s="35" t="b">
        <f t="shared" si="88"/>
        <v>1</v>
      </c>
      <c r="AH909" s="320">
        <v>0.08</v>
      </c>
      <c r="AI909" s="320">
        <v>0.08</v>
      </c>
      <c r="AJ909" s="320">
        <v>0.08</v>
      </c>
      <c r="AK909" s="320">
        <v>0.08</v>
      </c>
      <c r="AL909" s="320">
        <v>0.09</v>
      </c>
      <c r="AM909" s="320">
        <v>0.1</v>
      </c>
      <c r="AN909" s="28" t="s">
        <v>113</v>
      </c>
      <c r="AO909" s="28" t="s">
        <v>113</v>
      </c>
      <c r="AP909" s="28" t="s">
        <v>113</v>
      </c>
      <c r="AQ909" s="45">
        <v>1</v>
      </c>
      <c r="AR909" s="38" t="s">
        <v>107</v>
      </c>
      <c r="AS909" s="38">
        <v>535272</v>
      </c>
      <c r="AT909" s="38">
        <v>764674</v>
      </c>
      <c r="AU909" s="38">
        <v>7712782</v>
      </c>
      <c r="AV909" s="38" t="s">
        <v>107</v>
      </c>
      <c r="AW909" s="38">
        <v>12124379</v>
      </c>
      <c r="AX909" s="38">
        <v>527502</v>
      </c>
      <c r="AY909" s="38">
        <v>1338179</v>
      </c>
      <c r="AZ909" s="38">
        <v>128475</v>
      </c>
      <c r="BA909" s="38">
        <v>1508493</v>
      </c>
      <c r="BB909" s="38">
        <v>44142554</v>
      </c>
      <c r="BC909" s="38">
        <v>52627575</v>
      </c>
      <c r="BD909" s="38" t="s">
        <v>107</v>
      </c>
      <c r="BE909" s="38" t="s">
        <v>107</v>
      </c>
      <c r="BF909" s="38" t="s">
        <v>107</v>
      </c>
      <c r="BG909" s="38" t="s">
        <v>107</v>
      </c>
      <c r="BH909" s="38" t="s">
        <v>107</v>
      </c>
      <c r="BI909" s="38">
        <v>2891625</v>
      </c>
      <c r="BJ909" s="38">
        <v>4089166</v>
      </c>
      <c r="BK909" s="38">
        <v>1368593</v>
      </c>
      <c r="BL909" s="38">
        <v>1533438</v>
      </c>
      <c r="BM909" s="38">
        <v>173454</v>
      </c>
      <c r="BN909" s="38">
        <v>2116818</v>
      </c>
      <c r="BO909" s="38" t="s">
        <v>107</v>
      </c>
      <c r="BP909" s="38">
        <v>5649184</v>
      </c>
      <c r="BQ909" s="38">
        <v>130091</v>
      </c>
      <c r="BR909" s="38">
        <v>2318558</v>
      </c>
      <c r="BS909" s="38" t="s">
        <v>107</v>
      </c>
      <c r="BT909" s="38" t="s">
        <v>107</v>
      </c>
      <c r="BU909" s="38" t="s">
        <v>107</v>
      </c>
      <c r="BV909" s="38">
        <v>4702542</v>
      </c>
      <c r="BW909" s="38">
        <v>7892091</v>
      </c>
      <c r="BX909" s="38">
        <v>130091</v>
      </c>
      <c r="BY909" s="38">
        <v>7119116</v>
      </c>
      <c r="BZ909" s="38">
        <v>13710260</v>
      </c>
      <c r="CA909" s="38">
        <v>8181503</v>
      </c>
      <c r="CB909" s="38">
        <v>2024137</v>
      </c>
      <c r="CC909" s="330" t="s">
        <v>107</v>
      </c>
      <c r="CD909" s="38" t="s">
        <v>107</v>
      </c>
      <c r="CE909" s="38" t="s">
        <v>107</v>
      </c>
      <c r="CF909" s="38" t="s">
        <v>107</v>
      </c>
      <c r="CG909" s="38" t="s">
        <v>107</v>
      </c>
      <c r="CH909" s="28" t="s">
        <v>107</v>
      </c>
      <c r="CI909" s="28" t="s">
        <v>107</v>
      </c>
      <c r="CJ909" s="28" t="s">
        <v>107</v>
      </c>
      <c r="CK909" s="28" t="s">
        <v>107</v>
      </c>
      <c r="CL909" s="28" t="s">
        <v>107</v>
      </c>
      <c r="CM909" s="28" t="s">
        <v>107</v>
      </c>
      <c r="CN909" s="28" t="s">
        <v>107</v>
      </c>
      <c r="CO909" s="42" t="s">
        <v>107</v>
      </c>
      <c r="CP909" s="28" t="s">
        <v>107</v>
      </c>
      <c r="CQ909" s="28" t="s">
        <v>107</v>
      </c>
      <c r="CR909" s="28" t="s">
        <v>107</v>
      </c>
      <c r="CS909" s="28" t="s">
        <v>107</v>
      </c>
      <c r="CT909" s="28" t="s">
        <v>107</v>
      </c>
      <c r="CU909" s="28" t="s">
        <v>107</v>
      </c>
      <c r="CV909" s="183" t="s">
        <v>114</v>
      </c>
      <c r="CW909" s="183" t="s">
        <v>114</v>
      </c>
      <c r="CX909" s="183" t="s">
        <v>114</v>
      </c>
      <c r="CY909" s="183" t="s">
        <v>114</v>
      </c>
      <c r="CZ909" s="183" t="s">
        <v>114</v>
      </c>
      <c r="DA909" s="183" t="s">
        <v>114</v>
      </c>
      <c r="DB909" s="29"/>
      <c r="DC909" s="29"/>
      <c r="DD909" s="332">
        <v>27229972</v>
      </c>
      <c r="DE909" s="43">
        <v>1</v>
      </c>
      <c r="DF909" s="390">
        <v>1</v>
      </c>
      <c r="DG909" s="310"/>
      <c r="DI909" s="279" t="str" cm="1">
        <f t="array" ref="DI909">+IF(AND(C909&lt;&gt;"Vehículos Eléctricos",C909&lt;&gt;"Vehículos Híbridos",AD909="PERCENTIL 50"),
     IF(VLOOKUP(_xlfn.TEXTJOIN("_",FALSE,C909:E909),BD_Perc!$A:$P,_xlfn.IFS(BD!AE909="Intervalo de precio 1",12,BD!AE909="Intervalo de precio 2",13),FALSE)&lt;=1,
     VLOOKUP(_xlfn.TEXTJOIN("_",FALSE,C909:E909),BD_Perc!$A:$P,16,FALSE),"Ok P50"),
     "Ok P30/70 ó Híbrido/Eléctrico")</f>
        <v>Ok P30/70 ó Híbrido/Eléctrico</v>
      </c>
      <c r="DJ909" s="279" t="str">
        <f t="shared" si="85"/>
        <v>Otros Tipos de Vehículos_Camión_Cabina Sencilla</v>
      </c>
      <c r="DK909" s="331">
        <f t="shared" si="89"/>
        <v>248952000</v>
      </c>
      <c r="DL909" s="326"/>
    </row>
    <row r="910" spans="1:116" ht="38.25">
      <c r="A910" s="28">
        <v>905</v>
      </c>
      <c r="B910" s="29" t="s">
        <v>104</v>
      </c>
      <c r="C910" s="184" t="s">
        <v>4</v>
      </c>
      <c r="D910" s="29" t="s">
        <v>1112</v>
      </c>
      <c r="E910" s="42" t="s">
        <v>1113</v>
      </c>
      <c r="F910" s="42" t="s">
        <v>107</v>
      </c>
      <c r="G910" s="30" t="s">
        <v>1892</v>
      </c>
      <c r="H910" s="28" t="s">
        <v>109</v>
      </c>
      <c r="I910" s="28">
        <v>1611200</v>
      </c>
      <c r="J910" s="28" t="s">
        <v>1893</v>
      </c>
      <c r="K910" s="31" t="s">
        <v>107</v>
      </c>
      <c r="L910" s="56">
        <v>275</v>
      </c>
      <c r="M910" s="28" t="s">
        <v>107</v>
      </c>
      <c r="N910" s="34">
        <v>394100000</v>
      </c>
      <c r="O910" s="34">
        <f>+IFERROR(VLOOKUP(I910,Precio_Fasecolda!A:C,3,FALSE),IFERROR(VLOOKUP(I910,Precio_Fasecolda!B:C,2,FALSE),N910))</f>
        <v>394100000</v>
      </c>
      <c r="P910" s="34">
        <f t="shared" si="86"/>
        <v>0</v>
      </c>
      <c r="Q910" s="28" t="s">
        <v>107</v>
      </c>
      <c r="R910" s="28" t="s">
        <v>2415</v>
      </c>
      <c r="S910" s="28" t="s">
        <v>360</v>
      </c>
      <c r="T910" s="33" t="s">
        <v>843</v>
      </c>
      <c r="U910" s="28">
        <v>17000</v>
      </c>
      <c r="V910" s="28">
        <v>5994</v>
      </c>
      <c r="W910" s="69">
        <v>11006</v>
      </c>
      <c r="X910" s="56" t="s">
        <v>1125</v>
      </c>
      <c r="Y910" s="28" t="str">
        <f t="shared" si="87"/>
        <v>N.A.</v>
      </c>
      <c r="Z910" s="292">
        <f t="shared" si="84"/>
        <v>370454000</v>
      </c>
      <c r="AA910" s="28" cm="1">
        <f t="array" aca="1" ref="AA910" ca="1">_xlfn.IFS(DK910&lt;$DK$4,1,AND(DK910&gt;=$DK$4,DK910&lt;=$AA$4),2,DK910&gt;$AA$4,3)</f>
        <v>3</v>
      </c>
      <c r="AB910" s="28">
        <v>0</v>
      </c>
      <c r="AC910" s="28" cm="1">
        <f t="array" aca="1" ref="AC910" ca="1">IF(AB910="PERCENTIL 30","",_xlfn.IFS(DK910&lt;$AC$4,1,DK910&gt;$AC$4,2))</f>
        <v>2</v>
      </c>
      <c r="AD910" s="28" t="str">
        <f>+IFERROR(VLOOKUP(_xlfn.TEXTJOIN("_", FALSE, C910:E910), BD_Perc!$A:$O, 15, FALSE),"Segmentación no encontrada o vehículo inactivo")</f>
        <v>PERCENTIL 30-70</v>
      </c>
      <c r="AE910" s="28" t="str" cm="1">
        <f t="array" ref="AE910">_xlfn.IFS(
    AD910 = "PERCENTIL 50",
    _xlfn.IFS(
        BD!DK910 &lt; VLOOKUP(_xlfn.TEXTJOIN("_", FALSE, C910:E910), BD_Perc!$A:$O, 11, FALSE), "Intervalo de precio 1",
        BD!DK910 &gt;= VLOOKUP(_xlfn.TEXTJOIN("_", FALSE, C910:E910), BD_Perc!$A:$O, 11, FALSE), "Intervalo de precio 2"
    ),
    AD910 = "PERCENTIL 30-70",
    _xlfn.IFS(
        BD!DK910 &lt; VLOOKUP(_xlfn.TEXTJOIN("_", FALSE, C910:E910), BD_Perc!$A:$O, 6, FALSE), "Intervalo de precio 1",
        BD!DK910 &lt; VLOOKUP(_xlfn.TEXTJOIN("_", FALSE, C910:E910), BD_Perc!$A:$O, 7, FALSE), "Intervalo de precio 2",
        BD!DK910 &gt;= VLOOKUP(_xlfn.TEXTJOIN("_", FALSE, C910:E910), BD_Perc!$A:$O, 7, FALSE), "Intervalo de precio 3"
    ),
    AD910="Segmentación no encontrada o vehículo inactivo","Segmentación no encontrada o vehículo inactivo"
)</f>
        <v>Intervalo de precio 3</v>
      </c>
      <c r="AF910" s="57" t="s">
        <v>2414</v>
      </c>
      <c r="AG910" s="35" t="b">
        <f t="shared" si="88"/>
        <v>1</v>
      </c>
      <c r="AH910" s="206">
        <v>0.06</v>
      </c>
      <c r="AI910" s="206">
        <v>0.06</v>
      </c>
      <c r="AJ910" s="206">
        <v>0.06</v>
      </c>
      <c r="AK910" s="206">
        <v>0.06</v>
      </c>
      <c r="AL910" s="206">
        <v>7.0000000000000007E-2</v>
      </c>
      <c r="AM910" s="206">
        <v>0.08</v>
      </c>
      <c r="AN910" s="28" t="s">
        <v>113</v>
      </c>
      <c r="AO910" s="28" t="s">
        <v>113</v>
      </c>
      <c r="AP910" s="28" t="s">
        <v>113</v>
      </c>
      <c r="AQ910" s="37">
        <v>1</v>
      </c>
      <c r="AR910" s="38" t="s">
        <v>107</v>
      </c>
      <c r="AS910" s="38">
        <v>535272</v>
      </c>
      <c r="AT910" s="38">
        <v>764674</v>
      </c>
      <c r="AU910" s="38">
        <v>7712782</v>
      </c>
      <c r="AV910" s="38" t="s">
        <v>107</v>
      </c>
      <c r="AW910" s="38">
        <v>12124379</v>
      </c>
      <c r="AX910" s="38">
        <v>527502</v>
      </c>
      <c r="AY910" s="38">
        <v>1338179</v>
      </c>
      <c r="AZ910" s="38">
        <v>128475</v>
      </c>
      <c r="BA910" s="38">
        <v>1508493</v>
      </c>
      <c r="BB910" s="38">
        <v>51380379</v>
      </c>
      <c r="BC910" s="38">
        <v>57575467</v>
      </c>
      <c r="BD910" s="38" t="s">
        <v>107</v>
      </c>
      <c r="BE910" s="38" t="s">
        <v>107</v>
      </c>
      <c r="BF910" s="38" t="s">
        <v>107</v>
      </c>
      <c r="BG910" s="38" t="s">
        <v>107</v>
      </c>
      <c r="BH910" s="38" t="s">
        <v>107</v>
      </c>
      <c r="BI910" s="38">
        <v>2891625</v>
      </c>
      <c r="BJ910" s="38">
        <v>4089166</v>
      </c>
      <c r="BK910" s="38">
        <v>1368593</v>
      </c>
      <c r="BL910" s="38">
        <v>1533438</v>
      </c>
      <c r="BM910" s="38">
        <v>173454</v>
      </c>
      <c r="BN910" s="38">
        <v>2116818</v>
      </c>
      <c r="BO910" s="38" t="s">
        <v>107</v>
      </c>
      <c r="BP910" s="38">
        <v>5649184</v>
      </c>
      <c r="BQ910" s="38">
        <v>130091</v>
      </c>
      <c r="BR910" s="38">
        <v>2318558</v>
      </c>
      <c r="BS910" s="38" t="s">
        <v>107</v>
      </c>
      <c r="BT910" s="38" t="s">
        <v>107</v>
      </c>
      <c r="BU910" s="38" t="s">
        <v>107</v>
      </c>
      <c r="BV910" s="38">
        <v>4702542</v>
      </c>
      <c r="BW910" s="38">
        <v>7892091</v>
      </c>
      <c r="BX910" s="38">
        <v>130091</v>
      </c>
      <c r="BY910" s="38">
        <v>7119116</v>
      </c>
      <c r="BZ910" s="38">
        <v>13710260</v>
      </c>
      <c r="CA910" s="38">
        <v>8181503</v>
      </c>
      <c r="CB910" s="38">
        <v>2024137</v>
      </c>
      <c r="CC910" s="330" t="s">
        <v>107</v>
      </c>
      <c r="CD910" s="38" t="s">
        <v>107</v>
      </c>
      <c r="CE910" s="38" t="s">
        <v>107</v>
      </c>
      <c r="CF910" s="38" t="s">
        <v>107</v>
      </c>
      <c r="CG910" s="38" t="s">
        <v>107</v>
      </c>
      <c r="CH910" s="28" t="s">
        <v>107</v>
      </c>
      <c r="CI910" s="28" t="s">
        <v>107</v>
      </c>
      <c r="CJ910" s="28" t="s">
        <v>107</v>
      </c>
      <c r="CK910" s="28" t="s">
        <v>107</v>
      </c>
      <c r="CL910" s="28" t="s">
        <v>107</v>
      </c>
      <c r="CM910" s="28" t="s">
        <v>107</v>
      </c>
      <c r="CN910" s="28" t="s">
        <v>107</v>
      </c>
      <c r="CO910" s="42" t="s">
        <v>107</v>
      </c>
      <c r="CP910" s="28" t="s">
        <v>107</v>
      </c>
      <c r="CQ910" s="28" t="s">
        <v>107</v>
      </c>
      <c r="CR910" s="28" t="s">
        <v>107</v>
      </c>
      <c r="CS910" s="28" t="s">
        <v>107</v>
      </c>
      <c r="CT910" s="28" t="s">
        <v>107</v>
      </c>
      <c r="CU910" s="28" t="s">
        <v>107</v>
      </c>
      <c r="CV910" s="183" t="s">
        <v>114</v>
      </c>
      <c r="CW910" s="183" t="s">
        <v>114</v>
      </c>
      <c r="CX910" s="183" t="s">
        <v>114</v>
      </c>
      <c r="CY910" s="183" t="s">
        <v>114</v>
      </c>
      <c r="CZ910" s="183" t="s">
        <v>114</v>
      </c>
      <c r="DA910" s="183" t="s">
        <v>114</v>
      </c>
      <c r="DB910" s="29"/>
      <c r="DC910" s="29"/>
      <c r="DD910" s="332">
        <v>32698271</v>
      </c>
      <c r="DE910" s="43">
        <v>1</v>
      </c>
      <c r="DF910" s="390">
        <v>1</v>
      </c>
      <c r="DG910" s="310"/>
      <c r="DI910" s="279" t="str" cm="1">
        <f t="array" ref="DI910">+IF(AND(C910&lt;&gt;"Vehículos Eléctricos",C910&lt;&gt;"Vehículos Híbridos",AD910="PERCENTIL 50"),
     IF(VLOOKUP(_xlfn.TEXTJOIN("_",FALSE,C910:E910),BD_Perc!$A:$P,_xlfn.IFS(BD!AE910="Intervalo de precio 1",12,BD!AE910="Intervalo de precio 2",13),FALSE)&lt;=1,
     VLOOKUP(_xlfn.TEXTJOIN("_",FALSE,C910:E910),BD_Perc!$A:$P,16,FALSE),"Ok P50"),
     "Ok P30/70 ó Híbrido/Eléctrico")</f>
        <v>Ok P30/70 ó Híbrido/Eléctrico</v>
      </c>
      <c r="DJ910" s="279" t="str">
        <f t="shared" si="85"/>
        <v>Otros Tipos de Vehículos_Camión_Cabina Sencilla</v>
      </c>
      <c r="DK910" s="331">
        <f t="shared" si="89"/>
        <v>370454000</v>
      </c>
      <c r="DL910" s="326"/>
    </row>
    <row r="911" spans="1:116" ht="38.25">
      <c r="A911" s="28">
        <v>906</v>
      </c>
      <c r="B911" s="29" t="s">
        <v>104</v>
      </c>
      <c r="C911" s="184" t="s">
        <v>4</v>
      </c>
      <c r="D911" s="29" t="s">
        <v>1112</v>
      </c>
      <c r="E911" s="42" t="s">
        <v>1113</v>
      </c>
      <c r="F911" s="42" t="s">
        <v>107</v>
      </c>
      <c r="G911" s="30" t="s">
        <v>1894</v>
      </c>
      <c r="H911" s="28" t="s">
        <v>109</v>
      </c>
      <c r="I911" s="28">
        <v>1611197</v>
      </c>
      <c r="J911" s="28" t="s">
        <v>1895</v>
      </c>
      <c r="K911" s="31" t="s">
        <v>107</v>
      </c>
      <c r="L911" s="56">
        <v>275</v>
      </c>
      <c r="M911" s="28" t="s">
        <v>107</v>
      </c>
      <c r="N911" s="34">
        <v>478400000</v>
      </c>
      <c r="O911" s="34">
        <f>+IFERROR(VLOOKUP(I911,Precio_Fasecolda!A:C,3,FALSE),IFERROR(VLOOKUP(I911,Precio_Fasecolda!B:C,2,FALSE),N911))</f>
        <v>478400000</v>
      </c>
      <c r="P911" s="34">
        <f t="shared" si="86"/>
        <v>0</v>
      </c>
      <c r="Q911" s="28" t="s">
        <v>107</v>
      </c>
      <c r="R911" s="28" t="s">
        <v>2415</v>
      </c>
      <c r="S911" s="28" t="s">
        <v>360</v>
      </c>
      <c r="T911" s="33" t="s">
        <v>1129</v>
      </c>
      <c r="U911" s="28">
        <v>26500</v>
      </c>
      <c r="V911" s="28">
        <v>7778</v>
      </c>
      <c r="W911" s="69">
        <v>18722</v>
      </c>
      <c r="X911" s="56" t="s">
        <v>1125</v>
      </c>
      <c r="Y911" s="28" t="str">
        <f t="shared" si="87"/>
        <v>N.A.</v>
      </c>
      <c r="Z911" s="292">
        <f t="shared" si="84"/>
        <v>444912000</v>
      </c>
      <c r="AA911" s="28" cm="1">
        <f t="array" aca="1" ref="AA911" ca="1">_xlfn.IFS(DK911&lt;$DK$4,1,AND(DK911&gt;=$DK$4,DK911&lt;=$AA$4),2,DK911&gt;$AA$4,3)</f>
        <v>3</v>
      </c>
      <c r="AB911" s="28">
        <v>0</v>
      </c>
      <c r="AC911" s="28" cm="1">
        <f t="array" aca="1" ref="AC911" ca="1">IF(AB911="PERCENTIL 30","",_xlfn.IFS(DK911&lt;$AC$4,1,DK911&gt;$AC$4,2))</f>
        <v>2</v>
      </c>
      <c r="AD911" s="28" t="str">
        <f>+IFERROR(VLOOKUP(_xlfn.TEXTJOIN("_", FALSE, C911:E911), BD_Perc!$A:$O, 15, FALSE),"Segmentación no encontrada o vehículo inactivo")</f>
        <v>PERCENTIL 30-70</v>
      </c>
      <c r="AE911" s="28" t="str" cm="1">
        <f t="array" ref="AE911">_xlfn.IFS(
    AD911 = "PERCENTIL 50",
    _xlfn.IFS(
        BD!DK911 &lt; VLOOKUP(_xlfn.TEXTJOIN("_", FALSE, C911:E911), BD_Perc!$A:$O, 11, FALSE), "Intervalo de precio 1",
        BD!DK911 &gt;= VLOOKUP(_xlfn.TEXTJOIN("_", FALSE, C911:E911), BD_Perc!$A:$O, 11, FALSE), "Intervalo de precio 2"
    ),
    AD911 = "PERCENTIL 30-70",
    _xlfn.IFS(
        BD!DK911 &lt; VLOOKUP(_xlfn.TEXTJOIN("_", FALSE, C911:E911), BD_Perc!$A:$O, 6, FALSE), "Intervalo de precio 1",
        BD!DK911 &lt; VLOOKUP(_xlfn.TEXTJOIN("_", FALSE, C911:E911), BD_Perc!$A:$O, 7, FALSE), "Intervalo de precio 2",
        BD!DK911 &gt;= VLOOKUP(_xlfn.TEXTJOIN("_", FALSE, C911:E911), BD_Perc!$A:$O, 7, FALSE), "Intervalo de precio 3"
    ),
    AD911="Segmentación no encontrada o vehículo inactivo","Segmentación no encontrada o vehículo inactivo"
)</f>
        <v>Intervalo de precio 3</v>
      </c>
      <c r="AF911" s="57" t="s">
        <v>2414</v>
      </c>
      <c r="AG911" s="35" t="b">
        <f t="shared" si="88"/>
        <v>1</v>
      </c>
      <c r="AH911" s="206">
        <v>7.0000000000000007E-2</v>
      </c>
      <c r="AI911" s="206">
        <v>7.0000000000000007E-2</v>
      </c>
      <c r="AJ911" s="206">
        <v>7.0000000000000007E-2</v>
      </c>
      <c r="AK911" s="206">
        <v>7.0000000000000007E-2</v>
      </c>
      <c r="AL911" s="206">
        <v>0.08</v>
      </c>
      <c r="AM911" s="206">
        <v>0.09</v>
      </c>
      <c r="AN911" s="28" t="s">
        <v>113</v>
      </c>
      <c r="AO911" s="28" t="s">
        <v>113</v>
      </c>
      <c r="AP911" s="28" t="s">
        <v>113</v>
      </c>
      <c r="AQ911" s="37">
        <v>1</v>
      </c>
      <c r="AR911" s="38" t="s">
        <v>107</v>
      </c>
      <c r="AS911" s="38">
        <v>535272</v>
      </c>
      <c r="AT911" s="38">
        <v>764674</v>
      </c>
      <c r="AU911" s="38">
        <v>7712782</v>
      </c>
      <c r="AV911" s="38" t="s">
        <v>107</v>
      </c>
      <c r="AW911" s="38">
        <v>12124379</v>
      </c>
      <c r="AX911" s="38">
        <v>527502</v>
      </c>
      <c r="AY911" s="38">
        <v>1338179</v>
      </c>
      <c r="AZ911" s="38">
        <v>128475</v>
      </c>
      <c r="BA911" s="38">
        <v>1508493</v>
      </c>
      <c r="BB911" s="38">
        <v>52443563</v>
      </c>
      <c r="BC911" s="38">
        <v>58822663</v>
      </c>
      <c r="BD911" s="38" t="s">
        <v>107</v>
      </c>
      <c r="BE911" s="38" t="s">
        <v>107</v>
      </c>
      <c r="BF911" s="38" t="s">
        <v>107</v>
      </c>
      <c r="BG911" s="38" t="s">
        <v>107</v>
      </c>
      <c r="BH911" s="38" t="s">
        <v>107</v>
      </c>
      <c r="BI911" s="38">
        <v>2891625</v>
      </c>
      <c r="BJ911" s="38">
        <v>4089166</v>
      </c>
      <c r="BK911" s="38">
        <v>1368593</v>
      </c>
      <c r="BL911" s="38">
        <v>1533438</v>
      </c>
      <c r="BM911" s="38">
        <v>173454</v>
      </c>
      <c r="BN911" s="38">
        <v>2116818</v>
      </c>
      <c r="BO911" s="38" t="s">
        <v>107</v>
      </c>
      <c r="BP911" s="38">
        <v>5649184</v>
      </c>
      <c r="BQ911" s="38">
        <v>130091</v>
      </c>
      <c r="BR911" s="38">
        <v>2318558</v>
      </c>
      <c r="BS911" s="38" t="s">
        <v>107</v>
      </c>
      <c r="BT911" s="38" t="s">
        <v>107</v>
      </c>
      <c r="BU911" s="38" t="s">
        <v>107</v>
      </c>
      <c r="BV911" s="38">
        <v>4702542</v>
      </c>
      <c r="BW911" s="38">
        <v>7892091</v>
      </c>
      <c r="BX911" s="38">
        <v>130091</v>
      </c>
      <c r="BY911" s="38">
        <v>7119116</v>
      </c>
      <c r="BZ911" s="38">
        <v>13710260</v>
      </c>
      <c r="CA911" s="38">
        <v>8181503</v>
      </c>
      <c r="CB911" s="38">
        <v>2024137</v>
      </c>
      <c r="CC911" s="330" t="s">
        <v>107</v>
      </c>
      <c r="CD911" s="38" t="s">
        <v>107</v>
      </c>
      <c r="CE911" s="38" t="s">
        <v>107</v>
      </c>
      <c r="CF911" s="38" t="s">
        <v>107</v>
      </c>
      <c r="CG911" s="38" t="s">
        <v>107</v>
      </c>
      <c r="CH911" s="28" t="s">
        <v>107</v>
      </c>
      <c r="CI911" s="28" t="s">
        <v>107</v>
      </c>
      <c r="CJ911" s="28" t="s">
        <v>107</v>
      </c>
      <c r="CK911" s="28" t="s">
        <v>107</v>
      </c>
      <c r="CL911" s="28" t="s">
        <v>107</v>
      </c>
      <c r="CM911" s="28" t="s">
        <v>107</v>
      </c>
      <c r="CN911" s="28" t="s">
        <v>107</v>
      </c>
      <c r="CO911" s="42" t="s">
        <v>107</v>
      </c>
      <c r="CP911" s="28" t="s">
        <v>107</v>
      </c>
      <c r="CQ911" s="28" t="s">
        <v>107</v>
      </c>
      <c r="CR911" s="28" t="s">
        <v>107</v>
      </c>
      <c r="CS911" s="28" t="s">
        <v>107</v>
      </c>
      <c r="CT911" s="28" t="s">
        <v>107</v>
      </c>
      <c r="CU911" s="28" t="s">
        <v>107</v>
      </c>
      <c r="CV911" s="183" t="s">
        <v>114</v>
      </c>
      <c r="CW911" s="183" t="s">
        <v>114</v>
      </c>
      <c r="CX911" s="183" t="s">
        <v>114</v>
      </c>
      <c r="CY911" s="183" t="s">
        <v>114</v>
      </c>
      <c r="CZ911" s="183" t="s">
        <v>114</v>
      </c>
      <c r="DA911" s="183" t="s">
        <v>114</v>
      </c>
      <c r="DB911" s="29"/>
      <c r="DC911" s="29"/>
      <c r="DD911" s="332">
        <v>33418437</v>
      </c>
      <c r="DE911" s="43">
        <v>1</v>
      </c>
      <c r="DF911" s="390">
        <v>1</v>
      </c>
      <c r="DG911" s="310"/>
      <c r="DI911" s="279" t="str" cm="1">
        <f t="array" ref="DI911">+IF(AND(C911&lt;&gt;"Vehículos Eléctricos",C911&lt;&gt;"Vehículos Híbridos",AD911="PERCENTIL 50"),
     IF(VLOOKUP(_xlfn.TEXTJOIN("_",FALSE,C911:E911),BD_Perc!$A:$P,_xlfn.IFS(BD!AE911="Intervalo de precio 1",12,BD!AE911="Intervalo de precio 2",13),FALSE)&lt;=1,
     VLOOKUP(_xlfn.TEXTJOIN("_",FALSE,C911:E911),BD_Perc!$A:$P,16,FALSE),"Ok P50"),
     "Ok P30/70 ó Híbrido/Eléctrico")</f>
        <v>Ok P30/70 ó Híbrido/Eléctrico</v>
      </c>
      <c r="DJ911" s="279" t="str">
        <f t="shared" si="85"/>
        <v>Otros Tipos de Vehículos_Camión_Cabina Sencilla</v>
      </c>
      <c r="DK911" s="331">
        <f t="shared" si="89"/>
        <v>444912000</v>
      </c>
      <c r="DL911" s="326"/>
    </row>
    <row r="912" spans="1:116" ht="51">
      <c r="A912" s="28">
        <v>907</v>
      </c>
      <c r="B912" s="29" t="s">
        <v>104</v>
      </c>
      <c r="C912" s="184" t="s">
        <v>4</v>
      </c>
      <c r="D912" s="29" t="s">
        <v>1112</v>
      </c>
      <c r="E912" s="42" t="s">
        <v>1113</v>
      </c>
      <c r="F912" s="42" t="s">
        <v>107</v>
      </c>
      <c r="G912" s="30" t="s">
        <v>1896</v>
      </c>
      <c r="H912" s="28" t="s">
        <v>109</v>
      </c>
      <c r="I912" s="28">
        <v>1611205</v>
      </c>
      <c r="J912" s="28" t="s">
        <v>1897</v>
      </c>
      <c r="K912" s="31" t="s">
        <v>107</v>
      </c>
      <c r="L912" s="28">
        <v>175</v>
      </c>
      <c r="M912" s="28" t="s">
        <v>107</v>
      </c>
      <c r="N912" s="34">
        <v>192400000</v>
      </c>
      <c r="O912" s="34">
        <f>+IFERROR(VLOOKUP(I912,Precio_Fasecolda!A:C,3,FALSE),IFERROR(VLOOKUP(I912,Precio_Fasecolda!B:C,2,FALSE),N912))</f>
        <v>192400000</v>
      </c>
      <c r="P912" s="34">
        <f t="shared" si="86"/>
        <v>0</v>
      </c>
      <c r="Q912" s="28" t="s">
        <v>107</v>
      </c>
      <c r="R912" s="28" t="s">
        <v>2415</v>
      </c>
      <c r="S912" s="28" t="s">
        <v>360</v>
      </c>
      <c r="T912" s="33" t="s">
        <v>843</v>
      </c>
      <c r="U912" s="28">
        <v>7800</v>
      </c>
      <c r="V912" s="28">
        <v>2605</v>
      </c>
      <c r="W912" s="69">
        <v>5195</v>
      </c>
      <c r="X912" s="56" t="s">
        <v>1116</v>
      </c>
      <c r="Y912" s="28" t="str">
        <f t="shared" si="87"/>
        <v>N.A.</v>
      </c>
      <c r="Z912" s="292">
        <f t="shared" si="84"/>
        <v>182780000</v>
      </c>
      <c r="AA912" s="28" cm="1">
        <f t="array" aca="1" ref="AA912" ca="1">_xlfn.IFS(DK912&lt;$DK$4,1,AND(DK912&gt;=$DK$4,DK912&lt;=$AA$4),2,DK912&gt;$AA$4,3)</f>
        <v>2</v>
      </c>
      <c r="AB912" s="28">
        <v>0</v>
      </c>
      <c r="AC912" s="28" cm="1">
        <f t="array" aca="1" ref="AC912" ca="1">IF(AB912="PERCENTIL 30","",_xlfn.IFS(DK912&lt;$AC$4,1,DK912&gt;$AC$4,2))</f>
        <v>2</v>
      </c>
      <c r="AD912" s="28" t="str">
        <f>+IFERROR(VLOOKUP(_xlfn.TEXTJOIN("_", FALSE, C912:E912), BD_Perc!$A:$O, 15, FALSE),"Segmentación no encontrada o vehículo inactivo")</f>
        <v>PERCENTIL 30-70</v>
      </c>
      <c r="AE912" s="28" t="str" cm="1">
        <f t="array" ref="AE912">_xlfn.IFS(
    AD912 = "PERCENTIL 50",
    _xlfn.IFS(
        BD!DK912 &lt; VLOOKUP(_xlfn.TEXTJOIN("_", FALSE, C912:E912), BD_Perc!$A:$O, 11, FALSE), "Intervalo de precio 1",
        BD!DK912 &gt;= VLOOKUP(_xlfn.TEXTJOIN("_", FALSE, C912:E912), BD_Perc!$A:$O, 11, FALSE), "Intervalo de precio 2"
    ),
    AD912 = "PERCENTIL 30-70",
    _xlfn.IFS(
        BD!DK912 &lt; VLOOKUP(_xlfn.TEXTJOIN("_", FALSE, C912:E912), BD_Perc!$A:$O, 6, FALSE), "Intervalo de precio 1",
        BD!DK912 &lt; VLOOKUP(_xlfn.TEXTJOIN("_", FALSE, C912:E912), BD_Perc!$A:$O, 7, FALSE), "Intervalo de precio 2",
        BD!DK912 &gt;= VLOOKUP(_xlfn.TEXTJOIN("_", FALSE, C912:E912), BD_Perc!$A:$O, 7, FALSE), "Intervalo de precio 3"
    ),
    AD912="Segmentación no encontrada o vehículo inactivo","Segmentación no encontrada o vehículo inactivo"
)</f>
        <v>Intervalo de precio 2</v>
      </c>
      <c r="AF912" s="57" t="s">
        <v>2413</v>
      </c>
      <c r="AG912" s="35" t="b">
        <f t="shared" si="88"/>
        <v>1</v>
      </c>
      <c r="AH912" s="320">
        <v>0.05</v>
      </c>
      <c r="AI912" s="320">
        <v>0.05</v>
      </c>
      <c r="AJ912" s="320">
        <v>0.05</v>
      </c>
      <c r="AK912" s="320">
        <v>0.05</v>
      </c>
      <c r="AL912" s="320">
        <v>0.06</v>
      </c>
      <c r="AM912" s="320">
        <v>7.0000000000000007E-2</v>
      </c>
      <c r="AN912" s="28" t="s">
        <v>113</v>
      </c>
      <c r="AO912" s="28" t="s">
        <v>113</v>
      </c>
      <c r="AP912" s="28" t="s">
        <v>113</v>
      </c>
      <c r="AQ912" s="45">
        <v>1</v>
      </c>
      <c r="AR912" s="38" t="s">
        <v>107</v>
      </c>
      <c r="AS912" s="38">
        <v>535272</v>
      </c>
      <c r="AT912" s="38">
        <v>764674</v>
      </c>
      <c r="AU912" s="38">
        <v>7712782</v>
      </c>
      <c r="AV912" s="38" t="s">
        <v>107</v>
      </c>
      <c r="AW912" s="38">
        <v>12124379</v>
      </c>
      <c r="AX912" s="38">
        <v>527502</v>
      </c>
      <c r="AY912" s="38">
        <v>1338179</v>
      </c>
      <c r="AZ912" s="38">
        <v>128475</v>
      </c>
      <c r="BA912" s="38">
        <v>1508493</v>
      </c>
      <c r="BB912" s="38">
        <v>30730087</v>
      </c>
      <c r="BC912" s="38">
        <v>30510847</v>
      </c>
      <c r="BD912" s="38" t="s">
        <v>107</v>
      </c>
      <c r="BE912" s="38" t="s">
        <v>107</v>
      </c>
      <c r="BF912" s="38" t="s">
        <v>107</v>
      </c>
      <c r="BG912" s="38" t="s">
        <v>107</v>
      </c>
      <c r="BH912" s="38" t="s">
        <v>107</v>
      </c>
      <c r="BI912" s="38">
        <v>2891625</v>
      </c>
      <c r="BJ912" s="38">
        <v>4089166</v>
      </c>
      <c r="BK912" s="38">
        <v>1368593</v>
      </c>
      <c r="BL912" s="38">
        <v>1533438</v>
      </c>
      <c r="BM912" s="38">
        <v>173454</v>
      </c>
      <c r="BN912" s="38">
        <v>2116818</v>
      </c>
      <c r="BO912" s="38" t="s">
        <v>107</v>
      </c>
      <c r="BP912" s="38">
        <v>5649184</v>
      </c>
      <c r="BQ912" s="38">
        <v>130091</v>
      </c>
      <c r="BR912" s="38">
        <v>2318558</v>
      </c>
      <c r="BS912" s="38" t="s">
        <v>107</v>
      </c>
      <c r="BT912" s="38" t="s">
        <v>107</v>
      </c>
      <c r="BU912" s="38" t="s">
        <v>107</v>
      </c>
      <c r="BV912" s="38">
        <v>2862417</v>
      </c>
      <c r="BW912" s="38">
        <v>7892091</v>
      </c>
      <c r="BX912" s="38">
        <v>130091</v>
      </c>
      <c r="BY912" s="38">
        <v>7119116</v>
      </c>
      <c r="BZ912" s="38">
        <v>16970553</v>
      </c>
      <c r="CA912" s="38">
        <v>8181503</v>
      </c>
      <c r="CB912" s="38">
        <v>2024137</v>
      </c>
      <c r="CC912" s="330" t="s">
        <v>107</v>
      </c>
      <c r="CD912" s="38" t="s">
        <v>107</v>
      </c>
      <c r="CE912" s="38" t="s">
        <v>107</v>
      </c>
      <c r="CF912" s="38" t="s">
        <v>107</v>
      </c>
      <c r="CG912" s="38" t="s">
        <v>107</v>
      </c>
      <c r="CH912" s="28" t="s">
        <v>107</v>
      </c>
      <c r="CI912" s="28" t="s">
        <v>107</v>
      </c>
      <c r="CJ912" s="28" t="s">
        <v>107</v>
      </c>
      <c r="CK912" s="28" t="s">
        <v>107</v>
      </c>
      <c r="CL912" s="28" t="s">
        <v>107</v>
      </c>
      <c r="CM912" s="28" t="s">
        <v>107</v>
      </c>
      <c r="CN912" s="28" t="s">
        <v>107</v>
      </c>
      <c r="CO912" s="42" t="s">
        <v>107</v>
      </c>
      <c r="CP912" s="28" t="s">
        <v>107</v>
      </c>
      <c r="CQ912" s="28" t="s">
        <v>107</v>
      </c>
      <c r="CR912" s="28" t="s">
        <v>107</v>
      </c>
      <c r="CS912" s="28" t="s">
        <v>107</v>
      </c>
      <c r="CT912" s="28" t="s">
        <v>107</v>
      </c>
      <c r="CU912" s="28" t="s">
        <v>107</v>
      </c>
      <c r="CV912" s="185" t="s">
        <v>114</v>
      </c>
      <c r="CW912" s="185" t="s">
        <v>114</v>
      </c>
      <c r="CX912" s="185" t="s">
        <v>113</v>
      </c>
      <c r="CY912" s="185" t="s">
        <v>114</v>
      </c>
      <c r="CZ912" s="185" t="s">
        <v>114</v>
      </c>
      <c r="DA912" s="185" t="s">
        <v>114</v>
      </c>
      <c r="DB912" s="29"/>
      <c r="DC912" s="29"/>
      <c r="DD912" s="332">
        <v>20231075</v>
      </c>
      <c r="DE912" s="43">
        <v>1</v>
      </c>
      <c r="DF912" s="390">
        <v>1</v>
      </c>
      <c r="DG912" s="310"/>
      <c r="DI912" s="279" t="str" cm="1">
        <f t="array" ref="DI912">+IF(AND(C912&lt;&gt;"Vehículos Eléctricos",C912&lt;&gt;"Vehículos Híbridos",AD912="PERCENTIL 50"),
     IF(VLOOKUP(_xlfn.TEXTJOIN("_",FALSE,C912:E912),BD_Perc!$A:$P,_xlfn.IFS(BD!AE912="Intervalo de precio 1",12,BD!AE912="Intervalo de precio 2",13),FALSE)&lt;=1,
     VLOOKUP(_xlfn.TEXTJOIN("_",FALSE,C912:E912),BD_Perc!$A:$P,16,FALSE),"Ok P50"),
     "Ok P30/70 ó Híbrido/Eléctrico")</f>
        <v>Ok P30/70 ó Híbrido/Eléctrico</v>
      </c>
      <c r="DJ912" s="279" t="str">
        <f t="shared" si="85"/>
        <v>Otros Tipos de Vehículos_Camión_Cabina Sencilla</v>
      </c>
      <c r="DK912" s="331">
        <f t="shared" si="89"/>
        <v>182780000</v>
      </c>
      <c r="DL912" s="326"/>
    </row>
    <row r="913" spans="1:116" ht="38.25">
      <c r="A913" s="28">
        <v>908</v>
      </c>
      <c r="B913" s="29" t="s">
        <v>104</v>
      </c>
      <c r="C913" s="184" t="s">
        <v>4</v>
      </c>
      <c r="D913" s="29" t="s">
        <v>1112</v>
      </c>
      <c r="E913" s="42" t="s">
        <v>1113</v>
      </c>
      <c r="F913" s="42" t="s">
        <v>107</v>
      </c>
      <c r="G913" s="30" t="s">
        <v>1898</v>
      </c>
      <c r="H913" s="28" t="s">
        <v>109</v>
      </c>
      <c r="I913" s="28">
        <v>1611193</v>
      </c>
      <c r="J913" s="28" t="s">
        <v>1899</v>
      </c>
      <c r="K913" s="31" t="s">
        <v>107</v>
      </c>
      <c r="L913" s="28">
        <v>150</v>
      </c>
      <c r="M913" s="28" t="s">
        <v>107</v>
      </c>
      <c r="N913" s="34">
        <v>181300000</v>
      </c>
      <c r="O913" s="34">
        <f>+IFERROR(VLOOKUP(I913,Precio_Fasecolda!A:C,3,FALSE),IFERROR(VLOOKUP(I913,Precio_Fasecolda!B:C,2,FALSE),N913))</f>
        <v>181300000</v>
      </c>
      <c r="P913" s="34">
        <f t="shared" si="86"/>
        <v>0</v>
      </c>
      <c r="Q913" s="28" t="s">
        <v>107</v>
      </c>
      <c r="R913" s="28" t="s">
        <v>2415</v>
      </c>
      <c r="S913" s="28" t="s">
        <v>360</v>
      </c>
      <c r="T913" s="33" t="s">
        <v>843</v>
      </c>
      <c r="U913" s="28">
        <v>5500</v>
      </c>
      <c r="V913" s="186">
        <v>2307</v>
      </c>
      <c r="W913" s="69">
        <v>3193</v>
      </c>
      <c r="X913" s="56" t="s">
        <v>1116</v>
      </c>
      <c r="Y913" s="28" t="str">
        <f t="shared" si="87"/>
        <v>N.A.</v>
      </c>
      <c r="Z913" s="292">
        <f t="shared" si="84"/>
        <v>172235000</v>
      </c>
      <c r="AA913" s="28" cm="1">
        <f t="array" aca="1" ref="AA913" ca="1">_xlfn.IFS(DK913&lt;$DK$4,1,AND(DK913&gt;=$DK$4,DK913&lt;=$AA$4),2,DK913&gt;$AA$4,3)</f>
        <v>2</v>
      </c>
      <c r="AB913" s="28">
        <v>0</v>
      </c>
      <c r="AC913" s="28" cm="1">
        <f t="array" aca="1" ref="AC913" ca="1">IF(AB913="PERCENTIL 30","",_xlfn.IFS(DK913&lt;$AC$4,1,DK913&gt;$AC$4,2))</f>
        <v>2</v>
      </c>
      <c r="AD913" s="28" t="str">
        <f>+IFERROR(VLOOKUP(_xlfn.TEXTJOIN("_", FALSE, C913:E913), BD_Perc!$A:$O, 15, FALSE),"Segmentación no encontrada o vehículo inactivo")</f>
        <v>PERCENTIL 30-70</v>
      </c>
      <c r="AE913" s="28" t="str" cm="1">
        <f t="array" ref="AE913">_xlfn.IFS(
    AD913 = "PERCENTIL 50",
    _xlfn.IFS(
        BD!DK913 &lt; VLOOKUP(_xlfn.TEXTJOIN("_", FALSE, C913:E913), BD_Perc!$A:$O, 11, FALSE), "Intervalo de precio 1",
        BD!DK913 &gt;= VLOOKUP(_xlfn.TEXTJOIN("_", FALSE, C913:E913), BD_Perc!$A:$O, 11, FALSE), "Intervalo de precio 2"
    ),
    AD913 = "PERCENTIL 30-70",
    _xlfn.IFS(
        BD!DK913 &lt; VLOOKUP(_xlfn.TEXTJOIN("_", FALSE, C913:E913), BD_Perc!$A:$O, 6, FALSE), "Intervalo de precio 1",
        BD!DK913 &lt; VLOOKUP(_xlfn.TEXTJOIN("_", FALSE, C913:E913), BD_Perc!$A:$O, 7, FALSE), "Intervalo de precio 2",
        BD!DK913 &gt;= VLOOKUP(_xlfn.TEXTJOIN("_", FALSE, C913:E913), BD_Perc!$A:$O, 7, FALSE), "Intervalo de precio 3"
    ),
    AD913="Segmentación no encontrada o vehículo inactivo","Segmentación no encontrada o vehículo inactivo"
)</f>
        <v>Intervalo de precio 2</v>
      </c>
      <c r="AF913" s="57" t="s">
        <v>2413</v>
      </c>
      <c r="AG913" s="35" t="b">
        <f t="shared" si="88"/>
        <v>1</v>
      </c>
      <c r="AH913" s="320">
        <v>0.05</v>
      </c>
      <c r="AI913" s="320">
        <v>0.05</v>
      </c>
      <c r="AJ913" s="320">
        <v>0.05</v>
      </c>
      <c r="AK913" s="320">
        <v>0.05</v>
      </c>
      <c r="AL913" s="320">
        <v>0.06</v>
      </c>
      <c r="AM913" s="320">
        <v>7.0000000000000007E-2</v>
      </c>
      <c r="AN913" s="28" t="s">
        <v>113</v>
      </c>
      <c r="AO913" s="28" t="s">
        <v>113</v>
      </c>
      <c r="AP913" s="28" t="s">
        <v>113</v>
      </c>
      <c r="AQ913" s="45">
        <v>1</v>
      </c>
      <c r="AR913" s="38" t="s">
        <v>107</v>
      </c>
      <c r="AS913" s="38">
        <v>535272</v>
      </c>
      <c r="AT913" s="38">
        <v>764674</v>
      </c>
      <c r="AU913" s="38">
        <v>7712782</v>
      </c>
      <c r="AV913" s="38" t="s">
        <v>107</v>
      </c>
      <c r="AW913" s="38">
        <v>12124379</v>
      </c>
      <c r="AX913" s="38">
        <v>527502</v>
      </c>
      <c r="AY913" s="38">
        <v>1338179</v>
      </c>
      <c r="AZ913" s="38">
        <v>128475</v>
      </c>
      <c r="BA913" s="38">
        <v>1508493</v>
      </c>
      <c r="BB913" s="38">
        <v>26559138</v>
      </c>
      <c r="BC913" s="38">
        <v>26144671</v>
      </c>
      <c r="BD913" s="38" t="s">
        <v>107</v>
      </c>
      <c r="BE913" s="38" t="s">
        <v>107</v>
      </c>
      <c r="BF913" s="38" t="s">
        <v>107</v>
      </c>
      <c r="BG913" s="38" t="s">
        <v>107</v>
      </c>
      <c r="BH913" s="38" t="s">
        <v>107</v>
      </c>
      <c r="BI913" s="38">
        <v>2891625</v>
      </c>
      <c r="BJ913" s="38">
        <v>4089166</v>
      </c>
      <c r="BK913" s="38">
        <v>1368593</v>
      </c>
      <c r="BL913" s="38">
        <v>1533438</v>
      </c>
      <c r="BM913" s="38">
        <v>173454</v>
      </c>
      <c r="BN913" s="38">
        <v>2116818</v>
      </c>
      <c r="BO913" s="38" t="s">
        <v>107</v>
      </c>
      <c r="BP913" s="38">
        <v>5649184</v>
      </c>
      <c r="BQ913" s="38">
        <v>130091</v>
      </c>
      <c r="BR913" s="38">
        <v>2318558</v>
      </c>
      <c r="BS913" s="38" t="s">
        <v>107</v>
      </c>
      <c r="BT913" s="38" t="s">
        <v>107</v>
      </c>
      <c r="BU913" s="38" t="s">
        <v>107</v>
      </c>
      <c r="BV913" s="38">
        <v>2862417</v>
      </c>
      <c r="BW913" s="38">
        <v>7892091</v>
      </c>
      <c r="BX913" s="38">
        <v>130091</v>
      </c>
      <c r="BY913" s="38">
        <v>7119116</v>
      </c>
      <c r="BZ913" s="38">
        <v>16970553</v>
      </c>
      <c r="CA913" s="38">
        <v>8181503</v>
      </c>
      <c r="CB913" s="38">
        <v>2024137</v>
      </c>
      <c r="CC913" s="330" t="s">
        <v>107</v>
      </c>
      <c r="CD913" s="38" t="s">
        <v>107</v>
      </c>
      <c r="CE913" s="38" t="s">
        <v>107</v>
      </c>
      <c r="CF913" s="38" t="s">
        <v>107</v>
      </c>
      <c r="CG913" s="38" t="s">
        <v>107</v>
      </c>
      <c r="CH913" s="28" t="s">
        <v>107</v>
      </c>
      <c r="CI913" s="28" t="s">
        <v>107</v>
      </c>
      <c r="CJ913" s="28" t="s">
        <v>107</v>
      </c>
      <c r="CK913" s="28" t="s">
        <v>107</v>
      </c>
      <c r="CL913" s="28" t="s">
        <v>107</v>
      </c>
      <c r="CM913" s="28" t="s">
        <v>107</v>
      </c>
      <c r="CN913" s="28" t="s">
        <v>107</v>
      </c>
      <c r="CO913" s="42" t="s">
        <v>107</v>
      </c>
      <c r="CP913" s="28" t="s">
        <v>107</v>
      </c>
      <c r="CQ913" s="28" t="s">
        <v>107</v>
      </c>
      <c r="CR913" s="28" t="s">
        <v>107</v>
      </c>
      <c r="CS913" s="28" t="s">
        <v>107</v>
      </c>
      <c r="CT913" s="28" t="s">
        <v>107</v>
      </c>
      <c r="CU913" s="28" t="s">
        <v>107</v>
      </c>
      <c r="CV913" s="183" t="s">
        <v>114</v>
      </c>
      <c r="CW913" s="183" t="s">
        <v>114</v>
      </c>
      <c r="CX913" s="183" t="s">
        <v>114</v>
      </c>
      <c r="CY913" s="183" t="s">
        <v>114</v>
      </c>
      <c r="CZ913" s="183" t="s">
        <v>114</v>
      </c>
      <c r="DA913" s="183" t="s">
        <v>114</v>
      </c>
      <c r="DB913" s="29"/>
      <c r="DC913" s="29"/>
      <c r="DD913" s="332">
        <v>18909466</v>
      </c>
      <c r="DE913" s="43">
        <v>1</v>
      </c>
      <c r="DF913" s="390">
        <v>1</v>
      </c>
      <c r="DG913" s="310"/>
      <c r="DI913" s="279" t="str" cm="1">
        <f t="array" ref="DI913">+IF(AND(C913&lt;&gt;"Vehículos Eléctricos",C913&lt;&gt;"Vehículos Híbridos",AD913="PERCENTIL 50"),
     IF(VLOOKUP(_xlfn.TEXTJOIN("_",FALSE,C913:E913),BD_Perc!$A:$P,_xlfn.IFS(BD!AE913="Intervalo de precio 1",12,BD!AE913="Intervalo de precio 2",13),FALSE)&lt;=1,
     VLOOKUP(_xlfn.TEXTJOIN("_",FALSE,C913:E913),BD_Perc!$A:$P,16,FALSE),"Ok P50"),
     "Ok P30/70 ó Híbrido/Eléctrico")</f>
        <v>Ok P30/70 ó Híbrido/Eléctrico</v>
      </c>
      <c r="DJ913" s="279" t="str">
        <f t="shared" si="85"/>
        <v>Otros Tipos de Vehículos_Camión_Cabina Sencilla</v>
      </c>
      <c r="DK913" s="331">
        <f t="shared" si="89"/>
        <v>172235000</v>
      </c>
      <c r="DL913" s="326"/>
    </row>
    <row r="914" spans="1:116" ht="38.25">
      <c r="A914" s="28">
        <v>909</v>
      </c>
      <c r="B914" s="29" t="s">
        <v>104</v>
      </c>
      <c r="C914" s="184" t="s">
        <v>4</v>
      </c>
      <c r="D914" s="29" t="s">
        <v>1112</v>
      </c>
      <c r="E914" s="42" t="s">
        <v>1113</v>
      </c>
      <c r="F914" s="42" t="s">
        <v>107</v>
      </c>
      <c r="G914" s="30" t="s">
        <v>1900</v>
      </c>
      <c r="H914" s="28" t="s">
        <v>109</v>
      </c>
      <c r="I914" s="28">
        <v>1611194</v>
      </c>
      <c r="J914" s="28" t="s">
        <v>1901</v>
      </c>
      <c r="K914" s="31" t="s">
        <v>107</v>
      </c>
      <c r="L914" s="28">
        <v>150</v>
      </c>
      <c r="M914" s="28" t="s">
        <v>107</v>
      </c>
      <c r="N914" s="34">
        <v>189200000</v>
      </c>
      <c r="O914" s="34">
        <f>+IFERROR(VLOOKUP(I914,Precio_Fasecolda!A:C,3,FALSE),IFERROR(VLOOKUP(I914,Precio_Fasecolda!B:C,2,FALSE),N914))</f>
        <v>189200000</v>
      </c>
      <c r="P914" s="34">
        <f t="shared" si="86"/>
        <v>0</v>
      </c>
      <c r="Q914" s="28" t="s">
        <v>107</v>
      </c>
      <c r="R914" s="28" t="s">
        <v>2415</v>
      </c>
      <c r="S914" s="28" t="s">
        <v>360</v>
      </c>
      <c r="T914" s="33" t="s">
        <v>843</v>
      </c>
      <c r="U914" s="28">
        <v>5500</v>
      </c>
      <c r="V914" s="186">
        <v>2342</v>
      </c>
      <c r="W914" s="69">
        <v>3158</v>
      </c>
      <c r="X914" s="56" t="s">
        <v>1116</v>
      </c>
      <c r="Y914" s="28" t="str">
        <f t="shared" si="87"/>
        <v>N.A.</v>
      </c>
      <c r="Z914" s="292">
        <f t="shared" si="84"/>
        <v>179740000</v>
      </c>
      <c r="AA914" s="28" cm="1">
        <f t="array" aca="1" ref="AA914" ca="1">_xlfn.IFS(DK914&lt;$DK$4,1,AND(DK914&gt;=$DK$4,DK914&lt;=$AA$4),2,DK914&gt;$AA$4,3)</f>
        <v>2</v>
      </c>
      <c r="AB914" s="28">
        <v>0</v>
      </c>
      <c r="AC914" s="28" cm="1">
        <f t="array" aca="1" ref="AC914" ca="1">IF(AB914="PERCENTIL 30","",_xlfn.IFS(DK914&lt;$AC$4,1,DK914&gt;$AC$4,2))</f>
        <v>2</v>
      </c>
      <c r="AD914" s="28" t="str">
        <f>+IFERROR(VLOOKUP(_xlfn.TEXTJOIN("_", FALSE, C914:E914), BD_Perc!$A:$O, 15, FALSE),"Segmentación no encontrada o vehículo inactivo")</f>
        <v>PERCENTIL 30-70</v>
      </c>
      <c r="AE914" s="28" t="str" cm="1">
        <f t="array" ref="AE914">_xlfn.IFS(
    AD914 = "PERCENTIL 50",
    _xlfn.IFS(
        BD!DK914 &lt; VLOOKUP(_xlfn.TEXTJOIN("_", FALSE, C914:E914), BD_Perc!$A:$O, 11, FALSE), "Intervalo de precio 1",
        BD!DK914 &gt;= VLOOKUP(_xlfn.TEXTJOIN("_", FALSE, C914:E914), BD_Perc!$A:$O, 11, FALSE), "Intervalo de precio 2"
    ),
    AD914 = "PERCENTIL 30-70",
    _xlfn.IFS(
        BD!DK914 &lt; VLOOKUP(_xlfn.TEXTJOIN("_", FALSE, C914:E914), BD_Perc!$A:$O, 6, FALSE), "Intervalo de precio 1",
        BD!DK914 &lt; VLOOKUP(_xlfn.TEXTJOIN("_", FALSE, C914:E914), BD_Perc!$A:$O, 7, FALSE), "Intervalo de precio 2",
        BD!DK914 &gt;= VLOOKUP(_xlfn.TEXTJOIN("_", FALSE, C914:E914), BD_Perc!$A:$O, 7, FALSE), "Intervalo de precio 3"
    ),
    AD914="Segmentación no encontrada o vehículo inactivo","Segmentación no encontrada o vehículo inactivo"
)</f>
        <v>Intervalo de precio 2</v>
      </c>
      <c r="AF914" s="57" t="s">
        <v>2413</v>
      </c>
      <c r="AG914" s="35" t="b">
        <f t="shared" si="88"/>
        <v>1</v>
      </c>
      <c r="AH914" s="320">
        <v>0.05</v>
      </c>
      <c r="AI914" s="320">
        <v>0.05</v>
      </c>
      <c r="AJ914" s="320">
        <v>0.05</v>
      </c>
      <c r="AK914" s="320">
        <v>0.05</v>
      </c>
      <c r="AL914" s="320">
        <v>0.06</v>
      </c>
      <c r="AM914" s="320">
        <v>7.0000000000000007E-2</v>
      </c>
      <c r="AN914" s="28" t="s">
        <v>113</v>
      </c>
      <c r="AO914" s="28" t="s">
        <v>113</v>
      </c>
      <c r="AP914" s="28" t="s">
        <v>113</v>
      </c>
      <c r="AQ914" s="45">
        <v>1</v>
      </c>
      <c r="AR914" s="38" t="s">
        <v>107</v>
      </c>
      <c r="AS914" s="38">
        <v>535272</v>
      </c>
      <c r="AT914" s="38">
        <v>764674</v>
      </c>
      <c r="AU914" s="38">
        <v>7712782</v>
      </c>
      <c r="AV914" s="38" t="s">
        <v>107</v>
      </c>
      <c r="AW914" s="38">
        <v>12124379</v>
      </c>
      <c r="AX914" s="38">
        <v>527502</v>
      </c>
      <c r="AY914" s="38">
        <v>1338179</v>
      </c>
      <c r="AZ914" s="38">
        <v>128475</v>
      </c>
      <c r="BA914" s="38">
        <v>1508493</v>
      </c>
      <c r="BB914" s="38">
        <v>28113021</v>
      </c>
      <c r="BC914" s="38">
        <v>27192553</v>
      </c>
      <c r="BD914" s="38" t="s">
        <v>107</v>
      </c>
      <c r="BE914" s="38" t="s">
        <v>107</v>
      </c>
      <c r="BF914" s="38" t="s">
        <v>107</v>
      </c>
      <c r="BG914" s="38" t="s">
        <v>107</v>
      </c>
      <c r="BH914" s="38" t="s">
        <v>107</v>
      </c>
      <c r="BI914" s="38">
        <v>2891625</v>
      </c>
      <c r="BJ914" s="38">
        <v>4089166</v>
      </c>
      <c r="BK914" s="38">
        <v>1368593</v>
      </c>
      <c r="BL914" s="38">
        <v>1533438</v>
      </c>
      <c r="BM914" s="38">
        <v>173454</v>
      </c>
      <c r="BN914" s="38">
        <v>2116818</v>
      </c>
      <c r="BO914" s="38" t="s">
        <v>107</v>
      </c>
      <c r="BP914" s="38">
        <v>5649184</v>
      </c>
      <c r="BQ914" s="38">
        <v>130091</v>
      </c>
      <c r="BR914" s="38">
        <v>2318558</v>
      </c>
      <c r="BS914" s="38" t="s">
        <v>107</v>
      </c>
      <c r="BT914" s="38" t="s">
        <v>107</v>
      </c>
      <c r="BU914" s="38" t="s">
        <v>107</v>
      </c>
      <c r="BV914" s="38">
        <v>2862417</v>
      </c>
      <c r="BW914" s="38">
        <v>7892091</v>
      </c>
      <c r="BX914" s="38">
        <v>130091</v>
      </c>
      <c r="BY914" s="38">
        <v>7119116</v>
      </c>
      <c r="BZ914" s="38">
        <v>16970553</v>
      </c>
      <c r="CA914" s="38">
        <v>8181503</v>
      </c>
      <c r="CB914" s="38">
        <v>2024137</v>
      </c>
      <c r="CC914" s="330" t="s">
        <v>107</v>
      </c>
      <c r="CD914" s="38" t="s">
        <v>107</v>
      </c>
      <c r="CE914" s="38" t="s">
        <v>107</v>
      </c>
      <c r="CF914" s="38" t="s">
        <v>107</v>
      </c>
      <c r="CG914" s="38" t="s">
        <v>107</v>
      </c>
      <c r="CH914" s="28" t="s">
        <v>107</v>
      </c>
      <c r="CI914" s="28" t="s">
        <v>107</v>
      </c>
      <c r="CJ914" s="28" t="s">
        <v>107</v>
      </c>
      <c r="CK914" s="28" t="s">
        <v>107</v>
      </c>
      <c r="CL914" s="28" t="s">
        <v>107</v>
      </c>
      <c r="CM914" s="28" t="s">
        <v>107</v>
      </c>
      <c r="CN914" s="28" t="s">
        <v>107</v>
      </c>
      <c r="CO914" s="42" t="s">
        <v>107</v>
      </c>
      <c r="CP914" s="28" t="s">
        <v>107</v>
      </c>
      <c r="CQ914" s="28" t="s">
        <v>107</v>
      </c>
      <c r="CR914" s="28" t="s">
        <v>107</v>
      </c>
      <c r="CS914" s="28" t="s">
        <v>107</v>
      </c>
      <c r="CT914" s="28" t="s">
        <v>107</v>
      </c>
      <c r="CU914" s="28" t="s">
        <v>107</v>
      </c>
      <c r="CV914" s="183" t="s">
        <v>114</v>
      </c>
      <c r="CW914" s="183" t="s">
        <v>114</v>
      </c>
      <c r="CX914" s="183" t="s">
        <v>114</v>
      </c>
      <c r="CY914" s="183" t="s">
        <v>114</v>
      </c>
      <c r="CZ914" s="183" t="s">
        <v>114</v>
      </c>
      <c r="DA914" s="183" t="s">
        <v>114</v>
      </c>
      <c r="DB914" s="29"/>
      <c r="DC914" s="29"/>
      <c r="DD914" s="332">
        <v>18909466</v>
      </c>
      <c r="DE914" s="43">
        <v>1</v>
      </c>
      <c r="DF914" s="390">
        <v>1</v>
      </c>
      <c r="DG914" s="310"/>
      <c r="DI914" s="279" t="str" cm="1">
        <f t="array" ref="DI914">+IF(AND(C914&lt;&gt;"Vehículos Eléctricos",C914&lt;&gt;"Vehículos Híbridos",AD914="PERCENTIL 50"),
     IF(VLOOKUP(_xlfn.TEXTJOIN("_",FALSE,C914:E914),BD_Perc!$A:$P,_xlfn.IFS(BD!AE914="Intervalo de precio 1",12,BD!AE914="Intervalo de precio 2",13),FALSE)&lt;=1,
     VLOOKUP(_xlfn.TEXTJOIN("_",FALSE,C914:E914),BD_Perc!$A:$P,16,FALSE),"Ok P50"),
     "Ok P30/70 ó Híbrido/Eléctrico")</f>
        <v>Ok P30/70 ó Híbrido/Eléctrico</v>
      </c>
      <c r="DJ914" s="279" t="str">
        <f t="shared" si="85"/>
        <v>Otros Tipos de Vehículos_Camión_Cabina Sencilla</v>
      </c>
      <c r="DK914" s="331">
        <f t="shared" si="89"/>
        <v>179740000</v>
      </c>
      <c r="DL914" s="326"/>
    </row>
    <row r="915" spans="1:116" ht="51">
      <c r="A915" s="28">
        <v>910</v>
      </c>
      <c r="B915" s="29" t="s">
        <v>104</v>
      </c>
      <c r="C915" s="187" t="s">
        <v>0</v>
      </c>
      <c r="D915" s="29" t="s">
        <v>810</v>
      </c>
      <c r="E915" s="42" t="s">
        <v>814</v>
      </c>
      <c r="F915" s="42" t="s">
        <v>107</v>
      </c>
      <c r="G915" s="30" t="s">
        <v>1902</v>
      </c>
      <c r="H915" s="42" t="s">
        <v>109</v>
      </c>
      <c r="I915" s="28">
        <v>1611188</v>
      </c>
      <c r="J915" s="28" t="s">
        <v>1903</v>
      </c>
      <c r="K915" s="31" t="s">
        <v>107</v>
      </c>
      <c r="L915" s="56">
        <v>150</v>
      </c>
      <c r="M915" s="33" t="s">
        <v>107</v>
      </c>
      <c r="N915" s="34">
        <v>144100000</v>
      </c>
      <c r="O915" s="34">
        <f>+IFERROR(VLOOKUP(I915,Precio_Fasecolda!A:C,3,FALSE),IFERROR(VLOOKUP(I915,Precio_Fasecolda!B:C,2,FALSE),N915))</f>
        <v>144100000</v>
      </c>
      <c r="P915" s="34">
        <f t="shared" si="86"/>
        <v>0</v>
      </c>
      <c r="Q915" s="33" t="s">
        <v>107</v>
      </c>
      <c r="R915" s="28" t="s">
        <v>2415</v>
      </c>
      <c r="S915" s="28" t="s">
        <v>360</v>
      </c>
      <c r="T915" s="28" t="s">
        <v>107</v>
      </c>
      <c r="U915" s="188">
        <v>4600</v>
      </c>
      <c r="V915" s="188">
        <v>2143</v>
      </c>
      <c r="W915" s="188">
        <v>2457</v>
      </c>
      <c r="X915" s="28" t="s">
        <v>107</v>
      </c>
      <c r="Y915" s="28" t="str">
        <f t="shared" si="87"/>
        <v>N.A.</v>
      </c>
      <c r="Z915" s="292">
        <f t="shared" si="84"/>
        <v>136895000</v>
      </c>
      <c r="AA915" s="28" cm="1">
        <f t="array" aca="1" ref="AA915" ca="1">_xlfn.IFS(DK915&lt;$DK$4,1,AND(DK915&gt;=$DK$4,DK915&lt;=$AA$4),2,DK915&gt;$AA$4,3)</f>
        <v>2</v>
      </c>
      <c r="AB915" s="28">
        <v>0</v>
      </c>
      <c r="AC915" s="28" cm="1">
        <f t="array" aca="1" ref="AC915" ca="1">IF(AB915="PERCENTIL 30","",_xlfn.IFS(DK915&lt;$AC$4,1,DK915&gt;$AC$4,2))</f>
        <v>1</v>
      </c>
      <c r="AD915" s="28" t="str">
        <f>+IFERROR(VLOOKUP(_xlfn.TEXTJOIN("_", FALSE, C915:E915), BD_Perc!$A:$O, 15, FALSE),"Segmentación no encontrada o vehículo inactivo")</f>
        <v>PERCENTIL 30-70</v>
      </c>
      <c r="AE915" s="28" t="str" cm="1">
        <f t="array" ref="AE915">_xlfn.IFS(
    AD915 = "PERCENTIL 50",
    _xlfn.IFS(
        BD!DK915 &lt; VLOOKUP(_xlfn.TEXTJOIN("_", FALSE, C915:E915), BD_Perc!$A:$O, 11, FALSE), "Intervalo de precio 1",
        BD!DK915 &gt;= VLOOKUP(_xlfn.TEXTJOIN("_", FALSE, C915:E915), BD_Perc!$A:$O, 11, FALSE), "Intervalo de precio 2"
    ),
    AD915 = "PERCENTIL 30-70",
    _xlfn.IFS(
        BD!DK915 &lt; VLOOKUP(_xlfn.TEXTJOIN("_", FALSE, C915:E915), BD_Perc!$A:$O, 6, FALSE), "Intervalo de precio 1",
        BD!DK915 &lt; VLOOKUP(_xlfn.TEXTJOIN("_", FALSE, C915:E915), BD_Perc!$A:$O, 7, FALSE), "Intervalo de precio 2",
        BD!DK915 &gt;= VLOOKUP(_xlfn.TEXTJOIN("_", FALSE, C915:E915), BD_Perc!$A:$O, 7, FALSE), "Intervalo de precio 3"
    ),
    AD915="Segmentación no encontrada o vehículo inactivo","Segmentación no encontrada o vehículo inactivo"
)</f>
        <v>Intervalo de precio 2</v>
      </c>
      <c r="AF915" s="57" t="s">
        <v>2413</v>
      </c>
      <c r="AG915" s="35" t="b">
        <f t="shared" si="88"/>
        <v>1</v>
      </c>
      <c r="AH915" s="205">
        <v>0.05</v>
      </c>
      <c r="AI915" s="205">
        <v>0.05</v>
      </c>
      <c r="AJ915" s="205">
        <v>0.05</v>
      </c>
      <c r="AK915" s="205">
        <v>0.05</v>
      </c>
      <c r="AL915" s="205">
        <v>0.06</v>
      </c>
      <c r="AM915" s="205">
        <v>7.0000000000000007E-2</v>
      </c>
      <c r="AN915" s="28" t="s">
        <v>113</v>
      </c>
      <c r="AO915" s="28" t="s">
        <v>113</v>
      </c>
      <c r="AP915" s="28" t="s">
        <v>113</v>
      </c>
      <c r="AQ915" s="37">
        <v>1</v>
      </c>
      <c r="AR915" s="38" t="s">
        <v>107</v>
      </c>
      <c r="AS915" s="38">
        <v>535272</v>
      </c>
      <c r="AT915" s="38">
        <v>764674</v>
      </c>
      <c r="AU915" s="38">
        <v>7712782</v>
      </c>
      <c r="AV915" s="38" t="s">
        <v>107</v>
      </c>
      <c r="AW915" s="38">
        <v>12124379</v>
      </c>
      <c r="AX915" s="38">
        <v>527502</v>
      </c>
      <c r="AY915" s="38" t="s">
        <v>107</v>
      </c>
      <c r="AZ915" s="38">
        <v>128475</v>
      </c>
      <c r="BA915" s="38">
        <v>1508493</v>
      </c>
      <c r="BB915" s="38">
        <v>24494109</v>
      </c>
      <c r="BC915" s="38">
        <v>21253622</v>
      </c>
      <c r="BD915" s="38" t="s">
        <v>107</v>
      </c>
      <c r="BE915" s="38" t="s">
        <v>107</v>
      </c>
      <c r="BF915" s="38" t="s">
        <v>107</v>
      </c>
      <c r="BG915" s="38" t="s">
        <v>107</v>
      </c>
      <c r="BH915" s="38" t="s">
        <v>107</v>
      </c>
      <c r="BI915" s="38">
        <v>2891625</v>
      </c>
      <c r="BJ915" s="38">
        <v>4089166</v>
      </c>
      <c r="BK915" s="38">
        <v>1368593</v>
      </c>
      <c r="BL915" s="38">
        <v>1533438</v>
      </c>
      <c r="BM915" s="38">
        <v>173454</v>
      </c>
      <c r="BN915" s="38">
        <v>2116818</v>
      </c>
      <c r="BO915" s="38" t="s">
        <v>107</v>
      </c>
      <c r="BP915" s="38">
        <v>5649184</v>
      </c>
      <c r="BQ915" s="38">
        <v>130091</v>
      </c>
      <c r="BR915" s="38">
        <v>2318558</v>
      </c>
      <c r="BS915" s="38" t="s">
        <v>107</v>
      </c>
      <c r="BT915" s="38" t="s">
        <v>107</v>
      </c>
      <c r="BU915" s="38" t="s">
        <v>107</v>
      </c>
      <c r="BV915" s="38">
        <v>2862417</v>
      </c>
      <c r="BW915" s="38">
        <v>7892091</v>
      </c>
      <c r="BX915" s="38">
        <v>130091</v>
      </c>
      <c r="BY915" s="38">
        <v>7119116</v>
      </c>
      <c r="BZ915" s="38">
        <v>16970553</v>
      </c>
      <c r="CA915" s="38">
        <v>8181503</v>
      </c>
      <c r="CB915" s="38">
        <v>2024137</v>
      </c>
      <c r="CC915" s="330" t="s">
        <v>107</v>
      </c>
      <c r="CD915" s="38" t="s">
        <v>107</v>
      </c>
      <c r="CE915" s="38" t="s">
        <v>107</v>
      </c>
      <c r="CF915" s="38" t="s">
        <v>107</v>
      </c>
      <c r="CG915" s="38" t="s">
        <v>107</v>
      </c>
      <c r="CH915" s="183" t="s">
        <v>114</v>
      </c>
      <c r="CI915" s="183" t="s">
        <v>114</v>
      </c>
      <c r="CJ915" s="183" t="s">
        <v>114</v>
      </c>
      <c r="CK915" s="183" t="s">
        <v>114</v>
      </c>
      <c r="CL915" s="183" t="s">
        <v>114</v>
      </c>
      <c r="CM915" s="183" t="s">
        <v>114</v>
      </c>
      <c r="CN915" s="183" t="s">
        <v>114</v>
      </c>
      <c r="CO915" s="42" t="s">
        <v>107</v>
      </c>
      <c r="CP915" s="28" t="s">
        <v>107</v>
      </c>
      <c r="CQ915" s="28" t="s">
        <v>107</v>
      </c>
      <c r="CR915" s="28" t="s">
        <v>107</v>
      </c>
      <c r="CS915" s="28" t="s">
        <v>107</v>
      </c>
      <c r="CT915" s="28" t="s">
        <v>107</v>
      </c>
      <c r="CU915" s="28" t="s">
        <v>107</v>
      </c>
      <c r="CV915" s="28" t="s">
        <v>107</v>
      </c>
      <c r="CW915" s="28" t="s">
        <v>107</v>
      </c>
      <c r="CX915" s="28" t="s">
        <v>107</v>
      </c>
      <c r="CY915" s="28" t="s">
        <v>107</v>
      </c>
      <c r="CZ915" s="28" t="s">
        <v>107</v>
      </c>
      <c r="DA915" s="28" t="s">
        <v>107</v>
      </c>
      <c r="DB915" s="28" t="s">
        <v>107</v>
      </c>
      <c r="DC915" s="28" t="s">
        <v>107</v>
      </c>
      <c r="DD915" s="332">
        <v>17408503</v>
      </c>
      <c r="DE915" s="43">
        <v>1</v>
      </c>
      <c r="DF915" s="390">
        <v>1</v>
      </c>
      <c r="DG915" s="310"/>
      <c r="DI915" s="279" t="str" cm="1">
        <f t="array" ref="DI915">+IF(AND(C915&lt;&gt;"Vehículos Eléctricos",C915&lt;&gt;"Vehículos Híbridos",AD915="PERCENTIL 50"),
     IF(VLOOKUP(_xlfn.TEXTJOIN("_",FALSE,C915:E915),BD_Perc!$A:$P,_xlfn.IFS(BD!AE915="Intervalo de precio 1",12,BD!AE915="Intervalo de precio 2",13),FALSE)&lt;=1,
     VLOOKUP(_xlfn.TEXTJOIN("_",FALSE,C915:E915),BD_Perc!$A:$P,16,FALSE),"Ok P50"),
     "Ok P30/70 ó Híbrido/Eléctrico")</f>
        <v>Ok P30/70 ó Híbrido/Eléctrico</v>
      </c>
      <c r="DJ915" s="279" t="str">
        <f t="shared" si="85"/>
        <v>Vehículos Convencionales_Vehículos Destinados al Transporte de Carga Liviana_Furgón</v>
      </c>
      <c r="DK915" s="331">
        <f t="shared" si="89"/>
        <v>136895000</v>
      </c>
      <c r="DL915" s="326"/>
    </row>
    <row r="916" spans="1:116" ht="51">
      <c r="A916" s="28">
        <v>911</v>
      </c>
      <c r="B916" s="29" t="s">
        <v>104</v>
      </c>
      <c r="C916" s="187" t="s">
        <v>0</v>
      </c>
      <c r="D916" s="29" t="s">
        <v>810</v>
      </c>
      <c r="E916" s="42" t="s">
        <v>814</v>
      </c>
      <c r="F916" s="42" t="s">
        <v>107</v>
      </c>
      <c r="G916" s="30" t="s">
        <v>1904</v>
      </c>
      <c r="H916" s="42" t="s">
        <v>109</v>
      </c>
      <c r="I916" s="28">
        <v>1611189</v>
      </c>
      <c r="J916" s="28" t="s">
        <v>1905</v>
      </c>
      <c r="K916" s="31" t="s">
        <v>107</v>
      </c>
      <c r="L916" s="56">
        <v>150</v>
      </c>
      <c r="M916" s="33" t="s">
        <v>107</v>
      </c>
      <c r="N916" s="34">
        <v>148500000</v>
      </c>
      <c r="O916" s="34">
        <f>+IFERROR(VLOOKUP(I916,Precio_Fasecolda!A:C,3,FALSE),IFERROR(VLOOKUP(I916,Precio_Fasecolda!B:C,2,FALSE),N916))</f>
        <v>148500000</v>
      </c>
      <c r="P916" s="34">
        <f t="shared" si="86"/>
        <v>0</v>
      </c>
      <c r="Q916" s="33" t="s">
        <v>107</v>
      </c>
      <c r="R916" s="28" t="s">
        <v>2415</v>
      </c>
      <c r="S916" s="28" t="s">
        <v>360</v>
      </c>
      <c r="T916" s="28" t="s">
        <v>107</v>
      </c>
      <c r="U916" s="188">
        <v>4600</v>
      </c>
      <c r="V916" s="188">
        <v>2143</v>
      </c>
      <c r="W916" s="188">
        <v>2457</v>
      </c>
      <c r="X916" s="28" t="s">
        <v>107</v>
      </c>
      <c r="Y916" s="28" t="str">
        <f t="shared" si="87"/>
        <v>N.A.</v>
      </c>
      <c r="Z916" s="292">
        <f t="shared" si="84"/>
        <v>141075000</v>
      </c>
      <c r="AA916" s="28" cm="1">
        <f t="array" aca="1" ref="AA916" ca="1">_xlfn.IFS(DK916&lt;$DK$4,1,AND(DK916&gt;=$DK$4,DK916&lt;=$AA$4),2,DK916&gt;$AA$4,3)</f>
        <v>2</v>
      </c>
      <c r="AB916" s="28">
        <v>0</v>
      </c>
      <c r="AC916" s="28" cm="1">
        <f t="array" aca="1" ref="AC916" ca="1">IF(AB916="PERCENTIL 30","",_xlfn.IFS(DK916&lt;$AC$4,1,DK916&gt;$AC$4,2))</f>
        <v>1</v>
      </c>
      <c r="AD916" s="28" t="str">
        <f>+IFERROR(VLOOKUP(_xlfn.TEXTJOIN("_", FALSE, C916:E916), BD_Perc!$A:$O, 15, FALSE),"Segmentación no encontrada o vehículo inactivo")</f>
        <v>PERCENTIL 30-70</v>
      </c>
      <c r="AE916" s="28" t="str" cm="1">
        <f t="array" ref="AE916">_xlfn.IFS(
    AD916 = "PERCENTIL 50",
    _xlfn.IFS(
        BD!DK916 &lt; VLOOKUP(_xlfn.TEXTJOIN("_", FALSE, C916:E916), BD_Perc!$A:$O, 11, FALSE), "Intervalo de precio 1",
        BD!DK916 &gt;= VLOOKUP(_xlfn.TEXTJOIN("_", FALSE, C916:E916), BD_Perc!$A:$O, 11, FALSE), "Intervalo de precio 2"
    ),
    AD916 = "PERCENTIL 30-70",
    _xlfn.IFS(
        BD!DK916 &lt; VLOOKUP(_xlfn.TEXTJOIN("_", FALSE, C916:E916), BD_Perc!$A:$O, 6, FALSE), "Intervalo de precio 1",
        BD!DK916 &lt; VLOOKUP(_xlfn.TEXTJOIN("_", FALSE, C916:E916), BD_Perc!$A:$O, 7, FALSE), "Intervalo de precio 2",
        BD!DK916 &gt;= VLOOKUP(_xlfn.TEXTJOIN("_", FALSE, C916:E916), BD_Perc!$A:$O, 7, FALSE), "Intervalo de precio 3"
    ),
    AD916="Segmentación no encontrada o vehículo inactivo","Segmentación no encontrada o vehículo inactivo"
)</f>
        <v>Intervalo de precio 2</v>
      </c>
      <c r="AF916" s="57" t="s">
        <v>2413</v>
      </c>
      <c r="AG916" s="35" t="b">
        <f t="shared" si="88"/>
        <v>1</v>
      </c>
      <c r="AH916" s="205">
        <v>0.05</v>
      </c>
      <c r="AI916" s="205">
        <v>0.05</v>
      </c>
      <c r="AJ916" s="205">
        <v>0.05</v>
      </c>
      <c r="AK916" s="205">
        <v>0.05</v>
      </c>
      <c r="AL916" s="205">
        <v>0.06</v>
      </c>
      <c r="AM916" s="205">
        <v>7.0000000000000007E-2</v>
      </c>
      <c r="AN916" s="28" t="s">
        <v>113</v>
      </c>
      <c r="AO916" s="28" t="s">
        <v>113</v>
      </c>
      <c r="AP916" s="28" t="s">
        <v>113</v>
      </c>
      <c r="AQ916" s="37">
        <v>1</v>
      </c>
      <c r="AR916" s="38" t="s">
        <v>107</v>
      </c>
      <c r="AS916" s="38">
        <v>535272</v>
      </c>
      <c r="AT916" s="38">
        <v>764674</v>
      </c>
      <c r="AU916" s="38">
        <v>7712782</v>
      </c>
      <c r="AV916" s="38" t="s">
        <v>107</v>
      </c>
      <c r="AW916" s="38">
        <v>12124379</v>
      </c>
      <c r="AX916" s="38">
        <v>527502</v>
      </c>
      <c r="AY916" s="38" t="s">
        <v>107</v>
      </c>
      <c r="AZ916" s="38">
        <v>128475</v>
      </c>
      <c r="BA916" s="38">
        <v>1508493</v>
      </c>
      <c r="BB916" s="38">
        <v>24494109</v>
      </c>
      <c r="BC916" s="38">
        <v>21253622</v>
      </c>
      <c r="BD916" s="38" t="s">
        <v>107</v>
      </c>
      <c r="BE916" s="38" t="s">
        <v>107</v>
      </c>
      <c r="BF916" s="38" t="s">
        <v>107</v>
      </c>
      <c r="BG916" s="38" t="s">
        <v>107</v>
      </c>
      <c r="BH916" s="38" t="s">
        <v>107</v>
      </c>
      <c r="BI916" s="38">
        <v>2891625</v>
      </c>
      <c r="BJ916" s="38">
        <v>4089166</v>
      </c>
      <c r="BK916" s="38">
        <v>1368593</v>
      </c>
      <c r="BL916" s="38">
        <v>1533438</v>
      </c>
      <c r="BM916" s="38">
        <v>173454</v>
      </c>
      <c r="BN916" s="38">
        <v>2116818</v>
      </c>
      <c r="BO916" s="38" t="s">
        <v>107</v>
      </c>
      <c r="BP916" s="38">
        <v>5649184</v>
      </c>
      <c r="BQ916" s="38">
        <v>130091</v>
      </c>
      <c r="BR916" s="38">
        <v>2318558</v>
      </c>
      <c r="BS916" s="38" t="s">
        <v>107</v>
      </c>
      <c r="BT916" s="38" t="s">
        <v>107</v>
      </c>
      <c r="BU916" s="38" t="s">
        <v>107</v>
      </c>
      <c r="BV916" s="38">
        <v>2862417</v>
      </c>
      <c r="BW916" s="38">
        <v>7892091</v>
      </c>
      <c r="BX916" s="38">
        <v>130091</v>
      </c>
      <c r="BY916" s="38">
        <v>7119116</v>
      </c>
      <c r="BZ916" s="38">
        <v>16970553</v>
      </c>
      <c r="CA916" s="38">
        <v>2</v>
      </c>
      <c r="CB916" s="38">
        <v>2024137</v>
      </c>
      <c r="CC916" s="330" t="s">
        <v>107</v>
      </c>
      <c r="CD916" s="38" t="s">
        <v>107</v>
      </c>
      <c r="CE916" s="38" t="s">
        <v>107</v>
      </c>
      <c r="CF916" s="38" t="s">
        <v>107</v>
      </c>
      <c r="CG916" s="38" t="s">
        <v>107</v>
      </c>
      <c r="CH916" s="183" t="s">
        <v>114</v>
      </c>
      <c r="CI916" s="183" t="s">
        <v>114</v>
      </c>
      <c r="CJ916" s="183" t="s">
        <v>114</v>
      </c>
      <c r="CK916" s="183" t="s">
        <v>114</v>
      </c>
      <c r="CL916" s="183" t="s">
        <v>114</v>
      </c>
      <c r="CM916" s="183" t="s">
        <v>114</v>
      </c>
      <c r="CN916" s="183" t="s">
        <v>114</v>
      </c>
      <c r="CO916" s="42" t="s">
        <v>107</v>
      </c>
      <c r="CP916" s="28" t="s">
        <v>107</v>
      </c>
      <c r="CQ916" s="28" t="s">
        <v>107</v>
      </c>
      <c r="CR916" s="28" t="s">
        <v>107</v>
      </c>
      <c r="CS916" s="28" t="s">
        <v>107</v>
      </c>
      <c r="CT916" s="28" t="s">
        <v>107</v>
      </c>
      <c r="CU916" s="28" t="s">
        <v>107</v>
      </c>
      <c r="CV916" s="28" t="s">
        <v>107</v>
      </c>
      <c r="CW916" s="28" t="s">
        <v>107</v>
      </c>
      <c r="CX916" s="28" t="s">
        <v>107</v>
      </c>
      <c r="CY916" s="28" t="s">
        <v>107</v>
      </c>
      <c r="CZ916" s="28" t="s">
        <v>107</v>
      </c>
      <c r="DA916" s="28" t="s">
        <v>107</v>
      </c>
      <c r="DB916" s="28" t="s">
        <v>107</v>
      </c>
      <c r="DC916" s="28" t="s">
        <v>107</v>
      </c>
      <c r="DD916" s="332">
        <v>17408503</v>
      </c>
      <c r="DE916" s="43">
        <v>1</v>
      </c>
      <c r="DF916" s="390">
        <v>1</v>
      </c>
      <c r="DG916" s="310"/>
      <c r="DI916" s="279" t="str" cm="1">
        <f t="array" ref="DI916">+IF(AND(C916&lt;&gt;"Vehículos Eléctricos",C916&lt;&gt;"Vehículos Híbridos",AD916="PERCENTIL 50"),
     IF(VLOOKUP(_xlfn.TEXTJOIN("_",FALSE,C916:E916),BD_Perc!$A:$P,_xlfn.IFS(BD!AE916="Intervalo de precio 1",12,BD!AE916="Intervalo de precio 2",13),FALSE)&lt;=1,
     VLOOKUP(_xlfn.TEXTJOIN("_",FALSE,C916:E916),BD_Perc!$A:$P,16,FALSE),"Ok P50"),
     "Ok P30/70 ó Híbrido/Eléctrico")</f>
        <v>Ok P30/70 ó Híbrido/Eléctrico</v>
      </c>
      <c r="DJ916" s="279" t="str">
        <f t="shared" si="85"/>
        <v>Vehículos Convencionales_Vehículos Destinados al Transporte de Carga Liviana_Furgón</v>
      </c>
      <c r="DK916" s="331">
        <f t="shared" si="89"/>
        <v>141075000</v>
      </c>
      <c r="DL916" s="326"/>
    </row>
    <row r="917" spans="1:116" ht="51">
      <c r="A917" s="28">
        <v>912</v>
      </c>
      <c r="B917" s="29" t="s">
        <v>104</v>
      </c>
      <c r="C917" s="187" t="s">
        <v>0</v>
      </c>
      <c r="D917" s="29" t="s">
        <v>810</v>
      </c>
      <c r="E917" s="42" t="s">
        <v>814</v>
      </c>
      <c r="F917" s="42" t="s">
        <v>107</v>
      </c>
      <c r="G917" s="30" t="s">
        <v>1906</v>
      </c>
      <c r="H917" s="42" t="s">
        <v>109</v>
      </c>
      <c r="I917" s="28">
        <v>1611195</v>
      </c>
      <c r="J917" s="28" t="s">
        <v>1907</v>
      </c>
      <c r="K917" s="31" t="s">
        <v>107</v>
      </c>
      <c r="L917" s="56">
        <v>150</v>
      </c>
      <c r="M917" s="33" t="s">
        <v>107</v>
      </c>
      <c r="N917" s="34">
        <v>179200000</v>
      </c>
      <c r="O917" s="34">
        <f>+IFERROR(VLOOKUP(I917,Precio_Fasecolda!A:C,3,FALSE),IFERROR(VLOOKUP(I917,Precio_Fasecolda!B:C,2,FALSE),N917))</f>
        <v>179200000</v>
      </c>
      <c r="P917" s="34">
        <f t="shared" si="86"/>
        <v>0</v>
      </c>
      <c r="Q917" s="33" t="s">
        <v>107</v>
      </c>
      <c r="R917" s="28" t="s">
        <v>2415</v>
      </c>
      <c r="S917" s="28" t="s">
        <v>360</v>
      </c>
      <c r="T917" s="28" t="s">
        <v>107</v>
      </c>
      <c r="U917" s="188">
        <v>4600</v>
      </c>
      <c r="V917" s="188">
        <v>2370</v>
      </c>
      <c r="W917" s="188">
        <v>2230</v>
      </c>
      <c r="X917" s="28" t="s">
        <v>107</v>
      </c>
      <c r="Y917" s="28" t="str">
        <f t="shared" si="87"/>
        <v>N.A.</v>
      </c>
      <c r="Z917" s="292">
        <f t="shared" si="84"/>
        <v>170240000</v>
      </c>
      <c r="AA917" s="28" cm="1">
        <f t="array" aca="1" ref="AA917" ca="1">_xlfn.IFS(DK917&lt;$DK$4,1,AND(DK917&gt;=$DK$4,DK917&lt;=$AA$4),2,DK917&gt;$AA$4,3)</f>
        <v>2</v>
      </c>
      <c r="AB917" s="28">
        <v>0</v>
      </c>
      <c r="AC917" s="28" cm="1">
        <f t="array" aca="1" ref="AC917" ca="1">IF(AB917="PERCENTIL 30","",_xlfn.IFS(DK917&lt;$AC$4,1,DK917&gt;$AC$4,2))</f>
        <v>2</v>
      </c>
      <c r="AD917" s="28" t="str">
        <f>+IFERROR(VLOOKUP(_xlfn.TEXTJOIN("_", FALSE, C917:E917), BD_Perc!$A:$O, 15, FALSE),"Segmentación no encontrada o vehículo inactivo")</f>
        <v>PERCENTIL 30-70</v>
      </c>
      <c r="AE917" s="28" t="str" cm="1">
        <f t="array" ref="AE917">_xlfn.IFS(
    AD917 = "PERCENTIL 50",
    _xlfn.IFS(
        BD!DK917 &lt; VLOOKUP(_xlfn.TEXTJOIN("_", FALSE, C917:E917), BD_Perc!$A:$O, 11, FALSE), "Intervalo de precio 1",
        BD!DK917 &gt;= VLOOKUP(_xlfn.TEXTJOIN("_", FALSE, C917:E917), BD_Perc!$A:$O, 11, FALSE), "Intervalo de precio 2"
    ),
    AD917 = "PERCENTIL 30-70",
    _xlfn.IFS(
        BD!DK917 &lt; VLOOKUP(_xlfn.TEXTJOIN("_", FALSE, C917:E917), BD_Perc!$A:$O, 6, FALSE), "Intervalo de precio 1",
        BD!DK917 &lt; VLOOKUP(_xlfn.TEXTJOIN("_", FALSE, C917:E917), BD_Perc!$A:$O, 7, FALSE), "Intervalo de precio 2",
        BD!DK917 &gt;= VLOOKUP(_xlfn.TEXTJOIN("_", FALSE, C917:E917), BD_Perc!$A:$O, 7, FALSE), "Intervalo de precio 3"
    ),
    AD917="Segmentación no encontrada o vehículo inactivo","Segmentación no encontrada o vehículo inactivo"
)</f>
        <v>Intervalo de precio 3</v>
      </c>
      <c r="AF917" s="57" t="s">
        <v>2414</v>
      </c>
      <c r="AG917" s="35" t="b">
        <f t="shared" si="88"/>
        <v>1</v>
      </c>
      <c r="AH917" s="205">
        <v>0.05</v>
      </c>
      <c r="AI917" s="205">
        <v>0.05</v>
      </c>
      <c r="AJ917" s="205">
        <v>0.05</v>
      </c>
      <c r="AK917" s="205">
        <v>0.05</v>
      </c>
      <c r="AL917" s="205">
        <v>0.06</v>
      </c>
      <c r="AM917" s="205">
        <v>7.0000000000000007E-2</v>
      </c>
      <c r="AN917" s="28" t="s">
        <v>113</v>
      </c>
      <c r="AO917" s="28" t="s">
        <v>113</v>
      </c>
      <c r="AP917" s="28" t="s">
        <v>113</v>
      </c>
      <c r="AQ917" s="37">
        <v>1</v>
      </c>
      <c r="AR917" s="38" t="s">
        <v>107</v>
      </c>
      <c r="AS917" s="38">
        <v>535272</v>
      </c>
      <c r="AT917" s="38">
        <v>764674</v>
      </c>
      <c r="AU917" s="38">
        <v>7712782</v>
      </c>
      <c r="AV917" s="38" t="s">
        <v>107</v>
      </c>
      <c r="AW917" s="38">
        <v>12124379</v>
      </c>
      <c r="AX917" s="38">
        <v>527502</v>
      </c>
      <c r="AY917" s="38" t="s">
        <v>107</v>
      </c>
      <c r="AZ917" s="38">
        <v>128475</v>
      </c>
      <c r="BA917" s="38">
        <v>1508493</v>
      </c>
      <c r="BB917" s="38">
        <v>20404941</v>
      </c>
      <c r="BC917" s="38">
        <v>17256283</v>
      </c>
      <c r="BD917" s="38" t="s">
        <v>107</v>
      </c>
      <c r="BE917" s="38" t="s">
        <v>107</v>
      </c>
      <c r="BF917" s="38" t="s">
        <v>107</v>
      </c>
      <c r="BG917" s="38" t="s">
        <v>107</v>
      </c>
      <c r="BH917" s="38" t="s">
        <v>107</v>
      </c>
      <c r="BI917" s="38">
        <v>2891625</v>
      </c>
      <c r="BJ917" s="38">
        <v>4089166</v>
      </c>
      <c r="BK917" s="38">
        <v>1368593</v>
      </c>
      <c r="BL917" s="38">
        <v>1533438</v>
      </c>
      <c r="BM917" s="38">
        <v>173454</v>
      </c>
      <c r="BN917" s="38">
        <v>2116818</v>
      </c>
      <c r="BO917" s="38" t="s">
        <v>107</v>
      </c>
      <c r="BP917" s="38">
        <v>5649184</v>
      </c>
      <c r="BQ917" s="38">
        <v>130091</v>
      </c>
      <c r="BR917" s="38">
        <v>2318558</v>
      </c>
      <c r="BS917" s="38" t="s">
        <v>107</v>
      </c>
      <c r="BT917" s="38" t="s">
        <v>107</v>
      </c>
      <c r="BU917" s="38" t="s">
        <v>107</v>
      </c>
      <c r="BV917" s="38">
        <v>2862417</v>
      </c>
      <c r="BW917" s="38">
        <v>7892091</v>
      </c>
      <c r="BX917" s="38">
        <v>130091</v>
      </c>
      <c r="BY917" s="38">
        <v>7119116</v>
      </c>
      <c r="BZ917" s="38">
        <v>16970553</v>
      </c>
      <c r="CA917" s="38">
        <v>8181503</v>
      </c>
      <c r="CB917" s="38">
        <v>2024137</v>
      </c>
      <c r="CC917" s="330" t="s">
        <v>107</v>
      </c>
      <c r="CD917" s="38" t="s">
        <v>107</v>
      </c>
      <c r="CE917" s="38" t="s">
        <v>107</v>
      </c>
      <c r="CF917" s="38" t="s">
        <v>107</v>
      </c>
      <c r="CG917" s="38" t="s">
        <v>107</v>
      </c>
      <c r="CH917" s="183" t="s">
        <v>114</v>
      </c>
      <c r="CI917" s="183" t="s">
        <v>114</v>
      </c>
      <c r="CJ917" s="183" t="s">
        <v>114</v>
      </c>
      <c r="CK917" s="183" t="s">
        <v>114</v>
      </c>
      <c r="CL917" s="183" t="s">
        <v>114</v>
      </c>
      <c r="CM917" s="183" t="s">
        <v>114</v>
      </c>
      <c r="CN917" s="183" t="s">
        <v>114</v>
      </c>
      <c r="CO917" s="42" t="s">
        <v>107</v>
      </c>
      <c r="CP917" s="28" t="s">
        <v>107</v>
      </c>
      <c r="CQ917" s="28" t="s">
        <v>107</v>
      </c>
      <c r="CR917" s="28" t="s">
        <v>107</v>
      </c>
      <c r="CS917" s="28" t="s">
        <v>107</v>
      </c>
      <c r="CT917" s="28" t="s">
        <v>107</v>
      </c>
      <c r="CU917" s="28" t="s">
        <v>107</v>
      </c>
      <c r="CV917" s="28" t="s">
        <v>107</v>
      </c>
      <c r="CW917" s="28" t="s">
        <v>107</v>
      </c>
      <c r="CX917" s="28" t="s">
        <v>107</v>
      </c>
      <c r="CY917" s="28" t="s">
        <v>107</v>
      </c>
      <c r="CZ917" s="28" t="s">
        <v>107</v>
      </c>
      <c r="DA917" s="28" t="s">
        <v>107</v>
      </c>
      <c r="DB917" s="28" t="s">
        <v>107</v>
      </c>
      <c r="DC917" s="28" t="s">
        <v>107</v>
      </c>
      <c r="DD917" s="332">
        <v>17408503</v>
      </c>
      <c r="DE917" s="43">
        <v>1</v>
      </c>
      <c r="DF917" s="390">
        <v>1</v>
      </c>
      <c r="DG917" s="310"/>
      <c r="DI917" s="279" t="str" cm="1">
        <f t="array" ref="DI917">+IF(AND(C917&lt;&gt;"Vehículos Eléctricos",C917&lt;&gt;"Vehículos Híbridos",AD917="PERCENTIL 50"),
     IF(VLOOKUP(_xlfn.TEXTJOIN("_",FALSE,C917:E917),BD_Perc!$A:$P,_xlfn.IFS(BD!AE917="Intervalo de precio 1",12,BD!AE917="Intervalo de precio 2",13),FALSE)&lt;=1,
     VLOOKUP(_xlfn.TEXTJOIN("_",FALSE,C917:E917),BD_Perc!$A:$P,16,FALSE),"Ok P50"),
     "Ok P30/70 ó Híbrido/Eléctrico")</f>
        <v>Ok P30/70 ó Híbrido/Eléctrico</v>
      </c>
      <c r="DJ917" s="279" t="str">
        <f t="shared" si="85"/>
        <v>Vehículos Convencionales_Vehículos Destinados al Transporte de Carga Liviana_Furgón</v>
      </c>
      <c r="DK917" s="331">
        <f t="shared" si="89"/>
        <v>170240000</v>
      </c>
      <c r="DL917" s="326"/>
    </row>
    <row r="918" spans="1:116" ht="63.75">
      <c r="A918" s="28">
        <v>913</v>
      </c>
      <c r="B918" s="29" t="s">
        <v>104</v>
      </c>
      <c r="C918" s="189" t="s">
        <v>0</v>
      </c>
      <c r="D918" s="29" t="s">
        <v>810</v>
      </c>
      <c r="E918" s="42" t="s">
        <v>814</v>
      </c>
      <c r="F918" s="42" t="s">
        <v>107</v>
      </c>
      <c r="G918" s="30" t="s">
        <v>1908</v>
      </c>
      <c r="H918" s="42" t="s">
        <v>109</v>
      </c>
      <c r="I918" s="28">
        <v>1611190</v>
      </c>
      <c r="J918" s="28" t="s">
        <v>1909</v>
      </c>
      <c r="K918" s="31" t="s">
        <v>107</v>
      </c>
      <c r="L918" s="56">
        <v>150</v>
      </c>
      <c r="M918" s="33" t="s">
        <v>107</v>
      </c>
      <c r="N918" s="34">
        <v>151100000</v>
      </c>
      <c r="O918" s="34">
        <f>+IFERROR(VLOOKUP(I918,Precio_Fasecolda!A:C,3,FALSE),IFERROR(VLOOKUP(I918,Precio_Fasecolda!B:C,2,FALSE),N918))</f>
        <v>151100000</v>
      </c>
      <c r="P918" s="34">
        <f t="shared" si="86"/>
        <v>0</v>
      </c>
      <c r="Q918" s="33" t="s">
        <v>107</v>
      </c>
      <c r="R918" s="28" t="s">
        <v>2415</v>
      </c>
      <c r="S918" s="28" t="s">
        <v>360</v>
      </c>
      <c r="T918" s="28" t="s">
        <v>107</v>
      </c>
      <c r="U918" s="188">
        <v>4600</v>
      </c>
      <c r="V918" s="188">
        <v>2143</v>
      </c>
      <c r="W918" s="188">
        <v>2457</v>
      </c>
      <c r="X918" s="28" t="s">
        <v>107</v>
      </c>
      <c r="Y918" s="28" t="str">
        <f t="shared" si="87"/>
        <v>N.A.</v>
      </c>
      <c r="Z918" s="292">
        <f t="shared" si="84"/>
        <v>143545000</v>
      </c>
      <c r="AA918" s="28" cm="1">
        <f t="array" aca="1" ref="AA918" ca="1">_xlfn.IFS(DK918&lt;$DK$4,1,AND(DK918&gt;=$DK$4,DK918&lt;=$AA$4),2,DK918&gt;$AA$4,3)</f>
        <v>2</v>
      </c>
      <c r="AB918" s="28">
        <v>0</v>
      </c>
      <c r="AC918" s="28" cm="1">
        <f t="array" aca="1" ref="AC918" ca="1">IF(AB918="PERCENTIL 30","",_xlfn.IFS(DK918&lt;$AC$4,1,DK918&gt;$AC$4,2))</f>
        <v>1</v>
      </c>
      <c r="AD918" s="28" t="str">
        <f>+IFERROR(VLOOKUP(_xlfn.TEXTJOIN("_", FALSE, C918:E918), BD_Perc!$A:$O, 15, FALSE),"Segmentación no encontrada o vehículo inactivo")</f>
        <v>PERCENTIL 30-70</v>
      </c>
      <c r="AE918" s="28" t="str" cm="1">
        <f t="array" ref="AE918">_xlfn.IFS(
    AD918 = "PERCENTIL 50",
    _xlfn.IFS(
        BD!DK918 &lt; VLOOKUP(_xlfn.TEXTJOIN("_", FALSE, C918:E918), BD_Perc!$A:$O, 11, FALSE), "Intervalo de precio 1",
        BD!DK918 &gt;= VLOOKUP(_xlfn.TEXTJOIN("_", FALSE, C918:E918), BD_Perc!$A:$O, 11, FALSE), "Intervalo de precio 2"
    ),
    AD918 = "PERCENTIL 30-70",
    _xlfn.IFS(
        BD!DK918 &lt; VLOOKUP(_xlfn.TEXTJOIN("_", FALSE, C918:E918), BD_Perc!$A:$O, 6, FALSE), "Intervalo de precio 1",
        BD!DK918 &lt; VLOOKUP(_xlfn.TEXTJOIN("_", FALSE, C918:E918), BD_Perc!$A:$O, 7, FALSE), "Intervalo de precio 2",
        BD!DK918 &gt;= VLOOKUP(_xlfn.TEXTJOIN("_", FALSE, C918:E918), BD_Perc!$A:$O, 7, FALSE), "Intervalo de precio 3"
    ),
    AD918="Segmentación no encontrada o vehículo inactivo","Segmentación no encontrada o vehículo inactivo"
)</f>
        <v>Intervalo de precio 2</v>
      </c>
      <c r="AF918" s="57" t="s">
        <v>2413</v>
      </c>
      <c r="AG918" s="35" t="b">
        <f t="shared" si="88"/>
        <v>1</v>
      </c>
      <c r="AH918" s="205">
        <v>0.05</v>
      </c>
      <c r="AI918" s="205">
        <v>0.05</v>
      </c>
      <c r="AJ918" s="205">
        <v>0.05</v>
      </c>
      <c r="AK918" s="205">
        <v>0.05</v>
      </c>
      <c r="AL918" s="205">
        <v>0.06</v>
      </c>
      <c r="AM918" s="205">
        <v>7.0000000000000007E-2</v>
      </c>
      <c r="AN918" s="28" t="s">
        <v>1251</v>
      </c>
      <c r="AO918" s="28" t="s">
        <v>1251</v>
      </c>
      <c r="AP918" s="28" t="s">
        <v>1251</v>
      </c>
      <c r="AQ918" s="37">
        <v>1</v>
      </c>
      <c r="AR918" s="38" t="s">
        <v>107</v>
      </c>
      <c r="AS918" s="38">
        <v>535272</v>
      </c>
      <c r="AT918" s="38">
        <v>764674</v>
      </c>
      <c r="AU918" s="38">
        <v>7712782</v>
      </c>
      <c r="AV918" s="38" t="s">
        <v>107</v>
      </c>
      <c r="AW918" s="38">
        <v>12124379</v>
      </c>
      <c r="AX918" s="38">
        <v>527502</v>
      </c>
      <c r="AY918" s="38">
        <v>1338179</v>
      </c>
      <c r="AZ918" s="38">
        <v>128475</v>
      </c>
      <c r="BA918" s="38">
        <v>1508493</v>
      </c>
      <c r="BB918" s="38">
        <v>24494109</v>
      </c>
      <c r="BC918" s="38">
        <v>21253622</v>
      </c>
      <c r="BD918" s="38" t="s">
        <v>107</v>
      </c>
      <c r="BE918" s="38" t="s">
        <v>107</v>
      </c>
      <c r="BF918" s="38" t="s">
        <v>107</v>
      </c>
      <c r="BG918" s="38" t="s">
        <v>107</v>
      </c>
      <c r="BH918" s="38" t="s">
        <v>107</v>
      </c>
      <c r="BI918" s="38">
        <v>2891625</v>
      </c>
      <c r="BJ918" s="38">
        <v>4089166</v>
      </c>
      <c r="BK918" s="38">
        <v>1368593</v>
      </c>
      <c r="BL918" s="38">
        <v>1533438</v>
      </c>
      <c r="BM918" s="38">
        <v>173454</v>
      </c>
      <c r="BN918" s="38">
        <v>2116818</v>
      </c>
      <c r="BO918" s="38">
        <v>1360990</v>
      </c>
      <c r="BP918" s="38">
        <v>5649184</v>
      </c>
      <c r="BQ918" s="38">
        <v>130091</v>
      </c>
      <c r="BR918" s="38">
        <v>2318558</v>
      </c>
      <c r="BS918" s="38">
        <v>2797733</v>
      </c>
      <c r="BT918" s="38" t="s">
        <v>107</v>
      </c>
      <c r="BU918" s="38" t="s">
        <v>107</v>
      </c>
      <c r="BV918" s="38">
        <v>2862417</v>
      </c>
      <c r="BW918" s="38">
        <v>7892091</v>
      </c>
      <c r="BX918" s="38">
        <v>130091</v>
      </c>
      <c r="BY918" s="38">
        <v>7119116</v>
      </c>
      <c r="BZ918" s="38">
        <v>16970553</v>
      </c>
      <c r="CA918" s="38">
        <v>2</v>
      </c>
      <c r="CB918" s="38">
        <v>2024137</v>
      </c>
      <c r="CC918" s="330" t="s">
        <v>107</v>
      </c>
      <c r="CD918" s="38" t="s">
        <v>107</v>
      </c>
      <c r="CE918" s="38" t="s">
        <v>107</v>
      </c>
      <c r="CF918" s="38" t="s">
        <v>107</v>
      </c>
      <c r="CG918" s="38" t="s">
        <v>107</v>
      </c>
      <c r="CH918" s="183" t="s">
        <v>114</v>
      </c>
      <c r="CI918" s="183" t="s">
        <v>114</v>
      </c>
      <c r="CJ918" s="183" t="s">
        <v>114</v>
      </c>
      <c r="CK918" s="183" t="s">
        <v>114</v>
      </c>
      <c r="CL918" s="183" t="s">
        <v>114</v>
      </c>
      <c r="CM918" s="183" t="s">
        <v>114</v>
      </c>
      <c r="CN918" s="183" t="s">
        <v>114</v>
      </c>
      <c r="CO918" s="42" t="s">
        <v>107</v>
      </c>
      <c r="CP918" s="28" t="s">
        <v>107</v>
      </c>
      <c r="CQ918" s="28" t="s">
        <v>107</v>
      </c>
      <c r="CR918" s="28" t="s">
        <v>107</v>
      </c>
      <c r="CS918" s="28" t="s">
        <v>107</v>
      </c>
      <c r="CT918" s="28" t="s">
        <v>107</v>
      </c>
      <c r="CU918" s="28" t="s">
        <v>107</v>
      </c>
      <c r="CV918" s="28" t="s">
        <v>107</v>
      </c>
      <c r="CW918" s="28" t="s">
        <v>107</v>
      </c>
      <c r="CX918" s="28" t="s">
        <v>107</v>
      </c>
      <c r="CY918" s="28" t="s">
        <v>107</v>
      </c>
      <c r="CZ918" s="28" t="s">
        <v>107</v>
      </c>
      <c r="DA918" s="28" t="s">
        <v>107</v>
      </c>
      <c r="DB918" s="28" t="s">
        <v>107</v>
      </c>
      <c r="DC918" s="28" t="s">
        <v>107</v>
      </c>
      <c r="DD918" s="332">
        <v>17408503</v>
      </c>
      <c r="DE918" s="43">
        <v>1</v>
      </c>
      <c r="DF918" s="390">
        <v>1</v>
      </c>
      <c r="DG918" s="310"/>
      <c r="DI918" s="279" t="str" cm="1">
        <f t="array" ref="DI918">+IF(AND(C918&lt;&gt;"Vehículos Eléctricos",C918&lt;&gt;"Vehículos Híbridos",AD918="PERCENTIL 50"),
     IF(VLOOKUP(_xlfn.TEXTJOIN("_",FALSE,C918:E918),BD_Perc!$A:$P,_xlfn.IFS(BD!AE918="Intervalo de precio 1",12,BD!AE918="Intervalo de precio 2",13),FALSE)&lt;=1,
     VLOOKUP(_xlfn.TEXTJOIN("_",FALSE,C918:E918),BD_Perc!$A:$P,16,FALSE),"Ok P50"),
     "Ok P30/70 ó Híbrido/Eléctrico")</f>
        <v>Ok P30/70 ó Híbrido/Eléctrico</v>
      </c>
      <c r="DJ918" s="279" t="str">
        <f t="shared" si="85"/>
        <v>Vehículos Convencionales_Vehículos Destinados al Transporte de Carga Liviana_Furgón</v>
      </c>
      <c r="DK918" s="331">
        <f t="shared" si="89"/>
        <v>143545000</v>
      </c>
      <c r="DL918" s="326"/>
    </row>
    <row r="919" spans="1:116" ht="51">
      <c r="A919" s="28">
        <v>914</v>
      </c>
      <c r="B919" s="29" t="s">
        <v>104</v>
      </c>
      <c r="C919" s="189" t="s">
        <v>0</v>
      </c>
      <c r="D919" s="29" t="s">
        <v>810</v>
      </c>
      <c r="E919" s="42" t="s">
        <v>814</v>
      </c>
      <c r="F919" s="42" t="s">
        <v>107</v>
      </c>
      <c r="G919" s="30" t="s">
        <v>1910</v>
      </c>
      <c r="H919" s="42" t="s">
        <v>109</v>
      </c>
      <c r="I919" s="28">
        <v>1611191</v>
      </c>
      <c r="J919" s="28" t="s">
        <v>1911</v>
      </c>
      <c r="K919" s="31" t="s">
        <v>107</v>
      </c>
      <c r="L919" s="56">
        <v>150</v>
      </c>
      <c r="M919" s="33" t="s">
        <v>107</v>
      </c>
      <c r="N919" s="34">
        <v>154300000</v>
      </c>
      <c r="O919" s="34">
        <f>+IFERROR(VLOOKUP(I919,Precio_Fasecolda!A:C,3,FALSE),IFERROR(VLOOKUP(I919,Precio_Fasecolda!B:C,2,FALSE),N919))</f>
        <v>154300000</v>
      </c>
      <c r="P919" s="34">
        <f t="shared" si="86"/>
        <v>0</v>
      </c>
      <c r="Q919" s="33" t="s">
        <v>107</v>
      </c>
      <c r="R919" s="28" t="s">
        <v>2415</v>
      </c>
      <c r="S919" s="28" t="s">
        <v>360</v>
      </c>
      <c r="T919" s="28" t="s">
        <v>107</v>
      </c>
      <c r="U919" s="28">
        <v>4600</v>
      </c>
      <c r="V919" s="28">
        <v>2180</v>
      </c>
      <c r="W919" s="28">
        <v>2420</v>
      </c>
      <c r="X919" s="28" t="s">
        <v>107</v>
      </c>
      <c r="Y919" s="28" t="str">
        <f t="shared" si="87"/>
        <v>N.A.</v>
      </c>
      <c r="Z919" s="292">
        <f t="shared" si="84"/>
        <v>146585000</v>
      </c>
      <c r="AA919" s="28" cm="1">
        <f t="array" aca="1" ref="AA919" ca="1">_xlfn.IFS(DK919&lt;$DK$4,1,AND(DK919&gt;=$DK$4,DK919&lt;=$AA$4),2,DK919&gt;$AA$4,3)</f>
        <v>2</v>
      </c>
      <c r="AB919" s="28">
        <v>0</v>
      </c>
      <c r="AC919" s="28" cm="1">
        <f t="array" aca="1" ref="AC919" ca="1">IF(AB919="PERCENTIL 30","",_xlfn.IFS(DK919&lt;$AC$4,1,DK919&gt;$AC$4,2))</f>
        <v>1</v>
      </c>
      <c r="AD919" s="28" t="str">
        <f>+IFERROR(VLOOKUP(_xlfn.TEXTJOIN("_", FALSE, C919:E919), BD_Perc!$A:$O, 15, FALSE),"Segmentación no encontrada o vehículo inactivo")</f>
        <v>PERCENTIL 30-70</v>
      </c>
      <c r="AE919" s="28" t="str" cm="1">
        <f t="array" ref="AE919">_xlfn.IFS(
    AD919 = "PERCENTIL 50",
    _xlfn.IFS(
        BD!DK919 &lt; VLOOKUP(_xlfn.TEXTJOIN("_", FALSE, C919:E919), BD_Perc!$A:$O, 11, FALSE), "Intervalo de precio 1",
        BD!DK919 &gt;= VLOOKUP(_xlfn.TEXTJOIN("_", FALSE, C919:E919), BD_Perc!$A:$O, 11, FALSE), "Intervalo de precio 2"
    ),
    AD919 = "PERCENTIL 30-70",
    _xlfn.IFS(
        BD!DK919 &lt; VLOOKUP(_xlfn.TEXTJOIN("_", FALSE, C919:E919), BD_Perc!$A:$O, 6, FALSE), "Intervalo de precio 1",
        BD!DK919 &lt; VLOOKUP(_xlfn.TEXTJOIN("_", FALSE, C919:E919), BD_Perc!$A:$O, 7, FALSE), "Intervalo de precio 2",
        BD!DK919 &gt;= VLOOKUP(_xlfn.TEXTJOIN("_", FALSE, C919:E919), BD_Perc!$A:$O, 7, FALSE), "Intervalo de precio 3"
    ),
    AD919="Segmentación no encontrada o vehículo inactivo","Segmentación no encontrada o vehículo inactivo"
)</f>
        <v>Intervalo de precio 3</v>
      </c>
      <c r="AF919" s="57" t="s">
        <v>2414</v>
      </c>
      <c r="AG919" s="35" t="b">
        <f t="shared" si="88"/>
        <v>1</v>
      </c>
      <c r="AH919" s="205">
        <v>0.05</v>
      </c>
      <c r="AI919" s="205">
        <v>0.05</v>
      </c>
      <c r="AJ919" s="205">
        <v>0.05</v>
      </c>
      <c r="AK919" s="205">
        <v>0.05</v>
      </c>
      <c r="AL919" s="205">
        <v>0.06</v>
      </c>
      <c r="AM919" s="205">
        <v>7.0000000000000007E-2</v>
      </c>
      <c r="AN919" s="28" t="s">
        <v>1251</v>
      </c>
      <c r="AO919" s="28" t="s">
        <v>1251</v>
      </c>
      <c r="AP919" s="28" t="s">
        <v>1251</v>
      </c>
      <c r="AQ919" s="37">
        <v>1</v>
      </c>
      <c r="AR919" s="38" t="s">
        <v>107</v>
      </c>
      <c r="AS919" s="38">
        <v>480797</v>
      </c>
      <c r="AT919" s="38">
        <v>686854</v>
      </c>
      <c r="AU919" s="38">
        <v>6927856</v>
      </c>
      <c r="AV919" s="38" t="s">
        <v>107</v>
      </c>
      <c r="AW919" s="38">
        <v>10890487</v>
      </c>
      <c r="AX919" s="38">
        <v>473819</v>
      </c>
      <c r="AY919" s="38">
        <v>1201994</v>
      </c>
      <c r="AZ919" s="38">
        <v>115400</v>
      </c>
      <c r="BA919" s="38">
        <v>1354975</v>
      </c>
      <c r="BB919" s="38">
        <v>22001354</v>
      </c>
      <c r="BC919" s="38">
        <v>18089595</v>
      </c>
      <c r="BD919" s="38" t="s">
        <v>107</v>
      </c>
      <c r="BE919" s="38" t="s">
        <v>107</v>
      </c>
      <c r="BF919" s="38" t="s">
        <v>107</v>
      </c>
      <c r="BG919" s="38">
        <v>4132141</v>
      </c>
      <c r="BH919" s="38">
        <v>5192320</v>
      </c>
      <c r="BI919" s="38">
        <v>2597347</v>
      </c>
      <c r="BJ919" s="38">
        <v>3673014</v>
      </c>
      <c r="BK919" s="38">
        <v>1229312</v>
      </c>
      <c r="BL919" s="38">
        <v>1377381</v>
      </c>
      <c r="BM919" s="38">
        <v>155802</v>
      </c>
      <c r="BN919" s="38">
        <v>1901391</v>
      </c>
      <c r="BO919" s="38">
        <v>1185329</v>
      </c>
      <c r="BP919" s="38">
        <v>5074269</v>
      </c>
      <c r="BQ919" s="38">
        <v>116851</v>
      </c>
      <c r="BR919" s="38">
        <v>2082599</v>
      </c>
      <c r="BS919" s="38">
        <v>2513009</v>
      </c>
      <c r="BT919" s="38" t="s">
        <v>107</v>
      </c>
      <c r="BU919" s="38" t="s">
        <v>107</v>
      </c>
      <c r="BV919" s="38">
        <v>2571110</v>
      </c>
      <c r="BW919" s="38">
        <v>7088917</v>
      </c>
      <c r="BX919" s="38">
        <v>116851</v>
      </c>
      <c r="BY919" s="38">
        <v>6394607</v>
      </c>
      <c r="BZ919" s="38">
        <v>15243468</v>
      </c>
      <c r="CA919" s="38">
        <v>2</v>
      </c>
      <c r="CB919" s="38">
        <v>1818142</v>
      </c>
      <c r="CC919" s="330" t="s">
        <v>107</v>
      </c>
      <c r="CD919" s="38" t="s">
        <v>107</v>
      </c>
      <c r="CE919" s="38" t="s">
        <v>107</v>
      </c>
      <c r="CF919" s="38" t="s">
        <v>107</v>
      </c>
      <c r="CG919" s="38" t="s">
        <v>107</v>
      </c>
      <c r="CH919" s="190" t="s">
        <v>114</v>
      </c>
      <c r="CI919" s="190" t="s">
        <v>114</v>
      </c>
      <c r="CJ919" s="190" t="s">
        <v>114</v>
      </c>
      <c r="CK919" s="190" t="s">
        <v>114</v>
      </c>
      <c r="CL919" s="190" t="s">
        <v>114</v>
      </c>
      <c r="CM919" s="190" t="s">
        <v>114</v>
      </c>
      <c r="CN919" s="190" t="s">
        <v>114</v>
      </c>
      <c r="CO919" s="191" t="s">
        <v>107</v>
      </c>
      <c r="CP919" s="28" t="s">
        <v>107</v>
      </c>
      <c r="CQ919" s="28" t="s">
        <v>107</v>
      </c>
      <c r="CR919" s="28" t="s">
        <v>107</v>
      </c>
      <c r="CS919" s="28" t="s">
        <v>107</v>
      </c>
      <c r="CT919" s="28" t="s">
        <v>107</v>
      </c>
      <c r="CU919" s="28" t="s">
        <v>107</v>
      </c>
      <c r="CV919" s="28" t="s">
        <v>107</v>
      </c>
      <c r="CW919" s="28" t="s">
        <v>107</v>
      </c>
      <c r="CX919" s="28" t="s">
        <v>107</v>
      </c>
      <c r="CY919" s="28" t="s">
        <v>107</v>
      </c>
      <c r="CZ919" s="28" t="s">
        <v>107</v>
      </c>
      <c r="DA919" s="28" t="s">
        <v>107</v>
      </c>
      <c r="DB919" s="28" t="s">
        <v>107</v>
      </c>
      <c r="DC919" s="28" t="s">
        <v>107</v>
      </c>
      <c r="DD919" s="332">
        <v>15636848</v>
      </c>
      <c r="DE919" s="43">
        <v>1</v>
      </c>
      <c r="DF919" s="390">
        <v>1</v>
      </c>
      <c r="DG919" s="310"/>
      <c r="DI919" s="279" t="str" cm="1">
        <f t="array" ref="DI919">+IF(AND(C919&lt;&gt;"Vehículos Eléctricos",C919&lt;&gt;"Vehículos Híbridos",AD919="PERCENTIL 50"),
     IF(VLOOKUP(_xlfn.TEXTJOIN("_",FALSE,C919:E919),BD_Perc!$A:$P,_xlfn.IFS(BD!AE919="Intervalo de precio 1",12,BD!AE919="Intervalo de precio 2",13),FALSE)&lt;=1,
     VLOOKUP(_xlfn.TEXTJOIN("_",FALSE,C919:E919),BD_Perc!$A:$P,16,FALSE),"Ok P50"),
     "Ok P30/70 ó Híbrido/Eléctrico")</f>
        <v>Ok P30/70 ó Híbrido/Eléctrico</v>
      </c>
      <c r="DJ919" s="279" t="str">
        <f t="shared" si="85"/>
        <v>Vehículos Convencionales_Vehículos Destinados al Transporte de Carga Liviana_Furgón</v>
      </c>
      <c r="DK919" s="331">
        <f t="shared" si="89"/>
        <v>146585000</v>
      </c>
      <c r="DL919" s="326"/>
    </row>
    <row r="920" spans="1:116" ht="25.5">
      <c r="A920" s="28">
        <v>915</v>
      </c>
      <c r="B920" s="29" t="s">
        <v>104</v>
      </c>
      <c r="C920" s="192" t="s">
        <v>0</v>
      </c>
      <c r="D920" s="29" t="s">
        <v>105</v>
      </c>
      <c r="E920" s="42" t="s">
        <v>2380</v>
      </c>
      <c r="F920" s="42" t="s">
        <v>107</v>
      </c>
      <c r="G920" s="30" t="s">
        <v>1912</v>
      </c>
      <c r="H920" s="42" t="s">
        <v>1313</v>
      </c>
      <c r="I920" s="28">
        <v>1601355</v>
      </c>
      <c r="J920" s="28" t="s">
        <v>1913</v>
      </c>
      <c r="K920" s="31" t="s">
        <v>111</v>
      </c>
      <c r="L920" s="88">
        <v>98</v>
      </c>
      <c r="M920" s="33" t="s">
        <v>107</v>
      </c>
      <c r="N920" s="34">
        <v>67100000</v>
      </c>
      <c r="O920" s="34">
        <f>+IFERROR(VLOOKUP(I920,Precio_Fasecolda!A:C,3,FALSE),IFERROR(VLOOKUP(I920,Precio_Fasecolda!B:C,2,FALSE),N920))</f>
        <v>67100000</v>
      </c>
      <c r="P920" s="34">
        <f t="shared" si="86"/>
        <v>0</v>
      </c>
      <c r="Q920" s="33" t="s">
        <v>107</v>
      </c>
      <c r="R920" s="28" t="s">
        <v>2415</v>
      </c>
      <c r="S920" s="28" t="s">
        <v>112</v>
      </c>
      <c r="T920" s="28" t="s">
        <v>107</v>
      </c>
      <c r="U920" s="28">
        <v>1059</v>
      </c>
      <c r="V920" s="28">
        <v>684</v>
      </c>
      <c r="W920" s="28">
        <v>375</v>
      </c>
      <c r="X920" s="28" t="s">
        <v>107</v>
      </c>
      <c r="Y920" s="28" t="str">
        <f t="shared" si="87"/>
        <v>N.A.</v>
      </c>
      <c r="Z920" s="292">
        <f t="shared" si="84"/>
        <v>62403000</v>
      </c>
      <c r="AA920" s="28" cm="1">
        <f t="array" aca="1" ref="AA920" ca="1">_xlfn.IFS(DK920&lt;$DK$4,1,AND(DK920&gt;=$DK$4,DK920&lt;=$AA$4),2,DK920&gt;$AA$4,3)</f>
        <v>2</v>
      </c>
      <c r="AB920" s="28">
        <v>0</v>
      </c>
      <c r="AC920" s="28" cm="1">
        <f t="array" aca="1" ref="AC920" ca="1">IF(AB920="PERCENTIL 30","",_xlfn.IFS(DK920&lt;$AC$4,1,DK920&gt;$AC$4,2))</f>
        <v>1</v>
      </c>
      <c r="AD920" s="28" t="str">
        <f>+IFERROR(VLOOKUP(_xlfn.TEXTJOIN("_", FALSE, C920:E920), BD_Perc!$A:$O, 15, FALSE),"Segmentación no encontrada o vehículo inactivo")</f>
        <v>PERCENTIL 30-70</v>
      </c>
      <c r="AE920" s="28" t="str" cm="1">
        <f t="array" ref="AE920">_xlfn.IFS(
    AD920 = "PERCENTIL 50",
    _xlfn.IFS(
        BD!DK920 &lt; VLOOKUP(_xlfn.TEXTJOIN("_", FALSE, C920:E920), BD_Perc!$A:$O, 11, FALSE), "Intervalo de precio 1",
        BD!DK920 &gt;= VLOOKUP(_xlfn.TEXTJOIN("_", FALSE, C920:E920), BD_Perc!$A:$O, 11, FALSE), "Intervalo de precio 2"
    ),
    AD920 = "PERCENTIL 30-70",
    _xlfn.IFS(
        BD!DK920 &lt; VLOOKUP(_xlfn.TEXTJOIN("_", FALSE, C920:E920), BD_Perc!$A:$O, 6, FALSE), "Intervalo de precio 1",
        BD!DK920 &lt; VLOOKUP(_xlfn.TEXTJOIN("_", FALSE, C920:E920), BD_Perc!$A:$O, 7, FALSE), "Intervalo de precio 2",
        BD!DK920 &gt;= VLOOKUP(_xlfn.TEXTJOIN("_", FALSE, C920:E920), BD_Perc!$A:$O, 7, FALSE), "Intervalo de precio 3"
    ),
    AD920="Segmentación no encontrada o vehículo inactivo","Segmentación no encontrada o vehículo inactivo"
)</f>
        <v>Intervalo de precio 1</v>
      </c>
      <c r="AF920" s="57" t="s">
        <v>2412</v>
      </c>
      <c r="AG920" s="35" t="b">
        <f t="shared" si="88"/>
        <v>1</v>
      </c>
      <c r="AH920" s="205">
        <v>7.0000000000000007E-2</v>
      </c>
      <c r="AI920" s="205">
        <v>7.0000000000000007E-2</v>
      </c>
      <c r="AJ920" s="205">
        <v>7.0000000000000007E-2</v>
      </c>
      <c r="AK920" s="205">
        <v>7.0000000000000007E-2</v>
      </c>
      <c r="AL920" s="205">
        <v>0.08</v>
      </c>
      <c r="AM920" s="205">
        <v>0.09</v>
      </c>
      <c r="AN920" s="28" t="s">
        <v>113</v>
      </c>
      <c r="AO920" s="28" t="s">
        <v>113</v>
      </c>
      <c r="AP920" s="28" t="s">
        <v>113</v>
      </c>
      <c r="AQ920" s="37">
        <v>1</v>
      </c>
      <c r="AR920" s="38">
        <v>8689479</v>
      </c>
      <c r="AS920" s="38">
        <v>535272</v>
      </c>
      <c r="AT920" s="38">
        <v>764674</v>
      </c>
      <c r="AU920" s="38" t="s">
        <v>107</v>
      </c>
      <c r="AV920" s="38" t="s">
        <v>107</v>
      </c>
      <c r="AW920" s="38">
        <v>11547654</v>
      </c>
      <c r="AX920" s="38">
        <v>527502</v>
      </c>
      <c r="AY920" s="38">
        <v>1338179</v>
      </c>
      <c r="AZ920" s="38">
        <v>128475</v>
      </c>
      <c r="BA920" s="38">
        <v>613375</v>
      </c>
      <c r="BB920" s="38" t="s">
        <v>107</v>
      </c>
      <c r="BC920" s="38" t="s">
        <v>107</v>
      </c>
      <c r="BD920" s="38" t="s">
        <v>107</v>
      </c>
      <c r="BE920" s="38" t="s">
        <v>107</v>
      </c>
      <c r="BF920" s="38" t="s">
        <v>107</v>
      </c>
      <c r="BG920" s="38">
        <v>4600313</v>
      </c>
      <c r="BH920" s="38" t="s">
        <v>107</v>
      </c>
      <c r="BI920" s="38">
        <v>2891625</v>
      </c>
      <c r="BJ920" s="38">
        <v>4089166</v>
      </c>
      <c r="BK920" s="38">
        <v>1368593</v>
      </c>
      <c r="BL920" s="38">
        <v>1533438</v>
      </c>
      <c r="BM920" s="38">
        <v>173454</v>
      </c>
      <c r="BN920" s="38">
        <v>1970774</v>
      </c>
      <c r="BO920" s="38" t="s">
        <v>107</v>
      </c>
      <c r="BP920" s="38">
        <v>4896777</v>
      </c>
      <c r="BQ920" s="38">
        <v>130091</v>
      </c>
      <c r="BR920" s="38">
        <v>2146812</v>
      </c>
      <c r="BS920" s="38" t="s">
        <v>107</v>
      </c>
      <c r="BT920" s="38" t="s">
        <v>107</v>
      </c>
      <c r="BU920" s="38" t="s">
        <v>107</v>
      </c>
      <c r="BV920" s="38">
        <v>2044583</v>
      </c>
      <c r="BW920" s="38">
        <v>7892091</v>
      </c>
      <c r="BX920" s="38">
        <v>130091</v>
      </c>
      <c r="BY920" s="38" t="s">
        <v>107</v>
      </c>
      <c r="BZ920" s="38" t="s">
        <v>107</v>
      </c>
      <c r="CA920" s="38">
        <v>0</v>
      </c>
      <c r="CB920" s="38">
        <v>1011820</v>
      </c>
      <c r="CC920" s="330" t="s">
        <v>107</v>
      </c>
      <c r="CD920" s="38" t="s">
        <v>107</v>
      </c>
      <c r="CE920" s="38" t="s">
        <v>107</v>
      </c>
      <c r="CF920" s="38" t="s">
        <v>107</v>
      </c>
      <c r="CG920" s="38" t="s">
        <v>107</v>
      </c>
      <c r="CH920" s="185" t="s">
        <v>114</v>
      </c>
      <c r="CI920" s="185" t="s">
        <v>114</v>
      </c>
      <c r="CJ920" s="185" t="s">
        <v>114</v>
      </c>
      <c r="CK920" s="185" t="s">
        <v>114</v>
      </c>
      <c r="CL920" s="185" t="s">
        <v>114</v>
      </c>
      <c r="CM920" s="185" t="s">
        <v>114</v>
      </c>
      <c r="CN920" s="185" t="s">
        <v>114</v>
      </c>
      <c r="CO920" s="42" t="s">
        <v>107</v>
      </c>
      <c r="CP920" s="28" t="s">
        <v>107</v>
      </c>
      <c r="CQ920" s="28" t="s">
        <v>107</v>
      </c>
      <c r="CR920" s="28" t="s">
        <v>107</v>
      </c>
      <c r="CS920" s="28" t="s">
        <v>107</v>
      </c>
      <c r="CT920" s="28" t="s">
        <v>107</v>
      </c>
      <c r="CU920" s="28" t="s">
        <v>107</v>
      </c>
      <c r="CV920" s="28" t="s">
        <v>107</v>
      </c>
      <c r="CW920" s="28" t="s">
        <v>107</v>
      </c>
      <c r="CX920" s="28" t="s">
        <v>107</v>
      </c>
      <c r="CY920" s="28" t="s">
        <v>107</v>
      </c>
      <c r="CZ920" s="28" t="s">
        <v>107</v>
      </c>
      <c r="DA920" s="28" t="s">
        <v>107</v>
      </c>
      <c r="DB920" s="28" t="s">
        <v>107</v>
      </c>
      <c r="DC920" s="28" t="s">
        <v>107</v>
      </c>
      <c r="DD920" s="332">
        <v>10002102</v>
      </c>
      <c r="DE920" s="43">
        <v>1</v>
      </c>
      <c r="DF920" s="390">
        <v>1</v>
      </c>
      <c r="DG920" s="310"/>
      <c r="DI920" s="279" t="str" cm="1">
        <f t="array" ref="DI920">+IF(AND(C920&lt;&gt;"Vehículos Eléctricos",C920&lt;&gt;"Vehículos Híbridos",AD920="PERCENTIL 50"),
     IF(VLOOKUP(_xlfn.TEXTJOIN("_",FALSE,C920:E920),BD_Perc!$A:$P,_xlfn.IFS(BD!AE920="Intervalo de precio 1",12,BD!AE920="Intervalo de precio 2",13),FALSE)&lt;=1,
     VLOOKUP(_xlfn.TEXTJOIN("_",FALSE,C920:E920),BD_Perc!$A:$P,16,FALSE),"Ok P50"),
     "Ok P30/70 ó Híbrido/Eléctrico")</f>
        <v>Ok P30/70 ó Híbrido/Eléctrico</v>
      </c>
      <c r="DJ920" s="279" t="str">
        <f t="shared" si="85"/>
        <v>Vehículos Convencionales_Automóviles_Sedán</v>
      </c>
      <c r="DK920" s="331">
        <f t="shared" si="89"/>
        <v>62403000</v>
      </c>
      <c r="DL920" s="326"/>
    </row>
    <row r="921" spans="1:116" ht="38.25">
      <c r="A921" s="28">
        <v>916</v>
      </c>
      <c r="B921" s="29" t="s">
        <v>104</v>
      </c>
      <c r="C921" s="187" t="s">
        <v>0</v>
      </c>
      <c r="D921" s="29" t="s">
        <v>105</v>
      </c>
      <c r="E921" s="42" t="s">
        <v>106</v>
      </c>
      <c r="F921" s="42" t="s">
        <v>107</v>
      </c>
      <c r="G921" s="30" t="s">
        <v>1914</v>
      </c>
      <c r="H921" s="42" t="s">
        <v>1313</v>
      </c>
      <c r="I921" s="28">
        <v>1601356</v>
      </c>
      <c r="J921" s="28" t="s">
        <v>1915</v>
      </c>
      <c r="K921" s="31" t="s">
        <v>111</v>
      </c>
      <c r="L921" s="88">
        <v>98</v>
      </c>
      <c r="M921" s="33" t="s">
        <v>107</v>
      </c>
      <c r="N921" s="34">
        <v>66100000</v>
      </c>
      <c r="O921" s="34">
        <f>+IFERROR(VLOOKUP(I921,Precio_Fasecolda!A:C,3,FALSE),IFERROR(VLOOKUP(I921,Precio_Fasecolda!B:C,2,FALSE),N921))</f>
        <v>66100000</v>
      </c>
      <c r="P921" s="34">
        <f t="shared" si="86"/>
        <v>0</v>
      </c>
      <c r="Q921" s="33" t="s">
        <v>107</v>
      </c>
      <c r="R921" s="28" t="s">
        <v>2415</v>
      </c>
      <c r="S921" s="28" t="s">
        <v>112</v>
      </c>
      <c r="T921" s="28" t="s">
        <v>107</v>
      </c>
      <c r="U921" s="28">
        <v>1059</v>
      </c>
      <c r="V921" s="28">
        <v>684</v>
      </c>
      <c r="W921" s="28">
        <v>375</v>
      </c>
      <c r="X921" s="28" t="s">
        <v>107</v>
      </c>
      <c r="Y921" s="28" t="str">
        <f t="shared" si="87"/>
        <v>N.A.</v>
      </c>
      <c r="Z921" s="292">
        <f t="shared" si="84"/>
        <v>61473000</v>
      </c>
      <c r="AA921" s="28" cm="1">
        <f t="array" aca="1" ref="AA921" ca="1">_xlfn.IFS(DK921&lt;$DK$4,1,AND(DK921&gt;=$DK$4,DK921&lt;=$AA$4),2,DK921&gt;$AA$4,3)</f>
        <v>2</v>
      </c>
      <c r="AB921" s="28" t="s">
        <v>2335</v>
      </c>
      <c r="AC921" s="28" t="str" cm="1">
        <f t="array" ref="AC921">IF(AB921="PERCENTIL 30","",_xlfn.IFS(DK921&lt;$AC$4,1,DK921&gt;$AC$4,2))</f>
        <v/>
      </c>
      <c r="AD921" s="28" t="str">
        <f>+IFERROR(VLOOKUP(_xlfn.TEXTJOIN("_", FALSE, C921:E921), BD_Perc!$A:$O, 15, FALSE),"Segmentación no encontrada o vehículo inactivo")</f>
        <v>PERCENTIL 30-70</v>
      </c>
      <c r="AE921" s="28" t="str" cm="1">
        <f t="array" ref="AE921">_xlfn.IFS(
    AD921 = "PERCENTIL 50",
    _xlfn.IFS(
        BD!DK921 &lt; VLOOKUP(_xlfn.TEXTJOIN("_", FALSE, C921:E921), BD_Perc!$A:$O, 11, FALSE), "Intervalo de precio 1",
        BD!DK921 &gt;= VLOOKUP(_xlfn.TEXTJOIN("_", FALSE, C921:E921), BD_Perc!$A:$O, 11, FALSE), "Intervalo de precio 2"
    ),
    AD921 = "PERCENTIL 30-70",
    _xlfn.IFS(
        BD!DK921 &lt; VLOOKUP(_xlfn.TEXTJOIN("_", FALSE, C921:E921), BD_Perc!$A:$O, 6, FALSE), "Intervalo de precio 1",
        BD!DK921 &lt; VLOOKUP(_xlfn.TEXTJOIN("_", FALSE, C921:E921), BD_Perc!$A:$O, 7, FALSE), "Intervalo de precio 2",
        BD!DK921 &gt;= VLOOKUP(_xlfn.TEXTJOIN("_", FALSE, C921:E921), BD_Perc!$A:$O, 7, FALSE), "Intervalo de precio 3"
    ),
    AD921="Segmentación no encontrada o vehículo inactivo","Segmentación no encontrada o vehículo inactivo"
)</f>
        <v>Intervalo de precio 2</v>
      </c>
      <c r="AF921" s="57" t="s">
        <v>2413</v>
      </c>
      <c r="AG921" s="35" t="b">
        <f t="shared" si="88"/>
        <v>1</v>
      </c>
      <c r="AH921" s="205">
        <v>7.0000000000000007E-2</v>
      </c>
      <c r="AI921" s="205">
        <v>7.0000000000000007E-2</v>
      </c>
      <c r="AJ921" s="205">
        <v>7.0000000000000007E-2</v>
      </c>
      <c r="AK921" s="205">
        <v>7.0000000000000007E-2</v>
      </c>
      <c r="AL921" s="205">
        <v>0.08</v>
      </c>
      <c r="AM921" s="205">
        <v>0.09</v>
      </c>
      <c r="AN921" s="28" t="s">
        <v>113</v>
      </c>
      <c r="AO921" s="28" t="s">
        <v>113</v>
      </c>
      <c r="AP921" s="28" t="s">
        <v>113</v>
      </c>
      <c r="AQ921" s="37">
        <v>1</v>
      </c>
      <c r="AR921" s="38">
        <v>8689479</v>
      </c>
      <c r="AS921" s="38">
        <v>535272</v>
      </c>
      <c r="AT921" s="38">
        <v>764674</v>
      </c>
      <c r="AU921" s="38" t="s">
        <v>107</v>
      </c>
      <c r="AV921" s="38" t="s">
        <v>107</v>
      </c>
      <c r="AW921" s="38">
        <v>11547654</v>
      </c>
      <c r="AX921" s="38">
        <v>527502</v>
      </c>
      <c r="AY921" s="38">
        <v>1338179</v>
      </c>
      <c r="AZ921" s="38">
        <v>128475</v>
      </c>
      <c r="BA921" s="38">
        <v>613375</v>
      </c>
      <c r="BB921" s="38" t="s">
        <v>107</v>
      </c>
      <c r="BC921" s="38" t="s">
        <v>107</v>
      </c>
      <c r="BD921" s="38" t="s">
        <v>107</v>
      </c>
      <c r="BE921" s="38" t="s">
        <v>107</v>
      </c>
      <c r="BF921" s="38" t="s">
        <v>107</v>
      </c>
      <c r="BG921" s="38">
        <v>4600313</v>
      </c>
      <c r="BH921" s="38" t="s">
        <v>107</v>
      </c>
      <c r="BI921" s="38">
        <v>2891625</v>
      </c>
      <c r="BJ921" s="38">
        <v>4089166</v>
      </c>
      <c r="BK921" s="38">
        <v>1368593</v>
      </c>
      <c r="BL921" s="38">
        <v>1533438</v>
      </c>
      <c r="BM921" s="38">
        <v>173454</v>
      </c>
      <c r="BN921" s="38">
        <v>1970774</v>
      </c>
      <c r="BO921" s="38" t="s">
        <v>107</v>
      </c>
      <c r="BP921" s="38">
        <v>4896777</v>
      </c>
      <c r="BQ921" s="38">
        <v>130091</v>
      </c>
      <c r="BR921" s="38">
        <v>2146812</v>
      </c>
      <c r="BS921" s="38" t="s">
        <v>107</v>
      </c>
      <c r="BT921" s="38" t="s">
        <v>107</v>
      </c>
      <c r="BU921" s="38" t="s">
        <v>107</v>
      </c>
      <c r="BV921" s="38">
        <v>2044583</v>
      </c>
      <c r="BW921" s="38">
        <v>7892091</v>
      </c>
      <c r="BX921" s="38">
        <v>130091</v>
      </c>
      <c r="BY921" s="38" t="s">
        <v>107</v>
      </c>
      <c r="BZ921" s="38" t="s">
        <v>107</v>
      </c>
      <c r="CA921" s="38">
        <v>0</v>
      </c>
      <c r="CB921" s="38">
        <v>1011820</v>
      </c>
      <c r="CC921" s="330" t="s">
        <v>107</v>
      </c>
      <c r="CD921" s="38" t="s">
        <v>107</v>
      </c>
      <c r="CE921" s="38" t="s">
        <v>107</v>
      </c>
      <c r="CF921" s="38" t="s">
        <v>107</v>
      </c>
      <c r="CG921" s="38" t="s">
        <v>107</v>
      </c>
      <c r="CH921" s="185" t="s">
        <v>114</v>
      </c>
      <c r="CI921" s="185" t="s">
        <v>114</v>
      </c>
      <c r="CJ921" s="185" t="s">
        <v>114</v>
      </c>
      <c r="CK921" s="185" t="s">
        <v>114</v>
      </c>
      <c r="CL921" s="185" t="s">
        <v>114</v>
      </c>
      <c r="CM921" s="185" t="s">
        <v>114</v>
      </c>
      <c r="CN921" s="185" t="s">
        <v>114</v>
      </c>
      <c r="CO921" s="42" t="s">
        <v>107</v>
      </c>
      <c r="CP921" s="28" t="s">
        <v>107</v>
      </c>
      <c r="CQ921" s="28" t="s">
        <v>107</v>
      </c>
      <c r="CR921" s="28" t="s">
        <v>107</v>
      </c>
      <c r="CS921" s="28" t="s">
        <v>107</v>
      </c>
      <c r="CT921" s="28" t="s">
        <v>107</v>
      </c>
      <c r="CU921" s="28" t="s">
        <v>107</v>
      </c>
      <c r="CV921" s="28" t="s">
        <v>107</v>
      </c>
      <c r="CW921" s="28" t="s">
        <v>107</v>
      </c>
      <c r="CX921" s="28" t="s">
        <v>107</v>
      </c>
      <c r="CY921" s="28" t="s">
        <v>107</v>
      </c>
      <c r="CZ921" s="28" t="s">
        <v>107</v>
      </c>
      <c r="DA921" s="28" t="s">
        <v>107</v>
      </c>
      <c r="DB921" s="28" t="s">
        <v>107</v>
      </c>
      <c r="DC921" s="28" t="s">
        <v>107</v>
      </c>
      <c r="DD921" s="332">
        <v>10002102</v>
      </c>
      <c r="DE921" s="43">
        <v>1</v>
      </c>
      <c r="DF921" s="390">
        <v>1</v>
      </c>
      <c r="DG921" s="310"/>
      <c r="DI921" s="279" t="str" cm="1">
        <f t="array" ref="DI921">+IF(AND(C921&lt;&gt;"Vehículos Eléctricos",C921&lt;&gt;"Vehículos Híbridos",AD921="PERCENTIL 50"),
     IF(VLOOKUP(_xlfn.TEXTJOIN("_",FALSE,C921:E921),BD_Perc!$A:$P,_xlfn.IFS(BD!AE921="Intervalo de precio 1",12,BD!AE921="Intervalo de precio 2",13),FALSE)&lt;=1,
     VLOOKUP(_xlfn.TEXTJOIN("_",FALSE,C921:E921),BD_Perc!$A:$P,16,FALSE),"Ok P50"),
     "Ok P30/70 ó Híbrido/Eléctrico")</f>
        <v>Ok P30/70 ó Híbrido/Eléctrico</v>
      </c>
      <c r="DJ921" s="279" t="str">
        <f t="shared" si="85"/>
        <v>Vehículos Convencionales_Automóviles_Hatchback</v>
      </c>
      <c r="DK921" s="331">
        <f t="shared" si="89"/>
        <v>61473000</v>
      </c>
      <c r="DL921" s="326"/>
    </row>
    <row r="922" spans="1:116" ht="38.25">
      <c r="A922" s="28">
        <v>917</v>
      </c>
      <c r="B922" s="29" t="s">
        <v>104</v>
      </c>
      <c r="C922" s="29" t="s">
        <v>0</v>
      </c>
      <c r="D922" s="29" t="s">
        <v>337</v>
      </c>
      <c r="E922" s="42" t="s">
        <v>338</v>
      </c>
      <c r="F922" s="42" t="s">
        <v>107</v>
      </c>
      <c r="G922" s="30" t="s">
        <v>1916</v>
      </c>
      <c r="H922" s="42" t="s">
        <v>109</v>
      </c>
      <c r="I922" s="28">
        <v>1606262</v>
      </c>
      <c r="J922" s="28" t="s">
        <v>1917</v>
      </c>
      <c r="K922" s="31" t="s">
        <v>341</v>
      </c>
      <c r="L922" s="32">
        <v>132</v>
      </c>
      <c r="M922" s="33">
        <v>5</v>
      </c>
      <c r="N922" s="34">
        <v>116300000</v>
      </c>
      <c r="O922" s="34">
        <f>+IFERROR(VLOOKUP(I922,Precio_Fasecolda!A:C,3,FALSE),IFERROR(VLOOKUP(I922,Precio_Fasecolda!B:C,2,FALSE),N922))</f>
        <v>116300000</v>
      </c>
      <c r="P922" s="34">
        <f t="shared" si="86"/>
        <v>0</v>
      </c>
      <c r="Q922" s="28" t="s">
        <v>338</v>
      </c>
      <c r="R922" s="28" t="s">
        <v>130</v>
      </c>
      <c r="S922" s="28" t="s">
        <v>112</v>
      </c>
      <c r="T922" s="28" t="s">
        <v>107</v>
      </c>
      <c r="U922" s="28" t="s">
        <v>107</v>
      </c>
      <c r="V922" s="42" t="s">
        <v>107</v>
      </c>
      <c r="W922" s="28" t="s">
        <v>107</v>
      </c>
      <c r="X922" s="28" t="s">
        <v>107</v>
      </c>
      <c r="Y922" s="28" t="str">
        <f t="shared" si="87"/>
        <v>N.A.</v>
      </c>
      <c r="Z922" s="292">
        <f t="shared" si="84"/>
        <v>109322000</v>
      </c>
      <c r="AA922" s="28" cm="1">
        <f t="array" aca="1" ref="AA922" ca="1">_xlfn.IFS(DK922&lt;$DK$4,1,AND(DK922&gt;=$DK$4,DK922&lt;=$AA$4),2,DK922&gt;$AA$4,3)</f>
        <v>2</v>
      </c>
      <c r="AB922" s="28">
        <v>0</v>
      </c>
      <c r="AC922" s="28" cm="1">
        <f t="array" aca="1" ref="AC922" ca="1">IF(AB922="PERCENTIL 30","",_xlfn.IFS(DK922&lt;$AC$4,1,DK922&gt;$AC$4,2))</f>
        <v>1</v>
      </c>
      <c r="AD922" s="28" t="str">
        <f>+IFERROR(VLOOKUP(_xlfn.TEXTJOIN("_", FALSE, C922:E922), BD_Perc!$A:$O, 15, FALSE),"Segmentación no encontrada o vehículo inactivo")</f>
        <v>PERCENTIL 30-70</v>
      </c>
      <c r="AE922" s="28" t="str" cm="1">
        <f t="array" ref="AE922">_xlfn.IFS(
    AD922 = "PERCENTIL 50",
    _xlfn.IFS(
        BD!DK922 &lt; VLOOKUP(_xlfn.TEXTJOIN("_", FALSE, C922:E922), BD_Perc!$A:$O, 11, FALSE), "Intervalo de precio 1",
        BD!DK922 &gt;= VLOOKUP(_xlfn.TEXTJOIN("_", FALSE, C922:E922), BD_Perc!$A:$O, 11, FALSE), "Intervalo de precio 2"
    ),
    AD922 = "PERCENTIL 30-70",
    _xlfn.IFS(
        BD!DK922 &lt; VLOOKUP(_xlfn.TEXTJOIN("_", FALSE, C922:E922), BD_Perc!$A:$O, 6, FALSE), "Intervalo de precio 1",
        BD!DK922 &lt; VLOOKUP(_xlfn.TEXTJOIN("_", FALSE, C922:E922), BD_Perc!$A:$O, 7, FALSE), "Intervalo de precio 2",
        BD!DK922 &gt;= VLOOKUP(_xlfn.TEXTJOIN("_", FALSE, C922:E922), BD_Perc!$A:$O, 7, FALSE), "Intervalo de precio 3"
    ),
    AD922="Segmentación no encontrada o vehículo inactivo","Segmentación no encontrada o vehículo inactivo"
)</f>
        <v>Intervalo de precio 2</v>
      </c>
      <c r="AF922" s="57" t="s">
        <v>2413</v>
      </c>
      <c r="AG922" s="35" t="b">
        <f t="shared" si="88"/>
        <v>1</v>
      </c>
      <c r="AH922" s="206">
        <v>0.06</v>
      </c>
      <c r="AI922" s="206">
        <v>0.06</v>
      </c>
      <c r="AJ922" s="206">
        <v>0.06</v>
      </c>
      <c r="AK922" s="206">
        <v>0.06</v>
      </c>
      <c r="AL922" s="206">
        <v>7.0000000000000007E-2</v>
      </c>
      <c r="AM922" s="206">
        <v>0.08</v>
      </c>
      <c r="AN922" s="28" t="s">
        <v>113</v>
      </c>
      <c r="AO922" s="28" t="s">
        <v>113</v>
      </c>
      <c r="AP922" s="28" t="s">
        <v>113</v>
      </c>
      <c r="AQ922" s="37">
        <v>1</v>
      </c>
      <c r="AR922" s="38">
        <v>8689479</v>
      </c>
      <c r="AS922" s="38">
        <v>535272</v>
      </c>
      <c r="AT922" s="38">
        <v>2</v>
      </c>
      <c r="AU922" s="38" t="s">
        <v>107</v>
      </c>
      <c r="AV922" s="38" t="s">
        <v>107</v>
      </c>
      <c r="AW922" s="38">
        <v>11547654</v>
      </c>
      <c r="AX922" s="38">
        <v>2</v>
      </c>
      <c r="AY922" s="38">
        <v>2</v>
      </c>
      <c r="AZ922" s="38">
        <v>128475</v>
      </c>
      <c r="BA922" s="38">
        <v>2</v>
      </c>
      <c r="BB922" s="38" t="s">
        <v>107</v>
      </c>
      <c r="BC922" s="38" t="s">
        <v>107</v>
      </c>
      <c r="BD922" s="38" t="s">
        <v>107</v>
      </c>
      <c r="BE922" s="38" t="s">
        <v>107</v>
      </c>
      <c r="BF922" s="38" t="s">
        <v>107</v>
      </c>
      <c r="BG922" s="38">
        <v>4600313</v>
      </c>
      <c r="BH922" s="38">
        <v>5780609</v>
      </c>
      <c r="BI922" s="38">
        <v>2891625</v>
      </c>
      <c r="BJ922" s="38">
        <v>4089166</v>
      </c>
      <c r="BK922" s="38">
        <v>2</v>
      </c>
      <c r="BL922" s="38">
        <v>0</v>
      </c>
      <c r="BM922" s="38">
        <v>173454</v>
      </c>
      <c r="BN922" s="38">
        <v>1970774</v>
      </c>
      <c r="BO922" s="38">
        <v>1360990</v>
      </c>
      <c r="BP922" s="38">
        <v>4896777</v>
      </c>
      <c r="BQ922" s="38">
        <v>130091</v>
      </c>
      <c r="BR922" s="38">
        <v>2146812</v>
      </c>
      <c r="BS922" s="38" t="s">
        <v>107</v>
      </c>
      <c r="BT922" s="38" t="s">
        <v>107</v>
      </c>
      <c r="BU922" s="38" t="s">
        <v>107</v>
      </c>
      <c r="BV922" s="38">
        <v>2044583</v>
      </c>
      <c r="BW922" s="38">
        <v>7892091</v>
      </c>
      <c r="BX922" s="38">
        <v>130091</v>
      </c>
      <c r="BY922" s="38" t="s">
        <v>107</v>
      </c>
      <c r="BZ922" s="38" t="s">
        <v>107</v>
      </c>
      <c r="CA922" s="38">
        <v>2</v>
      </c>
      <c r="CB922" s="38">
        <v>1011820</v>
      </c>
      <c r="CC922" s="330" t="s">
        <v>107</v>
      </c>
      <c r="CD922" s="38" t="s">
        <v>107</v>
      </c>
      <c r="CE922" s="38" t="s">
        <v>107</v>
      </c>
      <c r="CF922" s="38" t="s">
        <v>107</v>
      </c>
      <c r="CG922" s="38" t="s">
        <v>107</v>
      </c>
      <c r="CH922" s="185" t="s">
        <v>113</v>
      </c>
      <c r="CI922" s="185" t="s">
        <v>113</v>
      </c>
      <c r="CJ922" s="185" t="s">
        <v>113</v>
      </c>
      <c r="CK922" s="185" t="s">
        <v>114</v>
      </c>
      <c r="CL922" s="185" t="s">
        <v>113</v>
      </c>
      <c r="CM922" s="185" t="s">
        <v>114</v>
      </c>
      <c r="CN922" s="185" t="s">
        <v>114</v>
      </c>
      <c r="CO922" s="42" t="s">
        <v>107</v>
      </c>
      <c r="CP922" s="28" t="s">
        <v>107</v>
      </c>
      <c r="CQ922" s="28" t="s">
        <v>107</v>
      </c>
      <c r="CR922" s="28" t="s">
        <v>107</v>
      </c>
      <c r="CS922" s="28" t="s">
        <v>107</v>
      </c>
      <c r="CT922" s="28" t="s">
        <v>107</v>
      </c>
      <c r="CU922" s="28" t="s">
        <v>107</v>
      </c>
      <c r="CV922" s="28" t="s">
        <v>107</v>
      </c>
      <c r="CW922" s="28" t="s">
        <v>107</v>
      </c>
      <c r="CX922" s="28" t="s">
        <v>107</v>
      </c>
      <c r="CY922" s="28" t="s">
        <v>107</v>
      </c>
      <c r="CZ922" s="28" t="s">
        <v>107</v>
      </c>
      <c r="DA922" s="28" t="s">
        <v>107</v>
      </c>
      <c r="DB922" s="28" t="s">
        <v>107</v>
      </c>
      <c r="DC922" s="28" t="s">
        <v>107</v>
      </c>
      <c r="DD922" s="332">
        <v>9934422</v>
      </c>
      <c r="DE922" s="43">
        <v>1</v>
      </c>
      <c r="DF922" s="390">
        <v>1</v>
      </c>
      <c r="DG922" s="310"/>
      <c r="DI922" s="279" t="str" cm="1">
        <f t="array" ref="DI922">+IF(AND(C922&lt;&gt;"Vehículos Eléctricos",C922&lt;&gt;"Vehículos Híbridos",AD922="PERCENTIL 50"),
     IF(VLOOKUP(_xlfn.TEXTJOIN("_",FALSE,C922:E922),BD_Perc!$A:$P,_xlfn.IFS(BD!AE922="Intervalo de precio 1",12,BD!AE922="Intervalo de precio 2",13),FALSE)&lt;=1,
     VLOOKUP(_xlfn.TEXTJOIN("_",FALSE,C922:E922),BD_Perc!$A:$P,16,FALSE),"Ok P50"),
     "Ok P30/70 ó Híbrido/Eléctrico")</f>
        <v>Ok P30/70 ó Híbrido/Eléctrico</v>
      </c>
      <c r="DJ922" s="279" t="str">
        <f t="shared" si="85"/>
        <v>Vehículos Convencionales_Camperos/Camionetas_4x2</v>
      </c>
      <c r="DK922" s="331">
        <f t="shared" si="89"/>
        <v>109322000</v>
      </c>
      <c r="DL922" s="326"/>
    </row>
    <row r="923" spans="1:116" ht="25.5">
      <c r="A923" s="28">
        <v>918</v>
      </c>
      <c r="B923" s="29" t="s">
        <v>104</v>
      </c>
      <c r="C923" s="29" t="s">
        <v>0</v>
      </c>
      <c r="D923" s="29" t="s">
        <v>665</v>
      </c>
      <c r="E923" s="42" t="s">
        <v>666</v>
      </c>
      <c r="F923" s="42" t="s">
        <v>338</v>
      </c>
      <c r="G923" s="29" t="s">
        <v>1918</v>
      </c>
      <c r="H923" s="42" t="s">
        <v>109</v>
      </c>
      <c r="I923" s="28">
        <v>1621109</v>
      </c>
      <c r="J923" s="28" t="s">
        <v>1919</v>
      </c>
      <c r="K923" s="31" t="s">
        <v>669</v>
      </c>
      <c r="L923" s="56">
        <v>130</v>
      </c>
      <c r="M923" s="33" t="s">
        <v>107</v>
      </c>
      <c r="N923" s="34">
        <v>123000000</v>
      </c>
      <c r="O923" s="34">
        <f>+IFERROR(VLOOKUP(I923,Precio_Fasecolda!A:C,3,FALSE),IFERROR(VLOOKUP(I923,Precio_Fasecolda!B:C,2,FALSE),N923))</f>
        <v>123000000</v>
      </c>
      <c r="P923" s="34">
        <f t="shared" si="86"/>
        <v>0</v>
      </c>
      <c r="Q923" s="28" t="s">
        <v>338</v>
      </c>
      <c r="R923" s="28" t="s">
        <v>130</v>
      </c>
      <c r="S923" s="28" t="s">
        <v>112</v>
      </c>
      <c r="T923" s="28" t="s">
        <v>107</v>
      </c>
      <c r="U923" s="28" t="s">
        <v>107</v>
      </c>
      <c r="V923" s="42" t="s">
        <v>107</v>
      </c>
      <c r="W923" s="28" t="s">
        <v>107</v>
      </c>
      <c r="X923" s="28" t="s">
        <v>107</v>
      </c>
      <c r="Y923" s="28" t="str">
        <f t="shared" si="87"/>
        <v>N.A.</v>
      </c>
      <c r="Z923" s="292">
        <f t="shared" si="84"/>
        <v>113160000</v>
      </c>
      <c r="AA923" s="28" cm="1">
        <f t="array" aca="1" ref="AA923" ca="1">_xlfn.IFS(DK923&lt;$DK$4,1,AND(DK923&gt;=$DK$4,DK923&lt;=$AA$4),2,DK923&gt;$AA$4,3)</f>
        <v>2</v>
      </c>
      <c r="AB923" s="28">
        <v>0</v>
      </c>
      <c r="AC923" s="28" cm="1">
        <f t="array" aca="1" ref="AC923" ca="1">IF(AB923="PERCENTIL 30","",_xlfn.IFS(DK923&lt;$AC$4,1,DK923&gt;$AC$4,2))</f>
        <v>1</v>
      </c>
      <c r="AD923" s="28" t="str">
        <f>+IFERROR(VLOOKUP(_xlfn.TEXTJOIN("_", FALSE, C923:E923), BD_Perc!$A:$O, 15, FALSE),"Segmentación no encontrada o vehículo inactivo")</f>
        <v>PERCENTIL 30-70</v>
      </c>
      <c r="AE923" s="28" t="str" cm="1">
        <f t="array" ref="AE923">_xlfn.IFS(
    AD923 = "PERCENTIL 50",
    _xlfn.IFS(
        BD!DK923 &lt; VLOOKUP(_xlfn.TEXTJOIN("_", FALSE, C923:E923), BD_Perc!$A:$O, 11, FALSE), "Intervalo de precio 1",
        BD!DK923 &gt;= VLOOKUP(_xlfn.TEXTJOIN("_", FALSE, C923:E923), BD_Perc!$A:$O, 11, FALSE), "Intervalo de precio 2"
    ),
    AD923 = "PERCENTIL 30-70",
    _xlfn.IFS(
        BD!DK923 &lt; VLOOKUP(_xlfn.TEXTJOIN("_", FALSE, C923:E923), BD_Perc!$A:$O, 6, FALSE), "Intervalo de precio 1",
        BD!DK923 &lt; VLOOKUP(_xlfn.TEXTJOIN("_", FALSE, C923:E923), BD_Perc!$A:$O, 7, FALSE), "Intervalo de precio 2",
        BD!DK923 &gt;= VLOOKUP(_xlfn.TEXTJOIN("_", FALSE, C923:E923), BD_Perc!$A:$O, 7, FALSE), "Intervalo de precio 3"
    ),
    AD923="Segmentación no encontrada o vehículo inactivo","Segmentación no encontrada o vehículo inactivo"
)</f>
        <v>Intervalo de precio 1</v>
      </c>
      <c r="AF923" s="57" t="s">
        <v>2412</v>
      </c>
      <c r="AG923" s="35" t="b">
        <f t="shared" si="88"/>
        <v>1</v>
      </c>
      <c r="AH923" s="205">
        <v>0.08</v>
      </c>
      <c r="AI923" s="205">
        <v>0.08</v>
      </c>
      <c r="AJ923" s="205">
        <v>0.08</v>
      </c>
      <c r="AK923" s="205">
        <v>0.08</v>
      </c>
      <c r="AL923" s="205">
        <v>0.09</v>
      </c>
      <c r="AM923" s="205">
        <v>0.1</v>
      </c>
      <c r="AN923" s="28" t="s">
        <v>113</v>
      </c>
      <c r="AO923" s="28" t="s">
        <v>113</v>
      </c>
      <c r="AP923" s="28" t="s">
        <v>113</v>
      </c>
      <c r="AQ923" s="37">
        <v>1</v>
      </c>
      <c r="AR923" s="38" t="s">
        <v>107</v>
      </c>
      <c r="AS923" s="38">
        <v>535272</v>
      </c>
      <c r="AT923" s="38">
        <v>764674</v>
      </c>
      <c r="AU923" s="38">
        <v>1516528</v>
      </c>
      <c r="AV923" s="38">
        <v>1516528</v>
      </c>
      <c r="AW923" s="38">
        <v>11547654</v>
      </c>
      <c r="AX923" s="38">
        <v>527502</v>
      </c>
      <c r="AY923" s="38">
        <v>1338179</v>
      </c>
      <c r="AZ923" s="38">
        <v>128475</v>
      </c>
      <c r="BA923" s="38">
        <v>613375</v>
      </c>
      <c r="BB923" s="38" t="s">
        <v>107</v>
      </c>
      <c r="BC923" s="38" t="s">
        <v>107</v>
      </c>
      <c r="BD923" s="38" t="s">
        <v>107</v>
      </c>
      <c r="BE923" s="38" t="s">
        <v>107</v>
      </c>
      <c r="BF923" s="38">
        <v>1970774</v>
      </c>
      <c r="BG923" s="38">
        <v>2</v>
      </c>
      <c r="BH923" s="38">
        <v>5780609</v>
      </c>
      <c r="BI923" s="38">
        <v>2891625</v>
      </c>
      <c r="BJ923" s="38">
        <v>4089166</v>
      </c>
      <c r="BK923" s="38">
        <v>1368593</v>
      </c>
      <c r="BL923" s="38">
        <v>1533438</v>
      </c>
      <c r="BM923" s="38">
        <v>173454</v>
      </c>
      <c r="BN923" s="38">
        <v>2019435</v>
      </c>
      <c r="BO923" s="38">
        <v>2</v>
      </c>
      <c r="BP923" s="38">
        <v>4896777</v>
      </c>
      <c r="BQ923" s="38">
        <v>130091</v>
      </c>
      <c r="BR923" s="38">
        <v>2318558</v>
      </c>
      <c r="BS923" s="38" t="s">
        <v>107</v>
      </c>
      <c r="BT923" s="38">
        <v>1970774</v>
      </c>
      <c r="BU923" s="38">
        <v>3455346</v>
      </c>
      <c r="BV923" s="38">
        <v>2044583</v>
      </c>
      <c r="BW923" s="38">
        <v>7892091</v>
      </c>
      <c r="BX923" s="38">
        <v>130091</v>
      </c>
      <c r="BY923" s="38">
        <v>7119116</v>
      </c>
      <c r="BZ923" s="38">
        <v>11887903</v>
      </c>
      <c r="CA923" s="38">
        <v>2</v>
      </c>
      <c r="CB923" s="38">
        <v>1011820</v>
      </c>
      <c r="CC923" s="330" t="s">
        <v>107</v>
      </c>
      <c r="CD923" s="38">
        <v>14533578</v>
      </c>
      <c r="CE923" s="38" t="s">
        <v>107</v>
      </c>
      <c r="CF923" s="38" t="s">
        <v>107</v>
      </c>
      <c r="CG923" s="38" t="s">
        <v>107</v>
      </c>
      <c r="CH923" s="185" t="s">
        <v>113</v>
      </c>
      <c r="CI923" s="185" t="s">
        <v>113</v>
      </c>
      <c r="CJ923" s="185" t="s">
        <v>113</v>
      </c>
      <c r="CK923" s="185" t="s">
        <v>113</v>
      </c>
      <c r="CL923" s="185" t="s">
        <v>113</v>
      </c>
      <c r="CM923" s="185" t="s">
        <v>114</v>
      </c>
      <c r="CN923" s="185" t="s">
        <v>114</v>
      </c>
      <c r="CO923" s="42" t="s">
        <v>107</v>
      </c>
      <c r="CP923" s="28" t="s">
        <v>107</v>
      </c>
      <c r="CQ923" s="28" t="s">
        <v>107</v>
      </c>
      <c r="CR923" s="28" t="s">
        <v>107</v>
      </c>
      <c r="CS923" s="28" t="s">
        <v>107</v>
      </c>
      <c r="CT923" s="28" t="s">
        <v>107</v>
      </c>
      <c r="CU923" s="28" t="s">
        <v>107</v>
      </c>
      <c r="CV923" s="28" t="s">
        <v>107</v>
      </c>
      <c r="CW923" s="28" t="s">
        <v>107</v>
      </c>
      <c r="CX923" s="28" t="s">
        <v>107</v>
      </c>
      <c r="CY923" s="28" t="s">
        <v>107</v>
      </c>
      <c r="CZ923" s="28" t="s">
        <v>107</v>
      </c>
      <c r="DA923" s="28" t="s">
        <v>107</v>
      </c>
      <c r="DB923" s="28" t="s">
        <v>107</v>
      </c>
      <c r="DC923" s="28" t="s">
        <v>107</v>
      </c>
      <c r="DD923" s="332">
        <v>12436084</v>
      </c>
      <c r="DE923" s="43">
        <v>1</v>
      </c>
      <c r="DF923" s="390">
        <v>1</v>
      </c>
      <c r="DG923" s="310"/>
      <c r="DI923" s="279" t="str" cm="1">
        <f t="array" ref="DI923">+IF(AND(C923&lt;&gt;"Vehículos Eléctricos",C923&lt;&gt;"Vehículos Híbridos",AD923="PERCENTIL 50"),
     IF(VLOOKUP(_xlfn.TEXTJOIN("_",FALSE,C923:E923),BD_Perc!$A:$P,_xlfn.IFS(BD!AE923="Intervalo de precio 1",12,BD!AE923="Intervalo de precio 2",13),FALSE)&lt;=1,
     VLOOKUP(_xlfn.TEXTJOIN("_",FALSE,C923:E923),BD_Perc!$A:$P,16,FALSE),"Ok P50"),
     "Ok P30/70 ó Híbrido/Eléctrico")</f>
        <v>Ok P30/70 ó Híbrido/Eléctrico</v>
      </c>
      <c r="DJ923" s="279" t="str">
        <f t="shared" si="85"/>
        <v>Vehículos Convencionales_Pick Up_PICKUP DOBLE CAB - PLATON</v>
      </c>
      <c r="DK923" s="331">
        <f t="shared" si="89"/>
        <v>113160000</v>
      </c>
      <c r="DL923" s="326"/>
    </row>
    <row r="924" spans="1:116" ht="25.5">
      <c r="A924" s="28">
        <v>919</v>
      </c>
      <c r="B924" s="29" t="s">
        <v>104</v>
      </c>
      <c r="C924" s="42" t="s">
        <v>3</v>
      </c>
      <c r="D924" s="29" t="s">
        <v>1038</v>
      </c>
      <c r="E924" s="42" t="s">
        <v>1038</v>
      </c>
      <c r="F924" s="42" t="s">
        <v>107</v>
      </c>
      <c r="G924" s="67" t="s">
        <v>1886</v>
      </c>
      <c r="H924" s="28" t="s">
        <v>109</v>
      </c>
      <c r="I924" s="28">
        <v>1611203</v>
      </c>
      <c r="J924" s="28" t="s">
        <v>1920</v>
      </c>
      <c r="K924" s="31" t="s">
        <v>107</v>
      </c>
      <c r="L924" s="56">
        <v>185</v>
      </c>
      <c r="M924" s="33" t="s">
        <v>107</v>
      </c>
      <c r="N924" s="34">
        <v>215000000</v>
      </c>
      <c r="O924" s="34">
        <f>+IFERROR(VLOOKUP(I924,Precio_Fasecolda!A:C,3,FALSE),IFERROR(VLOOKUP(I924,Precio_Fasecolda!B:C,2,FALSE),N924))</f>
        <v>215000000</v>
      </c>
      <c r="P924" s="34">
        <f t="shared" si="86"/>
        <v>0</v>
      </c>
      <c r="Q924" s="33" t="s">
        <v>107</v>
      </c>
      <c r="R924" s="28" t="s">
        <v>2415</v>
      </c>
      <c r="S924" s="28" t="s">
        <v>360</v>
      </c>
      <c r="T924" s="28" t="s">
        <v>107</v>
      </c>
      <c r="U924" s="28" t="s">
        <v>107</v>
      </c>
      <c r="V924" s="42" t="s">
        <v>107</v>
      </c>
      <c r="W924" s="28" t="s">
        <v>107</v>
      </c>
      <c r="X924" s="28" t="s">
        <v>107</v>
      </c>
      <c r="Y924" s="28">
        <f t="shared" si="87"/>
        <v>577099288</v>
      </c>
      <c r="Z924" s="292">
        <f t="shared" si="84"/>
        <v>197800000</v>
      </c>
      <c r="AA924" s="28" cm="1">
        <f t="array" aca="1" ref="AA924" ca="1">_xlfn.IFS(DK924&lt;$DK$4,1,AND(DK924&gt;=$DK$4,DK924&lt;=$AA$4),2,DK924&gt;$AA$4,3)</f>
        <v>3</v>
      </c>
      <c r="AB924" s="28">
        <v>0</v>
      </c>
      <c r="AC924" s="28" cm="1">
        <f t="array" aca="1" ref="AC924" ca="1">IF(AB924="PERCENTIL 30","",_xlfn.IFS(DK924&lt;$AC$4,1,DK924&gt;$AC$4,2))</f>
        <v>2</v>
      </c>
      <c r="AD924" s="28" t="str">
        <f>+IFERROR(VLOOKUP(_xlfn.TEXTJOIN("_", FALSE, C924:E924), BD_Perc!$A:$O, 15, FALSE),"Segmentación no encontrada o vehículo inactivo")</f>
        <v>PERCENTIL 50</v>
      </c>
      <c r="AE924" s="28" t="str" cm="1">
        <f t="array" ref="AE924">_xlfn.IFS(
    AD924 = "PERCENTIL 50",
    _xlfn.IFS(
        BD!DK924 &lt; VLOOKUP(_xlfn.TEXTJOIN("_", FALSE, C924:E924), BD_Perc!$A:$O, 11, FALSE), "Intervalo de precio 1",
        BD!DK924 &gt;= VLOOKUP(_xlfn.TEXTJOIN("_", FALSE, C924:E924), BD_Perc!$A:$O, 11, FALSE), "Intervalo de precio 2"
    ),
    AD924 = "PERCENTIL 30-70",
    _xlfn.IFS(
        BD!DK924 &lt; VLOOKUP(_xlfn.TEXTJOIN("_", FALSE, C924:E924), BD_Perc!$A:$O, 6, FALSE), "Intervalo de precio 1",
        BD!DK924 &lt; VLOOKUP(_xlfn.TEXTJOIN("_", FALSE, C924:E924), BD_Perc!$A:$O, 7, FALSE), "Intervalo de precio 2",
        BD!DK924 &gt;= VLOOKUP(_xlfn.TEXTJOIN("_", FALSE, C924:E924), BD_Perc!$A:$O, 7, FALSE), "Intervalo de precio 3"
    ),
    AD924="Segmentación no encontrada o vehículo inactivo","Segmentación no encontrada o vehículo inactivo"
)</f>
        <v>Intervalo de precio 1</v>
      </c>
      <c r="AF924" s="57" t="s">
        <v>2412</v>
      </c>
      <c r="AG924" s="35" t="b">
        <f t="shared" si="88"/>
        <v>1</v>
      </c>
      <c r="AH924" s="206">
        <v>0.08</v>
      </c>
      <c r="AI924" s="206">
        <v>0.08</v>
      </c>
      <c r="AJ924" s="206">
        <v>0.08</v>
      </c>
      <c r="AK924" s="206">
        <v>0.08</v>
      </c>
      <c r="AL924" s="319">
        <v>0.09</v>
      </c>
      <c r="AM924" s="206">
        <v>0.1</v>
      </c>
      <c r="AN924" s="28" t="s">
        <v>113</v>
      </c>
      <c r="AO924" s="28" t="s">
        <v>113</v>
      </c>
      <c r="AP924" s="28" t="s">
        <v>113</v>
      </c>
      <c r="AQ924" s="37">
        <v>1</v>
      </c>
      <c r="AR924" s="38" t="s">
        <v>107</v>
      </c>
      <c r="AS924" s="38">
        <v>535272</v>
      </c>
      <c r="AT924" s="38">
        <v>764674</v>
      </c>
      <c r="AU924" s="38" t="s">
        <v>107</v>
      </c>
      <c r="AV924" s="38" t="s">
        <v>107</v>
      </c>
      <c r="AW924" s="38">
        <v>12124379</v>
      </c>
      <c r="AX924" s="38">
        <v>527502</v>
      </c>
      <c r="AY924" s="38" t="s">
        <v>107</v>
      </c>
      <c r="AZ924" s="38">
        <v>2</v>
      </c>
      <c r="BA924" s="38">
        <v>1508493</v>
      </c>
      <c r="BB924" s="38" t="s">
        <v>107</v>
      </c>
      <c r="BC924" s="38" t="s">
        <v>107</v>
      </c>
      <c r="BD924" s="38" t="s">
        <v>107</v>
      </c>
      <c r="BE924" s="38" t="s">
        <v>107</v>
      </c>
      <c r="BF924" s="38" t="s">
        <v>107</v>
      </c>
      <c r="BG924" s="38" t="s">
        <v>107</v>
      </c>
      <c r="BH924" s="38" t="s">
        <v>107</v>
      </c>
      <c r="BI924" s="38">
        <v>2891625</v>
      </c>
      <c r="BJ924" s="38">
        <v>4089166</v>
      </c>
      <c r="BK924" s="38">
        <v>1368593</v>
      </c>
      <c r="BL924" s="38">
        <v>1533438</v>
      </c>
      <c r="BM924" s="38">
        <v>173454</v>
      </c>
      <c r="BN924" s="38">
        <v>2116818</v>
      </c>
      <c r="BO924" s="38" t="s">
        <v>107</v>
      </c>
      <c r="BP924" s="38">
        <v>5649184</v>
      </c>
      <c r="BQ924" s="38">
        <v>130091</v>
      </c>
      <c r="BR924" s="38">
        <v>2318558</v>
      </c>
      <c r="BS924" s="38" t="s">
        <v>107</v>
      </c>
      <c r="BT924" s="38" t="s">
        <v>107</v>
      </c>
      <c r="BU924" s="38" t="s">
        <v>107</v>
      </c>
      <c r="BV924" s="38">
        <v>2862417</v>
      </c>
      <c r="BW924" s="38">
        <v>7892091</v>
      </c>
      <c r="BX924" s="38">
        <v>130091</v>
      </c>
      <c r="BY924" s="38">
        <v>7119116</v>
      </c>
      <c r="BZ924" s="38">
        <v>16970553</v>
      </c>
      <c r="CA924" s="38">
        <v>8181503</v>
      </c>
      <c r="CB924" s="38">
        <v>2024137</v>
      </c>
      <c r="CC924" s="330">
        <v>362099288</v>
      </c>
      <c r="CD924" s="38" t="s">
        <v>107</v>
      </c>
      <c r="CE924" s="38" t="s">
        <v>107</v>
      </c>
      <c r="CF924" s="38" t="s">
        <v>107</v>
      </c>
      <c r="CG924" s="38" t="s">
        <v>107</v>
      </c>
      <c r="CH924" s="183" t="s">
        <v>107</v>
      </c>
      <c r="CI924" s="183" t="s">
        <v>107</v>
      </c>
      <c r="CJ924" s="183" t="s">
        <v>107</v>
      </c>
      <c r="CK924" s="183" t="s">
        <v>107</v>
      </c>
      <c r="CL924" s="183" t="s">
        <v>107</v>
      </c>
      <c r="CM924" s="183" t="s">
        <v>107</v>
      </c>
      <c r="CN924" s="183" t="s">
        <v>107</v>
      </c>
      <c r="CO924" s="42" t="s">
        <v>107</v>
      </c>
      <c r="CP924" s="183" t="s">
        <v>114</v>
      </c>
      <c r="CQ924" s="183" t="s">
        <v>114</v>
      </c>
      <c r="CR924" s="183" t="s">
        <v>114</v>
      </c>
      <c r="CS924" s="183" t="s">
        <v>114</v>
      </c>
      <c r="CT924" s="183" t="s">
        <v>114</v>
      </c>
      <c r="CU924" s="183" t="s">
        <v>114</v>
      </c>
      <c r="CV924" s="183" t="s">
        <v>107</v>
      </c>
      <c r="CW924" s="183" t="s">
        <v>107</v>
      </c>
      <c r="CX924" s="183" t="s">
        <v>107</v>
      </c>
      <c r="CY924" s="183" t="s">
        <v>107</v>
      </c>
      <c r="CZ924" s="183" t="s">
        <v>107</v>
      </c>
      <c r="DA924" s="183" t="s">
        <v>107</v>
      </c>
      <c r="DB924" s="183" t="s">
        <v>107</v>
      </c>
      <c r="DC924" s="183" t="s">
        <v>107</v>
      </c>
      <c r="DD924" s="332">
        <v>20680666</v>
      </c>
      <c r="DE924" s="43">
        <v>1</v>
      </c>
      <c r="DF924" s="390">
        <v>1</v>
      </c>
      <c r="DG924" s="310">
        <v>45618</v>
      </c>
      <c r="DH924" s="203" t="s">
        <v>2463</v>
      </c>
      <c r="DI924" s="279" t="str" cm="1">
        <f t="array" ref="DI924">+IF(AND(C924&lt;&gt;"Vehículos Eléctricos",C924&lt;&gt;"Vehículos Híbridos",AD924="PERCENTIL 50"),
     IF(VLOOKUP(_xlfn.TEXTJOIN("_",FALSE,C924:E924),BD_Perc!$A:$P,_xlfn.IFS(BD!AE924="Intervalo de precio 1",12,BD!AE924="Intervalo de precio 2",13),FALSE)&lt;=1,
     VLOOKUP(_xlfn.TEXTJOIN("_",FALSE,C924:E924),BD_Perc!$A:$P,16,FALSE),"Ok P50"),
     "Ok P30/70 ó Híbrido/Eléctrico")</f>
        <v>Ok P50</v>
      </c>
      <c r="DJ924" s="279" t="str">
        <f t="shared" si="85"/>
        <v>Vehículos Especiales_Carrotanques_Carrotanques</v>
      </c>
      <c r="DK924" s="331">
        <f t="shared" si="89"/>
        <v>559899288</v>
      </c>
      <c r="DL924" s="326"/>
    </row>
    <row r="925" spans="1:116" ht="51">
      <c r="A925" s="28">
        <v>920</v>
      </c>
      <c r="B925" s="29" t="s">
        <v>104</v>
      </c>
      <c r="C925" s="42" t="s">
        <v>3</v>
      </c>
      <c r="D925" s="29" t="s">
        <v>1038</v>
      </c>
      <c r="E925" s="42" t="s">
        <v>1038</v>
      </c>
      <c r="F925" s="42" t="s">
        <v>107</v>
      </c>
      <c r="G925" s="67" t="s">
        <v>1890</v>
      </c>
      <c r="H925" s="28" t="s">
        <v>109</v>
      </c>
      <c r="I925" s="28">
        <v>1611192</v>
      </c>
      <c r="J925" s="28" t="s">
        <v>1921</v>
      </c>
      <c r="K925" s="31" t="s">
        <v>107</v>
      </c>
      <c r="L925" s="56">
        <v>210</v>
      </c>
      <c r="M925" s="33" t="s">
        <v>107</v>
      </c>
      <c r="N925" s="34">
        <v>270600000</v>
      </c>
      <c r="O925" s="34">
        <f>+IFERROR(VLOOKUP(I925,Precio_Fasecolda!A:C,3,FALSE),IFERROR(VLOOKUP(I925,Precio_Fasecolda!B:C,2,FALSE),N925))</f>
        <v>270600000</v>
      </c>
      <c r="P925" s="34">
        <f t="shared" si="86"/>
        <v>0</v>
      </c>
      <c r="Q925" s="33" t="s">
        <v>107</v>
      </c>
      <c r="R925" s="28" t="s">
        <v>2415</v>
      </c>
      <c r="S925" s="28" t="s">
        <v>360</v>
      </c>
      <c r="T925" s="28" t="s">
        <v>107</v>
      </c>
      <c r="U925" s="28" t="s">
        <v>107</v>
      </c>
      <c r="V925" s="42" t="s">
        <v>107</v>
      </c>
      <c r="W925" s="28" t="s">
        <v>107</v>
      </c>
      <c r="X925" s="28" t="s">
        <v>107</v>
      </c>
      <c r="Y925" s="28">
        <f t="shared" si="87"/>
        <v>640682748</v>
      </c>
      <c r="Z925" s="292">
        <f t="shared" si="84"/>
        <v>248952000</v>
      </c>
      <c r="AA925" s="28" cm="1">
        <f t="array" aca="1" ref="AA925" ca="1">_xlfn.IFS(DK925&lt;$DK$4,1,AND(DK925&gt;=$DK$4,DK925&lt;=$AA$4),2,DK925&gt;$AA$4,3)</f>
        <v>3</v>
      </c>
      <c r="AB925" s="28">
        <v>0</v>
      </c>
      <c r="AC925" s="28" cm="1">
        <f t="array" aca="1" ref="AC925" ca="1">IF(AB925="PERCENTIL 30","",_xlfn.IFS(DK925&lt;$AC$4,1,DK925&gt;$AC$4,2))</f>
        <v>2</v>
      </c>
      <c r="AD925" s="28" t="str">
        <f>+IFERROR(VLOOKUP(_xlfn.TEXTJOIN("_", FALSE, C925:E925), BD_Perc!$A:$O, 15, FALSE),"Segmentación no encontrada o vehículo inactivo")</f>
        <v>PERCENTIL 50</v>
      </c>
      <c r="AE925" s="28" t="str" cm="1">
        <f t="array" ref="AE925">_xlfn.IFS(
    AD925 = "PERCENTIL 50",
    _xlfn.IFS(
        BD!DK925 &lt; VLOOKUP(_xlfn.TEXTJOIN("_", FALSE, C925:E925), BD_Perc!$A:$O, 11, FALSE), "Intervalo de precio 1",
        BD!DK925 &gt;= VLOOKUP(_xlfn.TEXTJOIN("_", FALSE, C925:E925), BD_Perc!$A:$O, 11, FALSE), "Intervalo de precio 2"
    ),
    AD925 = "PERCENTIL 30-70",
    _xlfn.IFS(
        BD!DK925 &lt; VLOOKUP(_xlfn.TEXTJOIN("_", FALSE, C925:E925), BD_Perc!$A:$O, 6, FALSE), "Intervalo de precio 1",
        BD!DK925 &lt; VLOOKUP(_xlfn.TEXTJOIN("_", FALSE, C925:E925), BD_Perc!$A:$O, 7, FALSE), "Intervalo de precio 2",
        BD!DK925 &gt;= VLOOKUP(_xlfn.TEXTJOIN("_", FALSE, C925:E925), BD_Perc!$A:$O, 7, FALSE), "Intervalo de precio 3"
    ),
    AD925="Segmentación no encontrada o vehículo inactivo","Segmentación no encontrada o vehículo inactivo"
)</f>
        <v>Intervalo de precio 1</v>
      </c>
      <c r="AF925" s="57" t="s">
        <v>2412</v>
      </c>
      <c r="AG925" s="35" t="b">
        <f t="shared" si="88"/>
        <v>1</v>
      </c>
      <c r="AH925" s="206">
        <v>0.08</v>
      </c>
      <c r="AI925" s="206">
        <v>0.08</v>
      </c>
      <c r="AJ925" s="206">
        <v>0.08</v>
      </c>
      <c r="AK925" s="206">
        <v>0.08</v>
      </c>
      <c r="AL925" s="319">
        <v>0.09</v>
      </c>
      <c r="AM925" s="206">
        <v>0.1</v>
      </c>
      <c r="AN925" s="28" t="s">
        <v>113</v>
      </c>
      <c r="AO925" s="28" t="s">
        <v>113</v>
      </c>
      <c r="AP925" s="28" t="s">
        <v>113</v>
      </c>
      <c r="AQ925" s="37">
        <v>1</v>
      </c>
      <c r="AR925" s="38" t="s">
        <v>107</v>
      </c>
      <c r="AS925" s="38">
        <v>535272</v>
      </c>
      <c r="AT925" s="38">
        <v>764674</v>
      </c>
      <c r="AU925" s="38" t="s">
        <v>107</v>
      </c>
      <c r="AV925" s="38" t="s">
        <v>107</v>
      </c>
      <c r="AW925" s="38">
        <v>12124379</v>
      </c>
      <c r="AX925" s="38">
        <v>527502</v>
      </c>
      <c r="AY925" s="38" t="s">
        <v>107</v>
      </c>
      <c r="AZ925" s="38">
        <v>2</v>
      </c>
      <c r="BA925" s="38">
        <v>1508493</v>
      </c>
      <c r="BB925" s="38" t="s">
        <v>107</v>
      </c>
      <c r="BC925" s="38" t="s">
        <v>107</v>
      </c>
      <c r="BD925" s="38" t="s">
        <v>107</v>
      </c>
      <c r="BE925" s="38" t="s">
        <v>107</v>
      </c>
      <c r="BF925" s="38" t="s">
        <v>107</v>
      </c>
      <c r="BG925" s="38" t="s">
        <v>107</v>
      </c>
      <c r="BH925" s="38" t="s">
        <v>107</v>
      </c>
      <c r="BI925" s="38">
        <v>2891625</v>
      </c>
      <c r="BJ925" s="38">
        <v>4089166</v>
      </c>
      <c r="BK925" s="38">
        <v>1368593</v>
      </c>
      <c r="BL925" s="38">
        <v>1533438</v>
      </c>
      <c r="BM925" s="38">
        <v>173454</v>
      </c>
      <c r="BN925" s="38">
        <v>2116818</v>
      </c>
      <c r="BO925" s="38" t="s">
        <v>107</v>
      </c>
      <c r="BP925" s="38">
        <v>5649184</v>
      </c>
      <c r="BQ925" s="38">
        <v>130091</v>
      </c>
      <c r="BR925" s="38">
        <v>2318558</v>
      </c>
      <c r="BS925" s="38" t="s">
        <v>107</v>
      </c>
      <c r="BT925" s="38" t="s">
        <v>107</v>
      </c>
      <c r="BU925" s="38" t="s">
        <v>107</v>
      </c>
      <c r="BV925" s="38">
        <v>4702542</v>
      </c>
      <c r="BW925" s="38">
        <v>7892091</v>
      </c>
      <c r="BX925" s="38">
        <v>130091</v>
      </c>
      <c r="BY925" s="38">
        <v>7119116</v>
      </c>
      <c r="BZ925" s="38">
        <v>13710260</v>
      </c>
      <c r="CA925" s="38">
        <v>8181503</v>
      </c>
      <c r="CB925" s="38">
        <v>2024137</v>
      </c>
      <c r="CC925" s="330">
        <v>370082748</v>
      </c>
      <c r="CD925" s="38" t="s">
        <v>107</v>
      </c>
      <c r="CE925" s="38" t="s">
        <v>107</v>
      </c>
      <c r="CF925" s="38" t="s">
        <v>107</v>
      </c>
      <c r="CG925" s="38" t="s">
        <v>107</v>
      </c>
      <c r="CH925" s="183" t="s">
        <v>107</v>
      </c>
      <c r="CI925" s="183" t="s">
        <v>107</v>
      </c>
      <c r="CJ925" s="183" t="s">
        <v>107</v>
      </c>
      <c r="CK925" s="183" t="s">
        <v>107</v>
      </c>
      <c r="CL925" s="183" t="s">
        <v>107</v>
      </c>
      <c r="CM925" s="183" t="s">
        <v>107</v>
      </c>
      <c r="CN925" s="183" t="s">
        <v>107</v>
      </c>
      <c r="CO925" s="42" t="s">
        <v>107</v>
      </c>
      <c r="CP925" s="183" t="s">
        <v>114</v>
      </c>
      <c r="CQ925" s="183" t="s">
        <v>114</v>
      </c>
      <c r="CR925" s="183" t="s">
        <v>114</v>
      </c>
      <c r="CS925" s="183" t="s">
        <v>114</v>
      </c>
      <c r="CT925" s="183" t="s">
        <v>114</v>
      </c>
      <c r="CU925" s="183" t="s">
        <v>114</v>
      </c>
      <c r="CV925" s="183" t="s">
        <v>107</v>
      </c>
      <c r="CW925" s="183" t="s">
        <v>107</v>
      </c>
      <c r="CX925" s="183" t="s">
        <v>107</v>
      </c>
      <c r="CY925" s="183" t="s">
        <v>107</v>
      </c>
      <c r="CZ925" s="183" t="s">
        <v>107</v>
      </c>
      <c r="DA925" s="183" t="s">
        <v>107</v>
      </c>
      <c r="DB925" s="183" t="s">
        <v>107</v>
      </c>
      <c r="DC925" s="183" t="s">
        <v>107</v>
      </c>
      <c r="DD925" s="332">
        <v>27229972</v>
      </c>
      <c r="DE925" s="43">
        <v>1</v>
      </c>
      <c r="DF925" s="390">
        <v>1</v>
      </c>
      <c r="DG925" s="310">
        <v>45618</v>
      </c>
      <c r="DH925" s="203" t="s">
        <v>2463</v>
      </c>
      <c r="DI925" s="279" t="str" cm="1">
        <f t="array" ref="DI925">+IF(AND(C925&lt;&gt;"Vehículos Eléctricos",C925&lt;&gt;"Vehículos Híbridos",AD925="PERCENTIL 50"),
     IF(VLOOKUP(_xlfn.TEXTJOIN("_",FALSE,C925:E925),BD_Perc!$A:$P,_xlfn.IFS(BD!AE925="Intervalo de precio 1",12,BD!AE925="Intervalo de precio 2",13),FALSE)&lt;=1,
     VLOOKUP(_xlfn.TEXTJOIN("_",FALSE,C925:E925),BD_Perc!$A:$P,16,FALSE),"Ok P50"),
     "Ok P30/70 ó Híbrido/Eléctrico")</f>
        <v>Ok P50</v>
      </c>
      <c r="DJ925" s="279" t="str">
        <f t="shared" si="85"/>
        <v>Vehículos Especiales_Carrotanques_Carrotanques</v>
      </c>
      <c r="DK925" s="331">
        <f t="shared" si="89"/>
        <v>619034748</v>
      </c>
      <c r="DL925" s="326"/>
    </row>
    <row r="926" spans="1:116" ht="38.25">
      <c r="A926" s="28">
        <v>921</v>
      </c>
      <c r="B926" s="29" t="s">
        <v>104</v>
      </c>
      <c r="C926" s="42" t="s">
        <v>3</v>
      </c>
      <c r="D926" s="29" t="s">
        <v>1038</v>
      </c>
      <c r="E926" s="42" t="s">
        <v>1038</v>
      </c>
      <c r="F926" s="42" t="s">
        <v>107</v>
      </c>
      <c r="G926" s="67" t="s">
        <v>1922</v>
      </c>
      <c r="H926" s="28" t="s">
        <v>109</v>
      </c>
      <c r="I926" s="28">
        <v>1611200</v>
      </c>
      <c r="J926" s="28" t="s">
        <v>1923</v>
      </c>
      <c r="K926" s="31" t="s">
        <v>107</v>
      </c>
      <c r="L926" s="56">
        <v>275</v>
      </c>
      <c r="M926" s="33" t="s">
        <v>107</v>
      </c>
      <c r="N926" s="34">
        <v>394100000</v>
      </c>
      <c r="O926" s="34">
        <f>+IFERROR(VLOOKUP(I926,Precio_Fasecolda!A:C,3,FALSE),IFERROR(VLOOKUP(I926,Precio_Fasecolda!B:C,2,FALSE),N926))</f>
        <v>394100000</v>
      </c>
      <c r="P926" s="34">
        <f t="shared" si="86"/>
        <v>0</v>
      </c>
      <c r="Q926" s="33" t="s">
        <v>107</v>
      </c>
      <c r="R926" s="28" t="s">
        <v>2415</v>
      </c>
      <c r="S926" s="28" t="s">
        <v>360</v>
      </c>
      <c r="T926" s="28" t="s">
        <v>107</v>
      </c>
      <c r="U926" s="28" t="s">
        <v>107</v>
      </c>
      <c r="V926" s="42" t="s">
        <v>107</v>
      </c>
      <c r="W926" s="28" t="s">
        <v>107</v>
      </c>
      <c r="X926" s="28" t="s">
        <v>107</v>
      </c>
      <c r="Y926" s="28">
        <f t="shared" si="87"/>
        <v>780116211</v>
      </c>
      <c r="Z926" s="292">
        <f t="shared" si="84"/>
        <v>370454000</v>
      </c>
      <c r="AA926" s="28" cm="1">
        <f t="array" aca="1" ref="AA926" ca="1">_xlfn.IFS(DK926&lt;$DK$4,1,AND(DK926&gt;=$DK$4,DK926&lt;=$AA$4),2,DK926&gt;$AA$4,3)</f>
        <v>3</v>
      </c>
      <c r="AB926" s="28">
        <v>0</v>
      </c>
      <c r="AC926" s="28" cm="1">
        <f t="array" aca="1" ref="AC926" ca="1">IF(AB926="PERCENTIL 30","",_xlfn.IFS(DK926&lt;$AC$4,1,DK926&gt;$AC$4,2))</f>
        <v>2</v>
      </c>
      <c r="AD926" s="28" t="str">
        <f>+IFERROR(VLOOKUP(_xlfn.TEXTJOIN("_", FALSE, C926:E926), BD_Perc!$A:$O, 15, FALSE),"Segmentación no encontrada o vehículo inactivo")</f>
        <v>PERCENTIL 50</v>
      </c>
      <c r="AE926" s="28" t="str" cm="1">
        <f t="array" ref="AE926">_xlfn.IFS(
    AD926 = "PERCENTIL 50",
    _xlfn.IFS(
        BD!DK926 &lt; VLOOKUP(_xlfn.TEXTJOIN("_", FALSE, C926:E926), BD_Perc!$A:$O, 11, FALSE), "Intervalo de precio 1",
        BD!DK926 &gt;= VLOOKUP(_xlfn.TEXTJOIN("_", FALSE, C926:E926), BD_Perc!$A:$O, 11, FALSE), "Intervalo de precio 2"
    ),
    AD926 = "PERCENTIL 30-70",
    _xlfn.IFS(
        BD!DK926 &lt; VLOOKUP(_xlfn.TEXTJOIN("_", FALSE, C926:E926), BD_Perc!$A:$O, 6, FALSE), "Intervalo de precio 1",
        BD!DK926 &lt; VLOOKUP(_xlfn.TEXTJOIN("_", FALSE, C926:E926), BD_Perc!$A:$O, 7, FALSE), "Intervalo de precio 2",
        BD!DK926 &gt;= VLOOKUP(_xlfn.TEXTJOIN("_", FALSE, C926:E926), BD_Perc!$A:$O, 7, FALSE), "Intervalo de precio 3"
    ),
    AD926="Segmentación no encontrada o vehículo inactivo","Segmentación no encontrada o vehículo inactivo"
)</f>
        <v>Intervalo de precio 1</v>
      </c>
      <c r="AF926" s="57" t="s">
        <v>2412</v>
      </c>
      <c r="AG926" s="35" t="b">
        <f t="shared" si="88"/>
        <v>1</v>
      </c>
      <c r="AH926" s="206">
        <v>0.06</v>
      </c>
      <c r="AI926" s="206">
        <v>0.06</v>
      </c>
      <c r="AJ926" s="206">
        <v>0.06</v>
      </c>
      <c r="AK926" s="206">
        <v>0.06</v>
      </c>
      <c r="AL926" s="321">
        <v>7.0000000000000007E-2</v>
      </c>
      <c r="AM926" s="206">
        <v>0.08</v>
      </c>
      <c r="AN926" s="28" t="s">
        <v>113</v>
      </c>
      <c r="AO926" s="28" t="s">
        <v>113</v>
      </c>
      <c r="AP926" s="28" t="s">
        <v>113</v>
      </c>
      <c r="AQ926" s="37">
        <v>1</v>
      </c>
      <c r="AR926" s="38" t="s">
        <v>107</v>
      </c>
      <c r="AS926" s="38">
        <v>535272</v>
      </c>
      <c r="AT926" s="38">
        <v>764674</v>
      </c>
      <c r="AU926" s="38" t="s">
        <v>107</v>
      </c>
      <c r="AV926" s="38" t="s">
        <v>107</v>
      </c>
      <c r="AW926" s="38">
        <v>12124379</v>
      </c>
      <c r="AX926" s="38">
        <v>527502</v>
      </c>
      <c r="AY926" s="38" t="s">
        <v>107</v>
      </c>
      <c r="AZ926" s="38">
        <v>2</v>
      </c>
      <c r="BA926" s="38">
        <v>1508493</v>
      </c>
      <c r="BB926" s="38" t="s">
        <v>107</v>
      </c>
      <c r="BC926" s="38" t="s">
        <v>107</v>
      </c>
      <c r="BD926" s="38" t="s">
        <v>107</v>
      </c>
      <c r="BE926" s="38" t="s">
        <v>107</v>
      </c>
      <c r="BF926" s="38" t="s">
        <v>107</v>
      </c>
      <c r="BG926" s="38" t="s">
        <v>107</v>
      </c>
      <c r="BH926" s="38" t="s">
        <v>107</v>
      </c>
      <c r="BI926" s="38">
        <v>2891625</v>
      </c>
      <c r="BJ926" s="38">
        <v>4089166</v>
      </c>
      <c r="BK926" s="38">
        <v>1368593</v>
      </c>
      <c r="BL926" s="38">
        <v>1533438</v>
      </c>
      <c r="BM926" s="38">
        <v>173454</v>
      </c>
      <c r="BN926" s="38">
        <v>2116818</v>
      </c>
      <c r="BO926" s="38" t="s">
        <v>107</v>
      </c>
      <c r="BP926" s="38">
        <v>5649184</v>
      </c>
      <c r="BQ926" s="38">
        <v>130091</v>
      </c>
      <c r="BR926" s="38">
        <v>2318558</v>
      </c>
      <c r="BS926" s="38" t="s">
        <v>107</v>
      </c>
      <c r="BT926" s="38" t="s">
        <v>107</v>
      </c>
      <c r="BU926" s="38" t="s">
        <v>107</v>
      </c>
      <c r="BV926" s="38">
        <v>4702542</v>
      </c>
      <c r="BW926" s="38">
        <v>7892091</v>
      </c>
      <c r="BX926" s="38">
        <v>130091</v>
      </c>
      <c r="BY926" s="38">
        <v>7119116</v>
      </c>
      <c r="BZ926" s="38">
        <v>13710260</v>
      </c>
      <c r="CA926" s="38">
        <v>8181503</v>
      </c>
      <c r="CB926" s="38">
        <v>2024137</v>
      </c>
      <c r="CC926" s="330">
        <v>386016211</v>
      </c>
      <c r="CD926" s="38" t="s">
        <v>107</v>
      </c>
      <c r="CE926" s="38" t="s">
        <v>107</v>
      </c>
      <c r="CF926" s="38" t="s">
        <v>107</v>
      </c>
      <c r="CG926" s="38" t="s">
        <v>107</v>
      </c>
      <c r="CH926" s="183" t="s">
        <v>107</v>
      </c>
      <c r="CI926" s="183" t="s">
        <v>107</v>
      </c>
      <c r="CJ926" s="183" t="s">
        <v>107</v>
      </c>
      <c r="CK926" s="183" t="s">
        <v>107</v>
      </c>
      <c r="CL926" s="183" t="s">
        <v>107</v>
      </c>
      <c r="CM926" s="183" t="s">
        <v>107</v>
      </c>
      <c r="CN926" s="183" t="s">
        <v>107</v>
      </c>
      <c r="CO926" s="42" t="s">
        <v>107</v>
      </c>
      <c r="CP926" s="183" t="s">
        <v>114</v>
      </c>
      <c r="CQ926" s="183" t="s">
        <v>114</v>
      </c>
      <c r="CR926" s="183" t="s">
        <v>114</v>
      </c>
      <c r="CS926" s="183" t="s">
        <v>114</v>
      </c>
      <c r="CT926" s="183" t="s">
        <v>114</v>
      </c>
      <c r="CU926" s="183" t="s">
        <v>114</v>
      </c>
      <c r="CV926" s="183" t="s">
        <v>107</v>
      </c>
      <c r="CW926" s="183" t="s">
        <v>107</v>
      </c>
      <c r="CX926" s="183" t="s">
        <v>107</v>
      </c>
      <c r="CY926" s="183" t="s">
        <v>107</v>
      </c>
      <c r="CZ926" s="183" t="s">
        <v>107</v>
      </c>
      <c r="DA926" s="183" t="s">
        <v>107</v>
      </c>
      <c r="DB926" s="183" t="s">
        <v>107</v>
      </c>
      <c r="DC926" s="183" t="s">
        <v>107</v>
      </c>
      <c r="DD926" s="332">
        <v>32698271</v>
      </c>
      <c r="DE926" s="43">
        <v>1</v>
      </c>
      <c r="DF926" s="390">
        <v>1</v>
      </c>
      <c r="DG926" s="310">
        <v>45618</v>
      </c>
      <c r="DH926" s="203" t="s">
        <v>2463</v>
      </c>
      <c r="DI926" s="279" t="str" cm="1">
        <f t="array" ref="DI926">+IF(AND(C926&lt;&gt;"Vehículos Eléctricos",C926&lt;&gt;"Vehículos Híbridos",AD926="PERCENTIL 50"),
     IF(VLOOKUP(_xlfn.TEXTJOIN("_",FALSE,C926:E926),BD_Perc!$A:$P,_xlfn.IFS(BD!AE926="Intervalo de precio 1",12,BD!AE926="Intervalo de precio 2",13),FALSE)&lt;=1,
     VLOOKUP(_xlfn.TEXTJOIN("_",FALSE,C926:E926),BD_Perc!$A:$P,16,FALSE),"Ok P50"),
     "Ok P30/70 ó Híbrido/Eléctrico")</f>
        <v>Ok P50</v>
      </c>
      <c r="DJ926" s="279" t="str">
        <f t="shared" si="85"/>
        <v>Vehículos Especiales_Carrotanques_Carrotanques</v>
      </c>
      <c r="DK926" s="331">
        <f t="shared" si="89"/>
        <v>756470211</v>
      </c>
      <c r="DL926" s="326"/>
    </row>
    <row r="927" spans="1:116" ht="38.25">
      <c r="A927" s="28">
        <v>922</v>
      </c>
      <c r="B927" s="29" t="s">
        <v>104</v>
      </c>
      <c r="C927" s="193" t="s">
        <v>3</v>
      </c>
      <c r="D927" s="29" t="s">
        <v>1038</v>
      </c>
      <c r="E927" s="42" t="s">
        <v>1038</v>
      </c>
      <c r="F927" s="42" t="s">
        <v>107</v>
      </c>
      <c r="G927" s="67" t="s">
        <v>1924</v>
      </c>
      <c r="H927" s="28" t="s">
        <v>109</v>
      </c>
      <c r="I927" s="28">
        <v>1611197</v>
      </c>
      <c r="J927" s="28" t="s">
        <v>1925</v>
      </c>
      <c r="K927" s="31" t="s">
        <v>107</v>
      </c>
      <c r="L927" s="56">
        <v>275</v>
      </c>
      <c r="M927" s="33" t="s">
        <v>107</v>
      </c>
      <c r="N927" s="34">
        <v>478400000</v>
      </c>
      <c r="O927" s="34">
        <f>+IFERROR(VLOOKUP(I927,Precio_Fasecolda!A:C,3,FALSE),IFERROR(VLOOKUP(I927,Precio_Fasecolda!B:C,2,FALSE),N927))</f>
        <v>478400000</v>
      </c>
      <c r="P927" s="34">
        <f t="shared" si="86"/>
        <v>0</v>
      </c>
      <c r="Q927" s="33" t="s">
        <v>107</v>
      </c>
      <c r="R927" s="28" t="s">
        <v>2415</v>
      </c>
      <c r="S927" s="28" t="s">
        <v>360</v>
      </c>
      <c r="T927" s="28" t="s">
        <v>107</v>
      </c>
      <c r="U927" s="28" t="s">
        <v>107</v>
      </c>
      <c r="V927" s="42" t="s">
        <v>107</v>
      </c>
      <c r="W927" s="28" t="s">
        <v>107</v>
      </c>
      <c r="X927" s="28" t="s">
        <v>107</v>
      </c>
      <c r="Y927" s="28">
        <f t="shared" si="87"/>
        <v>888713299</v>
      </c>
      <c r="Z927" s="292">
        <f t="shared" si="84"/>
        <v>444912000</v>
      </c>
      <c r="AA927" s="28" cm="1">
        <f t="array" aca="1" ref="AA927" ca="1">_xlfn.IFS(DK927&lt;$DK$4,1,AND(DK927&gt;=$DK$4,DK927&lt;=$AA$4),2,DK927&gt;$AA$4,3)</f>
        <v>3</v>
      </c>
      <c r="AB927" s="28">
        <v>0</v>
      </c>
      <c r="AC927" s="28" cm="1">
        <f t="array" aca="1" ref="AC927" ca="1">IF(AB927="PERCENTIL 30","",_xlfn.IFS(DK927&lt;$AC$4,1,DK927&gt;$AC$4,2))</f>
        <v>2</v>
      </c>
      <c r="AD927" s="28" t="str">
        <f>+IFERROR(VLOOKUP(_xlfn.TEXTJOIN("_", FALSE, C927:E927), BD_Perc!$A:$O, 15, FALSE),"Segmentación no encontrada o vehículo inactivo")</f>
        <v>PERCENTIL 50</v>
      </c>
      <c r="AE927" s="28" t="str" cm="1">
        <f t="array" ref="AE927">_xlfn.IFS(
    AD927 = "PERCENTIL 50",
    _xlfn.IFS(
        BD!DK927 &lt; VLOOKUP(_xlfn.TEXTJOIN("_", FALSE, C927:E927), BD_Perc!$A:$O, 11, FALSE), "Intervalo de precio 1",
        BD!DK927 &gt;= VLOOKUP(_xlfn.TEXTJOIN("_", FALSE, C927:E927), BD_Perc!$A:$O, 11, FALSE), "Intervalo de precio 2"
    ),
    AD927 = "PERCENTIL 30-70",
    _xlfn.IFS(
        BD!DK927 &lt; VLOOKUP(_xlfn.TEXTJOIN("_", FALSE, C927:E927), BD_Perc!$A:$O, 6, FALSE), "Intervalo de precio 1",
        BD!DK927 &lt; VLOOKUP(_xlfn.TEXTJOIN("_", FALSE, C927:E927), BD_Perc!$A:$O, 7, FALSE), "Intervalo de precio 2",
        BD!DK927 &gt;= VLOOKUP(_xlfn.TEXTJOIN("_", FALSE, C927:E927), BD_Perc!$A:$O, 7, FALSE), "Intervalo de precio 3"
    ),
    AD927="Segmentación no encontrada o vehículo inactivo","Segmentación no encontrada o vehículo inactivo"
)</f>
        <v>Intervalo de precio 1</v>
      </c>
      <c r="AF927" s="57" t="s">
        <v>2412</v>
      </c>
      <c r="AG927" s="35" t="b">
        <f t="shared" si="88"/>
        <v>1</v>
      </c>
      <c r="AH927" s="206">
        <v>7.0000000000000007E-2</v>
      </c>
      <c r="AI927" s="206">
        <v>7.0000000000000007E-2</v>
      </c>
      <c r="AJ927" s="206">
        <v>7.0000000000000007E-2</v>
      </c>
      <c r="AK927" s="206">
        <v>7.0000000000000007E-2</v>
      </c>
      <c r="AL927" s="321">
        <v>0.08</v>
      </c>
      <c r="AM927" s="206">
        <v>0.09</v>
      </c>
      <c r="AN927" s="28" t="s">
        <v>113</v>
      </c>
      <c r="AO927" s="28" t="s">
        <v>113</v>
      </c>
      <c r="AP927" s="28" t="s">
        <v>113</v>
      </c>
      <c r="AQ927" s="37">
        <v>1</v>
      </c>
      <c r="AR927" s="38" t="s">
        <v>107</v>
      </c>
      <c r="AS927" s="38">
        <v>535272</v>
      </c>
      <c r="AT927" s="38">
        <v>764674</v>
      </c>
      <c r="AU927" s="38" t="s">
        <v>107</v>
      </c>
      <c r="AV927" s="38" t="s">
        <v>107</v>
      </c>
      <c r="AW927" s="38">
        <v>12124379</v>
      </c>
      <c r="AX927" s="38">
        <v>527502</v>
      </c>
      <c r="AY927" s="38" t="s">
        <v>107</v>
      </c>
      <c r="AZ927" s="38">
        <v>2</v>
      </c>
      <c r="BA927" s="38">
        <v>1508493</v>
      </c>
      <c r="BB927" s="38" t="s">
        <v>107</v>
      </c>
      <c r="BC927" s="38" t="s">
        <v>107</v>
      </c>
      <c r="BD927" s="38" t="s">
        <v>107</v>
      </c>
      <c r="BE927" s="38" t="s">
        <v>107</v>
      </c>
      <c r="BF927" s="38" t="s">
        <v>107</v>
      </c>
      <c r="BG927" s="38" t="s">
        <v>107</v>
      </c>
      <c r="BH927" s="38" t="s">
        <v>107</v>
      </c>
      <c r="BI927" s="38">
        <v>2891625</v>
      </c>
      <c r="BJ927" s="38">
        <v>4089166</v>
      </c>
      <c r="BK927" s="38">
        <v>1368593</v>
      </c>
      <c r="BL927" s="38">
        <v>1533438</v>
      </c>
      <c r="BM927" s="38">
        <v>173454</v>
      </c>
      <c r="BN927" s="38">
        <v>2116818</v>
      </c>
      <c r="BO927" s="38" t="s">
        <v>107</v>
      </c>
      <c r="BP927" s="38">
        <v>5649184</v>
      </c>
      <c r="BQ927" s="38">
        <v>130091</v>
      </c>
      <c r="BR927" s="38">
        <v>2318558</v>
      </c>
      <c r="BS927" s="38" t="s">
        <v>107</v>
      </c>
      <c r="BT927" s="38" t="s">
        <v>107</v>
      </c>
      <c r="BU927" s="38" t="s">
        <v>107</v>
      </c>
      <c r="BV927" s="38">
        <v>4702542</v>
      </c>
      <c r="BW927" s="38">
        <v>7892091</v>
      </c>
      <c r="BX927" s="38">
        <v>130091</v>
      </c>
      <c r="BY927" s="38">
        <v>7119116</v>
      </c>
      <c r="BZ927" s="38">
        <v>13710260</v>
      </c>
      <c r="CA927" s="38">
        <v>8181503</v>
      </c>
      <c r="CB927" s="38">
        <v>2024137</v>
      </c>
      <c r="CC927" s="330">
        <v>410313299</v>
      </c>
      <c r="CD927" s="38" t="s">
        <v>107</v>
      </c>
      <c r="CE927" s="38" t="s">
        <v>107</v>
      </c>
      <c r="CF927" s="38" t="s">
        <v>107</v>
      </c>
      <c r="CG927" s="38" t="s">
        <v>107</v>
      </c>
      <c r="CH927" s="183" t="s">
        <v>107</v>
      </c>
      <c r="CI927" s="183" t="s">
        <v>107</v>
      </c>
      <c r="CJ927" s="183" t="s">
        <v>107</v>
      </c>
      <c r="CK927" s="183" t="s">
        <v>107</v>
      </c>
      <c r="CL927" s="183" t="s">
        <v>107</v>
      </c>
      <c r="CM927" s="183" t="s">
        <v>107</v>
      </c>
      <c r="CN927" s="183" t="s">
        <v>107</v>
      </c>
      <c r="CO927" s="42" t="s">
        <v>107</v>
      </c>
      <c r="CP927" s="183" t="s">
        <v>114</v>
      </c>
      <c r="CQ927" s="183" t="s">
        <v>114</v>
      </c>
      <c r="CR927" s="183" t="s">
        <v>114</v>
      </c>
      <c r="CS927" s="183" t="s">
        <v>114</v>
      </c>
      <c r="CT927" s="183" t="s">
        <v>114</v>
      </c>
      <c r="CU927" s="183" t="s">
        <v>114</v>
      </c>
      <c r="CV927" s="183" t="s">
        <v>107</v>
      </c>
      <c r="CW927" s="183" t="s">
        <v>107</v>
      </c>
      <c r="CX927" s="183" t="s">
        <v>107</v>
      </c>
      <c r="CY927" s="183" t="s">
        <v>107</v>
      </c>
      <c r="CZ927" s="183" t="s">
        <v>107</v>
      </c>
      <c r="DA927" s="183" t="s">
        <v>107</v>
      </c>
      <c r="DB927" s="183" t="s">
        <v>107</v>
      </c>
      <c r="DC927" s="183" t="s">
        <v>107</v>
      </c>
      <c r="DD927" s="332">
        <v>33418437</v>
      </c>
      <c r="DE927" s="43">
        <v>1</v>
      </c>
      <c r="DF927" s="390">
        <v>1</v>
      </c>
      <c r="DG927" s="310"/>
      <c r="DI927" s="279" t="str" cm="1">
        <f t="array" ref="DI927">+IF(AND(C927&lt;&gt;"Vehículos Eléctricos",C927&lt;&gt;"Vehículos Híbridos",AD927="PERCENTIL 50"),
     IF(VLOOKUP(_xlfn.TEXTJOIN("_",FALSE,C927:E927),BD_Perc!$A:$P,_xlfn.IFS(BD!AE927="Intervalo de precio 1",12,BD!AE927="Intervalo de precio 2",13),FALSE)&lt;=1,
     VLOOKUP(_xlfn.TEXTJOIN("_",FALSE,C927:E927),BD_Perc!$A:$P,16,FALSE),"Ok P50"),
     "Ok P30/70 ó Híbrido/Eléctrico")</f>
        <v>Ok P50</v>
      </c>
      <c r="DJ927" s="279" t="str">
        <f t="shared" si="85"/>
        <v>Vehículos Especiales_Carrotanques_Carrotanques</v>
      </c>
      <c r="DK927" s="331">
        <f t="shared" si="89"/>
        <v>855225299</v>
      </c>
      <c r="DL927" s="326"/>
    </row>
    <row r="928" spans="1:116" ht="51">
      <c r="A928" s="28">
        <v>923</v>
      </c>
      <c r="B928" s="29" t="s">
        <v>104</v>
      </c>
      <c r="C928" s="30" t="s">
        <v>3</v>
      </c>
      <c r="D928" s="63" t="s">
        <v>977</v>
      </c>
      <c r="E928" s="28" t="s">
        <v>978</v>
      </c>
      <c r="F928" s="42" t="s">
        <v>982</v>
      </c>
      <c r="G928" s="30" t="s">
        <v>1910</v>
      </c>
      <c r="H928" s="28" t="s">
        <v>109</v>
      </c>
      <c r="I928" s="28">
        <v>1611191</v>
      </c>
      <c r="J928" s="28" t="s">
        <v>1926</v>
      </c>
      <c r="K928" s="31" t="s">
        <v>107</v>
      </c>
      <c r="L928" s="56">
        <v>150</v>
      </c>
      <c r="M928" s="33" t="s">
        <v>107</v>
      </c>
      <c r="N928" s="34">
        <v>154300000</v>
      </c>
      <c r="O928" s="34">
        <f>+IFERROR(VLOOKUP(I928,Precio_Fasecolda!A:C,3,FALSE),IFERROR(VLOOKUP(I928,Precio_Fasecolda!B:C,2,FALSE),N928))</f>
        <v>154300000</v>
      </c>
      <c r="P928" s="34">
        <f t="shared" si="86"/>
        <v>0</v>
      </c>
      <c r="Q928" s="33" t="s">
        <v>107</v>
      </c>
      <c r="R928" s="28" t="s">
        <v>2415</v>
      </c>
      <c r="S928" s="28" t="s">
        <v>360</v>
      </c>
      <c r="T928" s="28" t="s">
        <v>107</v>
      </c>
      <c r="U928" s="28">
        <v>4600</v>
      </c>
      <c r="V928" s="28">
        <v>2180</v>
      </c>
      <c r="W928" s="28">
        <v>2420</v>
      </c>
      <c r="X928" s="28" t="s">
        <v>107</v>
      </c>
      <c r="Y928" s="28">
        <f t="shared" si="87"/>
        <v>294976443</v>
      </c>
      <c r="Z928" s="292">
        <f t="shared" si="84"/>
        <v>146585000</v>
      </c>
      <c r="AA928" s="28" cm="1">
        <f t="array" aca="1" ref="AA928" ca="1">_xlfn.IFS(DK928&lt;$DK$4,1,AND(DK928&gt;=$DK$4,DK928&lt;=$AA$4),2,DK928&gt;$AA$4,3)</f>
        <v>3</v>
      </c>
      <c r="AB928" s="28">
        <v>0</v>
      </c>
      <c r="AC928" s="28" cm="1">
        <f t="array" aca="1" ref="AC928" ca="1">IF(AB928="PERCENTIL 30","",_xlfn.IFS(DK928&lt;$AC$4,1,DK928&gt;$AC$4,2))</f>
        <v>2</v>
      </c>
      <c r="AD928" s="28" t="str">
        <f>+IFERROR(VLOOKUP(_xlfn.TEXTJOIN("_", FALSE, C928:E928), BD_Perc!$A:$O, 15, FALSE),"Segmentación no encontrada o vehículo inactivo")</f>
        <v>PERCENTIL 30-70</v>
      </c>
      <c r="AE928" s="28" t="str" cm="1">
        <f t="array" ref="AE928">_xlfn.IFS(
    AD928 = "PERCENTIL 50",
    _xlfn.IFS(
        BD!DK928 &lt; VLOOKUP(_xlfn.TEXTJOIN("_", FALSE, C928:E928), BD_Perc!$A:$O, 11, FALSE), "Intervalo de precio 1",
        BD!DK928 &gt;= VLOOKUP(_xlfn.TEXTJOIN("_", FALSE, C928:E928), BD_Perc!$A:$O, 11, FALSE), "Intervalo de precio 2"
    ),
    AD928 = "PERCENTIL 30-70",
    _xlfn.IFS(
        BD!DK928 &lt; VLOOKUP(_xlfn.TEXTJOIN("_", FALSE, C928:E928), BD_Perc!$A:$O, 6, FALSE), "Intervalo de precio 1",
        BD!DK928 &lt; VLOOKUP(_xlfn.TEXTJOIN("_", FALSE, C928:E928), BD_Perc!$A:$O, 7, FALSE), "Intervalo de precio 2",
        BD!DK928 &gt;= VLOOKUP(_xlfn.TEXTJOIN("_", FALSE, C928:E928), BD_Perc!$A:$O, 7, FALSE), "Intervalo de precio 3"
    ),
    AD928="Segmentación no encontrada o vehículo inactivo","Segmentación no encontrada o vehículo inactivo"
)</f>
        <v>Intervalo de precio 2</v>
      </c>
      <c r="AF928" s="57" t="s">
        <v>2413</v>
      </c>
      <c r="AG928" s="35" t="b">
        <f t="shared" si="88"/>
        <v>1</v>
      </c>
      <c r="AH928" s="320">
        <v>0.05</v>
      </c>
      <c r="AI928" s="319">
        <v>0.05</v>
      </c>
      <c r="AJ928" s="320">
        <v>0.05</v>
      </c>
      <c r="AK928" s="320">
        <v>0.05</v>
      </c>
      <c r="AL928" s="320">
        <v>0.06</v>
      </c>
      <c r="AM928" s="320">
        <v>7.0000000000000007E-2</v>
      </c>
      <c r="AN928" s="28" t="s">
        <v>1251</v>
      </c>
      <c r="AO928" s="28" t="s">
        <v>1251</v>
      </c>
      <c r="AP928" s="28" t="s">
        <v>1251</v>
      </c>
      <c r="AQ928" s="45">
        <v>1</v>
      </c>
      <c r="AR928" s="38" t="s">
        <v>107</v>
      </c>
      <c r="AS928" s="38">
        <v>480797</v>
      </c>
      <c r="AT928" s="38">
        <v>686854</v>
      </c>
      <c r="AU928" s="38" t="s">
        <v>107</v>
      </c>
      <c r="AV928" s="38" t="s">
        <v>107</v>
      </c>
      <c r="AW928" s="38">
        <v>10890487</v>
      </c>
      <c r="AX928" s="38">
        <v>473819</v>
      </c>
      <c r="AY928" s="38">
        <v>1201994</v>
      </c>
      <c r="AZ928" s="38">
        <v>1</v>
      </c>
      <c r="BA928" s="38">
        <v>1354975</v>
      </c>
      <c r="BB928" s="38" t="s">
        <v>107</v>
      </c>
      <c r="BC928" s="38" t="s">
        <v>107</v>
      </c>
      <c r="BD928" s="38" t="s">
        <v>107</v>
      </c>
      <c r="BE928" s="38" t="s">
        <v>107</v>
      </c>
      <c r="BF928" s="38" t="s">
        <v>107</v>
      </c>
      <c r="BG928" s="38">
        <v>4132141</v>
      </c>
      <c r="BH928" s="38">
        <v>5192320</v>
      </c>
      <c r="BI928" s="38">
        <v>2597347</v>
      </c>
      <c r="BJ928" s="38">
        <v>3673014</v>
      </c>
      <c r="BK928" s="38">
        <v>1229312</v>
      </c>
      <c r="BL928" s="38">
        <v>1377381</v>
      </c>
      <c r="BM928" s="38">
        <v>155801</v>
      </c>
      <c r="BN928" s="38">
        <v>1901391</v>
      </c>
      <c r="BO928" s="38">
        <v>1185329</v>
      </c>
      <c r="BP928" s="38">
        <v>5074269</v>
      </c>
      <c r="BQ928" s="38">
        <v>116851</v>
      </c>
      <c r="BR928" s="38">
        <v>2082599</v>
      </c>
      <c r="BS928" s="38">
        <v>2513009</v>
      </c>
      <c r="BT928" s="38" t="s">
        <v>107</v>
      </c>
      <c r="BU928" s="38" t="s">
        <v>107</v>
      </c>
      <c r="BV928" s="38">
        <v>2571110</v>
      </c>
      <c r="BW928" s="38">
        <v>7088917</v>
      </c>
      <c r="BX928" s="38">
        <v>116851</v>
      </c>
      <c r="BY928" s="38">
        <v>6394607</v>
      </c>
      <c r="BZ928" s="38">
        <v>15243468</v>
      </c>
      <c r="CA928" s="38">
        <v>1</v>
      </c>
      <c r="CB928" s="38">
        <v>1818142</v>
      </c>
      <c r="CC928" s="330">
        <v>140676443</v>
      </c>
      <c r="CD928" s="38" t="s">
        <v>107</v>
      </c>
      <c r="CE928" s="38" t="s">
        <v>107</v>
      </c>
      <c r="CF928" s="38" t="s">
        <v>107</v>
      </c>
      <c r="CG928" s="38" t="s">
        <v>107</v>
      </c>
      <c r="CH928" s="190" t="s">
        <v>107</v>
      </c>
      <c r="CI928" s="190" t="s">
        <v>107</v>
      </c>
      <c r="CJ928" s="190" t="s">
        <v>107</v>
      </c>
      <c r="CK928" s="190" t="s">
        <v>107</v>
      </c>
      <c r="CL928" s="190" t="s">
        <v>107</v>
      </c>
      <c r="CM928" s="190" t="s">
        <v>107</v>
      </c>
      <c r="CN928" s="190" t="s">
        <v>107</v>
      </c>
      <c r="CO928" s="191" t="s">
        <v>107</v>
      </c>
      <c r="CP928" s="183" t="s">
        <v>114</v>
      </c>
      <c r="CQ928" s="183" t="s">
        <v>114</v>
      </c>
      <c r="CR928" s="183" t="s">
        <v>114</v>
      </c>
      <c r="CS928" s="183" t="s">
        <v>114</v>
      </c>
      <c r="CT928" s="183" t="s">
        <v>114</v>
      </c>
      <c r="CU928" s="183" t="s">
        <v>114</v>
      </c>
      <c r="CV928" s="183" t="s">
        <v>107</v>
      </c>
      <c r="CW928" s="183" t="s">
        <v>107</v>
      </c>
      <c r="CX928" s="183" t="s">
        <v>107</v>
      </c>
      <c r="CY928" s="183" t="s">
        <v>107</v>
      </c>
      <c r="CZ928" s="183" t="s">
        <v>107</v>
      </c>
      <c r="DA928" s="183" t="s">
        <v>107</v>
      </c>
      <c r="DB928" s="183" t="s">
        <v>107</v>
      </c>
      <c r="DC928" s="183" t="s">
        <v>107</v>
      </c>
      <c r="DD928" s="332">
        <v>15636848</v>
      </c>
      <c r="DE928" s="43">
        <v>1</v>
      </c>
      <c r="DF928" s="390">
        <v>1</v>
      </c>
      <c r="DG928" s="310"/>
      <c r="DI928" s="279" t="str" cm="1">
        <f t="array" ref="DI928">+IF(AND(C928&lt;&gt;"Vehículos Eléctricos",C928&lt;&gt;"Vehículos Híbridos",AD928="PERCENTIL 50"),
     IF(VLOOKUP(_xlfn.TEXTJOIN("_",FALSE,C928:E928),BD_Perc!$A:$P,_xlfn.IFS(BD!AE928="Intervalo de precio 1",12,BD!AE928="Intervalo de precio 2",13),FALSE)&lt;=1,
     VLOOKUP(_xlfn.TEXTJOIN("_",FALSE,C928:E928),BD_Perc!$A:$P,16,FALSE),"Ok P50"),
     "Ok P30/70 ó Híbrido/Eléctrico")</f>
        <v>Ok P30/70 ó Híbrido/Eléctrico</v>
      </c>
      <c r="DJ928" s="279" t="str">
        <f t="shared" si="85"/>
        <v>Vehículos Especiales_Ambulancias_TAB</v>
      </c>
      <c r="DK928" s="331">
        <f t="shared" si="89"/>
        <v>287261443</v>
      </c>
      <c r="DL928" s="326"/>
    </row>
    <row r="929" spans="1:116" ht="51">
      <c r="A929" s="28">
        <v>924</v>
      </c>
      <c r="B929" s="29" t="s">
        <v>104</v>
      </c>
      <c r="C929" s="30" t="s">
        <v>3</v>
      </c>
      <c r="D929" s="63" t="s">
        <v>977</v>
      </c>
      <c r="E929" s="28" t="s">
        <v>986</v>
      </c>
      <c r="F929" s="42" t="s">
        <v>982</v>
      </c>
      <c r="G929" s="30" t="s">
        <v>1910</v>
      </c>
      <c r="H929" s="28" t="s">
        <v>109</v>
      </c>
      <c r="I929" s="28">
        <v>1611191</v>
      </c>
      <c r="J929" s="28" t="s">
        <v>1927</v>
      </c>
      <c r="K929" s="31" t="s">
        <v>107</v>
      </c>
      <c r="L929" s="32" t="s">
        <v>107</v>
      </c>
      <c r="M929" s="33" t="s">
        <v>107</v>
      </c>
      <c r="N929" s="34">
        <v>154300000</v>
      </c>
      <c r="O929" s="34">
        <f>+IFERROR(VLOOKUP(I929,Precio_Fasecolda!A:C,3,FALSE),IFERROR(VLOOKUP(I929,Precio_Fasecolda!B:C,2,FALSE),N929))</f>
        <v>154300000</v>
      </c>
      <c r="P929" s="34">
        <f t="shared" si="86"/>
        <v>0</v>
      </c>
      <c r="Q929" s="33" t="s">
        <v>107</v>
      </c>
      <c r="R929" s="28" t="s">
        <v>2415</v>
      </c>
      <c r="S929" s="28" t="s">
        <v>360</v>
      </c>
      <c r="T929" s="28" t="s">
        <v>107</v>
      </c>
      <c r="U929" s="28" t="s">
        <v>107</v>
      </c>
      <c r="V929" s="42" t="s">
        <v>107</v>
      </c>
      <c r="W929" s="28" t="s">
        <v>107</v>
      </c>
      <c r="X929" s="28" t="s">
        <v>107</v>
      </c>
      <c r="Y929" s="28">
        <f t="shared" si="87"/>
        <v>398188142</v>
      </c>
      <c r="Z929" s="292">
        <f t="shared" si="84"/>
        <v>146585000</v>
      </c>
      <c r="AA929" s="28" cm="1">
        <f t="array" aca="1" ref="AA929" ca="1">_xlfn.IFS(DK929&lt;$DK$4,1,AND(DK929&gt;=$DK$4,DK929&lt;=$AA$4),2,DK929&gt;$AA$4,3)</f>
        <v>3</v>
      </c>
      <c r="AB929" s="28">
        <v>0</v>
      </c>
      <c r="AC929" s="28" cm="1">
        <f t="array" aca="1" ref="AC929" ca="1">IF(AB929="PERCENTIL 30","",_xlfn.IFS(DK929&lt;$AC$4,1,DK929&gt;$AC$4,2))</f>
        <v>2</v>
      </c>
      <c r="AD929" s="28" t="str">
        <f>+IFERROR(VLOOKUP(_xlfn.TEXTJOIN("_", FALSE, C929:E929), BD_Perc!$A:$O, 15, FALSE),"Segmentación no encontrada o vehículo inactivo")</f>
        <v>PERCENTIL 30-70</v>
      </c>
      <c r="AE929" s="28" t="str" cm="1">
        <f t="array" ref="AE929">_xlfn.IFS(
    AD929 = "PERCENTIL 50",
    _xlfn.IFS(
        BD!DK929 &lt; VLOOKUP(_xlfn.TEXTJOIN("_", FALSE, C929:E929), BD_Perc!$A:$O, 11, FALSE), "Intervalo de precio 1",
        BD!DK929 &gt;= VLOOKUP(_xlfn.TEXTJOIN("_", FALSE, C929:E929), BD_Perc!$A:$O, 11, FALSE), "Intervalo de precio 2"
    ),
    AD929 = "PERCENTIL 30-70",
    _xlfn.IFS(
        BD!DK929 &lt; VLOOKUP(_xlfn.TEXTJOIN("_", FALSE, C929:E929), BD_Perc!$A:$O, 6, FALSE), "Intervalo de precio 1",
        BD!DK929 &lt; VLOOKUP(_xlfn.TEXTJOIN("_", FALSE, C929:E929), BD_Perc!$A:$O, 7, FALSE), "Intervalo de precio 2",
        BD!DK929 &gt;= VLOOKUP(_xlfn.TEXTJOIN("_", FALSE, C929:E929), BD_Perc!$A:$O, 7, FALSE), "Intervalo de precio 3"
    ),
    AD929="Segmentación no encontrada o vehículo inactivo","Segmentación no encontrada o vehículo inactivo"
)</f>
        <v>Intervalo de precio 2</v>
      </c>
      <c r="AF929" s="57" t="s">
        <v>2413</v>
      </c>
      <c r="AG929" s="35" t="b">
        <f t="shared" si="88"/>
        <v>1</v>
      </c>
      <c r="AH929" s="320">
        <v>0.05</v>
      </c>
      <c r="AI929" s="319">
        <v>0.05</v>
      </c>
      <c r="AJ929" s="320">
        <v>0.05</v>
      </c>
      <c r="AK929" s="320">
        <v>0.05</v>
      </c>
      <c r="AL929" s="320">
        <v>0.06</v>
      </c>
      <c r="AM929" s="320">
        <v>7.0000000000000007E-2</v>
      </c>
      <c r="AN929" s="28" t="s">
        <v>1251</v>
      </c>
      <c r="AO929" s="28" t="s">
        <v>1251</v>
      </c>
      <c r="AP929" s="28" t="s">
        <v>1251</v>
      </c>
      <c r="AQ929" s="45">
        <v>1</v>
      </c>
      <c r="AR929" s="38" t="s">
        <v>107</v>
      </c>
      <c r="AS929" s="38">
        <v>480797</v>
      </c>
      <c r="AT929" s="38">
        <v>686854</v>
      </c>
      <c r="AU929" s="38" t="s">
        <v>107</v>
      </c>
      <c r="AV929" s="38" t="s">
        <v>107</v>
      </c>
      <c r="AW929" s="38">
        <v>10890487</v>
      </c>
      <c r="AX929" s="38">
        <v>473819</v>
      </c>
      <c r="AY929" s="38">
        <v>1201994</v>
      </c>
      <c r="AZ929" s="38">
        <v>1</v>
      </c>
      <c r="BA929" s="38">
        <v>1354975</v>
      </c>
      <c r="BB929" s="38" t="s">
        <v>107</v>
      </c>
      <c r="BC929" s="38" t="s">
        <v>107</v>
      </c>
      <c r="BD929" s="38" t="s">
        <v>107</v>
      </c>
      <c r="BE929" s="38" t="s">
        <v>107</v>
      </c>
      <c r="BF929" s="38" t="s">
        <v>107</v>
      </c>
      <c r="BG929" s="38">
        <v>4132141</v>
      </c>
      <c r="BH929" s="38">
        <v>5192320</v>
      </c>
      <c r="BI929" s="38">
        <v>2597347</v>
      </c>
      <c r="BJ929" s="38">
        <v>3673014</v>
      </c>
      <c r="BK929" s="38">
        <v>1229312</v>
      </c>
      <c r="BL929" s="38">
        <v>1377381</v>
      </c>
      <c r="BM929" s="38">
        <v>155801</v>
      </c>
      <c r="BN929" s="38">
        <v>1901391</v>
      </c>
      <c r="BO929" s="38">
        <v>1185329</v>
      </c>
      <c r="BP929" s="38">
        <v>5074269</v>
      </c>
      <c r="BQ929" s="38">
        <v>116851</v>
      </c>
      <c r="BR929" s="38">
        <v>2082599</v>
      </c>
      <c r="BS929" s="38">
        <v>2513009</v>
      </c>
      <c r="BT929" s="38" t="s">
        <v>107</v>
      </c>
      <c r="BU929" s="38" t="s">
        <v>107</v>
      </c>
      <c r="BV929" s="38">
        <v>2571110</v>
      </c>
      <c r="BW929" s="38">
        <v>7088917</v>
      </c>
      <c r="BX929" s="38">
        <v>116851</v>
      </c>
      <c r="BY929" s="38">
        <v>6394607</v>
      </c>
      <c r="BZ929" s="38">
        <v>15243468</v>
      </c>
      <c r="CA929" s="38">
        <v>1</v>
      </c>
      <c r="CB929" s="38">
        <v>1818142</v>
      </c>
      <c r="CC929" s="330">
        <v>243888142</v>
      </c>
      <c r="CD929" s="38" t="s">
        <v>107</v>
      </c>
      <c r="CE929" s="38" t="s">
        <v>107</v>
      </c>
      <c r="CF929" s="38" t="s">
        <v>107</v>
      </c>
      <c r="CG929" s="38" t="s">
        <v>107</v>
      </c>
      <c r="CH929" s="190" t="s">
        <v>107</v>
      </c>
      <c r="CI929" s="190" t="s">
        <v>107</v>
      </c>
      <c r="CJ929" s="190" t="s">
        <v>107</v>
      </c>
      <c r="CK929" s="190" t="s">
        <v>107</v>
      </c>
      <c r="CL929" s="190" t="s">
        <v>107</v>
      </c>
      <c r="CM929" s="190" t="s">
        <v>107</v>
      </c>
      <c r="CN929" s="190" t="s">
        <v>107</v>
      </c>
      <c r="CO929" s="191" t="s">
        <v>107</v>
      </c>
      <c r="CP929" s="183" t="s">
        <v>114</v>
      </c>
      <c r="CQ929" s="183" t="s">
        <v>114</v>
      </c>
      <c r="CR929" s="183" t="s">
        <v>114</v>
      </c>
      <c r="CS929" s="183" t="s">
        <v>114</v>
      </c>
      <c r="CT929" s="183" t="s">
        <v>114</v>
      </c>
      <c r="CU929" s="183" t="s">
        <v>114</v>
      </c>
      <c r="CV929" s="183" t="s">
        <v>107</v>
      </c>
      <c r="CW929" s="183" t="s">
        <v>107</v>
      </c>
      <c r="CX929" s="183" t="s">
        <v>107</v>
      </c>
      <c r="CY929" s="183" t="s">
        <v>107</v>
      </c>
      <c r="CZ929" s="183" t="s">
        <v>107</v>
      </c>
      <c r="DA929" s="183" t="s">
        <v>107</v>
      </c>
      <c r="DB929" s="183" t="s">
        <v>107</v>
      </c>
      <c r="DC929" s="183" t="s">
        <v>107</v>
      </c>
      <c r="DD929" s="332">
        <v>15636848</v>
      </c>
      <c r="DE929" s="43">
        <v>1</v>
      </c>
      <c r="DF929" s="390">
        <v>1</v>
      </c>
      <c r="DG929" s="310"/>
      <c r="DI929" s="279" t="str" cm="1">
        <f t="array" ref="DI929">+IF(AND(C929&lt;&gt;"Vehículos Eléctricos",C929&lt;&gt;"Vehículos Híbridos",AD929="PERCENTIL 50"),
     IF(VLOOKUP(_xlfn.TEXTJOIN("_",FALSE,C929:E929),BD_Perc!$A:$P,_xlfn.IFS(BD!AE929="Intervalo de precio 1",12,BD!AE929="Intervalo de precio 2",13),FALSE)&lt;=1,
     VLOOKUP(_xlfn.TEXTJOIN("_",FALSE,C929:E929),BD_Perc!$A:$P,16,FALSE),"Ok P50"),
     "Ok P30/70 ó Híbrido/Eléctrico")</f>
        <v>Ok P30/70 ó Híbrido/Eléctrico</v>
      </c>
      <c r="DJ929" s="279" t="str">
        <f t="shared" si="85"/>
        <v>Vehículos Especiales_Ambulancias_TAM</v>
      </c>
      <c r="DK929" s="331">
        <f t="shared" si="89"/>
        <v>390473142</v>
      </c>
      <c r="DL929" s="326"/>
    </row>
    <row r="930" spans="1:116" ht="38.25">
      <c r="A930" s="28">
        <v>925</v>
      </c>
      <c r="B930" s="29" t="s">
        <v>254</v>
      </c>
      <c r="C930" s="29" t="s">
        <v>0</v>
      </c>
      <c r="D930" s="29" t="s">
        <v>337</v>
      </c>
      <c r="E930" s="42" t="s">
        <v>338</v>
      </c>
      <c r="F930" s="42" t="s">
        <v>107</v>
      </c>
      <c r="G930" s="42" t="s">
        <v>1928</v>
      </c>
      <c r="H930" s="42" t="s">
        <v>1467</v>
      </c>
      <c r="I930" s="28">
        <v>2801138</v>
      </c>
      <c r="J930" s="28" t="s">
        <v>1929</v>
      </c>
      <c r="K930" s="31" t="s">
        <v>366</v>
      </c>
      <c r="L930" s="32">
        <v>98</v>
      </c>
      <c r="M930" s="33">
        <v>5</v>
      </c>
      <c r="N930" s="34">
        <v>73000000</v>
      </c>
      <c r="O930" s="34">
        <f>+IFERROR(VLOOKUP(I930,Precio_Fasecolda!A:C,3,FALSE),IFERROR(VLOOKUP(I930,Precio_Fasecolda!B:C,2,FALSE),N930))</f>
        <v>73000000</v>
      </c>
      <c r="P930" s="34">
        <f t="shared" si="86"/>
        <v>0</v>
      </c>
      <c r="Q930" s="33" t="s">
        <v>338</v>
      </c>
      <c r="R930" s="28" t="s">
        <v>2415</v>
      </c>
      <c r="S930" s="28" t="s">
        <v>112</v>
      </c>
      <c r="T930" s="28" t="s">
        <v>107</v>
      </c>
      <c r="U930" s="28" t="s">
        <v>107</v>
      </c>
      <c r="V930" s="42" t="s">
        <v>107</v>
      </c>
      <c r="W930" s="28" t="s">
        <v>107</v>
      </c>
      <c r="X930" s="28" t="s">
        <v>107</v>
      </c>
      <c r="Y930" s="28" t="str">
        <f t="shared" si="87"/>
        <v>N.A.</v>
      </c>
      <c r="Z930" s="292">
        <f t="shared" si="84"/>
        <v>67890000</v>
      </c>
      <c r="AA930" s="28" cm="1">
        <f t="array" aca="1" ref="AA930" ca="1">_xlfn.IFS(DK930&lt;$DK$4,1,AND(DK930&gt;=$DK$4,DK930&lt;=$AA$4),2,DK930&gt;$AA$4,3)</f>
        <v>2</v>
      </c>
      <c r="AB930" s="28">
        <v>0</v>
      </c>
      <c r="AC930" s="28" cm="1">
        <f t="array" aca="1" ref="AC930" ca="1">IF(AB930="PERCENTIL 30","",_xlfn.IFS(DK930&lt;$AC$4,1,DK930&gt;$AC$4,2))</f>
        <v>1</v>
      </c>
      <c r="AD930" s="28" t="str">
        <f>+IFERROR(VLOOKUP(_xlfn.TEXTJOIN("_", FALSE, C930:E930), BD_Perc!$A:$O, 15, FALSE),"Segmentación no encontrada o vehículo inactivo")</f>
        <v>PERCENTIL 30-70</v>
      </c>
      <c r="AE930" s="28" t="str" cm="1">
        <f t="array" ref="AE930">_xlfn.IFS(
    AD930 = "PERCENTIL 50",
    _xlfn.IFS(
        BD!DK930 &lt; VLOOKUP(_xlfn.TEXTJOIN("_", FALSE, C930:E930), BD_Perc!$A:$O, 11, FALSE), "Intervalo de precio 1",
        BD!DK930 &gt;= VLOOKUP(_xlfn.TEXTJOIN("_", FALSE, C930:E930), BD_Perc!$A:$O, 11, FALSE), "Intervalo de precio 2"
    ),
    AD930 = "PERCENTIL 30-70",
    _xlfn.IFS(
        BD!DK930 &lt; VLOOKUP(_xlfn.TEXTJOIN("_", FALSE, C930:E930), BD_Perc!$A:$O, 6, FALSE), "Intervalo de precio 1",
        BD!DK930 &lt; VLOOKUP(_xlfn.TEXTJOIN("_", FALSE, C930:E930), BD_Perc!$A:$O, 7, FALSE), "Intervalo de precio 2",
        BD!DK930 &gt;= VLOOKUP(_xlfn.TEXTJOIN("_", FALSE, C930:E930), BD_Perc!$A:$O, 7, FALSE), "Intervalo de precio 3"
    ),
    AD930="Segmentación no encontrada o vehículo inactivo","Segmentación no encontrada o vehículo inactivo"
)</f>
        <v>Intervalo de precio 1</v>
      </c>
      <c r="AF930" s="57" t="s">
        <v>2412</v>
      </c>
      <c r="AG930" s="35" t="b">
        <f t="shared" si="88"/>
        <v>1</v>
      </c>
      <c r="AH930" s="205">
        <v>7.0000000000000007E-2</v>
      </c>
      <c r="AI930" s="205">
        <v>7.4999999999999997E-2</v>
      </c>
      <c r="AJ930" s="205">
        <v>0.08</v>
      </c>
      <c r="AK930" s="205">
        <v>8.5000000000000006E-2</v>
      </c>
      <c r="AL930" s="205">
        <v>0.09</v>
      </c>
      <c r="AM930" s="205">
        <v>0.1</v>
      </c>
      <c r="AN930" s="28" t="s">
        <v>1251</v>
      </c>
      <c r="AO930" s="28" t="s">
        <v>1251</v>
      </c>
      <c r="AP930" s="28" t="s">
        <v>1251</v>
      </c>
      <c r="AQ930" s="37">
        <v>1</v>
      </c>
      <c r="AR930" s="38">
        <v>8689479</v>
      </c>
      <c r="AS930" s="38">
        <v>245086</v>
      </c>
      <c r="AT930" s="38">
        <v>0</v>
      </c>
      <c r="AU930" s="38" t="s">
        <v>107</v>
      </c>
      <c r="AV930" s="38" t="s">
        <v>107</v>
      </c>
      <c r="AW930" s="38">
        <v>9531108</v>
      </c>
      <c r="AX930" s="38">
        <v>612714</v>
      </c>
      <c r="AY930" s="38">
        <v>612714</v>
      </c>
      <c r="AZ930" s="38">
        <v>136159</v>
      </c>
      <c r="BA930" s="38" t="s">
        <v>107</v>
      </c>
      <c r="BB930" s="38" t="s">
        <v>107</v>
      </c>
      <c r="BC930" s="38" t="s">
        <v>107</v>
      </c>
      <c r="BD930" s="38" t="s">
        <v>107</v>
      </c>
      <c r="BE930" s="38" t="s">
        <v>107</v>
      </c>
      <c r="BF930" s="38">
        <v>2723174</v>
      </c>
      <c r="BG930" s="38">
        <v>2587015</v>
      </c>
      <c r="BH930" s="38">
        <v>9531108</v>
      </c>
      <c r="BI930" s="38">
        <v>2587015</v>
      </c>
      <c r="BJ930" s="38">
        <v>2587015</v>
      </c>
      <c r="BK930" s="38">
        <v>0</v>
      </c>
      <c r="BL930" s="38">
        <v>0</v>
      </c>
      <c r="BM930" s="38">
        <v>953111</v>
      </c>
      <c r="BN930" s="38">
        <v>1456898</v>
      </c>
      <c r="BO930" s="38" t="s">
        <v>107</v>
      </c>
      <c r="BP930" s="38">
        <v>7897204</v>
      </c>
      <c r="BQ930" s="38">
        <v>204238</v>
      </c>
      <c r="BR930" s="38">
        <v>3403968</v>
      </c>
      <c r="BS930" s="38">
        <v>939495</v>
      </c>
      <c r="BT930" s="38" t="s">
        <v>107</v>
      </c>
      <c r="BU930" s="38" t="s">
        <v>107</v>
      </c>
      <c r="BV930" s="38" t="s">
        <v>107</v>
      </c>
      <c r="BW930" s="38" t="s">
        <v>107</v>
      </c>
      <c r="BX930" s="38">
        <v>204238</v>
      </c>
      <c r="BY930" s="38" t="s">
        <v>107</v>
      </c>
      <c r="BZ930" s="38">
        <v>7624887</v>
      </c>
      <c r="CA930" s="38">
        <v>0</v>
      </c>
      <c r="CB930" s="38">
        <v>1225429</v>
      </c>
      <c r="CC930" s="330" t="s">
        <v>107</v>
      </c>
      <c r="CD930" s="38" t="s">
        <v>107</v>
      </c>
      <c r="CE930" s="38" t="s">
        <v>107</v>
      </c>
      <c r="CF930" s="38" t="s">
        <v>107</v>
      </c>
      <c r="CG930" s="38" t="s">
        <v>107</v>
      </c>
      <c r="CH930" s="41" t="s">
        <v>176</v>
      </c>
      <c r="CI930" s="41" t="s">
        <v>176</v>
      </c>
      <c r="CJ930" s="41" t="s">
        <v>176</v>
      </c>
      <c r="CK930" s="41" t="s">
        <v>176</v>
      </c>
      <c r="CL930" s="41" t="s">
        <v>176</v>
      </c>
      <c r="CM930" s="41" t="s">
        <v>176</v>
      </c>
      <c r="CN930" s="41" t="s">
        <v>107</v>
      </c>
      <c r="CO930" s="41" t="s">
        <v>107</v>
      </c>
      <c r="CP930" s="41" t="s">
        <v>107</v>
      </c>
      <c r="CQ930" s="41" t="s">
        <v>107</v>
      </c>
      <c r="CR930" s="41" t="s">
        <v>107</v>
      </c>
      <c r="CS930" s="41" t="s">
        <v>107</v>
      </c>
      <c r="CT930" s="41" t="s">
        <v>107</v>
      </c>
      <c r="CU930" s="41" t="s">
        <v>107</v>
      </c>
      <c r="CV930" s="41" t="s">
        <v>107</v>
      </c>
      <c r="CW930" s="41" t="s">
        <v>107</v>
      </c>
      <c r="CX930" s="41" t="s">
        <v>107</v>
      </c>
      <c r="CY930" s="41" t="s">
        <v>107</v>
      </c>
      <c r="CZ930" s="41" t="s">
        <v>107</v>
      </c>
      <c r="DA930" s="41" t="s">
        <v>107</v>
      </c>
      <c r="DB930" s="41" t="s">
        <v>107</v>
      </c>
      <c r="DC930" s="41" t="s">
        <v>107</v>
      </c>
      <c r="DD930" s="332">
        <v>13479710</v>
      </c>
      <c r="DE930" s="43">
        <v>1</v>
      </c>
      <c r="DF930" s="390">
        <v>1</v>
      </c>
      <c r="DG930" s="310"/>
      <c r="DI930" s="279" t="str" cm="1">
        <f t="array" ref="DI930">+IF(AND(C930&lt;&gt;"Vehículos Eléctricos",C930&lt;&gt;"Vehículos Híbridos",AD930="PERCENTIL 50"),
     IF(VLOOKUP(_xlfn.TEXTJOIN("_",FALSE,C930:E930),BD_Perc!$A:$P,_xlfn.IFS(BD!AE930="Intervalo de precio 1",12,BD!AE930="Intervalo de precio 2",13),FALSE)&lt;=1,
     VLOOKUP(_xlfn.TEXTJOIN("_",FALSE,C930:E930),BD_Perc!$A:$P,16,FALSE),"Ok P50"),
     "Ok P30/70 ó Híbrido/Eléctrico")</f>
        <v>Ok P30/70 ó Híbrido/Eléctrico</v>
      </c>
      <c r="DJ930" s="279" t="str">
        <f t="shared" si="85"/>
        <v>Vehículos Convencionales_Camperos/Camionetas_4x2</v>
      </c>
      <c r="DK930" s="331">
        <f t="shared" si="89"/>
        <v>67890000</v>
      </c>
      <c r="DL930" s="326"/>
    </row>
    <row r="931" spans="1:116" ht="51">
      <c r="A931" s="28">
        <v>926</v>
      </c>
      <c r="B931" s="29" t="s">
        <v>254</v>
      </c>
      <c r="C931" s="29" t="s">
        <v>0</v>
      </c>
      <c r="D931" s="29" t="s">
        <v>337</v>
      </c>
      <c r="E931" s="42" t="s">
        <v>346</v>
      </c>
      <c r="F931" s="42" t="s">
        <v>107</v>
      </c>
      <c r="G931" s="42" t="s">
        <v>1930</v>
      </c>
      <c r="H931" s="42" t="s">
        <v>400</v>
      </c>
      <c r="I931" s="28">
        <v>3006152</v>
      </c>
      <c r="J931" s="28" t="s">
        <v>1931</v>
      </c>
      <c r="K931" s="31" t="s">
        <v>142</v>
      </c>
      <c r="L931" s="32">
        <v>181</v>
      </c>
      <c r="M931" s="33">
        <v>5</v>
      </c>
      <c r="N931" s="34">
        <v>184000000</v>
      </c>
      <c r="O931" s="34">
        <f>+IFERROR(VLOOKUP(I931,Precio_Fasecolda!A:C,3,FALSE),IFERROR(VLOOKUP(I931,Precio_Fasecolda!B:C,2,FALSE),N931))</f>
        <v>184000000</v>
      </c>
      <c r="P931" s="34">
        <f t="shared" si="86"/>
        <v>0</v>
      </c>
      <c r="Q931" s="28" t="s">
        <v>346</v>
      </c>
      <c r="R931" s="28" t="s">
        <v>130</v>
      </c>
      <c r="S931" s="28" t="s">
        <v>112</v>
      </c>
      <c r="T931" s="28" t="s">
        <v>107</v>
      </c>
      <c r="U931" s="28" t="s">
        <v>107</v>
      </c>
      <c r="V931" s="42" t="s">
        <v>107</v>
      </c>
      <c r="W931" s="28" t="s">
        <v>107</v>
      </c>
      <c r="X931" s="28" t="s">
        <v>107</v>
      </c>
      <c r="Y931" s="28" t="str">
        <f t="shared" si="87"/>
        <v>N.A.</v>
      </c>
      <c r="Z931" s="292">
        <f t="shared" si="84"/>
        <v>176824000</v>
      </c>
      <c r="AA931" s="28" cm="1">
        <f t="array" aca="1" ref="AA931" ca="1">_xlfn.IFS(DK931&lt;$DK$4,1,AND(DK931&gt;=$DK$4,DK931&lt;=$AA$4),2,DK931&gt;$AA$4,3)</f>
        <v>2</v>
      </c>
      <c r="AB931" s="28">
        <v>0</v>
      </c>
      <c r="AC931" s="28" cm="1">
        <f t="array" aca="1" ref="AC931" ca="1">IF(AB931="PERCENTIL 30","",_xlfn.IFS(DK931&lt;$AC$4,1,DK931&gt;$AC$4,2))</f>
        <v>2</v>
      </c>
      <c r="AD931" s="28" t="str">
        <f>+IFERROR(VLOOKUP(_xlfn.TEXTJOIN("_", FALSE, C931:E931), BD_Perc!$A:$O, 15, FALSE),"Segmentación no encontrada o vehículo inactivo")</f>
        <v>PERCENTIL 30-70</v>
      </c>
      <c r="AE931" s="28" t="str" cm="1">
        <f t="array" ref="AE931">_xlfn.IFS(
    AD931 = "PERCENTIL 50",
    _xlfn.IFS(
        BD!DK931 &lt; VLOOKUP(_xlfn.TEXTJOIN("_", FALSE, C931:E931), BD_Perc!$A:$O, 11, FALSE), "Intervalo de precio 1",
        BD!DK931 &gt;= VLOOKUP(_xlfn.TEXTJOIN("_", FALSE, C931:E931), BD_Perc!$A:$O, 11, FALSE), "Intervalo de precio 2"
    ),
    AD931 = "PERCENTIL 30-70",
    _xlfn.IFS(
        BD!DK931 &lt; VLOOKUP(_xlfn.TEXTJOIN("_", FALSE, C931:E931), BD_Perc!$A:$O, 6, FALSE), "Intervalo de precio 1",
        BD!DK931 &lt; VLOOKUP(_xlfn.TEXTJOIN("_", FALSE, C931:E931), BD_Perc!$A:$O, 7, FALSE), "Intervalo de precio 2",
        BD!DK931 &gt;= VLOOKUP(_xlfn.TEXTJOIN("_", FALSE, C931:E931), BD_Perc!$A:$O, 7, FALSE), "Intervalo de precio 3"
    ),
    AD931="Segmentación no encontrada o vehículo inactivo","Segmentación no encontrada o vehículo inactivo"
)</f>
        <v>Intervalo de precio 2</v>
      </c>
      <c r="AF931" s="57" t="s">
        <v>2413</v>
      </c>
      <c r="AG931" s="35" t="b">
        <f t="shared" si="88"/>
        <v>1</v>
      </c>
      <c r="AH931" s="206">
        <v>3.9E-2</v>
      </c>
      <c r="AI931" s="206">
        <v>3.9E-2</v>
      </c>
      <c r="AJ931" s="206">
        <v>3.9E-2</v>
      </c>
      <c r="AK931" s="206">
        <v>4.1000000000000002E-2</v>
      </c>
      <c r="AL931" s="206">
        <v>4.1000000000000002E-2</v>
      </c>
      <c r="AM931" s="206">
        <v>4.1000000000000002E-2</v>
      </c>
      <c r="AN931" s="28" t="s">
        <v>113</v>
      </c>
      <c r="AO931" s="28" t="s">
        <v>113</v>
      </c>
      <c r="AP931" s="28" t="s">
        <v>113</v>
      </c>
      <c r="AQ931" s="37">
        <v>1</v>
      </c>
      <c r="AR931" s="38">
        <v>8689479</v>
      </c>
      <c r="AS931" s="38">
        <v>340397</v>
      </c>
      <c r="AT931" s="38">
        <v>1157349</v>
      </c>
      <c r="AU931" s="38" t="s">
        <v>107</v>
      </c>
      <c r="AV931" s="38" t="s">
        <v>107</v>
      </c>
      <c r="AW931" s="38">
        <v>9531108</v>
      </c>
      <c r="AX931" s="38" t="s">
        <v>107</v>
      </c>
      <c r="AY931" s="38" t="s">
        <v>107</v>
      </c>
      <c r="AZ931" s="38">
        <v>340397</v>
      </c>
      <c r="BA931" s="38" t="s">
        <v>107</v>
      </c>
      <c r="BB931" s="38" t="s">
        <v>107</v>
      </c>
      <c r="BC931" s="38" t="s">
        <v>107</v>
      </c>
      <c r="BD931" s="38" t="s">
        <v>107</v>
      </c>
      <c r="BE931" s="38" t="s">
        <v>107</v>
      </c>
      <c r="BF931" s="38" t="s">
        <v>107</v>
      </c>
      <c r="BG931" s="38">
        <v>2587015</v>
      </c>
      <c r="BH931" s="38">
        <v>2587015</v>
      </c>
      <c r="BI931" s="38">
        <v>2178539</v>
      </c>
      <c r="BJ931" s="38">
        <v>2178539</v>
      </c>
      <c r="BK931" s="38" t="s">
        <v>107</v>
      </c>
      <c r="BL931" s="38">
        <v>1770063</v>
      </c>
      <c r="BM931" s="38">
        <v>408476</v>
      </c>
      <c r="BN931" s="38">
        <v>1633904</v>
      </c>
      <c r="BO931" s="38">
        <v>1633904</v>
      </c>
      <c r="BP931" s="38">
        <v>3812444</v>
      </c>
      <c r="BQ931" s="38">
        <v>136159</v>
      </c>
      <c r="BR931" s="38">
        <v>3540126</v>
      </c>
      <c r="BS931" s="38">
        <v>816952</v>
      </c>
      <c r="BT931" s="38" t="s">
        <v>107</v>
      </c>
      <c r="BU931" s="38" t="s">
        <v>107</v>
      </c>
      <c r="BV931" s="38" t="s">
        <v>107</v>
      </c>
      <c r="BW931" s="38">
        <v>2995491</v>
      </c>
      <c r="BX931" s="38">
        <v>272318</v>
      </c>
      <c r="BY931" s="38">
        <v>2723174</v>
      </c>
      <c r="BZ931" s="38">
        <v>8850315</v>
      </c>
      <c r="CA931" s="38" t="s">
        <v>107</v>
      </c>
      <c r="CB931" s="38">
        <v>1089270</v>
      </c>
      <c r="CC931" s="330">
        <v>0</v>
      </c>
      <c r="CD931" s="38">
        <v>0</v>
      </c>
      <c r="CE931" s="38">
        <v>6807934</v>
      </c>
      <c r="CF931" s="38">
        <v>9531108</v>
      </c>
      <c r="CG931" s="38">
        <v>13615869</v>
      </c>
      <c r="CH931" s="41" t="s">
        <v>114</v>
      </c>
      <c r="CI931" s="41" t="s">
        <v>114</v>
      </c>
      <c r="CJ931" s="41" t="s">
        <v>113</v>
      </c>
      <c r="CK931" s="41" t="s">
        <v>113</v>
      </c>
      <c r="CL931" s="41" t="s">
        <v>113</v>
      </c>
      <c r="CM931" s="41" t="s">
        <v>113</v>
      </c>
      <c r="CN931" s="41" t="s">
        <v>114</v>
      </c>
      <c r="CO931" s="42" t="s">
        <v>107</v>
      </c>
      <c r="CP931" s="28" t="s">
        <v>107</v>
      </c>
      <c r="CQ931" s="28" t="s">
        <v>107</v>
      </c>
      <c r="CR931" s="28" t="s">
        <v>107</v>
      </c>
      <c r="CS931" s="28" t="s">
        <v>107</v>
      </c>
      <c r="CT931" s="28" t="s">
        <v>107</v>
      </c>
      <c r="CU931" s="28" t="s">
        <v>107</v>
      </c>
      <c r="CV931" s="28" t="s">
        <v>107</v>
      </c>
      <c r="CW931" s="28" t="s">
        <v>107</v>
      </c>
      <c r="CX931" s="28" t="s">
        <v>107</v>
      </c>
      <c r="CY931" s="28" t="s">
        <v>107</v>
      </c>
      <c r="CZ931" s="28" t="s">
        <v>107</v>
      </c>
      <c r="DA931" s="28" t="s">
        <v>107</v>
      </c>
      <c r="DB931" s="28" t="s">
        <v>107</v>
      </c>
      <c r="DC931" s="28" t="s">
        <v>107</v>
      </c>
      <c r="DD931" s="332">
        <v>10702073</v>
      </c>
      <c r="DE931" s="43">
        <v>1</v>
      </c>
      <c r="DF931" s="390">
        <v>1</v>
      </c>
      <c r="DG931" s="310"/>
      <c r="DI931" s="279" t="str" cm="1">
        <f t="array" ref="DI931">+IF(AND(C931&lt;&gt;"Vehículos Eléctricos",C931&lt;&gt;"Vehículos Híbridos",AD931="PERCENTIL 50"),
     IF(VLOOKUP(_xlfn.TEXTJOIN("_",FALSE,C931:E931),BD_Perc!$A:$P,_xlfn.IFS(BD!AE931="Intervalo de precio 1",12,BD!AE931="Intervalo de precio 2",13),FALSE)&lt;=1,
     VLOOKUP(_xlfn.TEXTJOIN("_",FALSE,C931:E931),BD_Perc!$A:$P,16,FALSE),"Ok P50"),
     "Ok P30/70 ó Híbrido/Eléctrico")</f>
        <v>Ok P30/70 ó Híbrido/Eléctrico</v>
      </c>
      <c r="DJ931" s="279" t="str">
        <f t="shared" si="85"/>
        <v>Vehículos Convencionales_Camperos/Camionetas_4x4</v>
      </c>
      <c r="DK931" s="331">
        <f t="shared" si="89"/>
        <v>176824000</v>
      </c>
      <c r="DL931" s="326"/>
    </row>
    <row r="932" spans="1:116" ht="25.5">
      <c r="A932" s="28">
        <v>927</v>
      </c>
      <c r="B932" s="29" t="s">
        <v>254</v>
      </c>
      <c r="C932" s="29" t="s">
        <v>0</v>
      </c>
      <c r="D932" s="29" t="s">
        <v>337</v>
      </c>
      <c r="E932" s="42" t="s">
        <v>346</v>
      </c>
      <c r="F932" s="42" t="s">
        <v>107</v>
      </c>
      <c r="G932" s="42" t="s">
        <v>518</v>
      </c>
      <c r="H932" s="42" t="s">
        <v>400</v>
      </c>
      <c r="I932" s="28">
        <v>3008063</v>
      </c>
      <c r="J932" s="28" t="s">
        <v>1932</v>
      </c>
      <c r="K932" s="31" t="s">
        <v>355</v>
      </c>
      <c r="L932" s="32">
        <v>335</v>
      </c>
      <c r="M932" s="33">
        <v>5</v>
      </c>
      <c r="N932" s="34">
        <v>223000000</v>
      </c>
      <c r="O932" s="34">
        <f>+IFERROR(VLOOKUP(I932,Precio_Fasecolda!A:C,3,FALSE),IFERROR(VLOOKUP(I932,Precio_Fasecolda!B:C,2,FALSE),N932))</f>
        <v>223000000</v>
      </c>
      <c r="P932" s="34">
        <f t="shared" si="86"/>
        <v>0</v>
      </c>
      <c r="Q932" s="28" t="s">
        <v>346</v>
      </c>
      <c r="R932" s="28" t="s">
        <v>130</v>
      </c>
      <c r="S932" s="28" t="s">
        <v>112</v>
      </c>
      <c r="T932" s="28" t="s">
        <v>107</v>
      </c>
      <c r="U932" s="28" t="s">
        <v>107</v>
      </c>
      <c r="V932" s="42" t="s">
        <v>107</v>
      </c>
      <c r="W932" s="28" t="s">
        <v>107</v>
      </c>
      <c r="X932" s="28" t="s">
        <v>107</v>
      </c>
      <c r="Y932" s="28" t="str">
        <f t="shared" si="87"/>
        <v>N.A.</v>
      </c>
      <c r="Z932" s="292">
        <f t="shared" si="84"/>
        <v>212073000</v>
      </c>
      <c r="AA932" s="28" cm="1">
        <f t="array" aca="1" ref="AA932" ca="1">_xlfn.IFS(DK932&lt;$DK$4,1,AND(DK932&gt;=$DK$4,DK932&lt;=$AA$4),2,DK932&gt;$AA$4,3)</f>
        <v>2</v>
      </c>
      <c r="AB932" s="28">
        <v>0</v>
      </c>
      <c r="AC932" s="28" cm="1">
        <f t="array" aca="1" ref="AC932" ca="1">IF(AB932="PERCENTIL 30","",_xlfn.IFS(DK932&lt;$AC$4,1,DK932&gt;$AC$4,2))</f>
        <v>2</v>
      </c>
      <c r="AD932" s="28" t="str">
        <f>+IFERROR(VLOOKUP(_xlfn.TEXTJOIN("_", FALSE, C932:E932), BD_Perc!$A:$O, 15, FALSE),"Segmentación no encontrada o vehículo inactivo")</f>
        <v>PERCENTIL 30-70</v>
      </c>
      <c r="AE932" s="28" t="str" cm="1">
        <f t="array" ref="AE932">_xlfn.IFS(
    AD932 = "PERCENTIL 50",
    _xlfn.IFS(
        BD!DK932 &lt; VLOOKUP(_xlfn.TEXTJOIN("_", FALSE, C932:E932), BD_Perc!$A:$O, 11, FALSE), "Intervalo de precio 1",
        BD!DK932 &gt;= VLOOKUP(_xlfn.TEXTJOIN("_", FALSE, C932:E932), BD_Perc!$A:$O, 11, FALSE), "Intervalo de precio 2"
    ),
    AD932 = "PERCENTIL 30-70",
    _xlfn.IFS(
        BD!DK932 &lt; VLOOKUP(_xlfn.TEXTJOIN("_", FALSE, C932:E932), BD_Perc!$A:$O, 6, FALSE), "Intervalo de precio 1",
        BD!DK932 &lt; VLOOKUP(_xlfn.TEXTJOIN("_", FALSE, C932:E932), BD_Perc!$A:$O, 7, FALSE), "Intervalo de precio 2",
        BD!DK932 &gt;= VLOOKUP(_xlfn.TEXTJOIN("_", FALSE, C932:E932), BD_Perc!$A:$O, 7, FALSE), "Intervalo de precio 3"
    ),
    AD932="Segmentación no encontrada o vehículo inactivo","Segmentación no encontrada o vehículo inactivo"
)</f>
        <v>Intervalo de precio 2</v>
      </c>
      <c r="AF932" s="57" t="s">
        <v>2413</v>
      </c>
      <c r="AG932" s="35" t="b">
        <f t="shared" si="88"/>
        <v>1</v>
      </c>
      <c r="AH932" s="206">
        <v>4.9000000000000002E-2</v>
      </c>
      <c r="AI932" s="206">
        <v>4.9000000000000002E-2</v>
      </c>
      <c r="AJ932" s="206">
        <v>4.9000000000000002E-2</v>
      </c>
      <c r="AK932" s="206">
        <v>4.9000000000000002E-2</v>
      </c>
      <c r="AL932" s="206">
        <v>5.5E-2</v>
      </c>
      <c r="AM932" s="206">
        <v>5.5E-2</v>
      </c>
      <c r="AN932" s="28" t="s">
        <v>113</v>
      </c>
      <c r="AO932" s="28" t="s">
        <v>113</v>
      </c>
      <c r="AP932" s="28" t="s">
        <v>113</v>
      </c>
      <c r="AQ932" s="37">
        <v>1</v>
      </c>
      <c r="AR932" s="38">
        <v>8689479</v>
      </c>
      <c r="AS932" s="38">
        <v>340397</v>
      </c>
      <c r="AT932" s="38">
        <v>1157349</v>
      </c>
      <c r="AU932" s="38" t="s">
        <v>107</v>
      </c>
      <c r="AV932" s="38" t="s">
        <v>107</v>
      </c>
      <c r="AW932" s="38">
        <v>9531108</v>
      </c>
      <c r="AX932" s="38" t="s">
        <v>107</v>
      </c>
      <c r="AY932" s="38" t="s">
        <v>107</v>
      </c>
      <c r="AZ932" s="38">
        <v>340397</v>
      </c>
      <c r="BA932" s="38" t="s">
        <v>107</v>
      </c>
      <c r="BB932" s="38" t="s">
        <v>107</v>
      </c>
      <c r="BC932" s="38" t="s">
        <v>107</v>
      </c>
      <c r="BD932" s="38" t="s">
        <v>107</v>
      </c>
      <c r="BE932" s="38" t="s">
        <v>107</v>
      </c>
      <c r="BF932" s="38" t="s">
        <v>107</v>
      </c>
      <c r="BG932" s="38" t="s">
        <v>107</v>
      </c>
      <c r="BH932" s="38">
        <v>2587015</v>
      </c>
      <c r="BI932" s="38">
        <v>2178539</v>
      </c>
      <c r="BJ932" s="38">
        <v>2178539</v>
      </c>
      <c r="BK932" s="38" t="s">
        <v>107</v>
      </c>
      <c r="BL932" s="38" t="s">
        <v>107</v>
      </c>
      <c r="BM932" s="38">
        <v>408476</v>
      </c>
      <c r="BN932" s="38">
        <v>1633904</v>
      </c>
      <c r="BO932" s="38">
        <v>3812444</v>
      </c>
      <c r="BP932" s="38">
        <v>3812444</v>
      </c>
      <c r="BQ932" s="38">
        <v>136159</v>
      </c>
      <c r="BR932" s="38">
        <v>3540126</v>
      </c>
      <c r="BS932" s="38">
        <v>816952</v>
      </c>
      <c r="BT932" s="38" t="s">
        <v>107</v>
      </c>
      <c r="BU932" s="38" t="s">
        <v>107</v>
      </c>
      <c r="BV932" s="38" t="s">
        <v>107</v>
      </c>
      <c r="BW932" s="38">
        <v>2995491</v>
      </c>
      <c r="BX932" s="38">
        <v>272318</v>
      </c>
      <c r="BY932" s="38">
        <v>2723174</v>
      </c>
      <c r="BZ932" s="38">
        <v>8850315</v>
      </c>
      <c r="CA932" s="38" t="s">
        <v>107</v>
      </c>
      <c r="CB932" s="38">
        <v>1089270</v>
      </c>
      <c r="CC932" s="330">
        <v>0</v>
      </c>
      <c r="CD932" s="38">
        <v>0</v>
      </c>
      <c r="CE932" s="38">
        <v>6807934</v>
      </c>
      <c r="CF932" s="38">
        <v>9531108</v>
      </c>
      <c r="CG932" s="38">
        <v>13615869</v>
      </c>
      <c r="CH932" s="41" t="s">
        <v>113</v>
      </c>
      <c r="CI932" s="41" t="s">
        <v>113</v>
      </c>
      <c r="CJ932" s="41" t="s">
        <v>113</v>
      </c>
      <c r="CK932" s="41" t="s">
        <v>113</v>
      </c>
      <c r="CL932" s="41" t="s">
        <v>113</v>
      </c>
      <c r="CM932" s="41" t="s">
        <v>113</v>
      </c>
      <c r="CN932" s="41" t="s">
        <v>114</v>
      </c>
      <c r="CO932" s="42" t="s">
        <v>107</v>
      </c>
      <c r="CP932" s="28" t="s">
        <v>107</v>
      </c>
      <c r="CQ932" s="28" t="s">
        <v>107</v>
      </c>
      <c r="CR932" s="28" t="s">
        <v>107</v>
      </c>
      <c r="CS932" s="28" t="s">
        <v>107</v>
      </c>
      <c r="CT932" s="28" t="s">
        <v>107</v>
      </c>
      <c r="CU932" s="28" t="s">
        <v>107</v>
      </c>
      <c r="CV932" s="28" t="s">
        <v>107</v>
      </c>
      <c r="CW932" s="28" t="s">
        <v>107</v>
      </c>
      <c r="CX932" s="28" t="s">
        <v>107</v>
      </c>
      <c r="CY932" s="28" t="s">
        <v>107</v>
      </c>
      <c r="CZ932" s="28" t="s">
        <v>107</v>
      </c>
      <c r="DA932" s="28" t="s">
        <v>107</v>
      </c>
      <c r="DB932" s="28" t="s">
        <v>107</v>
      </c>
      <c r="DC932" s="28" t="s">
        <v>107</v>
      </c>
      <c r="DD932" s="332">
        <v>12105869</v>
      </c>
      <c r="DE932" s="43">
        <v>1</v>
      </c>
      <c r="DF932" s="390">
        <v>1</v>
      </c>
      <c r="DG932" s="310"/>
      <c r="DI932" s="279" t="str" cm="1">
        <f t="array" ref="DI932">+IF(AND(C932&lt;&gt;"Vehículos Eléctricos",C932&lt;&gt;"Vehículos Híbridos",AD932="PERCENTIL 50"),
     IF(VLOOKUP(_xlfn.TEXTJOIN("_",FALSE,C932:E932),BD_Perc!$A:$P,_xlfn.IFS(BD!AE932="Intervalo de precio 1",12,BD!AE932="Intervalo de precio 2",13),FALSE)&lt;=1,
     VLOOKUP(_xlfn.TEXTJOIN("_",FALSE,C932:E932),BD_Perc!$A:$P,16,FALSE),"Ok P50"),
     "Ok P30/70 ó Híbrido/Eléctrico")</f>
        <v>Ok P30/70 ó Híbrido/Eléctrico</v>
      </c>
      <c r="DJ932" s="279" t="str">
        <f t="shared" si="85"/>
        <v>Vehículos Convencionales_Camperos/Camionetas_4x4</v>
      </c>
      <c r="DK932" s="331">
        <f t="shared" si="89"/>
        <v>212073000</v>
      </c>
      <c r="DL932" s="326"/>
    </row>
    <row r="933" spans="1:116" ht="51">
      <c r="A933" s="28">
        <v>928</v>
      </c>
      <c r="B933" s="29" t="s">
        <v>254</v>
      </c>
      <c r="C933" s="29" t="s">
        <v>0</v>
      </c>
      <c r="D933" s="29" t="s">
        <v>337</v>
      </c>
      <c r="E933" s="42" t="s">
        <v>346</v>
      </c>
      <c r="F933" s="42" t="s">
        <v>107</v>
      </c>
      <c r="G933" s="42" t="s">
        <v>1933</v>
      </c>
      <c r="H933" s="42" t="s">
        <v>1934</v>
      </c>
      <c r="I933" s="28">
        <v>8808049</v>
      </c>
      <c r="J933" s="28" t="s">
        <v>1935</v>
      </c>
      <c r="K933" s="31" t="s">
        <v>428</v>
      </c>
      <c r="L933" s="32">
        <v>100</v>
      </c>
      <c r="M933" s="33">
        <v>5</v>
      </c>
      <c r="N933" s="34">
        <v>109200000</v>
      </c>
      <c r="O933" s="34">
        <f>+IFERROR(VLOOKUP(I933,Precio_Fasecolda!A:C,3,FALSE),IFERROR(VLOOKUP(I933,Precio_Fasecolda!B:C,2,FALSE),N933))</f>
        <v>109200000</v>
      </c>
      <c r="P933" s="34">
        <f t="shared" si="86"/>
        <v>0</v>
      </c>
      <c r="Q933" s="28" t="s">
        <v>346</v>
      </c>
      <c r="R933" s="28" t="s">
        <v>2415</v>
      </c>
      <c r="S933" s="28" t="s">
        <v>112</v>
      </c>
      <c r="T933" s="28" t="s">
        <v>107</v>
      </c>
      <c r="U933" s="28" t="s">
        <v>107</v>
      </c>
      <c r="V933" s="42" t="s">
        <v>107</v>
      </c>
      <c r="W933" s="28" t="s">
        <v>107</v>
      </c>
      <c r="X933" s="28" t="s">
        <v>107</v>
      </c>
      <c r="Y933" s="28" t="str">
        <f t="shared" si="87"/>
        <v>N.A.</v>
      </c>
      <c r="Z933" s="292">
        <f t="shared" si="84"/>
        <v>104832000</v>
      </c>
      <c r="AA933" s="28" cm="1">
        <f t="array" aca="1" ref="AA933" ca="1">_xlfn.IFS(DK933&lt;$DK$4,1,AND(DK933&gt;=$DK$4,DK933&lt;=$AA$4),2,DK933&gt;$AA$4,3)</f>
        <v>2</v>
      </c>
      <c r="AB933" s="28">
        <v>0</v>
      </c>
      <c r="AC933" s="28" cm="1">
        <f t="array" aca="1" ref="AC933" ca="1">IF(AB933="PERCENTIL 30","",_xlfn.IFS(DK933&lt;$AC$4,1,DK933&gt;$AC$4,2))</f>
        <v>1</v>
      </c>
      <c r="AD933" s="28" t="str">
        <f>+IFERROR(VLOOKUP(_xlfn.TEXTJOIN("_", FALSE, C933:E933), BD_Perc!$A:$O, 15, FALSE),"Segmentación no encontrada o vehículo inactivo")</f>
        <v>PERCENTIL 30-70</v>
      </c>
      <c r="AE933" s="28" t="str" cm="1">
        <f t="array" ref="AE933">_xlfn.IFS(
    AD933 = "PERCENTIL 50",
    _xlfn.IFS(
        BD!DK933 &lt; VLOOKUP(_xlfn.TEXTJOIN("_", FALSE, C933:E933), BD_Perc!$A:$O, 11, FALSE), "Intervalo de precio 1",
        BD!DK933 &gt;= VLOOKUP(_xlfn.TEXTJOIN("_", FALSE, C933:E933), BD_Perc!$A:$O, 11, FALSE), "Intervalo de precio 2"
    ),
    AD933 = "PERCENTIL 30-70",
    _xlfn.IFS(
        BD!DK933 &lt; VLOOKUP(_xlfn.TEXTJOIN("_", FALSE, C933:E933), BD_Perc!$A:$O, 6, FALSE), "Intervalo de precio 1",
        BD!DK933 &lt; VLOOKUP(_xlfn.TEXTJOIN("_", FALSE, C933:E933), BD_Perc!$A:$O, 7, FALSE), "Intervalo de precio 2",
        BD!DK933 &gt;= VLOOKUP(_xlfn.TEXTJOIN("_", FALSE, C933:E933), BD_Perc!$A:$O, 7, FALSE), "Intervalo de precio 3"
    ),
    AD933="Segmentación no encontrada o vehículo inactivo","Segmentación no encontrada o vehículo inactivo"
)</f>
        <v>Intervalo de precio 1</v>
      </c>
      <c r="AF933" s="57" t="s">
        <v>2412</v>
      </c>
      <c r="AG933" s="35" t="b">
        <f t="shared" si="88"/>
        <v>1</v>
      </c>
      <c r="AH933" s="206">
        <v>0.04</v>
      </c>
      <c r="AI933" s="206">
        <v>0.04</v>
      </c>
      <c r="AJ933" s="206">
        <v>0.04</v>
      </c>
      <c r="AK933" s="206">
        <v>0.04</v>
      </c>
      <c r="AL933" s="206">
        <v>0.04</v>
      </c>
      <c r="AM933" s="206">
        <v>0.04</v>
      </c>
      <c r="AN933" s="28" t="s">
        <v>113</v>
      </c>
      <c r="AO933" s="28" t="s">
        <v>113</v>
      </c>
      <c r="AP933" s="28" t="s">
        <v>113</v>
      </c>
      <c r="AQ933" s="37">
        <v>1</v>
      </c>
      <c r="AR933" s="38">
        <v>8689479</v>
      </c>
      <c r="AS933" s="38">
        <v>589650</v>
      </c>
      <c r="AT933" s="38">
        <v>708758</v>
      </c>
      <c r="AU933" s="38" t="s">
        <v>107</v>
      </c>
      <c r="AV933" s="38" t="s">
        <v>107</v>
      </c>
      <c r="AW933" s="38">
        <v>9467039</v>
      </c>
      <c r="AX933" s="38">
        <v>0</v>
      </c>
      <c r="AY933" s="38">
        <v>365582</v>
      </c>
      <c r="AZ933" s="38">
        <v>389168</v>
      </c>
      <c r="BA933" s="38">
        <v>0</v>
      </c>
      <c r="BB933" s="38" t="s">
        <v>107</v>
      </c>
      <c r="BC933" s="38" t="s">
        <v>107</v>
      </c>
      <c r="BD933" s="38" t="s">
        <v>107</v>
      </c>
      <c r="BE933" s="38" t="s">
        <v>107</v>
      </c>
      <c r="BF933" s="38" t="s">
        <v>107</v>
      </c>
      <c r="BG933" s="38">
        <v>2995420</v>
      </c>
      <c r="BH933" s="38" t="s">
        <v>107</v>
      </c>
      <c r="BI933" s="38">
        <v>4325458</v>
      </c>
      <c r="BJ933" s="38">
        <v>2830318</v>
      </c>
      <c r="BK933" s="38" t="s">
        <v>107</v>
      </c>
      <c r="BL933" s="38" t="s">
        <v>107</v>
      </c>
      <c r="BM933" s="38">
        <v>179547</v>
      </c>
      <c r="BN933" s="38">
        <v>1528371</v>
      </c>
      <c r="BO933" s="38">
        <v>1387411</v>
      </c>
      <c r="BP933" s="38">
        <v>3884750</v>
      </c>
      <c r="BQ933" s="38">
        <v>114258</v>
      </c>
      <c r="BR933" s="38">
        <v>2358599</v>
      </c>
      <c r="BS933" s="38">
        <v>783479</v>
      </c>
      <c r="BT933" s="38" t="s">
        <v>107</v>
      </c>
      <c r="BU933" s="38" t="s">
        <v>107</v>
      </c>
      <c r="BV933" s="38" t="s">
        <v>107</v>
      </c>
      <c r="BW933" s="38">
        <v>9589457</v>
      </c>
      <c r="BX933" s="38">
        <v>114258</v>
      </c>
      <c r="BY933" s="38" t="s">
        <v>107</v>
      </c>
      <c r="BZ933" s="38" t="s">
        <v>107</v>
      </c>
      <c r="CA933" s="38" t="s">
        <v>107</v>
      </c>
      <c r="CB933" s="38">
        <v>745317</v>
      </c>
      <c r="CC933" s="330" t="s">
        <v>107</v>
      </c>
      <c r="CD933" s="38" t="s">
        <v>107</v>
      </c>
      <c r="CE933" s="38" t="s">
        <v>107</v>
      </c>
      <c r="CF933" s="38" t="s">
        <v>107</v>
      </c>
      <c r="CG933" s="38" t="s">
        <v>107</v>
      </c>
      <c r="CH933" s="42" t="s">
        <v>113</v>
      </c>
      <c r="CI933" s="42" t="s">
        <v>113</v>
      </c>
      <c r="CJ933" s="42" t="s">
        <v>114</v>
      </c>
      <c r="CK933" s="42" t="s">
        <v>114</v>
      </c>
      <c r="CL933" s="42" t="s">
        <v>114</v>
      </c>
      <c r="CM933" s="42" t="s">
        <v>114</v>
      </c>
      <c r="CN933" s="42" t="s">
        <v>114</v>
      </c>
      <c r="CO933" s="42" t="s">
        <v>107</v>
      </c>
      <c r="CP933" s="28" t="s">
        <v>107</v>
      </c>
      <c r="CQ933" s="28" t="s">
        <v>107</v>
      </c>
      <c r="CR933" s="28" t="s">
        <v>107</v>
      </c>
      <c r="CS933" s="28" t="s">
        <v>107</v>
      </c>
      <c r="CT933" s="28" t="s">
        <v>107</v>
      </c>
      <c r="CU933" s="28" t="s">
        <v>107</v>
      </c>
      <c r="CV933" s="28" t="s">
        <v>107</v>
      </c>
      <c r="CW933" s="28" t="s">
        <v>107</v>
      </c>
      <c r="CX933" s="28" t="s">
        <v>107</v>
      </c>
      <c r="CY933" s="28" t="s">
        <v>107</v>
      </c>
      <c r="CZ933" s="28" t="s">
        <v>107</v>
      </c>
      <c r="DA933" s="28" t="s">
        <v>107</v>
      </c>
      <c r="DB933" s="28" t="s">
        <v>107</v>
      </c>
      <c r="DC933" s="28" t="s">
        <v>107</v>
      </c>
      <c r="DD933" s="332">
        <v>11387000</v>
      </c>
      <c r="DE933" s="43">
        <v>1</v>
      </c>
      <c r="DF933" s="390">
        <v>1</v>
      </c>
      <c r="DG933" s="310"/>
      <c r="DI933" s="279" t="str" cm="1">
        <f t="array" ref="DI933">+IF(AND(C933&lt;&gt;"Vehículos Eléctricos",C933&lt;&gt;"Vehículos Híbridos",AD933="PERCENTIL 50"),
     IF(VLOOKUP(_xlfn.TEXTJOIN("_",FALSE,C933:E933),BD_Perc!$A:$P,_xlfn.IFS(BD!AE933="Intervalo de precio 1",12,BD!AE933="Intervalo de precio 2",13),FALSE)&lt;=1,
     VLOOKUP(_xlfn.TEXTJOIN("_",FALSE,C933:E933),BD_Perc!$A:$P,16,FALSE),"Ok P50"),
     "Ok P30/70 ó Híbrido/Eléctrico")</f>
        <v>Ok P30/70 ó Híbrido/Eléctrico</v>
      </c>
      <c r="DJ933" s="279" t="str">
        <f t="shared" si="85"/>
        <v>Vehículos Convencionales_Camperos/Camionetas_4x4</v>
      </c>
      <c r="DK933" s="331">
        <f t="shared" si="89"/>
        <v>104832000</v>
      </c>
      <c r="DL933" s="326"/>
    </row>
    <row r="934" spans="1:116" ht="51">
      <c r="A934" s="28">
        <v>929</v>
      </c>
      <c r="B934" s="29" t="s">
        <v>254</v>
      </c>
      <c r="C934" s="29" t="s">
        <v>0</v>
      </c>
      <c r="D934" s="29" t="s">
        <v>337</v>
      </c>
      <c r="E934" s="42" t="s">
        <v>346</v>
      </c>
      <c r="F934" s="42" t="s">
        <v>107</v>
      </c>
      <c r="G934" s="42" t="s">
        <v>1936</v>
      </c>
      <c r="H934" s="42" t="s">
        <v>1934</v>
      </c>
      <c r="I934" s="28">
        <v>8808045</v>
      </c>
      <c r="J934" s="28" t="s">
        <v>1937</v>
      </c>
      <c r="K934" s="31" t="s">
        <v>428</v>
      </c>
      <c r="L934" s="32">
        <v>100</v>
      </c>
      <c r="M934" s="33">
        <v>5</v>
      </c>
      <c r="N934" s="34">
        <v>116700000</v>
      </c>
      <c r="O934" s="34">
        <f>+IFERROR(VLOOKUP(I934,Precio_Fasecolda!A:C,3,FALSE),IFERROR(VLOOKUP(I934,Precio_Fasecolda!B:C,2,FALSE),N934))</f>
        <v>116700000</v>
      </c>
      <c r="P934" s="34">
        <f t="shared" si="86"/>
        <v>0</v>
      </c>
      <c r="Q934" s="28" t="s">
        <v>346</v>
      </c>
      <c r="R934" s="28" t="s">
        <v>2415</v>
      </c>
      <c r="S934" s="28" t="s">
        <v>112</v>
      </c>
      <c r="T934" s="28" t="s">
        <v>107</v>
      </c>
      <c r="U934" s="28" t="s">
        <v>107</v>
      </c>
      <c r="V934" s="42" t="s">
        <v>107</v>
      </c>
      <c r="W934" s="28" t="s">
        <v>107</v>
      </c>
      <c r="X934" s="28" t="s">
        <v>107</v>
      </c>
      <c r="Y934" s="28" t="str">
        <f t="shared" si="87"/>
        <v>N.A.</v>
      </c>
      <c r="Z934" s="292">
        <f t="shared" si="84"/>
        <v>112032000</v>
      </c>
      <c r="AA934" s="28" cm="1">
        <f t="array" aca="1" ref="AA934" ca="1">_xlfn.IFS(DK934&lt;$DK$4,1,AND(DK934&gt;=$DK$4,DK934&lt;=$AA$4),2,DK934&gt;$AA$4,3)</f>
        <v>2</v>
      </c>
      <c r="AB934" s="28">
        <v>0</v>
      </c>
      <c r="AC934" s="28" cm="1">
        <f t="array" aca="1" ref="AC934" ca="1">IF(AB934="PERCENTIL 30","",_xlfn.IFS(DK934&lt;$AC$4,1,DK934&gt;$AC$4,2))</f>
        <v>1</v>
      </c>
      <c r="AD934" s="28" t="str">
        <f>+IFERROR(VLOOKUP(_xlfn.TEXTJOIN("_", FALSE, C934:E934), BD_Perc!$A:$O, 15, FALSE),"Segmentación no encontrada o vehículo inactivo")</f>
        <v>PERCENTIL 30-70</v>
      </c>
      <c r="AE934" s="28" t="str" cm="1">
        <f t="array" ref="AE934">_xlfn.IFS(
    AD934 = "PERCENTIL 50",
    _xlfn.IFS(
        BD!DK934 &lt; VLOOKUP(_xlfn.TEXTJOIN("_", FALSE, C934:E934), BD_Perc!$A:$O, 11, FALSE), "Intervalo de precio 1",
        BD!DK934 &gt;= VLOOKUP(_xlfn.TEXTJOIN("_", FALSE, C934:E934), BD_Perc!$A:$O, 11, FALSE), "Intervalo de precio 2"
    ),
    AD934 = "PERCENTIL 30-70",
    _xlfn.IFS(
        BD!DK934 &lt; VLOOKUP(_xlfn.TEXTJOIN("_", FALSE, C934:E934), BD_Perc!$A:$O, 6, FALSE), "Intervalo de precio 1",
        BD!DK934 &lt; VLOOKUP(_xlfn.TEXTJOIN("_", FALSE, C934:E934), BD_Perc!$A:$O, 7, FALSE), "Intervalo de precio 2",
        BD!DK934 &gt;= VLOOKUP(_xlfn.TEXTJOIN("_", FALSE, C934:E934), BD_Perc!$A:$O, 7, FALSE), "Intervalo de precio 3"
    ),
    AD934="Segmentación no encontrada o vehículo inactivo","Segmentación no encontrada o vehículo inactivo"
)</f>
        <v>Intervalo de precio 1</v>
      </c>
      <c r="AF934" s="57" t="s">
        <v>2412</v>
      </c>
      <c r="AG934" s="35" t="b">
        <f t="shared" si="88"/>
        <v>1</v>
      </c>
      <c r="AH934" s="206">
        <v>0.04</v>
      </c>
      <c r="AI934" s="206">
        <v>0.04</v>
      </c>
      <c r="AJ934" s="206">
        <v>0.04</v>
      </c>
      <c r="AK934" s="206">
        <v>0.04</v>
      </c>
      <c r="AL934" s="206">
        <v>0.04</v>
      </c>
      <c r="AM934" s="206">
        <v>0.04</v>
      </c>
      <c r="AN934" s="28" t="s">
        <v>113</v>
      </c>
      <c r="AO934" s="28" t="s">
        <v>113</v>
      </c>
      <c r="AP934" s="28" t="s">
        <v>113</v>
      </c>
      <c r="AQ934" s="37">
        <v>1</v>
      </c>
      <c r="AR934" s="38">
        <v>8689479</v>
      </c>
      <c r="AS934" s="38">
        <v>589650</v>
      </c>
      <c r="AT934" s="38">
        <v>708758</v>
      </c>
      <c r="AU934" s="38" t="s">
        <v>107</v>
      </c>
      <c r="AV934" s="38" t="s">
        <v>107</v>
      </c>
      <c r="AW934" s="38">
        <v>9467039</v>
      </c>
      <c r="AX934" s="38">
        <v>0</v>
      </c>
      <c r="AY934" s="38">
        <v>365582</v>
      </c>
      <c r="AZ934" s="38">
        <v>389168</v>
      </c>
      <c r="BA934" s="38">
        <v>0</v>
      </c>
      <c r="BB934" s="38" t="s">
        <v>107</v>
      </c>
      <c r="BC934" s="38" t="s">
        <v>107</v>
      </c>
      <c r="BD934" s="38" t="s">
        <v>107</v>
      </c>
      <c r="BE934" s="38" t="s">
        <v>107</v>
      </c>
      <c r="BF934" s="38" t="s">
        <v>107</v>
      </c>
      <c r="BG934" s="38">
        <v>2995420</v>
      </c>
      <c r="BH934" s="38" t="s">
        <v>107</v>
      </c>
      <c r="BI934" s="38">
        <v>4325458</v>
      </c>
      <c r="BJ934" s="38">
        <v>2830318</v>
      </c>
      <c r="BK934" s="38" t="s">
        <v>107</v>
      </c>
      <c r="BL934" s="38" t="s">
        <v>107</v>
      </c>
      <c r="BM934" s="38">
        <v>179547</v>
      </c>
      <c r="BN934" s="38">
        <v>1528371</v>
      </c>
      <c r="BO934" s="38">
        <v>1387411</v>
      </c>
      <c r="BP934" s="38">
        <v>3884750</v>
      </c>
      <c r="BQ934" s="38">
        <v>114258</v>
      </c>
      <c r="BR934" s="38">
        <v>2358599</v>
      </c>
      <c r="BS934" s="38">
        <v>783479</v>
      </c>
      <c r="BT934" s="38" t="s">
        <v>107</v>
      </c>
      <c r="BU934" s="38" t="s">
        <v>107</v>
      </c>
      <c r="BV934" s="38" t="s">
        <v>107</v>
      </c>
      <c r="BW934" s="38">
        <v>9589457</v>
      </c>
      <c r="BX934" s="38">
        <v>114258</v>
      </c>
      <c r="BY934" s="38" t="s">
        <v>107</v>
      </c>
      <c r="BZ934" s="38" t="s">
        <v>107</v>
      </c>
      <c r="CA934" s="38" t="s">
        <v>107</v>
      </c>
      <c r="CB934" s="38">
        <v>745317</v>
      </c>
      <c r="CC934" s="330" t="s">
        <v>107</v>
      </c>
      <c r="CD934" s="38" t="s">
        <v>107</v>
      </c>
      <c r="CE934" s="38" t="s">
        <v>107</v>
      </c>
      <c r="CF934" s="38" t="s">
        <v>107</v>
      </c>
      <c r="CG934" s="38" t="s">
        <v>107</v>
      </c>
      <c r="CH934" s="42" t="s">
        <v>113</v>
      </c>
      <c r="CI934" s="42" t="s">
        <v>113</v>
      </c>
      <c r="CJ934" s="42" t="s">
        <v>114</v>
      </c>
      <c r="CK934" s="42" t="s">
        <v>114</v>
      </c>
      <c r="CL934" s="42" t="s">
        <v>114</v>
      </c>
      <c r="CM934" s="42" t="s">
        <v>114</v>
      </c>
      <c r="CN934" s="42" t="s">
        <v>114</v>
      </c>
      <c r="CO934" s="42" t="s">
        <v>107</v>
      </c>
      <c r="CP934" s="28" t="s">
        <v>107</v>
      </c>
      <c r="CQ934" s="28" t="s">
        <v>107</v>
      </c>
      <c r="CR934" s="28" t="s">
        <v>107</v>
      </c>
      <c r="CS934" s="28" t="s">
        <v>107</v>
      </c>
      <c r="CT934" s="28" t="s">
        <v>107</v>
      </c>
      <c r="CU934" s="28" t="s">
        <v>107</v>
      </c>
      <c r="CV934" s="28" t="s">
        <v>107</v>
      </c>
      <c r="CW934" s="28" t="s">
        <v>107</v>
      </c>
      <c r="CX934" s="28" t="s">
        <v>107</v>
      </c>
      <c r="CY934" s="28" t="s">
        <v>107</v>
      </c>
      <c r="CZ934" s="28" t="s">
        <v>107</v>
      </c>
      <c r="DA934" s="28" t="s">
        <v>107</v>
      </c>
      <c r="DB934" s="28" t="s">
        <v>107</v>
      </c>
      <c r="DC934" s="28" t="s">
        <v>107</v>
      </c>
      <c r="DD934" s="332">
        <v>11387000</v>
      </c>
      <c r="DE934" s="43">
        <v>1</v>
      </c>
      <c r="DF934" s="390">
        <v>1</v>
      </c>
      <c r="DG934" s="310"/>
      <c r="DI934" s="279" t="str" cm="1">
        <f t="array" ref="DI934">+IF(AND(C934&lt;&gt;"Vehículos Eléctricos",C934&lt;&gt;"Vehículos Híbridos",AD934="PERCENTIL 50"),
     IF(VLOOKUP(_xlfn.TEXTJOIN("_",FALSE,C934:E934),BD_Perc!$A:$P,_xlfn.IFS(BD!AE934="Intervalo de precio 1",12,BD!AE934="Intervalo de precio 2",13),FALSE)&lt;=1,
     VLOOKUP(_xlfn.TEXTJOIN("_",FALSE,C934:E934),BD_Perc!$A:$P,16,FALSE),"Ok P50"),
     "Ok P30/70 ó Híbrido/Eléctrico")</f>
        <v>Ok P30/70 ó Híbrido/Eléctrico</v>
      </c>
      <c r="DJ934" s="279" t="str">
        <f t="shared" si="85"/>
        <v>Vehículos Convencionales_Camperos/Camionetas_4x4</v>
      </c>
      <c r="DK934" s="331">
        <f t="shared" si="89"/>
        <v>112032000</v>
      </c>
      <c r="DL934" s="326"/>
    </row>
    <row r="935" spans="1:116" ht="51">
      <c r="A935" s="28">
        <v>930</v>
      </c>
      <c r="B935" s="29" t="s">
        <v>254</v>
      </c>
      <c r="C935" s="29" t="s">
        <v>0</v>
      </c>
      <c r="D935" s="29" t="s">
        <v>337</v>
      </c>
      <c r="E935" s="42" t="s">
        <v>346</v>
      </c>
      <c r="F935" s="42" t="s">
        <v>107</v>
      </c>
      <c r="G935" s="42" t="s">
        <v>1938</v>
      </c>
      <c r="H935" s="42" t="s">
        <v>1934</v>
      </c>
      <c r="I935" s="28">
        <v>8808046</v>
      </c>
      <c r="J935" s="28" t="s">
        <v>1939</v>
      </c>
      <c r="K935" s="31" t="s">
        <v>428</v>
      </c>
      <c r="L935" s="32">
        <v>100</v>
      </c>
      <c r="M935" s="33">
        <v>5</v>
      </c>
      <c r="N935" s="34">
        <v>123200000</v>
      </c>
      <c r="O935" s="34">
        <f>+IFERROR(VLOOKUP(I935,Precio_Fasecolda!A:C,3,FALSE),IFERROR(VLOOKUP(I935,Precio_Fasecolda!B:C,2,FALSE),N935))</f>
        <v>123200000</v>
      </c>
      <c r="P935" s="34">
        <f t="shared" si="86"/>
        <v>0</v>
      </c>
      <c r="Q935" s="28" t="s">
        <v>346</v>
      </c>
      <c r="R935" s="28" t="s">
        <v>2415</v>
      </c>
      <c r="S935" s="28" t="s">
        <v>112</v>
      </c>
      <c r="T935" s="28" t="s">
        <v>107</v>
      </c>
      <c r="U935" s="28" t="s">
        <v>107</v>
      </c>
      <c r="V935" s="42" t="s">
        <v>107</v>
      </c>
      <c r="W935" s="28" t="s">
        <v>107</v>
      </c>
      <c r="X935" s="28" t="s">
        <v>107</v>
      </c>
      <c r="Y935" s="28" t="str">
        <f t="shared" si="87"/>
        <v>N.A.</v>
      </c>
      <c r="Z935" s="292">
        <f t="shared" si="84"/>
        <v>118272000</v>
      </c>
      <c r="AA935" s="28" cm="1">
        <f t="array" aca="1" ref="AA935" ca="1">_xlfn.IFS(DK935&lt;$DK$4,1,AND(DK935&gt;=$DK$4,DK935&lt;=$AA$4),2,DK935&gt;$AA$4,3)</f>
        <v>2</v>
      </c>
      <c r="AB935" s="28">
        <v>0</v>
      </c>
      <c r="AC935" s="28" cm="1">
        <f t="array" aca="1" ref="AC935" ca="1">IF(AB935="PERCENTIL 30","",_xlfn.IFS(DK935&lt;$AC$4,1,DK935&gt;$AC$4,2))</f>
        <v>1</v>
      </c>
      <c r="AD935" s="28" t="str">
        <f>+IFERROR(VLOOKUP(_xlfn.TEXTJOIN("_", FALSE, C935:E935), BD_Perc!$A:$O, 15, FALSE),"Segmentación no encontrada o vehículo inactivo")</f>
        <v>PERCENTIL 30-70</v>
      </c>
      <c r="AE935" s="28" t="str" cm="1">
        <f t="array" ref="AE935">_xlfn.IFS(
    AD935 = "PERCENTIL 50",
    _xlfn.IFS(
        BD!DK935 &lt; VLOOKUP(_xlfn.TEXTJOIN("_", FALSE, C935:E935), BD_Perc!$A:$O, 11, FALSE), "Intervalo de precio 1",
        BD!DK935 &gt;= VLOOKUP(_xlfn.TEXTJOIN("_", FALSE, C935:E935), BD_Perc!$A:$O, 11, FALSE), "Intervalo de precio 2"
    ),
    AD935 = "PERCENTIL 30-70",
    _xlfn.IFS(
        BD!DK935 &lt; VLOOKUP(_xlfn.TEXTJOIN("_", FALSE, C935:E935), BD_Perc!$A:$O, 6, FALSE), "Intervalo de precio 1",
        BD!DK935 &lt; VLOOKUP(_xlfn.TEXTJOIN("_", FALSE, C935:E935), BD_Perc!$A:$O, 7, FALSE), "Intervalo de precio 2",
        BD!DK935 &gt;= VLOOKUP(_xlfn.TEXTJOIN("_", FALSE, C935:E935), BD_Perc!$A:$O, 7, FALSE), "Intervalo de precio 3"
    ),
    AD935="Segmentación no encontrada o vehículo inactivo","Segmentación no encontrada o vehículo inactivo"
)</f>
        <v>Intervalo de precio 1</v>
      </c>
      <c r="AF935" s="57" t="s">
        <v>2412</v>
      </c>
      <c r="AG935" s="35" t="b">
        <f t="shared" si="88"/>
        <v>1</v>
      </c>
      <c r="AH935" s="206">
        <v>0.04</v>
      </c>
      <c r="AI935" s="206">
        <v>0.04</v>
      </c>
      <c r="AJ935" s="206">
        <v>0.04</v>
      </c>
      <c r="AK935" s="206">
        <v>0.04</v>
      </c>
      <c r="AL935" s="206">
        <v>0.04</v>
      </c>
      <c r="AM935" s="206">
        <v>0.04</v>
      </c>
      <c r="AN935" s="28" t="s">
        <v>113</v>
      </c>
      <c r="AO935" s="28" t="s">
        <v>113</v>
      </c>
      <c r="AP935" s="28" t="s">
        <v>113</v>
      </c>
      <c r="AQ935" s="37">
        <v>1</v>
      </c>
      <c r="AR935" s="38">
        <v>8689479</v>
      </c>
      <c r="AS935" s="38">
        <v>589650</v>
      </c>
      <c r="AT935" s="38">
        <v>708758</v>
      </c>
      <c r="AU935" s="38" t="s">
        <v>107</v>
      </c>
      <c r="AV935" s="38" t="s">
        <v>107</v>
      </c>
      <c r="AW935" s="38">
        <v>9467039</v>
      </c>
      <c r="AX935" s="38">
        <v>0</v>
      </c>
      <c r="AY935" s="38">
        <v>365582</v>
      </c>
      <c r="AZ935" s="38">
        <v>389168</v>
      </c>
      <c r="BA935" s="38">
        <v>0</v>
      </c>
      <c r="BB935" s="38" t="s">
        <v>107</v>
      </c>
      <c r="BC935" s="38" t="s">
        <v>107</v>
      </c>
      <c r="BD935" s="38" t="s">
        <v>107</v>
      </c>
      <c r="BE935" s="38" t="s">
        <v>107</v>
      </c>
      <c r="BF935" s="38" t="s">
        <v>107</v>
      </c>
      <c r="BG935" s="38">
        <v>2995420</v>
      </c>
      <c r="BH935" s="38" t="s">
        <v>107</v>
      </c>
      <c r="BI935" s="38">
        <v>4325458</v>
      </c>
      <c r="BJ935" s="38">
        <v>2830318</v>
      </c>
      <c r="BK935" s="38" t="s">
        <v>107</v>
      </c>
      <c r="BL935" s="38" t="s">
        <v>107</v>
      </c>
      <c r="BM935" s="38">
        <v>179547</v>
      </c>
      <c r="BN935" s="38">
        <v>1528371</v>
      </c>
      <c r="BO935" s="38">
        <v>1387411</v>
      </c>
      <c r="BP935" s="38">
        <v>3884750</v>
      </c>
      <c r="BQ935" s="38">
        <v>114258</v>
      </c>
      <c r="BR935" s="38">
        <v>2358599</v>
      </c>
      <c r="BS935" s="38">
        <v>783479</v>
      </c>
      <c r="BT935" s="38" t="s">
        <v>107</v>
      </c>
      <c r="BU935" s="38" t="s">
        <v>107</v>
      </c>
      <c r="BV935" s="38" t="s">
        <v>107</v>
      </c>
      <c r="BW935" s="38">
        <v>9589457</v>
      </c>
      <c r="BX935" s="38">
        <v>114258</v>
      </c>
      <c r="BY935" s="38" t="s">
        <v>107</v>
      </c>
      <c r="BZ935" s="38" t="s">
        <v>107</v>
      </c>
      <c r="CA935" s="38" t="s">
        <v>107</v>
      </c>
      <c r="CB935" s="38">
        <v>745317</v>
      </c>
      <c r="CC935" s="330" t="s">
        <v>107</v>
      </c>
      <c r="CD935" s="38" t="s">
        <v>107</v>
      </c>
      <c r="CE935" s="38" t="s">
        <v>107</v>
      </c>
      <c r="CF935" s="38" t="s">
        <v>107</v>
      </c>
      <c r="CG935" s="38" t="s">
        <v>107</v>
      </c>
      <c r="CH935" s="42" t="s">
        <v>113</v>
      </c>
      <c r="CI935" s="42" t="s">
        <v>113</v>
      </c>
      <c r="CJ935" s="42" t="s">
        <v>114</v>
      </c>
      <c r="CK935" s="42" t="s">
        <v>114</v>
      </c>
      <c r="CL935" s="42" t="s">
        <v>114</v>
      </c>
      <c r="CM935" s="42" t="s">
        <v>114</v>
      </c>
      <c r="CN935" s="42" t="s">
        <v>114</v>
      </c>
      <c r="CO935" s="42" t="s">
        <v>107</v>
      </c>
      <c r="CP935" s="28" t="s">
        <v>107</v>
      </c>
      <c r="CQ935" s="28" t="s">
        <v>107</v>
      </c>
      <c r="CR935" s="28" t="s">
        <v>107</v>
      </c>
      <c r="CS935" s="28" t="s">
        <v>107</v>
      </c>
      <c r="CT935" s="28" t="s">
        <v>107</v>
      </c>
      <c r="CU935" s="28" t="s">
        <v>107</v>
      </c>
      <c r="CV935" s="28" t="s">
        <v>107</v>
      </c>
      <c r="CW935" s="28" t="s">
        <v>107</v>
      </c>
      <c r="CX935" s="28" t="s">
        <v>107</v>
      </c>
      <c r="CY935" s="28" t="s">
        <v>107</v>
      </c>
      <c r="CZ935" s="28" t="s">
        <v>107</v>
      </c>
      <c r="DA935" s="28" t="s">
        <v>107</v>
      </c>
      <c r="DB935" s="28" t="s">
        <v>107</v>
      </c>
      <c r="DC935" s="28" t="s">
        <v>107</v>
      </c>
      <c r="DD935" s="332">
        <v>11387000</v>
      </c>
      <c r="DE935" s="43">
        <v>1</v>
      </c>
      <c r="DF935" s="390">
        <v>1</v>
      </c>
      <c r="DG935" s="310"/>
      <c r="DI935" s="279" t="str" cm="1">
        <f t="array" ref="DI935">+IF(AND(C935&lt;&gt;"Vehículos Eléctricos",C935&lt;&gt;"Vehículos Híbridos",AD935="PERCENTIL 50"),
     IF(VLOOKUP(_xlfn.TEXTJOIN("_",FALSE,C935:E935),BD_Perc!$A:$P,_xlfn.IFS(BD!AE935="Intervalo de precio 1",12,BD!AE935="Intervalo de precio 2",13),FALSE)&lt;=1,
     VLOOKUP(_xlfn.TEXTJOIN("_",FALSE,C935:E935),BD_Perc!$A:$P,16,FALSE),"Ok P50"),
     "Ok P30/70 ó Híbrido/Eléctrico")</f>
        <v>Ok P30/70 ó Híbrido/Eléctrico</v>
      </c>
      <c r="DJ935" s="279" t="str">
        <f t="shared" si="85"/>
        <v>Vehículos Convencionales_Camperos/Camionetas_4x4</v>
      </c>
      <c r="DK935" s="331">
        <f t="shared" si="89"/>
        <v>118272000</v>
      </c>
      <c r="DL935" s="326"/>
    </row>
    <row r="936" spans="1:116" ht="51">
      <c r="A936" s="28">
        <v>931</v>
      </c>
      <c r="B936" s="29" t="s">
        <v>254</v>
      </c>
      <c r="C936" s="29" t="s">
        <v>0</v>
      </c>
      <c r="D936" s="29" t="s">
        <v>337</v>
      </c>
      <c r="E936" s="42" t="s">
        <v>338</v>
      </c>
      <c r="F936" s="42" t="s">
        <v>107</v>
      </c>
      <c r="G936" s="42" t="s">
        <v>1940</v>
      </c>
      <c r="H936" s="42" t="s">
        <v>1934</v>
      </c>
      <c r="I936" s="28">
        <v>8806026</v>
      </c>
      <c r="J936" s="28" t="s">
        <v>1941</v>
      </c>
      <c r="K936" s="31" t="s">
        <v>341</v>
      </c>
      <c r="L936" s="32">
        <v>138</v>
      </c>
      <c r="M936" s="33">
        <v>5</v>
      </c>
      <c r="N936" s="34">
        <v>103000000</v>
      </c>
      <c r="O936" s="34">
        <f>+IFERROR(VLOOKUP(I936,Precio_Fasecolda!A:C,3,FALSE),IFERROR(VLOOKUP(I936,Precio_Fasecolda!B:C,2,FALSE),N936))</f>
        <v>103000000</v>
      </c>
      <c r="P936" s="34">
        <f t="shared" si="86"/>
        <v>0</v>
      </c>
      <c r="Q936" s="28" t="s">
        <v>338</v>
      </c>
      <c r="R936" s="28" t="s">
        <v>2415</v>
      </c>
      <c r="S936" s="28" t="s">
        <v>112</v>
      </c>
      <c r="T936" s="28" t="s">
        <v>107</v>
      </c>
      <c r="U936" s="28" t="s">
        <v>107</v>
      </c>
      <c r="V936" s="42" t="s">
        <v>107</v>
      </c>
      <c r="W936" s="28" t="s">
        <v>107</v>
      </c>
      <c r="X936" s="28" t="s">
        <v>107</v>
      </c>
      <c r="Y936" s="28" t="str">
        <f t="shared" si="87"/>
        <v>N.A.</v>
      </c>
      <c r="Z936" s="292">
        <f t="shared" si="84"/>
        <v>98983000</v>
      </c>
      <c r="AA936" s="28" cm="1">
        <f t="array" aca="1" ref="AA936" ca="1">_xlfn.IFS(DK936&lt;$DK$4,1,AND(DK936&gt;=$DK$4,DK936&lt;=$AA$4),2,DK936&gt;$AA$4,3)</f>
        <v>2</v>
      </c>
      <c r="AB936" s="28">
        <v>0</v>
      </c>
      <c r="AC936" s="28" cm="1">
        <f t="array" aca="1" ref="AC936" ca="1">IF(AB936="PERCENTIL 30","",_xlfn.IFS(DK936&lt;$AC$4,1,DK936&gt;$AC$4,2))</f>
        <v>1</v>
      </c>
      <c r="AD936" s="28" t="str">
        <f>+IFERROR(VLOOKUP(_xlfn.TEXTJOIN("_", FALSE, C936:E936), BD_Perc!$A:$O, 15, FALSE),"Segmentación no encontrada o vehículo inactivo")</f>
        <v>PERCENTIL 30-70</v>
      </c>
      <c r="AE936" s="28" t="str" cm="1">
        <f t="array" ref="AE936">_xlfn.IFS(
    AD936 = "PERCENTIL 50",
    _xlfn.IFS(
        BD!DK936 &lt; VLOOKUP(_xlfn.TEXTJOIN("_", FALSE, C936:E936), BD_Perc!$A:$O, 11, FALSE), "Intervalo de precio 1",
        BD!DK936 &gt;= VLOOKUP(_xlfn.TEXTJOIN("_", FALSE, C936:E936), BD_Perc!$A:$O, 11, FALSE), "Intervalo de precio 2"
    ),
    AD936 = "PERCENTIL 30-70",
    _xlfn.IFS(
        BD!DK936 &lt; VLOOKUP(_xlfn.TEXTJOIN("_", FALSE, C936:E936), BD_Perc!$A:$O, 6, FALSE), "Intervalo de precio 1",
        BD!DK936 &lt; VLOOKUP(_xlfn.TEXTJOIN("_", FALSE, C936:E936), BD_Perc!$A:$O, 7, FALSE), "Intervalo de precio 2",
        BD!DK936 &gt;= VLOOKUP(_xlfn.TEXTJOIN("_", FALSE, C936:E936), BD_Perc!$A:$O, 7, FALSE), "Intervalo de precio 3"
    ),
    AD936="Segmentación no encontrada o vehículo inactivo","Segmentación no encontrada o vehículo inactivo"
)</f>
        <v>Intervalo de precio 1</v>
      </c>
      <c r="AF936" s="57" t="s">
        <v>2412</v>
      </c>
      <c r="AG936" s="35" t="b">
        <f t="shared" si="88"/>
        <v>1</v>
      </c>
      <c r="AH936" s="206">
        <v>3.9E-2</v>
      </c>
      <c r="AI936" s="206">
        <v>3.9E-2</v>
      </c>
      <c r="AJ936" s="206">
        <v>3.9E-2</v>
      </c>
      <c r="AK936" s="206">
        <v>4.1000000000000002E-2</v>
      </c>
      <c r="AL936" s="206">
        <v>4.1000000000000002E-2</v>
      </c>
      <c r="AM936" s="206">
        <v>4.1000000000000002E-2</v>
      </c>
      <c r="AN936" s="28" t="s">
        <v>113</v>
      </c>
      <c r="AO936" s="28" t="s">
        <v>113</v>
      </c>
      <c r="AP936" s="28" t="s">
        <v>113</v>
      </c>
      <c r="AQ936" s="37">
        <v>1</v>
      </c>
      <c r="AR936" s="38">
        <v>8689479</v>
      </c>
      <c r="AS936" s="38">
        <v>340397</v>
      </c>
      <c r="AT936" s="38">
        <v>1157349</v>
      </c>
      <c r="AU936" s="38" t="s">
        <v>107</v>
      </c>
      <c r="AV936" s="38" t="s">
        <v>107</v>
      </c>
      <c r="AW936" s="38">
        <v>9531108</v>
      </c>
      <c r="AX936" s="38" t="s">
        <v>107</v>
      </c>
      <c r="AY936" s="38">
        <v>1157349</v>
      </c>
      <c r="AZ936" s="38">
        <v>340397</v>
      </c>
      <c r="BA936" s="38" t="s">
        <v>107</v>
      </c>
      <c r="BB936" s="38" t="s">
        <v>107</v>
      </c>
      <c r="BC936" s="38" t="s">
        <v>107</v>
      </c>
      <c r="BD936" s="38" t="s">
        <v>107</v>
      </c>
      <c r="BE936" s="38" t="s">
        <v>107</v>
      </c>
      <c r="BF936" s="38" t="s">
        <v>107</v>
      </c>
      <c r="BG936" s="38">
        <v>2587015</v>
      </c>
      <c r="BH936" s="38">
        <v>2587015</v>
      </c>
      <c r="BI936" s="38">
        <v>2178539</v>
      </c>
      <c r="BJ936" s="38">
        <v>2178539</v>
      </c>
      <c r="BK936" s="38" t="s">
        <v>107</v>
      </c>
      <c r="BL936" s="38">
        <v>1770063</v>
      </c>
      <c r="BM936" s="38">
        <v>408476</v>
      </c>
      <c r="BN936" s="38">
        <v>1633904</v>
      </c>
      <c r="BO936" s="38">
        <v>1633904</v>
      </c>
      <c r="BP936" s="38">
        <v>3812444</v>
      </c>
      <c r="BQ936" s="38">
        <v>136159</v>
      </c>
      <c r="BR936" s="38">
        <v>3540126</v>
      </c>
      <c r="BS936" s="38">
        <v>816952</v>
      </c>
      <c r="BT936" s="38" t="s">
        <v>107</v>
      </c>
      <c r="BU936" s="38" t="s">
        <v>107</v>
      </c>
      <c r="BV936" s="38" t="s">
        <v>107</v>
      </c>
      <c r="BW936" s="38">
        <v>2995491</v>
      </c>
      <c r="BX936" s="38">
        <v>272318</v>
      </c>
      <c r="BY936" s="38">
        <v>2723174</v>
      </c>
      <c r="BZ936" s="38">
        <v>8850315</v>
      </c>
      <c r="CA936" s="38" t="s">
        <v>107</v>
      </c>
      <c r="CB936" s="38">
        <v>1089270</v>
      </c>
      <c r="CC936" s="330">
        <v>0</v>
      </c>
      <c r="CD936" s="38">
        <v>0</v>
      </c>
      <c r="CE936" s="38">
        <v>6807934</v>
      </c>
      <c r="CF936" s="38">
        <v>9531108</v>
      </c>
      <c r="CG936" s="38">
        <v>13615869</v>
      </c>
      <c r="CH936" s="41" t="s">
        <v>114</v>
      </c>
      <c r="CI936" s="41" t="s">
        <v>114</v>
      </c>
      <c r="CJ936" s="41" t="s">
        <v>113</v>
      </c>
      <c r="CK936" s="41" t="s">
        <v>113</v>
      </c>
      <c r="CL936" s="41" t="s">
        <v>113</v>
      </c>
      <c r="CM936" s="41" t="s">
        <v>113</v>
      </c>
      <c r="CN936" s="41" t="s">
        <v>114</v>
      </c>
      <c r="CO936" s="42" t="s">
        <v>107</v>
      </c>
      <c r="CP936" s="28" t="s">
        <v>107</v>
      </c>
      <c r="CQ936" s="28" t="s">
        <v>107</v>
      </c>
      <c r="CR936" s="28" t="s">
        <v>107</v>
      </c>
      <c r="CS936" s="28" t="s">
        <v>107</v>
      </c>
      <c r="CT936" s="28" t="s">
        <v>107</v>
      </c>
      <c r="CU936" s="28" t="s">
        <v>107</v>
      </c>
      <c r="CV936" s="28" t="s">
        <v>107</v>
      </c>
      <c r="CW936" s="28" t="s">
        <v>107</v>
      </c>
      <c r="CX936" s="28" t="s">
        <v>107</v>
      </c>
      <c r="CY936" s="28" t="s">
        <v>107</v>
      </c>
      <c r="CZ936" s="28" t="s">
        <v>107</v>
      </c>
      <c r="DA936" s="28" t="s">
        <v>107</v>
      </c>
      <c r="DB936" s="28" t="s">
        <v>107</v>
      </c>
      <c r="DC936" s="28" t="s">
        <v>107</v>
      </c>
      <c r="DD936" s="332">
        <v>10702073</v>
      </c>
      <c r="DE936" s="43">
        <v>1</v>
      </c>
      <c r="DF936" s="390">
        <v>1</v>
      </c>
      <c r="DG936" s="310"/>
      <c r="DI936" s="279" t="str" cm="1">
        <f t="array" ref="DI936">+IF(AND(C936&lt;&gt;"Vehículos Eléctricos",C936&lt;&gt;"Vehículos Híbridos",AD936="PERCENTIL 50"),
     IF(VLOOKUP(_xlfn.TEXTJOIN("_",FALSE,C936:E936),BD_Perc!$A:$P,_xlfn.IFS(BD!AE936="Intervalo de precio 1",12,BD!AE936="Intervalo de precio 2",13),FALSE)&lt;=1,
     VLOOKUP(_xlfn.TEXTJOIN("_",FALSE,C936:E936),BD_Perc!$A:$P,16,FALSE),"Ok P50"),
     "Ok P30/70 ó Híbrido/Eléctrico")</f>
        <v>Ok P30/70 ó Híbrido/Eléctrico</v>
      </c>
      <c r="DJ936" s="279" t="str">
        <f t="shared" si="85"/>
        <v>Vehículos Convencionales_Camperos/Camionetas_4x2</v>
      </c>
      <c r="DK936" s="331">
        <f t="shared" si="89"/>
        <v>98983000</v>
      </c>
      <c r="DL936" s="326"/>
    </row>
    <row r="937" spans="1:116" ht="38.25">
      <c r="A937" s="28">
        <v>932</v>
      </c>
      <c r="B937" s="29" t="s">
        <v>254</v>
      </c>
      <c r="C937" s="29" t="s">
        <v>0</v>
      </c>
      <c r="D937" s="29" t="s">
        <v>337</v>
      </c>
      <c r="E937" s="42" t="s">
        <v>338</v>
      </c>
      <c r="F937" s="42" t="s">
        <v>107</v>
      </c>
      <c r="G937" s="42" t="s">
        <v>1942</v>
      </c>
      <c r="H937" s="42" t="s">
        <v>1934</v>
      </c>
      <c r="I937" s="28">
        <v>8806027</v>
      </c>
      <c r="J937" s="28" t="s">
        <v>1943</v>
      </c>
      <c r="K937" s="31" t="s">
        <v>341</v>
      </c>
      <c r="L937" s="32">
        <v>138</v>
      </c>
      <c r="M937" s="33">
        <v>5</v>
      </c>
      <c r="N937" s="34">
        <v>106000000</v>
      </c>
      <c r="O937" s="34">
        <f>+IFERROR(VLOOKUP(I937,Precio_Fasecolda!A:C,3,FALSE),IFERROR(VLOOKUP(I937,Precio_Fasecolda!B:C,2,FALSE),N937))</f>
        <v>106000000</v>
      </c>
      <c r="P937" s="34">
        <f t="shared" si="86"/>
        <v>0</v>
      </c>
      <c r="Q937" s="28" t="s">
        <v>338</v>
      </c>
      <c r="R937" s="28" t="s">
        <v>130</v>
      </c>
      <c r="S937" s="28" t="s">
        <v>112</v>
      </c>
      <c r="T937" s="28" t="s">
        <v>107</v>
      </c>
      <c r="U937" s="28" t="s">
        <v>107</v>
      </c>
      <c r="V937" s="42" t="s">
        <v>107</v>
      </c>
      <c r="W937" s="28" t="s">
        <v>107</v>
      </c>
      <c r="X937" s="28" t="s">
        <v>107</v>
      </c>
      <c r="Y937" s="28" t="str">
        <f t="shared" si="87"/>
        <v>N.A.</v>
      </c>
      <c r="Z937" s="292">
        <f t="shared" si="84"/>
        <v>101866000</v>
      </c>
      <c r="AA937" s="28" cm="1">
        <f t="array" aca="1" ref="AA937" ca="1">_xlfn.IFS(DK937&lt;$DK$4,1,AND(DK937&gt;=$DK$4,DK937&lt;=$AA$4),2,DK937&gt;$AA$4,3)</f>
        <v>2</v>
      </c>
      <c r="AB937" s="28">
        <v>0</v>
      </c>
      <c r="AC937" s="28" cm="1">
        <f t="array" aca="1" ref="AC937" ca="1">IF(AB937="PERCENTIL 30","",_xlfn.IFS(DK937&lt;$AC$4,1,DK937&gt;$AC$4,2))</f>
        <v>1</v>
      </c>
      <c r="AD937" s="28" t="str">
        <f>+IFERROR(VLOOKUP(_xlfn.TEXTJOIN("_", FALSE, C937:E937), BD_Perc!$A:$O, 15, FALSE),"Segmentación no encontrada o vehículo inactivo")</f>
        <v>PERCENTIL 30-70</v>
      </c>
      <c r="AE937" s="28" t="str" cm="1">
        <f t="array" ref="AE937">_xlfn.IFS(
    AD937 = "PERCENTIL 50",
    _xlfn.IFS(
        BD!DK937 &lt; VLOOKUP(_xlfn.TEXTJOIN("_", FALSE, C937:E937), BD_Perc!$A:$O, 11, FALSE), "Intervalo de precio 1",
        BD!DK937 &gt;= VLOOKUP(_xlfn.TEXTJOIN("_", FALSE, C937:E937), BD_Perc!$A:$O, 11, FALSE), "Intervalo de precio 2"
    ),
    AD937 = "PERCENTIL 30-70",
    _xlfn.IFS(
        BD!DK937 &lt; VLOOKUP(_xlfn.TEXTJOIN("_", FALSE, C937:E937), BD_Perc!$A:$O, 6, FALSE), "Intervalo de precio 1",
        BD!DK937 &lt; VLOOKUP(_xlfn.TEXTJOIN("_", FALSE, C937:E937), BD_Perc!$A:$O, 7, FALSE), "Intervalo de precio 2",
        BD!DK937 &gt;= VLOOKUP(_xlfn.TEXTJOIN("_", FALSE, C937:E937), BD_Perc!$A:$O, 7, FALSE), "Intervalo de precio 3"
    ),
    AD937="Segmentación no encontrada o vehículo inactivo","Segmentación no encontrada o vehículo inactivo"
)</f>
        <v>Intervalo de precio 2</v>
      </c>
      <c r="AF937" s="57" t="s">
        <v>2413</v>
      </c>
      <c r="AG937" s="35" t="b">
        <f t="shared" si="88"/>
        <v>1</v>
      </c>
      <c r="AH937" s="206">
        <v>3.9E-2</v>
      </c>
      <c r="AI937" s="206">
        <v>3.9E-2</v>
      </c>
      <c r="AJ937" s="206">
        <v>3.9E-2</v>
      </c>
      <c r="AK937" s="206">
        <v>4.1000000000000002E-2</v>
      </c>
      <c r="AL937" s="206">
        <v>4.1000000000000002E-2</v>
      </c>
      <c r="AM937" s="206">
        <v>4.1000000000000002E-2</v>
      </c>
      <c r="AN937" s="28" t="s">
        <v>113</v>
      </c>
      <c r="AO937" s="28" t="s">
        <v>113</v>
      </c>
      <c r="AP937" s="28" t="s">
        <v>113</v>
      </c>
      <c r="AQ937" s="37">
        <v>1</v>
      </c>
      <c r="AR937" s="38">
        <v>8689479</v>
      </c>
      <c r="AS937" s="38">
        <v>340397</v>
      </c>
      <c r="AT937" s="38">
        <v>1157349</v>
      </c>
      <c r="AU937" s="38" t="s">
        <v>107</v>
      </c>
      <c r="AV937" s="38" t="s">
        <v>107</v>
      </c>
      <c r="AW937" s="38">
        <v>9531108</v>
      </c>
      <c r="AX937" s="38" t="s">
        <v>107</v>
      </c>
      <c r="AY937" s="38">
        <v>1157349</v>
      </c>
      <c r="AZ937" s="38">
        <v>340397</v>
      </c>
      <c r="BA937" s="38" t="s">
        <v>107</v>
      </c>
      <c r="BB937" s="38" t="s">
        <v>107</v>
      </c>
      <c r="BC937" s="38" t="s">
        <v>107</v>
      </c>
      <c r="BD937" s="38" t="s">
        <v>107</v>
      </c>
      <c r="BE937" s="38" t="s">
        <v>107</v>
      </c>
      <c r="BF937" s="38" t="s">
        <v>107</v>
      </c>
      <c r="BG937" s="38">
        <v>2587015</v>
      </c>
      <c r="BH937" s="38">
        <v>2587015</v>
      </c>
      <c r="BI937" s="38">
        <v>2178539</v>
      </c>
      <c r="BJ937" s="38">
        <v>2178539</v>
      </c>
      <c r="BK937" s="38" t="s">
        <v>107</v>
      </c>
      <c r="BL937" s="38">
        <v>1770063</v>
      </c>
      <c r="BM937" s="38">
        <v>408476</v>
      </c>
      <c r="BN937" s="38">
        <v>1633904</v>
      </c>
      <c r="BO937" s="38">
        <v>1633904</v>
      </c>
      <c r="BP937" s="38">
        <v>3812444</v>
      </c>
      <c r="BQ937" s="38">
        <v>136159</v>
      </c>
      <c r="BR937" s="38">
        <v>3540126</v>
      </c>
      <c r="BS937" s="38">
        <v>816952</v>
      </c>
      <c r="BT937" s="38" t="s">
        <v>107</v>
      </c>
      <c r="BU937" s="38" t="s">
        <v>107</v>
      </c>
      <c r="BV937" s="38" t="s">
        <v>107</v>
      </c>
      <c r="BW937" s="38">
        <v>2995491</v>
      </c>
      <c r="BX937" s="38">
        <v>272318</v>
      </c>
      <c r="BY937" s="38">
        <v>2723174</v>
      </c>
      <c r="BZ937" s="38">
        <v>8850315</v>
      </c>
      <c r="CA937" s="38" t="s">
        <v>107</v>
      </c>
      <c r="CB937" s="38">
        <v>1089270</v>
      </c>
      <c r="CC937" s="330">
        <v>0</v>
      </c>
      <c r="CD937" s="38">
        <v>0</v>
      </c>
      <c r="CE937" s="38">
        <v>6807934</v>
      </c>
      <c r="CF937" s="38">
        <v>9531108</v>
      </c>
      <c r="CG937" s="38">
        <v>13615869</v>
      </c>
      <c r="CH937" s="41" t="s">
        <v>114</v>
      </c>
      <c r="CI937" s="41" t="s">
        <v>114</v>
      </c>
      <c r="CJ937" s="41" t="s">
        <v>113</v>
      </c>
      <c r="CK937" s="41" t="s">
        <v>113</v>
      </c>
      <c r="CL937" s="41" t="s">
        <v>113</v>
      </c>
      <c r="CM937" s="41" t="s">
        <v>113</v>
      </c>
      <c r="CN937" s="41" t="s">
        <v>114</v>
      </c>
      <c r="CO937" s="42" t="s">
        <v>107</v>
      </c>
      <c r="CP937" s="28" t="s">
        <v>107</v>
      </c>
      <c r="CQ937" s="28" t="s">
        <v>107</v>
      </c>
      <c r="CR937" s="28" t="s">
        <v>107</v>
      </c>
      <c r="CS937" s="28" t="s">
        <v>107</v>
      </c>
      <c r="CT937" s="28" t="s">
        <v>107</v>
      </c>
      <c r="CU937" s="28" t="s">
        <v>107</v>
      </c>
      <c r="CV937" s="28" t="s">
        <v>107</v>
      </c>
      <c r="CW937" s="28" t="s">
        <v>107</v>
      </c>
      <c r="CX937" s="28" t="s">
        <v>107</v>
      </c>
      <c r="CY937" s="28" t="s">
        <v>107</v>
      </c>
      <c r="CZ937" s="28" t="s">
        <v>107</v>
      </c>
      <c r="DA937" s="28" t="s">
        <v>107</v>
      </c>
      <c r="DB937" s="28" t="s">
        <v>107</v>
      </c>
      <c r="DC937" s="28" t="s">
        <v>107</v>
      </c>
      <c r="DD937" s="332">
        <v>10702073</v>
      </c>
      <c r="DE937" s="43">
        <v>1</v>
      </c>
      <c r="DF937" s="390">
        <v>1</v>
      </c>
      <c r="DG937" s="310"/>
      <c r="DI937" s="279" t="str" cm="1">
        <f t="array" ref="DI937">+IF(AND(C937&lt;&gt;"Vehículos Eléctricos",C937&lt;&gt;"Vehículos Híbridos",AD937="PERCENTIL 50"),
     IF(VLOOKUP(_xlfn.TEXTJOIN("_",FALSE,C937:E937),BD_Perc!$A:$P,_xlfn.IFS(BD!AE937="Intervalo de precio 1",12,BD!AE937="Intervalo de precio 2",13),FALSE)&lt;=1,
     VLOOKUP(_xlfn.TEXTJOIN("_",FALSE,C937:E937),BD_Perc!$A:$P,16,FALSE),"Ok P50"),
     "Ok P30/70 ó Híbrido/Eléctrico")</f>
        <v>Ok P30/70 ó Híbrido/Eléctrico</v>
      </c>
      <c r="DJ937" s="279" t="str">
        <f t="shared" si="85"/>
        <v>Vehículos Convencionales_Camperos/Camionetas_4x2</v>
      </c>
      <c r="DK937" s="331">
        <f t="shared" si="89"/>
        <v>101866000</v>
      </c>
      <c r="DL937" s="326"/>
    </row>
    <row r="938" spans="1:116" ht="51">
      <c r="A938" s="28">
        <v>933</v>
      </c>
      <c r="B938" s="29" t="s">
        <v>254</v>
      </c>
      <c r="C938" s="29" t="s">
        <v>0</v>
      </c>
      <c r="D938" s="29" t="s">
        <v>337</v>
      </c>
      <c r="E938" s="42" t="s">
        <v>338</v>
      </c>
      <c r="F938" s="42" t="s">
        <v>107</v>
      </c>
      <c r="G938" s="42" t="s">
        <v>1944</v>
      </c>
      <c r="H938" s="42" t="s">
        <v>1934</v>
      </c>
      <c r="I938" s="28">
        <v>8806028</v>
      </c>
      <c r="J938" s="28" t="s">
        <v>1945</v>
      </c>
      <c r="K938" s="31" t="s">
        <v>341</v>
      </c>
      <c r="L938" s="32">
        <v>138</v>
      </c>
      <c r="M938" s="33">
        <v>5</v>
      </c>
      <c r="N938" s="34">
        <v>108000000</v>
      </c>
      <c r="O938" s="34">
        <f>+IFERROR(VLOOKUP(I938,Precio_Fasecolda!A:C,3,FALSE),IFERROR(VLOOKUP(I938,Precio_Fasecolda!B:C,2,FALSE),N938))</f>
        <v>108000000</v>
      </c>
      <c r="P938" s="34">
        <f t="shared" si="86"/>
        <v>0</v>
      </c>
      <c r="Q938" s="28" t="s">
        <v>338</v>
      </c>
      <c r="R938" s="28" t="s">
        <v>130</v>
      </c>
      <c r="S938" s="28" t="s">
        <v>112</v>
      </c>
      <c r="T938" s="28" t="s">
        <v>107</v>
      </c>
      <c r="U938" s="28" t="s">
        <v>107</v>
      </c>
      <c r="V938" s="42" t="s">
        <v>107</v>
      </c>
      <c r="W938" s="28" t="s">
        <v>107</v>
      </c>
      <c r="X938" s="28" t="s">
        <v>107</v>
      </c>
      <c r="Y938" s="28" t="str">
        <f t="shared" si="87"/>
        <v>N.A.</v>
      </c>
      <c r="Z938" s="292">
        <f t="shared" si="84"/>
        <v>103788000</v>
      </c>
      <c r="AA938" s="28" cm="1">
        <f t="array" aca="1" ref="AA938" ca="1">_xlfn.IFS(DK938&lt;$DK$4,1,AND(DK938&gt;=$DK$4,DK938&lt;=$AA$4),2,DK938&gt;$AA$4,3)</f>
        <v>2</v>
      </c>
      <c r="AB938" s="28">
        <v>0</v>
      </c>
      <c r="AC938" s="28" cm="1">
        <f t="array" aca="1" ref="AC938" ca="1">IF(AB938="PERCENTIL 30","",_xlfn.IFS(DK938&lt;$AC$4,1,DK938&gt;$AC$4,2))</f>
        <v>1</v>
      </c>
      <c r="AD938" s="28" t="str">
        <f>+IFERROR(VLOOKUP(_xlfn.TEXTJOIN("_", FALSE, C938:E938), BD_Perc!$A:$O, 15, FALSE),"Segmentación no encontrada o vehículo inactivo")</f>
        <v>PERCENTIL 30-70</v>
      </c>
      <c r="AE938" s="28" t="str" cm="1">
        <f t="array" ref="AE938">_xlfn.IFS(
    AD938 = "PERCENTIL 50",
    _xlfn.IFS(
        BD!DK938 &lt; VLOOKUP(_xlfn.TEXTJOIN("_", FALSE, C938:E938), BD_Perc!$A:$O, 11, FALSE), "Intervalo de precio 1",
        BD!DK938 &gt;= VLOOKUP(_xlfn.TEXTJOIN("_", FALSE, C938:E938), BD_Perc!$A:$O, 11, FALSE), "Intervalo de precio 2"
    ),
    AD938 = "PERCENTIL 30-70",
    _xlfn.IFS(
        BD!DK938 &lt; VLOOKUP(_xlfn.TEXTJOIN("_", FALSE, C938:E938), BD_Perc!$A:$O, 6, FALSE), "Intervalo de precio 1",
        BD!DK938 &lt; VLOOKUP(_xlfn.TEXTJOIN("_", FALSE, C938:E938), BD_Perc!$A:$O, 7, FALSE), "Intervalo de precio 2",
        BD!DK938 &gt;= VLOOKUP(_xlfn.TEXTJOIN("_", FALSE, C938:E938), BD_Perc!$A:$O, 7, FALSE), "Intervalo de precio 3"
    ),
    AD938="Segmentación no encontrada o vehículo inactivo","Segmentación no encontrada o vehículo inactivo"
)</f>
        <v>Intervalo de precio 2</v>
      </c>
      <c r="AF938" s="57" t="s">
        <v>2413</v>
      </c>
      <c r="AG938" s="35" t="b">
        <f t="shared" si="88"/>
        <v>1</v>
      </c>
      <c r="AH938" s="206">
        <v>3.9E-2</v>
      </c>
      <c r="AI938" s="206">
        <v>3.9E-2</v>
      </c>
      <c r="AJ938" s="206">
        <v>4.1000000000000002E-2</v>
      </c>
      <c r="AK938" s="206">
        <v>0.05</v>
      </c>
      <c r="AL938" s="206">
        <v>0.05</v>
      </c>
      <c r="AM938" s="206">
        <v>0.06</v>
      </c>
      <c r="AN938" s="28" t="s">
        <v>113</v>
      </c>
      <c r="AO938" s="28" t="s">
        <v>113</v>
      </c>
      <c r="AP938" s="28" t="s">
        <v>113</v>
      </c>
      <c r="AQ938" s="37">
        <v>1</v>
      </c>
      <c r="AR938" s="38">
        <v>8689479</v>
      </c>
      <c r="AS938" s="38">
        <v>340397</v>
      </c>
      <c r="AT938" s="38">
        <v>1157349</v>
      </c>
      <c r="AU938" s="38" t="s">
        <v>107</v>
      </c>
      <c r="AV938" s="38" t="s">
        <v>107</v>
      </c>
      <c r="AW938" s="38">
        <v>9531108</v>
      </c>
      <c r="AX938" s="38" t="s">
        <v>107</v>
      </c>
      <c r="AY938" s="38">
        <v>1157349</v>
      </c>
      <c r="AZ938" s="38">
        <v>340397</v>
      </c>
      <c r="BA938" s="38" t="s">
        <v>107</v>
      </c>
      <c r="BB938" s="38" t="s">
        <v>107</v>
      </c>
      <c r="BC938" s="38" t="s">
        <v>107</v>
      </c>
      <c r="BD938" s="38" t="s">
        <v>107</v>
      </c>
      <c r="BE938" s="38" t="s">
        <v>107</v>
      </c>
      <c r="BF938" s="38" t="s">
        <v>107</v>
      </c>
      <c r="BG938" s="38">
        <v>2587015</v>
      </c>
      <c r="BH938" s="38">
        <v>2587015</v>
      </c>
      <c r="BI938" s="38">
        <v>2178539</v>
      </c>
      <c r="BJ938" s="38">
        <v>2178539</v>
      </c>
      <c r="BK938" s="38" t="s">
        <v>107</v>
      </c>
      <c r="BL938" s="38" t="s">
        <v>107</v>
      </c>
      <c r="BM938" s="38">
        <v>408476</v>
      </c>
      <c r="BN938" s="38">
        <v>1633904</v>
      </c>
      <c r="BO938" s="38">
        <v>1633904</v>
      </c>
      <c r="BP938" s="38">
        <v>3812444</v>
      </c>
      <c r="BQ938" s="38">
        <v>136159</v>
      </c>
      <c r="BR938" s="38">
        <v>3540126</v>
      </c>
      <c r="BS938" s="38">
        <v>816952</v>
      </c>
      <c r="BT938" s="38" t="s">
        <v>107</v>
      </c>
      <c r="BU938" s="38" t="s">
        <v>107</v>
      </c>
      <c r="BV938" s="38" t="s">
        <v>107</v>
      </c>
      <c r="BW938" s="38">
        <v>2995491</v>
      </c>
      <c r="BX938" s="38">
        <v>272318</v>
      </c>
      <c r="BY938" s="38">
        <v>2723174</v>
      </c>
      <c r="BZ938" s="38">
        <v>8850315</v>
      </c>
      <c r="CA938" s="38" t="s">
        <v>107</v>
      </c>
      <c r="CB938" s="38">
        <v>1089270</v>
      </c>
      <c r="CC938" s="330">
        <v>0</v>
      </c>
      <c r="CD938" s="38">
        <v>0</v>
      </c>
      <c r="CE938" s="38">
        <v>6807934</v>
      </c>
      <c r="CF938" s="38">
        <v>9531108</v>
      </c>
      <c r="CG938" s="38">
        <v>13615869</v>
      </c>
      <c r="CH938" s="41" t="s">
        <v>113</v>
      </c>
      <c r="CI938" s="41" t="s">
        <v>113</v>
      </c>
      <c r="CJ938" s="41" t="s">
        <v>113</v>
      </c>
      <c r="CK938" s="41" t="s">
        <v>113</v>
      </c>
      <c r="CL938" s="41" t="s">
        <v>113</v>
      </c>
      <c r="CM938" s="41" t="s">
        <v>113</v>
      </c>
      <c r="CN938" s="41" t="s">
        <v>114</v>
      </c>
      <c r="CO938" s="42" t="s">
        <v>107</v>
      </c>
      <c r="CP938" s="28" t="s">
        <v>107</v>
      </c>
      <c r="CQ938" s="28" t="s">
        <v>107</v>
      </c>
      <c r="CR938" s="28" t="s">
        <v>107</v>
      </c>
      <c r="CS938" s="28" t="s">
        <v>107</v>
      </c>
      <c r="CT938" s="28" t="s">
        <v>107</v>
      </c>
      <c r="CU938" s="28" t="s">
        <v>107</v>
      </c>
      <c r="CV938" s="28" t="s">
        <v>107</v>
      </c>
      <c r="CW938" s="28" t="s">
        <v>107</v>
      </c>
      <c r="CX938" s="28" t="s">
        <v>107</v>
      </c>
      <c r="CY938" s="28" t="s">
        <v>107</v>
      </c>
      <c r="CZ938" s="28" t="s">
        <v>107</v>
      </c>
      <c r="DA938" s="28" t="s">
        <v>107</v>
      </c>
      <c r="DB938" s="28" t="s">
        <v>107</v>
      </c>
      <c r="DC938" s="28" t="s">
        <v>107</v>
      </c>
      <c r="DD938" s="332">
        <v>5448969</v>
      </c>
      <c r="DE938" s="43">
        <v>1</v>
      </c>
      <c r="DF938" s="390">
        <v>1</v>
      </c>
      <c r="DG938" s="310"/>
      <c r="DI938" s="279" t="str" cm="1">
        <f t="array" ref="DI938">+IF(AND(C938&lt;&gt;"Vehículos Eléctricos",C938&lt;&gt;"Vehículos Híbridos",AD938="PERCENTIL 50"),
     IF(VLOOKUP(_xlfn.TEXTJOIN("_",FALSE,C938:E938),BD_Perc!$A:$P,_xlfn.IFS(BD!AE938="Intervalo de precio 1",12,BD!AE938="Intervalo de precio 2",13),FALSE)&lt;=1,
     VLOOKUP(_xlfn.TEXTJOIN("_",FALSE,C938:E938),BD_Perc!$A:$P,16,FALSE),"Ok P50"),
     "Ok P30/70 ó Híbrido/Eléctrico")</f>
        <v>Ok P30/70 ó Híbrido/Eléctrico</v>
      </c>
      <c r="DJ938" s="279" t="str">
        <f t="shared" si="85"/>
        <v>Vehículos Convencionales_Camperos/Camionetas_4x2</v>
      </c>
      <c r="DK938" s="331">
        <f t="shared" si="89"/>
        <v>103788000</v>
      </c>
      <c r="DL938" s="326"/>
    </row>
    <row r="939" spans="1:116" ht="38.25">
      <c r="A939" s="28">
        <v>934</v>
      </c>
      <c r="B939" s="29" t="s">
        <v>254</v>
      </c>
      <c r="C939" s="29" t="s">
        <v>0</v>
      </c>
      <c r="D939" s="29" t="s">
        <v>337</v>
      </c>
      <c r="E939" s="42" t="s">
        <v>338</v>
      </c>
      <c r="F939" s="42" t="s">
        <v>107</v>
      </c>
      <c r="G939" s="42" t="s">
        <v>1946</v>
      </c>
      <c r="H939" s="42" t="s">
        <v>1776</v>
      </c>
      <c r="I939" s="28">
        <v>8806010</v>
      </c>
      <c r="J939" s="28" t="s">
        <v>1947</v>
      </c>
      <c r="K939" s="31" t="s">
        <v>369</v>
      </c>
      <c r="L939" s="32">
        <v>163</v>
      </c>
      <c r="M939" s="33">
        <v>5</v>
      </c>
      <c r="N939" s="34">
        <v>119000000</v>
      </c>
      <c r="O939" s="34">
        <f>+IFERROR(VLOOKUP(I939,Precio_Fasecolda!A:C,3,FALSE),IFERROR(VLOOKUP(I939,Precio_Fasecolda!B:C,2,FALSE),N939))</f>
        <v>119000000</v>
      </c>
      <c r="P939" s="34">
        <f t="shared" si="86"/>
        <v>0</v>
      </c>
      <c r="Q939" s="28" t="s">
        <v>338</v>
      </c>
      <c r="R939" s="28" t="s">
        <v>2415</v>
      </c>
      <c r="S939" s="28" t="s">
        <v>112</v>
      </c>
      <c r="T939" s="28" t="s">
        <v>107</v>
      </c>
      <c r="U939" s="28" t="s">
        <v>107</v>
      </c>
      <c r="V939" s="42" t="s">
        <v>107</v>
      </c>
      <c r="W939" s="28" t="s">
        <v>107</v>
      </c>
      <c r="X939" s="28" t="s">
        <v>107</v>
      </c>
      <c r="Y939" s="28" t="str">
        <f t="shared" si="87"/>
        <v>N.A.</v>
      </c>
      <c r="Z939" s="292">
        <f t="shared" si="84"/>
        <v>114359000</v>
      </c>
      <c r="AA939" s="28" cm="1">
        <f t="array" aca="1" ref="AA939" ca="1">_xlfn.IFS(DK939&lt;$DK$4,1,AND(DK939&gt;=$DK$4,DK939&lt;=$AA$4),2,DK939&gt;$AA$4,3)</f>
        <v>2</v>
      </c>
      <c r="AB939" s="28">
        <v>0</v>
      </c>
      <c r="AC939" s="28" cm="1">
        <f t="array" aca="1" ref="AC939" ca="1">IF(AB939="PERCENTIL 30","",_xlfn.IFS(DK939&lt;$AC$4,1,DK939&gt;$AC$4,2))</f>
        <v>1</v>
      </c>
      <c r="AD939" s="28" t="str">
        <f>+IFERROR(VLOOKUP(_xlfn.TEXTJOIN("_", FALSE, C939:E939), BD_Perc!$A:$O, 15, FALSE),"Segmentación no encontrada o vehículo inactivo")</f>
        <v>PERCENTIL 30-70</v>
      </c>
      <c r="AE939" s="28" t="str" cm="1">
        <f t="array" ref="AE939">_xlfn.IFS(
    AD939 = "PERCENTIL 50",
    _xlfn.IFS(
        BD!DK939 &lt; VLOOKUP(_xlfn.TEXTJOIN("_", FALSE, C939:E939), BD_Perc!$A:$O, 11, FALSE), "Intervalo de precio 1",
        BD!DK939 &gt;= VLOOKUP(_xlfn.TEXTJOIN("_", FALSE, C939:E939), BD_Perc!$A:$O, 11, FALSE), "Intervalo de precio 2"
    ),
    AD939 = "PERCENTIL 30-70",
    _xlfn.IFS(
        BD!DK939 &lt; VLOOKUP(_xlfn.TEXTJOIN("_", FALSE, C939:E939), BD_Perc!$A:$O, 6, FALSE), "Intervalo de precio 1",
        BD!DK939 &lt; VLOOKUP(_xlfn.TEXTJOIN("_", FALSE, C939:E939), BD_Perc!$A:$O, 7, FALSE), "Intervalo de precio 2",
        BD!DK939 &gt;= VLOOKUP(_xlfn.TEXTJOIN("_", FALSE, C939:E939), BD_Perc!$A:$O, 7, FALSE), "Intervalo de precio 3"
    ),
    AD939="Segmentación no encontrada o vehículo inactivo","Segmentación no encontrada o vehículo inactivo"
)</f>
        <v>Intervalo de precio 2</v>
      </c>
      <c r="AF939" s="57" t="s">
        <v>2413</v>
      </c>
      <c r="AG939" s="35" t="b">
        <f t="shared" si="88"/>
        <v>1</v>
      </c>
      <c r="AH939" s="206">
        <v>3.9E-2</v>
      </c>
      <c r="AI939" s="206">
        <v>3.9E-2</v>
      </c>
      <c r="AJ939" s="206">
        <v>3.9E-2</v>
      </c>
      <c r="AK939" s="206">
        <v>4.1000000000000002E-2</v>
      </c>
      <c r="AL939" s="206">
        <v>4.1000000000000002E-2</v>
      </c>
      <c r="AM939" s="206">
        <v>4.1000000000000002E-2</v>
      </c>
      <c r="AN939" s="28" t="s">
        <v>113</v>
      </c>
      <c r="AO939" s="28" t="s">
        <v>113</v>
      </c>
      <c r="AP939" s="28" t="s">
        <v>113</v>
      </c>
      <c r="AQ939" s="37">
        <v>1</v>
      </c>
      <c r="AR939" s="38">
        <v>8689479</v>
      </c>
      <c r="AS939" s="38">
        <v>340397</v>
      </c>
      <c r="AT939" s="38">
        <v>1157349</v>
      </c>
      <c r="AU939" s="38" t="s">
        <v>107</v>
      </c>
      <c r="AV939" s="38" t="s">
        <v>107</v>
      </c>
      <c r="AW939" s="38">
        <v>9531108</v>
      </c>
      <c r="AX939" s="38" t="s">
        <v>107</v>
      </c>
      <c r="AY939" s="38" t="s">
        <v>107</v>
      </c>
      <c r="AZ939" s="38">
        <v>340397</v>
      </c>
      <c r="BA939" s="38" t="s">
        <v>107</v>
      </c>
      <c r="BB939" s="38" t="s">
        <v>107</v>
      </c>
      <c r="BC939" s="38" t="s">
        <v>107</v>
      </c>
      <c r="BD939" s="38" t="s">
        <v>107</v>
      </c>
      <c r="BE939" s="38" t="s">
        <v>107</v>
      </c>
      <c r="BF939" s="38" t="s">
        <v>107</v>
      </c>
      <c r="BG939" s="38" t="s">
        <v>107</v>
      </c>
      <c r="BH939" s="38">
        <v>2587015</v>
      </c>
      <c r="BI939" s="38">
        <v>2178539</v>
      </c>
      <c r="BJ939" s="38">
        <v>2178539</v>
      </c>
      <c r="BK939" s="38" t="s">
        <v>107</v>
      </c>
      <c r="BL939" s="38" t="s">
        <v>107</v>
      </c>
      <c r="BM939" s="38">
        <v>408476</v>
      </c>
      <c r="BN939" s="38">
        <v>1633904</v>
      </c>
      <c r="BO939" s="38">
        <v>1633904</v>
      </c>
      <c r="BP939" s="38">
        <v>3812444</v>
      </c>
      <c r="BQ939" s="38">
        <v>136159</v>
      </c>
      <c r="BR939" s="38">
        <v>3540126</v>
      </c>
      <c r="BS939" s="38">
        <v>816952</v>
      </c>
      <c r="BT939" s="38" t="s">
        <v>107</v>
      </c>
      <c r="BU939" s="38" t="s">
        <v>107</v>
      </c>
      <c r="BV939" s="38" t="s">
        <v>107</v>
      </c>
      <c r="BW939" s="38">
        <v>2995491</v>
      </c>
      <c r="BX939" s="38">
        <v>272318</v>
      </c>
      <c r="BY939" s="38">
        <v>2723174</v>
      </c>
      <c r="BZ939" s="38">
        <v>8850315</v>
      </c>
      <c r="CA939" s="38" t="s">
        <v>107</v>
      </c>
      <c r="CB939" s="38">
        <v>1089270</v>
      </c>
      <c r="CC939" s="330">
        <v>0</v>
      </c>
      <c r="CD939" s="38">
        <v>0</v>
      </c>
      <c r="CE939" s="38">
        <v>6807934</v>
      </c>
      <c r="CF939" s="38">
        <v>9531108</v>
      </c>
      <c r="CG939" s="38">
        <v>13615869</v>
      </c>
      <c r="CH939" s="41" t="s">
        <v>113</v>
      </c>
      <c r="CI939" s="41" t="s">
        <v>113</v>
      </c>
      <c r="CJ939" s="41" t="s">
        <v>113</v>
      </c>
      <c r="CK939" s="41" t="s">
        <v>113</v>
      </c>
      <c r="CL939" s="41" t="s">
        <v>113</v>
      </c>
      <c r="CM939" s="41" t="s">
        <v>113</v>
      </c>
      <c r="CN939" s="41" t="s">
        <v>114</v>
      </c>
      <c r="CO939" s="42" t="s">
        <v>107</v>
      </c>
      <c r="CP939" s="28" t="s">
        <v>107</v>
      </c>
      <c r="CQ939" s="28" t="s">
        <v>107</v>
      </c>
      <c r="CR939" s="28" t="s">
        <v>107</v>
      </c>
      <c r="CS939" s="28" t="s">
        <v>107</v>
      </c>
      <c r="CT939" s="28" t="s">
        <v>107</v>
      </c>
      <c r="CU939" s="28" t="s">
        <v>107</v>
      </c>
      <c r="CV939" s="28" t="s">
        <v>107</v>
      </c>
      <c r="CW939" s="28" t="s">
        <v>107</v>
      </c>
      <c r="CX939" s="28" t="s">
        <v>107</v>
      </c>
      <c r="CY939" s="28" t="s">
        <v>107</v>
      </c>
      <c r="CZ939" s="28" t="s">
        <v>107</v>
      </c>
      <c r="DA939" s="28" t="s">
        <v>107</v>
      </c>
      <c r="DB939" s="28" t="s">
        <v>107</v>
      </c>
      <c r="DC939" s="28" t="s">
        <v>107</v>
      </c>
      <c r="DD939" s="332">
        <v>10702073</v>
      </c>
      <c r="DE939" s="43">
        <v>1</v>
      </c>
      <c r="DF939" s="390">
        <v>1</v>
      </c>
      <c r="DG939" s="310"/>
      <c r="DI939" s="279" t="str" cm="1">
        <f t="array" ref="DI939">+IF(AND(C939&lt;&gt;"Vehículos Eléctricos",C939&lt;&gt;"Vehículos Híbridos",AD939="PERCENTIL 50"),
     IF(VLOOKUP(_xlfn.TEXTJOIN("_",FALSE,C939:E939),BD_Perc!$A:$P,_xlfn.IFS(BD!AE939="Intervalo de precio 1",12,BD!AE939="Intervalo de precio 2",13),FALSE)&lt;=1,
     VLOOKUP(_xlfn.TEXTJOIN("_",FALSE,C939:E939),BD_Perc!$A:$P,16,FALSE),"Ok P50"),
     "Ok P30/70 ó Híbrido/Eléctrico")</f>
        <v>Ok P30/70 ó Híbrido/Eléctrico</v>
      </c>
      <c r="DJ939" s="279" t="str">
        <f t="shared" si="85"/>
        <v>Vehículos Convencionales_Camperos/Camionetas_4x2</v>
      </c>
      <c r="DK939" s="331">
        <f t="shared" si="89"/>
        <v>114359000</v>
      </c>
      <c r="DL939" s="326"/>
    </row>
    <row r="940" spans="1:116" ht="38.25">
      <c r="A940" s="28">
        <v>935</v>
      </c>
      <c r="B940" s="29" t="s">
        <v>254</v>
      </c>
      <c r="C940" s="29" t="s">
        <v>0</v>
      </c>
      <c r="D940" s="29" t="s">
        <v>337</v>
      </c>
      <c r="E940" s="42" t="s">
        <v>338</v>
      </c>
      <c r="F940" s="42" t="s">
        <v>107</v>
      </c>
      <c r="G940" s="42" t="s">
        <v>1946</v>
      </c>
      <c r="H940" s="42" t="s">
        <v>1776</v>
      </c>
      <c r="I940" s="28">
        <v>8806011</v>
      </c>
      <c r="J940" s="28" t="s">
        <v>1948</v>
      </c>
      <c r="K940" s="31" t="s">
        <v>369</v>
      </c>
      <c r="L940" s="32">
        <v>163</v>
      </c>
      <c r="M940" s="33">
        <v>5</v>
      </c>
      <c r="N940" s="34">
        <v>130000000</v>
      </c>
      <c r="O940" s="34">
        <f>+IFERROR(VLOOKUP(I940,Precio_Fasecolda!A:C,3,FALSE),IFERROR(VLOOKUP(I940,Precio_Fasecolda!B:C,2,FALSE),N940))</f>
        <v>130000000</v>
      </c>
      <c r="P940" s="34">
        <f t="shared" si="86"/>
        <v>0</v>
      </c>
      <c r="Q940" s="28" t="s">
        <v>338</v>
      </c>
      <c r="R940" s="28" t="s">
        <v>130</v>
      </c>
      <c r="S940" s="28" t="s">
        <v>112</v>
      </c>
      <c r="T940" s="28" t="s">
        <v>107</v>
      </c>
      <c r="U940" s="28" t="s">
        <v>107</v>
      </c>
      <c r="V940" s="42" t="s">
        <v>107</v>
      </c>
      <c r="W940" s="28" t="s">
        <v>107</v>
      </c>
      <c r="X940" s="28" t="s">
        <v>107</v>
      </c>
      <c r="Y940" s="28" t="str">
        <f t="shared" si="87"/>
        <v>N.A.</v>
      </c>
      <c r="Z940" s="292">
        <f t="shared" si="84"/>
        <v>123630000</v>
      </c>
      <c r="AA940" s="28" cm="1">
        <f t="array" aca="1" ref="AA940" ca="1">_xlfn.IFS(DK940&lt;$DK$4,1,AND(DK940&gt;=$DK$4,DK940&lt;=$AA$4),2,DK940&gt;$AA$4,3)</f>
        <v>2</v>
      </c>
      <c r="AB940" s="28">
        <v>0</v>
      </c>
      <c r="AC940" s="28" cm="1">
        <f t="array" aca="1" ref="AC940" ca="1">IF(AB940="PERCENTIL 30","",_xlfn.IFS(DK940&lt;$AC$4,1,DK940&gt;$AC$4,2))</f>
        <v>1</v>
      </c>
      <c r="AD940" s="28" t="str">
        <f>+IFERROR(VLOOKUP(_xlfn.TEXTJOIN("_", FALSE, C940:E940), BD_Perc!$A:$O, 15, FALSE),"Segmentación no encontrada o vehículo inactivo")</f>
        <v>PERCENTIL 30-70</v>
      </c>
      <c r="AE940" s="28" t="str" cm="1">
        <f t="array" ref="AE940">_xlfn.IFS(
    AD940 = "PERCENTIL 50",
    _xlfn.IFS(
        BD!DK940 &lt; VLOOKUP(_xlfn.TEXTJOIN("_", FALSE, C940:E940), BD_Perc!$A:$O, 11, FALSE), "Intervalo de precio 1",
        BD!DK940 &gt;= VLOOKUP(_xlfn.TEXTJOIN("_", FALSE, C940:E940), BD_Perc!$A:$O, 11, FALSE), "Intervalo de precio 2"
    ),
    AD940 = "PERCENTIL 30-70",
    _xlfn.IFS(
        BD!DK940 &lt; VLOOKUP(_xlfn.TEXTJOIN("_", FALSE, C940:E940), BD_Perc!$A:$O, 6, FALSE), "Intervalo de precio 1",
        BD!DK940 &lt; VLOOKUP(_xlfn.TEXTJOIN("_", FALSE, C940:E940), BD_Perc!$A:$O, 7, FALSE), "Intervalo de precio 2",
        BD!DK940 &gt;= VLOOKUP(_xlfn.TEXTJOIN("_", FALSE, C940:E940), BD_Perc!$A:$O, 7, FALSE), "Intervalo de precio 3"
    ),
    AD940="Segmentación no encontrada o vehículo inactivo","Segmentación no encontrada o vehículo inactivo"
)</f>
        <v>Intervalo de precio 2</v>
      </c>
      <c r="AF940" s="57" t="s">
        <v>2413</v>
      </c>
      <c r="AG940" s="35" t="b">
        <f t="shared" si="88"/>
        <v>1</v>
      </c>
      <c r="AH940" s="206">
        <v>4.9000000000000002E-2</v>
      </c>
      <c r="AI940" s="206">
        <v>4.9000000000000002E-2</v>
      </c>
      <c r="AJ940" s="206">
        <v>4.9000000000000002E-2</v>
      </c>
      <c r="AK940" s="206">
        <v>4.9000000000000002E-2</v>
      </c>
      <c r="AL940" s="206">
        <v>5.5E-2</v>
      </c>
      <c r="AM940" s="206">
        <v>5.5E-2</v>
      </c>
      <c r="AN940" s="28" t="s">
        <v>113</v>
      </c>
      <c r="AO940" s="28" t="s">
        <v>113</v>
      </c>
      <c r="AP940" s="28" t="s">
        <v>113</v>
      </c>
      <c r="AQ940" s="37">
        <v>1</v>
      </c>
      <c r="AR940" s="38">
        <v>8689479</v>
      </c>
      <c r="AS940" s="38">
        <v>340397</v>
      </c>
      <c r="AT940" s="38">
        <v>1157349</v>
      </c>
      <c r="AU940" s="38" t="s">
        <v>107</v>
      </c>
      <c r="AV940" s="38" t="s">
        <v>107</v>
      </c>
      <c r="AW940" s="38">
        <v>9531108</v>
      </c>
      <c r="AX940" s="38" t="s">
        <v>107</v>
      </c>
      <c r="AY940" s="38" t="s">
        <v>107</v>
      </c>
      <c r="AZ940" s="38">
        <v>340397</v>
      </c>
      <c r="BA940" s="38" t="s">
        <v>107</v>
      </c>
      <c r="BB940" s="38" t="s">
        <v>107</v>
      </c>
      <c r="BC940" s="38" t="s">
        <v>107</v>
      </c>
      <c r="BD940" s="38" t="s">
        <v>107</v>
      </c>
      <c r="BE940" s="38" t="s">
        <v>107</v>
      </c>
      <c r="BF940" s="38" t="s">
        <v>107</v>
      </c>
      <c r="BG940" s="38">
        <v>2587015</v>
      </c>
      <c r="BH940" s="38">
        <v>2587015</v>
      </c>
      <c r="BI940" s="38">
        <v>2178539</v>
      </c>
      <c r="BJ940" s="38">
        <v>2178539</v>
      </c>
      <c r="BK940" s="38" t="s">
        <v>107</v>
      </c>
      <c r="BL940" s="38">
        <v>1770063</v>
      </c>
      <c r="BM940" s="38">
        <v>408476</v>
      </c>
      <c r="BN940" s="38">
        <v>1633904</v>
      </c>
      <c r="BO940" s="38">
        <v>3812444</v>
      </c>
      <c r="BP940" s="38">
        <v>3812444</v>
      </c>
      <c r="BQ940" s="38">
        <v>136159</v>
      </c>
      <c r="BR940" s="38">
        <v>3540126</v>
      </c>
      <c r="BS940" s="38">
        <v>816952</v>
      </c>
      <c r="BT940" s="38" t="s">
        <v>107</v>
      </c>
      <c r="BU940" s="38" t="s">
        <v>107</v>
      </c>
      <c r="BV940" s="38" t="s">
        <v>107</v>
      </c>
      <c r="BW940" s="38">
        <v>2995491</v>
      </c>
      <c r="BX940" s="38">
        <v>272318</v>
      </c>
      <c r="BY940" s="38">
        <v>2723174</v>
      </c>
      <c r="BZ940" s="38">
        <v>8850315</v>
      </c>
      <c r="CA940" s="38" t="s">
        <v>107</v>
      </c>
      <c r="CB940" s="38">
        <v>1089270</v>
      </c>
      <c r="CC940" s="330">
        <v>0</v>
      </c>
      <c r="CD940" s="38">
        <v>0</v>
      </c>
      <c r="CE940" s="38">
        <v>6807934</v>
      </c>
      <c r="CF940" s="38">
        <v>9531108</v>
      </c>
      <c r="CG940" s="38">
        <v>13615869</v>
      </c>
      <c r="CH940" s="41" t="s">
        <v>113</v>
      </c>
      <c r="CI940" s="41" t="s">
        <v>113</v>
      </c>
      <c r="CJ940" s="41" t="s">
        <v>113</v>
      </c>
      <c r="CK940" s="41" t="s">
        <v>113</v>
      </c>
      <c r="CL940" s="41" t="s">
        <v>113</v>
      </c>
      <c r="CM940" s="41" t="s">
        <v>113</v>
      </c>
      <c r="CN940" s="41" t="s">
        <v>114</v>
      </c>
      <c r="CO940" s="42" t="s">
        <v>107</v>
      </c>
      <c r="CP940" s="28" t="s">
        <v>107</v>
      </c>
      <c r="CQ940" s="28" t="s">
        <v>107</v>
      </c>
      <c r="CR940" s="28" t="s">
        <v>107</v>
      </c>
      <c r="CS940" s="28" t="s">
        <v>107</v>
      </c>
      <c r="CT940" s="28" t="s">
        <v>107</v>
      </c>
      <c r="CU940" s="28" t="s">
        <v>107</v>
      </c>
      <c r="CV940" s="28" t="s">
        <v>107</v>
      </c>
      <c r="CW940" s="28" t="s">
        <v>107</v>
      </c>
      <c r="CX940" s="28" t="s">
        <v>107</v>
      </c>
      <c r="CY940" s="28" t="s">
        <v>107</v>
      </c>
      <c r="CZ940" s="28" t="s">
        <v>107</v>
      </c>
      <c r="DA940" s="28" t="s">
        <v>107</v>
      </c>
      <c r="DB940" s="28" t="s">
        <v>107</v>
      </c>
      <c r="DC940" s="28" t="s">
        <v>107</v>
      </c>
      <c r="DD940" s="332">
        <v>11555788</v>
      </c>
      <c r="DE940" s="43">
        <v>1</v>
      </c>
      <c r="DF940" s="390">
        <v>1</v>
      </c>
      <c r="DG940" s="310"/>
      <c r="DI940" s="279" t="str" cm="1">
        <f t="array" ref="DI940">+IF(AND(C940&lt;&gt;"Vehículos Eléctricos",C940&lt;&gt;"Vehículos Híbridos",AD940="PERCENTIL 50"),
     IF(VLOOKUP(_xlfn.TEXTJOIN("_",FALSE,C940:E940),BD_Perc!$A:$P,_xlfn.IFS(BD!AE940="Intervalo de precio 1",12,BD!AE940="Intervalo de precio 2",13),FALSE)&lt;=1,
     VLOOKUP(_xlfn.TEXTJOIN("_",FALSE,C940:E940),BD_Perc!$A:$P,16,FALSE),"Ok P50"),
     "Ok P30/70 ó Híbrido/Eléctrico")</f>
        <v>Ok P30/70 ó Híbrido/Eléctrico</v>
      </c>
      <c r="DJ940" s="279" t="str">
        <f t="shared" si="85"/>
        <v>Vehículos Convencionales_Camperos/Camionetas_4x2</v>
      </c>
      <c r="DK940" s="331">
        <f t="shared" si="89"/>
        <v>123630000</v>
      </c>
      <c r="DL940" s="326"/>
    </row>
    <row r="941" spans="1:116" ht="25.5">
      <c r="A941" s="28">
        <v>936</v>
      </c>
      <c r="B941" s="29" t="s">
        <v>254</v>
      </c>
      <c r="C941" s="29" t="s">
        <v>0</v>
      </c>
      <c r="D941" s="29" t="s">
        <v>337</v>
      </c>
      <c r="E941" s="42" t="s">
        <v>346</v>
      </c>
      <c r="F941" s="42" t="s">
        <v>107</v>
      </c>
      <c r="G941" s="42" t="s">
        <v>1798</v>
      </c>
      <c r="H941" s="42" t="s">
        <v>1776</v>
      </c>
      <c r="I941" s="28">
        <v>8808033</v>
      </c>
      <c r="J941" s="28" t="s">
        <v>1949</v>
      </c>
      <c r="K941" s="31" t="s">
        <v>142</v>
      </c>
      <c r="L941" s="32">
        <v>161</v>
      </c>
      <c r="M941" s="33">
        <v>5</v>
      </c>
      <c r="N941" s="34">
        <v>141000000</v>
      </c>
      <c r="O941" s="34">
        <f>+IFERROR(VLOOKUP(I941,Precio_Fasecolda!A:C,3,FALSE),IFERROR(VLOOKUP(I941,Precio_Fasecolda!B:C,2,FALSE),N941))</f>
        <v>141000000</v>
      </c>
      <c r="P941" s="34">
        <f t="shared" si="86"/>
        <v>0</v>
      </c>
      <c r="Q941" s="28" t="s">
        <v>346</v>
      </c>
      <c r="R941" s="28" t="s">
        <v>130</v>
      </c>
      <c r="S941" s="28" t="s">
        <v>112</v>
      </c>
      <c r="T941" s="28" t="s">
        <v>107</v>
      </c>
      <c r="U941" s="28" t="s">
        <v>107</v>
      </c>
      <c r="V941" s="42" t="s">
        <v>107</v>
      </c>
      <c r="W941" s="28" t="s">
        <v>107</v>
      </c>
      <c r="X941" s="28" t="s">
        <v>107</v>
      </c>
      <c r="Y941" s="28" t="str">
        <f t="shared" si="87"/>
        <v>N.A.</v>
      </c>
      <c r="Z941" s="292">
        <f t="shared" si="84"/>
        <v>139590000</v>
      </c>
      <c r="AA941" s="28" cm="1">
        <f t="array" aca="1" ref="AA941" ca="1">_xlfn.IFS(DK941&lt;$DK$4,1,AND(DK941&gt;=$DK$4,DK941&lt;=$AA$4),2,DK941&gt;$AA$4,3)</f>
        <v>2</v>
      </c>
      <c r="AB941" s="28">
        <v>0</v>
      </c>
      <c r="AC941" s="28" cm="1">
        <f t="array" aca="1" ref="AC941" ca="1">IF(AB941="PERCENTIL 30","",_xlfn.IFS(DK941&lt;$AC$4,1,DK941&gt;$AC$4,2))</f>
        <v>1</v>
      </c>
      <c r="AD941" s="28" t="str">
        <f>+IFERROR(VLOOKUP(_xlfn.TEXTJOIN("_", FALSE, C941:E941), BD_Perc!$A:$O, 15, FALSE),"Segmentación no encontrada o vehículo inactivo")</f>
        <v>PERCENTIL 30-70</v>
      </c>
      <c r="AE941" s="28" t="str" cm="1">
        <f t="array" ref="AE941">_xlfn.IFS(
    AD941 = "PERCENTIL 50",
    _xlfn.IFS(
        BD!DK941 &lt; VLOOKUP(_xlfn.TEXTJOIN("_", FALSE, C941:E941), BD_Perc!$A:$O, 11, FALSE), "Intervalo de precio 1",
        BD!DK941 &gt;= VLOOKUP(_xlfn.TEXTJOIN("_", FALSE, C941:E941), BD_Perc!$A:$O, 11, FALSE), "Intervalo de precio 2"
    ),
    AD941 = "PERCENTIL 30-70",
    _xlfn.IFS(
        BD!DK941 &lt; VLOOKUP(_xlfn.TEXTJOIN("_", FALSE, C941:E941), BD_Perc!$A:$O, 6, FALSE), "Intervalo de precio 1",
        BD!DK941 &lt; VLOOKUP(_xlfn.TEXTJOIN("_", FALSE, C941:E941), BD_Perc!$A:$O, 7, FALSE), "Intervalo de precio 2",
        BD!DK941 &gt;= VLOOKUP(_xlfn.TEXTJOIN("_", FALSE, C941:E941), BD_Perc!$A:$O, 7, FALSE), "Intervalo de precio 3"
    ),
    AD941="Segmentación no encontrada o vehículo inactivo","Segmentación no encontrada o vehículo inactivo"
)</f>
        <v>Intervalo de precio 1</v>
      </c>
      <c r="AF941" s="57" t="s">
        <v>2412</v>
      </c>
      <c r="AG941" s="35" t="b">
        <f t="shared" si="88"/>
        <v>1</v>
      </c>
      <c r="AH941" s="205">
        <v>0.01</v>
      </c>
      <c r="AI941" s="205">
        <v>0.01</v>
      </c>
      <c r="AJ941" s="205">
        <v>0.01</v>
      </c>
      <c r="AK941" s="205">
        <v>0.01</v>
      </c>
      <c r="AL941" s="205">
        <v>1.4999999999999999E-2</v>
      </c>
      <c r="AM941" s="205">
        <v>1.4999999999999999E-2</v>
      </c>
      <c r="AN941" s="28" t="s">
        <v>113</v>
      </c>
      <c r="AO941" s="28" t="s">
        <v>113</v>
      </c>
      <c r="AP941" s="28" t="s">
        <v>113</v>
      </c>
      <c r="AQ941" s="37">
        <v>1</v>
      </c>
      <c r="AR941" s="38">
        <v>15287736</v>
      </c>
      <c r="AS941" s="38">
        <v>550358</v>
      </c>
      <c r="AT941" s="38">
        <v>1161868</v>
      </c>
      <c r="AU941" s="38" t="s">
        <v>107</v>
      </c>
      <c r="AV941" s="38" t="s">
        <v>107</v>
      </c>
      <c r="AW941" s="38">
        <v>11007170</v>
      </c>
      <c r="AX941" s="38">
        <v>794963</v>
      </c>
      <c r="AY941" s="38" t="s">
        <v>107</v>
      </c>
      <c r="AZ941" s="38">
        <v>489208</v>
      </c>
      <c r="BA941" s="38" t="s">
        <v>107</v>
      </c>
      <c r="BB941" s="38" t="s">
        <v>107</v>
      </c>
      <c r="BC941" s="38" t="s">
        <v>107</v>
      </c>
      <c r="BD941" s="38" t="s">
        <v>107</v>
      </c>
      <c r="BE941" s="38" t="s">
        <v>107</v>
      </c>
      <c r="BF941" s="38" t="s">
        <v>107</v>
      </c>
      <c r="BG941" s="38">
        <v>3057548</v>
      </c>
      <c r="BH941" s="38">
        <v>3057548</v>
      </c>
      <c r="BI941" s="38">
        <v>3057548</v>
      </c>
      <c r="BJ941" s="38">
        <v>3057548</v>
      </c>
      <c r="BK941" s="38" t="s">
        <v>107</v>
      </c>
      <c r="BL941" s="38">
        <v>1589924</v>
      </c>
      <c r="BM941" s="38">
        <v>1100717</v>
      </c>
      <c r="BN941" s="38">
        <v>1834529</v>
      </c>
      <c r="BO941" s="38">
        <v>3913660</v>
      </c>
      <c r="BP941" s="38">
        <v>7705019</v>
      </c>
      <c r="BQ941" s="38">
        <v>281294</v>
      </c>
      <c r="BR941" s="38">
        <v>4280567</v>
      </c>
      <c r="BS941" s="38">
        <v>1039566</v>
      </c>
      <c r="BT941" s="38" t="s">
        <v>107</v>
      </c>
      <c r="BU941" s="38" t="s">
        <v>107</v>
      </c>
      <c r="BV941" s="38" t="s">
        <v>107</v>
      </c>
      <c r="BW941" s="38">
        <v>4280567</v>
      </c>
      <c r="BX941" s="38">
        <v>305755</v>
      </c>
      <c r="BY941" s="38">
        <v>3057548</v>
      </c>
      <c r="BZ941" s="38">
        <v>10395661</v>
      </c>
      <c r="CA941" s="38" t="s">
        <v>107</v>
      </c>
      <c r="CB941" s="38">
        <v>1345321</v>
      </c>
      <c r="CC941" s="330">
        <v>0</v>
      </c>
      <c r="CD941" s="38">
        <v>0</v>
      </c>
      <c r="CE941" s="38">
        <v>6115094</v>
      </c>
      <c r="CF941" s="38">
        <v>8561132</v>
      </c>
      <c r="CG941" s="38">
        <v>12230189</v>
      </c>
      <c r="CH941" s="41" t="s">
        <v>114</v>
      </c>
      <c r="CI941" s="41" t="s">
        <v>114</v>
      </c>
      <c r="CJ941" s="41" t="s">
        <v>113</v>
      </c>
      <c r="CK941" s="41" t="s">
        <v>113</v>
      </c>
      <c r="CL941" s="41" t="s">
        <v>113</v>
      </c>
      <c r="CM941" s="41" t="s">
        <v>113</v>
      </c>
      <c r="CN941" s="41" t="s">
        <v>114</v>
      </c>
      <c r="CO941" s="42" t="s">
        <v>107</v>
      </c>
      <c r="CP941" s="28" t="s">
        <v>107</v>
      </c>
      <c r="CQ941" s="28" t="s">
        <v>107</v>
      </c>
      <c r="CR941" s="28" t="s">
        <v>107</v>
      </c>
      <c r="CS941" s="28" t="s">
        <v>107</v>
      </c>
      <c r="CT941" s="28" t="s">
        <v>107</v>
      </c>
      <c r="CU941" s="28" t="s">
        <v>107</v>
      </c>
      <c r="CV941" s="28" t="s">
        <v>107</v>
      </c>
      <c r="CW941" s="28" t="s">
        <v>107</v>
      </c>
      <c r="CX941" s="28" t="s">
        <v>107</v>
      </c>
      <c r="CY941" s="28" t="s">
        <v>107</v>
      </c>
      <c r="CZ941" s="28" t="s">
        <v>107</v>
      </c>
      <c r="DA941" s="28" t="s">
        <v>107</v>
      </c>
      <c r="DB941" s="28" t="s">
        <v>107</v>
      </c>
      <c r="DC941" s="28" t="s">
        <v>107</v>
      </c>
      <c r="DD941" s="332">
        <v>15899245</v>
      </c>
      <c r="DE941" s="43">
        <v>1</v>
      </c>
      <c r="DF941" s="390">
        <v>1</v>
      </c>
      <c r="DG941" s="310"/>
      <c r="DI941" s="279" t="str" cm="1">
        <f t="array" ref="DI941">+IF(AND(C941&lt;&gt;"Vehículos Eléctricos",C941&lt;&gt;"Vehículos Híbridos",AD941="PERCENTIL 50"),
     IF(VLOOKUP(_xlfn.TEXTJOIN("_",FALSE,C941:E941),BD_Perc!$A:$P,_xlfn.IFS(BD!AE941="Intervalo de precio 1",12,BD!AE941="Intervalo de precio 2",13),FALSE)&lt;=1,
     VLOOKUP(_xlfn.TEXTJOIN("_",FALSE,C941:E941),BD_Perc!$A:$P,16,FALSE),"Ok P50"),
     "Ok P30/70 ó Híbrido/Eléctrico")</f>
        <v>Ok P30/70 ó Híbrido/Eléctrico</v>
      </c>
      <c r="DJ941" s="279" t="str">
        <f t="shared" si="85"/>
        <v>Vehículos Convencionales_Camperos/Camionetas_4x4</v>
      </c>
      <c r="DK941" s="331">
        <f t="shared" si="89"/>
        <v>139590000</v>
      </c>
      <c r="DL941" s="326"/>
    </row>
    <row r="942" spans="1:116" ht="38.25">
      <c r="A942" s="28">
        <v>937</v>
      </c>
      <c r="B942" s="29" t="s">
        <v>254</v>
      </c>
      <c r="C942" s="29" t="s">
        <v>0</v>
      </c>
      <c r="D942" s="29" t="s">
        <v>337</v>
      </c>
      <c r="E942" s="42" t="s">
        <v>338</v>
      </c>
      <c r="F942" s="42" t="s">
        <v>107</v>
      </c>
      <c r="G942" s="42" t="s">
        <v>1950</v>
      </c>
      <c r="H942" s="42" t="s">
        <v>1951</v>
      </c>
      <c r="I942" s="28">
        <v>6806056</v>
      </c>
      <c r="J942" s="28" t="s">
        <v>1952</v>
      </c>
      <c r="K942" s="31" t="s">
        <v>341</v>
      </c>
      <c r="L942" s="32">
        <v>130</v>
      </c>
      <c r="M942" s="33">
        <v>5</v>
      </c>
      <c r="N942" s="34">
        <v>101000000</v>
      </c>
      <c r="O942" s="34">
        <f>+IFERROR(VLOOKUP(I942,Precio_Fasecolda!A:C,3,FALSE),IFERROR(VLOOKUP(I942,Precio_Fasecolda!B:C,2,FALSE),N942))</f>
        <v>101000000</v>
      </c>
      <c r="P942" s="34">
        <f t="shared" si="86"/>
        <v>0</v>
      </c>
      <c r="Q942" s="28" t="s">
        <v>338</v>
      </c>
      <c r="R942" s="28" t="s">
        <v>130</v>
      </c>
      <c r="S942" s="28" t="s">
        <v>112</v>
      </c>
      <c r="T942" s="28" t="s">
        <v>107</v>
      </c>
      <c r="U942" s="28" t="s">
        <v>107</v>
      </c>
      <c r="V942" s="42" t="s">
        <v>107</v>
      </c>
      <c r="W942" s="28" t="s">
        <v>107</v>
      </c>
      <c r="X942" s="28" t="s">
        <v>107</v>
      </c>
      <c r="Y942" s="28" t="str">
        <f t="shared" si="87"/>
        <v>N.A.</v>
      </c>
      <c r="Z942" s="292">
        <f t="shared" si="84"/>
        <v>97061000</v>
      </c>
      <c r="AA942" s="28" cm="1">
        <f t="array" aca="1" ref="AA942" ca="1">_xlfn.IFS(DK942&lt;$DK$4,1,AND(DK942&gt;=$DK$4,DK942&lt;=$AA$4),2,DK942&gt;$AA$4,3)</f>
        <v>2</v>
      </c>
      <c r="AB942" s="28">
        <v>0</v>
      </c>
      <c r="AC942" s="28" cm="1">
        <f t="array" aca="1" ref="AC942" ca="1">IF(AB942="PERCENTIL 30","",_xlfn.IFS(DK942&lt;$AC$4,1,DK942&gt;$AC$4,2))</f>
        <v>1</v>
      </c>
      <c r="AD942" s="28" t="str">
        <f>+IFERROR(VLOOKUP(_xlfn.TEXTJOIN("_", FALSE, C942:E942), BD_Perc!$A:$O, 15, FALSE),"Segmentación no encontrada o vehículo inactivo")</f>
        <v>PERCENTIL 30-70</v>
      </c>
      <c r="AE942" s="28" t="str" cm="1">
        <f t="array" ref="AE942">_xlfn.IFS(
    AD942 = "PERCENTIL 50",
    _xlfn.IFS(
        BD!DK942 &lt; VLOOKUP(_xlfn.TEXTJOIN("_", FALSE, C942:E942), BD_Perc!$A:$O, 11, FALSE), "Intervalo de precio 1",
        BD!DK942 &gt;= VLOOKUP(_xlfn.TEXTJOIN("_", FALSE, C942:E942), BD_Perc!$A:$O, 11, FALSE), "Intervalo de precio 2"
    ),
    AD942 = "PERCENTIL 30-70",
    _xlfn.IFS(
        BD!DK942 &lt; VLOOKUP(_xlfn.TEXTJOIN("_", FALSE, C942:E942), BD_Perc!$A:$O, 6, FALSE), "Intervalo de precio 1",
        BD!DK942 &lt; VLOOKUP(_xlfn.TEXTJOIN("_", FALSE, C942:E942), BD_Perc!$A:$O, 7, FALSE), "Intervalo de precio 2",
        BD!DK942 &gt;= VLOOKUP(_xlfn.TEXTJOIN("_", FALSE, C942:E942), BD_Perc!$A:$O, 7, FALSE), "Intervalo de precio 3"
    ),
    AD942="Segmentación no encontrada o vehículo inactivo","Segmentación no encontrada o vehículo inactivo"
)</f>
        <v>Intervalo de precio 1</v>
      </c>
      <c r="AF942" s="57" t="s">
        <v>2412</v>
      </c>
      <c r="AG942" s="35" t="b">
        <f t="shared" si="88"/>
        <v>1</v>
      </c>
      <c r="AH942" s="206">
        <v>3.9E-2</v>
      </c>
      <c r="AI942" s="206">
        <v>3.9E-2</v>
      </c>
      <c r="AJ942" s="206">
        <v>3.9E-2</v>
      </c>
      <c r="AK942" s="206">
        <v>4.1000000000000002E-2</v>
      </c>
      <c r="AL942" s="206">
        <v>4.1000000000000002E-2</v>
      </c>
      <c r="AM942" s="206">
        <v>4.1000000000000002E-2</v>
      </c>
      <c r="AN942" s="28" t="s">
        <v>113</v>
      </c>
      <c r="AO942" s="28" t="s">
        <v>113</v>
      </c>
      <c r="AP942" s="28" t="s">
        <v>113</v>
      </c>
      <c r="AQ942" s="37">
        <v>1</v>
      </c>
      <c r="AR942" s="38">
        <v>8689479</v>
      </c>
      <c r="AS942" s="38">
        <v>340397</v>
      </c>
      <c r="AT942" s="38">
        <v>1157349</v>
      </c>
      <c r="AU942" s="38" t="s">
        <v>107</v>
      </c>
      <c r="AV942" s="38" t="s">
        <v>107</v>
      </c>
      <c r="AW942" s="38">
        <v>9531108</v>
      </c>
      <c r="AX942" s="38" t="s">
        <v>107</v>
      </c>
      <c r="AY942" s="38">
        <v>1157349</v>
      </c>
      <c r="AZ942" s="38">
        <v>340397</v>
      </c>
      <c r="BA942" s="38" t="s">
        <v>107</v>
      </c>
      <c r="BB942" s="38" t="s">
        <v>107</v>
      </c>
      <c r="BC942" s="38" t="s">
        <v>107</v>
      </c>
      <c r="BD942" s="38" t="s">
        <v>107</v>
      </c>
      <c r="BE942" s="38" t="s">
        <v>107</v>
      </c>
      <c r="BF942" s="38" t="s">
        <v>107</v>
      </c>
      <c r="BG942" s="38">
        <v>2587015</v>
      </c>
      <c r="BH942" s="38">
        <v>2587015</v>
      </c>
      <c r="BI942" s="38">
        <v>2178539</v>
      </c>
      <c r="BJ942" s="38">
        <v>2178539</v>
      </c>
      <c r="BK942" s="38" t="s">
        <v>107</v>
      </c>
      <c r="BL942" s="38">
        <v>1770063</v>
      </c>
      <c r="BM942" s="38">
        <v>408476</v>
      </c>
      <c r="BN942" s="38">
        <v>1633904</v>
      </c>
      <c r="BO942" s="38">
        <v>1633904</v>
      </c>
      <c r="BP942" s="38">
        <v>3812444</v>
      </c>
      <c r="BQ942" s="38">
        <v>136159</v>
      </c>
      <c r="BR942" s="38">
        <v>3540126</v>
      </c>
      <c r="BS942" s="38">
        <v>816952</v>
      </c>
      <c r="BT942" s="38" t="s">
        <v>107</v>
      </c>
      <c r="BU942" s="38" t="s">
        <v>107</v>
      </c>
      <c r="BV942" s="38" t="s">
        <v>107</v>
      </c>
      <c r="BW942" s="38">
        <v>2995491</v>
      </c>
      <c r="BX942" s="38">
        <v>272318</v>
      </c>
      <c r="BY942" s="38">
        <v>2723174</v>
      </c>
      <c r="BZ942" s="38">
        <v>8850315</v>
      </c>
      <c r="CA942" s="38" t="s">
        <v>107</v>
      </c>
      <c r="CB942" s="38">
        <v>1089270</v>
      </c>
      <c r="CC942" s="330">
        <v>0</v>
      </c>
      <c r="CD942" s="38">
        <v>0</v>
      </c>
      <c r="CE942" s="38">
        <v>6807934</v>
      </c>
      <c r="CF942" s="38">
        <v>9531108</v>
      </c>
      <c r="CG942" s="38">
        <v>13615869</v>
      </c>
      <c r="CH942" s="41" t="s">
        <v>114</v>
      </c>
      <c r="CI942" s="41" t="s">
        <v>114</v>
      </c>
      <c r="CJ942" s="41" t="s">
        <v>113</v>
      </c>
      <c r="CK942" s="41" t="s">
        <v>113</v>
      </c>
      <c r="CL942" s="41" t="s">
        <v>113</v>
      </c>
      <c r="CM942" s="41" t="s">
        <v>113</v>
      </c>
      <c r="CN942" s="41" t="s">
        <v>114</v>
      </c>
      <c r="CO942" s="42" t="s">
        <v>107</v>
      </c>
      <c r="CP942" s="28" t="s">
        <v>107</v>
      </c>
      <c r="CQ942" s="28" t="s">
        <v>107</v>
      </c>
      <c r="CR942" s="28" t="s">
        <v>107</v>
      </c>
      <c r="CS942" s="28" t="s">
        <v>107</v>
      </c>
      <c r="CT942" s="28" t="s">
        <v>107</v>
      </c>
      <c r="CU942" s="28" t="s">
        <v>107</v>
      </c>
      <c r="CV942" s="28" t="s">
        <v>107</v>
      </c>
      <c r="CW942" s="28" t="s">
        <v>107</v>
      </c>
      <c r="CX942" s="28" t="s">
        <v>107</v>
      </c>
      <c r="CY942" s="28" t="s">
        <v>107</v>
      </c>
      <c r="CZ942" s="28" t="s">
        <v>107</v>
      </c>
      <c r="DA942" s="28" t="s">
        <v>107</v>
      </c>
      <c r="DB942" s="28" t="s">
        <v>107</v>
      </c>
      <c r="DC942" s="28" t="s">
        <v>107</v>
      </c>
      <c r="DD942" s="332">
        <v>10702073</v>
      </c>
      <c r="DE942" s="43">
        <v>1</v>
      </c>
      <c r="DF942" s="390">
        <v>1</v>
      </c>
      <c r="DG942" s="310"/>
      <c r="DI942" s="279" t="str" cm="1">
        <f t="array" ref="DI942">+IF(AND(C942&lt;&gt;"Vehículos Eléctricos",C942&lt;&gt;"Vehículos Híbridos",AD942="PERCENTIL 50"),
     IF(VLOOKUP(_xlfn.TEXTJOIN("_",FALSE,C942:E942),BD_Perc!$A:$P,_xlfn.IFS(BD!AE942="Intervalo de precio 1",12,BD!AE942="Intervalo de precio 2",13),FALSE)&lt;=1,
     VLOOKUP(_xlfn.TEXTJOIN("_",FALSE,C942:E942),BD_Perc!$A:$P,16,FALSE),"Ok P50"),
     "Ok P30/70 ó Híbrido/Eléctrico")</f>
        <v>Ok P30/70 ó Híbrido/Eléctrico</v>
      </c>
      <c r="DJ942" s="279" t="str">
        <f t="shared" si="85"/>
        <v>Vehículos Convencionales_Camperos/Camionetas_4x2</v>
      </c>
      <c r="DK942" s="331">
        <f t="shared" si="89"/>
        <v>97061000</v>
      </c>
      <c r="DL942" s="326"/>
    </row>
    <row r="943" spans="1:116" ht="38.25">
      <c r="A943" s="28">
        <v>938</v>
      </c>
      <c r="B943" s="29" t="s">
        <v>254</v>
      </c>
      <c r="C943" s="29" t="s">
        <v>0</v>
      </c>
      <c r="D943" s="29" t="s">
        <v>337</v>
      </c>
      <c r="E943" s="42" t="s">
        <v>338</v>
      </c>
      <c r="F943" s="42" t="s">
        <v>107</v>
      </c>
      <c r="G943" s="42" t="s">
        <v>1953</v>
      </c>
      <c r="H943" s="42" t="s">
        <v>1951</v>
      </c>
      <c r="I943" s="28">
        <v>6806057</v>
      </c>
      <c r="J943" s="28" t="s">
        <v>1954</v>
      </c>
      <c r="K943" s="31" t="s">
        <v>341</v>
      </c>
      <c r="L943" s="32">
        <v>130</v>
      </c>
      <c r="M943" s="33">
        <v>5</v>
      </c>
      <c r="N943" s="34">
        <v>121000000</v>
      </c>
      <c r="O943" s="34">
        <f>+IFERROR(VLOOKUP(I943,Precio_Fasecolda!A:C,3,FALSE),IFERROR(VLOOKUP(I943,Precio_Fasecolda!B:C,2,FALSE),N943))</f>
        <v>121000000</v>
      </c>
      <c r="P943" s="34">
        <f t="shared" si="86"/>
        <v>0</v>
      </c>
      <c r="Q943" s="28" t="s">
        <v>338</v>
      </c>
      <c r="R943" s="28" t="s">
        <v>130</v>
      </c>
      <c r="S943" s="28" t="s">
        <v>112</v>
      </c>
      <c r="T943" s="28" t="s">
        <v>107</v>
      </c>
      <c r="U943" s="28" t="s">
        <v>107</v>
      </c>
      <c r="V943" s="42" t="s">
        <v>107</v>
      </c>
      <c r="W943" s="28" t="s">
        <v>107</v>
      </c>
      <c r="X943" s="28" t="s">
        <v>107</v>
      </c>
      <c r="Y943" s="28" t="str">
        <f t="shared" si="87"/>
        <v>N.A.</v>
      </c>
      <c r="Z943" s="292">
        <f t="shared" si="84"/>
        <v>116281000</v>
      </c>
      <c r="AA943" s="28" cm="1">
        <f t="array" aca="1" ref="AA943" ca="1">_xlfn.IFS(DK943&lt;$DK$4,1,AND(DK943&gt;=$DK$4,DK943&lt;=$AA$4),2,DK943&gt;$AA$4,3)</f>
        <v>2</v>
      </c>
      <c r="AB943" s="28">
        <v>0</v>
      </c>
      <c r="AC943" s="28" cm="1">
        <f t="array" aca="1" ref="AC943" ca="1">IF(AB943="PERCENTIL 30","",_xlfn.IFS(DK943&lt;$AC$4,1,DK943&gt;$AC$4,2))</f>
        <v>1</v>
      </c>
      <c r="AD943" s="28" t="str">
        <f>+IFERROR(VLOOKUP(_xlfn.TEXTJOIN("_", FALSE, C943:E943), BD_Perc!$A:$O, 15, FALSE),"Segmentación no encontrada o vehículo inactivo")</f>
        <v>PERCENTIL 30-70</v>
      </c>
      <c r="AE943" s="28" t="str" cm="1">
        <f t="array" ref="AE943">_xlfn.IFS(
    AD943 = "PERCENTIL 50",
    _xlfn.IFS(
        BD!DK943 &lt; VLOOKUP(_xlfn.TEXTJOIN("_", FALSE, C943:E943), BD_Perc!$A:$O, 11, FALSE), "Intervalo de precio 1",
        BD!DK943 &gt;= VLOOKUP(_xlfn.TEXTJOIN("_", FALSE, C943:E943), BD_Perc!$A:$O, 11, FALSE), "Intervalo de precio 2"
    ),
    AD943 = "PERCENTIL 30-70",
    _xlfn.IFS(
        BD!DK943 &lt; VLOOKUP(_xlfn.TEXTJOIN("_", FALSE, C943:E943), BD_Perc!$A:$O, 6, FALSE), "Intervalo de precio 1",
        BD!DK943 &lt; VLOOKUP(_xlfn.TEXTJOIN("_", FALSE, C943:E943), BD_Perc!$A:$O, 7, FALSE), "Intervalo de precio 2",
        BD!DK943 &gt;= VLOOKUP(_xlfn.TEXTJOIN("_", FALSE, C943:E943), BD_Perc!$A:$O, 7, FALSE), "Intervalo de precio 3"
    ),
    AD943="Segmentación no encontrada o vehículo inactivo","Segmentación no encontrada o vehículo inactivo"
)</f>
        <v>Intervalo de precio 2</v>
      </c>
      <c r="AF943" s="57" t="s">
        <v>2413</v>
      </c>
      <c r="AG943" s="35" t="b">
        <f t="shared" si="88"/>
        <v>1</v>
      </c>
      <c r="AH943" s="206">
        <v>3.9E-2</v>
      </c>
      <c r="AI943" s="206">
        <v>3.9E-2</v>
      </c>
      <c r="AJ943" s="206">
        <v>3.9E-2</v>
      </c>
      <c r="AK943" s="206">
        <v>4.1000000000000002E-2</v>
      </c>
      <c r="AL943" s="206">
        <v>4.1000000000000002E-2</v>
      </c>
      <c r="AM943" s="206">
        <v>4.1000000000000002E-2</v>
      </c>
      <c r="AN943" s="28" t="s">
        <v>113</v>
      </c>
      <c r="AO943" s="28" t="s">
        <v>113</v>
      </c>
      <c r="AP943" s="28" t="s">
        <v>113</v>
      </c>
      <c r="AQ943" s="37">
        <v>1</v>
      </c>
      <c r="AR943" s="38">
        <v>8689479</v>
      </c>
      <c r="AS943" s="38">
        <v>340397</v>
      </c>
      <c r="AT943" s="38">
        <v>1157349</v>
      </c>
      <c r="AU943" s="38" t="s">
        <v>107</v>
      </c>
      <c r="AV943" s="38" t="s">
        <v>107</v>
      </c>
      <c r="AW943" s="38">
        <v>9531108</v>
      </c>
      <c r="AX943" s="38" t="s">
        <v>107</v>
      </c>
      <c r="AY943" s="38">
        <v>1157349</v>
      </c>
      <c r="AZ943" s="38">
        <v>340397</v>
      </c>
      <c r="BA943" s="38" t="s">
        <v>107</v>
      </c>
      <c r="BB943" s="38" t="s">
        <v>107</v>
      </c>
      <c r="BC943" s="38" t="s">
        <v>107</v>
      </c>
      <c r="BD943" s="38" t="s">
        <v>107</v>
      </c>
      <c r="BE943" s="38" t="s">
        <v>107</v>
      </c>
      <c r="BF943" s="38" t="s">
        <v>107</v>
      </c>
      <c r="BG943" s="38">
        <v>2587015</v>
      </c>
      <c r="BH943" s="38">
        <v>2587015</v>
      </c>
      <c r="BI943" s="38">
        <v>2178539</v>
      </c>
      <c r="BJ943" s="38">
        <v>2178539</v>
      </c>
      <c r="BK943" s="38" t="s">
        <v>107</v>
      </c>
      <c r="BL943" s="38">
        <v>1770063</v>
      </c>
      <c r="BM943" s="38">
        <v>408476</v>
      </c>
      <c r="BN943" s="38">
        <v>1633904</v>
      </c>
      <c r="BO943" s="38">
        <v>1633904</v>
      </c>
      <c r="BP943" s="38">
        <v>3812444</v>
      </c>
      <c r="BQ943" s="38">
        <v>136159</v>
      </c>
      <c r="BR943" s="38">
        <v>3540126</v>
      </c>
      <c r="BS943" s="38">
        <v>816952</v>
      </c>
      <c r="BT943" s="38" t="s">
        <v>107</v>
      </c>
      <c r="BU943" s="38" t="s">
        <v>107</v>
      </c>
      <c r="BV943" s="38" t="s">
        <v>107</v>
      </c>
      <c r="BW943" s="38">
        <v>2995491</v>
      </c>
      <c r="BX943" s="38">
        <v>272318</v>
      </c>
      <c r="BY943" s="38">
        <v>2723174</v>
      </c>
      <c r="BZ943" s="38">
        <v>8850315</v>
      </c>
      <c r="CA943" s="38" t="s">
        <v>107</v>
      </c>
      <c r="CB943" s="38">
        <v>1089270</v>
      </c>
      <c r="CC943" s="330">
        <v>0</v>
      </c>
      <c r="CD943" s="38">
        <v>0</v>
      </c>
      <c r="CE943" s="38">
        <v>6807934</v>
      </c>
      <c r="CF943" s="38">
        <v>9531108</v>
      </c>
      <c r="CG943" s="38">
        <v>13615869</v>
      </c>
      <c r="CH943" s="41" t="s">
        <v>114</v>
      </c>
      <c r="CI943" s="41" t="s">
        <v>114</v>
      </c>
      <c r="CJ943" s="41" t="s">
        <v>113</v>
      </c>
      <c r="CK943" s="41" t="s">
        <v>113</v>
      </c>
      <c r="CL943" s="41" t="s">
        <v>113</v>
      </c>
      <c r="CM943" s="41" t="s">
        <v>113</v>
      </c>
      <c r="CN943" s="41" t="s">
        <v>114</v>
      </c>
      <c r="CO943" s="42" t="s">
        <v>107</v>
      </c>
      <c r="CP943" s="28" t="s">
        <v>107</v>
      </c>
      <c r="CQ943" s="28" t="s">
        <v>107</v>
      </c>
      <c r="CR943" s="28" t="s">
        <v>107</v>
      </c>
      <c r="CS943" s="28" t="s">
        <v>107</v>
      </c>
      <c r="CT943" s="28" t="s">
        <v>107</v>
      </c>
      <c r="CU943" s="28" t="s">
        <v>107</v>
      </c>
      <c r="CV943" s="28" t="s">
        <v>107</v>
      </c>
      <c r="CW943" s="28" t="s">
        <v>107</v>
      </c>
      <c r="CX943" s="28" t="s">
        <v>107</v>
      </c>
      <c r="CY943" s="28" t="s">
        <v>107</v>
      </c>
      <c r="CZ943" s="28" t="s">
        <v>107</v>
      </c>
      <c r="DA943" s="28" t="s">
        <v>107</v>
      </c>
      <c r="DB943" s="28" t="s">
        <v>107</v>
      </c>
      <c r="DC943" s="28" t="s">
        <v>107</v>
      </c>
      <c r="DD943" s="332">
        <v>10702073</v>
      </c>
      <c r="DE943" s="43">
        <v>1</v>
      </c>
      <c r="DF943" s="390">
        <v>1</v>
      </c>
      <c r="DG943" s="310"/>
      <c r="DI943" s="279" t="str" cm="1">
        <f t="array" ref="DI943">+IF(AND(C943&lt;&gt;"Vehículos Eléctricos",C943&lt;&gt;"Vehículos Híbridos",AD943="PERCENTIL 50"),
     IF(VLOOKUP(_xlfn.TEXTJOIN("_",FALSE,C943:E943),BD_Perc!$A:$P,_xlfn.IFS(BD!AE943="Intervalo de precio 1",12,BD!AE943="Intervalo de precio 2",13),FALSE)&lt;=1,
     VLOOKUP(_xlfn.TEXTJOIN("_",FALSE,C943:E943),BD_Perc!$A:$P,16,FALSE),"Ok P50"),
     "Ok P30/70 ó Híbrido/Eléctrico")</f>
        <v>Ok P30/70 ó Híbrido/Eléctrico</v>
      </c>
      <c r="DJ943" s="279" t="str">
        <f t="shared" si="85"/>
        <v>Vehículos Convencionales_Camperos/Camionetas_4x2</v>
      </c>
      <c r="DK943" s="331">
        <f t="shared" si="89"/>
        <v>116281000</v>
      </c>
      <c r="DL943" s="326"/>
    </row>
    <row r="944" spans="1:116" ht="38.25">
      <c r="A944" s="28">
        <v>939</v>
      </c>
      <c r="B944" s="29" t="s">
        <v>254</v>
      </c>
      <c r="C944" s="29" t="s">
        <v>0</v>
      </c>
      <c r="D944" s="29" t="s">
        <v>337</v>
      </c>
      <c r="E944" s="42" t="s">
        <v>338</v>
      </c>
      <c r="F944" s="42" t="s">
        <v>107</v>
      </c>
      <c r="G944" s="42" t="s">
        <v>1955</v>
      </c>
      <c r="H944" s="42" t="s">
        <v>1951</v>
      </c>
      <c r="I944" s="28">
        <v>6806055</v>
      </c>
      <c r="J944" s="28" t="s">
        <v>1956</v>
      </c>
      <c r="K944" s="31" t="s">
        <v>369</v>
      </c>
      <c r="L944" s="32">
        <v>155</v>
      </c>
      <c r="M944" s="33">
        <v>5</v>
      </c>
      <c r="N944" s="34">
        <v>132000000</v>
      </c>
      <c r="O944" s="34">
        <f>+IFERROR(VLOOKUP(I944,Precio_Fasecolda!A:C,3,FALSE),IFERROR(VLOOKUP(I944,Precio_Fasecolda!B:C,2,FALSE),N944))</f>
        <v>132000000</v>
      </c>
      <c r="P944" s="34">
        <f t="shared" si="86"/>
        <v>0</v>
      </c>
      <c r="Q944" s="28" t="s">
        <v>338</v>
      </c>
      <c r="R944" s="28" t="s">
        <v>130</v>
      </c>
      <c r="S944" s="28" t="s">
        <v>112</v>
      </c>
      <c r="T944" s="28" t="s">
        <v>107</v>
      </c>
      <c r="U944" s="28" t="s">
        <v>107</v>
      </c>
      <c r="V944" s="42" t="s">
        <v>107</v>
      </c>
      <c r="W944" s="28" t="s">
        <v>107</v>
      </c>
      <c r="X944" s="28" t="s">
        <v>107</v>
      </c>
      <c r="Y944" s="28" t="str">
        <f t="shared" si="87"/>
        <v>N.A.</v>
      </c>
      <c r="Z944" s="292">
        <f t="shared" si="84"/>
        <v>126852000</v>
      </c>
      <c r="AA944" s="28" cm="1">
        <f t="array" aca="1" ref="AA944" ca="1">_xlfn.IFS(DK944&lt;$DK$4,1,AND(DK944&gt;=$DK$4,DK944&lt;=$AA$4),2,DK944&gt;$AA$4,3)</f>
        <v>2</v>
      </c>
      <c r="AB944" s="28">
        <v>0</v>
      </c>
      <c r="AC944" s="28" cm="1">
        <f t="array" aca="1" ref="AC944" ca="1">IF(AB944="PERCENTIL 30","",_xlfn.IFS(DK944&lt;$AC$4,1,DK944&gt;$AC$4,2))</f>
        <v>1</v>
      </c>
      <c r="AD944" s="28" t="str">
        <f>+IFERROR(VLOOKUP(_xlfn.TEXTJOIN("_", FALSE, C944:E944), BD_Perc!$A:$O, 15, FALSE),"Segmentación no encontrada o vehículo inactivo")</f>
        <v>PERCENTIL 30-70</v>
      </c>
      <c r="AE944" s="28" t="str" cm="1">
        <f t="array" ref="AE944">_xlfn.IFS(
    AD944 = "PERCENTIL 50",
    _xlfn.IFS(
        BD!DK944 &lt; VLOOKUP(_xlfn.TEXTJOIN("_", FALSE, C944:E944), BD_Perc!$A:$O, 11, FALSE), "Intervalo de precio 1",
        BD!DK944 &gt;= VLOOKUP(_xlfn.TEXTJOIN("_", FALSE, C944:E944), BD_Perc!$A:$O, 11, FALSE), "Intervalo de precio 2"
    ),
    AD944 = "PERCENTIL 30-70",
    _xlfn.IFS(
        BD!DK944 &lt; VLOOKUP(_xlfn.TEXTJOIN("_", FALSE, C944:E944), BD_Perc!$A:$O, 6, FALSE), "Intervalo de precio 1",
        BD!DK944 &lt; VLOOKUP(_xlfn.TEXTJOIN("_", FALSE, C944:E944), BD_Perc!$A:$O, 7, FALSE), "Intervalo de precio 2",
        BD!DK944 &gt;= VLOOKUP(_xlfn.TEXTJOIN("_", FALSE, C944:E944), BD_Perc!$A:$O, 7, FALSE), "Intervalo de precio 3"
    ),
    AD944="Segmentación no encontrada o vehículo inactivo","Segmentación no encontrada o vehículo inactivo"
)</f>
        <v>Intervalo de precio 2</v>
      </c>
      <c r="AF944" s="57" t="s">
        <v>2413</v>
      </c>
      <c r="AG944" s="35" t="b">
        <f t="shared" si="88"/>
        <v>1</v>
      </c>
      <c r="AH944" s="206">
        <v>3.9E-2</v>
      </c>
      <c r="AI944" s="206">
        <v>3.9E-2</v>
      </c>
      <c r="AJ944" s="206">
        <v>3.9E-2</v>
      </c>
      <c r="AK944" s="206">
        <v>4.1000000000000002E-2</v>
      </c>
      <c r="AL944" s="206">
        <v>4.1000000000000002E-2</v>
      </c>
      <c r="AM944" s="206">
        <v>4.1000000000000002E-2</v>
      </c>
      <c r="AN944" s="28" t="s">
        <v>113</v>
      </c>
      <c r="AO944" s="28" t="s">
        <v>113</v>
      </c>
      <c r="AP944" s="28" t="s">
        <v>113</v>
      </c>
      <c r="AQ944" s="37">
        <v>1</v>
      </c>
      <c r="AR944" s="38">
        <v>8689479</v>
      </c>
      <c r="AS944" s="38">
        <v>340397</v>
      </c>
      <c r="AT944" s="38">
        <v>1157349</v>
      </c>
      <c r="AU944" s="38" t="s">
        <v>107</v>
      </c>
      <c r="AV944" s="38" t="s">
        <v>107</v>
      </c>
      <c r="AW944" s="38">
        <v>9531108</v>
      </c>
      <c r="AX944" s="38" t="s">
        <v>107</v>
      </c>
      <c r="AY944" s="38" t="s">
        <v>107</v>
      </c>
      <c r="AZ944" s="38">
        <v>340397</v>
      </c>
      <c r="BA944" s="38" t="s">
        <v>107</v>
      </c>
      <c r="BB944" s="38" t="s">
        <v>107</v>
      </c>
      <c r="BC944" s="38" t="s">
        <v>107</v>
      </c>
      <c r="BD944" s="38" t="s">
        <v>107</v>
      </c>
      <c r="BE944" s="38" t="s">
        <v>107</v>
      </c>
      <c r="BF944" s="38" t="s">
        <v>107</v>
      </c>
      <c r="BG944" s="38" t="s">
        <v>107</v>
      </c>
      <c r="BH944" s="38">
        <v>2587015</v>
      </c>
      <c r="BI944" s="38">
        <v>2178539</v>
      </c>
      <c r="BJ944" s="38">
        <v>2178539</v>
      </c>
      <c r="BK944" s="38" t="s">
        <v>107</v>
      </c>
      <c r="BL944" s="38" t="s">
        <v>107</v>
      </c>
      <c r="BM944" s="38">
        <v>408476</v>
      </c>
      <c r="BN944" s="38">
        <v>1633904</v>
      </c>
      <c r="BO944" s="38">
        <v>1633904</v>
      </c>
      <c r="BP944" s="38">
        <v>3812444</v>
      </c>
      <c r="BQ944" s="38">
        <v>136159</v>
      </c>
      <c r="BR944" s="38">
        <v>3540126</v>
      </c>
      <c r="BS944" s="38">
        <v>816952</v>
      </c>
      <c r="BT944" s="38" t="s">
        <v>107</v>
      </c>
      <c r="BU944" s="38" t="s">
        <v>107</v>
      </c>
      <c r="BV944" s="38" t="s">
        <v>107</v>
      </c>
      <c r="BW944" s="38">
        <v>2995491</v>
      </c>
      <c r="BX944" s="38">
        <v>272318</v>
      </c>
      <c r="BY944" s="38">
        <v>2723174</v>
      </c>
      <c r="BZ944" s="38">
        <v>8850315</v>
      </c>
      <c r="CA944" s="38" t="s">
        <v>107</v>
      </c>
      <c r="CB944" s="38">
        <v>1089270</v>
      </c>
      <c r="CC944" s="330">
        <v>0</v>
      </c>
      <c r="CD944" s="38">
        <v>0</v>
      </c>
      <c r="CE944" s="38">
        <v>6807934</v>
      </c>
      <c r="CF944" s="38">
        <v>9531108</v>
      </c>
      <c r="CG944" s="38">
        <v>13615869</v>
      </c>
      <c r="CH944" s="41" t="s">
        <v>113</v>
      </c>
      <c r="CI944" s="41" t="s">
        <v>113</v>
      </c>
      <c r="CJ944" s="41" t="s">
        <v>113</v>
      </c>
      <c r="CK944" s="41" t="s">
        <v>113</v>
      </c>
      <c r="CL944" s="41" t="s">
        <v>113</v>
      </c>
      <c r="CM944" s="41" t="s">
        <v>113</v>
      </c>
      <c r="CN944" s="41" t="s">
        <v>114</v>
      </c>
      <c r="CO944" s="42" t="s">
        <v>107</v>
      </c>
      <c r="CP944" s="28" t="s">
        <v>107</v>
      </c>
      <c r="CQ944" s="28" t="s">
        <v>107</v>
      </c>
      <c r="CR944" s="28" t="s">
        <v>107</v>
      </c>
      <c r="CS944" s="28" t="s">
        <v>107</v>
      </c>
      <c r="CT944" s="28" t="s">
        <v>107</v>
      </c>
      <c r="CU944" s="28" t="s">
        <v>107</v>
      </c>
      <c r="CV944" s="28" t="s">
        <v>107</v>
      </c>
      <c r="CW944" s="28" t="s">
        <v>107</v>
      </c>
      <c r="CX944" s="28" t="s">
        <v>107</v>
      </c>
      <c r="CY944" s="28" t="s">
        <v>107</v>
      </c>
      <c r="CZ944" s="28" t="s">
        <v>107</v>
      </c>
      <c r="DA944" s="28" t="s">
        <v>107</v>
      </c>
      <c r="DB944" s="28" t="s">
        <v>107</v>
      </c>
      <c r="DC944" s="28" t="s">
        <v>107</v>
      </c>
      <c r="DD944" s="332">
        <v>10702073</v>
      </c>
      <c r="DE944" s="43">
        <v>1</v>
      </c>
      <c r="DF944" s="390">
        <v>1</v>
      </c>
      <c r="DG944" s="310"/>
      <c r="DI944" s="279" t="str" cm="1">
        <f t="array" ref="DI944">+IF(AND(C944&lt;&gt;"Vehículos Eléctricos",C944&lt;&gt;"Vehículos Híbridos",AD944="PERCENTIL 50"),
     IF(VLOOKUP(_xlfn.TEXTJOIN("_",FALSE,C944:E944),BD_Perc!$A:$P,_xlfn.IFS(BD!AE944="Intervalo de precio 1",12,BD!AE944="Intervalo de precio 2",13),FALSE)&lt;=1,
     VLOOKUP(_xlfn.TEXTJOIN("_",FALSE,C944:E944),BD_Perc!$A:$P,16,FALSE),"Ok P50"),
     "Ok P30/70 ó Híbrido/Eléctrico")</f>
        <v>Ok P30/70 ó Híbrido/Eléctrico</v>
      </c>
      <c r="DJ944" s="279" t="str">
        <f t="shared" si="85"/>
        <v>Vehículos Convencionales_Camperos/Camionetas_4x2</v>
      </c>
      <c r="DK944" s="331">
        <f t="shared" si="89"/>
        <v>126852000</v>
      </c>
      <c r="DL944" s="326"/>
    </row>
    <row r="945" spans="1:116" ht="38.25">
      <c r="A945" s="28">
        <v>940</v>
      </c>
      <c r="B945" s="29" t="s">
        <v>254</v>
      </c>
      <c r="C945" s="29" t="s">
        <v>0</v>
      </c>
      <c r="D945" s="29" t="s">
        <v>337</v>
      </c>
      <c r="E945" s="42" t="s">
        <v>338</v>
      </c>
      <c r="F945" s="42" t="s">
        <v>107</v>
      </c>
      <c r="G945" s="42" t="s">
        <v>1957</v>
      </c>
      <c r="H945" s="42" t="s">
        <v>1951</v>
      </c>
      <c r="I945" s="28">
        <v>6806065</v>
      </c>
      <c r="J945" s="28" t="s">
        <v>1958</v>
      </c>
      <c r="K945" s="31" t="s">
        <v>366</v>
      </c>
      <c r="L945" s="32">
        <v>115</v>
      </c>
      <c r="M945" s="33">
        <v>5</v>
      </c>
      <c r="N945" s="34">
        <v>85000000</v>
      </c>
      <c r="O945" s="34">
        <f>+IFERROR(VLOOKUP(I945,Precio_Fasecolda!A:C,3,FALSE),IFERROR(VLOOKUP(I945,Precio_Fasecolda!B:C,2,FALSE),N945))</f>
        <v>85000000</v>
      </c>
      <c r="P945" s="34">
        <f t="shared" si="86"/>
        <v>0</v>
      </c>
      <c r="Q945" s="28" t="s">
        <v>338</v>
      </c>
      <c r="R945" s="28" t="s">
        <v>130</v>
      </c>
      <c r="S945" s="28" t="s">
        <v>112</v>
      </c>
      <c r="T945" s="28" t="s">
        <v>107</v>
      </c>
      <c r="U945" s="28" t="s">
        <v>107</v>
      </c>
      <c r="V945" s="42" t="s">
        <v>107</v>
      </c>
      <c r="W945" s="28" t="s">
        <v>107</v>
      </c>
      <c r="X945" s="28" t="s">
        <v>107</v>
      </c>
      <c r="Y945" s="28" t="str">
        <f t="shared" si="87"/>
        <v>N.A.</v>
      </c>
      <c r="Z945" s="292">
        <f t="shared" si="84"/>
        <v>84150000</v>
      </c>
      <c r="AA945" s="28" cm="1">
        <f t="array" aca="1" ref="AA945" ca="1">_xlfn.IFS(DK945&lt;$DK$4,1,AND(DK945&gt;=$DK$4,DK945&lt;=$AA$4),2,DK945&gt;$AA$4,3)</f>
        <v>2</v>
      </c>
      <c r="AB945" s="28">
        <v>0</v>
      </c>
      <c r="AC945" s="28" cm="1">
        <f t="array" aca="1" ref="AC945" ca="1">IF(AB945="PERCENTIL 30","",_xlfn.IFS(DK945&lt;$AC$4,1,DK945&gt;$AC$4,2))</f>
        <v>1</v>
      </c>
      <c r="AD945" s="28" t="str">
        <f>+IFERROR(VLOOKUP(_xlfn.TEXTJOIN("_", FALSE, C945:E945), BD_Perc!$A:$O, 15, FALSE),"Segmentación no encontrada o vehículo inactivo")</f>
        <v>PERCENTIL 30-70</v>
      </c>
      <c r="AE945" s="28" t="str" cm="1">
        <f t="array" ref="AE945">_xlfn.IFS(
    AD945 = "PERCENTIL 50",
    _xlfn.IFS(
        BD!DK945 &lt; VLOOKUP(_xlfn.TEXTJOIN("_", FALSE, C945:E945), BD_Perc!$A:$O, 11, FALSE), "Intervalo de precio 1",
        BD!DK945 &gt;= VLOOKUP(_xlfn.TEXTJOIN("_", FALSE, C945:E945), BD_Perc!$A:$O, 11, FALSE), "Intervalo de precio 2"
    ),
    AD945 = "PERCENTIL 30-70",
    _xlfn.IFS(
        BD!DK945 &lt; VLOOKUP(_xlfn.TEXTJOIN("_", FALSE, C945:E945), BD_Perc!$A:$O, 6, FALSE), "Intervalo de precio 1",
        BD!DK945 &lt; VLOOKUP(_xlfn.TEXTJOIN("_", FALSE, C945:E945), BD_Perc!$A:$O, 7, FALSE), "Intervalo de precio 2",
        BD!DK945 &gt;= VLOOKUP(_xlfn.TEXTJOIN("_", FALSE, C945:E945), BD_Perc!$A:$O, 7, FALSE), "Intervalo de precio 3"
    ),
    AD945="Segmentación no encontrada o vehículo inactivo","Segmentación no encontrada o vehículo inactivo"
)</f>
        <v>Intervalo de precio 1</v>
      </c>
      <c r="AF945" s="57" t="s">
        <v>2412</v>
      </c>
      <c r="AG945" s="35" t="b">
        <f t="shared" si="88"/>
        <v>1</v>
      </c>
      <c r="AH945" s="205">
        <v>0.01</v>
      </c>
      <c r="AI945" s="205">
        <v>0.01</v>
      </c>
      <c r="AJ945" s="205">
        <v>0.01</v>
      </c>
      <c r="AK945" s="205">
        <v>0.01</v>
      </c>
      <c r="AL945" s="205">
        <v>0.01</v>
      </c>
      <c r="AM945" s="205">
        <v>1.4999999999999999E-2</v>
      </c>
      <c r="AN945" s="28" t="s">
        <v>1251</v>
      </c>
      <c r="AO945" s="28" t="s">
        <v>1251</v>
      </c>
      <c r="AP945" s="28" t="s">
        <v>1251</v>
      </c>
      <c r="AQ945" s="37">
        <v>1</v>
      </c>
      <c r="AR945" s="38">
        <v>15287736</v>
      </c>
      <c r="AS945" s="38">
        <v>550358</v>
      </c>
      <c r="AT945" s="38">
        <v>1161868</v>
      </c>
      <c r="AU945" s="38" t="s">
        <v>107</v>
      </c>
      <c r="AV945" s="38" t="s">
        <v>107</v>
      </c>
      <c r="AW945" s="38">
        <v>11007170</v>
      </c>
      <c r="AX945" s="38">
        <v>794963</v>
      </c>
      <c r="AY945" s="38">
        <v>1284169</v>
      </c>
      <c r="AZ945" s="38">
        <v>489208</v>
      </c>
      <c r="BA945" s="38" t="s">
        <v>107</v>
      </c>
      <c r="BB945" s="38" t="s">
        <v>107</v>
      </c>
      <c r="BC945" s="38" t="s">
        <v>107</v>
      </c>
      <c r="BD945" s="38" t="s">
        <v>107</v>
      </c>
      <c r="BE945" s="38" t="s">
        <v>107</v>
      </c>
      <c r="BF945" s="38">
        <v>2446038</v>
      </c>
      <c r="BG945" s="38">
        <v>3057548</v>
      </c>
      <c r="BH945" s="38">
        <v>3057548</v>
      </c>
      <c r="BI945" s="38">
        <v>3057548</v>
      </c>
      <c r="BJ945" s="38">
        <v>3057548</v>
      </c>
      <c r="BK945" s="38">
        <v>0</v>
      </c>
      <c r="BL945" s="38">
        <v>0</v>
      </c>
      <c r="BM945" s="38">
        <v>1100717</v>
      </c>
      <c r="BN945" s="38">
        <v>1834529</v>
      </c>
      <c r="BO945" s="38">
        <v>3913660</v>
      </c>
      <c r="BP945" s="38">
        <v>7705019</v>
      </c>
      <c r="BQ945" s="38">
        <v>281294</v>
      </c>
      <c r="BR945" s="38">
        <v>4280567</v>
      </c>
      <c r="BS945" s="38">
        <v>1039566</v>
      </c>
      <c r="BT945" s="38" t="s">
        <v>107</v>
      </c>
      <c r="BU945" s="38" t="s">
        <v>107</v>
      </c>
      <c r="BV945" s="38" t="s">
        <v>107</v>
      </c>
      <c r="BW945" s="38">
        <v>4280567</v>
      </c>
      <c r="BX945" s="38">
        <v>305755</v>
      </c>
      <c r="BY945" s="38">
        <v>3057548</v>
      </c>
      <c r="BZ945" s="38">
        <v>10395661</v>
      </c>
      <c r="CA945" s="38">
        <v>0</v>
      </c>
      <c r="CB945" s="38">
        <v>1345321</v>
      </c>
      <c r="CC945" s="330" t="s">
        <v>107</v>
      </c>
      <c r="CD945" s="38" t="s">
        <v>107</v>
      </c>
      <c r="CE945" s="38">
        <v>6115094</v>
      </c>
      <c r="CF945" s="38">
        <v>8561132</v>
      </c>
      <c r="CG945" s="38">
        <v>12230189</v>
      </c>
      <c r="CH945" s="41" t="s">
        <v>176</v>
      </c>
      <c r="CI945" s="41" t="s">
        <v>176</v>
      </c>
      <c r="CJ945" s="41" t="s">
        <v>176</v>
      </c>
      <c r="CK945" s="41" t="s">
        <v>176</v>
      </c>
      <c r="CL945" s="41" t="s">
        <v>176</v>
      </c>
      <c r="CM945" s="41" t="s">
        <v>176</v>
      </c>
      <c r="CN945" s="41" t="s">
        <v>107</v>
      </c>
      <c r="CO945" s="42" t="s">
        <v>107</v>
      </c>
      <c r="CP945" s="28" t="s">
        <v>107</v>
      </c>
      <c r="CQ945" s="28" t="s">
        <v>107</v>
      </c>
      <c r="CR945" s="28" t="s">
        <v>107</v>
      </c>
      <c r="CS945" s="28" t="s">
        <v>107</v>
      </c>
      <c r="CT945" s="28" t="s">
        <v>107</v>
      </c>
      <c r="CU945" s="28" t="s">
        <v>107</v>
      </c>
      <c r="CV945" s="28" t="s">
        <v>107</v>
      </c>
      <c r="CW945" s="28" t="s">
        <v>107</v>
      </c>
      <c r="CX945" s="28" t="s">
        <v>107</v>
      </c>
      <c r="CY945" s="28" t="s">
        <v>107</v>
      </c>
      <c r="CZ945" s="28" t="s">
        <v>107</v>
      </c>
      <c r="DA945" s="28" t="s">
        <v>107</v>
      </c>
      <c r="DB945" s="28" t="s">
        <v>107</v>
      </c>
      <c r="DC945" s="28" t="s">
        <v>107</v>
      </c>
      <c r="DD945" s="332">
        <v>15899245</v>
      </c>
      <c r="DE945" s="43">
        <v>1</v>
      </c>
      <c r="DF945" s="390">
        <v>1</v>
      </c>
      <c r="DG945" s="310"/>
      <c r="DI945" s="279" t="str" cm="1">
        <f t="array" ref="DI945">+IF(AND(C945&lt;&gt;"Vehículos Eléctricos",C945&lt;&gt;"Vehículos Híbridos",AD945="PERCENTIL 50"),
     IF(VLOOKUP(_xlfn.TEXTJOIN("_",FALSE,C945:E945),BD_Perc!$A:$P,_xlfn.IFS(BD!AE945="Intervalo de precio 1",12,BD!AE945="Intervalo de precio 2",13),FALSE)&lt;=1,
     VLOOKUP(_xlfn.TEXTJOIN("_",FALSE,C945:E945),BD_Perc!$A:$P,16,FALSE),"Ok P50"),
     "Ok P30/70 ó Híbrido/Eléctrico")</f>
        <v>Ok P30/70 ó Híbrido/Eléctrico</v>
      </c>
      <c r="DJ945" s="279" t="str">
        <f t="shared" si="85"/>
        <v>Vehículos Convencionales_Camperos/Camionetas_4x2</v>
      </c>
      <c r="DK945" s="331">
        <f t="shared" si="89"/>
        <v>84150000</v>
      </c>
      <c r="DL945" s="326"/>
    </row>
    <row r="946" spans="1:116" ht="51">
      <c r="A946" s="28">
        <v>941</v>
      </c>
      <c r="B946" s="29" t="s">
        <v>254</v>
      </c>
      <c r="C946" s="29" t="s">
        <v>0</v>
      </c>
      <c r="D946" s="29" t="s">
        <v>337</v>
      </c>
      <c r="E946" s="42" t="s">
        <v>338</v>
      </c>
      <c r="F946" s="42" t="s">
        <v>107</v>
      </c>
      <c r="G946" s="42" t="s">
        <v>1959</v>
      </c>
      <c r="H946" s="42" t="s">
        <v>1951</v>
      </c>
      <c r="I946" s="28">
        <v>6806059</v>
      </c>
      <c r="J946" s="28" t="s">
        <v>1960</v>
      </c>
      <c r="K946" s="31" t="s">
        <v>369</v>
      </c>
      <c r="L946" s="32">
        <v>165</v>
      </c>
      <c r="M946" s="33">
        <v>5</v>
      </c>
      <c r="N946" s="34">
        <v>160000000</v>
      </c>
      <c r="O946" s="34">
        <f>+IFERROR(VLOOKUP(I946,Precio_Fasecolda!A:C,3,FALSE),IFERROR(VLOOKUP(I946,Precio_Fasecolda!B:C,2,FALSE),N946))</f>
        <v>160000000</v>
      </c>
      <c r="P946" s="34">
        <f t="shared" si="86"/>
        <v>0</v>
      </c>
      <c r="Q946" s="28" t="s">
        <v>338</v>
      </c>
      <c r="R946" s="28" t="s">
        <v>130</v>
      </c>
      <c r="S946" s="28" t="s">
        <v>112</v>
      </c>
      <c r="T946" s="28" t="s">
        <v>107</v>
      </c>
      <c r="U946" s="28" t="s">
        <v>107</v>
      </c>
      <c r="V946" s="42" t="s">
        <v>107</v>
      </c>
      <c r="W946" s="28" t="s">
        <v>107</v>
      </c>
      <c r="X946" s="28" t="s">
        <v>107</v>
      </c>
      <c r="Y946" s="28" t="str">
        <f t="shared" si="87"/>
        <v>N.A.</v>
      </c>
      <c r="Z946" s="292">
        <f t="shared" si="84"/>
        <v>153760000</v>
      </c>
      <c r="AA946" s="28" cm="1">
        <f t="array" aca="1" ref="AA946" ca="1">_xlfn.IFS(DK946&lt;$DK$4,1,AND(DK946&gt;=$DK$4,DK946&lt;=$AA$4),2,DK946&gt;$AA$4,3)</f>
        <v>2</v>
      </c>
      <c r="AB946" s="28">
        <v>0</v>
      </c>
      <c r="AC946" s="28" cm="1">
        <f t="array" aca="1" ref="AC946" ca="1">IF(AB946="PERCENTIL 30","",_xlfn.IFS(DK946&lt;$AC$4,1,DK946&gt;$AC$4,2))</f>
        <v>1</v>
      </c>
      <c r="AD946" s="28" t="str">
        <f>+IFERROR(VLOOKUP(_xlfn.TEXTJOIN("_", FALSE, C946:E946), BD_Perc!$A:$O, 15, FALSE),"Segmentación no encontrada o vehículo inactivo")</f>
        <v>PERCENTIL 30-70</v>
      </c>
      <c r="AE946" s="28" t="str" cm="1">
        <f t="array" ref="AE946">_xlfn.IFS(
    AD946 = "PERCENTIL 50",
    _xlfn.IFS(
        BD!DK946 &lt; VLOOKUP(_xlfn.TEXTJOIN("_", FALSE, C946:E946), BD_Perc!$A:$O, 11, FALSE), "Intervalo de precio 1",
        BD!DK946 &gt;= VLOOKUP(_xlfn.TEXTJOIN("_", FALSE, C946:E946), BD_Perc!$A:$O, 11, FALSE), "Intervalo de precio 2"
    ),
    AD946 = "PERCENTIL 30-70",
    _xlfn.IFS(
        BD!DK946 &lt; VLOOKUP(_xlfn.TEXTJOIN("_", FALSE, C946:E946), BD_Perc!$A:$O, 6, FALSE), "Intervalo de precio 1",
        BD!DK946 &lt; VLOOKUP(_xlfn.TEXTJOIN("_", FALSE, C946:E946), BD_Perc!$A:$O, 7, FALSE), "Intervalo de precio 2",
        BD!DK946 &gt;= VLOOKUP(_xlfn.TEXTJOIN("_", FALSE, C946:E946), BD_Perc!$A:$O, 7, FALSE), "Intervalo de precio 3"
    ),
    AD946="Segmentación no encontrada o vehículo inactivo","Segmentación no encontrada o vehículo inactivo"
)</f>
        <v>Intervalo de precio 3</v>
      </c>
      <c r="AF946" s="57" t="s">
        <v>2414</v>
      </c>
      <c r="AG946" s="35" t="b">
        <f t="shared" si="88"/>
        <v>1</v>
      </c>
      <c r="AH946" s="206">
        <v>3.9E-2</v>
      </c>
      <c r="AI946" s="206">
        <v>3.9E-2</v>
      </c>
      <c r="AJ946" s="206">
        <v>3.9E-2</v>
      </c>
      <c r="AK946" s="206">
        <v>4.1000000000000002E-2</v>
      </c>
      <c r="AL946" s="206">
        <v>4.1000000000000002E-2</v>
      </c>
      <c r="AM946" s="206">
        <v>4.1000000000000002E-2</v>
      </c>
      <c r="AN946" s="28" t="s">
        <v>113</v>
      </c>
      <c r="AO946" s="28" t="s">
        <v>113</v>
      </c>
      <c r="AP946" s="28" t="s">
        <v>113</v>
      </c>
      <c r="AQ946" s="37">
        <v>1</v>
      </c>
      <c r="AR946" s="38">
        <v>8689479</v>
      </c>
      <c r="AS946" s="38">
        <v>340397</v>
      </c>
      <c r="AT946" s="38">
        <v>1157349</v>
      </c>
      <c r="AU946" s="38" t="s">
        <v>107</v>
      </c>
      <c r="AV946" s="38" t="s">
        <v>107</v>
      </c>
      <c r="AW946" s="38">
        <v>9531108</v>
      </c>
      <c r="AX946" s="38" t="s">
        <v>107</v>
      </c>
      <c r="AY946" s="38" t="s">
        <v>107</v>
      </c>
      <c r="AZ946" s="38">
        <v>340397</v>
      </c>
      <c r="BA946" s="38" t="s">
        <v>107</v>
      </c>
      <c r="BB946" s="38" t="s">
        <v>107</v>
      </c>
      <c r="BC946" s="38" t="s">
        <v>107</v>
      </c>
      <c r="BD946" s="38" t="s">
        <v>107</v>
      </c>
      <c r="BE946" s="38" t="s">
        <v>107</v>
      </c>
      <c r="BF946" s="38" t="s">
        <v>107</v>
      </c>
      <c r="BG946" s="38" t="s">
        <v>107</v>
      </c>
      <c r="BH946" s="38">
        <v>2587015</v>
      </c>
      <c r="BI946" s="38">
        <v>2178539</v>
      </c>
      <c r="BJ946" s="38">
        <v>2178539</v>
      </c>
      <c r="BK946" s="38" t="s">
        <v>107</v>
      </c>
      <c r="BL946" s="38" t="s">
        <v>107</v>
      </c>
      <c r="BM946" s="38">
        <v>408476</v>
      </c>
      <c r="BN946" s="38">
        <v>1633904</v>
      </c>
      <c r="BO946" s="38">
        <v>1633904</v>
      </c>
      <c r="BP946" s="38">
        <v>3812444</v>
      </c>
      <c r="BQ946" s="38">
        <v>136159</v>
      </c>
      <c r="BR946" s="38">
        <v>3540126</v>
      </c>
      <c r="BS946" s="38">
        <v>816952</v>
      </c>
      <c r="BT946" s="38" t="s">
        <v>107</v>
      </c>
      <c r="BU946" s="38" t="s">
        <v>107</v>
      </c>
      <c r="BV946" s="38" t="s">
        <v>107</v>
      </c>
      <c r="BW946" s="38">
        <v>2995491</v>
      </c>
      <c r="BX946" s="38">
        <v>272318</v>
      </c>
      <c r="BY946" s="38">
        <v>2723174</v>
      </c>
      <c r="BZ946" s="38">
        <v>8850315</v>
      </c>
      <c r="CA946" s="38" t="s">
        <v>107</v>
      </c>
      <c r="CB946" s="38">
        <v>1089270</v>
      </c>
      <c r="CC946" s="330">
        <v>0</v>
      </c>
      <c r="CD946" s="38">
        <v>0</v>
      </c>
      <c r="CE946" s="38">
        <v>6807934</v>
      </c>
      <c r="CF946" s="38">
        <v>9531108</v>
      </c>
      <c r="CG946" s="38">
        <v>13615869</v>
      </c>
      <c r="CH946" s="41" t="s">
        <v>113</v>
      </c>
      <c r="CI946" s="41" t="s">
        <v>113</v>
      </c>
      <c r="CJ946" s="41" t="s">
        <v>113</v>
      </c>
      <c r="CK946" s="41" t="s">
        <v>113</v>
      </c>
      <c r="CL946" s="41" t="s">
        <v>113</v>
      </c>
      <c r="CM946" s="41" t="s">
        <v>113</v>
      </c>
      <c r="CN946" s="41" t="s">
        <v>114</v>
      </c>
      <c r="CO946" s="42" t="s">
        <v>107</v>
      </c>
      <c r="CP946" s="28" t="s">
        <v>107</v>
      </c>
      <c r="CQ946" s="28" t="s">
        <v>107</v>
      </c>
      <c r="CR946" s="28" t="s">
        <v>107</v>
      </c>
      <c r="CS946" s="28" t="s">
        <v>107</v>
      </c>
      <c r="CT946" s="28" t="s">
        <v>107</v>
      </c>
      <c r="CU946" s="28" t="s">
        <v>107</v>
      </c>
      <c r="CV946" s="28" t="s">
        <v>107</v>
      </c>
      <c r="CW946" s="28" t="s">
        <v>107</v>
      </c>
      <c r="CX946" s="28" t="s">
        <v>107</v>
      </c>
      <c r="CY946" s="28" t="s">
        <v>107</v>
      </c>
      <c r="CZ946" s="28" t="s">
        <v>107</v>
      </c>
      <c r="DA946" s="28" t="s">
        <v>107</v>
      </c>
      <c r="DB946" s="28" t="s">
        <v>107</v>
      </c>
      <c r="DC946" s="28" t="s">
        <v>107</v>
      </c>
      <c r="DD946" s="332">
        <v>10702073</v>
      </c>
      <c r="DE946" s="43">
        <v>1</v>
      </c>
      <c r="DF946" s="390">
        <v>1</v>
      </c>
      <c r="DG946" s="310">
        <v>45698</v>
      </c>
      <c r="DH946" s="8" t="s">
        <v>2497</v>
      </c>
      <c r="DI946" s="279" t="str" cm="1">
        <f t="array" ref="DI946">+IF(AND(C946&lt;&gt;"Vehículos Eléctricos",C946&lt;&gt;"Vehículos Híbridos",AD946="PERCENTIL 50"),
     IF(VLOOKUP(_xlfn.TEXTJOIN("_",FALSE,C946:E946),BD_Perc!$A:$P,_xlfn.IFS(BD!AE946="Intervalo de precio 1",12,BD!AE946="Intervalo de precio 2",13),FALSE)&lt;=1,
     VLOOKUP(_xlfn.TEXTJOIN("_",FALSE,C946:E946),BD_Perc!$A:$P,16,FALSE),"Ok P50"),
     "Ok P30/70 ó Híbrido/Eléctrico")</f>
        <v>Ok P30/70 ó Híbrido/Eléctrico</v>
      </c>
      <c r="DJ946" s="279" t="str">
        <f t="shared" si="85"/>
        <v>Vehículos Convencionales_Camperos/Camionetas_4x2</v>
      </c>
      <c r="DK946" s="331">
        <f t="shared" si="89"/>
        <v>153760000</v>
      </c>
      <c r="DL946" s="326"/>
    </row>
    <row r="947" spans="1:116" ht="51">
      <c r="A947" s="28">
        <v>942</v>
      </c>
      <c r="B947" s="29" t="s">
        <v>254</v>
      </c>
      <c r="C947" s="29" t="s">
        <v>0</v>
      </c>
      <c r="D947" s="29" t="s">
        <v>337</v>
      </c>
      <c r="E947" s="42" t="s">
        <v>338</v>
      </c>
      <c r="F947" s="42" t="s">
        <v>107</v>
      </c>
      <c r="G947" s="42" t="s">
        <v>1961</v>
      </c>
      <c r="H947" s="42" t="s">
        <v>1951</v>
      </c>
      <c r="I947" s="28">
        <v>6806058</v>
      </c>
      <c r="J947" s="28" t="s">
        <v>1962</v>
      </c>
      <c r="K947" s="31" t="s">
        <v>369</v>
      </c>
      <c r="L947" s="32">
        <v>165</v>
      </c>
      <c r="M947" s="33">
        <v>5</v>
      </c>
      <c r="N947" s="34">
        <v>130000000</v>
      </c>
      <c r="O947" s="34">
        <f>+IFERROR(VLOOKUP(I947,Precio_Fasecolda!A:C,3,FALSE),IFERROR(VLOOKUP(I947,Precio_Fasecolda!B:C,2,FALSE),N947))</f>
        <v>130000000</v>
      </c>
      <c r="P947" s="34">
        <f t="shared" si="86"/>
        <v>0</v>
      </c>
      <c r="Q947" s="28" t="s">
        <v>338</v>
      </c>
      <c r="R947" s="28" t="s">
        <v>130</v>
      </c>
      <c r="S947" s="28" t="s">
        <v>112</v>
      </c>
      <c r="T947" s="28" t="s">
        <v>107</v>
      </c>
      <c r="U947" s="28" t="s">
        <v>107</v>
      </c>
      <c r="V947" s="42" t="s">
        <v>107</v>
      </c>
      <c r="W947" s="28" t="s">
        <v>107</v>
      </c>
      <c r="X947" s="28" t="s">
        <v>107</v>
      </c>
      <c r="Y947" s="28" t="str">
        <f t="shared" si="87"/>
        <v>N.A.</v>
      </c>
      <c r="Z947" s="292">
        <f t="shared" si="84"/>
        <v>124930000</v>
      </c>
      <c r="AA947" s="28" cm="1">
        <f t="array" aca="1" ref="AA947" ca="1">_xlfn.IFS(DK947&lt;$DK$4,1,AND(DK947&gt;=$DK$4,DK947&lt;=$AA$4),2,DK947&gt;$AA$4,3)</f>
        <v>2</v>
      </c>
      <c r="AB947" s="28">
        <v>0</v>
      </c>
      <c r="AC947" s="28" cm="1">
        <f t="array" aca="1" ref="AC947" ca="1">IF(AB947="PERCENTIL 30","",_xlfn.IFS(DK947&lt;$AC$4,1,DK947&gt;$AC$4,2))</f>
        <v>1</v>
      </c>
      <c r="AD947" s="28" t="str">
        <f>+IFERROR(VLOOKUP(_xlfn.TEXTJOIN("_", FALSE, C947:E947), BD_Perc!$A:$O, 15, FALSE),"Segmentación no encontrada o vehículo inactivo")</f>
        <v>PERCENTIL 30-70</v>
      </c>
      <c r="AE947" s="28" t="str" cm="1">
        <f t="array" ref="AE947">_xlfn.IFS(
    AD947 = "PERCENTIL 50",
    _xlfn.IFS(
        BD!DK947 &lt; VLOOKUP(_xlfn.TEXTJOIN("_", FALSE, C947:E947), BD_Perc!$A:$O, 11, FALSE), "Intervalo de precio 1",
        BD!DK947 &gt;= VLOOKUP(_xlfn.TEXTJOIN("_", FALSE, C947:E947), BD_Perc!$A:$O, 11, FALSE), "Intervalo de precio 2"
    ),
    AD947 = "PERCENTIL 30-70",
    _xlfn.IFS(
        BD!DK947 &lt; VLOOKUP(_xlfn.TEXTJOIN("_", FALSE, C947:E947), BD_Perc!$A:$O, 6, FALSE), "Intervalo de precio 1",
        BD!DK947 &lt; VLOOKUP(_xlfn.TEXTJOIN("_", FALSE, C947:E947), BD_Perc!$A:$O, 7, FALSE), "Intervalo de precio 2",
        BD!DK947 &gt;= VLOOKUP(_xlfn.TEXTJOIN("_", FALSE, C947:E947), BD_Perc!$A:$O, 7, FALSE), "Intervalo de precio 3"
    ),
    AD947="Segmentación no encontrada o vehículo inactivo","Segmentación no encontrada o vehículo inactivo"
)</f>
        <v>Intervalo de precio 2</v>
      </c>
      <c r="AF947" s="57" t="s">
        <v>2413</v>
      </c>
      <c r="AG947" s="35" t="b">
        <f t="shared" si="88"/>
        <v>1</v>
      </c>
      <c r="AH947" s="206">
        <v>3.9E-2</v>
      </c>
      <c r="AI947" s="206">
        <v>3.9E-2</v>
      </c>
      <c r="AJ947" s="206">
        <v>3.9E-2</v>
      </c>
      <c r="AK947" s="206">
        <v>4.1000000000000002E-2</v>
      </c>
      <c r="AL947" s="206">
        <v>4.1000000000000002E-2</v>
      </c>
      <c r="AM947" s="206">
        <v>4.1000000000000002E-2</v>
      </c>
      <c r="AN947" s="28" t="s">
        <v>113</v>
      </c>
      <c r="AO947" s="28" t="s">
        <v>113</v>
      </c>
      <c r="AP947" s="28" t="s">
        <v>113</v>
      </c>
      <c r="AQ947" s="37">
        <v>1</v>
      </c>
      <c r="AR947" s="38">
        <v>8689479</v>
      </c>
      <c r="AS947" s="38">
        <v>340397</v>
      </c>
      <c r="AT947" s="38">
        <v>1157349</v>
      </c>
      <c r="AU947" s="38" t="s">
        <v>107</v>
      </c>
      <c r="AV947" s="38" t="s">
        <v>107</v>
      </c>
      <c r="AW947" s="38">
        <v>9531108</v>
      </c>
      <c r="AX947" s="38" t="s">
        <v>107</v>
      </c>
      <c r="AY947" s="38" t="s">
        <v>107</v>
      </c>
      <c r="AZ947" s="38">
        <v>340397</v>
      </c>
      <c r="BA947" s="38" t="s">
        <v>107</v>
      </c>
      <c r="BB947" s="38" t="s">
        <v>107</v>
      </c>
      <c r="BC947" s="38" t="s">
        <v>107</v>
      </c>
      <c r="BD947" s="38" t="s">
        <v>107</v>
      </c>
      <c r="BE947" s="38" t="s">
        <v>107</v>
      </c>
      <c r="BF947" s="38" t="s">
        <v>107</v>
      </c>
      <c r="BG947" s="38" t="s">
        <v>107</v>
      </c>
      <c r="BH947" s="38">
        <v>2587015</v>
      </c>
      <c r="BI947" s="38">
        <v>2178539</v>
      </c>
      <c r="BJ947" s="38">
        <v>2178539</v>
      </c>
      <c r="BK947" s="38" t="s">
        <v>107</v>
      </c>
      <c r="BL947" s="38" t="s">
        <v>107</v>
      </c>
      <c r="BM947" s="38">
        <v>408476</v>
      </c>
      <c r="BN947" s="38">
        <v>1633904</v>
      </c>
      <c r="BO947" s="38">
        <v>1633904</v>
      </c>
      <c r="BP947" s="38">
        <v>3812444</v>
      </c>
      <c r="BQ947" s="38">
        <v>136159</v>
      </c>
      <c r="BR947" s="38">
        <v>3540126</v>
      </c>
      <c r="BS947" s="38">
        <v>816952</v>
      </c>
      <c r="BT947" s="38" t="s">
        <v>107</v>
      </c>
      <c r="BU947" s="38" t="s">
        <v>107</v>
      </c>
      <c r="BV947" s="38" t="s">
        <v>107</v>
      </c>
      <c r="BW947" s="38">
        <v>2995491</v>
      </c>
      <c r="BX947" s="38">
        <v>272318</v>
      </c>
      <c r="BY947" s="38">
        <v>2723174</v>
      </c>
      <c r="BZ947" s="38">
        <v>8850315</v>
      </c>
      <c r="CA947" s="38" t="s">
        <v>107</v>
      </c>
      <c r="CB947" s="38">
        <v>1089270</v>
      </c>
      <c r="CC947" s="330">
        <v>0</v>
      </c>
      <c r="CD947" s="38">
        <v>0</v>
      </c>
      <c r="CE947" s="38">
        <v>6807934</v>
      </c>
      <c r="CF947" s="38">
        <v>9531108</v>
      </c>
      <c r="CG947" s="38">
        <v>13615869</v>
      </c>
      <c r="CH947" s="41" t="s">
        <v>113</v>
      </c>
      <c r="CI947" s="41" t="s">
        <v>113</v>
      </c>
      <c r="CJ947" s="41" t="s">
        <v>113</v>
      </c>
      <c r="CK947" s="41" t="s">
        <v>113</v>
      </c>
      <c r="CL947" s="41" t="s">
        <v>113</v>
      </c>
      <c r="CM947" s="41" t="s">
        <v>113</v>
      </c>
      <c r="CN947" s="41" t="s">
        <v>114</v>
      </c>
      <c r="CO947" s="42" t="s">
        <v>107</v>
      </c>
      <c r="CP947" s="28" t="s">
        <v>107</v>
      </c>
      <c r="CQ947" s="28" t="s">
        <v>107</v>
      </c>
      <c r="CR947" s="28" t="s">
        <v>107</v>
      </c>
      <c r="CS947" s="28" t="s">
        <v>107</v>
      </c>
      <c r="CT947" s="28" t="s">
        <v>107</v>
      </c>
      <c r="CU947" s="28" t="s">
        <v>107</v>
      </c>
      <c r="CV947" s="28" t="s">
        <v>107</v>
      </c>
      <c r="CW947" s="28" t="s">
        <v>107</v>
      </c>
      <c r="CX947" s="28" t="s">
        <v>107</v>
      </c>
      <c r="CY947" s="28" t="s">
        <v>107</v>
      </c>
      <c r="CZ947" s="28" t="s">
        <v>107</v>
      </c>
      <c r="DA947" s="28" t="s">
        <v>107</v>
      </c>
      <c r="DB947" s="28" t="s">
        <v>107</v>
      </c>
      <c r="DC947" s="28" t="s">
        <v>107</v>
      </c>
      <c r="DD947" s="332">
        <v>10702073</v>
      </c>
      <c r="DE947" s="43">
        <v>1</v>
      </c>
      <c r="DF947" s="390">
        <v>1</v>
      </c>
      <c r="DG947" s="310"/>
      <c r="DI947" s="279" t="str" cm="1">
        <f t="array" ref="DI947">+IF(AND(C947&lt;&gt;"Vehículos Eléctricos",C947&lt;&gt;"Vehículos Híbridos",AD947="PERCENTIL 50"),
     IF(VLOOKUP(_xlfn.TEXTJOIN("_",FALSE,C947:E947),BD_Perc!$A:$P,_xlfn.IFS(BD!AE947="Intervalo de precio 1",12,BD!AE947="Intervalo de precio 2",13),FALSE)&lt;=1,
     VLOOKUP(_xlfn.TEXTJOIN("_",FALSE,C947:E947),BD_Perc!$A:$P,16,FALSE),"Ok P50"),
     "Ok P30/70 ó Híbrido/Eléctrico")</f>
        <v>Ok P30/70 ó Híbrido/Eléctrico</v>
      </c>
      <c r="DJ947" s="279" t="str">
        <f t="shared" si="85"/>
        <v>Vehículos Convencionales_Camperos/Camionetas_4x2</v>
      </c>
      <c r="DK947" s="331">
        <f t="shared" si="89"/>
        <v>124930000</v>
      </c>
      <c r="DL947" s="326"/>
    </row>
    <row r="948" spans="1:116" ht="51">
      <c r="A948" s="28">
        <v>943</v>
      </c>
      <c r="B948" s="29" t="s">
        <v>254</v>
      </c>
      <c r="C948" s="29" t="s">
        <v>0</v>
      </c>
      <c r="D948" s="29" t="s">
        <v>337</v>
      </c>
      <c r="E948" s="42" t="s">
        <v>338</v>
      </c>
      <c r="F948" s="42" t="s">
        <v>107</v>
      </c>
      <c r="G948" s="42" t="s">
        <v>1963</v>
      </c>
      <c r="H948" s="42" t="s">
        <v>1951</v>
      </c>
      <c r="I948" s="28">
        <v>6806060</v>
      </c>
      <c r="J948" s="28" t="s">
        <v>1964</v>
      </c>
      <c r="K948" s="31" t="s">
        <v>369</v>
      </c>
      <c r="L948" s="32">
        <v>165</v>
      </c>
      <c r="M948" s="33">
        <v>5</v>
      </c>
      <c r="N948" s="34">
        <v>180000000</v>
      </c>
      <c r="O948" s="34">
        <f>+IFERROR(VLOOKUP(I948,Precio_Fasecolda!A:C,3,FALSE),IFERROR(VLOOKUP(I948,Precio_Fasecolda!B:C,2,FALSE),N948))</f>
        <v>180000000</v>
      </c>
      <c r="P948" s="34">
        <f t="shared" si="86"/>
        <v>0</v>
      </c>
      <c r="Q948" s="28" t="s">
        <v>338</v>
      </c>
      <c r="R948" s="28" t="s">
        <v>130</v>
      </c>
      <c r="S948" s="28" t="s">
        <v>112</v>
      </c>
      <c r="T948" s="28" t="s">
        <v>107</v>
      </c>
      <c r="U948" s="28" t="s">
        <v>107</v>
      </c>
      <c r="V948" s="42" t="s">
        <v>107</v>
      </c>
      <c r="W948" s="28" t="s">
        <v>107</v>
      </c>
      <c r="X948" s="28" t="s">
        <v>107</v>
      </c>
      <c r="Y948" s="28" t="str">
        <f t="shared" si="87"/>
        <v>N.A.</v>
      </c>
      <c r="Z948" s="292">
        <f t="shared" si="84"/>
        <v>172980000</v>
      </c>
      <c r="AA948" s="28" cm="1">
        <f t="array" aca="1" ref="AA948" ca="1">_xlfn.IFS(DK948&lt;$DK$4,1,AND(DK948&gt;=$DK$4,DK948&lt;=$AA$4),2,DK948&gt;$AA$4,3)</f>
        <v>2</v>
      </c>
      <c r="AB948" s="28">
        <v>0</v>
      </c>
      <c r="AC948" s="28" cm="1">
        <f t="array" aca="1" ref="AC948" ca="1">IF(AB948="PERCENTIL 30","",_xlfn.IFS(DK948&lt;$AC$4,1,DK948&gt;$AC$4,2))</f>
        <v>2</v>
      </c>
      <c r="AD948" s="28" t="str">
        <f>+IFERROR(VLOOKUP(_xlfn.TEXTJOIN("_", FALSE, C948:E948), BD_Perc!$A:$O, 15, FALSE),"Segmentación no encontrada o vehículo inactivo")</f>
        <v>PERCENTIL 30-70</v>
      </c>
      <c r="AE948" s="28" t="str" cm="1">
        <f t="array" ref="AE948">_xlfn.IFS(
    AD948 = "PERCENTIL 50",
    _xlfn.IFS(
        BD!DK948 &lt; VLOOKUP(_xlfn.TEXTJOIN("_", FALSE, C948:E948), BD_Perc!$A:$O, 11, FALSE), "Intervalo de precio 1",
        BD!DK948 &gt;= VLOOKUP(_xlfn.TEXTJOIN("_", FALSE, C948:E948), BD_Perc!$A:$O, 11, FALSE), "Intervalo de precio 2"
    ),
    AD948 = "PERCENTIL 30-70",
    _xlfn.IFS(
        BD!DK948 &lt; VLOOKUP(_xlfn.TEXTJOIN("_", FALSE, C948:E948), BD_Perc!$A:$O, 6, FALSE), "Intervalo de precio 1",
        BD!DK948 &lt; VLOOKUP(_xlfn.TEXTJOIN("_", FALSE, C948:E948), BD_Perc!$A:$O, 7, FALSE), "Intervalo de precio 2",
        BD!DK948 &gt;= VLOOKUP(_xlfn.TEXTJOIN("_", FALSE, C948:E948), BD_Perc!$A:$O, 7, FALSE), "Intervalo de precio 3"
    ),
    AD948="Segmentación no encontrada o vehículo inactivo","Segmentación no encontrada o vehículo inactivo"
)</f>
        <v>Intervalo de precio 3</v>
      </c>
      <c r="AF948" s="57" t="s">
        <v>2414</v>
      </c>
      <c r="AG948" s="35" t="b">
        <f t="shared" si="88"/>
        <v>1</v>
      </c>
      <c r="AH948" s="206">
        <v>3.9E-2</v>
      </c>
      <c r="AI948" s="206">
        <v>3.9E-2</v>
      </c>
      <c r="AJ948" s="206">
        <v>3.9E-2</v>
      </c>
      <c r="AK948" s="206">
        <v>4.1000000000000002E-2</v>
      </c>
      <c r="AL948" s="206">
        <v>4.1000000000000002E-2</v>
      </c>
      <c r="AM948" s="206">
        <v>4.1000000000000002E-2</v>
      </c>
      <c r="AN948" s="28" t="s">
        <v>113</v>
      </c>
      <c r="AO948" s="28" t="s">
        <v>113</v>
      </c>
      <c r="AP948" s="28" t="s">
        <v>113</v>
      </c>
      <c r="AQ948" s="37">
        <v>1</v>
      </c>
      <c r="AR948" s="38">
        <v>8689479</v>
      </c>
      <c r="AS948" s="38">
        <v>340397</v>
      </c>
      <c r="AT948" s="38">
        <v>1157349</v>
      </c>
      <c r="AU948" s="38" t="s">
        <v>107</v>
      </c>
      <c r="AV948" s="38" t="s">
        <v>107</v>
      </c>
      <c r="AW948" s="38">
        <v>9531108</v>
      </c>
      <c r="AX948" s="38" t="s">
        <v>107</v>
      </c>
      <c r="AY948" s="38" t="s">
        <v>107</v>
      </c>
      <c r="AZ948" s="38">
        <v>340397</v>
      </c>
      <c r="BA948" s="38" t="s">
        <v>107</v>
      </c>
      <c r="BB948" s="38" t="s">
        <v>107</v>
      </c>
      <c r="BC948" s="38" t="s">
        <v>107</v>
      </c>
      <c r="BD948" s="38" t="s">
        <v>107</v>
      </c>
      <c r="BE948" s="38" t="s">
        <v>107</v>
      </c>
      <c r="BF948" s="38" t="s">
        <v>107</v>
      </c>
      <c r="BG948" s="38" t="s">
        <v>107</v>
      </c>
      <c r="BH948" s="38">
        <v>2587015</v>
      </c>
      <c r="BI948" s="38">
        <v>2178539</v>
      </c>
      <c r="BJ948" s="38">
        <v>2178539</v>
      </c>
      <c r="BK948" s="38" t="s">
        <v>107</v>
      </c>
      <c r="BL948" s="38" t="s">
        <v>107</v>
      </c>
      <c r="BM948" s="38">
        <v>408476</v>
      </c>
      <c r="BN948" s="38">
        <v>1633904</v>
      </c>
      <c r="BO948" s="38">
        <v>1633904</v>
      </c>
      <c r="BP948" s="38">
        <v>3812444</v>
      </c>
      <c r="BQ948" s="38">
        <v>136159</v>
      </c>
      <c r="BR948" s="38">
        <v>3540126</v>
      </c>
      <c r="BS948" s="38">
        <v>816952</v>
      </c>
      <c r="BT948" s="38" t="s">
        <v>107</v>
      </c>
      <c r="BU948" s="38" t="s">
        <v>107</v>
      </c>
      <c r="BV948" s="38" t="s">
        <v>107</v>
      </c>
      <c r="BW948" s="38">
        <v>2995491</v>
      </c>
      <c r="BX948" s="38">
        <v>272318</v>
      </c>
      <c r="BY948" s="38">
        <v>2723174</v>
      </c>
      <c r="BZ948" s="38">
        <v>8850315</v>
      </c>
      <c r="CA948" s="38" t="s">
        <v>107</v>
      </c>
      <c r="CB948" s="38">
        <v>1089270</v>
      </c>
      <c r="CC948" s="330">
        <v>0</v>
      </c>
      <c r="CD948" s="38">
        <v>0</v>
      </c>
      <c r="CE948" s="38">
        <v>6807934</v>
      </c>
      <c r="CF948" s="38">
        <v>9531108</v>
      </c>
      <c r="CG948" s="38">
        <v>13615869</v>
      </c>
      <c r="CH948" s="41" t="s">
        <v>113</v>
      </c>
      <c r="CI948" s="41" t="s">
        <v>113</v>
      </c>
      <c r="CJ948" s="41" t="s">
        <v>113</v>
      </c>
      <c r="CK948" s="41" t="s">
        <v>113</v>
      </c>
      <c r="CL948" s="41" t="s">
        <v>113</v>
      </c>
      <c r="CM948" s="41" t="s">
        <v>113</v>
      </c>
      <c r="CN948" s="41" t="s">
        <v>114</v>
      </c>
      <c r="CO948" s="42" t="s">
        <v>107</v>
      </c>
      <c r="CP948" s="28" t="s">
        <v>107</v>
      </c>
      <c r="CQ948" s="28" t="s">
        <v>107</v>
      </c>
      <c r="CR948" s="28" t="s">
        <v>107</v>
      </c>
      <c r="CS948" s="28" t="s">
        <v>107</v>
      </c>
      <c r="CT948" s="28" t="s">
        <v>107</v>
      </c>
      <c r="CU948" s="28" t="s">
        <v>107</v>
      </c>
      <c r="CV948" s="28" t="s">
        <v>107</v>
      </c>
      <c r="CW948" s="28" t="s">
        <v>107</v>
      </c>
      <c r="CX948" s="28" t="s">
        <v>107</v>
      </c>
      <c r="CY948" s="28" t="s">
        <v>107</v>
      </c>
      <c r="CZ948" s="28" t="s">
        <v>107</v>
      </c>
      <c r="DA948" s="28" t="s">
        <v>107</v>
      </c>
      <c r="DB948" s="28" t="s">
        <v>107</v>
      </c>
      <c r="DC948" s="28" t="s">
        <v>107</v>
      </c>
      <c r="DD948" s="332">
        <v>10702073</v>
      </c>
      <c r="DE948" s="43">
        <v>1</v>
      </c>
      <c r="DF948" s="390">
        <v>1</v>
      </c>
      <c r="DG948" s="310">
        <v>45698</v>
      </c>
      <c r="DH948" s="8" t="s">
        <v>2497</v>
      </c>
      <c r="DI948" s="279" t="str" cm="1">
        <f t="array" ref="DI948">+IF(AND(C948&lt;&gt;"Vehículos Eléctricos",C948&lt;&gt;"Vehículos Híbridos",AD948="PERCENTIL 50"),
     IF(VLOOKUP(_xlfn.TEXTJOIN("_",FALSE,C948:E948),BD_Perc!$A:$P,_xlfn.IFS(BD!AE948="Intervalo de precio 1",12,BD!AE948="Intervalo de precio 2",13),FALSE)&lt;=1,
     VLOOKUP(_xlfn.TEXTJOIN("_",FALSE,C948:E948),BD_Perc!$A:$P,16,FALSE),"Ok P50"),
     "Ok P30/70 ó Híbrido/Eléctrico")</f>
        <v>Ok P30/70 ó Híbrido/Eléctrico</v>
      </c>
      <c r="DJ948" s="279" t="str">
        <f t="shared" si="85"/>
        <v>Vehículos Convencionales_Camperos/Camionetas_4x2</v>
      </c>
      <c r="DK948" s="331">
        <f t="shared" si="89"/>
        <v>172980000</v>
      </c>
      <c r="DL948" s="326"/>
    </row>
    <row r="949" spans="1:116" ht="38.25">
      <c r="A949" s="28">
        <v>944</v>
      </c>
      <c r="B949" s="29" t="s">
        <v>254</v>
      </c>
      <c r="C949" s="29" t="s">
        <v>0</v>
      </c>
      <c r="D949" s="29" t="s">
        <v>337</v>
      </c>
      <c r="E949" s="42" t="s">
        <v>338</v>
      </c>
      <c r="F949" s="42" t="s">
        <v>107</v>
      </c>
      <c r="G949" s="42" t="s">
        <v>1965</v>
      </c>
      <c r="H949" s="42" t="s">
        <v>1951</v>
      </c>
      <c r="I949" s="28">
        <v>6806064</v>
      </c>
      <c r="J949" s="28" t="s">
        <v>1966</v>
      </c>
      <c r="K949" s="31" t="s">
        <v>369</v>
      </c>
      <c r="L949" s="32">
        <v>165</v>
      </c>
      <c r="M949" s="33">
        <v>5</v>
      </c>
      <c r="N949" s="34">
        <v>176000000</v>
      </c>
      <c r="O949" s="34">
        <f>+IFERROR(VLOOKUP(I949,Precio_Fasecolda!A:C,3,FALSE),IFERROR(VLOOKUP(I949,Precio_Fasecolda!B:C,2,FALSE),N949))</f>
        <v>176000000</v>
      </c>
      <c r="P949" s="34">
        <f t="shared" si="86"/>
        <v>0</v>
      </c>
      <c r="Q949" s="28" t="s">
        <v>338</v>
      </c>
      <c r="R949" s="28" t="s">
        <v>130</v>
      </c>
      <c r="S949" s="28" t="s">
        <v>112</v>
      </c>
      <c r="T949" s="28" t="s">
        <v>107</v>
      </c>
      <c r="U949" s="28" t="s">
        <v>107</v>
      </c>
      <c r="V949" s="42" t="s">
        <v>107</v>
      </c>
      <c r="W949" s="28" t="s">
        <v>107</v>
      </c>
      <c r="X949" s="28" t="s">
        <v>107</v>
      </c>
      <c r="Y949" s="28" t="str">
        <f t="shared" si="87"/>
        <v>N.A.</v>
      </c>
      <c r="Z949" s="292">
        <f t="shared" si="84"/>
        <v>169136000</v>
      </c>
      <c r="AA949" s="28" cm="1">
        <f t="array" aca="1" ref="AA949" ca="1">_xlfn.IFS(DK949&lt;$DK$4,1,AND(DK949&gt;=$DK$4,DK949&lt;=$AA$4),2,DK949&gt;$AA$4,3)</f>
        <v>2</v>
      </c>
      <c r="AB949" s="28">
        <v>0</v>
      </c>
      <c r="AC949" s="28" cm="1">
        <f t="array" aca="1" ref="AC949" ca="1">IF(AB949="PERCENTIL 30","",_xlfn.IFS(DK949&lt;$AC$4,1,DK949&gt;$AC$4,2))</f>
        <v>2</v>
      </c>
      <c r="AD949" s="28" t="str">
        <f>+IFERROR(VLOOKUP(_xlfn.TEXTJOIN("_", FALSE, C949:E949), BD_Perc!$A:$O, 15, FALSE),"Segmentación no encontrada o vehículo inactivo")</f>
        <v>PERCENTIL 30-70</v>
      </c>
      <c r="AE949" s="28" t="str" cm="1">
        <f t="array" ref="AE949">_xlfn.IFS(
    AD949 = "PERCENTIL 50",
    _xlfn.IFS(
        BD!DK949 &lt; VLOOKUP(_xlfn.TEXTJOIN("_", FALSE, C949:E949), BD_Perc!$A:$O, 11, FALSE), "Intervalo de precio 1",
        BD!DK949 &gt;= VLOOKUP(_xlfn.TEXTJOIN("_", FALSE, C949:E949), BD_Perc!$A:$O, 11, FALSE), "Intervalo de precio 2"
    ),
    AD949 = "PERCENTIL 30-70",
    _xlfn.IFS(
        BD!DK949 &lt; VLOOKUP(_xlfn.TEXTJOIN("_", FALSE, C949:E949), BD_Perc!$A:$O, 6, FALSE), "Intervalo de precio 1",
        BD!DK949 &lt; VLOOKUP(_xlfn.TEXTJOIN("_", FALSE, C949:E949), BD_Perc!$A:$O, 7, FALSE), "Intervalo de precio 2",
        BD!DK949 &gt;= VLOOKUP(_xlfn.TEXTJOIN("_", FALSE, C949:E949), BD_Perc!$A:$O, 7, FALSE), "Intervalo de precio 3"
    ),
    AD949="Segmentación no encontrada o vehículo inactivo","Segmentación no encontrada o vehículo inactivo"
)</f>
        <v>Intervalo de precio 3</v>
      </c>
      <c r="AF949" s="57" t="s">
        <v>2414</v>
      </c>
      <c r="AG949" s="35" t="b">
        <f t="shared" si="88"/>
        <v>1</v>
      </c>
      <c r="AH949" s="206">
        <v>3.9E-2</v>
      </c>
      <c r="AI949" s="206">
        <v>3.9E-2</v>
      </c>
      <c r="AJ949" s="206">
        <v>3.9E-2</v>
      </c>
      <c r="AK949" s="206">
        <v>4.1000000000000002E-2</v>
      </c>
      <c r="AL949" s="206">
        <v>4.1000000000000002E-2</v>
      </c>
      <c r="AM949" s="206">
        <v>4.1000000000000002E-2</v>
      </c>
      <c r="AN949" s="28" t="s">
        <v>113</v>
      </c>
      <c r="AO949" s="28" t="s">
        <v>113</v>
      </c>
      <c r="AP949" s="28" t="s">
        <v>113</v>
      </c>
      <c r="AQ949" s="37">
        <v>1</v>
      </c>
      <c r="AR949" s="38">
        <v>8689479</v>
      </c>
      <c r="AS949" s="38">
        <v>340397</v>
      </c>
      <c r="AT949" s="38">
        <v>1157349</v>
      </c>
      <c r="AU949" s="38" t="s">
        <v>107</v>
      </c>
      <c r="AV949" s="38" t="s">
        <v>107</v>
      </c>
      <c r="AW949" s="38">
        <v>9531108</v>
      </c>
      <c r="AX949" s="38" t="s">
        <v>107</v>
      </c>
      <c r="AY949" s="38" t="s">
        <v>107</v>
      </c>
      <c r="AZ949" s="38">
        <v>340397</v>
      </c>
      <c r="BA949" s="38" t="s">
        <v>107</v>
      </c>
      <c r="BB949" s="38" t="s">
        <v>107</v>
      </c>
      <c r="BC949" s="38" t="s">
        <v>107</v>
      </c>
      <c r="BD949" s="38" t="s">
        <v>107</v>
      </c>
      <c r="BE949" s="38" t="s">
        <v>107</v>
      </c>
      <c r="BF949" s="38" t="s">
        <v>107</v>
      </c>
      <c r="BG949" s="38" t="s">
        <v>107</v>
      </c>
      <c r="BH949" s="38">
        <v>2587015</v>
      </c>
      <c r="BI949" s="38">
        <v>2178539</v>
      </c>
      <c r="BJ949" s="38">
        <v>2178539</v>
      </c>
      <c r="BK949" s="38" t="s">
        <v>107</v>
      </c>
      <c r="BL949" s="38" t="s">
        <v>107</v>
      </c>
      <c r="BM949" s="38">
        <v>408476</v>
      </c>
      <c r="BN949" s="38">
        <v>1633904</v>
      </c>
      <c r="BO949" s="38">
        <v>1633904</v>
      </c>
      <c r="BP949" s="38">
        <v>3812444</v>
      </c>
      <c r="BQ949" s="38">
        <v>136159</v>
      </c>
      <c r="BR949" s="38">
        <v>3540126</v>
      </c>
      <c r="BS949" s="38">
        <v>816952</v>
      </c>
      <c r="BT949" s="38" t="s">
        <v>107</v>
      </c>
      <c r="BU949" s="38" t="s">
        <v>107</v>
      </c>
      <c r="BV949" s="38" t="s">
        <v>107</v>
      </c>
      <c r="BW949" s="38">
        <v>2995491</v>
      </c>
      <c r="BX949" s="38">
        <v>272318</v>
      </c>
      <c r="BY949" s="38">
        <v>2723174</v>
      </c>
      <c r="BZ949" s="38">
        <v>8850315</v>
      </c>
      <c r="CA949" s="38" t="s">
        <v>107</v>
      </c>
      <c r="CB949" s="38">
        <v>1089270</v>
      </c>
      <c r="CC949" s="330">
        <v>0</v>
      </c>
      <c r="CD949" s="38">
        <v>0</v>
      </c>
      <c r="CE949" s="38">
        <v>6807934</v>
      </c>
      <c r="CF949" s="38">
        <v>9531108</v>
      </c>
      <c r="CG949" s="38">
        <v>13615869</v>
      </c>
      <c r="CH949" s="41" t="s">
        <v>113</v>
      </c>
      <c r="CI949" s="41" t="s">
        <v>113</v>
      </c>
      <c r="CJ949" s="41" t="s">
        <v>113</v>
      </c>
      <c r="CK949" s="41" t="s">
        <v>113</v>
      </c>
      <c r="CL949" s="41" t="s">
        <v>113</v>
      </c>
      <c r="CM949" s="41" t="s">
        <v>113</v>
      </c>
      <c r="CN949" s="41" t="s">
        <v>114</v>
      </c>
      <c r="CO949" s="42" t="s">
        <v>107</v>
      </c>
      <c r="CP949" s="28" t="s">
        <v>107</v>
      </c>
      <c r="CQ949" s="28" t="s">
        <v>107</v>
      </c>
      <c r="CR949" s="28" t="s">
        <v>107</v>
      </c>
      <c r="CS949" s="28" t="s">
        <v>107</v>
      </c>
      <c r="CT949" s="28" t="s">
        <v>107</v>
      </c>
      <c r="CU949" s="28" t="s">
        <v>107</v>
      </c>
      <c r="CV949" s="28" t="s">
        <v>107</v>
      </c>
      <c r="CW949" s="28" t="s">
        <v>107</v>
      </c>
      <c r="CX949" s="28" t="s">
        <v>107</v>
      </c>
      <c r="CY949" s="28" t="s">
        <v>107</v>
      </c>
      <c r="CZ949" s="28" t="s">
        <v>107</v>
      </c>
      <c r="DA949" s="28" t="s">
        <v>107</v>
      </c>
      <c r="DB949" s="28" t="s">
        <v>107</v>
      </c>
      <c r="DC949" s="28" t="s">
        <v>107</v>
      </c>
      <c r="DD949" s="332">
        <v>10702073</v>
      </c>
      <c r="DE949" s="43">
        <v>1</v>
      </c>
      <c r="DF949" s="390">
        <v>1</v>
      </c>
      <c r="DG949" s="310">
        <v>45698</v>
      </c>
      <c r="DH949" s="8" t="s">
        <v>2497</v>
      </c>
      <c r="DI949" s="279" t="str" cm="1">
        <f t="array" ref="DI949">+IF(AND(C949&lt;&gt;"Vehículos Eléctricos",C949&lt;&gt;"Vehículos Híbridos",AD949="PERCENTIL 50"),
     IF(VLOOKUP(_xlfn.TEXTJOIN("_",FALSE,C949:E949),BD_Perc!$A:$P,_xlfn.IFS(BD!AE949="Intervalo de precio 1",12,BD!AE949="Intervalo de precio 2",13),FALSE)&lt;=1,
     VLOOKUP(_xlfn.TEXTJOIN("_",FALSE,C949:E949),BD_Perc!$A:$P,16,FALSE),"Ok P50"),
     "Ok P30/70 ó Híbrido/Eléctrico")</f>
        <v>Ok P30/70 ó Híbrido/Eléctrico</v>
      </c>
      <c r="DJ949" s="279" t="str">
        <f t="shared" si="85"/>
        <v>Vehículos Convencionales_Camperos/Camionetas_4x2</v>
      </c>
      <c r="DK949" s="331">
        <f t="shared" si="89"/>
        <v>169136000</v>
      </c>
      <c r="DL949" s="326"/>
    </row>
    <row r="950" spans="1:116" ht="25.5">
      <c r="A950" s="28">
        <v>945</v>
      </c>
      <c r="B950" s="114" t="s">
        <v>254</v>
      </c>
      <c r="C950" s="29" t="s">
        <v>0</v>
      </c>
      <c r="D950" s="29" t="s">
        <v>337</v>
      </c>
      <c r="E950" s="42" t="s">
        <v>338</v>
      </c>
      <c r="F950" s="42" t="s">
        <v>107</v>
      </c>
      <c r="G950" s="30" t="s">
        <v>1967</v>
      </c>
      <c r="H950" s="42" t="s">
        <v>530</v>
      </c>
      <c r="I950" s="28">
        <v>4206078</v>
      </c>
      <c r="J950" s="28" t="s">
        <v>1968</v>
      </c>
      <c r="K950" s="31" t="s">
        <v>369</v>
      </c>
      <c r="L950" s="32">
        <v>173</v>
      </c>
      <c r="M950" s="33">
        <v>5</v>
      </c>
      <c r="N950" s="34">
        <v>124000000</v>
      </c>
      <c r="O950" s="34">
        <f>+IFERROR(VLOOKUP(I950,Precio_Fasecolda!A:C,3,FALSE),IFERROR(VLOOKUP(I950,Precio_Fasecolda!B:C,2,FALSE),N950))</f>
        <v>124000000</v>
      </c>
      <c r="P950" s="34">
        <f t="shared" si="86"/>
        <v>0</v>
      </c>
      <c r="Q950" s="33" t="s">
        <v>338</v>
      </c>
      <c r="R950" s="28" t="s">
        <v>130</v>
      </c>
      <c r="S950" s="28" t="s">
        <v>112</v>
      </c>
      <c r="T950" s="28" t="s">
        <v>107</v>
      </c>
      <c r="U950" s="28" t="s">
        <v>107</v>
      </c>
      <c r="V950" s="42" t="s">
        <v>107</v>
      </c>
      <c r="W950" s="28" t="s">
        <v>107</v>
      </c>
      <c r="X950" s="28" t="s">
        <v>107</v>
      </c>
      <c r="Y950" s="28" t="str">
        <f t="shared" si="87"/>
        <v>N.A.</v>
      </c>
      <c r="Z950" s="292">
        <f t="shared" si="84"/>
        <v>117924000</v>
      </c>
      <c r="AA950" s="28" cm="1">
        <f t="array" aca="1" ref="AA950" ca="1">_xlfn.IFS(DK950&lt;$DK$4,1,AND(DK950&gt;=$DK$4,DK950&lt;=$AA$4),2,DK950&gt;$AA$4,3)</f>
        <v>2</v>
      </c>
      <c r="AB950" s="28">
        <v>0</v>
      </c>
      <c r="AC950" s="28" cm="1">
        <f t="array" aca="1" ref="AC950" ca="1">IF(AB950="PERCENTIL 30","",_xlfn.IFS(DK950&lt;$AC$4,1,DK950&gt;$AC$4,2))</f>
        <v>1</v>
      </c>
      <c r="AD950" s="28" t="str">
        <f>+IFERROR(VLOOKUP(_xlfn.TEXTJOIN("_", FALSE, C950:E950), BD_Perc!$A:$O, 15, FALSE),"Segmentación no encontrada o vehículo inactivo")</f>
        <v>PERCENTIL 30-70</v>
      </c>
      <c r="AE950" s="28" t="str" cm="1">
        <f t="array" ref="AE950">_xlfn.IFS(
    AD950 = "PERCENTIL 50",
    _xlfn.IFS(
        BD!DK950 &lt; VLOOKUP(_xlfn.TEXTJOIN("_", FALSE, C950:E950), BD_Perc!$A:$O, 11, FALSE), "Intervalo de precio 1",
        BD!DK950 &gt;= VLOOKUP(_xlfn.TEXTJOIN("_", FALSE, C950:E950), BD_Perc!$A:$O, 11, FALSE), "Intervalo de precio 2"
    ),
    AD950 = "PERCENTIL 30-70",
    _xlfn.IFS(
        BD!DK950 &lt; VLOOKUP(_xlfn.TEXTJOIN("_", FALSE, C950:E950), BD_Perc!$A:$O, 6, FALSE), "Intervalo de precio 1",
        BD!DK950 &lt; VLOOKUP(_xlfn.TEXTJOIN("_", FALSE, C950:E950), BD_Perc!$A:$O, 7, FALSE), "Intervalo de precio 2",
        BD!DK950 &gt;= VLOOKUP(_xlfn.TEXTJOIN("_", FALSE, C950:E950), BD_Perc!$A:$O, 7, FALSE), "Intervalo de precio 3"
    ),
    AD950="Segmentación no encontrada o vehículo inactivo","Segmentación no encontrada o vehículo inactivo"
)</f>
        <v>Intervalo de precio 2</v>
      </c>
      <c r="AF950" s="57" t="s">
        <v>2413</v>
      </c>
      <c r="AG950" s="35" t="b">
        <f t="shared" si="88"/>
        <v>1</v>
      </c>
      <c r="AH950" s="206">
        <v>4.9000000000000002E-2</v>
      </c>
      <c r="AI950" s="206">
        <v>4.9000000000000002E-2</v>
      </c>
      <c r="AJ950" s="206">
        <v>4.9000000000000002E-2</v>
      </c>
      <c r="AK950" s="206">
        <v>4.9000000000000002E-2</v>
      </c>
      <c r="AL950" s="206">
        <v>5.5E-2</v>
      </c>
      <c r="AM950" s="206">
        <v>5.5E-2</v>
      </c>
      <c r="AN950" s="28" t="s">
        <v>113</v>
      </c>
      <c r="AO950" s="28" t="s">
        <v>113</v>
      </c>
      <c r="AP950" s="28" t="s">
        <v>113</v>
      </c>
      <c r="AQ950" s="37">
        <v>1</v>
      </c>
      <c r="AR950" s="38">
        <v>15287736</v>
      </c>
      <c r="AS950" s="38">
        <v>550358</v>
      </c>
      <c r="AT950" s="38">
        <v>1161868</v>
      </c>
      <c r="AU950" s="38" t="s">
        <v>107</v>
      </c>
      <c r="AV950" s="38" t="s">
        <v>107</v>
      </c>
      <c r="AW950" s="38">
        <v>11007170</v>
      </c>
      <c r="AX950" s="38">
        <v>794963</v>
      </c>
      <c r="AY950" s="38" t="s">
        <v>107</v>
      </c>
      <c r="AZ950" s="38">
        <v>489208</v>
      </c>
      <c r="BA950" s="38" t="s">
        <v>107</v>
      </c>
      <c r="BB950" s="38" t="s">
        <v>107</v>
      </c>
      <c r="BC950" s="38" t="s">
        <v>107</v>
      </c>
      <c r="BD950" s="38" t="s">
        <v>107</v>
      </c>
      <c r="BE950" s="38" t="s">
        <v>107</v>
      </c>
      <c r="BF950" s="38" t="s">
        <v>107</v>
      </c>
      <c r="BG950" s="38">
        <v>3057548</v>
      </c>
      <c r="BH950" s="38">
        <v>3057548</v>
      </c>
      <c r="BI950" s="38">
        <v>3057548</v>
      </c>
      <c r="BJ950" s="38">
        <v>3057548</v>
      </c>
      <c r="BK950" s="38" t="s">
        <v>107</v>
      </c>
      <c r="BL950" s="38" t="s">
        <v>107</v>
      </c>
      <c r="BM950" s="38">
        <v>1100717</v>
      </c>
      <c r="BN950" s="38">
        <v>1834529</v>
      </c>
      <c r="BO950" s="38">
        <v>3913660</v>
      </c>
      <c r="BP950" s="38">
        <v>7705019</v>
      </c>
      <c r="BQ950" s="38">
        <v>281294</v>
      </c>
      <c r="BR950" s="38">
        <v>4280567</v>
      </c>
      <c r="BS950" s="38">
        <v>1039566</v>
      </c>
      <c r="BT950" s="38" t="s">
        <v>107</v>
      </c>
      <c r="BU950" s="38" t="s">
        <v>107</v>
      </c>
      <c r="BV950" s="38" t="s">
        <v>107</v>
      </c>
      <c r="BW950" s="38">
        <v>4280567</v>
      </c>
      <c r="BX950" s="38">
        <v>305755</v>
      </c>
      <c r="BY950" s="38">
        <v>3057548</v>
      </c>
      <c r="BZ950" s="38">
        <v>10395661</v>
      </c>
      <c r="CA950" s="38" t="s">
        <v>107</v>
      </c>
      <c r="CB950" s="38">
        <v>1345321</v>
      </c>
      <c r="CC950" s="330">
        <v>0</v>
      </c>
      <c r="CD950" s="38">
        <v>0</v>
      </c>
      <c r="CE950" s="38">
        <v>6115094</v>
      </c>
      <c r="CF950" s="38">
        <v>8561132</v>
      </c>
      <c r="CG950" s="38">
        <v>12230189</v>
      </c>
      <c r="CH950" s="41" t="s">
        <v>113</v>
      </c>
      <c r="CI950" s="41" t="s">
        <v>113</v>
      </c>
      <c r="CJ950" s="41" t="s">
        <v>113</v>
      </c>
      <c r="CK950" s="41" t="s">
        <v>113</v>
      </c>
      <c r="CL950" s="41" t="s">
        <v>113</v>
      </c>
      <c r="CM950" s="41" t="s">
        <v>113</v>
      </c>
      <c r="CN950" s="41" t="s">
        <v>114</v>
      </c>
      <c r="CO950" s="41" t="s">
        <v>107</v>
      </c>
      <c r="CP950" s="41" t="s">
        <v>107</v>
      </c>
      <c r="CQ950" s="41" t="s">
        <v>107</v>
      </c>
      <c r="CR950" s="41" t="s">
        <v>107</v>
      </c>
      <c r="CS950" s="41" t="s">
        <v>107</v>
      </c>
      <c r="CT950" s="41" t="s">
        <v>107</v>
      </c>
      <c r="CU950" s="41" t="s">
        <v>107</v>
      </c>
      <c r="CV950" s="41" t="s">
        <v>107</v>
      </c>
      <c r="CW950" s="41" t="s">
        <v>107</v>
      </c>
      <c r="CX950" s="41" t="s">
        <v>107</v>
      </c>
      <c r="CY950" s="41" t="s">
        <v>107</v>
      </c>
      <c r="CZ950" s="41" t="s">
        <v>107</v>
      </c>
      <c r="DA950" s="41" t="s">
        <v>107</v>
      </c>
      <c r="DB950" s="41" t="s">
        <v>107</v>
      </c>
      <c r="DC950" s="41" t="s">
        <v>107</v>
      </c>
      <c r="DD950" s="332">
        <v>15899245</v>
      </c>
      <c r="DE950" s="43">
        <v>1</v>
      </c>
      <c r="DF950" s="390">
        <v>1</v>
      </c>
      <c r="DG950" s="310"/>
      <c r="DI950" s="279" t="str" cm="1">
        <f t="array" ref="DI950">+IF(AND(C950&lt;&gt;"Vehículos Eléctricos",C950&lt;&gt;"Vehículos Híbridos",AD950="PERCENTIL 50"),
     IF(VLOOKUP(_xlfn.TEXTJOIN("_",FALSE,C950:E950),BD_Perc!$A:$P,_xlfn.IFS(BD!AE950="Intervalo de precio 1",12,BD!AE950="Intervalo de precio 2",13),FALSE)&lt;=1,
     VLOOKUP(_xlfn.TEXTJOIN("_",FALSE,C950:E950),BD_Perc!$A:$P,16,FALSE),"Ok P50"),
     "Ok P30/70 ó Híbrido/Eléctrico")</f>
        <v>Ok P30/70 ó Híbrido/Eléctrico</v>
      </c>
      <c r="DJ950" s="279" t="str">
        <f t="shared" si="85"/>
        <v>Vehículos Convencionales_Camperos/Camionetas_4x2</v>
      </c>
      <c r="DK950" s="331">
        <f t="shared" si="89"/>
        <v>117924000</v>
      </c>
      <c r="DL950" s="326"/>
    </row>
    <row r="951" spans="1:116" ht="25.5">
      <c r="A951" s="28">
        <v>946</v>
      </c>
      <c r="B951" s="114" t="s">
        <v>254</v>
      </c>
      <c r="C951" s="29" t="s">
        <v>0</v>
      </c>
      <c r="D951" s="29" t="s">
        <v>337</v>
      </c>
      <c r="E951" s="42" t="s">
        <v>338</v>
      </c>
      <c r="F951" s="42" t="s">
        <v>107</v>
      </c>
      <c r="G951" s="30" t="s">
        <v>1969</v>
      </c>
      <c r="H951" s="42" t="s">
        <v>530</v>
      </c>
      <c r="I951" s="28">
        <v>4206074</v>
      </c>
      <c r="J951" s="28" t="s">
        <v>1970</v>
      </c>
      <c r="K951" s="31" t="s">
        <v>369</v>
      </c>
      <c r="L951" s="32">
        <v>173</v>
      </c>
      <c r="M951" s="33">
        <v>5</v>
      </c>
      <c r="N951" s="34">
        <v>142000000</v>
      </c>
      <c r="O951" s="34">
        <f>+IFERROR(VLOOKUP(I951,Precio_Fasecolda!A:C,3,FALSE),IFERROR(VLOOKUP(I951,Precio_Fasecolda!B:C,2,FALSE),N951))</f>
        <v>142000000</v>
      </c>
      <c r="P951" s="34">
        <f t="shared" si="86"/>
        <v>0</v>
      </c>
      <c r="Q951" s="33" t="s">
        <v>338</v>
      </c>
      <c r="R951" s="28" t="s">
        <v>130</v>
      </c>
      <c r="S951" s="28" t="s">
        <v>112</v>
      </c>
      <c r="T951" s="28" t="s">
        <v>107</v>
      </c>
      <c r="U951" s="28" t="s">
        <v>107</v>
      </c>
      <c r="V951" s="42" t="s">
        <v>107</v>
      </c>
      <c r="W951" s="28" t="s">
        <v>107</v>
      </c>
      <c r="X951" s="28" t="s">
        <v>107</v>
      </c>
      <c r="Y951" s="28" t="str">
        <f t="shared" si="87"/>
        <v>N.A.</v>
      </c>
      <c r="Z951" s="292">
        <f t="shared" si="84"/>
        <v>135042000</v>
      </c>
      <c r="AA951" s="28" cm="1">
        <f t="array" aca="1" ref="AA951" ca="1">_xlfn.IFS(DK951&lt;$DK$4,1,AND(DK951&gt;=$DK$4,DK951&lt;=$AA$4),2,DK951&gt;$AA$4,3)</f>
        <v>2</v>
      </c>
      <c r="AB951" s="28">
        <v>0</v>
      </c>
      <c r="AC951" s="28" cm="1">
        <f t="array" aca="1" ref="AC951" ca="1">IF(AB951="PERCENTIL 30","",_xlfn.IFS(DK951&lt;$AC$4,1,DK951&gt;$AC$4,2))</f>
        <v>1</v>
      </c>
      <c r="AD951" s="28" t="str">
        <f>+IFERROR(VLOOKUP(_xlfn.TEXTJOIN("_", FALSE, C951:E951), BD_Perc!$A:$O, 15, FALSE),"Segmentación no encontrada o vehículo inactivo")</f>
        <v>PERCENTIL 30-70</v>
      </c>
      <c r="AE951" s="28" t="str" cm="1">
        <f t="array" ref="AE951">_xlfn.IFS(
    AD951 = "PERCENTIL 50",
    _xlfn.IFS(
        BD!DK951 &lt; VLOOKUP(_xlfn.TEXTJOIN("_", FALSE, C951:E951), BD_Perc!$A:$O, 11, FALSE), "Intervalo de precio 1",
        BD!DK951 &gt;= VLOOKUP(_xlfn.TEXTJOIN("_", FALSE, C951:E951), BD_Perc!$A:$O, 11, FALSE), "Intervalo de precio 2"
    ),
    AD951 = "PERCENTIL 30-70",
    _xlfn.IFS(
        BD!DK951 &lt; VLOOKUP(_xlfn.TEXTJOIN("_", FALSE, C951:E951), BD_Perc!$A:$O, 6, FALSE), "Intervalo de precio 1",
        BD!DK951 &lt; VLOOKUP(_xlfn.TEXTJOIN("_", FALSE, C951:E951), BD_Perc!$A:$O, 7, FALSE), "Intervalo de precio 2",
        BD!DK951 &gt;= VLOOKUP(_xlfn.TEXTJOIN("_", FALSE, C951:E951), BD_Perc!$A:$O, 7, FALSE), "Intervalo de precio 3"
    ),
    AD951="Segmentación no encontrada o vehículo inactivo","Segmentación no encontrada o vehículo inactivo"
)</f>
        <v>Intervalo de precio 3</v>
      </c>
      <c r="AF951" s="57" t="s">
        <v>2414</v>
      </c>
      <c r="AG951" s="35" t="b">
        <f t="shared" si="88"/>
        <v>1</v>
      </c>
      <c r="AH951" s="206">
        <v>4.9000000000000002E-2</v>
      </c>
      <c r="AI951" s="206">
        <v>4.9000000000000002E-2</v>
      </c>
      <c r="AJ951" s="206">
        <v>4.9000000000000002E-2</v>
      </c>
      <c r="AK951" s="206">
        <v>4.9000000000000002E-2</v>
      </c>
      <c r="AL951" s="206">
        <v>5.5E-2</v>
      </c>
      <c r="AM951" s="206">
        <v>5.5E-2</v>
      </c>
      <c r="AN951" s="28" t="s">
        <v>113</v>
      </c>
      <c r="AO951" s="28" t="s">
        <v>113</v>
      </c>
      <c r="AP951" s="28" t="s">
        <v>113</v>
      </c>
      <c r="AQ951" s="37">
        <v>1</v>
      </c>
      <c r="AR951" s="38">
        <v>15287736</v>
      </c>
      <c r="AS951" s="38">
        <v>550358</v>
      </c>
      <c r="AT951" s="38">
        <v>1161868</v>
      </c>
      <c r="AU951" s="38" t="s">
        <v>107</v>
      </c>
      <c r="AV951" s="38" t="s">
        <v>107</v>
      </c>
      <c r="AW951" s="38">
        <v>11007170</v>
      </c>
      <c r="AX951" s="38">
        <v>794963</v>
      </c>
      <c r="AY951" s="38" t="s">
        <v>107</v>
      </c>
      <c r="AZ951" s="38">
        <v>489208</v>
      </c>
      <c r="BA951" s="38" t="s">
        <v>107</v>
      </c>
      <c r="BB951" s="38" t="s">
        <v>107</v>
      </c>
      <c r="BC951" s="38" t="s">
        <v>107</v>
      </c>
      <c r="BD951" s="38" t="s">
        <v>107</v>
      </c>
      <c r="BE951" s="38" t="s">
        <v>107</v>
      </c>
      <c r="BF951" s="38" t="s">
        <v>107</v>
      </c>
      <c r="BG951" s="38">
        <v>3057548</v>
      </c>
      <c r="BH951" s="38">
        <v>3057548</v>
      </c>
      <c r="BI951" s="38">
        <v>3057548</v>
      </c>
      <c r="BJ951" s="38">
        <v>3057548</v>
      </c>
      <c r="BK951" s="38" t="s">
        <v>107</v>
      </c>
      <c r="BL951" s="38" t="s">
        <v>107</v>
      </c>
      <c r="BM951" s="38">
        <v>1100717</v>
      </c>
      <c r="BN951" s="38">
        <v>1834529</v>
      </c>
      <c r="BO951" s="38">
        <v>3913660</v>
      </c>
      <c r="BP951" s="38">
        <v>7705019</v>
      </c>
      <c r="BQ951" s="38">
        <v>281294</v>
      </c>
      <c r="BR951" s="38">
        <v>4280567</v>
      </c>
      <c r="BS951" s="38">
        <v>1039566</v>
      </c>
      <c r="BT951" s="38" t="s">
        <v>107</v>
      </c>
      <c r="BU951" s="38" t="s">
        <v>107</v>
      </c>
      <c r="BV951" s="38" t="s">
        <v>107</v>
      </c>
      <c r="BW951" s="38">
        <v>4280567</v>
      </c>
      <c r="BX951" s="38">
        <v>305755</v>
      </c>
      <c r="BY951" s="38">
        <v>3057548</v>
      </c>
      <c r="BZ951" s="38">
        <v>10395661</v>
      </c>
      <c r="CA951" s="38" t="s">
        <v>107</v>
      </c>
      <c r="CB951" s="38">
        <v>1345321</v>
      </c>
      <c r="CC951" s="330">
        <v>0</v>
      </c>
      <c r="CD951" s="38">
        <v>0</v>
      </c>
      <c r="CE951" s="38">
        <v>6115094</v>
      </c>
      <c r="CF951" s="38">
        <v>8561132</v>
      </c>
      <c r="CG951" s="38">
        <v>12230189</v>
      </c>
      <c r="CH951" s="41" t="s">
        <v>113</v>
      </c>
      <c r="CI951" s="41" t="s">
        <v>113</v>
      </c>
      <c r="CJ951" s="41" t="s">
        <v>113</v>
      </c>
      <c r="CK951" s="41" t="s">
        <v>113</v>
      </c>
      <c r="CL951" s="41" t="s">
        <v>113</v>
      </c>
      <c r="CM951" s="41" t="s">
        <v>113</v>
      </c>
      <c r="CN951" s="41" t="s">
        <v>114</v>
      </c>
      <c r="CO951" s="41" t="s">
        <v>107</v>
      </c>
      <c r="CP951" s="41" t="s">
        <v>107</v>
      </c>
      <c r="CQ951" s="41" t="s">
        <v>107</v>
      </c>
      <c r="CR951" s="41" t="s">
        <v>107</v>
      </c>
      <c r="CS951" s="41" t="s">
        <v>107</v>
      </c>
      <c r="CT951" s="41" t="s">
        <v>107</v>
      </c>
      <c r="CU951" s="41" t="s">
        <v>107</v>
      </c>
      <c r="CV951" s="41" t="s">
        <v>107</v>
      </c>
      <c r="CW951" s="41" t="s">
        <v>107</v>
      </c>
      <c r="CX951" s="41" t="s">
        <v>107</v>
      </c>
      <c r="CY951" s="41" t="s">
        <v>107</v>
      </c>
      <c r="CZ951" s="41" t="s">
        <v>107</v>
      </c>
      <c r="DA951" s="41" t="s">
        <v>107</v>
      </c>
      <c r="DB951" s="41" t="s">
        <v>107</v>
      </c>
      <c r="DC951" s="41" t="s">
        <v>107</v>
      </c>
      <c r="DD951" s="332">
        <v>15899245</v>
      </c>
      <c r="DE951" s="43">
        <v>1</v>
      </c>
      <c r="DF951" s="390">
        <v>1</v>
      </c>
      <c r="DG951" s="310">
        <v>45698</v>
      </c>
      <c r="DH951" s="8" t="s">
        <v>2497</v>
      </c>
      <c r="DI951" s="279" t="str" cm="1">
        <f t="array" ref="DI951">+IF(AND(C951&lt;&gt;"Vehículos Eléctricos",C951&lt;&gt;"Vehículos Híbridos",AD951="PERCENTIL 50"),
     IF(VLOOKUP(_xlfn.TEXTJOIN("_",FALSE,C951:E951),BD_Perc!$A:$P,_xlfn.IFS(BD!AE951="Intervalo de precio 1",12,BD!AE951="Intervalo de precio 2",13),FALSE)&lt;=1,
     VLOOKUP(_xlfn.TEXTJOIN("_",FALSE,C951:E951),BD_Perc!$A:$P,16,FALSE),"Ok P50"),
     "Ok P30/70 ó Híbrido/Eléctrico")</f>
        <v>Ok P30/70 ó Híbrido/Eléctrico</v>
      </c>
      <c r="DJ951" s="279" t="str">
        <f t="shared" si="85"/>
        <v>Vehículos Convencionales_Camperos/Camionetas_4x2</v>
      </c>
      <c r="DK951" s="331">
        <f t="shared" si="89"/>
        <v>135042000</v>
      </c>
      <c r="DL951" s="326"/>
    </row>
    <row r="952" spans="1:116" ht="25.5">
      <c r="A952" s="28">
        <v>947</v>
      </c>
      <c r="B952" s="114" t="s">
        <v>254</v>
      </c>
      <c r="C952" s="29" t="s">
        <v>0</v>
      </c>
      <c r="D952" s="29" t="s">
        <v>337</v>
      </c>
      <c r="E952" s="42" t="s">
        <v>338</v>
      </c>
      <c r="F952" s="42" t="s">
        <v>107</v>
      </c>
      <c r="G952" s="30" t="s">
        <v>1969</v>
      </c>
      <c r="H952" s="42" t="s">
        <v>530</v>
      </c>
      <c r="I952" s="28">
        <v>4206080</v>
      </c>
      <c r="J952" s="28" t="s">
        <v>1971</v>
      </c>
      <c r="K952" s="31" t="s">
        <v>369</v>
      </c>
      <c r="L952" s="32">
        <v>173</v>
      </c>
      <c r="M952" s="33">
        <v>5</v>
      </c>
      <c r="N952" s="34">
        <v>162000000</v>
      </c>
      <c r="O952" s="34">
        <f>+IFERROR(VLOOKUP(I952,Precio_Fasecolda!A:C,3,FALSE),IFERROR(VLOOKUP(I952,Precio_Fasecolda!B:C,2,FALSE),N952))</f>
        <v>162000000</v>
      </c>
      <c r="P952" s="34">
        <f t="shared" si="86"/>
        <v>0</v>
      </c>
      <c r="Q952" s="33" t="s">
        <v>338</v>
      </c>
      <c r="R952" s="28" t="s">
        <v>130</v>
      </c>
      <c r="S952" s="28" t="s">
        <v>112</v>
      </c>
      <c r="T952" s="28" t="s">
        <v>107</v>
      </c>
      <c r="U952" s="28" t="s">
        <v>107</v>
      </c>
      <c r="V952" s="42" t="s">
        <v>107</v>
      </c>
      <c r="W952" s="28" t="s">
        <v>107</v>
      </c>
      <c r="X952" s="28" t="s">
        <v>107</v>
      </c>
      <c r="Y952" s="28" t="str">
        <f t="shared" si="87"/>
        <v>N.A.</v>
      </c>
      <c r="Z952" s="292">
        <f t="shared" si="84"/>
        <v>154062000</v>
      </c>
      <c r="AA952" s="28" cm="1">
        <f t="array" aca="1" ref="AA952" ca="1">_xlfn.IFS(DK952&lt;$DK$4,1,AND(DK952&gt;=$DK$4,DK952&lt;=$AA$4),2,DK952&gt;$AA$4,3)</f>
        <v>2</v>
      </c>
      <c r="AB952" s="28">
        <v>0</v>
      </c>
      <c r="AC952" s="28" cm="1">
        <f t="array" aca="1" ref="AC952" ca="1">IF(AB952="PERCENTIL 30","",_xlfn.IFS(DK952&lt;$AC$4,1,DK952&gt;$AC$4,2))</f>
        <v>1</v>
      </c>
      <c r="AD952" s="28" t="str">
        <f>+IFERROR(VLOOKUP(_xlfn.TEXTJOIN("_", FALSE, C952:E952), BD_Perc!$A:$O, 15, FALSE),"Segmentación no encontrada o vehículo inactivo")</f>
        <v>PERCENTIL 30-70</v>
      </c>
      <c r="AE952" s="28" t="str" cm="1">
        <f t="array" ref="AE952">_xlfn.IFS(
    AD952 = "PERCENTIL 50",
    _xlfn.IFS(
        BD!DK952 &lt; VLOOKUP(_xlfn.TEXTJOIN("_", FALSE, C952:E952), BD_Perc!$A:$O, 11, FALSE), "Intervalo de precio 1",
        BD!DK952 &gt;= VLOOKUP(_xlfn.TEXTJOIN("_", FALSE, C952:E952), BD_Perc!$A:$O, 11, FALSE), "Intervalo de precio 2"
    ),
    AD952 = "PERCENTIL 30-70",
    _xlfn.IFS(
        BD!DK952 &lt; VLOOKUP(_xlfn.TEXTJOIN("_", FALSE, C952:E952), BD_Perc!$A:$O, 6, FALSE), "Intervalo de precio 1",
        BD!DK952 &lt; VLOOKUP(_xlfn.TEXTJOIN("_", FALSE, C952:E952), BD_Perc!$A:$O, 7, FALSE), "Intervalo de precio 2",
        BD!DK952 &gt;= VLOOKUP(_xlfn.TEXTJOIN("_", FALSE, C952:E952), BD_Perc!$A:$O, 7, FALSE), "Intervalo de precio 3"
    ),
    AD952="Segmentación no encontrada o vehículo inactivo","Segmentación no encontrada o vehículo inactivo"
)</f>
        <v>Intervalo de precio 3</v>
      </c>
      <c r="AF952" s="57" t="s">
        <v>2414</v>
      </c>
      <c r="AG952" s="35" t="b">
        <f t="shared" si="88"/>
        <v>1</v>
      </c>
      <c r="AH952" s="206">
        <v>4.9000000000000002E-2</v>
      </c>
      <c r="AI952" s="206">
        <v>4.9000000000000002E-2</v>
      </c>
      <c r="AJ952" s="206">
        <v>4.9000000000000002E-2</v>
      </c>
      <c r="AK952" s="206">
        <v>4.9000000000000002E-2</v>
      </c>
      <c r="AL952" s="206">
        <v>5.5E-2</v>
      </c>
      <c r="AM952" s="206">
        <v>5.5E-2</v>
      </c>
      <c r="AN952" s="28" t="s">
        <v>113</v>
      </c>
      <c r="AO952" s="28" t="s">
        <v>113</v>
      </c>
      <c r="AP952" s="28" t="s">
        <v>113</v>
      </c>
      <c r="AQ952" s="37">
        <v>1</v>
      </c>
      <c r="AR952" s="38">
        <v>15287736</v>
      </c>
      <c r="AS952" s="38">
        <v>550358</v>
      </c>
      <c r="AT952" s="38">
        <v>1161868</v>
      </c>
      <c r="AU952" s="38" t="s">
        <v>107</v>
      </c>
      <c r="AV952" s="38" t="s">
        <v>107</v>
      </c>
      <c r="AW952" s="38">
        <v>11007170</v>
      </c>
      <c r="AX952" s="38">
        <v>794963</v>
      </c>
      <c r="AY952" s="38" t="s">
        <v>107</v>
      </c>
      <c r="AZ952" s="38">
        <v>489208</v>
      </c>
      <c r="BA952" s="38" t="s">
        <v>107</v>
      </c>
      <c r="BB952" s="38" t="s">
        <v>107</v>
      </c>
      <c r="BC952" s="38" t="s">
        <v>107</v>
      </c>
      <c r="BD952" s="38" t="s">
        <v>107</v>
      </c>
      <c r="BE952" s="38" t="s">
        <v>107</v>
      </c>
      <c r="BF952" s="38" t="s">
        <v>107</v>
      </c>
      <c r="BG952" s="38">
        <v>3057548</v>
      </c>
      <c r="BH952" s="38">
        <v>3057548</v>
      </c>
      <c r="BI952" s="38">
        <v>3057548</v>
      </c>
      <c r="BJ952" s="38">
        <v>3057548</v>
      </c>
      <c r="BK952" s="38" t="s">
        <v>107</v>
      </c>
      <c r="BL952" s="38" t="s">
        <v>107</v>
      </c>
      <c r="BM952" s="38">
        <v>1100717</v>
      </c>
      <c r="BN952" s="38">
        <v>1834529</v>
      </c>
      <c r="BO952" s="38">
        <v>3913660</v>
      </c>
      <c r="BP952" s="38">
        <v>7705019</v>
      </c>
      <c r="BQ952" s="38">
        <v>281294</v>
      </c>
      <c r="BR952" s="38">
        <v>4280567</v>
      </c>
      <c r="BS952" s="38">
        <v>1039566</v>
      </c>
      <c r="BT952" s="38" t="s">
        <v>107</v>
      </c>
      <c r="BU952" s="38" t="s">
        <v>107</v>
      </c>
      <c r="BV952" s="38" t="s">
        <v>107</v>
      </c>
      <c r="BW952" s="38">
        <v>4280567</v>
      </c>
      <c r="BX952" s="38">
        <v>305755</v>
      </c>
      <c r="BY952" s="38">
        <v>3057548</v>
      </c>
      <c r="BZ952" s="38">
        <v>10395661</v>
      </c>
      <c r="CA952" s="38" t="s">
        <v>107</v>
      </c>
      <c r="CB952" s="38">
        <v>1345321</v>
      </c>
      <c r="CC952" s="330">
        <v>0</v>
      </c>
      <c r="CD952" s="38">
        <v>0</v>
      </c>
      <c r="CE952" s="38">
        <v>6115094</v>
      </c>
      <c r="CF952" s="38">
        <v>8561132</v>
      </c>
      <c r="CG952" s="38">
        <v>12230189</v>
      </c>
      <c r="CH952" s="41" t="s">
        <v>113</v>
      </c>
      <c r="CI952" s="41" t="s">
        <v>113</v>
      </c>
      <c r="CJ952" s="41" t="s">
        <v>113</v>
      </c>
      <c r="CK952" s="41" t="s">
        <v>113</v>
      </c>
      <c r="CL952" s="41" t="s">
        <v>113</v>
      </c>
      <c r="CM952" s="41" t="s">
        <v>113</v>
      </c>
      <c r="CN952" s="41" t="s">
        <v>114</v>
      </c>
      <c r="CO952" s="41" t="s">
        <v>107</v>
      </c>
      <c r="CP952" s="41" t="s">
        <v>107</v>
      </c>
      <c r="CQ952" s="41" t="s">
        <v>107</v>
      </c>
      <c r="CR952" s="41" t="s">
        <v>107</v>
      </c>
      <c r="CS952" s="41" t="s">
        <v>107</v>
      </c>
      <c r="CT952" s="41" t="s">
        <v>107</v>
      </c>
      <c r="CU952" s="41" t="s">
        <v>107</v>
      </c>
      <c r="CV952" s="41" t="s">
        <v>107</v>
      </c>
      <c r="CW952" s="41" t="s">
        <v>107</v>
      </c>
      <c r="CX952" s="41" t="s">
        <v>107</v>
      </c>
      <c r="CY952" s="41" t="s">
        <v>107</v>
      </c>
      <c r="CZ952" s="41" t="s">
        <v>107</v>
      </c>
      <c r="DA952" s="41" t="s">
        <v>107</v>
      </c>
      <c r="DB952" s="41" t="s">
        <v>107</v>
      </c>
      <c r="DC952" s="41" t="s">
        <v>107</v>
      </c>
      <c r="DD952" s="332">
        <v>15899245</v>
      </c>
      <c r="DE952" s="43">
        <v>1</v>
      </c>
      <c r="DF952" s="390">
        <v>1</v>
      </c>
      <c r="DG952" s="310">
        <v>45698</v>
      </c>
      <c r="DH952" s="8" t="s">
        <v>2497</v>
      </c>
      <c r="DI952" s="279" t="str" cm="1">
        <f t="array" ref="DI952">+IF(AND(C952&lt;&gt;"Vehículos Eléctricos",C952&lt;&gt;"Vehículos Híbridos",AD952="PERCENTIL 50"),
     IF(VLOOKUP(_xlfn.TEXTJOIN("_",FALSE,C952:E952),BD_Perc!$A:$P,_xlfn.IFS(BD!AE952="Intervalo de precio 1",12,BD!AE952="Intervalo de precio 2",13),FALSE)&lt;=1,
     VLOOKUP(_xlfn.TEXTJOIN("_",FALSE,C952:E952),BD_Perc!$A:$P,16,FALSE),"Ok P50"),
     "Ok P30/70 ó Híbrido/Eléctrico")</f>
        <v>Ok P30/70 ó Híbrido/Eléctrico</v>
      </c>
      <c r="DJ952" s="279" t="str">
        <f t="shared" si="85"/>
        <v>Vehículos Convencionales_Camperos/Camionetas_4x2</v>
      </c>
      <c r="DK952" s="331">
        <f t="shared" si="89"/>
        <v>154062000</v>
      </c>
      <c r="DL952" s="326"/>
    </row>
    <row r="953" spans="1:116" ht="25.5">
      <c r="A953" s="28">
        <v>948</v>
      </c>
      <c r="B953" s="114" t="s">
        <v>254</v>
      </c>
      <c r="C953" s="29" t="s">
        <v>0</v>
      </c>
      <c r="D953" s="29" t="s">
        <v>337</v>
      </c>
      <c r="E953" s="42" t="s">
        <v>338</v>
      </c>
      <c r="F953" s="42" t="s">
        <v>107</v>
      </c>
      <c r="G953" s="30" t="s">
        <v>1972</v>
      </c>
      <c r="H953" s="42" t="s">
        <v>530</v>
      </c>
      <c r="I953" s="28">
        <v>4206075</v>
      </c>
      <c r="J953" s="28" t="s">
        <v>1973</v>
      </c>
      <c r="K953" s="31" t="s">
        <v>369</v>
      </c>
      <c r="L953" s="32">
        <v>173</v>
      </c>
      <c r="M953" s="33">
        <v>5</v>
      </c>
      <c r="N953" s="34">
        <v>187000000</v>
      </c>
      <c r="O953" s="34">
        <f>+IFERROR(VLOOKUP(I953,Precio_Fasecolda!A:C,3,FALSE),IFERROR(VLOOKUP(I953,Precio_Fasecolda!B:C,2,FALSE),N953))</f>
        <v>187000000</v>
      </c>
      <c r="P953" s="34">
        <f t="shared" si="86"/>
        <v>0</v>
      </c>
      <c r="Q953" s="33" t="s">
        <v>338</v>
      </c>
      <c r="R953" s="28" t="s">
        <v>130</v>
      </c>
      <c r="S953" s="28" t="s">
        <v>112</v>
      </c>
      <c r="T953" s="28" t="s">
        <v>107</v>
      </c>
      <c r="U953" s="28" t="s">
        <v>107</v>
      </c>
      <c r="V953" s="42" t="s">
        <v>107</v>
      </c>
      <c r="W953" s="28" t="s">
        <v>107</v>
      </c>
      <c r="X953" s="28" t="s">
        <v>107</v>
      </c>
      <c r="Y953" s="28" t="str">
        <f t="shared" si="87"/>
        <v>N.A.</v>
      </c>
      <c r="Z953" s="292">
        <f t="shared" si="84"/>
        <v>177837000</v>
      </c>
      <c r="AA953" s="28" cm="1">
        <f t="array" aca="1" ref="AA953" ca="1">_xlfn.IFS(DK953&lt;$DK$4,1,AND(DK953&gt;=$DK$4,DK953&lt;=$AA$4),2,DK953&gt;$AA$4,3)</f>
        <v>2</v>
      </c>
      <c r="AB953" s="28">
        <v>0</v>
      </c>
      <c r="AC953" s="28" cm="1">
        <f t="array" aca="1" ref="AC953" ca="1">IF(AB953="PERCENTIL 30","",_xlfn.IFS(DK953&lt;$AC$4,1,DK953&gt;$AC$4,2))</f>
        <v>2</v>
      </c>
      <c r="AD953" s="28" t="str">
        <f>+IFERROR(VLOOKUP(_xlfn.TEXTJOIN("_", FALSE, C953:E953), BD_Perc!$A:$O, 15, FALSE),"Segmentación no encontrada o vehículo inactivo")</f>
        <v>PERCENTIL 30-70</v>
      </c>
      <c r="AE953" s="28" t="str" cm="1">
        <f t="array" ref="AE953">_xlfn.IFS(
    AD953 = "PERCENTIL 50",
    _xlfn.IFS(
        BD!DK953 &lt; VLOOKUP(_xlfn.TEXTJOIN("_", FALSE, C953:E953), BD_Perc!$A:$O, 11, FALSE), "Intervalo de precio 1",
        BD!DK953 &gt;= VLOOKUP(_xlfn.TEXTJOIN("_", FALSE, C953:E953), BD_Perc!$A:$O, 11, FALSE), "Intervalo de precio 2"
    ),
    AD953 = "PERCENTIL 30-70",
    _xlfn.IFS(
        BD!DK953 &lt; VLOOKUP(_xlfn.TEXTJOIN("_", FALSE, C953:E953), BD_Perc!$A:$O, 6, FALSE), "Intervalo de precio 1",
        BD!DK953 &lt; VLOOKUP(_xlfn.TEXTJOIN("_", FALSE, C953:E953), BD_Perc!$A:$O, 7, FALSE), "Intervalo de precio 2",
        BD!DK953 &gt;= VLOOKUP(_xlfn.TEXTJOIN("_", FALSE, C953:E953), BD_Perc!$A:$O, 7, FALSE), "Intervalo de precio 3"
    ),
    AD953="Segmentación no encontrada o vehículo inactivo","Segmentación no encontrada o vehículo inactivo"
)</f>
        <v>Intervalo de precio 3</v>
      </c>
      <c r="AF953" s="57" t="s">
        <v>2414</v>
      </c>
      <c r="AG953" s="35" t="b">
        <f t="shared" si="88"/>
        <v>1</v>
      </c>
      <c r="AH953" s="206">
        <v>4.9000000000000002E-2</v>
      </c>
      <c r="AI953" s="206">
        <v>4.9000000000000002E-2</v>
      </c>
      <c r="AJ953" s="206">
        <v>4.9000000000000002E-2</v>
      </c>
      <c r="AK953" s="206">
        <v>4.9000000000000002E-2</v>
      </c>
      <c r="AL953" s="206">
        <v>5.5E-2</v>
      </c>
      <c r="AM953" s="206">
        <v>5.5E-2</v>
      </c>
      <c r="AN953" s="28" t="s">
        <v>113</v>
      </c>
      <c r="AO953" s="28" t="s">
        <v>113</v>
      </c>
      <c r="AP953" s="28" t="s">
        <v>113</v>
      </c>
      <c r="AQ953" s="37">
        <v>1</v>
      </c>
      <c r="AR953" s="38">
        <v>15287736</v>
      </c>
      <c r="AS953" s="38">
        <v>550358</v>
      </c>
      <c r="AT953" s="38">
        <v>1161868</v>
      </c>
      <c r="AU953" s="38" t="s">
        <v>107</v>
      </c>
      <c r="AV953" s="38" t="s">
        <v>107</v>
      </c>
      <c r="AW953" s="38">
        <v>11007170</v>
      </c>
      <c r="AX953" s="38">
        <v>794963</v>
      </c>
      <c r="AY953" s="38" t="s">
        <v>107</v>
      </c>
      <c r="AZ953" s="38">
        <v>489208</v>
      </c>
      <c r="BA953" s="38" t="s">
        <v>107</v>
      </c>
      <c r="BB953" s="38" t="s">
        <v>107</v>
      </c>
      <c r="BC953" s="38" t="s">
        <v>107</v>
      </c>
      <c r="BD953" s="38" t="s">
        <v>107</v>
      </c>
      <c r="BE953" s="38" t="s">
        <v>107</v>
      </c>
      <c r="BF953" s="38" t="s">
        <v>107</v>
      </c>
      <c r="BG953" s="38">
        <v>3057548</v>
      </c>
      <c r="BH953" s="38">
        <v>3057548</v>
      </c>
      <c r="BI953" s="38">
        <v>3057548</v>
      </c>
      <c r="BJ953" s="38">
        <v>3057548</v>
      </c>
      <c r="BK953" s="38" t="s">
        <v>107</v>
      </c>
      <c r="BL953" s="38" t="s">
        <v>107</v>
      </c>
      <c r="BM953" s="38">
        <v>1100717</v>
      </c>
      <c r="BN953" s="38">
        <v>1834529</v>
      </c>
      <c r="BO953" s="38">
        <v>3913660</v>
      </c>
      <c r="BP953" s="38">
        <v>7705019</v>
      </c>
      <c r="BQ953" s="38">
        <v>281294</v>
      </c>
      <c r="BR953" s="38">
        <v>4280567</v>
      </c>
      <c r="BS953" s="38">
        <v>1039566</v>
      </c>
      <c r="BT953" s="38" t="s">
        <v>107</v>
      </c>
      <c r="BU953" s="38" t="s">
        <v>107</v>
      </c>
      <c r="BV953" s="38" t="s">
        <v>107</v>
      </c>
      <c r="BW953" s="38">
        <v>4280567</v>
      </c>
      <c r="BX953" s="38">
        <v>305755</v>
      </c>
      <c r="BY953" s="38">
        <v>3057548</v>
      </c>
      <c r="BZ953" s="38">
        <v>10395661</v>
      </c>
      <c r="CA953" s="38" t="s">
        <v>107</v>
      </c>
      <c r="CB953" s="38">
        <v>1345321</v>
      </c>
      <c r="CC953" s="330">
        <v>0</v>
      </c>
      <c r="CD953" s="38">
        <v>0</v>
      </c>
      <c r="CE953" s="38">
        <v>6115094</v>
      </c>
      <c r="CF953" s="38">
        <v>8561132</v>
      </c>
      <c r="CG953" s="38">
        <v>12230189</v>
      </c>
      <c r="CH953" s="41" t="s">
        <v>113</v>
      </c>
      <c r="CI953" s="41" t="s">
        <v>113</v>
      </c>
      <c r="CJ953" s="41" t="s">
        <v>113</v>
      </c>
      <c r="CK953" s="41" t="s">
        <v>113</v>
      </c>
      <c r="CL953" s="41" t="s">
        <v>113</v>
      </c>
      <c r="CM953" s="41" t="s">
        <v>113</v>
      </c>
      <c r="CN953" s="41" t="s">
        <v>114</v>
      </c>
      <c r="CO953" s="41" t="s">
        <v>107</v>
      </c>
      <c r="CP953" s="41" t="s">
        <v>107</v>
      </c>
      <c r="CQ953" s="41" t="s">
        <v>107</v>
      </c>
      <c r="CR953" s="41" t="s">
        <v>107</v>
      </c>
      <c r="CS953" s="41" t="s">
        <v>107</v>
      </c>
      <c r="CT953" s="41" t="s">
        <v>107</v>
      </c>
      <c r="CU953" s="41" t="s">
        <v>107</v>
      </c>
      <c r="CV953" s="41" t="s">
        <v>107</v>
      </c>
      <c r="CW953" s="41" t="s">
        <v>107</v>
      </c>
      <c r="CX953" s="41" t="s">
        <v>107</v>
      </c>
      <c r="CY953" s="41" t="s">
        <v>107</v>
      </c>
      <c r="CZ953" s="41" t="s">
        <v>107</v>
      </c>
      <c r="DA953" s="41" t="s">
        <v>107</v>
      </c>
      <c r="DB953" s="41" t="s">
        <v>107</v>
      </c>
      <c r="DC953" s="41" t="s">
        <v>107</v>
      </c>
      <c r="DD953" s="332">
        <v>15899245</v>
      </c>
      <c r="DE953" s="43">
        <v>1</v>
      </c>
      <c r="DF953" s="390">
        <v>1</v>
      </c>
      <c r="DG953" s="310">
        <v>45698</v>
      </c>
      <c r="DH953" s="8" t="s">
        <v>2497</v>
      </c>
      <c r="DI953" s="279" t="str" cm="1">
        <f t="array" ref="DI953">+IF(AND(C953&lt;&gt;"Vehículos Eléctricos",C953&lt;&gt;"Vehículos Híbridos",AD953="PERCENTIL 50"),
     IF(VLOOKUP(_xlfn.TEXTJOIN("_",FALSE,C953:E953),BD_Perc!$A:$P,_xlfn.IFS(BD!AE953="Intervalo de precio 1",12,BD!AE953="Intervalo de precio 2",13),FALSE)&lt;=1,
     VLOOKUP(_xlfn.TEXTJOIN("_",FALSE,C953:E953),BD_Perc!$A:$P,16,FALSE),"Ok P50"),
     "Ok P30/70 ó Híbrido/Eléctrico")</f>
        <v>Ok P30/70 ó Híbrido/Eléctrico</v>
      </c>
      <c r="DJ953" s="279" t="str">
        <f t="shared" si="85"/>
        <v>Vehículos Convencionales_Camperos/Camionetas_4x2</v>
      </c>
      <c r="DK953" s="331">
        <f t="shared" si="89"/>
        <v>177837000</v>
      </c>
      <c r="DL953" s="326"/>
    </row>
    <row r="954" spans="1:116" ht="51">
      <c r="A954" s="28">
        <v>949</v>
      </c>
      <c r="B954" s="29" t="s">
        <v>254</v>
      </c>
      <c r="C954" s="29" t="s">
        <v>0</v>
      </c>
      <c r="D954" s="29" t="s">
        <v>337</v>
      </c>
      <c r="E954" s="42" t="s">
        <v>338</v>
      </c>
      <c r="F954" s="42" t="s">
        <v>107</v>
      </c>
      <c r="G954" s="30" t="s">
        <v>1974</v>
      </c>
      <c r="H954" s="42" t="s">
        <v>1776</v>
      </c>
      <c r="I954" s="28">
        <v>8806026</v>
      </c>
      <c r="J954" s="28" t="s">
        <v>1975</v>
      </c>
      <c r="K954" s="31" t="s">
        <v>341</v>
      </c>
      <c r="L954" s="32">
        <v>138</v>
      </c>
      <c r="M954" s="33">
        <v>5</v>
      </c>
      <c r="N954" s="34">
        <v>103000000</v>
      </c>
      <c r="O954" s="34">
        <f>+IFERROR(VLOOKUP(I954,Precio_Fasecolda!A:C,3,FALSE),IFERROR(VLOOKUP(I954,Precio_Fasecolda!B:C,2,FALSE),N954))</f>
        <v>103000000</v>
      </c>
      <c r="P954" s="34">
        <f t="shared" si="86"/>
        <v>0</v>
      </c>
      <c r="Q954" s="28" t="s">
        <v>338</v>
      </c>
      <c r="R954" s="28" t="s">
        <v>2415</v>
      </c>
      <c r="S954" s="28" t="s">
        <v>112</v>
      </c>
      <c r="T954" s="28" t="s">
        <v>107</v>
      </c>
      <c r="U954" s="28" t="s">
        <v>107</v>
      </c>
      <c r="V954" s="42" t="s">
        <v>107</v>
      </c>
      <c r="W954" s="28" t="s">
        <v>107</v>
      </c>
      <c r="X954" s="28" t="s">
        <v>107</v>
      </c>
      <c r="Y954" s="28" t="str">
        <f t="shared" si="87"/>
        <v>N.A.</v>
      </c>
      <c r="Z954" s="292">
        <f t="shared" si="84"/>
        <v>101970000</v>
      </c>
      <c r="AA954" s="28" cm="1">
        <f t="array" aca="1" ref="AA954" ca="1">_xlfn.IFS(DK954&lt;$DK$4,1,AND(DK954&gt;=$DK$4,DK954&lt;=$AA$4),2,DK954&gt;$AA$4,3)</f>
        <v>2</v>
      </c>
      <c r="AB954" s="28">
        <v>0</v>
      </c>
      <c r="AC954" s="28" cm="1">
        <f t="array" aca="1" ref="AC954" ca="1">IF(AB954="PERCENTIL 30","",_xlfn.IFS(DK954&lt;$AC$4,1,DK954&gt;$AC$4,2))</f>
        <v>1</v>
      </c>
      <c r="AD954" s="28" t="str">
        <f>+IFERROR(VLOOKUP(_xlfn.TEXTJOIN("_", FALSE, C954:E954), BD_Perc!$A:$O, 15, FALSE),"Segmentación no encontrada o vehículo inactivo")</f>
        <v>PERCENTIL 30-70</v>
      </c>
      <c r="AE954" s="28" t="str" cm="1">
        <f t="array" ref="AE954">_xlfn.IFS(
    AD954 = "PERCENTIL 50",
    _xlfn.IFS(
        BD!DK954 &lt; VLOOKUP(_xlfn.TEXTJOIN("_", FALSE, C954:E954), BD_Perc!$A:$O, 11, FALSE), "Intervalo de precio 1",
        BD!DK954 &gt;= VLOOKUP(_xlfn.TEXTJOIN("_", FALSE, C954:E954), BD_Perc!$A:$O, 11, FALSE), "Intervalo de precio 2"
    ),
    AD954 = "PERCENTIL 30-70",
    _xlfn.IFS(
        BD!DK954 &lt; VLOOKUP(_xlfn.TEXTJOIN("_", FALSE, C954:E954), BD_Perc!$A:$O, 6, FALSE), "Intervalo de precio 1",
        BD!DK954 &lt; VLOOKUP(_xlfn.TEXTJOIN("_", FALSE, C954:E954), BD_Perc!$A:$O, 7, FALSE), "Intervalo de precio 2",
        BD!DK954 &gt;= VLOOKUP(_xlfn.TEXTJOIN("_", FALSE, C954:E954), BD_Perc!$A:$O, 7, FALSE), "Intervalo de precio 3"
    ),
    AD954="Segmentación no encontrada o vehículo inactivo","Segmentación no encontrada o vehículo inactivo"
)</f>
        <v>Intervalo de precio 2</v>
      </c>
      <c r="AF954" s="57" t="s">
        <v>2413</v>
      </c>
      <c r="AG954" s="35" t="b">
        <f t="shared" si="88"/>
        <v>1</v>
      </c>
      <c r="AH954" s="205">
        <v>0.01</v>
      </c>
      <c r="AI954" s="205">
        <v>0.01</v>
      </c>
      <c r="AJ954" s="205">
        <v>0.01</v>
      </c>
      <c r="AK954" s="205">
        <v>0.01</v>
      </c>
      <c r="AL954" s="205">
        <v>1.4999999999999999E-2</v>
      </c>
      <c r="AM954" s="205">
        <v>1.4999999999999999E-2</v>
      </c>
      <c r="AN954" s="28" t="s">
        <v>113</v>
      </c>
      <c r="AO954" s="28" t="s">
        <v>113</v>
      </c>
      <c r="AP954" s="28" t="s">
        <v>113</v>
      </c>
      <c r="AQ954" s="37">
        <v>1</v>
      </c>
      <c r="AR954" s="38">
        <v>15287736</v>
      </c>
      <c r="AS954" s="38">
        <v>550358</v>
      </c>
      <c r="AT954" s="38">
        <v>1161868</v>
      </c>
      <c r="AU954" s="38" t="s">
        <v>107</v>
      </c>
      <c r="AV954" s="38" t="s">
        <v>107</v>
      </c>
      <c r="AW954" s="38">
        <v>11007170</v>
      </c>
      <c r="AX954" s="38">
        <v>794963</v>
      </c>
      <c r="AY954" s="38">
        <v>1284169</v>
      </c>
      <c r="AZ954" s="38">
        <v>489208</v>
      </c>
      <c r="BA954" s="38" t="s">
        <v>107</v>
      </c>
      <c r="BB954" s="38" t="s">
        <v>107</v>
      </c>
      <c r="BC954" s="38" t="s">
        <v>107</v>
      </c>
      <c r="BD954" s="38" t="s">
        <v>107</v>
      </c>
      <c r="BE954" s="38" t="s">
        <v>107</v>
      </c>
      <c r="BF954" s="38" t="s">
        <v>107</v>
      </c>
      <c r="BG954" s="38">
        <v>3057548</v>
      </c>
      <c r="BH954" s="38">
        <v>3057548</v>
      </c>
      <c r="BI954" s="38">
        <v>3057548</v>
      </c>
      <c r="BJ954" s="38">
        <v>3057548</v>
      </c>
      <c r="BK954" s="38" t="s">
        <v>107</v>
      </c>
      <c r="BL954" s="38">
        <v>1589924</v>
      </c>
      <c r="BM954" s="38">
        <v>1100717</v>
      </c>
      <c r="BN954" s="38">
        <v>1834529</v>
      </c>
      <c r="BO954" s="38">
        <v>3913660</v>
      </c>
      <c r="BP954" s="38">
        <v>7705019</v>
      </c>
      <c r="BQ954" s="38">
        <v>281294</v>
      </c>
      <c r="BR954" s="38">
        <v>4280567</v>
      </c>
      <c r="BS954" s="38">
        <v>1039566</v>
      </c>
      <c r="BT954" s="38" t="s">
        <v>107</v>
      </c>
      <c r="BU954" s="38" t="s">
        <v>107</v>
      </c>
      <c r="BV954" s="38" t="s">
        <v>107</v>
      </c>
      <c r="BW954" s="38">
        <v>4280567</v>
      </c>
      <c r="BX954" s="38">
        <v>305755</v>
      </c>
      <c r="BY954" s="38">
        <v>3057548</v>
      </c>
      <c r="BZ954" s="38">
        <v>10395661</v>
      </c>
      <c r="CA954" s="38" t="s">
        <v>107</v>
      </c>
      <c r="CB954" s="38">
        <v>1345321</v>
      </c>
      <c r="CC954" s="330">
        <v>0</v>
      </c>
      <c r="CD954" s="38">
        <v>0</v>
      </c>
      <c r="CE954" s="38">
        <v>6115094</v>
      </c>
      <c r="CF954" s="38">
        <v>8561132</v>
      </c>
      <c r="CG954" s="38">
        <v>12230189</v>
      </c>
      <c r="CH954" s="41" t="s">
        <v>114</v>
      </c>
      <c r="CI954" s="41" t="s">
        <v>114</v>
      </c>
      <c r="CJ954" s="41" t="s">
        <v>113</v>
      </c>
      <c r="CK954" s="41" t="s">
        <v>113</v>
      </c>
      <c r="CL954" s="41" t="s">
        <v>113</v>
      </c>
      <c r="CM954" s="41" t="s">
        <v>113</v>
      </c>
      <c r="CN954" s="41" t="s">
        <v>114</v>
      </c>
      <c r="CO954" s="42" t="s">
        <v>107</v>
      </c>
      <c r="CP954" s="28" t="s">
        <v>107</v>
      </c>
      <c r="CQ954" s="28" t="s">
        <v>107</v>
      </c>
      <c r="CR954" s="28" t="s">
        <v>107</v>
      </c>
      <c r="CS954" s="28" t="s">
        <v>107</v>
      </c>
      <c r="CT954" s="28" t="s">
        <v>107</v>
      </c>
      <c r="CU954" s="28" t="s">
        <v>107</v>
      </c>
      <c r="CV954" s="28" t="s">
        <v>107</v>
      </c>
      <c r="CW954" s="28" t="s">
        <v>107</v>
      </c>
      <c r="CX954" s="28" t="s">
        <v>107</v>
      </c>
      <c r="CY954" s="28" t="s">
        <v>107</v>
      </c>
      <c r="CZ954" s="28" t="s">
        <v>107</v>
      </c>
      <c r="DA954" s="28" t="s">
        <v>107</v>
      </c>
      <c r="DB954" s="28" t="s">
        <v>107</v>
      </c>
      <c r="DC954" s="28" t="s">
        <v>107</v>
      </c>
      <c r="DD954" s="332">
        <v>15899245</v>
      </c>
      <c r="DE954" s="43">
        <v>1</v>
      </c>
      <c r="DF954" s="390">
        <v>1</v>
      </c>
      <c r="DG954" s="310"/>
      <c r="DI954" s="279" t="str" cm="1">
        <f t="array" ref="DI954">+IF(AND(C954&lt;&gt;"Vehículos Eléctricos",C954&lt;&gt;"Vehículos Híbridos",AD954="PERCENTIL 50"),
     IF(VLOOKUP(_xlfn.TEXTJOIN("_",FALSE,C954:E954),BD_Perc!$A:$P,_xlfn.IFS(BD!AE954="Intervalo de precio 1",12,BD!AE954="Intervalo de precio 2",13),FALSE)&lt;=1,
     VLOOKUP(_xlfn.TEXTJOIN("_",FALSE,C954:E954),BD_Perc!$A:$P,16,FALSE),"Ok P50"),
     "Ok P30/70 ó Híbrido/Eléctrico")</f>
        <v>Ok P30/70 ó Híbrido/Eléctrico</v>
      </c>
      <c r="DJ954" s="279" t="str">
        <f t="shared" si="85"/>
        <v>Vehículos Convencionales_Camperos/Camionetas_4x2</v>
      </c>
      <c r="DK954" s="331">
        <f t="shared" si="89"/>
        <v>101970000</v>
      </c>
      <c r="DL954" s="326"/>
    </row>
    <row r="955" spans="1:116" ht="51">
      <c r="A955" s="28">
        <v>950</v>
      </c>
      <c r="B955" s="29" t="s">
        <v>254</v>
      </c>
      <c r="C955" s="29" t="s">
        <v>0</v>
      </c>
      <c r="D955" s="29" t="s">
        <v>337</v>
      </c>
      <c r="E955" s="42" t="s">
        <v>338</v>
      </c>
      <c r="F955" s="42" t="s">
        <v>107</v>
      </c>
      <c r="G955" s="30" t="s">
        <v>1976</v>
      </c>
      <c r="H955" s="42" t="s">
        <v>1776</v>
      </c>
      <c r="I955" s="28">
        <v>8806027</v>
      </c>
      <c r="J955" s="28" t="s">
        <v>1977</v>
      </c>
      <c r="K955" s="31" t="s">
        <v>341</v>
      </c>
      <c r="L955" s="32">
        <v>138</v>
      </c>
      <c r="M955" s="33">
        <v>5</v>
      </c>
      <c r="N955" s="34">
        <v>106000000</v>
      </c>
      <c r="O955" s="34">
        <f>+IFERROR(VLOOKUP(I955,Precio_Fasecolda!A:C,3,FALSE),IFERROR(VLOOKUP(I955,Precio_Fasecolda!B:C,2,FALSE),N955))</f>
        <v>106000000</v>
      </c>
      <c r="P955" s="34">
        <f t="shared" si="86"/>
        <v>0</v>
      </c>
      <c r="Q955" s="28" t="s">
        <v>338</v>
      </c>
      <c r="R955" s="28" t="s">
        <v>2415</v>
      </c>
      <c r="S955" s="28" t="s">
        <v>112</v>
      </c>
      <c r="T955" s="28" t="s">
        <v>107</v>
      </c>
      <c r="U955" s="28" t="s">
        <v>107</v>
      </c>
      <c r="V955" s="42" t="s">
        <v>107</v>
      </c>
      <c r="W955" s="28" t="s">
        <v>107</v>
      </c>
      <c r="X955" s="28" t="s">
        <v>107</v>
      </c>
      <c r="Y955" s="28" t="str">
        <f t="shared" si="87"/>
        <v>N.A.</v>
      </c>
      <c r="Z955" s="292">
        <f t="shared" si="84"/>
        <v>104940000</v>
      </c>
      <c r="AA955" s="28" cm="1">
        <f t="array" aca="1" ref="AA955" ca="1">_xlfn.IFS(DK955&lt;$DK$4,1,AND(DK955&gt;=$DK$4,DK955&lt;=$AA$4),2,DK955&gt;$AA$4,3)</f>
        <v>2</v>
      </c>
      <c r="AB955" s="28">
        <v>0</v>
      </c>
      <c r="AC955" s="28" cm="1">
        <f t="array" aca="1" ref="AC955" ca="1">IF(AB955="PERCENTIL 30","",_xlfn.IFS(DK955&lt;$AC$4,1,DK955&gt;$AC$4,2))</f>
        <v>1</v>
      </c>
      <c r="AD955" s="28" t="str">
        <f>+IFERROR(VLOOKUP(_xlfn.TEXTJOIN("_", FALSE, C955:E955), BD_Perc!$A:$O, 15, FALSE),"Segmentación no encontrada o vehículo inactivo")</f>
        <v>PERCENTIL 30-70</v>
      </c>
      <c r="AE955" s="28" t="str" cm="1">
        <f t="array" ref="AE955">_xlfn.IFS(
    AD955 = "PERCENTIL 50",
    _xlfn.IFS(
        BD!DK955 &lt; VLOOKUP(_xlfn.TEXTJOIN("_", FALSE, C955:E955), BD_Perc!$A:$O, 11, FALSE), "Intervalo de precio 1",
        BD!DK955 &gt;= VLOOKUP(_xlfn.TEXTJOIN("_", FALSE, C955:E955), BD_Perc!$A:$O, 11, FALSE), "Intervalo de precio 2"
    ),
    AD955 = "PERCENTIL 30-70",
    _xlfn.IFS(
        BD!DK955 &lt; VLOOKUP(_xlfn.TEXTJOIN("_", FALSE, C955:E955), BD_Perc!$A:$O, 6, FALSE), "Intervalo de precio 1",
        BD!DK955 &lt; VLOOKUP(_xlfn.TEXTJOIN("_", FALSE, C955:E955), BD_Perc!$A:$O, 7, FALSE), "Intervalo de precio 2",
        BD!DK955 &gt;= VLOOKUP(_xlfn.TEXTJOIN("_", FALSE, C955:E955), BD_Perc!$A:$O, 7, FALSE), "Intervalo de precio 3"
    ),
    AD955="Segmentación no encontrada o vehículo inactivo","Segmentación no encontrada o vehículo inactivo"
)</f>
        <v>Intervalo de precio 2</v>
      </c>
      <c r="AF955" s="57" t="s">
        <v>2413</v>
      </c>
      <c r="AG955" s="35" t="b">
        <f t="shared" si="88"/>
        <v>1</v>
      </c>
      <c r="AH955" s="205">
        <v>0.01</v>
      </c>
      <c r="AI955" s="205">
        <v>0.01</v>
      </c>
      <c r="AJ955" s="205">
        <v>0.01</v>
      </c>
      <c r="AK955" s="205">
        <v>0.01</v>
      </c>
      <c r="AL955" s="205">
        <v>1.4999999999999999E-2</v>
      </c>
      <c r="AM955" s="205">
        <v>1.4999999999999999E-2</v>
      </c>
      <c r="AN955" s="28" t="s">
        <v>113</v>
      </c>
      <c r="AO955" s="28" t="s">
        <v>113</v>
      </c>
      <c r="AP955" s="28" t="s">
        <v>113</v>
      </c>
      <c r="AQ955" s="37">
        <v>1</v>
      </c>
      <c r="AR955" s="38">
        <v>15287736</v>
      </c>
      <c r="AS955" s="38">
        <v>550358</v>
      </c>
      <c r="AT955" s="38">
        <v>1161868</v>
      </c>
      <c r="AU955" s="38" t="s">
        <v>107</v>
      </c>
      <c r="AV955" s="38" t="s">
        <v>107</v>
      </c>
      <c r="AW955" s="38">
        <v>11007170</v>
      </c>
      <c r="AX955" s="38">
        <v>794963</v>
      </c>
      <c r="AY955" s="38">
        <v>1284169</v>
      </c>
      <c r="AZ955" s="38">
        <v>489208</v>
      </c>
      <c r="BA955" s="38" t="s">
        <v>107</v>
      </c>
      <c r="BB955" s="38" t="s">
        <v>107</v>
      </c>
      <c r="BC955" s="38" t="s">
        <v>107</v>
      </c>
      <c r="BD955" s="38" t="s">
        <v>107</v>
      </c>
      <c r="BE955" s="38" t="s">
        <v>107</v>
      </c>
      <c r="BF955" s="38" t="s">
        <v>107</v>
      </c>
      <c r="BG955" s="38">
        <v>3057548</v>
      </c>
      <c r="BH955" s="38">
        <v>3057548</v>
      </c>
      <c r="BI955" s="38">
        <v>3057548</v>
      </c>
      <c r="BJ955" s="38">
        <v>3057548</v>
      </c>
      <c r="BK955" s="38" t="s">
        <v>107</v>
      </c>
      <c r="BL955" s="38">
        <v>1589924</v>
      </c>
      <c r="BM955" s="38">
        <v>1100717</v>
      </c>
      <c r="BN955" s="38">
        <v>1834529</v>
      </c>
      <c r="BO955" s="38">
        <v>3913660</v>
      </c>
      <c r="BP955" s="38">
        <v>7705019</v>
      </c>
      <c r="BQ955" s="38">
        <v>281294</v>
      </c>
      <c r="BR955" s="38">
        <v>4280567</v>
      </c>
      <c r="BS955" s="38">
        <v>1039566</v>
      </c>
      <c r="BT955" s="38" t="s">
        <v>107</v>
      </c>
      <c r="BU955" s="38" t="s">
        <v>107</v>
      </c>
      <c r="BV955" s="38" t="s">
        <v>107</v>
      </c>
      <c r="BW955" s="38">
        <v>4280567</v>
      </c>
      <c r="BX955" s="38">
        <v>305755</v>
      </c>
      <c r="BY955" s="38">
        <v>3057548</v>
      </c>
      <c r="BZ955" s="38">
        <v>10395661</v>
      </c>
      <c r="CA955" s="38" t="s">
        <v>107</v>
      </c>
      <c r="CB955" s="38">
        <v>1345321</v>
      </c>
      <c r="CC955" s="330">
        <v>0</v>
      </c>
      <c r="CD955" s="38">
        <v>0</v>
      </c>
      <c r="CE955" s="38">
        <v>6115094</v>
      </c>
      <c r="CF955" s="38">
        <v>8561132</v>
      </c>
      <c r="CG955" s="38">
        <v>12230189</v>
      </c>
      <c r="CH955" s="41" t="s">
        <v>114</v>
      </c>
      <c r="CI955" s="41" t="s">
        <v>114</v>
      </c>
      <c r="CJ955" s="41" t="s">
        <v>113</v>
      </c>
      <c r="CK955" s="41" t="s">
        <v>113</v>
      </c>
      <c r="CL955" s="41" t="s">
        <v>113</v>
      </c>
      <c r="CM955" s="41" t="s">
        <v>113</v>
      </c>
      <c r="CN955" s="41" t="s">
        <v>114</v>
      </c>
      <c r="CO955" s="42" t="s">
        <v>107</v>
      </c>
      <c r="CP955" s="28" t="s">
        <v>107</v>
      </c>
      <c r="CQ955" s="28" t="s">
        <v>107</v>
      </c>
      <c r="CR955" s="28" t="s">
        <v>107</v>
      </c>
      <c r="CS955" s="28" t="s">
        <v>107</v>
      </c>
      <c r="CT955" s="28" t="s">
        <v>107</v>
      </c>
      <c r="CU955" s="28" t="s">
        <v>107</v>
      </c>
      <c r="CV955" s="28" t="s">
        <v>107</v>
      </c>
      <c r="CW955" s="28" t="s">
        <v>107</v>
      </c>
      <c r="CX955" s="28" t="s">
        <v>107</v>
      </c>
      <c r="CY955" s="28" t="s">
        <v>107</v>
      </c>
      <c r="CZ955" s="28" t="s">
        <v>107</v>
      </c>
      <c r="DA955" s="28" t="s">
        <v>107</v>
      </c>
      <c r="DB955" s="28" t="s">
        <v>107</v>
      </c>
      <c r="DC955" s="28" t="s">
        <v>107</v>
      </c>
      <c r="DD955" s="332">
        <v>15899245</v>
      </c>
      <c r="DE955" s="43">
        <v>1</v>
      </c>
      <c r="DF955" s="390">
        <v>1</v>
      </c>
      <c r="DG955" s="310"/>
      <c r="DI955" s="279" t="str" cm="1">
        <f t="array" ref="DI955">+IF(AND(C955&lt;&gt;"Vehículos Eléctricos",C955&lt;&gt;"Vehículos Híbridos",AD955="PERCENTIL 50"),
     IF(VLOOKUP(_xlfn.TEXTJOIN("_",FALSE,C955:E955),BD_Perc!$A:$P,_xlfn.IFS(BD!AE955="Intervalo de precio 1",12,BD!AE955="Intervalo de precio 2",13),FALSE)&lt;=1,
     VLOOKUP(_xlfn.TEXTJOIN("_",FALSE,C955:E955),BD_Perc!$A:$P,16,FALSE),"Ok P50"),
     "Ok P30/70 ó Híbrido/Eléctrico")</f>
        <v>Ok P30/70 ó Híbrido/Eléctrico</v>
      </c>
      <c r="DJ955" s="279" t="str">
        <f t="shared" si="85"/>
        <v>Vehículos Convencionales_Camperos/Camionetas_4x2</v>
      </c>
      <c r="DK955" s="331">
        <f t="shared" si="89"/>
        <v>104940000</v>
      </c>
      <c r="DL955" s="326"/>
    </row>
    <row r="956" spans="1:116" ht="51">
      <c r="A956" s="28">
        <v>951</v>
      </c>
      <c r="B956" s="29" t="s">
        <v>254</v>
      </c>
      <c r="C956" s="29" t="s">
        <v>0</v>
      </c>
      <c r="D956" s="29" t="s">
        <v>337</v>
      </c>
      <c r="E956" s="42" t="s">
        <v>338</v>
      </c>
      <c r="F956" s="42" t="s">
        <v>107</v>
      </c>
      <c r="G956" s="30" t="s">
        <v>1978</v>
      </c>
      <c r="H956" s="42" t="s">
        <v>1776</v>
      </c>
      <c r="I956" s="28">
        <v>8806028</v>
      </c>
      <c r="J956" s="28" t="s">
        <v>1979</v>
      </c>
      <c r="K956" s="31" t="s">
        <v>341</v>
      </c>
      <c r="L956" s="32">
        <v>138</v>
      </c>
      <c r="M956" s="33">
        <v>5</v>
      </c>
      <c r="N956" s="34">
        <v>108000000</v>
      </c>
      <c r="O956" s="34">
        <f>+IFERROR(VLOOKUP(I956,Precio_Fasecolda!A:C,3,FALSE),IFERROR(VLOOKUP(I956,Precio_Fasecolda!B:C,2,FALSE),N956))</f>
        <v>108000000</v>
      </c>
      <c r="P956" s="34">
        <f t="shared" si="86"/>
        <v>0</v>
      </c>
      <c r="Q956" s="28" t="s">
        <v>338</v>
      </c>
      <c r="R956" s="28" t="s">
        <v>2415</v>
      </c>
      <c r="S956" s="28" t="s">
        <v>112</v>
      </c>
      <c r="T956" s="28" t="s">
        <v>107</v>
      </c>
      <c r="U956" s="28" t="s">
        <v>107</v>
      </c>
      <c r="V956" s="42" t="s">
        <v>107</v>
      </c>
      <c r="W956" s="28" t="s">
        <v>107</v>
      </c>
      <c r="X956" s="28" t="s">
        <v>107</v>
      </c>
      <c r="Y956" s="28" t="str">
        <f t="shared" si="87"/>
        <v>N.A.</v>
      </c>
      <c r="Z956" s="292">
        <f t="shared" si="84"/>
        <v>106920000</v>
      </c>
      <c r="AA956" s="28" cm="1">
        <f t="array" aca="1" ref="AA956" ca="1">_xlfn.IFS(DK956&lt;$DK$4,1,AND(DK956&gt;=$DK$4,DK956&lt;=$AA$4),2,DK956&gt;$AA$4,3)</f>
        <v>2</v>
      </c>
      <c r="AB956" s="28">
        <v>0</v>
      </c>
      <c r="AC956" s="28" cm="1">
        <f t="array" aca="1" ref="AC956" ca="1">IF(AB956="PERCENTIL 30","",_xlfn.IFS(DK956&lt;$AC$4,1,DK956&gt;$AC$4,2))</f>
        <v>1</v>
      </c>
      <c r="AD956" s="28" t="str">
        <f>+IFERROR(VLOOKUP(_xlfn.TEXTJOIN("_", FALSE, C956:E956), BD_Perc!$A:$O, 15, FALSE),"Segmentación no encontrada o vehículo inactivo")</f>
        <v>PERCENTIL 30-70</v>
      </c>
      <c r="AE956" s="28" t="str" cm="1">
        <f t="array" ref="AE956">_xlfn.IFS(
    AD956 = "PERCENTIL 50",
    _xlfn.IFS(
        BD!DK956 &lt; VLOOKUP(_xlfn.TEXTJOIN("_", FALSE, C956:E956), BD_Perc!$A:$O, 11, FALSE), "Intervalo de precio 1",
        BD!DK956 &gt;= VLOOKUP(_xlfn.TEXTJOIN("_", FALSE, C956:E956), BD_Perc!$A:$O, 11, FALSE), "Intervalo de precio 2"
    ),
    AD956 = "PERCENTIL 30-70",
    _xlfn.IFS(
        BD!DK956 &lt; VLOOKUP(_xlfn.TEXTJOIN("_", FALSE, C956:E956), BD_Perc!$A:$O, 6, FALSE), "Intervalo de precio 1",
        BD!DK956 &lt; VLOOKUP(_xlfn.TEXTJOIN("_", FALSE, C956:E956), BD_Perc!$A:$O, 7, FALSE), "Intervalo de precio 2",
        BD!DK956 &gt;= VLOOKUP(_xlfn.TEXTJOIN("_", FALSE, C956:E956), BD_Perc!$A:$O, 7, FALSE), "Intervalo de precio 3"
    ),
    AD956="Segmentación no encontrada o vehículo inactivo","Segmentación no encontrada o vehículo inactivo"
)</f>
        <v>Intervalo de precio 2</v>
      </c>
      <c r="AF956" s="57" t="s">
        <v>2413</v>
      </c>
      <c r="AG956" s="35" t="b">
        <f t="shared" si="88"/>
        <v>1</v>
      </c>
      <c r="AH956" s="205">
        <v>0.01</v>
      </c>
      <c r="AI956" s="205">
        <v>0.01</v>
      </c>
      <c r="AJ956" s="205">
        <v>0.01</v>
      </c>
      <c r="AK956" s="205">
        <v>0.01</v>
      </c>
      <c r="AL956" s="205">
        <v>1.4999999999999999E-2</v>
      </c>
      <c r="AM956" s="205">
        <v>1.4999999999999999E-2</v>
      </c>
      <c r="AN956" s="28" t="s">
        <v>113</v>
      </c>
      <c r="AO956" s="28" t="s">
        <v>113</v>
      </c>
      <c r="AP956" s="28" t="s">
        <v>113</v>
      </c>
      <c r="AQ956" s="37">
        <v>1</v>
      </c>
      <c r="AR956" s="38">
        <v>15287736</v>
      </c>
      <c r="AS956" s="38">
        <v>550358</v>
      </c>
      <c r="AT956" s="38">
        <v>1161868</v>
      </c>
      <c r="AU956" s="38" t="s">
        <v>107</v>
      </c>
      <c r="AV956" s="38" t="s">
        <v>107</v>
      </c>
      <c r="AW956" s="38">
        <v>11007170</v>
      </c>
      <c r="AX956" s="38">
        <v>794963</v>
      </c>
      <c r="AY956" s="38">
        <v>1284169</v>
      </c>
      <c r="AZ956" s="38">
        <v>489208</v>
      </c>
      <c r="BA956" s="38" t="s">
        <v>107</v>
      </c>
      <c r="BB956" s="38" t="s">
        <v>107</v>
      </c>
      <c r="BC956" s="38" t="s">
        <v>107</v>
      </c>
      <c r="BD956" s="38" t="s">
        <v>107</v>
      </c>
      <c r="BE956" s="38" t="s">
        <v>107</v>
      </c>
      <c r="BF956" s="38" t="s">
        <v>107</v>
      </c>
      <c r="BG956" s="38">
        <v>3057548</v>
      </c>
      <c r="BH956" s="38">
        <v>3057548</v>
      </c>
      <c r="BI956" s="38">
        <v>3057548</v>
      </c>
      <c r="BJ956" s="38">
        <v>3057548</v>
      </c>
      <c r="BK956" s="38" t="s">
        <v>107</v>
      </c>
      <c r="BL956" s="38">
        <v>1589924</v>
      </c>
      <c r="BM956" s="38">
        <v>1100717</v>
      </c>
      <c r="BN956" s="38">
        <v>1834529</v>
      </c>
      <c r="BO956" s="38">
        <v>3913660</v>
      </c>
      <c r="BP956" s="38">
        <v>7705019</v>
      </c>
      <c r="BQ956" s="38">
        <v>281294</v>
      </c>
      <c r="BR956" s="38">
        <v>4280567</v>
      </c>
      <c r="BS956" s="38">
        <v>1039566</v>
      </c>
      <c r="BT956" s="38" t="s">
        <v>107</v>
      </c>
      <c r="BU956" s="38" t="s">
        <v>107</v>
      </c>
      <c r="BV956" s="38" t="s">
        <v>107</v>
      </c>
      <c r="BW956" s="38">
        <v>4280567</v>
      </c>
      <c r="BX956" s="38">
        <v>305755</v>
      </c>
      <c r="BY956" s="38">
        <v>3057548</v>
      </c>
      <c r="BZ956" s="38">
        <v>10395661</v>
      </c>
      <c r="CA956" s="38" t="s">
        <v>107</v>
      </c>
      <c r="CB956" s="38">
        <v>1345321</v>
      </c>
      <c r="CC956" s="330">
        <v>0</v>
      </c>
      <c r="CD956" s="38">
        <v>0</v>
      </c>
      <c r="CE956" s="38">
        <v>6115094</v>
      </c>
      <c r="CF956" s="38">
        <v>8561132</v>
      </c>
      <c r="CG956" s="38">
        <v>12230189</v>
      </c>
      <c r="CH956" s="41" t="s">
        <v>114</v>
      </c>
      <c r="CI956" s="41" t="s">
        <v>114</v>
      </c>
      <c r="CJ956" s="41" t="s">
        <v>113</v>
      </c>
      <c r="CK956" s="41" t="s">
        <v>113</v>
      </c>
      <c r="CL956" s="41" t="s">
        <v>113</v>
      </c>
      <c r="CM956" s="41" t="s">
        <v>113</v>
      </c>
      <c r="CN956" s="41" t="s">
        <v>114</v>
      </c>
      <c r="CO956" s="42" t="s">
        <v>107</v>
      </c>
      <c r="CP956" s="28" t="s">
        <v>107</v>
      </c>
      <c r="CQ956" s="28" t="s">
        <v>107</v>
      </c>
      <c r="CR956" s="28" t="s">
        <v>107</v>
      </c>
      <c r="CS956" s="28" t="s">
        <v>107</v>
      </c>
      <c r="CT956" s="28" t="s">
        <v>107</v>
      </c>
      <c r="CU956" s="28" t="s">
        <v>107</v>
      </c>
      <c r="CV956" s="28" t="s">
        <v>107</v>
      </c>
      <c r="CW956" s="28" t="s">
        <v>107</v>
      </c>
      <c r="CX956" s="28" t="s">
        <v>107</v>
      </c>
      <c r="CY956" s="28" t="s">
        <v>107</v>
      </c>
      <c r="CZ956" s="28" t="s">
        <v>107</v>
      </c>
      <c r="DA956" s="28" t="s">
        <v>107</v>
      </c>
      <c r="DB956" s="28" t="s">
        <v>107</v>
      </c>
      <c r="DC956" s="28" t="s">
        <v>107</v>
      </c>
      <c r="DD956" s="332">
        <v>15899245</v>
      </c>
      <c r="DE956" s="43">
        <v>1</v>
      </c>
      <c r="DF956" s="390">
        <v>1</v>
      </c>
      <c r="DG956" s="310"/>
      <c r="DI956" s="279" t="str" cm="1">
        <f t="array" ref="DI956">+IF(AND(C956&lt;&gt;"Vehículos Eléctricos",C956&lt;&gt;"Vehículos Híbridos",AD956="PERCENTIL 50"),
     IF(VLOOKUP(_xlfn.TEXTJOIN("_",FALSE,C956:E956),BD_Perc!$A:$P,_xlfn.IFS(BD!AE956="Intervalo de precio 1",12,BD!AE956="Intervalo de precio 2",13),FALSE)&lt;=1,
     VLOOKUP(_xlfn.TEXTJOIN("_",FALSE,C956:E956),BD_Perc!$A:$P,16,FALSE),"Ok P50"),
     "Ok P30/70 ó Híbrido/Eléctrico")</f>
        <v>Ok P30/70 ó Híbrido/Eléctrico</v>
      </c>
      <c r="DJ956" s="279" t="str">
        <f t="shared" si="85"/>
        <v>Vehículos Convencionales_Camperos/Camionetas_4x2</v>
      </c>
      <c r="DK956" s="331">
        <f t="shared" si="89"/>
        <v>106920000</v>
      </c>
      <c r="DL956" s="326"/>
    </row>
    <row r="957" spans="1:116" ht="38.25">
      <c r="A957" s="28">
        <v>952</v>
      </c>
      <c r="B957" s="29" t="s">
        <v>254</v>
      </c>
      <c r="C957" s="29" t="s">
        <v>0</v>
      </c>
      <c r="D957" s="72" t="s">
        <v>665</v>
      </c>
      <c r="E957" s="42" t="s">
        <v>666</v>
      </c>
      <c r="F957" s="42" t="s">
        <v>338</v>
      </c>
      <c r="G957" s="42" t="s">
        <v>1980</v>
      </c>
      <c r="H957" s="42" t="s">
        <v>400</v>
      </c>
      <c r="I957" s="28">
        <v>3021100</v>
      </c>
      <c r="J957" s="28" t="s">
        <v>1981</v>
      </c>
      <c r="K957" s="31" t="s">
        <v>674</v>
      </c>
      <c r="L957" s="56">
        <v>168</v>
      </c>
      <c r="M957" s="33" t="s">
        <v>107</v>
      </c>
      <c r="N957" s="34">
        <v>171000000</v>
      </c>
      <c r="O957" s="34">
        <f>+IFERROR(VLOOKUP(I957,Precio_Fasecolda!A:C,3,FALSE),IFERROR(VLOOKUP(I957,Precio_Fasecolda!B:C,2,FALSE),N957))</f>
        <v>171000000</v>
      </c>
      <c r="P957" s="34">
        <f t="shared" si="86"/>
        <v>0</v>
      </c>
      <c r="Q957" s="28" t="s">
        <v>338</v>
      </c>
      <c r="R957" s="28" t="s">
        <v>2415</v>
      </c>
      <c r="S957" s="28" t="s">
        <v>360</v>
      </c>
      <c r="T957" s="28" t="s">
        <v>107</v>
      </c>
      <c r="U957" s="28" t="s">
        <v>107</v>
      </c>
      <c r="V957" s="42" t="s">
        <v>107</v>
      </c>
      <c r="W957" s="28" t="s">
        <v>107</v>
      </c>
      <c r="X957" s="28" t="s">
        <v>107</v>
      </c>
      <c r="Y957" s="28" t="str">
        <f t="shared" si="87"/>
        <v>N.A.</v>
      </c>
      <c r="Z957" s="292">
        <f t="shared" si="84"/>
        <v>162450000</v>
      </c>
      <c r="AA957" s="28" cm="1">
        <f t="array" aca="1" ref="AA957" ca="1">_xlfn.IFS(DK957&lt;$DK$4,1,AND(DK957&gt;=$DK$4,DK957&lt;=$AA$4),2,DK957&gt;$AA$4,3)</f>
        <v>2</v>
      </c>
      <c r="AB957" s="28">
        <v>0</v>
      </c>
      <c r="AC957" s="28" cm="1">
        <f t="array" aca="1" ref="AC957" ca="1">IF(AB957="PERCENTIL 30","",_xlfn.IFS(DK957&lt;$AC$4,1,DK957&gt;$AC$4,2))</f>
        <v>2</v>
      </c>
      <c r="AD957" s="28" t="str">
        <f>+IFERROR(VLOOKUP(_xlfn.TEXTJOIN("_", FALSE, C957:E957), BD_Perc!$A:$O, 15, FALSE),"Segmentación no encontrada o vehículo inactivo")</f>
        <v>PERCENTIL 30-70</v>
      </c>
      <c r="AE957" s="28" t="str" cm="1">
        <f t="array" ref="AE957">_xlfn.IFS(
    AD957 = "PERCENTIL 50",
    _xlfn.IFS(
        BD!DK957 &lt; VLOOKUP(_xlfn.TEXTJOIN("_", FALSE, C957:E957), BD_Perc!$A:$O, 11, FALSE), "Intervalo de precio 1",
        BD!DK957 &gt;= VLOOKUP(_xlfn.TEXTJOIN("_", FALSE, C957:E957), BD_Perc!$A:$O, 11, FALSE), "Intervalo de precio 2"
    ),
    AD957 = "PERCENTIL 30-70",
    _xlfn.IFS(
        BD!DK957 &lt; VLOOKUP(_xlfn.TEXTJOIN("_", FALSE, C957:E957), BD_Perc!$A:$O, 6, FALSE), "Intervalo de precio 1",
        BD!DK957 &lt; VLOOKUP(_xlfn.TEXTJOIN("_", FALSE, C957:E957), BD_Perc!$A:$O, 7, FALSE), "Intervalo de precio 2",
        BD!DK957 &gt;= VLOOKUP(_xlfn.TEXTJOIN("_", FALSE, C957:E957), BD_Perc!$A:$O, 7, FALSE), "Intervalo de precio 3"
    ),
    AD957="Segmentación no encontrada o vehículo inactivo","Segmentación no encontrada o vehículo inactivo"
)</f>
        <v>Intervalo de precio 1</v>
      </c>
      <c r="AF957" s="57" t="s">
        <v>2412</v>
      </c>
      <c r="AG957" s="35" t="b">
        <f t="shared" si="88"/>
        <v>1</v>
      </c>
      <c r="AH957" s="207">
        <v>0.05</v>
      </c>
      <c r="AI957" s="207">
        <v>5.1999999999999998E-2</v>
      </c>
      <c r="AJ957" s="207">
        <v>5.2999999999999999E-2</v>
      </c>
      <c r="AK957" s="207">
        <v>0.06</v>
      </c>
      <c r="AL957" s="207">
        <v>7.0000000000000007E-2</v>
      </c>
      <c r="AM957" s="207">
        <v>7.0000000000000007E-2</v>
      </c>
      <c r="AN957" s="28" t="s">
        <v>113</v>
      </c>
      <c r="AO957" s="28" t="s">
        <v>113</v>
      </c>
      <c r="AP957" s="28" t="s">
        <v>113</v>
      </c>
      <c r="AQ957" s="37">
        <v>1</v>
      </c>
      <c r="AR957" s="38">
        <v>8689479</v>
      </c>
      <c r="AS957" s="38">
        <v>340397</v>
      </c>
      <c r="AT957" s="38">
        <v>1157349</v>
      </c>
      <c r="AU957" s="38">
        <v>2859333</v>
      </c>
      <c r="AV957" s="38">
        <v>2178539</v>
      </c>
      <c r="AW957" s="38">
        <v>9531108</v>
      </c>
      <c r="AX957" s="38" t="s">
        <v>107</v>
      </c>
      <c r="AY957" s="38" t="s">
        <v>107</v>
      </c>
      <c r="AZ957" s="38">
        <v>340397</v>
      </c>
      <c r="BA957" s="38" t="s">
        <v>107</v>
      </c>
      <c r="BB957" s="38" t="s">
        <v>107</v>
      </c>
      <c r="BC957" s="38" t="s">
        <v>107</v>
      </c>
      <c r="BD957" s="38" t="s">
        <v>107</v>
      </c>
      <c r="BE957" s="38" t="s">
        <v>107</v>
      </c>
      <c r="BF957" s="38">
        <v>2178539</v>
      </c>
      <c r="BG957" s="38">
        <v>2587015</v>
      </c>
      <c r="BH957" s="38">
        <v>2587015</v>
      </c>
      <c r="BI957" s="38">
        <v>2178539</v>
      </c>
      <c r="BJ957" s="38">
        <v>2178539</v>
      </c>
      <c r="BK957" s="38" t="s">
        <v>107</v>
      </c>
      <c r="BL957" s="38">
        <v>1770063</v>
      </c>
      <c r="BM957" s="38">
        <v>408476</v>
      </c>
      <c r="BN957" s="38">
        <v>1633904</v>
      </c>
      <c r="BO957" s="38">
        <v>3812444</v>
      </c>
      <c r="BP957" s="38">
        <v>3812444</v>
      </c>
      <c r="BQ957" s="38">
        <v>136159</v>
      </c>
      <c r="BR957" s="38">
        <v>3540126</v>
      </c>
      <c r="BS957" s="38">
        <v>816952</v>
      </c>
      <c r="BT957" s="38">
        <v>2587015</v>
      </c>
      <c r="BU957" s="38">
        <v>2587015</v>
      </c>
      <c r="BV957" s="38">
        <v>2587015</v>
      </c>
      <c r="BW957" s="38">
        <v>2995491</v>
      </c>
      <c r="BX957" s="38">
        <v>272318</v>
      </c>
      <c r="BY957" s="38">
        <v>2723174</v>
      </c>
      <c r="BZ957" s="38">
        <v>8850315</v>
      </c>
      <c r="CA957" s="38" t="s">
        <v>107</v>
      </c>
      <c r="CB957" s="38">
        <v>1089270</v>
      </c>
      <c r="CC957" s="330">
        <v>0</v>
      </c>
      <c r="CD957" s="38">
        <v>8850315</v>
      </c>
      <c r="CE957" s="38">
        <v>6807934</v>
      </c>
      <c r="CF957" s="38">
        <v>9531108</v>
      </c>
      <c r="CG957" s="38">
        <v>13615869</v>
      </c>
      <c r="CH957" s="41" t="s">
        <v>114</v>
      </c>
      <c r="CI957" s="41" t="s">
        <v>114</v>
      </c>
      <c r="CJ957" s="41" t="s">
        <v>113</v>
      </c>
      <c r="CK957" s="41" t="s">
        <v>113</v>
      </c>
      <c r="CL957" s="41" t="s">
        <v>113</v>
      </c>
      <c r="CM957" s="41" t="s">
        <v>113</v>
      </c>
      <c r="CN957" s="41" t="s">
        <v>114</v>
      </c>
      <c r="CO957" s="42" t="s">
        <v>107</v>
      </c>
      <c r="CP957" s="28" t="s">
        <v>107</v>
      </c>
      <c r="CQ957" s="28" t="s">
        <v>107</v>
      </c>
      <c r="CR957" s="28" t="s">
        <v>107</v>
      </c>
      <c r="CS957" s="28" t="s">
        <v>107</v>
      </c>
      <c r="CT957" s="28" t="s">
        <v>107</v>
      </c>
      <c r="CU957" s="28" t="s">
        <v>107</v>
      </c>
      <c r="CV957" s="28" t="s">
        <v>107</v>
      </c>
      <c r="CW957" s="28" t="s">
        <v>107</v>
      </c>
      <c r="CX957" s="28" t="s">
        <v>107</v>
      </c>
      <c r="CY957" s="28" t="s">
        <v>107</v>
      </c>
      <c r="CZ957" s="28" t="s">
        <v>107</v>
      </c>
      <c r="DA957" s="28" t="s">
        <v>107</v>
      </c>
      <c r="DB957" s="28" t="s">
        <v>107</v>
      </c>
      <c r="DC957" s="28" t="s">
        <v>107</v>
      </c>
      <c r="DD957" s="332">
        <v>13285004</v>
      </c>
      <c r="DE957" s="43">
        <v>1</v>
      </c>
      <c r="DF957" s="390">
        <v>1</v>
      </c>
      <c r="DG957" s="310"/>
      <c r="DI957" s="279" t="str" cm="1">
        <f t="array" ref="DI957">+IF(AND(C957&lt;&gt;"Vehículos Eléctricos",C957&lt;&gt;"Vehículos Híbridos",AD957="PERCENTIL 50"),
     IF(VLOOKUP(_xlfn.TEXTJOIN("_",FALSE,C957:E957),BD_Perc!$A:$P,_xlfn.IFS(BD!AE957="Intervalo de precio 1",12,BD!AE957="Intervalo de precio 2",13),FALSE)&lt;=1,
     VLOOKUP(_xlfn.TEXTJOIN("_",FALSE,C957:E957),BD_Perc!$A:$P,16,FALSE),"Ok P50"),
     "Ok P30/70 ó Híbrido/Eléctrico")</f>
        <v>Ok P30/70 ó Híbrido/Eléctrico</v>
      </c>
      <c r="DJ957" s="279" t="str">
        <f t="shared" si="85"/>
        <v>Vehículos Convencionales_Pick Up_PICKUP DOBLE CAB - PLATON</v>
      </c>
      <c r="DK957" s="331">
        <f t="shared" si="89"/>
        <v>162450000</v>
      </c>
      <c r="DL957" s="326"/>
    </row>
    <row r="958" spans="1:116" ht="38.25">
      <c r="A958" s="28">
        <v>953</v>
      </c>
      <c r="B958" s="29" t="s">
        <v>254</v>
      </c>
      <c r="C958" s="29" t="s">
        <v>0</v>
      </c>
      <c r="D958" s="135" t="s">
        <v>665</v>
      </c>
      <c r="E958" s="60" t="s">
        <v>666</v>
      </c>
      <c r="F958" s="60" t="s">
        <v>346</v>
      </c>
      <c r="G958" s="194" t="s">
        <v>1982</v>
      </c>
      <c r="H958" s="42" t="s">
        <v>400</v>
      </c>
      <c r="I958" s="28">
        <v>3021101</v>
      </c>
      <c r="J958" s="28" t="s">
        <v>1983</v>
      </c>
      <c r="K958" s="31" t="s">
        <v>674</v>
      </c>
      <c r="L958" s="56">
        <v>168</v>
      </c>
      <c r="M958" s="33" t="s">
        <v>107</v>
      </c>
      <c r="N958" s="34">
        <v>196000000</v>
      </c>
      <c r="O958" s="34">
        <f>+IFERROR(VLOOKUP(I958,Precio_Fasecolda!A:C,3,FALSE),IFERROR(VLOOKUP(I958,Precio_Fasecolda!B:C,2,FALSE),N958))</f>
        <v>196000000</v>
      </c>
      <c r="P958" s="34">
        <f t="shared" si="86"/>
        <v>0</v>
      </c>
      <c r="Q958" s="60" t="s">
        <v>346</v>
      </c>
      <c r="R958" s="28" t="s">
        <v>2415</v>
      </c>
      <c r="S958" s="28" t="s">
        <v>360</v>
      </c>
      <c r="T958" s="28" t="s">
        <v>107</v>
      </c>
      <c r="U958" s="28" t="s">
        <v>107</v>
      </c>
      <c r="V958" s="42" t="s">
        <v>107</v>
      </c>
      <c r="W958" s="28" t="s">
        <v>107</v>
      </c>
      <c r="X958" s="28" t="s">
        <v>107</v>
      </c>
      <c r="Y958" s="28" t="str">
        <f t="shared" si="87"/>
        <v>N.A.</v>
      </c>
      <c r="Z958" s="292">
        <f t="shared" si="84"/>
        <v>186396000</v>
      </c>
      <c r="AA958" s="28" cm="1">
        <f t="array" aca="1" ref="AA958" ca="1">_xlfn.IFS(DK958&lt;$DK$4,1,AND(DK958&gt;=$DK$4,DK958&lt;=$AA$4),2,DK958&gt;$AA$4,3)</f>
        <v>2</v>
      </c>
      <c r="AB958" s="28">
        <v>0</v>
      </c>
      <c r="AC958" s="28" cm="1">
        <f t="array" aca="1" ref="AC958" ca="1">IF(AB958="PERCENTIL 30","",_xlfn.IFS(DK958&lt;$AC$4,1,DK958&gt;$AC$4,2))</f>
        <v>2</v>
      </c>
      <c r="AD958" s="28" t="str">
        <f>+IFERROR(VLOOKUP(_xlfn.TEXTJOIN("_", FALSE, C958:E958), BD_Perc!$A:$O, 15, FALSE),"Segmentación no encontrada o vehículo inactivo")</f>
        <v>PERCENTIL 30-70</v>
      </c>
      <c r="AE958" s="28" t="str" cm="1">
        <f t="array" ref="AE958">_xlfn.IFS(
    AD958 = "PERCENTIL 50",
    _xlfn.IFS(
        BD!DK958 &lt; VLOOKUP(_xlfn.TEXTJOIN("_", FALSE, C958:E958), BD_Perc!$A:$O, 11, FALSE), "Intervalo de precio 1",
        BD!DK958 &gt;= VLOOKUP(_xlfn.TEXTJOIN("_", FALSE, C958:E958), BD_Perc!$A:$O, 11, FALSE), "Intervalo de precio 2"
    ),
    AD958 = "PERCENTIL 30-70",
    _xlfn.IFS(
        BD!DK958 &lt; VLOOKUP(_xlfn.TEXTJOIN("_", FALSE, C958:E958), BD_Perc!$A:$O, 6, FALSE), "Intervalo de precio 1",
        BD!DK958 &lt; VLOOKUP(_xlfn.TEXTJOIN("_", FALSE, C958:E958), BD_Perc!$A:$O, 7, FALSE), "Intervalo de precio 2",
        BD!DK958 &gt;= VLOOKUP(_xlfn.TEXTJOIN("_", FALSE, C958:E958), BD_Perc!$A:$O, 7, FALSE), "Intervalo de precio 3"
    ),
    AD958="Segmentación no encontrada o vehículo inactivo","Segmentación no encontrada o vehículo inactivo"
)</f>
        <v>Intervalo de precio 2</v>
      </c>
      <c r="AF958" s="57" t="s">
        <v>2413</v>
      </c>
      <c r="AG958" s="35" t="b">
        <f t="shared" si="88"/>
        <v>1</v>
      </c>
      <c r="AH958" s="342">
        <v>4.9000000000000002E-2</v>
      </c>
      <c r="AI958" s="342">
        <v>4.9000000000000002E-2</v>
      </c>
      <c r="AJ958" s="342">
        <v>4.9000000000000002E-2</v>
      </c>
      <c r="AK958" s="342">
        <v>4.9000000000000002E-2</v>
      </c>
      <c r="AL958" s="342">
        <v>5.5E-2</v>
      </c>
      <c r="AM958" s="342">
        <v>5.5E-2</v>
      </c>
      <c r="AN958" s="28" t="s">
        <v>1251</v>
      </c>
      <c r="AO958" s="28" t="s">
        <v>1251</v>
      </c>
      <c r="AP958" s="28" t="s">
        <v>1251</v>
      </c>
      <c r="AQ958" s="123">
        <v>1</v>
      </c>
      <c r="AR958" s="38">
        <v>8689479</v>
      </c>
      <c r="AS958" s="38">
        <v>550358</v>
      </c>
      <c r="AT958" s="38">
        <v>1161868</v>
      </c>
      <c r="AU958" s="38">
        <v>3791359</v>
      </c>
      <c r="AV958" s="38">
        <v>3057548</v>
      </c>
      <c r="AW958" s="38">
        <v>11007170</v>
      </c>
      <c r="AX958" s="38">
        <v>794963</v>
      </c>
      <c r="AY958" s="38">
        <v>1284169</v>
      </c>
      <c r="AZ958" s="38">
        <v>489208</v>
      </c>
      <c r="BA958" s="38" t="s">
        <v>107</v>
      </c>
      <c r="BB958" s="38" t="s">
        <v>107</v>
      </c>
      <c r="BC958" s="38" t="s">
        <v>107</v>
      </c>
      <c r="BD958" s="38" t="s">
        <v>107</v>
      </c>
      <c r="BE958" s="38" t="s">
        <v>107</v>
      </c>
      <c r="BF958" s="38">
        <v>2446038</v>
      </c>
      <c r="BG958" s="38">
        <v>3057548</v>
      </c>
      <c r="BH958" s="38">
        <v>3057548</v>
      </c>
      <c r="BI958" s="38">
        <v>3057548</v>
      </c>
      <c r="BJ958" s="38">
        <v>3057548</v>
      </c>
      <c r="BK958" s="38" t="s">
        <v>107</v>
      </c>
      <c r="BL958" s="38">
        <v>1589924</v>
      </c>
      <c r="BM958" s="38">
        <v>1100717</v>
      </c>
      <c r="BN958" s="38">
        <v>1834529</v>
      </c>
      <c r="BO958" s="38">
        <v>3913660</v>
      </c>
      <c r="BP958" s="38">
        <v>7705019</v>
      </c>
      <c r="BQ958" s="38">
        <v>281294</v>
      </c>
      <c r="BR958" s="38">
        <v>4280567</v>
      </c>
      <c r="BS958" s="38">
        <v>1039566</v>
      </c>
      <c r="BT958" s="38">
        <v>2323736</v>
      </c>
      <c r="BU958" s="38">
        <v>2323736</v>
      </c>
      <c r="BV958" s="38">
        <v>2323736</v>
      </c>
      <c r="BW958" s="38">
        <v>4280567</v>
      </c>
      <c r="BX958" s="38">
        <v>305755</v>
      </c>
      <c r="BY958" s="38">
        <v>3057548</v>
      </c>
      <c r="BZ958" s="38">
        <v>10395661</v>
      </c>
      <c r="CA958" s="38" t="s">
        <v>107</v>
      </c>
      <c r="CB958" s="38">
        <v>1345321</v>
      </c>
      <c r="CC958" s="330">
        <v>0</v>
      </c>
      <c r="CD958" s="38">
        <v>10395661</v>
      </c>
      <c r="CE958" s="38">
        <v>6115094</v>
      </c>
      <c r="CF958" s="38">
        <v>8561132</v>
      </c>
      <c r="CG958" s="38">
        <v>12230189</v>
      </c>
      <c r="CH958" s="53" t="s">
        <v>114</v>
      </c>
      <c r="CI958" s="53" t="s">
        <v>114</v>
      </c>
      <c r="CJ958" s="53" t="s">
        <v>113</v>
      </c>
      <c r="CK958" s="53" t="s">
        <v>113</v>
      </c>
      <c r="CL958" s="53" t="s">
        <v>113</v>
      </c>
      <c r="CM958" s="53" t="s">
        <v>113</v>
      </c>
      <c r="CN958" s="53" t="s">
        <v>114</v>
      </c>
      <c r="CO958" s="49" t="s">
        <v>107</v>
      </c>
      <c r="CP958" s="49" t="s">
        <v>107</v>
      </c>
      <c r="CQ958" s="49" t="s">
        <v>107</v>
      </c>
      <c r="CR958" s="49" t="s">
        <v>107</v>
      </c>
      <c r="CS958" s="49" t="s">
        <v>107</v>
      </c>
      <c r="CT958" s="49" t="s">
        <v>107</v>
      </c>
      <c r="CU958" s="49" t="s">
        <v>107</v>
      </c>
      <c r="CV958" s="49" t="s">
        <v>107</v>
      </c>
      <c r="CW958" s="49" t="s">
        <v>107</v>
      </c>
      <c r="CX958" s="49" t="s">
        <v>107</v>
      </c>
      <c r="CY958" s="49" t="s">
        <v>107</v>
      </c>
      <c r="CZ958" s="49" t="s">
        <v>107</v>
      </c>
      <c r="DA958" s="49" t="s">
        <v>107</v>
      </c>
      <c r="DB958" s="49" t="s">
        <v>107</v>
      </c>
      <c r="DC958" s="49" t="s">
        <v>107</v>
      </c>
      <c r="DD958" s="332">
        <v>15899245</v>
      </c>
      <c r="DE958" s="43">
        <v>1</v>
      </c>
      <c r="DF958" s="390">
        <v>1</v>
      </c>
      <c r="DG958" s="310"/>
      <c r="DI958" s="279" t="str" cm="1">
        <f t="array" ref="DI958">+IF(AND(C958&lt;&gt;"Vehículos Eléctricos",C958&lt;&gt;"Vehículos Híbridos",AD958="PERCENTIL 50"),
     IF(VLOOKUP(_xlfn.TEXTJOIN("_",FALSE,C958:E958),BD_Perc!$A:$P,_xlfn.IFS(BD!AE958="Intervalo de precio 1",12,BD!AE958="Intervalo de precio 2",13),FALSE)&lt;=1,
     VLOOKUP(_xlfn.TEXTJOIN("_",FALSE,C958:E958),BD_Perc!$A:$P,16,FALSE),"Ok P50"),
     "Ok P30/70 ó Híbrido/Eléctrico")</f>
        <v>Ok P30/70 ó Híbrido/Eléctrico</v>
      </c>
      <c r="DJ958" s="279" t="str">
        <f t="shared" si="85"/>
        <v>Vehículos Convencionales_Pick Up_PICKUP DOBLE CAB - PLATON</v>
      </c>
      <c r="DK958" s="331">
        <f t="shared" si="89"/>
        <v>186396000</v>
      </c>
      <c r="DL958" s="326"/>
    </row>
    <row r="959" spans="1:116" ht="38.25">
      <c r="A959" s="28">
        <v>954</v>
      </c>
      <c r="B959" s="29" t="s">
        <v>254</v>
      </c>
      <c r="C959" s="29" t="s">
        <v>0</v>
      </c>
      <c r="D959" s="29" t="s">
        <v>665</v>
      </c>
      <c r="E959" s="42" t="s">
        <v>666</v>
      </c>
      <c r="F959" s="42" t="s">
        <v>346</v>
      </c>
      <c r="G959" s="42" t="s">
        <v>1984</v>
      </c>
      <c r="H959" s="42" t="s">
        <v>400</v>
      </c>
      <c r="I959" s="28">
        <v>3021102</v>
      </c>
      <c r="J959" s="28" t="s">
        <v>1985</v>
      </c>
      <c r="K959" s="31" t="s">
        <v>674</v>
      </c>
      <c r="L959" s="56">
        <v>168</v>
      </c>
      <c r="M959" s="33" t="s">
        <v>107</v>
      </c>
      <c r="N959" s="34">
        <v>201000000</v>
      </c>
      <c r="O959" s="34">
        <f>+IFERROR(VLOOKUP(I959,Precio_Fasecolda!A:C,3,FALSE),IFERROR(VLOOKUP(I959,Precio_Fasecolda!B:C,2,FALSE),N959))</f>
        <v>201000000</v>
      </c>
      <c r="P959" s="34">
        <f t="shared" si="86"/>
        <v>0</v>
      </c>
      <c r="Q959" s="28" t="s">
        <v>346</v>
      </c>
      <c r="R959" s="28" t="s">
        <v>130</v>
      </c>
      <c r="S959" s="28" t="s">
        <v>360</v>
      </c>
      <c r="T959" s="28" t="s">
        <v>107</v>
      </c>
      <c r="U959" s="28" t="s">
        <v>107</v>
      </c>
      <c r="V959" s="42" t="s">
        <v>107</v>
      </c>
      <c r="W959" s="28" t="s">
        <v>107</v>
      </c>
      <c r="X959" s="28" t="s">
        <v>107</v>
      </c>
      <c r="Y959" s="28" t="str">
        <f t="shared" si="87"/>
        <v>N.A.</v>
      </c>
      <c r="Z959" s="292">
        <f t="shared" si="84"/>
        <v>190950000</v>
      </c>
      <c r="AA959" s="28" cm="1">
        <f t="array" aca="1" ref="AA959" ca="1">_xlfn.IFS(DK959&lt;$DK$4,1,AND(DK959&gt;=$DK$4,DK959&lt;=$AA$4),2,DK959&gt;$AA$4,3)</f>
        <v>2</v>
      </c>
      <c r="AB959" s="28">
        <v>0</v>
      </c>
      <c r="AC959" s="28" cm="1">
        <f t="array" aca="1" ref="AC959" ca="1">IF(AB959="PERCENTIL 30","",_xlfn.IFS(DK959&lt;$AC$4,1,DK959&gt;$AC$4,2))</f>
        <v>2</v>
      </c>
      <c r="AD959" s="28" t="str">
        <f>+IFERROR(VLOOKUP(_xlfn.TEXTJOIN("_", FALSE, C959:E959), BD_Perc!$A:$O, 15, FALSE),"Segmentación no encontrada o vehículo inactivo")</f>
        <v>PERCENTIL 30-70</v>
      </c>
      <c r="AE959" s="28" t="str" cm="1">
        <f t="array" ref="AE959">_xlfn.IFS(
    AD959 = "PERCENTIL 50",
    _xlfn.IFS(
        BD!DK959 &lt; VLOOKUP(_xlfn.TEXTJOIN("_", FALSE, C959:E959), BD_Perc!$A:$O, 11, FALSE), "Intervalo de precio 1",
        BD!DK959 &gt;= VLOOKUP(_xlfn.TEXTJOIN("_", FALSE, C959:E959), BD_Perc!$A:$O, 11, FALSE), "Intervalo de precio 2"
    ),
    AD959 = "PERCENTIL 30-70",
    _xlfn.IFS(
        BD!DK959 &lt; VLOOKUP(_xlfn.TEXTJOIN("_", FALSE, C959:E959), BD_Perc!$A:$O, 6, FALSE), "Intervalo de precio 1",
        BD!DK959 &lt; VLOOKUP(_xlfn.TEXTJOIN("_", FALSE, C959:E959), BD_Perc!$A:$O, 7, FALSE), "Intervalo de precio 2",
        BD!DK959 &gt;= VLOOKUP(_xlfn.TEXTJOIN("_", FALSE, C959:E959), BD_Perc!$A:$O, 7, FALSE), "Intervalo de precio 3"
    ),
    AD959="Segmentación no encontrada o vehículo inactivo","Segmentación no encontrada o vehículo inactivo"
)</f>
        <v>Intervalo de precio 2</v>
      </c>
      <c r="AF959" s="57" t="s">
        <v>2413</v>
      </c>
      <c r="AG959" s="35" t="b">
        <f t="shared" si="88"/>
        <v>1</v>
      </c>
      <c r="AH959" s="207">
        <v>0.05</v>
      </c>
      <c r="AI959" s="207">
        <v>5.1999999999999998E-2</v>
      </c>
      <c r="AJ959" s="207">
        <v>5.2999999999999999E-2</v>
      </c>
      <c r="AK959" s="207">
        <v>0.06</v>
      </c>
      <c r="AL959" s="207">
        <v>7.0000000000000007E-2</v>
      </c>
      <c r="AM959" s="207">
        <v>7.0000000000000007E-2</v>
      </c>
      <c r="AN959" s="28" t="s">
        <v>113</v>
      </c>
      <c r="AO959" s="28" t="s">
        <v>113</v>
      </c>
      <c r="AP959" s="28" t="s">
        <v>113</v>
      </c>
      <c r="AQ959" s="37">
        <v>1</v>
      </c>
      <c r="AR959" s="38">
        <v>8689479</v>
      </c>
      <c r="AS959" s="38">
        <v>340397</v>
      </c>
      <c r="AT959" s="38">
        <v>1157349</v>
      </c>
      <c r="AU959" s="38">
        <v>2859333</v>
      </c>
      <c r="AV959" s="38">
        <v>2178539</v>
      </c>
      <c r="AW959" s="38">
        <v>9531108</v>
      </c>
      <c r="AX959" s="38" t="s">
        <v>107</v>
      </c>
      <c r="AY959" s="38" t="s">
        <v>107</v>
      </c>
      <c r="AZ959" s="38">
        <v>340397</v>
      </c>
      <c r="BA959" s="38" t="s">
        <v>107</v>
      </c>
      <c r="BB959" s="38" t="s">
        <v>107</v>
      </c>
      <c r="BC959" s="38" t="s">
        <v>107</v>
      </c>
      <c r="BD959" s="38" t="s">
        <v>107</v>
      </c>
      <c r="BE959" s="38" t="s">
        <v>107</v>
      </c>
      <c r="BF959" s="38">
        <v>2178539</v>
      </c>
      <c r="BG959" s="38">
        <v>2587015</v>
      </c>
      <c r="BH959" s="38">
        <v>2587015</v>
      </c>
      <c r="BI959" s="38">
        <v>2178539</v>
      </c>
      <c r="BJ959" s="38">
        <v>2178539</v>
      </c>
      <c r="BK959" s="38" t="s">
        <v>107</v>
      </c>
      <c r="BL959" s="38" t="s">
        <v>107</v>
      </c>
      <c r="BM959" s="38">
        <v>408476</v>
      </c>
      <c r="BN959" s="38">
        <v>1633904</v>
      </c>
      <c r="BO959" s="38">
        <v>3812444</v>
      </c>
      <c r="BP959" s="38">
        <v>3812444</v>
      </c>
      <c r="BQ959" s="38">
        <v>136159</v>
      </c>
      <c r="BR959" s="38">
        <v>3540126</v>
      </c>
      <c r="BS959" s="38">
        <v>816952</v>
      </c>
      <c r="BT959" s="38">
        <v>2587015</v>
      </c>
      <c r="BU959" s="38">
        <v>2587015</v>
      </c>
      <c r="BV959" s="38">
        <v>2587015</v>
      </c>
      <c r="BW959" s="38">
        <v>2995491</v>
      </c>
      <c r="BX959" s="38">
        <v>272318</v>
      </c>
      <c r="BY959" s="38">
        <v>2723174</v>
      </c>
      <c r="BZ959" s="38">
        <v>8850315</v>
      </c>
      <c r="CA959" s="38" t="s">
        <v>107</v>
      </c>
      <c r="CB959" s="38">
        <v>1089270</v>
      </c>
      <c r="CC959" s="330">
        <v>0</v>
      </c>
      <c r="CD959" s="38">
        <v>8850315</v>
      </c>
      <c r="CE959" s="38">
        <v>6807934</v>
      </c>
      <c r="CF959" s="38">
        <v>9531108</v>
      </c>
      <c r="CG959" s="38">
        <v>13615869</v>
      </c>
      <c r="CH959" s="41" t="s">
        <v>113</v>
      </c>
      <c r="CI959" s="41" t="s">
        <v>113</v>
      </c>
      <c r="CJ959" s="41" t="s">
        <v>113</v>
      </c>
      <c r="CK959" s="41" t="s">
        <v>113</v>
      </c>
      <c r="CL959" s="41" t="s">
        <v>113</v>
      </c>
      <c r="CM959" s="41" t="s">
        <v>114</v>
      </c>
      <c r="CN959" s="41" t="s">
        <v>114</v>
      </c>
      <c r="CO959" s="42" t="s">
        <v>107</v>
      </c>
      <c r="CP959" s="28" t="s">
        <v>107</v>
      </c>
      <c r="CQ959" s="28" t="s">
        <v>107</v>
      </c>
      <c r="CR959" s="28" t="s">
        <v>107</v>
      </c>
      <c r="CS959" s="28" t="s">
        <v>107</v>
      </c>
      <c r="CT959" s="28" t="s">
        <v>107</v>
      </c>
      <c r="CU959" s="28" t="s">
        <v>107</v>
      </c>
      <c r="CV959" s="28" t="s">
        <v>107</v>
      </c>
      <c r="CW959" s="28" t="s">
        <v>107</v>
      </c>
      <c r="CX959" s="28" t="s">
        <v>107</v>
      </c>
      <c r="CY959" s="28" t="s">
        <v>107</v>
      </c>
      <c r="CZ959" s="28" t="s">
        <v>107</v>
      </c>
      <c r="DA959" s="28" t="s">
        <v>107</v>
      </c>
      <c r="DB959" s="28" t="s">
        <v>107</v>
      </c>
      <c r="DC959" s="28" t="s">
        <v>107</v>
      </c>
      <c r="DD959" s="332">
        <v>13741135</v>
      </c>
      <c r="DE959" s="43">
        <v>1</v>
      </c>
      <c r="DF959" s="390">
        <v>1</v>
      </c>
      <c r="DG959" s="310"/>
      <c r="DI959" s="279" t="str" cm="1">
        <f t="array" ref="DI959">+IF(AND(C959&lt;&gt;"Vehículos Eléctricos",C959&lt;&gt;"Vehículos Híbridos",AD959="PERCENTIL 50"),
     IF(VLOOKUP(_xlfn.TEXTJOIN("_",FALSE,C959:E959),BD_Perc!$A:$P,_xlfn.IFS(BD!AE959="Intervalo de precio 1",12,BD!AE959="Intervalo de precio 2",13),FALSE)&lt;=1,
     VLOOKUP(_xlfn.TEXTJOIN("_",FALSE,C959:E959),BD_Perc!$A:$P,16,FALSE),"Ok P50"),
     "Ok P30/70 ó Híbrido/Eléctrico")</f>
        <v>Ok P30/70 ó Híbrido/Eléctrico</v>
      </c>
      <c r="DJ959" s="279" t="str">
        <f t="shared" si="85"/>
        <v>Vehículos Convencionales_Pick Up_PICKUP DOBLE CAB - PLATON</v>
      </c>
      <c r="DK959" s="331">
        <f t="shared" si="89"/>
        <v>190950000</v>
      </c>
      <c r="DL959" s="326"/>
    </row>
    <row r="960" spans="1:116" ht="38.25">
      <c r="A960" s="28">
        <v>955</v>
      </c>
      <c r="B960" s="29" t="s">
        <v>254</v>
      </c>
      <c r="C960" s="29" t="s">
        <v>0</v>
      </c>
      <c r="D960" s="29" t="s">
        <v>665</v>
      </c>
      <c r="E960" s="42" t="s">
        <v>666</v>
      </c>
      <c r="F960" s="42" t="s">
        <v>346</v>
      </c>
      <c r="G960" s="42" t="s">
        <v>1986</v>
      </c>
      <c r="H960" s="42" t="s">
        <v>400</v>
      </c>
      <c r="I960" s="28">
        <v>3021103</v>
      </c>
      <c r="J960" s="28" t="s">
        <v>1987</v>
      </c>
      <c r="K960" s="31" t="s">
        <v>686</v>
      </c>
      <c r="L960" s="56">
        <v>237</v>
      </c>
      <c r="M960" s="33" t="s">
        <v>107</v>
      </c>
      <c r="N960" s="34">
        <v>270000000</v>
      </c>
      <c r="O960" s="34">
        <f>+IFERROR(VLOOKUP(I960,Precio_Fasecolda!A:C,3,FALSE),IFERROR(VLOOKUP(I960,Precio_Fasecolda!B:C,2,FALSE),N960))</f>
        <v>270000000</v>
      </c>
      <c r="P960" s="34">
        <f t="shared" si="86"/>
        <v>0</v>
      </c>
      <c r="Q960" s="28" t="s">
        <v>346</v>
      </c>
      <c r="R960" s="28" t="s">
        <v>130</v>
      </c>
      <c r="S960" s="28" t="s">
        <v>360</v>
      </c>
      <c r="T960" s="28" t="s">
        <v>107</v>
      </c>
      <c r="U960" s="28" t="s">
        <v>107</v>
      </c>
      <c r="V960" s="42" t="s">
        <v>107</v>
      </c>
      <c r="W960" s="28" t="s">
        <v>107</v>
      </c>
      <c r="X960" s="28" t="s">
        <v>107</v>
      </c>
      <c r="Y960" s="28" t="str">
        <f t="shared" si="87"/>
        <v>N.A.</v>
      </c>
      <c r="Z960" s="292">
        <f t="shared" si="84"/>
        <v>256770000</v>
      </c>
      <c r="AA960" s="28" cm="1">
        <f t="array" aca="1" ref="AA960" ca="1">_xlfn.IFS(DK960&lt;$DK$4,1,AND(DK960&gt;=$DK$4,DK960&lt;=$AA$4),2,DK960&gt;$AA$4,3)</f>
        <v>3</v>
      </c>
      <c r="AB960" s="28">
        <v>0</v>
      </c>
      <c r="AC960" s="28" cm="1">
        <f t="array" aca="1" ref="AC960" ca="1">IF(AB960="PERCENTIL 30","",_xlfn.IFS(DK960&lt;$AC$4,1,DK960&gt;$AC$4,2))</f>
        <v>2</v>
      </c>
      <c r="AD960" s="28" t="str">
        <f>+IFERROR(VLOOKUP(_xlfn.TEXTJOIN("_", FALSE, C960:E960), BD_Perc!$A:$O, 15, FALSE),"Segmentación no encontrada o vehículo inactivo")</f>
        <v>PERCENTIL 30-70</v>
      </c>
      <c r="AE960" s="28" t="str" cm="1">
        <f t="array" ref="AE960">_xlfn.IFS(
    AD960 = "PERCENTIL 50",
    _xlfn.IFS(
        BD!DK960 &lt; VLOOKUP(_xlfn.TEXTJOIN("_", FALSE, C960:E960), BD_Perc!$A:$O, 11, FALSE), "Intervalo de precio 1",
        BD!DK960 &gt;= VLOOKUP(_xlfn.TEXTJOIN("_", FALSE, C960:E960), BD_Perc!$A:$O, 11, FALSE), "Intervalo de precio 2"
    ),
    AD960 = "PERCENTIL 30-70",
    _xlfn.IFS(
        BD!DK960 &lt; VLOOKUP(_xlfn.TEXTJOIN("_", FALSE, C960:E960), BD_Perc!$A:$O, 6, FALSE), "Intervalo de precio 1",
        BD!DK960 &lt; VLOOKUP(_xlfn.TEXTJOIN("_", FALSE, C960:E960), BD_Perc!$A:$O, 7, FALSE), "Intervalo de precio 2",
        BD!DK960 &gt;= VLOOKUP(_xlfn.TEXTJOIN("_", FALSE, C960:E960), BD_Perc!$A:$O, 7, FALSE), "Intervalo de precio 3"
    ),
    AD960="Segmentación no encontrada o vehículo inactivo","Segmentación no encontrada o vehículo inactivo"
)</f>
        <v>Intervalo de precio 3</v>
      </c>
      <c r="AF960" s="57" t="s">
        <v>2414</v>
      </c>
      <c r="AG960" s="35" t="b">
        <f t="shared" si="88"/>
        <v>1</v>
      </c>
      <c r="AH960" s="207">
        <v>4.9000000000000002E-2</v>
      </c>
      <c r="AI960" s="207">
        <v>4.9000000000000002E-2</v>
      </c>
      <c r="AJ960" s="207">
        <v>4.9000000000000002E-2</v>
      </c>
      <c r="AK960" s="207">
        <v>4.9000000000000002E-2</v>
      </c>
      <c r="AL960" s="207">
        <v>5.5E-2</v>
      </c>
      <c r="AM960" s="207">
        <v>5.5E-2</v>
      </c>
      <c r="AN960" s="28" t="s">
        <v>113</v>
      </c>
      <c r="AO960" s="28" t="s">
        <v>113</v>
      </c>
      <c r="AP960" s="28" t="s">
        <v>113</v>
      </c>
      <c r="AQ960" s="37">
        <v>1</v>
      </c>
      <c r="AR960" s="38">
        <v>8689479</v>
      </c>
      <c r="AS960" s="38">
        <v>340397</v>
      </c>
      <c r="AT960" s="38">
        <v>1157349</v>
      </c>
      <c r="AU960" s="38">
        <v>2859333</v>
      </c>
      <c r="AV960" s="38">
        <v>2178539</v>
      </c>
      <c r="AW960" s="38">
        <v>9531108</v>
      </c>
      <c r="AX960" s="38" t="s">
        <v>107</v>
      </c>
      <c r="AY960" s="38">
        <v>1157349</v>
      </c>
      <c r="AZ960" s="38">
        <v>340397</v>
      </c>
      <c r="BA960" s="38" t="s">
        <v>107</v>
      </c>
      <c r="BB960" s="38" t="s">
        <v>107</v>
      </c>
      <c r="BC960" s="38" t="s">
        <v>107</v>
      </c>
      <c r="BD960" s="38" t="s">
        <v>107</v>
      </c>
      <c r="BE960" s="38" t="s">
        <v>107</v>
      </c>
      <c r="BF960" s="38">
        <v>2178539</v>
      </c>
      <c r="BG960" s="38">
        <v>2587015</v>
      </c>
      <c r="BH960" s="38">
        <v>2587015</v>
      </c>
      <c r="BI960" s="38">
        <v>2178539</v>
      </c>
      <c r="BJ960" s="38">
        <v>2178539</v>
      </c>
      <c r="BK960" s="38" t="s">
        <v>107</v>
      </c>
      <c r="BL960" s="38" t="s">
        <v>107</v>
      </c>
      <c r="BM960" s="38">
        <v>408476</v>
      </c>
      <c r="BN960" s="38">
        <v>1633904</v>
      </c>
      <c r="BO960" s="38">
        <v>3812444</v>
      </c>
      <c r="BP960" s="38">
        <v>3812444</v>
      </c>
      <c r="BQ960" s="38">
        <v>136159</v>
      </c>
      <c r="BR960" s="38">
        <v>3540126</v>
      </c>
      <c r="BS960" s="38">
        <v>816952</v>
      </c>
      <c r="BT960" s="38">
        <v>3403968</v>
      </c>
      <c r="BU960" s="38">
        <v>3403968</v>
      </c>
      <c r="BV960" s="38">
        <v>3403968</v>
      </c>
      <c r="BW960" s="38">
        <v>2995491</v>
      </c>
      <c r="BX960" s="38">
        <v>272318</v>
      </c>
      <c r="BY960" s="38">
        <v>2723174</v>
      </c>
      <c r="BZ960" s="38">
        <v>8850315</v>
      </c>
      <c r="CA960" s="38" t="s">
        <v>107</v>
      </c>
      <c r="CB960" s="38">
        <v>1089270</v>
      </c>
      <c r="CC960" s="330">
        <v>0</v>
      </c>
      <c r="CD960" s="38">
        <v>8850315</v>
      </c>
      <c r="CE960" s="38">
        <v>6807934</v>
      </c>
      <c r="CF960" s="38">
        <v>9531108</v>
      </c>
      <c r="CG960" s="38">
        <v>13615869</v>
      </c>
      <c r="CH960" s="41" t="s">
        <v>113</v>
      </c>
      <c r="CI960" s="41" t="s">
        <v>113</v>
      </c>
      <c r="CJ960" s="41" t="s">
        <v>113</v>
      </c>
      <c r="CK960" s="41" t="s">
        <v>113</v>
      </c>
      <c r="CL960" s="41" t="s">
        <v>113</v>
      </c>
      <c r="CM960" s="41" t="s">
        <v>113</v>
      </c>
      <c r="CN960" s="41" t="s">
        <v>114</v>
      </c>
      <c r="CO960" s="42" t="s">
        <v>107</v>
      </c>
      <c r="CP960" s="28" t="s">
        <v>107</v>
      </c>
      <c r="CQ960" s="28" t="s">
        <v>107</v>
      </c>
      <c r="CR960" s="28" t="s">
        <v>107</v>
      </c>
      <c r="CS960" s="28" t="s">
        <v>107</v>
      </c>
      <c r="CT960" s="28" t="s">
        <v>107</v>
      </c>
      <c r="CU960" s="28" t="s">
        <v>107</v>
      </c>
      <c r="CV960" s="28" t="s">
        <v>107</v>
      </c>
      <c r="CW960" s="28" t="s">
        <v>107</v>
      </c>
      <c r="CX960" s="28" t="s">
        <v>107</v>
      </c>
      <c r="CY960" s="28" t="s">
        <v>107</v>
      </c>
      <c r="CZ960" s="28" t="s">
        <v>107</v>
      </c>
      <c r="DA960" s="28" t="s">
        <v>107</v>
      </c>
      <c r="DB960" s="28" t="s">
        <v>107</v>
      </c>
      <c r="DC960" s="28" t="s">
        <v>107</v>
      </c>
      <c r="DD960" s="332">
        <v>4641650</v>
      </c>
      <c r="DE960" s="43">
        <v>0</v>
      </c>
      <c r="DF960" s="390">
        <v>0</v>
      </c>
      <c r="DG960" s="310"/>
      <c r="DI960" s="279" t="str" cm="1">
        <f t="array" ref="DI960">+IF(AND(C960&lt;&gt;"Vehículos Eléctricos",C960&lt;&gt;"Vehículos Híbridos",AD960="PERCENTIL 50"),
     IF(VLOOKUP(_xlfn.TEXTJOIN("_",FALSE,C960:E960),BD_Perc!$A:$P,_xlfn.IFS(BD!AE960="Intervalo de precio 1",12,BD!AE960="Intervalo de precio 2",13),FALSE)&lt;=1,
     VLOOKUP(_xlfn.TEXTJOIN("_",FALSE,C960:E960),BD_Perc!$A:$P,16,FALSE),"Ok P50"),
     "Ok P30/70 ó Híbrido/Eléctrico")</f>
        <v>Ok P30/70 ó Híbrido/Eléctrico</v>
      </c>
      <c r="DJ960" s="279" t="str">
        <f t="shared" si="85"/>
        <v>Vehículos Convencionales_Pick Up_PICKUP DOBLE CAB - PLATON</v>
      </c>
      <c r="DK960" s="331">
        <f t="shared" si="89"/>
        <v>256770000</v>
      </c>
      <c r="DL960" s="326"/>
    </row>
    <row r="961" spans="1:116" ht="38.25">
      <c r="A961" s="28">
        <v>956</v>
      </c>
      <c r="B961" s="29" t="s">
        <v>254</v>
      </c>
      <c r="C961" s="29" t="s">
        <v>0</v>
      </c>
      <c r="D961" s="29" t="s">
        <v>665</v>
      </c>
      <c r="E961" s="42" t="s">
        <v>666</v>
      </c>
      <c r="F961" s="42" t="s">
        <v>346</v>
      </c>
      <c r="G961" s="42" t="s">
        <v>1988</v>
      </c>
      <c r="H961" s="42" t="s">
        <v>400</v>
      </c>
      <c r="I961" s="28">
        <v>3021104</v>
      </c>
      <c r="J961" s="28" t="s">
        <v>1989</v>
      </c>
      <c r="K961" s="31" t="s">
        <v>686</v>
      </c>
      <c r="L961" s="56">
        <v>237</v>
      </c>
      <c r="M961" s="33" t="s">
        <v>107</v>
      </c>
      <c r="N961" s="34">
        <v>274000000</v>
      </c>
      <c r="O961" s="34">
        <f>+IFERROR(VLOOKUP(I961,Precio_Fasecolda!A:C,3,FALSE),IFERROR(VLOOKUP(I961,Precio_Fasecolda!B:C,2,FALSE),N961))</f>
        <v>274000000</v>
      </c>
      <c r="P961" s="34">
        <f t="shared" si="86"/>
        <v>0</v>
      </c>
      <c r="Q961" s="28" t="s">
        <v>346</v>
      </c>
      <c r="R961" s="28" t="s">
        <v>130</v>
      </c>
      <c r="S961" s="28" t="s">
        <v>360</v>
      </c>
      <c r="T961" s="28" t="s">
        <v>107</v>
      </c>
      <c r="U961" s="28" t="s">
        <v>107</v>
      </c>
      <c r="V961" s="42" t="s">
        <v>107</v>
      </c>
      <c r="W961" s="28" t="s">
        <v>107</v>
      </c>
      <c r="X961" s="28" t="s">
        <v>107</v>
      </c>
      <c r="Y961" s="28" t="str">
        <f t="shared" si="87"/>
        <v>N.A.</v>
      </c>
      <c r="Z961" s="292">
        <f t="shared" si="84"/>
        <v>257560000</v>
      </c>
      <c r="AA961" s="28" cm="1">
        <f t="array" aca="1" ref="AA961" ca="1">_xlfn.IFS(DK961&lt;$DK$4,1,AND(DK961&gt;=$DK$4,DK961&lt;=$AA$4),2,DK961&gt;$AA$4,3)</f>
        <v>3</v>
      </c>
      <c r="AB961" s="28">
        <v>0</v>
      </c>
      <c r="AC961" s="28" cm="1">
        <f t="array" aca="1" ref="AC961" ca="1">IF(AB961="PERCENTIL 30","",_xlfn.IFS(DK961&lt;$AC$4,1,DK961&gt;$AC$4,2))</f>
        <v>2</v>
      </c>
      <c r="AD961" s="28" t="str">
        <f>+IFERROR(VLOOKUP(_xlfn.TEXTJOIN("_", FALSE, C961:E961), BD_Perc!$A:$O, 15, FALSE),"Segmentación no encontrada o vehículo inactivo")</f>
        <v>PERCENTIL 30-70</v>
      </c>
      <c r="AE961" s="28" t="str" cm="1">
        <f t="array" ref="AE961">_xlfn.IFS(
    AD961 = "PERCENTIL 50",
    _xlfn.IFS(
        BD!DK961 &lt; VLOOKUP(_xlfn.TEXTJOIN("_", FALSE, C961:E961), BD_Perc!$A:$O, 11, FALSE), "Intervalo de precio 1",
        BD!DK961 &gt;= VLOOKUP(_xlfn.TEXTJOIN("_", FALSE, C961:E961), BD_Perc!$A:$O, 11, FALSE), "Intervalo de precio 2"
    ),
    AD961 = "PERCENTIL 30-70",
    _xlfn.IFS(
        BD!DK961 &lt; VLOOKUP(_xlfn.TEXTJOIN("_", FALSE, C961:E961), BD_Perc!$A:$O, 6, FALSE), "Intervalo de precio 1",
        BD!DK961 &lt; VLOOKUP(_xlfn.TEXTJOIN("_", FALSE, C961:E961), BD_Perc!$A:$O, 7, FALSE), "Intervalo de precio 2",
        BD!DK961 &gt;= VLOOKUP(_xlfn.TEXTJOIN("_", FALSE, C961:E961), BD_Perc!$A:$O, 7, FALSE), "Intervalo de precio 3"
    ),
    AD961="Segmentación no encontrada o vehículo inactivo","Segmentación no encontrada o vehículo inactivo"
)</f>
        <v>Intervalo de precio 3</v>
      </c>
      <c r="AF961" s="57" t="s">
        <v>2414</v>
      </c>
      <c r="AG961" s="35" t="b">
        <f t="shared" si="88"/>
        <v>1</v>
      </c>
      <c r="AH961" s="205">
        <v>0.06</v>
      </c>
      <c r="AI961" s="205">
        <v>7.0000000000000007E-2</v>
      </c>
      <c r="AJ961" s="205">
        <v>0.08</v>
      </c>
      <c r="AK961" s="205">
        <v>0.09</v>
      </c>
      <c r="AL961" s="205">
        <v>0.1</v>
      </c>
      <c r="AM961" s="205">
        <v>0.12</v>
      </c>
      <c r="AN961" s="28" t="s">
        <v>1251</v>
      </c>
      <c r="AO961" s="28" t="s">
        <v>1251</v>
      </c>
      <c r="AP961" s="28" t="s">
        <v>1251</v>
      </c>
      <c r="AQ961" s="37">
        <v>1</v>
      </c>
      <c r="AR961" s="38">
        <v>13479711</v>
      </c>
      <c r="AS961" s="38">
        <v>340397</v>
      </c>
      <c r="AT961" s="38">
        <v>1157349</v>
      </c>
      <c r="AU961" s="38">
        <v>2859333</v>
      </c>
      <c r="AV961" s="38">
        <v>2178539</v>
      </c>
      <c r="AW961" s="38">
        <v>9531108</v>
      </c>
      <c r="AX961" s="38" t="s">
        <v>107</v>
      </c>
      <c r="AY961" s="38">
        <v>1157349</v>
      </c>
      <c r="AZ961" s="38">
        <v>340397</v>
      </c>
      <c r="BA961" s="38" t="s">
        <v>107</v>
      </c>
      <c r="BB961" s="38" t="s">
        <v>107</v>
      </c>
      <c r="BC961" s="38" t="s">
        <v>107</v>
      </c>
      <c r="BD961" s="38" t="s">
        <v>107</v>
      </c>
      <c r="BE961" s="38" t="s">
        <v>107</v>
      </c>
      <c r="BF961" s="38">
        <v>2178539</v>
      </c>
      <c r="BG961" s="38">
        <v>2587015</v>
      </c>
      <c r="BH961" s="38">
        <v>2587015</v>
      </c>
      <c r="BI961" s="38">
        <v>2178539</v>
      </c>
      <c r="BJ961" s="38">
        <v>2178539</v>
      </c>
      <c r="BK961" s="38" t="s">
        <v>107</v>
      </c>
      <c r="BL961" s="38" t="s">
        <v>107</v>
      </c>
      <c r="BM961" s="38">
        <v>408476</v>
      </c>
      <c r="BN961" s="38">
        <v>1633904</v>
      </c>
      <c r="BO961" s="38">
        <v>3812444</v>
      </c>
      <c r="BP961" s="38">
        <v>3812444</v>
      </c>
      <c r="BQ961" s="38">
        <v>136159</v>
      </c>
      <c r="BR961" s="38">
        <v>3540126</v>
      </c>
      <c r="BS961" s="38">
        <v>816952</v>
      </c>
      <c r="BT961" s="38">
        <v>3403968</v>
      </c>
      <c r="BU961" s="38">
        <v>3403968</v>
      </c>
      <c r="BV961" s="38">
        <v>3403968</v>
      </c>
      <c r="BW961" s="38">
        <v>2995491</v>
      </c>
      <c r="BX961" s="38">
        <v>272318</v>
      </c>
      <c r="BY961" s="38">
        <v>2723174</v>
      </c>
      <c r="BZ961" s="38">
        <v>8850315</v>
      </c>
      <c r="CA961" s="38" t="s">
        <v>107</v>
      </c>
      <c r="CB961" s="38">
        <v>1089270</v>
      </c>
      <c r="CC961" s="330">
        <v>0</v>
      </c>
      <c r="CD961" s="38">
        <v>8850315</v>
      </c>
      <c r="CE961" s="38">
        <v>6807934</v>
      </c>
      <c r="CF961" s="38">
        <v>9531108</v>
      </c>
      <c r="CG961" s="38">
        <v>13615869</v>
      </c>
      <c r="CH961" s="41" t="s">
        <v>113</v>
      </c>
      <c r="CI961" s="41" t="s">
        <v>113</v>
      </c>
      <c r="CJ961" s="41" t="s">
        <v>113</v>
      </c>
      <c r="CK961" s="41" t="s">
        <v>113</v>
      </c>
      <c r="CL961" s="41" t="s">
        <v>113</v>
      </c>
      <c r="CM961" s="41" t="s">
        <v>113</v>
      </c>
      <c r="CN961" s="41" t="s">
        <v>114</v>
      </c>
      <c r="CO961" s="42" t="s">
        <v>107</v>
      </c>
      <c r="CP961" s="28" t="s">
        <v>107</v>
      </c>
      <c r="CQ961" s="28" t="s">
        <v>107</v>
      </c>
      <c r="CR961" s="28" t="s">
        <v>107</v>
      </c>
      <c r="CS961" s="28" t="s">
        <v>107</v>
      </c>
      <c r="CT961" s="28" t="s">
        <v>107</v>
      </c>
      <c r="CU961" s="28" t="s">
        <v>107</v>
      </c>
      <c r="CV961" s="28" t="s">
        <v>107</v>
      </c>
      <c r="CW961" s="28" t="s">
        <v>107</v>
      </c>
      <c r="CX961" s="28" t="s">
        <v>107</v>
      </c>
      <c r="CY961" s="28" t="s">
        <v>107</v>
      </c>
      <c r="CZ961" s="28" t="s">
        <v>107</v>
      </c>
      <c r="DA961" s="28" t="s">
        <v>107</v>
      </c>
      <c r="DB961" s="28" t="s">
        <v>107</v>
      </c>
      <c r="DC961" s="28" t="s">
        <v>107</v>
      </c>
      <c r="DD961" s="332">
        <v>4641650</v>
      </c>
      <c r="DE961" s="43">
        <v>1</v>
      </c>
      <c r="DF961" s="390">
        <v>1</v>
      </c>
      <c r="DG961" s="310"/>
      <c r="DI961" s="279" t="str" cm="1">
        <f t="array" ref="DI961">+IF(AND(C961&lt;&gt;"Vehículos Eléctricos",C961&lt;&gt;"Vehículos Híbridos",AD961="PERCENTIL 50"),
     IF(VLOOKUP(_xlfn.TEXTJOIN("_",FALSE,C961:E961),BD_Perc!$A:$P,_xlfn.IFS(BD!AE961="Intervalo de precio 1",12,BD!AE961="Intervalo de precio 2",13),FALSE)&lt;=1,
     VLOOKUP(_xlfn.TEXTJOIN("_",FALSE,C961:E961),BD_Perc!$A:$P,16,FALSE),"Ok P50"),
     "Ok P30/70 ó Híbrido/Eléctrico")</f>
        <v>Ok P30/70 ó Híbrido/Eléctrico</v>
      </c>
      <c r="DJ961" s="279" t="str">
        <f t="shared" si="85"/>
        <v>Vehículos Convencionales_Pick Up_PICKUP DOBLE CAB - PLATON</v>
      </c>
      <c r="DK961" s="331">
        <f t="shared" si="89"/>
        <v>257560000</v>
      </c>
      <c r="DL961" s="326"/>
    </row>
    <row r="962" spans="1:116" ht="51">
      <c r="A962" s="28">
        <v>957</v>
      </c>
      <c r="B962" s="29" t="s">
        <v>254</v>
      </c>
      <c r="C962" s="29" t="s">
        <v>0</v>
      </c>
      <c r="D962" s="29" t="s">
        <v>665</v>
      </c>
      <c r="E962" s="42" t="s">
        <v>666</v>
      </c>
      <c r="F962" s="42" t="s">
        <v>338</v>
      </c>
      <c r="G962" s="42" t="s">
        <v>1990</v>
      </c>
      <c r="H962" s="42" t="s">
        <v>1991</v>
      </c>
      <c r="I962" s="42">
        <v>15821015</v>
      </c>
      <c r="J962" s="28" t="s">
        <v>1992</v>
      </c>
      <c r="K962" s="31" t="s">
        <v>669</v>
      </c>
      <c r="L962" s="56">
        <v>137</v>
      </c>
      <c r="M962" s="33" t="s">
        <v>107</v>
      </c>
      <c r="N962" s="34">
        <v>145000000</v>
      </c>
      <c r="O962" s="34">
        <f>+IFERROR(VLOOKUP(I962,Precio_Fasecolda!A:C,3,FALSE),IFERROR(VLOOKUP(I962,Precio_Fasecolda!B:C,2,FALSE),N962))</f>
        <v>145000000</v>
      </c>
      <c r="P962" s="34">
        <f t="shared" si="86"/>
        <v>0</v>
      </c>
      <c r="Q962" s="28" t="s">
        <v>338</v>
      </c>
      <c r="R962" s="28" t="s">
        <v>130</v>
      </c>
      <c r="S962" s="28" t="s">
        <v>112</v>
      </c>
      <c r="T962" s="28" t="s">
        <v>107</v>
      </c>
      <c r="U962" s="28" t="s">
        <v>107</v>
      </c>
      <c r="V962" s="42" t="s">
        <v>107</v>
      </c>
      <c r="W962" s="28" t="s">
        <v>107</v>
      </c>
      <c r="X962" s="28" t="s">
        <v>107</v>
      </c>
      <c r="Y962" s="28" t="str">
        <f t="shared" si="87"/>
        <v>N.A.</v>
      </c>
      <c r="Z962" s="292">
        <f t="shared" si="84"/>
        <v>137750000</v>
      </c>
      <c r="AA962" s="28" cm="1">
        <f t="array" aca="1" ref="AA962" ca="1">_xlfn.IFS(DK962&lt;$DK$4,1,AND(DK962&gt;=$DK$4,DK962&lt;=$AA$4),2,DK962&gt;$AA$4,3)</f>
        <v>2</v>
      </c>
      <c r="AB962" s="28">
        <v>0</v>
      </c>
      <c r="AC962" s="28" cm="1">
        <f t="array" aca="1" ref="AC962" ca="1">IF(AB962="PERCENTIL 30","",_xlfn.IFS(DK962&lt;$AC$4,1,DK962&gt;$AC$4,2))</f>
        <v>1</v>
      </c>
      <c r="AD962" s="28" t="str">
        <f>+IFERROR(VLOOKUP(_xlfn.TEXTJOIN("_", FALSE, C962:E962), BD_Perc!$A:$O, 15, FALSE),"Segmentación no encontrada o vehículo inactivo")</f>
        <v>PERCENTIL 30-70</v>
      </c>
      <c r="AE962" s="28" t="str" cm="1">
        <f t="array" ref="AE962">_xlfn.IFS(
    AD962 = "PERCENTIL 50",
    _xlfn.IFS(
        BD!DK962 &lt; VLOOKUP(_xlfn.TEXTJOIN("_", FALSE, C962:E962), BD_Perc!$A:$O, 11, FALSE), "Intervalo de precio 1",
        BD!DK962 &gt;= VLOOKUP(_xlfn.TEXTJOIN("_", FALSE, C962:E962), BD_Perc!$A:$O, 11, FALSE), "Intervalo de precio 2"
    ),
    AD962 = "PERCENTIL 30-70",
    _xlfn.IFS(
        BD!DK962 &lt; VLOOKUP(_xlfn.TEXTJOIN("_", FALSE, C962:E962), BD_Perc!$A:$O, 6, FALSE), "Intervalo de precio 1",
        BD!DK962 &lt; VLOOKUP(_xlfn.TEXTJOIN("_", FALSE, C962:E962), BD_Perc!$A:$O, 7, FALSE), "Intervalo de precio 2",
        BD!DK962 &gt;= VLOOKUP(_xlfn.TEXTJOIN("_", FALSE, C962:E962), BD_Perc!$A:$O, 7, FALSE), "Intervalo de precio 3"
    ),
    AD962="Segmentación no encontrada o vehículo inactivo","Segmentación no encontrada o vehículo inactivo"
)</f>
        <v>Intervalo de precio 1</v>
      </c>
      <c r="AF962" s="57" t="s">
        <v>2412</v>
      </c>
      <c r="AG962" s="35" t="b">
        <f t="shared" si="88"/>
        <v>1</v>
      </c>
      <c r="AH962" s="207">
        <v>0.05</v>
      </c>
      <c r="AI962" s="207">
        <v>5.1999999999999998E-2</v>
      </c>
      <c r="AJ962" s="207">
        <v>5.2999999999999999E-2</v>
      </c>
      <c r="AK962" s="207">
        <v>0.06</v>
      </c>
      <c r="AL962" s="207">
        <v>7.0000000000000007E-2</v>
      </c>
      <c r="AM962" s="207">
        <v>7.0000000000000007E-2</v>
      </c>
      <c r="AN962" s="28" t="s">
        <v>113</v>
      </c>
      <c r="AO962" s="28" t="s">
        <v>113</v>
      </c>
      <c r="AP962" s="28" t="s">
        <v>113</v>
      </c>
      <c r="AQ962" s="37">
        <v>1</v>
      </c>
      <c r="AR962" s="38">
        <v>8689479</v>
      </c>
      <c r="AS962" s="38">
        <v>340397</v>
      </c>
      <c r="AT962" s="38">
        <v>1157349</v>
      </c>
      <c r="AU962" s="38">
        <v>2859333</v>
      </c>
      <c r="AV962" s="38">
        <v>2178539</v>
      </c>
      <c r="AW962" s="38">
        <v>9531108</v>
      </c>
      <c r="AX962" s="38" t="s">
        <v>107</v>
      </c>
      <c r="AY962" s="38" t="s">
        <v>107</v>
      </c>
      <c r="AZ962" s="38">
        <v>340397</v>
      </c>
      <c r="BA962" s="38" t="s">
        <v>107</v>
      </c>
      <c r="BB962" s="38" t="s">
        <v>107</v>
      </c>
      <c r="BC962" s="38" t="s">
        <v>107</v>
      </c>
      <c r="BD962" s="38" t="s">
        <v>107</v>
      </c>
      <c r="BE962" s="38" t="s">
        <v>107</v>
      </c>
      <c r="BF962" s="38" t="s">
        <v>107</v>
      </c>
      <c r="BG962" s="38">
        <v>2587015</v>
      </c>
      <c r="BH962" s="38">
        <v>2587015</v>
      </c>
      <c r="BI962" s="38">
        <v>2178539</v>
      </c>
      <c r="BJ962" s="38">
        <v>2178539</v>
      </c>
      <c r="BK962" s="38" t="s">
        <v>107</v>
      </c>
      <c r="BL962" s="38" t="s">
        <v>107</v>
      </c>
      <c r="BM962" s="38">
        <v>408476</v>
      </c>
      <c r="BN962" s="38">
        <v>1633904</v>
      </c>
      <c r="BO962" s="38">
        <v>3812444</v>
      </c>
      <c r="BP962" s="38">
        <v>3812444</v>
      </c>
      <c r="BQ962" s="38">
        <v>136159</v>
      </c>
      <c r="BR962" s="38">
        <v>3540126</v>
      </c>
      <c r="BS962" s="38">
        <v>816952</v>
      </c>
      <c r="BT962" s="38">
        <v>3403968</v>
      </c>
      <c r="BU962" s="38">
        <v>3403968</v>
      </c>
      <c r="BV962" s="38">
        <v>3403968</v>
      </c>
      <c r="BW962" s="38">
        <v>2995491</v>
      </c>
      <c r="BX962" s="38">
        <v>272318</v>
      </c>
      <c r="BY962" s="38">
        <v>2723174</v>
      </c>
      <c r="BZ962" s="38">
        <v>8850315</v>
      </c>
      <c r="CA962" s="38" t="s">
        <v>107</v>
      </c>
      <c r="CB962" s="38">
        <v>1089270</v>
      </c>
      <c r="CC962" s="330">
        <v>0</v>
      </c>
      <c r="CD962" s="38">
        <v>8850315</v>
      </c>
      <c r="CE962" s="38">
        <v>6807934</v>
      </c>
      <c r="CF962" s="38">
        <v>9531108</v>
      </c>
      <c r="CG962" s="38">
        <v>13615869</v>
      </c>
      <c r="CH962" s="41" t="s">
        <v>113</v>
      </c>
      <c r="CI962" s="41" t="s">
        <v>113</v>
      </c>
      <c r="CJ962" s="41" t="s">
        <v>113</v>
      </c>
      <c r="CK962" s="41" t="s">
        <v>113</v>
      </c>
      <c r="CL962" s="41" t="s">
        <v>113</v>
      </c>
      <c r="CM962" s="41" t="s">
        <v>113</v>
      </c>
      <c r="CN962" s="41" t="s">
        <v>114</v>
      </c>
      <c r="CO962" s="42" t="s">
        <v>107</v>
      </c>
      <c r="CP962" s="28" t="s">
        <v>107</v>
      </c>
      <c r="CQ962" s="28" t="s">
        <v>107</v>
      </c>
      <c r="CR962" s="28" t="s">
        <v>107</v>
      </c>
      <c r="CS962" s="28" t="s">
        <v>107</v>
      </c>
      <c r="CT962" s="28" t="s">
        <v>107</v>
      </c>
      <c r="CU962" s="28" t="s">
        <v>107</v>
      </c>
      <c r="CV962" s="28" t="s">
        <v>107</v>
      </c>
      <c r="CW962" s="28" t="s">
        <v>107</v>
      </c>
      <c r="CX962" s="28" t="s">
        <v>107</v>
      </c>
      <c r="CY962" s="28" t="s">
        <v>107</v>
      </c>
      <c r="CZ962" s="28" t="s">
        <v>107</v>
      </c>
      <c r="DA962" s="28" t="s">
        <v>107</v>
      </c>
      <c r="DB962" s="28" t="s">
        <v>107</v>
      </c>
      <c r="DC962" s="28" t="s">
        <v>107</v>
      </c>
      <c r="DD962" s="332">
        <v>5020240</v>
      </c>
      <c r="DE962" s="43">
        <v>1</v>
      </c>
      <c r="DF962" s="390">
        <v>1</v>
      </c>
      <c r="DG962" s="310"/>
      <c r="DI962" s="279" t="str" cm="1">
        <f t="array" ref="DI962">+IF(AND(C962&lt;&gt;"Vehículos Eléctricos",C962&lt;&gt;"Vehículos Híbridos",AD962="PERCENTIL 50"),
     IF(VLOOKUP(_xlfn.TEXTJOIN("_",FALSE,C962:E962),BD_Perc!$A:$P,_xlfn.IFS(BD!AE962="Intervalo de precio 1",12,BD!AE962="Intervalo de precio 2",13),FALSE)&lt;=1,
     VLOOKUP(_xlfn.TEXTJOIN("_",FALSE,C962:E962),BD_Perc!$A:$P,16,FALSE),"Ok P50"),
     "Ok P30/70 ó Híbrido/Eléctrico")</f>
        <v>Ok P30/70 ó Híbrido/Eléctrico</v>
      </c>
      <c r="DJ962" s="279" t="str">
        <f t="shared" si="85"/>
        <v>Vehículos Convencionales_Pick Up_PICKUP DOBLE CAB - PLATON</v>
      </c>
      <c r="DK962" s="331">
        <f t="shared" si="89"/>
        <v>137750000</v>
      </c>
      <c r="DL962" s="326"/>
    </row>
    <row r="963" spans="1:116" ht="51">
      <c r="A963" s="28">
        <v>958</v>
      </c>
      <c r="B963" s="29" t="s">
        <v>254</v>
      </c>
      <c r="C963" s="29" t="s">
        <v>0</v>
      </c>
      <c r="D963" s="29" t="s">
        <v>665</v>
      </c>
      <c r="E963" s="42" t="s">
        <v>666</v>
      </c>
      <c r="F963" s="42" t="s">
        <v>338</v>
      </c>
      <c r="G963" s="42" t="s">
        <v>1993</v>
      </c>
      <c r="H963" s="42" t="s">
        <v>1991</v>
      </c>
      <c r="I963" s="28">
        <v>15821017</v>
      </c>
      <c r="J963" s="28" t="s">
        <v>1994</v>
      </c>
      <c r="K963" s="31" t="s">
        <v>669</v>
      </c>
      <c r="L963" s="56">
        <v>138</v>
      </c>
      <c r="M963" s="33" t="s">
        <v>107</v>
      </c>
      <c r="N963" s="34">
        <v>139000000</v>
      </c>
      <c r="O963" s="34">
        <f>+IFERROR(VLOOKUP(I963,Precio_Fasecolda!A:C,3,FALSE),IFERROR(VLOOKUP(I963,Precio_Fasecolda!B:C,2,FALSE),N963))</f>
        <v>139000000</v>
      </c>
      <c r="P963" s="34">
        <f t="shared" si="86"/>
        <v>0</v>
      </c>
      <c r="Q963" s="28" t="s">
        <v>338</v>
      </c>
      <c r="R963" s="28" t="s">
        <v>130</v>
      </c>
      <c r="S963" s="28" t="s">
        <v>112</v>
      </c>
      <c r="T963" s="28" t="s">
        <v>107</v>
      </c>
      <c r="U963" s="28" t="s">
        <v>107</v>
      </c>
      <c r="V963" s="42" t="s">
        <v>107</v>
      </c>
      <c r="W963" s="28" t="s">
        <v>107</v>
      </c>
      <c r="X963" s="28" t="s">
        <v>107</v>
      </c>
      <c r="Y963" s="28" t="str">
        <f t="shared" si="87"/>
        <v>N.A.</v>
      </c>
      <c r="Z963" s="292">
        <f t="shared" si="84"/>
        <v>132050000</v>
      </c>
      <c r="AA963" s="28" cm="1">
        <f t="array" aca="1" ref="AA963" ca="1">_xlfn.IFS(DK963&lt;$DK$4,1,AND(DK963&gt;=$DK$4,DK963&lt;=$AA$4),2,DK963&gt;$AA$4,3)</f>
        <v>2</v>
      </c>
      <c r="AB963" s="28">
        <v>0</v>
      </c>
      <c r="AC963" s="28" cm="1">
        <f t="array" aca="1" ref="AC963" ca="1">IF(AB963="PERCENTIL 30","",_xlfn.IFS(DK963&lt;$AC$4,1,DK963&gt;$AC$4,2))</f>
        <v>1</v>
      </c>
      <c r="AD963" s="28" t="str">
        <f>+IFERROR(VLOOKUP(_xlfn.TEXTJOIN("_", FALSE, C963:E963), BD_Perc!$A:$O, 15, FALSE),"Segmentación no encontrada o vehículo inactivo")</f>
        <v>PERCENTIL 30-70</v>
      </c>
      <c r="AE963" s="28" t="str" cm="1">
        <f t="array" ref="AE963">_xlfn.IFS(
    AD963 = "PERCENTIL 50",
    _xlfn.IFS(
        BD!DK963 &lt; VLOOKUP(_xlfn.TEXTJOIN("_", FALSE, C963:E963), BD_Perc!$A:$O, 11, FALSE), "Intervalo de precio 1",
        BD!DK963 &gt;= VLOOKUP(_xlfn.TEXTJOIN("_", FALSE, C963:E963), BD_Perc!$A:$O, 11, FALSE), "Intervalo de precio 2"
    ),
    AD963 = "PERCENTIL 30-70",
    _xlfn.IFS(
        BD!DK963 &lt; VLOOKUP(_xlfn.TEXTJOIN("_", FALSE, C963:E963), BD_Perc!$A:$O, 6, FALSE), "Intervalo de precio 1",
        BD!DK963 &lt; VLOOKUP(_xlfn.TEXTJOIN("_", FALSE, C963:E963), BD_Perc!$A:$O, 7, FALSE), "Intervalo de precio 2",
        BD!DK963 &gt;= VLOOKUP(_xlfn.TEXTJOIN("_", FALSE, C963:E963), BD_Perc!$A:$O, 7, FALSE), "Intervalo de precio 3"
    ),
    AD963="Segmentación no encontrada o vehículo inactivo","Segmentación no encontrada o vehículo inactivo"
)</f>
        <v>Intervalo de precio 1</v>
      </c>
      <c r="AF963" s="57" t="s">
        <v>2412</v>
      </c>
      <c r="AG963" s="35" t="b">
        <f t="shared" si="88"/>
        <v>1</v>
      </c>
      <c r="AH963" s="207">
        <v>0.05</v>
      </c>
      <c r="AI963" s="207">
        <v>5.1999999999999998E-2</v>
      </c>
      <c r="AJ963" s="207">
        <v>5.2999999999999999E-2</v>
      </c>
      <c r="AK963" s="207">
        <v>0.06</v>
      </c>
      <c r="AL963" s="207">
        <v>7.0000000000000007E-2</v>
      </c>
      <c r="AM963" s="207">
        <v>7.0000000000000007E-2</v>
      </c>
      <c r="AN963" s="28" t="s">
        <v>113</v>
      </c>
      <c r="AO963" s="28" t="s">
        <v>113</v>
      </c>
      <c r="AP963" s="28" t="s">
        <v>113</v>
      </c>
      <c r="AQ963" s="37">
        <v>1</v>
      </c>
      <c r="AR963" s="38">
        <v>8689479</v>
      </c>
      <c r="AS963" s="38">
        <v>340397</v>
      </c>
      <c r="AT963" s="38">
        <v>1157349</v>
      </c>
      <c r="AU963" s="38">
        <v>2859333</v>
      </c>
      <c r="AV963" s="38">
        <v>2178539</v>
      </c>
      <c r="AW963" s="38">
        <v>9531108</v>
      </c>
      <c r="AX963" s="38" t="s">
        <v>107</v>
      </c>
      <c r="AY963" s="38" t="s">
        <v>107</v>
      </c>
      <c r="AZ963" s="38">
        <v>340397</v>
      </c>
      <c r="BA963" s="38" t="s">
        <v>107</v>
      </c>
      <c r="BB963" s="38" t="s">
        <v>107</v>
      </c>
      <c r="BC963" s="38" t="s">
        <v>107</v>
      </c>
      <c r="BD963" s="38" t="s">
        <v>107</v>
      </c>
      <c r="BE963" s="38" t="s">
        <v>107</v>
      </c>
      <c r="BF963" s="38" t="s">
        <v>107</v>
      </c>
      <c r="BG963" s="38">
        <v>2587015</v>
      </c>
      <c r="BH963" s="38">
        <v>2587015</v>
      </c>
      <c r="BI963" s="38">
        <v>2178539</v>
      </c>
      <c r="BJ963" s="38">
        <v>2178539</v>
      </c>
      <c r="BK963" s="38" t="s">
        <v>107</v>
      </c>
      <c r="BL963" s="38" t="s">
        <v>107</v>
      </c>
      <c r="BM963" s="38">
        <v>408476</v>
      </c>
      <c r="BN963" s="38">
        <v>1633904</v>
      </c>
      <c r="BO963" s="38">
        <v>3812444</v>
      </c>
      <c r="BP963" s="38">
        <v>3812444</v>
      </c>
      <c r="BQ963" s="38">
        <v>136159</v>
      </c>
      <c r="BR963" s="38">
        <v>3540126</v>
      </c>
      <c r="BS963" s="38">
        <v>816952</v>
      </c>
      <c r="BT963" s="38">
        <v>3403968</v>
      </c>
      <c r="BU963" s="38">
        <v>3403968</v>
      </c>
      <c r="BV963" s="38">
        <v>3403968</v>
      </c>
      <c r="BW963" s="38">
        <v>2995491</v>
      </c>
      <c r="BX963" s="38">
        <v>272318</v>
      </c>
      <c r="BY963" s="38">
        <v>2723174</v>
      </c>
      <c r="BZ963" s="38">
        <v>8850315</v>
      </c>
      <c r="CA963" s="38" t="s">
        <v>107</v>
      </c>
      <c r="CB963" s="38">
        <v>1089270</v>
      </c>
      <c r="CC963" s="330">
        <v>0</v>
      </c>
      <c r="CD963" s="38">
        <v>8850315</v>
      </c>
      <c r="CE963" s="38">
        <v>6807934</v>
      </c>
      <c r="CF963" s="38">
        <v>9531108</v>
      </c>
      <c r="CG963" s="38">
        <v>13615869</v>
      </c>
      <c r="CH963" s="41" t="s">
        <v>113</v>
      </c>
      <c r="CI963" s="41" t="s">
        <v>113</v>
      </c>
      <c r="CJ963" s="41" t="s">
        <v>113</v>
      </c>
      <c r="CK963" s="41" t="s">
        <v>113</v>
      </c>
      <c r="CL963" s="41" t="s">
        <v>113</v>
      </c>
      <c r="CM963" s="41" t="s">
        <v>113</v>
      </c>
      <c r="CN963" s="41" t="s">
        <v>114</v>
      </c>
      <c r="CO963" s="42" t="s">
        <v>107</v>
      </c>
      <c r="CP963" s="28" t="s">
        <v>107</v>
      </c>
      <c r="CQ963" s="28" t="s">
        <v>107</v>
      </c>
      <c r="CR963" s="28" t="s">
        <v>107</v>
      </c>
      <c r="CS963" s="28" t="s">
        <v>107</v>
      </c>
      <c r="CT963" s="28" t="s">
        <v>107</v>
      </c>
      <c r="CU963" s="28" t="s">
        <v>107</v>
      </c>
      <c r="CV963" s="28" t="s">
        <v>107</v>
      </c>
      <c r="CW963" s="28" t="s">
        <v>107</v>
      </c>
      <c r="CX963" s="28" t="s">
        <v>107</v>
      </c>
      <c r="CY963" s="28" t="s">
        <v>107</v>
      </c>
      <c r="CZ963" s="28" t="s">
        <v>107</v>
      </c>
      <c r="DA963" s="28" t="s">
        <v>107</v>
      </c>
      <c r="DB963" s="28" t="s">
        <v>107</v>
      </c>
      <c r="DC963" s="28" t="s">
        <v>107</v>
      </c>
      <c r="DD963" s="332">
        <v>5020240</v>
      </c>
      <c r="DE963" s="43">
        <v>1</v>
      </c>
      <c r="DF963" s="390">
        <v>1</v>
      </c>
      <c r="DG963" s="310"/>
      <c r="DI963" s="279" t="str" cm="1">
        <f t="array" ref="DI963">+IF(AND(C963&lt;&gt;"Vehículos Eléctricos",C963&lt;&gt;"Vehículos Híbridos",AD963="PERCENTIL 50"),
     IF(VLOOKUP(_xlfn.TEXTJOIN("_",FALSE,C963:E963),BD_Perc!$A:$P,_xlfn.IFS(BD!AE963="Intervalo de precio 1",12,BD!AE963="Intervalo de precio 2",13),FALSE)&lt;=1,
     VLOOKUP(_xlfn.TEXTJOIN("_",FALSE,C963:E963),BD_Perc!$A:$P,16,FALSE),"Ok P50"),
     "Ok P30/70 ó Híbrido/Eléctrico")</f>
        <v>Ok P30/70 ó Híbrido/Eléctrico</v>
      </c>
      <c r="DJ963" s="279" t="str">
        <f t="shared" si="85"/>
        <v>Vehículos Convencionales_Pick Up_PICKUP DOBLE CAB - PLATON</v>
      </c>
      <c r="DK963" s="331">
        <f t="shared" si="89"/>
        <v>132050000</v>
      </c>
      <c r="DL963" s="326"/>
    </row>
    <row r="964" spans="1:116" ht="51">
      <c r="A964" s="28">
        <v>959</v>
      </c>
      <c r="B964" s="29" t="s">
        <v>254</v>
      </c>
      <c r="C964" s="29" t="s">
        <v>0</v>
      </c>
      <c r="D964" s="29" t="s">
        <v>105</v>
      </c>
      <c r="E964" s="42" t="s">
        <v>106</v>
      </c>
      <c r="F964" s="42" t="s">
        <v>107</v>
      </c>
      <c r="G964" s="42" t="s">
        <v>1995</v>
      </c>
      <c r="H964" s="42" t="s">
        <v>1467</v>
      </c>
      <c r="I964" s="28">
        <v>2801151</v>
      </c>
      <c r="J964" s="28" t="s">
        <v>1996</v>
      </c>
      <c r="K964" s="31" t="s">
        <v>111</v>
      </c>
      <c r="L964" s="32">
        <v>69</v>
      </c>
      <c r="M964" s="28" t="s">
        <v>107</v>
      </c>
      <c r="N964" s="34">
        <v>55000000</v>
      </c>
      <c r="O964" s="34">
        <f>+IFERROR(VLOOKUP(I964,Precio_Fasecolda!A:C,3,FALSE),IFERROR(VLOOKUP(I964,Precio_Fasecolda!B:C,2,FALSE),N964))</f>
        <v>55000000</v>
      </c>
      <c r="P964" s="34">
        <f t="shared" si="86"/>
        <v>0</v>
      </c>
      <c r="Q964" s="33" t="s">
        <v>107</v>
      </c>
      <c r="R964" s="28" t="s">
        <v>2415</v>
      </c>
      <c r="S964" s="28" t="s">
        <v>112</v>
      </c>
      <c r="T964" s="28" t="s">
        <v>107</v>
      </c>
      <c r="U964" s="28" t="s">
        <v>107</v>
      </c>
      <c r="V964" s="42" t="s">
        <v>107</v>
      </c>
      <c r="W964" s="28" t="s">
        <v>107</v>
      </c>
      <c r="X964" s="28" t="s">
        <v>107</v>
      </c>
      <c r="Y964" s="28" t="str">
        <f t="shared" si="87"/>
        <v>N.A.</v>
      </c>
      <c r="Z964" s="292">
        <f t="shared" si="84"/>
        <v>54450000</v>
      </c>
      <c r="AA964" s="28" cm="1">
        <f t="array" aca="1" ref="AA964" ca="1">_xlfn.IFS(DK964&lt;$DK$4,1,AND(DK964&gt;=$DK$4,DK964&lt;=$AA$4),2,DK964&gt;$AA$4,3)</f>
        <v>2</v>
      </c>
      <c r="AB964" s="28" t="s">
        <v>2335</v>
      </c>
      <c r="AC964" s="28" t="str" cm="1">
        <f t="array" ref="AC964">IF(AB964="PERCENTIL 30","",_xlfn.IFS(DK964&lt;$AC$4,1,DK964&gt;$AC$4,2))</f>
        <v/>
      </c>
      <c r="AD964" s="28" t="str">
        <f>+IFERROR(VLOOKUP(_xlfn.TEXTJOIN("_", FALSE, C964:E964), BD_Perc!$A:$O, 15, FALSE),"Segmentación no encontrada o vehículo inactivo")</f>
        <v>PERCENTIL 30-70</v>
      </c>
      <c r="AE964" s="28" t="str" cm="1">
        <f t="array" ref="AE964">_xlfn.IFS(
    AD964 = "PERCENTIL 50",
    _xlfn.IFS(
        BD!DK964 &lt; VLOOKUP(_xlfn.TEXTJOIN("_", FALSE, C964:E964), BD_Perc!$A:$O, 11, FALSE), "Intervalo de precio 1",
        BD!DK964 &gt;= VLOOKUP(_xlfn.TEXTJOIN("_", FALSE, C964:E964), BD_Perc!$A:$O, 11, FALSE), "Intervalo de precio 2"
    ),
    AD964 = "PERCENTIL 30-70",
    _xlfn.IFS(
        BD!DK964 &lt; VLOOKUP(_xlfn.TEXTJOIN("_", FALSE, C964:E964), BD_Perc!$A:$O, 6, FALSE), "Intervalo de precio 1",
        BD!DK964 &lt; VLOOKUP(_xlfn.TEXTJOIN("_", FALSE, C964:E964), BD_Perc!$A:$O, 7, FALSE), "Intervalo de precio 2",
        BD!DK964 &gt;= VLOOKUP(_xlfn.TEXTJOIN("_", FALSE, C964:E964), BD_Perc!$A:$O, 7, FALSE), "Intervalo de precio 3"
    ),
    AD964="Segmentación no encontrada o vehículo inactivo","Segmentación no encontrada o vehículo inactivo"
)</f>
        <v>Intervalo de precio 1</v>
      </c>
      <c r="AF964" s="57" t="s">
        <v>2412</v>
      </c>
      <c r="AG964" s="35" t="b">
        <f t="shared" si="88"/>
        <v>1</v>
      </c>
      <c r="AH964" s="205">
        <v>0.01</v>
      </c>
      <c r="AI964" s="205">
        <v>0.01</v>
      </c>
      <c r="AJ964" s="205">
        <v>0.01</v>
      </c>
      <c r="AK964" s="205">
        <v>0.01</v>
      </c>
      <c r="AL964" s="205">
        <v>1.4999999999999999E-2</v>
      </c>
      <c r="AM964" s="205">
        <v>1.4999999999999999E-2</v>
      </c>
      <c r="AN964" s="28" t="s">
        <v>113</v>
      </c>
      <c r="AO964" s="28" t="s">
        <v>113</v>
      </c>
      <c r="AP964" s="28" t="s">
        <v>113</v>
      </c>
      <c r="AQ964" s="37">
        <v>1</v>
      </c>
      <c r="AR964" s="38">
        <v>15287736</v>
      </c>
      <c r="AS964" s="38">
        <v>550358</v>
      </c>
      <c r="AT964" s="38">
        <v>1161868</v>
      </c>
      <c r="AU964" s="38" t="s">
        <v>107</v>
      </c>
      <c r="AV964" s="38" t="s">
        <v>107</v>
      </c>
      <c r="AW964" s="38">
        <v>11007170</v>
      </c>
      <c r="AX964" s="38">
        <v>794963</v>
      </c>
      <c r="AY964" s="38">
        <v>1284169</v>
      </c>
      <c r="AZ964" s="38">
        <v>489208</v>
      </c>
      <c r="BA964" s="38" t="s">
        <v>107</v>
      </c>
      <c r="BB964" s="38" t="s">
        <v>107</v>
      </c>
      <c r="BC964" s="38" t="s">
        <v>107</v>
      </c>
      <c r="BD964" s="38" t="s">
        <v>107</v>
      </c>
      <c r="BE964" s="38" t="s">
        <v>107</v>
      </c>
      <c r="BF964" s="38" t="s">
        <v>107</v>
      </c>
      <c r="BG964" s="38">
        <v>3057548</v>
      </c>
      <c r="BH964" s="38">
        <v>3057548</v>
      </c>
      <c r="BI964" s="38">
        <v>3057548</v>
      </c>
      <c r="BJ964" s="38">
        <v>3057548</v>
      </c>
      <c r="BK964" s="38" t="s">
        <v>107</v>
      </c>
      <c r="BL964" s="38">
        <v>1589924</v>
      </c>
      <c r="BM964" s="38">
        <v>1100717</v>
      </c>
      <c r="BN964" s="38">
        <v>1834529</v>
      </c>
      <c r="BO964" s="38">
        <v>3913660</v>
      </c>
      <c r="BP964" s="38">
        <v>7705019</v>
      </c>
      <c r="BQ964" s="38">
        <v>281294</v>
      </c>
      <c r="BR964" s="38">
        <v>4280567</v>
      </c>
      <c r="BS964" s="38">
        <v>1039566</v>
      </c>
      <c r="BT964" s="38" t="s">
        <v>107</v>
      </c>
      <c r="BU964" s="38" t="s">
        <v>107</v>
      </c>
      <c r="BV964" s="38" t="s">
        <v>107</v>
      </c>
      <c r="BW964" s="38">
        <v>4280567</v>
      </c>
      <c r="BX964" s="38">
        <v>305755</v>
      </c>
      <c r="BY964" s="38">
        <v>3057548</v>
      </c>
      <c r="BZ964" s="38">
        <v>10395661</v>
      </c>
      <c r="CA964" s="38" t="s">
        <v>107</v>
      </c>
      <c r="CB964" s="38">
        <v>1345321</v>
      </c>
      <c r="CC964" s="330">
        <v>0</v>
      </c>
      <c r="CD964" s="38">
        <v>0</v>
      </c>
      <c r="CE964" s="38">
        <v>6115094</v>
      </c>
      <c r="CF964" s="38">
        <v>8561132</v>
      </c>
      <c r="CG964" s="38">
        <v>12230189</v>
      </c>
      <c r="CH964" s="85" t="s">
        <v>114</v>
      </c>
      <c r="CI964" s="85" t="s">
        <v>114</v>
      </c>
      <c r="CJ964" s="85" t="s">
        <v>114</v>
      </c>
      <c r="CK964" s="85" t="s">
        <v>113</v>
      </c>
      <c r="CL964" s="85" t="s">
        <v>113</v>
      </c>
      <c r="CM964" s="85" t="s">
        <v>113</v>
      </c>
      <c r="CN964" s="85" t="s">
        <v>114</v>
      </c>
      <c r="CO964" s="42" t="s">
        <v>107</v>
      </c>
      <c r="CP964" s="85" t="s">
        <v>107</v>
      </c>
      <c r="CQ964" s="85" t="s">
        <v>107</v>
      </c>
      <c r="CR964" s="85" t="s">
        <v>107</v>
      </c>
      <c r="CS964" s="85" t="s">
        <v>107</v>
      </c>
      <c r="CT964" s="85" t="s">
        <v>107</v>
      </c>
      <c r="CU964" s="85" t="s">
        <v>107</v>
      </c>
      <c r="CV964" s="41" t="s">
        <v>107</v>
      </c>
      <c r="CW964" s="41" t="s">
        <v>107</v>
      </c>
      <c r="CX964" s="41" t="s">
        <v>107</v>
      </c>
      <c r="CY964" s="41" t="s">
        <v>107</v>
      </c>
      <c r="CZ964" s="41" t="s">
        <v>107</v>
      </c>
      <c r="DA964" s="41" t="s">
        <v>107</v>
      </c>
      <c r="DB964" s="41" t="s">
        <v>107</v>
      </c>
      <c r="DC964" s="41" t="s">
        <v>107</v>
      </c>
      <c r="DD964" s="332">
        <v>15899245</v>
      </c>
      <c r="DE964" s="43">
        <v>1</v>
      </c>
      <c r="DF964" s="390">
        <v>1</v>
      </c>
      <c r="DG964" s="310"/>
      <c r="DI964" s="279" t="str" cm="1">
        <f t="array" ref="DI964">+IF(AND(C964&lt;&gt;"Vehículos Eléctricos",C964&lt;&gt;"Vehículos Híbridos",AD964="PERCENTIL 50"),
     IF(VLOOKUP(_xlfn.TEXTJOIN("_",FALSE,C964:E964),BD_Perc!$A:$P,_xlfn.IFS(BD!AE964="Intervalo de precio 1",12,BD!AE964="Intervalo de precio 2",13),FALSE)&lt;=1,
     VLOOKUP(_xlfn.TEXTJOIN("_",FALSE,C964:E964),BD_Perc!$A:$P,16,FALSE),"Ok P50"),
     "Ok P30/70 ó Híbrido/Eléctrico")</f>
        <v>Ok P30/70 ó Híbrido/Eléctrico</v>
      </c>
      <c r="DJ964" s="279" t="str">
        <f t="shared" si="85"/>
        <v>Vehículos Convencionales_Automóviles_Hatchback</v>
      </c>
      <c r="DK964" s="331">
        <f t="shared" si="89"/>
        <v>54450000</v>
      </c>
      <c r="DL964" s="326"/>
    </row>
    <row r="965" spans="1:116" ht="51">
      <c r="A965" s="28">
        <v>960</v>
      </c>
      <c r="B965" s="29" t="s">
        <v>254</v>
      </c>
      <c r="C965" s="29" t="s">
        <v>0</v>
      </c>
      <c r="D965" s="29" t="s">
        <v>810</v>
      </c>
      <c r="E965" s="42" t="s">
        <v>811</v>
      </c>
      <c r="F965" s="42" t="s">
        <v>107</v>
      </c>
      <c r="G965" s="42" t="s">
        <v>1997</v>
      </c>
      <c r="H965" s="42" t="s">
        <v>1951</v>
      </c>
      <c r="I965" s="28">
        <v>6807004</v>
      </c>
      <c r="J965" s="28" t="s">
        <v>1998</v>
      </c>
      <c r="K965" s="31" t="s">
        <v>107</v>
      </c>
      <c r="L965" s="32">
        <v>152</v>
      </c>
      <c r="M965" s="33" t="s">
        <v>107</v>
      </c>
      <c r="N965" s="34">
        <v>100000000</v>
      </c>
      <c r="O965" s="34">
        <f>+IFERROR(VLOOKUP(I965,Precio_Fasecolda!A:C,3,FALSE),IFERROR(VLOOKUP(I965,Precio_Fasecolda!B:C,2,FALSE),N965))</f>
        <v>100000000</v>
      </c>
      <c r="P965" s="34">
        <f t="shared" si="86"/>
        <v>0</v>
      </c>
      <c r="Q965" s="33" t="s">
        <v>107</v>
      </c>
      <c r="R965" s="28" t="s">
        <v>2415</v>
      </c>
      <c r="S965" s="28" t="s">
        <v>112</v>
      </c>
      <c r="T965" s="28" t="s">
        <v>107</v>
      </c>
      <c r="U965" s="28" t="s">
        <v>107</v>
      </c>
      <c r="V965" s="42" t="s">
        <v>107</v>
      </c>
      <c r="W965" s="28" t="s">
        <v>107</v>
      </c>
      <c r="X965" s="28" t="s">
        <v>107</v>
      </c>
      <c r="Y965" s="28" t="str">
        <f t="shared" si="87"/>
        <v>N.A.</v>
      </c>
      <c r="Z965" s="292">
        <f t="shared" si="84"/>
        <v>95000000</v>
      </c>
      <c r="AA965" s="28" cm="1">
        <f t="array" aca="1" ref="AA965" ca="1">_xlfn.IFS(DK965&lt;$DK$4,1,AND(DK965&gt;=$DK$4,DK965&lt;=$AA$4),2,DK965&gt;$AA$4,3)</f>
        <v>2</v>
      </c>
      <c r="AB965" s="28">
        <v>0</v>
      </c>
      <c r="AC965" s="28" cm="1">
        <f t="array" aca="1" ref="AC965" ca="1">IF(AB965="PERCENTIL 30","",_xlfn.IFS(DK965&lt;$AC$4,1,DK965&gt;$AC$4,2))</f>
        <v>1</v>
      </c>
      <c r="AD965" s="28" t="str">
        <f>+IFERROR(VLOOKUP(_xlfn.TEXTJOIN("_", FALSE, C965:E965), BD_Perc!$A:$O, 15, FALSE),"Segmentación no encontrada o vehículo inactivo")</f>
        <v>PERCENTIL 30-70</v>
      </c>
      <c r="AE965" s="28" t="str" cm="1">
        <f t="array" ref="AE965">_xlfn.IFS(
    AD965 = "PERCENTIL 50",
    _xlfn.IFS(
        BD!DK965 &lt; VLOOKUP(_xlfn.TEXTJOIN("_", FALSE, C965:E965), BD_Perc!$A:$O, 11, FALSE), "Intervalo de precio 1",
        BD!DK965 &gt;= VLOOKUP(_xlfn.TEXTJOIN("_", FALSE, C965:E965), BD_Perc!$A:$O, 11, FALSE), "Intervalo de precio 2"
    ),
    AD965 = "PERCENTIL 30-70",
    _xlfn.IFS(
        BD!DK965 &lt; VLOOKUP(_xlfn.TEXTJOIN("_", FALSE, C965:E965), BD_Perc!$A:$O, 6, FALSE), "Intervalo de precio 1",
        BD!DK965 &lt; VLOOKUP(_xlfn.TEXTJOIN("_", FALSE, C965:E965), BD_Perc!$A:$O, 7, FALSE), "Intervalo de precio 2",
        BD!DK965 &gt;= VLOOKUP(_xlfn.TEXTJOIN("_", FALSE, C965:E965), BD_Perc!$A:$O, 7, FALSE), "Intervalo de precio 3"
    ),
    AD965="Segmentación no encontrada o vehículo inactivo","Segmentación no encontrada o vehículo inactivo"
)</f>
        <v>Intervalo de precio 1</v>
      </c>
      <c r="AF965" s="57" t="s">
        <v>2412</v>
      </c>
      <c r="AG965" s="35" t="b">
        <f t="shared" si="88"/>
        <v>1</v>
      </c>
      <c r="AH965" s="207">
        <v>0.05</v>
      </c>
      <c r="AI965" s="207">
        <v>0.05</v>
      </c>
      <c r="AJ965" s="207">
        <v>7.0000000000000007E-2</v>
      </c>
      <c r="AK965" s="207">
        <v>7.0000000000000007E-2</v>
      </c>
      <c r="AL965" s="207">
        <v>0.09</v>
      </c>
      <c r="AM965" s="207">
        <v>0.09</v>
      </c>
      <c r="AN965" s="28" t="s">
        <v>113</v>
      </c>
      <c r="AO965" s="28" t="s">
        <v>113</v>
      </c>
      <c r="AP965" s="28" t="s">
        <v>113</v>
      </c>
      <c r="AQ965" s="37">
        <v>1</v>
      </c>
      <c r="AR965" s="38">
        <v>8689479</v>
      </c>
      <c r="AS965" s="38">
        <v>340397</v>
      </c>
      <c r="AT965" s="38">
        <v>1157349</v>
      </c>
      <c r="AU965" s="38" t="s">
        <v>107</v>
      </c>
      <c r="AV965" s="38" t="s">
        <v>107</v>
      </c>
      <c r="AW965" s="38">
        <v>9531108</v>
      </c>
      <c r="AX965" s="38" t="s">
        <v>107</v>
      </c>
      <c r="AY965" s="38">
        <v>816952</v>
      </c>
      <c r="AZ965" s="38">
        <v>340397</v>
      </c>
      <c r="BA965" s="38" t="s">
        <v>107</v>
      </c>
      <c r="BB965" s="38" t="s">
        <v>107</v>
      </c>
      <c r="BC965" s="38" t="s">
        <v>107</v>
      </c>
      <c r="BD965" s="38" t="s">
        <v>107</v>
      </c>
      <c r="BE965" s="38" t="s">
        <v>107</v>
      </c>
      <c r="BF965" s="38" t="s">
        <v>107</v>
      </c>
      <c r="BG965" s="38">
        <v>2587015</v>
      </c>
      <c r="BH965" s="38">
        <v>2587015</v>
      </c>
      <c r="BI965" s="38">
        <v>2178539</v>
      </c>
      <c r="BJ965" s="38">
        <v>2178539</v>
      </c>
      <c r="BK965" s="38" t="s">
        <v>107</v>
      </c>
      <c r="BL965" s="38">
        <v>1770063</v>
      </c>
      <c r="BM965" s="38">
        <v>408476</v>
      </c>
      <c r="BN965" s="38">
        <v>1633904</v>
      </c>
      <c r="BO965" s="38">
        <v>1633904</v>
      </c>
      <c r="BP965" s="38">
        <v>3812444</v>
      </c>
      <c r="BQ965" s="38">
        <v>136159</v>
      </c>
      <c r="BR965" s="38">
        <v>3540126</v>
      </c>
      <c r="BS965" s="38">
        <v>816952</v>
      </c>
      <c r="BT965" s="38" t="s">
        <v>107</v>
      </c>
      <c r="BU965" s="38" t="s">
        <v>107</v>
      </c>
      <c r="BV965" s="38" t="s">
        <v>107</v>
      </c>
      <c r="BW965" s="38">
        <v>2995491</v>
      </c>
      <c r="BX965" s="38">
        <v>272318</v>
      </c>
      <c r="BY965" s="38">
        <v>2723174</v>
      </c>
      <c r="BZ965" s="38">
        <v>8850315</v>
      </c>
      <c r="CA965" s="38" t="s">
        <v>107</v>
      </c>
      <c r="CB965" s="38">
        <v>1089270</v>
      </c>
      <c r="CC965" s="330">
        <v>0</v>
      </c>
      <c r="CD965" s="38">
        <v>0</v>
      </c>
      <c r="CE965" s="38">
        <v>6807934</v>
      </c>
      <c r="CF965" s="38">
        <v>9531108</v>
      </c>
      <c r="CG965" s="38">
        <v>13615869</v>
      </c>
      <c r="CH965" s="41" t="s">
        <v>114</v>
      </c>
      <c r="CI965" s="41" t="s">
        <v>114</v>
      </c>
      <c r="CJ965" s="41" t="s">
        <v>113</v>
      </c>
      <c r="CK965" s="41" t="s">
        <v>113</v>
      </c>
      <c r="CL965" s="41" t="s">
        <v>113</v>
      </c>
      <c r="CM965" s="41" t="s">
        <v>113</v>
      </c>
      <c r="CN965" s="41" t="s">
        <v>114</v>
      </c>
      <c r="CO965" s="42" t="s">
        <v>107</v>
      </c>
      <c r="CP965" s="28" t="s">
        <v>107</v>
      </c>
      <c r="CQ965" s="28" t="s">
        <v>107</v>
      </c>
      <c r="CR965" s="28" t="s">
        <v>107</v>
      </c>
      <c r="CS965" s="28" t="s">
        <v>107</v>
      </c>
      <c r="CT965" s="28" t="s">
        <v>107</v>
      </c>
      <c r="CU965" s="28" t="s">
        <v>107</v>
      </c>
      <c r="CV965" s="28" t="s">
        <v>107</v>
      </c>
      <c r="CW965" s="28" t="s">
        <v>107</v>
      </c>
      <c r="CX965" s="28" t="s">
        <v>107</v>
      </c>
      <c r="CY965" s="28" t="s">
        <v>107</v>
      </c>
      <c r="CZ965" s="28" t="s">
        <v>107</v>
      </c>
      <c r="DA965" s="28" t="s">
        <v>107</v>
      </c>
      <c r="DB965" s="28" t="s">
        <v>107</v>
      </c>
      <c r="DC965" s="28" t="s">
        <v>107</v>
      </c>
      <c r="DD965" s="332">
        <v>4798747</v>
      </c>
      <c r="DE965" s="43">
        <v>1</v>
      </c>
      <c r="DF965" s="390">
        <v>1</v>
      </c>
      <c r="DG965" s="310"/>
      <c r="DI965" s="279" t="str" cm="1">
        <f t="array" ref="DI965">+IF(AND(C965&lt;&gt;"Vehículos Eléctricos",C965&lt;&gt;"Vehículos Híbridos",AD965="PERCENTIL 50"),
     IF(VLOOKUP(_xlfn.TEXTJOIN("_",FALSE,C965:E965),BD_Perc!$A:$P,_xlfn.IFS(BD!AE965="Intervalo de precio 1",12,BD!AE965="Intervalo de precio 2",13),FALSE)&lt;=1,
     VLOOKUP(_xlfn.TEXTJOIN("_",FALSE,C965:E965),BD_Perc!$A:$P,16,FALSE),"Ok P50"),
     "Ok P30/70 ó Híbrido/Eléctrico")</f>
        <v>Ok P30/70 ó Híbrido/Eléctrico</v>
      </c>
      <c r="DJ965" s="279" t="str">
        <f t="shared" si="85"/>
        <v>Vehículos Convencionales_Vehículos Destinados al Transporte de Carga Liviana_Van</v>
      </c>
      <c r="DK965" s="331">
        <f t="shared" si="89"/>
        <v>95000000</v>
      </c>
      <c r="DL965" s="326"/>
    </row>
    <row r="966" spans="1:116" ht="38.25">
      <c r="A966" s="28">
        <v>961</v>
      </c>
      <c r="B966" s="29" t="s">
        <v>149</v>
      </c>
      <c r="C966" s="29" t="s">
        <v>0</v>
      </c>
      <c r="D966" s="29" t="s">
        <v>337</v>
      </c>
      <c r="E966" s="42" t="s">
        <v>338</v>
      </c>
      <c r="F966" s="42" t="s">
        <v>107</v>
      </c>
      <c r="G966" s="29" t="s">
        <v>1999</v>
      </c>
      <c r="H966" s="42" t="s">
        <v>1310</v>
      </c>
      <c r="I966" s="28">
        <v>6406151</v>
      </c>
      <c r="J966" s="28" t="s">
        <v>2000</v>
      </c>
      <c r="K966" s="31" t="s">
        <v>428</v>
      </c>
      <c r="L966" s="54">
        <v>147</v>
      </c>
      <c r="M966" s="33">
        <v>5</v>
      </c>
      <c r="N966" s="34">
        <v>133000000</v>
      </c>
      <c r="O966" s="34">
        <f>+IFERROR(VLOOKUP(I966,Precio_Fasecolda!A:C,3,FALSE),IFERROR(VLOOKUP(I966,Precio_Fasecolda!B:C,2,FALSE),N966))</f>
        <v>133000000</v>
      </c>
      <c r="P966" s="34">
        <f t="shared" si="86"/>
        <v>0</v>
      </c>
      <c r="Q966" s="33" t="s">
        <v>338</v>
      </c>
      <c r="R966" s="28" t="s">
        <v>2415</v>
      </c>
      <c r="S966" s="28" t="s">
        <v>112</v>
      </c>
      <c r="T966" s="28" t="s">
        <v>107</v>
      </c>
      <c r="U966" s="28" t="s">
        <v>107</v>
      </c>
      <c r="V966" s="42" t="s">
        <v>107</v>
      </c>
      <c r="W966" s="28" t="s">
        <v>107</v>
      </c>
      <c r="X966" s="28" t="s">
        <v>107</v>
      </c>
      <c r="Y966" s="28" t="str">
        <f t="shared" si="87"/>
        <v>N.A.</v>
      </c>
      <c r="Z966" s="292">
        <f t="shared" ref="Z966:Z1029" si="90">+(((N966)-(N966*AH966)/100%))</f>
        <v>125020000</v>
      </c>
      <c r="AA966" s="28" cm="1">
        <f t="array" aca="1" ref="AA966" ca="1">_xlfn.IFS(DK966&lt;$DK$4,1,AND(DK966&gt;=$DK$4,DK966&lt;=$AA$4),2,DK966&gt;$AA$4,3)</f>
        <v>2</v>
      </c>
      <c r="AB966" s="28">
        <v>0</v>
      </c>
      <c r="AC966" s="28" cm="1">
        <f t="array" aca="1" ref="AC966" ca="1">IF(AB966="PERCENTIL 30","",_xlfn.IFS(DK966&lt;$AC$4,1,DK966&gt;$AC$4,2))</f>
        <v>1</v>
      </c>
      <c r="AD966" s="28" t="str">
        <f>+IFERROR(VLOOKUP(_xlfn.TEXTJOIN("_", FALSE, C966:E966), BD_Perc!$A:$O, 15, FALSE),"Segmentación no encontrada o vehículo inactivo")</f>
        <v>PERCENTIL 30-70</v>
      </c>
      <c r="AE966" s="28" t="str" cm="1">
        <f t="array" ref="AE966">_xlfn.IFS(
    AD966 = "PERCENTIL 50",
    _xlfn.IFS(
        BD!DK966 &lt; VLOOKUP(_xlfn.TEXTJOIN("_", FALSE, C966:E966), BD_Perc!$A:$O, 11, FALSE), "Intervalo de precio 1",
        BD!DK966 &gt;= VLOOKUP(_xlfn.TEXTJOIN("_", FALSE, C966:E966), BD_Perc!$A:$O, 11, FALSE), "Intervalo de precio 2"
    ),
    AD966 = "PERCENTIL 30-70",
    _xlfn.IFS(
        BD!DK966 &lt; VLOOKUP(_xlfn.TEXTJOIN("_", FALSE, C966:E966), BD_Perc!$A:$O, 6, FALSE), "Intervalo de precio 1",
        BD!DK966 &lt; VLOOKUP(_xlfn.TEXTJOIN("_", FALSE, C966:E966), BD_Perc!$A:$O, 7, FALSE), "Intervalo de precio 2",
        BD!DK966 &gt;= VLOOKUP(_xlfn.TEXTJOIN("_", FALSE, C966:E966), BD_Perc!$A:$O, 7, FALSE), "Intervalo de precio 3"
    ),
    AD966="Segmentación no encontrada o vehículo inactivo","Segmentación no encontrada o vehículo inactivo"
)</f>
        <v>Intervalo de precio 2</v>
      </c>
      <c r="AF966" s="57" t="s">
        <v>2413</v>
      </c>
      <c r="AG966" s="35" t="b">
        <f t="shared" si="88"/>
        <v>1</v>
      </c>
      <c r="AH966" s="205">
        <v>0.06</v>
      </c>
      <c r="AI966" s="205">
        <v>7.0000000000000007E-2</v>
      </c>
      <c r="AJ966" s="205">
        <v>0.08</v>
      </c>
      <c r="AK966" s="205">
        <v>0.08</v>
      </c>
      <c r="AL966" s="205">
        <v>0.09</v>
      </c>
      <c r="AM966" s="205">
        <v>0.09</v>
      </c>
      <c r="AN966" s="28" t="s">
        <v>176</v>
      </c>
      <c r="AO966" s="28" t="s">
        <v>176</v>
      </c>
      <c r="AP966" s="28" t="s">
        <v>176</v>
      </c>
      <c r="AQ966" s="37">
        <v>1</v>
      </c>
      <c r="AR966" s="38" t="s">
        <v>1339</v>
      </c>
      <c r="AS966" s="38">
        <v>851221</v>
      </c>
      <c r="AT966" s="38" t="s">
        <v>1339</v>
      </c>
      <c r="AU966" s="38" t="s">
        <v>1339</v>
      </c>
      <c r="AV966" s="38" t="s">
        <v>1339</v>
      </c>
      <c r="AW966" s="38">
        <v>8464557</v>
      </c>
      <c r="AX966" s="38" t="s">
        <v>1339</v>
      </c>
      <c r="AY966" s="38" t="s">
        <v>1339</v>
      </c>
      <c r="AZ966" s="38">
        <v>827216</v>
      </c>
      <c r="BA966" s="38" t="s">
        <v>1339</v>
      </c>
      <c r="BB966" s="38" t="s">
        <v>107</v>
      </c>
      <c r="BC966" s="38" t="s">
        <v>107</v>
      </c>
      <c r="BD966" s="38" t="s">
        <v>107</v>
      </c>
      <c r="BE966" s="38" t="s">
        <v>107</v>
      </c>
      <c r="BF966" s="38" t="s">
        <v>107</v>
      </c>
      <c r="BG966" s="38">
        <v>4305026</v>
      </c>
      <c r="BH966" s="38" t="s">
        <v>107</v>
      </c>
      <c r="BI966" s="38">
        <v>3277690</v>
      </c>
      <c r="BJ966" s="38">
        <v>2372657</v>
      </c>
      <c r="BK966" s="38" t="s">
        <v>1339</v>
      </c>
      <c r="BL966" s="38" t="s">
        <v>1339</v>
      </c>
      <c r="BM966" s="38">
        <v>207913</v>
      </c>
      <c r="BN966" s="38">
        <v>2612368</v>
      </c>
      <c r="BO966" s="38" t="s">
        <v>107</v>
      </c>
      <c r="BP966" s="38">
        <v>3732537</v>
      </c>
      <c r="BQ966" s="38">
        <v>96618</v>
      </c>
      <c r="BR966" s="38">
        <v>1668957</v>
      </c>
      <c r="BS966" s="38" t="s">
        <v>107</v>
      </c>
      <c r="BT966" s="38" t="s">
        <v>107</v>
      </c>
      <c r="BU966" s="38" t="s">
        <v>107</v>
      </c>
      <c r="BV966" s="38" t="s">
        <v>107</v>
      </c>
      <c r="BW966" s="38">
        <v>8536671</v>
      </c>
      <c r="BX966" s="38">
        <v>118021</v>
      </c>
      <c r="BY966" s="38" t="s">
        <v>107</v>
      </c>
      <c r="BZ966" s="38" t="s">
        <v>107</v>
      </c>
      <c r="CA966" s="38">
        <v>0</v>
      </c>
      <c r="CB966" s="38">
        <v>644304</v>
      </c>
      <c r="CC966" s="330" t="s">
        <v>107</v>
      </c>
      <c r="CD966" s="38" t="s">
        <v>107</v>
      </c>
      <c r="CE966" s="38" t="s">
        <v>107</v>
      </c>
      <c r="CF966" s="38" t="s">
        <v>107</v>
      </c>
      <c r="CG966" s="38" t="s">
        <v>107</v>
      </c>
      <c r="CH966" s="41" t="s">
        <v>176</v>
      </c>
      <c r="CI966" s="41" t="s">
        <v>176</v>
      </c>
      <c r="CJ966" s="41" t="s">
        <v>176</v>
      </c>
      <c r="CK966" s="41" t="s">
        <v>173</v>
      </c>
      <c r="CL966" s="41" t="s">
        <v>176</v>
      </c>
      <c r="CM966" s="41" t="s">
        <v>176</v>
      </c>
      <c r="CN966" s="41" t="s">
        <v>173</v>
      </c>
      <c r="CO966" s="42" t="s">
        <v>905</v>
      </c>
      <c r="CP966" s="42" t="s">
        <v>905</v>
      </c>
      <c r="CQ966" s="42" t="s">
        <v>905</v>
      </c>
      <c r="CR966" s="42" t="s">
        <v>905</v>
      </c>
      <c r="CS966" s="42" t="s">
        <v>905</v>
      </c>
      <c r="CT966" s="42" t="s">
        <v>905</v>
      </c>
      <c r="CU966" s="42" t="s">
        <v>905</v>
      </c>
      <c r="CV966" s="42" t="s">
        <v>905</v>
      </c>
      <c r="CW966" s="42" t="s">
        <v>905</v>
      </c>
      <c r="CX966" s="42" t="s">
        <v>905</v>
      </c>
      <c r="CY966" s="42" t="s">
        <v>905</v>
      </c>
      <c r="CZ966" s="42" t="s">
        <v>905</v>
      </c>
      <c r="DA966" s="42" t="s">
        <v>905</v>
      </c>
      <c r="DB966" s="42" t="s">
        <v>905</v>
      </c>
      <c r="DC966" s="42" t="s">
        <v>905</v>
      </c>
      <c r="DD966" s="332">
        <v>10712915</v>
      </c>
      <c r="DE966" s="43">
        <v>1</v>
      </c>
      <c r="DF966" s="390">
        <v>1</v>
      </c>
      <c r="DG966" s="310"/>
      <c r="DI966" s="279" t="str" cm="1">
        <f t="array" ref="DI966">+IF(AND(C966&lt;&gt;"Vehículos Eléctricos",C966&lt;&gt;"Vehículos Híbridos",AD966="PERCENTIL 50"),
     IF(VLOOKUP(_xlfn.TEXTJOIN("_",FALSE,C966:E966),BD_Perc!$A:$P,_xlfn.IFS(BD!AE966="Intervalo de precio 1",12,BD!AE966="Intervalo de precio 2",13),FALSE)&lt;=1,
     VLOOKUP(_xlfn.TEXTJOIN("_",FALSE,C966:E966),BD_Perc!$A:$P,16,FALSE),"Ok P50"),
     "Ok P30/70 ó Híbrido/Eléctrico")</f>
        <v>Ok P30/70 ó Híbrido/Eléctrico</v>
      </c>
      <c r="DJ966" s="279" t="str">
        <f t="shared" ref="DJ966:DJ1029" si="91">+_xlfn.TEXTJOIN("_",FALSE,C966:E966)</f>
        <v>Vehículos Convencionales_Camperos/Camionetas_4x2</v>
      </c>
      <c r="DK966" s="331">
        <f t="shared" si="89"/>
        <v>125020000</v>
      </c>
      <c r="DL966" s="326"/>
    </row>
    <row r="967" spans="1:116" ht="38.25">
      <c r="A967" s="28">
        <v>962</v>
      </c>
      <c r="B967" s="29" t="s">
        <v>149</v>
      </c>
      <c r="C967" s="29" t="s">
        <v>0</v>
      </c>
      <c r="D967" s="29" t="s">
        <v>337</v>
      </c>
      <c r="E967" s="42" t="s">
        <v>338</v>
      </c>
      <c r="F967" s="42" t="s">
        <v>107</v>
      </c>
      <c r="G967" s="29" t="s">
        <v>2001</v>
      </c>
      <c r="H967" s="42" t="s">
        <v>1310</v>
      </c>
      <c r="I967" s="28">
        <v>6406152</v>
      </c>
      <c r="J967" s="28" t="s">
        <v>2002</v>
      </c>
      <c r="K967" s="31" t="s">
        <v>428</v>
      </c>
      <c r="L967" s="54">
        <v>147</v>
      </c>
      <c r="M967" s="33">
        <v>5</v>
      </c>
      <c r="N967" s="34">
        <v>141000000</v>
      </c>
      <c r="O967" s="34">
        <f>+IFERROR(VLOOKUP(I967,Precio_Fasecolda!A:C,3,FALSE),IFERROR(VLOOKUP(I967,Precio_Fasecolda!B:C,2,FALSE),N967))</f>
        <v>141000000</v>
      </c>
      <c r="P967" s="34">
        <f t="shared" ref="P967:P1030" si="92">N967-O967</f>
        <v>0</v>
      </c>
      <c r="Q967" s="33" t="s">
        <v>338</v>
      </c>
      <c r="R967" s="28" t="s">
        <v>130</v>
      </c>
      <c r="S967" s="28" t="s">
        <v>112</v>
      </c>
      <c r="T967" s="28" t="s">
        <v>107</v>
      </c>
      <c r="U967" s="28" t="s">
        <v>107</v>
      </c>
      <c r="V967" s="42" t="s">
        <v>107</v>
      </c>
      <c r="W967" s="28" t="s">
        <v>107</v>
      </c>
      <c r="X967" s="28" t="s">
        <v>107</v>
      </c>
      <c r="Y967" s="28" t="str">
        <f t="shared" ref="Y967:Y1030" si="93">+IF(C967=$F$1,N967+CC967,"N.A.")</f>
        <v>N.A.</v>
      </c>
      <c r="Z967" s="292">
        <f t="shared" si="90"/>
        <v>132540000</v>
      </c>
      <c r="AA967" s="28" cm="1">
        <f t="array" aca="1" ref="AA967" ca="1">_xlfn.IFS(DK967&lt;$DK$4,1,AND(DK967&gt;=$DK$4,DK967&lt;=$AA$4),2,DK967&gt;$AA$4,3)</f>
        <v>2</v>
      </c>
      <c r="AB967" s="28">
        <v>0</v>
      </c>
      <c r="AC967" s="28" cm="1">
        <f t="array" aca="1" ref="AC967" ca="1">IF(AB967="PERCENTIL 30","",_xlfn.IFS(DK967&lt;$AC$4,1,DK967&gt;$AC$4,2))</f>
        <v>1</v>
      </c>
      <c r="AD967" s="28" t="str">
        <f>+IFERROR(VLOOKUP(_xlfn.TEXTJOIN("_", FALSE, C967:E967), BD_Perc!$A:$O, 15, FALSE),"Segmentación no encontrada o vehículo inactivo")</f>
        <v>PERCENTIL 30-70</v>
      </c>
      <c r="AE967" s="28" t="str" cm="1">
        <f t="array" ref="AE967">_xlfn.IFS(
    AD967 = "PERCENTIL 50",
    _xlfn.IFS(
        BD!DK967 &lt; VLOOKUP(_xlfn.TEXTJOIN("_", FALSE, C967:E967), BD_Perc!$A:$O, 11, FALSE), "Intervalo de precio 1",
        BD!DK967 &gt;= VLOOKUP(_xlfn.TEXTJOIN("_", FALSE, C967:E967), BD_Perc!$A:$O, 11, FALSE), "Intervalo de precio 2"
    ),
    AD967 = "PERCENTIL 30-70",
    _xlfn.IFS(
        BD!DK967 &lt; VLOOKUP(_xlfn.TEXTJOIN("_", FALSE, C967:E967), BD_Perc!$A:$O, 6, FALSE), "Intervalo de precio 1",
        BD!DK967 &lt; VLOOKUP(_xlfn.TEXTJOIN("_", FALSE, C967:E967), BD_Perc!$A:$O, 7, FALSE), "Intervalo de precio 2",
        BD!DK967 &gt;= VLOOKUP(_xlfn.TEXTJOIN("_", FALSE, C967:E967), BD_Perc!$A:$O, 7, FALSE), "Intervalo de precio 3"
    ),
    AD967="Segmentación no encontrada o vehículo inactivo","Segmentación no encontrada o vehículo inactivo"
)</f>
        <v>Intervalo de precio 3</v>
      </c>
      <c r="AF967" s="57" t="s">
        <v>2414</v>
      </c>
      <c r="AG967" s="35" t="b">
        <f t="shared" ref="AG967:AG1030" si="94">+AF967=AE967</f>
        <v>1</v>
      </c>
      <c r="AH967" s="205">
        <v>0.06</v>
      </c>
      <c r="AI967" s="205">
        <v>7.0000000000000007E-2</v>
      </c>
      <c r="AJ967" s="205">
        <v>0.08</v>
      </c>
      <c r="AK967" s="205">
        <v>0.08</v>
      </c>
      <c r="AL967" s="205">
        <v>0.09</v>
      </c>
      <c r="AM967" s="205">
        <v>0.09</v>
      </c>
      <c r="AN967" s="28" t="s">
        <v>176</v>
      </c>
      <c r="AO967" s="28" t="s">
        <v>176</v>
      </c>
      <c r="AP967" s="28" t="s">
        <v>176</v>
      </c>
      <c r="AQ967" s="37">
        <v>1</v>
      </c>
      <c r="AR967" s="38" t="s">
        <v>1339</v>
      </c>
      <c r="AS967" s="38">
        <v>851221</v>
      </c>
      <c r="AT967" s="38" t="s">
        <v>1339</v>
      </c>
      <c r="AU967" s="38" t="s">
        <v>1339</v>
      </c>
      <c r="AV967" s="38" t="s">
        <v>1339</v>
      </c>
      <c r="AW967" s="38">
        <v>8464557</v>
      </c>
      <c r="AX967" s="38" t="s">
        <v>1339</v>
      </c>
      <c r="AY967" s="38" t="s">
        <v>1339</v>
      </c>
      <c r="AZ967" s="38">
        <v>827216</v>
      </c>
      <c r="BA967" s="38" t="s">
        <v>1339</v>
      </c>
      <c r="BB967" s="38" t="s">
        <v>107</v>
      </c>
      <c r="BC967" s="38" t="s">
        <v>107</v>
      </c>
      <c r="BD967" s="38" t="s">
        <v>107</v>
      </c>
      <c r="BE967" s="38" t="s">
        <v>107</v>
      </c>
      <c r="BF967" s="38" t="s">
        <v>107</v>
      </c>
      <c r="BG967" s="38">
        <v>4305026</v>
      </c>
      <c r="BH967" s="38" t="s">
        <v>107</v>
      </c>
      <c r="BI967" s="38">
        <v>3277690</v>
      </c>
      <c r="BJ967" s="38">
        <v>2372657</v>
      </c>
      <c r="BK967" s="38" t="s">
        <v>1339</v>
      </c>
      <c r="BL967" s="38" t="s">
        <v>1339</v>
      </c>
      <c r="BM967" s="38">
        <v>207913</v>
      </c>
      <c r="BN967" s="38">
        <v>2612368</v>
      </c>
      <c r="BO967" s="38" t="s">
        <v>107</v>
      </c>
      <c r="BP967" s="38">
        <v>3732537</v>
      </c>
      <c r="BQ967" s="38">
        <v>96618</v>
      </c>
      <c r="BR967" s="38">
        <v>1668957</v>
      </c>
      <c r="BS967" s="38" t="s">
        <v>107</v>
      </c>
      <c r="BT967" s="38" t="s">
        <v>107</v>
      </c>
      <c r="BU967" s="38" t="s">
        <v>107</v>
      </c>
      <c r="BV967" s="38" t="s">
        <v>107</v>
      </c>
      <c r="BW967" s="38">
        <v>8536671</v>
      </c>
      <c r="BX967" s="38">
        <v>118021</v>
      </c>
      <c r="BY967" s="38" t="s">
        <v>107</v>
      </c>
      <c r="BZ967" s="38" t="s">
        <v>107</v>
      </c>
      <c r="CA967" s="38">
        <v>0</v>
      </c>
      <c r="CB967" s="38">
        <v>644304</v>
      </c>
      <c r="CC967" s="330" t="s">
        <v>107</v>
      </c>
      <c r="CD967" s="38" t="s">
        <v>107</v>
      </c>
      <c r="CE967" s="38" t="s">
        <v>107</v>
      </c>
      <c r="CF967" s="38" t="s">
        <v>107</v>
      </c>
      <c r="CG967" s="38" t="s">
        <v>107</v>
      </c>
      <c r="CH967" s="41" t="s">
        <v>176</v>
      </c>
      <c r="CI967" s="41" t="s">
        <v>176</v>
      </c>
      <c r="CJ967" s="41" t="s">
        <v>176</v>
      </c>
      <c r="CK967" s="41" t="s">
        <v>173</v>
      </c>
      <c r="CL967" s="41" t="s">
        <v>176</v>
      </c>
      <c r="CM967" s="41" t="s">
        <v>176</v>
      </c>
      <c r="CN967" s="41" t="s">
        <v>173</v>
      </c>
      <c r="CO967" s="42" t="s">
        <v>905</v>
      </c>
      <c r="CP967" s="42" t="s">
        <v>905</v>
      </c>
      <c r="CQ967" s="42" t="s">
        <v>905</v>
      </c>
      <c r="CR967" s="42" t="s">
        <v>905</v>
      </c>
      <c r="CS967" s="42" t="s">
        <v>905</v>
      </c>
      <c r="CT967" s="42" t="s">
        <v>905</v>
      </c>
      <c r="CU967" s="42" t="s">
        <v>905</v>
      </c>
      <c r="CV967" s="42" t="s">
        <v>905</v>
      </c>
      <c r="CW967" s="42" t="s">
        <v>905</v>
      </c>
      <c r="CX967" s="42" t="s">
        <v>905</v>
      </c>
      <c r="CY967" s="42" t="s">
        <v>905</v>
      </c>
      <c r="CZ967" s="42" t="s">
        <v>905</v>
      </c>
      <c r="DA967" s="42" t="s">
        <v>905</v>
      </c>
      <c r="DB967" s="42" t="s">
        <v>905</v>
      </c>
      <c r="DC967" s="42" t="s">
        <v>905</v>
      </c>
      <c r="DD967" s="332">
        <v>10632783</v>
      </c>
      <c r="DE967" s="43">
        <v>1</v>
      </c>
      <c r="DF967" s="390">
        <v>1</v>
      </c>
      <c r="DG967" s="310">
        <v>45698</v>
      </c>
      <c r="DH967" s="8" t="s">
        <v>2497</v>
      </c>
      <c r="DI967" s="279" t="str" cm="1">
        <f t="array" ref="DI967">+IF(AND(C967&lt;&gt;"Vehículos Eléctricos",C967&lt;&gt;"Vehículos Híbridos",AD967="PERCENTIL 50"),
     IF(VLOOKUP(_xlfn.TEXTJOIN("_",FALSE,C967:E967),BD_Perc!$A:$P,_xlfn.IFS(BD!AE967="Intervalo de precio 1",12,BD!AE967="Intervalo de precio 2",13),FALSE)&lt;=1,
     VLOOKUP(_xlfn.TEXTJOIN("_",FALSE,C967:E967),BD_Perc!$A:$P,16,FALSE),"Ok P50"),
     "Ok P30/70 ó Híbrido/Eléctrico")</f>
        <v>Ok P30/70 ó Híbrido/Eléctrico</v>
      </c>
      <c r="DJ967" s="279" t="str">
        <f t="shared" si="91"/>
        <v>Vehículos Convencionales_Camperos/Camionetas_4x2</v>
      </c>
      <c r="DK967" s="331">
        <f t="shared" ref="DK967:DK1030" si="95">+IF(C967=$F$1,Z967+CC967,Z967)</f>
        <v>132540000</v>
      </c>
      <c r="DL967" s="326"/>
    </row>
    <row r="968" spans="1:116" ht="38.25">
      <c r="A968" s="28">
        <v>963</v>
      </c>
      <c r="B968" s="29" t="s">
        <v>149</v>
      </c>
      <c r="C968" s="29" t="s">
        <v>0</v>
      </c>
      <c r="D968" s="29" t="s">
        <v>337</v>
      </c>
      <c r="E968" s="42" t="s">
        <v>346</v>
      </c>
      <c r="F968" s="42" t="s">
        <v>107</v>
      </c>
      <c r="G968" s="29" t="s">
        <v>2003</v>
      </c>
      <c r="H968" s="42" t="s">
        <v>1310</v>
      </c>
      <c r="I968" s="28">
        <v>6406149</v>
      </c>
      <c r="J968" s="28" t="s">
        <v>2004</v>
      </c>
      <c r="K968" s="31" t="s">
        <v>428</v>
      </c>
      <c r="L968" s="54">
        <v>147</v>
      </c>
      <c r="M968" s="33">
        <v>5</v>
      </c>
      <c r="N968" s="34">
        <v>163000000</v>
      </c>
      <c r="O968" s="34">
        <f>+IFERROR(VLOOKUP(I968,Precio_Fasecolda!A:C,3,FALSE),IFERROR(VLOOKUP(I968,Precio_Fasecolda!B:C,2,FALSE),N968))</f>
        <v>163000000</v>
      </c>
      <c r="P968" s="34">
        <f t="shared" si="92"/>
        <v>0</v>
      </c>
      <c r="Q968" s="33" t="s">
        <v>346</v>
      </c>
      <c r="R968" s="28" t="s">
        <v>130</v>
      </c>
      <c r="S968" s="28" t="s">
        <v>112</v>
      </c>
      <c r="T968" s="28" t="s">
        <v>107</v>
      </c>
      <c r="U968" s="28" t="s">
        <v>107</v>
      </c>
      <c r="V968" s="42" t="s">
        <v>107</v>
      </c>
      <c r="W968" s="28" t="s">
        <v>107</v>
      </c>
      <c r="X968" s="28" t="s">
        <v>107</v>
      </c>
      <c r="Y968" s="28" t="str">
        <f t="shared" si="93"/>
        <v>N.A.</v>
      </c>
      <c r="Z968" s="292">
        <f t="shared" si="90"/>
        <v>153220000</v>
      </c>
      <c r="AA968" s="28" cm="1">
        <f t="array" aca="1" ref="AA968" ca="1">_xlfn.IFS(DK968&lt;$DK$4,1,AND(DK968&gt;=$DK$4,DK968&lt;=$AA$4),2,DK968&gt;$AA$4,3)</f>
        <v>2</v>
      </c>
      <c r="AB968" s="28">
        <v>0</v>
      </c>
      <c r="AC968" s="28" cm="1">
        <f t="array" aca="1" ref="AC968" ca="1">IF(AB968="PERCENTIL 30","",_xlfn.IFS(DK968&lt;$AC$4,1,DK968&gt;$AC$4,2))</f>
        <v>1</v>
      </c>
      <c r="AD968" s="28" t="str">
        <f>+IFERROR(VLOOKUP(_xlfn.TEXTJOIN("_", FALSE, C968:E968), BD_Perc!$A:$O, 15, FALSE),"Segmentación no encontrada o vehículo inactivo")</f>
        <v>PERCENTIL 30-70</v>
      </c>
      <c r="AE968" s="28" t="str" cm="1">
        <f t="array" ref="AE968">_xlfn.IFS(
    AD968 = "PERCENTIL 50",
    _xlfn.IFS(
        BD!DK968 &lt; VLOOKUP(_xlfn.TEXTJOIN("_", FALSE, C968:E968), BD_Perc!$A:$O, 11, FALSE), "Intervalo de precio 1",
        BD!DK968 &gt;= VLOOKUP(_xlfn.TEXTJOIN("_", FALSE, C968:E968), BD_Perc!$A:$O, 11, FALSE), "Intervalo de precio 2"
    ),
    AD968 = "PERCENTIL 30-70",
    _xlfn.IFS(
        BD!DK968 &lt; VLOOKUP(_xlfn.TEXTJOIN("_", FALSE, C968:E968), BD_Perc!$A:$O, 6, FALSE), "Intervalo de precio 1",
        BD!DK968 &lt; VLOOKUP(_xlfn.TEXTJOIN("_", FALSE, C968:E968), BD_Perc!$A:$O, 7, FALSE), "Intervalo de precio 2",
        BD!DK968 &gt;= VLOOKUP(_xlfn.TEXTJOIN("_", FALSE, C968:E968), BD_Perc!$A:$O, 7, FALSE), "Intervalo de precio 3"
    ),
    AD968="Segmentación no encontrada o vehículo inactivo","Segmentación no encontrada o vehículo inactivo"
)</f>
        <v>Intervalo de precio 1</v>
      </c>
      <c r="AF968" s="57" t="s">
        <v>2412</v>
      </c>
      <c r="AG968" s="35" t="b">
        <f t="shared" si="94"/>
        <v>1</v>
      </c>
      <c r="AH968" s="205">
        <v>0.06</v>
      </c>
      <c r="AI968" s="205">
        <v>7.0000000000000007E-2</v>
      </c>
      <c r="AJ968" s="205">
        <v>0.08</v>
      </c>
      <c r="AK968" s="205">
        <v>0.08</v>
      </c>
      <c r="AL968" s="205">
        <v>0.09</v>
      </c>
      <c r="AM968" s="205">
        <v>0.09</v>
      </c>
      <c r="AN968" s="28" t="s">
        <v>176</v>
      </c>
      <c r="AO968" s="28" t="s">
        <v>176</v>
      </c>
      <c r="AP968" s="28" t="s">
        <v>176</v>
      </c>
      <c r="AQ968" s="37">
        <v>1</v>
      </c>
      <c r="AR968" s="38" t="s">
        <v>1339</v>
      </c>
      <c r="AS968" s="38">
        <v>851221</v>
      </c>
      <c r="AT968" s="38" t="s">
        <v>1339</v>
      </c>
      <c r="AU968" s="38" t="s">
        <v>1339</v>
      </c>
      <c r="AV968" s="38" t="s">
        <v>1339</v>
      </c>
      <c r="AW968" s="38">
        <v>8464557</v>
      </c>
      <c r="AX968" s="38" t="s">
        <v>1339</v>
      </c>
      <c r="AY968" s="38" t="s">
        <v>1339</v>
      </c>
      <c r="AZ968" s="38">
        <v>827216</v>
      </c>
      <c r="BA968" s="38" t="s">
        <v>1339</v>
      </c>
      <c r="BB968" s="38" t="s">
        <v>107</v>
      </c>
      <c r="BC968" s="38" t="s">
        <v>107</v>
      </c>
      <c r="BD968" s="38" t="s">
        <v>107</v>
      </c>
      <c r="BE968" s="38" t="s">
        <v>107</v>
      </c>
      <c r="BF968" s="38" t="s">
        <v>107</v>
      </c>
      <c r="BG968" s="38">
        <v>4305026</v>
      </c>
      <c r="BH968" s="38" t="s">
        <v>107</v>
      </c>
      <c r="BI968" s="38">
        <v>3277690</v>
      </c>
      <c r="BJ968" s="38">
        <v>2372657</v>
      </c>
      <c r="BK968" s="38" t="s">
        <v>1339</v>
      </c>
      <c r="BL968" s="38" t="s">
        <v>1339</v>
      </c>
      <c r="BM968" s="38">
        <v>207913</v>
      </c>
      <c r="BN968" s="38">
        <v>2612368</v>
      </c>
      <c r="BO968" s="38" t="s">
        <v>107</v>
      </c>
      <c r="BP968" s="38">
        <v>3732537</v>
      </c>
      <c r="BQ968" s="38">
        <v>96618</v>
      </c>
      <c r="BR968" s="38">
        <v>1668957</v>
      </c>
      <c r="BS968" s="38" t="s">
        <v>107</v>
      </c>
      <c r="BT968" s="38" t="s">
        <v>107</v>
      </c>
      <c r="BU968" s="38" t="s">
        <v>107</v>
      </c>
      <c r="BV968" s="38" t="s">
        <v>107</v>
      </c>
      <c r="BW968" s="38">
        <v>8536671</v>
      </c>
      <c r="BX968" s="38">
        <v>118021</v>
      </c>
      <c r="BY968" s="38" t="s">
        <v>107</v>
      </c>
      <c r="BZ968" s="38" t="s">
        <v>107</v>
      </c>
      <c r="CA968" s="38">
        <v>0</v>
      </c>
      <c r="CB968" s="38">
        <v>644304</v>
      </c>
      <c r="CC968" s="330" t="s">
        <v>107</v>
      </c>
      <c r="CD968" s="38" t="s">
        <v>107</v>
      </c>
      <c r="CE968" s="38" t="s">
        <v>107</v>
      </c>
      <c r="CF968" s="38" t="s">
        <v>107</v>
      </c>
      <c r="CG968" s="38" t="s">
        <v>107</v>
      </c>
      <c r="CH968" s="41" t="s">
        <v>176</v>
      </c>
      <c r="CI968" s="41" t="s">
        <v>176</v>
      </c>
      <c r="CJ968" s="41" t="s">
        <v>176</v>
      </c>
      <c r="CK968" s="41" t="s">
        <v>173</v>
      </c>
      <c r="CL968" s="41" t="s">
        <v>176</v>
      </c>
      <c r="CM968" s="41" t="s">
        <v>176</v>
      </c>
      <c r="CN968" s="41" t="s">
        <v>173</v>
      </c>
      <c r="CO968" s="42" t="s">
        <v>905</v>
      </c>
      <c r="CP968" s="42" t="s">
        <v>905</v>
      </c>
      <c r="CQ968" s="42" t="s">
        <v>905</v>
      </c>
      <c r="CR968" s="42" t="s">
        <v>905</v>
      </c>
      <c r="CS968" s="42" t="s">
        <v>905</v>
      </c>
      <c r="CT968" s="42" t="s">
        <v>905</v>
      </c>
      <c r="CU968" s="42" t="s">
        <v>905</v>
      </c>
      <c r="CV968" s="42" t="s">
        <v>905</v>
      </c>
      <c r="CW968" s="42" t="s">
        <v>905</v>
      </c>
      <c r="CX968" s="42" t="s">
        <v>905</v>
      </c>
      <c r="CY968" s="42" t="s">
        <v>905</v>
      </c>
      <c r="CZ968" s="42" t="s">
        <v>905</v>
      </c>
      <c r="DA968" s="42" t="s">
        <v>905</v>
      </c>
      <c r="DB968" s="42" t="s">
        <v>905</v>
      </c>
      <c r="DC968" s="42" t="s">
        <v>905</v>
      </c>
      <c r="DD968" s="332">
        <v>10632783</v>
      </c>
      <c r="DE968" s="43">
        <v>1</v>
      </c>
      <c r="DF968" s="390">
        <v>1</v>
      </c>
      <c r="DG968" s="310"/>
      <c r="DI968" s="279" t="str" cm="1">
        <f t="array" ref="DI968">+IF(AND(C968&lt;&gt;"Vehículos Eléctricos",C968&lt;&gt;"Vehículos Híbridos",AD968="PERCENTIL 50"),
     IF(VLOOKUP(_xlfn.TEXTJOIN("_",FALSE,C968:E968),BD_Perc!$A:$P,_xlfn.IFS(BD!AE968="Intervalo de precio 1",12,BD!AE968="Intervalo de precio 2",13),FALSE)&lt;=1,
     VLOOKUP(_xlfn.TEXTJOIN("_",FALSE,C968:E968),BD_Perc!$A:$P,16,FALSE),"Ok P50"),
     "Ok P30/70 ó Híbrido/Eléctrico")</f>
        <v>Ok P30/70 ó Híbrido/Eléctrico</v>
      </c>
      <c r="DJ968" s="279" t="str">
        <f t="shared" si="91"/>
        <v>Vehículos Convencionales_Camperos/Camionetas_4x4</v>
      </c>
      <c r="DK968" s="331">
        <f t="shared" si="95"/>
        <v>153220000</v>
      </c>
      <c r="DL968" s="326"/>
    </row>
    <row r="969" spans="1:116" ht="25.5">
      <c r="A969" s="28">
        <v>964</v>
      </c>
      <c r="B969" s="29" t="s">
        <v>149</v>
      </c>
      <c r="C969" s="29" t="s">
        <v>0</v>
      </c>
      <c r="D969" s="29" t="s">
        <v>105</v>
      </c>
      <c r="E969" s="42" t="s">
        <v>2380</v>
      </c>
      <c r="F969" s="42" t="s">
        <v>107</v>
      </c>
      <c r="G969" s="29" t="s">
        <v>2005</v>
      </c>
      <c r="H969" s="42" t="s">
        <v>1310</v>
      </c>
      <c r="I969" s="28">
        <v>6401251</v>
      </c>
      <c r="J969" s="28" t="s">
        <v>2006</v>
      </c>
      <c r="K969" s="31" t="s">
        <v>127</v>
      </c>
      <c r="L969" s="32">
        <v>147</v>
      </c>
      <c r="M969" s="33" t="s">
        <v>107</v>
      </c>
      <c r="N969" s="34">
        <v>103000000</v>
      </c>
      <c r="O969" s="34">
        <f>+IFERROR(VLOOKUP(I969,Precio_Fasecolda!A:C,3,FALSE),IFERROR(VLOOKUP(I969,Precio_Fasecolda!B:C,2,FALSE),N969))</f>
        <v>103000000</v>
      </c>
      <c r="P969" s="34">
        <f t="shared" si="92"/>
        <v>0</v>
      </c>
      <c r="Q969" s="33" t="s">
        <v>107</v>
      </c>
      <c r="R969" s="28" t="s">
        <v>130</v>
      </c>
      <c r="S969" s="28" t="s">
        <v>112</v>
      </c>
      <c r="T969" s="28" t="s">
        <v>107</v>
      </c>
      <c r="U969" s="28" t="s">
        <v>107</v>
      </c>
      <c r="V969" s="42" t="s">
        <v>107</v>
      </c>
      <c r="W969" s="28" t="s">
        <v>107</v>
      </c>
      <c r="X969" s="28" t="s">
        <v>107</v>
      </c>
      <c r="Y969" s="28" t="str">
        <f t="shared" si="93"/>
        <v>N.A.</v>
      </c>
      <c r="Z969" s="292">
        <f t="shared" si="90"/>
        <v>95790000</v>
      </c>
      <c r="AA969" s="28" cm="1">
        <f t="array" aca="1" ref="AA969" ca="1">_xlfn.IFS(DK969&lt;$DK$4,1,AND(DK969&gt;=$DK$4,DK969&lt;=$AA$4),2,DK969&gt;$AA$4,3)</f>
        <v>2</v>
      </c>
      <c r="AB969" s="28">
        <v>0</v>
      </c>
      <c r="AC969" s="28" cm="1">
        <f t="array" aca="1" ref="AC969" ca="1">IF(AB969="PERCENTIL 30","",_xlfn.IFS(DK969&lt;$AC$4,1,DK969&gt;$AC$4,2))</f>
        <v>1</v>
      </c>
      <c r="AD969" s="28" t="str">
        <f>+IFERROR(VLOOKUP(_xlfn.TEXTJOIN("_", FALSE, C969:E969), BD_Perc!$A:$O, 15, FALSE),"Segmentación no encontrada o vehículo inactivo")</f>
        <v>PERCENTIL 30-70</v>
      </c>
      <c r="AE969" s="28" t="str" cm="1">
        <f t="array" ref="AE969">_xlfn.IFS(
    AD969 = "PERCENTIL 50",
    _xlfn.IFS(
        BD!DK969 &lt; VLOOKUP(_xlfn.TEXTJOIN("_", FALSE, C969:E969), BD_Perc!$A:$O, 11, FALSE), "Intervalo de precio 1",
        BD!DK969 &gt;= VLOOKUP(_xlfn.TEXTJOIN("_", FALSE, C969:E969), BD_Perc!$A:$O, 11, FALSE), "Intervalo de precio 2"
    ),
    AD969 = "PERCENTIL 30-70",
    _xlfn.IFS(
        BD!DK969 &lt; VLOOKUP(_xlfn.TEXTJOIN("_", FALSE, C969:E969), BD_Perc!$A:$O, 6, FALSE), "Intervalo de precio 1",
        BD!DK969 &lt; VLOOKUP(_xlfn.TEXTJOIN("_", FALSE, C969:E969), BD_Perc!$A:$O, 7, FALSE), "Intervalo de precio 2",
        BD!DK969 &gt;= VLOOKUP(_xlfn.TEXTJOIN("_", FALSE, C969:E969), BD_Perc!$A:$O, 7, FALSE), "Intervalo de precio 3"
    ),
    AD969="Segmentación no encontrada o vehículo inactivo","Segmentación no encontrada o vehículo inactivo"
)</f>
        <v>Intervalo de precio 3</v>
      </c>
      <c r="AF969" s="57" t="s">
        <v>2414</v>
      </c>
      <c r="AG969" s="35" t="b">
        <f t="shared" si="94"/>
        <v>1</v>
      </c>
      <c r="AH969" s="205">
        <v>7.0000000000000007E-2</v>
      </c>
      <c r="AI969" s="205">
        <v>0.08</v>
      </c>
      <c r="AJ969" s="205">
        <v>0.08</v>
      </c>
      <c r="AK969" s="205">
        <v>0.08</v>
      </c>
      <c r="AL969" s="205">
        <v>0.09</v>
      </c>
      <c r="AM969" s="205">
        <v>0.09</v>
      </c>
      <c r="AN969" s="28" t="s">
        <v>176</v>
      </c>
      <c r="AO969" s="28" t="s">
        <v>176</v>
      </c>
      <c r="AP969" s="28" t="s">
        <v>176</v>
      </c>
      <c r="AQ969" s="37">
        <v>1</v>
      </c>
      <c r="AR969" s="38" t="s">
        <v>1339</v>
      </c>
      <c r="AS969" s="38">
        <v>851221</v>
      </c>
      <c r="AT969" s="38" t="s">
        <v>1339</v>
      </c>
      <c r="AU969" s="38" t="s">
        <v>1339</v>
      </c>
      <c r="AV969" s="38" t="s">
        <v>1339</v>
      </c>
      <c r="AW969" s="38">
        <v>8464557</v>
      </c>
      <c r="AX969" s="38" t="s">
        <v>1339</v>
      </c>
      <c r="AY969" s="38" t="s">
        <v>1339</v>
      </c>
      <c r="AZ969" s="38">
        <v>827216</v>
      </c>
      <c r="BA969" s="38" t="s">
        <v>1339</v>
      </c>
      <c r="BB969" s="38" t="s">
        <v>107</v>
      </c>
      <c r="BC969" s="38" t="s">
        <v>107</v>
      </c>
      <c r="BD969" s="38" t="s">
        <v>107</v>
      </c>
      <c r="BE969" s="38" t="s">
        <v>107</v>
      </c>
      <c r="BF969" s="38" t="s">
        <v>107</v>
      </c>
      <c r="BG969" s="38">
        <v>3803589</v>
      </c>
      <c r="BH969" s="38" t="s">
        <v>107</v>
      </c>
      <c r="BI969" s="38">
        <v>3277690</v>
      </c>
      <c r="BJ969" s="38">
        <v>2372657</v>
      </c>
      <c r="BK969" s="38" t="s">
        <v>1339</v>
      </c>
      <c r="BL969" s="38" t="s">
        <v>1339</v>
      </c>
      <c r="BM969" s="38">
        <v>207913</v>
      </c>
      <c r="BN969" s="38" t="s">
        <v>107</v>
      </c>
      <c r="BO969" s="38" t="s">
        <v>107</v>
      </c>
      <c r="BP969" s="38">
        <v>3732537</v>
      </c>
      <c r="BQ969" s="38">
        <v>96618</v>
      </c>
      <c r="BR969" s="38">
        <v>1668957</v>
      </c>
      <c r="BS969" s="38" t="s">
        <v>107</v>
      </c>
      <c r="BT969" s="38" t="s">
        <v>107</v>
      </c>
      <c r="BU969" s="38" t="s">
        <v>107</v>
      </c>
      <c r="BV969" s="38" t="s">
        <v>107</v>
      </c>
      <c r="BW969" s="38">
        <v>8536671</v>
      </c>
      <c r="BX969" s="38">
        <v>118021</v>
      </c>
      <c r="BY969" s="38" t="s">
        <v>107</v>
      </c>
      <c r="BZ969" s="38" t="s">
        <v>107</v>
      </c>
      <c r="CA969" s="38">
        <v>0</v>
      </c>
      <c r="CB969" s="38">
        <v>644304</v>
      </c>
      <c r="CC969" s="330" t="s">
        <v>107</v>
      </c>
      <c r="CD969" s="38" t="s">
        <v>107</v>
      </c>
      <c r="CE969" s="38" t="s">
        <v>107</v>
      </c>
      <c r="CF969" s="38" t="s">
        <v>107</v>
      </c>
      <c r="CG969" s="38" t="s">
        <v>107</v>
      </c>
      <c r="CH969" s="41" t="s">
        <v>176</v>
      </c>
      <c r="CI969" s="41" t="s">
        <v>176</v>
      </c>
      <c r="CJ969" s="41" t="s">
        <v>176</v>
      </c>
      <c r="CK969" s="41" t="s">
        <v>173</v>
      </c>
      <c r="CL969" s="41" t="s">
        <v>176</v>
      </c>
      <c r="CM969" s="41" t="s">
        <v>176</v>
      </c>
      <c r="CN969" s="41" t="s">
        <v>173</v>
      </c>
      <c r="CO969" s="42" t="s">
        <v>905</v>
      </c>
      <c r="CP969" s="42" t="s">
        <v>905</v>
      </c>
      <c r="CQ969" s="42" t="s">
        <v>905</v>
      </c>
      <c r="CR969" s="42" t="s">
        <v>905</v>
      </c>
      <c r="CS969" s="42" t="s">
        <v>905</v>
      </c>
      <c r="CT969" s="42" t="s">
        <v>905</v>
      </c>
      <c r="CU969" s="42" t="s">
        <v>905</v>
      </c>
      <c r="CV969" s="42" t="s">
        <v>905</v>
      </c>
      <c r="CW969" s="42" t="s">
        <v>905</v>
      </c>
      <c r="CX969" s="42" t="s">
        <v>905</v>
      </c>
      <c r="CY969" s="42" t="s">
        <v>905</v>
      </c>
      <c r="CZ969" s="42" t="s">
        <v>905</v>
      </c>
      <c r="DA969" s="42" t="s">
        <v>905</v>
      </c>
      <c r="DB969" s="42" t="s">
        <v>905</v>
      </c>
      <c r="DC969" s="42" t="s">
        <v>905</v>
      </c>
      <c r="DD969" s="332">
        <v>8963040</v>
      </c>
      <c r="DE969" s="43">
        <v>1</v>
      </c>
      <c r="DF969" s="390">
        <v>1</v>
      </c>
      <c r="DG969" s="310">
        <v>45638</v>
      </c>
      <c r="DH969" s="279" t="s">
        <v>2466</v>
      </c>
      <c r="DI969" s="279" t="str" cm="1">
        <f t="array" ref="DI969">+IF(AND(C969&lt;&gt;"Vehículos Eléctricos",C969&lt;&gt;"Vehículos Híbridos",AD969="PERCENTIL 50"),
     IF(VLOOKUP(_xlfn.TEXTJOIN("_",FALSE,C969:E969),BD_Perc!$A:$P,_xlfn.IFS(BD!AE969="Intervalo de precio 1",12,BD!AE969="Intervalo de precio 2",13),FALSE)&lt;=1,
     VLOOKUP(_xlfn.TEXTJOIN("_",FALSE,C969:E969),BD_Perc!$A:$P,16,FALSE),"Ok P50"),
     "Ok P30/70 ó Híbrido/Eléctrico")</f>
        <v>Ok P30/70 ó Híbrido/Eléctrico</v>
      </c>
      <c r="DJ969" s="279" t="str">
        <f t="shared" si="91"/>
        <v>Vehículos Convencionales_Automóviles_Sedán</v>
      </c>
      <c r="DK969" s="331">
        <f t="shared" si="95"/>
        <v>95790000</v>
      </c>
      <c r="DL969" s="326"/>
    </row>
    <row r="970" spans="1:116" ht="63.75">
      <c r="A970" s="28">
        <v>965</v>
      </c>
      <c r="B970" s="30" t="s">
        <v>896</v>
      </c>
      <c r="C970" s="29" t="s">
        <v>4</v>
      </c>
      <c r="D970" s="29" t="s">
        <v>1112</v>
      </c>
      <c r="E970" s="42" t="s">
        <v>1113</v>
      </c>
      <c r="F970" s="42" t="s">
        <v>107</v>
      </c>
      <c r="G970" s="30" t="s">
        <v>2007</v>
      </c>
      <c r="H970" s="28" t="s">
        <v>898</v>
      </c>
      <c r="I970" s="28">
        <v>18911063</v>
      </c>
      <c r="J970" s="70" t="s">
        <v>2008</v>
      </c>
      <c r="K970" s="31" t="s">
        <v>107</v>
      </c>
      <c r="L970" s="28">
        <v>185</v>
      </c>
      <c r="M970" s="28" t="s">
        <v>107</v>
      </c>
      <c r="N970" s="34">
        <v>261500000</v>
      </c>
      <c r="O970" s="34">
        <f>+IFERROR(VLOOKUP(I970,Precio_Fasecolda!A:C,3,FALSE),IFERROR(VLOOKUP(I970,Precio_Fasecolda!B:C,2,FALSE),N970))</f>
        <v>261500000</v>
      </c>
      <c r="P970" s="34">
        <f t="shared" si="92"/>
        <v>0</v>
      </c>
      <c r="Q970" s="28" t="s">
        <v>107</v>
      </c>
      <c r="R970" s="28" t="s">
        <v>2415</v>
      </c>
      <c r="S970" s="28" t="s">
        <v>360</v>
      </c>
      <c r="T970" s="33" t="s">
        <v>843</v>
      </c>
      <c r="U970" s="28">
        <v>15000</v>
      </c>
      <c r="V970" s="28">
        <v>4510</v>
      </c>
      <c r="W970" s="69">
        <v>10490</v>
      </c>
      <c r="X970" s="56" t="s">
        <v>1125</v>
      </c>
      <c r="Y970" s="28" t="str">
        <f t="shared" si="93"/>
        <v>N.A.</v>
      </c>
      <c r="Z970" s="292">
        <f t="shared" si="90"/>
        <v>258885000</v>
      </c>
      <c r="AA970" s="28" cm="1">
        <f t="array" aca="1" ref="AA970" ca="1">_xlfn.IFS(DK970&lt;$DK$4,1,AND(DK970&gt;=$DK$4,DK970&lt;=$AA$4),2,DK970&gt;$AA$4,3)</f>
        <v>3</v>
      </c>
      <c r="AB970" s="28">
        <v>0</v>
      </c>
      <c r="AC970" s="28" cm="1">
        <f t="array" aca="1" ref="AC970" ca="1">IF(AB970="PERCENTIL 30","",_xlfn.IFS(DK970&lt;$AC$4,1,DK970&gt;$AC$4,2))</f>
        <v>2</v>
      </c>
      <c r="AD970" s="28" t="str">
        <f>+IFERROR(VLOOKUP(_xlfn.TEXTJOIN("_", FALSE, C970:E970), BD_Perc!$A:$O, 15, FALSE),"Segmentación no encontrada o vehículo inactivo")</f>
        <v>PERCENTIL 30-70</v>
      </c>
      <c r="AE970" s="28" t="str" cm="1">
        <f t="array" ref="AE970">_xlfn.IFS(
    AD970 = "PERCENTIL 50",
    _xlfn.IFS(
        BD!DK970 &lt; VLOOKUP(_xlfn.TEXTJOIN("_", FALSE, C970:E970), BD_Perc!$A:$O, 11, FALSE), "Intervalo de precio 1",
        BD!DK970 &gt;= VLOOKUP(_xlfn.TEXTJOIN("_", FALSE, C970:E970), BD_Perc!$A:$O, 11, FALSE), "Intervalo de precio 2"
    ),
    AD970 = "PERCENTIL 30-70",
    _xlfn.IFS(
        BD!DK970 &lt; VLOOKUP(_xlfn.TEXTJOIN("_", FALSE, C970:E970), BD_Perc!$A:$O, 6, FALSE), "Intervalo de precio 1",
        BD!DK970 &lt; VLOOKUP(_xlfn.TEXTJOIN("_", FALSE, C970:E970), BD_Perc!$A:$O, 7, FALSE), "Intervalo de precio 2",
        BD!DK970 &gt;= VLOOKUP(_xlfn.TEXTJOIN("_", FALSE, C970:E970), BD_Perc!$A:$O, 7, FALSE), "Intervalo de precio 3"
    ),
    AD970="Segmentación no encontrada o vehículo inactivo","Segmentación no encontrada o vehículo inactivo"
)</f>
        <v>Intervalo de precio 3</v>
      </c>
      <c r="AF970" s="57" t="s">
        <v>2414</v>
      </c>
      <c r="AG970" s="35" t="b">
        <f t="shared" si="94"/>
        <v>1</v>
      </c>
      <c r="AH970" s="320">
        <v>0.01</v>
      </c>
      <c r="AI970" s="320">
        <v>0.01</v>
      </c>
      <c r="AJ970" s="320">
        <v>0.01</v>
      </c>
      <c r="AK970" s="320">
        <v>0.01</v>
      </c>
      <c r="AL970" s="320">
        <v>0.01</v>
      </c>
      <c r="AM970" s="320">
        <v>0.01</v>
      </c>
      <c r="AN970" s="28" t="s">
        <v>113</v>
      </c>
      <c r="AO970" s="28" t="s">
        <v>113</v>
      </c>
      <c r="AP970" s="28" t="s">
        <v>113</v>
      </c>
      <c r="AQ970" s="45">
        <v>1</v>
      </c>
      <c r="AR970" s="38" t="s">
        <v>905</v>
      </c>
      <c r="AS970" s="38">
        <v>287409</v>
      </c>
      <c r="AT970" s="38">
        <v>1467622</v>
      </c>
      <c r="AU970" s="38" t="s">
        <v>107</v>
      </c>
      <c r="AV970" s="38" t="s">
        <v>107</v>
      </c>
      <c r="AW970" s="38">
        <v>8561132</v>
      </c>
      <c r="AX970" s="38">
        <v>856113</v>
      </c>
      <c r="AY970" s="38">
        <v>0</v>
      </c>
      <c r="AZ970" s="38">
        <v>17123</v>
      </c>
      <c r="BA970" s="38">
        <v>0</v>
      </c>
      <c r="BB970" s="38">
        <v>55035849</v>
      </c>
      <c r="BC970" s="38" t="s">
        <v>107</v>
      </c>
      <c r="BD970" s="38" t="s">
        <v>107</v>
      </c>
      <c r="BE970" s="38" t="s">
        <v>107</v>
      </c>
      <c r="BF970" s="38" t="s">
        <v>107</v>
      </c>
      <c r="BG970" s="38">
        <v>3057548</v>
      </c>
      <c r="BH970" s="38" t="s">
        <v>107</v>
      </c>
      <c r="BI970" s="38" t="s">
        <v>905</v>
      </c>
      <c r="BJ970" s="38">
        <v>3057548</v>
      </c>
      <c r="BK970" s="38">
        <v>0</v>
      </c>
      <c r="BL970" s="38">
        <v>550358</v>
      </c>
      <c r="BM970" s="38">
        <v>1100717</v>
      </c>
      <c r="BN970" s="38" t="s">
        <v>107</v>
      </c>
      <c r="BO970" s="38" t="s">
        <v>107</v>
      </c>
      <c r="BP970" s="38">
        <v>0</v>
      </c>
      <c r="BQ970" s="38">
        <v>244603</v>
      </c>
      <c r="BR970" s="38">
        <v>3669057</v>
      </c>
      <c r="BS970" s="38" t="s">
        <v>107</v>
      </c>
      <c r="BT970" s="38" t="s">
        <v>107</v>
      </c>
      <c r="BU970" s="38" t="s">
        <v>107</v>
      </c>
      <c r="BV970" s="38" t="s">
        <v>107</v>
      </c>
      <c r="BW970" s="38">
        <v>7338113</v>
      </c>
      <c r="BX970" s="38">
        <v>244603</v>
      </c>
      <c r="BY970" s="38" t="s">
        <v>107</v>
      </c>
      <c r="BZ970" s="38" t="s">
        <v>107</v>
      </c>
      <c r="CA970" s="38">
        <v>0</v>
      </c>
      <c r="CB970" s="38">
        <v>1834529</v>
      </c>
      <c r="CC970" s="330" t="s">
        <v>107</v>
      </c>
      <c r="CD970" s="38" t="s">
        <v>107</v>
      </c>
      <c r="CE970" s="38" t="s">
        <v>107</v>
      </c>
      <c r="CF970" s="38" t="s">
        <v>107</v>
      </c>
      <c r="CG970" s="38" t="s">
        <v>107</v>
      </c>
      <c r="CH970" s="28" t="s">
        <v>107</v>
      </c>
      <c r="CI970" s="28" t="s">
        <v>107</v>
      </c>
      <c r="CJ970" s="28" t="s">
        <v>107</v>
      </c>
      <c r="CK970" s="28" t="s">
        <v>107</v>
      </c>
      <c r="CL970" s="28" t="s">
        <v>107</v>
      </c>
      <c r="CM970" s="28" t="s">
        <v>107</v>
      </c>
      <c r="CN970" s="28" t="s">
        <v>107</v>
      </c>
      <c r="CO970" s="28" t="s">
        <v>107</v>
      </c>
      <c r="CP970" s="28" t="s">
        <v>107</v>
      </c>
      <c r="CQ970" s="28" t="s">
        <v>107</v>
      </c>
      <c r="CR970" s="28" t="s">
        <v>107</v>
      </c>
      <c r="CS970" s="28" t="s">
        <v>107</v>
      </c>
      <c r="CT970" s="28" t="s">
        <v>107</v>
      </c>
      <c r="CU970" s="28" t="s">
        <v>107</v>
      </c>
      <c r="CV970" s="29" t="s">
        <v>114</v>
      </c>
      <c r="CW970" s="29" t="s">
        <v>114</v>
      </c>
      <c r="CX970" s="29" t="s">
        <v>114</v>
      </c>
      <c r="CY970" s="29" t="s">
        <v>114</v>
      </c>
      <c r="CZ970" s="29" t="s">
        <v>114</v>
      </c>
      <c r="DA970" s="29" t="s">
        <v>114</v>
      </c>
      <c r="DB970" s="29" t="s">
        <v>114</v>
      </c>
      <c r="DC970" s="29" t="s">
        <v>114</v>
      </c>
      <c r="DD970" s="332">
        <v>17122264</v>
      </c>
      <c r="DE970" s="43">
        <v>0</v>
      </c>
      <c r="DF970" s="390">
        <v>0</v>
      </c>
      <c r="DG970" s="310"/>
      <c r="DI970" s="279" t="str" cm="1">
        <f t="array" ref="DI970">+IF(AND(C970&lt;&gt;"Vehículos Eléctricos",C970&lt;&gt;"Vehículos Híbridos",AD970="PERCENTIL 50"),
     IF(VLOOKUP(_xlfn.TEXTJOIN("_",FALSE,C970:E970),BD_Perc!$A:$P,_xlfn.IFS(BD!AE970="Intervalo de precio 1",12,BD!AE970="Intervalo de precio 2",13),FALSE)&lt;=1,
     VLOOKUP(_xlfn.TEXTJOIN("_",FALSE,C970:E970),BD_Perc!$A:$P,16,FALSE),"Ok P50"),
     "Ok P30/70 ó Híbrido/Eléctrico")</f>
        <v>Ok P30/70 ó Híbrido/Eléctrico</v>
      </c>
      <c r="DJ970" s="279" t="str">
        <f t="shared" si="91"/>
        <v>Otros Tipos de Vehículos_Camión_Cabina Sencilla</v>
      </c>
      <c r="DK970" s="331">
        <f t="shared" si="95"/>
        <v>258885000</v>
      </c>
      <c r="DL970" s="326"/>
    </row>
    <row r="971" spans="1:116" ht="76.5">
      <c r="A971" s="28">
        <v>966</v>
      </c>
      <c r="B971" s="29" t="s">
        <v>896</v>
      </c>
      <c r="C971" s="68" t="s">
        <v>4</v>
      </c>
      <c r="D971" s="29" t="s">
        <v>1192</v>
      </c>
      <c r="E971" s="42" t="s">
        <v>1129</v>
      </c>
      <c r="F971" s="42" t="s">
        <v>107</v>
      </c>
      <c r="G971" s="30" t="s">
        <v>2009</v>
      </c>
      <c r="H971" s="42" t="s">
        <v>1052</v>
      </c>
      <c r="I971" s="28">
        <v>3622133</v>
      </c>
      <c r="J971" s="70" t="s">
        <v>2010</v>
      </c>
      <c r="K971" s="31" t="s">
        <v>107</v>
      </c>
      <c r="L971" s="32">
        <v>450</v>
      </c>
      <c r="M971" s="28" t="s">
        <v>107</v>
      </c>
      <c r="N971" s="34">
        <v>681200000</v>
      </c>
      <c r="O971" s="34">
        <f>+IFERROR(VLOOKUP(I971,Precio_Fasecolda!A:C,3,FALSE),IFERROR(VLOOKUP(I971,Precio_Fasecolda!B:C,2,FALSE),N971))</f>
        <v>681200000</v>
      </c>
      <c r="P971" s="34">
        <f t="shared" si="92"/>
        <v>0</v>
      </c>
      <c r="Q971" s="28" t="s">
        <v>107</v>
      </c>
      <c r="R971" s="28" t="s">
        <v>2415</v>
      </c>
      <c r="S971" s="28" t="s">
        <v>360</v>
      </c>
      <c r="T971" s="28" t="s">
        <v>1129</v>
      </c>
      <c r="U971" s="28">
        <v>52000</v>
      </c>
      <c r="V971" s="28">
        <v>8211</v>
      </c>
      <c r="W971" s="28">
        <v>40500</v>
      </c>
      <c r="X971" s="42" t="s">
        <v>1198</v>
      </c>
      <c r="Y971" s="28" t="str">
        <f t="shared" si="93"/>
        <v>N.A.</v>
      </c>
      <c r="Z971" s="292">
        <f t="shared" si="90"/>
        <v>674388000</v>
      </c>
      <c r="AA971" s="28" cm="1">
        <f t="array" aca="1" ref="AA971" ca="1">_xlfn.IFS(DK971&lt;$DK$4,1,AND(DK971&gt;=$DK$4,DK971&lt;=$AA$4),2,DK971&gt;$AA$4,3)</f>
        <v>3</v>
      </c>
      <c r="AB971" s="28">
        <v>0</v>
      </c>
      <c r="AC971" s="28" cm="1">
        <f t="array" aca="1" ref="AC971" ca="1">IF(AB971="PERCENTIL 30","",_xlfn.IFS(DK971&lt;$AC$4,1,DK971&gt;$AC$4,2))</f>
        <v>2</v>
      </c>
      <c r="AD971" s="28" t="str">
        <f>+IFERROR(VLOOKUP(_xlfn.TEXTJOIN("_", FALSE, C971:E971), BD_Perc!$A:$O, 15, FALSE),"Segmentación no encontrada o vehículo inactivo")</f>
        <v>PERCENTIL 30-70</v>
      </c>
      <c r="AE971" s="28" t="str" cm="1">
        <f t="array" ref="AE971">_xlfn.IFS(
    AD971 = "PERCENTIL 50",
    _xlfn.IFS(
        BD!DK971 &lt; VLOOKUP(_xlfn.TEXTJOIN("_", FALSE, C971:E971), BD_Perc!$A:$O, 11, FALSE), "Intervalo de precio 1",
        BD!DK971 &gt;= VLOOKUP(_xlfn.TEXTJOIN("_", FALSE, C971:E971), BD_Perc!$A:$O, 11, FALSE), "Intervalo de precio 2"
    ),
    AD971 = "PERCENTIL 30-70",
    _xlfn.IFS(
        BD!DK971 &lt; VLOOKUP(_xlfn.TEXTJOIN("_", FALSE, C971:E971), BD_Perc!$A:$O, 6, FALSE), "Intervalo de precio 1",
        BD!DK971 &lt; VLOOKUP(_xlfn.TEXTJOIN("_", FALSE, C971:E971), BD_Perc!$A:$O, 7, FALSE), "Intervalo de precio 2",
        BD!DK971 &gt;= VLOOKUP(_xlfn.TEXTJOIN("_", FALSE, C971:E971), BD_Perc!$A:$O, 7, FALSE), "Intervalo de precio 3"
    ),
    AD971="Segmentación no encontrada o vehículo inactivo","Segmentación no encontrada o vehículo inactivo"
)</f>
        <v>Intervalo de precio 2</v>
      </c>
      <c r="AF971" s="57" t="s">
        <v>2413</v>
      </c>
      <c r="AG971" s="35" t="b">
        <f t="shared" si="94"/>
        <v>1</v>
      </c>
      <c r="AH971" s="205">
        <v>0.01</v>
      </c>
      <c r="AI971" s="205">
        <v>0.01</v>
      </c>
      <c r="AJ971" s="205">
        <v>0.01</v>
      </c>
      <c r="AK971" s="205">
        <v>0.01</v>
      </c>
      <c r="AL971" s="205">
        <v>0.01</v>
      </c>
      <c r="AM971" s="205">
        <v>0.01</v>
      </c>
      <c r="AN971" s="28" t="s">
        <v>173</v>
      </c>
      <c r="AO971" s="28" t="s">
        <v>113</v>
      </c>
      <c r="AP971" s="28" t="s">
        <v>173</v>
      </c>
      <c r="AQ971" s="37">
        <v>1</v>
      </c>
      <c r="AR971" s="38" t="s">
        <v>905</v>
      </c>
      <c r="AS971" s="38">
        <v>287409</v>
      </c>
      <c r="AT971" s="38">
        <v>1467622</v>
      </c>
      <c r="AU971" s="38" t="s">
        <v>107</v>
      </c>
      <c r="AV971" s="38" t="s">
        <v>107</v>
      </c>
      <c r="AW971" s="38">
        <v>8561132</v>
      </c>
      <c r="AX971" s="38">
        <v>856113</v>
      </c>
      <c r="AY971" s="38">
        <v>648200</v>
      </c>
      <c r="AZ971" s="38">
        <v>17123</v>
      </c>
      <c r="BA971" s="38">
        <v>672661</v>
      </c>
      <c r="BB971" s="38" t="s">
        <v>107</v>
      </c>
      <c r="BC971" s="38" t="s">
        <v>107</v>
      </c>
      <c r="BD971" s="38" t="s">
        <v>107</v>
      </c>
      <c r="BE971" s="38" t="s">
        <v>107</v>
      </c>
      <c r="BF971" s="38" t="s">
        <v>107</v>
      </c>
      <c r="BG971" s="38">
        <v>3057548</v>
      </c>
      <c r="BH971" s="38" t="s">
        <v>107</v>
      </c>
      <c r="BI971" s="38" t="s">
        <v>905</v>
      </c>
      <c r="BJ971" s="38">
        <v>3057548</v>
      </c>
      <c r="BK971" s="38">
        <v>0</v>
      </c>
      <c r="BL971" s="38">
        <v>550358</v>
      </c>
      <c r="BM971" s="38">
        <v>1100717</v>
      </c>
      <c r="BN971" s="38" t="s">
        <v>107</v>
      </c>
      <c r="BO971" s="38" t="s">
        <v>107</v>
      </c>
      <c r="BP971" s="38">
        <v>0</v>
      </c>
      <c r="BQ971" s="38">
        <v>244603</v>
      </c>
      <c r="BR971" s="38">
        <v>4525170</v>
      </c>
      <c r="BS971" s="38" t="s">
        <v>107</v>
      </c>
      <c r="BT971" s="38" t="s">
        <v>107</v>
      </c>
      <c r="BU971" s="38" t="s">
        <v>107</v>
      </c>
      <c r="BV971" s="38" t="s">
        <v>107</v>
      </c>
      <c r="BW971" s="38">
        <v>7338113</v>
      </c>
      <c r="BX971" s="38">
        <v>244603</v>
      </c>
      <c r="BY971" s="38" t="s">
        <v>107</v>
      </c>
      <c r="BZ971" s="38" t="s">
        <v>107</v>
      </c>
      <c r="CA971" s="38">
        <v>0</v>
      </c>
      <c r="CB971" s="38">
        <v>1834529</v>
      </c>
      <c r="CC971" s="330" t="s">
        <v>107</v>
      </c>
      <c r="CD971" s="38" t="s">
        <v>107</v>
      </c>
      <c r="CE971" s="38" t="s">
        <v>107</v>
      </c>
      <c r="CF971" s="38" t="s">
        <v>107</v>
      </c>
      <c r="CG971" s="38" t="s">
        <v>107</v>
      </c>
      <c r="CH971" s="41" t="s">
        <v>107</v>
      </c>
      <c r="CI971" s="41" t="s">
        <v>107</v>
      </c>
      <c r="CJ971" s="41" t="s">
        <v>107</v>
      </c>
      <c r="CK971" s="41" t="s">
        <v>107</v>
      </c>
      <c r="CL971" s="41" t="s">
        <v>107</v>
      </c>
      <c r="CM971" s="41" t="s">
        <v>107</v>
      </c>
      <c r="CN971" s="41" t="s">
        <v>107</v>
      </c>
      <c r="CO971" s="42" t="s">
        <v>107</v>
      </c>
      <c r="CP971" s="41" t="s">
        <v>107</v>
      </c>
      <c r="CQ971" s="41" t="s">
        <v>107</v>
      </c>
      <c r="CR971" s="41" t="s">
        <v>107</v>
      </c>
      <c r="CS971" s="41" t="s">
        <v>107</v>
      </c>
      <c r="CT971" s="41" t="s">
        <v>107</v>
      </c>
      <c r="CU971" s="41" t="s">
        <v>107</v>
      </c>
      <c r="CV971" s="41" t="s">
        <v>173</v>
      </c>
      <c r="CW971" s="41" t="s">
        <v>173</v>
      </c>
      <c r="CX971" s="41" t="s">
        <v>176</v>
      </c>
      <c r="CY971" s="41" t="s">
        <v>173</v>
      </c>
      <c r="CZ971" s="41" t="s">
        <v>173</v>
      </c>
      <c r="DA971" s="29" t="s">
        <v>114</v>
      </c>
      <c r="DB971" s="41" t="s">
        <v>107</v>
      </c>
      <c r="DC971" s="41" t="s">
        <v>107</v>
      </c>
      <c r="DD971" s="332">
        <v>9417245</v>
      </c>
      <c r="DE971" s="43">
        <v>1</v>
      </c>
      <c r="DF971" s="390">
        <v>1</v>
      </c>
      <c r="DG971" s="310"/>
      <c r="DI971" s="279" t="str" cm="1">
        <f t="array" ref="DI971">+IF(AND(C971&lt;&gt;"Vehículos Eléctricos",C971&lt;&gt;"Vehículos Híbridos",AD971="PERCENTIL 50"),
     IF(VLOOKUP(_xlfn.TEXTJOIN("_",FALSE,C971:E971),BD_Perc!$A:$P,_xlfn.IFS(BD!AE971="Intervalo de precio 1",12,BD!AE971="Intervalo de precio 2",13),FALSE)&lt;=1,
     VLOOKUP(_xlfn.TEXTJOIN("_",FALSE,C971:E971),BD_Perc!$A:$P,16,FALSE),"Ok P50"),
     "Ok P30/70 ó Híbrido/Eléctrico")</f>
        <v>Ok P30/70 ó Híbrido/Eléctrico</v>
      </c>
      <c r="DJ971" s="279" t="str">
        <f t="shared" si="91"/>
        <v>Otros Tipos de Vehículos_Remolcadores_3 Ejes</v>
      </c>
      <c r="DK971" s="331">
        <f t="shared" si="95"/>
        <v>674388000</v>
      </c>
      <c r="DL971" s="326"/>
    </row>
    <row r="972" spans="1:116" ht="76.5">
      <c r="A972" s="28">
        <v>967</v>
      </c>
      <c r="B972" s="29" t="s">
        <v>896</v>
      </c>
      <c r="C972" s="68" t="s">
        <v>4</v>
      </c>
      <c r="D972" s="29" t="s">
        <v>1192</v>
      </c>
      <c r="E972" s="42" t="s">
        <v>1129</v>
      </c>
      <c r="F972" s="42" t="s">
        <v>107</v>
      </c>
      <c r="G972" s="30" t="s">
        <v>2011</v>
      </c>
      <c r="H972" s="42" t="s">
        <v>1052</v>
      </c>
      <c r="I972" s="28">
        <v>3622136</v>
      </c>
      <c r="J972" s="70" t="s">
        <v>2012</v>
      </c>
      <c r="K972" s="31" t="s">
        <v>107</v>
      </c>
      <c r="L972" s="32">
        <v>515</v>
      </c>
      <c r="M972" s="28" t="s">
        <v>107</v>
      </c>
      <c r="N972" s="34">
        <v>746700000</v>
      </c>
      <c r="O972" s="34">
        <f>+IFERROR(VLOOKUP(I972,Precio_Fasecolda!A:C,3,FALSE),IFERROR(VLOOKUP(I972,Precio_Fasecolda!B:C,2,FALSE),N972))</f>
        <v>746700000</v>
      </c>
      <c r="P972" s="34">
        <f t="shared" si="92"/>
        <v>0</v>
      </c>
      <c r="Q972" s="28" t="s">
        <v>107</v>
      </c>
      <c r="R972" s="28" t="s">
        <v>2415</v>
      </c>
      <c r="S972" s="28" t="s">
        <v>360</v>
      </c>
      <c r="T972" s="28" t="s">
        <v>1129</v>
      </c>
      <c r="U972" s="28">
        <v>52000</v>
      </c>
      <c r="V972" s="28">
        <v>8640</v>
      </c>
      <c r="W972" s="28">
        <v>40500</v>
      </c>
      <c r="X972" s="42" t="s">
        <v>1198</v>
      </c>
      <c r="Y972" s="28" t="str">
        <f t="shared" si="93"/>
        <v>N.A.</v>
      </c>
      <c r="Z972" s="292">
        <f t="shared" si="90"/>
        <v>739233000</v>
      </c>
      <c r="AA972" s="28" cm="1">
        <f t="array" aca="1" ref="AA972" ca="1">_xlfn.IFS(DK972&lt;$DK$4,1,AND(DK972&gt;=$DK$4,DK972&lt;=$AA$4),2,DK972&gt;$AA$4,3)</f>
        <v>3</v>
      </c>
      <c r="AB972" s="28">
        <v>0</v>
      </c>
      <c r="AC972" s="28" cm="1">
        <f t="array" aca="1" ref="AC972" ca="1">IF(AB972="PERCENTIL 30","",_xlfn.IFS(DK972&lt;$AC$4,1,DK972&gt;$AC$4,2))</f>
        <v>2</v>
      </c>
      <c r="AD972" s="28" t="str">
        <f>+IFERROR(VLOOKUP(_xlfn.TEXTJOIN("_", FALSE, C972:E972), BD_Perc!$A:$O, 15, FALSE),"Segmentación no encontrada o vehículo inactivo")</f>
        <v>PERCENTIL 30-70</v>
      </c>
      <c r="AE972" s="28" t="str" cm="1">
        <f t="array" ref="AE972">_xlfn.IFS(
    AD972 = "PERCENTIL 50",
    _xlfn.IFS(
        BD!DK972 &lt; VLOOKUP(_xlfn.TEXTJOIN("_", FALSE, C972:E972), BD_Perc!$A:$O, 11, FALSE), "Intervalo de precio 1",
        BD!DK972 &gt;= VLOOKUP(_xlfn.TEXTJOIN("_", FALSE, C972:E972), BD_Perc!$A:$O, 11, FALSE), "Intervalo de precio 2"
    ),
    AD972 = "PERCENTIL 30-70",
    _xlfn.IFS(
        BD!DK972 &lt; VLOOKUP(_xlfn.TEXTJOIN("_", FALSE, C972:E972), BD_Perc!$A:$O, 6, FALSE), "Intervalo de precio 1",
        BD!DK972 &lt; VLOOKUP(_xlfn.TEXTJOIN("_", FALSE, C972:E972), BD_Perc!$A:$O, 7, FALSE), "Intervalo de precio 2",
        BD!DK972 &gt;= VLOOKUP(_xlfn.TEXTJOIN("_", FALSE, C972:E972), BD_Perc!$A:$O, 7, FALSE), "Intervalo de precio 3"
    ),
    AD972="Segmentación no encontrada o vehículo inactivo","Segmentación no encontrada o vehículo inactivo"
)</f>
        <v>Intervalo de precio 3</v>
      </c>
      <c r="AF972" s="57" t="s">
        <v>2414</v>
      </c>
      <c r="AG972" s="35" t="b">
        <f t="shared" si="94"/>
        <v>1</v>
      </c>
      <c r="AH972" s="205">
        <v>0.01</v>
      </c>
      <c r="AI972" s="205">
        <v>0.01</v>
      </c>
      <c r="AJ972" s="205">
        <v>0.01</v>
      </c>
      <c r="AK972" s="205">
        <v>0.01</v>
      </c>
      <c r="AL972" s="205">
        <v>0.01</v>
      </c>
      <c r="AM972" s="205">
        <v>0.01</v>
      </c>
      <c r="AN972" s="28" t="s">
        <v>173</v>
      </c>
      <c r="AO972" s="28" t="s">
        <v>113</v>
      </c>
      <c r="AP972" s="28" t="s">
        <v>173</v>
      </c>
      <c r="AQ972" s="37">
        <v>1</v>
      </c>
      <c r="AR972" s="38" t="s">
        <v>905</v>
      </c>
      <c r="AS972" s="38">
        <v>287409</v>
      </c>
      <c r="AT972" s="38">
        <v>1467622</v>
      </c>
      <c r="AU972" s="38" t="s">
        <v>107</v>
      </c>
      <c r="AV972" s="38" t="s">
        <v>107</v>
      </c>
      <c r="AW972" s="38">
        <v>8561132</v>
      </c>
      <c r="AX972" s="38">
        <v>856113</v>
      </c>
      <c r="AY972" s="38">
        <v>648200</v>
      </c>
      <c r="AZ972" s="38">
        <v>17123</v>
      </c>
      <c r="BA972" s="38">
        <v>672661</v>
      </c>
      <c r="BB972" s="38" t="s">
        <v>107</v>
      </c>
      <c r="BC972" s="38" t="s">
        <v>107</v>
      </c>
      <c r="BD972" s="38" t="s">
        <v>107</v>
      </c>
      <c r="BE972" s="38" t="s">
        <v>107</v>
      </c>
      <c r="BF972" s="38" t="s">
        <v>107</v>
      </c>
      <c r="BG972" s="38">
        <v>3057548</v>
      </c>
      <c r="BH972" s="38" t="s">
        <v>107</v>
      </c>
      <c r="BI972" s="38" t="s">
        <v>905</v>
      </c>
      <c r="BJ972" s="38">
        <v>3057548</v>
      </c>
      <c r="BK972" s="38">
        <v>0</v>
      </c>
      <c r="BL972" s="38">
        <v>550358</v>
      </c>
      <c r="BM972" s="38">
        <v>1100717</v>
      </c>
      <c r="BN972" s="38" t="s">
        <v>107</v>
      </c>
      <c r="BO972" s="38" t="s">
        <v>107</v>
      </c>
      <c r="BP972" s="38">
        <v>0</v>
      </c>
      <c r="BQ972" s="38">
        <v>244603</v>
      </c>
      <c r="BR972" s="38">
        <v>4525170</v>
      </c>
      <c r="BS972" s="38" t="s">
        <v>107</v>
      </c>
      <c r="BT972" s="38" t="s">
        <v>107</v>
      </c>
      <c r="BU972" s="38" t="s">
        <v>107</v>
      </c>
      <c r="BV972" s="38" t="s">
        <v>107</v>
      </c>
      <c r="BW972" s="38">
        <v>7338113</v>
      </c>
      <c r="BX972" s="38">
        <v>244603</v>
      </c>
      <c r="BY972" s="38" t="s">
        <v>107</v>
      </c>
      <c r="BZ972" s="38" t="s">
        <v>107</v>
      </c>
      <c r="CA972" s="38">
        <v>0</v>
      </c>
      <c r="CB972" s="38">
        <v>1834529</v>
      </c>
      <c r="CC972" s="330" t="s">
        <v>107</v>
      </c>
      <c r="CD972" s="38" t="s">
        <v>107</v>
      </c>
      <c r="CE972" s="38" t="s">
        <v>107</v>
      </c>
      <c r="CF972" s="38" t="s">
        <v>107</v>
      </c>
      <c r="CG972" s="38" t="s">
        <v>107</v>
      </c>
      <c r="CH972" s="41" t="s">
        <v>107</v>
      </c>
      <c r="CI972" s="41" t="s">
        <v>107</v>
      </c>
      <c r="CJ972" s="41" t="s">
        <v>107</v>
      </c>
      <c r="CK972" s="41" t="s">
        <v>107</v>
      </c>
      <c r="CL972" s="41" t="s">
        <v>107</v>
      </c>
      <c r="CM972" s="41" t="s">
        <v>107</v>
      </c>
      <c r="CN972" s="41" t="s">
        <v>107</v>
      </c>
      <c r="CO972" s="42" t="s">
        <v>107</v>
      </c>
      <c r="CP972" s="41" t="s">
        <v>107</v>
      </c>
      <c r="CQ972" s="41" t="s">
        <v>107</v>
      </c>
      <c r="CR972" s="41" t="s">
        <v>107</v>
      </c>
      <c r="CS972" s="41" t="s">
        <v>107</v>
      </c>
      <c r="CT972" s="41" t="s">
        <v>107</v>
      </c>
      <c r="CU972" s="41" t="s">
        <v>107</v>
      </c>
      <c r="CV972" s="41" t="s">
        <v>173</v>
      </c>
      <c r="CW972" s="41" t="s">
        <v>173</v>
      </c>
      <c r="CX972" s="41" t="s">
        <v>176</v>
      </c>
      <c r="CY972" s="41" t="s">
        <v>173</v>
      </c>
      <c r="CZ972" s="41" t="s">
        <v>173</v>
      </c>
      <c r="DA972" s="29" t="s">
        <v>114</v>
      </c>
      <c r="DB972" s="41" t="s">
        <v>107</v>
      </c>
      <c r="DC972" s="41" t="s">
        <v>107</v>
      </c>
      <c r="DD972" s="332">
        <v>11618679</v>
      </c>
      <c r="DE972" s="43">
        <v>1</v>
      </c>
      <c r="DF972" s="390">
        <v>1</v>
      </c>
      <c r="DG972" s="310"/>
      <c r="DI972" s="279" t="str" cm="1">
        <f t="array" ref="DI972">+IF(AND(C972&lt;&gt;"Vehículos Eléctricos",C972&lt;&gt;"Vehículos Híbridos",AD972="PERCENTIL 50"),
     IF(VLOOKUP(_xlfn.TEXTJOIN("_",FALSE,C972:E972),BD_Perc!$A:$P,_xlfn.IFS(BD!AE972="Intervalo de precio 1",12,BD!AE972="Intervalo de precio 2",13),FALSE)&lt;=1,
     VLOOKUP(_xlfn.TEXTJOIN("_",FALSE,C972:E972),BD_Perc!$A:$P,16,FALSE),"Ok P50"),
     "Ok P30/70 ó Híbrido/Eléctrico")</f>
        <v>Ok P30/70 ó Híbrido/Eléctrico</v>
      </c>
      <c r="DJ972" s="279" t="str">
        <f t="shared" si="91"/>
        <v>Otros Tipos de Vehículos_Remolcadores_3 Ejes</v>
      </c>
      <c r="DK972" s="331">
        <f t="shared" si="95"/>
        <v>739233000</v>
      </c>
      <c r="DL972" s="326"/>
    </row>
    <row r="973" spans="1:116" ht="76.5">
      <c r="A973" s="28">
        <v>968</v>
      </c>
      <c r="B973" s="29" t="s">
        <v>896</v>
      </c>
      <c r="C973" s="68" t="s">
        <v>4</v>
      </c>
      <c r="D973" s="29" t="s">
        <v>1217</v>
      </c>
      <c r="E973" s="42" t="s">
        <v>1129</v>
      </c>
      <c r="F973" s="42" t="s">
        <v>1222</v>
      </c>
      <c r="G973" s="29" t="s">
        <v>2013</v>
      </c>
      <c r="H973" s="42" t="s">
        <v>1052</v>
      </c>
      <c r="I973" s="28">
        <v>3626106</v>
      </c>
      <c r="J973" s="70" t="s">
        <v>2014</v>
      </c>
      <c r="K973" s="31" t="s">
        <v>107</v>
      </c>
      <c r="L973" s="32">
        <v>410</v>
      </c>
      <c r="M973" s="28" t="s">
        <v>107</v>
      </c>
      <c r="N973" s="34">
        <v>752500000</v>
      </c>
      <c r="O973" s="34">
        <f>+IFERROR(VLOOKUP(I973,Precio_Fasecolda!A:C,3,FALSE),IFERROR(VLOOKUP(I973,Precio_Fasecolda!B:C,2,FALSE),N973))</f>
        <v>752500000</v>
      </c>
      <c r="P973" s="34">
        <f t="shared" si="92"/>
        <v>0</v>
      </c>
      <c r="Q973" s="28" t="s">
        <v>107</v>
      </c>
      <c r="R973" s="28" t="s">
        <v>2415</v>
      </c>
      <c r="S973" s="28" t="s">
        <v>360</v>
      </c>
      <c r="T973" s="28" t="s">
        <v>1129</v>
      </c>
      <c r="U973" s="28">
        <v>28000</v>
      </c>
      <c r="V973" s="28">
        <v>11748</v>
      </c>
      <c r="W973" s="28">
        <v>16252</v>
      </c>
      <c r="X973" s="84" t="s">
        <v>1222</v>
      </c>
      <c r="Y973" s="28" t="str">
        <f t="shared" si="93"/>
        <v>N.A.</v>
      </c>
      <c r="Z973" s="292">
        <f t="shared" si="90"/>
        <v>744975000</v>
      </c>
      <c r="AA973" s="28" cm="1">
        <f t="array" aca="1" ref="AA973" ca="1">_xlfn.IFS(DK973&lt;$DK$4,1,AND(DK973&gt;=$DK$4,DK973&lt;=$AA$4),2,DK973&gt;$AA$4,3)</f>
        <v>3</v>
      </c>
      <c r="AB973" s="28">
        <v>0</v>
      </c>
      <c r="AC973" s="28" cm="1">
        <f t="array" aca="1" ref="AC973" ca="1">IF(AB973="PERCENTIL 30","",_xlfn.IFS(DK973&lt;$AC$4,1,DK973&gt;$AC$4,2))</f>
        <v>2</v>
      </c>
      <c r="AD973" s="28" t="str">
        <f>+IFERROR(VLOOKUP(_xlfn.TEXTJOIN("_", FALSE, C973:E973), BD_Perc!$A:$O, 15, FALSE),"Segmentación no encontrada o vehículo inactivo")</f>
        <v>PERCENTIL 50</v>
      </c>
      <c r="AE973" s="28" t="str" cm="1">
        <f t="array" ref="AE973">_xlfn.IFS(
    AD973 = "PERCENTIL 50",
    _xlfn.IFS(
        BD!DK973 &lt; VLOOKUP(_xlfn.TEXTJOIN("_", FALSE, C973:E973), BD_Perc!$A:$O, 11, FALSE), "Intervalo de precio 1",
        BD!DK973 &gt;= VLOOKUP(_xlfn.TEXTJOIN("_", FALSE, C973:E973), BD_Perc!$A:$O, 11, FALSE), "Intervalo de precio 2"
    ),
    AD973 = "PERCENTIL 30-70",
    _xlfn.IFS(
        BD!DK973 &lt; VLOOKUP(_xlfn.TEXTJOIN("_", FALSE, C973:E973), BD_Perc!$A:$O, 6, FALSE), "Intervalo de precio 1",
        BD!DK973 &lt; VLOOKUP(_xlfn.TEXTJOIN("_", FALSE, C973:E973), BD_Perc!$A:$O, 7, FALSE), "Intervalo de precio 2",
        BD!DK973 &gt;= VLOOKUP(_xlfn.TEXTJOIN("_", FALSE, C973:E973), BD_Perc!$A:$O, 7, FALSE), "Intervalo de precio 3"
    ),
    AD973="Segmentación no encontrada o vehículo inactivo","Segmentación no encontrada o vehículo inactivo"
)</f>
        <v>Intervalo de precio 2</v>
      </c>
      <c r="AF973" s="57" t="s">
        <v>2413</v>
      </c>
      <c r="AG973" s="35" t="b">
        <f t="shared" si="94"/>
        <v>1</v>
      </c>
      <c r="AH973" s="345">
        <v>0.01</v>
      </c>
      <c r="AI973" s="345">
        <v>0.01</v>
      </c>
      <c r="AJ973" s="345">
        <v>0.01</v>
      </c>
      <c r="AK973" s="345">
        <v>0.01</v>
      </c>
      <c r="AL973" s="345">
        <v>0.01</v>
      </c>
      <c r="AM973" s="322">
        <v>0.01</v>
      </c>
      <c r="AN973" s="28" t="s">
        <v>173</v>
      </c>
      <c r="AO973" s="28" t="s">
        <v>113</v>
      </c>
      <c r="AP973" s="28" t="s">
        <v>173</v>
      </c>
      <c r="AQ973" s="45">
        <v>1</v>
      </c>
      <c r="AR973" s="38" t="s">
        <v>905</v>
      </c>
      <c r="AS973" s="38">
        <v>287409</v>
      </c>
      <c r="AT973" s="38">
        <v>1467622</v>
      </c>
      <c r="AU973" s="38" t="s">
        <v>107</v>
      </c>
      <c r="AV973" s="38" t="s">
        <v>107</v>
      </c>
      <c r="AW973" s="38">
        <v>8561132</v>
      </c>
      <c r="AX973" s="38">
        <v>856113</v>
      </c>
      <c r="AY973" s="38">
        <v>648200</v>
      </c>
      <c r="AZ973" s="38">
        <v>17123</v>
      </c>
      <c r="BA973" s="38">
        <v>672661</v>
      </c>
      <c r="BB973" s="38" t="s">
        <v>107</v>
      </c>
      <c r="BC973" s="38" t="s">
        <v>107</v>
      </c>
      <c r="BD973" s="38" t="s">
        <v>107</v>
      </c>
      <c r="BE973" s="38" t="s">
        <v>107</v>
      </c>
      <c r="BF973" s="38" t="s">
        <v>107</v>
      </c>
      <c r="BG973" s="38">
        <v>3057548</v>
      </c>
      <c r="BH973" s="38" t="s">
        <v>107</v>
      </c>
      <c r="BI973" s="38" t="s">
        <v>905</v>
      </c>
      <c r="BJ973" s="38">
        <v>3057548</v>
      </c>
      <c r="BK973" s="38">
        <v>0</v>
      </c>
      <c r="BL973" s="38">
        <v>550358</v>
      </c>
      <c r="BM973" s="38">
        <v>1100717</v>
      </c>
      <c r="BN973" s="38">
        <v>3057548</v>
      </c>
      <c r="BO973" s="38" t="s">
        <v>107</v>
      </c>
      <c r="BP973" s="38">
        <v>0</v>
      </c>
      <c r="BQ973" s="38">
        <v>244603</v>
      </c>
      <c r="BR973" s="38">
        <v>5503584</v>
      </c>
      <c r="BS973" s="38" t="s">
        <v>107</v>
      </c>
      <c r="BT973" s="38" t="s">
        <v>107</v>
      </c>
      <c r="BU973" s="38" t="s">
        <v>107</v>
      </c>
      <c r="BV973" s="38" t="s">
        <v>107</v>
      </c>
      <c r="BW973" s="38">
        <v>7338113</v>
      </c>
      <c r="BX973" s="38">
        <v>244603</v>
      </c>
      <c r="BY973" s="38" t="s">
        <v>107</v>
      </c>
      <c r="BZ973" s="38" t="s">
        <v>905</v>
      </c>
      <c r="CA973" s="38">
        <v>0</v>
      </c>
      <c r="CB973" s="38">
        <v>1834529</v>
      </c>
      <c r="CC973" s="330" t="s">
        <v>107</v>
      </c>
      <c r="CD973" s="38" t="s">
        <v>107</v>
      </c>
      <c r="CE973" s="38" t="s">
        <v>107</v>
      </c>
      <c r="CF973" s="38" t="s">
        <v>107</v>
      </c>
      <c r="CG973" s="38" t="s">
        <v>107</v>
      </c>
      <c r="CH973" s="28" t="s">
        <v>107</v>
      </c>
      <c r="CI973" s="28" t="s">
        <v>107</v>
      </c>
      <c r="CJ973" s="28" t="s">
        <v>107</v>
      </c>
      <c r="CK973" s="28" t="s">
        <v>107</v>
      </c>
      <c r="CL973" s="28" t="s">
        <v>107</v>
      </c>
      <c r="CM973" s="28" t="s">
        <v>107</v>
      </c>
      <c r="CN973" s="28" t="s">
        <v>107</v>
      </c>
      <c r="CO973" s="28" t="s">
        <v>107</v>
      </c>
      <c r="CP973" s="28" t="s">
        <v>107</v>
      </c>
      <c r="CQ973" s="28" t="s">
        <v>107</v>
      </c>
      <c r="CR973" s="28" t="s">
        <v>107</v>
      </c>
      <c r="CS973" s="28" t="s">
        <v>107</v>
      </c>
      <c r="CT973" s="28" t="s">
        <v>107</v>
      </c>
      <c r="CU973" s="28" t="s">
        <v>107</v>
      </c>
      <c r="CV973" s="29" t="s">
        <v>114</v>
      </c>
      <c r="CW973" s="29" t="s">
        <v>114</v>
      </c>
      <c r="CX973" s="29" t="s">
        <v>113</v>
      </c>
      <c r="CY973" s="41" t="s">
        <v>173</v>
      </c>
      <c r="CZ973" s="29" t="s">
        <v>114</v>
      </c>
      <c r="DA973" s="29" t="s">
        <v>114</v>
      </c>
      <c r="DB973" s="28" t="s">
        <v>107</v>
      </c>
      <c r="DC973" s="28" t="s">
        <v>107</v>
      </c>
      <c r="DD973" s="332">
        <v>51366793</v>
      </c>
      <c r="DE973" s="43">
        <v>1</v>
      </c>
      <c r="DF973" s="390">
        <v>1</v>
      </c>
      <c r="DG973" s="310"/>
      <c r="DI973" s="279" t="str" cm="1">
        <f t="array" ref="DI973">+IF(AND(C973&lt;&gt;"Vehículos Eléctricos",C973&lt;&gt;"Vehículos Híbridos",AD973="PERCENTIL 50"),
     IF(VLOOKUP(_xlfn.TEXTJOIN("_",FALSE,C973:E973),BD_Perc!$A:$P,_xlfn.IFS(BD!AE973="Intervalo de precio 1",12,BD!AE973="Intervalo de precio 2",13),FALSE)&lt;=1,
     VLOOKUP(_xlfn.TEXTJOIN("_",FALSE,C973:E973),BD_Perc!$A:$P,16,FALSE),"Ok P50"),
     "Ok P30/70 ó Híbrido/Eléctrico")</f>
        <v>Ok P50</v>
      </c>
      <c r="DJ973" s="279" t="str">
        <f t="shared" si="91"/>
        <v>Otros Tipos de Vehículos_Volqueta_3 Ejes</v>
      </c>
      <c r="DK973" s="331">
        <f t="shared" si="95"/>
        <v>744975000</v>
      </c>
      <c r="DL973" s="326"/>
    </row>
    <row r="974" spans="1:116" ht="25.5">
      <c r="A974" s="28">
        <v>969</v>
      </c>
      <c r="B974" s="29" t="s">
        <v>266</v>
      </c>
      <c r="C974" s="29" t="s">
        <v>0</v>
      </c>
      <c r="D974" s="29" t="s">
        <v>665</v>
      </c>
      <c r="E974" s="73" t="s">
        <v>666</v>
      </c>
      <c r="F974" s="73" t="s">
        <v>338</v>
      </c>
      <c r="G974" s="195" t="s">
        <v>2015</v>
      </c>
      <c r="H974" s="42" t="s">
        <v>400</v>
      </c>
      <c r="I974" s="28">
        <v>3021100</v>
      </c>
      <c r="J974" s="70" t="s">
        <v>2016</v>
      </c>
      <c r="K974" s="31" t="s">
        <v>674</v>
      </c>
      <c r="L974" s="74">
        <v>168</v>
      </c>
      <c r="M974" s="33" t="s">
        <v>107</v>
      </c>
      <c r="N974" s="34">
        <v>171000000</v>
      </c>
      <c r="O974" s="34">
        <f>+IFERROR(VLOOKUP(I974,Precio_Fasecolda!A:C,3,FALSE),IFERROR(VLOOKUP(I974,Precio_Fasecolda!B:C,2,FALSE),N974))</f>
        <v>171000000</v>
      </c>
      <c r="P974" s="34">
        <f t="shared" si="92"/>
        <v>0</v>
      </c>
      <c r="Q974" s="74" t="s">
        <v>338</v>
      </c>
      <c r="R974" s="28" t="s">
        <v>2415</v>
      </c>
      <c r="S974" s="28" t="s">
        <v>360</v>
      </c>
      <c r="T974" s="28" t="s">
        <v>107</v>
      </c>
      <c r="U974" s="28" t="s">
        <v>107</v>
      </c>
      <c r="V974" s="42" t="s">
        <v>107</v>
      </c>
      <c r="W974" s="28" t="s">
        <v>107</v>
      </c>
      <c r="X974" s="28" t="s">
        <v>107</v>
      </c>
      <c r="Y974" s="28" t="str">
        <f t="shared" si="93"/>
        <v>N.A.</v>
      </c>
      <c r="Z974" s="292">
        <f t="shared" si="90"/>
        <v>169290000</v>
      </c>
      <c r="AA974" s="28" cm="1">
        <f t="array" aca="1" ref="AA974" ca="1">_xlfn.IFS(DK974&lt;$DK$4,1,AND(DK974&gt;=$DK$4,DK974&lt;=$AA$4),2,DK974&gt;$AA$4,3)</f>
        <v>2</v>
      </c>
      <c r="AB974" s="28">
        <v>0</v>
      </c>
      <c r="AC974" s="28" cm="1">
        <f t="array" aca="1" ref="AC974" ca="1">IF(AB974="PERCENTIL 30","",_xlfn.IFS(DK974&lt;$AC$4,1,DK974&gt;$AC$4,2))</f>
        <v>2</v>
      </c>
      <c r="AD974" s="28" t="str">
        <f>+IFERROR(VLOOKUP(_xlfn.TEXTJOIN("_", FALSE, C974:E974), BD_Perc!$A:$O, 15, FALSE),"Segmentación no encontrada o vehículo inactivo")</f>
        <v>PERCENTIL 30-70</v>
      </c>
      <c r="AE974" s="28" t="str" cm="1">
        <f t="array" ref="AE974">_xlfn.IFS(
    AD974 = "PERCENTIL 50",
    _xlfn.IFS(
        BD!DK974 &lt; VLOOKUP(_xlfn.TEXTJOIN("_", FALSE, C974:E974), BD_Perc!$A:$O, 11, FALSE), "Intervalo de precio 1",
        BD!DK974 &gt;= VLOOKUP(_xlfn.TEXTJOIN("_", FALSE, C974:E974), BD_Perc!$A:$O, 11, FALSE), "Intervalo de precio 2"
    ),
    AD974 = "PERCENTIL 30-70",
    _xlfn.IFS(
        BD!DK974 &lt; VLOOKUP(_xlfn.TEXTJOIN("_", FALSE, C974:E974), BD_Perc!$A:$O, 6, FALSE), "Intervalo de precio 1",
        BD!DK974 &lt; VLOOKUP(_xlfn.TEXTJOIN("_", FALSE, C974:E974), BD_Perc!$A:$O, 7, FALSE), "Intervalo de precio 2",
        BD!DK974 &gt;= VLOOKUP(_xlfn.TEXTJOIN("_", FALSE, C974:E974), BD_Perc!$A:$O, 7, FALSE), "Intervalo de precio 3"
    ),
    AD974="Segmentación no encontrada o vehículo inactivo","Segmentación no encontrada o vehículo inactivo"
)</f>
        <v>Intervalo de precio 2</v>
      </c>
      <c r="AF974" s="57" t="s">
        <v>2413</v>
      </c>
      <c r="AG974" s="35" t="b">
        <f t="shared" si="94"/>
        <v>1</v>
      </c>
      <c r="AH974" s="346">
        <v>0.01</v>
      </c>
      <c r="AI974" s="346">
        <v>1.4999999999999999E-2</v>
      </c>
      <c r="AJ974" s="346">
        <v>0.02</v>
      </c>
      <c r="AK974" s="346">
        <v>2.5000000000000001E-2</v>
      </c>
      <c r="AL974" s="346">
        <v>3.5000000000000003E-2</v>
      </c>
      <c r="AM974" s="346">
        <v>4.4999999999999998E-2</v>
      </c>
      <c r="AN974" s="70" t="s">
        <v>1251</v>
      </c>
      <c r="AO974" s="70" t="s">
        <v>1251</v>
      </c>
      <c r="AP974" s="70" t="s">
        <v>1251</v>
      </c>
      <c r="AQ974" s="154">
        <v>0</v>
      </c>
      <c r="AR974" s="38">
        <v>0</v>
      </c>
      <c r="AS974" s="38">
        <v>589650</v>
      </c>
      <c r="AT974" s="38">
        <v>783479</v>
      </c>
      <c r="AU974" s="38">
        <v>1387411</v>
      </c>
      <c r="AV974" s="38">
        <v>1513890</v>
      </c>
      <c r="AW974" s="38">
        <v>9467039</v>
      </c>
      <c r="AX974" s="38" t="s">
        <v>107</v>
      </c>
      <c r="AY974" s="38">
        <v>946703</v>
      </c>
      <c r="AZ974" s="38">
        <v>276874</v>
      </c>
      <c r="BA974" s="38">
        <v>0</v>
      </c>
      <c r="BB974" s="38" t="s">
        <v>107</v>
      </c>
      <c r="BC974" s="38" t="s">
        <v>107</v>
      </c>
      <c r="BD974" s="38" t="s">
        <v>107</v>
      </c>
      <c r="BE974" s="38" t="s">
        <v>107</v>
      </c>
      <c r="BF974" s="38">
        <v>1513890</v>
      </c>
      <c r="BG974" s="38">
        <v>2995420</v>
      </c>
      <c r="BH974" s="38">
        <v>2064395</v>
      </c>
      <c r="BI974" s="38">
        <v>4325458</v>
      </c>
      <c r="BJ974" s="38">
        <v>757758</v>
      </c>
      <c r="BK974" s="38" t="s">
        <v>107</v>
      </c>
      <c r="BL974" s="38">
        <v>1958698</v>
      </c>
      <c r="BM974" s="38">
        <v>179547</v>
      </c>
      <c r="BN974" s="38">
        <v>1599603</v>
      </c>
      <c r="BO974" s="38">
        <v>1311855</v>
      </c>
      <c r="BP974" s="38">
        <v>3884750</v>
      </c>
      <c r="BQ974" s="38">
        <v>114258</v>
      </c>
      <c r="BR974" s="38">
        <v>2358599</v>
      </c>
      <c r="BS974" s="38">
        <v>783479</v>
      </c>
      <c r="BT974" s="38">
        <v>1509503</v>
      </c>
      <c r="BU974" s="38">
        <v>2448372</v>
      </c>
      <c r="BV974" s="38">
        <v>2938047</v>
      </c>
      <c r="BW974" s="38">
        <v>9589457</v>
      </c>
      <c r="BX974" s="38">
        <v>212192</v>
      </c>
      <c r="BY974" s="38">
        <v>5876093</v>
      </c>
      <c r="BZ974" s="38">
        <v>7108609</v>
      </c>
      <c r="CA974" s="38">
        <v>7834791</v>
      </c>
      <c r="CB974" s="38">
        <v>745317</v>
      </c>
      <c r="CC974" s="330" t="s">
        <v>107</v>
      </c>
      <c r="CD974" s="38" t="s">
        <v>107</v>
      </c>
      <c r="CE974" s="38" t="s">
        <v>107</v>
      </c>
      <c r="CF974" s="38" t="s">
        <v>107</v>
      </c>
      <c r="CG974" s="38" t="s">
        <v>107</v>
      </c>
      <c r="CH974" s="196" t="s">
        <v>114</v>
      </c>
      <c r="CI974" s="196" t="s">
        <v>114</v>
      </c>
      <c r="CJ974" s="196" t="s">
        <v>114</v>
      </c>
      <c r="CK974" s="196" t="s">
        <v>114</v>
      </c>
      <c r="CL974" s="196" t="s">
        <v>114</v>
      </c>
      <c r="CM974" s="196" t="s">
        <v>114</v>
      </c>
      <c r="CN974" s="196" t="s">
        <v>114</v>
      </c>
      <c r="CO974" s="73" t="s">
        <v>107</v>
      </c>
      <c r="CP974" s="197" t="s">
        <v>107</v>
      </c>
      <c r="CQ974" s="197" t="s">
        <v>107</v>
      </c>
      <c r="CR974" s="197" t="s">
        <v>107</v>
      </c>
      <c r="CS974" s="197" t="s">
        <v>107</v>
      </c>
      <c r="CT974" s="197" t="s">
        <v>107</v>
      </c>
      <c r="CU974" s="197" t="s">
        <v>107</v>
      </c>
      <c r="CV974" s="197" t="s">
        <v>107</v>
      </c>
      <c r="CW974" s="197" t="s">
        <v>107</v>
      </c>
      <c r="CX974" s="197" t="s">
        <v>107</v>
      </c>
      <c r="CY974" s="197" t="s">
        <v>107</v>
      </c>
      <c r="CZ974" s="197" t="s">
        <v>107</v>
      </c>
      <c r="DA974" s="197" t="s">
        <v>107</v>
      </c>
      <c r="DB974" s="197" t="s">
        <v>107</v>
      </c>
      <c r="DC974" s="197" t="s">
        <v>107</v>
      </c>
      <c r="DD974" s="332">
        <v>11115691</v>
      </c>
      <c r="DE974" s="43">
        <v>1</v>
      </c>
      <c r="DF974" s="390">
        <v>1</v>
      </c>
      <c r="DG974" s="310"/>
      <c r="DI974" s="279" t="str" cm="1">
        <f t="array" ref="DI974">+IF(AND(C974&lt;&gt;"Vehículos Eléctricos",C974&lt;&gt;"Vehículos Híbridos",AD974="PERCENTIL 50"),
     IF(VLOOKUP(_xlfn.TEXTJOIN("_",FALSE,C974:E974),BD_Perc!$A:$P,_xlfn.IFS(BD!AE974="Intervalo de precio 1",12,BD!AE974="Intervalo de precio 2",13),FALSE)&lt;=1,
     VLOOKUP(_xlfn.TEXTJOIN("_",FALSE,C974:E974),BD_Perc!$A:$P,16,FALSE),"Ok P50"),
     "Ok P30/70 ó Híbrido/Eléctrico")</f>
        <v>Ok P30/70 ó Híbrido/Eléctrico</v>
      </c>
      <c r="DJ974" s="279" t="str">
        <f t="shared" si="91"/>
        <v>Vehículos Convencionales_Pick Up_PICKUP DOBLE CAB - PLATON</v>
      </c>
      <c r="DK974" s="331">
        <f t="shared" si="95"/>
        <v>169290000</v>
      </c>
      <c r="DL974" s="326"/>
    </row>
    <row r="975" spans="1:116" ht="25.5">
      <c r="A975" s="28">
        <v>970</v>
      </c>
      <c r="B975" s="29" t="s">
        <v>266</v>
      </c>
      <c r="C975" s="29" t="s">
        <v>0</v>
      </c>
      <c r="D975" s="29" t="s">
        <v>665</v>
      </c>
      <c r="E975" s="73" t="s">
        <v>666</v>
      </c>
      <c r="F975" s="73" t="s">
        <v>346</v>
      </c>
      <c r="G975" s="195" t="s">
        <v>2015</v>
      </c>
      <c r="H975" s="42" t="s">
        <v>400</v>
      </c>
      <c r="I975" s="28">
        <v>3021101</v>
      </c>
      <c r="J975" s="70" t="s">
        <v>2017</v>
      </c>
      <c r="K975" s="31" t="s">
        <v>674</v>
      </c>
      <c r="L975" s="74">
        <v>168</v>
      </c>
      <c r="M975" s="33" t="s">
        <v>107</v>
      </c>
      <c r="N975" s="34">
        <v>196000000</v>
      </c>
      <c r="O975" s="34">
        <f>+IFERROR(VLOOKUP(I975,Precio_Fasecolda!A:C,3,FALSE),IFERROR(VLOOKUP(I975,Precio_Fasecolda!B:C,2,FALSE),N975))</f>
        <v>196000000</v>
      </c>
      <c r="P975" s="34">
        <f t="shared" si="92"/>
        <v>0</v>
      </c>
      <c r="Q975" s="74" t="s">
        <v>346</v>
      </c>
      <c r="R975" s="28" t="s">
        <v>2415</v>
      </c>
      <c r="S975" s="28" t="s">
        <v>360</v>
      </c>
      <c r="T975" s="28" t="s">
        <v>107</v>
      </c>
      <c r="U975" s="28" t="s">
        <v>107</v>
      </c>
      <c r="V975" s="42" t="s">
        <v>107</v>
      </c>
      <c r="W975" s="28" t="s">
        <v>107</v>
      </c>
      <c r="X975" s="28" t="s">
        <v>107</v>
      </c>
      <c r="Y975" s="28" t="str">
        <f t="shared" si="93"/>
        <v>N.A.</v>
      </c>
      <c r="Z975" s="292">
        <f t="shared" si="90"/>
        <v>194040000</v>
      </c>
      <c r="AA975" s="28" cm="1">
        <f t="array" aca="1" ref="AA975" ca="1">_xlfn.IFS(DK975&lt;$DK$4,1,AND(DK975&gt;=$DK$4,DK975&lt;=$AA$4),2,DK975&gt;$AA$4,3)</f>
        <v>2</v>
      </c>
      <c r="AB975" s="28">
        <v>0</v>
      </c>
      <c r="AC975" s="28" cm="1">
        <f t="array" aca="1" ref="AC975" ca="1">IF(AB975="PERCENTIL 30","",_xlfn.IFS(DK975&lt;$AC$4,1,DK975&gt;$AC$4,2))</f>
        <v>2</v>
      </c>
      <c r="AD975" s="28" t="str">
        <f>+IFERROR(VLOOKUP(_xlfn.TEXTJOIN("_", FALSE, C975:E975), BD_Perc!$A:$O, 15, FALSE),"Segmentación no encontrada o vehículo inactivo")</f>
        <v>PERCENTIL 30-70</v>
      </c>
      <c r="AE975" s="28" t="str" cm="1">
        <f t="array" ref="AE975">_xlfn.IFS(
    AD975 = "PERCENTIL 50",
    _xlfn.IFS(
        BD!DK975 &lt; VLOOKUP(_xlfn.TEXTJOIN("_", FALSE, C975:E975), BD_Perc!$A:$O, 11, FALSE), "Intervalo de precio 1",
        BD!DK975 &gt;= VLOOKUP(_xlfn.TEXTJOIN("_", FALSE, C975:E975), BD_Perc!$A:$O, 11, FALSE), "Intervalo de precio 2"
    ),
    AD975 = "PERCENTIL 30-70",
    _xlfn.IFS(
        BD!DK975 &lt; VLOOKUP(_xlfn.TEXTJOIN("_", FALSE, C975:E975), BD_Perc!$A:$O, 6, FALSE), "Intervalo de precio 1",
        BD!DK975 &lt; VLOOKUP(_xlfn.TEXTJOIN("_", FALSE, C975:E975), BD_Perc!$A:$O, 7, FALSE), "Intervalo de precio 2",
        BD!DK975 &gt;= VLOOKUP(_xlfn.TEXTJOIN("_", FALSE, C975:E975), BD_Perc!$A:$O, 7, FALSE), "Intervalo de precio 3"
    ),
    AD975="Segmentación no encontrada o vehículo inactivo","Segmentación no encontrada o vehículo inactivo"
)</f>
        <v>Intervalo de precio 2</v>
      </c>
      <c r="AF975" s="57" t="s">
        <v>2413</v>
      </c>
      <c r="AG975" s="35" t="b">
        <f t="shared" si="94"/>
        <v>1</v>
      </c>
      <c r="AH975" s="346">
        <v>0.01</v>
      </c>
      <c r="AI975" s="346">
        <v>1.4999999999999999E-2</v>
      </c>
      <c r="AJ975" s="346">
        <v>0.02</v>
      </c>
      <c r="AK975" s="346">
        <v>2.5000000000000001E-2</v>
      </c>
      <c r="AL975" s="346">
        <v>3.5000000000000003E-2</v>
      </c>
      <c r="AM975" s="346">
        <v>4.4999999999999998E-2</v>
      </c>
      <c r="AN975" s="70" t="s">
        <v>1251</v>
      </c>
      <c r="AO975" s="70" t="s">
        <v>1251</v>
      </c>
      <c r="AP975" s="70" t="s">
        <v>1251</v>
      </c>
      <c r="AQ975" s="154">
        <v>0</v>
      </c>
      <c r="AR975" s="38">
        <v>0</v>
      </c>
      <c r="AS975" s="38">
        <v>589650</v>
      </c>
      <c r="AT975" s="38">
        <v>783479</v>
      </c>
      <c r="AU975" s="38">
        <v>1387411</v>
      </c>
      <c r="AV975" s="38">
        <v>1513890</v>
      </c>
      <c r="AW975" s="38">
        <v>9467039</v>
      </c>
      <c r="AX975" s="38" t="s">
        <v>107</v>
      </c>
      <c r="AY975" s="38">
        <v>946703</v>
      </c>
      <c r="AZ975" s="38">
        <v>276874</v>
      </c>
      <c r="BA975" s="38">
        <v>0</v>
      </c>
      <c r="BB975" s="38" t="s">
        <v>107</v>
      </c>
      <c r="BC975" s="38" t="s">
        <v>107</v>
      </c>
      <c r="BD975" s="38" t="s">
        <v>107</v>
      </c>
      <c r="BE975" s="38" t="s">
        <v>107</v>
      </c>
      <c r="BF975" s="38">
        <v>1513890</v>
      </c>
      <c r="BG975" s="38">
        <v>2995420</v>
      </c>
      <c r="BH975" s="38">
        <v>2064395</v>
      </c>
      <c r="BI975" s="38">
        <v>4325458</v>
      </c>
      <c r="BJ975" s="38">
        <v>757758</v>
      </c>
      <c r="BK975" s="38" t="s">
        <v>107</v>
      </c>
      <c r="BL975" s="38">
        <v>1958698</v>
      </c>
      <c r="BM975" s="38">
        <v>179547</v>
      </c>
      <c r="BN975" s="38">
        <v>1599603</v>
      </c>
      <c r="BO975" s="38">
        <v>1311855</v>
      </c>
      <c r="BP975" s="38">
        <v>3884750</v>
      </c>
      <c r="BQ975" s="38">
        <v>114258</v>
      </c>
      <c r="BR975" s="38">
        <v>2358599</v>
      </c>
      <c r="BS975" s="38">
        <v>783479</v>
      </c>
      <c r="BT975" s="38">
        <v>1509503</v>
      </c>
      <c r="BU975" s="38">
        <v>2448372</v>
      </c>
      <c r="BV975" s="38">
        <v>2938047</v>
      </c>
      <c r="BW975" s="38">
        <v>9589457</v>
      </c>
      <c r="BX975" s="38">
        <v>212192</v>
      </c>
      <c r="BY975" s="38">
        <v>5876093</v>
      </c>
      <c r="BZ975" s="38">
        <v>7108609</v>
      </c>
      <c r="CA975" s="38">
        <v>7834791</v>
      </c>
      <c r="CB975" s="38">
        <v>745317</v>
      </c>
      <c r="CC975" s="330" t="s">
        <v>107</v>
      </c>
      <c r="CD975" s="38" t="s">
        <v>107</v>
      </c>
      <c r="CE975" s="38" t="s">
        <v>107</v>
      </c>
      <c r="CF975" s="38" t="s">
        <v>107</v>
      </c>
      <c r="CG975" s="38" t="s">
        <v>107</v>
      </c>
      <c r="CH975" s="196" t="s">
        <v>114</v>
      </c>
      <c r="CI975" s="196" t="s">
        <v>114</v>
      </c>
      <c r="CJ975" s="196" t="s">
        <v>114</v>
      </c>
      <c r="CK975" s="196" t="s">
        <v>114</v>
      </c>
      <c r="CL975" s="196" t="s">
        <v>114</v>
      </c>
      <c r="CM975" s="196" t="s">
        <v>114</v>
      </c>
      <c r="CN975" s="196" t="s">
        <v>114</v>
      </c>
      <c r="CO975" s="73" t="s">
        <v>107</v>
      </c>
      <c r="CP975" s="197" t="s">
        <v>107</v>
      </c>
      <c r="CQ975" s="197" t="s">
        <v>107</v>
      </c>
      <c r="CR975" s="197" t="s">
        <v>107</v>
      </c>
      <c r="CS975" s="197" t="s">
        <v>107</v>
      </c>
      <c r="CT975" s="197" t="s">
        <v>107</v>
      </c>
      <c r="CU975" s="197" t="s">
        <v>107</v>
      </c>
      <c r="CV975" s="197" t="s">
        <v>107</v>
      </c>
      <c r="CW975" s="197" t="s">
        <v>107</v>
      </c>
      <c r="CX975" s="197" t="s">
        <v>107</v>
      </c>
      <c r="CY975" s="197" t="s">
        <v>107</v>
      </c>
      <c r="CZ975" s="197" t="s">
        <v>107</v>
      </c>
      <c r="DA975" s="197" t="s">
        <v>107</v>
      </c>
      <c r="DB975" s="197" t="s">
        <v>107</v>
      </c>
      <c r="DC975" s="197" t="s">
        <v>107</v>
      </c>
      <c r="DD975" s="332">
        <v>11115691</v>
      </c>
      <c r="DE975" s="43">
        <v>1</v>
      </c>
      <c r="DF975" s="390">
        <v>1</v>
      </c>
      <c r="DG975" s="310"/>
      <c r="DI975" s="279" t="str" cm="1">
        <f t="array" ref="DI975">+IF(AND(C975&lt;&gt;"Vehículos Eléctricos",C975&lt;&gt;"Vehículos Híbridos",AD975="PERCENTIL 50"),
     IF(VLOOKUP(_xlfn.TEXTJOIN("_",FALSE,C975:E975),BD_Perc!$A:$P,_xlfn.IFS(BD!AE975="Intervalo de precio 1",12,BD!AE975="Intervalo de precio 2",13),FALSE)&lt;=1,
     VLOOKUP(_xlfn.TEXTJOIN("_",FALSE,C975:E975),BD_Perc!$A:$P,16,FALSE),"Ok P50"),
     "Ok P30/70 ó Híbrido/Eléctrico")</f>
        <v>Ok P30/70 ó Híbrido/Eléctrico</v>
      </c>
      <c r="DJ975" s="279" t="str">
        <f t="shared" si="91"/>
        <v>Vehículos Convencionales_Pick Up_PICKUP DOBLE CAB - PLATON</v>
      </c>
      <c r="DK975" s="331">
        <f t="shared" si="95"/>
        <v>194040000</v>
      </c>
      <c r="DL975" s="326"/>
    </row>
    <row r="976" spans="1:116" ht="38.25">
      <c r="A976" s="28">
        <v>971</v>
      </c>
      <c r="B976" s="29" t="s">
        <v>266</v>
      </c>
      <c r="C976" s="29" t="s">
        <v>0</v>
      </c>
      <c r="D976" s="29" t="s">
        <v>665</v>
      </c>
      <c r="E976" s="73" t="s">
        <v>666</v>
      </c>
      <c r="F976" s="73" t="s">
        <v>346</v>
      </c>
      <c r="G976" s="73" t="s">
        <v>2018</v>
      </c>
      <c r="H976" s="42" t="s">
        <v>400</v>
      </c>
      <c r="I976" s="28">
        <v>3021102</v>
      </c>
      <c r="J976" s="70" t="s">
        <v>2019</v>
      </c>
      <c r="K976" s="31" t="s">
        <v>674</v>
      </c>
      <c r="L976" s="74">
        <v>168</v>
      </c>
      <c r="M976" s="33" t="s">
        <v>107</v>
      </c>
      <c r="N976" s="34">
        <v>201000000</v>
      </c>
      <c r="O976" s="34">
        <f>+IFERROR(VLOOKUP(I976,Precio_Fasecolda!A:C,3,FALSE),IFERROR(VLOOKUP(I976,Precio_Fasecolda!B:C,2,FALSE),N976))</f>
        <v>201000000</v>
      </c>
      <c r="P976" s="34">
        <f t="shared" si="92"/>
        <v>0</v>
      </c>
      <c r="Q976" s="70" t="s">
        <v>346</v>
      </c>
      <c r="R976" s="28" t="s">
        <v>2415</v>
      </c>
      <c r="S976" s="28" t="s">
        <v>360</v>
      </c>
      <c r="T976" s="28" t="s">
        <v>107</v>
      </c>
      <c r="U976" s="28" t="s">
        <v>107</v>
      </c>
      <c r="V976" s="42" t="s">
        <v>107</v>
      </c>
      <c r="W976" s="28" t="s">
        <v>107</v>
      </c>
      <c r="X976" s="28" t="s">
        <v>107</v>
      </c>
      <c r="Y976" s="28" t="str">
        <f t="shared" si="93"/>
        <v>N.A.</v>
      </c>
      <c r="Z976" s="292">
        <f t="shared" si="90"/>
        <v>198990000</v>
      </c>
      <c r="AA976" s="28" cm="1">
        <f t="array" aca="1" ref="AA976" ca="1">_xlfn.IFS(DK976&lt;$DK$4,1,AND(DK976&gt;=$DK$4,DK976&lt;=$AA$4),2,DK976&gt;$AA$4,3)</f>
        <v>2</v>
      </c>
      <c r="AB976" s="28">
        <v>0</v>
      </c>
      <c r="AC976" s="28" cm="1">
        <f t="array" aca="1" ref="AC976" ca="1">IF(AB976="PERCENTIL 30","",_xlfn.IFS(DK976&lt;$AC$4,1,DK976&gt;$AC$4,2))</f>
        <v>2</v>
      </c>
      <c r="AD976" s="28" t="str">
        <f>+IFERROR(VLOOKUP(_xlfn.TEXTJOIN("_", FALSE, C976:E976), BD_Perc!$A:$O, 15, FALSE),"Segmentación no encontrada o vehículo inactivo")</f>
        <v>PERCENTIL 30-70</v>
      </c>
      <c r="AE976" s="28" t="str" cm="1">
        <f t="array" ref="AE976">_xlfn.IFS(
    AD976 = "PERCENTIL 50",
    _xlfn.IFS(
        BD!DK976 &lt; VLOOKUP(_xlfn.TEXTJOIN("_", FALSE, C976:E976), BD_Perc!$A:$O, 11, FALSE), "Intervalo de precio 1",
        BD!DK976 &gt;= VLOOKUP(_xlfn.TEXTJOIN("_", FALSE, C976:E976), BD_Perc!$A:$O, 11, FALSE), "Intervalo de precio 2"
    ),
    AD976 = "PERCENTIL 30-70",
    _xlfn.IFS(
        BD!DK976 &lt; VLOOKUP(_xlfn.TEXTJOIN("_", FALSE, C976:E976), BD_Perc!$A:$O, 6, FALSE), "Intervalo de precio 1",
        BD!DK976 &lt; VLOOKUP(_xlfn.TEXTJOIN("_", FALSE, C976:E976), BD_Perc!$A:$O, 7, FALSE), "Intervalo de precio 2",
        BD!DK976 &gt;= VLOOKUP(_xlfn.TEXTJOIN("_", FALSE, C976:E976), BD_Perc!$A:$O, 7, FALSE), "Intervalo de precio 3"
    ),
    AD976="Segmentación no encontrada o vehículo inactivo","Segmentación no encontrada o vehículo inactivo"
)</f>
        <v>Intervalo de precio 2</v>
      </c>
      <c r="AF976" s="57" t="s">
        <v>2413</v>
      </c>
      <c r="AG976" s="35" t="b">
        <f t="shared" si="94"/>
        <v>1</v>
      </c>
      <c r="AH976" s="347">
        <v>0.01</v>
      </c>
      <c r="AI976" s="347">
        <v>1.4999999999999999E-2</v>
      </c>
      <c r="AJ976" s="347">
        <v>0.02</v>
      </c>
      <c r="AK976" s="347">
        <v>2.5000000000000001E-2</v>
      </c>
      <c r="AL976" s="347">
        <v>3.5000000000000003E-2</v>
      </c>
      <c r="AM976" s="347">
        <v>4.4999999999999998E-2</v>
      </c>
      <c r="AN976" s="70" t="s">
        <v>113</v>
      </c>
      <c r="AO976" s="70" t="s">
        <v>113</v>
      </c>
      <c r="AP976" s="70" t="s">
        <v>113</v>
      </c>
      <c r="AQ976" s="91">
        <v>0</v>
      </c>
      <c r="AR976" s="38">
        <v>0</v>
      </c>
      <c r="AS976" s="38">
        <v>589650</v>
      </c>
      <c r="AT976" s="38">
        <v>783479</v>
      </c>
      <c r="AU976" s="38">
        <v>1387411</v>
      </c>
      <c r="AV976" s="38">
        <v>1795473</v>
      </c>
      <c r="AW976" s="38">
        <v>9467039</v>
      </c>
      <c r="AX976" s="38">
        <v>636577</v>
      </c>
      <c r="AY976" s="38">
        <v>946703</v>
      </c>
      <c r="AZ976" s="38">
        <v>310127</v>
      </c>
      <c r="BA976" s="38">
        <v>0</v>
      </c>
      <c r="BB976" s="38" t="s">
        <v>107</v>
      </c>
      <c r="BC976" s="38" t="s">
        <v>107</v>
      </c>
      <c r="BD976" s="38" t="s">
        <v>107</v>
      </c>
      <c r="BE976" s="38" t="s">
        <v>107</v>
      </c>
      <c r="BF976" s="38">
        <v>1795473</v>
      </c>
      <c r="BG976" s="38">
        <v>2995420</v>
      </c>
      <c r="BH976" s="38">
        <v>2064395</v>
      </c>
      <c r="BI976" s="38">
        <v>4325458</v>
      </c>
      <c r="BJ976" s="38">
        <v>848769</v>
      </c>
      <c r="BK976" s="38" t="s">
        <v>107</v>
      </c>
      <c r="BL976" s="38">
        <v>1803799</v>
      </c>
      <c r="BM976" s="38">
        <v>179547</v>
      </c>
      <c r="BN976" s="38">
        <v>1599603</v>
      </c>
      <c r="BO976" s="38">
        <v>1305798</v>
      </c>
      <c r="BP976" s="38">
        <v>3884750</v>
      </c>
      <c r="BQ976" s="38">
        <v>114258</v>
      </c>
      <c r="BR976" s="38">
        <v>2358599</v>
      </c>
      <c r="BS976" s="38">
        <v>783479</v>
      </c>
      <c r="BT976" s="38">
        <v>1550636</v>
      </c>
      <c r="BU976" s="38">
        <v>2448372</v>
      </c>
      <c r="BV976" s="38">
        <v>2938047</v>
      </c>
      <c r="BW976" s="38">
        <v>9589457</v>
      </c>
      <c r="BX976" s="38">
        <v>212192</v>
      </c>
      <c r="BY976" s="38">
        <v>5876093</v>
      </c>
      <c r="BZ976" s="38">
        <v>7345117</v>
      </c>
      <c r="CA976" s="38">
        <v>7834791</v>
      </c>
      <c r="CB976" s="38">
        <v>745317</v>
      </c>
      <c r="CC976" s="330" t="s">
        <v>107</v>
      </c>
      <c r="CD976" s="38" t="s">
        <v>107</v>
      </c>
      <c r="CE976" s="38" t="s">
        <v>107</v>
      </c>
      <c r="CF976" s="38" t="s">
        <v>107</v>
      </c>
      <c r="CG976" s="38" t="s">
        <v>107</v>
      </c>
      <c r="CH976" s="73" t="s">
        <v>113</v>
      </c>
      <c r="CI976" s="73" t="s">
        <v>113</v>
      </c>
      <c r="CJ976" s="73" t="s">
        <v>113</v>
      </c>
      <c r="CK976" s="73" t="s">
        <v>114</v>
      </c>
      <c r="CL976" s="73" t="s">
        <v>114</v>
      </c>
      <c r="CM976" s="73" t="s">
        <v>114</v>
      </c>
      <c r="CN976" s="73" t="s">
        <v>114</v>
      </c>
      <c r="CO976" s="73" t="s">
        <v>107</v>
      </c>
      <c r="CP976" s="197" t="s">
        <v>107</v>
      </c>
      <c r="CQ976" s="197" t="s">
        <v>107</v>
      </c>
      <c r="CR976" s="70" t="s">
        <v>107</v>
      </c>
      <c r="CS976" s="70" t="s">
        <v>107</v>
      </c>
      <c r="CT976" s="70" t="s">
        <v>107</v>
      </c>
      <c r="CU976" s="70" t="s">
        <v>107</v>
      </c>
      <c r="CV976" s="70" t="s">
        <v>107</v>
      </c>
      <c r="CW976" s="70" t="s">
        <v>107</v>
      </c>
      <c r="CX976" s="70" t="s">
        <v>107</v>
      </c>
      <c r="CY976" s="70" t="s">
        <v>107</v>
      </c>
      <c r="CZ976" s="70" t="s">
        <v>107</v>
      </c>
      <c r="DA976" s="70" t="s">
        <v>107</v>
      </c>
      <c r="DB976" s="70" t="s">
        <v>107</v>
      </c>
      <c r="DC976" s="70" t="s">
        <v>107</v>
      </c>
      <c r="DD976" s="332">
        <v>10609613</v>
      </c>
      <c r="DE976" s="43">
        <v>1</v>
      </c>
      <c r="DF976" s="390">
        <v>1</v>
      </c>
      <c r="DG976" s="310"/>
      <c r="DI976" s="279" t="str" cm="1">
        <f t="array" ref="DI976">+IF(AND(C976&lt;&gt;"Vehículos Eléctricos",C976&lt;&gt;"Vehículos Híbridos",AD976="PERCENTIL 50"),
     IF(VLOOKUP(_xlfn.TEXTJOIN("_",FALSE,C976:E976),BD_Perc!$A:$P,_xlfn.IFS(BD!AE976="Intervalo de precio 1",12,BD!AE976="Intervalo de precio 2",13),FALSE)&lt;=1,
     VLOOKUP(_xlfn.TEXTJOIN("_",FALSE,C976:E976),BD_Perc!$A:$P,16,FALSE),"Ok P50"),
     "Ok P30/70 ó Híbrido/Eléctrico")</f>
        <v>Ok P30/70 ó Híbrido/Eléctrico</v>
      </c>
      <c r="DJ976" s="279" t="str">
        <f t="shared" si="91"/>
        <v>Vehículos Convencionales_Pick Up_PICKUP DOBLE CAB - PLATON</v>
      </c>
      <c r="DK976" s="331">
        <f t="shared" si="95"/>
        <v>198990000</v>
      </c>
      <c r="DL976" s="326"/>
    </row>
    <row r="977" spans="1:116" ht="38.25">
      <c r="A977" s="28">
        <v>972</v>
      </c>
      <c r="B977" s="29" t="s">
        <v>266</v>
      </c>
      <c r="C977" s="29" t="s">
        <v>0</v>
      </c>
      <c r="D977" s="29" t="s">
        <v>665</v>
      </c>
      <c r="E977" s="73" t="s">
        <v>666</v>
      </c>
      <c r="F977" s="73" t="s">
        <v>346</v>
      </c>
      <c r="G977" s="73" t="s">
        <v>2020</v>
      </c>
      <c r="H977" s="42" t="s">
        <v>400</v>
      </c>
      <c r="I977" s="28">
        <v>3021103</v>
      </c>
      <c r="J977" s="70" t="s">
        <v>2021</v>
      </c>
      <c r="K977" s="31" t="s">
        <v>686</v>
      </c>
      <c r="L977" s="74">
        <v>237</v>
      </c>
      <c r="M977" s="33" t="s">
        <v>107</v>
      </c>
      <c r="N977" s="34">
        <v>270000000</v>
      </c>
      <c r="O977" s="34">
        <f>+IFERROR(VLOOKUP(I977,Precio_Fasecolda!A:C,3,FALSE),IFERROR(VLOOKUP(I977,Precio_Fasecolda!B:C,2,FALSE),N977))</f>
        <v>270000000</v>
      </c>
      <c r="P977" s="34">
        <f t="shared" si="92"/>
        <v>0</v>
      </c>
      <c r="Q977" s="74" t="s">
        <v>346</v>
      </c>
      <c r="R977" s="28" t="s">
        <v>130</v>
      </c>
      <c r="S977" s="28" t="s">
        <v>360</v>
      </c>
      <c r="T977" s="28" t="s">
        <v>107</v>
      </c>
      <c r="U977" s="28" t="s">
        <v>107</v>
      </c>
      <c r="V977" s="42" t="s">
        <v>107</v>
      </c>
      <c r="W977" s="28" t="s">
        <v>107</v>
      </c>
      <c r="X977" s="28" t="s">
        <v>107</v>
      </c>
      <c r="Y977" s="28" t="str">
        <f t="shared" si="93"/>
        <v>N.A.</v>
      </c>
      <c r="Z977" s="292">
        <f t="shared" si="90"/>
        <v>267300000</v>
      </c>
      <c r="AA977" s="28" cm="1">
        <f t="array" aca="1" ref="AA977" ca="1">_xlfn.IFS(DK977&lt;$DK$4,1,AND(DK977&gt;=$DK$4,DK977&lt;=$AA$4),2,DK977&gt;$AA$4,3)</f>
        <v>3</v>
      </c>
      <c r="AB977" s="28">
        <v>0</v>
      </c>
      <c r="AC977" s="28" cm="1">
        <f t="array" aca="1" ref="AC977" ca="1">IF(AB977="PERCENTIL 30","",_xlfn.IFS(DK977&lt;$AC$4,1,DK977&gt;$AC$4,2))</f>
        <v>2</v>
      </c>
      <c r="AD977" s="28" t="str">
        <f>+IFERROR(VLOOKUP(_xlfn.TEXTJOIN("_", FALSE, C977:E977), BD_Perc!$A:$O, 15, FALSE),"Segmentación no encontrada o vehículo inactivo")</f>
        <v>PERCENTIL 30-70</v>
      </c>
      <c r="AE977" s="28" t="str" cm="1">
        <f t="array" ref="AE977">_xlfn.IFS(
    AD977 = "PERCENTIL 50",
    _xlfn.IFS(
        BD!DK977 &lt; VLOOKUP(_xlfn.TEXTJOIN("_", FALSE, C977:E977), BD_Perc!$A:$O, 11, FALSE), "Intervalo de precio 1",
        BD!DK977 &gt;= VLOOKUP(_xlfn.TEXTJOIN("_", FALSE, C977:E977), BD_Perc!$A:$O, 11, FALSE), "Intervalo de precio 2"
    ),
    AD977 = "PERCENTIL 30-70",
    _xlfn.IFS(
        BD!DK977 &lt; VLOOKUP(_xlfn.TEXTJOIN("_", FALSE, C977:E977), BD_Perc!$A:$O, 6, FALSE), "Intervalo de precio 1",
        BD!DK977 &lt; VLOOKUP(_xlfn.TEXTJOIN("_", FALSE, C977:E977), BD_Perc!$A:$O, 7, FALSE), "Intervalo de precio 2",
        BD!DK977 &gt;= VLOOKUP(_xlfn.TEXTJOIN("_", FALSE, C977:E977), BD_Perc!$A:$O, 7, FALSE), "Intervalo de precio 3"
    ),
    AD977="Segmentación no encontrada o vehículo inactivo","Segmentación no encontrada o vehículo inactivo"
)</f>
        <v>Intervalo de precio 3</v>
      </c>
      <c r="AF977" s="57" t="s">
        <v>2414</v>
      </c>
      <c r="AG977" s="35" t="b">
        <f t="shared" si="94"/>
        <v>1</v>
      </c>
      <c r="AH977" s="205">
        <v>0.01</v>
      </c>
      <c r="AI977" s="205">
        <v>1.4999999999999999E-2</v>
      </c>
      <c r="AJ977" s="205">
        <v>0.02</v>
      </c>
      <c r="AK977" s="205">
        <v>2.5000000000000001E-2</v>
      </c>
      <c r="AL977" s="205">
        <v>3.5000000000000003E-2</v>
      </c>
      <c r="AM977" s="205">
        <v>4.4999999999999998E-2</v>
      </c>
      <c r="AN977" s="70" t="s">
        <v>1251</v>
      </c>
      <c r="AO977" s="70" t="s">
        <v>1251</v>
      </c>
      <c r="AP977" s="70" t="s">
        <v>1251</v>
      </c>
      <c r="AQ977" s="154">
        <v>0</v>
      </c>
      <c r="AR977" s="38">
        <v>0</v>
      </c>
      <c r="AS977" s="38">
        <v>589650</v>
      </c>
      <c r="AT977" s="38">
        <v>783479</v>
      </c>
      <c r="AU977" s="38">
        <v>1387411</v>
      </c>
      <c r="AV977" s="38">
        <v>1513890</v>
      </c>
      <c r="AW977" s="38">
        <v>9467039</v>
      </c>
      <c r="AX977" s="38" t="s">
        <v>107</v>
      </c>
      <c r="AY977" s="38">
        <v>946703</v>
      </c>
      <c r="AZ977" s="38">
        <v>276874</v>
      </c>
      <c r="BA977" s="38">
        <v>0</v>
      </c>
      <c r="BB977" s="38" t="s">
        <v>107</v>
      </c>
      <c r="BC977" s="38" t="s">
        <v>107</v>
      </c>
      <c r="BD977" s="38" t="s">
        <v>107</v>
      </c>
      <c r="BE977" s="38" t="s">
        <v>107</v>
      </c>
      <c r="BF977" s="38">
        <v>1795473</v>
      </c>
      <c r="BG977" s="38">
        <v>2995420</v>
      </c>
      <c r="BH977" s="38">
        <v>2064395</v>
      </c>
      <c r="BI977" s="38">
        <v>4325458</v>
      </c>
      <c r="BJ977" s="38">
        <v>757758</v>
      </c>
      <c r="BK977" s="38" t="s">
        <v>107</v>
      </c>
      <c r="BL977" s="38">
        <v>1958698</v>
      </c>
      <c r="BM977" s="38">
        <v>179547</v>
      </c>
      <c r="BN977" s="38">
        <v>1599603</v>
      </c>
      <c r="BO977" s="38">
        <v>1311855</v>
      </c>
      <c r="BP977" s="38">
        <v>3884750</v>
      </c>
      <c r="BQ977" s="38">
        <v>114258</v>
      </c>
      <c r="BR977" s="38">
        <v>2358599</v>
      </c>
      <c r="BS977" s="38">
        <v>783479</v>
      </c>
      <c r="BT977" s="38">
        <v>1509503</v>
      </c>
      <c r="BU977" s="38">
        <v>2448372</v>
      </c>
      <c r="BV977" s="38">
        <v>2938047</v>
      </c>
      <c r="BW977" s="38">
        <v>9589457</v>
      </c>
      <c r="BX977" s="38">
        <v>212192</v>
      </c>
      <c r="BY977" s="38">
        <v>5876093</v>
      </c>
      <c r="BZ977" s="38">
        <v>7108609</v>
      </c>
      <c r="CA977" s="38">
        <v>7834791</v>
      </c>
      <c r="CB977" s="38">
        <v>745317</v>
      </c>
      <c r="CC977" s="330" t="s">
        <v>107</v>
      </c>
      <c r="CD977" s="38" t="s">
        <v>107</v>
      </c>
      <c r="CE977" s="38" t="s">
        <v>107</v>
      </c>
      <c r="CF977" s="38" t="s">
        <v>107</v>
      </c>
      <c r="CG977" s="38" t="s">
        <v>107</v>
      </c>
      <c r="CH977" s="196" t="s">
        <v>114</v>
      </c>
      <c r="CI977" s="196" t="s">
        <v>114</v>
      </c>
      <c r="CJ977" s="196" t="s">
        <v>114</v>
      </c>
      <c r="CK977" s="196" t="s">
        <v>114</v>
      </c>
      <c r="CL977" s="196" t="s">
        <v>114</v>
      </c>
      <c r="CM977" s="196" t="s">
        <v>114</v>
      </c>
      <c r="CN977" s="196" t="s">
        <v>114</v>
      </c>
      <c r="CO977" s="73" t="s">
        <v>107</v>
      </c>
      <c r="CP977" s="197" t="s">
        <v>107</v>
      </c>
      <c r="CQ977" s="197" t="s">
        <v>107</v>
      </c>
      <c r="CR977" s="197" t="s">
        <v>107</v>
      </c>
      <c r="CS977" s="197" t="s">
        <v>107</v>
      </c>
      <c r="CT977" s="197" t="s">
        <v>107</v>
      </c>
      <c r="CU977" s="197" t="s">
        <v>107</v>
      </c>
      <c r="CV977" s="197" t="s">
        <v>107</v>
      </c>
      <c r="CW977" s="197" t="s">
        <v>107</v>
      </c>
      <c r="CX977" s="197" t="s">
        <v>107</v>
      </c>
      <c r="CY977" s="197" t="s">
        <v>107</v>
      </c>
      <c r="CZ977" s="197" t="s">
        <v>107</v>
      </c>
      <c r="DA977" s="197" t="s">
        <v>107</v>
      </c>
      <c r="DB977" s="197" t="s">
        <v>107</v>
      </c>
      <c r="DC977" s="197" t="s">
        <v>107</v>
      </c>
      <c r="DD977" s="332">
        <v>11115691</v>
      </c>
      <c r="DE977" s="43">
        <v>1</v>
      </c>
      <c r="DF977" s="390">
        <v>1</v>
      </c>
      <c r="DG977" s="310"/>
      <c r="DI977" s="279" t="str" cm="1">
        <f t="array" ref="DI977">+IF(AND(C977&lt;&gt;"Vehículos Eléctricos",C977&lt;&gt;"Vehículos Híbridos",AD977="PERCENTIL 50"),
     IF(VLOOKUP(_xlfn.TEXTJOIN("_",FALSE,C977:E977),BD_Perc!$A:$P,_xlfn.IFS(BD!AE977="Intervalo de precio 1",12,BD!AE977="Intervalo de precio 2",13),FALSE)&lt;=1,
     VLOOKUP(_xlfn.TEXTJOIN("_",FALSE,C977:E977),BD_Perc!$A:$P,16,FALSE),"Ok P50"),
     "Ok P30/70 ó Híbrido/Eléctrico")</f>
        <v>Ok P30/70 ó Híbrido/Eléctrico</v>
      </c>
      <c r="DJ977" s="279" t="str">
        <f t="shared" si="91"/>
        <v>Vehículos Convencionales_Pick Up_PICKUP DOBLE CAB - PLATON</v>
      </c>
      <c r="DK977" s="331">
        <f t="shared" si="95"/>
        <v>267300000</v>
      </c>
      <c r="DL977" s="326"/>
    </row>
    <row r="978" spans="1:116" ht="38.25">
      <c r="A978" s="28">
        <v>973</v>
      </c>
      <c r="B978" s="29" t="s">
        <v>266</v>
      </c>
      <c r="C978" s="29" t="s">
        <v>0</v>
      </c>
      <c r="D978" s="29" t="s">
        <v>665</v>
      </c>
      <c r="E978" s="73" t="s">
        <v>666</v>
      </c>
      <c r="F978" s="73" t="s">
        <v>346</v>
      </c>
      <c r="G978" s="73" t="s">
        <v>2022</v>
      </c>
      <c r="H978" s="42" t="s">
        <v>400</v>
      </c>
      <c r="I978" s="28">
        <v>3021104</v>
      </c>
      <c r="J978" s="70" t="s">
        <v>2023</v>
      </c>
      <c r="K978" s="31" t="s">
        <v>686</v>
      </c>
      <c r="L978" s="74">
        <v>202</v>
      </c>
      <c r="M978" s="33" t="s">
        <v>107</v>
      </c>
      <c r="N978" s="34">
        <v>274000000</v>
      </c>
      <c r="O978" s="34">
        <f>+IFERROR(VLOOKUP(I978,Precio_Fasecolda!A:C,3,FALSE),IFERROR(VLOOKUP(I978,Precio_Fasecolda!B:C,2,FALSE),N978))</f>
        <v>274000000</v>
      </c>
      <c r="P978" s="34">
        <f t="shared" si="92"/>
        <v>0</v>
      </c>
      <c r="Q978" s="74" t="s">
        <v>346</v>
      </c>
      <c r="R978" s="28" t="s">
        <v>130</v>
      </c>
      <c r="S978" s="28" t="s">
        <v>360</v>
      </c>
      <c r="T978" s="28" t="s">
        <v>107</v>
      </c>
      <c r="U978" s="28" t="s">
        <v>107</v>
      </c>
      <c r="V978" s="42" t="s">
        <v>107</v>
      </c>
      <c r="W978" s="28" t="s">
        <v>107</v>
      </c>
      <c r="X978" s="28" t="s">
        <v>107</v>
      </c>
      <c r="Y978" s="28" t="str">
        <f t="shared" si="93"/>
        <v>N.A.</v>
      </c>
      <c r="Z978" s="292">
        <f t="shared" si="90"/>
        <v>271260000</v>
      </c>
      <c r="AA978" s="28" cm="1">
        <f t="array" aca="1" ref="AA978" ca="1">_xlfn.IFS(DK978&lt;$DK$4,1,AND(DK978&gt;=$DK$4,DK978&lt;=$AA$4),2,DK978&gt;$AA$4,3)</f>
        <v>3</v>
      </c>
      <c r="AB978" s="28">
        <v>0</v>
      </c>
      <c r="AC978" s="28" cm="1">
        <f t="array" aca="1" ref="AC978" ca="1">IF(AB978="PERCENTIL 30","",_xlfn.IFS(DK978&lt;$AC$4,1,DK978&gt;$AC$4,2))</f>
        <v>2</v>
      </c>
      <c r="AD978" s="28" t="str">
        <f>+IFERROR(VLOOKUP(_xlfn.TEXTJOIN("_", FALSE, C978:E978), BD_Perc!$A:$O, 15, FALSE),"Segmentación no encontrada o vehículo inactivo")</f>
        <v>PERCENTIL 30-70</v>
      </c>
      <c r="AE978" s="28" t="str" cm="1">
        <f t="array" ref="AE978">_xlfn.IFS(
    AD978 = "PERCENTIL 50",
    _xlfn.IFS(
        BD!DK978 &lt; VLOOKUP(_xlfn.TEXTJOIN("_", FALSE, C978:E978), BD_Perc!$A:$O, 11, FALSE), "Intervalo de precio 1",
        BD!DK978 &gt;= VLOOKUP(_xlfn.TEXTJOIN("_", FALSE, C978:E978), BD_Perc!$A:$O, 11, FALSE), "Intervalo de precio 2"
    ),
    AD978 = "PERCENTIL 30-70",
    _xlfn.IFS(
        BD!DK978 &lt; VLOOKUP(_xlfn.TEXTJOIN("_", FALSE, C978:E978), BD_Perc!$A:$O, 6, FALSE), "Intervalo de precio 1",
        BD!DK978 &lt; VLOOKUP(_xlfn.TEXTJOIN("_", FALSE, C978:E978), BD_Perc!$A:$O, 7, FALSE), "Intervalo de precio 2",
        BD!DK978 &gt;= VLOOKUP(_xlfn.TEXTJOIN("_", FALSE, C978:E978), BD_Perc!$A:$O, 7, FALSE), "Intervalo de precio 3"
    ),
    AD978="Segmentación no encontrada o vehículo inactivo","Segmentación no encontrada o vehículo inactivo"
)</f>
        <v>Intervalo de precio 3</v>
      </c>
      <c r="AF978" s="57" t="s">
        <v>2414</v>
      </c>
      <c r="AG978" s="35" t="b">
        <f t="shared" si="94"/>
        <v>1</v>
      </c>
      <c r="AH978" s="205">
        <v>0.01</v>
      </c>
      <c r="AI978" s="205">
        <v>1.4999999999999999E-2</v>
      </c>
      <c r="AJ978" s="205">
        <v>0.02</v>
      </c>
      <c r="AK978" s="205">
        <v>2.5000000000000001E-2</v>
      </c>
      <c r="AL978" s="205">
        <v>3.5000000000000003E-2</v>
      </c>
      <c r="AM978" s="205">
        <v>4.4999999999999998E-2</v>
      </c>
      <c r="AN978" s="70" t="s">
        <v>1251</v>
      </c>
      <c r="AO978" s="70" t="s">
        <v>1251</v>
      </c>
      <c r="AP978" s="70" t="s">
        <v>1251</v>
      </c>
      <c r="AQ978" s="154">
        <v>0</v>
      </c>
      <c r="AR978" s="38">
        <v>0</v>
      </c>
      <c r="AS978" s="38">
        <v>589650</v>
      </c>
      <c r="AT978" s="38">
        <v>783479</v>
      </c>
      <c r="AU978" s="38">
        <v>1387411</v>
      </c>
      <c r="AV978" s="38">
        <v>1513890</v>
      </c>
      <c r="AW978" s="38">
        <v>9467039</v>
      </c>
      <c r="AX978" s="38" t="s">
        <v>107</v>
      </c>
      <c r="AY978" s="38">
        <v>946703</v>
      </c>
      <c r="AZ978" s="38">
        <v>276874</v>
      </c>
      <c r="BA978" s="38">
        <v>0</v>
      </c>
      <c r="BB978" s="38" t="s">
        <v>107</v>
      </c>
      <c r="BC978" s="38" t="s">
        <v>107</v>
      </c>
      <c r="BD978" s="38" t="s">
        <v>107</v>
      </c>
      <c r="BE978" s="38" t="s">
        <v>107</v>
      </c>
      <c r="BF978" s="38">
        <v>1795473</v>
      </c>
      <c r="BG978" s="38">
        <v>2995420</v>
      </c>
      <c r="BH978" s="38">
        <v>2064395</v>
      </c>
      <c r="BI978" s="38">
        <v>4325458</v>
      </c>
      <c r="BJ978" s="38">
        <v>757758</v>
      </c>
      <c r="BK978" s="38" t="s">
        <v>107</v>
      </c>
      <c r="BL978" s="38">
        <v>1958698</v>
      </c>
      <c r="BM978" s="38">
        <v>179547</v>
      </c>
      <c r="BN978" s="38">
        <v>1599603</v>
      </c>
      <c r="BO978" s="38">
        <v>1311855</v>
      </c>
      <c r="BP978" s="38">
        <v>3884750</v>
      </c>
      <c r="BQ978" s="38">
        <v>114258</v>
      </c>
      <c r="BR978" s="38">
        <v>2358599</v>
      </c>
      <c r="BS978" s="38">
        <v>783479</v>
      </c>
      <c r="BT978" s="38">
        <v>1509503</v>
      </c>
      <c r="BU978" s="38">
        <v>2448372</v>
      </c>
      <c r="BV978" s="38">
        <v>2938047</v>
      </c>
      <c r="BW978" s="38">
        <v>9589457</v>
      </c>
      <c r="BX978" s="38">
        <v>212192</v>
      </c>
      <c r="BY978" s="38">
        <v>5876093</v>
      </c>
      <c r="BZ978" s="38">
        <v>7108609</v>
      </c>
      <c r="CA978" s="38">
        <v>7834791</v>
      </c>
      <c r="CB978" s="38">
        <v>745317</v>
      </c>
      <c r="CC978" s="330" t="s">
        <v>107</v>
      </c>
      <c r="CD978" s="38" t="s">
        <v>107</v>
      </c>
      <c r="CE978" s="38" t="s">
        <v>107</v>
      </c>
      <c r="CF978" s="38" t="s">
        <v>107</v>
      </c>
      <c r="CG978" s="38" t="s">
        <v>107</v>
      </c>
      <c r="CH978" s="196" t="s">
        <v>114</v>
      </c>
      <c r="CI978" s="196" t="s">
        <v>114</v>
      </c>
      <c r="CJ978" s="196" t="s">
        <v>114</v>
      </c>
      <c r="CK978" s="196" t="s">
        <v>114</v>
      </c>
      <c r="CL978" s="196" t="s">
        <v>114</v>
      </c>
      <c r="CM978" s="196" t="s">
        <v>114</v>
      </c>
      <c r="CN978" s="196" t="s">
        <v>114</v>
      </c>
      <c r="CO978" s="73" t="s">
        <v>107</v>
      </c>
      <c r="CP978" s="197" t="s">
        <v>107</v>
      </c>
      <c r="CQ978" s="197" t="s">
        <v>107</v>
      </c>
      <c r="CR978" s="197" t="s">
        <v>107</v>
      </c>
      <c r="CS978" s="197" t="s">
        <v>107</v>
      </c>
      <c r="CT978" s="197" t="s">
        <v>107</v>
      </c>
      <c r="CU978" s="197" t="s">
        <v>107</v>
      </c>
      <c r="CV978" s="197" t="s">
        <v>107</v>
      </c>
      <c r="CW978" s="197" t="s">
        <v>107</v>
      </c>
      <c r="CX978" s="197" t="s">
        <v>107</v>
      </c>
      <c r="CY978" s="197" t="s">
        <v>107</v>
      </c>
      <c r="CZ978" s="197" t="s">
        <v>107</v>
      </c>
      <c r="DA978" s="197" t="s">
        <v>107</v>
      </c>
      <c r="DB978" s="197" t="s">
        <v>107</v>
      </c>
      <c r="DC978" s="197" t="s">
        <v>107</v>
      </c>
      <c r="DD978" s="332">
        <v>11115691</v>
      </c>
      <c r="DE978" s="43">
        <v>1</v>
      </c>
      <c r="DF978" s="390">
        <v>1</v>
      </c>
      <c r="DG978" s="310"/>
      <c r="DI978" s="279" t="str" cm="1">
        <f t="array" ref="DI978">+IF(AND(C978&lt;&gt;"Vehículos Eléctricos",C978&lt;&gt;"Vehículos Híbridos",AD978="PERCENTIL 50"),
     IF(VLOOKUP(_xlfn.TEXTJOIN("_",FALSE,C978:E978),BD_Perc!$A:$P,_xlfn.IFS(BD!AE978="Intervalo de precio 1",12,BD!AE978="Intervalo de precio 2",13),FALSE)&lt;=1,
     VLOOKUP(_xlfn.TEXTJOIN("_",FALSE,C978:E978),BD_Perc!$A:$P,16,FALSE),"Ok P50"),
     "Ok P30/70 ó Híbrido/Eléctrico")</f>
        <v>Ok P30/70 ó Híbrido/Eléctrico</v>
      </c>
      <c r="DJ978" s="279" t="str">
        <f t="shared" si="91"/>
        <v>Vehículos Convencionales_Pick Up_PICKUP DOBLE CAB - PLATON</v>
      </c>
      <c r="DK978" s="331">
        <f t="shared" si="95"/>
        <v>271260000</v>
      </c>
      <c r="DL978" s="326"/>
    </row>
    <row r="979" spans="1:116" ht="25.5">
      <c r="A979" s="28">
        <v>974</v>
      </c>
      <c r="B979" s="29" t="s">
        <v>266</v>
      </c>
      <c r="C979" s="29" t="s">
        <v>0</v>
      </c>
      <c r="D979" s="29" t="s">
        <v>665</v>
      </c>
      <c r="E979" s="198" t="s">
        <v>666</v>
      </c>
      <c r="F979" s="198" t="s">
        <v>346</v>
      </c>
      <c r="G979" s="198" t="s">
        <v>2024</v>
      </c>
      <c r="H979" s="198" t="s">
        <v>1583</v>
      </c>
      <c r="I979" s="28">
        <v>6221033</v>
      </c>
      <c r="J979" s="70" t="s">
        <v>2025</v>
      </c>
      <c r="K979" s="31" t="s">
        <v>674</v>
      </c>
      <c r="L979" s="199">
        <v>178</v>
      </c>
      <c r="M979" s="33" t="s">
        <v>107</v>
      </c>
      <c r="N979" s="34">
        <v>185900000</v>
      </c>
      <c r="O979" s="34">
        <f>+IFERROR(VLOOKUP(I979,Precio_Fasecolda!A:C,3,FALSE),IFERROR(VLOOKUP(I979,Precio_Fasecolda!B:C,2,FALSE),N979))</f>
        <v>185900000</v>
      </c>
      <c r="P979" s="34">
        <f t="shared" si="92"/>
        <v>0</v>
      </c>
      <c r="Q979" s="199" t="s">
        <v>346</v>
      </c>
      <c r="R979" s="28" t="s">
        <v>130</v>
      </c>
      <c r="S979" s="28" t="s">
        <v>360</v>
      </c>
      <c r="T979" s="28" t="s">
        <v>107</v>
      </c>
      <c r="U979" s="28" t="s">
        <v>107</v>
      </c>
      <c r="V979" s="42" t="s">
        <v>107</v>
      </c>
      <c r="W979" s="28" t="s">
        <v>107</v>
      </c>
      <c r="X979" s="28" t="s">
        <v>107</v>
      </c>
      <c r="Y979" s="28" t="str">
        <f t="shared" si="93"/>
        <v>N.A.</v>
      </c>
      <c r="Z979" s="292">
        <f t="shared" si="90"/>
        <v>171028000</v>
      </c>
      <c r="AA979" s="28" cm="1">
        <f t="array" aca="1" ref="AA979" ca="1">_xlfn.IFS(DK979&lt;$DK$4,1,AND(DK979&gt;=$DK$4,DK979&lt;=$AA$4),2,DK979&gt;$AA$4,3)</f>
        <v>2</v>
      </c>
      <c r="AB979" s="28">
        <v>0</v>
      </c>
      <c r="AC979" s="28" cm="1">
        <f t="array" aca="1" ref="AC979" ca="1">IF(AB979="PERCENTIL 30","",_xlfn.IFS(DK979&lt;$AC$4,1,DK979&gt;$AC$4,2))</f>
        <v>2</v>
      </c>
      <c r="AD979" s="28" t="str">
        <f>+IFERROR(VLOOKUP(_xlfn.TEXTJOIN("_", FALSE, C979:E979), BD_Perc!$A:$O, 15, FALSE),"Segmentación no encontrada o vehículo inactivo")</f>
        <v>PERCENTIL 30-70</v>
      </c>
      <c r="AE979" s="28" t="str" cm="1">
        <f t="array" ref="AE979">_xlfn.IFS(
    AD979 = "PERCENTIL 50",
    _xlfn.IFS(
        BD!DK979 &lt; VLOOKUP(_xlfn.TEXTJOIN("_", FALSE, C979:E979), BD_Perc!$A:$O, 11, FALSE), "Intervalo de precio 1",
        BD!DK979 &gt;= VLOOKUP(_xlfn.TEXTJOIN("_", FALSE, C979:E979), BD_Perc!$A:$O, 11, FALSE), "Intervalo de precio 2"
    ),
    AD979 = "PERCENTIL 30-70",
    _xlfn.IFS(
        BD!DK979 &lt; VLOOKUP(_xlfn.TEXTJOIN("_", FALSE, C979:E979), BD_Perc!$A:$O, 6, FALSE), "Intervalo de precio 1",
        BD!DK979 &lt; VLOOKUP(_xlfn.TEXTJOIN("_", FALSE, C979:E979), BD_Perc!$A:$O, 7, FALSE), "Intervalo de precio 2",
        BD!DK979 &gt;= VLOOKUP(_xlfn.TEXTJOIN("_", FALSE, C979:E979), BD_Perc!$A:$O, 7, FALSE), "Intervalo de precio 3"
    ),
    AD979="Segmentación no encontrada o vehículo inactivo","Segmentación no encontrada o vehículo inactivo"
)</f>
        <v>Intervalo de precio 2</v>
      </c>
      <c r="AF979" s="57" t="s">
        <v>2413</v>
      </c>
      <c r="AG979" s="35" t="b">
        <f t="shared" si="94"/>
        <v>1</v>
      </c>
      <c r="AH979" s="205">
        <v>0.08</v>
      </c>
      <c r="AI979" s="205">
        <v>0.08</v>
      </c>
      <c r="AJ979" s="205">
        <v>0.08</v>
      </c>
      <c r="AK979" s="205">
        <v>0.08</v>
      </c>
      <c r="AL979" s="205">
        <v>0.08</v>
      </c>
      <c r="AM979" s="205">
        <v>0.08</v>
      </c>
      <c r="AN979" s="70" t="s">
        <v>1251</v>
      </c>
      <c r="AO979" s="70" t="s">
        <v>1251</v>
      </c>
      <c r="AP979" s="70" t="s">
        <v>1251</v>
      </c>
      <c r="AQ979" s="139">
        <v>1</v>
      </c>
      <c r="AR979" s="38">
        <v>0</v>
      </c>
      <c r="AS979" s="38">
        <v>589650</v>
      </c>
      <c r="AT979" s="38">
        <v>708758</v>
      </c>
      <c r="AU979" s="38">
        <v>1155713</v>
      </c>
      <c r="AV979" s="38">
        <v>1083841</v>
      </c>
      <c r="AW979" s="38">
        <v>9467039</v>
      </c>
      <c r="AX979" s="38" t="s">
        <v>107</v>
      </c>
      <c r="AY979" s="38">
        <v>365582</v>
      </c>
      <c r="AZ979" s="38">
        <v>347439</v>
      </c>
      <c r="BA979" s="38">
        <v>0</v>
      </c>
      <c r="BB979" s="38" t="s">
        <v>107</v>
      </c>
      <c r="BC979" s="38" t="s">
        <v>107</v>
      </c>
      <c r="BD979" s="38" t="s">
        <v>107</v>
      </c>
      <c r="BE979" s="38" t="s">
        <v>107</v>
      </c>
      <c r="BF979" s="38">
        <v>1533089</v>
      </c>
      <c r="BG979" s="38">
        <v>2995420</v>
      </c>
      <c r="BH979" s="38">
        <v>4375141</v>
      </c>
      <c r="BI979" s="38">
        <v>4325458</v>
      </c>
      <c r="BJ979" s="38">
        <v>2830318</v>
      </c>
      <c r="BK979" s="38" t="s">
        <v>107</v>
      </c>
      <c r="BL979" s="38">
        <v>1273643</v>
      </c>
      <c r="BM979" s="38">
        <v>179547</v>
      </c>
      <c r="BN979" s="38">
        <v>1528371</v>
      </c>
      <c r="BO979" s="38">
        <v>1311855</v>
      </c>
      <c r="BP979" s="38">
        <v>3884750</v>
      </c>
      <c r="BQ979" s="38">
        <v>114258</v>
      </c>
      <c r="BR979" s="38">
        <v>2358599</v>
      </c>
      <c r="BS979" s="38">
        <v>613236</v>
      </c>
      <c r="BT979" s="38">
        <v>1509503</v>
      </c>
      <c r="BU979" s="38">
        <v>2448372</v>
      </c>
      <c r="BV979" s="38">
        <v>1651019</v>
      </c>
      <c r="BW979" s="38">
        <v>9589457</v>
      </c>
      <c r="BX979" s="38">
        <v>114258</v>
      </c>
      <c r="BY979" s="38">
        <v>5424777</v>
      </c>
      <c r="BZ979" s="38">
        <v>7075796</v>
      </c>
      <c r="CA979" s="38" t="s">
        <v>107</v>
      </c>
      <c r="CB979" s="38">
        <v>745317</v>
      </c>
      <c r="CC979" s="330" t="s">
        <v>107</v>
      </c>
      <c r="CD979" s="38" t="s">
        <v>107</v>
      </c>
      <c r="CE979" s="38" t="s">
        <v>107</v>
      </c>
      <c r="CF979" s="38" t="s">
        <v>107</v>
      </c>
      <c r="CG979" s="38" t="s">
        <v>107</v>
      </c>
      <c r="CH979" s="196" t="s">
        <v>114</v>
      </c>
      <c r="CI979" s="196" t="s">
        <v>114</v>
      </c>
      <c r="CJ979" s="196" t="s">
        <v>114</v>
      </c>
      <c r="CK979" s="196" t="s">
        <v>114</v>
      </c>
      <c r="CL979" s="196" t="s">
        <v>114</v>
      </c>
      <c r="CM979" s="196" t="s">
        <v>114</v>
      </c>
      <c r="CN979" s="196" t="s">
        <v>114</v>
      </c>
      <c r="CO979" s="73" t="s">
        <v>107</v>
      </c>
      <c r="CP979" s="197" t="s">
        <v>107</v>
      </c>
      <c r="CQ979" s="197" t="s">
        <v>107</v>
      </c>
      <c r="CR979" s="197" t="s">
        <v>107</v>
      </c>
      <c r="CS979" s="197" t="s">
        <v>107</v>
      </c>
      <c r="CT979" s="197" t="s">
        <v>107</v>
      </c>
      <c r="CU979" s="197" t="s">
        <v>107</v>
      </c>
      <c r="CV979" s="197" t="s">
        <v>107</v>
      </c>
      <c r="CW979" s="197" t="s">
        <v>107</v>
      </c>
      <c r="CX979" s="197" t="s">
        <v>107</v>
      </c>
      <c r="CY979" s="197" t="s">
        <v>107</v>
      </c>
      <c r="CZ979" s="197" t="s">
        <v>107</v>
      </c>
      <c r="DA979" s="197" t="s">
        <v>107</v>
      </c>
      <c r="DB979" s="197" t="s">
        <v>107</v>
      </c>
      <c r="DC979" s="197" t="s">
        <v>107</v>
      </c>
      <c r="DD979" s="332">
        <v>12257818</v>
      </c>
      <c r="DE979" s="43">
        <v>1</v>
      </c>
      <c r="DF979" s="390">
        <v>1</v>
      </c>
      <c r="DG979" s="310"/>
      <c r="DI979" s="279" t="str" cm="1">
        <f t="array" ref="DI979">+IF(AND(C979&lt;&gt;"Vehículos Eléctricos",C979&lt;&gt;"Vehículos Híbridos",AD979="PERCENTIL 50"),
     IF(VLOOKUP(_xlfn.TEXTJOIN("_",FALSE,C979:E979),BD_Perc!$A:$P,_xlfn.IFS(BD!AE979="Intervalo de precio 1",12,BD!AE979="Intervalo de precio 2",13),FALSE)&lt;=1,
     VLOOKUP(_xlfn.TEXTJOIN("_",FALSE,C979:E979),BD_Perc!$A:$P,16,FALSE),"Ok P50"),
     "Ok P30/70 ó Híbrido/Eléctrico")</f>
        <v>Ok P30/70 ó Híbrido/Eléctrico</v>
      </c>
      <c r="DJ979" s="279" t="str">
        <f t="shared" si="91"/>
        <v>Vehículos Convencionales_Pick Up_PICKUP DOBLE CAB - PLATON</v>
      </c>
      <c r="DK979" s="331">
        <f t="shared" si="95"/>
        <v>171028000</v>
      </c>
      <c r="DL979" s="326"/>
    </row>
    <row r="980" spans="1:116" ht="51">
      <c r="A980" s="28">
        <v>975</v>
      </c>
      <c r="B980" s="29" t="s">
        <v>266</v>
      </c>
      <c r="C980" s="29" t="s">
        <v>0</v>
      </c>
      <c r="D980" s="29" t="s">
        <v>810</v>
      </c>
      <c r="E980" s="42" t="s">
        <v>811</v>
      </c>
      <c r="F980" s="42" t="s">
        <v>107</v>
      </c>
      <c r="G980" s="42" t="s">
        <v>2026</v>
      </c>
      <c r="H980" s="73" t="s">
        <v>851</v>
      </c>
      <c r="I980" s="28">
        <v>5807017</v>
      </c>
      <c r="J980" s="70" t="s">
        <v>2027</v>
      </c>
      <c r="K980" s="31" t="s">
        <v>107</v>
      </c>
      <c r="L980" s="42">
        <v>150</v>
      </c>
      <c r="M980" s="42">
        <v>5</v>
      </c>
      <c r="N980" s="34">
        <v>224900000</v>
      </c>
      <c r="O980" s="34">
        <f>+IFERROR(VLOOKUP(I980,Precio_Fasecolda!A:C,3,FALSE),IFERROR(VLOOKUP(I980,Precio_Fasecolda!B:C,2,FALSE),N980))</f>
        <v>224900000</v>
      </c>
      <c r="P980" s="34">
        <f t="shared" si="92"/>
        <v>0</v>
      </c>
      <c r="Q980" s="7"/>
      <c r="R980" s="28" t="s">
        <v>2415</v>
      </c>
      <c r="S980" s="28" t="s">
        <v>360</v>
      </c>
      <c r="T980" s="33" t="s">
        <v>843</v>
      </c>
      <c r="U980" s="28" t="s">
        <v>107</v>
      </c>
      <c r="V980" s="42" t="s">
        <v>107</v>
      </c>
      <c r="W980" s="28">
        <v>1343</v>
      </c>
      <c r="X980" s="28" t="s">
        <v>107</v>
      </c>
      <c r="Y980" s="28" t="str">
        <f t="shared" si="93"/>
        <v>N.A.</v>
      </c>
      <c r="Z980" s="292">
        <f t="shared" si="90"/>
        <v>224843775</v>
      </c>
      <c r="AA980" s="28" cm="1">
        <f t="array" aca="1" ref="AA980" ca="1">_xlfn.IFS(DK980&lt;$DK$4,1,AND(DK980&gt;=$DK$4,DK980&lt;=$AA$4),2,DK980&gt;$AA$4,3)</f>
        <v>2</v>
      </c>
      <c r="AB980" s="28">
        <v>0</v>
      </c>
      <c r="AC980" s="28" cm="1">
        <f t="array" aca="1" ref="AC980" ca="1">IF(AB980="PERCENTIL 30","",_xlfn.IFS(DK980&lt;$AC$4,1,DK980&gt;$AC$4,2))</f>
        <v>2</v>
      </c>
      <c r="AD980" s="28" t="str">
        <f>+IFERROR(VLOOKUP(_xlfn.TEXTJOIN("_", FALSE, C980:E980), BD_Perc!$A:$O, 15, FALSE),"Segmentación no encontrada o vehículo inactivo")</f>
        <v>PERCENTIL 30-70</v>
      </c>
      <c r="AE980" s="28" t="str" cm="1">
        <f t="array" ref="AE980">_xlfn.IFS(
    AD980 = "PERCENTIL 50",
    _xlfn.IFS(
        BD!DK980 &lt; VLOOKUP(_xlfn.TEXTJOIN("_", FALSE, C980:E980), BD_Perc!$A:$O, 11, FALSE), "Intervalo de precio 1",
        BD!DK980 &gt;= VLOOKUP(_xlfn.TEXTJOIN("_", FALSE, C980:E980), BD_Perc!$A:$O, 11, FALSE), "Intervalo de precio 2"
    ),
    AD980 = "PERCENTIL 30-70",
    _xlfn.IFS(
        BD!DK980 &lt; VLOOKUP(_xlfn.TEXTJOIN("_", FALSE, C980:E980), BD_Perc!$A:$O, 6, FALSE), "Intervalo de precio 1",
        BD!DK980 &lt; VLOOKUP(_xlfn.TEXTJOIN("_", FALSE, C980:E980), BD_Perc!$A:$O, 7, FALSE), "Intervalo de precio 2",
        BD!DK980 &gt;= VLOOKUP(_xlfn.TEXTJOIN("_", FALSE, C980:E980), BD_Perc!$A:$O, 7, FALSE), "Intervalo de precio 3"
    ),
    AD980="Segmentación no encontrada o vehículo inactivo","Segmentación no encontrada o vehículo inactivo"
)</f>
        <v>Intervalo de precio 3</v>
      </c>
      <c r="AF980" s="57" t="s">
        <v>2414</v>
      </c>
      <c r="AG980" s="35" t="b">
        <f t="shared" si="94"/>
        <v>1</v>
      </c>
      <c r="AH980" s="205">
        <v>2.5000000000000001E-4</v>
      </c>
      <c r="AI980" s="205">
        <v>5.0000000000000001E-4</v>
      </c>
      <c r="AJ980" s="205">
        <v>7.5000000000000002E-4</v>
      </c>
      <c r="AK980" s="205">
        <v>1E-3</v>
      </c>
      <c r="AL980" s="205">
        <v>1.25E-3</v>
      </c>
      <c r="AM980" s="205">
        <v>1.5E-3</v>
      </c>
      <c r="AN980" s="28" t="s">
        <v>113</v>
      </c>
      <c r="AO980" s="28" t="s">
        <v>113</v>
      </c>
      <c r="AP980" s="28" t="s">
        <v>113</v>
      </c>
      <c r="AQ980" s="45">
        <v>0.05</v>
      </c>
      <c r="AR980" s="38">
        <v>8689479</v>
      </c>
      <c r="AS980" s="38" t="s">
        <v>107</v>
      </c>
      <c r="AT980" s="38" t="s">
        <v>107</v>
      </c>
      <c r="AU980" s="38" t="s">
        <v>107</v>
      </c>
      <c r="AV980" s="38" t="s">
        <v>107</v>
      </c>
      <c r="AW980" s="38" t="s">
        <v>107</v>
      </c>
      <c r="AX980" s="38">
        <v>0</v>
      </c>
      <c r="AY980" s="38">
        <v>734511</v>
      </c>
      <c r="AZ980" s="38">
        <v>505997</v>
      </c>
      <c r="BA980" s="38">
        <v>734511</v>
      </c>
      <c r="BB980" s="38" t="s">
        <v>107</v>
      </c>
      <c r="BC980" s="38" t="s">
        <v>107</v>
      </c>
      <c r="BD980" s="38" t="s">
        <v>107</v>
      </c>
      <c r="BE980" s="38" t="s">
        <v>107</v>
      </c>
      <c r="BF980" s="38" t="s">
        <v>107</v>
      </c>
      <c r="BG980" s="38">
        <v>25707907</v>
      </c>
      <c r="BH980" s="38" t="s">
        <v>107</v>
      </c>
      <c r="BI980" s="38" t="s">
        <v>107</v>
      </c>
      <c r="BJ980" s="38" t="s">
        <v>107</v>
      </c>
      <c r="BK980" s="38">
        <v>0</v>
      </c>
      <c r="BL980" s="38" t="s">
        <v>107</v>
      </c>
      <c r="BM980" s="38">
        <v>359095</v>
      </c>
      <c r="BN980" s="38" t="s">
        <v>107</v>
      </c>
      <c r="BO980" s="38" t="s">
        <v>107</v>
      </c>
      <c r="BP980" s="38" t="s">
        <v>107</v>
      </c>
      <c r="BQ980" s="38">
        <v>163225</v>
      </c>
      <c r="BR980" s="38" t="s">
        <v>107</v>
      </c>
      <c r="BS980" s="38" t="s">
        <v>107</v>
      </c>
      <c r="BT980" s="38" t="s">
        <v>107</v>
      </c>
      <c r="BU980" s="38" t="s">
        <v>107</v>
      </c>
      <c r="BV980" s="38" t="s">
        <v>107</v>
      </c>
      <c r="BW980" s="38">
        <v>1550636</v>
      </c>
      <c r="BX980" s="38">
        <v>163225</v>
      </c>
      <c r="BY980" s="38" t="s">
        <v>107</v>
      </c>
      <c r="BZ980" s="38" t="s">
        <v>107</v>
      </c>
      <c r="CA980" s="38">
        <v>0</v>
      </c>
      <c r="CB980" s="38">
        <v>1060961</v>
      </c>
      <c r="CC980" s="330">
        <v>0</v>
      </c>
      <c r="CD980" s="38">
        <v>0</v>
      </c>
      <c r="CE980" s="38">
        <v>0</v>
      </c>
      <c r="CF980" s="38">
        <v>0</v>
      </c>
      <c r="CG980" s="38">
        <v>0</v>
      </c>
      <c r="CH980" s="7"/>
      <c r="CI980" s="7"/>
      <c r="CJ980" s="7"/>
      <c r="CK980" s="7"/>
      <c r="CL980" s="7"/>
      <c r="CM980" s="7"/>
      <c r="CN980" s="7"/>
      <c r="CO980" s="7"/>
      <c r="CP980" s="7"/>
      <c r="CQ980" s="7"/>
      <c r="CR980" s="7"/>
      <c r="CS980" s="7"/>
      <c r="CT980" s="7"/>
      <c r="CU980" s="7"/>
      <c r="CV980" s="7"/>
      <c r="CW980" s="7"/>
      <c r="CX980" s="7"/>
      <c r="CY980" s="7"/>
      <c r="CZ980" s="7"/>
      <c r="DA980" s="7"/>
      <c r="DB980" s="7"/>
      <c r="DC980" s="7"/>
      <c r="DD980" s="332">
        <v>10255415</v>
      </c>
      <c r="DE980" s="43">
        <v>1</v>
      </c>
      <c r="DF980" s="390">
        <v>1</v>
      </c>
      <c r="DG980" s="310"/>
      <c r="DI980" s="279" t="str" cm="1">
        <f t="array" ref="DI980">+IF(AND(C980&lt;&gt;"Vehículos Eléctricos",C980&lt;&gt;"Vehículos Híbridos",AD980="PERCENTIL 50"),
     IF(VLOOKUP(_xlfn.TEXTJOIN("_",FALSE,C980:E980),BD_Perc!$A:$P,_xlfn.IFS(BD!AE980="Intervalo de precio 1",12,BD!AE980="Intervalo de precio 2",13),FALSE)&lt;=1,
     VLOOKUP(_xlfn.TEXTJOIN("_",FALSE,C980:E980),BD_Perc!$A:$P,16,FALSE),"Ok P50"),
     "Ok P30/70 ó Híbrido/Eléctrico")</f>
        <v>Ok P30/70 ó Híbrido/Eléctrico</v>
      </c>
      <c r="DJ980" s="279" t="str">
        <f t="shared" si="91"/>
        <v>Vehículos Convencionales_Vehículos Destinados al Transporte de Carga Liviana_Van</v>
      </c>
      <c r="DK980" s="331">
        <f t="shared" si="95"/>
        <v>224843775</v>
      </c>
      <c r="DL980" s="326"/>
    </row>
    <row r="981" spans="1:116" ht="51">
      <c r="A981" s="28">
        <v>976</v>
      </c>
      <c r="B981" s="29" t="s">
        <v>266</v>
      </c>
      <c r="C981" s="29" t="s">
        <v>0</v>
      </c>
      <c r="D981" s="29" t="s">
        <v>810</v>
      </c>
      <c r="E981" s="42" t="s">
        <v>811</v>
      </c>
      <c r="F981" s="42" t="s">
        <v>107</v>
      </c>
      <c r="G981" s="72" t="s">
        <v>2028</v>
      </c>
      <c r="H981" s="73" t="s">
        <v>147</v>
      </c>
      <c r="I981" s="28">
        <v>8041011</v>
      </c>
      <c r="J981" s="70" t="s">
        <v>2029</v>
      </c>
      <c r="K981" s="31" t="s">
        <v>107</v>
      </c>
      <c r="L981" s="56">
        <v>130</v>
      </c>
      <c r="M981" s="33" t="s">
        <v>107</v>
      </c>
      <c r="N981" s="200">
        <v>190000000</v>
      </c>
      <c r="O981" s="34">
        <f>+IFERROR(VLOOKUP(I981,Precio_Fasecolda!A:C,3,FALSE),IFERROR(VLOOKUP(I981,Precio_Fasecolda!B:C,2,FALSE),N981))</f>
        <v>190000000</v>
      </c>
      <c r="P981" s="34">
        <f t="shared" si="92"/>
        <v>0</v>
      </c>
      <c r="Q981" s="33" t="s">
        <v>107</v>
      </c>
      <c r="R981" s="28" t="s">
        <v>2415</v>
      </c>
      <c r="S981" s="28" t="s">
        <v>360</v>
      </c>
      <c r="T981" s="33" t="s">
        <v>843</v>
      </c>
      <c r="U981" s="28" t="s">
        <v>107</v>
      </c>
      <c r="V981" s="28">
        <v>1961</v>
      </c>
      <c r="W981" s="28">
        <v>1539</v>
      </c>
      <c r="X981" s="28" t="s">
        <v>107</v>
      </c>
      <c r="Y981" s="28" t="str">
        <f t="shared" si="93"/>
        <v>N.A.</v>
      </c>
      <c r="Z981" s="292">
        <f t="shared" si="90"/>
        <v>190000000</v>
      </c>
      <c r="AA981" s="28" cm="1">
        <f t="array" aca="1" ref="AA981" ca="1">_xlfn.IFS(DK981&lt;$DK$4,1,AND(DK981&gt;=$DK$4,DK981&lt;=$AA$4),2,DK981&gt;$AA$4,3)</f>
        <v>2</v>
      </c>
      <c r="AB981" s="28">
        <v>0</v>
      </c>
      <c r="AC981" s="28" cm="1">
        <f t="array" aca="1" ref="AC981" ca="1">IF(AB981="PERCENTIL 30","",_xlfn.IFS(DK981&lt;$AC$4,1,DK981&gt;$AC$4,2))</f>
        <v>2</v>
      </c>
      <c r="AD981" s="28" t="str">
        <f>+IFERROR(VLOOKUP(_xlfn.TEXTJOIN("_", FALSE, C981:E981), BD_Perc!$A:$O, 15, FALSE),"Segmentación no encontrada o vehículo inactivo")</f>
        <v>PERCENTIL 30-70</v>
      </c>
      <c r="AE981" s="28" t="str" cm="1">
        <f t="array" ref="AE981">_xlfn.IFS(
    AD981 = "PERCENTIL 50",
    _xlfn.IFS(
        BD!DK981 &lt; VLOOKUP(_xlfn.TEXTJOIN("_", FALSE, C981:E981), BD_Perc!$A:$O, 11, FALSE), "Intervalo de precio 1",
        BD!DK981 &gt;= VLOOKUP(_xlfn.TEXTJOIN("_", FALSE, C981:E981), BD_Perc!$A:$O, 11, FALSE), "Intervalo de precio 2"
    ),
    AD981 = "PERCENTIL 30-70",
    _xlfn.IFS(
        BD!DK981 &lt; VLOOKUP(_xlfn.TEXTJOIN("_", FALSE, C981:E981), BD_Perc!$A:$O, 6, FALSE), "Intervalo de precio 1",
        BD!DK981 &lt; VLOOKUP(_xlfn.TEXTJOIN("_", FALSE, C981:E981), BD_Perc!$A:$O, 7, FALSE), "Intervalo de precio 2",
        BD!DK981 &gt;= VLOOKUP(_xlfn.TEXTJOIN("_", FALSE, C981:E981), BD_Perc!$A:$O, 7, FALSE), "Intervalo de precio 3"
    ),
    AD981="Segmentación no encontrada o vehículo inactivo","Segmentación no encontrada o vehículo inactivo"
)</f>
        <v>Intervalo de precio 2</v>
      </c>
      <c r="AF981" s="57" t="s">
        <v>2413</v>
      </c>
      <c r="AG981" s="35" t="b">
        <f t="shared" si="94"/>
        <v>1</v>
      </c>
      <c r="AH981" s="205">
        <v>0</v>
      </c>
      <c r="AI981" s="205">
        <v>0.01</v>
      </c>
      <c r="AJ981" s="205">
        <v>1.4999999999999999E-2</v>
      </c>
      <c r="AK981" s="205">
        <v>0.02</v>
      </c>
      <c r="AL981" s="205">
        <v>2.5000000000000001E-2</v>
      </c>
      <c r="AM981" s="205">
        <v>0.03</v>
      </c>
      <c r="AN981" s="28" t="s">
        <v>113</v>
      </c>
      <c r="AO981" s="28" t="s">
        <v>113</v>
      </c>
      <c r="AP981" s="28" t="s">
        <v>113</v>
      </c>
      <c r="AQ981" s="37">
        <v>1</v>
      </c>
      <c r="AR981" s="38">
        <v>8689479</v>
      </c>
      <c r="AS981" s="38">
        <v>589650</v>
      </c>
      <c r="AT981" s="38">
        <v>457030</v>
      </c>
      <c r="AU981" s="38" t="s">
        <v>107</v>
      </c>
      <c r="AV981" s="38" t="s">
        <v>107</v>
      </c>
      <c r="AW981" s="38">
        <v>9467039</v>
      </c>
      <c r="AX981" s="38" t="s">
        <v>107</v>
      </c>
      <c r="AY981" s="38">
        <v>553746</v>
      </c>
      <c r="AZ981" s="38">
        <v>310127</v>
      </c>
      <c r="BA981" s="38">
        <v>0</v>
      </c>
      <c r="BB981" s="38" t="s">
        <v>107</v>
      </c>
      <c r="BC981" s="38" t="s">
        <v>107</v>
      </c>
      <c r="BD981" s="38" t="s">
        <v>107</v>
      </c>
      <c r="BE981" s="38" t="s">
        <v>107</v>
      </c>
      <c r="BF981" s="38" t="s">
        <v>107</v>
      </c>
      <c r="BG981" s="38">
        <v>6478392</v>
      </c>
      <c r="BH981" s="38">
        <v>3237402</v>
      </c>
      <c r="BI981" s="38">
        <v>636577</v>
      </c>
      <c r="BJ981" s="38">
        <v>848769</v>
      </c>
      <c r="BK981" s="38" t="s">
        <v>107</v>
      </c>
      <c r="BL981" s="38" t="s">
        <v>107</v>
      </c>
      <c r="BM981" s="38">
        <v>179547</v>
      </c>
      <c r="BN981" s="38" t="s">
        <v>107</v>
      </c>
      <c r="BO981" s="38">
        <v>1387411</v>
      </c>
      <c r="BP981" s="38">
        <v>3884750</v>
      </c>
      <c r="BQ981" s="38">
        <v>114258</v>
      </c>
      <c r="BR981" s="38">
        <v>2358599</v>
      </c>
      <c r="BS981" s="38">
        <v>4651908</v>
      </c>
      <c r="BT981" s="38" t="s">
        <v>107</v>
      </c>
      <c r="BU981" s="38" t="s">
        <v>107</v>
      </c>
      <c r="BV981" s="38" t="s">
        <v>107</v>
      </c>
      <c r="BW981" s="38">
        <v>9589457</v>
      </c>
      <c r="BX981" s="38">
        <v>212192</v>
      </c>
      <c r="BY981" s="38" t="s">
        <v>107</v>
      </c>
      <c r="BZ981" s="38">
        <v>6639246</v>
      </c>
      <c r="CA981" s="38">
        <v>11425736</v>
      </c>
      <c r="CB981" s="38">
        <v>783479</v>
      </c>
      <c r="CC981" s="330" t="s">
        <v>107</v>
      </c>
      <c r="CD981" s="38" t="s">
        <v>107</v>
      </c>
      <c r="CE981" s="38">
        <v>3711519</v>
      </c>
      <c r="CF981" s="38">
        <v>7561972</v>
      </c>
      <c r="CG981" s="38" t="s">
        <v>107</v>
      </c>
      <c r="CH981" s="42" t="s">
        <v>114</v>
      </c>
      <c r="CI981" s="42" t="s">
        <v>114</v>
      </c>
      <c r="CJ981" s="42" t="s">
        <v>114</v>
      </c>
      <c r="CK981" s="42" t="s">
        <v>114</v>
      </c>
      <c r="CL981" s="42" t="s">
        <v>114</v>
      </c>
      <c r="CM981" s="42" t="s">
        <v>114</v>
      </c>
      <c r="CN981" s="42" t="s">
        <v>114</v>
      </c>
      <c r="CO981" s="42" t="s">
        <v>107</v>
      </c>
      <c r="CP981" s="42" t="s">
        <v>984</v>
      </c>
      <c r="CQ981" s="42" t="s">
        <v>984</v>
      </c>
      <c r="CR981" s="42" t="s">
        <v>984</v>
      </c>
      <c r="CS981" s="42" t="s">
        <v>984</v>
      </c>
      <c r="CT981" s="42" t="s">
        <v>984</v>
      </c>
      <c r="CU981" s="42" t="s">
        <v>984</v>
      </c>
      <c r="CV981" s="42" t="s">
        <v>984</v>
      </c>
      <c r="CW981" s="42" t="s">
        <v>984</v>
      </c>
      <c r="CX981" s="42" t="s">
        <v>984</v>
      </c>
      <c r="CY981" s="42" t="s">
        <v>984</v>
      </c>
      <c r="CZ981" s="42" t="s">
        <v>984</v>
      </c>
      <c r="DA981" s="42" t="s">
        <v>984</v>
      </c>
      <c r="DB981" s="42" t="s">
        <v>984</v>
      </c>
      <c r="DC981" s="42" t="s">
        <v>984</v>
      </c>
      <c r="DD981" s="332">
        <v>5215033</v>
      </c>
      <c r="DE981" s="43">
        <v>1</v>
      </c>
      <c r="DF981" s="390">
        <v>1</v>
      </c>
      <c r="DG981" s="310"/>
      <c r="DI981" s="279" t="str" cm="1">
        <f t="array" ref="DI981">+IF(AND(C981&lt;&gt;"Vehículos Eléctricos",C981&lt;&gt;"Vehículos Híbridos",AD981="PERCENTIL 50"),
     IF(VLOOKUP(_xlfn.TEXTJOIN("_",FALSE,C981:E981),BD_Perc!$A:$P,_xlfn.IFS(BD!AE981="Intervalo de precio 1",12,BD!AE981="Intervalo de precio 2",13),FALSE)&lt;=1,
     VLOOKUP(_xlfn.TEXTJOIN("_",FALSE,C981:E981),BD_Perc!$A:$P,16,FALSE),"Ok P50"),
     "Ok P30/70 ó Híbrido/Eléctrico")</f>
        <v>Ok P30/70 ó Híbrido/Eléctrico</v>
      </c>
      <c r="DJ981" s="279" t="str">
        <f t="shared" si="91"/>
        <v>Vehículos Convencionales_Vehículos Destinados al Transporte de Carga Liviana_Van</v>
      </c>
      <c r="DK981" s="331">
        <f t="shared" si="95"/>
        <v>190000000</v>
      </c>
      <c r="DL981" s="326"/>
    </row>
    <row r="982" spans="1:116" ht="51">
      <c r="A982" s="28">
        <v>977</v>
      </c>
      <c r="B982" s="29" t="s">
        <v>266</v>
      </c>
      <c r="C982" s="29" t="s">
        <v>0</v>
      </c>
      <c r="D982" s="29" t="s">
        <v>810</v>
      </c>
      <c r="E982" s="42" t="s">
        <v>811</v>
      </c>
      <c r="F982" s="42" t="s">
        <v>107</v>
      </c>
      <c r="G982" s="72" t="s">
        <v>2030</v>
      </c>
      <c r="H982" s="73" t="s">
        <v>147</v>
      </c>
      <c r="I982" s="28">
        <v>8041012</v>
      </c>
      <c r="J982" s="70" t="s">
        <v>2031</v>
      </c>
      <c r="K982" s="31" t="s">
        <v>107</v>
      </c>
      <c r="L982" s="56">
        <v>130</v>
      </c>
      <c r="M982" s="33" t="s">
        <v>107</v>
      </c>
      <c r="N982" s="200">
        <v>209000000</v>
      </c>
      <c r="O982" s="34">
        <f>+IFERROR(VLOOKUP(I982,Precio_Fasecolda!A:C,3,FALSE),IFERROR(VLOOKUP(I982,Precio_Fasecolda!B:C,2,FALSE),N982))</f>
        <v>209000000</v>
      </c>
      <c r="P982" s="34">
        <f t="shared" si="92"/>
        <v>0</v>
      </c>
      <c r="Q982" s="33" t="s">
        <v>107</v>
      </c>
      <c r="R982" s="28" t="s">
        <v>2415</v>
      </c>
      <c r="S982" s="28" t="s">
        <v>360</v>
      </c>
      <c r="T982" s="33" t="s">
        <v>843</v>
      </c>
      <c r="U982" s="28" t="s">
        <v>107</v>
      </c>
      <c r="V982" s="28">
        <v>2035</v>
      </c>
      <c r="W982" s="28">
        <v>1715</v>
      </c>
      <c r="X982" s="28" t="s">
        <v>107</v>
      </c>
      <c r="Y982" s="28" t="str">
        <f t="shared" si="93"/>
        <v>N.A.</v>
      </c>
      <c r="Z982" s="292">
        <f t="shared" si="90"/>
        <v>209000000</v>
      </c>
      <c r="AA982" s="28" cm="1">
        <f t="array" aca="1" ref="AA982" ca="1">_xlfn.IFS(DK982&lt;$DK$4,1,AND(DK982&gt;=$DK$4,DK982&lt;=$AA$4),2,DK982&gt;$AA$4,3)</f>
        <v>2</v>
      </c>
      <c r="AB982" s="28">
        <v>0</v>
      </c>
      <c r="AC982" s="28" cm="1">
        <f t="array" aca="1" ref="AC982" ca="1">IF(AB982="PERCENTIL 30","",_xlfn.IFS(DK982&lt;$AC$4,1,DK982&gt;$AC$4,2))</f>
        <v>2</v>
      </c>
      <c r="AD982" s="28" t="str">
        <f>+IFERROR(VLOOKUP(_xlfn.TEXTJOIN("_", FALSE, C982:E982), BD_Perc!$A:$O, 15, FALSE),"Segmentación no encontrada o vehículo inactivo")</f>
        <v>PERCENTIL 30-70</v>
      </c>
      <c r="AE982" s="28" t="str" cm="1">
        <f t="array" ref="AE982">_xlfn.IFS(
    AD982 = "PERCENTIL 50",
    _xlfn.IFS(
        BD!DK982 &lt; VLOOKUP(_xlfn.TEXTJOIN("_", FALSE, C982:E982), BD_Perc!$A:$O, 11, FALSE), "Intervalo de precio 1",
        BD!DK982 &gt;= VLOOKUP(_xlfn.TEXTJOIN("_", FALSE, C982:E982), BD_Perc!$A:$O, 11, FALSE), "Intervalo de precio 2"
    ),
    AD982 = "PERCENTIL 30-70",
    _xlfn.IFS(
        BD!DK982 &lt; VLOOKUP(_xlfn.TEXTJOIN("_", FALSE, C982:E982), BD_Perc!$A:$O, 6, FALSE), "Intervalo de precio 1",
        BD!DK982 &lt; VLOOKUP(_xlfn.TEXTJOIN("_", FALSE, C982:E982), BD_Perc!$A:$O, 7, FALSE), "Intervalo de precio 2",
        BD!DK982 &gt;= VLOOKUP(_xlfn.TEXTJOIN("_", FALSE, C982:E982), BD_Perc!$A:$O, 7, FALSE), "Intervalo de precio 3"
    ),
    AD982="Segmentación no encontrada o vehículo inactivo","Segmentación no encontrada o vehículo inactivo"
)</f>
        <v>Intervalo de precio 3</v>
      </c>
      <c r="AF982" s="57" t="s">
        <v>2414</v>
      </c>
      <c r="AG982" s="35" t="b">
        <f t="shared" si="94"/>
        <v>1</v>
      </c>
      <c r="AH982" s="205">
        <v>0</v>
      </c>
      <c r="AI982" s="205">
        <v>0.01</v>
      </c>
      <c r="AJ982" s="205">
        <v>1.4999999999999999E-2</v>
      </c>
      <c r="AK982" s="205">
        <v>0.02</v>
      </c>
      <c r="AL982" s="205">
        <v>2.5000000000000001E-2</v>
      </c>
      <c r="AM982" s="205">
        <v>0.03</v>
      </c>
      <c r="AN982" s="28" t="s">
        <v>113</v>
      </c>
      <c r="AO982" s="28" t="s">
        <v>113</v>
      </c>
      <c r="AP982" s="28" t="s">
        <v>113</v>
      </c>
      <c r="AQ982" s="37">
        <v>1</v>
      </c>
      <c r="AR982" s="38">
        <v>8689479</v>
      </c>
      <c r="AS982" s="38">
        <v>589650</v>
      </c>
      <c r="AT982" s="38">
        <v>457030</v>
      </c>
      <c r="AU982" s="38" t="s">
        <v>107</v>
      </c>
      <c r="AV982" s="38" t="s">
        <v>107</v>
      </c>
      <c r="AW982" s="38">
        <v>9467039</v>
      </c>
      <c r="AX982" s="38" t="s">
        <v>107</v>
      </c>
      <c r="AY982" s="38">
        <v>553746</v>
      </c>
      <c r="AZ982" s="38">
        <v>310127</v>
      </c>
      <c r="BA982" s="38">
        <v>0</v>
      </c>
      <c r="BB982" s="38" t="s">
        <v>107</v>
      </c>
      <c r="BC982" s="38" t="s">
        <v>107</v>
      </c>
      <c r="BD982" s="38" t="s">
        <v>107</v>
      </c>
      <c r="BE982" s="38" t="s">
        <v>107</v>
      </c>
      <c r="BF982" s="38" t="s">
        <v>107</v>
      </c>
      <c r="BG982" s="38">
        <v>6478392</v>
      </c>
      <c r="BH982" s="38">
        <v>3237402</v>
      </c>
      <c r="BI982" s="38">
        <v>636577</v>
      </c>
      <c r="BJ982" s="38">
        <v>848769</v>
      </c>
      <c r="BK982" s="38" t="s">
        <v>107</v>
      </c>
      <c r="BL982" s="38" t="s">
        <v>107</v>
      </c>
      <c r="BM982" s="38">
        <v>179547</v>
      </c>
      <c r="BN982" s="38" t="s">
        <v>107</v>
      </c>
      <c r="BO982" s="38">
        <v>1387411</v>
      </c>
      <c r="BP982" s="38">
        <v>3884750</v>
      </c>
      <c r="BQ982" s="38">
        <v>114258</v>
      </c>
      <c r="BR982" s="38">
        <v>2358599</v>
      </c>
      <c r="BS982" s="38">
        <v>4651908</v>
      </c>
      <c r="BT982" s="38" t="s">
        <v>107</v>
      </c>
      <c r="BU982" s="38" t="s">
        <v>107</v>
      </c>
      <c r="BV982" s="38" t="s">
        <v>107</v>
      </c>
      <c r="BW982" s="38">
        <v>9589457</v>
      </c>
      <c r="BX982" s="38">
        <v>212192</v>
      </c>
      <c r="BY982" s="38" t="s">
        <v>107</v>
      </c>
      <c r="BZ982" s="38">
        <v>6639246</v>
      </c>
      <c r="CA982" s="38">
        <v>11425736</v>
      </c>
      <c r="CB982" s="38">
        <v>783479</v>
      </c>
      <c r="CC982" s="330" t="s">
        <v>107</v>
      </c>
      <c r="CD982" s="38" t="s">
        <v>107</v>
      </c>
      <c r="CE982" s="38">
        <v>3711519</v>
      </c>
      <c r="CF982" s="38">
        <v>7561972</v>
      </c>
      <c r="CG982" s="38" t="s">
        <v>107</v>
      </c>
      <c r="CH982" s="42" t="s">
        <v>114</v>
      </c>
      <c r="CI982" s="42" t="s">
        <v>114</v>
      </c>
      <c r="CJ982" s="42" t="s">
        <v>114</v>
      </c>
      <c r="CK982" s="42" t="s">
        <v>114</v>
      </c>
      <c r="CL982" s="42" t="s">
        <v>114</v>
      </c>
      <c r="CM982" s="42" t="s">
        <v>114</v>
      </c>
      <c r="CN982" s="42" t="s">
        <v>114</v>
      </c>
      <c r="CO982" s="42" t="s">
        <v>107</v>
      </c>
      <c r="CP982" s="42" t="s">
        <v>984</v>
      </c>
      <c r="CQ982" s="42" t="s">
        <v>984</v>
      </c>
      <c r="CR982" s="42" t="s">
        <v>984</v>
      </c>
      <c r="CS982" s="42" t="s">
        <v>984</v>
      </c>
      <c r="CT982" s="42" t="s">
        <v>984</v>
      </c>
      <c r="CU982" s="42" t="s">
        <v>984</v>
      </c>
      <c r="CV982" s="42" t="s">
        <v>984</v>
      </c>
      <c r="CW982" s="42" t="s">
        <v>984</v>
      </c>
      <c r="CX982" s="42" t="s">
        <v>984</v>
      </c>
      <c r="CY982" s="42" t="s">
        <v>984</v>
      </c>
      <c r="CZ982" s="42" t="s">
        <v>984</v>
      </c>
      <c r="DA982" s="42" t="s">
        <v>984</v>
      </c>
      <c r="DB982" s="42" t="s">
        <v>984</v>
      </c>
      <c r="DC982" s="42" t="s">
        <v>984</v>
      </c>
      <c r="DD982" s="332">
        <v>5215033</v>
      </c>
      <c r="DE982" s="43">
        <v>1</v>
      </c>
      <c r="DF982" s="390">
        <v>1</v>
      </c>
      <c r="DG982" s="310"/>
      <c r="DI982" s="279" t="str" cm="1">
        <f t="array" ref="DI982">+IF(AND(C982&lt;&gt;"Vehículos Eléctricos",C982&lt;&gt;"Vehículos Híbridos",AD982="PERCENTIL 50"),
     IF(VLOOKUP(_xlfn.TEXTJOIN("_",FALSE,C982:E982),BD_Perc!$A:$P,_xlfn.IFS(BD!AE982="Intervalo de precio 1",12,BD!AE982="Intervalo de precio 2",13),FALSE)&lt;=1,
     VLOOKUP(_xlfn.TEXTJOIN("_",FALSE,C982:E982),BD_Perc!$A:$P,16,FALSE),"Ok P50"),
     "Ok P30/70 ó Híbrido/Eléctrico")</f>
        <v>Ok P30/70 ó Híbrido/Eléctrico</v>
      </c>
      <c r="DJ982" s="279" t="str">
        <f t="shared" si="91"/>
        <v>Vehículos Convencionales_Vehículos Destinados al Transporte de Carga Liviana_Van</v>
      </c>
      <c r="DK982" s="331">
        <f t="shared" si="95"/>
        <v>209000000</v>
      </c>
      <c r="DL982" s="326"/>
    </row>
    <row r="983" spans="1:116" ht="51" customHeight="1">
      <c r="A983" s="28">
        <v>978</v>
      </c>
      <c r="B983" s="29" t="s">
        <v>266</v>
      </c>
      <c r="C983" s="29" t="s">
        <v>0</v>
      </c>
      <c r="D983" s="29" t="s">
        <v>1105</v>
      </c>
      <c r="E983" s="42" t="s">
        <v>811</v>
      </c>
      <c r="F983" s="42" t="s">
        <v>868</v>
      </c>
      <c r="G983" s="30" t="s">
        <v>2032</v>
      </c>
      <c r="H983" s="73" t="s">
        <v>147</v>
      </c>
      <c r="I983" s="28">
        <v>8037020</v>
      </c>
      <c r="J983" s="70" t="s">
        <v>2033</v>
      </c>
      <c r="K983" s="31" t="s">
        <v>107</v>
      </c>
      <c r="L983" s="56">
        <v>170</v>
      </c>
      <c r="M983" s="33" t="s">
        <v>107</v>
      </c>
      <c r="N983" s="34">
        <v>189500000</v>
      </c>
      <c r="O983" s="34">
        <f>+IFERROR(VLOOKUP(I983,Precio_Fasecolda!A:C,3,FALSE),IFERROR(VLOOKUP(I983,Precio_Fasecolda!B:C,2,FALSE),N983))</f>
        <v>189500000</v>
      </c>
      <c r="P983" s="34">
        <f t="shared" si="92"/>
        <v>0</v>
      </c>
      <c r="Q983" s="28" t="s">
        <v>107</v>
      </c>
      <c r="R983" s="28" t="s">
        <v>2415</v>
      </c>
      <c r="S983" s="28" t="s">
        <v>360</v>
      </c>
      <c r="T983" s="28" t="s">
        <v>107</v>
      </c>
      <c r="U983" s="28" t="s">
        <v>107</v>
      </c>
      <c r="V983" s="42" t="s">
        <v>107</v>
      </c>
      <c r="W983" s="28" t="s">
        <v>107</v>
      </c>
      <c r="X983" s="28" t="s">
        <v>107</v>
      </c>
      <c r="Y983" s="28" t="str">
        <f t="shared" si="93"/>
        <v>N.A.</v>
      </c>
      <c r="Z983" s="292">
        <f t="shared" si="90"/>
        <v>189500000</v>
      </c>
      <c r="AA983" s="28" cm="1">
        <f t="array" aca="1" ref="AA983" ca="1">_xlfn.IFS(DK983&lt;$DK$4,1,AND(DK983&gt;=$DK$4,DK983&lt;=$AA$4),2,DK983&gt;$AA$4,3)</f>
        <v>2</v>
      </c>
      <c r="AB983" s="28">
        <v>0</v>
      </c>
      <c r="AC983" s="28" cm="1">
        <f t="array" aca="1" ref="AC983" ca="1">IF(AB983="PERCENTIL 30","",_xlfn.IFS(DK983&lt;$AC$4,1,DK983&gt;$AC$4,2))</f>
        <v>2</v>
      </c>
      <c r="AD983" s="28" t="str">
        <f>+IFERROR(VLOOKUP(_xlfn.TEXTJOIN("_", FALSE, C983:E983), BD_Perc!$A:$O, 15, FALSE),"Segmentación no encontrada o vehículo inactivo")</f>
        <v>PERCENTIL 50</v>
      </c>
      <c r="AE983" s="28" t="str" cm="1">
        <f t="array" ref="AE983">_xlfn.IFS(
    AD983 = "PERCENTIL 50",
    _xlfn.IFS(
        BD!DK983 &lt; VLOOKUP(_xlfn.TEXTJOIN("_", FALSE, C983:E983), BD_Perc!$A:$O, 11, FALSE), "Intervalo de precio 1",
        BD!DK983 &gt;= VLOOKUP(_xlfn.TEXTJOIN("_", FALSE, C983:E983), BD_Perc!$A:$O, 11, FALSE), "Intervalo de precio 2"
    ),
    AD983 = "PERCENTIL 30-70",
    _xlfn.IFS(
        BD!DK983 &lt; VLOOKUP(_xlfn.TEXTJOIN("_", FALSE, C983:E983), BD_Perc!$A:$O, 6, FALSE), "Intervalo de precio 1",
        BD!DK983 &lt; VLOOKUP(_xlfn.TEXTJOIN("_", FALSE, C983:E983), BD_Perc!$A:$O, 7, FALSE), "Intervalo de precio 2",
        BD!DK983 &gt;= VLOOKUP(_xlfn.TEXTJOIN("_", FALSE, C983:E983), BD_Perc!$A:$O, 7, FALSE), "Intervalo de precio 3"
    ),
    AD983="Segmentación no encontrada o vehículo inactivo","Segmentación no encontrada o vehículo inactivo"
)</f>
        <v>Intervalo de precio 2</v>
      </c>
      <c r="AF983" s="57" t="s">
        <v>2413</v>
      </c>
      <c r="AG983" s="35" t="b">
        <f t="shared" si="94"/>
        <v>1</v>
      </c>
      <c r="AH983" s="205">
        <v>0</v>
      </c>
      <c r="AI983" s="205">
        <v>0.01</v>
      </c>
      <c r="AJ983" s="205">
        <v>1.4999999999999999E-2</v>
      </c>
      <c r="AK983" s="205">
        <v>0.02</v>
      </c>
      <c r="AL983" s="205">
        <v>2.5000000000000001E-2</v>
      </c>
      <c r="AM983" s="205">
        <v>0.03</v>
      </c>
      <c r="AN983" s="70" t="s">
        <v>113</v>
      </c>
      <c r="AO983" s="70" t="s">
        <v>113</v>
      </c>
      <c r="AP983" s="70" t="s">
        <v>113</v>
      </c>
      <c r="AQ983" s="77">
        <v>1</v>
      </c>
      <c r="AR983" s="38">
        <v>5720563</v>
      </c>
      <c r="AS983" s="38">
        <v>589650</v>
      </c>
      <c r="AT983" s="38">
        <v>348912</v>
      </c>
      <c r="AU983" s="38" t="s">
        <v>984</v>
      </c>
      <c r="AV983" s="38" t="s">
        <v>984</v>
      </c>
      <c r="AW983" s="38">
        <v>9500139</v>
      </c>
      <c r="AX983" s="38" t="s">
        <v>984</v>
      </c>
      <c r="AY983" s="38">
        <v>941957</v>
      </c>
      <c r="AZ983" s="38">
        <v>26905</v>
      </c>
      <c r="BA983" s="38">
        <v>143885</v>
      </c>
      <c r="BB983" s="38" t="s">
        <v>984</v>
      </c>
      <c r="BC983" s="38" t="s">
        <v>984</v>
      </c>
      <c r="BD983" s="38">
        <v>28792941</v>
      </c>
      <c r="BE983" s="38">
        <v>28792941</v>
      </c>
      <c r="BF983" s="38" t="s">
        <v>984</v>
      </c>
      <c r="BG983" s="38">
        <v>8850333</v>
      </c>
      <c r="BH983" s="38">
        <v>3237402</v>
      </c>
      <c r="BI983" s="38">
        <v>1063798</v>
      </c>
      <c r="BJ983" s="38">
        <v>555313</v>
      </c>
      <c r="BK983" s="38" t="s">
        <v>984</v>
      </c>
      <c r="BL983" s="38">
        <v>931941</v>
      </c>
      <c r="BM983" s="38">
        <v>213475</v>
      </c>
      <c r="BN983" s="38">
        <v>848919</v>
      </c>
      <c r="BO983" s="38">
        <v>1387411</v>
      </c>
      <c r="BP983" s="38">
        <v>3884750</v>
      </c>
      <c r="BQ983" s="38">
        <v>110797</v>
      </c>
      <c r="BR983" s="38">
        <v>960636</v>
      </c>
      <c r="BS983" s="38">
        <v>709210</v>
      </c>
      <c r="BT983" s="38" t="s">
        <v>984</v>
      </c>
      <c r="BU983" s="38" t="s">
        <v>984</v>
      </c>
      <c r="BV983" s="38" t="s">
        <v>984</v>
      </c>
      <c r="BW983" s="38">
        <v>10301040</v>
      </c>
      <c r="BX983" s="38">
        <v>142316</v>
      </c>
      <c r="BY983" s="38" t="s">
        <v>984</v>
      </c>
      <c r="BZ983" s="38">
        <v>6639246</v>
      </c>
      <c r="CA983" s="38">
        <v>11425736</v>
      </c>
      <c r="CB983" s="38">
        <v>736040</v>
      </c>
      <c r="CC983" s="330" t="s">
        <v>107</v>
      </c>
      <c r="CD983" s="38" t="s">
        <v>984</v>
      </c>
      <c r="CE983" s="38">
        <v>3711519</v>
      </c>
      <c r="CF983" s="38">
        <v>7561972</v>
      </c>
      <c r="CG983" s="38" t="s">
        <v>984</v>
      </c>
      <c r="CH983" s="64" t="s">
        <v>107</v>
      </c>
      <c r="CI983" s="64" t="s">
        <v>107</v>
      </c>
      <c r="CJ983" s="64" t="s">
        <v>107</v>
      </c>
      <c r="CK983" s="64" t="s">
        <v>107</v>
      </c>
      <c r="CL983" s="64" t="s">
        <v>107</v>
      </c>
      <c r="CM983" s="64" t="s">
        <v>107</v>
      </c>
      <c r="CN983" s="64" t="s">
        <v>107</v>
      </c>
      <c r="CO983" s="42" t="s">
        <v>984</v>
      </c>
      <c r="CP983" s="42" t="s">
        <v>984</v>
      </c>
      <c r="CQ983" s="42" t="s">
        <v>984</v>
      </c>
      <c r="CR983" s="42" t="s">
        <v>984</v>
      </c>
      <c r="CS983" s="42" t="s">
        <v>984</v>
      </c>
      <c r="CT983" s="42" t="s">
        <v>984</v>
      </c>
      <c r="CU983" s="42" t="s">
        <v>984</v>
      </c>
      <c r="CV983" s="42" t="s">
        <v>984</v>
      </c>
      <c r="CW983" s="42" t="s">
        <v>984</v>
      </c>
      <c r="CX983" s="42" t="s">
        <v>984</v>
      </c>
      <c r="CY983" s="42" t="s">
        <v>984</v>
      </c>
      <c r="CZ983" s="42" t="s">
        <v>984</v>
      </c>
      <c r="DA983" s="42" t="s">
        <v>984</v>
      </c>
      <c r="DB983" s="42" t="s">
        <v>984</v>
      </c>
      <c r="DC983" s="42" t="s">
        <v>984</v>
      </c>
      <c r="DD983" s="332">
        <v>5215033</v>
      </c>
      <c r="DE983" s="43">
        <v>1</v>
      </c>
      <c r="DF983" s="390">
        <v>1</v>
      </c>
      <c r="DG983" s="310"/>
      <c r="DI983" s="279" t="str" cm="1">
        <f t="array" ref="DI983">+IF(AND(C983&lt;&gt;"Vehículos Eléctricos",C983&lt;&gt;"Vehículos Híbridos",AD983="PERCENTIL 50"),
     IF(VLOOKUP(_xlfn.TEXTJOIN("_",FALSE,C983:E983),BD_Perc!$A:$P,_xlfn.IFS(BD!AE983="Intervalo de precio 1",12,BD!AE983="Intervalo de precio 2",13),FALSE)&lt;=1,
     VLOOKUP(_xlfn.TEXTJOIN("_",FALSE,C983:E983),BD_Perc!$A:$P,16,FALSE),"Ok P50"),
     "Ok P30/70 ó Híbrido/Eléctrico")</f>
        <v>Ok P50</v>
      </c>
      <c r="DJ983" s="279" t="str">
        <f t="shared" si="91"/>
        <v>Vehículos Convencionales_Vehículos destinados al transporte de pasajeros_Van</v>
      </c>
      <c r="DK983" s="331">
        <f t="shared" si="95"/>
        <v>189500000</v>
      </c>
      <c r="DL983" s="326"/>
    </row>
    <row r="984" spans="1:116" ht="51" customHeight="1">
      <c r="A984" s="28">
        <v>979</v>
      </c>
      <c r="B984" s="29" t="s">
        <v>266</v>
      </c>
      <c r="C984" s="29" t="s">
        <v>0</v>
      </c>
      <c r="D984" s="29" t="s">
        <v>1105</v>
      </c>
      <c r="E984" s="42" t="s">
        <v>811</v>
      </c>
      <c r="F984" s="42" t="s">
        <v>868</v>
      </c>
      <c r="G984" s="30" t="s">
        <v>2034</v>
      </c>
      <c r="H984" s="73" t="s">
        <v>147</v>
      </c>
      <c r="I984" s="28">
        <v>8037021</v>
      </c>
      <c r="J984" s="80" t="s">
        <v>2035</v>
      </c>
      <c r="K984" s="31" t="s">
        <v>107</v>
      </c>
      <c r="L984" s="56">
        <v>170</v>
      </c>
      <c r="M984" s="33" t="s">
        <v>107</v>
      </c>
      <c r="N984" s="34">
        <v>195900000</v>
      </c>
      <c r="O984" s="34">
        <f>+IFERROR(VLOOKUP(I984,Precio_Fasecolda!A:C,3,FALSE),IFERROR(VLOOKUP(I984,Precio_Fasecolda!B:C,2,FALSE),N984))</f>
        <v>195900000</v>
      </c>
      <c r="P984" s="34">
        <f t="shared" si="92"/>
        <v>0</v>
      </c>
      <c r="Q984" s="28" t="s">
        <v>107</v>
      </c>
      <c r="R984" s="28" t="s">
        <v>2415</v>
      </c>
      <c r="S984" s="28" t="s">
        <v>360</v>
      </c>
      <c r="T984" s="28" t="s">
        <v>107</v>
      </c>
      <c r="U984" s="28" t="s">
        <v>107</v>
      </c>
      <c r="V984" s="42" t="s">
        <v>107</v>
      </c>
      <c r="W984" s="28" t="s">
        <v>107</v>
      </c>
      <c r="X984" s="28" t="s">
        <v>107</v>
      </c>
      <c r="Y984" s="28" t="str">
        <f t="shared" si="93"/>
        <v>N.A.</v>
      </c>
      <c r="Z984" s="292">
        <f t="shared" si="90"/>
        <v>195900000</v>
      </c>
      <c r="AA984" s="28" cm="1">
        <f t="array" aca="1" ref="AA984" ca="1">_xlfn.IFS(DK984&lt;$DK$4,1,AND(DK984&gt;=$DK$4,DK984&lt;=$AA$4),2,DK984&gt;$AA$4,3)</f>
        <v>2</v>
      </c>
      <c r="AB984" s="28">
        <v>0</v>
      </c>
      <c r="AC984" s="28" cm="1">
        <f t="array" aca="1" ref="AC984" ca="1">IF(AB984="PERCENTIL 30","",_xlfn.IFS(DK984&lt;$AC$4,1,DK984&gt;$AC$4,2))</f>
        <v>2</v>
      </c>
      <c r="AD984" s="28" t="str">
        <f>+IFERROR(VLOOKUP(_xlfn.TEXTJOIN("_", FALSE, C984:E984), BD_Perc!$A:$O, 15, FALSE),"Segmentación no encontrada o vehículo inactivo")</f>
        <v>PERCENTIL 50</v>
      </c>
      <c r="AE984" s="28" t="str" cm="1">
        <f t="array" ref="AE984">_xlfn.IFS(
    AD984 = "PERCENTIL 50",
    _xlfn.IFS(
        BD!DK984 &lt; VLOOKUP(_xlfn.TEXTJOIN("_", FALSE, C984:E984), BD_Perc!$A:$O, 11, FALSE), "Intervalo de precio 1",
        BD!DK984 &gt;= VLOOKUP(_xlfn.TEXTJOIN("_", FALSE, C984:E984), BD_Perc!$A:$O, 11, FALSE), "Intervalo de precio 2"
    ),
    AD984 = "PERCENTIL 30-70",
    _xlfn.IFS(
        BD!DK984 &lt; VLOOKUP(_xlfn.TEXTJOIN("_", FALSE, C984:E984), BD_Perc!$A:$O, 6, FALSE), "Intervalo de precio 1",
        BD!DK984 &lt; VLOOKUP(_xlfn.TEXTJOIN("_", FALSE, C984:E984), BD_Perc!$A:$O, 7, FALSE), "Intervalo de precio 2",
        BD!DK984 &gt;= VLOOKUP(_xlfn.TEXTJOIN("_", FALSE, C984:E984), BD_Perc!$A:$O, 7, FALSE), "Intervalo de precio 3"
    ),
    AD984="Segmentación no encontrada o vehículo inactivo","Segmentación no encontrada o vehículo inactivo"
)</f>
        <v>Intervalo de precio 2</v>
      </c>
      <c r="AF984" s="57" t="s">
        <v>2413</v>
      </c>
      <c r="AG984" s="35" t="b">
        <f t="shared" si="94"/>
        <v>1</v>
      </c>
      <c r="AH984" s="205">
        <v>0</v>
      </c>
      <c r="AI984" s="205">
        <v>0.01</v>
      </c>
      <c r="AJ984" s="205">
        <v>1.4999999999999999E-2</v>
      </c>
      <c r="AK984" s="205">
        <v>0.02</v>
      </c>
      <c r="AL984" s="205">
        <v>2.5000000000000001E-2</v>
      </c>
      <c r="AM984" s="205">
        <v>0.03</v>
      </c>
      <c r="AN984" s="70" t="s">
        <v>113</v>
      </c>
      <c r="AO984" s="70" t="s">
        <v>113</v>
      </c>
      <c r="AP984" s="70" t="s">
        <v>113</v>
      </c>
      <c r="AQ984" s="77">
        <v>1</v>
      </c>
      <c r="AR984" s="38">
        <v>5720563</v>
      </c>
      <c r="AS984" s="38">
        <v>589650</v>
      </c>
      <c r="AT984" s="38">
        <v>348912</v>
      </c>
      <c r="AU984" s="38" t="s">
        <v>984</v>
      </c>
      <c r="AV984" s="38" t="s">
        <v>984</v>
      </c>
      <c r="AW984" s="38">
        <v>9500139</v>
      </c>
      <c r="AX984" s="38" t="s">
        <v>984</v>
      </c>
      <c r="AY984" s="38">
        <v>941957</v>
      </c>
      <c r="AZ984" s="38">
        <v>26905</v>
      </c>
      <c r="BA984" s="38">
        <v>143885</v>
      </c>
      <c r="BB984" s="38" t="s">
        <v>984</v>
      </c>
      <c r="BC984" s="38" t="s">
        <v>984</v>
      </c>
      <c r="BD984" s="38">
        <v>28792941</v>
      </c>
      <c r="BE984" s="38">
        <v>28792941</v>
      </c>
      <c r="BF984" s="38" t="s">
        <v>984</v>
      </c>
      <c r="BG984" s="38">
        <v>8850333</v>
      </c>
      <c r="BH984" s="38">
        <v>3237402</v>
      </c>
      <c r="BI984" s="38">
        <v>1063798</v>
      </c>
      <c r="BJ984" s="38">
        <v>555313</v>
      </c>
      <c r="BK984" s="38" t="s">
        <v>984</v>
      </c>
      <c r="BL984" s="38">
        <v>931941</v>
      </c>
      <c r="BM984" s="38">
        <v>213475</v>
      </c>
      <c r="BN984" s="38">
        <v>848919</v>
      </c>
      <c r="BO984" s="38">
        <v>1387411</v>
      </c>
      <c r="BP984" s="38">
        <v>3884750</v>
      </c>
      <c r="BQ984" s="38">
        <v>110797</v>
      </c>
      <c r="BR984" s="38">
        <v>960636</v>
      </c>
      <c r="BS984" s="38">
        <v>709210</v>
      </c>
      <c r="BT984" s="38" t="s">
        <v>984</v>
      </c>
      <c r="BU984" s="38" t="s">
        <v>984</v>
      </c>
      <c r="BV984" s="38" t="s">
        <v>984</v>
      </c>
      <c r="BW984" s="38">
        <v>10301040</v>
      </c>
      <c r="BX984" s="38">
        <v>142316</v>
      </c>
      <c r="BY984" s="38" t="s">
        <v>984</v>
      </c>
      <c r="BZ984" s="38">
        <v>6639246</v>
      </c>
      <c r="CA984" s="38">
        <v>11425736</v>
      </c>
      <c r="CB984" s="38">
        <v>736040</v>
      </c>
      <c r="CC984" s="330" t="s">
        <v>107</v>
      </c>
      <c r="CD984" s="38" t="s">
        <v>984</v>
      </c>
      <c r="CE984" s="38">
        <v>3711519</v>
      </c>
      <c r="CF984" s="38">
        <v>7561972</v>
      </c>
      <c r="CG984" s="38" t="s">
        <v>984</v>
      </c>
      <c r="CH984" s="64" t="s">
        <v>107</v>
      </c>
      <c r="CI984" s="64" t="s">
        <v>107</v>
      </c>
      <c r="CJ984" s="64" t="s">
        <v>107</v>
      </c>
      <c r="CK984" s="64" t="s">
        <v>107</v>
      </c>
      <c r="CL984" s="64" t="s">
        <v>107</v>
      </c>
      <c r="CM984" s="64" t="s">
        <v>107</v>
      </c>
      <c r="CN984" s="64" t="s">
        <v>107</v>
      </c>
      <c r="CO984" s="42" t="s">
        <v>984</v>
      </c>
      <c r="CP984" s="42" t="s">
        <v>984</v>
      </c>
      <c r="CQ984" s="42" t="s">
        <v>984</v>
      </c>
      <c r="CR984" s="42" t="s">
        <v>984</v>
      </c>
      <c r="CS984" s="42" t="s">
        <v>984</v>
      </c>
      <c r="CT984" s="42" t="s">
        <v>984</v>
      </c>
      <c r="CU984" s="42" t="s">
        <v>984</v>
      </c>
      <c r="CV984" s="42" t="s">
        <v>984</v>
      </c>
      <c r="CW984" s="42" t="s">
        <v>984</v>
      </c>
      <c r="CX984" s="42" t="s">
        <v>984</v>
      </c>
      <c r="CY984" s="42" t="s">
        <v>984</v>
      </c>
      <c r="CZ984" s="42" t="s">
        <v>984</v>
      </c>
      <c r="DA984" s="42" t="s">
        <v>984</v>
      </c>
      <c r="DB984" s="42" t="s">
        <v>984</v>
      </c>
      <c r="DC984" s="42" t="s">
        <v>984</v>
      </c>
      <c r="DD984" s="332">
        <v>5215033</v>
      </c>
      <c r="DE984" s="43">
        <v>0</v>
      </c>
      <c r="DF984" s="390">
        <v>0</v>
      </c>
      <c r="DG984" s="310"/>
      <c r="DI984" s="279" t="str" cm="1">
        <f t="array" ref="DI984">+IF(AND(C984&lt;&gt;"Vehículos Eléctricos",C984&lt;&gt;"Vehículos Híbridos",AD984="PERCENTIL 50"),
     IF(VLOOKUP(_xlfn.TEXTJOIN("_",FALSE,C984:E984),BD_Perc!$A:$P,_xlfn.IFS(BD!AE984="Intervalo de precio 1",12,BD!AE984="Intervalo de precio 2",13),FALSE)&lt;=1,
     VLOOKUP(_xlfn.TEXTJOIN("_",FALSE,C984:E984),BD_Perc!$A:$P,16,FALSE),"Ok P50"),
     "Ok P30/70 ó Híbrido/Eléctrico")</f>
        <v>Ok P50</v>
      </c>
      <c r="DJ984" s="279" t="str">
        <f t="shared" si="91"/>
        <v>Vehículos Convencionales_Vehículos destinados al transporte de pasajeros_Van</v>
      </c>
      <c r="DK984" s="331">
        <f t="shared" si="95"/>
        <v>195900000</v>
      </c>
      <c r="DL984" s="326"/>
    </row>
    <row r="985" spans="1:116" ht="51">
      <c r="A985" s="28">
        <v>980</v>
      </c>
      <c r="B985" s="29" t="s">
        <v>266</v>
      </c>
      <c r="C985" s="29" t="s">
        <v>0</v>
      </c>
      <c r="D985" s="29" t="s">
        <v>867</v>
      </c>
      <c r="E985" s="42" t="s">
        <v>871</v>
      </c>
      <c r="F985" s="42" t="s">
        <v>872</v>
      </c>
      <c r="G985" s="72" t="s">
        <v>2036</v>
      </c>
      <c r="H985" s="73" t="s">
        <v>851</v>
      </c>
      <c r="I985" s="42">
        <v>5803127</v>
      </c>
      <c r="J985" s="70" t="s">
        <v>2037</v>
      </c>
      <c r="K985" s="31" t="s">
        <v>107</v>
      </c>
      <c r="L985" s="42">
        <v>150</v>
      </c>
      <c r="M985" s="64" t="s">
        <v>107</v>
      </c>
      <c r="N985" s="34">
        <v>397000000</v>
      </c>
      <c r="O985" s="34">
        <f>+IFERROR(VLOOKUP(I985,Precio_Fasecolda!A:C,3,FALSE),IFERROR(VLOOKUP(I985,Precio_Fasecolda!B:C,2,FALSE),N985))</f>
        <v>397000000</v>
      </c>
      <c r="P985" s="34">
        <f t="shared" si="92"/>
        <v>0</v>
      </c>
      <c r="Q985" s="28" t="s">
        <v>107</v>
      </c>
      <c r="R985" s="28" t="s">
        <v>2415</v>
      </c>
      <c r="S985" s="28" t="s">
        <v>360</v>
      </c>
      <c r="T985" s="28" t="s">
        <v>107</v>
      </c>
      <c r="U985" s="28" t="s">
        <v>107</v>
      </c>
      <c r="V985" s="42" t="s">
        <v>107</v>
      </c>
      <c r="W985" s="28" t="s">
        <v>107</v>
      </c>
      <c r="X985" s="28" t="s">
        <v>107</v>
      </c>
      <c r="Y985" s="28" t="str">
        <f t="shared" si="93"/>
        <v>N.A.</v>
      </c>
      <c r="Z985" s="292">
        <f t="shared" si="90"/>
        <v>396900750</v>
      </c>
      <c r="AA985" s="28" cm="1">
        <f t="array" aca="1" ref="AA985" ca="1">_xlfn.IFS(DK985&lt;$DK$4,1,AND(DK985&gt;=$DK$4,DK985&lt;=$AA$4),2,DK985&gt;$AA$4,3)</f>
        <v>3</v>
      </c>
      <c r="AB985" s="28">
        <v>0</v>
      </c>
      <c r="AC985" s="28" cm="1">
        <f t="array" aca="1" ref="AC985" ca="1">IF(AB985="PERCENTIL 30","",_xlfn.IFS(DK985&lt;$AC$4,1,DK985&gt;$AC$4,2))</f>
        <v>2</v>
      </c>
      <c r="AD985" s="28" t="str">
        <f>+IFERROR(VLOOKUP(_xlfn.TEXTJOIN("_", FALSE, C985:E985), BD_Perc!$A:$O, 15, FALSE),"Segmentación no encontrada o vehículo inactivo")</f>
        <v>PERCENTIL 50</v>
      </c>
      <c r="AE985" s="28" t="str" cm="1">
        <f t="array" ref="AE985">_xlfn.IFS(
    AD985 = "PERCENTIL 50",
    _xlfn.IFS(
        BD!DK985 &lt; VLOOKUP(_xlfn.TEXTJOIN("_", FALSE, C985:E985), BD_Perc!$A:$O, 11, FALSE), "Intervalo de precio 1",
        BD!DK985 &gt;= VLOOKUP(_xlfn.TEXTJOIN("_", FALSE, C985:E985), BD_Perc!$A:$O, 11, FALSE), "Intervalo de precio 2"
    ),
    AD985 = "PERCENTIL 30-70",
    _xlfn.IFS(
        BD!DK985 &lt; VLOOKUP(_xlfn.TEXTJOIN("_", FALSE, C985:E985), BD_Perc!$A:$O, 6, FALSE), "Intervalo de precio 1",
        BD!DK985 &lt; VLOOKUP(_xlfn.TEXTJOIN("_", FALSE, C985:E985), BD_Perc!$A:$O, 7, FALSE), "Intervalo de precio 2",
        BD!DK985 &gt;= VLOOKUP(_xlfn.TEXTJOIN("_", FALSE, C985:E985), BD_Perc!$A:$O, 7, FALSE), "Intervalo de precio 3"
    ),
    AD985="Segmentación no encontrada o vehículo inactivo","Segmentación no encontrada o vehículo inactivo"
)</f>
        <v>Intervalo de precio 2</v>
      </c>
      <c r="AF985" s="57" t="s">
        <v>2413</v>
      </c>
      <c r="AG985" s="35" t="b">
        <f t="shared" si="94"/>
        <v>1</v>
      </c>
      <c r="AH985" s="205">
        <v>2.5000000000000001E-4</v>
      </c>
      <c r="AI985" s="205">
        <v>5.0000000000000001E-4</v>
      </c>
      <c r="AJ985" s="205">
        <v>7.5000000000000002E-4</v>
      </c>
      <c r="AK985" s="205">
        <v>1E-3</v>
      </c>
      <c r="AL985" s="205">
        <v>1.25E-3</v>
      </c>
      <c r="AM985" s="205">
        <v>1.5E-3</v>
      </c>
      <c r="AN985" s="28" t="s">
        <v>113</v>
      </c>
      <c r="AO985" s="28" t="s">
        <v>113</v>
      </c>
      <c r="AP985" s="28" t="s">
        <v>113</v>
      </c>
      <c r="AQ985" s="45">
        <v>0.05</v>
      </c>
      <c r="AR985" s="38">
        <v>8689479</v>
      </c>
      <c r="AS985" s="38" t="s">
        <v>107</v>
      </c>
      <c r="AT985" s="38" t="s">
        <v>107</v>
      </c>
      <c r="AU985" s="38" t="s">
        <v>107</v>
      </c>
      <c r="AV985" s="38" t="s">
        <v>107</v>
      </c>
      <c r="AW985" s="38" t="s">
        <v>107</v>
      </c>
      <c r="AX985" s="38">
        <v>0</v>
      </c>
      <c r="AY985" s="38">
        <v>734511</v>
      </c>
      <c r="AZ985" s="38">
        <v>505997</v>
      </c>
      <c r="BA985" s="38">
        <v>734511</v>
      </c>
      <c r="BB985" s="38" t="s">
        <v>107</v>
      </c>
      <c r="BC985" s="38" t="s">
        <v>107</v>
      </c>
      <c r="BD985" s="38" t="s">
        <v>107</v>
      </c>
      <c r="BE985" s="38" t="s">
        <v>107</v>
      </c>
      <c r="BF985" s="38" t="s">
        <v>107</v>
      </c>
      <c r="BG985" s="38">
        <v>25707907</v>
      </c>
      <c r="BH985" s="38" t="s">
        <v>107</v>
      </c>
      <c r="BI985" s="38" t="s">
        <v>107</v>
      </c>
      <c r="BJ985" s="38" t="s">
        <v>107</v>
      </c>
      <c r="BK985" s="38">
        <v>0</v>
      </c>
      <c r="BL985" s="38">
        <v>0</v>
      </c>
      <c r="BM985" s="38">
        <v>0</v>
      </c>
      <c r="BN985" s="38" t="s">
        <v>107</v>
      </c>
      <c r="BO985" s="38" t="s">
        <v>107</v>
      </c>
      <c r="BP985" s="38" t="s">
        <v>107</v>
      </c>
      <c r="BQ985" s="38">
        <v>163225</v>
      </c>
      <c r="BR985" s="38" t="s">
        <v>107</v>
      </c>
      <c r="BS985" s="38" t="s">
        <v>107</v>
      </c>
      <c r="BT985" s="38" t="s">
        <v>107</v>
      </c>
      <c r="BU985" s="38" t="s">
        <v>107</v>
      </c>
      <c r="BV985" s="38" t="s">
        <v>107</v>
      </c>
      <c r="BW985" s="38">
        <v>1550636</v>
      </c>
      <c r="BX985" s="38">
        <v>163225</v>
      </c>
      <c r="BY985" s="38" t="s">
        <v>107</v>
      </c>
      <c r="BZ985" s="38" t="s">
        <v>107</v>
      </c>
      <c r="CA985" s="38">
        <v>0</v>
      </c>
      <c r="CB985" s="38">
        <v>1060961</v>
      </c>
      <c r="CC985" s="330" t="s">
        <v>107</v>
      </c>
      <c r="CD985" s="38" t="s">
        <v>984</v>
      </c>
      <c r="CE985" s="38" t="s">
        <v>107</v>
      </c>
      <c r="CF985" s="38" t="s">
        <v>107</v>
      </c>
      <c r="CG985" s="38" t="s">
        <v>984</v>
      </c>
      <c r="CH985" s="64" t="s">
        <v>107</v>
      </c>
      <c r="CI985" s="64" t="s">
        <v>107</v>
      </c>
      <c r="CJ985" s="64" t="s">
        <v>107</v>
      </c>
      <c r="CK985" s="64" t="s">
        <v>107</v>
      </c>
      <c r="CL985" s="64" t="s">
        <v>107</v>
      </c>
      <c r="CM985" s="64" t="s">
        <v>107</v>
      </c>
      <c r="CN985" s="64" t="s">
        <v>107</v>
      </c>
      <c r="CO985" s="42" t="s">
        <v>984</v>
      </c>
      <c r="CP985" s="42" t="s">
        <v>984</v>
      </c>
      <c r="CQ985" s="42" t="s">
        <v>984</v>
      </c>
      <c r="CR985" s="42" t="s">
        <v>984</v>
      </c>
      <c r="CS985" s="42" t="s">
        <v>984</v>
      </c>
      <c r="CT985" s="42" t="s">
        <v>984</v>
      </c>
      <c r="CU985" s="42" t="s">
        <v>984</v>
      </c>
      <c r="CV985" s="42" t="s">
        <v>984</v>
      </c>
      <c r="CW985" s="42" t="s">
        <v>984</v>
      </c>
      <c r="CX985" s="42" t="s">
        <v>984</v>
      </c>
      <c r="CY985" s="42" t="s">
        <v>984</v>
      </c>
      <c r="CZ985" s="42" t="s">
        <v>984</v>
      </c>
      <c r="DA985" s="42" t="s">
        <v>984</v>
      </c>
      <c r="DB985" s="42" t="s">
        <v>984</v>
      </c>
      <c r="DC985" s="42" t="s">
        <v>984</v>
      </c>
      <c r="DD985" s="332">
        <v>9336459</v>
      </c>
      <c r="DE985" s="43">
        <v>1</v>
      </c>
      <c r="DF985" s="390">
        <v>1</v>
      </c>
      <c r="DG985" s="310"/>
      <c r="DI985" s="279" t="str" cm="1">
        <f t="array" ref="DI985">+IF(AND(C985&lt;&gt;"Vehículos Eléctricos",C985&lt;&gt;"Vehículos Híbridos",AD985="PERCENTIL 50"),
     IF(VLOOKUP(_xlfn.TEXTJOIN("_",FALSE,C985:E985),BD_Perc!$A:$P,_xlfn.IFS(BD!AE985="Intervalo de precio 1",12,BD!AE985="Intervalo de precio 2",13),FALSE)&lt;=1,
     VLOOKUP(_xlfn.TEXTJOIN("_",FALSE,C985:E985),BD_Perc!$A:$P,16,FALSE),"Ok P50"),
     "Ok P30/70 ó Híbrido/Eléctrico")</f>
        <v>Ok P50</v>
      </c>
      <c r="DJ985" s="279" t="str">
        <f t="shared" si="91"/>
        <v>Vehículos Convencionales_Vehículos Destinados al Transporte de Pasajeros_Microbus</v>
      </c>
      <c r="DK985" s="331">
        <f t="shared" si="95"/>
        <v>396900750</v>
      </c>
      <c r="DL985" s="326"/>
    </row>
    <row r="986" spans="1:116" ht="38.25">
      <c r="A986" s="28">
        <v>981</v>
      </c>
      <c r="B986" s="29" t="s">
        <v>266</v>
      </c>
      <c r="C986" s="182" t="s">
        <v>4</v>
      </c>
      <c r="D986" s="29" t="s">
        <v>1112</v>
      </c>
      <c r="E986" s="60" t="s">
        <v>1113</v>
      </c>
      <c r="F986" s="60" t="s">
        <v>107</v>
      </c>
      <c r="G986" s="72" t="s">
        <v>2038</v>
      </c>
      <c r="H986" s="73" t="s">
        <v>2039</v>
      </c>
      <c r="I986" s="42">
        <v>39811023</v>
      </c>
      <c r="J986" s="70" t="s">
        <v>2040</v>
      </c>
      <c r="K986" s="31" t="s">
        <v>107</v>
      </c>
      <c r="L986" s="42">
        <v>170</v>
      </c>
      <c r="M986" s="42">
        <v>2</v>
      </c>
      <c r="N986" s="34">
        <v>160100000</v>
      </c>
      <c r="O986" s="34">
        <f>+IFERROR(VLOOKUP(I986,Precio_Fasecolda!A:C,3,FALSE),IFERROR(VLOOKUP(I986,Precio_Fasecolda!B:C,2,FALSE),N986))</f>
        <v>160100000</v>
      </c>
      <c r="P986" s="34">
        <f t="shared" si="92"/>
        <v>0</v>
      </c>
      <c r="Q986" s="64" t="s">
        <v>107</v>
      </c>
      <c r="R986" s="28" t="s">
        <v>2415</v>
      </c>
      <c r="S986" s="28" t="s">
        <v>360</v>
      </c>
      <c r="T986" s="33" t="s">
        <v>843</v>
      </c>
      <c r="U986" s="28" t="s">
        <v>107</v>
      </c>
      <c r="V986" s="42" t="s">
        <v>107</v>
      </c>
      <c r="W986" s="28">
        <v>6230</v>
      </c>
      <c r="X986" s="56" t="s">
        <v>1123</v>
      </c>
      <c r="Y986" s="28" t="str">
        <f t="shared" si="93"/>
        <v>N.A.</v>
      </c>
      <c r="Z986" s="292">
        <f t="shared" si="90"/>
        <v>160100000</v>
      </c>
      <c r="AA986" s="28" cm="1">
        <f t="array" aca="1" ref="AA986" ca="1">_xlfn.IFS(DK986&lt;$DK$4,1,AND(DK986&gt;=$DK$4,DK986&lt;=$AA$4),2,DK986&gt;$AA$4,3)</f>
        <v>2</v>
      </c>
      <c r="AB986" s="28">
        <v>0</v>
      </c>
      <c r="AC986" s="28" cm="1">
        <f t="array" aca="1" ref="AC986" ca="1">IF(AB986="PERCENTIL 30","",_xlfn.IFS(DK986&lt;$AC$4,1,DK986&gt;$AC$4,2))</f>
        <v>2</v>
      </c>
      <c r="AD986" s="28" t="str">
        <f>+IFERROR(VLOOKUP(_xlfn.TEXTJOIN("_", FALSE, C986:E986), BD_Perc!$A:$O, 15, FALSE),"Segmentación no encontrada o vehículo inactivo")</f>
        <v>PERCENTIL 30-70</v>
      </c>
      <c r="AE986" s="28" t="str" cm="1">
        <f t="array" ref="AE986">_xlfn.IFS(
    AD986 = "PERCENTIL 50",
    _xlfn.IFS(
        BD!DK986 &lt; VLOOKUP(_xlfn.TEXTJOIN("_", FALSE, C986:E986), BD_Perc!$A:$O, 11, FALSE), "Intervalo de precio 1",
        BD!DK986 &gt;= VLOOKUP(_xlfn.TEXTJOIN("_", FALSE, C986:E986), BD_Perc!$A:$O, 11, FALSE), "Intervalo de precio 2"
    ),
    AD986 = "PERCENTIL 30-70",
    _xlfn.IFS(
        BD!DK986 &lt; VLOOKUP(_xlfn.TEXTJOIN("_", FALSE, C986:E986), BD_Perc!$A:$O, 6, FALSE), "Intervalo de precio 1",
        BD!DK986 &lt; VLOOKUP(_xlfn.TEXTJOIN("_", FALSE, C986:E986), BD_Perc!$A:$O, 7, FALSE), "Intervalo de precio 2",
        BD!DK986 &gt;= VLOOKUP(_xlfn.TEXTJOIN("_", FALSE, C986:E986), BD_Perc!$A:$O, 7, FALSE), "Intervalo de precio 3"
    ),
    AD986="Segmentación no encontrada o vehículo inactivo","Segmentación no encontrada o vehículo inactivo"
)</f>
        <v>Intervalo de precio 2</v>
      </c>
      <c r="AF986" s="57" t="s">
        <v>2413</v>
      </c>
      <c r="AG986" s="35" t="b">
        <f t="shared" si="94"/>
        <v>1</v>
      </c>
      <c r="AH986" s="205">
        <v>0</v>
      </c>
      <c r="AI986" s="205">
        <v>5.0000000000000001E-3</v>
      </c>
      <c r="AJ986" s="205">
        <v>0.01</v>
      </c>
      <c r="AK986" s="205">
        <v>1.4999999999999999E-2</v>
      </c>
      <c r="AL986" s="205">
        <v>1.4999999999999999E-2</v>
      </c>
      <c r="AM986" s="205">
        <v>1.4999999999999999E-2</v>
      </c>
      <c r="AN986" s="28" t="s">
        <v>113</v>
      </c>
      <c r="AO986" s="28" t="s">
        <v>113</v>
      </c>
      <c r="AP986" s="28" t="s">
        <v>113</v>
      </c>
      <c r="AQ986" s="48">
        <v>0.05</v>
      </c>
      <c r="AR986" s="38">
        <v>8689479</v>
      </c>
      <c r="AS986" s="38">
        <v>571287</v>
      </c>
      <c r="AT986" s="38">
        <v>620255</v>
      </c>
      <c r="AU986" s="38">
        <v>2448372</v>
      </c>
      <c r="AV986" s="38" t="s">
        <v>107</v>
      </c>
      <c r="AW986" s="38">
        <v>9467039</v>
      </c>
      <c r="AX986" s="38" t="s">
        <v>107</v>
      </c>
      <c r="AY986" s="38">
        <v>457030</v>
      </c>
      <c r="AZ986" s="38">
        <v>505997</v>
      </c>
      <c r="BA986" s="38" t="s">
        <v>107</v>
      </c>
      <c r="BB986" s="38">
        <v>38521055</v>
      </c>
      <c r="BC986" s="38">
        <v>38521055</v>
      </c>
      <c r="BD986" s="38" t="s">
        <v>107</v>
      </c>
      <c r="BE986" s="38" t="s">
        <v>107</v>
      </c>
      <c r="BF986" s="38" t="s">
        <v>107</v>
      </c>
      <c r="BG986" s="38" t="s">
        <v>107</v>
      </c>
      <c r="BH986" s="38" t="s">
        <v>107</v>
      </c>
      <c r="BI986" s="38" t="s">
        <v>107</v>
      </c>
      <c r="BJ986" s="38" t="s">
        <v>107</v>
      </c>
      <c r="BK986" s="38">
        <v>0</v>
      </c>
      <c r="BL986" s="38">
        <v>0</v>
      </c>
      <c r="BM986" s="38">
        <v>0</v>
      </c>
      <c r="BN986" s="38" t="s">
        <v>107</v>
      </c>
      <c r="BO986" s="38" t="s">
        <v>107</v>
      </c>
      <c r="BP986" s="38" t="s">
        <v>107</v>
      </c>
      <c r="BQ986" s="38" t="s">
        <v>107</v>
      </c>
      <c r="BR986" s="38" t="s">
        <v>107</v>
      </c>
      <c r="BS986" s="38" t="s">
        <v>107</v>
      </c>
      <c r="BT986" s="38" t="s">
        <v>107</v>
      </c>
      <c r="BU986" s="38" t="s">
        <v>107</v>
      </c>
      <c r="BV986" s="38" t="s">
        <v>107</v>
      </c>
      <c r="BW986" s="38" t="s">
        <v>107</v>
      </c>
      <c r="BX986" s="38" t="s">
        <v>107</v>
      </c>
      <c r="BY986" s="38" t="s">
        <v>107</v>
      </c>
      <c r="BZ986" s="38" t="s">
        <v>107</v>
      </c>
      <c r="CA986" s="38">
        <v>0</v>
      </c>
      <c r="CB986" s="38" t="s">
        <v>107</v>
      </c>
      <c r="CC986" s="330" t="s">
        <v>107</v>
      </c>
      <c r="CD986" s="38" t="s">
        <v>984</v>
      </c>
      <c r="CE986" s="38" t="s">
        <v>107</v>
      </c>
      <c r="CF986" s="38" t="s">
        <v>107</v>
      </c>
      <c r="CG986" s="38" t="s">
        <v>984</v>
      </c>
      <c r="CH986" s="64" t="s">
        <v>107</v>
      </c>
      <c r="CI986" s="64" t="s">
        <v>107</v>
      </c>
      <c r="CJ986" s="64" t="s">
        <v>107</v>
      </c>
      <c r="CK986" s="64" t="s">
        <v>107</v>
      </c>
      <c r="CL986" s="64" t="s">
        <v>107</v>
      </c>
      <c r="CM986" s="64" t="s">
        <v>107</v>
      </c>
      <c r="CN986" s="64" t="s">
        <v>107</v>
      </c>
      <c r="CO986" s="42" t="s">
        <v>984</v>
      </c>
      <c r="CP986" s="42" t="s">
        <v>984</v>
      </c>
      <c r="CQ986" s="42" t="s">
        <v>984</v>
      </c>
      <c r="CR986" s="42" t="s">
        <v>984</v>
      </c>
      <c r="CS986" s="42" t="s">
        <v>984</v>
      </c>
      <c r="CT986" s="42" t="s">
        <v>984</v>
      </c>
      <c r="CU986" s="42" t="s">
        <v>984</v>
      </c>
      <c r="CV986" s="42" t="s">
        <v>984</v>
      </c>
      <c r="CW986" s="42" t="s">
        <v>984</v>
      </c>
      <c r="CX986" s="42" t="s">
        <v>984</v>
      </c>
      <c r="CY986" s="42" t="s">
        <v>984</v>
      </c>
      <c r="CZ986" s="42" t="s">
        <v>984</v>
      </c>
      <c r="DA986" s="42" t="s">
        <v>984</v>
      </c>
      <c r="DB986" s="42" t="s">
        <v>984</v>
      </c>
      <c r="DC986" s="42" t="s">
        <v>984</v>
      </c>
      <c r="DD986" s="332">
        <v>14567814</v>
      </c>
      <c r="DE986" s="43">
        <v>1</v>
      </c>
      <c r="DF986" s="390">
        <v>1</v>
      </c>
      <c r="DG986" s="310"/>
      <c r="DI986" s="279" t="str" cm="1">
        <f t="array" ref="DI986">+IF(AND(C986&lt;&gt;"Vehículos Eléctricos",C986&lt;&gt;"Vehículos Híbridos",AD986="PERCENTIL 50"),
     IF(VLOOKUP(_xlfn.TEXTJOIN("_",FALSE,C986:E986),BD_Perc!$A:$P,_xlfn.IFS(BD!AE986="Intervalo de precio 1",12,BD!AE986="Intervalo de precio 2",13),FALSE)&lt;=1,
     VLOOKUP(_xlfn.TEXTJOIN("_",FALSE,C986:E986),BD_Perc!$A:$P,16,FALSE),"Ok P50"),
     "Ok P30/70 ó Híbrido/Eléctrico")</f>
        <v>Ok P30/70 ó Híbrido/Eléctrico</v>
      </c>
      <c r="DJ986" s="279" t="str">
        <f t="shared" si="91"/>
        <v>Otros Tipos de Vehículos_Camión_Cabina Sencilla</v>
      </c>
      <c r="DK986" s="331">
        <f t="shared" si="95"/>
        <v>160100000</v>
      </c>
      <c r="DL986" s="326"/>
    </row>
    <row r="987" spans="1:116" ht="25.5">
      <c r="A987" s="28">
        <v>982</v>
      </c>
      <c r="B987" s="29" t="s">
        <v>139</v>
      </c>
      <c r="C987" s="187" t="s">
        <v>0</v>
      </c>
      <c r="D987" s="29" t="s">
        <v>337</v>
      </c>
      <c r="E987" s="42" t="s">
        <v>346</v>
      </c>
      <c r="F987" s="42" t="s">
        <v>107</v>
      </c>
      <c r="G987" s="29" t="s">
        <v>2041</v>
      </c>
      <c r="H987" s="42" t="s">
        <v>990</v>
      </c>
      <c r="I987" s="201">
        <v>9008241</v>
      </c>
      <c r="J987" s="70" t="s">
        <v>2042</v>
      </c>
      <c r="K987" s="31" t="s">
        <v>363</v>
      </c>
      <c r="L987" s="32">
        <v>410</v>
      </c>
      <c r="M987" s="33">
        <v>5</v>
      </c>
      <c r="N987" s="34">
        <v>613500000</v>
      </c>
      <c r="O987" s="34">
        <f>+IFERROR(VLOOKUP(I987,Precio_Fasecolda!A:C,3,FALSE),IFERROR(VLOOKUP(I987,Precio_Fasecolda!B:C,2,FALSE),N987))</f>
        <v>613500000</v>
      </c>
      <c r="P987" s="34">
        <f t="shared" si="92"/>
        <v>0</v>
      </c>
      <c r="Q987" s="28" t="s">
        <v>979</v>
      </c>
      <c r="R987" s="28" t="s">
        <v>130</v>
      </c>
      <c r="S987" s="28" t="s">
        <v>112</v>
      </c>
      <c r="T987" s="28" t="s">
        <v>107</v>
      </c>
      <c r="U987" s="28" t="s">
        <v>107</v>
      </c>
      <c r="V987" s="42" t="s">
        <v>107</v>
      </c>
      <c r="W987" s="28" t="s">
        <v>107</v>
      </c>
      <c r="X987" s="28" t="s">
        <v>107</v>
      </c>
      <c r="Y987" s="28" t="str">
        <f t="shared" si="93"/>
        <v>N.A.</v>
      </c>
      <c r="Z987" s="292">
        <f t="shared" si="90"/>
        <v>613500000</v>
      </c>
      <c r="AA987" s="28" cm="1">
        <f t="array" aca="1" ref="AA987" ca="1">_xlfn.IFS(DK987&lt;$DK$4,1,AND(DK987&gt;=$DK$4,DK987&lt;=$AA$4),2,DK987&gt;$AA$4,3)</f>
        <v>3</v>
      </c>
      <c r="AB987" s="28">
        <v>0</v>
      </c>
      <c r="AC987" s="28" cm="1">
        <f t="array" aca="1" ref="AC987" ca="1">IF(AB987="PERCENTIL 30","",_xlfn.IFS(DK987&lt;$AC$4,1,DK987&gt;$AC$4,2))</f>
        <v>2</v>
      </c>
      <c r="AD987" s="28" t="str">
        <f>+IFERROR(VLOOKUP(_xlfn.TEXTJOIN("_", FALSE, C987:E987), BD_Perc!$A:$O, 15, FALSE),"Segmentación no encontrada o vehículo inactivo")</f>
        <v>PERCENTIL 30-70</v>
      </c>
      <c r="AE987" s="28" t="str" cm="1">
        <f t="array" ref="AE987">_xlfn.IFS(
    AD987 = "PERCENTIL 50",
    _xlfn.IFS(
        BD!DK987 &lt; VLOOKUP(_xlfn.TEXTJOIN("_", FALSE, C987:E987), BD_Perc!$A:$O, 11, FALSE), "Intervalo de precio 1",
        BD!DK987 &gt;= VLOOKUP(_xlfn.TEXTJOIN("_", FALSE, C987:E987), BD_Perc!$A:$O, 11, FALSE), "Intervalo de precio 2"
    ),
    AD987 = "PERCENTIL 30-70",
    _xlfn.IFS(
        BD!DK987 &lt; VLOOKUP(_xlfn.TEXTJOIN("_", FALSE, C987:E987), BD_Perc!$A:$O, 6, FALSE), "Intervalo de precio 1",
        BD!DK987 &lt; VLOOKUP(_xlfn.TEXTJOIN("_", FALSE, C987:E987), BD_Perc!$A:$O, 7, FALSE), "Intervalo de precio 2",
        BD!DK987 &gt;= VLOOKUP(_xlfn.TEXTJOIN("_", FALSE, C987:E987), BD_Perc!$A:$O, 7, FALSE), "Intervalo de precio 3"
    ),
    AD987="Segmentación no encontrada o vehículo inactivo","Segmentación no encontrada o vehículo inactivo"
)</f>
        <v>Intervalo de precio 3</v>
      </c>
      <c r="AF987" s="57" t="s">
        <v>2414</v>
      </c>
      <c r="AG987" s="35" t="b">
        <f t="shared" si="94"/>
        <v>1</v>
      </c>
      <c r="AH987" s="205">
        <v>0</v>
      </c>
      <c r="AI987" s="205">
        <v>0</v>
      </c>
      <c r="AJ987" s="205">
        <v>0</v>
      </c>
      <c r="AK987" s="205">
        <v>0.01</v>
      </c>
      <c r="AL987" s="205">
        <v>0.01</v>
      </c>
      <c r="AM987" s="205">
        <v>0.01</v>
      </c>
      <c r="AN987" s="63" t="s">
        <v>1400</v>
      </c>
      <c r="AO987" s="63" t="s">
        <v>114</v>
      </c>
      <c r="AP987" s="63" t="s">
        <v>114</v>
      </c>
      <c r="AQ987" s="63" t="s">
        <v>114</v>
      </c>
      <c r="AR987" s="38">
        <v>14676226</v>
      </c>
      <c r="AS987" s="38">
        <v>97842</v>
      </c>
      <c r="AT987" s="38">
        <v>917264</v>
      </c>
      <c r="AU987" s="38">
        <v>0</v>
      </c>
      <c r="AV987" s="38">
        <v>0</v>
      </c>
      <c r="AW987" s="38">
        <v>12841699</v>
      </c>
      <c r="AX987" s="38">
        <v>0</v>
      </c>
      <c r="AY987" s="38">
        <v>0</v>
      </c>
      <c r="AZ987" s="38">
        <v>97842</v>
      </c>
      <c r="BA987" s="38">
        <v>0</v>
      </c>
      <c r="BB987" s="38">
        <v>0</v>
      </c>
      <c r="BC987" s="38">
        <v>0</v>
      </c>
      <c r="BD987" s="38">
        <v>0</v>
      </c>
      <c r="BE987" s="38">
        <v>0</v>
      </c>
      <c r="BF987" s="38">
        <v>0</v>
      </c>
      <c r="BG987" s="38">
        <v>0</v>
      </c>
      <c r="BH987" s="38">
        <v>0</v>
      </c>
      <c r="BI987" s="38">
        <v>1956830</v>
      </c>
      <c r="BJ987" s="38">
        <v>1956830</v>
      </c>
      <c r="BK987" s="38">
        <v>0</v>
      </c>
      <c r="BL987" s="38">
        <v>0</v>
      </c>
      <c r="BM987" s="38">
        <v>672661</v>
      </c>
      <c r="BN987" s="38">
        <v>1039566</v>
      </c>
      <c r="BO987" s="38">
        <v>1834529</v>
      </c>
      <c r="BP987" s="38">
        <v>1161868</v>
      </c>
      <c r="BQ987" s="38">
        <v>146762</v>
      </c>
      <c r="BR987" s="38">
        <v>1712227</v>
      </c>
      <c r="BS987" s="38">
        <v>1834529</v>
      </c>
      <c r="BT987" s="38">
        <v>0</v>
      </c>
      <c r="BU987" s="38">
        <v>0</v>
      </c>
      <c r="BV987" s="38">
        <v>0</v>
      </c>
      <c r="BW987" s="38">
        <v>7949623</v>
      </c>
      <c r="BX987" s="38">
        <v>97842</v>
      </c>
      <c r="BY987" s="38">
        <v>0</v>
      </c>
      <c r="BZ987" s="38">
        <v>0</v>
      </c>
      <c r="CA987" s="38">
        <v>0</v>
      </c>
      <c r="CB987" s="38">
        <v>1467622</v>
      </c>
      <c r="CC987" s="330">
        <v>0</v>
      </c>
      <c r="CD987" s="38">
        <v>0</v>
      </c>
      <c r="CE987" s="38">
        <v>0</v>
      </c>
      <c r="CF987" s="38">
        <v>0</v>
      </c>
      <c r="CG987" s="38">
        <v>0</v>
      </c>
      <c r="CH987" s="85" t="s">
        <v>113</v>
      </c>
      <c r="CI987" s="85" t="s">
        <v>113</v>
      </c>
      <c r="CJ987" s="85" t="s">
        <v>113</v>
      </c>
      <c r="CK987" s="63" t="s">
        <v>113</v>
      </c>
      <c r="CL987" s="63" t="s">
        <v>113</v>
      </c>
      <c r="CM987" s="63" t="s">
        <v>113</v>
      </c>
      <c r="CN987" s="41" t="s">
        <v>114</v>
      </c>
      <c r="CO987" s="28">
        <v>0</v>
      </c>
      <c r="CP987" s="28" t="s">
        <v>905</v>
      </c>
      <c r="CQ987" s="28" t="s">
        <v>905</v>
      </c>
      <c r="CR987" s="28" t="s">
        <v>905</v>
      </c>
      <c r="CS987" s="28" t="s">
        <v>905</v>
      </c>
      <c r="CT987" s="28" t="s">
        <v>905</v>
      </c>
      <c r="CU987" s="28" t="s">
        <v>905</v>
      </c>
      <c r="CV987" s="28" t="s">
        <v>905</v>
      </c>
      <c r="CW987" s="28" t="s">
        <v>905</v>
      </c>
      <c r="CX987" s="28" t="s">
        <v>905</v>
      </c>
      <c r="CY987" s="28" t="s">
        <v>905</v>
      </c>
      <c r="CZ987" s="28" t="s">
        <v>905</v>
      </c>
      <c r="DA987" s="28" t="s">
        <v>905</v>
      </c>
      <c r="DB987" s="28" t="s">
        <v>905</v>
      </c>
      <c r="DC987" s="28" t="s">
        <v>905</v>
      </c>
      <c r="DD987" s="332">
        <v>17733774</v>
      </c>
      <c r="DE987" s="43">
        <v>1</v>
      </c>
      <c r="DF987" s="390">
        <v>1</v>
      </c>
      <c r="DG987" s="310"/>
      <c r="DI987" s="279" t="str" cm="1">
        <f t="array" ref="DI987">+IF(AND(C987&lt;&gt;"Vehículos Eléctricos",C987&lt;&gt;"Vehículos Híbridos",AD987="PERCENTIL 50"),
     IF(VLOOKUP(_xlfn.TEXTJOIN("_",FALSE,C987:E987),BD_Perc!$A:$P,_xlfn.IFS(BD!AE987="Intervalo de precio 1",12,BD!AE987="Intervalo de precio 2",13),FALSE)&lt;=1,
     VLOOKUP(_xlfn.TEXTJOIN("_",FALSE,C987:E987),BD_Perc!$A:$P,16,FALSE),"Ok P50"),
     "Ok P30/70 ó Híbrido/Eléctrico")</f>
        <v>Ok P30/70 ó Híbrido/Eléctrico</v>
      </c>
      <c r="DJ987" s="279" t="str">
        <f t="shared" si="91"/>
        <v>Vehículos Convencionales_Camperos/Camionetas_4x4</v>
      </c>
      <c r="DK987" s="331">
        <f t="shared" si="95"/>
        <v>613500000</v>
      </c>
      <c r="DL987" s="326"/>
    </row>
    <row r="988" spans="1:116" ht="25.5">
      <c r="A988" s="28">
        <v>983</v>
      </c>
      <c r="B988" s="29" t="s">
        <v>139</v>
      </c>
      <c r="C988" s="187" t="s">
        <v>0</v>
      </c>
      <c r="D988" s="29" t="s">
        <v>337</v>
      </c>
      <c r="E988" s="42" t="s">
        <v>346</v>
      </c>
      <c r="F988" s="42" t="s">
        <v>107</v>
      </c>
      <c r="G988" s="29" t="s">
        <v>2043</v>
      </c>
      <c r="H988" s="42" t="s">
        <v>990</v>
      </c>
      <c r="I988" s="201">
        <v>9008246</v>
      </c>
      <c r="J988" s="70" t="s">
        <v>2044</v>
      </c>
      <c r="K988" s="31" t="s">
        <v>363</v>
      </c>
      <c r="L988" s="32">
        <v>410</v>
      </c>
      <c r="M988" s="33">
        <v>5</v>
      </c>
      <c r="N988" s="34">
        <v>631000000</v>
      </c>
      <c r="O988" s="34">
        <f>+IFERROR(VLOOKUP(I988,Precio_Fasecolda!A:C,3,FALSE),IFERROR(VLOOKUP(I988,Precio_Fasecolda!B:C,2,FALSE),N988))</f>
        <v>631000000</v>
      </c>
      <c r="P988" s="34">
        <f t="shared" si="92"/>
        <v>0</v>
      </c>
      <c r="Q988" s="28" t="s">
        <v>979</v>
      </c>
      <c r="R988" s="28" t="s">
        <v>130</v>
      </c>
      <c r="S988" s="28" t="s">
        <v>112</v>
      </c>
      <c r="T988" s="28" t="s">
        <v>107</v>
      </c>
      <c r="U988" s="28" t="s">
        <v>107</v>
      </c>
      <c r="V988" s="42" t="s">
        <v>107</v>
      </c>
      <c r="W988" s="28" t="s">
        <v>107</v>
      </c>
      <c r="X988" s="28" t="s">
        <v>107</v>
      </c>
      <c r="Y988" s="28" t="str">
        <f t="shared" si="93"/>
        <v>N.A.</v>
      </c>
      <c r="Z988" s="292">
        <f t="shared" si="90"/>
        <v>631000000</v>
      </c>
      <c r="AA988" s="28" cm="1">
        <f t="array" aca="1" ref="AA988" ca="1">_xlfn.IFS(DK988&lt;$DK$4,1,AND(DK988&gt;=$DK$4,DK988&lt;=$AA$4),2,DK988&gt;$AA$4,3)</f>
        <v>3</v>
      </c>
      <c r="AB988" s="28">
        <v>0</v>
      </c>
      <c r="AC988" s="28" cm="1">
        <f t="array" aca="1" ref="AC988" ca="1">IF(AB988="PERCENTIL 30","",_xlfn.IFS(DK988&lt;$AC$4,1,DK988&gt;$AC$4,2))</f>
        <v>2</v>
      </c>
      <c r="AD988" s="28" t="str">
        <f>+IFERROR(VLOOKUP(_xlfn.TEXTJOIN("_", FALSE, C988:E988), BD_Perc!$A:$O, 15, FALSE),"Segmentación no encontrada o vehículo inactivo")</f>
        <v>PERCENTIL 30-70</v>
      </c>
      <c r="AE988" s="28" t="str" cm="1">
        <f t="array" ref="AE988">_xlfn.IFS(
    AD988 = "PERCENTIL 50",
    _xlfn.IFS(
        BD!DK988 &lt; VLOOKUP(_xlfn.TEXTJOIN("_", FALSE, C988:E988), BD_Perc!$A:$O, 11, FALSE), "Intervalo de precio 1",
        BD!DK988 &gt;= VLOOKUP(_xlfn.TEXTJOIN("_", FALSE, C988:E988), BD_Perc!$A:$O, 11, FALSE), "Intervalo de precio 2"
    ),
    AD988 = "PERCENTIL 30-70",
    _xlfn.IFS(
        BD!DK988 &lt; VLOOKUP(_xlfn.TEXTJOIN("_", FALSE, C988:E988), BD_Perc!$A:$O, 6, FALSE), "Intervalo de precio 1",
        BD!DK988 &lt; VLOOKUP(_xlfn.TEXTJOIN("_", FALSE, C988:E988), BD_Perc!$A:$O, 7, FALSE), "Intervalo de precio 2",
        BD!DK988 &gt;= VLOOKUP(_xlfn.TEXTJOIN("_", FALSE, C988:E988), BD_Perc!$A:$O, 7, FALSE), "Intervalo de precio 3"
    ),
    AD988="Segmentación no encontrada o vehículo inactivo","Segmentación no encontrada o vehículo inactivo"
)</f>
        <v>Intervalo de precio 3</v>
      </c>
      <c r="AF988" s="57" t="s">
        <v>2414</v>
      </c>
      <c r="AG988" s="35" t="b">
        <f t="shared" si="94"/>
        <v>1</v>
      </c>
      <c r="AH988" s="205">
        <v>0</v>
      </c>
      <c r="AI988" s="205">
        <v>0</v>
      </c>
      <c r="AJ988" s="205">
        <v>0</v>
      </c>
      <c r="AK988" s="205">
        <v>0.01</v>
      </c>
      <c r="AL988" s="205">
        <v>0.01</v>
      </c>
      <c r="AM988" s="205">
        <v>0.01</v>
      </c>
      <c r="AN988" s="63" t="s">
        <v>1400</v>
      </c>
      <c r="AO988" s="63" t="s">
        <v>1400</v>
      </c>
      <c r="AP988" s="63" t="s">
        <v>1400</v>
      </c>
      <c r="AQ988" s="63" t="s">
        <v>1400</v>
      </c>
      <c r="AR988" s="38">
        <v>14676226</v>
      </c>
      <c r="AS988" s="38">
        <v>97842</v>
      </c>
      <c r="AT988" s="38">
        <v>917264</v>
      </c>
      <c r="AU988" s="38">
        <v>0</v>
      </c>
      <c r="AV988" s="38">
        <v>0</v>
      </c>
      <c r="AW988" s="38">
        <v>12841699</v>
      </c>
      <c r="AX988" s="38">
        <v>0</v>
      </c>
      <c r="AY988" s="38">
        <v>0</v>
      </c>
      <c r="AZ988" s="38">
        <v>97842</v>
      </c>
      <c r="BA988" s="38">
        <v>0</v>
      </c>
      <c r="BB988" s="38">
        <v>0</v>
      </c>
      <c r="BC988" s="38">
        <v>0</v>
      </c>
      <c r="BD988" s="38">
        <v>0</v>
      </c>
      <c r="BE988" s="38">
        <v>0</v>
      </c>
      <c r="BF988" s="38">
        <v>0</v>
      </c>
      <c r="BG988" s="38">
        <v>0</v>
      </c>
      <c r="BH988" s="38">
        <v>0</v>
      </c>
      <c r="BI988" s="38">
        <v>1956830</v>
      </c>
      <c r="BJ988" s="38">
        <v>1956830</v>
      </c>
      <c r="BK988" s="38">
        <v>0</v>
      </c>
      <c r="BL988" s="38">
        <v>0</v>
      </c>
      <c r="BM988" s="38">
        <v>672661</v>
      </c>
      <c r="BN988" s="38">
        <v>1039566</v>
      </c>
      <c r="BO988" s="38">
        <v>1834529</v>
      </c>
      <c r="BP988" s="38">
        <v>1161868</v>
      </c>
      <c r="BQ988" s="38">
        <v>146762</v>
      </c>
      <c r="BR988" s="38">
        <v>1712227</v>
      </c>
      <c r="BS988" s="38">
        <v>1834529</v>
      </c>
      <c r="BT988" s="38">
        <v>0</v>
      </c>
      <c r="BU988" s="38">
        <v>0</v>
      </c>
      <c r="BV988" s="38">
        <v>0</v>
      </c>
      <c r="BW988" s="38">
        <v>7949623</v>
      </c>
      <c r="BX988" s="38">
        <v>97842</v>
      </c>
      <c r="BY988" s="38">
        <v>0</v>
      </c>
      <c r="BZ988" s="38">
        <v>0</v>
      </c>
      <c r="CA988" s="38">
        <v>0</v>
      </c>
      <c r="CB988" s="38">
        <v>1467622</v>
      </c>
      <c r="CC988" s="330">
        <v>0</v>
      </c>
      <c r="CD988" s="38">
        <v>0</v>
      </c>
      <c r="CE988" s="38">
        <v>0</v>
      </c>
      <c r="CF988" s="38">
        <v>0</v>
      </c>
      <c r="CG988" s="38">
        <v>0</v>
      </c>
      <c r="CH988" s="85" t="s">
        <v>113</v>
      </c>
      <c r="CI988" s="85" t="s">
        <v>113</v>
      </c>
      <c r="CJ988" s="85" t="s">
        <v>113</v>
      </c>
      <c r="CK988" s="63" t="s">
        <v>113</v>
      </c>
      <c r="CL988" s="63" t="s">
        <v>113</v>
      </c>
      <c r="CM988" s="63" t="s">
        <v>113</v>
      </c>
      <c r="CN988" s="41" t="s">
        <v>114</v>
      </c>
      <c r="CO988" s="28">
        <v>0</v>
      </c>
      <c r="CP988" s="28" t="s">
        <v>905</v>
      </c>
      <c r="CQ988" s="28" t="s">
        <v>905</v>
      </c>
      <c r="CR988" s="28" t="s">
        <v>905</v>
      </c>
      <c r="CS988" s="28" t="s">
        <v>905</v>
      </c>
      <c r="CT988" s="28" t="s">
        <v>905</v>
      </c>
      <c r="CU988" s="28" t="s">
        <v>905</v>
      </c>
      <c r="CV988" s="28" t="s">
        <v>905</v>
      </c>
      <c r="CW988" s="28" t="s">
        <v>905</v>
      </c>
      <c r="CX988" s="28" t="s">
        <v>905</v>
      </c>
      <c r="CY988" s="28" t="s">
        <v>905</v>
      </c>
      <c r="CZ988" s="28" t="s">
        <v>905</v>
      </c>
      <c r="DA988" s="28" t="s">
        <v>905</v>
      </c>
      <c r="DB988" s="28" t="s">
        <v>905</v>
      </c>
      <c r="DC988" s="28" t="s">
        <v>905</v>
      </c>
      <c r="DD988" s="332">
        <v>17733774</v>
      </c>
      <c r="DE988" s="43">
        <v>1</v>
      </c>
      <c r="DF988" s="390">
        <v>1</v>
      </c>
      <c r="DG988" s="310"/>
      <c r="DI988" s="279" t="str" cm="1">
        <f t="array" ref="DI988">+IF(AND(C988&lt;&gt;"Vehículos Eléctricos",C988&lt;&gt;"Vehículos Híbridos",AD988="PERCENTIL 50"),
     IF(VLOOKUP(_xlfn.TEXTJOIN("_",FALSE,C988:E988),BD_Perc!$A:$P,_xlfn.IFS(BD!AE988="Intervalo de precio 1",12,BD!AE988="Intervalo de precio 2",13),FALSE)&lt;=1,
     VLOOKUP(_xlfn.TEXTJOIN("_",FALSE,C988:E988),BD_Perc!$A:$P,16,FALSE),"Ok P50"),
     "Ok P30/70 ó Híbrido/Eléctrico")</f>
        <v>Ok P30/70 ó Híbrido/Eléctrico</v>
      </c>
      <c r="DJ988" s="279" t="str">
        <f t="shared" si="91"/>
        <v>Vehículos Convencionales_Camperos/Camionetas_4x4</v>
      </c>
      <c r="DK988" s="331">
        <f t="shared" si="95"/>
        <v>631000000</v>
      </c>
      <c r="DL988" s="326"/>
    </row>
    <row r="989" spans="1:116" ht="25.5">
      <c r="A989" s="28">
        <v>984</v>
      </c>
      <c r="B989" s="29" t="s">
        <v>139</v>
      </c>
      <c r="C989" s="187" t="s">
        <v>0</v>
      </c>
      <c r="D989" s="29" t="s">
        <v>337</v>
      </c>
      <c r="E989" s="42" t="s">
        <v>338</v>
      </c>
      <c r="F989" s="42" t="s">
        <v>107</v>
      </c>
      <c r="G989" s="29" t="s">
        <v>2045</v>
      </c>
      <c r="H989" s="42" t="s">
        <v>990</v>
      </c>
      <c r="I989" s="201">
        <v>9006183</v>
      </c>
      <c r="J989" s="70" t="s">
        <v>2046</v>
      </c>
      <c r="K989" s="31" t="s">
        <v>341</v>
      </c>
      <c r="L989" s="32">
        <v>148</v>
      </c>
      <c r="M989" s="33">
        <v>5</v>
      </c>
      <c r="N989" s="34">
        <v>267900000</v>
      </c>
      <c r="O989" s="34">
        <f>+IFERROR(VLOOKUP(I989,Precio_Fasecolda!A:C,3,FALSE),IFERROR(VLOOKUP(I989,Precio_Fasecolda!B:C,2,FALSE),N989))</f>
        <v>267900000</v>
      </c>
      <c r="P989" s="34">
        <f t="shared" si="92"/>
        <v>0</v>
      </c>
      <c r="Q989" s="28" t="s">
        <v>982</v>
      </c>
      <c r="R989" s="28" t="s">
        <v>130</v>
      </c>
      <c r="S989" s="28" t="s">
        <v>360</v>
      </c>
      <c r="T989" s="28" t="s">
        <v>107</v>
      </c>
      <c r="U989" s="28" t="s">
        <v>107</v>
      </c>
      <c r="V989" s="42" t="s">
        <v>107</v>
      </c>
      <c r="W989" s="28" t="s">
        <v>107</v>
      </c>
      <c r="X989" s="28" t="s">
        <v>107</v>
      </c>
      <c r="Y989" s="28" t="str">
        <f t="shared" si="93"/>
        <v>N.A.</v>
      </c>
      <c r="Z989" s="292">
        <f t="shared" si="90"/>
        <v>267900000</v>
      </c>
      <c r="AA989" s="28" cm="1">
        <f t="array" aca="1" ref="AA989" ca="1">_xlfn.IFS(DK989&lt;$DK$4,1,AND(DK989&gt;=$DK$4,DK989&lt;=$AA$4),2,DK989&gt;$AA$4,3)</f>
        <v>3</v>
      </c>
      <c r="AB989" s="28">
        <v>0</v>
      </c>
      <c r="AC989" s="28" cm="1">
        <f t="array" aca="1" ref="AC989" ca="1">IF(AB989="PERCENTIL 30","",_xlfn.IFS(DK989&lt;$AC$4,1,DK989&gt;$AC$4,2))</f>
        <v>2</v>
      </c>
      <c r="AD989" s="28" t="str">
        <f>+IFERROR(VLOOKUP(_xlfn.TEXTJOIN("_", FALSE, C989:E989), BD_Perc!$A:$O, 15, FALSE),"Segmentación no encontrada o vehículo inactivo")</f>
        <v>PERCENTIL 30-70</v>
      </c>
      <c r="AE989" s="28" t="str" cm="1">
        <f t="array" ref="AE989">_xlfn.IFS(
    AD989 = "PERCENTIL 50",
    _xlfn.IFS(
        BD!DK989 &lt; VLOOKUP(_xlfn.TEXTJOIN("_", FALSE, C989:E989), BD_Perc!$A:$O, 11, FALSE), "Intervalo de precio 1",
        BD!DK989 &gt;= VLOOKUP(_xlfn.TEXTJOIN("_", FALSE, C989:E989), BD_Perc!$A:$O, 11, FALSE), "Intervalo de precio 2"
    ),
    AD989 = "PERCENTIL 30-70",
    _xlfn.IFS(
        BD!DK989 &lt; VLOOKUP(_xlfn.TEXTJOIN("_", FALSE, C989:E989), BD_Perc!$A:$O, 6, FALSE), "Intervalo de precio 1",
        BD!DK989 &lt; VLOOKUP(_xlfn.TEXTJOIN("_", FALSE, C989:E989), BD_Perc!$A:$O, 7, FALSE), "Intervalo de precio 2",
        BD!DK989 &gt;= VLOOKUP(_xlfn.TEXTJOIN("_", FALSE, C989:E989), BD_Perc!$A:$O, 7, FALSE), "Intervalo de precio 3"
    ),
    AD989="Segmentación no encontrada o vehículo inactivo","Segmentación no encontrada o vehículo inactivo"
)</f>
        <v>Intervalo de precio 3</v>
      </c>
      <c r="AF989" s="57" t="s">
        <v>2414</v>
      </c>
      <c r="AG989" s="35" t="b">
        <f t="shared" si="94"/>
        <v>1</v>
      </c>
      <c r="AH989" s="205">
        <v>0</v>
      </c>
      <c r="AI989" s="205">
        <v>0</v>
      </c>
      <c r="AJ989" s="205">
        <v>0</v>
      </c>
      <c r="AK989" s="205">
        <v>0.01</v>
      </c>
      <c r="AL989" s="205">
        <v>0.01</v>
      </c>
      <c r="AM989" s="205">
        <v>0.01</v>
      </c>
      <c r="AN989" s="63" t="s">
        <v>1400</v>
      </c>
      <c r="AO989" s="63" t="s">
        <v>1400</v>
      </c>
      <c r="AP989" s="63" t="s">
        <v>1400</v>
      </c>
      <c r="AQ989" s="63" t="s">
        <v>1400</v>
      </c>
      <c r="AR989" s="38">
        <v>0</v>
      </c>
      <c r="AS989" s="38">
        <v>97842</v>
      </c>
      <c r="AT989" s="38">
        <v>917264</v>
      </c>
      <c r="AU989" s="38">
        <v>0</v>
      </c>
      <c r="AV989" s="38">
        <v>0</v>
      </c>
      <c r="AW989" s="38">
        <v>11618680</v>
      </c>
      <c r="AX989" s="38">
        <v>0</v>
      </c>
      <c r="AY989" s="38">
        <v>0</v>
      </c>
      <c r="AZ989" s="38">
        <v>97842</v>
      </c>
      <c r="BA989" s="38">
        <v>0</v>
      </c>
      <c r="BB989" s="38">
        <v>0</v>
      </c>
      <c r="BC989" s="38">
        <v>0</v>
      </c>
      <c r="BD989" s="38">
        <v>0</v>
      </c>
      <c r="BE989" s="38">
        <v>0</v>
      </c>
      <c r="BF989" s="38">
        <v>0</v>
      </c>
      <c r="BG989" s="38">
        <v>0</v>
      </c>
      <c r="BH989" s="38">
        <v>0</v>
      </c>
      <c r="BI989" s="38">
        <v>1956830</v>
      </c>
      <c r="BJ989" s="38">
        <v>1956830</v>
      </c>
      <c r="BK989" s="38">
        <v>0</v>
      </c>
      <c r="BL989" s="38">
        <v>0</v>
      </c>
      <c r="BM989" s="38">
        <v>672661</v>
      </c>
      <c r="BN989" s="38">
        <v>1039566</v>
      </c>
      <c r="BO989" s="38">
        <v>1834529</v>
      </c>
      <c r="BP989" s="38">
        <v>1161868</v>
      </c>
      <c r="BQ989" s="38">
        <v>146762</v>
      </c>
      <c r="BR989" s="38">
        <v>1712227</v>
      </c>
      <c r="BS989" s="38">
        <v>1834529</v>
      </c>
      <c r="BT989" s="38">
        <v>0</v>
      </c>
      <c r="BU989" s="38">
        <v>0</v>
      </c>
      <c r="BV989" s="38">
        <v>0</v>
      </c>
      <c r="BW989" s="38">
        <v>7949623</v>
      </c>
      <c r="BX989" s="38">
        <v>97842</v>
      </c>
      <c r="BY989" s="38">
        <v>0</v>
      </c>
      <c r="BZ989" s="38">
        <v>0</v>
      </c>
      <c r="CA989" s="38">
        <v>0</v>
      </c>
      <c r="CB989" s="38">
        <v>1467622</v>
      </c>
      <c r="CC989" s="330">
        <v>0</v>
      </c>
      <c r="CD989" s="38">
        <v>0</v>
      </c>
      <c r="CE989" s="38">
        <v>0</v>
      </c>
      <c r="CF989" s="38">
        <v>0</v>
      </c>
      <c r="CG989" s="38">
        <v>0</v>
      </c>
      <c r="CH989" s="85" t="s">
        <v>113</v>
      </c>
      <c r="CI989" s="85" t="s">
        <v>113</v>
      </c>
      <c r="CJ989" s="85" t="s">
        <v>113</v>
      </c>
      <c r="CK989" s="63" t="s">
        <v>113</v>
      </c>
      <c r="CL989" s="63" t="s">
        <v>113</v>
      </c>
      <c r="CM989" s="63" t="s">
        <v>113</v>
      </c>
      <c r="CN989" s="41" t="s">
        <v>114</v>
      </c>
      <c r="CO989" s="42">
        <v>0</v>
      </c>
      <c r="CP989" s="28" t="s">
        <v>905</v>
      </c>
      <c r="CQ989" s="28" t="s">
        <v>905</v>
      </c>
      <c r="CR989" s="28" t="s">
        <v>905</v>
      </c>
      <c r="CS989" s="28" t="s">
        <v>905</v>
      </c>
      <c r="CT989" s="28" t="s">
        <v>905</v>
      </c>
      <c r="CU989" s="28" t="s">
        <v>905</v>
      </c>
      <c r="CV989" s="28" t="s">
        <v>905</v>
      </c>
      <c r="CW989" s="28" t="s">
        <v>905</v>
      </c>
      <c r="CX989" s="28" t="s">
        <v>905</v>
      </c>
      <c r="CY989" s="28" t="s">
        <v>905</v>
      </c>
      <c r="CZ989" s="28" t="s">
        <v>905</v>
      </c>
      <c r="DA989" s="28" t="s">
        <v>905</v>
      </c>
      <c r="DB989" s="28" t="s">
        <v>905</v>
      </c>
      <c r="DC989" s="28" t="s">
        <v>905</v>
      </c>
      <c r="DD989" s="332">
        <v>15287736</v>
      </c>
      <c r="DE989" s="43">
        <v>1</v>
      </c>
      <c r="DF989" s="390">
        <v>1</v>
      </c>
      <c r="DG989" s="310"/>
      <c r="DI989" s="279" t="str" cm="1">
        <f t="array" ref="DI989">+IF(AND(C989&lt;&gt;"Vehículos Eléctricos",C989&lt;&gt;"Vehículos Híbridos",AD989="PERCENTIL 50"),
     IF(VLOOKUP(_xlfn.TEXTJOIN("_",FALSE,C989:E989),BD_Perc!$A:$P,_xlfn.IFS(BD!AE989="Intervalo de precio 1",12,BD!AE989="Intervalo de precio 2",13),FALSE)&lt;=1,
     VLOOKUP(_xlfn.TEXTJOIN("_",FALSE,C989:E989),BD_Perc!$A:$P,16,FALSE),"Ok P50"),
     "Ok P30/70 ó Híbrido/Eléctrico")</f>
        <v>Ok P30/70 ó Híbrido/Eléctrico</v>
      </c>
      <c r="DJ989" s="279" t="str">
        <f t="shared" si="91"/>
        <v>Vehículos Convencionales_Camperos/Camionetas_4x2</v>
      </c>
      <c r="DK989" s="331">
        <f t="shared" si="95"/>
        <v>267900000</v>
      </c>
      <c r="DL989" s="326"/>
    </row>
    <row r="990" spans="1:116" ht="25.5">
      <c r="A990" s="28">
        <v>985</v>
      </c>
      <c r="B990" s="29" t="s">
        <v>139</v>
      </c>
      <c r="C990" s="187" t="s">
        <v>0</v>
      </c>
      <c r="D990" s="29" t="s">
        <v>665</v>
      </c>
      <c r="E990" s="42" t="s">
        <v>1113</v>
      </c>
      <c r="F990" s="42" t="s">
        <v>982</v>
      </c>
      <c r="G990" s="29" t="s">
        <v>2047</v>
      </c>
      <c r="H990" s="42" t="s">
        <v>990</v>
      </c>
      <c r="I990" s="201">
        <v>9011085</v>
      </c>
      <c r="J990" s="70" t="s">
        <v>2048</v>
      </c>
      <c r="K990" s="31" t="s">
        <v>674</v>
      </c>
      <c r="L990" s="33">
        <v>164</v>
      </c>
      <c r="M990" s="33" t="s">
        <v>107</v>
      </c>
      <c r="N990" s="34">
        <v>123000000</v>
      </c>
      <c r="O990" s="34">
        <f>+IFERROR(VLOOKUP(I990,Precio_Fasecolda!A:C,3,FALSE),IFERROR(VLOOKUP(I990,Precio_Fasecolda!B:C,2,FALSE),N990))</f>
        <v>123000000</v>
      </c>
      <c r="P990" s="34">
        <f t="shared" si="92"/>
        <v>0</v>
      </c>
      <c r="Q990" s="28" t="s">
        <v>982</v>
      </c>
      <c r="R990" s="28" t="s">
        <v>2415</v>
      </c>
      <c r="S990" s="28" t="s">
        <v>112</v>
      </c>
      <c r="T990" s="28" t="s">
        <v>107</v>
      </c>
      <c r="U990" s="28">
        <v>2650</v>
      </c>
      <c r="V990" s="28">
        <v>1525</v>
      </c>
      <c r="W990" s="28">
        <v>1125</v>
      </c>
      <c r="X990" s="28" t="s">
        <v>1116</v>
      </c>
      <c r="Y990" s="28" t="str">
        <f t="shared" si="93"/>
        <v>N.A.</v>
      </c>
      <c r="Z990" s="292">
        <f t="shared" si="90"/>
        <v>123000000</v>
      </c>
      <c r="AA990" s="28" cm="1">
        <f t="array" aca="1" ref="AA990" ca="1">_xlfn.IFS(DK990&lt;$DK$4,1,AND(DK990&gt;=$DK$4,DK990&lt;=$AA$4),2,DK990&gt;$AA$4,3)</f>
        <v>2</v>
      </c>
      <c r="AB990" s="28">
        <v>0</v>
      </c>
      <c r="AC990" s="28" cm="1">
        <f t="array" aca="1" ref="AC990" ca="1">IF(AB990="PERCENTIL 30","",_xlfn.IFS(DK990&lt;$AC$4,1,DK990&gt;$AC$4,2))</f>
        <v>1</v>
      </c>
      <c r="AD990" s="28" t="str">
        <f>+IFERROR(VLOOKUP(_xlfn.TEXTJOIN("_", FALSE, C990:E990), BD_Perc!$A:$O, 15, FALSE),"Segmentación no encontrada o vehículo inactivo")</f>
        <v>Segmentación no encontrada o vehículo inactivo</v>
      </c>
      <c r="AE990" s="28" t="str" cm="1">
        <f t="array" ref="AE990">_xlfn.IFS(
    AD990 = "PERCENTIL 50",
    _xlfn.IFS(
        BD!DK990 &lt; VLOOKUP(_xlfn.TEXTJOIN("_", FALSE, C990:E990), BD_Perc!$A:$O, 11, FALSE), "Intervalo de precio 1",
        BD!DK990 &gt;= VLOOKUP(_xlfn.TEXTJOIN("_", FALSE, C990:E990), BD_Perc!$A:$O, 11, FALSE), "Intervalo de precio 2"
    ),
    AD990 = "PERCENTIL 30-70",
    _xlfn.IFS(
        BD!DK990 &lt; VLOOKUP(_xlfn.TEXTJOIN("_", FALSE, C990:E990), BD_Perc!$A:$O, 6, FALSE), "Intervalo de precio 1",
        BD!DK990 &lt; VLOOKUP(_xlfn.TEXTJOIN("_", FALSE, C990:E990), BD_Perc!$A:$O, 7, FALSE), "Intervalo de precio 2",
        BD!DK990 &gt;= VLOOKUP(_xlfn.TEXTJOIN("_", FALSE, C990:E990), BD_Perc!$A:$O, 7, FALSE), "Intervalo de precio 3"
    ),
    AD990="Segmentación no encontrada o vehículo inactivo","Segmentación no encontrada o vehículo inactivo"
)</f>
        <v>Segmentación no encontrada o vehículo inactivo</v>
      </c>
      <c r="AF990" s="57" t="s">
        <v>2447</v>
      </c>
      <c r="AG990" s="35" t="b">
        <f t="shared" si="94"/>
        <v>1</v>
      </c>
      <c r="AH990" s="205">
        <v>0</v>
      </c>
      <c r="AI990" s="205">
        <v>0</v>
      </c>
      <c r="AJ990" s="205">
        <v>0</v>
      </c>
      <c r="AK990" s="205">
        <v>0.01</v>
      </c>
      <c r="AL990" s="205">
        <v>0.01</v>
      </c>
      <c r="AM990" s="205">
        <v>0.01</v>
      </c>
      <c r="AN990" s="63" t="s">
        <v>1400</v>
      </c>
      <c r="AO990" s="63" t="s">
        <v>1400</v>
      </c>
      <c r="AP990" s="63" t="s">
        <v>1400</v>
      </c>
      <c r="AQ990" s="63" t="s">
        <v>1400</v>
      </c>
      <c r="AR990" s="38">
        <v>7949623</v>
      </c>
      <c r="AS990" s="38">
        <v>97842</v>
      </c>
      <c r="AT990" s="38">
        <v>917264</v>
      </c>
      <c r="AU990" s="38">
        <v>0</v>
      </c>
      <c r="AV990" s="38">
        <v>0</v>
      </c>
      <c r="AW990" s="38">
        <v>11618680</v>
      </c>
      <c r="AX990" s="38">
        <v>1039566</v>
      </c>
      <c r="AY990" s="38">
        <v>1039566</v>
      </c>
      <c r="AZ990" s="38">
        <v>97842</v>
      </c>
      <c r="BA990" s="38">
        <v>1039566</v>
      </c>
      <c r="BB990" s="38">
        <v>18956793</v>
      </c>
      <c r="BC990" s="38">
        <v>20179812</v>
      </c>
      <c r="BD990" s="38">
        <v>0</v>
      </c>
      <c r="BE990" s="38">
        <v>0</v>
      </c>
      <c r="BF990" s="38">
        <v>0</v>
      </c>
      <c r="BG990" s="38">
        <v>0</v>
      </c>
      <c r="BH990" s="38">
        <v>0</v>
      </c>
      <c r="BI990" s="38">
        <v>1956830</v>
      </c>
      <c r="BJ990" s="38">
        <v>1956830</v>
      </c>
      <c r="BK990" s="38">
        <v>0</v>
      </c>
      <c r="BL990" s="38">
        <v>1100717</v>
      </c>
      <c r="BM990" s="38">
        <v>550358</v>
      </c>
      <c r="BN990" s="38">
        <v>1039566</v>
      </c>
      <c r="BO990" s="38">
        <v>1834529</v>
      </c>
      <c r="BP990" s="38">
        <v>1161868</v>
      </c>
      <c r="BQ990" s="38">
        <v>146762</v>
      </c>
      <c r="BR990" s="38">
        <v>1712227</v>
      </c>
      <c r="BS990" s="38">
        <v>1834529</v>
      </c>
      <c r="BT990" s="38">
        <v>0</v>
      </c>
      <c r="BU990" s="38">
        <v>0</v>
      </c>
      <c r="BV990" s="38">
        <v>0</v>
      </c>
      <c r="BW990" s="38">
        <v>7949623</v>
      </c>
      <c r="BX990" s="38">
        <v>97842</v>
      </c>
      <c r="BY990" s="38">
        <v>6726603</v>
      </c>
      <c r="BZ990" s="38">
        <v>5503584</v>
      </c>
      <c r="CA990" s="38">
        <v>0</v>
      </c>
      <c r="CB990" s="38">
        <v>672661</v>
      </c>
      <c r="CC990" s="330">
        <v>103956604</v>
      </c>
      <c r="CD990" s="38">
        <v>14676226</v>
      </c>
      <c r="CE990" s="38">
        <v>0</v>
      </c>
      <c r="CF990" s="38">
        <v>0</v>
      </c>
      <c r="CG990" s="38">
        <v>0</v>
      </c>
      <c r="CH990" s="85" t="s">
        <v>113</v>
      </c>
      <c r="CI990" s="85" t="s">
        <v>114</v>
      </c>
      <c r="CJ990" s="85" t="s">
        <v>1400</v>
      </c>
      <c r="CK990" s="41" t="s">
        <v>114</v>
      </c>
      <c r="CL990" s="41" t="s">
        <v>1400</v>
      </c>
      <c r="CM990" s="41" t="s">
        <v>1400</v>
      </c>
      <c r="CN990" s="41" t="s">
        <v>1394</v>
      </c>
      <c r="CO990" s="42">
        <v>0</v>
      </c>
      <c r="CP990" s="28" t="s">
        <v>113</v>
      </c>
      <c r="CQ990" s="28" t="s">
        <v>114</v>
      </c>
      <c r="CR990" s="28" t="s">
        <v>114</v>
      </c>
      <c r="CS990" s="28">
        <v>0</v>
      </c>
      <c r="CT990" s="28" t="s">
        <v>1394</v>
      </c>
      <c r="CU990" s="28" t="s">
        <v>114</v>
      </c>
      <c r="CV990" s="28" t="s">
        <v>905</v>
      </c>
      <c r="CW990" s="28" t="s">
        <v>905</v>
      </c>
      <c r="CX990" s="28" t="s">
        <v>905</v>
      </c>
      <c r="CY990" s="28" t="s">
        <v>905</v>
      </c>
      <c r="CZ990" s="28" t="s">
        <v>905</v>
      </c>
      <c r="DA990" s="28" t="s">
        <v>905</v>
      </c>
      <c r="DB990" s="28" t="s">
        <v>905</v>
      </c>
      <c r="DC990" s="28" t="s">
        <v>905</v>
      </c>
      <c r="DD990" s="332">
        <v>11618679</v>
      </c>
      <c r="DE990" s="43">
        <v>0</v>
      </c>
      <c r="DF990" s="390">
        <v>0</v>
      </c>
      <c r="DG990" s="310"/>
      <c r="DI990" s="279" t="str" cm="1">
        <f t="array" ref="DI990">+IF(AND(C990&lt;&gt;"Vehículos Eléctricos",C990&lt;&gt;"Vehículos Híbridos",AD990="PERCENTIL 50"),
     IF(VLOOKUP(_xlfn.TEXTJOIN("_",FALSE,C990:E990),BD_Perc!$A:$P,_xlfn.IFS(BD!AE990="Intervalo de precio 1",12,BD!AE990="Intervalo de precio 2",13),FALSE)&lt;=1,
     VLOOKUP(_xlfn.TEXTJOIN("_",FALSE,C990:E990),BD_Perc!$A:$P,16,FALSE),"Ok P50"),
     "Ok P30/70 ó Híbrido/Eléctrico")</f>
        <v>Ok P30/70 ó Híbrido/Eléctrico</v>
      </c>
      <c r="DJ990" s="279" t="str">
        <f t="shared" si="91"/>
        <v>Vehículos Convencionales_Pick Up_Cabina Sencilla</v>
      </c>
      <c r="DK990" s="331">
        <f t="shared" si="95"/>
        <v>123000000</v>
      </c>
      <c r="DL990" s="326"/>
    </row>
    <row r="991" spans="1:116" ht="25.5">
      <c r="A991" s="28">
        <v>986</v>
      </c>
      <c r="B991" s="29" t="s">
        <v>139</v>
      </c>
      <c r="C991" s="187" t="s">
        <v>0</v>
      </c>
      <c r="D991" s="29" t="s">
        <v>105</v>
      </c>
      <c r="E991" s="42" t="s">
        <v>2380</v>
      </c>
      <c r="F991" s="42" t="s">
        <v>107</v>
      </c>
      <c r="G991" s="29" t="s">
        <v>2049</v>
      </c>
      <c r="H991" s="42" t="s">
        <v>990</v>
      </c>
      <c r="I991" s="201">
        <v>9001156</v>
      </c>
      <c r="J991" s="70" t="s">
        <v>2050</v>
      </c>
      <c r="K991" s="31" t="s">
        <v>127</v>
      </c>
      <c r="L991" s="32">
        <v>106</v>
      </c>
      <c r="M991" s="33" t="s">
        <v>107</v>
      </c>
      <c r="N991" s="34">
        <v>87900000</v>
      </c>
      <c r="O991" s="34">
        <f>+IFERROR(VLOOKUP(I991,Precio_Fasecolda!A:C,3,FALSE),IFERROR(VLOOKUP(I991,Precio_Fasecolda!B:C,2,FALSE),N991))</f>
        <v>87900000</v>
      </c>
      <c r="P991" s="34">
        <f t="shared" si="92"/>
        <v>0</v>
      </c>
      <c r="Q991" s="33" t="s">
        <v>107</v>
      </c>
      <c r="R991" s="28" t="s">
        <v>130</v>
      </c>
      <c r="S991" s="28" t="s">
        <v>112</v>
      </c>
      <c r="T991" s="28" t="s">
        <v>107</v>
      </c>
      <c r="U991" s="28" t="s">
        <v>107</v>
      </c>
      <c r="V991" s="42" t="s">
        <v>107</v>
      </c>
      <c r="W991" s="28" t="s">
        <v>107</v>
      </c>
      <c r="X991" s="28" t="s">
        <v>107</v>
      </c>
      <c r="Y991" s="28" t="str">
        <f t="shared" si="93"/>
        <v>N.A.</v>
      </c>
      <c r="Z991" s="292">
        <f t="shared" si="90"/>
        <v>87900000</v>
      </c>
      <c r="AA991" s="28" cm="1">
        <f t="array" aca="1" ref="AA991" ca="1">_xlfn.IFS(DK991&lt;$DK$4,1,AND(DK991&gt;=$DK$4,DK991&lt;=$AA$4),2,DK991&gt;$AA$4,3)</f>
        <v>2</v>
      </c>
      <c r="AB991" s="28">
        <v>0</v>
      </c>
      <c r="AC991" s="28" cm="1">
        <f t="array" aca="1" ref="AC991" ca="1">IF(AB991="PERCENTIL 30","",_xlfn.IFS(DK991&lt;$AC$4,1,DK991&gt;$AC$4,2))</f>
        <v>1</v>
      </c>
      <c r="AD991" s="28" t="str">
        <f>+IFERROR(VLOOKUP(_xlfn.TEXTJOIN("_", FALSE, C991:E991), BD_Perc!$A:$O, 15, FALSE),"Segmentación no encontrada o vehículo inactivo")</f>
        <v>PERCENTIL 30-70</v>
      </c>
      <c r="AE991" s="28" t="str" cm="1">
        <f t="array" ref="AE991">_xlfn.IFS(
    AD991 = "PERCENTIL 50",
    _xlfn.IFS(
        BD!DK991 &lt; VLOOKUP(_xlfn.TEXTJOIN("_", FALSE, C991:E991), BD_Perc!$A:$O, 11, FALSE), "Intervalo de precio 1",
        BD!DK991 &gt;= VLOOKUP(_xlfn.TEXTJOIN("_", FALSE, C991:E991), BD_Perc!$A:$O, 11, FALSE), "Intervalo de precio 2"
    ),
    AD991 = "PERCENTIL 30-70",
    _xlfn.IFS(
        BD!DK991 &lt; VLOOKUP(_xlfn.TEXTJOIN("_", FALSE, C991:E991), BD_Perc!$A:$O, 6, FALSE), "Intervalo de precio 1",
        BD!DK991 &lt; VLOOKUP(_xlfn.TEXTJOIN("_", FALSE, C991:E991), BD_Perc!$A:$O, 7, FALSE), "Intervalo de precio 2",
        BD!DK991 &gt;= VLOOKUP(_xlfn.TEXTJOIN("_", FALSE, C991:E991), BD_Perc!$A:$O, 7, FALSE), "Intervalo de precio 3"
    ),
    AD991="Segmentación no encontrada o vehículo inactivo","Segmentación no encontrada o vehículo inactivo"
)</f>
        <v>Intervalo de precio 2</v>
      </c>
      <c r="AF991" s="57" t="s">
        <v>2413</v>
      </c>
      <c r="AG991" s="35" t="b">
        <f t="shared" si="94"/>
        <v>1</v>
      </c>
      <c r="AH991" s="205">
        <v>0</v>
      </c>
      <c r="AI991" s="205">
        <v>0</v>
      </c>
      <c r="AJ991" s="205">
        <v>0</v>
      </c>
      <c r="AK991" s="205">
        <v>0.01</v>
      </c>
      <c r="AL991" s="205">
        <v>0.01</v>
      </c>
      <c r="AM991" s="205">
        <v>0.01</v>
      </c>
      <c r="AN991" s="63" t="s">
        <v>1400</v>
      </c>
      <c r="AO991" s="63" t="s">
        <v>1400</v>
      </c>
      <c r="AP991" s="63" t="s">
        <v>1400</v>
      </c>
      <c r="AQ991" s="63" t="s">
        <v>1400</v>
      </c>
      <c r="AR991" s="38">
        <v>7949623</v>
      </c>
      <c r="AS991" s="38">
        <v>97842</v>
      </c>
      <c r="AT991" s="38">
        <v>917264</v>
      </c>
      <c r="AU991" s="38">
        <v>0</v>
      </c>
      <c r="AV991" s="38">
        <v>0</v>
      </c>
      <c r="AW991" s="38">
        <v>11618680</v>
      </c>
      <c r="AX991" s="38">
        <v>1039566</v>
      </c>
      <c r="AY991" s="38">
        <v>1039566</v>
      </c>
      <c r="AZ991" s="38">
        <v>97842</v>
      </c>
      <c r="BA991" s="38">
        <v>1039566</v>
      </c>
      <c r="BB991" s="38">
        <v>0</v>
      </c>
      <c r="BC991" s="38">
        <v>0</v>
      </c>
      <c r="BD991" s="38">
        <v>0</v>
      </c>
      <c r="BE991" s="38">
        <v>0</v>
      </c>
      <c r="BF991" s="38">
        <v>0</v>
      </c>
      <c r="BG991" s="38">
        <v>0</v>
      </c>
      <c r="BH991" s="38">
        <v>0</v>
      </c>
      <c r="BI991" s="38">
        <v>1956830</v>
      </c>
      <c r="BJ991" s="38">
        <v>1956830</v>
      </c>
      <c r="BK991" s="38">
        <v>0</v>
      </c>
      <c r="BL991" s="38">
        <v>1100717</v>
      </c>
      <c r="BM991" s="38">
        <v>550358</v>
      </c>
      <c r="BN991" s="38">
        <v>0</v>
      </c>
      <c r="BO991" s="38">
        <v>0</v>
      </c>
      <c r="BP991" s="38">
        <v>1161868</v>
      </c>
      <c r="BQ991" s="38">
        <v>146762</v>
      </c>
      <c r="BR991" s="38">
        <v>1712227</v>
      </c>
      <c r="BS991" s="38">
        <v>1834529</v>
      </c>
      <c r="BT991" s="38">
        <v>0</v>
      </c>
      <c r="BU991" s="38">
        <v>0</v>
      </c>
      <c r="BV991" s="38">
        <v>0</v>
      </c>
      <c r="BW991" s="38">
        <v>7949623</v>
      </c>
      <c r="BX991" s="38">
        <v>97842</v>
      </c>
      <c r="BY991" s="38">
        <v>0</v>
      </c>
      <c r="BZ991" s="38">
        <v>0</v>
      </c>
      <c r="CA991" s="38">
        <v>0</v>
      </c>
      <c r="CB991" s="38">
        <v>794963</v>
      </c>
      <c r="CC991" s="330">
        <v>0</v>
      </c>
      <c r="CD991" s="38">
        <v>0</v>
      </c>
      <c r="CE991" s="38">
        <v>0</v>
      </c>
      <c r="CF991" s="38">
        <v>0</v>
      </c>
      <c r="CG991" s="38">
        <v>0</v>
      </c>
      <c r="CH991" s="85" t="s">
        <v>113</v>
      </c>
      <c r="CI991" s="85" t="s">
        <v>114</v>
      </c>
      <c r="CJ991" s="85" t="s">
        <v>1400</v>
      </c>
      <c r="CK991" s="41" t="s">
        <v>114</v>
      </c>
      <c r="CL991" s="41" t="s">
        <v>113</v>
      </c>
      <c r="CM991" s="41" t="s">
        <v>1400</v>
      </c>
      <c r="CN991" s="41" t="s">
        <v>1394</v>
      </c>
      <c r="CO991" s="42">
        <v>0</v>
      </c>
      <c r="CP991" s="28" t="s">
        <v>905</v>
      </c>
      <c r="CQ991" s="28" t="s">
        <v>905</v>
      </c>
      <c r="CR991" s="28" t="s">
        <v>905</v>
      </c>
      <c r="CS991" s="28" t="s">
        <v>905</v>
      </c>
      <c r="CT991" s="28" t="s">
        <v>905</v>
      </c>
      <c r="CU991" s="28" t="s">
        <v>905</v>
      </c>
      <c r="CV991" s="28" t="s">
        <v>905</v>
      </c>
      <c r="CW991" s="28" t="s">
        <v>905</v>
      </c>
      <c r="CX991" s="28" t="s">
        <v>905</v>
      </c>
      <c r="CY991" s="28" t="s">
        <v>905</v>
      </c>
      <c r="CZ991" s="28" t="s">
        <v>905</v>
      </c>
      <c r="DA991" s="28" t="s">
        <v>905</v>
      </c>
      <c r="DB991" s="28" t="s">
        <v>905</v>
      </c>
      <c r="DC991" s="28" t="s">
        <v>905</v>
      </c>
      <c r="DD991" s="332">
        <v>9172642</v>
      </c>
      <c r="DE991" s="43">
        <v>1</v>
      </c>
      <c r="DF991" s="390">
        <v>1</v>
      </c>
      <c r="DG991" s="310"/>
      <c r="DI991" s="279" t="str" cm="1">
        <f t="array" ref="DI991">+IF(AND(C991&lt;&gt;"Vehículos Eléctricos",C991&lt;&gt;"Vehículos Híbridos",AD991="PERCENTIL 50"),
     IF(VLOOKUP(_xlfn.TEXTJOIN("_",FALSE,C991:E991),BD_Perc!$A:$P,_xlfn.IFS(BD!AE991="Intervalo de precio 1",12,BD!AE991="Intervalo de precio 2",13),FALSE)&lt;=1,
     VLOOKUP(_xlfn.TEXTJOIN("_",FALSE,C991:E991),BD_Perc!$A:$P,16,FALSE),"Ok P50"),
     "Ok P30/70 ó Híbrido/Eléctrico")</f>
        <v>Ok P30/70 ó Híbrido/Eléctrico</v>
      </c>
      <c r="DJ991" s="279" t="str">
        <f t="shared" si="91"/>
        <v>Vehículos Convencionales_Automóviles_Sedán</v>
      </c>
      <c r="DK991" s="331">
        <f t="shared" si="95"/>
        <v>87900000</v>
      </c>
      <c r="DL991" s="326"/>
    </row>
    <row r="992" spans="1:116" ht="25.5">
      <c r="A992" s="28">
        <v>987</v>
      </c>
      <c r="B992" s="29" t="s">
        <v>139</v>
      </c>
      <c r="C992" s="29" t="s">
        <v>2</v>
      </c>
      <c r="D992" s="29" t="s">
        <v>337</v>
      </c>
      <c r="E992" s="42" t="s">
        <v>338</v>
      </c>
      <c r="F992" s="42" t="s">
        <v>107</v>
      </c>
      <c r="G992" s="29" t="s">
        <v>2051</v>
      </c>
      <c r="H992" s="42" t="s">
        <v>990</v>
      </c>
      <c r="I992" s="70">
        <v>9006181</v>
      </c>
      <c r="J992" s="70" t="s">
        <v>2052</v>
      </c>
      <c r="K992" s="31" t="s">
        <v>107</v>
      </c>
      <c r="L992" s="32">
        <v>90</v>
      </c>
      <c r="M992" s="33">
        <v>5</v>
      </c>
      <c r="N992" s="34">
        <v>131900000</v>
      </c>
      <c r="O992" s="34">
        <f>+IFERROR(VLOOKUP(I992,Precio_Fasecolda!A:C,3,FALSE),IFERROR(VLOOKUP(I992,Precio_Fasecolda!B:C,2,FALSE),N992))</f>
        <v>131900000</v>
      </c>
      <c r="P992" s="34">
        <f t="shared" si="92"/>
        <v>0</v>
      </c>
      <c r="Q992" s="28" t="s">
        <v>982</v>
      </c>
      <c r="R992" s="28" t="s">
        <v>130</v>
      </c>
      <c r="S992" s="28" t="s">
        <v>1056</v>
      </c>
      <c r="T992" s="33" t="s">
        <v>843</v>
      </c>
      <c r="U992" s="28">
        <v>1175</v>
      </c>
      <c r="V992" s="28">
        <v>1690</v>
      </c>
      <c r="W992" s="28" t="s">
        <v>107</v>
      </c>
      <c r="X992" s="28" t="s">
        <v>107</v>
      </c>
      <c r="Y992" s="28" t="str">
        <f t="shared" si="93"/>
        <v>N.A.</v>
      </c>
      <c r="Z992" s="292">
        <f t="shared" si="90"/>
        <v>131900000</v>
      </c>
      <c r="AA992" s="28" cm="1">
        <f t="array" aca="1" ref="AA992" ca="1">_xlfn.IFS(DK992&lt;$DK$4,1,AND(DK992&gt;=$DK$4,DK992&lt;=$AA$4),2,DK992&gt;$AA$4,3)</f>
        <v>2</v>
      </c>
      <c r="AB992" s="28">
        <v>0</v>
      </c>
      <c r="AC992" s="28" cm="1">
        <f t="array" aca="1" ref="AC992" ca="1">IF(AB992="PERCENTIL 30","",_xlfn.IFS(DK992&lt;$AC$4,1,DK992&gt;$AC$4,2))</f>
        <v>1</v>
      </c>
      <c r="AD992" s="28" t="str">
        <f>+IFERROR(VLOOKUP(_xlfn.TEXTJOIN("_", FALSE, C992:E992), BD_Perc!$A:$O, 15, FALSE),"Segmentación no encontrada o vehículo inactivo")</f>
        <v>PERCENTIL 30-70</v>
      </c>
      <c r="AE992" s="28" t="str" cm="1">
        <f t="array" ref="AE992">_xlfn.IFS(
    AD992 = "PERCENTIL 50",
    _xlfn.IFS(
        BD!DK992 &lt; VLOOKUP(_xlfn.TEXTJOIN("_", FALSE, C992:E992), BD_Perc!$A:$O, 11, FALSE), "Intervalo de precio 1",
        BD!DK992 &gt;= VLOOKUP(_xlfn.TEXTJOIN("_", FALSE, C992:E992), BD_Perc!$A:$O, 11, FALSE), "Intervalo de precio 2"
    ),
    AD992 = "PERCENTIL 30-70",
    _xlfn.IFS(
        BD!DK992 &lt; VLOOKUP(_xlfn.TEXTJOIN("_", FALSE, C992:E992), BD_Perc!$A:$O, 6, FALSE), "Intervalo de precio 1",
        BD!DK992 &lt; VLOOKUP(_xlfn.TEXTJOIN("_", FALSE, C992:E992), BD_Perc!$A:$O, 7, FALSE), "Intervalo de precio 2",
        BD!DK992 &gt;= VLOOKUP(_xlfn.TEXTJOIN("_", FALSE, C992:E992), BD_Perc!$A:$O, 7, FALSE), "Intervalo de precio 3"
    ),
    AD992="Segmentación no encontrada o vehículo inactivo","Segmentación no encontrada o vehículo inactivo"
)</f>
        <v>Intervalo de precio 1</v>
      </c>
      <c r="AF992" s="57" t="s">
        <v>2412</v>
      </c>
      <c r="AG992" s="35" t="b">
        <f t="shared" si="94"/>
        <v>1</v>
      </c>
      <c r="AH992" s="205">
        <v>0</v>
      </c>
      <c r="AI992" s="205">
        <v>0</v>
      </c>
      <c r="AJ992" s="205">
        <v>0</v>
      </c>
      <c r="AK992" s="205">
        <v>0.01</v>
      </c>
      <c r="AL992" s="205">
        <v>0.01</v>
      </c>
      <c r="AM992" s="205">
        <v>0.01</v>
      </c>
      <c r="AN992" s="63" t="s">
        <v>1400</v>
      </c>
      <c r="AO992" s="63" t="s">
        <v>114</v>
      </c>
      <c r="AP992" s="63" t="s">
        <v>114</v>
      </c>
      <c r="AQ992" s="63" t="s">
        <v>114</v>
      </c>
      <c r="AR992" s="38">
        <v>0</v>
      </c>
      <c r="AS992" s="38">
        <v>97842</v>
      </c>
      <c r="AT992" s="38">
        <v>550358</v>
      </c>
      <c r="AU992" s="38">
        <v>0</v>
      </c>
      <c r="AV992" s="38">
        <v>0</v>
      </c>
      <c r="AW992" s="38">
        <v>0</v>
      </c>
      <c r="AX992" s="38">
        <v>0</v>
      </c>
      <c r="AY992" s="38">
        <v>917264</v>
      </c>
      <c r="AZ992" s="38">
        <v>97842</v>
      </c>
      <c r="BA992" s="38">
        <v>794963</v>
      </c>
      <c r="BB992" s="38">
        <v>0</v>
      </c>
      <c r="BC992" s="38">
        <v>0</v>
      </c>
      <c r="BD992" s="38">
        <v>0</v>
      </c>
      <c r="BE992" s="38">
        <v>0</v>
      </c>
      <c r="BF992" s="38">
        <v>0</v>
      </c>
      <c r="BG992" s="38">
        <v>3057548</v>
      </c>
      <c r="BH992" s="38">
        <v>0</v>
      </c>
      <c r="BI992" s="38">
        <v>1712227</v>
      </c>
      <c r="BJ992" s="38">
        <v>1712227</v>
      </c>
      <c r="BK992" s="38">
        <v>0</v>
      </c>
      <c r="BL992" s="38">
        <v>1039566</v>
      </c>
      <c r="BM992" s="38">
        <v>550358</v>
      </c>
      <c r="BN992" s="38">
        <v>0</v>
      </c>
      <c r="BO992" s="38">
        <v>0</v>
      </c>
      <c r="BP992" s="38">
        <v>0</v>
      </c>
      <c r="BQ992" s="38">
        <v>146762</v>
      </c>
      <c r="BR992" s="38">
        <v>1467622</v>
      </c>
      <c r="BS992" s="38">
        <v>1467622</v>
      </c>
      <c r="BT992" s="38">
        <v>0</v>
      </c>
      <c r="BU992" s="38">
        <v>0</v>
      </c>
      <c r="BV992" s="38">
        <v>0</v>
      </c>
      <c r="BW992" s="38">
        <v>7949623</v>
      </c>
      <c r="BX992" s="38">
        <v>97842</v>
      </c>
      <c r="BY992" s="38">
        <v>0</v>
      </c>
      <c r="BZ992" s="38">
        <v>0</v>
      </c>
      <c r="CA992" s="38">
        <v>0</v>
      </c>
      <c r="CB992" s="38">
        <v>794963</v>
      </c>
      <c r="CC992" s="330">
        <v>0</v>
      </c>
      <c r="CD992" s="38">
        <v>0</v>
      </c>
      <c r="CE992" s="38">
        <v>0</v>
      </c>
      <c r="CF992" s="38">
        <v>0</v>
      </c>
      <c r="CG992" s="38">
        <v>0</v>
      </c>
      <c r="CH992" s="85" t="s">
        <v>113</v>
      </c>
      <c r="CI992" s="85" t="s">
        <v>113</v>
      </c>
      <c r="CJ992" s="85" t="s">
        <v>113</v>
      </c>
      <c r="CK992" s="63" t="s">
        <v>113</v>
      </c>
      <c r="CL992" s="63" t="s">
        <v>113</v>
      </c>
      <c r="CM992" s="63" t="s">
        <v>113</v>
      </c>
      <c r="CN992" s="41" t="s">
        <v>114</v>
      </c>
      <c r="CO992" s="42">
        <v>0</v>
      </c>
      <c r="CP992" s="28" t="s">
        <v>905</v>
      </c>
      <c r="CQ992" s="28" t="s">
        <v>905</v>
      </c>
      <c r="CR992" s="28" t="s">
        <v>905</v>
      </c>
      <c r="CS992" s="28" t="s">
        <v>905</v>
      </c>
      <c r="CT992" s="28" t="s">
        <v>905</v>
      </c>
      <c r="CU992" s="28" t="s">
        <v>905</v>
      </c>
      <c r="CV992" s="28" t="s">
        <v>905</v>
      </c>
      <c r="CW992" s="28" t="s">
        <v>905</v>
      </c>
      <c r="CX992" s="28" t="s">
        <v>905</v>
      </c>
      <c r="CY992" s="28" t="s">
        <v>905</v>
      </c>
      <c r="CZ992" s="28" t="s">
        <v>905</v>
      </c>
      <c r="DA992" s="28" t="s">
        <v>905</v>
      </c>
      <c r="DB992" s="28" t="s">
        <v>905</v>
      </c>
      <c r="DC992" s="28" t="s">
        <v>905</v>
      </c>
      <c r="DD992" s="332">
        <v>11618679</v>
      </c>
      <c r="DE992" s="43">
        <v>1</v>
      </c>
      <c r="DF992" s="390">
        <v>1</v>
      </c>
      <c r="DG992" s="310"/>
      <c r="DI992" s="279" t="str" cm="1">
        <f t="array" ref="DI992">+IF(AND(C992&lt;&gt;"Vehículos Eléctricos",C992&lt;&gt;"Vehículos Híbridos",AD992="PERCENTIL 50"),
     IF(VLOOKUP(_xlfn.TEXTJOIN("_",FALSE,C992:E992),BD_Perc!$A:$P,_xlfn.IFS(BD!AE992="Intervalo de precio 1",12,BD!AE992="Intervalo de precio 2",13),FALSE)&lt;=1,
     VLOOKUP(_xlfn.TEXTJOIN("_",FALSE,C992:E992),BD_Perc!$A:$P,16,FALSE),"Ok P50"),
     "Ok P30/70 ó Híbrido/Eléctrico")</f>
        <v>Ok P30/70 ó Híbrido/Eléctrico</v>
      </c>
      <c r="DJ992" s="279" t="str">
        <f t="shared" si="91"/>
        <v>Vehículos Híbridos_Camperos/Camionetas_4x2</v>
      </c>
      <c r="DK992" s="331">
        <f t="shared" si="95"/>
        <v>131900000</v>
      </c>
      <c r="DL992" s="326"/>
    </row>
    <row r="993" spans="1:116" ht="25.5">
      <c r="A993" s="28">
        <v>988</v>
      </c>
      <c r="B993" s="29" t="s">
        <v>139</v>
      </c>
      <c r="C993" s="29" t="s">
        <v>2</v>
      </c>
      <c r="D993" s="29" t="s">
        <v>337</v>
      </c>
      <c r="E993" s="42" t="s">
        <v>338</v>
      </c>
      <c r="F993" s="42" t="s">
        <v>107</v>
      </c>
      <c r="G993" s="29" t="s">
        <v>2053</v>
      </c>
      <c r="H993" s="42" t="s">
        <v>990</v>
      </c>
      <c r="I993" s="70">
        <v>9006182</v>
      </c>
      <c r="J993" s="70" t="s">
        <v>2054</v>
      </c>
      <c r="K993" s="31" t="s">
        <v>107</v>
      </c>
      <c r="L993" s="32">
        <v>90</v>
      </c>
      <c r="M993" s="33">
        <v>5</v>
      </c>
      <c r="N993" s="34">
        <v>143900000</v>
      </c>
      <c r="O993" s="34">
        <f>+IFERROR(VLOOKUP(I993,Precio_Fasecolda!A:C,3,FALSE),IFERROR(VLOOKUP(I993,Precio_Fasecolda!B:C,2,FALSE),N993))</f>
        <v>143900000</v>
      </c>
      <c r="P993" s="34">
        <f t="shared" si="92"/>
        <v>0</v>
      </c>
      <c r="Q993" s="28" t="s">
        <v>982</v>
      </c>
      <c r="R993" s="28" t="s">
        <v>130</v>
      </c>
      <c r="S993" s="28" t="s">
        <v>1056</v>
      </c>
      <c r="T993" s="33" t="s">
        <v>843</v>
      </c>
      <c r="U993" s="28">
        <v>1215</v>
      </c>
      <c r="V993" s="28">
        <v>1690</v>
      </c>
      <c r="W993" s="28" t="s">
        <v>107</v>
      </c>
      <c r="X993" s="28" t="s">
        <v>107</v>
      </c>
      <c r="Y993" s="28" t="str">
        <f t="shared" si="93"/>
        <v>N.A.</v>
      </c>
      <c r="Z993" s="292">
        <f t="shared" si="90"/>
        <v>143900000</v>
      </c>
      <c r="AA993" s="28" cm="1">
        <f t="array" aca="1" ref="AA993" ca="1">_xlfn.IFS(DK993&lt;$DK$4,1,AND(DK993&gt;=$DK$4,DK993&lt;=$AA$4),2,DK993&gt;$AA$4,3)</f>
        <v>2</v>
      </c>
      <c r="AB993" s="28">
        <v>0</v>
      </c>
      <c r="AC993" s="28" cm="1">
        <f t="array" aca="1" ref="AC993" ca="1">IF(AB993="PERCENTIL 30","",_xlfn.IFS(DK993&lt;$AC$4,1,DK993&gt;$AC$4,2))</f>
        <v>1</v>
      </c>
      <c r="AD993" s="28" t="str">
        <f>+IFERROR(VLOOKUP(_xlfn.TEXTJOIN("_", FALSE, C993:E993), BD_Perc!$A:$O, 15, FALSE),"Segmentación no encontrada o vehículo inactivo")</f>
        <v>PERCENTIL 30-70</v>
      </c>
      <c r="AE993" s="28" t="str" cm="1">
        <f t="array" ref="AE993">_xlfn.IFS(
    AD993 = "PERCENTIL 50",
    _xlfn.IFS(
        BD!DK993 &lt; VLOOKUP(_xlfn.TEXTJOIN("_", FALSE, C993:E993), BD_Perc!$A:$O, 11, FALSE), "Intervalo de precio 1",
        BD!DK993 &gt;= VLOOKUP(_xlfn.TEXTJOIN("_", FALSE, C993:E993), BD_Perc!$A:$O, 11, FALSE), "Intervalo de precio 2"
    ),
    AD993 = "PERCENTIL 30-70",
    _xlfn.IFS(
        BD!DK993 &lt; VLOOKUP(_xlfn.TEXTJOIN("_", FALSE, C993:E993), BD_Perc!$A:$O, 6, FALSE), "Intervalo de precio 1",
        BD!DK993 &lt; VLOOKUP(_xlfn.TEXTJOIN("_", FALSE, C993:E993), BD_Perc!$A:$O, 7, FALSE), "Intervalo de precio 2",
        BD!DK993 &gt;= VLOOKUP(_xlfn.TEXTJOIN("_", FALSE, C993:E993), BD_Perc!$A:$O, 7, FALSE), "Intervalo de precio 3"
    ),
    AD993="Segmentación no encontrada o vehículo inactivo","Segmentación no encontrada o vehículo inactivo"
)</f>
        <v>Intervalo de precio 2</v>
      </c>
      <c r="AF993" s="57" t="s">
        <v>2413</v>
      </c>
      <c r="AG993" s="35" t="b">
        <f t="shared" si="94"/>
        <v>1</v>
      </c>
      <c r="AH993" s="205">
        <v>0</v>
      </c>
      <c r="AI993" s="205">
        <v>0</v>
      </c>
      <c r="AJ993" s="205">
        <v>0</v>
      </c>
      <c r="AK993" s="205">
        <v>0.01</v>
      </c>
      <c r="AL993" s="205">
        <v>0.01</v>
      </c>
      <c r="AM993" s="205">
        <v>0.01</v>
      </c>
      <c r="AN993" s="63" t="s">
        <v>1400</v>
      </c>
      <c r="AO993" s="63" t="s">
        <v>114</v>
      </c>
      <c r="AP993" s="63" t="s">
        <v>114</v>
      </c>
      <c r="AQ993" s="63" t="s">
        <v>114</v>
      </c>
      <c r="AR993" s="38">
        <v>0</v>
      </c>
      <c r="AS993" s="38">
        <v>97842</v>
      </c>
      <c r="AT993" s="38">
        <v>550358</v>
      </c>
      <c r="AU993" s="38">
        <v>0</v>
      </c>
      <c r="AV993" s="38">
        <v>0</v>
      </c>
      <c r="AW993" s="38">
        <v>0</v>
      </c>
      <c r="AX993" s="38">
        <v>0</v>
      </c>
      <c r="AY993" s="38">
        <v>0</v>
      </c>
      <c r="AZ993" s="38">
        <v>97842</v>
      </c>
      <c r="BA993" s="38">
        <v>0</v>
      </c>
      <c r="BB993" s="38">
        <v>0</v>
      </c>
      <c r="BC993" s="38">
        <v>0</v>
      </c>
      <c r="BD993" s="38">
        <v>0</v>
      </c>
      <c r="BE993" s="38">
        <v>0</v>
      </c>
      <c r="BF993" s="38">
        <v>0</v>
      </c>
      <c r="BG993" s="38">
        <v>3057548</v>
      </c>
      <c r="BH993" s="38">
        <v>0</v>
      </c>
      <c r="BI993" s="38">
        <v>1712227</v>
      </c>
      <c r="BJ993" s="38">
        <v>1712227</v>
      </c>
      <c r="BK993" s="38">
        <v>0</v>
      </c>
      <c r="BL993" s="38">
        <v>1039566</v>
      </c>
      <c r="BM993" s="38">
        <v>550358</v>
      </c>
      <c r="BN993" s="38">
        <v>0</v>
      </c>
      <c r="BO993" s="38">
        <v>0</v>
      </c>
      <c r="BP993" s="38">
        <v>0</v>
      </c>
      <c r="BQ993" s="38">
        <v>146762</v>
      </c>
      <c r="BR993" s="38">
        <v>1467622</v>
      </c>
      <c r="BS993" s="38">
        <v>1467622</v>
      </c>
      <c r="BT993" s="38">
        <v>0</v>
      </c>
      <c r="BU993" s="38">
        <v>0</v>
      </c>
      <c r="BV993" s="38">
        <v>0</v>
      </c>
      <c r="BW993" s="38">
        <v>7949623</v>
      </c>
      <c r="BX993" s="38">
        <v>97842</v>
      </c>
      <c r="BY993" s="38">
        <v>0</v>
      </c>
      <c r="BZ993" s="38">
        <v>0</v>
      </c>
      <c r="CA993" s="38">
        <v>0</v>
      </c>
      <c r="CB993" s="38">
        <v>794963</v>
      </c>
      <c r="CC993" s="330">
        <v>0</v>
      </c>
      <c r="CD993" s="38">
        <v>0</v>
      </c>
      <c r="CE993" s="38">
        <v>0</v>
      </c>
      <c r="CF993" s="38">
        <v>0</v>
      </c>
      <c r="CG993" s="38">
        <v>0</v>
      </c>
      <c r="CH993" s="85" t="s">
        <v>113</v>
      </c>
      <c r="CI993" s="85" t="s">
        <v>113</v>
      </c>
      <c r="CJ993" s="85" t="s">
        <v>113</v>
      </c>
      <c r="CK993" s="63" t="s">
        <v>113</v>
      </c>
      <c r="CL993" s="63" t="s">
        <v>113</v>
      </c>
      <c r="CM993" s="63" t="s">
        <v>113</v>
      </c>
      <c r="CN993" s="41" t="s">
        <v>114</v>
      </c>
      <c r="CO993" s="28">
        <v>0</v>
      </c>
      <c r="CP993" s="28" t="s">
        <v>905</v>
      </c>
      <c r="CQ993" s="28" t="s">
        <v>905</v>
      </c>
      <c r="CR993" s="28" t="s">
        <v>905</v>
      </c>
      <c r="CS993" s="28" t="s">
        <v>905</v>
      </c>
      <c r="CT993" s="28" t="s">
        <v>905</v>
      </c>
      <c r="CU993" s="28" t="s">
        <v>905</v>
      </c>
      <c r="CV993" s="28" t="s">
        <v>905</v>
      </c>
      <c r="CW993" s="28" t="s">
        <v>905</v>
      </c>
      <c r="CX993" s="28" t="s">
        <v>905</v>
      </c>
      <c r="CY993" s="28" t="s">
        <v>905</v>
      </c>
      <c r="CZ993" s="28" t="s">
        <v>905</v>
      </c>
      <c r="DA993" s="28" t="s">
        <v>905</v>
      </c>
      <c r="DB993" s="28" t="s">
        <v>905</v>
      </c>
      <c r="DC993" s="28" t="s">
        <v>905</v>
      </c>
      <c r="DD993" s="332">
        <v>11618679</v>
      </c>
      <c r="DE993" s="43">
        <v>1</v>
      </c>
      <c r="DF993" s="390">
        <v>1</v>
      </c>
      <c r="DG993" s="310"/>
      <c r="DI993" s="279" t="str" cm="1">
        <f t="array" ref="DI993">+IF(AND(C993&lt;&gt;"Vehículos Eléctricos",C993&lt;&gt;"Vehículos Híbridos",AD993="PERCENTIL 50"),
     IF(VLOOKUP(_xlfn.TEXTJOIN("_",FALSE,C993:E993),BD_Perc!$A:$P,_xlfn.IFS(BD!AE993="Intervalo de precio 1",12,BD!AE993="Intervalo de precio 2",13),FALSE)&lt;=1,
     VLOOKUP(_xlfn.TEXTJOIN("_",FALSE,C993:E993),BD_Perc!$A:$P,16,FALSE),"Ok P50"),
     "Ok P30/70 ó Híbrido/Eléctrico")</f>
        <v>Ok P30/70 ó Híbrido/Eléctrico</v>
      </c>
      <c r="DJ993" s="279" t="str">
        <f t="shared" si="91"/>
        <v>Vehículos Híbridos_Camperos/Camionetas_4x2</v>
      </c>
      <c r="DK993" s="331">
        <f t="shared" si="95"/>
        <v>143900000</v>
      </c>
      <c r="DL993" s="326"/>
    </row>
    <row r="994" spans="1:116" ht="25.5">
      <c r="A994" s="28">
        <v>989</v>
      </c>
      <c r="B994" s="29" t="s">
        <v>139</v>
      </c>
      <c r="C994" s="29" t="s">
        <v>2</v>
      </c>
      <c r="D994" s="29" t="s">
        <v>105</v>
      </c>
      <c r="E994" s="42" t="s">
        <v>2380</v>
      </c>
      <c r="F994" s="42" t="s">
        <v>107</v>
      </c>
      <c r="G994" s="29" t="s">
        <v>2055</v>
      </c>
      <c r="H994" s="42" t="s">
        <v>990</v>
      </c>
      <c r="I994" s="70">
        <v>9001154</v>
      </c>
      <c r="J994" s="70" t="s">
        <v>2056</v>
      </c>
      <c r="K994" s="31" t="s">
        <v>107</v>
      </c>
      <c r="L994" s="32">
        <v>168</v>
      </c>
      <c r="M994" s="33">
        <v>4</v>
      </c>
      <c r="N994" s="34">
        <v>108500000</v>
      </c>
      <c r="O994" s="34">
        <f>+IFERROR(VLOOKUP(I994,Precio_Fasecolda!A:C,3,FALSE),IFERROR(VLOOKUP(I994,Precio_Fasecolda!B:C,2,FALSE),N994))</f>
        <v>108500000</v>
      </c>
      <c r="P994" s="34">
        <f t="shared" si="92"/>
        <v>0</v>
      </c>
      <c r="Q994" s="33" t="s">
        <v>107</v>
      </c>
      <c r="R994" s="28" t="s">
        <v>130</v>
      </c>
      <c r="S994" s="28" t="s">
        <v>1056</v>
      </c>
      <c r="T994" s="28" t="s">
        <v>107</v>
      </c>
      <c r="U994" s="28" t="s">
        <v>107</v>
      </c>
      <c r="V994" s="42" t="s">
        <v>107</v>
      </c>
      <c r="W994" s="28" t="s">
        <v>107</v>
      </c>
      <c r="X994" s="28" t="s">
        <v>107</v>
      </c>
      <c r="Y994" s="28" t="str">
        <f t="shared" si="93"/>
        <v>N.A.</v>
      </c>
      <c r="Z994" s="292">
        <f t="shared" si="90"/>
        <v>108500000</v>
      </c>
      <c r="AA994" s="28" cm="1">
        <f t="array" aca="1" ref="AA994" ca="1">_xlfn.IFS(DK994&lt;$DK$4,1,AND(DK994&gt;=$DK$4,DK994&lt;=$AA$4),2,DK994&gt;$AA$4,3)</f>
        <v>2</v>
      </c>
      <c r="AB994" s="28">
        <v>0</v>
      </c>
      <c r="AC994" s="28" cm="1">
        <f t="array" aca="1" ref="AC994" ca="1">IF(AB994="PERCENTIL 30","",_xlfn.IFS(DK994&lt;$AC$4,1,DK994&gt;$AC$4,2))</f>
        <v>1</v>
      </c>
      <c r="AD994" s="28" t="str">
        <f>+IFERROR(VLOOKUP(_xlfn.TEXTJOIN("_", FALSE, C994:E994), BD_Perc!$A:$O, 15, FALSE),"Segmentación no encontrada o vehículo inactivo")</f>
        <v>PERCENTIL 30-70</v>
      </c>
      <c r="AE994" s="28" t="str" cm="1">
        <f t="array" ref="AE994">_xlfn.IFS(
    AD994 = "PERCENTIL 50",
    _xlfn.IFS(
        BD!DK994 &lt; VLOOKUP(_xlfn.TEXTJOIN("_", FALSE, C994:E994), BD_Perc!$A:$O, 11, FALSE), "Intervalo de precio 1",
        BD!DK994 &gt;= VLOOKUP(_xlfn.TEXTJOIN("_", FALSE, C994:E994), BD_Perc!$A:$O, 11, FALSE), "Intervalo de precio 2"
    ),
    AD994 = "PERCENTIL 30-70",
    _xlfn.IFS(
        BD!DK994 &lt; VLOOKUP(_xlfn.TEXTJOIN("_", FALSE, C994:E994), BD_Perc!$A:$O, 6, FALSE), "Intervalo de precio 1",
        BD!DK994 &lt; VLOOKUP(_xlfn.TEXTJOIN("_", FALSE, C994:E994), BD_Perc!$A:$O, 7, FALSE), "Intervalo de precio 2",
        BD!DK994 &gt;= VLOOKUP(_xlfn.TEXTJOIN("_", FALSE, C994:E994), BD_Perc!$A:$O, 7, FALSE), "Intervalo de precio 3"
    ),
    AD994="Segmentación no encontrada o vehículo inactivo","Segmentación no encontrada o vehículo inactivo"
)</f>
        <v>Intervalo de precio 1</v>
      </c>
      <c r="AF994" s="57" t="s">
        <v>2412</v>
      </c>
      <c r="AG994" s="35" t="b">
        <f t="shared" si="94"/>
        <v>1</v>
      </c>
      <c r="AH994" s="205">
        <v>0</v>
      </c>
      <c r="AI994" s="205">
        <v>0</v>
      </c>
      <c r="AJ994" s="205">
        <v>0</v>
      </c>
      <c r="AK994" s="205">
        <v>0.01</v>
      </c>
      <c r="AL994" s="205">
        <v>0.01</v>
      </c>
      <c r="AM994" s="205">
        <v>0.01</v>
      </c>
      <c r="AN994" s="28" t="s">
        <v>1400</v>
      </c>
      <c r="AO994" s="28" t="s">
        <v>114</v>
      </c>
      <c r="AP994" s="28" t="s">
        <v>1400</v>
      </c>
      <c r="AQ994" s="63">
        <v>0</v>
      </c>
      <c r="AR994" s="38">
        <v>0</v>
      </c>
      <c r="AS994" s="38">
        <v>97842</v>
      </c>
      <c r="AT994" s="38">
        <v>917264</v>
      </c>
      <c r="AU994" s="38">
        <v>0</v>
      </c>
      <c r="AV994" s="38">
        <v>0</v>
      </c>
      <c r="AW994" s="38">
        <v>11618680</v>
      </c>
      <c r="AX994" s="38">
        <v>0</v>
      </c>
      <c r="AY994" s="38">
        <v>1039566</v>
      </c>
      <c r="AZ994" s="38">
        <v>97842</v>
      </c>
      <c r="BA994" s="38">
        <v>1039566</v>
      </c>
      <c r="BB994" s="38" t="s">
        <v>107</v>
      </c>
      <c r="BC994" s="38" t="s">
        <v>107</v>
      </c>
      <c r="BD994" s="38" t="s">
        <v>107</v>
      </c>
      <c r="BE994" s="38" t="s">
        <v>107</v>
      </c>
      <c r="BF994" s="38" t="s">
        <v>107</v>
      </c>
      <c r="BG994" s="38">
        <v>3424453</v>
      </c>
      <c r="BH994" s="38" t="s">
        <v>107</v>
      </c>
      <c r="BI994" s="38">
        <v>1956830</v>
      </c>
      <c r="BJ994" s="38">
        <v>1956830</v>
      </c>
      <c r="BK994" s="38" t="s">
        <v>107</v>
      </c>
      <c r="BL994" s="38">
        <v>1100717</v>
      </c>
      <c r="BM994" s="38">
        <v>550358</v>
      </c>
      <c r="BN994" s="38" t="s">
        <v>107</v>
      </c>
      <c r="BO994" s="38" t="s">
        <v>107</v>
      </c>
      <c r="BP994" s="38">
        <v>1161868</v>
      </c>
      <c r="BQ994" s="38">
        <v>146762</v>
      </c>
      <c r="BR994" s="38">
        <v>1712227</v>
      </c>
      <c r="BS994" s="38">
        <v>1834529</v>
      </c>
      <c r="BT994" s="38" t="s">
        <v>107</v>
      </c>
      <c r="BU994" s="38" t="s">
        <v>107</v>
      </c>
      <c r="BV994" s="38" t="s">
        <v>107</v>
      </c>
      <c r="BW994" s="38">
        <v>7949623</v>
      </c>
      <c r="BX994" s="38">
        <v>97842</v>
      </c>
      <c r="BY994" s="38" t="s">
        <v>107</v>
      </c>
      <c r="BZ994" s="38" t="s">
        <v>107</v>
      </c>
      <c r="CA994" s="38" t="s">
        <v>107</v>
      </c>
      <c r="CB994" s="38">
        <v>794963</v>
      </c>
      <c r="CC994" s="330" t="s">
        <v>107</v>
      </c>
      <c r="CD994" s="38" t="s">
        <v>107</v>
      </c>
      <c r="CE994" s="38" t="s">
        <v>107</v>
      </c>
      <c r="CF994" s="38" t="s">
        <v>107</v>
      </c>
      <c r="CG994" s="38" t="s">
        <v>107</v>
      </c>
      <c r="CH994" s="85" t="s">
        <v>113</v>
      </c>
      <c r="CI994" s="85" t="s">
        <v>113</v>
      </c>
      <c r="CJ994" s="85" t="s">
        <v>113</v>
      </c>
      <c r="CK994" s="41" t="s">
        <v>113</v>
      </c>
      <c r="CL994" s="41" t="s">
        <v>113</v>
      </c>
      <c r="CM994" s="41" t="s">
        <v>1394</v>
      </c>
      <c r="CN994" s="41" t="s">
        <v>114</v>
      </c>
      <c r="CO994" s="42">
        <v>0</v>
      </c>
      <c r="CP994" s="28" t="s">
        <v>905</v>
      </c>
      <c r="CQ994" s="28" t="s">
        <v>905</v>
      </c>
      <c r="CR994" s="28" t="s">
        <v>905</v>
      </c>
      <c r="CS994" s="28" t="s">
        <v>905</v>
      </c>
      <c r="CT994" s="28" t="s">
        <v>905</v>
      </c>
      <c r="CU994" s="28" t="s">
        <v>905</v>
      </c>
      <c r="CV994" s="28" t="s">
        <v>905</v>
      </c>
      <c r="CW994" s="28" t="s">
        <v>905</v>
      </c>
      <c r="CX994" s="28" t="s">
        <v>905</v>
      </c>
      <c r="CY994" s="28" t="s">
        <v>905</v>
      </c>
      <c r="CZ994" s="28" t="s">
        <v>905</v>
      </c>
      <c r="DA994" s="28" t="s">
        <v>905</v>
      </c>
      <c r="DB994" s="28" t="s">
        <v>905</v>
      </c>
      <c r="DC994" s="28" t="s">
        <v>905</v>
      </c>
      <c r="DD994" s="332">
        <v>9172642</v>
      </c>
      <c r="DE994" s="43">
        <v>1</v>
      </c>
      <c r="DF994" s="390">
        <v>1</v>
      </c>
      <c r="DG994" s="310"/>
      <c r="DI994" s="279" t="str" cm="1">
        <f t="array" ref="DI994">+IF(AND(C994&lt;&gt;"Vehículos Eléctricos",C994&lt;&gt;"Vehículos Híbridos",AD994="PERCENTIL 50"),
     IF(VLOOKUP(_xlfn.TEXTJOIN("_",FALSE,C994:E994),BD_Perc!$A:$P,_xlfn.IFS(BD!AE994="Intervalo de precio 1",12,BD!AE994="Intervalo de precio 2",13),FALSE)&lt;=1,
     VLOOKUP(_xlfn.TEXTJOIN("_",FALSE,C994:E994),BD_Perc!$A:$P,16,FALSE),"Ok P50"),
     "Ok P30/70 ó Híbrido/Eléctrico")</f>
        <v>Ok P30/70 ó Híbrido/Eléctrico</v>
      </c>
      <c r="DJ994" s="279" t="str">
        <f t="shared" si="91"/>
        <v>Vehículos Híbridos_Automóviles_Sedán</v>
      </c>
      <c r="DK994" s="331">
        <f t="shared" si="95"/>
        <v>108500000</v>
      </c>
      <c r="DL994" s="326"/>
    </row>
    <row r="995" spans="1:116" ht="38.25">
      <c r="A995" s="28">
        <v>990</v>
      </c>
      <c r="B995" s="29" t="s">
        <v>104</v>
      </c>
      <c r="C995" s="68" t="s">
        <v>4</v>
      </c>
      <c r="D995" s="29" t="s">
        <v>1217</v>
      </c>
      <c r="E995" s="42" t="s">
        <v>843</v>
      </c>
      <c r="F995" s="42" t="s">
        <v>1218</v>
      </c>
      <c r="G995" s="30" t="s">
        <v>2057</v>
      </c>
      <c r="H995" s="28" t="s">
        <v>109</v>
      </c>
      <c r="I995" s="70" t="s">
        <v>107</v>
      </c>
      <c r="J995" s="70" t="s">
        <v>2058</v>
      </c>
      <c r="K995" s="31" t="s">
        <v>107</v>
      </c>
      <c r="L995" s="56">
        <v>275</v>
      </c>
      <c r="M995" s="28" t="s">
        <v>107</v>
      </c>
      <c r="N995" s="34">
        <v>464200000</v>
      </c>
      <c r="O995" s="34">
        <f>+IFERROR(VLOOKUP(I995,Precio_Fasecolda!A:C,3,FALSE),IFERROR(VLOOKUP(I995,Precio_Fasecolda!B:C,2,FALSE),N995))</f>
        <v>464200000</v>
      </c>
      <c r="P995" s="34">
        <f t="shared" si="92"/>
        <v>0</v>
      </c>
      <c r="Q995" s="28" t="s">
        <v>107</v>
      </c>
      <c r="R995" s="28" t="s">
        <v>2415</v>
      </c>
      <c r="S995" s="28" t="s">
        <v>360</v>
      </c>
      <c r="T995" s="33" t="s">
        <v>843</v>
      </c>
      <c r="U995" s="28">
        <v>17000</v>
      </c>
      <c r="V995" s="28">
        <v>5753</v>
      </c>
      <c r="W995" s="32">
        <v>11247</v>
      </c>
      <c r="X995" s="56" t="s">
        <v>1221</v>
      </c>
      <c r="Y995" s="28" t="str">
        <f t="shared" si="93"/>
        <v>N.A.</v>
      </c>
      <c r="Z995" s="292">
        <f t="shared" si="90"/>
        <v>459558000</v>
      </c>
      <c r="AA995" s="28" cm="1">
        <f t="array" aca="1" ref="AA995" ca="1">_xlfn.IFS(DK995&lt;$DK$4,1,AND(DK995&gt;=$DK$4,DK995&lt;=$AA$4),2,DK995&gt;$AA$4,3)</f>
        <v>3</v>
      </c>
      <c r="AB995" s="28">
        <v>0</v>
      </c>
      <c r="AC995" s="28" cm="1">
        <f t="array" aca="1" ref="AC995" ca="1">IF(AB995="PERCENTIL 30","",_xlfn.IFS(DK995&lt;$AC$4,1,DK995&gt;$AC$4,2))</f>
        <v>2</v>
      </c>
      <c r="AD995" s="28" t="str">
        <f>+IFERROR(VLOOKUP(_xlfn.TEXTJOIN("_", FALSE, C995:E995), BD_Perc!$A:$O, 15, FALSE),"Segmentación no encontrada o vehículo inactivo")</f>
        <v>PERCENTIL 50</v>
      </c>
      <c r="AE995" s="28" t="str" cm="1">
        <f t="array" ref="AE995">_xlfn.IFS(
    AD995 = "PERCENTIL 50",
    _xlfn.IFS(
        BD!DK995 &lt; VLOOKUP(_xlfn.TEXTJOIN("_", FALSE, C995:E995), BD_Perc!$A:$O, 11, FALSE), "Intervalo de precio 1",
        BD!DK995 &gt;= VLOOKUP(_xlfn.TEXTJOIN("_", FALSE, C995:E995), BD_Perc!$A:$O, 11, FALSE), "Intervalo de precio 2"
    ),
    AD995 = "PERCENTIL 30-70",
    _xlfn.IFS(
        BD!DK995 &lt; VLOOKUP(_xlfn.TEXTJOIN("_", FALSE, C995:E995), BD_Perc!$A:$O, 6, FALSE), "Intervalo de precio 1",
        BD!DK995 &lt; VLOOKUP(_xlfn.TEXTJOIN("_", FALSE, C995:E995), BD_Perc!$A:$O, 7, FALSE), "Intervalo de precio 2",
        BD!DK995 &gt;= VLOOKUP(_xlfn.TEXTJOIN("_", FALSE, C995:E995), BD_Perc!$A:$O, 7, FALSE), "Intervalo de precio 3"
    ),
    AD995="Segmentación no encontrada o vehículo inactivo","Segmentación no encontrada o vehículo inactivo"
)</f>
        <v>Intervalo de precio 2</v>
      </c>
      <c r="AF995" s="57" t="s">
        <v>2413</v>
      </c>
      <c r="AG995" s="35" t="b">
        <f t="shared" si="94"/>
        <v>1</v>
      </c>
      <c r="AH995" s="205">
        <v>0.01</v>
      </c>
      <c r="AI995" s="205">
        <v>0.01</v>
      </c>
      <c r="AJ995" s="205">
        <v>0.01</v>
      </c>
      <c r="AK995" s="205">
        <v>0.01</v>
      </c>
      <c r="AL995" s="205">
        <v>0.01</v>
      </c>
      <c r="AM995" s="205">
        <v>0.02</v>
      </c>
      <c r="AN995" s="28" t="s">
        <v>113</v>
      </c>
      <c r="AO995" s="28" t="s">
        <v>113</v>
      </c>
      <c r="AP995" s="28" t="s">
        <v>113</v>
      </c>
      <c r="AQ995" s="37">
        <v>1</v>
      </c>
      <c r="AR995" s="38" t="s">
        <v>107</v>
      </c>
      <c r="AS995" s="38">
        <v>535272</v>
      </c>
      <c r="AT995" s="38">
        <v>764674</v>
      </c>
      <c r="AU995" s="38" t="s">
        <v>107</v>
      </c>
      <c r="AV995" s="38" t="s">
        <v>107</v>
      </c>
      <c r="AW995" s="38">
        <v>12124379</v>
      </c>
      <c r="AX995" s="38">
        <v>527502</v>
      </c>
      <c r="AY995" s="38" t="s">
        <v>107</v>
      </c>
      <c r="AZ995" s="38">
        <v>128475</v>
      </c>
      <c r="BA995" s="38">
        <v>1508493</v>
      </c>
      <c r="BB995" s="38" t="s">
        <v>107</v>
      </c>
      <c r="BC995" s="38" t="s">
        <v>107</v>
      </c>
      <c r="BD995" s="38" t="s">
        <v>107</v>
      </c>
      <c r="BE995" s="38" t="s">
        <v>107</v>
      </c>
      <c r="BF995" s="38" t="s">
        <v>107</v>
      </c>
      <c r="BG995" s="38" t="s">
        <v>107</v>
      </c>
      <c r="BH995" s="38" t="s">
        <v>107</v>
      </c>
      <c r="BI995" s="38">
        <v>2891625</v>
      </c>
      <c r="BJ995" s="38">
        <v>4089166</v>
      </c>
      <c r="BK995" s="38">
        <v>1368593</v>
      </c>
      <c r="BL995" s="38">
        <v>1533438</v>
      </c>
      <c r="BM995" s="38">
        <v>173454</v>
      </c>
      <c r="BN995" s="38">
        <v>2116818</v>
      </c>
      <c r="BO995" s="38" t="s">
        <v>107</v>
      </c>
      <c r="BP995" s="38">
        <v>5649184</v>
      </c>
      <c r="BQ995" s="38">
        <v>130091</v>
      </c>
      <c r="BR995" s="38">
        <v>2318558</v>
      </c>
      <c r="BS995" s="38" t="s">
        <v>107</v>
      </c>
      <c r="BT995" s="38" t="s">
        <v>107</v>
      </c>
      <c r="BU995" s="38" t="s">
        <v>107</v>
      </c>
      <c r="BV995" s="38">
        <v>4702542</v>
      </c>
      <c r="BW995" s="38">
        <v>7892091</v>
      </c>
      <c r="BX995" s="38">
        <v>130091</v>
      </c>
      <c r="BY995" s="38">
        <v>7119116</v>
      </c>
      <c r="BZ995" s="38">
        <v>13710260</v>
      </c>
      <c r="CA995" s="38">
        <v>8181503</v>
      </c>
      <c r="CB995" s="38">
        <v>2024137</v>
      </c>
      <c r="CC995" s="330" t="s">
        <v>107</v>
      </c>
      <c r="CD995" s="38" t="s">
        <v>107</v>
      </c>
      <c r="CE995" s="38" t="s">
        <v>107</v>
      </c>
      <c r="CF995" s="38" t="s">
        <v>107</v>
      </c>
      <c r="CG995" s="38" t="s">
        <v>107</v>
      </c>
      <c r="CH995" s="28" t="s">
        <v>107</v>
      </c>
      <c r="CI995" s="28" t="s">
        <v>107</v>
      </c>
      <c r="CJ995" s="28" t="s">
        <v>107</v>
      </c>
      <c r="CK995" s="28" t="s">
        <v>107</v>
      </c>
      <c r="CL995" s="28" t="s">
        <v>107</v>
      </c>
      <c r="CM995" s="28" t="s">
        <v>107</v>
      </c>
      <c r="CN995" s="28" t="s">
        <v>107</v>
      </c>
      <c r="CO995" s="42" t="s">
        <v>107</v>
      </c>
      <c r="CP995" s="28" t="s">
        <v>107</v>
      </c>
      <c r="CQ995" s="28" t="s">
        <v>107</v>
      </c>
      <c r="CR995" s="28" t="s">
        <v>107</v>
      </c>
      <c r="CS995" s="28" t="s">
        <v>107</v>
      </c>
      <c r="CT995" s="28" t="s">
        <v>107</v>
      </c>
      <c r="CU995" s="28" t="s">
        <v>107</v>
      </c>
      <c r="CV995" s="183" t="s">
        <v>114</v>
      </c>
      <c r="CW995" s="183" t="s">
        <v>114</v>
      </c>
      <c r="CX995" s="183" t="s">
        <v>114</v>
      </c>
      <c r="CY995" s="183" t="s">
        <v>114</v>
      </c>
      <c r="CZ995" s="183" t="s">
        <v>114</v>
      </c>
      <c r="DA995" s="183" t="s">
        <v>114</v>
      </c>
      <c r="DB995" s="28" t="s">
        <v>905</v>
      </c>
      <c r="DC995" s="28" t="s">
        <v>905</v>
      </c>
      <c r="DD995" s="332">
        <v>46601542</v>
      </c>
      <c r="DE995" s="43">
        <v>1</v>
      </c>
      <c r="DF995" s="390">
        <v>1</v>
      </c>
      <c r="DG995" s="310"/>
      <c r="DI995" s="279" t="str" cm="1">
        <f t="array" ref="DI995">+IF(AND(C995&lt;&gt;"Vehículos Eléctricos",C995&lt;&gt;"Vehículos Híbridos",AD995="PERCENTIL 50"),
     IF(VLOOKUP(_xlfn.TEXTJOIN("_",FALSE,C995:E995),BD_Perc!$A:$P,_xlfn.IFS(BD!AE995="Intervalo de precio 1",12,BD!AE995="Intervalo de precio 2",13),FALSE)&lt;=1,
     VLOOKUP(_xlfn.TEXTJOIN("_",FALSE,C995:E995),BD_Perc!$A:$P,16,FALSE),"Ok P50"),
     "Ok P30/70 ó Híbrido/Eléctrico")</f>
        <v>Ok P50</v>
      </c>
      <c r="DJ995" s="279" t="str">
        <f t="shared" si="91"/>
        <v>Otros Tipos de Vehículos_Volqueta_2 Ejes</v>
      </c>
      <c r="DK995" s="331">
        <f t="shared" si="95"/>
        <v>459558000</v>
      </c>
      <c r="DL995" s="326"/>
    </row>
    <row r="996" spans="1:116" ht="38.25">
      <c r="A996" s="28">
        <v>991</v>
      </c>
      <c r="B996" s="29" t="s">
        <v>104</v>
      </c>
      <c r="C996" s="68" t="s">
        <v>4</v>
      </c>
      <c r="D996" s="29" t="s">
        <v>1217</v>
      </c>
      <c r="E996" s="42" t="s">
        <v>1129</v>
      </c>
      <c r="F996" s="42" t="s">
        <v>1222</v>
      </c>
      <c r="G996" s="30" t="s">
        <v>2059</v>
      </c>
      <c r="H996" s="28" t="s">
        <v>109</v>
      </c>
      <c r="I996" s="70" t="s">
        <v>107</v>
      </c>
      <c r="J996" s="70" t="s">
        <v>2060</v>
      </c>
      <c r="K996" s="31" t="s">
        <v>107</v>
      </c>
      <c r="L996" s="56">
        <v>275</v>
      </c>
      <c r="M996" s="28" t="s">
        <v>107</v>
      </c>
      <c r="N996" s="34">
        <v>525770000</v>
      </c>
      <c r="O996" s="34">
        <f>+IFERROR(VLOOKUP(I996,Precio_Fasecolda!A:C,3,FALSE),IFERROR(VLOOKUP(I996,Precio_Fasecolda!B:C,2,FALSE),N996))</f>
        <v>525770000</v>
      </c>
      <c r="P996" s="34">
        <f t="shared" si="92"/>
        <v>0</v>
      </c>
      <c r="Q996" s="28" t="s">
        <v>107</v>
      </c>
      <c r="R996" s="28" t="s">
        <v>2415</v>
      </c>
      <c r="S996" s="28" t="s">
        <v>360</v>
      </c>
      <c r="T996" s="28" t="s">
        <v>1129</v>
      </c>
      <c r="U996" s="28">
        <v>26500</v>
      </c>
      <c r="V996" s="28">
        <v>7608</v>
      </c>
      <c r="W996" s="32">
        <v>18892</v>
      </c>
      <c r="X996" s="84" t="s">
        <v>1222</v>
      </c>
      <c r="Y996" s="28" t="str">
        <f t="shared" si="93"/>
        <v>N.A.</v>
      </c>
      <c r="Z996" s="292">
        <f t="shared" si="90"/>
        <v>520512300</v>
      </c>
      <c r="AA996" s="28" cm="1">
        <f t="array" aca="1" ref="AA996" ca="1">_xlfn.IFS(DK996&lt;$DK$4,1,AND(DK996&gt;=$DK$4,DK996&lt;=$AA$4),2,DK996&gt;$AA$4,3)</f>
        <v>3</v>
      </c>
      <c r="AB996" s="28">
        <v>0</v>
      </c>
      <c r="AC996" s="28" cm="1">
        <f t="array" aca="1" ref="AC996" ca="1">IF(AB996="PERCENTIL 30","",_xlfn.IFS(DK996&lt;$AC$4,1,DK996&gt;$AC$4,2))</f>
        <v>2</v>
      </c>
      <c r="AD996" s="28" t="str">
        <f>+IFERROR(VLOOKUP(_xlfn.TEXTJOIN("_", FALSE, C996:E996), BD_Perc!$A:$O, 15, FALSE),"Segmentación no encontrada o vehículo inactivo")</f>
        <v>PERCENTIL 50</v>
      </c>
      <c r="AE996" s="28" t="str" cm="1">
        <f t="array" ref="AE996">_xlfn.IFS(
    AD996 = "PERCENTIL 50",
    _xlfn.IFS(
        BD!DK996 &lt; VLOOKUP(_xlfn.TEXTJOIN("_", FALSE, C996:E996), BD_Perc!$A:$O, 11, FALSE), "Intervalo de precio 1",
        BD!DK996 &gt;= VLOOKUP(_xlfn.TEXTJOIN("_", FALSE, C996:E996), BD_Perc!$A:$O, 11, FALSE), "Intervalo de precio 2"
    ),
    AD996 = "PERCENTIL 30-70",
    _xlfn.IFS(
        BD!DK996 &lt; VLOOKUP(_xlfn.TEXTJOIN("_", FALSE, C996:E996), BD_Perc!$A:$O, 6, FALSE), "Intervalo de precio 1",
        BD!DK996 &lt; VLOOKUP(_xlfn.TEXTJOIN("_", FALSE, C996:E996), BD_Perc!$A:$O, 7, FALSE), "Intervalo de precio 2",
        BD!DK996 &gt;= VLOOKUP(_xlfn.TEXTJOIN("_", FALSE, C996:E996), BD_Perc!$A:$O, 7, FALSE), "Intervalo de precio 3"
    ),
    AD996="Segmentación no encontrada o vehículo inactivo","Segmentación no encontrada o vehículo inactivo"
)</f>
        <v>Intervalo de precio 1</v>
      </c>
      <c r="AF996" s="57" t="s">
        <v>2412</v>
      </c>
      <c r="AG996" s="35" t="b">
        <f t="shared" si="94"/>
        <v>1</v>
      </c>
      <c r="AH996" s="205">
        <v>0.01</v>
      </c>
      <c r="AI996" s="205">
        <v>0.01</v>
      </c>
      <c r="AJ996" s="205">
        <v>0.01</v>
      </c>
      <c r="AK996" s="205">
        <v>0.01</v>
      </c>
      <c r="AL996" s="205">
        <v>0.01</v>
      </c>
      <c r="AM996" s="205">
        <v>0.02</v>
      </c>
      <c r="AN996" s="28" t="s">
        <v>113</v>
      </c>
      <c r="AO996" s="28" t="s">
        <v>113</v>
      </c>
      <c r="AP996" s="28" t="s">
        <v>113</v>
      </c>
      <c r="AQ996" s="37">
        <v>1</v>
      </c>
      <c r="AR996" s="38" t="s">
        <v>107</v>
      </c>
      <c r="AS996" s="38">
        <v>535272</v>
      </c>
      <c r="AT996" s="38">
        <v>764674</v>
      </c>
      <c r="AU996" s="38" t="s">
        <v>107</v>
      </c>
      <c r="AV996" s="38" t="s">
        <v>107</v>
      </c>
      <c r="AW996" s="38">
        <v>12124379</v>
      </c>
      <c r="AX996" s="38">
        <v>527502</v>
      </c>
      <c r="AY996" s="38" t="s">
        <v>107</v>
      </c>
      <c r="AZ996" s="38">
        <v>128475</v>
      </c>
      <c r="BA996" s="38">
        <v>1508493</v>
      </c>
      <c r="BB996" s="38" t="s">
        <v>107</v>
      </c>
      <c r="BC996" s="38" t="s">
        <v>107</v>
      </c>
      <c r="BD996" s="38" t="s">
        <v>107</v>
      </c>
      <c r="BE996" s="38" t="s">
        <v>107</v>
      </c>
      <c r="BF996" s="38" t="s">
        <v>107</v>
      </c>
      <c r="BG996" s="38" t="s">
        <v>107</v>
      </c>
      <c r="BH996" s="38" t="s">
        <v>107</v>
      </c>
      <c r="BI996" s="38">
        <v>2891625</v>
      </c>
      <c r="BJ996" s="38">
        <v>4089166</v>
      </c>
      <c r="BK996" s="38">
        <v>1368593</v>
      </c>
      <c r="BL996" s="38">
        <v>1533438</v>
      </c>
      <c r="BM996" s="38">
        <v>173454</v>
      </c>
      <c r="BN996" s="38">
        <v>2116818</v>
      </c>
      <c r="BO996" s="38" t="s">
        <v>107</v>
      </c>
      <c r="BP996" s="38">
        <v>5649184</v>
      </c>
      <c r="BQ996" s="38">
        <v>130091</v>
      </c>
      <c r="BR996" s="38">
        <v>2318558</v>
      </c>
      <c r="BS996" s="38" t="s">
        <v>107</v>
      </c>
      <c r="BT996" s="38" t="s">
        <v>107</v>
      </c>
      <c r="BU996" s="38" t="s">
        <v>107</v>
      </c>
      <c r="BV996" s="38">
        <v>4702542</v>
      </c>
      <c r="BW996" s="38">
        <v>7892091</v>
      </c>
      <c r="BX996" s="38">
        <v>130091</v>
      </c>
      <c r="BY996" s="38">
        <v>7119116</v>
      </c>
      <c r="BZ996" s="38">
        <v>13710260</v>
      </c>
      <c r="CA996" s="38">
        <v>8181503</v>
      </c>
      <c r="CB996" s="38">
        <v>2024137</v>
      </c>
      <c r="CC996" s="330" t="s">
        <v>107</v>
      </c>
      <c r="CD996" s="38" t="s">
        <v>107</v>
      </c>
      <c r="CE996" s="38" t="s">
        <v>107</v>
      </c>
      <c r="CF996" s="38" t="s">
        <v>107</v>
      </c>
      <c r="CG996" s="38" t="s">
        <v>107</v>
      </c>
      <c r="CH996" s="28" t="s">
        <v>107</v>
      </c>
      <c r="CI996" s="28" t="s">
        <v>107</v>
      </c>
      <c r="CJ996" s="28" t="s">
        <v>107</v>
      </c>
      <c r="CK996" s="28" t="s">
        <v>107</v>
      </c>
      <c r="CL996" s="28" t="s">
        <v>107</v>
      </c>
      <c r="CM996" s="28" t="s">
        <v>107</v>
      </c>
      <c r="CN996" s="28" t="s">
        <v>107</v>
      </c>
      <c r="CO996" s="42" t="s">
        <v>107</v>
      </c>
      <c r="CP996" s="28" t="s">
        <v>107</v>
      </c>
      <c r="CQ996" s="28" t="s">
        <v>107</v>
      </c>
      <c r="CR996" s="28" t="s">
        <v>107</v>
      </c>
      <c r="CS996" s="28" t="s">
        <v>107</v>
      </c>
      <c r="CT996" s="28" t="s">
        <v>107</v>
      </c>
      <c r="CU996" s="28" t="s">
        <v>107</v>
      </c>
      <c r="CV996" s="183" t="s">
        <v>114</v>
      </c>
      <c r="CW996" s="183" t="s">
        <v>114</v>
      </c>
      <c r="CX996" s="183" t="s">
        <v>114</v>
      </c>
      <c r="CY996" s="183" t="s">
        <v>114</v>
      </c>
      <c r="CZ996" s="183" t="s">
        <v>114</v>
      </c>
      <c r="DA996" s="183" t="s">
        <v>114</v>
      </c>
      <c r="DB996" s="28" t="s">
        <v>905</v>
      </c>
      <c r="DC996" s="28" t="s">
        <v>905</v>
      </c>
      <c r="DD996" s="332">
        <v>52036462</v>
      </c>
      <c r="DE996" s="43">
        <v>1</v>
      </c>
      <c r="DF996" s="390">
        <v>1</v>
      </c>
      <c r="DG996" s="310"/>
      <c r="DI996" s="279" t="str" cm="1">
        <f t="array" ref="DI996">+IF(AND(C996&lt;&gt;"Vehículos Eléctricos",C996&lt;&gt;"Vehículos Híbridos",AD996="PERCENTIL 50"),
     IF(VLOOKUP(_xlfn.TEXTJOIN("_",FALSE,C996:E996),BD_Perc!$A:$P,_xlfn.IFS(BD!AE996="Intervalo de precio 1",12,BD!AE996="Intervalo de precio 2",13),FALSE)&lt;=1,
     VLOOKUP(_xlfn.TEXTJOIN("_",FALSE,C996:E996),BD_Perc!$A:$P,16,FALSE),"Ok P50"),
     "Ok P30/70 ó Híbrido/Eléctrico")</f>
        <v>Ok P50</v>
      </c>
      <c r="DJ996" s="279" t="str">
        <f t="shared" si="91"/>
        <v>Otros Tipos de Vehículos_Volqueta_3 Ejes</v>
      </c>
      <c r="DK996" s="331">
        <f t="shared" si="95"/>
        <v>520512300</v>
      </c>
      <c r="DL996" s="326"/>
    </row>
    <row r="997" spans="1:116" ht="38.25">
      <c r="A997" s="28">
        <v>992</v>
      </c>
      <c r="B997" s="29" t="s">
        <v>104</v>
      </c>
      <c r="C997" s="193" t="s">
        <v>3</v>
      </c>
      <c r="D997" s="29" t="s">
        <v>1038</v>
      </c>
      <c r="E997" s="42" t="s">
        <v>1038</v>
      </c>
      <c r="F997" s="42" t="s">
        <v>107</v>
      </c>
      <c r="G997" s="67" t="s">
        <v>1888</v>
      </c>
      <c r="H997" s="28" t="s">
        <v>109</v>
      </c>
      <c r="I997" s="70">
        <v>1611204</v>
      </c>
      <c r="J997" s="70" t="s">
        <v>2061</v>
      </c>
      <c r="K997" s="31" t="s">
        <v>107</v>
      </c>
      <c r="L997" s="28">
        <v>185</v>
      </c>
      <c r="M997" s="28" t="s">
        <v>107</v>
      </c>
      <c r="N997" s="34">
        <v>225500000</v>
      </c>
      <c r="O997" s="34">
        <f>+IFERROR(VLOOKUP(I997,Precio_Fasecolda!A:C,3,FALSE),IFERROR(VLOOKUP(I997,Precio_Fasecolda!B:C,2,FALSE),N997))</f>
        <v>225500000</v>
      </c>
      <c r="P997" s="34">
        <f t="shared" si="92"/>
        <v>0</v>
      </c>
      <c r="Q997" s="28" t="s">
        <v>107</v>
      </c>
      <c r="R997" s="28" t="s">
        <v>2415</v>
      </c>
      <c r="S997" s="28" t="s">
        <v>360</v>
      </c>
      <c r="T997" s="28" t="s">
        <v>107</v>
      </c>
      <c r="U997" s="28" t="s">
        <v>107</v>
      </c>
      <c r="V997" s="42" t="s">
        <v>107</v>
      </c>
      <c r="W997" s="28" t="s">
        <v>107</v>
      </c>
      <c r="X997" s="28" t="s">
        <v>107</v>
      </c>
      <c r="Y997" s="28">
        <f t="shared" si="93"/>
        <v>595582748</v>
      </c>
      <c r="Z997" s="292">
        <f t="shared" si="90"/>
        <v>207460000</v>
      </c>
      <c r="AA997" s="28" cm="1">
        <f t="array" aca="1" ref="AA997" ca="1">_xlfn.IFS(DK997&lt;$DK$4,1,AND(DK997&gt;=$DK$4,DK997&lt;=$AA$4),2,DK997&gt;$AA$4,3)</f>
        <v>3</v>
      </c>
      <c r="AB997" s="28">
        <v>0</v>
      </c>
      <c r="AC997" s="28" cm="1">
        <f t="array" aca="1" ref="AC997" ca="1">IF(AB997="PERCENTIL 30","",_xlfn.IFS(DK997&lt;$AC$4,1,DK997&gt;$AC$4,2))</f>
        <v>2</v>
      </c>
      <c r="AD997" s="28" t="str">
        <f>+IFERROR(VLOOKUP(_xlfn.TEXTJOIN("_", FALSE, C997:E997), BD_Perc!$A:$O, 15, FALSE),"Segmentación no encontrada o vehículo inactivo")</f>
        <v>PERCENTIL 50</v>
      </c>
      <c r="AE997" s="28" t="str" cm="1">
        <f t="array" ref="AE997">_xlfn.IFS(
    AD997 = "PERCENTIL 50",
    _xlfn.IFS(
        BD!DK997 &lt; VLOOKUP(_xlfn.TEXTJOIN("_", FALSE, C997:E997), BD_Perc!$A:$O, 11, FALSE), "Intervalo de precio 1",
        BD!DK997 &gt;= VLOOKUP(_xlfn.TEXTJOIN("_", FALSE, C997:E997), BD_Perc!$A:$O, 11, FALSE), "Intervalo de precio 2"
    ),
    AD997 = "PERCENTIL 30-70",
    _xlfn.IFS(
        BD!DK997 &lt; VLOOKUP(_xlfn.TEXTJOIN("_", FALSE, C997:E997), BD_Perc!$A:$O, 6, FALSE), "Intervalo de precio 1",
        BD!DK997 &lt; VLOOKUP(_xlfn.TEXTJOIN("_", FALSE, C997:E997), BD_Perc!$A:$O, 7, FALSE), "Intervalo de precio 2",
        BD!DK997 &gt;= VLOOKUP(_xlfn.TEXTJOIN("_", FALSE, C997:E997), BD_Perc!$A:$O, 7, FALSE), "Intervalo de precio 3"
    ),
    AD997="Segmentación no encontrada o vehículo inactivo","Segmentación no encontrada o vehículo inactivo"
)</f>
        <v>Intervalo de precio 1</v>
      </c>
      <c r="AF997" s="57" t="s">
        <v>2412</v>
      </c>
      <c r="AG997" s="35" t="b">
        <f t="shared" si="94"/>
        <v>1</v>
      </c>
      <c r="AH997" s="205">
        <v>0.08</v>
      </c>
      <c r="AI997" s="205">
        <v>0.08</v>
      </c>
      <c r="AJ997" s="205">
        <v>0.08</v>
      </c>
      <c r="AK997" s="205">
        <v>0.08</v>
      </c>
      <c r="AL997" s="205">
        <v>0.09</v>
      </c>
      <c r="AM997" s="205">
        <v>0.1</v>
      </c>
      <c r="AN997" s="28" t="s">
        <v>1251</v>
      </c>
      <c r="AO997" s="28" t="s">
        <v>1251</v>
      </c>
      <c r="AP997" s="28" t="s">
        <v>1251</v>
      </c>
      <c r="AQ997" s="37">
        <v>1</v>
      </c>
      <c r="AR997" s="38" t="s">
        <v>107</v>
      </c>
      <c r="AS997" s="38">
        <v>535272</v>
      </c>
      <c r="AT997" s="38">
        <v>764674</v>
      </c>
      <c r="AU997" s="38">
        <v>7712782</v>
      </c>
      <c r="AV997" s="38" t="s">
        <v>107</v>
      </c>
      <c r="AW997" s="38">
        <v>12124379</v>
      </c>
      <c r="AX997" s="38">
        <v>527502</v>
      </c>
      <c r="AY997" s="38">
        <v>1338179</v>
      </c>
      <c r="AZ997" s="38">
        <v>128475</v>
      </c>
      <c r="BA997" s="38">
        <v>1508493</v>
      </c>
      <c r="BB997" s="38" t="s">
        <v>107</v>
      </c>
      <c r="BC997" s="38" t="s">
        <v>107</v>
      </c>
      <c r="BD997" s="38" t="s">
        <v>107</v>
      </c>
      <c r="BE997" s="38" t="s">
        <v>107</v>
      </c>
      <c r="BF997" s="38" t="s">
        <v>107</v>
      </c>
      <c r="BG997" s="38" t="s">
        <v>107</v>
      </c>
      <c r="BH997" s="38" t="s">
        <v>107</v>
      </c>
      <c r="BI997" s="38">
        <v>2891625</v>
      </c>
      <c r="BJ997" s="38">
        <v>4089166</v>
      </c>
      <c r="BK997" s="38">
        <v>1368593</v>
      </c>
      <c r="BL997" s="38">
        <v>1533438</v>
      </c>
      <c r="BM997" s="38">
        <v>173454</v>
      </c>
      <c r="BN997" s="38">
        <v>2116818</v>
      </c>
      <c r="BO997" s="38">
        <v>1865156</v>
      </c>
      <c r="BP997" s="38">
        <v>5649184</v>
      </c>
      <c r="BQ997" s="38">
        <v>130091</v>
      </c>
      <c r="BR997" s="38">
        <v>2318558</v>
      </c>
      <c r="BS997" s="38" t="s">
        <v>107</v>
      </c>
      <c r="BT997" s="38" t="s">
        <v>107</v>
      </c>
      <c r="BU997" s="38" t="s">
        <v>107</v>
      </c>
      <c r="BV997" s="38">
        <v>2862417</v>
      </c>
      <c r="BW997" s="38">
        <v>7892091</v>
      </c>
      <c r="BX997" s="38">
        <v>130091</v>
      </c>
      <c r="BY997" s="38">
        <v>7119116</v>
      </c>
      <c r="BZ997" s="38">
        <v>16970553</v>
      </c>
      <c r="CA997" s="38">
        <v>2</v>
      </c>
      <c r="CB997" s="38">
        <v>2024137</v>
      </c>
      <c r="CC997" s="330">
        <v>370082748</v>
      </c>
      <c r="CD997" s="38" t="s">
        <v>107</v>
      </c>
      <c r="CE997" s="38" t="s">
        <v>107</v>
      </c>
      <c r="CF997" s="38" t="s">
        <v>107</v>
      </c>
      <c r="CG997" s="38" t="s">
        <v>107</v>
      </c>
      <c r="CH997" s="28" t="s">
        <v>107</v>
      </c>
      <c r="CI997" s="28" t="s">
        <v>107</v>
      </c>
      <c r="CJ997" s="28" t="s">
        <v>107</v>
      </c>
      <c r="CK997" s="28" t="s">
        <v>107</v>
      </c>
      <c r="CL997" s="28" t="s">
        <v>107</v>
      </c>
      <c r="CM997" s="28" t="s">
        <v>107</v>
      </c>
      <c r="CN997" s="28" t="s">
        <v>107</v>
      </c>
      <c r="CO997" s="42" t="s">
        <v>107</v>
      </c>
      <c r="CP997" s="28" t="s">
        <v>107</v>
      </c>
      <c r="CQ997" s="28" t="s">
        <v>107</v>
      </c>
      <c r="CR997" s="28" t="s">
        <v>107</v>
      </c>
      <c r="CS997" s="28" t="s">
        <v>107</v>
      </c>
      <c r="CT997" s="28" t="s">
        <v>107</v>
      </c>
      <c r="CU997" s="28" t="s">
        <v>107</v>
      </c>
      <c r="CV997" s="183" t="s">
        <v>114</v>
      </c>
      <c r="CW997" s="183" t="s">
        <v>114</v>
      </c>
      <c r="CX997" s="183" t="s">
        <v>114</v>
      </c>
      <c r="CY997" s="183" t="s">
        <v>114</v>
      </c>
      <c r="CZ997" s="183" t="s">
        <v>114</v>
      </c>
      <c r="DA997" s="183" t="s">
        <v>114</v>
      </c>
      <c r="DB997" s="183" t="s">
        <v>107</v>
      </c>
      <c r="DC997" s="183" t="s">
        <v>107</v>
      </c>
      <c r="DD997" s="332">
        <v>20680666</v>
      </c>
      <c r="DE997" s="43">
        <v>1</v>
      </c>
      <c r="DF997" s="390">
        <v>1</v>
      </c>
      <c r="DG997" s="310">
        <v>45618</v>
      </c>
      <c r="DH997" s="203" t="s">
        <v>2463</v>
      </c>
      <c r="DI997" s="279" t="str" cm="1">
        <f t="array" ref="DI997">+IF(AND(C997&lt;&gt;"Vehículos Eléctricos",C997&lt;&gt;"Vehículos Híbridos",AD997="PERCENTIL 50"),
     IF(VLOOKUP(_xlfn.TEXTJOIN("_",FALSE,C997:E997),BD_Perc!$A:$P,_xlfn.IFS(BD!AE997="Intervalo de precio 1",12,BD!AE997="Intervalo de precio 2",13),FALSE)&lt;=1,
     VLOOKUP(_xlfn.TEXTJOIN("_",FALSE,C997:E997),BD_Perc!$A:$P,16,FALSE),"Ok P50"),
     "Ok P30/70 ó Híbrido/Eléctrico")</f>
        <v>Ok P50</v>
      </c>
      <c r="DJ997" s="279" t="str">
        <f t="shared" si="91"/>
        <v>Vehículos Especiales_Carrotanques_Carrotanques</v>
      </c>
      <c r="DK997" s="331">
        <f t="shared" si="95"/>
        <v>577542748</v>
      </c>
      <c r="DL997" s="326"/>
    </row>
    <row r="998" spans="1:116" ht="25.5">
      <c r="A998" s="28">
        <v>993</v>
      </c>
      <c r="B998" s="29" t="s">
        <v>104</v>
      </c>
      <c r="C998" s="29" t="s">
        <v>0</v>
      </c>
      <c r="D998" s="29" t="s">
        <v>665</v>
      </c>
      <c r="E998" s="42" t="s">
        <v>666</v>
      </c>
      <c r="F998" s="42" t="s">
        <v>338</v>
      </c>
      <c r="G998" s="30" t="s">
        <v>2062</v>
      </c>
      <c r="H998" s="42" t="s">
        <v>109</v>
      </c>
      <c r="I998" s="275">
        <v>1621111</v>
      </c>
      <c r="J998" s="70" t="s">
        <v>2063</v>
      </c>
      <c r="K998" s="31" t="s">
        <v>686</v>
      </c>
      <c r="L998" s="262">
        <v>207</v>
      </c>
      <c r="M998" s="33" t="s">
        <v>107</v>
      </c>
      <c r="N998" s="34">
        <v>182500000</v>
      </c>
      <c r="O998" s="34">
        <f>+IFERROR(VLOOKUP(I998,Precio_Fasecolda!A:C,3,FALSE),IFERROR(VLOOKUP(I998,Precio_Fasecolda!B:C,2,FALSE),N998))</f>
        <v>182500000</v>
      </c>
      <c r="P998" s="34">
        <f t="shared" si="92"/>
        <v>0</v>
      </c>
      <c r="Q998" s="28" t="s">
        <v>982</v>
      </c>
      <c r="R998" s="28" t="s">
        <v>2415</v>
      </c>
      <c r="S998" s="28" t="s">
        <v>360</v>
      </c>
      <c r="T998" s="28" t="s">
        <v>107</v>
      </c>
      <c r="U998" s="28" t="s">
        <v>107</v>
      </c>
      <c r="V998" s="42" t="s">
        <v>107</v>
      </c>
      <c r="W998" s="28" t="s">
        <v>107</v>
      </c>
      <c r="X998" s="28" t="s">
        <v>107</v>
      </c>
      <c r="Y998" s="28" t="str">
        <f t="shared" si="93"/>
        <v>N.A.</v>
      </c>
      <c r="Z998" s="292">
        <f t="shared" si="90"/>
        <v>171550000</v>
      </c>
      <c r="AA998" s="28" cm="1">
        <f t="array" aca="1" ref="AA998" ca="1">_xlfn.IFS(DK998&lt;$DK$4,1,AND(DK998&gt;=$DK$4,DK998&lt;=$AA$4),2,DK998&gt;$AA$4,3)</f>
        <v>2</v>
      </c>
      <c r="AB998" s="28">
        <v>0</v>
      </c>
      <c r="AC998" s="28" cm="1">
        <f t="array" aca="1" ref="AC998" ca="1">IF(AB998="PERCENTIL 30","",_xlfn.IFS(DK998&lt;$AC$4,1,DK998&gt;$AC$4,2))</f>
        <v>2</v>
      </c>
      <c r="AD998" s="28" t="str">
        <f>+IFERROR(VLOOKUP(_xlfn.TEXTJOIN("_", FALSE, C998:E998), BD_Perc!$A:$O, 15, FALSE),"Segmentación no encontrada o vehículo inactivo")</f>
        <v>PERCENTIL 30-70</v>
      </c>
      <c r="AE998" s="28" t="str" cm="1">
        <f t="array" ref="AE998">_xlfn.IFS(
    AD998 = "PERCENTIL 50",
    _xlfn.IFS(
        BD!DK998 &lt; VLOOKUP(_xlfn.TEXTJOIN("_", FALSE, C998:E998), BD_Perc!$A:$O, 11, FALSE), "Intervalo de precio 1",
        BD!DK998 &gt;= VLOOKUP(_xlfn.TEXTJOIN("_", FALSE, C998:E998), BD_Perc!$A:$O, 11, FALSE), "Intervalo de precio 2"
    ),
    AD998 = "PERCENTIL 30-70",
    _xlfn.IFS(
        BD!DK998 &lt; VLOOKUP(_xlfn.TEXTJOIN("_", FALSE, C998:E998), BD_Perc!$A:$O, 6, FALSE), "Intervalo de precio 1",
        BD!DK998 &lt; VLOOKUP(_xlfn.TEXTJOIN("_", FALSE, C998:E998), BD_Perc!$A:$O, 7, FALSE), "Intervalo de precio 2",
        BD!DK998 &gt;= VLOOKUP(_xlfn.TEXTJOIN("_", FALSE, C998:E998), BD_Perc!$A:$O, 7, FALSE), "Intervalo de precio 3"
    ),
    AD998="Segmentación no encontrada o vehículo inactivo","Segmentación no encontrada o vehículo inactivo"
)</f>
        <v>Intervalo de precio 2</v>
      </c>
      <c r="AF998" s="57" t="s">
        <v>2413</v>
      </c>
      <c r="AG998" s="35" t="b">
        <f t="shared" si="94"/>
        <v>1</v>
      </c>
      <c r="AH998" s="205">
        <v>0.06</v>
      </c>
      <c r="AI998" s="205">
        <v>0.06</v>
      </c>
      <c r="AJ998" s="205">
        <v>0.06</v>
      </c>
      <c r="AK998" s="205">
        <v>0.06</v>
      </c>
      <c r="AL998" s="205">
        <v>7.0000000000000007E-2</v>
      </c>
      <c r="AM998" s="205">
        <v>0.08</v>
      </c>
      <c r="AN998" s="28" t="s">
        <v>113</v>
      </c>
      <c r="AO998" s="28" t="s">
        <v>113</v>
      </c>
      <c r="AP998" s="28" t="s">
        <v>113</v>
      </c>
      <c r="AQ998" s="37">
        <v>1</v>
      </c>
      <c r="AR998" s="38" t="s">
        <v>107</v>
      </c>
      <c r="AS998" s="38">
        <v>588035</v>
      </c>
      <c r="AT998" s="38">
        <v>2</v>
      </c>
      <c r="AU998" s="38">
        <v>1666016</v>
      </c>
      <c r="AV998" s="38">
        <v>1666016</v>
      </c>
      <c r="AW998" s="38">
        <v>12685927</v>
      </c>
      <c r="AX998" s="38">
        <v>2</v>
      </c>
      <c r="AY998" s="38">
        <v>2</v>
      </c>
      <c r="AZ998" s="38">
        <v>141139</v>
      </c>
      <c r="BA998" s="38">
        <v>673837</v>
      </c>
      <c r="BB998" s="38" t="s">
        <v>107</v>
      </c>
      <c r="BC998" s="38" t="s">
        <v>107</v>
      </c>
      <c r="BD998" s="38" t="s">
        <v>107</v>
      </c>
      <c r="BE998" s="38" t="s">
        <v>107</v>
      </c>
      <c r="BF998" s="38">
        <v>2165036</v>
      </c>
      <c r="BG998" s="38">
        <v>5053774</v>
      </c>
      <c r="BH998" s="38">
        <v>6350415</v>
      </c>
      <c r="BI998" s="38">
        <v>3176658</v>
      </c>
      <c r="BJ998" s="38">
        <v>4492244</v>
      </c>
      <c r="BK998" s="38">
        <v>2</v>
      </c>
      <c r="BL998" s="38">
        <v>1684592</v>
      </c>
      <c r="BM998" s="38">
        <v>190552</v>
      </c>
      <c r="BN998" s="38">
        <v>2218494</v>
      </c>
      <c r="BO998" s="38">
        <v>1013788</v>
      </c>
      <c r="BP998" s="38">
        <v>5379461</v>
      </c>
      <c r="BQ998" s="38">
        <v>142914</v>
      </c>
      <c r="BR998" s="38">
        <v>2547102</v>
      </c>
      <c r="BS998" s="38" t="s">
        <v>107</v>
      </c>
      <c r="BT998" s="38">
        <v>2165036</v>
      </c>
      <c r="BU998" s="38">
        <v>3795946</v>
      </c>
      <c r="BV998" s="38">
        <v>2246121</v>
      </c>
      <c r="BW998" s="38">
        <v>8670030</v>
      </c>
      <c r="BX998" s="38">
        <v>142914</v>
      </c>
      <c r="BY998" s="38">
        <v>7820861</v>
      </c>
      <c r="BZ998" s="38">
        <v>13059715</v>
      </c>
      <c r="CA998" s="38">
        <v>2</v>
      </c>
      <c r="CB998" s="38">
        <v>1111557</v>
      </c>
      <c r="CC998" s="330" t="s">
        <v>107</v>
      </c>
      <c r="CD998" s="38">
        <v>15966181</v>
      </c>
      <c r="CE998" s="38" t="s">
        <v>107</v>
      </c>
      <c r="CF998" s="38" t="s">
        <v>107</v>
      </c>
      <c r="CG998" s="38" t="s">
        <v>107</v>
      </c>
      <c r="CH998" s="41" t="s">
        <v>113</v>
      </c>
      <c r="CI998" s="41" t="s">
        <v>113</v>
      </c>
      <c r="CJ998" s="41" t="s">
        <v>113</v>
      </c>
      <c r="CK998" s="41" t="s">
        <v>114</v>
      </c>
      <c r="CL998" s="41" t="s">
        <v>113</v>
      </c>
      <c r="CM998" s="41" t="s">
        <v>114</v>
      </c>
      <c r="CN998" s="41" t="s">
        <v>114</v>
      </c>
      <c r="CO998" s="42" t="s">
        <v>107</v>
      </c>
      <c r="CP998" s="28" t="s">
        <v>107</v>
      </c>
      <c r="CQ998" s="28" t="s">
        <v>107</v>
      </c>
      <c r="CR998" s="28" t="s">
        <v>107</v>
      </c>
      <c r="CS998" s="28" t="s">
        <v>107</v>
      </c>
      <c r="CT998" s="28" t="s">
        <v>107</v>
      </c>
      <c r="CU998" s="28" t="s">
        <v>107</v>
      </c>
      <c r="CV998" s="28" t="s">
        <v>107</v>
      </c>
      <c r="CW998" s="28" t="s">
        <v>107</v>
      </c>
      <c r="CX998" s="28" t="s">
        <v>107</v>
      </c>
      <c r="CY998" s="28" t="s">
        <v>107</v>
      </c>
      <c r="CZ998" s="28" t="s">
        <v>107</v>
      </c>
      <c r="DA998" s="28" t="s">
        <v>107</v>
      </c>
      <c r="DB998" s="28" t="s">
        <v>107</v>
      </c>
      <c r="DC998" s="28" t="s">
        <v>107</v>
      </c>
      <c r="DD998" s="332">
        <v>12419938</v>
      </c>
      <c r="DE998" s="282">
        <v>0</v>
      </c>
      <c r="DF998" s="390">
        <v>0</v>
      </c>
      <c r="DG998" s="310"/>
      <c r="DI998" s="279" t="str" cm="1">
        <f t="array" ref="DI998">+IF(AND(C998&lt;&gt;"Vehículos Eléctricos",C998&lt;&gt;"Vehículos Híbridos",AD998="PERCENTIL 50"),
     IF(VLOOKUP(_xlfn.TEXTJOIN("_",FALSE,C998:E998),BD_Perc!$A:$P,_xlfn.IFS(BD!AE998="Intervalo de precio 1",12,BD!AE998="Intervalo de precio 2",13),FALSE)&lt;=1,
     VLOOKUP(_xlfn.TEXTJOIN("_",FALSE,C998:E998),BD_Perc!$A:$P,16,FALSE),"Ok P50"),
     "Ok P30/70 ó Híbrido/Eléctrico")</f>
        <v>Ok P30/70 ó Híbrido/Eléctrico</v>
      </c>
      <c r="DJ998" s="279" t="str">
        <f t="shared" si="91"/>
        <v>Vehículos Convencionales_Pick Up_PICKUP DOBLE CAB - PLATON</v>
      </c>
      <c r="DK998" s="331">
        <f t="shared" si="95"/>
        <v>171550000</v>
      </c>
      <c r="DL998" s="326"/>
    </row>
    <row r="999" spans="1:116" ht="25.5">
      <c r="A999" s="28">
        <v>994</v>
      </c>
      <c r="B999" s="29" t="s">
        <v>104</v>
      </c>
      <c r="C999" s="29" t="s">
        <v>0</v>
      </c>
      <c r="D999" s="29" t="s">
        <v>665</v>
      </c>
      <c r="E999" s="42" t="s">
        <v>666</v>
      </c>
      <c r="F999" s="42" t="s">
        <v>346</v>
      </c>
      <c r="G999" s="30" t="s">
        <v>2064</v>
      </c>
      <c r="H999" s="42" t="s">
        <v>109</v>
      </c>
      <c r="I999" s="275">
        <v>1621112</v>
      </c>
      <c r="J999" s="70" t="s">
        <v>2065</v>
      </c>
      <c r="K999" s="31" t="s">
        <v>686</v>
      </c>
      <c r="L999" s="56">
        <v>207</v>
      </c>
      <c r="M999" s="33" t="s">
        <v>107</v>
      </c>
      <c r="N999" s="34">
        <v>191500000</v>
      </c>
      <c r="O999" s="34">
        <f>+IFERROR(VLOOKUP(I999,Precio_Fasecolda!A:C,3,FALSE),IFERROR(VLOOKUP(I999,Precio_Fasecolda!B:C,2,FALSE),N999))</f>
        <v>191500000</v>
      </c>
      <c r="P999" s="34">
        <f t="shared" si="92"/>
        <v>0</v>
      </c>
      <c r="Q999" s="28" t="s">
        <v>979</v>
      </c>
      <c r="R999" s="28" t="s">
        <v>2415</v>
      </c>
      <c r="S999" s="28" t="s">
        <v>360</v>
      </c>
      <c r="T999" s="28" t="s">
        <v>107</v>
      </c>
      <c r="U999" s="28" t="s">
        <v>107</v>
      </c>
      <c r="V999" s="42" t="s">
        <v>107</v>
      </c>
      <c r="W999" s="28" t="s">
        <v>107</v>
      </c>
      <c r="X999" s="28" t="s">
        <v>107</v>
      </c>
      <c r="Y999" s="28" t="str">
        <f t="shared" si="93"/>
        <v>N.A.</v>
      </c>
      <c r="Z999" s="292">
        <f t="shared" si="90"/>
        <v>180010000</v>
      </c>
      <c r="AA999" s="28" cm="1">
        <f t="array" aca="1" ref="AA999" ca="1">_xlfn.IFS(DK999&lt;$DK$4,1,AND(DK999&gt;=$DK$4,DK999&lt;=$AA$4),2,DK999&gt;$AA$4,3)</f>
        <v>2</v>
      </c>
      <c r="AB999" s="28">
        <v>0</v>
      </c>
      <c r="AC999" s="28" cm="1">
        <f t="array" aca="1" ref="AC999" ca="1">IF(AB999="PERCENTIL 30","",_xlfn.IFS(DK999&lt;$AC$4,1,DK999&gt;$AC$4,2))</f>
        <v>2</v>
      </c>
      <c r="AD999" s="28" t="str">
        <f>+IFERROR(VLOOKUP(_xlfn.TEXTJOIN("_", FALSE, C999:E999), BD_Perc!$A:$O, 15, FALSE),"Segmentación no encontrada o vehículo inactivo")</f>
        <v>PERCENTIL 30-70</v>
      </c>
      <c r="AE999" s="28" t="str" cm="1">
        <f t="array" ref="AE999">_xlfn.IFS(
    AD999 = "PERCENTIL 50",
    _xlfn.IFS(
        BD!DK999 &lt; VLOOKUP(_xlfn.TEXTJOIN("_", FALSE, C999:E999), BD_Perc!$A:$O, 11, FALSE), "Intervalo de precio 1",
        BD!DK999 &gt;= VLOOKUP(_xlfn.TEXTJOIN("_", FALSE, C999:E999), BD_Perc!$A:$O, 11, FALSE), "Intervalo de precio 2"
    ),
    AD999 = "PERCENTIL 30-70",
    _xlfn.IFS(
        BD!DK999 &lt; VLOOKUP(_xlfn.TEXTJOIN("_", FALSE, C999:E999), BD_Perc!$A:$O, 6, FALSE), "Intervalo de precio 1",
        BD!DK999 &lt; VLOOKUP(_xlfn.TEXTJOIN("_", FALSE, C999:E999), BD_Perc!$A:$O, 7, FALSE), "Intervalo de precio 2",
        BD!DK999 &gt;= VLOOKUP(_xlfn.TEXTJOIN("_", FALSE, C999:E999), BD_Perc!$A:$O, 7, FALSE), "Intervalo de precio 3"
    ),
    AD999="Segmentación no encontrada o vehículo inactivo","Segmentación no encontrada o vehículo inactivo"
)</f>
        <v>Intervalo de precio 2</v>
      </c>
      <c r="AF999" s="57" t="s">
        <v>2413</v>
      </c>
      <c r="AG999" s="35" t="b">
        <f t="shared" si="94"/>
        <v>1</v>
      </c>
      <c r="AH999" s="205">
        <v>0.06</v>
      </c>
      <c r="AI999" s="205">
        <v>0.06</v>
      </c>
      <c r="AJ999" s="205">
        <v>0.06</v>
      </c>
      <c r="AK999" s="205">
        <v>0.06</v>
      </c>
      <c r="AL999" s="205">
        <v>7.0000000000000007E-2</v>
      </c>
      <c r="AM999" s="205">
        <v>0.08</v>
      </c>
      <c r="AN999" s="28" t="s">
        <v>113</v>
      </c>
      <c r="AO999" s="28" t="s">
        <v>113</v>
      </c>
      <c r="AP999" s="28" t="s">
        <v>113</v>
      </c>
      <c r="AQ999" s="37">
        <v>1</v>
      </c>
      <c r="AR999" s="38" t="s">
        <v>107</v>
      </c>
      <c r="AS999" s="38">
        <v>588035</v>
      </c>
      <c r="AT999" s="38">
        <v>2</v>
      </c>
      <c r="AU999" s="38">
        <v>1666016</v>
      </c>
      <c r="AV999" s="38">
        <v>1666016</v>
      </c>
      <c r="AW999" s="38">
        <v>12685927</v>
      </c>
      <c r="AX999" s="38">
        <v>2</v>
      </c>
      <c r="AY999" s="38">
        <v>2</v>
      </c>
      <c r="AZ999" s="38">
        <v>141139</v>
      </c>
      <c r="BA999" s="38">
        <v>673837</v>
      </c>
      <c r="BB999" s="38" t="s">
        <v>107</v>
      </c>
      <c r="BC999" s="38" t="s">
        <v>107</v>
      </c>
      <c r="BD999" s="38" t="s">
        <v>107</v>
      </c>
      <c r="BE999" s="38" t="s">
        <v>107</v>
      </c>
      <c r="BF999" s="38">
        <v>2165036</v>
      </c>
      <c r="BG999" s="38">
        <v>5053774</v>
      </c>
      <c r="BH999" s="38">
        <v>6350415</v>
      </c>
      <c r="BI999" s="38">
        <v>3176658</v>
      </c>
      <c r="BJ999" s="38">
        <v>4492244</v>
      </c>
      <c r="BK999" s="38">
        <v>2</v>
      </c>
      <c r="BL999" s="38">
        <v>1684592</v>
      </c>
      <c r="BM999" s="38">
        <v>190552</v>
      </c>
      <c r="BN999" s="38">
        <v>2218494</v>
      </c>
      <c r="BO999" s="38">
        <v>1013788</v>
      </c>
      <c r="BP999" s="38">
        <v>5379461</v>
      </c>
      <c r="BQ999" s="38">
        <v>142914</v>
      </c>
      <c r="BR999" s="38">
        <v>2547102</v>
      </c>
      <c r="BS999" s="38" t="s">
        <v>107</v>
      </c>
      <c r="BT999" s="38">
        <v>2165036</v>
      </c>
      <c r="BU999" s="38">
        <v>3795946</v>
      </c>
      <c r="BV999" s="38">
        <v>2246121</v>
      </c>
      <c r="BW999" s="38">
        <v>8670030</v>
      </c>
      <c r="BX999" s="38">
        <v>142914</v>
      </c>
      <c r="BY999" s="38">
        <v>7820861</v>
      </c>
      <c r="BZ999" s="38">
        <v>13059715</v>
      </c>
      <c r="CA999" s="38">
        <v>2</v>
      </c>
      <c r="CB999" s="38">
        <v>1111557</v>
      </c>
      <c r="CC999" s="330" t="s">
        <v>107</v>
      </c>
      <c r="CD999" s="38">
        <v>15966181</v>
      </c>
      <c r="CE999" s="38" t="s">
        <v>107</v>
      </c>
      <c r="CF999" s="38" t="s">
        <v>107</v>
      </c>
      <c r="CG999" s="38" t="s">
        <v>107</v>
      </c>
      <c r="CH999" s="41" t="s">
        <v>113</v>
      </c>
      <c r="CI999" s="41" t="s">
        <v>113</v>
      </c>
      <c r="CJ999" s="41" t="s">
        <v>113</v>
      </c>
      <c r="CK999" s="41" t="s">
        <v>114</v>
      </c>
      <c r="CL999" s="41" t="s">
        <v>113</v>
      </c>
      <c r="CM999" s="41" t="s">
        <v>114</v>
      </c>
      <c r="CN999" s="41" t="s">
        <v>114</v>
      </c>
      <c r="CO999" s="42" t="s">
        <v>107</v>
      </c>
      <c r="CP999" s="28" t="s">
        <v>107</v>
      </c>
      <c r="CQ999" s="28" t="s">
        <v>107</v>
      </c>
      <c r="CR999" s="28" t="s">
        <v>107</v>
      </c>
      <c r="CS999" s="28" t="s">
        <v>107</v>
      </c>
      <c r="CT999" s="28" t="s">
        <v>107</v>
      </c>
      <c r="CU999" s="28" t="s">
        <v>107</v>
      </c>
      <c r="CV999" s="28" t="s">
        <v>107</v>
      </c>
      <c r="CW999" s="28" t="s">
        <v>107</v>
      </c>
      <c r="CX999" s="28" t="s">
        <v>107</v>
      </c>
      <c r="CY999" s="28" t="s">
        <v>107</v>
      </c>
      <c r="CZ999" s="28" t="s">
        <v>107</v>
      </c>
      <c r="DA999" s="28" t="s">
        <v>107</v>
      </c>
      <c r="DB999" s="28" t="s">
        <v>107</v>
      </c>
      <c r="DC999" s="28" t="s">
        <v>107</v>
      </c>
      <c r="DD999" s="332">
        <v>12419938</v>
      </c>
      <c r="DE999" s="282">
        <v>1</v>
      </c>
      <c r="DF999" s="390">
        <v>1</v>
      </c>
      <c r="DG999" s="310"/>
      <c r="DI999" s="279" t="str" cm="1">
        <f t="array" ref="DI999">+IF(AND(C999&lt;&gt;"Vehículos Eléctricos",C999&lt;&gt;"Vehículos Híbridos",AD999="PERCENTIL 50"),
     IF(VLOOKUP(_xlfn.TEXTJOIN("_",FALSE,C999:E999),BD_Perc!$A:$P,_xlfn.IFS(BD!AE999="Intervalo de precio 1",12,BD!AE999="Intervalo de precio 2",13),FALSE)&lt;=1,
     VLOOKUP(_xlfn.TEXTJOIN("_",FALSE,C999:E999),BD_Perc!$A:$P,16,FALSE),"Ok P50"),
     "Ok P30/70 ó Híbrido/Eléctrico")</f>
        <v>Ok P30/70 ó Híbrido/Eléctrico</v>
      </c>
      <c r="DJ999" s="279" t="str">
        <f t="shared" si="91"/>
        <v>Vehículos Convencionales_Pick Up_PICKUP DOBLE CAB - PLATON</v>
      </c>
      <c r="DK999" s="331">
        <f t="shared" si="95"/>
        <v>180010000</v>
      </c>
      <c r="DL999" s="326"/>
    </row>
    <row r="1000" spans="1:116" ht="25.5">
      <c r="A1000" s="28">
        <v>995</v>
      </c>
      <c r="B1000" s="29" t="s">
        <v>104</v>
      </c>
      <c r="C1000" s="29" t="s">
        <v>0</v>
      </c>
      <c r="D1000" s="29" t="s">
        <v>665</v>
      </c>
      <c r="E1000" s="42" t="s">
        <v>666</v>
      </c>
      <c r="F1000" s="42" t="s">
        <v>346</v>
      </c>
      <c r="G1000" s="30" t="s">
        <v>2066</v>
      </c>
      <c r="H1000" s="42" t="s">
        <v>109</v>
      </c>
      <c r="I1000" s="275">
        <v>1621113</v>
      </c>
      <c r="J1000" s="70" t="s">
        <v>2067</v>
      </c>
      <c r="K1000" s="31" t="s">
        <v>686</v>
      </c>
      <c r="L1000" s="56">
        <v>207</v>
      </c>
      <c r="M1000" s="33" t="s">
        <v>107</v>
      </c>
      <c r="N1000" s="34">
        <v>197600000</v>
      </c>
      <c r="O1000" s="34">
        <f>+IFERROR(VLOOKUP(I1000,Precio_Fasecolda!A:C,3,FALSE),IFERROR(VLOOKUP(I1000,Precio_Fasecolda!B:C,2,FALSE),N1000))</f>
        <v>197600000</v>
      </c>
      <c r="P1000" s="34">
        <f t="shared" si="92"/>
        <v>0</v>
      </c>
      <c r="Q1000" s="28" t="s">
        <v>979</v>
      </c>
      <c r="R1000" s="28" t="s">
        <v>130</v>
      </c>
      <c r="S1000" s="28" t="s">
        <v>360</v>
      </c>
      <c r="T1000" s="28" t="s">
        <v>107</v>
      </c>
      <c r="U1000" s="28" t="s">
        <v>107</v>
      </c>
      <c r="V1000" s="42" t="s">
        <v>107</v>
      </c>
      <c r="W1000" s="28" t="s">
        <v>107</v>
      </c>
      <c r="X1000" s="28" t="s">
        <v>107</v>
      </c>
      <c r="Y1000" s="28" t="str">
        <f t="shared" si="93"/>
        <v>N.A.</v>
      </c>
      <c r="Z1000" s="292">
        <f t="shared" si="90"/>
        <v>185744000</v>
      </c>
      <c r="AA1000" s="28" cm="1">
        <f t="array" aca="1" ref="AA1000" ca="1">_xlfn.IFS(DK1000&lt;$DK$4,1,AND(DK1000&gt;=$DK$4,DK1000&lt;=$AA$4),2,DK1000&gt;$AA$4,3)</f>
        <v>2</v>
      </c>
      <c r="AB1000" s="28">
        <v>0</v>
      </c>
      <c r="AC1000" s="28" cm="1">
        <f t="array" aca="1" ref="AC1000" ca="1">IF(AB1000="PERCENTIL 30","",_xlfn.IFS(DK1000&lt;$AC$4,1,DK1000&gt;$AC$4,2))</f>
        <v>2</v>
      </c>
      <c r="AD1000" s="28" t="str">
        <f>+IFERROR(VLOOKUP(_xlfn.TEXTJOIN("_", FALSE, C1000:E1000), BD_Perc!$A:$O, 15, FALSE),"Segmentación no encontrada o vehículo inactivo")</f>
        <v>PERCENTIL 30-70</v>
      </c>
      <c r="AE1000" s="28" t="str" cm="1">
        <f t="array" ref="AE1000">_xlfn.IFS(
    AD1000 = "PERCENTIL 50",
    _xlfn.IFS(
        BD!DK1000 &lt; VLOOKUP(_xlfn.TEXTJOIN("_", FALSE, C1000:E1000), BD_Perc!$A:$O, 11, FALSE), "Intervalo de precio 1",
        BD!DK1000 &gt;= VLOOKUP(_xlfn.TEXTJOIN("_", FALSE, C1000:E1000), BD_Perc!$A:$O, 11, FALSE), "Intervalo de precio 2"
    ),
    AD1000 = "PERCENTIL 30-70",
    _xlfn.IFS(
        BD!DK1000 &lt; VLOOKUP(_xlfn.TEXTJOIN("_", FALSE, C1000:E1000), BD_Perc!$A:$O, 6, FALSE), "Intervalo de precio 1",
        BD!DK1000 &lt; VLOOKUP(_xlfn.TEXTJOIN("_", FALSE, C1000:E1000), BD_Perc!$A:$O, 7, FALSE), "Intervalo de precio 2",
        BD!DK1000 &gt;= VLOOKUP(_xlfn.TEXTJOIN("_", FALSE, C1000:E1000), BD_Perc!$A:$O, 7, FALSE), "Intervalo de precio 3"
    ),
    AD1000="Segmentación no encontrada o vehículo inactivo","Segmentación no encontrada o vehículo inactivo"
)</f>
        <v>Intervalo de precio 2</v>
      </c>
      <c r="AF1000" s="57" t="s">
        <v>2413</v>
      </c>
      <c r="AG1000" s="35" t="b">
        <f t="shared" si="94"/>
        <v>1</v>
      </c>
      <c r="AH1000" s="205">
        <v>0.06</v>
      </c>
      <c r="AI1000" s="205">
        <v>0.06</v>
      </c>
      <c r="AJ1000" s="205">
        <v>0.06</v>
      </c>
      <c r="AK1000" s="205">
        <v>0.06</v>
      </c>
      <c r="AL1000" s="205">
        <v>7.0000000000000007E-2</v>
      </c>
      <c r="AM1000" s="205">
        <v>0.08</v>
      </c>
      <c r="AN1000" s="28" t="s">
        <v>113</v>
      </c>
      <c r="AO1000" s="28" t="s">
        <v>113</v>
      </c>
      <c r="AP1000" s="28" t="s">
        <v>113</v>
      </c>
      <c r="AQ1000" s="37">
        <v>1</v>
      </c>
      <c r="AR1000" s="38" t="s">
        <v>107</v>
      </c>
      <c r="AS1000" s="38">
        <v>588035</v>
      </c>
      <c r="AT1000" s="38">
        <v>2</v>
      </c>
      <c r="AU1000" s="38">
        <v>1666016</v>
      </c>
      <c r="AV1000" s="38">
        <v>1666016</v>
      </c>
      <c r="AW1000" s="38">
        <v>12685927</v>
      </c>
      <c r="AX1000" s="38">
        <v>2</v>
      </c>
      <c r="AY1000" s="38">
        <v>2</v>
      </c>
      <c r="AZ1000" s="38">
        <v>141139</v>
      </c>
      <c r="BA1000" s="38">
        <v>673837</v>
      </c>
      <c r="BB1000" s="38" t="s">
        <v>107</v>
      </c>
      <c r="BC1000" s="38" t="s">
        <v>107</v>
      </c>
      <c r="BD1000" s="38" t="s">
        <v>107</v>
      </c>
      <c r="BE1000" s="38" t="s">
        <v>107</v>
      </c>
      <c r="BF1000" s="38">
        <v>2165036</v>
      </c>
      <c r="BG1000" s="38">
        <v>5053774</v>
      </c>
      <c r="BH1000" s="38">
        <v>6350415</v>
      </c>
      <c r="BI1000" s="38">
        <v>3176658</v>
      </c>
      <c r="BJ1000" s="38">
        <v>4492244</v>
      </c>
      <c r="BK1000" s="38">
        <v>2</v>
      </c>
      <c r="BL1000" s="38">
        <v>1684592</v>
      </c>
      <c r="BM1000" s="38">
        <v>190552</v>
      </c>
      <c r="BN1000" s="38">
        <v>2218494</v>
      </c>
      <c r="BO1000" s="38">
        <v>1013788</v>
      </c>
      <c r="BP1000" s="38">
        <v>5379461</v>
      </c>
      <c r="BQ1000" s="38">
        <v>142914</v>
      </c>
      <c r="BR1000" s="38">
        <v>2547102</v>
      </c>
      <c r="BS1000" s="38" t="s">
        <v>107</v>
      </c>
      <c r="BT1000" s="38">
        <v>2165036</v>
      </c>
      <c r="BU1000" s="38">
        <v>3795946</v>
      </c>
      <c r="BV1000" s="38">
        <v>2246121</v>
      </c>
      <c r="BW1000" s="38">
        <v>8670030</v>
      </c>
      <c r="BX1000" s="38">
        <v>142914</v>
      </c>
      <c r="BY1000" s="38">
        <v>7820861</v>
      </c>
      <c r="BZ1000" s="38">
        <v>13059715</v>
      </c>
      <c r="CA1000" s="38">
        <v>2</v>
      </c>
      <c r="CB1000" s="38">
        <v>1111557</v>
      </c>
      <c r="CC1000" s="330" t="s">
        <v>107</v>
      </c>
      <c r="CD1000" s="38">
        <v>15966181</v>
      </c>
      <c r="CE1000" s="38" t="s">
        <v>107</v>
      </c>
      <c r="CF1000" s="38" t="s">
        <v>107</v>
      </c>
      <c r="CG1000" s="38" t="s">
        <v>107</v>
      </c>
      <c r="CH1000" s="41" t="s">
        <v>113</v>
      </c>
      <c r="CI1000" s="41" t="s">
        <v>113</v>
      </c>
      <c r="CJ1000" s="41" t="s">
        <v>113</v>
      </c>
      <c r="CK1000" s="41" t="s">
        <v>114</v>
      </c>
      <c r="CL1000" s="41" t="s">
        <v>113</v>
      </c>
      <c r="CM1000" s="41" t="s">
        <v>114</v>
      </c>
      <c r="CN1000" s="41" t="s">
        <v>114</v>
      </c>
      <c r="CO1000" s="42" t="s">
        <v>107</v>
      </c>
      <c r="CP1000" s="28" t="s">
        <v>107</v>
      </c>
      <c r="CQ1000" s="28" t="s">
        <v>107</v>
      </c>
      <c r="CR1000" s="28" t="s">
        <v>107</v>
      </c>
      <c r="CS1000" s="28" t="s">
        <v>107</v>
      </c>
      <c r="CT1000" s="28" t="s">
        <v>107</v>
      </c>
      <c r="CU1000" s="28" t="s">
        <v>107</v>
      </c>
      <c r="CV1000" s="28" t="s">
        <v>107</v>
      </c>
      <c r="CW1000" s="28" t="s">
        <v>107</v>
      </c>
      <c r="CX1000" s="28" t="s">
        <v>107</v>
      </c>
      <c r="CY1000" s="28" t="s">
        <v>107</v>
      </c>
      <c r="CZ1000" s="28" t="s">
        <v>107</v>
      </c>
      <c r="DA1000" s="28" t="s">
        <v>107</v>
      </c>
      <c r="DB1000" s="28" t="s">
        <v>107</v>
      </c>
      <c r="DC1000" s="28" t="s">
        <v>107</v>
      </c>
      <c r="DD1000" s="332">
        <v>12419938</v>
      </c>
      <c r="DE1000" s="282">
        <v>1</v>
      </c>
      <c r="DF1000" s="390">
        <v>1</v>
      </c>
      <c r="DG1000" s="310"/>
      <c r="DI1000" s="279" t="str" cm="1">
        <f t="array" ref="DI1000">+IF(AND(C1000&lt;&gt;"Vehículos Eléctricos",C1000&lt;&gt;"Vehículos Híbridos",AD1000="PERCENTIL 50"),
     IF(VLOOKUP(_xlfn.TEXTJOIN("_",FALSE,C1000:E1000),BD_Perc!$A:$P,_xlfn.IFS(BD!AE1000="Intervalo de precio 1",12,BD!AE1000="Intervalo de precio 2",13),FALSE)&lt;=1,
     VLOOKUP(_xlfn.TEXTJOIN("_",FALSE,C1000:E1000),BD_Perc!$A:$P,16,FALSE),"Ok P50"),
     "Ok P30/70 ó Híbrido/Eléctrico")</f>
        <v>Ok P30/70 ó Híbrido/Eléctrico</v>
      </c>
      <c r="DJ1000" s="279" t="str">
        <f t="shared" si="91"/>
        <v>Vehículos Convencionales_Pick Up_PICKUP DOBLE CAB - PLATON</v>
      </c>
      <c r="DK1000" s="331">
        <f t="shared" si="95"/>
        <v>185744000</v>
      </c>
      <c r="DL1000" s="326"/>
    </row>
    <row r="1001" spans="1:116" ht="25.5">
      <c r="A1001" s="28">
        <v>996</v>
      </c>
      <c r="B1001" s="29" t="s">
        <v>104</v>
      </c>
      <c r="C1001" s="29" t="s">
        <v>0</v>
      </c>
      <c r="D1001" s="29" t="s">
        <v>665</v>
      </c>
      <c r="E1001" s="42" t="s">
        <v>666</v>
      </c>
      <c r="F1001" s="42" t="s">
        <v>346</v>
      </c>
      <c r="G1001" s="30" t="s">
        <v>2068</v>
      </c>
      <c r="H1001" s="42" t="s">
        <v>109</v>
      </c>
      <c r="I1001" s="275">
        <v>1621114</v>
      </c>
      <c r="J1001" s="70" t="s">
        <v>2069</v>
      </c>
      <c r="K1001" s="31" t="s">
        <v>686</v>
      </c>
      <c r="L1001" s="56">
        <v>207</v>
      </c>
      <c r="M1001" s="33" t="s">
        <v>107</v>
      </c>
      <c r="N1001" s="34">
        <v>208600000</v>
      </c>
      <c r="O1001" s="34">
        <f>+IFERROR(VLOOKUP(I1001,Precio_Fasecolda!A:C,3,FALSE),IFERROR(VLOOKUP(I1001,Precio_Fasecolda!B:C,2,FALSE),N1001))</f>
        <v>208600000</v>
      </c>
      <c r="P1001" s="34">
        <f t="shared" si="92"/>
        <v>0</v>
      </c>
      <c r="Q1001" s="28" t="s">
        <v>979</v>
      </c>
      <c r="R1001" s="28" t="s">
        <v>130</v>
      </c>
      <c r="S1001" s="28" t="s">
        <v>360</v>
      </c>
      <c r="T1001" s="28" t="s">
        <v>107</v>
      </c>
      <c r="U1001" s="28" t="s">
        <v>107</v>
      </c>
      <c r="V1001" s="42" t="s">
        <v>107</v>
      </c>
      <c r="W1001" s="28" t="s">
        <v>107</v>
      </c>
      <c r="X1001" s="28" t="s">
        <v>107</v>
      </c>
      <c r="Y1001" s="28" t="str">
        <f t="shared" si="93"/>
        <v>N.A.</v>
      </c>
      <c r="Z1001" s="292">
        <f t="shared" si="90"/>
        <v>196084000</v>
      </c>
      <c r="AA1001" s="28" cm="1">
        <f t="array" aca="1" ref="AA1001" ca="1">_xlfn.IFS(DK1001&lt;$DK$4,1,AND(DK1001&gt;=$DK$4,DK1001&lt;=$AA$4),2,DK1001&gt;$AA$4,3)</f>
        <v>2</v>
      </c>
      <c r="AB1001" s="28">
        <v>0</v>
      </c>
      <c r="AC1001" s="28" cm="1">
        <f t="array" aca="1" ref="AC1001" ca="1">IF(AB1001="PERCENTIL 30","",_xlfn.IFS(DK1001&lt;$AC$4,1,DK1001&gt;$AC$4,2))</f>
        <v>2</v>
      </c>
      <c r="AD1001" s="28" t="str">
        <f>+IFERROR(VLOOKUP(_xlfn.TEXTJOIN("_", FALSE, C1001:E1001), BD_Perc!$A:$O, 15, FALSE),"Segmentación no encontrada o vehículo inactivo")</f>
        <v>PERCENTIL 30-70</v>
      </c>
      <c r="AE1001" s="28" t="str" cm="1">
        <f t="array" ref="AE1001">_xlfn.IFS(
    AD1001 = "PERCENTIL 50",
    _xlfn.IFS(
        BD!DK1001 &lt; VLOOKUP(_xlfn.TEXTJOIN("_", FALSE, C1001:E1001), BD_Perc!$A:$O, 11, FALSE), "Intervalo de precio 1",
        BD!DK1001 &gt;= VLOOKUP(_xlfn.TEXTJOIN("_", FALSE, C1001:E1001), BD_Perc!$A:$O, 11, FALSE), "Intervalo de precio 2"
    ),
    AD1001 = "PERCENTIL 30-70",
    _xlfn.IFS(
        BD!DK1001 &lt; VLOOKUP(_xlfn.TEXTJOIN("_", FALSE, C1001:E1001), BD_Perc!$A:$O, 6, FALSE), "Intervalo de precio 1",
        BD!DK1001 &lt; VLOOKUP(_xlfn.TEXTJOIN("_", FALSE, C1001:E1001), BD_Perc!$A:$O, 7, FALSE), "Intervalo de precio 2",
        BD!DK1001 &gt;= VLOOKUP(_xlfn.TEXTJOIN("_", FALSE, C1001:E1001), BD_Perc!$A:$O, 7, FALSE), "Intervalo de precio 3"
    ),
    AD1001="Segmentación no encontrada o vehículo inactivo","Segmentación no encontrada o vehículo inactivo"
)</f>
        <v>Intervalo de precio 2</v>
      </c>
      <c r="AF1001" s="57" t="s">
        <v>2413</v>
      </c>
      <c r="AG1001" s="35" t="b">
        <f t="shared" si="94"/>
        <v>1</v>
      </c>
      <c r="AH1001" s="205">
        <v>0.06</v>
      </c>
      <c r="AI1001" s="205">
        <v>0.06</v>
      </c>
      <c r="AJ1001" s="205">
        <v>0.06</v>
      </c>
      <c r="AK1001" s="205">
        <v>0.06</v>
      </c>
      <c r="AL1001" s="205">
        <v>7.0000000000000007E-2</v>
      </c>
      <c r="AM1001" s="205">
        <v>0.08</v>
      </c>
      <c r="AN1001" s="28" t="s">
        <v>113</v>
      </c>
      <c r="AO1001" s="28" t="s">
        <v>113</v>
      </c>
      <c r="AP1001" s="28" t="s">
        <v>113</v>
      </c>
      <c r="AQ1001" s="37">
        <v>1</v>
      </c>
      <c r="AR1001" s="38" t="s">
        <v>107</v>
      </c>
      <c r="AS1001" s="38">
        <v>588035</v>
      </c>
      <c r="AT1001" s="38">
        <v>2</v>
      </c>
      <c r="AU1001" s="38">
        <v>1666016</v>
      </c>
      <c r="AV1001" s="38">
        <v>1666016</v>
      </c>
      <c r="AW1001" s="38">
        <v>12685927</v>
      </c>
      <c r="AX1001" s="38">
        <v>2</v>
      </c>
      <c r="AY1001" s="38">
        <v>2</v>
      </c>
      <c r="AZ1001" s="38">
        <v>141139</v>
      </c>
      <c r="BA1001" s="38">
        <v>673837</v>
      </c>
      <c r="BB1001" s="38" t="s">
        <v>107</v>
      </c>
      <c r="BC1001" s="38" t="s">
        <v>107</v>
      </c>
      <c r="BD1001" s="38" t="s">
        <v>107</v>
      </c>
      <c r="BE1001" s="38" t="s">
        <v>107</v>
      </c>
      <c r="BF1001" s="38">
        <v>2165036</v>
      </c>
      <c r="BG1001" s="38">
        <v>2</v>
      </c>
      <c r="BH1001" s="38">
        <v>6350415</v>
      </c>
      <c r="BI1001" s="38">
        <v>3176658</v>
      </c>
      <c r="BJ1001" s="38">
        <v>4492244</v>
      </c>
      <c r="BK1001" s="38">
        <v>2</v>
      </c>
      <c r="BL1001" s="38">
        <v>2</v>
      </c>
      <c r="BM1001" s="38">
        <v>190552</v>
      </c>
      <c r="BN1001" s="38">
        <v>2218494</v>
      </c>
      <c r="BO1001" s="38">
        <v>1013788</v>
      </c>
      <c r="BP1001" s="38">
        <v>5379461</v>
      </c>
      <c r="BQ1001" s="38">
        <v>142914</v>
      </c>
      <c r="BR1001" s="38">
        <v>2547102</v>
      </c>
      <c r="BS1001" s="38" t="s">
        <v>107</v>
      </c>
      <c r="BT1001" s="38">
        <v>2165036</v>
      </c>
      <c r="BU1001" s="38">
        <v>3795946</v>
      </c>
      <c r="BV1001" s="38">
        <v>2246121</v>
      </c>
      <c r="BW1001" s="38">
        <v>8670030</v>
      </c>
      <c r="BX1001" s="38">
        <v>142914</v>
      </c>
      <c r="BY1001" s="38">
        <v>7820861</v>
      </c>
      <c r="BZ1001" s="38">
        <v>13059715</v>
      </c>
      <c r="CA1001" s="38">
        <v>2</v>
      </c>
      <c r="CB1001" s="38">
        <v>1111557</v>
      </c>
      <c r="CC1001" s="330" t="s">
        <v>107</v>
      </c>
      <c r="CD1001" s="38">
        <v>15966181</v>
      </c>
      <c r="CE1001" s="38" t="s">
        <v>107</v>
      </c>
      <c r="CF1001" s="38" t="s">
        <v>107</v>
      </c>
      <c r="CG1001" s="38" t="s">
        <v>107</v>
      </c>
      <c r="CH1001" s="41" t="s">
        <v>113</v>
      </c>
      <c r="CI1001" s="41" t="s">
        <v>113</v>
      </c>
      <c r="CJ1001" s="41" t="s">
        <v>113</v>
      </c>
      <c r="CK1001" s="41" t="s">
        <v>114</v>
      </c>
      <c r="CL1001" s="41" t="s">
        <v>113</v>
      </c>
      <c r="CM1001" s="41" t="s">
        <v>114</v>
      </c>
      <c r="CN1001" s="41" t="s">
        <v>114</v>
      </c>
      <c r="CO1001" s="42" t="s">
        <v>107</v>
      </c>
      <c r="CP1001" s="28" t="s">
        <v>107</v>
      </c>
      <c r="CQ1001" s="28" t="s">
        <v>107</v>
      </c>
      <c r="CR1001" s="28" t="s">
        <v>107</v>
      </c>
      <c r="CS1001" s="28" t="s">
        <v>107</v>
      </c>
      <c r="CT1001" s="28" t="s">
        <v>107</v>
      </c>
      <c r="CU1001" s="28" t="s">
        <v>107</v>
      </c>
      <c r="CV1001" s="28" t="s">
        <v>107</v>
      </c>
      <c r="CW1001" s="28" t="s">
        <v>107</v>
      </c>
      <c r="CX1001" s="28" t="s">
        <v>107</v>
      </c>
      <c r="CY1001" s="28" t="s">
        <v>107</v>
      </c>
      <c r="CZ1001" s="28" t="s">
        <v>107</v>
      </c>
      <c r="DA1001" s="28" t="s">
        <v>107</v>
      </c>
      <c r="DB1001" s="28" t="s">
        <v>107</v>
      </c>
      <c r="DC1001" s="28" t="s">
        <v>107</v>
      </c>
      <c r="DD1001" s="332">
        <v>12419938</v>
      </c>
      <c r="DE1001" s="282">
        <v>1</v>
      </c>
      <c r="DF1001" s="390">
        <v>1</v>
      </c>
      <c r="DG1001" s="310"/>
      <c r="DI1001" s="279" t="str" cm="1">
        <f t="array" ref="DI1001">+IF(AND(C1001&lt;&gt;"Vehículos Eléctricos",C1001&lt;&gt;"Vehículos Híbridos",AD1001="PERCENTIL 50"),
     IF(VLOOKUP(_xlfn.TEXTJOIN("_",FALSE,C1001:E1001),BD_Perc!$A:$P,_xlfn.IFS(BD!AE1001="Intervalo de precio 1",12,BD!AE1001="Intervalo de precio 2",13),FALSE)&lt;=1,
     VLOOKUP(_xlfn.TEXTJOIN("_",FALSE,C1001:E1001),BD_Perc!$A:$P,16,FALSE),"Ok P50"),
     "Ok P30/70 ó Híbrido/Eléctrico")</f>
        <v>Ok P30/70 ó Híbrido/Eléctrico</v>
      </c>
      <c r="DJ1001" s="279" t="str">
        <f t="shared" si="91"/>
        <v>Vehículos Convencionales_Pick Up_PICKUP DOBLE CAB - PLATON</v>
      </c>
      <c r="DK1001" s="331">
        <f t="shared" si="95"/>
        <v>196084000</v>
      </c>
      <c r="DL1001" s="326"/>
    </row>
    <row r="1002" spans="1:116" ht="25.5">
      <c r="A1002" s="28">
        <v>997</v>
      </c>
      <c r="B1002" s="29" t="s">
        <v>104</v>
      </c>
      <c r="C1002" s="29" t="s">
        <v>0</v>
      </c>
      <c r="D1002" s="29" t="s">
        <v>665</v>
      </c>
      <c r="E1002" s="42" t="s">
        <v>666</v>
      </c>
      <c r="F1002" s="42" t="s">
        <v>346</v>
      </c>
      <c r="G1002" s="30" t="s">
        <v>2070</v>
      </c>
      <c r="H1002" s="42" t="s">
        <v>109</v>
      </c>
      <c r="I1002" s="275">
        <v>1621115</v>
      </c>
      <c r="J1002" s="70" t="s">
        <v>2071</v>
      </c>
      <c r="K1002" s="31" t="s">
        <v>686</v>
      </c>
      <c r="L1002" s="56">
        <v>207</v>
      </c>
      <c r="M1002" s="33" t="s">
        <v>107</v>
      </c>
      <c r="N1002" s="34">
        <v>238600000</v>
      </c>
      <c r="O1002" s="34">
        <f>+IFERROR(VLOOKUP(I1002,Precio_Fasecolda!A:C,3,FALSE),IFERROR(VLOOKUP(I1002,Precio_Fasecolda!B:C,2,FALSE),N1002))</f>
        <v>238600000</v>
      </c>
      <c r="P1002" s="34">
        <f t="shared" si="92"/>
        <v>0</v>
      </c>
      <c r="Q1002" s="28" t="s">
        <v>979</v>
      </c>
      <c r="R1002" s="28" t="s">
        <v>130</v>
      </c>
      <c r="S1002" s="28" t="s">
        <v>360</v>
      </c>
      <c r="T1002" s="28" t="s">
        <v>107</v>
      </c>
      <c r="U1002" s="28" t="s">
        <v>107</v>
      </c>
      <c r="V1002" s="42" t="s">
        <v>107</v>
      </c>
      <c r="W1002" s="28" t="s">
        <v>107</v>
      </c>
      <c r="X1002" s="28" t="s">
        <v>107</v>
      </c>
      <c r="Y1002" s="28" t="str">
        <f t="shared" si="93"/>
        <v>N.A.</v>
      </c>
      <c r="Z1002" s="292">
        <f t="shared" si="90"/>
        <v>224284000</v>
      </c>
      <c r="AA1002" s="28" cm="1">
        <f t="array" aca="1" ref="AA1002" ca="1">_xlfn.IFS(DK1002&lt;$DK$4,1,AND(DK1002&gt;=$DK$4,DK1002&lt;=$AA$4),2,DK1002&gt;$AA$4,3)</f>
        <v>2</v>
      </c>
      <c r="AB1002" s="28">
        <v>0</v>
      </c>
      <c r="AC1002" s="28" cm="1">
        <f t="array" aca="1" ref="AC1002" ca="1">IF(AB1002="PERCENTIL 30","",_xlfn.IFS(DK1002&lt;$AC$4,1,DK1002&gt;$AC$4,2))</f>
        <v>2</v>
      </c>
      <c r="AD1002" s="28" t="str">
        <f>+IFERROR(VLOOKUP(_xlfn.TEXTJOIN("_", FALSE, C1002:E1002), BD_Perc!$A:$O, 15, FALSE),"Segmentación no encontrada o vehículo inactivo")</f>
        <v>PERCENTIL 30-70</v>
      </c>
      <c r="AE1002" s="28" t="str" cm="1">
        <f t="array" ref="AE1002">_xlfn.IFS(
    AD1002 = "PERCENTIL 50",
    _xlfn.IFS(
        BD!DK1002 &lt; VLOOKUP(_xlfn.TEXTJOIN("_", FALSE, C1002:E1002), BD_Perc!$A:$O, 11, FALSE), "Intervalo de precio 1",
        BD!DK1002 &gt;= VLOOKUP(_xlfn.TEXTJOIN("_", FALSE, C1002:E1002), BD_Perc!$A:$O, 11, FALSE), "Intervalo de precio 2"
    ),
    AD1002 = "PERCENTIL 30-70",
    _xlfn.IFS(
        BD!DK1002 &lt; VLOOKUP(_xlfn.TEXTJOIN("_", FALSE, C1002:E1002), BD_Perc!$A:$O, 6, FALSE), "Intervalo de precio 1",
        BD!DK1002 &lt; VLOOKUP(_xlfn.TEXTJOIN("_", FALSE, C1002:E1002), BD_Perc!$A:$O, 7, FALSE), "Intervalo de precio 2",
        BD!DK1002 &gt;= VLOOKUP(_xlfn.TEXTJOIN("_", FALSE, C1002:E1002), BD_Perc!$A:$O, 7, FALSE), "Intervalo de precio 3"
    ),
    AD1002="Segmentación no encontrada o vehículo inactivo","Segmentación no encontrada o vehículo inactivo"
)</f>
        <v>Intervalo de precio 2</v>
      </c>
      <c r="AF1002" s="57" t="s">
        <v>2413</v>
      </c>
      <c r="AG1002" s="35" t="b">
        <f t="shared" si="94"/>
        <v>1</v>
      </c>
      <c r="AH1002" s="205">
        <v>0.06</v>
      </c>
      <c r="AI1002" s="205">
        <v>0.06</v>
      </c>
      <c r="AJ1002" s="205">
        <v>0.06</v>
      </c>
      <c r="AK1002" s="205">
        <v>0.06</v>
      </c>
      <c r="AL1002" s="205">
        <v>7.0000000000000007E-2</v>
      </c>
      <c r="AM1002" s="205">
        <v>0.08</v>
      </c>
      <c r="AN1002" s="28" t="s">
        <v>113</v>
      </c>
      <c r="AO1002" s="28" t="s">
        <v>113</v>
      </c>
      <c r="AP1002" s="28" t="s">
        <v>113</v>
      </c>
      <c r="AQ1002" s="37">
        <v>1</v>
      </c>
      <c r="AR1002" s="38" t="s">
        <v>107</v>
      </c>
      <c r="AS1002" s="38">
        <v>588035</v>
      </c>
      <c r="AT1002" s="38">
        <v>2</v>
      </c>
      <c r="AU1002" s="38">
        <v>1666016</v>
      </c>
      <c r="AV1002" s="38">
        <v>1666016</v>
      </c>
      <c r="AW1002" s="38">
        <v>12685927</v>
      </c>
      <c r="AX1002" s="38">
        <v>2</v>
      </c>
      <c r="AY1002" s="38">
        <v>2</v>
      </c>
      <c r="AZ1002" s="38">
        <v>141139</v>
      </c>
      <c r="BA1002" s="38">
        <v>2</v>
      </c>
      <c r="BB1002" s="38" t="s">
        <v>107</v>
      </c>
      <c r="BC1002" s="38" t="s">
        <v>107</v>
      </c>
      <c r="BD1002" s="38" t="s">
        <v>107</v>
      </c>
      <c r="BE1002" s="38" t="s">
        <v>107</v>
      </c>
      <c r="BF1002" s="38">
        <v>2165036</v>
      </c>
      <c r="BG1002" s="38">
        <v>2</v>
      </c>
      <c r="BH1002" s="38">
        <v>6350415</v>
      </c>
      <c r="BI1002" s="38">
        <v>3176658</v>
      </c>
      <c r="BJ1002" s="38">
        <v>4492244</v>
      </c>
      <c r="BK1002" s="38">
        <v>2</v>
      </c>
      <c r="BL1002" s="38">
        <v>2</v>
      </c>
      <c r="BM1002" s="38">
        <v>190552</v>
      </c>
      <c r="BN1002" s="38">
        <v>2218494</v>
      </c>
      <c r="BO1002" s="38">
        <v>1013788</v>
      </c>
      <c r="BP1002" s="38">
        <v>5379461</v>
      </c>
      <c r="BQ1002" s="38">
        <v>142914</v>
      </c>
      <c r="BR1002" s="38">
        <v>2547102</v>
      </c>
      <c r="BS1002" s="38" t="s">
        <v>107</v>
      </c>
      <c r="BT1002" s="38">
        <v>2165036</v>
      </c>
      <c r="BU1002" s="38">
        <v>3795946</v>
      </c>
      <c r="BV1002" s="38">
        <v>2246121</v>
      </c>
      <c r="BW1002" s="38">
        <v>8670030</v>
      </c>
      <c r="BX1002" s="38">
        <v>142914</v>
      </c>
      <c r="BY1002" s="38">
        <v>7820861</v>
      </c>
      <c r="BZ1002" s="38">
        <v>13059715</v>
      </c>
      <c r="CA1002" s="38">
        <v>2</v>
      </c>
      <c r="CB1002" s="38">
        <v>1111557</v>
      </c>
      <c r="CC1002" s="330" t="s">
        <v>107</v>
      </c>
      <c r="CD1002" s="38">
        <v>15966181</v>
      </c>
      <c r="CE1002" s="38" t="s">
        <v>107</v>
      </c>
      <c r="CF1002" s="38" t="s">
        <v>107</v>
      </c>
      <c r="CG1002" s="38" t="s">
        <v>107</v>
      </c>
      <c r="CH1002" s="41" t="s">
        <v>113</v>
      </c>
      <c r="CI1002" s="41" t="s">
        <v>113</v>
      </c>
      <c r="CJ1002" s="41" t="s">
        <v>113</v>
      </c>
      <c r="CK1002" s="41" t="s">
        <v>114</v>
      </c>
      <c r="CL1002" s="41" t="s">
        <v>113</v>
      </c>
      <c r="CM1002" s="41" t="s">
        <v>114</v>
      </c>
      <c r="CN1002" s="41" t="s">
        <v>114</v>
      </c>
      <c r="CO1002" s="42" t="s">
        <v>107</v>
      </c>
      <c r="CP1002" s="28" t="s">
        <v>107</v>
      </c>
      <c r="CQ1002" s="28" t="s">
        <v>107</v>
      </c>
      <c r="CR1002" s="28" t="s">
        <v>107</v>
      </c>
      <c r="CS1002" s="28" t="s">
        <v>107</v>
      </c>
      <c r="CT1002" s="28" t="s">
        <v>107</v>
      </c>
      <c r="CU1002" s="28" t="s">
        <v>107</v>
      </c>
      <c r="CV1002" s="28" t="s">
        <v>107</v>
      </c>
      <c r="CW1002" s="28" t="s">
        <v>107</v>
      </c>
      <c r="CX1002" s="28" t="s">
        <v>107</v>
      </c>
      <c r="CY1002" s="28" t="s">
        <v>107</v>
      </c>
      <c r="CZ1002" s="28" t="s">
        <v>107</v>
      </c>
      <c r="DA1002" s="28" t="s">
        <v>107</v>
      </c>
      <c r="DB1002" s="28" t="s">
        <v>107</v>
      </c>
      <c r="DC1002" s="28" t="s">
        <v>107</v>
      </c>
      <c r="DD1002" s="332">
        <v>12419938</v>
      </c>
      <c r="DE1002" s="282">
        <v>1</v>
      </c>
      <c r="DF1002" s="390">
        <v>1</v>
      </c>
      <c r="DG1002" s="310"/>
      <c r="DI1002" s="279" t="str" cm="1">
        <f t="array" ref="DI1002">+IF(AND(C1002&lt;&gt;"Vehículos Eléctricos",C1002&lt;&gt;"Vehículos Híbridos",AD1002="PERCENTIL 50"),
     IF(VLOOKUP(_xlfn.TEXTJOIN("_",FALSE,C1002:E1002),BD_Perc!$A:$P,_xlfn.IFS(BD!AE1002="Intervalo de precio 1",12,BD!AE1002="Intervalo de precio 2",13),FALSE)&lt;=1,
     VLOOKUP(_xlfn.TEXTJOIN("_",FALSE,C1002:E1002),BD_Perc!$A:$P,16,FALSE),"Ok P50"),
     "Ok P30/70 ó Híbrido/Eléctrico")</f>
        <v>Ok P30/70 ó Híbrido/Eléctrico</v>
      </c>
      <c r="DJ1002" s="279" t="str">
        <f t="shared" si="91"/>
        <v>Vehículos Convencionales_Pick Up_PICKUP DOBLE CAB - PLATON</v>
      </c>
      <c r="DK1002" s="331">
        <f t="shared" si="95"/>
        <v>224284000</v>
      </c>
      <c r="DL1002" s="326"/>
    </row>
    <row r="1003" spans="1:116" ht="25.5">
      <c r="A1003" s="28">
        <v>998</v>
      </c>
      <c r="B1003" s="29" t="s">
        <v>104</v>
      </c>
      <c r="C1003" s="29" t="s">
        <v>0</v>
      </c>
      <c r="D1003" s="29" t="s">
        <v>665</v>
      </c>
      <c r="E1003" s="42" t="s">
        <v>666</v>
      </c>
      <c r="F1003" s="42" t="s">
        <v>346</v>
      </c>
      <c r="G1003" s="30" t="s">
        <v>2072</v>
      </c>
      <c r="H1003" s="42" t="s">
        <v>109</v>
      </c>
      <c r="I1003" s="275">
        <v>1621116</v>
      </c>
      <c r="J1003" s="70" t="s">
        <v>2073</v>
      </c>
      <c r="K1003" s="31" t="s">
        <v>686</v>
      </c>
      <c r="L1003" s="56">
        <v>207</v>
      </c>
      <c r="M1003" s="33" t="s">
        <v>107</v>
      </c>
      <c r="N1003" s="34">
        <v>249600000</v>
      </c>
      <c r="O1003" s="34">
        <f>+IFERROR(VLOOKUP(I1003,Precio_Fasecolda!A:C,3,FALSE),IFERROR(VLOOKUP(I1003,Precio_Fasecolda!B:C,2,FALSE),N1003))</f>
        <v>249600000</v>
      </c>
      <c r="P1003" s="34">
        <f t="shared" si="92"/>
        <v>0</v>
      </c>
      <c r="Q1003" s="28" t="s">
        <v>979</v>
      </c>
      <c r="R1003" s="28" t="s">
        <v>130</v>
      </c>
      <c r="S1003" s="28" t="s">
        <v>360</v>
      </c>
      <c r="T1003" s="28" t="s">
        <v>107</v>
      </c>
      <c r="U1003" s="28" t="s">
        <v>107</v>
      </c>
      <c r="V1003" s="42" t="s">
        <v>107</v>
      </c>
      <c r="W1003" s="28" t="s">
        <v>107</v>
      </c>
      <c r="X1003" s="28" t="s">
        <v>107</v>
      </c>
      <c r="Y1003" s="28" t="str">
        <f t="shared" si="93"/>
        <v>N.A.</v>
      </c>
      <c r="Z1003" s="292">
        <f t="shared" si="90"/>
        <v>234624000</v>
      </c>
      <c r="AA1003" s="28" cm="1">
        <f t="array" aca="1" ref="AA1003" ca="1">_xlfn.IFS(DK1003&lt;$DK$4,1,AND(DK1003&gt;=$DK$4,DK1003&lt;=$AA$4),2,DK1003&gt;$AA$4,3)</f>
        <v>3</v>
      </c>
      <c r="AB1003" s="28">
        <v>0</v>
      </c>
      <c r="AC1003" s="28" cm="1">
        <f t="array" aca="1" ref="AC1003" ca="1">IF(AB1003="PERCENTIL 30","",_xlfn.IFS(DK1003&lt;$AC$4,1,DK1003&gt;$AC$4,2))</f>
        <v>2</v>
      </c>
      <c r="AD1003" s="28" t="str">
        <f>+IFERROR(VLOOKUP(_xlfn.TEXTJOIN("_", FALSE, C1003:E1003), BD_Perc!$A:$O, 15, FALSE),"Segmentación no encontrada o vehículo inactivo")</f>
        <v>PERCENTIL 30-70</v>
      </c>
      <c r="AE1003" s="28" t="str" cm="1">
        <f t="array" ref="AE1003">_xlfn.IFS(
    AD1003 = "PERCENTIL 50",
    _xlfn.IFS(
        BD!DK1003 &lt; VLOOKUP(_xlfn.TEXTJOIN("_", FALSE, C1003:E1003), BD_Perc!$A:$O, 11, FALSE), "Intervalo de precio 1",
        BD!DK1003 &gt;= VLOOKUP(_xlfn.TEXTJOIN("_", FALSE, C1003:E1003), BD_Perc!$A:$O, 11, FALSE), "Intervalo de precio 2"
    ),
    AD1003 = "PERCENTIL 30-70",
    _xlfn.IFS(
        BD!DK1003 &lt; VLOOKUP(_xlfn.TEXTJOIN("_", FALSE, C1003:E1003), BD_Perc!$A:$O, 6, FALSE), "Intervalo de precio 1",
        BD!DK1003 &lt; VLOOKUP(_xlfn.TEXTJOIN("_", FALSE, C1003:E1003), BD_Perc!$A:$O, 7, FALSE), "Intervalo de precio 2",
        BD!DK1003 &gt;= VLOOKUP(_xlfn.TEXTJOIN("_", FALSE, C1003:E1003), BD_Perc!$A:$O, 7, FALSE), "Intervalo de precio 3"
    ),
    AD1003="Segmentación no encontrada o vehículo inactivo","Segmentación no encontrada o vehículo inactivo"
)</f>
        <v>Intervalo de precio 3</v>
      </c>
      <c r="AF1003" s="57" t="s">
        <v>2414</v>
      </c>
      <c r="AG1003" s="35" t="b">
        <f t="shared" si="94"/>
        <v>1</v>
      </c>
      <c r="AH1003" s="205">
        <v>0.06</v>
      </c>
      <c r="AI1003" s="205">
        <v>0.06</v>
      </c>
      <c r="AJ1003" s="205">
        <v>0.06</v>
      </c>
      <c r="AK1003" s="205">
        <v>0.06</v>
      </c>
      <c r="AL1003" s="205">
        <v>7.0000000000000007E-2</v>
      </c>
      <c r="AM1003" s="205">
        <v>0.08</v>
      </c>
      <c r="AN1003" s="28" t="s">
        <v>113</v>
      </c>
      <c r="AO1003" s="28" t="s">
        <v>113</v>
      </c>
      <c r="AP1003" s="28" t="s">
        <v>113</v>
      </c>
      <c r="AQ1003" s="37">
        <v>1</v>
      </c>
      <c r="AR1003" s="38" t="s">
        <v>107</v>
      </c>
      <c r="AS1003" s="38">
        <v>588035</v>
      </c>
      <c r="AT1003" s="38">
        <v>2</v>
      </c>
      <c r="AU1003" s="38">
        <v>1666016</v>
      </c>
      <c r="AV1003" s="38">
        <v>1666016</v>
      </c>
      <c r="AW1003" s="38">
        <v>12685927</v>
      </c>
      <c r="AX1003" s="38">
        <v>2</v>
      </c>
      <c r="AY1003" s="38">
        <v>2</v>
      </c>
      <c r="AZ1003" s="38">
        <v>141139</v>
      </c>
      <c r="BA1003" s="38">
        <v>2</v>
      </c>
      <c r="BB1003" s="38" t="s">
        <v>107</v>
      </c>
      <c r="BC1003" s="38" t="s">
        <v>107</v>
      </c>
      <c r="BD1003" s="38" t="s">
        <v>107</v>
      </c>
      <c r="BE1003" s="38" t="s">
        <v>107</v>
      </c>
      <c r="BF1003" s="38">
        <v>2165036</v>
      </c>
      <c r="BG1003" s="38">
        <v>2</v>
      </c>
      <c r="BH1003" s="38">
        <v>6350415</v>
      </c>
      <c r="BI1003" s="38">
        <v>3176658</v>
      </c>
      <c r="BJ1003" s="38">
        <v>4492244</v>
      </c>
      <c r="BK1003" s="38">
        <v>2</v>
      </c>
      <c r="BL1003" s="38">
        <v>2</v>
      </c>
      <c r="BM1003" s="38">
        <v>190552</v>
      </c>
      <c r="BN1003" s="38">
        <v>2218494</v>
      </c>
      <c r="BO1003" s="38">
        <v>1013788</v>
      </c>
      <c r="BP1003" s="38">
        <v>5379461</v>
      </c>
      <c r="BQ1003" s="38">
        <v>142914</v>
      </c>
      <c r="BR1003" s="38">
        <v>2547102</v>
      </c>
      <c r="BS1003" s="38" t="s">
        <v>107</v>
      </c>
      <c r="BT1003" s="38">
        <v>2165036</v>
      </c>
      <c r="BU1003" s="38">
        <v>3795946</v>
      </c>
      <c r="BV1003" s="38">
        <v>2246121</v>
      </c>
      <c r="BW1003" s="38">
        <v>8670030</v>
      </c>
      <c r="BX1003" s="38">
        <v>142914</v>
      </c>
      <c r="BY1003" s="38">
        <v>7820861</v>
      </c>
      <c r="BZ1003" s="38">
        <v>13059715</v>
      </c>
      <c r="CA1003" s="38">
        <v>2</v>
      </c>
      <c r="CB1003" s="38">
        <v>1111557</v>
      </c>
      <c r="CC1003" s="330" t="s">
        <v>107</v>
      </c>
      <c r="CD1003" s="38">
        <v>15966181</v>
      </c>
      <c r="CE1003" s="38" t="s">
        <v>107</v>
      </c>
      <c r="CF1003" s="38" t="s">
        <v>107</v>
      </c>
      <c r="CG1003" s="38" t="s">
        <v>107</v>
      </c>
      <c r="CH1003" s="41" t="s">
        <v>113</v>
      </c>
      <c r="CI1003" s="41" t="s">
        <v>113</v>
      </c>
      <c r="CJ1003" s="41" t="s">
        <v>113</v>
      </c>
      <c r="CK1003" s="41" t="s">
        <v>114</v>
      </c>
      <c r="CL1003" s="41" t="s">
        <v>113</v>
      </c>
      <c r="CM1003" s="41" t="s">
        <v>114</v>
      </c>
      <c r="CN1003" s="41" t="s">
        <v>114</v>
      </c>
      <c r="CO1003" s="42" t="s">
        <v>107</v>
      </c>
      <c r="CP1003" s="28" t="s">
        <v>107</v>
      </c>
      <c r="CQ1003" s="28" t="s">
        <v>107</v>
      </c>
      <c r="CR1003" s="28" t="s">
        <v>107</v>
      </c>
      <c r="CS1003" s="28" t="s">
        <v>107</v>
      </c>
      <c r="CT1003" s="28" t="s">
        <v>107</v>
      </c>
      <c r="CU1003" s="28" t="s">
        <v>107</v>
      </c>
      <c r="CV1003" s="28" t="s">
        <v>107</v>
      </c>
      <c r="CW1003" s="28" t="s">
        <v>107</v>
      </c>
      <c r="CX1003" s="28" t="s">
        <v>107</v>
      </c>
      <c r="CY1003" s="28" t="s">
        <v>107</v>
      </c>
      <c r="CZ1003" s="28" t="s">
        <v>107</v>
      </c>
      <c r="DA1003" s="28" t="s">
        <v>107</v>
      </c>
      <c r="DB1003" s="28" t="s">
        <v>107</v>
      </c>
      <c r="DC1003" s="28" t="s">
        <v>107</v>
      </c>
      <c r="DD1003" s="332">
        <v>12419938</v>
      </c>
      <c r="DE1003" s="282">
        <v>1</v>
      </c>
      <c r="DF1003" s="390">
        <v>1</v>
      </c>
      <c r="DG1003" s="310"/>
      <c r="DI1003" s="279" t="str" cm="1">
        <f t="array" ref="DI1003">+IF(AND(C1003&lt;&gt;"Vehículos Eléctricos",C1003&lt;&gt;"Vehículos Híbridos",AD1003="PERCENTIL 50"),
     IF(VLOOKUP(_xlfn.TEXTJOIN("_",FALSE,C1003:E1003),BD_Perc!$A:$P,_xlfn.IFS(BD!AE1003="Intervalo de precio 1",12,BD!AE1003="Intervalo de precio 2",13),FALSE)&lt;=1,
     VLOOKUP(_xlfn.TEXTJOIN("_",FALSE,C1003:E1003),BD_Perc!$A:$P,16,FALSE),"Ok P50"),
     "Ok P30/70 ó Híbrido/Eléctrico")</f>
        <v>Ok P30/70 ó Híbrido/Eléctrico</v>
      </c>
      <c r="DJ1003" s="279" t="str">
        <f t="shared" si="91"/>
        <v>Vehículos Convencionales_Pick Up_PICKUP DOBLE CAB - PLATON</v>
      </c>
      <c r="DK1003" s="331">
        <f t="shared" si="95"/>
        <v>234624000</v>
      </c>
      <c r="DL1003" s="326"/>
    </row>
    <row r="1004" spans="1:116" ht="51">
      <c r="A1004" s="28">
        <v>999</v>
      </c>
      <c r="B1004" s="29" t="s">
        <v>104</v>
      </c>
      <c r="C1004" s="29" t="s">
        <v>0</v>
      </c>
      <c r="D1004" s="29" t="s">
        <v>867</v>
      </c>
      <c r="E1004" s="42" t="s">
        <v>875</v>
      </c>
      <c r="F1004" s="73" t="s">
        <v>876</v>
      </c>
      <c r="G1004" s="29" t="s">
        <v>2074</v>
      </c>
      <c r="H1004" s="42" t="s">
        <v>109</v>
      </c>
      <c r="I1004" s="70" t="s">
        <v>107</v>
      </c>
      <c r="J1004" s="70" t="s">
        <v>2075</v>
      </c>
      <c r="K1004" s="31" t="s">
        <v>107</v>
      </c>
      <c r="L1004" s="56">
        <v>172</v>
      </c>
      <c r="M1004" s="33" t="s">
        <v>107</v>
      </c>
      <c r="N1004" s="34">
        <v>206140000</v>
      </c>
      <c r="O1004" s="34">
        <f>+IFERROR(VLOOKUP(I1004,Precio_Fasecolda!A:C,3,FALSE),IFERROR(VLOOKUP(I1004,Precio_Fasecolda!B:C,2,FALSE),N1004))</f>
        <v>206140000</v>
      </c>
      <c r="P1004" s="34">
        <f t="shared" si="92"/>
        <v>0</v>
      </c>
      <c r="Q1004" s="28" t="s">
        <v>107</v>
      </c>
      <c r="R1004" s="28" t="s">
        <v>2415</v>
      </c>
      <c r="S1004" s="28" t="s">
        <v>360</v>
      </c>
      <c r="T1004" s="28" t="s">
        <v>107</v>
      </c>
      <c r="U1004" s="28" t="s">
        <v>107</v>
      </c>
      <c r="V1004" s="42" t="s">
        <v>107</v>
      </c>
      <c r="W1004" s="28" t="s">
        <v>107</v>
      </c>
      <c r="X1004" s="28" t="s">
        <v>107</v>
      </c>
      <c r="Y1004" s="28" t="str">
        <f t="shared" si="93"/>
        <v>N.A.</v>
      </c>
      <c r="Z1004" s="292">
        <f t="shared" si="90"/>
        <v>185526000</v>
      </c>
      <c r="AA1004" s="28" cm="1">
        <f t="array" aca="1" ref="AA1004" ca="1">_xlfn.IFS(DK1004&lt;$DK$4,1,AND(DK1004&gt;=$DK$4,DK1004&lt;=$AA$4),2,DK1004&gt;$AA$4,3)</f>
        <v>2</v>
      </c>
      <c r="AB1004" s="28">
        <v>0</v>
      </c>
      <c r="AC1004" s="28" cm="1">
        <f t="array" aca="1" ref="AC1004" ca="1">IF(AB1004="PERCENTIL 30","",_xlfn.IFS(DK1004&lt;$AC$4,1,DK1004&gt;$AC$4,2))</f>
        <v>2</v>
      </c>
      <c r="AD1004" s="28" t="str">
        <f>+IFERROR(VLOOKUP(_xlfn.TEXTJOIN("_", FALSE, C1004:E1004), BD_Perc!$A:$O, 15, FALSE),"Segmentación no encontrada o vehículo inactivo")</f>
        <v>PERCENTIL 30-70</v>
      </c>
      <c r="AE1004" s="28" t="str" cm="1">
        <f t="array" ref="AE1004">_xlfn.IFS(
    AD1004 = "PERCENTIL 50",
    _xlfn.IFS(
        BD!DK1004 &lt; VLOOKUP(_xlfn.TEXTJOIN("_", FALSE, C1004:E1004), BD_Perc!$A:$O, 11, FALSE), "Intervalo de precio 1",
        BD!DK1004 &gt;= VLOOKUP(_xlfn.TEXTJOIN("_", FALSE, C1004:E1004), BD_Perc!$A:$O, 11, FALSE), "Intervalo de precio 2"
    ),
    AD1004 = "PERCENTIL 30-70",
    _xlfn.IFS(
        BD!DK1004 &lt; VLOOKUP(_xlfn.TEXTJOIN("_", FALSE, C1004:E1004), BD_Perc!$A:$O, 6, FALSE), "Intervalo de precio 1",
        BD!DK1004 &lt; VLOOKUP(_xlfn.TEXTJOIN("_", FALSE, C1004:E1004), BD_Perc!$A:$O, 7, FALSE), "Intervalo de precio 2",
        BD!DK1004 &gt;= VLOOKUP(_xlfn.TEXTJOIN("_", FALSE, C1004:E1004), BD_Perc!$A:$O, 7, FALSE), "Intervalo de precio 3"
    ),
    AD1004="Segmentación no encontrada o vehículo inactivo","Segmentación no encontrada o vehículo inactivo"
)</f>
        <v>Intervalo de precio 2</v>
      </c>
      <c r="AF1004" s="57" t="s">
        <v>2413</v>
      </c>
      <c r="AG1004" s="35" t="b">
        <f t="shared" si="94"/>
        <v>1</v>
      </c>
      <c r="AH1004" s="205">
        <v>0.1</v>
      </c>
      <c r="AI1004" s="205">
        <v>0.1</v>
      </c>
      <c r="AJ1004" s="205">
        <v>0.1</v>
      </c>
      <c r="AK1004" s="205">
        <v>0.1</v>
      </c>
      <c r="AL1004" s="205">
        <v>0.11</v>
      </c>
      <c r="AM1004" s="205">
        <v>0.12</v>
      </c>
      <c r="AN1004" s="28" t="s">
        <v>113</v>
      </c>
      <c r="AO1004" s="28" t="s">
        <v>113</v>
      </c>
      <c r="AP1004" s="28" t="s">
        <v>113</v>
      </c>
      <c r="AQ1004" s="37">
        <v>1</v>
      </c>
      <c r="AR1004" s="38" t="s">
        <v>107</v>
      </c>
      <c r="AS1004" s="38">
        <v>594679</v>
      </c>
      <c r="AT1004" s="38" t="s">
        <v>107</v>
      </c>
      <c r="AU1004" s="38" t="s">
        <v>107</v>
      </c>
      <c r="AV1004" s="38" t="s">
        <v>107</v>
      </c>
      <c r="AW1004" s="38">
        <v>13470012</v>
      </c>
      <c r="AX1004" s="38" t="s">
        <v>107</v>
      </c>
      <c r="AY1004" s="38">
        <v>2027316</v>
      </c>
      <c r="AZ1004" s="38">
        <v>142734</v>
      </c>
      <c r="BA1004" s="38">
        <v>1675915</v>
      </c>
      <c r="BB1004" s="38" t="s">
        <v>107</v>
      </c>
      <c r="BC1004" s="38" t="s">
        <v>107</v>
      </c>
      <c r="BD1004" s="38">
        <v>260164807</v>
      </c>
      <c r="BE1004" s="38">
        <v>230850463</v>
      </c>
      <c r="BF1004" s="38" t="s">
        <v>107</v>
      </c>
      <c r="BG1004" s="38" t="s">
        <v>107</v>
      </c>
      <c r="BH1004" s="38" t="s">
        <v>107</v>
      </c>
      <c r="BI1004" s="38">
        <v>3212555</v>
      </c>
      <c r="BJ1004" s="38">
        <v>4543006</v>
      </c>
      <c r="BK1004" s="38" t="s">
        <v>107</v>
      </c>
      <c r="BL1004" s="38">
        <v>0</v>
      </c>
      <c r="BM1004" s="38">
        <v>192705</v>
      </c>
      <c r="BN1004" s="38" t="s">
        <v>107</v>
      </c>
      <c r="BO1004" s="38">
        <v>403072</v>
      </c>
      <c r="BP1004" s="38">
        <v>6276163</v>
      </c>
      <c r="BQ1004" s="38">
        <v>144529</v>
      </c>
      <c r="BR1004" s="38">
        <v>2</v>
      </c>
      <c r="BS1004" s="38" t="s">
        <v>107</v>
      </c>
      <c r="BT1004" s="38" t="s">
        <v>107</v>
      </c>
      <c r="BU1004" s="38" t="s">
        <v>107</v>
      </c>
      <c r="BV1004" s="38">
        <v>3180104</v>
      </c>
      <c r="BW1004" s="38">
        <v>8768001</v>
      </c>
      <c r="BX1004" s="38">
        <v>144529</v>
      </c>
      <c r="BY1004" s="38" t="s">
        <v>107</v>
      </c>
      <c r="BZ1004" s="38" t="s">
        <v>107</v>
      </c>
      <c r="CA1004" s="38">
        <v>41762716</v>
      </c>
      <c r="CB1004" s="38">
        <v>2248788</v>
      </c>
      <c r="CC1004" s="330" t="s">
        <v>107</v>
      </c>
      <c r="CD1004" s="38" t="s">
        <v>107</v>
      </c>
      <c r="CE1004" s="38">
        <v>30387002</v>
      </c>
      <c r="CF1004" s="38">
        <v>52924962</v>
      </c>
      <c r="CG1004" s="38">
        <v>243544526</v>
      </c>
      <c r="CH1004" s="41" t="s">
        <v>114</v>
      </c>
      <c r="CI1004" s="41" t="s">
        <v>114</v>
      </c>
      <c r="CJ1004" s="41" t="s">
        <v>114</v>
      </c>
      <c r="CK1004" s="41" t="s">
        <v>114</v>
      </c>
      <c r="CL1004" s="41" t="s">
        <v>114</v>
      </c>
      <c r="CM1004" s="41" t="s">
        <v>114</v>
      </c>
      <c r="CN1004" s="41" t="s">
        <v>114</v>
      </c>
      <c r="CO1004" s="42" t="s">
        <v>107</v>
      </c>
      <c r="CP1004" s="28" t="s">
        <v>107</v>
      </c>
      <c r="CQ1004" s="28" t="s">
        <v>107</v>
      </c>
      <c r="CR1004" s="28" t="s">
        <v>107</v>
      </c>
      <c r="CS1004" s="28" t="s">
        <v>107</v>
      </c>
      <c r="CT1004" s="28" t="s">
        <v>107</v>
      </c>
      <c r="CU1004" s="28" t="s">
        <v>107</v>
      </c>
      <c r="CV1004" s="28" t="s">
        <v>107</v>
      </c>
      <c r="CW1004" s="28" t="s">
        <v>107</v>
      </c>
      <c r="CX1004" s="28" t="s">
        <v>107</v>
      </c>
      <c r="CY1004" s="28" t="s">
        <v>107</v>
      </c>
      <c r="CZ1004" s="28" t="s">
        <v>107</v>
      </c>
      <c r="DA1004" s="28" t="s">
        <v>107</v>
      </c>
      <c r="DB1004" s="28" t="s">
        <v>107</v>
      </c>
      <c r="DC1004" s="28" t="s">
        <v>107</v>
      </c>
      <c r="DD1004" s="332">
        <v>21080501</v>
      </c>
      <c r="DE1004" s="282">
        <v>1</v>
      </c>
      <c r="DF1004" s="390">
        <v>1</v>
      </c>
      <c r="DG1004" s="310"/>
      <c r="DI1004" s="279" t="str" cm="1">
        <f t="array" ref="DI1004">+IF(AND(C1004&lt;&gt;"Vehículos Eléctricos",C1004&lt;&gt;"Vehículos Híbridos",AD1004="PERCENTIL 50"),
     IF(VLOOKUP(_xlfn.TEXTJOIN("_",FALSE,C1004:E1004),BD_Perc!$A:$P,_xlfn.IFS(BD!AE1004="Intervalo de precio 1",12,BD!AE1004="Intervalo de precio 2",13),FALSE)&lt;=1,
     VLOOKUP(_xlfn.TEXTJOIN("_",FALSE,C1004:E1004),BD_Perc!$A:$P,16,FALSE),"Ok P50"),
     "Ok P30/70 ó Híbrido/Eléctrico")</f>
        <v>Ok P30/70 ó Híbrido/Eléctrico</v>
      </c>
      <c r="DJ1004" s="279" t="str">
        <f t="shared" si="91"/>
        <v>Vehículos Convencionales_Vehículos Destinados al Transporte de Pasajeros_Buseta</v>
      </c>
      <c r="DK1004" s="331">
        <f t="shared" si="95"/>
        <v>185526000</v>
      </c>
      <c r="DL1004" s="326"/>
    </row>
    <row r="1005" spans="1:116" ht="76.5" customHeight="1">
      <c r="A1005" s="28">
        <v>1000</v>
      </c>
      <c r="B1005" s="29" t="s">
        <v>325</v>
      </c>
      <c r="C1005" s="29" t="s">
        <v>0</v>
      </c>
      <c r="D1005" s="29" t="s">
        <v>810</v>
      </c>
      <c r="E1005" s="42" t="s">
        <v>811</v>
      </c>
      <c r="F1005" s="42" t="s">
        <v>107</v>
      </c>
      <c r="G1005" s="29" t="s">
        <v>2076</v>
      </c>
      <c r="H1005" s="64" t="s">
        <v>969</v>
      </c>
      <c r="I1005" s="33">
        <v>3207016</v>
      </c>
      <c r="J1005" s="70" t="s">
        <v>2077</v>
      </c>
      <c r="K1005" s="31" t="s">
        <v>107</v>
      </c>
      <c r="L1005" s="32">
        <v>268</v>
      </c>
      <c r="M1005" s="33" t="s">
        <v>107</v>
      </c>
      <c r="N1005" s="34">
        <v>234000000</v>
      </c>
      <c r="O1005" s="34">
        <f>+IFERROR(VLOOKUP(I1005,Precio_Fasecolda!A:C,3,FALSE),IFERROR(VLOOKUP(I1005,Precio_Fasecolda!B:C,2,FALSE),N1005))</f>
        <v>234000000</v>
      </c>
      <c r="P1005" s="34">
        <f t="shared" si="92"/>
        <v>0</v>
      </c>
      <c r="Q1005" s="33" t="s">
        <v>338</v>
      </c>
      <c r="R1005" s="28" t="s">
        <v>2415</v>
      </c>
      <c r="S1005" s="28" t="s">
        <v>112</v>
      </c>
      <c r="T1005" s="28" t="s">
        <v>107</v>
      </c>
      <c r="U1005" s="28" t="s">
        <v>107</v>
      </c>
      <c r="V1005" s="42" t="s">
        <v>107</v>
      </c>
      <c r="W1005" s="28" t="s">
        <v>107</v>
      </c>
      <c r="X1005" s="28" t="s">
        <v>107</v>
      </c>
      <c r="Y1005" s="28" t="str">
        <f t="shared" si="93"/>
        <v>N.A.</v>
      </c>
      <c r="Z1005" s="292">
        <f t="shared" si="90"/>
        <v>231660000</v>
      </c>
      <c r="AA1005" s="28" cm="1">
        <f t="array" aca="1" ref="AA1005" ca="1">_xlfn.IFS(DK1005&lt;$DK$4,1,AND(DK1005&gt;=$DK$4,DK1005&lt;=$AA$4),2,DK1005&gt;$AA$4,3)</f>
        <v>2</v>
      </c>
      <c r="AB1005" s="28">
        <v>0</v>
      </c>
      <c r="AC1005" s="28" cm="1">
        <f t="array" aca="1" ref="AC1005" ca="1">IF(AB1005="PERCENTIL 30","",_xlfn.IFS(DK1005&lt;$AC$4,1,DK1005&gt;$AC$4,2))</f>
        <v>2</v>
      </c>
      <c r="AD1005" s="28" t="str">
        <f>+IFERROR(VLOOKUP(_xlfn.TEXTJOIN("_", FALSE, C1005:E1005), BD_Perc!$A:$O, 15, FALSE),"Segmentación no encontrada o vehículo inactivo")</f>
        <v>PERCENTIL 30-70</v>
      </c>
      <c r="AE1005" s="28" t="str" cm="1">
        <f t="array" ref="AE1005">_xlfn.IFS(
    AD1005 = "PERCENTIL 50",
    _xlfn.IFS(
        BD!DK1005 &lt; VLOOKUP(_xlfn.TEXTJOIN("_", FALSE, C1005:E1005), BD_Perc!$A:$O, 11, FALSE), "Intervalo de precio 1",
        BD!DK1005 &gt;= VLOOKUP(_xlfn.TEXTJOIN("_", FALSE, C1005:E1005), BD_Perc!$A:$O, 11, FALSE), "Intervalo de precio 2"
    ),
    AD1005 = "PERCENTIL 30-70",
    _xlfn.IFS(
        BD!DK1005 &lt; VLOOKUP(_xlfn.TEXTJOIN("_", FALSE, C1005:E1005), BD_Perc!$A:$O, 6, FALSE), "Intervalo de precio 1",
        BD!DK1005 &lt; VLOOKUP(_xlfn.TEXTJOIN("_", FALSE, C1005:E1005), BD_Perc!$A:$O, 7, FALSE), "Intervalo de precio 2",
        BD!DK1005 &gt;= VLOOKUP(_xlfn.TEXTJOIN("_", FALSE, C1005:E1005), BD_Perc!$A:$O, 7, FALSE), "Intervalo de precio 3"
    ),
    AD1005="Segmentación no encontrada o vehículo inactivo","Segmentación no encontrada o vehículo inactivo"
)</f>
        <v>Intervalo de precio 3</v>
      </c>
      <c r="AF1005" s="57" t="s">
        <v>2414</v>
      </c>
      <c r="AG1005" s="35" t="b">
        <f t="shared" si="94"/>
        <v>1</v>
      </c>
      <c r="AH1005" s="205">
        <v>0.01</v>
      </c>
      <c r="AI1005" s="205">
        <v>0.01</v>
      </c>
      <c r="AJ1005" s="205">
        <v>0.01</v>
      </c>
      <c r="AK1005" s="205">
        <v>0.01</v>
      </c>
      <c r="AL1005" s="205">
        <v>0.01</v>
      </c>
      <c r="AM1005" s="205">
        <v>0.02</v>
      </c>
      <c r="AN1005" s="28" t="s">
        <v>173</v>
      </c>
      <c r="AO1005" s="28" t="s">
        <v>173</v>
      </c>
      <c r="AP1005" s="28" t="s">
        <v>176</v>
      </c>
      <c r="AQ1005" s="37">
        <v>0.5</v>
      </c>
      <c r="AR1005" s="38">
        <v>8678197</v>
      </c>
      <c r="AS1005" s="38">
        <v>755962</v>
      </c>
      <c r="AT1005" s="38" t="s">
        <v>107</v>
      </c>
      <c r="AU1005" s="38" t="s">
        <v>107</v>
      </c>
      <c r="AV1005" s="38" t="s">
        <v>107</v>
      </c>
      <c r="AW1005" s="38">
        <v>8068176</v>
      </c>
      <c r="AX1005" s="38" t="s">
        <v>107</v>
      </c>
      <c r="AY1005" s="38">
        <v>893409</v>
      </c>
      <c r="AZ1005" s="38">
        <v>48107</v>
      </c>
      <c r="BA1005" s="38">
        <v>384854</v>
      </c>
      <c r="BB1005" s="38" t="s">
        <v>107</v>
      </c>
      <c r="BC1005" s="38" t="s">
        <v>107</v>
      </c>
      <c r="BD1005" s="38" t="s">
        <v>107</v>
      </c>
      <c r="BE1005" s="38" t="s">
        <v>107</v>
      </c>
      <c r="BF1005" s="38" t="s">
        <v>107</v>
      </c>
      <c r="BG1005" s="38">
        <v>4810668</v>
      </c>
      <c r="BH1005" s="38">
        <v>3023848</v>
      </c>
      <c r="BI1005" s="38">
        <v>1305752</v>
      </c>
      <c r="BJ1005" s="38">
        <v>3298743</v>
      </c>
      <c r="BK1005" s="38" t="s">
        <v>107</v>
      </c>
      <c r="BL1005" s="38">
        <v>522301</v>
      </c>
      <c r="BM1005" s="38">
        <v>302385</v>
      </c>
      <c r="BN1005" s="38">
        <v>893409</v>
      </c>
      <c r="BO1005" s="38">
        <v>1030857</v>
      </c>
      <c r="BP1005" s="38">
        <v>2130439</v>
      </c>
      <c r="BQ1005" s="38">
        <v>206171</v>
      </c>
      <c r="BR1005" s="38">
        <v>1305752</v>
      </c>
      <c r="BS1005" s="38">
        <v>233661</v>
      </c>
      <c r="BT1005" s="38" t="s">
        <v>107</v>
      </c>
      <c r="BU1005" s="38" t="s">
        <v>107</v>
      </c>
      <c r="BV1005" s="38" t="s">
        <v>107</v>
      </c>
      <c r="BW1005" s="38">
        <v>6869632</v>
      </c>
      <c r="BX1005" s="38">
        <v>178681</v>
      </c>
      <c r="BY1005" s="38">
        <v>3023848</v>
      </c>
      <c r="BZ1005" s="38">
        <v>6185143</v>
      </c>
      <c r="CA1005" s="38">
        <v>0</v>
      </c>
      <c r="CB1005" s="38">
        <v>481067</v>
      </c>
      <c r="CC1005" s="330" t="s">
        <v>107</v>
      </c>
      <c r="CD1005" s="38" t="s">
        <v>107</v>
      </c>
      <c r="CE1005" s="38" t="s">
        <v>107</v>
      </c>
      <c r="CF1005" s="38" t="s">
        <v>107</v>
      </c>
      <c r="CG1005" s="38" t="s">
        <v>107</v>
      </c>
      <c r="CH1005" s="85" t="s">
        <v>173</v>
      </c>
      <c r="CI1005" s="85" t="s">
        <v>173</v>
      </c>
      <c r="CJ1005" s="85" t="s">
        <v>176</v>
      </c>
      <c r="CK1005" s="85" t="s">
        <v>173</v>
      </c>
      <c r="CL1005" s="85" t="s">
        <v>176</v>
      </c>
      <c r="CM1005" s="85" t="s">
        <v>173</v>
      </c>
      <c r="CN1005" s="85" t="s">
        <v>173</v>
      </c>
      <c r="CO1005" s="85" t="s">
        <v>107</v>
      </c>
      <c r="CP1005" s="85" t="s">
        <v>107</v>
      </c>
      <c r="CQ1005" s="85" t="s">
        <v>107</v>
      </c>
      <c r="CR1005" s="85" t="s">
        <v>107</v>
      </c>
      <c r="CS1005" s="85" t="s">
        <v>107</v>
      </c>
      <c r="CT1005" s="85" t="s">
        <v>107</v>
      </c>
      <c r="CU1005" s="85" t="s">
        <v>107</v>
      </c>
      <c r="CV1005" s="41" t="s">
        <v>176</v>
      </c>
      <c r="CW1005" s="41" t="s">
        <v>176</v>
      </c>
      <c r="CX1005" s="41" t="s">
        <v>173</v>
      </c>
      <c r="CY1005" s="41" t="s">
        <v>173</v>
      </c>
      <c r="CZ1005" s="41" t="s">
        <v>176</v>
      </c>
      <c r="DA1005" s="41" t="s">
        <v>173</v>
      </c>
      <c r="DB1005" s="41" t="s">
        <v>107</v>
      </c>
      <c r="DC1005" s="41" t="s">
        <v>107</v>
      </c>
      <c r="DD1005" s="332">
        <v>13731018</v>
      </c>
      <c r="DE1005" s="282">
        <v>1</v>
      </c>
      <c r="DF1005" s="390">
        <v>1</v>
      </c>
      <c r="DG1005" s="310"/>
      <c r="DI1005" s="279" t="str" cm="1">
        <f t="array" ref="DI1005">+IF(AND(C1005&lt;&gt;"Vehículos Eléctricos",C1005&lt;&gt;"Vehículos Híbridos",AD1005="PERCENTIL 50"),
     IF(VLOOKUP(_xlfn.TEXTJOIN("_",FALSE,C1005:E1005),BD_Perc!$A:$P,_xlfn.IFS(BD!AE1005="Intervalo de precio 1",12,BD!AE1005="Intervalo de precio 2",13),FALSE)&lt;=1,
     VLOOKUP(_xlfn.TEXTJOIN("_",FALSE,C1005:E1005),BD_Perc!$A:$P,16,FALSE),"Ok P50"),
     "Ok P30/70 ó Híbrido/Eléctrico")</f>
        <v>Ok P30/70 ó Híbrido/Eléctrico</v>
      </c>
      <c r="DJ1005" s="279" t="str">
        <f t="shared" si="91"/>
        <v>Vehículos Convencionales_Vehículos Destinados al Transporte de Carga Liviana_Van</v>
      </c>
      <c r="DK1005" s="331">
        <f t="shared" si="95"/>
        <v>231660000</v>
      </c>
      <c r="DL1005" s="326"/>
    </row>
    <row r="1006" spans="1:116" ht="51">
      <c r="A1006" s="28">
        <v>1001</v>
      </c>
      <c r="B1006" s="29" t="s">
        <v>325</v>
      </c>
      <c r="C1006" s="29" t="s">
        <v>0</v>
      </c>
      <c r="D1006" s="29" t="s">
        <v>867</v>
      </c>
      <c r="E1006" s="42" t="s">
        <v>811</v>
      </c>
      <c r="F1006" s="42" t="s">
        <v>868</v>
      </c>
      <c r="G1006" s="29" t="s">
        <v>2078</v>
      </c>
      <c r="H1006" s="64" t="s">
        <v>969</v>
      </c>
      <c r="I1006" s="33">
        <v>3206132</v>
      </c>
      <c r="J1006" s="70" t="s">
        <v>2079</v>
      </c>
      <c r="K1006" s="31" t="s">
        <v>107</v>
      </c>
      <c r="L1006" s="32">
        <v>177</v>
      </c>
      <c r="M1006" s="33" t="s">
        <v>107</v>
      </c>
      <c r="N1006" s="34">
        <v>191000000</v>
      </c>
      <c r="O1006" s="34">
        <f>+IFERROR(VLOOKUP(I1006,Precio_Fasecolda!A:C,3,FALSE),IFERROR(VLOOKUP(I1006,Precio_Fasecolda!B:C,2,FALSE),N1006))</f>
        <v>191000000</v>
      </c>
      <c r="P1006" s="34">
        <f t="shared" si="92"/>
        <v>0</v>
      </c>
      <c r="Q1006" s="33" t="s">
        <v>107</v>
      </c>
      <c r="R1006" s="28" t="s">
        <v>2415</v>
      </c>
      <c r="S1006" s="28" t="s">
        <v>360</v>
      </c>
      <c r="T1006" s="28" t="s">
        <v>107</v>
      </c>
      <c r="U1006" s="28" t="s">
        <v>107</v>
      </c>
      <c r="V1006" s="42" t="s">
        <v>107</v>
      </c>
      <c r="W1006" s="28" t="s">
        <v>107</v>
      </c>
      <c r="X1006" s="28" t="s">
        <v>107</v>
      </c>
      <c r="Y1006" s="28" t="str">
        <f t="shared" si="93"/>
        <v>N.A.</v>
      </c>
      <c r="Z1006" s="292">
        <f t="shared" si="90"/>
        <v>189090000</v>
      </c>
      <c r="AA1006" s="28" cm="1">
        <f t="array" aca="1" ref="AA1006" ca="1">_xlfn.IFS(DK1006&lt;$DK$4,1,AND(DK1006&gt;=$DK$4,DK1006&lt;=$AA$4),2,DK1006&gt;$AA$4,3)</f>
        <v>2</v>
      </c>
      <c r="AB1006" s="28">
        <v>0</v>
      </c>
      <c r="AC1006" s="28" cm="1">
        <f t="array" aca="1" ref="AC1006" ca="1">IF(AB1006="PERCENTIL 30","",_xlfn.IFS(DK1006&lt;$AC$4,1,DK1006&gt;$AC$4,2))</f>
        <v>2</v>
      </c>
      <c r="AD1006" s="28" t="str">
        <f>+IFERROR(VLOOKUP(_xlfn.TEXTJOIN("_", FALSE, C1006:E1006), BD_Perc!$A:$O, 15, FALSE),"Segmentación no encontrada o vehículo inactivo")</f>
        <v>PERCENTIL 50</v>
      </c>
      <c r="AE1006" s="28" t="str" cm="1">
        <f t="array" ref="AE1006">_xlfn.IFS(
    AD1006 = "PERCENTIL 50",
    _xlfn.IFS(
        BD!DK1006 &lt; VLOOKUP(_xlfn.TEXTJOIN("_", FALSE, C1006:E1006), BD_Perc!$A:$O, 11, FALSE), "Intervalo de precio 1",
        BD!DK1006 &gt;= VLOOKUP(_xlfn.TEXTJOIN("_", FALSE, C1006:E1006), BD_Perc!$A:$O, 11, FALSE), "Intervalo de precio 2"
    ),
    AD1006 = "PERCENTIL 30-70",
    _xlfn.IFS(
        BD!DK1006 &lt; VLOOKUP(_xlfn.TEXTJOIN("_", FALSE, C1006:E1006), BD_Perc!$A:$O, 6, FALSE), "Intervalo de precio 1",
        BD!DK1006 &lt; VLOOKUP(_xlfn.TEXTJOIN("_", FALSE, C1006:E1006), BD_Perc!$A:$O, 7, FALSE), "Intervalo de precio 2",
        BD!DK1006 &gt;= VLOOKUP(_xlfn.TEXTJOIN("_", FALSE, C1006:E1006), BD_Perc!$A:$O, 7, FALSE), "Intervalo de precio 3"
    ),
    AD1006="Segmentación no encontrada o vehículo inactivo","Segmentación no encontrada o vehículo inactivo"
)</f>
        <v>Intervalo de precio 2</v>
      </c>
      <c r="AF1006" s="57" t="s">
        <v>2413</v>
      </c>
      <c r="AG1006" s="35" t="b">
        <f t="shared" si="94"/>
        <v>1</v>
      </c>
      <c r="AH1006" s="205">
        <v>0.01</v>
      </c>
      <c r="AI1006" s="205">
        <v>0.01</v>
      </c>
      <c r="AJ1006" s="205">
        <v>0.01</v>
      </c>
      <c r="AK1006" s="205">
        <v>0.01</v>
      </c>
      <c r="AL1006" s="205">
        <v>0.01</v>
      </c>
      <c r="AM1006" s="205">
        <v>0.02</v>
      </c>
      <c r="AN1006" s="28" t="s">
        <v>173</v>
      </c>
      <c r="AO1006" s="28" t="s">
        <v>173</v>
      </c>
      <c r="AP1006" s="28" t="s">
        <v>176</v>
      </c>
      <c r="AQ1006" s="37">
        <v>0.5</v>
      </c>
      <c r="AR1006" s="38">
        <v>8678197</v>
      </c>
      <c r="AS1006" s="38">
        <v>755962</v>
      </c>
      <c r="AT1006" s="38" t="s">
        <v>107</v>
      </c>
      <c r="AU1006" s="38" t="s">
        <v>107</v>
      </c>
      <c r="AV1006" s="38" t="s">
        <v>107</v>
      </c>
      <c r="AW1006" s="38">
        <v>8068176</v>
      </c>
      <c r="AX1006" s="38" t="s">
        <v>107</v>
      </c>
      <c r="AY1006" s="38">
        <v>893409</v>
      </c>
      <c r="AZ1006" s="38">
        <v>48107</v>
      </c>
      <c r="BA1006" s="38">
        <v>384854</v>
      </c>
      <c r="BB1006" s="38" t="s">
        <v>107</v>
      </c>
      <c r="BC1006" s="38" t="s">
        <v>107</v>
      </c>
      <c r="BD1006" s="38" t="s">
        <v>107</v>
      </c>
      <c r="BE1006" s="38" t="s">
        <v>107</v>
      </c>
      <c r="BF1006" s="38" t="s">
        <v>107</v>
      </c>
      <c r="BG1006" s="38">
        <v>4810668</v>
      </c>
      <c r="BH1006" s="38">
        <v>3023848</v>
      </c>
      <c r="BI1006" s="38">
        <v>1305752</v>
      </c>
      <c r="BJ1006" s="38">
        <v>3298743</v>
      </c>
      <c r="BK1006" s="38" t="s">
        <v>107</v>
      </c>
      <c r="BL1006" s="38">
        <v>522301</v>
      </c>
      <c r="BM1006" s="38">
        <v>302385</v>
      </c>
      <c r="BN1006" s="38">
        <v>893409</v>
      </c>
      <c r="BO1006" s="38">
        <v>1030857</v>
      </c>
      <c r="BP1006" s="38">
        <v>2130439</v>
      </c>
      <c r="BQ1006" s="38">
        <v>206171</v>
      </c>
      <c r="BR1006" s="38">
        <v>1305752</v>
      </c>
      <c r="BS1006" s="38">
        <v>233661</v>
      </c>
      <c r="BT1006" s="38" t="s">
        <v>107</v>
      </c>
      <c r="BU1006" s="38" t="s">
        <v>107</v>
      </c>
      <c r="BV1006" s="38" t="s">
        <v>107</v>
      </c>
      <c r="BW1006" s="38">
        <v>6869632</v>
      </c>
      <c r="BX1006" s="38">
        <v>178681</v>
      </c>
      <c r="BY1006" s="38">
        <v>3023848</v>
      </c>
      <c r="BZ1006" s="38">
        <v>6185143</v>
      </c>
      <c r="CA1006" s="38">
        <v>0</v>
      </c>
      <c r="CB1006" s="38">
        <v>481067</v>
      </c>
      <c r="CC1006" s="330" t="s">
        <v>107</v>
      </c>
      <c r="CD1006" s="38" t="s">
        <v>107</v>
      </c>
      <c r="CE1006" s="38" t="s">
        <v>107</v>
      </c>
      <c r="CF1006" s="38" t="s">
        <v>107</v>
      </c>
      <c r="CG1006" s="38" t="s">
        <v>107</v>
      </c>
      <c r="CH1006" s="85" t="s">
        <v>173</v>
      </c>
      <c r="CI1006" s="85" t="s">
        <v>173</v>
      </c>
      <c r="CJ1006" s="85" t="s">
        <v>176</v>
      </c>
      <c r="CK1006" s="85" t="s">
        <v>173</v>
      </c>
      <c r="CL1006" s="85" t="s">
        <v>176</v>
      </c>
      <c r="CM1006" s="85" t="s">
        <v>173</v>
      </c>
      <c r="CN1006" s="85" t="s">
        <v>173</v>
      </c>
      <c r="CO1006" s="85" t="s">
        <v>107</v>
      </c>
      <c r="CP1006" s="85" t="s">
        <v>107</v>
      </c>
      <c r="CQ1006" s="85" t="s">
        <v>107</v>
      </c>
      <c r="CR1006" s="85" t="s">
        <v>107</v>
      </c>
      <c r="CS1006" s="85" t="s">
        <v>107</v>
      </c>
      <c r="CT1006" s="85" t="s">
        <v>107</v>
      </c>
      <c r="CU1006" s="85" t="s">
        <v>107</v>
      </c>
      <c r="CV1006" s="41" t="s">
        <v>176</v>
      </c>
      <c r="CW1006" s="41" t="s">
        <v>176</v>
      </c>
      <c r="CX1006" s="41" t="s">
        <v>173</v>
      </c>
      <c r="CY1006" s="41" t="s">
        <v>173</v>
      </c>
      <c r="CZ1006" s="41" t="s">
        <v>176</v>
      </c>
      <c r="DA1006" s="41" t="s">
        <v>173</v>
      </c>
      <c r="DB1006" s="41" t="s">
        <v>107</v>
      </c>
      <c r="DC1006" s="41" t="s">
        <v>107</v>
      </c>
      <c r="DD1006" s="332">
        <v>13731018</v>
      </c>
      <c r="DE1006" s="282">
        <v>1</v>
      </c>
      <c r="DF1006" s="390">
        <v>1</v>
      </c>
      <c r="DG1006" s="310"/>
      <c r="DI1006" s="279" t="str" cm="1">
        <f t="array" ref="DI1006">+IF(AND(C1006&lt;&gt;"Vehículos Eléctricos",C1006&lt;&gt;"Vehículos Híbridos",AD1006="PERCENTIL 50"),
     IF(VLOOKUP(_xlfn.TEXTJOIN("_",FALSE,C1006:E1006),BD_Perc!$A:$P,_xlfn.IFS(BD!AE1006="Intervalo de precio 1",12,BD!AE1006="Intervalo de precio 2",13),FALSE)&lt;=1,
     VLOOKUP(_xlfn.TEXTJOIN("_",FALSE,C1006:E1006),BD_Perc!$A:$P,16,FALSE),"Ok P50"),
     "Ok P30/70 ó Híbrido/Eléctrico")</f>
        <v>Ok P50</v>
      </c>
      <c r="DJ1006" s="279" t="str">
        <f t="shared" si="91"/>
        <v>Vehículos Convencionales_Vehículos Destinados al Transporte de Pasajeros_Van</v>
      </c>
      <c r="DK1006" s="331">
        <f t="shared" si="95"/>
        <v>189090000</v>
      </c>
      <c r="DL1006" s="326"/>
    </row>
    <row r="1007" spans="1:116" ht="51">
      <c r="A1007" s="28">
        <v>1002</v>
      </c>
      <c r="B1007" s="29" t="s">
        <v>325</v>
      </c>
      <c r="C1007" s="29" t="s">
        <v>0</v>
      </c>
      <c r="D1007" s="29" t="s">
        <v>810</v>
      </c>
      <c r="E1007" s="42" t="s">
        <v>811</v>
      </c>
      <c r="F1007" s="42" t="s">
        <v>107</v>
      </c>
      <c r="G1007" s="29" t="s">
        <v>2080</v>
      </c>
      <c r="H1007" s="64" t="s">
        <v>969</v>
      </c>
      <c r="I1007" s="33">
        <v>3207017</v>
      </c>
      <c r="J1007" s="70" t="s">
        <v>2081</v>
      </c>
      <c r="K1007" s="31" t="s">
        <v>107</v>
      </c>
      <c r="L1007" s="32">
        <v>177</v>
      </c>
      <c r="M1007" s="33" t="s">
        <v>107</v>
      </c>
      <c r="N1007" s="34">
        <v>186000000</v>
      </c>
      <c r="O1007" s="34">
        <f>+IFERROR(VLOOKUP(I1007,Precio_Fasecolda!A:C,3,FALSE),IFERROR(VLOOKUP(I1007,Precio_Fasecolda!B:C,2,FALSE),N1007))</f>
        <v>186000000</v>
      </c>
      <c r="P1007" s="34">
        <f t="shared" si="92"/>
        <v>0</v>
      </c>
      <c r="Q1007" s="33" t="s">
        <v>338</v>
      </c>
      <c r="R1007" s="28" t="s">
        <v>2415</v>
      </c>
      <c r="S1007" s="28" t="s">
        <v>360</v>
      </c>
      <c r="T1007" s="28" t="s">
        <v>107</v>
      </c>
      <c r="U1007" s="28" t="s">
        <v>107</v>
      </c>
      <c r="V1007" s="42" t="s">
        <v>107</v>
      </c>
      <c r="W1007" s="28" t="s">
        <v>107</v>
      </c>
      <c r="X1007" s="28" t="s">
        <v>107</v>
      </c>
      <c r="Y1007" s="28" t="str">
        <f t="shared" si="93"/>
        <v>N.A.</v>
      </c>
      <c r="Z1007" s="292">
        <f t="shared" si="90"/>
        <v>184140000</v>
      </c>
      <c r="AA1007" s="28" cm="1">
        <f t="array" aca="1" ref="AA1007" ca="1">_xlfn.IFS(DK1007&lt;$DK$4,1,AND(DK1007&gt;=$DK$4,DK1007&lt;=$AA$4),2,DK1007&gt;$AA$4,3)</f>
        <v>2</v>
      </c>
      <c r="AB1007" s="28">
        <v>0</v>
      </c>
      <c r="AC1007" s="28" cm="1">
        <f t="array" aca="1" ref="AC1007" ca="1">IF(AB1007="PERCENTIL 30","",_xlfn.IFS(DK1007&lt;$AC$4,1,DK1007&gt;$AC$4,2))</f>
        <v>2</v>
      </c>
      <c r="AD1007" s="28" t="str">
        <f>+IFERROR(VLOOKUP(_xlfn.TEXTJOIN("_", FALSE, C1007:E1007), BD_Perc!$A:$O, 15, FALSE),"Segmentación no encontrada o vehículo inactivo")</f>
        <v>PERCENTIL 30-70</v>
      </c>
      <c r="AE1007" s="28" t="str" cm="1">
        <f t="array" ref="AE1007">_xlfn.IFS(
    AD1007 = "PERCENTIL 50",
    _xlfn.IFS(
        BD!DK1007 &lt; VLOOKUP(_xlfn.TEXTJOIN("_", FALSE, C1007:E1007), BD_Perc!$A:$O, 11, FALSE), "Intervalo de precio 1",
        BD!DK1007 &gt;= VLOOKUP(_xlfn.TEXTJOIN("_", FALSE, C1007:E1007), BD_Perc!$A:$O, 11, FALSE), "Intervalo de precio 2"
    ),
    AD1007 = "PERCENTIL 30-70",
    _xlfn.IFS(
        BD!DK1007 &lt; VLOOKUP(_xlfn.TEXTJOIN("_", FALSE, C1007:E1007), BD_Perc!$A:$O, 6, FALSE), "Intervalo de precio 1",
        BD!DK1007 &lt; VLOOKUP(_xlfn.TEXTJOIN("_", FALSE, C1007:E1007), BD_Perc!$A:$O, 7, FALSE), "Intervalo de precio 2",
        BD!DK1007 &gt;= VLOOKUP(_xlfn.TEXTJOIN("_", FALSE, C1007:E1007), BD_Perc!$A:$O, 7, FALSE), "Intervalo de precio 3"
    ),
    AD1007="Segmentación no encontrada o vehículo inactivo","Segmentación no encontrada o vehículo inactivo"
)</f>
        <v>Intervalo de precio 2</v>
      </c>
      <c r="AF1007" s="57" t="s">
        <v>2413</v>
      </c>
      <c r="AG1007" s="35" t="b">
        <f t="shared" si="94"/>
        <v>1</v>
      </c>
      <c r="AH1007" s="205">
        <v>0.01</v>
      </c>
      <c r="AI1007" s="205">
        <v>0.01</v>
      </c>
      <c r="AJ1007" s="205">
        <v>0.01</v>
      </c>
      <c r="AK1007" s="205">
        <v>0.01</v>
      </c>
      <c r="AL1007" s="205">
        <v>0.01</v>
      </c>
      <c r="AM1007" s="205">
        <v>0.02</v>
      </c>
      <c r="AN1007" s="28" t="s">
        <v>173</v>
      </c>
      <c r="AO1007" s="28" t="s">
        <v>173</v>
      </c>
      <c r="AP1007" s="28" t="s">
        <v>176</v>
      </c>
      <c r="AQ1007" s="37">
        <v>0.5</v>
      </c>
      <c r="AR1007" s="38">
        <v>8678197</v>
      </c>
      <c r="AS1007" s="38">
        <v>755962</v>
      </c>
      <c r="AT1007" s="38" t="s">
        <v>107</v>
      </c>
      <c r="AU1007" s="38" t="s">
        <v>107</v>
      </c>
      <c r="AV1007" s="38" t="s">
        <v>107</v>
      </c>
      <c r="AW1007" s="38">
        <v>8068176</v>
      </c>
      <c r="AX1007" s="38" t="s">
        <v>107</v>
      </c>
      <c r="AY1007" s="38">
        <v>893409</v>
      </c>
      <c r="AZ1007" s="38">
        <v>48107</v>
      </c>
      <c r="BA1007" s="38">
        <v>384854</v>
      </c>
      <c r="BB1007" s="38" t="s">
        <v>107</v>
      </c>
      <c r="BC1007" s="38" t="s">
        <v>107</v>
      </c>
      <c r="BD1007" s="38" t="s">
        <v>107</v>
      </c>
      <c r="BE1007" s="38" t="s">
        <v>107</v>
      </c>
      <c r="BF1007" s="38" t="s">
        <v>107</v>
      </c>
      <c r="BG1007" s="38">
        <v>4810668</v>
      </c>
      <c r="BH1007" s="38">
        <v>3023848</v>
      </c>
      <c r="BI1007" s="38">
        <v>1305752</v>
      </c>
      <c r="BJ1007" s="38">
        <v>3298743</v>
      </c>
      <c r="BK1007" s="38" t="s">
        <v>107</v>
      </c>
      <c r="BL1007" s="38">
        <v>522301</v>
      </c>
      <c r="BM1007" s="38">
        <v>302385</v>
      </c>
      <c r="BN1007" s="38">
        <v>893409</v>
      </c>
      <c r="BO1007" s="38">
        <v>1030857</v>
      </c>
      <c r="BP1007" s="38">
        <v>2130439</v>
      </c>
      <c r="BQ1007" s="38">
        <v>206171</v>
      </c>
      <c r="BR1007" s="38">
        <v>1305752</v>
      </c>
      <c r="BS1007" s="38">
        <v>233661</v>
      </c>
      <c r="BT1007" s="38" t="s">
        <v>107</v>
      </c>
      <c r="BU1007" s="38" t="s">
        <v>107</v>
      </c>
      <c r="BV1007" s="38" t="s">
        <v>107</v>
      </c>
      <c r="BW1007" s="38">
        <v>6869632</v>
      </c>
      <c r="BX1007" s="38">
        <v>178681</v>
      </c>
      <c r="BY1007" s="38">
        <v>3023848</v>
      </c>
      <c r="BZ1007" s="38">
        <v>6185143</v>
      </c>
      <c r="CA1007" s="38">
        <v>0</v>
      </c>
      <c r="CB1007" s="38">
        <v>481067</v>
      </c>
      <c r="CC1007" s="330" t="s">
        <v>107</v>
      </c>
      <c r="CD1007" s="38" t="s">
        <v>107</v>
      </c>
      <c r="CE1007" s="38" t="s">
        <v>107</v>
      </c>
      <c r="CF1007" s="38" t="s">
        <v>107</v>
      </c>
      <c r="CG1007" s="38" t="s">
        <v>107</v>
      </c>
      <c r="CH1007" s="85" t="s">
        <v>173</v>
      </c>
      <c r="CI1007" s="85" t="s">
        <v>173</v>
      </c>
      <c r="CJ1007" s="85" t="s">
        <v>176</v>
      </c>
      <c r="CK1007" s="85" t="s">
        <v>173</v>
      </c>
      <c r="CL1007" s="85" t="s">
        <v>176</v>
      </c>
      <c r="CM1007" s="85" t="s">
        <v>173</v>
      </c>
      <c r="CN1007" s="85" t="s">
        <v>173</v>
      </c>
      <c r="CO1007" s="85" t="s">
        <v>107</v>
      </c>
      <c r="CP1007" s="85" t="s">
        <v>107</v>
      </c>
      <c r="CQ1007" s="85" t="s">
        <v>107</v>
      </c>
      <c r="CR1007" s="85" t="s">
        <v>107</v>
      </c>
      <c r="CS1007" s="85" t="s">
        <v>107</v>
      </c>
      <c r="CT1007" s="85" t="s">
        <v>107</v>
      </c>
      <c r="CU1007" s="85" t="s">
        <v>107</v>
      </c>
      <c r="CV1007" s="41" t="s">
        <v>176</v>
      </c>
      <c r="CW1007" s="41" t="s">
        <v>176</v>
      </c>
      <c r="CX1007" s="41" t="s">
        <v>173</v>
      </c>
      <c r="CY1007" s="41" t="s">
        <v>173</v>
      </c>
      <c r="CZ1007" s="41" t="s">
        <v>176</v>
      </c>
      <c r="DA1007" s="41" t="s">
        <v>173</v>
      </c>
      <c r="DB1007" s="41" t="s">
        <v>107</v>
      </c>
      <c r="DC1007" s="41" t="s">
        <v>107</v>
      </c>
      <c r="DD1007" s="332">
        <v>13731018</v>
      </c>
      <c r="DE1007" s="282">
        <v>1</v>
      </c>
      <c r="DF1007" s="390">
        <v>1</v>
      </c>
      <c r="DG1007" s="310"/>
      <c r="DI1007" s="279" t="str" cm="1">
        <f t="array" ref="DI1007">+IF(AND(C1007&lt;&gt;"Vehículos Eléctricos",C1007&lt;&gt;"Vehículos Híbridos",AD1007="PERCENTIL 50"),
     IF(VLOOKUP(_xlfn.TEXTJOIN("_",FALSE,C1007:E1007),BD_Perc!$A:$P,_xlfn.IFS(BD!AE1007="Intervalo de precio 1",12,BD!AE1007="Intervalo de precio 2",13),FALSE)&lt;=1,
     VLOOKUP(_xlfn.TEXTJOIN("_",FALSE,C1007:E1007),BD_Perc!$A:$P,16,FALSE),"Ok P50"),
     "Ok P30/70 ó Híbrido/Eléctrico")</f>
        <v>Ok P30/70 ó Híbrido/Eléctrico</v>
      </c>
      <c r="DJ1007" s="279" t="str">
        <f t="shared" si="91"/>
        <v>Vehículos Convencionales_Vehículos Destinados al Transporte de Carga Liviana_Van</v>
      </c>
      <c r="DK1007" s="331">
        <f t="shared" si="95"/>
        <v>184140000</v>
      </c>
      <c r="DL1007" s="326"/>
    </row>
    <row r="1008" spans="1:116" ht="51">
      <c r="A1008" s="28">
        <v>1003</v>
      </c>
      <c r="B1008" s="29" t="s">
        <v>325</v>
      </c>
      <c r="C1008" s="29" t="s">
        <v>0</v>
      </c>
      <c r="D1008" s="29" t="s">
        <v>867</v>
      </c>
      <c r="E1008" s="42" t="s">
        <v>811</v>
      </c>
      <c r="F1008" s="42" t="s">
        <v>868</v>
      </c>
      <c r="G1008" s="29" t="s">
        <v>2082</v>
      </c>
      <c r="H1008" s="64" t="s">
        <v>969</v>
      </c>
      <c r="I1008" s="33">
        <v>3206133</v>
      </c>
      <c r="J1008" s="70" t="s">
        <v>2083</v>
      </c>
      <c r="K1008" s="31" t="s">
        <v>107</v>
      </c>
      <c r="L1008" s="32">
        <v>177</v>
      </c>
      <c r="M1008" s="33" t="s">
        <v>107</v>
      </c>
      <c r="N1008" s="34">
        <v>188000000</v>
      </c>
      <c r="O1008" s="34">
        <f>+IFERROR(VLOOKUP(I1008,Precio_Fasecolda!A:C,3,FALSE),IFERROR(VLOOKUP(I1008,Precio_Fasecolda!B:C,2,FALSE),N1008))</f>
        <v>188000000</v>
      </c>
      <c r="P1008" s="34">
        <f t="shared" si="92"/>
        <v>0</v>
      </c>
      <c r="Q1008" s="33" t="s">
        <v>107</v>
      </c>
      <c r="R1008" s="28" t="s">
        <v>2415</v>
      </c>
      <c r="S1008" s="28" t="s">
        <v>360</v>
      </c>
      <c r="T1008" s="28" t="s">
        <v>107</v>
      </c>
      <c r="U1008" s="28" t="s">
        <v>107</v>
      </c>
      <c r="V1008" s="42" t="s">
        <v>107</v>
      </c>
      <c r="W1008" s="28" t="s">
        <v>107</v>
      </c>
      <c r="X1008" s="28" t="s">
        <v>107</v>
      </c>
      <c r="Y1008" s="28" t="str">
        <f t="shared" si="93"/>
        <v>N.A.</v>
      </c>
      <c r="Z1008" s="292">
        <f t="shared" si="90"/>
        <v>186120000</v>
      </c>
      <c r="AA1008" s="28" cm="1">
        <f t="array" aca="1" ref="AA1008" ca="1">_xlfn.IFS(DK1008&lt;$DK$4,1,AND(DK1008&gt;=$DK$4,DK1008&lt;=$AA$4),2,DK1008&gt;$AA$4,3)</f>
        <v>2</v>
      </c>
      <c r="AB1008" s="28">
        <v>0</v>
      </c>
      <c r="AC1008" s="28" cm="1">
        <f t="array" aca="1" ref="AC1008" ca="1">IF(AB1008="PERCENTIL 30","",_xlfn.IFS(DK1008&lt;$AC$4,1,DK1008&gt;$AC$4,2))</f>
        <v>2</v>
      </c>
      <c r="AD1008" s="28" t="str">
        <f>+IFERROR(VLOOKUP(_xlfn.TEXTJOIN("_", FALSE, C1008:E1008), BD_Perc!$A:$O, 15, FALSE),"Segmentación no encontrada o vehículo inactivo")</f>
        <v>PERCENTIL 50</v>
      </c>
      <c r="AE1008" s="28" t="str" cm="1">
        <f t="array" ref="AE1008">_xlfn.IFS(
    AD1008 = "PERCENTIL 50",
    _xlfn.IFS(
        BD!DK1008 &lt; VLOOKUP(_xlfn.TEXTJOIN("_", FALSE, C1008:E1008), BD_Perc!$A:$O, 11, FALSE), "Intervalo de precio 1",
        BD!DK1008 &gt;= VLOOKUP(_xlfn.TEXTJOIN("_", FALSE, C1008:E1008), BD_Perc!$A:$O, 11, FALSE), "Intervalo de precio 2"
    ),
    AD1008 = "PERCENTIL 30-70",
    _xlfn.IFS(
        BD!DK1008 &lt; VLOOKUP(_xlfn.TEXTJOIN("_", FALSE, C1008:E1008), BD_Perc!$A:$O, 6, FALSE), "Intervalo de precio 1",
        BD!DK1008 &lt; VLOOKUP(_xlfn.TEXTJOIN("_", FALSE, C1008:E1008), BD_Perc!$A:$O, 7, FALSE), "Intervalo de precio 2",
        BD!DK1008 &gt;= VLOOKUP(_xlfn.TEXTJOIN("_", FALSE, C1008:E1008), BD_Perc!$A:$O, 7, FALSE), "Intervalo de precio 3"
    ),
    AD1008="Segmentación no encontrada o vehículo inactivo","Segmentación no encontrada o vehículo inactivo"
)</f>
        <v>Intervalo de precio 1</v>
      </c>
      <c r="AF1008" s="57" t="s">
        <v>2412</v>
      </c>
      <c r="AG1008" s="35" t="b">
        <f t="shared" si="94"/>
        <v>1</v>
      </c>
      <c r="AH1008" s="205">
        <v>0.01</v>
      </c>
      <c r="AI1008" s="205">
        <v>0.01</v>
      </c>
      <c r="AJ1008" s="205">
        <v>0.01</v>
      </c>
      <c r="AK1008" s="205">
        <v>0.01</v>
      </c>
      <c r="AL1008" s="205">
        <v>0.01</v>
      </c>
      <c r="AM1008" s="205">
        <v>0.02</v>
      </c>
      <c r="AN1008" s="28" t="s">
        <v>173</v>
      </c>
      <c r="AO1008" s="28" t="s">
        <v>173</v>
      </c>
      <c r="AP1008" s="28" t="s">
        <v>176</v>
      </c>
      <c r="AQ1008" s="37">
        <v>0.5</v>
      </c>
      <c r="AR1008" s="38">
        <v>8678197</v>
      </c>
      <c r="AS1008" s="38">
        <v>755962</v>
      </c>
      <c r="AT1008" s="38" t="s">
        <v>107</v>
      </c>
      <c r="AU1008" s="38" t="s">
        <v>107</v>
      </c>
      <c r="AV1008" s="38" t="s">
        <v>107</v>
      </c>
      <c r="AW1008" s="38">
        <v>8068176</v>
      </c>
      <c r="AX1008" s="38" t="s">
        <v>107</v>
      </c>
      <c r="AY1008" s="38">
        <v>893409</v>
      </c>
      <c r="AZ1008" s="38">
        <v>48107</v>
      </c>
      <c r="BA1008" s="38">
        <v>384854</v>
      </c>
      <c r="BB1008" s="38" t="s">
        <v>107</v>
      </c>
      <c r="BC1008" s="38" t="s">
        <v>107</v>
      </c>
      <c r="BD1008" s="38" t="s">
        <v>107</v>
      </c>
      <c r="BE1008" s="38" t="s">
        <v>107</v>
      </c>
      <c r="BF1008" s="38" t="s">
        <v>107</v>
      </c>
      <c r="BG1008" s="38">
        <v>4810668</v>
      </c>
      <c r="BH1008" s="38">
        <v>3023848</v>
      </c>
      <c r="BI1008" s="38">
        <v>1305752</v>
      </c>
      <c r="BJ1008" s="38">
        <v>3298743</v>
      </c>
      <c r="BK1008" s="38" t="s">
        <v>107</v>
      </c>
      <c r="BL1008" s="38">
        <v>522301</v>
      </c>
      <c r="BM1008" s="38">
        <v>302385</v>
      </c>
      <c r="BN1008" s="38">
        <v>893409</v>
      </c>
      <c r="BO1008" s="38">
        <v>1030857</v>
      </c>
      <c r="BP1008" s="38">
        <v>2130439</v>
      </c>
      <c r="BQ1008" s="38">
        <v>206171</v>
      </c>
      <c r="BR1008" s="38">
        <v>1305752</v>
      </c>
      <c r="BS1008" s="38">
        <v>233661</v>
      </c>
      <c r="BT1008" s="38" t="s">
        <v>107</v>
      </c>
      <c r="BU1008" s="38" t="s">
        <v>107</v>
      </c>
      <c r="BV1008" s="38" t="s">
        <v>107</v>
      </c>
      <c r="BW1008" s="38">
        <v>6869632</v>
      </c>
      <c r="BX1008" s="38">
        <v>178681</v>
      </c>
      <c r="BY1008" s="38">
        <v>3023848</v>
      </c>
      <c r="BZ1008" s="38">
        <v>6185143</v>
      </c>
      <c r="CA1008" s="38">
        <v>0</v>
      </c>
      <c r="CB1008" s="38">
        <v>481067</v>
      </c>
      <c r="CC1008" s="330" t="s">
        <v>107</v>
      </c>
      <c r="CD1008" s="38" t="s">
        <v>107</v>
      </c>
      <c r="CE1008" s="38" t="s">
        <v>107</v>
      </c>
      <c r="CF1008" s="38" t="s">
        <v>107</v>
      </c>
      <c r="CG1008" s="38" t="s">
        <v>107</v>
      </c>
      <c r="CH1008" s="85" t="s">
        <v>173</v>
      </c>
      <c r="CI1008" s="85" t="s">
        <v>173</v>
      </c>
      <c r="CJ1008" s="85" t="s">
        <v>176</v>
      </c>
      <c r="CK1008" s="85" t="s">
        <v>173</v>
      </c>
      <c r="CL1008" s="85" t="s">
        <v>176</v>
      </c>
      <c r="CM1008" s="85" t="s">
        <v>173</v>
      </c>
      <c r="CN1008" s="85" t="s">
        <v>173</v>
      </c>
      <c r="CO1008" s="85" t="s">
        <v>107</v>
      </c>
      <c r="CP1008" s="85" t="s">
        <v>107</v>
      </c>
      <c r="CQ1008" s="85" t="s">
        <v>107</v>
      </c>
      <c r="CR1008" s="85" t="s">
        <v>107</v>
      </c>
      <c r="CS1008" s="85" t="s">
        <v>107</v>
      </c>
      <c r="CT1008" s="85" t="s">
        <v>107</v>
      </c>
      <c r="CU1008" s="85" t="s">
        <v>107</v>
      </c>
      <c r="CV1008" s="41" t="s">
        <v>176</v>
      </c>
      <c r="CW1008" s="41" t="s">
        <v>176</v>
      </c>
      <c r="CX1008" s="41" t="s">
        <v>173</v>
      </c>
      <c r="CY1008" s="41" t="s">
        <v>173</v>
      </c>
      <c r="CZ1008" s="41" t="s">
        <v>176</v>
      </c>
      <c r="DA1008" s="41" t="s">
        <v>173</v>
      </c>
      <c r="DB1008" s="41" t="s">
        <v>107</v>
      </c>
      <c r="DC1008" s="41" t="s">
        <v>107</v>
      </c>
      <c r="DD1008" s="332">
        <v>13731018</v>
      </c>
      <c r="DE1008" s="282">
        <v>1</v>
      </c>
      <c r="DF1008" s="390">
        <v>1</v>
      </c>
      <c r="DG1008" s="310"/>
      <c r="DI1008" s="279" t="str" cm="1">
        <f t="array" ref="DI1008">+IF(AND(C1008&lt;&gt;"Vehículos Eléctricos",C1008&lt;&gt;"Vehículos Híbridos",AD1008="PERCENTIL 50"),
     IF(VLOOKUP(_xlfn.TEXTJOIN("_",FALSE,C1008:E1008),BD_Perc!$A:$P,_xlfn.IFS(BD!AE1008="Intervalo de precio 1",12,BD!AE1008="Intervalo de precio 2",13),FALSE)&lt;=1,
     VLOOKUP(_xlfn.TEXTJOIN("_",FALSE,C1008:E1008),BD_Perc!$A:$P,16,FALSE),"Ok P50"),
     "Ok P30/70 ó Híbrido/Eléctrico")</f>
        <v>Ok P50</v>
      </c>
      <c r="DJ1008" s="279" t="str">
        <f t="shared" si="91"/>
        <v>Vehículos Convencionales_Vehículos Destinados al Transporte de Pasajeros_Van</v>
      </c>
      <c r="DK1008" s="331">
        <f t="shared" si="95"/>
        <v>186120000</v>
      </c>
      <c r="DL1008" s="326"/>
    </row>
    <row r="1009" spans="1:116" ht="51">
      <c r="A1009" s="28">
        <v>1004</v>
      </c>
      <c r="B1009" s="29" t="s">
        <v>325</v>
      </c>
      <c r="C1009" s="29" t="s">
        <v>0</v>
      </c>
      <c r="D1009" s="29" t="s">
        <v>810</v>
      </c>
      <c r="E1009" s="42" t="s">
        <v>811</v>
      </c>
      <c r="F1009" s="42" t="s">
        <v>107</v>
      </c>
      <c r="G1009" s="29" t="s">
        <v>2084</v>
      </c>
      <c r="H1009" s="64" t="s">
        <v>969</v>
      </c>
      <c r="I1009" s="33">
        <v>3207015</v>
      </c>
      <c r="J1009" s="70" t="s">
        <v>2085</v>
      </c>
      <c r="K1009" s="31" t="s">
        <v>107</v>
      </c>
      <c r="L1009" s="32">
        <v>268</v>
      </c>
      <c r="M1009" s="33" t="s">
        <v>107</v>
      </c>
      <c r="N1009" s="34">
        <v>170000000</v>
      </c>
      <c r="O1009" s="34">
        <f>+IFERROR(VLOOKUP(I1009,Precio_Fasecolda!A:C,3,FALSE),IFERROR(VLOOKUP(I1009,Precio_Fasecolda!B:C,2,FALSE),N1009))</f>
        <v>170000000</v>
      </c>
      <c r="P1009" s="34">
        <f t="shared" si="92"/>
        <v>0</v>
      </c>
      <c r="Q1009" s="33" t="s">
        <v>338</v>
      </c>
      <c r="R1009" s="28" t="s">
        <v>2415</v>
      </c>
      <c r="S1009" s="28" t="s">
        <v>112</v>
      </c>
      <c r="T1009" s="28" t="s">
        <v>107</v>
      </c>
      <c r="U1009" s="28" t="s">
        <v>107</v>
      </c>
      <c r="V1009" s="42" t="s">
        <v>107</v>
      </c>
      <c r="W1009" s="28" t="s">
        <v>107</v>
      </c>
      <c r="X1009" s="28" t="s">
        <v>107</v>
      </c>
      <c r="Y1009" s="28" t="str">
        <f t="shared" si="93"/>
        <v>N.A.</v>
      </c>
      <c r="Z1009" s="292">
        <f t="shared" si="90"/>
        <v>168300000</v>
      </c>
      <c r="AA1009" s="28" cm="1">
        <f t="array" aca="1" ref="AA1009" ca="1">_xlfn.IFS(DK1009&lt;$DK$4,1,AND(DK1009&gt;=$DK$4,DK1009&lt;=$AA$4),2,DK1009&gt;$AA$4,3)</f>
        <v>2</v>
      </c>
      <c r="AB1009" s="28">
        <v>0</v>
      </c>
      <c r="AC1009" s="28" cm="1">
        <f t="array" aca="1" ref="AC1009" ca="1">IF(AB1009="PERCENTIL 30","",_xlfn.IFS(DK1009&lt;$AC$4,1,DK1009&gt;$AC$4,2))</f>
        <v>2</v>
      </c>
      <c r="AD1009" s="28" t="str">
        <f>+IFERROR(VLOOKUP(_xlfn.TEXTJOIN("_", FALSE, C1009:E1009), BD_Perc!$A:$O, 15, FALSE),"Segmentación no encontrada o vehículo inactivo")</f>
        <v>PERCENTIL 30-70</v>
      </c>
      <c r="AE1009" s="28" t="str" cm="1">
        <f t="array" ref="AE1009">_xlfn.IFS(
    AD1009 = "PERCENTIL 50",
    _xlfn.IFS(
        BD!DK1009 &lt; VLOOKUP(_xlfn.TEXTJOIN("_", FALSE, C1009:E1009), BD_Perc!$A:$O, 11, FALSE), "Intervalo de precio 1",
        BD!DK1009 &gt;= VLOOKUP(_xlfn.TEXTJOIN("_", FALSE, C1009:E1009), BD_Perc!$A:$O, 11, FALSE), "Intervalo de precio 2"
    ),
    AD1009 = "PERCENTIL 30-70",
    _xlfn.IFS(
        BD!DK1009 &lt; VLOOKUP(_xlfn.TEXTJOIN("_", FALSE, C1009:E1009), BD_Perc!$A:$O, 6, FALSE), "Intervalo de precio 1",
        BD!DK1009 &lt; VLOOKUP(_xlfn.TEXTJOIN("_", FALSE, C1009:E1009), BD_Perc!$A:$O, 7, FALSE), "Intervalo de precio 2",
        BD!DK1009 &gt;= VLOOKUP(_xlfn.TEXTJOIN("_", FALSE, C1009:E1009), BD_Perc!$A:$O, 7, FALSE), "Intervalo de precio 3"
    ),
    AD1009="Segmentación no encontrada o vehículo inactivo","Segmentación no encontrada o vehículo inactivo"
)</f>
        <v>Intervalo de precio 2</v>
      </c>
      <c r="AF1009" s="57" t="s">
        <v>2413</v>
      </c>
      <c r="AG1009" s="35" t="b">
        <f t="shared" si="94"/>
        <v>1</v>
      </c>
      <c r="AH1009" s="205">
        <v>0.01</v>
      </c>
      <c r="AI1009" s="205">
        <v>0.01</v>
      </c>
      <c r="AJ1009" s="205">
        <v>0.01</v>
      </c>
      <c r="AK1009" s="205">
        <v>0.01</v>
      </c>
      <c r="AL1009" s="205">
        <v>0.01</v>
      </c>
      <c r="AM1009" s="205">
        <v>0.02</v>
      </c>
      <c r="AN1009" s="28" t="s">
        <v>173</v>
      </c>
      <c r="AO1009" s="28" t="s">
        <v>173</v>
      </c>
      <c r="AP1009" s="28" t="s">
        <v>176</v>
      </c>
      <c r="AQ1009" s="37">
        <v>0.5</v>
      </c>
      <c r="AR1009" s="38">
        <v>8678197</v>
      </c>
      <c r="AS1009" s="38">
        <v>755962</v>
      </c>
      <c r="AT1009" s="38" t="s">
        <v>107</v>
      </c>
      <c r="AU1009" s="38" t="s">
        <v>107</v>
      </c>
      <c r="AV1009" s="38" t="s">
        <v>107</v>
      </c>
      <c r="AW1009" s="38">
        <v>8068176</v>
      </c>
      <c r="AX1009" s="38" t="s">
        <v>107</v>
      </c>
      <c r="AY1009" s="38">
        <v>893409</v>
      </c>
      <c r="AZ1009" s="38">
        <v>48107</v>
      </c>
      <c r="BA1009" s="38">
        <v>384854</v>
      </c>
      <c r="BB1009" s="38" t="s">
        <v>107</v>
      </c>
      <c r="BC1009" s="38" t="s">
        <v>107</v>
      </c>
      <c r="BD1009" s="38" t="s">
        <v>107</v>
      </c>
      <c r="BE1009" s="38" t="s">
        <v>107</v>
      </c>
      <c r="BF1009" s="38" t="s">
        <v>107</v>
      </c>
      <c r="BG1009" s="38">
        <v>4810668</v>
      </c>
      <c r="BH1009" s="38">
        <v>3023848</v>
      </c>
      <c r="BI1009" s="38">
        <v>1305752</v>
      </c>
      <c r="BJ1009" s="38">
        <v>3298743</v>
      </c>
      <c r="BK1009" s="38" t="s">
        <v>107</v>
      </c>
      <c r="BL1009" s="38">
        <v>522301</v>
      </c>
      <c r="BM1009" s="38">
        <v>302385</v>
      </c>
      <c r="BN1009" s="38">
        <v>893409</v>
      </c>
      <c r="BO1009" s="38">
        <v>1030857</v>
      </c>
      <c r="BP1009" s="38">
        <v>2130439</v>
      </c>
      <c r="BQ1009" s="38">
        <v>206171</v>
      </c>
      <c r="BR1009" s="38">
        <v>1305752</v>
      </c>
      <c r="BS1009" s="38">
        <v>233661</v>
      </c>
      <c r="BT1009" s="38" t="s">
        <v>107</v>
      </c>
      <c r="BU1009" s="38" t="s">
        <v>107</v>
      </c>
      <c r="BV1009" s="38" t="s">
        <v>107</v>
      </c>
      <c r="BW1009" s="38">
        <v>6869632</v>
      </c>
      <c r="BX1009" s="38">
        <v>178681</v>
      </c>
      <c r="BY1009" s="38">
        <v>3023848</v>
      </c>
      <c r="BZ1009" s="38">
        <v>6185143</v>
      </c>
      <c r="CA1009" s="38">
        <v>0</v>
      </c>
      <c r="CB1009" s="38">
        <v>481067</v>
      </c>
      <c r="CC1009" s="330" t="s">
        <v>107</v>
      </c>
      <c r="CD1009" s="38" t="s">
        <v>107</v>
      </c>
      <c r="CE1009" s="38" t="s">
        <v>107</v>
      </c>
      <c r="CF1009" s="38" t="s">
        <v>107</v>
      </c>
      <c r="CG1009" s="38" t="s">
        <v>107</v>
      </c>
      <c r="CH1009" s="85" t="s">
        <v>173</v>
      </c>
      <c r="CI1009" s="85" t="s">
        <v>173</v>
      </c>
      <c r="CJ1009" s="85" t="s">
        <v>176</v>
      </c>
      <c r="CK1009" s="85" t="s">
        <v>173</v>
      </c>
      <c r="CL1009" s="85" t="s">
        <v>176</v>
      </c>
      <c r="CM1009" s="85" t="s">
        <v>173</v>
      </c>
      <c r="CN1009" s="85" t="s">
        <v>173</v>
      </c>
      <c r="CO1009" s="85" t="s">
        <v>107</v>
      </c>
      <c r="CP1009" s="85" t="s">
        <v>107</v>
      </c>
      <c r="CQ1009" s="85" t="s">
        <v>107</v>
      </c>
      <c r="CR1009" s="85" t="s">
        <v>107</v>
      </c>
      <c r="CS1009" s="85" t="s">
        <v>107</v>
      </c>
      <c r="CT1009" s="85" t="s">
        <v>107</v>
      </c>
      <c r="CU1009" s="85" t="s">
        <v>107</v>
      </c>
      <c r="CV1009" s="41" t="s">
        <v>176</v>
      </c>
      <c r="CW1009" s="41" t="s">
        <v>176</v>
      </c>
      <c r="CX1009" s="41" t="s">
        <v>173</v>
      </c>
      <c r="CY1009" s="41" t="s">
        <v>173</v>
      </c>
      <c r="CZ1009" s="41" t="s">
        <v>176</v>
      </c>
      <c r="DA1009" s="41" t="s">
        <v>173</v>
      </c>
      <c r="DB1009" s="41" t="s">
        <v>107</v>
      </c>
      <c r="DC1009" s="41" t="s">
        <v>107</v>
      </c>
      <c r="DD1009" s="332">
        <v>13731018</v>
      </c>
      <c r="DE1009" s="282">
        <v>1</v>
      </c>
      <c r="DF1009" s="390">
        <v>1</v>
      </c>
      <c r="DG1009" s="310"/>
      <c r="DI1009" s="279" t="str" cm="1">
        <f t="array" ref="DI1009">+IF(AND(C1009&lt;&gt;"Vehículos Eléctricos",C1009&lt;&gt;"Vehículos Híbridos",AD1009="PERCENTIL 50"),
     IF(VLOOKUP(_xlfn.TEXTJOIN("_",FALSE,C1009:E1009),BD_Perc!$A:$P,_xlfn.IFS(BD!AE1009="Intervalo de precio 1",12,BD!AE1009="Intervalo de precio 2",13),FALSE)&lt;=1,
     VLOOKUP(_xlfn.TEXTJOIN("_",FALSE,C1009:E1009),BD_Perc!$A:$P,16,FALSE),"Ok P50"),
     "Ok P30/70 ó Híbrido/Eléctrico")</f>
        <v>Ok P30/70 ó Híbrido/Eléctrico</v>
      </c>
      <c r="DJ1009" s="279" t="str">
        <f t="shared" si="91"/>
        <v>Vehículos Convencionales_Vehículos Destinados al Transporte de Carga Liviana_Van</v>
      </c>
      <c r="DK1009" s="331">
        <f t="shared" si="95"/>
        <v>168300000</v>
      </c>
      <c r="DL1009" s="326"/>
    </row>
    <row r="1010" spans="1:116" ht="25.5">
      <c r="A1010" s="28">
        <v>1005</v>
      </c>
      <c r="B1010" s="29" t="s">
        <v>325</v>
      </c>
      <c r="C1010" s="29" t="s">
        <v>0</v>
      </c>
      <c r="D1010" s="29" t="s">
        <v>337</v>
      </c>
      <c r="E1010" s="42" t="s">
        <v>346</v>
      </c>
      <c r="F1010" s="42" t="s">
        <v>107</v>
      </c>
      <c r="G1010" s="93" t="s">
        <v>1735</v>
      </c>
      <c r="H1010" s="64" t="s">
        <v>969</v>
      </c>
      <c r="I1010" s="28">
        <v>3206131</v>
      </c>
      <c r="J1010" s="70" t="s">
        <v>2086</v>
      </c>
      <c r="K1010" s="31" t="s">
        <v>375</v>
      </c>
      <c r="L1010" s="203">
        <v>273</v>
      </c>
      <c r="M1010" s="33">
        <v>5</v>
      </c>
      <c r="N1010" s="34">
        <v>250000000</v>
      </c>
      <c r="O1010" s="34">
        <f>+IFERROR(VLOOKUP(I1010,Precio_Fasecolda!A:C,3,FALSE),IFERROR(VLOOKUP(I1010,Precio_Fasecolda!B:C,2,FALSE),N1010))</f>
        <v>250000000</v>
      </c>
      <c r="P1010" s="34">
        <f t="shared" si="92"/>
        <v>0</v>
      </c>
      <c r="Q1010" s="33" t="s">
        <v>346</v>
      </c>
      <c r="R1010" s="28" t="s">
        <v>130</v>
      </c>
      <c r="S1010" s="28" t="s">
        <v>112</v>
      </c>
      <c r="T1010" s="28" t="s">
        <v>107</v>
      </c>
      <c r="U1010" s="28" t="s">
        <v>107</v>
      </c>
      <c r="V1010" s="42" t="s">
        <v>107</v>
      </c>
      <c r="W1010" s="28" t="s">
        <v>107</v>
      </c>
      <c r="X1010" s="28" t="s">
        <v>107</v>
      </c>
      <c r="Y1010" s="28" t="str">
        <f t="shared" si="93"/>
        <v>N.A.</v>
      </c>
      <c r="Z1010" s="292">
        <f t="shared" si="90"/>
        <v>247500000</v>
      </c>
      <c r="AA1010" s="28" cm="1">
        <f t="array" aca="1" ref="AA1010" ca="1">_xlfn.IFS(DK1010&lt;$DK$4,1,AND(DK1010&gt;=$DK$4,DK1010&lt;=$AA$4),2,DK1010&gt;$AA$4,3)</f>
        <v>3</v>
      </c>
      <c r="AB1010" s="28">
        <v>0</v>
      </c>
      <c r="AC1010" s="28" cm="1">
        <f t="array" aca="1" ref="AC1010" ca="1">IF(AB1010="PERCENTIL 30","",_xlfn.IFS(DK1010&lt;$AC$4,1,DK1010&gt;$AC$4,2))</f>
        <v>2</v>
      </c>
      <c r="AD1010" s="28" t="str">
        <f>+IFERROR(VLOOKUP(_xlfn.TEXTJOIN("_", FALSE, C1010:E1010), BD_Perc!$A:$O, 15, FALSE),"Segmentación no encontrada o vehículo inactivo")</f>
        <v>PERCENTIL 30-70</v>
      </c>
      <c r="AE1010" s="28" t="str" cm="1">
        <f t="array" ref="AE1010">_xlfn.IFS(
    AD1010 = "PERCENTIL 50",
    _xlfn.IFS(
        BD!DK1010 &lt; VLOOKUP(_xlfn.TEXTJOIN("_", FALSE, C1010:E1010), BD_Perc!$A:$O, 11, FALSE), "Intervalo de precio 1",
        BD!DK1010 &gt;= VLOOKUP(_xlfn.TEXTJOIN("_", FALSE, C1010:E1010), BD_Perc!$A:$O, 11, FALSE), "Intervalo de precio 2"
    ),
    AD1010 = "PERCENTIL 30-70",
    _xlfn.IFS(
        BD!DK1010 &lt; VLOOKUP(_xlfn.TEXTJOIN("_", FALSE, C1010:E1010), BD_Perc!$A:$O, 6, FALSE), "Intervalo de precio 1",
        BD!DK1010 &lt; VLOOKUP(_xlfn.TEXTJOIN("_", FALSE, C1010:E1010), BD_Perc!$A:$O, 7, FALSE), "Intervalo de precio 2",
        BD!DK1010 &gt;= VLOOKUP(_xlfn.TEXTJOIN("_", FALSE, C1010:E1010), BD_Perc!$A:$O, 7, FALSE), "Intervalo de precio 3"
    ),
    AD1010="Segmentación no encontrada o vehículo inactivo","Segmentación no encontrada o vehículo inactivo"
)</f>
        <v>Intervalo de precio 2</v>
      </c>
      <c r="AF1010" s="57" t="s">
        <v>2413</v>
      </c>
      <c r="AG1010" s="35" t="b">
        <f t="shared" si="94"/>
        <v>1</v>
      </c>
      <c r="AH1010" s="205">
        <v>0.01</v>
      </c>
      <c r="AI1010" s="205">
        <v>0.01</v>
      </c>
      <c r="AJ1010" s="205">
        <v>0.01</v>
      </c>
      <c r="AK1010" s="205">
        <v>0.01</v>
      </c>
      <c r="AL1010" s="205">
        <v>0.01</v>
      </c>
      <c r="AM1010" s="205">
        <v>0.02</v>
      </c>
      <c r="AN1010" s="28" t="s">
        <v>1251</v>
      </c>
      <c r="AO1010" s="28" t="s">
        <v>1251</v>
      </c>
      <c r="AP1010" s="28" t="s">
        <v>1251</v>
      </c>
      <c r="AQ1010" s="37">
        <v>0.5</v>
      </c>
      <c r="AR1010" s="38">
        <v>12267201</v>
      </c>
      <c r="AS1010" s="38">
        <v>755962</v>
      </c>
      <c r="AT1010" s="38" t="s">
        <v>107</v>
      </c>
      <c r="AU1010" s="38" t="s">
        <v>107</v>
      </c>
      <c r="AV1010" s="38" t="s">
        <v>107</v>
      </c>
      <c r="AW1010" s="38">
        <v>8068176</v>
      </c>
      <c r="AX1010" s="38" t="s">
        <v>107</v>
      </c>
      <c r="AY1010" s="38">
        <v>893409</v>
      </c>
      <c r="AZ1010" s="38">
        <v>48107</v>
      </c>
      <c r="BA1010" s="38">
        <v>384854</v>
      </c>
      <c r="BB1010" s="38" t="s">
        <v>107</v>
      </c>
      <c r="BC1010" s="38" t="s">
        <v>107</v>
      </c>
      <c r="BD1010" s="38" t="s">
        <v>107</v>
      </c>
      <c r="BE1010" s="38" t="s">
        <v>107</v>
      </c>
      <c r="BF1010" s="38" t="s">
        <v>107</v>
      </c>
      <c r="BG1010" s="38">
        <v>4810668</v>
      </c>
      <c r="BH1010" s="38">
        <v>3023848</v>
      </c>
      <c r="BI1010" s="38">
        <v>1305752</v>
      </c>
      <c r="BJ1010" s="38">
        <v>3298743</v>
      </c>
      <c r="BK1010" s="38" t="s">
        <v>107</v>
      </c>
      <c r="BL1010" s="38">
        <v>522301</v>
      </c>
      <c r="BM1010" s="38">
        <v>302385</v>
      </c>
      <c r="BN1010" s="38">
        <v>893409</v>
      </c>
      <c r="BO1010" s="38">
        <v>1030857</v>
      </c>
      <c r="BP1010" s="38">
        <v>2130439</v>
      </c>
      <c r="BQ1010" s="38">
        <v>206171</v>
      </c>
      <c r="BR1010" s="38">
        <v>1305752</v>
      </c>
      <c r="BS1010" s="38">
        <v>233661</v>
      </c>
      <c r="BT1010" s="38" t="s">
        <v>107</v>
      </c>
      <c r="BU1010" s="38" t="s">
        <v>107</v>
      </c>
      <c r="BV1010" s="38" t="s">
        <v>107</v>
      </c>
      <c r="BW1010" s="38">
        <v>6869632</v>
      </c>
      <c r="BX1010" s="38">
        <v>178681</v>
      </c>
      <c r="BY1010" s="38">
        <v>3023848</v>
      </c>
      <c r="BZ1010" s="38">
        <v>6185143</v>
      </c>
      <c r="CA1010" s="38">
        <v>0</v>
      </c>
      <c r="CB1010" s="38">
        <v>481067</v>
      </c>
      <c r="CC1010" s="330" t="s">
        <v>107</v>
      </c>
      <c r="CD1010" s="38" t="s">
        <v>107</v>
      </c>
      <c r="CE1010" s="38" t="s">
        <v>107</v>
      </c>
      <c r="CF1010" s="38" t="s">
        <v>107</v>
      </c>
      <c r="CG1010" s="38" t="s">
        <v>107</v>
      </c>
      <c r="CH1010" s="85" t="s">
        <v>113</v>
      </c>
      <c r="CI1010" s="85" t="s">
        <v>176</v>
      </c>
      <c r="CJ1010" s="85" t="s">
        <v>176</v>
      </c>
      <c r="CK1010" s="85" t="s">
        <v>173</v>
      </c>
      <c r="CL1010" s="85" t="s">
        <v>176</v>
      </c>
      <c r="CM1010" s="85" t="s">
        <v>173</v>
      </c>
      <c r="CN1010" s="85" t="s">
        <v>173</v>
      </c>
      <c r="CO1010" s="85" t="s">
        <v>107</v>
      </c>
      <c r="CP1010" s="85" t="s">
        <v>107</v>
      </c>
      <c r="CQ1010" s="85" t="s">
        <v>107</v>
      </c>
      <c r="CR1010" s="85" t="s">
        <v>107</v>
      </c>
      <c r="CS1010" s="85" t="s">
        <v>107</v>
      </c>
      <c r="CT1010" s="85" t="s">
        <v>107</v>
      </c>
      <c r="CU1010" s="85" t="s">
        <v>107</v>
      </c>
      <c r="CV1010" s="41" t="s">
        <v>176</v>
      </c>
      <c r="CW1010" s="41" t="s">
        <v>176</v>
      </c>
      <c r="CX1010" s="41" t="s">
        <v>176</v>
      </c>
      <c r="CY1010" s="41" t="s">
        <v>173</v>
      </c>
      <c r="CZ1010" s="41" t="s">
        <v>176</v>
      </c>
      <c r="DA1010" s="41" t="s">
        <v>173</v>
      </c>
      <c r="DB1010" s="41" t="s">
        <v>107</v>
      </c>
      <c r="DC1010" s="41" t="s">
        <v>107</v>
      </c>
      <c r="DD1010" s="332">
        <v>16974783</v>
      </c>
      <c r="DE1010" s="282">
        <v>1</v>
      </c>
      <c r="DF1010" s="390">
        <v>1</v>
      </c>
      <c r="DG1010" s="310"/>
      <c r="DI1010" s="279" t="str" cm="1">
        <f t="array" ref="DI1010">+IF(AND(C1010&lt;&gt;"Vehículos Eléctricos",C1010&lt;&gt;"Vehículos Híbridos",AD1010="PERCENTIL 50"),
     IF(VLOOKUP(_xlfn.TEXTJOIN("_",FALSE,C1010:E1010),BD_Perc!$A:$P,_xlfn.IFS(BD!AE1010="Intervalo de precio 1",12,BD!AE1010="Intervalo de precio 2",13),FALSE)&lt;=1,
     VLOOKUP(_xlfn.TEXTJOIN("_",FALSE,C1010:E1010),BD_Perc!$A:$P,16,FALSE),"Ok P50"),
     "Ok P30/70 ó Híbrido/Eléctrico")</f>
        <v>Ok P30/70 ó Híbrido/Eléctrico</v>
      </c>
      <c r="DJ1010" s="279" t="str">
        <f t="shared" si="91"/>
        <v>Vehículos Convencionales_Camperos/Camionetas_4x4</v>
      </c>
      <c r="DK1010" s="331">
        <f t="shared" si="95"/>
        <v>247500000</v>
      </c>
      <c r="DL1010" s="326"/>
    </row>
    <row r="1011" spans="1:116" ht="38.25">
      <c r="A1011" s="28">
        <v>1006</v>
      </c>
      <c r="B1011" s="29" t="s">
        <v>325</v>
      </c>
      <c r="C1011" s="29" t="s">
        <v>0</v>
      </c>
      <c r="D1011" s="29" t="s">
        <v>337</v>
      </c>
      <c r="E1011" s="42" t="s">
        <v>338</v>
      </c>
      <c r="F1011" s="42" t="s">
        <v>107</v>
      </c>
      <c r="G1011" s="93" t="s">
        <v>2087</v>
      </c>
      <c r="H1011" s="64" t="s">
        <v>969</v>
      </c>
      <c r="I1011" s="28">
        <v>3206136</v>
      </c>
      <c r="J1011" s="70" t="s">
        <v>2088</v>
      </c>
      <c r="K1011" s="31" t="s">
        <v>366</v>
      </c>
      <c r="L1011" s="203">
        <v>113</v>
      </c>
      <c r="M1011" s="33">
        <v>5</v>
      </c>
      <c r="N1011" s="34">
        <v>103000000</v>
      </c>
      <c r="O1011" s="34">
        <f>+IFERROR(VLOOKUP(I1011,Precio_Fasecolda!A:C,3,FALSE),IFERROR(VLOOKUP(I1011,Precio_Fasecolda!B:C,2,FALSE),N1011))</f>
        <v>103000000</v>
      </c>
      <c r="P1011" s="34">
        <f t="shared" si="92"/>
        <v>0</v>
      </c>
      <c r="Q1011" s="33" t="s">
        <v>338</v>
      </c>
      <c r="R1011" s="28" t="s">
        <v>130</v>
      </c>
      <c r="S1011" s="28" t="s">
        <v>112</v>
      </c>
      <c r="T1011" s="28" t="s">
        <v>107</v>
      </c>
      <c r="U1011" s="28" t="s">
        <v>107</v>
      </c>
      <c r="V1011" s="42" t="s">
        <v>107</v>
      </c>
      <c r="W1011" s="28" t="s">
        <v>107</v>
      </c>
      <c r="X1011" s="28" t="s">
        <v>107</v>
      </c>
      <c r="Y1011" s="28" t="str">
        <f t="shared" si="93"/>
        <v>N.A.</v>
      </c>
      <c r="Z1011" s="292">
        <f t="shared" si="90"/>
        <v>101970000</v>
      </c>
      <c r="AA1011" s="28" cm="1">
        <f t="array" aca="1" ref="AA1011" ca="1">_xlfn.IFS(DK1011&lt;$DK$4,1,AND(DK1011&gt;=$DK$4,DK1011&lt;=$AA$4),2,DK1011&gt;$AA$4,3)</f>
        <v>2</v>
      </c>
      <c r="AB1011" s="28">
        <v>0</v>
      </c>
      <c r="AC1011" s="28" cm="1">
        <f t="array" aca="1" ref="AC1011" ca="1">IF(AB1011="PERCENTIL 30","",_xlfn.IFS(DK1011&lt;$AC$4,1,DK1011&gt;$AC$4,2))</f>
        <v>1</v>
      </c>
      <c r="AD1011" s="28" t="str">
        <f>+IFERROR(VLOOKUP(_xlfn.TEXTJOIN("_", FALSE, C1011:E1011), BD_Perc!$A:$O, 15, FALSE),"Segmentación no encontrada o vehículo inactivo")</f>
        <v>PERCENTIL 30-70</v>
      </c>
      <c r="AE1011" s="28" t="str" cm="1">
        <f t="array" ref="AE1011">_xlfn.IFS(
    AD1011 = "PERCENTIL 50",
    _xlfn.IFS(
        BD!DK1011 &lt; VLOOKUP(_xlfn.TEXTJOIN("_", FALSE, C1011:E1011), BD_Perc!$A:$O, 11, FALSE), "Intervalo de precio 1",
        BD!DK1011 &gt;= VLOOKUP(_xlfn.TEXTJOIN("_", FALSE, C1011:E1011), BD_Perc!$A:$O, 11, FALSE), "Intervalo de precio 2"
    ),
    AD1011 = "PERCENTIL 30-70",
    _xlfn.IFS(
        BD!DK1011 &lt; VLOOKUP(_xlfn.TEXTJOIN("_", FALSE, C1011:E1011), BD_Perc!$A:$O, 6, FALSE), "Intervalo de precio 1",
        BD!DK1011 &lt; VLOOKUP(_xlfn.TEXTJOIN("_", FALSE, C1011:E1011), BD_Perc!$A:$O, 7, FALSE), "Intervalo de precio 2",
        BD!DK1011 &gt;= VLOOKUP(_xlfn.TEXTJOIN("_", FALSE, C1011:E1011), BD_Perc!$A:$O, 7, FALSE), "Intervalo de precio 3"
    ),
    AD1011="Segmentación no encontrada o vehículo inactivo","Segmentación no encontrada o vehículo inactivo"
)</f>
        <v>Intervalo de precio 2</v>
      </c>
      <c r="AF1011" s="57" t="s">
        <v>2413</v>
      </c>
      <c r="AG1011" s="35" t="b">
        <f t="shared" si="94"/>
        <v>1</v>
      </c>
      <c r="AH1011" s="205">
        <v>0.01</v>
      </c>
      <c r="AI1011" s="205">
        <v>0.01</v>
      </c>
      <c r="AJ1011" s="205">
        <v>0.01</v>
      </c>
      <c r="AK1011" s="205">
        <v>0.01</v>
      </c>
      <c r="AL1011" s="205">
        <v>0.01</v>
      </c>
      <c r="AM1011" s="205">
        <v>0.02</v>
      </c>
      <c r="AN1011" s="28" t="s">
        <v>176</v>
      </c>
      <c r="AO1011" s="28" t="s">
        <v>176</v>
      </c>
      <c r="AP1011" s="28" t="s">
        <v>176</v>
      </c>
      <c r="AQ1011" s="37">
        <v>0.5</v>
      </c>
      <c r="AR1011" s="38">
        <v>8678197</v>
      </c>
      <c r="AS1011" s="38">
        <v>755962</v>
      </c>
      <c r="AT1011" s="38" t="s">
        <v>107</v>
      </c>
      <c r="AU1011" s="38" t="s">
        <v>107</v>
      </c>
      <c r="AV1011" s="38" t="s">
        <v>107</v>
      </c>
      <c r="AW1011" s="38">
        <v>8068176</v>
      </c>
      <c r="AX1011" s="38" t="s">
        <v>107</v>
      </c>
      <c r="AY1011" s="38">
        <v>893409</v>
      </c>
      <c r="AZ1011" s="38">
        <v>48107</v>
      </c>
      <c r="BA1011" s="38">
        <v>384854</v>
      </c>
      <c r="BB1011" s="38" t="s">
        <v>107</v>
      </c>
      <c r="BC1011" s="38" t="s">
        <v>107</v>
      </c>
      <c r="BD1011" s="38" t="s">
        <v>107</v>
      </c>
      <c r="BE1011" s="38" t="s">
        <v>107</v>
      </c>
      <c r="BF1011" s="38" t="s">
        <v>107</v>
      </c>
      <c r="BG1011" s="38">
        <v>4810668</v>
      </c>
      <c r="BH1011" s="38">
        <v>3023848</v>
      </c>
      <c r="BI1011" s="38">
        <v>1305752</v>
      </c>
      <c r="BJ1011" s="38">
        <v>3298743</v>
      </c>
      <c r="BK1011" s="38" t="s">
        <v>107</v>
      </c>
      <c r="BL1011" s="38">
        <v>522301</v>
      </c>
      <c r="BM1011" s="38">
        <v>302385</v>
      </c>
      <c r="BN1011" s="38">
        <v>893409</v>
      </c>
      <c r="BO1011" s="38">
        <v>1030857</v>
      </c>
      <c r="BP1011" s="38">
        <v>2130439</v>
      </c>
      <c r="BQ1011" s="38">
        <v>206171</v>
      </c>
      <c r="BR1011" s="38">
        <v>1305752</v>
      </c>
      <c r="BS1011" s="38">
        <v>233661</v>
      </c>
      <c r="BT1011" s="38" t="s">
        <v>107</v>
      </c>
      <c r="BU1011" s="38" t="s">
        <v>107</v>
      </c>
      <c r="BV1011" s="38" t="s">
        <v>107</v>
      </c>
      <c r="BW1011" s="38">
        <v>6869632</v>
      </c>
      <c r="BX1011" s="38">
        <v>178681</v>
      </c>
      <c r="BY1011" s="38">
        <v>3023848</v>
      </c>
      <c r="BZ1011" s="38">
        <v>6185143</v>
      </c>
      <c r="CA1011" s="38">
        <v>0</v>
      </c>
      <c r="CB1011" s="38">
        <v>481067</v>
      </c>
      <c r="CC1011" s="330" t="s">
        <v>107</v>
      </c>
      <c r="CD1011" s="38" t="s">
        <v>107</v>
      </c>
      <c r="CE1011" s="38" t="s">
        <v>107</v>
      </c>
      <c r="CF1011" s="38" t="s">
        <v>107</v>
      </c>
      <c r="CG1011" s="38" t="s">
        <v>107</v>
      </c>
      <c r="CH1011" s="85" t="s">
        <v>173</v>
      </c>
      <c r="CI1011" s="85" t="s">
        <v>173</v>
      </c>
      <c r="CJ1011" s="85" t="s">
        <v>176</v>
      </c>
      <c r="CK1011" s="85" t="s">
        <v>173</v>
      </c>
      <c r="CL1011" s="85" t="s">
        <v>176</v>
      </c>
      <c r="CM1011" s="85" t="s">
        <v>107</v>
      </c>
      <c r="CN1011" s="85" t="s">
        <v>107</v>
      </c>
      <c r="CO1011" s="42" t="s">
        <v>107</v>
      </c>
      <c r="CP1011" s="85" t="s">
        <v>107</v>
      </c>
      <c r="CQ1011" s="85" t="s">
        <v>107</v>
      </c>
      <c r="CR1011" s="85" t="s">
        <v>107</v>
      </c>
      <c r="CS1011" s="85" t="s">
        <v>107</v>
      </c>
      <c r="CT1011" s="85" t="s">
        <v>107</v>
      </c>
      <c r="CU1011" s="85" t="s">
        <v>107</v>
      </c>
      <c r="CV1011" s="41" t="s">
        <v>176</v>
      </c>
      <c r="CW1011" s="41" t="s">
        <v>176</v>
      </c>
      <c r="CX1011" s="41" t="s">
        <v>176</v>
      </c>
      <c r="CY1011" s="41" t="s">
        <v>173</v>
      </c>
      <c r="CZ1011" s="41" t="s">
        <v>176</v>
      </c>
      <c r="DA1011" s="41" t="s">
        <v>173</v>
      </c>
      <c r="DB1011" s="41" t="s">
        <v>107</v>
      </c>
      <c r="DC1011" s="41" t="s">
        <v>107</v>
      </c>
      <c r="DD1011" s="332">
        <v>16974783</v>
      </c>
      <c r="DE1011" s="282">
        <v>1</v>
      </c>
      <c r="DF1011" s="390">
        <v>1</v>
      </c>
      <c r="DG1011" s="310"/>
      <c r="DI1011" s="279" t="str" cm="1">
        <f t="array" ref="DI1011">+IF(AND(C1011&lt;&gt;"Vehículos Eléctricos",C1011&lt;&gt;"Vehículos Híbridos",AD1011="PERCENTIL 50"),
     IF(VLOOKUP(_xlfn.TEXTJOIN("_",FALSE,C1011:E1011),BD_Perc!$A:$P,_xlfn.IFS(BD!AE1011="Intervalo de precio 1",12,BD!AE1011="Intervalo de precio 2",13),FALSE)&lt;=1,
     VLOOKUP(_xlfn.TEXTJOIN("_",FALSE,C1011:E1011),BD_Perc!$A:$P,16,FALSE),"Ok P50"),
     "Ok P30/70 ó Híbrido/Eléctrico")</f>
        <v>Ok P30/70 ó Híbrido/Eléctrico</v>
      </c>
      <c r="DJ1011" s="279" t="str">
        <f t="shared" si="91"/>
        <v>Vehículos Convencionales_Camperos/Camionetas_4x2</v>
      </c>
      <c r="DK1011" s="331">
        <f t="shared" si="95"/>
        <v>101970000</v>
      </c>
      <c r="DL1011" s="326"/>
    </row>
    <row r="1012" spans="1:116" ht="51">
      <c r="A1012" s="28">
        <v>1007</v>
      </c>
      <c r="B1012" s="29" t="s">
        <v>325</v>
      </c>
      <c r="C1012" s="29" t="s">
        <v>0</v>
      </c>
      <c r="D1012" s="29" t="s">
        <v>337</v>
      </c>
      <c r="E1012" s="42" t="s">
        <v>338</v>
      </c>
      <c r="F1012" s="42" t="s">
        <v>107</v>
      </c>
      <c r="G1012" s="93" t="s">
        <v>2089</v>
      </c>
      <c r="H1012" s="64" t="s">
        <v>969</v>
      </c>
      <c r="I1012" s="28">
        <v>3206125</v>
      </c>
      <c r="J1012" s="70" t="s">
        <v>2090</v>
      </c>
      <c r="K1012" s="31" t="s">
        <v>341</v>
      </c>
      <c r="L1012" s="203">
        <v>121</v>
      </c>
      <c r="M1012" s="33">
        <v>5</v>
      </c>
      <c r="N1012" s="34">
        <v>95000000</v>
      </c>
      <c r="O1012" s="34">
        <f>+IFERROR(VLOOKUP(I1012,Precio_Fasecolda!A:C,3,FALSE),IFERROR(VLOOKUP(I1012,Precio_Fasecolda!B:C,2,FALSE),N1012))</f>
        <v>95000000</v>
      </c>
      <c r="P1012" s="34">
        <f t="shared" si="92"/>
        <v>0</v>
      </c>
      <c r="Q1012" s="33" t="s">
        <v>338</v>
      </c>
      <c r="R1012" s="28" t="s">
        <v>130</v>
      </c>
      <c r="S1012" s="28" t="s">
        <v>112</v>
      </c>
      <c r="T1012" s="28" t="s">
        <v>107</v>
      </c>
      <c r="U1012" s="28" t="s">
        <v>107</v>
      </c>
      <c r="V1012" s="42" t="s">
        <v>107</v>
      </c>
      <c r="W1012" s="28" t="s">
        <v>107</v>
      </c>
      <c r="X1012" s="28" t="s">
        <v>107</v>
      </c>
      <c r="Y1012" s="28" t="str">
        <f t="shared" si="93"/>
        <v>N.A.</v>
      </c>
      <c r="Z1012" s="292">
        <f t="shared" si="90"/>
        <v>94050000</v>
      </c>
      <c r="AA1012" s="28" cm="1">
        <f t="array" aca="1" ref="AA1012" ca="1">_xlfn.IFS(DK1012&lt;$DK$4,1,AND(DK1012&gt;=$DK$4,DK1012&lt;=$AA$4),2,DK1012&gt;$AA$4,3)</f>
        <v>2</v>
      </c>
      <c r="AB1012" s="28">
        <v>0</v>
      </c>
      <c r="AC1012" s="28" cm="1">
        <f t="array" aca="1" ref="AC1012" ca="1">IF(AB1012="PERCENTIL 30","",_xlfn.IFS(DK1012&lt;$AC$4,1,DK1012&gt;$AC$4,2))</f>
        <v>1</v>
      </c>
      <c r="AD1012" s="28" t="str">
        <f>+IFERROR(VLOOKUP(_xlfn.TEXTJOIN("_", FALSE, C1012:E1012), BD_Perc!$A:$O, 15, FALSE),"Segmentación no encontrada o vehículo inactivo")</f>
        <v>PERCENTIL 30-70</v>
      </c>
      <c r="AE1012" s="28" t="str" cm="1">
        <f t="array" ref="AE1012">_xlfn.IFS(
    AD1012 = "PERCENTIL 50",
    _xlfn.IFS(
        BD!DK1012 &lt; VLOOKUP(_xlfn.TEXTJOIN("_", FALSE, C1012:E1012), BD_Perc!$A:$O, 11, FALSE), "Intervalo de precio 1",
        BD!DK1012 &gt;= VLOOKUP(_xlfn.TEXTJOIN("_", FALSE, C1012:E1012), BD_Perc!$A:$O, 11, FALSE), "Intervalo de precio 2"
    ),
    AD1012 = "PERCENTIL 30-70",
    _xlfn.IFS(
        BD!DK1012 &lt; VLOOKUP(_xlfn.TEXTJOIN("_", FALSE, C1012:E1012), BD_Perc!$A:$O, 6, FALSE), "Intervalo de precio 1",
        BD!DK1012 &lt; VLOOKUP(_xlfn.TEXTJOIN("_", FALSE, C1012:E1012), BD_Perc!$A:$O, 7, FALSE), "Intervalo de precio 2",
        BD!DK1012 &gt;= VLOOKUP(_xlfn.TEXTJOIN("_", FALSE, C1012:E1012), BD_Perc!$A:$O, 7, FALSE), "Intervalo de precio 3"
    ),
    AD1012="Segmentación no encontrada o vehículo inactivo","Segmentación no encontrada o vehículo inactivo"
)</f>
        <v>Intervalo de precio 1</v>
      </c>
      <c r="AF1012" s="57" t="s">
        <v>2412</v>
      </c>
      <c r="AG1012" s="35" t="b">
        <f t="shared" si="94"/>
        <v>1</v>
      </c>
      <c r="AH1012" s="205">
        <v>0.01</v>
      </c>
      <c r="AI1012" s="205">
        <v>0.01</v>
      </c>
      <c r="AJ1012" s="205">
        <v>0.01</v>
      </c>
      <c r="AK1012" s="205">
        <v>0.01</v>
      </c>
      <c r="AL1012" s="205">
        <v>0.01</v>
      </c>
      <c r="AM1012" s="205">
        <v>0.02</v>
      </c>
      <c r="AN1012" s="28" t="s">
        <v>1251</v>
      </c>
      <c r="AO1012" s="28" t="s">
        <v>1251</v>
      </c>
      <c r="AP1012" s="28" t="s">
        <v>1251</v>
      </c>
      <c r="AQ1012" s="37">
        <v>0.5</v>
      </c>
      <c r="AR1012" s="38">
        <v>12267201</v>
      </c>
      <c r="AS1012" s="38">
        <v>755962</v>
      </c>
      <c r="AT1012" s="38" t="s">
        <v>107</v>
      </c>
      <c r="AU1012" s="38" t="s">
        <v>107</v>
      </c>
      <c r="AV1012" s="38" t="s">
        <v>107</v>
      </c>
      <c r="AW1012" s="38">
        <v>8068176</v>
      </c>
      <c r="AX1012" s="38" t="s">
        <v>107</v>
      </c>
      <c r="AY1012" s="38">
        <v>893409</v>
      </c>
      <c r="AZ1012" s="38">
        <v>48107</v>
      </c>
      <c r="BA1012" s="38">
        <v>384854</v>
      </c>
      <c r="BB1012" s="38" t="s">
        <v>107</v>
      </c>
      <c r="BC1012" s="38" t="s">
        <v>107</v>
      </c>
      <c r="BD1012" s="38" t="s">
        <v>107</v>
      </c>
      <c r="BE1012" s="38" t="s">
        <v>107</v>
      </c>
      <c r="BF1012" s="38" t="s">
        <v>107</v>
      </c>
      <c r="BG1012" s="38">
        <v>4810668</v>
      </c>
      <c r="BH1012" s="38">
        <v>3023848</v>
      </c>
      <c r="BI1012" s="38">
        <v>1305752</v>
      </c>
      <c r="BJ1012" s="38">
        <v>3298743</v>
      </c>
      <c r="BK1012" s="38" t="s">
        <v>107</v>
      </c>
      <c r="BL1012" s="38">
        <v>522301</v>
      </c>
      <c r="BM1012" s="38">
        <v>302385</v>
      </c>
      <c r="BN1012" s="38">
        <v>893409</v>
      </c>
      <c r="BO1012" s="38">
        <v>1030857</v>
      </c>
      <c r="BP1012" s="38">
        <v>2130439</v>
      </c>
      <c r="BQ1012" s="38">
        <v>206171</v>
      </c>
      <c r="BR1012" s="38">
        <v>1305752</v>
      </c>
      <c r="BS1012" s="38">
        <v>233661</v>
      </c>
      <c r="BT1012" s="38" t="s">
        <v>107</v>
      </c>
      <c r="BU1012" s="38" t="s">
        <v>107</v>
      </c>
      <c r="BV1012" s="38" t="s">
        <v>107</v>
      </c>
      <c r="BW1012" s="38">
        <v>6869632</v>
      </c>
      <c r="BX1012" s="38">
        <v>178681</v>
      </c>
      <c r="BY1012" s="38">
        <v>3023848</v>
      </c>
      <c r="BZ1012" s="38">
        <v>6185143</v>
      </c>
      <c r="CA1012" s="38">
        <v>0</v>
      </c>
      <c r="CB1012" s="38">
        <v>481067</v>
      </c>
      <c r="CC1012" s="330" t="s">
        <v>107</v>
      </c>
      <c r="CD1012" s="38" t="s">
        <v>107</v>
      </c>
      <c r="CE1012" s="38" t="s">
        <v>107</v>
      </c>
      <c r="CF1012" s="38" t="s">
        <v>107</v>
      </c>
      <c r="CG1012" s="38" t="s">
        <v>107</v>
      </c>
      <c r="CH1012" s="85" t="s">
        <v>176</v>
      </c>
      <c r="CI1012" s="85" t="s">
        <v>176</v>
      </c>
      <c r="CJ1012" s="85" t="s">
        <v>176</v>
      </c>
      <c r="CK1012" s="85" t="s">
        <v>173</v>
      </c>
      <c r="CL1012" s="85" t="s">
        <v>176</v>
      </c>
      <c r="CM1012" s="85" t="s">
        <v>173</v>
      </c>
      <c r="CN1012" s="85" t="s">
        <v>173</v>
      </c>
      <c r="CO1012" s="85" t="s">
        <v>107</v>
      </c>
      <c r="CP1012" s="85" t="s">
        <v>107</v>
      </c>
      <c r="CQ1012" s="85" t="s">
        <v>107</v>
      </c>
      <c r="CR1012" s="85" t="s">
        <v>107</v>
      </c>
      <c r="CS1012" s="85" t="s">
        <v>107</v>
      </c>
      <c r="CT1012" s="85" t="s">
        <v>107</v>
      </c>
      <c r="CU1012" s="85" t="s">
        <v>107</v>
      </c>
      <c r="CV1012" s="41" t="s">
        <v>176</v>
      </c>
      <c r="CW1012" s="41" t="s">
        <v>176</v>
      </c>
      <c r="CX1012" s="41" t="s">
        <v>176</v>
      </c>
      <c r="CY1012" s="41" t="s">
        <v>173</v>
      </c>
      <c r="CZ1012" s="41" t="s">
        <v>176</v>
      </c>
      <c r="DA1012" s="41" t="s">
        <v>173</v>
      </c>
      <c r="DB1012" s="41" t="s">
        <v>107</v>
      </c>
      <c r="DC1012" s="41" t="s">
        <v>107</v>
      </c>
      <c r="DD1012" s="332">
        <v>16974783</v>
      </c>
      <c r="DE1012" s="282">
        <v>1</v>
      </c>
      <c r="DF1012" s="390">
        <v>1</v>
      </c>
      <c r="DG1012" s="310"/>
      <c r="DI1012" s="279" t="str" cm="1">
        <f t="array" ref="DI1012">+IF(AND(C1012&lt;&gt;"Vehículos Eléctricos",C1012&lt;&gt;"Vehículos Híbridos",AD1012="PERCENTIL 50"),
     IF(VLOOKUP(_xlfn.TEXTJOIN("_",FALSE,C1012:E1012),BD_Perc!$A:$P,_xlfn.IFS(BD!AE1012="Intervalo de precio 1",12,BD!AE1012="Intervalo de precio 2",13),FALSE)&lt;=1,
     VLOOKUP(_xlfn.TEXTJOIN("_",FALSE,C1012:E1012),BD_Perc!$A:$P,16,FALSE),"Ok P50"),
     "Ok P30/70 ó Híbrido/Eléctrico")</f>
        <v>Ok P30/70 ó Híbrido/Eléctrico</v>
      </c>
      <c r="DJ1012" s="279" t="str">
        <f t="shared" si="91"/>
        <v>Vehículos Convencionales_Camperos/Camionetas_4x2</v>
      </c>
      <c r="DK1012" s="331">
        <f t="shared" si="95"/>
        <v>94050000</v>
      </c>
      <c r="DL1012" s="326"/>
    </row>
    <row r="1013" spans="1:116" ht="51">
      <c r="A1013" s="28">
        <v>1008</v>
      </c>
      <c r="B1013" s="29" t="s">
        <v>325</v>
      </c>
      <c r="C1013" s="29" t="s">
        <v>2</v>
      </c>
      <c r="D1013" s="29" t="s">
        <v>337</v>
      </c>
      <c r="E1013" s="42" t="s">
        <v>338</v>
      </c>
      <c r="F1013" s="42" t="s">
        <v>107</v>
      </c>
      <c r="G1013" s="93" t="s">
        <v>2091</v>
      </c>
      <c r="H1013" s="64" t="s">
        <v>969</v>
      </c>
      <c r="I1013" s="28">
        <v>3206121</v>
      </c>
      <c r="J1013" s="70" t="s">
        <v>2092</v>
      </c>
      <c r="K1013" s="31" t="s">
        <v>107</v>
      </c>
      <c r="L1013" s="32">
        <v>104</v>
      </c>
      <c r="M1013" s="33" t="s">
        <v>107</v>
      </c>
      <c r="N1013" s="34">
        <v>140000000</v>
      </c>
      <c r="O1013" s="34">
        <f>+IFERROR(VLOOKUP(I1013,Precio_Fasecolda!A:C,3,FALSE),IFERROR(VLOOKUP(I1013,Precio_Fasecolda!B:C,2,FALSE),N1013))</f>
        <v>140000000</v>
      </c>
      <c r="P1013" s="34">
        <f t="shared" si="92"/>
        <v>0</v>
      </c>
      <c r="Q1013" s="33" t="s">
        <v>107</v>
      </c>
      <c r="R1013" s="28" t="s">
        <v>130</v>
      </c>
      <c r="S1013" s="28" t="s">
        <v>1056</v>
      </c>
      <c r="T1013" s="28" t="s">
        <v>107</v>
      </c>
      <c r="U1013" s="28" t="s">
        <v>107</v>
      </c>
      <c r="V1013" s="42" t="s">
        <v>107</v>
      </c>
      <c r="W1013" s="28" t="s">
        <v>107</v>
      </c>
      <c r="X1013" s="28" t="s">
        <v>107</v>
      </c>
      <c r="Y1013" s="28" t="str">
        <f t="shared" si="93"/>
        <v>N.A.</v>
      </c>
      <c r="Z1013" s="292">
        <f t="shared" si="90"/>
        <v>138600000</v>
      </c>
      <c r="AA1013" s="28" cm="1">
        <f t="array" aca="1" ref="AA1013" ca="1">_xlfn.IFS(DK1013&lt;$DK$4,1,AND(DK1013&gt;=$DK$4,DK1013&lt;=$AA$4),2,DK1013&gt;$AA$4,3)</f>
        <v>2</v>
      </c>
      <c r="AB1013" s="28">
        <v>0</v>
      </c>
      <c r="AC1013" s="28" cm="1">
        <f t="array" aca="1" ref="AC1013" ca="1">IF(AB1013="PERCENTIL 30","",_xlfn.IFS(DK1013&lt;$AC$4,1,DK1013&gt;$AC$4,2))</f>
        <v>1</v>
      </c>
      <c r="AD1013" s="28" t="str">
        <f>+IFERROR(VLOOKUP(_xlfn.TEXTJOIN("_", FALSE, C1013:E1013), BD_Perc!$A:$O, 15, FALSE),"Segmentación no encontrada o vehículo inactivo")</f>
        <v>PERCENTIL 30-70</v>
      </c>
      <c r="AE1013" s="28" t="str" cm="1">
        <f t="array" ref="AE1013">_xlfn.IFS(
    AD1013 = "PERCENTIL 50",
    _xlfn.IFS(
        BD!DK1013 &lt; VLOOKUP(_xlfn.TEXTJOIN("_", FALSE, C1013:E1013), BD_Perc!$A:$O, 11, FALSE), "Intervalo de precio 1",
        BD!DK1013 &gt;= VLOOKUP(_xlfn.TEXTJOIN("_", FALSE, C1013:E1013), BD_Perc!$A:$O, 11, FALSE), "Intervalo de precio 2"
    ),
    AD1013 = "PERCENTIL 30-70",
    _xlfn.IFS(
        BD!DK1013 &lt; VLOOKUP(_xlfn.TEXTJOIN("_", FALSE, C1013:E1013), BD_Perc!$A:$O, 6, FALSE), "Intervalo de precio 1",
        BD!DK1013 &lt; VLOOKUP(_xlfn.TEXTJOIN("_", FALSE, C1013:E1013), BD_Perc!$A:$O, 7, FALSE), "Intervalo de precio 2",
        BD!DK1013 &gt;= VLOOKUP(_xlfn.TEXTJOIN("_", FALSE, C1013:E1013), BD_Perc!$A:$O, 7, FALSE), "Intervalo de precio 3"
    ),
    AD1013="Segmentación no encontrada o vehículo inactivo","Segmentación no encontrada o vehículo inactivo"
)</f>
        <v>Intervalo de precio 2</v>
      </c>
      <c r="AF1013" s="57" t="s">
        <v>2413</v>
      </c>
      <c r="AG1013" s="35" t="b">
        <f t="shared" si="94"/>
        <v>1</v>
      </c>
      <c r="AH1013" s="205">
        <v>0.01</v>
      </c>
      <c r="AI1013" s="205">
        <v>0.01</v>
      </c>
      <c r="AJ1013" s="205">
        <v>0.01</v>
      </c>
      <c r="AK1013" s="205">
        <v>0.01</v>
      </c>
      <c r="AL1013" s="205">
        <v>0.01</v>
      </c>
      <c r="AM1013" s="205">
        <v>0.02</v>
      </c>
      <c r="AN1013" s="28" t="s">
        <v>1251</v>
      </c>
      <c r="AO1013" s="28" t="s">
        <v>1251</v>
      </c>
      <c r="AP1013" s="28" t="s">
        <v>1251</v>
      </c>
      <c r="AQ1013" s="37">
        <v>0.5</v>
      </c>
      <c r="AR1013" s="38">
        <v>12267201</v>
      </c>
      <c r="AS1013" s="38">
        <v>755962</v>
      </c>
      <c r="AT1013" s="38" t="s">
        <v>107</v>
      </c>
      <c r="AU1013" s="38" t="s">
        <v>107</v>
      </c>
      <c r="AV1013" s="38" t="s">
        <v>107</v>
      </c>
      <c r="AW1013" s="38">
        <v>8068176</v>
      </c>
      <c r="AX1013" s="38" t="s">
        <v>107</v>
      </c>
      <c r="AY1013" s="38">
        <v>893409</v>
      </c>
      <c r="AZ1013" s="38">
        <v>48107</v>
      </c>
      <c r="BA1013" s="38">
        <v>384854</v>
      </c>
      <c r="BB1013" s="38" t="s">
        <v>107</v>
      </c>
      <c r="BC1013" s="38" t="s">
        <v>107</v>
      </c>
      <c r="BD1013" s="38" t="s">
        <v>107</v>
      </c>
      <c r="BE1013" s="38" t="s">
        <v>107</v>
      </c>
      <c r="BF1013" s="38" t="s">
        <v>107</v>
      </c>
      <c r="BG1013" s="38">
        <v>4810668</v>
      </c>
      <c r="BH1013" s="38">
        <v>3023848</v>
      </c>
      <c r="BI1013" s="38">
        <v>1305752</v>
      </c>
      <c r="BJ1013" s="38">
        <v>3298743</v>
      </c>
      <c r="BK1013" s="38" t="s">
        <v>107</v>
      </c>
      <c r="BL1013" s="38">
        <v>522301</v>
      </c>
      <c r="BM1013" s="38">
        <v>302385</v>
      </c>
      <c r="BN1013" s="38">
        <v>893409</v>
      </c>
      <c r="BO1013" s="38">
        <v>1030857</v>
      </c>
      <c r="BP1013" s="38">
        <v>2130439</v>
      </c>
      <c r="BQ1013" s="38">
        <v>206171</v>
      </c>
      <c r="BR1013" s="38">
        <v>1305752</v>
      </c>
      <c r="BS1013" s="38">
        <v>233661</v>
      </c>
      <c r="BT1013" s="38" t="s">
        <v>107</v>
      </c>
      <c r="BU1013" s="38" t="s">
        <v>107</v>
      </c>
      <c r="BV1013" s="38" t="s">
        <v>107</v>
      </c>
      <c r="BW1013" s="38">
        <v>6869632</v>
      </c>
      <c r="BX1013" s="38">
        <v>178681</v>
      </c>
      <c r="BY1013" s="38">
        <v>3023848</v>
      </c>
      <c r="BZ1013" s="38">
        <v>6185143</v>
      </c>
      <c r="CA1013" s="38">
        <v>0</v>
      </c>
      <c r="CB1013" s="38">
        <v>481067</v>
      </c>
      <c r="CC1013" s="330" t="s">
        <v>107</v>
      </c>
      <c r="CD1013" s="38" t="s">
        <v>107</v>
      </c>
      <c r="CE1013" s="38" t="s">
        <v>107</v>
      </c>
      <c r="CF1013" s="38" t="s">
        <v>107</v>
      </c>
      <c r="CG1013" s="38" t="s">
        <v>107</v>
      </c>
      <c r="CH1013" s="85" t="s">
        <v>113</v>
      </c>
      <c r="CI1013" s="85" t="s">
        <v>176</v>
      </c>
      <c r="CJ1013" s="85" t="s">
        <v>176</v>
      </c>
      <c r="CK1013" s="85" t="s">
        <v>173</v>
      </c>
      <c r="CL1013" s="85" t="s">
        <v>176</v>
      </c>
      <c r="CM1013" s="85" t="s">
        <v>173</v>
      </c>
      <c r="CN1013" s="85" t="s">
        <v>173</v>
      </c>
      <c r="CO1013" s="85" t="s">
        <v>107</v>
      </c>
      <c r="CP1013" s="85" t="s">
        <v>107</v>
      </c>
      <c r="CQ1013" s="85" t="s">
        <v>107</v>
      </c>
      <c r="CR1013" s="85" t="s">
        <v>107</v>
      </c>
      <c r="CS1013" s="85" t="s">
        <v>107</v>
      </c>
      <c r="CT1013" s="85" t="s">
        <v>107</v>
      </c>
      <c r="CU1013" s="85" t="s">
        <v>107</v>
      </c>
      <c r="CV1013" s="41" t="s">
        <v>176</v>
      </c>
      <c r="CW1013" s="41" t="s">
        <v>176</v>
      </c>
      <c r="CX1013" s="41" t="s">
        <v>176</v>
      </c>
      <c r="CY1013" s="41" t="s">
        <v>173</v>
      </c>
      <c r="CZ1013" s="41" t="s">
        <v>176</v>
      </c>
      <c r="DA1013" s="41" t="s">
        <v>173</v>
      </c>
      <c r="DB1013" s="41" t="s">
        <v>107</v>
      </c>
      <c r="DC1013" s="41" t="s">
        <v>107</v>
      </c>
      <c r="DD1013" s="332">
        <v>16974783</v>
      </c>
      <c r="DE1013" s="282">
        <v>1</v>
      </c>
      <c r="DF1013" s="390">
        <v>1</v>
      </c>
      <c r="DG1013" s="310">
        <v>45705</v>
      </c>
      <c r="DH1013" s="8" t="s">
        <v>2500</v>
      </c>
      <c r="DI1013" s="279" t="str" cm="1">
        <f t="array" ref="DI1013">+IF(AND(C1013&lt;&gt;"Vehículos Eléctricos",C1013&lt;&gt;"Vehículos Híbridos",AD1013="PERCENTIL 50"),
     IF(VLOOKUP(_xlfn.TEXTJOIN("_",FALSE,C1013:E1013),BD_Perc!$A:$P,_xlfn.IFS(BD!AE1013="Intervalo de precio 1",12,BD!AE1013="Intervalo de precio 2",13),FALSE)&lt;=1,
     VLOOKUP(_xlfn.TEXTJOIN("_",FALSE,C1013:E1013),BD_Perc!$A:$P,16,FALSE),"Ok P50"),
     "Ok P30/70 ó Híbrido/Eléctrico")</f>
        <v>Ok P30/70 ó Híbrido/Eléctrico</v>
      </c>
      <c r="DJ1013" s="279" t="str">
        <f t="shared" si="91"/>
        <v>Vehículos Híbridos_Camperos/Camionetas_4x2</v>
      </c>
      <c r="DK1013" s="331">
        <f t="shared" si="95"/>
        <v>138600000</v>
      </c>
      <c r="DL1013" s="326"/>
    </row>
    <row r="1014" spans="1:116" ht="51">
      <c r="A1014" s="28">
        <v>1009</v>
      </c>
      <c r="B1014" s="29" t="s">
        <v>325</v>
      </c>
      <c r="C1014" s="29" t="s">
        <v>2</v>
      </c>
      <c r="D1014" s="29" t="s">
        <v>337</v>
      </c>
      <c r="E1014" s="42" t="s">
        <v>338</v>
      </c>
      <c r="F1014" s="42" t="s">
        <v>107</v>
      </c>
      <c r="G1014" s="93" t="s">
        <v>2093</v>
      </c>
      <c r="H1014" s="64" t="s">
        <v>969</v>
      </c>
      <c r="I1014" s="28">
        <v>3206122</v>
      </c>
      <c r="J1014" s="70" t="s">
        <v>2094</v>
      </c>
      <c r="K1014" s="31" t="s">
        <v>107</v>
      </c>
      <c r="L1014" s="32">
        <v>104</v>
      </c>
      <c r="M1014" s="33" t="s">
        <v>107</v>
      </c>
      <c r="N1014" s="34">
        <v>150000000</v>
      </c>
      <c r="O1014" s="34">
        <f>+IFERROR(VLOOKUP(I1014,Precio_Fasecolda!A:C,3,FALSE),IFERROR(VLOOKUP(I1014,Precio_Fasecolda!B:C,2,FALSE),N1014))</f>
        <v>150000000</v>
      </c>
      <c r="P1014" s="34">
        <f t="shared" si="92"/>
        <v>0</v>
      </c>
      <c r="Q1014" s="33" t="s">
        <v>107</v>
      </c>
      <c r="R1014" s="28" t="s">
        <v>130</v>
      </c>
      <c r="S1014" s="28" t="s">
        <v>1056</v>
      </c>
      <c r="T1014" s="28" t="s">
        <v>107</v>
      </c>
      <c r="U1014" s="28" t="s">
        <v>107</v>
      </c>
      <c r="V1014" s="42" t="s">
        <v>107</v>
      </c>
      <c r="W1014" s="28" t="s">
        <v>107</v>
      </c>
      <c r="X1014" s="28" t="s">
        <v>107</v>
      </c>
      <c r="Y1014" s="28" t="str">
        <f t="shared" si="93"/>
        <v>N.A.</v>
      </c>
      <c r="Z1014" s="292">
        <f t="shared" si="90"/>
        <v>148500000</v>
      </c>
      <c r="AA1014" s="28" cm="1">
        <f t="array" aca="1" ref="AA1014" ca="1">_xlfn.IFS(DK1014&lt;$DK$4,1,AND(DK1014&gt;=$DK$4,DK1014&lt;=$AA$4),2,DK1014&gt;$AA$4,3)</f>
        <v>2</v>
      </c>
      <c r="AB1014" s="28">
        <v>0</v>
      </c>
      <c r="AC1014" s="28" cm="1">
        <f t="array" aca="1" ref="AC1014" ca="1">IF(AB1014="PERCENTIL 30","",_xlfn.IFS(DK1014&lt;$AC$4,1,DK1014&gt;$AC$4,2))</f>
        <v>1</v>
      </c>
      <c r="AD1014" s="28" t="str">
        <f>+IFERROR(VLOOKUP(_xlfn.TEXTJOIN("_", FALSE, C1014:E1014), BD_Perc!$A:$O, 15, FALSE),"Segmentación no encontrada o vehículo inactivo")</f>
        <v>PERCENTIL 30-70</v>
      </c>
      <c r="AE1014" s="28" t="str" cm="1">
        <f t="array" ref="AE1014">_xlfn.IFS(
    AD1014 = "PERCENTIL 50",
    _xlfn.IFS(
        BD!DK1014 &lt; VLOOKUP(_xlfn.TEXTJOIN("_", FALSE, C1014:E1014), BD_Perc!$A:$O, 11, FALSE), "Intervalo de precio 1",
        BD!DK1014 &gt;= VLOOKUP(_xlfn.TEXTJOIN("_", FALSE, C1014:E1014), BD_Perc!$A:$O, 11, FALSE), "Intervalo de precio 2"
    ),
    AD1014 = "PERCENTIL 30-70",
    _xlfn.IFS(
        BD!DK1014 &lt; VLOOKUP(_xlfn.TEXTJOIN("_", FALSE, C1014:E1014), BD_Perc!$A:$O, 6, FALSE), "Intervalo de precio 1",
        BD!DK1014 &lt; VLOOKUP(_xlfn.TEXTJOIN("_", FALSE, C1014:E1014), BD_Perc!$A:$O, 7, FALSE), "Intervalo de precio 2",
        BD!DK1014 &gt;= VLOOKUP(_xlfn.TEXTJOIN("_", FALSE, C1014:E1014), BD_Perc!$A:$O, 7, FALSE), "Intervalo de precio 3"
    ),
    AD1014="Segmentación no encontrada o vehículo inactivo","Segmentación no encontrada o vehículo inactivo"
)</f>
        <v>Intervalo de precio 2</v>
      </c>
      <c r="AF1014" s="57" t="s">
        <v>2413</v>
      </c>
      <c r="AG1014" s="35" t="b">
        <f t="shared" si="94"/>
        <v>1</v>
      </c>
      <c r="AH1014" s="205">
        <v>0.01</v>
      </c>
      <c r="AI1014" s="205">
        <v>0.01</v>
      </c>
      <c r="AJ1014" s="205">
        <v>0.01</v>
      </c>
      <c r="AK1014" s="205">
        <v>0.01</v>
      </c>
      <c r="AL1014" s="205">
        <v>0.01</v>
      </c>
      <c r="AM1014" s="205">
        <v>0.02</v>
      </c>
      <c r="AN1014" s="28" t="s">
        <v>1251</v>
      </c>
      <c r="AO1014" s="28" t="s">
        <v>1251</v>
      </c>
      <c r="AP1014" s="28" t="s">
        <v>1251</v>
      </c>
      <c r="AQ1014" s="37">
        <v>0.5</v>
      </c>
      <c r="AR1014" s="38">
        <v>12267201</v>
      </c>
      <c r="AS1014" s="38">
        <v>755962</v>
      </c>
      <c r="AT1014" s="38" t="s">
        <v>107</v>
      </c>
      <c r="AU1014" s="38" t="s">
        <v>107</v>
      </c>
      <c r="AV1014" s="38" t="s">
        <v>107</v>
      </c>
      <c r="AW1014" s="38">
        <v>8068176</v>
      </c>
      <c r="AX1014" s="38" t="s">
        <v>107</v>
      </c>
      <c r="AY1014" s="38">
        <v>893409</v>
      </c>
      <c r="AZ1014" s="38">
        <v>48107</v>
      </c>
      <c r="BA1014" s="38">
        <v>384854</v>
      </c>
      <c r="BB1014" s="38" t="s">
        <v>107</v>
      </c>
      <c r="BC1014" s="38" t="s">
        <v>107</v>
      </c>
      <c r="BD1014" s="38" t="s">
        <v>107</v>
      </c>
      <c r="BE1014" s="38" t="s">
        <v>107</v>
      </c>
      <c r="BF1014" s="38" t="s">
        <v>107</v>
      </c>
      <c r="BG1014" s="38">
        <v>4810668</v>
      </c>
      <c r="BH1014" s="38">
        <v>3023848</v>
      </c>
      <c r="BI1014" s="38">
        <v>1305752</v>
      </c>
      <c r="BJ1014" s="38">
        <v>3298743</v>
      </c>
      <c r="BK1014" s="38" t="s">
        <v>107</v>
      </c>
      <c r="BL1014" s="38">
        <v>522301</v>
      </c>
      <c r="BM1014" s="38">
        <v>302385</v>
      </c>
      <c r="BN1014" s="38">
        <v>893409</v>
      </c>
      <c r="BO1014" s="38">
        <v>1030857</v>
      </c>
      <c r="BP1014" s="38">
        <v>2130439</v>
      </c>
      <c r="BQ1014" s="38">
        <v>206171</v>
      </c>
      <c r="BR1014" s="38">
        <v>1305752</v>
      </c>
      <c r="BS1014" s="38">
        <v>233661</v>
      </c>
      <c r="BT1014" s="38" t="s">
        <v>107</v>
      </c>
      <c r="BU1014" s="38" t="s">
        <v>107</v>
      </c>
      <c r="BV1014" s="38" t="s">
        <v>107</v>
      </c>
      <c r="BW1014" s="38">
        <v>6869632</v>
      </c>
      <c r="BX1014" s="38">
        <v>178681</v>
      </c>
      <c r="BY1014" s="38">
        <v>3023848</v>
      </c>
      <c r="BZ1014" s="38">
        <v>6185143</v>
      </c>
      <c r="CA1014" s="38">
        <v>0</v>
      </c>
      <c r="CB1014" s="38">
        <v>481067</v>
      </c>
      <c r="CC1014" s="330" t="s">
        <v>107</v>
      </c>
      <c r="CD1014" s="38" t="s">
        <v>107</v>
      </c>
      <c r="CE1014" s="38" t="s">
        <v>107</v>
      </c>
      <c r="CF1014" s="38" t="s">
        <v>107</v>
      </c>
      <c r="CG1014" s="38" t="s">
        <v>107</v>
      </c>
      <c r="CH1014" s="85" t="s">
        <v>113</v>
      </c>
      <c r="CI1014" s="85" t="s">
        <v>176</v>
      </c>
      <c r="CJ1014" s="85" t="s">
        <v>176</v>
      </c>
      <c r="CK1014" s="85" t="s">
        <v>173</v>
      </c>
      <c r="CL1014" s="85" t="s">
        <v>176</v>
      </c>
      <c r="CM1014" s="85" t="s">
        <v>173</v>
      </c>
      <c r="CN1014" s="85" t="s">
        <v>173</v>
      </c>
      <c r="CO1014" s="85" t="s">
        <v>107</v>
      </c>
      <c r="CP1014" s="85" t="s">
        <v>107</v>
      </c>
      <c r="CQ1014" s="85" t="s">
        <v>107</v>
      </c>
      <c r="CR1014" s="85" t="s">
        <v>107</v>
      </c>
      <c r="CS1014" s="85" t="s">
        <v>107</v>
      </c>
      <c r="CT1014" s="85" t="s">
        <v>107</v>
      </c>
      <c r="CU1014" s="85" t="s">
        <v>107</v>
      </c>
      <c r="CV1014" s="41" t="s">
        <v>176</v>
      </c>
      <c r="CW1014" s="41" t="s">
        <v>176</v>
      </c>
      <c r="CX1014" s="41" t="s">
        <v>176</v>
      </c>
      <c r="CY1014" s="41" t="s">
        <v>173</v>
      </c>
      <c r="CZ1014" s="41" t="s">
        <v>176</v>
      </c>
      <c r="DA1014" s="41" t="s">
        <v>173</v>
      </c>
      <c r="DB1014" s="41" t="s">
        <v>107</v>
      </c>
      <c r="DC1014" s="41" t="s">
        <v>107</v>
      </c>
      <c r="DD1014" s="332">
        <v>16974783</v>
      </c>
      <c r="DE1014" s="282">
        <v>1</v>
      </c>
      <c r="DF1014" s="390">
        <v>1</v>
      </c>
      <c r="DG1014" s="310">
        <v>45705</v>
      </c>
      <c r="DH1014" s="8" t="s">
        <v>2500</v>
      </c>
      <c r="DI1014" s="279" t="str" cm="1">
        <f t="array" ref="DI1014">+IF(AND(C1014&lt;&gt;"Vehículos Eléctricos",C1014&lt;&gt;"Vehículos Híbridos",AD1014="PERCENTIL 50"),
     IF(VLOOKUP(_xlfn.TEXTJOIN("_",FALSE,C1014:E1014),BD_Perc!$A:$P,_xlfn.IFS(BD!AE1014="Intervalo de precio 1",12,BD!AE1014="Intervalo de precio 2",13),FALSE)&lt;=1,
     VLOOKUP(_xlfn.TEXTJOIN("_",FALSE,C1014:E1014),BD_Perc!$A:$P,16,FALSE),"Ok P50"),
     "Ok P30/70 ó Híbrido/Eléctrico")</f>
        <v>Ok P30/70 ó Híbrido/Eléctrico</v>
      </c>
      <c r="DJ1014" s="279" t="str">
        <f t="shared" si="91"/>
        <v>Vehículos Híbridos_Camperos/Camionetas_4x2</v>
      </c>
      <c r="DK1014" s="331">
        <f t="shared" si="95"/>
        <v>148500000</v>
      </c>
      <c r="DL1014" s="326"/>
    </row>
    <row r="1015" spans="1:116" ht="63.75">
      <c r="A1015" s="28">
        <v>1010</v>
      </c>
      <c r="B1015" s="29" t="s">
        <v>1130</v>
      </c>
      <c r="C1015" s="182" t="s">
        <v>4</v>
      </c>
      <c r="D1015" s="29" t="s">
        <v>1112</v>
      </c>
      <c r="E1015" s="40" t="s">
        <v>1113</v>
      </c>
      <c r="F1015" s="42" t="s">
        <v>107</v>
      </c>
      <c r="G1015" s="168" t="s">
        <v>2095</v>
      </c>
      <c r="H1015" s="40" t="s">
        <v>1318</v>
      </c>
      <c r="I1015" s="28" t="s">
        <v>107</v>
      </c>
      <c r="J1015" s="70" t="s">
        <v>2096</v>
      </c>
      <c r="K1015" s="31" t="s">
        <v>107</v>
      </c>
      <c r="L1015" s="204">
        <v>150</v>
      </c>
      <c r="M1015" s="62" t="s">
        <v>107</v>
      </c>
      <c r="N1015" s="34">
        <v>152000000</v>
      </c>
      <c r="O1015" s="34">
        <f>+IFERROR(VLOOKUP(I1015,Precio_Fasecolda!A:C,3,FALSE),IFERROR(VLOOKUP(I1015,Precio_Fasecolda!B:C,2,FALSE),N1015))</f>
        <v>152000000</v>
      </c>
      <c r="P1015" s="34">
        <f t="shared" si="92"/>
        <v>0</v>
      </c>
      <c r="Q1015" s="62" t="s">
        <v>107</v>
      </c>
      <c r="R1015" s="28" t="s">
        <v>2415</v>
      </c>
      <c r="S1015" s="28" t="s">
        <v>360</v>
      </c>
      <c r="T1015" s="33" t="s">
        <v>843</v>
      </c>
      <c r="U1015" s="62">
        <v>6000</v>
      </c>
      <c r="V1015" s="62">
        <v>2350</v>
      </c>
      <c r="W1015" s="62">
        <v>3650</v>
      </c>
      <c r="X1015" s="62" t="s">
        <v>1125</v>
      </c>
      <c r="Y1015" s="28" t="str">
        <f t="shared" si="93"/>
        <v>N.A.</v>
      </c>
      <c r="Z1015" s="292">
        <f t="shared" si="90"/>
        <v>144400000</v>
      </c>
      <c r="AA1015" s="28" cm="1">
        <f t="array" aca="1" ref="AA1015" ca="1">_xlfn.IFS(DK1015&lt;$DK$4,1,AND(DK1015&gt;=$DK$4,DK1015&lt;=$AA$4),2,DK1015&gt;$AA$4,3)</f>
        <v>2</v>
      </c>
      <c r="AB1015" s="28">
        <v>0</v>
      </c>
      <c r="AC1015" s="28" cm="1">
        <f t="array" aca="1" ref="AC1015" ca="1">IF(AB1015="PERCENTIL 30","",_xlfn.IFS(DK1015&lt;$AC$4,1,DK1015&gt;$AC$4,2))</f>
        <v>1</v>
      </c>
      <c r="AD1015" s="28" t="str">
        <f>+IFERROR(VLOOKUP(_xlfn.TEXTJOIN("_", FALSE, C1015:E1015), BD_Perc!$A:$O, 15, FALSE),"Segmentación no encontrada o vehículo inactivo")</f>
        <v>PERCENTIL 30-70</v>
      </c>
      <c r="AE1015" s="28" t="str" cm="1">
        <f t="array" ref="AE1015">_xlfn.IFS(
    AD1015 = "PERCENTIL 50",
    _xlfn.IFS(
        BD!DK1015 &lt; VLOOKUP(_xlfn.TEXTJOIN("_", FALSE, C1015:E1015), BD_Perc!$A:$O, 11, FALSE), "Intervalo de precio 1",
        BD!DK1015 &gt;= VLOOKUP(_xlfn.TEXTJOIN("_", FALSE, C1015:E1015), BD_Perc!$A:$O, 11, FALSE), "Intervalo de precio 2"
    ),
    AD1015 = "PERCENTIL 30-70",
    _xlfn.IFS(
        BD!DK1015 &lt; VLOOKUP(_xlfn.TEXTJOIN("_", FALSE, C1015:E1015), BD_Perc!$A:$O, 6, FALSE), "Intervalo de precio 1",
        BD!DK1015 &lt; VLOOKUP(_xlfn.TEXTJOIN("_", FALSE, C1015:E1015), BD_Perc!$A:$O, 7, FALSE), "Intervalo de precio 2",
        BD!DK1015 &gt;= VLOOKUP(_xlfn.TEXTJOIN("_", FALSE, C1015:E1015), BD_Perc!$A:$O, 7, FALSE), "Intervalo de precio 3"
    ),
    AD1015="Segmentación no encontrada o vehículo inactivo","Segmentación no encontrada o vehículo inactivo"
)</f>
        <v>Intervalo de precio 1</v>
      </c>
      <c r="AF1015" s="57" t="s">
        <v>2412</v>
      </c>
      <c r="AG1015" s="35" t="b">
        <f t="shared" si="94"/>
        <v>1</v>
      </c>
      <c r="AH1015" s="205">
        <v>0.05</v>
      </c>
      <c r="AI1015" s="205">
        <v>0.05</v>
      </c>
      <c r="AJ1015" s="205">
        <v>0.05</v>
      </c>
      <c r="AK1015" s="205">
        <v>0.08</v>
      </c>
      <c r="AL1015" s="206">
        <v>0.1</v>
      </c>
      <c r="AM1015" s="205">
        <v>0.1</v>
      </c>
      <c r="AN1015" s="28" t="s">
        <v>1251</v>
      </c>
      <c r="AO1015" s="28" t="s">
        <v>1251</v>
      </c>
      <c r="AP1015" s="28" t="s">
        <v>1251</v>
      </c>
      <c r="AQ1015" s="169">
        <v>0.5</v>
      </c>
      <c r="AR1015" s="38">
        <v>9049625</v>
      </c>
      <c r="AS1015" s="38">
        <v>110402</v>
      </c>
      <c r="AT1015" s="38">
        <v>1070370</v>
      </c>
      <c r="AU1015" s="38">
        <v>869171</v>
      </c>
      <c r="AV1015" s="38" t="s">
        <v>107</v>
      </c>
      <c r="AW1015" s="38">
        <v>1478747</v>
      </c>
      <c r="AX1015" s="38">
        <v>168040</v>
      </c>
      <c r="AY1015" s="38">
        <v>1646788</v>
      </c>
      <c r="AZ1015" s="38">
        <v>110402</v>
      </c>
      <c r="BA1015" s="38">
        <v>741391</v>
      </c>
      <c r="BB1015" s="38">
        <v>43110268</v>
      </c>
      <c r="BC1015" s="38">
        <v>44307985</v>
      </c>
      <c r="BD1015" s="38" t="s">
        <v>107</v>
      </c>
      <c r="BE1015" s="38" t="s">
        <v>107</v>
      </c>
      <c r="BF1015" s="38" t="s">
        <v>107</v>
      </c>
      <c r="BG1015" s="38">
        <v>4347184</v>
      </c>
      <c r="BH1015" s="38">
        <v>1008237</v>
      </c>
      <c r="BI1015" s="38">
        <v>2260973</v>
      </c>
      <c r="BJ1015" s="38">
        <v>2260973</v>
      </c>
      <c r="BK1015" s="38">
        <v>1008237</v>
      </c>
      <c r="BL1015" s="38">
        <v>504119</v>
      </c>
      <c r="BM1015" s="38">
        <v>420099</v>
      </c>
      <c r="BN1015" s="38">
        <v>1340956</v>
      </c>
      <c r="BO1015" s="38">
        <v>2028064</v>
      </c>
      <c r="BP1015" s="38">
        <v>4780437</v>
      </c>
      <c r="BQ1015" s="38">
        <v>168040</v>
      </c>
      <c r="BR1015" s="38">
        <v>2056804</v>
      </c>
      <c r="BS1015" s="38" t="s">
        <v>107</v>
      </c>
      <c r="BT1015" s="38" t="s">
        <v>107</v>
      </c>
      <c r="BU1015" s="38" t="s">
        <v>107</v>
      </c>
      <c r="BV1015" s="38" t="s">
        <v>107</v>
      </c>
      <c r="BW1015" s="38">
        <v>7673078</v>
      </c>
      <c r="BX1015" s="38">
        <v>201647</v>
      </c>
      <c r="BY1015" s="38">
        <v>5692508</v>
      </c>
      <c r="BZ1015" s="38">
        <v>7361177</v>
      </c>
      <c r="CA1015" s="38">
        <v>9209883</v>
      </c>
      <c r="CB1015" s="38">
        <v>336079</v>
      </c>
      <c r="CC1015" s="330" t="s">
        <v>107</v>
      </c>
      <c r="CD1015" s="38" t="s">
        <v>107</v>
      </c>
      <c r="CE1015" s="38" t="s">
        <v>107</v>
      </c>
      <c r="CF1015" s="38" t="s">
        <v>107</v>
      </c>
      <c r="CG1015" s="38" t="s">
        <v>107</v>
      </c>
      <c r="CH1015" s="51" t="s">
        <v>107</v>
      </c>
      <c r="CI1015" s="51" t="s">
        <v>107</v>
      </c>
      <c r="CJ1015" s="51" t="s">
        <v>107</v>
      </c>
      <c r="CK1015" s="51" t="s">
        <v>107</v>
      </c>
      <c r="CL1015" s="51" t="s">
        <v>107</v>
      </c>
      <c r="CM1015" s="85" t="s">
        <v>107</v>
      </c>
      <c r="CN1015" s="85" t="s">
        <v>107</v>
      </c>
      <c r="CO1015" s="85" t="s">
        <v>107</v>
      </c>
      <c r="CP1015" s="85" t="s">
        <v>107</v>
      </c>
      <c r="CQ1015" s="85" t="s">
        <v>107</v>
      </c>
      <c r="CR1015" s="85" t="s">
        <v>107</v>
      </c>
      <c r="CS1015" s="85" t="s">
        <v>107</v>
      </c>
      <c r="CT1015" s="85" t="s">
        <v>107</v>
      </c>
      <c r="CU1015" s="85" t="s">
        <v>107</v>
      </c>
      <c r="CV1015" s="41" t="s">
        <v>173</v>
      </c>
      <c r="CW1015" s="41" t="s">
        <v>173</v>
      </c>
      <c r="CX1015" s="41" t="s">
        <v>173</v>
      </c>
      <c r="CY1015" s="41" t="s">
        <v>176</v>
      </c>
      <c r="CZ1015" s="41" t="s">
        <v>176</v>
      </c>
      <c r="DA1015" s="41" t="s">
        <v>173</v>
      </c>
      <c r="DB1015" s="28" t="s">
        <v>107</v>
      </c>
      <c r="DC1015" s="39" t="s">
        <v>107</v>
      </c>
      <c r="DD1015" s="332">
        <v>23122679</v>
      </c>
      <c r="DE1015" s="282">
        <v>1</v>
      </c>
      <c r="DF1015" s="390">
        <v>1</v>
      </c>
      <c r="DG1015" s="310"/>
      <c r="DI1015" s="279" t="str" cm="1">
        <f t="array" ref="DI1015">+IF(AND(C1015&lt;&gt;"Vehículos Eléctricos",C1015&lt;&gt;"Vehículos Híbridos",AD1015="PERCENTIL 50"),
     IF(VLOOKUP(_xlfn.TEXTJOIN("_",FALSE,C1015:E1015),BD_Perc!$A:$P,_xlfn.IFS(BD!AE1015="Intervalo de precio 1",12,BD!AE1015="Intervalo de precio 2",13),FALSE)&lt;=1,
     VLOOKUP(_xlfn.TEXTJOIN("_",FALSE,C1015:E1015),BD_Perc!$A:$P,16,FALSE),"Ok P50"),
     "Ok P30/70 ó Híbrido/Eléctrico")</f>
        <v>Ok P30/70 ó Híbrido/Eléctrico</v>
      </c>
      <c r="DJ1015" s="279" t="str">
        <f t="shared" si="91"/>
        <v>Otros Tipos de Vehículos_Camión_Cabina Sencilla</v>
      </c>
      <c r="DK1015" s="331">
        <f t="shared" si="95"/>
        <v>144400000</v>
      </c>
      <c r="DL1015" s="326"/>
    </row>
    <row r="1016" spans="1:116" ht="63.75">
      <c r="A1016" s="28">
        <v>1011</v>
      </c>
      <c r="B1016" s="29" t="s">
        <v>1130</v>
      </c>
      <c r="C1016" s="182" t="s">
        <v>4</v>
      </c>
      <c r="D1016" s="29" t="s">
        <v>1112</v>
      </c>
      <c r="E1016" s="40" t="s">
        <v>1113</v>
      </c>
      <c r="F1016" s="42" t="s">
        <v>107</v>
      </c>
      <c r="G1016" s="168" t="s">
        <v>2097</v>
      </c>
      <c r="H1016" s="40" t="s">
        <v>1318</v>
      </c>
      <c r="I1016" s="28" t="s">
        <v>107</v>
      </c>
      <c r="J1016" s="70" t="s">
        <v>2098</v>
      </c>
      <c r="K1016" s="31" t="s">
        <v>107</v>
      </c>
      <c r="L1016" s="204">
        <v>150</v>
      </c>
      <c r="M1016" s="62" t="s">
        <v>107</v>
      </c>
      <c r="N1016" s="34">
        <v>178500000</v>
      </c>
      <c r="O1016" s="34">
        <f>+IFERROR(VLOOKUP(I1016,Precio_Fasecolda!A:C,3,FALSE),IFERROR(VLOOKUP(I1016,Precio_Fasecolda!B:C,2,FALSE),N1016))</f>
        <v>178500000</v>
      </c>
      <c r="P1016" s="34">
        <f t="shared" si="92"/>
        <v>0</v>
      </c>
      <c r="Q1016" s="62" t="s">
        <v>107</v>
      </c>
      <c r="R1016" s="28" t="s">
        <v>2415</v>
      </c>
      <c r="S1016" s="28" t="s">
        <v>360</v>
      </c>
      <c r="T1016" s="33" t="s">
        <v>843</v>
      </c>
      <c r="U1016" s="62">
        <v>7000</v>
      </c>
      <c r="V1016" s="62">
        <v>2400</v>
      </c>
      <c r="W1016" s="62">
        <v>4600</v>
      </c>
      <c r="X1016" s="62" t="s">
        <v>1125</v>
      </c>
      <c r="Y1016" s="28" t="str">
        <f t="shared" si="93"/>
        <v>N.A.</v>
      </c>
      <c r="Z1016" s="292">
        <f t="shared" si="90"/>
        <v>169575000</v>
      </c>
      <c r="AA1016" s="28" cm="1">
        <f t="array" aca="1" ref="AA1016" ca="1">_xlfn.IFS(DK1016&lt;$DK$4,1,AND(DK1016&gt;=$DK$4,DK1016&lt;=$AA$4),2,DK1016&gt;$AA$4,3)</f>
        <v>2</v>
      </c>
      <c r="AB1016" s="28">
        <v>0</v>
      </c>
      <c r="AC1016" s="28" cm="1">
        <f t="array" aca="1" ref="AC1016" ca="1">IF(AB1016="PERCENTIL 30","",_xlfn.IFS(DK1016&lt;$AC$4,1,DK1016&gt;$AC$4,2))</f>
        <v>2</v>
      </c>
      <c r="AD1016" s="28" t="str">
        <f>+IFERROR(VLOOKUP(_xlfn.TEXTJOIN("_", FALSE, C1016:E1016), BD_Perc!$A:$O, 15, FALSE),"Segmentación no encontrada o vehículo inactivo")</f>
        <v>PERCENTIL 30-70</v>
      </c>
      <c r="AE1016" s="28" t="str" cm="1">
        <f t="array" ref="AE1016">_xlfn.IFS(
    AD1016 = "PERCENTIL 50",
    _xlfn.IFS(
        BD!DK1016 &lt; VLOOKUP(_xlfn.TEXTJOIN("_", FALSE, C1016:E1016), BD_Perc!$A:$O, 11, FALSE), "Intervalo de precio 1",
        BD!DK1016 &gt;= VLOOKUP(_xlfn.TEXTJOIN("_", FALSE, C1016:E1016), BD_Perc!$A:$O, 11, FALSE), "Intervalo de precio 2"
    ),
    AD1016 = "PERCENTIL 30-70",
    _xlfn.IFS(
        BD!DK1016 &lt; VLOOKUP(_xlfn.TEXTJOIN("_", FALSE, C1016:E1016), BD_Perc!$A:$O, 6, FALSE), "Intervalo de precio 1",
        BD!DK1016 &lt; VLOOKUP(_xlfn.TEXTJOIN("_", FALSE, C1016:E1016), BD_Perc!$A:$O, 7, FALSE), "Intervalo de precio 2",
        BD!DK1016 &gt;= VLOOKUP(_xlfn.TEXTJOIN("_", FALSE, C1016:E1016), BD_Perc!$A:$O, 7, FALSE), "Intervalo de precio 3"
    ),
    AD1016="Segmentación no encontrada o vehículo inactivo","Segmentación no encontrada o vehículo inactivo"
)</f>
        <v>Intervalo de precio 2</v>
      </c>
      <c r="AF1016" s="57" t="s">
        <v>2413</v>
      </c>
      <c r="AG1016" s="35" t="b">
        <f t="shared" si="94"/>
        <v>1</v>
      </c>
      <c r="AH1016" s="205">
        <v>0.05</v>
      </c>
      <c r="AI1016" s="205">
        <v>0.05</v>
      </c>
      <c r="AJ1016" s="205">
        <v>0.05</v>
      </c>
      <c r="AK1016" s="205">
        <v>0.08</v>
      </c>
      <c r="AL1016" s="206">
        <v>0.1</v>
      </c>
      <c r="AM1016" s="205">
        <v>0.1</v>
      </c>
      <c r="AN1016" s="28" t="s">
        <v>1251</v>
      </c>
      <c r="AO1016" s="28" t="s">
        <v>1251</v>
      </c>
      <c r="AP1016" s="28" t="s">
        <v>1251</v>
      </c>
      <c r="AQ1016" s="169">
        <v>0.5</v>
      </c>
      <c r="AR1016" s="38">
        <v>9049625</v>
      </c>
      <c r="AS1016" s="38">
        <v>110402</v>
      </c>
      <c r="AT1016" s="38">
        <v>1070370</v>
      </c>
      <c r="AU1016" s="38">
        <v>869171</v>
      </c>
      <c r="AV1016" s="38" t="s">
        <v>107</v>
      </c>
      <c r="AW1016" s="38">
        <v>1478747</v>
      </c>
      <c r="AX1016" s="38">
        <v>168040</v>
      </c>
      <c r="AY1016" s="38">
        <v>1646788</v>
      </c>
      <c r="AZ1016" s="38">
        <v>110402</v>
      </c>
      <c r="BA1016" s="38">
        <v>741391</v>
      </c>
      <c r="BB1016" s="38">
        <v>43110268</v>
      </c>
      <c r="BC1016" s="38">
        <v>44307985</v>
      </c>
      <c r="BD1016" s="38" t="s">
        <v>107</v>
      </c>
      <c r="BE1016" s="38" t="s">
        <v>107</v>
      </c>
      <c r="BF1016" s="38" t="s">
        <v>107</v>
      </c>
      <c r="BG1016" s="38">
        <v>4347184</v>
      </c>
      <c r="BH1016" s="38">
        <v>1008237</v>
      </c>
      <c r="BI1016" s="38">
        <v>2260973</v>
      </c>
      <c r="BJ1016" s="38">
        <v>2260973</v>
      </c>
      <c r="BK1016" s="38">
        <v>1008237</v>
      </c>
      <c r="BL1016" s="38">
        <v>504119</v>
      </c>
      <c r="BM1016" s="38">
        <v>420099</v>
      </c>
      <c r="BN1016" s="38">
        <v>1340956</v>
      </c>
      <c r="BO1016" s="38">
        <v>2028064</v>
      </c>
      <c r="BP1016" s="38">
        <v>4780437</v>
      </c>
      <c r="BQ1016" s="38">
        <v>168040</v>
      </c>
      <c r="BR1016" s="38">
        <v>2056804</v>
      </c>
      <c r="BS1016" s="38" t="s">
        <v>107</v>
      </c>
      <c r="BT1016" s="38" t="s">
        <v>107</v>
      </c>
      <c r="BU1016" s="38" t="s">
        <v>107</v>
      </c>
      <c r="BV1016" s="38" t="s">
        <v>107</v>
      </c>
      <c r="BW1016" s="38">
        <v>7673078</v>
      </c>
      <c r="BX1016" s="38">
        <v>201647</v>
      </c>
      <c r="BY1016" s="38">
        <v>5692508</v>
      </c>
      <c r="BZ1016" s="38">
        <v>7361177</v>
      </c>
      <c r="CA1016" s="38">
        <v>9209883</v>
      </c>
      <c r="CB1016" s="38">
        <v>336079</v>
      </c>
      <c r="CC1016" s="330" t="s">
        <v>107</v>
      </c>
      <c r="CD1016" s="38" t="s">
        <v>107</v>
      </c>
      <c r="CE1016" s="38" t="s">
        <v>107</v>
      </c>
      <c r="CF1016" s="38" t="s">
        <v>107</v>
      </c>
      <c r="CG1016" s="38" t="s">
        <v>107</v>
      </c>
      <c r="CH1016" s="85" t="s">
        <v>107</v>
      </c>
      <c r="CI1016" s="85" t="s">
        <v>107</v>
      </c>
      <c r="CJ1016" s="85" t="s">
        <v>107</v>
      </c>
      <c r="CK1016" s="85" t="s">
        <v>107</v>
      </c>
      <c r="CL1016" s="85" t="s">
        <v>107</v>
      </c>
      <c r="CM1016" s="85" t="s">
        <v>107</v>
      </c>
      <c r="CN1016" s="85" t="s">
        <v>107</v>
      </c>
      <c r="CO1016" s="85" t="s">
        <v>107</v>
      </c>
      <c r="CP1016" s="85" t="s">
        <v>107</v>
      </c>
      <c r="CQ1016" s="85" t="s">
        <v>107</v>
      </c>
      <c r="CR1016" s="85" t="s">
        <v>107</v>
      </c>
      <c r="CS1016" s="85" t="s">
        <v>107</v>
      </c>
      <c r="CT1016" s="85" t="s">
        <v>107</v>
      </c>
      <c r="CU1016" s="85" t="s">
        <v>107</v>
      </c>
      <c r="CV1016" s="41" t="s">
        <v>173</v>
      </c>
      <c r="CW1016" s="41" t="s">
        <v>173</v>
      </c>
      <c r="CX1016" s="41" t="s">
        <v>173</v>
      </c>
      <c r="CY1016" s="41" t="s">
        <v>176</v>
      </c>
      <c r="CZ1016" s="41" t="s">
        <v>176</v>
      </c>
      <c r="DA1016" s="41" t="s">
        <v>173</v>
      </c>
      <c r="DB1016" s="28" t="s">
        <v>107</v>
      </c>
      <c r="DC1016" s="39" t="s">
        <v>107</v>
      </c>
      <c r="DD1016" s="332">
        <v>23730820</v>
      </c>
      <c r="DE1016" s="282">
        <v>1</v>
      </c>
      <c r="DF1016" s="390">
        <v>1</v>
      </c>
      <c r="DG1016" s="310"/>
      <c r="DI1016" s="279" t="str" cm="1">
        <f t="array" ref="DI1016">+IF(AND(C1016&lt;&gt;"Vehículos Eléctricos",C1016&lt;&gt;"Vehículos Híbridos",AD1016="PERCENTIL 50"),
     IF(VLOOKUP(_xlfn.TEXTJOIN("_",FALSE,C1016:E1016),BD_Perc!$A:$P,_xlfn.IFS(BD!AE1016="Intervalo de precio 1",12,BD!AE1016="Intervalo de precio 2",13),FALSE)&lt;=1,
     VLOOKUP(_xlfn.TEXTJOIN("_",FALSE,C1016:E1016),BD_Perc!$A:$P,16,FALSE),"Ok P50"),
     "Ok P30/70 ó Híbrido/Eléctrico")</f>
        <v>Ok P30/70 ó Híbrido/Eléctrico</v>
      </c>
      <c r="DJ1016" s="279" t="str">
        <f t="shared" si="91"/>
        <v>Otros Tipos de Vehículos_Camión_Cabina Sencilla</v>
      </c>
      <c r="DK1016" s="331">
        <f t="shared" si="95"/>
        <v>169575000</v>
      </c>
      <c r="DL1016" s="326"/>
    </row>
    <row r="1017" spans="1:116" ht="38.25">
      <c r="A1017" s="28">
        <v>1012</v>
      </c>
      <c r="B1017" s="49" t="s">
        <v>254</v>
      </c>
      <c r="C1017" s="29" t="s">
        <v>0</v>
      </c>
      <c r="D1017" s="29" t="s">
        <v>337</v>
      </c>
      <c r="E1017" s="42" t="s">
        <v>346</v>
      </c>
      <c r="F1017" s="42" t="s">
        <v>107</v>
      </c>
      <c r="G1017" s="116" t="s">
        <v>2099</v>
      </c>
      <c r="H1017" s="42" t="s">
        <v>400</v>
      </c>
      <c r="I1017" s="28">
        <v>3006154</v>
      </c>
      <c r="J1017" s="70" t="s">
        <v>2100</v>
      </c>
      <c r="K1017" s="31" t="s">
        <v>142</v>
      </c>
      <c r="L1017" s="159">
        <v>200</v>
      </c>
      <c r="M1017" s="122">
        <v>5</v>
      </c>
      <c r="N1017" s="34">
        <v>170000000</v>
      </c>
      <c r="O1017" s="34">
        <f>+IFERROR(VLOOKUP(I1017,Precio_Fasecolda!A:C,3,FALSE),IFERROR(VLOOKUP(I1017,Precio_Fasecolda!B:C,2,FALSE),N1017))</f>
        <v>170000000</v>
      </c>
      <c r="P1017" s="34">
        <f t="shared" si="92"/>
        <v>0</v>
      </c>
      <c r="Q1017" s="64" t="s">
        <v>346</v>
      </c>
      <c r="R1017" s="28" t="s">
        <v>130</v>
      </c>
      <c r="S1017" s="64" t="s">
        <v>112</v>
      </c>
      <c r="T1017" s="28" t="s">
        <v>107</v>
      </c>
      <c r="U1017" s="28" t="s">
        <v>107</v>
      </c>
      <c r="V1017" s="42" t="s">
        <v>107</v>
      </c>
      <c r="W1017" s="28" t="s">
        <v>107</v>
      </c>
      <c r="X1017" s="28" t="s">
        <v>107</v>
      </c>
      <c r="Y1017" s="28" t="str">
        <f t="shared" si="93"/>
        <v>N.A.</v>
      </c>
      <c r="Z1017" s="292">
        <f t="shared" si="90"/>
        <v>161670000</v>
      </c>
      <c r="AA1017" s="28" cm="1">
        <f t="array" aca="1" ref="AA1017" ca="1">_xlfn.IFS(DK1017&lt;$DK$4,1,AND(DK1017&gt;=$DK$4,DK1017&lt;=$AA$4),2,DK1017&gt;$AA$4,3)</f>
        <v>2</v>
      </c>
      <c r="AB1017" s="28">
        <v>0</v>
      </c>
      <c r="AC1017" s="28" cm="1">
        <f t="array" aca="1" ref="AC1017" ca="1">IF(AB1017="PERCENTIL 30","",_xlfn.IFS(DK1017&lt;$AC$4,1,DK1017&gt;$AC$4,2))</f>
        <v>2</v>
      </c>
      <c r="AD1017" s="28" t="str">
        <f>+IFERROR(VLOOKUP(_xlfn.TEXTJOIN("_", FALSE, C1017:E1017), BD_Perc!$A:$O, 15, FALSE),"Segmentación no encontrada o vehículo inactivo")</f>
        <v>PERCENTIL 30-70</v>
      </c>
      <c r="AE1017" s="28" t="str" cm="1">
        <f t="array" ref="AE1017">_xlfn.IFS(
    AD1017 = "PERCENTIL 50",
    _xlfn.IFS(
        BD!DK1017 &lt; VLOOKUP(_xlfn.TEXTJOIN("_", FALSE, C1017:E1017), BD_Perc!$A:$O, 11, FALSE), "Intervalo de precio 1",
        BD!DK1017 &gt;= VLOOKUP(_xlfn.TEXTJOIN("_", FALSE, C1017:E1017), BD_Perc!$A:$O, 11, FALSE), "Intervalo de precio 2"
    ),
    AD1017 = "PERCENTIL 30-70",
    _xlfn.IFS(
        BD!DK1017 &lt; VLOOKUP(_xlfn.TEXTJOIN("_", FALSE, C1017:E1017), BD_Perc!$A:$O, 6, FALSE), "Intervalo de precio 1",
        BD!DK1017 &lt; VLOOKUP(_xlfn.TEXTJOIN("_", FALSE, C1017:E1017), BD_Perc!$A:$O, 7, FALSE), "Intervalo de precio 2",
        BD!DK1017 &gt;= VLOOKUP(_xlfn.TEXTJOIN("_", FALSE, C1017:E1017), BD_Perc!$A:$O, 7, FALSE), "Intervalo de precio 3"
    ),
    AD1017="Segmentación no encontrada o vehículo inactivo","Segmentación no encontrada o vehículo inactivo"
)</f>
        <v>Intervalo de precio 1</v>
      </c>
      <c r="AF1017" s="57" t="s">
        <v>2412</v>
      </c>
      <c r="AG1017" s="35" t="b">
        <f t="shared" si="94"/>
        <v>1</v>
      </c>
      <c r="AH1017" s="207">
        <v>4.9000000000000002E-2</v>
      </c>
      <c r="AI1017" s="207">
        <v>4.9000000000000002E-2</v>
      </c>
      <c r="AJ1017" s="207">
        <v>4.9000000000000002E-2</v>
      </c>
      <c r="AK1017" s="207">
        <v>4.9000000000000002E-2</v>
      </c>
      <c r="AL1017" s="207">
        <v>5.5E-2</v>
      </c>
      <c r="AM1017" s="207">
        <v>5.5E-2</v>
      </c>
      <c r="AN1017" s="28" t="s">
        <v>1251</v>
      </c>
      <c r="AO1017" s="28" t="s">
        <v>1251</v>
      </c>
      <c r="AP1017" s="28" t="s">
        <v>1251</v>
      </c>
      <c r="AQ1017" s="123">
        <v>1</v>
      </c>
      <c r="AR1017" s="38">
        <v>8678197</v>
      </c>
      <c r="AS1017" s="38">
        <v>549643</v>
      </c>
      <c r="AT1017" s="38">
        <v>1160359</v>
      </c>
      <c r="AU1017" s="38" t="s">
        <v>107</v>
      </c>
      <c r="AV1017" s="38" t="s">
        <v>107</v>
      </c>
      <c r="AW1017" s="38">
        <v>10992879</v>
      </c>
      <c r="AX1017" s="38">
        <v>793930</v>
      </c>
      <c r="AY1017" s="38">
        <v>1282502</v>
      </c>
      <c r="AZ1017" s="38">
        <v>488572</v>
      </c>
      <c r="BA1017" s="38" t="s">
        <v>107</v>
      </c>
      <c r="BB1017" s="38" t="s">
        <v>107</v>
      </c>
      <c r="BC1017" s="38" t="s">
        <v>107</v>
      </c>
      <c r="BD1017" s="38" t="s">
        <v>107</v>
      </c>
      <c r="BE1017" s="38" t="s">
        <v>107</v>
      </c>
      <c r="BF1017" s="38" t="s">
        <v>107</v>
      </c>
      <c r="BG1017" s="38">
        <v>3053577</v>
      </c>
      <c r="BH1017" s="38">
        <v>3053577</v>
      </c>
      <c r="BI1017" s="38">
        <v>3053577</v>
      </c>
      <c r="BJ1017" s="38">
        <v>3053577</v>
      </c>
      <c r="BK1017" s="38" t="s">
        <v>107</v>
      </c>
      <c r="BL1017" s="38" t="s">
        <v>107</v>
      </c>
      <c r="BM1017" s="38">
        <v>1099288</v>
      </c>
      <c r="BN1017" s="38">
        <v>1832147</v>
      </c>
      <c r="BO1017" s="38">
        <v>3908580</v>
      </c>
      <c r="BP1017" s="38">
        <v>7695016</v>
      </c>
      <c r="BQ1017" s="38">
        <v>280929</v>
      </c>
      <c r="BR1017" s="38">
        <v>4275009</v>
      </c>
      <c r="BS1017" s="38">
        <v>1038217</v>
      </c>
      <c r="BT1017" s="38" t="s">
        <v>107</v>
      </c>
      <c r="BU1017" s="38" t="s">
        <v>107</v>
      </c>
      <c r="BV1017" s="38" t="s">
        <v>107</v>
      </c>
      <c r="BW1017" s="38">
        <v>4275009</v>
      </c>
      <c r="BX1017" s="38">
        <v>305358</v>
      </c>
      <c r="BY1017" s="38">
        <v>3053577</v>
      </c>
      <c r="BZ1017" s="38">
        <v>10382164</v>
      </c>
      <c r="CA1017" s="38" t="s">
        <v>107</v>
      </c>
      <c r="CB1017" s="38">
        <v>1343575</v>
      </c>
      <c r="CC1017" s="330" t="s">
        <v>107</v>
      </c>
      <c r="CD1017" s="38">
        <v>0</v>
      </c>
      <c r="CE1017" s="38">
        <v>6107156</v>
      </c>
      <c r="CF1017" s="38">
        <v>8550017</v>
      </c>
      <c r="CG1017" s="38">
        <v>12214310</v>
      </c>
      <c r="CH1017" s="53" t="s">
        <v>113</v>
      </c>
      <c r="CI1017" s="53" t="s">
        <v>113</v>
      </c>
      <c r="CJ1017" s="53" t="s">
        <v>113</v>
      </c>
      <c r="CK1017" s="53" t="s">
        <v>113</v>
      </c>
      <c r="CL1017" s="53" t="s">
        <v>113</v>
      </c>
      <c r="CM1017" s="53" t="s">
        <v>113</v>
      </c>
      <c r="CN1017" s="53" t="s">
        <v>114</v>
      </c>
      <c r="CO1017" s="60" t="s">
        <v>107</v>
      </c>
      <c r="CP1017" s="64" t="s">
        <v>107</v>
      </c>
      <c r="CQ1017" s="64" t="s">
        <v>107</v>
      </c>
      <c r="CR1017" s="64" t="s">
        <v>107</v>
      </c>
      <c r="CS1017" s="64" t="s">
        <v>107</v>
      </c>
      <c r="CT1017" s="64" t="s">
        <v>107</v>
      </c>
      <c r="CU1017" s="64" t="s">
        <v>107</v>
      </c>
      <c r="CV1017" s="64" t="s">
        <v>107</v>
      </c>
      <c r="CW1017" s="64" t="s">
        <v>107</v>
      </c>
      <c r="CX1017" s="64" t="s">
        <v>107</v>
      </c>
      <c r="CY1017" s="64" t="s">
        <v>107</v>
      </c>
      <c r="CZ1017" s="64" t="s">
        <v>107</v>
      </c>
      <c r="DA1017" s="64" t="s">
        <v>107</v>
      </c>
      <c r="DB1017" s="64" t="s">
        <v>107</v>
      </c>
      <c r="DC1017" s="64" t="s">
        <v>107</v>
      </c>
      <c r="DD1017" s="332">
        <v>15878603</v>
      </c>
      <c r="DE1017" s="282">
        <v>1</v>
      </c>
      <c r="DF1017" s="390">
        <v>1</v>
      </c>
      <c r="DG1017" s="310"/>
      <c r="DI1017" s="279" t="str" cm="1">
        <f t="array" ref="DI1017">+IF(AND(C1017&lt;&gt;"Vehículos Eléctricos",C1017&lt;&gt;"Vehículos Híbridos",AD1017="PERCENTIL 50"),
     IF(VLOOKUP(_xlfn.TEXTJOIN("_",FALSE,C1017:E1017),BD_Perc!$A:$P,_xlfn.IFS(BD!AE1017="Intervalo de precio 1",12,BD!AE1017="Intervalo de precio 2",13),FALSE)&lt;=1,
     VLOOKUP(_xlfn.TEXTJOIN("_",FALSE,C1017:E1017),BD_Perc!$A:$P,16,FALSE),"Ok P50"),
     "Ok P30/70 ó Híbrido/Eléctrico")</f>
        <v>Ok P30/70 ó Híbrido/Eléctrico</v>
      </c>
      <c r="DJ1017" s="279" t="str">
        <f t="shared" si="91"/>
        <v>Vehículos Convencionales_Camperos/Camionetas_4x4</v>
      </c>
      <c r="DK1017" s="331">
        <f t="shared" si="95"/>
        <v>161670000</v>
      </c>
      <c r="DL1017" s="326"/>
    </row>
    <row r="1018" spans="1:116" ht="38.25">
      <c r="A1018" s="28">
        <v>1013</v>
      </c>
      <c r="B1018" s="49" t="s">
        <v>254</v>
      </c>
      <c r="C1018" s="29" t="s">
        <v>0</v>
      </c>
      <c r="D1018" s="29" t="s">
        <v>337</v>
      </c>
      <c r="E1018" s="42" t="s">
        <v>338</v>
      </c>
      <c r="F1018" s="42" t="s">
        <v>107</v>
      </c>
      <c r="G1018" s="116" t="s">
        <v>2101</v>
      </c>
      <c r="H1018" s="42" t="s">
        <v>400</v>
      </c>
      <c r="I1018" s="28">
        <v>3006156</v>
      </c>
      <c r="J1018" s="70" t="s">
        <v>2102</v>
      </c>
      <c r="K1018" s="31" t="s">
        <v>369</v>
      </c>
      <c r="L1018" s="159">
        <v>181</v>
      </c>
      <c r="M1018" s="122">
        <v>5</v>
      </c>
      <c r="N1018" s="34">
        <v>130000000</v>
      </c>
      <c r="O1018" s="34">
        <f>+IFERROR(VLOOKUP(I1018,Precio_Fasecolda!A:C,3,FALSE),IFERROR(VLOOKUP(I1018,Precio_Fasecolda!B:C,2,FALSE),N1018))</f>
        <v>130000000</v>
      </c>
      <c r="P1018" s="34">
        <f t="shared" si="92"/>
        <v>0</v>
      </c>
      <c r="Q1018" s="64" t="s">
        <v>338</v>
      </c>
      <c r="R1018" s="28" t="s">
        <v>130</v>
      </c>
      <c r="S1018" s="64" t="s">
        <v>112</v>
      </c>
      <c r="T1018" s="28" t="s">
        <v>107</v>
      </c>
      <c r="U1018" s="28" t="s">
        <v>107</v>
      </c>
      <c r="V1018" s="42" t="s">
        <v>107</v>
      </c>
      <c r="W1018" s="28" t="s">
        <v>107</v>
      </c>
      <c r="X1018" s="28" t="s">
        <v>107</v>
      </c>
      <c r="Y1018" s="28" t="str">
        <f t="shared" si="93"/>
        <v>N.A.</v>
      </c>
      <c r="Z1018" s="292">
        <f t="shared" si="90"/>
        <v>123630000</v>
      </c>
      <c r="AA1018" s="28" cm="1">
        <f t="array" aca="1" ref="AA1018" ca="1">_xlfn.IFS(DK1018&lt;$DK$4,1,AND(DK1018&gt;=$DK$4,DK1018&lt;=$AA$4),2,DK1018&gt;$AA$4,3)</f>
        <v>2</v>
      </c>
      <c r="AB1018" s="28">
        <v>0</v>
      </c>
      <c r="AC1018" s="28" cm="1">
        <f t="array" aca="1" ref="AC1018" ca="1">IF(AB1018="PERCENTIL 30","",_xlfn.IFS(DK1018&lt;$AC$4,1,DK1018&gt;$AC$4,2))</f>
        <v>1</v>
      </c>
      <c r="AD1018" s="28" t="str">
        <f>+IFERROR(VLOOKUP(_xlfn.TEXTJOIN("_", FALSE, C1018:E1018), BD_Perc!$A:$O, 15, FALSE),"Segmentación no encontrada o vehículo inactivo")</f>
        <v>PERCENTIL 30-70</v>
      </c>
      <c r="AE1018" s="28" t="str" cm="1">
        <f t="array" ref="AE1018">_xlfn.IFS(
    AD1018 = "PERCENTIL 50",
    _xlfn.IFS(
        BD!DK1018 &lt; VLOOKUP(_xlfn.TEXTJOIN("_", FALSE, C1018:E1018), BD_Perc!$A:$O, 11, FALSE), "Intervalo de precio 1",
        BD!DK1018 &gt;= VLOOKUP(_xlfn.TEXTJOIN("_", FALSE, C1018:E1018), BD_Perc!$A:$O, 11, FALSE), "Intervalo de precio 2"
    ),
    AD1018 = "PERCENTIL 30-70",
    _xlfn.IFS(
        BD!DK1018 &lt; VLOOKUP(_xlfn.TEXTJOIN("_", FALSE, C1018:E1018), BD_Perc!$A:$O, 6, FALSE), "Intervalo de precio 1",
        BD!DK1018 &lt; VLOOKUP(_xlfn.TEXTJOIN("_", FALSE, C1018:E1018), BD_Perc!$A:$O, 7, FALSE), "Intervalo de precio 2",
        BD!DK1018 &gt;= VLOOKUP(_xlfn.TEXTJOIN("_", FALSE, C1018:E1018), BD_Perc!$A:$O, 7, FALSE), "Intervalo de precio 3"
    ),
    AD1018="Segmentación no encontrada o vehículo inactivo","Segmentación no encontrada o vehículo inactivo"
)</f>
        <v>Intervalo de precio 2</v>
      </c>
      <c r="AF1018" s="57" t="s">
        <v>2413</v>
      </c>
      <c r="AG1018" s="35" t="b">
        <f t="shared" si="94"/>
        <v>1</v>
      </c>
      <c r="AH1018" s="207">
        <v>4.9000000000000002E-2</v>
      </c>
      <c r="AI1018" s="207">
        <v>4.9000000000000002E-2</v>
      </c>
      <c r="AJ1018" s="207">
        <v>5.0999999999999997E-2</v>
      </c>
      <c r="AK1018" s="207">
        <v>0.06</v>
      </c>
      <c r="AL1018" s="207">
        <v>6.5000000000000002E-2</v>
      </c>
      <c r="AM1018" s="207">
        <v>7.4999999999999997E-2</v>
      </c>
      <c r="AN1018" s="28" t="s">
        <v>1251</v>
      </c>
      <c r="AO1018" s="28" t="s">
        <v>1251</v>
      </c>
      <c r="AP1018" s="28" t="s">
        <v>1251</v>
      </c>
      <c r="AQ1018" s="123">
        <v>1</v>
      </c>
      <c r="AR1018" s="38">
        <v>8678197</v>
      </c>
      <c r="AS1018" s="38">
        <v>549643</v>
      </c>
      <c r="AT1018" s="38">
        <v>1160359</v>
      </c>
      <c r="AU1018" s="38" t="s">
        <v>107</v>
      </c>
      <c r="AV1018" s="38" t="s">
        <v>107</v>
      </c>
      <c r="AW1018" s="38">
        <v>10992879</v>
      </c>
      <c r="AX1018" s="38">
        <v>793930</v>
      </c>
      <c r="AY1018" s="38">
        <v>1282502</v>
      </c>
      <c r="AZ1018" s="38">
        <v>488572</v>
      </c>
      <c r="BA1018" s="38" t="s">
        <v>107</v>
      </c>
      <c r="BB1018" s="38" t="s">
        <v>107</v>
      </c>
      <c r="BC1018" s="38" t="s">
        <v>107</v>
      </c>
      <c r="BD1018" s="38" t="s">
        <v>107</v>
      </c>
      <c r="BE1018" s="38" t="s">
        <v>107</v>
      </c>
      <c r="BF1018" s="38" t="s">
        <v>107</v>
      </c>
      <c r="BG1018" s="38">
        <v>3053577</v>
      </c>
      <c r="BH1018" s="38">
        <v>3053577</v>
      </c>
      <c r="BI1018" s="38">
        <v>3053577</v>
      </c>
      <c r="BJ1018" s="38">
        <v>3053577</v>
      </c>
      <c r="BK1018" s="38" t="s">
        <v>107</v>
      </c>
      <c r="BL1018" s="38">
        <v>1587860</v>
      </c>
      <c r="BM1018" s="38">
        <v>1099288</v>
      </c>
      <c r="BN1018" s="38">
        <v>1832147</v>
      </c>
      <c r="BO1018" s="38">
        <v>3908580</v>
      </c>
      <c r="BP1018" s="38">
        <v>7695016</v>
      </c>
      <c r="BQ1018" s="38">
        <v>280929</v>
      </c>
      <c r="BR1018" s="38">
        <v>4275009</v>
      </c>
      <c r="BS1018" s="38">
        <v>1038217</v>
      </c>
      <c r="BT1018" s="38" t="s">
        <v>107</v>
      </c>
      <c r="BU1018" s="38" t="s">
        <v>107</v>
      </c>
      <c r="BV1018" s="38" t="s">
        <v>107</v>
      </c>
      <c r="BW1018" s="38">
        <v>4275009</v>
      </c>
      <c r="BX1018" s="38">
        <v>305358</v>
      </c>
      <c r="BY1018" s="38">
        <v>3053577</v>
      </c>
      <c r="BZ1018" s="38">
        <v>10382164</v>
      </c>
      <c r="CA1018" s="38" t="s">
        <v>107</v>
      </c>
      <c r="CB1018" s="38">
        <v>1343575</v>
      </c>
      <c r="CC1018" s="330" t="s">
        <v>107</v>
      </c>
      <c r="CD1018" s="38">
        <v>0</v>
      </c>
      <c r="CE1018" s="38">
        <v>6107156</v>
      </c>
      <c r="CF1018" s="38">
        <v>8550017</v>
      </c>
      <c r="CG1018" s="38">
        <v>12214310</v>
      </c>
      <c r="CH1018" s="53" t="s">
        <v>113</v>
      </c>
      <c r="CI1018" s="53" t="s">
        <v>113</v>
      </c>
      <c r="CJ1018" s="53" t="s">
        <v>113</v>
      </c>
      <c r="CK1018" s="53" t="s">
        <v>113</v>
      </c>
      <c r="CL1018" s="53" t="s">
        <v>113</v>
      </c>
      <c r="CM1018" s="53" t="s">
        <v>113</v>
      </c>
      <c r="CN1018" s="53" t="s">
        <v>114</v>
      </c>
      <c r="CO1018" s="60" t="s">
        <v>107</v>
      </c>
      <c r="CP1018" s="64" t="s">
        <v>107</v>
      </c>
      <c r="CQ1018" s="64" t="s">
        <v>107</v>
      </c>
      <c r="CR1018" s="64" t="s">
        <v>107</v>
      </c>
      <c r="CS1018" s="64" t="s">
        <v>107</v>
      </c>
      <c r="CT1018" s="64" t="s">
        <v>107</v>
      </c>
      <c r="CU1018" s="64" t="s">
        <v>107</v>
      </c>
      <c r="CV1018" s="64" t="s">
        <v>107</v>
      </c>
      <c r="CW1018" s="64" t="s">
        <v>107</v>
      </c>
      <c r="CX1018" s="64" t="s">
        <v>107</v>
      </c>
      <c r="CY1018" s="64" t="s">
        <v>107</v>
      </c>
      <c r="CZ1018" s="64" t="s">
        <v>107</v>
      </c>
      <c r="DA1018" s="64" t="s">
        <v>107</v>
      </c>
      <c r="DB1018" s="64" t="s">
        <v>107</v>
      </c>
      <c r="DC1018" s="64" t="s">
        <v>107</v>
      </c>
      <c r="DD1018" s="332">
        <v>15878603</v>
      </c>
      <c r="DE1018" s="282">
        <v>1</v>
      </c>
      <c r="DF1018" s="390">
        <v>1</v>
      </c>
      <c r="DG1018" s="310"/>
      <c r="DI1018" s="279" t="str" cm="1">
        <f t="array" ref="DI1018">+IF(AND(C1018&lt;&gt;"Vehículos Eléctricos",C1018&lt;&gt;"Vehículos Híbridos",AD1018="PERCENTIL 50"),
     IF(VLOOKUP(_xlfn.TEXTJOIN("_",FALSE,C1018:E1018),BD_Perc!$A:$P,_xlfn.IFS(BD!AE1018="Intervalo de precio 1",12,BD!AE1018="Intervalo de precio 2",13),FALSE)&lt;=1,
     VLOOKUP(_xlfn.TEXTJOIN("_",FALSE,C1018:E1018),BD_Perc!$A:$P,16,FALSE),"Ok P50"),
     "Ok P30/70 ó Híbrido/Eléctrico")</f>
        <v>Ok P30/70 ó Híbrido/Eléctrico</v>
      </c>
      <c r="DJ1018" s="279" t="str">
        <f t="shared" si="91"/>
        <v>Vehículos Convencionales_Camperos/Camionetas_4x2</v>
      </c>
      <c r="DK1018" s="331">
        <f t="shared" si="95"/>
        <v>123630000</v>
      </c>
      <c r="DL1018" s="326"/>
    </row>
    <row r="1019" spans="1:116" ht="38.25">
      <c r="A1019" s="28">
        <v>1014</v>
      </c>
      <c r="B1019" s="49" t="s">
        <v>254</v>
      </c>
      <c r="C1019" s="29" t="s">
        <v>0</v>
      </c>
      <c r="D1019" s="29" t="s">
        <v>337</v>
      </c>
      <c r="E1019" s="42" t="s">
        <v>338</v>
      </c>
      <c r="F1019" s="42" t="s">
        <v>107</v>
      </c>
      <c r="G1019" s="116" t="s">
        <v>2101</v>
      </c>
      <c r="H1019" s="42" t="s">
        <v>400</v>
      </c>
      <c r="I1019" s="28">
        <v>3006153</v>
      </c>
      <c r="J1019" s="70" t="s">
        <v>2103</v>
      </c>
      <c r="K1019" s="31" t="s">
        <v>369</v>
      </c>
      <c r="L1019" s="159">
        <v>200</v>
      </c>
      <c r="M1019" s="122">
        <v>5</v>
      </c>
      <c r="N1019" s="34">
        <v>180000000</v>
      </c>
      <c r="O1019" s="34">
        <f>+IFERROR(VLOOKUP(I1019,Precio_Fasecolda!A:C,3,FALSE),IFERROR(VLOOKUP(I1019,Precio_Fasecolda!B:C,2,FALSE),N1019))</f>
        <v>180000000</v>
      </c>
      <c r="P1019" s="34">
        <f t="shared" si="92"/>
        <v>0</v>
      </c>
      <c r="Q1019" s="64" t="s">
        <v>338</v>
      </c>
      <c r="R1019" s="28" t="s">
        <v>130</v>
      </c>
      <c r="S1019" s="64" t="s">
        <v>112</v>
      </c>
      <c r="T1019" s="28" t="s">
        <v>107</v>
      </c>
      <c r="U1019" s="28" t="s">
        <v>107</v>
      </c>
      <c r="V1019" s="42" t="s">
        <v>107</v>
      </c>
      <c r="W1019" s="28" t="s">
        <v>107</v>
      </c>
      <c r="X1019" s="28" t="s">
        <v>107</v>
      </c>
      <c r="Y1019" s="28" t="str">
        <f t="shared" si="93"/>
        <v>N.A.</v>
      </c>
      <c r="Z1019" s="292">
        <f t="shared" si="90"/>
        <v>171180000</v>
      </c>
      <c r="AA1019" s="28" cm="1">
        <f t="array" aca="1" ref="AA1019" ca="1">_xlfn.IFS(DK1019&lt;$DK$4,1,AND(DK1019&gt;=$DK$4,DK1019&lt;=$AA$4),2,DK1019&gt;$AA$4,3)</f>
        <v>2</v>
      </c>
      <c r="AB1019" s="28">
        <v>0</v>
      </c>
      <c r="AC1019" s="28" cm="1">
        <f t="array" aca="1" ref="AC1019" ca="1">IF(AB1019="PERCENTIL 30","",_xlfn.IFS(DK1019&lt;$AC$4,1,DK1019&gt;$AC$4,2))</f>
        <v>2</v>
      </c>
      <c r="AD1019" s="28" t="str">
        <f>+IFERROR(VLOOKUP(_xlfn.TEXTJOIN("_", FALSE, C1019:E1019), BD_Perc!$A:$O, 15, FALSE),"Segmentación no encontrada o vehículo inactivo")</f>
        <v>PERCENTIL 30-70</v>
      </c>
      <c r="AE1019" s="28" t="str" cm="1">
        <f t="array" ref="AE1019">_xlfn.IFS(
    AD1019 = "PERCENTIL 50",
    _xlfn.IFS(
        BD!DK1019 &lt; VLOOKUP(_xlfn.TEXTJOIN("_", FALSE, C1019:E1019), BD_Perc!$A:$O, 11, FALSE), "Intervalo de precio 1",
        BD!DK1019 &gt;= VLOOKUP(_xlfn.TEXTJOIN("_", FALSE, C1019:E1019), BD_Perc!$A:$O, 11, FALSE), "Intervalo de precio 2"
    ),
    AD1019 = "PERCENTIL 30-70",
    _xlfn.IFS(
        BD!DK1019 &lt; VLOOKUP(_xlfn.TEXTJOIN("_", FALSE, C1019:E1019), BD_Perc!$A:$O, 6, FALSE), "Intervalo de precio 1",
        BD!DK1019 &lt; VLOOKUP(_xlfn.TEXTJOIN("_", FALSE, C1019:E1019), BD_Perc!$A:$O, 7, FALSE), "Intervalo de precio 2",
        BD!DK1019 &gt;= VLOOKUP(_xlfn.TEXTJOIN("_", FALSE, C1019:E1019), BD_Perc!$A:$O, 7, FALSE), "Intervalo de precio 3"
    ),
    AD1019="Segmentación no encontrada o vehículo inactivo","Segmentación no encontrada o vehículo inactivo"
)</f>
        <v>Intervalo de precio 3</v>
      </c>
      <c r="AF1019" s="57" t="s">
        <v>2414</v>
      </c>
      <c r="AG1019" s="35" t="b">
        <f t="shared" si="94"/>
        <v>1</v>
      </c>
      <c r="AH1019" s="207">
        <v>4.9000000000000002E-2</v>
      </c>
      <c r="AI1019" s="207">
        <v>4.9000000000000002E-2</v>
      </c>
      <c r="AJ1019" s="207">
        <v>5.0999999999999997E-2</v>
      </c>
      <c r="AK1019" s="207">
        <v>0.06</v>
      </c>
      <c r="AL1019" s="207">
        <v>6.5000000000000002E-2</v>
      </c>
      <c r="AM1019" s="207">
        <v>7.4999999999999997E-2</v>
      </c>
      <c r="AN1019" s="28" t="s">
        <v>1251</v>
      </c>
      <c r="AO1019" s="28" t="s">
        <v>1251</v>
      </c>
      <c r="AP1019" s="28" t="s">
        <v>1251</v>
      </c>
      <c r="AQ1019" s="123">
        <v>1</v>
      </c>
      <c r="AR1019" s="38">
        <v>8678197</v>
      </c>
      <c r="AS1019" s="38">
        <v>549643</v>
      </c>
      <c r="AT1019" s="38">
        <v>1160359</v>
      </c>
      <c r="AU1019" s="38" t="s">
        <v>107</v>
      </c>
      <c r="AV1019" s="38" t="s">
        <v>107</v>
      </c>
      <c r="AW1019" s="38">
        <v>10992879</v>
      </c>
      <c r="AX1019" s="38">
        <v>793930</v>
      </c>
      <c r="AY1019" s="38">
        <v>1282502</v>
      </c>
      <c r="AZ1019" s="38">
        <v>488572</v>
      </c>
      <c r="BA1019" s="38" t="s">
        <v>107</v>
      </c>
      <c r="BB1019" s="38" t="s">
        <v>107</v>
      </c>
      <c r="BC1019" s="38" t="s">
        <v>107</v>
      </c>
      <c r="BD1019" s="38" t="s">
        <v>107</v>
      </c>
      <c r="BE1019" s="38" t="s">
        <v>107</v>
      </c>
      <c r="BF1019" s="38" t="s">
        <v>107</v>
      </c>
      <c r="BG1019" s="38">
        <v>3053577</v>
      </c>
      <c r="BH1019" s="38">
        <v>3053577</v>
      </c>
      <c r="BI1019" s="38">
        <v>3053577</v>
      </c>
      <c r="BJ1019" s="38">
        <v>3053577</v>
      </c>
      <c r="BK1019" s="38" t="s">
        <v>107</v>
      </c>
      <c r="BL1019" s="38">
        <v>1587860</v>
      </c>
      <c r="BM1019" s="38">
        <v>1099288</v>
      </c>
      <c r="BN1019" s="38">
        <v>1832147</v>
      </c>
      <c r="BO1019" s="38">
        <v>3908580</v>
      </c>
      <c r="BP1019" s="38">
        <v>7695016</v>
      </c>
      <c r="BQ1019" s="38">
        <v>280929</v>
      </c>
      <c r="BR1019" s="38">
        <v>4275009</v>
      </c>
      <c r="BS1019" s="38">
        <v>1038217</v>
      </c>
      <c r="BT1019" s="38" t="s">
        <v>107</v>
      </c>
      <c r="BU1019" s="38" t="s">
        <v>107</v>
      </c>
      <c r="BV1019" s="38" t="s">
        <v>107</v>
      </c>
      <c r="BW1019" s="38">
        <v>4275009</v>
      </c>
      <c r="BX1019" s="38">
        <v>305358</v>
      </c>
      <c r="BY1019" s="38">
        <v>3053577</v>
      </c>
      <c r="BZ1019" s="38">
        <v>10382164</v>
      </c>
      <c r="CA1019" s="38" t="s">
        <v>107</v>
      </c>
      <c r="CB1019" s="38">
        <v>1343575</v>
      </c>
      <c r="CC1019" s="330" t="s">
        <v>107</v>
      </c>
      <c r="CD1019" s="38">
        <v>0</v>
      </c>
      <c r="CE1019" s="38">
        <v>6107156</v>
      </c>
      <c r="CF1019" s="38">
        <v>8550017</v>
      </c>
      <c r="CG1019" s="38">
        <v>12214310</v>
      </c>
      <c r="CH1019" s="53" t="s">
        <v>113</v>
      </c>
      <c r="CI1019" s="53" t="s">
        <v>113</v>
      </c>
      <c r="CJ1019" s="53" t="s">
        <v>113</v>
      </c>
      <c r="CK1019" s="53" t="s">
        <v>113</v>
      </c>
      <c r="CL1019" s="53" t="s">
        <v>113</v>
      </c>
      <c r="CM1019" s="53" t="s">
        <v>113</v>
      </c>
      <c r="CN1019" s="53" t="s">
        <v>114</v>
      </c>
      <c r="CO1019" s="60" t="s">
        <v>107</v>
      </c>
      <c r="CP1019" s="64" t="s">
        <v>107</v>
      </c>
      <c r="CQ1019" s="64" t="s">
        <v>107</v>
      </c>
      <c r="CR1019" s="64" t="s">
        <v>107</v>
      </c>
      <c r="CS1019" s="64" t="s">
        <v>107</v>
      </c>
      <c r="CT1019" s="64" t="s">
        <v>107</v>
      </c>
      <c r="CU1019" s="64" t="s">
        <v>107</v>
      </c>
      <c r="CV1019" s="64" t="s">
        <v>107</v>
      </c>
      <c r="CW1019" s="64" t="s">
        <v>107</v>
      </c>
      <c r="CX1019" s="64" t="s">
        <v>107</v>
      </c>
      <c r="CY1019" s="64" t="s">
        <v>107</v>
      </c>
      <c r="CZ1019" s="64" t="s">
        <v>107</v>
      </c>
      <c r="DA1019" s="64" t="s">
        <v>107</v>
      </c>
      <c r="DB1019" s="64" t="s">
        <v>107</v>
      </c>
      <c r="DC1019" s="64" t="s">
        <v>107</v>
      </c>
      <c r="DD1019" s="332">
        <v>15878603</v>
      </c>
      <c r="DE1019" s="282">
        <v>1</v>
      </c>
      <c r="DF1019" s="390">
        <v>1</v>
      </c>
      <c r="DG1019" s="310">
        <v>45698</v>
      </c>
      <c r="DH1019" s="8" t="s">
        <v>2497</v>
      </c>
      <c r="DI1019" s="279" t="str" cm="1">
        <f t="array" ref="DI1019">+IF(AND(C1019&lt;&gt;"Vehículos Eléctricos",C1019&lt;&gt;"Vehículos Híbridos",AD1019="PERCENTIL 50"),
     IF(VLOOKUP(_xlfn.TEXTJOIN("_",FALSE,C1019:E1019),BD_Perc!$A:$P,_xlfn.IFS(BD!AE1019="Intervalo de precio 1",12,BD!AE1019="Intervalo de precio 2",13),FALSE)&lt;=1,
     VLOOKUP(_xlfn.TEXTJOIN("_",FALSE,C1019:E1019),BD_Perc!$A:$P,16,FALSE),"Ok P50"),
     "Ok P30/70 ó Híbrido/Eléctrico")</f>
        <v>Ok P30/70 ó Híbrido/Eléctrico</v>
      </c>
      <c r="DJ1019" s="279" t="str">
        <f t="shared" si="91"/>
        <v>Vehículos Convencionales_Camperos/Camionetas_4x2</v>
      </c>
      <c r="DK1019" s="331">
        <f t="shared" si="95"/>
        <v>171180000</v>
      </c>
      <c r="DL1019" s="326"/>
    </row>
    <row r="1020" spans="1:116" ht="38.25">
      <c r="A1020" s="28">
        <v>1015</v>
      </c>
      <c r="B1020" s="29" t="s">
        <v>254</v>
      </c>
      <c r="C1020" s="29" t="s">
        <v>0</v>
      </c>
      <c r="D1020" s="29" t="s">
        <v>337</v>
      </c>
      <c r="E1020" s="42" t="s">
        <v>338</v>
      </c>
      <c r="F1020" s="42" t="s">
        <v>107</v>
      </c>
      <c r="G1020" s="30" t="s">
        <v>2104</v>
      </c>
      <c r="H1020" s="42" t="s">
        <v>1813</v>
      </c>
      <c r="I1020" s="28">
        <v>1806045</v>
      </c>
      <c r="J1020" s="70" t="s">
        <v>2105</v>
      </c>
      <c r="K1020" s="31" t="s">
        <v>366</v>
      </c>
      <c r="L1020" s="32">
        <v>115</v>
      </c>
      <c r="M1020" s="33">
        <v>5</v>
      </c>
      <c r="N1020" s="202">
        <v>71300000</v>
      </c>
      <c r="O1020" s="34">
        <f>+IFERROR(VLOOKUP(I1020,Precio_Fasecolda!A:C,3,FALSE),IFERROR(VLOOKUP(I1020,Precio_Fasecolda!B:C,2,FALSE),N1020))</f>
        <v>71300000</v>
      </c>
      <c r="P1020" s="34">
        <f t="shared" si="92"/>
        <v>0</v>
      </c>
      <c r="Q1020" s="28" t="s">
        <v>338</v>
      </c>
      <c r="R1020" s="28" t="s">
        <v>2415</v>
      </c>
      <c r="S1020" s="28" t="s">
        <v>112</v>
      </c>
      <c r="T1020" s="28" t="s">
        <v>107</v>
      </c>
      <c r="U1020" s="28" t="s">
        <v>107</v>
      </c>
      <c r="V1020" s="42" t="s">
        <v>107</v>
      </c>
      <c r="W1020" s="28" t="s">
        <v>107</v>
      </c>
      <c r="X1020" s="28" t="s">
        <v>107</v>
      </c>
      <c r="Y1020" s="28" t="str">
        <f t="shared" si="93"/>
        <v>N.A.</v>
      </c>
      <c r="Z1020" s="292">
        <f t="shared" si="90"/>
        <v>70587000</v>
      </c>
      <c r="AA1020" s="28" cm="1">
        <f t="array" aca="1" ref="AA1020" ca="1">_xlfn.IFS(DK1020&lt;$DK$4,1,AND(DK1020&gt;=$DK$4,DK1020&lt;=$AA$4),2,DK1020&gt;$AA$4,3)</f>
        <v>2</v>
      </c>
      <c r="AB1020" s="28">
        <v>0</v>
      </c>
      <c r="AC1020" s="28" cm="1">
        <f t="array" aca="1" ref="AC1020" ca="1">IF(AB1020="PERCENTIL 30","",_xlfn.IFS(DK1020&lt;$AC$4,1,DK1020&gt;$AC$4,2))</f>
        <v>1</v>
      </c>
      <c r="AD1020" s="28" t="str">
        <f>+IFERROR(VLOOKUP(_xlfn.TEXTJOIN("_", FALSE, C1020:E1020), BD_Perc!$A:$O, 15, FALSE),"Segmentación no encontrada o vehículo inactivo")</f>
        <v>PERCENTIL 30-70</v>
      </c>
      <c r="AE1020" s="28" t="str" cm="1">
        <f t="array" ref="AE1020">_xlfn.IFS(
    AD1020 = "PERCENTIL 50",
    _xlfn.IFS(
        BD!DK1020 &lt; VLOOKUP(_xlfn.TEXTJOIN("_", FALSE, C1020:E1020), BD_Perc!$A:$O, 11, FALSE), "Intervalo de precio 1",
        BD!DK1020 &gt;= VLOOKUP(_xlfn.TEXTJOIN("_", FALSE, C1020:E1020), BD_Perc!$A:$O, 11, FALSE), "Intervalo de precio 2"
    ),
    AD1020 = "PERCENTIL 30-70",
    _xlfn.IFS(
        BD!DK1020 &lt; VLOOKUP(_xlfn.TEXTJOIN("_", FALSE, C1020:E1020), BD_Perc!$A:$O, 6, FALSE), "Intervalo de precio 1",
        BD!DK1020 &lt; VLOOKUP(_xlfn.TEXTJOIN("_", FALSE, C1020:E1020), BD_Perc!$A:$O, 7, FALSE), "Intervalo de precio 2",
        BD!DK1020 &gt;= VLOOKUP(_xlfn.TEXTJOIN("_", FALSE, C1020:E1020), BD_Perc!$A:$O, 7, FALSE), "Intervalo de precio 3"
    ),
    AD1020="Segmentación no encontrada o vehículo inactivo","Segmentación no encontrada o vehículo inactivo"
)</f>
        <v>Intervalo de precio 1</v>
      </c>
      <c r="AF1020" s="57" t="s">
        <v>2412</v>
      </c>
      <c r="AG1020" s="35" t="b">
        <f t="shared" si="94"/>
        <v>1</v>
      </c>
      <c r="AH1020" s="207">
        <v>0.01</v>
      </c>
      <c r="AI1020" s="207">
        <v>0.01</v>
      </c>
      <c r="AJ1020" s="207">
        <v>0.01</v>
      </c>
      <c r="AK1020" s="207">
        <v>0.01</v>
      </c>
      <c r="AL1020" s="207">
        <v>0.01</v>
      </c>
      <c r="AM1020" s="207">
        <v>1.4999999999999999E-2</v>
      </c>
      <c r="AN1020" s="28" t="s">
        <v>1251</v>
      </c>
      <c r="AO1020" s="28" t="s">
        <v>1251</v>
      </c>
      <c r="AP1020" s="28" t="s">
        <v>1251</v>
      </c>
      <c r="AQ1020" s="37">
        <v>1</v>
      </c>
      <c r="AR1020" s="38">
        <v>15267887</v>
      </c>
      <c r="AS1020" s="38">
        <v>549643</v>
      </c>
      <c r="AT1020" s="38">
        <v>1160359</v>
      </c>
      <c r="AU1020" s="38" t="s">
        <v>107</v>
      </c>
      <c r="AV1020" s="38" t="s">
        <v>107</v>
      </c>
      <c r="AW1020" s="38">
        <v>10992879</v>
      </c>
      <c r="AX1020" s="38">
        <v>793930</v>
      </c>
      <c r="AY1020" s="38">
        <v>1282502</v>
      </c>
      <c r="AZ1020" s="38">
        <v>488572</v>
      </c>
      <c r="BA1020" s="38" t="s">
        <v>107</v>
      </c>
      <c r="BB1020" s="38" t="s">
        <v>107</v>
      </c>
      <c r="BC1020" s="38" t="s">
        <v>107</v>
      </c>
      <c r="BD1020" s="38" t="s">
        <v>107</v>
      </c>
      <c r="BE1020" s="38" t="s">
        <v>107</v>
      </c>
      <c r="BF1020" s="38">
        <v>2442862</v>
      </c>
      <c r="BG1020" s="38">
        <v>3053577</v>
      </c>
      <c r="BH1020" s="38">
        <v>3053577</v>
      </c>
      <c r="BI1020" s="38">
        <v>3053577</v>
      </c>
      <c r="BJ1020" s="38">
        <v>3053577</v>
      </c>
      <c r="BK1020" s="38">
        <v>0</v>
      </c>
      <c r="BL1020" s="38">
        <v>0</v>
      </c>
      <c r="BM1020" s="38">
        <v>1099288</v>
      </c>
      <c r="BN1020" s="38">
        <v>1832147</v>
      </c>
      <c r="BO1020" s="38">
        <v>3908580</v>
      </c>
      <c r="BP1020" s="38">
        <v>7695016</v>
      </c>
      <c r="BQ1020" s="38">
        <v>280929</v>
      </c>
      <c r="BR1020" s="38">
        <v>4275009</v>
      </c>
      <c r="BS1020" s="38">
        <v>1038217</v>
      </c>
      <c r="BT1020" s="38" t="s">
        <v>107</v>
      </c>
      <c r="BU1020" s="38" t="s">
        <v>107</v>
      </c>
      <c r="BV1020" s="38" t="s">
        <v>107</v>
      </c>
      <c r="BW1020" s="38">
        <v>4275009</v>
      </c>
      <c r="BX1020" s="38">
        <v>305358</v>
      </c>
      <c r="BY1020" s="38">
        <v>3053577</v>
      </c>
      <c r="BZ1020" s="38">
        <v>10382164</v>
      </c>
      <c r="CA1020" s="38">
        <v>0</v>
      </c>
      <c r="CB1020" s="38">
        <v>1343575</v>
      </c>
      <c r="CC1020" s="330" t="s">
        <v>107</v>
      </c>
      <c r="CD1020" s="38" t="s">
        <v>107</v>
      </c>
      <c r="CE1020" s="38">
        <v>6107156</v>
      </c>
      <c r="CF1020" s="38">
        <v>8550017</v>
      </c>
      <c r="CG1020" s="38">
        <v>12214310</v>
      </c>
      <c r="CH1020" s="41" t="s">
        <v>176</v>
      </c>
      <c r="CI1020" s="41" t="s">
        <v>176</v>
      </c>
      <c r="CJ1020" s="41" t="s">
        <v>176</v>
      </c>
      <c r="CK1020" s="41" t="s">
        <v>176</v>
      </c>
      <c r="CL1020" s="41" t="s">
        <v>176</v>
      </c>
      <c r="CM1020" s="41" t="s">
        <v>176</v>
      </c>
      <c r="CN1020" s="41" t="s">
        <v>107</v>
      </c>
      <c r="CO1020" s="42" t="s">
        <v>107</v>
      </c>
      <c r="CP1020" s="28" t="s">
        <v>107</v>
      </c>
      <c r="CQ1020" s="28" t="s">
        <v>107</v>
      </c>
      <c r="CR1020" s="28" t="s">
        <v>107</v>
      </c>
      <c r="CS1020" s="28" t="s">
        <v>107</v>
      </c>
      <c r="CT1020" s="28" t="s">
        <v>107</v>
      </c>
      <c r="CU1020" s="28" t="s">
        <v>107</v>
      </c>
      <c r="CV1020" s="28" t="s">
        <v>107</v>
      </c>
      <c r="CW1020" s="28" t="s">
        <v>107</v>
      </c>
      <c r="CX1020" s="28" t="s">
        <v>107</v>
      </c>
      <c r="CY1020" s="28" t="s">
        <v>107</v>
      </c>
      <c r="CZ1020" s="28" t="s">
        <v>107</v>
      </c>
      <c r="DA1020" s="28" t="s">
        <v>107</v>
      </c>
      <c r="DB1020" s="28" t="s">
        <v>107</v>
      </c>
      <c r="DC1020" s="28" t="s">
        <v>107</v>
      </c>
      <c r="DD1020" s="332">
        <v>15878603</v>
      </c>
      <c r="DE1020" s="282">
        <v>1</v>
      </c>
      <c r="DF1020" s="390">
        <v>1</v>
      </c>
      <c r="DG1020" s="310"/>
      <c r="DI1020" s="279" t="str" cm="1">
        <f t="array" ref="DI1020">+IF(AND(C1020&lt;&gt;"Vehículos Eléctricos",C1020&lt;&gt;"Vehículos Híbridos",AD1020="PERCENTIL 50"),
     IF(VLOOKUP(_xlfn.TEXTJOIN("_",FALSE,C1020:E1020),BD_Perc!$A:$P,_xlfn.IFS(BD!AE1020="Intervalo de precio 1",12,BD!AE1020="Intervalo de precio 2",13),FALSE)&lt;=1,
     VLOOKUP(_xlfn.TEXTJOIN("_",FALSE,C1020:E1020),BD_Perc!$A:$P,16,FALSE),"Ok P50"),
     "Ok P30/70 ó Híbrido/Eléctrico")</f>
        <v>Ok P30/70 ó Híbrido/Eléctrico</v>
      </c>
      <c r="DJ1020" s="279" t="str">
        <f t="shared" si="91"/>
        <v>Vehículos Convencionales_Camperos/Camionetas_4x2</v>
      </c>
      <c r="DK1020" s="331">
        <f t="shared" si="95"/>
        <v>70587000</v>
      </c>
      <c r="DL1020" s="326"/>
    </row>
    <row r="1021" spans="1:116" ht="38.25">
      <c r="A1021" s="28">
        <v>1016</v>
      </c>
      <c r="B1021" s="29" t="s">
        <v>254</v>
      </c>
      <c r="C1021" s="29" t="s">
        <v>0</v>
      </c>
      <c r="D1021" s="29" t="s">
        <v>337</v>
      </c>
      <c r="E1021" s="42" t="s">
        <v>338</v>
      </c>
      <c r="F1021" s="42" t="s">
        <v>107</v>
      </c>
      <c r="G1021" s="30" t="s">
        <v>2106</v>
      </c>
      <c r="H1021" s="42" t="s">
        <v>1813</v>
      </c>
      <c r="I1021" s="28">
        <v>1806043</v>
      </c>
      <c r="J1021" s="70" t="s">
        <v>2107</v>
      </c>
      <c r="K1021" s="31" t="s">
        <v>366</v>
      </c>
      <c r="L1021" s="32">
        <v>115</v>
      </c>
      <c r="M1021" s="33">
        <v>5</v>
      </c>
      <c r="N1021" s="202">
        <v>91300000</v>
      </c>
      <c r="O1021" s="34">
        <f>+IFERROR(VLOOKUP(I1021,Precio_Fasecolda!A:C,3,FALSE),IFERROR(VLOOKUP(I1021,Precio_Fasecolda!B:C,2,FALSE),N1021))</f>
        <v>91300000</v>
      </c>
      <c r="P1021" s="34">
        <f t="shared" si="92"/>
        <v>0</v>
      </c>
      <c r="Q1021" s="28" t="s">
        <v>338</v>
      </c>
      <c r="R1021" s="28" t="s">
        <v>2415</v>
      </c>
      <c r="S1021" s="28" t="s">
        <v>112</v>
      </c>
      <c r="T1021" s="28" t="s">
        <v>107</v>
      </c>
      <c r="U1021" s="28" t="s">
        <v>107</v>
      </c>
      <c r="V1021" s="42" t="s">
        <v>107</v>
      </c>
      <c r="W1021" s="28" t="s">
        <v>107</v>
      </c>
      <c r="X1021" s="28" t="s">
        <v>107</v>
      </c>
      <c r="Y1021" s="28" t="str">
        <f t="shared" si="93"/>
        <v>N.A.</v>
      </c>
      <c r="Z1021" s="292">
        <f t="shared" si="90"/>
        <v>90387000</v>
      </c>
      <c r="AA1021" s="28" cm="1">
        <f t="array" aca="1" ref="AA1021" ca="1">_xlfn.IFS(DK1021&lt;$DK$4,1,AND(DK1021&gt;=$DK$4,DK1021&lt;=$AA$4),2,DK1021&gt;$AA$4,3)</f>
        <v>2</v>
      </c>
      <c r="AB1021" s="28">
        <v>0</v>
      </c>
      <c r="AC1021" s="28" cm="1">
        <f t="array" aca="1" ref="AC1021" ca="1">IF(AB1021="PERCENTIL 30","",_xlfn.IFS(DK1021&lt;$AC$4,1,DK1021&gt;$AC$4,2))</f>
        <v>1</v>
      </c>
      <c r="AD1021" s="28" t="str">
        <f>+IFERROR(VLOOKUP(_xlfn.TEXTJOIN("_", FALSE, C1021:E1021), BD_Perc!$A:$O, 15, FALSE),"Segmentación no encontrada o vehículo inactivo")</f>
        <v>PERCENTIL 30-70</v>
      </c>
      <c r="AE1021" s="28" t="str" cm="1">
        <f t="array" ref="AE1021">_xlfn.IFS(
    AD1021 = "PERCENTIL 50",
    _xlfn.IFS(
        BD!DK1021 &lt; VLOOKUP(_xlfn.TEXTJOIN("_", FALSE, C1021:E1021), BD_Perc!$A:$O, 11, FALSE), "Intervalo de precio 1",
        BD!DK1021 &gt;= VLOOKUP(_xlfn.TEXTJOIN("_", FALSE, C1021:E1021), BD_Perc!$A:$O, 11, FALSE), "Intervalo de precio 2"
    ),
    AD1021 = "PERCENTIL 30-70",
    _xlfn.IFS(
        BD!DK1021 &lt; VLOOKUP(_xlfn.TEXTJOIN("_", FALSE, C1021:E1021), BD_Perc!$A:$O, 6, FALSE), "Intervalo de precio 1",
        BD!DK1021 &lt; VLOOKUP(_xlfn.TEXTJOIN("_", FALSE, C1021:E1021), BD_Perc!$A:$O, 7, FALSE), "Intervalo de precio 2",
        BD!DK1021 &gt;= VLOOKUP(_xlfn.TEXTJOIN("_", FALSE, C1021:E1021), BD_Perc!$A:$O, 7, FALSE), "Intervalo de precio 3"
    ),
    AD1021="Segmentación no encontrada o vehículo inactivo","Segmentación no encontrada o vehículo inactivo"
)</f>
        <v>Intervalo de precio 1</v>
      </c>
      <c r="AF1021" s="57" t="s">
        <v>2412</v>
      </c>
      <c r="AG1021" s="35" t="b">
        <f t="shared" si="94"/>
        <v>1</v>
      </c>
      <c r="AH1021" s="207">
        <v>0.01</v>
      </c>
      <c r="AI1021" s="207">
        <v>0.01</v>
      </c>
      <c r="AJ1021" s="207">
        <v>0.01</v>
      </c>
      <c r="AK1021" s="207">
        <v>0.01</v>
      </c>
      <c r="AL1021" s="207">
        <v>0.01</v>
      </c>
      <c r="AM1021" s="207">
        <v>1.4999999999999999E-2</v>
      </c>
      <c r="AN1021" s="28" t="s">
        <v>1251</v>
      </c>
      <c r="AO1021" s="28" t="s">
        <v>1251</v>
      </c>
      <c r="AP1021" s="28" t="s">
        <v>1251</v>
      </c>
      <c r="AQ1021" s="37">
        <v>1</v>
      </c>
      <c r="AR1021" s="38">
        <v>15267887</v>
      </c>
      <c r="AS1021" s="38">
        <v>549643</v>
      </c>
      <c r="AT1021" s="38">
        <v>1160359</v>
      </c>
      <c r="AU1021" s="38" t="s">
        <v>107</v>
      </c>
      <c r="AV1021" s="38" t="s">
        <v>107</v>
      </c>
      <c r="AW1021" s="38">
        <v>10992879</v>
      </c>
      <c r="AX1021" s="38">
        <v>793930</v>
      </c>
      <c r="AY1021" s="38">
        <v>1282502</v>
      </c>
      <c r="AZ1021" s="38">
        <v>488572</v>
      </c>
      <c r="BA1021" s="38" t="s">
        <v>107</v>
      </c>
      <c r="BB1021" s="38" t="s">
        <v>107</v>
      </c>
      <c r="BC1021" s="38" t="s">
        <v>107</v>
      </c>
      <c r="BD1021" s="38" t="s">
        <v>107</v>
      </c>
      <c r="BE1021" s="38" t="s">
        <v>107</v>
      </c>
      <c r="BF1021" s="38">
        <v>2442862</v>
      </c>
      <c r="BG1021" s="38">
        <v>3053577</v>
      </c>
      <c r="BH1021" s="38">
        <v>3053577</v>
      </c>
      <c r="BI1021" s="38">
        <v>3053577</v>
      </c>
      <c r="BJ1021" s="38">
        <v>3053577</v>
      </c>
      <c r="BK1021" s="38">
        <v>0</v>
      </c>
      <c r="BL1021" s="38">
        <v>0</v>
      </c>
      <c r="BM1021" s="38">
        <v>1099288</v>
      </c>
      <c r="BN1021" s="38">
        <v>1832147</v>
      </c>
      <c r="BO1021" s="38">
        <v>3908580</v>
      </c>
      <c r="BP1021" s="38">
        <v>7695016</v>
      </c>
      <c r="BQ1021" s="38">
        <v>280929</v>
      </c>
      <c r="BR1021" s="38">
        <v>4275009</v>
      </c>
      <c r="BS1021" s="38">
        <v>1038217</v>
      </c>
      <c r="BT1021" s="38" t="s">
        <v>107</v>
      </c>
      <c r="BU1021" s="38" t="s">
        <v>107</v>
      </c>
      <c r="BV1021" s="38" t="s">
        <v>107</v>
      </c>
      <c r="BW1021" s="38">
        <v>4275009</v>
      </c>
      <c r="BX1021" s="38">
        <v>305358</v>
      </c>
      <c r="BY1021" s="38">
        <v>3053577</v>
      </c>
      <c r="BZ1021" s="38">
        <v>10382164</v>
      </c>
      <c r="CA1021" s="38">
        <v>0</v>
      </c>
      <c r="CB1021" s="38">
        <v>1343575</v>
      </c>
      <c r="CC1021" s="330" t="s">
        <v>107</v>
      </c>
      <c r="CD1021" s="38" t="s">
        <v>107</v>
      </c>
      <c r="CE1021" s="38">
        <v>6107156</v>
      </c>
      <c r="CF1021" s="38">
        <v>8550017</v>
      </c>
      <c r="CG1021" s="38">
        <v>12214310</v>
      </c>
      <c r="CH1021" s="41" t="s">
        <v>176</v>
      </c>
      <c r="CI1021" s="41" t="s">
        <v>176</v>
      </c>
      <c r="CJ1021" s="41" t="s">
        <v>176</v>
      </c>
      <c r="CK1021" s="41" t="s">
        <v>176</v>
      </c>
      <c r="CL1021" s="41" t="s">
        <v>176</v>
      </c>
      <c r="CM1021" s="41" t="s">
        <v>176</v>
      </c>
      <c r="CN1021" s="41" t="s">
        <v>107</v>
      </c>
      <c r="CO1021" s="42" t="s">
        <v>107</v>
      </c>
      <c r="CP1021" s="28" t="s">
        <v>107</v>
      </c>
      <c r="CQ1021" s="28" t="s">
        <v>107</v>
      </c>
      <c r="CR1021" s="28" t="s">
        <v>107</v>
      </c>
      <c r="CS1021" s="28" t="s">
        <v>107</v>
      </c>
      <c r="CT1021" s="28" t="s">
        <v>107</v>
      </c>
      <c r="CU1021" s="28" t="s">
        <v>107</v>
      </c>
      <c r="CV1021" s="28" t="s">
        <v>107</v>
      </c>
      <c r="CW1021" s="28" t="s">
        <v>107</v>
      </c>
      <c r="CX1021" s="28" t="s">
        <v>107</v>
      </c>
      <c r="CY1021" s="28" t="s">
        <v>107</v>
      </c>
      <c r="CZ1021" s="28" t="s">
        <v>107</v>
      </c>
      <c r="DA1021" s="28" t="s">
        <v>107</v>
      </c>
      <c r="DB1021" s="28" t="s">
        <v>107</v>
      </c>
      <c r="DC1021" s="28" t="s">
        <v>107</v>
      </c>
      <c r="DD1021" s="332">
        <v>15878603</v>
      </c>
      <c r="DE1021" s="282">
        <v>1</v>
      </c>
      <c r="DF1021" s="390">
        <v>1</v>
      </c>
      <c r="DG1021" s="310"/>
      <c r="DI1021" s="279" t="str" cm="1">
        <f t="array" ref="DI1021">+IF(AND(C1021&lt;&gt;"Vehículos Eléctricos",C1021&lt;&gt;"Vehículos Híbridos",AD1021="PERCENTIL 50"),
     IF(VLOOKUP(_xlfn.TEXTJOIN("_",FALSE,C1021:E1021),BD_Perc!$A:$P,_xlfn.IFS(BD!AE1021="Intervalo de precio 1",12,BD!AE1021="Intervalo de precio 2",13),FALSE)&lt;=1,
     VLOOKUP(_xlfn.TEXTJOIN("_",FALSE,C1021:E1021),BD_Perc!$A:$P,16,FALSE),"Ok P50"),
     "Ok P30/70 ó Híbrido/Eléctrico")</f>
        <v>Ok P30/70 ó Híbrido/Eléctrico</v>
      </c>
      <c r="DJ1021" s="279" t="str">
        <f t="shared" si="91"/>
        <v>Vehículos Convencionales_Camperos/Camionetas_4x2</v>
      </c>
      <c r="DK1021" s="331">
        <f t="shared" si="95"/>
        <v>90387000</v>
      </c>
      <c r="DL1021" s="326"/>
    </row>
    <row r="1022" spans="1:116" ht="63.75">
      <c r="A1022" s="28">
        <v>1017</v>
      </c>
      <c r="B1022" s="29" t="s">
        <v>254</v>
      </c>
      <c r="C1022" s="29" t="s">
        <v>0</v>
      </c>
      <c r="D1022" s="29" t="s">
        <v>337</v>
      </c>
      <c r="E1022" s="42" t="s">
        <v>338</v>
      </c>
      <c r="F1022" s="42" t="s">
        <v>107</v>
      </c>
      <c r="G1022" s="30" t="s">
        <v>2108</v>
      </c>
      <c r="H1022" s="42" t="s">
        <v>1813</v>
      </c>
      <c r="I1022" s="28">
        <v>1806037</v>
      </c>
      <c r="J1022" s="70" t="s">
        <v>2109</v>
      </c>
      <c r="K1022" s="31" t="s">
        <v>369</v>
      </c>
      <c r="L1022" s="32">
        <v>165</v>
      </c>
      <c r="M1022" s="33">
        <v>5</v>
      </c>
      <c r="N1022" s="202">
        <v>115400000</v>
      </c>
      <c r="O1022" s="34">
        <f>+IFERROR(VLOOKUP(I1022,Precio_Fasecolda!A:C,3,FALSE),IFERROR(VLOOKUP(I1022,Precio_Fasecolda!B:C,2,FALSE),N1022))</f>
        <v>115400000</v>
      </c>
      <c r="P1022" s="34">
        <f t="shared" si="92"/>
        <v>0</v>
      </c>
      <c r="Q1022" s="28" t="s">
        <v>982</v>
      </c>
      <c r="R1022" s="28" t="s">
        <v>130</v>
      </c>
      <c r="S1022" s="28" t="s">
        <v>112</v>
      </c>
      <c r="T1022" s="28" t="s">
        <v>107</v>
      </c>
      <c r="U1022" s="28" t="s">
        <v>107</v>
      </c>
      <c r="V1022" s="42" t="s">
        <v>107</v>
      </c>
      <c r="W1022" s="28" t="s">
        <v>107</v>
      </c>
      <c r="X1022" s="28" t="s">
        <v>107</v>
      </c>
      <c r="Y1022" s="28" t="str">
        <f t="shared" si="93"/>
        <v>N.A.</v>
      </c>
      <c r="Z1022" s="292">
        <f t="shared" si="90"/>
        <v>114246000</v>
      </c>
      <c r="AA1022" s="28" cm="1">
        <f t="array" aca="1" ref="AA1022" ca="1">_xlfn.IFS(DK1022&lt;$DK$4,1,AND(DK1022&gt;=$DK$4,DK1022&lt;=$AA$4),2,DK1022&gt;$AA$4,3)</f>
        <v>2</v>
      </c>
      <c r="AB1022" s="28">
        <v>0</v>
      </c>
      <c r="AC1022" s="28" cm="1">
        <f t="array" aca="1" ref="AC1022" ca="1">IF(AB1022="PERCENTIL 30","",_xlfn.IFS(DK1022&lt;$AC$4,1,DK1022&gt;$AC$4,2))</f>
        <v>1</v>
      </c>
      <c r="AD1022" s="28" t="str">
        <f>+IFERROR(VLOOKUP(_xlfn.TEXTJOIN("_", FALSE, C1022:E1022), BD_Perc!$A:$O, 15, FALSE),"Segmentación no encontrada o vehículo inactivo")</f>
        <v>PERCENTIL 30-70</v>
      </c>
      <c r="AE1022" s="28" t="str" cm="1">
        <f t="array" ref="AE1022">_xlfn.IFS(
    AD1022 = "PERCENTIL 50",
    _xlfn.IFS(
        BD!DK1022 &lt; VLOOKUP(_xlfn.TEXTJOIN("_", FALSE, C1022:E1022), BD_Perc!$A:$O, 11, FALSE), "Intervalo de precio 1",
        BD!DK1022 &gt;= VLOOKUP(_xlfn.TEXTJOIN("_", FALSE, C1022:E1022), BD_Perc!$A:$O, 11, FALSE), "Intervalo de precio 2"
    ),
    AD1022 = "PERCENTIL 30-70",
    _xlfn.IFS(
        BD!DK1022 &lt; VLOOKUP(_xlfn.TEXTJOIN("_", FALSE, C1022:E1022), BD_Perc!$A:$O, 6, FALSE), "Intervalo de precio 1",
        BD!DK1022 &lt; VLOOKUP(_xlfn.TEXTJOIN("_", FALSE, C1022:E1022), BD_Perc!$A:$O, 7, FALSE), "Intervalo de precio 2",
        BD!DK1022 &gt;= VLOOKUP(_xlfn.TEXTJOIN("_", FALSE, C1022:E1022), BD_Perc!$A:$O, 7, FALSE), "Intervalo de precio 3"
    ),
    AD1022="Segmentación no encontrada o vehículo inactivo","Segmentación no encontrada o vehículo inactivo"
)</f>
        <v>Intervalo de precio 2</v>
      </c>
      <c r="AF1022" s="57" t="s">
        <v>2413</v>
      </c>
      <c r="AG1022" s="35" t="b">
        <f t="shared" si="94"/>
        <v>1</v>
      </c>
      <c r="AH1022" s="207">
        <v>0.01</v>
      </c>
      <c r="AI1022" s="207">
        <v>0.01</v>
      </c>
      <c r="AJ1022" s="207">
        <v>0.01</v>
      </c>
      <c r="AK1022" s="207">
        <v>0.01</v>
      </c>
      <c r="AL1022" s="207">
        <v>0.01</v>
      </c>
      <c r="AM1022" s="207">
        <v>1.4999999999999999E-2</v>
      </c>
      <c r="AN1022" s="28" t="s">
        <v>1251</v>
      </c>
      <c r="AO1022" s="28" t="s">
        <v>1251</v>
      </c>
      <c r="AP1022" s="28" t="s">
        <v>1251</v>
      </c>
      <c r="AQ1022" s="37">
        <v>1</v>
      </c>
      <c r="AR1022" s="38">
        <v>15267887</v>
      </c>
      <c r="AS1022" s="38">
        <v>549643</v>
      </c>
      <c r="AT1022" s="38">
        <v>1160359</v>
      </c>
      <c r="AU1022" s="38" t="s">
        <v>107</v>
      </c>
      <c r="AV1022" s="38" t="s">
        <v>107</v>
      </c>
      <c r="AW1022" s="38">
        <v>10992879</v>
      </c>
      <c r="AX1022" s="38">
        <v>793930</v>
      </c>
      <c r="AY1022" s="38" t="s">
        <v>107</v>
      </c>
      <c r="AZ1022" s="38">
        <v>488572</v>
      </c>
      <c r="BA1022" s="38" t="s">
        <v>107</v>
      </c>
      <c r="BB1022" s="38" t="s">
        <v>107</v>
      </c>
      <c r="BC1022" s="38" t="s">
        <v>107</v>
      </c>
      <c r="BD1022" s="38" t="s">
        <v>107</v>
      </c>
      <c r="BE1022" s="38" t="s">
        <v>107</v>
      </c>
      <c r="BF1022" s="38" t="s">
        <v>107</v>
      </c>
      <c r="BG1022" s="38">
        <v>3053577</v>
      </c>
      <c r="BH1022" s="38">
        <v>3053577</v>
      </c>
      <c r="BI1022" s="38">
        <v>3053577</v>
      </c>
      <c r="BJ1022" s="38">
        <v>3053577</v>
      </c>
      <c r="BK1022" s="38">
        <v>0</v>
      </c>
      <c r="BL1022" s="38">
        <v>0</v>
      </c>
      <c r="BM1022" s="38">
        <v>1099288</v>
      </c>
      <c r="BN1022" s="38">
        <v>1832147</v>
      </c>
      <c r="BO1022" s="38">
        <v>3908580</v>
      </c>
      <c r="BP1022" s="38">
        <v>7695016</v>
      </c>
      <c r="BQ1022" s="38">
        <v>280929</v>
      </c>
      <c r="BR1022" s="38">
        <v>4275009</v>
      </c>
      <c r="BS1022" s="38">
        <v>1038217</v>
      </c>
      <c r="BT1022" s="38" t="s">
        <v>107</v>
      </c>
      <c r="BU1022" s="38" t="s">
        <v>107</v>
      </c>
      <c r="BV1022" s="38" t="s">
        <v>107</v>
      </c>
      <c r="BW1022" s="38">
        <v>4275009</v>
      </c>
      <c r="BX1022" s="38">
        <v>305358</v>
      </c>
      <c r="BY1022" s="38">
        <v>3053577</v>
      </c>
      <c r="BZ1022" s="38">
        <v>10382164</v>
      </c>
      <c r="CA1022" s="38">
        <v>0</v>
      </c>
      <c r="CB1022" s="38">
        <v>1343575</v>
      </c>
      <c r="CC1022" s="330" t="s">
        <v>107</v>
      </c>
      <c r="CD1022" s="38" t="s">
        <v>107</v>
      </c>
      <c r="CE1022" s="38">
        <v>6107156</v>
      </c>
      <c r="CF1022" s="38">
        <v>8550017</v>
      </c>
      <c r="CG1022" s="38">
        <v>12214310</v>
      </c>
      <c r="CH1022" s="41" t="s">
        <v>176</v>
      </c>
      <c r="CI1022" s="41" t="s">
        <v>176</v>
      </c>
      <c r="CJ1022" s="41" t="s">
        <v>176</v>
      </c>
      <c r="CK1022" s="41" t="s">
        <v>176</v>
      </c>
      <c r="CL1022" s="41" t="s">
        <v>176</v>
      </c>
      <c r="CM1022" s="41" t="s">
        <v>176</v>
      </c>
      <c r="CN1022" s="41" t="s">
        <v>107</v>
      </c>
      <c r="CO1022" s="42" t="s">
        <v>107</v>
      </c>
      <c r="CP1022" s="28" t="s">
        <v>107</v>
      </c>
      <c r="CQ1022" s="28" t="s">
        <v>107</v>
      </c>
      <c r="CR1022" s="28" t="s">
        <v>107</v>
      </c>
      <c r="CS1022" s="28" t="s">
        <v>107</v>
      </c>
      <c r="CT1022" s="28" t="s">
        <v>107</v>
      </c>
      <c r="CU1022" s="28" t="s">
        <v>107</v>
      </c>
      <c r="CV1022" s="28" t="s">
        <v>107</v>
      </c>
      <c r="CW1022" s="28" t="s">
        <v>107</v>
      </c>
      <c r="CX1022" s="28" t="s">
        <v>107</v>
      </c>
      <c r="CY1022" s="28" t="s">
        <v>107</v>
      </c>
      <c r="CZ1022" s="28" t="s">
        <v>107</v>
      </c>
      <c r="DA1022" s="28" t="s">
        <v>107</v>
      </c>
      <c r="DB1022" s="28" t="s">
        <v>107</v>
      </c>
      <c r="DC1022" s="28" t="s">
        <v>107</v>
      </c>
      <c r="DD1022" s="332">
        <v>15878603</v>
      </c>
      <c r="DE1022" s="282">
        <v>1</v>
      </c>
      <c r="DF1022" s="390">
        <v>1</v>
      </c>
      <c r="DG1022" s="310"/>
      <c r="DI1022" s="279" t="str" cm="1">
        <f t="array" ref="DI1022">+IF(AND(C1022&lt;&gt;"Vehículos Eléctricos",C1022&lt;&gt;"Vehículos Híbridos",AD1022="PERCENTIL 50"),
     IF(VLOOKUP(_xlfn.TEXTJOIN("_",FALSE,C1022:E1022),BD_Perc!$A:$P,_xlfn.IFS(BD!AE1022="Intervalo de precio 1",12,BD!AE1022="Intervalo de precio 2",13),FALSE)&lt;=1,
     VLOOKUP(_xlfn.TEXTJOIN("_",FALSE,C1022:E1022),BD_Perc!$A:$P,16,FALSE),"Ok P50"),
     "Ok P30/70 ó Híbrido/Eléctrico")</f>
        <v>Ok P30/70 ó Híbrido/Eléctrico</v>
      </c>
      <c r="DJ1022" s="279" t="str">
        <f t="shared" si="91"/>
        <v>Vehículos Convencionales_Camperos/Camionetas_4x2</v>
      </c>
      <c r="DK1022" s="331">
        <f t="shared" si="95"/>
        <v>114246000</v>
      </c>
      <c r="DL1022" s="326"/>
    </row>
    <row r="1023" spans="1:116" ht="51">
      <c r="A1023" s="28">
        <v>1018</v>
      </c>
      <c r="B1023" s="29" t="s">
        <v>254</v>
      </c>
      <c r="C1023" s="29" t="s">
        <v>0</v>
      </c>
      <c r="D1023" s="29" t="s">
        <v>337</v>
      </c>
      <c r="E1023" s="42" t="s">
        <v>346</v>
      </c>
      <c r="F1023" s="42" t="s">
        <v>107</v>
      </c>
      <c r="G1023" s="42" t="s">
        <v>2110</v>
      </c>
      <c r="H1023" s="42" t="s">
        <v>1934</v>
      </c>
      <c r="I1023" s="28">
        <v>8806027</v>
      </c>
      <c r="J1023" s="70" t="s">
        <v>2111</v>
      </c>
      <c r="K1023" s="31" t="s">
        <v>428</v>
      </c>
      <c r="L1023" s="32">
        <v>138</v>
      </c>
      <c r="M1023" s="33">
        <v>5</v>
      </c>
      <c r="N1023" s="34">
        <v>106000000</v>
      </c>
      <c r="O1023" s="34">
        <f>+IFERROR(VLOOKUP(I1023,Precio_Fasecolda!A:C,3,FALSE),IFERROR(VLOOKUP(I1023,Precio_Fasecolda!B:C,2,FALSE),N1023))</f>
        <v>106000000</v>
      </c>
      <c r="P1023" s="34">
        <f t="shared" si="92"/>
        <v>0</v>
      </c>
      <c r="Q1023" s="28" t="s">
        <v>346</v>
      </c>
      <c r="R1023" s="28" t="s">
        <v>2415</v>
      </c>
      <c r="S1023" s="28" t="s">
        <v>112</v>
      </c>
      <c r="T1023" s="28" t="s">
        <v>107</v>
      </c>
      <c r="U1023" s="28" t="s">
        <v>107</v>
      </c>
      <c r="V1023" s="42" t="s">
        <v>107</v>
      </c>
      <c r="W1023" s="28" t="s">
        <v>107</v>
      </c>
      <c r="X1023" s="28" t="s">
        <v>107</v>
      </c>
      <c r="Y1023" s="28" t="str">
        <f t="shared" si="93"/>
        <v>N.A.</v>
      </c>
      <c r="Z1023" s="292">
        <f t="shared" si="90"/>
        <v>101760000</v>
      </c>
      <c r="AA1023" s="28" cm="1">
        <f t="array" aca="1" ref="AA1023" ca="1">_xlfn.IFS(DK1023&lt;$DK$4,1,AND(DK1023&gt;=$DK$4,DK1023&lt;=$AA$4),2,DK1023&gt;$AA$4,3)</f>
        <v>2</v>
      </c>
      <c r="AB1023" s="28">
        <v>0</v>
      </c>
      <c r="AC1023" s="28" cm="1">
        <f t="array" aca="1" ref="AC1023" ca="1">IF(AB1023="PERCENTIL 30","",_xlfn.IFS(DK1023&lt;$AC$4,1,DK1023&gt;$AC$4,2))</f>
        <v>1</v>
      </c>
      <c r="AD1023" s="28" t="str">
        <f>+IFERROR(VLOOKUP(_xlfn.TEXTJOIN("_", FALSE, C1023:E1023), BD_Perc!$A:$O, 15, FALSE),"Segmentación no encontrada o vehículo inactivo")</f>
        <v>PERCENTIL 30-70</v>
      </c>
      <c r="AE1023" s="28" t="str" cm="1">
        <f t="array" ref="AE1023">_xlfn.IFS(
    AD1023 = "PERCENTIL 50",
    _xlfn.IFS(
        BD!DK1023 &lt; VLOOKUP(_xlfn.TEXTJOIN("_", FALSE, C1023:E1023), BD_Perc!$A:$O, 11, FALSE), "Intervalo de precio 1",
        BD!DK1023 &gt;= VLOOKUP(_xlfn.TEXTJOIN("_", FALSE, C1023:E1023), BD_Perc!$A:$O, 11, FALSE), "Intervalo de precio 2"
    ),
    AD1023 = "PERCENTIL 30-70",
    _xlfn.IFS(
        BD!DK1023 &lt; VLOOKUP(_xlfn.TEXTJOIN("_", FALSE, C1023:E1023), BD_Perc!$A:$O, 6, FALSE), "Intervalo de precio 1",
        BD!DK1023 &lt; VLOOKUP(_xlfn.TEXTJOIN("_", FALSE, C1023:E1023), BD_Perc!$A:$O, 7, FALSE), "Intervalo de precio 2",
        BD!DK1023 &gt;= VLOOKUP(_xlfn.TEXTJOIN("_", FALSE, C1023:E1023), BD_Perc!$A:$O, 7, FALSE), "Intervalo de precio 3"
    ),
    AD1023="Segmentación no encontrada o vehículo inactivo","Segmentación no encontrada o vehículo inactivo"
)</f>
        <v>Intervalo de precio 1</v>
      </c>
      <c r="AF1023" s="57" t="s">
        <v>2412</v>
      </c>
      <c r="AG1023" s="35" t="b">
        <f t="shared" si="94"/>
        <v>1</v>
      </c>
      <c r="AH1023" s="206">
        <v>0.04</v>
      </c>
      <c r="AI1023" s="206">
        <v>0.04</v>
      </c>
      <c r="AJ1023" s="206">
        <v>0.04</v>
      </c>
      <c r="AK1023" s="206">
        <v>0.04</v>
      </c>
      <c r="AL1023" s="206">
        <v>0.04</v>
      </c>
      <c r="AM1023" s="206">
        <v>0.04</v>
      </c>
      <c r="AN1023" s="28" t="s">
        <v>113</v>
      </c>
      <c r="AO1023" s="28" t="s">
        <v>113</v>
      </c>
      <c r="AP1023" s="28" t="s">
        <v>113</v>
      </c>
      <c r="AQ1023" s="37">
        <v>1</v>
      </c>
      <c r="AR1023" s="38">
        <v>8678197</v>
      </c>
      <c r="AS1023" s="38">
        <v>588884</v>
      </c>
      <c r="AT1023" s="38">
        <v>707838</v>
      </c>
      <c r="AU1023" s="38" t="s">
        <v>107</v>
      </c>
      <c r="AV1023" s="38" t="s">
        <v>107</v>
      </c>
      <c r="AW1023" s="38">
        <v>9454748</v>
      </c>
      <c r="AX1023" s="38">
        <v>0</v>
      </c>
      <c r="AY1023" s="38">
        <v>365108</v>
      </c>
      <c r="AZ1023" s="38">
        <v>388664</v>
      </c>
      <c r="BA1023" s="38">
        <v>0</v>
      </c>
      <c r="BB1023" s="38" t="s">
        <v>107</v>
      </c>
      <c r="BC1023" s="38" t="s">
        <v>107</v>
      </c>
      <c r="BD1023" s="38" t="s">
        <v>107</v>
      </c>
      <c r="BE1023" s="38" t="s">
        <v>107</v>
      </c>
      <c r="BF1023" s="38" t="s">
        <v>107</v>
      </c>
      <c r="BG1023" s="38">
        <v>2991531</v>
      </c>
      <c r="BH1023" s="38" t="s">
        <v>107</v>
      </c>
      <c r="BI1023" s="38">
        <v>4319841</v>
      </c>
      <c r="BJ1023" s="38">
        <v>2826643</v>
      </c>
      <c r="BK1023" s="38" t="s">
        <v>107</v>
      </c>
      <c r="BL1023" s="38" t="s">
        <v>107</v>
      </c>
      <c r="BM1023" s="38">
        <v>179314</v>
      </c>
      <c r="BN1023" s="38">
        <v>1526387</v>
      </c>
      <c r="BO1023" s="38">
        <v>1385609</v>
      </c>
      <c r="BP1023" s="38">
        <v>3879706</v>
      </c>
      <c r="BQ1023" s="38">
        <v>114109</v>
      </c>
      <c r="BR1023" s="38">
        <v>2355536</v>
      </c>
      <c r="BS1023" s="38">
        <v>782462</v>
      </c>
      <c r="BT1023" s="38" t="s">
        <v>107</v>
      </c>
      <c r="BU1023" s="38" t="s">
        <v>107</v>
      </c>
      <c r="BV1023" s="38" t="s">
        <v>107</v>
      </c>
      <c r="BW1023" s="38">
        <v>9577007</v>
      </c>
      <c r="BX1023" s="38">
        <v>114109</v>
      </c>
      <c r="BY1023" s="38" t="s">
        <v>107</v>
      </c>
      <c r="BZ1023" s="38" t="s">
        <v>107</v>
      </c>
      <c r="CA1023" s="38" t="s">
        <v>107</v>
      </c>
      <c r="CB1023" s="38">
        <v>744349</v>
      </c>
      <c r="CC1023" s="330" t="s">
        <v>107</v>
      </c>
      <c r="CD1023" s="38" t="s">
        <v>107</v>
      </c>
      <c r="CE1023" s="38" t="s">
        <v>107</v>
      </c>
      <c r="CF1023" s="38" t="s">
        <v>107</v>
      </c>
      <c r="CG1023" s="38" t="s">
        <v>107</v>
      </c>
      <c r="CH1023" s="42" t="s">
        <v>113</v>
      </c>
      <c r="CI1023" s="42" t="s">
        <v>113</v>
      </c>
      <c r="CJ1023" s="42" t="s">
        <v>114</v>
      </c>
      <c r="CK1023" s="42" t="s">
        <v>114</v>
      </c>
      <c r="CL1023" s="42" t="s">
        <v>114</v>
      </c>
      <c r="CM1023" s="42" t="s">
        <v>114</v>
      </c>
      <c r="CN1023" s="42" t="s">
        <v>114</v>
      </c>
      <c r="CO1023" s="42" t="s">
        <v>107</v>
      </c>
      <c r="CP1023" s="28" t="s">
        <v>107</v>
      </c>
      <c r="CQ1023" s="28" t="s">
        <v>107</v>
      </c>
      <c r="CR1023" s="28" t="s">
        <v>107</v>
      </c>
      <c r="CS1023" s="28" t="s">
        <v>107</v>
      </c>
      <c r="CT1023" s="28" t="s">
        <v>107</v>
      </c>
      <c r="CU1023" s="28" t="s">
        <v>107</v>
      </c>
      <c r="CV1023" s="28" t="s">
        <v>107</v>
      </c>
      <c r="CW1023" s="28" t="s">
        <v>107</v>
      </c>
      <c r="CX1023" s="28" t="s">
        <v>107</v>
      </c>
      <c r="CY1023" s="28" t="s">
        <v>107</v>
      </c>
      <c r="CZ1023" s="28" t="s">
        <v>107</v>
      </c>
      <c r="DA1023" s="28" t="s">
        <v>107</v>
      </c>
      <c r="DB1023" s="28" t="s">
        <v>107</v>
      </c>
      <c r="DC1023" s="28" t="s">
        <v>107</v>
      </c>
      <c r="DD1023" s="332">
        <v>11372216</v>
      </c>
      <c r="DE1023" s="282">
        <v>1</v>
      </c>
      <c r="DF1023" s="390">
        <v>1</v>
      </c>
      <c r="DG1023" s="310"/>
      <c r="DI1023" s="279" t="str" cm="1">
        <f t="array" ref="DI1023">+IF(AND(C1023&lt;&gt;"Vehículos Eléctricos",C1023&lt;&gt;"Vehículos Híbridos",AD1023="PERCENTIL 50"),
     IF(VLOOKUP(_xlfn.TEXTJOIN("_",FALSE,C1023:E1023),BD_Perc!$A:$P,_xlfn.IFS(BD!AE1023="Intervalo de precio 1",12,BD!AE1023="Intervalo de precio 2",13),FALSE)&lt;=1,
     VLOOKUP(_xlfn.TEXTJOIN("_",FALSE,C1023:E1023),BD_Perc!$A:$P,16,FALSE),"Ok P50"),
     "Ok P30/70 ó Híbrido/Eléctrico")</f>
        <v>Ok P30/70 ó Híbrido/Eléctrico</v>
      </c>
      <c r="DJ1023" s="279" t="str">
        <f t="shared" si="91"/>
        <v>Vehículos Convencionales_Camperos/Camionetas_4x4</v>
      </c>
      <c r="DK1023" s="331">
        <f t="shared" si="95"/>
        <v>101760000</v>
      </c>
      <c r="DL1023" s="326"/>
    </row>
    <row r="1024" spans="1:116" ht="51">
      <c r="A1024" s="28">
        <v>1019</v>
      </c>
      <c r="B1024" s="29" t="s">
        <v>254</v>
      </c>
      <c r="C1024" s="29" t="s">
        <v>0</v>
      </c>
      <c r="D1024" s="29" t="s">
        <v>337</v>
      </c>
      <c r="E1024" s="42" t="s">
        <v>346</v>
      </c>
      <c r="F1024" s="42" t="s">
        <v>107</v>
      </c>
      <c r="G1024" s="42" t="s">
        <v>1978</v>
      </c>
      <c r="H1024" s="42" t="s">
        <v>1934</v>
      </c>
      <c r="I1024" s="28">
        <v>8806028</v>
      </c>
      <c r="J1024" s="70" t="s">
        <v>2112</v>
      </c>
      <c r="K1024" s="31" t="s">
        <v>428</v>
      </c>
      <c r="L1024" s="32">
        <v>138</v>
      </c>
      <c r="M1024" s="33">
        <v>5</v>
      </c>
      <c r="N1024" s="34">
        <v>108000000</v>
      </c>
      <c r="O1024" s="34">
        <f>+IFERROR(VLOOKUP(I1024,Precio_Fasecolda!A:C,3,FALSE),IFERROR(VLOOKUP(I1024,Precio_Fasecolda!B:C,2,FALSE),N1024))</f>
        <v>108000000</v>
      </c>
      <c r="P1024" s="34">
        <f t="shared" si="92"/>
        <v>0</v>
      </c>
      <c r="Q1024" s="28" t="s">
        <v>346</v>
      </c>
      <c r="R1024" s="28" t="s">
        <v>2415</v>
      </c>
      <c r="S1024" s="28" t="s">
        <v>112</v>
      </c>
      <c r="T1024" s="28" t="s">
        <v>107</v>
      </c>
      <c r="U1024" s="28" t="s">
        <v>107</v>
      </c>
      <c r="V1024" s="42" t="s">
        <v>107</v>
      </c>
      <c r="W1024" s="28" t="s">
        <v>107</v>
      </c>
      <c r="X1024" s="28" t="s">
        <v>107</v>
      </c>
      <c r="Y1024" s="28" t="str">
        <f t="shared" si="93"/>
        <v>N.A.</v>
      </c>
      <c r="Z1024" s="292">
        <f t="shared" si="90"/>
        <v>103680000</v>
      </c>
      <c r="AA1024" s="28" cm="1">
        <f t="array" aca="1" ref="AA1024" ca="1">_xlfn.IFS(DK1024&lt;$DK$4,1,AND(DK1024&gt;=$DK$4,DK1024&lt;=$AA$4),2,DK1024&gt;$AA$4,3)</f>
        <v>2</v>
      </c>
      <c r="AB1024" s="28">
        <v>0</v>
      </c>
      <c r="AC1024" s="28" cm="1">
        <f t="array" aca="1" ref="AC1024" ca="1">IF(AB1024="PERCENTIL 30","",_xlfn.IFS(DK1024&lt;$AC$4,1,DK1024&gt;$AC$4,2))</f>
        <v>1</v>
      </c>
      <c r="AD1024" s="28" t="str">
        <f>+IFERROR(VLOOKUP(_xlfn.TEXTJOIN("_", FALSE, C1024:E1024), BD_Perc!$A:$O, 15, FALSE),"Segmentación no encontrada o vehículo inactivo")</f>
        <v>PERCENTIL 30-70</v>
      </c>
      <c r="AE1024" s="28" t="str" cm="1">
        <f t="array" ref="AE1024">_xlfn.IFS(
    AD1024 = "PERCENTIL 50",
    _xlfn.IFS(
        BD!DK1024 &lt; VLOOKUP(_xlfn.TEXTJOIN("_", FALSE, C1024:E1024), BD_Perc!$A:$O, 11, FALSE), "Intervalo de precio 1",
        BD!DK1024 &gt;= VLOOKUP(_xlfn.TEXTJOIN("_", FALSE, C1024:E1024), BD_Perc!$A:$O, 11, FALSE), "Intervalo de precio 2"
    ),
    AD1024 = "PERCENTIL 30-70",
    _xlfn.IFS(
        BD!DK1024 &lt; VLOOKUP(_xlfn.TEXTJOIN("_", FALSE, C1024:E1024), BD_Perc!$A:$O, 6, FALSE), "Intervalo de precio 1",
        BD!DK1024 &lt; VLOOKUP(_xlfn.TEXTJOIN("_", FALSE, C1024:E1024), BD_Perc!$A:$O, 7, FALSE), "Intervalo de precio 2",
        BD!DK1024 &gt;= VLOOKUP(_xlfn.TEXTJOIN("_", FALSE, C1024:E1024), BD_Perc!$A:$O, 7, FALSE), "Intervalo de precio 3"
    ),
    AD1024="Segmentación no encontrada o vehículo inactivo","Segmentación no encontrada o vehículo inactivo"
)</f>
        <v>Intervalo de precio 1</v>
      </c>
      <c r="AF1024" s="57" t="s">
        <v>2412</v>
      </c>
      <c r="AG1024" s="35" t="b">
        <f t="shared" si="94"/>
        <v>1</v>
      </c>
      <c r="AH1024" s="206">
        <v>0.04</v>
      </c>
      <c r="AI1024" s="206">
        <v>0.04</v>
      </c>
      <c r="AJ1024" s="206">
        <v>0.04</v>
      </c>
      <c r="AK1024" s="206">
        <v>0.04</v>
      </c>
      <c r="AL1024" s="206">
        <v>0.04</v>
      </c>
      <c r="AM1024" s="206">
        <v>0.04</v>
      </c>
      <c r="AN1024" s="28" t="s">
        <v>113</v>
      </c>
      <c r="AO1024" s="28" t="s">
        <v>113</v>
      </c>
      <c r="AP1024" s="28" t="s">
        <v>113</v>
      </c>
      <c r="AQ1024" s="37">
        <v>1</v>
      </c>
      <c r="AR1024" s="38">
        <v>8678197</v>
      </c>
      <c r="AS1024" s="38">
        <v>588884</v>
      </c>
      <c r="AT1024" s="38">
        <v>707838</v>
      </c>
      <c r="AU1024" s="38" t="s">
        <v>107</v>
      </c>
      <c r="AV1024" s="38" t="s">
        <v>107</v>
      </c>
      <c r="AW1024" s="38">
        <v>9454748</v>
      </c>
      <c r="AX1024" s="38">
        <v>0</v>
      </c>
      <c r="AY1024" s="38">
        <v>365108</v>
      </c>
      <c r="AZ1024" s="38">
        <v>388664</v>
      </c>
      <c r="BA1024" s="38">
        <v>0</v>
      </c>
      <c r="BB1024" s="38" t="s">
        <v>107</v>
      </c>
      <c r="BC1024" s="38" t="s">
        <v>107</v>
      </c>
      <c r="BD1024" s="38" t="s">
        <v>107</v>
      </c>
      <c r="BE1024" s="38" t="s">
        <v>107</v>
      </c>
      <c r="BF1024" s="38" t="s">
        <v>107</v>
      </c>
      <c r="BG1024" s="38">
        <v>2991531</v>
      </c>
      <c r="BH1024" s="38" t="s">
        <v>107</v>
      </c>
      <c r="BI1024" s="38">
        <v>4319841</v>
      </c>
      <c r="BJ1024" s="38">
        <v>2826643</v>
      </c>
      <c r="BK1024" s="38" t="s">
        <v>107</v>
      </c>
      <c r="BL1024" s="38" t="s">
        <v>107</v>
      </c>
      <c r="BM1024" s="38">
        <v>179314</v>
      </c>
      <c r="BN1024" s="38">
        <v>1526387</v>
      </c>
      <c r="BO1024" s="38">
        <v>1385609</v>
      </c>
      <c r="BP1024" s="38">
        <v>3879706</v>
      </c>
      <c r="BQ1024" s="38">
        <v>114109</v>
      </c>
      <c r="BR1024" s="38">
        <v>2355536</v>
      </c>
      <c r="BS1024" s="38">
        <v>782462</v>
      </c>
      <c r="BT1024" s="38" t="s">
        <v>107</v>
      </c>
      <c r="BU1024" s="38" t="s">
        <v>107</v>
      </c>
      <c r="BV1024" s="38" t="s">
        <v>107</v>
      </c>
      <c r="BW1024" s="38">
        <v>9577007</v>
      </c>
      <c r="BX1024" s="38">
        <v>114109</v>
      </c>
      <c r="BY1024" s="38" t="s">
        <v>107</v>
      </c>
      <c r="BZ1024" s="38" t="s">
        <v>107</v>
      </c>
      <c r="CA1024" s="38" t="s">
        <v>107</v>
      </c>
      <c r="CB1024" s="38">
        <v>744349</v>
      </c>
      <c r="CC1024" s="330" t="s">
        <v>107</v>
      </c>
      <c r="CD1024" s="38" t="s">
        <v>107</v>
      </c>
      <c r="CE1024" s="38" t="s">
        <v>107</v>
      </c>
      <c r="CF1024" s="38" t="s">
        <v>107</v>
      </c>
      <c r="CG1024" s="38" t="s">
        <v>107</v>
      </c>
      <c r="CH1024" s="42" t="s">
        <v>113</v>
      </c>
      <c r="CI1024" s="42" t="s">
        <v>113</v>
      </c>
      <c r="CJ1024" s="42" t="s">
        <v>114</v>
      </c>
      <c r="CK1024" s="42" t="s">
        <v>114</v>
      </c>
      <c r="CL1024" s="42" t="s">
        <v>114</v>
      </c>
      <c r="CM1024" s="42" t="s">
        <v>114</v>
      </c>
      <c r="CN1024" s="42" t="s">
        <v>114</v>
      </c>
      <c r="CO1024" s="42" t="s">
        <v>107</v>
      </c>
      <c r="CP1024" s="28" t="s">
        <v>107</v>
      </c>
      <c r="CQ1024" s="28" t="s">
        <v>107</v>
      </c>
      <c r="CR1024" s="28" t="s">
        <v>107</v>
      </c>
      <c r="CS1024" s="28" t="s">
        <v>107</v>
      </c>
      <c r="CT1024" s="28" t="s">
        <v>107</v>
      </c>
      <c r="CU1024" s="28" t="s">
        <v>107</v>
      </c>
      <c r="CV1024" s="28" t="s">
        <v>107</v>
      </c>
      <c r="CW1024" s="28" t="s">
        <v>107</v>
      </c>
      <c r="CX1024" s="28" t="s">
        <v>107</v>
      </c>
      <c r="CY1024" s="28" t="s">
        <v>107</v>
      </c>
      <c r="CZ1024" s="28" t="s">
        <v>107</v>
      </c>
      <c r="DA1024" s="28" t="s">
        <v>107</v>
      </c>
      <c r="DB1024" s="28" t="s">
        <v>107</v>
      </c>
      <c r="DC1024" s="28" t="s">
        <v>107</v>
      </c>
      <c r="DD1024" s="332">
        <v>11372216</v>
      </c>
      <c r="DE1024" s="282">
        <v>1</v>
      </c>
      <c r="DF1024" s="390">
        <v>1</v>
      </c>
      <c r="DG1024" s="310"/>
      <c r="DI1024" s="279" t="str" cm="1">
        <f t="array" ref="DI1024">+IF(AND(C1024&lt;&gt;"Vehículos Eléctricos",C1024&lt;&gt;"Vehículos Híbridos",AD1024="PERCENTIL 50"),
     IF(VLOOKUP(_xlfn.TEXTJOIN("_",FALSE,C1024:E1024),BD_Perc!$A:$P,_xlfn.IFS(BD!AE1024="Intervalo de precio 1",12,BD!AE1024="Intervalo de precio 2",13),FALSE)&lt;=1,
     VLOOKUP(_xlfn.TEXTJOIN("_",FALSE,C1024:E1024),BD_Perc!$A:$P,16,FALSE),"Ok P50"),
     "Ok P30/70 ó Híbrido/Eléctrico")</f>
        <v>Ok P30/70 ó Híbrido/Eléctrico</v>
      </c>
      <c r="DJ1024" s="279" t="str">
        <f t="shared" si="91"/>
        <v>Vehículos Convencionales_Camperos/Camionetas_4x4</v>
      </c>
      <c r="DK1024" s="331">
        <f t="shared" si="95"/>
        <v>103680000</v>
      </c>
      <c r="DL1024" s="326"/>
    </row>
    <row r="1025" spans="1:116" ht="38.25">
      <c r="A1025" s="28">
        <v>1020</v>
      </c>
      <c r="B1025" s="49" t="s">
        <v>254</v>
      </c>
      <c r="C1025" s="29" t="s">
        <v>0</v>
      </c>
      <c r="D1025" s="29" t="s">
        <v>337</v>
      </c>
      <c r="E1025" s="42" t="s">
        <v>338</v>
      </c>
      <c r="F1025" s="42" t="s">
        <v>107</v>
      </c>
      <c r="G1025" s="116" t="s">
        <v>2113</v>
      </c>
      <c r="H1025" s="60" t="s">
        <v>530</v>
      </c>
      <c r="I1025" s="28">
        <v>4206080</v>
      </c>
      <c r="J1025" s="70" t="s">
        <v>2114</v>
      </c>
      <c r="K1025" s="31" t="s">
        <v>369</v>
      </c>
      <c r="L1025" s="49">
        <v>173</v>
      </c>
      <c r="M1025" s="49">
        <v>5</v>
      </c>
      <c r="N1025" s="202">
        <v>162000000</v>
      </c>
      <c r="O1025" s="34">
        <f>+IFERROR(VLOOKUP(I1025,Precio_Fasecolda!A:C,3,FALSE),IFERROR(VLOOKUP(I1025,Precio_Fasecolda!B:C,2,FALSE),N1025))</f>
        <v>162000000</v>
      </c>
      <c r="P1025" s="34">
        <f t="shared" si="92"/>
        <v>0</v>
      </c>
      <c r="Q1025" s="49" t="s">
        <v>338</v>
      </c>
      <c r="R1025" s="28" t="s">
        <v>130</v>
      </c>
      <c r="S1025" s="49" t="s">
        <v>112</v>
      </c>
      <c r="T1025" s="28" t="s">
        <v>107</v>
      </c>
      <c r="U1025" s="28" t="s">
        <v>107</v>
      </c>
      <c r="V1025" s="42" t="s">
        <v>107</v>
      </c>
      <c r="W1025" s="28" t="s">
        <v>107</v>
      </c>
      <c r="X1025" s="28" t="s">
        <v>107</v>
      </c>
      <c r="Y1025" s="28" t="str">
        <f t="shared" si="93"/>
        <v>N.A.</v>
      </c>
      <c r="Z1025" s="292">
        <f t="shared" si="90"/>
        <v>154062000</v>
      </c>
      <c r="AA1025" s="28" cm="1">
        <f t="array" aca="1" ref="AA1025" ca="1">_xlfn.IFS(DK1025&lt;$DK$4,1,AND(DK1025&gt;=$DK$4,DK1025&lt;=$AA$4),2,DK1025&gt;$AA$4,3)</f>
        <v>2</v>
      </c>
      <c r="AB1025" s="28">
        <v>0</v>
      </c>
      <c r="AC1025" s="28" cm="1">
        <f t="array" aca="1" ref="AC1025" ca="1">IF(AB1025="PERCENTIL 30","",_xlfn.IFS(DK1025&lt;$AC$4,1,DK1025&gt;$AC$4,2))</f>
        <v>1</v>
      </c>
      <c r="AD1025" s="28" t="str">
        <f>+IFERROR(VLOOKUP(_xlfn.TEXTJOIN("_", FALSE, C1025:E1025), BD_Perc!$A:$O, 15, FALSE),"Segmentación no encontrada o vehículo inactivo")</f>
        <v>PERCENTIL 30-70</v>
      </c>
      <c r="AE1025" s="28" t="str" cm="1">
        <f t="array" ref="AE1025">_xlfn.IFS(
    AD1025 = "PERCENTIL 50",
    _xlfn.IFS(
        BD!DK1025 &lt; VLOOKUP(_xlfn.TEXTJOIN("_", FALSE, C1025:E1025), BD_Perc!$A:$O, 11, FALSE), "Intervalo de precio 1",
        BD!DK1025 &gt;= VLOOKUP(_xlfn.TEXTJOIN("_", FALSE, C1025:E1025), BD_Perc!$A:$O, 11, FALSE), "Intervalo de precio 2"
    ),
    AD1025 = "PERCENTIL 30-70",
    _xlfn.IFS(
        BD!DK1025 &lt; VLOOKUP(_xlfn.TEXTJOIN("_", FALSE, C1025:E1025), BD_Perc!$A:$O, 6, FALSE), "Intervalo de precio 1",
        BD!DK1025 &lt; VLOOKUP(_xlfn.TEXTJOIN("_", FALSE, C1025:E1025), BD_Perc!$A:$O, 7, FALSE), "Intervalo de precio 2",
        BD!DK1025 &gt;= VLOOKUP(_xlfn.TEXTJOIN("_", FALSE, C1025:E1025), BD_Perc!$A:$O, 7, FALSE), "Intervalo de precio 3"
    ),
    AD1025="Segmentación no encontrada o vehículo inactivo","Segmentación no encontrada o vehículo inactivo"
)</f>
        <v>Intervalo de precio 3</v>
      </c>
      <c r="AF1025" s="57" t="s">
        <v>2414</v>
      </c>
      <c r="AG1025" s="35" t="b">
        <f t="shared" si="94"/>
        <v>1</v>
      </c>
      <c r="AH1025" s="208">
        <v>4.9000000000000002E-2</v>
      </c>
      <c r="AI1025" s="207">
        <v>4.9000000000000002E-2</v>
      </c>
      <c r="AJ1025" s="207">
        <v>5.0999999999999997E-2</v>
      </c>
      <c r="AK1025" s="207">
        <v>0.06</v>
      </c>
      <c r="AL1025" s="207">
        <v>6.5000000000000002E-2</v>
      </c>
      <c r="AM1025" s="207">
        <v>7.4999999999999997E-2</v>
      </c>
      <c r="AN1025" s="28" t="s">
        <v>1251</v>
      </c>
      <c r="AO1025" s="28" t="s">
        <v>1251</v>
      </c>
      <c r="AP1025" s="28" t="s">
        <v>1251</v>
      </c>
      <c r="AQ1025" s="123">
        <v>1</v>
      </c>
      <c r="AR1025" s="38">
        <v>8678197</v>
      </c>
      <c r="AS1025" s="38">
        <v>549643</v>
      </c>
      <c r="AT1025" s="38">
        <v>1160359</v>
      </c>
      <c r="AU1025" s="38" t="s">
        <v>107</v>
      </c>
      <c r="AV1025" s="38" t="s">
        <v>107</v>
      </c>
      <c r="AW1025" s="38">
        <v>10992879</v>
      </c>
      <c r="AX1025" s="38">
        <v>793930</v>
      </c>
      <c r="AY1025" s="38">
        <v>1282502</v>
      </c>
      <c r="AZ1025" s="38">
        <v>488572</v>
      </c>
      <c r="BA1025" s="38" t="s">
        <v>107</v>
      </c>
      <c r="BB1025" s="38" t="s">
        <v>107</v>
      </c>
      <c r="BC1025" s="38" t="s">
        <v>107</v>
      </c>
      <c r="BD1025" s="38" t="s">
        <v>107</v>
      </c>
      <c r="BE1025" s="38" t="s">
        <v>107</v>
      </c>
      <c r="BF1025" s="38" t="s">
        <v>107</v>
      </c>
      <c r="BG1025" s="38">
        <v>3053577</v>
      </c>
      <c r="BH1025" s="38">
        <v>3053577</v>
      </c>
      <c r="BI1025" s="38">
        <v>3053577</v>
      </c>
      <c r="BJ1025" s="38">
        <v>3053577</v>
      </c>
      <c r="BK1025" s="38" t="s">
        <v>107</v>
      </c>
      <c r="BL1025" s="38">
        <v>1587860</v>
      </c>
      <c r="BM1025" s="38">
        <v>1099288</v>
      </c>
      <c r="BN1025" s="38">
        <v>1832147</v>
      </c>
      <c r="BO1025" s="38">
        <v>3908580</v>
      </c>
      <c r="BP1025" s="38">
        <v>7695016</v>
      </c>
      <c r="BQ1025" s="38">
        <v>280929</v>
      </c>
      <c r="BR1025" s="38">
        <v>4275009</v>
      </c>
      <c r="BS1025" s="38">
        <v>1038217</v>
      </c>
      <c r="BT1025" s="38" t="s">
        <v>107</v>
      </c>
      <c r="BU1025" s="38" t="s">
        <v>107</v>
      </c>
      <c r="BV1025" s="38" t="s">
        <v>107</v>
      </c>
      <c r="BW1025" s="38">
        <v>4275009</v>
      </c>
      <c r="BX1025" s="38">
        <v>305358</v>
      </c>
      <c r="BY1025" s="38">
        <v>3053577</v>
      </c>
      <c r="BZ1025" s="38">
        <v>10382164</v>
      </c>
      <c r="CA1025" s="38" t="s">
        <v>107</v>
      </c>
      <c r="CB1025" s="38">
        <v>1343575</v>
      </c>
      <c r="CC1025" s="330" t="s">
        <v>107</v>
      </c>
      <c r="CD1025" s="38">
        <v>0</v>
      </c>
      <c r="CE1025" s="38">
        <v>6107156</v>
      </c>
      <c r="CF1025" s="38">
        <v>8550017</v>
      </c>
      <c r="CG1025" s="38">
        <v>12214310</v>
      </c>
      <c r="CH1025" s="53" t="s">
        <v>113</v>
      </c>
      <c r="CI1025" s="53" t="s">
        <v>113</v>
      </c>
      <c r="CJ1025" s="53" t="s">
        <v>113</v>
      </c>
      <c r="CK1025" s="53" t="s">
        <v>113</v>
      </c>
      <c r="CL1025" s="53" t="s">
        <v>113</v>
      </c>
      <c r="CM1025" s="53" t="s">
        <v>113</v>
      </c>
      <c r="CN1025" s="53" t="s">
        <v>114</v>
      </c>
      <c r="CO1025" s="49" t="s">
        <v>107</v>
      </c>
      <c r="CP1025" s="49" t="s">
        <v>107</v>
      </c>
      <c r="CQ1025" s="49" t="s">
        <v>107</v>
      </c>
      <c r="CR1025" s="49" t="s">
        <v>107</v>
      </c>
      <c r="CS1025" s="49" t="s">
        <v>107</v>
      </c>
      <c r="CT1025" s="49" t="s">
        <v>107</v>
      </c>
      <c r="CU1025" s="49" t="s">
        <v>107</v>
      </c>
      <c r="CV1025" s="49" t="s">
        <v>107</v>
      </c>
      <c r="CW1025" s="49" t="s">
        <v>107</v>
      </c>
      <c r="CX1025" s="49" t="s">
        <v>107</v>
      </c>
      <c r="CY1025" s="49" t="s">
        <v>107</v>
      </c>
      <c r="CZ1025" s="49" t="s">
        <v>107</v>
      </c>
      <c r="DA1025" s="49" t="s">
        <v>107</v>
      </c>
      <c r="DB1025" s="49" t="s">
        <v>107</v>
      </c>
      <c r="DC1025" s="49" t="s">
        <v>107</v>
      </c>
      <c r="DD1025" s="332">
        <v>15878603</v>
      </c>
      <c r="DE1025" s="282">
        <v>1</v>
      </c>
      <c r="DF1025" s="390">
        <v>1</v>
      </c>
      <c r="DG1025" s="310">
        <v>45698</v>
      </c>
      <c r="DH1025" s="8" t="s">
        <v>2497</v>
      </c>
      <c r="DI1025" s="279" t="str" cm="1">
        <f t="array" ref="DI1025">+IF(AND(C1025&lt;&gt;"Vehículos Eléctricos",C1025&lt;&gt;"Vehículos Híbridos",AD1025="PERCENTIL 50"),
     IF(VLOOKUP(_xlfn.TEXTJOIN("_",FALSE,C1025:E1025),BD_Perc!$A:$P,_xlfn.IFS(BD!AE1025="Intervalo de precio 1",12,BD!AE1025="Intervalo de precio 2",13),FALSE)&lt;=1,
     VLOOKUP(_xlfn.TEXTJOIN("_",FALSE,C1025:E1025),BD_Perc!$A:$P,16,FALSE),"Ok P50"),
     "Ok P30/70 ó Híbrido/Eléctrico")</f>
        <v>Ok P30/70 ó Híbrido/Eléctrico</v>
      </c>
      <c r="DJ1025" s="279" t="str">
        <f t="shared" si="91"/>
        <v>Vehículos Convencionales_Camperos/Camionetas_4x2</v>
      </c>
      <c r="DK1025" s="331">
        <f t="shared" si="95"/>
        <v>154062000</v>
      </c>
      <c r="DL1025" s="326"/>
    </row>
    <row r="1026" spans="1:116" ht="51">
      <c r="A1026" s="28">
        <v>1021</v>
      </c>
      <c r="B1026" s="49" t="s">
        <v>254</v>
      </c>
      <c r="C1026" s="29" t="s">
        <v>0</v>
      </c>
      <c r="D1026" s="29" t="s">
        <v>337</v>
      </c>
      <c r="E1026" s="42" t="s">
        <v>338</v>
      </c>
      <c r="F1026" s="42" t="s">
        <v>107</v>
      </c>
      <c r="G1026" s="116" t="s">
        <v>2115</v>
      </c>
      <c r="H1026" s="60" t="s">
        <v>530</v>
      </c>
      <c r="I1026" s="28">
        <v>4206074</v>
      </c>
      <c r="J1026" s="70" t="s">
        <v>2116</v>
      </c>
      <c r="K1026" s="31" t="s">
        <v>369</v>
      </c>
      <c r="L1026" s="49">
        <v>173</v>
      </c>
      <c r="M1026" s="49">
        <v>5</v>
      </c>
      <c r="N1026" s="202">
        <v>142000000</v>
      </c>
      <c r="O1026" s="34">
        <f>+IFERROR(VLOOKUP(I1026,Precio_Fasecolda!A:C,3,FALSE),IFERROR(VLOOKUP(I1026,Precio_Fasecolda!B:C,2,FALSE),N1026))</f>
        <v>142000000</v>
      </c>
      <c r="P1026" s="34">
        <f t="shared" si="92"/>
        <v>0</v>
      </c>
      <c r="Q1026" s="49" t="s">
        <v>338</v>
      </c>
      <c r="R1026" s="28" t="s">
        <v>130</v>
      </c>
      <c r="S1026" s="49" t="s">
        <v>112</v>
      </c>
      <c r="T1026" s="28" t="s">
        <v>107</v>
      </c>
      <c r="U1026" s="28" t="s">
        <v>107</v>
      </c>
      <c r="V1026" s="42" t="s">
        <v>107</v>
      </c>
      <c r="W1026" s="28" t="s">
        <v>107</v>
      </c>
      <c r="X1026" s="28" t="s">
        <v>107</v>
      </c>
      <c r="Y1026" s="28" t="str">
        <f t="shared" si="93"/>
        <v>N.A.</v>
      </c>
      <c r="Z1026" s="292">
        <f t="shared" si="90"/>
        <v>135042000</v>
      </c>
      <c r="AA1026" s="28" cm="1">
        <f t="array" aca="1" ref="AA1026" ca="1">_xlfn.IFS(DK1026&lt;$DK$4,1,AND(DK1026&gt;=$DK$4,DK1026&lt;=$AA$4),2,DK1026&gt;$AA$4,3)</f>
        <v>2</v>
      </c>
      <c r="AB1026" s="28">
        <v>0</v>
      </c>
      <c r="AC1026" s="28" cm="1">
        <f t="array" aca="1" ref="AC1026" ca="1">IF(AB1026="PERCENTIL 30","",_xlfn.IFS(DK1026&lt;$AC$4,1,DK1026&gt;$AC$4,2))</f>
        <v>1</v>
      </c>
      <c r="AD1026" s="28" t="str">
        <f>+IFERROR(VLOOKUP(_xlfn.TEXTJOIN("_", FALSE, C1026:E1026), BD_Perc!$A:$O, 15, FALSE),"Segmentación no encontrada o vehículo inactivo")</f>
        <v>PERCENTIL 30-70</v>
      </c>
      <c r="AE1026" s="28" t="str" cm="1">
        <f t="array" ref="AE1026">_xlfn.IFS(
    AD1026 = "PERCENTIL 50",
    _xlfn.IFS(
        BD!DK1026 &lt; VLOOKUP(_xlfn.TEXTJOIN("_", FALSE, C1026:E1026), BD_Perc!$A:$O, 11, FALSE), "Intervalo de precio 1",
        BD!DK1026 &gt;= VLOOKUP(_xlfn.TEXTJOIN("_", FALSE, C1026:E1026), BD_Perc!$A:$O, 11, FALSE), "Intervalo de precio 2"
    ),
    AD1026 = "PERCENTIL 30-70",
    _xlfn.IFS(
        BD!DK1026 &lt; VLOOKUP(_xlfn.TEXTJOIN("_", FALSE, C1026:E1026), BD_Perc!$A:$O, 6, FALSE), "Intervalo de precio 1",
        BD!DK1026 &lt; VLOOKUP(_xlfn.TEXTJOIN("_", FALSE, C1026:E1026), BD_Perc!$A:$O, 7, FALSE), "Intervalo de precio 2",
        BD!DK1026 &gt;= VLOOKUP(_xlfn.TEXTJOIN("_", FALSE, C1026:E1026), BD_Perc!$A:$O, 7, FALSE), "Intervalo de precio 3"
    ),
    AD1026="Segmentación no encontrada o vehículo inactivo","Segmentación no encontrada o vehículo inactivo"
)</f>
        <v>Intervalo de precio 3</v>
      </c>
      <c r="AF1026" s="57" t="s">
        <v>2414</v>
      </c>
      <c r="AG1026" s="35" t="b">
        <f t="shared" si="94"/>
        <v>1</v>
      </c>
      <c r="AH1026" s="208">
        <v>4.9000000000000002E-2</v>
      </c>
      <c r="AI1026" s="207">
        <v>4.9000000000000002E-2</v>
      </c>
      <c r="AJ1026" s="207">
        <v>5.0999999999999997E-2</v>
      </c>
      <c r="AK1026" s="207">
        <v>0.06</v>
      </c>
      <c r="AL1026" s="207">
        <v>6.5000000000000002E-2</v>
      </c>
      <c r="AM1026" s="207">
        <v>7.4999999999999997E-2</v>
      </c>
      <c r="AN1026" s="28" t="s">
        <v>1251</v>
      </c>
      <c r="AO1026" s="28" t="s">
        <v>1251</v>
      </c>
      <c r="AP1026" s="28" t="s">
        <v>1251</v>
      </c>
      <c r="AQ1026" s="123">
        <v>1</v>
      </c>
      <c r="AR1026" s="38">
        <v>8678197</v>
      </c>
      <c r="AS1026" s="38">
        <v>549643</v>
      </c>
      <c r="AT1026" s="38">
        <v>1160359</v>
      </c>
      <c r="AU1026" s="38" t="s">
        <v>107</v>
      </c>
      <c r="AV1026" s="38" t="s">
        <v>107</v>
      </c>
      <c r="AW1026" s="38">
        <v>10992879</v>
      </c>
      <c r="AX1026" s="38">
        <v>793930</v>
      </c>
      <c r="AY1026" s="38">
        <v>1282502</v>
      </c>
      <c r="AZ1026" s="38">
        <v>488572</v>
      </c>
      <c r="BA1026" s="38" t="s">
        <v>107</v>
      </c>
      <c r="BB1026" s="38" t="s">
        <v>107</v>
      </c>
      <c r="BC1026" s="38" t="s">
        <v>107</v>
      </c>
      <c r="BD1026" s="38" t="s">
        <v>107</v>
      </c>
      <c r="BE1026" s="38" t="s">
        <v>107</v>
      </c>
      <c r="BF1026" s="38" t="s">
        <v>107</v>
      </c>
      <c r="BG1026" s="38">
        <v>3053577</v>
      </c>
      <c r="BH1026" s="38">
        <v>3053577</v>
      </c>
      <c r="BI1026" s="38">
        <v>3053577</v>
      </c>
      <c r="BJ1026" s="38">
        <v>3053577</v>
      </c>
      <c r="BK1026" s="38" t="s">
        <v>107</v>
      </c>
      <c r="BL1026" s="38">
        <v>1587860</v>
      </c>
      <c r="BM1026" s="38">
        <v>1099288</v>
      </c>
      <c r="BN1026" s="38">
        <v>1832147</v>
      </c>
      <c r="BO1026" s="38">
        <v>3908580</v>
      </c>
      <c r="BP1026" s="38">
        <v>7695016</v>
      </c>
      <c r="BQ1026" s="38">
        <v>280929</v>
      </c>
      <c r="BR1026" s="38">
        <v>4275009</v>
      </c>
      <c r="BS1026" s="38">
        <v>1038217</v>
      </c>
      <c r="BT1026" s="38" t="s">
        <v>107</v>
      </c>
      <c r="BU1026" s="38" t="s">
        <v>107</v>
      </c>
      <c r="BV1026" s="38" t="s">
        <v>107</v>
      </c>
      <c r="BW1026" s="38">
        <v>4275009</v>
      </c>
      <c r="BX1026" s="38">
        <v>305358</v>
      </c>
      <c r="BY1026" s="38">
        <v>3053577</v>
      </c>
      <c r="BZ1026" s="38">
        <v>10382164</v>
      </c>
      <c r="CA1026" s="38" t="s">
        <v>107</v>
      </c>
      <c r="CB1026" s="38">
        <v>1343575</v>
      </c>
      <c r="CC1026" s="330" t="s">
        <v>107</v>
      </c>
      <c r="CD1026" s="38">
        <v>0</v>
      </c>
      <c r="CE1026" s="38">
        <v>6107156</v>
      </c>
      <c r="CF1026" s="38">
        <v>8550017</v>
      </c>
      <c r="CG1026" s="38">
        <v>12214310</v>
      </c>
      <c r="CH1026" s="53" t="s">
        <v>113</v>
      </c>
      <c r="CI1026" s="53" t="s">
        <v>113</v>
      </c>
      <c r="CJ1026" s="53" t="s">
        <v>113</v>
      </c>
      <c r="CK1026" s="53" t="s">
        <v>113</v>
      </c>
      <c r="CL1026" s="53" t="s">
        <v>113</v>
      </c>
      <c r="CM1026" s="53" t="s">
        <v>113</v>
      </c>
      <c r="CN1026" s="53" t="s">
        <v>114</v>
      </c>
      <c r="CO1026" s="49" t="s">
        <v>107</v>
      </c>
      <c r="CP1026" s="49" t="s">
        <v>107</v>
      </c>
      <c r="CQ1026" s="49" t="s">
        <v>107</v>
      </c>
      <c r="CR1026" s="49" t="s">
        <v>107</v>
      </c>
      <c r="CS1026" s="49" t="s">
        <v>107</v>
      </c>
      <c r="CT1026" s="49" t="s">
        <v>107</v>
      </c>
      <c r="CU1026" s="49" t="s">
        <v>107</v>
      </c>
      <c r="CV1026" s="49" t="s">
        <v>107</v>
      </c>
      <c r="CW1026" s="49" t="s">
        <v>107</v>
      </c>
      <c r="CX1026" s="49" t="s">
        <v>107</v>
      </c>
      <c r="CY1026" s="49" t="s">
        <v>107</v>
      </c>
      <c r="CZ1026" s="49" t="s">
        <v>107</v>
      </c>
      <c r="DA1026" s="49" t="s">
        <v>107</v>
      </c>
      <c r="DB1026" s="49" t="s">
        <v>107</v>
      </c>
      <c r="DC1026" s="49" t="s">
        <v>107</v>
      </c>
      <c r="DD1026" s="332">
        <v>15878603</v>
      </c>
      <c r="DE1026" s="282">
        <v>1</v>
      </c>
      <c r="DF1026" s="390">
        <v>1</v>
      </c>
      <c r="DG1026" s="310">
        <v>45698</v>
      </c>
      <c r="DH1026" s="8" t="s">
        <v>2497</v>
      </c>
      <c r="DI1026" s="279" t="str" cm="1">
        <f t="array" ref="DI1026">+IF(AND(C1026&lt;&gt;"Vehículos Eléctricos",C1026&lt;&gt;"Vehículos Híbridos",AD1026="PERCENTIL 50"),
     IF(VLOOKUP(_xlfn.TEXTJOIN("_",FALSE,C1026:E1026),BD_Perc!$A:$P,_xlfn.IFS(BD!AE1026="Intervalo de precio 1",12,BD!AE1026="Intervalo de precio 2",13),FALSE)&lt;=1,
     VLOOKUP(_xlfn.TEXTJOIN("_",FALSE,C1026:E1026),BD_Perc!$A:$P,16,FALSE),"Ok P50"),
     "Ok P30/70 ó Híbrido/Eléctrico")</f>
        <v>Ok P30/70 ó Híbrido/Eléctrico</v>
      </c>
      <c r="DJ1026" s="279" t="str">
        <f t="shared" si="91"/>
        <v>Vehículos Convencionales_Camperos/Camionetas_4x2</v>
      </c>
      <c r="DK1026" s="331">
        <f t="shared" si="95"/>
        <v>135042000</v>
      </c>
      <c r="DL1026" s="326"/>
    </row>
    <row r="1027" spans="1:116" ht="38.25">
      <c r="A1027" s="28">
        <v>1022</v>
      </c>
      <c r="B1027" s="49" t="s">
        <v>254</v>
      </c>
      <c r="C1027" s="29" t="s">
        <v>0</v>
      </c>
      <c r="D1027" s="29" t="s">
        <v>337</v>
      </c>
      <c r="E1027" s="42" t="s">
        <v>338</v>
      </c>
      <c r="F1027" s="42" t="s">
        <v>107</v>
      </c>
      <c r="G1027" s="116" t="s">
        <v>2117</v>
      </c>
      <c r="H1027" s="60" t="s">
        <v>530</v>
      </c>
      <c r="I1027" s="28">
        <v>4206078</v>
      </c>
      <c r="J1027" s="70" t="s">
        <v>2118</v>
      </c>
      <c r="K1027" s="31" t="s">
        <v>369</v>
      </c>
      <c r="L1027" s="49">
        <v>173</v>
      </c>
      <c r="M1027" s="49">
        <v>5</v>
      </c>
      <c r="N1027" s="202">
        <v>124000000</v>
      </c>
      <c r="O1027" s="34">
        <f>+IFERROR(VLOOKUP(I1027,Precio_Fasecolda!A:C,3,FALSE),IFERROR(VLOOKUP(I1027,Precio_Fasecolda!B:C,2,FALSE),N1027))</f>
        <v>124000000</v>
      </c>
      <c r="P1027" s="34">
        <f t="shared" si="92"/>
        <v>0</v>
      </c>
      <c r="Q1027" s="49" t="s">
        <v>338</v>
      </c>
      <c r="R1027" s="28" t="s">
        <v>130</v>
      </c>
      <c r="S1027" s="49" t="s">
        <v>112</v>
      </c>
      <c r="T1027" s="28" t="s">
        <v>107</v>
      </c>
      <c r="U1027" s="28" t="s">
        <v>107</v>
      </c>
      <c r="V1027" s="42" t="s">
        <v>107</v>
      </c>
      <c r="W1027" s="28" t="s">
        <v>107</v>
      </c>
      <c r="X1027" s="28" t="s">
        <v>107</v>
      </c>
      <c r="Y1027" s="28" t="str">
        <f t="shared" si="93"/>
        <v>N.A.</v>
      </c>
      <c r="Z1027" s="292">
        <f t="shared" si="90"/>
        <v>117924000</v>
      </c>
      <c r="AA1027" s="28" cm="1">
        <f t="array" aca="1" ref="AA1027" ca="1">_xlfn.IFS(DK1027&lt;$DK$4,1,AND(DK1027&gt;=$DK$4,DK1027&lt;=$AA$4),2,DK1027&gt;$AA$4,3)</f>
        <v>2</v>
      </c>
      <c r="AB1027" s="28">
        <v>0</v>
      </c>
      <c r="AC1027" s="28" cm="1">
        <f t="array" aca="1" ref="AC1027" ca="1">IF(AB1027="PERCENTIL 30","",_xlfn.IFS(DK1027&lt;$AC$4,1,DK1027&gt;$AC$4,2))</f>
        <v>1</v>
      </c>
      <c r="AD1027" s="28" t="str">
        <f>+IFERROR(VLOOKUP(_xlfn.TEXTJOIN("_", FALSE, C1027:E1027), BD_Perc!$A:$O, 15, FALSE),"Segmentación no encontrada o vehículo inactivo")</f>
        <v>PERCENTIL 30-70</v>
      </c>
      <c r="AE1027" s="28" t="str" cm="1">
        <f t="array" ref="AE1027">_xlfn.IFS(
    AD1027 = "PERCENTIL 50",
    _xlfn.IFS(
        BD!DK1027 &lt; VLOOKUP(_xlfn.TEXTJOIN("_", FALSE, C1027:E1027), BD_Perc!$A:$O, 11, FALSE), "Intervalo de precio 1",
        BD!DK1027 &gt;= VLOOKUP(_xlfn.TEXTJOIN("_", FALSE, C1027:E1027), BD_Perc!$A:$O, 11, FALSE), "Intervalo de precio 2"
    ),
    AD1027 = "PERCENTIL 30-70",
    _xlfn.IFS(
        BD!DK1027 &lt; VLOOKUP(_xlfn.TEXTJOIN("_", FALSE, C1027:E1027), BD_Perc!$A:$O, 6, FALSE), "Intervalo de precio 1",
        BD!DK1027 &lt; VLOOKUP(_xlfn.TEXTJOIN("_", FALSE, C1027:E1027), BD_Perc!$A:$O, 7, FALSE), "Intervalo de precio 2",
        BD!DK1027 &gt;= VLOOKUP(_xlfn.TEXTJOIN("_", FALSE, C1027:E1027), BD_Perc!$A:$O, 7, FALSE), "Intervalo de precio 3"
    ),
    AD1027="Segmentación no encontrada o vehículo inactivo","Segmentación no encontrada o vehículo inactivo"
)</f>
        <v>Intervalo de precio 2</v>
      </c>
      <c r="AF1027" s="57" t="s">
        <v>2413</v>
      </c>
      <c r="AG1027" s="35" t="b">
        <f t="shared" si="94"/>
        <v>1</v>
      </c>
      <c r="AH1027" s="208">
        <v>4.9000000000000002E-2</v>
      </c>
      <c r="AI1027" s="207">
        <v>4.9000000000000002E-2</v>
      </c>
      <c r="AJ1027" s="207">
        <v>5.0999999999999997E-2</v>
      </c>
      <c r="AK1027" s="207">
        <v>0.06</v>
      </c>
      <c r="AL1027" s="207">
        <v>6.5000000000000002E-2</v>
      </c>
      <c r="AM1027" s="207">
        <v>7.4999999999999997E-2</v>
      </c>
      <c r="AN1027" s="28" t="s">
        <v>1251</v>
      </c>
      <c r="AO1027" s="28" t="s">
        <v>1251</v>
      </c>
      <c r="AP1027" s="28" t="s">
        <v>1251</v>
      </c>
      <c r="AQ1027" s="123">
        <v>1</v>
      </c>
      <c r="AR1027" s="38">
        <v>8678197</v>
      </c>
      <c r="AS1027" s="38">
        <v>549643</v>
      </c>
      <c r="AT1027" s="38">
        <v>1160359</v>
      </c>
      <c r="AU1027" s="38" t="s">
        <v>107</v>
      </c>
      <c r="AV1027" s="38" t="s">
        <v>107</v>
      </c>
      <c r="AW1027" s="38">
        <v>10992879</v>
      </c>
      <c r="AX1027" s="38">
        <v>793930</v>
      </c>
      <c r="AY1027" s="38">
        <v>1282502</v>
      </c>
      <c r="AZ1027" s="38">
        <v>488572</v>
      </c>
      <c r="BA1027" s="38" t="s">
        <v>107</v>
      </c>
      <c r="BB1027" s="38" t="s">
        <v>107</v>
      </c>
      <c r="BC1027" s="38" t="s">
        <v>107</v>
      </c>
      <c r="BD1027" s="38" t="s">
        <v>107</v>
      </c>
      <c r="BE1027" s="38" t="s">
        <v>107</v>
      </c>
      <c r="BF1027" s="38" t="s">
        <v>107</v>
      </c>
      <c r="BG1027" s="38">
        <v>3053577</v>
      </c>
      <c r="BH1027" s="38">
        <v>3053577</v>
      </c>
      <c r="BI1027" s="38">
        <v>3053577</v>
      </c>
      <c r="BJ1027" s="38">
        <v>3053577</v>
      </c>
      <c r="BK1027" s="38" t="s">
        <v>107</v>
      </c>
      <c r="BL1027" s="38">
        <v>1587860</v>
      </c>
      <c r="BM1027" s="38">
        <v>1099288</v>
      </c>
      <c r="BN1027" s="38">
        <v>1832147</v>
      </c>
      <c r="BO1027" s="38">
        <v>3908580</v>
      </c>
      <c r="BP1027" s="38">
        <v>7695016</v>
      </c>
      <c r="BQ1027" s="38">
        <v>280929</v>
      </c>
      <c r="BR1027" s="38">
        <v>4275009</v>
      </c>
      <c r="BS1027" s="38">
        <v>1038217</v>
      </c>
      <c r="BT1027" s="38" t="s">
        <v>107</v>
      </c>
      <c r="BU1027" s="38" t="s">
        <v>107</v>
      </c>
      <c r="BV1027" s="38" t="s">
        <v>107</v>
      </c>
      <c r="BW1027" s="38">
        <v>4275009</v>
      </c>
      <c r="BX1027" s="38">
        <v>305358</v>
      </c>
      <c r="BY1027" s="38">
        <v>3053577</v>
      </c>
      <c r="BZ1027" s="38">
        <v>10382164</v>
      </c>
      <c r="CA1027" s="38" t="s">
        <v>107</v>
      </c>
      <c r="CB1027" s="38">
        <v>1343575</v>
      </c>
      <c r="CC1027" s="330" t="s">
        <v>107</v>
      </c>
      <c r="CD1027" s="38">
        <v>0</v>
      </c>
      <c r="CE1027" s="38">
        <v>6107156</v>
      </c>
      <c r="CF1027" s="38">
        <v>8550017</v>
      </c>
      <c r="CG1027" s="38">
        <v>12214310</v>
      </c>
      <c r="CH1027" s="53" t="s">
        <v>113</v>
      </c>
      <c r="CI1027" s="53" t="s">
        <v>113</v>
      </c>
      <c r="CJ1027" s="53" t="s">
        <v>113</v>
      </c>
      <c r="CK1027" s="53" t="s">
        <v>113</v>
      </c>
      <c r="CL1027" s="53" t="s">
        <v>113</v>
      </c>
      <c r="CM1027" s="53" t="s">
        <v>113</v>
      </c>
      <c r="CN1027" s="53" t="s">
        <v>114</v>
      </c>
      <c r="CO1027" s="49" t="s">
        <v>107</v>
      </c>
      <c r="CP1027" s="49" t="s">
        <v>107</v>
      </c>
      <c r="CQ1027" s="49" t="s">
        <v>107</v>
      </c>
      <c r="CR1027" s="49" t="s">
        <v>107</v>
      </c>
      <c r="CS1027" s="49" t="s">
        <v>107</v>
      </c>
      <c r="CT1027" s="49" t="s">
        <v>107</v>
      </c>
      <c r="CU1027" s="49" t="s">
        <v>107</v>
      </c>
      <c r="CV1027" s="49" t="s">
        <v>107</v>
      </c>
      <c r="CW1027" s="49" t="s">
        <v>107</v>
      </c>
      <c r="CX1027" s="49" t="s">
        <v>107</v>
      </c>
      <c r="CY1027" s="49" t="s">
        <v>107</v>
      </c>
      <c r="CZ1027" s="49" t="s">
        <v>107</v>
      </c>
      <c r="DA1027" s="49" t="s">
        <v>107</v>
      </c>
      <c r="DB1027" s="49" t="s">
        <v>107</v>
      </c>
      <c r="DC1027" s="49" t="s">
        <v>107</v>
      </c>
      <c r="DD1027" s="332">
        <v>15878603</v>
      </c>
      <c r="DE1027" s="282">
        <v>1</v>
      </c>
      <c r="DF1027" s="390">
        <v>1</v>
      </c>
      <c r="DG1027" s="310"/>
      <c r="DI1027" s="279" t="str" cm="1">
        <f t="array" ref="DI1027">+IF(AND(C1027&lt;&gt;"Vehículos Eléctricos",C1027&lt;&gt;"Vehículos Híbridos",AD1027="PERCENTIL 50"),
     IF(VLOOKUP(_xlfn.TEXTJOIN("_",FALSE,C1027:E1027),BD_Perc!$A:$P,_xlfn.IFS(BD!AE1027="Intervalo de precio 1",12,BD!AE1027="Intervalo de precio 2",13),FALSE)&lt;=1,
     VLOOKUP(_xlfn.TEXTJOIN("_",FALSE,C1027:E1027),BD_Perc!$A:$P,16,FALSE),"Ok P50"),
     "Ok P30/70 ó Híbrido/Eléctrico")</f>
        <v>Ok P30/70 ó Híbrido/Eléctrico</v>
      </c>
      <c r="DJ1027" s="279" t="str">
        <f t="shared" si="91"/>
        <v>Vehículos Convencionales_Camperos/Camionetas_4x2</v>
      </c>
      <c r="DK1027" s="331">
        <f t="shared" si="95"/>
        <v>117924000</v>
      </c>
      <c r="DL1027" s="326"/>
    </row>
    <row r="1028" spans="1:116" ht="51">
      <c r="A1028" s="28">
        <v>1023</v>
      </c>
      <c r="B1028" s="29" t="s">
        <v>254</v>
      </c>
      <c r="C1028" s="29" t="s">
        <v>0</v>
      </c>
      <c r="D1028" s="29" t="s">
        <v>337</v>
      </c>
      <c r="E1028" s="42" t="s">
        <v>338</v>
      </c>
      <c r="F1028" s="42" t="s">
        <v>107</v>
      </c>
      <c r="G1028" s="30" t="s">
        <v>2119</v>
      </c>
      <c r="H1028" s="42" t="s">
        <v>1776</v>
      </c>
      <c r="I1028" s="42">
        <v>8806034</v>
      </c>
      <c r="J1028" s="70" t="s">
        <v>2120</v>
      </c>
      <c r="K1028" s="31" t="s">
        <v>428</v>
      </c>
      <c r="L1028" s="32">
        <v>101</v>
      </c>
      <c r="M1028" s="33">
        <v>5</v>
      </c>
      <c r="N1028" s="202">
        <v>106000000</v>
      </c>
      <c r="O1028" s="34">
        <f>+IFERROR(VLOOKUP(I1028,Precio_Fasecolda!A:C,3,FALSE),IFERROR(VLOOKUP(I1028,Precio_Fasecolda!B:C,2,FALSE),N1028))</f>
        <v>106000000</v>
      </c>
      <c r="P1028" s="34">
        <f t="shared" si="92"/>
        <v>0</v>
      </c>
      <c r="Q1028" s="28" t="s">
        <v>338</v>
      </c>
      <c r="R1028" s="28" t="s">
        <v>130</v>
      </c>
      <c r="S1028" s="28" t="s">
        <v>112</v>
      </c>
      <c r="T1028" s="28" t="s">
        <v>107</v>
      </c>
      <c r="U1028" s="28" t="s">
        <v>107</v>
      </c>
      <c r="V1028" s="42" t="s">
        <v>107</v>
      </c>
      <c r="W1028" s="28" t="s">
        <v>107</v>
      </c>
      <c r="X1028" s="28" t="s">
        <v>107</v>
      </c>
      <c r="Y1028" s="28" t="str">
        <f t="shared" si="93"/>
        <v>N.A.</v>
      </c>
      <c r="Z1028" s="292">
        <f t="shared" si="90"/>
        <v>106000000</v>
      </c>
      <c r="AA1028" s="28" cm="1">
        <f t="array" aca="1" ref="AA1028" ca="1">_xlfn.IFS(DK1028&lt;$DK$4,1,AND(DK1028&gt;=$DK$4,DK1028&lt;=$AA$4),2,DK1028&gt;$AA$4,3)</f>
        <v>2</v>
      </c>
      <c r="AB1028" s="28">
        <v>0</v>
      </c>
      <c r="AC1028" s="28" cm="1">
        <f t="array" aca="1" ref="AC1028" ca="1">IF(AB1028="PERCENTIL 30","",_xlfn.IFS(DK1028&lt;$AC$4,1,DK1028&gt;$AC$4,2))</f>
        <v>1</v>
      </c>
      <c r="AD1028" s="28" t="str">
        <f>+IFERROR(VLOOKUP(_xlfn.TEXTJOIN("_", FALSE, C1028:E1028), BD_Perc!$A:$O, 15, FALSE),"Segmentación no encontrada o vehículo inactivo")</f>
        <v>PERCENTIL 30-70</v>
      </c>
      <c r="AE1028" s="28" t="str" cm="1">
        <f t="array" ref="AE1028">_xlfn.IFS(
    AD1028 = "PERCENTIL 50",
    _xlfn.IFS(
        BD!DK1028 &lt; VLOOKUP(_xlfn.TEXTJOIN("_", FALSE, C1028:E1028), BD_Perc!$A:$O, 11, FALSE), "Intervalo de precio 1",
        BD!DK1028 &gt;= VLOOKUP(_xlfn.TEXTJOIN("_", FALSE, C1028:E1028), BD_Perc!$A:$O, 11, FALSE), "Intervalo de precio 2"
    ),
    AD1028 = "PERCENTIL 30-70",
    _xlfn.IFS(
        BD!DK1028 &lt; VLOOKUP(_xlfn.TEXTJOIN("_", FALSE, C1028:E1028), BD_Perc!$A:$O, 6, FALSE), "Intervalo de precio 1",
        BD!DK1028 &lt; VLOOKUP(_xlfn.TEXTJOIN("_", FALSE, C1028:E1028), BD_Perc!$A:$O, 7, FALSE), "Intervalo de precio 2",
        BD!DK1028 &gt;= VLOOKUP(_xlfn.TEXTJOIN("_", FALSE, C1028:E1028), BD_Perc!$A:$O, 7, FALSE), "Intervalo de precio 3"
    ),
    AD1028="Segmentación no encontrada o vehículo inactivo","Segmentación no encontrada o vehículo inactivo"
)</f>
        <v>Intervalo de precio 2</v>
      </c>
      <c r="AF1028" s="57" t="s">
        <v>2413</v>
      </c>
      <c r="AG1028" s="35" t="b">
        <f t="shared" si="94"/>
        <v>1</v>
      </c>
      <c r="AH1028" s="206">
        <v>0</v>
      </c>
      <c r="AI1028" s="206">
        <v>0.01</v>
      </c>
      <c r="AJ1028" s="206">
        <v>1.4999999999999999E-2</v>
      </c>
      <c r="AK1028" s="206">
        <v>0.02</v>
      </c>
      <c r="AL1028" s="206">
        <v>2.5000000000000001E-2</v>
      </c>
      <c r="AM1028" s="206">
        <v>0.03</v>
      </c>
      <c r="AN1028" s="28" t="s">
        <v>113</v>
      </c>
      <c r="AO1028" s="28" t="s">
        <v>113</v>
      </c>
      <c r="AP1028" s="28" t="s">
        <v>113</v>
      </c>
      <c r="AQ1028" s="37">
        <v>1</v>
      </c>
      <c r="AR1028" s="38">
        <v>8678197</v>
      </c>
      <c r="AS1028" s="38">
        <v>588884</v>
      </c>
      <c r="AT1028" s="38">
        <v>456436</v>
      </c>
      <c r="AU1028" s="38" t="s">
        <v>107</v>
      </c>
      <c r="AV1028" s="38" t="s">
        <v>107</v>
      </c>
      <c r="AW1028" s="38">
        <v>9454748</v>
      </c>
      <c r="AX1028" s="38" t="s">
        <v>107</v>
      </c>
      <c r="AY1028" s="38">
        <v>619449</v>
      </c>
      <c r="AZ1028" s="38">
        <v>309725</v>
      </c>
      <c r="BA1028" s="38">
        <v>0</v>
      </c>
      <c r="BB1028" s="38" t="s">
        <v>107</v>
      </c>
      <c r="BC1028" s="38" t="s">
        <v>107</v>
      </c>
      <c r="BD1028" s="38" t="s">
        <v>107</v>
      </c>
      <c r="BE1028" s="38" t="s">
        <v>107</v>
      </c>
      <c r="BF1028" s="38" t="s">
        <v>107</v>
      </c>
      <c r="BG1028" s="38">
        <v>2156660</v>
      </c>
      <c r="BH1028" s="38">
        <v>2061715</v>
      </c>
      <c r="BI1028" s="38">
        <v>635750</v>
      </c>
      <c r="BJ1028" s="38">
        <v>847667</v>
      </c>
      <c r="BK1028" s="38" t="s">
        <v>107</v>
      </c>
      <c r="BL1028" s="38">
        <v>1956154</v>
      </c>
      <c r="BM1028" s="38">
        <v>179314</v>
      </c>
      <c r="BN1028" s="38" t="s">
        <v>107</v>
      </c>
      <c r="BO1028" s="38">
        <v>1385609</v>
      </c>
      <c r="BP1028" s="38">
        <v>3879706</v>
      </c>
      <c r="BQ1028" s="38">
        <v>114109</v>
      </c>
      <c r="BR1028" s="38">
        <v>2355536</v>
      </c>
      <c r="BS1028" s="38">
        <v>1548623</v>
      </c>
      <c r="BT1028" s="38" t="s">
        <v>107</v>
      </c>
      <c r="BU1028" s="38" t="s">
        <v>107</v>
      </c>
      <c r="BV1028" s="38" t="s">
        <v>107</v>
      </c>
      <c r="BW1028" s="38">
        <v>9577007</v>
      </c>
      <c r="BX1028" s="38">
        <v>211916</v>
      </c>
      <c r="BY1028" s="38" t="s">
        <v>107</v>
      </c>
      <c r="BZ1028" s="38" t="s">
        <v>107</v>
      </c>
      <c r="CA1028" s="38" t="s">
        <v>107</v>
      </c>
      <c r="CB1028" s="38">
        <v>782462</v>
      </c>
      <c r="CC1028" s="330" t="s">
        <v>107</v>
      </c>
      <c r="CD1028" s="38" t="s">
        <v>107</v>
      </c>
      <c r="CE1028" s="38" t="s">
        <v>107</v>
      </c>
      <c r="CF1028" s="38" t="s">
        <v>107</v>
      </c>
      <c r="CG1028" s="38" t="s">
        <v>107</v>
      </c>
      <c r="CH1028" s="42" t="s">
        <v>114</v>
      </c>
      <c r="CI1028" s="42" t="s">
        <v>114</v>
      </c>
      <c r="CJ1028" s="42" t="s">
        <v>114</v>
      </c>
      <c r="CK1028" s="42" t="s">
        <v>114</v>
      </c>
      <c r="CL1028" s="42" t="s">
        <v>114</v>
      </c>
      <c r="CM1028" s="42" t="s">
        <v>114</v>
      </c>
      <c r="CN1028" s="42" t="s">
        <v>114</v>
      </c>
      <c r="CO1028" s="42" t="s">
        <v>107</v>
      </c>
      <c r="CP1028" s="28" t="s">
        <v>107</v>
      </c>
      <c r="CQ1028" s="28" t="s">
        <v>107</v>
      </c>
      <c r="CR1028" s="28" t="s">
        <v>107</v>
      </c>
      <c r="CS1028" s="28" t="s">
        <v>107</v>
      </c>
      <c r="CT1028" s="28" t="s">
        <v>107</v>
      </c>
      <c r="CU1028" s="28" t="s">
        <v>107</v>
      </c>
      <c r="CV1028" s="28" t="s">
        <v>107</v>
      </c>
      <c r="CW1028" s="28" t="s">
        <v>107</v>
      </c>
      <c r="CX1028" s="28" t="s">
        <v>107</v>
      </c>
      <c r="CY1028" s="28" t="s">
        <v>107</v>
      </c>
      <c r="CZ1028" s="28" t="s">
        <v>107</v>
      </c>
      <c r="DA1028" s="28" t="s">
        <v>107</v>
      </c>
      <c r="DB1028" s="28" t="s">
        <v>107</v>
      </c>
      <c r="DC1028" s="28" t="s">
        <v>107</v>
      </c>
      <c r="DD1028" s="332">
        <v>3850365</v>
      </c>
      <c r="DE1028" s="282">
        <v>1</v>
      </c>
      <c r="DF1028" s="390">
        <v>1</v>
      </c>
      <c r="DG1028" s="310"/>
      <c r="DI1028" s="279" t="str" cm="1">
        <f t="array" ref="DI1028">+IF(AND(C1028&lt;&gt;"Vehículos Eléctricos",C1028&lt;&gt;"Vehículos Híbridos",AD1028="PERCENTIL 50"),
     IF(VLOOKUP(_xlfn.TEXTJOIN("_",FALSE,C1028:E1028),BD_Perc!$A:$P,_xlfn.IFS(BD!AE1028="Intervalo de precio 1",12,BD!AE1028="Intervalo de precio 2",13),FALSE)&lt;=1,
     VLOOKUP(_xlfn.TEXTJOIN("_",FALSE,C1028:E1028),BD_Perc!$A:$P,16,FALSE),"Ok P50"),
     "Ok P30/70 ó Híbrido/Eléctrico")</f>
        <v>Ok P30/70 ó Híbrido/Eléctrico</v>
      </c>
      <c r="DJ1028" s="279" t="str">
        <f t="shared" si="91"/>
        <v>Vehículos Convencionales_Camperos/Camionetas_4x2</v>
      </c>
      <c r="DK1028" s="331">
        <f t="shared" si="95"/>
        <v>106000000</v>
      </c>
      <c r="DL1028" s="326"/>
    </row>
    <row r="1029" spans="1:116" ht="51">
      <c r="A1029" s="28">
        <v>1024</v>
      </c>
      <c r="B1029" s="29" t="s">
        <v>254</v>
      </c>
      <c r="C1029" s="29" t="s">
        <v>0</v>
      </c>
      <c r="D1029" s="29" t="s">
        <v>337</v>
      </c>
      <c r="E1029" s="42" t="s">
        <v>338</v>
      </c>
      <c r="F1029" s="42" t="s">
        <v>107</v>
      </c>
      <c r="G1029" s="30" t="s">
        <v>2119</v>
      </c>
      <c r="H1029" s="42" t="s">
        <v>1776</v>
      </c>
      <c r="I1029" s="42">
        <v>8806035</v>
      </c>
      <c r="J1029" s="70" t="s">
        <v>2121</v>
      </c>
      <c r="K1029" s="31" t="s">
        <v>428</v>
      </c>
      <c r="L1029" s="32">
        <v>101</v>
      </c>
      <c r="M1029" s="33">
        <v>5</v>
      </c>
      <c r="N1029" s="202">
        <v>112000000</v>
      </c>
      <c r="O1029" s="34">
        <f>+IFERROR(VLOOKUP(I1029,Precio_Fasecolda!A:C,3,FALSE),IFERROR(VLOOKUP(I1029,Precio_Fasecolda!B:C,2,FALSE),N1029))</f>
        <v>112000000</v>
      </c>
      <c r="P1029" s="34">
        <f t="shared" si="92"/>
        <v>0</v>
      </c>
      <c r="Q1029" s="28" t="s">
        <v>338</v>
      </c>
      <c r="R1029" s="28" t="s">
        <v>130</v>
      </c>
      <c r="S1029" s="28" t="s">
        <v>112</v>
      </c>
      <c r="T1029" s="28" t="s">
        <v>107</v>
      </c>
      <c r="U1029" s="28" t="s">
        <v>107</v>
      </c>
      <c r="V1029" s="42" t="s">
        <v>107</v>
      </c>
      <c r="W1029" s="28" t="s">
        <v>107</v>
      </c>
      <c r="X1029" s="28" t="s">
        <v>107</v>
      </c>
      <c r="Y1029" s="28" t="str">
        <f t="shared" si="93"/>
        <v>N.A.</v>
      </c>
      <c r="Z1029" s="292">
        <f t="shared" si="90"/>
        <v>112000000</v>
      </c>
      <c r="AA1029" s="28" cm="1">
        <f t="array" aca="1" ref="AA1029" ca="1">_xlfn.IFS(DK1029&lt;$DK$4,1,AND(DK1029&gt;=$DK$4,DK1029&lt;=$AA$4),2,DK1029&gt;$AA$4,3)</f>
        <v>2</v>
      </c>
      <c r="AB1029" s="28">
        <v>0</v>
      </c>
      <c r="AC1029" s="28" cm="1">
        <f t="array" aca="1" ref="AC1029" ca="1">IF(AB1029="PERCENTIL 30","",_xlfn.IFS(DK1029&lt;$AC$4,1,DK1029&gt;$AC$4,2))</f>
        <v>1</v>
      </c>
      <c r="AD1029" s="28" t="str">
        <f>+IFERROR(VLOOKUP(_xlfn.TEXTJOIN("_", FALSE, C1029:E1029), BD_Perc!$A:$O, 15, FALSE),"Segmentación no encontrada o vehículo inactivo")</f>
        <v>PERCENTIL 30-70</v>
      </c>
      <c r="AE1029" s="28" t="str" cm="1">
        <f t="array" ref="AE1029">_xlfn.IFS(
    AD1029 = "PERCENTIL 50",
    _xlfn.IFS(
        BD!DK1029 &lt; VLOOKUP(_xlfn.TEXTJOIN("_", FALSE, C1029:E1029), BD_Perc!$A:$O, 11, FALSE), "Intervalo de precio 1",
        BD!DK1029 &gt;= VLOOKUP(_xlfn.TEXTJOIN("_", FALSE, C1029:E1029), BD_Perc!$A:$O, 11, FALSE), "Intervalo de precio 2"
    ),
    AD1029 = "PERCENTIL 30-70",
    _xlfn.IFS(
        BD!DK1029 &lt; VLOOKUP(_xlfn.TEXTJOIN("_", FALSE, C1029:E1029), BD_Perc!$A:$O, 6, FALSE), "Intervalo de precio 1",
        BD!DK1029 &lt; VLOOKUP(_xlfn.TEXTJOIN("_", FALSE, C1029:E1029), BD_Perc!$A:$O, 7, FALSE), "Intervalo de precio 2",
        BD!DK1029 &gt;= VLOOKUP(_xlfn.TEXTJOIN("_", FALSE, C1029:E1029), BD_Perc!$A:$O, 7, FALSE), "Intervalo de precio 3"
    ),
    AD1029="Segmentación no encontrada o vehículo inactivo","Segmentación no encontrada o vehículo inactivo"
)</f>
        <v>Intervalo de precio 2</v>
      </c>
      <c r="AF1029" s="57" t="s">
        <v>2413</v>
      </c>
      <c r="AG1029" s="35" t="b">
        <f t="shared" si="94"/>
        <v>1</v>
      </c>
      <c r="AH1029" s="206">
        <v>0</v>
      </c>
      <c r="AI1029" s="206">
        <v>0.01</v>
      </c>
      <c r="AJ1029" s="206">
        <v>1.4999999999999999E-2</v>
      </c>
      <c r="AK1029" s="206">
        <v>0.02</v>
      </c>
      <c r="AL1029" s="206">
        <v>2.5000000000000001E-2</v>
      </c>
      <c r="AM1029" s="206">
        <v>0.03</v>
      </c>
      <c r="AN1029" s="28" t="s">
        <v>113</v>
      </c>
      <c r="AO1029" s="28" t="s">
        <v>113</v>
      </c>
      <c r="AP1029" s="28" t="s">
        <v>113</v>
      </c>
      <c r="AQ1029" s="37">
        <v>1</v>
      </c>
      <c r="AR1029" s="38">
        <v>8678197</v>
      </c>
      <c r="AS1029" s="38">
        <v>588884</v>
      </c>
      <c r="AT1029" s="38">
        <v>456436</v>
      </c>
      <c r="AU1029" s="38" t="s">
        <v>107</v>
      </c>
      <c r="AV1029" s="38" t="s">
        <v>107</v>
      </c>
      <c r="AW1029" s="38">
        <v>9454748</v>
      </c>
      <c r="AX1029" s="38" t="s">
        <v>107</v>
      </c>
      <c r="AY1029" s="38">
        <v>619449</v>
      </c>
      <c r="AZ1029" s="38">
        <v>309725</v>
      </c>
      <c r="BA1029" s="38">
        <v>0</v>
      </c>
      <c r="BB1029" s="38" t="s">
        <v>107</v>
      </c>
      <c r="BC1029" s="38" t="s">
        <v>107</v>
      </c>
      <c r="BD1029" s="38" t="s">
        <v>107</v>
      </c>
      <c r="BE1029" s="38" t="s">
        <v>107</v>
      </c>
      <c r="BF1029" s="38" t="s">
        <v>107</v>
      </c>
      <c r="BG1029" s="38">
        <v>2156660</v>
      </c>
      <c r="BH1029" s="38">
        <v>2061715</v>
      </c>
      <c r="BI1029" s="38">
        <v>635750</v>
      </c>
      <c r="BJ1029" s="38">
        <v>847667</v>
      </c>
      <c r="BK1029" s="38" t="s">
        <v>107</v>
      </c>
      <c r="BL1029" s="38">
        <v>1956154</v>
      </c>
      <c r="BM1029" s="38">
        <v>179314</v>
      </c>
      <c r="BN1029" s="38" t="s">
        <v>107</v>
      </c>
      <c r="BO1029" s="38">
        <v>1385609</v>
      </c>
      <c r="BP1029" s="38">
        <v>3879706</v>
      </c>
      <c r="BQ1029" s="38">
        <v>114109</v>
      </c>
      <c r="BR1029" s="38">
        <v>2355536</v>
      </c>
      <c r="BS1029" s="38">
        <v>1548623</v>
      </c>
      <c r="BT1029" s="38" t="s">
        <v>107</v>
      </c>
      <c r="BU1029" s="38" t="s">
        <v>107</v>
      </c>
      <c r="BV1029" s="38" t="s">
        <v>107</v>
      </c>
      <c r="BW1029" s="38">
        <v>9577007</v>
      </c>
      <c r="BX1029" s="38">
        <v>211916</v>
      </c>
      <c r="BY1029" s="38" t="s">
        <v>107</v>
      </c>
      <c r="BZ1029" s="38" t="s">
        <v>107</v>
      </c>
      <c r="CA1029" s="38" t="s">
        <v>107</v>
      </c>
      <c r="CB1029" s="38">
        <v>782462</v>
      </c>
      <c r="CC1029" s="330" t="s">
        <v>107</v>
      </c>
      <c r="CD1029" s="38" t="s">
        <v>107</v>
      </c>
      <c r="CE1029" s="38" t="s">
        <v>107</v>
      </c>
      <c r="CF1029" s="38" t="s">
        <v>107</v>
      </c>
      <c r="CG1029" s="38" t="s">
        <v>107</v>
      </c>
      <c r="CH1029" s="42" t="s">
        <v>114</v>
      </c>
      <c r="CI1029" s="42" t="s">
        <v>114</v>
      </c>
      <c r="CJ1029" s="42" t="s">
        <v>114</v>
      </c>
      <c r="CK1029" s="42" t="s">
        <v>114</v>
      </c>
      <c r="CL1029" s="42" t="s">
        <v>114</v>
      </c>
      <c r="CM1029" s="42" t="s">
        <v>114</v>
      </c>
      <c r="CN1029" s="42" t="s">
        <v>114</v>
      </c>
      <c r="CO1029" s="42" t="s">
        <v>107</v>
      </c>
      <c r="CP1029" s="28" t="s">
        <v>107</v>
      </c>
      <c r="CQ1029" s="28" t="s">
        <v>107</v>
      </c>
      <c r="CR1029" s="28" t="s">
        <v>107</v>
      </c>
      <c r="CS1029" s="28" t="s">
        <v>107</v>
      </c>
      <c r="CT1029" s="28" t="s">
        <v>107</v>
      </c>
      <c r="CU1029" s="28" t="s">
        <v>107</v>
      </c>
      <c r="CV1029" s="28" t="s">
        <v>107</v>
      </c>
      <c r="CW1029" s="28" t="s">
        <v>107</v>
      </c>
      <c r="CX1029" s="28" t="s">
        <v>107</v>
      </c>
      <c r="CY1029" s="28" t="s">
        <v>107</v>
      </c>
      <c r="CZ1029" s="28" t="s">
        <v>107</v>
      </c>
      <c r="DA1029" s="28" t="s">
        <v>107</v>
      </c>
      <c r="DB1029" s="28" t="s">
        <v>107</v>
      </c>
      <c r="DC1029" s="28" t="s">
        <v>107</v>
      </c>
      <c r="DD1029" s="332">
        <v>3850365</v>
      </c>
      <c r="DE1029" s="282">
        <v>1</v>
      </c>
      <c r="DF1029" s="390">
        <v>1</v>
      </c>
      <c r="DG1029" s="310"/>
      <c r="DI1029" s="279" t="str" cm="1">
        <f t="array" ref="DI1029">+IF(AND(C1029&lt;&gt;"Vehículos Eléctricos",C1029&lt;&gt;"Vehículos Híbridos",AD1029="PERCENTIL 50"),
     IF(VLOOKUP(_xlfn.TEXTJOIN("_",FALSE,C1029:E1029),BD_Perc!$A:$P,_xlfn.IFS(BD!AE1029="Intervalo de precio 1",12,BD!AE1029="Intervalo de precio 2",13),FALSE)&lt;=1,
     VLOOKUP(_xlfn.TEXTJOIN("_",FALSE,C1029:E1029),BD_Perc!$A:$P,16,FALSE),"Ok P50"),
     "Ok P30/70 ó Híbrido/Eléctrico")</f>
        <v>Ok P30/70 ó Híbrido/Eléctrico</v>
      </c>
      <c r="DJ1029" s="279" t="str">
        <f t="shared" si="91"/>
        <v>Vehículos Convencionales_Camperos/Camionetas_4x2</v>
      </c>
      <c r="DK1029" s="331">
        <f t="shared" si="95"/>
        <v>112000000</v>
      </c>
      <c r="DL1029" s="326"/>
    </row>
    <row r="1030" spans="1:116" ht="51">
      <c r="A1030" s="28">
        <v>1025</v>
      </c>
      <c r="B1030" s="29" t="s">
        <v>254</v>
      </c>
      <c r="C1030" s="29" t="s">
        <v>0</v>
      </c>
      <c r="D1030" s="29" t="s">
        <v>337</v>
      </c>
      <c r="E1030" s="42" t="s">
        <v>338</v>
      </c>
      <c r="F1030" s="42" t="s">
        <v>107</v>
      </c>
      <c r="G1030" s="30" t="s">
        <v>2122</v>
      </c>
      <c r="H1030" s="42" t="s">
        <v>1776</v>
      </c>
      <c r="I1030" s="42">
        <v>8806031</v>
      </c>
      <c r="J1030" s="70" t="s">
        <v>2123</v>
      </c>
      <c r="K1030" s="31" t="s">
        <v>428</v>
      </c>
      <c r="L1030" s="32">
        <v>101</v>
      </c>
      <c r="M1030" s="33">
        <v>5</v>
      </c>
      <c r="N1030" s="202">
        <v>131000000</v>
      </c>
      <c r="O1030" s="34">
        <f>+IFERROR(VLOOKUP(I1030,Precio_Fasecolda!A:C,3,FALSE),IFERROR(VLOOKUP(I1030,Precio_Fasecolda!B:C,2,FALSE),N1030))</f>
        <v>131000000</v>
      </c>
      <c r="P1030" s="34">
        <f t="shared" si="92"/>
        <v>0</v>
      </c>
      <c r="Q1030" s="28" t="s">
        <v>338</v>
      </c>
      <c r="R1030" s="28" t="s">
        <v>130</v>
      </c>
      <c r="S1030" s="28" t="s">
        <v>112</v>
      </c>
      <c r="T1030" s="28" t="s">
        <v>107</v>
      </c>
      <c r="U1030" s="28" t="s">
        <v>107</v>
      </c>
      <c r="V1030" s="42" t="s">
        <v>107</v>
      </c>
      <c r="W1030" s="28" t="s">
        <v>107</v>
      </c>
      <c r="X1030" s="28" t="s">
        <v>107</v>
      </c>
      <c r="Y1030" s="28" t="str">
        <f t="shared" si="93"/>
        <v>N.A.</v>
      </c>
      <c r="Z1030" s="292">
        <f t="shared" ref="Z1030:Z1093" si="96">+(((N1030)-(N1030*AH1030)/100%))</f>
        <v>131000000</v>
      </c>
      <c r="AA1030" s="28" cm="1">
        <f t="array" aca="1" ref="AA1030" ca="1">_xlfn.IFS(DK1030&lt;$DK$4,1,AND(DK1030&gt;=$DK$4,DK1030&lt;=$AA$4),2,DK1030&gt;$AA$4,3)</f>
        <v>2</v>
      </c>
      <c r="AB1030" s="28">
        <v>0</v>
      </c>
      <c r="AC1030" s="28" cm="1">
        <f t="array" aca="1" ref="AC1030" ca="1">IF(AB1030="PERCENTIL 30","",_xlfn.IFS(DK1030&lt;$AC$4,1,DK1030&gt;$AC$4,2))</f>
        <v>1</v>
      </c>
      <c r="AD1030" s="28" t="str">
        <f>+IFERROR(VLOOKUP(_xlfn.TEXTJOIN("_", FALSE, C1030:E1030), BD_Perc!$A:$O, 15, FALSE),"Segmentación no encontrada o vehículo inactivo")</f>
        <v>PERCENTIL 30-70</v>
      </c>
      <c r="AE1030" s="28" t="str" cm="1">
        <f t="array" ref="AE1030">_xlfn.IFS(
    AD1030 = "PERCENTIL 50",
    _xlfn.IFS(
        BD!DK1030 &lt; VLOOKUP(_xlfn.TEXTJOIN("_", FALSE, C1030:E1030), BD_Perc!$A:$O, 11, FALSE), "Intervalo de precio 1",
        BD!DK1030 &gt;= VLOOKUP(_xlfn.TEXTJOIN("_", FALSE, C1030:E1030), BD_Perc!$A:$O, 11, FALSE), "Intervalo de precio 2"
    ),
    AD1030 = "PERCENTIL 30-70",
    _xlfn.IFS(
        BD!DK1030 &lt; VLOOKUP(_xlfn.TEXTJOIN("_", FALSE, C1030:E1030), BD_Perc!$A:$O, 6, FALSE), "Intervalo de precio 1",
        BD!DK1030 &lt; VLOOKUP(_xlfn.TEXTJOIN("_", FALSE, C1030:E1030), BD_Perc!$A:$O, 7, FALSE), "Intervalo de precio 2",
        BD!DK1030 &gt;= VLOOKUP(_xlfn.TEXTJOIN("_", FALSE, C1030:E1030), BD_Perc!$A:$O, 7, FALSE), "Intervalo de precio 3"
    ),
    AD1030="Segmentación no encontrada o vehículo inactivo","Segmentación no encontrada o vehículo inactivo"
)</f>
        <v>Intervalo de precio 2</v>
      </c>
      <c r="AF1030" s="57" t="s">
        <v>2413</v>
      </c>
      <c r="AG1030" s="35" t="b">
        <f t="shared" si="94"/>
        <v>1</v>
      </c>
      <c r="AH1030" s="206">
        <v>0</v>
      </c>
      <c r="AI1030" s="206">
        <v>0.01</v>
      </c>
      <c r="AJ1030" s="206">
        <v>1.4999999999999999E-2</v>
      </c>
      <c r="AK1030" s="206">
        <v>0.02</v>
      </c>
      <c r="AL1030" s="206">
        <v>2.5000000000000001E-2</v>
      </c>
      <c r="AM1030" s="206">
        <v>0.03</v>
      </c>
      <c r="AN1030" s="28" t="s">
        <v>113</v>
      </c>
      <c r="AO1030" s="28" t="s">
        <v>113</v>
      </c>
      <c r="AP1030" s="28" t="s">
        <v>113</v>
      </c>
      <c r="AQ1030" s="37">
        <v>1</v>
      </c>
      <c r="AR1030" s="38">
        <v>8678197</v>
      </c>
      <c r="AS1030" s="38">
        <v>588884</v>
      </c>
      <c r="AT1030" s="38">
        <v>456436</v>
      </c>
      <c r="AU1030" s="38" t="s">
        <v>107</v>
      </c>
      <c r="AV1030" s="38" t="s">
        <v>107</v>
      </c>
      <c r="AW1030" s="38">
        <v>9454748</v>
      </c>
      <c r="AX1030" s="38" t="s">
        <v>107</v>
      </c>
      <c r="AY1030" s="38">
        <v>619449</v>
      </c>
      <c r="AZ1030" s="38">
        <v>309725</v>
      </c>
      <c r="BA1030" s="38">
        <v>0</v>
      </c>
      <c r="BB1030" s="38" t="s">
        <v>107</v>
      </c>
      <c r="BC1030" s="38" t="s">
        <v>107</v>
      </c>
      <c r="BD1030" s="38" t="s">
        <v>107</v>
      </c>
      <c r="BE1030" s="38" t="s">
        <v>107</v>
      </c>
      <c r="BF1030" s="38" t="s">
        <v>107</v>
      </c>
      <c r="BG1030" s="38">
        <v>2156660</v>
      </c>
      <c r="BH1030" s="38">
        <v>2061715</v>
      </c>
      <c r="BI1030" s="38">
        <v>635750</v>
      </c>
      <c r="BJ1030" s="38">
        <v>847667</v>
      </c>
      <c r="BK1030" s="38" t="s">
        <v>107</v>
      </c>
      <c r="BL1030" s="38">
        <v>1956154</v>
      </c>
      <c r="BM1030" s="38">
        <v>179314</v>
      </c>
      <c r="BN1030" s="38" t="s">
        <v>107</v>
      </c>
      <c r="BO1030" s="38">
        <v>1385609</v>
      </c>
      <c r="BP1030" s="38">
        <v>3879706</v>
      </c>
      <c r="BQ1030" s="38">
        <v>114109</v>
      </c>
      <c r="BR1030" s="38">
        <v>2355536</v>
      </c>
      <c r="BS1030" s="38">
        <v>1548623</v>
      </c>
      <c r="BT1030" s="38" t="s">
        <v>107</v>
      </c>
      <c r="BU1030" s="38" t="s">
        <v>107</v>
      </c>
      <c r="BV1030" s="38" t="s">
        <v>107</v>
      </c>
      <c r="BW1030" s="38">
        <v>9577007</v>
      </c>
      <c r="BX1030" s="38">
        <v>211916</v>
      </c>
      <c r="BY1030" s="38" t="s">
        <v>107</v>
      </c>
      <c r="BZ1030" s="38" t="s">
        <v>107</v>
      </c>
      <c r="CA1030" s="38" t="s">
        <v>107</v>
      </c>
      <c r="CB1030" s="38">
        <v>782462</v>
      </c>
      <c r="CC1030" s="330" t="s">
        <v>107</v>
      </c>
      <c r="CD1030" s="38" t="s">
        <v>107</v>
      </c>
      <c r="CE1030" s="38" t="s">
        <v>107</v>
      </c>
      <c r="CF1030" s="38" t="s">
        <v>107</v>
      </c>
      <c r="CG1030" s="38" t="s">
        <v>107</v>
      </c>
      <c r="CH1030" s="42" t="s">
        <v>114</v>
      </c>
      <c r="CI1030" s="42" t="s">
        <v>114</v>
      </c>
      <c r="CJ1030" s="42" t="s">
        <v>114</v>
      </c>
      <c r="CK1030" s="42" t="s">
        <v>114</v>
      </c>
      <c r="CL1030" s="42" t="s">
        <v>114</v>
      </c>
      <c r="CM1030" s="42" t="s">
        <v>114</v>
      </c>
      <c r="CN1030" s="42" t="s">
        <v>114</v>
      </c>
      <c r="CO1030" s="42" t="s">
        <v>107</v>
      </c>
      <c r="CP1030" s="28" t="s">
        <v>107</v>
      </c>
      <c r="CQ1030" s="28" t="s">
        <v>107</v>
      </c>
      <c r="CR1030" s="28" t="s">
        <v>107</v>
      </c>
      <c r="CS1030" s="28" t="s">
        <v>107</v>
      </c>
      <c r="CT1030" s="28" t="s">
        <v>107</v>
      </c>
      <c r="CU1030" s="28" t="s">
        <v>107</v>
      </c>
      <c r="CV1030" s="28" t="s">
        <v>107</v>
      </c>
      <c r="CW1030" s="28" t="s">
        <v>107</v>
      </c>
      <c r="CX1030" s="28" t="s">
        <v>107</v>
      </c>
      <c r="CY1030" s="28" t="s">
        <v>107</v>
      </c>
      <c r="CZ1030" s="28" t="s">
        <v>107</v>
      </c>
      <c r="DA1030" s="28" t="s">
        <v>107</v>
      </c>
      <c r="DB1030" s="28" t="s">
        <v>107</v>
      </c>
      <c r="DC1030" s="28" t="s">
        <v>107</v>
      </c>
      <c r="DD1030" s="332">
        <v>3850365</v>
      </c>
      <c r="DE1030" s="282">
        <v>1</v>
      </c>
      <c r="DF1030" s="390">
        <v>1</v>
      </c>
      <c r="DG1030" s="310"/>
      <c r="DI1030" s="279" t="str" cm="1">
        <f t="array" ref="DI1030">+IF(AND(C1030&lt;&gt;"Vehículos Eléctricos",C1030&lt;&gt;"Vehículos Híbridos",AD1030="PERCENTIL 50"),
     IF(VLOOKUP(_xlfn.TEXTJOIN("_",FALSE,C1030:E1030),BD_Perc!$A:$P,_xlfn.IFS(BD!AE1030="Intervalo de precio 1",12,BD!AE1030="Intervalo de precio 2",13),FALSE)&lt;=1,
     VLOOKUP(_xlfn.TEXTJOIN("_",FALSE,C1030:E1030),BD_Perc!$A:$P,16,FALSE),"Ok P50"),
     "Ok P30/70 ó Híbrido/Eléctrico")</f>
        <v>Ok P30/70 ó Híbrido/Eléctrico</v>
      </c>
      <c r="DJ1030" s="279" t="str">
        <f t="shared" ref="DJ1030:DJ1093" si="97">+_xlfn.TEXTJOIN("_",FALSE,C1030:E1030)</f>
        <v>Vehículos Convencionales_Camperos/Camionetas_4x2</v>
      </c>
      <c r="DK1030" s="331">
        <f t="shared" si="95"/>
        <v>131000000</v>
      </c>
      <c r="DL1030" s="326"/>
    </row>
    <row r="1031" spans="1:116" ht="51">
      <c r="A1031" s="28">
        <v>1026</v>
      </c>
      <c r="B1031" s="29" t="s">
        <v>254</v>
      </c>
      <c r="C1031" s="29" t="s">
        <v>0</v>
      </c>
      <c r="D1031" s="29" t="s">
        <v>337</v>
      </c>
      <c r="E1031" s="42" t="s">
        <v>338</v>
      </c>
      <c r="F1031" s="42" t="s">
        <v>107</v>
      </c>
      <c r="G1031" s="30" t="s">
        <v>2124</v>
      </c>
      <c r="H1031" s="42" t="s">
        <v>1776</v>
      </c>
      <c r="I1031" s="42">
        <v>8806032</v>
      </c>
      <c r="J1031" s="70" t="s">
        <v>2125</v>
      </c>
      <c r="K1031" s="31" t="s">
        <v>428</v>
      </c>
      <c r="L1031" s="32">
        <v>101</v>
      </c>
      <c r="M1031" s="33">
        <v>5</v>
      </c>
      <c r="N1031" s="202">
        <v>126000000</v>
      </c>
      <c r="O1031" s="34">
        <f>+IFERROR(VLOOKUP(I1031,Precio_Fasecolda!A:C,3,FALSE),IFERROR(VLOOKUP(I1031,Precio_Fasecolda!B:C,2,FALSE),N1031))</f>
        <v>126000000</v>
      </c>
      <c r="P1031" s="34">
        <f t="shared" ref="P1031:P1094" si="98">N1031-O1031</f>
        <v>0</v>
      </c>
      <c r="Q1031" s="28" t="s">
        <v>338</v>
      </c>
      <c r="R1031" s="28" t="s">
        <v>130</v>
      </c>
      <c r="S1031" s="28" t="s">
        <v>112</v>
      </c>
      <c r="T1031" s="28" t="s">
        <v>107</v>
      </c>
      <c r="U1031" s="28" t="s">
        <v>107</v>
      </c>
      <c r="V1031" s="42" t="s">
        <v>107</v>
      </c>
      <c r="W1031" s="28" t="s">
        <v>107</v>
      </c>
      <c r="X1031" s="28" t="s">
        <v>107</v>
      </c>
      <c r="Y1031" s="28" t="str">
        <f t="shared" ref="Y1031:Y1094" si="99">+IF(C1031=$F$1,N1031+CC1031,"N.A.")</f>
        <v>N.A.</v>
      </c>
      <c r="Z1031" s="292">
        <f t="shared" si="96"/>
        <v>126000000</v>
      </c>
      <c r="AA1031" s="28" cm="1">
        <f t="array" aca="1" ref="AA1031" ca="1">_xlfn.IFS(DK1031&lt;$DK$4,1,AND(DK1031&gt;=$DK$4,DK1031&lt;=$AA$4),2,DK1031&gt;$AA$4,3)</f>
        <v>2</v>
      </c>
      <c r="AB1031" s="28">
        <v>0</v>
      </c>
      <c r="AC1031" s="28" cm="1">
        <f t="array" aca="1" ref="AC1031" ca="1">IF(AB1031="PERCENTIL 30","",_xlfn.IFS(DK1031&lt;$AC$4,1,DK1031&gt;$AC$4,2))</f>
        <v>1</v>
      </c>
      <c r="AD1031" s="28" t="str">
        <f>+IFERROR(VLOOKUP(_xlfn.TEXTJOIN("_", FALSE, C1031:E1031), BD_Perc!$A:$O, 15, FALSE),"Segmentación no encontrada o vehículo inactivo")</f>
        <v>PERCENTIL 30-70</v>
      </c>
      <c r="AE1031" s="28" t="str" cm="1">
        <f t="array" ref="AE1031">_xlfn.IFS(
    AD1031 = "PERCENTIL 50",
    _xlfn.IFS(
        BD!DK1031 &lt; VLOOKUP(_xlfn.TEXTJOIN("_", FALSE, C1031:E1031), BD_Perc!$A:$O, 11, FALSE), "Intervalo de precio 1",
        BD!DK1031 &gt;= VLOOKUP(_xlfn.TEXTJOIN("_", FALSE, C1031:E1031), BD_Perc!$A:$O, 11, FALSE), "Intervalo de precio 2"
    ),
    AD1031 = "PERCENTIL 30-70",
    _xlfn.IFS(
        BD!DK1031 &lt; VLOOKUP(_xlfn.TEXTJOIN("_", FALSE, C1031:E1031), BD_Perc!$A:$O, 6, FALSE), "Intervalo de precio 1",
        BD!DK1031 &lt; VLOOKUP(_xlfn.TEXTJOIN("_", FALSE, C1031:E1031), BD_Perc!$A:$O, 7, FALSE), "Intervalo de precio 2",
        BD!DK1031 &gt;= VLOOKUP(_xlfn.TEXTJOIN("_", FALSE, C1031:E1031), BD_Perc!$A:$O, 7, FALSE), "Intervalo de precio 3"
    ),
    AD1031="Segmentación no encontrada o vehículo inactivo","Segmentación no encontrada o vehículo inactivo"
)</f>
        <v>Intervalo de precio 2</v>
      </c>
      <c r="AF1031" s="57" t="s">
        <v>2413</v>
      </c>
      <c r="AG1031" s="35" t="b">
        <f t="shared" ref="AG1031:AG1094" si="100">+AF1031=AE1031</f>
        <v>1</v>
      </c>
      <c r="AH1031" s="206">
        <v>0</v>
      </c>
      <c r="AI1031" s="206">
        <v>0.01</v>
      </c>
      <c r="AJ1031" s="206">
        <v>1.4999999999999999E-2</v>
      </c>
      <c r="AK1031" s="206">
        <v>0.02</v>
      </c>
      <c r="AL1031" s="206">
        <v>2.5000000000000001E-2</v>
      </c>
      <c r="AM1031" s="206">
        <v>0.03</v>
      </c>
      <c r="AN1031" s="28" t="s">
        <v>113</v>
      </c>
      <c r="AO1031" s="28" t="s">
        <v>113</v>
      </c>
      <c r="AP1031" s="28" t="s">
        <v>113</v>
      </c>
      <c r="AQ1031" s="37">
        <v>1</v>
      </c>
      <c r="AR1031" s="38">
        <v>8678197</v>
      </c>
      <c r="AS1031" s="38">
        <v>588884</v>
      </c>
      <c r="AT1031" s="38">
        <v>456436</v>
      </c>
      <c r="AU1031" s="38" t="s">
        <v>107</v>
      </c>
      <c r="AV1031" s="38" t="s">
        <v>107</v>
      </c>
      <c r="AW1031" s="38">
        <v>9454748</v>
      </c>
      <c r="AX1031" s="38" t="s">
        <v>107</v>
      </c>
      <c r="AY1031" s="38">
        <v>619449</v>
      </c>
      <c r="AZ1031" s="38">
        <v>309725</v>
      </c>
      <c r="BA1031" s="38">
        <v>0</v>
      </c>
      <c r="BB1031" s="38" t="s">
        <v>107</v>
      </c>
      <c r="BC1031" s="38" t="s">
        <v>107</v>
      </c>
      <c r="BD1031" s="38" t="s">
        <v>107</v>
      </c>
      <c r="BE1031" s="38" t="s">
        <v>107</v>
      </c>
      <c r="BF1031" s="38" t="s">
        <v>107</v>
      </c>
      <c r="BG1031" s="38">
        <v>2156660</v>
      </c>
      <c r="BH1031" s="38">
        <v>2061715</v>
      </c>
      <c r="BI1031" s="38">
        <v>635750</v>
      </c>
      <c r="BJ1031" s="38">
        <v>847667</v>
      </c>
      <c r="BK1031" s="38" t="s">
        <v>107</v>
      </c>
      <c r="BL1031" s="38">
        <v>1956154</v>
      </c>
      <c r="BM1031" s="38">
        <v>179314</v>
      </c>
      <c r="BN1031" s="38" t="s">
        <v>107</v>
      </c>
      <c r="BO1031" s="38">
        <v>1385609</v>
      </c>
      <c r="BP1031" s="38">
        <v>3879706</v>
      </c>
      <c r="BQ1031" s="38">
        <v>114109</v>
      </c>
      <c r="BR1031" s="38">
        <v>2355536</v>
      </c>
      <c r="BS1031" s="38">
        <v>1548623</v>
      </c>
      <c r="BT1031" s="38" t="s">
        <v>107</v>
      </c>
      <c r="BU1031" s="38" t="s">
        <v>107</v>
      </c>
      <c r="BV1031" s="38" t="s">
        <v>107</v>
      </c>
      <c r="BW1031" s="38">
        <v>9577007</v>
      </c>
      <c r="BX1031" s="38">
        <v>211916</v>
      </c>
      <c r="BY1031" s="38" t="s">
        <v>107</v>
      </c>
      <c r="BZ1031" s="38" t="s">
        <v>107</v>
      </c>
      <c r="CA1031" s="38" t="s">
        <v>107</v>
      </c>
      <c r="CB1031" s="38">
        <v>782462</v>
      </c>
      <c r="CC1031" s="330" t="s">
        <v>107</v>
      </c>
      <c r="CD1031" s="38" t="s">
        <v>107</v>
      </c>
      <c r="CE1031" s="38" t="s">
        <v>107</v>
      </c>
      <c r="CF1031" s="38" t="s">
        <v>107</v>
      </c>
      <c r="CG1031" s="38" t="s">
        <v>107</v>
      </c>
      <c r="CH1031" s="42" t="s">
        <v>114</v>
      </c>
      <c r="CI1031" s="42" t="s">
        <v>114</v>
      </c>
      <c r="CJ1031" s="42" t="s">
        <v>114</v>
      </c>
      <c r="CK1031" s="42" t="s">
        <v>114</v>
      </c>
      <c r="CL1031" s="42" t="s">
        <v>114</v>
      </c>
      <c r="CM1031" s="42" t="s">
        <v>114</v>
      </c>
      <c r="CN1031" s="42" t="s">
        <v>114</v>
      </c>
      <c r="CO1031" s="42" t="s">
        <v>107</v>
      </c>
      <c r="CP1031" s="28" t="s">
        <v>107</v>
      </c>
      <c r="CQ1031" s="28" t="s">
        <v>107</v>
      </c>
      <c r="CR1031" s="28" t="s">
        <v>107</v>
      </c>
      <c r="CS1031" s="28" t="s">
        <v>107</v>
      </c>
      <c r="CT1031" s="28" t="s">
        <v>107</v>
      </c>
      <c r="CU1031" s="28" t="s">
        <v>107</v>
      </c>
      <c r="CV1031" s="28" t="s">
        <v>107</v>
      </c>
      <c r="CW1031" s="28" t="s">
        <v>107</v>
      </c>
      <c r="CX1031" s="28" t="s">
        <v>107</v>
      </c>
      <c r="CY1031" s="28" t="s">
        <v>107</v>
      </c>
      <c r="CZ1031" s="28" t="s">
        <v>107</v>
      </c>
      <c r="DA1031" s="28" t="s">
        <v>107</v>
      </c>
      <c r="DB1031" s="28" t="s">
        <v>107</v>
      </c>
      <c r="DC1031" s="28" t="s">
        <v>107</v>
      </c>
      <c r="DD1031" s="332">
        <v>3850365</v>
      </c>
      <c r="DE1031" s="282">
        <v>1</v>
      </c>
      <c r="DF1031" s="390">
        <v>1</v>
      </c>
      <c r="DG1031" s="310"/>
      <c r="DI1031" s="279" t="str" cm="1">
        <f t="array" ref="DI1031">+IF(AND(C1031&lt;&gt;"Vehículos Eléctricos",C1031&lt;&gt;"Vehículos Híbridos",AD1031="PERCENTIL 50"),
     IF(VLOOKUP(_xlfn.TEXTJOIN("_",FALSE,C1031:E1031),BD_Perc!$A:$P,_xlfn.IFS(BD!AE1031="Intervalo de precio 1",12,BD!AE1031="Intervalo de precio 2",13),FALSE)&lt;=1,
     VLOOKUP(_xlfn.TEXTJOIN("_",FALSE,C1031:E1031),BD_Perc!$A:$P,16,FALSE),"Ok P50"),
     "Ok P30/70 ó Híbrido/Eléctrico")</f>
        <v>Ok P30/70 ó Híbrido/Eléctrico</v>
      </c>
      <c r="DJ1031" s="279" t="str">
        <f t="shared" si="97"/>
        <v>Vehículos Convencionales_Camperos/Camionetas_4x2</v>
      </c>
      <c r="DK1031" s="331">
        <f t="shared" ref="DK1031:DK1094" si="101">+IF(C1031=$F$1,Z1031+CC1031,Z1031)</f>
        <v>126000000</v>
      </c>
      <c r="DL1031" s="326"/>
    </row>
    <row r="1032" spans="1:116" ht="51">
      <c r="A1032" s="28">
        <v>1027</v>
      </c>
      <c r="B1032" s="29" t="s">
        <v>254</v>
      </c>
      <c r="C1032" s="29" t="s">
        <v>0</v>
      </c>
      <c r="D1032" s="29" t="s">
        <v>337</v>
      </c>
      <c r="E1032" s="42" t="s">
        <v>338</v>
      </c>
      <c r="F1032" s="42" t="s">
        <v>107</v>
      </c>
      <c r="G1032" s="30" t="s">
        <v>2124</v>
      </c>
      <c r="H1032" s="42" t="s">
        <v>1776</v>
      </c>
      <c r="I1032" s="42">
        <v>8806030</v>
      </c>
      <c r="J1032" s="70" t="s">
        <v>2126</v>
      </c>
      <c r="K1032" s="31" t="s">
        <v>428</v>
      </c>
      <c r="L1032" s="32">
        <v>101</v>
      </c>
      <c r="M1032" s="33">
        <v>5</v>
      </c>
      <c r="N1032" s="202">
        <v>142000000</v>
      </c>
      <c r="O1032" s="34">
        <f>+IFERROR(VLOOKUP(I1032,Precio_Fasecolda!A:C,3,FALSE),IFERROR(VLOOKUP(I1032,Precio_Fasecolda!B:C,2,FALSE),N1032))</f>
        <v>142000000</v>
      </c>
      <c r="P1032" s="34">
        <f t="shared" si="98"/>
        <v>0</v>
      </c>
      <c r="Q1032" s="28" t="s">
        <v>338</v>
      </c>
      <c r="R1032" s="28" t="s">
        <v>2415</v>
      </c>
      <c r="S1032" s="28" t="s">
        <v>112</v>
      </c>
      <c r="T1032" s="28" t="s">
        <v>107</v>
      </c>
      <c r="U1032" s="28" t="s">
        <v>107</v>
      </c>
      <c r="V1032" s="42" t="s">
        <v>107</v>
      </c>
      <c r="W1032" s="28" t="s">
        <v>107</v>
      </c>
      <c r="X1032" s="28" t="s">
        <v>107</v>
      </c>
      <c r="Y1032" s="28" t="str">
        <f t="shared" si="99"/>
        <v>N.A.</v>
      </c>
      <c r="Z1032" s="292">
        <f t="shared" si="96"/>
        <v>142000000</v>
      </c>
      <c r="AA1032" s="28" cm="1">
        <f t="array" aca="1" ref="AA1032" ca="1">_xlfn.IFS(DK1032&lt;$DK$4,1,AND(DK1032&gt;=$DK$4,DK1032&lt;=$AA$4),2,DK1032&gt;$AA$4,3)</f>
        <v>2</v>
      </c>
      <c r="AB1032" s="28">
        <v>0</v>
      </c>
      <c r="AC1032" s="28" cm="1">
        <f t="array" aca="1" ref="AC1032" ca="1">IF(AB1032="PERCENTIL 30","",_xlfn.IFS(DK1032&lt;$AC$4,1,DK1032&gt;$AC$4,2))</f>
        <v>1</v>
      </c>
      <c r="AD1032" s="28" t="str">
        <f>+IFERROR(VLOOKUP(_xlfn.TEXTJOIN("_", FALSE, C1032:E1032), BD_Perc!$A:$O, 15, FALSE),"Segmentación no encontrada o vehículo inactivo")</f>
        <v>PERCENTIL 30-70</v>
      </c>
      <c r="AE1032" s="28" t="str" cm="1">
        <f t="array" ref="AE1032">_xlfn.IFS(
    AD1032 = "PERCENTIL 50",
    _xlfn.IFS(
        BD!DK1032 &lt; VLOOKUP(_xlfn.TEXTJOIN("_", FALSE, C1032:E1032), BD_Perc!$A:$O, 11, FALSE), "Intervalo de precio 1",
        BD!DK1032 &gt;= VLOOKUP(_xlfn.TEXTJOIN("_", FALSE, C1032:E1032), BD_Perc!$A:$O, 11, FALSE), "Intervalo de precio 2"
    ),
    AD1032 = "PERCENTIL 30-70",
    _xlfn.IFS(
        BD!DK1032 &lt; VLOOKUP(_xlfn.TEXTJOIN("_", FALSE, C1032:E1032), BD_Perc!$A:$O, 6, FALSE), "Intervalo de precio 1",
        BD!DK1032 &lt; VLOOKUP(_xlfn.TEXTJOIN("_", FALSE, C1032:E1032), BD_Perc!$A:$O, 7, FALSE), "Intervalo de precio 2",
        BD!DK1032 &gt;= VLOOKUP(_xlfn.TEXTJOIN("_", FALSE, C1032:E1032), BD_Perc!$A:$O, 7, FALSE), "Intervalo de precio 3"
    ),
    AD1032="Segmentación no encontrada o vehículo inactivo","Segmentación no encontrada o vehículo inactivo"
)</f>
        <v>Intervalo de precio 3</v>
      </c>
      <c r="AF1032" s="57" t="s">
        <v>2414</v>
      </c>
      <c r="AG1032" s="35" t="b">
        <f t="shared" si="100"/>
        <v>1</v>
      </c>
      <c r="AH1032" s="206">
        <v>0</v>
      </c>
      <c r="AI1032" s="206">
        <v>0.01</v>
      </c>
      <c r="AJ1032" s="206">
        <v>1.4999999999999999E-2</v>
      </c>
      <c r="AK1032" s="206">
        <v>0.02</v>
      </c>
      <c r="AL1032" s="206">
        <v>2.5000000000000001E-2</v>
      </c>
      <c r="AM1032" s="206">
        <v>0.03</v>
      </c>
      <c r="AN1032" s="28" t="s">
        <v>113</v>
      </c>
      <c r="AO1032" s="28" t="s">
        <v>113</v>
      </c>
      <c r="AP1032" s="28" t="s">
        <v>113</v>
      </c>
      <c r="AQ1032" s="37">
        <v>1</v>
      </c>
      <c r="AR1032" s="38">
        <v>8678197</v>
      </c>
      <c r="AS1032" s="38">
        <v>588884</v>
      </c>
      <c r="AT1032" s="38">
        <v>456436</v>
      </c>
      <c r="AU1032" s="38" t="s">
        <v>107</v>
      </c>
      <c r="AV1032" s="38" t="s">
        <v>107</v>
      </c>
      <c r="AW1032" s="38">
        <v>9454748</v>
      </c>
      <c r="AX1032" s="38" t="s">
        <v>107</v>
      </c>
      <c r="AY1032" s="38">
        <v>619449</v>
      </c>
      <c r="AZ1032" s="38">
        <v>309725</v>
      </c>
      <c r="BA1032" s="38">
        <v>0</v>
      </c>
      <c r="BB1032" s="38" t="s">
        <v>107</v>
      </c>
      <c r="BC1032" s="38" t="s">
        <v>107</v>
      </c>
      <c r="BD1032" s="38" t="s">
        <v>107</v>
      </c>
      <c r="BE1032" s="38" t="s">
        <v>107</v>
      </c>
      <c r="BF1032" s="38" t="s">
        <v>107</v>
      </c>
      <c r="BG1032" s="38">
        <v>2156660</v>
      </c>
      <c r="BH1032" s="38">
        <v>2061715</v>
      </c>
      <c r="BI1032" s="38">
        <v>635750</v>
      </c>
      <c r="BJ1032" s="38">
        <v>847667</v>
      </c>
      <c r="BK1032" s="38" t="s">
        <v>107</v>
      </c>
      <c r="BL1032" s="38">
        <v>1956154</v>
      </c>
      <c r="BM1032" s="38">
        <v>179314</v>
      </c>
      <c r="BN1032" s="38" t="s">
        <v>107</v>
      </c>
      <c r="BO1032" s="38">
        <v>1385609</v>
      </c>
      <c r="BP1032" s="38">
        <v>3879706</v>
      </c>
      <c r="BQ1032" s="38">
        <v>114109</v>
      </c>
      <c r="BR1032" s="38">
        <v>2355536</v>
      </c>
      <c r="BS1032" s="38">
        <v>1548623</v>
      </c>
      <c r="BT1032" s="38" t="s">
        <v>107</v>
      </c>
      <c r="BU1032" s="38" t="s">
        <v>107</v>
      </c>
      <c r="BV1032" s="38" t="s">
        <v>107</v>
      </c>
      <c r="BW1032" s="38">
        <v>9577007</v>
      </c>
      <c r="BX1032" s="38">
        <v>211916</v>
      </c>
      <c r="BY1032" s="38" t="s">
        <v>107</v>
      </c>
      <c r="BZ1032" s="38" t="s">
        <v>107</v>
      </c>
      <c r="CA1032" s="38" t="s">
        <v>107</v>
      </c>
      <c r="CB1032" s="38">
        <v>782462</v>
      </c>
      <c r="CC1032" s="330" t="s">
        <v>107</v>
      </c>
      <c r="CD1032" s="38" t="s">
        <v>107</v>
      </c>
      <c r="CE1032" s="38" t="s">
        <v>107</v>
      </c>
      <c r="CF1032" s="38" t="s">
        <v>107</v>
      </c>
      <c r="CG1032" s="38" t="s">
        <v>107</v>
      </c>
      <c r="CH1032" s="42" t="s">
        <v>114</v>
      </c>
      <c r="CI1032" s="42" t="s">
        <v>114</v>
      </c>
      <c r="CJ1032" s="42" t="s">
        <v>114</v>
      </c>
      <c r="CK1032" s="42" t="s">
        <v>114</v>
      </c>
      <c r="CL1032" s="42" t="s">
        <v>114</v>
      </c>
      <c r="CM1032" s="42" t="s">
        <v>114</v>
      </c>
      <c r="CN1032" s="42" t="s">
        <v>114</v>
      </c>
      <c r="CO1032" s="42" t="s">
        <v>107</v>
      </c>
      <c r="CP1032" s="28" t="s">
        <v>107</v>
      </c>
      <c r="CQ1032" s="28" t="s">
        <v>107</v>
      </c>
      <c r="CR1032" s="28" t="s">
        <v>107</v>
      </c>
      <c r="CS1032" s="28" t="s">
        <v>107</v>
      </c>
      <c r="CT1032" s="28" t="s">
        <v>107</v>
      </c>
      <c r="CU1032" s="28" t="s">
        <v>107</v>
      </c>
      <c r="CV1032" s="28" t="s">
        <v>107</v>
      </c>
      <c r="CW1032" s="28" t="s">
        <v>107</v>
      </c>
      <c r="CX1032" s="28" t="s">
        <v>107</v>
      </c>
      <c r="CY1032" s="28" t="s">
        <v>107</v>
      </c>
      <c r="CZ1032" s="28" t="s">
        <v>107</v>
      </c>
      <c r="DA1032" s="28" t="s">
        <v>107</v>
      </c>
      <c r="DB1032" s="28" t="s">
        <v>107</v>
      </c>
      <c r="DC1032" s="28" t="s">
        <v>107</v>
      </c>
      <c r="DD1032" s="332">
        <v>3850365</v>
      </c>
      <c r="DE1032" s="282">
        <v>1</v>
      </c>
      <c r="DF1032" s="390">
        <v>1</v>
      </c>
      <c r="DG1032" s="310">
        <v>45698</v>
      </c>
      <c r="DH1032" s="8" t="s">
        <v>2497</v>
      </c>
      <c r="DI1032" s="279" t="str" cm="1">
        <f t="array" ref="DI1032">+IF(AND(C1032&lt;&gt;"Vehículos Eléctricos",C1032&lt;&gt;"Vehículos Híbridos",AD1032="PERCENTIL 50"),
     IF(VLOOKUP(_xlfn.TEXTJOIN("_",FALSE,C1032:E1032),BD_Perc!$A:$P,_xlfn.IFS(BD!AE1032="Intervalo de precio 1",12,BD!AE1032="Intervalo de precio 2",13),FALSE)&lt;=1,
     VLOOKUP(_xlfn.TEXTJOIN("_",FALSE,C1032:E1032),BD_Perc!$A:$P,16,FALSE),"Ok P50"),
     "Ok P30/70 ó Híbrido/Eléctrico")</f>
        <v>Ok P30/70 ó Híbrido/Eléctrico</v>
      </c>
      <c r="DJ1032" s="279" t="str">
        <f t="shared" si="97"/>
        <v>Vehículos Convencionales_Camperos/Camionetas_4x2</v>
      </c>
      <c r="DK1032" s="331">
        <f t="shared" si="101"/>
        <v>142000000</v>
      </c>
      <c r="DL1032" s="326"/>
    </row>
    <row r="1033" spans="1:116" ht="38.25">
      <c r="A1033" s="28">
        <v>1028</v>
      </c>
      <c r="B1033" s="29" t="s">
        <v>254</v>
      </c>
      <c r="C1033" s="29" t="s">
        <v>0</v>
      </c>
      <c r="D1033" s="29" t="s">
        <v>105</v>
      </c>
      <c r="E1033" s="42" t="s">
        <v>106</v>
      </c>
      <c r="F1033" s="42" t="s">
        <v>107</v>
      </c>
      <c r="G1033" s="30" t="s">
        <v>2104</v>
      </c>
      <c r="H1033" s="42" t="s">
        <v>1813</v>
      </c>
      <c r="I1033" s="28">
        <v>1801138</v>
      </c>
      <c r="J1033" s="70" t="s">
        <v>2127</v>
      </c>
      <c r="K1033" s="31" t="s">
        <v>111</v>
      </c>
      <c r="L1033" s="32">
        <v>115</v>
      </c>
      <c r="M1033" s="33" t="s">
        <v>107</v>
      </c>
      <c r="N1033" s="202">
        <v>71300000</v>
      </c>
      <c r="O1033" s="34">
        <f>+IFERROR(VLOOKUP(I1033,Precio_Fasecolda!A:C,3,FALSE),IFERROR(VLOOKUP(I1033,Precio_Fasecolda!B:C,2,FALSE),N1033))</f>
        <v>71300000</v>
      </c>
      <c r="P1033" s="34">
        <f t="shared" si="98"/>
        <v>0</v>
      </c>
      <c r="Q1033" s="33" t="s">
        <v>107</v>
      </c>
      <c r="R1033" s="28" t="s">
        <v>2415</v>
      </c>
      <c r="S1033" s="28" t="s">
        <v>112</v>
      </c>
      <c r="T1033" s="28" t="s">
        <v>107</v>
      </c>
      <c r="U1033" s="28" t="s">
        <v>107</v>
      </c>
      <c r="V1033" s="42" t="s">
        <v>107</v>
      </c>
      <c r="W1033" s="28" t="s">
        <v>107</v>
      </c>
      <c r="X1033" s="28" t="s">
        <v>107</v>
      </c>
      <c r="Y1033" s="28" t="str">
        <f t="shared" si="99"/>
        <v>N.A.</v>
      </c>
      <c r="Z1033" s="292">
        <f t="shared" si="96"/>
        <v>69161000</v>
      </c>
      <c r="AA1033" s="28" cm="1">
        <f t="array" aca="1" ref="AA1033" ca="1">_xlfn.IFS(DK1033&lt;$DK$4,1,AND(DK1033&gt;=$DK$4,DK1033&lt;=$AA$4),2,DK1033&gt;$AA$4,3)</f>
        <v>2</v>
      </c>
      <c r="AB1033" s="28" t="s">
        <v>2335</v>
      </c>
      <c r="AC1033" s="28" t="str" cm="1">
        <f t="array" ref="AC1033">IF(AB1033="PERCENTIL 30","",_xlfn.IFS(DK1033&lt;$AC$4,1,DK1033&gt;$AC$4,2))</f>
        <v/>
      </c>
      <c r="AD1033" s="28" t="str">
        <f>+IFERROR(VLOOKUP(_xlfn.TEXTJOIN("_", FALSE, C1033:E1033), BD_Perc!$A:$O, 15, FALSE),"Segmentación no encontrada o vehículo inactivo")</f>
        <v>PERCENTIL 30-70</v>
      </c>
      <c r="AE1033" s="28" t="str" cm="1">
        <f t="array" ref="AE1033">_xlfn.IFS(
    AD1033 = "PERCENTIL 50",
    _xlfn.IFS(
        BD!DK1033 &lt; VLOOKUP(_xlfn.TEXTJOIN("_", FALSE, C1033:E1033), BD_Perc!$A:$O, 11, FALSE), "Intervalo de precio 1",
        BD!DK1033 &gt;= VLOOKUP(_xlfn.TEXTJOIN("_", FALSE, C1033:E1033), BD_Perc!$A:$O, 11, FALSE), "Intervalo de precio 2"
    ),
    AD1033 = "PERCENTIL 30-70",
    _xlfn.IFS(
        BD!DK1033 &lt; VLOOKUP(_xlfn.TEXTJOIN("_", FALSE, C1033:E1033), BD_Perc!$A:$O, 6, FALSE), "Intervalo de precio 1",
        BD!DK1033 &lt; VLOOKUP(_xlfn.TEXTJOIN("_", FALSE, C1033:E1033), BD_Perc!$A:$O, 7, FALSE), "Intervalo de precio 2",
        BD!DK1033 &gt;= VLOOKUP(_xlfn.TEXTJOIN("_", FALSE, C1033:E1033), BD_Perc!$A:$O, 7, FALSE), "Intervalo de precio 3"
    ),
    AD1033="Segmentación no encontrada o vehículo inactivo","Segmentación no encontrada o vehículo inactivo"
)</f>
        <v>Intervalo de precio 2</v>
      </c>
      <c r="AF1033" s="57" t="s">
        <v>2413</v>
      </c>
      <c r="AG1033" s="35" t="b">
        <f t="shared" si="100"/>
        <v>1</v>
      </c>
      <c r="AH1033" s="205">
        <v>0.03</v>
      </c>
      <c r="AI1033" s="205">
        <v>0.03</v>
      </c>
      <c r="AJ1033" s="205">
        <v>0.04</v>
      </c>
      <c r="AK1033" s="205">
        <v>4.4999999999999998E-2</v>
      </c>
      <c r="AL1033" s="205">
        <v>0.05</v>
      </c>
      <c r="AM1033" s="205">
        <v>5.5E-2</v>
      </c>
      <c r="AN1033" s="28" t="s">
        <v>113</v>
      </c>
      <c r="AO1033" s="28" t="s">
        <v>113</v>
      </c>
      <c r="AP1033" s="28" t="s">
        <v>113</v>
      </c>
      <c r="AQ1033" s="47">
        <v>1</v>
      </c>
      <c r="AR1033" s="38">
        <v>8678197</v>
      </c>
      <c r="AS1033" s="38">
        <v>339954</v>
      </c>
      <c r="AT1033" s="38">
        <v>1155847</v>
      </c>
      <c r="AU1033" s="38" t="s">
        <v>107</v>
      </c>
      <c r="AV1033" s="38" t="s">
        <v>107</v>
      </c>
      <c r="AW1033" s="38">
        <v>9518734</v>
      </c>
      <c r="AX1033" s="38" t="s">
        <v>107</v>
      </c>
      <c r="AY1033" s="38">
        <v>679910</v>
      </c>
      <c r="AZ1033" s="38">
        <v>339954</v>
      </c>
      <c r="BA1033" s="38" t="s">
        <v>107</v>
      </c>
      <c r="BB1033" s="38" t="s">
        <v>107</v>
      </c>
      <c r="BC1033" s="38" t="s">
        <v>107</v>
      </c>
      <c r="BD1033" s="38" t="s">
        <v>107</v>
      </c>
      <c r="BE1033" s="38" t="s">
        <v>107</v>
      </c>
      <c r="BF1033" s="38" t="s">
        <v>107</v>
      </c>
      <c r="BG1033" s="38">
        <v>2583656</v>
      </c>
      <c r="BH1033" s="38">
        <v>2583656</v>
      </c>
      <c r="BI1033" s="38">
        <v>2175710</v>
      </c>
      <c r="BJ1033" s="38">
        <v>2175710</v>
      </c>
      <c r="BK1033" s="38" t="s">
        <v>107</v>
      </c>
      <c r="BL1033" s="38">
        <v>1767765</v>
      </c>
      <c r="BM1033" s="38">
        <v>407946</v>
      </c>
      <c r="BN1033" s="38">
        <v>1631783</v>
      </c>
      <c r="BO1033" s="38">
        <v>1087855</v>
      </c>
      <c r="BP1033" s="38">
        <v>3807493</v>
      </c>
      <c r="BQ1033" s="38">
        <v>135982</v>
      </c>
      <c r="BR1033" s="38">
        <v>3535530</v>
      </c>
      <c r="BS1033" s="38">
        <v>815891</v>
      </c>
      <c r="BT1033" s="38" t="s">
        <v>107</v>
      </c>
      <c r="BU1033" s="38" t="s">
        <v>107</v>
      </c>
      <c r="BV1033" s="38" t="s">
        <v>107</v>
      </c>
      <c r="BW1033" s="38">
        <v>2991602</v>
      </c>
      <c r="BX1033" s="38">
        <v>271964</v>
      </c>
      <c r="BY1033" s="38">
        <v>2719638</v>
      </c>
      <c r="BZ1033" s="38">
        <v>8838825</v>
      </c>
      <c r="CA1033" s="38" t="s">
        <v>107</v>
      </c>
      <c r="CB1033" s="38">
        <v>1087855</v>
      </c>
      <c r="CC1033" s="330" t="s">
        <v>107</v>
      </c>
      <c r="CD1033" s="38">
        <v>0</v>
      </c>
      <c r="CE1033" s="38">
        <v>6799096</v>
      </c>
      <c r="CF1033" s="38">
        <v>9518734</v>
      </c>
      <c r="CG1033" s="38">
        <v>13598191</v>
      </c>
      <c r="CH1033" s="41" t="s">
        <v>114</v>
      </c>
      <c r="CI1033" s="41" t="s">
        <v>114</v>
      </c>
      <c r="CJ1033" s="41" t="s">
        <v>114</v>
      </c>
      <c r="CK1033" s="41" t="s">
        <v>113</v>
      </c>
      <c r="CL1033" s="41" t="s">
        <v>113</v>
      </c>
      <c r="CM1033" s="41" t="s">
        <v>113</v>
      </c>
      <c r="CN1033" s="41" t="s">
        <v>114</v>
      </c>
      <c r="CO1033" s="42" t="s">
        <v>107</v>
      </c>
      <c r="CP1033" s="29" t="s">
        <v>107</v>
      </c>
      <c r="CQ1033" s="29" t="s">
        <v>107</v>
      </c>
      <c r="CR1033" s="29" t="s">
        <v>107</v>
      </c>
      <c r="CS1033" s="29" t="s">
        <v>107</v>
      </c>
      <c r="CT1033" s="29" t="s">
        <v>107</v>
      </c>
      <c r="CU1033" s="29" t="s">
        <v>107</v>
      </c>
      <c r="CV1033" s="29" t="s">
        <v>107</v>
      </c>
      <c r="CW1033" s="29" t="s">
        <v>107</v>
      </c>
      <c r="CX1033" s="29" t="s">
        <v>107</v>
      </c>
      <c r="CY1033" s="29" t="s">
        <v>107</v>
      </c>
      <c r="CZ1033" s="29" t="s">
        <v>107</v>
      </c>
      <c r="DA1033" s="29" t="s">
        <v>107</v>
      </c>
      <c r="DB1033" s="29" t="s">
        <v>107</v>
      </c>
      <c r="DC1033" s="29" t="s">
        <v>107</v>
      </c>
      <c r="DD1033" s="332">
        <v>4362464</v>
      </c>
      <c r="DE1033" s="282">
        <v>1</v>
      </c>
      <c r="DF1033" s="390">
        <v>1</v>
      </c>
      <c r="DG1033" s="310"/>
      <c r="DI1033" s="279" t="str" cm="1">
        <f t="array" ref="DI1033">+IF(AND(C1033&lt;&gt;"Vehículos Eléctricos",C1033&lt;&gt;"Vehículos Híbridos",AD1033="PERCENTIL 50"),
     IF(VLOOKUP(_xlfn.TEXTJOIN("_",FALSE,C1033:E1033),BD_Perc!$A:$P,_xlfn.IFS(BD!AE1033="Intervalo de precio 1",12,BD!AE1033="Intervalo de precio 2",13),FALSE)&lt;=1,
     VLOOKUP(_xlfn.TEXTJOIN("_",FALSE,C1033:E1033),BD_Perc!$A:$P,16,FALSE),"Ok P50"),
     "Ok P30/70 ó Híbrido/Eléctrico")</f>
        <v>Ok P30/70 ó Híbrido/Eléctrico</v>
      </c>
      <c r="DJ1033" s="279" t="str">
        <f t="shared" si="97"/>
        <v>Vehículos Convencionales_Automóviles_Hatchback</v>
      </c>
      <c r="DK1033" s="331">
        <f t="shared" si="101"/>
        <v>69161000</v>
      </c>
      <c r="DL1033" s="326"/>
    </row>
    <row r="1034" spans="1:116" ht="38.25">
      <c r="A1034" s="28">
        <v>1029</v>
      </c>
      <c r="B1034" s="29" t="s">
        <v>254</v>
      </c>
      <c r="C1034" s="29" t="s">
        <v>0</v>
      </c>
      <c r="D1034" s="29" t="s">
        <v>105</v>
      </c>
      <c r="E1034" s="42" t="s">
        <v>106</v>
      </c>
      <c r="F1034" s="42" t="s">
        <v>107</v>
      </c>
      <c r="G1034" s="30" t="s">
        <v>2128</v>
      </c>
      <c r="H1034" s="42" t="s">
        <v>1813</v>
      </c>
      <c r="I1034" s="28">
        <v>1801139</v>
      </c>
      <c r="J1034" s="70" t="s">
        <v>2129</v>
      </c>
      <c r="K1034" s="31" t="s">
        <v>111</v>
      </c>
      <c r="L1034" s="32">
        <v>115</v>
      </c>
      <c r="M1034" s="33" t="s">
        <v>107</v>
      </c>
      <c r="N1034" s="202">
        <v>81300000</v>
      </c>
      <c r="O1034" s="34">
        <f>+IFERROR(VLOOKUP(I1034,Precio_Fasecolda!A:C,3,FALSE),IFERROR(VLOOKUP(I1034,Precio_Fasecolda!B:C,2,FALSE),N1034))</f>
        <v>81300000</v>
      </c>
      <c r="P1034" s="34">
        <f t="shared" si="98"/>
        <v>0</v>
      </c>
      <c r="Q1034" s="33" t="s">
        <v>107</v>
      </c>
      <c r="R1034" s="28" t="s">
        <v>2415</v>
      </c>
      <c r="S1034" s="28" t="s">
        <v>112</v>
      </c>
      <c r="T1034" s="28" t="s">
        <v>107</v>
      </c>
      <c r="U1034" s="28" t="s">
        <v>107</v>
      </c>
      <c r="V1034" s="42" t="s">
        <v>107</v>
      </c>
      <c r="W1034" s="28" t="s">
        <v>107</v>
      </c>
      <c r="X1034" s="28" t="s">
        <v>107</v>
      </c>
      <c r="Y1034" s="28" t="str">
        <f t="shared" si="99"/>
        <v>N.A.</v>
      </c>
      <c r="Z1034" s="292">
        <f t="shared" si="96"/>
        <v>78861000</v>
      </c>
      <c r="AA1034" s="28" cm="1">
        <f t="array" aca="1" ref="AA1034" ca="1">_xlfn.IFS(DK1034&lt;$DK$4,1,AND(DK1034&gt;=$DK$4,DK1034&lt;=$AA$4),2,DK1034&gt;$AA$4,3)</f>
        <v>2</v>
      </c>
      <c r="AB1034" s="28" t="s">
        <v>2335</v>
      </c>
      <c r="AC1034" s="28" t="str" cm="1">
        <f t="array" ref="AC1034">IF(AB1034="PERCENTIL 30","",_xlfn.IFS(DK1034&lt;$AC$4,1,DK1034&gt;$AC$4,2))</f>
        <v/>
      </c>
      <c r="AD1034" s="28" t="str">
        <f>+IFERROR(VLOOKUP(_xlfn.TEXTJOIN("_", FALSE, C1034:E1034), BD_Perc!$A:$O, 15, FALSE),"Segmentación no encontrada o vehículo inactivo")</f>
        <v>PERCENTIL 30-70</v>
      </c>
      <c r="AE1034" s="28" t="str" cm="1">
        <f t="array" ref="AE1034">_xlfn.IFS(
    AD1034 = "PERCENTIL 50",
    _xlfn.IFS(
        BD!DK1034 &lt; VLOOKUP(_xlfn.TEXTJOIN("_", FALSE, C1034:E1034), BD_Perc!$A:$O, 11, FALSE), "Intervalo de precio 1",
        BD!DK1034 &gt;= VLOOKUP(_xlfn.TEXTJOIN("_", FALSE, C1034:E1034), BD_Perc!$A:$O, 11, FALSE), "Intervalo de precio 2"
    ),
    AD1034 = "PERCENTIL 30-70",
    _xlfn.IFS(
        BD!DK1034 &lt; VLOOKUP(_xlfn.TEXTJOIN("_", FALSE, C1034:E1034), BD_Perc!$A:$O, 6, FALSE), "Intervalo de precio 1",
        BD!DK1034 &lt; VLOOKUP(_xlfn.TEXTJOIN("_", FALSE, C1034:E1034), BD_Perc!$A:$O, 7, FALSE), "Intervalo de precio 2",
        BD!DK1034 &gt;= VLOOKUP(_xlfn.TEXTJOIN("_", FALSE, C1034:E1034), BD_Perc!$A:$O, 7, FALSE), "Intervalo de precio 3"
    ),
    AD1034="Segmentación no encontrada o vehículo inactivo","Segmentación no encontrada o vehículo inactivo"
)</f>
        <v>Intervalo de precio 3</v>
      </c>
      <c r="AF1034" s="57" t="s">
        <v>2414</v>
      </c>
      <c r="AG1034" s="35" t="b">
        <f t="shared" si="100"/>
        <v>1</v>
      </c>
      <c r="AH1034" s="205">
        <v>0.03</v>
      </c>
      <c r="AI1034" s="205">
        <v>0.03</v>
      </c>
      <c r="AJ1034" s="205">
        <v>0.04</v>
      </c>
      <c r="AK1034" s="205">
        <v>4.4999999999999998E-2</v>
      </c>
      <c r="AL1034" s="205">
        <v>0.05</v>
      </c>
      <c r="AM1034" s="205">
        <v>5.5E-2</v>
      </c>
      <c r="AN1034" s="28" t="s">
        <v>113</v>
      </c>
      <c r="AO1034" s="28" t="s">
        <v>113</v>
      </c>
      <c r="AP1034" s="28" t="s">
        <v>113</v>
      </c>
      <c r="AQ1034" s="47">
        <v>1</v>
      </c>
      <c r="AR1034" s="38">
        <v>8678197</v>
      </c>
      <c r="AS1034" s="38">
        <v>339954</v>
      </c>
      <c r="AT1034" s="38">
        <v>1155847</v>
      </c>
      <c r="AU1034" s="38" t="s">
        <v>107</v>
      </c>
      <c r="AV1034" s="38" t="s">
        <v>107</v>
      </c>
      <c r="AW1034" s="38">
        <v>9518734</v>
      </c>
      <c r="AX1034" s="38" t="s">
        <v>107</v>
      </c>
      <c r="AY1034" s="38">
        <v>679910</v>
      </c>
      <c r="AZ1034" s="38">
        <v>339954</v>
      </c>
      <c r="BA1034" s="38" t="s">
        <v>107</v>
      </c>
      <c r="BB1034" s="38" t="s">
        <v>107</v>
      </c>
      <c r="BC1034" s="38" t="s">
        <v>107</v>
      </c>
      <c r="BD1034" s="38" t="s">
        <v>107</v>
      </c>
      <c r="BE1034" s="38" t="s">
        <v>107</v>
      </c>
      <c r="BF1034" s="38" t="s">
        <v>107</v>
      </c>
      <c r="BG1034" s="38">
        <v>2583656</v>
      </c>
      <c r="BH1034" s="38">
        <v>2583656</v>
      </c>
      <c r="BI1034" s="38">
        <v>2175710</v>
      </c>
      <c r="BJ1034" s="38">
        <v>2175710</v>
      </c>
      <c r="BK1034" s="38" t="s">
        <v>107</v>
      </c>
      <c r="BL1034" s="38">
        <v>1767765</v>
      </c>
      <c r="BM1034" s="38">
        <v>407946</v>
      </c>
      <c r="BN1034" s="38">
        <v>1631783</v>
      </c>
      <c r="BO1034" s="38">
        <v>1087855</v>
      </c>
      <c r="BP1034" s="38">
        <v>3807493</v>
      </c>
      <c r="BQ1034" s="38">
        <v>135982</v>
      </c>
      <c r="BR1034" s="38">
        <v>3535530</v>
      </c>
      <c r="BS1034" s="38">
        <v>815891</v>
      </c>
      <c r="BT1034" s="38" t="s">
        <v>107</v>
      </c>
      <c r="BU1034" s="38" t="s">
        <v>107</v>
      </c>
      <c r="BV1034" s="38" t="s">
        <v>107</v>
      </c>
      <c r="BW1034" s="38">
        <v>2991602</v>
      </c>
      <c r="BX1034" s="38">
        <v>271964</v>
      </c>
      <c r="BY1034" s="38">
        <v>2719638</v>
      </c>
      <c r="BZ1034" s="38">
        <v>8838825</v>
      </c>
      <c r="CA1034" s="38" t="s">
        <v>107</v>
      </c>
      <c r="CB1034" s="38">
        <v>1087855</v>
      </c>
      <c r="CC1034" s="330" t="s">
        <v>107</v>
      </c>
      <c r="CD1034" s="38">
        <v>0</v>
      </c>
      <c r="CE1034" s="38">
        <v>6799096</v>
      </c>
      <c r="CF1034" s="38">
        <v>9518734</v>
      </c>
      <c r="CG1034" s="38">
        <v>13598191</v>
      </c>
      <c r="CH1034" s="41" t="s">
        <v>114</v>
      </c>
      <c r="CI1034" s="41" t="s">
        <v>114</v>
      </c>
      <c r="CJ1034" s="41" t="s">
        <v>114</v>
      </c>
      <c r="CK1034" s="41" t="s">
        <v>113</v>
      </c>
      <c r="CL1034" s="41" t="s">
        <v>113</v>
      </c>
      <c r="CM1034" s="41" t="s">
        <v>113</v>
      </c>
      <c r="CN1034" s="41" t="s">
        <v>114</v>
      </c>
      <c r="CO1034" s="42" t="s">
        <v>107</v>
      </c>
      <c r="CP1034" s="29" t="s">
        <v>107</v>
      </c>
      <c r="CQ1034" s="29" t="s">
        <v>107</v>
      </c>
      <c r="CR1034" s="29" t="s">
        <v>107</v>
      </c>
      <c r="CS1034" s="29" t="s">
        <v>107</v>
      </c>
      <c r="CT1034" s="29" t="s">
        <v>107</v>
      </c>
      <c r="CU1034" s="29" t="s">
        <v>107</v>
      </c>
      <c r="CV1034" s="29" t="s">
        <v>107</v>
      </c>
      <c r="CW1034" s="29" t="s">
        <v>107</v>
      </c>
      <c r="CX1034" s="29" t="s">
        <v>107</v>
      </c>
      <c r="CY1034" s="29" t="s">
        <v>107</v>
      </c>
      <c r="CZ1034" s="29" t="s">
        <v>107</v>
      </c>
      <c r="DA1034" s="29" t="s">
        <v>107</v>
      </c>
      <c r="DB1034" s="29" t="s">
        <v>107</v>
      </c>
      <c r="DC1034" s="29" t="s">
        <v>107</v>
      </c>
      <c r="DD1034" s="332">
        <v>4362464</v>
      </c>
      <c r="DE1034" s="282">
        <v>1</v>
      </c>
      <c r="DF1034" s="390">
        <v>1</v>
      </c>
      <c r="DG1034" s="310"/>
      <c r="DI1034" s="279" t="str" cm="1">
        <f t="array" ref="DI1034">+IF(AND(C1034&lt;&gt;"Vehículos Eléctricos",C1034&lt;&gt;"Vehículos Híbridos",AD1034="PERCENTIL 50"),
     IF(VLOOKUP(_xlfn.TEXTJOIN("_",FALSE,C1034:E1034),BD_Perc!$A:$P,_xlfn.IFS(BD!AE1034="Intervalo de precio 1",12,BD!AE1034="Intervalo de precio 2",13),FALSE)&lt;=1,
     VLOOKUP(_xlfn.TEXTJOIN("_",FALSE,C1034:E1034),BD_Perc!$A:$P,16,FALSE),"Ok P50"),
     "Ok P30/70 ó Híbrido/Eléctrico")</f>
        <v>Ok P30/70 ó Híbrido/Eléctrico</v>
      </c>
      <c r="DJ1034" s="279" t="str">
        <f t="shared" si="97"/>
        <v>Vehículos Convencionales_Automóviles_Hatchback</v>
      </c>
      <c r="DK1034" s="331">
        <f t="shared" si="101"/>
        <v>78861000</v>
      </c>
      <c r="DL1034" s="326"/>
    </row>
    <row r="1035" spans="1:116" ht="38.25">
      <c r="A1035" s="28">
        <v>1030</v>
      </c>
      <c r="B1035" s="29" t="s">
        <v>254</v>
      </c>
      <c r="C1035" s="29" t="s">
        <v>0</v>
      </c>
      <c r="D1035" s="29" t="s">
        <v>105</v>
      </c>
      <c r="E1035" s="42" t="s">
        <v>2380</v>
      </c>
      <c r="F1035" s="42" t="s">
        <v>107</v>
      </c>
      <c r="G1035" s="30" t="s">
        <v>2130</v>
      </c>
      <c r="H1035" s="42" t="s">
        <v>1813</v>
      </c>
      <c r="I1035" s="42">
        <v>1801128</v>
      </c>
      <c r="J1035" s="70" t="s">
        <v>2131</v>
      </c>
      <c r="K1035" s="31" t="s">
        <v>127</v>
      </c>
      <c r="L1035" s="32">
        <v>115</v>
      </c>
      <c r="M1035" s="33" t="s">
        <v>107</v>
      </c>
      <c r="N1035" s="202">
        <v>81300000</v>
      </c>
      <c r="O1035" s="34">
        <f>+IFERROR(VLOOKUP(I1035,Precio_Fasecolda!A:C,3,FALSE),IFERROR(VLOOKUP(I1035,Precio_Fasecolda!B:C,2,FALSE),N1035))</f>
        <v>81300000</v>
      </c>
      <c r="P1035" s="34">
        <f t="shared" si="98"/>
        <v>0</v>
      </c>
      <c r="Q1035" s="33" t="s">
        <v>107</v>
      </c>
      <c r="R1035" s="28" t="s">
        <v>2415</v>
      </c>
      <c r="S1035" s="28" t="s">
        <v>112</v>
      </c>
      <c r="T1035" s="28" t="s">
        <v>107</v>
      </c>
      <c r="U1035" s="28" t="s">
        <v>107</v>
      </c>
      <c r="V1035" s="42" t="s">
        <v>107</v>
      </c>
      <c r="W1035" s="28" t="s">
        <v>107</v>
      </c>
      <c r="X1035" s="28" t="s">
        <v>107</v>
      </c>
      <c r="Y1035" s="28" t="str">
        <f t="shared" si="99"/>
        <v>N.A.</v>
      </c>
      <c r="Z1035" s="292">
        <f t="shared" si="96"/>
        <v>76422000</v>
      </c>
      <c r="AA1035" s="28" cm="1">
        <f t="array" aca="1" ref="AA1035" ca="1">_xlfn.IFS(DK1035&lt;$DK$4,1,AND(DK1035&gt;=$DK$4,DK1035&lt;=$AA$4),2,DK1035&gt;$AA$4,3)</f>
        <v>2</v>
      </c>
      <c r="AB1035" s="28">
        <v>0</v>
      </c>
      <c r="AC1035" s="28" cm="1">
        <f t="array" aca="1" ref="AC1035" ca="1">IF(AB1035="PERCENTIL 30","",_xlfn.IFS(DK1035&lt;$AC$4,1,DK1035&gt;$AC$4,2))</f>
        <v>1</v>
      </c>
      <c r="AD1035" s="28" t="str">
        <f>+IFERROR(VLOOKUP(_xlfn.TEXTJOIN("_", FALSE, C1035:E1035), BD_Perc!$A:$O, 15, FALSE),"Segmentación no encontrada o vehículo inactivo")</f>
        <v>PERCENTIL 30-70</v>
      </c>
      <c r="AE1035" s="28" t="str" cm="1">
        <f t="array" ref="AE1035">_xlfn.IFS(
    AD1035 = "PERCENTIL 50",
    _xlfn.IFS(
        BD!DK1035 &lt; VLOOKUP(_xlfn.TEXTJOIN("_", FALSE, C1035:E1035), BD_Perc!$A:$O, 11, FALSE), "Intervalo de precio 1",
        BD!DK1035 &gt;= VLOOKUP(_xlfn.TEXTJOIN("_", FALSE, C1035:E1035), BD_Perc!$A:$O, 11, FALSE), "Intervalo de precio 2"
    ),
    AD1035 = "PERCENTIL 30-70",
    _xlfn.IFS(
        BD!DK1035 &lt; VLOOKUP(_xlfn.TEXTJOIN("_", FALSE, C1035:E1035), BD_Perc!$A:$O, 6, FALSE), "Intervalo de precio 1",
        BD!DK1035 &lt; VLOOKUP(_xlfn.TEXTJOIN("_", FALSE, C1035:E1035), BD_Perc!$A:$O, 7, FALSE), "Intervalo de precio 2",
        BD!DK1035 &gt;= VLOOKUP(_xlfn.TEXTJOIN("_", FALSE, C1035:E1035), BD_Perc!$A:$O, 7, FALSE), "Intervalo de precio 3"
    ),
    AD1035="Segmentación no encontrada o vehículo inactivo","Segmentación no encontrada o vehículo inactivo"
)</f>
        <v>Intervalo de precio 2</v>
      </c>
      <c r="AF1035" s="57" t="s">
        <v>2413</v>
      </c>
      <c r="AG1035" s="35" t="b">
        <f t="shared" si="100"/>
        <v>1</v>
      </c>
      <c r="AH1035" s="205">
        <v>0.06</v>
      </c>
      <c r="AI1035" s="205">
        <v>0.06</v>
      </c>
      <c r="AJ1035" s="205">
        <v>0.06</v>
      </c>
      <c r="AK1035" s="205">
        <v>0.06</v>
      </c>
      <c r="AL1035" s="205">
        <v>0.06</v>
      </c>
      <c r="AM1035" s="205">
        <v>0.06</v>
      </c>
      <c r="AN1035" s="28" t="s">
        <v>113</v>
      </c>
      <c r="AO1035" s="28" t="s">
        <v>113</v>
      </c>
      <c r="AP1035" s="28" t="s">
        <v>113</v>
      </c>
      <c r="AQ1035" s="37">
        <v>1</v>
      </c>
      <c r="AR1035" s="38">
        <v>8678197</v>
      </c>
      <c r="AS1035" s="38">
        <v>534577</v>
      </c>
      <c r="AT1035" s="38">
        <v>763682</v>
      </c>
      <c r="AU1035" s="38" t="s">
        <v>107</v>
      </c>
      <c r="AV1035" s="38" t="s">
        <v>107</v>
      </c>
      <c r="AW1035" s="38">
        <v>11532661</v>
      </c>
      <c r="AX1035" s="38">
        <v>2</v>
      </c>
      <c r="AY1035" s="38">
        <v>1336442</v>
      </c>
      <c r="AZ1035" s="38">
        <v>128308</v>
      </c>
      <c r="BA1035" s="38">
        <v>2</v>
      </c>
      <c r="BB1035" s="38" t="s">
        <v>107</v>
      </c>
      <c r="BC1035" s="38" t="s">
        <v>107</v>
      </c>
      <c r="BD1035" s="38" t="s">
        <v>107</v>
      </c>
      <c r="BE1035" s="38" t="s">
        <v>107</v>
      </c>
      <c r="BF1035" s="38" t="s">
        <v>107</v>
      </c>
      <c r="BG1035" s="38">
        <v>4594340</v>
      </c>
      <c r="BH1035" s="38" t="s">
        <v>107</v>
      </c>
      <c r="BI1035" s="38">
        <v>2887872</v>
      </c>
      <c r="BJ1035" s="38">
        <v>4083858</v>
      </c>
      <c r="BK1035" s="38">
        <v>2</v>
      </c>
      <c r="BL1035" s="38">
        <v>0</v>
      </c>
      <c r="BM1035" s="38">
        <v>173229</v>
      </c>
      <c r="BN1035" s="38">
        <v>1968215</v>
      </c>
      <c r="BO1035" s="38" t="s">
        <v>107</v>
      </c>
      <c r="BP1035" s="38">
        <v>4890420</v>
      </c>
      <c r="BQ1035" s="38">
        <v>129922</v>
      </c>
      <c r="BR1035" s="38">
        <v>2144026</v>
      </c>
      <c r="BS1035" s="38" t="s">
        <v>107</v>
      </c>
      <c r="BT1035" s="38" t="s">
        <v>107</v>
      </c>
      <c r="BU1035" s="38" t="s">
        <v>107</v>
      </c>
      <c r="BV1035" s="38">
        <v>2041929</v>
      </c>
      <c r="BW1035" s="38">
        <v>7881845</v>
      </c>
      <c r="BX1035" s="38">
        <v>129922</v>
      </c>
      <c r="BY1035" s="38" t="s">
        <v>107</v>
      </c>
      <c r="BZ1035" s="38" t="s">
        <v>107</v>
      </c>
      <c r="CA1035" s="38">
        <v>2</v>
      </c>
      <c r="CB1035" s="38">
        <v>1010506</v>
      </c>
      <c r="CC1035" s="330" t="s">
        <v>107</v>
      </c>
      <c r="CD1035" s="38" t="s">
        <v>107</v>
      </c>
      <c r="CE1035" s="38" t="s">
        <v>107</v>
      </c>
      <c r="CF1035" s="38" t="s">
        <v>107</v>
      </c>
      <c r="CG1035" s="38" t="s">
        <v>107</v>
      </c>
      <c r="CH1035" s="41" t="s">
        <v>113</v>
      </c>
      <c r="CI1035" s="41" t="s">
        <v>113</v>
      </c>
      <c r="CJ1035" s="41" t="s">
        <v>113</v>
      </c>
      <c r="CK1035" s="41" t="s">
        <v>113</v>
      </c>
      <c r="CL1035" s="41" t="s">
        <v>113</v>
      </c>
      <c r="CM1035" s="41" t="s">
        <v>114</v>
      </c>
      <c r="CN1035" s="41" t="s">
        <v>114</v>
      </c>
      <c r="CO1035" s="42" t="s">
        <v>107</v>
      </c>
      <c r="CP1035" s="41" t="s">
        <v>107</v>
      </c>
      <c r="CQ1035" s="41" t="s">
        <v>107</v>
      </c>
      <c r="CR1035" s="41" t="s">
        <v>107</v>
      </c>
      <c r="CS1035" s="41" t="s">
        <v>107</v>
      </c>
      <c r="CT1035" s="41" t="s">
        <v>107</v>
      </c>
      <c r="CU1035" s="41" t="s">
        <v>107</v>
      </c>
      <c r="CV1035" s="41" t="s">
        <v>107</v>
      </c>
      <c r="CW1035" s="41" t="s">
        <v>107</v>
      </c>
      <c r="CX1035" s="41" t="s">
        <v>107</v>
      </c>
      <c r="CY1035" s="41" t="s">
        <v>107</v>
      </c>
      <c r="CZ1035" s="41" t="s">
        <v>107</v>
      </c>
      <c r="DA1035" s="41" t="s">
        <v>107</v>
      </c>
      <c r="DB1035" s="41" t="s">
        <v>107</v>
      </c>
      <c r="DC1035" s="41" t="s">
        <v>107</v>
      </c>
      <c r="DD1035" s="332">
        <v>9989116</v>
      </c>
      <c r="DE1035" s="282">
        <v>1</v>
      </c>
      <c r="DF1035" s="390">
        <v>1</v>
      </c>
      <c r="DG1035" s="310"/>
      <c r="DI1035" s="279" t="str" cm="1">
        <f t="array" ref="DI1035">+IF(AND(C1035&lt;&gt;"Vehículos Eléctricos",C1035&lt;&gt;"Vehículos Híbridos",AD1035="PERCENTIL 50"),
     IF(VLOOKUP(_xlfn.TEXTJOIN("_",FALSE,C1035:E1035),BD_Perc!$A:$P,_xlfn.IFS(BD!AE1035="Intervalo de precio 1",12,BD!AE1035="Intervalo de precio 2",13),FALSE)&lt;=1,
     VLOOKUP(_xlfn.TEXTJOIN("_",FALSE,C1035:E1035),BD_Perc!$A:$P,16,FALSE),"Ok P50"),
     "Ok P30/70 ó Híbrido/Eléctrico")</f>
        <v>Ok P30/70 ó Híbrido/Eléctrico</v>
      </c>
      <c r="DJ1035" s="279" t="str">
        <f t="shared" si="97"/>
        <v>Vehículos Convencionales_Automóviles_Sedán</v>
      </c>
      <c r="DK1035" s="331">
        <f t="shared" si="101"/>
        <v>76422000</v>
      </c>
      <c r="DL1035" s="326"/>
    </row>
    <row r="1036" spans="1:116" ht="38.25">
      <c r="A1036" s="28">
        <v>1031</v>
      </c>
      <c r="B1036" s="29" t="s">
        <v>254</v>
      </c>
      <c r="C1036" s="29" t="s">
        <v>0</v>
      </c>
      <c r="D1036" s="29" t="s">
        <v>105</v>
      </c>
      <c r="E1036" s="42" t="s">
        <v>2380</v>
      </c>
      <c r="F1036" s="42" t="s">
        <v>107</v>
      </c>
      <c r="G1036" s="30" t="s">
        <v>2132</v>
      </c>
      <c r="H1036" s="42" t="s">
        <v>1813</v>
      </c>
      <c r="I1036" s="42">
        <v>1801122</v>
      </c>
      <c r="J1036" s="70" t="s">
        <v>2133</v>
      </c>
      <c r="K1036" s="31" t="s">
        <v>127</v>
      </c>
      <c r="L1036" s="32">
        <v>115</v>
      </c>
      <c r="M1036" s="33" t="s">
        <v>107</v>
      </c>
      <c r="N1036" s="202">
        <v>89300000</v>
      </c>
      <c r="O1036" s="34">
        <f>+IFERROR(VLOOKUP(I1036,Precio_Fasecolda!A:C,3,FALSE),IFERROR(VLOOKUP(I1036,Precio_Fasecolda!B:C,2,FALSE),N1036))</f>
        <v>89300000</v>
      </c>
      <c r="P1036" s="34">
        <f t="shared" si="98"/>
        <v>0</v>
      </c>
      <c r="Q1036" s="33" t="s">
        <v>107</v>
      </c>
      <c r="R1036" s="28" t="s">
        <v>2415</v>
      </c>
      <c r="S1036" s="28" t="s">
        <v>112</v>
      </c>
      <c r="T1036" s="28" t="s">
        <v>107</v>
      </c>
      <c r="U1036" s="28" t="s">
        <v>107</v>
      </c>
      <c r="V1036" s="42" t="s">
        <v>107</v>
      </c>
      <c r="W1036" s="28" t="s">
        <v>107</v>
      </c>
      <c r="X1036" s="28" t="s">
        <v>107</v>
      </c>
      <c r="Y1036" s="28" t="str">
        <f t="shared" si="99"/>
        <v>N.A.</v>
      </c>
      <c r="Z1036" s="292">
        <f t="shared" si="96"/>
        <v>83942000</v>
      </c>
      <c r="AA1036" s="28" cm="1">
        <f t="array" aca="1" ref="AA1036" ca="1">_xlfn.IFS(DK1036&lt;$DK$4,1,AND(DK1036&gt;=$DK$4,DK1036&lt;=$AA$4),2,DK1036&gt;$AA$4,3)</f>
        <v>2</v>
      </c>
      <c r="AB1036" s="28">
        <v>0</v>
      </c>
      <c r="AC1036" s="28" cm="1">
        <f t="array" aca="1" ref="AC1036" ca="1">IF(AB1036="PERCENTIL 30","",_xlfn.IFS(DK1036&lt;$AC$4,1,DK1036&gt;$AC$4,2))</f>
        <v>1</v>
      </c>
      <c r="AD1036" s="28" t="str">
        <f>+IFERROR(VLOOKUP(_xlfn.TEXTJOIN("_", FALSE, C1036:E1036), BD_Perc!$A:$O, 15, FALSE),"Segmentación no encontrada o vehículo inactivo")</f>
        <v>PERCENTIL 30-70</v>
      </c>
      <c r="AE1036" s="28" t="str" cm="1">
        <f t="array" ref="AE1036">_xlfn.IFS(
    AD1036 = "PERCENTIL 50",
    _xlfn.IFS(
        BD!DK1036 &lt; VLOOKUP(_xlfn.TEXTJOIN("_", FALSE, C1036:E1036), BD_Perc!$A:$O, 11, FALSE), "Intervalo de precio 1",
        BD!DK1036 &gt;= VLOOKUP(_xlfn.TEXTJOIN("_", FALSE, C1036:E1036), BD_Perc!$A:$O, 11, FALSE), "Intervalo de precio 2"
    ),
    AD1036 = "PERCENTIL 30-70",
    _xlfn.IFS(
        BD!DK1036 &lt; VLOOKUP(_xlfn.TEXTJOIN("_", FALSE, C1036:E1036), BD_Perc!$A:$O, 6, FALSE), "Intervalo de precio 1",
        BD!DK1036 &lt; VLOOKUP(_xlfn.TEXTJOIN("_", FALSE, C1036:E1036), BD_Perc!$A:$O, 7, FALSE), "Intervalo de precio 2",
        BD!DK1036 &gt;= VLOOKUP(_xlfn.TEXTJOIN("_", FALSE, C1036:E1036), BD_Perc!$A:$O, 7, FALSE), "Intervalo de precio 3"
    ),
    AD1036="Segmentación no encontrada o vehículo inactivo","Segmentación no encontrada o vehículo inactivo"
)</f>
        <v>Intervalo de precio 2</v>
      </c>
      <c r="AF1036" s="57" t="s">
        <v>2413</v>
      </c>
      <c r="AG1036" s="35" t="b">
        <f t="shared" si="100"/>
        <v>1</v>
      </c>
      <c r="AH1036" s="205">
        <v>0.06</v>
      </c>
      <c r="AI1036" s="205">
        <v>0.06</v>
      </c>
      <c r="AJ1036" s="205">
        <v>0.06</v>
      </c>
      <c r="AK1036" s="205">
        <v>0.06</v>
      </c>
      <c r="AL1036" s="205">
        <v>0.06</v>
      </c>
      <c r="AM1036" s="205">
        <v>0.06</v>
      </c>
      <c r="AN1036" s="28" t="s">
        <v>113</v>
      </c>
      <c r="AO1036" s="28" t="s">
        <v>113</v>
      </c>
      <c r="AP1036" s="28" t="s">
        <v>113</v>
      </c>
      <c r="AQ1036" s="37">
        <v>1</v>
      </c>
      <c r="AR1036" s="38">
        <v>8678197</v>
      </c>
      <c r="AS1036" s="38">
        <v>534577</v>
      </c>
      <c r="AT1036" s="38">
        <v>763682</v>
      </c>
      <c r="AU1036" s="38" t="s">
        <v>107</v>
      </c>
      <c r="AV1036" s="38" t="s">
        <v>107</v>
      </c>
      <c r="AW1036" s="38">
        <v>11532661</v>
      </c>
      <c r="AX1036" s="38">
        <v>2</v>
      </c>
      <c r="AY1036" s="38">
        <v>1336442</v>
      </c>
      <c r="AZ1036" s="38">
        <v>128308</v>
      </c>
      <c r="BA1036" s="38">
        <v>2</v>
      </c>
      <c r="BB1036" s="38" t="s">
        <v>107</v>
      </c>
      <c r="BC1036" s="38" t="s">
        <v>107</v>
      </c>
      <c r="BD1036" s="38" t="s">
        <v>107</v>
      </c>
      <c r="BE1036" s="38" t="s">
        <v>107</v>
      </c>
      <c r="BF1036" s="38" t="s">
        <v>107</v>
      </c>
      <c r="BG1036" s="38">
        <v>4594340</v>
      </c>
      <c r="BH1036" s="38" t="s">
        <v>107</v>
      </c>
      <c r="BI1036" s="38">
        <v>2887872</v>
      </c>
      <c r="BJ1036" s="38">
        <v>4083858</v>
      </c>
      <c r="BK1036" s="38">
        <v>2</v>
      </c>
      <c r="BL1036" s="38">
        <v>0</v>
      </c>
      <c r="BM1036" s="38">
        <v>173229</v>
      </c>
      <c r="BN1036" s="38">
        <v>1968215</v>
      </c>
      <c r="BO1036" s="38" t="s">
        <v>107</v>
      </c>
      <c r="BP1036" s="38">
        <v>4890420</v>
      </c>
      <c r="BQ1036" s="38">
        <v>129922</v>
      </c>
      <c r="BR1036" s="38">
        <v>2144026</v>
      </c>
      <c r="BS1036" s="38" t="s">
        <v>107</v>
      </c>
      <c r="BT1036" s="38" t="s">
        <v>107</v>
      </c>
      <c r="BU1036" s="38" t="s">
        <v>107</v>
      </c>
      <c r="BV1036" s="38">
        <v>2041929</v>
      </c>
      <c r="BW1036" s="38">
        <v>7881845</v>
      </c>
      <c r="BX1036" s="38">
        <v>129922</v>
      </c>
      <c r="BY1036" s="38" t="s">
        <v>107</v>
      </c>
      <c r="BZ1036" s="38" t="s">
        <v>107</v>
      </c>
      <c r="CA1036" s="38">
        <v>2</v>
      </c>
      <c r="CB1036" s="38">
        <v>1010506</v>
      </c>
      <c r="CC1036" s="330" t="s">
        <v>107</v>
      </c>
      <c r="CD1036" s="38" t="s">
        <v>107</v>
      </c>
      <c r="CE1036" s="38" t="s">
        <v>107</v>
      </c>
      <c r="CF1036" s="38" t="s">
        <v>107</v>
      </c>
      <c r="CG1036" s="38" t="s">
        <v>107</v>
      </c>
      <c r="CH1036" s="41" t="s">
        <v>113</v>
      </c>
      <c r="CI1036" s="41" t="s">
        <v>113</v>
      </c>
      <c r="CJ1036" s="41" t="s">
        <v>113</v>
      </c>
      <c r="CK1036" s="41" t="s">
        <v>113</v>
      </c>
      <c r="CL1036" s="41" t="s">
        <v>113</v>
      </c>
      <c r="CM1036" s="41" t="s">
        <v>114</v>
      </c>
      <c r="CN1036" s="41" t="s">
        <v>114</v>
      </c>
      <c r="CO1036" s="42" t="s">
        <v>107</v>
      </c>
      <c r="CP1036" s="41" t="s">
        <v>107</v>
      </c>
      <c r="CQ1036" s="41" t="s">
        <v>107</v>
      </c>
      <c r="CR1036" s="41" t="s">
        <v>107</v>
      </c>
      <c r="CS1036" s="41" t="s">
        <v>107</v>
      </c>
      <c r="CT1036" s="41" t="s">
        <v>107</v>
      </c>
      <c r="CU1036" s="41" t="s">
        <v>107</v>
      </c>
      <c r="CV1036" s="41" t="s">
        <v>107</v>
      </c>
      <c r="CW1036" s="41" t="s">
        <v>107</v>
      </c>
      <c r="CX1036" s="41" t="s">
        <v>107</v>
      </c>
      <c r="CY1036" s="41" t="s">
        <v>107</v>
      </c>
      <c r="CZ1036" s="41" t="s">
        <v>107</v>
      </c>
      <c r="DA1036" s="41" t="s">
        <v>107</v>
      </c>
      <c r="DB1036" s="41" t="s">
        <v>107</v>
      </c>
      <c r="DC1036" s="41" t="s">
        <v>107</v>
      </c>
      <c r="DD1036" s="332">
        <v>9989116</v>
      </c>
      <c r="DE1036" s="282">
        <v>1</v>
      </c>
      <c r="DF1036" s="390">
        <v>1</v>
      </c>
      <c r="DG1036" s="310"/>
      <c r="DI1036" s="279" t="str" cm="1">
        <f t="array" ref="DI1036">+IF(AND(C1036&lt;&gt;"Vehículos Eléctricos",C1036&lt;&gt;"Vehículos Híbridos",AD1036="PERCENTIL 50"),
     IF(VLOOKUP(_xlfn.TEXTJOIN("_",FALSE,C1036:E1036),BD_Perc!$A:$P,_xlfn.IFS(BD!AE1036="Intervalo de precio 1",12,BD!AE1036="Intervalo de precio 2",13),FALSE)&lt;=1,
     VLOOKUP(_xlfn.TEXTJOIN("_",FALSE,C1036:E1036),BD_Perc!$A:$P,16,FALSE),"Ok P50"),
     "Ok P30/70 ó Híbrido/Eléctrico")</f>
        <v>Ok P30/70 ó Híbrido/Eléctrico</v>
      </c>
      <c r="DJ1036" s="279" t="str">
        <f t="shared" si="97"/>
        <v>Vehículos Convencionales_Automóviles_Sedán</v>
      </c>
      <c r="DK1036" s="331">
        <f t="shared" si="101"/>
        <v>83942000</v>
      </c>
      <c r="DL1036" s="326"/>
    </row>
    <row r="1037" spans="1:116" ht="38.25">
      <c r="A1037" s="28">
        <v>1032</v>
      </c>
      <c r="B1037" s="29" t="s">
        <v>254</v>
      </c>
      <c r="C1037" s="29" t="s">
        <v>0</v>
      </c>
      <c r="D1037" s="29" t="s">
        <v>105</v>
      </c>
      <c r="E1037" s="42" t="s">
        <v>2380</v>
      </c>
      <c r="F1037" s="42" t="s">
        <v>107</v>
      </c>
      <c r="G1037" s="30" t="s">
        <v>2132</v>
      </c>
      <c r="H1037" s="42" t="s">
        <v>1813</v>
      </c>
      <c r="I1037" s="42">
        <v>1801122</v>
      </c>
      <c r="J1037" s="70" t="s">
        <v>2134</v>
      </c>
      <c r="K1037" s="31" t="s">
        <v>127</v>
      </c>
      <c r="L1037" s="32">
        <v>115</v>
      </c>
      <c r="M1037" s="33" t="s">
        <v>107</v>
      </c>
      <c r="N1037" s="202">
        <v>89300000</v>
      </c>
      <c r="O1037" s="34">
        <f>+IFERROR(VLOOKUP(I1037,Precio_Fasecolda!A:C,3,FALSE),IFERROR(VLOOKUP(I1037,Precio_Fasecolda!B:C,2,FALSE),N1037))</f>
        <v>89300000</v>
      </c>
      <c r="P1037" s="34">
        <f t="shared" si="98"/>
        <v>0</v>
      </c>
      <c r="Q1037" s="33" t="s">
        <v>107</v>
      </c>
      <c r="R1037" s="28" t="s">
        <v>2415</v>
      </c>
      <c r="S1037" s="28" t="s">
        <v>112</v>
      </c>
      <c r="T1037" s="28" t="s">
        <v>107</v>
      </c>
      <c r="U1037" s="28" t="s">
        <v>107</v>
      </c>
      <c r="V1037" s="42" t="s">
        <v>107</v>
      </c>
      <c r="W1037" s="28" t="s">
        <v>107</v>
      </c>
      <c r="X1037" s="28" t="s">
        <v>107</v>
      </c>
      <c r="Y1037" s="28" t="str">
        <f t="shared" si="99"/>
        <v>N.A.</v>
      </c>
      <c r="Z1037" s="292">
        <f t="shared" si="96"/>
        <v>83942000</v>
      </c>
      <c r="AA1037" s="28" cm="1">
        <f t="array" aca="1" ref="AA1037" ca="1">_xlfn.IFS(DK1037&lt;$DK$4,1,AND(DK1037&gt;=$DK$4,DK1037&lt;=$AA$4),2,DK1037&gt;$AA$4,3)</f>
        <v>2</v>
      </c>
      <c r="AB1037" s="28">
        <v>0</v>
      </c>
      <c r="AC1037" s="28" cm="1">
        <f t="array" aca="1" ref="AC1037" ca="1">IF(AB1037="PERCENTIL 30","",_xlfn.IFS(DK1037&lt;$AC$4,1,DK1037&gt;$AC$4,2))</f>
        <v>1</v>
      </c>
      <c r="AD1037" s="28" t="str">
        <f>+IFERROR(VLOOKUP(_xlfn.TEXTJOIN("_", FALSE, C1037:E1037), BD_Perc!$A:$O, 15, FALSE),"Segmentación no encontrada o vehículo inactivo")</f>
        <v>PERCENTIL 30-70</v>
      </c>
      <c r="AE1037" s="28" t="str" cm="1">
        <f t="array" ref="AE1037">_xlfn.IFS(
    AD1037 = "PERCENTIL 50",
    _xlfn.IFS(
        BD!DK1037 &lt; VLOOKUP(_xlfn.TEXTJOIN("_", FALSE, C1037:E1037), BD_Perc!$A:$O, 11, FALSE), "Intervalo de precio 1",
        BD!DK1037 &gt;= VLOOKUP(_xlfn.TEXTJOIN("_", FALSE, C1037:E1037), BD_Perc!$A:$O, 11, FALSE), "Intervalo de precio 2"
    ),
    AD1037 = "PERCENTIL 30-70",
    _xlfn.IFS(
        BD!DK1037 &lt; VLOOKUP(_xlfn.TEXTJOIN("_", FALSE, C1037:E1037), BD_Perc!$A:$O, 6, FALSE), "Intervalo de precio 1",
        BD!DK1037 &lt; VLOOKUP(_xlfn.TEXTJOIN("_", FALSE, C1037:E1037), BD_Perc!$A:$O, 7, FALSE), "Intervalo de precio 2",
        BD!DK1037 &gt;= VLOOKUP(_xlfn.TEXTJOIN("_", FALSE, C1037:E1037), BD_Perc!$A:$O, 7, FALSE), "Intervalo de precio 3"
    ),
    AD1037="Segmentación no encontrada o vehículo inactivo","Segmentación no encontrada o vehículo inactivo"
)</f>
        <v>Intervalo de precio 2</v>
      </c>
      <c r="AF1037" s="57" t="s">
        <v>2413</v>
      </c>
      <c r="AG1037" s="35" t="b">
        <f t="shared" si="100"/>
        <v>1</v>
      </c>
      <c r="AH1037" s="205">
        <v>0.06</v>
      </c>
      <c r="AI1037" s="205">
        <v>0.06</v>
      </c>
      <c r="AJ1037" s="205">
        <v>0.06</v>
      </c>
      <c r="AK1037" s="205">
        <v>0.06</v>
      </c>
      <c r="AL1037" s="205">
        <v>0.06</v>
      </c>
      <c r="AM1037" s="205">
        <v>0.06</v>
      </c>
      <c r="AN1037" s="28" t="s">
        <v>113</v>
      </c>
      <c r="AO1037" s="28" t="s">
        <v>113</v>
      </c>
      <c r="AP1037" s="28" t="s">
        <v>113</v>
      </c>
      <c r="AQ1037" s="37">
        <v>1</v>
      </c>
      <c r="AR1037" s="38">
        <v>8678197</v>
      </c>
      <c r="AS1037" s="38">
        <v>534577</v>
      </c>
      <c r="AT1037" s="38">
        <v>763682</v>
      </c>
      <c r="AU1037" s="38" t="s">
        <v>107</v>
      </c>
      <c r="AV1037" s="38" t="s">
        <v>107</v>
      </c>
      <c r="AW1037" s="38">
        <v>11532661</v>
      </c>
      <c r="AX1037" s="38">
        <v>2</v>
      </c>
      <c r="AY1037" s="38">
        <v>1336442</v>
      </c>
      <c r="AZ1037" s="38">
        <v>128308</v>
      </c>
      <c r="BA1037" s="38">
        <v>2</v>
      </c>
      <c r="BB1037" s="38" t="s">
        <v>107</v>
      </c>
      <c r="BC1037" s="38" t="s">
        <v>107</v>
      </c>
      <c r="BD1037" s="38" t="s">
        <v>107</v>
      </c>
      <c r="BE1037" s="38" t="s">
        <v>107</v>
      </c>
      <c r="BF1037" s="38" t="s">
        <v>107</v>
      </c>
      <c r="BG1037" s="38">
        <v>4594340</v>
      </c>
      <c r="BH1037" s="38" t="s">
        <v>107</v>
      </c>
      <c r="BI1037" s="38">
        <v>2887872</v>
      </c>
      <c r="BJ1037" s="38">
        <v>4083858</v>
      </c>
      <c r="BK1037" s="38">
        <v>2</v>
      </c>
      <c r="BL1037" s="38">
        <v>0</v>
      </c>
      <c r="BM1037" s="38">
        <v>173229</v>
      </c>
      <c r="BN1037" s="38">
        <v>1968215</v>
      </c>
      <c r="BO1037" s="38" t="s">
        <v>107</v>
      </c>
      <c r="BP1037" s="38">
        <v>4890420</v>
      </c>
      <c r="BQ1037" s="38">
        <v>129922</v>
      </c>
      <c r="BR1037" s="38">
        <v>2144026</v>
      </c>
      <c r="BS1037" s="38" t="s">
        <v>107</v>
      </c>
      <c r="BT1037" s="38" t="s">
        <v>107</v>
      </c>
      <c r="BU1037" s="38" t="s">
        <v>107</v>
      </c>
      <c r="BV1037" s="38">
        <v>2041929</v>
      </c>
      <c r="BW1037" s="38">
        <v>7881845</v>
      </c>
      <c r="BX1037" s="38">
        <v>129922</v>
      </c>
      <c r="BY1037" s="38" t="s">
        <v>107</v>
      </c>
      <c r="BZ1037" s="38" t="s">
        <v>107</v>
      </c>
      <c r="CA1037" s="38">
        <v>2</v>
      </c>
      <c r="CB1037" s="38">
        <v>1010506</v>
      </c>
      <c r="CC1037" s="330" t="s">
        <v>107</v>
      </c>
      <c r="CD1037" s="38" t="s">
        <v>107</v>
      </c>
      <c r="CE1037" s="38" t="s">
        <v>107</v>
      </c>
      <c r="CF1037" s="38" t="s">
        <v>107</v>
      </c>
      <c r="CG1037" s="38" t="s">
        <v>107</v>
      </c>
      <c r="CH1037" s="41" t="s">
        <v>113</v>
      </c>
      <c r="CI1037" s="41" t="s">
        <v>113</v>
      </c>
      <c r="CJ1037" s="41" t="s">
        <v>113</v>
      </c>
      <c r="CK1037" s="41" t="s">
        <v>113</v>
      </c>
      <c r="CL1037" s="41" t="s">
        <v>113</v>
      </c>
      <c r="CM1037" s="41" t="s">
        <v>114</v>
      </c>
      <c r="CN1037" s="41" t="s">
        <v>114</v>
      </c>
      <c r="CO1037" s="42" t="s">
        <v>107</v>
      </c>
      <c r="CP1037" s="41" t="s">
        <v>107</v>
      </c>
      <c r="CQ1037" s="41" t="s">
        <v>107</v>
      </c>
      <c r="CR1037" s="41" t="s">
        <v>107</v>
      </c>
      <c r="CS1037" s="41" t="s">
        <v>107</v>
      </c>
      <c r="CT1037" s="41" t="s">
        <v>107</v>
      </c>
      <c r="CU1037" s="41" t="s">
        <v>107</v>
      </c>
      <c r="CV1037" s="41" t="s">
        <v>107</v>
      </c>
      <c r="CW1037" s="41" t="s">
        <v>107</v>
      </c>
      <c r="CX1037" s="41" t="s">
        <v>107</v>
      </c>
      <c r="CY1037" s="41" t="s">
        <v>107</v>
      </c>
      <c r="CZ1037" s="41" t="s">
        <v>107</v>
      </c>
      <c r="DA1037" s="41" t="s">
        <v>107</v>
      </c>
      <c r="DB1037" s="41" t="s">
        <v>107</v>
      </c>
      <c r="DC1037" s="41" t="s">
        <v>107</v>
      </c>
      <c r="DD1037" s="332">
        <v>9989116</v>
      </c>
      <c r="DE1037" s="282">
        <v>1</v>
      </c>
      <c r="DF1037" s="390">
        <v>1</v>
      </c>
      <c r="DG1037" s="310"/>
      <c r="DI1037" s="279" t="str" cm="1">
        <f t="array" ref="DI1037">+IF(AND(C1037&lt;&gt;"Vehículos Eléctricos",C1037&lt;&gt;"Vehículos Híbridos",AD1037="PERCENTIL 50"),
     IF(VLOOKUP(_xlfn.TEXTJOIN("_",FALSE,C1037:E1037),BD_Perc!$A:$P,_xlfn.IFS(BD!AE1037="Intervalo de precio 1",12,BD!AE1037="Intervalo de precio 2",13),FALSE)&lt;=1,
     VLOOKUP(_xlfn.TEXTJOIN("_",FALSE,C1037:E1037),BD_Perc!$A:$P,16,FALSE),"Ok P50"),
     "Ok P30/70 ó Híbrido/Eléctrico")</f>
        <v>Ok P30/70 ó Híbrido/Eléctrico</v>
      </c>
      <c r="DJ1037" s="279" t="str">
        <f t="shared" si="97"/>
        <v>Vehículos Convencionales_Automóviles_Sedán</v>
      </c>
      <c r="DK1037" s="331">
        <f t="shared" si="101"/>
        <v>83942000</v>
      </c>
      <c r="DL1037" s="326"/>
    </row>
    <row r="1038" spans="1:116" ht="51">
      <c r="A1038" s="28">
        <v>1033</v>
      </c>
      <c r="B1038" s="29" t="s">
        <v>254</v>
      </c>
      <c r="C1038" s="29" t="s">
        <v>0</v>
      </c>
      <c r="D1038" s="29" t="s">
        <v>665</v>
      </c>
      <c r="E1038" s="42" t="s">
        <v>666</v>
      </c>
      <c r="F1038" s="42" t="s">
        <v>346</v>
      </c>
      <c r="G1038" s="30" t="s">
        <v>2135</v>
      </c>
      <c r="H1038" s="42" t="s">
        <v>400</v>
      </c>
      <c r="I1038" s="28">
        <v>3021106</v>
      </c>
      <c r="J1038" s="70" t="s">
        <v>2136</v>
      </c>
      <c r="K1038" s="31" t="s">
        <v>674</v>
      </c>
      <c r="L1038" s="56">
        <v>168</v>
      </c>
      <c r="M1038" s="33" t="s">
        <v>107</v>
      </c>
      <c r="N1038" s="202">
        <v>235000000</v>
      </c>
      <c r="O1038" s="34">
        <f>+IFERROR(VLOOKUP(I1038,Precio_Fasecolda!A:C,3,FALSE),IFERROR(VLOOKUP(I1038,Precio_Fasecolda!B:C,2,FALSE),N1038))</f>
        <v>235000000</v>
      </c>
      <c r="P1038" s="34">
        <f t="shared" si="98"/>
        <v>0</v>
      </c>
      <c r="Q1038" s="28" t="s">
        <v>346</v>
      </c>
      <c r="R1038" s="28" t="s">
        <v>130</v>
      </c>
      <c r="S1038" s="28" t="s">
        <v>360</v>
      </c>
      <c r="T1038" s="28" t="s">
        <v>107</v>
      </c>
      <c r="U1038" s="28" t="s">
        <v>107</v>
      </c>
      <c r="V1038" s="42" t="s">
        <v>107</v>
      </c>
      <c r="W1038" s="28" t="s">
        <v>107</v>
      </c>
      <c r="X1038" s="28" t="s">
        <v>107</v>
      </c>
      <c r="Y1038" s="28" t="str">
        <f t="shared" si="99"/>
        <v>N.A.</v>
      </c>
      <c r="Z1038" s="292">
        <f t="shared" si="96"/>
        <v>223250000</v>
      </c>
      <c r="AA1038" s="28" cm="1">
        <f t="array" aca="1" ref="AA1038" ca="1">_xlfn.IFS(DK1038&lt;$DK$4,1,AND(DK1038&gt;=$DK$4,DK1038&lt;=$AA$4),2,DK1038&gt;$AA$4,3)</f>
        <v>2</v>
      </c>
      <c r="AB1038" s="28">
        <v>0</v>
      </c>
      <c r="AC1038" s="28" cm="1">
        <f t="array" aca="1" ref="AC1038" ca="1">IF(AB1038="PERCENTIL 30","",_xlfn.IFS(DK1038&lt;$AC$4,1,DK1038&gt;$AC$4,2))</f>
        <v>2</v>
      </c>
      <c r="AD1038" s="28" t="str">
        <f>+IFERROR(VLOOKUP(_xlfn.TEXTJOIN("_", FALSE, C1038:E1038), BD_Perc!$A:$O, 15, FALSE),"Segmentación no encontrada o vehículo inactivo")</f>
        <v>PERCENTIL 30-70</v>
      </c>
      <c r="AE1038" s="28" t="str" cm="1">
        <f t="array" ref="AE1038">_xlfn.IFS(
    AD1038 = "PERCENTIL 50",
    _xlfn.IFS(
        BD!DK1038 &lt; VLOOKUP(_xlfn.TEXTJOIN("_", FALSE, C1038:E1038), BD_Perc!$A:$O, 11, FALSE), "Intervalo de precio 1",
        BD!DK1038 &gt;= VLOOKUP(_xlfn.TEXTJOIN("_", FALSE, C1038:E1038), BD_Perc!$A:$O, 11, FALSE), "Intervalo de precio 2"
    ),
    AD1038 = "PERCENTIL 30-70",
    _xlfn.IFS(
        BD!DK1038 &lt; VLOOKUP(_xlfn.TEXTJOIN("_", FALSE, C1038:E1038), BD_Perc!$A:$O, 6, FALSE), "Intervalo de precio 1",
        BD!DK1038 &lt; VLOOKUP(_xlfn.TEXTJOIN("_", FALSE, C1038:E1038), BD_Perc!$A:$O, 7, FALSE), "Intervalo de precio 2",
        BD!DK1038 &gt;= VLOOKUP(_xlfn.TEXTJOIN("_", FALSE, C1038:E1038), BD_Perc!$A:$O, 7, FALSE), "Intervalo de precio 3"
    ),
    AD1038="Segmentación no encontrada o vehículo inactivo","Segmentación no encontrada o vehículo inactivo"
)</f>
        <v>Intervalo de precio 2</v>
      </c>
      <c r="AF1038" s="57" t="s">
        <v>2413</v>
      </c>
      <c r="AG1038" s="35" t="b">
        <f t="shared" si="100"/>
        <v>1</v>
      </c>
      <c r="AH1038" s="255">
        <v>0.05</v>
      </c>
      <c r="AI1038" s="255">
        <v>5.1999999999999998E-2</v>
      </c>
      <c r="AJ1038" s="255">
        <v>5.2999999999999999E-2</v>
      </c>
      <c r="AK1038" s="255">
        <v>0.06</v>
      </c>
      <c r="AL1038" s="255">
        <v>7.0000000000000007E-2</v>
      </c>
      <c r="AM1038" s="255">
        <v>7.0000000000000007E-2</v>
      </c>
      <c r="AN1038" s="28" t="s">
        <v>113</v>
      </c>
      <c r="AO1038" s="28" t="s">
        <v>113</v>
      </c>
      <c r="AP1038" s="28" t="s">
        <v>113</v>
      </c>
      <c r="AQ1038" s="37">
        <v>1</v>
      </c>
      <c r="AR1038" s="38">
        <v>8678197</v>
      </c>
      <c r="AS1038" s="38">
        <v>339954</v>
      </c>
      <c r="AT1038" s="38">
        <v>1155847</v>
      </c>
      <c r="AU1038" s="38">
        <v>2855620</v>
      </c>
      <c r="AV1038" s="38">
        <v>2175710</v>
      </c>
      <c r="AW1038" s="38">
        <v>9518734</v>
      </c>
      <c r="AX1038" s="38" t="s">
        <v>107</v>
      </c>
      <c r="AY1038" s="38" t="s">
        <v>107</v>
      </c>
      <c r="AZ1038" s="38">
        <v>339954</v>
      </c>
      <c r="BA1038" s="38" t="s">
        <v>107</v>
      </c>
      <c r="BB1038" s="38" t="s">
        <v>107</v>
      </c>
      <c r="BC1038" s="38" t="s">
        <v>107</v>
      </c>
      <c r="BD1038" s="38" t="s">
        <v>107</v>
      </c>
      <c r="BE1038" s="38" t="s">
        <v>107</v>
      </c>
      <c r="BF1038" s="38">
        <v>2175710</v>
      </c>
      <c r="BG1038" s="38" t="s">
        <v>107</v>
      </c>
      <c r="BH1038" s="38">
        <v>2583656</v>
      </c>
      <c r="BI1038" s="38">
        <v>2175710</v>
      </c>
      <c r="BJ1038" s="38">
        <v>2175710</v>
      </c>
      <c r="BK1038" s="38" t="s">
        <v>107</v>
      </c>
      <c r="BL1038" s="38">
        <v>0</v>
      </c>
      <c r="BM1038" s="38">
        <v>407946</v>
      </c>
      <c r="BN1038" s="38">
        <v>1631783</v>
      </c>
      <c r="BO1038" s="38">
        <v>3807493</v>
      </c>
      <c r="BP1038" s="38">
        <v>3807493</v>
      </c>
      <c r="BQ1038" s="38">
        <v>135982</v>
      </c>
      <c r="BR1038" s="38">
        <v>3535530</v>
      </c>
      <c r="BS1038" s="38">
        <v>815891</v>
      </c>
      <c r="BT1038" s="38">
        <v>2583656</v>
      </c>
      <c r="BU1038" s="38">
        <v>2583656</v>
      </c>
      <c r="BV1038" s="38">
        <v>2583656</v>
      </c>
      <c r="BW1038" s="38">
        <v>2991602</v>
      </c>
      <c r="BX1038" s="38">
        <v>271964</v>
      </c>
      <c r="BY1038" s="38">
        <v>2719638</v>
      </c>
      <c r="BZ1038" s="38">
        <v>8838825</v>
      </c>
      <c r="CA1038" s="38" t="s">
        <v>107</v>
      </c>
      <c r="CB1038" s="38">
        <v>1087855</v>
      </c>
      <c r="CC1038" s="330" t="s">
        <v>107</v>
      </c>
      <c r="CD1038" s="38">
        <v>8838825</v>
      </c>
      <c r="CE1038" s="38">
        <v>6799096</v>
      </c>
      <c r="CF1038" s="38">
        <v>9518734</v>
      </c>
      <c r="CG1038" s="38">
        <v>13598191</v>
      </c>
      <c r="CH1038" s="41" t="s">
        <v>113</v>
      </c>
      <c r="CI1038" s="41" t="s">
        <v>113</v>
      </c>
      <c r="CJ1038" s="41" t="s">
        <v>113</v>
      </c>
      <c r="CK1038" s="41" t="s">
        <v>113</v>
      </c>
      <c r="CL1038" s="41" t="s">
        <v>113</v>
      </c>
      <c r="CM1038" s="41" t="s">
        <v>113</v>
      </c>
      <c r="CN1038" s="41" t="s">
        <v>114</v>
      </c>
      <c r="CO1038" s="42" t="s">
        <v>107</v>
      </c>
      <c r="CP1038" s="28" t="s">
        <v>107</v>
      </c>
      <c r="CQ1038" s="28" t="s">
        <v>107</v>
      </c>
      <c r="CR1038" s="28" t="s">
        <v>107</v>
      </c>
      <c r="CS1038" s="28" t="s">
        <v>107</v>
      </c>
      <c r="CT1038" s="28" t="s">
        <v>107</v>
      </c>
      <c r="CU1038" s="28" t="s">
        <v>107</v>
      </c>
      <c r="CV1038" s="28" t="s">
        <v>107</v>
      </c>
      <c r="CW1038" s="28" t="s">
        <v>107</v>
      </c>
      <c r="CX1038" s="28" t="s">
        <v>107</v>
      </c>
      <c r="CY1038" s="28" t="s">
        <v>107</v>
      </c>
      <c r="CZ1038" s="28" t="s">
        <v>107</v>
      </c>
      <c r="DA1038" s="28" t="s">
        <v>107</v>
      </c>
      <c r="DB1038" s="28" t="s">
        <v>107</v>
      </c>
      <c r="DC1038" s="28" t="s">
        <v>107</v>
      </c>
      <c r="DD1038" s="332">
        <v>13723295</v>
      </c>
      <c r="DE1038" s="282">
        <v>1</v>
      </c>
      <c r="DF1038" s="390">
        <v>1</v>
      </c>
      <c r="DG1038" s="310"/>
      <c r="DI1038" s="279" t="str" cm="1">
        <f t="array" ref="DI1038">+IF(AND(C1038&lt;&gt;"Vehículos Eléctricos",C1038&lt;&gt;"Vehículos Híbridos",AD1038="PERCENTIL 50"),
     IF(VLOOKUP(_xlfn.TEXTJOIN("_",FALSE,C1038:E1038),BD_Perc!$A:$P,_xlfn.IFS(BD!AE1038="Intervalo de precio 1",12,BD!AE1038="Intervalo de precio 2",13),FALSE)&lt;=1,
     VLOOKUP(_xlfn.TEXTJOIN("_",FALSE,C1038:E1038),BD_Perc!$A:$P,16,FALSE),"Ok P50"),
     "Ok P30/70 ó Híbrido/Eléctrico")</f>
        <v>Ok P30/70 ó Híbrido/Eléctrico</v>
      </c>
      <c r="DJ1038" s="279" t="str">
        <f t="shared" si="97"/>
        <v>Vehículos Convencionales_Pick Up_PICKUP DOBLE CAB - PLATON</v>
      </c>
      <c r="DK1038" s="331">
        <f t="shared" si="101"/>
        <v>223250000</v>
      </c>
      <c r="DL1038" s="326"/>
    </row>
    <row r="1039" spans="1:116" ht="51">
      <c r="A1039" s="28">
        <v>1034</v>
      </c>
      <c r="B1039" s="29" t="s">
        <v>254</v>
      </c>
      <c r="C1039" s="29" t="s">
        <v>0</v>
      </c>
      <c r="D1039" s="29" t="s">
        <v>665</v>
      </c>
      <c r="E1039" s="42" t="s">
        <v>666</v>
      </c>
      <c r="F1039" s="42" t="s">
        <v>346</v>
      </c>
      <c r="G1039" s="30" t="s">
        <v>2137</v>
      </c>
      <c r="H1039" s="42" t="s">
        <v>400</v>
      </c>
      <c r="I1039" s="28">
        <v>3021105</v>
      </c>
      <c r="J1039" s="70" t="s">
        <v>2138</v>
      </c>
      <c r="K1039" s="31" t="s">
        <v>674</v>
      </c>
      <c r="L1039" s="56">
        <v>168</v>
      </c>
      <c r="M1039" s="33" t="s">
        <v>107</v>
      </c>
      <c r="N1039" s="202">
        <v>229000000</v>
      </c>
      <c r="O1039" s="34">
        <f>+IFERROR(VLOOKUP(I1039,Precio_Fasecolda!A:C,3,FALSE),IFERROR(VLOOKUP(I1039,Precio_Fasecolda!B:C,2,FALSE),N1039))</f>
        <v>229000000</v>
      </c>
      <c r="P1039" s="34">
        <f t="shared" si="98"/>
        <v>0</v>
      </c>
      <c r="Q1039" s="28" t="s">
        <v>346</v>
      </c>
      <c r="R1039" s="28" t="s">
        <v>130</v>
      </c>
      <c r="S1039" s="28" t="s">
        <v>360</v>
      </c>
      <c r="T1039" s="28" t="s">
        <v>107</v>
      </c>
      <c r="U1039" s="28" t="s">
        <v>107</v>
      </c>
      <c r="V1039" s="42" t="s">
        <v>107</v>
      </c>
      <c r="W1039" s="28" t="s">
        <v>107</v>
      </c>
      <c r="X1039" s="28" t="s">
        <v>107</v>
      </c>
      <c r="Y1039" s="28" t="str">
        <f t="shared" si="99"/>
        <v>N.A.</v>
      </c>
      <c r="Z1039" s="292">
        <f t="shared" si="96"/>
        <v>217550000</v>
      </c>
      <c r="AA1039" s="28" cm="1">
        <f t="array" aca="1" ref="AA1039" ca="1">_xlfn.IFS(DK1039&lt;$DK$4,1,AND(DK1039&gt;=$DK$4,DK1039&lt;=$AA$4),2,DK1039&gt;$AA$4,3)</f>
        <v>2</v>
      </c>
      <c r="AB1039" s="28">
        <v>0</v>
      </c>
      <c r="AC1039" s="28" cm="1">
        <f t="array" aca="1" ref="AC1039" ca="1">IF(AB1039="PERCENTIL 30","",_xlfn.IFS(DK1039&lt;$AC$4,1,DK1039&gt;$AC$4,2))</f>
        <v>2</v>
      </c>
      <c r="AD1039" s="28" t="str">
        <f>+IFERROR(VLOOKUP(_xlfn.TEXTJOIN("_", FALSE, C1039:E1039), BD_Perc!$A:$O, 15, FALSE),"Segmentación no encontrada o vehículo inactivo")</f>
        <v>PERCENTIL 30-70</v>
      </c>
      <c r="AE1039" s="28" t="str" cm="1">
        <f t="array" ref="AE1039">_xlfn.IFS(
    AD1039 = "PERCENTIL 50",
    _xlfn.IFS(
        BD!DK1039 &lt; VLOOKUP(_xlfn.TEXTJOIN("_", FALSE, C1039:E1039), BD_Perc!$A:$O, 11, FALSE), "Intervalo de precio 1",
        BD!DK1039 &gt;= VLOOKUP(_xlfn.TEXTJOIN("_", FALSE, C1039:E1039), BD_Perc!$A:$O, 11, FALSE), "Intervalo de precio 2"
    ),
    AD1039 = "PERCENTIL 30-70",
    _xlfn.IFS(
        BD!DK1039 &lt; VLOOKUP(_xlfn.TEXTJOIN("_", FALSE, C1039:E1039), BD_Perc!$A:$O, 6, FALSE), "Intervalo de precio 1",
        BD!DK1039 &lt; VLOOKUP(_xlfn.TEXTJOIN("_", FALSE, C1039:E1039), BD_Perc!$A:$O, 7, FALSE), "Intervalo de precio 2",
        BD!DK1039 &gt;= VLOOKUP(_xlfn.TEXTJOIN("_", FALSE, C1039:E1039), BD_Perc!$A:$O, 7, FALSE), "Intervalo de precio 3"
    ),
    AD1039="Segmentación no encontrada o vehículo inactivo","Segmentación no encontrada o vehículo inactivo"
)</f>
        <v>Intervalo de precio 2</v>
      </c>
      <c r="AF1039" s="57" t="s">
        <v>2413</v>
      </c>
      <c r="AG1039" s="35" t="b">
        <f t="shared" si="100"/>
        <v>1</v>
      </c>
      <c r="AH1039" s="255">
        <v>0.05</v>
      </c>
      <c r="AI1039" s="255">
        <v>5.1999999999999998E-2</v>
      </c>
      <c r="AJ1039" s="255">
        <v>5.2999999999999999E-2</v>
      </c>
      <c r="AK1039" s="255">
        <v>0.06</v>
      </c>
      <c r="AL1039" s="255">
        <v>7.0000000000000007E-2</v>
      </c>
      <c r="AM1039" s="255">
        <v>7.0000000000000007E-2</v>
      </c>
      <c r="AN1039" s="28" t="s">
        <v>113</v>
      </c>
      <c r="AO1039" s="28" t="s">
        <v>113</v>
      </c>
      <c r="AP1039" s="28" t="s">
        <v>113</v>
      </c>
      <c r="AQ1039" s="37">
        <v>1</v>
      </c>
      <c r="AR1039" s="38">
        <v>8678197</v>
      </c>
      <c r="AS1039" s="38">
        <v>339954</v>
      </c>
      <c r="AT1039" s="38">
        <v>1155847</v>
      </c>
      <c r="AU1039" s="38">
        <v>2855620</v>
      </c>
      <c r="AV1039" s="38">
        <v>2175710</v>
      </c>
      <c r="AW1039" s="38">
        <v>9518734</v>
      </c>
      <c r="AX1039" s="38" t="s">
        <v>107</v>
      </c>
      <c r="AY1039" s="38" t="s">
        <v>107</v>
      </c>
      <c r="AZ1039" s="38">
        <v>339954</v>
      </c>
      <c r="BA1039" s="38" t="s">
        <v>107</v>
      </c>
      <c r="BB1039" s="38" t="s">
        <v>107</v>
      </c>
      <c r="BC1039" s="38" t="s">
        <v>107</v>
      </c>
      <c r="BD1039" s="38" t="s">
        <v>107</v>
      </c>
      <c r="BE1039" s="38" t="s">
        <v>107</v>
      </c>
      <c r="BF1039" s="38">
        <v>2175710</v>
      </c>
      <c r="BG1039" s="38" t="s">
        <v>107</v>
      </c>
      <c r="BH1039" s="38">
        <v>2583656</v>
      </c>
      <c r="BI1039" s="38">
        <v>2175710</v>
      </c>
      <c r="BJ1039" s="38">
        <v>2175710</v>
      </c>
      <c r="BK1039" s="38" t="s">
        <v>107</v>
      </c>
      <c r="BL1039" s="38">
        <v>0</v>
      </c>
      <c r="BM1039" s="38">
        <v>407946</v>
      </c>
      <c r="BN1039" s="38">
        <v>1631783</v>
      </c>
      <c r="BO1039" s="38">
        <v>3807493</v>
      </c>
      <c r="BP1039" s="38">
        <v>3807493</v>
      </c>
      <c r="BQ1039" s="38">
        <v>135982</v>
      </c>
      <c r="BR1039" s="38">
        <v>3535530</v>
      </c>
      <c r="BS1039" s="38">
        <v>815891</v>
      </c>
      <c r="BT1039" s="38">
        <v>2583656</v>
      </c>
      <c r="BU1039" s="38">
        <v>2583656</v>
      </c>
      <c r="BV1039" s="38">
        <v>2583656</v>
      </c>
      <c r="BW1039" s="38">
        <v>2991602</v>
      </c>
      <c r="BX1039" s="38">
        <v>271964</v>
      </c>
      <c r="BY1039" s="38">
        <v>2719638</v>
      </c>
      <c r="BZ1039" s="38">
        <v>8838825</v>
      </c>
      <c r="CA1039" s="38" t="s">
        <v>107</v>
      </c>
      <c r="CB1039" s="38">
        <v>1087855</v>
      </c>
      <c r="CC1039" s="330" t="s">
        <v>107</v>
      </c>
      <c r="CD1039" s="38">
        <v>8838825</v>
      </c>
      <c r="CE1039" s="38">
        <v>6799096</v>
      </c>
      <c r="CF1039" s="38">
        <v>9518734</v>
      </c>
      <c r="CG1039" s="38">
        <v>13598191</v>
      </c>
      <c r="CH1039" s="41" t="s">
        <v>113</v>
      </c>
      <c r="CI1039" s="41" t="s">
        <v>113</v>
      </c>
      <c r="CJ1039" s="41" t="s">
        <v>113</v>
      </c>
      <c r="CK1039" s="41" t="s">
        <v>113</v>
      </c>
      <c r="CL1039" s="41" t="s">
        <v>113</v>
      </c>
      <c r="CM1039" s="41" t="s">
        <v>113</v>
      </c>
      <c r="CN1039" s="41" t="s">
        <v>114</v>
      </c>
      <c r="CO1039" s="42" t="s">
        <v>107</v>
      </c>
      <c r="CP1039" s="28" t="s">
        <v>107</v>
      </c>
      <c r="CQ1039" s="28" t="s">
        <v>107</v>
      </c>
      <c r="CR1039" s="28" t="s">
        <v>107</v>
      </c>
      <c r="CS1039" s="28" t="s">
        <v>107</v>
      </c>
      <c r="CT1039" s="28" t="s">
        <v>107</v>
      </c>
      <c r="CU1039" s="28" t="s">
        <v>107</v>
      </c>
      <c r="CV1039" s="28" t="s">
        <v>107</v>
      </c>
      <c r="CW1039" s="28" t="s">
        <v>107</v>
      </c>
      <c r="CX1039" s="28" t="s">
        <v>107</v>
      </c>
      <c r="CY1039" s="28" t="s">
        <v>107</v>
      </c>
      <c r="CZ1039" s="28" t="s">
        <v>107</v>
      </c>
      <c r="DA1039" s="28" t="s">
        <v>107</v>
      </c>
      <c r="DB1039" s="28" t="s">
        <v>107</v>
      </c>
      <c r="DC1039" s="28" t="s">
        <v>107</v>
      </c>
      <c r="DD1039" s="332">
        <v>13723295</v>
      </c>
      <c r="DE1039" s="282">
        <v>1</v>
      </c>
      <c r="DF1039" s="390">
        <v>1</v>
      </c>
      <c r="DG1039" s="310"/>
      <c r="DI1039" s="279" t="str" cm="1">
        <f t="array" ref="DI1039">+IF(AND(C1039&lt;&gt;"Vehículos Eléctricos",C1039&lt;&gt;"Vehículos Híbridos",AD1039="PERCENTIL 50"),
     IF(VLOOKUP(_xlfn.TEXTJOIN("_",FALSE,C1039:E1039),BD_Perc!$A:$P,_xlfn.IFS(BD!AE1039="Intervalo de precio 1",12,BD!AE1039="Intervalo de precio 2",13),FALSE)&lt;=1,
     VLOOKUP(_xlfn.TEXTJOIN("_",FALSE,C1039:E1039),BD_Perc!$A:$P,16,FALSE),"Ok P50"),
     "Ok P30/70 ó Híbrido/Eléctrico")</f>
        <v>Ok P30/70 ó Híbrido/Eléctrico</v>
      </c>
      <c r="DJ1039" s="279" t="str">
        <f t="shared" si="97"/>
        <v>Vehículos Convencionales_Pick Up_PICKUP DOBLE CAB - PLATON</v>
      </c>
      <c r="DK1039" s="331">
        <f t="shared" si="101"/>
        <v>217550000</v>
      </c>
      <c r="DL1039" s="326"/>
    </row>
    <row r="1040" spans="1:116" ht="25.5">
      <c r="A1040" s="28">
        <v>1035</v>
      </c>
      <c r="B1040" s="29" t="s">
        <v>254</v>
      </c>
      <c r="C1040" s="29" t="s">
        <v>0</v>
      </c>
      <c r="D1040" s="29" t="s">
        <v>665</v>
      </c>
      <c r="E1040" s="42" t="s">
        <v>666</v>
      </c>
      <c r="F1040" s="42" t="s">
        <v>338</v>
      </c>
      <c r="G1040" s="30" t="s">
        <v>1719</v>
      </c>
      <c r="H1040" s="42" t="s">
        <v>750</v>
      </c>
      <c r="I1040" s="28">
        <v>40821011</v>
      </c>
      <c r="J1040" s="70" t="s">
        <v>2139</v>
      </c>
      <c r="K1040" s="31" t="s">
        <v>669</v>
      </c>
      <c r="L1040" s="56">
        <v>98</v>
      </c>
      <c r="M1040" s="33" t="s">
        <v>107</v>
      </c>
      <c r="N1040" s="34">
        <v>95000000</v>
      </c>
      <c r="O1040" s="34">
        <f>+IFERROR(VLOOKUP(I1040,Precio_Fasecolda!A:C,3,FALSE),IFERROR(VLOOKUP(I1040,Precio_Fasecolda!B:C,2,FALSE),N1040))</f>
        <v>95000000</v>
      </c>
      <c r="P1040" s="34">
        <f t="shared" si="98"/>
        <v>0</v>
      </c>
      <c r="Q1040" s="28" t="s">
        <v>338</v>
      </c>
      <c r="R1040" s="28" t="s">
        <v>130</v>
      </c>
      <c r="S1040" s="28" t="s">
        <v>112</v>
      </c>
      <c r="T1040" s="28" t="s">
        <v>107</v>
      </c>
      <c r="U1040" s="28" t="s">
        <v>107</v>
      </c>
      <c r="V1040" s="42" t="s">
        <v>107</v>
      </c>
      <c r="W1040" s="28" t="s">
        <v>107</v>
      </c>
      <c r="X1040" s="28" t="s">
        <v>107</v>
      </c>
      <c r="Y1040" s="28" t="str">
        <f t="shared" si="99"/>
        <v>N.A.</v>
      </c>
      <c r="Z1040" s="292">
        <f t="shared" si="96"/>
        <v>90250000</v>
      </c>
      <c r="AA1040" s="28" cm="1">
        <f t="array" aca="1" ref="AA1040" ca="1">_xlfn.IFS(DK1040&lt;$DK$4,1,AND(DK1040&gt;=$DK$4,DK1040&lt;=$AA$4),2,DK1040&gt;$AA$4,3)</f>
        <v>2</v>
      </c>
      <c r="AB1040" s="28">
        <v>0</v>
      </c>
      <c r="AC1040" s="28" cm="1">
        <f t="array" aca="1" ref="AC1040" ca="1">IF(AB1040="PERCENTIL 30","",_xlfn.IFS(DK1040&lt;$AC$4,1,DK1040&gt;$AC$4,2))</f>
        <v>1</v>
      </c>
      <c r="AD1040" s="28" t="str">
        <f>+IFERROR(VLOOKUP(_xlfn.TEXTJOIN("_", FALSE, C1040:E1040), BD_Perc!$A:$O, 15, FALSE),"Segmentación no encontrada o vehículo inactivo")</f>
        <v>PERCENTIL 30-70</v>
      </c>
      <c r="AE1040" s="28" t="str" cm="1">
        <f t="array" ref="AE1040">_xlfn.IFS(
    AD1040 = "PERCENTIL 50",
    _xlfn.IFS(
        BD!DK1040 &lt; VLOOKUP(_xlfn.TEXTJOIN("_", FALSE, C1040:E1040), BD_Perc!$A:$O, 11, FALSE), "Intervalo de precio 1",
        BD!DK1040 &gt;= VLOOKUP(_xlfn.TEXTJOIN("_", FALSE, C1040:E1040), BD_Perc!$A:$O, 11, FALSE), "Intervalo de precio 2"
    ),
    AD1040 = "PERCENTIL 30-70",
    _xlfn.IFS(
        BD!DK1040 &lt; VLOOKUP(_xlfn.TEXTJOIN("_", FALSE, C1040:E1040), BD_Perc!$A:$O, 6, FALSE), "Intervalo de precio 1",
        BD!DK1040 &lt; VLOOKUP(_xlfn.TEXTJOIN("_", FALSE, C1040:E1040), BD_Perc!$A:$O, 7, FALSE), "Intervalo de precio 2",
        BD!DK1040 &gt;= VLOOKUP(_xlfn.TEXTJOIN("_", FALSE, C1040:E1040), BD_Perc!$A:$O, 7, FALSE), "Intervalo de precio 3"
    ),
    AD1040="Segmentación no encontrada o vehículo inactivo","Segmentación no encontrada o vehículo inactivo"
)</f>
        <v>Intervalo de precio 1</v>
      </c>
      <c r="AF1040" s="57" t="s">
        <v>2412</v>
      </c>
      <c r="AG1040" s="35" t="b">
        <f t="shared" si="100"/>
        <v>1</v>
      </c>
      <c r="AH1040" s="255">
        <v>0.05</v>
      </c>
      <c r="AI1040" s="255">
        <v>5.1999999999999998E-2</v>
      </c>
      <c r="AJ1040" s="255">
        <v>5.2999999999999999E-2</v>
      </c>
      <c r="AK1040" s="255">
        <v>0.06</v>
      </c>
      <c r="AL1040" s="255">
        <v>7.0000000000000007E-2</v>
      </c>
      <c r="AM1040" s="255">
        <v>7.0000000000000007E-2</v>
      </c>
      <c r="AN1040" s="28" t="s">
        <v>1251</v>
      </c>
      <c r="AO1040" s="28" t="s">
        <v>1251</v>
      </c>
      <c r="AP1040" s="28" t="s">
        <v>1251</v>
      </c>
      <c r="AQ1040" s="37">
        <v>1</v>
      </c>
      <c r="AR1040" s="38">
        <v>13462210</v>
      </c>
      <c r="AS1040" s="38">
        <v>339954</v>
      </c>
      <c r="AT1040" s="38">
        <v>1155847</v>
      </c>
      <c r="AU1040" s="38">
        <v>2855620</v>
      </c>
      <c r="AV1040" s="38">
        <v>2175710</v>
      </c>
      <c r="AW1040" s="38">
        <v>9518734</v>
      </c>
      <c r="AX1040" s="38" t="s">
        <v>107</v>
      </c>
      <c r="AY1040" s="38" t="s">
        <v>107</v>
      </c>
      <c r="AZ1040" s="38">
        <v>339954</v>
      </c>
      <c r="BA1040" s="38" t="s">
        <v>107</v>
      </c>
      <c r="BB1040" s="38" t="s">
        <v>107</v>
      </c>
      <c r="BC1040" s="38" t="s">
        <v>107</v>
      </c>
      <c r="BD1040" s="38" t="s">
        <v>107</v>
      </c>
      <c r="BE1040" s="38" t="s">
        <v>107</v>
      </c>
      <c r="BF1040" s="38" t="s">
        <v>107</v>
      </c>
      <c r="BG1040" s="38">
        <v>2583656</v>
      </c>
      <c r="BH1040" s="38">
        <v>2583656</v>
      </c>
      <c r="BI1040" s="38">
        <v>2175710</v>
      </c>
      <c r="BJ1040" s="38">
        <v>2175710</v>
      </c>
      <c r="BK1040" s="38" t="s">
        <v>107</v>
      </c>
      <c r="BL1040" s="38" t="s">
        <v>107</v>
      </c>
      <c r="BM1040" s="38">
        <v>407946</v>
      </c>
      <c r="BN1040" s="38">
        <v>1631783</v>
      </c>
      <c r="BO1040" s="38">
        <v>3807493</v>
      </c>
      <c r="BP1040" s="38">
        <v>3807493</v>
      </c>
      <c r="BQ1040" s="38">
        <v>135982</v>
      </c>
      <c r="BR1040" s="38">
        <v>3535530</v>
      </c>
      <c r="BS1040" s="38">
        <v>815891</v>
      </c>
      <c r="BT1040" s="38">
        <v>3399548</v>
      </c>
      <c r="BU1040" s="38">
        <v>3399548</v>
      </c>
      <c r="BV1040" s="38">
        <v>3399548</v>
      </c>
      <c r="BW1040" s="38">
        <v>2991602</v>
      </c>
      <c r="BX1040" s="38">
        <v>271964</v>
      </c>
      <c r="BY1040" s="38">
        <v>2719638</v>
      </c>
      <c r="BZ1040" s="38">
        <v>8838825</v>
      </c>
      <c r="CA1040" s="38" t="s">
        <v>107</v>
      </c>
      <c r="CB1040" s="38">
        <v>1087855</v>
      </c>
      <c r="CC1040" s="330" t="s">
        <v>107</v>
      </c>
      <c r="CD1040" s="38">
        <v>8838825</v>
      </c>
      <c r="CE1040" s="38">
        <v>6799096</v>
      </c>
      <c r="CF1040" s="38">
        <v>9518734</v>
      </c>
      <c r="CG1040" s="38">
        <v>13598191</v>
      </c>
      <c r="CH1040" s="41" t="s">
        <v>113</v>
      </c>
      <c r="CI1040" s="41" t="s">
        <v>113</v>
      </c>
      <c r="CJ1040" s="41" t="s">
        <v>113</v>
      </c>
      <c r="CK1040" s="41" t="s">
        <v>113</v>
      </c>
      <c r="CL1040" s="41" t="s">
        <v>113</v>
      </c>
      <c r="CM1040" s="41" t="s">
        <v>113</v>
      </c>
      <c r="CN1040" s="41" t="s">
        <v>114</v>
      </c>
      <c r="CO1040" s="42" t="s">
        <v>107</v>
      </c>
      <c r="CP1040" s="28" t="s">
        <v>107</v>
      </c>
      <c r="CQ1040" s="28" t="s">
        <v>107</v>
      </c>
      <c r="CR1040" s="28" t="s">
        <v>107</v>
      </c>
      <c r="CS1040" s="28" t="s">
        <v>107</v>
      </c>
      <c r="CT1040" s="28" t="s">
        <v>107</v>
      </c>
      <c r="CU1040" s="28" t="s">
        <v>107</v>
      </c>
      <c r="CV1040" s="28" t="s">
        <v>107</v>
      </c>
      <c r="CW1040" s="28" t="s">
        <v>107</v>
      </c>
      <c r="CX1040" s="28" t="s">
        <v>107</v>
      </c>
      <c r="CY1040" s="28" t="s">
        <v>107</v>
      </c>
      <c r="CZ1040" s="28" t="s">
        <v>107</v>
      </c>
      <c r="DA1040" s="28" t="s">
        <v>107</v>
      </c>
      <c r="DB1040" s="28" t="s">
        <v>107</v>
      </c>
      <c r="DC1040" s="28" t="s">
        <v>107</v>
      </c>
      <c r="DD1040" s="332">
        <v>5013723</v>
      </c>
      <c r="DE1040" s="282">
        <v>1</v>
      </c>
      <c r="DF1040" s="390">
        <v>1</v>
      </c>
      <c r="DG1040" s="310"/>
      <c r="DI1040" s="279" t="str" cm="1">
        <f t="array" ref="DI1040">+IF(AND(C1040&lt;&gt;"Vehículos Eléctricos",C1040&lt;&gt;"Vehículos Híbridos",AD1040="PERCENTIL 50"),
     IF(VLOOKUP(_xlfn.TEXTJOIN("_",FALSE,C1040:E1040),BD_Perc!$A:$P,_xlfn.IFS(BD!AE1040="Intervalo de precio 1",12,BD!AE1040="Intervalo de precio 2",13),FALSE)&lt;=1,
     VLOOKUP(_xlfn.TEXTJOIN("_",FALSE,C1040:E1040),BD_Perc!$A:$P,16,FALSE),"Ok P50"),
     "Ok P30/70 ó Híbrido/Eléctrico")</f>
        <v>Ok P30/70 ó Híbrido/Eléctrico</v>
      </c>
      <c r="DJ1040" s="279" t="str">
        <f t="shared" si="97"/>
        <v>Vehículos Convencionales_Pick Up_PICKUP DOBLE CAB - PLATON</v>
      </c>
      <c r="DK1040" s="331">
        <f t="shared" si="101"/>
        <v>90250000</v>
      </c>
      <c r="DL1040" s="326"/>
    </row>
    <row r="1041" spans="1:116" ht="38.25">
      <c r="A1041" s="28">
        <v>1036</v>
      </c>
      <c r="B1041" s="29" t="s">
        <v>266</v>
      </c>
      <c r="C1041" s="29" t="s">
        <v>2</v>
      </c>
      <c r="D1041" s="29" t="s">
        <v>105</v>
      </c>
      <c r="E1041" s="42" t="s">
        <v>2380</v>
      </c>
      <c r="F1041" s="42" t="s">
        <v>107</v>
      </c>
      <c r="G1041" s="209" t="s">
        <v>2140</v>
      </c>
      <c r="H1041" s="42" t="s">
        <v>216</v>
      </c>
      <c r="I1041" s="210">
        <v>5601201</v>
      </c>
      <c r="J1041" s="70" t="s">
        <v>2141</v>
      </c>
      <c r="K1041" s="31" t="s">
        <v>107</v>
      </c>
      <c r="L1041" s="42">
        <v>153</v>
      </c>
      <c r="M1041" s="42">
        <v>4</v>
      </c>
      <c r="N1041" s="211">
        <v>114000000</v>
      </c>
      <c r="O1041" s="34">
        <f>+IFERROR(VLOOKUP(I1041,Precio_Fasecolda!A:C,3,FALSE),IFERROR(VLOOKUP(I1041,Precio_Fasecolda!B:C,2,FALSE),N1041))</f>
        <v>114000000</v>
      </c>
      <c r="P1041" s="34">
        <f t="shared" si="98"/>
        <v>0</v>
      </c>
      <c r="Q1041" s="33" t="s">
        <v>107</v>
      </c>
      <c r="R1041" s="28" t="s">
        <v>130</v>
      </c>
      <c r="S1041" s="28" t="s">
        <v>1056</v>
      </c>
      <c r="T1041" s="33" t="s">
        <v>843</v>
      </c>
      <c r="U1041" s="28" t="s">
        <v>107</v>
      </c>
      <c r="V1041" s="42" t="s">
        <v>107</v>
      </c>
      <c r="W1041" s="28" t="s">
        <v>107</v>
      </c>
      <c r="X1041" s="28" t="s">
        <v>107</v>
      </c>
      <c r="Y1041" s="28" t="str">
        <f t="shared" si="99"/>
        <v>N.A.</v>
      </c>
      <c r="Z1041" s="292">
        <f t="shared" si="96"/>
        <v>114000000</v>
      </c>
      <c r="AA1041" s="28" cm="1">
        <f t="array" aca="1" ref="AA1041" ca="1">_xlfn.IFS(DK1041&lt;$DK$4,1,AND(DK1041&gt;=$DK$4,DK1041&lt;=$AA$4),2,DK1041&gt;$AA$4,3)</f>
        <v>2</v>
      </c>
      <c r="AB1041" s="28">
        <v>0</v>
      </c>
      <c r="AC1041" s="28" cm="1">
        <f t="array" aca="1" ref="AC1041" ca="1">IF(AB1041="PERCENTIL 30","",_xlfn.IFS(DK1041&lt;$AC$4,1,DK1041&gt;$AC$4,2))</f>
        <v>1</v>
      </c>
      <c r="AD1041" s="28" t="str">
        <f>+IFERROR(VLOOKUP(_xlfn.TEXTJOIN("_", FALSE, C1041:E1041), BD_Perc!$A:$O, 15, FALSE),"Segmentación no encontrada o vehículo inactivo")</f>
        <v>PERCENTIL 30-70</v>
      </c>
      <c r="AE1041" s="28" t="str" cm="1">
        <f t="array" ref="AE1041">_xlfn.IFS(
    AD1041 = "PERCENTIL 50",
    _xlfn.IFS(
        BD!DK1041 &lt; VLOOKUP(_xlfn.TEXTJOIN("_", FALSE, C1041:E1041), BD_Perc!$A:$O, 11, FALSE), "Intervalo de precio 1",
        BD!DK1041 &gt;= VLOOKUP(_xlfn.TEXTJOIN("_", FALSE, C1041:E1041), BD_Perc!$A:$O, 11, FALSE), "Intervalo de precio 2"
    ),
    AD1041 = "PERCENTIL 30-70",
    _xlfn.IFS(
        BD!DK1041 &lt; VLOOKUP(_xlfn.TEXTJOIN("_", FALSE, C1041:E1041), BD_Perc!$A:$O, 6, FALSE), "Intervalo de precio 1",
        BD!DK1041 &lt; VLOOKUP(_xlfn.TEXTJOIN("_", FALSE, C1041:E1041), BD_Perc!$A:$O, 7, FALSE), "Intervalo de precio 2",
        BD!DK1041 &gt;= VLOOKUP(_xlfn.TEXTJOIN("_", FALSE, C1041:E1041), BD_Perc!$A:$O, 7, FALSE), "Intervalo de precio 3"
    ),
    AD1041="Segmentación no encontrada o vehículo inactivo","Segmentación no encontrada o vehículo inactivo"
)</f>
        <v>Intervalo de precio 1</v>
      </c>
      <c r="AF1041" s="57" t="s">
        <v>2412</v>
      </c>
      <c r="AG1041" s="35" t="b">
        <f t="shared" si="100"/>
        <v>1</v>
      </c>
      <c r="AH1041" s="255">
        <v>0</v>
      </c>
      <c r="AI1041" s="255">
        <v>0</v>
      </c>
      <c r="AJ1041" s="255">
        <v>0</v>
      </c>
      <c r="AK1041" s="255">
        <v>0</v>
      </c>
      <c r="AL1041" s="255">
        <v>0</v>
      </c>
      <c r="AM1041" s="255">
        <v>0</v>
      </c>
      <c r="AN1041" s="42" t="s">
        <v>176</v>
      </c>
      <c r="AO1041" s="28" t="s">
        <v>114</v>
      </c>
      <c r="AP1041" s="28" t="s">
        <v>114</v>
      </c>
      <c r="AQ1041" s="212">
        <v>0</v>
      </c>
      <c r="AR1041" s="38" t="s">
        <v>905</v>
      </c>
      <c r="AS1041" s="38">
        <v>589650</v>
      </c>
      <c r="AT1041" s="38">
        <v>708759</v>
      </c>
      <c r="AU1041" s="38" t="s">
        <v>905</v>
      </c>
      <c r="AV1041" s="38" t="s">
        <v>905</v>
      </c>
      <c r="AW1041" s="38">
        <v>9467039</v>
      </c>
      <c r="AX1041" s="38" t="s">
        <v>905</v>
      </c>
      <c r="AY1041" s="38" t="s">
        <v>905</v>
      </c>
      <c r="AZ1041" s="38">
        <v>365582</v>
      </c>
      <c r="BA1041" s="38" t="s">
        <v>905</v>
      </c>
      <c r="BB1041" s="38" t="s">
        <v>905</v>
      </c>
      <c r="BC1041" s="38" t="s">
        <v>905</v>
      </c>
      <c r="BD1041" s="38" t="s">
        <v>905</v>
      </c>
      <c r="BE1041" s="38" t="s">
        <v>905</v>
      </c>
      <c r="BF1041" s="38" t="s">
        <v>905</v>
      </c>
      <c r="BG1041" s="38">
        <v>2996807</v>
      </c>
      <c r="BH1041" s="38" t="s">
        <v>905</v>
      </c>
      <c r="BI1041" s="38">
        <v>4325458</v>
      </c>
      <c r="BJ1041" s="38">
        <v>2830318</v>
      </c>
      <c r="BK1041" s="38" t="s">
        <v>905</v>
      </c>
      <c r="BL1041" s="38">
        <v>1273594</v>
      </c>
      <c r="BM1041" s="38">
        <v>179546</v>
      </c>
      <c r="BN1041" s="38" t="s">
        <v>905</v>
      </c>
      <c r="BO1041" s="38">
        <v>1639817</v>
      </c>
      <c r="BP1041" s="38">
        <v>3884750</v>
      </c>
      <c r="BQ1041" s="38">
        <v>114258</v>
      </c>
      <c r="BR1041" s="38">
        <v>2358597</v>
      </c>
      <c r="BS1041" s="38">
        <v>783480</v>
      </c>
      <c r="BT1041" s="38" t="s">
        <v>905</v>
      </c>
      <c r="BU1041" s="38" t="s">
        <v>905</v>
      </c>
      <c r="BV1041" s="38" t="s">
        <v>905</v>
      </c>
      <c r="BW1041" s="38">
        <v>9589457</v>
      </c>
      <c r="BX1041" s="38">
        <v>212192</v>
      </c>
      <c r="BY1041" s="38" t="s">
        <v>905</v>
      </c>
      <c r="BZ1041" s="38" t="s">
        <v>905</v>
      </c>
      <c r="CA1041" s="38" t="s">
        <v>905</v>
      </c>
      <c r="CB1041" s="38">
        <v>744349</v>
      </c>
      <c r="CC1041" s="330" t="s">
        <v>107</v>
      </c>
      <c r="CD1041" s="38" t="s">
        <v>905</v>
      </c>
      <c r="CE1041" s="38" t="s">
        <v>905</v>
      </c>
      <c r="CF1041" s="38" t="s">
        <v>905</v>
      </c>
      <c r="CG1041" s="38" t="s">
        <v>905</v>
      </c>
      <c r="CH1041" s="42" t="s">
        <v>176</v>
      </c>
      <c r="CI1041" s="42" t="s">
        <v>176</v>
      </c>
      <c r="CJ1041" s="42" t="s">
        <v>176</v>
      </c>
      <c r="CK1041" s="42" t="s">
        <v>905</v>
      </c>
      <c r="CL1041" s="42" t="s">
        <v>905</v>
      </c>
      <c r="CM1041" s="42" t="s">
        <v>905</v>
      </c>
      <c r="CN1041" s="42" t="s">
        <v>905</v>
      </c>
      <c r="CO1041" s="113">
        <v>8500000</v>
      </c>
      <c r="CP1041" s="42" t="s">
        <v>905</v>
      </c>
      <c r="CQ1041" s="42" t="s">
        <v>905</v>
      </c>
      <c r="CR1041" s="42" t="s">
        <v>905</v>
      </c>
      <c r="CS1041" s="42" t="s">
        <v>905</v>
      </c>
      <c r="CT1041" s="42" t="s">
        <v>905</v>
      </c>
      <c r="CU1041" s="42" t="s">
        <v>905</v>
      </c>
      <c r="CV1041" s="42" t="s">
        <v>905</v>
      </c>
      <c r="CW1041" s="42" t="s">
        <v>905</v>
      </c>
      <c r="CX1041" s="42" t="s">
        <v>905</v>
      </c>
      <c r="CY1041" s="42" t="s">
        <v>905</v>
      </c>
      <c r="CZ1041" s="42" t="s">
        <v>905</v>
      </c>
      <c r="DA1041" s="42" t="s">
        <v>905</v>
      </c>
      <c r="DB1041" s="42" t="s">
        <v>905</v>
      </c>
      <c r="DC1041" s="42" t="s">
        <v>905</v>
      </c>
      <c r="DD1041" s="332">
        <v>5304807</v>
      </c>
      <c r="DE1041" s="282">
        <v>1</v>
      </c>
      <c r="DF1041" s="390">
        <v>1</v>
      </c>
      <c r="DG1041" s="310"/>
      <c r="DI1041" s="279" t="str" cm="1">
        <f t="array" ref="DI1041">+IF(AND(C1041&lt;&gt;"Vehículos Eléctricos",C1041&lt;&gt;"Vehículos Híbridos",AD1041="PERCENTIL 50"),
     IF(VLOOKUP(_xlfn.TEXTJOIN("_",FALSE,C1041:E1041),BD_Perc!$A:$P,_xlfn.IFS(BD!AE1041="Intervalo de precio 1",12,BD!AE1041="Intervalo de precio 2",13),FALSE)&lt;=1,
     VLOOKUP(_xlfn.TEXTJOIN("_",FALSE,C1041:E1041),BD_Perc!$A:$P,16,FALSE),"Ok P50"),
     "Ok P30/70 ó Híbrido/Eléctrico")</f>
        <v>Ok P30/70 ó Híbrido/Eléctrico</v>
      </c>
      <c r="DJ1041" s="279" t="str">
        <f t="shared" si="97"/>
        <v>Vehículos Híbridos_Automóviles_Sedán</v>
      </c>
      <c r="DK1041" s="331">
        <f t="shared" si="101"/>
        <v>114000000</v>
      </c>
      <c r="DL1041" s="326"/>
    </row>
    <row r="1042" spans="1:116" ht="51">
      <c r="A1042" s="28">
        <v>1037</v>
      </c>
      <c r="B1042" s="29" t="s">
        <v>266</v>
      </c>
      <c r="C1042" s="29" t="s">
        <v>2</v>
      </c>
      <c r="D1042" s="29" t="s">
        <v>105</v>
      </c>
      <c r="E1042" s="42" t="s">
        <v>2380</v>
      </c>
      <c r="F1042" s="42" t="s">
        <v>107</v>
      </c>
      <c r="G1042" s="213" t="s">
        <v>2142</v>
      </c>
      <c r="H1042" s="42" t="s">
        <v>216</v>
      </c>
      <c r="I1042" s="214">
        <v>5601202</v>
      </c>
      <c r="J1042" s="70" t="s">
        <v>2143</v>
      </c>
      <c r="K1042" s="31" t="s">
        <v>107</v>
      </c>
      <c r="L1042" s="42">
        <v>153</v>
      </c>
      <c r="M1042" s="42">
        <v>4</v>
      </c>
      <c r="N1042" s="211">
        <v>130400000</v>
      </c>
      <c r="O1042" s="34">
        <f>+IFERROR(VLOOKUP(I1042,Precio_Fasecolda!A:C,3,FALSE),IFERROR(VLOOKUP(I1042,Precio_Fasecolda!B:C,2,FALSE),N1042))</f>
        <v>130400000</v>
      </c>
      <c r="P1042" s="34">
        <f t="shared" si="98"/>
        <v>0</v>
      </c>
      <c r="Q1042" s="33" t="s">
        <v>107</v>
      </c>
      <c r="R1042" s="28" t="s">
        <v>130</v>
      </c>
      <c r="S1042" s="28" t="s">
        <v>1056</v>
      </c>
      <c r="T1042" s="33" t="s">
        <v>843</v>
      </c>
      <c r="U1042" s="28" t="s">
        <v>107</v>
      </c>
      <c r="V1042" s="42" t="s">
        <v>107</v>
      </c>
      <c r="W1042" s="28" t="s">
        <v>107</v>
      </c>
      <c r="X1042" s="28" t="s">
        <v>107</v>
      </c>
      <c r="Y1042" s="28" t="str">
        <f t="shared" si="99"/>
        <v>N.A.</v>
      </c>
      <c r="Z1042" s="292">
        <f t="shared" si="96"/>
        <v>130400000</v>
      </c>
      <c r="AA1042" s="28" cm="1">
        <f t="array" aca="1" ref="AA1042" ca="1">_xlfn.IFS(DK1042&lt;$DK$4,1,AND(DK1042&gt;=$DK$4,DK1042&lt;=$AA$4),2,DK1042&gt;$AA$4,3)</f>
        <v>2</v>
      </c>
      <c r="AB1042" s="28">
        <v>0</v>
      </c>
      <c r="AC1042" s="28" cm="1">
        <f t="array" aca="1" ref="AC1042" ca="1">IF(AB1042="PERCENTIL 30","",_xlfn.IFS(DK1042&lt;$AC$4,1,DK1042&gt;$AC$4,2))</f>
        <v>1</v>
      </c>
      <c r="AD1042" s="28" t="str">
        <f>+IFERROR(VLOOKUP(_xlfn.TEXTJOIN("_", FALSE, C1042:E1042), BD_Perc!$A:$O, 15, FALSE),"Segmentación no encontrada o vehículo inactivo")</f>
        <v>PERCENTIL 30-70</v>
      </c>
      <c r="AE1042" s="28" t="str" cm="1">
        <f t="array" ref="AE1042">_xlfn.IFS(
    AD1042 = "PERCENTIL 50",
    _xlfn.IFS(
        BD!DK1042 &lt; VLOOKUP(_xlfn.TEXTJOIN("_", FALSE, C1042:E1042), BD_Perc!$A:$O, 11, FALSE), "Intervalo de precio 1",
        BD!DK1042 &gt;= VLOOKUP(_xlfn.TEXTJOIN("_", FALSE, C1042:E1042), BD_Perc!$A:$O, 11, FALSE), "Intervalo de precio 2"
    ),
    AD1042 = "PERCENTIL 30-70",
    _xlfn.IFS(
        BD!DK1042 &lt; VLOOKUP(_xlfn.TEXTJOIN("_", FALSE, C1042:E1042), BD_Perc!$A:$O, 6, FALSE), "Intervalo de precio 1",
        BD!DK1042 &lt; VLOOKUP(_xlfn.TEXTJOIN("_", FALSE, C1042:E1042), BD_Perc!$A:$O, 7, FALSE), "Intervalo de precio 2",
        BD!DK1042 &gt;= VLOOKUP(_xlfn.TEXTJOIN("_", FALSE, C1042:E1042), BD_Perc!$A:$O, 7, FALSE), "Intervalo de precio 3"
    ),
    AD1042="Segmentación no encontrada o vehículo inactivo","Segmentación no encontrada o vehículo inactivo"
)</f>
        <v>Intervalo de precio 3</v>
      </c>
      <c r="AF1042" s="57" t="s">
        <v>2414</v>
      </c>
      <c r="AG1042" s="35" t="b">
        <f t="shared" si="100"/>
        <v>1</v>
      </c>
      <c r="AH1042" s="255">
        <v>0</v>
      </c>
      <c r="AI1042" s="255">
        <v>0</v>
      </c>
      <c r="AJ1042" s="255">
        <v>0</v>
      </c>
      <c r="AK1042" s="255">
        <v>0</v>
      </c>
      <c r="AL1042" s="255">
        <v>0</v>
      </c>
      <c r="AM1042" s="255">
        <v>0</v>
      </c>
      <c r="AN1042" s="42" t="s">
        <v>176</v>
      </c>
      <c r="AO1042" s="28" t="s">
        <v>114</v>
      </c>
      <c r="AP1042" s="28" t="s">
        <v>114</v>
      </c>
      <c r="AQ1042" s="212">
        <v>0</v>
      </c>
      <c r="AR1042" s="38" t="s">
        <v>905</v>
      </c>
      <c r="AS1042" s="38">
        <v>589650</v>
      </c>
      <c r="AT1042" s="38">
        <v>708759</v>
      </c>
      <c r="AU1042" s="38" t="s">
        <v>905</v>
      </c>
      <c r="AV1042" s="38" t="s">
        <v>905</v>
      </c>
      <c r="AW1042" s="38">
        <v>9467039</v>
      </c>
      <c r="AX1042" s="38" t="s">
        <v>905</v>
      </c>
      <c r="AY1042" s="38" t="s">
        <v>905</v>
      </c>
      <c r="AZ1042" s="38">
        <v>365582</v>
      </c>
      <c r="BA1042" s="38" t="s">
        <v>905</v>
      </c>
      <c r="BB1042" s="38" t="s">
        <v>905</v>
      </c>
      <c r="BC1042" s="38" t="s">
        <v>905</v>
      </c>
      <c r="BD1042" s="38" t="s">
        <v>905</v>
      </c>
      <c r="BE1042" s="38" t="s">
        <v>905</v>
      </c>
      <c r="BF1042" s="38" t="s">
        <v>905</v>
      </c>
      <c r="BG1042" s="38">
        <v>2996807</v>
      </c>
      <c r="BH1042" s="38" t="s">
        <v>905</v>
      </c>
      <c r="BI1042" s="38">
        <v>4325458</v>
      </c>
      <c r="BJ1042" s="38">
        <v>2830318</v>
      </c>
      <c r="BK1042" s="38" t="s">
        <v>905</v>
      </c>
      <c r="BL1042" s="38">
        <v>1273594</v>
      </c>
      <c r="BM1042" s="38">
        <v>179546</v>
      </c>
      <c r="BN1042" s="38" t="s">
        <v>905</v>
      </c>
      <c r="BO1042" s="38">
        <v>1639817</v>
      </c>
      <c r="BP1042" s="38">
        <v>3884750</v>
      </c>
      <c r="BQ1042" s="38">
        <v>114258</v>
      </c>
      <c r="BR1042" s="38">
        <v>2358597</v>
      </c>
      <c r="BS1042" s="38">
        <v>783480</v>
      </c>
      <c r="BT1042" s="38" t="s">
        <v>905</v>
      </c>
      <c r="BU1042" s="38" t="s">
        <v>905</v>
      </c>
      <c r="BV1042" s="38" t="s">
        <v>905</v>
      </c>
      <c r="BW1042" s="38">
        <v>9589457</v>
      </c>
      <c r="BX1042" s="38">
        <v>212192</v>
      </c>
      <c r="BY1042" s="38" t="s">
        <v>905</v>
      </c>
      <c r="BZ1042" s="38" t="s">
        <v>905</v>
      </c>
      <c r="CA1042" s="38" t="s">
        <v>905</v>
      </c>
      <c r="CB1042" s="38">
        <v>744349</v>
      </c>
      <c r="CC1042" s="330" t="s">
        <v>107</v>
      </c>
      <c r="CD1042" s="38" t="s">
        <v>905</v>
      </c>
      <c r="CE1042" s="38" t="s">
        <v>905</v>
      </c>
      <c r="CF1042" s="38" t="s">
        <v>905</v>
      </c>
      <c r="CG1042" s="38" t="s">
        <v>905</v>
      </c>
      <c r="CH1042" s="42" t="s">
        <v>176</v>
      </c>
      <c r="CI1042" s="42" t="s">
        <v>176</v>
      </c>
      <c r="CJ1042" s="42" t="s">
        <v>176</v>
      </c>
      <c r="CK1042" s="42" t="s">
        <v>905</v>
      </c>
      <c r="CL1042" s="42" t="s">
        <v>905</v>
      </c>
      <c r="CM1042" s="42" t="s">
        <v>905</v>
      </c>
      <c r="CN1042" s="42" t="s">
        <v>905</v>
      </c>
      <c r="CO1042" s="113">
        <v>8500000</v>
      </c>
      <c r="CP1042" s="42" t="s">
        <v>905</v>
      </c>
      <c r="CQ1042" s="42" t="s">
        <v>905</v>
      </c>
      <c r="CR1042" s="42" t="s">
        <v>905</v>
      </c>
      <c r="CS1042" s="42" t="s">
        <v>905</v>
      </c>
      <c r="CT1042" s="42" t="s">
        <v>905</v>
      </c>
      <c r="CU1042" s="42" t="s">
        <v>905</v>
      </c>
      <c r="CV1042" s="42" t="s">
        <v>905</v>
      </c>
      <c r="CW1042" s="42" t="s">
        <v>905</v>
      </c>
      <c r="CX1042" s="42" t="s">
        <v>905</v>
      </c>
      <c r="CY1042" s="42" t="s">
        <v>905</v>
      </c>
      <c r="CZ1042" s="42" t="s">
        <v>905</v>
      </c>
      <c r="DA1042" s="42" t="s">
        <v>905</v>
      </c>
      <c r="DB1042" s="42" t="s">
        <v>905</v>
      </c>
      <c r="DC1042" s="42" t="s">
        <v>905</v>
      </c>
      <c r="DD1042" s="332">
        <v>5304807</v>
      </c>
      <c r="DE1042" s="282">
        <v>1</v>
      </c>
      <c r="DF1042" s="390">
        <v>1</v>
      </c>
      <c r="DG1042" s="310"/>
      <c r="DI1042" s="279" t="str" cm="1">
        <f t="array" ref="DI1042">+IF(AND(C1042&lt;&gt;"Vehículos Eléctricos",C1042&lt;&gt;"Vehículos Híbridos",AD1042="PERCENTIL 50"),
     IF(VLOOKUP(_xlfn.TEXTJOIN("_",FALSE,C1042:E1042),BD_Perc!$A:$P,_xlfn.IFS(BD!AE1042="Intervalo de precio 1",12,BD!AE1042="Intervalo de precio 2",13),FALSE)&lt;=1,
     VLOOKUP(_xlfn.TEXTJOIN("_",FALSE,C1042:E1042),BD_Perc!$A:$P,16,FALSE),"Ok P50"),
     "Ok P30/70 ó Híbrido/Eléctrico")</f>
        <v>Ok P30/70 ó Híbrido/Eléctrico</v>
      </c>
      <c r="DJ1042" s="279" t="str">
        <f t="shared" si="97"/>
        <v>Vehículos Híbridos_Automóviles_Sedán</v>
      </c>
      <c r="DK1042" s="331">
        <f t="shared" si="101"/>
        <v>130400000</v>
      </c>
      <c r="DL1042" s="326"/>
    </row>
    <row r="1043" spans="1:116" ht="51">
      <c r="A1043" s="28">
        <v>1038</v>
      </c>
      <c r="B1043" s="29" t="s">
        <v>266</v>
      </c>
      <c r="C1043" s="29" t="s">
        <v>2</v>
      </c>
      <c r="D1043" s="29" t="s">
        <v>337</v>
      </c>
      <c r="E1043" s="42" t="s">
        <v>338</v>
      </c>
      <c r="F1043" s="42" t="s">
        <v>107</v>
      </c>
      <c r="G1043" s="209" t="s">
        <v>2144</v>
      </c>
      <c r="H1043" s="42" t="s">
        <v>216</v>
      </c>
      <c r="I1043" s="214">
        <v>5606127</v>
      </c>
      <c r="J1043" s="70" t="s">
        <v>2145</v>
      </c>
      <c r="K1043" s="31" t="s">
        <v>107</v>
      </c>
      <c r="L1043" s="42">
        <v>160</v>
      </c>
      <c r="M1043" s="42">
        <v>5</v>
      </c>
      <c r="N1043" s="211">
        <v>119000000</v>
      </c>
      <c r="O1043" s="34">
        <f>+IFERROR(VLOOKUP(I1043,Precio_Fasecolda!A:C,3,FALSE),IFERROR(VLOOKUP(I1043,Precio_Fasecolda!B:C,2,FALSE),N1043))</f>
        <v>119000000</v>
      </c>
      <c r="P1043" s="34">
        <f t="shared" si="98"/>
        <v>0</v>
      </c>
      <c r="Q1043" s="42" t="s">
        <v>338</v>
      </c>
      <c r="R1043" s="28" t="s">
        <v>130</v>
      </c>
      <c r="S1043" s="28" t="s">
        <v>1056</v>
      </c>
      <c r="T1043" s="33" t="s">
        <v>843</v>
      </c>
      <c r="U1043" s="28" t="s">
        <v>107</v>
      </c>
      <c r="V1043" s="42" t="s">
        <v>107</v>
      </c>
      <c r="W1043" s="28" t="s">
        <v>107</v>
      </c>
      <c r="X1043" s="28" t="s">
        <v>107</v>
      </c>
      <c r="Y1043" s="28" t="str">
        <f t="shared" si="99"/>
        <v>N.A.</v>
      </c>
      <c r="Z1043" s="292">
        <f t="shared" si="96"/>
        <v>119000000</v>
      </c>
      <c r="AA1043" s="28" cm="1">
        <f t="array" aca="1" ref="AA1043" ca="1">_xlfn.IFS(DK1043&lt;$DK$4,1,AND(DK1043&gt;=$DK$4,DK1043&lt;=$AA$4),2,DK1043&gt;$AA$4,3)</f>
        <v>2</v>
      </c>
      <c r="AB1043" s="28">
        <v>0</v>
      </c>
      <c r="AC1043" s="28" cm="1">
        <f t="array" aca="1" ref="AC1043" ca="1">IF(AB1043="PERCENTIL 30","",_xlfn.IFS(DK1043&lt;$AC$4,1,DK1043&gt;$AC$4,2))</f>
        <v>1</v>
      </c>
      <c r="AD1043" s="28" t="str">
        <f>+IFERROR(VLOOKUP(_xlfn.TEXTJOIN("_", FALSE, C1043:E1043), BD_Perc!$A:$O, 15, FALSE),"Segmentación no encontrada o vehículo inactivo")</f>
        <v>PERCENTIL 30-70</v>
      </c>
      <c r="AE1043" s="28" t="str" cm="1">
        <f t="array" ref="AE1043">_xlfn.IFS(
    AD1043 = "PERCENTIL 50",
    _xlfn.IFS(
        BD!DK1043 &lt; VLOOKUP(_xlfn.TEXTJOIN("_", FALSE, C1043:E1043), BD_Perc!$A:$O, 11, FALSE), "Intervalo de precio 1",
        BD!DK1043 &gt;= VLOOKUP(_xlfn.TEXTJOIN("_", FALSE, C1043:E1043), BD_Perc!$A:$O, 11, FALSE), "Intervalo de precio 2"
    ),
    AD1043 = "PERCENTIL 30-70",
    _xlfn.IFS(
        BD!DK1043 &lt; VLOOKUP(_xlfn.TEXTJOIN("_", FALSE, C1043:E1043), BD_Perc!$A:$O, 6, FALSE), "Intervalo de precio 1",
        BD!DK1043 &lt; VLOOKUP(_xlfn.TEXTJOIN("_", FALSE, C1043:E1043), BD_Perc!$A:$O, 7, FALSE), "Intervalo de precio 2",
        BD!DK1043 &gt;= VLOOKUP(_xlfn.TEXTJOIN("_", FALSE, C1043:E1043), BD_Perc!$A:$O, 7, FALSE), "Intervalo de precio 3"
    ),
    AD1043="Segmentación no encontrada o vehículo inactivo","Segmentación no encontrada o vehículo inactivo"
)</f>
        <v>Intervalo de precio 1</v>
      </c>
      <c r="AF1043" s="57" t="s">
        <v>2412</v>
      </c>
      <c r="AG1043" s="35" t="b">
        <f t="shared" si="100"/>
        <v>1</v>
      </c>
      <c r="AH1043" s="255">
        <v>0</v>
      </c>
      <c r="AI1043" s="255">
        <v>0</v>
      </c>
      <c r="AJ1043" s="255">
        <v>0</v>
      </c>
      <c r="AK1043" s="255">
        <v>0</v>
      </c>
      <c r="AL1043" s="255">
        <v>0</v>
      </c>
      <c r="AM1043" s="255">
        <v>0</v>
      </c>
      <c r="AN1043" s="42" t="s">
        <v>176</v>
      </c>
      <c r="AO1043" s="28" t="s">
        <v>114</v>
      </c>
      <c r="AP1043" s="28" t="s">
        <v>114</v>
      </c>
      <c r="AQ1043" s="212">
        <v>0</v>
      </c>
      <c r="AR1043" s="38" t="s">
        <v>905</v>
      </c>
      <c r="AS1043" s="38">
        <v>589650</v>
      </c>
      <c r="AT1043" s="38">
        <v>708759</v>
      </c>
      <c r="AU1043" s="38" t="s">
        <v>905</v>
      </c>
      <c r="AV1043" s="38" t="s">
        <v>905</v>
      </c>
      <c r="AW1043" s="38">
        <v>9467039</v>
      </c>
      <c r="AX1043" s="38" t="s">
        <v>905</v>
      </c>
      <c r="AY1043" s="38" t="s">
        <v>905</v>
      </c>
      <c r="AZ1043" s="38">
        <v>365582</v>
      </c>
      <c r="BA1043" s="38" t="s">
        <v>905</v>
      </c>
      <c r="BB1043" s="38" t="s">
        <v>905</v>
      </c>
      <c r="BC1043" s="38" t="s">
        <v>905</v>
      </c>
      <c r="BD1043" s="38" t="s">
        <v>905</v>
      </c>
      <c r="BE1043" s="38" t="s">
        <v>905</v>
      </c>
      <c r="BF1043" s="38" t="s">
        <v>905</v>
      </c>
      <c r="BG1043" s="38">
        <v>2996807</v>
      </c>
      <c r="BH1043" s="38" t="s">
        <v>905</v>
      </c>
      <c r="BI1043" s="38">
        <v>4325458</v>
      </c>
      <c r="BJ1043" s="38">
        <v>2830318</v>
      </c>
      <c r="BK1043" s="38" t="s">
        <v>905</v>
      </c>
      <c r="BL1043" s="38">
        <v>1273594</v>
      </c>
      <c r="BM1043" s="38">
        <v>179546</v>
      </c>
      <c r="BN1043" s="38" t="s">
        <v>905</v>
      </c>
      <c r="BO1043" s="38">
        <v>1639817</v>
      </c>
      <c r="BP1043" s="38">
        <v>3884750</v>
      </c>
      <c r="BQ1043" s="38">
        <v>114258</v>
      </c>
      <c r="BR1043" s="38">
        <v>2358597</v>
      </c>
      <c r="BS1043" s="38">
        <v>783480</v>
      </c>
      <c r="BT1043" s="38" t="s">
        <v>905</v>
      </c>
      <c r="BU1043" s="38" t="s">
        <v>905</v>
      </c>
      <c r="BV1043" s="38" t="s">
        <v>905</v>
      </c>
      <c r="BW1043" s="38">
        <v>9589457</v>
      </c>
      <c r="BX1043" s="38">
        <v>212192</v>
      </c>
      <c r="BY1043" s="38" t="s">
        <v>905</v>
      </c>
      <c r="BZ1043" s="38" t="s">
        <v>905</v>
      </c>
      <c r="CA1043" s="38" t="s">
        <v>905</v>
      </c>
      <c r="CB1043" s="38">
        <v>744349</v>
      </c>
      <c r="CC1043" s="330" t="s">
        <v>107</v>
      </c>
      <c r="CD1043" s="38" t="s">
        <v>905</v>
      </c>
      <c r="CE1043" s="38" t="s">
        <v>905</v>
      </c>
      <c r="CF1043" s="38" t="s">
        <v>905</v>
      </c>
      <c r="CG1043" s="38" t="s">
        <v>905</v>
      </c>
      <c r="CH1043" s="42" t="s">
        <v>176</v>
      </c>
      <c r="CI1043" s="42" t="s">
        <v>176</v>
      </c>
      <c r="CJ1043" s="42" t="s">
        <v>176</v>
      </c>
      <c r="CK1043" s="42" t="s">
        <v>905</v>
      </c>
      <c r="CL1043" s="42" t="s">
        <v>905</v>
      </c>
      <c r="CM1043" s="42" t="s">
        <v>905</v>
      </c>
      <c r="CN1043" s="42" t="s">
        <v>905</v>
      </c>
      <c r="CO1043" s="113">
        <v>8500000</v>
      </c>
      <c r="CP1043" s="42" t="s">
        <v>905</v>
      </c>
      <c r="CQ1043" s="42" t="s">
        <v>905</v>
      </c>
      <c r="CR1043" s="42" t="s">
        <v>905</v>
      </c>
      <c r="CS1043" s="42" t="s">
        <v>905</v>
      </c>
      <c r="CT1043" s="42" t="s">
        <v>905</v>
      </c>
      <c r="CU1043" s="42" t="s">
        <v>905</v>
      </c>
      <c r="CV1043" s="42" t="s">
        <v>905</v>
      </c>
      <c r="CW1043" s="42" t="s">
        <v>905</v>
      </c>
      <c r="CX1043" s="42" t="s">
        <v>905</v>
      </c>
      <c r="CY1043" s="42" t="s">
        <v>905</v>
      </c>
      <c r="CZ1043" s="42" t="s">
        <v>905</v>
      </c>
      <c r="DA1043" s="42" t="s">
        <v>905</v>
      </c>
      <c r="DB1043" s="42" t="s">
        <v>905</v>
      </c>
      <c r="DC1043" s="42" t="s">
        <v>905</v>
      </c>
      <c r="DD1043" s="332">
        <v>10282358</v>
      </c>
      <c r="DE1043" s="282">
        <v>1</v>
      </c>
      <c r="DF1043" s="390">
        <v>1</v>
      </c>
      <c r="DG1043" s="310"/>
      <c r="DI1043" s="279" t="str" cm="1">
        <f t="array" ref="DI1043">+IF(AND(C1043&lt;&gt;"Vehículos Eléctricos",C1043&lt;&gt;"Vehículos Híbridos",AD1043="PERCENTIL 50"),
     IF(VLOOKUP(_xlfn.TEXTJOIN("_",FALSE,C1043:E1043),BD_Perc!$A:$P,_xlfn.IFS(BD!AE1043="Intervalo de precio 1",12,BD!AE1043="Intervalo de precio 2",13),FALSE)&lt;=1,
     VLOOKUP(_xlfn.TEXTJOIN("_",FALSE,C1043:E1043),BD_Perc!$A:$P,16,FALSE),"Ok P50"),
     "Ok P30/70 ó Híbrido/Eléctrico")</f>
        <v>Ok P30/70 ó Híbrido/Eléctrico</v>
      </c>
      <c r="DJ1043" s="279" t="str">
        <f t="shared" si="97"/>
        <v>Vehículos Híbridos_Camperos/Camionetas_4x2</v>
      </c>
      <c r="DK1043" s="331">
        <f t="shared" si="101"/>
        <v>119000000</v>
      </c>
      <c r="DL1043" s="326"/>
    </row>
    <row r="1044" spans="1:116" ht="51">
      <c r="A1044" s="28">
        <v>1039</v>
      </c>
      <c r="B1044" s="29" t="s">
        <v>266</v>
      </c>
      <c r="C1044" s="29" t="s">
        <v>2</v>
      </c>
      <c r="D1044" s="29" t="s">
        <v>337</v>
      </c>
      <c r="E1044" s="42" t="s">
        <v>338</v>
      </c>
      <c r="F1044" s="42" t="s">
        <v>107</v>
      </c>
      <c r="G1044" s="213" t="s">
        <v>2146</v>
      </c>
      <c r="H1044" s="42" t="s">
        <v>216</v>
      </c>
      <c r="I1044" s="214">
        <v>5606111</v>
      </c>
      <c r="J1044" s="70" t="s">
        <v>2147</v>
      </c>
      <c r="K1044" s="31" t="s">
        <v>107</v>
      </c>
      <c r="L1044" s="42">
        <v>160</v>
      </c>
      <c r="M1044" s="42">
        <v>5</v>
      </c>
      <c r="N1044" s="211">
        <v>131000000</v>
      </c>
      <c r="O1044" s="34">
        <f>+IFERROR(VLOOKUP(I1044,Precio_Fasecolda!A:C,3,FALSE),IFERROR(VLOOKUP(I1044,Precio_Fasecolda!B:C,2,FALSE),N1044))</f>
        <v>131000000</v>
      </c>
      <c r="P1044" s="34">
        <f t="shared" si="98"/>
        <v>0</v>
      </c>
      <c r="Q1044" s="42" t="s">
        <v>338</v>
      </c>
      <c r="R1044" s="28" t="s">
        <v>130</v>
      </c>
      <c r="S1044" s="28" t="s">
        <v>1056</v>
      </c>
      <c r="T1044" s="33" t="s">
        <v>843</v>
      </c>
      <c r="U1044" s="28" t="s">
        <v>107</v>
      </c>
      <c r="V1044" s="42" t="s">
        <v>107</v>
      </c>
      <c r="W1044" s="28" t="s">
        <v>107</v>
      </c>
      <c r="X1044" s="28" t="s">
        <v>107</v>
      </c>
      <c r="Y1044" s="28" t="str">
        <f t="shared" si="99"/>
        <v>N.A.</v>
      </c>
      <c r="Z1044" s="292">
        <f t="shared" si="96"/>
        <v>131000000</v>
      </c>
      <c r="AA1044" s="28" cm="1">
        <f t="array" aca="1" ref="AA1044" ca="1">_xlfn.IFS(DK1044&lt;$DK$4,1,AND(DK1044&gt;=$DK$4,DK1044&lt;=$AA$4),2,DK1044&gt;$AA$4,3)</f>
        <v>2</v>
      </c>
      <c r="AB1044" s="28">
        <v>0</v>
      </c>
      <c r="AC1044" s="28" cm="1">
        <f t="array" aca="1" ref="AC1044" ca="1">IF(AB1044="PERCENTIL 30","",_xlfn.IFS(DK1044&lt;$AC$4,1,DK1044&gt;$AC$4,2))</f>
        <v>1</v>
      </c>
      <c r="AD1044" s="28" t="str">
        <f>+IFERROR(VLOOKUP(_xlfn.TEXTJOIN("_", FALSE, C1044:E1044), BD_Perc!$A:$O, 15, FALSE),"Segmentación no encontrada o vehículo inactivo")</f>
        <v>PERCENTIL 30-70</v>
      </c>
      <c r="AE1044" s="28" t="str" cm="1">
        <f t="array" ref="AE1044">_xlfn.IFS(
    AD1044 = "PERCENTIL 50",
    _xlfn.IFS(
        BD!DK1044 &lt; VLOOKUP(_xlfn.TEXTJOIN("_", FALSE, C1044:E1044), BD_Perc!$A:$O, 11, FALSE), "Intervalo de precio 1",
        BD!DK1044 &gt;= VLOOKUP(_xlfn.TEXTJOIN("_", FALSE, C1044:E1044), BD_Perc!$A:$O, 11, FALSE), "Intervalo de precio 2"
    ),
    AD1044 = "PERCENTIL 30-70",
    _xlfn.IFS(
        BD!DK1044 &lt; VLOOKUP(_xlfn.TEXTJOIN("_", FALSE, C1044:E1044), BD_Perc!$A:$O, 6, FALSE), "Intervalo de precio 1",
        BD!DK1044 &lt; VLOOKUP(_xlfn.TEXTJOIN("_", FALSE, C1044:E1044), BD_Perc!$A:$O, 7, FALSE), "Intervalo de precio 2",
        BD!DK1044 &gt;= VLOOKUP(_xlfn.TEXTJOIN("_", FALSE, C1044:E1044), BD_Perc!$A:$O, 7, FALSE), "Intervalo de precio 3"
    ),
    AD1044="Segmentación no encontrada o vehículo inactivo","Segmentación no encontrada o vehículo inactivo"
)</f>
        <v>Intervalo de precio 1</v>
      </c>
      <c r="AF1044" s="57" t="s">
        <v>2412</v>
      </c>
      <c r="AG1044" s="35" t="b">
        <f t="shared" si="100"/>
        <v>1</v>
      </c>
      <c r="AH1044" s="255">
        <v>0</v>
      </c>
      <c r="AI1044" s="255">
        <v>0</v>
      </c>
      <c r="AJ1044" s="255">
        <v>0</v>
      </c>
      <c r="AK1044" s="255">
        <v>0</v>
      </c>
      <c r="AL1044" s="255">
        <v>0</v>
      </c>
      <c r="AM1044" s="255">
        <v>0</v>
      </c>
      <c r="AN1044" s="42" t="s">
        <v>176</v>
      </c>
      <c r="AO1044" s="28" t="s">
        <v>114</v>
      </c>
      <c r="AP1044" s="28" t="s">
        <v>114</v>
      </c>
      <c r="AQ1044" s="212">
        <v>0</v>
      </c>
      <c r="AR1044" s="38" t="s">
        <v>905</v>
      </c>
      <c r="AS1044" s="38">
        <v>589650</v>
      </c>
      <c r="AT1044" s="38">
        <v>708759</v>
      </c>
      <c r="AU1044" s="38" t="s">
        <v>905</v>
      </c>
      <c r="AV1044" s="38" t="s">
        <v>905</v>
      </c>
      <c r="AW1044" s="38">
        <v>9467039</v>
      </c>
      <c r="AX1044" s="38" t="s">
        <v>905</v>
      </c>
      <c r="AY1044" s="38" t="s">
        <v>905</v>
      </c>
      <c r="AZ1044" s="38">
        <v>365582</v>
      </c>
      <c r="BA1044" s="38" t="s">
        <v>905</v>
      </c>
      <c r="BB1044" s="38" t="s">
        <v>905</v>
      </c>
      <c r="BC1044" s="38" t="s">
        <v>905</v>
      </c>
      <c r="BD1044" s="38" t="s">
        <v>905</v>
      </c>
      <c r="BE1044" s="38" t="s">
        <v>905</v>
      </c>
      <c r="BF1044" s="38" t="s">
        <v>905</v>
      </c>
      <c r="BG1044" s="38">
        <v>2996807</v>
      </c>
      <c r="BH1044" s="38" t="s">
        <v>905</v>
      </c>
      <c r="BI1044" s="38">
        <v>4325458</v>
      </c>
      <c r="BJ1044" s="38">
        <v>2830318</v>
      </c>
      <c r="BK1044" s="38" t="s">
        <v>905</v>
      </c>
      <c r="BL1044" s="38">
        <v>1273594</v>
      </c>
      <c r="BM1044" s="38">
        <v>179546</v>
      </c>
      <c r="BN1044" s="38" t="s">
        <v>905</v>
      </c>
      <c r="BO1044" s="38">
        <v>1639817</v>
      </c>
      <c r="BP1044" s="38">
        <v>3884750</v>
      </c>
      <c r="BQ1044" s="38">
        <v>114258</v>
      </c>
      <c r="BR1044" s="38">
        <v>2358597</v>
      </c>
      <c r="BS1044" s="38">
        <v>783480</v>
      </c>
      <c r="BT1044" s="38" t="s">
        <v>905</v>
      </c>
      <c r="BU1044" s="38" t="s">
        <v>905</v>
      </c>
      <c r="BV1044" s="38" t="s">
        <v>905</v>
      </c>
      <c r="BW1044" s="38">
        <v>9589457</v>
      </c>
      <c r="BX1044" s="38">
        <v>212192</v>
      </c>
      <c r="BY1044" s="38" t="s">
        <v>905</v>
      </c>
      <c r="BZ1044" s="38" t="s">
        <v>905</v>
      </c>
      <c r="CA1044" s="38" t="s">
        <v>905</v>
      </c>
      <c r="CB1044" s="38">
        <v>744349</v>
      </c>
      <c r="CC1044" s="330" t="s">
        <v>107</v>
      </c>
      <c r="CD1044" s="38" t="s">
        <v>905</v>
      </c>
      <c r="CE1044" s="38" t="s">
        <v>905</v>
      </c>
      <c r="CF1044" s="38" t="s">
        <v>905</v>
      </c>
      <c r="CG1044" s="38" t="s">
        <v>905</v>
      </c>
      <c r="CH1044" s="42" t="s">
        <v>176</v>
      </c>
      <c r="CI1044" s="42" t="s">
        <v>176</v>
      </c>
      <c r="CJ1044" s="42" t="s">
        <v>176</v>
      </c>
      <c r="CK1044" s="42" t="s">
        <v>905</v>
      </c>
      <c r="CL1044" s="42" t="s">
        <v>905</v>
      </c>
      <c r="CM1044" s="42" t="s">
        <v>905</v>
      </c>
      <c r="CN1044" s="42" t="s">
        <v>905</v>
      </c>
      <c r="CO1044" s="113">
        <v>8500000</v>
      </c>
      <c r="CP1044" s="42" t="s">
        <v>905</v>
      </c>
      <c r="CQ1044" s="42" t="s">
        <v>905</v>
      </c>
      <c r="CR1044" s="42" t="s">
        <v>905</v>
      </c>
      <c r="CS1044" s="42" t="s">
        <v>905</v>
      </c>
      <c r="CT1044" s="42" t="s">
        <v>905</v>
      </c>
      <c r="CU1044" s="42" t="s">
        <v>905</v>
      </c>
      <c r="CV1044" s="42" t="s">
        <v>905</v>
      </c>
      <c r="CW1044" s="42" t="s">
        <v>905</v>
      </c>
      <c r="CX1044" s="42" t="s">
        <v>905</v>
      </c>
      <c r="CY1044" s="42" t="s">
        <v>905</v>
      </c>
      <c r="CZ1044" s="42" t="s">
        <v>905</v>
      </c>
      <c r="DA1044" s="42" t="s">
        <v>905</v>
      </c>
      <c r="DB1044" s="42" t="s">
        <v>905</v>
      </c>
      <c r="DC1044" s="42" t="s">
        <v>905</v>
      </c>
      <c r="DD1044" s="332">
        <v>10282358</v>
      </c>
      <c r="DE1044" s="282">
        <v>1</v>
      </c>
      <c r="DF1044" s="390">
        <v>1</v>
      </c>
      <c r="DG1044" s="310"/>
      <c r="DI1044" s="279" t="str" cm="1">
        <f t="array" ref="DI1044">+IF(AND(C1044&lt;&gt;"Vehículos Eléctricos",C1044&lt;&gt;"Vehículos Híbridos",AD1044="PERCENTIL 50"),
     IF(VLOOKUP(_xlfn.TEXTJOIN("_",FALSE,C1044:E1044),BD_Perc!$A:$P,_xlfn.IFS(BD!AE1044="Intervalo de precio 1",12,BD!AE1044="Intervalo de precio 2",13),FALSE)&lt;=1,
     VLOOKUP(_xlfn.TEXTJOIN("_",FALSE,C1044:E1044),BD_Perc!$A:$P,16,FALSE),"Ok P50"),
     "Ok P30/70 ó Híbrido/Eléctrico")</f>
        <v>Ok P30/70 ó Híbrido/Eléctrico</v>
      </c>
      <c r="DJ1044" s="279" t="str">
        <f t="shared" si="97"/>
        <v>Vehículos Híbridos_Camperos/Camionetas_4x2</v>
      </c>
      <c r="DK1044" s="331">
        <f t="shared" si="101"/>
        <v>131000000</v>
      </c>
      <c r="DL1044" s="326"/>
    </row>
    <row r="1045" spans="1:116" ht="51">
      <c r="A1045" s="28">
        <v>1040</v>
      </c>
      <c r="B1045" s="29" t="s">
        <v>266</v>
      </c>
      <c r="C1045" s="29" t="s">
        <v>2</v>
      </c>
      <c r="D1045" s="29" t="s">
        <v>337</v>
      </c>
      <c r="E1045" s="42" t="s">
        <v>338</v>
      </c>
      <c r="F1045" s="42" t="s">
        <v>107</v>
      </c>
      <c r="G1045" s="213" t="s">
        <v>2148</v>
      </c>
      <c r="H1045" s="42" t="s">
        <v>216</v>
      </c>
      <c r="I1045" s="42">
        <v>5606112</v>
      </c>
      <c r="J1045" s="70" t="s">
        <v>2149</v>
      </c>
      <c r="K1045" s="31" t="s">
        <v>107</v>
      </c>
      <c r="L1045" s="42">
        <v>160</v>
      </c>
      <c r="M1045" s="42">
        <v>5</v>
      </c>
      <c r="N1045" s="211">
        <v>141600000</v>
      </c>
      <c r="O1045" s="34">
        <f>+IFERROR(VLOOKUP(I1045,Precio_Fasecolda!A:C,3,FALSE),IFERROR(VLOOKUP(I1045,Precio_Fasecolda!B:C,2,FALSE),N1045))</f>
        <v>141600000</v>
      </c>
      <c r="P1045" s="34">
        <f t="shared" si="98"/>
        <v>0</v>
      </c>
      <c r="Q1045" s="42" t="s">
        <v>338</v>
      </c>
      <c r="R1045" s="28" t="s">
        <v>130</v>
      </c>
      <c r="S1045" s="28" t="s">
        <v>1056</v>
      </c>
      <c r="T1045" s="33" t="s">
        <v>843</v>
      </c>
      <c r="U1045" s="28" t="s">
        <v>107</v>
      </c>
      <c r="V1045" s="42" t="s">
        <v>107</v>
      </c>
      <c r="W1045" s="28" t="s">
        <v>107</v>
      </c>
      <c r="X1045" s="28" t="s">
        <v>107</v>
      </c>
      <c r="Y1045" s="28" t="str">
        <f t="shared" si="99"/>
        <v>N.A.</v>
      </c>
      <c r="Z1045" s="292">
        <f t="shared" si="96"/>
        <v>141600000</v>
      </c>
      <c r="AA1045" s="28" cm="1">
        <f t="array" aca="1" ref="AA1045" ca="1">_xlfn.IFS(DK1045&lt;$DK$4,1,AND(DK1045&gt;=$DK$4,DK1045&lt;=$AA$4),2,DK1045&gt;$AA$4,3)</f>
        <v>2</v>
      </c>
      <c r="AB1045" s="28">
        <v>0</v>
      </c>
      <c r="AC1045" s="28" cm="1">
        <f t="array" aca="1" ref="AC1045" ca="1">IF(AB1045="PERCENTIL 30","",_xlfn.IFS(DK1045&lt;$AC$4,1,DK1045&gt;$AC$4,2))</f>
        <v>1</v>
      </c>
      <c r="AD1045" s="28" t="str">
        <f>+IFERROR(VLOOKUP(_xlfn.TEXTJOIN("_", FALSE, C1045:E1045), BD_Perc!$A:$O, 15, FALSE),"Segmentación no encontrada o vehículo inactivo")</f>
        <v>PERCENTIL 30-70</v>
      </c>
      <c r="AE1045" s="28" t="str" cm="1">
        <f t="array" ref="AE1045">_xlfn.IFS(
    AD1045 = "PERCENTIL 50",
    _xlfn.IFS(
        BD!DK1045 &lt; VLOOKUP(_xlfn.TEXTJOIN("_", FALSE, C1045:E1045), BD_Perc!$A:$O, 11, FALSE), "Intervalo de precio 1",
        BD!DK1045 &gt;= VLOOKUP(_xlfn.TEXTJOIN("_", FALSE, C1045:E1045), BD_Perc!$A:$O, 11, FALSE), "Intervalo de precio 2"
    ),
    AD1045 = "PERCENTIL 30-70",
    _xlfn.IFS(
        BD!DK1045 &lt; VLOOKUP(_xlfn.TEXTJOIN("_", FALSE, C1045:E1045), BD_Perc!$A:$O, 6, FALSE), "Intervalo de precio 1",
        BD!DK1045 &lt; VLOOKUP(_xlfn.TEXTJOIN("_", FALSE, C1045:E1045), BD_Perc!$A:$O, 7, FALSE), "Intervalo de precio 2",
        BD!DK1045 &gt;= VLOOKUP(_xlfn.TEXTJOIN("_", FALSE, C1045:E1045), BD_Perc!$A:$O, 7, FALSE), "Intervalo de precio 3"
    ),
    AD1045="Segmentación no encontrada o vehículo inactivo","Segmentación no encontrada o vehículo inactivo"
)</f>
        <v>Intervalo de precio 2</v>
      </c>
      <c r="AF1045" s="57" t="s">
        <v>2413</v>
      </c>
      <c r="AG1045" s="35" t="b">
        <f t="shared" si="100"/>
        <v>1</v>
      </c>
      <c r="AH1045" s="255">
        <v>0</v>
      </c>
      <c r="AI1045" s="255">
        <v>0</v>
      </c>
      <c r="AJ1045" s="255">
        <v>0</v>
      </c>
      <c r="AK1045" s="255">
        <v>0</v>
      </c>
      <c r="AL1045" s="255">
        <v>0</v>
      </c>
      <c r="AM1045" s="255">
        <v>0</v>
      </c>
      <c r="AN1045" s="42" t="s">
        <v>176</v>
      </c>
      <c r="AO1045" s="28" t="s">
        <v>114</v>
      </c>
      <c r="AP1045" s="28" t="s">
        <v>114</v>
      </c>
      <c r="AQ1045" s="212">
        <v>0</v>
      </c>
      <c r="AR1045" s="38" t="s">
        <v>905</v>
      </c>
      <c r="AS1045" s="38">
        <v>589650</v>
      </c>
      <c r="AT1045" s="38">
        <v>708759</v>
      </c>
      <c r="AU1045" s="38" t="s">
        <v>905</v>
      </c>
      <c r="AV1045" s="38" t="s">
        <v>905</v>
      </c>
      <c r="AW1045" s="38">
        <v>9467039</v>
      </c>
      <c r="AX1045" s="38" t="s">
        <v>905</v>
      </c>
      <c r="AY1045" s="38" t="s">
        <v>905</v>
      </c>
      <c r="AZ1045" s="38">
        <v>365582</v>
      </c>
      <c r="BA1045" s="38" t="s">
        <v>905</v>
      </c>
      <c r="BB1045" s="38" t="s">
        <v>905</v>
      </c>
      <c r="BC1045" s="38" t="s">
        <v>905</v>
      </c>
      <c r="BD1045" s="38" t="s">
        <v>905</v>
      </c>
      <c r="BE1045" s="38" t="s">
        <v>905</v>
      </c>
      <c r="BF1045" s="38" t="s">
        <v>905</v>
      </c>
      <c r="BG1045" s="38">
        <v>2996807</v>
      </c>
      <c r="BH1045" s="38" t="s">
        <v>905</v>
      </c>
      <c r="BI1045" s="38">
        <v>4325458</v>
      </c>
      <c r="BJ1045" s="38">
        <v>2830318</v>
      </c>
      <c r="BK1045" s="38" t="s">
        <v>905</v>
      </c>
      <c r="BL1045" s="38">
        <v>1273594</v>
      </c>
      <c r="BM1045" s="38">
        <v>179546</v>
      </c>
      <c r="BN1045" s="38" t="s">
        <v>905</v>
      </c>
      <c r="BO1045" s="38">
        <v>1639817</v>
      </c>
      <c r="BP1045" s="38">
        <v>3884750</v>
      </c>
      <c r="BQ1045" s="38">
        <v>114258</v>
      </c>
      <c r="BR1045" s="38">
        <v>2358597</v>
      </c>
      <c r="BS1045" s="38">
        <v>783480</v>
      </c>
      <c r="BT1045" s="38" t="s">
        <v>905</v>
      </c>
      <c r="BU1045" s="38" t="s">
        <v>905</v>
      </c>
      <c r="BV1045" s="38" t="s">
        <v>905</v>
      </c>
      <c r="BW1045" s="38">
        <v>9589457</v>
      </c>
      <c r="BX1045" s="38">
        <v>212192</v>
      </c>
      <c r="BY1045" s="38" t="s">
        <v>905</v>
      </c>
      <c r="BZ1045" s="38" t="s">
        <v>905</v>
      </c>
      <c r="CA1045" s="38" t="s">
        <v>905</v>
      </c>
      <c r="CB1045" s="38">
        <v>744349</v>
      </c>
      <c r="CC1045" s="330" t="s">
        <v>107</v>
      </c>
      <c r="CD1045" s="38" t="s">
        <v>905</v>
      </c>
      <c r="CE1045" s="38" t="s">
        <v>905</v>
      </c>
      <c r="CF1045" s="38" t="s">
        <v>905</v>
      </c>
      <c r="CG1045" s="38" t="s">
        <v>905</v>
      </c>
      <c r="CH1045" s="42" t="s">
        <v>176</v>
      </c>
      <c r="CI1045" s="42" t="s">
        <v>176</v>
      </c>
      <c r="CJ1045" s="42" t="s">
        <v>176</v>
      </c>
      <c r="CK1045" s="42" t="s">
        <v>905</v>
      </c>
      <c r="CL1045" s="42" t="s">
        <v>905</v>
      </c>
      <c r="CM1045" s="42" t="s">
        <v>905</v>
      </c>
      <c r="CN1045" s="42" t="s">
        <v>905</v>
      </c>
      <c r="CO1045" s="113">
        <v>8500000</v>
      </c>
      <c r="CP1045" s="42" t="s">
        <v>905</v>
      </c>
      <c r="CQ1045" s="42" t="s">
        <v>905</v>
      </c>
      <c r="CR1045" s="42" t="s">
        <v>905</v>
      </c>
      <c r="CS1045" s="42" t="s">
        <v>905</v>
      </c>
      <c r="CT1045" s="42" t="s">
        <v>905</v>
      </c>
      <c r="CU1045" s="42" t="s">
        <v>905</v>
      </c>
      <c r="CV1045" s="42" t="s">
        <v>905</v>
      </c>
      <c r="CW1045" s="42" t="s">
        <v>905</v>
      </c>
      <c r="CX1045" s="42" t="s">
        <v>905</v>
      </c>
      <c r="CY1045" s="42" t="s">
        <v>905</v>
      </c>
      <c r="CZ1045" s="42" t="s">
        <v>905</v>
      </c>
      <c r="DA1045" s="42" t="s">
        <v>905</v>
      </c>
      <c r="DB1045" s="42" t="s">
        <v>905</v>
      </c>
      <c r="DC1045" s="42" t="s">
        <v>905</v>
      </c>
      <c r="DD1045" s="332">
        <v>10282358</v>
      </c>
      <c r="DE1045" s="282">
        <v>1</v>
      </c>
      <c r="DF1045" s="390">
        <v>1</v>
      </c>
      <c r="DG1045" s="310"/>
      <c r="DI1045" s="279" t="str" cm="1">
        <f t="array" ref="DI1045">+IF(AND(C1045&lt;&gt;"Vehículos Eléctricos",C1045&lt;&gt;"Vehículos Híbridos",AD1045="PERCENTIL 50"),
     IF(VLOOKUP(_xlfn.TEXTJOIN("_",FALSE,C1045:E1045),BD_Perc!$A:$P,_xlfn.IFS(BD!AE1045="Intervalo de precio 1",12,BD!AE1045="Intervalo de precio 2",13),FALSE)&lt;=1,
     VLOOKUP(_xlfn.TEXTJOIN("_",FALSE,C1045:E1045),BD_Perc!$A:$P,16,FALSE),"Ok P50"),
     "Ok P30/70 ó Híbrido/Eléctrico")</f>
        <v>Ok P30/70 ó Híbrido/Eléctrico</v>
      </c>
      <c r="DJ1045" s="279" t="str">
        <f t="shared" si="97"/>
        <v>Vehículos Híbridos_Camperos/Camionetas_4x2</v>
      </c>
      <c r="DK1045" s="331">
        <f t="shared" si="101"/>
        <v>141600000</v>
      </c>
      <c r="DL1045" s="326"/>
    </row>
    <row r="1046" spans="1:116" ht="51">
      <c r="A1046" s="28">
        <v>1041</v>
      </c>
      <c r="B1046" s="29" t="s">
        <v>266</v>
      </c>
      <c r="C1046" s="29" t="s">
        <v>0</v>
      </c>
      <c r="D1046" s="29" t="s">
        <v>867</v>
      </c>
      <c r="E1046" s="42" t="s">
        <v>871</v>
      </c>
      <c r="F1046" s="42" t="s">
        <v>872</v>
      </c>
      <c r="G1046" s="30" t="s">
        <v>2150</v>
      </c>
      <c r="H1046" s="42" t="s">
        <v>919</v>
      </c>
      <c r="I1046" s="28">
        <v>5803132</v>
      </c>
      <c r="J1046" s="70" t="s">
        <v>2151</v>
      </c>
      <c r="K1046" s="31" t="s">
        <v>107</v>
      </c>
      <c r="L1046" s="54">
        <v>150</v>
      </c>
      <c r="M1046" s="33" t="s">
        <v>107</v>
      </c>
      <c r="N1046" s="215">
        <v>270000000</v>
      </c>
      <c r="O1046" s="34">
        <f>+IFERROR(VLOOKUP(I1046,Precio_Fasecolda!A:C,3,FALSE),IFERROR(VLOOKUP(I1046,Precio_Fasecolda!B:C,2,FALSE),N1046))</f>
        <v>270000000</v>
      </c>
      <c r="P1046" s="34">
        <f t="shared" si="98"/>
        <v>0</v>
      </c>
      <c r="Q1046" s="33" t="s">
        <v>107</v>
      </c>
      <c r="R1046" s="28" t="s">
        <v>2415</v>
      </c>
      <c r="S1046" s="28" t="s">
        <v>360</v>
      </c>
      <c r="T1046" s="28" t="s">
        <v>107</v>
      </c>
      <c r="U1046" s="28" t="s">
        <v>107</v>
      </c>
      <c r="V1046" s="42" t="s">
        <v>107</v>
      </c>
      <c r="W1046" s="28" t="s">
        <v>107</v>
      </c>
      <c r="X1046" s="28" t="s">
        <v>107</v>
      </c>
      <c r="Y1046" s="28" t="str">
        <f t="shared" si="99"/>
        <v>N.A.</v>
      </c>
      <c r="Z1046" s="292">
        <f t="shared" si="96"/>
        <v>269932500</v>
      </c>
      <c r="AA1046" s="28" cm="1">
        <f t="array" aca="1" ref="AA1046" ca="1">_xlfn.IFS(DK1046&lt;$DK$4,1,AND(DK1046&gt;=$DK$4,DK1046&lt;=$AA$4),2,DK1046&gt;$AA$4,3)</f>
        <v>3</v>
      </c>
      <c r="AB1046" s="28">
        <v>0</v>
      </c>
      <c r="AC1046" s="28" cm="1">
        <f t="array" aca="1" ref="AC1046" ca="1">IF(AB1046="PERCENTIL 30","",_xlfn.IFS(DK1046&lt;$AC$4,1,DK1046&gt;$AC$4,2))</f>
        <v>2</v>
      </c>
      <c r="AD1046" s="28" t="str">
        <f>+IFERROR(VLOOKUP(_xlfn.TEXTJOIN("_", FALSE, C1046:E1046), BD_Perc!$A:$O, 15, FALSE),"Segmentación no encontrada o vehículo inactivo")</f>
        <v>PERCENTIL 50</v>
      </c>
      <c r="AE1046" s="28" t="str" cm="1">
        <f t="array" ref="AE1046">_xlfn.IFS(
    AD1046 = "PERCENTIL 50",
    _xlfn.IFS(
        BD!DK1046 &lt; VLOOKUP(_xlfn.TEXTJOIN("_", FALSE, C1046:E1046), BD_Perc!$A:$O, 11, FALSE), "Intervalo de precio 1",
        BD!DK1046 &gt;= VLOOKUP(_xlfn.TEXTJOIN("_", FALSE, C1046:E1046), BD_Perc!$A:$O, 11, FALSE), "Intervalo de precio 2"
    ),
    AD1046 = "PERCENTIL 30-70",
    _xlfn.IFS(
        BD!DK1046 &lt; VLOOKUP(_xlfn.TEXTJOIN("_", FALSE, C1046:E1046), BD_Perc!$A:$O, 6, FALSE), "Intervalo de precio 1",
        BD!DK1046 &lt; VLOOKUP(_xlfn.TEXTJOIN("_", FALSE, C1046:E1046), BD_Perc!$A:$O, 7, FALSE), "Intervalo de precio 2",
        BD!DK1046 &gt;= VLOOKUP(_xlfn.TEXTJOIN("_", FALSE, C1046:E1046), BD_Perc!$A:$O, 7, FALSE), "Intervalo de precio 3"
    ),
    AD1046="Segmentación no encontrada o vehículo inactivo","Segmentación no encontrada o vehículo inactivo"
)</f>
        <v>Intervalo de precio 2</v>
      </c>
      <c r="AF1046" s="57" t="s">
        <v>2413</v>
      </c>
      <c r="AG1046" s="35" t="b">
        <f t="shared" si="100"/>
        <v>1</v>
      </c>
      <c r="AH1046" s="255">
        <v>2.5000000000000001E-4</v>
      </c>
      <c r="AI1046" s="255">
        <v>5.0000000000000001E-4</v>
      </c>
      <c r="AJ1046" s="255">
        <v>7.5000000000000002E-4</v>
      </c>
      <c r="AK1046" s="255">
        <v>1E-3</v>
      </c>
      <c r="AL1046" s="255">
        <v>1.25E-3</v>
      </c>
      <c r="AM1046" s="255">
        <v>1.5E-3</v>
      </c>
      <c r="AN1046" s="28" t="s">
        <v>113</v>
      </c>
      <c r="AO1046" s="28" t="s">
        <v>113</v>
      </c>
      <c r="AP1046" s="28" t="s">
        <v>113</v>
      </c>
      <c r="AQ1046" s="45">
        <v>0.05</v>
      </c>
      <c r="AR1046" s="38" t="s">
        <v>905</v>
      </c>
      <c r="AS1046" s="38">
        <v>588884</v>
      </c>
      <c r="AT1046" s="38">
        <v>707838</v>
      </c>
      <c r="AU1046" s="38" t="s">
        <v>107</v>
      </c>
      <c r="AV1046" s="38" t="s">
        <v>107</v>
      </c>
      <c r="AW1046" s="38">
        <v>9454748</v>
      </c>
      <c r="AX1046" s="38" t="s">
        <v>107</v>
      </c>
      <c r="AY1046" s="38">
        <v>619449</v>
      </c>
      <c r="AZ1046" s="38">
        <v>276513</v>
      </c>
      <c r="BA1046" s="38">
        <v>0</v>
      </c>
      <c r="BB1046" s="38" t="s">
        <v>107</v>
      </c>
      <c r="BC1046" s="38" t="s">
        <v>107</v>
      </c>
      <c r="BD1046" s="38" t="s">
        <v>107</v>
      </c>
      <c r="BE1046" s="38" t="s">
        <v>107</v>
      </c>
      <c r="BF1046" s="38" t="s">
        <v>107</v>
      </c>
      <c r="BG1046" s="38">
        <v>3203530</v>
      </c>
      <c r="BH1046" s="38">
        <v>2061715</v>
      </c>
      <c r="BI1046" s="38">
        <v>4319841</v>
      </c>
      <c r="BJ1046" s="38">
        <v>2826643</v>
      </c>
      <c r="BK1046" s="38" t="s">
        <v>107</v>
      </c>
      <c r="BL1046" s="38">
        <v>1956154</v>
      </c>
      <c r="BM1046" s="38">
        <v>179314</v>
      </c>
      <c r="BN1046" s="38">
        <v>1526387</v>
      </c>
      <c r="BO1046" s="38">
        <v>1310151</v>
      </c>
      <c r="BP1046" s="38">
        <v>3879706</v>
      </c>
      <c r="BQ1046" s="38">
        <v>114109</v>
      </c>
      <c r="BR1046" s="38">
        <v>2355536</v>
      </c>
      <c r="BS1046" s="38">
        <v>4645868</v>
      </c>
      <c r="BT1046" s="38" t="s">
        <v>107</v>
      </c>
      <c r="BU1046" s="38" t="s">
        <v>107</v>
      </c>
      <c r="BV1046" s="38" t="s">
        <v>107</v>
      </c>
      <c r="BW1046" s="38">
        <v>9577007</v>
      </c>
      <c r="BX1046" s="38">
        <v>211916</v>
      </c>
      <c r="BY1046" s="38" t="s">
        <v>107</v>
      </c>
      <c r="BZ1046" s="38" t="s">
        <v>107</v>
      </c>
      <c r="CA1046" s="38" t="s">
        <v>107</v>
      </c>
      <c r="CB1046" s="38">
        <v>782462</v>
      </c>
      <c r="CC1046" s="330" t="s">
        <v>107</v>
      </c>
      <c r="CD1046" s="38" t="s">
        <v>107</v>
      </c>
      <c r="CE1046" s="38" t="s">
        <v>107</v>
      </c>
      <c r="CF1046" s="38" t="s">
        <v>107</v>
      </c>
      <c r="CG1046" s="38" t="s">
        <v>107</v>
      </c>
      <c r="CH1046" s="53" t="s">
        <v>176</v>
      </c>
      <c r="CI1046" s="53" t="s">
        <v>176</v>
      </c>
      <c r="CJ1046" s="53" t="s">
        <v>173</v>
      </c>
      <c r="CK1046" s="53" t="s">
        <v>173</v>
      </c>
      <c r="CL1046" s="53" t="s">
        <v>173</v>
      </c>
      <c r="CM1046" s="53" t="s">
        <v>173</v>
      </c>
      <c r="CN1046" s="53" t="s">
        <v>173</v>
      </c>
      <c r="CO1046" s="42" t="s">
        <v>107</v>
      </c>
      <c r="CP1046" s="41" t="s">
        <v>107</v>
      </c>
      <c r="CQ1046" s="41" t="s">
        <v>107</v>
      </c>
      <c r="CR1046" s="41" t="s">
        <v>107</v>
      </c>
      <c r="CS1046" s="41" t="s">
        <v>107</v>
      </c>
      <c r="CT1046" s="41" t="s">
        <v>107</v>
      </c>
      <c r="CU1046" s="41" t="s">
        <v>107</v>
      </c>
      <c r="CV1046" s="41" t="s">
        <v>107</v>
      </c>
      <c r="CW1046" s="41" t="s">
        <v>107</v>
      </c>
      <c r="CX1046" s="41" t="s">
        <v>107</v>
      </c>
      <c r="CY1046" s="41" t="s">
        <v>107</v>
      </c>
      <c r="CZ1046" s="41" t="s">
        <v>107</v>
      </c>
      <c r="DA1046" s="41" t="s">
        <v>107</v>
      </c>
      <c r="DB1046" s="41" t="s">
        <v>107</v>
      </c>
      <c r="DC1046" s="41" t="s">
        <v>107</v>
      </c>
      <c r="DD1046" s="332">
        <v>9324337</v>
      </c>
      <c r="DE1046" s="282">
        <v>1</v>
      </c>
      <c r="DF1046" s="390">
        <v>1</v>
      </c>
      <c r="DG1046" s="310"/>
      <c r="DI1046" s="279" t="str" cm="1">
        <f t="array" ref="DI1046">+IF(AND(C1046&lt;&gt;"Vehículos Eléctricos",C1046&lt;&gt;"Vehículos Híbridos",AD1046="PERCENTIL 50"),
     IF(VLOOKUP(_xlfn.TEXTJOIN("_",FALSE,C1046:E1046),BD_Perc!$A:$P,_xlfn.IFS(BD!AE1046="Intervalo de precio 1",12,BD!AE1046="Intervalo de precio 2",13),FALSE)&lt;=1,
     VLOOKUP(_xlfn.TEXTJOIN("_",FALSE,C1046:E1046),BD_Perc!$A:$P,16,FALSE),"Ok P50"),
     "Ok P30/70 ó Híbrido/Eléctrico")</f>
        <v>Ok P50</v>
      </c>
      <c r="DJ1046" s="279" t="str">
        <f t="shared" si="97"/>
        <v>Vehículos Convencionales_Vehículos Destinados al Transporte de Pasajeros_Microbus</v>
      </c>
      <c r="DK1046" s="331">
        <f t="shared" si="101"/>
        <v>269932500</v>
      </c>
      <c r="DL1046" s="326"/>
    </row>
    <row r="1047" spans="1:116" ht="51">
      <c r="A1047" s="28">
        <v>1042</v>
      </c>
      <c r="B1047" s="29" t="s">
        <v>266</v>
      </c>
      <c r="C1047" s="29" t="s">
        <v>0</v>
      </c>
      <c r="D1047" s="29" t="s">
        <v>867</v>
      </c>
      <c r="E1047" s="42" t="s">
        <v>871</v>
      </c>
      <c r="F1047" s="42" t="s">
        <v>872</v>
      </c>
      <c r="G1047" s="213" t="s">
        <v>2152</v>
      </c>
      <c r="H1047" s="73" t="s">
        <v>851</v>
      </c>
      <c r="I1047" s="28">
        <v>5803133</v>
      </c>
      <c r="J1047" s="70" t="s">
        <v>2153</v>
      </c>
      <c r="K1047" s="31" t="s">
        <v>107</v>
      </c>
      <c r="L1047" s="216">
        <v>150</v>
      </c>
      <c r="M1047" s="33" t="s">
        <v>107</v>
      </c>
      <c r="N1047" s="217">
        <v>315000000</v>
      </c>
      <c r="O1047" s="34">
        <f>+IFERROR(VLOOKUP(I1047,Precio_Fasecolda!A:C,3,FALSE),IFERROR(VLOOKUP(I1047,Precio_Fasecolda!B:C,2,FALSE),N1047))</f>
        <v>315000000</v>
      </c>
      <c r="P1047" s="34">
        <f t="shared" si="98"/>
        <v>0</v>
      </c>
      <c r="Q1047" s="28" t="s">
        <v>107</v>
      </c>
      <c r="R1047" s="28" t="s">
        <v>2415</v>
      </c>
      <c r="S1047" s="28" t="s">
        <v>360</v>
      </c>
      <c r="T1047" s="28" t="s">
        <v>107</v>
      </c>
      <c r="U1047" s="28" t="s">
        <v>107</v>
      </c>
      <c r="V1047" s="42" t="s">
        <v>107</v>
      </c>
      <c r="W1047" s="28" t="s">
        <v>107</v>
      </c>
      <c r="X1047" s="28" t="s">
        <v>107</v>
      </c>
      <c r="Y1047" s="28" t="str">
        <f t="shared" si="99"/>
        <v>N.A.</v>
      </c>
      <c r="Z1047" s="292">
        <f t="shared" si="96"/>
        <v>314921250</v>
      </c>
      <c r="AA1047" s="28" cm="1">
        <f t="array" aca="1" ref="AA1047" ca="1">_xlfn.IFS(DK1047&lt;$DK$4,1,AND(DK1047&gt;=$DK$4,DK1047&lt;=$AA$4),2,DK1047&gt;$AA$4,3)</f>
        <v>3</v>
      </c>
      <c r="AB1047" s="28">
        <v>0</v>
      </c>
      <c r="AC1047" s="28" cm="1">
        <f t="array" aca="1" ref="AC1047" ca="1">IF(AB1047="PERCENTIL 30","",_xlfn.IFS(DK1047&lt;$AC$4,1,DK1047&gt;$AC$4,2))</f>
        <v>2</v>
      </c>
      <c r="AD1047" s="28" t="str">
        <f>+IFERROR(VLOOKUP(_xlfn.TEXTJOIN("_", FALSE, C1047:E1047), BD_Perc!$A:$O, 15, FALSE),"Segmentación no encontrada o vehículo inactivo")</f>
        <v>PERCENTIL 50</v>
      </c>
      <c r="AE1047" s="28" t="str" cm="1">
        <f t="array" ref="AE1047">_xlfn.IFS(
    AD1047 = "PERCENTIL 50",
    _xlfn.IFS(
        BD!DK1047 &lt; VLOOKUP(_xlfn.TEXTJOIN("_", FALSE, C1047:E1047), BD_Perc!$A:$O, 11, FALSE), "Intervalo de precio 1",
        BD!DK1047 &gt;= VLOOKUP(_xlfn.TEXTJOIN("_", FALSE, C1047:E1047), BD_Perc!$A:$O, 11, FALSE), "Intervalo de precio 2"
    ),
    AD1047 = "PERCENTIL 30-70",
    _xlfn.IFS(
        BD!DK1047 &lt; VLOOKUP(_xlfn.TEXTJOIN("_", FALSE, C1047:E1047), BD_Perc!$A:$O, 6, FALSE), "Intervalo de precio 1",
        BD!DK1047 &lt; VLOOKUP(_xlfn.TEXTJOIN("_", FALSE, C1047:E1047), BD_Perc!$A:$O, 7, FALSE), "Intervalo de precio 2",
        BD!DK1047 &gt;= VLOOKUP(_xlfn.TEXTJOIN("_", FALSE, C1047:E1047), BD_Perc!$A:$O, 7, FALSE), "Intervalo de precio 3"
    ),
    AD1047="Segmentación no encontrada o vehículo inactivo","Segmentación no encontrada o vehículo inactivo"
)</f>
        <v>Intervalo de precio 2</v>
      </c>
      <c r="AF1047" s="57" t="s">
        <v>2413</v>
      </c>
      <c r="AG1047" s="35" t="b">
        <f t="shared" si="100"/>
        <v>1</v>
      </c>
      <c r="AH1047" s="255">
        <v>2.5000000000000001E-4</v>
      </c>
      <c r="AI1047" s="255">
        <v>5.0000000000000001E-4</v>
      </c>
      <c r="AJ1047" s="255">
        <v>7.5000000000000002E-4</v>
      </c>
      <c r="AK1047" s="255">
        <v>1E-3</v>
      </c>
      <c r="AL1047" s="255">
        <v>1.25E-3</v>
      </c>
      <c r="AM1047" s="255">
        <v>1.5E-3</v>
      </c>
      <c r="AN1047" s="28" t="s">
        <v>113</v>
      </c>
      <c r="AO1047" s="28" t="s">
        <v>113</v>
      </c>
      <c r="AP1047" s="28" t="s">
        <v>113</v>
      </c>
      <c r="AQ1047" s="45">
        <v>0.05</v>
      </c>
      <c r="AR1047" s="38" t="s">
        <v>905</v>
      </c>
      <c r="AS1047" s="38">
        <v>588884</v>
      </c>
      <c r="AT1047" s="38">
        <v>707838</v>
      </c>
      <c r="AU1047" s="38" t="s">
        <v>107</v>
      </c>
      <c r="AV1047" s="38" t="s">
        <v>107</v>
      </c>
      <c r="AW1047" s="38">
        <v>9454748</v>
      </c>
      <c r="AX1047" s="38" t="s">
        <v>107</v>
      </c>
      <c r="AY1047" s="38">
        <v>619449</v>
      </c>
      <c r="AZ1047" s="38">
        <v>276513</v>
      </c>
      <c r="BA1047" s="38">
        <v>0</v>
      </c>
      <c r="BB1047" s="38" t="s">
        <v>107</v>
      </c>
      <c r="BC1047" s="38" t="s">
        <v>107</v>
      </c>
      <c r="BD1047" s="38" t="s">
        <v>107</v>
      </c>
      <c r="BE1047" s="38" t="s">
        <v>107</v>
      </c>
      <c r="BF1047" s="38" t="s">
        <v>107</v>
      </c>
      <c r="BG1047" s="38">
        <v>3203530</v>
      </c>
      <c r="BH1047" s="38">
        <v>2061715</v>
      </c>
      <c r="BI1047" s="38">
        <v>4319841</v>
      </c>
      <c r="BJ1047" s="38">
        <v>2826643</v>
      </c>
      <c r="BK1047" s="38" t="s">
        <v>107</v>
      </c>
      <c r="BL1047" s="38">
        <v>1956154</v>
      </c>
      <c r="BM1047" s="38">
        <v>179314</v>
      </c>
      <c r="BN1047" s="38">
        <v>1526387</v>
      </c>
      <c r="BO1047" s="38">
        <v>1310151</v>
      </c>
      <c r="BP1047" s="38">
        <v>3879706</v>
      </c>
      <c r="BQ1047" s="38">
        <v>114109</v>
      </c>
      <c r="BR1047" s="38">
        <v>2355536</v>
      </c>
      <c r="BS1047" s="38">
        <v>4645868</v>
      </c>
      <c r="BT1047" s="38" t="s">
        <v>107</v>
      </c>
      <c r="BU1047" s="38" t="s">
        <v>107</v>
      </c>
      <c r="BV1047" s="38" t="s">
        <v>107</v>
      </c>
      <c r="BW1047" s="38">
        <v>9577007</v>
      </c>
      <c r="BX1047" s="38">
        <v>211916</v>
      </c>
      <c r="BY1047" s="38" t="s">
        <v>107</v>
      </c>
      <c r="BZ1047" s="38" t="s">
        <v>107</v>
      </c>
      <c r="CA1047" s="38" t="s">
        <v>107</v>
      </c>
      <c r="CB1047" s="38">
        <v>782462</v>
      </c>
      <c r="CC1047" s="330" t="s">
        <v>107</v>
      </c>
      <c r="CD1047" s="38" t="s">
        <v>107</v>
      </c>
      <c r="CE1047" s="38" t="s">
        <v>107</v>
      </c>
      <c r="CF1047" s="38" t="s">
        <v>107</v>
      </c>
      <c r="CG1047" s="38" t="s">
        <v>107</v>
      </c>
      <c r="CH1047" s="53" t="s">
        <v>176</v>
      </c>
      <c r="CI1047" s="53" t="s">
        <v>176</v>
      </c>
      <c r="CJ1047" s="53" t="s">
        <v>173</v>
      </c>
      <c r="CK1047" s="53" t="s">
        <v>173</v>
      </c>
      <c r="CL1047" s="53" t="s">
        <v>173</v>
      </c>
      <c r="CM1047" s="53" t="s">
        <v>173</v>
      </c>
      <c r="CN1047" s="53" t="s">
        <v>173</v>
      </c>
      <c r="CO1047" s="42" t="s">
        <v>107</v>
      </c>
      <c r="CP1047" s="41" t="s">
        <v>107</v>
      </c>
      <c r="CQ1047" s="41" t="s">
        <v>107</v>
      </c>
      <c r="CR1047" s="41" t="s">
        <v>107</v>
      </c>
      <c r="CS1047" s="41" t="s">
        <v>107</v>
      </c>
      <c r="CT1047" s="41" t="s">
        <v>107</v>
      </c>
      <c r="CU1047" s="41" t="s">
        <v>107</v>
      </c>
      <c r="CV1047" s="41" t="s">
        <v>107</v>
      </c>
      <c r="CW1047" s="41" t="s">
        <v>107</v>
      </c>
      <c r="CX1047" s="41" t="s">
        <v>107</v>
      </c>
      <c r="CY1047" s="41" t="s">
        <v>107</v>
      </c>
      <c r="CZ1047" s="41" t="s">
        <v>107</v>
      </c>
      <c r="DA1047" s="41" t="s">
        <v>107</v>
      </c>
      <c r="DB1047" s="41" t="s">
        <v>107</v>
      </c>
      <c r="DC1047" s="41" t="s">
        <v>107</v>
      </c>
      <c r="DD1047" s="332">
        <v>9324337</v>
      </c>
      <c r="DE1047" s="282">
        <v>1</v>
      </c>
      <c r="DF1047" s="390">
        <v>1</v>
      </c>
      <c r="DG1047" s="310"/>
      <c r="DI1047" s="279" t="str" cm="1">
        <f t="array" ref="DI1047">+IF(AND(C1047&lt;&gt;"Vehículos Eléctricos",C1047&lt;&gt;"Vehículos Híbridos",AD1047="PERCENTIL 50"),
     IF(VLOOKUP(_xlfn.TEXTJOIN("_",FALSE,C1047:E1047),BD_Perc!$A:$P,_xlfn.IFS(BD!AE1047="Intervalo de precio 1",12,BD!AE1047="Intervalo de precio 2",13),FALSE)&lt;=1,
     VLOOKUP(_xlfn.TEXTJOIN("_",FALSE,C1047:E1047),BD_Perc!$A:$P,16,FALSE),"Ok P50"),
     "Ok P30/70 ó Híbrido/Eléctrico")</f>
        <v>Ok P50</v>
      </c>
      <c r="DJ1047" s="279" t="str">
        <f t="shared" si="97"/>
        <v>Vehículos Convencionales_Vehículos Destinados al Transporte de Pasajeros_Microbus</v>
      </c>
      <c r="DK1047" s="331">
        <f t="shared" si="101"/>
        <v>314921250</v>
      </c>
      <c r="DL1047" s="326"/>
    </row>
    <row r="1048" spans="1:116" ht="51">
      <c r="A1048" s="28">
        <v>1043</v>
      </c>
      <c r="B1048" s="29" t="s">
        <v>266</v>
      </c>
      <c r="C1048" s="29" t="s">
        <v>0</v>
      </c>
      <c r="D1048" s="29" t="s">
        <v>867</v>
      </c>
      <c r="E1048" s="42" t="s">
        <v>879</v>
      </c>
      <c r="F1048" s="42" t="s">
        <v>880</v>
      </c>
      <c r="G1048" s="213" t="s">
        <v>2154</v>
      </c>
      <c r="H1048" s="73" t="s">
        <v>851</v>
      </c>
      <c r="I1048" s="70">
        <v>5803128</v>
      </c>
      <c r="J1048" s="70" t="s">
        <v>2155</v>
      </c>
      <c r="K1048" s="31" t="s">
        <v>107</v>
      </c>
      <c r="L1048" s="216">
        <v>161</v>
      </c>
      <c r="M1048" s="33" t="s">
        <v>107</v>
      </c>
      <c r="N1048" s="217">
        <v>770600000</v>
      </c>
      <c r="O1048" s="34">
        <f>+IFERROR(VLOOKUP(I1048,Precio_Fasecolda!A:C,3,FALSE),IFERROR(VLOOKUP(I1048,Precio_Fasecolda!B:C,2,FALSE),N1048))</f>
        <v>770600000</v>
      </c>
      <c r="P1048" s="34">
        <f t="shared" si="98"/>
        <v>0</v>
      </c>
      <c r="Q1048" s="28" t="s">
        <v>107</v>
      </c>
      <c r="R1048" s="28" t="s">
        <v>2415</v>
      </c>
      <c r="S1048" s="28" t="s">
        <v>360</v>
      </c>
      <c r="T1048" s="33" t="s">
        <v>107</v>
      </c>
      <c r="U1048" s="28" t="s">
        <v>107</v>
      </c>
      <c r="V1048" s="42" t="s">
        <v>107</v>
      </c>
      <c r="W1048" s="28" t="s">
        <v>107</v>
      </c>
      <c r="X1048" s="28" t="s">
        <v>107</v>
      </c>
      <c r="Y1048" s="28" t="str">
        <f t="shared" si="99"/>
        <v>N.A.</v>
      </c>
      <c r="Z1048" s="292">
        <f t="shared" si="96"/>
        <v>770407350</v>
      </c>
      <c r="AA1048" s="28" cm="1">
        <f t="array" aca="1" ref="AA1048" ca="1">_xlfn.IFS(DK1048&lt;$DK$4,1,AND(DK1048&gt;=$DK$4,DK1048&lt;=$AA$4),2,DK1048&gt;$AA$4,3)</f>
        <v>3</v>
      </c>
      <c r="AB1048" s="28">
        <v>0</v>
      </c>
      <c r="AC1048" s="28" cm="1">
        <f t="array" aca="1" ref="AC1048" ca="1">IF(AB1048="PERCENTIL 30","",_xlfn.IFS(DK1048&lt;$AC$4,1,DK1048&gt;$AC$4,2))</f>
        <v>2</v>
      </c>
      <c r="AD1048" s="28" t="str">
        <f>+IFERROR(VLOOKUP(_xlfn.TEXTJOIN("_", FALSE, C1048:E1048), BD_Perc!$A:$O, 15, FALSE),"Segmentación no encontrada o vehículo inactivo")</f>
        <v>PERCENTIL 30-70</v>
      </c>
      <c r="AE1048" s="28" t="str" cm="1">
        <f t="array" ref="AE1048">_xlfn.IFS(
    AD1048 = "PERCENTIL 50",
    _xlfn.IFS(
        BD!DK1048 &lt; VLOOKUP(_xlfn.TEXTJOIN("_", FALSE, C1048:E1048), BD_Perc!$A:$O, 11, FALSE), "Intervalo de precio 1",
        BD!DK1048 &gt;= VLOOKUP(_xlfn.TEXTJOIN("_", FALSE, C1048:E1048), BD_Perc!$A:$O, 11, FALSE), "Intervalo de precio 2"
    ),
    AD1048 = "PERCENTIL 30-70",
    _xlfn.IFS(
        BD!DK1048 &lt; VLOOKUP(_xlfn.TEXTJOIN("_", FALSE, C1048:E1048), BD_Perc!$A:$O, 6, FALSE), "Intervalo de precio 1",
        BD!DK1048 &lt; VLOOKUP(_xlfn.TEXTJOIN("_", FALSE, C1048:E1048), BD_Perc!$A:$O, 7, FALSE), "Intervalo de precio 2",
        BD!DK1048 &gt;= VLOOKUP(_xlfn.TEXTJOIN("_", FALSE, C1048:E1048), BD_Perc!$A:$O, 7, FALSE), "Intervalo de precio 3"
    ),
    AD1048="Segmentación no encontrada o vehículo inactivo","Segmentación no encontrada o vehículo inactivo"
)</f>
        <v>Intervalo de precio 3</v>
      </c>
      <c r="AF1048" s="57" t="s">
        <v>2414</v>
      </c>
      <c r="AG1048" s="35" t="b">
        <f t="shared" si="100"/>
        <v>1</v>
      </c>
      <c r="AH1048" s="255">
        <v>2.5000000000000001E-4</v>
      </c>
      <c r="AI1048" s="255">
        <v>5.0000000000000001E-4</v>
      </c>
      <c r="AJ1048" s="255">
        <v>7.5000000000000002E-4</v>
      </c>
      <c r="AK1048" s="255">
        <v>1E-3</v>
      </c>
      <c r="AL1048" s="255">
        <v>1.25E-3</v>
      </c>
      <c r="AM1048" s="255">
        <v>1.5E-3</v>
      </c>
      <c r="AN1048" s="28" t="s">
        <v>113</v>
      </c>
      <c r="AO1048" s="28" t="s">
        <v>113</v>
      </c>
      <c r="AP1048" s="28" t="s">
        <v>113</v>
      </c>
      <c r="AQ1048" s="45">
        <v>0.05</v>
      </c>
      <c r="AR1048" s="38" t="s">
        <v>905</v>
      </c>
      <c r="AS1048" s="38">
        <v>588884</v>
      </c>
      <c r="AT1048" s="38">
        <v>707838</v>
      </c>
      <c r="AU1048" s="38" t="s">
        <v>107</v>
      </c>
      <c r="AV1048" s="38" t="s">
        <v>107</v>
      </c>
      <c r="AW1048" s="38">
        <v>9454748</v>
      </c>
      <c r="AX1048" s="38" t="s">
        <v>107</v>
      </c>
      <c r="AY1048" s="38">
        <v>619449</v>
      </c>
      <c r="AZ1048" s="38">
        <v>276513</v>
      </c>
      <c r="BA1048" s="38">
        <v>0</v>
      </c>
      <c r="BB1048" s="38" t="s">
        <v>107</v>
      </c>
      <c r="BC1048" s="38" t="s">
        <v>107</v>
      </c>
      <c r="BD1048" s="38" t="s">
        <v>107</v>
      </c>
      <c r="BE1048" s="38" t="s">
        <v>107</v>
      </c>
      <c r="BF1048" s="38" t="s">
        <v>107</v>
      </c>
      <c r="BG1048" s="38">
        <v>3203530</v>
      </c>
      <c r="BH1048" s="38">
        <v>2061715</v>
      </c>
      <c r="BI1048" s="38">
        <v>4319841</v>
      </c>
      <c r="BJ1048" s="38">
        <v>2826643</v>
      </c>
      <c r="BK1048" s="38" t="s">
        <v>107</v>
      </c>
      <c r="BL1048" s="38">
        <v>1956154</v>
      </c>
      <c r="BM1048" s="38">
        <v>179314</v>
      </c>
      <c r="BN1048" s="38">
        <v>1526387</v>
      </c>
      <c r="BO1048" s="38">
        <v>1310151</v>
      </c>
      <c r="BP1048" s="38">
        <v>3879706</v>
      </c>
      <c r="BQ1048" s="38">
        <v>114109</v>
      </c>
      <c r="BR1048" s="38">
        <v>2355536</v>
      </c>
      <c r="BS1048" s="38">
        <v>4645868</v>
      </c>
      <c r="BT1048" s="38" t="s">
        <v>107</v>
      </c>
      <c r="BU1048" s="38" t="s">
        <v>107</v>
      </c>
      <c r="BV1048" s="38" t="s">
        <v>107</v>
      </c>
      <c r="BW1048" s="38">
        <v>9577007</v>
      </c>
      <c r="BX1048" s="38">
        <v>211916</v>
      </c>
      <c r="BY1048" s="38" t="s">
        <v>107</v>
      </c>
      <c r="BZ1048" s="38" t="s">
        <v>107</v>
      </c>
      <c r="CA1048" s="38" t="s">
        <v>107</v>
      </c>
      <c r="CB1048" s="38">
        <v>782462</v>
      </c>
      <c r="CC1048" s="330" t="s">
        <v>107</v>
      </c>
      <c r="CD1048" s="38" t="s">
        <v>107</v>
      </c>
      <c r="CE1048" s="38" t="s">
        <v>107</v>
      </c>
      <c r="CF1048" s="38" t="s">
        <v>107</v>
      </c>
      <c r="CG1048" s="38" t="s">
        <v>107</v>
      </c>
      <c r="CH1048" s="53" t="s">
        <v>176</v>
      </c>
      <c r="CI1048" s="53" t="s">
        <v>176</v>
      </c>
      <c r="CJ1048" s="53" t="s">
        <v>173</v>
      </c>
      <c r="CK1048" s="53" t="s">
        <v>173</v>
      </c>
      <c r="CL1048" s="53" t="s">
        <v>173</v>
      </c>
      <c r="CM1048" s="53" t="s">
        <v>173</v>
      </c>
      <c r="CN1048" s="53" t="s">
        <v>173</v>
      </c>
      <c r="CO1048" s="42" t="s">
        <v>107</v>
      </c>
      <c r="CP1048" s="41" t="s">
        <v>107</v>
      </c>
      <c r="CQ1048" s="41" t="s">
        <v>107</v>
      </c>
      <c r="CR1048" s="41" t="s">
        <v>107</v>
      </c>
      <c r="CS1048" s="41" t="s">
        <v>107</v>
      </c>
      <c r="CT1048" s="41" t="s">
        <v>107</v>
      </c>
      <c r="CU1048" s="41" t="s">
        <v>107</v>
      </c>
      <c r="CV1048" s="41" t="s">
        <v>107</v>
      </c>
      <c r="CW1048" s="41" t="s">
        <v>107</v>
      </c>
      <c r="CX1048" s="41" t="s">
        <v>107</v>
      </c>
      <c r="CY1048" s="41" t="s">
        <v>107</v>
      </c>
      <c r="CZ1048" s="41" t="s">
        <v>107</v>
      </c>
      <c r="DA1048" s="41" t="s">
        <v>107</v>
      </c>
      <c r="DB1048" s="41" t="s">
        <v>107</v>
      </c>
      <c r="DC1048" s="41" t="s">
        <v>107</v>
      </c>
      <c r="DD1048" s="332">
        <v>18321465</v>
      </c>
      <c r="DE1048" s="282">
        <v>1</v>
      </c>
      <c r="DF1048" s="390">
        <v>1</v>
      </c>
      <c r="DG1048" s="310"/>
      <c r="DI1048" s="279" t="str" cm="1">
        <f t="array" ref="DI1048">+IF(AND(C1048&lt;&gt;"Vehículos Eléctricos",C1048&lt;&gt;"Vehículos Híbridos",AD1048="PERCENTIL 50"),
     IF(VLOOKUP(_xlfn.TEXTJOIN("_",FALSE,C1048:E1048),BD_Perc!$A:$P,_xlfn.IFS(BD!AE1048="Intervalo de precio 1",12,BD!AE1048="Intervalo de precio 2",13),FALSE)&lt;=1,
     VLOOKUP(_xlfn.TEXTJOIN("_",FALSE,C1048:E1048),BD_Perc!$A:$P,16,FALSE),"Ok P50"),
     "Ok P30/70 ó Híbrido/Eléctrico")</f>
        <v>Ok P30/70 ó Híbrido/Eléctrico</v>
      </c>
      <c r="DJ1048" s="279" t="str">
        <f t="shared" si="97"/>
        <v>Vehículos Convencionales_Vehículos Destinados al Transporte de Pasajeros_Bus</v>
      </c>
      <c r="DK1048" s="331">
        <f t="shared" si="101"/>
        <v>770407350</v>
      </c>
      <c r="DL1048" s="326"/>
    </row>
    <row r="1049" spans="1:116" ht="51">
      <c r="A1049" s="28">
        <v>1044</v>
      </c>
      <c r="B1049" s="29" t="s">
        <v>266</v>
      </c>
      <c r="C1049" s="29" t="s">
        <v>0</v>
      </c>
      <c r="D1049" s="29" t="s">
        <v>867</v>
      </c>
      <c r="E1049" s="42" t="s">
        <v>879</v>
      </c>
      <c r="F1049" s="42" t="s">
        <v>887</v>
      </c>
      <c r="G1049" s="213" t="s">
        <v>2156</v>
      </c>
      <c r="H1049" s="73" t="s">
        <v>851</v>
      </c>
      <c r="I1049" s="70">
        <v>5803129</v>
      </c>
      <c r="J1049" s="70" t="s">
        <v>2157</v>
      </c>
      <c r="K1049" s="31" t="s">
        <v>107</v>
      </c>
      <c r="L1049" s="216">
        <v>161</v>
      </c>
      <c r="M1049" s="33" t="s">
        <v>107</v>
      </c>
      <c r="N1049" s="217">
        <v>734000000</v>
      </c>
      <c r="O1049" s="34">
        <f>+IFERROR(VLOOKUP(I1049,Precio_Fasecolda!A:C,3,FALSE),IFERROR(VLOOKUP(I1049,Precio_Fasecolda!B:C,2,FALSE),N1049))</f>
        <v>734000000</v>
      </c>
      <c r="P1049" s="34">
        <f t="shared" si="98"/>
        <v>0</v>
      </c>
      <c r="Q1049" s="28" t="s">
        <v>107</v>
      </c>
      <c r="R1049" s="28" t="s">
        <v>2415</v>
      </c>
      <c r="S1049" s="28" t="s">
        <v>360</v>
      </c>
      <c r="T1049" s="33" t="s">
        <v>843</v>
      </c>
      <c r="U1049" s="28" t="s">
        <v>107</v>
      </c>
      <c r="V1049" s="42" t="s">
        <v>107</v>
      </c>
      <c r="W1049" s="28" t="s">
        <v>107</v>
      </c>
      <c r="X1049" s="28" t="s">
        <v>107</v>
      </c>
      <c r="Y1049" s="28" t="str">
        <f t="shared" si="99"/>
        <v>N.A.</v>
      </c>
      <c r="Z1049" s="292">
        <f t="shared" si="96"/>
        <v>733816500</v>
      </c>
      <c r="AA1049" s="28" cm="1">
        <f t="array" aca="1" ref="AA1049" ca="1">_xlfn.IFS(DK1049&lt;$DK$4,1,AND(DK1049&gt;=$DK$4,DK1049&lt;=$AA$4),2,DK1049&gt;$AA$4,3)</f>
        <v>3</v>
      </c>
      <c r="AB1049" s="28">
        <v>0</v>
      </c>
      <c r="AC1049" s="28" cm="1">
        <f t="array" aca="1" ref="AC1049" ca="1">IF(AB1049="PERCENTIL 30","",_xlfn.IFS(DK1049&lt;$AC$4,1,DK1049&gt;$AC$4,2))</f>
        <v>2</v>
      </c>
      <c r="AD1049" s="28" t="str">
        <f>+IFERROR(VLOOKUP(_xlfn.TEXTJOIN("_", FALSE, C1049:E1049), BD_Perc!$A:$O, 15, FALSE),"Segmentación no encontrada o vehículo inactivo")</f>
        <v>PERCENTIL 30-70</v>
      </c>
      <c r="AE1049" s="28" t="str" cm="1">
        <f t="array" ref="AE1049">_xlfn.IFS(
    AD1049 = "PERCENTIL 50",
    _xlfn.IFS(
        BD!DK1049 &lt; VLOOKUP(_xlfn.TEXTJOIN("_", FALSE, C1049:E1049), BD_Perc!$A:$O, 11, FALSE), "Intervalo de precio 1",
        BD!DK1049 &gt;= VLOOKUP(_xlfn.TEXTJOIN("_", FALSE, C1049:E1049), BD_Perc!$A:$O, 11, FALSE), "Intervalo de precio 2"
    ),
    AD1049 = "PERCENTIL 30-70",
    _xlfn.IFS(
        BD!DK1049 &lt; VLOOKUP(_xlfn.TEXTJOIN("_", FALSE, C1049:E1049), BD_Perc!$A:$O, 6, FALSE), "Intervalo de precio 1",
        BD!DK1049 &lt; VLOOKUP(_xlfn.TEXTJOIN("_", FALSE, C1049:E1049), BD_Perc!$A:$O, 7, FALSE), "Intervalo de precio 2",
        BD!DK1049 &gt;= VLOOKUP(_xlfn.TEXTJOIN("_", FALSE, C1049:E1049), BD_Perc!$A:$O, 7, FALSE), "Intervalo de precio 3"
    ),
    AD1049="Segmentación no encontrada o vehículo inactivo","Segmentación no encontrada o vehículo inactivo"
)</f>
        <v>Intervalo de precio 3</v>
      </c>
      <c r="AF1049" s="57" t="s">
        <v>2414</v>
      </c>
      <c r="AG1049" s="35" t="b">
        <f t="shared" si="100"/>
        <v>1</v>
      </c>
      <c r="AH1049" s="255">
        <v>2.5000000000000001E-4</v>
      </c>
      <c r="AI1049" s="255">
        <v>5.0000000000000001E-4</v>
      </c>
      <c r="AJ1049" s="255">
        <v>7.5000000000000002E-4</v>
      </c>
      <c r="AK1049" s="255">
        <v>1E-3</v>
      </c>
      <c r="AL1049" s="255">
        <v>1.25E-3</v>
      </c>
      <c r="AM1049" s="255">
        <v>1.5E-3</v>
      </c>
      <c r="AN1049" s="28" t="s">
        <v>113</v>
      </c>
      <c r="AO1049" s="28" t="s">
        <v>113</v>
      </c>
      <c r="AP1049" s="28" t="s">
        <v>113</v>
      </c>
      <c r="AQ1049" s="45">
        <v>0.05</v>
      </c>
      <c r="AR1049" s="38" t="s">
        <v>905</v>
      </c>
      <c r="AS1049" s="38">
        <v>588884</v>
      </c>
      <c r="AT1049" s="38">
        <v>707838</v>
      </c>
      <c r="AU1049" s="38" t="s">
        <v>107</v>
      </c>
      <c r="AV1049" s="38" t="s">
        <v>107</v>
      </c>
      <c r="AW1049" s="38">
        <v>9454748</v>
      </c>
      <c r="AX1049" s="38" t="s">
        <v>107</v>
      </c>
      <c r="AY1049" s="38">
        <v>619449</v>
      </c>
      <c r="AZ1049" s="38">
        <v>276513</v>
      </c>
      <c r="BA1049" s="38">
        <v>0</v>
      </c>
      <c r="BB1049" s="38" t="s">
        <v>107</v>
      </c>
      <c r="BC1049" s="38" t="s">
        <v>107</v>
      </c>
      <c r="BD1049" s="38" t="s">
        <v>107</v>
      </c>
      <c r="BE1049" s="38" t="s">
        <v>107</v>
      </c>
      <c r="BF1049" s="38" t="s">
        <v>107</v>
      </c>
      <c r="BG1049" s="38">
        <v>3203530</v>
      </c>
      <c r="BH1049" s="38">
        <v>2061715</v>
      </c>
      <c r="BI1049" s="38">
        <v>4319841</v>
      </c>
      <c r="BJ1049" s="38">
        <v>2826643</v>
      </c>
      <c r="BK1049" s="38" t="s">
        <v>107</v>
      </c>
      <c r="BL1049" s="38">
        <v>1956154</v>
      </c>
      <c r="BM1049" s="38">
        <v>179314</v>
      </c>
      <c r="BN1049" s="38">
        <v>1526387</v>
      </c>
      <c r="BO1049" s="38">
        <v>1310151</v>
      </c>
      <c r="BP1049" s="38">
        <v>3879706</v>
      </c>
      <c r="BQ1049" s="38">
        <v>114109</v>
      </c>
      <c r="BR1049" s="38">
        <v>2355536</v>
      </c>
      <c r="BS1049" s="38">
        <v>4645868</v>
      </c>
      <c r="BT1049" s="38" t="s">
        <v>107</v>
      </c>
      <c r="BU1049" s="38" t="s">
        <v>107</v>
      </c>
      <c r="BV1049" s="38" t="s">
        <v>107</v>
      </c>
      <c r="BW1049" s="38">
        <v>9577007</v>
      </c>
      <c r="BX1049" s="38">
        <v>211916</v>
      </c>
      <c r="BY1049" s="38" t="s">
        <v>107</v>
      </c>
      <c r="BZ1049" s="38" t="s">
        <v>107</v>
      </c>
      <c r="CA1049" s="38" t="s">
        <v>107</v>
      </c>
      <c r="CB1049" s="38">
        <v>782462</v>
      </c>
      <c r="CC1049" s="330" t="s">
        <v>107</v>
      </c>
      <c r="CD1049" s="38" t="s">
        <v>107</v>
      </c>
      <c r="CE1049" s="38" t="s">
        <v>107</v>
      </c>
      <c r="CF1049" s="38" t="s">
        <v>107</v>
      </c>
      <c r="CG1049" s="38" t="s">
        <v>107</v>
      </c>
      <c r="CH1049" s="53" t="s">
        <v>176</v>
      </c>
      <c r="CI1049" s="53" t="s">
        <v>176</v>
      </c>
      <c r="CJ1049" s="53" t="s">
        <v>173</v>
      </c>
      <c r="CK1049" s="53" t="s">
        <v>173</v>
      </c>
      <c r="CL1049" s="53" t="s">
        <v>173</v>
      </c>
      <c r="CM1049" s="53" t="s">
        <v>173</v>
      </c>
      <c r="CN1049" s="53" t="s">
        <v>173</v>
      </c>
      <c r="CO1049" s="42" t="s">
        <v>107</v>
      </c>
      <c r="CP1049" s="41" t="s">
        <v>107</v>
      </c>
      <c r="CQ1049" s="41" t="s">
        <v>107</v>
      </c>
      <c r="CR1049" s="41" t="s">
        <v>107</v>
      </c>
      <c r="CS1049" s="41" t="s">
        <v>107</v>
      </c>
      <c r="CT1049" s="41" t="s">
        <v>107</v>
      </c>
      <c r="CU1049" s="41" t="s">
        <v>107</v>
      </c>
      <c r="CV1049" s="41" t="s">
        <v>107</v>
      </c>
      <c r="CW1049" s="41" t="s">
        <v>107</v>
      </c>
      <c r="CX1049" s="41" t="s">
        <v>107</v>
      </c>
      <c r="CY1049" s="41" t="s">
        <v>107</v>
      </c>
      <c r="CZ1049" s="41" t="s">
        <v>107</v>
      </c>
      <c r="DA1049" s="41" t="s">
        <v>107</v>
      </c>
      <c r="DB1049" s="41" t="s">
        <v>107</v>
      </c>
      <c r="DC1049" s="41" t="s">
        <v>107</v>
      </c>
      <c r="DD1049" s="332">
        <v>18321465</v>
      </c>
      <c r="DE1049" s="282">
        <v>1</v>
      </c>
      <c r="DF1049" s="390">
        <v>1</v>
      </c>
      <c r="DG1049" s="310"/>
      <c r="DI1049" s="279" t="str" cm="1">
        <f t="array" ref="DI1049">+IF(AND(C1049&lt;&gt;"Vehículos Eléctricos",C1049&lt;&gt;"Vehículos Híbridos",AD1049="PERCENTIL 50"),
     IF(VLOOKUP(_xlfn.TEXTJOIN("_",FALSE,C1049:E1049),BD_Perc!$A:$P,_xlfn.IFS(BD!AE1049="Intervalo de precio 1",12,BD!AE1049="Intervalo de precio 2",13),FALSE)&lt;=1,
     VLOOKUP(_xlfn.TEXTJOIN("_",FALSE,C1049:E1049),BD_Perc!$A:$P,16,FALSE),"Ok P50"),
     "Ok P30/70 ó Híbrido/Eléctrico")</f>
        <v>Ok P30/70 ó Híbrido/Eléctrico</v>
      </c>
      <c r="DJ1049" s="279" t="str">
        <f t="shared" si="97"/>
        <v>Vehículos Convencionales_Vehículos Destinados al Transporte de Pasajeros_Bus</v>
      </c>
      <c r="DK1049" s="331">
        <f t="shared" si="101"/>
        <v>733816500</v>
      </c>
      <c r="DL1049" s="326"/>
    </row>
    <row r="1050" spans="1:116" ht="51">
      <c r="A1050" s="28">
        <v>1045</v>
      </c>
      <c r="B1050" s="29" t="s">
        <v>266</v>
      </c>
      <c r="C1050" s="29" t="s">
        <v>0</v>
      </c>
      <c r="D1050" s="29" t="s">
        <v>867</v>
      </c>
      <c r="E1050" s="42" t="s">
        <v>879</v>
      </c>
      <c r="F1050" s="42" t="s">
        <v>887</v>
      </c>
      <c r="G1050" s="213" t="s">
        <v>2158</v>
      </c>
      <c r="H1050" s="73" t="s">
        <v>851</v>
      </c>
      <c r="I1050" s="70">
        <v>5803130</v>
      </c>
      <c r="J1050" s="70" t="s">
        <v>2159</v>
      </c>
      <c r="K1050" s="31" t="s">
        <v>107</v>
      </c>
      <c r="L1050" s="216">
        <v>178</v>
      </c>
      <c r="M1050" s="33" t="s">
        <v>107</v>
      </c>
      <c r="N1050" s="217">
        <v>781100000</v>
      </c>
      <c r="O1050" s="34">
        <f>+IFERROR(VLOOKUP(I1050,Precio_Fasecolda!A:C,3,FALSE),IFERROR(VLOOKUP(I1050,Precio_Fasecolda!B:C,2,FALSE),N1050))</f>
        <v>781100000</v>
      </c>
      <c r="P1050" s="34">
        <f t="shared" si="98"/>
        <v>0</v>
      </c>
      <c r="Q1050" s="28" t="s">
        <v>107</v>
      </c>
      <c r="R1050" s="28" t="s">
        <v>2415</v>
      </c>
      <c r="S1050" s="28" t="s">
        <v>360</v>
      </c>
      <c r="T1050" s="33" t="s">
        <v>843</v>
      </c>
      <c r="U1050" s="28" t="s">
        <v>107</v>
      </c>
      <c r="V1050" s="42" t="s">
        <v>107</v>
      </c>
      <c r="W1050" s="28" t="s">
        <v>107</v>
      </c>
      <c r="X1050" s="28" t="s">
        <v>107</v>
      </c>
      <c r="Y1050" s="28" t="str">
        <f t="shared" si="99"/>
        <v>N.A.</v>
      </c>
      <c r="Z1050" s="292">
        <f t="shared" si="96"/>
        <v>780904725</v>
      </c>
      <c r="AA1050" s="28" cm="1">
        <f t="array" aca="1" ref="AA1050" ca="1">_xlfn.IFS(DK1050&lt;$DK$4,1,AND(DK1050&gt;=$DK$4,DK1050&lt;=$AA$4),2,DK1050&gt;$AA$4,3)</f>
        <v>3</v>
      </c>
      <c r="AB1050" s="28">
        <v>0</v>
      </c>
      <c r="AC1050" s="28" cm="1">
        <f t="array" aca="1" ref="AC1050" ca="1">IF(AB1050="PERCENTIL 30","",_xlfn.IFS(DK1050&lt;$AC$4,1,DK1050&gt;$AC$4,2))</f>
        <v>2</v>
      </c>
      <c r="AD1050" s="28" t="str">
        <f>+IFERROR(VLOOKUP(_xlfn.TEXTJOIN("_", FALSE, C1050:E1050), BD_Perc!$A:$O, 15, FALSE),"Segmentación no encontrada o vehículo inactivo")</f>
        <v>PERCENTIL 30-70</v>
      </c>
      <c r="AE1050" s="28" t="str" cm="1">
        <f t="array" ref="AE1050">_xlfn.IFS(
    AD1050 = "PERCENTIL 50",
    _xlfn.IFS(
        BD!DK1050 &lt; VLOOKUP(_xlfn.TEXTJOIN("_", FALSE, C1050:E1050), BD_Perc!$A:$O, 11, FALSE), "Intervalo de precio 1",
        BD!DK1050 &gt;= VLOOKUP(_xlfn.TEXTJOIN("_", FALSE, C1050:E1050), BD_Perc!$A:$O, 11, FALSE), "Intervalo de precio 2"
    ),
    AD1050 = "PERCENTIL 30-70",
    _xlfn.IFS(
        BD!DK1050 &lt; VLOOKUP(_xlfn.TEXTJOIN("_", FALSE, C1050:E1050), BD_Perc!$A:$O, 6, FALSE), "Intervalo de precio 1",
        BD!DK1050 &lt; VLOOKUP(_xlfn.TEXTJOIN("_", FALSE, C1050:E1050), BD_Perc!$A:$O, 7, FALSE), "Intervalo de precio 2",
        BD!DK1050 &gt;= VLOOKUP(_xlfn.TEXTJOIN("_", FALSE, C1050:E1050), BD_Perc!$A:$O, 7, FALSE), "Intervalo de precio 3"
    ),
    AD1050="Segmentación no encontrada o vehículo inactivo","Segmentación no encontrada o vehículo inactivo"
)</f>
        <v>Intervalo de precio 3</v>
      </c>
      <c r="AF1050" s="57" t="s">
        <v>2414</v>
      </c>
      <c r="AG1050" s="35" t="b">
        <f t="shared" si="100"/>
        <v>1</v>
      </c>
      <c r="AH1050" s="255">
        <v>2.5000000000000001E-4</v>
      </c>
      <c r="AI1050" s="255">
        <v>5.0000000000000001E-4</v>
      </c>
      <c r="AJ1050" s="255">
        <v>7.5000000000000002E-4</v>
      </c>
      <c r="AK1050" s="255">
        <v>1E-3</v>
      </c>
      <c r="AL1050" s="255">
        <v>1.25E-3</v>
      </c>
      <c r="AM1050" s="255">
        <v>1.5E-3</v>
      </c>
      <c r="AN1050" s="28" t="s">
        <v>113</v>
      </c>
      <c r="AO1050" s="28" t="s">
        <v>113</v>
      </c>
      <c r="AP1050" s="28" t="s">
        <v>113</v>
      </c>
      <c r="AQ1050" s="45">
        <v>0.05</v>
      </c>
      <c r="AR1050" s="38" t="s">
        <v>905</v>
      </c>
      <c r="AS1050" s="38">
        <v>588884</v>
      </c>
      <c r="AT1050" s="38">
        <v>707838</v>
      </c>
      <c r="AU1050" s="38" t="s">
        <v>107</v>
      </c>
      <c r="AV1050" s="38" t="s">
        <v>107</v>
      </c>
      <c r="AW1050" s="38">
        <v>9454748</v>
      </c>
      <c r="AX1050" s="38" t="s">
        <v>107</v>
      </c>
      <c r="AY1050" s="38">
        <v>619449</v>
      </c>
      <c r="AZ1050" s="38">
        <v>276513</v>
      </c>
      <c r="BA1050" s="38">
        <v>0</v>
      </c>
      <c r="BB1050" s="38" t="s">
        <v>107</v>
      </c>
      <c r="BC1050" s="38" t="s">
        <v>107</v>
      </c>
      <c r="BD1050" s="38" t="s">
        <v>107</v>
      </c>
      <c r="BE1050" s="38" t="s">
        <v>107</v>
      </c>
      <c r="BF1050" s="38" t="s">
        <v>107</v>
      </c>
      <c r="BG1050" s="38">
        <v>3203530</v>
      </c>
      <c r="BH1050" s="38">
        <v>2061715</v>
      </c>
      <c r="BI1050" s="38">
        <v>4319841</v>
      </c>
      <c r="BJ1050" s="38">
        <v>2826643</v>
      </c>
      <c r="BK1050" s="38" t="s">
        <v>107</v>
      </c>
      <c r="BL1050" s="38">
        <v>1956154</v>
      </c>
      <c r="BM1050" s="38">
        <v>179314</v>
      </c>
      <c r="BN1050" s="38">
        <v>1526387</v>
      </c>
      <c r="BO1050" s="38">
        <v>1310151</v>
      </c>
      <c r="BP1050" s="38">
        <v>3879706</v>
      </c>
      <c r="BQ1050" s="38">
        <v>114109</v>
      </c>
      <c r="BR1050" s="38">
        <v>2355536</v>
      </c>
      <c r="BS1050" s="38">
        <v>4645868</v>
      </c>
      <c r="BT1050" s="38" t="s">
        <v>107</v>
      </c>
      <c r="BU1050" s="38" t="s">
        <v>107</v>
      </c>
      <c r="BV1050" s="38" t="s">
        <v>107</v>
      </c>
      <c r="BW1050" s="38">
        <v>9577007</v>
      </c>
      <c r="BX1050" s="38">
        <v>211916</v>
      </c>
      <c r="BY1050" s="38" t="s">
        <v>107</v>
      </c>
      <c r="BZ1050" s="38" t="s">
        <v>107</v>
      </c>
      <c r="CA1050" s="38" t="s">
        <v>107</v>
      </c>
      <c r="CB1050" s="38">
        <v>782462</v>
      </c>
      <c r="CC1050" s="330" t="s">
        <v>107</v>
      </c>
      <c r="CD1050" s="38" t="s">
        <v>107</v>
      </c>
      <c r="CE1050" s="38" t="s">
        <v>107</v>
      </c>
      <c r="CF1050" s="38" t="s">
        <v>107</v>
      </c>
      <c r="CG1050" s="38" t="s">
        <v>107</v>
      </c>
      <c r="CH1050" s="53" t="s">
        <v>176</v>
      </c>
      <c r="CI1050" s="53" t="s">
        <v>176</v>
      </c>
      <c r="CJ1050" s="53" t="s">
        <v>173</v>
      </c>
      <c r="CK1050" s="53" t="s">
        <v>173</v>
      </c>
      <c r="CL1050" s="53" t="s">
        <v>173</v>
      </c>
      <c r="CM1050" s="53" t="s">
        <v>173</v>
      </c>
      <c r="CN1050" s="53" t="s">
        <v>173</v>
      </c>
      <c r="CO1050" s="42" t="s">
        <v>107</v>
      </c>
      <c r="CP1050" s="41" t="s">
        <v>107</v>
      </c>
      <c r="CQ1050" s="41" t="s">
        <v>107</v>
      </c>
      <c r="CR1050" s="41" t="s">
        <v>107</v>
      </c>
      <c r="CS1050" s="41" t="s">
        <v>107</v>
      </c>
      <c r="CT1050" s="41" t="s">
        <v>107</v>
      </c>
      <c r="CU1050" s="41" t="s">
        <v>107</v>
      </c>
      <c r="CV1050" s="41" t="s">
        <v>107</v>
      </c>
      <c r="CW1050" s="41" t="s">
        <v>107</v>
      </c>
      <c r="CX1050" s="41" t="s">
        <v>107</v>
      </c>
      <c r="CY1050" s="41" t="s">
        <v>107</v>
      </c>
      <c r="CZ1050" s="41" t="s">
        <v>107</v>
      </c>
      <c r="DA1050" s="41" t="s">
        <v>107</v>
      </c>
      <c r="DB1050" s="41" t="s">
        <v>107</v>
      </c>
      <c r="DC1050" s="41" t="s">
        <v>107</v>
      </c>
      <c r="DD1050" s="332">
        <v>18321465</v>
      </c>
      <c r="DE1050" s="282">
        <v>1</v>
      </c>
      <c r="DF1050" s="390">
        <v>1</v>
      </c>
      <c r="DG1050" s="310"/>
      <c r="DI1050" s="279" t="str" cm="1">
        <f t="array" ref="DI1050">+IF(AND(C1050&lt;&gt;"Vehículos Eléctricos",C1050&lt;&gt;"Vehículos Híbridos",AD1050="PERCENTIL 50"),
     IF(VLOOKUP(_xlfn.TEXTJOIN("_",FALSE,C1050:E1050),BD_Perc!$A:$P,_xlfn.IFS(BD!AE1050="Intervalo de precio 1",12,BD!AE1050="Intervalo de precio 2",13),FALSE)&lt;=1,
     VLOOKUP(_xlfn.TEXTJOIN("_",FALSE,C1050:E1050),BD_Perc!$A:$P,16,FALSE),"Ok P50"),
     "Ok P30/70 ó Híbrido/Eléctrico")</f>
        <v>Ok P30/70 ó Híbrido/Eléctrico</v>
      </c>
      <c r="DJ1050" s="279" t="str">
        <f t="shared" si="97"/>
        <v>Vehículos Convencionales_Vehículos Destinados al Transporte de Pasajeros_Bus</v>
      </c>
      <c r="DK1050" s="331">
        <f t="shared" si="101"/>
        <v>780904725</v>
      </c>
      <c r="DL1050" s="326"/>
    </row>
    <row r="1051" spans="1:116" ht="51">
      <c r="A1051" s="28">
        <v>1046</v>
      </c>
      <c r="B1051" s="29" t="s">
        <v>266</v>
      </c>
      <c r="C1051" s="29" t="s">
        <v>0</v>
      </c>
      <c r="D1051" s="29" t="s">
        <v>867</v>
      </c>
      <c r="E1051" s="42" t="s">
        <v>879</v>
      </c>
      <c r="F1051" s="42" t="s">
        <v>887</v>
      </c>
      <c r="G1051" s="213" t="s">
        <v>2160</v>
      </c>
      <c r="H1051" s="73" t="s">
        <v>851</v>
      </c>
      <c r="I1051" s="70">
        <v>5803131</v>
      </c>
      <c r="J1051" s="70" t="s">
        <v>2161</v>
      </c>
      <c r="K1051" s="31" t="s">
        <v>107</v>
      </c>
      <c r="L1051" s="216">
        <v>375</v>
      </c>
      <c r="M1051" s="33" t="s">
        <v>107</v>
      </c>
      <c r="N1051" s="217">
        <v>1168200000</v>
      </c>
      <c r="O1051" s="34">
        <f>+IFERROR(VLOOKUP(I1051,Precio_Fasecolda!A:C,3,FALSE),IFERROR(VLOOKUP(I1051,Precio_Fasecolda!B:C,2,FALSE),N1051))</f>
        <v>1168200000</v>
      </c>
      <c r="P1051" s="34">
        <f t="shared" si="98"/>
        <v>0</v>
      </c>
      <c r="Q1051" s="28" t="s">
        <v>107</v>
      </c>
      <c r="R1051" s="28" t="s">
        <v>130</v>
      </c>
      <c r="S1051" s="28" t="s">
        <v>360</v>
      </c>
      <c r="T1051" s="33" t="s">
        <v>843</v>
      </c>
      <c r="U1051" s="28" t="s">
        <v>107</v>
      </c>
      <c r="V1051" s="42" t="s">
        <v>107</v>
      </c>
      <c r="W1051" s="28" t="s">
        <v>107</v>
      </c>
      <c r="X1051" s="28" t="s">
        <v>107</v>
      </c>
      <c r="Y1051" s="28" t="str">
        <f t="shared" si="99"/>
        <v>N.A.</v>
      </c>
      <c r="Z1051" s="292">
        <f t="shared" si="96"/>
        <v>1167907950</v>
      </c>
      <c r="AA1051" s="28" cm="1">
        <f t="array" aca="1" ref="AA1051" ca="1">_xlfn.IFS(DK1051&lt;$DK$4,1,AND(DK1051&gt;=$DK$4,DK1051&lt;=$AA$4),2,DK1051&gt;$AA$4,3)</f>
        <v>3</v>
      </c>
      <c r="AB1051" s="28">
        <v>0</v>
      </c>
      <c r="AC1051" s="28" cm="1">
        <f t="array" aca="1" ref="AC1051" ca="1">IF(AB1051="PERCENTIL 30","",_xlfn.IFS(DK1051&lt;$AC$4,1,DK1051&gt;$AC$4,2))</f>
        <v>2</v>
      </c>
      <c r="AD1051" s="28" t="str">
        <f>+IFERROR(VLOOKUP(_xlfn.TEXTJOIN("_", FALSE, C1051:E1051), BD_Perc!$A:$O, 15, FALSE),"Segmentación no encontrada o vehículo inactivo")</f>
        <v>PERCENTIL 30-70</v>
      </c>
      <c r="AE1051" s="28" t="str" cm="1">
        <f t="array" ref="AE1051">_xlfn.IFS(
    AD1051 = "PERCENTIL 50",
    _xlfn.IFS(
        BD!DK1051 &lt; VLOOKUP(_xlfn.TEXTJOIN("_", FALSE, C1051:E1051), BD_Perc!$A:$O, 11, FALSE), "Intervalo de precio 1",
        BD!DK1051 &gt;= VLOOKUP(_xlfn.TEXTJOIN("_", FALSE, C1051:E1051), BD_Perc!$A:$O, 11, FALSE), "Intervalo de precio 2"
    ),
    AD1051 = "PERCENTIL 30-70",
    _xlfn.IFS(
        BD!DK1051 &lt; VLOOKUP(_xlfn.TEXTJOIN("_", FALSE, C1051:E1051), BD_Perc!$A:$O, 6, FALSE), "Intervalo de precio 1",
        BD!DK1051 &lt; VLOOKUP(_xlfn.TEXTJOIN("_", FALSE, C1051:E1051), BD_Perc!$A:$O, 7, FALSE), "Intervalo de precio 2",
        BD!DK1051 &gt;= VLOOKUP(_xlfn.TEXTJOIN("_", FALSE, C1051:E1051), BD_Perc!$A:$O, 7, FALSE), "Intervalo de precio 3"
    ),
    AD1051="Segmentación no encontrada o vehículo inactivo","Segmentación no encontrada o vehículo inactivo"
)</f>
        <v>Intervalo de precio 3</v>
      </c>
      <c r="AF1051" s="57" t="s">
        <v>2414</v>
      </c>
      <c r="AG1051" s="35" t="b">
        <f t="shared" si="100"/>
        <v>1</v>
      </c>
      <c r="AH1051" s="255">
        <v>2.5000000000000001E-4</v>
      </c>
      <c r="AI1051" s="255">
        <v>5.0000000000000001E-4</v>
      </c>
      <c r="AJ1051" s="255">
        <v>7.5000000000000002E-4</v>
      </c>
      <c r="AK1051" s="255">
        <v>1E-3</v>
      </c>
      <c r="AL1051" s="255">
        <v>1.25E-3</v>
      </c>
      <c r="AM1051" s="255">
        <v>1.5E-3</v>
      </c>
      <c r="AN1051" s="28" t="s">
        <v>113</v>
      </c>
      <c r="AO1051" s="28" t="s">
        <v>113</v>
      </c>
      <c r="AP1051" s="28" t="s">
        <v>113</v>
      </c>
      <c r="AQ1051" s="45">
        <v>0.05</v>
      </c>
      <c r="AR1051" s="38" t="s">
        <v>905</v>
      </c>
      <c r="AS1051" s="38">
        <v>588884</v>
      </c>
      <c r="AT1051" s="38">
        <v>707838</v>
      </c>
      <c r="AU1051" s="38" t="s">
        <v>107</v>
      </c>
      <c r="AV1051" s="38" t="s">
        <v>107</v>
      </c>
      <c r="AW1051" s="38">
        <v>9454748</v>
      </c>
      <c r="AX1051" s="38" t="s">
        <v>107</v>
      </c>
      <c r="AY1051" s="38">
        <v>619449</v>
      </c>
      <c r="AZ1051" s="38">
        <v>276513</v>
      </c>
      <c r="BA1051" s="38">
        <v>0</v>
      </c>
      <c r="BB1051" s="38" t="s">
        <v>107</v>
      </c>
      <c r="BC1051" s="38" t="s">
        <v>107</v>
      </c>
      <c r="BD1051" s="38" t="s">
        <v>107</v>
      </c>
      <c r="BE1051" s="38" t="s">
        <v>107</v>
      </c>
      <c r="BF1051" s="38" t="s">
        <v>107</v>
      </c>
      <c r="BG1051" s="38">
        <v>3203530</v>
      </c>
      <c r="BH1051" s="38">
        <v>2061715</v>
      </c>
      <c r="BI1051" s="38">
        <v>4319841</v>
      </c>
      <c r="BJ1051" s="38">
        <v>2826643</v>
      </c>
      <c r="BK1051" s="38" t="s">
        <v>107</v>
      </c>
      <c r="BL1051" s="38">
        <v>1956154</v>
      </c>
      <c r="BM1051" s="38">
        <v>179314</v>
      </c>
      <c r="BN1051" s="38">
        <v>1526387</v>
      </c>
      <c r="BO1051" s="38">
        <v>1310151</v>
      </c>
      <c r="BP1051" s="38">
        <v>3879706</v>
      </c>
      <c r="BQ1051" s="38">
        <v>114109</v>
      </c>
      <c r="BR1051" s="38">
        <v>2355536</v>
      </c>
      <c r="BS1051" s="38">
        <v>4645868</v>
      </c>
      <c r="BT1051" s="38" t="s">
        <v>107</v>
      </c>
      <c r="BU1051" s="38" t="s">
        <v>107</v>
      </c>
      <c r="BV1051" s="38" t="s">
        <v>107</v>
      </c>
      <c r="BW1051" s="38">
        <v>9577007</v>
      </c>
      <c r="BX1051" s="38">
        <v>211916</v>
      </c>
      <c r="BY1051" s="38" t="s">
        <v>107</v>
      </c>
      <c r="BZ1051" s="38" t="s">
        <v>107</v>
      </c>
      <c r="CA1051" s="38" t="s">
        <v>107</v>
      </c>
      <c r="CB1051" s="38">
        <v>782462</v>
      </c>
      <c r="CC1051" s="330" t="s">
        <v>107</v>
      </c>
      <c r="CD1051" s="38" t="s">
        <v>107</v>
      </c>
      <c r="CE1051" s="38" t="s">
        <v>107</v>
      </c>
      <c r="CF1051" s="38" t="s">
        <v>107</v>
      </c>
      <c r="CG1051" s="38" t="s">
        <v>107</v>
      </c>
      <c r="CH1051" s="53" t="s">
        <v>176</v>
      </c>
      <c r="CI1051" s="53" t="s">
        <v>176</v>
      </c>
      <c r="CJ1051" s="53" t="s">
        <v>173</v>
      </c>
      <c r="CK1051" s="53" t="s">
        <v>173</v>
      </c>
      <c r="CL1051" s="53" t="s">
        <v>173</v>
      </c>
      <c r="CM1051" s="53" t="s">
        <v>173</v>
      </c>
      <c r="CN1051" s="53" t="s">
        <v>173</v>
      </c>
      <c r="CO1051" s="42" t="s">
        <v>107</v>
      </c>
      <c r="CP1051" s="41" t="s">
        <v>107</v>
      </c>
      <c r="CQ1051" s="41" t="s">
        <v>107</v>
      </c>
      <c r="CR1051" s="41" t="s">
        <v>107</v>
      </c>
      <c r="CS1051" s="41" t="s">
        <v>107</v>
      </c>
      <c r="CT1051" s="41" t="s">
        <v>107</v>
      </c>
      <c r="CU1051" s="41" t="s">
        <v>107</v>
      </c>
      <c r="CV1051" s="41" t="s">
        <v>107</v>
      </c>
      <c r="CW1051" s="41" t="s">
        <v>107</v>
      </c>
      <c r="CX1051" s="41" t="s">
        <v>107</v>
      </c>
      <c r="CY1051" s="41" t="s">
        <v>107</v>
      </c>
      <c r="CZ1051" s="41" t="s">
        <v>107</v>
      </c>
      <c r="DA1051" s="41" t="s">
        <v>107</v>
      </c>
      <c r="DB1051" s="41" t="s">
        <v>107</v>
      </c>
      <c r="DC1051" s="41" t="s">
        <v>107</v>
      </c>
      <c r="DD1051" s="332">
        <v>18321465</v>
      </c>
      <c r="DE1051" s="282">
        <v>1</v>
      </c>
      <c r="DF1051" s="390">
        <v>1</v>
      </c>
      <c r="DG1051" s="310"/>
      <c r="DI1051" s="279" t="str" cm="1">
        <f t="array" ref="DI1051">+IF(AND(C1051&lt;&gt;"Vehículos Eléctricos",C1051&lt;&gt;"Vehículos Híbridos",AD1051="PERCENTIL 50"),
     IF(VLOOKUP(_xlfn.TEXTJOIN("_",FALSE,C1051:E1051),BD_Perc!$A:$P,_xlfn.IFS(BD!AE1051="Intervalo de precio 1",12,BD!AE1051="Intervalo de precio 2",13),FALSE)&lt;=1,
     VLOOKUP(_xlfn.TEXTJOIN("_",FALSE,C1051:E1051),BD_Perc!$A:$P,16,FALSE),"Ok P50"),
     "Ok P30/70 ó Híbrido/Eléctrico")</f>
        <v>Ok P30/70 ó Híbrido/Eléctrico</v>
      </c>
      <c r="DJ1051" s="279" t="str">
        <f t="shared" si="97"/>
        <v>Vehículos Convencionales_Vehículos Destinados al Transporte de Pasajeros_Bus</v>
      </c>
      <c r="DK1051" s="331">
        <f t="shared" si="101"/>
        <v>1167907950</v>
      </c>
      <c r="DL1051" s="326"/>
    </row>
    <row r="1052" spans="1:116" ht="38.25">
      <c r="A1052" s="28">
        <v>1047</v>
      </c>
      <c r="B1052" s="29" t="s">
        <v>266</v>
      </c>
      <c r="C1052" s="68" t="s">
        <v>4</v>
      </c>
      <c r="D1052" s="29" t="s">
        <v>1112</v>
      </c>
      <c r="E1052" s="42" t="s">
        <v>1113</v>
      </c>
      <c r="F1052" s="42" t="s">
        <v>107</v>
      </c>
      <c r="G1052" s="213" t="s">
        <v>2162</v>
      </c>
      <c r="H1052" s="28" t="s">
        <v>919</v>
      </c>
      <c r="I1052" s="28">
        <v>5811019</v>
      </c>
      <c r="J1052" s="70" t="s">
        <v>2163</v>
      </c>
      <c r="K1052" s="31" t="s">
        <v>107</v>
      </c>
      <c r="L1052" s="28">
        <v>252</v>
      </c>
      <c r="M1052" s="28" t="s">
        <v>107</v>
      </c>
      <c r="N1052" s="215">
        <v>366500000</v>
      </c>
      <c r="O1052" s="34">
        <f>+IFERROR(VLOOKUP(I1052,Precio_Fasecolda!A:C,3,FALSE),IFERROR(VLOOKUP(I1052,Precio_Fasecolda!B:C,2,FALSE),N1052))</f>
        <v>366500000</v>
      </c>
      <c r="P1052" s="34">
        <f t="shared" si="98"/>
        <v>0</v>
      </c>
      <c r="Q1052" s="28" t="s">
        <v>107</v>
      </c>
      <c r="R1052" s="28" t="s">
        <v>2415</v>
      </c>
      <c r="S1052" s="28" t="s">
        <v>360</v>
      </c>
      <c r="T1052" s="33" t="s">
        <v>843</v>
      </c>
      <c r="U1052" s="28" t="s">
        <v>107</v>
      </c>
      <c r="V1052" s="42" t="s">
        <v>107</v>
      </c>
      <c r="W1052" s="28" t="s">
        <v>107</v>
      </c>
      <c r="X1052" s="28" t="s">
        <v>107</v>
      </c>
      <c r="Y1052" s="28" t="str">
        <f t="shared" si="99"/>
        <v>N.A.</v>
      </c>
      <c r="Z1052" s="292">
        <f t="shared" si="96"/>
        <v>366500000</v>
      </c>
      <c r="AA1052" s="28" cm="1">
        <f t="array" aca="1" ref="AA1052" ca="1">_xlfn.IFS(DK1052&lt;$DK$4,1,AND(DK1052&gt;=$DK$4,DK1052&lt;=$AA$4),2,DK1052&gt;$AA$4,3)</f>
        <v>3</v>
      </c>
      <c r="AB1052" s="28">
        <v>0</v>
      </c>
      <c r="AC1052" s="28" cm="1">
        <f t="array" aca="1" ref="AC1052" ca="1">IF(AB1052="PERCENTIL 30","",_xlfn.IFS(DK1052&lt;$AC$4,1,DK1052&gt;$AC$4,2))</f>
        <v>2</v>
      </c>
      <c r="AD1052" s="28" t="str">
        <f>+IFERROR(VLOOKUP(_xlfn.TEXTJOIN("_", FALSE, C1052:E1052), BD_Perc!$A:$O, 15, FALSE),"Segmentación no encontrada o vehículo inactivo")</f>
        <v>PERCENTIL 30-70</v>
      </c>
      <c r="AE1052" s="28" t="str" cm="1">
        <f t="array" ref="AE1052">_xlfn.IFS(
    AD1052 = "PERCENTIL 50",
    _xlfn.IFS(
        BD!DK1052 &lt; VLOOKUP(_xlfn.TEXTJOIN("_", FALSE, C1052:E1052), BD_Perc!$A:$O, 11, FALSE), "Intervalo de precio 1",
        BD!DK1052 &gt;= VLOOKUP(_xlfn.TEXTJOIN("_", FALSE, C1052:E1052), BD_Perc!$A:$O, 11, FALSE), "Intervalo de precio 2"
    ),
    AD1052 = "PERCENTIL 30-70",
    _xlfn.IFS(
        BD!DK1052 &lt; VLOOKUP(_xlfn.TEXTJOIN("_", FALSE, C1052:E1052), BD_Perc!$A:$O, 6, FALSE), "Intervalo de precio 1",
        BD!DK1052 &lt; VLOOKUP(_xlfn.TEXTJOIN("_", FALSE, C1052:E1052), BD_Perc!$A:$O, 7, FALSE), "Intervalo de precio 2",
        BD!DK1052 &gt;= VLOOKUP(_xlfn.TEXTJOIN("_", FALSE, C1052:E1052), BD_Perc!$A:$O, 7, FALSE), "Intervalo de precio 3"
    ),
    AD1052="Segmentación no encontrada o vehículo inactivo","Segmentación no encontrada o vehículo inactivo"
)</f>
        <v>Intervalo de precio 3</v>
      </c>
      <c r="AF1052" s="57" t="s">
        <v>2414</v>
      </c>
      <c r="AG1052" s="35" t="b">
        <f t="shared" si="100"/>
        <v>1</v>
      </c>
      <c r="AH1052" s="255">
        <v>0</v>
      </c>
      <c r="AI1052" s="255">
        <v>5.0000000000000001E-3</v>
      </c>
      <c r="AJ1052" s="255">
        <v>0.01</v>
      </c>
      <c r="AK1052" s="255">
        <v>1.4999999999999999E-2</v>
      </c>
      <c r="AL1052" s="255">
        <v>1.4999999999999999E-2</v>
      </c>
      <c r="AM1052" s="255">
        <v>1.4999999999999999E-2</v>
      </c>
      <c r="AN1052" s="28" t="s">
        <v>113</v>
      </c>
      <c r="AO1052" s="28" t="s">
        <v>113</v>
      </c>
      <c r="AP1052" s="28" t="s">
        <v>113</v>
      </c>
      <c r="AQ1052" s="48">
        <v>0.05</v>
      </c>
      <c r="AR1052" s="38">
        <v>8678197</v>
      </c>
      <c r="AS1052" s="38">
        <v>570545</v>
      </c>
      <c r="AT1052" s="38">
        <v>619449</v>
      </c>
      <c r="AU1052" s="38">
        <v>2445193</v>
      </c>
      <c r="AV1052" s="38" t="s">
        <v>107</v>
      </c>
      <c r="AW1052" s="38">
        <v>9454748</v>
      </c>
      <c r="AX1052" s="38" t="s">
        <v>107</v>
      </c>
      <c r="AY1052" s="38">
        <v>456436</v>
      </c>
      <c r="AZ1052" s="38">
        <v>505340</v>
      </c>
      <c r="BA1052" s="38" t="s">
        <v>107</v>
      </c>
      <c r="BB1052" s="38">
        <v>40427197</v>
      </c>
      <c r="BC1052" s="38">
        <v>40427197</v>
      </c>
      <c r="BD1052" s="38" t="s">
        <v>107</v>
      </c>
      <c r="BE1052" s="38" t="s">
        <v>107</v>
      </c>
      <c r="BF1052" s="38" t="s">
        <v>107</v>
      </c>
      <c r="BG1052" s="38" t="s">
        <v>107</v>
      </c>
      <c r="BH1052" s="38" t="s">
        <v>107</v>
      </c>
      <c r="BI1052" s="38" t="s">
        <v>107</v>
      </c>
      <c r="BJ1052" s="38" t="s">
        <v>107</v>
      </c>
      <c r="BK1052" s="38">
        <v>0</v>
      </c>
      <c r="BL1052" s="38">
        <v>0</v>
      </c>
      <c r="BM1052" s="38">
        <v>0</v>
      </c>
      <c r="BN1052" s="38" t="s">
        <v>107</v>
      </c>
      <c r="BO1052" s="38" t="s">
        <v>107</v>
      </c>
      <c r="BP1052" s="38" t="s">
        <v>107</v>
      </c>
      <c r="BQ1052" s="38" t="s">
        <v>107</v>
      </c>
      <c r="BR1052" s="38" t="s">
        <v>107</v>
      </c>
      <c r="BS1052" s="38" t="s">
        <v>107</v>
      </c>
      <c r="BT1052" s="38" t="s">
        <v>107</v>
      </c>
      <c r="BU1052" s="38" t="s">
        <v>107</v>
      </c>
      <c r="BV1052" s="38" t="s">
        <v>107</v>
      </c>
      <c r="BW1052" s="38" t="s">
        <v>107</v>
      </c>
      <c r="BX1052" s="38" t="s">
        <v>107</v>
      </c>
      <c r="BY1052" s="38" t="s">
        <v>107</v>
      </c>
      <c r="BZ1052" s="38" t="s">
        <v>107</v>
      </c>
      <c r="CA1052" s="38">
        <v>0</v>
      </c>
      <c r="CB1052" s="38" t="s">
        <v>107</v>
      </c>
      <c r="CC1052" s="330" t="s">
        <v>107</v>
      </c>
      <c r="CD1052" s="38" t="s">
        <v>107</v>
      </c>
      <c r="CE1052" s="38" t="s">
        <v>107</v>
      </c>
      <c r="CF1052" s="38" t="s">
        <v>107</v>
      </c>
      <c r="CG1052" s="38" t="s">
        <v>107</v>
      </c>
      <c r="CH1052" s="28" t="s">
        <v>107</v>
      </c>
      <c r="CI1052" s="28" t="s">
        <v>107</v>
      </c>
      <c r="CJ1052" s="28" t="s">
        <v>107</v>
      </c>
      <c r="CK1052" s="28" t="s">
        <v>107</v>
      </c>
      <c r="CL1052" s="28" t="s">
        <v>107</v>
      </c>
      <c r="CM1052" s="28" t="s">
        <v>107</v>
      </c>
      <c r="CN1052" s="28" t="s">
        <v>107</v>
      </c>
      <c r="CO1052" s="42" t="s">
        <v>107</v>
      </c>
      <c r="CP1052" s="28" t="s">
        <v>107</v>
      </c>
      <c r="CQ1052" s="28" t="s">
        <v>107</v>
      </c>
      <c r="CR1052" s="28" t="s">
        <v>107</v>
      </c>
      <c r="CS1052" s="28" t="s">
        <v>107</v>
      </c>
      <c r="CT1052" s="28" t="s">
        <v>107</v>
      </c>
      <c r="CU1052" s="28" t="s">
        <v>107</v>
      </c>
      <c r="CV1052" s="42" t="s">
        <v>114</v>
      </c>
      <c r="CW1052" s="42" t="s">
        <v>114</v>
      </c>
      <c r="CX1052" s="42" t="s">
        <v>113</v>
      </c>
      <c r="CY1052" s="42" t="s">
        <v>113</v>
      </c>
      <c r="CZ1052" s="42" t="s">
        <v>113</v>
      </c>
      <c r="DA1052" s="42" t="s">
        <v>114</v>
      </c>
      <c r="DB1052" s="29" t="s">
        <v>107</v>
      </c>
      <c r="DC1052" s="29" t="s">
        <v>107</v>
      </c>
      <c r="DD1052" s="332">
        <v>15518827</v>
      </c>
      <c r="DE1052" s="282">
        <v>1</v>
      </c>
      <c r="DF1052" s="390">
        <v>1</v>
      </c>
      <c r="DG1052" s="310"/>
      <c r="DI1052" s="279" t="str" cm="1">
        <f t="array" ref="DI1052">+IF(AND(C1052&lt;&gt;"Vehículos Eléctricos",C1052&lt;&gt;"Vehículos Híbridos",AD1052="PERCENTIL 50"),
     IF(VLOOKUP(_xlfn.TEXTJOIN("_",FALSE,C1052:E1052),BD_Perc!$A:$P,_xlfn.IFS(BD!AE1052="Intervalo de precio 1",12,BD!AE1052="Intervalo de precio 2",13),FALSE)&lt;=1,
     VLOOKUP(_xlfn.TEXTJOIN("_",FALSE,C1052:E1052),BD_Perc!$A:$P,16,FALSE),"Ok P50"),
     "Ok P30/70 ó Híbrido/Eléctrico")</f>
        <v>Ok P30/70 ó Híbrido/Eléctrico</v>
      </c>
      <c r="DJ1052" s="279" t="str">
        <f t="shared" si="97"/>
        <v>Otros Tipos de Vehículos_Camión_Cabina Sencilla</v>
      </c>
      <c r="DK1052" s="331">
        <f t="shared" si="101"/>
        <v>366500000</v>
      </c>
      <c r="DL1052" s="326"/>
    </row>
    <row r="1053" spans="1:116" ht="25.5">
      <c r="A1053" s="28">
        <v>1048</v>
      </c>
      <c r="B1053" s="203" t="s">
        <v>249</v>
      </c>
      <c r="C1053" s="42" t="s">
        <v>2</v>
      </c>
      <c r="D1053" s="29" t="s">
        <v>105</v>
      </c>
      <c r="E1053" s="42" t="s">
        <v>2380</v>
      </c>
      <c r="F1053" s="42" t="s">
        <v>107</v>
      </c>
      <c r="G1053" s="42" t="s">
        <v>2164</v>
      </c>
      <c r="H1053" s="28" t="s">
        <v>990</v>
      </c>
      <c r="I1053" s="70">
        <v>9001154</v>
      </c>
      <c r="J1053" s="70" t="s">
        <v>2165</v>
      </c>
      <c r="K1053" s="31" t="s">
        <v>107</v>
      </c>
      <c r="L1053" s="56">
        <v>97</v>
      </c>
      <c r="M1053" s="33">
        <v>4</v>
      </c>
      <c r="N1053" s="218">
        <v>108500000</v>
      </c>
      <c r="O1053" s="34">
        <f>+IFERROR(VLOOKUP(I1053,Precio_Fasecolda!A:C,3,FALSE),IFERROR(VLOOKUP(I1053,Precio_Fasecolda!B:C,2,FALSE),N1053))</f>
        <v>108500000</v>
      </c>
      <c r="P1053" s="34">
        <f t="shared" si="98"/>
        <v>0</v>
      </c>
      <c r="Q1053" s="33" t="s">
        <v>107</v>
      </c>
      <c r="R1053" s="28" t="s">
        <v>130</v>
      </c>
      <c r="S1053" s="28" t="s">
        <v>1056</v>
      </c>
      <c r="T1053" s="28" t="s">
        <v>107</v>
      </c>
      <c r="U1053" s="28" t="s">
        <v>107</v>
      </c>
      <c r="V1053" s="42" t="s">
        <v>107</v>
      </c>
      <c r="W1053" s="28" t="s">
        <v>107</v>
      </c>
      <c r="X1053" s="28" t="s">
        <v>107</v>
      </c>
      <c r="Y1053" s="28" t="str">
        <f t="shared" si="99"/>
        <v>N.A.</v>
      </c>
      <c r="Z1053" s="292">
        <f t="shared" si="96"/>
        <v>107957500</v>
      </c>
      <c r="AA1053" s="28" cm="1">
        <f t="array" aca="1" ref="AA1053" ca="1">_xlfn.IFS(DK1053&lt;$DK$4,1,AND(DK1053&gt;=$DK$4,DK1053&lt;=$AA$4),2,DK1053&gt;$AA$4,3)</f>
        <v>2</v>
      </c>
      <c r="AB1053" s="28">
        <v>0</v>
      </c>
      <c r="AC1053" s="28" cm="1">
        <f t="array" aca="1" ref="AC1053" ca="1">IF(AB1053="PERCENTIL 30","",_xlfn.IFS(DK1053&lt;$AC$4,1,DK1053&gt;$AC$4,2))</f>
        <v>1</v>
      </c>
      <c r="AD1053" s="28" t="str">
        <f>+IFERROR(VLOOKUP(_xlfn.TEXTJOIN("_", FALSE, C1053:E1053), BD_Perc!$A:$O, 15, FALSE),"Segmentación no encontrada o vehículo inactivo")</f>
        <v>PERCENTIL 30-70</v>
      </c>
      <c r="AE1053" s="28" t="str" cm="1">
        <f t="array" ref="AE1053">_xlfn.IFS(
    AD1053 = "PERCENTIL 50",
    _xlfn.IFS(
        BD!DK1053 &lt; VLOOKUP(_xlfn.TEXTJOIN("_", FALSE, C1053:E1053), BD_Perc!$A:$O, 11, FALSE), "Intervalo de precio 1",
        BD!DK1053 &gt;= VLOOKUP(_xlfn.TEXTJOIN("_", FALSE, C1053:E1053), BD_Perc!$A:$O, 11, FALSE), "Intervalo de precio 2"
    ),
    AD1053 = "PERCENTIL 30-70",
    _xlfn.IFS(
        BD!DK1053 &lt; VLOOKUP(_xlfn.TEXTJOIN("_", FALSE, C1053:E1053), BD_Perc!$A:$O, 6, FALSE), "Intervalo de precio 1",
        BD!DK1053 &lt; VLOOKUP(_xlfn.TEXTJOIN("_", FALSE, C1053:E1053), BD_Perc!$A:$O, 7, FALSE), "Intervalo de precio 2",
        BD!DK1053 &gt;= VLOOKUP(_xlfn.TEXTJOIN("_", FALSE, C1053:E1053), BD_Perc!$A:$O, 7, FALSE), "Intervalo de precio 3"
    ),
    AD1053="Segmentación no encontrada o vehículo inactivo","Segmentación no encontrada o vehículo inactivo"
)</f>
        <v>Intervalo de precio 1</v>
      </c>
      <c r="AF1053" s="57" t="s">
        <v>2412</v>
      </c>
      <c r="AG1053" s="35" t="b">
        <f t="shared" si="100"/>
        <v>1</v>
      </c>
      <c r="AH1053" s="255">
        <v>5.0000000000000001E-3</v>
      </c>
      <c r="AI1053" s="255">
        <v>5.0000000000000001E-3</v>
      </c>
      <c r="AJ1053" s="255">
        <v>5.0000000000000001E-3</v>
      </c>
      <c r="AK1053" s="255">
        <v>5.0000000000000001E-3</v>
      </c>
      <c r="AL1053" s="255">
        <v>5.0000000000000001E-3</v>
      </c>
      <c r="AM1053" s="255">
        <v>5.0000000000000001E-3</v>
      </c>
      <c r="AN1053" s="28" t="s">
        <v>173</v>
      </c>
      <c r="AO1053" s="28" t="s">
        <v>173</v>
      </c>
      <c r="AP1053" s="28" t="s">
        <v>173</v>
      </c>
      <c r="AQ1053" s="219">
        <v>0</v>
      </c>
      <c r="AR1053" s="38" t="s">
        <v>984</v>
      </c>
      <c r="AS1053" s="38">
        <v>835765</v>
      </c>
      <c r="AT1053" s="38" t="s">
        <v>107</v>
      </c>
      <c r="AU1053" s="38" t="s">
        <v>107</v>
      </c>
      <c r="AV1053" s="38" t="s">
        <v>984</v>
      </c>
      <c r="AW1053" s="38">
        <v>12564545</v>
      </c>
      <c r="AX1053" s="38" t="s">
        <v>107</v>
      </c>
      <c r="AY1053" s="38" t="s">
        <v>984</v>
      </c>
      <c r="AZ1053" s="38" t="s">
        <v>107</v>
      </c>
      <c r="BA1053" s="38">
        <v>1710004</v>
      </c>
      <c r="BB1053" s="38" t="s">
        <v>107</v>
      </c>
      <c r="BC1053" s="38" t="s">
        <v>107</v>
      </c>
      <c r="BD1053" s="38" t="s">
        <v>107</v>
      </c>
      <c r="BE1053" s="38" t="s">
        <v>107</v>
      </c>
      <c r="BF1053" s="38" t="s">
        <v>107</v>
      </c>
      <c r="BG1053" s="38" t="s">
        <v>107</v>
      </c>
      <c r="BH1053" s="38" t="s">
        <v>107</v>
      </c>
      <c r="BI1053" s="38">
        <v>3008750</v>
      </c>
      <c r="BJ1053" s="38">
        <v>3510209</v>
      </c>
      <c r="BK1053" s="38" t="s">
        <v>107</v>
      </c>
      <c r="BL1053" s="38" t="s">
        <v>107</v>
      </c>
      <c r="BM1053" s="38" t="s">
        <v>107</v>
      </c>
      <c r="BN1053" s="38" t="s">
        <v>107</v>
      </c>
      <c r="BO1053" s="38" t="s">
        <v>107</v>
      </c>
      <c r="BP1053" s="38">
        <v>1949671</v>
      </c>
      <c r="BQ1053" s="38">
        <v>183214</v>
      </c>
      <c r="BR1053" s="38">
        <v>835765</v>
      </c>
      <c r="BS1053" s="38" t="s">
        <v>107</v>
      </c>
      <c r="BT1053" s="38" t="s">
        <v>107</v>
      </c>
      <c r="BU1053" s="38" t="s">
        <v>107</v>
      </c>
      <c r="BV1053" s="38" t="s">
        <v>107</v>
      </c>
      <c r="BW1053" s="38" t="s">
        <v>984</v>
      </c>
      <c r="BX1053" s="38">
        <v>183214</v>
      </c>
      <c r="BY1053" s="38" t="s">
        <v>107</v>
      </c>
      <c r="BZ1053" s="38" t="s">
        <v>107</v>
      </c>
      <c r="CA1053" s="38" t="s">
        <v>107</v>
      </c>
      <c r="CB1053" s="38">
        <v>586287</v>
      </c>
      <c r="CC1053" s="330" t="s">
        <v>107</v>
      </c>
      <c r="CD1053" s="38" t="s">
        <v>107</v>
      </c>
      <c r="CE1053" s="38" t="s">
        <v>107</v>
      </c>
      <c r="CF1053" s="38" t="s">
        <v>107</v>
      </c>
      <c r="CG1053" s="38" t="s">
        <v>107</v>
      </c>
      <c r="CH1053" s="85" t="s">
        <v>113</v>
      </c>
      <c r="CI1053" s="85" t="s">
        <v>113</v>
      </c>
      <c r="CJ1053" s="85" t="s">
        <v>173</v>
      </c>
      <c r="CK1053" s="53" t="s">
        <v>173</v>
      </c>
      <c r="CL1053" s="53" t="s">
        <v>176</v>
      </c>
      <c r="CM1053" s="42" t="s">
        <v>173</v>
      </c>
      <c r="CN1053" s="42" t="s">
        <v>173</v>
      </c>
      <c r="CO1053" s="42" t="s">
        <v>107</v>
      </c>
      <c r="CP1053" s="28" t="s">
        <v>107</v>
      </c>
      <c r="CQ1053" s="28" t="s">
        <v>107</v>
      </c>
      <c r="CR1053" s="28" t="s">
        <v>107</v>
      </c>
      <c r="CS1053" s="28" t="s">
        <v>107</v>
      </c>
      <c r="CT1053" s="28" t="s">
        <v>107</v>
      </c>
      <c r="CU1053" s="28" t="s">
        <v>107</v>
      </c>
      <c r="CV1053" s="28" t="s">
        <v>107</v>
      </c>
      <c r="CW1053" s="28" t="s">
        <v>107</v>
      </c>
      <c r="CX1053" s="28" t="s">
        <v>107</v>
      </c>
      <c r="CY1053" s="28" t="s">
        <v>107</v>
      </c>
      <c r="CZ1053" s="28" t="s">
        <v>107</v>
      </c>
      <c r="DA1053" s="28" t="s">
        <v>107</v>
      </c>
      <c r="DB1053" s="28" t="s">
        <v>107</v>
      </c>
      <c r="DC1053" s="28" t="s">
        <v>107</v>
      </c>
      <c r="DD1053" s="332">
        <v>7206443</v>
      </c>
      <c r="DE1053" s="282">
        <v>1</v>
      </c>
      <c r="DF1053" s="390">
        <v>1</v>
      </c>
      <c r="DG1053" s="310"/>
      <c r="DI1053" s="279" t="str" cm="1">
        <f t="array" ref="DI1053">+IF(AND(C1053&lt;&gt;"Vehículos Eléctricos",C1053&lt;&gt;"Vehículos Híbridos",AD1053="PERCENTIL 50"),
     IF(VLOOKUP(_xlfn.TEXTJOIN("_",FALSE,C1053:E1053),BD_Perc!$A:$P,_xlfn.IFS(BD!AE1053="Intervalo de precio 1",12,BD!AE1053="Intervalo de precio 2",13),FALSE)&lt;=1,
     VLOOKUP(_xlfn.TEXTJOIN("_",FALSE,C1053:E1053),BD_Perc!$A:$P,16,FALSE),"Ok P50"),
     "Ok P30/70 ó Híbrido/Eléctrico")</f>
        <v>Ok P30/70 ó Híbrido/Eléctrico</v>
      </c>
      <c r="DJ1053" s="279" t="str">
        <f t="shared" si="97"/>
        <v>Vehículos Híbridos_Automóviles_Sedán</v>
      </c>
      <c r="DK1053" s="331">
        <f t="shared" si="101"/>
        <v>107957500</v>
      </c>
      <c r="DL1053" s="326"/>
    </row>
    <row r="1054" spans="1:116" ht="25.5">
      <c r="A1054" s="28">
        <v>1049</v>
      </c>
      <c r="B1054" s="203" t="s">
        <v>249</v>
      </c>
      <c r="C1054" s="42" t="s">
        <v>0</v>
      </c>
      <c r="D1054" s="29" t="s">
        <v>105</v>
      </c>
      <c r="E1054" s="42" t="s">
        <v>2380</v>
      </c>
      <c r="F1054" s="42" t="s">
        <v>107</v>
      </c>
      <c r="G1054" s="42" t="s">
        <v>2049</v>
      </c>
      <c r="H1054" s="28" t="s">
        <v>990</v>
      </c>
      <c r="I1054" s="201">
        <v>9001156</v>
      </c>
      <c r="J1054" s="70" t="s">
        <v>2166</v>
      </c>
      <c r="K1054" s="31" t="s">
        <v>127</v>
      </c>
      <c r="L1054" s="56">
        <v>106</v>
      </c>
      <c r="M1054" s="33">
        <v>4</v>
      </c>
      <c r="N1054" s="218">
        <v>87900000</v>
      </c>
      <c r="O1054" s="34">
        <f>+IFERROR(VLOOKUP(I1054,Precio_Fasecolda!A:C,3,FALSE),IFERROR(VLOOKUP(I1054,Precio_Fasecolda!B:C,2,FALSE),N1054))</f>
        <v>87900000</v>
      </c>
      <c r="P1054" s="34">
        <f t="shared" si="98"/>
        <v>0</v>
      </c>
      <c r="Q1054" s="33" t="s">
        <v>107</v>
      </c>
      <c r="R1054" s="28" t="s">
        <v>130</v>
      </c>
      <c r="S1054" s="28" t="s">
        <v>112</v>
      </c>
      <c r="T1054" s="28" t="s">
        <v>107</v>
      </c>
      <c r="U1054" s="28" t="s">
        <v>107</v>
      </c>
      <c r="V1054" s="42" t="s">
        <v>107</v>
      </c>
      <c r="W1054" s="28" t="s">
        <v>107</v>
      </c>
      <c r="X1054" s="28" t="s">
        <v>107</v>
      </c>
      <c r="Y1054" s="28" t="str">
        <f t="shared" si="99"/>
        <v>N.A.</v>
      </c>
      <c r="Z1054" s="292">
        <f t="shared" si="96"/>
        <v>87460500</v>
      </c>
      <c r="AA1054" s="28" cm="1">
        <f t="array" aca="1" ref="AA1054" ca="1">_xlfn.IFS(DK1054&lt;$DK$4,1,AND(DK1054&gt;=$DK$4,DK1054&lt;=$AA$4),2,DK1054&gt;$AA$4,3)</f>
        <v>2</v>
      </c>
      <c r="AB1054" s="28">
        <v>0</v>
      </c>
      <c r="AC1054" s="28" cm="1">
        <f t="array" aca="1" ref="AC1054" ca="1">IF(AB1054="PERCENTIL 30","",_xlfn.IFS(DK1054&lt;$AC$4,1,DK1054&gt;$AC$4,2))</f>
        <v>1</v>
      </c>
      <c r="AD1054" s="28" t="str">
        <f>+IFERROR(VLOOKUP(_xlfn.TEXTJOIN("_", FALSE, C1054:E1054), BD_Perc!$A:$O, 15, FALSE),"Segmentación no encontrada o vehículo inactivo")</f>
        <v>PERCENTIL 30-70</v>
      </c>
      <c r="AE1054" s="28" t="str" cm="1">
        <f t="array" ref="AE1054">_xlfn.IFS(
    AD1054 = "PERCENTIL 50",
    _xlfn.IFS(
        BD!DK1054 &lt; VLOOKUP(_xlfn.TEXTJOIN("_", FALSE, C1054:E1054), BD_Perc!$A:$O, 11, FALSE), "Intervalo de precio 1",
        BD!DK1054 &gt;= VLOOKUP(_xlfn.TEXTJOIN("_", FALSE, C1054:E1054), BD_Perc!$A:$O, 11, FALSE), "Intervalo de precio 2"
    ),
    AD1054 = "PERCENTIL 30-70",
    _xlfn.IFS(
        BD!DK1054 &lt; VLOOKUP(_xlfn.TEXTJOIN("_", FALSE, C1054:E1054), BD_Perc!$A:$O, 6, FALSE), "Intervalo de precio 1",
        BD!DK1054 &lt; VLOOKUP(_xlfn.TEXTJOIN("_", FALSE, C1054:E1054), BD_Perc!$A:$O, 7, FALSE), "Intervalo de precio 2",
        BD!DK1054 &gt;= VLOOKUP(_xlfn.TEXTJOIN("_", FALSE, C1054:E1054), BD_Perc!$A:$O, 7, FALSE), "Intervalo de precio 3"
    ),
    AD1054="Segmentación no encontrada o vehículo inactivo","Segmentación no encontrada o vehículo inactivo"
)</f>
        <v>Intervalo de precio 2</v>
      </c>
      <c r="AF1054" s="57" t="s">
        <v>2413</v>
      </c>
      <c r="AG1054" s="35" t="b">
        <f t="shared" si="100"/>
        <v>1</v>
      </c>
      <c r="AH1054" s="255">
        <v>5.0000000000000001E-3</v>
      </c>
      <c r="AI1054" s="255">
        <v>5.0000000000000001E-3</v>
      </c>
      <c r="AJ1054" s="255">
        <v>5.0000000000000001E-3</v>
      </c>
      <c r="AK1054" s="255">
        <v>5.0000000000000001E-3</v>
      </c>
      <c r="AL1054" s="255">
        <v>5.0000000000000001E-3</v>
      </c>
      <c r="AM1054" s="255">
        <v>5.0000000000000001E-3</v>
      </c>
      <c r="AN1054" s="28" t="s">
        <v>173</v>
      </c>
      <c r="AO1054" s="28" t="s">
        <v>173</v>
      </c>
      <c r="AP1054" s="28" t="s">
        <v>173</v>
      </c>
      <c r="AQ1054" s="219">
        <v>0</v>
      </c>
      <c r="AR1054" s="38" t="s">
        <v>984</v>
      </c>
      <c r="AS1054" s="38">
        <v>835765</v>
      </c>
      <c r="AT1054" s="38" t="s">
        <v>107</v>
      </c>
      <c r="AU1054" s="38" t="s">
        <v>107</v>
      </c>
      <c r="AV1054" s="38" t="s">
        <v>984</v>
      </c>
      <c r="AW1054" s="38">
        <v>12564545</v>
      </c>
      <c r="AX1054" s="38" t="s">
        <v>107</v>
      </c>
      <c r="AY1054" s="38">
        <v>855001</v>
      </c>
      <c r="AZ1054" s="38" t="s">
        <v>107</v>
      </c>
      <c r="BA1054" s="38">
        <v>1465717</v>
      </c>
      <c r="BB1054" s="38" t="s">
        <v>107</v>
      </c>
      <c r="BC1054" s="38" t="s">
        <v>107</v>
      </c>
      <c r="BD1054" s="38" t="s">
        <v>107</v>
      </c>
      <c r="BE1054" s="38" t="s">
        <v>107</v>
      </c>
      <c r="BF1054" s="38" t="s">
        <v>984</v>
      </c>
      <c r="BG1054" s="38" t="s">
        <v>107</v>
      </c>
      <c r="BH1054" s="38" t="s">
        <v>107</v>
      </c>
      <c r="BI1054" s="38">
        <v>3008750</v>
      </c>
      <c r="BJ1054" s="38">
        <v>3510209</v>
      </c>
      <c r="BK1054" s="38" t="s">
        <v>107</v>
      </c>
      <c r="BL1054" s="38" t="s">
        <v>107</v>
      </c>
      <c r="BM1054" s="38" t="s">
        <v>107</v>
      </c>
      <c r="BN1054" s="38" t="s">
        <v>984</v>
      </c>
      <c r="BO1054" s="38" t="s">
        <v>984</v>
      </c>
      <c r="BP1054" s="38">
        <v>1949671</v>
      </c>
      <c r="BQ1054" s="38">
        <v>183214</v>
      </c>
      <c r="BR1054" s="38">
        <v>835765</v>
      </c>
      <c r="BS1054" s="38" t="s">
        <v>107</v>
      </c>
      <c r="BT1054" s="38" t="s">
        <v>984</v>
      </c>
      <c r="BU1054" s="38" t="s">
        <v>984</v>
      </c>
      <c r="BV1054" s="38" t="s">
        <v>107</v>
      </c>
      <c r="BW1054" s="38" t="s">
        <v>984</v>
      </c>
      <c r="BX1054" s="38">
        <v>183214</v>
      </c>
      <c r="BY1054" s="38" t="s">
        <v>107</v>
      </c>
      <c r="BZ1054" s="38" t="s">
        <v>107</v>
      </c>
      <c r="CA1054" s="38" t="s">
        <v>107</v>
      </c>
      <c r="CB1054" s="38">
        <v>586287</v>
      </c>
      <c r="CC1054" s="330" t="s">
        <v>107</v>
      </c>
      <c r="CD1054" s="38" t="s">
        <v>107</v>
      </c>
      <c r="CE1054" s="38" t="s">
        <v>107</v>
      </c>
      <c r="CF1054" s="38" t="s">
        <v>107</v>
      </c>
      <c r="CG1054" s="38" t="s">
        <v>107</v>
      </c>
      <c r="CH1054" s="85" t="s">
        <v>113</v>
      </c>
      <c r="CI1054" s="85" t="s">
        <v>176</v>
      </c>
      <c r="CJ1054" s="85" t="s">
        <v>1400</v>
      </c>
      <c r="CK1054" s="53" t="s">
        <v>114</v>
      </c>
      <c r="CL1054" s="53" t="s">
        <v>113</v>
      </c>
      <c r="CM1054" s="42" t="s">
        <v>173</v>
      </c>
      <c r="CN1054" s="42" t="s">
        <v>173</v>
      </c>
      <c r="CO1054" s="42" t="s">
        <v>107</v>
      </c>
      <c r="CP1054" s="28" t="s">
        <v>107</v>
      </c>
      <c r="CQ1054" s="28" t="s">
        <v>107</v>
      </c>
      <c r="CR1054" s="28" t="s">
        <v>107</v>
      </c>
      <c r="CS1054" s="28" t="s">
        <v>107</v>
      </c>
      <c r="CT1054" s="28" t="s">
        <v>107</v>
      </c>
      <c r="CU1054" s="28" t="s">
        <v>107</v>
      </c>
      <c r="CV1054" s="28" t="s">
        <v>107</v>
      </c>
      <c r="CW1054" s="28" t="s">
        <v>107</v>
      </c>
      <c r="CX1054" s="28" t="s">
        <v>107</v>
      </c>
      <c r="CY1054" s="28" t="s">
        <v>107</v>
      </c>
      <c r="CZ1054" s="28" t="s">
        <v>107</v>
      </c>
      <c r="DA1054" s="28" t="s">
        <v>107</v>
      </c>
      <c r="DB1054" s="28" t="s">
        <v>107</v>
      </c>
      <c r="DC1054" s="28" t="s">
        <v>107</v>
      </c>
      <c r="DD1054" s="332">
        <v>7206443</v>
      </c>
      <c r="DE1054" s="282">
        <v>1</v>
      </c>
      <c r="DF1054" s="390">
        <v>1</v>
      </c>
      <c r="DG1054" s="310"/>
      <c r="DI1054" s="279" t="str" cm="1">
        <f t="array" ref="DI1054">+IF(AND(C1054&lt;&gt;"Vehículos Eléctricos",C1054&lt;&gt;"Vehículos Híbridos",AD1054="PERCENTIL 50"),
     IF(VLOOKUP(_xlfn.TEXTJOIN("_",FALSE,C1054:E1054),BD_Perc!$A:$P,_xlfn.IFS(BD!AE1054="Intervalo de precio 1",12,BD!AE1054="Intervalo de precio 2",13),FALSE)&lt;=1,
     VLOOKUP(_xlfn.TEXTJOIN("_",FALSE,C1054:E1054),BD_Perc!$A:$P,16,FALSE),"Ok P50"),
     "Ok P30/70 ó Híbrido/Eléctrico")</f>
        <v>Ok P30/70 ó Híbrido/Eléctrico</v>
      </c>
      <c r="DJ1054" s="279" t="str">
        <f t="shared" si="97"/>
        <v>Vehículos Convencionales_Automóviles_Sedán</v>
      </c>
      <c r="DK1054" s="331">
        <f t="shared" si="101"/>
        <v>87460500</v>
      </c>
      <c r="DL1054" s="326"/>
    </row>
    <row r="1055" spans="1:116" ht="25.5">
      <c r="A1055" s="28">
        <v>1050</v>
      </c>
      <c r="B1055" s="203" t="s">
        <v>249</v>
      </c>
      <c r="C1055" s="42" t="s">
        <v>0</v>
      </c>
      <c r="D1055" s="29" t="s">
        <v>105</v>
      </c>
      <c r="E1055" s="42" t="s">
        <v>2380</v>
      </c>
      <c r="F1055" s="42" t="s">
        <v>107</v>
      </c>
      <c r="G1055" s="42" t="s">
        <v>2167</v>
      </c>
      <c r="H1055" s="28" t="s">
        <v>990</v>
      </c>
      <c r="I1055" s="28">
        <v>9001158</v>
      </c>
      <c r="J1055" s="70" t="s">
        <v>2168</v>
      </c>
      <c r="K1055" s="31" t="s">
        <v>142</v>
      </c>
      <c r="L1055" s="56">
        <v>168</v>
      </c>
      <c r="M1055" s="33" t="s">
        <v>107</v>
      </c>
      <c r="N1055" s="218">
        <v>125900000</v>
      </c>
      <c r="O1055" s="34">
        <f>+IFERROR(VLOOKUP(I1055,Precio_Fasecolda!A:C,3,FALSE),IFERROR(VLOOKUP(I1055,Precio_Fasecolda!B:C,2,FALSE),N1055))</f>
        <v>125900000</v>
      </c>
      <c r="P1055" s="34">
        <f t="shared" si="98"/>
        <v>0</v>
      </c>
      <c r="Q1055" s="33" t="s">
        <v>107</v>
      </c>
      <c r="R1055" s="28" t="s">
        <v>130</v>
      </c>
      <c r="S1055" s="28" t="s">
        <v>112</v>
      </c>
      <c r="T1055" s="28" t="s">
        <v>107</v>
      </c>
      <c r="U1055" s="28" t="s">
        <v>107</v>
      </c>
      <c r="V1055" s="42" t="s">
        <v>107</v>
      </c>
      <c r="W1055" s="28" t="s">
        <v>107</v>
      </c>
      <c r="X1055" s="28" t="s">
        <v>107</v>
      </c>
      <c r="Y1055" s="28" t="str">
        <f t="shared" si="99"/>
        <v>N.A.</v>
      </c>
      <c r="Z1055" s="292">
        <f t="shared" si="96"/>
        <v>125270500</v>
      </c>
      <c r="AA1055" s="28" cm="1">
        <f t="array" aca="1" ref="AA1055" ca="1">_xlfn.IFS(DK1055&lt;$DK$4,1,AND(DK1055&gt;=$DK$4,DK1055&lt;=$AA$4),2,DK1055&gt;$AA$4,3)</f>
        <v>2</v>
      </c>
      <c r="AB1055" s="28">
        <v>0</v>
      </c>
      <c r="AC1055" s="28" cm="1">
        <f t="array" aca="1" ref="AC1055" ca="1">IF(AB1055="PERCENTIL 30","",_xlfn.IFS(DK1055&lt;$AC$4,1,DK1055&gt;$AC$4,2))</f>
        <v>1</v>
      </c>
      <c r="AD1055" s="28" t="str">
        <f>+IFERROR(VLOOKUP(_xlfn.TEXTJOIN("_", FALSE, C1055:E1055), BD_Perc!$A:$O, 15, FALSE),"Segmentación no encontrada o vehículo inactivo")</f>
        <v>PERCENTIL 30-70</v>
      </c>
      <c r="AE1055" s="28" t="str" cm="1">
        <f t="array" ref="AE1055">_xlfn.IFS(
    AD1055 = "PERCENTIL 50",
    _xlfn.IFS(
        BD!DK1055 &lt; VLOOKUP(_xlfn.TEXTJOIN("_", FALSE, C1055:E1055), BD_Perc!$A:$O, 11, FALSE), "Intervalo de precio 1",
        BD!DK1055 &gt;= VLOOKUP(_xlfn.TEXTJOIN("_", FALSE, C1055:E1055), BD_Perc!$A:$O, 11, FALSE), "Intervalo de precio 2"
    ),
    AD1055 = "PERCENTIL 30-70",
    _xlfn.IFS(
        BD!DK1055 &lt; VLOOKUP(_xlfn.TEXTJOIN("_", FALSE, C1055:E1055), BD_Perc!$A:$O, 6, FALSE), "Intervalo de precio 1",
        BD!DK1055 &lt; VLOOKUP(_xlfn.TEXTJOIN("_", FALSE, C1055:E1055), BD_Perc!$A:$O, 7, FALSE), "Intervalo de precio 2",
        BD!DK1055 &gt;= VLOOKUP(_xlfn.TEXTJOIN("_", FALSE, C1055:E1055), BD_Perc!$A:$O, 7, FALSE), "Intervalo de precio 3"
    ),
    AD1055="Segmentación no encontrada o vehículo inactivo","Segmentación no encontrada o vehículo inactivo"
)</f>
        <v>Intervalo de precio 3</v>
      </c>
      <c r="AF1055" s="57" t="s">
        <v>2414</v>
      </c>
      <c r="AG1055" s="35" t="b">
        <f t="shared" si="100"/>
        <v>1</v>
      </c>
      <c r="AH1055" s="255">
        <v>5.0000000000000001E-3</v>
      </c>
      <c r="AI1055" s="255">
        <v>5.0000000000000001E-3</v>
      </c>
      <c r="AJ1055" s="255">
        <v>5.0000000000000001E-3</v>
      </c>
      <c r="AK1055" s="255">
        <v>5.0000000000000001E-3</v>
      </c>
      <c r="AL1055" s="255">
        <v>5.0000000000000001E-3</v>
      </c>
      <c r="AM1055" s="255">
        <v>5.0000000000000001E-3</v>
      </c>
      <c r="AN1055" s="28" t="s">
        <v>173</v>
      </c>
      <c r="AO1055" s="28" t="s">
        <v>173</v>
      </c>
      <c r="AP1055" s="28" t="s">
        <v>173</v>
      </c>
      <c r="AQ1055" s="205">
        <v>0</v>
      </c>
      <c r="AR1055" s="38" t="s">
        <v>984</v>
      </c>
      <c r="AS1055" s="38">
        <v>835765</v>
      </c>
      <c r="AT1055" s="38" t="s">
        <v>107</v>
      </c>
      <c r="AU1055" s="38" t="s">
        <v>107</v>
      </c>
      <c r="AV1055" s="38" t="s">
        <v>107</v>
      </c>
      <c r="AW1055" s="38">
        <v>12564545</v>
      </c>
      <c r="AX1055" s="38" t="s">
        <v>107</v>
      </c>
      <c r="AY1055" s="38" t="s">
        <v>984</v>
      </c>
      <c r="AZ1055" s="38" t="s">
        <v>107</v>
      </c>
      <c r="BA1055" s="38" t="s">
        <v>984</v>
      </c>
      <c r="BB1055" s="38" t="s">
        <v>107</v>
      </c>
      <c r="BC1055" s="38" t="s">
        <v>107</v>
      </c>
      <c r="BD1055" s="38" t="s">
        <v>107</v>
      </c>
      <c r="BE1055" s="38" t="s">
        <v>107</v>
      </c>
      <c r="BF1055" s="38" t="s">
        <v>107</v>
      </c>
      <c r="BG1055" s="38" t="s">
        <v>107</v>
      </c>
      <c r="BH1055" s="38" t="s">
        <v>107</v>
      </c>
      <c r="BI1055" s="38">
        <v>3008750</v>
      </c>
      <c r="BJ1055" s="38">
        <v>3510209</v>
      </c>
      <c r="BK1055" s="38" t="s">
        <v>107</v>
      </c>
      <c r="BL1055" s="38" t="s">
        <v>107</v>
      </c>
      <c r="BM1055" s="38" t="s">
        <v>107</v>
      </c>
      <c r="BN1055" s="38" t="s">
        <v>107</v>
      </c>
      <c r="BO1055" s="38" t="s">
        <v>984</v>
      </c>
      <c r="BP1055" s="38">
        <v>1949671</v>
      </c>
      <c r="BQ1055" s="38">
        <v>183214</v>
      </c>
      <c r="BR1055" s="38">
        <v>835765</v>
      </c>
      <c r="BS1055" s="38" t="s">
        <v>107</v>
      </c>
      <c r="BT1055" s="38" t="s">
        <v>107</v>
      </c>
      <c r="BU1055" s="38" t="s">
        <v>107</v>
      </c>
      <c r="BV1055" s="38" t="s">
        <v>107</v>
      </c>
      <c r="BW1055" s="38" t="s">
        <v>984</v>
      </c>
      <c r="BX1055" s="38">
        <v>183214</v>
      </c>
      <c r="BY1055" s="38" t="s">
        <v>107</v>
      </c>
      <c r="BZ1055" s="38" t="s">
        <v>107</v>
      </c>
      <c r="CA1055" s="38" t="s">
        <v>107</v>
      </c>
      <c r="CB1055" s="38">
        <v>586287</v>
      </c>
      <c r="CC1055" s="330" t="s">
        <v>107</v>
      </c>
      <c r="CD1055" s="38" t="s">
        <v>107</v>
      </c>
      <c r="CE1055" s="38" t="s">
        <v>107</v>
      </c>
      <c r="CF1055" s="38" t="s">
        <v>107</v>
      </c>
      <c r="CG1055" s="38" t="s">
        <v>107</v>
      </c>
      <c r="CH1055" s="53" t="s">
        <v>113</v>
      </c>
      <c r="CI1055" s="53" t="s">
        <v>113</v>
      </c>
      <c r="CJ1055" s="53" t="s">
        <v>114</v>
      </c>
      <c r="CK1055" s="53" t="s">
        <v>113</v>
      </c>
      <c r="CL1055" s="53" t="s">
        <v>176</v>
      </c>
      <c r="CM1055" s="42" t="s">
        <v>173</v>
      </c>
      <c r="CN1055" s="42" t="s">
        <v>173</v>
      </c>
      <c r="CO1055" s="42" t="s">
        <v>107</v>
      </c>
      <c r="CP1055" s="28" t="s">
        <v>107</v>
      </c>
      <c r="CQ1055" s="28" t="s">
        <v>107</v>
      </c>
      <c r="CR1055" s="28" t="s">
        <v>107</v>
      </c>
      <c r="CS1055" s="28" t="s">
        <v>107</v>
      </c>
      <c r="CT1055" s="28" t="s">
        <v>107</v>
      </c>
      <c r="CU1055" s="28" t="s">
        <v>107</v>
      </c>
      <c r="CV1055" s="28" t="s">
        <v>107</v>
      </c>
      <c r="CW1055" s="28" t="s">
        <v>107</v>
      </c>
      <c r="CX1055" s="28" t="s">
        <v>107</v>
      </c>
      <c r="CY1055" s="28" t="s">
        <v>107</v>
      </c>
      <c r="CZ1055" s="28" t="s">
        <v>107</v>
      </c>
      <c r="DA1055" s="28" t="s">
        <v>107</v>
      </c>
      <c r="DB1055" s="28" t="s">
        <v>107</v>
      </c>
      <c r="DC1055" s="28" t="s">
        <v>107</v>
      </c>
      <c r="DD1055" s="332">
        <v>7206443</v>
      </c>
      <c r="DE1055" s="282">
        <v>1</v>
      </c>
      <c r="DF1055" s="390">
        <v>1</v>
      </c>
      <c r="DG1055" s="310"/>
      <c r="DI1055" s="279" t="str" cm="1">
        <f t="array" ref="DI1055">+IF(AND(C1055&lt;&gt;"Vehículos Eléctricos",C1055&lt;&gt;"Vehículos Híbridos",AD1055="PERCENTIL 50"),
     IF(VLOOKUP(_xlfn.TEXTJOIN("_",FALSE,C1055:E1055),BD_Perc!$A:$P,_xlfn.IFS(BD!AE1055="Intervalo de precio 1",12,BD!AE1055="Intervalo de precio 2",13),FALSE)&lt;=1,
     VLOOKUP(_xlfn.TEXTJOIN("_",FALSE,C1055:E1055),BD_Perc!$A:$P,16,FALSE),"Ok P50"),
     "Ok P30/70 ó Híbrido/Eléctrico")</f>
        <v>Ok P30/70 ó Híbrido/Eléctrico</v>
      </c>
      <c r="DJ1055" s="279" t="str">
        <f t="shared" si="97"/>
        <v>Vehículos Convencionales_Automóviles_Sedán</v>
      </c>
      <c r="DK1055" s="331">
        <f t="shared" si="101"/>
        <v>125270500</v>
      </c>
      <c r="DL1055" s="326"/>
    </row>
    <row r="1056" spans="1:116" ht="38.25">
      <c r="A1056" s="28">
        <v>1051</v>
      </c>
      <c r="B1056" s="203" t="s">
        <v>249</v>
      </c>
      <c r="C1056" s="42" t="s">
        <v>0</v>
      </c>
      <c r="D1056" s="29" t="s">
        <v>337</v>
      </c>
      <c r="E1056" s="42" t="s">
        <v>338</v>
      </c>
      <c r="F1056" s="42" t="s">
        <v>107</v>
      </c>
      <c r="G1056" s="42" t="s">
        <v>2169</v>
      </c>
      <c r="H1056" s="28" t="s">
        <v>990</v>
      </c>
      <c r="I1056" s="28">
        <v>9006177</v>
      </c>
      <c r="J1056" s="70" t="s">
        <v>2170</v>
      </c>
      <c r="K1056" s="31" t="s">
        <v>369</v>
      </c>
      <c r="L1056" s="122">
        <v>168</v>
      </c>
      <c r="M1056" s="122">
        <v>5</v>
      </c>
      <c r="N1056" s="126">
        <v>134500000</v>
      </c>
      <c r="O1056" s="34">
        <f>+IFERROR(VLOOKUP(I1056,Precio_Fasecolda!A:C,3,FALSE),IFERROR(VLOOKUP(I1056,Precio_Fasecolda!B:C,2,FALSE),N1056))</f>
        <v>134500000</v>
      </c>
      <c r="P1056" s="34">
        <f t="shared" si="98"/>
        <v>0</v>
      </c>
      <c r="Q1056" s="122" t="s">
        <v>338</v>
      </c>
      <c r="R1056" s="28" t="s">
        <v>130</v>
      </c>
      <c r="S1056" s="64" t="s">
        <v>112</v>
      </c>
      <c r="T1056" s="28" t="s">
        <v>107</v>
      </c>
      <c r="U1056" s="28" t="s">
        <v>107</v>
      </c>
      <c r="V1056" s="42" t="s">
        <v>107</v>
      </c>
      <c r="W1056" s="28" t="s">
        <v>107</v>
      </c>
      <c r="X1056" s="28" t="s">
        <v>107</v>
      </c>
      <c r="Y1056" s="28" t="str">
        <f t="shared" si="99"/>
        <v>N.A.</v>
      </c>
      <c r="Z1056" s="292">
        <f t="shared" si="96"/>
        <v>133827500</v>
      </c>
      <c r="AA1056" s="28" cm="1">
        <f t="array" aca="1" ref="AA1056" ca="1">_xlfn.IFS(DK1056&lt;$DK$4,1,AND(DK1056&gt;=$DK$4,DK1056&lt;=$AA$4),2,DK1056&gt;$AA$4,3)</f>
        <v>2</v>
      </c>
      <c r="AB1056" s="28">
        <v>0</v>
      </c>
      <c r="AC1056" s="28" cm="1">
        <f t="array" aca="1" ref="AC1056" ca="1">IF(AB1056="PERCENTIL 30","",_xlfn.IFS(DK1056&lt;$AC$4,1,DK1056&gt;$AC$4,2))</f>
        <v>1</v>
      </c>
      <c r="AD1056" s="28" t="str">
        <f>+IFERROR(VLOOKUP(_xlfn.TEXTJOIN("_", FALSE, C1056:E1056), BD_Perc!$A:$O, 15, FALSE),"Segmentación no encontrada o vehículo inactivo")</f>
        <v>PERCENTIL 30-70</v>
      </c>
      <c r="AE1056" s="28" t="str" cm="1">
        <f t="array" ref="AE1056">_xlfn.IFS(
    AD1056 = "PERCENTIL 50",
    _xlfn.IFS(
        BD!DK1056 &lt; VLOOKUP(_xlfn.TEXTJOIN("_", FALSE, C1056:E1056), BD_Perc!$A:$O, 11, FALSE), "Intervalo de precio 1",
        BD!DK1056 &gt;= VLOOKUP(_xlfn.TEXTJOIN("_", FALSE, C1056:E1056), BD_Perc!$A:$O, 11, FALSE), "Intervalo de precio 2"
    ),
    AD1056 = "PERCENTIL 30-70",
    _xlfn.IFS(
        BD!DK1056 &lt; VLOOKUP(_xlfn.TEXTJOIN("_", FALSE, C1056:E1056), BD_Perc!$A:$O, 6, FALSE), "Intervalo de precio 1",
        BD!DK1056 &lt; VLOOKUP(_xlfn.TEXTJOIN("_", FALSE, C1056:E1056), BD_Perc!$A:$O, 7, FALSE), "Intervalo de precio 2",
        BD!DK1056 &gt;= VLOOKUP(_xlfn.TEXTJOIN("_", FALSE, C1056:E1056), BD_Perc!$A:$O, 7, FALSE), "Intervalo de precio 3"
    ),
    AD1056="Segmentación no encontrada o vehículo inactivo","Segmentación no encontrada o vehículo inactivo"
)</f>
        <v>Intervalo de precio 3</v>
      </c>
      <c r="AF1056" s="57" t="s">
        <v>2414</v>
      </c>
      <c r="AG1056" s="35" t="b">
        <f t="shared" si="100"/>
        <v>1</v>
      </c>
      <c r="AH1056" s="255">
        <v>5.0000000000000001E-3</v>
      </c>
      <c r="AI1056" s="255">
        <v>5.0000000000000001E-3</v>
      </c>
      <c r="AJ1056" s="255">
        <v>5.0000000000000001E-3</v>
      </c>
      <c r="AK1056" s="255">
        <v>5.0000000000000001E-3</v>
      </c>
      <c r="AL1056" s="255">
        <v>5.0000000000000001E-3</v>
      </c>
      <c r="AM1056" s="255">
        <v>5.0000000000000001E-3</v>
      </c>
      <c r="AN1056" s="28" t="s">
        <v>173</v>
      </c>
      <c r="AO1056" s="28" t="s">
        <v>173</v>
      </c>
      <c r="AP1056" s="28" t="s">
        <v>173</v>
      </c>
      <c r="AQ1056" s="220">
        <v>0</v>
      </c>
      <c r="AR1056" s="38" t="s">
        <v>984</v>
      </c>
      <c r="AS1056" s="38">
        <v>835765</v>
      </c>
      <c r="AT1056" s="38">
        <v>1221431</v>
      </c>
      <c r="AU1056" s="38" t="s">
        <v>107</v>
      </c>
      <c r="AV1056" s="38" t="s">
        <v>984</v>
      </c>
      <c r="AW1056" s="38">
        <v>12564545</v>
      </c>
      <c r="AX1056" s="38" t="s">
        <v>107</v>
      </c>
      <c r="AY1056" s="38" t="s">
        <v>984</v>
      </c>
      <c r="AZ1056" s="38" t="s">
        <v>107</v>
      </c>
      <c r="BA1056" s="38" t="s">
        <v>984</v>
      </c>
      <c r="BB1056" s="38" t="s">
        <v>107</v>
      </c>
      <c r="BC1056" s="38" t="s">
        <v>107</v>
      </c>
      <c r="BD1056" s="38" t="s">
        <v>107</v>
      </c>
      <c r="BE1056" s="38" t="s">
        <v>107</v>
      </c>
      <c r="BF1056" s="38" t="s">
        <v>107</v>
      </c>
      <c r="BG1056" s="38" t="s">
        <v>107</v>
      </c>
      <c r="BH1056" s="38" t="s">
        <v>107</v>
      </c>
      <c r="BI1056" s="38">
        <v>3008750</v>
      </c>
      <c r="BJ1056" s="38">
        <v>3510209</v>
      </c>
      <c r="BK1056" s="38" t="s">
        <v>107</v>
      </c>
      <c r="BL1056" s="38" t="s">
        <v>107</v>
      </c>
      <c r="BM1056" s="38" t="s">
        <v>107</v>
      </c>
      <c r="BN1056" s="38">
        <v>2198576</v>
      </c>
      <c r="BO1056" s="38" t="s">
        <v>984</v>
      </c>
      <c r="BP1056" s="38">
        <v>1949671</v>
      </c>
      <c r="BQ1056" s="38">
        <v>183214</v>
      </c>
      <c r="BR1056" s="38">
        <v>835765</v>
      </c>
      <c r="BS1056" s="38" t="s">
        <v>107</v>
      </c>
      <c r="BT1056" s="38" t="s">
        <v>107</v>
      </c>
      <c r="BU1056" s="38" t="s">
        <v>107</v>
      </c>
      <c r="BV1056" s="38" t="s">
        <v>107</v>
      </c>
      <c r="BW1056" s="38" t="s">
        <v>984</v>
      </c>
      <c r="BX1056" s="38">
        <v>183214</v>
      </c>
      <c r="BY1056" s="38" t="s">
        <v>107</v>
      </c>
      <c r="BZ1056" s="38" t="s">
        <v>107</v>
      </c>
      <c r="CA1056" s="38" t="s">
        <v>107</v>
      </c>
      <c r="CB1056" s="38">
        <v>586287</v>
      </c>
      <c r="CC1056" s="330" t="s">
        <v>107</v>
      </c>
      <c r="CD1056" s="38" t="s">
        <v>107</v>
      </c>
      <c r="CE1056" s="38" t="s">
        <v>107</v>
      </c>
      <c r="CF1056" s="38" t="s">
        <v>107</v>
      </c>
      <c r="CG1056" s="38" t="s">
        <v>107</v>
      </c>
      <c r="CH1056" s="174" t="s">
        <v>176</v>
      </c>
      <c r="CI1056" s="174" t="s">
        <v>176</v>
      </c>
      <c r="CJ1056" s="174" t="s">
        <v>173</v>
      </c>
      <c r="CK1056" s="174" t="s">
        <v>173</v>
      </c>
      <c r="CL1056" s="174" t="s">
        <v>176</v>
      </c>
      <c r="CM1056" s="42" t="s">
        <v>173</v>
      </c>
      <c r="CN1056" s="42" t="s">
        <v>173</v>
      </c>
      <c r="CO1056" s="42" t="s">
        <v>107</v>
      </c>
      <c r="CP1056" s="28" t="s">
        <v>107</v>
      </c>
      <c r="CQ1056" s="28" t="s">
        <v>107</v>
      </c>
      <c r="CR1056" s="28" t="s">
        <v>107</v>
      </c>
      <c r="CS1056" s="28" t="s">
        <v>107</v>
      </c>
      <c r="CT1056" s="28" t="s">
        <v>107</v>
      </c>
      <c r="CU1056" s="28" t="s">
        <v>107</v>
      </c>
      <c r="CV1056" s="28" t="s">
        <v>107</v>
      </c>
      <c r="CW1056" s="28" t="s">
        <v>107</v>
      </c>
      <c r="CX1056" s="28" t="s">
        <v>107</v>
      </c>
      <c r="CY1056" s="28" t="s">
        <v>107</v>
      </c>
      <c r="CZ1056" s="28" t="s">
        <v>107</v>
      </c>
      <c r="DA1056" s="28" t="s">
        <v>107</v>
      </c>
      <c r="DB1056" s="28" t="s">
        <v>107</v>
      </c>
      <c r="DC1056" s="28" t="s">
        <v>107</v>
      </c>
      <c r="DD1056" s="332">
        <v>7206443</v>
      </c>
      <c r="DE1056" s="282">
        <v>1</v>
      </c>
      <c r="DF1056" s="390">
        <v>1</v>
      </c>
      <c r="DG1056" s="310">
        <v>45698</v>
      </c>
      <c r="DH1056" s="8" t="s">
        <v>2497</v>
      </c>
      <c r="DI1056" s="279" t="str" cm="1">
        <f t="array" ref="DI1056">+IF(AND(C1056&lt;&gt;"Vehículos Eléctricos",C1056&lt;&gt;"Vehículos Híbridos",AD1056="PERCENTIL 50"),
     IF(VLOOKUP(_xlfn.TEXTJOIN("_",FALSE,C1056:E1056),BD_Perc!$A:$P,_xlfn.IFS(BD!AE1056="Intervalo de precio 1",12,BD!AE1056="Intervalo de precio 2",13),FALSE)&lt;=1,
     VLOOKUP(_xlfn.TEXTJOIN("_",FALSE,C1056:E1056),BD_Perc!$A:$P,16,FALSE),"Ok P50"),
     "Ok P30/70 ó Híbrido/Eléctrico")</f>
        <v>Ok P30/70 ó Híbrido/Eléctrico</v>
      </c>
      <c r="DJ1056" s="279" t="str">
        <f t="shared" si="97"/>
        <v>Vehículos Convencionales_Camperos/Camionetas_4x2</v>
      </c>
      <c r="DK1056" s="331">
        <f t="shared" si="101"/>
        <v>133827500</v>
      </c>
      <c r="DL1056" s="326"/>
    </row>
    <row r="1057" spans="1:116" ht="38.25">
      <c r="A1057" s="28">
        <v>1052</v>
      </c>
      <c r="B1057" s="203" t="s">
        <v>249</v>
      </c>
      <c r="C1057" s="42" t="s">
        <v>2</v>
      </c>
      <c r="D1057" s="29" t="s">
        <v>337</v>
      </c>
      <c r="E1057" s="42" t="s">
        <v>338</v>
      </c>
      <c r="F1057" s="42" t="s">
        <v>107</v>
      </c>
      <c r="G1057" s="60" t="s">
        <v>2171</v>
      </c>
      <c r="H1057" s="42" t="s">
        <v>990</v>
      </c>
      <c r="I1057" s="28">
        <v>9006178</v>
      </c>
      <c r="J1057" s="70" t="s">
        <v>2172</v>
      </c>
      <c r="K1057" s="31" t="s">
        <v>107</v>
      </c>
      <c r="L1057" s="122">
        <v>97</v>
      </c>
      <c r="M1057" s="122">
        <v>5</v>
      </c>
      <c r="N1057" s="126">
        <v>128900000</v>
      </c>
      <c r="O1057" s="34">
        <f>+IFERROR(VLOOKUP(I1057,Precio_Fasecolda!A:C,3,FALSE),IFERROR(VLOOKUP(I1057,Precio_Fasecolda!B:C,2,FALSE),N1057))</f>
        <v>128900000</v>
      </c>
      <c r="P1057" s="34">
        <f t="shared" si="98"/>
        <v>0</v>
      </c>
      <c r="Q1057" s="122" t="s">
        <v>338</v>
      </c>
      <c r="R1057" s="28" t="s">
        <v>130</v>
      </c>
      <c r="S1057" s="28" t="s">
        <v>1056</v>
      </c>
      <c r="T1057" s="28" t="s">
        <v>107</v>
      </c>
      <c r="U1057" s="28" t="s">
        <v>107</v>
      </c>
      <c r="V1057" s="42" t="s">
        <v>107</v>
      </c>
      <c r="W1057" s="28" t="s">
        <v>107</v>
      </c>
      <c r="X1057" s="28" t="s">
        <v>107</v>
      </c>
      <c r="Y1057" s="28" t="str">
        <f t="shared" si="99"/>
        <v>N.A.</v>
      </c>
      <c r="Z1057" s="292">
        <f t="shared" si="96"/>
        <v>128255500</v>
      </c>
      <c r="AA1057" s="28" cm="1">
        <f t="array" aca="1" ref="AA1057" ca="1">_xlfn.IFS(DK1057&lt;$DK$4,1,AND(DK1057&gt;=$DK$4,DK1057&lt;=$AA$4),2,DK1057&gt;$AA$4,3)</f>
        <v>2</v>
      </c>
      <c r="AB1057" s="28">
        <v>0</v>
      </c>
      <c r="AC1057" s="28" cm="1">
        <f t="array" aca="1" ref="AC1057" ca="1">IF(AB1057="PERCENTIL 30","",_xlfn.IFS(DK1057&lt;$AC$4,1,DK1057&gt;$AC$4,2))</f>
        <v>1</v>
      </c>
      <c r="AD1057" s="28" t="str">
        <f>+IFERROR(VLOOKUP(_xlfn.TEXTJOIN("_", FALSE, C1057:E1057), BD_Perc!$A:$O, 15, FALSE),"Segmentación no encontrada o vehículo inactivo")</f>
        <v>PERCENTIL 30-70</v>
      </c>
      <c r="AE1057" s="28" t="str" cm="1">
        <f t="array" ref="AE1057">_xlfn.IFS(
    AD1057 = "PERCENTIL 50",
    _xlfn.IFS(
        BD!DK1057 &lt; VLOOKUP(_xlfn.TEXTJOIN("_", FALSE, C1057:E1057), BD_Perc!$A:$O, 11, FALSE), "Intervalo de precio 1",
        BD!DK1057 &gt;= VLOOKUP(_xlfn.TEXTJOIN("_", FALSE, C1057:E1057), BD_Perc!$A:$O, 11, FALSE), "Intervalo de precio 2"
    ),
    AD1057 = "PERCENTIL 30-70",
    _xlfn.IFS(
        BD!DK1057 &lt; VLOOKUP(_xlfn.TEXTJOIN("_", FALSE, C1057:E1057), BD_Perc!$A:$O, 6, FALSE), "Intervalo de precio 1",
        BD!DK1057 &lt; VLOOKUP(_xlfn.TEXTJOIN("_", FALSE, C1057:E1057), BD_Perc!$A:$O, 7, FALSE), "Intervalo de precio 2",
        BD!DK1057 &gt;= VLOOKUP(_xlfn.TEXTJOIN("_", FALSE, C1057:E1057), BD_Perc!$A:$O, 7, FALSE), "Intervalo de precio 3"
    ),
    AD1057="Segmentación no encontrada o vehículo inactivo","Segmentación no encontrada o vehículo inactivo"
)</f>
        <v>Intervalo de precio 1</v>
      </c>
      <c r="AF1057" s="57" t="s">
        <v>2412</v>
      </c>
      <c r="AG1057" s="35" t="b">
        <f t="shared" si="100"/>
        <v>1</v>
      </c>
      <c r="AH1057" s="255">
        <v>5.0000000000000001E-3</v>
      </c>
      <c r="AI1057" s="255">
        <v>5.0000000000000001E-3</v>
      </c>
      <c r="AJ1057" s="255">
        <v>5.0000000000000001E-3</v>
      </c>
      <c r="AK1057" s="255">
        <v>5.0000000000000001E-3</v>
      </c>
      <c r="AL1057" s="255">
        <v>5.0000000000000001E-3</v>
      </c>
      <c r="AM1057" s="255">
        <v>5.0000000000000001E-3</v>
      </c>
      <c r="AN1057" s="28" t="s">
        <v>173</v>
      </c>
      <c r="AO1057" s="28" t="s">
        <v>173</v>
      </c>
      <c r="AP1057" s="28" t="s">
        <v>173</v>
      </c>
      <c r="AQ1057" s="220">
        <v>0</v>
      </c>
      <c r="AR1057" s="38" t="s">
        <v>984</v>
      </c>
      <c r="AS1057" s="38">
        <v>835765</v>
      </c>
      <c r="AT1057" s="38">
        <v>1221431</v>
      </c>
      <c r="AU1057" s="38" t="s">
        <v>107</v>
      </c>
      <c r="AV1057" s="38" t="s">
        <v>107</v>
      </c>
      <c r="AW1057" s="38">
        <v>12564545</v>
      </c>
      <c r="AX1057" s="38" t="s">
        <v>107</v>
      </c>
      <c r="AY1057" s="38" t="s">
        <v>984</v>
      </c>
      <c r="AZ1057" s="38" t="s">
        <v>107</v>
      </c>
      <c r="BA1057" s="38" t="s">
        <v>984</v>
      </c>
      <c r="BB1057" s="38" t="s">
        <v>107</v>
      </c>
      <c r="BC1057" s="38" t="s">
        <v>107</v>
      </c>
      <c r="BD1057" s="38" t="s">
        <v>107</v>
      </c>
      <c r="BE1057" s="38" t="s">
        <v>107</v>
      </c>
      <c r="BF1057" s="38" t="s">
        <v>107</v>
      </c>
      <c r="BG1057" s="38" t="s">
        <v>107</v>
      </c>
      <c r="BH1057" s="38" t="s">
        <v>107</v>
      </c>
      <c r="BI1057" s="38">
        <v>3008750</v>
      </c>
      <c r="BJ1057" s="38">
        <v>3510209</v>
      </c>
      <c r="BK1057" s="38" t="s">
        <v>107</v>
      </c>
      <c r="BL1057" s="38" t="s">
        <v>107</v>
      </c>
      <c r="BM1057" s="38" t="s">
        <v>107</v>
      </c>
      <c r="BN1057" s="38">
        <v>2198576</v>
      </c>
      <c r="BO1057" s="38" t="s">
        <v>984</v>
      </c>
      <c r="BP1057" s="38">
        <v>1949671</v>
      </c>
      <c r="BQ1057" s="38">
        <v>183214</v>
      </c>
      <c r="BR1057" s="38">
        <v>835765</v>
      </c>
      <c r="BS1057" s="38" t="s">
        <v>107</v>
      </c>
      <c r="BT1057" s="38" t="s">
        <v>107</v>
      </c>
      <c r="BU1057" s="38" t="s">
        <v>107</v>
      </c>
      <c r="BV1057" s="38" t="s">
        <v>107</v>
      </c>
      <c r="BW1057" s="38" t="s">
        <v>984</v>
      </c>
      <c r="BX1057" s="38">
        <v>183214</v>
      </c>
      <c r="BY1057" s="38" t="s">
        <v>107</v>
      </c>
      <c r="BZ1057" s="38" t="s">
        <v>107</v>
      </c>
      <c r="CA1057" s="38" t="s">
        <v>107</v>
      </c>
      <c r="CB1057" s="38">
        <v>586287</v>
      </c>
      <c r="CC1057" s="330" t="s">
        <v>107</v>
      </c>
      <c r="CD1057" s="38" t="s">
        <v>107</v>
      </c>
      <c r="CE1057" s="38" t="s">
        <v>107</v>
      </c>
      <c r="CF1057" s="38" t="s">
        <v>107</v>
      </c>
      <c r="CG1057" s="38" t="s">
        <v>107</v>
      </c>
      <c r="CH1057" s="221" t="s">
        <v>176</v>
      </c>
      <c r="CI1057" s="174" t="s">
        <v>176</v>
      </c>
      <c r="CJ1057" s="174" t="s">
        <v>173</v>
      </c>
      <c r="CK1057" s="174" t="s">
        <v>173</v>
      </c>
      <c r="CL1057" s="174" t="s">
        <v>176</v>
      </c>
      <c r="CM1057" s="42" t="s">
        <v>173</v>
      </c>
      <c r="CN1057" s="42" t="s">
        <v>173</v>
      </c>
      <c r="CO1057" s="42" t="s">
        <v>107</v>
      </c>
      <c r="CP1057" s="28" t="s">
        <v>107</v>
      </c>
      <c r="CQ1057" s="28" t="s">
        <v>107</v>
      </c>
      <c r="CR1057" s="28" t="s">
        <v>107</v>
      </c>
      <c r="CS1057" s="28" t="s">
        <v>107</v>
      </c>
      <c r="CT1057" s="28" t="s">
        <v>107</v>
      </c>
      <c r="CU1057" s="28" t="s">
        <v>107</v>
      </c>
      <c r="CV1057" s="28" t="s">
        <v>107</v>
      </c>
      <c r="CW1057" s="28" t="s">
        <v>107</v>
      </c>
      <c r="CX1057" s="28" t="s">
        <v>107</v>
      </c>
      <c r="CY1057" s="28" t="s">
        <v>107</v>
      </c>
      <c r="CZ1057" s="28" t="s">
        <v>107</v>
      </c>
      <c r="DA1057" s="28" t="s">
        <v>107</v>
      </c>
      <c r="DB1057" s="28" t="s">
        <v>107</v>
      </c>
      <c r="DC1057" s="28" t="s">
        <v>107</v>
      </c>
      <c r="DD1057" s="332">
        <v>7206443</v>
      </c>
      <c r="DE1057" s="282">
        <v>1</v>
      </c>
      <c r="DF1057" s="390">
        <v>1</v>
      </c>
      <c r="DG1057" s="310"/>
      <c r="DI1057" s="279" t="str" cm="1">
        <f t="array" ref="DI1057">+IF(AND(C1057&lt;&gt;"Vehículos Eléctricos",C1057&lt;&gt;"Vehículos Híbridos",AD1057="PERCENTIL 50"),
     IF(VLOOKUP(_xlfn.TEXTJOIN("_",FALSE,C1057:E1057),BD_Perc!$A:$P,_xlfn.IFS(BD!AE1057="Intervalo de precio 1",12,BD!AE1057="Intervalo de precio 2",13),FALSE)&lt;=1,
     VLOOKUP(_xlfn.TEXTJOIN("_",FALSE,C1057:E1057),BD_Perc!$A:$P,16,FALSE),"Ok P50"),
     "Ok P30/70 ó Híbrido/Eléctrico")</f>
        <v>Ok P30/70 ó Híbrido/Eléctrico</v>
      </c>
      <c r="DJ1057" s="279" t="str">
        <f t="shared" si="97"/>
        <v>Vehículos Híbridos_Camperos/Camionetas_4x2</v>
      </c>
      <c r="DK1057" s="331">
        <f t="shared" si="101"/>
        <v>128255500</v>
      </c>
      <c r="DL1057" s="326"/>
    </row>
    <row r="1058" spans="1:116" ht="25.5">
      <c r="A1058" s="28">
        <v>1053</v>
      </c>
      <c r="B1058" s="203" t="s">
        <v>249</v>
      </c>
      <c r="C1058" s="42" t="s">
        <v>2</v>
      </c>
      <c r="D1058" s="29" t="s">
        <v>337</v>
      </c>
      <c r="E1058" s="42" t="s">
        <v>338</v>
      </c>
      <c r="F1058" s="42" t="s">
        <v>107</v>
      </c>
      <c r="G1058" s="60" t="s">
        <v>2173</v>
      </c>
      <c r="H1058" s="28" t="s">
        <v>990</v>
      </c>
      <c r="I1058" s="28">
        <v>9006179</v>
      </c>
      <c r="J1058" s="70" t="s">
        <v>2174</v>
      </c>
      <c r="K1058" s="29" t="s">
        <v>107</v>
      </c>
      <c r="L1058" s="122">
        <v>97</v>
      </c>
      <c r="M1058" s="122">
        <v>5</v>
      </c>
      <c r="N1058" s="126">
        <v>147500000</v>
      </c>
      <c r="O1058" s="34">
        <f>+IFERROR(VLOOKUP(I1058,Precio_Fasecolda!A:C,3,FALSE),IFERROR(VLOOKUP(I1058,Precio_Fasecolda!B:C,2,FALSE),N1058))</f>
        <v>147500000</v>
      </c>
      <c r="P1058" s="34">
        <f t="shared" si="98"/>
        <v>0</v>
      </c>
      <c r="Q1058" s="122" t="s">
        <v>338</v>
      </c>
      <c r="R1058" s="28" t="s">
        <v>130</v>
      </c>
      <c r="S1058" s="28" t="s">
        <v>1056</v>
      </c>
      <c r="T1058" s="28" t="s">
        <v>107</v>
      </c>
      <c r="U1058" s="28" t="s">
        <v>107</v>
      </c>
      <c r="V1058" s="42" t="s">
        <v>107</v>
      </c>
      <c r="W1058" s="28" t="s">
        <v>107</v>
      </c>
      <c r="X1058" s="28" t="s">
        <v>107</v>
      </c>
      <c r="Y1058" s="28" t="str">
        <f t="shared" si="99"/>
        <v>N.A.</v>
      </c>
      <c r="Z1058" s="292">
        <f t="shared" si="96"/>
        <v>146762500</v>
      </c>
      <c r="AA1058" s="28" cm="1">
        <f t="array" aca="1" ref="AA1058" ca="1">_xlfn.IFS(DK1058&lt;$DK$4,1,AND(DK1058&gt;=$DK$4,DK1058&lt;=$AA$4),2,DK1058&gt;$AA$4,3)</f>
        <v>2</v>
      </c>
      <c r="AB1058" s="28">
        <v>0</v>
      </c>
      <c r="AC1058" s="28" cm="1">
        <f t="array" aca="1" ref="AC1058" ca="1">IF(AB1058="PERCENTIL 30","",_xlfn.IFS(DK1058&lt;$AC$4,1,DK1058&gt;$AC$4,2))</f>
        <v>1</v>
      </c>
      <c r="AD1058" s="28" t="str">
        <f>+IFERROR(VLOOKUP(_xlfn.TEXTJOIN("_", FALSE, C1058:E1058), BD_Perc!$A:$O, 15, FALSE),"Segmentación no encontrada o vehículo inactivo")</f>
        <v>PERCENTIL 30-70</v>
      </c>
      <c r="AE1058" s="28" t="str" cm="1">
        <f t="array" ref="AE1058">_xlfn.IFS(
    AD1058 = "PERCENTIL 50",
    _xlfn.IFS(
        BD!DK1058 &lt; VLOOKUP(_xlfn.TEXTJOIN("_", FALSE, C1058:E1058), BD_Perc!$A:$O, 11, FALSE), "Intervalo de precio 1",
        BD!DK1058 &gt;= VLOOKUP(_xlfn.TEXTJOIN("_", FALSE, C1058:E1058), BD_Perc!$A:$O, 11, FALSE), "Intervalo de precio 2"
    ),
    AD1058 = "PERCENTIL 30-70",
    _xlfn.IFS(
        BD!DK1058 &lt; VLOOKUP(_xlfn.TEXTJOIN("_", FALSE, C1058:E1058), BD_Perc!$A:$O, 6, FALSE), "Intervalo de precio 1",
        BD!DK1058 &lt; VLOOKUP(_xlfn.TEXTJOIN("_", FALSE, C1058:E1058), BD_Perc!$A:$O, 7, FALSE), "Intervalo de precio 2",
        BD!DK1058 &gt;= VLOOKUP(_xlfn.TEXTJOIN("_", FALSE, C1058:E1058), BD_Perc!$A:$O, 7, FALSE), "Intervalo de precio 3"
    ),
    AD1058="Segmentación no encontrada o vehículo inactivo","Segmentación no encontrada o vehículo inactivo"
)</f>
        <v>Intervalo de precio 2</v>
      </c>
      <c r="AF1058" s="57" t="s">
        <v>2413</v>
      </c>
      <c r="AG1058" s="35" t="b">
        <f t="shared" si="100"/>
        <v>1</v>
      </c>
      <c r="AH1058" s="255">
        <v>5.0000000000000001E-3</v>
      </c>
      <c r="AI1058" s="255">
        <v>5.0000000000000001E-3</v>
      </c>
      <c r="AJ1058" s="255">
        <v>5.0000000000000001E-3</v>
      </c>
      <c r="AK1058" s="255">
        <v>5.0000000000000001E-3</v>
      </c>
      <c r="AL1058" s="255">
        <v>5.0000000000000001E-3</v>
      </c>
      <c r="AM1058" s="255">
        <v>5.0000000000000001E-3</v>
      </c>
      <c r="AN1058" s="28" t="s">
        <v>173</v>
      </c>
      <c r="AO1058" s="28" t="s">
        <v>173</v>
      </c>
      <c r="AP1058" s="28" t="s">
        <v>173</v>
      </c>
      <c r="AQ1058" s="220">
        <v>0</v>
      </c>
      <c r="AR1058" s="38" t="s">
        <v>984</v>
      </c>
      <c r="AS1058" s="38">
        <v>835765</v>
      </c>
      <c r="AT1058" s="38">
        <v>1221431</v>
      </c>
      <c r="AU1058" s="38" t="s">
        <v>107</v>
      </c>
      <c r="AV1058" s="38" t="s">
        <v>107</v>
      </c>
      <c r="AW1058" s="38">
        <v>12564545</v>
      </c>
      <c r="AX1058" s="38" t="s">
        <v>107</v>
      </c>
      <c r="AY1058" s="38" t="s">
        <v>984</v>
      </c>
      <c r="AZ1058" s="38" t="s">
        <v>107</v>
      </c>
      <c r="BA1058" s="38" t="s">
        <v>984</v>
      </c>
      <c r="BB1058" s="38" t="s">
        <v>107</v>
      </c>
      <c r="BC1058" s="38" t="s">
        <v>107</v>
      </c>
      <c r="BD1058" s="38" t="s">
        <v>107</v>
      </c>
      <c r="BE1058" s="38" t="s">
        <v>107</v>
      </c>
      <c r="BF1058" s="38" t="s">
        <v>107</v>
      </c>
      <c r="BG1058" s="38" t="s">
        <v>107</v>
      </c>
      <c r="BH1058" s="38" t="s">
        <v>107</v>
      </c>
      <c r="BI1058" s="38">
        <v>3008750</v>
      </c>
      <c r="BJ1058" s="38">
        <v>3510209</v>
      </c>
      <c r="BK1058" s="38" t="s">
        <v>107</v>
      </c>
      <c r="BL1058" s="38" t="s">
        <v>107</v>
      </c>
      <c r="BM1058" s="38" t="s">
        <v>107</v>
      </c>
      <c r="BN1058" s="38">
        <v>2198576</v>
      </c>
      <c r="BO1058" s="38" t="s">
        <v>984</v>
      </c>
      <c r="BP1058" s="38">
        <v>1949671</v>
      </c>
      <c r="BQ1058" s="38">
        <v>183214</v>
      </c>
      <c r="BR1058" s="38">
        <v>835765</v>
      </c>
      <c r="BS1058" s="38" t="s">
        <v>107</v>
      </c>
      <c r="BT1058" s="38" t="s">
        <v>107</v>
      </c>
      <c r="BU1058" s="38" t="s">
        <v>107</v>
      </c>
      <c r="BV1058" s="38" t="s">
        <v>107</v>
      </c>
      <c r="BW1058" s="38" t="s">
        <v>984</v>
      </c>
      <c r="BX1058" s="38">
        <v>183214</v>
      </c>
      <c r="BY1058" s="38" t="s">
        <v>107</v>
      </c>
      <c r="BZ1058" s="38" t="s">
        <v>107</v>
      </c>
      <c r="CA1058" s="38" t="s">
        <v>107</v>
      </c>
      <c r="CB1058" s="38">
        <v>586287</v>
      </c>
      <c r="CC1058" s="330" t="s">
        <v>107</v>
      </c>
      <c r="CD1058" s="38" t="s">
        <v>107</v>
      </c>
      <c r="CE1058" s="38" t="s">
        <v>107</v>
      </c>
      <c r="CF1058" s="38" t="s">
        <v>107</v>
      </c>
      <c r="CG1058" s="38" t="s">
        <v>107</v>
      </c>
      <c r="CH1058" s="174" t="s">
        <v>176</v>
      </c>
      <c r="CI1058" s="174" t="s">
        <v>176</v>
      </c>
      <c r="CJ1058" s="174" t="s">
        <v>173</v>
      </c>
      <c r="CK1058" s="174" t="s">
        <v>173</v>
      </c>
      <c r="CL1058" s="174" t="s">
        <v>176</v>
      </c>
      <c r="CM1058" s="42" t="s">
        <v>173</v>
      </c>
      <c r="CN1058" s="42" t="s">
        <v>173</v>
      </c>
      <c r="CO1058" s="42" t="s">
        <v>107</v>
      </c>
      <c r="CP1058" s="28" t="s">
        <v>107</v>
      </c>
      <c r="CQ1058" s="28" t="s">
        <v>107</v>
      </c>
      <c r="CR1058" s="28" t="s">
        <v>107</v>
      </c>
      <c r="CS1058" s="28" t="s">
        <v>107</v>
      </c>
      <c r="CT1058" s="28" t="s">
        <v>107</v>
      </c>
      <c r="CU1058" s="28" t="s">
        <v>107</v>
      </c>
      <c r="CV1058" s="28" t="s">
        <v>107</v>
      </c>
      <c r="CW1058" s="28" t="s">
        <v>107</v>
      </c>
      <c r="CX1058" s="28" t="s">
        <v>107</v>
      </c>
      <c r="CY1058" s="28" t="s">
        <v>107</v>
      </c>
      <c r="CZ1058" s="28" t="s">
        <v>107</v>
      </c>
      <c r="DA1058" s="28" t="s">
        <v>107</v>
      </c>
      <c r="DB1058" s="28" t="s">
        <v>107</v>
      </c>
      <c r="DC1058" s="28" t="s">
        <v>107</v>
      </c>
      <c r="DD1058" s="332">
        <v>7206443</v>
      </c>
      <c r="DE1058" s="282">
        <v>1</v>
      </c>
      <c r="DF1058" s="390">
        <v>1</v>
      </c>
      <c r="DG1058" s="310"/>
      <c r="DI1058" s="279" t="str" cm="1">
        <f t="array" ref="DI1058">+IF(AND(C1058&lt;&gt;"Vehículos Eléctricos",C1058&lt;&gt;"Vehículos Híbridos",AD1058="PERCENTIL 50"),
     IF(VLOOKUP(_xlfn.TEXTJOIN("_",FALSE,C1058:E1058),BD_Perc!$A:$P,_xlfn.IFS(BD!AE1058="Intervalo de precio 1",12,BD!AE1058="Intervalo de precio 2",13),FALSE)&lt;=1,
     VLOOKUP(_xlfn.TEXTJOIN("_",FALSE,C1058:E1058),BD_Perc!$A:$P,16,FALSE),"Ok P50"),
     "Ok P30/70 ó Híbrido/Eléctrico")</f>
        <v>Ok P30/70 ó Híbrido/Eléctrico</v>
      </c>
      <c r="DJ1058" s="279" t="str">
        <f t="shared" si="97"/>
        <v>Vehículos Híbridos_Camperos/Camionetas_4x2</v>
      </c>
      <c r="DK1058" s="331">
        <f t="shared" si="101"/>
        <v>146762500</v>
      </c>
      <c r="DL1058" s="326"/>
    </row>
    <row r="1059" spans="1:116" ht="25.5">
      <c r="A1059" s="28">
        <v>1054</v>
      </c>
      <c r="B1059" s="203" t="s">
        <v>249</v>
      </c>
      <c r="C1059" s="42" t="s">
        <v>2</v>
      </c>
      <c r="D1059" s="29" t="s">
        <v>337</v>
      </c>
      <c r="E1059" s="42" t="s">
        <v>338</v>
      </c>
      <c r="F1059" s="42" t="s">
        <v>107</v>
      </c>
      <c r="G1059" s="42" t="s">
        <v>2051</v>
      </c>
      <c r="H1059" s="28" t="s">
        <v>990</v>
      </c>
      <c r="I1059" s="70">
        <v>9006181</v>
      </c>
      <c r="J1059" s="70" t="s">
        <v>2175</v>
      </c>
      <c r="K1059" s="31" t="s">
        <v>107</v>
      </c>
      <c r="L1059" s="56">
        <v>90</v>
      </c>
      <c r="M1059" s="33">
        <v>5</v>
      </c>
      <c r="N1059" s="126">
        <v>131900000</v>
      </c>
      <c r="O1059" s="34">
        <f>+IFERROR(VLOOKUP(I1059,Precio_Fasecolda!A:C,3,FALSE),IFERROR(VLOOKUP(I1059,Precio_Fasecolda!B:C,2,FALSE),N1059))</f>
        <v>131900000</v>
      </c>
      <c r="P1059" s="34">
        <f t="shared" si="98"/>
        <v>0</v>
      </c>
      <c r="Q1059" s="28" t="s">
        <v>982</v>
      </c>
      <c r="R1059" s="28" t="s">
        <v>130</v>
      </c>
      <c r="S1059" s="28" t="s">
        <v>1056</v>
      </c>
      <c r="T1059" s="28" t="s">
        <v>107</v>
      </c>
      <c r="U1059" s="28" t="s">
        <v>107</v>
      </c>
      <c r="V1059" s="42" t="s">
        <v>107</v>
      </c>
      <c r="W1059" s="28" t="s">
        <v>107</v>
      </c>
      <c r="X1059" s="28" t="s">
        <v>107</v>
      </c>
      <c r="Y1059" s="28" t="str">
        <f t="shared" si="99"/>
        <v>N.A.</v>
      </c>
      <c r="Z1059" s="292">
        <f t="shared" si="96"/>
        <v>131240500</v>
      </c>
      <c r="AA1059" s="28" cm="1">
        <f t="array" aca="1" ref="AA1059" ca="1">_xlfn.IFS(DK1059&lt;$DK$4,1,AND(DK1059&gt;=$DK$4,DK1059&lt;=$AA$4),2,DK1059&gt;$AA$4,3)</f>
        <v>2</v>
      </c>
      <c r="AB1059" s="28">
        <v>0</v>
      </c>
      <c r="AC1059" s="28" cm="1">
        <f t="array" aca="1" ref="AC1059" ca="1">IF(AB1059="PERCENTIL 30","",_xlfn.IFS(DK1059&lt;$AC$4,1,DK1059&gt;$AC$4,2))</f>
        <v>1</v>
      </c>
      <c r="AD1059" s="28" t="str">
        <f>+IFERROR(VLOOKUP(_xlfn.TEXTJOIN("_", FALSE, C1059:E1059), BD_Perc!$A:$O, 15, FALSE),"Segmentación no encontrada o vehículo inactivo")</f>
        <v>PERCENTIL 30-70</v>
      </c>
      <c r="AE1059" s="28" t="str" cm="1">
        <f t="array" ref="AE1059">_xlfn.IFS(
    AD1059 = "PERCENTIL 50",
    _xlfn.IFS(
        BD!DK1059 &lt; VLOOKUP(_xlfn.TEXTJOIN("_", FALSE, C1059:E1059), BD_Perc!$A:$O, 11, FALSE), "Intervalo de precio 1",
        BD!DK1059 &gt;= VLOOKUP(_xlfn.TEXTJOIN("_", FALSE, C1059:E1059), BD_Perc!$A:$O, 11, FALSE), "Intervalo de precio 2"
    ),
    AD1059 = "PERCENTIL 30-70",
    _xlfn.IFS(
        BD!DK1059 &lt; VLOOKUP(_xlfn.TEXTJOIN("_", FALSE, C1059:E1059), BD_Perc!$A:$O, 6, FALSE), "Intervalo de precio 1",
        BD!DK1059 &lt; VLOOKUP(_xlfn.TEXTJOIN("_", FALSE, C1059:E1059), BD_Perc!$A:$O, 7, FALSE), "Intervalo de precio 2",
        BD!DK1059 &gt;= VLOOKUP(_xlfn.TEXTJOIN("_", FALSE, C1059:E1059), BD_Perc!$A:$O, 7, FALSE), "Intervalo de precio 3"
    ),
    AD1059="Segmentación no encontrada o vehículo inactivo","Segmentación no encontrada o vehículo inactivo"
)</f>
        <v>Intervalo de precio 1</v>
      </c>
      <c r="AF1059" s="57" t="s">
        <v>2412</v>
      </c>
      <c r="AG1059" s="35" t="b">
        <f t="shared" si="100"/>
        <v>1</v>
      </c>
      <c r="AH1059" s="255">
        <v>5.0000000000000001E-3</v>
      </c>
      <c r="AI1059" s="255">
        <v>5.0000000000000001E-3</v>
      </c>
      <c r="AJ1059" s="255">
        <v>5.0000000000000001E-3</v>
      </c>
      <c r="AK1059" s="255">
        <v>5.0000000000000001E-3</v>
      </c>
      <c r="AL1059" s="255">
        <v>5.0000000000000001E-3</v>
      </c>
      <c r="AM1059" s="255">
        <v>5.0000000000000001E-3</v>
      </c>
      <c r="AN1059" s="28" t="s">
        <v>173</v>
      </c>
      <c r="AO1059" s="28" t="s">
        <v>173</v>
      </c>
      <c r="AP1059" s="28" t="s">
        <v>173</v>
      </c>
      <c r="AQ1059" s="219">
        <v>0</v>
      </c>
      <c r="AR1059" s="38" t="s">
        <v>984</v>
      </c>
      <c r="AS1059" s="38">
        <v>835765</v>
      </c>
      <c r="AT1059" s="38">
        <v>1221431</v>
      </c>
      <c r="AU1059" s="38" t="s">
        <v>107</v>
      </c>
      <c r="AV1059" s="38" t="s">
        <v>984</v>
      </c>
      <c r="AW1059" s="38">
        <v>12564545</v>
      </c>
      <c r="AX1059" s="38" t="s">
        <v>107</v>
      </c>
      <c r="AY1059" s="38" t="s">
        <v>984</v>
      </c>
      <c r="AZ1059" s="38" t="s">
        <v>107</v>
      </c>
      <c r="BA1059" s="38" t="s">
        <v>984</v>
      </c>
      <c r="BB1059" s="38" t="s">
        <v>107</v>
      </c>
      <c r="BC1059" s="38" t="s">
        <v>107</v>
      </c>
      <c r="BD1059" s="38" t="s">
        <v>107</v>
      </c>
      <c r="BE1059" s="38" t="s">
        <v>107</v>
      </c>
      <c r="BF1059" s="38" t="s">
        <v>984</v>
      </c>
      <c r="BG1059" s="38" t="s">
        <v>107</v>
      </c>
      <c r="BH1059" s="38" t="s">
        <v>107</v>
      </c>
      <c r="BI1059" s="38">
        <v>3008750</v>
      </c>
      <c r="BJ1059" s="38">
        <v>3510209</v>
      </c>
      <c r="BK1059" s="38" t="s">
        <v>107</v>
      </c>
      <c r="BL1059" s="38" t="s">
        <v>107</v>
      </c>
      <c r="BM1059" s="38" t="s">
        <v>107</v>
      </c>
      <c r="BN1059" s="38">
        <v>2198576</v>
      </c>
      <c r="BO1059" s="38" t="s">
        <v>984</v>
      </c>
      <c r="BP1059" s="38">
        <v>1949671</v>
      </c>
      <c r="BQ1059" s="38">
        <v>183214</v>
      </c>
      <c r="BR1059" s="38">
        <v>835765</v>
      </c>
      <c r="BS1059" s="38" t="s">
        <v>107</v>
      </c>
      <c r="BT1059" s="38" t="s">
        <v>984</v>
      </c>
      <c r="BU1059" s="38" t="s">
        <v>984</v>
      </c>
      <c r="BV1059" s="38" t="s">
        <v>107</v>
      </c>
      <c r="BW1059" s="38" t="s">
        <v>984</v>
      </c>
      <c r="BX1059" s="38">
        <v>183214</v>
      </c>
      <c r="BY1059" s="38" t="s">
        <v>107</v>
      </c>
      <c r="BZ1059" s="38" t="s">
        <v>107</v>
      </c>
      <c r="CA1059" s="38" t="s">
        <v>107</v>
      </c>
      <c r="CB1059" s="38">
        <v>586287</v>
      </c>
      <c r="CC1059" s="330" t="s">
        <v>107</v>
      </c>
      <c r="CD1059" s="38" t="s">
        <v>107</v>
      </c>
      <c r="CE1059" s="38" t="s">
        <v>107</v>
      </c>
      <c r="CF1059" s="38" t="s">
        <v>107</v>
      </c>
      <c r="CG1059" s="38" t="s">
        <v>107</v>
      </c>
      <c r="CH1059" s="85" t="s">
        <v>113</v>
      </c>
      <c r="CI1059" s="85" t="s">
        <v>113</v>
      </c>
      <c r="CJ1059" s="85" t="s">
        <v>173</v>
      </c>
      <c r="CK1059" s="28" t="s">
        <v>173</v>
      </c>
      <c r="CL1059" s="28" t="s">
        <v>113</v>
      </c>
      <c r="CM1059" s="42" t="s">
        <v>173</v>
      </c>
      <c r="CN1059" s="42" t="s">
        <v>173</v>
      </c>
      <c r="CO1059" s="42" t="s">
        <v>107</v>
      </c>
      <c r="CP1059" s="28" t="s">
        <v>107</v>
      </c>
      <c r="CQ1059" s="28" t="s">
        <v>107</v>
      </c>
      <c r="CR1059" s="28" t="s">
        <v>107</v>
      </c>
      <c r="CS1059" s="28" t="s">
        <v>107</v>
      </c>
      <c r="CT1059" s="28" t="s">
        <v>107</v>
      </c>
      <c r="CU1059" s="28" t="s">
        <v>107</v>
      </c>
      <c r="CV1059" s="28" t="s">
        <v>107</v>
      </c>
      <c r="CW1059" s="28" t="s">
        <v>107</v>
      </c>
      <c r="CX1059" s="28" t="s">
        <v>107</v>
      </c>
      <c r="CY1059" s="28" t="s">
        <v>107</v>
      </c>
      <c r="CZ1059" s="28" t="s">
        <v>107</v>
      </c>
      <c r="DA1059" s="28" t="s">
        <v>107</v>
      </c>
      <c r="DB1059" s="28" t="s">
        <v>107</v>
      </c>
      <c r="DC1059" s="28" t="s">
        <v>107</v>
      </c>
      <c r="DD1059" s="332">
        <v>7206443</v>
      </c>
      <c r="DE1059" s="282">
        <v>1</v>
      </c>
      <c r="DF1059" s="390">
        <v>1</v>
      </c>
      <c r="DG1059" s="310"/>
      <c r="DI1059" s="279" t="str" cm="1">
        <f t="array" ref="DI1059">+IF(AND(C1059&lt;&gt;"Vehículos Eléctricos",C1059&lt;&gt;"Vehículos Híbridos",AD1059="PERCENTIL 50"),
     IF(VLOOKUP(_xlfn.TEXTJOIN("_",FALSE,C1059:E1059),BD_Perc!$A:$P,_xlfn.IFS(BD!AE1059="Intervalo de precio 1",12,BD!AE1059="Intervalo de precio 2",13),FALSE)&lt;=1,
     VLOOKUP(_xlfn.TEXTJOIN("_",FALSE,C1059:E1059),BD_Perc!$A:$P,16,FALSE),"Ok P50"),
     "Ok P30/70 ó Híbrido/Eléctrico")</f>
        <v>Ok P30/70 ó Híbrido/Eléctrico</v>
      </c>
      <c r="DJ1059" s="279" t="str">
        <f t="shared" si="97"/>
        <v>Vehículos Híbridos_Camperos/Camionetas_4x2</v>
      </c>
      <c r="DK1059" s="331">
        <f t="shared" si="101"/>
        <v>131240500</v>
      </c>
      <c r="DL1059" s="326"/>
    </row>
    <row r="1060" spans="1:116" ht="25.5">
      <c r="A1060" s="28">
        <v>1055</v>
      </c>
      <c r="B1060" s="203" t="s">
        <v>249</v>
      </c>
      <c r="C1060" s="42" t="s">
        <v>2</v>
      </c>
      <c r="D1060" s="29" t="s">
        <v>337</v>
      </c>
      <c r="E1060" s="42" t="s">
        <v>338</v>
      </c>
      <c r="F1060" s="42" t="s">
        <v>107</v>
      </c>
      <c r="G1060" s="42" t="s">
        <v>2053</v>
      </c>
      <c r="H1060" s="28" t="s">
        <v>990</v>
      </c>
      <c r="I1060" s="70">
        <v>9006182</v>
      </c>
      <c r="J1060" s="70" t="s">
        <v>2176</v>
      </c>
      <c r="K1060" s="31" t="s">
        <v>107</v>
      </c>
      <c r="L1060" s="56">
        <v>90</v>
      </c>
      <c r="M1060" s="33">
        <v>5</v>
      </c>
      <c r="N1060" s="126">
        <v>143900000</v>
      </c>
      <c r="O1060" s="34">
        <f>+IFERROR(VLOOKUP(I1060,Precio_Fasecolda!A:C,3,FALSE),IFERROR(VLOOKUP(I1060,Precio_Fasecolda!B:C,2,FALSE),N1060))</f>
        <v>143900000</v>
      </c>
      <c r="P1060" s="34">
        <f t="shared" si="98"/>
        <v>0</v>
      </c>
      <c r="Q1060" s="28" t="s">
        <v>982</v>
      </c>
      <c r="R1060" s="28" t="s">
        <v>130</v>
      </c>
      <c r="S1060" s="28" t="s">
        <v>1056</v>
      </c>
      <c r="T1060" s="28" t="s">
        <v>107</v>
      </c>
      <c r="U1060" s="28" t="s">
        <v>107</v>
      </c>
      <c r="V1060" s="42" t="s">
        <v>107</v>
      </c>
      <c r="W1060" s="28" t="s">
        <v>107</v>
      </c>
      <c r="X1060" s="28" t="s">
        <v>107</v>
      </c>
      <c r="Y1060" s="28" t="str">
        <f t="shared" si="99"/>
        <v>N.A.</v>
      </c>
      <c r="Z1060" s="292">
        <f t="shared" si="96"/>
        <v>143180500</v>
      </c>
      <c r="AA1060" s="28" cm="1">
        <f t="array" aca="1" ref="AA1060" ca="1">_xlfn.IFS(DK1060&lt;$DK$4,1,AND(DK1060&gt;=$DK$4,DK1060&lt;=$AA$4),2,DK1060&gt;$AA$4,3)</f>
        <v>2</v>
      </c>
      <c r="AB1060" s="28">
        <v>0</v>
      </c>
      <c r="AC1060" s="28" cm="1">
        <f t="array" aca="1" ref="AC1060" ca="1">IF(AB1060="PERCENTIL 30","",_xlfn.IFS(DK1060&lt;$AC$4,1,DK1060&gt;$AC$4,2))</f>
        <v>1</v>
      </c>
      <c r="AD1060" s="28" t="str">
        <f>+IFERROR(VLOOKUP(_xlfn.TEXTJOIN("_", FALSE, C1060:E1060), BD_Perc!$A:$O, 15, FALSE),"Segmentación no encontrada o vehículo inactivo")</f>
        <v>PERCENTIL 30-70</v>
      </c>
      <c r="AE1060" s="28" t="str" cm="1">
        <f t="array" ref="AE1060">_xlfn.IFS(
    AD1060 = "PERCENTIL 50",
    _xlfn.IFS(
        BD!DK1060 &lt; VLOOKUP(_xlfn.TEXTJOIN("_", FALSE, C1060:E1060), BD_Perc!$A:$O, 11, FALSE), "Intervalo de precio 1",
        BD!DK1060 &gt;= VLOOKUP(_xlfn.TEXTJOIN("_", FALSE, C1060:E1060), BD_Perc!$A:$O, 11, FALSE), "Intervalo de precio 2"
    ),
    AD1060 = "PERCENTIL 30-70",
    _xlfn.IFS(
        BD!DK1060 &lt; VLOOKUP(_xlfn.TEXTJOIN("_", FALSE, C1060:E1060), BD_Perc!$A:$O, 6, FALSE), "Intervalo de precio 1",
        BD!DK1060 &lt; VLOOKUP(_xlfn.TEXTJOIN("_", FALSE, C1060:E1060), BD_Perc!$A:$O, 7, FALSE), "Intervalo de precio 2",
        BD!DK1060 &gt;= VLOOKUP(_xlfn.TEXTJOIN("_", FALSE, C1060:E1060), BD_Perc!$A:$O, 7, FALSE), "Intervalo de precio 3"
    ),
    AD1060="Segmentación no encontrada o vehículo inactivo","Segmentación no encontrada o vehículo inactivo"
)</f>
        <v>Intervalo de precio 2</v>
      </c>
      <c r="AF1060" s="57" t="s">
        <v>2413</v>
      </c>
      <c r="AG1060" s="35" t="b">
        <f t="shared" si="100"/>
        <v>1</v>
      </c>
      <c r="AH1060" s="255">
        <v>5.0000000000000001E-3</v>
      </c>
      <c r="AI1060" s="255">
        <v>5.0000000000000001E-3</v>
      </c>
      <c r="AJ1060" s="255">
        <v>5.0000000000000001E-3</v>
      </c>
      <c r="AK1060" s="255">
        <v>5.0000000000000001E-3</v>
      </c>
      <c r="AL1060" s="255">
        <v>5.0000000000000001E-3</v>
      </c>
      <c r="AM1060" s="255">
        <v>5.0000000000000001E-3</v>
      </c>
      <c r="AN1060" s="28" t="s">
        <v>173</v>
      </c>
      <c r="AO1060" s="28" t="s">
        <v>173</v>
      </c>
      <c r="AP1060" s="28" t="s">
        <v>173</v>
      </c>
      <c r="AQ1060" s="219">
        <v>0</v>
      </c>
      <c r="AR1060" s="38" t="s">
        <v>984</v>
      </c>
      <c r="AS1060" s="38">
        <v>835765</v>
      </c>
      <c r="AT1060" s="38">
        <v>1221431</v>
      </c>
      <c r="AU1060" s="38" t="s">
        <v>107</v>
      </c>
      <c r="AV1060" s="38" t="s">
        <v>984</v>
      </c>
      <c r="AW1060" s="38">
        <v>12564545</v>
      </c>
      <c r="AX1060" s="38" t="s">
        <v>107</v>
      </c>
      <c r="AY1060" s="38" t="s">
        <v>984</v>
      </c>
      <c r="AZ1060" s="38" t="s">
        <v>107</v>
      </c>
      <c r="BA1060" s="38" t="s">
        <v>984</v>
      </c>
      <c r="BB1060" s="38" t="s">
        <v>107</v>
      </c>
      <c r="BC1060" s="38" t="s">
        <v>107</v>
      </c>
      <c r="BD1060" s="38" t="s">
        <v>107</v>
      </c>
      <c r="BE1060" s="38" t="s">
        <v>107</v>
      </c>
      <c r="BF1060" s="38" t="s">
        <v>984</v>
      </c>
      <c r="BG1060" s="38" t="s">
        <v>107</v>
      </c>
      <c r="BH1060" s="38" t="s">
        <v>107</v>
      </c>
      <c r="BI1060" s="38">
        <v>3008750</v>
      </c>
      <c r="BJ1060" s="38">
        <v>3510209</v>
      </c>
      <c r="BK1060" s="38" t="s">
        <v>107</v>
      </c>
      <c r="BL1060" s="38" t="s">
        <v>107</v>
      </c>
      <c r="BM1060" s="38" t="s">
        <v>107</v>
      </c>
      <c r="BN1060" s="38">
        <v>2198576</v>
      </c>
      <c r="BO1060" s="38" t="s">
        <v>984</v>
      </c>
      <c r="BP1060" s="38">
        <v>1949671</v>
      </c>
      <c r="BQ1060" s="38">
        <v>183214</v>
      </c>
      <c r="BR1060" s="38">
        <v>835765</v>
      </c>
      <c r="BS1060" s="38" t="s">
        <v>107</v>
      </c>
      <c r="BT1060" s="38" t="s">
        <v>984</v>
      </c>
      <c r="BU1060" s="38" t="s">
        <v>984</v>
      </c>
      <c r="BV1060" s="38" t="s">
        <v>107</v>
      </c>
      <c r="BW1060" s="38" t="s">
        <v>984</v>
      </c>
      <c r="BX1060" s="38">
        <v>183214</v>
      </c>
      <c r="BY1060" s="38" t="s">
        <v>107</v>
      </c>
      <c r="BZ1060" s="38" t="s">
        <v>107</v>
      </c>
      <c r="CA1060" s="38" t="s">
        <v>107</v>
      </c>
      <c r="CB1060" s="38">
        <v>586287</v>
      </c>
      <c r="CC1060" s="330" t="s">
        <v>107</v>
      </c>
      <c r="CD1060" s="38" t="s">
        <v>107</v>
      </c>
      <c r="CE1060" s="38" t="s">
        <v>107</v>
      </c>
      <c r="CF1060" s="38" t="s">
        <v>107</v>
      </c>
      <c r="CG1060" s="38" t="s">
        <v>107</v>
      </c>
      <c r="CH1060" s="85" t="s">
        <v>113</v>
      </c>
      <c r="CI1060" s="85" t="s">
        <v>113</v>
      </c>
      <c r="CJ1060" s="85" t="s">
        <v>173</v>
      </c>
      <c r="CK1060" s="28" t="s">
        <v>173</v>
      </c>
      <c r="CL1060" s="28" t="s">
        <v>113</v>
      </c>
      <c r="CM1060" s="42" t="s">
        <v>173</v>
      </c>
      <c r="CN1060" s="42" t="s">
        <v>173</v>
      </c>
      <c r="CO1060" s="42" t="s">
        <v>107</v>
      </c>
      <c r="CP1060" s="28" t="s">
        <v>107</v>
      </c>
      <c r="CQ1060" s="28" t="s">
        <v>107</v>
      </c>
      <c r="CR1060" s="28" t="s">
        <v>107</v>
      </c>
      <c r="CS1060" s="28" t="s">
        <v>107</v>
      </c>
      <c r="CT1060" s="28" t="s">
        <v>107</v>
      </c>
      <c r="CU1060" s="28" t="s">
        <v>107</v>
      </c>
      <c r="CV1060" s="28" t="s">
        <v>107</v>
      </c>
      <c r="CW1060" s="28" t="s">
        <v>107</v>
      </c>
      <c r="CX1060" s="28" t="s">
        <v>107</v>
      </c>
      <c r="CY1060" s="28" t="s">
        <v>107</v>
      </c>
      <c r="CZ1060" s="28" t="s">
        <v>107</v>
      </c>
      <c r="DA1060" s="28" t="s">
        <v>107</v>
      </c>
      <c r="DB1060" s="28" t="s">
        <v>107</v>
      </c>
      <c r="DC1060" s="28" t="s">
        <v>107</v>
      </c>
      <c r="DD1060" s="332">
        <v>7206443</v>
      </c>
      <c r="DE1060" s="282">
        <v>1</v>
      </c>
      <c r="DF1060" s="390">
        <v>1</v>
      </c>
      <c r="DG1060" s="310"/>
      <c r="DI1060" s="279" t="str" cm="1">
        <f t="array" ref="DI1060">+IF(AND(C1060&lt;&gt;"Vehículos Eléctricos",C1060&lt;&gt;"Vehículos Híbridos",AD1060="PERCENTIL 50"),
     IF(VLOOKUP(_xlfn.TEXTJOIN("_",FALSE,C1060:E1060),BD_Perc!$A:$P,_xlfn.IFS(BD!AE1060="Intervalo de precio 1",12,BD!AE1060="Intervalo de precio 2",13),FALSE)&lt;=1,
     VLOOKUP(_xlfn.TEXTJOIN("_",FALSE,C1060:E1060),BD_Perc!$A:$P,16,FALSE),"Ok P50"),
     "Ok P30/70 ó Híbrido/Eléctrico")</f>
        <v>Ok P30/70 ó Híbrido/Eléctrico</v>
      </c>
      <c r="DJ1060" s="279" t="str">
        <f t="shared" si="97"/>
        <v>Vehículos Híbridos_Camperos/Camionetas_4x2</v>
      </c>
      <c r="DK1060" s="331">
        <f t="shared" si="101"/>
        <v>143180500</v>
      </c>
      <c r="DL1060" s="326"/>
    </row>
    <row r="1061" spans="1:116" ht="25.5">
      <c r="A1061" s="28">
        <v>1056</v>
      </c>
      <c r="B1061" s="203" t="s">
        <v>249</v>
      </c>
      <c r="C1061" s="42" t="s">
        <v>0</v>
      </c>
      <c r="D1061" s="29" t="s">
        <v>337</v>
      </c>
      <c r="E1061" s="42" t="s">
        <v>338</v>
      </c>
      <c r="F1061" s="42" t="s">
        <v>107</v>
      </c>
      <c r="G1061" s="42" t="s">
        <v>2177</v>
      </c>
      <c r="H1061" s="28" t="s">
        <v>990</v>
      </c>
      <c r="I1061" s="201">
        <v>9006183</v>
      </c>
      <c r="J1061" s="70" t="s">
        <v>2178</v>
      </c>
      <c r="K1061" s="31" t="s">
        <v>341</v>
      </c>
      <c r="L1061" s="33">
        <v>148</v>
      </c>
      <c r="M1061" s="33">
        <v>5</v>
      </c>
      <c r="N1061" s="126">
        <v>267900000</v>
      </c>
      <c r="O1061" s="34">
        <f>+IFERROR(VLOOKUP(I1061,Precio_Fasecolda!A:C,3,FALSE),IFERROR(VLOOKUP(I1061,Precio_Fasecolda!B:C,2,FALSE),N1061))</f>
        <v>267900000</v>
      </c>
      <c r="P1061" s="34">
        <f t="shared" si="98"/>
        <v>0</v>
      </c>
      <c r="Q1061" s="28" t="s">
        <v>982</v>
      </c>
      <c r="R1061" s="28" t="s">
        <v>130</v>
      </c>
      <c r="S1061" s="28" t="s">
        <v>360</v>
      </c>
      <c r="T1061" s="28" t="s">
        <v>107</v>
      </c>
      <c r="U1061" s="28" t="s">
        <v>107</v>
      </c>
      <c r="V1061" s="42" t="s">
        <v>107</v>
      </c>
      <c r="W1061" s="28" t="s">
        <v>107</v>
      </c>
      <c r="X1061" s="28" t="s">
        <v>107</v>
      </c>
      <c r="Y1061" s="28" t="str">
        <f t="shared" si="99"/>
        <v>N.A.</v>
      </c>
      <c r="Z1061" s="292">
        <f t="shared" si="96"/>
        <v>266560500</v>
      </c>
      <c r="AA1061" s="28" cm="1">
        <f t="array" aca="1" ref="AA1061" ca="1">_xlfn.IFS(DK1061&lt;$DK$4,1,AND(DK1061&gt;=$DK$4,DK1061&lt;=$AA$4),2,DK1061&gt;$AA$4,3)</f>
        <v>3</v>
      </c>
      <c r="AB1061" s="28">
        <v>0</v>
      </c>
      <c r="AC1061" s="28" cm="1">
        <f t="array" aca="1" ref="AC1061" ca="1">IF(AB1061="PERCENTIL 30","",_xlfn.IFS(DK1061&lt;$AC$4,1,DK1061&gt;$AC$4,2))</f>
        <v>2</v>
      </c>
      <c r="AD1061" s="28" t="str">
        <f>+IFERROR(VLOOKUP(_xlfn.TEXTJOIN("_", FALSE, C1061:E1061), BD_Perc!$A:$O, 15, FALSE),"Segmentación no encontrada o vehículo inactivo")</f>
        <v>PERCENTIL 30-70</v>
      </c>
      <c r="AE1061" s="28" t="str" cm="1">
        <f t="array" ref="AE1061">_xlfn.IFS(
    AD1061 = "PERCENTIL 50",
    _xlfn.IFS(
        BD!DK1061 &lt; VLOOKUP(_xlfn.TEXTJOIN("_", FALSE, C1061:E1061), BD_Perc!$A:$O, 11, FALSE), "Intervalo de precio 1",
        BD!DK1061 &gt;= VLOOKUP(_xlfn.TEXTJOIN("_", FALSE, C1061:E1061), BD_Perc!$A:$O, 11, FALSE), "Intervalo de precio 2"
    ),
    AD1061 = "PERCENTIL 30-70",
    _xlfn.IFS(
        BD!DK1061 &lt; VLOOKUP(_xlfn.TEXTJOIN("_", FALSE, C1061:E1061), BD_Perc!$A:$O, 6, FALSE), "Intervalo de precio 1",
        BD!DK1061 &lt; VLOOKUP(_xlfn.TEXTJOIN("_", FALSE, C1061:E1061), BD_Perc!$A:$O, 7, FALSE), "Intervalo de precio 2",
        BD!DK1061 &gt;= VLOOKUP(_xlfn.TEXTJOIN("_", FALSE, C1061:E1061), BD_Perc!$A:$O, 7, FALSE), "Intervalo de precio 3"
    ),
    AD1061="Segmentación no encontrada o vehículo inactivo","Segmentación no encontrada o vehículo inactivo"
)</f>
        <v>Intervalo de precio 3</v>
      </c>
      <c r="AF1061" s="57" t="s">
        <v>2414</v>
      </c>
      <c r="AG1061" s="35" t="b">
        <f t="shared" si="100"/>
        <v>1</v>
      </c>
      <c r="AH1061" s="255">
        <v>5.0000000000000001E-3</v>
      </c>
      <c r="AI1061" s="255">
        <v>5.0000000000000001E-3</v>
      </c>
      <c r="AJ1061" s="255">
        <v>5.0000000000000001E-3</v>
      </c>
      <c r="AK1061" s="255">
        <v>5.0000000000000001E-3</v>
      </c>
      <c r="AL1061" s="255">
        <v>5.0000000000000001E-3</v>
      </c>
      <c r="AM1061" s="255">
        <v>5.0000000000000001E-3</v>
      </c>
      <c r="AN1061" s="28" t="s">
        <v>173</v>
      </c>
      <c r="AO1061" s="28" t="s">
        <v>173</v>
      </c>
      <c r="AP1061" s="28" t="s">
        <v>173</v>
      </c>
      <c r="AQ1061" s="219">
        <v>0</v>
      </c>
      <c r="AR1061" s="38" t="s">
        <v>984</v>
      </c>
      <c r="AS1061" s="38">
        <v>835765</v>
      </c>
      <c r="AT1061" s="38">
        <v>1587860</v>
      </c>
      <c r="AU1061" s="38" t="s">
        <v>107</v>
      </c>
      <c r="AV1061" s="38" t="s">
        <v>984</v>
      </c>
      <c r="AW1061" s="38">
        <v>12564545</v>
      </c>
      <c r="AX1061" s="38" t="s">
        <v>107</v>
      </c>
      <c r="AY1061" s="38" t="s">
        <v>984</v>
      </c>
      <c r="AZ1061" s="38" t="s">
        <v>107</v>
      </c>
      <c r="BA1061" s="38" t="s">
        <v>984</v>
      </c>
      <c r="BB1061" s="38" t="s">
        <v>107</v>
      </c>
      <c r="BC1061" s="38" t="s">
        <v>107</v>
      </c>
      <c r="BD1061" s="38" t="s">
        <v>107</v>
      </c>
      <c r="BE1061" s="38" t="s">
        <v>107</v>
      </c>
      <c r="BF1061" s="38" t="s">
        <v>984</v>
      </c>
      <c r="BG1061" s="38" t="s">
        <v>107</v>
      </c>
      <c r="BH1061" s="38" t="s">
        <v>107</v>
      </c>
      <c r="BI1061" s="38">
        <v>3008750</v>
      </c>
      <c r="BJ1061" s="38">
        <v>3510209</v>
      </c>
      <c r="BK1061" s="38" t="s">
        <v>107</v>
      </c>
      <c r="BL1061" s="38" t="s">
        <v>107</v>
      </c>
      <c r="BM1061" s="38" t="s">
        <v>107</v>
      </c>
      <c r="BN1061" s="38">
        <v>1710004</v>
      </c>
      <c r="BO1061" s="38" t="s">
        <v>984</v>
      </c>
      <c r="BP1061" s="38">
        <v>1949671</v>
      </c>
      <c r="BQ1061" s="38">
        <v>183214</v>
      </c>
      <c r="BR1061" s="38">
        <v>835765</v>
      </c>
      <c r="BS1061" s="38" t="s">
        <v>107</v>
      </c>
      <c r="BT1061" s="38" t="s">
        <v>984</v>
      </c>
      <c r="BU1061" s="38" t="s">
        <v>984</v>
      </c>
      <c r="BV1061" s="38" t="s">
        <v>107</v>
      </c>
      <c r="BW1061" s="38" t="s">
        <v>984</v>
      </c>
      <c r="BX1061" s="38">
        <v>183214</v>
      </c>
      <c r="BY1061" s="38" t="s">
        <v>107</v>
      </c>
      <c r="BZ1061" s="38" t="s">
        <v>107</v>
      </c>
      <c r="CA1061" s="38" t="s">
        <v>107</v>
      </c>
      <c r="CB1061" s="38">
        <v>1563431</v>
      </c>
      <c r="CC1061" s="330" t="s">
        <v>107</v>
      </c>
      <c r="CD1061" s="38" t="s">
        <v>107</v>
      </c>
      <c r="CE1061" s="38" t="s">
        <v>107</v>
      </c>
      <c r="CF1061" s="38" t="s">
        <v>107</v>
      </c>
      <c r="CG1061" s="38" t="s">
        <v>107</v>
      </c>
      <c r="CH1061" s="85" t="s">
        <v>113</v>
      </c>
      <c r="CI1061" s="85" t="s">
        <v>113</v>
      </c>
      <c r="CJ1061" s="85" t="s">
        <v>173</v>
      </c>
      <c r="CK1061" s="28" t="s">
        <v>173</v>
      </c>
      <c r="CL1061" s="28" t="s">
        <v>113</v>
      </c>
      <c r="CM1061" s="42" t="s">
        <v>173</v>
      </c>
      <c r="CN1061" s="42" t="s">
        <v>173</v>
      </c>
      <c r="CO1061" s="42" t="s">
        <v>107</v>
      </c>
      <c r="CP1061" s="28" t="s">
        <v>107</v>
      </c>
      <c r="CQ1061" s="28" t="s">
        <v>107</v>
      </c>
      <c r="CR1061" s="28" t="s">
        <v>107</v>
      </c>
      <c r="CS1061" s="28" t="s">
        <v>107</v>
      </c>
      <c r="CT1061" s="28" t="s">
        <v>107</v>
      </c>
      <c r="CU1061" s="28" t="s">
        <v>107</v>
      </c>
      <c r="CV1061" s="28" t="s">
        <v>107</v>
      </c>
      <c r="CW1061" s="28" t="s">
        <v>107</v>
      </c>
      <c r="CX1061" s="28" t="s">
        <v>107</v>
      </c>
      <c r="CY1061" s="28" t="s">
        <v>107</v>
      </c>
      <c r="CZ1061" s="28" t="s">
        <v>107</v>
      </c>
      <c r="DA1061" s="28" t="s">
        <v>107</v>
      </c>
      <c r="DB1061" s="28" t="s">
        <v>107</v>
      </c>
      <c r="DC1061" s="28" t="s">
        <v>107</v>
      </c>
      <c r="DD1061" s="332">
        <v>9405019</v>
      </c>
      <c r="DE1061" s="282">
        <v>1</v>
      </c>
      <c r="DF1061" s="390">
        <v>1</v>
      </c>
      <c r="DG1061" s="310"/>
      <c r="DI1061" s="279" t="str" cm="1">
        <f t="array" ref="DI1061">+IF(AND(C1061&lt;&gt;"Vehículos Eléctricos",C1061&lt;&gt;"Vehículos Híbridos",AD1061="PERCENTIL 50"),
     IF(VLOOKUP(_xlfn.TEXTJOIN("_",FALSE,C1061:E1061),BD_Perc!$A:$P,_xlfn.IFS(BD!AE1061="Intervalo de precio 1",12,BD!AE1061="Intervalo de precio 2",13),FALSE)&lt;=1,
     VLOOKUP(_xlfn.TEXTJOIN("_",FALSE,C1061:E1061),BD_Perc!$A:$P,16,FALSE),"Ok P50"),
     "Ok P30/70 ó Híbrido/Eléctrico")</f>
        <v>Ok P30/70 ó Híbrido/Eléctrico</v>
      </c>
      <c r="DJ1061" s="279" t="str">
        <f t="shared" si="97"/>
        <v>Vehículos Convencionales_Camperos/Camionetas_4x2</v>
      </c>
      <c r="DK1061" s="331">
        <f t="shared" si="101"/>
        <v>266560500</v>
      </c>
      <c r="DL1061" s="326"/>
    </row>
    <row r="1062" spans="1:116" ht="25.5">
      <c r="A1062" s="28">
        <v>1057</v>
      </c>
      <c r="B1062" s="203" t="s">
        <v>249</v>
      </c>
      <c r="C1062" s="42" t="s">
        <v>0</v>
      </c>
      <c r="D1062" s="29" t="s">
        <v>337</v>
      </c>
      <c r="E1062" s="42" t="s">
        <v>346</v>
      </c>
      <c r="F1062" s="42" t="s">
        <v>107</v>
      </c>
      <c r="G1062" s="42" t="s">
        <v>2179</v>
      </c>
      <c r="H1062" s="28" t="s">
        <v>990</v>
      </c>
      <c r="I1062" s="28">
        <v>9008238</v>
      </c>
      <c r="J1062" s="70" t="s">
        <v>2180</v>
      </c>
      <c r="K1062" s="31" t="s">
        <v>307</v>
      </c>
      <c r="L1062" s="56">
        <v>201</v>
      </c>
      <c r="M1062" s="33">
        <v>5</v>
      </c>
      <c r="N1062" s="218">
        <v>313500000</v>
      </c>
      <c r="O1062" s="34">
        <f>+IFERROR(VLOOKUP(I1062,Precio_Fasecolda!A:C,3,FALSE),IFERROR(VLOOKUP(I1062,Precio_Fasecolda!B:C,2,FALSE),N1062))</f>
        <v>313500000</v>
      </c>
      <c r="P1062" s="34">
        <f t="shared" si="98"/>
        <v>0</v>
      </c>
      <c r="Q1062" s="28" t="s">
        <v>346</v>
      </c>
      <c r="R1062" s="28" t="s">
        <v>130</v>
      </c>
      <c r="S1062" s="28" t="s">
        <v>360</v>
      </c>
      <c r="T1062" s="28" t="s">
        <v>107</v>
      </c>
      <c r="U1062" s="28" t="s">
        <v>107</v>
      </c>
      <c r="V1062" s="42" t="s">
        <v>107</v>
      </c>
      <c r="W1062" s="28" t="s">
        <v>107</v>
      </c>
      <c r="X1062" s="28" t="s">
        <v>107</v>
      </c>
      <c r="Y1062" s="28" t="str">
        <f t="shared" si="99"/>
        <v>N.A.</v>
      </c>
      <c r="Z1062" s="292">
        <f t="shared" si="96"/>
        <v>311932500</v>
      </c>
      <c r="AA1062" s="28" cm="1">
        <f t="array" aca="1" ref="AA1062" ca="1">_xlfn.IFS(DK1062&lt;$DK$4,1,AND(DK1062&gt;=$DK$4,DK1062&lt;=$AA$4),2,DK1062&gt;$AA$4,3)</f>
        <v>3</v>
      </c>
      <c r="AB1062" s="28">
        <v>0</v>
      </c>
      <c r="AC1062" s="28" cm="1">
        <f t="array" aca="1" ref="AC1062" ca="1">IF(AB1062="PERCENTIL 30","",_xlfn.IFS(DK1062&lt;$AC$4,1,DK1062&gt;$AC$4,2))</f>
        <v>2</v>
      </c>
      <c r="AD1062" s="28" t="str">
        <f>+IFERROR(VLOOKUP(_xlfn.TEXTJOIN("_", FALSE, C1062:E1062), BD_Perc!$A:$O, 15, FALSE),"Segmentación no encontrada o vehículo inactivo")</f>
        <v>PERCENTIL 30-70</v>
      </c>
      <c r="AE1062" s="28" t="str" cm="1">
        <f t="array" ref="AE1062">_xlfn.IFS(
    AD1062 = "PERCENTIL 50",
    _xlfn.IFS(
        BD!DK1062 &lt; VLOOKUP(_xlfn.TEXTJOIN("_", FALSE, C1062:E1062), BD_Perc!$A:$O, 11, FALSE), "Intervalo de precio 1",
        BD!DK1062 &gt;= VLOOKUP(_xlfn.TEXTJOIN("_", FALSE, C1062:E1062), BD_Perc!$A:$O, 11, FALSE), "Intervalo de precio 2"
    ),
    AD1062 = "PERCENTIL 30-70",
    _xlfn.IFS(
        BD!DK1062 &lt; VLOOKUP(_xlfn.TEXTJOIN("_", FALSE, C1062:E1062), BD_Perc!$A:$O, 6, FALSE), "Intervalo de precio 1",
        BD!DK1062 &lt; VLOOKUP(_xlfn.TEXTJOIN("_", FALSE, C1062:E1062), BD_Perc!$A:$O, 7, FALSE), "Intervalo de precio 2",
        BD!DK1062 &gt;= VLOOKUP(_xlfn.TEXTJOIN("_", FALSE, C1062:E1062), BD_Perc!$A:$O, 7, FALSE), "Intervalo de precio 3"
    ),
    AD1062="Segmentación no encontrada o vehículo inactivo","Segmentación no encontrada o vehículo inactivo"
)</f>
        <v>Intervalo de precio 3</v>
      </c>
      <c r="AF1062" s="57" t="s">
        <v>2414</v>
      </c>
      <c r="AG1062" s="35" t="b">
        <f t="shared" si="100"/>
        <v>1</v>
      </c>
      <c r="AH1062" s="255">
        <v>5.0000000000000001E-3</v>
      </c>
      <c r="AI1062" s="255">
        <v>5.0000000000000001E-3</v>
      </c>
      <c r="AJ1062" s="255">
        <v>5.0000000000000001E-3</v>
      </c>
      <c r="AK1062" s="255">
        <v>5.0000000000000001E-3</v>
      </c>
      <c r="AL1062" s="255">
        <v>5.0000000000000001E-3</v>
      </c>
      <c r="AM1062" s="255">
        <v>5.0000000000000001E-3</v>
      </c>
      <c r="AN1062" s="28" t="s">
        <v>173</v>
      </c>
      <c r="AO1062" s="28" t="s">
        <v>173</v>
      </c>
      <c r="AP1062" s="28" t="s">
        <v>173</v>
      </c>
      <c r="AQ1062" s="205">
        <v>0</v>
      </c>
      <c r="AR1062" s="38" t="s">
        <v>984</v>
      </c>
      <c r="AS1062" s="38">
        <v>835765</v>
      </c>
      <c r="AT1062" s="38">
        <v>1587860</v>
      </c>
      <c r="AU1062" s="38" t="s">
        <v>107</v>
      </c>
      <c r="AV1062" s="38" t="s">
        <v>107</v>
      </c>
      <c r="AW1062" s="38">
        <v>12564545</v>
      </c>
      <c r="AX1062" s="38" t="s">
        <v>107</v>
      </c>
      <c r="AY1062" s="38" t="s">
        <v>984</v>
      </c>
      <c r="AZ1062" s="38" t="s">
        <v>107</v>
      </c>
      <c r="BA1062" s="38" t="s">
        <v>107</v>
      </c>
      <c r="BB1062" s="38" t="s">
        <v>107</v>
      </c>
      <c r="BC1062" s="38" t="s">
        <v>107</v>
      </c>
      <c r="BD1062" s="38" t="s">
        <v>107</v>
      </c>
      <c r="BE1062" s="38" t="s">
        <v>107</v>
      </c>
      <c r="BF1062" s="38" t="s">
        <v>107</v>
      </c>
      <c r="BG1062" s="38" t="s">
        <v>107</v>
      </c>
      <c r="BH1062" s="38" t="s">
        <v>107</v>
      </c>
      <c r="BI1062" s="38">
        <v>3008750</v>
      </c>
      <c r="BJ1062" s="38">
        <v>3510209</v>
      </c>
      <c r="BK1062" s="38" t="s">
        <v>107</v>
      </c>
      <c r="BL1062" s="38" t="s">
        <v>107</v>
      </c>
      <c r="BM1062" s="38" t="s">
        <v>107</v>
      </c>
      <c r="BN1062" s="38">
        <v>2076433</v>
      </c>
      <c r="BO1062" s="38">
        <v>1587860</v>
      </c>
      <c r="BP1062" s="38">
        <v>1949671</v>
      </c>
      <c r="BQ1062" s="38">
        <v>183214</v>
      </c>
      <c r="BR1062" s="38">
        <v>835765</v>
      </c>
      <c r="BS1062" s="38" t="s">
        <v>107</v>
      </c>
      <c r="BT1062" s="38" t="s">
        <v>107</v>
      </c>
      <c r="BU1062" s="38" t="s">
        <v>107</v>
      </c>
      <c r="BV1062" s="38" t="s">
        <v>107</v>
      </c>
      <c r="BW1062" s="38" t="s">
        <v>984</v>
      </c>
      <c r="BX1062" s="38">
        <v>183214</v>
      </c>
      <c r="BY1062" s="38" t="s">
        <v>107</v>
      </c>
      <c r="BZ1062" s="38" t="s">
        <v>107</v>
      </c>
      <c r="CA1062" s="38" t="s">
        <v>107</v>
      </c>
      <c r="CB1062" s="38">
        <v>1563431</v>
      </c>
      <c r="CC1062" s="330" t="s">
        <v>107</v>
      </c>
      <c r="CD1062" s="38" t="s">
        <v>107</v>
      </c>
      <c r="CE1062" s="38" t="s">
        <v>107</v>
      </c>
      <c r="CF1062" s="38" t="s">
        <v>107</v>
      </c>
      <c r="CG1062" s="38" t="s">
        <v>107</v>
      </c>
      <c r="CH1062" s="53" t="s">
        <v>113</v>
      </c>
      <c r="CI1062" s="53" t="s">
        <v>113</v>
      </c>
      <c r="CJ1062" s="53" t="s">
        <v>113</v>
      </c>
      <c r="CK1062" s="53" t="s">
        <v>114</v>
      </c>
      <c r="CL1062" s="53" t="s">
        <v>113</v>
      </c>
      <c r="CM1062" s="42" t="s">
        <v>173</v>
      </c>
      <c r="CN1062" s="42" t="s">
        <v>173</v>
      </c>
      <c r="CO1062" s="42" t="s">
        <v>107</v>
      </c>
      <c r="CP1062" s="28" t="s">
        <v>107</v>
      </c>
      <c r="CQ1062" s="28" t="s">
        <v>107</v>
      </c>
      <c r="CR1062" s="28" t="s">
        <v>107</v>
      </c>
      <c r="CS1062" s="28" t="s">
        <v>107</v>
      </c>
      <c r="CT1062" s="28" t="s">
        <v>107</v>
      </c>
      <c r="CU1062" s="28" t="s">
        <v>107</v>
      </c>
      <c r="CV1062" s="28" t="s">
        <v>107</v>
      </c>
      <c r="CW1062" s="28" t="s">
        <v>107</v>
      </c>
      <c r="CX1062" s="28" t="s">
        <v>107</v>
      </c>
      <c r="CY1062" s="28" t="s">
        <v>107</v>
      </c>
      <c r="CZ1062" s="28" t="s">
        <v>107</v>
      </c>
      <c r="DA1062" s="28" t="s">
        <v>107</v>
      </c>
      <c r="DB1062" s="28" t="s">
        <v>107</v>
      </c>
      <c r="DC1062" s="28" t="s">
        <v>107</v>
      </c>
      <c r="DD1062" s="332">
        <v>9405019</v>
      </c>
      <c r="DE1062" s="282">
        <v>1</v>
      </c>
      <c r="DF1062" s="390">
        <v>1</v>
      </c>
      <c r="DG1062" s="310"/>
      <c r="DI1062" s="279" t="str" cm="1">
        <f t="array" ref="DI1062">+IF(AND(C1062&lt;&gt;"Vehículos Eléctricos",C1062&lt;&gt;"Vehículos Híbridos",AD1062="PERCENTIL 50"),
     IF(VLOOKUP(_xlfn.TEXTJOIN("_",FALSE,C1062:E1062),BD_Perc!$A:$P,_xlfn.IFS(BD!AE1062="Intervalo de precio 1",12,BD!AE1062="Intervalo de precio 2",13),FALSE)&lt;=1,
     VLOOKUP(_xlfn.TEXTJOIN("_",FALSE,C1062:E1062),BD_Perc!$A:$P,16,FALSE),"Ok P50"),
     "Ok P30/70 ó Híbrido/Eléctrico")</f>
        <v>Ok P30/70 ó Híbrido/Eléctrico</v>
      </c>
      <c r="DJ1062" s="279" t="str">
        <f t="shared" si="97"/>
        <v>Vehículos Convencionales_Camperos/Camionetas_4x4</v>
      </c>
      <c r="DK1062" s="331">
        <f t="shared" si="101"/>
        <v>311932500</v>
      </c>
      <c r="DL1062" s="326"/>
    </row>
    <row r="1063" spans="1:116" ht="25.5">
      <c r="A1063" s="28">
        <v>1058</v>
      </c>
      <c r="B1063" s="203" t="s">
        <v>249</v>
      </c>
      <c r="C1063" s="42" t="s">
        <v>0</v>
      </c>
      <c r="D1063" s="29" t="s">
        <v>337</v>
      </c>
      <c r="E1063" s="42" t="s">
        <v>346</v>
      </c>
      <c r="F1063" s="42" t="s">
        <v>107</v>
      </c>
      <c r="G1063" s="42" t="s">
        <v>2181</v>
      </c>
      <c r="H1063" s="28" t="s">
        <v>990</v>
      </c>
      <c r="I1063" s="28">
        <v>9008241</v>
      </c>
      <c r="J1063" s="70" t="s">
        <v>2182</v>
      </c>
      <c r="K1063" s="31" t="s">
        <v>355</v>
      </c>
      <c r="L1063" s="56">
        <v>304</v>
      </c>
      <c r="M1063" s="33">
        <v>5</v>
      </c>
      <c r="N1063" s="218">
        <v>613500000</v>
      </c>
      <c r="O1063" s="34">
        <f>+IFERROR(VLOOKUP(I1063,Precio_Fasecolda!A:C,3,FALSE),IFERROR(VLOOKUP(I1063,Precio_Fasecolda!B:C,2,FALSE),N1063))</f>
        <v>613500000</v>
      </c>
      <c r="P1063" s="34">
        <f t="shared" si="98"/>
        <v>0</v>
      </c>
      <c r="Q1063" s="28" t="s">
        <v>346</v>
      </c>
      <c r="R1063" s="28" t="s">
        <v>130</v>
      </c>
      <c r="S1063" s="28" t="s">
        <v>360</v>
      </c>
      <c r="T1063" s="28" t="s">
        <v>107</v>
      </c>
      <c r="U1063" s="28" t="s">
        <v>107</v>
      </c>
      <c r="V1063" s="42" t="s">
        <v>107</v>
      </c>
      <c r="W1063" s="28" t="s">
        <v>107</v>
      </c>
      <c r="X1063" s="28" t="s">
        <v>107</v>
      </c>
      <c r="Y1063" s="28" t="str">
        <f t="shared" si="99"/>
        <v>N.A.</v>
      </c>
      <c r="Z1063" s="292">
        <f t="shared" si="96"/>
        <v>610432500</v>
      </c>
      <c r="AA1063" s="28" cm="1">
        <f t="array" aca="1" ref="AA1063" ca="1">_xlfn.IFS(DK1063&lt;$DK$4,1,AND(DK1063&gt;=$DK$4,DK1063&lt;=$AA$4),2,DK1063&gt;$AA$4,3)</f>
        <v>3</v>
      </c>
      <c r="AB1063" s="28">
        <v>0</v>
      </c>
      <c r="AC1063" s="28" cm="1">
        <f t="array" aca="1" ref="AC1063" ca="1">IF(AB1063="PERCENTIL 30","",_xlfn.IFS(DK1063&lt;$AC$4,1,DK1063&gt;$AC$4,2))</f>
        <v>2</v>
      </c>
      <c r="AD1063" s="28" t="str">
        <f>+IFERROR(VLOOKUP(_xlfn.TEXTJOIN("_", FALSE, C1063:E1063), BD_Perc!$A:$O, 15, FALSE),"Segmentación no encontrada o vehículo inactivo")</f>
        <v>PERCENTIL 30-70</v>
      </c>
      <c r="AE1063" s="28" t="str" cm="1">
        <f t="array" ref="AE1063">_xlfn.IFS(
    AD1063 = "PERCENTIL 50",
    _xlfn.IFS(
        BD!DK1063 &lt; VLOOKUP(_xlfn.TEXTJOIN("_", FALSE, C1063:E1063), BD_Perc!$A:$O, 11, FALSE), "Intervalo de precio 1",
        BD!DK1063 &gt;= VLOOKUP(_xlfn.TEXTJOIN("_", FALSE, C1063:E1063), BD_Perc!$A:$O, 11, FALSE), "Intervalo de precio 2"
    ),
    AD1063 = "PERCENTIL 30-70",
    _xlfn.IFS(
        BD!DK1063 &lt; VLOOKUP(_xlfn.TEXTJOIN("_", FALSE, C1063:E1063), BD_Perc!$A:$O, 6, FALSE), "Intervalo de precio 1",
        BD!DK1063 &lt; VLOOKUP(_xlfn.TEXTJOIN("_", FALSE, C1063:E1063), BD_Perc!$A:$O, 7, FALSE), "Intervalo de precio 2",
        BD!DK1063 &gt;= VLOOKUP(_xlfn.TEXTJOIN("_", FALSE, C1063:E1063), BD_Perc!$A:$O, 7, FALSE), "Intervalo de precio 3"
    ),
    AD1063="Segmentación no encontrada o vehículo inactivo","Segmentación no encontrada o vehículo inactivo"
)</f>
        <v>Intervalo de precio 3</v>
      </c>
      <c r="AF1063" s="57" t="s">
        <v>2414</v>
      </c>
      <c r="AG1063" s="35" t="b">
        <f t="shared" si="100"/>
        <v>1</v>
      </c>
      <c r="AH1063" s="255">
        <v>5.0000000000000001E-3</v>
      </c>
      <c r="AI1063" s="255">
        <v>5.0000000000000001E-3</v>
      </c>
      <c r="AJ1063" s="255">
        <v>5.0000000000000001E-3</v>
      </c>
      <c r="AK1063" s="255">
        <v>5.0000000000000001E-3</v>
      </c>
      <c r="AL1063" s="255">
        <v>5.0000000000000001E-3</v>
      </c>
      <c r="AM1063" s="255">
        <v>5.0000000000000001E-3</v>
      </c>
      <c r="AN1063" s="28" t="s">
        <v>173</v>
      </c>
      <c r="AO1063" s="28" t="s">
        <v>173</v>
      </c>
      <c r="AP1063" s="28" t="s">
        <v>173</v>
      </c>
      <c r="AQ1063" s="205">
        <v>0</v>
      </c>
      <c r="AR1063" s="38" t="s">
        <v>984</v>
      </c>
      <c r="AS1063" s="38">
        <v>835765</v>
      </c>
      <c r="AT1063" s="38" t="s">
        <v>984</v>
      </c>
      <c r="AU1063" s="38" t="s">
        <v>107</v>
      </c>
      <c r="AV1063" s="38" t="s">
        <v>107</v>
      </c>
      <c r="AW1063" s="38">
        <v>12564545</v>
      </c>
      <c r="AX1063" s="38" t="s">
        <v>107</v>
      </c>
      <c r="AY1063" s="38" t="s">
        <v>984</v>
      </c>
      <c r="AZ1063" s="38" t="s">
        <v>107</v>
      </c>
      <c r="BA1063" s="38" t="s">
        <v>984</v>
      </c>
      <c r="BB1063" s="38" t="s">
        <v>107</v>
      </c>
      <c r="BC1063" s="38" t="s">
        <v>107</v>
      </c>
      <c r="BD1063" s="38" t="s">
        <v>107</v>
      </c>
      <c r="BE1063" s="38" t="s">
        <v>107</v>
      </c>
      <c r="BF1063" s="38" t="s">
        <v>107</v>
      </c>
      <c r="BG1063" s="38" t="s">
        <v>107</v>
      </c>
      <c r="BH1063" s="38" t="s">
        <v>107</v>
      </c>
      <c r="BI1063" s="38">
        <v>3008750</v>
      </c>
      <c r="BJ1063" s="38">
        <v>3510209</v>
      </c>
      <c r="BK1063" s="38" t="s">
        <v>107</v>
      </c>
      <c r="BL1063" s="38" t="s">
        <v>107</v>
      </c>
      <c r="BM1063" s="38" t="s">
        <v>107</v>
      </c>
      <c r="BN1063" s="38" t="s">
        <v>984</v>
      </c>
      <c r="BO1063" s="38" t="s">
        <v>984</v>
      </c>
      <c r="BP1063" s="38">
        <v>1949671</v>
      </c>
      <c r="BQ1063" s="38">
        <v>183214</v>
      </c>
      <c r="BR1063" s="38">
        <v>835765</v>
      </c>
      <c r="BS1063" s="38" t="s">
        <v>107</v>
      </c>
      <c r="BT1063" s="38" t="s">
        <v>107</v>
      </c>
      <c r="BU1063" s="38" t="s">
        <v>107</v>
      </c>
      <c r="BV1063" s="38" t="s">
        <v>107</v>
      </c>
      <c r="BW1063" s="38" t="s">
        <v>984</v>
      </c>
      <c r="BX1063" s="38">
        <v>183214</v>
      </c>
      <c r="BY1063" s="38" t="s">
        <v>107</v>
      </c>
      <c r="BZ1063" s="38" t="s">
        <v>107</v>
      </c>
      <c r="CA1063" s="38" t="s">
        <v>107</v>
      </c>
      <c r="CB1063" s="38" t="s">
        <v>984</v>
      </c>
      <c r="CC1063" s="330" t="s">
        <v>107</v>
      </c>
      <c r="CD1063" s="38" t="s">
        <v>107</v>
      </c>
      <c r="CE1063" s="38" t="s">
        <v>107</v>
      </c>
      <c r="CF1063" s="38" t="s">
        <v>107</v>
      </c>
      <c r="CG1063" s="38" t="s">
        <v>107</v>
      </c>
      <c r="CH1063" s="42" t="s">
        <v>114</v>
      </c>
      <c r="CI1063" s="42" t="s">
        <v>114</v>
      </c>
      <c r="CJ1063" s="42" t="s">
        <v>114</v>
      </c>
      <c r="CK1063" s="42" t="s">
        <v>114</v>
      </c>
      <c r="CL1063" s="42" t="s">
        <v>114</v>
      </c>
      <c r="CM1063" s="42" t="s">
        <v>173</v>
      </c>
      <c r="CN1063" s="42" t="s">
        <v>173</v>
      </c>
      <c r="CO1063" s="42" t="s">
        <v>107</v>
      </c>
      <c r="CP1063" s="28" t="s">
        <v>107</v>
      </c>
      <c r="CQ1063" s="28" t="s">
        <v>107</v>
      </c>
      <c r="CR1063" s="28" t="s">
        <v>107</v>
      </c>
      <c r="CS1063" s="28" t="s">
        <v>107</v>
      </c>
      <c r="CT1063" s="28" t="s">
        <v>107</v>
      </c>
      <c r="CU1063" s="28" t="s">
        <v>107</v>
      </c>
      <c r="CV1063" s="28" t="s">
        <v>107</v>
      </c>
      <c r="CW1063" s="28" t="s">
        <v>107</v>
      </c>
      <c r="CX1063" s="28" t="s">
        <v>107</v>
      </c>
      <c r="CY1063" s="28" t="s">
        <v>107</v>
      </c>
      <c r="CZ1063" s="28" t="s">
        <v>107</v>
      </c>
      <c r="DA1063" s="28" t="s">
        <v>107</v>
      </c>
      <c r="DB1063" s="28" t="s">
        <v>107</v>
      </c>
      <c r="DC1063" s="28" t="s">
        <v>107</v>
      </c>
      <c r="DD1063" s="332">
        <v>10748593</v>
      </c>
      <c r="DE1063" s="282">
        <v>1</v>
      </c>
      <c r="DF1063" s="390">
        <v>1</v>
      </c>
      <c r="DG1063" s="310"/>
      <c r="DI1063" s="279" t="str" cm="1">
        <f t="array" ref="DI1063">+IF(AND(C1063&lt;&gt;"Vehículos Eléctricos",C1063&lt;&gt;"Vehículos Híbridos",AD1063="PERCENTIL 50"),
     IF(VLOOKUP(_xlfn.TEXTJOIN("_",FALSE,C1063:E1063),BD_Perc!$A:$P,_xlfn.IFS(BD!AE1063="Intervalo de precio 1",12,BD!AE1063="Intervalo de precio 2",13),FALSE)&lt;=1,
     VLOOKUP(_xlfn.TEXTJOIN("_",FALSE,C1063:E1063),BD_Perc!$A:$P,16,FALSE),"Ok P50"),
     "Ok P30/70 ó Híbrido/Eléctrico")</f>
        <v>Ok P30/70 ó Híbrido/Eléctrico</v>
      </c>
      <c r="DJ1063" s="279" t="str">
        <f t="shared" si="97"/>
        <v>Vehículos Convencionales_Camperos/Camionetas_4x4</v>
      </c>
      <c r="DK1063" s="331">
        <f t="shared" si="101"/>
        <v>610432500</v>
      </c>
      <c r="DL1063" s="326"/>
    </row>
    <row r="1064" spans="1:116" ht="25.5">
      <c r="A1064" s="28">
        <v>1059</v>
      </c>
      <c r="B1064" s="203" t="s">
        <v>249</v>
      </c>
      <c r="C1064" s="42" t="s">
        <v>0</v>
      </c>
      <c r="D1064" s="29" t="s">
        <v>337</v>
      </c>
      <c r="E1064" s="42" t="s">
        <v>346</v>
      </c>
      <c r="F1064" s="42" t="s">
        <v>107</v>
      </c>
      <c r="G1064" s="42" t="s">
        <v>2183</v>
      </c>
      <c r="H1064" s="28" t="s">
        <v>990</v>
      </c>
      <c r="I1064" s="28">
        <v>9008242</v>
      </c>
      <c r="J1064" s="70" t="s">
        <v>2184</v>
      </c>
      <c r="K1064" s="31" t="s">
        <v>363</v>
      </c>
      <c r="L1064" s="56">
        <v>409</v>
      </c>
      <c r="M1064" s="33">
        <v>5</v>
      </c>
      <c r="N1064" s="218">
        <v>610900000</v>
      </c>
      <c r="O1064" s="34">
        <f>+IFERROR(VLOOKUP(I1064,Precio_Fasecolda!A:C,3,FALSE),IFERROR(VLOOKUP(I1064,Precio_Fasecolda!B:C,2,FALSE),N1064))</f>
        <v>610900000</v>
      </c>
      <c r="P1064" s="34">
        <f t="shared" si="98"/>
        <v>0</v>
      </c>
      <c r="Q1064" s="28" t="s">
        <v>346</v>
      </c>
      <c r="R1064" s="28" t="s">
        <v>130</v>
      </c>
      <c r="S1064" s="28" t="s">
        <v>112</v>
      </c>
      <c r="T1064" s="28" t="s">
        <v>107</v>
      </c>
      <c r="U1064" s="28" t="s">
        <v>107</v>
      </c>
      <c r="V1064" s="42" t="s">
        <v>107</v>
      </c>
      <c r="W1064" s="28" t="s">
        <v>107</v>
      </c>
      <c r="X1064" s="28" t="s">
        <v>107</v>
      </c>
      <c r="Y1064" s="28" t="str">
        <f t="shared" si="99"/>
        <v>N.A.</v>
      </c>
      <c r="Z1064" s="292">
        <f t="shared" si="96"/>
        <v>607845500</v>
      </c>
      <c r="AA1064" s="28" cm="1">
        <f t="array" aca="1" ref="AA1064" ca="1">_xlfn.IFS(DK1064&lt;$DK$4,1,AND(DK1064&gt;=$DK$4,DK1064&lt;=$AA$4),2,DK1064&gt;$AA$4,3)</f>
        <v>3</v>
      </c>
      <c r="AB1064" s="28">
        <v>0</v>
      </c>
      <c r="AC1064" s="28" cm="1">
        <f t="array" aca="1" ref="AC1064" ca="1">IF(AB1064="PERCENTIL 30","",_xlfn.IFS(DK1064&lt;$AC$4,1,DK1064&gt;$AC$4,2))</f>
        <v>2</v>
      </c>
      <c r="AD1064" s="28" t="str">
        <f>+IFERROR(VLOOKUP(_xlfn.TEXTJOIN("_", FALSE, C1064:E1064), BD_Perc!$A:$O, 15, FALSE),"Segmentación no encontrada o vehículo inactivo")</f>
        <v>PERCENTIL 30-70</v>
      </c>
      <c r="AE1064" s="28" t="str" cm="1">
        <f t="array" ref="AE1064">_xlfn.IFS(
    AD1064 = "PERCENTIL 50",
    _xlfn.IFS(
        BD!DK1064 &lt; VLOOKUP(_xlfn.TEXTJOIN("_", FALSE, C1064:E1064), BD_Perc!$A:$O, 11, FALSE), "Intervalo de precio 1",
        BD!DK1064 &gt;= VLOOKUP(_xlfn.TEXTJOIN("_", FALSE, C1064:E1064), BD_Perc!$A:$O, 11, FALSE), "Intervalo de precio 2"
    ),
    AD1064 = "PERCENTIL 30-70",
    _xlfn.IFS(
        BD!DK1064 &lt; VLOOKUP(_xlfn.TEXTJOIN("_", FALSE, C1064:E1064), BD_Perc!$A:$O, 6, FALSE), "Intervalo de precio 1",
        BD!DK1064 &lt; VLOOKUP(_xlfn.TEXTJOIN("_", FALSE, C1064:E1064), BD_Perc!$A:$O, 7, FALSE), "Intervalo de precio 2",
        BD!DK1064 &gt;= VLOOKUP(_xlfn.TEXTJOIN("_", FALSE, C1064:E1064), BD_Perc!$A:$O, 7, FALSE), "Intervalo de precio 3"
    ),
    AD1064="Segmentación no encontrada o vehículo inactivo","Segmentación no encontrada o vehículo inactivo"
)</f>
        <v>Intervalo de precio 3</v>
      </c>
      <c r="AF1064" s="57" t="s">
        <v>2414</v>
      </c>
      <c r="AG1064" s="35" t="b">
        <f t="shared" si="100"/>
        <v>1</v>
      </c>
      <c r="AH1064" s="255">
        <v>5.0000000000000001E-3</v>
      </c>
      <c r="AI1064" s="255">
        <v>5.0000000000000001E-3</v>
      </c>
      <c r="AJ1064" s="255">
        <v>5.0000000000000001E-3</v>
      </c>
      <c r="AK1064" s="255">
        <v>5.0000000000000001E-3</v>
      </c>
      <c r="AL1064" s="255">
        <v>5.0000000000000001E-3</v>
      </c>
      <c r="AM1064" s="255">
        <v>5.0000000000000001E-3</v>
      </c>
      <c r="AN1064" s="28" t="s">
        <v>173</v>
      </c>
      <c r="AO1064" s="28" t="s">
        <v>173</v>
      </c>
      <c r="AP1064" s="28" t="s">
        <v>173</v>
      </c>
      <c r="AQ1064" s="205">
        <v>0</v>
      </c>
      <c r="AR1064" s="38" t="s">
        <v>984</v>
      </c>
      <c r="AS1064" s="38">
        <v>835765</v>
      </c>
      <c r="AT1064" s="38" t="s">
        <v>984</v>
      </c>
      <c r="AU1064" s="38" t="s">
        <v>107</v>
      </c>
      <c r="AV1064" s="38" t="s">
        <v>107</v>
      </c>
      <c r="AW1064" s="38">
        <v>12564545</v>
      </c>
      <c r="AX1064" s="38" t="s">
        <v>107</v>
      </c>
      <c r="AY1064" s="38" t="s">
        <v>984</v>
      </c>
      <c r="AZ1064" s="38" t="s">
        <v>107</v>
      </c>
      <c r="BA1064" s="38" t="s">
        <v>984</v>
      </c>
      <c r="BB1064" s="38" t="s">
        <v>107</v>
      </c>
      <c r="BC1064" s="38" t="s">
        <v>107</v>
      </c>
      <c r="BD1064" s="38" t="s">
        <v>107</v>
      </c>
      <c r="BE1064" s="38" t="s">
        <v>107</v>
      </c>
      <c r="BF1064" s="38" t="s">
        <v>107</v>
      </c>
      <c r="BG1064" s="38" t="s">
        <v>107</v>
      </c>
      <c r="BH1064" s="38" t="s">
        <v>107</v>
      </c>
      <c r="BI1064" s="38">
        <v>3008750</v>
      </c>
      <c r="BJ1064" s="38">
        <v>3510209</v>
      </c>
      <c r="BK1064" s="38" t="s">
        <v>107</v>
      </c>
      <c r="BL1064" s="38" t="s">
        <v>107</v>
      </c>
      <c r="BM1064" s="38" t="s">
        <v>107</v>
      </c>
      <c r="BN1064" s="38" t="s">
        <v>984</v>
      </c>
      <c r="BO1064" s="38" t="s">
        <v>984</v>
      </c>
      <c r="BP1064" s="38">
        <v>1949671</v>
      </c>
      <c r="BQ1064" s="38">
        <v>183214</v>
      </c>
      <c r="BR1064" s="38">
        <v>835765</v>
      </c>
      <c r="BS1064" s="38" t="s">
        <v>107</v>
      </c>
      <c r="BT1064" s="38" t="s">
        <v>107</v>
      </c>
      <c r="BU1064" s="38" t="s">
        <v>107</v>
      </c>
      <c r="BV1064" s="38" t="s">
        <v>107</v>
      </c>
      <c r="BW1064" s="38" t="s">
        <v>984</v>
      </c>
      <c r="BX1064" s="38">
        <v>183214</v>
      </c>
      <c r="BY1064" s="38" t="s">
        <v>107</v>
      </c>
      <c r="BZ1064" s="38" t="s">
        <v>107</v>
      </c>
      <c r="CA1064" s="38" t="s">
        <v>107</v>
      </c>
      <c r="CB1064" s="38" t="s">
        <v>984</v>
      </c>
      <c r="CC1064" s="330" t="s">
        <v>107</v>
      </c>
      <c r="CD1064" s="38" t="s">
        <v>107</v>
      </c>
      <c r="CE1064" s="38" t="s">
        <v>107</v>
      </c>
      <c r="CF1064" s="38" t="s">
        <v>107</v>
      </c>
      <c r="CG1064" s="38" t="s">
        <v>107</v>
      </c>
      <c r="CH1064" s="42" t="s">
        <v>113</v>
      </c>
      <c r="CI1064" s="42" t="s">
        <v>113</v>
      </c>
      <c r="CJ1064" s="42" t="s">
        <v>113</v>
      </c>
      <c r="CK1064" s="42" t="s">
        <v>113</v>
      </c>
      <c r="CL1064" s="42" t="s">
        <v>113</v>
      </c>
      <c r="CM1064" s="42" t="s">
        <v>173</v>
      </c>
      <c r="CN1064" s="42" t="s">
        <v>173</v>
      </c>
      <c r="CO1064" s="42" t="s">
        <v>107</v>
      </c>
      <c r="CP1064" s="28" t="s">
        <v>107</v>
      </c>
      <c r="CQ1064" s="28" t="s">
        <v>107</v>
      </c>
      <c r="CR1064" s="28" t="s">
        <v>107</v>
      </c>
      <c r="CS1064" s="28" t="s">
        <v>107</v>
      </c>
      <c r="CT1064" s="28" t="s">
        <v>107</v>
      </c>
      <c r="CU1064" s="28" t="s">
        <v>107</v>
      </c>
      <c r="CV1064" s="28" t="s">
        <v>107</v>
      </c>
      <c r="CW1064" s="28" t="s">
        <v>107</v>
      </c>
      <c r="CX1064" s="28" t="s">
        <v>107</v>
      </c>
      <c r="CY1064" s="28" t="s">
        <v>107</v>
      </c>
      <c r="CZ1064" s="28" t="s">
        <v>107</v>
      </c>
      <c r="DA1064" s="28" t="s">
        <v>107</v>
      </c>
      <c r="DB1064" s="28" t="s">
        <v>107</v>
      </c>
      <c r="DC1064" s="28" t="s">
        <v>107</v>
      </c>
      <c r="DD1064" s="332">
        <v>10748593</v>
      </c>
      <c r="DE1064" s="282">
        <v>1</v>
      </c>
      <c r="DF1064" s="390">
        <v>1</v>
      </c>
      <c r="DG1064" s="310"/>
      <c r="DI1064" s="279" t="str" cm="1">
        <f t="array" ref="DI1064">+IF(AND(C1064&lt;&gt;"Vehículos Eléctricos",C1064&lt;&gt;"Vehículos Híbridos",AD1064="PERCENTIL 50"),
     IF(VLOOKUP(_xlfn.TEXTJOIN("_",FALSE,C1064:E1064),BD_Perc!$A:$P,_xlfn.IFS(BD!AE1064="Intervalo de precio 1",12,BD!AE1064="Intervalo de precio 2",13),FALSE)&lt;=1,
     VLOOKUP(_xlfn.TEXTJOIN("_",FALSE,C1064:E1064),BD_Perc!$A:$P,16,FALSE),"Ok P50"),
     "Ok P30/70 ó Híbrido/Eléctrico")</f>
        <v>Ok P30/70 ó Híbrido/Eléctrico</v>
      </c>
      <c r="DJ1064" s="279" t="str">
        <f t="shared" si="97"/>
        <v>Vehículos Convencionales_Camperos/Camionetas_4x4</v>
      </c>
      <c r="DK1064" s="331">
        <f t="shared" si="101"/>
        <v>607845500</v>
      </c>
      <c r="DL1064" s="326"/>
    </row>
    <row r="1065" spans="1:116" ht="25.5">
      <c r="A1065" s="28">
        <v>1060</v>
      </c>
      <c r="B1065" s="203" t="s">
        <v>249</v>
      </c>
      <c r="C1065" s="42" t="s">
        <v>0</v>
      </c>
      <c r="D1065" s="29" t="s">
        <v>337</v>
      </c>
      <c r="E1065" s="42" t="s">
        <v>346</v>
      </c>
      <c r="F1065" s="42" t="s">
        <v>107</v>
      </c>
      <c r="G1065" s="42" t="s">
        <v>500</v>
      </c>
      <c r="H1065" s="28" t="s">
        <v>990</v>
      </c>
      <c r="I1065" s="28">
        <v>9011084</v>
      </c>
      <c r="J1065" s="70" t="s">
        <v>2185</v>
      </c>
      <c r="K1065" s="31" t="s">
        <v>307</v>
      </c>
      <c r="L1065" s="56">
        <v>231</v>
      </c>
      <c r="M1065" s="33">
        <v>2</v>
      </c>
      <c r="N1065" s="218">
        <v>255900000</v>
      </c>
      <c r="O1065" s="34">
        <f>+IFERROR(VLOOKUP(I1065,Precio_Fasecolda!A:C,3,FALSE),IFERROR(VLOOKUP(I1065,Precio_Fasecolda!B:C,2,FALSE),N1065))</f>
        <v>255900000</v>
      </c>
      <c r="P1065" s="34">
        <f t="shared" si="98"/>
        <v>0</v>
      </c>
      <c r="Q1065" s="28" t="s">
        <v>346</v>
      </c>
      <c r="R1065" s="28" t="s">
        <v>2415</v>
      </c>
      <c r="S1065" s="28" t="s">
        <v>112</v>
      </c>
      <c r="T1065" s="28" t="s">
        <v>107</v>
      </c>
      <c r="U1065" s="28" t="s">
        <v>107</v>
      </c>
      <c r="V1065" s="42" t="s">
        <v>107</v>
      </c>
      <c r="W1065" s="28" t="s">
        <v>107</v>
      </c>
      <c r="X1065" s="28" t="s">
        <v>107</v>
      </c>
      <c r="Y1065" s="28" t="str">
        <f t="shared" si="99"/>
        <v>N.A.</v>
      </c>
      <c r="Z1065" s="292">
        <f t="shared" si="96"/>
        <v>254620500</v>
      </c>
      <c r="AA1065" s="28" cm="1">
        <f t="array" aca="1" ref="AA1065" ca="1">_xlfn.IFS(DK1065&lt;$DK$4,1,AND(DK1065&gt;=$DK$4,DK1065&lt;=$AA$4),2,DK1065&gt;$AA$4,3)</f>
        <v>3</v>
      </c>
      <c r="AB1065" s="28">
        <v>0</v>
      </c>
      <c r="AC1065" s="28" cm="1">
        <f t="array" aca="1" ref="AC1065" ca="1">IF(AB1065="PERCENTIL 30","",_xlfn.IFS(DK1065&lt;$AC$4,1,DK1065&gt;$AC$4,2))</f>
        <v>2</v>
      </c>
      <c r="AD1065" s="28" t="str">
        <f>+IFERROR(VLOOKUP(_xlfn.TEXTJOIN("_", FALSE, C1065:E1065), BD_Perc!$A:$O, 15, FALSE),"Segmentación no encontrada o vehículo inactivo")</f>
        <v>PERCENTIL 30-70</v>
      </c>
      <c r="AE1065" s="28" t="str" cm="1">
        <f t="array" ref="AE1065">_xlfn.IFS(
    AD1065 = "PERCENTIL 50",
    _xlfn.IFS(
        BD!DK1065 &lt; VLOOKUP(_xlfn.TEXTJOIN("_", FALSE, C1065:E1065), BD_Perc!$A:$O, 11, FALSE), "Intervalo de precio 1",
        BD!DK1065 &gt;= VLOOKUP(_xlfn.TEXTJOIN("_", FALSE, C1065:E1065), BD_Perc!$A:$O, 11, FALSE), "Intervalo de precio 2"
    ),
    AD1065 = "PERCENTIL 30-70",
    _xlfn.IFS(
        BD!DK1065 &lt; VLOOKUP(_xlfn.TEXTJOIN("_", FALSE, C1065:E1065), BD_Perc!$A:$O, 6, FALSE), "Intervalo de precio 1",
        BD!DK1065 &lt; VLOOKUP(_xlfn.TEXTJOIN("_", FALSE, C1065:E1065), BD_Perc!$A:$O, 7, FALSE), "Intervalo de precio 2",
        BD!DK1065 &gt;= VLOOKUP(_xlfn.TEXTJOIN("_", FALSE, C1065:E1065), BD_Perc!$A:$O, 7, FALSE), "Intervalo de precio 3"
    ),
    AD1065="Segmentación no encontrada o vehículo inactivo","Segmentación no encontrada o vehículo inactivo"
)</f>
        <v>Intervalo de precio 2</v>
      </c>
      <c r="AF1065" s="57" t="s">
        <v>2413</v>
      </c>
      <c r="AG1065" s="35" t="b">
        <f t="shared" si="100"/>
        <v>1</v>
      </c>
      <c r="AH1065" s="255">
        <v>5.0000000000000001E-3</v>
      </c>
      <c r="AI1065" s="255">
        <v>5.0000000000000001E-3</v>
      </c>
      <c r="AJ1065" s="255">
        <v>5.0000000000000001E-3</v>
      </c>
      <c r="AK1065" s="255">
        <v>5.0000000000000001E-3</v>
      </c>
      <c r="AL1065" s="255">
        <v>5.0000000000000001E-3</v>
      </c>
      <c r="AM1065" s="255">
        <v>5.0000000000000001E-3</v>
      </c>
      <c r="AN1065" s="28" t="s">
        <v>173</v>
      </c>
      <c r="AO1065" s="28" t="s">
        <v>173</v>
      </c>
      <c r="AP1065" s="28" t="s">
        <v>173</v>
      </c>
      <c r="AQ1065" s="205">
        <v>0</v>
      </c>
      <c r="AR1065" s="38" t="s">
        <v>984</v>
      </c>
      <c r="AS1065" s="38">
        <v>835765</v>
      </c>
      <c r="AT1065" s="38" t="s">
        <v>984</v>
      </c>
      <c r="AU1065" s="38" t="s">
        <v>107</v>
      </c>
      <c r="AV1065" s="38" t="s">
        <v>107</v>
      </c>
      <c r="AW1065" s="38">
        <v>12564545</v>
      </c>
      <c r="AX1065" s="38" t="s">
        <v>107</v>
      </c>
      <c r="AY1065" s="38" t="s">
        <v>984</v>
      </c>
      <c r="AZ1065" s="38" t="s">
        <v>107</v>
      </c>
      <c r="BA1065" s="38" t="s">
        <v>107</v>
      </c>
      <c r="BB1065" s="38" t="s">
        <v>107</v>
      </c>
      <c r="BC1065" s="38" t="s">
        <v>107</v>
      </c>
      <c r="BD1065" s="38" t="s">
        <v>107</v>
      </c>
      <c r="BE1065" s="38" t="s">
        <v>107</v>
      </c>
      <c r="BF1065" s="38" t="s">
        <v>107</v>
      </c>
      <c r="BG1065" s="38" t="s">
        <v>107</v>
      </c>
      <c r="BH1065" s="38" t="s">
        <v>107</v>
      </c>
      <c r="BI1065" s="38">
        <v>3008750</v>
      </c>
      <c r="BJ1065" s="38">
        <v>3510209</v>
      </c>
      <c r="BK1065" s="38" t="s">
        <v>107</v>
      </c>
      <c r="BL1065" s="38" t="s">
        <v>107</v>
      </c>
      <c r="BM1065" s="38" t="s">
        <v>107</v>
      </c>
      <c r="BN1065" s="38" t="s">
        <v>107</v>
      </c>
      <c r="BO1065" s="38" t="s">
        <v>984</v>
      </c>
      <c r="BP1065" s="38">
        <v>1949671</v>
      </c>
      <c r="BQ1065" s="38">
        <v>183214</v>
      </c>
      <c r="BR1065" s="38">
        <v>835765</v>
      </c>
      <c r="BS1065" s="38" t="s">
        <v>107</v>
      </c>
      <c r="BT1065" s="38" t="s">
        <v>107</v>
      </c>
      <c r="BU1065" s="38" t="s">
        <v>107</v>
      </c>
      <c r="BV1065" s="38" t="s">
        <v>107</v>
      </c>
      <c r="BW1065" s="38" t="s">
        <v>984</v>
      </c>
      <c r="BX1065" s="38">
        <v>183214</v>
      </c>
      <c r="BY1065" s="38" t="s">
        <v>107</v>
      </c>
      <c r="BZ1065" s="38" t="s">
        <v>107</v>
      </c>
      <c r="CA1065" s="38" t="s">
        <v>107</v>
      </c>
      <c r="CB1065" s="38" t="s">
        <v>984</v>
      </c>
      <c r="CC1065" s="330" t="s">
        <v>107</v>
      </c>
      <c r="CD1065" s="38" t="s">
        <v>107</v>
      </c>
      <c r="CE1065" s="38" t="s">
        <v>107</v>
      </c>
      <c r="CF1065" s="38" t="s">
        <v>107</v>
      </c>
      <c r="CG1065" s="38" t="s">
        <v>107</v>
      </c>
      <c r="CH1065" s="42" t="s">
        <v>113</v>
      </c>
      <c r="CI1065" s="42" t="s">
        <v>113</v>
      </c>
      <c r="CJ1065" s="42" t="s">
        <v>113</v>
      </c>
      <c r="CK1065" s="42" t="s">
        <v>113</v>
      </c>
      <c r="CL1065" s="42" t="s">
        <v>113</v>
      </c>
      <c r="CM1065" s="42" t="s">
        <v>173</v>
      </c>
      <c r="CN1065" s="42" t="s">
        <v>173</v>
      </c>
      <c r="CO1065" s="42" t="s">
        <v>107</v>
      </c>
      <c r="CP1065" s="28" t="s">
        <v>107</v>
      </c>
      <c r="CQ1065" s="28" t="s">
        <v>107</v>
      </c>
      <c r="CR1065" s="28" t="s">
        <v>107</v>
      </c>
      <c r="CS1065" s="28" t="s">
        <v>107</v>
      </c>
      <c r="CT1065" s="28" t="s">
        <v>107</v>
      </c>
      <c r="CU1065" s="28" t="s">
        <v>107</v>
      </c>
      <c r="CV1065" s="28" t="s">
        <v>107</v>
      </c>
      <c r="CW1065" s="28" t="s">
        <v>107</v>
      </c>
      <c r="CX1065" s="28" t="s">
        <v>107</v>
      </c>
      <c r="CY1065" s="28" t="s">
        <v>107</v>
      </c>
      <c r="CZ1065" s="28" t="s">
        <v>107</v>
      </c>
      <c r="DA1065" s="28" t="s">
        <v>107</v>
      </c>
      <c r="DB1065" s="28" t="s">
        <v>107</v>
      </c>
      <c r="DC1065" s="28" t="s">
        <v>107</v>
      </c>
      <c r="DD1065" s="332">
        <v>9405019</v>
      </c>
      <c r="DE1065" s="282">
        <v>1</v>
      </c>
      <c r="DF1065" s="390">
        <v>1</v>
      </c>
      <c r="DG1065" s="310"/>
      <c r="DI1065" s="279" t="str" cm="1">
        <f t="array" ref="DI1065">+IF(AND(C1065&lt;&gt;"Vehículos Eléctricos",C1065&lt;&gt;"Vehículos Híbridos",AD1065="PERCENTIL 50"),
     IF(VLOOKUP(_xlfn.TEXTJOIN("_",FALSE,C1065:E1065),BD_Perc!$A:$P,_xlfn.IFS(BD!AE1065="Intervalo de precio 1",12,BD!AE1065="Intervalo de precio 2",13),FALSE)&lt;=1,
     VLOOKUP(_xlfn.TEXTJOIN("_",FALSE,C1065:E1065),BD_Perc!$A:$P,16,FALSE),"Ok P50"),
     "Ok P30/70 ó Híbrido/Eléctrico")</f>
        <v>Ok P30/70 ó Híbrido/Eléctrico</v>
      </c>
      <c r="DJ1065" s="279" t="str">
        <f t="shared" si="97"/>
        <v>Vehículos Convencionales_Camperos/Camionetas_4x4</v>
      </c>
      <c r="DK1065" s="331">
        <f t="shared" si="101"/>
        <v>254620500</v>
      </c>
      <c r="DL1065" s="326"/>
    </row>
    <row r="1066" spans="1:116" ht="25.5">
      <c r="A1066" s="28">
        <v>1061</v>
      </c>
      <c r="B1066" s="203" t="s">
        <v>249</v>
      </c>
      <c r="C1066" s="42" t="s">
        <v>0</v>
      </c>
      <c r="D1066" s="29" t="s">
        <v>665</v>
      </c>
      <c r="E1066" s="260" t="s">
        <v>1113</v>
      </c>
      <c r="F1066" s="42" t="s">
        <v>982</v>
      </c>
      <c r="G1066" s="42" t="s">
        <v>2438</v>
      </c>
      <c r="H1066" s="28" t="s">
        <v>990</v>
      </c>
      <c r="I1066" s="201">
        <v>9011085</v>
      </c>
      <c r="J1066" s="70" t="s">
        <v>2186</v>
      </c>
      <c r="K1066" s="31" t="s">
        <v>674</v>
      </c>
      <c r="L1066" s="33">
        <v>164</v>
      </c>
      <c r="M1066" s="33" t="s">
        <v>107</v>
      </c>
      <c r="N1066" s="218">
        <v>123000000</v>
      </c>
      <c r="O1066" s="34">
        <f>+IFERROR(VLOOKUP(I1066,Precio_Fasecolda!A:C,3,FALSE),IFERROR(VLOOKUP(I1066,Precio_Fasecolda!B:C,2,FALSE),N1066))</f>
        <v>123000000</v>
      </c>
      <c r="P1066" s="34">
        <f t="shared" si="98"/>
        <v>0</v>
      </c>
      <c r="Q1066" s="28" t="s">
        <v>982</v>
      </c>
      <c r="R1066" s="28" t="s">
        <v>2415</v>
      </c>
      <c r="S1066" s="28" t="s">
        <v>112</v>
      </c>
      <c r="T1066" s="28" t="s">
        <v>107</v>
      </c>
      <c r="U1066" s="28" t="s">
        <v>107</v>
      </c>
      <c r="V1066" s="42" t="s">
        <v>107</v>
      </c>
      <c r="W1066" s="28" t="s">
        <v>107</v>
      </c>
      <c r="X1066" s="28" t="s">
        <v>107</v>
      </c>
      <c r="Y1066" s="28" t="str">
        <f t="shared" si="99"/>
        <v>N.A.</v>
      </c>
      <c r="Z1066" s="292">
        <f t="shared" si="96"/>
        <v>122385000</v>
      </c>
      <c r="AA1066" s="28" cm="1">
        <f t="array" aca="1" ref="AA1066" ca="1">_xlfn.IFS(DK1066&lt;$DK$4,1,AND(DK1066&gt;=$DK$4,DK1066&lt;=$AA$4),2,DK1066&gt;$AA$4,3)</f>
        <v>2</v>
      </c>
      <c r="AB1066" s="28">
        <v>0</v>
      </c>
      <c r="AC1066" s="28" cm="1">
        <f t="array" aca="1" ref="AC1066" ca="1">IF(AB1066="PERCENTIL 30","",_xlfn.IFS(DK1066&lt;$AC$4,1,DK1066&gt;$AC$4,2))</f>
        <v>1</v>
      </c>
      <c r="AD1066" s="28" t="str">
        <f>+IFERROR(VLOOKUP(_xlfn.TEXTJOIN("_", FALSE, C1066:E1066), BD_Perc!$A:$O, 15, FALSE),"Segmentación no encontrada o vehículo inactivo")</f>
        <v>Segmentación no encontrada o vehículo inactivo</v>
      </c>
      <c r="AE1066" s="28" t="str" cm="1">
        <f t="array" ref="AE1066">_xlfn.IFS(
    AD1066 = "PERCENTIL 50",
    _xlfn.IFS(
        BD!DK1066 &lt; VLOOKUP(_xlfn.TEXTJOIN("_", FALSE, C1066:E1066), BD_Perc!$A:$O, 11, FALSE), "Intervalo de precio 1",
        BD!DK1066 &gt;= VLOOKUP(_xlfn.TEXTJOIN("_", FALSE, C1066:E1066), BD_Perc!$A:$O, 11, FALSE), "Intervalo de precio 2"
    ),
    AD1066 = "PERCENTIL 30-70",
    _xlfn.IFS(
        BD!DK1066 &lt; VLOOKUP(_xlfn.TEXTJOIN("_", FALSE, C1066:E1066), BD_Perc!$A:$O, 6, FALSE), "Intervalo de precio 1",
        BD!DK1066 &lt; VLOOKUP(_xlfn.TEXTJOIN("_", FALSE, C1066:E1066), BD_Perc!$A:$O, 7, FALSE), "Intervalo de precio 2",
        BD!DK1066 &gt;= VLOOKUP(_xlfn.TEXTJOIN("_", FALSE, C1066:E1066), BD_Perc!$A:$O, 7, FALSE), "Intervalo de precio 3"
    ),
    AD1066="Segmentación no encontrada o vehículo inactivo","Segmentación no encontrada o vehículo inactivo"
)</f>
        <v>Segmentación no encontrada o vehículo inactivo</v>
      </c>
      <c r="AF1066" s="57" t="s">
        <v>2447</v>
      </c>
      <c r="AG1066" s="35" t="b">
        <f t="shared" si="100"/>
        <v>1</v>
      </c>
      <c r="AH1066" s="255">
        <v>5.0000000000000001E-3</v>
      </c>
      <c r="AI1066" s="255">
        <v>5.0000000000000001E-3</v>
      </c>
      <c r="AJ1066" s="255">
        <v>5.0000000000000001E-3</v>
      </c>
      <c r="AK1066" s="255">
        <v>5.0000000000000001E-3</v>
      </c>
      <c r="AL1066" s="255">
        <v>5.0000000000000001E-3</v>
      </c>
      <c r="AM1066" s="255">
        <v>5.0000000000000001E-3</v>
      </c>
      <c r="AN1066" s="28" t="s">
        <v>173</v>
      </c>
      <c r="AO1066" s="28" t="s">
        <v>173</v>
      </c>
      <c r="AP1066" s="28" t="s">
        <v>173</v>
      </c>
      <c r="AQ1066" s="219">
        <v>0</v>
      </c>
      <c r="AR1066" s="38" t="s">
        <v>984</v>
      </c>
      <c r="AS1066" s="38">
        <v>835765</v>
      </c>
      <c r="AT1066" s="38" t="s">
        <v>984</v>
      </c>
      <c r="AU1066" s="38" t="s">
        <v>107</v>
      </c>
      <c r="AV1066" s="38" t="s">
        <v>984</v>
      </c>
      <c r="AW1066" s="38">
        <v>12564545</v>
      </c>
      <c r="AX1066" s="38" t="s">
        <v>107</v>
      </c>
      <c r="AY1066" s="38" t="s">
        <v>984</v>
      </c>
      <c r="AZ1066" s="38" t="s">
        <v>107</v>
      </c>
      <c r="BA1066" s="38" t="s">
        <v>984</v>
      </c>
      <c r="BB1066" s="38">
        <v>22907938</v>
      </c>
      <c r="BC1066" s="38">
        <v>22168973</v>
      </c>
      <c r="BD1066" s="38" t="s">
        <v>107</v>
      </c>
      <c r="BE1066" s="38" t="s">
        <v>107</v>
      </c>
      <c r="BF1066" s="38" t="s">
        <v>984</v>
      </c>
      <c r="BG1066" s="38" t="s">
        <v>107</v>
      </c>
      <c r="BH1066" s="38" t="s">
        <v>107</v>
      </c>
      <c r="BI1066" s="38">
        <v>3008750</v>
      </c>
      <c r="BJ1066" s="38">
        <v>3510209</v>
      </c>
      <c r="BK1066" s="38" t="s">
        <v>107</v>
      </c>
      <c r="BL1066" s="38" t="s">
        <v>107</v>
      </c>
      <c r="BM1066" s="38" t="s">
        <v>107</v>
      </c>
      <c r="BN1066" s="38" t="s">
        <v>984</v>
      </c>
      <c r="BO1066" s="38" t="s">
        <v>984</v>
      </c>
      <c r="BP1066" s="38">
        <v>1949671</v>
      </c>
      <c r="BQ1066" s="38">
        <v>183214</v>
      </c>
      <c r="BR1066" s="38">
        <v>835765</v>
      </c>
      <c r="BS1066" s="38" t="s">
        <v>107</v>
      </c>
      <c r="BT1066" s="38">
        <v>0</v>
      </c>
      <c r="BU1066" s="38">
        <v>0</v>
      </c>
      <c r="BV1066" s="38" t="s">
        <v>107</v>
      </c>
      <c r="BW1066" s="38" t="s">
        <v>984</v>
      </c>
      <c r="BX1066" s="38">
        <v>183214</v>
      </c>
      <c r="BY1066" s="38" t="s">
        <v>107</v>
      </c>
      <c r="BZ1066" s="38" t="s">
        <v>107</v>
      </c>
      <c r="CA1066" s="38" t="s">
        <v>107</v>
      </c>
      <c r="CB1066" s="38" t="s">
        <v>984</v>
      </c>
      <c r="CC1066" s="330">
        <v>114203801</v>
      </c>
      <c r="CD1066" s="38" t="s">
        <v>107</v>
      </c>
      <c r="CE1066" s="38" t="s">
        <v>107</v>
      </c>
      <c r="CF1066" s="38" t="s">
        <v>107</v>
      </c>
      <c r="CG1066" s="38" t="s">
        <v>107</v>
      </c>
      <c r="CH1066" s="85" t="s">
        <v>113</v>
      </c>
      <c r="CI1066" s="85" t="s">
        <v>114</v>
      </c>
      <c r="CJ1066" s="85" t="s">
        <v>1400</v>
      </c>
      <c r="CK1066" s="53" t="s">
        <v>114</v>
      </c>
      <c r="CL1066" s="53" t="s">
        <v>1400</v>
      </c>
      <c r="CM1066" s="42" t="s">
        <v>173</v>
      </c>
      <c r="CN1066" s="42" t="s">
        <v>173</v>
      </c>
      <c r="CO1066" s="42" t="s">
        <v>107</v>
      </c>
      <c r="CP1066" s="28" t="s">
        <v>107</v>
      </c>
      <c r="CQ1066" s="28" t="s">
        <v>107</v>
      </c>
      <c r="CR1066" s="28" t="s">
        <v>107</v>
      </c>
      <c r="CS1066" s="28" t="s">
        <v>107</v>
      </c>
      <c r="CT1066" s="28" t="s">
        <v>107</v>
      </c>
      <c r="CU1066" s="28" t="s">
        <v>107</v>
      </c>
      <c r="CV1066" s="28" t="s">
        <v>107</v>
      </c>
      <c r="CW1066" s="28" t="s">
        <v>107</v>
      </c>
      <c r="CX1066" s="28" t="s">
        <v>107</v>
      </c>
      <c r="CY1066" s="28" t="s">
        <v>107</v>
      </c>
      <c r="CZ1066" s="28" t="s">
        <v>107</v>
      </c>
      <c r="DA1066" s="28" t="s">
        <v>107</v>
      </c>
      <c r="DB1066" s="28" t="s">
        <v>107</v>
      </c>
      <c r="DC1066" s="28" t="s">
        <v>107</v>
      </c>
      <c r="DD1066" s="332">
        <v>9405019</v>
      </c>
      <c r="DE1066" s="122">
        <v>0</v>
      </c>
      <c r="DF1066" s="390">
        <v>0</v>
      </c>
      <c r="DG1066" s="310"/>
      <c r="DI1066" s="279" t="str" cm="1">
        <f t="array" ref="DI1066">+IF(AND(C1066&lt;&gt;"Vehículos Eléctricos",C1066&lt;&gt;"Vehículos Híbridos",AD1066="PERCENTIL 50"),
     IF(VLOOKUP(_xlfn.TEXTJOIN("_",FALSE,C1066:E1066),BD_Perc!$A:$P,_xlfn.IFS(BD!AE1066="Intervalo de precio 1",12,BD!AE1066="Intervalo de precio 2",13),FALSE)&lt;=1,
     VLOOKUP(_xlfn.TEXTJOIN("_",FALSE,C1066:E1066),BD_Perc!$A:$P,16,FALSE),"Ok P50"),
     "Ok P30/70 ó Híbrido/Eléctrico")</f>
        <v>Ok P30/70 ó Híbrido/Eléctrico</v>
      </c>
      <c r="DJ1066" s="279" t="str">
        <f t="shared" si="97"/>
        <v>Vehículos Convencionales_Pick Up_Cabina Sencilla</v>
      </c>
      <c r="DK1066" s="331">
        <f t="shared" si="101"/>
        <v>122385000</v>
      </c>
      <c r="DL1066" s="326"/>
    </row>
    <row r="1067" spans="1:116" ht="25.5">
      <c r="A1067" s="28">
        <v>1062</v>
      </c>
      <c r="B1067" s="203" t="s">
        <v>249</v>
      </c>
      <c r="C1067" s="42" t="s">
        <v>0</v>
      </c>
      <c r="D1067" s="29" t="s">
        <v>665</v>
      </c>
      <c r="E1067" s="42" t="s">
        <v>666</v>
      </c>
      <c r="F1067" s="42" t="s">
        <v>346</v>
      </c>
      <c r="G1067" s="60" t="s">
        <v>2187</v>
      </c>
      <c r="H1067" s="28" t="s">
        <v>990</v>
      </c>
      <c r="I1067" s="28">
        <v>9021084</v>
      </c>
      <c r="J1067" s="70" t="s">
        <v>2188</v>
      </c>
      <c r="K1067" s="31" t="s">
        <v>669</v>
      </c>
      <c r="L1067" s="33">
        <v>148</v>
      </c>
      <c r="M1067" s="33" t="s">
        <v>107</v>
      </c>
      <c r="N1067" s="218">
        <v>251500000</v>
      </c>
      <c r="O1067" s="34">
        <f>+IFERROR(VLOOKUP(I1067,Precio_Fasecolda!A:C,3,FALSE),IFERROR(VLOOKUP(I1067,Precio_Fasecolda!B:C,2,FALSE),N1067))</f>
        <v>251500000</v>
      </c>
      <c r="P1067" s="34">
        <f t="shared" si="98"/>
        <v>0</v>
      </c>
      <c r="Q1067" s="33" t="s">
        <v>346</v>
      </c>
      <c r="R1067" s="28" t="s">
        <v>130</v>
      </c>
      <c r="S1067" s="28" t="s">
        <v>360</v>
      </c>
      <c r="T1067" s="28" t="s">
        <v>107</v>
      </c>
      <c r="U1067" s="28" t="s">
        <v>107</v>
      </c>
      <c r="V1067" s="42" t="s">
        <v>107</v>
      </c>
      <c r="W1067" s="28" t="s">
        <v>107</v>
      </c>
      <c r="X1067" s="28" t="s">
        <v>107</v>
      </c>
      <c r="Y1067" s="28" t="str">
        <f t="shared" si="99"/>
        <v>N.A.</v>
      </c>
      <c r="Z1067" s="292">
        <f t="shared" si="96"/>
        <v>250242500</v>
      </c>
      <c r="AA1067" s="28" cm="1">
        <f t="array" aca="1" ref="AA1067" ca="1">_xlfn.IFS(DK1067&lt;$DK$4,1,AND(DK1067&gt;=$DK$4,DK1067&lt;=$AA$4),2,DK1067&gt;$AA$4,3)</f>
        <v>3</v>
      </c>
      <c r="AB1067" s="28">
        <v>0</v>
      </c>
      <c r="AC1067" s="28" cm="1">
        <f t="array" aca="1" ref="AC1067" ca="1">IF(AB1067="PERCENTIL 30","",_xlfn.IFS(DK1067&lt;$AC$4,1,DK1067&gt;$AC$4,2))</f>
        <v>2</v>
      </c>
      <c r="AD1067" s="28" t="str">
        <f>+IFERROR(VLOOKUP(_xlfn.TEXTJOIN("_", FALSE, C1067:E1067), BD_Perc!$A:$O, 15, FALSE),"Segmentación no encontrada o vehículo inactivo")</f>
        <v>PERCENTIL 30-70</v>
      </c>
      <c r="AE1067" s="28" t="str" cm="1">
        <f t="array" ref="AE1067">_xlfn.IFS(
    AD1067 = "PERCENTIL 50",
    _xlfn.IFS(
        BD!DK1067 &lt; VLOOKUP(_xlfn.TEXTJOIN("_", FALSE, C1067:E1067), BD_Perc!$A:$O, 11, FALSE), "Intervalo de precio 1",
        BD!DK1067 &gt;= VLOOKUP(_xlfn.TEXTJOIN("_", FALSE, C1067:E1067), BD_Perc!$A:$O, 11, FALSE), "Intervalo de precio 2"
    ),
    AD1067 = "PERCENTIL 30-70",
    _xlfn.IFS(
        BD!DK1067 &lt; VLOOKUP(_xlfn.TEXTJOIN("_", FALSE, C1067:E1067), BD_Perc!$A:$O, 6, FALSE), "Intervalo de precio 1",
        BD!DK1067 &lt; VLOOKUP(_xlfn.TEXTJOIN("_", FALSE, C1067:E1067), BD_Perc!$A:$O, 7, FALSE), "Intervalo de precio 2",
        BD!DK1067 &gt;= VLOOKUP(_xlfn.TEXTJOIN("_", FALSE, C1067:E1067), BD_Perc!$A:$O, 7, FALSE), "Intervalo de precio 3"
    ),
    AD1067="Segmentación no encontrada o vehículo inactivo","Segmentación no encontrada o vehículo inactivo"
)</f>
        <v>Intervalo de precio 3</v>
      </c>
      <c r="AF1067" s="57" t="s">
        <v>2414</v>
      </c>
      <c r="AG1067" s="35" t="b">
        <f t="shared" si="100"/>
        <v>1</v>
      </c>
      <c r="AH1067" s="255">
        <v>5.0000000000000001E-3</v>
      </c>
      <c r="AI1067" s="255">
        <v>5.0000000000000001E-3</v>
      </c>
      <c r="AJ1067" s="255">
        <v>5.0000000000000001E-3</v>
      </c>
      <c r="AK1067" s="255">
        <v>5.0000000000000001E-3</v>
      </c>
      <c r="AL1067" s="255">
        <v>5.0000000000000001E-3</v>
      </c>
      <c r="AM1067" s="255">
        <v>5.0000000000000001E-3</v>
      </c>
      <c r="AN1067" s="28" t="s">
        <v>173</v>
      </c>
      <c r="AO1067" s="28" t="s">
        <v>173</v>
      </c>
      <c r="AP1067" s="28" t="s">
        <v>173</v>
      </c>
      <c r="AQ1067" s="205">
        <v>0</v>
      </c>
      <c r="AR1067" s="38" t="s">
        <v>984</v>
      </c>
      <c r="AS1067" s="38">
        <v>835765</v>
      </c>
      <c r="AT1067" s="38">
        <v>1710004</v>
      </c>
      <c r="AU1067" s="38" t="s">
        <v>107</v>
      </c>
      <c r="AV1067" s="38">
        <v>3053577</v>
      </c>
      <c r="AW1067" s="38">
        <v>12564545</v>
      </c>
      <c r="AX1067" s="38" t="s">
        <v>107</v>
      </c>
      <c r="AY1067" s="38" t="s">
        <v>984</v>
      </c>
      <c r="AZ1067" s="38" t="s">
        <v>107</v>
      </c>
      <c r="BA1067" s="38" t="s">
        <v>984</v>
      </c>
      <c r="BB1067" s="38" t="s">
        <v>107</v>
      </c>
      <c r="BC1067" s="38" t="s">
        <v>107</v>
      </c>
      <c r="BD1067" s="38" t="s">
        <v>107</v>
      </c>
      <c r="BE1067" s="38" t="s">
        <v>107</v>
      </c>
      <c r="BF1067" s="38" t="s">
        <v>984</v>
      </c>
      <c r="BG1067" s="38" t="s">
        <v>107</v>
      </c>
      <c r="BH1067" s="38" t="s">
        <v>107</v>
      </c>
      <c r="BI1067" s="38">
        <v>3008750</v>
      </c>
      <c r="BJ1067" s="38">
        <v>3510209</v>
      </c>
      <c r="BK1067" s="38" t="s">
        <v>107</v>
      </c>
      <c r="BL1067" s="38" t="s">
        <v>107</v>
      </c>
      <c r="BM1067" s="38" t="s">
        <v>107</v>
      </c>
      <c r="BN1067" s="38">
        <v>2198576</v>
      </c>
      <c r="BO1067" s="38">
        <v>1587860</v>
      </c>
      <c r="BP1067" s="38">
        <v>1949671</v>
      </c>
      <c r="BQ1067" s="38">
        <v>183214</v>
      </c>
      <c r="BR1067" s="38">
        <v>835765</v>
      </c>
      <c r="BS1067" s="38" t="s">
        <v>107</v>
      </c>
      <c r="BT1067" s="38" t="s">
        <v>984</v>
      </c>
      <c r="BU1067" s="38" t="s">
        <v>984</v>
      </c>
      <c r="BV1067" s="38" t="s">
        <v>107</v>
      </c>
      <c r="BW1067" s="38" t="s">
        <v>984</v>
      </c>
      <c r="BX1067" s="38">
        <v>183214</v>
      </c>
      <c r="BY1067" s="38">
        <v>21985758</v>
      </c>
      <c r="BZ1067" s="38">
        <v>14657173</v>
      </c>
      <c r="CA1067" s="38" t="s">
        <v>107</v>
      </c>
      <c r="CB1067" s="38">
        <v>1563431</v>
      </c>
      <c r="CC1067" s="330" t="s">
        <v>107</v>
      </c>
      <c r="CD1067" s="38" t="s">
        <v>107</v>
      </c>
      <c r="CE1067" s="38" t="s">
        <v>107</v>
      </c>
      <c r="CF1067" s="38" t="s">
        <v>107</v>
      </c>
      <c r="CG1067" s="38" t="s">
        <v>107</v>
      </c>
      <c r="CH1067" s="53" t="s">
        <v>176</v>
      </c>
      <c r="CI1067" s="53" t="s">
        <v>176</v>
      </c>
      <c r="CJ1067" s="53" t="s">
        <v>176</v>
      </c>
      <c r="CK1067" s="53" t="s">
        <v>176</v>
      </c>
      <c r="CL1067" s="53" t="s">
        <v>176</v>
      </c>
      <c r="CM1067" s="42" t="s">
        <v>173</v>
      </c>
      <c r="CN1067" s="42" t="s">
        <v>173</v>
      </c>
      <c r="CO1067" s="42" t="s">
        <v>107</v>
      </c>
      <c r="CP1067" s="28" t="s">
        <v>107</v>
      </c>
      <c r="CQ1067" s="28" t="s">
        <v>107</v>
      </c>
      <c r="CR1067" s="28" t="s">
        <v>107</v>
      </c>
      <c r="CS1067" s="28" t="s">
        <v>107</v>
      </c>
      <c r="CT1067" s="28" t="s">
        <v>107</v>
      </c>
      <c r="CU1067" s="28" t="s">
        <v>107</v>
      </c>
      <c r="CV1067" s="28" t="s">
        <v>107</v>
      </c>
      <c r="CW1067" s="28" t="s">
        <v>107</v>
      </c>
      <c r="CX1067" s="28" t="s">
        <v>107</v>
      </c>
      <c r="CY1067" s="28" t="s">
        <v>107</v>
      </c>
      <c r="CZ1067" s="28" t="s">
        <v>107</v>
      </c>
      <c r="DA1067" s="28" t="s">
        <v>107</v>
      </c>
      <c r="DB1067" s="28" t="s">
        <v>107</v>
      </c>
      <c r="DC1067" s="28" t="s">
        <v>107</v>
      </c>
      <c r="DD1067" s="332">
        <v>9405019</v>
      </c>
      <c r="DE1067" s="282">
        <v>1</v>
      </c>
      <c r="DF1067" s="390">
        <v>1</v>
      </c>
      <c r="DG1067" s="310"/>
      <c r="DI1067" s="279" t="str" cm="1">
        <f t="array" ref="DI1067">+IF(AND(C1067&lt;&gt;"Vehículos Eléctricos",C1067&lt;&gt;"Vehículos Híbridos",AD1067="PERCENTIL 50"),
     IF(VLOOKUP(_xlfn.TEXTJOIN("_",FALSE,C1067:E1067),BD_Perc!$A:$P,_xlfn.IFS(BD!AE1067="Intervalo de precio 1",12,BD!AE1067="Intervalo de precio 2",13),FALSE)&lt;=1,
     VLOOKUP(_xlfn.TEXTJOIN("_",FALSE,C1067:E1067),BD_Perc!$A:$P,16,FALSE),"Ok P50"),
     "Ok P30/70 ó Híbrido/Eléctrico")</f>
        <v>Ok P30/70 ó Híbrido/Eléctrico</v>
      </c>
      <c r="DJ1067" s="279" t="str">
        <f t="shared" si="97"/>
        <v>Vehículos Convencionales_Pick Up_PICKUP DOBLE CAB - PLATON</v>
      </c>
      <c r="DK1067" s="331">
        <f t="shared" si="101"/>
        <v>250242500</v>
      </c>
      <c r="DL1067" s="326"/>
    </row>
    <row r="1068" spans="1:116" ht="25.5">
      <c r="A1068" s="28">
        <v>1063</v>
      </c>
      <c r="B1068" s="203" t="s">
        <v>249</v>
      </c>
      <c r="C1068" s="42" t="s">
        <v>0</v>
      </c>
      <c r="D1068" s="29" t="s">
        <v>665</v>
      </c>
      <c r="E1068" s="42" t="s">
        <v>666</v>
      </c>
      <c r="F1068" s="42" t="s">
        <v>346</v>
      </c>
      <c r="G1068" s="60" t="s">
        <v>2439</v>
      </c>
      <c r="H1068" s="28" t="s">
        <v>990</v>
      </c>
      <c r="I1068" s="28">
        <v>9021085</v>
      </c>
      <c r="J1068" s="70" t="s">
        <v>2189</v>
      </c>
      <c r="K1068" s="31" t="s">
        <v>674</v>
      </c>
      <c r="L1068" s="33">
        <v>164</v>
      </c>
      <c r="M1068" s="33" t="s">
        <v>107</v>
      </c>
      <c r="N1068" s="218">
        <v>193500000</v>
      </c>
      <c r="O1068" s="34">
        <f>+IFERROR(VLOOKUP(I1068,Precio_Fasecolda!A:C,3,FALSE),IFERROR(VLOOKUP(I1068,Precio_Fasecolda!B:C,2,FALSE),N1068))</f>
        <v>193500000</v>
      </c>
      <c r="P1068" s="34">
        <f t="shared" si="98"/>
        <v>0</v>
      </c>
      <c r="Q1068" s="33" t="s">
        <v>346</v>
      </c>
      <c r="R1068" s="28" t="s">
        <v>2415</v>
      </c>
      <c r="S1068" s="28" t="s">
        <v>112</v>
      </c>
      <c r="T1068" s="28" t="s">
        <v>107</v>
      </c>
      <c r="U1068" s="28" t="s">
        <v>107</v>
      </c>
      <c r="V1068" s="42" t="s">
        <v>107</v>
      </c>
      <c r="W1068" s="28" t="s">
        <v>107</v>
      </c>
      <c r="X1068" s="28" t="s">
        <v>107</v>
      </c>
      <c r="Y1068" s="28" t="str">
        <f t="shared" si="99"/>
        <v>N.A.</v>
      </c>
      <c r="Z1068" s="292">
        <f t="shared" si="96"/>
        <v>192532500</v>
      </c>
      <c r="AA1068" s="28" cm="1">
        <f t="array" aca="1" ref="AA1068" ca="1">_xlfn.IFS(DK1068&lt;$DK$4,1,AND(DK1068&gt;=$DK$4,DK1068&lt;=$AA$4),2,DK1068&gt;$AA$4,3)</f>
        <v>2</v>
      </c>
      <c r="AB1068" s="28">
        <v>0</v>
      </c>
      <c r="AC1068" s="28" cm="1">
        <f t="array" aca="1" ref="AC1068" ca="1">IF(AB1068="PERCENTIL 30","",_xlfn.IFS(DK1068&lt;$AC$4,1,DK1068&gt;$AC$4,2))</f>
        <v>2</v>
      </c>
      <c r="AD1068" s="28" t="str">
        <f>+IFERROR(VLOOKUP(_xlfn.TEXTJOIN("_", FALSE, C1068:E1068), BD_Perc!$A:$O, 15, FALSE),"Segmentación no encontrada o vehículo inactivo")</f>
        <v>PERCENTIL 30-70</v>
      </c>
      <c r="AE1068" s="28" t="str" cm="1">
        <f t="array" ref="AE1068">_xlfn.IFS(
    AD1068 = "PERCENTIL 50",
    _xlfn.IFS(
        BD!DK1068 &lt; VLOOKUP(_xlfn.TEXTJOIN("_", FALSE, C1068:E1068), BD_Perc!$A:$O, 11, FALSE), "Intervalo de precio 1",
        BD!DK1068 &gt;= VLOOKUP(_xlfn.TEXTJOIN("_", FALSE, C1068:E1068), BD_Perc!$A:$O, 11, FALSE), "Intervalo de precio 2"
    ),
    AD1068 = "PERCENTIL 30-70",
    _xlfn.IFS(
        BD!DK1068 &lt; VLOOKUP(_xlfn.TEXTJOIN("_", FALSE, C1068:E1068), BD_Perc!$A:$O, 6, FALSE), "Intervalo de precio 1",
        BD!DK1068 &lt; VLOOKUP(_xlfn.TEXTJOIN("_", FALSE, C1068:E1068), BD_Perc!$A:$O, 7, FALSE), "Intervalo de precio 2",
        BD!DK1068 &gt;= VLOOKUP(_xlfn.TEXTJOIN("_", FALSE, C1068:E1068), BD_Perc!$A:$O, 7, FALSE), "Intervalo de precio 3"
    ),
    AD1068="Segmentación no encontrada o vehículo inactivo","Segmentación no encontrada o vehículo inactivo"
)</f>
        <v>Intervalo de precio 2</v>
      </c>
      <c r="AF1068" s="57" t="s">
        <v>2413</v>
      </c>
      <c r="AG1068" s="35" t="b">
        <f t="shared" si="100"/>
        <v>1</v>
      </c>
      <c r="AH1068" s="255">
        <v>5.0000000000000001E-3</v>
      </c>
      <c r="AI1068" s="255">
        <v>5.0000000000000001E-3</v>
      </c>
      <c r="AJ1068" s="255">
        <v>5.0000000000000001E-3</v>
      </c>
      <c r="AK1068" s="255">
        <v>5.0000000000000001E-3</v>
      </c>
      <c r="AL1068" s="255">
        <v>5.0000000000000001E-3</v>
      </c>
      <c r="AM1068" s="255">
        <v>5.0000000000000001E-3</v>
      </c>
      <c r="AN1068" s="28" t="s">
        <v>173</v>
      </c>
      <c r="AO1068" s="28" t="s">
        <v>173</v>
      </c>
      <c r="AP1068" s="28" t="s">
        <v>173</v>
      </c>
      <c r="AQ1068" s="205">
        <v>0</v>
      </c>
      <c r="AR1068" s="38" t="s">
        <v>984</v>
      </c>
      <c r="AS1068" s="38">
        <v>835765</v>
      </c>
      <c r="AT1068" s="38">
        <v>1221431</v>
      </c>
      <c r="AU1068" s="38" t="s">
        <v>107</v>
      </c>
      <c r="AV1068" s="38">
        <v>3053577</v>
      </c>
      <c r="AW1068" s="38">
        <v>12564545</v>
      </c>
      <c r="AX1068" s="38" t="s">
        <v>107</v>
      </c>
      <c r="AY1068" s="38">
        <v>977145</v>
      </c>
      <c r="AZ1068" s="38" t="s">
        <v>107</v>
      </c>
      <c r="BA1068" s="38">
        <v>732859</v>
      </c>
      <c r="BB1068" s="38" t="s">
        <v>107</v>
      </c>
      <c r="BC1068" s="38" t="s">
        <v>107</v>
      </c>
      <c r="BD1068" s="38" t="s">
        <v>107</v>
      </c>
      <c r="BE1068" s="38" t="s">
        <v>107</v>
      </c>
      <c r="BF1068" s="38">
        <v>1832147</v>
      </c>
      <c r="BG1068" s="38" t="s">
        <v>107</v>
      </c>
      <c r="BH1068" s="38" t="s">
        <v>107</v>
      </c>
      <c r="BI1068" s="38">
        <v>3008750</v>
      </c>
      <c r="BJ1068" s="38">
        <v>3510209</v>
      </c>
      <c r="BK1068" s="38" t="s">
        <v>107</v>
      </c>
      <c r="BL1068" s="38" t="s">
        <v>107</v>
      </c>
      <c r="BM1068" s="38" t="s">
        <v>107</v>
      </c>
      <c r="BN1068" s="38">
        <v>2198576</v>
      </c>
      <c r="BO1068" s="38">
        <v>1587860</v>
      </c>
      <c r="BP1068" s="38">
        <v>1949671</v>
      </c>
      <c r="BQ1068" s="38">
        <v>183214</v>
      </c>
      <c r="BR1068" s="38">
        <v>835765</v>
      </c>
      <c r="BS1068" s="38" t="s">
        <v>107</v>
      </c>
      <c r="BT1068" s="38">
        <v>1954289</v>
      </c>
      <c r="BU1068" s="38" t="s">
        <v>984</v>
      </c>
      <c r="BV1068" s="38" t="s">
        <v>107</v>
      </c>
      <c r="BW1068" s="38" t="s">
        <v>984</v>
      </c>
      <c r="BX1068" s="38">
        <v>183214</v>
      </c>
      <c r="BY1068" s="38">
        <v>21985758</v>
      </c>
      <c r="BZ1068" s="38">
        <v>14657173</v>
      </c>
      <c r="CA1068" s="38" t="s">
        <v>107</v>
      </c>
      <c r="CB1068" s="38">
        <v>1563431</v>
      </c>
      <c r="CC1068" s="330" t="s">
        <v>107</v>
      </c>
      <c r="CD1068" s="38" t="s">
        <v>107</v>
      </c>
      <c r="CE1068" s="38" t="s">
        <v>107</v>
      </c>
      <c r="CF1068" s="38" t="s">
        <v>107</v>
      </c>
      <c r="CG1068" s="38" t="s">
        <v>107</v>
      </c>
      <c r="CH1068" s="53" t="s">
        <v>176</v>
      </c>
      <c r="CI1068" s="53" t="s">
        <v>176</v>
      </c>
      <c r="CJ1068" s="53" t="s">
        <v>176</v>
      </c>
      <c r="CK1068" s="53" t="s">
        <v>176</v>
      </c>
      <c r="CL1068" s="53" t="s">
        <v>176</v>
      </c>
      <c r="CM1068" s="42" t="s">
        <v>173</v>
      </c>
      <c r="CN1068" s="42" t="s">
        <v>173</v>
      </c>
      <c r="CO1068" s="42" t="s">
        <v>107</v>
      </c>
      <c r="CP1068" s="28" t="s">
        <v>107</v>
      </c>
      <c r="CQ1068" s="28" t="s">
        <v>107</v>
      </c>
      <c r="CR1068" s="28" t="s">
        <v>107</v>
      </c>
      <c r="CS1068" s="28" t="s">
        <v>107</v>
      </c>
      <c r="CT1068" s="28" t="s">
        <v>107</v>
      </c>
      <c r="CU1068" s="28" t="s">
        <v>107</v>
      </c>
      <c r="CV1068" s="28" t="s">
        <v>107</v>
      </c>
      <c r="CW1068" s="28" t="s">
        <v>107</v>
      </c>
      <c r="CX1068" s="28" t="s">
        <v>107</v>
      </c>
      <c r="CY1068" s="28" t="s">
        <v>107</v>
      </c>
      <c r="CZ1068" s="28" t="s">
        <v>107</v>
      </c>
      <c r="DA1068" s="28" t="s">
        <v>107</v>
      </c>
      <c r="DB1068" s="28" t="s">
        <v>107</v>
      </c>
      <c r="DC1068" s="28" t="s">
        <v>107</v>
      </c>
      <c r="DD1068" s="332">
        <v>9405019</v>
      </c>
      <c r="DE1068" s="282">
        <v>1</v>
      </c>
      <c r="DF1068" s="390">
        <v>1</v>
      </c>
      <c r="DG1068" s="310"/>
      <c r="DI1068" s="279" t="str" cm="1">
        <f t="array" ref="DI1068">+IF(AND(C1068&lt;&gt;"Vehículos Eléctricos",C1068&lt;&gt;"Vehículos Híbridos",AD1068="PERCENTIL 50"),
     IF(VLOOKUP(_xlfn.TEXTJOIN("_",FALSE,C1068:E1068),BD_Perc!$A:$P,_xlfn.IFS(BD!AE1068="Intervalo de precio 1",12,BD!AE1068="Intervalo de precio 2",13),FALSE)&lt;=1,
     VLOOKUP(_xlfn.TEXTJOIN("_",FALSE,C1068:E1068),BD_Perc!$A:$P,16,FALSE),"Ok P50"),
     "Ok P30/70 ó Híbrido/Eléctrico")</f>
        <v>Ok P30/70 ó Híbrido/Eléctrico</v>
      </c>
      <c r="DJ1068" s="279" t="str">
        <f t="shared" si="97"/>
        <v>Vehículos Convencionales_Pick Up_PICKUP DOBLE CAB - PLATON</v>
      </c>
      <c r="DK1068" s="331">
        <f t="shared" si="101"/>
        <v>192532500</v>
      </c>
      <c r="DL1068" s="326"/>
    </row>
    <row r="1069" spans="1:116" ht="25.5">
      <c r="A1069" s="28">
        <v>1064</v>
      </c>
      <c r="B1069" s="203" t="s">
        <v>249</v>
      </c>
      <c r="C1069" s="42" t="s">
        <v>0</v>
      </c>
      <c r="D1069" s="29" t="s">
        <v>665</v>
      </c>
      <c r="E1069" s="42" t="s">
        <v>666</v>
      </c>
      <c r="F1069" s="42" t="s">
        <v>346</v>
      </c>
      <c r="G1069" s="60" t="s">
        <v>2440</v>
      </c>
      <c r="H1069" s="28" t="s">
        <v>990</v>
      </c>
      <c r="I1069" s="28">
        <v>9021087</v>
      </c>
      <c r="J1069" s="70" t="s">
        <v>2190</v>
      </c>
      <c r="K1069" s="31" t="s">
        <v>686</v>
      </c>
      <c r="L1069" s="33">
        <v>235</v>
      </c>
      <c r="M1069" s="33" t="s">
        <v>107</v>
      </c>
      <c r="N1069" s="218">
        <v>263000000</v>
      </c>
      <c r="O1069" s="34">
        <f>+IFERROR(VLOOKUP(I1069,Precio_Fasecolda!A:C,3,FALSE),IFERROR(VLOOKUP(I1069,Precio_Fasecolda!B:C,2,FALSE),N1069))</f>
        <v>263000000</v>
      </c>
      <c r="P1069" s="34">
        <f t="shared" si="98"/>
        <v>0</v>
      </c>
      <c r="Q1069" s="33" t="s">
        <v>346</v>
      </c>
      <c r="R1069" s="28" t="s">
        <v>130</v>
      </c>
      <c r="S1069" s="28" t="s">
        <v>112</v>
      </c>
      <c r="T1069" s="28" t="s">
        <v>107</v>
      </c>
      <c r="U1069" s="28" t="s">
        <v>107</v>
      </c>
      <c r="V1069" s="42" t="s">
        <v>107</v>
      </c>
      <c r="W1069" s="28" t="s">
        <v>107</v>
      </c>
      <c r="X1069" s="28" t="s">
        <v>107</v>
      </c>
      <c r="Y1069" s="28" t="str">
        <f t="shared" si="99"/>
        <v>N.A.</v>
      </c>
      <c r="Z1069" s="292">
        <f t="shared" si="96"/>
        <v>261685000</v>
      </c>
      <c r="AA1069" s="28" cm="1">
        <f t="array" aca="1" ref="AA1069" ca="1">_xlfn.IFS(DK1069&lt;$DK$4,1,AND(DK1069&gt;=$DK$4,DK1069&lt;=$AA$4),2,DK1069&gt;$AA$4,3)</f>
        <v>3</v>
      </c>
      <c r="AB1069" s="28">
        <v>0</v>
      </c>
      <c r="AC1069" s="28" cm="1">
        <f t="array" aca="1" ref="AC1069" ca="1">IF(AB1069="PERCENTIL 30","",_xlfn.IFS(DK1069&lt;$AC$4,1,DK1069&gt;$AC$4,2))</f>
        <v>2</v>
      </c>
      <c r="AD1069" s="28" t="str">
        <f>+IFERROR(VLOOKUP(_xlfn.TEXTJOIN("_", FALSE, C1069:E1069), BD_Perc!$A:$O, 15, FALSE),"Segmentación no encontrada o vehículo inactivo")</f>
        <v>PERCENTIL 30-70</v>
      </c>
      <c r="AE1069" s="28" t="str" cm="1">
        <f t="array" ref="AE1069">_xlfn.IFS(
    AD1069 = "PERCENTIL 50",
    _xlfn.IFS(
        BD!DK1069 &lt; VLOOKUP(_xlfn.TEXTJOIN("_", FALSE, C1069:E1069), BD_Perc!$A:$O, 11, FALSE), "Intervalo de precio 1",
        BD!DK1069 &gt;= VLOOKUP(_xlfn.TEXTJOIN("_", FALSE, C1069:E1069), BD_Perc!$A:$O, 11, FALSE), "Intervalo de precio 2"
    ),
    AD1069 = "PERCENTIL 30-70",
    _xlfn.IFS(
        BD!DK1069 &lt; VLOOKUP(_xlfn.TEXTJOIN("_", FALSE, C1069:E1069), BD_Perc!$A:$O, 6, FALSE), "Intervalo de precio 1",
        BD!DK1069 &lt; VLOOKUP(_xlfn.TEXTJOIN("_", FALSE, C1069:E1069), BD_Perc!$A:$O, 7, FALSE), "Intervalo de precio 2",
        BD!DK1069 &gt;= VLOOKUP(_xlfn.TEXTJOIN("_", FALSE, C1069:E1069), BD_Perc!$A:$O, 7, FALSE), "Intervalo de precio 3"
    ),
    AD1069="Segmentación no encontrada o vehículo inactivo","Segmentación no encontrada o vehículo inactivo"
)</f>
        <v>Intervalo de precio 3</v>
      </c>
      <c r="AF1069" s="57" t="s">
        <v>2414</v>
      </c>
      <c r="AG1069" s="35" t="b">
        <f t="shared" si="100"/>
        <v>1</v>
      </c>
      <c r="AH1069" s="255">
        <v>5.0000000000000001E-3</v>
      </c>
      <c r="AI1069" s="255">
        <v>5.0000000000000001E-3</v>
      </c>
      <c r="AJ1069" s="255">
        <v>5.0000000000000001E-3</v>
      </c>
      <c r="AK1069" s="255">
        <v>5.0000000000000001E-3</v>
      </c>
      <c r="AL1069" s="255">
        <v>5.0000000000000001E-3</v>
      </c>
      <c r="AM1069" s="255">
        <v>5.0000000000000001E-3</v>
      </c>
      <c r="AN1069" s="28" t="s">
        <v>173</v>
      </c>
      <c r="AO1069" s="28" t="s">
        <v>173</v>
      </c>
      <c r="AP1069" s="28" t="s">
        <v>173</v>
      </c>
      <c r="AQ1069" s="205">
        <v>0</v>
      </c>
      <c r="AR1069" s="38" t="s">
        <v>984</v>
      </c>
      <c r="AS1069" s="38">
        <v>835765</v>
      </c>
      <c r="AT1069" s="38">
        <v>1710004</v>
      </c>
      <c r="AU1069" s="38" t="s">
        <v>107</v>
      </c>
      <c r="AV1069" s="38" t="s">
        <v>984</v>
      </c>
      <c r="AW1069" s="38">
        <v>12564545</v>
      </c>
      <c r="AX1069" s="38" t="s">
        <v>107</v>
      </c>
      <c r="AY1069" s="38" t="s">
        <v>984</v>
      </c>
      <c r="AZ1069" s="38" t="s">
        <v>107</v>
      </c>
      <c r="BA1069" s="38" t="s">
        <v>984</v>
      </c>
      <c r="BB1069" s="38" t="s">
        <v>107</v>
      </c>
      <c r="BC1069" s="38" t="s">
        <v>107</v>
      </c>
      <c r="BD1069" s="38" t="s">
        <v>107</v>
      </c>
      <c r="BE1069" s="38" t="s">
        <v>107</v>
      </c>
      <c r="BF1069" s="38" t="s">
        <v>984</v>
      </c>
      <c r="BG1069" s="38" t="s">
        <v>107</v>
      </c>
      <c r="BH1069" s="38" t="s">
        <v>107</v>
      </c>
      <c r="BI1069" s="38">
        <v>3008750</v>
      </c>
      <c r="BJ1069" s="38">
        <v>3510209</v>
      </c>
      <c r="BK1069" s="38" t="s">
        <v>107</v>
      </c>
      <c r="BL1069" s="38" t="s">
        <v>107</v>
      </c>
      <c r="BM1069" s="38" t="s">
        <v>107</v>
      </c>
      <c r="BN1069" s="38">
        <v>2198576</v>
      </c>
      <c r="BO1069" s="38">
        <v>1587860</v>
      </c>
      <c r="BP1069" s="38">
        <v>1949671</v>
      </c>
      <c r="BQ1069" s="38">
        <v>183214</v>
      </c>
      <c r="BR1069" s="38">
        <v>835765</v>
      </c>
      <c r="BS1069" s="38" t="s">
        <v>107</v>
      </c>
      <c r="BT1069" s="38" t="s">
        <v>984</v>
      </c>
      <c r="BU1069" s="38" t="s">
        <v>984</v>
      </c>
      <c r="BV1069" s="38" t="s">
        <v>107</v>
      </c>
      <c r="BW1069" s="38" t="s">
        <v>984</v>
      </c>
      <c r="BX1069" s="38">
        <v>183214</v>
      </c>
      <c r="BY1069" s="38">
        <v>21985758</v>
      </c>
      <c r="BZ1069" s="38">
        <v>14657173</v>
      </c>
      <c r="CA1069" s="38" t="s">
        <v>107</v>
      </c>
      <c r="CB1069" s="38">
        <v>1563431</v>
      </c>
      <c r="CC1069" s="330" t="s">
        <v>107</v>
      </c>
      <c r="CD1069" s="38" t="s">
        <v>107</v>
      </c>
      <c r="CE1069" s="38" t="s">
        <v>107</v>
      </c>
      <c r="CF1069" s="38" t="s">
        <v>107</v>
      </c>
      <c r="CG1069" s="38" t="s">
        <v>107</v>
      </c>
      <c r="CH1069" s="53" t="s">
        <v>176</v>
      </c>
      <c r="CI1069" s="53" t="s">
        <v>176</v>
      </c>
      <c r="CJ1069" s="53" t="s">
        <v>176</v>
      </c>
      <c r="CK1069" s="53" t="s">
        <v>176</v>
      </c>
      <c r="CL1069" s="53" t="s">
        <v>176</v>
      </c>
      <c r="CM1069" s="42" t="s">
        <v>173</v>
      </c>
      <c r="CN1069" s="42" t="s">
        <v>173</v>
      </c>
      <c r="CO1069" s="42" t="s">
        <v>107</v>
      </c>
      <c r="CP1069" s="28" t="s">
        <v>107</v>
      </c>
      <c r="CQ1069" s="28" t="s">
        <v>107</v>
      </c>
      <c r="CR1069" s="28" t="s">
        <v>107</v>
      </c>
      <c r="CS1069" s="28" t="s">
        <v>107</v>
      </c>
      <c r="CT1069" s="28" t="s">
        <v>107</v>
      </c>
      <c r="CU1069" s="28" t="s">
        <v>107</v>
      </c>
      <c r="CV1069" s="28" t="s">
        <v>107</v>
      </c>
      <c r="CW1069" s="28" t="s">
        <v>107</v>
      </c>
      <c r="CX1069" s="28" t="s">
        <v>107</v>
      </c>
      <c r="CY1069" s="28" t="s">
        <v>107</v>
      </c>
      <c r="CZ1069" s="28" t="s">
        <v>107</v>
      </c>
      <c r="DA1069" s="28" t="s">
        <v>107</v>
      </c>
      <c r="DB1069" s="28" t="s">
        <v>107</v>
      </c>
      <c r="DC1069" s="28" t="s">
        <v>107</v>
      </c>
      <c r="DD1069" s="332">
        <v>9405019</v>
      </c>
      <c r="DE1069" s="282">
        <v>1</v>
      </c>
      <c r="DF1069" s="390">
        <v>1</v>
      </c>
      <c r="DG1069" s="310"/>
      <c r="DI1069" s="279" t="str" cm="1">
        <f t="array" ref="DI1069">+IF(AND(C1069&lt;&gt;"Vehículos Eléctricos",C1069&lt;&gt;"Vehículos Híbridos",AD1069="PERCENTIL 50"),
     IF(VLOOKUP(_xlfn.TEXTJOIN("_",FALSE,C1069:E1069),BD_Perc!$A:$P,_xlfn.IFS(BD!AE1069="Intervalo de precio 1",12,BD!AE1069="Intervalo de precio 2",13),FALSE)&lt;=1,
     VLOOKUP(_xlfn.TEXTJOIN("_",FALSE,C1069:E1069),BD_Perc!$A:$P,16,FALSE),"Ok P50"),
     "Ok P30/70 ó Híbrido/Eléctrico")</f>
        <v>Ok P30/70 ó Híbrido/Eléctrico</v>
      </c>
      <c r="DJ1069" s="279" t="str">
        <f t="shared" si="97"/>
        <v>Vehículos Convencionales_Pick Up_PICKUP DOBLE CAB - PLATON</v>
      </c>
      <c r="DK1069" s="331">
        <f t="shared" si="101"/>
        <v>261685000</v>
      </c>
      <c r="DL1069" s="326"/>
    </row>
    <row r="1070" spans="1:116" ht="25.5">
      <c r="A1070" s="28">
        <v>1065</v>
      </c>
      <c r="B1070" s="203" t="s">
        <v>249</v>
      </c>
      <c r="C1070" s="42" t="s">
        <v>0</v>
      </c>
      <c r="D1070" s="29" t="s">
        <v>105</v>
      </c>
      <c r="E1070" s="42" t="s">
        <v>2380</v>
      </c>
      <c r="F1070" s="42" t="s">
        <v>107</v>
      </c>
      <c r="G1070" s="42" t="s">
        <v>2191</v>
      </c>
      <c r="H1070" s="28" t="s">
        <v>990</v>
      </c>
      <c r="I1070" s="201">
        <v>9001147</v>
      </c>
      <c r="J1070" s="70" t="s">
        <v>2192</v>
      </c>
      <c r="K1070" s="31" t="s">
        <v>127</v>
      </c>
      <c r="L1070" s="56">
        <v>106</v>
      </c>
      <c r="M1070" s="33">
        <v>5</v>
      </c>
      <c r="N1070" s="218">
        <v>86900000</v>
      </c>
      <c r="O1070" s="34">
        <f>+IFERROR(VLOOKUP(I1070,Precio_Fasecolda!A:C,3,FALSE),IFERROR(VLOOKUP(I1070,Precio_Fasecolda!B:C,2,FALSE),N1070))</f>
        <v>86900000</v>
      </c>
      <c r="P1070" s="34">
        <f t="shared" si="98"/>
        <v>0</v>
      </c>
      <c r="Q1070" s="33" t="s">
        <v>107</v>
      </c>
      <c r="R1070" s="28" t="s">
        <v>130</v>
      </c>
      <c r="S1070" s="28" t="s">
        <v>112</v>
      </c>
      <c r="T1070" s="28" t="s">
        <v>107</v>
      </c>
      <c r="U1070" s="28" t="s">
        <v>107</v>
      </c>
      <c r="V1070" s="42" t="s">
        <v>107</v>
      </c>
      <c r="W1070" s="28" t="s">
        <v>107</v>
      </c>
      <c r="X1070" s="28" t="s">
        <v>107</v>
      </c>
      <c r="Y1070" s="28" t="str">
        <f t="shared" si="99"/>
        <v>N.A.</v>
      </c>
      <c r="Z1070" s="292">
        <f t="shared" si="96"/>
        <v>86465500</v>
      </c>
      <c r="AA1070" s="28" cm="1">
        <f t="array" aca="1" ref="AA1070" ca="1">_xlfn.IFS(DK1070&lt;$DK$4,1,AND(DK1070&gt;=$DK$4,DK1070&lt;=$AA$4),2,DK1070&gt;$AA$4,3)</f>
        <v>2</v>
      </c>
      <c r="AB1070" s="28">
        <v>0</v>
      </c>
      <c r="AC1070" s="28" cm="1">
        <f t="array" aca="1" ref="AC1070" ca="1">IF(AB1070="PERCENTIL 30","",_xlfn.IFS(DK1070&lt;$AC$4,1,DK1070&gt;$AC$4,2))</f>
        <v>1</v>
      </c>
      <c r="AD1070" s="28" t="str">
        <f>+IFERROR(VLOOKUP(_xlfn.TEXTJOIN("_", FALSE, C1070:E1070), BD_Perc!$A:$O, 15, FALSE),"Segmentación no encontrada o vehículo inactivo")</f>
        <v>PERCENTIL 30-70</v>
      </c>
      <c r="AE1070" s="28" t="str" cm="1">
        <f t="array" ref="AE1070">_xlfn.IFS(
    AD1070 = "PERCENTIL 50",
    _xlfn.IFS(
        BD!DK1070 &lt; VLOOKUP(_xlfn.TEXTJOIN("_", FALSE, C1070:E1070), BD_Perc!$A:$O, 11, FALSE), "Intervalo de precio 1",
        BD!DK1070 &gt;= VLOOKUP(_xlfn.TEXTJOIN("_", FALSE, C1070:E1070), BD_Perc!$A:$O, 11, FALSE), "Intervalo de precio 2"
    ),
    AD1070 = "PERCENTIL 30-70",
    _xlfn.IFS(
        BD!DK1070 &lt; VLOOKUP(_xlfn.TEXTJOIN("_", FALSE, C1070:E1070), BD_Perc!$A:$O, 6, FALSE), "Intervalo de precio 1",
        BD!DK1070 &lt; VLOOKUP(_xlfn.TEXTJOIN("_", FALSE, C1070:E1070), BD_Perc!$A:$O, 7, FALSE), "Intervalo de precio 2",
        BD!DK1070 &gt;= VLOOKUP(_xlfn.TEXTJOIN("_", FALSE, C1070:E1070), BD_Perc!$A:$O, 7, FALSE), "Intervalo de precio 3"
    ),
    AD1070="Segmentación no encontrada o vehículo inactivo","Segmentación no encontrada o vehículo inactivo"
)</f>
        <v>Intervalo de precio 2</v>
      </c>
      <c r="AF1070" s="57" t="s">
        <v>2413</v>
      </c>
      <c r="AG1070" s="35" t="b">
        <f t="shared" si="100"/>
        <v>1</v>
      </c>
      <c r="AH1070" s="255">
        <v>5.0000000000000001E-3</v>
      </c>
      <c r="AI1070" s="255">
        <v>5.0000000000000001E-3</v>
      </c>
      <c r="AJ1070" s="255">
        <v>5.0000000000000001E-3</v>
      </c>
      <c r="AK1070" s="255">
        <v>5.0000000000000001E-3</v>
      </c>
      <c r="AL1070" s="255">
        <v>5.0000000000000001E-3</v>
      </c>
      <c r="AM1070" s="255">
        <v>5.0000000000000001E-3</v>
      </c>
      <c r="AN1070" s="28" t="s">
        <v>173</v>
      </c>
      <c r="AO1070" s="28" t="s">
        <v>173</v>
      </c>
      <c r="AP1070" s="28" t="s">
        <v>173</v>
      </c>
      <c r="AQ1070" s="222">
        <v>0</v>
      </c>
      <c r="AR1070" s="38" t="s">
        <v>984</v>
      </c>
      <c r="AS1070" s="38">
        <v>835765</v>
      </c>
      <c r="AT1070" s="38" t="s">
        <v>984</v>
      </c>
      <c r="AU1070" s="38" t="s">
        <v>107</v>
      </c>
      <c r="AV1070" s="38" t="s">
        <v>984</v>
      </c>
      <c r="AW1070" s="38">
        <v>12564545</v>
      </c>
      <c r="AX1070" s="38" t="s">
        <v>107</v>
      </c>
      <c r="AY1070" s="38">
        <v>855001</v>
      </c>
      <c r="AZ1070" s="38" t="s">
        <v>107</v>
      </c>
      <c r="BA1070" s="38">
        <v>1465717</v>
      </c>
      <c r="BB1070" s="38">
        <v>0</v>
      </c>
      <c r="BC1070" s="38">
        <v>0</v>
      </c>
      <c r="BD1070" s="38" t="s">
        <v>107</v>
      </c>
      <c r="BE1070" s="38" t="s">
        <v>107</v>
      </c>
      <c r="BF1070" s="38" t="s">
        <v>984</v>
      </c>
      <c r="BG1070" s="38" t="s">
        <v>107</v>
      </c>
      <c r="BH1070" s="38" t="s">
        <v>107</v>
      </c>
      <c r="BI1070" s="38">
        <v>3008750</v>
      </c>
      <c r="BJ1070" s="38">
        <v>3510209</v>
      </c>
      <c r="BK1070" s="38" t="s">
        <v>107</v>
      </c>
      <c r="BL1070" s="38" t="s">
        <v>107</v>
      </c>
      <c r="BM1070" s="38" t="s">
        <v>107</v>
      </c>
      <c r="BN1070" s="38" t="s">
        <v>984</v>
      </c>
      <c r="BO1070" s="38" t="s">
        <v>984</v>
      </c>
      <c r="BP1070" s="38">
        <v>1949671</v>
      </c>
      <c r="BQ1070" s="38">
        <v>183214</v>
      </c>
      <c r="BR1070" s="38">
        <v>835765</v>
      </c>
      <c r="BS1070" s="38" t="s">
        <v>107</v>
      </c>
      <c r="BT1070" s="38">
        <v>0</v>
      </c>
      <c r="BU1070" s="38" t="s">
        <v>984</v>
      </c>
      <c r="BV1070" s="38" t="s">
        <v>107</v>
      </c>
      <c r="BW1070" s="38" t="s">
        <v>984</v>
      </c>
      <c r="BX1070" s="38">
        <v>183214</v>
      </c>
      <c r="BY1070" s="38" t="s">
        <v>107</v>
      </c>
      <c r="BZ1070" s="38" t="s">
        <v>107</v>
      </c>
      <c r="CA1070" s="38" t="s">
        <v>107</v>
      </c>
      <c r="CB1070" s="38">
        <v>586287</v>
      </c>
      <c r="CC1070" s="330" t="s">
        <v>107</v>
      </c>
      <c r="CD1070" s="38" t="s">
        <v>107</v>
      </c>
      <c r="CE1070" s="38" t="s">
        <v>107</v>
      </c>
      <c r="CF1070" s="38" t="s">
        <v>107</v>
      </c>
      <c r="CG1070" s="38" t="s">
        <v>107</v>
      </c>
      <c r="CH1070" s="85" t="s">
        <v>114</v>
      </c>
      <c r="CI1070" s="85" t="s">
        <v>1400</v>
      </c>
      <c r="CJ1070" s="53" t="s">
        <v>114</v>
      </c>
      <c r="CK1070" s="53" t="s">
        <v>113</v>
      </c>
      <c r="CL1070" s="53" t="s">
        <v>1400</v>
      </c>
      <c r="CM1070" s="42" t="s">
        <v>173</v>
      </c>
      <c r="CN1070" s="42" t="s">
        <v>173</v>
      </c>
      <c r="CO1070" s="42" t="s">
        <v>107</v>
      </c>
      <c r="CP1070" s="28" t="s">
        <v>107</v>
      </c>
      <c r="CQ1070" s="28" t="s">
        <v>107</v>
      </c>
      <c r="CR1070" s="28" t="s">
        <v>107</v>
      </c>
      <c r="CS1070" s="28" t="s">
        <v>107</v>
      </c>
      <c r="CT1070" s="28" t="s">
        <v>107</v>
      </c>
      <c r="CU1070" s="28" t="s">
        <v>107</v>
      </c>
      <c r="CV1070" s="28" t="s">
        <v>107</v>
      </c>
      <c r="CW1070" s="28" t="s">
        <v>107</v>
      </c>
      <c r="CX1070" s="28" t="s">
        <v>107</v>
      </c>
      <c r="CY1070" s="28" t="s">
        <v>107</v>
      </c>
      <c r="CZ1070" s="28" t="s">
        <v>107</v>
      </c>
      <c r="DA1070" s="28" t="s">
        <v>107</v>
      </c>
      <c r="DB1070" s="28" t="s">
        <v>107</v>
      </c>
      <c r="DC1070" s="28" t="s">
        <v>107</v>
      </c>
      <c r="DD1070" s="332">
        <v>7206443</v>
      </c>
      <c r="DE1070" s="282">
        <v>1</v>
      </c>
      <c r="DF1070" s="390">
        <v>1</v>
      </c>
      <c r="DG1070" s="310"/>
      <c r="DI1070" s="279" t="str" cm="1">
        <f t="array" ref="DI1070">+IF(AND(C1070&lt;&gt;"Vehículos Eléctricos",C1070&lt;&gt;"Vehículos Híbridos",AD1070="PERCENTIL 50"),
     IF(VLOOKUP(_xlfn.TEXTJOIN("_",FALSE,C1070:E1070),BD_Perc!$A:$P,_xlfn.IFS(BD!AE1070="Intervalo de precio 1",12,BD!AE1070="Intervalo de precio 2",13),FALSE)&lt;=1,
     VLOOKUP(_xlfn.TEXTJOIN("_",FALSE,C1070:E1070),BD_Perc!$A:$P,16,FALSE),"Ok P50"),
     "Ok P30/70 ó Híbrido/Eléctrico")</f>
        <v>Ok P30/70 ó Híbrido/Eléctrico</v>
      </c>
      <c r="DJ1070" s="279" t="str">
        <f t="shared" si="97"/>
        <v>Vehículos Convencionales_Automóviles_Sedán</v>
      </c>
      <c r="DK1070" s="331">
        <f t="shared" si="101"/>
        <v>86465500</v>
      </c>
      <c r="DL1070" s="326"/>
    </row>
    <row r="1071" spans="1:116" ht="25.5">
      <c r="A1071" s="28">
        <v>1066</v>
      </c>
      <c r="B1071" s="203" t="s">
        <v>249</v>
      </c>
      <c r="C1071" s="42" t="s">
        <v>0</v>
      </c>
      <c r="D1071" s="29" t="s">
        <v>105</v>
      </c>
      <c r="E1071" s="42" t="s">
        <v>2380</v>
      </c>
      <c r="F1071" s="42" t="s">
        <v>107</v>
      </c>
      <c r="G1071" s="42" t="s">
        <v>2193</v>
      </c>
      <c r="H1071" s="28" t="s">
        <v>990</v>
      </c>
      <c r="I1071" s="201">
        <v>9001142</v>
      </c>
      <c r="J1071" s="70" t="s">
        <v>2194</v>
      </c>
      <c r="K1071" s="31" t="s">
        <v>127</v>
      </c>
      <c r="L1071" s="56">
        <v>106</v>
      </c>
      <c r="M1071" s="33">
        <v>5</v>
      </c>
      <c r="N1071" s="218">
        <v>98500000</v>
      </c>
      <c r="O1071" s="34">
        <f>+IFERROR(VLOOKUP(I1071,Precio_Fasecolda!A:C,3,FALSE),IFERROR(VLOOKUP(I1071,Precio_Fasecolda!B:C,2,FALSE),N1071))</f>
        <v>98500000</v>
      </c>
      <c r="P1071" s="34">
        <f t="shared" si="98"/>
        <v>0</v>
      </c>
      <c r="Q1071" s="33" t="s">
        <v>107</v>
      </c>
      <c r="R1071" s="28" t="s">
        <v>130</v>
      </c>
      <c r="S1071" s="28" t="s">
        <v>112</v>
      </c>
      <c r="T1071" s="28" t="s">
        <v>107</v>
      </c>
      <c r="U1071" s="28" t="s">
        <v>107</v>
      </c>
      <c r="V1071" s="42" t="s">
        <v>107</v>
      </c>
      <c r="W1071" s="28" t="s">
        <v>107</v>
      </c>
      <c r="X1071" s="28" t="s">
        <v>107</v>
      </c>
      <c r="Y1071" s="28" t="str">
        <f t="shared" si="99"/>
        <v>N.A.</v>
      </c>
      <c r="Z1071" s="292">
        <f t="shared" si="96"/>
        <v>98007500</v>
      </c>
      <c r="AA1071" s="28" cm="1">
        <f t="array" aca="1" ref="AA1071" ca="1">_xlfn.IFS(DK1071&lt;$DK$4,1,AND(DK1071&gt;=$DK$4,DK1071&lt;=$AA$4),2,DK1071&gt;$AA$4,3)</f>
        <v>2</v>
      </c>
      <c r="AB1071" s="28">
        <v>0</v>
      </c>
      <c r="AC1071" s="28" cm="1">
        <f t="array" aca="1" ref="AC1071" ca="1">IF(AB1071="PERCENTIL 30","",_xlfn.IFS(DK1071&lt;$AC$4,1,DK1071&gt;$AC$4,2))</f>
        <v>1</v>
      </c>
      <c r="AD1071" s="28" t="str">
        <f>+IFERROR(VLOOKUP(_xlfn.TEXTJOIN("_", FALSE, C1071:E1071), BD_Perc!$A:$O, 15, FALSE),"Segmentación no encontrada o vehículo inactivo")</f>
        <v>PERCENTIL 30-70</v>
      </c>
      <c r="AE1071" s="28" t="str" cm="1">
        <f t="array" ref="AE1071">_xlfn.IFS(
    AD1071 = "PERCENTIL 50",
    _xlfn.IFS(
        BD!DK1071 &lt; VLOOKUP(_xlfn.TEXTJOIN("_", FALSE, C1071:E1071), BD_Perc!$A:$O, 11, FALSE), "Intervalo de precio 1",
        BD!DK1071 &gt;= VLOOKUP(_xlfn.TEXTJOIN("_", FALSE, C1071:E1071), BD_Perc!$A:$O, 11, FALSE), "Intervalo de precio 2"
    ),
    AD1071 = "PERCENTIL 30-70",
    _xlfn.IFS(
        BD!DK1071 &lt; VLOOKUP(_xlfn.TEXTJOIN("_", FALSE, C1071:E1071), BD_Perc!$A:$O, 6, FALSE), "Intervalo de precio 1",
        BD!DK1071 &lt; VLOOKUP(_xlfn.TEXTJOIN("_", FALSE, C1071:E1071), BD_Perc!$A:$O, 7, FALSE), "Intervalo de precio 2",
        BD!DK1071 &gt;= VLOOKUP(_xlfn.TEXTJOIN("_", FALSE, C1071:E1071), BD_Perc!$A:$O, 7, FALSE), "Intervalo de precio 3"
    ),
    AD1071="Segmentación no encontrada o vehículo inactivo","Segmentación no encontrada o vehículo inactivo"
)</f>
        <v>Intervalo de precio 3</v>
      </c>
      <c r="AF1071" s="57" t="s">
        <v>2414</v>
      </c>
      <c r="AG1071" s="35" t="b">
        <f t="shared" si="100"/>
        <v>1</v>
      </c>
      <c r="AH1071" s="255">
        <v>5.0000000000000001E-3</v>
      </c>
      <c r="AI1071" s="255">
        <v>5.0000000000000001E-3</v>
      </c>
      <c r="AJ1071" s="255">
        <v>5.0000000000000001E-3</v>
      </c>
      <c r="AK1071" s="255">
        <v>5.0000000000000001E-3</v>
      </c>
      <c r="AL1071" s="255">
        <v>5.0000000000000001E-3</v>
      </c>
      <c r="AM1071" s="255">
        <v>5.0000000000000001E-3</v>
      </c>
      <c r="AN1071" s="28" t="s">
        <v>173</v>
      </c>
      <c r="AO1071" s="28" t="s">
        <v>173</v>
      </c>
      <c r="AP1071" s="28" t="s">
        <v>173</v>
      </c>
      <c r="AQ1071" s="222">
        <v>0</v>
      </c>
      <c r="AR1071" s="38" t="s">
        <v>984</v>
      </c>
      <c r="AS1071" s="38">
        <v>835765</v>
      </c>
      <c r="AT1071" s="38" t="s">
        <v>984</v>
      </c>
      <c r="AU1071" s="38" t="s">
        <v>107</v>
      </c>
      <c r="AV1071" s="38" t="s">
        <v>984</v>
      </c>
      <c r="AW1071" s="38">
        <v>12564545</v>
      </c>
      <c r="AX1071" s="38" t="s">
        <v>107</v>
      </c>
      <c r="AY1071" s="38">
        <v>855001</v>
      </c>
      <c r="AZ1071" s="38" t="s">
        <v>107</v>
      </c>
      <c r="BA1071" s="38">
        <v>1465717</v>
      </c>
      <c r="BB1071" s="38">
        <v>0</v>
      </c>
      <c r="BC1071" s="38">
        <v>0</v>
      </c>
      <c r="BD1071" s="38" t="s">
        <v>107</v>
      </c>
      <c r="BE1071" s="38" t="s">
        <v>107</v>
      </c>
      <c r="BF1071" s="38" t="s">
        <v>984</v>
      </c>
      <c r="BG1071" s="38" t="s">
        <v>107</v>
      </c>
      <c r="BH1071" s="38" t="s">
        <v>107</v>
      </c>
      <c r="BI1071" s="38">
        <v>3008750</v>
      </c>
      <c r="BJ1071" s="38">
        <v>3510209</v>
      </c>
      <c r="BK1071" s="38" t="s">
        <v>107</v>
      </c>
      <c r="BL1071" s="38" t="s">
        <v>107</v>
      </c>
      <c r="BM1071" s="38" t="s">
        <v>107</v>
      </c>
      <c r="BN1071" s="38" t="s">
        <v>984</v>
      </c>
      <c r="BO1071" s="38" t="s">
        <v>984</v>
      </c>
      <c r="BP1071" s="38">
        <v>1949671</v>
      </c>
      <c r="BQ1071" s="38">
        <v>183214</v>
      </c>
      <c r="BR1071" s="38">
        <v>835765</v>
      </c>
      <c r="BS1071" s="38" t="s">
        <v>107</v>
      </c>
      <c r="BT1071" s="38">
        <v>0</v>
      </c>
      <c r="BU1071" s="38" t="s">
        <v>984</v>
      </c>
      <c r="BV1071" s="38" t="s">
        <v>107</v>
      </c>
      <c r="BW1071" s="38" t="s">
        <v>984</v>
      </c>
      <c r="BX1071" s="38">
        <v>183214</v>
      </c>
      <c r="BY1071" s="38" t="s">
        <v>107</v>
      </c>
      <c r="BZ1071" s="38" t="s">
        <v>107</v>
      </c>
      <c r="CA1071" s="38" t="s">
        <v>107</v>
      </c>
      <c r="CB1071" s="38">
        <v>586287</v>
      </c>
      <c r="CC1071" s="330" t="s">
        <v>107</v>
      </c>
      <c r="CD1071" s="38" t="s">
        <v>107</v>
      </c>
      <c r="CE1071" s="38" t="s">
        <v>107</v>
      </c>
      <c r="CF1071" s="38" t="s">
        <v>107</v>
      </c>
      <c r="CG1071" s="38" t="s">
        <v>107</v>
      </c>
      <c r="CH1071" s="85" t="s">
        <v>1400</v>
      </c>
      <c r="CI1071" s="53" t="s">
        <v>114</v>
      </c>
      <c r="CJ1071" s="53" t="s">
        <v>113</v>
      </c>
      <c r="CK1071" s="53" t="s">
        <v>1400</v>
      </c>
      <c r="CL1071" s="53" t="s">
        <v>1394</v>
      </c>
      <c r="CM1071" s="42" t="s">
        <v>173</v>
      </c>
      <c r="CN1071" s="42" t="s">
        <v>173</v>
      </c>
      <c r="CO1071" s="42" t="s">
        <v>107</v>
      </c>
      <c r="CP1071" s="28" t="s">
        <v>107</v>
      </c>
      <c r="CQ1071" s="28" t="s">
        <v>107</v>
      </c>
      <c r="CR1071" s="28" t="s">
        <v>107</v>
      </c>
      <c r="CS1071" s="28" t="s">
        <v>107</v>
      </c>
      <c r="CT1071" s="28" t="s">
        <v>107</v>
      </c>
      <c r="CU1071" s="28" t="s">
        <v>107</v>
      </c>
      <c r="CV1071" s="28" t="s">
        <v>107</v>
      </c>
      <c r="CW1071" s="28" t="s">
        <v>107</v>
      </c>
      <c r="CX1071" s="28" t="s">
        <v>107</v>
      </c>
      <c r="CY1071" s="28" t="s">
        <v>107</v>
      </c>
      <c r="CZ1071" s="28" t="s">
        <v>107</v>
      </c>
      <c r="DA1071" s="28" t="s">
        <v>107</v>
      </c>
      <c r="DB1071" s="28" t="s">
        <v>107</v>
      </c>
      <c r="DC1071" s="28" t="s">
        <v>107</v>
      </c>
      <c r="DD1071" s="332">
        <v>7206443</v>
      </c>
      <c r="DE1071" s="282">
        <v>1</v>
      </c>
      <c r="DF1071" s="390">
        <v>1</v>
      </c>
      <c r="DG1071" s="310"/>
      <c r="DI1071" s="279" t="str" cm="1">
        <f t="array" ref="DI1071">+IF(AND(C1071&lt;&gt;"Vehículos Eléctricos",C1071&lt;&gt;"Vehículos Híbridos",AD1071="PERCENTIL 50"),
     IF(VLOOKUP(_xlfn.TEXTJOIN("_",FALSE,C1071:E1071),BD_Perc!$A:$P,_xlfn.IFS(BD!AE1071="Intervalo de precio 1",12,BD!AE1071="Intervalo de precio 2",13),FALSE)&lt;=1,
     VLOOKUP(_xlfn.TEXTJOIN("_",FALSE,C1071:E1071),BD_Perc!$A:$P,16,FALSE),"Ok P50"),
     "Ok P30/70 ó Híbrido/Eléctrico")</f>
        <v>Ok P30/70 ó Híbrido/Eléctrico</v>
      </c>
      <c r="DJ1071" s="279" t="str">
        <f t="shared" si="97"/>
        <v>Vehículos Convencionales_Automóviles_Sedán</v>
      </c>
      <c r="DK1071" s="331">
        <f t="shared" si="101"/>
        <v>98007500</v>
      </c>
      <c r="DL1071" s="326"/>
    </row>
    <row r="1072" spans="1:116" ht="63.75">
      <c r="A1072" s="28">
        <v>1067</v>
      </c>
      <c r="B1072" s="29" t="s">
        <v>1130</v>
      </c>
      <c r="C1072" s="182" t="s">
        <v>4</v>
      </c>
      <c r="D1072" s="29" t="s">
        <v>1112</v>
      </c>
      <c r="E1072" s="42" t="s">
        <v>1113</v>
      </c>
      <c r="F1072" s="42" t="s">
        <v>107</v>
      </c>
      <c r="G1072" s="42" t="s">
        <v>2095</v>
      </c>
      <c r="H1072" s="40" t="s">
        <v>1318</v>
      </c>
      <c r="I1072" s="28">
        <v>25761016</v>
      </c>
      <c r="J1072" s="70" t="s">
        <v>2195</v>
      </c>
      <c r="K1072" s="31" t="s">
        <v>107</v>
      </c>
      <c r="L1072" s="28">
        <v>150</v>
      </c>
      <c r="M1072" s="203" t="s">
        <v>107</v>
      </c>
      <c r="N1072" s="34">
        <v>117000000</v>
      </c>
      <c r="O1072" s="34">
        <f>+IFERROR(VLOOKUP(I1072,Precio_Fasecolda!A:C,3,FALSE),IFERROR(VLOOKUP(I1072,Precio_Fasecolda!B:C,2,FALSE),N1072))</f>
        <v>117000000</v>
      </c>
      <c r="P1072" s="34">
        <f t="shared" si="98"/>
        <v>0</v>
      </c>
      <c r="Q1072" s="28" t="s">
        <v>107</v>
      </c>
      <c r="R1072" s="28" t="s">
        <v>2415</v>
      </c>
      <c r="S1072" s="28" t="s">
        <v>360</v>
      </c>
      <c r="T1072" s="33" t="s">
        <v>843</v>
      </c>
      <c r="U1072" s="28">
        <v>6000</v>
      </c>
      <c r="V1072" s="28">
        <v>2350</v>
      </c>
      <c r="W1072" s="28">
        <v>3650</v>
      </c>
      <c r="X1072" s="28" t="s">
        <v>1125</v>
      </c>
      <c r="Y1072" s="28" t="str">
        <f t="shared" si="99"/>
        <v>N.A.</v>
      </c>
      <c r="Z1072" s="292">
        <f t="shared" si="96"/>
        <v>111150000</v>
      </c>
      <c r="AA1072" s="28" cm="1">
        <f t="array" aca="1" ref="AA1072" ca="1">_xlfn.IFS(DK1072&lt;$DK$4,1,AND(DK1072&gt;=$DK$4,DK1072&lt;=$AA$4),2,DK1072&gt;$AA$4,3)</f>
        <v>2</v>
      </c>
      <c r="AB1072" s="28">
        <v>0</v>
      </c>
      <c r="AC1072" s="28" cm="1">
        <f t="array" aca="1" ref="AC1072" ca="1">IF(AB1072="PERCENTIL 30","",_xlfn.IFS(DK1072&lt;$AC$4,1,DK1072&gt;$AC$4,2))</f>
        <v>1</v>
      </c>
      <c r="AD1072" s="28" t="str">
        <f>+IFERROR(VLOOKUP(_xlfn.TEXTJOIN("_", FALSE, C1072:E1072), BD_Perc!$A:$O, 15, FALSE),"Segmentación no encontrada o vehículo inactivo")</f>
        <v>PERCENTIL 30-70</v>
      </c>
      <c r="AE1072" s="28" t="str" cm="1">
        <f t="array" ref="AE1072">_xlfn.IFS(
    AD1072 = "PERCENTIL 50",
    _xlfn.IFS(
        BD!DK1072 &lt; VLOOKUP(_xlfn.TEXTJOIN("_", FALSE, C1072:E1072), BD_Perc!$A:$O, 11, FALSE), "Intervalo de precio 1",
        BD!DK1072 &gt;= VLOOKUP(_xlfn.TEXTJOIN("_", FALSE, C1072:E1072), BD_Perc!$A:$O, 11, FALSE), "Intervalo de precio 2"
    ),
    AD1072 = "PERCENTIL 30-70",
    _xlfn.IFS(
        BD!DK1072 &lt; VLOOKUP(_xlfn.TEXTJOIN("_", FALSE, C1072:E1072), BD_Perc!$A:$O, 6, FALSE), "Intervalo de precio 1",
        BD!DK1072 &lt; VLOOKUP(_xlfn.TEXTJOIN("_", FALSE, C1072:E1072), BD_Perc!$A:$O, 7, FALSE), "Intervalo de precio 2",
        BD!DK1072 &gt;= VLOOKUP(_xlfn.TEXTJOIN("_", FALSE, C1072:E1072), BD_Perc!$A:$O, 7, FALSE), "Intervalo de precio 3"
    ),
    AD1072="Segmentación no encontrada o vehículo inactivo","Segmentación no encontrada o vehículo inactivo"
)</f>
        <v>Intervalo de precio 1</v>
      </c>
      <c r="AF1072" s="57" t="s">
        <v>2412</v>
      </c>
      <c r="AG1072" s="35" t="b">
        <f t="shared" si="100"/>
        <v>1</v>
      </c>
      <c r="AH1072" s="255">
        <v>0.05</v>
      </c>
      <c r="AI1072" s="255">
        <v>0.05</v>
      </c>
      <c r="AJ1072" s="255">
        <v>0.05</v>
      </c>
      <c r="AK1072" s="255">
        <v>0.08</v>
      </c>
      <c r="AL1072" s="255">
        <v>0.1</v>
      </c>
      <c r="AM1072" s="255">
        <v>0.1</v>
      </c>
      <c r="AN1072" s="28" t="s">
        <v>1251</v>
      </c>
      <c r="AO1072" s="28" t="s">
        <v>1251</v>
      </c>
      <c r="AP1072" s="28" t="s">
        <v>1251</v>
      </c>
      <c r="AQ1072" s="90">
        <v>0.5</v>
      </c>
      <c r="AR1072" s="38">
        <v>9049625</v>
      </c>
      <c r="AS1072" s="38">
        <v>110402</v>
      </c>
      <c r="AT1072" s="38">
        <v>1070370</v>
      </c>
      <c r="AU1072" s="38">
        <v>869171</v>
      </c>
      <c r="AV1072" s="38" t="s">
        <v>107</v>
      </c>
      <c r="AW1072" s="38">
        <v>1478747</v>
      </c>
      <c r="AX1072" s="38">
        <v>168040</v>
      </c>
      <c r="AY1072" s="38">
        <v>1646788</v>
      </c>
      <c r="AZ1072" s="38">
        <v>110402</v>
      </c>
      <c r="BA1072" s="38">
        <v>741391</v>
      </c>
      <c r="BB1072" s="38">
        <v>43110268</v>
      </c>
      <c r="BC1072" s="38">
        <v>44307985</v>
      </c>
      <c r="BD1072" s="38" t="s">
        <v>107</v>
      </c>
      <c r="BE1072" s="38" t="s">
        <v>107</v>
      </c>
      <c r="BF1072" s="38" t="s">
        <v>107</v>
      </c>
      <c r="BG1072" s="38">
        <v>4347184</v>
      </c>
      <c r="BH1072" s="38">
        <v>1008237</v>
      </c>
      <c r="BI1072" s="38">
        <v>2260973</v>
      </c>
      <c r="BJ1072" s="38">
        <v>2260973</v>
      </c>
      <c r="BK1072" s="38">
        <v>1008237</v>
      </c>
      <c r="BL1072" s="38">
        <v>504119</v>
      </c>
      <c r="BM1072" s="38">
        <v>420099</v>
      </c>
      <c r="BN1072" s="38">
        <v>1340956</v>
      </c>
      <c r="BO1072" s="38">
        <v>2028064</v>
      </c>
      <c r="BP1072" s="38">
        <v>4780437</v>
      </c>
      <c r="BQ1072" s="38">
        <v>168040</v>
      </c>
      <c r="BR1072" s="38">
        <v>2056804</v>
      </c>
      <c r="BS1072" s="38" t="s">
        <v>107</v>
      </c>
      <c r="BT1072" s="38" t="s">
        <v>107</v>
      </c>
      <c r="BU1072" s="38" t="s">
        <v>107</v>
      </c>
      <c r="BV1072" s="38" t="s">
        <v>107</v>
      </c>
      <c r="BW1072" s="38">
        <v>7673078</v>
      </c>
      <c r="BX1072" s="38">
        <v>201647</v>
      </c>
      <c r="BY1072" s="38">
        <v>5692508</v>
      </c>
      <c r="BZ1072" s="38">
        <v>7361177</v>
      </c>
      <c r="CA1072" s="38">
        <v>9209883</v>
      </c>
      <c r="CB1072" s="38">
        <v>336079</v>
      </c>
      <c r="CC1072" s="330" t="s">
        <v>107</v>
      </c>
      <c r="CD1072" s="38" t="s">
        <v>107</v>
      </c>
      <c r="CE1072" s="38" t="s">
        <v>107</v>
      </c>
      <c r="CF1072" s="38" t="s">
        <v>107</v>
      </c>
      <c r="CG1072" s="38" t="s">
        <v>107</v>
      </c>
      <c r="CH1072" s="51" t="s">
        <v>107</v>
      </c>
      <c r="CI1072" s="51" t="s">
        <v>107</v>
      </c>
      <c r="CJ1072" s="51" t="s">
        <v>107</v>
      </c>
      <c r="CK1072" s="51" t="s">
        <v>107</v>
      </c>
      <c r="CL1072" s="51" t="s">
        <v>107</v>
      </c>
      <c r="CM1072" s="85" t="s">
        <v>107</v>
      </c>
      <c r="CN1072" s="85" t="s">
        <v>107</v>
      </c>
      <c r="CO1072" s="85" t="s">
        <v>107</v>
      </c>
      <c r="CP1072" s="85" t="s">
        <v>107</v>
      </c>
      <c r="CQ1072" s="85" t="s">
        <v>107</v>
      </c>
      <c r="CR1072" s="85" t="s">
        <v>107</v>
      </c>
      <c r="CS1072" s="85" t="s">
        <v>107</v>
      </c>
      <c r="CT1072" s="85" t="s">
        <v>107</v>
      </c>
      <c r="CU1072" s="85" t="s">
        <v>107</v>
      </c>
      <c r="CV1072" s="41" t="s">
        <v>173</v>
      </c>
      <c r="CW1072" s="41" t="s">
        <v>173</v>
      </c>
      <c r="CX1072" s="41" t="s">
        <v>173</v>
      </c>
      <c r="CY1072" s="41" t="s">
        <v>176</v>
      </c>
      <c r="CZ1072" s="41" t="s">
        <v>176</v>
      </c>
      <c r="DA1072" s="41" t="s">
        <v>173</v>
      </c>
      <c r="DB1072" s="28" t="s">
        <v>107</v>
      </c>
      <c r="DC1072" s="39" t="s">
        <v>107</v>
      </c>
      <c r="DD1072" s="332">
        <v>23122679</v>
      </c>
      <c r="DE1072" s="282">
        <v>1</v>
      </c>
      <c r="DF1072" s="390">
        <v>1</v>
      </c>
      <c r="DG1072" s="310"/>
      <c r="DI1072" s="279" t="str" cm="1">
        <f t="array" ref="DI1072">+IF(AND(C1072&lt;&gt;"Vehículos Eléctricos",C1072&lt;&gt;"Vehículos Híbridos",AD1072="PERCENTIL 50"),
     IF(VLOOKUP(_xlfn.TEXTJOIN("_",FALSE,C1072:E1072),BD_Perc!$A:$P,_xlfn.IFS(BD!AE1072="Intervalo de precio 1",12,BD!AE1072="Intervalo de precio 2",13),FALSE)&lt;=1,
     VLOOKUP(_xlfn.TEXTJOIN("_",FALSE,C1072:E1072),BD_Perc!$A:$P,16,FALSE),"Ok P50"),
     "Ok P30/70 ó Híbrido/Eléctrico")</f>
        <v>Ok P30/70 ó Híbrido/Eléctrico</v>
      </c>
      <c r="DJ1072" s="279" t="str">
        <f t="shared" si="97"/>
        <v>Otros Tipos de Vehículos_Camión_Cabina Sencilla</v>
      </c>
      <c r="DK1072" s="331">
        <f t="shared" si="101"/>
        <v>111150000</v>
      </c>
      <c r="DL1072" s="326"/>
    </row>
    <row r="1073" spans="1:116" ht="63.75">
      <c r="A1073" s="28">
        <v>1068</v>
      </c>
      <c r="B1073" s="29" t="s">
        <v>1130</v>
      </c>
      <c r="C1073" s="182" t="s">
        <v>4</v>
      </c>
      <c r="D1073" s="29" t="s">
        <v>1112</v>
      </c>
      <c r="E1073" s="42" t="s">
        <v>1113</v>
      </c>
      <c r="F1073" s="42" t="s">
        <v>107</v>
      </c>
      <c r="G1073" s="42" t="s">
        <v>2097</v>
      </c>
      <c r="H1073" s="40" t="s">
        <v>1318</v>
      </c>
      <c r="I1073" s="28">
        <v>25761017</v>
      </c>
      <c r="J1073" s="70" t="s">
        <v>2196</v>
      </c>
      <c r="K1073" s="31" t="s">
        <v>107</v>
      </c>
      <c r="L1073" s="28">
        <v>150</v>
      </c>
      <c r="M1073" s="203" t="s">
        <v>107</v>
      </c>
      <c r="N1073" s="34">
        <v>121000000</v>
      </c>
      <c r="O1073" s="34">
        <f>+IFERROR(VLOOKUP(I1073,Precio_Fasecolda!A:C,3,FALSE),IFERROR(VLOOKUP(I1073,Precio_Fasecolda!B:C,2,FALSE),N1073))</f>
        <v>121000000</v>
      </c>
      <c r="P1073" s="34">
        <f t="shared" si="98"/>
        <v>0</v>
      </c>
      <c r="Q1073" s="28" t="s">
        <v>107</v>
      </c>
      <c r="R1073" s="28" t="s">
        <v>2415</v>
      </c>
      <c r="S1073" s="28" t="s">
        <v>360</v>
      </c>
      <c r="T1073" s="33" t="s">
        <v>843</v>
      </c>
      <c r="U1073" s="28">
        <v>7000</v>
      </c>
      <c r="V1073" s="28">
        <v>2400</v>
      </c>
      <c r="W1073" s="28">
        <v>4600</v>
      </c>
      <c r="X1073" s="28" t="s">
        <v>1125</v>
      </c>
      <c r="Y1073" s="28" t="str">
        <f t="shared" si="99"/>
        <v>N.A.</v>
      </c>
      <c r="Z1073" s="292">
        <f t="shared" si="96"/>
        <v>113740000</v>
      </c>
      <c r="AA1073" s="28" cm="1">
        <f t="array" aca="1" ref="AA1073" ca="1">_xlfn.IFS(DK1073&lt;$DK$4,1,AND(DK1073&gt;=$DK$4,DK1073&lt;=$AA$4),2,DK1073&gt;$AA$4,3)</f>
        <v>2</v>
      </c>
      <c r="AB1073" s="28">
        <v>0</v>
      </c>
      <c r="AC1073" s="28" cm="1">
        <f t="array" aca="1" ref="AC1073" ca="1">IF(AB1073="PERCENTIL 30","",_xlfn.IFS(DK1073&lt;$AC$4,1,DK1073&gt;$AC$4,2))</f>
        <v>1</v>
      </c>
      <c r="AD1073" s="28" t="str">
        <f>+IFERROR(VLOOKUP(_xlfn.TEXTJOIN("_", FALSE, C1073:E1073), BD_Perc!$A:$O, 15, FALSE),"Segmentación no encontrada o vehículo inactivo")</f>
        <v>PERCENTIL 30-70</v>
      </c>
      <c r="AE1073" s="28" t="str" cm="1">
        <f t="array" ref="AE1073">_xlfn.IFS(
    AD1073 = "PERCENTIL 50",
    _xlfn.IFS(
        BD!DK1073 &lt; VLOOKUP(_xlfn.TEXTJOIN("_", FALSE, C1073:E1073), BD_Perc!$A:$O, 11, FALSE), "Intervalo de precio 1",
        BD!DK1073 &gt;= VLOOKUP(_xlfn.TEXTJOIN("_", FALSE, C1073:E1073), BD_Perc!$A:$O, 11, FALSE), "Intervalo de precio 2"
    ),
    AD1073 = "PERCENTIL 30-70",
    _xlfn.IFS(
        BD!DK1073 &lt; VLOOKUP(_xlfn.TEXTJOIN("_", FALSE, C1073:E1073), BD_Perc!$A:$O, 6, FALSE), "Intervalo de precio 1",
        BD!DK1073 &lt; VLOOKUP(_xlfn.TEXTJOIN("_", FALSE, C1073:E1073), BD_Perc!$A:$O, 7, FALSE), "Intervalo de precio 2",
        BD!DK1073 &gt;= VLOOKUP(_xlfn.TEXTJOIN("_", FALSE, C1073:E1073), BD_Perc!$A:$O, 7, FALSE), "Intervalo de precio 3"
    ),
    AD1073="Segmentación no encontrada o vehículo inactivo","Segmentación no encontrada o vehículo inactivo"
)</f>
        <v>Intervalo de precio 1</v>
      </c>
      <c r="AF1073" s="57" t="s">
        <v>2412</v>
      </c>
      <c r="AG1073" s="35" t="b">
        <f t="shared" si="100"/>
        <v>1</v>
      </c>
      <c r="AH1073" s="255">
        <v>0.06</v>
      </c>
      <c r="AI1073" s="255">
        <v>0.05</v>
      </c>
      <c r="AJ1073" s="255">
        <v>0.05</v>
      </c>
      <c r="AK1073" s="255">
        <v>0.08</v>
      </c>
      <c r="AL1073" s="255">
        <v>0.1</v>
      </c>
      <c r="AM1073" s="255">
        <v>0.1</v>
      </c>
      <c r="AN1073" s="28" t="s">
        <v>1251</v>
      </c>
      <c r="AO1073" s="28" t="s">
        <v>1251</v>
      </c>
      <c r="AP1073" s="28" t="s">
        <v>1251</v>
      </c>
      <c r="AQ1073" s="90">
        <v>0.5</v>
      </c>
      <c r="AR1073" s="38">
        <v>9049625</v>
      </c>
      <c r="AS1073" s="38">
        <v>110402</v>
      </c>
      <c r="AT1073" s="38">
        <v>1070370</v>
      </c>
      <c r="AU1073" s="38">
        <v>869171</v>
      </c>
      <c r="AV1073" s="38" t="s">
        <v>107</v>
      </c>
      <c r="AW1073" s="38">
        <v>1478747</v>
      </c>
      <c r="AX1073" s="38">
        <v>168040</v>
      </c>
      <c r="AY1073" s="38">
        <v>1646788</v>
      </c>
      <c r="AZ1073" s="38">
        <v>110402</v>
      </c>
      <c r="BA1073" s="38">
        <v>741391</v>
      </c>
      <c r="BB1073" s="38">
        <v>43110268</v>
      </c>
      <c r="BC1073" s="38">
        <v>44307985</v>
      </c>
      <c r="BD1073" s="38" t="s">
        <v>107</v>
      </c>
      <c r="BE1073" s="38" t="s">
        <v>107</v>
      </c>
      <c r="BF1073" s="38" t="s">
        <v>107</v>
      </c>
      <c r="BG1073" s="38">
        <v>4347184</v>
      </c>
      <c r="BH1073" s="38">
        <v>1008237</v>
      </c>
      <c r="BI1073" s="38">
        <v>2260973</v>
      </c>
      <c r="BJ1073" s="38">
        <v>2260973</v>
      </c>
      <c r="BK1073" s="38">
        <v>1008237</v>
      </c>
      <c r="BL1073" s="38">
        <v>504119</v>
      </c>
      <c r="BM1073" s="38">
        <v>420099</v>
      </c>
      <c r="BN1073" s="38">
        <v>1340956</v>
      </c>
      <c r="BO1073" s="38">
        <v>2028064</v>
      </c>
      <c r="BP1073" s="38">
        <v>4780437</v>
      </c>
      <c r="BQ1073" s="38">
        <v>168040</v>
      </c>
      <c r="BR1073" s="38">
        <v>2056804</v>
      </c>
      <c r="BS1073" s="38" t="s">
        <v>107</v>
      </c>
      <c r="BT1073" s="38" t="s">
        <v>107</v>
      </c>
      <c r="BU1073" s="38" t="s">
        <v>107</v>
      </c>
      <c r="BV1073" s="38" t="s">
        <v>107</v>
      </c>
      <c r="BW1073" s="38">
        <v>7673078</v>
      </c>
      <c r="BX1073" s="38">
        <v>201647</v>
      </c>
      <c r="BY1073" s="38">
        <v>5692508</v>
      </c>
      <c r="BZ1073" s="38">
        <v>7361177</v>
      </c>
      <c r="CA1073" s="38">
        <v>9209883</v>
      </c>
      <c r="CB1073" s="38">
        <v>336079</v>
      </c>
      <c r="CC1073" s="330" t="s">
        <v>107</v>
      </c>
      <c r="CD1073" s="38" t="s">
        <v>107</v>
      </c>
      <c r="CE1073" s="38" t="s">
        <v>107</v>
      </c>
      <c r="CF1073" s="38" t="s">
        <v>107</v>
      </c>
      <c r="CG1073" s="38" t="s">
        <v>107</v>
      </c>
      <c r="CH1073" s="85" t="s">
        <v>107</v>
      </c>
      <c r="CI1073" s="85" t="s">
        <v>107</v>
      </c>
      <c r="CJ1073" s="85" t="s">
        <v>107</v>
      </c>
      <c r="CK1073" s="85" t="s">
        <v>107</v>
      </c>
      <c r="CL1073" s="85" t="s">
        <v>107</v>
      </c>
      <c r="CM1073" s="85" t="s">
        <v>107</v>
      </c>
      <c r="CN1073" s="85" t="s">
        <v>107</v>
      </c>
      <c r="CO1073" s="85" t="s">
        <v>107</v>
      </c>
      <c r="CP1073" s="85" t="s">
        <v>107</v>
      </c>
      <c r="CQ1073" s="85" t="s">
        <v>107</v>
      </c>
      <c r="CR1073" s="85" t="s">
        <v>107</v>
      </c>
      <c r="CS1073" s="85" t="s">
        <v>107</v>
      </c>
      <c r="CT1073" s="85" t="s">
        <v>107</v>
      </c>
      <c r="CU1073" s="85" t="s">
        <v>107</v>
      </c>
      <c r="CV1073" s="41" t="s">
        <v>173</v>
      </c>
      <c r="CW1073" s="41" t="s">
        <v>173</v>
      </c>
      <c r="CX1073" s="41" t="s">
        <v>173</v>
      </c>
      <c r="CY1073" s="41" t="s">
        <v>176</v>
      </c>
      <c r="CZ1073" s="41" t="s">
        <v>176</v>
      </c>
      <c r="DA1073" s="41" t="s">
        <v>173</v>
      </c>
      <c r="DB1073" s="28" t="s">
        <v>107</v>
      </c>
      <c r="DC1073" s="39" t="s">
        <v>107</v>
      </c>
      <c r="DD1073" s="332">
        <v>23730820</v>
      </c>
      <c r="DE1073" s="282">
        <v>1</v>
      </c>
      <c r="DF1073" s="390">
        <v>1</v>
      </c>
      <c r="DG1073" s="310"/>
      <c r="DI1073" s="279" t="str" cm="1">
        <f t="array" ref="DI1073">+IF(AND(C1073&lt;&gt;"Vehículos Eléctricos",C1073&lt;&gt;"Vehículos Híbridos",AD1073="PERCENTIL 50"),
     IF(VLOOKUP(_xlfn.TEXTJOIN("_",FALSE,C1073:E1073),BD_Perc!$A:$P,_xlfn.IFS(BD!AE1073="Intervalo de precio 1",12,BD!AE1073="Intervalo de precio 2",13),FALSE)&lt;=1,
     VLOOKUP(_xlfn.TEXTJOIN("_",FALSE,C1073:E1073),BD_Perc!$A:$P,16,FALSE),"Ok P50"),
     "Ok P30/70 ó Híbrido/Eléctrico")</f>
        <v>Ok P30/70 ó Híbrido/Eléctrico</v>
      </c>
      <c r="DJ1073" s="279" t="str">
        <f t="shared" si="97"/>
        <v>Otros Tipos de Vehículos_Camión_Cabina Sencilla</v>
      </c>
      <c r="DK1073" s="331">
        <f t="shared" si="101"/>
        <v>113740000</v>
      </c>
      <c r="DL1073" s="326"/>
    </row>
    <row r="1074" spans="1:116" ht="25.5">
      <c r="A1074" s="28">
        <v>1069</v>
      </c>
      <c r="B1074" s="203" t="s">
        <v>104</v>
      </c>
      <c r="C1074" s="223" t="s">
        <v>0</v>
      </c>
      <c r="D1074" s="29" t="s">
        <v>337</v>
      </c>
      <c r="E1074" s="42" t="s">
        <v>338</v>
      </c>
      <c r="F1074" s="42" t="s">
        <v>107</v>
      </c>
      <c r="G1074" s="29" t="s">
        <v>2197</v>
      </c>
      <c r="H1074" s="42" t="s">
        <v>109</v>
      </c>
      <c r="I1074" s="66">
        <v>1606265</v>
      </c>
      <c r="J1074" s="70" t="s">
        <v>2198</v>
      </c>
      <c r="K1074" s="31" t="s">
        <v>366</v>
      </c>
      <c r="L1074" s="32">
        <v>105</v>
      </c>
      <c r="M1074" s="33">
        <v>5</v>
      </c>
      <c r="N1074" s="50">
        <v>100000000</v>
      </c>
      <c r="O1074" s="34">
        <f>+IFERROR(VLOOKUP(I1074,Precio_Fasecolda!A:C,3,FALSE),IFERROR(VLOOKUP(I1074,Precio_Fasecolda!B:C,2,FALSE),N1074))</f>
        <v>100000000</v>
      </c>
      <c r="P1074" s="34">
        <f t="shared" si="98"/>
        <v>0</v>
      </c>
      <c r="Q1074" s="28" t="s">
        <v>338</v>
      </c>
      <c r="R1074" s="28" t="s">
        <v>130</v>
      </c>
      <c r="S1074" s="28" t="s">
        <v>112</v>
      </c>
      <c r="T1074" s="28" t="s">
        <v>107</v>
      </c>
      <c r="U1074" s="28" t="s">
        <v>107</v>
      </c>
      <c r="V1074" s="42" t="s">
        <v>107</v>
      </c>
      <c r="W1074" s="28" t="s">
        <v>107</v>
      </c>
      <c r="X1074" s="28" t="s">
        <v>107</v>
      </c>
      <c r="Y1074" s="28" t="str">
        <f t="shared" si="99"/>
        <v>N.A.</v>
      </c>
      <c r="Z1074" s="292">
        <f t="shared" si="96"/>
        <v>94000000</v>
      </c>
      <c r="AA1074" s="28" cm="1">
        <f t="array" aca="1" ref="AA1074" ca="1">_xlfn.IFS(DK1074&lt;$DK$4,1,AND(DK1074&gt;=$DK$4,DK1074&lt;=$AA$4),2,DK1074&gt;$AA$4,3)</f>
        <v>2</v>
      </c>
      <c r="AB1074" s="28">
        <v>0</v>
      </c>
      <c r="AC1074" s="28" cm="1">
        <f t="array" aca="1" ref="AC1074" ca="1">IF(AB1074="PERCENTIL 30","",_xlfn.IFS(DK1074&lt;$AC$4,1,DK1074&gt;$AC$4,2))</f>
        <v>1</v>
      </c>
      <c r="AD1074" s="28" t="str">
        <f>+IFERROR(VLOOKUP(_xlfn.TEXTJOIN("_", FALSE, C1074:E1074), BD_Perc!$A:$O, 15, FALSE),"Segmentación no encontrada o vehículo inactivo")</f>
        <v>PERCENTIL 30-70</v>
      </c>
      <c r="AE1074" s="28" t="str" cm="1">
        <f t="array" ref="AE1074">_xlfn.IFS(
    AD1074 = "PERCENTIL 50",
    _xlfn.IFS(
        BD!DK1074 &lt; VLOOKUP(_xlfn.TEXTJOIN("_", FALSE, C1074:E1074), BD_Perc!$A:$O, 11, FALSE), "Intervalo de precio 1",
        BD!DK1074 &gt;= VLOOKUP(_xlfn.TEXTJOIN("_", FALSE, C1074:E1074), BD_Perc!$A:$O, 11, FALSE), "Intervalo de precio 2"
    ),
    AD1074 = "PERCENTIL 30-70",
    _xlfn.IFS(
        BD!DK1074 &lt; VLOOKUP(_xlfn.TEXTJOIN("_", FALSE, C1074:E1074), BD_Perc!$A:$O, 6, FALSE), "Intervalo de precio 1",
        BD!DK1074 &lt; VLOOKUP(_xlfn.TEXTJOIN("_", FALSE, C1074:E1074), BD_Perc!$A:$O, 7, FALSE), "Intervalo de precio 2",
        BD!DK1074 &gt;= VLOOKUP(_xlfn.TEXTJOIN("_", FALSE, C1074:E1074), BD_Perc!$A:$O, 7, FALSE), "Intervalo de precio 3"
    ),
    AD1074="Segmentación no encontrada o vehículo inactivo","Segmentación no encontrada o vehículo inactivo"
)</f>
        <v>Intervalo de precio 1</v>
      </c>
      <c r="AF1074" s="57" t="s">
        <v>2412</v>
      </c>
      <c r="AG1074" s="35" t="b">
        <f t="shared" si="100"/>
        <v>1</v>
      </c>
      <c r="AH1074" s="255">
        <v>0.06</v>
      </c>
      <c r="AI1074" s="255">
        <v>0.06</v>
      </c>
      <c r="AJ1074" s="255">
        <v>0.06</v>
      </c>
      <c r="AK1074" s="255">
        <v>0.06</v>
      </c>
      <c r="AL1074" s="255">
        <v>7.0000000000000007E-2</v>
      </c>
      <c r="AM1074" s="255">
        <v>0.08</v>
      </c>
      <c r="AN1074" s="28" t="s">
        <v>113</v>
      </c>
      <c r="AO1074" s="28" t="s">
        <v>113</v>
      </c>
      <c r="AP1074" s="28" t="s">
        <v>113</v>
      </c>
      <c r="AQ1074" s="37">
        <v>1</v>
      </c>
      <c r="AR1074" s="38">
        <v>8689479</v>
      </c>
      <c r="AS1074" s="38">
        <v>535272</v>
      </c>
      <c r="AT1074" s="38">
        <v>764674</v>
      </c>
      <c r="AU1074" s="38" t="s">
        <v>107</v>
      </c>
      <c r="AV1074" s="38" t="s">
        <v>107</v>
      </c>
      <c r="AW1074" s="38">
        <v>11547654</v>
      </c>
      <c r="AX1074" s="38">
        <v>527502</v>
      </c>
      <c r="AY1074" s="38">
        <v>2</v>
      </c>
      <c r="AZ1074" s="38">
        <v>128475</v>
      </c>
      <c r="BA1074" s="38">
        <v>2</v>
      </c>
      <c r="BB1074" s="38" t="s">
        <v>107</v>
      </c>
      <c r="BC1074" s="38" t="s">
        <v>107</v>
      </c>
      <c r="BD1074" s="38" t="s">
        <v>107</v>
      </c>
      <c r="BE1074" s="38" t="s">
        <v>107</v>
      </c>
      <c r="BF1074" s="38" t="s">
        <v>107</v>
      </c>
      <c r="BG1074" s="38">
        <v>4600313</v>
      </c>
      <c r="BH1074" s="38">
        <v>5780609</v>
      </c>
      <c r="BI1074" s="38">
        <v>2891625</v>
      </c>
      <c r="BJ1074" s="38">
        <v>4089166</v>
      </c>
      <c r="BK1074" s="38">
        <v>2</v>
      </c>
      <c r="BL1074" s="38">
        <v>1533438</v>
      </c>
      <c r="BM1074" s="38">
        <v>173454</v>
      </c>
      <c r="BN1074" s="38">
        <v>1970774</v>
      </c>
      <c r="BO1074" s="38">
        <v>1360990</v>
      </c>
      <c r="BP1074" s="38">
        <v>4896777</v>
      </c>
      <c r="BQ1074" s="38">
        <v>130091</v>
      </c>
      <c r="BR1074" s="38">
        <v>2146812</v>
      </c>
      <c r="BS1074" s="38" t="s">
        <v>107</v>
      </c>
      <c r="BT1074" s="38" t="s">
        <v>107</v>
      </c>
      <c r="BU1074" s="38" t="s">
        <v>107</v>
      </c>
      <c r="BV1074" s="38">
        <v>2044583</v>
      </c>
      <c r="BW1074" s="38">
        <v>7892091</v>
      </c>
      <c r="BX1074" s="38">
        <v>130091</v>
      </c>
      <c r="BY1074" s="38" t="s">
        <v>107</v>
      </c>
      <c r="BZ1074" s="38" t="s">
        <v>107</v>
      </c>
      <c r="CA1074" s="38">
        <v>2</v>
      </c>
      <c r="CB1074" s="38">
        <v>1011820</v>
      </c>
      <c r="CC1074" s="330" t="s">
        <v>107</v>
      </c>
      <c r="CD1074" s="38" t="s">
        <v>107</v>
      </c>
      <c r="CE1074" s="38" t="s">
        <v>107</v>
      </c>
      <c r="CF1074" s="38" t="s">
        <v>107</v>
      </c>
      <c r="CG1074" s="38" t="s">
        <v>107</v>
      </c>
      <c r="CH1074" s="41" t="s">
        <v>113</v>
      </c>
      <c r="CI1074" s="41" t="s">
        <v>113</v>
      </c>
      <c r="CJ1074" s="41" t="s">
        <v>114</v>
      </c>
      <c r="CK1074" s="41" t="s">
        <v>114</v>
      </c>
      <c r="CL1074" s="41" t="s">
        <v>113</v>
      </c>
      <c r="CM1074" s="41" t="s">
        <v>114</v>
      </c>
      <c r="CN1074" s="41" t="s">
        <v>114</v>
      </c>
      <c r="CO1074" s="42" t="s">
        <v>107</v>
      </c>
      <c r="CP1074" s="28" t="s">
        <v>107</v>
      </c>
      <c r="CQ1074" s="28" t="s">
        <v>107</v>
      </c>
      <c r="CR1074" s="28" t="s">
        <v>107</v>
      </c>
      <c r="CS1074" s="28" t="s">
        <v>107</v>
      </c>
      <c r="CT1074" s="28" t="s">
        <v>107</v>
      </c>
      <c r="CU1074" s="28" t="s">
        <v>107</v>
      </c>
      <c r="CV1074" s="28" t="s">
        <v>107</v>
      </c>
      <c r="CW1074" s="28" t="s">
        <v>107</v>
      </c>
      <c r="CX1074" s="28" t="s">
        <v>107</v>
      </c>
      <c r="CY1074" s="28" t="s">
        <v>107</v>
      </c>
      <c r="CZ1074" s="28" t="s">
        <v>107</v>
      </c>
      <c r="DA1074" s="28" t="s">
        <v>107</v>
      </c>
      <c r="DB1074" s="28" t="s">
        <v>107</v>
      </c>
      <c r="DC1074" s="28" t="s">
        <v>107</v>
      </c>
      <c r="DD1074" s="332">
        <v>9934422</v>
      </c>
      <c r="DE1074" s="282">
        <v>1</v>
      </c>
      <c r="DF1074" s="390">
        <v>1</v>
      </c>
      <c r="DG1074" s="310"/>
      <c r="DI1074" s="279" t="str" cm="1">
        <f t="array" ref="DI1074">+IF(AND(C1074&lt;&gt;"Vehículos Eléctricos",C1074&lt;&gt;"Vehículos Híbridos",AD1074="PERCENTIL 50"),
     IF(VLOOKUP(_xlfn.TEXTJOIN("_",FALSE,C1074:E1074),BD_Perc!$A:$P,_xlfn.IFS(BD!AE1074="Intervalo de precio 1",12,BD!AE1074="Intervalo de precio 2",13),FALSE)&lt;=1,
     VLOOKUP(_xlfn.TEXTJOIN("_",FALSE,C1074:E1074),BD_Perc!$A:$P,16,FALSE),"Ok P50"),
     "Ok P30/70 ó Híbrido/Eléctrico")</f>
        <v>Ok P30/70 ó Híbrido/Eléctrico</v>
      </c>
      <c r="DJ1074" s="279" t="str">
        <f t="shared" si="97"/>
        <v>Vehículos Convencionales_Camperos/Camionetas_4x2</v>
      </c>
      <c r="DK1074" s="331">
        <f t="shared" si="101"/>
        <v>94000000</v>
      </c>
      <c r="DL1074" s="326"/>
    </row>
    <row r="1075" spans="1:116" ht="25.5">
      <c r="A1075" s="28">
        <v>1070</v>
      </c>
      <c r="B1075" s="29" t="s">
        <v>325</v>
      </c>
      <c r="C1075" s="187" t="s">
        <v>3</v>
      </c>
      <c r="D1075" s="29" t="s">
        <v>977</v>
      </c>
      <c r="E1075" s="42" t="s">
        <v>978</v>
      </c>
      <c r="F1075" s="42" t="s">
        <v>982</v>
      </c>
      <c r="G1075" s="29" t="s">
        <v>2199</v>
      </c>
      <c r="H1075" s="42" t="s">
        <v>2200</v>
      </c>
      <c r="I1075" s="66" t="s">
        <v>107</v>
      </c>
      <c r="J1075" s="70" t="s">
        <v>2201</v>
      </c>
      <c r="K1075" s="31" t="s">
        <v>107</v>
      </c>
      <c r="L1075" s="56">
        <v>127</v>
      </c>
      <c r="M1075" s="33" t="s">
        <v>107</v>
      </c>
      <c r="N1075" s="50">
        <v>165000000</v>
      </c>
      <c r="O1075" s="34">
        <f>+IFERROR(VLOOKUP(I1075,Precio_Fasecolda!A:C,3,FALSE),IFERROR(VLOOKUP(I1075,Precio_Fasecolda!B:C,2,FALSE),N1075))</f>
        <v>165000000</v>
      </c>
      <c r="P1075" s="34">
        <f t="shared" si="98"/>
        <v>0</v>
      </c>
      <c r="Q1075" s="33" t="s">
        <v>338</v>
      </c>
      <c r="R1075" s="28" t="s">
        <v>2415</v>
      </c>
      <c r="S1075" s="28" t="s">
        <v>112</v>
      </c>
      <c r="T1075" s="28" t="s">
        <v>107</v>
      </c>
      <c r="U1075" s="28" t="s">
        <v>107</v>
      </c>
      <c r="V1075" s="42" t="s">
        <v>107</v>
      </c>
      <c r="W1075" s="28" t="s">
        <v>107</v>
      </c>
      <c r="X1075" s="28" t="s">
        <v>107</v>
      </c>
      <c r="Y1075" s="28">
        <f t="shared" si="99"/>
        <v>288849920</v>
      </c>
      <c r="Z1075" s="292">
        <f t="shared" si="96"/>
        <v>156750000</v>
      </c>
      <c r="AA1075" s="28" cm="1">
        <f t="array" aca="1" ref="AA1075" ca="1">_xlfn.IFS(DK1075&lt;$DK$4,1,AND(DK1075&gt;=$DK$4,DK1075&lt;=$AA$4),2,DK1075&gt;$AA$4,3)</f>
        <v>3</v>
      </c>
      <c r="AB1075" s="28">
        <v>0</v>
      </c>
      <c r="AC1075" s="28" cm="1">
        <f t="array" aca="1" ref="AC1075" ca="1">IF(AB1075="PERCENTIL 30","",_xlfn.IFS(DK1075&lt;$AC$4,1,DK1075&gt;$AC$4,2))</f>
        <v>2</v>
      </c>
      <c r="AD1075" s="28" t="str">
        <f>+IFERROR(VLOOKUP(_xlfn.TEXTJOIN("_", FALSE, C1075:E1075), BD_Perc!$A:$O, 15, FALSE),"Segmentación no encontrada o vehículo inactivo")</f>
        <v>PERCENTIL 30-70</v>
      </c>
      <c r="AE1075" s="28" t="str" cm="1">
        <f t="array" ref="AE1075">_xlfn.IFS(
    AD1075 = "PERCENTIL 50",
    _xlfn.IFS(
        BD!DK1075 &lt; VLOOKUP(_xlfn.TEXTJOIN("_", FALSE, C1075:E1075), BD_Perc!$A:$O, 11, FALSE), "Intervalo de precio 1",
        BD!DK1075 &gt;= VLOOKUP(_xlfn.TEXTJOIN("_", FALSE, C1075:E1075), BD_Perc!$A:$O, 11, FALSE), "Intervalo de precio 2"
    ),
    AD1075 = "PERCENTIL 30-70",
    _xlfn.IFS(
        BD!DK1075 &lt; VLOOKUP(_xlfn.TEXTJOIN("_", FALSE, C1075:E1075), BD_Perc!$A:$O, 6, FALSE), "Intervalo de precio 1",
        BD!DK1075 &lt; VLOOKUP(_xlfn.TEXTJOIN("_", FALSE, C1075:E1075), BD_Perc!$A:$O, 7, FALSE), "Intervalo de precio 2",
        BD!DK1075 &gt;= VLOOKUP(_xlfn.TEXTJOIN("_", FALSE, C1075:E1075), BD_Perc!$A:$O, 7, FALSE), "Intervalo de precio 3"
    ),
    AD1075="Segmentación no encontrada o vehículo inactivo","Segmentación no encontrada o vehículo inactivo"
)</f>
        <v>Intervalo de precio 2</v>
      </c>
      <c r="AF1075" s="57" t="s">
        <v>2413</v>
      </c>
      <c r="AG1075" s="35" t="b">
        <f t="shared" si="100"/>
        <v>1</v>
      </c>
      <c r="AH1075" s="255">
        <v>0.05</v>
      </c>
      <c r="AI1075" s="255">
        <v>0.05</v>
      </c>
      <c r="AJ1075" s="255">
        <v>0.05</v>
      </c>
      <c r="AK1075" s="255">
        <v>0.05</v>
      </c>
      <c r="AL1075" s="255">
        <v>0.05</v>
      </c>
      <c r="AM1075" s="255">
        <v>0.06</v>
      </c>
      <c r="AN1075" s="28" t="s">
        <v>113</v>
      </c>
      <c r="AO1075" s="28" t="s">
        <v>113</v>
      </c>
      <c r="AP1075" s="28" t="s">
        <v>113</v>
      </c>
      <c r="AQ1075" s="37">
        <v>0.5</v>
      </c>
      <c r="AR1075" s="38">
        <v>8689479</v>
      </c>
      <c r="AS1075" s="38">
        <v>756945</v>
      </c>
      <c r="AT1075" s="38">
        <v>619319</v>
      </c>
      <c r="AU1075" s="38" t="s">
        <v>107</v>
      </c>
      <c r="AV1075" s="38">
        <v>4816921</v>
      </c>
      <c r="AW1075" s="38">
        <v>8078664</v>
      </c>
      <c r="AX1075" s="38">
        <v>481692</v>
      </c>
      <c r="AY1075" s="38">
        <v>894571</v>
      </c>
      <c r="AZ1075" s="38">
        <v>48169</v>
      </c>
      <c r="BA1075" s="38">
        <v>385354</v>
      </c>
      <c r="BB1075" s="38" t="s">
        <v>107</v>
      </c>
      <c r="BC1075" s="38" t="s">
        <v>107</v>
      </c>
      <c r="BD1075" s="38" t="s">
        <v>107</v>
      </c>
      <c r="BE1075" s="38" t="s">
        <v>107</v>
      </c>
      <c r="BF1075" s="38" t="s">
        <v>107</v>
      </c>
      <c r="BG1075" s="38">
        <v>4816921</v>
      </c>
      <c r="BH1075" s="38">
        <v>3027779</v>
      </c>
      <c r="BI1075" s="38">
        <v>1307450</v>
      </c>
      <c r="BJ1075" s="38">
        <v>3303031</v>
      </c>
      <c r="BK1075" s="38">
        <v>302778</v>
      </c>
      <c r="BL1075" s="38">
        <v>522980</v>
      </c>
      <c r="BM1075" s="38">
        <v>302778</v>
      </c>
      <c r="BN1075" s="38">
        <v>894571</v>
      </c>
      <c r="BO1075" s="38">
        <v>1032198</v>
      </c>
      <c r="BP1075" s="38">
        <v>2133207</v>
      </c>
      <c r="BQ1075" s="38">
        <v>206440</v>
      </c>
      <c r="BR1075" s="38">
        <v>1307450</v>
      </c>
      <c r="BS1075" s="38">
        <v>233965</v>
      </c>
      <c r="BT1075" s="38" t="s">
        <v>107</v>
      </c>
      <c r="BU1075" s="38" t="s">
        <v>107</v>
      </c>
      <c r="BV1075" s="38" t="s">
        <v>107</v>
      </c>
      <c r="BW1075" s="38">
        <v>6878563</v>
      </c>
      <c r="BX1075" s="38">
        <v>178914</v>
      </c>
      <c r="BY1075" s="38">
        <v>3027779</v>
      </c>
      <c r="BZ1075" s="38">
        <v>6193185</v>
      </c>
      <c r="CA1075" s="38">
        <v>0</v>
      </c>
      <c r="CB1075" s="38">
        <v>481692</v>
      </c>
      <c r="CC1075" s="330">
        <v>123849920</v>
      </c>
      <c r="CD1075" s="38" t="s">
        <v>107</v>
      </c>
      <c r="CE1075" s="38">
        <v>6549266</v>
      </c>
      <c r="CF1075" s="38">
        <v>20179812</v>
      </c>
      <c r="CG1075" s="38" t="s">
        <v>107</v>
      </c>
      <c r="CH1075" s="41" t="s">
        <v>2202</v>
      </c>
      <c r="CI1075" s="41" t="s">
        <v>2202</v>
      </c>
      <c r="CJ1075" s="41" t="s">
        <v>2202</v>
      </c>
      <c r="CK1075" s="41" t="s">
        <v>173</v>
      </c>
      <c r="CL1075" s="41" t="s">
        <v>173</v>
      </c>
      <c r="CM1075" s="41" t="s">
        <v>173</v>
      </c>
      <c r="CN1075" s="41" t="s">
        <v>173</v>
      </c>
      <c r="CO1075" s="42" t="s">
        <v>905</v>
      </c>
      <c r="CP1075" s="42" t="s">
        <v>905</v>
      </c>
      <c r="CQ1075" s="42" t="s">
        <v>905</v>
      </c>
      <c r="CR1075" s="42" t="s">
        <v>905</v>
      </c>
      <c r="CS1075" s="42" t="s">
        <v>905</v>
      </c>
      <c r="CT1075" s="42" t="s">
        <v>905</v>
      </c>
      <c r="CU1075" s="42" t="s">
        <v>905</v>
      </c>
      <c r="CV1075" s="42" t="s">
        <v>905</v>
      </c>
      <c r="CW1075" s="42" t="s">
        <v>905</v>
      </c>
      <c r="CX1075" s="42" t="s">
        <v>905</v>
      </c>
      <c r="CY1075" s="42" t="s">
        <v>905</v>
      </c>
      <c r="CZ1075" s="42" t="s">
        <v>905</v>
      </c>
      <c r="DA1075" s="42" t="s">
        <v>905</v>
      </c>
      <c r="DB1075" s="42" t="s">
        <v>905</v>
      </c>
      <c r="DC1075" s="42" t="s">
        <v>905</v>
      </c>
      <c r="DD1075" s="332">
        <v>16988605</v>
      </c>
      <c r="DE1075" s="282">
        <v>1</v>
      </c>
      <c r="DF1075" s="390">
        <v>1</v>
      </c>
      <c r="DG1075" s="310"/>
      <c r="DI1075" s="279" t="str" cm="1">
        <f t="array" ref="DI1075">+IF(AND(C1075&lt;&gt;"Vehículos Eléctricos",C1075&lt;&gt;"Vehículos Híbridos",AD1075="PERCENTIL 50"),
     IF(VLOOKUP(_xlfn.TEXTJOIN("_",FALSE,C1075:E1075),BD_Perc!$A:$P,_xlfn.IFS(BD!AE1075="Intervalo de precio 1",12,BD!AE1075="Intervalo de precio 2",13),FALSE)&lt;=1,
     VLOOKUP(_xlfn.TEXTJOIN("_",FALSE,C1075:E1075),BD_Perc!$A:$P,16,FALSE),"Ok P50"),
     "Ok P30/70 ó Híbrido/Eléctrico")</f>
        <v>Ok P30/70 ó Híbrido/Eléctrico</v>
      </c>
      <c r="DJ1075" s="279" t="str">
        <f t="shared" si="97"/>
        <v>Vehículos Especiales_Ambulancias_TAB</v>
      </c>
      <c r="DK1075" s="331">
        <f t="shared" si="101"/>
        <v>280599920</v>
      </c>
      <c r="DL1075" s="326"/>
    </row>
    <row r="1076" spans="1:116" ht="25.5">
      <c r="A1076" s="28">
        <v>1071</v>
      </c>
      <c r="B1076" s="29" t="s">
        <v>325</v>
      </c>
      <c r="C1076" s="187" t="s">
        <v>3</v>
      </c>
      <c r="D1076" s="29" t="s">
        <v>977</v>
      </c>
      <c r="E1076" s="42" t="s">
        <v>986</v>
      </c>
      <c r="F1076" s="42" t="s">
        <v>982</v>
      </c>
      <c r="G1076" s="29" t="s">
        <v>2199</v>
      </c>
      <c r="H1076" s="42" t="s">
        <v>2200</v>
      </c>
      <c r="I1076" s="66" t="s">
        <v>107</v>
      </c>
      <c r="J1076" s="70" t="s">
        <v>2203</v>
      </c>
      <c r="K1076" s="31" t="s">
        <v>107</v>
      </c>
      <c r="L1076" s="56">
        <v>127</v>
      </c>
      <c r="M1076" s="33" t="s">
        <v>107</v>
      </c>
      <c r="N1076" s="50">
        <v>165000000</v>
      </c>
      <c r="O1076" s="34">
        <f>+IFERROR(VLOOKUP(I1076,Precio_Fasecolda!A:C,3,FALSE),IFERROR(VLOOKUP(I1076,Precio_Fasecolda!B:C,2,FALSE),N1076))</f>
        <v>165000000</v>
      </c>
      <c r="P1076" s="34">
        <f t="shared" si="98"/>
        <v>0</v>
      </c>
      <c r="Q1076" s="33" t="s">
        <v>338</v>
      </c>
      <c r="R1076" s="28" t="s">
        <v>2415</v>
      </c>
      <c r="S1076" s="28" t="s">
        <v>112</v>
      </c>
      <c r="T1076" s="28" t="s">
        <v>107</v>
      </c>
      <c r="U1076" s="28" t="s">
        <v>107</v>
      </c>
      <c r="V1076" s="42" t="s">
        <v>107</v>
      </c>
      <c r="W1076" s="28" t="s">
        <v>107</v>
      </c>
      <c r="X1076" s="28" t="s">
        <v>107</v>
      </c>
      <c r="Y1076" s="28">
        <f t="shared" si="99"/>
        <v>396212208</v>
      </c>
      <c r="Z1076" s="292">
        <f t="shared" si="96"/>
        <v>156750000</v>
      </c>
      <c r="AA1076" s="28" cm="1">
        <f t="array" aca="1" ref="AA1076" ca="1">_xlfn.IFS(DK1076&lt;$DK$4,1,AND(DK1076&gt;=$DK$4,DK1076&lt;=$AA$4),2,DK1076&gt;$AA$4,3)</f>
        <v>3</v>
      </c>
      <c r="AB1076" s="28">
        <v>0</v>
      </c>
      <c r="AC1076" s="28" cm="1">
        <f t="array" aca="1" ref="AC1076" ca="1">IF(AB1076="PERCENTIL 30","",_xlfn.IFS(DK1076&lt;$AC$4,1,DK1076&gt;$AC$4,2))</f>
        <v>2</v>
      </c>
      <c r="AD1076" s="28" t="str">
        <f>+IFERROR(VLOOKUP(_xlfn.TEXTJOIN("_", FALSE, C1076:E1076), BD_Perc!$A:$O, 15, FALSE),"Segmentación no encontrada o vehículo inactivo")</f>
        <v>PERCENTIL 30-70</v>
      </c>
      <c r="AE1076" s="28" t="str" cm="1">
        <f t="array" ref="AE1076">_xlfn.IFS(
    AD1076 = "PERCENTIL 50",
    _xlfn.IFS(
        BD!DK1076 &lt; VLOOKUP(_xlfn.TEXTJOIN("_", FALSE, C1076:E1076), BD_Perc!$A:$O, 11, FALSE), "Intervalo de precio 1",
        BD!DK1076 &gt;= VLOOKUP(_xlfn.TEXTJOIN("_", FALSE, C1076:E1076), BD_Perc!$A:$O, 11, FALSE), "Intervalo de precio 2"
    ),
    AD1076 = "PERCENTIL 30-70",
    _xlfn.IFS(
        BD!DK1076 &lt; VLOOKUP(_xlfn.TEXTJOIN("_", FALSE, C1076:E1076), BD_Perc!$A:$O, 6, FALSE), "Intervalo de precio 1",
        BD!DK1076 &lt; VLOOKUP(_xlfn.TEXTJOIN("_", FALSE, C1076:E1076), BD_Perc!$A:$O, 7, FALSE), "Intervalo de precio 2",
        BD!DK1076 &gt;= VLOOKUP(_xlfn.TEXTJOIN("_", FALSE, C1076:E1076), BD_Perc!$A:$O, 7, FALSE), "Intervalo de precio 3"
    ),
    AD1076="Segmentación no encontrada o vehículo inactivo","Segmentación no encontrada o vehículo inactivo"
)</f>
        <v>Intervalo de precio 2</v>
      </c>
      <c r="AF1076" s="57" t="s">
        <v>2413</v>
      </c>
      <c r="AG1076" s="35" t="b">
        <f t="shared" si="100"/>
        <v>1</v>
      </c>
      <c r="AH1076" s="255">
        <v>0.05</v>
      </c>
      <c r="AI1076" s="255">
        <v>0.05</v>
      </c>
      <c r="AJ1076" s="255">
        <v>0.05</v>
      </c>
      <c r="AK1076" s="255">
        <v>0.05</v>
      </c>
      <c r="AL1076" s="255">
        <v>0.05</v>
      </c>
      <c r="AM1076" s="255">
        <v>0.06</v>
      </c>
      <c r="AN1076" s="28" t="s">
        <v>113</v>
      </c>
      <c r="AO1076" s="28" t="s">
        <v>113</v>
      </c>
      <c r="AP1076" s="28" t="s">
        <v>113</v>
      </c>
      <c r="AQ1076" s="37">
        <v>0.5</v>
      </c>
      <c r="AR1076" s="38">
        <v>8689479</v>
      </c>
      <c r="AS1076" s="38">
        <v>756945</v>
      </c>
      <c r="AT1076" s="38">
        <v>619319</v>
      </c>
      <c r="AU1076" s="38" t="s">
        <v>107</v>
      </c>
      <c r="AV1076" s="38">
        <v>4816921</v>
      </c>
      <c r="AW1076" s="38">
        <v>8078664</v>
      </c>
      <c r="AX1076" s="38">
        <v>481692</v>
      </c>
      <c r="AY1076" s="38">
        <v>894571</v>
      </c>
      <c r="AZ1076" s="38">
        <v>48169</v>
      </c>
      <c r="BA1076" s="38">
        <v>385354</v>
      </c>
      <c r="BB1076" s="38" t="s">
        <v>107</v>
      </c>
      <c r="BC1076" s="38" t="s">
        <v>107</v>
      </c>
      <c r="BD1076" s="38" t="s">
        <v>107</v>
      </c>
      <c r="BE1076" s="38" t="s">
        <v>107</v>
      </c>
      <c r="BF1076" s="38" t="s">
        <v>107</v>
      </c>
      <c r="BG1076" s="38">
        <v>4816921</v>
      </c>
      <c r="BH1076" s="38">
        <v>3027779</v>
      </c>
      <c r="BI1076" s="38">
        <v>1307450</v>
      </c>
      <c r="BJ1076" s="38">
        <v>3303031</v>
      </c>
      <c r="BK1076" s="38">
        <v>302778</v>
      </c>
      <c r="BL1076" s="38">
        <v>522980</v>
      </c>
      <c r="BM1076" s="38">
        <v>302778</v>
      </c>
      <c r="BN1076" s="38">
        <v>894571</v>
      </c>
      <c r="BO1076" s="38">
        <v>1032198</v>
      </c>
      <c r="BP1076" s="38">
        <v>2133207</v>
      </c>
      <c r="BQ1076" s="38">
        <v>206440</v>
      </c>
      <c r="BR1076" s="38">
        <v>1307450</v>
      </c>
      <c r="BS1076" s="38">
        <v>233965</v>
      </c>
      <c r="BT1076" s="38" t="s">
        <v>107</v>
      </c>
      <c r="BU1076" s="38" t="s">
        <v>107</v>
      </c>
      <c r="BV1076" s="38" t="s">
        <v>107</v>
      </c>
      <c r="BW1076" s="38">
        <v>6878563</v>
      </c>
      <c r="BX1076" s="38">
        <v>178914</v>
      </c>
      <c r="BY1076" s="38">
        <v>3027779</v>
      </c>
      <c r="BZ1076" s="38">
        <v>6193185</v>
      </c>
      <c r="CA1076" s="38">
        <v>0</v>
      </c>
      <c r="CB1076" s="38">
        <v>481692</v>
      </c>
      <c r="CC1076" s="330">
        <v>231212208</v>
      </c>
      <c r="CD1076" s="38" t="s">
        <v>107</v>
      </c>
      <c r="CE1076" s="38">
        <v>6549266</v>
      </c>
      <c r="CF1076" s="38">
        <v>20179812</v>
      </c>
      <c r="CG1076" s="38" t="s">
        <v>107</v>
      </c>
      <c r="CH1076" s="41" t="s">
        <v>2202</v>
      </c>
      <c r="CI1076" s="41" t="s">
        <v>2202</v>
      </c>
      <c r="CJ1076" s="41" t="s">
        <v>2202</v>
      </c>
      <c r="CK1076" s="41" t="s">
        <v>173</v>
      </c>
      <c r="CL1076" s="41" t="s">
        <v>173</v>
      </c>
      <c r="CM1076" s="41" t="s">
        <v>173</v>
      </c>
      <c r="CN1076" s="41" t="s">
        <v>173</v>
      </c>
      <c r="CO1076" s="42" t="s">
        <v>905</v>
      </c>
      <c r="CP1076" s="42" t="s">
        <v>905</v>
      </c>
      <c r="CQ1076" s="42" t="s">
        <v>905</v>
      </c>
      <c r="CR1076" s="42" t="s">
        <v>905</v>
      </c>
      <c r="CS1076" s="42" t="s">
        <v>905</v>
      </c>
      <c r="CT1076" s="42" t="s">
        <v>905</v>
      </c>
      <c r="CU1076" s="42" t="s">
        <v>905</v>
      </c>
      <c r="CV1076" s="42" t="s">
        <v>905</v>
      </c>
      <c r="CW1076" s="42" t="s">
        <v>905</v>
      </c>
      <c r="CX1076" s="42" t="s">
        <v>905</v>
      </c>
      <c r="CY1076" s="42" t="s">
        <v>905</v>
      </c>
      <c r="CZ1076" s="42" t="s">
        <v>905</v>
      </c>
      <c r="DA1076" s="42" t="s">
        <v>905</v>
      </c>
      <c r="DB1076" s="42" t="s">
        <v>905</v>
      </c>
      <c r="DC1076" s="42" t="s">
        <v>905</v>
      </c>
      <c r="DD1076" s="332">
        <v>16988605</v>
      </c>
      <c r="DE1076" s="282">
        <v>1</v>
      </c>
      <c r="DF1076" s="390">
        <v>1</v>
      </c>
      <c r="DG1076" s="310"/>
      <c r="DI1076" s="279" t="str" cm="1">
        <f t="array" ref="DI1076">+IF(AND(C1076&lt;&gt;"Vehículos Eléctricos",C1076&lt;&gt;"Vehículos Híbridos",AD1076="PERCENTIL 50"),
     IF(VLOOKUP(_xlfn.TEXTJOIN("_",FALSE,C1076:E1076),BD_Perc!$A:$P,_xlfn.IFS(BD!AE1076="Intervalo de precio 1",12,BD!AE1076="Intervalo de precio 2",13),FALSE)&lt;=1,
     VLOOKUP(_xlfn.TEXTJOIN("_",FALSE,C1076:E1076),BD_Perc!$A:$P,16,FALSE),"Ok P50"),
     "Ok P30/70 ó Híbrido/Eléctrico")</f>
        <v>Ok P30/70 ó Híbrido/Eléctrico</v>
      </c>
      <c r="DJ1076" s="279" t="str">
        <f t="shared" si="97"/>
        <v>Vehículos Especiales_Ambulancias_TAM</v>
      </c>
      <c r="DK1076" s="331">
        <f t="shared" si="101"/>
        <v>387962208</v>
      </c>
      <c r="DL1076" s="326"/>
    </row>
    <row r="1077" spans="1:116" ht="25.5">
      <c r="A1077" s="28">
        <v>1072</v>
      </c>
      <c r="B1077" s="29" t="s">
        <v>149</v>
      </c>
      <c r="C1077" s="29" t="s">
        <v>3</v>
      </c>
      <c r="D1077" s="29" t="s">
        <v>977</v>
      </c>
      <c r="E1077" s="42" t="s">
        <v>978</v>
      </c>
      <c r="F1077" s="42" t="s">
        <v>982</v>
      </c>
      <c r="G1077" s="29" t="s">
        <v>2199</v>
      </c>
      <c r="H1077" s="42" t="s">
        <v>2200</v>
      </c>
      <c r="I1077" s="66">
        <v>6407010</v>
      </c>
      <c r="J1077" s="70" t="s">
        <v>2204</v>
      </c>
      <c r="K1077" s="31" t="s">
        <v>107</v>
      </c>
      <c r="L1077" s="56">
        <v>127</v>
      </c>
      <c r="M1077" s="33" t="s">
        <v>107</v>
      </c>
      <c r="N1077" s="50">
        <v>160000000</v>
      </c>
      <c r="O1077" s="34">
        <f>+IFERROR(VLOOKUP(I1077,Precio_Fasecolda!A:C,3,FALSE),IFERROR(VLOOKUP(I1077,Precio_Fasecolda!B:C,2,FALSE),N1077))</f>
        <v>160000000</v>
      </c>
      <c r="P1077" s="34">
        <f t="shared" si="98"/>
        <v>0</v>
      </c>
      <c r="Q1077" s="33" t="s">
        <v>338</v>
      </c>
      <c r="R1077" s="28" t="s">
        <v>2415</v>
      </c>
      <c r="S1077" s="28" t="s">
        <v>112</v>
      </c>
      <c r="T1077" s="28" t="s">
        <v>107</v>
      </c>
      <c r="U1077" s="28" t="s">
        <v>107</v>
      </c>
      <c r="V1077" s="42" t="s">
        <v>107</v>
      </c>
      <c r="W1077" s="28" t="s">
        <v>107</v>
      </c>
      <c r="X1077" s="28" t="s">
        <v>107</v>
      </c>
      <c r="Y1077" s="28">
        <f t="shared" si="99"/>
        <v>294322221</v>
      </c>
      <c r="Z1077" s="292">
        <f t="shared" si="96"/>
        <v>155200000</v>
      </c>
      <c r="AA1077" s="28" cm="1">
        <f t="array" aca="1" ref="AA1077" ca="1">_xlfn.IFS(DK1077&lt;$DK$4,1,AND(DK1077&gt;=$DK$4,DK1077&lt;=$AA$4),2,DK1077&gt;$AA$4,3)</f>
        <v>3</v>
      </c>
      <c r="AB1077" s="28">
        <v>0</v>
      </c>
      <c r="AC1077" s="28" cm="1">
        <f t="array" aca="1" ref="AC1077" ca="1">IF(AB1077="PERCENTIL 30","",_xlfn.IFS(DK1077&lt;$AC$4,1,DK1077&gt;$AC$4,2))</f>
        <v>2</v>
      </c>
      <c r="AD1077" s="28" t="str">
        <f>+IFERROR(VLOOKUP(_xlfn.TEXTJOIN("_", FALSE, C1077:E1077), BD_Perc!$A:$O, 15, FALSE),"Segmentación no encontrada o vehículo inactivo")</f>
        <v>PERCENTIL 30-70</v>
      </c>
      <c r="AE1077" s="28" t="str" cm="1">
        <f t="array" ref="AE1077">_xlfn.IFS(
    AD1077 = "PERCENTIL 50",
    _xlfn.IFS(
        BD!DK1077 &lt; VLOOKUP(_xlfn.TEXTJOIN("_", FALSE, C1077:E1077), BD_Perc!$A:$O, 11, FALSE), "Intervalo de precio 1",
        BD!DK1077 &gt;= VLOOKUP(_xlfn.TEXTJOIN("_", FALSE, C1077:E1077), BD_Perc!$A:$O, 11, FALSE), "Intervalo de precio 2"
    ),
    AD1077 = "PERCENTIL 30-70",
    _xlfn.IFS(
        BD!DK1077 &lt; VLOOKUP(_xlfn.TEXTJOIN("_", FALSE, C1077:E1077), BD_Perc!$A:$O, 6, FALSE), "Intervalo de precio 1",
        BD!DK1077 &lt; VLOOKUP(_xlfn.TEXTJOIN("_", FALSE, C1077:E1077), BD_Perc!$A:$O, 7, FALSE), "Intervalo de precio 2",
        BD!DK1077 &gt;= VLOOKUP(_xlfn.TEXTJOIN("_", FALSE, C1077:E1077), BD_Perc!$A:$O, 7, FALSE), "Intervalo de precio 3"
    ),
    AD1077="Segmentación no encontrada o vehículo inactivo","Segmentación no encontrada o vehículo inactivo"
)</f>
        <v>Intervalo de precio 2</v>
      </c>
      <c r="AF1077" s="57" t="s">
        <v>2413</v>
      </c>
      <c r="AG1077" s="35" t="b">
        <f t="shared" si="100"/>
        <v>1</v>
      </c>
      <c r="AH1077" s="255">
        <v>0.03</v>
      </c>
      <c r="AI1077" s="255">
        <v>0.03</v>
      </c>
      <c r="AJ1077" s="255">
        <v>0.03</v>
      </c>
      <c r="AK1077" s="255">
        <v>0.03</v>
      </c>
      <c r="AL1077" s="255">
        <v>0.04</v>
      </c>
      <c r="AM1077" s="255">
        <v>0.04</v>
      </c>
      <c r="AN1077" s="28" t="s">
        <v>113</v>
      </c>
      <c r="AO1077" s="28" t="s">
        <v>113</v>
      </c>
      <c r="AP1077" s="28" t="s">
        <v>113</v>
      </c>
      <c r="AQ1077" s="37">
        <v>1</v>
      </c>
      <c r="AR1077" s="38" t="s">
        <v>905</v>
      </c>
      <c r="AS1077" s="38">
        <v>782205</v>
      </c>
      <c r="AT1077" s="38" t="s">
        <v>905</v>
      </c>
      <c r="AU1077" s="38" t="s">
        <v>905</v>
      </c>
      <c r="AV1077" s="38" t="s">
        <v>905</v>
      </c>
      <c r="AW1077" s="38">
        <v>9336619</v>
      </c>
      <c r="AX1077" s="38" t="s">
        <v>905</v>
      </c>
      <c r="AY1077" s="38">
        <v>1497353</v>
      </c>
      <c r="AZ1077" s="38">
        <v>1089761</v>
      </c>
      <c r="BA1077" s="38" t="s">
        <v>905</v>
      </c>
      <c r="BB1077" s="38" t="s">
        <v>905</v>
      </c>
      <c r="BC1077" s="38" t="s">
        <v>905</v>
      </c>
      <c r="BD1077" s="38" t="s">
        <v>905</v>
      </c>
      <c r="BE1077" s="38" t="s">
        <v>905</v>
      </c>
      <c r="BF1077" s="38" t="s">
        <v>905</v>
      </c>
      <c r="BG1077" s="38">
        <v>4982218</v>
      </c>
      <c r="BH1077" s="38" t="s">
        <v>905</v>
      </c>
      <c r="BI1077" s="38">
        <v>3859722</v>
      </c>
      <c r="BJ1077" s="38">
        <v>5680875</v>
      </c>
      <c r="BK1077" s="38">
        <v>0</v>
      </c>
      <c r="BL1077" s="38" t="s">
        <v>905</v>
      </c>
      <c r="BM1077" s="38">
        <v>280807</v>
      </c>
      <c r="BN1077" s="38" t="s">
        <v>905</v>
      </c>
      <c r="BO1077" s="38" t="s">
        <v>905</v>
      </c>
      <c r="BP1077" s="38">
        <v>4852746</v>
      </c>
      <c r="BQ1077" s="38">
        <v>205467</v>
      </c>
      <c r="BR1077" s="38">
        <v>2402433</v>
      </c>
      <c r="BS1077" s="38">
        <v>1272731</v>
      </c>
      <c r="BT1077" s="38" t="s">
        <v>905</v>
      </c>
      <c r="BU1077" s="38" t="s">
        <v>905</v>
      </c>
      <c r="BV1077" s="38" t="s">
        <v>905</v>
      </c>
      <c r="BW1077" s="38">
        <v>9124700</v>
      </c>
      <c r="BX1077" s="38">
        <v>175886</v>
      </c>
      <c r="BY1077" s="38" t="s">
        <v>905</v>
      </c>
      <c r="BZ1077" s="38" t="s">
        <v>905</v>
      </c>
      <c r="CA1077" s="38">
        <v>0</v>
      </c>
      <c r="CB1077" s="38">
        <v>912466</v>
      </c>
      <c r="CC1077" s="330">
        <v>134322221</v>
      </c>
      <c r="CD1077" s="38" t="s">
        <v>905</v>
      </c>
      <c r="CE1077" s="38" t="s">
        <v>905</v>
      </c>
      <c r="CF1077" s="38" t="s">
        <v>905</v>
      </c>
      <c r="CG1077" s="38" t="s">
        <v>905</v>
      </c>
      <c r="CH1077" s="41" t="s">
        <v>2202</v>
      </c>
      <c r="CI1077" s="41" t="s">
        <v>2202</v>
      </c>
      <c r="CJ1077" s="41" t="s">
        <v>2202</v>
      </c>
      <c r="CK1077" s="41" t="s">
        <v>173</v>
      </c>
      <c r="CL1077" s="41" t="s">
        <v>173</v>
      </c>
      <c r="CM1077" s="41" t="s">
        <v>173</v>
      </c>
      <c r="CN1077" s="41" t="s">
        <v>173</v>
      </c>
      <c r="CO1077" s="42" t="s">
        <v>905</v>
      </c>
      <c r="CP1077" s="42" t="s">
        <v>905</v>
      </c>
      <c r="CQ1077" s="42" t="s">
        <v>905</v>
      </c>
      <c r="CR1077" s="42" t="s">
        <v>905</v>
      </c>
      <c r="CS1077" s="42" t="s">
        <v>905</v>
      </c>
      <c r="CT1077" s="42" t="s">
        <v>905</v>
      </c>
      <c r="CU1077" s="42" t="s">
        <v>905</v>
      </c>
      <c r="CV1077" s="42" t="s">
        <v>905</v>
      </c>
      <c r="CW1077" s="42" t="s">
        <v>905</v>
      </c>
      <c r="CX1077" s="42" t="s">
        <v>905</v>
      </c>
      <c r="CY1077" s="42" t="s">
        <v>905</v>
      </c>
      <c r="CZ1077" s="42" t="s">
        <v>905</v>
      </c>
      <c r="DA1077" s="42" t="s">
        <v>905</v>
      </c>
      <c r="DB1077" s="42" t="s">
        <v>905</v>
      </c>
      <c r="DC1077" s="42" t="s">
        <v>905</v>
      </c>
      <c r="DD1077" s="332">
        <v>16988605</v>
      </c>
      <c r="DE1077" s="282">
        <v>1</v>
      </c>
      <c r="DF1077" s="390">
        <v>1</v>
      </c>
      <c r="DG1077" s="310">
        <v>45705</v>
      </c>
      <c r="DH1077" s="8" t="s">
        <v>2499</v>
      </c>
      <c r="DI1077" s="279" t="str" cm="1">
        <f t="array" ref="DI1077">+IF(AND(C1077&lt;&gt;"Vehículos Eléctricos",C1077&lt;&gt;"Vehículos Híbridos",AD1077="PERCENTIL 50"),
     IF(VLOOKUP(_xlfn.TEXTJOIN("_",FALSE,C1077:E1077),BD_Perc!$A:$P,_xlfn.IFS(BD!AE1077="Intervalo de precio 1",12,BD!AE1077="Intervalo de precio 2",13),FALSE)&lt;=1,
     VLOOKUP(_xlfn.TEXTJOIN("_",FALSE,C1077:E1077),BD_Perc!$A:$P,16,FALSE),"Ok P50"),
     "Ok P30/70 ó Híbrido/Eléctrico")</f>
        <v>Ok P30/70 ó Híbrido/Eléctrico</v>
      </c>
      <c r="DJ1077" s="279" t="str">
        <f t="shared" si="97"/>
        <v>Vehículos Especiales_Ambulancias_TAB</v>
      </c>
      <c r="DK1077" s="331">
        <f t="shared" si="101"/>
        <v>289522221</v>
      </c>
      <c r="DL1077" s="326"/>
    </row>
    <row r="1078" spans="1:116" ht="25.5">
      <c r="A1078" s="28">
        <v>1073</v>
      </c>
      <c r="B1078" s="29" t="s">
        <v>149</v>
      </c>
      <c r="C1078" s="29" t="s">
        <v>3</v>
      </c>
      <c r="D1078" s="29" t="s">
        <v>977</v>
      </c>
      <c r="E1078" s="42" t="s">
        <v>986</v>
      </c>
      <c r="F1078" s="42" t="s">
        <v>982</v>
      </c>
      <c r="G1078" s="29" t="s">
        <v>2199</v>
      </c>
      <c r="H1078" s="42" t="s">
        <v>2200</v>
      </c>
      <c r="I1078" s="66">
        <v>6407010</v>
      </c>
      <c r="J1078" s="70" t="s">
        <v>2205</v>
      </c>
      <c r="K1078" s="31" t="s">
        <v>107</v>
      </c>
      <c r="L1078" s="56">
        <v>127</v>
      </c>
      <c r="M1078" s="33" t="s">
        <v>107</v>
      </c>
      <c r="N1078" s="50">
        <v>160000000</v>
      </c>
      <c r="O1078" s="34">
        <f>+IFERROR(VLOOKUP(I1078,Precio_Fasecolda!A:C,3,FALSE),IFERROR(VLOOKUP(I1078,Precio_Fasecolda!B:C,2,FALSE),N1078))</f>
        <v>160000000</v>
      </c>
      <c r="P1078" s="34">
        <f t="shared" si="98"/>
        <v>0</v>
      </c>
      <c r="Q1078" s="33" t="s">
        <v>338</v>
      </c>
      <c r="R1078" s="28" t="s">
        <v>2415</v>
      </c>
      <c r="S1078" s="28" t="s">
        <v>112</v>
      </c>
      <c r="T1078" s="28" t="s">
        <v>107</v>
      </c>
      <c r="U1078" s="28" t="s">
        <v>107</v>
      </c>
      <c r="V1078" s="42" t="s">
        <v>107</v>
      </c>
      <c r="W1078" s="28" t="s">
        <v>107</v>
      </c>
      <c r="X1078" s="28" t="s">
        <v>107</v>
      </c>
      <c r="Y1078" s="28">
        <f t="shared" si="99"/>
        <v>396037880</v>
      </c>
      <c r="Z1078" s="292">
        <f t="shared" si="96"/>
        <v>155200000</v>
      </c>
      <c r="AA1078" s="28" cm="1">
        <f t="array" aca="1" ref="AA1078" ca="1">_xlfn.IFS(DK1078&lt;$DK$4,1,AND(DK1078&gt;=$DK$4,DK1078&lt;=$AA$4),2,DK1078&gt;$AA$4,3)</f>
        <v>3</v>
      </c>
      <c r="AB1078" s="28">
        <v>0</v>
      </c>
      <c r="AC1078" s="28" cm="1">
        <f t="array" aca="1" ref="AC1078" ca="1">IF(AB1078="PERCENTIL 30","",_xlfn.IFS(DK1078&lt;$AC$4,1,DK1078&gt;$AC$4,2))</f>
        <v>2</v>
      </c>
      <c r="AD1078" s="28" t="str">
        <f>+IFERROR(VLOOKUP(_xlfn.TEXTJOIN("_", FALSE, C1078:E1078), BD_Perc!$A:$O, 15, FALSE),"Segmentación no encontrada o vehículo inactivo")</f>
        <v>PERCENTIL 30-70</v>
      </c>
      <c r="AE1078" s="28" t="str" cm="1">
        <f t="array" ref="AE1078">_xlfn.IFS(
    AD1078 = "PERCENTIL 50",
    _xlfn.IFS(
        BD!DK1078 &lt; VLOOKUP(_xlfn.TEXTJOIN("_", FALSE, C1078:E1078), BD_Perc!$A:$O, 11, FALSE), "Intervalo de precio 1",
        BD!DK1078 &gt;= VLOOKUP(_xlfn.TEXTJOIN("_", FALSE, C1078:E1078), BD_Perc!$A:$O, 11, FALSE), "Intervalo de precio 2"
    ),
    AD1078 = "PERCENTIL 30-70",
    _xlfn.IFS(
        BD!DK1078 &lt; VLOOKUP(_xlfn.TEXTJOIN("_", FALSE, C1078:E1078), BD_Perc!$A:$O, 6, FALSE), "Intervalo de precio 1",
        BD!DK1078 &lt; VLOOKUP(_xlfn.TEXTJOIN("_", FALSE, C1078:E1078), BD_Perc!$A:$O, 7, FALSE), "Intervalo de precio 2",
        BD!DK1078 &gt;= VLOOKUP(_xlfn.TEXTJOIN("_", FALSE, C1078:E1078), BD_Perc!$A:$O, 7, FALSE), "Intervalo de precio 3"
    ),
    AD1078="Segmentación no encontrada o vehículo inactivo","Segmentación no encontrada o vehículo inactivo"
)</f>
        <v>Intervalo de precio 3</v>
      </c>
      <c r="AF1078" s="57" t="s">
        <v>2414</v>
      </c>
      <c r="AG1078" s="35" t="b">
        <f t="shared" si="100"/>
        <v>1</v>
      </c>
      <c r="AH1078" s="255">
        <v>0.03</v>
      </c>
      <c r="AI1078" s="255">
        <v>0.03</v>
      </c>
      <c r="AJ1078" s="255">
        <v>0.03</v>
      </c>
      <c r="AK1078" s="255">
        <v>0.03</v>
      </c>
      <c r="AL1078" s="255">
        <v>0.04</v>
      </c>
      <c r="AM1078" s="255">
        <v>0.04</v>
      </c>
      <c r="AN1078" s="28" t="s">
        <v>113</v>
      </c>
      <c r="AO1078" s="28" t="s">
        <v>113</v>
      </c>
      <c r="AP1078" s="28" t="s">
        <v>113</v>
      </c>
      <c r="AQ1078" s="37">
        <v>1</v>
      </c>
      <c r="AR1078" s="38" t="s">
        <v>905</v>
      </c>
      <c r="AS1078" s="38">
        <v>782205</v>
      </c>
      <c r="AT1078" s="38" t="s">
        <v>905</v>
      </c>
      <c r="AU1078" s="38" t="s">
        <v>905</v>
      </c>
      <c r="AV1078" s="38" t="s">
        <v>905</v>
      </c>
      <c r="AW1078" s="38">
        <v>9336619</v>
      </c>
      <c r="AX1078" s="38" t="s">
        <v>905</v>
      </c>
      <c r="AY1078" s="38">
        <v>1497353</v>
      </c>
      <c r="AZ1078" s="38">
        <v>1089761</v>
      </c>
      <c r="BA1078" s="38" t="s">
        <v>905</v>
      </c>
      <c r="BB1078" s="38" t="s">
        <v>905</v>
      </c>
      <c r="BC1078" s="38" t="s">
        <v>905</v>
      </c>
      <c r="BD1078" s="38" t="s">
        <v>905</v>
      </c>
      <c r="BE1078" s="38" t="s">
        <v>905</v>
      </c>
      <c r="BF1078" s="38" t="s">
        <v>905</v>
      </c>
      <c r="BG1078" s="38">
        <v>4982218</v>
      </c>
      <c r="BH1078" s="38" t="s">
        <v>905</v>
      </c>
      <c r="BI1078" s="38">
        <v>3859722</v>
      </c>
      <c r="BJ1078" s="38">
        <v>5680875</v>
      </c>
      <c r="BK1078" s="38">
        <v>0</v>
      </c>
      <c r="BL1078" s="38" t="s">
        <v>905</v>
      </c>
      <c r="BM1078" s="38">
        <v>280807</v>
      </c>
      <c r="BN1078" s="38" t="s">
        <v>905</v>
      </c>
      <c r="BO1078" s="38" t="s">
        <v>905</v>
      </c>
      <c r="BP1078" s="38">
        <v>4852746</v>
      </c>
      <c r="BQ1078" s="38">
        <v>205467</v>
      </c>
      <c r="BR1078" s="38">
        <v>2402433</v>
      </c>
      <c r="BS1078" s="38">
        <v>1272731</v>
      </c>
      <c r="BT1078" s="38" t="s">
        <v>905</v>
      </c>
      <c r="BU1078" s="38" t="s">
        <v>905</v>
      </c>
      <c r="BV1078" s="38" t="s">
        <v>905</v>
      </c>
      <c r="BW1078" s="38">
        <v>9124700</v>
      </c>
      <c r="BX1078" s="38">
        <v>175886</v>
      </c>
      <c r="BY1078" s="38" t="s">
        <v>905</v>
      </c>
      <c r="BZ1078" s="38" t="s">
        <v>905</v>
      </c>
      <c r="CA1078" s="38">
        <v>0</v>
      </c>
      <c r="CB1078" s="38">
        <v>912466</v>
      </c>
      <c r="CC1078" s="330">
        <v>236037880</v>
      </c>
      <c r="CD1078" s="38" t="s">
        <v>905</v>
      </c>
      <c r="CE1078" s="38" t="s">
        <v>905</v>
      </c>
      <c r="CF1078" s="38" t="s">
        <v>905</v>
      </c>
      <c r="CG1078" s="38" t="s">
        <v>905</v>
      </c>
      <c r="CH1078" s="41" t="s">
        <v>2202</v>
      </c>
      <c r="CI1078" s="41" t="s">
        <v>2202</v>
      </c>
      <c r="CJ1078" s="41" t="s">
        <v>2202</v>
      </c>
      <c r="CK1078" s="41" t="s">
        <v>173</v>
      </c>
      <c r="CL1078" s="41" t="s">
        <v>173</v>
      </c>
      <c r="CM1078" s="41" t="s">
        <v>173</v>
      </c>
      <c r="CN1078" s="41" t="s">
        <v>173</v>
      </c>
      <c r="CO1078" s="42" t="s">
        <v>905</v>
      </c>
      <c r="CP1078" s="42" t="s">
        <v>905</v>
      </c>
      <c r="CQ1078" s="42" t="s">
        <v>905</v>
      </c>
      <c r="CR1078" s="42" t="s">
        <v>905</v>
      </c>
      <c r="CS1078" s="42" t="s">
        <v>905</v>
      </c>
      <c r="CT1078" s="42" t="s">
        <v>905</v>
      </c>
      <c r="CU1078" s="42" t="s">
        <v>905</v>
      </c>
      <c r="CV1078" s="42" t="s">
        <v>905</v>
      </c>
      <c r="CW1078" s="42" t="s">
        <v>905</v>
      </c>
      <c r="CX1078" s="42" t="s">
        <v>905</v>
      </c>
      <c r="CY1078" s="42" t="s">
        <v>905</v>
      </c>
      <c r="CZ1078" s="42" t="s">
        <v>905</v>
      </c>
      <c r="DA1078" s="42" t="s">
        <v>905</v>
      </c>
      <c r="DB1078" s="42" t="s">
        <v>905</v>
      </c>
      <c r="DC1078" s="42" t="s">
        <v>905</v>
      </c>
      <c r="DD1078" s="332">
        <v>16988605</v>
      </c>
      <c r="DE1078" s="282">
        <v>1</v>
      </c>
      <c r="DF1078" s="390">
        <v>1</v>
      </c>
      <c r="DG1078" s="310">
        <v>45698</v>
      </c>
      <c r="DH1078" s="8" t="s">
        <v>2499</v>
      </c>
      <c r="DI1078" s="279" t="str" cm="1">
        <f t="array" ref="DI1078">+IF(AND(C1078&lt;&gt;"Vehículos Eléctricos",C1078&lt;&gt;"Vehículos Híbridos",AD1078="PERCENTIL 50"),
     IF(VLOOKUP(_xlfn.TEXTJOIN("_",FALSE,C1078:E1078),BD_Perc!$A:$P,_xlfn.IFS(BD!AE1078="Intervalo de precio 1",12,BD!AE1078="Intervalo de precio 2",13),FALSE)&lt;=1,
     VLOOKUP(_xlfn.TEXTJOIN("_",FALSE,C1078:E1078),BD_Perc!$A:$P,16,FALSE),"Ok P50"),
     "Ok P30/70 ó Híbrido/Eléctrico")</f>
        <v>Ok P30/70 ó Híbrido/Eléctrico</v>
      </c>
      <c r="DJ1078" s="279" t="str">
        <f t="shared" si="97"/>
        <v>Vehículos Especiales_Ambulancias_TAM</v>
      </c>
      <c r="DK1078" s="331">
        <f t="shared" si="101"/>
        <v>391237880</v>
      </c>
      <c r="DL1078" s="326"/>
    </row>
    <row r="1079" spans="1:116" ht="38.25">
      <c r="A1079" s="28">
        <v>1074</v>
      </c>
      <c r="B1079" s="29" t="s">
        <v>149</v>
      </c>
      <c r="C1079" s="29" t="s">
        <v>0</v>
      </c>
      <c r="D1079" s="29" t="s">
        <v>665</v>
      </c>
      <c r="E1079" s="42" t="s">
        <v>666</v>
      </c>
      <c r="F1079" s="42" t="s">
        <v>346</v>
      </c>
      <c r="G1079" s="29" t="s">
        <v>2206</v>
      </c>
      <c r="H1079" s="42" t="s">
        <v>2200</v>
      </c>
      <c r="I1079" s="66">
        <v>6421118</v>
      </c>
      <c r="J1079" s="70" t="s">
        <v>2207</v>
      </c>
      <c r="K1079" s="31" t="s">
        <v>674</v>
      </c>
      <c r="L1079" s="56">
        <v>188</v>
      </c>
      <c r="M1079" s="33" t="s">
        <v>107</v>
      </c>
      <c r="N1079" s="50">
        <v>226000000</v>
      </c>
      <c r="O1079" s="34">
        <f>+IFERROR(VLOOKUP(I1079,Precio_Fasecolda!A:C,3,FALSE),IFERROR(VLOOKUP(I1079,Precio_Fasecolda!B:C,2,FALSE),N1079))</f>
        <v>226000000</v>
      </c>
      <c r="P1079" s="34">
        <f t="shared" si="98"/>
        <v>0</v>
      </c>
      <c r="Q1079" s="33" t="s">
        <v>346</v>
      </c>
      <c r="R1079" s="28" t="s">
        <v>130</v>
      </c>
      <c r="S1079" s="28" t="s">
        <v>360</v>
      </c>
      <c r="T1079" s="28" t="s">
        <v>107</v>
      </c>
      <c r="U1079" s="28" t="s">
        <v>107</v>
      </c>
      <c r="V1079" s="42" t="s">
        <v>107</v>
      </c>
      <c r="W1079" s="28" t="s">
        <v>107</v>
      </c>
      <c r="X1079" s="28" t="s">
        <v>107</v>
      </c>
      <c r="Y1079" s="28" t="str">
        <f t="shared" si="99"/>
        <v>N.A.</v>
      </c>
      <c r="Z1079" s="292">
        <f t="shared" si="96"/>
        <v>219220000</v>
      </c>
      <c r="AA1079" s="28" cm="1">
        <f t="array" aca="1" ref="AA1079" ca="1">_xlfn.IFS(DK1079&lt;$DK$4,1,AND(DK1079&gt;=$DK$4,DK1079&lt;=$AA$4),2,DK1079&gt;$AA$4,3)</f>
        <v>2</v>
      </c>
      <c r="AB1079" s="28">
        <v>0</v>
      </c>
      <c r="AC1079" s="28" cm="1">
        <f t="array" aca="1" ref="AC1079" ca="1">IF(AB1079="PERCENTIL 30","",_xlfn.IFS(DK1079&lt;$AC$4,1,DK1079&gt;$AC$4,2))</f>
        <v>2</v>
      </c>
      <c r="AD1079" s="28" t="str">
        <f>+IFERROR(VLOOKUP(_xlfn.TEXTJOIN("_", FALSE, C1079:E1079), BD_Perc!$A:$O, 15, FALSE),"Segmentación no encontrada o vehículo inactivo")</f>
        <v>PERCENTIL 30-70</v>
      </c>
      <c r="AE1079" s="28" t="str" cm="1">
        <f t="array" ref="AE1079">_xlfn.IFS(
    AD1079 = "PERCENTIL 50",
    _xlfn.IFS(
        BD!DK1079 &lt; VLOOKUP(_xlfn.TEXTJOIN("_", FALSE, C1079:E1079), BD_Perc!$A:$O, 11, FALSE), "Intervalo de precio 1",
        BD!DK1079 &gt;= VLOOKUP(_xlfn.TEXTJOIN("_", FALSE, C1079:E1079), BD_Perc!$A:$O, 11, FALSE), "Intervalo de precio 2"
    ),
    AD1079 = "PERCENTIL 30-70",
    _xlfn.IFS(
        BD!DK1079 &lt; VLOOKUP(_xlfn.TEXTJOIN("_", FALSE, C1079:E1079), BD_Perc!$A:$O, 6, FALSE), "Intervalo de precio 1",
        BD!DK1079 &lt; VLOOKUP(_xlfn.TEXTJOIN("_", FALSE, C1079:E1079), BD_Perc!$A:$O, 7, FALSE), "Intervalo de precio 2",
        BD!DK1079 &gt;= VLOOKUP(_xlfn.TEXTJOIN("_", FALSE, C1079:E1079), BD_Perc!$A:$O, 7, FALSE), "Intervalo de precio 3"
    ),
    AD1079="Segmentación no encontrada o vehículo inactivo","Segmentación no encontrada o vehículo inactivo"
)</f>
        <v>Intervalo de precio 2</v>
      </c>
      <c r="AF1079" s="57" t="s">
        <v>2413</v>
      </c>
      <c r="AG1079" s="35" t="b">
        <f t="shared" si="100"/>
        <v>1</v>
      </c>
      <c r="AH1079" s="255">
        <v>0.03</v>
      </c>
      <c r="AI1079" s="255">
        <v>0.03</v>
      </c>
      <c r="AJ1079" s="255">
        <v>0.03</v>
      </c>
      <c r="AK1079" s="255">
        <v>0.04</v>
      </c>
      <c r="AL1079" s="255">
        <v>0.05</v>
      </c>
      <c r="AM1079" s="255">
        <v>0.05</v>
      </c>
      <c r="AN1079" s="28" t="s">
        <v>113</v>
      </c>
      <c r="AO1079" s="28" t="s">
        <v>113</v>
      </c>
      <c r="AP1079" s="28" t="s">
        <v>113</v>
      </c>
      <c r="AQ1079" s="37">
        <v>1</v>
      </c>
      <c r="AR1079" s="38" t="s">
        <v>905</v>
      </c>
      <c r="AS1079" s="38">
        <v>782205</v>
      </c>
      <c r="AT1079" s="38">
        <v>1088295</v>
      </c>
      <c r="AU1079" s="38">
        <v>1310351</v>
      </c>
      <c r="AV1079" s="38">
        <v>1856575</v>
      </c>
      <c r="AW1079" s="38">
        <v>9336619</v>
      </c>
      <c r="AX1079" s="38">
        <v>0</v>
      </c>
      <c r="AY1079" s="38" t="s">
        <v>905</v>
      </c>
      <c r="AZ1079" s="38">
        <v>1089761</v>
      </c>
      <c r="BA1079" s="38" t="s">
        <v>905</v>
      </c>
      <c r="BB1079" s="38" t="s">
        <v>905</v>
      </c>
      <c r="BC1079" s="38" t="s">
        <v>905</v>
      </c>
      <c r="BD1079" s="38" t="s">
        <v>905</v>
      </c>
      <c r="BE1079" s="38" t="s">
        <v>905</v>
      </c>
      <c r="BF1079" s="38">
        <v>2193690</v>
      </c>
      <c r="BG1079" s="38">
        <v>4982218</v>
      </c>
      <c r="BH1079" s="38">
        <v>5767597</v>
      </c>
      <c r="BI1079" s="38">
        <v>3859722</v>
      </c>
      <c r="BJ1079" s="38">
        <v>5680875</v>
      </c>
      <c r="BK1079" s="38">
        <v>0</v>
      </c>
      <c r="BL1079" s="38">
        <v>0</v>
      </c>
      <c r="BM1079" s="38">
        <v>280807</v>
      </c>
      <c r="BN1079" s="38">
        <v>2597983</v>
      </c>
      <c r="BO1079" s="38">
        <v>0</v>
      </c>
      <c r="BP1079" s="38">
        <v>4852746</v>
      </c>
      <c r="BQ1079" s="38">
        <v>205467</v>
      </c>
      <c r="BR1079" s="38">
        <v>2402433</v>
      </c>
      <c r="BS1079" s="38">
        <v>1272731</v>
      </c>
      <c r="BT1079" s="38">
        <v>2182697</v>
      </c>
      <c r="BU1079" s="38">
        <v>2964413</v>
      </c>
      <c r="BV1079" s="38">
        <v>1247570</v>
      </c>
      <c r="BW1079" s="38">
        <v>9124700</v>
      </c>
      <c r="BX1079" s="38">
        <v>175886</v>
      </c>
      <c r="BY1079" s="38">
        <v>7621730</v>
      </c>
      <c r="BZ1079" s="38">
        <v>13281840</v>
      </c>
      <c r="CA1079" s="38">
        <v>0</v>
      </c>
      <c r="CB1079" s="38">
        <v>912466</v>
      </c>
      <c r="CC1079" s="330" t="s">
        <v>107</v>
      </c>
      <c r="CD1079" s="38">
        <v>10420028</v>
      </c>
      <c r="CE1079" s="38" t="s">
        <v>905</v>
      </c>
      <c r="CF1079" s="38" t="s">
        <v>905</v>
      </c>
      <c r="CG1079" s="38" t="s">
        <v>905</v>
      </c>
      <c r="CH1079" s="41" t="s">
        <v>176</v>
      </c>
      <c r="CI1079" s="41" t="s">
        <v>176</v>
      </c>
      <c r="CJ1079" s="41" t="s">
        <v>176</v>
      </c>
      <c r="CK1079" s="41" t="s">
        <v>173</v>
      </c>
      <c r="CL1079" s="41" t="s">
        <v>176</v>
      </c>
      <c r="CM1079" s="41" t="s">
        <v>176</v>
      </c>
      <c r="CN1079" s="41" t="s">
        <v>173</v>
      </c>
      <c r="CO1079" s="42" t="s">
        <v>905</v>
      </c>
      <c r="CP1079" s="42" t="s">
        <v>905</v>
      </c>
      <c r="CQ1079" s="42" t="s">
        <v>905</v>
      </c>
      <c r="CR1079" s="42" t="s">
        <v>905</v>
      </c>
      <c r="CS1079" s="42" t="s">
        <v>905</v>
      </c>
      <c r="CT1079" s="42" t="s">
        <v>905</v>
      </c>
      <c r="CU1079" s="42" t="s">
        <v>905</v>
      </c>
      <c r="CV1079" s="42" t="s">
        <v>905</v>
      </c>
      <c r="CW1079" s="42" t="s">
        <v>905</v>
      </c>
      <c r="CX1079" s="42" t="s">
        <v>905</v>
      </c>
      <c r="CY1079" s="42" t="s">
        <v>905</v>
      </c>
      <c r="CZ1079" s="42" t="s">
        <v>905</v>
      </c>
      <c r="DA1079" s="42" t="s">
        <v>905</v>
      </c>
      <c r="DB1079" s="42" t="s">
        <v>905</v>
      </c>
      <c r="DC1079" s="42" t="s">
        <v>905</v>
      </c>
      <c r="DD1079" s="332">
        <v>18234317</v>
      </c>
      <c r="DE1079" s="282">
        <v>1</v>
      </c>
      <c r="DF1079" s="390">
        <v>1</v>
      </c>
      <c r="DG1079" s="310">
        <v>45698</v>
      </c>
      <c r="DH1079" s="8" t="s">
        <v>2498</v>
      </c>
      <c r="DI1079" s="279" t="str" cm="1">
        <f t="array" ref="DI1079">+IF(AND(C1079&lt;&gt;"Vehículos Eléctricos",C1079&lt;&gt;"Vehículos Híbridos",AD1079="PERCENTIL 50"),
     IF(VLOOKUP(_xlfn.TEXTJOIN("_",FALSE,C1079:E1079),BD_Perc!$A:$P,_xlfn.IFS(BD!AE1079="Intervalo de precio 1",12,BD!AE1079="Intervalo de precio 2",13),FALSE)&lt;=1,
     VLOOKUP(_xlfn.TEXTJOIN("_",FALSE,C1079:E1079),BD_Perc!$A:$P,16,FALSE),"Ok P50"),
     "Ok P30/70 ó Híbrido/Eléctrico")</f>
        <v>Ok P30/70 ó Híbrido/Eléctrico</v>
      </c>
      <c r="DJ1079" s="279" t="str">
        <f t="shared" si="97"/>
        <v>Vehículos Convencionales_Pick Up_PICKUP DOBLE CAB - PLATON</v>
      </c>
      <c r="DK1079" s="331">
        <f t="shared" si="101"/>
        <v>219220000</v>
      </c>
      <c r="DL1079" s="326"/>
    </row>
    <row r="1080" spans="1:116" ht="38.25">
      <c r="A1080" s="28">
        <v>1075</v>
      </c>
      <c r="B1080" s="29" t="s">
        <v>149</v>
      </c>
      <c r="C1080" s="29" t="s">
        <v>0</v>
      </c>
      <c r="D1080" s="29" t="s">
        <v>665</v>
      </c>
      <c r="E1080" s="42" t="s">
        <v>666</v>
      </c>
      <c r="F1080" s="42" t="s">
        <v>346</v>
      </c>
      <c r="G1080" s="29" t="s">
        <v>2441</v>
      </c>
      <c r="H1080" s="42" t="s">
        <v>2200</v>
      </c>
      <c r="I1080" s="66">
        <v>6421090</v>
      </c>
      <c r="J1080" s="70" t="s">
        <v>2208</v>
      </c>
      <c r="K1080" s="31" t="s">
        <v>674</v>
      </c>
      <c r="L1080" s="56">
        <v>158</v>
      </c>
      <c r="M1080" s="33" t="s">
        <v>107</v>
      </c>
      <c r="N1080" s="218">
        <v>170000000</v>
      </c>
      <c r="O1080" s="34">
        <f>+IFERROR(VLOOKUP(I1080,Precio_Fasecolda!A:C,3,FALSE),IFERROR(VLOOKUP(I1080,Precio_Fasecolda!B:C,2,FALSE),N1080))</f>
        <v>170000000</v>
      </c>
      <c r="P1080" s="34">
        <f t="shared" si="98"/>
        <v>0</v>
      </c>
      <c r="Q1080" s="33" t="s">
        <v>346</v>
      </c>
      <c r="R1080" s="28" t="s">
        <v>130</v>
      </c>
      <c r="S1080" s="28" t="s">
        <v>112</v>
      </c>
      <c r="T1080" s="28" t="s">
        <v>107</v>
      </c>
      <c r="U1080" s="28" t="s">
        <v>107</v>
      </c>
      <c r="V1080" s="42" t="s">
        <v>107</v>
      </c>
      <c r="W1080" s="28" t="s">
        <v>107</v>
      </c>
      <c r="X1080" s="28" t="s">
        <v>107</v>
      </c>
      <c r="Y1080" s="28" t="str">
        <f t="shared" si="99"/>
        <v>N.A.</v>
      </c>
      <c r="Z1080" s="292">
        <f t="shared" si="96"/>
        <v>164900000</v>
      </c>
      <c r="AA1080" s="28" cm="1">
        <f t="array" aca="1" ref="AA1080" ca="1">_xlfn.IFS(DK1080&lt;$DK$4,1,AND(DK1080&gt;=$DK$4,DK1080&lt;=$AA$4),2,DK1080&gt;$AA$4,3)</f>
        <v>2</v>
      </c>
      <c r="AB1080" s="28">
        <v>0</v>
      </c>
      <c r="AC1080" s="28" cm="1">
        <f t="array" aca="1" ref="AC1080" ca="1">IF(AB1080="PERCENTIL 30","",_xlfn.IFS(DK1080&lt;$AC$4,1,DK1080&gt;$AC$4,2))</f>
        <v>2</v>
      </c>
      <c r="AD1080" s="28" t="str">
        <f>+IFERROR(VLOOKUP(_xlfn.TEXTJOIN("_", FALSE, C1080:E1080), BD_Perc!$A:$O, 15, FALSE),"Segmentación no encontrada o vehículo inactivo")</f>
        <v>PERCENTIL 30-70</v>
      </c>
      <c r="AE1080" s="28" t="str" cm="1">
        <f t="array" ref="AE1080">_xlfn.IFS(
    AD1080 = "PERCENTIL 50",
    _xlfn.IFS(
        BD!DK1080 &lt; VLOOKUP(_xlfn.TEXTJOIN("_", FALSE, C1080:E1080), BD_Perc!$A:$O, 11, FALSE), "Intervalo de precio 1",
        BD!DK1080 &gt;= VLOOKUP(_xlfn.TEXTJOIN("_", FALSE, C1080:E1080), BD_Perc!$A:$O, 11, FALSE), "Intervalo de precio 2"
    ),
    AD1080 = "PERCENTIL 30-70",
    _xlfn.IFS(
        BD!DK1080 &lt; VLOOKUP(_xlfn.TEXTJOIN("_", FALSE, C1080:E1080), BD_Perc!$A:$O, 6, FALSE), "Intervalo de precio 1",
        BD!DK1080 &lt; VLOOKUP(_xlfn.TEXTJOIN("_", FALSE, C1080:E1080), BD_Perc!$A:$O, 7, FALSE), "Intervalo de precio 2",
        BD!DK1080 &gt;= VLOOKUP(_xlfn.TEXTJOIN("_", FALSE, C1080:E1080), BD_Perc!$A:$O, 7, FALSE), "Intervalo de precio 3"
    ),
    AD1080="Segmentación no encontrada o vehículo inactivo","Segmentación no encontrada o vehículo inactivo"
)</f>
        <v>Intervalo de precio 1</v>
      </c>
      <c r="AF1080" s="57" t="s">
        <v>2412</v>
      </c>
      <c r="AG1080" s="35" t="b">
        <f t="shared" si="100"/>
        <v>1</v>
      </c>
      <c r="AH1080" s="255">
        <v>0.03</v>
      </c>
      <c r="AI1080" s="255">
        <v>0.03</v>
      </c>
      <c r="AJ1080" s="255">
        <v>0.03</v>
      </c>
      <c r="AK1080" s="255">
        <v>0.04</v>
      </c>
      <c r="AL1080" s="255">
        <v>0.05</v>
      </c>
      <c r="AM1080" s="255">
        <v>0.05</v>
      </c>
      <c r="AN1080" s="28" t="s">
        <v>113</v>
      </c>
      <c r="AO1080" s="28" t="s">
        <v>113</v>
      </c>
      <c r="AP1080" s="28" t="s">
        <v>113</v>
      </c>
      <c r="AQ1080" s="37">
        <v>1</v>
      </c>
      <c r="AR1080" s="38">
        <v>9558431</v>
      </c>
      <c r="AS1080" s="38">
        <v>782205</v>
      </c>
      <c r="AT1080" s="38">
        <v>1088295</v>
      </c>
      <c r="AU1080" s="38">
        <v>1310351</v>
      </c>
      <c r="AV1080" s="38">
        <v>1856575</v>
      </c>
      <c r="AW1080" s="38">
        <v>9336619</v>
      </c>
      <c r="AX1080" s="38">
        <v>0</v>
      </c>
      <c r="AY1080" s="38" t="s">
        <v>905</v>
      </c>
      <c r="AZ1080" s="38">
        <v>1089761</v>
      </c>
      <c r="BA1080" s="38" t="s">
        <v>905</v>
      </c>
      <c r="BB1080" s="38" t="s">
        <v>905</v>
      </c>
      <c r="BC1080" s="38" t="s">
        <v>905</v>
      </c>
      <c r="BD1080" s="38" t="s">
        <v>905</v>
      </c>
      <c r="BE1080" s="38" t="s">
        <v>905</v>
      </c>
      <c r="BF1080" s="38">
        <v>2193690</v>
      </c>
      <c r="BG1080" s="38">
        <v>4982218</v>
      </c>
      <c r="BH1080" s="38">
        <v>5767597</v>
      </c>
      <c r="BI1080" s="38">
        <v>3859722</v>
      </c>
      <c r="BJ1080" s="38">
        <v>5680875</v>
      </c>
      <c r="BK1080" s="38">
        <v>0</v>
      </c>
      <c r="BL1080" s="38">
        <v>0</v>
      </c>
      <c r="BM1080" s="38">
        <v>280807</v>
      </c>
      <c r="BN1080" s="38">
        <v>2597983</v>
      </c>
      <c r="BO1080" s="38">
        <v>1457741</v>
      </c>
      <c r="BP1080" s="38">
        <v>4852746</v>
      </c>
      <c r="BQ1080" s="38">
        <v>205467</v>
      </c>
      <c r="BR1080" s="38">
        <v>2402433</v>
      </c>
      <c r="BS1080" s="38">
        <v>1272731</v>
      </c>
      <c r="BT1080" s="38">
        <v>2182697</v>
      </c>
      <c r="BU1080" s="38">
        <v>2964413</v>
      </c>
      <c r="BV1080" s="38">
        <v>1247570</v>
      </c>
      <c r="BW1080" s="38">
        <v>9124700</v>
      </c>
      <c r="BX1080" s="38">
        <v>175886</v>
      </c>
      <c r="BY1080" s="38">
        <v>7621730</v>
      </c>
      <c r="BZ1080" s="38">
        <v>13281840</v>
      </c>
      <c r="CA1080" s="38">
        <v>0</v>
      </c>
      <c r="CB1080" s="38">
        <v>912466</v>
      </c>
      <c r="CC1080" s="330" t="s">
        <v>107</v>
      </c>
      <c r="CD1080" s="38">
        <v>10420028</v>
      </c>
      <c r="CE1080" s="38" t="s">
        <v>905</v>
      </c>
      <c r="CF1080" s="38" t="s">
        <v>905</v>
      </c>
      <c r="CG1080" s="38" t="s">
        <v>905</v>
      </c>
      <c r="CH1080" s="41" t="s">
        <v>176</v>
      </c>
      <c r="CI1080" s="41" t="s">
        <v>176</v>
      </c>
      <c r="CJ1080" s="41" t="s">
        <v>176</v>
      </c>
      <c r="CK1080" s="41" t="s">
        <v>173</v>
      </c>
      <c r="CL1080" s="41" t="s">
        <v>176</v>
      </c>
      <c r="CM1080" s="41" t="s">
        <v>173</v>
      </c>
      <c r="CN1080" s="41" t="s">
        <v>173</v>
      </c>
      <c r="CO1080" s="42" t="s">
        <v>905</v>
      </c>
      <c r="CP1080" s="42" t="s">
        <v>905</v>
      </c>
      <c r="CQ1080" s="42" t="s">
        <v>905</v>
      </c>
      <c r="CR1080" s="42" t="s">
        <v>905</v>
      </c>
      <c r="CS1080" s="42" t="s">
        <v>905</v>
      </c>
      <c r="CT1080" s="42" t="s">
        <v>905</v>
      </c>
      <c r="CU1080" s="42" t="s">
        <v>905</v>
      </c>
      <c r="CV1080" s="42" t="s">
        <v>905</v>
      </c>
      <c r="CW1080" s="42" t="s">
        <v>905</v>
      </c>
      <c r="CX1080" s="42" t="s">
        <v>905</v>
      </c>
      <c r="CY1080" s="42" t="s">
        <v>905</v>
      </c>
      <c r="CZ1080" s="42" t="s">
        <v>905</v>
      </c>
      <c r="DA1080" s="42" t="s">
        <v>905</v>
      </c>
      <c r="DB1080" s="42" t="s">
        <v>905</v>
      </c>
      <c r="DC1080" s="42" t="s">
        <v>905</v>
      </c>
      <c r="DD1080" s="332">
        <v>13235998</v>
      </c>
      <c r="DE1080" s="282">
        <v>1</v>
      </c>
      <c r="DF1080" s="390">
        <v>1</v>
      </c>
      <c r="DG1080" s="310">
        <v>45698</v>
      </c>
      <c r="DH1080" s="8" t="s">
        <v>2499</v>
      </c>
      <c r="DI1080" s="279" t="str" cm="1">
        <f t="array" ref="DI1080">+IF(AND(C1080&lt;&gt;"Vehículos Eléctricos",C1080&lt;&gt;"Vehículos Híbridos",AD1080="PERCENTIL 50"),
     IF(VLOOKUP(_xlfn.TEXTJOIN("_",FALSE,C1080:E1080),BD_Perc!$A:$P,_xlfn.IFS(BD!AE1080="Intervalo de precio 1",12,BD!AE1080="Intervalo de precio 2",13),FALSE)&lt;=1,
     VLOOKUP(_xlfn.TEXTJOIN("_",FALSE,C1080:E1080),BD_Perc!$A:$P,16,FALSE),"Ok P50"),
     "Ok P30/70 ó Híbrido/Eléctrico")</f>
        <v>Ok P30/70 ó Híbrido/Eléctrico</v>
      </c>
      <c r="DJ1080" s="279" t="str">
        <f t="shared" si="97"/>
        <v>Vehículos Convencionales_Pick Up_PICKUP DOBLE CAB - PLATON</v>
      </c>
      <c r="DK1080" s="331">
        <f t="shared" si="101"/>
        <v>164900000</v>
      </c>
      <c r="DL1080" s="326"/>
    </row>
    <row r="1081" spans="1:116" ht="51">
      <c r="A1081" s="28">
        <v>1076</v>
      </c>
      <c r="B1081" s="29" t="s">
        <v>149</v>
      </c>
      <c r="C1081" s="29" t="s">
        <v>0</v>
      </c>
      <c r="D1081" s="29" t="s">
        <v>810</v>
      </c>
      <c r="E1081" s="42" t="s">
        <v>811</v>
      </c>
      <c r="F1081" s="42" t="s">
        <v>107</v>
      </c>
      <c r="G1081" s="29" t="s">
        <v>2199</v>
      </c>
      <c r="H1081" s="42" t="s">
        <v>2200</v>
      </c>
      <c r="I1081" s="66">
        <v>6407010</v>
      </c>
      <c r="J1081" s="70" t="s">
        <v>2209</v>
      </c>
      <c r="K1081" s="31" t="s">
        <v>107</v>
      </c>
      <c r="L1081" s="56">
        <v>127</v>
      </c>
      <c r="M1081" s="33">
        <v>4</v>
      </c>
      <c r="N1081" s="50">
        <v>160000000</v>
      </c>
      <c r="O1081" s="34">
        <f>+IFERROR(VLOOKUP(I1081,Precio_Fasecolda!A:C,3,FALSE),IFERROR(VLOOKUP(I1081,Precio_Fasecolda!B:C,2,FALSE),N1081))</f>
        <v>160000000</v>
      </c>
      <c r="P1081" s="34">
        <f t="shared" si="98"/>
        <v>0</v>
      </c>
      <c r="Q1081" s="33" t="s">
        <v>338</v>
      </c>
      <c r="R1081" s="28" t="s">
        <v>2415</v>
      </c>
      <c r="S1081" s="28" t="s">
        <v>112</v>
      </c>
      <c r="T1081" s="33" t="s">
        <v>843</v>
      </c>
      <c r="U1081" s="28" t="s">
        <v>107</v>
      </c>
      <c r="V1081" s="42" t="s">
        <v>107</v>
      </c>
      <c r="W1081" s="28" t="s">
        <v>107</v>
      </c>
      <c r="X1081" s="28" t="s">
        <v>107</v>
      </c>
      <c r="Y1081" s="28" t="str">
        <f t="shared" si="99"/>
        <v>N.A.</v>
      </c>
      <c r="Z1081" s="292">
        <f t="shared" si="96"/>
        <v>155200000</v>
      </c>
      <c r="AA1081" s="28" cm="1">
        <f t="array" aca="1" ref="AA1081" ca="1">_xlfn.IFS(DK1081&lt;$DK$4,1,AND(DK1081&gt;=$DK$4,DK1081&lt;=$AA$4),2,DK1081&gt;$AA$4,3)</f>
        <v>2</v>
      </c>
      <c r="AB1081" s="28">
        <v>0</v>
      </c>
      <c r="AC1081" s="28" cm="1">
        <f t="array" aca="1" ref="AC1081" ca="1">IF(AB1081="PERCENTIL 30","",_xlfn.IFS(DK1081&lt;$AC$4,1,DK1081&gt;$AC$4,2))</f>
        <v>1</v>
      </c>
      <c r="AD1081" s="28" t="str">
        <f>+IFERROR(VLOOKUP(_xlfn.TEXTJOIN("_", FALSE, C1081:E1081), BD_Perc!$A:$O, 15, FALSE),"Segmentación no encontrada o vehículo inactivo")</f>
        <v>PERCENTIL 30-70</v>
      </c>
      <c r="AE1081" s="28" t="str" cm="1">
        <f t="array" ref="AE1081">_xlfn.IFS(
    AD1081 = "PERCENTIL 50",
    _xlfn.IFS(
        BD!DK1081 &lt; VLOOKUP(_xlfn.TEXTJOIN("_", FALSE, C1081:E1081), BD_Perc!$A:$O, 11, FALSE), "Intervalo de precio 1",
        BD!DK1081 &gt;= VLOOKUP(_xlfn.TEXTJOIN("_", FALSE, C1081:E1081), BD_Perc!$A:$O, 11, FALSE), "Intervalo de precio 2"
    ),
    AD1081 = "PERCENTIL 30-70",
    _xlfn.IFS(
        BD!DK1081 &lt; VLOOKUP(_xlfn.TEXTJOIN("_", FALSE, C1081:E1081), BD_Perc!$A:$O, 6, FALSE), "Intervalo de precio 1",
        BD!DK1081 &lt; VLOOKUP(_xlfn.TEXTJOIN("_", FALSE, C1081:E1081), BD_Perc!$A:$O, 7, FALSE), "Intervalo de precio 2",
        BD!DK1081 &gt;= VLOOKUP(_xlfn.TEXTJOIN("_", FALSE, C1081:E1081), BD_Perc!$A:$O, 7, FALSE), "Intervalo de precio 3"
    ),
    AD1081="Segmentación no encontrada o vehículo inactivo","Segmentación no encontrada o vehículo inactivo"
)</f>
        <v>Intervalo de precio 2</v>
      </c>
      <c r="AF1081" s="35" t="s">
        <v>2413</v>
      </c>
      <c r="AG1081" s="35" t="b">
        <f t="shared" si="100"/>
        <v>1</v>
      </c>
      <c r="AH1081" s="205">
        <v>0.03</v>
      </c>
      <c r="AI1081" s="205">
        <v>0.03</v>
      </c>
      <c r="AJ1081" s="205">
        <v>0.03</v>
      </c>
      <c r="AK1081" s="205">
        <v>0.03</v>
      </c>
      <c r="AL1081" s="205">
        <v>0.04</v>
      </c>
      <c r="AM1081" s="205">
        <v>0.04</v>
      </c>
      <c r="AN1081" s="28" t="s">
        <v>113</v>
      </c>
      <c r="AO1081" s="28" t="s">
        <v>113</v>
      </c>
      <c r="AP1081" s="28" t="s">
        <v>113</v>
      </c>
      <c r="AQ1081" s="37">
        <v>1</v>
      </c>
      <c r="AR1081" s="38" t="s">
        <v>905</v>
      </c>
      <c r="AS1081" s="38">
        <v>782205</v>
      </c>
      <c r="AT1081" s="38" t="s">
        <v>905</v>
      </c>
      <c r="AU1081" s="38" t="s">
        <v>905</v>
      </c>
      <c r="AV1081" s="38" t="s">
        <v>905</v>
      </c>
      <c r="AW1081" s="38">
        <v>9336619</v>
      </c>
      <c r="AX1081" s="38" t="s">
        <v>905</v>
      </c>
      <c r="AY1081" s="38">
        <v>1497353</v>
      </c>
      <c r="AZ1081" s="38">
        <v>1089761</v>
      </c>
      <c r="BA1081" s="38" t="s">
        <v>905</v>
      </c>
      <c r="BB1081" s="38" t="s">
        <v>905</v>
      </c>
      <c r="BC1081" s="38" t="s">
        <v>905</v>
      </c>
      <c r="BD1081" s="38" t="s">
        <v>905</v>
      </c>
      <c r="BE1081" s="38" t="s">
        <v>905</v>
      </c>
      <c r="BF1081" s="38" t="s">
        <v>905</v>
      </c>
      <c r="BG1081" s="38">
        <v>4982218</v>
      </c>
      <c r="BH1081" s="38" t="s">
        <v>905</v>
      </c>
      <c r="BI1081" s="38">
        <v>3859722</v>
      </c>
      <c r="BJ1081" s="38">
        <v>5680875</v>
      </c>
      <c r="BK1081" s="38">
        <v>0</v>
      </c>
      <c r="BL1081" s="38" t="s">
        <v>905</v>
      </c>
      <c r="BM1081" s="38">
        <v>280807</v>
      </c>
      <c r="BN1081" s="38" t="s">
        <v>905</v>
      </c>
      <c r="BO1081" s="38" t="s">
        <v>905</v>
      </c>
      <c r="BP1081" s="38">
        <v>4852746</v>
      </c>
      <c r="BQ1081" s="38">
        <v>205467</v>
      </c>
      <c r="BR1081" s="38">
        <v>2402433</v>
      </c>
      <c r="BS1081" s="38">
        <v>1272731</v>
      </c>
      <c r="BT1081" s="38" t="s">
        <v>905</v>
      </c>
      <c r="BU1081" s="38" t="s">
        <v>905</v>
      </c>
      <c r="BV1081" s="38" t="s">
        <v>905</v>
      </c>
      <c r="BW1081" s="38">
        <v>9124700</v>
      </c>
      <c r="BX1081" s="38">
        <v>175886</v>
      </c>
      <c r="BY1081" s="38" t="s">
        <v>905</v>
      </c>
      <c r="BZ1081" s="38" t="s">
        <v>905</v>
      </c>
      <c r="CA1081" s="38">
        <v>0</v>
      </c>
      <c r="CB1081" s="38">
        <v>912466</v>
      </c>
      <c r="CC1081" s="330" t="s">
        <v>107</v>
      </c>
      <c r="CD1081" s="38" t="s">
        <v>905</v>
      </c>
      <c r="CE1081" s="38" t="s">
        <v>905</v>
      </c>
      <c r="CF1081" s="38" t="s">
        <v>905</v>
      </c>
      <c r="CG1081" s="38" t="s">
        <v>905</v>
      </c>
      <c r="CH1081" s="41" t="s">
        <v>2202</v>
      </c>
      <c r="CI1081" s="41" t="s">
        <v>2202</v>
      </c>
      <c r="CJ1081" s="41" t="s">
        <v>2202</v>
      </c>
      <c r="CK1081" s="41" t="s">
        <v>173</v>
      </c>
      <c r="CL1081" s="41" t="s">
        <v>173</v>
      </c>
      <c r="CM1081" s="41" t="s">
        <v>173</v>
      </c>
      <c r="CN1081" s="41" t="s">
        <v>173</v>
      </c>
      <c r="CO1081" s="42" t="s">
        <v>905</v>
      </c>
      <c r="CP1081" s="42" t="s">
        <v>905</v>
      </c>
      <c r="CQ1081" s="42" t="s">
        <v>905</v>
      </c>
      <c r="CR1081" s="42" t="s">
        <v>905</v>
      </c>
      <c r="CS1081" s="42" t="s">
        <v>905</v>
      </c>
      <c r="CT1081" s="42" t="s">
        <v>905</v>
      </c>
      <c r="CU1081" s="42" t="s">
        <v>905</v>
      </c>
      <c r="CV1081" s="42" t="s">
        <v>905</v>
      </c>
      <c r="CW1081" s="42" t="s">
        <v>905</v>
      </c>
      <c r="CX1081" s="42" t="s">
        <v>905</v>
      </c>
      <c r="CY1081" s="42" t="s">
        <v>905</v>
      </c>
      <c r="CZ1081" s="42" t="s">
        <v>905</v>
      </c>
      <c r="DA1081" s="42" t="s">
        <v>905</v>
      </c>
      <c r="DB1081" s="42" t="s">
        <v>905</v>
      </c>
      <c r="DC1081" s="42" t="s">
        <v>905</v>
      </c>
      <c r="DD1081" s="332">
        <v>16988605</v>
      </c>
      <c r="DE1081" s="282">
        <v>1</v>
      </c>
      <c r="DF1081" s="390">
        <v>1</v>
      </c>
      <c r="DG1081" s="310">
        <v>45698</v>
      </c>
      <c r="DH1081" s="8" t="s">
        <v>2499</v>
      </c>
      <c r="DI1081" s="279" t="str" cm="1">
        <f t="array" ref="DI1081">+IF(AND(C1081&lt;&gt;"Vehículos Eléctricos",C1081&lt;&gt;"Vehículos Híbridos",AD1081="PERCENTIL 50"),
     IF(VLOOKUP(_xlfn.TEXTJOIN("_",FALSE,C1081:E1081),BD_Perc!$A:$P,_xlfn.IFS(BD!AE1081="Intervalo de precio 1",12,BD!AE1081="Intervalo de precio 2",13),FALSE)&lt;=1,
     VLOOKUP(_xlfn.TEXTJOIN("_",FALSE,C1081:E1081),BD_Perc!$A:$P,16,FALSE),"Ok P50"),
     "Ok P30/70 ó Híbrido/Eléctrico")</f>
        <v>Ok P30/70 ó Híbrido/Eléctrico</v>
      </c>
      <c r="DJ1081" s="279" t="str">
        <f t="shared" si="97"/>
        <v>Vehículos Convencionales_Vehículos Destinados al Transporte de Carga Liviana_Van</v>
      </c>
      <c r="DK1081" s="331">
        <f t="shared" si="101"/>
        <v>155200000</v>
      </c>
      <c r="DL1081" s="326"/>
    </row>
    <row r="1082" spans="1:116" ht="25.5">
      <c r="A1082" s="28">
        <v>1077</v>
      </c>
      <c r="B1082" s="29" t="s">
        <v>149</v>
      </c>
      <c r="C1082" s="29" t="s">
        <v>0</v>
      </c>
      <c r="D1082" s="29" t="s">
        <v>337</v>
      </c>
      <c r="E1082" s="42" t="s">
        <v>979</v>
      </c>
      <c r="F1082" s="42" t="s">
        <v>107</v>
      </c>
      <c r="G1082" s="29" t="s">
        <v>2210</v>
      </c>
      <c r="H1082" s="42" t="s">
        <v>2200</v>
      </c>
      <c r="I1082" s="29" t="s">
        <v>107</v>
      </c>
      <c r="J1082" s="70" t="s">
        <v>2211</v>
      </c>
      <c r="K1082" s="64" t="s">
        <v>369</v>
      </c>
      <c r="L1082" s="54">
        <v>270</v>
      </c>
      <c r="M1082" s="33">
        <v>5</v>
      </c>
      <c r="N1082" s="50">
        <v>258000000</v>
      </c>
      <c r="O1082" s="34">
        <f>+IFERROR(VLOOKUP(I1082,Precio_Fasecolda!A:C,3,FALSE),IFERROR(VLOOKUP(I1082,Precio_Fasecolda!B:C,2,FALSE),N1082))</f>
        <v>258000000</v>
      </c>
      <c r="P1082" s="34">
        <f t="shared" si="98"/>
        <v>0</v>
      </c>
      <c r="Q1082" s="33" t="s">
        <v>346</v>
      </c>
      <c r="R1082" s="28" t="s">
        <v>130</v>
      </c>
      <c r="S1082" s="28" t="s">
        <v>112</v>
      </c>
      <c r="T1082" s="28" t="s">
        <v>107</v>
      </c>
      <c r="U1082" s="28" t="s">
        <v>107</v>
      </c>
      <c r="V1082" s="42" t="s">
        <v>107</v>
      </c>
      <c r="W1082" s="28" t="s">
        <v>107</v>
      </c>
      <c r="X1082" s="28" t="s">
        <v>107</v>
      </c>
      <c r="Y1082" s="28" t="str">
        <f t="shared" si="99"/>
        <v>N.A.</v>
      </c>
      <c r="Z1082" s="292">
        <f t="shared" si="96"/>
        <v>252840000</v>
      </c>
      <c r="AA1082" s="28" cm="1">
        <f t="array" aca="1" ref="AA1082" ca="1">_xlfn.IFS(DK1082&lt;$DK$4,1,AND(DK1082&gt;=$DK$4,DK1082&lt;=$AA$4),2,DK1082&gt;$AA$4,3)</f>
        <v>3</v>
      </c>
      <c r="AB1082" s="28">
        <v>0</v>
      </c>
      <c r="AC1082" s="28" cm="1">
        <f t="array" aca="1" ref="AC1082" ca="1">IF(AB1082="PERCENTIL 30","",_xlfn.IFS(DK1082&lt;$AC$4,1,DK1082&gt;$AC$4,2))</f>
        <v>2</v>
      </c>
      <c r="AD1082" s="28" t="str">
        <f>+IFERROR(VLOOKUP(_xlfn.TEXTJOIN("_", FALSE, C1082:E1082), BD_Perc!$A:$O, 15, FALSE),"Segmentación no encontrada o vehículo inactivo")</f>
        <v>PERCENTIL 30-70</v>
      </c>
      <c r="AE1082" s="28" t="str" cm="1">
        <f t="array" ref="AE1082">_xlfn.IFS(
    AD1082 = "PERCENTIL 50",
    _xlfn.IFS(
        BD!DK1082 &lt; VLOOKUP(_xlfn.TEXTJOIN("_", FALSE, C1082:E1082), BD_Perc!$A:$O, 11, FALSE), "Intervalo de precio 1",
        BD!DK1082 &gt;= VLOOKUP(_xlfn.TEXTJOIN("_", FALSE, C1082:E1082), BD_Perc!$A:$O, 11, FALSE), "Intervalo de precio 2"
    ),
    AD1082 = "PERCENTIL 30-70",
    _xlfn.IFS(
        BD!DK1082 &lt; VLOOKUP(_xlfn.TEXTJOIN("_", FALSE, C1082:E1082), BD_Perc!$A:$O, 6, FALSE), "Intervalo de precio 1",
        BD!DK1082 &lt; VLOOKUP(_xlfn.TEXTJOIN("_", FALSE, C1082:E1082), BD_Perc!$A:$O, 7, FALSE), "Intervalo de precio 2",
        BD!DK1082 &gt;= VLOOKUP(_xlfn.TEXTJOIN("_", FALSE, C1082:E1082), BD_Perc!$A:$O, 7, FALSE), "Intervalo de precio 3"
    ),
    AD1082="Segmentación no encontrada o vehículo inactivo","Segmentación no encontrada o vehículo inactivo"
)</f>
        <v>Intervalo de precio 2</v>
      </c>
      <c r="AF1082" s="35" t="s">
        <v>2413</v>
      </c>
      <c r="AG1082" s="35" t="b">
        <f t="shared" si="100"/>
        <v>1</v>
      </c>
      <c r="AH1082" s="205">
        <v>0.02</v>
      </c>
      <c r="AI1082" s="205">
        <v>0.02</v>
      </c>
      <c r="AJ1082" s="205">
        <v>0.02</v>
      </c>
      <c r="AK1082" s="205">
        <v>0.02</v>
      </c>
      <c r="AL1082" s="205">
        <v>0.02</v>
      </c>
      <c r="AM1082" s="205">
        <v>0.02</v>
      </c>
      <c r="AN1082" s="28" t="s">
        <v>113</v>
      </c>
      <c r="AO1082" s="28" t="s">
        <v>113</v>
      </c>
      <c r="AP1082" s="28" t="s">
        <v>113</v>
      </c>
      <c r="AQ1082" s="37">
        <v>1</v>
      </c>
      <c r="AR1082" s="38" t="s">
        <v>905</v>
      </c>
      <c r="AS1082" s="38">
        <v>782205</v>
      </c>
      <c r="AT1082" s="38">
        <v>1465717</v>
      </c>
      <c r="AU1082" s="38" t="s">
        <v>905</v>
      </c>
      <c r="AV1082" s="38" t="s">
        <v>905</v>
      </c>
      <c r="AW1082" s="38">
        <v>10251529</v>
      </c>
      <c r="AX1082" s="38">
        <v>0</v>
      </c>
      <c r="AY1082" s="38">
        <v>0</v>
      </c>
      <c r="AZ1082" s="38">
        <v>1089761</v>
      </c>
      <c r="BA1082" s="38" t="s">
        <v>905</v>
      </c>
      <c r="BB1082" s="38" t="s">
        <v>905</v>
      </c>
      <c r="BC1082" s="38" t="s">
        <v>905</v>
      </c>
      <c r="BD1082" s="38" t="s">
        <v>905</v>
      </c>
      <c r="BE1082" s="38" t="s">
        <v>905</v>
      </c>
      <c r="BF1082" s="38" t="s">
        <v>905</v>
      </c>
      <c r="BG1082" s="38">
        <v>0</v>
      </c>
      <c r="BH1082" s="38" t="s">
        <v>905</v>
      </c>
      <c r="BI1082" s="38">
        <v>3859722</v>
      </c>
      <c r="BJ1082" s="38">
        <v>5680875</v>
      </c>
      <c r="BK1082" s="38">
        <v>0</v>
      </c>
      <c r="BL1082" s="38">
        <v>0</v>
      </c>
      <c r="BM1082" s="38">
        <v>280807</v>
      </c>
      <c r="BN1082" s="38" t="s">
        <v>905</v>
      </c>
      <c r="BO1082" s="38">
        <v>2018166</v>
      </c>
      <c r="BP1082" s="38">
        <v>5304846</v>
      </c>
      <c r="BQ1082" s="38">
        <v>205467</v>
      </c>
      <c r="BR1082" s="38">
        <v>2402433</v>
      </c>
      <c r="BS1082" s="38" t="s">
        <v>905</v>
      </c>
      <c r="BT1082" s="38" t="s">
        <v>905</v>
      </c>
      <c r="BU1082" s="38" t="s">
        <v>905</v>
      </c>
      <c r="BV1082" s="38" t="s">
        <v>905</v>
      </c>
      <c r="BW1082" s="38">
        <v>9124700</v>
      </c>
      <c r="BX1082" s="38">
        <v>175886</v>
      </c>
      <c r="BY1082" s="38" t="s">
        <v>905</v>
      </c>
      <c r="BZ1082" s="38" t="s">
        <v>905</v>
      </c>
      <c r="CA1082" s="38">
        <v>0</v>
      </c>
      <c r="CB1082" s="38">
        <v>912466</v>
      </c>
      <c r="CC1082" s="330" t="s">
        <v>107</v>
      </c>
      <c r="CD1082" s="38" t="s">
        <v>905</v>
      </c>
      <c r="CE1082" s="38" t="s">
        <v>905</v>
      </c>
      <c r="CF1082" s="38" t="s">
        <v>905</v>
      </c>
      <c r="CG1082" s="38" t="s">
        <v>905</v>
      </c>
      <c r="CH1082" s="41" t="s">
        <v>176</v>
      </c>
      <c r="CI1082" s="41" t="s">
        <v>176</v>
      </c>
      <c r="CJ1082" s="41" t="s">
        <v>176</v>
      </c>
      <c r="CK1082" s="41" t="s">
        <v>176</v>
      </c>
      <c r="CL1082" s="41" t="s">
        <v>176</v>
      </c>
      <c r="CM1082" s="41" t="s">
        <v>176</v>
      </c>
      <c r="CN1082" s="41" t="s">
        <v>173</v>
      </c>
      <c r="CO1082" s="42" t="s">
        <v>905</v>
      </c>
      <c r="CP1082" s="42" t="s">
        <v>905</v>
      </c>
      <c r="CQ1082" s="42" t="s">
        <v>905</v>
      </c>
      <c r="CR1082" s="42" t="s">
        <v>905</v>
      </c>
      <c r="CS1082" s="42" t="s">
        <v>905</v>
      </c>
      <c r="CT1082" s="42" t="s">
        <v>905</v>
      </c>
      <c r="CU1082" s="42" t="s">
        <v>905</v>
      </c>
      <c r="CV1082" s="42" t="s">
        <v>905</v>
      </c>
      <c r="CW1082" s="42" t="s">
        <v>905</v>
      </c>
      <c r="CX1082" s="42" t="s">
        <v>905</v>
      </c>
      <c r="CY1082" s="42" t="s">
        <v>905</v>
      </c>
      <c r="CZ1082" s="42" t="s">
        <v>905</v>
      </c>
      <c r="DA1082" s="42" t="s">
        <v>905</v>
      </c>
      <c r="DB1082" s="42" t="s">
        <v>905</v>
      </c>
      <c r="DC1082" s="42" t="s">
        <v>905</v>
      </c>
      <c r="DD1082" s="332">
        <v>14899497</v>
      </c>
      <c r="DE1082" s="282">
        <v>1</v>
      </c>
      <c r="DF1082" s="390">
        <v>1</v>
      </c>
      <c r="DG1082" s="310"/>
      <c r="DI1082" s="279" t="str" cm="1">
        <f t="array" ref="DI1082">+IF(AND(C1082&lt;&gt;"Vehículos Eléctricos",C1082&lt;&gt;"Vehículos Híbridos",AD1082="PERCENTIL 50"),
     IF(VLOOKUP(_xlfn.TEXTJOIN("_",FALSE,C1082:E1082),BD_Perc!$A:$P,_xlfn.IFS(BD!AE1082="Intervalo de precio 1",12,BD!AE1082="Intervalo de precio 2",13),FALSE)&lt;=1,
     VLOOKUP(_xlfn.TEXTJOIN("_",FALSE,C1082:E1082),BD_Perc!$A:$P,16,FALSE),"Ok P50"),
     "Ok P30/70 ó Híbrido/Eléctrico")</f>
        <v>Ok P30/70 ó Híbrido/Eléctrico</v>
      </c>
      <c r="DJ1082" s="279" t="str">
        <f t="shared" si="97"/>
        <v>Vehículos Convencionales_Camperos/Camionetas_4X4</v>
      </c>
      <c r="DK1082" s="331">
        <f t="shared" si="101"/>
        <v>252840000</v>
      </c>
      <c r="DL1082" s="326"/>
    </row>
    <row r="1083" spans="1:116" ht="89.25">
      <c r="A1083" s="28">
        <v>1078</v>
      </c>
      <c r="B1083" s="30" t="s">
        <v>896</v>
      </c>
      <c r="C1083" s="68" t="s">
        <v>4</v>
      </c>
      <c r="D1083" s="29" t="s">
        <v>1112</v>
      </c>
      <c r="E1083" s="42" t="s">
        <v>1113</v>
      </c>
      <c r="F1083" s="42" t="s">
        <v>107</v>
      </c>
      <c r="G1083" s="29" t="s">
        <v>2212</v>
      </c>
      <c r="H1083" s="28" t="s">
        <v>898</v>
      </c>
      <c r="I1083" s="28">
        <v>18911063</v>
      </c>
      <c r="J1083" s="70" t="s">
        <v>2213</v>
      </c>
      <c r="K1083" s="31" t="s">
        <v>107</v>
      </c>
      <c r="L1083" s="28">
        <v>212</v>
      </c>
      <c r="M1083" s="28" t="s">
        <v>107</v>
      </c>
      <c r="N1083" s="34">
        <v>261500000</v>
      </c>
      <c r="O1083" s="34">
        <f>+IFERROR(VLOOKUP(I1083,Precio_Fasecolda!A:C,3,FALSE),IFERROR(VLOOKUP(I1083,Precio_Fasecolda!B:C,2,FALSE),N1083))</f>
        <v>261500000</v>
      </c>
      <c r="P1083" s="34">
        <f t="shared" si="98"/>
        <v>0</v>
      </c>
      <c r="Q1083" s="28" t="s">
        <v>107</v>
      </c>
      <c r="R1083" s="28" t="s">
        <v>2415</v>
      </c>
      <c r="S1083" s="28" t="s">
        <v>360</v>
      </c>
      <c r="T1083" s="33" t="s">
        <v>843</v>
      </c>
      <c r="U1083" s="28">
        <v>16000</v>
      </c>
      <c r="V1083" s="28">
        <v>6189</v>
      </c>
      <c r="W1083" s="69">
        <v>9600</v>
      </c>
      <c r="X1083" s="56" t="s">
        <v>1125</v>
      </c>
      <c r="Y1083" s="28" t="str">
        <f t="shared" si="99"/>
        <v>N.A.</v>
      </c>
      <c r="Z1083" s="292">
        <f t="shared" si="96"/>
        <v>258885000</v>
      </c>
      <c r="AA1083" s="28" cm="1">
        <f t="array" aca="1" ref="AA1083" ca="1">_xlfn.IFS(DK1083&lt;$DK$4,1,AND(DK1083&gt;=$DK$4,DK1083&lt;=$AA$4),2,DK1083&gt;$AA$4,3)</f>
        <v>3</v>
      </c>
      <c r="AB1083" s="28">
        <v>0</v>
      </c>
      <c r="AC1083" s="28" cm="1">
        <f t="array" aca="1" ref="AC1083" ca="1">IF(AB1083="PERCENTIL 30","",_xlfn.IFS(DK1083&lt;$AC$4,1,DK1083&gt;$AC$4,2))</f>
        <v>2</v>
      </c>
      <c r="AD1083" s="28" t="str">
        <f>+IFERROR(VLOOKUP(_xlfn.TEXTJOIN("_", FALSE, C1083:E1083), BD_Perc!$A:$O, 15, FALSE),"Segmentación no encontrada o vehículo inactivo")</f>
        <v>PERCENTIL 30-70</v>
      </c>
      <c r="AE1083" s="28" t="str" cm="1">
        <f t="array" ref="AE1083">_xlfn.IFS(
    AD1083 = "PERCENTIL 50",
    _xlfn.IFS(
        BD!DK1083 &lt; VLOOKUP(_xlfn.TEXTJOIN("_", FALSE, C1083:E1083), BD_Perc!$A:$O, 11, FALSE), "Intervalo de precio 1",
        BD!DK1083 &gt;= VLOOKUP(_xlfn.TEXTJOIN("_", FALSE, C1083:E1083), BD_Perc!$A:$O, 11, FALSE), "Intervalo de precio 2"
    ),
    AD1083 = "PERCENTIL 30-70",
    _xlfn.IFS(
        BD!DK1083 &lt; VLOOKUP(_xlfn.TEXTJOIN("_", FALSE, C1083:E1083), BD_Perc!$A:$O, 6, FALSE), "Intervalo de precio 1",
        BD!DK1083 &lt; VLOOKUP(_xlfn.TEXTJOIN("_", FALSE, C1083:E1083), BD_Perc!$A:$O, 7, FALSE), "Intervalo de precio 2",
        BD!DK1083 &gt;= VLOOKUP(_xlfn.TEXTJOIN("_", FALSE, C1083:E1083), BD_Perc!$A:$O, 7, FALSE), "Intervalo de precio 3"
    ),
    AD1083="Segmentación no encontrada o vehículo inactivo","Segmentación no encontrada o vehículo inactivo"
)</f>
        <v>Intervalo de precio 3</v>
      </c>
      <c r="AF1083" s="33" t="s">
        <v>2414</v>
      </c>
      <c r="AG1083" s="35" t="b">
        <f t="shared" si="100"/>
        <v>1</v>
      </c>
      <c r="AH1083" s="320">
        <v>0.01</v>
      </c>
      <c r="AI1083" s="320">
        <v>0.01</v>
      </c>
      <c r="AJ1083" s="320">
        <v>0.01</v>
      </c>
      <c r="AK1083" s="320">
        <v>0.01</v>
      </c>
      <c r="AL1083" s="320">
        <v>0.01</v>
      </c>
      <c r="AM1083" s="320">
        <v>0.01</v>
      </c>
      <c r="AN1083" s="28" t="s">
        <v>113</v>
      </c>
      <c r="AO1083" s="28" t="s">
        <v>113</v>
      </c>
      <c r="AP1083" s="28" t="s">
        <v>113</v>
      </c>
      <c r="AQ1083" s="45">
        <v>1</v>
      </c>
      <c r="AR1083" s="38" t="s">
        <v>905</v>
      </c>
      <c r="AS1083" s="38">
        <v>793930</v>
      </c>
      <c r="AT1083" s="38">
        <v>1832147</v>
      </c>
      <c r="AU1083" s="38">
        <v>10992879</v>
      </c>
      <c r="AV1083" s="38" t="s">
        <v>107</v>
      </c>
      <c r="AW1083" s="38">
        <v>18321466</v>
      </c>
      <c r="AX1083" s="38">
        <v>1221431</v>
      </c>
      <c r="AY1083" s="38">
        <v>793930</v>
      </c>
      <c r="AZ1083" s="38">
        <v>97714</v>
      </c>
      <c r="BA1083" s="38">
        <v>0</v>
      </c>
      <c r="BB1083" s="38">
        <v>61071551</v>
      </c>
      <c r="BC1083" s="38" t="s">
        <v>107</v>
      </c>
      <c r="BD1083" s="38" t="s">
        <v>107</v>
      </c>
      <c r="BE1083" s="38" t="s">
        <v>107</v>
      </c>
      <c r="BF1083" s="38" t="s">
        <v>107</v>
      </c>
      <c r="BG1083" s="38" t="s">
        <v>107</v>
      </c>
      <c r="BH1083" s="38" t="s">
        <v>107</v>
      </c>
      <c r="BI1083" s="38" t="s">
        <v>107</v>
      </c>
      <c r="BJ1083" s="38">
        <v>3053577</v>
      </c>
      <c r="BK1083" s="38">
        <v>0</v>
      </c>
      <c r="BL1083" s="38">
        <v>1099288</v>
      </c>
      <c r="BM1083" s="38">
        <v>488572</v>
      </c>
      <c r="BN1083" s="38">
        <v>4885724</v>
      </c>
      <c r="BO1083" s="38" t="s">
        <v>107</v>
      </c>
      <c r="BP1083" s="38">
        <v>4275009</v>
      </c>
      <c r="BQ1083" s="38">
        <v>977145</v>
      </c>
      <c r="BR1083" s="38">
        <v>3908580</v>
      </c>
      <c r="BS1083" s="38" t="s">
        <v>107</v>
      </c>
      <c r="BT1083" s="38" t="s">
        <v>107</v>
      </c>
      <c r="BU1083" s="38" t="s">
        <v>107</v>
      </c>
      <c r="BV1083" s="38" t="s">
        <v>107</v>
      </c>
      <c r="BW1083" s="38">
        <v>10992879</v>
      </c>
      <c r="BX1083" s="38">
        <v>855001</v>
      </c>
      <c r="BY1083" s="38" t="s">
        <v>107</v>
      </c>
      <c r="BZ1083" s="38">
        <v>30535776</v>
      </c>
      <c r="CA1083" s="38">
        <v>0</v>
      </c>
      <c r="CB1083" s="38">
        <v>2442862</v>
      </c>
      <c r="CC1083" s="330" t="s">
        <v>107</v>
      </c>
      <c r="CD1083" s="38" t="s">
        <v>107</v>
      </c>
      <c r="CE1083" s="38" t="s">
        <v>107</v>
      </c>
      <c r="CF1083" s="38" t="s">
        <v>107</v>
      </c>
      <c r="CG1083" s="38" t="s">
        <v>107</v>
      </c>
      <c r="CH1083" s="28" t="s">
        <v>107</v>
      </c>
      <c r="CI1083" s="28" t="s">
        <v>107</v>
      </c>
      <c r="CJ1083" s="28" t="s">
        <v>107</v>
      </c>
      <c r="CK1083" s="28" t="s">
        <v>107</v>
      </c>
      <c r="CL1083" s="28" t="s">
        <v>107</v>
      </c>
      <c r="CM1083" s="28" t="s">
        <v>107</v>
      </c>
      <c r="CN1083" s="28" t="s">
        <v>107</v>
      </c>
      <c r="CO1083" s="28" t="s">
        <v>107</v>
      </c>
      <c r="CP1083" s="28" t="s">
        <v>107</v>
      </c>
      <c r="CQ1083" s="28" t="s">
        <v>107</v>
      </c>
      <c r="CR1083" s="28" t="s">
        <v>107</v>
      </c>
      <c r="CS1083" s="28" t="s">
        <v>107</v>
      </c>
      <c r="CT1083" s="28" t="s">
        <v>107</v>
      </c>
      <c r="CU1083" s="28" t="s">
        <v>107</v>
      </c>
      <c r="CV1083" s="29" t="s">
        <v>114</v>
      </c>
      <c r="CW1083" s="29" t="s">
        <v>114</v>
      </c>
      <c r="CX1083" s="29" t="s">
        <v>114</v>
      </c>
      <c r="CY1083" s="29" t="s">
        <v>114</v>
      </c>
      <c r="CZ1083" s="29" t="s">
        <v>114</v>
      </c>
      <c r="DA1083" s="29" t="s">
        <v>114</v>
      </c>
      <c r="DB1083" s="29" t="s">
        <v>114</v>
      </c>
      <c r="DC1083" s="29" t="s">
        <v>114</v>
      </c>
      <c r="DD1083" s="332">
        <v>21985758</v>
      </c>
      <c r="DE1083" s="282">
        <v>1</v>
      </c>
      <c r="DF1083" s="390">
        <v>1</v>
      </c>
      <c r="DG1083" s="310"/>
      <c r="DI1083" s="279" t="str" cm="1">
        <f t="array" ref="DI1083">+IF(AND(C1083&lt;&gt;"Vehículos Eléctricos",C1083&lt;&gt;"Vehículos Híbridos",AD1083="PERCENTIL 50"),
     IF(VLOOKUP(_xlfn.TEXTJOIN("_",FALSE,C1083:E1083),BD_Perc!$A:$P,_xlfn.IFS(BD!AE1083="Intervalo de precio 1",12,BD!AE1083="Intervalo de precio 2",13),FALSE)&lt;=1,
     VLOOKUP(_xlfn.TEXTJOIN("_",FALSE,C1083:E1083),BD_Perc!$A:$P,16,FALSE),"Ok P50"),
     "Ok P30/70 ó Híbrido/Eléctrico")</f>
        <v>Ok P30/70 ó Híbrido/Eléctrico</v>
      </c>
      <c r="DJ1083" s="279" t="str">
        <f t="shared" si="97"/>
        <v>Otros Tipos de Vehículos_Camión_Cabina Sencilla</v>
      </c>
      <c r="DK1083" s="331">
        <f t="shared" si="101"/>
        <v>258885000</v>
      </c>
      <c r="DL1083" s="326"/>
    </row>
    <row r="1084" spans="1:116" ht="89.25">
      <c r="A1084" s="28">
        <v>1079</v>
      </c>
      <c r="B1084" s="30" t="s">
        <v>896</v>
      </c>
      <c r="C1084" s="68" t="s">
        <v>4</v>
      </c>
      <c r="D1084" s="29" t="s">
        <v>1112</v>
      </c>
      <c r="E1084" s="42" t="s">
        <v>1113</v>
      </c>
      <c r="F1084" s="42" t="s">
        <v>107</v>
      </c>
      <c r="G1084" s="29" t="s">
        <v>2214</v>
      </c>
      <c r="H1084" s="28" t="s">
        <v>898</v>
      </c>
      <c r="I1084" s="28">
        <v>18911063</v>
      </c>
      <c r="J1084" s="70" t="s">
        <v>2215</v>
      </c>
      <c r="K1084" s="31" t="s">
        <v>107</v>
      </c>
      <c r="L1084" s="28">
        <v>212</v>
      </c>
      <c r="M1084" s="28" t="s">
        <v>107</v>
      </c>
      <c r="N1084" s="34">
        <v>261500000</v>
      </c>
      <c r="O1084" s="34">
        <f>+IFERROR(VLOOKUP(I1084,Precio_Fasecolda!A:C,3,FALSE),IFERROR(VLOOKUP(I1084,Precio_Fasecolda!B:C,2,FALSE),N1084))</f>
        <v>261500000</v>
      </c>
      <c r="P1084" s="34">
        <f t="shared" si="98"/>
        <v>0</v>
      </c>
      <c r="Q1084" s="28" t="s">
        <v>107</v>
      </c>
      <c r="R1084" s="28" t="s">
        <v>2415</v>
      </c>
      <c r="S1084" s="28" t="s">
        <v>360</v>
      </c>
      <c r="T1084" s="33" t="s">
        <v>843</v>
      </c>
      <c r="U1084" s="28">
        <v>16000</v>
      </c>
      <c r="V1084" s="28">
        <v>6089</v>
      </c>
      <c r="W1084" s="69">
        <v>9700</v>
      </c>
      <c r="X1084" s="56" t="s">
        <v>1125</v>
      </c>
      <c r="Y1084" s="28" t="str">
        <f t="shared" si="99"/>
        <v>N.A.</v>
      </c>
      <c r="Z1084" s="292">
        <f t="shared" si="96"/>
        <v>258885000</v>
      </c>
      <c r="AA1084" s="28" cm="1">
        <f t="array" aca="1" ref="AA1084" ca="1">_xlfn.IFS(DK1084&lt;$DK$4,1,AND(DK1084&gt;=$DK$4,DK1084&lt;=$AA$4),2,DK1084&gt;$AA$4,3)</f>
        <v>3</v>
      </c>
      <c r="AB1084" s="28">
        <v>0</v>
      </c>
      <c r="AC1084" s="28" cm="1">
        <f t="array" aca="1" ref="AC1084" ca="1">IF(AB1084="PERCENTIL 30","",_xlfn.IFS(DK1084&lt;$AC$4,1,DK1084&gt;$AC$4,2))</f>
        <v>2</v>
      </c>
      <c r="AD1084" s="28" t="str">
        <f>+IFERROR(VLOOKUP(_xlfn.TEXTJOIN("_", FALSE, C1084:E1084), BD_Perc!$A:$O, 15, FALSE),"Segmentación no encontrada o vehículo inactivo")</f>
        <v>PERCENTIL 30-70</v>
      </c>
      <c r="AE1084" s="28" t="str" cm="1">
        <f t="array" ref="AE1084">_xlfn.IFS(
    AD1084 = "PERCENTIL 50",
    _xlfn.IFS(
        BD!DK1084 &lt; VLOOKUP(_xlfn.TEXTJOIN("_", FALSE, C1084:E1084), BD_Perc!$A:$O, 11, FALSE), "Intervalo de precio 1",
        BD!DK1084 &gt;= VLOOKUP(_xlfn.TEXTJOIN("_", FALSE, C1084:E1084), BD_Perc!$A:$O, 11, FALSE), "Intervalo de precio 2"
    ),
    AD1084 = "PERCENTIL 30-70",
    _xlfn.IFS(
        BD!DK1084 &lt; VLOOKUP(_xlfn.TEXTJOIN("_", FALSE, C1084:E1084), BD_Perc!$A:$O, 6, FALSE), "Intervalo de precio 1",
        BD!DK1084 &lt; VLOOKUP(_xlfn.TEXTJOIN("_", FALSE, C1084:E1084), BD_Perc!$A:$O, 7, FALSE), "Intervalo de precio 2",
        BD!DK1084 &gt;= VLOOKUP(_xlfn.TEXTJOIN("_", FALSE, C1084:E1084), BD_Perc!$A:$O, 7, FALSE), "Intervalo de precio 3"
    ),
    AD1084="Segmentación no encontrada o vehículo inactivo","Segmentación no encontrada o vehículo inactivo"
)</f>
        <v>Intervalo de precio 3</v>
      </c>
      <c r="AF1084" s="33" t="s">
        <v>2414</v>
      </c>
      <c r="AG1084" s="35" t="b">
        <f t="shared" si="100"/>
        <v>1</v>
      </c>
      <c r="AH1084" s="320">
        <v>0.01</v>
      </c>
      <c r="AI1084" s="320">
        <v>0.01</v>
      </c>
      <c r="AJ1084" s="320">
        <v>0.01</v>
      </c>
      <c r="AK1084" s="320">
        <v>0.01</v>
      </c>
      <c r="AL1084" s="320">
        <v>0.01</v>
      </c>
      <c r="AM1084" s="320">
        <v>0.01</v>
      </c>
      <c r="AN1084" s="28" t="s">
        <v>113</v>
      </c>
      <c r="AO1084" s="28" t="s">
        <v>113</v>
      </c>
      <c r="AP1084" s="28" t="s">
        <v>113</v>
      </c>
      <c r="AQ1084" s="45">
        <v>1</v>
      </c>
      <c r="AR1084" s="38" t="s">
        <v>905</v>
      </c>
      <c r="AS1084" s="38">
        <v>793930</v>
      </c>
      <c r="AT1084" s="38">
        <v>1832147</v>
      </c>
      <c r="AU1084" s="38">
        <v>10992879</v>
      </c>
      <c r="AV1084" s="38" t="s">
        <v>107</v>
      </c>
      <c r="AW1084" s="38">
        <v>18321466</v>
      </c>
      <c r="AX1084" s="38">
        <v>1221431</v>
      </c>
      <c r="AY1084" s="38">
        <v>793930</v>
      </c>
      <c r="AZ1084" s="38">
        <v>97714</v>
      </c>
      <c r="BA1084" s="38">
        <v>0</v>
      </c>
      <c r="BB1084" s="38" t="s">
        <v>107</v>
      </c>
      <c r="BC1084" s="38">
        <v>61071551</v>
      </c>
      <c r="BD1084" s="38" t="s">
        <v>107</v>
      </c>
      <c r="BE1084" s="38" t="s">
        <v>107</v>
      </c>
      <c r="BF1084" s="38" t="s">
        <v>107</v>
      </c>
      <c r="BG1084" s="38" t="s">
        <v>107</v>
      </c>
      <c r="BH1084" s="38" t="s">
        <v>107</v>
      </c>
      <c r="BI1084" s="38" t="s">
        <v>107</v>
      </c>
      <c r="BJ1084" s="38">
        <v>3053577</v>
      </c>
      <c r="BK1084" s="38">
        <v>0</v>
      </c>
      <c r="BL1084" s="38">
        <v>1099288</v>
      </c>
      <c r="BM1084" s="38">
        <v>488572</v>
      </c>
      <c r="BN1084" s="38">
        <v>4885724</v>
      </c>
      <c r="BO1084" s="38" t="s">
        <v>107</v>
      </c>
      <c r="BP1084" s="38">
        <v>4275009</v>
      </c>
      <c r="BQ1084" s="38">
        <v>977145</v>
      </c>
      <c r="BR1084" s="38">
        <v>3908580</v>
      </c>
      <c r="BS1084" s="38" t="s">
        <v>107</v>
      </c>
      <c r="BT1084" s="38" t="s">
        <v>107</v>
      </c>
      <c r="BU1084" s="38" t="s">
        <v>107</v>
      </c>
      <c r="BV1084" s="38" t="s">
        <v>107</v>
      </c>
      <c r="BW1084" s="38">
        <v>10992879</v>
      </c>
      <c r="BX1084" s="38">
        <v>855001</v>
      </c>
      <c r="BY1084" s="38" t="s">
        <v>107</v>
      </c>
      <c r="BZ1084" s="38">
        <v>30535776</v>
      </c>
      <c r="CA1084" s="38">
        <v>0</v>
      </c>
      <c r="CB1084" s="38">
        <v>2442862</v>
      </c>
      <c r="CC1084" s="330" t="s">
        <v>107</v>
      </c>
      <c r="CD1084" s="38" t="s">
        <v>107</v>
      </c>
      <c r="CE1084" s="38" t="s">
        <v>107</v>
      </c>
      <c r="CF1084" s="38" t="s">
        <v>107</v>
      </c>
      <c r="CG1084" s="38" t="s">
        <v>107</v>
      </c>
      <c r="CH1084" s="28" t="s">
        <v>107</v>
      </c>
      <c r="CI1084" s="28" t="s">
        <v>107</v>
      </c>
      <c r="CJ1084" s="28" t="s">
        <v>107</v>
      </c>
      <c r="CK1084" s="28" t="s">
        <v>107</v>
      </c>
      <c r="CL1084" s="28" t="s">
        <v>107</v>
      </c>
      <c r="CM1084" s="28" t="s">
        <v>107</v>
      </c>
      <c r="CN1084" s="28" t="s">
        <v>107</v>
      </c>
      <c r="CO1084" s="28" t="s">
        <v>107</v>
      </c>
      <c r="CP1084" s="28" t="s">
        <v>107</v>
      </c>
      <c r="CQ1084" s="28" t="s">
        <v>107</v>
      </c>
      <c r="CR1084" s="28" t="s">
        <v>107</v>
      </c>
      <c r="CS1084" s="28" t="s">
        <v>107</v>
      </c>
      <c r="CT1084" s="28" t="s">
        <v>107</v>
      </c>
      <c r="CU1084" s="28" t="s">
        <v>107</v>
      </c>
      <c r="CV1084" s="29" t="s">
        <v>114</v>
      </c>
      <c r="CW1084" s="29" t="s">
        <v>114</v>
      </c>
      <c r="CX1084" s="29" t="s">
        <v>114</v>
      </c>
      <c r="CY1084" s="29" t="s">
        <v>114</v>
      </c>
      <c r="CZ1084" s="29" t="s">
        <v>114</v>
      </c>
      <c r="DA1084" s="29" t="s">
        <v>114</v>
      </c>
      <c r="DB1084" s="29" t="s">
        <v>114</v>
      </c>
      <c r="DC1084" s="29" t="s">
        <v>114</v>
      </c>
      <c r="DD1084" s="332">
        <v>21985758</v>
      </c>
      <c r="DE1084" s="282">
        <v>1</v>
      </c>
      <c r="DF1084" s="390">
        <v>1</v>
      </c>
      <c r="DG1084" s="310"/>
      <c r="DI1084" s="279" t="str" cm="1">
        <f t="array" ref="DI1084">+IF(AND(C1084&lt;&gt;"Vehículos Eléctricos",C1084&lt;&gt;"Vehículos Híbridos",AD1084="PERCENTIL 50"),
     IF(VLOOKUP(_xlfn.TEXTJOIN("_",FALSE,C1084:E1084),BD_Perc!$A:$P,_xlfn.IFS(BD!AE1084="Intervalo de precio 1",12,BD!AE1084="Intervalo de precio 2",13),FALSE)&lt;=1,
     VLOOKUP(_xlfn.TEXTJOIN("_",FALSE,C1084:E1084),BD_Perc!$A:$P,16,FALSE),"Ok P50"),
     "Ok P30/70 ó Híbrido/Eléctrico")</f>
        <v>Ok P30/70 ó Híbrido/Eléctrico</v>
      </c>
      <c r="DJ1084" s="279" t="str">
        <f t="shared" si="97"/>
        <v>Otros Tipos de Vehículos_Camión_Cabina Sencilla</v>
      </c>
      <c r="DK1084" s="331">
        <f t="shared" si="101"/>
        <v>258885000</v>
      </c>
      <c r="DL1084" s="326"/>
    </row>
    <row r="1085" spans="1:116" ht="76.5">
      <c r="A1085" s="28">
        <v>1080</v>
      </c>
      <c r="B1085" s="30" t="s">
        <v>896</v>
      </c>
      <c r="C1085" s="68" t="s">
        <v>4</v>
      </c>
      <c r="D1085" s="29" t="s">
        <v>1112</v>
      </c>
      <c r="E1085" s="42" t="s">
        <v>1113</v>
      </c>
      <c r="F1085" s="42" t="s">
        <v>107</v>
      </c>
      <c r="G1085" s="29" t="s">
        <v>2216</v>
      </c>
      <c r="H1085" s="28" t="s">
        <v>898</v>
      </c>
      <c r="I1085" s="28">
        <v>18961089</v>
      </c>
      <c r="J1085" s="70" t="s">
        <v>2217</v>
      </c>
      <c r="K1085" s="31" t="s">
        <v>107</v>
      </c>
      <c r="L1085" s="28">
        <v>433</v>
      </c>
      <c r="M1085" s="28" t="s">
        <v>107</v>
      </c>
      <c r="N1085" s="34">
        <v>532300000</v>
      </c>
      <c r="O1085" s="34">
        <f>+IFERROR(VLOOKUP(I1085,Precio_Fasecolda!A:C,3,FALSE),IFERROR(VLOOKUP(I1085,Precio_Fasecolda!B:C,2,FALSE),N1085))</f>
        <v>532300000</v>
      </c>
      <c r="P1085" s="34">
        <f t="shared" si="98"/>
        <v>0</v>
      </c>
      <c r="Q1085" s="28" t="s">
        <v>107</v>
      </c>
      <c r="R1085" s="28" t="s">
        <v>2415</v>
      </c>
      <c r="S1085" s="28" t="s">
        <v>360</v>
      </c>
      <c r="T1085" s="33" t="s">
        <v>1129</v>
      </c>
      <c r="U1085" s="28">
        <v>28000</v>
      </c>
      <c r="V1085" s="28">
        <v>11000</v>
      </c>
      <c r="W1085" s="28">
        <v>17000</v>
      </c>
      <c r="X1085" s="56" t="s">
        <v>1222</v>
      </c>
      <c r="Y1085" s="28" t="str">
        <f t="shared" si="99"/>
        <v>N.A.</v>
      </c>
      <c r="Z1085" s="292">
        <f t="shared" si="96"/>
        <v>526977000</v>
      </c>
      <c r="AA1085" s="28" cm="1">
        <f t="array" aca="1" ref="AA1085" ca="1">_xlfn.IFS(DK1085&lt;$DK$4,1,AND(DK1085&gt;=$DK$4,DK1085&lt;=$AA$4),2,DK1085&gt;$AA$4,3)</f>
        <v>3</v>
      </c>
      <c r="AB1085" s="28">
        <v>0</v>
      </c>
      <c r="AC1085" s="28" cm="1">
        <f t="array" aca="1" ref="AC1085" ca="1">IF(AB1085="PERCENTIL 30","",_xlfn.IFS(DK1085&lt;$AC$4,1,DK1085&gt;$AC$4,2))</f>
        <v>2</v>
      </c>
      <c r="AD1085" s="28" t="str">
        <f>+IFERROR(VLOOKUP(_xlfn.TEXTJOIN("_", FALSE, C1085:E1085), BD_Perc!$A:$O, 15, FALSE),"Segmentación no encontrada o vehículo inactivo")</f>
        <v>PERCENTIL 30-70</v>
      </c>
      <c r="AE1085" s="28" t="str" cm="1">
        <f t="array" ref="AE1085">_xlfn.IFS(
    AD1085 = "PERCENTIL 50",
    _xlfn.IFS(
        BD!DK1085 &lt; VLOOKUP(_xlfn.TEXTJOIN("_", FALSE, C1085:E1085), BD_Perc!$A:$O, 11, FALSE), "Intervalo de precio 1",
        BD!DK1085 &gt;= VLOOKUP(_xlfn.TEXTJOIN("_", FALSE, C1085:E1085), BD_Perc!$A:$O, 11, FALSE), "Intervalo de precio 2"
    ),
    AD1085 = "PERCENTIL 30-70",
    _xlfn.IFS(
        BD!DK1085 &lt; VLOOKUP(_xlfn.TEXTJOIN("_", FALSE, C1085:E1085), BD_Perc!$A:$O, 6, FALSE), "Intervalo de precio 1",
        BD!DK1085 &lt; VLOOKUP(_xlfn.TEXTJOIN("_", FALSE, C1085:E1085), BD_Perc!$A:$O, 7, FALSE), "Intervalo de precio 2",
        BD!DK1085 &gt;= VLOOKUP(_xlfn.TEXTJOIN("_", FALSE, C1085:E1085), BD_Perc!$A:$O, 7, FALSE), "Intervalo de precio 3"
    ),
    AD1085="Segmentación no encontrada o vehículo inactivo","Segmentación no encontrada o vehículo inactivo"
)</f>
        <v>Intervalo de precio 3</v>
      </c>
      <c r="AF1085" s="33" t="s">
        <v>2414</v>
      </c>
      <c r="AG1085" s="35" t="b">
        <f t="shared" si="100"/>
        <v>1</v>
      </c>
      <c r="AH1085" s="320">
        <v>0.01</v>
      </c>
      <c r="AI1085" s="320">
        <v>0.01</v>
      </c>
      <c r="AJ1085" s="320">
        <v>0.01</v>
      </c>
      <c r="AK1085" s="320">
        <v>0.01</v>
      </c>
      <c r="AL1085" s="320">
        <v>0.01</v>
      </c>
      <c r="AM1085" s="320">
        <v>0.01</v>
      </c>
      <c r="AN1085" s="28" t="s">
        <v>113</v>
      </c>
      <c r="AO1085" s="28" t="s">
        <v>113</v>
      </c>
      <c r="AP1085" s="28" t="s">
        <v>113</v>
      </c>
      <c r="AQ1085" s="45">
        <v>1</v>
      </c>
      <c r="AR1085" s="38" t="s">
        <v>905</v>
      </c>
      <c r="AS1085" s="38">
        <v>793930</v>
      </c>
      <c r="AT1085" s="38">
        <v>1832147</v>
      </c>
      <c r="AU1085" s="38">
        <v>10992879</v>
      </c>
      <c r="AV1085" s="38" t="s">
        <v>107</v>
      </c>
      <c r="AW1085" s="38">
        <v>18321466</v>
      </c>
      <c r="AX1085" s="38">
        <v>1221431</v>
      </c>
      <c r="AY1085" s="38">
        <v>793930</v>
      </c>
      <c r="AZ1085" s="38">
        <v>97714</v>
      </c>
      <c r="BA1085" s="38">
        <v>0</v>
      </c>
      <c r="BB1085" s="38">
        <v>61071551</v>
      </c>
      <c r="BC1085" s="38" t="s">
        <v>107</v>
      </c>
      <c r="BD1085" s="38" t="s">
        <v>107</v>
      </c>
      <c r="BE1085" s="38" t="s">
        <v>107</v>
      </c>
      <c r="BF1085" s="38" t="s">
        <v>107</v>
      </c>
      <c r="BG1085" s="38" t="s">
        <v>107</v>
      </c>
      <c r="BH1085" s="38" t="s">
        <v>107</v>
      </c>
      <c r="BI1085" s="38" t="s">
        <v>107</v>
      </c>
      <c r="BJ1085" s="38">
        <v>3053577</v>
      </c>
      <c r="BK1085" s="38">
        <v>0</v>
      </c>
      <c r="BL1085" s="38">
        <v>1099288</v>
      </c>
      <c r="BM1085" s="38">
        <v>488572</v>
      </c>
      <c r="BN1085" s="38">
        <v>4885724</v>
      </c>
      <c r="BO1085" s="38" t="s">
        <v>107</v>
      </c>
      <c r="BP1085" s="38">
        <v>4275009</v>
      </c>
      <c r="BQ1085" s="38">
        <v>977145</v>
      </c>
      <c r="BR1085" s="38">
        <v>3908580</v>
      </c>
      <c r="BS1085" s="38" t="s">
        <v>107</v>
      </c>
      <c r="BT1085" s="38" t="s">
        <v>107</v>
      </c>
      <c r="BU1085" s="38" t="s">
        <v>107</v>
      </c>
      <c r="BV1085" s="38" t="s">
        <v>107</v>
      </c>
      <c r="BW1085" s="38">
        <v>10992879</v>
      </c>
      <c r="BX1085" s="38">
        <v>855001</v>
      </c>
      <c r="BY1085" s="38" t="s">
        <v>107</v>
      </c>
      <c r="BZ1085" s="38">
        <v>30535776</v>
      </c>
      <c r="CA1085" s="38">
        <v>0</v>
      </c>
      <c r="CB1085" s="38">
        <v>2442862</v>
      </c>
      <c r="CC1085" s="330" t="s">
        <v>107</v>
      </c>
      <c r="CD1085" s="38" t="s">
        <v>107</v>
      </c>
      <c r="CE1085" s="38" t="s">
        <v>107</v>
      </c>
      <c r="CF1085" s="38" t="s">
        <v>107</v>
      </c>
      <c r="CG1085" s="38" t="s">
        <v>107</v>
      </c>
      <c r="CH1085" s="28" t="s">
        <v>107</v>
      </c>
      <c r="CI1085" s="28" t="s">
        <v>107</v>
      </c>
      <c r="CJ1085" s="28" t="s">
        <v>107</v>
      </c>
      <c r="CK1085" s="28" t="s">
        <v>107</v>
      </c>
      <c r="CL1085" s="28" t="s">
        <v>107</v>
      </c>
      <c r="CM1085" s="28" t="s">
        <v>107</v>
      </c>
      <c r="CN1085" s="28" t="s">
        <v>107</v>
      </c>
      <c r="CO1085" s="28" t="s">
        <v>107</v>
      </c>
      <c r="CP1085" s="28" t="s">
        <v>107</v>
      </c>
      <c r="CQ1085" s="28" t="s">
        <v>107</v>
      </c>
      <c r="CR1085" s="28" t="s">
        <v>107</v>
      </c>
      <c r="CS1085" s="28" t="s">
        <v>107</v>
      </c>
      <c r="CT1085" s="28" t="s">
        <v>107</v>
      </c>
      <c r="CU1085" s="28" t="s">
        <v>107</v>
      </c>
      <c r="CV1085" s="29" t="s">
        <v>114</v>
      </c>
      <c r="CW1085" s="29" t="s">
        <v>114</v>
      </c>
      <c r="CX1085" s="29" t="s">
        <v>114</v>
      </c>
      <c r="CY1085" s="29" t="s">
        <v>114</v>
      </c>
      <c r="CZ1085" s="29" t="s">
        <v>114</v>
      </c>
      <c r="DA1085" s="29" t="s">
        <v>114</v>
      </c>
      <c r="DB1085" s="29" t="s">
        <v>114</v>
      </c>
      <c r="DC1085" s="29" t="s">
        <v>114</v>
      </c>
      <c r="DD1085" s="332">
        <v>29314344</v>
      </c>
      <c r="DE1085" s="282">
        <v>1</v>
      </c>
      <c r="DF1085" s="390">
        <v>1</v>
      </c>
      <c r="DG1085" s="310"/>
      <c r="DI1085" s="279" t="str" cm="1">
        <f t="array" ref="DI1085">+IF(AND(C1085&lt;&gt;"Vehículos Eléctricos",C1085&lt;&gt;"Vehículos Híbridos",AD1085="PERCENTIL 50"),
     IF(VLOOKUP(_xlfn.TEXTJOIN("_",FALSE,C1085:E1085),BD_Perc!$A:$P,_xlfn.IFS(BD!AE1085="Intervalo de precio 1",12,BD!AE1085="Intervalo de precio 2",13),FALSE)&lt;=1,
     VLOOKUP(_xlfn.TEXTJOIN("_",FALSE,C1085:E1085),BD_Perc!$A:$P,16,FALSE),"Ok P50"),
     "Ok P30/70 ó Híbrido/Eléctrico")</f>
        <v>Ok P30/70 ó Híbrido/Eléctrico</v>
      </c>
      <c r="DJ1085" s="279" t="str">
        <f t="shared" si="97"/>
        <v>Otros Tipos de Vehículos_Camión_Cabina Sencilla</v>
      </c>
      <c r="DK1085" s="331">
        <f t="shared" si="101"/>
        <v>526977000</v>
      </c>
      <c r="DL1085" s="326"/>
    </row>
    <row r="1086" spans="1:116" ht="76.5">
      <c r="A1086" s="28">
        <v>1081</v>
      </c>
      <c r="B1086" s="30" t="s">
        <v>896</v>
      </c>
      <c r="C1086" s="68" t="s">
        <v>4</v>
      </c>
      <c r="D1086" s="29" t="s">
        <v>1112</v>
      </c>
      <c r="E1086" s="42" t="s">
        <v>1113</v>
      </c>
      <c r="F1086" s="42" t="s">
        <v>107</v>
      </c>
      <c r="G1086" s="29" t="s">
        <v>2218</v>
      </c>
      <c r="H1086" s="28" t="s">
        <v>898</v>
      </c>
      <c r="I1086" s="28">
        <v>18961089</v>
      </c>
      <c r="J1086" s="70" t="s">
        <v>2219</v>
      </c>
      <c r="K1086" s="31" t="s">
        <v>107</v>
      </c>
      <c r="L1086" s="28">
        <v>433</v>
      </c>
      <c r="M1086" s="28" t="s">
        <v>107</v>
      </c>
      <c r="N1086" s="34">
        <v>532300000</v>
      </c>
      <c r="O1086" s="34">
        <f>+IFERROR(VLOOKUP(I1086,Precio_Fasecolda!A:C,3,FALSE),IFERROR(VLOOKUP(I1086,Precio_Fasecolda!B:C,2,FALSE),N1086))</f>
        <v>532300000</v>
      </c>
      <c r="P1086" s="34">
        <f t="shared" si="98"/>
        <v>0</v>
      </c>
      <c r="Q1086" s="28" t="s">
        <v>107</v>
      </c>
      <c r="R1086" s="28" t="s">
        <v>2415</v>
      </c>
      <c r="S1086" s="28" t="s">
        <v>360</v>
      </c>
      <c r="T1086" s="33" t="s">
        <v>1129</v>
      </c>
      <c r="U1086" s="28">
        <v>28000</v>
      </c>
      <c r="V1086" s="28">
        <v>11000</v>
      </c>
      <c r="W1086" s="28">
        <v>17000</v>
      </c>
      <c r="X1086" s="56" t="s">
        <v>1222</v>
      </c>
      <c r="Y1086" s="28" t="str">
        <f t="shared" si="99"/>
        <v>N.A.</v>
      </c>
      <c r="Z1086" s="292">
        <f t="shared" si="96"/>
        <v>526977000</v>
      </c>
      <c r="AA1086" s="28" cm="1">
        <f t="array" aca="1" ref="AA1086" ca="1">_xlfn.IFS(DK1086&lt;$DK$4,1,AND(DK1086&gt;=$DK$4,DK1086&lt;=$AA$4),2,DK1086&gt;$AA$4,3)</f>
        <v>3</v>
      </c>
      <c r="AB1086" s="28">
        <v>0</v>
      </c>
      <c r="AC1086" s="28" cm="1">
        <f t="array" aca="1" ref="AC1086" ca="1">IF(AB1086="PERCENTIL 30","",_xlfn.IFS(DK1086&lt;$AC$4,1,DK1086&gt;$AC$4,2))</f>
        <v>2</v>
      </c>
      <c r="AD1086" s="28" t="str">
        <f>+IFERROR(VLOOKUP(_xlfn.TEXTJOIN("_", FALSE, C1086:E1086), BD_Perc!$A:$O, 15, FALSE),"Segmentación no encontrada o vehículo inactivo")</f>
        <v>PERCENTIL 30-70</v>
      </c>
      <c r="AE1086" s="28" t="str" cm="1">
        <f t="array" ref="AE1086">_xlfn.IFS(
    AD1086 = "PERCENTIL 50",
    _xlfn.IFS(
        BD!DK1086 &lt; VLOOKUP(_xlfn.TEXTJOIN("_", FALSE, C1086:E1086), BD_Perc!$A:$O, 11, FALSE), "Intervalo de precio 1",
        BD!DK1086 &gt;= VLOOKUP(_xlfn.TEXTJOIN("_", FALSE, C1086:E1086), BD_Perc!$A:$O, 11, FALSE), "Intervalo de precio 2"
    ),
    AD1086 = "PERCENTIL 30-70",
    _xlfn.IFS(
        BD!DK1086 &lt; VLOOKUP(_xlfn.TEXTJOIN("_", FALSE, C1086:E1086), BD_Perc!$A:$O, 6, FALSE), "Intervalo de precio 1",
        BD!DK1086 &lt; VLOOKUP(_xlfn.TEXTJOIN("_", FALSE, C1086:E1086), BD_Perc!$A:$O, 7, FALSE), "Intervalo de precio 2",
        BD!DK1086 &gt;= VLOOKUP(_xlfn.TEXTJOIN("_", FALSE, C1086:E1086), BD_Perc!$A:$O, 7, FALSE), "Intervalo de precio 3"
    ),
    AD1086="Segmentación no encontrada o vehículo inactivo","Segmentación no encontrada o vehículo inactivo"
)</f>
        <v>Intervalo de precio 3</v>
      </c>
      <c r="AF1086" s="33" t="s">
        <v>2414</v>
      </c>
      <c r="AG1086" s="35" t="b">
        <f t="shared" si="100"/>
        <v>1</v>
      </c>
      <c r="AH1086" s="320">
        <v>0.01</v>
      </c>
      <c r="AI1086" s="320">
        <v>0.01</v>
      </c>
      <c r="AJ1086" s="320">
        <v>0.01</v>
      </c>
      <c r="AK1086" s="320">
        <v>0.01</v>
      </c>
      <c r="AL1086" s="320">
        <v>0.01</v>
      </c>
      <c r="AM1086" s="320">
        <v>0.01</v>
      </c>
      <c r="AN1086" s="28" t="s">
        <v>113</v>
      </c>
      <c r="AO1086" s="28" t="s">
        <v>113</v>
      </c>
      <c r="AP1086" s="28" t="s">
        <v>113</v>
      </c>
      <c r="AQ1086" s="45">
        <v>1</v>
      </c>
      <c r="AR1086" s="38" t="s">
        <v>905</v>
      </c>
      <c r="AS1086" s="38">
        <v>793930</v>
      </c>
      <c r="AT1086" s="38">
        <v>1832147</v>
      </c>
      <c r="AU1086" s="38">
        <v>10992879</v>
      </c>
      <c r="AV1086" s="38" t="s">
        <v>107</v>
      </c>
      <c r="AW1086" s="38">
        <v>18321466</v>
      </c>
      <c r="AX1086" s="38">
        <v>1221431</v>
      </c>
      <c r="AY1086" s="38">
        <v>793930</v>
      </c>
      <c r="AZ1086" s="38">
        <v>97714</v>
      </c>
      <c r="BA1086" s="38">
        <v>0</v>
      </c>
      <c r="BB1086" s="38" t="s">
        <v>107</v>
      </c>
      <c r="BC1086" s="38">
        <v>61071551</v>
      </c>
      <c r="BD1086" s="38" t="s">
        <v>107</v>
      </c>
      <c r="BE1086" s="38" t="s">
        <v>107</v>
      </c>
      <c r="BF1086" s="38" t="s">
        <v>107</v>
      </c>
      <c r="BG1086" s="38" t="s">
        <v>107</v>
      </c>
      <c r="BH1086" s="38" t="s">
        <v>107</v>
      </c>
      <c r="BI1086" s="38" t="s">
        <v>107</v>
      </c>
      <c r="BJ1086" s="38">
        <v>3053577</v>
      </c>
      <c r="BK1086" s="38">
        <v>0</v>
      </c>
      <c r="BL1086" s="38">
        <v>1099288</v>
      </c>
      <c r="BM1086" s="38">
        <v>488572</v>
      </c>
      <c r="BN1086" s="38">
        <v>4885724</v>
      </c>
      <c r="BO1086" s="38" t="s">
        <v>107</v>
      </c>
      <c r="BP1086" s="38">
        <v>4275009</v>
      </c>
      <c r="BQ1086" s="38">
        <v>977145</v>
      </c>
      <c r="BR1086" s="38">
        <v>3908580</v>
      </c>
      <c r="BS1086" s="38" t="s">
        <v>107</v>
      </c>
      <c r="BT1086" s="38" t="s">
        <v>107</v>
      </c>
      <c r="BU1086" s="38" t="s">
        <v>107</v>
      </c>
      <c r="BV1086" s="38" t="s">
        <v>107</v>
      </c>
      <c r="BW1086" s="38">
        <v>10992879</v>
      </c>
      <c r="BX1086" s="38">
        <v>855001</v>
      </c>
      <c r="BY1086" s="38" t="s">
        <v>107</v>
      </c>
      <c r="BZ1086" s="38">
        <v>30535776</v>
      </c>
      <c r="CA1086" s="38">
        <v>0</v>
      </c>
      <c r="CB1086" s="38">
        <v>2442862</v>
      </c>
      <c r="CC1086" s="330" t="s">
        <v>107</v>
      </c>
      <c r="CD1086" s="38" t="s">
        <v>107</v>
      </c>
      <c r="CE1086" s="38" t="s">
        <v>107</v>
      </c>
      <c r="CF1086" s="38" t="s">
        <v>107</v>
      </c>
      <c r="CG1086" s="38" t="s">
        <v>107</v>
      </c>
      <c r="CH1086" s="28" t="s">
        <v>107</v>
      </c>
      <c r="CI1086" s="28" t="s">
        <v>107</v>
      </c>
      <c r="CJ1086" s="28" t="s">
        <v>107</v>
      </c>
      <c r="CK1086" s="28" t="s">
        <v>107</v>
      </c>
      <c r="CL1086" s="28" t="s">
        <v>107</v>
      </c>
      <c r="CM1086" s="28" t="s">
        <v>107</v>
      </c>
      <c r="CN1086" s="28" t="s">
        <v>107</v>
      </c>
      <c r="CO1086" s="28" t="s">
        <v>107</v>
      </c>
      <c r="CP1086" s="28" t="s">
        <v>107</v>
      </c>
      <c r="CQ1086" s="28" t="s">
        <v>107</v>
      </c>
      <c r="CR1086" s="28" t="s">
        <v>107</v>
      </c>
      <c r="CS1086" s="28" t="s">
        <v>107</v>
      </c>
      <c r="CT1086" s="28" t="s">
        <v>107</v>
      </c>
      <c r="CU1086" s="28" t="s">
        <v>107</v>
      </c>
      <c r="CV1086" s="29" t="s">
        <v>114</v>
      </c>
      <c r="CW1086" s="29" t="s">
        <v>114</v>
      </c>
      <c r="CX1086" s="29" t="s">
        <v>114</v>
      </c>
      <c r="CY1086" s="29" t="s">
        <v>114</v>
      </c>
      <c r="CZ1086" s="29" t="s">
        <v>114</v>
      </c>
      <c r="DA1086" s="29" t="s">
        <v>114</v>
      </c>
      <c r="DB1086" s="29" t="s">
        <v>114</v>
      </c>
      <c r="DC1086" s="29" t="s">
        <v>114</v>
      </c>
      <c r="DD1086" s="332">
        <v>29314344</v>
      </c>
      <c r="DE1086" s="282">
        <v>1</v>
      </c>
      <c r="DF1086" s="390">
        <v>1</v>
      </c>
      <c r="DG1086" s="310"/>
      <c r="DI1086" s="279" t="str" cm="1">
        <f t="array" ref="DI1086">+IF(AND(C1086&lt;&gt;"Vehículos Eléctricos",C1086&lt;&gt;"Vehículos Híbridos",AD1086="PERCENTIL 50"),
     IF(VLOOKUP(_xlfn.TEXTJOIN("_",FALSE,C1086:E1086),BD_Perc!$A:$P,_xlfn.IFS(BD!AE1086="Intervalo de precio 1",12,BD!AE1086="Intervalo de precio 2",13),FALSE)&lt;=1,
     VLOOKUP(_xlfn.TEXTJOIN("_",FALSE,C1086:E1086),BD_Perc!$A:$P,16,FALSE),"Ok P50"),
     "Ok P30/70 ó Híbrido/Eléctrico")</f>
        <v>Ok P30/70 ó Híbrido/Eléctrico</v>
      </c>
      <c r="DJ1086" s="279" t="str">
        <f t="shared" si="97"/>
        <v>Otros Tipos de Vehículos_Camión_Cabina Sencilla</v>
      </c>
      <c r="DK1086" s="331">
        <f t="shared" si="101"/>
        <v>526977000</v>
      </c>
      <c r="DL1086" s="326"/>
    </row>
    <row r="1087" spans="1:116" ht="76.5">
      <c r="A1087" s="28">
        <v>1082</v>
      </c>
      <c r="B1087" s="30" t="s">
        <v>896</v>
      </c>
      <c r="C1087" s="29" t="s">
        <v>3</v>
      </c>
      <c r="D1087" s="29" t="s">
        <v>1038</v>
      </c>
      <c r="E1087" s="42" t="s">
        <v>1038</v>
      </c>
      <c r="F1087" s="42" t="s">
        <v>107</v>
      </c>
      <c r="G1087" s="30" t="s">
        <v>2220</v>
      </c>
      <c r="H1087" s="28" t="s">
        <v>898</v>
      </c>
      <c r="I1087" s="28">
        <v>18911063</v>
      </c>
      <c r="J1087" s="70" t="s">
        <v>2221</v>
      </c>
      <c r="K1087" s="31" t="s">
        <v>107</v>
      </c>
      <c r="L1087" s="28">
        <v>212</v>
      </c>
      <c r="M1087" s="28" t="s">
        <v>107</v>
      </c>
      <c r="N1087" s="34">
        <v>261500000</v>
      </c>
      <c r="O1087" s="34">
        <f>+IFERROR(VLOOKUP(I1087,Precio_Fasecolda!A:C,3,FALSE),IFERROR(VLOOKUP(I1087,Precio_Fasecolda!B:C,2,FALSE),N1087))</f>
        <v>261500000</v>
      </c>
      <c r="P1087" s="34">
        <f t="shared" si="98"/>
        <v>0</v>
      </c>
      <c r="Q1087" s="28" t="s">
        <v>107</v>
      </c>
      <c r="R1087" s="28" t="s">
        <v>2415</v>
      </c>
      <c r="S1087" s="28" t="s">
        <v>360</v>
      </c>
      <c r="T1087" s="33" t="s">
        <v>843</v>
      </c>
      <c r="U1087" s="28">
        <v>16000</v>
      </c>
      <c r="V1087" s="42" t="s">
        <v>107</v>
      </c>
      <c r="W1087" s="28" t="s">
        <v>107</v>
      </c>
      <c r="X1087" s="28" t="s">
        <v>107</v>
      </c>
      <c r="Y1087" s="28">
        <f t="shared" si="99"/>
        <v>496915144</v>
      </c>
      <c r="Z1087" s="292">
        <f t="shared" si="96"/>
        <v>258885000</v>
      </c>
      <c r="AA1087" s="28" cm="1">
        <f t="array" aca="1" ref="AA1087" ca="1">_xlfn.IFS(DK1087&lt;$DK$4,1,AND(DK1087&gt;=$DK$4,DK1087&lt;=$AA$4),2,DK1087&gt;$AA$4,3)</f>
        <v>3</v>
      </c>
      <c r="AB1087" s="28">
        <v>0</v>
      </c>
      <c r="AC1087" s="28" cm="1">
        <f t="array" aca="1" ref="AC1087" ca="1">IF(AB1087="PERCENTIL 30","",_xlfn.IFS(DK1087&lt;$AC$4,1,DK1087&gt;$AC$4,2))</f>
        <v>2</v>
      </c>
      <c r="AD1087" s="28" t="str">
        <f>+IFERROR(VLOOKUP(_xlfn.TEXTJOIN("_", FALSE, C1087:E1087), BD_Perc!$A:$O, 15, FALSE),"Segmentación no encontrada o vehículo inactivo")</f>
        <v>PERCENTIL 50</v>
      </c>
      <c r="AE1087" s="28" t="str" cm="1">
        <f t="array" ref="AE1087">_xlfn.IFS(
    AD1087 = "PERCENTIL 50",
    _xlfn.IFS(
        BD!DK1087 &lt; VLOOKUP(_xlfn.TEXTJOIN("_", FALSE, C1087:E1087), BD_Perc!$A:$O, 11, FALSE), "Intervalo de precio 1",
        BD!DK1087 &gt;= VLOOKUP(_xlfn.TEXTJOIN("_", FALSE, C1087:E1087), BD_Perc!$A:$O, 11, FALSE), "Intervalo de precio 2"
    ),
    AD1087 = "PERCENTIL 30-70",
    _xlfn.IFS(
        BD!DK1087 &lt; VLOOKUP(_xlfn.TEXTJOIN("_", FALSE, C1087:E1087), BD_Perc!$A:$O, 6, FALSE), "Intervalo de precio 1",
        BD!DK1087 &lt; VLOOKUP(_xlfn.TEXTJOIN("_", FALSE, C1087:E1087), BD_Perc!$A:$O, 7, FALSE), "Intervalo de precio 2",
        BD!DK1087 &gt;= VLOOKUP(_xlfn.TEXTJOIN("_", FALSE, C1087:E1087), BD_Perc!$A:$O, 7, FALSE), "Intervalo de precio 3"
    ),
    AD1087="Segmentación no encontrada o vehículo inactivo","Segmentación no encontrada o vehículo inactivo"
)</f>
        <v>Intervalo de precio 1</v>
      </c>
      <c r="AF1087" s="33" t="s">
        <v>2412</v>
      </c>
      <c r="AG1087" s="35" t="b">
        <f t="shared" si="100"/>
        <v>1</v>
      </c>
      <c r="AH1087" s="320">
        <v>0.01</v>
      </c>
      <c r="AI1087" s="320">
        <v>0.01</v>
      </c>
      <c r="AJ1087" s="320">
        <v>0.01</v>
      </c>
      <c r="AK1087" s="320">
        <v>0.01</v>
      </c>
      <c r="AL1087" s="320">
        <v>0.01</v>
      </c>
      <c r="AM1087" s="320">
        <v>0.01</v>
      </c>
      <c r="AN1087" s="28" t="s">
        <v>113</v>
      </c>
      <c r="AO1087" s="28" t="s">
        <v>113</v>
      </c>
      <c r="AP1087" s="28" t="s">
        <v>113</v>
      </c>
      <c r="AQ1087" s="45">
        <v>1</v>
      </c>
      <c r="AR1087" s="38" t="s">
        <v>905</v>
      </c>
      <c r="AS1087" s="38">
        <v>793930</v>
      </c>
      <c r="AT1087" s="38">
        <v>1832147</v>
      </c>
      <c r="AU1087" s="38">
        <v>10992879</v>
      </c>
      <c r="AV1087" s="38" t="s">
        <v>107</v>
      </c>
      <c r="AW1087" s="38">
        <v>18321466</v>
      </c>
      <c r="AX1087" s="38">
        <v>1221431</v>
      </c>
      <c r="AY1087" s="38">
        <v>793930</v>
      </c>
      <c r="AZ1087" s="38">
        <v>97714</v>
      </c>
      <c r="BA1087" s="38">
        <v>0</v>
      </c>
      <c r="BB1087" s="38" t="s">
        <v>107</v>
      </c>
      <c r="BC1087" s="38" t="s">
        <v>107</v>
      </c>
      <c r="BD1087" s="38" t="s">
        <v>107</v>
      </c>
      <c r="BE1087" s="38" t="s">
        <v>107</v>
      </c>
      <c r="BF1087" s="38" t="s">
        <v>107</v>
      </c>
      <c r="BG1087" s="38" t="s">
        <v>107</v>
      </c>
      <c r="BH1087" s="38" t="s">
        <v>107</v>
      </c>
      <c r="BI1087" s="38" t="s">
        <v>107</v>
      </c>
      <c r="BJ1087" s="38">
        <v>3053577</v>
      </c>
      <c r="BK1087" s="38">
        <v>0</v>
      </c>
      <c r="BL1087" s="38">
        <v>1099288</v>
      </c>
      <c r="BM1087" s="38">
        <v>488572</v>
      </c>
      <c r="BN1087" s="38">
        <v>4885724</v>
      </c>
      <c r="BO1087" s="38" t="s">
        <v>107</v>
      </c>
      <c r="BP1087" s="38">
        <v>4275009</v>
      </c>
      <c r="BQ1087" s="38">
        <v>977145</v>
      </c>
      <c r="BR1087" s="38">
        <v>3908580</v>
      </c>
      <c r="BS1087" s="38" t="s">
        <v>107</v>
      </c>
      <c r="BT1087" s="38" t="s">
        <v>107</v>
      </c>
      <c r="BU1087" s="38" t="s">
        <v>107</v>
      </c>
      <c r="BV1087" s="38" t="s">
        <v>107</v>
      </c>
      <c r="BW1087" s="38">
        <v>10992879</v>
      </c>
      <c r="BX1087" s="38">
        <v>855001</v>
      </c>
      <c r="BY1087" s="38" t="s">
        <v>107</v>
      </c>
      <c r="BZ1087" s="38">
        <v>30535776</v>
      </c>
      <c r="CA1087" s="38">
        <v>0</v>
      </c>
      <c r="CB1087" s="38">
        <v>2442862</v>
      </c>
      <c r="CC1087" s="330">
        <v>235415144</v>
      </c>
      <c r="CD1087" s="38" t="s">
        <v>107</v>
      </c>
      <c r="CE1087" s="38" t="s">
        <v>107</v>
      </c>
      <c r="CF1087" s="38" t="s">
        <v>107</v>
      </c>
      <c r="CG1087" s="38" t="s">
        <v>107</v>
      </c>
      <c r="CH1087" s="28" t="s">
        <v>107</v>
      </c>
      <c r="CI1087" s="28" t="s">
        <v>107</v>
      </c>
      <c r="CJ1087" s="28" t="s">
        <v>107</v>
      </c>
      <c r="CK1087" s="28" t="s">
        <v>107</v>
      </c>
      <c r="CL1087" s="28" t="s">
        <v>107</v>
      </c>
      <c r="CM1087" s="28" t="s">
        <v>107</v>
      </c>
      <c r="CN1087" s="28" t="s">
        <v>107</v>
      </c>
      <c r="CO1087" s="28" t="s">
        <v>107</v>
      </c>
      <c r="CP1087" s="28" t="s">
        <v>107</v>
      </c>
      <c r="CQ1087" s="28" t="s">
        <v>107</v>
      </c>
      <c r="CR1087" s="28" t="s">
        <v>107</v>
      </c>
      <c r="CS1087" s="28" t="s">
        <v>107</v>
      </c>
      <c r="CT1087" s="28" t="s">
        <v>107</v>
      </c>
      <c r="CU1087" s="28" t="s">
        <v>107</v>
      </c>
      <c r="CV1087" s="29" t="s">
        <v>114</v>
      </c>
      <c r="CW1087" s="29" t="s">
        <v>114</v>
      </c>
      <c r="CX1087" s="29" t="s">
        <v>114</v>
      </c>
      <c r="CY1087" s="29" t="s">
        <v>114</v>
      </c>
      <c r="CZ1087" s="29" t="s">
        <v>114</v>
      </c>
      <c r="DA1087" s="29" t="s">
        <v>114</v>
      </c>
      <c r="DB1087" s="29" t="s">
        <v>114</v>
      </c>
      <c r="DC1087" s="29" t="s">
        <v>114</v>
      </c>
      <c r="DD1087" s="332">
        <v>28092913</v>
      </c>
      <c r="DE1087" s="391">
        <v>0</v>
      </c>
      <c r="DF1087" s="390">
        <v>0</v>
      </c>
      <c r="DG1087" s="311"/>
      <c r="DI1087" s="279" t="str" cm="1">
        <f t="array" ref="DI1087">+IF(AND(C1087&lt;&gt;"Vehículos Eléctricos",C1087&lt;&gt;"Vehículos Híbridos",AD1087="PERCENTIL 50"),
     IF(VLOOKUP(_xlfn.TEXTJOIN("_",FALSE,C1087:E1087),BD_Perc!$A:$P,_xlfn.IFS(BD!AE1087="Intervalo de precio 1",12,BD!AE1087="Intervalo de precio 2",13),FALSE)&lt;=1,
     VLOOKUP(_xlfn.TEXTJOIN("_",FALSE,C1087:E1087),BD_Perc!$A:$P,16,FALSE),"Ok P50"),
     "Ok P30/70 ó Híbrido/Eléctrico")</f>
        <v>Ok P50</v>
      </c>
      <c r="DJ1087" s="279" t="str">
        <f t="shared" si="97"/>
        <v>Vehículos Especiales_Carrotanques_Carrotanques</v>
      </c>
      <c r="DK1087" s="331">
        <f t="shared" si="101"/>
        <v>494300144</v>
      </c>
      <c r="DL1087" s="326"/>
    </row>
    <row r="1088" spans="1:116" ht="76.5">
      <c r="A1088" s="28">
        <v>1083</v>
      </c>
      <c r="B1088" s="30" t="s">
        <v>896</v>
      </c>
      <c r="C1088" s="29" t="s">
        <v>3</v>
      </c>
      <c r="D1088" s="29" t="s">
        <v>1038</v>
      </c>
      <c r="E1088" s="42" t="s">
        <v>1038</v>
      </c>
      <c r="F1088" s="42" t="s">
        <v>107</v>
      </c>
      <c r="G1088" s="30" t="s">
        <v>2222</v>
      </c>
      <c r="H1088" s="28" t="s">
        <v>898</v>
      </c>
      <c r="I1088" s="28">
        <v>18961089</v>
      </c>
      <c r="J1088" s="70" t="s">
        <v>2223</v>
      </c>
      <c r="K1088" s="31" t="s">
        <v>107</v>
      </c>
      <c r="L1088" s="28">
        <v>433</v>
      </c>
      <c r="M1088" s="28" t="s">
        <v>107</v>
      </c>
      <c r="N1088" s="34">
        <v>532300000</v>
      </c>
      <c r="O1088" s="34">
        <f>+IFERROR(VLOOKUP(I1088,Precio_Fasecolda!A:C,3,FALSE),IFERROR(VLOOKUP(I1088,Precio_Fasecolda!B:C,2,FALSE),N1088))</f>
        <v>532300000</v>
      </c>
      <c r="P1088" s="34">
        <f t="shared" si="98"/>
        <v>0</v>
      </c>
      <c r="Q1088" s="28" t="s">
        <v>107</v>
      </c>
      <c r="R1088" s="28" t="s">
        <v>2415</v>
      </c>
      <c r="S1088" s="28" t="s">
        <v>360</v>
      </c>
      <c r="T1088" s="33" t="s">
        <v>1129</v>
      </c>
      <c r="U1088" s="28">
        <v>28000</v>
      </c>
      <c r="V1088" s="42" t="s">
        <v>107</v>
      </c>
      <c r="W1088" s="28" t="s">
        <v>107</v>
      </c>
      <c r="X1088" s="28" t="s">
        <v>107</v>
      </c>
      <c r="Y1088" s="28">
        <f t="shared" si="99"/>
        <v>839703554</v>
      </c>
      <c r="Z1088" s="292">
        <f t="shared" si="96"/>
        <v>526977000</v>
      </c>
      <c r="AA1088" s="28" cm="1">
        <f t="array" aca="1" ref="AA1088" ca="1">_xlfn.IFS(DK1088&lt;$DK$4,1,AND(DK1088&gt;=$DK$4,DK1088&lt;=$AA$4),2,DK1088&gt;$AA$4,3)</f>
        <v>3</v>
      </c>
      <c r="AB1088" s="28">
        <v>0</v>
      </c>
      <c r="AC1088" s="28" cm="1">
        <f t="array" aca="1" ref="AC1088" ca="1">IF(AB1088="PERCENTIL 30","",_xlfn.IFS(DK1088&lt;$AC$4,1,DK1088&gt;$AC$4,2))</f>
        <v>2</v>
      </c>
      <c r="AD1088" s="28" t="str">
        <f>+IFERROR(VLOOKUP(_xlfn.TEXTJOIN("_", FALSE, C1088:E1088), BD_Perc!$A:$O, 15, FALSE),"Segmentación no encontrada o vehículo inactivo")</f>
        <v>PERCENTIL 50</v>
      </c>
      <c r="AE1088" s="28" t="str" cm="1">
        <f t="array" ref="AE1088">_xlfn.IFS(
    AD1088 = "PERCENTIL 50",
    _xlfn.IFS(
        BD!DK1088 &lt; VLOOKUP(_xlfn.TEXTJOIN("_", FALSE, C1088:E1088), BD_Perc!$A:$O, 11, FALSE), "Intervalo de precio 1",
        BD!DK1088 &gt;= VLOOKUP(_xlfn.TEXTJOIN("_", FALSE, C1088:E1088), BD_Perc!$A:$O, 11, FALSE), "Intervalo de precio 2"
    ),
    AD1088 = "PERCENTIL 30-70",
    _xlfn.IFS(
        BD!DK1088 &lt; VLOOKUP(_xlfn.TEXTJOIN("_", FALSE, C1088:E1088), BD_Perc!$A:$O, 6, FALSE), "Intervalo de precio 1",
        BD!DK1088 &lt; VLOOKUP(_xlfn.TEXTJOIN("_", FALSE, C1088:E1088), BD_Perc!$A:$O, 7, FALSE), "Intervalo de precio 2",
        BD!DK1088 &gt;= VLOOKUP(_xlfn.TEXTJOIN("_", FALSE, C1088:E1088), BD_Perc!$A:$O, 7, FALSE), "Intervalo de precio 3"
    ),
    AD1088="Segmentación no encontrada o vehículo inactivo","Segmentación no encontrada o vehículo inactivo"
)</f>
        <v>Intervalo de precio 1</v>
      </c>
      <c r="AF1088" s="33" t="s">
        <v>2412</v>
      </c>
      <c r="AG1088" s="35" t="b">
        <f t="shared" si="100"/>
        <v>1</v>
      </c>
      <c r="AH1088" s="320">
        <v>0.01</v>
      </c>
      <c r="AI1088" s="320">
        <v>0.01</v>
      </c>
      <c r="AJ1088" s="320">
        <v>0.01</v>
      </c>
      <c r="AK1088" s="320">
        <v>0.01</v>
      </c>
      <c r="AL1088" s="320">
        <v>0.01</v>
      </c>
      <c r="AM1088" s="320">
        <v>0.01</v>
      </c>
      <c r="AN1088" s="28" t="s">
        <v>113</v>
      </c>
      <c r="AO1088" s="28" t="s">
        <v>113</v>
      </c>
      <c r="AP1088" s="28" t="s">
        <v>113</v>
      </c>
      <c r="AQ1088" s="45">
        <v>1</v>
      </c>
      <c r="AR1088" s="38" t="s">
        <v>905</v>
      </c>
      <c r="AS1088" s="38">
        <v>793930</v>
      </c>
      <c r="AT1088" s="38">
        <v>1832147</v>
      </c>
      <c r="AU1088" s="38">
        <v>10992879</v>
      </c>
      <c r="AV1088" s="38" t="s">
        <v>107</v>
      </c>
      <c r="AW1088" s="38">
        <v>18321466</v>
      </c>
      <c r="AX1088" s="38">
        <v>1221431</v>
      </c>
      <c r="AY1088" s="38">
        <v>793930</v>
      </c>
      <c r="AZ1088" s="38">
        <v>97714</v>
      </c>
      <c r="BA1088" s="38">
        <v>0</v>
      </c>
      <c r="BB1088" s="38" t="s">
        <v>107</v>
      </c>
      <c r="BC1088" s="38" t="s">
        <v>107</v>
      </c>
      <c r="BD1088" s="38" t="s">
        <v>107</v>
      </c>
      <c r="BE1088" s="38" t="s">
        <v>107</v>
      </c>
      <c r="BF1088" s="38" t="s">
        <v>107</v>
      </c>
      <c r="BG1088" s="38" t="s">
        <v>107</v>
      </c>
      <c r="BH1088" s="38" t="s">
        <v>107</v>
      </c>
      <c r="BI1088" s="38" t="s">
        <v>107</v>
      </c>
      <c r="BJ1088" s="38">
        <v>3053577</v>
      </c>
      <c r="BK1088" s="38">
        <v>0</v>
      </c>
      <c r="BL1088" s="38">
        <v>1099288</v>
      </c>
      <c r="BM1088" s="38">
        <v>488572</v>
      </c>
      <c r="BN1088" s="38">
        <v>4885724</v>
      </c>
      <c r="BO1088" s="38" t="s">
        <v>107</v>
      </c>
      <c r="BP1088" s="38">
        <v>4275009</v>
      </c>
      <c r="BQ1088" s="38">
        <v>977145</v>
      </c>
      <c r="BR1088" s="38">
        <v>3908580</v>
      </c>
      <c r="BS1088" s="38" t="s">
        <v>107</v>
      </c>
      <c r="BT1088" s="38" t="s">
        <v>107</v>
      </c>
      <c r="BU1088" s="38" t="s">
        <v>107</v>
      </c>
      <c r="BV1088" s="38" t="s">
        <v>107</v>
      </c>
      <c r="BW1088" s="38">
        <v>10992879</v>
      </c>
      <c r="BX1088" s="38">
        <v>855001</v>
      </c>
      <c r="BY1088" s="38" t="s">
        <v>107</v>
      </c>
      <c r="BZ1088" s="38">
        <v>30535776</v>
      </c>
      <c r="CA1088" s="38">
        <v>0</v>
      </c>
      <c r="CB1088" s="38">
        <v>2442862</v>
      </c>
      <c r="CC1088" s="330">
        <v>307403554</v>
      </c>
      <c r="CD1088" s="38" t="s">
        <v>107</v>
      </c>
      <c r="CE1088" s="38" t="s">
        <v>107</v>
      </c>
      <c r="CF1088" s="38" t="s">
        <v>107</v>
      </c>
      <c r="CG1088" s="38" t="s">
        <v>107</v>
      </c>
      <c r="CH1088" s="28" t="s">
        <v>107</v>
      </c>
      <c r="CI1088" s="28" t="s">
        <v>107</v>
      </c>
      <c r="CJ1088" s="28" t="s">
        <v>107</v>
      </c>
      <c r="CK1088" s="28" t="s">
        <v>107</v>
      </c>
      <c r="CL1088" s="28" t="s">
        <v>107</v>
      </c>
      <c r="CM1088" s="28" t="s">
        <v>107</v>
      </c>
      <c r="CN1088" s="28" t="s">
        <v>107</v>
      </c>
      <c r="CO1088" s="28" t="s">
        <v>107</v>
      </c>
      <c r="CP1088" s="28" t="s">
        <v>107</v>
      </c>
      <c r="CQ1088" s="28" t="s">
        <v>107</v>
      </c>
      <c r="CR1088" s="28" t="s">
        <v>107</v>
      </c>
      <c r="CS1088" s="28" t="s">
        <v>107</v>
      </c>
      <c r="CT1088" s="28" t="s">
        <v>107</v>
      </c>
      <c r="CU1088" s="28" t="s">
        <v>107</v>
      </c>
      <c r="CV1088" s="29" t="s">
        <v>114</v>
      </c>
      <c r="CW1088" s="29" t="s">
        <v>114</v>
      </c>
      <c r="CX1088" s="29" t="s">
        <v>114</v>
      </c>
      <c r="CY1088" s="29" t="s">
        <v>114</v>
      </c>
      <c r="CZ1088" s="29" t="s">
        <v>114</v>
      </c>
      <c r="DA1088" s="29" t="s">
        <v>114</v>
      </c>
      <c r="DB1088" s="29" t="s">
        <v>114</v>
      </c>
      <c r="DC1088" s="29" t="s">
        <v>114</v>
      </c>
      <c r="DD1088" s="332">
        <v>31757206</v>
      </c>
      <c r="DE1088" s="282">
        <v>1</v>
      </c>
      <c r="DF1088" s="390">
        <v>1</v>
      </c>
      <c r="DG1088" s="310"/>
      <c r="DI1088" s="279" t="str" cm="1">
        <f t="array" ref="DI1088">+IF(AND(C1088&lt;&gt;"Vehículos Eléctricos",C1088&lt;&gt;"Vehículos Híbridos",AD1088="PERCENTIL 50"),
     IF(VLOOKUP(_xlfn.TEXTJOIN("_",FALSE,C1088:E1088),BD_Perc!$A:$P,_xlfn.IFS(BD!AE1088="Intervalo de precio 1",12,BD!AE1088="Intervalo de precio 2",13),FALSE)&lt;=1,
     VLOOKUP(_xlfn.TEXTJOIN("_",FALSE,C1088:E1088),BD_Perc!$A:$P,16,FALSE),"Ok P50"),
     "Ok P30/70 ó Híbrido/Eléctrico")</f>
        <v>Ok P50</v>
      </c>
      <c r="DJ1088" s="279" t="str">
        <f t="shared" si="97"/>
        <v>Vehículos Especiales_Carrotanques_Carrotanques</v>
      </c>
      <c r="DK1088" s="331">
        <f t="shared" si="101"/>
        <v>834380554</v>
      </c>
      <c r="DL1088" s="326"/>
    </row>
    <row r="1089" spans="1:116" ht="51">
      <c r="A1089" s="28">
        <v>1084</v>
      </c>
      <c r="B1089" s="29" t="s">
        <v>266</v>
      </c>
      <c r="C1089" s="224" t="s">
        <v>1</v>
      </c>
      <c r="D1089" s="29" t="s">
        <v>337</v>
      </c>
      <c r="E1089" s="42" t="s">
        <v>338</v>
      </c>
      <c r="F1089" s="42" t="s">
        <v>107</v>
      </c>
      <c r="G1089" s="213" t="s">
        <v>2224</v>
      </c>
      <c r="H1089" s="42" t="s">
        <v>1103</v>
      </c>
      <c r="I1089" s="70">
        <v>11106018</v>
      </c>
      <c r="J1089" s="70" t="s">
        <v>2225</v>
      </c>
      <c r="K1089" s="31" t="s">
        <v>107</v>
      </c>
      <c r="L1089" s="42">
        <v>201</v>
      </c>
      <c r="M1089" s="42">
        <v>5</v>
      </c>
      <c r="N1089" s="34">
        <v>165000000</v>
      </c>
      <c r="O1089" s="34">
        <f>+IFERROR(VLOOKUP(I1089,Precio_Fasecolda!A:C,3,FALSE),IFERROR(VLOOKUP(I1089,Precio_Fasecolda!B:C,2,FALSE),N1089))</f>
        <v>165000000</v>
      </c>
      <c r="P1089" s="34">
        <f t="shared" si="98"/>
        <v>0</v>
      </c>
      <c r="Q1089" s="33" t="s">
        <v>338</v>
      </c>
      <c r="R1089" s="28" t="s">
        <v>130</v>
      </c>
      <c r="S1089" s="28" t="s">
        <v>1062</v>
      </c>
      <c r="T1089" s="33" t="s">
        <v>843</v>
      </c>
      <c r="U1089" s="28" t="s">
        <v>107</v>
      </c>
      <c r="V1089" s="42" t="s">
        <v>107</v>
      </c>
      <c r="W1089" s="28" t="s">
        <v>107</v>
      </c>
      <c r="X1089" s="28" t="s">
        <v>107</v>
      </c>
      <c r="Y1089" s="28" t="str">
        <f t="shared" si="99"/>
        <v>N.A.</v>
      </c>
      <c r="Z1089" s="292">
        <f t="shared" si="96"/>
        <v>165000000</v>
      </c>
      <c r="AA1089" s="28" cm="1">
        <f t="array" aca="1" ref="AA1089" ca="1">_xlfn.IFS(DK1089&lt;$DK$4,1,AND(DK1089&gt;=$DK$4,DK1089&lt;=$AA$4),2,DK1089&gt;$AA$4,3)</f>
        <v>2</v>
      </c>
      <c r="AB1089" s="28">
        <v>0</v>
      </c>
      <c r="AC1089" s="28" cm="1">
        <f t="array" aca="1" ref="AC1089" ca="1">IF(AB1089="PERCENTIL 30","",_xlfn.IFS(DK1089&lt;$AC$4,1,DK1089&gt;$AC$4,2))</f>
        <v>2</v>
      </c>
      <c r="AD1089" s="28" t="str">
        <f>+IFERROR(VLOOKUP(_xlfn.TEXTJOIN("_", FALSE, C1089:E1089), BD_Perc!$A:$O, 15, FALSE),"Segmentación no encontrada o vehículo inactivo")</f>
        <v>PERCENTIL 50</v>
      </c>
      <c r="AE1089" s="28" t="str" cm="1">
        <f t="array" ref="AE1089">_xlfn.IFS(
    AD1089 = "PERCENTIL 50",
    _xlfn.IFS(
        BD!DK1089 &lt; VLOOKUP(_xlfn.TEXTJOIN("_", FALSE, C1089:E1089), BD_Perc!$A:$O, 11, FALSE), "Intervalo de precio 1",
        BD!DK1089 &gt;= VLOOKUP(_xlfn.TEXTJOIN("_", FALSE, C1089:E1089), BD_Perc!$A:$O, 11, FALSE), "Intervalo de precio 2"
    ),
    AD1089 = "PERCENTIL 30-70",
    _xlfn.IFS(
        BD!DK1089 &lt; VLOOKUP(_xlfn.TEXTJOIN("_", FALSE, C1089:E1089), BD_Perc!$A:$O, 6, FALSE), "Intervalo de precio 1",
        BD!DK1089 &lt; VLOOKUP(_xlfn.TEXTJOIN("_", FALSE, C1089:E1089), BD_Perc!$A:$O, 7, FALSE), "Intervalo de precio 2",
        BD!DK1089 &gt;= VLOOKUP(_xlfn.TEXTJOIN("_", FALSE, C1089:E1089), BD_Perc!$A:$O, 7, FALSE), "Intervalo de precio 3"
    ),
    AD1089="Segmentación no encontrada o vehículo inactivo","Segmentación no encontrada o vehículo inactivo"
)</f>
        <v>Intervalo de precio 2</v>
      </c>
      <c r="AF1089" s="33" t="s">
        <v>2413</v>
      </c>
      <c r="AG1089" s="35" t="b">
        <f t="shared" si="100"/>
        <v>1</v>
      </c>
      <c r="AH1089" s="323">
        <v>0</v>
      </c>
      <c r="AI1089" s="323">
        <v>0</v>
      </c>
      <c r="AJ1089" s="323">
        <v>0</v>
      </c>
      <c r="AK1089" s="323">
        <v>0</v>
      </c>
      <c r="AL1089" s="323">
        <v>0</v>
      </c>
      <c r="AM1089" s="323">
        <v>0</v>
      </c>
      <c r="AN1089" s="42" t="s">
        <v>113</v>
      </c>
      <c r="AO1089" s="28" t="s">
        <v>113</v>
      </c>
      <c r="AP1089" s="28" t="s">
        <v>113</v>
      </c>
      <c r="AQ1089" s="45">
        <v>1</v>
      </c>
      <c r="AR1089" s="38" t="s">
        <v>905</v>
      </c>
      <c r="AS1089" s="38">
        <v>589650</v>
      </c>
      <c r="AT1089" s="38">
        <v>708759</v>
      </c>
      <c r="AU1089" s="38" t="s">
        <v>905</v>
      </c>
      <c r="AV1089" s="38" t="s">
        <v>905</v>
      </c>
      <c r="AW1089" s="38">
        <v>9467039</v>
      </c>
      <c r="AX1089" s="38" t="s">
        <v>905</v>
      </c>
      <c r="AY1089" s="38" t="s">
        <v>905</v>
      </c>
      <c r="AZ1089" s="38">
        <v>365582</v>
      </c>
      <c r="BA1089" s="38" t="s">
        <v>905</v>
      </c>
      <c r="BB1089" s="38" t="s">
        <v>905</v>
      </c>
      <c r="BC1089" s="38" t="s">
        <v>905</v>
      </c>
      <c r="BD1089" s="38" t="s">
        <v>905</v>
      </c>
      <c r="BE1089" s="38" t="s">
        <v>905</v>
      </c>
      <c r="BF1089" s="38" t="s">
        <v>905</v>
      </c>
      <c r="BG1089" s="38">
        <v>2996807</v>
      </c>
      <c r="BH1089" s="38" t="s">
        <v>905</v>
      </c>
      <c r="BI1089" s="38">
        <v>4325458</v>
      </c>
      <c r="BJ1089" s="38">
        <v>2830318</v>
      </c>
      <c r="BK1089" s="38" t="s">
        <v>905</v>
      </c>
      <c r="BL1089" s="38">
        <v>1273594</v>
      </c>
      <c r="BM1089" s="38">
        <v>179546</v>
      </c>
      <c r="BN1089" s="38" t="s">
        <v>905</v>
      </c>
      <c r="BO1089" s="38">
        <v>1639817</v>
      </c>
      <c r="BP1089" s="38">
        <v>3884750</v>
      </c>
      <c r="BQ1089" s="38">
        <v>114258</v>
      </c>
      <c r="BR1089" s="38">
        <v>2358597</v>
      </c>
      <c r="BS1089" s="38">
        <v>783480</v>
      </c>
      <c r="BT1089" s="38" t="s">
        <v>905</v>
      </c>
      <c r="BU1089" s="38" t="s">
        <v>905</v>
      </c>
      <c r="BV1089" s="38" t="s">
        <v>905</v>
      </c>
      <c r="BW1089" s="38">
        <v>9589457</v>
      </c>
      <c r="BX1089" s="38">
        <v>212192</v>
      </c>
      <c r="BY1089" s="38" t="s">
        <v>905</v>
      </c>
      <c r="BZ1089" s="38" t="s">
        <v>905</v>
      </c>
      <c r="CA1089" s="38" t="s">
        <v>905</v>
      </c>
      <c r="CB1089" s="38">
        <v>744349</v>
      </c>
      <c r="CC1089" s="330" t="s">
        <v>107</v>
      </c>
      <c r="CD1089" s="38" t="s">
        <v>905</v>
      </c>
      <c r="CE1089" s="38" t="s">
        <v>905</v>
      </c>
      <c r="CF1089" s="38" t="s">
        <v>905</v>
      </c>
      <c r="CG1089" s="38" t="s">
        <v>905</v>
      </c>
      <c r="CH1089" s="42" t="s">
        <v>176</v>
      </c>
      <c r="CI1089" s="42" t="s">
        <v>176</v>
      </c>
      <c r="CJ1089" s="42" t="s">
        <v>176</v>
      </c>
      <c r="CK1089" s="42" t="s">
        <v>905</v>
      </c>
      <c r="CL1089" s="42" t="s">
        <v>905</v>
      </c>
      <c r="CM1089" s="42" t="s">
        <v>905</v>
      </c>
      <c r="CN1089" s="42" t="s">
        <v>905</v>
      </c>
      <c r="CO1089" s="42">
        <v>8500000</v>
      </c>
      <c r="CP1089" s="42" t="s">
        <v>905</v>
      </c>
      <c r="CQ1089" s="42" t="s">
        <v>905</v>
      </c>
      <c r="CR1089" s="42" t="s">
        <v>905</v>
      </c>
      <c r="CS1089" s="42" t="s">
        <v>905</v>
      </c>
      <c r="CT1089" s="42" t="s">
        <v>905</v>
      </c>
      <c r="CU1089" s="42" t="s">
        <v>905</v>
      </c>
      <c r="CV1089" s="42" t="s">
        <v>905</v>
      </c>
      <c r="CW1089" s="42" t="s">
        <v>905</v>
      </c>
      <c r="CX1089" s="42" t="s">
        <v>905</v>
      </c>
      <c r="CY1089" s="42" t="s">
        <v>905</v>
      </c>
      <c r="CZ1089" s="42" t="s">
        <v>905</v>
      </c>
      <c r="DA1089" s="42" t="s">
        <v>905</v>
      </c>
      <c r="DB1089" s="42" t="s">
        <v>905</v>
      </c>
      <c r="DC1089" s="42" t="s">
        <v>905</v>
      </c>
      <c r="DD1089" s="332">
        <v>10282358</v>
      </c>
      <c r="DE1089" s="282">
        <v>1</v>
      </c>
      <c r="DF1089" s="390">
        <v>1</v>
      </c>
      <c r="DG1089" s="310"/>
      <c r="DI1089" s="279" t="str" cm="1">
        <f t="array" ref="DI1089">+IF(AND(C1089&lt;&gt;"Vehículos Eléctricos",C1089&lt;&gt;"Vehículos Híbridos",AD1089="PERCENTIL 50"),
     IF(VLOOKUP(_xlfn.TEXTJOIN("_",FALSE,C1089:E1089),BD_Perc!$A:$P,_xlfn.IFS(BD!AE1089="Intervalo de precio 1",12,BD!AE1089="Intervalo de precio 2",13),FALSE)&lt;=1,
     VLOOKUP(_xlfn.TEXTJOIN("_",FALSE,C1089:E1089),BD_Perc!$A:$P,16,FALSE),"Ok P50"),
     "Ok P30/70 ó Híbrido/Eléctrico")</f>
        <v>Ok P30/70 ó Híbrido/Eléctrico</v>
      </c>
      <c r="DJ1089" s="279" t="str">
        <f t="shared" si="97"/>
        <v>Vehículos Eléctricos_Camperos/Camionetas_4x2</v>
      </c>
      <c r="DK1089" s="331">
        <f t="shared" si="101"/>
        <v>165000000</v>
      </c>
      <c r="DL1089" s="326"/>
    </row>
    <row r="1090" spans="1:116" ht="38.25">
      <c r="A1090" s="28">
        <v>1085</v>
      </c>
      <c r="B1090" s="29" t="s">
        <v>139</v>
      </c>
      <c r="C1090" s="42" t="s">
        <v>2</v>
      </c>
      <c r="D1090" s="29" t="s">
        <v>337</v>
      </c>
      <c r="E1090" s="42" t="s">
        <v>982</v>
      </c>
      <c r="F1090" s="42" t="s">
        <v>107</v>
      </c>
      <c r="G1090" s="42" t="s">
        <v>2226</v>
      </c>
      <c r="H1090" s="28" t="s">
        <v>990</v>
      </c>
      <c r="I1090" s="70">
        <v>9006198</v>
      </c>
      <c r="J1090" s="70" t="s">
        <v>2227</v>
      </c>
      <c r="K1090" s="33" t="s">
        <v>107</v>
      </c>
      <c r="L1090" s="56">
        <v>98</v>
      </c>
      <c r="M1090" s="33">
        <v>5</v>
      </c>
      <c r="N1090" s="126">
        <v>135900000</v>
      </c>
      <c r="O1090" s="34">
        <f>+IFERROR(VLOOKUP(I1090,Precio_Fasecolda!A:C,3,FALSE),IFERROR(VLOOKUP(I1090,Precio_Fasecolda!B:C,2,FALSE),N1090))</f>
        <v>135900000</v>
      </c>
      <c r="P1090" s="34">
        <f t="shared" si="98"/>
        <v>0</v>
      </c>
      <c r="Q1090" s="28" t="s">
        <v>338</v>
      </c>
      <c r="R1090" s="28" t="s">
        <v>130</v>
      </c>
      <c r="S1090" s="28" t="s">
        <v>1056</v>
      </c>
      <c r="T1090" s="33" t="s">
        <v>843</v>
      </c>
      <c r="U1090" s="28">
        <v>1850</v>
      </c>
      <c r="V1090" s="28">
        <v>1360</v>
      </c>
      <c r="W1090" s="28">
        <v>490</v>
      </c>
      <c r="X1090" s="28" t="s">
        <v>107</v>
      </c>
      <c r="Y1090" s="28" t="str">
        <f t="shared" si="99"/>
        <v>N.A.</v>
      </c>
      <c r="Z1090" s="292">
        <f t="shared" si="96"/>
        <v>135900000</v>
      </c>
      <c r="AA1090" s="28" cm="1">
        <f t="array" aca="1" ref="AA1090" ca="1">_xlfn.IFS(DK1090&lt;$DK$4,1,AND(DK1090&gt;=$DK$4,DK1090&lt;=$AA$4),2,DK1090&gt;$AA$4,3)</f>
        <v>2</v>
      </c>
      <c r="AB1090" s="28">
        <v>0</v>
      </c>
      <c r="AC1090" s="28" cm="1">
        <f t="array" aca="1" ref="AC1090" ca="1">IF(AB1090="PERCENTIL 30","",_xlfn.IFS(DK1090&lt;$AC$4,1,DK1090&gt;$AC$4,2))</f>
        <v>1</v>
      </c>
      <c r="AD1090" s="28" t="str">
        <f>+IFERROR(VLOOKUP(_xlfn.TEXTJOIN("_", FALSE, C1090:E1090), BD_Perc!$A:$O, 15, FALSE),"Segmentación no encontrada o vehículo inactivo")</f>
        <v>PERCENTIL 30-70</v>
      </c>
      <c r="AE1090" s="28" t="str" cm="1">
        <f t="array" ref="AE1090">_xlfn.IFS(
    AD1090 = "PERCENTIL 50",
    _xlfn.IFS(
        BD!DK1090 &lt; VLOOKUP(_xlfn.TEXTJOIN("_", FALSE, C1090:E1090), BD_Perc!$A:$O, 11, FALSE), "Intervalo de precio 1",
        BD!DK1090 &gt;= VLOOKUP(_xlfn.TEXTJOIN("_", FALSE, C1090:E1090), BD_Perc!$A:$O, 11, FALSE), "Intervalo de precio 2"
    ),
    AD1090 = "PERCENTIL 30-70",
    _xlfn.IFS(
        BD!DK1090 &lt; VLOOKUP(_xlfn.TEXTJOIN("_", FALSE, C1090:E1090), BD_Perc!$A:$O, 6, FALSE), "Intervalo de precio 1",
        BD!DK1090 &lt; VLOOKUP(_xlfn.TEXTJOIN("_", FALSE, C1090:E1090), BD_Perc!$A:$O, 7, FALSE), "Intervalo de precio 2",
        BD!DK1090 &gt;= VLOOKUP(_xlfn.TEXTJOIN("_", FALSE, C1090:E1090), BD_Perc!$A:$O, 7, FALSE), "Intervalo de precio 3"
    ),
    AD1090="Segmentación no encontrada o vehículo inactivo","Segmentación no encontrada o vehículo inactivo"
)</f>
        <v>Intervalo de precio 1</v>
      </c>
      <c r="AF1090" s="33" t="s">
        <v>2412</v>
      </c>
      <c r="AG1090" s="35" t="b">
        <f t="shared" si="100"/>
        <v>1</v>
      </c>
      <c r="AH1090" s="205">
        <v>0</v>
      </c>
      <c r="AI1090" s="205">
        <v>0</v>
      </c>
      <c r="AJ1090" s="205">
        <v>0</v>
      </c>
      <c r="AK1090" s="205">
        <v>0.01</v>
      </c>
      <c r="AL1090" s="205">
        <v>0.01</v>
      </c>
      <c r="AM1090" s="205">
        <v>0.01</v>
      </c>
      <c r="AN1090" s="28" t="s">
        <v>1400</v>
      </c>
      <c r="AO1090" s="28" t="s">
        <v>114</v>
      </c>
      <c r="AP1090" s="28" t="s">
        <v>1400</v>
      </c>
      <c r="AQ1090" s="219">
        <v>0</v>
      </c>
      <c r="AR1090" s="38">
        <v>0</v>
      </c>
      <c r="AS1090" s="38">
        <v>109928</v>
      </c>
      <c r="AT1090" s="38">
        <v>1038217</v>
      </c>
      <c r="AU1090" s="38">
        <v>0</v>
      </c>
      <c r="AV1090" s="38">
        <v>0</v>
      </c>
      <c r="AW1090" s="38">
        <v>0</v>
      </c>
      <c r="AX1090" s="38">
        <v>0</v>
      </c>
      <c r="AY1090" s="38">
        <v>1160359</v>
      </c>
      <c r="AZ1090" s="38">
        <v>109928</v>
      </c>
      <c r="BA1090" s="38">
        <v>1160359</v>
      </c>
      <c r="BB1090" s="38" t="s">
        <v>107</v>
      </c>
      <c r="BC1090" s="38" t="s">
        <v>107</v>
      </c>
      <c r="BD1090" s="38" t="s">
        <v>107</v>
      </c>
      <c r="BE1090" s="38" t="s">
        <v>107</v>
      </c>
      <c r="BF1090" s="38" t="s">
        <v>107</v>
      </c>
      <c r="BG1090" s="38">
        <v>3424453</v>
      </c>
      <c r="BH1090" s="38" t="s">
        <v>107</v>
      </c>
      <c r="BI1090" s="38">
        <v>1956830</v>
      </c>
      <c r="BJ1090" s="38">
        <v>2198576</v>
      </c>
      <c r="BK1090" s="38" t="s">
        <v>107</v>
      </c>
      <c r="BL1090" s="38" t="s">
        <v>107</v>
      </c>
      <c r="BM1090" s="38">
        <v>793930</v>
      </c>
      <c r="BN1090" s="38" t="s">
        <v>107</v>
      </c>
      <c r="BO1090" s="38" t="s">
        <v>107</v>
      </c>
      <c r="BP1090" s="38" t="s">
        <v>107</v>
      </c>
      <c r="BQ1090" s="38">
        <v>183214</v>
      </c>
      <c r="BR1090" s="38">
        <v>1954289</v>
      </c>
      <c r="BS1090" s="38">
        <v>2198576</v>
      </c>
      <c r="BT1090" s="38" t="s">
        <v>107</v>
      </c>
      <c r="BU1090" s="38">
        <v>2198576</v>
      </c>
      <c r="BV1090" s="38" t="s">
        <v>107</v>
      </c>
      <c r="BW1090" s="38">
        <v>7949623</v>
      </c>
      <c r="BX1090" s="38">
        <v>109928</v>
      </c>
      <c r="BY1090" s="38" t="s">
        <v>107</v>
      </c>
      <c r="BZ1090" s="38" t="s">
        <v>107</v>
      </c>
      <c r="CA1090" s="38" t="s">
        <v>107</v>
      </c>
      <c r="CB1090" s="38">
        <v>1160359</v>
      </c>
      <c r="CC1090" s="330" t="s">
        <v>107</v>
      </c>
      <c r="CD1090" s="38" t="s">
        <v>107</v>
      </c>
      <c r="CE1090" s="38" t="s">
        <v>107</v>
      </c>
      <c r="CF1090" s="38" t="s">
        <v>107</v>
      </c>
      <c r="CG1090" s="38" t="s">
        <v>107</v>
      </c>
      <c r="CH1090" s="85" t="s">
        <v>113</v>
      </c>
      <c r="CI1090" s="85" t="s">
        <v>113</v>
      </c>
      <c r="CJ1090" s="85" t="s">
        <v>113</v>
      </c>
      <c r="CK1090" s="28" t="s">
        <v>113</v>
      </c>
      <c r="CL1090" s="28" t="s">
        <v>113</v>
      </c>
      <c r="CM1090" s="42" t="s">
        <v>1394</v>
      </c>
      <c r="CN1090" s="42" t="s">
        <v>114</v>
      </c>
      <c r="CO1090" s="42">
        <v>0</v>
      </c>
      <c r="CP1090" s="28" t="s">
        <v>176</v>
      </c>
      <c r="CQ1090" s="28" t="s">
        <v>176</v>
      </c>
      <c r="CR1090" s="28" t="s">
        <v>905</v>
      </c>
      <c r="CS1090" s="28" t="s">
        <v>176</v>
      </c>
      <c r="CT1090" s="28" t="s">
        <v>176</v>
      </c>
      <c r="CU1090" s="28" t="s">
        <v>176</v>
      </c>
      <c r="CV1090" s="28" t="s">
        <v>176</v>
      </c>
      <c r="CW1090" s="28" t="s">
        <v>176</v>
      </c>
      <c r="CX1090" s="28" t="s">
        <v>905</v>
      </c>
      <c r="CY1090" s="28" t="s">
        <v>176</v>
      </c>
      <c r="CZ1090" s="28" t="s">
        <v>176</v>
      </c>
      <c r="DA1090" s="28" t="s">
        <v>176</v>
      </c>
      <c r="DB1090" s="28" t="s">
        <v>905</v>
      </c>
      <c r="DC1090" s="28" t="s">
        <v>176</v>
      </c>
      <c r="DD1090" s="332">
        <v>11603595</v>
      </c>
      <c r="DE1090" s="282">
        <v>1</v>
      </c>
      <c r="DF1090" s="390">
        <v>1</v>
      </c>
      <c r="DG1090" s="310">
        <v>45638</v>
      </c>
      <c r="DH1090" s="8" t="s">
        <v>2467</v>
      </c>
      <c r="DI1090" s="279" t="str" cm="1">
        <f t="array" ref="DI1090">+IF(AND(C1090&lt;&gt;"Vehículos Eléctricos",C1090&lt;&gt;"Vehículos Híbridos",AD1090="PERCENTIL 50"),
     IF(VLOOKUP(_xlfn.TEXTJOIN("_",FALSE,C1090:E1090),BD_Perc!$A:$P,_xlfn.IFS(BD!AE1090="Intervalo de precio 1",12,BD!AE1090="Intervalo de precio 2",13),FALSE)&lt;=1,
     VLOOKUP(_xlfn.TEXTJOIN("_",FALSE,C1090:E1090),BD_Perc!$A:$P,16,FALSE),"Ok P50"),
     "Ok P30/70 ó Híbrido/Eléctrico")</f>
        <v>Ok P30/70 ó Híbrido/Eléctrico</v>
      </c>
      <c r="DJ1090" s="279" t="str">
        <f t="shared" si="97"/>
        <v>Vehículos Híbridos_Camperos/Camionetas_4X2</v>
      </c>
      <c r="DK1090" s="331">
        <f t="shared" si="101"/>
        <v>135900000</v>
      </c>
      <c r="DL1090" s="326"/>
    </row>
    <row r="1091" spans="1:116" ht="38.25">
      <c r="A1091" s="28">
        <v>1086</v>
      </c>
      <c r="B1091" s="29" t="s">
        <v>139</v>
      </c>
      <c r="C1091" s="42" t="s">
        <v>2</v>
      </c>
      <c r="D1091" s="29" t="s">
        <v>337</v>
      </c>
      <c r="E1091" s="42" t="s">
        <v>982</v>
      </c>
      <c r="F1091" s="42" t="s">
        <v>107</v>
      </c>
      <c r="G1091" s="42" t="s">
        <v>2228</v>
      </c>
      <c r="H1091" s="28" t="s">
        <v>990</v>
      </c>
      <c r="I1091" s="70">
        <v>9006179</v>
      </c>
      <c r="J1091" s="70" t="s">
        <v>2229</v>
      </c>
      <c r="K1091" s="29" t="s">
        <v>107</v>
      </c>
      <c r="L1091" s="56">
        <v>98</v>
      </c>
      <c r="M1091" s="33">
        <v>5</v>
      </c>
      <c r="N1091" s="126">
        <v>147500000</v>
      </c>
      <c r="O1091" s="34">
        <f>+IFERROR(VLOOKUP(I1091,Precio_Fasecolda!A:C,3,FALSE),IFERROR(VLOOKUP(I1091,Precio_Fasecolda!B:C,2,FALSE),N1091))</f>
        <v>147500000</v>
      </c>
      <c r="P1091" s="34">
        <f t="shared" si="98"/>
        <v>0</v>
      </c>
      <c r="Q1091" s="28" t="s">
        <v>338</v>
      </c>
      <c r="R1091" s="28" t="s">
        <v>130</v>
      </c>
      <c r="S1091" s="28" t="s">
        <v>1056</v>
      </c>
      <c r="T1091" s="28" t="s">
        <v>107</v>
      </c>
      <c r="U1091" s="28" t="s">
        <v>107</v>
      </c>
      <c r="V1091" s="42" t="s">
        <v>107</v>
      </c>
      <c r="W1091" s="28" t="s">
        <v>107</v>
      </c>
      <c r="X1091" s="28" t="s">
        <v>107</v>
      </c>
      <c r="Y1091" s="28" t="str">
        <f t="shared" si="99"/>
        <v>N.A.</v>
      </c>
      <c r="Z1091" s="292">
        <f t="shared" si="96"/>
        <v>147500000</v>
      </c>
      <c r="AA1091" s="28" cm="1">
        <f t="array" aca="1" ref="AA1091" ca="1">_xlfn.IFS(DK1091&lt;$DK$4,1,AND(DK1091&gt;=$DK$4,DK1091&lt;=$AA$4),2,DK1091&gt;$AA$4,3)</f>
        <v>2</v>
      </c>
      <c r="AB1091" s="28">
        <v>0</v>
      </c>
      <c r="AC1091" s="28" cm="1">
        <f t="array" aca="1" ref="AC1091" ca="1">IF(AB1091="PERCENTIL 30","",_xlfn.IFS(DK1091&lt;$AC$4,1,DK1091&gt;$AC$4,2))</f>
        <v>1</v>
      </c>
      <c r="AD1091" s="28" t="str">
        <f>+IFERROR(VLOOKUP(_xlfn.TEXTJOIN("_", FALSE, C1091:E1091), BD_Perc!$A:$O, 15, FALSE),"Segmentación no encontrada o vehículo inactivo")</f>
        <v>PERCENTIL 30-70</v>
      </c>
      <c r="AE1091" s="28" t="str" cm="1">
        <f t="array" ref="AE1091">_xlfn.IFS(
    AD1091 = "PERCENTIL 50",
    _xlfn.IFS(
        BD!DK1091 &lt; VLOOKUP(_xlfn.TEXTJOIN("_", FALSE, C1091:E1091), BD_Perc!$A:$O, 11, FALSE), "Intervalo de precio 1",
        BD!DK1091 &gt;= VLOOKUP(_xlfn.TEXTJOIN("_", FALSE, C1091:E1091), BD_Perc!$A:$O, 11, FALSE), "Intervalo de precio 2"
    ),
    AD1091 = "PERCENTIL 30-70",
    _xlfn.IFS(
        BD!DK1091 &lt; VLOOKUP(_xlfn.TEXTJOIN("_", FALSE, C1091:E1091), BD_Perc!$A:$O, 6, FALSE), "Intervalo de precio 1",
        BD!DK1091 &lt; VLOOKUP(_xlfn.TEXTJOIN("_", FALSE, C1091:E1091), BD_Perc!$A:$O, 7, FALSE), "Intervalo de precio 2",
        BD!DK1091 &gt;= VLOOKUP(_xlfn.TEXTJOIN("_", FALSE, C1091:E1091), BD_Perc!$A:$O, 7, FALSE), "Intervalo de precio 3"
    ),
    AD1091="Segmentación no encontrada o vehículo inactivo","Segmentación no encontrada o vehículo inactivo"
)</f>
        <v>Intervalo de precio 2</v>
      </c>
      <c r="AF1091" s="35" t="s">
        <v>2413</v>
      </c>
      <c r="AG1091" s="35" t="b">
        <f t="shared" si="100"/>
        <v>1</v>
      </c>
      <c r="AH1091" s="205">
        <v>0</v>
      </c>
      <c r="AI1091" s="205">
        <v>0</v>
      </c>
      <c r="AJ1091" s="205">
        <v>0</v>
      </c>
      <c r="AK1091" s="205">
        <v>0.01</v>
      </c>
      <c r="AL1091" s="205">
        <v>0.01</v>
      </c>
      <c r="AM1091" s="205">
        <v>0.01</v>
      </c>
      <c r="AN1091" s="28" t="s">
        <v>1400</v>
      </c>
      <c r="AO1091" s="28" t="s">
        <v>114</v>
      </c>
      <c r="AP1091" s="28" t="s">
        <v>1400</v>
      </c>
      <c r="AQ1091" s="219">
        <v>0</v>
      </c>
      <c r="AR1091" s="38">
        <v>0</v>
      </c>
      <c r="AS1091" s="38">
        <v>109928</v>
      </c>
      <c r="AT1091" s="38">
        <v>1038217</v>
      </c>
      <c r="AU1091" s="38">
        <v>0</v>
      </c>
      <c r="AV1091" s="38">
        <v>0</v>
      </c>
      <c r="AW1091" s="38">
        <v>0</v>
      </c>
      <c r="AX1091" s="38">
        <v>0</v>
      </c>
      <c r="AY1091" s="38">
        <v>1160359</v>
      </c>
      <c r="AZ1091" s="38">
        <v>109928</v>
      </c>
      <c r="BA1091" s="38">
        <v>1160359</v>
      </c>
      <c r="BB1091" s="38" t="s">
        <v>107</v>
      </c>
      <c r="BC1091" s="38" t="s">
        <v>107</v>
      </c>
      <c r="BD1091" s="38" t="s">
        <v>107</v>
      </c>
      <c r="BE1091" s="38" t="s">
        <v>107</v>
      </c>
      <c r="BF1091" s="38" t="s">
        <v>107</v>
      </c>
      <c r="BG1091" s="38">
        <v>3424453</v>
      </c>
      <c r="BH1091" s="38" t="s">
        <v>107</v>
      </c>
      <c r="BI1091" s="38">
        <v>1956830</v>
      </c>
      <c r="BJ1091" s="38">
        <v>2198576</v>
      </c>
      <c r="BK1091" s="38" t="s">
        <v>107</v>
      </c>
      <c r="BL1091" s="38" t="s">
        <v>107</v>
      </c>
      <c r="BM1091" s="38">
        <v>793930</v>
      </c>
      <c r="BN1091" s="38" t="s">
        <v>107</v>
      </c>
      <c r="BO1091" s="38" t="s">
        <v>107</v>
      </c>
      <c r="BP1091" s="38" t="s">
        <v>107</v>
      </c>
      <c r="BQ1091" s="38">
        <v>183214</v>
      </c>
      <c r="BR1091" s="38">
        <v>1954289</v>
      </c>
      <c r="BS1091" s="38">
        <v>2198576</v>
      </c>
      <c r="BT1091" s="38" t="s">
        <v>107</v>
      </c>
      <c r="BU1091" s="38">
        <v>2198576</v>
      </c>
      <c r="BV1091" s="38" t="s">
        <v>107</v>
      </c>
      <c r="BW1091" s="38">
        <v>7949623</v>
      </c>
      <c r="BX1091" s="38">
        <v>109928</v>
      </c>
      <c r="BY1091" s="38" t="s">
        <v>107</v>
      </c>
      <c r="BZ1091" s="38" t="s">
        <v>107</v>
      </c>
      <c r="CA1091" s="38" t="s">
        <v>107</v>
      </c>
      <c r="CB1091" s="38">
        <v>1160359</v>
      </c>
      <c r="CC1091" s="330" t="s">
        <v>107</v>
      </c>
      <c r="CD1091" s="38" t="s">
        <v>107</v>
      </c>
      <c r="CE1091" s="38" t="s">
        <v>107</v>
      </c>
      <c r="CF1091" s="38" t="s">
        <v>107</v>
      </c>
      <c r="CG1091" s="38" t="s">
        <v>107</v>
      </c>
      <c r="CH1091" s="85" t="s">
        <v>113</v>
      </c>
      <c r="CI1091" s="85" t="s">
        <v>113</v>
      </c>
      <c r="CJ1091" s="85" t="s">
        <v>113</v>
      </c>
      <c r="CK1091" s="28" t="s">
        <v>113</v>
      </c>
      <c r="CL1091" s="28" t="s">
        <v>113</v>
      </c>
      <c r="CM1091" s="42" t="s">
        <v>1394</v>
      </c>
      <c r="CN1091" s="42" t="s">
        <v>114</v>
      </c>
      <c r="CO1091" s="42">
        <v>0</v>
      </c>
      <c r="CP1091" s="28" t="s">
        <v>176</v>
      </c>
      <c r="CQ1091" s="28" t="s">
        <v>176</v>
      </c>
      <c r="CR1091" s="28" t="s">
        <v>905</v>
      </c>
      <c r="CS1091" s="28" t="s">
        <v>176</v>
      </c>
      <c r="CT1091" s="28" t="s">
        <v>176</v>
      </c>
      <c r="CU1091" s="28" t="s">
        <v>176</v>
      </c>
      <c r="CV1091" s="28" t="s">
        <v>176</v>
      </c>
      <c r="CW1091" s="28" t="s">
        <v>176</v>
      </c>
      <c r="CX1091" s="28" t="s">
        <v>905</v>
      </c>
      <c r="CY1091" s="28" t="s">
        <v>176</v>
      </c>
      <c r="CZ1091" s="28" t="s">
        <v>176</v>
      </c>
      <c r="DA1091" s="28" t="s">
        <v>176</v>
      </c>
      <c r="DB1091" s="28" t="s">
        <v>905</v>
      </c>
      <c r="DC1091" s="28" t="s">
        <v>176</v>
      </c>
      <c r="DD1091" s="332">
        <v>11603595</v>
      </c>
      <c r="DE1091" s="282">
        <v>1</v>
      </c>
      <c r="DF1091" s="390">
        <v>1</v>
      </c>
      <c r="DG1091" s="310">
        <v>45639</v>
      </c>
      <c r="DH1091" s="8" t="s">
        <v>2470</v>
      </c>
      <c r="DI1091" s="279" t="str" cm="1">
        <f t="array" ref="DI1091">+IF(AND(C1091&lt;&gt;"Vehículos Eléctricos",C1091&lt;&gt;"Vehículos Híbridos",AD1091="PERCENTIL 50"),
     IF(VLOOKUP(_xlfn.TEXTJOIN("_",FALSE,C1091:E1091),BD_Perc!$A:$P,_xlfn.IFS(BD!AE1091="Intervalo de precio 1",12,BD!AE1091="Intervalo de precio 2",13),FALSE)&lt;=1,
     VLOOKUP(_xlfn.TEXTJOIN("_",FALSE,C1091:E1091),BD_Perc!$A:$P,16,FALSE),"Ok P50"),
     "Ok P30/70 ó Híbrido/Eléctrico")</f>
        <v>Ok P30/70 ó Híbrido/Eléctrico</v>
      </c>
      <c r="DJ1091" s="279" t="str">
        <f t="shared" si="97"/>
        <v>Vehículos Híbridos_Camperos/Camionetas_4X2</v>
      </c>
      <c r="DK1091" s="331">
        <f t="shared" si="101"/>
        <v>147500000</v>
      </c>
      <c r="DL1091" s="326"/>
    </row>
    <row r="1092" spans="1:116" ht="25.5">
      <c r="A1092" s="28">
        <v>1087</v>
      </c>
      <c r="B1092" s="29" t="s">
        <v>139</v>
      </c>
      <c r="C1092" s="42" t="s">
        <v>2</v>
      </c>
      <c r="D1092" s="29" t="s">
        <v>337</v>
      </c>
      <c r="E1092" s="42" t="s">
        <v>346</v>
      </c>
      <c r="F1092" s="42" t="s">
        <v>107</v>
      </c>
      <c r="G1092" s="42" t="s">
        <v>2230</v>
      </c>
      <c r="H1092" s="28" t="s">
        <v>990</v>
      </c>
      <c r="I1092" s="70">
        <v>9008235</v>
      </c>
      <c r="J1092" s="70" t="s">
        <v>2231</v>
      </c>
      <c r="K1092" s="33" t="s">
        <v>142</v>
      </c>
      <c r="L1092" s="56">
        <v>176</v>
      </c>
      <c r="M1092" s="33">
        <v>5</v>
      </c>
      <c r="N1092" s="126">
        <v>198500000</v>
      </c>
      <c r="O1092" s="34">
        <f>+IFERROR(VLOOKUP(I1092,Precio_Fasecolda!A:C,3,FALSE),IFERROR(VLOOKUP(I1092,Precio_Fasecolda!B:C,2,FALSE),N1092))</f>
        <v>198500000</v>
      </c>
      <c r="P1092" s="34">
        <f t="shared" si="98"/>
        <v>0</v>
      </c>
      <c r="Q1092" s="42" t="s">
        <v>346</v>
      </c>
      <c r="R1092" s="28" t="s">
        <v>130</v>
      </c>
      <c r="S1092" s="28" t="s">
        <v>1056</v>
      </c>
      <c r="T1092" s="28" t="s">
        <v>1229</v>
      </c>
      <c r="U1092" s="28">
        <v>2230</v>
      </c>
      <c r="V1092" s="28">
        <v>1710</v>
      </c>
      <c r="W1092" s="28">
        <v>520</v>
      </c>
      <c r="X1092" s="28" t="s">
        <v>107</v>
      </c>
      <c r="Y1092" s="28" t="str">
        <f t="shared" si="99"/>
        <v>N.A.</v>
      </c>
      <c r="Z1092" s="292">
        <f t="shared" si="96"/>
        <v>198500000</v>
      </c>
      <c r="AA1092" s="28" cm="1">
        <f t="array" aca="1" ref="AA1092" ca="1">_xlfn.IFS(DK1092&lt;$DK$4,1,AND(DK1092&gt;=$DK$4,DK1092&lt;=$AA$4),2,DK1092&gt;$AA$4,3)</f>
        <v>2</v>
      </c>
      <c r="AB1092" s="28">
        <v>0</v>
      </c>
      <c r="AC1092" s="28" cm="1">
        <f t="array" aca="1" ref="AC1092" ca="1">IF(AB1092="PERCENTIL 30","",_xlfn.IFS(DK1092&lt;$AC$4,1,DK1092&gt;$AC$4,2))</f>
        <v>2</v>
      </c>
      <c r="AD1092" s="28" t="str">
        <f>+IFERROR(VLOOKUP(_xlfn.TEXTJOIN("_", FALSE, C1092:E1092), BD_Perc!$A:$O, 15, FALSE),"Segmentación no encontrada o vehículo inactivo")</f>
        <v>PERCENTIL 50</v>
      </c>
      <c r="AE1092" s="28" t="str" cm="1">
        <f t="array" ref="AE1092">_xlfn.IFS(
    AD1092 = "PERCENTIL 50",
    _xlfn.IFS(
        BD!DK1092 &lt; VLOOKUP(_xlfn.TEXTJOIN("_", FALSE, C1092:E1092), BD_Perc!$A:$O, 11, FALSE), "Intervalo de precio 1",
        BD!DK1092 &gt;= VLOOKUP(_xlfn.TEXTJOIN("_", FALSE, C1092:E1092), BD_Perc!$A:$O, 11, FALSE), "Intervalo de precio 2"
    ),
    AD1092 = "PERCENTIL 30-70",
    _xlfn.IFS(
        BD!DK1092 &lt; VLOOKUP(_xlfn.TEXTJOIN("_", FALSE, C1092:E1092), BD_Perc!$A:$O, 6, FALSE), "Intervalo de precio 1",
        BD!DK1092 &lt; VLOOKUP(_xlfn.TEXTJOIN("_", FALSE, C1092:E1092), BD_Perc!$A:$O, 7, FALSE), "Intervalo de precio 2",
        BD!DK1092 &gt;= VLOOKUP(_xlfn.TEXTJOIN("_", FALSE, C1092:E1092), BD_Perc!$A:$O, 7, FALSE), "Intervalo de precio 3"
    ),
    AD1092="Segmentación no encontrada o vehículo inactivo","Segmentación no encontrada o vehículo inactivo"
)</f>
        <v>Intervalo de precio 1</v>
      </c>
      <c r="AF1092" s="35" t="s">
        <v>2412</v>
      </c>
      <c r="AG1092" s="35" t="b">
        <f t="shared" si="100"/>
        <v>1</v>
      </c>
      <c r="AH1092" s="205">
        <v>0</v>
      </c>
      <c r="AI1092" s="205">
        <v>0</v>
      </c>
      <c r="AJ1092" s="205">
        <v>0</v>
      </c>
      <c r="AK1092" s="205">
        <v>0.01</v>
      </c>
      <c r="AL1092" s="205">
        <v>0.01</v>
      </c>
      <c r="AM1092" s="205">
        <v>0.01</v>
      </c>
      <c r="AN1092" s="28" t="s">
        <v>1400</v>
      </c>
      <c r="AO1092" s="28" t="s">
        <v>114</v>
      </c>
      <c r="AP1092" s="28" t="s">
        <v>1400</v>
      </c>
      <c r="AQ1092" s="219">
        <v>0</v>
      </c>
      <c r="AR1092" s="38">
        <v>0</v>
      </c>
      <c r="AS1092" s="38">
        <v>109928</v>
      </c>
      <c r="AT1092" s="38">
        <v>1038217</v>
      </c>
      <c r="AU1092" s="38">
        <v>0</v>
      </c>
      <c r="AV1092" s="38">
        <v>0</v>
      </c>
      <c r="AW1092" s="38">
        <v>0</v>
      </c>
      <c r="AX1092" s="38">
        <v>0</v>
      </c>
      <c r="AY1092" s="38">
        <v>1160359</v>
      </c>
      <c r="AZ1092" s="38">
        <v>109928</v>
      </c>
      <c r="BA1092" s="38">
        <v>1160359</v>
      </c>
      <c r="BB1092" s="38" t="s">
        <v>107</v>
      </c>
      <c r="BC1092" s="38" t="s">
        <v>107</v>
      </c>
      <c r="BD1092" s="38" t="s">
        <v>107</v>
      </c>
      <c r="BE1092" s="38" t="s">
        <v>107</v>
      </c>
      <c r="BF1092" s="38" t="s">
        <v>107</v>
      </c>
      <c r="BG1092" s="38">
        <v>3424453</v>
      </c>
      <c r="BH1092" s="38" t="s">
        <v>107</v>
      </c>
      <c r="BI1092" s="38">
        <v>1956830</v>
      </c>
      <c r="BJ1092" s="38">
        <v>2198576</v>
      </c>
      <c r="BK1092" s="38" t="s">
        <v>107</v>
      </c>
      <c r="BL1092" s="38" t="s">
        <v>107</v>
      </c>
      <c r="BM1092" s="38">
        <v>793930</v>
      </c>
      <c r="BN1092" s="38" t="s">
        <v>107</v>
      </c>
      <c r="BO1092" s="38" t="s">
        <v>107</v>
      </c>
      <c r="BP1092" s="38" t="s">
        <v>107</v>
      </c>
      <c r="BQ1092" s="38">
        <v>183214</v>
      </c>
      <c r="BR1092" s="38">
        <v>1954289</v>
      </c>
      <c r="BS1092" s="38">
        <v>2198576</v>
      </c>
      <c r="BT1092" s="38" t="s">
        <v>107</v>
      </c>
      <c r="BU1092" s="38">
        <v>2198576</v>
      </c>
      <c r="BV1092" s="38" t="s">
        <v>107</v>
      </c>
      <c r="BW1092" s="38">
        <v>7949623</v>
      </c>
      <c r="BX1092" s="38">
        <v>109928</v>
      </c>
      <c r="BY1092" s="38" t="s">
        <v>107</v>
      </c>
      <c r="BZ1092" s="38" t="s">
        <v>107</v>
      </c>
      <c r="CA1092" s="38" t="s">
        <v>107</v>
      </c>
      <c r="CB1092" s="38">
        <v>1160359</v>
      </c>
      <c r="CC1092" s="330" t="s">
        <v>107</v>
      </c>
      <c r="CD1092" s="38" t="s">
        <v>107</v>
      </c>
      <c r="CE1092" s="38" t="s">
        <v>107</v>
      </c>
      <c r="CF1092" s="38" t="s">
        <v>107</v>
      </c>
      <c r="CG1092" s="38" t="s">
        <v>107</v>
      </c>
      <c r="CH1092" s="85" t="s">
        <v>113</v>
      </c>
      <c r="CI1092" s="85" t="s">
        <v>113</v>
      </c>
      <c r="CJ1092" s="85" t="s">
        <v>113</v>
      </c>
      <c r="CK1092" s="28" t="s">
        <v>113</v>
      </c>
      <c r="CL1092" s="28" t="s">
        <v>113</v>
      </c>
      <c r="CM1092" s="42" t="s">
        <v>1394</v>
      </c>
      <c r="CN1092" s="42" t="s">
        <v>114</v>
      </c>
      <c r="CO1092" s="42">
        <v>0</v>
      </c>
      <c r="CP1092" s="28" t="s">
        <v>176</v>
      </c>
      <c r="CQ1092" s="28" t="s">
        <v>176</v>
      </c>
      <c r="CR1092" s="28" t="s">
        <v>905</v>
      </c>
      <c r="CS1092" s="28" t="s">
        <v>176</v>
      </c>
      <c r="CT1092" s="28" t="s">
        <v>176</v>
      </c>
      <c r="CU1092" s="28" t="s">
        <v>176</v>
      </c>
      <c r="CV1092" s="28" t="s">
        <v>176</v>
      </c>
      <c r="CW1092" s="28" t="s">
        <v>176</v>
      </c>
      <c r="CX1092" s="28" t="s">
        <v>905</v>
      </c>
      <c r="CY1092" s="28" t="s">
        <v>176</v>
      </c>
      <c r="CZ1092" s="28" t="s">
        <v>176</v>
      </c>
      <c r="DA1092" s="28" t="s">
        <v>176</v>
      </c>
      <c r="DB1092" s="28" t="s">
        <v>905</v>
      </c>
      <c r="DC1092" s="28" t="s">
        <v>176</v>
      </c>
      <c r="DD1092" s="332">
        <v>11603595</v>
      </c>
      <c r="DE1092" s="282">
        <v>1</v>
      </c>
      <c r="DF1092" s="390">
        <v>1</v>
      </c>
      <c r="DG1092" s="310"/>
      <c r="DI1092" s="279" t="str" cm="1">
        <f t="array" ref="DI1092">+IF(AND(C1092&lt;&gt;"Vehículos Eléctricos",C1092&lt;&gt;"Vehículos Híbridos",AD1092="PERCENTIL 50"),
     IF(VLOOKUP(_xlfn.TEXTJOIN("_",FALSE,C1092:E1092),BD_Perc!$A:$P,_xlfn.IFS(BD!AE1092="Intervalo de precio 1",12,BD!AE1092="Intervalo de precio 2",13),FALSE)&lt;=1,
     VLOOKUP(_xlfn.TEXTJOIN("_",FALSE,C1092:E1092),BD_Perc!$A:$P,16,FALSE),"Ok P50"),
     "Ok P30/70 ó Híbrido/Eléctrico")</f>
        <v>Ok P30/70 ó Híbrido/Eléctrico</v>
      </c>
      <c r="DJ1092" s="279" t="str">
        <f t="shared" si="97"/>
        <v>Vehículos Híbridos_Camperos/Camionetas_4x4</v>
      </c>
      <c r="DK1092" s="331">
        <f t="shared" si="101"/>
        <v>198500000</v>
      </c>
      <c r="DL1092" s="326"/>
    </row>
    <row r="1093" spans="1:116" ht="25.5">
      <c r="A1093" s="28">
        <v>1088</v>
      </c>
      <c r="B1093" s="29" t="s">
        <v>139</v>
      </c>
      <c r="C1093" s="42" t="s">
        <v>0</v>
      </c>
      <c r="D1093" s="29" t="s">
        <v>665</v>
      </c>
      <c r="E1093" s="42" t="s">
        <v>666</v>
      </c>
      <c r="F1093" s="42" t="s">
        <v>346</v>
      </c>
      <c r="G1093" s="60" t="s">
        <v>2442</v>
      </c>
      <c r="H1093" s="28" t="s">
        <v>990</v>
      </c>
      <c r="I1093" s="28">
        <v>9021092</v>
      </c>
      <c r="J1093" s="70" t="s">
        <v>2232</v>
      </c>
      <c r="K1093" s="60" t="s">
        <v>686</v>
      </c>
      <c r="L1093" s="33">
        <v>389</v>
      </c>
      <c r="M1093" s="33">
        <v>4</v>
      </c>
      <c r="N1093" s="218">
        <v>432000000</v>
      </c>
      <c r="O1093" s="34">
        <f>+IFERROR(VLOOKUP(I1093,Precio_Fasecolda!A:C,3,FALSE),IFERROR(VLOOKUP(I1093,Precio_Fasecolda!B:C,2,FALSE),N1093))</f>
        <v>432000000</v>
      </c>
      <c r="P1093" s="34">
        <f t="shared" si="98"/>
        <v>0</v>
      </c>
      <c r="Q1093" s="33" t="s">
        <v>346</v>
      </c>
      <c r="R1093" s="28" t="s">
        <v>130</v>
      </c>
      <c r="S1093" s="28" t="s">
        <v>112</v>
      </c>
      <c r="T1093" s="28" t="s">
        <v>107</v>
      </c>
      <c r="U1093" s="28" t="s">
        <v>107</v>
      </c>
      <c r="V1093" s="42" t="s">
        <v>107</v>
      </c>
      <c r="W1093" s="28" t="s">
        <v>107</v>
      </c>
      <c r="X1093" s="28" t="s">
        <v>107</v>
      </c>
      <c r="Y1093" s="28" t="str">
        <f t="shared" si="99"/>
        <v>N.A.</v>
      </c>
      <c r="Z1093" s="292">
        <f t="shared" si="96"/>
        <v>432000000</v>
      </c>
      <c r="AA1093" s="28" cm="1">
        <f t="array" aca="1" ref="AA1093" ca="1">_xlfn.IFS(DK1093&lt;$DK$4,1,AND(DK1093&gt;=$DK$4,DK1093&lt;=$AA$4),2,DK1093&gt;$AA$4,3)</f>
        <v>3</v>
      </c>
      <c r="AB1093" s="28">
        <v>0</v>
      </c>
      <c r="AC1093" s="28" cm="1">
        <f t="array" aca="1" ref="AC1093" ca="1">IF(AB1093="PERCENTIL 30","",_xlfn.IFS(DK1093&lt;$AC$4,1,DK1093&gt;$AC$4,2))</f>
        <v>2</v>
      </c>
      <c r="AD1093" s="28" t="str">
        <f>+IFERROR(VLOOKUP(_xlfn.TEXTJOIN("_", FALSE, C1093:E1093), BD_Perc!$A:$O, 15, FALSE),"Segmentación no encontrada o vehículo inactivo")</f>
        <v>PERCENTIL 30-70</v>
      </c>
      <c r="AE1093" s="28" t="str" cm="1">
        <f t="array" ref="AE1093">_xlfn.IFS(
    AD1093 = "PERCENTIL 50",
    _xlfn.IFS(
        BD!DK1093 &lt; VLOOKUP(_xlfn.TEXTJOIN("_", FALSE, C1093:E1093), BD_Perc!$A:$O, 11, FALSE), "Intervalo de precio 1",
        BD!DK1093 &gt;= VLOOKUP(_xlfn.TEXTJOIN("_", FALSE, C1093:E1093), BD_Perc!$A:$O, 11, FALSE), "Intervalo de precio 2"
    ),
    AD1093 = "PERCENTIL 30-70",
    _xlfn.IFS(
        BD!DK1093 &lt; VLOOKUP(_xlfn.TEXTJOIN("_", FALSE, C1093:E1093), BD_Perc!$A:$O, 6, FALSE), "Intervalo de precio 1",
        BD!DK1093 &lt; VLOOKUP(_xlfn.TEXTJOIN("_", FALSE, C1093:E1093), BD_Perc!$A:$O, 7, FALSE), "Intervalo de precio 2",
        BD!DK1093 &gt;= VLOOKUP(_xlfn.TEXTJOIN("_", FALSE, C1093:E1093), BD_Perc!$A:$O, 7, FALSE), "Intervalo de precio 3"
    ),
    AD1093="Segmentación no encontrada o vehículo inactivo","Segmentación no encontrada o vehículo inactivo"
)</f>
        <v>Intervalo de precio 3</v>
      </c>
      <c r="AF1093" s="33" t="s">
        <v>2414</v>
      </c>
      <c r="AG1093" s="35" t="b">
        <f t="shared" si="100"/>
        <v>1</v>
      </c>
      <c r="AH1093" s="205">
        <v>0</v>
      </c>
      <c r="AI1093" s="205">
        <v>0</v>
      </c>
      <c r="AJ1093" s="205">
        <v>0</v>
      </c>
      <c r="AK1093" s="205">
        <v>0.01</v>
      </c>
      <c r="AL1093" s="205">
        <v>0.01</v>
      </c>
      <c r="AM1093" s="205">
        <v>0.01</v>
      </c>
      <c r="AN1093" s="28" t="s">
        <v>173</v>
      </c>
      <c r="AO1093" s="28" t="s">
        <v>173</v>
      </c>
      <c r="AP1093" s="28" t="s">
        <v>173</v>
      </c>
      <c r="AQ1093" s="205">
        <v>0</v>
      </c>
      <c r="AR1093" s="38" t="s">
        <v>984</v>
      </c>
      <c r="AS1093" s="38">
        <v>835765</v>
      </c>
      <c r="AT1093" s="38">
        <v>1710004</v>
      </c>
      <c r="AU1093" s="38" t="s">
        <v>107</v>
      </c>
      <c r="AV1093" s="38">
        <v>3053577</v>
      </c>
      <c r="AW1093" s="38">
        <v>12564545</v>
      </c>
      <c r="AX1093" s="38" t="s">
        <v>176</v>
      </c>
      <c r="AY1093" s="38" t="s">
        <v>176</v>
      </c>
      <c r="AZ1093" s="38">
        <v>855001</v>
      </c>
      <c r="BA1093" s="38" t="s">
        <v>176</v>
      </c>
      <c r="BB1093" s="38" t="s">
        <v>107</v>
      </c>
      <c r="BC1093" s="38" t="s">
        <v>107</v>
      </c>
      <c r="BD1093" s="38" t="s">
        <v>107</v>
      </c>
      <c r="BE1093" s="38" t="s">
        <v>107</v>
      </c>
      <c r="BF1093" s="38">
        <v>3420007</v>
      </c>
      <c r="BG1093" s="38" t="s">
        <v>176</v>
      </c>
      <c r="BH1093" s="38">
        <v>5496440</v>
      </c>
      <c r="BI1093" s="38">
        <v>3008750</v>
      </c>
      <c r="BJ1093" s="38">
        <v>3510209</v>
      </c>
      <c r="BK1093" s="38" t="s">
        <v>176</v>
      </c>
      <c r="BL1093" s="38" t="s">
        <v>176</v>
      </c>
      <c r="BM1093" s="38">
        <v>916073</v>
      </c>
      <c r="BN1093" s="38">
        <v>2198576</v>
      </c>
      <c r="BO1093" s="38">
        <v>1954289</v>
      </c>
      <c r="BP1093" s="38">
        <v>1949671</v>
      </c>
      <c r="BQ1093" s="38">
        <v>305358</v>
      </c>
      <c r="BR1093" s="38">
        <v>1954289</v>
      </c>
      <c r="BS1093" s="38">
        <v>3053577</v>
      </c>
      <c r="BT1093" s="38">
        <v>4275009</v>
      </c>
      <c r="BU1093" s="38" t="s">
        <v>984</v>
      </c>
      <c r="BV1093" s="38" t="s">
        <v>107</v>
      </c>
      <c r="BW1093" s="38" t="s">
        <v>984</v>
      </c>
      <c r="BX1093" s="38">
        <v>183214</v>
      </c>
      <c r="BY1093" s="38">
        <v>5496440</v>
      </c>
      <c r="BZ1093" s="38">
        <v>7939301</v>
      </c>
      <c r="CA1093" s="38" t="s">
        <v>176</v>
      </c>
      <c r="CB1093" s="38">
        <v>1832147</v>
      </c>
      <c r="CC1093" s="330" t="s">
        <v>107</v>
      </c>
      <c r="CD1093" s="38" t="s">
        <v>107</v>
      </c>
      <c r="CE1093" s="38" t="s">
        <v>107</v>
      </c>
      <c r="CF1093" s="38" t="s">
        <v>107</v>
      </c>
      <c r="CG1093" s="38" t="s">
        <v>107</v>
      </c>
      <c r="CH1093" s="53" t="s">
        <v>176</v>
      </c>
      <c r="CI1093" s="53" t="s">
        <v>176</v>
      </c>
      <c r="CJ1093" s="53" t="s">
        <v>176</v>
      </c>
      <c r="CK1093" s="53" t="s">
        <v>176</v>
      </c>
      <c r="CL1093" s="53" t="s">
        <v>176</v>
      </c>
      <c r="CM1093" s="42" t="s">
        <v>176</v>
      </c>
      <c r="CN1093" s="42" t="s">
        <v>173</v>
      </c>
      <c r="CO1093" s="42" t="s">
        <v>107</v>
      </c>
      <c r="CP1093" s="28" t="s">
        <v>176</v>
      </c>
      <c r="CQ1093" s="28" t="s">
        <v>176</v>
      </c>
      <c r="CR1093" s="28" t="s">
        <v>176</v>
      </c>
      <c r="CS1093" s="28" t="s">
        <v>176</v>
      </c>
      <c r="CT1093" s="28" t="s">
        <v>176</v>
      </c>
      <c r="CU1093" s="28" t="s">
        <v>176</v>
      </c>
      <c r="CV1093" s="28" t="s">
        <v>176</v>
      </c>
      <c r="CW1093" s="28" t="s">
        <v>107</v>
      </c>
      <c r="CX1093" s="28" t="s">
        <v>107</v>
      </c>
      <c r="CY1093" s="28" t="s">
        <v>107</v>
      </c>
      <c r="CZ1093" s="28" t="s">
        <v>107</v>
      </c>
      <c r="DA1093" s="28" t="s">
        <v>107</v>
      </c>
      <c r="DB1093" s="28" t="s">
        <v>107</v>
      </c>
      <c r="DC1093" s="28" t="s">
        <v>107</v>
      </c>
      <c r="DD1093" s="332">
        <v>15267888</v>
      </c>
      <c r="DE1093" s="282">
        <v>1</v>
      </c>
      <c r="DF1093" s="390">
        <v>1</v>
      </c>
      <c r="DG1093" s="310"/>
      <c r="DI1093" s="279" t="str" cm="1">
        <f t="array" ref="DI1093">+IF(AND(C1093&lt;&gt;"Vehículos Eléctricos",C1093&lt;&gt;"Vehículos Híbridos",AD1093="PERCENTIL 50"),
     IF(VLOOKUP(_xlfn.TEXTJOIN("_",FALSE,C1093:E1093),BD_Perc!$A:$P,_xlfn.IFS(BD!AE1093="Intervalo de precio 1",12,BD!AE1093="Intervalo de precio 2",13),FALSE)&lt;=1,
     VLOOKUP(_xlfn.TEXTJOIN("_",FALSE,C1093:E1093),BD_Perc!$A:$P,16,FALSE),"Ok P50"),
     "Ok P30/70 ó Híbrido/Eléctrico")</f>
        <v>Ok P30/70 ó Híbrido/Eléctrico</v>
      </c>
      <c r="DJ1093" s="279" t="str">
        <f t="shared" si="97"/>
        <v>Vehículos Convencionales_Pick Up_PICKUP DOBLE CAB - PLATON</v>
      </c>
      <c r="DK1093" s="331">
        <f t="shared" si="101"/>
        <v>432000000</v>
      </c>
      <c r="DL1093" s="326"/>
    </row>
    <row r="1094" spans="1:116" ht="25.5">
      <c r="A1094" s="28">
        <v>1089</v>
      </c>
      <c r="B1094" s="29" t="s">
        <v>139</v>
      </c>
      <c r="C1094" s="29" t="s">
        <v>3</v>
      </c>
      <c r="D1094" s="29" t="s">
        <v>977</v>
      </c>
      <c r="E1094" s="42" t="s">
        <v>978</v>
      </c>
      <c r="F1094" s="42" t="s">
        <v>982</v>
      </c>
      <c r="G1094" s="30" t="s">
        <v>2443</v>
      </c>
      <c r="H1094" s="28" t="s">
        <v>990</v>
      </c>
      <c r="I1094" s="28">
        <v>9011085</v>
      </c>
      <c r="J1094" s="70" t="s">
        <v>2233</v>
      </c>
      <c r="K1094" s="31" t="s">
        <v>107</v>
      </c>
      <c r="L1094" s="56">
        <v>164</v>
      </c>
      <c r="M1094" s="33" t="s">
        <v>107</v>
      </c>
      <c r="N1094" s="34">
        <v>123000000</v>
      </c>
      <c r="O1094" s="34">
        <f>+IFERROR(VLOOKUP(I1094,Precio_Fasecolda!A:C,3,FALSE),IFERROR(VLOOKUP(I1094,Precio_Fasecolda!B:C,2,FALSE),N1094))</f>
        <v>123000000</v>
      </c>
      <c r="P1094" s="34">
        <f t="shared" si="98"/>
        <v>0</v>
      </c>
      <c r="Q1094" s="33" t="s">
        <v>338</v>
      </c>
      <c r="R1094" s="28" t="s">
        <v>2415</v>
      </c>
      <c r="S1094" s="28" t="s">
        <v>112</v>
      </c>
      <c r="T1094" s="28" t="s">
        <v>107</v>
      </c>
      <c r="U1094" s="28">
        <v>1525</v>
      </c>
      <c r="V1094" s="28">
        <v>2650</v>
      </c>
      <c r="W1094" s="28">
        <v>1125</v>
      </c>
      <c r="X1094" s="28" t="s">
        <v>2234</v>
      </c>
      <c r="Y1094" s="28">
        <f t="shared" si="99"/>
        <v>242700239</v>
      </c>
      <c r="Z1094" s="292">
        <f t="shared" ref="Z1094:Z1157" si="102">+(((N1094)-(N1094*AH1094)/100%))</f>
        <v>123000000</v>
      </c>
      <c r="AA1094" s="28" cm="1">
        <f t="array" aca="1" ref="AA1094" ca="1">_xlfn.IFS(DK1094&lt;$DK$4,1,AND(DK1094&gt;=$DK$4,DK1094&lt;=$AA$4),2,DK1094&gt;$AA$4,3)</f>
        <v>3</v>
      </c>
      <c r="AB1094" s="28">
        <v>0</v>
      </c>
      <c r="AC1094" s="28" cm="1">
        <f t="array" aca="1" ref="AC1094" ca="1">IF(AB1094="PERCENTIL 30","",_xlfn.IFS(DK1094&lt;$AC$4,1,DK1094&gt;$AC$4,2))</f>
        <v>2</v>
      </c>
      <c r="AD1094" s="28" t="str">
        <f>+IFERROR(VLOOKUP(_xlfn.TEXTJOIN("_", FALSE, C1094:E1094), BD_Perc!$A:$O, 15, FALSE),"Segmentación no encontrada o vehículo inactivo")</f>
        <v>PERCENTIL 30-70</v>
      </c>
      <c r="AE1094" s="28" t="str" cm="1">
        <f t="array" ref="AE1094">_xlfn.IFS(
    AD1094 = "PERCENTIL 50",
    _xlfn.IFS(
        BD!DK1094 &lt; VLOOKUP(_xlfn.TEXTJOIN("_", FALSE, C1094:E1094), BD_Perc!$A:$O, 11, FALSE), "Intervalo de precio 1",
        BD!DK1094 &gt;= VLOOKUP(_xlfn.TEXTJOIN("_", FALSE, C1094:E1094), BD_Perc!$A:$O, 11, FALSE), "Intervalo de precio 2"
    ),
    AD1094 = "PERCENTIL 30-70",
    _xlfn.IFS(
        BD!DK1094 &lt; VLOOKUP(_xlfn.TEXTJOIN("_", FALSE, C1094:E1094), BD_Perc!$A:$O, 6, FALSE), "Intervalo de precio 1",
        BD!DK1094 &lt; VLOOKUP(_xlfn.TEXTJOIN("_", FALSE, C1094:E1094), BD_Perc!$A:$O, 7, FALSE), "Intervalo de precio 2",
        BD!DK1094 &gt;= VLOOKUP(_xlfn.TEXTJOIN("_", FALSE, C1094:E1094), BD_Perc!$A:$O, 7, FALSE), "Intervalo de precio 3"
    ),
    AD1094="Segmentación no encontrada o vehículo inactivo","Segmentación no encontrada o vehículo inactivo"
)</f>
        <v>Intervalo de precio 1</v>
      </c>
      <c r="AF1094" s="35" t="s">
        <v>2412</v>
      </c>
      <c r="AG1094" s="35" t="b">
        <f t="shared" si="100"/>
        <v>1</v>
      </c>
      <c r="AH1094" s="322">
        <v>0</v>
      </c>
      <c r="AI1094" s="322">
        <v>0.01</v>
      </c>
      <c r="AJ1094" s="322">
        <v>1.4999999999999999E-2</v>
      </c>
      <c r="AK1094" s="322">
        <v>0.02</v>
      </c>
      <c r="AL1094" s="322">
        <v>2.5000000000000001E-2</v>
      </c>
      <c r="AM1094" s="322">
        <v>0.03</v>
      </c>
      <c r="AN1094" s="28" t="s">
        <v>173</v>
      </c>
      <c r="AO1094" s="28" t="s">
        <v>114</v>
      </c>
      <c r="AP1094" s="28" t="s">
        <v>114</v>
      </c>
      <c r="AQ1094" s="225">
        <v>0</v>
      </c>
      <c r="AR1094" s="38">
        <v>10382164</v>
      </c>
      <c r="AS1094" s="38">
        <v>305358</v>
      </c>
      <c r="AT1094" s="38">
        <v>1465717</v>
      </c>
      <c r="AU1094" s="38" t="s">
        <v>107</v>
      </c>
      <c r="AV1094" s="38" t="s">
        <v>107</v>
      </c>
      <c r="AW1094" s="38">
        <v>11603594</v>
      </c>
      <c r="AX1094" s="38" t="s">
        <v>107</v>
      </c>
      <c r="AY1094" s="38">
        <v>1038217</v>
      </c>
      <c r="AZ1094" s="38">
        <v>146571</v>
      </c>
      <c r="BA1094" s="38">
        <v>1038217</v>
      </c>
      <c r="BB1094" s="38">
        <v>17710750</v>
      </c>
      <c r="BC1094" s="38">
        <v>21985758</v>
      </c>
      <c r="BD1094" s="38" t="s">
        <v>107</v>
      </c>
      <c r="BE1094" s="38" t="s">
        <v>107</v>
      </c>
      <c r="BF1094" s="38" t="s">
        <v>107</v>
      </c>
      <c r="BG1094" s="38" t="s">
        <v>107</v>
      </c>
      <c r="BH1094" s="38">
        <v>1465717</v>
      </c>
      <c r="BI1094" s="38">
        <v>2198576</v>
      </c>
      <c r="BJ1094" s="38">
        <v>146571</v>
      </c>
      <c r="BK1094" s="38">
        <v>610716</v>
      </c>
      <c r="BL1094" s="38">
        <v>1465717</v>
      </c>
      <c r="BM1094" s="38">
        <v>916073</v>
      </c>
      <c r="BN1094" s="38">
        <v>1710004</v>
      </c>
      <c r="BO1094" s="38">
        <v>1305450</v>
      </c>
      <c r="BP1094" s="38">
        <v>549643</v>
      </c>
      <c r="BQ1094" s="38">
        <v>109928</v>
      </c>
      <c r="BR1094" s="38">
        <v>2175750</v>
      </c>
      <c r="BS1094" s="38">
        <v>305358</v>
      </c>
      <c r="BT1094" s="38" t="s">
        <v>107</v>
      </c>
      <c r="BU1094" s="38">
        <v>0</v>
      </c>
      <c r="BV1094" s="38">
        <v>3053577</v>
      </c>
      <c r="BW1094" s="38">
        <v>7939301</v>
      </c>
      <c r="BX1094" s="38">
        <v>109928</v>
      </c>
      <c r="BY1094" s="38">
        <v>5496440</v>
      </c>
      <c r="BZ1094" s="38">
        <v>6717870</v>
      </c>
      <c r="CA1094" s="38">
        <v>17100034</v>
      </c>
      <c r="CB1094" s="38">
        <v>671787</v>
      </c>
      <c r="CC1094" s="330">
        <v>119700239</v>
      </c>
      <c r="CD1094" s="38" t="s">
        <v>107</v>
      </c>
      <c r="CE1094" s="38" t="s">
        <v>107</v>
      </c>
      <c r="CF1094" s="38" t="s">
        <v>107</v>
      </c>
      <c r="CG1094" s="38" t="s">
        <v>107</v>
      </c>
      <c r="CH1094" s="41" t="s">
        <v>107</v>
      </c>
      <c r="CI1094" s="41" t="s">
        <v>107</v>
      </c>
      <c r="CJ1094" s="41" t="s">
        <v>107</v>
      </c>
      <c r="CK1094" s="41" t="s">
        <v>107</v>
      </c>
      <c r="CL1094" s="41" t="s">
        <v>107</v>
      </c>
      <c r="CM1094" s="41" t="s">
        <v>107</v>
      </c>
      <c r="CN1094" s="41" t="s">
        <v>107</v>
      </c>
      <c r="CO1094" s="41" t="s">
        <v>107</v>
      </c>
      <c r="CP1094" s="66">
        <v>4</v>
      </c>
      <c r="CQ1094" s="66">
        <v>3</v>
      </c>
      <c r="CR1094" s="66" t="s">
        <v>173</v>
      </c>
      <c r="CS1094" s="66" t="s">
        <v>173</v>
      </c>
      <c r="CT1094" s="66" t="s">
        <v>176</v>
      </c>
      <c r="CU1094" s="66" t="s">
        <v>173</v>
      </c>
      <c r="CV1094" s="66" t="s">
        <v>176</v>
      </c>
      <c r="CW1094" s="66" t="s">
        <v>176</v>
      </c>
      <c r="CX1094" s="66" t="s">
        <v>173</v>
      </c>
      <c r="CY1094" s="66" t="s">
        <v>173</v>
      </c>
      <c r="CZ1094" s="66" t="s">
        <v>176</v>
      </c>
      <c r="DA1094" s="66" t="s">
        <v>173</v>
      </c>
      <c r="DB1094" s="66" t="s">
        <v>176</v>
      </c>
      <c r="DC1094" s="66" t="s">
        <v>176</v>
      </c>
      <c r="DD1094" s="332">
        <v>11603595</v>
      </c>
      <c r="DE1094" s="282">
        <v>1</v>
      </c>
      <c r="DF1094" s="390">
        <v>1</v>
      </c>
      <c r="DG1094" s="310"/>
      <c r="DI1094" s="279" t="str" cm="1">
        <f t="array" ref="DI1094">+IF(AND(C1094&lt;&gt;"Vehículos Eléctricos",C1094&lt;&gt;"Vehículos Híbridos",AD1094="PERCENTIL 50"),
     IF(VLOOKUP(_xlfn.TEXTJOIN("_",FALSE,C1094:E1094),BD_Perc!$A:$P,_xlfn.IFS(BD!AE1094="Intervalo de precio 1",12,BD!AE1094="Intervalo de precio 2",13),FALSE)&lt;=1,
     VLOOKUP(_xlfn.TEXTJOIN("_",FALSE,C1094:E1094),BD_Perc!$A:$P,16,FALSE),"Ok P50"),
     "Ok P30/70 ó Híbrido/Eléctrico")</f>
        <v>Ok P30/70 ó Híbrido/Eléctrico</v>
      </c>
      <c r="DJ1094" s="279" t="str">
        <f t="shared" ref="DJ1094:DJ1157" si="103">+_xlfn.TEXTJOIN("_",FALSE,C1094:E1094)</f>
        <v>Vehículos Especiales_Ambulancias_TAB</v>
      </c>
      <c r="DK1094" s="331">
        <f t="shared" si="101"/>
        <v>242700239</v>
      </c>
      <c r="DL1094" s="326"/>
    </row>
    <row r="1095" spans="1:116" ht="25.5">
      <c r="A1095" s="28">
        <v>1090</v>
      </c>
      <c r="B1095" s="29" t="s">
        <v>139</v>
      </c>
      <c r="C1095" s="29" t="s">
        <v>3</v>
      </c>
      <c r="D1095" s="29" t="s">
        <v>977</v>
      </c>
      <c r="E1095" s="42" t="s">
        <v>986</v>
      </c>
      <c r="F1095" s="42" t="s">
        <v>982</v>
      </c>
      <c r="G1095" s="30" t="s">
        <v>2443</v>
      </c>
      <c r="H1095" s="28" t="s">
        <v>990</v>
      </c>
      <c r="I1095" s="28">
        <v>9011085</v>
      </c>
      <c r="J1095" s="70" t="s">
        <v>2235</v>
      </c>
      <c r="K1095" s="31" t="s">
        <v>107</v>
      </c>
      <c r="L1095" s="56">
        <v>164</v>
      </c>
      <c r="M1095" s="33" t="s">
        <v>107</v>
      </c>
      <c r="N1095" s="34">
        <v>123000000</v>
      </c>
      <c r="O1095" s="34">
        <f>+IFERROR(VLOOKUP(I1095,Precio_Fasecolda!A:C,3,FALSE),IFERROR(VLOOKUP(I1095,Precio_Fasecolda!B:C,2,FALSE),N1095))</f>
        <v>123000000</v>
      </c>
      <c r="P1095" s="34">
        <f t="shared" ref="P1095:P1158" si="104">N1095-O1095</f>
        <v>0</v>
      </c>
      <c r="Q1095" s="33" t="s">
        <v>107</v>
      </c>
      <c r="R1095" s="28" t="s">
        <v>2415</v>
      </c>
      <c r="S1095" s="28" t="s">
        <v>112</v>
      </c>
      <c r="T1095" s="28" t="s">
        <v>107</v>
      </c>
      <c r="U1095" s="28" t="s">
        <v>107</v>
      </c>
      <c r="V1095" s="42" t="s">
        <v>107</v>
      </c>
      <c r="W1095" s="28" t="s">
        <v>107</v>
      </c>
      <c r="X1095" s="28" t="s">
        <v>107</v>
      </c>
      <c r="Y1095" s="28">
        <f t="shared" ref="Y1095:Y1158" si="105">+IF(C1095=$F$1,N1095+CC1095,"N.A.")</f>
        <v>362400480</v>
      </c>
      <c r="Z1095" s="292">
        <f t="shared" si="102"/>
        <v>123000000</v>
      </c>
      <c r="AA1095" s="28" cm="1">
        <f t="array" aca="1" ref="AA1095" ca="1">_xlfn.IFS(DK1095&lt;$DK$4,1,AND(DK1095&gt;=$DK$4,DK1095&lt;=$AA$4),2,DK1095&gt;$AA$4,3)</f>
        <v>3</v>
      </c>
      <c r="AB1095" s="28">
        <v>0</v>
      </c>
      <c r="AC1095" s="28" cm="1">
        <f t="array" aca="1" ref="AC1095" ca="1">IF(AB1095="PERCENTIL 30","",_xlfn.IFS(DK1095&lt;$AC$4,1,DK1095&gt;$AC$4,2))</f>
        <v>2</v>
      </c>
      <c r="AD1095" s="28" t="str">
        <f>+IFERROR(VLOOKUP(_xlfn.TEXTJOIN("_", FALSE, C1095:E1095), BD_Perc!$A:$O, 15, FALSE),"Segmentación no encontrada o vehículo inactivo")</f>
        <v>PERCENTIL 30-70</v>
      </c>
      <c r="AE1095" s="28" t="str" cm="1">
        <f t="array" ref="AE1095">_xlfn.IFS(
    AD1095 = "PERCENTIL 50",
    _xlfn.IFS(
        BD!DK1095 &lt; VLOOKUP(_xlfn.TEXTJOIN("_", FALSE, C1095:E1095), BD_Perc!$A:$O, 11, FALSE), "Intervalo de precio 1",
        BD!DK1095 &gt;= VLOOKUP(_xlfn.TEXTJOIN("_", FALSE, C1095:E1095), BD_Perc!$A:$O, 11, FALSE), "Intervalo de precio 2"
    ),
    AD1095 = "PERCENTIL 30-70",
    _xlfn.IFS(
        BD!DK1095 &lt; VLOOKUP(_xlfn.TEXTJOIN("_", FALSE, C1095:E1095), BD_Perc!$A:$O, 6, FALSE), "Intervalo de precio 1",
        BD!DK1095 &lt; VLOOKUP(_xlfn.TEXTJOIN("_", FALSE, C1095:E1095), BD_Perc!$A:$O, 7, FALSE), "Intervalo de precio 2",
        BD!DK1095 &gt;= VLOOKUP(_xlfn.TEXTJOIN("_", FALSE, C1095:E1095), BD_Perc!$A:$O, 7, FALSE), "Intervalo de precio 3"
    ),
    AD1095="Segmentación no encontrada o vehículo inactivo","Segmentación no encontrada o vehículo inactivo"
)</f>
        <v>Intervalo de precio 2</v>
      </c>
      <c r="AF1095" s="35" t="s">
        <v>2413</v>
      </c>
      <c r="AG1095" s="35" t="b">
        <f t="shared" ref="AG1095:AG1158" si="106">+AF1095=AE1095</f>
        <v>1</v>
      </c>
      <c r="AH1095" s="322">
        <v>0</v>
      </c>
      <c r="AI1095" s="322">
        <v>0.01</v>
      </c>
      <c r="AJ1095" s="322">
        <v>1.4999999999999999E-2</v>
      </c>
      <c r="AK1095" s="322">
        <v>0.02</v>
      </c>
      <c r="AL1095" s="322">
        <v>2.5000000000000001E-2</v>
      </c>
      <c r="AM1095" s="322">
        <v>0.03</v>
      </c>
      <c r="AN1095" s="28" t="s">
        <v>173</v>
      </c>
      <c r="AO1095" s="28" t="s">
        <v>114</v>
      </c>
      <c r="AP1095" s="28" t="s">
        <v>114</v>
      </c>
      <c r="AQ1095" s="225">
        <v>0</v>
      </c>
      <c r="AR1095" s="38">
        <v>10382164</v>
      </c>
      <c r="AS1095" s="38">
        <v>305358</v>
      </c>
      <c r="AT1095" s="38">
        <v>1465717</v>
      </c>
      <c r="AU1095" s="38" t="s">
        <v>107</v>
      </c>
      <c r="AV1095" s="38" t="s">
        <v>107</v>
      </c>
      <c r="AW1095" s="38">
        <v>11603594</v>
      </c>
      <c r="AX1095" s="38" t="s">
        <v>107</v>
      </c>
      <c r="AY1095" s="38">
        <v>1038217</v>
      </c>
      <c r="AZ1095" s="38">
        <v>146571</v>
      </c>
      <c r="BA1095" s="38">
        <v>1038217</v>
      </c>
      <c r="BB1095" s="38">
        <v>17710750</v>
      </c>
      <c r="BC1095" s="38">
        <v>21985758</v>
      </c>
      <c r="BD1095" s="38" t="s">
        <v>107</v>
      </c>
      <c r="BE1095" s="38" t="s">
        <v>107</v>
      </c>
      <c r="BF1095" s="38" t="s">
        <v>107</v>
      </c>
      <c r="BG1095" s="38" t="s">
        <v>107</v>
      </c>
      <c r="BH1095" s="38">
        <v>1465717</v>
      </c>
      <c r="BI1095" s="38">
        <v>2198576</v>
      </c>
      <c r="BJ1095" s="38">
        <v>146571</v>
      </c>
      <c r="BK1095" s="38">
        <v>610716</v>
      </c>
      <c r="BL1095" s="38">
        <v>1465717</v>
      </c>
      <c r="BM1095" s="38">
        <v>916073</v>
      </c>
      <c r="BN1095" s="38">
        <v>1710004</v>
      </c>
      <c r="BO1095" s="38">
        <v>1305450</v>
      </c>
      <c r="BP1095" s="38">
        <v>549643</v>
      </c>
      <c r="BQ1095" s="38">
        <v>109928</v>
      </c>
      <c r="BR1095" s="38">
        <v>2175750</v>
      </c>
      <c r="BS1095" s="38">
        <v>305358</v>
      </c>
      <c r="BT1095" s="38" t="s">
        <v>107</v>
      </c>
      <c r="BU1095" s="38">
        <v>0</v>
      </c>
      <c r="BV1095" s="38">
        <v>3053577</v>
      </c>
      <c r="BW1095" s="38">
        <v>7939301</v>
      </c>
      <c r="BX1095" s="38">
        <v>109928</v>
      </c>
      <c r="BY1095" s="38">
        <v>5496440</v>
      </c>
      <c r="BZ1095" s="38">
        <v>6717870</v>
      </c>
      <c r="CA1095" s="38">
        <v>17100034</v>
      </c>
      <c r="CB1095" s="38">
        <v>671787</v>
      </c>
      <c r="CC1095" s="330">
        <v>239400480</v>
      </c>
      <c r="CD1095" s="38" t="s">
        <v>107</v>
      </c>
      <c r="CE1095" s="38" t="s">
        <v>107</v>
      </c>
      <c r="CF1095" s="38" t="s">
        <v>107</v>
      </c>
      <c r="CG1095" s="38" t="s">
        <v>107</v>
      </c>
      <c r="CH1095" s="41" t="s">
        <v>107</v>
      </c>
      <c r="CI1095" s="41" t="s">
        <v>107</v>
      </c>
      <c r="CJ1095" s="41" t="s">
        <v>107</v>
      </c>
      <c r="CK1095" s="41" t="s">
        <v>107</v>
      </c>
      <c r="CL1095" s="41" t="s">
        <v>107</v>
      </c>
      <c r="CM1095" s="41" t="s">
        <v>107</v>
      </c>
      <c r="CN1095" s="41" t="s">
        <v>107</v>
      </c>
      <c r="CO1095" s="41" t="s">
        <v>107</v>
      </c>
      <c r="CP1095" s="66">
        <v>4</v>
      </c>
      <c r="CQ1095" s="66">
        <v>3</v>
      </c>
      <c r="CR1095" s="66" t="s">
        <v>173</v>
      </c>
      <c r="CS1095" s="66" t="s">
        <v>173</v>
      </c>
      <c r="CT1095" s="66" t="s">
        <v>176</v>
      </c>
      <c r="CU1095" s="66" t="s">
        <v>173</v>
      </c>
      <c r="CV1095" s="66" t="s">
        <v>176</v>
      </c>
      <c r="CW1095" s="66" t="s">
        <v>176</v>
      </c>
      <c r="CX1095" s="66" t="s">
        <v>173</v>
      </c>
      <c r="CY1095" s="66" t="s">
        <v>173</v>
      </c>
      <c r="CZ1095" s="66" t="s">
        <v>176</v>
      </c>
      <c r="DA1095" s="66" t="s">
        <v>173</v>
      </c>
      <c r="DB1095" s="66" t="s">
        <v>176</v>
      </c>
      <c r="DC1095" s="66" t="s">
        <v>176</v>
      </c>
      <c r="DD1095" s="332">
        <v>11603595</v>
      </c>
      <c r="DE1095" s="282">
        <v>1</v>
      </c>
      <c r="DF1095" s="390">
        <v>1</v>
      </c>
      <c r="DG1095" s="310"/>
      <c r="DI1095" s="279" t="str" cm="1">
        <f t="array" ref="DI1095">+IF(AND(C1095&lt;&gt;"Vehículos Eléctricos",C1095&lt;&gt;"Vehículos Híbridos",AD1095="PERCENTIL 50"),
     IF(VLOOKUP(_xlfn.TEXTJOIN("_",FALSE,C1095:E1095),BD_Perc!$A:$P,_xlfn.IFS(BD!AE1095="Intervalo de precio 1",12,BD!AE1095="Intervalo de precio 2",13),FALSE)&lt;=1,
     VLOOKUP(_xlfn.TEXTJOIN("_",FALSE,C1095:E1095),BD_Perc!$A:$P,16,FALSE),"Ok P50"),
     "Ok P30/70 ó Híbrido/Eléctrico")</f>
        <v>Ok P30/70 ó Híbrido/Eléctrico</v>
      </c>
      <c r="DJ1095" s="279" t="str">
        <f t="shared" si="103"/>
        <v>Vehículos Especiales_Ambulancias_TAM</v>
      </c>
      <c r="DK1095" s="331">
        <f t="shared" ref="DK1095:DK1158" si="107">+IF(C1095=$F$1,Z1095+CC1095,Z1095)</f>
        <v>362400480</v>
      </c>
      <c r="DL1095" s="326"/>
    </row>
    <row r="1096" spans="1:116" ht="25.5">
      <c r="A1096" s="28">
        <v>1091</v>
      </c>
      <c r="B1096" s="29" t="s">
        <v>139</v>
      </c>
      <c r="C1096" s="29" t="s">
        <v>0</v>
      </c>
      <c r="D1096" s="29" t="s">
        <v>337</v>
      </c>
      <c r="E1096" s="42" t="s">
        <v>346</v>
      </c>
      <c r="F1096" s="42" t="s">
        <v>107</v>
      </c>
      <c r="G1096" s="30" t="s">
        <v>2444</v>
      </c>
      <c r="H1096" s="42" t="s">
        <v>990</v>
      </c>
      <c r="I1096" s="28">
        <v>9008255</v>
      </c>
      <c r="J1096" s="70" t="s">
        <v>2236</v>
      </c>
      <c r="K1096" s="31" t="s">
        <v>375</v>
      </c>
      <c r="L1096" s="32">
        <v>278</v>
      </c>
      <c r="M1096" s="33">
        <v>5</v>
      </c>
      <c r="N1096" s="34">
        <v>299000000</v>
      </c>
      <c r="O1096" s="34">
        <f>+IFERROR(VLOOKUP(I1096,Precio_Fasecolda!A:C,3,FALSE),IFERROR(VLOOKUP(I1096,Precio_Fasecolda!B:C,2,FALSE),N1096))</f>
        <v>299000000</v>
      </c>
      <c r="P1096" s="34">
        <f t="shared" si="104"/>
        <v>0</v>
      </c>
      <c r="Q1096" s="28" t="s">
        <v>346</v>
      </c>
      <c r="R1096" s="28" t="s">
        <v>130</v>
      </c>
      <c r="S1096" s="28" t="s">
        <v>112</v>
      </c>
      <c r="T1096" s="28" t="s">
        <v>107</v>
      </c>
      <c r="U1096" s="28" t="s">
        <v>107</v>
      </c>
      <c r="V1096" s="42" t="s">
        <v>107</v>
      </c>
      <c r="W1096" s="28" t="s">
        <v>107</v>
      </c>
      <c r="X1096" s="28" t="s">
        <v>107</v>
      </c>
      <c r="Y1096" s="28" t="str">
        <f t="shared" si="105"/>
        <v>N.A.</v>
      </c>
      <c r="Z1096" s="292">
        <f t="shared" si="102"/>
        <v>299000000</v>
      </c>
      <c r="AA1096" s="28" cm="1">
        <f t="array" aca="1" ref="AA1096" ca="1">_xlfn.IFS(DK1096&lt;$DK$4,1,AND(DK1096&gt;=$DK$4,DK1096&lt;=$AA$4),2,DK1096&gt;$AA$4,3)</f>
        <v>3</v>
      </c>
      <c r="AB1096" s="28">
        <v>0</v>
      </c>
      <c r="AC1096" s="28" cm="1">
        <f t="array" aca="1" ref="AC1096" ca="1">IF(AB1096="PERCENTIL 30","",_xlfn.IFS(DK1096&lt;$AC$4,1,DK1096&gt;$AC$4,2))</f>
        <v>2</v>
      </c>
      <c r="AD1096" s="28" t="str">
        <f>+IFERROR(VLOOKUP(_xlfn.TEXTJOIN("_", FALSE, C1096:E1096), BD_Perc!$A:$O, 15, FALSE),"Segmentación no encontrada o vehículo inactivo")</f>
        <v>PERCENTIL 30-70</v>
      </c>
      <c r="AE1096" s="28" t="str" cm="1">
        <f t="array" ref="AE1096">_xlfn.IFS(
    AD1096 = "PERCENTIL 50",
    _xlfn.IFS(
        BD!DK1096 &lt; VLOOKUP(_xlfn.TEXTJOIN("_", FALSE, C1096:E1096), BD_Perc!$A:$O, 11, FALSE), "Intervalo de precio 1",
        BD!DK1096 &gt;= VLOOKUP(_xlfn.TEXTJOIN("_", FALSE, C1096:E1096), BD_Perc!$A:$O, 11, FALSE), "Intervalo de precio 2"
    ),
    AD1096 = "PERCENTIL 30-70",
    _xlfn.IFS(
        BD!DK1096 &lt; VLOOKUP(_xlfn.TEXTJOIN("_", FALSE, C1096:E1096), BD_Perc!$A:$O, 6, FALSE), "Intervalo de precio 1",
        BD!DK1096 &lt; VLOOKUP(_xlfn.TEXTJOIN("_", FALSE, C1096:E1096), BD_Perc!$A:$O, 7, FALSE), "Intervalo de precio 2",
        BD!DK1096 &gt;= VLOOKUP(_xlfn.TEXTJOIN("_", FALSE, C1096:E1096), BD_Perc!$A:$O, 7, FALSE), "Intervalo de precio 3"
    ),
    AD1096="Segmentación no encontrada o vehículo inactivo","Segmentación no encontrada o vehículo inactivo"
)</f>
        <v>Intervalo de precio 3</v>
      </c>
      <c r="AF1096" s="33" t="s">
        <v>2414</v>
      </c>
      <c r="AG1096" s="35" t="b">
        <f t="shared" si="106"/>
        <v>1</v>
      </c>
      <c r="AH1096" s="322">
        <v>0</v>
      </c>
      <c r="AI1096" s="206">
        <v>0</v>
      </c>
      <c r="AJ1096" s="322">
        <v>0.01</v>
      </c>
      <c r="AK1096" s="206">
        <v>1.4999999999999999E-2</v>
      </c>
      <c r="AL1096" s="322">
        <v>0.02</v>
      </c>
      <c r="AM1096" s="322">
        <v>0.02</v>
      </c>
      <c r="AN1096" s="28" t="s">
        <v>114</v>
      </c>
      <c r="AO1096" s="28" t="s">
        <v>114</v>
      </c>
      <c r="AP1096" s="28" t="s">
        <v>114</v>
      </c>
      <c r="AQ1096" s="37">
        <v>0</v>
      </c>
      <c r="AR1096" s="38">
        <v>11266720</v>
      </c>
      <c r="AS1096" s="38">
        <v>332072</v>
      </c>
      <c r="AT1096" s="38">
        <v>1423165</v>
      </c>
      <c r="AU1096" s="38">
        <v>0</v>
      </c>
      <c r="AV1096" s="38">
        <v>0</v>
      </c>
      <c r="AW1096" s="38">
        <v>12452690</v>
      </c>
      <c r="AX1096" s="38">
        <v>0</v>
      </c>
      <c r="AY1096" s="38">
        <v>1304568</v>
      </c>
      <c r="AZ1096" s="38">
        <v>177896</v>
      </c>
      <c r="BA1096" s="38">
        <v>770881</v>
      </c>
      <c r="BB1096" s="38">
        <v>0</v>
      </c>
      <c r="BC1096" s="38">
        <v>0</v>
      </c>
      <c r="BD1096" s="38">
        <v>0</v>
      </c>
      <c r="BE1096" s="38">
        <v>0</v>
      </c>
      <c r="BF1096" s="38">
        <v>0</v>
      </c>
      <c r="BG1096" s="38">
        <v>0</v>
      </c>
      <c r="BH1096" s="38" t="s">
        <v>107</v>
      </c>
      <c r="BI1096" s="38">
        <v>2134747</v>
      </c>
      <c r="BJ1096" s="38">
        <v>130457</v>
      </c>
      <c r="BK1096" s="38">
        <v>0</v>
      </c>
      <c r="BL1096" s="38">
        <v>0</v>
      </c>
      <c r="BM1096" s="38">
        <v>415090</v>
      </c>
      <c r="BN1096" s="38">
        <v>1423165</v>
      </c>
      <c r="BO1096" s="38">
        <v>1304568</v>
      </c>
      <c r="BP1096" s="38">
        <v>533687</v>
      </c>
      <c r="BQ1096" s="38">
        <v>106737</v>
      </c>
      <c r="BR1096" s="38">
        <v>2609135</v>
      </c>
      <c r="BS1096" s="38">
        <v>415090</v>
      </c>
      <c r="BT1096" s="38">
        <v>0</v>
      </c>
      <c r="BU1096" s="38">
        <v>0</v>
      </c>
      <c r="BV1096" s="38">
        <v>2964926</v>
      </c>
      <c r="BW1096" s="38">
        <v>8894779</v>
      </c>
      <c r="BX1096" s="38">
        <v>100807</v>
      </c>
      <c r="BY1096" s="38">
        <v>5336867</v>
      </c>
      <c r="BZ1096" s="38">
        <v>5692658</v>
      </c>
      <c r="CA1096" s="38">
        <v>0</v>
      </c>
      <c r="CB1096" s="38">
        <v>569266</v>
      </c>
      <c r="CC1096" s="330">
        <v>0</v>
      </c>
      <c r="CD1096" s="38">
        <v>0</v>
      </c>
      <c r="CE1096" s="38" t="s">
        <v>107</v>
      </c>
      <c r="CF1096" s="38" t="s">
        <v>107</v>
      </c>
      <c r="CG1096" s="38" t="s">
        <v>107</v>
      </c>
      <c r="CH1096" s="41" t="s">
        <v>113</v>
      </c>
      <c r="CI1096" s="41" t="s">
        <v>113</v>
      </c>
      <c r="CJ1096" s="41" t="s">
        <v>113</v>
      </c>
      <c r="CK1096" s="41" t="s">
        <v>113</v>
      </c>
      <c r="CL1096" s="41" t="s">
        <v>113</v>
      </c>
      <c r="CM1096" s="41" t="s">
        <v>113</v>
      </c>
      <c r="CN1096" s="41" t="s">
        <v>114</v>
      </c>
      <c r="CO1096" s="42" t="s">
        <v>107</v>
      </c>
      <c r="CP1096" s="41" t="s">
        <v>113</v>
      </c>
      <c r="CQ1096" s="41" t="s">
        <v>113</v>
      </c>
      <c r="CR1096" s="28" t="s">
        <v>107</v>
      </c>
      <c r="CS1096" s="28" t="s">
        <v>107</v>
      </c>
      <c r="CT1096" s="28" t="s">
        <v>107</v>
      </c>
      <c r="CU1096" s="28" t="s">
        <v>107</v>
      </c>
      <c r="CV1096" s="28" t="s">
        <v>107</v>
      </c>
      <c r="CW1096" s="28" t="s">
        <v>107</v>
      </c>
      <c r="CX1096" s="28" t="s">
        <v>107</v>
      </c>
      <c r="CY1096" s="28" t="s">
        <v>107</v>
      </c>
      <c r="CZ1096" s="28" t="s">
        <v>107</v>
      </c>
      <c r="DA1096" s="28" t="s">
        <v>107</v>
      </c>
      <c r="DB1096" s="28" t="s">
        <v>107</v>
      </c>
      <c r="DC1096" s="28" t="s">
        <v>107</v>
      </c>
      <c r="DD1096" s="332">
        <v>12452690</v>
      </c>
      <c r="DE1096" s="43">
        <v>1</v>
      </c>
      <c r="DF1096" s="390">
        <v>1</v>
      </c>
      <c r="DG1096" s="310"/>
      <c r="DI1096" s="279" t="str" cm="1">
        <f t="array" ref="DI1096">+IF(AND(C1096&lt;&gt;"Vehículos Eléctricos",C1096&lt;&gt;"Vehículos Híbridos",AD1096="PERCENTIL 50"),
     IF(VLOOKUP(_xlfn.TEXTJOIN("_",FALSE,C1096:E1096),BD_Perc!$A:$P,_xlfn.IFS(BD!AE1096="Intervalo de precio 1",12,BD!AE1096="Intervalo de precio 2",13),FALSE)&lt;=1,
     VLOOKUP(_xlfn.TEXTJOIN("_",FALSE,C1096:E1096),BD_Perc!$A:$P,16,FALSE),"Ok P50"),
     "Ok P30/70 ó Híbrido/Eléctrico")</f>
        <v>Ok P30/70 ó Híbrido/Eléctrico</v>
      </c>
      <c r="DJ1096" s="279" t="str">
        <f t="shared" si="103"/>
        <v>Vehículos Convencionales_Camperos/Camionetas_4x4</v>
      </c>
      <c r="DK1096" s="331">
        <f t="shared" si="107"/>
        <v>299000000</v>
      </c>
      <c r="DL1096" s="326"/>
    </row>
    <row r="1097" spans="1:116" ht="25.5">
      <c r="A1097" s="28">
        <v>1092</v>
      </c>
      <c r="B1097" s="29" t="s">
        <v>139</v>
      </c>
      <c r="C1097" s="29" t="s">
        <v>0</v>
      </c>
      <c r="D1097" s="29" t="s">
        <v>337</v>
      </c>
      <c r="E1097" s="42" t="s">
        <v>346</v>
      </c>
      <c r="F1097" s="42" t="s">
        <v>107</v>
      </c>
      <c r="G1097" s="30" t="s">
        <v>2445</v>
      </c>
      <c r="H1097" s="42" t="s">
        <v>990</v>
      </c>
      <c r="I1097" s="28">
        <v>9008256</v>
      </c>
      <c r="J1097" s="70" t="s">
        <v>2237</v>
      </c>
      <c r="K1097" s="31" t="s">
        <v>375</v>
      </c>
      <c r="L1097" s="32">
        <v>278</v>
      </c>
      <c r="M1097" s="33">
        <v>5</v>
      </c>
      <c r="N1097" s="34">
        <v>375900000</v>
      </c>
      <c r="O1097" s="34">
        <f>+IFERROR(VLOOKUP(I1097,Precio_Fasecolda!A:C,3,FALSE),IFERROR(VLOOKUP(I1097,Precio_Fasecolda!B:C,2,FALSE),N1097))</f>
        <v>375900000</v>
      </c>
      <c r="P1097" s="34">
        <f t="shared" si="104"/>
        <v>0</v>
      </c>
      <c r="Q1097" s="28" t="s">
        <v>346</v>
      </c>
      <c r="R1097" s="28" t="s">
        <v>130</v>
      </c>
      <c r="S1097" s="28" t="s">
        <v>112</v>
      </c>
      <c r="T1097" s="28" t="s">
        <v>107</v>
      </c>
      <c r="U1097" s="28" t="s">
        <v>107</v>
      </c>
      <c r="V1097" s="42" t="s">
        <v>107</v>
      </c>
      <c r="W1097" s="28" t="s">
        <v>107</v>
      </c>
      <c r="X1097" s="28" t="s">
        <v>107</v>
      </c>
      <c r="Y1097" s="28" t="str">
        <f t="shared" si="105"/>
        <v>N.A.</v>
      </c>
      <c r="Z1097" s="292">
        <f t="shared" si="102"/>
        <v>375900000</v>
      </c>
      <c r="AA1097" s="28" cm="1">
        <f t="array" aca="1" ref="AA1097" ca="1">_xlfn.IFS(DK1097&lt;$DK$4,1,AND(DK1097&gt;=$DK$4,DK1097&lt;=$AA$4),2,DK1097&gt;$AA$4,3)</f>
        <v>3</v>
      </c>
      <c r="AB1097" s="28">
        <v>0</v>
      </c>
      <c r="AC1097" s="28" cm="1">
        <f t="array" aca="1" ref="AC1097" ca="1">IF(AB1097="PERCENTIL 30","",_xlfn.IFS(DK1097&lt;$AC$4,1,DK1097&gt;$AC$4,2))</f>
        <v>2</v>
      </c>
      <c r="AD1097" s="28" t="str">
        <f>+IFERROR(VLOOKUP(_xlfn.TEXTJOIN("_", FALSE, C1097:E1097), BD_Perc!$A:$O, 15, FALSE),"Segmentación no encontrada o vehículo inactivo")</f>
        <v>PERCENTIL 30-70</v>
      </c>
      <c r="AE1097" s="28" t="str" cm="1">
        <f t="array" ref="AE1097">_xlfn.IFS(
    AD1097 = "PERCENTIL 50",
    _xlfn.IFS(
        BD!DK1097 &lt; VLOOKUP(_xlfn.TEXTJOIN("_", FALSE, C1097:E1097), BD_Perc!$A:$O, 11, FALSE), "Intervalo de precio 1",
        BD!DK1097 &gt;= VLOOKUP(_xlfn.TEXTJOIN("_", FALSE, C1097:E1097), BD_Perc!$A:$O, 11, FALSE), "Intervalo de precio 2"
    ),
    AD1097 = "PERCENTIL 30-70",
    _xlfn.IFS(
        BD!DK1097 &lt; VLOOKUP(_xlfn.TEXTJOIN("_", FALSE, C1097:E1097), BD_Perc!$A:$O, 6, FALSE), "Intervalo de precio 1",
        BD!DK1097 &lt; VLOOKUP(_xlfn.TEXTJOIN("_", FALSE, C1097:E1097), BD_Perc!$A:$O, 7, FALSE), "Intervalo de precio 2",
        BD!DK1097 &gt;= VLOOKUP(_xlfn.TEXTJOIN("_", FALSE, C1097:E1097), BD_Perc!$A:$O, 7, FALSE), "Intervalo de precio 3"
    ),
    AD1097="Segmentación no encontrada o vehículo inactivo","Segmentación no encontrada o vehículo inactivo"
)</f>
        <v>Intervalo de precio 3</v>
      </c>
      <c r="AF1097" s="33" t="s">
        <v>2414</v>
      </c>
      <c r="AG1097" s="35" t="b">
        <f t="shared" si="106"/>
        <v>1</v>
      </c>
      <c r="AH1097" s="322">
        <v>0</v>
      </c>
      <c r="AI1097" s="206">
        <v>0</v>
      </c>
      <c r="AJ1097" s="322">
        <v>0.01</v>
      </c>
      <c r="AK1097" s="206">
        <v>1.4999999999999999E-2</v>
      </c>
      <c r="AL1097" s="322">
        <v>0.02</v>
      </c>
      <c r="AM1097" s="322">
        <v>0.02</v>
      </c>
      <c r="AN1097" s="28" t="s">
        <v>113</v>
      </c>
      <c r="AO1097" s="28" t="s">
        <v>114</v>
      </c>
      <c r="AP1097" s="28" t="s">
        <v>114</v>
      </c>
      <c r="AQ1097" s="37">
        <v>0</v>
      </c>
      <c r="AR1097" s="38">
        <v>11266720</v>
      </c>
      <c r="AS1097" s="38">
        <v>332072</v>
      </c>
      <c r="AT1097" s="38">
        <v>1423165</v>
      </c>
      <c r="AU1097" s="38">
        <v>0</v>
      </c>
      <c r="AV1097" s="38">
        <v>0</v>
      </c>
      <c r="AW1097" s="38">
        <v>12452690</v>
      </c>
      <c r="AX1097" s="38">
        <v>0</v>
      </c>
      <c r="AY1097" s="38">
        <v>1304568</v>
      </c>
      <c r="AZ1097" s="38">
        <v>177896</v>
      </c>
      <c r="BA1097" s="38">
        <v>0</v>
      </c>
      <c r="BB1097" s="38">
        <v>0</v>
      </c>
      <c r="BC1097" s="38">
        <v>0</v>
      </c>
      <c r="BD1097" s="38">
        <v>0</v>
      </c>
      <c r="BE1097" s="38">
        <v>0</v>
      </c>
      <c r="BF1097" s="38">
        <v>0</v>
      </c>
      <c r="BG1097" s="38">
        <v>0</v>
      </c>
      <c r="BH1097" s="38" t="s">
        <v>107</v>
      </c>
      <c r="BI1097" s="38">
        <v>2134747</v>
      </c>
      <c r="BJ1097" s="38">
        <v>130457</v>
      </c>
      <c r="BK1097" s="38">
        <v>0</v>
      </c>
      <c r="BL1097" s="38">
        <v>0</v>
      </c>
      <c r="BM1097" s="38">
        <v>415090</v>
      </c>
      <c r="BN1097" s="38">
        <v>1423165</v>
      </c>
      <c r="BO1097" s="38">
        <v>1304568</v>
      </c>
      <c r="BP1097" s="38">
        <v>533687</v>
      </c>
      <c r="BQ1097" s="38">
        <v>106737</v>
      </c>
      <c r="BR1097" s="38">
        <v>2609135</v>
      </c>
      <c r="BS1097" s="38">
        <v>415090</v>
      </c>
      <c r="BT1097" s="38">
        <v>0</v>
      </c>
      <c r="BU1097" s="38">
        <v>0</v>
      </c>
      <c r="BV1097" s="38">
        <v>2964926</v>
      </c>
      <c r="BW1097" s="38">
        <v>8894779</v>
      </c>
      <c r="BX1097" s="38">
        <v>100807</v>
      </c>
      <c r="BY1097" s="38">
        <v>5336867</v>
      </c>
      <c r="BZ1097" s="38">
        <v>5692658</v>
      </c>
      <c r="CA1097" s="38">
        <v>0</v>
      </c>
      <c r="CB1097" s="38">
        <v>569266</v>
      </c>
      <c r="CC1097" s="330">
        <v>0</v>
      </c>
      <c r="CD1097" s="38">
        <v>0</v>
      </c>
      <c r="CE1097" s="38" t="s">
        <v>107</v>
      </c>
      <c r="CF1097" s="38" t="s">
        <v>107</v>
      </c>
      <c r="CG1097" s="38" t="s">
        <v>107</v>
      </c>
      <c r="CH1097" s="41" t="s">
        <v>113</v>
      </c>
      <c r="CI1097" s="41" t="s">
        <v>113</v>
      </c>
      <c r="CJ1097" s="41" t="s">
        <v>113</v>
      </c>
      <c r="CK1097" s="41" t="s">
        <v>113</v>
      </c>
      <c r="CL1097" s="41" t="s">
        <v>113</v>
      </c>
      <c r="CM1097" s="41" t="s">
        <v>113</v>
      </c>
      <c r="CN1097" s="41" t="s">
        <v>114</v>
      </c>
      <c r="CO1097" s="42" t="s">
        <v>107</v>
      </c>
      <c r="CP1097" s="41" t="s">
        <v>113</v>
      </c>
      <c r="CQ1097" s="41" t="s">
        <v>113</v>
      </c>
      <c r="CR1097" s="28" t="s">
        <v>107</v>
      </c>
      <c r="CS1097" s="28" t="s">
        <v>107</v>
      </c>
      <c r="CT1097" s="28" t="s">
        <v>107</v>
      </c>
      <c r="CU1097" s="28" t="s">
        <v>107</v>
      </c>
      <c r="CV1097" s="28" t="s">
        <v>107</v>
      </c>
      <c r="CW1097" s="28" t="s">
        <v>107</v>
      </c>
      <c r="CX1097" s="28" t="s">
        <v>107</v>
      </c>
      <c r="CY1097" s="28" t="s">
        <v>107</v>
      </c>
      <c r="CZ1097" s="28" t="s">
        <v>107</v>
      </c>
      <c r="DA1097" s="28" t="s">
        <v>107</v>
      </c>
      <c r="DB1097" s="28" t="s">
        <v>107</v>
      </c>
      <c r="DC1097" s="28" t="s">
        <v>107</v>
      </c>
      <c r="DD1097" s="332">
        <v>12452690</v>
      </c>
      <c r="DE1097" s="43">
        <v>1</v>
      </c>
      <c r="DF1097" s="390">
        <v>1</v>
      </c>
      <c r="DG1097" s="310"/>
      <c r="DI1097" s="279" t="str" cm="1">
        <f t="array" ref="DI1097">+IF(AND(C1097&lt;&gt;"Vehículos Eléctricos",C1097&lt;&gt;"Vehículos Híbridos",AD1097="PERCENTIL 50"),
     IF(VLOOKUP(_xlfn.TEXTJOIN("_",FALSE,C1097:E1097),BD_Perc!$A:$P,_xlfn.IFS(BD!AE1097="Intervalo de precio 1",12,BD!AE1097="Intervalo de precio 2",13),FALSE)&lt;=1,
     VLOOKUP(_xlfn.TEXTJOIN("_",FALSE,C1097:E1097),BD_Perc!$A:$P,16,FALSE),"Ok P50"),
     "Ok P30/70 ó Híbrido/Eléctrico")</f>
        <v>Ok P30/70 ó Híbrido/Eléctrico</v>
      </c>
      <c r="DJ1097" s="279" t="str">
        <f t="shared" si="103"/>
        <v>Vehículos Convencionales_Camperos/Camionetas_4x4</v>
      </c>
      <c r="DK1097" s="331">
        <f t="shared" si="107"/>
        <v>375900000</v>
      </c>
      <c r="DL1097" s="326"/>
    </row>
    <row r="1098" spans="1:116" ht="38.25">
      <c r="A1098" s="28">
        <v>1093</v>
      </c>
      <c r="B1098" s="29" t="s">
        <v>139</v>
      </c>
      <c r="C1098" s="29" t="s">
        <v>0</v>
      </c>
      <c r="D1098" s="29" t="s">
        <v>337</v>
      </c>
      <c r="E1098" s="42" t="s">
        <v>346</v>
      </c>
      <c r="F1098" s="42" t="s">
        <v>107</v>
      </c>
      <c r="G1098" s="30" t="s">
        <v>2446</v>
      </c>
      <c r="H1098" s="42" t="s">
        <v>990</v>
      </c>
      <c r="I1098" s="28">
        <v>9008257</v>
      </c>
      <c r="J1098" s="70" t="s">
        <v>2238</v>
      </c>
      <c r="K1098" s="31" t="s">
        <v>375</v>
      </c>
      <c r="L1098" s="32">
        <v>278</v>
      </c>
      <c r="M1098" s="33">
        <v>5</v>
      </c>
      <c r="N1098" s="34">
        <v>384500000</v>
      </c>
      <c r="O1098" s="34">
        <f>+IFERROR(VLOOKUP(I1098,Precio_Fasecolda!A:C,3,FALSE),IFERROR(VLOOKUP(I1098,Precio_Fasecolda!B:C,2,FALSE),N1098))</f>
        <v>384500000</v>
      </c>
      <c r="P1098" s="34">
        <f t="shared" si="104"/>
        <v>0</v>
      </c>
      <c r="Q1098" s="28" t="s">
        <v>346</v>
      </c>
      <c r="R1098" s="28" t="s">
        <v>130</v>
      </c>
      <c r="S1098" s="28" t="s">
        <v>112</v>
      </c>
      <c r="T1098" s="28" t="s">
        <v>107</v>
      </c>
      <c r="U1098" s="28" t="s">
        <v>107</v>
      </c>
      <c r="V1098" s="42" t="s">
        <v>107</v>
      </c>
      <c r="W1098" s="28" t="s">
        <v>107</v>
      </c>
      <c r="X1098" s="28" t="s">
        <v>107</v>
      </c>
      <c r="Y1098" s="28" t="str">
        <f t="shared" si="105"/>
        <v>N.A.</v>
      </c>
      <c r="Z1098" s="292">
        <f t="shared" si="102"/>
        <v>384500000</v>
      </c>
      <c r="AA1098" s="28" cm="1">
        <f t="array" aca="1" ref="AA1098" ca="1">_xlfn.IFS(DK1098&lt;$DK$4,1,AND(DK1098&gt;=$DK$4,DK1098&lt;=$AA$4),2,DK1098&gt;$AA$4,3)</f>
        <v>3</v>
      </c>
      <c r="AB1098" s="28">
        <v>0</v>
      </c>
      <c r="AC1098" s="28" cm="1">
        <f t="array" aca="1" ref="AC1098" ca="1">IF(AB1098="PERCENTIL 30","",_xlfn.IFS(DK1098&lt;$AC$4,1,DK1098&gt;$AC$4,2))</f>
        <v>2</v>
      </c>
      <c r="AD1098" s="28" t="str">
        <f>+IFERROR(VLOOKUP(_xlfn.TEXTJOIN("_", FALSE, C1098:E1098), BD_Perc!$A:$O, 15, FALSE),"Segmentación no encontrada o vehículo inactivo")</f>
        <v>PERCENTIL 30-70</v>
      </c>
      <c r="AE1098" s="28" t="str" cm="1">
        <f t="array" ref="AE1098">_xlfn.IFS(
    AD1098 = "PERCENTIL 50",
    _xlfn.IFS(
        BD!DK1098 &lt; VLOOKUP(_xlfn.TEXTJOIN("_", FALSE, C1098:E1098), BD_Perc!$A:$O, 11, FALSE), "Intervalo de precio 1",
        BD!DK1098 &gt;= VLOOKUP(_xlfn.TEXTJOIN("_", FALSE, C1098:E1098), BD_Perc!$A:$O, 11, FALSE), "Intervalo de precio 2"
    ),
    AD1098 = "PERCENTIL 30-70",
    _xlfn.IFS(
        BD!DK1098 &lt; VLOOKUP(_xlfn.TEXTJOIN("_", FALSE, C1098:E1098), BD_Perc!$A:$O, 6, FALSE), "Intervalo de precio 1",
        BD!DK1098 &lt; VLOOKUP(_xlfn.TEXTJOIN("_", FALSE, C1098:E1098), BD_Perc!$A:$O, 7, FALSE), "Intervalo de precio 2",
        BD!DK1098 &gt;= VLOOKUP(_xlfn.TEXTJOIN("_", FALSE, C1098:E1098), BD_Perc!$A:$O, 7, FALSE), "Intervalo de precio 3"
    ),
    AD1098="Segmentación no encontrada o vehículo inactivo","Segmentación no encontrada o vehículo inactivo"
)</f>
        <v>Intervalo de precio 3</v>
      </c>
      <c r="AF1098" s="33" t="s">
        <v>2414</v>
      </c>
      <c r="AG1098" s="35" t="b">
        <f t="shared" si="106"/>
        <v>1</v>
      </c>
      <c r="AH1098" s="322">
        <v>0</v>
      </c>
      <c r="AI1098" s="206">
        <v>0</v>
      </c>
      <c r="AJ1098" s="322">
        <v>0.01</v>
      </c>
      <c r="AK1098" s="206">
        <v>1.4999999999999999E-2</v>
      </c>
      <c r="AL1098" s="322">
        <v>0.02</v>
      </c>
      <c r="AM1098" s="322">
        <v>0.02</v>
      </c>
      <c r="AN1098" s="28" t="s">
        <v>113</v>
      </c>
      <c r="AO1098" s="28" t="s">
        <v>114</v>
      </c>
      <c r="AP1098" s="28" t="s">
        <v>114</v>
      </c>
      <c r="AQ1098" s="37">
        <v>0</v>
      </c>
      <c r="AR1098" s="38">
        <v>11266720</v>
      </c>
      <c r="AS1098" s="38">
        <v>332072</v>
      </c>
      <c r="AT1098" s="38">
        <v>1423165</v>
      </c>
      <c r="AU1098" s="38">
        <v>0</v>
      </c>
      <c r="AV1098" s="38">
        <v>0</v>
      </c>
      <c r="AW1098" s="38">
        <v>12452690</v>
      </c>
      <c r="AX1098" s="38">
        <v>0</v>
      </c>
      <c r="AY1098" s="38">
        <v>1304568</v>
      </c>
      <c r="AZ1098" s="38">
        <v>177896</v>
      </c>
      <c r="BA1098" s="38">
        <v>0</v>
      </c>
      <c r="BB1098" s="38">
        <v>0</v>
      </c>
      <c r="BC1098" s="38">
        <v>0</v>
      </c>
      <c r="BD1098" s="38">
        <v>0</v>
      </c>
      <c r="BE1098" s="38">
        <v>0</v>
      </c>
      <c r="BF1098" s="38">
        <v>0</v>
      </c>
      <c r="BG1098" s="38">
        <v>0</v>
      </c>
      <c r="BH1098" s="38" t="s">
        <v>107</v>
      </c>
      <c r="BI1098" s="38">
        <v>2134747</v>
      </c>
      <c r="BJ1098" s="38">
        <v>130457</v>
      </c>
      <c r="BK1098" s="38">
        <v>0</v>
      </c>
      <c r="BL1098" s="38">
        <v>0</v>
      </c>
      <c r="BM1098" s="38">
        <v>415090</v>
      </c>
      <c r="BN1098" s="38">
        <v>1423165</v>
      </c>
      <c r="BO1098" s="38">
        <v>1304568</v>
      </c>
      <c r="BP1098" s="38">
        <v>533687</v>
      </c>
      <c r="BQ1098" s="38">
        <v>106737</v>
      </c>
      <c r="BR1098" s="38">
        <v>2609135</v>
      </c>
      <c r="BS1098" s="38">
        <v>415090</v>
      </c>
      <c r="BT1098" s="38">
        <v>0</v>
      </c>
      <c r="BU1098" s="38">
        <v>0</v>
      </c>
      <c r="BV1098" s="38">
        <v>2964926</v>
      </c>
      <c r="BW1098" s="38">
        <v>8894779</v>
      </c>
      <c r="BX1098" s="38">
        <v>100807</v>
      </c>
      <c r="BY1098" s="38">
        <v>5336867</v>
      </c>
      <c r="BZ1098" s="38">
        <v>5692658</v>
      </c>
      <c r="CA1098" s="38">
        <v>0</v>
      </c>
      <c r="CB1098" s="38">
        <v>569266</v>
      </c>
      <c r="CC1098" s="330">
        <v>0</v>
      </c>
      <c r="CD1098" s="38">
        <v>0</v>
      </c>
      <c r="CE1098" s="38" t="s">
        <v>107</v>
      </c>
      <c r="CF1098" s="38" t="s">
        <v>107</v>
      </c>
      <c r="CG1098" s="38" t="s">
        <v>107</v>
      </c>
      <c r="CH1098" s="41" t="s">
        <v>113</v>
      </c>
      <c r="CI1098" s="41" t="s">
        <v>113</v>
      </c>
      <c r="CJ1098" s="41" t="s">
        <v>113</v>
      </c>
      <c r="CK1098" s="41" t="s">
        <v>113</v>
      </c>
      <c r="CL1098" s="41" t="s">
        <v>113</v>
      </c>
      <c r="CM1098" s="41" t="s">
        <v>113</v>
      </c>
      <c r="CN1098" s="41" t="s">
        <v>114</v>
      </c>
      <c r="CO1098" s="42" t="s">
        <v>107</v>
      </c>
      <c r="CP1098" s="41" t="s">
        <v>113</v>
      </c>
      <c r="CQ1098" s="41" t="s">
        <v>113</v>
      </c>
      <c r="CR1098" s="28" t="s">
        <v>107</v>
      </c>
      <c r="CS1098" s="28" t="s">
        <v>107</v>
      </c>
      <c r="CT1098" s="28" t="s">
        <v>107</v>
      </c>
      <c r="CU1098" s="28" t="s">
        <v>107</v>
      </c>
      <c r="CV1098" s="28" t="s">
        <v>107</v>
      </c>
      <c r="CW1098" s="28" t="s">
        <v>107</v>
      </c>
      <c r="CX1098" s="28" t="s">
        <v>107</v>
      </c>
      <c r="CY1098" s="28" t="s">
        <v>107</v>
      </c>
      <c r="CZ1098" s="28" t="s">
        <v>107</v>
      </c>
      <c r="DA1098" s="28" t="s">
        <v>107</v>
      </c>
      <c r="DB1098" s="28" t="s">
        <v>107</v>
      </c>
      <c r="DC1098" s="28" t="s">
        <v>107</v>
      </c>
      <c r="DD1098" s="332">
        <v>12452690</v>
      </c>
      <c r="DE1098" s="43">
        <v>1</v>
      </c>
      <c r="DF1098" s="390">
        <v>1</v>
      </c>
      <c r="DG1098" s="310"/>
      <c r="DI1098" s="279" t="str" cm="1">
        <f t="array" ref="DI1098">+IF(AND(C1098&lt;&gt;"Vehículos Eléctricos",C1098&lt;&gt;"Vehículos Híbridos",AD1098="PERCENTIL 50"),
     IF(VLOOKUP(_xlfn.TEXTJOIN("_",FALSE,C1098:E1098),BD_Perc!$A:$P,_xlfn.IFS(BD!AE1098="Intervalo de precio 1",12,BD!AE1098="Intervalo de precio 2",13),FALSE)&lt;=1,
     VLOOKUP(_xlfn.TEXTJOIN("_",FALSE,C1098:E1098),BD_Perc!$A:$P,16,FALSE),"Ok P50"),
     "Ok P30/70 ó Híbrido/Eléctrico")</f>
        <v>Ok P30/70 ó Híbrido/Eléctrico</v>
      </c>
      <c r="DJ1098" s="279" t="str">
        <f t="shared" si="103"/>
        <v>Vehículos Convencionales_Camperos/Camionetas_4x4</v>
      </c>
      <c r="DK1098" s="331">
        <f t="shared" si="107"/>
        <v>384500000</v>
      </c>
      <c r="DL1098" s="326"/>
    </row>
    <row r="1099" spans="1:116" ht="51">
      <c r="A1099" s="28">
        <v>1094</v>
      </c>
      <c r="B1099" s="29" t="s">
        <v>720</v>
      </c>
      <c r="C1099" s="226" t="s">
        <v>0</v>
      </c>
      <c r="D1099" s="29" t="s">
        <v>867</v>
      </c>
      <c r="E1099" s="178" t="s">
        <v>879</v>
      </c>
      <c r="F1099" s="42" t="s">
        <v>880</v>
      </c>
      <c r="G1099" s="227" t="s">
        <v>2239</v>
      </c>
      <c r="H1099" s="228" t="s">
        <v>851</v>
      </c>
      <c r="I1099" s="229">
        <v>5803128</v>
      </c>
      <c r="J1099" s="70" t="s">
        <v>2240</v>
      </c>
      <c r="K1099" s="31" t="s">
        <v>107</v>
      </c>
      <c r="L1099" s="230">
        <v>161</v>
      </c>
      <c r="M1099" s="231" t="s">
        <v>107</v>
      </c>
      <c r="N1099" s="232">
        <v>770600000</v>
      </c>
      <c r="O1099" s="34">
        <f>+IFERROR(VLOOKUP(I1099,Precio_Fasecolda!A:C,3,FALSE),IFERROR(VLOOKUP(I1099,Precio_Fasecolda!B:C,2,FALSE),N1099))</f>
        <v>770600000</v>
      </c>
      <c r="P1099" s="34">
        <f t="shared" si="104"/>
        <v>0</v>
      </c>
      <c r="Q1099" s="231" t="s">
        <v>107</v>
      </c>
      <c r="R1099" s="28" t="s">
        <v>2415</v>
      </c>
      <c r="S1099" s="28" t="s">
        <v>360</v>
      </c>
      <c r="T1099" s="33" t="s">
        <v>843</v>
      </c>
      <c r="U1099" s="28" t="s">
        <v>107</v>
      </c>
      <c r="V1099" s="42" t="s">
        <v>107</v>
      </c>
      <c r="W1099" s="28" t="s">
        <v>107</v>
      </c>
      <c r="X1099" s="28" t="s">
        <v>107</v>
      </c>
      <c r="Y1099" s="28" t="str">
        <f t="shared" si="105"/>
        <v>N.A.</v>
      </c>
      <c r="Z1099" s="292">
        <f t="shared" si="102"/>
        <v>747482000</v>
      </c>
      <c r="AA1099" s="28" cm="1">
        <f t="array" aca="1" ref="AA1099" ca="1">_xlfn.IFS(DK1099&lt;$DK$4,1,AND(DK1099&gt;=$DK$4,DK1099&lt;=$AA$4),2,DK1099&gt;$AA$4,3)</f>
        <v>3</v>
      </c>
      <c r="AB1099" s="28">
        <v>0</v>
      </c>
      <c r="AC1099" s="28" cm="1">
        <f t="array" aca="1" ref="AC1099" ca="1">IF(AB1099="PERCENTIL 30","",_xlfn.IFS(DK1099&lt;$AC$4,1,DK1099&gt;$AC$4,2))</f>
        <v>2</v>
      </c>
      <c r="AD1099" s="28" t="str">
        <f>+IFERROR(VLOOKUP(_xlfn.TEXTJOIN("_", FALSE, C1099:E1099), BD_Perc!$A:$O, 15, FALSE),"Segmentación no encontrada o vehículo inactivo")</f>
        <v>PERCENTIL 30-70</v>
      </c>
      <c r="AE1099" s="28" t="str" cm="1">
        <f t="array" ref="AE1099">_xlfn.IFS(
    AD1099 = "PERCENTIL 50",
    _xlfn.IFS(
        BD!DK1099 &lt; VLOOKUP(_xlfn.TEXTJOIN("_", FALSE, C1099:E1099), BD_Perc!$A:$O, 11, FALSE), "Intervalo de precio 1",
        BD!DK1099 &gt;= VLOOKUP(_xlfn.TEXTJOIN("_", FALSE, C1099:E1099), BD_Perc!$A:$O, 11, FALSE), "Intervalo de precio 2"
    ),
    AD1099 = "PERCENTIL 30-70",
    _xlfn.IFS(
        BD!DK1099 &lt; VLOOKUP(_xlfn.TEXTJOIN("_", FALSE, C1099:E1099), BD_Perc!$A:$O, 6, FALSE), "Intervalo de precio 1",
        BD!DK1099 &lt; VLOOKUP(_xlfn.TEXTJOIN("_", FALSE, C1099:E1099), BD_Perc!$A:$O, 7, FALSE), "Intervalo de precio 2",
        BD!DK1099 &gt;= VLOOKUP(_xlfn.TEXTJOIN("_", FALSE, C1099:E1099), BD_Perc!$A:$O, 7, FALSE), "Intervalo de precio 3"
    ),
    AD1099="Segmentación no encontrada o vehículo inactivo","Segmentación no encontrada o vehículo inactivo"
)</f>
        <v>Intervalo de precio 3</v>
      </c>
      <c r="AF1099" s="33" t="s">
        <v>2414</v>
      </c>
      <c r="AG1099" s="35" t="b">
        <f t="shared" si="106"/>
        <v>1</v>
      </c>
      <c r="AH1099" s="255">
        <v>0.03</v>
      </c>
      <c r="AI1099" s="255">
        <v>0.05</v>
      </c>
      <c r="AJ1099" s="255">
        <v>0.08</v>
      </c>
      <c r="AK1099" s="255">
        <v>0.1</v>
      </c>
      <c r="AL1099" s="255">
        <v>0.13</v>
      </c>
      <c r="AM1099" s="255">
        <v>0.15</v>
      </c>
      <c r="AN1099" s="178" t="s">
        <v>176</v>
      </c>
      <c r="AO1099" s="178" t="s">
        <v>176</v>
      </c>
      <c r="AP1099" s="178" t="s">
        <v>176</v>
      </c>
      <c r="AQ1099" s="233" t="s">
        <v>905</v>
      </c>
      <c r="AR1099" s="38" t="s">
        <v>905</v>
      </c>
      <c r="AS1099" s="38">
        <v>611508</v>
      </c>
      <c r="AT1099" s="38" t="s">
        <v>107</v>
      </c>
      <c r="AU1099" s="38" t="s">
        <v>107</v>
      </c>
      <c r="AV1099" s="38" t="s">
        <v>107</v>
      </c>
      <c r="AW1099" s="38" t="s">
        <v>107</v>
      </c>
      <c r="AX1099" s="38" t="s">
        <v>107</v>
      </c>
      <c r="AY1099" s="38">
        <v>856113</v>
      </c>
      <c r="AZ1099" s="38">
        <v>85612</v>
      </c>
      <c r="BA1099" s="38">
        <v>550358</v>
      </c>
      <c r="BB1099" s="38" t="s">
        <v>107</v>
      </c>
      <c r="BC1099" s="38" t="s">
        <v>107</v>
      </c>
      <c r="BD1099" s="38" t="s">
        <v>905</v>
      </c>
      <c r="BE1099" s="38" t="s">
        <v>905</v>
      </c>
      <c r="BF1099" s="38" t="s">
        <v>107</v>
      </c>
      <c r="BG1099" s="38" t="s">
        <v>107</v>
      </c>
      <c r="BH1099" s="38" t="s">
        <v>107</v>
      </c>
      <c r="BI1099" s="38" t="s">
        <v>905</v>
      </c>
      <c r="BJ1099" s="38" t="s">
        <v>905</v>
      </c>
      <c r="BK1099" s="38" t="s">
        <v>107</v>
      </c>
      <c r="BL1099" s="38">
        <v>0</v>
      </c>
      <c r="BM1099" s="38">
        <v>0</v>
      </c>
      <c r="BN1099" s="38" t="s">
        <v>107</v>
      </c>
      <c r="BO1099" s="38" t="s">
        <v>107</v>
      </c>
      <c r="BP1099" s="38" t="s">
        <v>107</v>
      </c>
      <c r="BQ1099" s="38">
        <v>183453</v>
      </c>
      <c r="BR1099" s="38">
        <v>2446038</v>
      </c>
      <c r="BS1099" s="38" t="s">
        <v>107</v>
      </c>
      <c r="BT1099" s="38" t="s">
        <v>107</v>
      </c>
      <c r="BU1099" s="38" t="s">
        <v>107</v>
      </c>
      <c r="BV1099" s="38" t="s">
        <v>107</v>
      </c>
      <c r="BW1099" s="38">
        <v>2446038</v>
      </c>
      <c r="BX1099" s="38">
        <v>122302</v>
      </c>
      <c r="BY1099" s="38" t="s">
        <v>107</v>
      </c>
      <c r="BZ1099" s="38" t="s">
        <v>107</v>
      </c>
      <c r="CA1099" s="38" t="s">
        <v>905</v>
      </c>
      <c r="CB1099" s="38" t="s">
        <v>905</v>
      </c>
      <c r="CC1099" s="330">
        <v>0</v>
      </c>
      <c r="CD1099" s="38" t="s">
        <v>107</v>
      </c>
      <c r="CE1099" s="38" t="s">
        <v>905</v>
      </c>
      <c r="CF1099" s="38" t="s">
        <v>905</v>
      </c>
      <c r="CG1099" s="38" t="s">
        <v>905</v>
      </c>
      <c r="CH1099" s="234" t="s">
        <v>905</v>
      </c>
      <c r="CI1099" s="234" t="s">
        <v>905</v>
      </c>
      <c r="CJ1099" s="177" t="s">
        <v>2241</v>
      </c>
      <c r="CK1099" s="230" t="s">
        <v>2242</v>
      </c>
      <c r="CL1099" s="230" t="s">
        <v>2243</v>
      </c>
      <c r="CM1099" s="230" t="s">
        <v>2242</v>
      </c>
      <c r="CN1099" s="230" t="s">
        <v>2241</v>
      </c>
      <c r="CO1099" s="230" t="s">
        <v>107</v>
      </c>
      <c r="CP1099" s="231" t="s">
        <v>107</v>
      </c>
      <c r="CQ1099" s="231" t="s">
        <v>107</v>
      </c>
      <c r="CR1099" s="231" t="s">
        <v>107</v>
      </c>
      <c r="CS1099" s="231" t="s">
        <v>107</v>
      </c>
      <c r="CT1099" s="231" t="s">
        <v>107</v>
      </c>
      <c r="CU1099" s="231" t="s">
        <v>107</v>
      </c>
      <c r="CV1099" s="231" t="s">
        <v>107</v>
      </c>
      <c r="CW1099" s="231" t="s">
        <v>107</v>
      </c>
      <c r="CX1099" s="231" t="s">
        <v>107</v>
      </c>
      <c r="CY1099" s="231" t="s">
        <v>107</v>
      </c>
      <c r="CZ1099" s="231" t="s">
        <v>107</v>
      </c>
      <c r="DA1099" s="231" t="s">
        <v>107</v>
      </c>
      <c r="DB1099" s="231" t="s">
        <v>107</v>
      </c>
      <c r="DC1099" s="231" t="s">
        <v>107</v>
      </c>
      <c r="DD1099" s="332">
        <v>18382543</v>
      </c>
      <c r="DE1099" s="43">
        <v>1</v>
      </c>
      <c r="DF1099" s="390">
        <v>1</v>
      </c>
      <c r="DG1099" s="310"/>
      <c r="DI1099" s="279" t="str" cm="1">
        <f t="array" ref="DI1099">+IF(AND(C1099&lt;&gt;"Vehículos Eléctricos",C1099&lt;&gt;"Vehículos Híbridos",AD1099="PERCENTIL 50"),
     IF(VLOOKUP(_xlfn.TEXTJOIN("_",FALSE,C1099:E1099),BD_Perc!$A:$P,_xlfn.IFS(BD!AE1099="Intervalo de precio 1",12,BD!AE1099="Intervalo de precio 2",13),FALSE)&lt;=1,
     VLOOKUP(_xlfn.TEXTJOIN("_",FALSE,C1099:E1099),BD_Perc!$A:$P,16,FALSE),"Ok P50"),
     "Ok P30/70 ó Híbrido/Eléctrico")</f>
        <v>Ok P30/70 ó Híbrido/Eléctrico</v>
      </c>
      <c r="DJ1099" s="279" t="str">
        <f t="shared" si="103"/>
        <v>Vehículos Convencionales_Vehículos Destinados al Transporte de Pasajeros_Bus</v>
      </c>
      <c r="DK1099" s="331">
        <f t="shared" si="107"/>
        <v>747482000</v>
      </c>
      <c r="DL1099" s="326"/>
    </row>
    <row r="1100" spans="1:116" ht="51">
      <c r="A1100" s="28">
        <v>1095</v>
      </c>
      <c r="B1100" s="29" t="s">
        <v>720</v>
      </c>
      <c r="C1100" s="226" t="s">
        <v>0</v>
      </c>
      <c r="D1100" s="29" t="s">
        <v>867</v>
      </c>
      <c r="E1100" s="236" t="s">
        <v>879</v>
      </c>
      <c r="F1100" s="42" t="s">
        <v>880</v>
      </c>
      <c r="G1100" s="227" t="s">
        <v>2244</v>
      </c>
      <c r="H1100" s="228" t="s">
        <v>851</v>
      </c>
      <c r="I1100" s="237">
        <v>5803130</v>
      </c>
      <c r="J1100" s="70" t="s">
        <v>2245</v>
      </c>
      <c r="K1100" s="31" t="s">
        <v>107</v>
      </c>
      <c r="L1100" s="115">
        <v>178</v>
      </c>
      <c r="M1100" s="176" t="s">
        <v>107</v>
      </c>
      <c r="N1100" s="238">
        <v>781100000</v>
      </c>
      <c r="O1100" s="34">
        <f>+IFERROR(VLOOKUP(I1100,Precio_Fasecolda!A:C,3,FALSE),IFERROR(VLOOKUP(I1100,Precio_Fasecolda!B:C,2,FALSE),N1100))</f>
        <v>781100000</v>
      </c>
      <c r="P1100" s="34">
        <f t="shared" si="104"/>
        <v>0</v>
      </c>
      <c r="Q1100" s="176" t="s">
        <v>107</v>
      </c>
      <c r="R1100" s="28" t="s">
        <v>2415</v>
      </c>
      <c r="S1100" s="28" t="s">
        <v>360</v>
      </c>
      <c r="T1100" s="33" t="s">
        <v>843</v>
      </c>
      <c r="U1100" s="28" t="s">
        <v>107</v>
      </c>
      <c r="V1100" s="42" t="s">
        <v>107</v>
      </c>
      <c r="W1100" s="28" t="s">
        <v>107</v>
      </c>
      <c r="X1100" s="28" t="s">
        <v>107</v>
      </c>
      <c r="Y1100" s="28" t="str">
        <f t="shared" si="105"/>
        <v>N.A.</v>
      </c>
      <c r="Z1100" s="292">
        <f t="shared" si="102"/>
        <v>757667000</v>
      </c>
      <c r="AA1100" s="28" cm="1">
        <f t="array" aca="1" ref="AA1100" ca="1">_xlfn.IFS(DK1100&lt;$DK$4,1,AND(DK1100&gt;=$DK$4,DK1100&lt;=$AA$4),2,DK1100&gt;$AA$4,3)</f>
        <v>3</v>
      </c>
      <c r="AB1100" s="28">
        <v>0</v>
      </c>
      <c r="AC1100" s="28" cm="1">
        <f t="array" aca="1" ref="AC1100" ca="1">IF(AB1100="PERCENTIL 30","",_xlfn.IFS(DK1100&lt;$AC$4,1,DK1100&gt;$AC$4,2))</f>
        <v>2</v>
      </c>
      <c r="AD1100" s="28" t="str">
        <f>+IFERROR(VLOOKUP(_xlfn.TEXTJOIN("_", FALSE, C1100:E1100), BD_Perc!$A:$O, 15, FALSE),"Segmentación no encontrada o vehículo inactivo")</f>
        <v>PERCENTIL 30-70</v>
      </c>
      <c r="AE1100" s="28" t="str" cm="1">
        <f t="array" ref="AE1100">_xlfn.IFS(
    AD1100 = "PERCENTIL 50",
    _xlfn.IFS(
        BD!DK1100 &lt; VLOOKUP(_xlfn.TEXTJOIN("_", FALSE, C1100:E1100), BD_Perc!$A:$O, 11, FALSE), "Intervalo de precio 1",
        BD!DK1100 &gt;= VLOOKUP(_xlfn.TEXTJOIN("_", FALSE, C1100:E1100), BD_Perc!$A:$O, 11, FALSE), "Intervalo de precio 2"
    ),
    AD1100 = "PERCENTIL 30-70",
    _xlfn.IFS(
        BD!DK1100 &lt; VLOOKUP(_xlfn.TEXTJOIN("_", FALSE, C1100:E1100), BD_Perc!$A:$O, 6, FALSE), "Intervalo de precio 1",
        BD!DK1100 &lt; VLOOKUP(_xlfn.TEXTJOIN("_", FALSE, C1100:E1100), BD_Perc!$A:$O, 7, FALSE), "Intervalo de precio 2",
        BD!DK1100 &gt;= VLOOKUP(_xlfn.TEXTJOIN("_", FALSE, C1100:E1100), BD_Perc!$A:$O, 7, FALSE), "Intervalo de precio 3"
    ),
    AD1100="Segmentación no encontrada o vehículo inactivo","Segmentación no encontrada o vehículo inactivo"
)</f>
        <v>Intervalo de precio 3</v>
      </c>
      <c r="AF1100" s="33" t="s">
        <v>2414</v>
      </c>
      <c r="AG1100" s="35" t="b">
        <f t="shared" si="106"/>
        <v>1</v>
      </c>
      <c r="AH1100" s="255">
        <v>0.03</v>
      </c>
      <c r="AI1100" s="255">
        <v>0.05</v>
      </c>
      <c r="AJ1100" s="255">
        <v>0.08</v>
      </c>
      <c r="AK1100" s="255">
        <v>0.1</v>
      </c>
      <c r="AL1100" s="255">
        <v>0.13</v>
      </c>
      <c r="AM1100" s="255">
        <v>0.15</v>
      </c>
      <c r="AN1100" s="176" t="s">
        <v>113</v>
      </c>
      <c r="AO1100" s="176" t="s">
        <v>113</v>
      </c>
      <c r="AP1100" s="176" t="s">
        <v>113</v>
      </c>
      <c r="AQ1100" s="239">
        <v>0.05</v>
      </c>
      <c r="AR1100" s="38" t="s">
        <v>905</v>
      </c>
      <c r="AS1100" s="38">
        <v>611508</v>
      </c>
      <c r="AT1100" s="38" t="s">
        <v>107</v>
      </c>
      <c r="AU1100" s="38" t="s">
        <v>107</v>
      </c>
      <c r="AV1100" s="38" t="s">
        <v>107</v>
      </c>
      <c r="AW1100" s="38" t="s">
        <v>107</v>
      </c>
      <c r="AX1100" s="38" t="s">
        <v>107</v>
      </c>
      <c r="AY1100" s="38">
        <v>856113</v>
      </c>
      <c r="AZ1100" s="38">
        <v>85612</v>
      </c>
      <c r="BA1100" s="38">
        <v>550358</v>
      </c>
      <c r="BB1100" s="38" t="s">
        <v>107</v>
      </c>
      <c r="BC1100" s="38" t="s">
        <v>107</v>
      </c>
      <c r="BD1100" s="38" t="s">
        <v>905</v>
      </c>
      <c r="BE1100" s="38" t="s">
        <v>905</v>
      </c>
      <c r="BF1100" s="38" t="s">
        <v>107</v>
      </c>
      <c r="BG1100" s="38" t="s">
        <v>107</v>
      </c>
      <c r="BH1100" s="38" t="s">
        <v>107</v>
      </c>
      <c r="BI1100" s="38" t="s">
        <v>905</v>
      </c>
      <c r="BJ1100" s="38" t="s">
        <v>905</v>
      </c>
      <c r="BK1100" s="38" t="s">
        <v>107</v>
      </c>
      <c r="BL1100" s="38">
        <v>0</v>
      </c>
      <c r="BM1100" s="38">
        <v>0</v>
      </c>
      <c r="BN1100" s="38" t="s">
        <v>107</v>
      </c>
      <c r="BO1100" s="38" t="s">
        <v>107</v>
      </c>
      <c r="BP1100" s="38" t="s">
        <v>107</v>
      </c>
      <c r="BQ1100" s="38">
        <v>183453</v>
      </c>
      <c r="BR1100" s="38">
        <v>2446038</v>
      </c>
      <c r="BS1100" s="38" t="s">
        <v>107</v>
      </c>
      <c r="BT1100" s="38" t="s">
        <v>107</v>
      </c>
      <c r="BU1100" s="38" t="s">
        <v>107</v>
      </c>
      <c r="BV1100" s="38" t="s">
        <v>107</v>
      </c>
      <c r="BW1100" s="38">
        <v>2446038</v>
      </c>
      <c r="BX1100" s="38">
        <v>122302</v>
      </c>
      <c r="BY1100" s="38" t="s">
        <v>107</v>
      </c>
      <c r="BZ1100" s="38" t="s">
        <v>107</v>
      </c>
      <c r="CA1100" s="38" t="s">
        <v>905</v>
      </c>
      <c r="CB1100" s="38" t="s">
        <v>905</v>
      </c>
      <c r="CC1100" s="330">
        <v>0</v>
      </c>
      <c r="CD1100" s="38" t="s">
        <v>107</v>
      </c>
      <c r="CE1100" s="38" t="s">
        <v>905</v>
      </c>
      <c r="CF1100" s="38" t="s">
        <v>905</v>
      </c>
      <c r="CG1100" s="38" t="s">
        <v>905</v>
      </c>
      <c r="CH1100" s="234" t="s">
        <v>905</v>
      </c>
      <c r="CI1100" s="234" t="s">
        <v>905</v>
      </c>
      <c r="CJ1100" s="177" t="s">
        <v>2241</v>
      </c>
      <c r="CK1100" s="230" t="s">
        <v>2242</v>
      </c>
      <c r="CL1100" s="230" t="s">
        <v>2243</v>
      </c>
      <c r="CM1100" s="230" t="s">
        <v>2242</v>
      </c>
      <c r="CN1100" s="230" t="s">
        <v>2241</v>
      </c>
      <c r="CO1100" s="230" t="s">
        <v>107</v>
      </c>
      <c r="CP1100" s="231" t="s">
        <v>107</v>
      </c>
      <c r="CQ1100" s="231" t="s">
        <v>107</v>
      </c>
      <c r="CR1100" s="231" t="s">
        <v>107</v>
      </c>
      <c r="CS1100" s="231" t="s">
        <v>107</v>
      </c>
      <c r="CT1100" s="231" t="s">
        <v>107</v>
      </c>
      <c r="CU1100" s="231" t="s">
        <v>107</v>
      </c>
      <c r="CV1100" s="231" t="s">
        <v>107</v>
      </c>
      <c r="CW1100" s="240" t="s">
        <v>107</v>
      </c>
      <c r="CX1100" s="241" t="s">
        <v>107</v>
      </c>
      <c r="CY1100" s="241" t="s">
        <v>107</v>
      </c>
      <c r="CZ1100" s="241" t="s">
        <v>107</v>
      </c>
      <c r="DA1100" s="241" t="s">
        <v>107</v>
      </c>
      <c r="DB1100" s="241" t="s">
        <v>107</v>
      </c>
      <c r="DC1100" s="236" t="s">
        <v>107</v>
      </c>
      <c r="DD1100" s="332">
        <v>18382543</v>
      </c>
      <c r="DE1100" s="43">
        <v>1</v>
      </c>
      <c r="DF1100" s="390">
        <v>1</v>
      </c>
      <c r="DG1100" s="310"/>
      <c r="DI1100" s="279" t="str" cm="1">
        <f t="array" ref="DI1100">+IF(AND(C1100&lt;&gt;"Vehículos Eléctricos",C1100&lt;&gt;"Vehículos Híbridos",AD1100="PERCENTIL 50"),
     IF(VLOOKUP(_xlfn.TEXTJOIN("_",FALSE,C1100:E1100),BD_Perc!$A:$P,_xlfn.IFS(BD!AE1100="Intervalo de precio 1",12,BD!AE1100="Intervalo de precio 2",13),FALSE)&lt;=1,
     VLOOKUP(_xlfn.TEXTJOIN("_",FALSE,C1100:E1100),BD_Perc!$A:$P,16,FALSE),"Ok P50"),
     "Ok P30/70 ó Híbrido/Eléctrico")</f>
        <v>Ok P30/70 ó Híbrido/Eléctrico</v>
      </c>
      <c r="DJ1100" s="279" t="str">
        <f t="shared" si="103"/>
        <v>Vehículos Convencionales_Vehículos Destinados al Transporte de Pasajeros_Bus</v>
      </c>
      <c r="DK1100" s="331">
        <f t="shared" si="107"/>
        <v>757667000</v>
      </c>
      <c r="DL1100" s="326"/>
    </row>
    <row r="1101" spans="1:116" ht="51">
      <c r="A1101" s="28">
        <v>1096</v>
      </c>
      <c r="B1101" s="29" t="s">
        <v>720</v>
      </c>
      <c r="C1101" s="226" t="s">
        <v>0</v>
      </c>
      <c r="D1101" s="29" t="s">
        <v>867</v>
      </c>
      <c r="E1101" s="230" t="s">
        <v>879</v>
      </c>
      <c r="F1101" s="42" t="s">
        <v>880</v>
      </c>
      <c r="G1101" s="227" t="s">
        <v>2246</v>
      </c>
      <c r="H1101" s="228" t="s">
        <v>851</v>
      </c>
      <c r="I1101" s="229">
        <v>5803129</v>
      </c>
      <c r="J1101" s="70" t="s">
        <v>2247</v>
      </c>
      <c r="K1101" s="31" t="s">
        <v>107</v>
      </c>
      <c r="L1101" s="230">
        <v>161</v>
      </c>
      <c r="M1101" s="231" t="s">
        <v>107</v>
      </c>
      <c r="N1101" s="232">
        <v>734000000</v>
      </c>
      <c r="O1101" s="34">
        <f>+IFERROR(VLOOKUP(I1101,Precio_Fasecolda!A:C,3,FALSE),IFERROR(VLOOKUP(I1101,Precio_Fasecolda!B:C,2,FALSE),N1101))</f>
        <v>734000000</v>
      </c>
      <c r="P1101" s="34">
        <f t="shared" si="104"/>
        <v>0</v>
      </c>
      <c r="Q1101" s="231" t="s">
        <v>107</v>
      </c>
      <c r="R1101" s="28" t="s">
        <v>2415</v>
      </c>
      <c r="S1101" s="28" t="s">
        <v>360</v>
      </c>
      <c r="T1101" s="33" t="s">
        <v>843</v>
      </c>
      <c r="U1101" s="28" t="s">
        <v>107</v>
      </c>
      <c r="V1101" s="42" t="s">
        <v>107</v>
      </c>
      <c r="W1101" s="28" t="s">
        <v>107</v>
      </c>
      <c r="X1101" s="28" t="s">
        <v>107</v>
      </c>
      <c r="Y1101" s="28" t="str">
        <f t="shared" si="105"/>
        <v>N.A.</v>
      </c>
      <c r="Z1101" s="292">
        <f t="shared" si="102"/>
        <v>711980000</v>
      </c>
      <c r="AA1101" s="28" cm="1">
        <f t="array" aca="1" ref="AA1101" ca="1">_xlfn.IFS(DK1101&lt;$DK$4,1,AND(DK1101&gt;=$DK$4,DK1101&lt;=$AA$4),2,DK1101&gt;$AA$4,3)</f>
        <v>3</v>
      </c>
      <c r="AB1101" s="28">
        <v>0</v>
      </c>
      <c r="AC1101" s="28" cm="1">
        <f t="array" aca="1" ref="AC1101" ca="1">IF(AB1101="PERCENTIL 30","",_xlfn.IFS(DK1101&lt;$AC$4,1,DK1101&gt;$AC$4,2))</f>
        <v>2</v>
      </c>
      <c r="AD1101" s="28" t="str">
        <f>+IFERROR(VLOOKUP(_xlfn.TEXTJOIN("_", FALSE, C1101:E1101), BD_Perc!$A:$O, 15, FALSE),"Segmentación no encontrada o vehículo inactivo")</f>
        <v>PERCENTIL 30-70</v>
      </c>
      <c r="AE1101" s="28" t="str" cm="1">
        <f t="array" ref="AE1101">_xlfn.IFS(
    AD1101 = "PERCENTIL 50",
    _xlfn.IFS(
        BD!DK1101 &lt; VLOOKUP(_xlfn.TEXTJOIN("_", FALSE, C1101:E1101), BD_Perc!$A:$O, 11, FALSE), "Intervalo de precio 1",
        BD!DK1101 &gt;= VLOOKUP(_xlfn.TEXTJOIN("_", FALSE, C1101:E1101), BD_Perc!$A:$O, 11, FALSE), "Intervalo de precio 2"
    ),
    AD1101 = "PERCENTIL 30-70",
    _xlfn.IFS(
        BD!DK1101 &lt; VLOOKUP(_xlfn.TEXTJOIN("_", FALSE, C1101:E1101), BD_Perc!$A:$O, 6, FALSE), "Intervalo de precio 1",
        BD!DK1101 &lt; VLOOKUP(_xlfn.TEXTJOIN("_", FALSE, C1101:E1101), BD_Perc!$A:$O, 7, FALSE), "Intervalo de precio 2",
        BD!DK1101 &gt;= VLOOKUP(_xlfn.TEXTJOIN("_", FALSE, C1101:E1101), BD_Perc!$A:$O, 7, FALSE), "Intervalo de precio 3"
    ),
    AD1101="Segmentación no encontrada o vehículo inactivo","Segmentación no encontrada o vehículo inactivo"
)</f>
        <v>Intervalo de precio 3</v>
      </c>
      <c r="AF1101" s="33" t="s">
        <v>2414</v>
      </c>
      <c r="AG1101" s="35" t="b">
        <f t="shared" si="106"/>
        <v>1</v>
      </c>
      <c r="AH1101" s="255">
        <v>0.03</v>
      </c>
      <c r="AI1101" s="255">
        <v>0.05</v>
      </c>
      <c r="AJ1101" s="255">
        <v>0.08</v>
      </c>
      <c r="AK1101" s="255">
        <v>0.1</v>
      </c>
      <c r="AL1101" s="255">
        <v>0.13</v>
      </c>
      <c r="AM1101" s="255">
        <v>0.15</v>
      </c>
      <c r="AN1101" s="231" t="s">
        <v>113</v>
      </c>
      <c r="AO1101" s="231" t="s">
        <v>113</v>
      </c>
      <c r="AP1101" s="231" t="s">
        <v>113</v>
      </c>
      <c r="AQ1101" s="242">
        <v>0.05</v>
      </c>
      <c r="AR1101" s="38" t="s">
        <v>905</v>
      </c>
      <c r="AS1101" s="38">
        <v>611865</v>
      </c>
      <c r="AT1101" s="38" t="s">
        <v>107</v>
      </c>
      <c r="AU1101" s="38" t="s">
        <v>107</v>
      </c>
      <c r="AV1101" s="38" t="s">
        <v>107</v>
      </c>
      <c r="AW1101" s="38" t="s">
        <v>107</v>
      </c>
      <c r="AX1101" s="38" t="s">
        <v>107</v>
      </c>
      <c r="AY1101" s="38">
        <v>856113</v>
      </c>
      <c r="AZ1101" s="38">
        <v>85612</v>
      </c>
      <c r="BA1101" s="38">
        <v>550358</v>
      </c>
      <c r="BB1101" s="38" t="s">
        <v>107</v>
      </c>
      <c r="BC1101" s="38" t="s">
        <v>107</v>
      </c>
      <c r="BD1101" s="38" t="s">
        <v>905</v>
      </c>
      <c r="BE1101" s="38" t="s">
        <v>905</v>
      </c>
      <c r="BF1101" s="38" t="s">
        <v>107</v>
      </c>
      <c r="BG1101" s="38" t="s">
        <v>107</v>
      </c>
      <c r="BH1101" s="38" t="s">
        <v>107</v>
      </c>
      <c r="BI1101" s="38" t="s">
        <v>905</v>
      </c>
      <c r="BJ1101" s="38" t="s">
        <v>905</v>
      </c>
      <c r="BK1101" s="38" t="s">
        <v>107</v>
      </c>
      <c r="BL1101" s="38">
        <v>0</v>
      </c>
      <c r="BM1101" s="38">
        <v>0</v>
      </c>
      <c r="BN1101" s="38" t="s">
        <v>107</v>
      </c>
      <c r="BO1101" s="38" t="s">
        <v>107</v>
      </c>
      <c r="BP1101" s="38" t="s">
        <v>107</v>
      </c>
      <c r="BQ1101" s="38">
        <v>183453</v>
      </c>
      <c r="BR1101" s="38">
        <v>2446038</v>
      </c>
      <c r="BS1101" s="38" t="s">
        <v>107</v>
      </c>
      <c r="BT1101" s="38" t="s">
        <v>107</v>
      </c>
      <c r="BU1101" s="38" t="s">
        <v>107</v>
      </c>
      <c r="BV1101" s="38" t="s">
        <v>107</v>
      </c>
      <c r="BW1101" s="38">
        <v>2446038</v>
      </c>
      <c r="BX1101" s="38">
        <v>122302</v>
      </c>
      <c r="BY1101" s="38" t="s">
        <v>107</v>
      </c>
      <c r="BZ1101" s="38" t="s">
        <v>107</v>
      </c>
      <c r="CA1101" s="38" t="s">
        <v>905</v>
      </c>
      <c r="CB1101" s="38" t="s">
        <v>905</v>
      </c>
      <c r="CC1101" s="330">
        <v>0</v>
      </c>
      <c r="CD1101" s="38" t="s">
        <v>107</v>
      </c>
      <c r="CE1101" s="38" t="s">
        <v>905</v>
      </c>
      <c r="CF1101" s="38" t="s">
        <v>905</v>
      </c>
      <c r="CG1101" s="38" t="s">
        <v>905</v>
      </c>
      <c r="CH1101" s="243" t="s">
        <v>905</v>
      </c>
      <c r="CI1101" s="243" t="s">
        <v>905</v>
      </c>
      <c r="CJ1101" s="244" t="s">
        <v>2241</v>
      </c>
      <c r="CK1101" s="244" t="s">
        <v>2242</v>
      </c>
      <c r="CL1101" s="244" t="s">
        <v>2243</v>
      </c>
      <c r="CM1101" s="244" t="s">
        <v>2242</v>
      </c>
      <c r="CN1101" s="244" t="s">
        <v>2241</v>
      </c>
      <c r="CO1101" s="244" t="s">
        <v>107</v>
      </c>
      <c r="CP1101" s="241" t="s">
        <v>107</v>
      </c>
      <c r="CQ1101" s="241" t="s">
        <v>107</v>
      </c>
      <c r="CR1101" s="241" t="s">
        <v>107</v>
      </c>
      <c r="CS1101" s="241" t="s">
        <v>107</v>
      </c>
      <c r="CT1101" s="241" t="s">
        <v>107</v>
      </c>
      <c r="CU1101" s="241" t="s">
        <v>107</v>
      </c>
      <c r="CV1101" s="241" t="s">
        <v>107</v>
      </c>
      <c r="CW1101" s="241" t="s">
        <v>107</v>
      </c>
      <c r="CX1101" s="241" t="s">
        <v>107</v>
      </c>
      <c r="CY1101" s="241" t="s">
        <v>107</v>
      </c>
      <c r="CZ1101" s="241" t="s">
        <v>107</v>
      </c>
      <c r="DA1101" s="241" t="s">
        <v>107</v>
      </c>
      <c r="DB1101" s="241" t="s">
        <v>107</v>
      </c>
      <c r="DC1101" s="245" t="s">
        <v>107</v>
      </c>
      <c r="DD1101" s="332">
        <v>18382543</v>
      </c>
      <c r="DE1101" s="43">
        <v>1</v>
      </c>
      <c r="DF1101" s="390">
        <v>1</v>
      </c>
      <c r="DG1101" s="310"/>
      <c r="DI1101" s="279" t="str" cm="1">
        <f t="array" ref="DI1101">+IF(AND(C1101&lt;&gt;"Vehículos Eléctricos",C1101&lt;&gt;"Vehículos Híbridos",AD1101="PERCENTIL 50"),
     IF(VLOOKUP(_xlfn.TEXTJOIN("_",FALSE,C1101:E1101),BD_Perc!$A:$P,_xlfn.IFS(BD!AE1101="Intervalo de precio 1",12,BD!AE1101="Intervalo de precio 2",13),FALSE)&lt;=1,
     VLOOKUP(_xlfn.TEXTJOIN("_",FALSE,C1101:E1101),BD_Perc!$A:$P,16,FALSE),"Ok P50"),
     "Ok P30/70 ó Híbrido/Eléctrico")</f>
        <v>Ok P30/70 ó Híbrido/Eléctrico</v>
      </c>
      <c r="DJ1101" s="279" t="str">
        <f t="shared" si="103"/>
        <v>Vehículos Convencionales_Vehículos Destinados al Transporte de Pasajeros_Bus</v>
      </c>
      <c r="DK1101" s="331">
        <f t="shared" si="107"/>
        <v>711980000</v>
      </c>
      <c r="DL1101" s="326"/>
    </row>
    <row r="1102" spans="1:116" ht="51">
      <c r="A1102" s="28">
        <v>1097</v>
      </c>
      <c r="B1102" s="29" t="s">
        <v>720</v>
      </c>
      <c r="C1102" s="246" t="s">
        <v>0</v>
      </c>
      <c r="D1102" s="29" t="s">
        <v>867</v>
      </c>
      <c r="E1102" s="247" t="s">
        <v>875</v>
      </c>
      <c r="F1102" s="235" t="s">
        <v>876</v>
      </c>
      <c r="G1102" s="248" t="s">
        <v>2248</v>
      </c>
      <c r="H1102" s="236" t="s">
        <v>2249</v>
      </c>
      <c r="I1102" s="237" t="s">
        <v>107</v>
      </c>
      <c r="J1102" s="70" t="s">
        <v>2250</v>
      </c>
      <c r="K1102" s="31" t="s">
        <v>107</v>
      </c>
      <c r="L1102" s="236">
        <v>148</v>
      </c>
      <c r="M1102" s="236" t="s">
        <v>107</v>
      </c>
      <c r="N1102" s="34">
        <v>211000000</v>
      </c>
      <c r="O1102" s="34">
        <f>+IFERROR(VLOOKUP(I1102,Precio_Fasecolda!A:C,3,FALSE),IFERROR(VLOOKUP(I1102,Precio_Fasecolda!B:C,2,FALSE),N1102))</f>
        <v>211000000</v>
      </c>
      <c r="P1102" s="34">
        <f t="shared" si="104"/>
        <v>0</v>
      </c>
      <c r="Q1102" s="236" t="s">
        <v>107</v>
      </c>
      <c r="R1102" s="28" t="s">
        <v>2415</v>
      </c>
      <c r="S1102" s="28" t="s">
        <v>360</v>
      </c>
      <c r="T1102" s="33" t="s">
        <v>843</v>
      </c>
      <c r="U1102" s="249">
        <v>7500</v>
      </c>
      <c r="V1102" s="42" t="s">
        <v>107</v>
      </c>
      <c r="W1102" s="28" t="s">
        <v>107</v>
      </c>
      <c r="X1102" s="28" t="s">
        <v>107</v>
      </c>
      <c r="Y1102" s="28" t="str">
        <f t="shared" si="105"/>
        <v>N.A.</v>
      </c>
      <c r="Z1102" s="292">
        <f t="shared" si="102"/>
        <v>208890000</v>
      </c>
      <c r="AA1102" s="28" cm="1">
        <f t="array" aca="1" ref="AA1102" ca="1">_xlfn.IFS(DK1102&lt;$DK$4,1,AND(DK1102&gt;=$DK$4,DK1102&lt;=$AA$4),2,DK1102&gt;$AA$4,3)</f>
        <v>2</v>
      </c>
      <c r="AB1102" s="28">
        <v>0</v>
      </c>
      <c r="AC1102" s="28" cm="1">
        <f t="array" aca="1" ref="AC1102" ca="1">IF(AB1102="PERCENTIL 30","",_xlfn.IFS(DK1102&lt;$AC$4,1,DK1102&gt;$AC$4,2))</f>
        <v>2</v>
      </c>
      <c r="AD1102" s="28" t="str">
        <f>+IFERROR(VLOOKUP(_xlfn.TEXTJOIN("_", FALSE, C1102:E1102), BD_Perc!$A:$O, 15, FALSE),"Segmentación no encontrada o vehículo inactivo")</f>
        <v>PERCENTIL 30-70</v>
      </c>
      <c r="AE1102" s="28" t="str" cm="1">
        <f t="array" ref="AE1102">_xlfn.IFS(
    AD1102 = "PERCENTIL 50",
    _xlfn.IFS(
        BD!DK1102 &lt; VLOOKUP(_xlfn.TEXTJOIN("_", FALSE, C1102:E1102), BD_Perc!$A:$O, 11, FALSE), "Intervalo de precio 1",
        BD!DK1102 &gt;= VLOOKUP(_xlfn.TEXTJOIN("_", FALSE, C1102:E1102), BD_Perc!$A:$O, 11, FALSE), "Intervalo de precio 2"
    ),
    AD1102 = "PERCENTIL 30-70",
    _xlfn.IFS(
        BD!DK1102 &lt; VLOOKUP(_xlfn.TEXTJOIN("_", FALSE, C1102:E1102), BD_Perc!$A:$O, 6, FALSE), "Intervalo de precio 1",
        BD!DK1102 &lt; VLOOKUP(_xlfn.TEXTJOIN("_", FALSE, C1102:E1102), BD_Perc!$A:$O, 7, FALSE), "Intervalo de precio 2",
        BD!DK1102 &gt;= VLOOKUP(_xlfn.TEXTJOIN("_", FALSE, C1102:E1102), BD_Perc!$A:$O, 7, FALSE), "Intervalo de precio 3"
    ),
    AD1102="Segmentación no encontrada o vehículo inactivo","Segmentación no encontrada o vehículo inactivo"
)</f>
        <v>Intervalo de precio 3</v>
      </c>
      <c r="AF1102" s="57" t="s">
        <v>2414</v>
      </c>
      <c r="AG1102" s="35" t="b">
        <f t="shared" si="106"/>
        <v>1</v>
      </c>
      <c r="AH1102" s="322">
        <v>0.01</v>
      </c>
      <c r="AI1102" s="348">
        <v>0.01</v>
      </c>
      <c r="AJ1102" s="348">
        <v>0.01</v>
      </c>
      <c r="AK1102" s="348">
        <v>0.01</v>
      </c>
      <c r="AL1102" s="348">
        <v>0.01</v>
      </c>
      <c r="AM1102" s="348">
        <v>0.01</v>
      </c>
      <c r="AN1102" s="236" t="s">
        <v>113</v>
      </c>
      <c r="AO1102" s="236" t="s">
        <v>113</v>
      </c>
      <c r="AP1102" s="236" t="s">
        <v>113</v>
      </c>
      <c r="AQ1102" s="250">
        <v>0.05</v>
      </c>
      <c r="AR1102" s="38" t="s">
        <v>905</v>
      </c>
      <c r="AS1102" s="38">
        <v>611865</v>
      </c>
      <c r="AT1102" s="38" t="s">
        <v>107</v>
      </c>
      <c r="AU1102" s="38" t="s">
        <v>107</v>
      </c>
      <c r="AV1102" s="38" t="s">
        <v>107</v>
      </c>
      <c r="AW1102" s="38" t="s">
        <v>107</v>
      </c>
      <c r="AX1102" s="38" t="s">
        <v>107</v>
      </c>
      <c r="AY1102" s="38">
        <v>856113</v>
      </c>
      <c r="AZ1102" s="38">
        <v>85612</v>
      </c>
      <c r="BA1102" s="38">
        <v>550358</v>
      </c>
      <c r="BB1102" s="38" t="s">
        <v>107</v>
      </c>
      <c r="BC1102" s="38" t="s">
        <v>107</v>
      </c>
      <c r="BD1102" s="38">
        <v>278703068</v>
      </c>
      <c r="BE1102" s="38" t="s">
        <v>905</v>
      </c>
      <c r="BF1102" s="38" t="s">
        <v>107</v>
      </c>
      <c r="BG1102" s="38" t="s">
        <v>107</v>
      </c>
      <c r="BH1102" s="38" t="s">
        <v>107</v>
      </c>
      <c r="BI1102" s="38" t="s">
        <v>905</v>
      </c>
      <c r="BJ1102" s="38" t="s">
        <v>905</v>
      </c>
      <c r="BK1102" s="38" t="s">
        <v>107</v>
      </c>
      <c r="BL1102" s="38">
        <v>0</v>
      </c>
      <c r="BM1102" s="38">
        <v>0</v>
      </c>
      <c r="BN1102" s="38" t="s">
        <v>107</v>
      </c>
      <c r="BO1102" s="38" t="s">
        <v>107</v>
      </c>
      <c r="BP1102" s="38" t="s">
        <v>107</v>
      </c>
      <c r="BQ1102" s="38">
        <v>183453</v>
      </c>
      <c r="BR1102" s="38">
        <v>2446038</v>
      </c>
      <c r="BS1102" s="38" t="s">
        <v>107</v>
      </c>
      <c r="BT1102" s="38" t="s">
        <v>107</v>
      </c>
      <c r="BU1102" s="38" t="s">
        <v>107</v>
      </c>
      <c r="BV1102" s="38" t="s">
        <v>107</v>
      </c>
      <c r="BW1102" s="38">
        <v>2446038</v>
      </c>
      <c r="BX1102" s="38">
        <v>122302</v>
      </c>
      <c r="BY1102" s="38" t="s">
        <v>107</v>
      </c>
      <c r="BZ1102" s="38" t="s">
        <v>107</v>
      </c>
      <c r="CA1102" s="38" t="s">
        <v>905</v>
      </c>
      <c r="CB1102" s="38" t="s">
        <v>905</v>
      </c>
      <c r="CC1102" s="330">
        <v>0</v>
      </c>
      <c r="CD1102" s="38" t="s">
        <v>107</v>
      </c>
      <c r="CE1102" s="38" t="s">
        <v>905</v>
      </c>
      <c r="CF1102" s="38">
        <v>30575472</v>
      </c>
      <c r="CG1102" s="38" t="s">
        <v>905</v>
      </c>
      <c r="CH1102" s="251" t="s">
        <v>905</v>
      </c>
      <c r="CI1102" s="251" t="s">
        <v>905</v>
      </c>
      <c r="CJ1102" s="235" t="s">
        <v>2241</v>
      </c>
      <c r="CK1102" s="235" t="s">
        <v>2242</v>
      </c>
      <c r="CL1102" s="235" t="s">
        <v>2243</v>
      </c>
      <c r="CM1102" s="235" t="s">
        <v>2242</v>
      </c>
      <c r="CN1102" s="235" t="s">
        <v>2241</v>
      </c>
      <c r="CO1102" s="235" t="s">
        <v>107</v>
      </c>
      <c r="CP1102" s="236" t="s">
        <v>107</v>
      </c>
      <c r="CQ1102" s="236" t="s">
        <v>107</v>
      </c>
      <c r="CR1102" s="236" t="s">
        <v>107</v>
      </c>
      <c r="CS1102" s="252">
        <v>39000000</v>
      </c>
      <c r="CT1102" s="236" t="s">
        <v>107</v>
      </c>
      <c r="CU1102" s="236" t="s">
        <v>107</v>
      </c>
      <c r="CV1102" s="236" t="s">
        <v>107</v>
      </c>
      <c r="CW1102" s="236" t="s">
        <v>107</v>
      </c>
      <c r="CX1102" s="236" t="s">
        <v>107</v>
      </c>
      <c r="CY1102" s="236" t="s">
        <v>107</v>
      </c>
      <c r="CZ1102" s="236" t="s">
        <v>107</v>
      </c>
      <c r="DA1102" s="236" t="s">
        <v>107</v>
      </c>
      <c r="DB1102" s="236" t="s">
        <v>107</v>
      </c>
      <c r="DC1102" s="236" t="s">
        <v>107</v>
      </c>
      <c r="DD1102" s="332">
        <v>18382543</v>
      </c>
      <c r="DE1102" s="43">
        <v>1</v>
      </c>
      <c r="DF1102" s="390">
        <v>1</v>
      </c>
      <c r="DG1102" s="310"/>
      <c r="DI1102" s="279" t="str" cm="1">
        <f t="array" ref="DI1102">+IF(AND(C1102&lt;&gt;"Vehículos Eléctricos",C1102&lt;&gt;"Vehículos Híbridos",AD1102="PERCENTIL 50"),
     IF(VLOOKUP(_xlfn.TEXTJOIN("_",FALSE,C1102:E1102),BD_Perc!$A:$P,_xlfn.IFS(BD!AE1102="Intervalo de precio 1",12,BD!AE1102="Intervalo de precio 2",13),FALSE)&lt;=1,
     VLOOKUP(_xlfn.TEXTJOIN("_",FALSE,C1102:E1102),BD_Perc!$A:$P,16,FALSE),"Ok P50"),
     "Ok P30/70 ó Híbrido/Eléctrico")</f>
        <v>Ok P30/70 ó Híbrido/Eléctrico</v>
      </c>
      <c r="DJ1102" s="279" t="str">
        <f t="shared" si="103"/>
        <v>Vehículos Convencionales_Vehículos Destinados al Transporte de Pasajeros_Buseta</v>
      </c>
      <c r="DK1102" s="331">
        <f t="shared" si="107"/>
        <v>208890000</v>
      </c>
      <c r="DL1102" s="326"/>
    </row>
    <row r="1103" spans="1:116" ht="38.25">
      <c r="A1103" s="28">
        <v>1098</v>
      </c>
      <c r="B1103" s="253" t="s">
        <v>266</v>
      </c>
      <c r="C1103" s="29" t="s">
        <v>0</v>
      </c>
      <c r="D1103" s="29" t="s">
        <v>665</v>
      </c>
      <c r="E1103" s="198" t="s">
        <v>666</v>
      </c>
      <c r="F1103" s="198" t="s">
        <v>346</v>
      </c>
      <c r="G1103" s="198" t="s">
        <v>2251</v>
      </c>
      <c r="H1103" s="198" t="s">
        <v>1583</v>
      </c>
      <c r="I1103" s="275">
        <v>6221037</v>
      </c>
      <c r="J1103" s="70" t="s">
        <v>2252</v>
      </c>
      <c r="K1103" s="135" t="s">
        <v>686</v>
      </c>
      <c r="L1103" s="199">
        <v>201</v>
      </c>
      <c r="M1103" s="199" t="s">
        <v>107</v>
      </c>
      <c r="N1103" s="34">
        <v>209900000</v>
      </c>
      <c r="O1103" s="34">
        <f>+IFERROR(VLOOKUP(I1103,Precio_Fasecolda!A:C,3,FALSE),IFERROR(VLOOKUP(I1103,Precio_Fasecolda!B:C,2,FALSE),N1103))</f>
        <v>209900000</v>
      </c>
      <c r="P1103" s="34">
        <f t="shared" si="104"/>
        <v>0</v>
      </c>
      <c r="Q1103" s="199" t="s">
        <v>346</v>
      </c>
      <c r="R1103" s="28" t="s">
        <v>2415</v>
      </c>
      <c r="S1103" s="28" t="s">
        <v>360</v>
      </c>
      <c r="T1103" s="28" t="s">
        <v>107</v>
      </c>
      <c r="U1103" s="28" t="s">
        <v>107</v>
      </c>
      <c r="V1103" s="42" t="s">
        <v>107</v>
      </c>
      <c r="W1103" s="28" t="s">
        <v>107</v>
      </c>
      <c r="X1103" s="28" t="s">
        <v>107</v>
      </c>
      <c r="Y1103" s="28" t="str">
        <f t="shared" si="105"/>
        <v>N.A.</v>
      </c>
      <c r="Z1103" s="292">
        <f t="shared" si="102"/>
        <v>201504000</v>
      </c>
      <c r="AA1103" s="28" cm="1">
        <f t="array" aca="1" ref="AA1103" ca="1">_xlfn.IFS(DK1103&lt;$DK$4,1,AND(DK1103&gt;=$DK$4,DK1103&lt;=$AA$4),2,DK1103&gt;$AA$4,3)</f>
        <v>2</v>
      </c>
      <c r="AB1103" s="28">
        <v>0</v>
      </c>
      <c r="AC1103" s="28" cm="1">
        <f t="array" aca="1" ref="AC1103" ca="1">IF(AB1103="PERCENTIL 30","",_xlfn.IFS(DK1103&lt;$AC$4,1,DK1103&gt;$AC$4,2))</f>
        <v>2</v>
      </c>
      <c r="AD1103" s="28" t="str">
        <f>+IFERROR(VLOOKUP(_xlfn.TEXTJOIN("_", FALSE, C1103:E1103), BD_Perc!$A:$O, 15, FALSE),"Segmentación no encontrada o vehículo inactivo")</f>
        <v>PERCENTIL 30-70</v>
      </c>
      <c r="AE1103" s="28" t="str" cm="1">
        <f t="array" ref="AE1103">_xlfn.IFS(
    AD1103 = "PERCENTIL 50",
    _xlfn.IFS(
        BD!DK1103 &lt; VLOOKUP(_xlfn.TEXTJOIN("_", FALSE, C1103:E1103), BD_Perc!$A:$O, 11, FALSE), "Intervalo de precio 1",
        BD!DK1103 &gt;= VLOOKUP(_xlfn.TEXTJOIN("_", FALSE, C1103:E1103), BD_Perc!$A:$O, 11, FALSE), "Intervalo de precio 2"
    ),
    AD1103 = "PERCENTIL 30-70",
    _xlfn.IFS(
        BD!DK1103 &lt; VLOOKUP(_xlfn.TEXTJOIN("_", FALSE, C1103:E1103), BD_Perc!$A:$O, 6, FALSE), "Intervalo de precio 1",
        BD!DK1103 &lt; VLOOKUP(_xlfn.TEXTJOIN("_", FALSE, C1103:E1103), BD_Perc!$A:$O, 7, FALSE), "Intervalo de precio 2",
        BD!DK1103 &gt;= VLOOKUP(_xlfn.TEXTJOIN("_", FALSE, C1103:E1103), BD_Perc!$A:$O, 7, FALSE), "Intervalo de precio 3"
    ),
    AD1103="Segmentación no encontrada o vehículo inactivo","Segmentación no encontrada o vehículo inactivo"
)</f>
        <v>Intervalo de precio 2</v>
      </c>
      <c r="AF1103" s="57" t="s">
        <v>2413</v>
      </c>
      <c r="AG1103" s="35" t="b">
        <f t="shared" si="106"/>
        <v>1</v>
      </c>
      <c r="AH1103" s="205">
        <v>0.04</v>
      </c>
      <c r="AI1103" s="205">
        <v>0.04</v>
      </c>
      <c r="AJ1103" s="205">
        <v>0.04</v>
      </c>
      <c r="AK1103" s="205">
        <v>0.04</v>
      </c>
      <c r="AL1103" s="205">
        <v>0.04</v>
      </c>
      <c r="AM1103" s="205">
        <v>0.04</v>
      </c>
      <c r="AN1103" s="70" t="s">
        <v>1251</v>
      </c>
      <c r="AO1103" s="70" t="s">
        <v>1251</v>
      </c>
      <c r="AP1103" s="70" t="s">
        <v>1251</v>
      </c>
      <c r="AQ1103" s="139">
        <v>1</v>
      </c>
      <c r="AR1103" s="38" t="s">
        <v>905</v>
      </c>
      <c r="AS1103" s="38">
        <v>589650</v>
      </c>
      <c r="AT1103" s="38">
        <v>1120703</v>
      </c>
      <c r="AU1103" s="38">
        <v>1155713</v>
      </c>
      <c r="AV1103" s="38">
        <v>1285436</v>
      </c>
      <c r="AW1103" s="38">
        <v>9467039</v>
      </c>
      <c r="AX1103" s="38">
        <v>354508</v>
      </c>
      <c r="AY1103" s="38">
        <v>336915</v>
      </c>
      <c r="AZ1103" s="38">
        <v>336915</v>
      </c>
      <c r="BA1103" s="38" t="s">
        <v>107</v>
      </c>
      <c r="BB1103" s="38" t="s">
        <v>107</v>
      </c>
      <c r="BC1103" s="38" t="s">
        <v>107</v>
      </c>
      <c r="BD1103" s="38" t="s">
        <v>107</v>
      </c>
      <c r="BE1103" s="38" t="s">
        <v>107</v>
      </c>
      <c r="BF1103" s="38">
        <v>1486648</v>
      </c>
      <c r="BG1103" s="38">
        <v>2904681</v>
      </c>
      <c r="BH1103" s="38">
        <v>4242607</v>
      </c>
      <c r="BI1103" s="38">
        <v>4194429</v>
      </c>
      <c r="BJ1103" s="38">
        <v>2744580</v>
      </c>
      <c r="BK1103" s="38" t="s">
        <v>107</v>
      </c>
      <c r="BL1103" s="38">
        <v>1235061</v>
      </c>
      <c r="BM1103" s="38">
        <v>179547</v>
      </c>
      <c r="BN1103" s="38">
        <v>1482073</v>
      </c>
      <c r="BO1103" s="38">
        <v>1387411</v>
      </c>
      <c r="BP1103" s="38">
        <v>3767071</v>
      </c>
      <c r="BQ1103" s="38">
        <v>110797</v>
      </c>
      <c r="BR1103" s="38">
        <v>2287150</v>
      </c>
      <c r="BS1103" s="38">
        <v>594659</v>
      </c>
      <c r="BT1103" s="38">
        <v>1463777</v>
      </c>
      <c r="BU1103" s="38">
        <v>2374205</v>
      </c>
      <c r="BV1103" s="38">
        <v>1601006</v>
      </c>
      <c r="BW1103" s="38">
        <v>9589457</v>
      </c>
      <c r="BX1103" s="38">
        <v>114258</v>
      </c>
      <c r="BY1103" s="38">
        <v>5260446</v>
      </c>
      <c r="BZ1103" s="38">
        <v>6861452</v>
      </c>
      <c r="CA1103" s="38" t="s">
        <v>107</v>
      </c>
      <c r="CB1103" s="38">
        <v>722740</v>
      </c>
      <c r="CC1103" s="330" t="s">
        <v>107</v>
      </c>
      <c r="CD1103" s="38" t="s">
        <v>107</v>
      </c>
      <c r="CE1103" s="38" t="s">
        <v>107</v>
      </c>
      <c r="CF1103" s="38" t="s">
        <v>107</v>
      </c>
      <c r="CG1103" s="38" t="s">
        <v>107</v>
      </c>
      <c r="CH1103" s="73" t="s">
        <v>113</v>
      </c>
      <c r="CI1103" s="73" t="s">
        <v>113</v>
      </c>
      <c r="CJ1103" s="112" t="s">
        <v>107</v>
      </c>
      <c r="CK1103" s="112" t="s">
        <v>107</v>
      </c>
      <c r="CL1103" s="112" t="s">
        <v>107</v>
      </c>
      <c r="CM1103" s="112" t="s">
        <v>107</v>
      </c>
      <c r="CN1103" s="112" t="s">
        <v>107</v>
      </c>
      <c r="CO1103" s="112" t="s">
        <v>107</v>
      </c>
      <c r="CP1103" s="112" t="s">
        <v>107</v>
      </c>
      <c r="CQ1103" s="112" t="s">
        <v>107</v>
      </c>
      <c r="CR1103" s="112" t="s">
        <v>107</v>
      </c>
      <c r="CS1103" s="112" t="s">
        <v>107</v>
      </c>
      <c r="CT1103" s="112" t="s">
        <v>107</v>
      </c>
      <c r="CU1103" s="112" t="s">
        <v>107</v>
      </c>
      <c r="CV1103" s="112" t="s">
        <v>107</v>
      </c>
      <c r="CW1103" s="112" t="s">
        <v>107</v>
      </c>
      <c r="CX1103" s="112" t="s">
        <v>107</v>
      </c>
      <c r="CY1103" s="112" t="s">
        <v>107</v>
      </c>
      <c r="CZ1103" s="112" t="s">
        <v>107</v>
      </c>
      <c r="DA1103" s="112" t="s">
        <v>107</v>
      </c>
      <c r="DB1103" s="112" t="s">
        <v>107</v>
      </c>
      <c r="DC1103" s="112" t="s">
        <v>107</v>
      </c>
      <c r="DD1103" s="332">
        <v>11886497</v>
      </c>
      <c r="DE1103" s="43">
        <v>1</v>
      </c>
      <c r="DF1103" s="390">
        <v>1</v>
      </c>
      <c r="DG1103" s="310"/>
      <c r="DI1103" s="279" t="str" cm="1">
        <f t="array" ref="DI1103">+IF(AND(C1103&lt;&gt;"Vehículos Eléctricos",C1103&lt;&gt;"Vehículos Híbridos",AD1103="PERCENTIL 50"),
     IF(VLOOKUP(_xlfn.TEXTJOIN("_",FALSE,C1103:E1103),BD_Perc!$A:$P,_xlfn.IFS(BD!AE1103="Intervalo de precio 1",12,BD!AE1103="Intervalo de precio 2",13),FALSE)&lt;=1,
     VLOOKUP(_xlfn.TEXTJOIN("_",FALSE,C1103:E1103),BD_Perc!$A:$P,16,FALSE),"Ok P50"),
     "Ok P30/70 ó Híbrido/Eléctrico")</f>
        <v>Ok P30/70 ó Híbrido/Eléctrico</v>
      </c>
      <c r="DJ1103" s="279" t="str">
        <f t="shared" si="103"/>
        <v>Vehículos Convencionales_Pick Up_PICKUP DOBLE CAB - PLATON</v>
      </c>
      <c r="DK1103" s="331">
        <f t="shared" si="107"/>
        <v>201504000</v>
      </c>
      <c r="DL1103" s="326"/>
    </row>
    <row r="1104" spans="1:116" ht="38.25">
      <c r="A1104" s="28">
        <v>1099</v>
      </c>
      <c r="B1104" s="253" t="s">
        <v>266</v>
      </c>
      <c r="C1104" s="29" t="s">
        <v>0</v>
      </c>
      <c r="D1104" s="29" t="s">
        <v>665</v>
      </c>
      <c r="E1104" s="198" t="s">
        <v>666</v>
      </c>
      <c r="F1104" s="198" t="s">
        <v>346</v>
      </c>
      <c r="G1104" s="198" t="s">
        <v>2253</v>
      </c>
      <c r="H1104" s="198" t="s">
        <v>1583</v>
      </c>
      <c r="I1104" s="275">
        <v>6221039</v>
      </c>
      <c r="J1104" s="70" t="s">
        <v>2254</v>
      </c>
      <c r="K1104" s="135" t="s">
        <v>686</v>
      </c>
      <c r="L1104" s="199">
        <v>201</v>
      </c>
      <c r="M1104" s="199" t="s">
        <v>107</v>
      </c>
      <c r="N1104" s="34">
        <v>253900000</v>
      </c>
      <c r="O1104" s="34">
        <f>+IFERROR(VLOOKUP(I1104,Precio_Fasecolda!A:C,3,FALSE),IFERROR(VLOOKUP(I1104,Precio_Fasecolda!B:C,2,FALSE),N1104))</f>
        <v>253900000</v>
      </c>
      <c r="P1104" s="34">
        <f t="shared" si="104"/>
        <v>0</v>
      </c>
      <c r="Q1104" s="199" t="s">
        <v>346</v>
      </c>
      <c r="R1104" s="28" t="s">
        <v>130</v>
      </c>
      <c r="S1104" s="28" t="s">
        <v>360</v>
      </c>
      <c r="T1104" s="28" t="s">
        <v>107</v>
      </c>
      <c r="U1104" s="28" t="s">
        <v>107</v>
      </c>
      <c r="V1104" s="42" t="s">
        <v>107</v>
      </c>
      <c r="W1104" s="28" t="s">
        <v>107</v>
      </c>
      <c r="X1104" s="28" t="s">
        <v>107</v>
      </c>
      <c r="Y1104" s="28" t="str">
        <f t="shared" si="105"/>
        <v>N.A.</v>
      </c>
      <c r="Z1104" s="292">
        <f t="shared" si="102"/>
        <v>243744000</v>
      </c>
      <c r="AA1104" s="28" cm="1">
        <f t="array" aca="1" ref="AA1104" ca="1">_xlfn.IFS(DK1104&lt;$DK$4,1,AND(DK1104&gt;=$DK$4,DK1104&lt;=$AA$4),2,DK1104&gt;$AA$4,3)</f>
        <v>3</v>
      </c>
      <c r="AB1104" s="28">
        <v>0</v>
      </c>
      <c r="AC1104" s="28" cm="1">
        <f t="array" aca="1" ref="AC1104" ca="1">IF(AB1104="PERCENTIL 30","",_xlfn.IFS(DK1104&lt;$AC$4,1,DK1104&gt;$AC$4,2))</f>
        <v>2</v>
      </c>
      <c r="AD1104" s="28" t="str">
        <f>+IFERROR(VLOOKUP(_xlfn.TEXTJOIN("_", FALSE, C1104:E1104), BD_Perc!$A:$O, 15, FALSE),"Segmentación no encontrada o vehículo inactivo")</f>
        <v>PERCENTIL 30-70</v>
      </c>
      <c r="AE1104" s="28" t="str" cm="1">
        <f t="array" ref="AE1104">_xlfn.IFS(
    AD1104 = "PERCENTIL 50",
    _xlfn.IFS(
        BD!DK1104 &lt; VLOOKUP(_xlfn.TEXTJOIN("_", FALSE, C1104:E1104), BD_Perc!$A:$O, 11, FALSE), "Intervalo de precio 1",
        BD!DK1104 &gt;= VLOOKUP(_xlfn.TEXTJOIN("_", FALSE, C1104:E1104), BD_Perc!$A:$O, 11, FALSE), "Intervalo de precio 2"
    ),
    AD1104 = "PERCENTIL 30-70",
    _xlfn.IFS(
        BD!DK1104 &lt; VLOOKUP(_xlfn.TEXTJOIN("_", FALSE, C1104:E1104), BD_Perc!$A:$O, 6, FALSE), "Intervalo de precio 1",
        BD!DK1104 &lt; VLOOKUP(_xlfn.TEXTJOIN("_", FALSE, C1104:E1104), BD_Perc!$A:$O, 7, FALSE), "Intervalo de precio 2",
        BD!DK1104 &gt;= VLOOKUP(_xlfn.TEXTJOIN("_", FALSE, C1104:E1104), BD_Perc!$A:$O, 7, FALSE), "Intervalo de precio 3"
    ),
    AD1104="Segmentación no encontrada o vehículo inactivo","Segmentación no encontrada o vehículo inactivo"
)</f>
        <v>Intervalo de precio 3</v>
      </c>
      <c r="AF1104" s="57" t="s">
        <v>2414</v>
      </c>
      <c r="AG1104" s="35" t="b">
        <f t="shared" si="106"/>
        <v>1</v>
      </c>
      <c r="AH1104" s="205">
        <v>0.04</v>
      </c>
      <c r="AI1104" s="205">
        <v>0.04</v>
      </c>
      <c r="AJ1104" s="205">
        <v>0.04</v>
      </c>
      <c r="AK1104" s="205">
        <v>0.04</v>
      </c>
      <c r="AL1104" s="205">
        <v>0.04</v>
      </c>
      <c r="AM1104" s="205">
        <v>0.04</v>
      </c>
      <c r="AN1104" s="70" t="s">
        <v>1251</v>
      </c>
      <c r="AO1104" s="70" t="s">
        <v>1251</v>
      </c>
      <c r="AP1104" s="70" t="s">
        <v>1251</v>
      </c>
      <c r="AQ1104" s="139">
        <v>1</v>
      </c>
      <c r="AR1104" s="38" t="s">
        <v>905</v>
      </c>
      <c r="AS1104" s="38">
        <v>589650</v>
      </c>
      <c r="AT1104" s="38">
        <v>1120703</v>
      </c>
      <c r="AU1104" s="38">
        <v>1155713</v>
      </c>
      <c r="AV1104" s="38">
        <v>1285436</v>
      </c>
      <c r="AW1104" s="38">
        <v>9467039</v>
      </c>
      <c r="AX1104" s="38">
        <v>354508</v>
      </c>
      <c r="AY1104" s="38">
        <v>336915</v>
      </c>
      <c r="AZ1104" s="38">
        <v>336915</v>
      </c>
      <c r="BA1104" s="38" t="s">
        <v>107</v>
      </c>
      <c r="BB1104" s="38" t="s">
        <v>107</v>
      </c>
      <c r="BC1104" s="38" t="s">
        <v>107</v>
      </c>
      <c r="BD1104" s="38" t="s">
        <v>107</v>
      </c>
      <c r="BE1104" s="38" t="s">
        <v>107</v>
      </c>
      <c r="BF1104" s="38">
        <v>1486648</v>
      </c>
      <c r="BG1104" s="38">
        <v>2904681</v>
      </c>
      <c r="BH1104" s="38">
        <v>4242607</v>
      </c>
      <c r="BI1104" s="38">
        <v>4194429</v>
      </c>
      <c r="BJ1104" s="38">
        <v>2744580</v>
      </c>
      <c r="BK1104" s="38" t="s">
        <v>107</v>
      </c>
      <c r="BL1104" s="38">
        <v>1235061</v>
      </c>
      <c r="BM1104" s="38">
        <v>179547</v>
      </c>
      <c r="BN1104" s="38">
        <v>1482073</v>
      </c>
      <c r="BO1104" s="38">
        <v>1387411</v>
      </c>
      <c r="BP1104" s="38">
        <v>3767071</v>
      </c>
      <c r="BQ1104" s="38">
        <v>110797</v>
      </c>
      <c r="BR1104" s="38">
        <v>2287150</v>
      </c>
      <c r="BS1104" s="38">
        <v>594659</v>
      </c>
      <c r="BT1104" s="38">
        <v>1463777</v>
      </c>
      <c r="BU1104" s="38">
        <v>2374205</v>
      </c>
      <c r="BV1104" s="38">
        <v>1601006</v>
      </c>
      <c r="BW1104" s="38">
        <v>9589457</v>
      </c>
      <c r="BX1104" s="38">
        <v>114258</v>
      </c>
      <c r="BY1104" s="38">
        <v>5260446</v>
      </c>
      <c r="BZ1104" s="38">
        <v>6861452</v>
      </c>
      <c r="CA1104" s="38" t="s">
        <v>107</v>
      </c>
      <c r="CB1104" s="38">
        <v>722740</v>
      </c>
      <c r="CC1104" s="330" t="s">
        <v>107</v>
      </c>
      <c r="CD1104" s="38" t="s">
        <v>107</v>
      </c>
      <c r="CE1104" s="38" t="s">
        <v>107</v>
      </c>
      <c r="CF1104" s="38" t="s">
        <v>107</v>
      </c>
      <c r="CG1104" s="38" t="s">
        <v>107</v>
      </c>
      <c r="CH1104" s="73" t="s">
        <v>113</v>
      </c>
      <c r="CI1104" s="73" t="s">
        <v>113</v>
      </c>
      <c r="CJ1104" s="112" t="s">
        <v>107</v>
      </c>
      <c r="CK1104" s="112" t="s">
        <v>107</v>
      </c>
      <c r="CL1104" s="112" t="s">
        <v>107</v>
      </c>
      <c r="CM1104" s="112" t="s">
        <v>107</v>
      </c>
      <c r="CN1104" s="112" t="s">
        <v>107</v>
      </c>
      <c r="CO1104" s="112" t="s">
        <v>107</v>
      </c>
      <c r="CP1104" s="112" t="s">
        <v>107</v>
      </c>
      <c r="CQ1104" s="112" t="s">
        <v>107</v>
      </c>
      <c r="CR1104" s="112" t="s">
        <v>107</v>
      </c>
      <c r="CS1104" s="112" t="s">
        <v>107</v>
      </c>
      <c r="CT1104" s="112" t="s">
        <v>107</v>
      </c>
      <c r="CU1104" s="112" t="s">
        <v>107</v>
      </c>
      <c r="CV1104" s="112" t="s">
        <v>107</v>
      </c>
      <c r="CW1104" s="112" t="s">
        <v>107</v>
      </c>
      <c r="CX1104" s="112" t="s">
        <v>107</v>
      </c>
      <c r="CY1104" s="112" t="s">
        <v>107</v>
      </c>
      <c r="CZ1104" s="112" t="s">
        <v>107</v>
      </c>
      <c r="DA1104" s="112" t="s">
        <v>107</v>
      </c>
      <c r="DB1104" s="112" t="s">
        <v>107</v>
      </c>
      <c r="DC1104" s="112" t="s">
        <v>107</v>
      </c>
      <c r="DD1104" s="332">
        <v>11886497</v>
      </c>
      <c r="DE1104" s="43">
        <v>1</v>
      </c>
      <c r="DF1104" s="390">
        <v>1</v>
      </c>
      <c r="DG1104" s="310"/>
      <c r="DI1104" s="279" t="str" cm="1">
        <f t="array" ref="DI1104">+IF(AND(C1104&lt;&gt;"Vehículos Eléctricos",C1104&lt;&gt;"Vehículos Híbridos",AD1104="PERCENTIL 50"),
     IF(VLOOKUP(_xlfn.TEXTJOIN("_",FALSE,C1104:E1104),BD_Perc!$A:$P,_xlfn.IFS(BD!AE1104="Intervalo de precio 1",12,BD!AE1104="Intervalo de precio 2",13),FALSE)&lt;=1,
     VLOOKUP(_xlfn.TEXTJOIN("_",FALSE,C1104:E1104),BD_Perc!$A:$P,16,FALSE),"Ok P50"),
     "Ok P30/70 ó Híbrido/Eléctrico")</f>
        <v>Ok P30/70 ó Híbrido/Eléctrico</v>
      </c>
      <c r="DJ1104" s="279" t="str">
        <f t="shared" si="103"/>
        <v>Vehículos Convencionales_Pick Up_PICKUP DOBLE CAB - PLATON</v>
      </c>
      <c r="DK1104" s="331">
        <f t="shared" si="107"/>
        <v>243744000</v>
      </c>
      <c r="DL1104" s="326"/>
    </row>
    <row r="1105" spans="1:116" ht="38.25">
      <c r="A1105" s="28">
        <v>1100</v>
      </c>
      <c r="B1105" s="29" t="s">
        <v>266</v>
      </c>
      <c r="C1105" s="29" t="s">
        <v>0</v>
      </c>
      <c r="D1105" s="29" t="s">
        <v>337</v>
      </c>
      <c r="E1105" s="42" t="s">
        <v>338</v>
      </c>
      <c r="F1105" s="42" t="s">
        <v>107</v>
      </c>
      <c r="G1105" s="30" t="s">
        <v>2255</v>
      </c>
      <c r="H1105" s="42" t="s">
        <v>552</v>
      </c>
      <c r="I1105" s="28">
        <v>6206108</v>
      </c>
      <c r="J1105" s="70" t="s">
        <v>2256</v>
      </c>
      <c r="K1105" s="31" t="s">
        <v>369</v>
      </c>
      <c r="L1105" s="32">
        <v>181</v>
      </c>
      <c r="M1105" s="33">
        <v>5</v>
      </c>
      <c r="N1105" s="254">
        <v>175900000</v>
      </c>
      <c r="O1105" s="34">
        <f>+IFERROR(VLOOKUP(I1105,Precio_Fasecolda!A:C,3,FALSE),IFERROR(VLOOKUP(I1105,Precio_Fasecolda!B:C,2,FALSE),N1105))</f>
        <v>175900000</v>
      </c>
      <c r="P1105" s="34">
        <f t="shared" si="104"/>
        <v>0</v>
      </c>
      <c r="Q1105" s="70" t="s">
        <v>338</v>
      </c>
      <c r="R1105" s="28" t="s">
        <v>130</v>
      </c>
      <c r="S1105" s="70" t="s">
        <v>112</v>
      </c>
      <c r="T1105" s="28" t="s">
        <v>107</v>
      </c>
      <c r="U1105" s="28" t="s">
        <v>107</v>
      </c>
      <c r="V1105" s="42" t="s">
        <v>107</v>
      </c>
      <c r="W1105" s="28" t="s">
        <v>107</v>
      </c>
      <c r="X1105" s="28" t="s">
        <v>107</v>
      </c>
      <c r="Y1105" s="28" t="str">
        <f t="shared" si="105"/>
        <v>N.A.</v>
      </c>
      <c r="Z1105" s="292">
        <f t="shared" si="102"/>
        <v>168864000</v>
      </c>
      <c r="AA1105" s="28" cm="1">
        <f t="array" aca="1" ref="AA1105" ca="1">_xlfn.IFS(DK1105&lt;$DK$4,1,AND(DK1105&gt;=$DK$4,DK1105&lt;=$AA$4),2,DK1105&gt;$AA$4,3)</f>
        <v>2</v>
      </c>
      <c r="AB1105" s="28">
        <v>0</v>
      </c>
      <c r="AC1105" s="28" cm="1">
        <f t="array" aca="1" ref="AC1105" ca="1">IF(AB1105="PERCENTIL 30","",_xlfn.IFS(DK1105&lt;$AC$4,1,DK1105&gt;$AC$4,2))</f>
        <v>2</v>
      </c>
      <c r="AD1105" s="28" t="str">
        <f>+IFERROR(VLOOKUP(_xlfn.TEXTJOIN("_", FALSE, C1105:E1105), BD_Perc!$A:$O, 15, FALSE),"Segmentación no encontrada o vehículo inactivo")</f>
        <v>PERCENTIL 30-70</v>
      </c>
      <c r="AE1105" s="28" t="str" cm="1">
        <f t="array" ref="AE1105">_xlfn.IFS(
    AD1105 = "PERCENTIL 50",
    _xlfn.IFS(
        BD!DK1105 &lt; VLOOKUP(_xlfn.TEXTJOIN("_", FALSE, C1105:E1105), BD_Perc!$A:$O, 11, FALSE), "Intervalo de precio 1",
        BD!DK1105 &gt;= VLOOKUP(_xlfn.TEXTJOIN("_", FALSE, C1105:E1105), BD_Perc!$A:$O, 11, FALSE), "Intervalo de precio 2"
    ),
    AD1105 = "PERCENTIL 30-70",
    _xlfn.IFS(
        BD!DK1105 &lt; VLOOKUP(_xlfn.TEXTJOIN("_", FALSE, C1105:E1105), BD_Perc!$A:$O, 6, FALSE), "Intervalo de precio 1",
        BD!DK1105 &lt; VLOOKUP(_xlfn.TEXTJOIN("_", FALSE, C1105:E1105), BD_Perc!$A:$O, 7, FALSE), "Intervalo de precio 2",
        BD!DK1105 &gt;= VLOOKUP(_xlfn.TEXTJOIN("_", FALSE, C1105:E1105), BD_Perc!$A:$O, 7, FALSE), "Intervalo de precio 3"
    ),
    AD1105="Segmentación no encontrada o vehículo inactivo","Segmentación no encontrada o vehículo inactivo"
)</f>
        <v>Intervalo de precio 3</v>
      </c>
      <c r="AF1105" s="57" t="s">
        <v>2414</v>
      </c>
      <c r="AG1105" s="35" t="b">
        <f t="shared" si="106"/>
        <v>1</v>
      </c>
      <c r="AH1105" s="255">
        <v>0.04</v>
      </c>
      <c r="AI1105" s="255">
        <v>0.04</v>
      </c>
      <c r="AJ1105" s="255">
        <v>0.04</v>
      </c>
      <c r="AK1105" s="255">
        <v>0.04</v>
      </c>
      <c r="AL1105" s="255">
        <v>0.04</v>
      </c>
      <c r="AM1105" s="255">
        <v>0.04</v>
      </c>
      <c r="AN1105" s="70" t="s">
        <v>113</v>
      </c>
      <c r="AO1105" s="70" t="s">
        <v>113</v>
      </c>
      <c r="AP1105" s="70" t="s">
        <v>1251</v>
      </c>
      <c r="AQ1105" s="139">
        <v>1</v>
      </c>
      <c r="AR1105" s="38" t="s">
        <v>905</v>
      </c>
      <c r="AS1105" s="38">
        <v>708758</v>
      </c>
      <c r="AT1105" s="38">
        <v>0</v>
      </c>
      <c r="AU1105" s="38" t="s">
        <v>905</v>
      </c>
      <c r="AV1105" s="38" t="s">
        <v>905</v>
      </c>
      <c r="AW1105" s="38">
        <v>9467039</v>
      </c>
      <c r="AX1105" s="38">
        <v>365582</v>
      </c>
      <c r="AY1105" s="38">
        <v>389168</v>
      </c>
      <c r="AZ1105" s="38">
        <v>336915</v>
      </c>
      <c r="BA1105" s="38" t="s">
        <v>107</v>
      </c>
      <c r="BB1105" s="38" t="s">
        <v>107</v>
      </c>
      <c r="BC1105" s="38">
        <v>0</v>
      </c>
      <c r="BD1105" s="38">
        <v>0</v>
      </c>
      <c r="BE1105" s="38" t="s">
        <v>107</v>
      </c>
      <c r="BF1105" s="38" t="s">
        <v>107</v>
      </c>
      <c r="BG1105" s="38">
        <v>2904681</v>
      </c>
      <c r="BH1105" s="38" t="s">
        <v>107</v>
      </c>
      <c r="BI1105" s="38">
        <v>4194429</v>
      </c>
      <c r="BJ1105" s="38">
        <v>2744580</v>
      </c>
      <c r="BK1105" s="38" t="s">
        <v>107</v>
      </c>
      <c r="BL1105" s="38">
        <v>1235061</v>
      </c>
      <c r="BM1105" s="38">
        <v>174109</v>
      </c>
      <c r="BN1105" s="38">
        <v>1482073</v>
      </c>
      <c r="BO1105" s="38">
        <v>1272115</v>
      </c>
      <c r="BP1105" s="38">
        <v>3767071</v>
      </c>
      <c r="BQ1105" s="38">
        <v>110797</v>
      </c>
      <c r="BR1105" s="38">
        <v>2287150</v>
      </c>
      <c r="BS1105" s="38">
        <v>594659</v>
      </c>
      <c r="BT1105" s="38" t="s">
        <v>107</v>
      </c>
      <c r="BU1105" s="38" t="s">
        <v>107</v>
      </c>
      <c r="BV1105" s="38" t="s">
        <v>107</v>
      </c>
      <c r="BW1105" s="38">
        <v>9589457</v>
      </c>
      <c r="BX1105" s="38">
        <v>114258</v>
      </c>
      <c r="BY1105" s="38">
        <v>5260446</v>
      </c>
      <c r="BZ1105" s="38">
        <v>6861452</v>
      </c>
      <c r="CA1105" s="38" t="s">
        <v>107</v>
      </c>
      <c r="CB1105" s="38">
        <v>722740</v>
      </c>
      <c r="CC1105" s="330" t="s">
        <v>107</v>
      </c>
      <c r="CD1105" s="38" t="s">
        <v>107</v>
      </c>
      <c r="CE1105" s="38" t="s">
        <v>107</v>
      </c>
      <c r="CF1105" s="38" t="s">
        <v>107</v>
      </c>
      <c r="CG1105" s="38" t="s">
        <v>107</v>
      </c>
      <c r="CH1105" s="73" t="s">
        <v>113</v>
      </c>
      <c r="CI1105" s="73" t="s">
        <v>113</v>
      </c>
      <c r="CJ1105" s="112" t="s">
        <v>107</v>
      </c>
      <c r="CK1105" s="112" t="s">
        <v>107</v>
      </c>
      <c r="CL1105" s="112" t="s">
        <v>107</v>
      </c>
      <c r="CM1105" s="112" t="s">
        <v>107</v>
      </c>
      <c r="CN1105" s="112" t="s">
        <v>107</v>
      </c>
      <c r="CO1105" s="112" t="s">
        <v>107</v>
      </c>
      <c r="CP1105" s="112" t="s">
        <v>107</v>
      </c>
      <c r="CQ1105" s="112" t="s">
        <v>107</v>
      </c>
      <c r="CR1105" s="112" t="s">
        <v>107</v>
      </c>
      <c r="CS1105" s="112" t="s">
        <v>107</v>
      </c>
      <c r="CT1105" s="112" t="s">
        <v>107</v>
      </c>
      <c r="CU1105" s="112" t="s">
        <v>107</v>
      </c>
      <c r="CV1105" s="112" t="s">
        <v>107</v>
      </c>
      <c r="CW1105" s="112" t="s">
        <v>107</v>
      </c>
      <c r="CX1105" s="112" t="s">
        <v>107</v>
      </c>
      <c r="CY1105" s="112" t="s">
        <v>107</v>
      </c>
      <c r="CZ1105" s="112" t="s">
        <v>107</v>
      </c>
      <c r="DA1105" s="112" t="s">
        <v>107</v>
      </c>
      <c r="DB1105" s="112" t="s">
        <v>107</v>
      </c>
      <c r="DC1105" s="112" t="s">
        <v>107</v>
      </c>
      <c r="DD1105" s="332">
        <v>10981760</v>
      </c>
      <c r="DE1105" s="43">
        <v>1</v>
      </c>
      <c r="DF1105" s="390">
        <v>1</v>
      </c>
      <c r="DG1105" s="310">
        <v>45698</v>
      </c>
      <c r="DH1105" s="8" t="s">
        <v>2497</v>
      </c>
      <c r="DI1105" s="279" t="str" cm="1">
        <f t="array" ref="DI1105">+IF(AND(C1105&lt;&gt;"Vehículos Eléctricos",C1105&lt;&gt;"Vehículos Híbridos",AD1105="PERCENTIL 50"),
     IF(VLOOKUP(_xlfn.TEXTJOIN("_",FALSE,C1105:E1105),BD_Perc!$A:$P,_xlfn.IFS(BD!AE1105="Intervalo de precio 1",12,BD!AE1105="Intervalo de precio 2",13),FALSE)&lt;=1,
     VLOOKUP(_xlfn.TEXTJOIN("_",FALSE,C1105:E1105),BD_Perc!$A:$P,16,FALSE),"Ok P50"),
     "Ok P30/70 ó Híbrido/Eléctrico")</f>
        <v>Ok P30/70 ó Híbrido/Eléctrico</v>
      </c>
      <c r="DJ1105" s="279" t="str">
        <f t="shared" si="103"/>
        <v>Vehículos Convencionales_Camperos/Camionetas_4x2</v>
      </c>
      <c r="DK1105" s="331">
        <f t="shared" si="107"/>
        <v>168864000</v>
      </c>
      <c r="DL1105" s="326"/>
    </row>
    <row r="1106" spans="1:116" ht="38.25">
      <c r="A1106" s="28">
        <v>1101</v>
      </c>
      <c r="B1106" s="29" t="s">
        <v>266</v>
      </c>
      <c r="C1106" s="29" t="s">
        <v>0</v>
      </c>
      <c r="D1106" s="29" t="s">
        <v>337</v>
      </c>
      <c r="E1106" s="42" t="s">
        <v>346</v>
      </c>
      <c r="F1106" s="42" t="s">
        <v>107</v>
      </c>
      <c r="G1106" s="30" t="s">
        <v>2258</v>
      </c>
      <c r="H1106" s="42" t="s">
        <v>552</v>
      </c>
      <c r="I1106" s="28">
        <v>6206107</v>
      </c>
      <c r="J1106" s="70" t="s">
        <v>2259</v>
      </c>
      <c r="K1106" s="31" t="s">
        <v>2257</v>
      </c>
      <c r="L1106" s="32">
        <v>181</v>
      </c>
      <c r="M1106" s="33">
        <v>5</v>
      </c>
      <c r="N1106" s="254">
        <v>215900000</v>
      </c>
      <c r="O1106" s="34">
        <f>+IFERROR(VLOOKUP(I1106,Precio_Fasecolda!A:C,3,FALSE),IFERROR(VLOOKUP(I1106,Precio_Fasecolda!B:C,2,FALSE),N1106))</f>
        <v>215900000</v>
      </c>
      <c r="P1106" s="34">
        <f t="shared" si="104"/>
        <v>0</v>
      </c>
      <c r="Q1106" s="70" t="s">
        <v>346</v>
      </c>
      <c r="R1106" s="28" t="s">
        <v>130</v>
      </c>
      <c r="S1106" s="70" t="s">
        <v>112</v>
      </c>
      <c r="T1106" s="28" t="s">
        <v>107</v>
      </c>
      <c r="U1106" s="28" t="s">
        <v>107</v>
      </c>
      <c r="V1106" s="42" t="s">
        <v>107</v>
      </c>
      <c r="W1106" s="28" t="s">
        <v>107</v>
      </c>
      <c r="X1106" s="28" t="s">
        <v>107</v>
      </c>
      <c r="Y1106" s="28" t="str">
        <f t="shared" si="105"/>
        <v>N.A.</v>
      </c>
      <c r="Z1106" s="292">
        <f t="shared" si="102"/>
        <v>207264000</v>
      </c>
      <c r="AA1106" s="28" cm="1">
        <f t="array" aca="1" ref="AA1106" ca="1">_xlfn.IFS(DK1106&lt;$DK$4,1,AND(DK1106&gt;=$DK$4,DK1106&lt;=$AA$4),2,DK1106&gt;$AA$4,3)</f>
        <v>2</v>
      </c>
      <c r="AB1106" s="28">
        <v>0</v>
      </c>
      <c r="AC1106" s="28" cm="1">
        <f t="array" aca="1" ref="AC1106" ca="1">IF(AB1106="PERCENTIL 30","",_xlfn.IFS(DK1106&lt;$AC$4,1,DK1106&gt;$AC$4,2))</f>
        <v>2</v>
      </c>
      <c r="AD1106" s="28" t="str">
        <f>+IFERROR(VLOOKUP(_xlfn.TEXTJOIN("_", FALSE, C1106:E1106), BD_Perc!$A:$O, 15, FALSE),"Segmentación no encontrada o vehículo inactivo")</f>
        <v>PERCENTIL 30-70</v>
      </c>
      <c r="AE1106" s="28" t="str" cm="1">
        <f t="array" ref="AE1106">_xlfn.IFS(
    AD1106 = "PERCENTIL 50",
    _xlfn.IFS(
        BD!DK1106 &lt; VLOOKUP(_xlfn.TEXTJOIN("_", FALSE, C1106:E1106), BD_Perc!$A:$O, 11, FALSE), "Intervalo de precio 1",
        BD!DK1106 &gt;= VLOOKUP(_xlfn.TEXTJOIN("_", FALSE, C1106:E1106), BD_Perc!$A:$O, 11, FALSE), "Intervalo de precio 2"
    ),
    AD1106 = "PERCENTIL 30-70",
    _xlfn.IFS(
        BD!DK1106 &lt; VLOOKUP(_xlfn.TEXTJOIN("_", FALSE, C1106:E1106), BD_Perc!$A:$O, 6, FALSE), "Intervalo de precio 1",
        BD!DK1106 &lt; VLOOKUP(_xlfn.TEXTJOIN("_", FALSE, C1106:E1106), BD_Perc!$A:$O, 7, FALSE), "Intervalo de precio 2",
        BD!DK1106 &gt;= VLOOKUP(_xlfn.TEXTJOIN("_", FALSE, C1106:E1106), BD_Perc!$A:$O, 7, FALSE), "Intervalo de precio 3"
    ),
    AD1106="Segmentación no encontrada o vehículo inactivo","Segmentación no encontrada o vehículo inactivo"
)</f>
        <v>Intervalo de precio 2</v>
      </c>
      <c r="AF1106" s="57" t="s">
        <v>2413</v>
      </c>
      <c r="AG1106" s="35" t="b">
        <f t="shared" si="106"/>
        <v>1</v>
      </c>
      <c r="AH1106" s="255">
        <v>0.04</v>
      </c>
      <c r="AI1106" s="255">
        <v>0.04</v>
      </c>
      <c r="AJ1106" s="255">
        <v>0.04</v>
      </c>
      <c r="AK1106" s="255">
        <v>0.04</v>
      </c>
      <c r="AL1106" s="255">
        <v>0.04</v>
      </c>
      <c r="AM1106" s="255">
        <v>0.04</v>
      </c>
      <c r="AN1106" s="70" t="s">
        <v>113</v>
      </c>
      <c r="AO1106" s="70" t="s">
        <v>113</v>
      </c>
      <c r="AP1106" s="70" t="s">
        <v>1251</v>
      </c>
      <c r="AQ1106" s="139">
        <v>1</v>
      </c>
      <c r="AR1106" s="38" t="s">
        <v>905</v>
      </c>
      <c r="AS1106" s="38">
        <v>708758</v>
      </c>
      <c r="AT1106" s="38">
        <v>0</v>
      </c>
      <c r="AU1106" s="38" t="s">
        <v>905</v>
      </c>
      <c r="AV1106" s="38" t="s">
        <v>905</v>
      </c>
      <c r="AW1106" s="38">
        <v>9467039</v>
      </c>
      <c r="AX1106" s="38">
        <v>365582</v>
      </c>
      <c r="AY1106" s="38">
        <v>389168</v>
      </c>
      <c r="AZ1106" s="38">
        <v>336915</v>
      </c>
      <c r="BA1106" s="38" t="s">
        <v>107</v>
      </c>
      <c r="BB1106" s="38" t="s">
        <v>107</v>
      </c>
      <c r="BC1106" s="38">
        <v>0</v>
      </c>
      <c r="BD1106" s="38">
        <v>0</v>
      </c>
      <c r="BE1106" s="38" t="s">
        <v>107</v>
      </c>
      <c r="BF1106" s="38" t="s">
        <v>107</v>
      </c>
      <c r="BG1106" s="38">
        <v>2904681</v>
      </c>
      <c r="BH1106" s="38" t="s">
        <v>107</v>
      </c>
      <c r="BI1106" s="38">
        <v>4194429</v>
      </c>
      <c r="BJ1106" s="38">
        <v>2744580</v>
      </c>
      <c r="BK1106" s="38" t="s">
        <v>107</v>
      </c>
      <c r="BL1106" s="38">
        <v>1235061</v>
      </c>
      <c r="BM1106" s="38">
        <v>174109</v>
      </c>
      <c r="BN1106" s="38">
        <v>1482073</v>
      </c>
      <c r="BO1106" s="38">
        <v>1272115</v>
      </c>
      <c r="BP1106" s="38">
        <v>3767071</v>
      </c>
      <c r="BQ1106" s="38">
        <v>110797</v>
      </c>
      <c r="BR1106" s="38">
        <v>2287150</v>
      </c>
      <c r="BS1106" s="38">
        <v>594659</v>
      </c>
      <c r="BT1106" s="38" t="s">
        <v>107</v>
      </c>
      <c r="BU1106" s="38" t="s">
        <v>107</v>
      </c>
      <c r="BV1106" s="38" t="s">
        <v>107</v>
      </c>
      <c r="BW1106" s="38">
        <v>9589457</v>
      </c>
      <c r="BX1106" s="38">
        <v>114258</v>
      </c>
      <c r="BY1106" s="38">
        <v>5260446</v>
      </c>
      <c r="BZ1106" s="38">
        <v>6861452</v>
      </c>
      <c r="CA1106" s="38" t="s">
        <v>107</v>
      </c>
      <c r="CB1106" s="38">
        <v>722740</v>
      </c>
      <c r="CC1106" s="330" t="s">
        <v>107</v>
      </c>
      <c r="CD1106" s="38" t="s">
        <v>107</v>
      </c>
      <c r="CE1106" s="38" t="s">
        <v>107</v>
      </c>
      <c r="CF1106" s="38" t="s">
        <v>107</v>
      </c>
      <c r="CG1106" s="38" t="s">
        <v>107</v>
      </c>
      <c r="CH1106" s="73" t="s">
        <v>113</v>
      </c>
      <c r="CI1106" s="73" t="s">
        <v>113</v>
      </c>
      <c r="CJ1106" s="112" t="s">
        <v>107</v>
      </c>
      <c r="CK1106" s="112" t="s">
        <v>107</v>
      </c>
      <c r="CL1106" s="112" t="s">
        <v>107</v>
      </c>
      <c r="CM1106" s="112" t="s">
        <v>107</v>
      </c>
      <c r="CN1106" s="112" t="s">
        <v>107</v>
      </c>
      <c r="CO1106" s="112" t="s">
        <v>107</v>
      </c>
      <c r="CP1106" s="112" t="s">
        <v>107</v>
      </c>
      <c r="CQ1106" s="112" t="s">
        <v>107</v>
      </c>
      <c r="CR1106" s="112" t="s">
        <v>107</v>
      </c>
      <c r="CS1106" s="112" t="s">
        <v>107</v>
      </c>
      <c r="CT1106" s="112" t="s">
        <v>107</v>
      </c>
      <c r="CU1106" s="112" t="s">
        <v>107</v>
      </c>
      <c r="CV1106" s="112" t="s">
        <v>107</v>
      </c>
      <c r="CW1106" s="112" t="s">
        <v>107</v>
      </c>
      <c r="CX1106" s="112" t="s">
        <v>107</v>
      </c>
      <c r="CY1106" s="112" t="s">
        <v>107</v>
      </c>
      <c r="CZ1106" s="112" t="s">
        <v>107</v>
      </c>
      <c r="DA1106" s="112" t="s">
        <v>107</v>
      </c>
      <c r="DB1106" s="112" t="s">
        <v>107</v>
      </c>
      <c r="DC1106" s="112" t="s">
        <v>107</v>
      </c>
      <c r="DD1106" s="332">
        <v>11387000</v>
      </c>
      <c r="DE1106" s="43">
        <v>1</v>
      </c>
      <c r="DF1106" s="390">
        <v>1</v>
      </c>
      <c r="DG1106" s="310"/>
      <c r="DI1106" s="279" t="str" cm="1">
        <f t="array" ref="DI1106">+IF(AND(C1106&lt;&gt;"Vehículos Eléctricos",C1106&lt;&gt;"Vehículos Híbridos",AD1106="PERCENTIL 50"),
     IF(VLOOKUP(_xlfn.TEXTJOIN("_",FALSE,C1106:E1106),BD_Perc!$A:$P,_xlfn.IFS(BD!AE1106="Intervalo de precio 1",12,BD!AE1106="Intervalo de precio 2",13),FALSE)&lt;=1,
     VLOOKUP(_xlfn.TEXTJOIN("_",FALSE,C1106:E1106),BD_Perc!$A:$P,16,FALSE),"Ok P50"),
     "Ok P30/70 ó Híbrido/Eléctrico")</f>
        <v>Ok P30/70 ó Híbrido/Eléctrico</v>
      </c>
      <c r="DJ1106" s="279" t="str">
        <f t="shared" si="103"/>
        <v>Vehículos Convencionales_Camperos/Camionetas_4x4</v>
      </c>
      <c r="DK1106" s="331">
        <f t="shared" si="107"/>
        <v>207264000</v>
      </c>
      <c r="DL1106" s="326"/>
    </row>
    <row r="1107" spans="1:116" ht="51">
      <c r="A1107" s="28">
        <v>1102</v>
      </c>
      <c r="B1107" s="72" t="s">
        <v>266</v>
      </c>
      <c r="C1107" s="72" t="s">
        <v>1</v>
      </c>
      <c r="D1107" s="29" t="s">
        <v>337</v>
      </c>
      <c r="E1107" s="42" t="s">
        <v>338</v>
      </c>
      <c r="F1107" s="73" t="s">
        <v>107</v>
      </c>
      <c r="G1107" s="213" t="s">
        <v>2224</v>
      </c>
      <c r="H1107" s="73" t="s">
        <v>1103</v>
      </c>
      <c r="I1107" s="70">
        <v>11106018</v>
      </c>
      <c r="J1107" s="70" t="s">
        <v>2260</v>
      </c>
      <c r="K1107" s="31" t="s">
        <v>107</v>
      </c>
      <c r="L1107" s="73">
        <v>201</v>
      </c>
      <c r="M1107" s="73">
        <v>5</v>
      </c>
      <c r="N1107" s="34">
        <v>165000000</v>
      </c>
      <c r="O1107" s="34">
        <f>+IFERROR(VLOOKUP(I1107,Precio_Fasecolda!A:C,3,FALSE),IFERROR(VLOOKUP(I1107,Precio_Fasecolda!B:C,2,FALSE),N1107))</f>
        <v>165000000</v>
      </c>
      <c r="P1107" s="34">
        <f t="shared" si="104"/>
        <v>0</v>
      </c>
      <c r="Q1107" s="33" t="s">
        <v>338</v>
      </c>
      <c r="R1107" s="28" t="s">
        <v>130</v>
      </c>
      <c r="S1107" s="28" t="s">
        <v>1062</v>
      </c>
      <c r="T1107" s="28" t="s">
        <v>107</v>
      </c>
      <c r="U1107" s="28" t="s">
        <v>107</v>
      </c>
      <c r="V1107" s="42" t="s">
        <v>107</v>
      </c>
      <c r="W1107" s="28" t="s">
        <v>107</v>
      </c>
      <c r="X1107" s="28" t="s">
        <v>107</v>
      </c>
      <c r="Y1107" s="28" t="str">
        <f t="shared" si="105"/>
        <v>N.A.</v>
      </c>
      <c r="Z1107" s="292">
        <f t="shared" si="102"/>
        <v>165000000</v>
      </c>
      <c r="AA1107" s="28" cm="1">
        <f t="array" aca="1" ref="AA1107" ca="1">_xlfn.IFS(DK1107&lt;$DK$4,1,AND(DK1107&gt;=$DK$4,DK1107&lt;=$AA$4),2,DK1107&gt;$AA$4,3)</f>
        <v>2</v>
      </c>
      <c r="AB1107" s="28">
        <v>0</v>
      </c>
      <c r="AC1107" s="28" cm="1">
        <f t="array" aca="1" ref="AC1107" ca="1">IF(AB1107="PERCENTIL 30","",_xlfn.IFS(DK1107&lt;$AC$4,1,DK1107&gt;$AC$4,2))</f>
        <v>2</v>
      </c>
      <c r="AD1107" s="28" t="str">
        <f>+IFERROR(VLOOKUP(_xlfn.TEXTJOIN("_", FALSE, C1107:E1107), BD_Perc!$A:$O, 15, FALSE),"Segmentación no encontrada o vehículo inactivo")</f>
        <v>PERCENTIL 50</v>
      </c>
      <c r="AE1107" s="28" t="str" cm="1">
        <f t="array" ref="AE1107">_xlfn.IFS(
    AD1107 = "PERCENTIL 50",
    _xlfn.IFS(
        BD!DK1107 &lt; VLOOKUP(_xlfn.TEXTJOIN("_", FALSE, C1107:E1107), BD_Perc!$A:$O, 11, FALSE), "Intervalo de precio 1",
        BD!DK1107 &gt;= VLOOKUP(_xlfn.TEXTJOIN("_", FALSE, C1107:E1107), BD_Perc!$A:$O, 11, FALSE), "Intervalo de precio 2"
    ),
    AD1107 = "PERCENTIL 30-70",
    _xlfn.IFS(
        BD!DK1107 &lt; VLOOKUP(_xlfn.TEXTJOIN("_", FALSE, C1107:E1107), BD_Perc!$A:$O, 6, FALSE), "Intervalo de precio 1",
        BD!DK1107 &lt; VLOOKUP(_xlfn.TEXTJOIN("_", FALSE, C1107:E1107), BD_Perc!$A:$O, 7, FALSE), "Intervalo de precio 2",
        BD!DK1107 &gt;= VLOOKUP(_xlfn.TEXTJOIN("_", FALSE, C1107:E1107), BD_Perc!$A:$O, 7, FALSE), "Intervalo de precio 3"
    ),
    AD1107="Segmentación no encontrada o vehículo inactivo","Segmentación no encontrada o vehículo inactivo"
)</f>
        <v>Intervalo de precio 2</v>
      </c>
      <c r="AF1107" s="57" t="s">
        <v>2413</v>
      </c>
      <c r="AG1107" s="35" t="b">
        <f t="shared" si="106"/>
        <v>1</v>
      </c>
      <c r="AH1107" s="347">
        <v>0</v>
      </c>
      <c r="AI1107" s="347">
        <v>0</v>
      </c>
      <c r="AJ1107" s="347">
        <v>0</v>
      </c>
      <c r="AK1107" s="347">
        <v>0</v>
      </c>
      <c r="AL1107" s="347">
        <v>0</v>
      </c>
      <c r="AM1107" s="347">
        <v>0</v>
      </c>
      <c r="AN1107" s="73" t="s">
        <v>113</v>
      </c>
      <c r="AO1107" s="70" t="s">
        <v>113</v>
      </c>
      <c r="AP1107" s="70" t="s">
        <v>1251</v>
      </c>
      <c r="AQ1107" s="139">
        <v>1</v>
      </c>
      <c r="AR1107" s="38" t="s">
        <v>905</v>
      </c>
      <c r="AS1107" s="38">
        <v>572530</v>
      </c>
      <c r="AT1107" s="38">
        <v>688182</v>
      </c>
      <c r="AU1107" s="38" t="s">
        <v>905</v>
      </c>
      <c r="AV1107" s="38" t="s">
        <v>905</v>
      </c>
      <c r="AW1107" s="38">
        <v>9500139</v>
      </c>
      <c r="AX1107" s="38" t="s">
        <v>905</v>
      </c>
      <c r="AY1107" s="38" t="s">
        <v>905</v>
      </c>
      <c r="AZ1107" s="38">
        <v>354970</v>
      </c>
      <c r="BA1107" s="38" t="s">
        <v>905</v>
      </c>
      <c r="BB1107" s="38" t="s">
        <v>905</v>
      </c>
      <c r="BC1107" s="38" t="s">
        <v>905</v>
      </c>
      <c r="BD1107" s="38" t="s">
        <v>905</v>
      </c>
      <c r="BE1107" s="38" t="s">
        <v>107</v>
      </c>
      <c r="BF1107" s="38" t="s">
        <v>107</v>
      </c>
      <c r="BG1107" s="38">
        <v>2904681</v>
      </c>
      <c r="BH1107" s="38" t="s">
        <v>107</v>
      </c>
      <c r="BI1107" s="38">
        <v>4194429</v>
      </c>
      <c r="BJ1107" s="38">
        <v>2744580</v>
      </c>
      <c r="BK1107" s="38" t="s">
        <v>107</v>
      </c>
      <c r="BL1107" s="38">
        <v>1235061</v>
      </c>
      <c r="BM1107" s="38">
        <v>174109</v>
      </c>
      <c r="BN1107" s="38" t="s">
        <v>107</v>
      </c>
      <c r="BO1107" s="38">
        <v>1272115</v>
      </c>
      <c r="BP1107" s="38">
        <v>3767071</v>
      </c>
      <c r="BQ1107" s="38">
        <v>110797</v>
      </c>
      <c r="BR1107" s="38">
        <v>2287150</v>
      </c>
      <c r="BS1107" s="38">
        <v>594659</v>
      </c>
      <c r="BT1107" s="38" t="s">
        <v>107</v>
      </c>
      <c r="BU1107" s="38" t="s">
        <v>107</v>
      </c>
      <c r="BV1107" s="38" t="s">
        <v>107</v>
      </c>
      <c r="BW1107" s="38">
        <v>9589457</v>
      </c>
      <c r="BX1107" s="38">
        <v>110797</v>
      </c>
      <c r="BY1107" s="38">
        <v>5260446</v>
      </c>
      <c r="BZ1107" s="38">
        <v>6861452</v>
      </c>
      <c r="CA1107" s="38" t="s">
        <v>107</v>
      </c>
      <c r="CB1107" s="38">
        <v>722740</v>
      </c>
      <c r="CC1107" s="330" t="s">
        <v>107</v>
      </c>
      <c r="CD1107" s="38" t="s">
        <v>107</v>
      </c>
      <c r="CE1107" s="38" t="s">
        <v>107</v>
      </c>
      <c r="CF1107" s="38" t="s">
        <v>107</v>
      </c>
      <c r="CG1107" s="38" t="s">
        <v>107</v>
      </c>
      <c r="CH1107" s="73" t="s">
        <v>113</v>
      </c>
      <c r="CI1107" s="73" t="s">
        <v>113</v>
      </c>
      <c r="CJ1107" s="73" t="s">
        <v>113</v>
      </c>
      <c r="CK1107" s="73" t="s">
        <v>113</v>
      </c>
      <c r="CL1107" s="73" t="s">
        <v>113</v>
      </c>
      <c r="CM1107" s="73" t="s">
        <v>113</v>
      </c>
      <c r="CN1107" s="73" t="s">
        <v>113</v>
      </c>
      <c r="CO1107" s="73" t="s">
        <v>113</v>
      </c>
      <c r="CP1107" s="73" t="s">
        <v>113</v>
      </c>
      <c r="CQ1107" s="73" t="s">
        <v>113</v>
      </c>
      <c r="CR1107" s="73" t="s">
        <v>113</v>
      </c>
      <c r="CS1107" s="73" t="s">
        <v>113</v>
      </c>
      <c r="CT1107" s="73" t="s">
        <v>113</v>
      </c>
      <c r="CU1107" s="73" t="s">
        <v>113</v>
      </c>
      <c r="CV1107" s="73" t="s">
        <v>113</v>
      </c>
      <c r="CW1107" s="73" t="s">
        <v>113</v>
      </c>
      <c r="CX1107" s="73" t="s">
        <v>113</v>
      </c>
      <c r="CY1107" s="73" t="s">
        <v>113</v>
      </c>
      <c r="CZ1107" s="73" t="s">
        <v>113</v>
      </c>
      <c r="DA1107" s="73" t="s">
        <v>113</v>
      </c>
      <c r="DB1107" s="73" t="s">
        <v>113</v>
      </c>
      <c r="DC1107" s="73" t="s">
        <v>113</v>
      </c>
      <c r="DD1107" s="332">
        <v>9983841</v>
      </c>
      <c r="DE1107" s="43">
        <v>0</v>
      </c>
      <c r="DF1107" s="390">
        <v>0</v>
      </c>
      <c r="DG1107" s="310"/>
      <c r="DI1107" s="279" t="str" cm="1">
        <f t="array" ref="DI1107">+IF(AND(C1107&lt;&gt;"Vehículos Eléctricos",C1107&lt;&gt;"Vehículos Híbridos",AD1107="PERCENTIL 50"),
     IF(VLOOKUP(_xlfn.TEXTJOIN("_",FALSE,C1107:E1107),BD_Perc!$A:$P,_xlfn.IFS(BD!AE1107="Intervalo de precio 1",12,BD!AE1107="Intervalo de precio 2",13),FALSE)&lt;=1,
     VLOOKUP(_xlfn.TEXTJOIN("_",FALSE,C1107:E1107),BD_Perc!$A:$P,16,FALSE),"Ok P50"),
     "Ok P30/70 ó Híbrido/Eléctrico")</f>
        <v>Ok P30/70 ó Híbrido/Eléctrico</v>
      </c>
      <c r="DJ1107" s="279" t="str">
        <f t="shared" si="103"/>
        <v>Vehículos Eléctricos_Camperos/Camionetas_4x2</v>
      </c>
      <c r="DK1107" s="331">
        <f t="shared" si="107"/>
        <v>165000000</v>
      </c>
      <c r="DL1107" s="326"/>
    </row>
    <row r="1108" spans="1:116" ht="25.5">
      <c r="A1108" s="28">
        <v>1103</v>
      </c>
      <c r="B1108" s="72" t="s">
        <v>266</v>
      </c>
      <c r="C1108" s="276" t="s">
        <v>1</v>
      </c>
      <c r="D1108" s="72" t="s">
        <v>105</v>
      </c>
      <c r="E1108" s="73" t="s">
        <v>106</v>
      </c>
      <c r="F1108" s="42" t="s">
        <v>1059</v>
      </c>
      <c r="G1108" s="264" t="s">
        <v>2261</v>
      </c>
      <c r="H1108" s="73" t="s">
        <v>1103</v>
      </c>
      <c r="I1108" s="70">
        <v>11101032</v>
      </c>
      <c r="J1108" s="70" t="s">
        <v>2262</v>
      </c>
      <c r="K1108" s="31" t="s">
        <v>107</v>
      </c>
      <c r="L1108" s="73">
        <v>74</v>
      </c>
      <c r="M1108" s="73">
        <v>5</v>
      </c>
      <c r="N1108" s="277">
        <v>85000000</v>
      </c>
      <c r="O1108" s="34">
        <f>+IFERROR(VLOOKUP(I1108,Precio_Fasecolda!A:C,3,FALSE),IFERROR(VLOOKUP(I1108,Precio_Fasecolda!B:C,2,FALSE),N1108))</f>
        <v>85000000</v>
      </c>
      <c r="P1108" s="34">
        <f t="shared" si="104"/>
        <v>0</v>
      </c>
      <c r="Q1108" s="73" t="s">
        <v>338</v>
      </c>
      <c r="R1108" s="28" t="s">
        <v>130</v>
      </c>
      <c r="S1108" s="28" t="s">
        <v>1062</v>
      </c>
      <c r="T1108" s="28" t="s">
        <v>107</v>
      </c>
      <c r="U1108" s="28" t="s">
        <v>107</v>
      </c>
      <c r="V1108" s="42" t="s">
        <v>107</v>
      </c>
      <c r="W1108" s="28" t="s">
        <v>107</v>
      </c>
      <c r="X1108" s="28" t="s">
        <v>107</v>
      </c>
      <c r="Y1108" s="28" t="str">
        <f t="shared" si="105"/>
        <v>N.A.</v>
      </c>
      <c r="Z1108" s="292">
        <f t="shared" si="102"/>
        <v>85000000</v>
      </c>
      <c r="AA1108" s="28" cm="1">
        <f t="array" aca="1" ref="AA1108" ca="1">_xlfn.IFS(DK1108&lt;$DK$4,1,AND(DK1108&gt;=$DK$4,DK1108&lt;=$AA$4),2,DK1108&gt;$AA$4,3)</f>
        <v>2</v>
      </c>
      <c r="AB1108" s="28">
        <v>0</v>
      </c>
      <c r="AC1108" s="28" cm="1">
        <f t="array" aca="1" ref="AC1108" ca="1">IF(AB1108="PERCENTIL 30","",_xlfn.IFS(DK1108&lt;$AC$4,1,DK1108&gt;$AC$4,2))</f>
        <v>1</v>
      </c>
      <c r="AD1108" s="28" t="str">
        <f>+IFERROR(VLOOKUP(_xlfn.TEXTJOIN("_", FALSE, C1108:E1108), BD_Perc!$A:$O, 15, FALSE),"Segmentación no encontrada o vehículo inactivo")</f>
        <v>PERCENTIL 50</v>
      </c>
      <c r="AE1108" s="28" t="str" cm="1">
        <f t="array" ref="AE1108">_xlfn.IFS(
    AD1108 = "PERCENTIL 50",
    _xlfn.IFS(
        BD!DK1108 &lt; VLOOKUP(_xlfn.TEXTJOIN("_", FALSE, C1108:E1108), BD_Perc!$A:$O, 11, FALSE), "Intervalo de precio 1",
        BD!DK1108 &gt;= VLOOKUP(_xlfn.TEXTJOIN("_", FALSE, C1108:E1108), BD_Perc!$A:$O, 11, FALSE), "Intervalo de precio 2"
    ),
    AD1108 = "PERCENTIL 30-70",
    _xlfn.IFS(
        BD!DK1108 &lt; VLOOKUP(_xlfn.TEXTJOIN("_", FALSE, C1108:E1108), BD_Perc!$A:$O, 6, FALSE), "Intervalo de precio 1",
        BD!DK1108 &lt; VLOOKUP(_xlfn.TEXTJOIN("_", FALSE, C1108:E1108), BD_Perc!$A:$O, 7, FALSE), "Intervalo de precio 2",
        BD!DK1108 &gt;= VLOOKUP(_xlfn.TEXTJOIN("_", FALSE, C1108:E1108), BD_Perc!$A:$O, 7, FALSE), "Intervalo de precio 3"
    ),
    AD1108="Segmentación no encontrada o vehículo inactivo","Segmentación no encontrada o vehículo inactivo"
)</f>
        <v>Intervalo de precio 1</v>
      </c>
      <c r="AF1108" s="57" t="s">
        <v>2412</v>
      </c>
      <c r="AG1108" s="35" t="b">
        <f t="shared" si="106"/>
        <v>1</v>
      </c>
      <c r="AH1108" s="347">
        <v>0</v>
      </c>
      <c r="AI1108" s="347">
        <v>0</v>
      </c>
      <c r="AJ1108" s="347">
        <v>0</v>
      </c>
      <c r="AK1108" s="347">
        <v>0</v>
      </c>
      <c r="AL1108" s="347">
        <v>0</v>
      </c>
      <c r="AM1108" s="347">
        <v>0</v>
      </c>
      <c r="AN1108" s="73" t="s">
        <v>113</v>
      </c>
      <c r="AO1108" s="70" t="s">
        <v>113</v>
      </c>
      <c r="AP1108" s="70" t="s">
        <v>1251</v>
      </c>
      <c r="AQ1108" s="139">
        <v>1</v>
      </c>
      <c r="AR1108" s="38" t="s">
        <v>905</v>
      </c>
      <c r="AS1108" s="38">
        <v>688182</v>
      </c>
      <c r="AT1108" s="38" t="s">
        <v>905</v>
      </c>
      <c r="AU1108" s="38" t="s">
        <v>905</v>
      </c>
      <c r="AV1108" s="38" t="s">
        <v>905</v>
      </c>
      <c r="AW1108" s="38">
        <v>9500139</v>
      </c>
      <c r="AX1108" s="38" t="s">
        <v>905</v>
      </c>
      <c r="AY1108" s="38">
        <v>354970</v>
      </c>
      <c r="AZ1108" s="38" t="s">
        <v>905</v>
      </c>
      <c r="BA1108" s="38" t="s">
        <v>905</v>
      </c>
      <c r="BB1108" s="38" t="s">
        <v>905</v>
      </c>
      <c r="BC1108" s="38" t="s">
        <v>905</v>
      </c>
      <c r="BD1108" s="38" t="s">
        <v>905</v>
      </c>
      <c r="BE1108" s="38" t="s">
        <v>107</v>
      </c>
      <c r="BF1108" s="38" t="s">
        <v>107</v>
      </c>
      <c r="BG1108" s="38">
        <v>2904681</v>
      </c>
      <c r="BH1108" s="38" t="s">
        <v>107</v>
      </c>
      <c r="BI1108" s="38">
        <v>4194429</v>
      </c>
      <c r="BJ1108" s="38">
        <v>2744580</v>
      </c>
      <c r="BK1108" s="38" t="s">
        <v>107</v>
      </c>
      <c r="BL1108" s="38">
        <v>1235061</v>
      </c>
      <c r="BM1108" s="38">
        <v>174109</v>
      </c>
      <c r="BN1108" s="38" t="s">
        <v>107</v>
      </c>
      <c r="BO1108" s="38">
        <v>1272115</v>
      </c>
      <c r="BP1108" s="38">
        <v>3767071</v>
      </c>
      <c r="BQ1108" s="38">
        <v>110797</v>
      </c>
      <c r="BR1108" s="38">
        <v>2287150</v>
      </c>
      <c r="BS1108" s="38">
        <v>594659</v>
      </c>
      <c r="BT1108" s="38" t="s">
        <v>107</v>
      </c>
      <c r="BU1108" s="38" t="s">
        <v>107</v>
      </c>
      <c r="BV1108" s="38" t="s">
        <v>107</v>
      </c>
      <c r="BW1108" s="38">
        <v>9589457</v>
      </c>
      <c r="BX1108" s="38">
        <v>110797</v>
      </c>
      <c r="BY1108" s="38">
        <v>5260446</v>
      </c>
      <c r="BZ1108" s="38">
        <v>6861452</v>
      </c>
      <c r="CA1108" s="38" t="s">
        <v>107</v>
      </c>
      <c r="CB1108" s="38">
        <v>722740</v>
      </c>
      <c r="CC1108" s="330" t="s">
        <v>107</v>
      </c>
      <c r="CD1108" s="38" t="s">
        <v>107</v>
      </c>
      <c r="CE1108" s="38" t="s">
        <v>107</v>
      </c>
      <c r="CF1108" s="38" t="s">
        <v>107</v>
      </c>
      <c r="CG1108" s="38" t="s">
        <v>107</v>
      </c>
      <c r="CH1108" s="73" t="s">
        <v>113</v>
      </c>
      <c r="CI1108" s="73" t="s">
        <v>113</v>
      </c>
      <c r="CJ1108" s="73" t="s">
        <v>113</v>
      </c>
      <c r="CK1108" s="73" t="s">
        <v>113</v>
      </c>
      <c r="CL1108" s="73" t="s">
        <v>113</v>
      </c>
      <c r="CM1108" s="73" t="s">
        <v>113</v>
      </c>
      <c r="CN1108" s="73" t="s">
        <v>113</v>
      </c>
      <c r="CO1108" s="73" t="s">
        <v>113</v>
      </c>
      <c r="CP1108" s="73" t="s">
        <v>113</v>
      </c>
      <c r="CQ1108" s="73" t="s">
        <v>113</v>
      </c>
      <c r="CR1108" s="73" t="s">
        <v>113</v>
      </c>
      <c r="CS1108" s="73" t="s">
        <v>113</v>
      </c>
      <c r="CT1108" s="73" t="s">
        <v>113</v>
      </c>
      <c r="CU1108" s="73" t="s">
        <v>113</v>
      </c>
      <c r="CV1108" s="73" t="s">
        <v>113</v>
      </c>
      <c r="CW1108" s="73" t="s">
        <v>113</v>
      </c>
      <c r="CX1108" s="73" t="s">
        <v>113</v>
      </c>
      <c r="CY1108" s="73" t="s">
        <v>113</v>
      </c>
      <c r="CZ1108" s="73" t="s">
        <v>113</v>
      </c>
      <c r="DA1108" s="73" t="s">
        <v>113</v>
      </c>
      <c r="DB1108" s="73" t="s">
        <v>113</v>
      </c>
      <c r="DC1108" s="73" t="s">
        <v>113</v>
      </c>
      <c r="DD1108" s="332" t="s">
        <v>107</v>
      </c>
      <c r="DE1108" s="43">
        <v>1</v>
      </c>
      <c r="DF1108" s="390">
        <v>1</v>
      </c>
      <c r="DG1108" s="310"/>
      <c r="DI1108" s="279" t="str" cm="1">
        <f t="array" ref="DI1108">+IF(AND(C1108&lt;&gt;"Vehículos Eléctricos",C1108&lt;&gt;"Vehículos Híbridos",AD1108="PERCENTIL 50"),
     IF(VLOOKUP(_xlfn.TEXTJOIN("_",FALSE,C1108:E1108),BD_Perc!$A:$P,_xlfn.IFS(BD!AE1108="Intervalo de precio 1",12,BD!AE1108="Intervalo de precio 2",13),FALSE)&lt;=1,
     VLOOKUP(_xlfn.TEXTJOIN("_",FALSE,C1108:E1108),BD_Perc!$A:$P,16,FALSE),"Ok P50"),
     "Ok P30/70 ó Híbrido/Eléctrico")</f>
        <v>Ok P30/70 ó Híbrido/Eléctrico</v>
      </c>
      <c r="DJ1108" s="279" t="str">
        <f t="shared" si="103"/>
        <v>Vehículos Eléctricos_Automóviles_Hatchback</v>
      </c>
      <c r="DK1108" s="331">
        <f t="shared" si="107"/>
        <v>85000000</v>
      </c>
      <c r="DL1108" s="326"/>
    </row>
    <row r="1109" spans="1:116" ht="25.5">
      <c r="A1109" s="28">
        <v>1104</v>
      </c>
      <c r="B1109" s="29" t="s">
        <v>266</v>
      </c>
      <c r="C1109" s="135" t="s">
        <v>2</v>
      </c>
      <c r="D1109" s="29" t="s">
        <v>337</v>
      </c>
      <c r="E1109" s="42" t="s">
        <v>338</v>
      </c>
      <c r="F1109" s="42" t="s">
        <v>107</v>
      </c>
      <c r="G1109" s="116" t="s">
        <v>2263</v>
      </c>
      <c r="H1109" s="42" t="s">
        <v>400</v>
      </c>
      <c r="I1109" s="28">
        <v>3006153</v>
      </c>
      <c r="J1109" s="70" t="s">
        <v>2264</v>
      </c>
      <c r="K1109" s="49" t="s">
        <v>142</v>
      </c>
      <c r="L1109" s="122">
        <v>200</v>
      </c>
      <c r="M1109" s="122" t="s">
        <v>107</v>
      </c>
      <c r="N1109" s="254">
        <v>180000000</v>
      </c>
      <c r="O1109" s="34">
        <f>+IFERROR(VLOOKUP(I1109,Precio_Fasecolda!A:C,3,FALSE),IFERROR(VLOOKUP(I1109,Precio_Fasecolda!B:C,2,FALSE),N1109))</f>
        <v>180000000</v>
      </c>
      <c r="P1109" s="34">
        <f t="shared" si="104"/>
        <v>0</v>
      </c>
      <c r="Q1109" s="42" t="s">
        <v>338</v>
      </c>
      <c r="R1109" s="28" t="s">
        <v>130</v>
      </c>
      <c r="S1109" s="28" t="s">
        <v>1056</v>
      </c>
      <c r="T1109" s="28" t="s">
        <v>107</v>
      </c>
      <c r="U1109" s="28" t="s">
        <v>107</v>
      </c>
      <c r="V1109" s="42" t="s">
        <v>107</v>
      </c>
      <c r="W1109" s="28" t="s">
        <v>107</v>
      </c>
      <c r="X1109" s="28" t="s">
        <v>107</v>
      </c>
      <c r="Y1109" s="28" t="str">
        <f t="shared" si="105"/>
        <v>N.A.</v>
      </c>
      <c r="Z1109" s="292">
        <f t="shared" si="102"/>
        <v>180000000</v>
      </c>
      <c r="AA1109" s="28" cm="1">
        <f t="array" aca="1" ref="AA1109" ca="1">_xlfn.IFS(DK1109&lt;$DK$4,1,AND(DK1109&gt;=$DK$4,DK1109&lt;=$AA$4),2,DK1109&gt;$AA$4,3)</f>
        <v>2</v>
      </c>
      <c r="AB1109" s="28">
        <v>0</v>
      </c>
      <c r="AC1109" s="28" cm="1">
        <f t="array" aca="1" ref="AC1109" ca="1">IF(AB1109="PERCENTIL 30","",_xlfn.IFS(DK1109&lt;$AC$4,1,DK1109&gt;$AC$4,2))</f>
        <v>2</v>
      </c>
      <c r="AD1109" s="28" t="str">
        <f>+IFERROR(VLOOKUP(_xlfn.TEXTJOIN("_", FALSE, C1109:E1109), BD_Perc!$A:$O, 15, FALSE),"Segmentación no encontrada o vehículo inactivo")</f>
        <v>PERCENTIL 30-70</v>
      </c>
      <c r="AE1109" s="28" t="str" cm="1">
        <f t="array" ref="AE1109">_xlfn.IFS(
    AD1109 = "PERCENTIL 50",
    _xlfn.IFS(
        BD!DK1109 &lt; VLOOKUP(_xlfn.TEXTJOIN("_", FALSE, C1109:E1109), BD_Perc!$A:$O, 11, FALSE), "Intervalo de precio 1",
        BD!DK1109 &gt;= VLOOKUP(_xlfn.TEXTJOIN("_", FALSE, C1109:E1109), BD_Perc!$A:$O, 11, FALSE), "Intervalo de precio 2"
    ),
    AD1109 = "PERCENTIL 30-70",
    _xlfn.IFS(
        BD!DK1109 &lt; VLOOKUP(_xlfn.TEXTJOIN("_", FALSE, C1109:E1109), BD_Perc!$A:$O, 6, FALSE), "Intervalo de precio 1",
        BD!DK1109 &lt; VLOOKUP(_xlfn.TEXTJOIN("_", FALSE, C1109:E1109), BD_Perc!$A:$O, 7, FALSE), "Intervalo de precio 2",
        BD!DK1109 &gt;= VLOOKUP(_xlfn.TEXTJOIN("_", FALSE, C1109:E1109), BD_Perc!$A:$O, 7, FALSE), "Intervalo de precio 3"
    ),
    AD1109="Segmentación no encontrada o vehículo inactivo","Segmentación no encontrada o vehículo inactivo"
)</f>
        <v>Intervalo de precio 3</v>
      </c>
      <c r="AF1109" s="57" t="s">
        <v>2414</v>
      </c>
      <c r="AG1109" s="35" t="b">
        <f t="shared" si="106"/>
        <v>1</v>
      </c>
      <c r="AH1109" s="343">
        <v>0</v>
      </c>
      <c r="AI1109" s="344">
        <v>0.01</v>
      </c>
      <c r="AJ1109" s="344">
        <v>1.4999999999999999E-2</v>
      </c>
      <c r="AK1109" s="344">
        <v>0.02</v>
      </c>
      <c r="AL1109" s="344">
        <v>2.5000000000000001E-2</v>
      </c>
      <c r="AM1109" s="344">
        <v>0.03</v>
      </c>
      <c r="AN1109" s="70" t="s">
        <v>1251</v>
      </c>
      <c r="AO1109" s="70" t="s">
        <v>1251</v>
      </c>
      <c r="AP1109" s="70" t="s">
        <v>1251</v>
      </c>
      <c r="AQ1109" s="139">
        <v>1</v>
      </c>
      <c r="AR1109" s="38" t="s">
        <v>905</v>
      </c>
      <c r="AS1109" s="38">
        <v>589650</v>
      </c>
      <c r="AT1109" s="38">
        <v>708758</v>
      </c>
      <c r="AU1109" s="38" t="s">
        <v>107</v>
      </c>
      <c r="AV1109" s="38" t="s">
        <v>107</v>
      </c>
      <c r="AW1109" s="38">
        <v>9467039</v>
      </c>
      <c r="AX1109" s="38" t="s">
        <v>107</v>
      </c>
      <c r="AY1109" s="38">
        <v>365582</v>
      </c>
      <c r="AZ1109" s="38">
        <v>389168</v>
      </c>
      <c r="BA1109" s="38">
        <v>0</v>
      </c>
      <c r="BB1109" s="38" t="s">
        <v>107</v>
      </c>
      <c r="BC1109" s="38" t="s">
        <v>107</v>
      </c>
      <c r="BD1109" s="38" t="s">
        <v>107</v>
      </c>
      <c r="BE1109" s="38" t="s">
        <v>107</v>
      </c>
      <c r="BF1109" s="38" t="s">
        <v>107</v>
      </c>
      <c r="BG1109" s="38">
        <v>2904681</v>
      </c>
      <c r="BH1109" s="38" t="s">
        <v>107</v>
      </c>
      <c r="BI1109" s="38">
        <v>4194429</v>
      </c>
      <c r="BJ1109" s="38">
        <v>2744580</v>
      </c>
      <c r="BK1109" s="38" t="s">
        <v>107</v>
      </c>
      <c r="BL1109" s="38">
        <v>1235061</v>
      </c>
      <c r="BM1109" s="38">
        <v>174109</v>
      </c>
      <c r="BN1109" s="38" t="s">
        <v>107</v>
      </c>
      <c r="BO1109" s="38">
        <v>1272115</v>
      </c>
      <c r="BP1109" s="38">
        <v>3767071</v>
      </c>
      <c r="BQ1109" s="38">
        <v>110797</v>
      </c>
      <c r="BR1109" s="38">
        <v>2287150</v>
      </c>
      <c r="BS1109" s="38">
        <v>594659</v>
      </c>
      <c r="BT1109" s="38" t="s">
        <v>107</v>
      </c>
      <c r="BU1109" s="38" t="s">
        <v>107</v>
      </c>
      <c r="BV1109" s="38" t="s">
        <v>107</v>
      </c>
      <c r="BW1109" s="38">
        <v>9589457</v>
      </c>
      <c r="BX1109" s="38">
        <v>110797</v>
      </c>
      <c r="BY1109" s="38">
        <v>5260446</v>
      </c>
      <c r="BZ1109" s="38">
        <v>6861452</v>
      </c>
      <c r="CA1109" s="38" t="s">
        <v>107</v>
      </c>
      <c r="CB1109" s="38">
        <v>722740</v>
      </c>
      <c r="CC1109" s="330" t="s">
        <v>107</v>
      </c>
      <c r="CD1109" s="38" t="s">
        <v>107</v>
      </c>
      <c r="CE1109" s="38" t="s">
        <v>107</v>
      </c>
      <c r="CF1109" s="38" t="s">
        <v>107</v>
      </c>
      <c r="CG1109" s="38" t="s">
        <v>107</v>
      </c>
      <c r="CH1109" s="73" t="s">
        <v>113</v>
      </c>
      <c r="CI1109" s="73" t="s">
        <v>113</v>
      </c>
      <c r="CJ1109" s="112" t="s">
        <v>107</v>
      </c>
      <c r="CK1109" s="112" t="s">
        <v>107</v>
      </c>
      <c r="CL1109" s="112" t="s">
        <v>107</v>
      </c>
      <c r="CM1109" s="112" t="s">
        <v>107</v>
      </c>
      <c r="CN1109" s="112" t="s">
        <v>107</v>
      </c>
      <c r="CO1109" s="256">
        <v>8500000</v>
      </c>
      <c r="CP1109" s="112" t="s">
        <v>107</v>
      </c>
      <c r="CQ1109" s="112" t="s">
        <v>107</v>
      </c>
      <c r="CR1109" s="112" t="s">
        <v>107</v>
      </c>
      <c r="CS1109" s="112" t="s">
        <v>107</v>
      </c>
      <c r="CT1109" s="112" t="s">
        <v>107</v>
      </c>
      <c r="CU1109" s="112" t="s">
        <v>107</v>
      </c>
      <c r="CV1109" s="112" t="s">
        <v>107</v>
      </c>
      <c r="CW1109" s="112" t="s">
        <v>107</v>
      </c>
      <c r="CX1109" s="112" t="s">
        <v>107</v>
      </c>
      <c r="CY1109" s="112" t="s">
        <v>107</v>
      </c>
      <c r="CZ1109" s="112" t="s">
        <v>107</v>
      </c>
      <c r="DA1109" s="112" t="s">
        <v>107</v>
      </c>
      <c r="DB1109" s="112" t="s">
        <v>107</v>
      </c>
      <c r="DC1109" s="112" t="s">
        <v>107</v>
      </c>
      <c r="DD1109" s="332">
        <v>9849089</v>
      </c>
      <c r="DE1109" s="43">
        <v>1</v>
      </c>
      <c r="DF1109" s="390">
        <v>1</v>
      </c>
      <c r="DG1109" s="310"/>
      <c r="DI1109" s="279" t="str" cm="1">
        <f t="array" ref="DI1109">+IF(AND(C1109&lt;&gt;"Vehículos Eléctricos",C1109&lt;&gt;"Vehículos Híbridos",AD1109="PERCENTIL 50"),
     IF(VLOOKUP(_xlfn.TEXTJOIN("_",FALSE,C1109:E1109),BD_Perc!$A:$P,_xlfn.IFS(BD!AE1109="Intervalo de precio 1",12,BD!AE1109="Intervalo de precio 2",13),FALSE)&lt;=1,
     VLOOKUP(_xlfn.TEXTJOIN("_",FALSE,C1109:E1109),BD_Perc!$A:$P,16,FALSE),"Ok P50"),
     "Ok P30/70 ó Híbrido/Eléctrico")</f>
        <v>Ok P30/70 ó Híbrido/Eléctrico</v>
      </c>
      <c r="DJ1109" s="279" t="str">
        <f t="shared" si="103"/>
        <v>Vehículos Híbridos_Camperos/Camionetas_4x2</v>
      </c>
      <c r="DK1109" s="331">
        <f t="shared" si="107"/>
        <v>180000000</v>
      </c>
      <c r="DL1109" s="326"/>
    </row>
    <row r="1110" spans="1:116" ht="25.5">
      <c r="A1110" s="28">
        <v>1105</v>
      </c>
      <c r="B1110" s="29" t="s">
        <v>266</v>
      </c>
      <c r="C1110" s="135" t="s">
        <v>2</v>
      </c>
      <c r="D1110" s="29" t="s">
        <v>337</v>
      </c>
      <c r="E1110" s="42" t="s">
        <v>338</v>
      </c>
      <c r="F1110" s="42" t="s">
        <v>107</v>
      </c>
      <c r="G1110" s="116" t="s">
        <v>2265</v>
      </c>
      <c r="H1110" s="42" t="s">
        <v>400</v>
      </c>
      <c r="I1110" s="28">
        <v>3006162</v>
      </c>
      <c r="J1110" s="70" t="s">
        <v>2266</v>
      </c>
      <c r="K1110" s="49" t="s">
        <v>142</v>
      </c>
      <c r="L1110" s="122">
        <v>200</v>
      </c>
      <c r="M1110" s="122" t="s">
        <v>107</v>
      </c>
      <c r="N1110" s="254">
        <v>175000000</v>
      </c>
      <c r="O1110" s="34">
        <f>+IFERROR(VLOOKUP(I1110,Precio_Fasecolda!A:C,3,FALSE),IFERROR(VLOOKUP(I1110,Precio_Fasecolda!B:C,2,FALSE),N1110))</f>
        <v>175000000</v>
      </c>
      <c r="P1110" s="34">
        <f t="shared" si="104"/>
        <v>0</v>
      </c>
      <c r="Q1110" s="42" t="s">
        <v>338</v>
      </c>
      <c r="R1110" s="28" t="s">
        <v>130</v>
      </c>
      <c r="S1110" s="28" t="s">
        <v>1056</v>
      </c>
      <c r="T1110" s="28" t="s">
        <v>107</v>
      </c>
      <c r="U1110" s="28" t="s">
        <v>107</v>
      </c>
      <c r="V1110" s="42" t="s">
        <v>107</v>
      </c>
      <c r="W1110" s="28" t="s">
        <v>107</v>
      </c>
      <c r="X1110" s="28" t="s">
        <v>107</v>
      </c>
      <c r="Y1110" s="28" t="str">
        <f t="shared" si="105"/>
        <v>N.A.</v>
      </c>
      <c r="Z1110" s="292">
        <f t="shared" si="102"/>
        <v>175000000</v>
      </c>
      <c r="AA1110" s="28" cm="1">
        <f t="array" aca="1" ref="AA1110" ca="1">_xlfn.IFS(DK1110&lt;$DK$4,1,AND(DK1110&gt;=$DK$4,DK1110&lt;=$AA$4),2,DK1110&gt;$AA$4,3)</f>
        <v>2</v>
      </c>
      <c r="AB1110" s="28">
        <v>0</v>
      </c>
      <c r="AC1110" s="28" cm="1">
        <f t="array" aca="1" ref="AC1110" ca="1">IF(AB1110="PERCENTIL 30","",_xlfn.IFS(DK1110&lt;$AC$4,1,DK1110&gt;$AC$4,2))</f>
        <v>2</v>
      </c>
      <c r="AD1110" s="28" t="str">
        <f>+IFERROR(VLOOKUP(_xlfn.TEXTJOIN("_", FALSE, C1110:E1110), BD_Perc!$A:$O, 15, FALSE),"Segmentación no encontrada o vehículo inactivo")</f>
        <v>PERCENTIL 30-70</v>
      </c>
      <c r="AE1110" s="28" t="str" cm="1">
        <f t="array" ref="AE1110">_xlfn.IFS(
    AD1110 = "PERCENTIL 50",
    _xlfn.IFS(
        BD!DK1110 &lt; VLOOKUP(_xlfn.TEXTJOIN("_", FALSE, C1110:E1110), BD_Perc!$A:$O, 11, FALSE), "Intervalo de precio 1",
        BD!DK1110 &gt;= VLOOKUP(_xlfn.TEXTJOIN("_", FALSE, C1110:E1110), BD_Perc!$A:$O, 11, FALSE), "Intervalo de precio 2"
    ),
    AD1110 = "PERCENTIL 30-70",
    _xlfn.IFS(
        BD!DK1110 &lt; VLOOKUP(_xlfn.TEXTJOIN("_", FALSE, C1110:E1110), BD_Perc!$A:$O, 6, FALSE), "Intervalo de precio 1",
        BD!DK1110 &lt; VLOOKUP(_xlfn.TEXTJOIN("_", FALSE, C1110:E1110), BD_Perc!$A:$O, 7, FALSE), "Intervalo de precio 2",
        BD!DK1110 &gt;= VLOOKUP(_xlfn.TEXTJOIN("_", FALSE, C1110:E1110), BD_Perc!$A:$O, 7, FALSE), "Intervalo de precio 3"
    ),
    AD1110="Segmentación no encontrada o vehículo inactivo","Segmentación no encontrada o vehículo inactivo"
)</f>
        <v>Intervalo de precio 3</v>
      </c>
      <c r="AF1110" s="57" t="s">
        <v>2414</v>
      </c>
      <c r="AG1110" s="35" t="b">
        <f t="shared" si="106"/>
        <v>1</v>
      </c>
      <c r="AH1110" s="343">
        <v>0</v>
      </c>
      <c r="AI1110" s="344">
        <v>0.01</v>
      </c>
      <c r="AJ1110" s="344">
        <v>1.4999999999999999E-2</v>
      </c>
      <c r="AK1110" s="344">
        <v>0.02</v>
      </c>
      <c r="AL1110" s="344">
        <v>2.5000000000000001E-2</v>
      </c>
      <c r="AM1110" s="344">
        <v>0.03</v>
      </c>
      <c r="AN1110" s="70" t="s">
        <v>1251</v>
      </c>
      <c r="AO1110" s="70" t="s">
        <v>1251</v>
      </c>
      <c r="AP1110" s="70" t="s">
        <v>1251</v>
      </c>
      <c r="AQ1110" s="139">
        <v>1</v>
      </c>
      <c r="AR1110" s="38" t="s">
        <v>905</v>
      </c>
      <c r="AS1110" s="38">
        <v>589650</v>
      </c>
      <c r="AT1110" s="38">
        <v>708758</v>
      </c>
      <c r="AU1110" s="38" t="s">
        <v>107</v>
      </c>
      <c r="AV1110" s="38" t="s">
        <v>107</v>
      </c>
      <c r="AW1110" s="38">
        <v>9467039</v>
      </c>
      <c r="AX1110" s="38" t="s">
        <v>107</v>
      </c>
      <c r="AY1110" s="38">
        <v>365582</v>
      </c>
      <c r="AZ1110" s="38">
        <v>389168</v>
      </c>
      <c r="BA1110" s="38">
        <v>0</v>
      </c>
      <c r="BB1110" s="38" t="s">
        <v>107</v>
      </c>
      <c r="BC1110" s="38" t="s">
        <v>107</v>
      </c>
      <c r="BD1110" s="38" t="s">
        <v>107</v>
      </c>
      <c r="BE1110" s="38" t="s">
        <v>107</v>
      </c>
      <c r="BF1110" s="38" t="s">
        <v>107</v>
      </c>
      <c r="BG1110" s="38">
        <v>2904681</v>
      </c>
      <c r="BH1110" s="38" t="s">
        <v>107</v>
      </c>
      <c r="BI1110" s="38">
        <v>4194429</v>
      </c>
      <c r="BJ1110" s="38">
        <v>2744580</v>
      </c>
      <c r="BK1110" s="38" t="s">
        <v>107</v>
      </c>
      <c r="BL1110" s="38">
        <v>1235061</v>
      </c>
      <c r="BM1110" s="38">
        <v>174109</v>
      </c>
      <c r="BN1110" s="38" t="s">
        <v>107</v>
      </c>
      <c r="BO1110" s="38">
        <v>1272115</v>
      </c>
      <c r="BP1110" s="38">
        <v>3767071</v>
      </c>
      <c r="BQ1110" s="38">
        <v>110797</v>
      </c>
      <c r="BR1110" s="38">
        <v>2287150</v>
      </c>
      <c r="BS1110" s="38">
        <v>594659</v>
      </c>
      <c r="BT1110" s="38" t="s">
        <v>107</v>
      </c>
      <c r="BU1110" s="38" t="s">
        <v>107</v>
      </c>
      <c r="BV1110" s="38" t="s">
        <v>107</v>
      </c>
      <c r="BW1110" s="38">
        <v>9589457</v>
      </c>
      <c r="BX1110" s="38">
        <v>110797</v>
      </c>
      <c r="BY1110" s="38">
        <v>5260446</v>
      </c>
      <c r="BZ1110" s="38">
        <v>6861452</v>
      </c>
      <c r="CA1110" s="38" t="s">
        <v>107</v>
      </c>
      <c r="CB1110" s="38">
        <v>722740</v>
      </c>
      <c r="CC1110" s="330" t="s">
        <v>107</v>
      </c>
      <c r="CD1110" s="38" t="s">
        <v>107</v>
      </c>
      <c r="CE1110" s="38" t="s">
        <v>107</v>
      </c>
      <c r="CF1110" s="38" t="s">
        <v>107</v>
      </c>
      <c r="CG1110" s="38" t="s">
        <v>107</v>
      </c>
      <c r="CH1110" s="73" t="s">
        <v>113</v>
      </c>
      <c r="CI1110" s="73" t="s">
        <v>113</v>
      </c>
      <c r="CJ1110" s="112" t="s">
        <v>107</v>
      </c>
      <c r="CK1110" s="112" t="s">
        <v>107</v>
      </c>
      <c r="CL1110" s="112" t="s">
        <v>107</v>
      </c>
      <c r="CM1110" s="112" t="s">
        <v>107</v>
      </c>
      <c r="CN1110" s="112" t="s">
        <v>107</v>
      </c>
      <c r="CO1110" s="257">
        <v>8500000</v>
      </c>
      <c r="CP1110" s="112" t="s">
        <v>107</v>
      </c>
      <c r="CQ1110" s="112" t="s">
        <v>107</v>
      </c>
      <c r="CR1110" s="112" t="s">
        <v>107</v>
      </c>
      <c r="CS1110" s="112" t="s">
        <v>107</v>
      </c>
      <c r="CT1110" s="112" t="s">
        <v>107</v>
      </c>
      <c r="CU1110" s="112" t="s">
        <v>107</v>
      </c>
      <c r="CV1110" s="112" t="s">
        <v>107</v>
      </c>
      <c r="CW1110" s="112" t="s">
        <v>107</v>
      </c>
      <c r="CX1110" s="112" t="s">
        <v>107</v>
      </c>
      <c r="CY1110" s="112" t="s">
        <v>107</v>
      </c>
      <c r="CZ1110" s="112" t="s">
        <v>107</v>
      </c>
      <c r="DA1110" s="112" t="s">
        <v>107</v>
      </c>
      <c r="DB1110" s="112" t="s">
        <v>107</v>
      </c>
      <c r="DC1110" s="112" t="s">
        <v>107</v>
      </c>
      <c r="DD1110" s="332">
        <v>9849089</v>
      </c>
      <c r="DE1110" s="43">
        <v>1</v>
      </c>
      <c r="DF1110" s="390">
        <v>1</v>
      </c>
      <c r="DG1110" s="310"/>
      <c r="DI1110" s="279" t="str" cm="1">
        <f t="array" ref="DI1110">+IF(AND(C1110&lt;&gt;"Vehículos Eléctricos",C1110&lt;&gt;"Vehículos Híbridos",AD1110="PERCENTIL 50"),
     IF(VLOOKUP(_xlfn.TEXTJOIN("_",FALSE,C1110:E1110),BD_Perc!$A:$P,_xlfn.IFS(BD!AE1110="Intervalo de precio 1",12,BD!AE1110="Intervalo de precio 2",13),FALSE)&lt;=1,
     VLOOKUP(_xlfn.TEXTJOIN("_",FALSE,C1110:E1110),BD_Perc!$A:$P,16,FALSE),"Ok P50"),
     "Ok P30/70 ó Híbrido/Eléctrico")</f>
        <v>Ok P30/70 ó Híbrido/Eléctrico</v>
      </c>
      <c r="DJ1110" s="279" t="str">
        <f t="shared" si="103"/>
        <v>Vehículos Híbridos_Camperos/Camionetas_4x2</v>
      </c>
      <c r="DK1110" s="331">
        <f t="shared" si="107"/>
        <v>175000000</v>
      </c>
      <c r="DL1110" s="326"/>
    </row>
    <row r="1111" spans="1:116" ht="25.5">
      <c r="A1111" s="28">
        <v>1106</v>
      </c>
      <c r="B1111" s="29" t="s">
        <v>266</v>
      </c>
      <c r="C1111" s="135" t="s">
        <v>2</v>
      </c>
      <c r="D1111" s="29" t="s">
        <v>337</v>
      </c>
      <c r="E1111" s="42" t="s">
        <v>338</v>
      </c>
      <c r="F1111" s="42" t="s">
        <v>107</v>
      </c>
      <c r="G1111" s="116" t="s">
        <v>2267</v>
      </c>
      <c r="H1111" s="42" t="s">
        <v>400</v>
      </c>
      <c r="I1111" s="28">
        <v>3006163</v>
      </c>
      <c r="J1111" s="70" t="s">
        <v>2268</v>
      </c>
      <c r="K1111" s="49" t="s">
        <v>142</v>
      </c>
      <c r="L1111" s="122">
        <v>200</v>
      </c>
      <c r="M1111" s="122" t="s">
        <v>107</v>
      </c>
      <c r="N1111" s="254">
        <v>150000000</v>
      </c>
      <c r="O1111" s="34">
        <f>+IFERROR(VLOOKUP(I1111,Precio_Fasecolda!A:C,3,FALSE),IFERROR(VLOOKUP(I1111,Precio_Fasecolda!B:C,2,FALSE),N1111))</f>
        <v>150000000</v>
      </c>
      <c r="P1111" s="34">
        <f t="shared" si="104"/>
        <v>0</v>
      </c>
      <c r="Q1111" s="42" t="s">
        <v>338</v>
      </c>
      <c r="R1111" s="28" t="s">
        <v>130</v>
      </c>
      <c r="S1111" s="28" t="s">
        <v>1056</v>
      </c>
      <c r="T1111" s="28" t="s">
        <v>107</v>
      </c>
      <c r="U1111" s="28" t="s">
        <v>107</v>
      </c>
      <c r="V1111" s="42" t="s">
        <v>107</v>
      </c>
      <c r="W1111" s="28" t="s">
        <v>107</v>
      </c>
      <c r="X1111" s="28" t="s">
        <v>107</v>
      </c>
      <c r="Y1111" s="28" t="str">
        <f t="shared" si="105"/>
        <v>N.A.</v>
      </c>
      <c r="Z1111" s="292">
        <f t="shared" si="102"/>
        <v>150000000</v>
      </c>
      <c r="AA1111" s="28" cm="1">
        <f t="array" aca="1" ref="AA1111" ca="1">_xlfn.IFS(DK1111&lt;$DK$4,1,AND(DK1111&gt;=$DK$4,DK1111&lt;=$AA$4),2,DK1111&gt;$AA$4,3)</f>
        <v>2</v>
      </c>
      <c r="AB1111" s="28">
        <v>0</v>
      </c>
      <c r="AC1111" s="28" cm="1">
        <f t="array" aca="1" ref="AC1111" ca="1">IF(AB1111="PERCENTIL 30","",_xlfn.IFS(DK1111&lt;$AC$4,1,DK1111&gt;$AC$4,2))</f>
        <v>1</v>
      </c>
      <c r="AD1111" s="28" t="str">
        <f>+IFERROR(VLOOKUP(_xlfn.TEXTJOIN("_", FALSE, C1111:E1111), BD_Perc!$A:$O, 15, FALSE),"Segmentación no encontrada o vehículo inactivo")</f>
        <v>PERCENTIL 30-70</v>
      </c>
      <c r="AE1111" s="28" t="str" cm="1">
        <f t="array" ref="AE1111">_xlfn.IFS(
    AD1111 = "PERCENTIL 50",
    _xlfn.IFS(
        BD!DK1111 &lt; VLOOKUP(_xlfn.TEXTJOIN("_", FALSE, C1111:E1111), BD_Perc!$A:$O, 11, FALSE), "Intervalo de precio 1",
        BD!DK1111 &gt;= VLOOKUP(_xlfn.TEXTJOIN("_", FALSE, C1111:E1111), BD_Perc!$A:$O, 11, FALSE), "Intervalo de precio 2"
    ),
    AD1111 = "PERCENTIL 30-70",
    _xlfn.IFS(
        BD!DK1111 &lt; VLOOKUP(_xlfn.TEXTJOIN("_", FALSE, C1111:E1111), BD_Perc!$A:$O, 6, FALSE), "Intervalo de precio 1",
        BD!DK1111 &lt; VLOOKUP(_xlfn.TEXTJOIN("_", FALSE, C1111:E1111), BD_Perc!$A:$O, 7, FALSE), "Intervalo de precio 2",
        BD!DK1111 &gt;= VLOOKUP(_xlfn.TEXTJOIN("_", FALSE, C1111:E1111), BD_Perc!$A:$O, 7, FALSE), "Intervalo de precio 3"
    ),
    AD1111="Segmentación no encontrada o vehículo inactivo","Segmentación no encontrada o vehículo inactivo"
)</f>
        <v>Intervalo de precio 3</v>
      </c>
      <c r="AF1111" s="57" t="s">
        <v>2414</v>
      </c>
      <c r="AG1111" s="35" t="b">
        <f t="shared" si="106"/>
        <v>1</v>
      </c>
      <c r="AH1111" s="343">
        <v>0</v>
      </c>
      <c r="AI1111" s="344">
        <v>0.01</v>
      </c>
      <c r="AJ1111" s="344">
        <v>1.4999999999999999E-2</v>
      </c>
      <c r="AK1111" s="344">
        <v>0.02</v>
      </c>
      <c r="AL1111" s="344">
        <v>2.5000000000000001E-2</v>
      </c>
      <c r="AM1111" s="344">
        <v>0.03</v>
      </c>
      <c r="AN1111" s="70" t="s">
        <v>1251</v>
      </c>
      <c r="AO1111" s="70" t="s">
        <v>1251</v>
      </c>
      <c r="AP1111" s="70" t="s">
        <v>1251</v>
      </c>
      <c r="AQ1111" s="139">
        <v>1</v>
      </c>
      <c r="AR1111" s="38" t="s">
        <v>905</v>
      </c>
      <c r="AS1111" s="38">
        <v>589650</v>
      </c>
      <c r="AT1111" s="38">
        <v>708758</v>
      </c>
      <c r="AU1111" s="38" t="s">
        <v>107</v>
      </c>
      <c r="AV1111" s="38" t="s">
        <v>107</v>
      </c>
      <c r="AW1111" s="38">
        <v>9467039</v>
      </c>
      <c r="AX1111" s="38" t="s">
        <v>107</v>
      </c>
      <c r="AY1111" s="38">
        <v>365582</v>
      </c>
      <c r="AZ1111" s="38">
        <v>389168</v>
      </c>
      <c r="BA1111" s="38">
        <v>0</v>
      </c>
      <c r="BB1111" s="38" t="s">
        <v>107</v>
      </c>
      <c r="BC1111" s="38" t="s">
        <v>107</v>
      </c>
      <c r="BD1111" s="38" t="s">
        <v>107</v>
      </c>
      <c r="BE1111" s="38" t="s">
        <v>107</v>
      </c>
      <c r="BF1111" s="38" t="s">
        <v>107</v>
      </c>
      <c r="BG1111" s="38">
        <v>2904681</v>
      </c>
      <c r="BH1111" s="38" t="s">
        <v>107</v>
      </c>
      <c r="BI1111" s="38">
        <v>4194429</v>
      </c>
      <c r="BJ1111" s="38">
        <v>2744580</v>
      </c>
      <c r="BK1111" s="38" t="s">
        <v>107</v>
      </c>
      <c r="BL1111" s="38">
        <v>1235061</v>
      </c>
      <c r="BM1111" s="38">
        <v>174109</v>
      </c>
      <c r="BN1111" s="38" t="s">
        <v>107</v>
      </c>
      <c r="BO1111" s="38">
        <v>1272115</v>
      </c>
      <c r="BP1111" s="38">
        <v>3767071</v>
      </c>
      <c r="BQ1111" s="38">
        <v>110797</v>
      </c>
      <c r="BR1111" s="38">
        <v>2287150</v>
      </c>
      <c r="BS1111" s="38">
        <v>594659</v>
      </c>
      <c r="BT1111" s="38" t="s">
        <v>107</v>
      </c>
      <c r="BU1111" s="38" t="s">
        <v>107</v>
      </c>
      <c r="BV1111" s="38" t="s">
        <v>107</v>
      </c>
      <c r="BW1111" s="38">
        <v>9589457</v>
      </c>
      <c r="BX1111" s="38">
        <v>110797</v>
      </c>
      <c r="BY1111" s="38">
        <v>5260446</v>
      </c>
      <c r="BZ1111" s="38">
        <v>6861452</v>
      </c>
      <c r="CA1111" s="38" t="s">
        <v>107</v>
      </c>
      <c r="CB1111" s="38">
        <v>722740</v>
      </c>
      <c r="CC1111" s="330" t="s">
        <v>107</v>
      </c>
      <c r="CD1111" s="38" t="s">
        <v>107</v>
      </c>
      <c r="CE1111" s="38" t="s">
        <v>107</v>
      </c>
      <c r="CF1111" s="38" t="s">
        <v>107</v>
      </c>
      <c r="CG1111" s="38" t="s">
        <v>107</v>
      </c>
      <c r="CH1111" s="73" t="s">
        <v>113</v>
      </c>
      <c r="CI1111" s="73" t="s">
        <v>113</v>
      </c>
      <c r="CJ1111" s="112" t="s">
        <v>107</v>
      </c>
      <c r="CK1111" s="112" t="s">
        <v>107</v>
      </c>
      <c r="CL1111" s="112" t="s">
        <v>107</v>
      </c>
      <c r="CM1111" s="112" t="s">
        <v>107</v>
      </c>
      <c r="CN1111" s="112" t="s">
        <v>107</v>
      </c>
      <c r="CO1111" s="257">
        <v>8500000</v>
      </c>
      <c r="CP1111" s="112" t="s">
        <v>107</v>
      </c>
      <c r="CQ1111" s="112" t="s">
        <v>107</v>
      </c>
      <c r="CR1111" s="112" t="s">
        <v>107</v>
      </c>
      <c r="CS1111" s="112" t="s">
        <v>107</v>
      </c>
      <c r="CT1111" s="112" t="s">
        <v>107</v>
      </c>
      <c r="CU1111" s="112" t="s">
        <v>107</v>
      </c>
      <c r="CV1111" s="112" t="s">
        <v>107</v>
      </c>
      <c r="CW1111" s="112" t="s">
        <v>107</v>
      </c>
      <c r="CX1111" s="112" t="s">
        <v>107</v>
      </c>
      <c r="CY1111" s="112" t="s">
        <v>107</v>
      </c>
      <c r="CZ1111" s="112" t="s">
        <v>107</v>
      </c>
      <c r="DA1111" s="112" t="s">
        <v>107</v>
      </c>
      <c r="DB1111" s="112" t="s">
        <v>107</v>
      </c>
      <c r="DC1111" s="112" t="s">
        <v>107</v>
      </c>
      <c r="DD1111" s="332">
        <v>9849089</v>
      </c>
      <c r="DE1111" s="43">
        <v>1</v>
      </c>
      <c r="DF1111" s="390">
        <v>1</v>
      </c>
      <c r="DG1111" s="310"/>
      <c r="DI1111" s="279" t="str" cm="1">
        <f t="array" ref="DI1111">+IF(AND(C1111&lt;&gt;"Vehículos Eléctricos",C1111&lt;&gt;"Vehículos Híbridos",AD1111="PERCENTIL 50"),
     IF(VLOOKUP(_xlfn.TEXTJOIN("_",FALSE,C1111:E1111),BD_Perc!$A:$P,_xlfn.IFS(BD!AE1111="Intervalo de precio 1",12,BD!AE1111="Intervalo de precio 2",13),FALSE)&lt;=1,
     VLOOKUP(_xlfn.TEXTJOIN("_",FALSE,C1111:E1111),BD_Perc!$A:$P,16,FALSE),"Ok P50"),
     "Ok P30/70 ó Híbrido/Eléctrico")</f>
        <v>Ok P30/70 ó Híbrido/Eléctrico</v>
      </c>
      <c r="DJ1111" s="279" t="str">
        <f t="shared" si="103"/>
        <v>Vehículos Híbridos_Camperos/Camionetas_4x2</v>
      </c>
      <c r="DK1111" s="331">
        <f t="shared" si="107"/>
        <v>150000000</v>
      </c>
      <c r="DL1111" s="326"/>
    </row>
    <row r="1112" spans="1:116" ht="38.25">
      <c r="A1112" s="28">
        <v>1107</v>
      </c>
      <c r="B1112" s="29" t="s">
        <v>266</v>
      </c>
      <c r="C1112" s="29" t="s">
        <v>1</v>
      </c>
      <c r="D1112" s="29" t="s">
        <v>105</v>
      </c>
      <c r="E1112" s="42" t="s">
        <v>106</v>
      </c>
      <c r="F1112" s="42" t="s">
        <v>1059</v>
      </c>
      <c r="G1112" s="30" t="s">
        <v>2269</v>
      </c>
      <c r="H1112" s="42" t="s">
        <v>147</v>
      </c>
      <c r="I1112" s="28">
        <v>8032139</v>
      </c>
      <c r="J1112" s="70" t="s">
        <v>2270</v>
      </c>
      <c r="K1112" s="31" t="s">
        <v>107</v>
      </c>
      <c r="L1112" s="32">
        <v>65</v>
      </c>
      <c r="M1112" s="33" t="s">
        <v>107</v>
      </c>
      <c r="N1112" s="50">
        <v>77000000</v>
      </c>
      <c r="O1112" s="34">
        <f>+IFERROR(VLOOKUP(I1112,Precio_Fasecolda!A:C,3,FALSE),IFERROR(VLOOKUP(I1112,Precio_Fasecolda!B:C,2,FALSE),N1112))</f>
        <v>77000000</v>
      </c>
      <c r="P1112" s="34">
        <f t="shared" si="104"/>
        <v>0</v>
      </c>
      <c r="Q1112" s="74" t="s">
        <v>338</v>
      </c>
      <c r="R1112" s="28" t="s">
        <v>130</v>
      </c>
      <c r="S1112" s="28" t="s">
        <v>1062</v>
      </c>
      <c r="T1112" s="28" t="s">
        <v>107</v>
      </c>
      <c r="U1112" s="28" t="s">
        <v>107</v>
      </c>
      <c r="V1112" s="42" t="s">
        <v>107</v>
      </c>
      <c r="W1112" s="28" t="s">
        <v>107</v>
      </c>
      <c r="X1112" s="28" t="s">
        <v>107</v>
      </c>
      <c r="Y1112" s="28" t="str">
        <f t="shared" si="105"/>
        <v>N.A.</v>
      </c>
      <c r="Z1112" s="292">
        <f t="shared" si="102"/>
        <v>77000000</v>
      </c>
      <c r="AA1112" s="28" cm="1">
        <f t="array" aca="1" ref="AA1112" ca="1">_xlfn.IFS(DK1112&lt;$DK$4,1,AND(DK1112&gt;=$DK$4,DK1112&lt;=$AA$4),2,DK1112&gt;$AA$4,3)</f>
        <v>2</v>
      </c>
      <c r="AB1112" s="28">
        <v>0</v>
      </c>
      <c r="AC1112" s="28" cm="1">
        <f t="array" aca="1" ref="AC1112" ca="1">IF(AB1112="PERCENTIL 30","",_xlfn.IFS(DK1112&lt;$AC$4,1,DK1112&gt;$AC$4,2))</f>
        <v>1</v>
      </c>
      <c r="AD1112" s="28" t="str">
        <f>+IFERROR(VLOOKUP(_xlfn.TEXTJOIN("_", FALSE, C1112:E1112), BD_Perc!$A:$O, 15, FALSE),"Segmentación no encontrada o vehículo inactivo")</f>
        <v>PERCENTIL 50</v>
      </c>
      <c r="AE1112" s="28" t="str" cm="1">
        <f t="array" ref="AE1112">_xlfn.IFS(
    AD1112 = "PERCENTIL 50",
    _xlfn.IFS(
        BD!DK1112 &lt; VLOOKUP(_xlfn.TEXTJOIN("_", FALSE, C1112:E1112), BD_Perc!$A:$O, 11, FALSE), "Intervalo de precio 1",
        BD!DK1112 &gt;= VLOOKUP(_xlfn.TEXTJOIN("_", FALSE, C1112:E1112), BD_Perc!$A:$O, 11, FALSE), "Intervalo de precio 2"
    ),
    AD1112 = "PERCENTIL 30-70",
    _xlfn.IFS(
        BD!DK1112 &lt; VLOOKUP(_xlfn.TEXTJOIN("_", FALSE, C1112:E1112), BD_Perc!$A:$O, 6, FALSE), "Intervalo de precio 1",
        BD!DK1112 &lt; VLOOKUP(_xlfn.TEXTJOIN("_", FALSE, C1112:E1112), BD_Perc!$A:$O, 7, FALSE), "Intervalo de precio 2",
        BD!DK1112 &gt;= VLOOKUP(_xlfn.TEXTJOIN("_", FALSE, C1112:E1112), BD_Perc!$A:$O, 7, FALSE), "Intervalo de precio 3"
    ),
    AD1112="Segmentación no encontrada o vehículo inactivo","Segmentación no encontrada o vehículo inactivo"
)</f>
        <v>Intervalo de precio 1</v>
      </c>
      <c r="AF1112" s="57" t="s">
        <v>2412</v>
      </c>
      <c r="AG1112" s="35" t="b">
        <f t="shared" si="106"/>
        <v>1</v>
      </c>
      <c r="AH1112" s="347">
        <v>0</v>
      </c>
      <c r="AI1112" s="347">
        <v>0</v>
      </c>
      <c r="AJ1112" s="347">
        <v>0</v>
      </c>
      <c r="AK1112" s="347">
        <v>0</v>
      </c>
      <c r="AL1112" s="347">
        <v>0</v>
      </c>
      <c r="AM1112" s="347">
        <v>0</v>
      </c>
      <c r="AN1112" s="70" t="s">
        <v>113</v>
      </c>
      <c r="AO1112" s="70" t="s">
        <v>113</v>
      </c>
      <c r="AP1112" s="70" t="s">
        <v>1251</v>
      </c>
      <c r="AQ1112" s="139">
        <v>1</v>
      </c>
      <c r="AR1112" s="38" t="s">
        <v>905</v>
      </c>
      <c r="AS1112" s="38">
        <v>589650</v>
      </c>
      <c r="AT1112" s="38">
        <v>564074</v>
      </c>
      <c r="AU1112" s="38" t="s">
        <v>905</v>
      </c>
      <c r="AV1112" s="38" t="s">
        <v>905</v>
      </c>
      <c r="AW1112" s="38">
        <v>9500139</v>
      </c>
      <c r="AX1112" s="38" t="s">
        <v>905</v>
      </c>
      <c r="AY1112" s="38">
        <v>941957</v>
      </c>
      <c r="AZ1112" s="38">
        <v>336915</v>
      </c>
      <c r="BA1112" s="38">
        <v>143885</v>
      </c>
      <c r="BB1112" s="38" t="s">
        <v>905</v>
      </c>
      <c r="BC1112" s="38" t="s">
        <v>905</v>
      </c>
      <c r="BD1112" s="38" t="s">
        <v>905</v>
      </c>
      <c r="BE1112" s="38" t="s">
        <v>107</v>
      </c>
      <c r="BF1112" s="38" t="s">
        <v>107</v>
      </c>
      <c r="BG1112" s="38">
        <v>2904681</v>
      </c>
      <c r="BH1112" s="38" t="s">
        <v>107</v>
      </c>
      <c r="BI1112" s="38">
        <v>4194429</v>
      </c>
      <c r="BJ1112" s="38">
        <v>2744580</v>
      </c>
      <c r="BK1112" s="38" t="s">
        <v>107</v>
      </c>
      <c r="BL1112" s="38">
        <v>1235061</v>
      </c>
      <c r="BM1112" s="38">
        <v>174109</v>
      </c>
      <c r="BN1112" s="38" t="s">
        <v>107</v>
      </c>
      <c r="BO1112" s="38">
        <v>1272115</v>
      </c>
      <c r="BP1112" s="38">
        <v>3767071</v>
      </c>
      <c r="BQ1112" s="38">
        <v>110797</v>
      </c>
      <c r="BR1112" s="38">
        <v>2287150</v>
      </c>
      <c r="BS1112" s="38">
        <v>594659</v>
      </c>
      <c r="BT1112" s="38" t="s">
        <v>107</v>
      </c>
      <c r="BU1112" s="38" t="s">
        <v>107</v>
      </c>
      <c r="BV1112" s="38" t="s">
        <v>107</v>
      </c>
      <c r="BW1112" s="38">
        <v>9589457</v>
      </c>
      <c r="BX1112" s="38">
        <v>110797</v>
      </c>
      <c r="BY1112" s="38">
        <v>5260446</v>
      </c>
      <c r="BZ1112" s="38">
        <v>6861452</v>
      </c>
      <c r="CA1112" s="38" t="s">
        <v>107</v>
      </c>
      <c r="CB1112" s="38">
        <v>722740</v>
      </c>
      <c r="CC1112" s="330" t="s">
        <v>107</v>
      </c>
      <c r="CD1112" s="38" t="s">
        <v>107</v>
      </c>
      <c r="CE1112" s="38" t="s">
        <v>107</v>
      </c>
      <c r="CF1112" s="38" t="s">
        <v>107</v>
      </c>
      <c r="CG1112" s="38" t="s">
        <v>107</v>
      </c>
      <c r="CH1112" s="73" t="s">
        <v>113</v>
      </c>
      <c r="CI1112" s="73" t="s">
        <v>113</v>
      </c>
      <c r="CJ1112" s="112" t="s">
        <v>107</v>
      </c>
      <c r="CK1112" s="112" t="s">
        <v>107</v>
      </c>
      <c r="CL1112" s="112" t="s">
        <v>107</v>
      </c>
      <c r="CM1112" s="112" t="s">
        <v>107</v>
      </c>
      <c r="CN1112" s="112" t="s">
        <v>107</v>
      </c>
      <c r="CO1112" s="257">
        <v>8500000</v>
      </c>
      <c r="CP1112" s="112" t="s">
        <v>107</v>
      </c>
      <c r="CQ1112" s="112" t="s">
        <v>107</v>
      </c>
      <c r="CR1112" s="112" t="s">
        <v>107</v>
      </c>
      <c r="CS1112" s="112" t="s">
        <v>107</v>
      </c>
      <c r="CT1112" s="112" t="s">
        <v>107</v>
      </c>
      <c r="CU1112" s="112" t="s">
        <v>107</v>
      </c>
      <c r="CV1112" s="112" t="s">
        <v>107</v>
      </c>
      <c r="CW1112" s="112" t="s">
        <v>107</v>
      </c>
      <c r="CX1112" s="112" t="s">
        <v>107</v>
      </c>
      <c r="CY1112" s="112" t="s">
        <v>107</v>
      </c>
      <c r="CZ1112" s="112" t="s">
        <v>107</v>
      </c>
      <c r="DA1112" s="112" t="s">
        <v>107</v>
      </c>
      <c r="DB1112" s="112" t="s">
        <v>107</v>
      </c>
      <c r="DC1112" s="112" t="s">
        <v>107</v>
      </c>
      <c r="DD1112" s="332">
        <v>5215033</v>
      </c>
      <c r="DE1112" s="43">
        <v>1</v>
      </c>
      <c r="DF1112" s="390">
        <v>1</v>
      </c>
      <c r="DG1112" s="310"/>
      <c r="DI1112" s="279" t="str" cm="1">
        <f t="array" ref="DI1112">+IF(AND(C1112&lt;&gt;"Vehículos Eléctricos",C1112&lt;&gt;"Vehículos Híbridos",AD1112="PERCENTIL 50"),
     IF(VLOOKUP(_xlfn.TEXTJOIN("_",FALSE,C1112:E1112),BD_Perc!$A:$P,_xlfn.IFS(BD!AE1112="Intervalo de precio 1",12,BD!AE1112="Intervalo de precio 2",13),FALSE)&lt;=1,
     VLOOKUP(_xlfn.TEXTJOIN("_",FALSE,C1112:E1112),BD_Perc!$A:$P,16,FALSE),"Ok P50"),
     "Ok P30/70 ó Híbrido/Eléctrico")</f>
        <v>Ok P30/70 ó Híbrido/Eléctrico</v>
      </c>
      <c r="DJ1112" s="279" t="str">
        <f t="shared" si="103"/>
        <v>Vehículos Eléctricos_Automóviles_Hatchback</v>
      </c>
      <c r="DK1112" s="331">
        <f t="shared" si="107"/>
        <v>77000000</v>
      </c>
      <c r="DL1112" s="326"/>
    </row>
    <row r="1113" spans="1:116" ht="25.5">
      <c r="A1113" s="28">
        <v>1108</v>
      </c>
      <c r="B1113" s="29" t="s">
        <v>266</v>
      </c>
      <c r="C1113" s="29" t="s">
        <v>1</v>
      </c>
      <c r="D1113" s="29" t="s">
        <v>105</v>
      </c>
      <c r="E1113" s="42" t="s">
        <v>106</v>
      </c>
      <c r="F1113" s="42" t="s">
        <v>1865</v>
      </c>
      <c r="G1113" s="30" t="s">
        <v>2271</v>
      </c>
      <c r="H1113" s="42" t="s">
        <v>147</v>
      </c>
      <c r="I1113" s="28">
        <v>8001223</v>
      </c>
      <c r="J1113" s="70" t="s">
        <v>2272</v>
      </c>
      <c r="K1113" s="31" t="s">
        <v>107</v>
      </c>
      <c r="L1113" s="32">
        <v>220</v>
      </c>
      <c r="M1113" s="33" t="s">
        <v>107</v>
      </c>
      <c r="N1113" s="50">
        <v>180000000</v>
      </c>
      <c r="O1113" s="34">
        <f>+IFERROR(VLOOKUP(I1113,Precio_Fasecolda!A:C,3,FALSE),IFERROR(VLOOKUP(I1113,Precio_Fasecolda!B:C,2,FALSE),N1113))</f>
        <v>180000000</v>
      </c>
      <c r="P1113" s="34">
        <f t="shared" si="104"/>
        <v>0</v>
      </c>
      <c r="Q1113" s="74" t="s">
        <v>338</v>
      </c>
      <c r="R1113" s="28" t="s">
        <v>130</v>
      </c>
      <c r="S1113" s="28" t="s">
        <v>1062</v>
      </c>
      <c r="T1113" s="28" t="s">
        <v>107</v>
      </c>
      <c r="U1113" s="28" t="s">
        <v>107</v>
      </c>
      <c r="V1113" s="42" t="s">
        <v>107</v>
      </c>
      <c r="W1113" s="28" t="s">
        <v>107</v>
      </c>
      <c r="X1113" s="28" t="s">
        <v>107</v>
      </c>
      <c r="Y1113" s="28" t="str">
        <f t="shared" si="105"/>
        <v>N.A.</v>
      </c>
      <c r="Z1113" s="292">
        <f t="shared" si="102"/>
        <v>180000000</v>
      </c>
      <c r="AA1113" s="28" cm="1">
        <f t="array" aca="1" ref="AA1113" ca="1">_xlfn.IFS(DK1113&lt;$DK$4,1,AND(DK1113&gt;=$DK$4,DK1113&lt;=$AA$4),2,DK1113&gt;$AA$4,3)</f>
        <v>2</v>
      </c>
      <c r="AB1113" s="28">
        <v>0</v>
      </c>
      <c r="AC1113" s="28" cm="1">
        <f t="array" aca="1" ref="AC1113" ca="1">IF(AB1113="PERCENTIL 30","",_xlfn.IFS(DK1113&lt;$AC$4,1,DK1113&gt;$AC$4,2))</f>
        <v>2</v>
      </c>
      <c r="AD1113" s="28" t="str">
        <f>+IFERROR(VLOOKUP(_xlfn.TEXTJOIN("_", FALSE, C1113:E1113), BD_Perc!$A:$O, 15, FALSE),"Segmentación no encontrada o vehículo inactivo")</f>
        <v>PERCENTIL 50</v>
      </c>
      <c r="AE1113" s="28" t="str" cm="1">
        <f t="array" ref="AE1113">_xlfn.IFS(
    AD1113 = "PERCENTIL 50",
    _xlfn.IFS(
        BD!DK1113 &lt; VLOOKUP(_xlfn.TEXTJOIN("_", FALSE, C1113:E1113), BD_Perc!$A:$O, 11, FALSE), "Intervalo de precio 1",
        BD!DK1113 &gt;= VLOOKUP(_xlfn.TEXTJOIN("_", FALSE, C1113:E1113), BD_Perc!$A:$O, 11, FALSE), "Intervalo de precio 2"
    ),
    AD1113 = "PERCENTIL 30-70",
    _xlfn.IFS(
        BD!DK1113 &lt; VLOOKUP(_xlfn.TEXTJOIN("_", FALSE, C1113:E1113), BD_Perc!$A:$O, 6, FALSE), "Intervalo de precio 1",
        BD!DK1113 &lt; VLOOKUP(_xlfn.TEXTJOIN("_", FALSE, C1113:E1113), BD_Perc!$A:$O, 7, FALSE), "Intervalo de precio 2",
        BD!DK1113 &gt;= VLOOKUP(_xlfn.TEXTJOIN("_", FALSE, C1113:E1113), BD_Perc!$A:$O, 7, FALSE), "Intervalo de precio 3"
    ),
    AD1113="Segmentación no encontrada o vehículo inactivo","Segmentación no encontrada o vehículo inactivo"
)</f>
        <v>Intervalo de precio 2</v>
      </c>
      <c r="AF1113" s="57" t="s">
        <v>2413</v>
      </c>
      <c r="AG1113" s="35" t="b">
        <f t="shared" si="106"/>
        <v>1</v>
      </c>
      <c r="AH1113" s="347">
        <v>0</v>
      </c>
      <c r="AI1113" s="347">
        <v>0</v>
      </c>
      <c r="AJ1113" s="347">
        <v>0</v>
      </c>
      <c r="AK1113" s="347">
        <v>0</v>
      </c>
      <c r="AL1113" s="347">
        <v>0</v>
      </c>
      <c r="AM1113" s="347">
        <v>0</v>
      </c>
      <c r="AN1113" s="70" t="s">
        <v>113</v>
      </c>
      <c r="AO1113" s="70" t="s">
        <v>113</v>
      </c>
      <c r="AP1113" s="70" t="s">
        <v>1251</v>
      </c>
      <c r="AQ1113" s="139">
        <v>1</v>
      </c>
      <c r="AR1113" s="38" t="s">
        <v>905</v>
      </c>
      <c r="AS1113" s="38">
        <v>589650</v>
      </c>
      <c r="AT1113" s="38">
        <v>564074</v>
      </c>
      <c r="AU1113" s="38" t="s">
        <v>905</v>
      </c>
      <c r="AV1113" s="38" t="s">
        <v>905</v>
      </c>
      <c r="AW1113" s="38">
        <v>9500139</v>
      </c>
      <c r="AX1113" s="38" t="s">
        <v>905</v>
      </c>
      <c r="AY1113" s="38">
        <v>941957</v>
      </c>
      <c r="AZ1113" s="38">
        <v>336915</v>
      </c>
      <c r="BA1113" s="38">
        <v>143885</v>
      </c>
      <c r="BB1113" s="38" t="s">
        <v>905</v>
      </c>
      <c r="BC1113" s="38" t="s">
        <v>905</v>
      </c>
      <c r="BD1113" s="38" t="s">
        <v>905</v>
      </c>
      <c r="BE1113" s="38" t="s">
        <v>107</v>
      </c>
      <c r="BF1113" s="38" t="s">
        <v>107</v>
      </c>
      <c r="BG1113" s="38">
        <v>2904681</v>
      </c>
      <c r="BH1113" s="38" t="s">
        <v>107</v>
      </c>
      <c r="BI1113" s="38">
        <v>4194429</v>
      </c>
      <c r="BJ1113" s="38">
        <v>2744580</v>
      </c>
      <c r="BK1113" s="38" t="s">
        <v>107</v>
      </c>
      <c r="BL1113" s="38">
        <v>1235061</v>
      </c>
      <c r="BM1113" s="38">
        <v>174109</v>
      </c>
      <c r="BN1113" s="38" t="s">
        <v>107</v>
      </c>
      <c r="BO1113" s="38">
        <v>1272115</v>
      </c>
      <c r="BP1113" s="38">
        <v>3767071</v>
      </c>
      <c r="BQ1113" s="38">
        <v>110797</v>
      </c>
      <c r="BR1113" s="38">
        <v>2287150</v>
      </c>
      <c r="BS1113" s="38">
        <v>594659</v>
      </c>
      <c r="BT1113" s="38" t="s">
        <v>107</v>
      </c>
      <c r="BU1113" s="38" t="s">
        <v>107</v>
      </c>
      <c r="BV1113" s="38" t="s">
        <v>107</v>
      </c>
      <c r="BW1113" s="38">
        <v>9589457</v>
      </c>
      <c r="BX1113" s="38">
        <v>110797</v>
      </c>
      <c r="BY1113" s="38">
        <v>5260446</v>
      </c>
      <c r="BZ1113" s="38">
        <v>6861452</v>
      </c>
      <c r="CA1113" s="38" t="s">
        <v>107</v>
      </c>
      <c r="CB1113" s="38">
        <v>722740</v>
      </c>
      <c r="CC1113" s="330" t="s">
        <v>107</v>
      </c>
      <c r="CD1113" s="38" t="s">
        <v>107</v>
      </c>
      <c r="CE1113" s="38" t="s">
        <v>107</v>
      </c>
      <c r="CF1113" s="38" t="s">
        <v>107</v>
      </c>
      <c r="CG1113" s="38" t="s">
        <v>107</v>
      </c>
      <c r="CH1113" s="73" t="s">
        <v>113</v>
      </c>
      <c r="CI1113" s="73" t="s">
        <v>113</v>
      </c>
      <c r="CJ1113" s="112" t="s">
        <v>107</v>
      </c>
      <c r="CK1113" s="112" t="s">
        <v>107</v>
      </c>
      <c r="CL1113" s="112" t="s">
        <v>107</v>
      </c>
      <c r="CM1113" s="112" t="s">
        <v>107</v>
      </c>
      <c r="CN1113" s="112" t="s">
        <v>107</v>
      </c>
      <c r="CO1113" s="258">
        <v>8500000</v>
      </c>
      <c r="CP1113" s="112" t="s">
        <v>107</v>
      </c>
      <c r="CQ1113" s="112" t="s">
        <v>107</v>
      </c>
      <c r="CR1113" s="112" t="s">
        <v>107</v>
      </c>
      <c r="CS1113" s="112" t="s">
        <v>107</v>
      </c>
      <c r="CT1113" s="112" t="s">
        <v>107</v>
      </c>
      <c r="CU1113" s="112" t="s">
        <v>107</v>
      </c>
      <c r="CV1113" s="112" t="s">
        <v>107</v>
      </c>
      <c r="CW1113" s="112" t="s">
        <v>107</v>
      </c>
      <c r="CX1113" s="112" t="s">
        <v>107</v>
      </c>
      <c r="CY1113" s="112" t="s">
        <v>107</v>
      </c>
      <c r="CZ1113" s="112" t="s">
        <v>107</v>
      </c>
      <c r="DA1113" s="112" t="s">
        <v>107</v>
      </c>
      <c r="DB1113" s="112" t="s">
        <v>107</v>
      </c>
      <c r="DC1113" s="112" t="s">
        <v>107</v>
      </c>
      <c r="DD1113" s="332">
        <v>5215033</v>
      </c>
      <c r="DE1113" s="43">
        <v>1</v>
      </c>
      <c r="DF1113" s="390">
        <v>1</v>
      </c>
      <c r="DG1113" s="310"/>
      <c r="DI1113" s="279" t="str" cm="1">
        <f t="array" ref="DI1113">+IF(AND(C1113&lt;&gt;"Vehículos Eléctricos",C1113&lt;&gt;"Vehículos Híbridos",AD1113="PERCENTIL 50"),
     IF(VLOOKUP(_xlfn.TEXTJOIN("_",FALSE,C1113:E1113),BD_Perc!$A:$P,_xlfn.IFS(BD!AE1113="Intervalo de precio 1",12,BD!AE1113="Intervalo de precio 2",13),FALSE)&lt;=1,
     VLOOKUP(_xlfn.TEXTJOIN("_",FALSE,C1113:E1113),BD_Perc!$A:$P,16,FALSE),"Ok P50"),
     "Ok P30/70 ó Híbrido/Eléctrico")</f>
        <v>Ok P30/70 ó Híbrido/Eléctrico</v>
      </c>
      <c r="DJ1113" s="279" t="str">
        <f t="shared" si="103"/>
        <v>Vehículos Eléctricos_Automóviles_Hatchback</v>
      </c>
      <c r="DK1113" s="331">
        <f t="shared" si="107"/>
        <v>180000000</v>
      </c>
      <c r="DL1113" s="326"/>
    </row>
    <row r="1114" spans="1:116" ht="51">
      <c r="A1114" s="28">
        <v>1109</v>
      </c>
      <c r="B1114" s="29" t="s">
        <v>266</v>
      </c>
      <c r="C1114" s="29" t="s">
        <v>1</v>
      </c>
      <c r="D1114" s="29" t="s">
        <v>810</v>
      </c>
      <c r="E1114" s="42" t="s">
        <v>810</v>
      </c>
      <c r="F1114" s="42" t="s">
        <v>1095</v>
      </c>
      <c r="G1114" s="30" t="s">
        <v>2273</v>
      </c>
      <c r="H1114" s="42" t="s">
        <v>147</v>
      </c>
      <c r="I1114" s="28" t="s">
        <v>107</v>
      </c>
      <c r="J1114" s="70" t="s">
        <v>2274</v>
      </c>
      <c r="K1114" s="31" t="s">
        <v>107</v>
      </c>
      <c r="L1114" s="32">
        <v>76</v>
      </c>
      <c r="M1114" s="33" t="s">
        <v>107</v>
      </c>
      <c r="N1114" s="50">
        <v>289000000</v>
      </c>
      <c r="O1114" s="34">
        <f>+IFERROR(VLOOKUP(I1114,Precio_Fasecolda!A:C,3,FALSE),IFERROR(VLOOKUP(I1114,Precio_Fasecolda!B:C,2,FALSE),N1114))</f>
        <v>289000000</v>
      </c>
      <c r="P1114" s="34">
        <f t="shared" si="104"/>
        <v>0</v>
      </c>
      <c r="Q1114" s="74" t="s">
        <v>338</v>
      </c>
      <c r="R1114" s="28" t="s">
        <v>130</v>
      </c>
      <c r="S1114" s="28" t="s">
        <v>1062</v>
      </c>
      <c r="T1114" s="28" t="s">
        <v>107</v>
      </c>
      <c r="U1114" s="28" t="s">
        <v>107</v>
      </c>
      <c r="V1114" s="42" t="s">
        <v>107</v>
      </c>
      <c r="W1114" s="28" t="s">
        <v>107</v>
      </c>
      <c r="X1114" s="28" t="s">
        <v>107</v>
      </c>
      <c r="Y1114" s="28" t="str">
        <f t="shared" si="105"/>
        <v>N.A.</v>
      </c>
      <c r="Z1114" s="292">
        <f t="shared" si="102"/>
        <v>289000000</v>
      </c>
      <c r="AA1114" s="28" cm="1">
        <f t="array" aca="1" ref="AA1114" ca="1">_xlfn.IFS(DK1114&lt;$DK$4,1,AND(DK1114&gt;=$DK$4,DK1114&lt;=$AA$4),2,DK1114&gt;$AA$4,3)</f>
        <v>3</v>
      </c>
      <c r="AB1114" s="28">
        <v>0</v>
      </c>
      <c r="AC1114" s="28" cm="1">
        <f t="array" aca="1" ref="AC1114" ca="1">IF(AB1114="PERCENTIL 30","",_xlfn.IFS(DK1114&lt;$AC$4,1,DK1114&gt;$AC$4,2))</f>
        <v>2</v>
      </c>
      <c r="AD1114" s="28" t="str">
        <f>+IFERROR(VLOOKUP(_xlfn.TEXTJOIN("_", FALSE, C1114:E1114), BD_Perc!$A:$O, 15, FALSE),"Segmentación no encontrada o vehículo inactivo")</f>
        <v>PERCENTIL 50</v>
      </c>
      <c r="AE1114" s="28" t="str" cm="1">
        <f t="array" ref="AE1114">_xlfn.IFS(
    AD1114 = "PERCENTIL 50",
    _xlfn.IFS(
        BD!DK1114 &lt; VLOOKUP(_xlfn.TEXTJOIN("_", FALSE, C1114:E1114), BD_Perc!$A:$O, 11, FALSE), "Intervalo de precio 1",
        BD!DK1114 &gt;= VLOOKUP(_xlfn.TEXTJOIN("_", FALSE, C1114:E1114), BD_Perc!$A:$O, 11, FALSE), "Intervalo de precio 2"
    ),
    AD1114 = "PERCENTIL 30-70",
    _xlfn.IFS(
        BD!DK1114 &lt; VLOOKUP(_xlfn.TEXTJOIN("_", FALSE, C1114:E1114), BD_Perc!$A:$O, 6, FALSE), "Intervalo de precio 1",
        BD!DK1114 &lt; VLOOKUP(_xlfn.TEXTJOIN("_", FALSE, C1114:E1114), BD_Perc!$A:$O, 7, FALSE), "Intervalo de precio 2",
        BD!DK1114 &gt;= VLOOKUP(_xlfn.TEXTJOIN("_", FALSE, C1114:E1114), BD_Perc!$A:$O, 7, FALSE), "Intervalo de precio 3"
    ),
    AD1114="Segmentación no encontrada o vehículo inactivo","Segmentación no encontrada o vehículo inactivo"
)</f>
        <v>Intervalo de precio 2</v>
      </c>
      <c r="AF1114" s="57" t="s">
        <v>2413</v>
      </c>
      <c r="AG1114" s="35" t="b">
        <f t="shared" si="106"/>
        <v>1</v>
      </c>
      <c r="AH1114" s="347">
        <v>0</v>
      </c>
      <c r="AI1114" s="347">
        <v>0</v>
      </c>
      <c r="AJ1114" s="347">
        <v>0</v>
      </c>
      <c r="AK1114" s="347">
        <v>0</v>
      </c>
      <c r="AL1114" s="347">
        <v>0</v>
      </c>
      <c r="AM1114" s="347">
        <v>0</v>
      </c>
      <c r="AN1114" s="70" t="s">
        <v>113</v>
      </c>
      <c r="AO1114" s="70" t="s">
        <v>113</v>
      </c>
      <c r="AP1114" s="70" t="s">
        <v>1251</v>
      </c>
      <c r="AQ1114" s="139">
        <v>1</v>
      </c>
      <c r="AR1114" s="38" t="s">
        <v>905</v>
      </c>
      <c r="AS1114" s="38">
        <v>589650</v>
      </c>
      <c r="AT1114" s="38">
        <v>564074</v>
      </c>
      <c r="AU1114" s="38" t="s">
        <v>905</v>
      </c>
      <c r="AV1114" s="38" t="s">
        <v>905</v>
      </c>
      <c r="AW1114" s="38">
        <v>9500139</v>
      </c>
      <c r="AX1114" s="38" t="s">
        <v>905</v>
      </c>
      <c r="AY1114" s="38">
        <v>941957</v>
      </c>
      <c r="AZ1114" s="38">
        <v>336915</v>
      </c>
      <c r="BA1114" s="38">
        <v>143885</v>
      </c>
      <c r="BB1114" s="38" t="s">
        <v>905</v>
      </c>
      <c r="BC1114" s="38" t="s">
        <v>905</v>
      </c>
      <c r="BD1114" s="38" t="s">
        <v>905</v>
      </c>
      <c r="BE1114" s="38" t="s">
        <v>107</v>
      </c>
      <c r="BF1114" s="38" t="s">
        <v>107</v>
      </c>
      <c r="BG1114" s="38">
        <v>2904681</v>
      </c>
      <c r="BH1114" s="38" t="s">
        <v>107</v>
      </c>
      <c r="BI1114" s="38">
        <v>4194429</v>
      </c>
      <c r="BJ1114" s="38">
        <v>2744580</v>
      </c>
      <c r="BK1114" s="38" t="s">
        <v>107</v>
      </c>
      <c r="BL1114" s="38">
        <v>1235061</v>
      </c>
      <c r="BM1114" s="38">
        <v>174109</v>
      </c>
      <c r="BN1114" s="38">
        <v>1482073</v>
      </c>
      <c r="BO1114" s="38">
        <v>1272115</v>
      </c>
      <c r="BP1114" s="38">
        <v>3767071</v>
      </c>
      <c r="BQ1114" s="38">
        <v>110797</v>
      </c>
      <c r="BR1114" s="38">
        <v>2287150</v>
      </c>
      <c r="BS1114" s="38">
        <v>594659</v>
      </c>
      <c r="BT1114" s="38" t="s">
        <v>107</v>
      </c>
      <c r="BU1114" s="38" t="s">
        <v>107</v>
      </c>
      <c r="BV1114" s="38" t="s">
        <v>107</v>
      </c>
      <c r="BW1114" s="38">
        <v>9589457</v>
      </c>
      <c r="BX1114" s="38">
        <v>110797</v>
      </c>
      <c r="BY1114" s="38">
        <v>5260446</v>
      </c>
      <c r="BZ1114" s="38">
        <v>6861452</v>
      </c>
      <c r="CA1114" s="38" t="s">
        <v>107</v>
      </c>
      <c r="CB1114" s="38">
        <v>722740</v>
      </c>
      <c r="CC1114" s="330" t="s">
        <v>107</v>
      </c>
      <c r="CD1114" s="38" t="s">
        <v>107</v>
      </c>
      <c r="CE1114" s="38" t="s">
        <v>107</v>
      </c>
      <c r="CF1114" s="38" t="s">
        <v>107</v>
      </c>
      <c r="CG1114" s="38" t="s">
        <v>107</v>
      </c>
      <c r="CH1114" s="73" t="s">
        <v>113</v>
      </c>
      <c r="CI1114" s="73" t="s">
        <v>113</v>
      </c>
      <c r="CJ1114" s="112" t="s">
        <v>107</v>
      </c>
      <c r="CK1114" s="112" t="s">
        <v>107</v>
      </c>
      <c r="CL1114" s="112" t="s">
        <v>107</v>
      </c>
      <c r="CM1114" s="112" t="s">
        <v>107</v>
      </c>
      <c r="CN1114" s="112" t="s">
        <v>107</v>
      </c>
      <c r="CO1114" s="258">
        <v>8500000</v>
      </c>
      <c r="CP1114" s="112" t="s">
        <v>107</v>
      </c>
      <c r="CQ1114" s="112" t="s">
        <v>107</v>
      </c>
      <c r="CR1114" s="112" t="s">
        <v>107</v>
      </c>
      <c r="CS1114" s="112" t="s">
        <v>107</v>
      </c>
      <c r="CT1114" s="112" t="s">
        <v>107</v>
      </c>
      <c r="CU1114" s="112" t="s">
        <v>107</v>
      </c>
      <c r="CV1114" s="112" t="s">
        <v>107</v>
      </c>
      <c r="CW1114" s="112" t="s">
        <v>107</v>
      </c>
      <c r="CX1114" s="112" t="s">
        <v>107</v>
      </c>
      <c r="CY1114" s="112" t="s">
        <v>107</v>
      </c>
      <c r="CZ1114" s="112" t="s">
        <v>107</v>
      </c>
      <c r="DA1114" s="112" t="s">
        <v>107</v>
      </c>
      <c r="DB1114" s="112" t="s">
        <v>107</v>
      </c>
      <c r="DC1114" s="112" t="s">
        <v>107</v>
      </c>
      <c r="DD1114" s="332">
        <v>5215033</v>
      </c>
      <c r="DE1114" s="43">
        <v>1</v>
      </c>
      <c r="DF1114" s="390">
        <v>1</v>
      </c>
      <c r="DG1114" s="310"/>
      <c r="DI1114" s="279" t="str" cm="1">
        <f t="array" ref="DI1114">+IF(AND(C1114&lt;&gt;"Vehículos Eléctricos",C1114&lt;&gt;"Vehículos Híbridos",AD1114="PERCENTIL 50"),
     IF(VLOOKUP(_xlfn.TEXTJOIN("_",FALSE,C1114:E1114),BD_Perc!$A:$P,_xlfn.IFS(BD!AE1114="Intervalo de precio 1",12,BD!AE1114="Intervalo de precio 2",13),FALSE)&lt;=1,
     VLOOKUP(_xlfn.TEXTJOIN("_",FALSE,C1114:E1114),BD_Perc!$A:$P,16,FALSE),"Ok P50"),
     "Ok P30/70 ó Híbrido/Eléctrico")</f>
        <v>Ok P30/70 ó Híbrido/Eléctrico</v>
      </c>
      <c r="DJ1114" s="279" t="str">
        <f t="shared" si="103"/>
        <v>Vehículos Eléctricos_Vehículos Destinados al Transporte de Carga Liviana_Vehículos Destinados al Transporte de Carga Liviana</v>
      </c>
      <c r="DK1114" s="331">
        <f t="shared" si="107"/>
        <v>289000000</v>
      </c>
      <c r="DL1114" s="326"/>
    </row>
    <row r="1115" spans="1:116" ht="51">
      <c r="A1115" s="28">
        <v>1110</v>
      </c>
      <c r="B1115" s="29" t="s">
        <v>266</v>
      </c>
      <c r="C1115" s="29" t="s">
        <v>1</v>
      </c>
      <c r="D1115" s="29" t="s">
        <v>810</v>
      </c>
      <c r="E1115" s="42" t="s">
        <v>810</v>
      </c>
      <c r="F1115" s="42" t="s">
        <v>2275</v>
      </c>
      <c r="G1115" s="30" t="s">
        <v>2276</v>
      </c>
      <c r="H1115" s="42" t="s">
        <v>400</v>
      </c>
      <c r="I1115" s="28">
        <v>3007002</v>
      </c>
      <c r="J1115" s="70" t="s">
        <v>2277</v>
      </c>
      <c r="K1115" s="31" t="s">
        <v>107</v>
      </c>
      <c r="L1115" s="32">
        <v>269</v>
      </c>
      <c r="M1115" s="33" t="s">
        <v>107</v>
      </c>
      <c r="N1115" s="50">
        <v>255900000</v>
      </c>
      <c r="O1115" s="34">
        <f>+IFERROR(VLOOKUP(I1115,Precio_Fasecolda!A:C,3,FALSE),IFERROR(VLOOKUP(I1115,Precio_Fasecolda!B:C,2,FALSE),N1115))</f>
        <v>255900000</v>
      </c>
      <c r="P1115" s="34">
        <f t="shared" si="104"/>
        <v>0</v>
      </c>
      <c r="Q1115" s="74" t="s">
        <v>982</v>
      </c>
      <c r="R1115" s="28" t="s">
        <v>130</v>
      </c>
      <c r="S1115" s="28" t="s">
        <v>1062</v>
      </c>
      <c r="T1115" s="28" t="s">
        <v>107</v>
      </c>
      <c r="U1115" s="28" t="s">
        <v>107</v>
      </c>
      <c r="V1115" s="42" t="s">
        <v>107</v>
      </c>
      <c r="W1115" s="28" t="s">
        <v>107</v>
      </c>
      <c r="X1115" s="28" t="s">
        <v>107</v>
      </c>
      <c r="Y1115" s="28" t="str">
        <f t="shared" si="105"/>
        <v>N.A.</v>
      </c>
      <c r="Z1115" s="292">
        <f t="shared" si="102"/>
        <v>255900000</v>
      </c>
      <c r="AA1115" s="28" cm="1">
        <f t="array" aca="1" ref="AA1115" ca="1">_xlfn.IFS(DK1115&lt;$DK$4,1,AND(DK1115&gt;=$DK$4,DK1115&lt;=$AA$4),2,DK1115&gt;$AA$4,3)</f>
        <v>3</v>
      </c>
      <c r="AB1115" s="28">
        <v>0</v>
      </c>
      <c r="AC1115" s="28" cm="1">
        <f t="array" aca="1" ref="AC1115" ca="1">IF(AB1115="PERCENTIL 30","",_xlfn.IFS(DK1115&lt;$AC$4,1,DK1115&gt;$AC$4,2))</f>
        <v>2</v>
      </c>
      <c r="AD1115" s="28" t="str">
        <f>+IFERROR(VLOOKUP(_xlfn.TEXTJOIN("_", FALSE, C1115:E1115), BD_Perc!$A:$O, 15, FALSE),"Segmentación no encontrada o vehículo inactivo")</f>
        <v>PERCENTIL 50</v>
      </c>
      <c r="AE1115" s="28" t="str" cm="1">
        <f t="array" ref="AE1115">_xlfn.IFS(
    AD1115 = "PERCENTIL 50",
    _xlfn.IFS(
        BD!DK1115 &lt; VLOOKUP(_xlfn.TEXTJOIN("_", FALSE, C1115:E1115), BD_Perc!$A:$O, 11, FALSE), "Intervalo de precio 1",
        BD!DK1115 &gt;= VLOOKUP(_xlfn.TEXTJOIN("_", FALSE, C1115:E1115), BD_Perc!$A:$O, 11, FALSE), "Intervalo de precio 2"
    ),
    AD1115 = "PERCENTIL 30-70",
    _xlfn.IFS(
        BD!DK1115 &lt; VLOOKUP(_xlfn.TEXTJOIN("_", FALSE, C1115:E1115), BD_Perc!$A:$O, 6, FALSE), "Intervalo de precio 1",
        BD!DK1115 &lt; VLOOKUP(_xlfn.TEXTJOIN("_", FALSE, C1115:E1115), BD_Perc!$A:$O, 7, FALSE), "Intervalo de precio 2",
        BD!DK1115 &gt;= VLOOKUP(_xlfn.TEXTJOIN("_", FALSE, C1115:E1115), BD_Perc!$A:$O, 7, FALSE), "Intervalo de precio 3"
    ),
    AD1115="Segmentación no encontrada o vehículo inactivo","Segmentación no encontrada o vehículo inactivo"
)</f>
        <v>Intervalo de precio 1</v>
      </c>
      <c r="AF1115" s="57" t="s">
        <v>2412</v>
      </c>
      <c r="AG1115" s="35" t="b">
        <f t="shared" si="106"/>
        <v>1</v>
      </c>
      <c r="AH1115" s="347">
        <v>0</v>
      </c>
      <c r="AI1115" s="347">
        <v>0</v>
      </c>
      <c r="AJ1115" s="347">
        <v>0</v>
      </c>
      <c r="AK1115" s="347">
        <v>0</v>
      </c>
      <c r="AL1115" s="347">
        <v>0</v>
      </c>
      <c r="AM1115" s="347">
        <v>0</v>
      </c>
      <c r="AN1115" s="70" t="s">
        <v>113</v>
      </c>
      <c r="AO1115" s="70" t="s">
        <v>113</v>
      </c>
      <c r="AP1115" s="70" t="s">
        <v>1251</v>
      </c>
      <c r="AQ1115" s="139">
        <v>1</v>
      </c>
      <c r="AR1115" s="38" t="s">
        <v>905</v>
      </c>
      <c r="AS1115" s="38">
        <v>589650</v>
      </c>
      <c r="AT1115" s="38">
        <v>564074</v>
      </c>
      <c r="AU1115" s="38" t="s">
        <v>905</v>
      </c>
      <c r="AV1115" s="38" t="s">
        <v>905</v>
      </c>
      <c r="AW1115" s="38">
        <v>9500139</v>
      </c>
      <c r="AX1115" s="38" t="s">
        <v>905</v>
      </c>
      <c r="AY1115" s="38">
        <v>941957</v>
      </c>
      <c r="AZ1115" s="38">
        <v>336915</v>
      </c>
      <c r="BA1115" s="38">
        <v>143885</v>
      </c>
      <c r="BB1115" s="38" t="s">
        <v>905</v>
      </c>
      <c r="BC1115" s="38" t="s">
        <v>905</v>
      </c>
      <c r="BD1115" s="38" t="s">
        <v>905</v>
      </c>
      <c r="BE1115" s="38" t="s">
        <v>107</v>
      </c>
      <c r="BF1115" s="38" t="s">
        <v>107</v>
      </c>
      <c r="BG1115" s="38">
        <v>2904681</v>
      </c>
      <c r="BH1115" s="38" t="s">
        <v>107</v>
      </c>
      <c r="BI1115" s="38">
        <v>4194429</v>
      </c>
      <c r="BJ1115" s="38">
        <v>2744580</v>
      </c>
      <c r="BK1115" s="38" t="s">
        <v>107</v>
      </c>
      <c r="BL1115" s="38">
        <v>1235061</v>
      </c>
      <c r="BM1115" s="38">
        <v>174109</v>
      </c>
      <c r="BN1115" s="38">
        <v>1482073</v>
      </c>
      <c r="BO1115" s="38">
        <v>1272115</v>
      </c>
      <c r="BP1115" s="38">
        <v>3767071</v>
      </c>
      <c r="BQ1115" s="38">
        <v>110797</v>
      </c>
      <c r="BR1115" s="38">
        <v>2287150</v>
      </c>
      <c r="BS1115" s="38">
        <v>594659</v>
      </c>
      <c r="BT1115" s="38" t="s">
        <v>107</v>
      </c>
      <c r="BU1115" s="38" t="s">
        <v>107</v>
      </c>
      <c r="BV1115" s="38" t="s">
        <v>107</v>
      </c>
      <c r="BW1115" s="38">
        <v>9589457</v>
      </c>
      <c r="BX1115" s="38">
        <v>110797</v>
      </c>
      <c r="BY1115" s="38">
        <v>5260446</v>
      </c>
      <c r="BZ1115" s="38">
        <v>6861452</v>
      </c>
      <c r="CA1115" s="38" t="s">
        <v>107</v>
      </c>
      <c r="CB1115" s="38">
        <v>722740</v>
      </c>
      <c r="CC1115" s="330" t="s">
        <v>107</v>
      </c>
      <c r="CD1115" s="38" t="s">
        <v>107</v>
      </c>
      <c r="CE1115" s="38" t="s">
        <v>107</v>
      </c>
      <c r="CF1115" s="38" t="s">
        <v>107</v>
      </c>
      <c r="CG1115" s="38" t="s">
        <v>107</v>
      </c>
      <c r="CH1115" s="73" t="s">
        <v>113</v>
      </c>
      <c r="CI1115" s="73" t="s">
        <v>113</v>
      </c>
      <c r="CJ1115" s="112" t="s">
        <v>107</v>
      </c>
      <c r="CK1115" s="112" t="s">
        <v>107</v>
      </c>
      <c r="CL1115" s="112" t="s">
        <v>107</v>
      </c>
      <c r="CM1115" s="112" t="s">
        <v>107</v>
      </c>
      <c r="CN1115" s="112" t="s">
        <v>107</v>
      </c>
      <c r="CO1115" s="258">
        <v>8500000</v>
      </c>
      <c r="CP1115" s="112" t="s">
        <v>107</v>
      </c>
      <c r="CQ1115" s="112" t="s">
        <v>107</v>
      </c>
      <c r="CR1115" s="112" t="s">
        <v>107</v>
      </c>
      <c r="CS1115" s="112" t="s">
        <v>107</v>
      </c>
      <c r="CT1115" s="112" t="s">
        <v>107</v>
      </c>
      <c r="CU1115" s="112" t="s">
        <v>107</v>
      </c>
      <c r="CV1115" s="112" t="s">
        <v>107</v>
      </c>
      <c r="CW1115" s="112" t="s">
        <v>107</v>
      </c>
      <c r="CX1115" s="112" t="s">
        <v>107</v>
      </c>
      <c r="CY1115" s="112" t="s">
        <v>107</v>
      </c>
      <c r="CZ1115" s="112" t="s">
        <v>107</v>
      </c>
      <c r="DA1115" s="112" t="s">
        <v>107</v>
      </c>
      <c r="DB1115" s="112" t="s">
        <v>107</v>
      </c>
      <c r="DC1115" s="112" t="s">
        <v>107</v>
      </c>
      <c r="DD1115" s="332">
        <v>10080749</v>
      </c>
      <c r="DE1115" s="43">
        <v>1</v>
      </c>
      <c r="DF1115" s="390">
        <v>1</v>
      </c>
      <c r="DG1115" s="310"/>
      <c r="DI1115" s="279" t="str" cm="1">
        <f t="array" ref="DI1115">+IF(AND(C1115&lt;&gt;"Vehículos Eléctricos",C1115&lt;&gt;"Vehículos Híbridos",AD1115="PERCENTIL 50"),
     IF(VLOOKUP(_xlfn.TEXTJOIN("_",FALSE,C1115:E1115),BD_Perc!$A:$P,_xlfn.IFS(BD!AE1115="Intervalo de precio 1",12,BD!AE1115="Intervalo de precio 2",13),FALSE)&lt;=1,
     VLOOKUP(_xlfn.TEXTJOIN("_",FALSE,C1115:E1115),BD_Perc!$A:$P,16,FALSE),"Ok P50"),
     "Ok P30/70 ó Híbrido/Eléctrico")</f>
        <v>Ok P30/70 ó Híbrido/Eléctrico</v>
      </c>
      <c r="DJ1115" s="279" t="str">
        <f t="shared" si="103"/>
        <v>Vehículos Eléctricos_Vehículos Destinados al Transporte de Carga Liviana_Vehículos Destinados al Transporte de Carga Liviana</v>
      </c>
      <c r="DK1115" s="331">
        <f t="shared" si="107"/>
        <v>255900000</v>
      </c>
      <c r="DL1115" s="326"/>
    </row>
    <row r="1116" spans="1:116" ht="63.75">
      <c r="A1116" s="28">
        <v>1111</v>
      </c>
      <c r="B1116" s="29" t="s">
        <v>149</v>
      </c>
      <c r="C1116" s="29" t="s">
        <v>0</v>
      </c>
      <c r="D1116" s="29" t="s">
        <v>665</v>
      </c>
      <c r="E1116" s="198" t="s">
        <v>666</v>
      </c>
      <c r="F1116" s="42" t="s">
        <v>346</v>
      </c>
      <c r="G1116" s="29" t="s">
        <v>2278</v>
      </c>
      <c r="H1116" s="42" t="s">
        <v>2200</v>
      </c>
      <c r="I1116" s="355">
        <v>6421095</v>
      </c>
      <c r="J1116" s="70" t="s">
        <v>2279</v>
      </c>
      <c r="K1116" s="32" t="s">
        <v>674</v>
      </c>
      <c r="L1116" s="32">
        <v>188</v>
      </c>
      <c r="M1116" s="33">
        <v>4</v>
      </c>
      <c r="N1116" s="50">
        <v>204000000</v>
      </c>
      <c r="O1116" s="34">
        <f>+IFERROR(VLOOKUP(I1116,Precio_Fasecolda!A:C,3,FALSE),IFERROR(VLOOKUP(I1116,Precio_Fasecolda!B:C,2,FALSE),N1116))</f>
        <v>204000000</v>
      </c>
      <c r="P1116" s="34">
        <f t="shared" si="104"/>
        <v>0</v>
      </c>
      <c r="Q1116" s="33" t="s">
        <v>346</v>
      </c>
      <c r="R1116" s="28" t="s">
        <v>2415</v>
      </c>
      <c r="S1116" s="28" t="s">
        <v>360</v>
      </c>
      <c r="T1116" s="28" t="s">
        <v>107</v>
      </c>
      <c r="U1116" s="28" t="s">
        <v>107</v>
      </c>
      <c r="V1116" s="42" t="s">
        <v>107</v>
      </c>
      <c r="W1116" s="28" t="s">
        <v>107</v>
      </c>
      <c r="X1116" s="28" t="s">
        <v>107</v>
      </c>
      <c r="Y1116" s="28" t="str">
        <f t="shared" si="105"/>
        <v>N.A.</v>
      </c>
      <c r="Z1116" s="292">
        <f t="shared" si="102"/>
        <v>197880000</v>
      </c>
      <c r="AA1116" s="28" cm="1">
        <f t="array" aca="1" ref="AA1116" ca="1">_xlfn.IFS(DK1116&lt;$DK$4,1,AND(DK1116&gt;=$DK$4,DK1116&lt;=$AA$4),2,DK1116&gt;$AA$4,3)</f>
        <v>2</v>
      </c>
      <c r="AB1116" s="28">
        <v>0</v>
      </c>
      <c r="AC1116" s="28" cm="1">
        <f t="array" aca="1" ref="AC1116" ca="1">IF(AB1116="PERCENTIL 30","",_xlfn.IFS(DK1116&lt;$AC$4,1,DK1116&gt;$AC$4,2))</f>
        <v>2</v>
      </c>
      <c r="AD1116" s="28" t="str">
        <f>+IFERROR(VLOOKUP(_xlfn.TEXTJOIN("_", FALSE, C1116:E1116), BD_Perc!$A:$O, 15, FALSE),"Segmentación no encontrada o vehículo inactivo")</f>
        <v>PERCENTIL 30-70</v>
      </c>
      <c r="AE1116" s="28" t="str" cm="1">
        <f t="array" ref="AE1116">_xlfn.IFS(
    AD1116 = "PERCENTIL 50",
    _xlfn.IFS(
        BD!DK1116 &lt; VLOOKUP(_xlfn.TEXTJOIN("_", FALSE, C1116:E1116), BD_Perc!$A:$O, 11, FALSE), "Intervalo de precio 1",
        BD!DK1116 &gt;= VLOOKUP(_xlfn.TEXTJOIN("_", FALSE, C1116:E1116), BD_Perc!$A:$O, 11, FALSE), "Intervalo de precio 2"
    ),
    AD1116 = "PERCENTIL 30-70",
    _xlfn.IFS(
        BD!DK1116 &lt; VLOOKUP(_xlfn.TEXTJOIN("_", FALSE, C1116:E1116), BD_Perc!$A:$O, 6, FALSE), "Intervalo de precio 1",
        BD!DK1116 &lt; VLOOKUP(_xlfn.TEXTJOIN("_", FALSE, C1116:E1116), BD_Perc!$A:$O, 7, FALSE), "Intervalo de precio 2",
        BD!DK1116 &gt;= VLOOKUP(_xlfn.TEXTJOIN("_", FALSE, C1116:E1116), BD_Perc!$A:$O, 7, FALSE), "Intervalo de precio 3"
    ),
    AD1116="Segmentación no encontrada o vehículo inactivo","Segmentación no encontrada o vehículo inactivo"
)</f>
        <v>Intervalo de precio 2</v>
      </c>
      <c r="AF1116" s="57" t="s">
        <v>2413</v>
      </c>
      <c r="AG1116" s="35" t="b">
        <f t="shared" si="106"/>
        <v>1</v>
      </c>
      <c r="AH1116" s="205">
        <v>0.03</v>
      </c>
      <c r="AI1116" s="205">
        <v>0.03</v>
      </c>
      <c r="AJ1116" s="205">
        <v>0.03</v>
      </c>
      <c r="AK1116" s="205">
        <v>0.04</v>
      </c>
      <c r="AL1116" s="205">
        <v>0.05</v>
      </c>
      <c r="AM1116" s="205">
        <v>0.05</v>
      </c>
      <c r="AN1116" s="28" t="s">
        <v>113</v>
      </c>
      <c r="AO1116" s="28" t="s">
        <v>113</v>
      </c>
      <c r="AP1116" s="28" t="s">
        <v>113</v>
      </c>
      <c r="AQ1116" s="37">
        <v>1</v>
      </c>
      <c r="AR1116" s="38" t="s">
        <v>905</v>
      </c>
      <c r="AS1116" s="38">
        <v>759496</v>
      </c>
      <c r="AT1116" s="38">
        <v>1056700</v>
      </c>
      <c r="AU1116" s="38">
        <v>1272310</v>
      </c>
      <c r="AV1116" s="38">
        <v>1802675</v>
      </c>
      <c r="AW1116" s="38">
        <v>9065559</v>
      </c>
      <c r="AX1116" s="38">
        <v>0</v>
      </c>
      <c r="AY1116" s="38" t="s">
        <v>905</v>
      </c>
      <c r="AZ1116" s="38">
        <v>1058122</v>
      </c>
      <c r="BA1116" s="38" t="s">
        <v>905</v>
      </c>
      <c r="BB1116" s="38" t="s">
        <v>905</v>
      </c>
      <c r="BC1116" s="38" t="s">
        <v>905</v>
      </c>
      <c r="BD1116" s="38" t="s">
        <v>905</v>
      </c>
      <c r="BE1116" s="38" t="s">
        <v>905</v>
      </c>
      <c r="BF1116" s="38">
        <v>2130003</v>
      </c>
      <c r="BG1116" s="38">
        <v>4837574</v>
      </c>
      <c r="BH1116" s="38">
        <v>5600153</v>
      </c>
      <c r="BI1116" s="38">
        <v>3747667</v>
      </c>
      <c r="BJ1116" s="38">
        <v>5515949</v>
      </c>
      <c r="BK1116" s="38">
        <v>0</v>
      </c>
      <c r="BL1116" s="38">
        <v>0</v>
      </c>
      <c r="BM1116" s="38">
        <v>272654</v>
      </c>
      <c r="BN1116" s="38">
        <v>2522559</v>
      </c>
      <c r="BO1116" s="38">
        <v>0</v>
      </c>
      <c r="BP1116" s="38">
        <v>4711861</v>
      </c>
      <c r="BQ1116" s="38">
        <v>199502</v>
      </c>
      <c r="BR1116" s="38">
        <v>2332685</v>
      </c>
      <c r="BS1116" s="38">
        <v>1235781</v>
      </c>
      <c r="BT1116" s="38" t="s">
        <v>905</v>
      </c>
      <c r="BU1116" s="38">
        <v>2878350</v>
      </c>
      <c r="BV1116" s="38">
        <v>1211350</v>
      </c>
      <c r="BW1116" s="38">
        <v>8859793</v>
      </c>
      <c r="BX1116" s="38">
        <v>170780</v>
      </c>
      <c r="BY1116" s="38">
        <v>7400456</v>
      </c>
      <c r="BZ1116" s="38">
        <v>12896243</v>
      </c>
      <c r="CA1116" s="38">
        <v>0</v>
      </c>
      <c r="CB1116" s="38">
        <v>885976</v>
      </c>
      <c r="CC1116" s="330" t="s">
        <v>107</v>
      </c>
      <c r="CD1116" s="38">
        <v>10910929</v>
      </c>
      <c r="CE1116" s="38" t="s">
        <v>905</v>
      </c>
      <c r="CF1116" s="38" t="s">
        <v>905</v>
      </c>
      <c r="CG1116" s="38" t="s">
        <v>905</v>
      </c>
      <c r="CH1116" s="41" t="s">
        <v>176</v>
      </c>
      <c r="CI1116" s="41" t="s">
        <v>176</v>
      </c>
      <c r="CJ1116" s="41" t="s">
        <v>176</v>
      </c>
      <c r="CK1116" s="41" t="s">
        <v>173</v>
      </c>
      <c r="CL1116" s="41" t="s">
        <v>176</v>
      </c>
      <c r="CM1116" s="41" t="s">
        <v>176</v>
      </c>
      <c r="CN1116" s="41" t="s">
        <v>173</v>
      </c>
      <c r="CO1116" s="42" t="s">
        <v>905</v>
      </c>
      <c r="CP1116" s="42" t="s">
        <v>905</v>
      </c>
      <c r="CQ1116" s="42" t="s">
        <v>905</v>
      </c>
      <c r="CR1116" s="42" t="s">
        <v>905</v>
      </c>
      <c r="CS1116" s="42" t="s">
        <v>905</v>
      </c>
      <c r="CT1116" s="42" t="s">
        <v>905</v>
      </c>
      <c r="CU1116" s="42" t="s">
        <v>905</v>
      </c>
      <c r="CV1116" s="42" t="s">
        <v>905</v>
      </c>
      <c r="CW1116" s="42" t="s">
        <v>905</v>
      </c>
      <c r="CX1116" s="42" t="s">
        <v>905</v>
      </c>
      <c r="CY1116" s="42" t="s">
        <v>905</v>
      </c>
      <c r="CZ1116" s="42" t="s">
        <v>905</v>
      </c>
      <c r="DA1116" s="42" t="s">
        <v>905</v>
      </c>
      <c r="DB1116" s="42" t="s">
        <v>905</v>
      </c>
      <c r="DC1116" s="42" t="s">
        <v>905</v>
      </c>
      <c r="DD1116" s="332">
        <v>17704939</v>
      </c>
      <c r="DE1116" s="43">
        <v>0</v>
      </c>
      <c r="DF1116" s="390">
        <v>0</v>
      </c>
      <c r="DG1116" s="310">
        <v>45698</v>
      </c>
      <c r="DH1116" s="364" t="s">
        <v>2496</v>
      </c>
      <c r="DI1116" s="279" t="str" cm="1">
        <f t="array" ref="DI1116">+IF(AND(C1116&lt;&gt;"Vehículos Eléctricos",C1116&lt;&gt;"Vehículos Híbridos",AD1116="PERCENTIL 50"),
     IF(VLOOKUP(_xlfn.TEXTJOIN("_",FALSE,C1116:E1116),BD_Perc!$A:$P,_xlfn.IFS(BD!AE1116="Intervalo de precio 1",12,BD!AE1116="Intervalo de precio 2",13),FALSE)&lt;=1,
     VLOOKUP(_xlfn.TEXTJOIN("_",FALSE,C1116:E1116),BD_Perc!$A:$P,16,FALSE),"Ok P50"),
     "Ok P30/70 ó Híbrido/Eléctrico")</f>
        <v>Ok P30/70 ó Híbrido/Eléctrico</v>
      </c>
      <c r="DJ1116" s="279" t="str">
        <f t="shared" si="103"/>
        <v>Vehículos Convencionales_Pick Up_PICKUP DOBLE CAB - PLATON</v>
      </c>
      <c r="DK1116" s="331">
        <f t="shared" si="107"/>
        <v>197880000</v>
      </c>
      <c r="DL1116" s="326"/>
    </row>
    <row r="1117" spans="1:116" ht="51">
      <c r="A1117" s="28">
        <v>1112</v>
      </c>
      <c r="B1117" s="30" t="s">
        <v>896</v>
      </c>
      <c r="C1117" s="29" t="s">
        <v>0</v>
      </c>
      <c r="D1117" s="29" t="s">
        <v>867</v>
      </c>
      <c r="E1117" s="42" t="s">
        <v>879</v>
      </c>
      <c r="F1117" s="42" t="s">
        <v>887</v>
      </c>
      <c r="G1117" s="29" t="s">
        <v>2280</v>
      </c>
      <c r="H1117" s="42" t="s">
        <v>2281</v>
      </c>
      <c r="I1117" s="28">
        <v>46403007</v>
      </c>
      <c r="J1117" s="70" t="s">
        <v>2282</v>
      </c>
      <c r="K1117" s="31" t="s">
        <v>107</v>
      </c>
      <c r="L1117" s="32">
        <v>300</v>
      </c>
      <c r="M1117" s="33" t="s">
        <v>107</v>
      </c>
      <c r="N1117" s="34">
        <v>707100000</v>
      </c>
      <c r="O1117" s="34">
        <f>+IFERROR(VLOOKUP(I1117,Precio_Fasecolda!A:C,3,FALSE),IFERROR(VLOOKUP(I1117,Precio_Fasecolda!B:C,2,FALSE),N1117))</f>
        <v>707100000</v>
      </c>
      <c r="P1117" s="34">
        <f t="shared" si="104"/>
        <v>0</v>
      </c>
      <c r="Q1117" s="28" t="s">
        <v>107</v>
      </c>
      <c r="R1117" s="28" t="s">
        <v>2415</v>
      </c>
      <c r="S1117" s="28" t="s">
        <v>360</v>
      </c>
      <c r="T1117" s="28" t="s">
        <v>107</v>
      </c>
      <c r="U1117" s="28" t="s">
        <v>107</v>
      </c>
      <c r="V1117" s="42" t="s">
        <v>107</v>
      </c>
      <c r="W1117" s="28" t="s">
        <v>107</v>
      </c>
      <c r="X1117" s="28" t="s">
        <v>107</v>
      </c>
      <c r="Y1117" s="28" t="str">
        <f t="shared" si="105"/>
        <v>N.A.</v>
      </c>
      <c r="Z1117" s="292">
        <f t="shared" si="102"/>
        <v>700029000</v>
      </c>
      <c r="AA1117" s="28" cm="1">
        <f t="array" aca="1" ref="AA1117" ca="1">_xlfn.IFS(DK1117&lt;$DK$4,1,AND(DK1117&gt;=$DK$4,DK1117&lt;=$AA$4),2,DK1117&gt;$AA$4,3)</f>
        <v>3</v>
      </c>
      <c r="AB1117" s="28">
        <v>0</v>
      </c>
      <c r="AC1117" s="28" cm="1">
        <f t="array" aca="1" ref="AC1117" ca="1">IF(AB1117="PERCENTIL 30","",_xlfn.IFS(DK1117&lt;$AC$4,1,DK1117&gt;$AC$4,2))</f>
        <v>2</v>
      </c>
      <c r="AD1117" s="28" t="str">
        <f>+IFERROR(VLOOKUP(_xlfn.TEXTJOIN("_", FALSE, C1117:E1117), BD_Perc!$A:$O, 15, FALSE),"Segmentación no encontrada o vehículo inactivo")</f>
        <v>PERCENTIL 30-70</v>
      </c>
      <c r="AE1117" s="28" t="str" cm="1">
        <f t="array" ref="AE1117">_xlfn.IFS(
    AD1117 = "PERCENTIL 50",
    _xlfn.IFS(
        BD!DK1117 &lt; VLOOKUP(_xlfn.TEXTJOIN("_", FALSE, C1117:E1117), BD_Perc!$A:$O, 11, FALSE), "Intervalo de precio 1",
        BD!DK1117 &gt;= VLOOKUP(_xlfn.TEXTJOIN("_", FALSE, C1117:E1117), BD_Perc!$A:$O, 11, FALSE), "Intervalo de precio 2"
    ),
    AD1117 = "PERCENTIL 30-70",
    _xlfn.IFS(
        BD!DK1117 &lt; VLOOKUP(_xlfn.TEXTJOIN("_", FALSE, C1117:E1117), BD_Perc!$A:$O, 6, FALSE), "Intervalo de precio 1",
        BD!DK1117 &lt; VLOOKUP(_xlfn.TEXTJOIN("_", FALSE, C1117:E1117), BD_Perc!$A:$O, 7, FALSE), "Intervalo de precio 2",
        BD!DK1117 &gt;= VLOOKUP(_xlfn.TEXTJOIN("_", FALSE, C1117:E1117), BD_Perc!$A:$O, 7, FALSE), "Intervalo de precio 3"
    ),
    AD1117="Segmentación no encontrada o vehículo inactivo","Segmentación no encontrada o vehículo inactivo"
)</f>
        <v>Intervalo de precio 2</v>
      </c>
      <c r="AF1117" s="57" t="s">
        <v>2413</v>
      </c>
      <c r="AG1117" s="35" t="b">
        <f t="shared" si="106"/>
        <v>1</v>
      </c>
      <c r="AH1117" s="255">
        <v>0.01</v>
      </c>
      <c r="AI1117" s="255">
        <v>0.01</v>
      </c>
      <c r="AJ1117" s="255">
        <v>0.01</v>
      </c>
      <c r="AK1117" s="255">
        <v>0.01</v>
      </c>
      <c r="AL1117" s="255">
        <v>0.01</v>
      </c>
      <c r="AM1117" s="255">
        <v>0.01</v>
      </c>
      <c r="AN1117" s="28" t="s">
        <v>113</v>
      </c>
      <c r="AO1117" s="28" t="s">
        <v>113</v>
      </c>
      <c r="AP1117" s="28" t="s">
        <v>113</v>
      </c>
      <c r="AQ1117" s="37">
        <v>1</v>
      </c>
      <c r="AR1117" s="38" t="s">
        <v>107</v>
      </c>
      <c r="AS1117" s="38">
        <v>1067373</v>
      </c>
      <c r="AT1117" s="38">
        <v>2171293</v>
      </c>
      <c r="AU1117" s="38" t="s">
        <v>107</v>
      </c>
      <c r="AV1117" s="38" t="s">
        <v>107</v>
      </c>
      <c r="AW1117" s="38">
        <v>11859705</v>
      </c>
      <c r="AX1117" s="38" t="s">
        <v>107</v>
      </c>
      <c r="AY1117" s="38" t="s">
        <v>107</v>
      </c>
      <c r="AZ1117" s="38">
        <v>237194</v>
      </c>
      <c r="BA1117" s="38" t="s">
        <v>107</v>
      </c>
      <c r="BB1117" s="38" t="s">
        <v>107</v>
      </c>
      <c r="BC1117" s="38" t="s">
        <v>107</v>
      </c>
      <c r="BD1117" s="38" t="s">
        <v>107</v>
      </c>
      <c r="BE1117" s="38" t="s">
        <v>107</v>
      </c>
      <c r="BF1117" s="38" t="s">
        <v>107</v>
      </c>
      <c r="BG1117" s="38">
        <v>1954234</v>
      </c>
      <c r="BH1117" s="38" t="s">
        <v>107</v>
      </c>
      <c r="BI1117" s="38" t="s">
        <v>107</v>
      </c>
      <c r="BJ1117" s="38">
        <v>2964926</v>
      </c>
      <c r="BK1117" s="38" t="s">
        <v>107</v>
      </c>
      <c r="BL1117" s="38" t="s">
        <v>107</v>
      </c>
      <c r="BM1117" s="38">
        <v>1042249</v>
      </c>
      <c r="BN1117" s="38" t="s">
        <v>107</v>
      </c>
      <c r="BO1117" s="38">
        <v>2149559</v>
      </c>
      <c r="BP1117" s="38">
        <v>5429290</v>
      </c>
      <c r="BQ1117" s="38">
        <v>711582</v>
      </c>
      <c r="BR1117" s="38">
        <v>7115823</v>
      </c>
      <c r="BS1117" s="38">
        <v>4691178</v>
      </c>
      <c r="BT1117" s="38" t="s">
        <v>107</v>
      </c>
      <c r="BU1117" s="38" t="s">
        <v>107</v>
      </c>
      <c r="BV1117" s="38" t="s">
        <v>107</v>
      </c>
      <c r="BW1117" s="38">
        <v>13027474</v>
      </c>
      <c r="BX1117" s="38">
        <v>711582</v>
      </c>
      <c r="BY1117" s="38" t="s">
        <v>107</v>
      </c>
      <c r="BZ1117" s="38" t="s">
        <v>107</v>
      </c>
      <c r="CA1117" s="38" t="s">
        <v>107</v>
      </c>
      <c r="CB1117" s="38">
        <v>1423165</v>
      </c>
      <c r="CC1117" s="330" t="s">
        <v>107</v>
      </c>
      <c r="CD1117" s="38" t="s">
        <v>107</v>
      </c>
      <c r="CE1117" s="38">
        <v>30835233</v>
      </c>
      <c r="CF1117" s="38" t="s">
        <v>107</v>
      </c>
      <c r="CG1117" s="38" t="s">
        <v>107</v>
      </c>
      <c r="CH1117" s="41" t="s">
        <v>173</v>
      </c>
      <c r="CI1117" s="41" t="s">
        <v>173</v>
      </c>
      <c r="CJ1117" s="41" t="s">
        <v>2283</v>
      </c>
      <c r="CK1117" s="41" t="s">
        <v>176</v>
      </c>
      <c r="CL1117" s="41" t="s">
        <v>176</v>
      </c>
      <c r="CM1117" s="41" t="s">
        <v>176</v>
      </c>
      <c r="CN1117" s="41" t="s">
        <v>107</v>
      </c>
      <c r="CO1117" s="42" t="s">
        <v>107</v>
      </c>
      <c r="CP1117" s="28" t="s">
        <v>107</v>
      </c>
      <c r="CQ1117" s="28" t="s">
        <v>1339</v>
      </c>
      <c r="CR1117" s="28" t="s">
        <v>107</v>
      </c>
      <c r="CS1117" s="28" t="s">
        <v>107</v>
      </c>
      <c r="CT1117" s="28" t="s">
        <v>107</v>
      </c>
      <c r="CU1117" s="28" t="s">
        <v>107</v>
      </c>
      <c r="CV1117" s="28" t="s">
        <v>107</v>
      </c>
      <c r="CW1117" s="28" t="s">
        <v>107</v>
      </c>
      <c r="CX1117" s="28" t="s">
        <v>107</v>
      </c>
      <c r="CY1117" s="28" t="s">
        <v>107</v>
      </c>
      <c r="CZ1117" s="28" t="s">
        <v>107</v>
      </c>
      <c r="DA1117" s="28" t="s">
        <v>107</v>
      </c>
      <c r="DB1117" s="28" t="s">
        <v>107</v>
      </c>
      <c r="DC1117" s="28" t="s">
        <v>107</v>
      </c>
      <c r="DD1117" s="332">
        <v>26091351</v>
      </c>
      <c r="DE1117" s="43">
        <v>1</v>
      </c>
      <c r="DF1117" s="390">
        <v>1</v>
      </c>
      <c r="DG1117" s="310"/>
      <c r="DI1117" s="279" t="str" cm="1">
        <f t="array" ref="DI1117">+IF(AND(C1117&lt;&gt;"Vehículos Eléctricos",C1117&lt;&gt;"Vehículos Híbridos",AD1117="PERCENTIL 50"),
     IF(VLOOKUP(_xlfn.TEXTJOIN("_",FALSE,C1117:E1117),BD_Perc!$A:$P,_xlfn.IFS(BD!AE1117="Intervalo de precio 1",12,BD!AE1117="Intervalo de precio 2",13),FALSE)&lt;=1,
     VLOOKUP(_xlfn.TEXTJOIN("_",FALSE,C1117:E1117),BD_Perc!$A:$P,16,FALSE),"Ok P50"),
     "Ok P30/70 ó Híbrido/Eléctrico")</f>
        <v>Ok P30/70 ó Híbrido/Eléctrico</v>
      </c>
      <c r="DJ1117" s="279" t="str">
        <f t="shared" si="103"/>
        <v>Vehículos Convencionales_Vehículos Destinados al Transporte de Pasajeros_Bus</v>
      </c>
      <c r="DK1117" s="331">
        <f t="shared" si="107"/>
        <v>700029000</v>
      </c>
      <c r="DL1117" s="326"/>
    </row>
    <row r="1118" spans="1:116" ht="51">
      <c r="A1118" s="28">
        <v>1113</v>
      </c>
      <c r="B1118" s="30" t="s">
        <v>896</v>
      </c>
      <c r="C1118" s="29" t="s">
        <v>0</v>
      </c>
      <c r="D1118" s="29" t="s">
        <v>867</v>
      </c>
      <c r="E1118" s="42" t="s">
        <v>879</v>
      </c>
      <c r="F1118" s="42" t="s">
        <v>880</v>
      </c>
      <c r="G1118" s="29" t="s">
        <v>2284</v>
      </c>
      <c r="H1118" s="42" t="s">
        <v>2281</v>
      </c>
      <c r="I1118" s="29" t="s">
        <v>107</v>
      </c>
      <c r="J1118" s="70" t="s">
        <v>2285</v>
      </c>
      <c r="K1118" s="31" t="s">
        <v>107</v>
      </c>
      <c r="L1118" s="32">
        <v>300</v>
      </c>
      <c r="M1118" s="33" t="s">
        <v>107</v>
      </c>
      <c r="N1118" s="50">
        <v>660000000</v>
      </c>
      <c r="O1118" s="34">
        <f>+IFERROR(VLOOKUP(I1118,Precio_Fasecolda!A:C,3,FALSE),IFERROR(VLOOKUP(I1118,Precio_Fasecolda!B:C,2,FALSE),N1118))</f>
        <v>660000000</v>
      </c>
      <c r="P1118" s="34">
        <f t="shared" si="104"/>
        <v>0</v>
      </c>
      <c r="Q1118" s="28" t="s">
        <v>107</v>
      </c>
      <c r="R1118" s="28" t="s">
        <v>2415</v>
      </c>
      <c r="S1118" s="28" t="s">
        <v>360</v>
      </c>
      <c r="T1118" s="28" t="s">
        <v>107</v>
      </c>
      <c r="U1118" s="28" t="s">
        <v>107</v>
      </c>
      <c r="V1118" s="42" t="s">
        <v>107</v>
      </c>
      <c r="W1118" s="28" t="s">
        <v>107</v>
      </c>
      <c r="X1118" s="28" t="s">
        <v>107</v>
      </c>
      <c r="Y1118" s="28" t="str">
        <f t="shared" si="105"/>
        <v>N.A.</v>
      </c>
      <c r="Z1118" s="292">
        <f t="shared" si="102"/>
        <v>653400000</v>
      </c>
      <c r="AA1118" s="28" cm="1">
        <f t="array" aca="1" ref="AA1118" ca="1">_xlfn.IFS(DK1118&lt;$DK$4,1,AND(DK1118&gt;=$DK$4,DK1118&lt;=$AA$4),2,DK1118&gt;$AA$4,3)</f>
        <v>3</v>
      </c>
      <c r="AB1118" s="28">
        <v>0</v>
      </c>
      <c r="AC1118" s="28" cm="1">
        <f t="array" aca="1" ref="AC1118" ca="1">IF(AB1118="PERCENTIL 30","",_xlfn.IFS(DK1118&lt;$AC$4,1,DK1118&gt;$AC$4,2))</f>
        <v>2</v>
      </c>
      <c r="AD1118" s="28" t="str">
        <f>+IFERROR(VLOOKUP(_xlfn.TEXTJOIN("_", FALSE, C1118:E1118), BD_Perc!$A:$O, 15, FALSE),"Segmentación no encontrada o vehículo inactivo")</f>
        <v>PERCENTIL 30-70</v>
      </c>
      <c r="AE1118" s="28" t="str" cm="1">
        <f t="array" ref="AE1118">_xlfn.IFS(
    AD1118 = "PERCENTIL 50",
    _xlfn.IFS(
        BD!DK1118 &lt; VLOOKUP(_xlfn.TEXTJOIN("_", FALSE, C1118:E1118), BD_Perc!$A:$O, 11, FALSE), "Intervalo de precio 1",
        BD!DK1118 &gt;= VLOOKUP(_xlfn.TEXTJOIN("_", FALSE, C1118:E1118), BD_Perc!$A:$O, 11, FALSE), "Intervalo de precio 2"
    ),
    AD1118 = "PERCENTIL 30-70",
    _xlfn.IFS(
        BD!DK1118 &lt; VLOOKUP(_xlfn.TEXTJOIN("_", FALSE, C1118:E1118), BD_Perc!$A:$O, 6, FALSE), "Intervalo de precio 1",
        BD!DK1118 &lt; VLOOKUP(_xlfn.TEXTJOIN("_", FALSE, C1118:E1118), BD_Perc!$A:$O, 7, FALSE), "Intervalo de precio 2",
        BD!DK1118 &gt;= VLOOKUP(_xlfn.TEXTJOIN("_", FALSE, C1118:E1118), BD_Perc!$A:$O, 7, FALSE), "Intervalo de precio 3"
    ),
    AD1118="Segmentación no encontrada o vehículo inactivo","Segmentación no encontrada o vehículo inactivo"
)</f>
        <v>Intervalo de precio 2</v>
      </c>
      <c r="AF1118" s="57" t="s">
        <v>2413</v>
      </c>
      <c r="AG1118" s="35" t="b">
        <f t="shared" si="106"/>
        <v>1</v>
      </c>
      <c r="AH1118" s="255">
        <v>0.01</v>
      </c>
      <c r="AI1118" s="255">
        <v>0.01</v>
      </c>
      <c r="AJ1118" s="255">
        <v>0.01</v>
      </c>
      <c r="AK1118" s="255">
        <v>0.01</v>
      </c>
      <c r="AL1118" s="255">
        <v>0.01</v>
      </c>
      <c r="AM1118" s="255">
        <v>0.01</v>
      </c>
      <c r="AN1118" s="28" t="s">
        <v>113</v>
      </c>
      <c r="AO1118" s="28" t="s">
        <v>113</v>
      </c>
      <c r="AP1118" s="28" t="s">
        <v>113</v>
      </c>
      <c r="AQ1118" s="37">
        <v>1</v>
      </c>
      <c r="AR1118" s="38" t="s">
        <v>107</v>
      </c>
      <c r="AS1118" s="38">
        <v>1067373</v>
      </c>
      <c r="AT1118" s="38">
        <v>2171293</v>
      </c>
      <c r="AU1118" s="38" t="s">
        <v>107</v>
      </c>
      <c r="AV1118" s="38" t="s">
        <v>107</v>
      </c>
      <c r="AW1118" s="38">
        <v>11859705</v>
      </c>
      <c r="AX1118" s="38" t="s">
        <v>107</v>
      </c>
      <c r="AY1118" s="38" t="s">
        <v>107</v>
      </c>
      <c r="AZ1118" s="38">
        <v>237194</v>
      </c>
      <c r="BA1118" s="38" t="s">
        <v>107</v>
      </c>
      <c r="BB1118" s="38" t="s">
        <v>107</v>
      </c>
      <c r="BC1118" s="38" t="s">
        <v>107</v>
      </c>
      <c r="BD1118" s="38" t="s">
        <v>107</v>
      </c>
      <c r="BE1118" s="38" t="s">
        <v>107</v>
      </c>
      <c r="BF1118" s="38" t="s">
        <v>107</v>
      </c>
      <c r="BG1118" s="38">
        <v>1954234</v>
      </c>
      <c r="BH1118" s="38" t="s">
        <v>107</v>
      </c>
      <c r="BI1118" s="38" t="s">
        <v>107</v>
      </c>
      <c r="BJ1118" s="38">
        <v>2964926</v>
      </c>
      <c r="BK1118" s="38" t="s">
        <v>107</v>
      </c>
      <c r="BL1118" s="38" t="s">
        <v>107</v>
      </c>
      <c r="BM1118" s="38">
        <v>1042249</v>
      </c>
      <c r="BN1118" s="38" t="s">
        <v>107</v>
      </c>
      <c r="BO1118" s="38">
        <v>2149559</v>
      </c>
      <c r="BP1118" s="38">
        <v>5429290</v>
      </c>
      <c r="BQ1118" s="38">
        <v>711582</v>
      </c>
      <c r="BR1118" s="38">
        <v>7115823</v>
      </c>
      <c r="BS1118" s="38">
        <v>4691178</v>
      </c>
      <c r="BT1118" s="38" t="s">
        <v>107</v>
      </c>
      <c r="BU1118" s="38" t="s">
        <v>107</v>
      </c>
      <c r="BV1118" s="38" t="s">
        <v>107</v>
      </c>
      <c r="BW1118" s="38">
        <v>13027474</v>
      </c>
      <c r="BX1118" s="38">
        <v>711582</v>
      </c>
      <c r="BY1118" s="38" t="s">
        <v>107</v>
      </c>
      <c r="BZ1118" s="38" t="s">
        <v>107</v>
      </c>
      <c r="CA1118" s="38" t="s">
        <v>107</v>
      </c>
      <c r="CB1118" s="38">
        <v>1423165</v>
      </c>
      <c r="CC1118" s="330" t="s">
        <v>107</v>
      </c>
      <c r="CD1118" s="38" t="s">
        <v>107</v>
      </c>
      <c r="CE1118" s="38">
        <v>30835233</v>
      </c>
      <c r="CF1118" s="38" t="s">
        <v>107</v>
      </c>
      <c r="CG1118" s="38" t="s">
        <v>107</v>
      </c>
      <c r="CH1118" s="41" t="s">
        <v>173</v>
      </c>
      <c r="CI1118" s="41" t="s">
        <v>173</v>
      </c>
      <c r="CJ1118" s="41" t="s">
        <v>2283</v>
      </c>
      <c r="CK1118" s="41" t="s">
        <v>176</v>
      </c>
      <c r="CL1118" s="41" t="s">
        <v>176</v>
      </c>
      <c r="CM1118" s="41" t="s">
        <v>176</v>
      </c>
      <c r="CN1118" s="41" t="s">
        <v>107</v>
      </c>
      <c r="CO1118" s="42" t="s">
        <v>107</v>
      </c>
      <c r="CP1118" s="28" t="s">
        <v>107</v>
      </c>
      <c r="CQ1118" s="28" t="s">
        <v>1339</v>
      </c>
      <c r="CR1118" s="28" t="s">
        <v>107</v>
      </c>
      <c r="CS1118" s="28" t="s">
        <v>107</v>
      </c>
      <c r="CT1118" s="28" t="s">
        <v>107</v>
      </c>
      <c r="CU1118" s="28" t="s">
        <v>107</v>
      </c>
      <c r="CV1118" s="28" t="s">
        <v>107</v>
      </c>
      <c r="CW1118" s="28" t="s">
        <v>107</v>
      </c>
      <c r="CX1118" s="28" t="s">
        <v>107</v>
      </c>
      <c r="CY1118" s="28" t="s">
        <v>107</v>
      </c>
      <c r="CZ1118" s="28" t="s">
        <v>107</v>
      </c>
      <c r="DA1118" s="28" t="s">
        <v>107</v>
      </c>
      <c r="DB1118" s="28" t="s">
        <v>107</v>
      </c>
      <c r="DC1118" s="28" t="s">
        <v>107</v>
      </c>
      <c r="DD1118" s="332">
        <v>26091351</v>
      </c>
      <c r="DE1118" s="43">
        <v>1</v>
      </c>
      <c r="DF1118" s="390">
        <v>1</v>
      </c>
      <c r="DG1118" s="310"/>
      <c r="DI1118" s="279" t="str" cm="1">
        <f t="array" ref="DI1118">+IF(AND(C1118&lt;&gt;"Vehículos Eléctricos",C1118&lt;&gt;"Vehículos Híbridos",AD1118="PERCENTIL 50"),
     IF(VLOOKUP(_xlfn.TEXTJOIN("_",FALSE,C1118:E1118),BD_Perc!$A:$P,_xlfn.IFS(BD!AE1118="Intervalo de precio 1",12,BD!AE1118="Intervalo de precio 2",13),FALSE)&lt;=1,
     VLOOKUP(_xlfn.TEXTJOIN("_",FALSE,C1118:E1118),BD_Perc!$A:$P,16,FALSE),"Ok P50"),
     "Ok P30/70 ó Híbrido/Eléctrico")</f>
        <v>Ok P30/70 ó Híbrido/Eléctrico</v>
      </c>
      <c r="DJ1118" s="279" t="str">
        <f t="shared" si="103"/>
        <v>Vehículos Convencionales_Vehículos Destinados al Transporte de Pasajeros_Bus</v>
      </c>
      <c r="DK1118" s="331">
        <f t="shared" si="107"/>
        <v>653400000</v>
      </c>
      <c r="DL1118" s="326"/>
    </row>
    <row r="1119" spans="1:116" ht="51">
      <c r="A1119" s="28">
        <v>1114</v>
      </c>
      <c r="B1119" s="30" t="s">
        <v>896</v>
      </c>
      <c r="C1119" s="29" t="s">
        <v>0</v>
      </c>
      <c r="D1119" s="29" t="s">
        <v>867</v>
      </c>
      <c r="E1119" s="42" t="s">
        <v>875</v>
      </c>
      <c r="F1119" s="42" t="s">
        <v>876</v>
      </c>
      <c r="G1119" s="29" t="s">
        <v>2286</v>
      </c>
      <c r="H1119" s="42" t="s">
        <v>2281</v>
      </c>
      <c r="I1119" s="29" t="s">
        <v>107</v>
      </c>
      <c r="J1119" s="70" t="s">
        <v>2287</v>
      </c>
      <c r="K1119" s="31" t="s">
        <v>107</v>
      </c>
      <c r="L1119" s="32">
        <v>170</v>
      </c>
      <c r="M1119" s="33" t="s">
        <v>107</v>
      </c>
      <c r="N1119" s="34">
        <v>465000000</v>
      </c>
      <c r="O1119" s="34">
        <f>+IFERROR(VLOOKUP(I1119,Precio_Fasecolda!A:C,3,FALSE),IFERROR(VLOOKUP(I1119,Precio_Fasecolda!B:C,2,FALSE),N1119))</f>
        <v>465000000</v>
      </c>
      <c r="P1119" s="34">
        <f t="shared" si="104"/>
        <v>0</v>
      </c>
      <c r="Q1119" s="28" t="s">
        <v>107</v>
      </c>
      <c r="R1119" s="28" t="s">
        <v>2415</v>
      </c>
      <c r="S1119" s="28" t="s">
        <v>360</v>
      </c>
      <c r="T1119" s="28" t="s">
        <v>107</v>
      </c>
      <c r="U1119" s="28" t="s">
        <v>107</v>
      </c>
      <c r="V1119" s="42" t="s">
        <v>107</v>
      </c>
      <c r="W1119" s="28" t="s">
        <v>107</v>
      </c>
      <c r="X1119" s="28" t="s">
        <v>107</v>
      </c>
      <c r="Y1119" s="28" t="str">
        <f t="shared" si="105"/>
        <v>N.A.</v>
      </c>
      <c r="Z1119" s="292">
        <f t="shared" si="102"/>
        <v>460350000</v>
      </c>
      <c r="AA1119" s="28" cm="1">
        <f t="array" aca="1" ref="AA1119" ca="1">_xlfn.IFS(DK1119&lt;$DK$4,1,AND(DK1119&gt;=$DK$4,DK1119&lt;=$AA$4),2,DK1119&gt;$AA$4,3)</f>
        <v>3</v>
      </c>
      <c r="AB1119" s="28">
        <v>0</v>
      </c>
      <c r="AC1119" s="28" cm="1">
        <f t="array" aca="1" ref="AC1119" ca="1">IF(AB1119="PERCENTIL 30","",_xlfn.IFS(DK1119&lt;$AC$4,1,DK1119&gt;$AC$4,2))</f>
        <v>2</v>
      </c>
      <c r="AD1119" s="28" t="str">
        <f>+IFERROR(VLOOKUP(_xlfn.TEXTJOIN("_", FALSE, C1119:E1119), BD_Perc!$A:$O, 15, FALSE),"Segmentación no encontrada o vehículo inactivo")</f>
        <v>PERCENTIL 30-70</v>
      </c>
      <c r="AE1119" s="28" t="str" cm="1">
        <f t="array" ref="AE1119">_xlfn.IFS(
    AD1119 = "PERCENTIL 50",
    _xlfn.IFS(
        BD!DK1119 &lt; VLOOKUP(_xlfn.TEXTJOIN("_", FALSE, C1119:E1119), BD_Perc!$A:$O, 11, FALSE), "Intervalo de precio 1",
        BD!DK1119 &gt;= VLOOKUP(_xlfn.TEXTJOIN("_", FALSE, C1119:E1119), BD_Perc!$A:$O, 11, FALSE), "Intervalo de precio 2"
    ),
    AD1119 = "PERCENTIL 30-70",
    _xlfn.IFS(
        BD!DK1119 &lt; VLOOKUP(_xlfn.TEXTJOIN("_", FALSE, C1119:E1119), BD_Perc!$A:$O, 6, FALSE), "Intervalo de precio 1",
        BD!DK1119 &lt; VLOOKUP(_xlfn.TEXTJOIN("_", FALSE, C1119:E1119), BD_Perc!$A:$O, 7, FALSE), "Intervalo de precio 2",
        BD!DK1119 &gt;= VLOOKUP(_xlfn.TEXTJOIN("_", FALSE, C1119:E1119), BD_Perc!$A:$O, 7, FALSE), "Intervalo de precio 3"
    ),
    AD1119="Segmentación no encontrada o vehículo inactivo","Segmentación no encontrada o vehículo inactivo"
)</f>
        <v>Intervalo de precio 3</v>
      </c>
      <c r="AF1119" s="57" t="s">
        <v>2414</v>
      </c>
      <c r="AG1119" s="35" t="b">
        <f t="shared" si="106"/>
        <v>1</v>
      </c>
      <c r="AH1119" s="205">
        <v>0.01</v>
      </c>
      <c r="AI1119" s="205">
        <v>0.01</v>
      </c>
      <c r="AJ1119" s="205">
        <v>0.01</v>
      </c>
      <c r="AK1119" s="205">
        <v>0.01</v>
      </c>
      <c r="AL1119" s="205">
        <v>0.01</v>
      </c>
      <c r="AM1119" s="205">
        <v>0.01</v>
      </c>
      <c r="AN1119" s="28" t="s">
        <v>113</v>
      </c>
      <c r="AO1119" s="28" t="s">
        <v>113</v>
      </c>
      <c r="AP1119" s="28" t="s">
        <v>113</v>
      </c>
      <c r="AQ1119" s="37">
        <v>1</v>
      </c>
      <c r="AR1119" s="38" t="s">
        <v>107</v>
      </c>
      <c r="AS1119" s="38">
        <v>1067373</v>
      </c>
      <c r="AT1119" s="38">
        <v>2171293</v>
      </c>
      <c r="AU1119" s="38" t="s">
        <v>107</v>
      </c>
      <c r="AV1119" s="38" t="s">
        <v>107</v>
      </c>
      <c r="AW1119" s="38">
        <v>11859705</v>
      </c>
      <c r="AX1119" s="38" t="s">
        <v>107</v>
      </c>
      <c r="AY1119" s="38" t="s">
        <v>107</v>
      </c>
      <c r="AZ1119" s="38">
        <v>237194</v>
      </c>
      <c r="BA1119" s="38" t="s">
        <v>107</v>
      </c>
      <c r="BB1119" s="38" t="s">
        <v>107</v>
      </c>
      <c r="BC1119" s="38" t="s">
        <v>107</v>
      </c>
      <c r="BD1119" s="38" t="s">
        <v>107</v>
      </c>
      <c r="BE1119" s="38" t="s">
        <v>107</v>
      </c>
      <c r="BF1119" s="38" t="s">
        <v>107</v>
      </c>
      <c r="BG1119" s="38">
        <v>1954234</v>
      </c>
      <c r="BH1119" s="38" t="s">
        <v>107</v>
      </c>
      <c r="BI1119" s="38" t="s">
        <v>107</v>
      </c>
      <c r="BJ1119" s="38">
        <v>2964926</v>
      </c>
      <c r="BK1119" s="38" t="s">
        <v>107</v>
      </c>
      <c r="BL1119" s="38" t="s">
        <v>107</v>
      </c>
      <c r="BM1119" s="38">
        <v>1042249</v>
      </c>
      <c r="BN1119" s="38" t="s">
        <v>107</v>
      </c>
      <c r="BO1119" s="38">
        <v>2149559</v>
      </c>
      <c r="BP1119" s="38">
        <v>5429290</v>
      </c>
      <c r="BQ1119" s="38">
        <v>711582</v>
      </c>
      <c r="BR1119" s="38">
        <v>7115823</v>
      </c>
      <c r="BS1119" s="38">
        <v>4691178</v>
      </c>
      <c r="BT1119" s="38" t="s">
        <v>107</v>
      </c>
      <c r="BU1119" s="38" t="s">
        <v>107</v>
      </c>
      <c r="BV1119" s="38" t="s">
        <v>107</v>
      </c>
      <c r="BW1119" s="38">
        <v>13027474</v>
      </c>
      <c r="BX1119" s="38">
        <v>711582</v>
      </c>
      <c r="BY1119" s="38" t="s">
        <v>107</v>
      </c>
      <c r="BZ1119" s="38" t="s">
        <v>107</v>
      </c>
      <c r="CA1119" s="38" t="s">
        <v>107</v>
      </c>
      <c r="CB1119" s="38">
        <v>1423165</v>
      </c>
      <c r="CC1119" s="330" t="s">
        <v>107</v>
      </c>
      <c r="CD1119" s="38" t="s">
        <v>107</v>
      </c>
      <c r="CE1119" s="38">
        <v>30835233</v>
      </c>
      <c r="CF1119" s="38" t="s">
        <v>107</v>
      </c>
      <c r="CG1119" s="38" t="s">
        <v>107</v>
      </c>
      <c r="CH1119" s="41" t="s">
        <v>173</v>
      </c>
      <c r="CI1119" s="41" t="s">
        <v>173</v>
      </c>
      <c r="CJ1119" s="41" t="s">
        <v>2283</v>
      </c>
      <c r="CK1119" s="41" t="s">
        <v>176</v>
      </c>
      <c r="CL1119" s="41" t="s">
        <v>176</v>
      </c>
      <c r="CM1119" s="41" t="s">
        <v>176</v>
      </c>
      <c r="CN1119" s="41" t="s">
        <v>107</v>
      </c>
      <c r="CO1119" s="42" t="s">
        <v>107</v>
      </c>
      <c r="CP1119" s="28" t="s">
        <v>107</v>
      </c>
      <c r="CQ1119" s="28" t="s">
        <v>1339</v>
      </c>
      <c r="CR1119" s="28" t="s">
        <v>107</v>
      </c>
      <c r="CS1119" s="28" t="s">
        <v>107</v>
      </c>
      <c r="CT1119" s="28" t="s">
        <v>107</v>
      </c>
      <c r="CU1119" s="28" t="s">
        <v>107</v>
      </c>
      <c r="CV1119" s="28" t="s">
        <v>107</v>
      </c>
      <c r="CW1119" s="28" t="s">
        <v>107</v>
      </c>
      <c r="CX1119" s="28" t="s">
        <v>107</v>
      </c>
      <c r="CY1119" s="28" t="s">
        <v>107</v>
      </c>
      <c r="CZ1119" s="28" t="s">
        <v>107</v>
      </c>
      <c r="DA1119" s="28" t="s">
        <v>107</v>
      </c>
      <c r="DB1119" s="28" t="s">
        <v>107</v>
      </c>
      <c r="DC1119" s="28" t="s">
        <v>107</v>
      </c>
      <c r="DD1119" s="332">
        <v>24905380</v>
      </c>
      <c r="DE1119" s="43">
        <v>1</v>
      </c>
      <c r="DF1119" s="390">
        <v>1</v>
      </c>
      <c r="DG1119" s="310"/>
      <c r="DI1119" s="279" t="str" cm="1">
        <f t="array" ref="DI1119">+IF(AND(C1119&lt;&gt;"Vehículos Eléctricos",C1119&lt;&gt;"Vehículos Híbridos",AD1119="PERCENTIL 50"),
     IF(VLOOKUP(_xlfn.TEXTJOIN("_",FALSE,C1119:E1119),BD_Perc!$A:$P,_xlfn.IFS(BD!AE1119="Intervalo de precio 1",12,BD!AE1119="Intervalo de precio 2",13),FALSE)&lt;=1,
     VLOOKUP(_xlfn.TEXTJOIN("_",FALSE,C1119:E1119),BD_Perc!$A:$P,16,FALSE),"Ok P50"),
     "Ok P30/70 ó Híbrido/Eléctrico")</f>
        <v>Ok P30/70 ó Híbrido/Eléctrico</v>
      </c>
      <c r="DJ1119" s="279" t="str">
        <f t="shared" si="103"/>
        <v>Vehículos Convencionales_Vehículos Destinados al Transporte de Pasajeros_Buseta</v>
      </c>
      <c r="DK1119" s="331">
        <f t="shared" si="107"/>
        <v>460350000</v>
      </c>
      <c r="DL1119" s="326"/>
    </row>
    <row r="1120" spans="1:116" ht="51">
      <c r="A1120" s="28">
        <v>1115</v>
      </c>
      <c r="B1120" s="30" t="s">
        <v>896</v>
      </c>
      <c r="C1120" s="29" t="s">
        <v>0</v>
      </c>
      <c r="D1120" s="29" t="s">
        <v>867</v>
      </c>
      <c r="E1120" s="42" t="s">
        <v>871</v>
      </c>
      <c r="F1120" s="42" t="s">
        <v>872</v>
      </c>
      <c r="G1120" s="29" t="s">
        <v>2288</v>
      </c>
      <c r="H1120" s="28" t="s">
        <v>898</v>
      </c>
      <c r="I1120" s="29" t="s">
        <v>107</v>
      </c>
      <c r="J1120" s="70" t="s">
        <v>2289</v>
      </c>
      <c r="K1120" s="31" t="s">
        <v>107</v>
      </c>
      <c r="L1120" s="32">
        <v>174</v>
      </c>
      <c r="M1120" s="33" t="s">
        <v>107</v>
      </c>
      <c r="N1120" s="217">
        <v>267000000</v>
      </c>
      <c r="O1120" s="34">
        <f>+IFERROR(VLOOKUP(I1120,Precio_Fasecolda!A:C,3,FALSE),IFERROR(VLOOKUP(I1120,Precio_Fasecolda!B:C,2,FALSE),N1120))</f>
        <v>267000000</v>
      </c>
      <c r="P1120" s="34">
        <f t="shared" si="104"/>
        <v>0</v>
      </c>
      <c r="Q1120" s="28" t="s">
        <v>107</v>
      </c>
      <c r="R1120" s="28" t="s">
        <v>130</v>
      </c>
      <c r="S1120" s="28" t="s">
        <v>360</v>
      </c>
      <c r="T1120" s="28" t="s">
        <v>107</v>
      </c>
      <c r="U1120" s="28" t="s">
        <v>107</v>
      </c>
      <c r="V1120" s="42" t="s">
        <v>107</v>
      </c>
      <c r="W1120" s="28" t="s">
        <v>107</v>
      </c>
      <c r="X1120" s="28" t="s">
        <v>107</v>
      </c>
      <c r="Y1120" s="28" t="str">
        <f t="shared" si="105"/>
        <v>N.A.</v>
      </c>
      <c r="Z1120" s="292">
        <f t="shared" si="102"/>
        <v>264330000</v>
      </c>
      <c r="AA1120" s="28" cm="1">
        <f t="array" aca="1" ref="AA1120" ca="1">_xlfn.IFS(DK1120&lt;$DK$4,1,AND(DK1120&gt;=$DK$4,DK1120&lt;=$AA$4),2,DK1120&gt;$AA$4,3)</f>
        <v>3</v>
      </c>
      <c r="AB1120" s="28">
        <v>0</v>
      </c>
      <c r="AC1120" s="28" cm="1">
        <f t="array" aca="1" ref="AC1120" ca="1">IF(AB1120="PERCENTIL 30","",_xlfn.IFS(DK1120&lt;$AC$4,1,DK1120&gt;$AC$4,2))</f>
        <v>2</v>
      </c>
      <c r="AD1120" s="28" t="str">
        <f>+IFERROR(VLOOKUP(_xlfn.TEXTJOIN("_", FALSE, C1120:E1120), BD_Perc!$A:$O, 15, FALSE),"Segmentación no encontrada o vehículo inactivo")</f>
        <v>PERCENTIL 50</v>
      </c>
      <c r="AE1120" s="28" t="str" cm="1">
        <f t="array" ref="AE1120">_xlfn.IFS(
    AD1120 = "PERCENTIL 50",
    _xlfn.IFS(
        BD!DK1120 &lt; VLOOKUP(_xlfn.TEXTJOIN("_", FALSE, C1120:E1120), BD_Perc!$A:$O, 11, FALSE), "Intervalo de precio 1",
        BD!DK1120 &gt;= VLOOKUP(_xlfn.TEXTJOIN("_", FALSE, C1120:E1120), BD_Perc!$A:$O, 11, FALSE), "Intervalo de precio 2"
    ),
    AD1120 = "PERCENTIL 30-70",
    _xlfn.IFS(
        BD!DK1120 &lt; VLOOKUP(_xlfn.TEXTJOIN("_", FALSE, C1120:E1120), BD_Perc!$A:$O, 6, FALSE), "Intervalo de precio 1",
        BD!DK1120 &lt; VLOOKUP(_xlfn.TEXTJOIN("_", FALSE, C1120:E1120), BD_Perc!$A:$O, 7, FALSE), "Intervalo de precio 2",
        BD!DK1120 &gt;= VLOOKUP(_xlfn.TEXTJOIN("_", FALSE, C1120:E1120), BD_Perc!$A:$O, 7, FALSE), "Intervalo de precio 3"
    ),
    AD1120="Segmentación no encontrada o vehículo inactivo","Segmentación no encontrada o vehículo inactivo"
)</f>
        <v>Intervalo de precio 2</v>
      </c>
      <c r="AF1120" s="35" t="s">
        <v>2413</v>
      </c>
      <c r="AG1120" s="35" t="b">
        <f t="shared" si="106"/>
        <v>1</v>
      </c>
      <c r="AH1120" s="255">
        <v>0.01</v>
      </c>
      <c r="AI1120" s="255">
        <v>0.01</v>
      </c>
      <c r="AJ1120" s="255">
        <v>0.01</v>
      </c>
      <c r="AK1120" s="255">
        <v>0.01</v>
      </c>
      <c r="AL1120" s="255">
        <v>0.01</v>
      </c>
      <c r="AM1120" s="255">
        <v>0.01</v>
      </c>
      <c r="AN1120" s="28" t="s">
        <v>113</v>
      </c>
      <c r="AO1120" s="28" t="s">
        <v>113</v>
      </c>
      <c r="AP1120" s="28" t="s">
        <v>113</v>
      </c>
      <c r="AQ1120" s="37">
        <v>1</v>
      </c>
      <c r="AR1120" s="38" t="s">
        <v>107</v>
      </c>
      <c r="AS1120" s="38">
        <v>1067373</v>
      </c>
      <c r="AT1120" s="38">
        <v>2171293</v>
      </c>
      <c r="AU1120" s="38" t="s">
        <v>107</v>
      </c>
      <c r="AV1120" s="38" t="s">
        <v>107</v>
      </c>
      <c r="AW1120" s="38">
        <v>11859705</v>
      </c>
      <c r="AX1120" s="38" t="s">
        <v>107</v>
      </c>
      <c r="AY1120" s="38" t="s">
        <v>107</v>
      </c>
      <c r="AZ1120" s="38">
        <v>237194</v>
      </c>
      <c r="BA1120" s="38" t="s">
        <v>107</v>
      </c>
      <c r="BB1120" s="38" t="s">
        <v>107</v>
      </c>
      <c r="BC1120" s="38" t="s">
        <v>107</v>
      </c>
      <c r="BD1120" s="38" t="s">
        <v>107</v>
      </c>
      <c r="BE1120" s="38" t="s">
        <v>107</v>
      </c>
      <c r="BF1120" s="38" t="s">
        <v>107</v>
      </c>
      <c r="BG1120" s="38">
        <v>1954234</v>
      </c>
      <c r="BH1120" s="38" t="s">
        <v>107</v>
      </c>
      <c r="BI1120" s="38" t="s">
        <v>107</v>
      </c>
      <c r="BJ1120" s="38">
        <v>2964926</v>
      </c>
      <c r="BK1120" s="38" t="s">
        <v>107</v>
      </c>
      <c r="BL1120" s="38" t="s">
        <v>107</v>
      </c>
      <c r="BM1120" s="38">
        <v>1042249</v>
      </c>
      <c r="BN1120" s="38" t="s">
        <v>107</v>
      </c>
      <c r="BO1120" s="38">
        <v>1094770</v>
      </c>
      <c r="BP1120" s="38">
        <v>5429290</v>
      </c>
      <c r="BQ1120" s="38">
        <v>711582</v>
      </c>
      <c r="BR1120" s="38">
        <v>4743882</v>
      </c>
      <c r="BS1120" s="38">
        <v>4691178</v>
      </c>
      <c r="BT1120" s="38" t="s">
        <v>107</v>
      </c>
      <c r="BU1120" s="38" t="s">
        <v>107</v>
      </c>
      <c r="BV1120" s="38" t="s">
        <v>107</v>
      </c>
      <c r="BW1120" s="38">
        <v>13027474</v>
      </c>
      <c r="BX1120" s="38">
        <v>711582</v>
      </c>
      <c r="BY1120" s="38" t="s">
        <v>107</v>
      </c>
      <c r="BZ1120" s="38" t="s">
        <v>107</v>
      </c>
      <c r="CA1120" s="38" t="s">
        <v>107</v>
      </c>
      <c r="CB1120" s="38">
        <v>1423165</v>
      </c>
      <c r="CC1120" s="330" t="s">
        <v>107</v>
      </c>
      <c r="CD1120" s="38" t="s">
        <v>107</v>
      </c>
      <c r="CE1120" s="38">
        <v>30835233</v>
      </c>
      <c r="CF1120" s="38">
        <v>46252850</v>
      </c>
      <c r="CG1120" s="38" t="s">
        <v>107</v>
      </c>
      <c r="CH1120" s="41" t="s">
        <v>173</v>
      </c>
      <c r="CI1120" s="41" t="s">
        <v>173</v>
      </c>
      <c r="CJ1120" s="41" t="s">
        <v>107</v>
      </c>
      <c r="CK1120" s="41" t="s">
        <v>176</v>
      </c>
      <c r="CL1120" s="41" t="s">
        <v>176</v>
      </c>
      <c r="CM1120" s="41" t="s">
        <v>176</v>
      </c>
      <c r="CN1120" s="41" t="s">
        <v>107</v>
      </c>
      <c r="CO1120" s="42" t="s">
        <v>107</v>
      </c>
      <c r="CP1120" s="28" t="s">
        <v>107</v>
      </c>
      <c r="CQ1120" s="28" t="s">
        <v>1339</v>
      </c>
      <c r="CR1120" s="28" t="s">
        <v>107</v>
      </c>
      <c r="CS1120" s="28" t="s">
        <v>107</v>
      </c>
      <c r="CT1120" s="28" t="s">
        <v>107</v>
      </c>
      <c r="CU1120" s="28" t="s">
        <v>107</v>
      </c>
      <c r="CV1120" s="28" t="s">
        <v>107</v>
      </c>
      <c r="CW1120" s="28" t="s">
        <v>107</v>
      </c>
      <c r="CX1120" s="28" t="s">
        <v>107</v>
      </c>
      <c r="CY1120" s="28" t="s">
        <v>107</v>
      </c>
      <c r="CZ1120" s="28" t="s">
        <v>107</v>
      </c>
      <c r="DA1120" s="28" t="s">
        <v>107</v>
      </c>
      <c r="DB1120" s="28" t="s">
        <v>107</v>
      </c>
      <c r="DC1120" s="28" t="s">
        <v>107</v>
      </c>
      <c r="DD1120" s="332">
        <v>23719410</v>
      </c>
      <c r="DE1120" s="43">
        <v>1</v>
      </c>
      <c r="DF1120" s="390">
        <v>1</v>
      </c>
      <c r="DG1120" s="310"/>
      <c r="DI1120" s="279" t="str" cm="1">
        <f t="array" ref="DI1120">+IF(AND(C1120&lt;&gt;"Vehículos Eléctricos",C1120&lt;&gt;"Vehículos Híbridos",AD1120="PERCENTIL 50"),
     IF(VLOOKUP(_xlfn.TEXTJOIN("_",FALSE,C1120:E1120),BD_Perc!$A:$P,_xlfn.IFS(BD!AE1120="Intervalo de precio 1",12,BD!AE1120="Intervalo de precio 2",13),FALSE)&lt;=1,
     VLOOKUP(_xlfn.TEXTJOIN("_",FALSE,C1120:E1120),BD_Perc!$A:$P,16,FALSE),"Ok P50"),
     "Ok P30/70 ó Híbrido/Eléctrico")</f>
        <v>Ok P50</v>
      </c>
      <c r="DJ1120" s="279" t="str">
        <f t="shared" si="103"/>
        <v>Vehículos Convencionales_Vehículos Destinados al Transporte de Pasajeros_Microbus</v>
      </c>
      <c r="DK1120" s="331">
        <f t="shared" si="107"/>
        <v>264330000</v>
      </c>
      <c r="DL1120" s="326"/>
    </row>
    <row r="1121" spans="1:118" ht="88.5" customHeight="1">
      <c r="A1121" s="28">
        <v>1116</v>
      </c>
      <c r="B1121" s="30" t="s">
        <v>896</v>
      </c>
      <c r="C1121" s="187" t="s">
        <v>3</v>
      </c>
      <c r="D1121" s="29" t="s">
        <v>1038</v>
      </c>
      <c r="E1121" s="42" t="s">
        <v>1038</v>
      </c>
      <c r="F1121" s="42" t="s">
        <v>107</v>
      </c>
      <c r="G1121" s="29" t="s">
        <v>2290</v>
      </c>
      <c r="H1121" s="42" t="s">
        <v>1052</v>
      </c>
      <c r="I1121" s="278" t="s">
        <v>107</v>
      </c>
      <c r="J1121" s="70" t="s">
        <v>2316</v>
      </c>
      <c r="K1121" s="31" t="s">
        <v>107</v>
      </c>
      <c r="L1121" s="56">
        <v>330</v>
      </c>
      <c r="M1121" s="33" t="s">
        <v>107</v>
      </c>
      <c r="N1121" s="50">
        <v>850000000</v>
      </c>
      <c r="O1121" s="34">
        <f>+IFERROR(VLOOKUP(I1121,Precio_Fasecolda!A:C,3,FALSE),IFERROR(VLOOKUP(I1121,Precio_Fasecolda!B:C,2,FALSE),N1121))</f>
        <v>850000000</v>
      </c>
      <c r="P1121" s="34">
        <f t="shared" si="104"/>
        <v>0</v>
      </c>
      <c r="Q1121" s="28" t="s">
        <v>979</v>
      </c>
      <c r="R1121" s="28" t="s">
        <v>2415</v>
      </c>
      <c r="S1121" s="28" t="s">
        <v>360</v>
      </c>
      <c r="T1121" s="33" t="s">
        <v>843</v>
      </c>
      <c r="U1121" s="28">
        <v>17000</v>
      </c>
      <c r="V1121" s="42" t="s">
        <v>107</v>
      </c>
      <c r="W1121" s="28" t="s">
        <v>107</v>
      </c>
      <c r="X1121" s="28" t="s">
        <v>107</v>
      </c>
      <c r="Y1121" s="28">
        <f t="shared" si="105"/>
        <v>2372755000</v>
      </c>
      <c r="Z1121" s="292">
        <f t="shared" si="102"/>
        <v>841500000</v>
      </c>
      <c r="AA1121" s="28" cm="1">
        <f t="array" aca="1" ref="AA1121" ca="1">_xlfn.IFS(DK1121&lt;$DK$4,1,AND(DK1121&gt;=$DK$4,DK1121&lt;=$AA$4),2,DK1121&gt;$AA$4,3)</f>
        <v>3</v>
      </c>
      <c r="AB1121" s="28">
        <v>0</v>
      </c>
      <c r="AC1121" s="28" cm="1">
        <f t="array" aca="1" ref="AC1121" ca="1">IF(AB1121="PERCENTIL 30","",_xlfn.IFS(DK1121&lt;$AC$4,1,DK1121&gt;$AC$4,2))</f>
        <v>2</v>
      </c>
      <c r="AD1121" s="28" t="str">
        <f>+IFERROR(VLOOKUP(_xlfn.TEXTJOIN("_", FALSE, C1121:E1121), BD_Perc!$A:$O, 15, FALSE),"Segmentación no encontrada o vehículo inactivo")</f>
        <v>PERCENTIL 50</v>
      </c>
      <c r="AE1121" s="28" t="str" cm="1">
        <f t="array" ref="AE1121">_xlfn.IFS(
    AD1121 = "PERCENTIL 50",
    _xlfn.IFS(
        BD!DK1121 &lt; VLOOKUP(_xlfn.TEXTJOIN("_", FALSE, C1121:E1121), BD_Perc!$A:$O, 11, FALSE), "Intervalo de precio 1",
        BD!DK1121 &gt;= VLOOKUP(_xlfn.TEXTJOIN("_", FALSE, C1121:E1121), BD_Perc!$A:$O, 11, FALSE), "Intervalo de precio 2"
    ),
    AD1121 = "PERCENTIL 30-70",
    _xlfn.IFS(
        BD!DK1121 &lt; VLOOKUP(_xlfn.TEXTJOIN("_", FALSE, C1121:E1121), BD_Perc!$A:$O, 6, FALSE), "Intervalo de precio 1",
        BD!DK1121 &lt; VLOOKUP(_xlfn.TEXTJOIN("_", FALSE, C1121:E1121), BD_Perc!$A:$O, 7, FALSE), "Intervalo de precio 2",
        BD!DK1121 &gt;= VLOOKUP(_xlfn.TEXTJOIN("_", FALSE, C1121:E1121), BD_Perc!$A:$O, 7, FALSE), "Intervalo de precio 3"
    ),
    AD1121="Segmentación no encontrada o vehículo inactivo","Segmentación no encontrada o vehículo inactivo"
)</f>
        <v>Intervalo de precio 2</v>
      </c>
      <c r="AF1121" s="57" t="s">
        <v>2413</v>
      </c>
      <c r="AG1121" s="35" t="b">
        <f t="shared" si="106"/>
        <v>1</v>
      </c>
      <c r="AH1121" s="205">
        <v>0.01</v>
      </c>
      <c r="AI1121" s="205">
        <v>0.01</v>
      </c>
      <c r="AJ1121" s="205">
        <v>0.01</v>
      </c>
      <c r="AK1121" s="205">
        <v>0.01</v>
      </c>
      <c r="AL1121" s="205">
        <v>0.01</v>
      </c>
      <c r="AM1121" s="205">
        <v>0.01</v>
      </c>
      <c r="AN1121" s="28" t="s">
        <v>113</v>
      </c>
      <c r="AO1121" s="28" t="s">
        <v>113</v>
      </c>
      <c r="AP1121" s="28" t="s">
        <v>113</v>
      </c>
      <c r="AQ1121" s="37">
        <v>1</v>
      </c>
      <c r="AR1121" s="38" t="s">
        <v>107</v>
      </c>
      <c r="AS1121" s="38">
        <v>1000350</v>
      </c>
      <c r="AT1121" s="38">
        <v>2034951</v>
      </c>
      <c r="AU1121" s="38" t="s">
        <v>107</v>
      </c>
      <c r="AV1121" s="38" t="s">
        <v>107</v>
      </c>
      <c r="AW1121" s="38">
        <v>11115000</v>
      </c>
      <c r="AX1121" s="38" t="s">
        <v>107</v>
      </c>
      <c r="AY1121" s="38" t="s">
        <v>107</v>
      </c>
      <c r="AZ1121" s="38">
        <v>222300</v>
      </c>
      <c r="BA1121" s="38" t="s">
        <v>107</v>
      </c>
      <c r="BB1121" s="38" t="s">
        <v>107</v>
      </c>
      <c r="BC1121" s="38" t="s">
        <v>107</v>
      </c>
      <c r="BD1121" s="38" t="s">
        <v>107</v>
      </c>
      <c r="BE1121" s="38" t="s">
        <v>107</v>
      </c>
      <c r="BF1121" s="38" t="s">
        <v>107</v>
      </c>
      <c r="BG1121" s="38">
        <v>1831522</v>
      </c>
      <c r="BH1121" s="38" t="s">
        <v>107</v>
      </c>
      <c r="BI1121" s="38" t="s">
        <v>107</v>
      </c>
      <c r="BJ1121" s="38">
        <v>2778750</v>
      </c>
      <c r="BK1121" s="38" t="s">
        <v>107</v>
      </c>
      <c r="BL1121" s="38" t="s">
        <v>107</v>
      </c>
      <c r="BM1121" s="38">
        <v>976803</v>
      </c>
      <c r="BN1121" s="38" t="s">
        <v>107</v>
      </c>
      <c r="BO1121" s="38" t="s">
        <v>107</v>
      </c>
      <c r="BP1121" s="38">
        <v>5088369</v>
      </c>
      <c r="BQ1121" s="38">
        <v>666900</v>
      </c>
      <c r="BR1121" s="38">
        <v>6669000</v>
      </c>
      <c r="BS1121" s="38" t="s">
        <v>107</v>
      </c>
      <c r="BT1121" s="38" t="s">
        <v>107</v>
      </c>
      <c r="BU1121" s="38" t="s">
        <v>107</v>
      </c>
      <c r="BV1121" s="38" t="s">
        <v>107</v>
      </c>
      <c r="BW1121" s="38">
        <v>12209441</v>
      </c>
      <c r="BX1121" s="38">
        <v>666900</v>
      </c>
      <c r="BY1121" s="38" t="s">
        <v>107</v>
      </c>
      <c r="BZ1121" s="38" t="s">
        <v>107</v>
      </c>
      <c r="CA1121" s="38" t="s">
        <v>2291</v>
      </c>
      <c r="CB1121" s="38">
        <v>1333800</v>
      </c>
      <c r="CC1121" s="330">
        <v>1522755000</v>
      </c>
      <c r="CD1121" s="38" t="s">
        <v>107</v>
      </c>
      <c r="CE1121" s="38" t="s">
        <v>107</v>
      </c>
      <c r="CF1121" s="38" t="s">
        <v>107</v>
      </c>
      <c r="CG1121" s="38" t="s">
        <v>107</v>
      </c>
      <c r="CH1121" s="271" t="s">
        <v>107</v>
      </c>
      <c r="CI1121" s="271" t="s">
        <v>107</v>
      </c>
      <c r="CJ1121" s="271" t="s">
        <v>107</v>
      </c>
      <c r="CK1121" s="271" t="s">
        <v>107</v>
      </c>
      <c r="CL1121" s="271" t="s">
        <v>107</v>
      </c>
      <c r="CM1121" s="271" t="s">
        <v>107</v>
      </c>
      <c r="CN1121" s="271" t="s">
        <v>107</v>
      </c>
      <c r="CO1121" s="271" t="s">
        <v>107</v>
      </c>
      <c r="CP1121" s="271" t="s">
        <v>107</v>
      </c>
      <c r="CQ1121" s="28" t="s">
        <v>1339</v>
      </c>
      <c r="CR1121" s="28" t="s">
        <v>176</v>
      </c>
      <c r="CS1121" s="28" t="s">
        <v>107</v>
      </c>
      <c r="CT1121" s="28" t="s">
        <v>176</v>
      </c>
      <c r="CU1121" s="28" t="s">
        <v>107</v>
      </c>
      <c r="CV1121" s="28" t="s">
        <v>107</v>
      </c>
      <c r="CW1121" s="28" t="s">
        <v>107</v>
      </c>
      <c r="CX1121" s="28" t="s">
        <v>107</v>
      </c>
      <c r="CY1121" s="28" t="s">
        <v>107</v>
      </c>
      <c r="CZ1121" s="28" t="s">
        <v>107</v>
      </c>
      <c r="DA1121" s="28" t="s">
        <v>107</v>
      </c>
      <c r="DB1121" s="28" t="s">
        <v>107</v>
      </c>
      <c r="DC1121" s="28" t="s">
        <v>107</v>
      </c>
      <c r="DD1121" s="332">
        <v>33345000</v>
      </c>
      <c r="DE1121" s="384">
        <v>1</v>
      </c>
      <c r="DF1121" s="390">
        <v>0</v>
      </c>
      <c r="DG1121" s="312">
        <v>45618</v>
      </c>
      <c r="DH1121" s="8" t="s">
        <v>2464</v>
      </c>
      <c r="DI1121" s="279" t="str" cm="1">
        <f t="array" ref="DI1121">+IF(AND(C1121&lt;&gt;"Vehículos Eléctricos",C1121&lt;&gt;"Vehículos Híbridos",AD1121="PERCENTIL 50"),
     IF(VLOOKUP(_xlfn.TEXTJOIN("_",FALSE,C1121:E1121),BD_Perc!$A:$P,_xlfn.IFS(BD!AE1121="Intervalo de precio 1",12,BD!AE1121="Intervalo de precio 2",13),FALSE)&lt;=1,
     VLOOKUP(_xlfn.TEXTJOIN("_",FALSE,C1121:E1121),BD_Perc!$A:$P,16,FALSE),"Ok P50"),
     "Ok P30/70 ó Híbrido/Eléctrico")</f>
        <v>Inactivar Intervalo de precio 2 del grupo: Vehículos Especiales-Carrotanques-Carrotanques</v>
      </c>
      <c r="DJ1121" s="279" t="str">
        <f t="shared" si="103"/>
        <v>Vehículos Especiales_Carrotanques_Carrotanques</v>
      </c>
      <c r="DK1121" s="331">
        <f t="shared" si="107"/>
        <v>2364255000</v>
      </c>
      <c r="DL1121" s="326"/>
    </row>
    <row r="1122" spans="1:118" ht="63.75">
      <c r="A1122" s="28">
        <v>1117</v>
      </c>
      <c r="B1122" s="30" t="s">
        <v>896</v>
      </c>
      <c r="C1122" s="187" t="s">
        <v>3</v>
      </c>
      <c r="D1122" s="29" t="s">
        <v>1038</v>
      </c>
      <c r="E1122" s="42" t="s">
        <v>1038</v>
      </c>
      <c r="F1122" s="42" t="s">
        <v>107</v>
      </c>
      <c r="G1122" s="29" t="s">
        <v>2290</v>
      </c>
      <c r="H1122" s="42" t="s">
        <v>1052</v>
      </c>
      <c r="I1122" s="278" t="s">
        <v>107</v>
      </c>
      <c r="J1122" s="70" t="s">
        <v>2317</v>
      </c>
      <c r="K1122" s="31" t="s">
        <v>107</v>
      </c>
      <c r="L1122" s="56">
        <v>330</v>
      </c>
      <c r="M1122" s="33" t="s">
        <v>107</v>
      </c>
      <c r="N1122" s="50">
        <v>850000000</v>
      </c>
      <c r="O1122" s="34">
        <f>+IFERROR(VLOOKUP(I1122,Precio_Fasecolda!A:C,3,FALSE),IFERROR(VLOOKUP(I1122,Precio_Fasecolda!B:C,2,FALSE),N1122))</f>
        <v>850000000</v>
      </c>
      <c r="P1122" s="34">
        <f t="shared" si="104"/>
        <v>0</v>
      </c>
      <c r="Q1122" s="28" t="s">
        <v>979</v>
      </c>
      <c r="R1122" s="28" t="s">
        <v>2415</v>
      </c>
      <c r="S1122" s="28" t="s">
        <v>360</v>
      </c>
      <c r="T1122" s="33" t="s">
        <v>843</v>
      </c>
      <c r="U1122" s="28">
        <v>17000</v>
      </c>
      <c r="V1122" s="42" t="s">
        <v>107</v>
      </c>
      <c r="W1122" s="28" t="s">
        <v>107</v>
      </c>
      <c r="X1122" s="28" t="s">
        <v>107</v>
      </c>
      <c r="Y1122" s="28">
        <f t="shared" si="105"/>
        <v>1783660000</v>
      </c>
      <c r="Z1122" s="292">
        <f t="shared" si="102"/>
        <v>841500000</v>
      </c>
      <c r="AA1122" s="28" cm="1">
        <f t="array" aca="1" ref="AA1122" ca="1">_xlfn.IFS(DK1122&lt;$DK$4,1,AND(DK1122&gt;=$DK$4,DK1122&lt;=$AA$4),2,DK1122&gt;$AA$4,3)</f>
        <v>3</v>
      </c>
      <c r="AB1122" s="28">
        <v>0</v>
      </c>
      <c r="AC1122" s="28" cm="1">
        <f t="array" aca="1" ref="AC1122" ca="1">IF(AB1122="PERCENTIL 30","",_xlfn.IFS(DK1122&lt;$AC$4,1,DK1122&gt;$AC$4,2))</f>
        <v>2</v>
      </c>
      <c r="AD1122" s="28" t="str">
        <f>+IFERROR(VLOOKUP(_xlfn.TEXTJOIN("_", FALSE, C1122:E1122), BD_Perc!$A:$O, 15, FALSE),"Segmentación no encontrada o vehículo inactivo")</f>
        <v>PERCENTIL 50</v>
      </c>
      <c r="AE1122" s="28" t="str" cm="1">
        <f t="array" ref="AE1122">_xlfn.IFS(
    AD1122 = "PERCENTIL 50",
    _xlfn.IFS(
        BD!DK1122 &lt; VLOOKUP(_xlfn.TEXTJOIN("_", FALSE, C1122:E1122), BD_Perc!$A:$O, 11, FALSE), "Intervalo de precio 1",
        BD!DK1122 &gt;= VLOOKUP(_xlfn.TEXTJOIN("_", FALSE, C1122:E1122), BD_Perc!$A:$O, 11, FALSE), "Intervalo de precio 2"
    ),
    AD1122 = "PERCENTIL 30-70",
    _xlfn.IFS(
        BD!DK1122 &lt; VLOOKUP(_xlfn.TEXTJOIN("_", FALSE, C1122:E1122), BD_Perc!$A:$O, 6, FALSE), "Intervalo de precio 1",
        BD!DK1122 &lt; VLOOKUP(_xlfn.TEXTJOIN("_", FALSE, C1122:E1122), BD_Perc!$A:$O, 7, FALSE), "Intervalo de precio 2",
        BD!DK1122 &gt;= VLOOKUP(_xlfn.TEXTJOIN("_", FALSE, C1122:E1122), BD_Perc!$A:$O, 7, FALSE), "Intervalo de precio 3"
    ),
    AD1122="Segmentación no encontrada o vehículo inactivo","Segmentación no encontrada o vehículo inactivo"
)</f>
        <v>Intervalo de precio 2</v>
      </c>
      <c r="AF1122" s="57" t="s">
        <v>2413</v>
      </c>
      <c r="AG1122" s="35" t="b">
        <f t="shared" si="106"/>
        <v>1</v>
      </c>
      <c r="AH1122" s="205">
        <v>0.01</v>
      </c>
      <c r="AI1122" s="205">
        <v>0.01</v>
      </c>
      <c r="AJ1122" s="205">
        <v>0.01</v>
      </c>
      <c r="AK1122" s="205">
        <v>0.01</v>
      </c>
      <c r="AL1122" s="205">
        <v>0.01</v>
      </c>
      <c r="AM1122" s="205">
        <v>0.01</v>
      </c>
      <c r="AN1122" s="28" t="s">
        <v>113</v>
      </c>
      <c r="AO1122" s="28" t="s">
        <v>113</v>
      </c>
      <c r="AP1122" s="28" t="s">
        <v>113</v>
      </c>
      <c r="AQ1122" s="37">
        <v>1</v>
      </c>
      <c r="AR1122" s="38" t="s">
        <v>107</v>
      </c>
      <c r="AS1122" s="38">
        <v>1000350</v>
      </c>
      <c r="AT1122" s="38">
        <v>2034951</v>
      </c>
      <c r="AU1122" s="38" t="s">
        <v>107</v>
      </c>
      <c r="AV1122" s="38" t="s">
        <v>107</v>
      </c>
      <c r="AW1122" s="38">
        <v>11115000</v>
      </c>
      <c r="AX1122" s="38" t="s">
        <v>107</v>
      </c>
      <c r="AY1122" s="38" t="s">
        <v>107</v>
      </c>
      <c r="AZ1122" s="38">
        <v>222300</v>
      </c>
      <c r="BA1122" s="38" t="s">
        <v>107</v>
      </c>
      <c r="BB1122" s="38" t="s">
        <v>107</v>
      </c>
      <c r="BC1122" s="38" t="s">
        <v>107</v>
      </c>
      <c r="BD1122" s="38" t="s">
        <v>107</v>
      </c>
      <c r="BE1122" s="38" t="s">
        <v>107</v>
      </c>
      <c r="BF1122" s="38" t="s">
        <v>107</v>
      </c>
      <c r="BG1122" s="38">
        <v>1831522</v>
      </c>
      <c r="BH1122" s="38" t="s">
        <v>107</v>
      </c>
      <c r="BI1122" s="38" t="s">
        <v>107</v>
      </c>
      <c r="BJ1122" s="38">
        <v>2778750</v>
      </c>
      <c r="BK1122" s="38" t="s">
        <v>107</v>
      </c>
      <c r="BL1122" s="38" t="s">
        <v>107</v>
      </c>
      <c r="BM1122" s="38">
        <v>976803</v>
      </c>
      <c r="BN1122" s="38" t="s">
        <v>107</v>
      </c>
      <c r="BO1122" s="38" t="s">
        <v>107</v>
      </c>
      <c r="BP1122" s="38">
        <v>5088369</v>
      </c>
      <c r="BQ1122" s="38">
        <v>666900</v>
      </c>
      <c r="BR1122" s="38">
        <v>6669000</v>
      </c>
      <c r="BS1122" s="38" t="s">
        <v>107</v>
      </c>
      <c r="BT1122" s="38" t="s">
        <v>107</v>
      </c>
      <c r="BU1122" s="38" t="s">
        <v>107</v>
      </c>
      <c r="BV1122" s="38" t="s">
        <v>107</v>
      </c>
      <c r="BW1122" s="38">
        <v>12209441</v>
      </c>
      <c r="BX1122" s="38">
        <v>666900</v>
      </c>
      <c r="BY1122" s="38" t="s">
        <v>107</v>
      </c>
      <c r="BZ1122" s="38" t="s">
        <v>107</v>
      </c>
      <c r="CA1122" s="38" t="s">
        <v>2291</v>
      </c>
      <c r="CB1122" s="38">
        <v>1333800</v>
      </c>
      <c r="CC1122" s="330">
        <v>933660000</v>
      </c>
      <c r="CD1122" s="38" t="s">
        <v>107</v>
      </c>
      <c r="CE1122" s="38" t="s">
        <v>107</v>
      </c>
      <c r="CF1122" s="38" t="s">
        <v>107</v>
      </c>
      <c r="CG1122" s="38" t="s">
        <v>107</v>
      </c>
      <c r="CH1122" s="271" t="s">
        <v>107</v>
      </c>
      <c r="CI1122" s="271" t="s">
        <v>107</v>
      </c>
      <c r="CJ1122" s="271" t="s">
        <v>107</v>
      </c>
      <c r="CK1122" s="271" t="s">
        <v>107</v>
      </c>
      <c r="CL1122" s="271" t="s">
        <v>107</v>
      </c>
      <c r="CM1122" s="271" t="s">
        <v>107</v>
      </c>
      <c r="CN1122" s="271" t="s">
        <v>107</v>
      </c>
      <c r="CO1122" s="271" t="s">
        <v>107</v>
      </c>
      <c r="CP1122" s="271" t="s">
        <v>107</v>
      </c>
      <c r="CQ1122" s="28" t="s">
        <v>1339</v>
      </c>
      <c r="CR1122" s="28" t="s">
        <v>176</v>
      </c>
      <c r="CS1122" s="28" t="s">
        <v>107</v>
      </c>
      <c r="CT1122" s="28" t="s">
        <v>176</v>
      </c>
      <c r="CU1122" s="28" t="s">
        <v>107</v>
      </c>
      <c r="CV1122" s="28" t="s">
        <v>107</v>
      </c>
      <c r="CW1122" s="28" t="s">
        <v>107</v>
      </c>
      <c r="CX1122" s="28" t="s">
        <v>107</v>
      </c>
      <c r="CY1122" s="28" t="s">
        <v>107</v>
      </c>
      <c r="CZ1122" s="28" t="s">
        <v>107</v>
      </c>
      <c r="DA1122" s="28" t="s">
        <v>107</v>
      </c>
      <c r="DB1122" s="28" t="s">
        <v>107</v>
      </c>
      <c r="DC1122" s="28" t="s">
        <v>107</v>
      </c>
      <c r="DD1122" s="332">
        <v>33345000</v>
      </c>
      <c r="DE1122" s="384">
        <v>1</v>
      </c>
      <c r="DF1122" s="390">
        <v>0</v>
      </c>
      <c r="DG1122" s="312">
        <v>45618</v>
      </c>
      <c r="DH1122" s="8" t="s">
        <v>2464</v>
      </c>
      <c r="DI1122" s="279" t="str" cm="1">
        <f t="array" ref="DI1122">+IF(AND(C1122&lt;&gt;"Vehículos Eléctricos",C1122&lt;&gt;"Vehículos Híbridos",AD1122="PERCENTIL 50"),
     IF(VLOOKUP(_xlfn.TEXTJOIN("_",FALSE,C1122:E1122),BD_Perc!$A:$P,_xlfn.IFS(BD!AE1122="Intervalo de precio 1",12,BD!AE1122="Intervalo de precio 2",13),FALSE)&lt;=1,
     VLOOKUP(_xlfn.TEXTJOIN("_",FALSE,C1122:E1122),BD_Perc!$A:$P,16,FALSE),"Ok P50"),
     "Ok P30/70 ó Híbrido/Eléctrico")</f>
        <v>Inactivar Intervalo de precio 2 del grupo: Vehículos Especiales-Carrotanques-Carrotanques</v>
      </c>
      <c r="DJ1122" s="279" t="str">
        <f t="shared" si="103"/>
        <v>Vehículos Especiales_Carrotanques_Carrotanques</v>
      </c>
      <c r="DK1122" s="331">
        <f t="shared" si="107"/>
        <v>1775160000</v>
      </c>
      <c r="DL1122" s="326"/>
    </row>
    <row r="1123" spans="1:118" ht="63.75">
      <c r="A1123" s="28">
        <v>1118</v>
      </c>
      <c r="B1123" s="30" t="s">
        <v>896</v>
      </c>
      <c r="C1123" s="187" t="s">
        <v>3</v>
      </c>
      <c r="D1123" s="29" t="s">
        <v>1038</v>
      </c>
      <c r="E1123" s="42" t="s">
        <v>1038</v>
      </c>
      <c r="F1123" s="42" t="s">
        <v>107</v>
      </c>
      <c r="G1123" s="29" t="s">
        <v>2292</v>
      </c>
      <c r="H1123" s="42" t="s">
        <v>1052</v>
      </c>
      <c r="I1123" s="33">
        <v>3611117</v>
      </c>
      <c r="J1123" s="70" t="s">
        <v>2318</v>
      </c>
      <c r="K1123" s="31" t="s">
        <v>107</v>
      </c>
      <c r="L1123" s="56">
        <v>250</v>
      </c>
      <c r="M1123" s="33" t="s">
        <v>107</v>
      </c>
      <c r="N1123" s="50">
        <v>438300000</v>
      </c>
      <c r="O1123" s="34">
        <f>+IFERROR(VLOOKUP(I1123,Precio_Fasecolda!A:C,3,FALSE),IFERROR(VLOOKUP(I1123,Precio_Fasecolda!B:C,2,FALSE),N1123))</f>
        <v>438300000</v>
      </c>
      <c r="P1123" s="34">
        <f t="shared" si="104"/>
        <v>0</v>
      </c>
      <c r="Q1123" s="28" t="s">
        <v>982</v>
      </c>
      <c r="R1123" s="28" t="s">
        <v>2415</v>
      </c>
      <c r="S1123" s="28" t="s">
        <v>360</v>
      </c>
      <c r="T1123" s="33" t="s">
        <v>843</v>
      </c>
      <c r="U1123" s="28">
        <v>17000</v>
      </c>
      <c r="V1123" s="42" t="s">
        <v>107</v>
      </c>
      <c r="W1123" s="28" t="s">
        <v>107</v>
      </c>
      <c r="X1123" s="28" t="s">
        <v>107</v>
      </c>
      <c r="Y1123" s="28">
        <f t="shared" si="105"/>
        <v>1349730000</v>
      </c>
      <c r="Z1123" s="292">
        <f t="shared" si="102"/>
        <v>433917000</v>
      </c>
      <c r="AA1123" s="28" cm="1">
        <f t="array" aca="1" ref="AA1123" ca="1">_xlfn.IFS(DK1123&lt;$DK$4,1,AND(DK1123&gt;=$DK$4,DK1123&lt;=$AA$4),2,DK1123&gt;$AA$4,3)</f>
        <v>3</v>
      </c>
      <c r="AB1123" s="28">
        <v>0</v>
      </c>
      <c r="AC1123" s="28" cm="1">
        <f t="array" aca="1" ref="AC1123" ca="1">IF(AB1123="PERCENTIL 30","",_xlfn.IFS(DK1123&lt;$AC$4,1,DK1123&gt;$AC$4,2))</f>
        <v>2</v>
      </c>
      <c r="AD1123" s="28" t="str">
        <f>+IFERROR(VLOOKUP(_xlfn.TEXTJOIN("_", FALSE, C1123:E1123), BD_Perc!$A:$O, 15, FALSE),"Segmentación no encontrada o vehículo inactivo")</f>
        <v>PERCENTIL 50</v>
      </c>
      <c r="AE1123" s="28" t="str" cm="1">
        <f t="array" ref="AE1123">_xlfn.IFS(
    AD1123 = "PERCENTIL 50",
    _xlfn.IFS(
        BD!DK1123 &lt; VLOOKUP(_xlfn.TEXTJOIN("_", FALSE, C1123:E1123), BD_Perc!$A:$O, 11, FALSE), "Intervalo de precio 1",
        BD!DK1123 &gt;= VLOOKUP(_xlfn.TEXTJOIN("_", FALSE, C1123:E1123), BD_Perc!$A:$O, 11, FALSE), "Intervalo de precio 2"
    ),
    AD1123 = "PERCENTIL 30-70",
    _xlfn.IFS(
        BD!DK1123 &lt; VLOOKUP(_xlfn.TEXTJOIN("_", FALSE, C1123:E1123), BD_Perc!$A:$O, 6, FALSE), "Intervalo de precio 1",
        BD!DK1123 &lt; VLOOKUP(_xlfn.TEXTJOIN("_", FALSE, C1123:E1123), BD_Perc!$A:$O, 7, FALSE), "Intervalo de precio 2",
        BD!DK1123 &gt;= VLOOKUP(_xlfn.TEXTJOIN("_", FALSE, C1123:E1123), BD_Perc!$A:$O, 7, FALSE), "Intervalo de precio 3"
    ),
    AD1123="Segmentación no encontrada o vehículo inactivo","Segmentación no encontrada o vehículo inactivo"
)</f>
        <v>Intervalo de precio 2</v>
      </c>
      <c r="AF1123" s="57" t="s">
        <v>2413</v>
      </c>
      <c r="AG1123" s="35" t="b">
        <f t="shared" si="106"/>
        <v>1</v>
      </c>
      <c r="AH1123" s="205">
        <v>0.01</v>
      </c>
      <c r="AI1123" s="205">
        <v>0.01</v>
      </c>
      <c r="AJ1123" s="205">
        <v>0.01</v>
      </c>
      <c r="AK1123" s="205">
        <v>0.01</v>
      </c>
      <c r="AL1123" s="205">
        <v>0.01</v>
      </c>
      <c r="AM1123" s="205">
        <v>0.01</v>
      </c>
      <c r="AN1123" s="28" t="s">
        <v>113</v>
      </c>
      <c r="AO1123" s="28" t="s">
        <v>113</v>
      </c>
      <c r="AP1123" s="28" t="s">
        <v>113</v>
      </c>
      <c r="AQ1123" s="37">
        <v>1</v>
      </c>
      <c r="AR1123" s="38" t="s">
        <v>107</v>
      </c>
      <c r="AS1123" s="38">
        <v>1000350</v>
      </c>
      <c r="AT1123" s="38">
        <v>2034951</v>
      </c>
      <c r="AU1123" s="38" t="s">
        <v>107</v>
      </c>
      <c r="AV1123" s="38" t="s">
        <v>107</v>
      </c>
      <c r="AW1123" s="38">
        <v>11115000</v>
      </c>
      <c r="AX1123" s="38" t="s">
        <v>107</v>
      </c>
      <c r="AY1123" s="38" t="s">
        <v>107</v>
      </c>
      <c r="AZ1123" s="38">
        <v>222300</v>
      </c>
      <c r="BA1123" s="38" t="s">
        <v>107</v>
      </c>
      <c r="BB1123" s="38" t="s">
        <v>107</v>
      </c>
      <c r="BC1123" s="38" t="s">
        <v>107</v>
      </c>
      <c r="BD1123" s="38" t="s">
        <v>107</v>
      </c>
      <c r="BE1123" s="38" t="s">
        <v>107</v>
      </c>
      <c r="BF1123" s="38" t="s">
        <v>107</v>
      </c>
      <c r="BG1123" s="38">
        <v>1831522</v>
      </c>
      <c r="BH1123" s="38" t="s">
        <v>107</v>
      </c>
      <c r="BI1123" s="38" t="s">
        <v>107</v>
      </c>
      <c r="BJ1123" s="38">
        <v>2778750</v>
      </c>
      <c r="BK1123" s="38" t="s">
        <v>107</v>
      </c>
      <c r="BL1123" s="38" t="s">
        <v>107</v>
      </c>
      <c r="BM1123" s="38">
        <v>976803</v>
      </c>
      <c r="BN1123" s="38" t="s">
        <v>107</v>
      </c>
      <c r="BO1123" s="38" t="s">
        <v>107</v>
      </c>
      <c r="BP1123" s="38">
        <v>5088369</v>
      </c>
      <c r="BQ1123" s="38">
        <v>666900</v>
      </c>
      <c r="BR1123" s="38">
        <v>6669000</v>
      </c>
      <c r="BS1123" s="38" t="s">
        <v>107</v>
      </c>
      <c r="BT1123" s="38" t="s">
        <v>107</v>
      </c>
      <c r="BU1123" s="38" t="s">
        <v>107</v>
      </c>
      <c r="BV1123" s="38" t="s">
        <v>107</v>
      </c>
      <c r="BW1123" s="38">
        <v>12209441</v>
      </c>
      <c r="BX1123" s="38">
        <v>666900</v>
      </c>
      <c r="BY1123" s="38" t="s">
        <v>107</v>
      </c>
      <c r="BZ1123" s="38" t="s">
        <v>107</v>
      </c>
      <c r="CA1123" s="38" t="s">
        <v>2291</v>
      </c>
      <c r="CB1123" s="38">
        <v>1333800</v>
      </c>
      <c r="CC1123" s="330">
        <v>911430000</v>
      </c>
      <c r="CD1123" s="38" t="s">
        <v>107</v>
      </c>
      <c r="CE1123" s="38" t="s">
        <v>107</v>
      </c>
      <c r="CF1123" s="38" t="s">
        <v>107</v>
      </c>
      <c r="CG1123" s="38" t="s">
        <v>107</v>
      </c>
      <c r="CH1123" s="271" t="s">
        <v>107</v>
      </c>
      <c r="CI1123" s="271" t="s">
        <v>107</v>
      </c>
      <c r="CJ1123" s="271" t="s">
        <v>107</v>
      </c>
      <c r="CK1123" s="271" t="s">
        <v>107</v>
      </c>
      <c r="CL1123" s="271" t="s">
        <v>107</v>
      </c>
      <c r="CM1123" s="271" t="s">
        <v>107</v>
      </c>
      <c r="CN1123" s="271" t="s">
        <v>107</v>
      </c>
      <c r="CO1123" s="271" t="s">
        <v>107</v>
      </c>
      <c r="CP1123" s="271" t="s">
        <v>107</v>
      </c>
      <c r="CQ1123" s="28" t="s">
        <v>1339</v>
      </c>
      <c r="CR1123" s="28" t="s">
        <v>176</v>
      </c>
      <c r="CS1123" s="28" t="s">
        <v>107</v>
      </c>
      <c r="CT1123" s="28" t="s">
        <v>176</v>
      </c>
      <c r="CU1123" s="28" t="s">
        <v>107</v>
      </c>
      <c r="CV1123" s="28" t="s">
        <v>107</v>
      </c>
      <c r="CW1123" s="28" t="s">
        <v>107</v>
      </c>
      <c r="CX1123" s="28" t="s">
        <v>107</v>
      </c>
      <c r="CY1123" s="28" t="s">
        <v>107</v>
      </c>
      <c r="CZ1123" s="28" t="s">
        <v>107</v>
      </c>
      <c r="DA1123" s="28" t="s">
        <v>107</v>
      </c>
      <c r="DB1123" s="28" t="s">
        <v>107</v>
      </c>
      <c r="DC1123" s="28" t="s">
        <v>107</v>
      </c>
      <c r="DD1123" s="332">
        <v>33345000</v>
      </c>
      <c r="DE1123" s="384">
        <v>1</v>
      </c>
      <c r="DF1123" s="390">
        <v>0</v>
      </c>
      <c r="DG1123" s="312">
        <v>45618</v>
      </c>
      <c r="DH1123" s="8" t="s">
        <v>2464</v>
      </c>
      <c r="DI1123" s="279" t="str" cm="1">
        <f t="array" ref="DI1123">+IF(AND(C1123&lt;&gt;"Vehículos Eléctricos",C1123&lt;&gt;"Vehículos Híbridos",AD1123="PERCENTIL 50"),
     IF(VLOOKUP(_xlfn.TEXTJOIN("_",FALSE,C1123:E1123),BD_Perc!$A:$P,_xlfn.IFS(BD!AE1123="Intervalo de precio 1",12,BD!AE1123="Intervalo de precio 2",13),FALSE)&lt;=1,
     VLOOKUP(_xlfn.TEXTJOIN("_",FALSE,C1123:E1123),BD_Perc!$A:$P,16,FALSE),"Ok P50"),
     "Ok P30/70 ó Híbrido/Eléctrico")</f>
        <v>Inactivar Intervalo de precio 2 del grupo: Vehículos Especiales-Carrotanques-Carrotanques</v>
      </c>
      <c r="DJ1123" s="279" t="str">
        <f t="shared" si="103"/>
        <v>Vehículos Especiales_Carrotanques_Carrotanques</v>
      </c>
      <c r="DK1123" s="331">
        <f t="shared" si="107"/>
        <v>1345347000</v>
      </c>
      <c r="DL1123" s="326"/>
    </row>
    <row r="1124" spans="1:118" ht="63.75">
      <c r="A1124" s="28">
        <v>1119</v>
      </c>
      <c r="B1124" s="30" t="s">
        <v>896</v>
      </c>
      <c r="C1124" s="187" t="s">
        <v>3</v>
      </c>
      <c r="D1124" s="29" t="s">
        <v>1038</v>
      </c>
      <c r="E1124" s="42" t="s">
        <v>1038</v>
      </c>
      <c r="F1124" s="42" t="s">
        <v>107</v>
      </c>
      <c r="G1124" s="29" t="s">
        <v>2293</v>
      </c>
      <c r="H1124" s="42" t="s">
        <v>1052</v>
      </c>
      <c r="I1124" s="33">
        <v>3611128</v>
      </c>
      <c r="J1124" s="70" t="s">
        <v>2319</v>
      </c>
      <c r="K1124" s="31" t="s">
        <v>107</v>
      </c>
      <c r="L1124" s="56">
        <v>370</v>
      </c>
      <c r="M1124" s="33" t="s">
        <v>107</v>
      </c>
      <c r="N1124" s="50">
        <v>612200000</v>
      </c>
      <c r="O1124" s="34">
        <f>+IFERROR(VLOOKUP(I1124,Precio_Fasecolda!A:C,3,FALSE),IFERROR(VLOOKUP(I1124,Precio_Fasecolda!B:C,2,FALSE),N1124))</f>
        <v>612200000</v>
      </c>
      <c r="P1124" s="34">
        <f t="shared" si="104"/>
        <v>0</v>
      </c>
      <c r="Q1124" s="28" t="s">
        <v>2294</v>
      </c>
      <c r="R1124" s="28" t="s">
        <v>2415</v>
      </c>
      <c r="S1124" s="28" t="s">
        <v>360</v>
      </c>
      <c r="T1124" s="28" t="s">
        <v>1129</v>
      </c>
      <c r="U1124" s="28">
        <v>28000</v>
      </c>
      <c r="V1124" s="42" t="s">
        <v>107</v>
      </c>
      <c r="W1124" s="28" t="s">
        <v>107</v>
      </c>
      <c r="X1124" s="28" t="s">
        <v>107</v>
      </c>
      <c r="Y1124" s="28">
        <f t="shared" si="105"/>
        <v>1574314400</v>
      </c>
      <c r="Z1124" s="292">
        <f t="shared" si="102"/>
        <v>606078000</v>
      </c>
      <c r="AA1124" s="28" cm="1">
        <f t="array" aca="1" ref="AA1124" ca="1">_xlfn.IFS(DK1124&lt;$DK$4,1,AND(DK1124&gt;=$DK$4,DK1124&lt;=$AA$4),2,DK1124&gt;$AA$4,3)</f>
        <v>3</v>
      </c>
      <c r="AB1124" s="28">
        <v>0</v>
      </c>
      <c r="AC1124" s="28" cm="1">
        <f t="array" aca="1" ref="AC1124" ca="1">IF(AB1124="PERCENTIL 30","",_xlfn.IFS(DK1124&lt;$AC$4,1,DK1124&gt;$AC$4,2))</f>
        <v>2</v>
      </c>
      <c r="AD1124" s="28" t="str">
        <f>+IFERROR(VLOOKUP(_xlfn.TEXTJOIN("_", FALSE, C1124:E1124), BD_Perc!$A:$O, 15, FALSE),"Segmentación no encontrada o vehículo inactivo")</f>
        <v>PERCENTIL 50</v>
      </c>
      <c r="AE1124" s="28" t="str" cm="1">
        <f t="array" ref="AE1124">_xlfn.IFS(
    AD1124 = "PERCENTIL 50",
    _xlfn.IFS(
        BD!DK1124 &lt; VLOOKUP(_xlfn.TEXTJOIN("_", FALSE, C1124:E1124), BD_Perc!$A:$O, 11, FALSE), "Intervalo de precio 1",
        BD!DK1124 &gt;= VLOOKUP(_xlfn.TEXTJOIN("_", FALSE, C1124:E1124), BD_Perc!$A:$O, 11, FALSE), "Intervalo de precio 2"
    ),
    AD1124 = "PERCENTIL 30-70",
    _xlfn.IFS(
        BD!DK1124 &lt; VLOOKUP(_xlfn.TEXTJOIN("_", FALSE, C1124:E1124), BD_Perc!$A:$O, 6, FALSE), "Intervalo de precio 1",
        BD!DK1124 &lt; VLOOKUP(_xlfn.TEXTJOIN("_", FALSE, C1124:E1124), BD_Perc!$A:$O, 7, FALSE), "Intervalo de precio 2",
        BD!DK1124 &gt;= VLOOKUP(_xlfn.TEXTJOIN("_", FALSE, C1124:E1124), BD_Perc!$A:$O, 7, FALSE), "Intervalo de precio 3"
    ),
    AD1124="Segmentación no encontrada o vehículo inactivo","Segmentación no encontrada o vehículo inactivo"
)</f>
        <v>Intervalo de precio 2</v>
      </c>
      <c r="AF1124" s="57" t="s">
        <v>2413</v>
      </c>
      <c r="AG1124" s="35" t="b">
        <f t="shared" si="106"/>
        <v>1</v>
      </c>
      <c r="AH1124" s="205">
        <v>0.01</v>
      </c>
      <c r="AI1124" s="205">
        <v>0.01</v>
      </c>
      <c r="AJ1124" s="205">
        <v>0.01</v>
      </c>
      <c r="AK1124" s="205">
        <v>0.01</v>
      </c>
      <c r="AL1124" s="205">
        <v>0.01</v>
      </c>
      <c r="AM1124" s="205">
        <v>0.01</v>
      </c>
      <c r="AN1124" s="28" t="s">
        <v>113</v>
      </c>
      <c r="AO1124" s="28" t="s">
        <v>113</v>
      </c>
      <c r="AP1124" s="28" t="s">
        <v>113</v>
      </c>
      <c r="AQ1124" s="37">
        <v>1</v>
      </c>
      <c r="AR1124" s="38" t="s">
        <v>107</v>
      </c>
      <c r="AS1124" s="38">
        <v>1000350</v>
      </c>
      <c r="AT1124" s="38">
        <v>2034951</v>
      </c>
      <c r="AU1124" s="38" t="s">
        <v>107</v>
      </c>
      <c r="AV1124" s="38" t="s">
        <v>107</v>
      </c>
      <c r="AW1124" s="38">
        <v>11115000</v>
      </c>
      <c r="AX1124" s="38" t="s">
        <v>107</v>
      </c>
      <c r="AY1124" s="38" t="s">
        <v>107</v>
      </c>
      <c r="AZ1124" s="38">
        <v>222300</v>
      </c>
      <c r="BA1124" s="38" t="s">
        <v>107</v>
      </c>
      <c r="BB1124" s="38" t="s">
        <v>107</v>
      </c>
      <c r="BC1124" s="38" t="s">
        <v>107</v>
      </c>
      <c r="BD1124" s="38" t="s">
        <v>107</v>
      </c>
      <c r="BE1124" s="38" t="s">
        <v>107</v>
      </c>
      <c r="BF1124" s="38" t="s">
        <v>107</v>
      </c>
      <c r="BG1124" s="38">
        <v>1831522</v>
      </c>
      <c r="BH1124" s="38" t="s">
        <v>107</v>
      </c>
      <c r="BI1124" s="38" t="s">
        <v>107</v>
      </c>
      <c r="BJ1124" s="38">
        <v>2778750</v>
      </c>
      <c r="BK1124" s="38" t="s">
        <v>107</v>
      </c>
      <c r="BL1124" s="38" t="s">
        <v>107</v>
      </c>
      <c r="BM1124" s="38">
        <v>976803</v>
      </c>
      <c r="BN1124" s="38" t="s">
        <v>107</v>
      </c>
      <c r="BO1124" s="38" t="s">
        <v>107</v>
      </c>
      <c r="BP1124" s="38">
        <v>5088369</v>
      </c>
      <c r="BQ1124" s="38">
        <v>666900</v>
      </c>
      <c r="BR1124" s="38">
        <v>6669000</v>
      </c>
      <c r="BS1124" s="38" t="s">
        <v>107</v>
      </c>
      <c r="BT1124" s="38" t="s">
        <v>107</v>
      </c>
      <c r="BU1124" s="38" t="s">
        <v>107</v>
      </c>
      <c r="BV1124" s="38" t="s">
        <v>107</v>
      </c>
      <c r="BW1124" s="38">
        <v>12209441</v>
      </c>
      <c r="BX1124" s="38">
        <v>666900</v>
      </c>
      <c r="BY1124" s="38" t="s">
        <v>107</v>
      </c>
      <c r="BZ1124" s="38" t="s">
        <v>107</v>
      </c>
      <c r="CA1124" s="38" t="s">
        <v>2291</v>
      </c>
      <c r="CB1124" s="38">
        <v>1333800</v>
      </c>
      <c r="CC1124" s="330">
        <v>962114400</v>
      </c>
      <c r="CD1124" s="38" t="s">
        <v>107</v>
      </c>
      <c r="CE1124" s="38" t="s">
        <v>107</v>
      </c>
      <c r="CF1124" s="38" t="s">
        <v>107</v>
      </c>
      <c r="CG1124" s="38" t="s">
        <v>107</v>
      </c>
      <c r="CH1124" s="271" t="s">
        <v>107</v>
      </c>
      <c r="CI1124" s="271" t="s">
        <v>107</v>
      </c>
      <c r="CJ1124" s="271" t="s">
        <v>107</v>
      </c>
      <c r="CK1124" s="271" t="s">
        <v>107</v>
      </c>
      <c r="CL1124" s="271" t="s">
        <v>107</v>
      </c>
      <c r="CM1124" s="271" t="s">
        <v>107</v>
      </c>
      <c r="CN1124" s="271" t="s">
        <v>107</v>
      </c>
      <c r="CO1124" s="271" t="s">
        <v>107</v>
      </c>
      <c r="CP1124" s="271" t="s">
        <v>107</v>
      </c>
      <c r="CQ1124" s="28" t="s">
        <v>1339</v>
      </c>
      <c r="CR1124" s="28" t="s">
        <v>176</v>
      </c>
      <c r="CS1124" s="28" t="s">
        <v>107</v>
      </c>
      <c r="CT1124" s="28" t="s">
        <v>176</v>
      </c>
      <c r="CU1124" s="28" t="s">
        <v>107</v>
      </c>
      <c r="CV1124" s="28" t="s">
        <v>107</v>
      </c>
      <c r="CW1124" s="28" t="s">
        <v>107</v>
      </c>
      <c r="CX1124" s="28" t="s">
        <v>107</v>
      </c>
      <c r="CY1124" s="28" t="s">
        <v>107</v>
      </c>
      <c r="CZ1124" s="28" t="s">
        <v>107</v>
      </c>
      <c r="DA1124" s="28" t="s">
        <v>107</v>
      </c>
      <c r="DB1124" s="28" t="s">
        <v>107</v>
      </c>
      <c r="DC1124" s="28" t="s">
        <v>107</v>
      </c>
      <c r="DD1124" s="332">
        <v>33345000</v>
      </c>
      <c r="DE1124" s="384">
        <v>1</v>
      </c>
      <c r="DF1124" s="390">
        <v>0</v>
      </c>
      <c r="DG1124" s="312">
        <v>45618</v>
      </c>
      <c r="DH1124" s="8" t="s">
        <v>2464</v>
      </c>
      <c r="DI1124" s="279" t="str" cm="1">
        <f t="array" ref="DI1124">+IF(AND(C1124&lt;&gt;"Vehículos Eléctricos",C1124&lt;&gt;"Vehículos Híbridos",AD1124="PERCENTIL 50"),
     IF(VLOOKUP(_xlfn.TEXTJOIN("_",FALSE,C1124:E1124),BD_Perc!$A:$P,_xlfn.IFS(BD!AE1124="Intervalo de precio 1",12,BD!AE1124="Intervalo de precio 2",13),FALSE)&lt;=1,
     VLOOKUP(_xlfn.TEXTJOIN("_",FALSE,C1124:E1124),BD_Perc!$A:$P,16,FALSE),"Ok P50"),
     "Ok P30/70 ó Híbrido/Eléctrico")</f>
        <v>Inactivar Intervalo de precio 2 del grupo: Vehículos Especiales-Carrotanques-Carrotanques</v>
      </c>
      <c r="DJ1124" s="279" t="str">
        <f t="shared" si="103"/>
        <v>Vehículos Especiales_Carrotanques_Carrotanques</v>
      </c>
      <c r="DK1124" s="331">
        <f t="shared" si="107"/>
        <v>1568192400</v>
      </c>
      <c r="DL1124" s="326"/>
    </row>
    <row r="1125" spans="1:118" ht="63.75">
      <c r="A1125" s="28">
        <v>1120</v>
      </c>
      <c r="B1125" s="30" t="s">
        <v>896</v>
      </c>
      <c r="C1125" s="187" t="s">
        <v>3</v>
      </c>
      <c r="D1125" s="29" t="s">
        <v>1038</v>
      </c>
      <c r="E1125" s="42" t="s">
        <v>1038</v>
      </c>
      <c r="F1125" s="42" t="s">
        <v>107</v>
      </c>
      <c r="G1125" s="29" t="s">
        <v>2293</v>
      </c>
      <c r="H1125" s="42" t="s">
        <v>1052</v>
      </c>
      <c r="I1125" s="33">
        <v>3611128</v>
      </c>
      <c r="J1125" s="70" t="s">
        <v>2320</v>
      </c>
      <c r="K1125" s="31" t="s">
        <v>107</v>
      </c>
      <c r="L1125" s="56">
        <v>370</v>
      </c>
      <c r="M1125" s="33" t="s">
        <v>107</v>
      </c>
      <c r="N1125" s="50">
        <v>612200000</v>
      </c>
      <c r="O1125" s="34">
        <f>+IFERROR(VLOOKUP(I1125,Precio_Fasecolda!A:C,3,FALSE),IFERROR(VLOOKUP(I1125,Precio_Fasecolda!B:C,2,FALSE),N1125))</f>
        <v>612200000</v>
      </c>
      <c r="P1125" s="34">
        <f t="shared" si="104"/>
        <v>0</v>
      </c>
      <c r="Q1125" s="28" t="s">
        <v>2294</v>
      </c>
      <c r="R1125" s="28" t="s">
        <v>2415</v>
      </c>
      <c r="S1125" s="28" t="s">
        <v>360</v>
      </c>
      <c r="T1125" s="28" t="s">
        <v>1129</v>
      </c>
      <c r="U1125" s="28">
        <v>28000</v>
      </c>
      <c r="V1125" s="42" t="s">
        <v>107</v>
      </c>
      <c r="W1125" s="28" t="s">
        <v>107</v>
      </c>
      <c r="X1125" s="28" t="s">
        <v>107</v>
      </c>
      <c r="Y1125" s="28">
        <f t="shared" si="105"/>
        <v>1801505000</v>
      </c>
      <c r="Z1125" s="292">
        <f t="shared" si="102"/>
        <v>606078000</v>
      </c>
      <c r="AA1125" s="28" cm="1">
        <f t="array" aca="1" ref="AA1125" ca="1">_xlfn.IFS(DK1125&lt;$DK$4,1,AND(DK1125&gt;=$DK$4,DK1125&lt;=$AA$4),2,DK1125&gt;$AA$4,3)</f>
        <v>3</v>
      </c>
      <c r="AB1125" s="28">
        <v>0</v>
      </c>
      <c r="AC1125" s="28" cm="1">
        <f t="array" aca="1" ref="AC1125" ca="1">IF(AB1125="PERCENTIL 30","",_xlfn.IFS(DK1125&lt;$AC$4,1,DK1125&gt;$AC$4,2))</f>
        <v>2</v>
      </c>
      <c r="AD1125" s="28" t="str">
        <f>+IFERROR(VLOOKUP(_xlfn.TEXTJOIN("_", FALSE, C1125:E1125), BD_Perc!$A:$O, 15, FALSE),"Segmentación no encontrada o vehículo inactivo")</f>
        <v>PERCENTIL 50</v>
      </c>
      <c r="AE1125" s="28" t="str" cm="1">
        <f t="array" ref="AE1125">_xlfn.IFS(
    AD1125 = "PERCENTIL 50",
    _xlfn.IFS(
        BD!DK1125 &lt; VLOOKUP(_xlfn.TEXTJOIN("_", FALSE, C1125:E1125), BD_Perc!$A:$O, 11, FALSE), "Intervalo de precio 1",
        BD!DK1125 &gt;= VLOOKUP(_xlfn.TEXTJOIN("_", FALSE, C1125:E1125), BD_Perc!$A:$O, 11, FALSE), "Intervalo de precio 2"
    ),
    AD1125 = "PERCENTIL 30-70",
    _xlfn.IFS(
        BD!DK1125 &lt; VLOOKUP(_xlfn.TEXTJOIN("_", FALSE, C1125:E1125), BD_Perc!$A:$O, 6, FALSE), "Intervalo de precio 1",
        BD!DK1125 &lt; VLOOKUP(_xlfn.TEXTJOIN("_", FALSE, C1125:E1125), BD_Perc!$A:$O, 7, FALSE), "Intervalo de precio 2",
        BD!DK1125 &gt;= VLOOKUP(_xlfn.TEXTJOIN("_", FALSE, C1125:E1125), BD_Perc!$A:$O, 7, FALSE), "Intervalo de precio 3"
    ),
    AD1125="Segmentación no encontrada o vehículo inactivo","Segmentación no encontrada o vehículo inactivo"
)</f>
        <v>Intervalo de precio 2</v>
      </c>
      <c r="AF1125" s="57" t="s">
        <v>2413</v>
      </c>
      <c r="AG1125" s="35" t="b">
        <f t="shared" si="106"/>
        <v>1</v>
      </c>
      <c r="AH1125" s="205">
        <v>0.01</v>
      </c>
      <c r="AI1125" s="205">
        <v>0.01</v>
      </c>
      <c r="AJ1125" s="205">
        <v>0.01</v>
      </c>
      <c r="AK1125" s="205">
        <v>0.01</v>
      </c>
      <c r="AL1125" s="205">
        <v>0.01</v>
      </c>
      <c r="AM1125" s="205">
        <v>0.01</v>
      </c>
      <c r="AN1125" s="28" t="s">
        <v>113</v>
      </c>
      <c r="AO1125" s="28" t="s">
        <v>113</v>
      </c>
      <c r="AP1125" s="28" t="s">
        <v>113</v>
      </c>
      <c r="AQ1125" s="37">
        <v>1</v>
      </c>
      <c r="AR1125" s="38" t="s">
        <v>107</v>
      </c>
      <c r="AS1125" s="38">
        <v>1000350</v>
      </c>
      <c r="AT1125" s="38">
        <v>2034951</v>
      </c>
      <c r="AU1125" s="38" t="s">
        <v>107</v>
      </c>
      <c r="AV1125" s="38" t="s">
        <v>107</v>
      </c>
      <c r="AW1125" s="38">
        <v>11115000</v>
      </c>
      <c r="AX1125" s="38" t="s">
        <v>107</v>
      </c>
      <c r="AY1125" s="38" t="s">
        <v>107</v>
      </c>
      <c r="AZ1125" s="38">
        <v>222300</v>
      </c>
      <c r="BA1125" s="38" t="s">
        <v>107</v>
      </c>
      <c r="BB1125" s="38" t="s">
        <v>107</v>
      </c>
      <c r="BC1125" s="38" t="s">
        <v>107</v>
      </c>
      <c r="BD1125" s="38" t="s">
        <v>107</v>
      </c>
      <c r="BE1125" s="38" t="s">
        <v>107</v>
      </c>
      <c r="BF1125" s="38" t="s">
        <v>107</v>
      </c>
      <c r="BG1125" s="38">
        <v>1831522</v>
      </c>
      <c r="BH1125" s="38" t="s">
        <v>107</v>
      </c>
      <c r="BI1125" s="38" t="s">
        <v>107</v>
      </c>
      <c r="BJ1125" s="38">
        <v>2778750</v>
      </c>
      <c r="BK1125" s="38" t="s">
        <v>107</v>
      </c>
      <c r="BL1125" s="38" t="s">
        <v>107</v>
      </c>
      <c r="BM1125" s="38">
        <v>976803</v>
      </c>
      <c r="BN1125" s="38" t="s">
        <v>107</v>
      </c>
      <c r="BO1125" s="38" t="s">
        <v>107</v>
      </c>
      <c r="BP1125" s="38">
        <v>5088369</v>
      </c>
      <c r="BQ1125" s="38">
        <v>666900</v>
      </c>
      <c r="BR1125" s="38">
        <v>6669000</v>
      </c>
      <c r="BS1125" s="38" t="s">
        <v>107</v>
      </c>
      <c r="BT1125" s="38" t="s">
        <v>107</v>
      </c>
      <c r="BU1125" s="38" t="s">
        <v>107</v>
      </c>
      <c r="BV1125" s="38" t="s">
        <v>107</v>
      </c>
      <c r="BW1125" s="38">
        <v>12209441</v>
      </c>
      <c r="BX1125" s="38">
        <v>666900</v>
      </c>
      <c r="BY1125" s="38" t="s">
        <v>107</v>
      </c>
      <c r="BZ1125" s="38" t="s">
        <v>107</v>
      </c>
      <c r="CA1125" s="38" t="s">
        <v>2291</v>
      </c>
      <c r="CB1125" s="38">
        <v>1333800</v>
      </c>
      <c r="CC1125" s="330">
        <v>1189305000</v>
      </c>
      <c r="CD1125" s="38" t="s">
        <v>107</v>
      </c>
      <c r="CE1125" s="38" t="s">
        <v>107</v>
      </c>
      <c r="CF1125" s="38" t="s">
        <v>107</v>
      </c>
      <c r="CG1125" s="38" t="s">
        <v>107</v>
      </c>
      <c r="CH1125" s="271" t="s">
        <v>107</v>
      </c>
      <c r="CI1125" s="271" t="s">
        <v>107</v>
      </c>
      <c r="CJ1125" s="271" t="s">
        <v>107</v>
      </c>
      <c r="CK1125" s="271" t="s">
        <v>107</v>
      </c>
      <c r="CL1125" s="271" t="s">
        <v>107</v>
      </c>
      <c r="CM1125" s="271" t="s">
        <v>107</v>
      </c>
      <c r="CN1125" s="271" t="s">
        <v>107</v>
      </c>
      <c r="CO1125" s="271" t="s">
        <v>107</v>
      </c>
      <c r="CP1125" s="271" t="s">
        <v>107</v>
      </c>
      <c r="CQ1125" s="28" t="s">
        <v>1339</v>
      </c>
      <c r="CR1125" s="28" t="s">
        <v>176</v>
      </c>
      <c r="CS1125" s="28" t="s">
        <v>107</v>
      </c>
      <c r="CT1125" s="28" t="s">
        <v>176</v>
      </c>
      <c r="CU1125" s="28" t="s">
        <v>107</v>
      </c>
      <c r="CV1125" s="28" t="s">
        <v>107</v>
      </c>
      <c r="CW1125" s="28" t="s">
        <v>107</v>
      </c>
      <c r="CX1125" s="28" t="s">
        <v>107</v>
      </c>
      <c r="CY1125" s="28" t="s">
        <v>107</v>
      </c>
      <c r="CZ1125" s="28" t="s">
        <v>107</v>
      </c>
      <c r="DA1125" s="28" t="s">
        <v>107</v>
      </c>
      <c r="DB1125" s="28" t="s">
        <v>107</v>
      </c>
      <c r="DC1125" s="28" t="s">
        <v>107</v>
      </c>
      <c r="DD1125" s="332">
        <v>33345000</v>
      </c>
      <c r="DE1125" s="384">
        <v>1</v>
      </c>
      <c r="DF1125" s="390">
        <v>0</v>
      </c>
      <c r="DG1125" s="312">
        <v>45618</v>
      </c>
      <c r="DH1125" s="8" t="s">
        <v>2464</v>
      </c>
      <c r="DI1125" s="279" t="str" cm="1">
        <f t="array" ref="DI1125">+IF(AND(C1125&lt;&gt;"Vehículos Eléctricos",C1125&lt;&gt;"Vehículos Híbridos",AD1125="PERCENTIL 50"),
     IF(VLOOKUP(_xlfn.TEXTJOIN("_",FALSE,C1125:E1125),BD_Perc!$A:$P,_xlfn.IFS(BD!AE1125="Intervalo de precio 1",12,BD!AE1125="Intervalo de precio 2",13),FALSE)&lt;=1,
     VLOOKUP(_xlfn.TEXTJOIN("_",FALSE,C1125:E1125),BD_Perc!$A:$P,16,FALSE),"Ok P50"),
     "Ok P30/70 ó Híbrido/Eléctrico")</f>
        <v>Inactivar Intervalo de precio 2 del grupo: Vehículos Especiales-Carrotanques-Carrotanques</v>
      </c>
      <c r="DJ1125" s="279" t="str">
        <f t="shared" si="103"/>
        <v>Vehículos Especiales_Carrotanques_Carrotanques</v>
      </c>
      <c r="DK1125" s="331">
        <f t="shared" si="107"/>
        <v>1795383000</v>
      </c>
      <c r="DL1125" s="326"/>
    </row>
    <row r="1126" spans="1:118" ht="63.75">
      <c r="A1126" s="28">
        <v>1121</v>
      </c>
      <c r="B1126" s="30" t="s">
        <v>896</v>
      </c>
      <c r="C1126" s="187" t="s">
        <v>3</v>
      </c>
      <c r="D1126" s="29" t="s">
        <v>1038</v>
      </c>
      <c r="E1126" s="42" t="s">
        <v>1038</v>
      </c>
      <c r="F1126" s="42" t="s">
        <v>107</v>
      </c>
      <c r="G1126" s="29" t="s">
        <v>2292</v>
      </c>
      <c r="H1126" s="42" t="s">
        <v>1052</v>
      </c>
      <c r="I1126" s="33">
        <v>3611117</v>
      </c>
      <c r="J1126" s="70" t="s">
        <v>2321</v>
      </c>
      <c r="K1126" s="31" t="s">
        <v>107</v>
      </c>
      <c r="L1126" s="56">
        <v>250</v>
      </c>
      <c r="M1126" s="33" t="s">
        <v>107</v>
      </c>
      <c r="N1126" s="50">
        <v>438300000</v>
      </c>
      <c r="O1126" s="34">
        <f>+IFERROR(VLOOKUP(I1126,Precio_Fasecolda!A:C,3,FALSE),IFERROR(VLOOKUP(I1126,Precio_Fasecolda!B:C,2,FALSE),N1126))</f>
        <v>438300000</v>
      </c>
      <c r="P1126" s="34">
        <f t="shared" si="104"/>
        <v>0</v>
      </c>
      <c r="Q1126" s="28" t="s">
        <v>982</v>
      </c>
      <c r="R1126" s="28" t="s">
        <v>2415</v>
      </c>
      <c r="S1126" s="28" t="s">
        <v>360</v>
      </c>
      <c r="T1126" s="33" t="s">
        <v>843</v>
      </c>
      <c r="U1126" s="28">
        <v>17000</v>
      </c>
      <c r="V1126" s="42" t="s">
        <v>107</v>
      </c>
      <c r="W1126" s="28" t="s">
        <v>107</v>
      </c>
      <c r="X1126" s="28" t="s">
        <v>107</v>
      </c>
      <c r="Y1126" s="28">
        <f t="shared" si="105"/>
        <v>1572030000</v>
      </c>
      <c r="Z1126" s="292">
        <f t="shared" si="102"/>
        <v>433917000</v>
      </c>
      <c r="AA1126" s="28" cm="1">
        <f t="array" aca="1" ref="AA1126" ca="1">_xlfn.IFS(DK1126&lt;$DK$4,1,AND(DK1126&gt;=$DK$4,DK1126&lt;=$AA$4),2,DK1126&gt;$AA$4,3)</f>
        <v>3</v>
      </c>
      <c r="AB1126" s="28">
        <v>0</v>
      </c>
      <c r="AC1126" s="28" cm="1">
        <f t="array" aca="1" ref="AC1126" ca="1">IF(AB1126="PERCENTIL 30","",_xlfn.IFS(DK1126&lt;$AC$4,1,DK1126&gt;$AC$4,2))</f>
        <v>2</v>
      </c>
      <c r="AD1126" s="28" t="str">
        <f>+IFERROR(VLOOKUP(_xlfn.TEXTJOIN("_", FALSE, C1126:E1126), BD_Perc!$A:$O, 15, FALSE),"Segmentación no encontrada o vehículo inactivo")</f>
        <v>PERCENTIL 50</v>
      </c>
      <c r="AE1126" s="28" t="str" cm="1">
        <f t="array" ref="AE1126">_xlfn.IFS(
    AD1126 = "PERCENTIL 50",
    _xlfn.IFS(
        BD!DK1126 &lt; VLOOKUP(_xlfn.TEXTJOIN("_", FALSE, C1126:E1126), BD_Perc!$A:$O, 11, FALSE), "Intervalo de precio 1",
        BD!DK1126 &gt;= VLOOKUP(_xlfn.TEXTJOIN("_", FALSE, C1126:E1126), BD_Perc!$A:$O, 11, FALSE), "Intervalo de precio 2"
    ),
    AD1126 = "PERCENTIL 30-70",
    _xlfn.IFS(
        BD!DK1126 &lt; VLOOKUP(_xlfn.TEXTJOIN("_", FALSE, C1126:E1126), BD_Perc!$A:$O, 6, FALSE), "Intervalo de precio 1",
        BD!DK1126 &lt; VLOOKUP(_xlfn.TEXTJOIN("_", FALSE, C1126:E1126), BD_Perc!$A:$O, 7, FALSE), "Intervalo de precio 2",
        BD!DK1126 &gt;= VLOOKUP(_xlfn.TEXTJOIN("_", FALSE, C1126:E1126), BD_Perc!$A:$O, 7, FALSE), "Intervalo de precio 3"
    ),
    AD1126="Segmentación no encontrada o vehículo inactivo","Segmentación no encontrada o vehículo inactivo"
)</f>
        <v>Intervalo de precio 2</v>
      </c>
      <c r="AF1126" s="57" t="s">
        <v>2413</v>
      </c>
      <c r="AG1126" s="35" t="b">
        <f t="shared" si="106"/>
        <v>1</v>
      </c>
      <c r="AH1126" s="205">
        <v>0.01</v>
      </c>
      <c r="AI1126" s="205">
        <v>0.01</v>
      </c>
      <c r="AJ1126" s="205">
        <v>0.01</v>
      </c>
      <c r="AK1126" s="205">
        <v>0.01</v>
      </c>
      <c r="AL1126" s="205">
        <v>0.01</v>
      </c>
      <c r="AM1126" s="205">
        <v>0.01</v>
      </c>
      <c r="AN1126" s="28" t="s">
        <v>113</v>
      </c>
      <c r="AO1126" s="28" t="s">
        <v>113</v>
      </c>
      <c r="AP1126" s="28" t="s">
        <v>113</v>
      </c>
      <c r="AQ1126" s="37">
        <v>1</v>
      </c>
      <c r="AR1126" s="38" t="s">
        <v>107</v>
      </c>
      <c r="AS1126" s="38">
        <v>1000350</v>
      </c>
      <c r="AT1126" s="38">
        <v>2034951</v>
      </c>
      <c r="AU1126" s="38" t="s">
        <v>107</v>
      </c>
      <c r="AV1126" s="38" t="s">
        <v>107</v>
      </c>
      <c r="AW1126" s="38">
        <v>11115000</v>
      </c>
      <c r="AX1126" s="38" t="s">
        <v>107</v>
      </c>
      <c r="AY1126" s="38" t="s">
        <v>107</v>
      </c>
      <c r="AZ1126" s="38">
        <v>222300</v>
      </c>
      <c r="BA1126" s="38" t="s">
        <v>107</v>
      </c>
      <c r="BB1126" s="38" t="s">
        <v>107</v>
      </c>
      <c r="BC1126" s="38" t="s">
        <v>107</v>
      </c>
      <c r="BD1126" s="38" t="s">
        <v>107</v>
      </c>
      <c r="BE1126" s="38" t="s">
        <v>107</v>
      </c>
      <c r="BF1126" s="38" t="s">
        <v>107</v>
      </c>
      <c r="BG1126" s="38">
        <v>1831522</v>
      </c>
      <c r="BH1126" s="38" t="s">
        <v>107</v>
      </c>
      <c r="BI1126" s="38" t="s">
        <v>107</v>
      </c>
      <c r="BJ1126" s="38">
        <v>2778750</v>
      </c>
      <c r="BK1126" s="38" t="s">
        <v>107</v>
      </c>
      <c r="BL1126" s="38" t="s">
        <v>107</v>
      </c>
      <c r="BM1126" s="38">
        <v>976803</v>
      </c>
      <c r="BN1126" s="38" t="s">
        <v>107</v>
      </c>
      <c r="BO1126" s="38" t="s">
        <v>107</v>
      </c>
      <c r="BP1126" s="38">
        <v>5088369</v>
      </c>
      <c r="BQ1126" s="38">
        <v>666900</v>
      </c>
      <c r="BR1126" s="38">
        <v>6669000</v>
      </c>
      <c r="BS1126" s="38" t="s">
        <v>107</v>
      </c>
      <c r="BT1126" s="38" t="s">
        <v>107</v>
      </c>
      <c r="BU1126" s="38" t="s">
        <v>107</v>
      </c>
      <c r="BV1126" s="38" t="s">
        <v>107</v>
      </c>
      <c r="BW1126" s="38">
        <v>12209441</v>
      </c>
      <c r="BX1126" s="38">
        <v>666900</v>
      </c>
      <c r="BY1126" s="38" t="s">
        <v>107</v>
      </c>
      <c r="BZ1126" s="38" t="s">
        <v>107</v>
      </c>
      <c r="CA1126" s="38" t="s">
        <v>2291</v>
      </c>
      <c r="CB1126" s="38">
        <v>1333800</v>
      </c>
      <c r="CC1126" s="330">
        <v>1133730000</v>
      </c>
      <c r="CD1126" s="38" t="s">
        <v>107</v>
      </c>
      <c r="CE1126" s="38" t="s">
        <v>107</v>
      </c>
      <c r="CF1126" s="38" t="s">
        <v>107</v>
      </c>
      <c r="CG1126" s="38" t="s">
        <v>107</v>
      </c>
      <c r="CH1126" s="271" t="s">
        <v>107</v>
      </c>
      <c r="CI1126" s="271" t="s">
        <v>107</v>
      </c>
      <c r="CJ1126" s="271" t="s">
        <v>107</v>
      </c>
      <c r="CK1126" s="271" t="s">
        <v>107</v>
      </c>
      <c r="CL1126" s="271" t="s">
        <v>107</v>
      </c>
      <c r="CM1126" s="271" t="s">
        <v>107</v>
      </c>
      <c r="CN1126" s="271" t="s">
        <v>107</v>
      </c>
      <c r="CO1126" s="271" t="s">
        <v>107</v>
      </c>
      <c r="CP1126" s="271" t="s">
        <v>107</v>
      </c>
      <c r="CQ1126" s="28" t="s">
        <v>1339</v>
      </c>
      <c r="CR1126" s="28" t="s">
        <v>176</v>
      </c>
      <c r="CS1126" s="28" t="s">
        <v>107</v>
      </c>
      <c r="CT1126" s="28" t="s">
        <v>176</v>
      </c>
      <c r="CU1126" s="28" t="s">
        <v>107</v>
      </c>
      <c r="CV1126" s="28" t="s">
        <v>107</v>
      </c>
      <c r="CW1126" s="28" t="s">
        <v>107</v>
      </c>
      <c r="CX1126" s="28" t="s">
        <v>107</v>
      </c>
      <c r="CY1126" s="28" t="s">
        <v>107</v>
      </c>
      <c r="CZ1126" s="28" t="s">
        <v>107</v>
      </c>
      <c r="DA1126" s="28" t="s">
        <v>107</v>
      </c>
      <c r="DB1126" s="28" t="s">
        <v>107</v>
      </c>
      <c r="DC1126" s="28" t="s">
        <v>107</v>
      </c>
      <c r="DD1126" s="332">
        <v>33345000</v>
      </c>
      <c r="DE1126" s="384">
        <v>1</v>
      </c>
      <c r="DF1126" s="390">
        <v>0</v>
      </c>
      <c r="DG1126" s="312">
        <v>45618</v>
      </c>
      <c r="DH1126" s="8" t="s">
        <v>2464</v>
      </c>
      <c r="DI1126" s="279" t="str" cm="1">
        <f t="array" ref="DI1126">+IF(AND(C1126&lt;&gt;"Vehículos Eléctricos",C1126&lt;&gt;"Vehículos Híbridos",AD1126="PERCENTIL 50"),
     IF(VLOOKUP(_xlfn.TEXTJOIN("_",FALSE,C1126:E1126),BD_Perc!$A:$P,_xlfn.IFS(BD!AE1126="Intervalo de precio 1",12,BD!AE1126="Intervalo de precio 2",13),FALSE)&lt;=1,
     VLOOKUP(_xlfn.TEXTJOIN("_",FALSE,C1126:E1126),BD_Perc!$A:$P,16,FALSE),"Ok P50"),
     "Ok P30/70 ó Híbrido/Eléctrico")</f>
        <v>Inactivar Intervalo de precio 2 del grupo: Vehículos Especiales-Carrotanques-Carrotanques</v>
      </c>
      <c r="DJ1126" s="279" t="str">
        <f t="shared" si="103"/>
        <v>Vehículos Especiales_Carrotanques_Carrotanques</v>
      </c>
      <c r="DK1126" s="331">
        <f t="shared" si="107"/>
        <v>1567647000</v>
      </c>
      <c r="DL1126" s="326"/>
    </row>
    <row r="1127" spans="1:118" ht="63.75">
      <c r="A1127" s="28">
        <v>1122</v>
      </c>
      <c r="B1127" s="30" t="s">
        <v>896</v>
      </c>
      <c r="C1127" s="187" t="s">
        <v>3</v>
      </c>
      <c r="D1127" s="29" t="s">
        <v>1038</v>
      </c>
      <c r="E1127" s="42" t="s">
        <v>1038</v>
      </c>
      <c r="F1127" s="42" t="s">
        <v>107</v>
      </c>
      <c r="G1127" s="29" t="s">
        <v>2293</v>
      </c>
      <c r="H1127" s="42" t="s">
        <v>1052</v>
      </c>
      <c r="I1127" s="33">
        <v>3611128</v>
      </c>
      <c r="J1127" s="70" t="s">
        <v>2322</v>
      </c>
      <c r="K1127" s="31" t="s">
        <v>107</v>
      </c>
      <c r="L1127" s="56">
        <v>370</v>
      </c>
      <c r="M1127" s="33" t="s">
        <v>107</v>
      </c>
      <c r="N1127" s="50">
        <v>612200000</v>
      </c>
      <c r="O1127" s="34">
        <f>+IFERROR(VLOOKUP(I1127,Precio_Fasecolda!A:C,3,FALSE),IFERROR(VLOOKUP(I1127,Precio_Fasecolda!B:C,2,FALSE),N1127))</f>
        <v>612200000</v>
      </c>
      <c r="P1127" s="34">
        <f t="shared" si="104"/>
        <v>0</v>
      </c>
      <c r="Q1127" s="28" t="s">
        <v>2294</v>
      </c>
      <c r="R1127" s="28" t="s">
        <v>2415</v>
      </c>
      <c r="S1127" s="28" t="s">
        <v>360</v>
      </c>
      <c r="T1127" s="28" t="s">
        <v>1129</v>
      </c>
      <c r="U1127" s="28">
        <v>28000</v>
      </c>
      <c r="V1127" s="42" t="s">
        <v>107</v>
      </c>
      <c r="W1127" s="28" t="s">
        <v>107</v>
      </c>
      <c r="X1127" s="28" t="s">
        <v>107</v>
      </c>
      <c r="Y1127" s="28">
        <f t="shared" si="105"/>
        <v>2134955000</v>
      </c>
      <c r="Z1127" s="292">
        <f t="shared" si="102"/>
        <v>606078000</v>
      </c>
      <c r="AA1127" s="28" cm="1">
        <f t="array" aca="1" ref="AA1127" ca="1">_xlfn.IFS(DK1127&lt;$DK$4,1,AND(DK1127&gt;=$DK$4,DK1127&lt;=$AA$4),2,DK1127&gt;$AA$4,3)</f>
        <v>3</v>
      </c>
      <c r="AB1127" s="28">
        <v>0</v>
      </c>
      <c r="AC1127" s="28" cm="1">
        <f t="array" aca="1" ref="AC1127" ca="1">IF(AB1127="PERCENTIL 30","",_xlfn.IFS(DK1127&lt;$AC$4,1,DK1127&gt;$AC$4,2))</f>
        <v>2</v>
      </c>
      <c r="AD1127" s="28" t="str">
        <f>+IFERROR(VLOOKUP(_xlfn.TEXTJOIN("_", FALSE, C1127:E1127), BD_Perc!$A:$O, 15, FALSE),"Segmentación no encontrada o vehículo inactivo")</f>
        <v>PERCENTIL 50</v>
      </c>
      <c r="AE1127" s="28" t="str" cm="1">
        <f t="array" ref="AE1127">_xlfn.IFS(
    AD1127 = "PERCENTIL 50",
    _xlfn.IFS(
        BD!DK1127 &lt; VLOOKUP(_xlfn.TEXTJOIN("_", FALSE, C1127:E1127), BD_Perc!$A:$O, 11, FALSE), "Intervalo de precio 1",
        BD!DK1127 &gt;= VLOOKUP(_xlfn.TEXTJOIN("_", FALSE, C1127:E1127), BD_Perc!$A:$O, 11, FALSE), "Intervalo de precio 2"
    ),
    AD1127 = "PERCENTIL 30-70",
    _xlfn.IFS(
        BD!DK1127 &lt; VLOOKUP(_xlfn.TEXTJOIN("_", FALSE, C1127:E1127), BD_Perc!$A:$O, 6, FALSE), "Intervalo de precio 1",
        BD!DK1127 &lt; VLOOKUP(_xlfn.TEXTJOIN("_", FALSE, C1127:E1127), BD_Perc!$A:$O, 7, FALSE), "Intervalo de precio 2",
        BD!DK1127 &gt;= VLOOKUP(_xlfn.TEXTJOIN("_", FALSE, C1127:E1127), BD_Perc!$A:$O, 7, FALSE), "Intervalo de precio 3"
    ),
    AD1127="Segmentación no encontrada o vehículo inactivo","Segmentación no encontrada o vehículo inactivo"
)</f>
        <v>Intervalo de precio 2</v>
      </c>
      <c r="AF1127" s="57" t="s">
        <v>2413</v>
      </c>
      <c r="AG1127" s="35" t="b">
        <f t="shared" si="106"/>
        <v>1</v>
      </c>
      <c r="AH1127" s="205">
        <v>0.01</v>
      </c>
      <c r="AI1127" s="205">
        <v>0.01</v>
      </c>
      <c r="AJ1127" s="205">
        <v>0.01</v>
      </c>
      <c r="AK1127" s="205">
        <v>0.01</v>
      </c>
      <c r="AL1127" s="205">
        <v>0.01</v>
      </c>
      <c r="AM1127" s="205">
        <v>0.01</v>
      </c>
      <c r="AN1127" s="28" t="s">
        <v>113</v>
      </c>
      <c r="AO1127" s="28" t="s">
        <v>113</v>
      </c>
      <c r="AP1127" s="28" t="s">
        <v>113</v>
      </c>
      <c r="AQ1127" s="37">
        <v>1</v>
      </c>
      <c r="AR1127" s="38" t="s">
        <v>107</v>
      </c>
      <c r="AS1127" s="38">
        <v>1000350</v>
      </c>
      <c r="AT1127" s="38">
        <v>2034951</v>
      </c>
      <c r="AU1127" s="38" t="s">
        <v>107</v>
      </c>
      <c r="AV1127" s="38" t="s">
        <v>107</v>
      </c>
      <c r="AW1127" s="38">
        <v>11115000</v>
      </c>
      <c r="AX1127" s="38" t="s">
        <v>107</v>
      </c>
      <c r="AY1127" s="38" t="s">
        <v>107</v>
      </c>
      <c r="AZ1127" s="38">
        <v>222300</v>
      </c>
      <c r="BA1127" s="38" t="s">
        <v>107</v>
      </c>
      <c r="BB1127" s="38" t="s">
        <v>107</v>
      </c>
      <c r="BC1127" s="38" t="s">
        <v>107</v>
      </c>
      <c r="BD1127" s="38" t="s">
        <v>107</v>
      </c>
      <c r="BE1127" s="38" t="s">
        <v>107</v>
      </c>
      <c r="BF1127" s="38" t="s">
        <v>107</v>
      </c>
      <c r="BG1127" s="38">
        <v>1831522</v>
      </c>
      <c r="BH1127" s="38" t="s">
        <v>107</v>
      </c>
      <c r="BI1127" s="38" t="s">
        <v>107</v>
      </c>
      <c r="BJ1127" s="38">
        <v>2778750</v>
      </c>
      <c r="BK1127" s="38" t="s">
        <v>107</v>
      </c>
      <c r="BL1127" s="38" t="s">
        <v>107</v>
      </c>
      <c r="BM1127" s="38">
        <v>976803</v>
      </c>
      <c r="BN1127" s="38" t="s">
        <v>107</v>
      </c>
      <c r="BO1127" s="38" t="s">
        <v>107</v>
      </c>
      <c r="BP1127" s="38">
        <v>5088369</v>
      </c>
      <c r="BQ1127" s="38">
        <v>666900</v>
      </c>
      <c r="BR1127" s="38">
        <v>6669000</v>
      </c>
      <c r="BS1127" s="38" t="s">
        <v>107</v>
      </c>
      <c r="BT1127" s="38" t="s">
        <v>107</v>
      </c>
      <c r="BU1127" s="38" t="s">
        <v>107</v>
      </c>
      <c r="BV1127" s="38" t="s">
        <v>107</v>
      </c>
      <c r="BW1127" s="38">
        <v>12209441</v>
      </c>
      <c r="BX1127" s="38">
        <v>666900</v>
      </c>
      <c r="BY1127" s="38" t="s">
        <v>107</v>
      </c>
      <c r="BZ1127" s="38" t="s">
        <v>107</v>
      </c>
      <c r="CA1127" s="38" t="s">
        <v>2291</v>
      </c>
      <c r="CB1127" s="38">
        <v>1333800</v>
      </c>
      <c r="CC1127" s="330">
        <v>1522755000</v>
      </c>
      <c r="CD1127" s="38" t="s">
        <v>107</v>
      </c>
      <c r="CE1127" s="38" t="s">
        <v>107</v>
      </c>
      <c r="CF1127" s="38" t="s">
        <v>107</v>
      </c>
      <c r="CG1127" s="38" t="s">
        <v>107</v>
      </c>
      <c r="CH1127" s="271" t="s">
        <v>107</v>
      </c>
      <c r="CI1127" s="271" t="s">
        <v>107</v>
      </c>
      <c r="CJ1127" s="271" t="s">
        <v>107</v>
      </c>
      <c r="CK1127" s="271" t="s">
        <v>107</v>
      </c>
      <c r="CL1127" s="271" t="s">
        <v>107</v>
      </c>
      <c r="CM1127" s="271" t="s">
        <v>107</v>
      </c>
      <c r="CN1127" s="271" t="s">
        <v>107</v>
      </c>
      <c r="CO1127" s="271" t="s">
        <v>107</v>
      </c>
      <c r="CP1127" s="271" t="s">
        <v>107</v>
      </c>
      <c r="CQ1127" s="28" t="s">
        <v>1339</v>
      </c>
      <c r="CR1127" s="28" t="s">
        <v>176</v>
      </c>
      <c r="CS1127" s="28" t="s">
        <v>107</v>
      </c>
      <c r="CT1127" s="28" t="s">
        <v>176</v>
      </c>
      <c r="CU1127" s="28" t="s">
        <v>107</v>
      </c>
      <c r="CV1127" s="28" t="s">
        <v>107</v>
      </c>
      <c r="CW1127" s="28" t="s">
        <v>107</v>
      </c>
      <c r="CX1127" s="28" t="s">
        <v>107</v>
      </c>
      <c r="CY1127" s="28" t="s">
        <v>107</v>
      </c>
      <c r="CZ1127" s="28" t="s">
        <v>107</v>
      </c>
      <c r="DA1127" s="28" t="s">
        <v>107</v>
      </c>
      <c r="DB1127" s="28" t="s">
        <v>107</v>
      </c>
      <c r="DC1127" s="28" t="s">
        <v>107</v>
      </c>
      <c r="DD1127" s="332">
        <v>33345000</v>
      </c>
      <c r="DE1127" s="384">
        <v>1</v>
      </c>
      <c r="DF1127" s="390">
        <v>0</v>
      </c>
      <c r="DG1127" s="312">
        <v>45618</v>
      </c>
      <c r="DH1127" s="8" t="s">
        <v>2464</v>
      </c>
      <c r="DI1127" s="279" t="str" cm="1">
        <f t="array" ref="DI1127">+IF(AND(C1127&lt;&gt;"Vehículos Eléctricos",C1127&lt;&gt;"Vehículos Híbridos",AD1127="PERCENTIL 50"),
     IF(VLOOKUP(_xlfn.TEXTJOIN("_",FALSE,C1127:E1127),BD_Perc!$A:$P,_xlfn.IFS(BD!AE1127="Intervalo de precio 1",12,BD!AE1127="Intervalo de precio 2",13),FALSE)&lt;=1,
     VLOOKUP(_xlfn.TEXTJOIN("_",FALSE,C1127:E1127),BD_Perc!$A:$P,16,FALSE),"Ok P50"),
     "Ok P30/70 ó Híbrido/Eléctrico")</f>
        <v>Inactivar Intervalo de precio 2 del grupo: Vehículos Especiales-Carrotanques-Carrotanques</v>
      </c>
      <c r="DJ1127" s="279" t="str">
        <f t="shared" si="103"/>
        <v>Vehículos Especiales_Carrotanques_Carrotanques</v>
      </c>
      <c r="DK1127" s="331">
        <f t="shared" si="107"/>
        <v>2128833000</v>
      </c>
      <c r="DL1127" s="326"/>
    </row>
    <row r="1128" spans="1:118" s="268" customFormat="1" ht="25.5">
      <c r="A1128" s="28">
        <v>1123</v>
      </c>
      <c r="B1128" s="29" t="s">
        <v>139</v>
      </c>
      <c r="C1128" s="29" t="s">
        <v>0</v>
      </c>
      <c r="D1128" s="29" t="s">
        <v>337</v>
      </c>
      <c r="E1128" s="42" t="s">
        <v>346</v>
      </c>
      <c r="F1128" s="42" t="s">
        <v>107</v>
      </c>
      <c r="G1128" s="29" t="s">
        <v>2295</v>
      </c>
      <c r="H1128" s="42" t="s">
        <v>990</v>
      </c>
      <c r="I1128" s="28">
        <v>9006173</v>
      </c>
      <c r="J1128" s="70" t="s">
        <v>2323</v>
      </c>
      <c r="K1128" s="31" t="s">
        <v>2296</v>
      </c>
      <c r="L1128" s="32">
        <v>201</v>
      </c>
      <c r="M1128" s="33">
        <v>5</v>
      </c>
      <c r="N1128" s="34">
        <v>230500000</v>
      </c>
      <c r="O1128" s="34">
        <f>+IFERROR(VLOOKUP(I1128,Precio_Fasecolda!A:C,3,FALSE),IFERROR(VLOOKUP(I1128,Precio_Fasecolda!B:C,2,FALSE),N1128))</f>
        <v>230500000</v>
      </c>
      <c r="P1128" s="34">
        <f t="shared" si="104"/>
        <v>0</v>
      </c>
      <c r="Q1128" s="28" t="s">
        <v>346</v>
      </c>
      <c r="R1128" s="28" t="s">
        <v>130</v>
      </c>
      <c r="S1128" s="28" t="s">
        <v>360</v>
      </c>
      <c r="T1128" s="28" t="s">
        <v>1229</v>
      </c>
      <c r="U1128" s="28" t="s">
        <v>107</v>
      </c>
      <c r="V1128" s="28">
        <v>3050</v>
      </c>
      <c r="W1128" s="28">
        <v>625</v>
      </c>
      <c r="X1128" s="28" t="s">
        <v>107</v>
      </c>
      <c r="Y1128" s="28" t="str">
        <f t="shared" si="105"/>
        <v>N.A.</v>
      </c>
      <c r="Z1128" s="292">
        <f t="shared" si="102"/>
        <v>230500000</v>
      </c>
      <c r="AA1128" s="28" cm="1">
        <f t="array" aca="1" ref="AA1128" ca="1">_xlfn.IFS(DK1128&lt;$DK$4,1,AND(DK1128&gt;=$DK$4,DK1128&lt;=$AA$4),2,DK1128&gt;$AA$4,3)</f>
        <v>2</v>
      </c>
      <c r="AB1128" s="28">
        <v>0</v>
      </c>
      <c r="AC1128" s="28" cm="1">
        <f t="array" aca="1" ref="AC1128" ca="1">IF(AB1128="PERCENTIL 30","",_xlfn.IFS(DK1128&lt;$AC$4,1,DK1128&gt;$AC$4,2))</f>
        <v>2</v>
      </c>
      <c r="AD1128" s="28" t="str">
        <f>+IFERROR(VLOOKUP(_xlfn.TEXTJOIN("_", FALSE, C1128:E1128), BD_Perc!$A:$O, 15, FALSE),"Segmentación no encontrada o vehículo inactivo")</f>
        <v>PERCENTIL 30-70</v>
      </c>
      <c r="AE1128" s="28" t="str" cm="1">
        <f t="array" ref="AE1128">_xlfn.IFS(
    AD1128 = "PERCENTIL 50",
    _xlfn.IFS(
        BD!DK1128 &lt; VLOOKUP(_xlfn.TEXTJOIN("_", FALSE, C1128:E1128), BD_Perc!$A:$O, 11, FALSE), "Intervalo de precio 1",
        BD!DK1128 &gt;= VLOOKUP(_xlfn.TEXTJOIN("_", FALSE, C1128:E1128), BD_Perc!$A:$O, 11, FALSE), "Intervalo de precio 2"
    ),
    AD1128 = "PERCENTIL 30-70",
    _xlfn.IFS(
        BD!DK1128 &lt; VLOOKUP(_xlfn.TEXTJOIN("_", FALSE, C1128:E1128), BD_Perc!$A:$O, 6, FALSE), "Intervalo de precio 1",
        BD!DK1128 &lt; VLOOKUP(_xlfn.TEXTJOIN("_", FALSE, C1128:E1128), BD_Perc!$A:$O, 7, FALSE), "Intervalo de precio 2",
        BD!DK1128 &gt;= VLOOKUP(_xlfn.TEXTJOIN("_", FALSE, C1128:E1128), BD_Perc!$A:$O, 7, FALSE), "Intervalo de precio 3"
    ),
    AD1128="Segmentación no encontrada o vehículo inactivo","Segmentación no encontrada o vehículo inactivo"
)</f>
        <v>Intervalo de precio 2</v>
      </c>
      <c r="AF1128" s="35" t="s">
        <v>2413</v>
      </c>
      <c r="AG1128" s="35" t="b">
        <f t="shared" si="106"/>
        <v>1</v>
      </c>
      <c r="AH1128" s="206">
        <v>0</v>
      </c>
      <c r="AI1128" s="206">
        <v>0</v>
      </c>
      <c r="AJ1128" s="206">
        <v>0</v>
      </c>
      <c r="AK1128" s="206">
        <v>0.01</v>
      </c>
      <c r="AL1128" s="206">
        <v>1.4999999999999999E-2</v>
      </c>
      <c r="AM1128" s="206">
        <v>0.02</v>
      </c>
      <c r="AN1128" s="28" t="s">
        <v>114</v>
      </c>
      <c r="AO1128" s="28" t="s">
        <v>114</v>
      </c>
      <c r="AP1128" s="28" t="s">
        <v>114</v>
      </c>
      <c r="AQ1128" s="37">
        <v>0</v>
      </c>
      <c r="AR1128" s="38">
        <v>0</v>
      </c>
      <c r="AS1128" s="38">
        <v>311220</v>
      </c>
      <c r="AT1128" s="38">
        <v>1556100</v>
      </c>
      <c r="AU1128" s="38">
        <v>0</v>
      </c>
      <c r="AV1128" s="38">
        <v>0</v>
      </c>
      <c r="AW1128" s="38">
        <v>12782250</v>
      </c>
      <c r="AX1128" s="38">
        <v>0</v>
      </c>
      <c r="AY1128" s="38">
        <v>0</v>
      </c>
      <c r="AZ1128" s="38">
        <v>166725</v>
      </c>
      <c r="BA1128" s="38">
        <v>0</v>
      </c>
      <c r="BB1128" s="38">
        <v>0</v>
      </c>
      <c r="BC1128" s="38">
        <v>0</v>
      </c>
      <c r="BD1128" s="38">
        <v>0</v>
      </c>
      <c r="BE1128" s="38">
        <v>0</v>
      </c>
      <c r="BF1128" s="38">
        <v>0</v>
      </c>
      <c r="BG1128" s="38">
        <v>0</v>
      </c>
      <c r="BH1128" s="38" t="s">
        <v>107</v>
      </c>
      <c r="BI1128" s="38">
        <v>2000700</v>
      </c>
      <c r="BJ1128" s="38">
        <v>166725</v>
      </c>
      <c r="BK1128" s="38">
        <v>0</v>
      </c>
      <c r="BL1128" s="38">
        <v>0</v>
      </c>
      <c r="BM1128" s="38">
        <v>389025</v>
      </c>
      <c r="BN1128" s="38">
        <v>1667250</v>
      </c>
      <c r="BO1128" s="38">
        <v>1556100</v>
      </c>
      <c r="BP1128" s="38">
        <v>500175</v>
      </c>
      <c r="BQ1128" s="38">
        <v>133380</v>
      </c>
      <c r="BR1128" s="38">
        <v>4446000</v>
      </c>
      <c r="BS1128" s="38">
        <v>500175</v>
      </c>
      <c r="BT1128" s="38">
        <v>0</v>
      </c>
      <c r="BU1128" s="38">
        <v>0</v>
      </c>
      <c r="BV1128" s="38">
        <v>3890250</v>
      </c>
      <c r="BW1128" s="38">
        <v>10559250</v>
      </c>
      <c r="BX1128" s="38">
        <v>133380</v>
      </c>
      <c r="BY1128" s="38">
        <v>5335200</v>
      </c>
      <c r="BZ1128" s="38">
        <v>6113250</v>
      </c>
      <c r="CA1128" s="38">
        <v>0</v>
      </c>
      <c r="CB1128" s="38">
        <v>722475</v>
      </c>
      <c r="CC1128" s="330">
        <v>0</v>
      </c>
      <c r="CD1128" s="38">
        <v>0</v>
      </c>
      <c r="CE1128" s="38" t="s">
        <v>107</v>
      </c>
      <c r="CF1128" s="38" t="s">
        <v>107</v>
      </c>
      <c r="CG1128" s="38" t="s">
        <v>107</v>
      </c>
      <c r="CH1128" s="267" t="s">
        <v>113</v>
      </c>
      <c r="CI1128" s="267" t="s">
        <v>113</v>
      </c>
      <c r="CJ1128" s="267" t="s">
        <v>113</v>
      </c>
      <c r="CK1128" s="267" t="s">
        <v>113</v>
      </c>
      <c r="CL1128" s="267" t="s">
        <v>113</v>
      </c>
      <c r="CM1128" s="267" t="s">
        <v>113</v>
      </c>
      <c r="CN1128" s="267" t="s">
        <v>114</v>
      </c>
      <c r="CO1128" s="42" t="s">
        <v>107</v>
      </c>
      <c r="CP1128" s="267" t="s">
        <v>113</v>
      </c>
      <c r="CQ1128" s="267" t="s">
        <v>113</v>
      </c>
      <c r="CR1128" s="28" t="s">
        <v>107</v>
      </c>
      <c r="CS1128" s="28" t="s">
        <v>107</v>
      </c>
      <c r="CT1128" s="28" t="s">
        <v>107</v>
      </c>
      <c r="CU1128" s="28" t="s">
        <v>107</v>
      </c>
      <c r="CV1128" s="28" t="s">
        <v>107</v>
      </c>
      <c r="CW1128" s="28" t="s">
        <v>107</v>
      </c>
      <c r="CX1128" s="28" t="s">
        <v>107</v>
      </c>
      <c r="CY1128" s="28" t="s">
        <v>107</v>
      </c>
      <c r="CZ1128" s="28" t="s">
        <v>107</v>
      </c>
      <c r="DA1128" s="28" t="s">
        <v>107</v>
      </c>
      <c r="DB1128" s="28" t="s">
        <v>107</v>
      </c>
      <c r="DC1128" s="28" t="s">
        <v>107</v>
      </c>
      <c r="DD1128" s="332">
        <v>13893750</v>
      </c>
      <c r="DE1128" s="384">
        <v>1</v>
      </c>
      <c r="DF1128" s="390">
        <v>1</v>
      </c>
      <c r="DG1128" s="312"/>
      <c r="DH1128" s="8"/>
      <c r="DI1128" s="279" t="str" cm="1">
        <f t="array" ref="DI1128">+IF(AND(C1128&lt;&gt;"Vehículos Eléctricos",C1128&lt;&gt;"Vehículos Híbridos",AD1128="PERCENTIL 50"),
     IF(VLOOKUP(_xlfn.TEXTJOIN("_",FALSE,C1128:E1128),BD_Perc!$A:$P,_xlfn.IFS(BD!AE1128="Intervalo de precio 1",12,BD!AE1128="Intervalo de precio 2",13),FALSE)&lt;=1,
     VLOOKUP(_xlfn.TEXTJOIN("_",FALSE,C1128:E1128),BD_Perc!$A:$P,16,FALSE),"Ok P50"),
     "Ok P30/70 ó Híbrido/Eléctrico")</f>
        <v>Ok P30/70 ó Híbrido/Eléctrico</v>
      </c>
      <c r="DJ1128" s="279" t="str">
        <f t="shared" si="103"/>
        <v>Vehículos Convencionales_Camperos/Camionetas_4x4</v>
      </c>
      <c r="DK1128" s="331">
        <f t="shared" si="107"/>
        <v>230500000</v>
      </c>
      <c r="DL1128" s="326"/>
      <c r="DM1128" s="8"/>
      <c r="DN1128" s="8"/>
    </row>
    <row r="1129" spans="1:118" s="268" customFormat="1" ht="25.5">
      <c r="A1129" s="28">
        <v>1124</v>
      </c>
      <c r="B1129" s="29" t="s">
        <v>139</v>
      </c>
      <c r="C1129" s="29" t="s">
        <v>0</v>
      </c>
      <c r="D1129" s="29" t="s">
        <v>337</v>
      </c>
      <c r="E1129" s="42" t="s">
        <v>346</v>
      </c>
      <c r="F1129" s="42" t="s">
        <v>107</v>
      </c>
      <c r="G1129" s="29" t="s">
        <v>2297</v>
      </c>
      <c r="H1129" s="42" t="s">
        <v>990</v>
      </c>
      <c r="I1129" s="28">
        <v>9006175</v>
      </c>
      <c r="J1129" s="70" t="s">
        <v>2324</v>
      </c>
      <c r="K1129" s="31" t="s">
        <v>2296</v>
      </c>
      <c r="L1129" s="32">
        <v>201</v>
      </c>
      <c r="M1129" s="33">
        <v>5</v>
      </c>
      <c r="N1129" s="34">
        <v>238500000</v>
      </c>
      <c r="O1129" s="34">
        <f>+IFERROR(VLOOKUP(I1129,Precio_Fasecolda!A:C,3,FALSE),IFERROR(VLOOKUP(I1129,Precio_Fasecolda!B:C,2,FALSE),N1129))</f>
        <v>238500000</v>
      </c>
      <c r="P1129" s="34">
        <f t="shared" si="104"/>
        <v>0</v>
      </c>
      <c r="Q1129" s="28" t="s">
        <v>346</v>
      </c>
      <c r="R1129" s="28" t="s">
        <v>130</v>
      </c>
      <c r="S1129" s="28" t="s">
        <v>360</v>
      </c>
      <c r="T1129" s="28" t="s">
        <v>1229</v>
      </c>
      <c r="U1129" s="28" t="s">
        <v>107</v>
      </c>
      <c r="V1129" s="28">
        <v>3100</v>
      </c>
      <c r="W1129" s="28">
        <v>645</v>
      </c>
      <c r="X1129" s="28" t="s">
        <v>107</v>
      </c>
      <c r="Y1129" s="28" t="str">
        <f t="shared" si="105"/>
        <v>N.A.</v>
      </c>
      <c r="Z1129" s="292">
        <f t="shared" si="102"/>
        <v>238500000</v>
      </c>
      <c r="AA1129" s="28" cm="1">
        <f t="array" aca="1" ref="AA1129" ca="1">_xlfn.IFS(DK1129&lt;$DK$4,1,AND(DK1129&gt;=$DK$4,DK1129&lt;=$AA$4),2,DK1129&gt;$AA$4,3)</f>
        <v>3</v>
      </c>
      <c r="AB1129" s="28">
        <v>0</v>
      </c>
      <c r="AC1129" s="28" cm="1">
        <f t="array" aca="1" ref="AC1129" ca="1">IF(AB1129="PERCENTIL 30","",_xlfn.IFS(DK1129&lt;$AC$4,1,DK1129&gt;$AC$4,2))</f>
        <v>2</v>
      </c>
      <c r="AD1129" s="28" t="str">
        <f>+IFERROR(VLOOKUP(_xlfn.TEXTJOIN("_", FALSE, C1129:E1129), BD_Perc!$A:$O, 15, FALSE),"Segmentación no encontrada o vehículo inactivo")</f>
        <v>PERCENTIL 30-70</v>
      </c>
      <c r="AE1129" s="28" t="str" cm="1">
        <f t="array" ref="AE1129">_xlfn.IFS(
    AD1129 = "PERCENTIL 50",
    _xlfn.IFS(
        BD!DK1129 &lt; VLOOKUP(_xlfn.TEXTJOIN("_", FALSE, C1129:E1129), BD_Perc!$A:$O, 11, FALSE), "Intervalo de precio 1",
        BD!DK1129 &gt;= VLOOKUP(_xlfn.TEXTJOIN("_", FALSE, C1129:E1129), BD_Perc!$A:$O, 11, FALSE), "Intervalo de precio 2"
    ),
    AD1129 = "PERCENTIL 30-70",
    _xlfn.IFS(
        BD!DK1129 &lt; VLOOKUP(_xlfn.TEXTJOIN("_", FALSE, C1129:E1129), BD_Perc!$A:$O, 6, FALSE), "Intervalo de precio 1",
        BD!DK1129 &lt; VLOOKUP(_xlfn.TEXTJOIN("_", FALSE, C1129:E1129), BD_Perc!$A:$O, 7, FALSE), "Intervalo de precio 2",
        BD!DK1129 &gt;= VLOOKUP(_xlfn.TEXTJOIN("_", FALSE, C1129:E1129), BD_Perc!$A:$O, 7, FALSE), "Intervalo de precio 3"
    ),
    AD1129="Segmentación no encontrada o vehículo inactivo","Segmentación no encontrada o vehículo inactivo"
)</f>
        <v>Intervalo de precio 2</v>
      </c>
      <c r="AF1129" s="35" t="s">
        <v>2413</v>
      </c>
      <c r="AG1129" s="35" t="b">
        <f t="shared" si="106"/>
        <v>1</v>
      </c>
      <c r="AH1129" s="206">
        <v>0</v>
      </c>
      <c r="AI1129" s="206">
        <v>0</v>
      </c>
      <c r="AJ1129" s="206">
        <v>0</v>
      </c>
      <c r="AK1129" s="206">
        <v>0.01</v>
      </c>
      <c r="AL1129" s="206">
        <v>1.4999999999999999E-2</v>
      </c>
      <c r="AM1129" s="206">
        <v>0.02</v>
      </c>
      <c r="AN1129" s="28" t="s">
        <v>113</v>
      </c>
      <c r="AO1129" s="28" t="s">
        <v>114</v>
      </c>
      <c r="AP1129" s="28" t="s">
        <v>114</v>
      </c>
      <c r="AQ1129" s="37">
        <v>0</v>
      </c>
      <c r="AR1129" s="38">
        <v>0</v>
      </c>
      <c r="AS1129" s="38">
        <v>311220</v>
      </c>
      <c r="AT1129" s="38">
        <v>1556100</v>
      </c>
      <c r="AU1129" s="38">
        <v>0</v>
      </c>
      <c r="AV1129" s="38">
        <v>0</v>
      </c>
      <c r="AW1129" s="38">
        <v>12782250</v>
      </c>
      <c r="AX1129" s="38">
        <v>0</v>
      </c>
      <c r="AY1129" s="38">
        <v>0</v>
      </c>
      <c r="AZ1129" s="38">
        <v>166725</v>
      </c>
      <c r="BA1129" s="38">
        <v>0</v>
      </c>
      <c r="BB1129" s="38">
        <v>0</v>
      </c>
      <c r="BC1129" s="38">
        <v>0</v>
      </c>
      <c r="BD1129" s="38">
        <v>0</v>
      </c>
      <c r="BE1129" s="38">
        <v>0</v>
      </c>
      <c r="BF1129" s="38">
        <v>0</v>
      </c>
      <c r="BG1129" s="38">
        <v>0</v>
      </c>
      <c r="BH1129" s="38" t="s">
        <v>107</v>
      </c>
      <c r="BI1129" s="38">
        <v>2000700</v>
      </c>
      <c r="BJ1129" s="38">
        <v>122265</v>
      </c>
      <c r="BK1129" s="38">
        <v>0</v>
      </c>
      <c r="BL1129" s="38">
        <v>0</v>
      </c>
      <c r="BM1129" s="38">
        <v>389025</v>
      </c>
      <c r="BN1129" s="38">
        <v>1667250</v>
      </c>
      <c r="BO1129" s="38">
        <v>1556100</v>
      </c>
      <c r="BP1129" s="38">
        <v>500175</v>
      </c>
      <c r="BQ1129" s="38">
        <v>133380</v>
      </c>
      <c r="BR1129" s="38">
        <v>4446000</v>
      </c>
      <c r="BS1129" s="38">
        <v>500175</v>
      </c>
      <c r="BT1129" s="38">
        <v>0</v>
      </c>
      <c r="BU1129" s="38">
        <v>0</v>
      </c>
      <c r="BV1129" s="38">
        <v>3890250</v>
      </c>
      <c r="BW1129" s="38">
        <v>10559250</v>
      </c>
      <c r="BX1129" s="38">
        <v>133380</v>
      </c>
      <c r="BY1129" s="38">
        <v>5335200</v>
      </c>
      <c r="BZ1129" s="38">
        <v>6113250</v>
      </c>
      <c r="CA1129" s="38">
        <v>0</v>
      </c>
      <c r="CB1129" s="38">
        <v>722475</v>
      </c>
      <c r="CC1129" s="330">
        <v>0</v>
      </c>
      <c r="CD1129" s="38">
        <v>0</v>
      </c>
      <c r="CE1129" s="38" t="s">
        <v>107</v>
      </c>
      <c r="CF1129" s="38" t="s">
        <v>107</v>
      </c>
      <c r="CG1129" s="38" t="s">
        <v>107</v>
      </c>
      <c r="CH1129" s="267" t="s">
        <v>113</v>
      </c>
      <c r="CI1129" s="267" t="s">
        <v>113</v>
      </c>
      <c r="CJ1129" s="267" t="s">
        <v>113</v>
      </c>
      <c r="CK1129" s="267" t="s">
        <v>113</v>
      </c>
      <c r="CL1129" s="267" t="s">
        <v>113</v>
      </c>
      <c r="CM1129" s="267" t="s">
        <v>113</v>
      </c>
      <c r="CN1129" s="267" t="s">
        <v>114</v>
      </c>
      <c r="CO1129" s="42" t="s">
        <v>107</v>
      </c>
      <c r="CP1129" s="267" t="s">
        <v>113</v>
      </c>
      <c r="CQ1129" s="267" t="s">
        <v>113</v>
      </c>
      <c r="CR1129" s="28" t="s">
        <v>107</v>
      </c>
      <c r="CS1129" s="28" t="s">
        <v>107</v>
      </c>
      <c r="CT1129" s="28" t="s">
        <v>107</v>
      </c>
      <c r="CU1129" s="28" t="s">
        <v>107</v>
      </c>
      <c r="CV1129" s="28" t="s">
        <v>107</v>
      </c>
      <c r="CW1129" s="28" t="s">
        <v>107</v>
      </c>
      <c r="CX1129" s="28" t="s">
        <v>107</v>
      </c>
      <c r="CY1129" s="28" t="s">
        <v>107</v>
      </c>
      <c r="CZ1129" s="28" t="s">
        <v>107</v>
      </c>
      <c r="DA1129" s="28" t="s">
        <v>107</v>
      </c>
      <c r="DB1129" s="28" t="s">
        <v>107</v>
      </c>
      <c r="DC1129" s="28" t="s">
        <v>107</v>
      </c>
      <c r="DD1129" s="332">
        <v>13893750</v>
      </c>
      <c r="DE1129" s="384">
        <v>1</v>
      </c>
      <c r="DF1129" s="390">
        <v>1</v>
      </c>
      <c r="DG1129" s="312"/>
      <c r="DH1129" s="8"/>
      <c r="DI1129" s="279" t="str" cm="1">
        <f t="array" ref="DI1129">+IF(AND(C1129&lt;&gt;"Vehículos Eléctricos",C1129&lt;&gt;"Vehículos Híbridos",AD1129="PERCENTIL 50"),
     IF(VLOOKUP(_xlfn.TEXTJOIN("_",FALSE,C1129:E1129),BD_Perc!$A:$P,_xlfn.IFS(BD!AE1129="Intervalo de precio 1",12,BD!AE1129="Intervalo de precio 2",13),FALSE)&lt;=1,
     VLOOKUP(_xlfn.TEXTJOIN("_",FALSE,C1129:E1129),BD_Perc!$A:$P,16,FALSE),"Ok P50"),
     "Ok P30/70 ó Híbrido/Eléctrico")</f>
        <v>Ok P30/70 ó Híbrido/Eléctrico</v>
      </c>
      <c r="DJ1129" s="279" t="str">
        <f t="shared" si="103"/>
        <v>Vehículos Convencionales_Camperos/Camionetas_4x4</v>
      </c>
      <c r="DK1129" s="331">
        <f t="shared" si="107"/>
        <v>238500000</v>
      </c>
      <c r="DL1129" s="326"/>
      <c r="DM1129" s="8"/>
      <c r="DN1129" s="8"/>
    </row>
    <row r="1130" spans="1:118" s="268" customFormat="1" ht="25.5">
      <c r="A1130" s="28">
        <v>1125</v>
      </c>
      <c r="B1130" s="29" t="s">
        <v>139</v>
      </c>
      <c r="C1130" s="29" t="s">
        <v>0</v>
      </c>
      <c r="D1130" s="29" t="s">
        <v>337</v>
      </c>
      <c r="E1130" s="42" t="s">
        <v>346</v>
      </c>
      <c r="F1130" s="42" t="s">
        <v>107</v>
      </c>
      <c r="G1130" s="29" t="s">
        <v>2298</v>
      </c>
      <c r="H1130" s="42" t="s">
        <v>990</v>
      </c>
      <c r="I1130" s="28">
        <v>9008237</v>
      </c>
      <c r="J1130" s="70" t="s">
        <v>2325</v>
      </c>
      <c r="K1130" s="31" t="s">
        <v>2296</v>
      </c>
      <c r="L1130" s="32">
        <v>201</v>
      </c>
      <c r="M1130" s="33">
        <v>5</v>
      </c>
      <c r="N1130" s="34">
        <v>278000000</v>
      </c>
      <c r="O1130" s="34">
        <f>+IFERROR(VLOOKUP(I1130,Precio_Fasecolda!A:C,3,FALSE),IFERROR(VLOOKUP(I1130,Precio_Fasecolda!B:C,2,FALSE),N1130))</f>
        <v>278000000</v>
      </c>
      <c r="P1130" s="34">
        <f t="shared" si="104"/>
        <v>0</v>
      </c>
      <c r="Q1130" s="28" t="s">
        <v>346</v>
      </c>
      <c r="R1130" s="28" t="s">
        <v>130</v>
      </c>
      <c r="S1130" s="28" t="s">
        <v>360</v>
      </c>
      <c r="T1130" s="28" t="s">
        <v>1229</v>
      </c>
      <c r="U1130" s="28" t="s">
        <v>107</v>
      </c>
      <c r="V1130" s="28">
        <v>3100</v>
      </c>
      <c r="W1130" s="28">
        <v>575</v>
      </c>
      <c r="X1130" s="28" t="s">
        <v>107</v>
      </c>
      <c r="Y1130" s="28" t="str">
        <f t="shared" si="105"/>
        <v>N.A.</v>
      </c>
      <c r="Z1130" s="292">
        <f t="shared" si="102"/>
        <v>278000000</v>
      </c>
      <c r="AA1130" s="28" cm="1">
        <f t="array" aca="1" ref="AA1130" ca="1">_xlfn.IFS(DK1130&lt;$DK$4,1,AND(DK1130&gt;=$DK$4,DK1130&lt;=$AA$4),2,DK1130&gt;$AA$4,3)</f>
        <v>3</v>
      </c>
      <c r="AB1130" s="28">
        <v>0</v>
      </c>
      <c r="AC1130" s="28" cm="1">
        <f t="array" aca="1" ref="AC1130" ca="1">IF(AB1130="PERCENTIL 30","",_xlfn.IFS(DK1130&lt;$AC$4,1,DK1130&gt;$AC$4,2))</f>
        <v>2</v>
      </c>
      <c r="AD1130" s="28" t="str">
        <f>+IFERROR(VLOOKUP(_xlfn.TEXTJOIN("_", FALSE, C1130:E1130), BD_Perc!$A:$O, 15, FALSE),"Segmentación no encontrada o vehículo inactivo")</f>
        <v>PERCENTIL 30-70</v>
      </c>
      <c r="AE1130" s="28" t="str" cm="1">
        <f t="array" ref="AE1130">_xlfn.IFS(
    AD1130 = "PERCENTIL 50",
    _xlfn.IFS(
        BD!DK1130 &lt; VLOOKUP(_xlfn.TEXTJOIN("_", FALSE, C1130:E1130), BD_Perc!$A:$O, 11, FALSE), "Intervalo de precio 1",
        BD!DK1130 &gt;= VLOOKUP(_xlfn.TEXTJOIN("_", FALSE, C1130:E1130), BD_Perc!$A:$O, 11, FALSE), "Intervalo de precio 2"
    ),
    AD1130 = "PERCENTIL 30-70",
    _xlfn.IFS(
        BD!DK1130 &lt; VLOOKUP(_xlfn.TEXTJOIN("_", FALSE, C1130:E1130), BD_Perc!$A:$O, 6, FALSE), "Intervalo de precio 1",
        BD!DK1130 &lt; VLOOKUP(_xlfn.TEXTJOIN("_", FALSE, C1130:E1130), BD_Perc!$A:$O, 7, FALSE), "Intervalo de precio 2",
        BD!DK1130 &gt;= VLOOKUP(_xlfn.TEXTJOIN("_", FALSE, C1130:E1130), BD_Perc!$A:$O, 7, FALSE), "Intervalo de precio 3"
    ),
    AD1130="Segmentación no encontrada o vehículo inactivo","Segmentación no encontrada o vehículo inactivo"
)</f>
        <v>Intervalo de precio 3</v>
      </c>
      <c r="AF1130" s="35" t="s">
        <v>2414</v>
      </c>
      <c r="AG1130" s="35" t="b">
        <f t="shared" si="106"/>
        <v>1</v>
      </c>
      <c r="AH1130" s="206">
        <v>0</v>
      </c>
      <c r="AI1130" s="206">
        <v>0</v>
      </c>
      <c r="AJ1130" s="206">
        <v>0</v>
      </c>
      <c r="AK1130" s="206">
        <v>0.01</v>
      </c>
      <c r="AL1130" s="206">
        <v>1.4999999999999999E-2</v>
      </c>
      <c r="AM1130" s="206">
        <v>0.02</v>
      </c>
      <c r="AN1130" s="28" t="s">
        <v>113</v>
      </c>
      <c r="AO1130" s="28" t="s">
        <v>114</v>
      </c>
      <c r="AP1130" s="28" t="s">
        <v>114</v>
      </c>
      <c r="AQ1130" s="37">
        <v>0</v>
      </c>
      <c r="AR1130" s="38">
        <v>0</v>
      </c>
      <c r="AS1130" s="38">
        <v>311220</v>
      </c>
      <c r="AT1130" s="38">
        <v>1556100</v>
      </c>
      <c r="AU1130" s="38">
        <v>0</v>
      </c>
      <c r="AV1130" s="38">
        <v>0</v>
      </c>
      <c r="AW1130" s="38">
        <v>12782250</v>
      </c>
      <c r="AX1130" s="38">
        <v>0</v>
      </c>
      <c r="AY1130" s="38">
        <v>0</v>
      </c>
      <c r="AZ1130" s="38">
        <v>166725</v>
      </c>
      <c r="BA1130" s="38">
        <v>0</v>
      </c>
      <c r="BB1130" s="38">
        <v>0</v>
      </c>
      <c r="BC1130" s="38">
        <v>0</v>
      </c>
      <c r="BD1130" s="38">
        <v>0</v>
      </c>
      <c r="BE1130" s="38">
        <v>0</v>
      </c>
      <c r="BF1130" s="38">
        <v>0</v>
      </c>
      <c r="BG1130" s="38">
        <v>0</v>
      </c>
      <c r="BH1130" s="38" t="s">
        <v>107</v>
      </c>
      <c r="BI1130" s="38">
        <v>2000700</v>
      </c>
      <c r="BJ1130" s="38">
        <v>122265</v>
      </c>
      <c r="BK1130" s="38">
        <v>0</v>
      </c>
      <c r="BL1130" s="38">
        <v>0</v>
      </c>
      <c r="BM1130" s="38">
        <v>389025</v>
      </c>
      <c r="BN1130" s="38">
        <v>1667250</v>
      </c>
      <c r="BO1130" s="38">
        <v>1556100</v>
      </c>
      <c r="BP1130" s="38">
        <v>500175</v>
      </c>
      <c r="BQ1130" s="38">
        <v>133380</v>
      </c>
      <c r="BR1130" s="38">
        <v>4446000</v>
      </c>
      <c r="BS1130" s="38">
        <v>500175</v>
      </c>
      <c r="BT1130" s="38">
        <v>0</v>
      </c>
      <c r="BU1130" s="38">
        <v>0</v>
      </c>
      <c r="BV1130" s="38">
        <v>3890250</v>
      </c>
      <c r="BW1130" s="38">
        <v>10559250</v>
      </c>
      <c r="BX1130" s="38">
        <v>133380</v>
      </c>
      <c r="BY1130" s="38">
        <v>5335200</v>
      </c>
      <c r="BZ1130" s="38">
        <v>6113250</v>
      </c>
      <c r="CA1130" s="38">
        <v>0</v>
      </c>
      <c r="CB1130" s="38">
        <v>722475</v>
      </c>
      <c r="CC1130" s="330">
        <v>0</v>
      </c>
      <c r="CD1130" s="38">
        <v>0</v>
      </c>
      <c r="CE1130" s="38" t="s">
        <v>107</v>
      </c>
      <c r="CF1130" s="38" t="s">
        <v>107</v>
      </c>
      <c r="CG1130" s="38" t="s">
        <v>107</v>
      </c>
      <c r="CH1130" s="267" t="s">
        <v>113</v>
      </c>
      <c r="CI1130" s="267" t="s">
        <v>113</v>
      </c>
      <c r="CJ1130" s="267" t="s">
        <v>113</v>
      </c>
      <c r="CK1130" s="267" t="s">
        <v>113</v>
      </c>
      <c r="CL1130" s="267" t="s">
        <v>113</v>
      </c>
      <c r="CM1130" s="267" t="s">
        <v>113</v>
      </c>
      <c r="CN1130" s="267" t="s">
        <v>114</v>
      </c>
      <c r="CO1130" s="42" t="s">
        <v>107</v>
      </c>
      <c r="CP1130" s="267" t="s">
        <v>113</v>
      </c>
      <c r="CQ1130" s="267" t="s">
        <v>113</v>
      </c>
      <c r="CR1130" s="28" t="s">
        <v>107</v>
      </c>
      <c r="CS1130" s="28" t="s">
        <v>107</v>
      </c>
      <c r="CT1130" s="28" t="s">
        <v>107</v>
      </c>
      <c r="CU1130" s="28" t="s">
        <v>107</v>
      </c>
      <c r="CV1130" s="28" t="s">
        <v>107</v>
      </c>
      <c r="CW1130" s="28" t="s">
        <v>107</v>
      </c>
      <c r="CX1130" s="28" t="s">
        <v>107</v>
      </c>
      <c r="CY1130" s="28" t="s">
        <v>107</v>
      </c>
      <c r="CZ1130" s="28" t="s">
        <v>107</v>
      </c>
      <c r="DA1130" s="28" t="s">
        <v>107</v>
      </c>
      <c r="DB1130" s="28" t="s">
        <v>107</v>
      </c>
      <c r="DC1130" s="28" t="s">
        <v>107</v>
      </c>
      <c r="DD1130" s="332">
        <v>13893750</v>
      </c>
      <c r="DE1130" s="384">
        <v>1</v>
      </c>
      <c r="DF1130" s="390">
        <v>1</v>
      </c>
      <c r="DG1130" s="312"/>
      <c r="DH1130" s="8"/>
      <c r="DI1130" s="279" t="str" cm="1">
        <f t="array" ref="DI1130">+IF(AND(C1130&lt;&gt;"Vehículos Eléctricos",C1130&lt;&gt;"Vehículos Híbridos",AD1130="PERCENTIL 50"),
     IF(VLOOKUP(_xlfn.TEXTJOIN("_",FALSE,C1130:E1130),BD_Perc!$A:$P,_xlfn.IFS(BD!AE1130="Intervalo de precio 1",12,BD!AE1130="Intervalo de precio 2",13),FALSE)&lt;=1,
     VLOOKUP(_xlfn.TEXTJOIN("_",FALSE,C1130:E1130),BD_Perc!$A:$P,16,FALSE),"Ok P50"),
     "Ok P30/70 ó Híbrido/Eléctrico")</f>
        <v>Ok P30/70 ó Híbrido/Eléctrico</v>
      </c>
      <c r="DJ1130" s="279" t="str">
        <f t="shared" si="103"/>
        <v>Vehículos Convencionales_Camperos/Camionetas_4x4</v>
      </c>
      <c r="DK1130" s="331">
        <f t="shared" si="107"/>
        <v>278000000</v>
      </c>
      <c r="DL1130" s="326"/>
      <c r="DM1130" s="8"/>
      <c r="DN1130" s="8"/>
    </row>
    <row r="1131" spans="1:118" s="268" customFormat="1" ht="25.5">
      <c r="A1131" s="28">
        <v>1126</v>
      </c>
      <c r="B1131" s="29" t="s">
        <v>139</v>
      </c>
      <c r="C1131" s="29" t="s">
        <v>0</v>
      </c>
      <c r="D1131" s="29" t="s">
        <v>337</v>
      </c>
      <c r="E1131" s="42" t="s">
        <v>346</v>
      </c>
      <c r="F1131" s="42" t="s">
        <v>107</v>
      </c>
      <c r="G1131" s="29" t="s">
        <v>2299</v>
      </c>
      <c r="H1131" s="42" t="s">
        <v>990</v>
      </c>
      <c r="I1131" s="28">
        <v>9008238</v>
      </c>
      <c r="J1131" s="70" t="s">
        <v>2326</v>
      </c>
      <c r="K1131" s="31" t="s">
        <v>2296</v>
      </c>
      <c r="L1131" s="32">
        <v>201</v>
      </c>
      <c r="M1131" s="33">
        <v>5</v>
      </c>
      <c r="N1131" s="34">
        <v>313500000</v>
      </c>
      <c r="O1131" s="34">
        <f>+IFERROR(VLOOKUP(I1131,Precio_Fasecolda!A:C,3,FALSE),IFERROR(VLOOKUP(I1131,Precio_Fasecolda!B:C,2,FALSE),N1131))</f>
        <v>313500000</v>
      </c>
      <c r="P1131" s="34">
        <f t="shared" si="104"/>
        <v>0</v>
      </c>
      <c r="Q1131" s="28" t="s">
        <v>346</v>
      </c>
      <c r="R1131" s="28" t="s">
        <v>130</v>
      </c>
      <c r="S1131" s="28" t="s">
        <v>360</v>
      </c>
      <c r="T1131" s="28" t="s">
        <v>1229</v>
      </c>
      <c r="U1131" s="28" t="s">
        <v>107</v>
      </c>
      <c r="V1131" s="28">
        <v>3100</v>
      </c>
      <c r="W1131" s="28">
        <v>575</v>
      </c>
      <c r="X1131" s="28" t="s">
        <v>107</v>
      </c>
      <c r="Y1131" s="28" t="str">
        <f t="shared" si="105"/>
        <v>N.A.</v>
      </c>
      <c r="Z1131" s="292">
        <f t="shared" si="102"/>
        <v>313500000</v>
      </c>
      <c r="AA1131" s="28" cm="1">
        <f t="array" aca="1" ref="AA1131" ca="1">_xlfn.IFS(DK1131&lt;$DK$4,1,AND(DK1131&gt;=$DK$4,DK1131&lt;=$AA$4),2,DK1131&gt;$AA$4,3)</f>
        <v>3</v>
      </c>
      <c r="AB1131" s="28">
        <v>0</v>
      </c>
      <c r="AC1131" s="28" cm="1">
        <f t="array" aca="1" ref="AC1131" ca="1">IF(AB1131="PERCENTIL 30","",_xlfn.IFS(DK1131&lt;$AC$4,1,DK1131&gt;$AC$4,2))</f>
        <v>2</v>
      </c>
      <c r="AD1131" s="28" t="str">
        <f>+IFERROR(VLOOKUP(_xlfn.TEXTJOIN("_", FALSE, C1131:E1131), BD_Perc!$A:$O, 15, FALSE),"Segmentación no encontrada o vehículo inactivo")</f>
        <v>PERCENTIL 30-70</v>
      </c>
      <c r="AE1131" s="28" t="str" cm="1">
        <f t="array" ref="AE1131">_xlfn.IFS(
    AD1131 = "PERCENTIL 50",
    _xlfn.IFS(
        BD!DK1131 &lt; VLOOKUP(_xlfn.TEXTJOIN("_", FALSE, C1131:E1131), BD_Perc!$A:$O, 11, FALSE), "Intervalo de precio 1",
        BD!DK1131 &gt;= VLOOKUP(_xlfn.TEXTJOIN("_", FALSE, C1131:E1131), BD_Perc!$A:$O, 11, FALSE), "Intervalo de precio 2"
    ),
    AD1131 = "PERCENTIL 30-70",
    _xlfn.IFS(
        BD!DK1131 &lt; VLOOKUP(_xlfn.TEXTJOIN("_", FALSE, C1131:E1131), BD_Perc!$A:$O, 6, FALSE), "Intervalo de precio 1",
        BD!DK1131 &lt; VLOOKUP(_xlfn.TEXTJOIN("_", FALSE, C1131:E1131), BD_Perc!$A:$O, 7, FALSE), "Intervalo de precio 2",
        BD!DK1131 &gt;= VLOOKUP(_xlfn.TEXTJOIN("_", FALSE, C1131:E1131), BD_Perc!$A:$O, 7, FALSE), "Intervalo de precio 3"
    ),
    AD1131="Segmentación no encontrada o vehículo inactivo","Segmentación no encontrada o vehículo inactivo"
)</f>
        <v>Intervalo de precio 3</v>
      </c>
      <c r="AF1131" s="35" t="s">
        <v>2414</v>
      </c>
      <c r="AG1131" s="35" t="b">
        <f t="shared" si="106"/>
        <v>1</v>
      </c>
      <c r="AH1131" s="206">
        <v>0</v>
      </c>
      <c r="AI1131" s="206">
        <v>0</v>
      </c>
      <c r="AJ1131" s="206">
        <v>0</v>
      </c>
      <c r="AK1131" s="206">
        <v>0.01</v>
      </c>
      <c r="AL1131" s="206">
        <v>1.4999999999999999E-2</v>
      </c>
      <c r="AM1131" s="206">
        <v>0.02</v>
      </c>
      <c r="AN1131" s="28" t="s">
        <v>113</v>
      </c>
      <c r="AO1131" s="28" t="s">
        <v>114</v>
      </c>
      <c r="AP1131" s="28" t="s">
        <v>114</v>
      </c>
      <c r="AQ1131" s="37">
        <v>0</v>
      </c>
      <c r="AR1131" s="38">
        <v>0</v>
      </c>
      <c r="AS1131" s="38">
        <v>311220</v>
      </c>
      <c r="AT1131" s="38">
        <v>1556100</v>
      </c>
      <c r="AU1131" s="38">
        <v>0</v>
      </c>
      <c r="AV1131" s="38">
        <v>0</v>
      </c>
      <c r="AW1131" s="38">
        <v>12782250</v>
      </c>
      <c r="AX1131" s="38">
        <v>0</v>
      </c>
      <c r="AY1131" s="38">
        <v>0</v>
      </c>
      <c r="AZ1131" s="38">
        <v>166725</v>
      </c>
      <c r="BA1131" s="38">
        <v>0</v>
      </c>
      <c r="BB1131" s="38">
        <v>0</v>
      </c>
      <c r="BC1131" s="38">
        <v>0</v>
      </c>
      <c r="BD1131" s="38">
        <v>0</v>
      </c>
      <c r="BE1131" s="38">
        <v>0</v>
      </c>
      <c r="BF1131" s="38">
        <v>0</v>
      </c>
      <c r="BG1131" s="38">
        <v>0</v>
      </c>
      <c r="BH1131" s="38" t="s">
        <v>107</v>
      </c>
      <c r="BI1131" s="38">
        <v>2000700</v>
      </c>
      <c r="BJ1131" s="38">
        <v>122265</v>
      </c>
      <c r="BK1131" s="38">
        <v>0</v>
      </c>
      <c r="BL1131" s="38">
        <v>0</v>
      </c>
      <c r="BM1131" s="38">
        <v>389025</v>
      </c>
      <c r="BN1131" s="38">
        <v>1667250</v>
      </c>
      <c r="BO1131" s="38">
        <v>1556100</v>
      </c>
      <c r="BP1131" s="38">
        <v>500175</v>
      </c>
      <c r="BQ1131" s="38">
        <v>133380</v>
      </c>
      <c r="BR1131" s="38">
        <v>4446000</v>
      </c>
      <c r="BS1131" s="38">
        <v>500175</v>
      </c>
      <c r="BT1131" s="38">
        <v>0</v>
      </c>
      <c r="BU1131" s="38">
        <v>0</v>
      </c>
      <c r="BV1131" s="38">
        <v>3890250</v>
      </c>
      <c r="BW1131" s="38">
        <v>10559250</v>
      </c>
      <c r="BX1131" s="38">
        <v>133380</v>
      </c>
      <c r="BY1131" s="38">
        <v>5335200</v>
      </c>
      <c r="BZ1131" s="38">
        <v>6113250</v>
      </c>
      <c r="CA1131" s="38">
        <v>0</v>
      </c>
      <c r="CB1131" s="38">
        <v>722475</v>
      </c>
      <c r="CC1131" s="330">
        <v>0</v>
      </c>
      <c r="CD1131" s="38">
        <v>0</v>
      </c>
      <c r="CE1131" s="38" t="s">
        <v>107</v>
      </c>
      <c r="CF1131" s="38" t="s">
        <v>107</v>
      </c>
      <c r="CG1131" s="38" t="s">
        <v>107</v>
      </c>
      <c r="CH1131" s="267" t="s">
        <v>113</v>
      </c>
      <c r="CI1131" s="267" t="s">
        <v>113</v>
      </c>
      <c r="CJ1131" s="267" t="s">
        <v>113</v>
      </c>
      <c r="CK1131" s="267" t="s">
        <v>113</v>
      </c>
      <c r="CL1131" s="267" t="s">
        <v>113</v>
      </c>
      <c r="CM1131" s="267" t="s">
        <v>113</v>
      </c>
      <c r="CN1131" s="267" t="s">
        <v>114</v>
      </c>
      <c r="CO1131" s="42" t="s">
        <v>107</v>
      </c>
      <c r="CP1131" s="267" t="s">
        <v>113</v>
      </c>
      <c r="CQ1131" s="267" t="s">
        <v>113</v>
      </c>
      <c r="CR1131" s="28" t="s">
        <v>107</v>
      </c>
      <c r="CS1131" s="28" t="s">
        <v>107</v>
      </c>
      <c r="CT1131" s="28" t="s">
        <v>107</v>
      </c>
      <c r="CU1131" s="28" t="s">
        <v>107</v>
      </c>
      <c r="CV1131" s="28" t="s">
        <v>107</v>
      </c>
      <c r="CW1131" s="28" t="s">
        <v>107</v>
      </c>
      <c r="CX1131" s="28" t="s">
        <v>107</v>
      </c>
      <c r="CY1131" s="28" t="s">
        <v>107</v>
      </c>
      <c r="CZ1131" s="28" t="s">
        <v>107</v>
      </c>
      <c r="DA1131" s="28" t="s">
        <v>107</v>
      </c>
      <c r="DB1131" s="28" t="s">
        <v>107</v>
      </c>
      <c r="DC1131" s="28" t="s">
        <v>107</v>
      </c>
      <c r="DD1131" s="332">
        <v>13893750</v>
      </c>
      <c r="DE1131" s="384">
        <v>1</v>
      </c>
      <c r="DF1131" s="390">
        <v>1</v>
      </c>
      <c r="DG1131" s="312"/>
      <c r="DH1131" s="8"/>
      <c r="DI1131" s="279" t="str" cm="1">
        <f t="array" ref="DI1131">+IF(AND(C1131&lt;&gt;"Vehículos Eléctricos",C1131&lt;&gt;"Vehículos Híbridos",AD1131="PERCENTIL 50"),
     IF(VLOOKUP(_xlfn.TEXTJOIN("_",FALSE,C1131:E1131),BD_Perc!$A:$P,_xlfn.IFS(BD!AE1131="Intervalo de precio 1",12,BD!AE1131="Intervalo de precio 2",13),FALSE)&lt;=1,
     VLOOKUP(_xlfn.TEXTJOIN("_",FALSE,C1131:E1131),BD_Perc!$A:$P,16,FALSE),"Ok P50"),
     "Ok P30/70 ó Híbrido/Eléctrico")</f>
        <v>Ok P30/70 ó Híbrido/Eléctrico</v>
      </c>
      <c r="DJ1131" s="279" t="str">
        <f t="shared" si="103"/>
        <v>Vehículos Convencionales_Camperos/Camionetas_4x4</v>
      </c>
      <c r="DK1131" s="331">
        <f t="shared" si="107"/>
        <v>313500000</v>
      </c>
      <c r="DL1131" s="326"/>
      <c r="DM1131" s="8"/>
      <c r="DN1131" s="8"/>
    </row>
    <row r="1132" spans="1:118" ht="51">
      <c r="A1132" s="28">
        <v>1127</v>
      </c>
      <c r="B1132" s="29" t="s">
        <v>183</v>
      </c>
      <c r="C1132" s="187" t="s">
        <v>0</v>
      </c>
      <c r="D1132" s="66" t="s">
        <v>105</v>
      </c>
      <c r="E1132" s="42" t="s">
        <v>106</v>
      </c>
      <c r="F1132" s="42" t="s">
        <v>107</v>
      </c>
      <c r="G1132" s="29" t="s">
        <v>2300</v>
      </c>
      <c r="H1132" s="42" t="s">
        <v>2301</v>
      </c>
      <c r="I1132" s="49">
        <v>4601332</v>
      </c>
      <c r="J1132" s="70" t="s">
        <v>2327</v>
      </c>
      <c r="K1132" s="63" t="s">
        <v>111</v>
      </c>
      <c r="L1132" s="269">
        <v>83</v>
      </c>
      <c r="M1132" s="107">
        <v>5</v>
      </c>
      <c r="N1132" s="270">
        <v>65000000</v>
      </c>
      <c r="O1132" s="34">
        <f>+IFERROR(VLOOKUP(I1132,Precio_Fasecolda!A:C,3,FALSE),IFERROR(VLOOKUP(I1132,Precio_Fasecolda!B:C,2,FALSE),N1132))</f>
        <v>65000000</v>
      </c>
      <c r="P1132" s="34">
        <f t="shared" si="104"/>
        <v>0</v>
      </c>
      <c r="Q1132" s="33" t="s">
        <v>107</v>
      </c>
      <c r="R1132" s="28" t="s">
        <v>2415</v>
      </c>
      <c r="S1132" s="28" t="s">
        <v>112</v>
      </c>
      <c r="T1132" s="28" t="s">
        <v>107</v>
      </c>
      <c r="U1132" s="28" t="s">
        <v>107</v>
      </c>
      <c r="V1132" s="42" t="s">
        <v>107</v>
      </c>
      <c r="W1132" s="28" t="s">
        <v>107</v>
      </c>
      <c r="X1132" s="28" t="s">
        <v>107</v>
      </c>
      <c r="Y1132" s="28" t="str">
        <f t="shared" si="105"/>
        <v>N.A.</v>
      </c>
      <c r="Z1132" s="292">
        <f t="shared" si="102"/>
        <v>62920000</v>
      </c>
      <c r="AA1132" s="28" cm="1">
        <f t="array" aca="1" ref="AA1132" ca="1">_xlfn.IFS(DK1132&lt;$DK$4,1,AND(DK1132&gt;=$DK$4,DK1132&lt;=$AA$4),2,DK1132&gt;$AA$4,3)</f>
        <v>2</v>
      </c>
      <c r="AB1132" s="28">
        <v>0</v>
      </c>
      <c r="AC1132" s="28" cm="1">
        <f t="array" aca="1" ref="AC1132" ca="1">IF(AB1132="PERCENTIL 30","",_xlfn.IFS(DK1132&lt;$AC$4,1,DK1132&gt;$AC$4,2))</f>
        <v>1</v>
      </c>
      <c r="AD1132" s="28" t="str">
        <f>+IFERROR(VLOOKUP(_xlfn.TEXTJOIN("_", FALSE, C1132:E1132), BD_Perc!$A:$O, 15, FALSE),"Segmentación no encontrada o vehículo inactivo")</f>
        <v>PERCENTIL 30-70</v>
      </c>
      <c r="AE1132" s="28" t="str" cm="1">
        <f t="array" ref="AE1132">_xlfn.IFS(
    AD1132 = "PERCENTIL 50",
    _xlfn.IFS(
        BD!DK1132 &lt; VLOOKUP(_xlfn.TEXTJOIN("_", FALSE, C1132:E1132), BD_Perc!$A:$O, 11, FALSE), "Intervalo de precio 1",
        BD!DK1132 &gt;= VLOOKUP(_xlfn.TEXTJOIN("_", FALSE, C1132:E1132), BD_Perc!$A:$O, 11, FALSE), "Intervalo de precio 2"
    ),
    AD1132 = "PERCENTIL 30-70",
    _xlfn.IFS(
        BD!DK1132 &lt; VLOOKUP(_xlfn.TEXTJOIN("_", FALSE, C1132:E1132), BD_Perc!$A:$O, 6, FALSE), "Intervalo de precio 1",
        BD!DK1132 &lt; VLOOKUP(_xlfn.TEXTJOIN("_", FALSE, C1132:E1132), BD_Perc!$A:$O, 7, FALSE), "Intervalo de precio 2",
        BD!DK1132 &gt;= VLOOKUP(_xlfn.TEXTJOIN("_", FALSE, C1132:E1132), BD_Perc!$A:$O, 7, FALSE), "Intervalo de precio 3"
    ),
    AD1132="Segmentación no encontrada o vehículo inactivo","Segmentación no encontrada o vehículo inactivo"
)</f>
        <v>Intervalo de precio 2</v>
      </c>
      <c r="AF1132" s="66" t="s">
        <v>2413</v>
      </c>
      <c r="AG1132" s="35" t="b">
        <f t="shared" si="106"/>
        <v>1</v>
      </c>
      <c r="AH1132" s="207">
        <v>3.2000000000000001E-2</v>
      </c>
      <c r="AI1132" s="207">
        <v>3.5999999999999997E-2</v>
      </c>
      <c r="AJ1132" s="207">
        <v>3.6999999999999998E-2</v>
      </c>
      <c r="AK1132" s="207">
        <v>3.9E-2</v>
      </c>
      <c r="AL1132" s="207">
        <v>4.1000000000000002E-2</v>
      </c>
      <c r="AM1132" s="207">
        <v>4.2000000000000003E-2</v>
      </c>
      <c r="AN1132" s="66" t="s">
        <v>173</v>
      </c>
      <c r="AO1132" s="66" t="s">
        <v>173</v>
      </c>
      <c r="AP1132" s="66" t="s">
        <v>173</v>
      </c>
      <c r="AQ1132" s="47">
        <v>0.05</v>
      </c>
      <c r="AR1132" s="38">
        <v>8143842</v>
      </c>
      <c r="AS1132" s="38">
        <v>206320</v>
      </c>
      <c r="AT1132" s="38">
        <v>745044</v>
      </c>
      <c r="AU1132" s="38">
        <v>0</v>
      </c>
      <c r="AV1132" s="38">
        <v>0</v>
      </c>
      <c r="AW1132" s="38">
        <v>7908932</v>
      </c>
      <c r="AX1132" s="38">
        <v>0</v>
      </c>
      <c r="AY1132" s="38">
        <v>745044</v>
      </c>
      <c r="AZ1132" s="38">
        <v>45849</v>
      </c>
      <c r="BA1132" s="38">
        <v>343867</v>
      </c>
      <c r="BB1132" s="38">
        <v>0</v>
      </c>
      <c r="BC1132" s="38">
        <v>0</v>
      </c>
      <c r="BD1132" s="38">
        <v>0</v>
      </c>
      <c r="BE1132" s="38">
        <v>0</v>
      </c>
      <c r="BF1132" s="38">
        <v>0</v>
      </c>
      <c r="BG1132" s="38">
        <v>2177822</v>
      </c>
      <c r="BH1132" s="38">
        <v>0</v>
      </c>
      <c r="BI1132" s="38">
        <v>2739471</v>
      </c>
      <c r="BJ1132" s="38" t="s">
        <v>107</v>
      </c>
      <c r="BK1132" s="38">
        <v>0</v>
      </c>
      <c r="BL1132" s="38">
        <v>1547400</v>
      </c>
      <c r="BM1132" s="38">
        <v>802355</v>
      </c>
      <c r="BN1132" s="38">
        <v>1203533</v>
      </c>
      <c r="BO1132" s="38">
        <v>0</v>
      </c>
      <c r="BP1132" s="38">
        <v>2968715</v>
      </c>
      <c r="BQ1132" s="38">
        <v>67627</v>
      </c>
      <c r="BR1132" s="38">
        <v>3334500</v>
      </c>
      <c r="BS1132" s="38">
        <v>561649</v>
      </c>
      <c r="BT1132" s="38">
        <v>0</v>
      </c>
      <c r="BU1132" s="38">
        <v>0</v>
      </c>
      <c r="BV1132" s="38" t="s">
        <v>107</v>
      </c>
      <c r="BW1132" s="38" t="s">
        <v>107</v>
      </c>
      <c r="BX1132" s="38">
        <v>102014</v>
      </c>
      <c r="BY1132" s="38">
        <v>0</v>
      </c>
      <c r="BZ1132" s="38">
        <v>0</v>
      </c>
      <c r="CA1132" s="38" t="s">
        <v>107</v>
      </c>
      <c r="CB1132" s="38">
        <v>332404</v>
      </c>
      <c r="CC1132" s="330">
        <v>0</v>
      </c>
      <c r="CD1132" s="38">
        <v>0</v>
      </c>
      <c r="CE1132" s="38">
        <v>0</v>
      </c>
      <c r="CF1132" s="38">
        <v>0</v>
      </c>
      <c r="CG1132" s="38">
        <v>0</v>
      </c>
      <c r="CH1132" s="41" t="s">
        <v>114</v>
      </c>
      <c r="CI1132" s="41" t="s">
        <v>114</v>
      </c>
      <c r="CJ1132" s="41" t="s">
        <v>114</v>
      </c>
      <c r="CK1132" s="41" t="s">
        <v>114</v>
      </c>
      <c r="CL1132" s="41" t="s">
        <v>113</v>
      </c>
      <c r="CM1132" s="41" t="s">
        <v>114</v>
      </c>
      <c r="CN1132" s="41" t="s">
        <v>114</v>
      </c>
      <c r="CO1132" s="42" t="s">
        <v>107</v>
      </c>
      <c r="CP1132" s="28" t="s">
        <v>107</v>
      </c>
      <c r="CQ1132" s="28" t="s">
        <v>107</v>
      </c>
      <c r="CR1132" s="28" t="s">
        <v>107</v>
      </c>
      <c r="CS1132" s="28" t="s">
        <v>107</v>
      </c>
      <c r="CT1132" s="28" t="s">
        <v>107</v>
      </c>
      <c r="CU1132" s="28" t="s">
        <v>107</v>
      </c>
      <c r="CV1132" s="28" t="s">
        <v>107</v>
      </c>
      <c r="CW1132" s="28" t="s">
        <v>107</v>
      </c>
      <c r="CX1132" s="28" t="s">
        <v>107</v>
      </c>
      <c r="CY1132" s="28" t="s">
        <v>107</v>
      </c>
      <c r="CZ1132" s="28" t="s">
        <v>107</v>
      </c>
      <c r="DA1132" s="28" t="s">
        <v>107</v>
      </c>
      <c r="DB1132" s="28" t="s">
        <v>107</v>
      </c>
      <c r="DC1132" s="28" t="s">
        <v>107</v>
      </c>
      <c r="DD1132" s="332">
        <v>12527386</v>
      </c>
      <c r="DE1132" s="384">
        <v>1</v>
      </c>
      <c r="DF1132" s="390">
        <v>1</v>
      </c>
      <c r="DG1132" s="312"/>
      <c r="DI1132" s="279" t="str" cm="1">
        <f t="array" ref="DI1132">+IF(AND(C1132&lt;&gt;"Vehículos Eléctricos",C1132&lt;&gt;"Vehículos Híbridos",AD1132="PERCENTIL 50"),
     IF(VLOOKUP(_xlfn.TEXTJOIN("_",FALSE,C1132:E1132),BD_Perc!$A:$P,_xlfn.IFS(BD!AE1132="Intervalo de precio 1",12,BD!AE1132="Intervalo de precio 2",13),FALSE)&lt;=1,
     VLOOKUP(_xlfn.TEXTJOIN("_",FALSE,C1132:E1132),BD_Perc!$A:$P,16,FALSE),"Ok P50"),
     "Ok P30/70 ó Híbrido/Eléctrico")</f>
        <v>Ok P30/70 ó Híbrido/Eléctrico</v>
      </c>
      <c r="DJ1132" s="279" t="str">
        <f t="shared" si="103"/>
        <v>Vehículos Convencionales_Automóviles_Hatchback</v>
      </c>
      <c r="DK1132" s="331">
        <f t="shared" si="107"/>
        <v>62920000</v>
      </c>
      <c r="DL1132" s="326"/>
    </row>
    <row r="1133" spans="1:118" ht="51">
      <c r="A1133" s="28">
        <v>1128</v>
      </c>
      <c r="B1133" s="29" t="s">
        <v>183</v>
      </c>
      <c r="C1133" s="187" t="s">
        <v>0</v>
      </c>
      <c r="D1133" s="66" t="s">
        <v>105</v>
      </c>
      <c r="E1133" s="42" t="s">
        <v>106</v>
      </c>
      <c r="F1133" s="42" t="s">
        <v>107</v>
      </c>
      <c r="G1133" s="29" t="s">
        <v>2302</v>
      </c>
      <c r="H1133" s="28" t="s">
        <v>2301</v>
      </c>
      <c r="I1133" s="279">
        <v>4601333</v>
      </c>
      <c r="J1133" s="70" t="s">
        <v>2390</v>
      </c>
      <c r="K1133" s="66" t="s">
        <v>111</v>
      </c>
      <c r="L1133" s="269">
        <v>83</v>
      </c>
      <c r="M1133" s="107">
        <v>5</v>
      </c>
      <c r="N1133" s="270">
        <v>70000000</v>
      </c>
      <c r="O1133" s="34">
        <f>+IFERROR(VLOOKUP(I1133,Precio_Fasecolda!A:C,3,FALSE),IFERROR(VLOOKUP(I1133,Precio_Fasecolda!B:C,2,FALSE),N1133))</f>
        <v>70000000</v>
      </c>
      <c r="P1133" s="34">
        <f t="shared" si="104"/>
        <v>0</v>
      </c>
      <c r="Q1133" s="33" t="s">
        <v>107</v>
      </c>
      <c r="R1133" s="28" t="s">
        <v>130</v>
      </c>
      <c r="S1133" s="28" t="s">
        <v>112</v>
      </c>
      <c r="T1133" s="28" t="s">
        <v>107</v>
      </c>
      <c r="U1133" s="28" t="s">
        <v>107</v>
      </c>
      <c r="V1133" s="42" t="s">
        <v>107</v>
      </c>
      <c r="W1133" s="28" t="s">
        <v>107</v>
      </c>
      <c r="X1133" s="28" t="s">
        <v>107</v>
      </c>
      <c r="Y1133" s="28" t="str">
        <f t="shared" si="105"/>
        <v>N.A.</v>
      </c>
      <c r="Z1133" s="292">
        <f t="shared" si="102"/>
        <v>67760000</v>
      </c>
      <c r="AA1133" s="28" cm="1">
        <f t="array" aca="1" ref="AA1133" ca="1">_xlfn.IFS(DK1133&lt;$DK$4,1,AND(DK1133&gt;=$DK$4,DK1133&lt;=$AA$4),2,DK1133&gt;$AA$4,3)</f>
        <v>2</v>
      </c>
      <c r="AB1133" s="28">
        <v>0</v>
      </c>
      <c r="AC1133" s="28" cm="1">
        <f t="array" aca="1" ref="AC1133" ca="1">IF(AB1133="PERCENTIL 30","",_xlfn.IFS(DK1133&lt;$AC$4,1,DK1133&gt;$AC$4,2))</f>
        <v>1</v>
      </c>
      <c r="AD1133" s="28" t="str">
        <f>+IFERROR(VLOOKUP(_xlfn.TEXTJOIN("_", FALSE, C1133:E1133), BD_Perc!$A:$O, 15, FALSE),"Segmentación no encontrada o vehículo inactivo")</f>
        <v>PERCENTIL 30-70</v>
      </c>
      <c r="AE1133" s="28" t="str" cm="1">
        <f t="array" ref="AE1133">_xlfn.IFS(
    AD1133 = "PERCENTIL 50",
    _xlfn.IFS(
        BD!DK1133 &lt; VLOOKUP(_xlfn.TEXTJOIN("_", FALSE, C1133:E1133), BD_Perc!$A:$O, 11, FALSE), "Intervalo de precio 1",
        BD!DK1133 &gt;= VLOOKUP(_xlfn.TEXTJOIN("_", FALSE, C1133:E1133), BD_Perc!$A:$O, 11, FALSE), "Intervalo de precio 2"
    ),
    AD1133 = "PERCENTIL 30-70",
    _xlfn.IFS(
        BD!DK1133 &lt; VLOOKUP(_xlfn.TEXTJOIN("_", FALSE, C1133:E1133), BD_Perc!$A:$O, 6, FALSE), "Intervalo de precio 1",
        BD!DK1133 &lt; VLOOKUP(_xlfn.TEXTJOIN("_", FALSE, C1133:E1133), BD_Perc!$A:$O, 7, FALSE), "Intervalo de precio 2",
        BD!DK1133 &gt;= VLOOKUP(_xlfn.TEXTJOIN("_", FALSE, C1133:E1133), BD_Perc!$A:$O, 7, FALSE), "Intervalo de precio 3"
    ),
    AD1133="Segmentación no encontrada o vehículo inactivo","Segmentación no encontrada o vehículo inactivo"
)</f>
        <v>Intervalo de precio 2</v>
      </c>
      <c r="AF1133" s="66" t="s">
        <v>2413</v>
      </c>
      <c r="AG1133" s="35" t="b">
        <f t="shared" si="106"/>
        <v>1</v>
      </c>
      <c r="AH1133" s="207">
        <v>3.2000000000000001E-2</v>
      </c>
      <c r="AI1133" s="207">
        <v>3.5999999999999997E-2</v>
      </c>
      <c r="AJ1133" s="207">
        <v>3.6999999999999998E-2</v>
      </c>
      <c r="AK1133" s="207">
        <v>3.9E-2</v>
      </c>
      <c r="AL1133" s="207">
        <v>4.1000000000000002E-2</v>
      </c>
      <c r="AM1133" s="207">
        <v>4.2000000000000003E-2</v>
      </c>
      <c r="AN1133" s="66" t="s">
        <v>173</v>
      </c>
      <c r="AO1133" s="66" t="s">
        <v>173</v>
      </c>
      <c r="AP1133" s="66" t="s">
        <v>173</v>
      </c>
      <c r="AQ1133" s="47">
        <v>0.05</v>
      </c>
      <c r="AR1133" s="38">
        <v>8143842</v>
      </c>
      <c r="AS1133" s="38">
        <v>206320</v>
      </c>
      <c r="AT1133" s="38">
        <v>745044</v>
      </c>
      <c r="AU1133" s="38">
        <v>0</v>
      </c>
      <c r="AV1133" s="38">
        <v>0</v>
      </c>
      <c r="AW1133" s="38">
        <v>7908932</v>
      </c>
      <c r="AX1133" s="38">
        <v>0</v>
      </c>
      <c r="AY1133" s="38">
        <v>745044</v>
      </c>
      <c r="AZ1133" s="38">
        <v>45849</v>
      </c>
      <c r="BA1133" s="38">
        <v>343867</v>
      </c>
      <c r="BB1133" s="38">
        <v>0</v>
      </c>
      <c r="BC1133" s="38">
        <v>0</v>
      </c>
      <c r="BD1133" s="38">
        <v>0</v>
      </c>
      <c r="BE1133" s="38">
        <v>0</v>
      </c>
      <c r="BF1133" s="38">
        <v>0</v>
      </c>
      <c r="BG1133" s="38">
        <v>2177822</v>
      </c>
      <c r="BH1133" s="38">
        <v>0</v>
      </c>
      <c r="BI1133" s="38">
        <v>2739471</v>
      </c>
      <c r="BJ1133" s="38" t="s">
        <v>107</v>
      </c>
      <c r="BK1133" s="38">
        <v>0</v>
      </c>
      <c r="BL1133" s="38">
        <v>1547400</v>
      </c>
      <c r="BM1133" s="38">
        <v>802355</v>
      </c>
      <c r="BN1133" s="38">
        <v>1203533</v>
      </c>
      <c r="BO1133" s="38">
        <v>0</v>
      </c>
      <c r="BP1133" s="38">
        <v>2968715</v>
      </c>
      <c r="BQ1133" s="38">
        <v>67627</v>
      </c>
      <c r="BR1133" s="38">
        <v>3334500</v>
      </c>
      <c r="BS1133" s="38">
        <v>561649</v>
      </c>
      <c r="BT1133" s="38">
        <v>0</v>
      </c>
      <c r="BU1133" s="38">
        <v>0</v>
      </c>
      <c r="BV1133" s="38" t="s">
        <v>107</v>
      </c>
      <c r="BW1133" s="38" t="s">
        <v>107</v>
      </c>
      <c r="BX1133" s="38">
        <v>102014</v>
      </c>
      <c r="BY1133" s="38">
        <v>0</v>
      </c>
      <c r="BZ1133" s="38">
        <v>0</v>
      </c>
      <c r="CA1133" s="38" t="s">
        <v>107</v>
      </c>
      <c r="CB1133" s="38">
        <v>332404</v>
      </c>
      <c r="CC1133" s="330">
        <v>0</v>
      </c>
      <c r="CD1133" s="38">
        <v>0</v>
      </c>
      <c r="CE1133" s="38">
        <v>0</v>
      </c>
      <c r="CF1133" s="38">
        <v>0</v>
      </c>
      <c r="CG1133" s="38">
        <v>0</v>
      </c>
      <c r="CH1133" s="41" t="s">
        <v>114</v>
      </c>
      <c r="CI1133" s="41" t="s">
        <v>114</v>
      </c>
      <c r="CJ1133" s="41" t="s">
        <v>114</v>
      </c>
      <c r="CK1133" s="41" t="s">
        <v>114</v>
      </c>
      <c r="CL1133" s="41" t="s">
        <v>113</v>
      </c>
      <c r="CM1133" s="41" t="s">
        <v>114</v>
      </c>
      <c r="CN1133" s="41" t="s">
        <v>114</v>
      </c>
      <c r="CO1133" s="42" t="s">
        <v>107</v>
      </c>
      <c r="CP1133" s="28" t="s">
        <v>107</v>
      </c>
      <c r="CQ1133" s="28" t="s">
        <v>107</v>
      </c>
      <c r="CR1133" s="28" t="s">
        <v>107</v>
      </c>
      <c r="CS1133" s="28" t="s">
        <v>107</v>
      </c>
      <c r="CT1133" s="28" t="s">
        <v>107</v>
      </c>
      <c r="CU1133" s="28" t="s">
        <v>107</v>
      </c>
      <c r="CV1133" s="28" t="s">
        <v>107</v>
      </c>
      <c r="CW1133" s="28" t="s">
        <v>107</v>
      </c>
      <c r="CX1133" s="28" t="s">
        <v>107</v>
      </c>
      <c r="CY1133" s="28" t="s">
        <v>107</v>
      </c>
      <c r="CZ1133" s="28" t="s">
        <v>107</v>
      </c>
      <c r="DA1133" s="28" t="s">
        <v>107</v>
      </c>
      <c r="DB1133" s="28" t="s">
        <v>107</v>
      </c>
      <c r="DC1133" s="28" t="s">
        <v>107</v>
      </c>
      <c r="DD1133" s="332">
        <v>12527386</v>
      </c>
      <c r="DE1133" s="384">
        <v>1</v>
      </c>
      <c r="DF1133" s="390">
        <v>1</v>
      </c>
      <c r="DG1133" s="312"/>
      <c r="DI1133" s="279" t="str" cm="1">
        <f t="array" ref="DI1133">+IF(AND(C1133&lt;&gt;"Vehículos Eléctricos",C1133&lt;&gt;"Vehículos Híbridos",AD1133="PERCENTIL 50"),
     IF(VLOOKUP(_xlfn.TEXTJOIN("_",FALSE,C1133:E1133),BD_Perc!$A:$P,_xlfn.IFS(BD!AE1133="Intervalo de precio 1",12,BD!AE1133="Intervalo de precio 2",13),FALSE)&lt;=1,
     VLOOKUP(_xlfn.TEXTJOIN("_",FALSE,C1133:E1133),BD_Perc!$A:$P,16,FALSE),"Ok P50"),
     "Ok P30/70 ó Híbrido/Eléctrico")</f>
        <v>Ok P30/70 ó Híbrido/Eléctrico</v>
      </c>
      <c r="DJ1133" s="279" t="str">
        <f t="shared" si="103"/>
        <v>Vehículos Convencionales_Automóviles_Hatchback</v>
      </c>
      <c r="DK1133" s="331">
        <f t="shared" si="107"/>
        <v>67760000</v>
      </c>
      <c r="DL1133" s="326"/>
    </row>
    <row r="1134" spans="1:118" ht="51">
      <c r="A1134" s="28">
        <v>1129</v>
      </c>
      <c r="B1134" s="29" t="s">
        <v>183</v>
      </c>
      <c r="C1134" s="187" t="s">
        <v>0</v>
      </c>
      <c r="D1134" s="29" t="s">
        <v>665</v>
      </c>
      <c r="E1134" s="42" t="s">
        <v>666</v>
      </c>
      <c r="F1134" s="42" t="s">
        <v>346</v>
      </c>
      <c r="G1134" s="29" t="s">
        <v>2303</v>
      </c>
      <c r="H1134" s="42" t="s">
        <v>400</v>
      </c>
      <c r="I1134" s="42">
        <v>3021100</v>
      </c>
      <c r="J1134" s="70" t="s">
        <v>2391</v>
      </c>
      <c r="K1134" s="63" t="s">
        <v>674</v>
      </c>
      <c r="L1134" s="54">
        <v>168</v>
      </c>
      <c r="M1134" s="33" t="s">
        <v>107</v>
      </c>
      <c r="N1134" s="50">
        <v>171000000</v>
      </c>
      <c r="O1134" s="34">
        <f>+IFERROR(VLOOKUP(I1134,Precio_Fasecolda!A:C,3,FALSE),IFERROR(VLOOKUP(I1134,Precio_Fasecolda!B:C,2,FALSE),N1134))</f>
        <v>171000000</v>
      </c>
      <c r="P1134" s="34">
        <f t="shared" si="104"/>
        <v>0</v>
      </c>
      <c r="Q1134" s="28" t="s">
        <v>346</v>
      </c>
      <c r="R1134" s="28" t="s">
        <v>2415</v>
      </c>
      <c r="S1134" s="28" t="s">
        <v>360</v>
      </c>
      <c r="T1134" s="28" t="s">
        <v>107</v>
      </c>
      <c r="U1134" s="28" t="s">
        <v>107</v>
      </c>
      <c r="V1134" s="42" t="s">
        <v>107</v>
      </c>
      <c r="W1134" s="28" t="s">
        <v>107</v>
      </c>
      <c r="X1134" s="28" t="s">
        <v>107</v>
      </c>
      <c r="Y1134" s="28" t="str">
        <f t="shared" si="105"/>
        <v>N.A.</v>
      </c>
      <c r="Z1134" s="292">
        <f t="shared" si="102"/>
        <v>167238000</v>
      </c>
      <c r="AA1134" s="28" cm="1">
        <f t="array" aca="1" ref="AA1134" ca="1">_xlfn.IFS(DK1134&lt;$DK$4,1,AND(DK1134&gt;=$DK$4,DK1134&lt;=$AA$4),2,DK1134&gt;$AA$4,3)</f>
        <v>2</v>
      </c>
      <c r="AB1134" s="28">
        <v>0</v>
      </c>
      <c r="AC1134" s="28" cm="1">
        <f t="array" aca="1" ref="AC1134" ca="1">IF(AB1134="PERCENTIL 30","",_xlfn.IFS(DK1134&lt;$AC$4,1,DK1134&gt;$AC$4,2))</f>
        <v>2</v>
      </c>
      <c r="AD1134" s="28" t="str">
        <f>+IFERROR(VLOOKUP(_xlfn.TEXTJOIN("_", FALSE, C1134:E1134), BD_Perc!$A:$O, 15, FALSE),"Segmentación no encontrada o vehículo inactivo")</f>
        <v>PERCENTIL 30-70</v>
      </c>
      <c r="AE1134" s="28" t="str" cm="1">
        <f t="array" ref="AE1134">_xlfn.IFS(
    AD1134 = "PERCENTIL 50",
    _xlfn.IFS(
        BD!DK1134 &lt; VLOOKUP(_xlfn.TEXTJOIN("_", FALSE, C1134:E1134), BD_Perc!$A:$O, 11, FALSE), "Intervalo de precio 1",
        BD!DK1134 &gt;= VLOOKUP(_xlfn.TEXTJOIN("_", FALSE, C1134:E1134), BD_Perc!$A:$O, 11, FALSE), "Intervalo de precio 2"
    ),
    AD1134 = "PERCENTIL 30-70",
    _xlfn.IFS(
        BD!DK1134 &lt; VLOOKUP(_xlfn.TEXTJOIN("_", FALSE, C1134:E1134), BD_Perc!$A:$O, 6, FALSE), "Intervalo de precio 1",
        BD!DK1134 &lt; VLOOKUP(_xlfn.TEXTJOIN("_", FALSE, C1134:E1134), BD_Perc!$A:$O, 7, FALSE), "Intervalo de precio 2",
        BD!DK1134 &gt;= VLOOKUP(_xlfn.TEXTJOIN("_", FALSE, C1134:E1134), BD_Perc!$A:$O, 7, FALSE), "Intervalo de precio 3"
    ),
    AD1134="Segmentación no encontrada o vehículo inactivo","Segmentación no encontrada o vehículo inactivo"
)</f>
        <v>Intervalo de precio 2</v>
      </c>
      <c r="AF1134" s="57" t="s">
        <v>2413</v>
      </c>
      <c r="AG1134" s="35" t="b">
        <f t="shared" si="106"/>
        <v>1</v>
      </c>
      <c r="AH1134" s="207">
        <v>2.1999999999999999E-2</v>
      </c>
      <c r="AI1134" s="207">
        <v>2.5999999999999999E-2</v>
      </c>
      <c r="AJ1134" s="207">
        <v>3.1E-2</v>
      </c>
      <c r="AK1134" s="207">
        <v>3.2000000000000001E-2</v>
      </c>
      <c r="AL1134" s="207">
        <v>3.3000000000000002E-2</v>
      </c>
      <c r="AM1134" s="207">
        <v>3.4000000000000002E-2</v>
      </c>
      <c r="AN1134" s="28" t="s">
        <v>113</v>
      </c>
      <c r="AO1134" s="28" t="s">
        <v>173</v>
      </c>
      <c r="AP1134" s="28" t="s">
        <v>173</v>
      </c>
      <c r="AQ1134" s="37">
        <v>0.05</v>
      </c>
      <c r="AR1134" s="38">
        <v>8143842</v>
      </c>
      <c r="AS1134" s="38">
        <v>206320</v>
      </c>
      <c r="AT1134" s="38">
        <v>745044</v>
      </c>
      <c r="AU1134" s="38">
        <v>4103475</v>
      </c>
      <c r="AV1134" s="38">
        <v>1375466</v>
      </c>
      <c r="AW1134" s="38">
        <v>7908932</v>
      </c>
      <c r="AX1134" s="38">
        <v>0</v>
      </c>
      <c r="AY1134" s="38">
        <v>745044</v>
      </c>
      <c r="AZ1134" s="38">
        <v>45849</v>
      </c>
      <c r="BA1134" s="38">
        <v>343867</v>
      </c>
      <c r="BB1134" s="38" t="s">
        <v>107</v>
      </c>
      <c r="BC1134" s="38" t="s">
        <v>107</v>
      </c>
      <c r="BD1134" s="38">
        <v>0</v>
      </c>
      <c r="BE1134" s="38">
        <v>0</v>
      </c>
      <c r="BF1134" s="38">
        <v>1260844</v>
      </c>
      <c r="BG1134" s="38">
        <v>2177822</v>
      </c>
      <c r="BH1134" s="38">
        <v>2177822</v>
      </c>
      <c r="BI1134" s="38">
        <v>2739471</v>
      </c>
      <c r="BJ1134" s="38" t="s">
        <v>107</v>
      </c>
      <c r="BK1134" s="38">
        <v>0</v>
      </c>
      <c r="BL1134" s="38">
        <v>1547400</v>
      </c>
      <c r="BM1134" s="38">
        <v>802355</v>
      </c>
      <c r="BN1134" s="38">
        <v>1203533</v>
      </c>
      <c r="BO1134" s="38" t="s">
        <v>107</v>
      </c>
      <c r="BP1134" s="38">
        <v>2968715</v>
      </c>
      <c r="BQ1134" s="38">
        <v>67627</v>
      </c>
      <c r="BR1134" s="38">
        <v>3334500</v>
      </c>
      <c r="BS1134" s="38">
        <v>561649</v>
      </c>
      <c r="BT1134" s="38">
        <v>1134760</v>
      </c>
      <c r="BU1134" s="38" t="s">
        <v>107</v>
      </c>
      <c r="BV1134" s="38">
        <v>1031600</v>
      </c>
      <c r="BW1134" s="38" t="s">
        <v>107</v>
      </c>
      <c r="BX1134" s="38">
        <v>102014</v>
      </c>
      <c r="BY1134" s="38">
        <v>1364004</v>
      </c>
      <c r="BZ1134" s="38">
        <v>7908932</v>
      </c>
      <c r="CA1134" s="38" t="s">
        <v>107</v>
      </c>
      <c r="CB1134" s="38">
        <v>332404</v>
      </c>
      <c r="CC1134" s="330">
        <v>0</v>
      </c>
      <c r="CD1134" s="38">
        <v>5731110</v>
      </c>
      <c r="CE1134" s="38" t="s">
        <v>107</v>
      </c>
      <c r="CF1134" s="38" t="s">
        <v>107</v>
      </c>
      <c r="CG1134" s="38" t="s">
        <v>107</v>
      </c>
      <c r="CH1134" s="41" t="s">
        <v>114</v>
      </c>
      <c r="CI1134" s="41" t="s">
        <v>114</v>
      </c>
      <c r="CJ1134" s="41" t="s">
        <v>113</v>
      </c>
      <c r="CK1134" s="41" t="s">
        <v>114</v>
      </c>
      <c r="CL1134" s="41" t="s">
        <v>113</v>
      </c>
      <c r="CM1134" s="41" t="s">
        <v>114</v>
      </c>
      <c r="CN1134" s="41" t="s">
        <v>114</v>
      </c>
      <c r="CO1134" s="42" t="s">
        <v>107</v>
      </c>
      <c r="CP1134" s="28" t="s">
        <v>107</v>
      </c>
      <c r="CQ1134" s="28" t="s">
        <v>107</v>
      </c>
      <c r="CR1134" s="28" t="s">
        <v>107</v>
      </c>
      <c r="CS1134" s="28" t="s">
        <v>107</v>
      </c>
      <c r="CT1134" s="28" t="s">
        <v>107</v>
      </c>
      <c r="CU1134" s="28" t="s">
        <v>107</v>
      </c>
      <c r="CV1134" s="28" t="s">
        <v>107</v>
      </c>
      <c r="CW1134" s="28" t="s">
        <v>107</v>
      </c>
      <c r="CX1134" s="28" t="s">
        <v>107</v>
      </c>
      <c r="CY1134" s="28" t="s">
        <v>107</v>
      </c>
      <c r="CZ1134" s="28" t="s">
        <v>107</v>
      </c>
      <c r="DA1134" s="28" t="s">
        <v>107</v>
      </c>
      <c r="DB1134" s="28" t="s">
        <v>107</v>
      </c>
      <c r="DC1134" s="28" t="s">
        <v>107</v>
      </c>
      <c r="DD1134" s="332">
        <v>10452702</v>
      </c>
      <c r="DE1134" s="384">
        <v>1</v>
      </c>
      <c r="DF1134" s="390">
        <v>1</v>
      </c>
      <c r="DG1134" s="312"/>
      <c r="DI1134" s="279" t="str" cm="1">
        <f t="array" ref="DI1134">+IF(AND(C1134&lt;&gt;"Vehículos Eléctricos",C1134&lt;&gt;"Vehículos Híbridos",AD1134="PERCENTIL 50"),
     IF(VLOOKUP(_xlfn.TEXTJOIN("_",FALSE,C1134:E1134),BD_Perc!$A:$P,_xlfn.IFS(BD!AE1134="Intervalo de precio 1",12,BD!AE1134="Intervalo de precio 2",13),FALSE)&lt;=1,
     VLOOKUP(_xlfn.TEXTJOIN("_",FALSE,C1134:E1134),BD_Perc!$A:$P,16,FALSE),"Ok P50"),
     "Ok P30/70 ó Híbrido/Eléctrico")</f>
        <v>Ok P30/70 ó Híbrido/Eléctrico</v>
      </c>
      <c r="DJ1134" s="279" t="str">
        <f t="shared" si="103"/>
        <v>Vehículos Convencionales_Pick Up_PICKUP DOBLE CAB - PLATON</v>
      </c>
      <c r="DK1134" s="331">
        <f t="shared" si="107"/>
        <v>167238000</v>
      </c>
      <c r="DL1134" s="326"/>
    </row>
    <row r="1135" spans="1:118" ht="51">
      <c r="A1135" s="28">
        <v>1130</v>
      </c>
      <c r="B1135" s="29" t="s">
        <v>183</v>
      </c>
      <c r="C1135" s="187" t="s">
        <v>0</v>
      </c>
      <c r="D1135" s="29" t="s">
        <v>665</v>
      </c>
      <c r="E1135" s="42" t="s">
        <v>666</v>
      </c>
      <c r="F1135" s="42" t="s">
        <v>346</v>
      </c>
      <c r="G1135" s="29" t="s">
        <v>2304</v>
      </c>
      <c r="H1135" s="42" t="s">
        <v>400</v>
      </c>
      <c r="I1135" s="43">
        <v>3021105</v>
      </c>
      <c r="J1135" s="70" t="s">
        <v>2392</v>
      </c>
      <c r="K1135" s="63" t="s">
        <v>674</v>
      </c>
      <c r="L1135" s="54">
        <v>168</v>
      </c>
      <c r="M1135" s="33" t="s">
        <v>107</v>
      </c>
      <c r="N1135" s="50">
        <v>229000000</v>
      </c>
      <c r="O1135" s="34">
        <f>+IFERROR(VLOOKUP(I1135,Precio_Fasecolda!A:C,3,FALSE),IFERROR(VLOOKUP(I1135,Precio_Fasecolda!B:C,2,FALSE),N1135))</f>
        <v>229000000</v>
      </c>
      <c r="P1135" s="34">
        <f t="shared" si="104"/>
        <v>0</v>
      </c>
      <c r="Q1135" s="28" t="s">
        <v>346</v>
      </c>
      <c r="R1135" s="28" t="s">
        <v>130</v>
      </c>
      <c r="S1135" s="28" t="s">
        <v>360</v>
      </c>
      <c r="T1135" s="28" t="s">
        <v>107</v>
      </c>
      <c r="U1135" s="28" t="s">
        <v>107</v>
      </c>
      <c r="V1135" s="42" t="s">
        <v>107</v>
      </c>
      <c r="W1135" s="28" t="s">
        <v>107</v>
      </c>
      <c r="X1135" s="28" t="s">
        <v>107</v>
      </c>
      <c r="Y1135" s="28" t="str">
        <f t="shared" si="105"/>
        <v>N.A.</v>
      </c>
      <c r="Z1135" s="292">
        <f t="shared" si="102"/>
        <v>223962000</v>
      </c>
      <c r="AA1135" s="28" cm="1">
        <f t="array" aca="1" ref="AA1135" ca="1">_xlfn.IFS(DK1135&lt;$DK$4,1,AND(DK1135&gt;=$DK$4,DK1135&lt;=$AA$4),2,DK1135&gt;$AA$4,3)</f>
        <v>2</v>
      </c>
      <c r="AB1135" s="28">
        <v>0</v>
      </c>
      <c r="AC1135" s="28" cm="1">
        <f t="array" aca="1" ref="AC1135" ca="1">IF(AB1135="PERCENTIL 30","",_xlfn.IFS(DK1135&lt;$AC$4,1,DK1135&gt;$AC$4,2))</f>
        <v>2</v>
      </c>
      <c r="AD1135" s="28" t="str">
        <f>+IFERROR(VLOOKUP(_xlfn.TEXTJOIN("_", FALSE, C1135:E1135), BD_Perc!$A:$O, 15, FALSE),"Segmentación no encontrada o vehículo inactivo")</f>
        <v>PERCENTIL 30-70</v>
      </c>
      <c r="AE1135" s="28" t="str" cm="1">
        <f t="array" ref="AE1135">_xlfn.IFS(
    AD1135 = "PERCENTIL 50",
    _xlfn.IFS(
        BD!DK1135 &lt; VLOOKUP(_xlfn.TEXTJOIN("_", FALSE, C1135:E1135), BD_Perc!$A:$O, 11, FALSE), "Intervalo de precio 1",
        BD!DK1135 &gt;= VLOOKUP(_xlfn.TEXTJOIN("_", FALSE, C1135:E1135), BD_Perc!$A:$O, 11, FALSE), "Intervalo de precio 2"
    ),
    AD1135 = "PERCENTIL 30-70",
    _xlfn.IFS(
        BD!DK1135 &lt; VLOOKUP(_xlfn.TEXTJOIN("_", FALSE, C1135:E1135), BD_Perc!$A:$O, 6, FALSE), "Intervalo de precio 1",
        BD!DK1135 &lt; VLOOKUP(_xlfn.TEXTJOIN("_", FALSE, C1135:E1135), BD_Perc!$A:$O, 7, FALSE), "Intervalo de precio 2",
        BD!DK1135 &gt;= VLOOKUP(_xlfn.TEXTJOIN("_", FALSE, C1135:E1135), BD_Perc!$A:$O, 7, FALSE), "Intervalo de precio 3"
    ),
    AD1135="Segmentación no encontrada o vehículo inactivo","Segmentación no encontrada o vehículo inactivo"
)</f>
        <v>Intervalo de precio 2</v>
      </c>
      <c r="AF1135" s="57" t="s">
        <v>2413</v>
      </c>
      <c r="AG1135" s="35" t="b">
        <f t="shared" si="106"/>
        <v>1</v>
      </c>
      <c r="AH1135" s="207">
        <v>2.1999999999999999E-2</v>
      </c>
      <c r="AI1135" s="207">
        <v>2.5999999999999999E-2</v>
      </c>
      <c r="AJ1135" s="207">
        <v>3.1E-2</v>
      </c>
      <c r="AK1135" s="207">
        <v>3.2000000000000001E-2</v>
      </c>
      <c r="AL1135" s="207">
        <v>3.3000000000000002E-2</v>
      </c>
      <c r="AM1135" s="207">
        <v>3.4000000000000002E-2</v>
      </c>
      <c r="AN1135" s="28" t="s">
        <v>113</v>
      </c>
      <c r="AO1135" s="28" t="s">
        <v>173</v>
      </c>
      <c r="AP1135" s="28" t="s">
        <v>173</v>
      </c>
      <c r="AQ1135" s="37">
        <v>0.05</v>
      </c>
      <c r="AR1135" s="38">
        <v>8143842</v>
      </c>
      <c r="AS1135" s="38">
        <v>206320</v>
      </c>
      <c r="AT1135" s="38">
        <v>745044</v>
      </c>
      <c r="AU1135" s="38">
        <v>4103475</v>
      </c>
      <c r="AV1135" s="38">
        <v>1375466</v>
      </c>
      <c r="AW1135" s="38">
        <v>7908932</v>
      </c>
      <c r="AX1135" s="38">
        <v>0</v>
      </c>
      <c r="AY1135" s="38">
        <v>745044</v>
      </c>
      <c r="AZ1135" s="38">
        <v>45849</v>
      </c>
      <c r="BA1135" s="38">
        <v>343867</v>
      </c>
      <c r="BB1135" s="38" t="s">
        <v>107</v>
      </c>
      <c r="BC1135" s="38" t="s">
        <v>107</v>
      </c>
      <c r="BD1135" s="38">
        <v>0</v>
      </c>
      <c r="BE1135" s="38">
        <v>0</v>
      </c>
      <c r="BF1135" s="38">
        <v>1260844</v>
      </c>
      <c r="BG1135" s="38">
        <v>2177822</v>
      </c>
      <c r="BH1135" s="38">
        <v>2177822</v>
      </c>
      <c r="BI1135" s="38">
        <v>2739471</v>
      </c>
      <c r="BJ1135" s="38" t="s">
        <v>107</v>
      </c>
      <c r="BK1135" s="38">
        <v>0</v>
      </c>
      <c r="BL1135" s="38">
        <v>1547400</v>
      </c>
      <c r="BM1135" s="38">
        <v>802355</v>
      </c>
      <c r="BN1135" s="38">
        <v>1203533</v>
      </c>
      <c r="BO1135" s="38" t="s">
        <v>107</v>
      </c>
      <c r="BP1135" s="38">
        <v>2968715</v>
      </c>
      <c r="BQ1135" s="38">
        <v>67627</v>
      </c>
      <c r="BR1135" s="38">
        <v>3334500</v>
      </c>
      <c r="BS1135" s="38">
        <v>561649</v>
      </c>
      <c r="BT1135" s="38">
        <v>1134760</v>
      </c>
      <c r="BU1135" s="38" t="s">
        <v>107</v>
      </c>
      <c r="BV1135" s="38">
        <v>1031600</v>
      </c>
      <c r="BW1135" s="38" t="s">
        <v>107</v>
      </c>
      <c r="BX1135" s="38">
        <v>102014</v>
      </c>
      <c r="BY1135" s="38">
        <v>1364004</v>
      </c>
      <c r="BZ1135" s="38">
        <v>7908932</v>
      </c>
      <c r="CA1135" s="38" t="s">
        <v>107</v>
      </c>
      <c r="CB1135" s="38">
        <v>332404</v>
      </c>
      <c r="CC1135" s="330">
        <v>0</v>
      </c>
      <c r="CD1135" s="38">
        <v>5731110</v>
      </c>
      <c r="CE1135" s="38" t="s">
        <v>107</v>
      </c>
      <c r="CF1135" s="38" t="s">
        <v>107</v>
      </c>
      <c r="CG1135" s="38" t="s">
        <v>107</v>
      </c>
      <c r="CH1135" s="41" t="s">
        <v>114</v>
      </c>
      <c r="CI1135" s="41" t="s">
        <v>114</v>
      </c>
      <c r="CJ1135" s="41" t="s">
        <v>113</v>
      </c>
      <c r="CK1135" s="41" t="s">
        <v>114</v>
      </c>
      <c r="CL1135" s="41" t="s">
        <v>113</v>
      </c>
      <c r="CM1135" s="41" t="s">
        <v>114</v>
      </c>
      <c r="CN1135" s="41" t="s">
        <v>114</v>
      </c>
      <c r="CO1135" s="42" t="s">
        <v>107</v>
      </c>
      <c r="CP1135" s="28" t="s">
        <v>107</v>
      </c>
      <c r="CQ1135" s="28" t="s">
        <v>107</v>
      </c>
      <c r="CR1135" s="28" t="s">
        <v>107</v>
      </c>
      <c r="CS1135" s="28" t="s">
        <v>107</v>
      </c>
      <c r="CT1135" s="28" t="s">
        <v>107</v>
      </c>
      <c r="CU1135" s="28" t="s">
        <v>107</v>
      </c>
      <c r="CV1135" s="28" t="s">
        <v>107</v>
      </c>
      <c r="CW1135" s="28" t="s">
        <v>107</v>
      </c>
      <c r="CX1135" s="28" t="s">
        <v>107</v>
      </c>
      <c r="CY1135" s="28" t="s">
        <v>107</v>
      </c>
      <c r="CZ1135" s="28" t="s">
        <v>107</v>
      </c>
      <c r="DA1135" s="28" t="s">
        <v>107</v>
      </c>
      <c r="DB1135" s="28" t="s">
        <v>107</v>
      </c>
      <c r="DC1135" s="28" t="s">
        <v>107</v>
      </c>
      <c r="DD1135" s="332">
        <v>10452702</v>
      </c>
      <c r="DE1135" s="384">
        <v>1</v>
      </c>
      <c r="DF1135" s="390">
        <v>1</v>
      </c>
      <c r="DG1135" s="312"/>
      <c r="DI1135" s="279" t="str" cm="1">
        <f t="array" ref="DI1135">+IF(AND(C1135&lt;&gt;"Vehículos Eléctricos",C1135&lt;&gt;"Vehículos Híbridos",AD1135="PERCENTIL 50"),
     IF(VLOOKUP(_xlfn.TEXTJOIN("_",FALSE,C1135:E1135),BD_Perc!$A:$P,_xlfn.IFS(BD!AE1135="Intervalo de precio 1",12,BD!AE1135="Intervalo de precio 2",13),FALSE)&lt;=1,
     VLOOKUP(_xlfn.TEXTJOIN("_",FALSE,C1135:E1135),BD_Perc!$A:$P,16,FALSE),"Ok P50"),
     "Ok P30/70 ó Híbrido/Eléctrico")</f>
        <v>Ok P30/70 ó Híbrido/Eléctrico</v>
      </c>
      <c r="DJ1135" s="279" t="str">
        <f t="shared" si="103"/>
        <v>Vehículos Convencionales_Pick Up_PICKUP DOBLE CAB - PLATON</v>
      </c>
      <c r="DK1135" s="331">
        <f t="shared" si="107"/>
        <v>223962000</v>
      </c>
      <c r="DL1135" s="326"/>
    </row>
    <row r="1136" spans="1:118" ht="51">
      <c r="A1136" s="28">
        <v>1131</v>
      </c>
      <c r="B1136" s="29" t="s">
        <v>183</v>
      </c>
      <c r="C1136" s="187" t="s">
        <v>0</v>
      </c>
      <c r="D1136" s="29" t="s">
        <v>337</v>
      </c>
      <c r="E1136" s="42" t="s">
        <v>982</v>
      </c>
      <c r="F1136" s="42" t="s">
        <v>107</v>
      </c>
      <c r="G1136" s="29" t="s">
        <v>2305</v>
      </c>
      <c r="H1136" s="28" t="s">
        <v>2301</v>
      </c>
      <c r="I1136" s="134">
        <v>4606152</v>
      </c>
      <c r="J1136" s="70" t="s">
        <v>2393</v>
      </c>
      <c r="K1136" s="63" t="s">
        <v>369</v>
      </c>
      <c r="L1136" s="54">
        <v>155</v>
      </c>
      <c r="M1136" s="33">
        <v>5</v>
      </c>
      <c r="N1136" s="280">
        <v>166000000</v>
      </c>
      <c r="O1136" s="34">
        <f>+IFERROR(VLOOKUP(I1136,Precio_Fasecolda!A:C,3,FALSE),IFERROR(VLOOKUP(I1136,Precio_Fasecolda!B:C,2,FALSE),N1136))</f>
        <v>166000000</v>
      </c>
      <c r="P1136" s="34">
        <f t="shared" si="104"/>
        <v>0</v>
      </c>
      <c r="Q1136" s="28" t="s">
        <v>982</v>
      </c>
      <c r="R1136" s="28" t="s">
        <v>130</v>
      </c>
      <c r="S1136" s="28" t="s">
        <v>112</v>
      </c>
      <c r="T1136" s="28" t="s">
        <v>107</v>
      </c>
      <c r="U1136" s="28" t="s">
        <v>107</v>
      </c>
      <c r="V1136" s="42" t="s">
        <v>107</v>
      </c>
      <c r="W1136" s="28" t="s">
        <v>107</v>
      </c>
      <c r="X1136" s="28" t="s">
        <v>107</v>
      </c>
      <c r="Y1136" s="28" t="str">
        <f t="shared" si="105"/>
        <v>N.A.</v>
      </c>
      <c r="Z1136" s="292">
        <f t="shared" si="102"/>
        <v>162348000</v>
      </c>
      <c r="AA1136" s="28" cm="1">
        <f t="array" aca="1" ref="AA1136" ca="1">_xlfn.IFS(DK1136&lt;$DK$4,1,AND(DK1136&gt;=$DK$4,DK1136&lt;=$AA$4),2,DK1136&gt;$AA$4,3)</f>
        <v>2</v>
      </c>
      <c r="AB1136" s="28">
        <v>0</v>
      </c>
      <c r="AC1136" s="28" cm="1">
        <f t="array" aca="1" ref="AC1136" ca="1">IF(AB1136="PERCENTIL 30","",_xlfn.IFS(DK1136&lt;$AC$4,1,DK1136&gt;$AC$4,2))</f>
        <v>2</v>
      </c>
      <c r="AD1136" s="28" t="str">
        <f>+IFERROR(VLOOKUP(_xlfn.TEXTJOIN("_", FALSE, C1136:E1136), BD_Perc!$A:$O, 15, FALSE),"Segmentación no encontrada o vehículo inactivo")</f>
        <v>PERCENTIL 30-70</v>
      </c>
      <c r="AE1136" s="28" t="str" cm="1">
        <f t="array" ref="AE1136">_xlfn.IFS(
    AD1136 = "PERCENTIL 50",
    _xlfn.IFS(
        BD!DK1136 &lt; VLOOKUP(_xlfn.TEXTJOIN("_", FALSE, C1136:E1136), BD_Perc!$A:$O, 11, FALSE), "Intervalo de precio 1",
        BD!DK1136 &gt;= VLOOKUP(_xlfn.TEXTJOIN("_", FALSE, C1136:E1136), BD_Perc!$A:$O, 11, FALSE), "Intervalo de precio 2"
    ),
    AD1136 = "PERCENTIL 30-70",
    _xlfn.IFS(
        BD!DK1136 &lt; VLOOKUP(_xlfn.TEXTJOIN("_", FALSE, C1136:E1136), BD_Perc!$A:$O, 6, FALSE), "Intervalo de precio 1",
        BD!DK1136 &lt; VLOOKUP(_xlfn.TEXTJOIN("_", FALSE, C1136:E1136), BD_Perc!$A:$O, 7, FALSE), "Intervalo de precio 2",
        BD!DK1136 &gt;= VLOOKUP(_xlfn.TEXTJOIN("_", FALSE, C1136:E1136), BD_Perc!$A:$O, 7, FALSE), "Intervalo de precio 3"
    ),
    AD1136="Segmentación no encontrada o vehículo inactivo","Segmentación no encontrada o vehículo inactivo"
)</f>
        <v>Intervalo de precio 3</v>
      </c>
      <c r="AF1136" s="66" t="s">
        <v>2414</v>
      </c>
      <c r="AG1136" s="35" t="b">
        <f t="shared" si="106"/>
        <v>1</v>
      </c>
      <c r="AH1136" s="206">
        <v>2.1999999999999999E-2</v>
      </c>
      <c r="AI1136" s="206">
        <v>2.5999999999999999E-2</v>
      </c>
      <c r="AJ1136" s="206">
        <v>3.1E-2</v>
      </c>
      <c r="AK1136" s="206">
        <v>3.2000000000000001E-2</v>
      </c>
      <c r="AL1136" s="206">
        <v>3.3000000000000002E-2</v>
      </c>
      <c r="AM1136" s="206">
        <v>3.4000000000000002E-2</v>
      </c>
      <c r="AN1136" s="107" t="s">
        <v>176</v>
      </c>
      <c r="AO1136" s="107" t="s">
        <v>173</v>
      </c>
      <c r="AP1136" s="107" t="s">
        <v>173</v>
      </c>
      <c r="AQ1136" s="281">
        <v>0.05</v>
      </c>
      <c r="AR1136" s="38">
        <v>8143842</v>
      </c>
      <c r="AS1136" s="38">
        <v>206320</v>
      </c>
      <c r="AT1136" s="38">
        <v>745044</v>
      </c>
      <c r="AU1136" s="38">
        <v>0</v>
      </c>
      <c r="AV1136" s="38">
        <v>0</v>
      </c>
      <c r="AW1136" s="38">
        <v>7908932</v>
      </c>
      <c r="AX1136" s="38">
        <v>0</v>
      </c>
      <c r="AY1136" s="38">
        <v>745044</v>
      </c>
      <c r="AZ1136" s="38">
        <v>45849</v>
      </c>
      <c r="BA1136" s="38">
        <v>343867</v>
      </c>
      <c r="BB1136" s="38">
        <v>0</v>
      </c>
      <c r="BC1136" s="38">
        <v>0</v>
      </c>
      <c r="BD1136" s="38">
        <v>0</v>
      </c>
      <c r="BE1136" s="38">
        <v>0</v>
      </c>
      <c r="BF1136" s="38">
        <v>0</v>
      </c>
      <c r="BG1136" s="38">
        <v>2177822</v>
      </c>
      <c r="BH1136" s="38" t="s">
        <v>107</v>
      </c>
      <c r="BI1136" s="38">
        <v>2739471</v>
      </c>
      <c r="BJ1136" s="38" t="s">
        <v>107</v>
      </c>
      <c r="BK1136" s="38">
        <v>0</v>
      </c>
      <c r="BL1136" s="38">
        <v>1547400</v>
      </c>
      <c r="BM1136" s="38">
        <v>802355</v>
      </c>
      <c r="BN1136" s="38">
        <v>1203533</v>
      </c>
      <c r="BO1136" s="38" t="s">
        <v>107</v>
      </c>
      <c r="BP1136" s="38">
        <v>2968715</v>
      </c>
      <c r="BQ1136" s="38">
        <v>67627</v>
      </c>
      <c r="BR1136" s="38">
        <v>3334500</v>
      </c>
      <c r="BS1136" s="38">
        <v>561649</v>
      </c>
      <c r="BT1136" s="38">
        <v>0</v>
      </c>
      <c r="BU1136" s="38">
        <v>0</v>
      </c>
      <c r="BV1136" s="38" t="s">
        <v>107</v>
      </c>
      <c r="BW1136" s="38" t="s">
        <v>107</v>
      </c>
      <c r="BX1136" s="38">
        <v>102014</v>
      </c>
      <c r="BY1136" s="38" t="s">
        <v>107</v>
      </c>
      <c r="BZ1136" s="38" t="s">
        <v>107</v>
      </c>
      <c r="CA1136" s="38" t="s">
        <v>107</v>
      </c>
      <c r="CB1136" s="38">
        <v>332404</v>
      </c>
      <c r="CC1136" s="330">
        <v>0</v>
      </c>
      <c r="CD1136" s="38">
        <v>0</v>
      </c>
      <c r="CE1136" s="38" t="s">
        <v>107</v>
      </c>
      <c r="CF1136" s="38" t="s">
        <v>107</v>
      </c>
      <c r="CG1136" s="38" t="s">
        <v>107</v>
      </c>
      <c r="CH1136" s="41" t="s">
        <v>114</v>
      </c>
      <c r="CI1136" s="41" t="s">
        <v>114</v>
      </c>
      <c r="CJ1136" s="41" t="s">
        <v>113</v>
      </c>
      <c r="CK1136" s="41" t="s">
        <v>114</v>
      </c>
      <c r="CL1136" s="41" t="s">
        <v>113</v>
      </c>
      <c r="CM1136" s="41" t="s">
        <v>114</v>
      </c>
      <c r="CN1136" s="41" t="s">
        <v>114</v>
      </c>
      <c r="CO1136" s="42" t="s">
        <v>107</v>
      </c>
      <c r="CP1136" s="28" t="s">
        <v>107</v>
      </c>
      <c r="CQ1136" s="28" t="s">
        <v>107</v>
      </c>
      <c r="CR1136" s="28" t="s">
        <v>107</v>
      </c>
      <c r="CS1136" s="28" t="s">
        <v>107</v>
      </c>
      <c r="CT1136" s="28" t="s">
        <v>107</v>
      </c>
      <c r="CU1136" s="28" t="s">
        <v>107</v>
      </c>
      <c r="CV1136" s="28" t="s">
        <v>107</v>
      </c>
      <c r="CW1136" s="28" t="s">
        <v>107</v>
      </c>
      <c r="CX1136" s="28" t="s">
        <v>107</v>
      </c>
      <c r="CY1136" s="28" t="s">
        <v>107</v>
      </c>
      <c r="CZ1136" s="28" t="s">
        <v>107</v>
      </c>
      <c r="DA1136" s="28" t="s">
        <v>107</v>
      </c>
      <c r="DB1136" s="28" t="s">
        <v>107</v>
      </c>
      <c r="DC1136" s="28" t="s">
        <v>107</v>
      </c>
      <c r="DD1136" s="332">
        <v>10200340</v>
      </c>
      <c r="DE1136" s="384">
        <v>1</v>
      </c>
      <c r="DF1136" s="390">
        <v>1</v>
      </c>
      <c r="DG1136" s="312">
        <v>45698</v>
      </c>
      <c r="DH1136" s="8" t="s">
        <v>2497</v>
      </c>
      <c r="DI1136" s="279" t="str" cm="1">
        <f t="array" ref="DI1136">+IF(AND(C1136&lt;&gt;"Vehículos Eléctricos",C1136&lt;&gt;"Vehículos Híbridos",AD1136="PERCENTIL 50"),
     IF(VLOOKUP(_xlfn.TEXTJOIN("_",FALSE,C1136:E1136),BD_Perc!$A:$P,_xlfn.IFS(BD!AE1136="Intervalo de precio 1",12,BD!AE1136="Intervalo de precio 2",13),FALSE)&lt;=1,
     VLOOKUP(_xlfn.TEXTJOIN("_",FALSE,C1136:E1136),BD_Perc!$A:$P,16,FALSE),"Ok P50"),
     "Ok P30/70 ó Híbrido/Eléctrico")</f>
        <v>Ok P30/70 ó Híbrido/Eléctrico</v>
      </c>
      <c r="DJ1136" s="279" t="str">
        <f t="shared" si="103"/>
        <v>Vehículos Convencionales_Camperos/Camionetas_4X2</v>
      </c>
      <c r="DK1136" s="331">
        <f t="shared" si="107"/>
        <v>162348000</v>
      </c>
      <c r="DL1136" s="326"/>
    </row>
    <row r="1137" spans="1:116" ht="51">
      <c r="A1137" s="28">
        <v>1132</v>
      </c>
      <c r="B1137" s="29" t="s">
        <v>183</v>
      </c>
      <c r="C1137" s="187" t="s">
        <v>0</v>
      </c>
      <c r="D1137" s="66" t="s">
        <v>105</v>
      </c>
      <c r="E1137" s="42" t="s">
        <v>2380</v>
      </c>
      <c r="F1137" s="42" t="s">
        <v>107</v>
      </c>
      <c r="G1137" s="29" t="s">
        <v>2306</v>
      </c>
      <c r="H1137" s="28" t="s">
        <v>2301</v>
      </c>
      <c r="I1137" s="134">
        <v>4601328</v>
      </c>
      <c r="J1137" s="70" t="s">
        <v>2394</v>
      </c>
      <c r="K1137" s="63" t="s">
        <v>127</v>
      </c>
      <c r="L1137" s="269">
        <v>121</v>
      </c>
      <c r="M1137" s="107">
        <v>4</v>
      </c>
      <c r="N1137" s="280">
        <v>81000000</v>
      </c>
      <c r="O1137" s="34">
        <f>+IFERROR(VLOOKUP(I1137,Precio_Fasecolda!A:C,3,FALSE),IFERROR(VLOOKUP(I1137,Precio_Fasecolda!B:C,2,FALSE),N1137))</f>
        <v>81000000</v>
      </c>
      <c r="P1137" s="34">
        <f t="shared" si="104"/>
        <v>0</v>
      </c>
      <c r="Q1137" s="28" t="s">
        <v>338</v>
      </c>
      <c r="R1137" s="28" t="s">
        <v>2415</v>
      </c>
      <c r="S1137" s="28" t="s">
        <v>112</v>
      </c>
      <c r="T1137" s="28" t="s">
        <v>107</v>
      </c>
      <c r="U1137" s="28" t="s">
        <v>107</v>
      </c>
      <c r="V1137" s="42" t="s">
        <v>107</v>
      </c>
      <c r="W1137" s="28" t="s">
        <v>107</v>
      </c>
      <c r="X1137" s="28" t="s">
        <v>107</v>
      </c>
      <c r="Y1137" s="28" t="str">
        <f t="shared" si="105"/>
        <v>N.A.</v>
      </c>
      <c r="Z1137" s="292">
        <f t="shared" si="102"/>
        <v>78408000</v>
      </c>
      <c r="AA1137" s="28" cm="1">
        <f t="array" aca="1" ref="AA1137" ca="1">_xlfn.IFS(DK1137&lt;$DK$4,1,AND(DK1137&gt;=$DK$4,DK1137&lt;=$AA$4),2,DK1137&gt;$AA$4,3)</f>
        <v>2</v>
      </c>
      <c r="AB1137" s="28">
        <v>0</v>
      </c>
      <c r="AC1137" s="28" cm="1">
        <f t="array" aca="1" ref="AC1137" ca="1">IF(AB1137="PERCENTIL 30","",_xlfn.IFS(DK1137&lt;$AC$4,1,DK1137&gt;$AC$4,2))</f>
        <v>1</v>
      </c>
      <c r="AD1137" s="28" t="str">
        <f>+IFERROR(VLOOKUP(_xlfn.TEXTJOIN("_", FALSE, C1137:E1137), BD_Perc!$A:$O, 15, FALSE),"Segmentación no encontrada o vehículo inactivo")</f>
        <v>PERCENTIL 30-70</v>
      </c>
      <c r="AE1137" s="28" t="str" cm="1">
        <f t="array" ref="AE1137">_xlfn.IFS(
    AD1137 = "PERCENTIL 50",
    _xlfn.IFS(
        BD!DK1137 &lt; VLOOKUP(_xlfn.TEXTJOIN("_", FALSE, C1137:E1137), BD_Perc!$A:$O, 11, FALSE), "Intervalo de precio 1",
        BD!DK1137 &gt;= VLOOKUP(_xlfn.TEXTJOIN("_", FALSE, C1137:E1137), BD_Perc!$A:$O, 11, FALSE), "Intervalo de precio 2"
    ),
    AD1137 = "PERCENTIL 30-70",
    _xlfn.IFS(
        BD!DK1137 &lt; VLOOKUP(_xlfn.TEXTJOIN("_", FALSE, C1137:E1137), BD_Perc!$A:$O, 6, FALSE), "Intervalo de precio 1",
        BD!DK1137 &lt; VLOOKUP(_xlfn.TEXTJOIN("_", FALSE, C1137:E1137), BD_Perc!$A:$O, 7, FALSE), "Intervalo de precio 2",
        BD!DK1137 &gt;= VLOOKUP(_xlfn.TEXTJOIN("_", FALSE, C1137:E1137), BD_Perc!$A:$O, 7, FALSE), "Intervalo de precio 3"
    ),
    AD1137="Segmentación no encontrada o vehículo inactivo","Segmentación no encontrada o vehículo inactivo"
)</f>
        <v>Intervalo de precio 2</v>
      </c>
      <c r="AF1137" s="66" t="s">
        <v>2413</v>
      </c>
      <c r="AG1137" s="35" t="b">
        <f t="shared" si="106"/>
        <v>1</v>
      </c>
      <c r="AH1137" s="207">
        <v>3.2000000000000001E-2</v>
      </c>
      <c r="AI1137" s="207">
        <v>3.5999999999999997E-2</v>
      </c>
      <c r="AJ1137" s="207">
        <v>3.6999999999999998E-2</v>
      </c>
      <c r="AK1137" s="207">
        <v>3.9E-2</v>
      </c>
      <c r="AL1137" s="207">
        <v>4.1000000000000002E-2</v>
      </c>
      <c r="AM1137" s="207">
        <v>4.2000000000000003E-2</v>
      </c>
      <c r="AN1137" s="66" t="s">
        <v>173</v>
      </c>
      <c r="AO1137" s="28" t="s">
        <v>173</v>
      </c>
      <c r="AP1137" s="28" t="s">
        <v>173</v>
      </c>
      <c r="AQ1137" s="37">
        <v>0.05</v>
      </c>
      <c r="AR1137" s="38">
        <v>8143842</v>
      </c>
      <c r="AS1137" s="38">
        <v>206320</v>
      </c>
      <c r="AT1137" s="38">
        <v>745044</v>
      </c>
      <c r="AU1137" s="38">
        <v>0</v>
      </c>
      <c r="AV1137" s="38">
        <v>0</v>
      </c>
      <c r="AW1137" s="38">
        <v>7908932</v>
      </c>
      <c r="AX1137" s="38">
        <v>0</v>
      </c>
      <c r="AY1137" s="38">
        <v>745044</v>
      </c>
      <c r="AZ1137" s="38">
        <v>45849</v>
      </c>
      <c r="BA1137" s="38">
        <v>343867</v>
      </c>
      <c r="BB1137" s="38">
        <v>0</v>
      </c>
      <c r="BC1137" s="38">
        <v>0</v>
      </c>
      <c r="BD1137" s="38">
        <v>0</v>
      </c>
      <c r="BE1137" s="38">
        <v>0</v>
      </c>
      <c r="BF1137" s="38">
        <v>0</v>
      </c>
      <c r="BG1137" s="38">
        <v>2177822</v>
      </c>
      <c r="BH1137" s="38">
        <v>0</v>
      </c>
      <c r="BI1137" s="38">
        <v>2739471</v>
      </c>
      <c r="BJ1137" s="38" t="s">
        <v>107</v>
      </c>
      <c r="BK1137" s="38">
        <v>0</v>
      </c>
      <c r="BL1137" s="38">
        <v>1547400</v>
      </c>
      <c r="BM1137" s="38">
        <v>802355</v>
      </c>
      <c r="BN1137" s="38">
        <v>1203533</v>
      </c>
      <c r="BO1137" s="38">
        <v>0</v>
      </c>
      <c r="BP1137" s="38">
        <v>2968715</v>
      </c>
      <c r="BQ1137" s="38">
        <v>67627</v>
      </c>
      <c r="BR1137" s="38">
        <v>3334500</v>
      </c>
      <c r="BS1137" s="38">
        <v>561649</v>
      </c>
      <c r="BT1137" s="38">
        <v>0</v>
      </c>
      <c r="BU1137" s="38">
        <v>0</v>
      </c>
      <c r="BV1137" s="38" t="s">
        <v>107</v>
      </c>
      <c r="BW1137" s="38" t="s">
        <v>107</v>
      </c>
      <c r="BX1137" s="38">
        <v>102014</v>
      </c>
      <c r="BY1137" s="38">
        <v>0</v>
      </c>
      <c r="BZ1137" s="38">
        <v>0</v>
      </c>
      <c r="CA1137" s="38" t="s">
        <v>107</v>
      </c>
      <c r="CB1137" s="38">
        <v>332404</v>
      </c>
      <c r="CC1137" s="330">
        <v>0</v>
      </c>
      <c r="CD1137" s="38">
        <v>0</v>
      </c>
      <c r="CE1137" s="38">
        <v>0</v>
      </c>
      <c r="CF1137" s="38">
        <v>0</v>
      </c>
      <c r="CG1137" s="38">
        <v>0</v>
      </c>
      <c r="CH1137" s="66" t="s">
        <v>176</v>
      </c>
      <c r="CI1137" s="66" t="s">
        <v>176</v>
      </c>
      <c r="CJ1137" s="66" t="s">
        <v>176</v>
      </c>
      <c r="CK1137" s="66" t="s">
        <v>176</v>
      </c>
      <c r="CL1137" s="66" t="s">
        <v>113</v>
      </c>
      <c r="CM1137" s="41" t="s">
        <v>114</v>
      </c>
      <c r="CN1137" s="41" t="s">
        <v>114</v>
      </c>
      <c r="CO1137" s="42" t="s">
        <v>107</v>
      </c>
      <c r="CP1137" s="28" t="s">
        <v>107</v>
      </c>
      <c r="CQ1137" s="28" t="s">
        <v>107</v>
      </c>
      <c r="CR1137" s="28" t="s">
        <v>107</v>
      </c>
      <c r="CS1137" s="28" t="s">
        <v>107</v>
      </c>
      <c r="CT1137" s="28" t="s">
        <v>107</v>
      </c>
      <c r="CU1137" s="28" t="s">
        <v>107</v>
      </c>
      <c r="CV1137" s="28" t="s">
        <v>107</v>
      </c>
      <c r="CW1137" s="28" t="s">
        <v>107</v>
      </c>
      <c r="CX1137" s="28" t="s">
        <v>107</v>
      </c>
      <c r="CY1137" s="28" t="s">
        <v>107</v>
      </c>
      <c r="CZ1137" s="28" t="s">
        <v>107</v>
      </c>
      <c r="DA1137" s="28" t="s">
        <v>107</v>
      </c>
      <c r="DB1137" s="28" t="s">
        <v>107</v>
      </c>
      <c r="DC1137" s="28" t="s">
        <v>107</v>
      </c>
      <c r="DD1137" s="332">
        <v>12527385</v>
      </c>
      <c r="DE1137" s="384">
        <v>1</v>
      </c>
      <c r="DF1137" s="390">
        <v>1</v>
      </c>
      <c r="DG1137" s="312"/>
      <c r="DI1137" s="279" t="str" cm="1">
        <f t="array" ref="DI1137">+IF(AND(C1137&lt;&gt;"Vehículos Eléctricos",C1137&lt;&gt;"Vehículos Híbridos",AD1137="PERCENTIL 50"),
     IF(VLOOKUP(_xlfn.TEXTJOIN("_",FALSE,C1137:E1137),BD_Perc!$A:$P,_xlfn.IFS(BD!AE1137="Intervalo de precio 1",12,BD!AE1137="Intervalo de precio 2",13),FALSE)&lt;=1,
     VLOOKUP(_xlfn.TEXTJOIN("_",FALSE,C1137:E1137),BD_Perc!$A:$P,16,FALSE),"Ok P50"),
     "Ok P30/70 ó Híbrido/Eléctrico")</f>
        <v>Ok P30/70 ó Híbrido/Eléctrico</v>
      </c>
      <c r="DJ1137" s="279" t="str">
        <f t="shared" si="103"/>
        <v>Vehículos Convencionales_Automóviles_Sedán</v>
      </c>
      <c r="DK1137" s="331">
        <f t="shared" si="107"/>
        <v>78408000</v>
      </c>
      <c r="DL1137" s="326"/>
    </row>
    <row r="1138" spans="1:116" ht="51">
      <c r="A1138" s="28">
        <v>1133</v>
      </c>
      <c r="B1138" s="29" t="s">
        <v>183</v>
      </c>
      <c r="C1138" s="187" t="s">
        <v>0</v>
      </c>
      <c r="D1138" s="66" t="s">
        <v>105</v>
      </c>
      <c r="E1138" s="42" t="s">
        <v>2380</v>
      </c>
      <c r="F1138" s="42" t="s">
        <v>107</v>
      </c>
      <c r="G1138" s="29" t="s">
        <v>2307</v>
      </c>
      <c r="H1138" s="28" t="s">
        <v>2301</v>
      </c>
      <c r="I1138" s="134">
        <v>4601327</v>
      </c>
      <c r="J1138" s="70" t="s">
        <v>2395</v>
      </c>
      <c r="K1138" s="63" t="s">
        <v>127</v>
      </c>
      <c r="L1138" s="269">
        <v>121</v>
      </c>
      <c r="M1138" s="107">
        <v>4</v>
      </c>
      <c r="N1138" s="280">
        <v>90000000</v>
      </c>
      <c r="O1138" s="34">
        <f>+IFERROR(VLOOKUP(I1138,Precio_Fasecolda!A:C,3,FALSE),IFERROR(VLOOKUP(I1138,Precio_Fasecolda!B:C,2,FALSE),N1138))</f>
        <v>90000000</v>
      </c>
      <c r="P1138" s="34">
        <f t="shared" si="104"/>
        <v>0</v>
      </c>
      <c r="Q1138" s="28" t="s">
        <v>338</v>
      </c>
      <c r="R1138" s="28" t="s">
        <v>130</v>
      </c>
      <c r="S1138" s="28" t="s">
        <v>112</v>
      </c>
      <c r="T1138" s="28" t="s">
        <v>107</v>
      </c>
      <c r="U1138" s="28" t="s">
        <v>107</v>
      </c>
      <c r="V1138" s="42" t="s">
        <v>107</v>
      </c>
      <c r="W1138" s="28" t="s">
        <v>107</v>
      </c>
      <c r="X1138" s="28" t="s">
        <v>107</v>
      </c>
      <c r="Y1138" s="28" t="str">
        <f t="shared" si="105"/>
        <v>N.A.</v>
      </c>
      <c r="Z1138" s="292">
        <f t="shared" si="102"/>
        <v>87120000</v>
      </c>
      <c r="AA1138" s="28" cm="1">
        <f t="array" aca="1" ref="AA1138" ca="1">_xlfn.IFS(DK1138&lt;$DK$4,1,AND(DK1138&gt;=$DK$4,DK1138&lt;=$AA$4),2,DK1138&gt;$AA$4,3)</f>
        <v>2</v>
      </c>
      <c r="AB1138" s="28">
        <v>0</v>
      </c>
      <c r="AC1138" s="28" cm="1">
        <f t="array" aca="1" ref="AC1138" ca="1">IF(AB1138="PERCENTIL 30","",_xlfn.IFS(DK1138&lt;$AC$4,1,DK1138&gt;$AC$4,2))</f>
        <v>1</v>
      </c>
      <c r="AD1138" s="28" t="str">
        <f>+IFERROR(VLOOKUP(_xlfn.TEXTJOIN("_", FALSE, C1138:E1138), BD_Perc!$A:$O, 15, FALSE),"Segmentación no encontrada o vehículo inactivo")</f>
        <v>PERCENTIL 30-70</v>
      </c>
      <c r="AE1138" s="28" t="str" cm="1">
        <f t="array" ref="AE1138">_xlfn.IFS(
    AD1138 = "PERCENTIL 50",
    _xlfn.IFS(
        BD!DK1138 &lt; VLOOKUP(_xlfn.TEXTJOIN("_", FALSE, C1138:E1138), BD_Perc!$A:$O, 11, FALSE), "Intervalo de precio 1",
        BD!DK1138 &gt;= VLOOKUP(_xlfn.TEXTJOIN("_", FALSE, C1138:E1138), BD_Perc!$A:$O, 11, FALSE), "Intervalo de precio 2"
    ),
    AD1138 = "PERCENTIL 30-70",
    _xlfn.IFS(
        BD!DK1138 &lt; VLOOKUP(_xlfn.TEXTJOIN("_", FALSE, C1138:E1138), BD_Perc!$A:$O, 6, FALSE), "Intervalo de precio 1",
        BD!DK1138 &lt; VLOOKUP(_xlfn.TEXTJOIN("_", FALSE, C1138:E1138), BD_Perc!$A:$O, 7, FALSE), "Intervalo de precio 2",
        BD!DK1138 &gt;= VLOOKUP(_xlfn.TEXTJOIN("_", FALSE, C1138:E1138), BD_Perc!$A:$O, 7, FALSE), "Intervalo de precio 3"
    ),
    AD1138="Segmentación no encontrada o vehículo inactivo","Segmentación no encontrada o vehículo inactivo"
)</f>
        <v>Intervalo de precio 2</v>
      </c>
      <c r="AF1138" s="66" t="s">
        <v>2413</v>
      </c>
      <c r="AG1138" s="35" t="b">
        <f t="shared" si="106"/>
        <v>1</v>
      </c>
      <c r="AH1138" s="207">
        <v>3.2000000000000001E-2</v>
      </c>
      <c r="AI1138" s="207">
        <v>3.5999999999999997E-2</v>
      </c>
      <c r="AJ1138" s="207">
        <v>3.6999999999999998E-2</v>
      </c>
      <c r="AK1138" s="207">
        <v>3.9E-2</v>
      </c>
      <c r="AL1138" s="207">
        <v>4.1000000000000002E-2</v>
      </c>
      <c r="AM1138" s="207">
        <v>4.2000000000000003E-2</v>
      </c>
      <c r="AN1138" s="66" t="s">
        <v>173</v>
      </c>
      <c r="AO1138" s="28" t="s">
        <v>173</v>
      </c>
      <c r="AP1138" s="28" t="s">
        <v>173</v>
      </c>
      <c r="AQ1138" s="37">
        <v>0.05</v>
      </c>
      <c r="AR1138" s="38">
        <v>8143842</v>
      </c>
      <c r="AS1138" s="38">
        <v>206320</v>
      </c>
      <c r="AT1138" s="38">
        <v>745044</v>
      </c>
      <c r="AU1138" s="38">
        <v>0</v>
      </c>
      <c r="AV1138" s="38">
        <v>0</v>
      </c>
      <c r="AW1138" s="38">
        <v>7908932</v>
      </c>
      <c r="AX1138" s="38">
        <v>0</v>
      </c>
      <c r="AY1138" s="38">
        <v>745044</v>
      </c>
      <c r="AZ1138" s="38">
        <v>45849</v>
      </c>
      <c r="BA1138" s="38">
        <v>343867</v>
      </c>
      <c r="BB1138" s="38">
        <v>0</v>
      </c>
      <c r="BC1138" s="38">
        <v>0</v>
      </c>
      <c r="BD1138" s="38">
        <v>0</v>
      </c>
      <c r="BE1138" s="38">
        <v>0</v>
      </c>
      <c r="BF1138" s="38">
        <v>0</v>
      </c>
      <c r="BG1138" s="38">
        <v>2177822</v>
      </c>
      <c r="BH1138" s="38">
        <v>0</v>
      </c>
      <c r="BI1138" s="38">
        <v>2739471</v>
      </c>
      <c r="BJ1138" s="38" t="s">
        <v>107</v>
      </c>
      <c r="BK1138" s="38">
        <v>0</v>
      </c>
      <c r="BL1138" s="38">
        <v>1547400</v>
      </c>
      <c r="BM1138" s="38">
        <v>802355</v>
      </c>
      <c r="BN1138" s="38">
        <v>1203533</v>
      </c>
      <c r="BO1138" s="38">
        <v>0</v>
      </c>
      <c r="BP1138" s="38">
        <v>2968715</v>
      </c>
      <c r="BQ1138" s="38">
        <v>67627</v>
      </c>
      <c r="BR1138" s="38">
        <v>3334500</v>
      </c>
      <c r="BS1138" s="38">
        <v>561649</v>
      </c>
      <c r="BT1138" s="38">
        <v>0</v>
      </c>
      <c r="BU1138" s="38">
        <v>0</v>
      </c>
      <c r="BV1138" s="38" t="s">
        <v>107</v>
      </c>
      <c r="BW1138" s="38" t="s">
        <v>107</v>
      </c>
      <c r="BX1138" s="38">
        <v>102014</v>
      </c>
      <c r="BY1138" s="38">
        <v>0</v>
      </c>
      <c r="BZ1138" s="38">
        <v>0</v>
      </c>
      <c r="CA1138" s="38" t="s">
        <v>107</v>
      </c>
      <c r="CB1138" s="38">
        <v>332404</v>
      </c>
      <c r="CC1138" s="330">
        <v>0</v>
      </c>
      <c r="CD1138" s="38">
        <v>0</v>
      </c>
      <c r="CE1138" s="38">
        <v>0</v>
      </c>
      <c r="CF1138" s="38">
        <v>0</v>
      </c>
      <c r="CG1138" s="38">
        <v>0</v>
      </c>
      <c r="CH1138" s="66" t="s">
        <v>176</v>
      </c>
      <c r="CI1138" s="66" t="s">
        <v>176</v>
      </c>
      <c r="CJ1138" s="66" t="s">
        <v>176</v>
      </c>
      <c r="CK1138" s="66" t="s">
        <v>176</v>
      </c>
      <c r="CL1138" s="66" t="s">
        <v>113</v>
      </c>
      <c r="CM1138" s="41" t="s">
        <v>114</v>
      </c>
      <c r="CN1138" s="41" t="s">
        <v>114</v>
      </c>
      <c r="CO1138" s="42" t="s">
        <v>107</v>
      </c>
      <c r="CP1138" s="28" t="s">
        <v>107</v>
      </c>
      <c r="CQ1138" s="28" t="s">
        <v>107</v>
      </c>
      <c r="CR1138" s="28" t="s">
        <v>107</v>
      </c>
      <c r="CS1138" s="28" t="s">
        <v>107</v>
      </c>
      <c r="CT1138" s="28" t="s">
        <v>107</v>
      </c>
      <c r="CU1138" s="28" t="s">
        <v>107</v>
      </c>
      <c r="CV1138" s="28" t="s">
        <v>107</v>
      </c>
      <c r="CW1138" s="28" t="s">
        <v>107</v>
      </c>
      <c r="CX1138" s="28" t="s">
        <v>107</v>
      </c>
      <c r="CY1138" s="28" t="s">
        <v>107</v>
      </c>
      <c r="CZ1138" s="28" t="s">
        <v>107</v>
      </c>
      <c r="DA1138" s="28" t="s">
        <v>107</v>
      </c>
      <c r="DB1138" s="28" t="s">
        <v>107</v>
      </c>
      <c r="DC1138" s="28" t="s">
        <v>107</v>
      </c>
      <c r="DD1138" s="332">
        <v>12527385</v>
      </c>
      <c r="DE1138" s="384">
        <v>1</v>
      </c>
      <c r="DF1138" s="390">
        <v>1</v>
      </c>
      <c r="DG1138" s="312"/>
      <c r="DI1138" s="279" t="str" cm="1">
        <f t="array" ref="DI1138">+IF(AND(C1138&lt;&gt;"Vehículos Eléctricos",C1138&lt;&gt;"Vehículos Híbridos",AD1138="PERCENTIL 50"),
     IF(VLOOKUP(_xlfn.TEXTJOIN("_",FALSE,C1138:E1138),BD_Perc!$A:$P,_xlfn.IFS(BD!AE1138="Intervalo de precio 1",12,BD!AE1138="Intervalo de precio 2",13),FALSE)&lt;=1,
     VLOOKUP(_xlfn.TEXTJOIN("_",FALSE,C1138:E1138),BD_Perc!$A:$P,16,FALSE),"Ok P50"),
     "Ok P30/70 ó Híbrido/Eléctrico")</f>
        <v>Ok P30/70 ó Híbrido/Eléctrico</v>
      </c>
      <c r="DJ1138" s="279" t="str">
        <f t="shared" si="103"/>
        <v>Vehículos Convencionales_Automóviles_Sedán</v>
      </c>
      <c r="DK1138" s="331">
        <f t="shared" si="107"/>
        <v>87120000</v>
      </c>
      <c r="DL1138" s="326"/>
    </row>
    <row r="1139" spans="1:116" ht="51">
      <c r="A1139" s="28">
        <v>1134</v>
      </c>
      <c r="B1139" s="29" t="s">
        <v>183</v>
      </c>
      <c r="C1139" s="187" t="s">
        <v>0</v>
      </c>
      <c r="D1139" s="66" t="s">
        <v>105</v>
      </c>
      <c r="E1139" s="42" t="s">
        <v>2380</v>
      </c>
      <c r="F1139" s="42" t="s">
        <v>107</v>
      </c>
      <c r="G1139" s="29" t="s">
        <v>2308</v>
      </c>
      <c r="H1139" s="28" t="s">
        <v>2301</v>
      </c>
      <c r="I1139" s="279">
        <v>4601329</v>
      </c>
      <c r="J1139" s="70" t="s">
        <v>2396</v>
      </c>
      <c r="K1139" s="63" t="s">
        <v>127</v>
      </c>
      <c r="L1139" s="269">
        <v>121</v>
      </c>
      <c r="M1139" s="107">
        <v>4</v>
      </c>
      <c r="N1139" s="280">
        <v>98000000</v>
      </c>
      <c r="O1139" s="34">
        <f>+IFERROR(VLOOKUP(I1139,Precio_Fasecolda!A:C,3,FALSE),IFERROR(VLOOKUP(I1139,Precio_Fasecolda!B:C,2,FALSE),N1139))</f>
        <v>98000000</v>
      </c>
      <c r="P1139" s="34">
        <f t="shared" si="104"/>
        <v>0</v>
      </c>
      <c r="Q1139" s="28" t="s">
        <v>338</v>
      </c>
      <c r="R1139" s="28" t="s">
        <v>130</v>
      </c>
      <c r="S1139" s="28" t="s">
        <v>112</v>
      </c>
      <c r="T1139" s="28" t="s">
        <v>107</v>
      </c>
      <c r="U1139" s="28" t="s">
        <v>107</v>
      </c>
      <c r="V1139" s="42" t="s">
        <v>107</v>
      </c>
      <c r="W1139" s="28" t="s">
        <v>107</v>
      </c>
      <c r="X1139" s="28" t="s">
        <v>107</v>
      </c>
      <c r="Y1139" s="28" t="str">
        <f t="shared" si="105"/>
        <v>N.A.</v>
      </c>
      <c r="Z1139" s="292">
        <f t="shared" si="102"/>
        <v>94864000</v>
      </c>
      <c r="AA1139" s="28" cm="1">
        <f t="array" aca="1" ref="AA1139" ca="1">_xlfn.IFS(DK1139&lt;$DK$4,1,AND(DK1139&gt;=$DK$4,DK1139&lt;=$AA$4),2,DK1139&gt;$AA$4,3)</f>
        <v>2</v>
      </c>
      <c r="AB1139" s="28">
        <v>0</v>
      </c>
      <c r="AC1139" s="28" cm="1">
        <f t="array" aca="1" ref="AC1139" ca="1">IF(AB1139="PERCENTIL 30","",_xlfn.IFS(DK1139&lt;$AC$4,1,DK1139&gt;$AC$4,2))</f>
        <v>1</v>
      </c>
      <c r="AD1139" s="28" t="str">
        <f>+IFERROR(VLOOKUP(_xlfn.TEXTJOIN("_", FALSE, C1139:E1139), BD_Perc!$A:$O, 15, FALSE),"Segmentación no encontrada o vehículo inactivo")</f>
        <v>PERCENTIL 30-70</v>
      </c>
      <c r="AE1139" s="28" t="str" cm="1">
        <f t="array" ref="AE1139">_xlfn.IFS(
    AD1139 = "PERCENTIL 50",
    _xlfn.IFS(
        BD!DK1139 &lt; VLOOKUP(_xlfn.TEXTJOIN("_", FALSE, C1139:E1139), BD_Perc!$A:$O, 11, FALSE), "Intervalo de precio 1",
        BD!DK1139 &gt;= VLOOKUP(_xlfn.TEXTJOIN("_", FALSE, C1139:E1139), BD_Perc!$A:$O, 11, FALSE), "Intervalo de precio 2"
    ),
    AD1139 = "PERCENTIL 30-70",
    _xlfn.IFS(
        BD!DK1139 &lt; VLOOKUP(_xlfn.TEXTJOIN("_", FALSE, C1139:E1139), BD_Perc!$A:$O, 6, FALSE), "Intervalo de precio 1",
        BD!DK1139 &lt; VLOOKUP(_xlfn.TEXTJOIN("_", FALSE, C1139:E1139), BD_Perc!$A:$O, 7, FALSE), "Intervalo de precio 2",
        BD!DK1139 &gt;= VLOOKUP(_xlfn.TEXTJOIN("_", FALSE, C1139:E1139), BD_Perc!$A:$O, 7, FALSE), "Intervalo de precio 3"
    ),
    AD1139="Segmentación no encontrada o vehículo inactivo","Segmentación no encontrada o vehículo inactivo"
)</f>
        <v>Intervalo de precio 3</v>
      </c>
      <c r="AF1139" s="66" t="s">
        <v>2414</v>
      </c>
      <c r="AG1139" s="35" t="b">
        <f t="shared" si="106"/>
        <v>1</v>
      </c>
      <c r="AH1139" s="207">
        <v>3.2000000000000001E-2</v>
      </c>
      <c r="AI1139" s="207">
        <v>3.5999999999999997E-2</v>
      </c>
      <c r="AJ1139" s="207">
        <v>3.6999999999999998E-2</v>
      </c>
      <c r="AK1139" s="207">
        <v>3.9E-2</v>
      </c>
      <c r="AL1139" s="207">
        <v>4.1000000000000002E-2</v>
      </c>
      <c r="AM1139" s="207">
        <v>4.2000000000000003E-2</v>
      </c>
      <c r="AN1139" s="66" t="s">
        <v>173</v>
      </c>
      <c r="AO1139" s="107" t="s">
        <v>173</v>
      </c>
      <c r="AP1139" s="107" t="s">
        <v>173</v>
      </c>
      <c r="AQ1139" s="281">
        <v>0.05</v>
      </c>
      <c r="AR1139" s="38">
        <v>8143842</v>
      </c>
      <c r="AS1139" s="38">
        <v>206320</v>
      </c>
      <c r="AT1139" s="38">
        <v>745044</v>
      </c>
      <c r="AU1139" s="38">
        <v>0</v>
      </c>
      <c r="AV1139" s="38">
        <v>0</v>
      </c>
      <c r="AW1139" s="38">
        <v>7908932</v>
      </c>
      <c r="AX1139" s="38">
        <v>0</v>
      </c>
      <c r="AY1139" s="38">
        <v>745044</v>
      </c>
      <c r="AZ1139" s="38">
        <v>45849</v>
      </c>
      <c r="BA1139" s="38">
        <v>343867</v>
      </c>
      <c r="BB1139" s="38">
        <v>0</v>
      </c>
      <c r="BC1139" s="38">
        <v>0</v>
      </c>
      <c r="BD1139" s="38">
        <v>0</v>
      </c>
      <c r="BE1139" s="38">
        <v>0</v>
      </c>
      <c r="BF1139" s="38">
        <v>0</v>
      </c>
      <c r="BG1139" s="38">
        <v>2177822</v>
      </c>
      <c r="BH1139" s="38">
        <v>0</v>
      </c>
      <c r="BI1139" s="38">
        <v>2739471</v>
      </c>
      <c r="BJ1139" s="38" t="s">
        <v>107</v>
      </c>
      <c r="BK1139" s="38">
        <v>0</v>
      </c>
      <c r="BL1139" s="38">
        <v>1547400</v>
      </c>
      <c r="BM1139" s="38">
        <v>802355</v>
      </c>
      <c r="BN1139" s="38">
        <v>1203533</v>
      </c>
      <c r="BO1139" s="38">
        <v>0</v>
      </c>
      <c r="BP1139" s="38">
        <v>2968715</v>
      </c>
      <c r="BQ1139" s="38">
        <v>67627</v>
      </c>
      <c r="BR1139" s="38">
        <v>3334500</v>
      </c>
      <c r="BS1139" s="38">
        <v>561649</v>
      </c>
      <c r="BT1139" s="38">
        <v>0</v>
      </c>
      <c r="BU1139" s="38">
        <v>0</v>
      </c>
      <c r="BV1139" s="38" t="s">
        <v>107</v>
      </c>
      <c r="BW1139" s="38" t="s">
        <v>107</v>
      </c>
      <c r="BX1139" s="38">
        <v>102014</v>
      </c>
      <c r="BY1139" s="38">
        <v>0</v>
      </c>
      <c r="BZ1139" s="38">
        <v>0</v>
      </c>
      <c r="CA1139" s="38" t="s">
        <v>107</v>
      </c>
      <c r="CB1139" s="38">
        <v>332404</v>
      </c>
      <c r="CC1139" s="330">
        <v>0</v>
      </c>
      <c r="CD1139" s="38">
        <v>0</v>
      </c>
      <c r="CE1139" s="38">
        <v>0</v>
      </c>
      <c r="CF1139" s="38">
        <v>0</v>
      </c>
      <c r="CG1139" s="38">
        <v>0</v>
      </c>
      <c r="CH1139" s="66" t="s">
        <v>176</v>
      </c>
      <c r="CI1139" s="66" t="s">
        <v>176</v>
      </c>
      <c r="CJ1139" s="66" t="s">
        <v>176</v>
      </c>
      <c r="CK1139" s="66" t="s">
        <v>176</v>
      </c>
      <c r="CL1139" s="66" t="s">
        <v>113</v>
      </c>
      <c r="CM1139" s="41" t="s">
        <v>114</v>
      </c>
      <c r="CN1139" s="41" t="s">
        <v>114</v>
      </c>
      <c r="CO1139" s="42" t="s">
        <v>107</v>
      </c>
      <c r="CP1139" s="28" t="s">
        <v>107</v>
      </c>
      <c r="CQ1139" s="28" t="s">
        <v>107</v>
      </c>
      <c r="CR1139" s="28" t="s">
        <v>107</v>
      </c>
      <c r="CS1139" s="28" t="s">
        <v>107</v>
      </c>
      <c r="CT1139" s="28" t="s">
        <v>107</v>
      </c>
      <c r="CU1139" s="28" t="s">
        <v>107</v>
      </c>
      <c r="CV1139" s="28" t="s">
        <v>107</v>
      </c>
      <c r="CW1139" s="28" t="s">
        <v>107</v>
      </c>
      <c r="CX1139" s="28" t="s">
        <v>107</v>
      </c>
      <c r="CY1139" s="28" t="s">
        <v>107</v>
      </c>
      <c r="CZ1139" s="28" t="s">
        <v>107</v>
      </c>
      <c r="DA1139" s="28" t="s">
        <v>107</v>
      </c>
      <c r="DB1139" s="28" t="s">
        <v>107</v>
      </c>
      <c r="DC1139" s="28" t="s">
        <v>107</v>
      </c>
      <c r="DD1139" s="332">
        <v>12527385</v>
      </c>
      <c r="DE1139" s="384">
        <v>1</v>
      </c>
      <c r="DF1139" s="390">
        <v>1</v>
      </c>
      <c r="DG1139" s="312"/>
      <c r="DI1139" s="279" t="str" cm="1">
        <f t="array" ref="DI1139">+IF(AND(C1139&lt;&gt;"Vehículos Eléctricos",C1139&lt;&gt;"Vehículos Híbridos",AD1139="PERCENTIL 50"),
     IF(VLOOKUP(_xlfn.TEXTJOIN("_",FALSE,C1139:E1139),BD_Perc!$A:$P,_xlfn.IFS(BD!AE1139="Intervalo de precio 1",12,BD!AE1139="Intervalo de precio 2",13),FALSE)&lt;=1,
     VLOOKUP(_xlfn.TEXTJOIN("_",FALSE,C1139:E1139),BD_Perc!$A:$P,16,FALSE),"Ok P50"),
     "Ok P30/70 ó Híbrido/Eléctrico")</f>
        <v>Ok P30/70 ó Híbrido/Eléctrico</v>
      </c>
      <c r="DJ1139" s="279" t="str">
        <f t="shared" si="103"/>
        <v>Vehículos Convencionales_Automóviles_Sedán</v>
      </c>
      <c r="DK1139" s="331">
        <f t="shared" si="107"/>
        <v>94864000</v>
      </c>
      <c r="DL1139" s="326"/>
    </row>
    <row r="1140" spans="1:116" ht="51">
      <c r="A1140" s="28">
        <v>1135</v>
      </c>
      <c r="B1140" s="29" t="s">
        <v>183</v>
      </c>
      <c r="C1140" s="187" t="s">
        <v>0</v>
      </c>
      <c r="D1140" s="66" t="s">
        <v>105</v>
      </c>
      <c r="E1140" s="42" t="s">
        <v>2380</v>
      </c>
      <c r="F1140" s="42" t="s">
        <v>107</v>
      </c>
      <c r="G1140" s="29" t="s">
        <v>2309</v>
      </c>
      <c r="H1140" s="28" t="s">
        <v>2301</v>
      </c>
      <c r="I1140" s="279">
        <v>4601330</v>
      </c>
      <c r="J1140" s="70" t="s">
        <v>2397</v>
      </c>
      <c r="K1140" s="63" t="s">
        <v>127</v>
      </c>
      <c r="L1140" s="269">
        <v>121</v>
      </c>
      <c r="M1140" s="107">
        <v>4</v>
      </c>
      <c r="N1140" s="280">
        <v>105000000</v>
      </c>
      <c r="O1140" s="34">
        <f>+IFERROR(VLOOKUP(I1140,Precio_Fasecolda!A:C,3,FALSE),IFERROR(VLOOKUP(I1140,Precio_Fasecolda!B:C,2,FALSE),N1140))</f>
        <v>105000000</v>
      </c>
      <c r="P1140" s="34">
        <f t="shared" si="104"/>
        <v>0</v>
      </c>
      <c r="Q1140" s="28" t="s">
        <v>338</v>
      </c>
      <c r="R1140" s="28" t="s">
        <v>130</v>
      </c>
      <c r="S1140" s="28" t="s">
        <v>112</v>
      </c>
      <c r="T1140" s="28" t="s">
        <v>107</v>
      </c>
      <c r="U1140" s="28" t="s">
        <v>107</v>
      </c>
      <c r="V1140" s="42" t="s">
        <v>107</v>
      </c>
      <c r="W1140" s="28" t="s">
        <v>107</v>
      </c>
      <c r="X1140" s="28" t="s">
        <v>107</v>
      </c>
      <c r="Y1140" s="28" t="str">
        <f t="shared" si="105"/>
        <v>N.A.</v>
      </c>
      <c r="Z1140" s="292">
        <f t="shared" si="102"/>
        <v>101640000</v>
      </c>
      <c r="AA1140" s="28" cm="1">
        <f t="array" aca="1" ref="AA1140" ca="1">_xlfn.IFS(DK1140&lt;$DK$4,1,AND(DK1140&gt;=$DK$4,DK1140&lt;=$AA$4),2,DK1140&gt;$AA$4,3)</f>
        <v>2</v>
      </c>
      <c r="AB1140" s="28">
        <v>0</v>
      </c>
      <c r="AC1140" s="28" cm="1">
        <f t="array" aca="1" ref="AC1140" ca="1">IF(AB1140="PERCENTIL 30","",_xlfn.IFS(DK1140&lt;$AC$4,1,DK1140&gt;$AC$4,2))</f>
        <v>1</v>
      </c>
      <c r="AD1140" s="28" t="str">
        <f>+IFERROR(VLOOKUP(_xlfn.TEXTJOIN("_", FALSE, C1140:E1140), BD_Perc!$A:$O, 15, FALSE),"Segmentación no encontrada o vehículo inactivo")</f>
        <v>PERCENTIL 30-70</v>
      </c>
      <c r="AE1140" s="28" t="str" cm="1">
        <f t="array" ref="AE1140">_xlfn.IFS(
    AD1140 = "PERCENTIL 50",
    _xlfn.IFS(
        BD!DK1140 &lt; VLOOKUP(_xlfn.TEXTJOIN("_", FALSE, C1140:E1140), BD_Perc!$A:$O, 11, FALSE), "Intervalo de precio 1",
        BD!DK1140 &gt;= VLOOKUP(_xlfn.TEXTJOIN("_", FALSE, C1140:E1140), BD_Perc!$A:$O, 11, FALSE), "Intervalo de precio 2"
    ),
    AD1140 = "PERCENTIL 30-70",
    _xlfn.IFS(
        BD!DK1140 &lt; VLOOKUP(_xlfn.TEXTJOIN("_", FALSE, C1140:E1140), BD_Perc!$A:$O, 6, FALSE), "Intervalo de precio 1",
        BD!DK1140 &lt; VLOOKUP(_xlfn.TEXTJOIN("_", FALSE, C1140:E1140), BD_Perc!$A:$O, 7, FALSE), "Intervalo de precio 2",
        BD!DK1140 &gt;= VLOOKUP(_xlfn.TEXTJOIN("_", FALSE, C1140:E1140), BD_Perc!$A:$O, 7, FALSE), "Intervalo de precio 3"
    ),
    AD1140="Segmentación no encontrada o vehículo inactivo","Segmentación no encontrada o vehículo inactivo"
)</f>
        <v>Intervalo de precio 3</v>
      </c>
      <c r="AF1140" s="66" t="s">
        <v>2414</v>
      </c>
      <c r="AG1140" s="35" t="b">
        <f t="shared" si="106"/>
        <v>1</v>
      </c>
      <c r="AH1140" s="207">
        <v>3.2000000000000001E-2</v>
      </c>
      <c r="AI1140" s="207">
        <v>3.5999999999999997E-2</v>
      </c>
      <c r="AJ1140" s="207">
        <v>3.6999999999999998E-2</v>
      </c>
      <c r="AK1140" s="207">
        <v>3.9E-2</v>
      </c>
      <c r="AL1140" s="207">
        <v>4.1000000000000002E-2</v>
      </c>
      <c r="AM1140" s="207">
        <v>4.2000000000000003E-2</v>
      </c>
      <c r="AN1140" s="66" t="s">
        <v>176</v>
      </c>
      <c r="AO1140" s="28" t="s">
        <v>173</v>
      </c>
      <c r="AP1140" s="28" t="s">
        <v>173</v>
      </c>
      <c r="AQ1140" s="37">
        <v>0.05</v>
      </c>
      <c r="AR1140" s="38">
        <v>8143842</v>
      </c>
      <c r="AS1140" s="38">
        <v>206320</v>
      </c>
      <c r="AT1140" s="38">
        <v>745044</v>
      </c>
      <c r="AU1140" s="38">
        <v>0</v>
      </c>
      <c r="AV1140" s="38">
        <v>0</v>
      </c>
      <c r="AW1140" s="38">
        <v>7908932</v>
      </c>
      <c r="AX1140" s="38">
        <v>0</v>
      </c>
      <c r="AY1140" s="38">
        <v>745044</v>
      </c>
      <c r="AZ1140" s="38">
        <v>45849</v>
      </c>
      <c r="BA1140" s="38">
        <v>343867</v>
      </c>
      <c r="BB1140" s="38">
        <v>0</v>
      </c>
      <c r="BC1140" s="38">
        <v>0</v>
      </c>
      <c r="BD1140" s="38">
        <v>0</v>
      </c>
      <c r="BE1140" s="38">
        <v>0</v>
      </c>
      <c r="BF1140" s="38">
        <v>0</v>
      </c>
      <c r="BG1140" s="38">
        <v>2177822</v>
      </c>
      <c r="BH1140" s="38">
        <v>0</v>
      </c>
      <c r="BI1140" s="38">
        <v>2739471</v>
      </c>
      <c r="BJ1140" s="38" t="s">
        <v>107</v>
      </c>
      <c r="BK1140" s="38">
        <v>0</v>
      </c>
      <c r="BL1140" s="38">
        <v>1547400</v>
      </c>
      <c r="BM1140" s="38">
        <v>802355</v>
      </c>
      <c r="BN1140" s="38">
        <v>1203533</v>
      </c>
      <c r="BO1140" s="38">
        <v>0</v>
      </c>
      <c r="BP1140" s="38">
        <v>2968715</v>
      </c>
      <c r="BQ1140" s="38">
        <v>67627</v>
      </c>
      <c r="BR1140" s="38">
        <v>3334500</v>
      </c>
      <c r="BS1140" s="38">
        <v>561649</v>
      </c>
      <c r="BT1140" s="38">
        <v>0</v>
      </c>
      <c r="BU1140" s="38">
        <v>0</v>
      </c>
      <c r="BV1140" s="38" t="s">
        <v>107</v>
      </c>
      <c r="BW1140" s="38" t="s">
        <v>107</v>
      </c>
      <c r="BX1140" s="38">
        <v>102014</v>
      </c>
      <c r="BY1140" s="38">
        <v>0</v>
      </c>
      <c r="BZ1140" s="38">
        <v>0</v>
      </c>
      <c r="CA1140" s="38" t="s">
        <v>107</v>
      </c>
      <c r="CB1140" s="38">
        <v>332404</v>
      </c>
      <c r="CC1140" s="330">
        <v>0</v>
      </c>
      <c r="CD1140" s="38">
        <v>0</v>
      </c>
      <c r="CE1140" s="38">
        <v>0</v>
      </c>
      <c r="CF1140" s="38">
        <v>0</v>
      </c>
      <c r="CG1140" s="38">
        <v>0</v>
      </c>
      <c r="CH1140" s="66" t="s">
        <v>176</v>
      </c>
      <c r="CI1140" s="66" t="s">
        <v>176</v>
      </c>
      <c r="CJ1140" s="66" t="s">
        <v>176</v>
      </c>
      <c r="CK1140" s="66" t="s">
        <v>176</v>
      </c>
      <c r="CL1140" s="66" t="s">
        <v>113</v>
      </c>
      <c r="CM1140" s="41" t="s">
        <v>114</v>
      </c>
      <c r="CN1140" s="41" t="s">
        <v>114</v>
      </c>
      <c r="CO1140" s="42" t="s">
        <v>107</v>
      </c>
      <c r="CP1140" s="28" t="s">
        <v>107</v>
      </c>
      <c r="CQ1140" s="28" t="s">
        <v>107</v>
      </c>
      <c r="CR1140" s="28" t="s">
        <v>107</v>
      </c>
      <c r="CS1140" s="28" t="s">
        <v>107</v>
      </c>
      <c r="CT1140" s="28" t="s">
        <v>107</v>
      </c>
      <c r="CU1140" s="28" t="s">
        <v>107</v>
      </c>
      <c r="CV1140" s="28" t="s">
        <v>107</v>
      </c>
      <c r="CW1140" s="28" t="s">
        <v>107</v>
      </c>
      <c r="CX1140" s="28" t="s">
        <v>107</v>
      </c>
      <c r="CY1140" s="28" t="s">
        <v>107</v>
      </c>
      <c r="CZ1140" s="28" t="s">
        <v>107</v>
      </c>
      <c r="DA1140" s="28" t="s">
        <v>107</v>
      </c>
      <c r="DB1140" s="28" t="s">
        <v>107</v>
      </c>
      <c r="DC1140" s="28" t="s">
        <v>107</v>
      </c>
      <c r="DD1140" s="332">
        <v>12527385</v>
      </c>
      <c r="DE1140" s="384">
        <v>1</v>
      </c>
      <c r="DF1140" s="390">
        <v>1</v>
      </c>
      <c r="DG1140" s="312"/>
      <c r="DI1140" s="279" t="str" cm="1">
        <f t="array" ref="DI1140">+IF(AND(C1140&lt;&gt;"Vehículos Eléctricos",C1140&lt;&gt;"Vehículos Híbridos",AD1140="PERCENTIL 50"),
     IF(VLOOKUP(_xlfn.TEXTJOIN("_",FALSE,C1140:E1140),BD_Perc!$A:$P,_xlfn.IFS(BD!AE1140="Intervalo de precio 1",12,BD!AE1140="Intervalo de precio 2",13),FALSE)&lt;=1,
     VLOOKUP(_xlfn.TEXTJOIN("_",FALSE,C1140:E1140),BD_Perc!$A:$P,16,FALSE),"Ok P50"),
     "Ok P30/70 ó Híbrido/Eléctrico")</f>
        <v>Ok P30/70 ó Híbrido/Eléctrico</v>
      </c>
      <c r="DJ1140" s="279" t="str">
        <f t="shared" si="103"/>
        <v>Vehículos Convencionales_Automóviles_Sedán</v>
      </c>
      <c r="DK1140" s="331">
        <f t="shared" si="107"/>
        <v>101640000</v>
      </c>
      <c r="DL1140" s="326"/>
    </row>
    <row r="1141" spans="1:116" ht="51">
      <c r="A1141" s="28">
        <v>1136</v>
      </c>
      <c r="B1141" s="29" t="s">
        <v>183</v>
      </c>
      <c r="C1141" s="187" t="s">
        <v>0</v>
      </c>
      <c r="D1141" s="29" t="s">
        <v>337</v>
      </c>
      <c r="E1141" s="42" t="s">
        <v>107</v>
      </c>
      <c r="F1141" s="42" t="s">
        <v>338</v>
      </c>
      <c r="G1141" s="29" t="s">
        <v>2310</v>
      </c>
      <c r="H1141" s="28" t="s">
        <v>2301</v>
      </c>
      <c r="I1141" s="282"/>
      <c r="J1141" s="70" t="s">
        <v>2398</v>
      </c>
      <c r="K1141" s="63" t="s">
        <v>127</v>
      </c>
      <c r="L1141" s="269">
        <v>121</v>
      </c>
      <c r="M1141" s="107">
        <v>5</v>
      </c>
      <c r="N1141" s="280">
        <v>0</v>
      </c>
      <c r="O1141" s="34">
        <f>+IFERROR(VLOOKUP(I1141,Precio_Fasecolda!A:C,3,FALSE),IFERROR(VLOOKUP(I1141,Precio_Fasecolda!B:C,2,FALSE),N1141))</f>
        <v>0</v>
      </c>
      <c r="P1141" s="34">
        <f t="shared" si="104"/>
        <v>0</v>
      </c>
      <c r="Q1141" s="28" t="s">
        <v>338</v>
      </c>
      <c r="R1141" s="28" t="s">
        <v>130</v>
      </c>
      <c r="S1141" s="28" t="s">
        <v>112</v>
      </c>
      <c r="T1141" s="28" t="s">
        <v>107</v>
      </c>
      <c r="U1141" s="28" t="s">
        <v>107</v>
      </c>
      <c r="V1141" s="42" t="s">
        <v>107</v>
      </c>
      <c r="W1141" s="28" t="s">
        <v>107</v>
      </c>
      <c r="X1141" s="28" t="s">
        <v>107</v>
      </c>
      <c r="Y1141" s="28" t="str">
        <f t="shared" si="105"/>
        <v>N.A.</v>
      </c>
      <c r="Z1141" s="292">
        <f t="shared" si="102"/>
        <v>0</v>
      </c>
      <c r="AA1141" s="28" cm="1">
        <f t="array" aca="1" ref="AA1141" ca="1">_xlfn.IFS(DK1141&lt;$DK$4,1,AND(DK1141&gt;=$DK$4,DK1141&lt;=$AA$4),2,DK1141&gt;$AA$4,3)</f>
        <v>2</v>
      </c>
      <c r="AB1141" s="28">
        <v>0</v>
      </c>
      <c r="AC1141" s="28" cm="1">
        <f t="array" aca="1" ref="AC1141" ca="1">IF(AB1141="PERCENTIL 30","",_xlfn.IFS(DK1141&lt;$AC$4,1,DK1141&gt;$AC$4,2))</f>
        <v>1</v>
      </c>
      <c r="AD1141" s="28" t="str">
        <f>+IFERROR(VLOOKUP(_xlfn.TEXTJOIN("_", FALSE, C1141:E1141), BD_Perc!$A:$O, 15, FALSE),"Segmentación no encontrada o vehículo inactivo")</f>
        <v>PERCENTIL 50</v>
      </c>
      <c r="AE1141" s="28" t="str" cm="1">
        <f t="array" ref="AE1141">_xlfn.IFS(
    AD1141 = "PERCENTIL 50",
    _xlfn.IFS(
        BD!DK1141 &lt; VLOOKUP(_xlfn.TEXTJOIN("_", FALSE, C1141:E1141), BD_Perc!$A:$O, 11, FALSE), "Intervalo de precio 1",
        BD!DK1141 &gt;= VLOOKUP(_xlfn.TEXTJOIN("_", FALSE, C1141:E1141), BD_Perc!$A:$O, 11, FALSE), "Intervalo de precio 2"
    ),
    AD1141 = "PERCENTIL 30-70",
    _xlfn.IFS(
        BD!DK1141 &lt; VLOOKUP(_xlfn.TEXTJOIN("_", FALSE, C1141:E1141), BD_Perc!$A:$O, 6, FALSE), "Intervalo de precio 1",
        BD!DK1141 &lt; VLOOKUP(_xlfn.TEXTJOIN("_", FALSE, C1141:E1141), BD_Perc!$A:$O, 7, FALSE), "Intervalo de precio 2",
        BD!DK1141 &gt;= VLOOKUP(_xlfn.TEXTJOIN("_", FALSE, C1141:E1141), BD_Perc!$A:$O, 7, FALSE), "Intervalo de precio 3"
    ),
    AD1141="Segmentación no encontrada o vehículo inactivo","Segmentación no encontrada o vehículo inactivo"
)</f>
        <v>Intervalo de precio 2</v>
      </c>
      <c r="AF1141" s="66" t="s">
        <v>2413</v>
      </c>
      <c r="AG1141" s="35" t="b">
        <f t="shared" si="106"/>
        <v>1</v>
      </c>
      <c r="AH1141" s="207">
        <v>3.2000000000000001E-2</v>
      </c>
      <c r="AI1141" s="207">
        <v>3.5999999999999997E-2</v>
      </c>
      <c r="AJ1141" s="207">
        <v>3.6999999999999998E-2</v>
      </c>
      <c r="AK1141" s="207">
        <v>3.9E-2</v>
      </c>
      <c r="AL1141" s="207">
        <v>4.1000000000000002E-2</v>
      </c>
      <c r="AM1141" s="207">
        <v>4.2000000000000003E-2</v>
      </c>
      <c r="AN1141" s="66" t="s">
        <v>173</v>
      </c>
      <c r="AO1141" s="28" t="s">
        <v>173</v>
      </c>
      <c r="AP1141" s="28" t="s">
        <v>173</v>
      </c>
      <c r="AQ1141" s="37">
        <v>0.05</v>
      </c>
      <c r="AR1141" s="38">
        <v>8143842</v>
      </c>
      <c r="AS1141" s="38">
        <v>206320</v>
      </c>
      <c r="AT1141" s="38">
        <v>745044</v>
      </c>
      <c r="AU1141" s="38">
        <v>0</v>
      </c>
      <c r="AV1141" s="38">
        <v>0</v>
      </c>
      <c r="AW1141" s="38">
        <v>7908932</v>
      </c>
      <c r="AX1141" s="38">
        <v>0</v>
      </c>
      <c r="AY1141" s="38">
        <v>745044</v>
      </c>
      <c r="AZ1141" s="38">
        <v>45849</v>
      </c>
      <c r="BA1141" s="38">
        <v>343867</v>
      </c>
      <c r="BB1141" s="38">
        <v>0</v>
      </c>
      <c r="BC1141" s="38">
        <v>0</v>
      </c>
      <c r="BD1141" s="38">
        <v>0</v>
      </c>
      <c r="BE1141" s="38">
        <v>0</v>
      </c>
      <c r="BF1141" s="38">
        <v>0</v>
      </c>
      <c r="BG1141" s="38">
        <v>2177822</v>
      </c>
      <c r="BH1141" s="38">
        <v>0</v>
      </c>
      <c r="BI1141" s="38">
        <v>2739471</v>
      </c>
      <c r="BJ1141" s="38" t="s">
        <v>107</v>
      </c>
      <c r="BK1141" s="38">
        <v>0</v>
      </c>
      <c r="BL1141" s="38">
        <v>1547400</v>
      </c>
      <c r="BM1141" s="38">
        <v>802355</v>
      </c>
      <c r="BN1141" s="38">
        <v>1203533</v>
      </c>
      <c r="BO1141" s="38">
        <v>0</v>
      </c>
      <c r="BP1141" s="38">
        <v>2968715</v>
      </c>
      <c r="BQ1141" s="38">
        <v>67627</v>
      </c>
      <c r="BR1141" s="38">
        <v>3334500</v>
      </c>
      <c r="BS1141" s="38">
        <v>561649</v>
      </c>
      <c r="BT1141" s="38">
        <v>0</v>
      </c>
      <c r="BU1141" s="38">
        <v>0</v>
      </c>
      <c r="BV1141" s="38" t="s">
        <v>107</v>
      </c>
      <c r="BW1141" s="38" t="s">
        <v>107</v>
      </c>
      <c r="BX1141" s="38">
        <v>102014</v>
      </c>
      <c r="BY1141" s="38">
        <v>0</v>
      </c>
      <c r="BZ1141" s="38">
        <v>0</v>
      </c>
      <c r="CA1141" s="38" t="s">
        <v>107</v>
      </c>
      <c r="CB1141" s="38">
        <v>332404</v>
      </c>
      <c r="CC1141" s="330">
        <v>0</v>
      </c>
      <c r="CD1141" s="38">
        <v>0</v>
      </c>
      <c r="CE1141" s="38">
        <v>0</v>
      </c>
      <c r="CF1141" s="38">
        <v>0</v>
      </c>
      <c r="CG1141" s="38">
        <v>0</v>
      </c>
      <c r="CH1141" s="66" t="s">
        <v>176</v>
      </c>
      <c r="CI1141" s="66" t="s">
        <v>176</v>
      </c>
      <c r="CJ1141" s="66" t="s">
        <v>176</v>
      </c>
      <c r="CK1141" s="66" t="s">
        <v>176</v>
      </c>
      <c r="CL1141" s="66" t="s">
        <v>113</v>
      </c>
      <c r="CM1141" s="41" t="s">
        <v>114</v>
      </c>
      <c r="CN1141" s="41" t="s">
        <v>114</v>
      </c>
      <c r="CO1141" s="42" t="s">
        <v>107</v>
      </c>
      <c r="CP1141" s="28" t="s">
        <v>107</v>
      </c>
      <c r="CQ1141" s="28" t="s">
        <v>107</v>
      </c>
      <c r="CR1141" s="28" t="s">
        <v>107</v>
      </c>
      <c r="CS1141" s="28" t="s">
        <v>107</v>
      </c>
      <c r="CT1141" s="28" t="s">
        <v>107</v>
      </c>
      <c r="CU1141" s="28" t="s">
        <v>107</v>
      </c>
      <c r="CV1141" s="28" t="s">
        <v>107</v>
      </c>
      <c r="CW1141" s="28" t="s">
        <v>107</v>
      </c>
      <c r="CX1141" s="28" t="s">
        <v>107</v>
      </c>
      <c r="CY1141" s="28" t="s">
        <v>107</v>
      </c>
      <c r="CZ1141" s="28" t="s">
        <v>107</v>
      </c>
      <c r="DA1141" s="28" t="s">
        <v>107</v>
      </c>
      <c r="DB1141" s="28" t="s">
        <v>107</v>
      </c>
      <c r="DC1141" s="28" t="s">
        <v>107</v>
      </c>
      <c r="DD1141" s="332">
        <v>12527385</v>
      </c>
      <c r="DE1141" s="384">
        <v>1</v>
      </c>
      <c r="DF1141" s="390">
        <v>0</v>
      </c>
      <c r="DG1141" s="312">
        <v>45597</v>
      </c>
      <c r="DH1141" s="8" t="s">
        <v>2388</v>
      </c>
      <c r="DI1141" s="279" t="str" cm="1">
        <f t="array" ref="DI1141">+IF(AND(C1141&lt;&gt;"Vehículos Eléctricos",C1141&lt;&gt;"Vehículos Híbridos",AD1141="PERCENTIL 50"),
     IF(VLOOKUP(_xlfn.TEXTJOIN("_",FALSE,C1141:E1141),BD_Perc!$A:$P,_xlfn.IFS(BD!AE1141="Intervalo de precio 1",12,BD!AE1141="Intervalo de precio 2",13),FALSE)&lt;=1,
     VLOOKUP(_xlfn.TEXTJOIN("_",FALSE,C1141:E1141),BD_Perc!$A:$P,16,FALSE),"Ok P50"),
     "Ok P30/70 ó Híbrido/Eléctrico")</f>
        <v>Inactivar TODO el grupo: Vehículos Convencionales-Camperos/Camionetas-N.A.</v>
      </c>
      <c r="DJ1141" s="279" t="str">
        <f t="shared" si="103"/>
        <v>Vehículos Convencionales_Camperos/Camionetas_N.A.</v>
      </c>
      <c r="DK1141" s="331">
        <f t="shared" si="107"/>
        <v>0</v>
      </c>
      <c r="DL1141" s="326"/>
    </row>
    <row r="1142" spans="1:116" ht="51">
      <c r="A1142" s="28">
        <v>1137</v>
      </c>
      <c r="B1142" s="29" t="s">
        <v>183</v>
      </c>
      <c r="C1142" s="187" t="s">
        <v>0</v>
      </c>
      <c r="D1142" s="29" t="s">
        <v>337</v>
      </c>
      <c r="E1142" s="42" t="s">
        <v>107</v>
      </c>
      <c r="F1142" s="42" t="s">
        <v>338</v>
      </c>
      <c r="G1142" s="29" t="s">
        <v>2311</v>
      </c>
      <c r="H1142" s="28" t="s">
        <v>2301</v>
      </c>
      <c r="I1142" s="282"/>
      <c r="J1142" s="70" t="s">
        <v>2399</v>
      </c>
      <c r="K1142" s="63" t="s">
        <v>127</v>
      </c>
      <c r="L1142" s="269">
        <v>121</v>
      </c>
      <c r="M1142" s="107">
        <v>5</v>
      </c>
      <c r="N1142" s="280">
        <v>0</v>
      </c>
      <c r="O1142" s="34">
        <f>+IFERROR(VLOOKUP(I1142,Precio_Fasecolda!A:C,3,FALSE),IFERROR(VLOOKUP(I1142,Precio_Fasecolda!B:C,2,FALSE),N1142))</f>
        <v>0</v>
      </c>
      <c r="P1142" s="34">
        <f t="shared" si="104"/>
        <v>0</v>
      </c>
      <c r="Q1142" s="28" t="s">
        <v>338</v>
      </c>
      <c r="R1142" s="28" t="s">
        <v>130</v>
      </c>
      <c r="S1142" s="28" t="s">
        <v>112</v>
      </c>
      <c r="T1142" s="28" t="s">
        <v>107</v>
      </c>
      <c r="U1142" s="28" t="s">
        <v>107</v>
      </c>
      <c r="V1142" s="42" t="s">
        <v>107</v>
      </c>
      <c r="W1142" s="28" t="s">
        <v>107</v>
      </c>
      <c r="X1142" s="28" t="s">
        <v>107</v>
      </c>
      <c r="Y1142" s="28" t="str">
        <f t="shared" si="105"/>
        <v>N.A.</v>
      </c>
      <c r="Z1142" s="292">
        <f t="shared" si="102"/>
        <v>0</v>
      </c>
      <c r="AA1142" s="28" cm="1">
        <f t="array" aca="1" ref="AA1142" ca="1">_xlfn.IFS(DK1142&lt;$DK$4,1,AND(DK1142&gt;=$DK$4,DK1142&lt;=$AA$4),2,DK1142&gt;$AA$4,3)</f>
        <v>2</v>
      </c>
      <c r="AB1142" s="28">
        <v>0</v>
      </c>
      <c r="AC1142" s="28" cm="1">
        <f t="array" aca="1" ref="AC1142" ca="1">IF(AB1142="PERCENTIL 30","",_xlfn.IFS(DK1142&lt;$AC$4,1,DK1142&gt;$AC$4,2))</f>
        <v>1</v>
      </c>
      <c r="AD1142" s="28" t="str">
        <f>+IFERROR(VLOOKUP(_xlfn.TEXTJOIN("_", FALSE, C1142:E1142), BD_Perc!$A:$O, 15, FALSE),"Segmentación no encontrada o vehículo inactivo")</f>
        <v>PERCENTIL 50</v>
      </c>
      <c r="AE1142" s="28" t="str" cm="1">
        <f t="array" ref="AE1142">_xlfn.IFS(
    AD1142 = "PERCENTIL 50",
    _xlfn.IFS(
        BD!DK1142 &lt; VLOOKUP(_xlfn.TEXTJOIN("_", FALSE, C1142:E1142), BD_Perc!$A:$O, 11, FALSE), "Intervalo de precio 1",
        BD!DK1142 &gt;= VLOOKUP(_xlfn.TEXTJOIN("_", FALSE, C1142:E1142), BD_Perc!$A:$O, 11, FALSE), "Intervalo de precio 2"
    ),
    AD1142 = "PERCENTIL 30-70",
    _xlfn.IFS(
        BD!DK1142 &lt; VLOOKUP(_xlfn.TEXTJOIN("_", FALSE, C1142:E1142), BD_Perc!$A:$O, 6, FALSE), "Intervalo de precio 1",
        BD!DK1142 &lt; VLOOKUP(_xlfn.TEXTJOIN("_", FALSE, C1142:E1142), BD_Perc!$A:$O, 7, FALSE), "Intervalo de precio 2",
        BD!DK1142 &gt;= VLOOKUP(_xlfn.TEXTJOIN("_", FALSE, C1142:E1142), BD_Perc!$A:$O, 7, FALSE), "Intervalo de precio 3"
    ),
    AD1142="Segmentación no encontrada o vehículo inactivo","Segmentación no encontrada o vehículo inactivo"
)</f>
        <v>Intervalo de precio 2</v>
      </c>
      <c r="AF1142" s="66" t="s">
        <v>2413</v>
      </c>
      <c r="AG1142" s="35" t="b">
        <f t="shared" si="106"/>
        <v>1</v>
      </c>
      <c r="AH1142" s="207">
        <v>3.2000000000000001E-2</v>
      </c>
      <c r="AI1142" s="207">
        <v>3.5999999999999997E-2</v>
      </c>
      <c r="AJ1142" s="207">
        <v>3.6999999999999998E-2</v>
      </c>
      <c r="AK1142" s="207">
        <v>3.9E-2</v>
      </c>
      <c r="AL1142" s="207">
        <v>4.1000000000000002E-2</v>
      </c>
      <c r="AM1142" s="207">
        <v>4.2000000000000003E-2</v>
      </c>
      <c r="AN1142" s="66" t="s">
        <v>176</v>
      </c>
      <c r="AO1142" s="107" t="s">
        <v>173</v>
      </c>
      <c r="AP1142" s="107" t="s">
        <v>173</v>
      </c>
      <c r="AQ1142" s="281">
        <v>0.05</v>
      </c>
      <c r="AR1142" s="38">
        <v>8143842</v>
      </c>
      <c r="AS1142" s="38">
        <v>206320</v>
      </c>
      <c r="AT1142" s="38">
        <v>745044</v>
      </c>
      <c r="AU1142" s="38">
        <v>0</v>
      </c>
      <c r="AV1142" s="38">
        <v>0</v>
      </c>
      <c r="AW1142" s="38">
        <v>7908932</v>
      </c>
      <c r="AX1142" s="38">
        <v>0</v>
      </c>
      <c r="AY1142" s="38">
        <v>745044</v>
      </c>
      <c r="AZ1142" s="38">
        <v>45849</v>
      </c>
      <c r="BA1142" s="38">
        <v>343867</v>
      </c>
      <c r="BB1142" s="38">
        <v>0</v>
      </c>
      <c r="BC1142" s="38">
        <v>0</v>
      </c>
      <c r="BD1142" s="38">
        <v>0</v>
      </c>
      <c r="BE1142" s="38">
        <v>0</v>
      </c>
      <c r="BF1142" s="38">
        <v>0</v>
      </c>
      <c r="BG1142" s="38">
        <v>2177822</v>
      </c>
      <c r="BH1142" s="38">
        <v>0</v>
      </c>
      <c r="BI1142" s="38">
        <v>2739471</v>
      </c>
      <c r="BJ1142" s="38" t="s">
        <v>107</v>
      </c>
      <c r="BK1142" s="38">
        <v>0</v>
      </c>
      <c r="BL1142" s="38">
        <v>1547400</v>
      </c>
      <c r="BM1142" s="38">
        <v>802355</v>
      </c>
      <c r="BN1142" s="38">
        <v>1203533</v>
      </c>
      <c r="BO1142" s="38">
        <v>0</v>
      </c>
      <c r="BP1142" s="38">
        <v>2968715</v>
      </c>
      <c r="BQ1142" s="38">
        <v>67627</v>
      </c>
      <c r="BR1142" s="38">
        <v>3334500</v>
      </c>
      <c r="BS1142" s="38">
        <v>561649</v>
      </c>
      <c r="BT1142" s="38">
        <v>0</v>
      </c>
      <c r="BU1142" s="38">
        <v>0</v>
      </c>
      <c r="BV1142" s="38" t="s">
        <v>107</v>
      </c>
      <c r="BW1142" s="38" t="s">
        <v>107</v>
      </c>
      <c r="BX1142" s="38">
        <v>102014</v>
      </c>
      <c r="BY1142" s="38">
        <v>0</v>
      </c>
      <c r="BZ1142" s="38">
        <v>0</v>
      </c>
      <c r="CA1142" s="38" t="s">
        <v>107</v>
      </c>
      <c r="CB1142" s="38">
        <v>332404</v>
      </c>
      <c r="CC1142" s="330">
        <v>0</v>
      </c>
      <c r="CD1142" s="38">
        <v>0</v>
      </c>
      <c r="CE1142" s="38">
        <v>0</v>
      </c>
      <c r="CF1142" s="38">
        <v>0</v>
      </c>
      <c r="CG1142" s="38">
        <v>0</v>
      </c>
      <c r="CH1142" s="66" t="s">
        <v>176</v>
      </c>
      <c r="CI1142" s="66" t="s">
        <v>176</v>
      </c>
      <c r="CJ1142" s="66" t="s">
        <v>176</v>
      </c>
      <c r="CK1142" s="66" t="s">
        <v>176</v>
      </c>
      <c r="CL1142" s="66" t="s">
        <v>113</v>
      </c>
      <c r="CM1142" s="41" t="s">
        <v>114</v>
      </c>
      <c r="CN1142" s="41" t="s">
        <v>114</v>
      </c>
      <c r="CO1142" s="42" t="s">
        <v>107</v>
      </c>
      <c r="CP1142" s="28" t="s">
        <v>107</v>
      </c>
      <c r="CQ1142" s="28" t="s">
        <v>107</v>
      </c>
      <c r="CR1142" s="28" t="s">
        <v>107</v>
      </c>
      <c r="CS1142" s="28" t="s">
        <v>107</v>
      </c>
      <c r="CT1142" s="28" t="s">
        <v>107</v>
      </c>
      <c r="CU1142" s="28" t="s">
        <v>107</v>
      </c>
      <c r="CV1142" s="28" t="s">
        <v>107</v>
      </c>
      <c r="CW1142" s="28" t="s">
        <v>107</v>
      </c>
      <c r="CX1142" s="28" t="s">
        <v>107</v>
      </c>
      <c r="CY1142" s="28" t="s">
        <v>107</v>
      </c>
      <c r="CZ1142" s="28" t="s">
        <v>107</v>
      </c>
      <c r="DA1142" s="28" t="s">
        <v>107</v>
      </c>
      <c r="DB1142" s="28" t="s">
        <v>107</v>
      </c>
      <c r="DC1142" s="28" t="s">
        <v>107</v>
      </c>
      <c r="DD1142" s="332">
        <v>12527385</v>
      </c>
      <c r="DE1142" s="384">
        <v>1</v>
      </c>
      <c r="DF1142" s="390">
        <v>0</v>
      </c>
      <c r="DG1142" s="312">
        <v>45597</v>
      </c>
      <c r="DH1142" s="8" t="s">
        <v>2388</v>
      </c>
      <c r="DI1142" s="279" t="str" cm="1">
        <f t="array" ref="DI1142">+IF(AND(C1142&lt;&gt;"Vehículos Eléctricos",C1142&lt;&gt;"Vehículos Híbridos",AD1142="PERCENTIL 50"),
     IF(VLOOKUP(_xlfn.TEXTJOIN("_",FALSE,C1142:E1142),BD_Perc!$A:$P,_xlfn.IFS(BD!AE1142="Intervalo de precio 1",12,BD!AE1142="Intervalo de precio 2",13),FALSE)&lt;=1,
     VLOOKUP(_xlfn.TEXTJOIN("_",FALSE,C1142:E1142),BD_Perc!$A:$P,16,FALSE),"Ok P50"),
     "Ok P30/70 ó Híbrido/Eléctrico")</f>
        <v>Inactivar TODO el grupo: Vehículos Convencionales-Camperos/Camionetas-N.A.</v>
      </c>
      <c r="DJ1142" s="279" t="str">
        <f t="shared" si="103"/>
        <v>Vehículos Convencionales_Camperos/Camionetas_N.A.</v>
      </c>
      <c r="DK1142" s="331">
        <f t="shared" si="107"/>
        <v>0</v>
      </c>
      <c r="DL1142" s="326"/>
    </row>
    <row r="1143" spans="1:116" ht="51">
      <c r="A1143" s="28">
        <v>1138</v>
      </c>
      <c r="B1143" s="29" t="s">
        <v>183</v>
      </c>
      <c r="C1143" s="187" t="s">
        <v>0</v>
      </c>
      <c r="D1143" s="29" t="s">
        <v>337</v>
      </c>
      <c r="E1143" s="42" t="s">
        <v>107</v>
      </c>
      <c r="F1143" s="42" t="s">
        <v>338</v>
      </c>
      <c r="G1143" s="29" t="s">
        <v>2312</v>
      </c>
      <c r="H1143" s="28" t="s">
        <v>2301</v>
      </c>
      <c r="I1143" s="203"/>
      <c r="J1143" s="70" t="s">
        <v>2400</v>
      </c>
      <c r="K1143" s="63" t="s">
        <v>127</v>
      </c>
      <c r="L1143" s="269">
        <v>121</v>
      </c>
      <c r="M1143" s="107">
        <v>5</v>
      </c>
      <c r="N1143" s="280">
        <v>0</v>
      </c>
      <c r="O1143" s="34">
        <f>+IFERROR(VLOOKUP(I1143,Precio_Fasecolda!A:C,3,FALSE),IFERROR(VLOOKUP(I1143,Precio_Fasecolda!B:C,2,FALSE),N1143))</f>
        <v>0</v>
      </c>
      <c r="P1143" s="34">
        <f t="shared" si="104"/>
        <v>0</v>
      </c>
      <c r="Q1143" s="28" t="s">
        <v>2313</v>
      </c>
      <c r="R1143" s="28" t="s">
        <v>130</v>
      </c>
      <c r="S1143" s="28" t="s">
        <v>112</v>
      </c>
      <c r="T1143" s="28" t="s">
        <v>107</v>
      </c>
      <c r="U1143" s="28" t="s">
        <v>107</v>
      </c>
      <c r="V1143" s="42" t="s">
        <v>107</v>
      </c>
      <c r="W1143" s="28" t="s">
        <v>107</v>
      </c>
      <c r="X1143" s="28" t="s">
        <v>107</v>
      </c>
      <c r="Y1143" s="28" t="str">
        <f t="shared" si="105"/>
        <v>N.A.</v>
      </c>
      <c r="Z1143" s="292">
        <f t="shared" si="102"/>
        <v>0</v>
      </c>
      <c r="AA1143" s="28" cm="1">
        <f t="array" aca="1" ref="AA1143" ca="1">_xlfn.IFS(DK1143&lt;$DK$4,1,AND(DK1143&gt;=$DK$4,DK1143&lt;=$AA$4),2,DK1143&gt;$AA$4,3)</f>
        <v>2</v>
      </c>
      <c r="AB1143" s="28">
        <v>0</v>
      </c>
      <c r="AC1143" s="28" cm="1">
        <f t="array" aca="1" ref="AC1143" ca="1">IF(AB1143="PERCENTIL 30","",_xlfn.IFS(DK1143&lt;$AC$4,1,DK1143&gt;$AC$4,2))</f>
        <v>1</v>
      </c>
      <c r="AD1143" s="28" t="str">
        <f>+IFERROR(VLOOKUP(_xlfn.TEXTJOIN("_", FALSE, C1143:E1143), BD_Perc!$A:$O, 15, FALSE),"Segmentación no encontrada o vehículo inactivo")</f>
        <v>PERCENTIL 50</v>
      </c>
      <c r="AE1143" s="28" t="str" cm="1">
        <f t="array" ref="AE1143">_xlfn.IFS(
    AD1143 = "PERCENTIL 50",
    _xlfn.IFS(
        BD!DK1143 &lt; VLOOKUP(_xlfn.TEXTJOIN("_", FALSE, C1143:E1143), BD_Perc!$A:$O, 11, FALSE), "Intervalo de precio 1",
        BD!DK1143 &gt;= VLOOKUP(_xlfn.TEXTJOIN("_", FALSE, C1143:E1143), BD_Perc!$A:$O, 11, FALSE), "Intervalo de precio 2"
    ),
    AD1143 = "PERCENTIL 30-70",
    _xlfn.IFS(
        BD!DK1143 &lt; VLOOKUP(_xlfn.TEXTJOIN("_", FALSE, C1143:E1143), BD_Perc!$A:$O, 6, FALSE), "Intervalo de precio 1",
        BD!DK1143 &lt; VLOOKUP(_xlfn.TEXTJOIN("_", FALSE, C1143:E1143), BD_Perc!$A:$O, 7, FALSE), "Intervalo de precio 2",
        BD!DK1143 &gt;= VLOOKUP(_xlfn.TEXTJOIN("_", FALSE, C1143:E1143), BD_Perc!$A:$O, 7, FALSE), "Intervalo de precio 3"
    ),
    AD1143="Segmentación no encontrada o vehículo inactivo","Segmentación no encontrada o vehículo inactivo"
)</f>
        <v>Intervalo de precio 2</v>
      </c>
      <c r="AF1143" s="66" t="s">
        <v>2413</v>
      </c>
      <c r="AG1143" s="35" t="b">
        <f t="shared" si="106"/>
        <v>1</v>
      </c>
      <c r="AH1143" s="207">
        <v>3.2000000000000001E-2</v>
      </c>
      <c r="AI1143" s="207">
        <v>3.5999999999999997E-2</v>
      </c>
      <c r="AJ1143" s="207">
        <v>3.6999999999999998E-2</v>
      </c>
      <c r="AK1143" s="207">
        <v>3.9E-2</v>
      </c>
      <c r="AL1143" s="207">
        <v>4.1000000000000002E-2</v>
      </c>
      <c r="AM1143" s="207">
        <v>4.2000000000000003E-2</v>
      </c>
      <c r="AN1143" s="66" t="s">
        <v>176</v>
      </c>
      <c r="AO1143" s="107" t="s">
        <v>173</v>
      </c>
      <c r="AP1143" s="107" t="s">
        <v>173</v>
      </c>
      <c r="AQ1143" s="281">
        <v>0.05</v>
      </c>
      <c r="AR1143" s="38">
        <v>8143842</v>
      </c>
      <c r="AS1143" s="38">
        <v>206320</v>
      </c>
      <c r="AT1143" s="38">
        <v>745044</v>
      </c>
      <c r="AU1143" s="38">
        <v>0</v>
      </c>
      <c r="AV1143" s="38">
        <v>0</v>
      </c>
      <c r="AW1143" s="38">
        <v>7908932</v>
      </c>
      <c r="AX1143" s="38">
        <v>0</v>
      </c>
      <c r="AY1143" s="38">
        <v>745044</v>
      </c>
      <c r="AZ1143" s="38">
        <v>45849</v>
      </c>
      <c r="BA1143" s="38">
        <v>343867</v>
      </c>
      <c r="BB1143" s="38">
        <v>0</v>
      </c>
      <c r="BC1143" s="38">
        <v>0</v>
      </c>
      <c r="BD1143" s="38">
        <v>0</v>
      </c>
      <c r="BE1143" s="38">
        <v>0</v>
      </c>
      <c r="BF1143" s="38">
        <v>0</v>
      </c>
      <c r="BG1143" s="38">
        <v>2177822</v>
      </c>
      <c r="BH1143" s="38">
        <v>0</v>
      </c>
      <c r="BI1143" s="38">
        <v>2739471</v>
      </c>
      <c r="BJ1143" s="38" t="s">
        <v>107</v>
      </c>
      <c r="BK1143" s="38">
        <v>0</v>
      </c>
      <c r="BL1143" s="38">
        <v>1547400</v>
      </c>
      <c r="BM1143" s="38">
        <v>802355</v>
      </c>
      <c r="BN1143" s="38">
        <v>1203533</v>
      </c>
      <c r="BO1143" s="38">
        <v>0</v>
      </c>
      <c r="BP1143" s="38">
        <v>2968715</v>
      </c>
      <c r="BQ1143" s="38">
        <v>67627</v>
      </c>
      <c r="BR1143" s="38">
        <v>3334500</v>
      </c>
      <c r="BS1143" s="38">
        <v>561649</v>
      </c>
      <c r="BT1143" s="38">
        <v>0</v>
      </c>
      <c r="BU1143" s="38">
        <v>0</v>
      </c>
      <c r="BV1143" s="38" t="s">
        <v>107</v>
      </c>
      <c r="BW1143" s="38" t="s">
        <v>107</v>
      </c>
      <c r="BX1143" s="38">
        <v>102014</v>
      </c>
      <c r="BY1143" s="38">
        <v>0</v>
      </c>
      <c r="BZ1143" s="38">
        <v>0</v>
      </c>
      <c r="CA1143" s="38" t="s">
        <v>107</v>
      </c>
      <c r="CB1143" s="38">
        <v>332404</v>
      </c>
      <c r="CC1143" s="330">
        <v>0</v>
      </c>
      <c r="CD1143" s="38">
        <v>0</v>
      </c>
      <c r="CE1143" s="38">
        <v>0</v>
      </c>
      <c r="CF1143" s="38">
        <v>0</v>
      </c>
      <c r="CG1143" s="38">
        <v>0</v>
      </c>
      <c r="CH1143" s="66" t="s">
        <v>176</v>
      </c>
      <c r="CI1143" s="66" t="s">
        <v>176</v>
      </c>
      <c r="CJ1143" s="66" t="s">
        <v>176</v>
      </c>
      <c r="CK1143" s="66" t="s">
        <v>176</v>
      </c>
      <c r="CL1143" s="66" t="s">
        <v>113</v>
      </c>
      <c r="CM1143" s="41" t="s">
        <v>114</v>
      </c>
      <c r="CN1143" s="41" t="s">
        <v>114</v>
      </c>
      <c r="CO1143" s="42" t="s">
        <v>107</v>
      </c>
      <c r="CP1143" s="28" t="s">
        <v>107</v>
      </c>
      <c r="CQ1143" s="28" t="s">
        <v>107</v>
      </c>
      <c r="CR1143" s="28" t="s">
        <v>107</v>
      </c>
      <c r="CS1143" s="28" t="s">
        <v>107</v>
      </c>
      <c r="CT1143" s="28" t="s">
        <v>107</v>
      </c>
      <c r="CU1143" s="28" t="s">
        <v>107</v>
      </c>
      <c r="CV1143" s="28" t="s">
        <v>107</v>
      </c>
      <c r="CW1143" s="28" t="s">
        <v>107</v>
      </c>
      <c r="CX1143" s="28" t="s">
        <v>107</v>
      </c>
      <c r="CY1143" s="28" t="s">
        <v>107</v>
      </c>
      <c r="CZ1143" s="28" t="s">
        <v>107</v>
      </c>
      <c r="DA1143" s="28" t="s">
        <v>107</v>
      </c>
      <c r="DB1143" s="28" t="s">
        <v>107</v>
      </c>
      <c r="DC1143" s="28" t="s">
        <v>107</v>
      </c>
      <c r="DD1143" s="332">
        <v>12527385</v>
      </c>
      <c r="DE1143" s="384">
        <v>1</v>
      </c>
      <c r="DF1143" s="390">
        <v>0</v>
      </c>
      <c r="DG1143" s="312">
        <v>45597</v>
      </c>
      <c r="DH1143" s="8" t="s">
        <v>2388</v>
      </c>
      <c r="DI1143" s="279" t="str" cm="1">
        <f t="array" ref="DI1143">+IF(AND(C1143&lt;&gt;"Vehículos Eléctricos",C1143&lt;&gt;"Vehículos Híbridos",AD1143="PERCENTIL 50"),
     IF(VLOOKUP(_xlfn.TEXTJOIN("_",FALSE,C1143:E1143),BD_Perc!$A:$P,_xlfn.IFS(BD!AE1143="Intervalo de precio 1",12,BD!AE1143="Intervalo de precio 2",13),FALSE)&lt;=1,
     VLOOKUP(_xlfn.TEXTJOIN("_",FALSE,C1143:E1143),BD_Perc!$A:$P,16,FALSE),"Ok P50"),
     "Ok P30/70 ó Híbrido/Eléctrico")</f>
        <v>Inactivar TODO el grupo: Vehículos Convencionales-Camperos/Camionetas-N.A.</v>
      </c>
      <c r="DJ1143" s="279" t="str">
        <f t="shared" si="103"/>
        <v>Vehículos Convencionales_Camperos/Camionetas_N.A.</v>
      </c>
      <c r="DK1143" s="331">
        <f t="shared" si="107"/>
        <v>0</v>
      </c>
      <c r="DL1143" s="326"/>
    </row>
    <row r="1144" spans="1:116" ht="51">
      <c r="A1144" s="28">
        <v>1139</v>
      </c>
      <c r="B1144" s="187" t="s">
        <v>104</v>
      </c>
      <c r="C1144" s="187" t="s">
        <v>0</v>
      </c>
      <c r="D1144" s="29" t="s">
        <v>867</v>
      </c>
      <c r="E1144" s="42" t="s">
        <v>879</v>
      </c>
      <c r="F1144" s="42" t="s">
        <v>880</v>
      </c>
      <c r="G1144" s="29" t="s">
        <v>2314</v>
      </c>
      <c r="H1144" s="28" t="s">
        <v>109</v>
      </c>
      <c r="I1144" s="80"/>
      <c r="J1144" s="70" t="s">
        <v>2401</v>
      </c>
      <c r="K1144" s="31" t="s">
        <v>107</v>
      </c>
      <c r="L1144" s="269">
        <v>210</v>
      </c>
      <c r="M1144" s="33" t="s">
        <v>107</v>
      </c>
      <c r="N1144" s="50">
        <v>293500000</v>
      </c>
      <c r="O1144" s="34">
        <f>+IFERROR(VLOOKUP(I1144,Precio_Fasecolda!A:C,3,FALSE),IFERROR(VLOOKUP(I1144,Precio_Fasecolda!B:C,2,FALSE),N1144))</f>
        <v>293500000</v>
      </c>
      <c r="P1144" s="34">
        <f t="shared" si="104"/>
        <v>0</v>
      </c>
      <c r="Q1144" s="33" t="s">
        <v>107</v>
      </c>
      <c r="R1144" s="28" t="s">
        <v>2415</v>
      </c>
      <c r="S1144" s="28" t="s">
        <v>360</v>
      </c>
      <c r="T1144" s="28" t="s">
        <v>107</v>
      </c>
      <c r="U1144" s="28" t="s">
        <v>107</v>
      </c>
      <c r="V1144" s="42" t="s">
        <v>107</v>
      </c>
      <c r="W1144" s="28" t="s">
        <v>107</v>
      </c>
      <c r="X1144" s="28" t="s">
        <v>107</v>
      </c>
      <c r="Y1144" s="28" t="str">
        <f t="shared" si="105"/>
        <v>N.A.</v>
      </c>
      <c r="Z1144" s="292">
        <f t="shared" si="102"/>
        <v>270020000</v>
      </c>
      <c r="AA1144" s="28" cm="1">
        <f t="array" aca="1" ref="AA1144" ca="1">_xlfn.IFS(DK1144&lt;$DK$4,1,AND(DK1144&gt;=$DK$4,DK1144&lt;=$AA$4),2,DK1144&gt;$AA$4,3)</f>
        <v>3</v>
      </c>
      <c r="AB1144" s="28">
        <v>0</v>
      </c>
      <c r="AC1144" s="28" cm="1">
        <f t="array" aca="1" ref="AC1144" ca="1">IF(AB1144="PERCENTIL 30","",_xlfn.IFS(DK1144&lt;$AC$4,1,DK1144&gt;$AC$4,2))</f>
        <v>2</v>
      </c>
      <c r="AD1144" s="28" t="str">
        <f>+IFERROR(VLOOKUP(_xlfn.TEXTJOIN("_", FALSE, C1144:E1144), BD_Perc!$A:$O, 15, FALSE),"Segmentación no encontrada o vehículo inactivo")</f>
        <v>PERCENTIL 30-70</v>
      </c>
      <c r="AE1144" s="28" t="str" cm="1">
        <f t="array" ref="AE1144">_xlfn.IFS(
    AD1144 = "PERCENTIL 50",
    _xlfn.IFS(
        BD!DK1144 &lt; VLOOKUP(_xlfn.TEXTJOIN("_", FALSE, C1144:E1144), BD_Perc!$A:$O, 11, FALSE), "Intervalo de precio 1",
        BD!DK1144 &gt;= VLOOKUP(_xlfn.TEXTJOIN("_", FALSE, C1144:E1144), BD_Perc!$A:$O, 11, FALSE), "Intervalo de precio 2"
    ),
    AD1144 = "PERCENTIL 30-70",
    _xlfn.IFS(
        BD!DK1144 &lt; VLOOKUP(_xlfn.TEXTJOIN("_", FALSE, C1144:E1144), BD_Perc!$A:$O, 6, FALSE), "Intervalo de precio 1",
        BD!DK1144 &lt; VLOOKUP(_xlfn.TEXTJOIN("_", FALSE, C1144:E1144), BD_Perc!$A:$O, 7, FALSE), "Intervalo de precio 2",
        BD!DK1144 &gt;= VLOOKUP(_xlfn.TEXTJOIN("_", FALSE, C1144:E1144), BD_Perc!$A:$O, 7, FALSE), "Intervalo de precio 3"
    ),
    AD1144="Segmentación no encontrada o vehículo inactivo","Segmentación no encontrada o vehículo inactivo"
)</f>
        <v>Intervalo de precio 2</v>
      </c>
      <c r="AF1144" s="35" t="s">
        <v>2413</v>
      </c>
      <c r="AG1144" s="35" t="b">
        <f t="shared" si="106"/>
        <v>1</v>
      </c>
      <c r="AH1144" s="349">
        <v>0.08</v>
      </c>
      <c r="AI1144" s="205">
        <v>0.08</v>
      </c>
      <c r="AJ1144" s="205">
        <v>0.08</v>
      </c>
      <c r="AK1144" s="205">
        <v>0.08</v>
      </c>
      <c r="AL1144" s="205">
        <v>0.09</v>
      </c>
      <c r="AM1144" s="205">
        <v>0.1</v>
      </c>
      <c r="AN1144" s="36" t="s">
        <v>113</v>
      </c>
      <c r="AO1144" s="28" t="s">
        <v>113</v>
      </c>
      <c r="AP1144" s="28" t="s">
        <v>113</v>
      </c>
      <c r="AQ1144" s="28">
        <v>1</v>
      </c>
      <c r="AR1144" s="38" t="s">
        <v>107</v>
      </c>
      <c r="AS1144" s="38">
        <v>535272</v>
      </c>
      <c r="AT1144" s="38" t="s">
        <v>107</v>
      </c>
      <c r="AU1144" s="38" t="s">
        <v>107</v>
      </c>
      <c r="AV1144" s="38" t="s">
        <v>107</v>
      </c>
      <c r="AW1144" s="38">
        <v>12124379</v>
      </c>
      <c r="AX1144" s="38" t="s">
        <v>107</v>
      </c>
      <c r="AY1144" s="38">
        <v>1824791</v>
      </c>
      <c r="AZ1144" s="38">
        <v>128475</v>
      </c>
      <c r="BA1144" s="38">
        <v>1508493</v>
      </c>
      <c r="BB1144" s="38" t="s">
        <v>107</v>
      </c>
      <c r="BC1144" s="38" t="s">
        <v>107</v>
      </c>
      <c r="BD1144" s="38">
        <v>327353422</v>
      </c>
      <c r="BE1144" s="38">
        <v>250915567</v>
      </c>
      <c r="BF1144" s="38" t="s">
        <v>107</v>
      </c>
      <c r="BG1144" s="38" t="s">
        <v>107</v>
      </c>
      <c r="BH1144" s="38" t="s">
        <v>107</v>
      </c>
      <c r="BI1144" s="38">
        <v>2891625</v>
      </c>
      <c r="BJ1144" s="38">
        <v>4089166</v>
      </c>
      <c r="BK1144" s="38" t="s">
        <v>107</v>
      </c>
      <c r="BL1144" s="38">
        <v>0</v>
      </c>
      <c r="BM1144" s="38">
        <v>173454</v>
      </c>
      <c r="BN1144" s="38" t="s">
        <v>107</v>
      </c>
      <c r="BO1144" s="38" t="s">
        <v>107</v>
      </c>
      <c r="BP1144" s="38">
        <v>5649184</v>
      </c>
      <c r="BQ1144" s="38">
        <v>130091</v>
      </c>
      <c r="BR1144" s="38">
        <v>2</v>
      </c>
      <c r="BS1144" s="38" t="s">
        <v>107</v>
      </c>
      <c r="BT1144" s="38" t="s">
        <v>107</v>
      </c>
      <c r="BU1144" s="38" t="s">
        <v>107</v>
      </c>
      <c r="BV1144" s="38">
        <v>2862417</v>
      </c>
      <c r="BW1144" s="38">
        <v>7892091</v>
      </c>
      <c r="BX1144" s="38">
        <v>130091</v>
      </c>
      <c r="BY1144" s="38" t="s">
        <v>107</v>
      </c>
      <c r="BZ1144" s="38" t="s">
        <v>107</v>
      </c>
      <c r="CA1144" s="38">
        <v>44224338</v>
      </c>
      <c r="CB1144" s="38">
        <v>2024137</v>
      </c>
      <c r="CC1144" s="330" t="s">
        <v>107</v>
      </c>
      <c r="CD1144" s="38" t="s">
        <v>107</v>
      </c>
      <c r="CE1144" s="38">
        <v>27351387</v>
      </c>
      <c r="CF1144" s="38">
        <v>47637842</v>
      </c>
      <c r="CG1144" s="38" t="s">
        <v>107</v>
      </c>
      <c r="CH1144" s="271" t="s">
        <v>114</v>
      </c>
      <c r="CI1144" s="267" t="s">
        <v>114</v>
      </c>
      <c r="CJ1144" s="267" t="s">
        <v>114</v>
      </c>
      <c r="CK1144" s="267" t="s">
        <v>114</v>
      </c>
      <c r="CL1144" s="267" t="s">
        <v>114</v>
      </c>
      <c r="CM1144" s="267" t="s">
        <v>114</v>
      </c>
      <c r="CN1144" s="267" t="s">
        <v>114</v>
      </c>
      <c r="CO1144" s="267" t="s">
        <v>107</v>
      </c>
      <c r="CP1144" s="42" t="s">
        <v>107</v>
      </c>
      <c r="CQ1144" s="28" t="s">
        <v>107</v>
      </c>
      <c r="CR1144" s="28" t="s">
        <v>107</v>
      </c>
      <c r="CS1144" s="28" t="s">
        <v>107</v>
      </c>
      <c r="CT1144" s="28" t="s">
        <v>107</v>
      </c>
      <c r="CU1144" s="28" t="s">
        <v>107</v>
      </c>
      <c r="CV1144" s="28" t="s">
        <v>107</v>
      </c>
      <c r="CW1144" s="28" t="s">
        <v>107</v>
      </c>
      <c r="CX1144" s="28" t="s">
        <v>107</v>
      </c>
      <c r="CY1144" s="28" t="s">
        <v>107</v>
      </c>
      <c r="CZ1144" s="28" t="s">
        <v>107</v>
      </c>
      <c r="DA1144" s="28" t="s">
        <v>107</v>
      </c>
      <c r="DB1144" s="28" t="s">
        <v>107</v>
      </c>
      <c r="DC1144" s="28" t="s">
        <v>107</v>
      </c>
      <c r="DD1144" s="332">
        <v>25579046</v>
      </c>
      <c r="DE1144" s="384">
        <v>1</v>
      </c>
      <c r="DF1144" s="390">
        <v>1</v>
      </c>
      <c r="DG1144" s="312"/>
      <c r="DI1144" s="279" t="str" cm="1">
        <f t="array" ref="DI1144">+IF(AND(C1144&lt;&gt;"Vehículos Eléctricos",C1144&lt;&gt;"Vehículos Híbridos",AD1144="PERCENTIL 50"),
     IF(VLOOKUP(_xlfn.TEXTJOIN("_",FALSE,C1144:E1144),BD_Perc!$A:$P,_xlfn.IFS(BD!AE1144="Intervalo de precio 1",12,BD!AE1144="Intervalo de precio 2",13),FALSE)&lt;=1,
     VLOOKUP(_xlfn.TEXTJOIN("_",FALSE,C1144:E1144),BD_Perc!$A:$P,16,FALSE),"Ok P50"),
     "Ok P30/70 ó Híbrido/Eléctrico")</f>
        <v>Ok P30/70 ó Híbrido/Eléctrico</v>
      </c>
      <c r="DJ1144" s="279" t="str">
        <f t="shared" si="103"/>
        <v>Vehículos Convencionales_Vehículos Destinados al Transporte de Pasajeros_Bus</v>
      </c>
      <c r="DK1144" s="331">
        <f t="shared" si="107"/>
        <v>270020000</v>
      </c>
      <c r="DL1144" s="326"/>
    </row>
    <row r="1145" spans="1:116" ht="51">
      <c r="A1145" s="28">
        <v>1140</v>
      </c>
      <c r="B1145" s="187" t="s">
        <v>104</v>
      </c>
      <c r="C1145" s="187" t="s">
        <v>0</v>
      </c>
      <c r="D1145" s="29" t="s">
        <v>867</v>
      </c>
      <c r="E1145" s="42" t="s">
        <v>879</v>
      </c>
      <c r="F1145" s="42" t="s">
        <v>887</v>
      </c>
      <c r="G1145" s="29" t="s">
        <v>2315</v>
      </c>
      <c r="H1145" s="28" t="s">
        <v>109</v>
      </c>
      <c r="I1145" s="80"/>
      <c r="J1145" s="70" t="s">
        <v>2402</v>
      </c>
      <c r="K1145" s="31" t="s">
        <v>107</v>
      </c>
      <c r="L1145" s="269">
        <v>210</v>
      </c>
      <c r="M1145" s="33" t="s">
        <v>107</v>
      </c>
      <c r="N1145" s="50">
        <v>313512000</v>
      </c>
      <c r="O1145" s="34">
        <f>+IFERROR(VLOOKUP(I1145,Precio_Fasecolda!A:C,3,FALSE),IFERROR(VLOOKUP(I1145,Precio_Fasecolda!B:C,2,FALSE),N1145))</f>
        <v>313512000</v>
      </c>
      <c r="P1145" s="34">
        <f t="shared" si="104"/>
        <v>0</v>
      </c>
      <c r="Q1145" s="33" t="s">
        <v>107</v>
      </c>
      <c r="R1145" s="28" t="s">
        <v>2415</v>
      </c>
      <c r="S1145" s="28" t="s">
        <v>360</v>
      </c>
      <c r="T1145" s="28" t="s">
        <v>107</v>
      </c>
      <c r="U1145" s="28" t="s">
        <v>107</v>
      </c>
      <c r="V1145" s="42" t="s">
        <v>107</v>
      </c>
      <c r="W1145" s="28" t="s">
        <v>107</v>
      </c>
      <c r="X1145" s="28" t="s">
        <v>107</v>
      </c>
      <c r="Y1145" s="28" t="str">
        <f t="shared" si="105"/>
        <v>N.A.</v>
      </c>
      <c r="Z1145" s="292">
        <f t="shared" si="102"/>
        <v>288431040</v>
      </c>
      <c r="AA1145" s="28" cm="1">
        <f t="array" aca="1" ref="AA1145" ca="1">_xlfn.IFS(DK1145&lt;$DK$4,1,AND(DK1145&gt;=$DK$4,DK1145&lt;=$AA$4),2,DK1145&gt;$AA$4,3)</f>
        <v>3</v>
      </c>
      <c r="AB1145" s="28">
        <v>0</v>
      </c>
      <c r="AC1145" s="28" cm="1">
        <f t="array" aca="1" ref="AC1145" ca="1">IF(AB1145="PERCENTIL 30","",_xlfn.IFS(DK1145&lt;$AC$4,1,DK1145&gt;$AC$4,2))</f>
        <v>2</v>
      </c>
      <c r="AD1145" s="28" t="str">
        <f>+IFERROR(VLOOKUP(_xlfn.TEXTJOIN("_", FALSE, C1145:E1145), BD_Perc!$A:$O, 15, FALSE),"Segmentación no encontrada o vehículo inactivo")</f>
        <v>PERCENTIL 30-70</v>
      </c>
      <c r="AE1145" s="28" t="str" cm="1">
        <f t="array" ref="AE1145">_xlfn.IFS(
    AD1145 = "PERCENTIL 50",
    _xlfn.IFS(
        BD!DK1145 &lt; VLOOKUP(_xlfn.TEXTJOIN("_", FALSE, C1145:E1145), BD_Perc!$A:$O, 11, FALSE), "Intervalo de precio 1",
        BD!DK1145 &gt;= VLOOKUP(_xlfn.TEXTJOIN("_", FALSE, C1145:E1145), BD_Perc!$A:$O, 11, FALSE), "Intervalo de precio 2"
    ),
    AD1145 = "PERCENTIL 30-70",
    _xlfn.IFS(
        BD!DK1145 &lt; VLOOKUP(_xlfn.TEXTJOIN("_", FALSE, C1145:E1145), BD_Perc!$A:$O, 6, FALSE), "Intervalo de precio 1",
        BD!DK1145 &lt; VLOOKUP(_xlfn.TEXTJOIN("_", FALSE, C1145:E1145), BD_Perc!$A:$O, 7, FALSE), "Intervalo de precio 2",
        BD!DK1145 &gt;= VLOOKUP(_xlfn.TEXTJOIN("_", FALSE, C1145:E1145), BD_Perc!$A:$O, 7, FALSE), "Intervalo de precio 3"
    ),
    AD1145="Segmentación no encontrada o vehículo inactivo","Segmentación no encontrada o vehículo inactivo"
)</f>
        <v>Intervalo de precio 2</v>
      </c>
      <c r="AF1145" s="35" t="s">
        <v>2413</v>
      </c>
      <c r="AG1145" s="35" t="b">
        <f t="shared" si="106"/>
        <v>1</v>
      </c>
      <c r="AH1145" s="349">
        <v>0.08</v>
      </c>
      <c r="AI1145" s="205">
        <v>0.08</v>
      </c>
      <c r="AJ1145" s="205">
        <v>0.08</v>
      </c>
      <c r="AK1145" s="205">
        <v>0.08</v>
      </c>
      <c r="AL1145" s="205">
        <v>0.09</v>
      </c>
      <c r="AM1145" s="205">
        <v>0.1</v>
      </c>
      <c r="AN1145" s="36" t="s">
        <v>113</v>
      </c>
      <c r="AO1145" s="28" t="s">
        <v>113</v>
      </c>
      <c r="AP1145" s="28" t="s">
        <v>113</v>
      </c>
      <c r="AQ1145" s="28">
        <v>1</v>
      </c>
      <c r="AR1145" s="38" t="s">
        <v>107</v>
      </c>
      <c r="AS1145" s="38">
        <v>535272</v>
      </c>
      <c r="AT1145" s="38" t="s">
        <v>107</v>
      </c>
      <c r="AU1145" s="38" t="s">
        <v>107</v>
      </c>
      <c r="AV1145" s="38" t="s">
        <v>107</v>
      </c>
      <c r="AW1145" s="38">
        <v>12124379</v>
      </c>
      <c r="AX1145" s="38" t="s">
        <v>107</v>
      </c>
      <c r="AY1145" s="38">
        <v>1824791</v>
      </c>
      <c r="AZ1145" s="38">
        <v>128475</v>
      </c>
      <c r="BA1145" s="38">
        <v>1508493</v>
      </c>
      <c r="BB1145" s="38" t="s">
        <v>107</v>
      </c>
      <c r="BC1145" s="38" t="s">
        <v>107</v>
      </c>
      <c r="BD1145" s="38">
        <v>344098170</v>
      </c>
      <c r="BE1145" s="38">
        <v>257945805</v>
      </c>
      <c r="BF1145" s="38" t="s">
        <v>107</v>
      </c>
      <c r="BG1145" s="38" t="s">
        <v>107</v>
      </c>
      <c r="BH1145" s="38" t="s">
        <v>107</v>
      </c>
      <c r="BI1145" s="38">
        <v>2891625</v>
      </c>
      <c r="BJ1145" s="38">
        <v>4089166</v>
      </c>
      <c r="BK1145" s="38" t="s">
        <v>107</v>
      </c>
      <c r="BL1145" s="38">
        <v>0</v>
      </c>
      <c r="BM1145" s="38">
        <v>173454</v>
      </c>
      <c r="BN1145" s="38" t="s">
        <v>107</v>
      </c>
      <c r="BO1145" s="38" t="s">
        <v>107</v>
      </c>
      <c r="BP1145" s="38">
        <v>5649184</v>
      </c>
      <c r="BQ1145" s="38">
        <v>130091</v>
      </c>
      <c r="BR1145" s="38">
        <v>2</v>
      </c>
      <c r="BS1145" s="38" t="s">
        <v>107</v>
      </c>
      <c r="BT1145" s="38" t="s">
        <v>107</v>
      </c>
      <c r="BU1145" s="38" t="s">
        <v>107</v>
      </c>
      <c r="BV1145" s="38">
        <v>2862417</v>
      </c>
      <c r="BW1145" s="38">
        <v>7892091</v>
      </c>
      <c r="BX1145" s="38">
        <v>130091</v>
      </c>
      <c r="BY1145" s="38" t="s">
        <v>107</v>
      </c>
      <c r="BZ1145" s="38" t="s">
        <v>107</v>
      </c>
      <c r="CA1145" s="38">
        <v>44224338</v>
      </c>
      <c r="CB1145" s="38">
        <v>2024137</v>
      </c>
      <c r="CC1145" s="330" t="s">
        <v>107</v>
      </c>
      <c r="CD1145" s="38" t="s">
        <v>107</v>
      </c>
      <c r="CE1145" s="38">
        <v>27351387</v>
      </c>
      <c r="CF1145" s="38">
        <v>47637842</v>
      </c>
      <c r="CG1145" s="38" t="s">
        <v>107</v>
      </c>
      <c r="CH1145" s="271" t="s">
        <v>114</v>
      </c>
      <c r="CI1145" s="267" t="s">
        <v>114</v>
      </c>
      <c r="CJ1145" s="267" t="s">
        <v>114</v>
      </c>
      <c r="CK1145" s="267" t="s">
        <v>114</v>
      </c>
      <c r="CL1145" s="267" t="s">
        <v>114</v>
      </c>
      <c r="CM1145" s="267" t="s">
        <v>114</v>
      </c>
      <c r="CN1145" s="267" t="s">
        <v>114</v>
      </c>
      <c r="CO1145" s="267" t="s">
        <v>107</v>
      </c>
      <c r="CP1145" s="42" t="s">
        <v>107</v>
      </c>
      <c r="CQ1145" s="28" t="s">
        <v>107</v>
      </c>
      <c r="CR1145" s="28" t="s">
        <v>107</v>
      </c>
      <c r="CS1145" s="28" t="s">
        <v>107</v>
      </c>
      <c r="CT1145" s="28" t="s">
        <v>107</v>
      </c>
      <c r="CU1145" s="28" t="s">
        <v>107</v>
      </c>
      <c r="CV1145" s="28" t="s">
        <v>107</v>
      </c>
      <c r="CW1145" s="28" t="s">
        <v>107</v>
      </c>
      <c r="CX1145" s="28" t="s">
        <v>107</v>
      </c>
      <c r="CY1145" s="28" t="s">
        <v>107</v>
      </c>
      <c r="CZ1145" s="28" t="s">
        <v>107</v>
      </c>
      <c r="DA1145" s="28" t="s">
        <v>107</v>
      </c>
      <c r="DB1145" s="28" t="s">
        <v>107</v>
      </c>
      <c r="DC1145" s="28" t="s">
        <v>107</v>
      </c>
      <c r="DD1145" s="332">
        <v>25579046</v>
      </c>
      <c r="DE1145" s="384">
        <v>1</v>
      </c>
      <c r="DF1145" s="390">
        <v>1</v>
      </c>
      <c r="DG1145" s="312"/>
      <c r="DI1145" s="279" t="str" cm="1">
        <f t="array" ref="DI1145">+IF(AND(C1145&lt;&gt;"Vehículos Eléctricos",C1145&lt;&gt;"Vehículos Híbridos",AD1145="PERCENTIL 50"),
     IF(VLOOKUP(_xlfn.TEXTJOIN("_",FALSE,C1145:E1145),BD_Perc!$A:$P,_xlfn.IFS(BD!AE1145="Intervalo de precio 1",12,BD!AE1145="Intervalo de precio 2",13),FALSE)&lt;=1,
     VLOOKUP(_xlfn.TEXTJOIN("_",FALSE,C1145:E1145),BD_Perc!$A:$P,16,FALSE),"Ok P50"),
     "Ok P30/70 ó Híbrido/Eléctrico")</f>
        <v>Ok P30/70 ó Híbrido/Eléctrico</v>
      </c>
      <c r="DJ1145" s="279" t="str">
        <f t="shared" si="103"/>
        <v>Vehículos Convencionales_Vehículos Destinados al Transporte de Pasajeros_Bus</v>
      </c>
      <c r="DK1145" s="331">
        <f t="shared" si="107"/>
        <v>288431040</v>
      </c>
      <c r="DL1145" s="326"/>
    </row>
    <row r="1146" spans="1:116" ht="51">
      <c r="A1146" s="28">
        <v>1141</v>
      </c>
      <c r="B1146" s="187" t="s">
        <v>266</v>
      </c>
      <c r="C1146" s="29" t="s">
        <v>1</v>
      </c>
      <c r="D1146" s="29" t="s">
        <v>337</v>
      </c>
      <c r="E1146" s="42" t="s">
        <v>338</v>
      </c>
      <c r="F1146" s="42" t="s">
        <v>107</v>
      </c>
      <c r="G1146" s="29" t="s">
        <v>2224</v>
      </c>
      <c r="H1146" s="42" t="s">
        <v>1103</v>
      </c>
      <c r="I1146" s="70">
        <v>11106018</v>
      </c>
      <c r="J1146" s="70" t="s">
        <v>2403</v>
      </c>
      <c r="K1146" s="31" t="s">
        <v>107</v>
      </c>
      <c r="L1146" s="269">
        <v>201</v>
      </c>
      <c r="M1146" s="42">
        <v>5</v>
      </c>
      <c r="N1146" s="283">
        <v>165000000</v>
      </c>
      <c r="O1146" s="34">
        <f>+IFERROR(VLOOKUP(I1146,Precio_Fasecolda!A:C,3,FALSE),IFERROR(VLOOKUP(I1146,Precio_Fasecolda!B:C,2,FALSE),N1146))</f>
        <v>165000000</v>
      </c>
      <c r="P1146" s="34">
        <f t="shared" si="104"/>
        <v>0</v>
      </c>
      <c r="Q1146" s="42" t="s">
        <v>338</v>
      </c>
      <c r="R1146" s="28" t="s">
        <v>130</v>
      </c>
      <c r="S1146" s="28" t="s">
        <v>1062</v>
      </c>
      <c r="T1146" s="33" t="s">
        <v>843</v>
      </c>
      <c r="U1146" s="28" t="s">
        <v>107</v>
      </c>
      <c r="V1146" s="42" t="s">
        <v>107</v>
      </c>
      <c r="W1146" s="28" t="s">
        <v>107</v>
      </c>
      <c r="X1146" s="28" t="s">
        <v>107</v>
      </c>
      <c r="Y1146" s="28" t="str">
        <f t="shared" si="105"/>
        <v>N.A.</v>
      </c>
      <c r="Z1146" s="292">
        <f t="shared" si="102"/>
        <v>165000000</v>
      </c>
      <c r="AA1146" s="28" cm="1">
        <f t="array" aca="1" ref="AA1146" ca="1">_xlfn.IFS(DK1146&lt;$DK$4,1,AND(DK1146&gt;=$DK$4,DK1146&lt;=$AA$4),2,DK1146&gt;$AA$4,3)</f>
        <v>2</v>
      </c>
      <c r="AB1146" s="28">
        <v>0</v>
      </c>
      <c r="AC1146" s="28" cm="1">
        <f t="array" aca="1" ref="AC1146" ca="1">IF(AB1146="PERCENTIL 30","",_xlfn.IFS(DK1146&lt;$AC$4,1,DK1146&gt;$AC$4,2))</f>
        <v>2</v>
      </c>
      <c r="AD1146" s="28" t="str">
        <f>+IFERROR(VLOOKUP(_xlfn.TEXTJOIN("_", FALSE, C1146:E1146), BD_Perc!$A:$O, 15, FALSE),"Segmentación no encontrada o vehículo inactivo")</f>
        <v>PERCENTIL 50</v>
      </c>
      <c r="AE1146" s="28" t="str" cm="1">
        <f t="array" ref="AE1146">_xlfn.IFS(
    AD1146 = "PERCENTIL 50",
    _xlfn.IFS(
        BD!DK1146 &lt; VLOOKUP(_xlfn.TEXTJOIN("_", FALSE, C1146:E1146), BD_Perc!$A:$O, 11, FALSE), "Intervalo de precio 1",
        BD!DK1146 &gt;= VLOOKUP(_xlfn.TEXTJOIN("_", FALSE, C1146:E1146), BD_Perc!$A:$O, 11, FALSE), "Intervalo de precio 2"
    ),
    AD1146 = "PERCENTIL 30-70",
    _xlfn.IFS(
        BD!DK1146 &lt; VLOOKUP(_xlfn.TEXTJOIN("_", FALSE, C1146:E1146), BD_Perc!$A:$O, 6, FALSE), "Intervalo de precio 1",
        BD!DK1146 &lt; VLOOKUP(_xlfn.TEXTJOIN("_", FALSE, C1146:E1146), BD_Perc!$A:$O, 7, FALSE), "Intervalo de precio 2",
        BD!DK1146 &gt;= VLOOKUP(_xlfn.TEXTJOIN("_", FALSE, C1146:E1146), BD_Perc!$A:$O, 7, FALSE), "Intervalo de precio 3"
    ),
    AD1146="Segmentación no encontrada o vehículo inactivo","Segmentación no encontrada o vehículo inactivo"
)</f>
        <v>Intervalo de precio 2</v>
      </c>
      <c r="AF1146" s="42" t="s">
        <v>2413</v>
      </c>
      <c r="AG1146" s="35" t="b">
        <f t="shared" si="106"/>
        <v>1</v>
      </c>
      <c r="AH1146" s="323">
        <v>0</v>
      </c>
      <c r="AI1146" s="323">
        <v>0</v>
      </c>
      <c r="AJ1146" s="323">
        <v>0</v>
      </c>
      <c r="AK1146" s="323">
        <v>0</v>
      </c>
      <c r="AL1146" s="323">
        <v>0</v>
      </c>
      <c r="AM1146" s="323">
        <v>0</v>
      </c>
      <c r="AN1146" s="42" t="s">
        <v>113</v>
      </c>
      <c r="AO1146" s="28" t="s">
        <v>113</v>
      </c>
      <c r="AP1146" s="28" t="s">
        <v>113</v>
      </c>
      <c r="AQ1146" s="284">
        <v>1</v>
      </c>
      <c r="AR1146" s="38" t="s">
        <v>905</v>
      </c>
      <c r="AS1146" s="38">
        <v>536580</v>
      </c>
      <c r="AT1146" s="38">
        <v>644969</v>
      </c>
      <c r="AU1146" s="38" t="s">
        <v>905</v>
      </c>
      <c r="AV1146" s="38" t="s">
        <v>905</v>
      </c>
      <c r="AW1146" s="38">
        <v>8614989</v>
      </c>
      <c r="AX1146" s="38" t="s">
        <v>905</v>
      </c>
      <c r="AY1146" s="38" t="s">
        <v>905</v>
      </c>
      <c r="AZ1146" s="38">
        <v>332680</v>
      </c>
      <c r="BA1146" s="38" t="s">
        <v>905</v>
      </c>
      <c r="BB1146" s="38" t="s">
        <v>905</v>
      </c>
      <c r="BC1146" s="38" t="s">
        <v>905</v>
      </c>
      <c r="BD1146" s="38" t="s">
        <v>905</v>
      </c>
      <c r="BE1146" s="38" t="s">
        <v>905</v>
      </c>
      <c r="BF1146" s="38" t="s">
        <v>905</v>
      </c>
      <c r="BG1146" s="38">
        <v>2727090</v>
      </c>
      <c r="BH1146" s="38" t="s">
        <v>905</v>
      </c>
      <c r="BI1146" s="38">
        <v>3936158</v>
      </c>
      <c r="BJ1146" s="38">
        <v>2575584</v>
      </c>
      <c r="BK1146" s="38" t="s">
        <v>905</v>
      </c>
      <c r="BL1146" s="38">
        <v>1158969</v>
      </c>
      <c r="BM1146" s="38">
        <v>163387</v>
      </c>
      <c r="BN1146" s="38" t="s">
        <v>905</v>
      </c>
      <c r="BO1146" s="38">
        <v>1492231</v>
      </c>
      <c r="BP1146" s="38">
        <v>3535116</v>
      </c>
      <c r="BQ1146" s="38">
        <v>103974</v>
      </c>
      <c r="BR1146" s="38">
        <v>2146320</v>
      </c>
      <c r="BS1146" s="38">
        <v>712965</v>
      </c>
      <c r="BT1146" s="38" t="s">
        <v>905</v>
      </c>
      <c r="BU1146" s="38" t="s">
        <v>905</v>
      </c>
      <c r="BV1146" s="38" t="s">
        <v>905</v>
      </c>
      <c r="BW1146" s="38">
        <v>8726389</v>
      </c>
      <c r="BX1146" s="38">
        <v>193094</v>
      </c>
      <c r="BY1146" s="38" t="s">
        <v>905</v>
      </c>
      <c r="BZ1146" s="38" t="s">
        <v>905</v>
      </c>
      <c r="CA1146" s="38" t="s">
        <v>905</v>
      </c>
      <c r="CB1146" s="38">
        <v>677357</v>
      </c>
      <c r="CC1146" s="330" t="s">
        <v>107</v>
      </c>
      <c r="CD1146" s="38" t="s">
        <v>905</v>
      </c>
      <c r="CE1146" s="38" t="s">
        <v>905</v>
      </c>
      <c r="CF1146" s="38" t="s">
        <v>905</v>
      </c>
      <c r="CG1146" s="38" t="s">
        <v>905</v>
      </c>
      <c r="CH1146" s="42" t="s">
        <v>176</v>
      </c>
      <c r="CI1146" s="42" t="s">
        <v>176</v>
      </c>
      <c r="CJ1146" s="42" t="s">
        <v>176</v>
      </c>
      <c r="CK1146" s="42" t="s">
        <v>905</v>
      </c>
      <c r="CL1146" s="42" t="s">
        <v>905</v>
      </c>
      <c r="CM1146" s="42" t="s">
        <v>905</v>
      </c>
      <c r="CN1146" s="42" t="s">
        <v>905</v>
      </c>
      <c r="CO1146" s="285">
        <v>8500000</v>
      </c>
      <c r="CP1146" s="42" t="s">
        <v>905</v>
      </c>
      <c r="CQ1146" s="42" t="s">
        <v>905</v>
      </c>
      <c r="CR1146" s="28" t="s">
        <v>905</v>
      </c>
      <c r="CS1146" s="28" t="s">
        <v>905</v>
      </c>
      <c r="CT1146" s="28" t="s">
        <v>905</v>
      </c>
      <c r="CU1146" s="28" t="s">
        <v>905</v>
      </c>
      <c r="CV1146" s="28" t="s">
        <v>905</v>
      </c>
      <c r="CW1146" s="28" t="s">
        <v>905</v>
      </c>
      <c r="CX1146" s="28" t="s">
        <v>905</v>
      </c>
      <c r="CY1146" s="28" t="s">
        <v>905</v>
      </c>
      <c r="CZ1146" s="28" t="s">
        <v>905</v>
      </c>
      <c r="DA1146" s="28" t="s">
        <v>905</v>
      </c>
      <c r="DB1146" s="28" t="s">
        <v>905</v>
      </c>
      <c r="DC1146" s="28" t="s">
        <v>905</v>
      </c>
      <c r="DD1146" s="332">
        <v>9356927</v>
      </c>
      <c r="DE1146" s="390">
        <v>0</v>
      </c>
      <c r="DF1146" s="390">
        <v>0</v>
      </c>
      <c r="DG1146" s="312"/>
      <c r="DI1146" s="279" t="str" cm="1">
        <f t="array" ref="DI1146">+IF(AND(C1146&lt;&gt;"Vehículos Eléctricos",C1146&lt;&gt;"Vehículos Híbridos",AD1146="PERCENTIL 50"),
     IF(VLOOKUP(_xlfn.TEXTJOIN("_",FALSE,C1146:E1146),BD_Perc!$A:$P,_xlfn.IFS(BD!AE1146="Intervalo de precio 1",12,BD!AE1146="Intervalo de precio 2",13),FALSE)&lt;=1,
     VLOOKUP(_xlfn.TEXTJOIN("_",FALSE,C1146:E1146),BD_Perc!$A:$P,16,FALSE),"Ok P50"),
     "Ok P30/70 ó Híbrido/Eléctrico")</f>
        <v>Ok P30/70 ó Híbrido/Eléctrico</v>
      </c>
      <c r="DJ1146" s="279" t="str">
        <f t="shared" si="103"/>
        <v>Vehículos Eléctricos_Camperos/Camionetas_4x2</v>
      </c>
      <c r="DK1146" s="331">
        <f t="shared" si="107"/>
        <v>165000000</v>
      </c>
      <c r="DL1146" s="326"/>
    </row>
    <row r="1147" spans="1:116" ht="45" customHeight="1">
      <c r="A1147" s="28">
        <v>1142</v>
      </c>
      <c r="B1147" s="30" t="s">
        <v>896</v>
      </c>
      <c r="C1147" s="63" t="s">
        <v>3</v>
      </c>
      <c r="D1147" s="63" t="s">
        <v>1038</v>
      </c>
      <c r="E1147" s="28" t="s">
        <v>1038</v>
      </c>
      <c r="F1147" s="28" t="s">
        <v>107</v>
      </c>
      <c r="G1147" s="63" t="s">
        <v>2290</v>
      </c>
      <c r="H1147" s="28" t="s">
        <v>1052</v>
      </c>
      <c r="I1147" s="70" t="s">
        <v>107</v>
      </c>
      <c r="J1147" s="70" t="s">
        <v>2404</v>
      </c>
      <c r="K1147" s="31" t="s">
        <v>107</v>
      </c>
      <c r="L1147" s="269">
        <v>330</v>
      </c>
      <c r="M1147" s="28" t="s">
        <v>107</v>
      </c>
      <c r="N1147" s="314">
        <v>850000000</v>
      </c>
      <c r="O1147" s="34">
        <f>+IFERROR(VLOOKUP(I1147,Precio_Fasecolda!A:C,3,FALSE),IFERROR(VLOOKUP(I1147,Precio_Fasecolda!B:C,2,FALSE),N1147))</f>
        <v>850000000</v>
      </c>
      <c r="P1147" s="34">
        <f t="shared" si="104"/>
        <v>0</v>
      </c>
      <c r="Q1147" s="28" t="s">
        <v>979</v>
      </c>
      <c r="R1147" s="28" t="s">
        <v>2415</v>
      </c>
      <c r="S1147" s="28" t="s">
        <v>360</v>
      </c>
      <c r="T1147" s="33" t="s">
        <v>843</v>
      </c>
      <c r="U1147" s="28">
        <v>17000</v>
      </c>
      <c r="V1147" s="42" t="s">
        <v>107</v>
      </c>
      <c r="W1147" s="28" t="s">
        <v>107</v>
      </c>
      <c r="X1147" s="28" t="s">
        <v>107</v>
      </c>
      <c r="Y1147" s="28">
        <f t="shared" si="105"/>
        <v>2372755000</v>
      </c>
      <c r="Z1147" s="292">
        <f t="shared" si="102"/>
        <v>841500000</v>
      </c>
      <c r="AA1147" s="28" cm="1">
        <f t="array" aca="1" ref="AA1147" ca="1">_xlfn.IFS(DK1147&lt;$DK$4,1,AND(DK1147&gt;=$DK$4,DK1147&lt;=$AA$4),2,DK1147&gt;$AA$4,3)</f>
        <v>3</v>
      </c>
      <c r="AB1147" s="28"/>
      <c r="AC1147" s="28" cm="1">
        <f t="array" aca="1" ref="AC1147" ca="1">IF(AB1147="PERCENTIL 30","",_xlfn.IFS(DK1147&lt;$AC$4,1,DK1147&gt;$AC$4,2))</f>
        <v>2</v>
      </c>
      <c r="AD1147" s="28" t="str">
        <f>+IFERROR(VLOOKUP(_xlfn.TEXTJOIN("_", FALSE, C1147:E1147), BD_Perc!$A:$O, 15, FALSE),"Segmentación no encontrada o vehículo inactivo")</f>
        <v>PERCENTIL 50</v>
      </c>
      <c r="AE1147" s="28" t="str" cm="1">
        <f t="array" ref="AE1147">_xlfn.IFS(
    AD1147 = "PERCENTIL 50",
    _xlfn.IFS(
        BD!DK1147 &lt; VLOOKUP(_xlfn.TEXTJOIN("_", FALSE, C1147:E1147), BD_Perc!$A:$O, 11, FALSE), "Intervalo de precio 1",
        BD!DK1147 &gt;= VLOOKUP(_xlfn.TEXTJOIN("_", FALSE, C1147:E1147), BD_Perc!$A:$O, 11, FALSE), "Intervalo de precio 2"
    ),
    AD1147 = "PERCENTIL 30-70",
    _xlfn.IFS(
        BD!DK1147 &lt; VLOOKUP(_xlfn.TEXTJOIN("_", FALSE, C1147:E1147), BD_Perc!$A:$O, 6, FALSE), "Intervalo de precio 1",
        BD!DK1147 &lt; VLOOKUP(_xlfn.TEXTJOIN("_", FALSE, C1147:E1147), BD_Perc!$A:$O, 7, FALSE), "Intervalo de precio 2",
        BD!DK1147 &gt;= VLOOKUP(_xlfn.TEXTJOIN("_", FALSE, C1147:E1147), BD_Perc!$A:$O, 7, FALSE), "Intervalo de precio 3"
    ),
    AD1147="Segmentación no encontrada o vehículo inactivo","Segmentación no encontrada o vehículo inactivo"
)</f>
        <v>Intervalo de precio 2</v>
      </c>
      <c r="AF1147" s="28" t="s">
        <v>2413</v>
      </c>
      <c r="AG1147" s="35" t="b">
        <f t="shared" si="106"/>
        <v>1</v>
      </c>
      <c r="AH1147" s="322">
        <v>0.01</v>
      </c>
      <c r="AI1147" s="322">
        <v>0.01</v>
      </c>
      <c r="AJ1147" s="322">
        <v>0.01</v>
      </c>
      <c r="AK1147" s="322">
        <v>0.01</v>
      </c>
      <c r="AL1147" s="322">
        <v>0.01</v>
      </c>
      <c r="AM1147" s="322">
        <v>0.01</v>
      </c>
      <c r="AN1147" s="28" t="s">
        <v>113</v>
      </c>
      <c r="AO1147" s="28" t="s">
        <v>113</v>
      </c>
      <c r="AP1147" s="28" t="s">
        <v>113</v>
      </c>
      <c r="AQ1147" s="89">
        <v>1</v>
      </c>
      <c r="AR1147" s="38" t="s">
        <v>107</v>
      </c>
      <c r="AS1147" s="38">
        <v>1000350</v>
      </c>
      <c r="AT1147" s="38">
        <v>2034951</v>
      </c>
      <c r="AU1147" s="38" t="s">
        <v>107</v>
      </c>
      <c r="AV1147" s="38" t="s">
        <v>107</v>
      </c>
      <c r="AW1147" s="38">
        <v>11115000</v>
      </c>
      <c r="AX1147" s="38" t="s">
        <v>107</v>
      </c>
      <c r="AY1147" s="38" t="s">
        <v>107</v>
      </c>
      <c r="AZ1147" s="38">
        <v>222300</v>
      </c>
      <c r="BA1147" s="38" t="s">
        <v>107</v>
      </c>
      <c r="BB1147" s="38" t="s">
        <v>107</v>
      </c>
      <c r="BC1147" s="38" t="s">
        <v>107</v>
      </c>
      <c r="BD1147" s="38" t="s">
        <v>107</v>
      </c>
      <c r="BE1147" s="38" t="s">
        <v>107</v>
      </c>
      <c r="BF1147" s="38" t="s">
        <v>107</v>
      </c>
      <c r="BG1147" s="38">
        <v>1831522</v>
      </c>
      <c r="BH1147" s="38" t="s">
        <v>107</v>
      </c>
      <c r="BI1147" s="38" t="s">
        <v>107</v>
      </c>
      <c r="BJ1147" s="38">
        <v>2778750</v>
      </c>
      <c r="BK1147" s="38" t="s">
        <v>107</v>
      </c>
      <c r="BL1147" s="38" t="s">
        <v>107</v>
      </c>
      <c r="BM1147" s="38">
        <v>976803</v>
      </c>
      <c r="BN1147" s="38" t="s">
        <v>107</v>
      </c>
      <c r="BO1147" s="38" t="s">
        <v>107</v>
      </c>
      <c r="BP1147" s="38">
        <v>5088369</v>
      </c>
      <c r="BQ1147" s="38">
        <v>666900</v>
      </c>
      <c r="BR1147" s="38">
        <v>6669000</v>
      </c>
      <c r="BS1147" s="38" t="s">
        <v>107</v>
      </c>
      <c r="BT1147" s="38" t="s">
        <v>107</v>
      </c>
      <c r="BU1147" s="38" t="s">
        <v>107</v>
      </c>
      <c r="BV1147" s="38" t="s">
        <v>107</v>
      </c>
      <c r="BW1147" s="38">
        <v>12209441</v>
      </c>
      <c r="BX1147" s="38">
        <v>666900</v>
      </c>
      <c r="BY1147" s="38" t="s">
        <v>107</v>
      </c>
      <c r="BZ1147" s="38" t="s">
        <v>107</v>
      </c>
      <c r="CA1147" s="38" t="s">
        <v>2291</v>
      </c>
      <c r="CB1147" s="38">
        <v>1333800</v>
      </c>
      <c r="CC1147" s="330">
        <v>1522755000</v>
      </c>
      <c r="CD1147" s="38" t="s">
        <v>107</v>
      </c>
      <c r="CE1147" s="38" t="s">
        <v>107</v>
      </c>
      <c r="CF1147" s="38" t="s">
        <v>107</v>
      </c>
      <c r="CG1147" s="38" t="s">
        <v>107</v>
      </c>
      <c r="CH1147" s="28" t="s">
        <v>107</v>
      </c>
      <c r="CI1147" s="28" t="s">
        <v>107</v>
      </c>
      <c r="CJ1147" s="28" t="s">
        <v>107</v>
      </c>
      <c r="CK1147" s="28" t="s">
        <v>107</v>
      </c>
      <c r="CL1147" s="28" t="s">
        <v>107</v>
      </c>
      <c r="CM1147" s="28" t="s">
        <v>107</v>
      </c>
      <c r="CN1147" s="28" t="s">
        <v>107</v>
      </c>
      <c r="CO1147" s="315" t="s">
        <v>107</v>
      </c>
      <c r="CP1147" s="28" t="s">
        <v>107</v>
      </c>
      <c r="CQ1147" s="28" t="s">
        <v>1339</v>
      </c>
      <c r="CR1147" s="28" t="s">
        <v>176</v>
      </c>
      <c r="CS1147" s="28" t="s">
        <v>107</v>
      </c>
      <c r="CT1147" s="28" t="s">
        <v>176</v>
      </c>
      <c r="CU1147" s="28" t="s">
        <v>107</v>
      </c>
      <c r="CV1147" s="28" t="s">
        <v>107</v>
      </c>
      <c r="CW1147" s="28" t="s">
        <v>107</v>
      </c>
      <c r="CX1147" s="28" t="s">
        <v>107</v>
      </c>
      <c r="CY1147" s="28" t="s">
        <v>107</v>
      </c>
      <c r="CZ1147" s="28" t="s">
        <v>107</v>
      </c>
      <c r="DA1147" s="28" t="s">
        <v>107</v>
      </c>
      <c r="DB1147" s="28" t="s">
        <v>107</v>
      </c>
      <c r="DC1147" s="28" t="s">
        <v>107</v>
      </c>
      <c r="DD1147" s="332">
        <v>33345000</v>
      </c>
      <c r="DE1147" s="384">
        <v>1</v>
      </c>
      <c r="DF1147" s="390">
        <v>0</v>
      </c>
      <c r="DG1147" s="312">
        <v>45618</v>
      </c>
      <c r="DH1147" s="8" t="s">
        <v>2464</v>
      </c>
      <c r="DI1147" s="279" t="str" cm="1">
        <f t="array" ref="DI1147">+IF(AND(C1147&lt;&gt;"Vehículos Eléctricos",C1147&lt;&gt;"Vehículos Híbridos",AD1147="PERCENTIL 50"),
     IF(VLOOKUP(_xlfn.TEXTJOIN("_",FALSE,C1147:E1147),BD_Perc!$A:$P,_xlfn.IFS(BD!AE1147="Intervalo de precio 1",12,BD!AE1147="Intervalo de precio 2",13),FALSE)&lt;=1,
     VLOOKUP(_xlfn.TEXTJOIN("_",FALSE,C1147:E1147),BD_Perc!$A:$P,16,FALSE),"Ok P50"),
     "Ok P30/70 ó Híbrido/Eléctrico")</f>
        <v>Inactivar Intervalo de precio 2 del grupo: Vehículos Especiales-Carrotanques-Carrotanques</v>
      </c>
      <c r="DJ1147" s="279" t="str">
        <f t="shared" si="103"/>
        <v>Vehículos Especiales_Carrotanques_Carrotanques</v>
      </c>
      <c r="DK1147" s="331">
        <f t="shared" si="107"/>
        <v>2364255000</v>
      </c>
      <c r="DL1147" s="326"/>
    </row>
    <row r="1148" spans="1:116" ht="63.75">
      <c r="A1148" s="28">
        <v>1143</v>
      </c>
      <c r="B1148" s="30" t="s">
        <v>896</v>
      </c>
      <c r="C1148" s="29" t="s">
        <v>3</v>
      </c>
      <c r="D1148" s="29" t="s">
        <v>1038</v>
      </c>
      <c r="E1148" s="42" t="s">
        <v>1038</v>
      </c>
      <c r="F1148" s="42" t="s">
        <v>107</v>
      </c>
      <c r="G1148" s="29" t="s">
        <v>2290</v>
      </c>
      <c r="H1148" s="42" t="s">
        <v>1052</v>
      </c>
      <c r="I1148" s="70" t="s">
        <v>107</v>
      </c>
      <c r="J1148" s="70" t="s">
        <v>2405</v>
      </c>
      <c r="K1148" s="31" t="s">
        <v>107</v>
      </c>
      <c r="L1148" s="269">
        <v>330</v>
      </c>
      <c r="M1148" s="42" t="s">
        <v>107</v>
      </c>
      <c r="N1148" s="283">
        <v>850000000</v>
      </c>
      <c r="O1148" s="34">
        <f>+IFERROR(VLOOKUP(I1148,Precio_Fasecolda!A:C,3,FALSE),IFERROR(VLOOKUP(I1148,Precio_Fasecolda!B:C,2,FALSE),N1148))</f>
        <v>850000000</v>
      </c>
      <c r="P1148" s="34">
        <f t="shared" si="104"/>
        <v>0</v>
      </c>
      <c r="Q1148" s="42" t="s">
        <v>979</v>
      </c>
      <c r="R1148" s="28" t="s">
        <v>2415</v>
      </c>
      <c r="S1148" s="28" t="s">
        <v>360</v>
      </c>
      <c r="T1148" s="33" t="s">
        <v>843</v>
      </c>
      <c r="U1148" s="42">
        <v>17000</v>
      </c>
      <c r="V1148" s="42" t="s">
        <v>107</v>
      </c>
      <c r="W1148" s="28" t="s">
        <v>107</v>
      </c>
      <c r="X1148" s="28" t="s">
        <v>107</v>
      </c>
      <c r="Y1148" s="28">
        <f t="shared" si="105"/>
        <v>1783660000</v>
      </c>
      <c r="Z1148" s="292">
        <f t="shared" si="102"/>
        <v>841500000</v>
      </c>
      <c r="AA1148" s="28" cm="1">
        <f t="array" aca="1" ref="AA1148" ca="1">_xlfn.IFS(DK1148&lt;$DK$4,1,AND(DK1148&gt;=$DK$4,DK1148&lt;=$AA$4),2,DK1148&gt;$AA$4,3)</f>
        <v>3</v>
      </c>
      <c r="AB1148" s="28"/>
      <c r="AC1148" s="28" cm="1">
        <f t="array" aca="1" ref="AC1148" ca="1">IF(AB1148="PERCENTIL 30","",_xlfn.IFS(DK1148&lt;$AC$4,1,DK1148&gt;$AC$4,2))</f>
        <v>2</v>
      </c>
      <c r="AD1148" s="28" t="str">
        <f>+IFERROR(VLOOKUP(_xlfn.TEXTJOIN("_", FALSE, C1148:E1148), BD_Perc!$A:$O, 15, FALSE),"Segmentación no encontrada o vehículo inactivo")</f>
        <v>PERCENTIL 50</v>
      </c>
      <c r="AE1148" s="28" t="str" cm="1">
        <f t="array" ref="AE1148">_xlfn.IFS(
    AD1148 = "PERCENTIL 50",
    _xlfn.IFS(
        BD!DK1148 &lt; VLOOKUP(_xlfn.TEXTJOIN("_", FALSE, C1148:E1148), BD_Perc!$A:$O, 11, FALSE), "Intervalo de precio 1",
        BD!DK1148 &gt;= VLOOKUP(_xlfn.TEXTJOIN("_", FALSE, C1148:E1148), BD_Perc!$A:$O, 11, FALSE), "Intervalo de precio 2"
    ),
    AD1148 = "PERCENTIL 30-70",
    _xlfn.IFS(
        BD!DK1148 &lt; VLOOKUP(_xlfn.TEXTJOIN("_", FALSE, C1148:E1148), BD_Perc!$A:$O, 6, FALSE), "Intervalo de precio 1",
        BD!DK1148 &lt; VLOOKUP(_xlfn.TEXTJOIN("_", FALSE, C1148:E1148), BD_Perc!$A:$O, 7, FALSE), "Intervalo de precio 2",
        BD!DK1148 &gt;= VLOOKUP(_xlfn.TEXTJOIN("_", FALSE, C1148:E1148), BD_Perc!$A:$O, 7, FALSE), "Intervalo de precio 3"
    ),
    AD1148="Segmentación no encontrada o vehículo inactivo","Segmentación no encontrada o vehículo inactivo"
)</f>
        <v>Intervalo de precio 2</v>
      </c>
      <c r="AF1148" s="42" t="s">
        <v>2413</v>
      </c>
      <c r="AG1148" s="35" t="b">
        <f t="shared" si="106"/>
        <v>1</v>
      </c>
      <c r="AH1148" s="323">
        <v>0.01</v>
      </c>
      <c r="AI1148" s="323">
        <v>0.01</v>
      </c>
      <c r="AJ1148" s="323">
        <v>0.01</v>
      </c>
      <c r="AK1148" s="323">
        <v>0.01</v>
      </c>
      <c r="AL1148" s="323">
        <v>0.01</v>
      </c>
      <c r="AM1148" s="323">
        <v>0.01</v>
      </c>
      <c r="AN1148" s="42" t="s">
        <v>113</v>
      </c>
      <c r="AO1148" s="28" t="s">
        <v>113</v>
      </c>
      <c r="AP1148" s="28" t="s">
        <v>113</v>
      </c>
      <c r="AQ1148" s="284">
        <v>1</v>
      </c>
      <c r="AR1148" s="38" t="s">
        <v>107</v>
      </c>
      <c r="AS1148" s="38">
        <v>1000350</v>
      </c>
      <c r="AT1148" s="38">
        <v>2034951</v>
      </c>
      <c r="AU1148" s="38" t="s">
        <v>107</v>
      </c>
      <c r="AV1148" s="38" t="s">
        <v>107</v>
      </c>
      <c r="AW1148" s="38">
        <v>11115000</v>
      </c>
      <c r="AX1148" s="38" t="s">
        <v>107</v>
      </c>
      <c r="AY1148" s="38" t="s">
        <v>107</v>
      </c>
      <c r="AZ1148" s="38">
        <v>222300</v>
      </c>
      <c r="BA1148" s="38" t="s">
        <v>107</v>
      </c>
      <c r="BB1148" s="38" t="s">
        <v>107</v>
      </c>
      <c r="BC1148" s="38" t="s">
        <v>107</v>
      </c>
      <c r="BD1148" s="38" t="s">
        <v>107</v>
      </c>
      <c r="BE1148" s="38" t="s">
        <v>107</v>
      </c>
      <c r="BF1148" s="38" t="s">
        <v>107</v>
      </c>
      <c r="BG1148" s="38">
        <v>1831522</v>
      </c>
      <c r="BH1148" s="38" t="s">
        <v>107</v>
      </c>
      <c r="BI1148" s="38" t="s">
        <v>107</v>
      </c>
      <c r="BJ1148" s="38">
        <v>2778750</v>
      </c>
      <c r="BK1148" s="38" t="s">
        <v>107</v>
      </c>
      <c r="BL1148" s="38" t="s">
        <v>107</v>
      </c>
      <c r="BM1148" s="38">
        <v>976803</v>
      </c>
      <c r="BN1148" s="38" t="s">
        <v>107</v>
      </c>
      <c r="BO1148" s="38" t="s">
        <v>107</v>
      </c>
      <c r="BP1148" s="38">
        <v>5088369</v>
      </c>
      <c r="BQ1148" s="38">
        <v>666900</v>
      </c>
      <c r="BR1148" s="38">
        <v>6669000</v>
      </c>
      <c r="BS1148" s="38" t="s">
        <v>107</v>
      </c>
      <c r="BT1148" s="38" t="s">
        <v>107</v>
      </c>
      <c r="BU1148" s="38" t="s">
        <v>107</v>
      </c>
      <c r="BV1148" s="38" t="s">
        <v>107</v>
      </c>
      <c r="BW1148" s="38">
        <v>12209441</v>
      </c>
      <c r="BX1148" s="38">
        <v>666900</v>
      </c>
      <c r="BY1148" s="38" t="s">
        <v>107</v>
      </c>
      <c r="BZ1148" s="38" t="s">
        <v>107</v>
      </c>
      <c r="CA1148" s="38" t="s">
        <v>2291</v>
      </c>
      <c r="CB1148" s="38">
        <v>1333800</v>
      </c>
      <c r="CC1148" s="330">
        <v>933660000</v>
      </c>
      <c r="CD1148" s="38" t="s">
        <v>107</v>
      </c>
      <c r="CE1148" s="38" t="s">
        <v>107</v>
      </c>
      <c r="CF1148" s="38" t="s">
        <v>107</v>
      </c>
      <c r="CG1148" s="38" t="s">
        <v>107</v>
      </c>
      <c r="CH1148" s="42" t="s">
        <v>107</v>
      </c>
      <c r="CI1148" s="42" t="s">
        <v>107</v>
      </c>
      <c r="CJ1148" s="42" t="s">
        <v>107</v>
      </c>
      <c r="CK1148" s="42" t="s">
        <v>107</v>
      </c>
      <c r="CL1148" s="42" t="s">
        <v>107</v>
      </c>
      <c r="CM1148" s="42" t="s">
        <v>107</v>
      </c>
      <c r="CN1148" s="42" t="s">
        <v>107</v>
      </c>
      <c r="CO1148" s="285" t="s">
        <v>107</v>
      </c>
      <c r="CP1148" s="42" t="s">
        <v>107</v>
      </c>
      <c r="CQ1148" s="42" t="s">
        <v>1339</v>
      </c>
      <c r="CR1148" s="28" t="s">
        <v>176</v>
      </c>
      <c r="CS1148" s="28" t="s">
        <v>107</v>
      </c>
      <c r="CT1148" s="28" t="s">
        <v>176</v>
      </c>
      <c r="CU1148" s="28" t="s">
        <v>107</v>
      </c>
      <c r="CV1148" s="28" t="s">
        <v>107</v>
      </c>
      <c r="CW1148" s="28" t="s">
        <v>107</v>
      </c>
      <c r="CX1148" s="28" t="s">
        <v>107</v>
      </c>
      <c r="CY1148" s="28" t="s">
        <v>107</v>
      </c>
      <c r="CZ1148" s="28" t="s">
        <v>107</v>
      </c>
      <c r="DA1148" s="28" t="s">
        <v>107</v>
      </c>
      <c r="DB1148" s="28" t="s">
        <v>107</v>
      </c>
      <c r="DC1148" s="28" t="s">
        <v>107</v>
      </c>
      <c r="DD1148" s="332">
        <v>33345000</v>
      </c>
      <c r="DE1148" s="384">
        <v>1</v>
      </c>
      <c r="DF1148" s="390">
        <v>0</v>
      </c>
      <c r="DG1148" s="312">
        <v>45618</v>
      </c>
      <c r="DH1148" s="8" t="s">
        <v>2464</v>
      </c>
      <c r="DI1148" s="279" t="str" cm="1">
        <f t="array" ref="DI1148">+IF(AND(C1148&lt;&gt;"Vehículos Eléctricos",C1148&lt;&gt;"Vehículos Híbridos",AD1148="PERCENTIL 50"),
     IF(VLOOKUP(_xlfn.TEXTJOIN("_",FALSE,C1148:E1148),BD_Perc!$A:$P,_xlfn.IFS(BD!AE1148="Intervalo de precio 1",12,BD!AE1148="Intervalo de precio 2",13),FALSE)&lt;=1,
     VLOOKUP(_xlfn.TEXTJOIN("_",FALSE,C1148:E1148),BD_Perc!$A:$P,16,FALSE),"Ok P50"),
     "Ok P30/70 ó Híbrido/Eléctrico")</f>
        <v>Inactivar Intervalo de precio 2 del grupo: Vehículos Especiales-Carrotanques-Carrotanques</v>
      </c>
      <c r="DJ1148" s="279" t="str">
        <f t="shared" si="103"/>
        <v>Vehículos Especiales_Carrotanques_Carrotanques</v>
      </c>
      <c r="DK1148" s="331">
        <f t="shared" si="107"/>
        <v>1775160000</v>
      </c>
      <c r="DL1148" s="326"/>
    </row>
    <row r="1149" spans="1:116" ht="63.75">
      <c r="A1149" s="28">
        <v>1144</v>
      </c>
      <c r="B1149" s="30" t="s">
        <v>896</v>
      </c>
      <c r="C1149" s="29" t="s">
        <v>3</v>
      </c>
      <c r="D1149" s="29" t="s">
        <v>1038</v>
      </c>
      <c r="E1149" s="42" t="s">
        <v>1038</v>
      </c>
      <c r="F1149" s="42" t="s">
        <v>107</v>
      </c>
      <c r="G1149" s="29" t="s">
        <v>2292</v>
      </c>
      <c r="H1149" s="42" t="s">
        <v>1052</v>
      </c>
      <c r="I1149" s="70">
        <v>3611117</v>
      </c>
      <c r="J1149" s="70" t="s">
        <v>2406</v>
      </c>
      <c r="K1149" s="31" t="s">
        <v>107</v>
      </c>
      <c r="L1149" s="269">
        <v>250</v>
      </c>
      <c r="M1149" s="42" t="s">
        <v>107</v>
      </c>
      <c r="N1149" s="283">
        <v>438300000</v>
      </c>
      <c r="O1149" s="34">
        <f>+IFERROR(VLOOKUP(I1149,Precio_Fasecolda!A:C,3,FALSE),IFERROR(VLOOKUP(I1149,Precio_Fasecolda!B:C,2,FALSE),N1149))</f>
        <v>438300000</v>
      </c>
      <c r="P1149" s="34">
        <f t="shared" si="104"/>
        <v>0</v>
      </c>
      <c r="Q1149" s="42" t="s">
        <v>982</v>
      </c>
      <c r="R1149" s="28" t="s">
        <v>2415</v>
      </c>
      <c r="S1149" s="28" t="s">
        <v>360</v>
      </c>
      <c r="T1149" s="33" t="s">
        <v>843</v>
      </c>
      <c r="U1149" s="42">
        <v>17000</v>
      </c>
      <c r="V1149" s="42" t="s">
        <v>107</v>
      </c>
      <c r="W1149" s="28" t="s">
        <v>107</v>
      </c>
      <c r="X1149" s="28" t="s">
        <v>107</v>
      </c>
      <c r="Y1149" s="28">
        <f t="shared" si="105"/>
        <v>1349730000</v>
      </c>
      <c r="Z1149" s="292">
        <f t="shared" si="102"/>
        <v>433917000</v>
      </c>
      <c r="AA1149" s="28" cm="1">
        <f t="array" aca="1" ref="AA1149" ca="1">_xlfn.IFS(DK1149&lt;$DK$4,1,AND(DK1149&gt;=$DK$4,DK1149&lt;=$AA$4),2,DK1149&gt;$AA$4,3)</f>
        <v>3</v>
      </c>
      <c r="AB1149" s="28"/>
      <c r="AC1149" s="28" cm="1">
        <f t="array" aca="1" ref="AC1149" ca="1">IF(AB1149="PERCENTIL 30","",_xlfn.IFS(DK1149&lt;$AC$4,1,DK1149&gt;$AC$4,2))</f>
        <v>2</v>
      </c>
      <c r="AD1149" s="28" t="str">
        <f>+IFERROR(VLOOKUP(_xlfn.TEXTJOIN("_", FALSE, C1149:E1149), BD_Perc!$A:$O, 15, FALSE),"Segmentación no encontrada o vehículo inactivo")</f>
        <v>PERCENTIL 50</v>
      </c>
      <c r="AE1149" s="28" t="str" cm="1">
        <f t="array" ref="AE1149">_xlfn.IFS(
    AD1149 = "PERCENTIL 50",
    _xlfn.IFS(
        BD!DK1149 &lt; VLOOKUP(_xlfn.TEXTJOIN("_", FALSE, C1149:E1149), BD_Perc!$A:$O, 11, FALSE), "Intervalo de precio 1",
        BD!DK1149 &gt;= VLOOKUP(_xlfn.TEXTJOIN("_", FALSE, C1149:E1149), BD_Perc!$A:$O, 11, FALSE), "Intervalo de precio 2"
    ),
    AD1149 = "PERCENTIL 30-70",
    _xlfn.IFS(
        BD!DK1149 &lt; VLOOKUP(_xlfn.TEXTJOIN("_", FALSE, C1149:E1149), BD_Perc!$A:$O, 6, FALSE), "Intervalo de precio 1",
        BD!DK1149 &lt; VLOOKUP(_xlfn.TEXTJOIN("_", FALSE, C1149:E1149), BD_Perc!$A:$O, 7, FALSE), "Intervalo de precio 2",
        BD!DK1149 &gt;= VLOOKUP(_xlfn.TEXTJOIN("_", FALSE, C1149:E1149), BD_Perc!$A:$O, 7, FALSE), "Intervalo de precio 3"
    ),
    AD1149="Segmentación no encontrada o vehículo inactivo","Segmentación no encontrada o vehículo inactivo"
)</f>
        <v>Intervalo de precio 2</v>
      </c>
      <c r="AF1149" s="42" t="s">
        <v>2413</v>
      </c>
      <c r="AG1149" s="35" t="b">
        <f t="shared" si="106"/>
        <v>1</v>
      </c>
      <c r="AH1149" s="323">
        <v>0.01</v>
      </c>
      <c r="AI1149" s="323">
        <v>0.01</v>
      </c>
      <c r="AJ1149" s="323">
        <v>0.01</v>
      </c>
      <c r="AK1149" s="323">
        <v>0.01</v>
      </c>
      <c r="AL1149" s="323">
        <v>0.01</v>
      </c>
      <c r="AM1149" s="323">
        <v>0.01</v>
      </c>
      <c r="AN1149" s="42" t="s">
        <v>113</v>
      </c>
      <c r="AO1149" s="28" t="s">
        <v>113</v>
      </c>
      <c r="AP1149" s="28" t="s">
        <v>113</v>
      </c>
      <c r="AQ1149" s="284">
        <v>1</v>
      </c>
      <c r="AR1149" s="38" t="s">
        <v>107</v>
      </c>
      <c r="AS1149" s="38">
        <v>1000350</v>
      </c>
      <c r="AT1149" s="38">
        <v>2034951</v>
      </c>
      <c r="AU1149" s="38" t="s">
        <v>107</v>
      </c>
      <c r="AV1149" s="38" t="s">
        <v>107</v>
      </c>
      <c r="AW1149" s="38">
        <v>11115000</v>
      </c>
      <c r="AX1149" s="38" t="s">
        <v>107</v>
      </c>
      <c r="AY1149" s="38" t="s">
        <v>107</v>
      </c>
      <c r="AZ1149" s="38">
        <v>222300</v>
      </c>
      <c r="BA1149" s="38" t="s">
        <v>107</v>
      </c>
      <c r="BB1149" s="38" t="s">
        <v>107</v>
      </c>
      <c r="BC1149" s="38" t="s">
        <v>107</v>
      </c>
      <c r="BD1149" s="38" t="s">
        <v>107</v>
      </c>
      <c r="BE1149" s="38" t="s">
        <v>107</v>
      </c>
      <c r="BF1149" s="38" t="s">
        <v>107</v>
      </c>
      <c r="BG1149" s="38">
        <v>1831522</v>
      </c>
      <c r="BH1149" s="38" t="s">
        <v>107</v>
      </c>
      <c r="BI1149" s="38" t="s">
        <v>107</v>
      </c>
      <c r="BJ1149" s="38">
        <v>2778750</v>
      </c>
      <c r="BK1149" s="38" t="s">
        <v>107</v>
      </c>
      <c r="BL1149" s="38" t="s">
        <v>107</v>
      </c>
      <c r="BM1149" s="38">
        <v>976803</v>
      </c>
      <c r="BN1149" s="38" t="s">
        <v>107</v>
      </c>
      <c r="BO1149" s="38" t="s">
        <v>107</v>
      </c>
      <c r="BP1149" s="38">
        <v>5088369</v>
      </c>
      <c r="BQ1149" s="38">
        <v>666900</v>
      </c>
      <c r="BR1149" s="38">
        <v>6669000</v>
      </c>
      <c r="BS1149" s="38" t="s">
        <v>107</v>
      </c>
      <c r="BT1149" s="38" t="s">
        <v>107</v>
      </c>
      <c r="BU1149" s="38" t="s">
        <v>107</v>
      </c>
      <c r="BV1149" s="38" t="s">
        <v>107</v>
      </c>
      <c r="BW1149" s="38">
        <v>12209441</v>
      </c>
      <c r="BX1149" s="38">
        <v>666900</v>
      </c>
      <c r="BY1149" s="38" t="s">
        <v>107</v>
      </c>
      <c r="BZ1149" s="38" t="s">
        <v>107</v>
      </c>
      <c r="CA1149" s="38" t="s">
        <v>2291</v>
      </c>
      <c r="CB1149" s="38">
        <v>1333800</v>
      </c>
      <c r="CC1149" s="330">
        <v>911430000</v>
      </c>
      <c r="CD1149" s="38" t="s">
        <v>107</v>
      </c>
      <c r="CE1149" s="38" t="s">
        <v>107</v>
      </c>
      <c r="CF1149" s="38" t="s">
        <v>107</v>
      </c>
      <c r="CG1149" s="38" t="s">
        <v>107</v>
      </c>
      <c r="CH1149" s="42" t="s">
        <v>107</v>
      </c>
      <c r="CI1149" s="42" t="s">
        <v>107</v>
      </c>
      <c r="CJ1149" s="42" t="s">
        <v>107</v>
      </c>
      <c r="CK1149" s="42" t="s">
        <v>107</v>
      </c>
      <c r="CL1149" s="42" t="s">
        <v>107</v>
      </c>
      <c r="CM1149" s="42" t="s">
        <v>107</v>
      </c>
      <c r="CN1149" s="42" t="s">
        <v>107</v>
      </c>
      <c r="CO1149" s="285" t="s">
        <v>107</v>
      </c>
      <c r="CP1149" s="42" t="s">
        <v>107</v>
      </c>
      <c r="CQ1149" s="42" t="s">
        <v>1339</v>
      </c>
      <c r="CR1149" s="28" t="s">
        <v>176</v>
      </c>
      <c r="CS1149" s="28" t="s">
        <v>107</v>
      </c>
      <c r="CT1149" s="28" t="s">
        <v>176</v>
      </c>
      <c r="CU1149" s="28" t="s">
        <v>107</v>
      </c>
      <c r="CV1149" s="28" t="s">
        <v>107</v>
      </c>
      <c r="CW1149" s="28" t="s">
        <v>107</v>
      </c>
      <c r="CX1149" s="28" t="s">
        <v>107</v>
      </c>
      <c r="CY1149" s="28" t="s">
        <v>107</v>
      </c>
      <c r="CZ1149" s="28" t="s">
        <v>107</v>
      </c>
      <c r="DA1149" s="28" t="s">
        <v>107</v>
      </c>
      <c r="DB1149" s="28" t="s">
        <v>107</v>
      </c>
      <c r="DC1149" s="28" t="s">
        <v>107</v>
      </c>
      <c r="DD1149" s="332">
        <v>33345000</v>
      </c>
      <c r="DE1149" s="384">
        <v>1</v>
      </c>
      <c r="DF1149" s="390">
        <v>0</v>
      </c>
      <c r="DG1149" s="312">
        <v>45618</v>
      </c>
      <c r="DH1149" s="8" t="s">
        <v>2464</v>
      </c>
      <c r="DI1149" s="279" t="str" cm="1">
        <f t="array" ref="DI1149">+IF(AND(C1149&lt;&gt;"Vehículos Eléctricos",C1149&lt;&gt;"Vehículos Híbridos",AD1149="PERCENTIL 50"),
     IF(VLOOKUP(_xlfn.TEXTJOIN("_",FALSE,C1149:E1149),BD_Perc!$A:$P,_xlfn.IFS(BD!AE1149="Intervalo de precio 1",12,BD!AE1149="Intervalo de precio 2",13),FALSE)&lt;=1,
     VLOOKUP(_xlfn.TEXTJOIN("_",FALSE,C1149:E1149),BD_Perc!$A:$P,16,FALSE),"Ok P50"),
     "Ok P30/70 ó Híbrido/Eléctrico")</f>
        <v>Inactivar Intervalo de precio 2 del grupo: Vehículos Especiales-Carrotanques-Carrotanques</v>
      </c>
      <c r="DJ1149" s="279" t="str">
        <f t="shared" si="103"/>
        <v>Vehículos Especiales_Carrotanques_Carrotanques</v>
      </c>
      <c r="DK1149" s="331">
        <f t="shared" si="107"/>
        <v>1345347000</v>
      </c>
      <c r="DL1149" s="326"/>
    </row>
    <row r="1150" spans="1:116" ht="63.75">
      <c r="A1150" s="28">
        <v>1145</v>
      </c>
      <c r="B1150" s="30" t="s">
        <v>896</v>
      </c>
      <c r="C1150" s="29" t="s">
        <v>3</v>
      </c>
      <c r="D1150" s="29" t="s">
        <v>1038</v>
      </c>
      <c r="E1150" s="42" t="s">
        <v>1038</v>
      </c>
      <c r="F1150" s="42" t="s">
        <v>107</v>
      </c>
      <c r="G1150" s="29" t="s">
        <v>2293</v>
      </c>
      <c r="H1150" s="42" t="s">
        <v>1052</v>
      </c>
      <c r="I1150" s="70">
        <v>3611128</v>
      </c>
      <c r="J1150" s="70" t="s">
        <v>2407</v>
      </c>
      <c r="K1150" s="31" t="s">
        <v>107</v>
      </c>
      <c r="L1150" s="269">
        <v>370</v>
      </c>
      <c r="M1150" s="42" t="s">
        <v>107</v>
      </c>
      <c r="N1150" s="283">
        <v>612200000</v>
      </c>
      <c r="O1150" s="34">
        <f>+IFERROR(VLOOKUP(I1150,Precio_Fasecolda!A:C,3,FALSE),IFERROR(VLOOKUP(I1150,Precio_Fasecolda!B:C,2,FALSE),N1150))</f>
        <v>612200000</v>
      </c>
      <c r="P1150" s="34">
        <f t="shared" si="104"/>
        <v>0</v>
      </c>
      <c r="Q1150" s="42" t="s">
        <v>2294</v>
      </c>
      <c r="R1150" s="28" t="s">
        <v>2415</v>
      </c>
      <c r="S1150" s="28" t="s">
        <v>360</v>
      </c>
      <c r="T1150" s="42" t="s">
        <v>1129</v>
      </c>
      <c r="U1150" s="42">
        <v>28000</v>
      </c>
      <c r="V1150" s="42" t="s">
        <v>107</v>
      </c>
      <c r="W1150" s="28" t="s">
        <v>107</v>
      </c>
      <c r="X1150" s="28" t="s">
        <v>107</v>
      </c>
      <c r="Y1150" s="28">
        <f t="shared" si="105"/>
        <v>1574314400</v>
      </c>
      <c r="Z1150" s="292">
        <f t="shared" si="102"/>
        <v>606078000</v>
      </c>
      <c r="AA1150" s="28" cm="1">
        <f t="array" aca="1" ref="AA1150" ca="1">_xlfn.IFS(DK1150&lt;$DK$4,1,AND(DK1150&gt;=$DK$4,DK1150&lt;=$AA$4),2,DK1150&gt;$AA$4,3)</f>
        <v>3</v>
      </c>
      <c r="AB1150" s="28"/>
      <c r="AC1150" s="28" cm="1">
        <f t="array" aca="1" ref="AC1150" ca="1">IF(AB1150="PERCENTIL 30","",_xlfn.IFS(DK1150&lt;$AC$4,1,DK1150&gt;$AC$4,2))</f>
        <v>2</v>
      </c>
      <c r="AD1150" s="28" t="str">
        <f>+IFERROR(VLOOKUP(_xlfn.TEXTJOIN("_", FALSE, C1150:E1150), BD_Perc!$A:$O, 15, FALSE),"Segmentación no encontrada o vehículo inactivo")</f>
        <v>PERCENTIL 50</v>
      </c>
      <c r="AE1150" s="28" t="str" cm="1">
        <f t="array" ref="AE1150">_xlfn.IFS(
    AD1150 = "PERCENTIL 50",
    _xlfn.IFS(
        BD!DK1150 &lt; VLOOKUP(_xlfn.TEXTJOIN("_", FALSE, C1150:E1150), BD_Perc!$A:$O, 11, FALSE), "Intervalo de precio 1",
        BD!DK1150 &gt;= VLOOKUP(_xlfn.TEXTJOIN("_", FALSE, C1150:E1150), BD_Perc!$A:$O, 11, FALSE), "Intervalo de precio 2"
    ),
    AD1150 = "PERCENTIL 30-70",
    _xlfn.IFS(
        BD!DK1150 &lt; VLOOKUP(_xlfn.TEXTJOIN("_", FALSE, C1150:E1150), BD_Perc!$A:$O, 6, FALSE), "Intervalo de precio 1",
        BD!DK1150 &lt; VLOOKUP(_xlfn.TEXTJOIN("_", FALSE, C1150:E1150), BD_Perc!$A:$O, 7, FALSE), "Intervalo de precio 2",
        BD!DK1150 &gt;= VLOOKUP(_xlfn.TEXTJOIN("_", FALSE, C1150:E1150), BD_Perc!$A:$O, 7, FALSE), "Intervalo de precio 3"
    ),
    AD1150="Segmentación no encontrada o vehículo inactivo","Segmentación no encontrada o vehículo inactivo"
)</f>
        <v>Intervalo de precio 2</v>
      </c>
      <c r="AF1150" s="42" t="s">
        <v>2413</v>
      </c>
      <c r="AG1150" s="35" t="b">
        <f t="shared" si="106"/>
        <v>1</v>
      </c>
      <c r="AH1150" s="323">
        <v>0.01</v>
      </c>
      <c r="AI1150" s="323">
        <v>0.01</v>
      </c>
      <c r="AJ1150" s="323">
        <v>0.01</v>
      </c>
      <c r="AK1150" s="323">
        <v>0.01</v>
      </c>
      <c r="AL1150" s="323">
        <v>0.01</v>
      </c>
      <c r="AM1150" s="323">
        <v>0.01</v>
      </c>
      <c r="AN1150" s="42" t="s">
        <v>113</v>
      </c>
      <c r="AO1150" s="28" t="s">
        <v>113</v>
      </c>
      <c r="AP1150" s="28" t="s">
        <v>113</v>
      </c>
      <c r="AQ1150" s="284">
        <v>1</v>
      </c>
      <c r="AR1150" s="38" t="s">
        <v>107</v>
      </c>
      <c r="AS1150" s="38">
        <v>1000350</v>
      </c>
      <c r="AT1150" s="38">
        <v>2034951</v>
      </c>
      <c r="AU1150" s="38" t="s">
        <v>107</v>
      </c>
      <c r="AV1150" s="38" t="s">
        <v>107</v>
      </c>
      <c r="AW1150" s="38">
        <v>11115000</v>
      </c>
      <c r="AX1150" s="38" t="s">
        <v>107</v>
      </c>
      <c r="AY1150" s="38" t="s">
        <v>107</v>
      </c>
      <c r="AZ1150" s="38">
        <v>222300</v>
      </c>
      <c r="BA1150" s="38" t="s">
        <v>107</v>
      </c>
      <c r="BB1150" s="38" t="s">
        <v>107</v>
      </c>
      <c r="BC1150" s="38" t="s">
        <v>107</v>
      </c>
      <c r="BD1150" s="38" t="s">
        <v>107</v>
      </c>
      <c r="BE1150" s="38" t="s">
        <v>107</v>
      </c>
      <c r="BF1150" s="38" t="s">
        <v>107</v>
      </c>
      <c r="BG1150" s="38">
        <v>1831522</v>
      </c>
      <c r="BH1150" s="38" t="s">
        <v>107</v>
      </c>
      <c r="BI1150" s="38" t="s">
        <v>107</v>
      </c>
      <c r="BJ1150" s="38">
        <v>2778750</v>
      </c>
      <c r="BK1150" s="38" t="s">
        <v>107</v>
      </c>
      <c r="BL1150" s="38" t="s">
        <v>107</v>
      </c>
      <c r="BM1150" s="38">
        <v>976803</v>
      </c>
      <c r="BN1150" s="38" t="s">
        <v>107</v>
      </c>
      <c r="BO1150" s="38" t="s">
        <v>107</v>
      </c>
      <c r="BP1150" s="38">
        <v>5088369</v>
      </c>
      <c r="BQ1150" s="38">
        <v>666900</v>
      </c>
      <c r="BR1150" s="38">
        <v>6669000</v>
      </c>
      <c r="BS1150" s="38" t="s">
        <v>107</v>
      </c>
      <c r="BT1150" s="38" t="s">
        <v>107</v>
      </c>
      <c r="BU1150" s="38" t="s">
        <v>107</v>
      </c>
      <c r="BV1150" s="38" t="s">
        <v>107</v>
      </c>
      <c r="BW1150" s="38">
        <v>12209441</v>
      </c>
      <c r="BX1150" s="38">
        <v>666900</v>
      </c>
      <c r="BY1150" s="38" t="s">
        <v>107</v>
      </c>
      <c r="BZ1150" s="38" t="s">
        <v>107</v>
      </c>
      <c r="CA1150" s="38" t="s">
        <v>2291</v>
      </c>
      <c r="CB1150" s="38">
        <v>1333800</v>
      </c>
      <c r="CC1150" s="330">
        <v>962114400</v>
      </c>
      <c r="CD1150" s="38" t="s">
        <v>107</v>
      </c>
      <c r="CE1150" s="38" t="s">
        <v>107</v>
      </c>
      <c r="CF1150" s="38" t="s">
        <v>107</v>
      </c>
      <c r="CG1150" s="38" t="s">
        <v>107</v>
      </c>
      <c r="CH1150" s="42" t="s">
        <v>107</v>
      </c>
      <c r="CI1150" s="42" t="s">
        <v>107</v>
      </c>
      <c r="CJ1150" s="42" t="s">
        <v>107</v>
      </c>
      <c r="CK1150" s="42" t="s">
        <v>107</v>
      </c>
      <c r="CL1150" s="42" t="s">
        <v>107</v>
      </c>
      <c r="CM1150" s="42" t="s">
        <v>107</v>
      </c>
      <c r="CN1150" s="42" t="s">
        <v>107</v>
      </c>
      <c r="CO1150" s="285" t="s">
        <v>107</v>
      </c>
      <c r="CP1150" s="42" t="s">
        <v>107</v>
      </c>
      <c r="CQ1150" s="42" t="s">
        <v>1339</v>
      </c>
      <c r="CR1150" s="28" t="s">
        <v>176</v>
      </c>
      <c r="CS1150" s="28" t="s">
        <v>107</v>
      </c>
      <c r="CT1150" s="28" t="s">
        <v>176</v>
      </c>
      <c r="CU1150" s="28" t="s">
        <v>107</v>
      </c>
      <c r="CV1150" s="28" t="s">
        <v>107</v>
      </c>
      <c r="CW1150" s="28" t="s">
        <v>107</v>
      </c>
      <c r="CX1150" s="28" t="s">
        <v>107</v>
      </c>
      <c r="CY1150" s="28" t="s">
        <v>107</v>
      </c>
      <c r="CZ1150" s="28" t="s">
        <v>107</v>
      </c>
      <c r="DA1150" s="28" t="s">
        <v>107</v>
      </c>
      <c r="DB1150" s="28" t="s">
        <v>107</v>
      </c>
      <c r="DC1150" s="28" t="s">
        <v>107</v>
      </c>
      <c r="DD1150" s="332">
        <v>33345000</v>
      </c>
      <c r="DE1150" s="384">
        <v>1</v>
      </c>
      <c r="DF1150" s="390">
        <v>0</v>
      </c>
      <c r="DG1150" s="312">
        <v>45618</v>
      </c>
      <c r="DH1150" s="8" t="s">
        <v>2464</v>
      </c>
      <c r="DI1150" s="279" t="str" cm="1">
        <f t="array" ref="DI1150">+IF(AND(C1150&lt;&gt;"Vehículos Eléctricos",C1150&lt;&gt;"Vehículos Híbridos",AD1150="PERCENTIL 50"),
     IF(VLOOKUP(_xlfn.TEXTJOIN("_",FALSE,C1150:E1150),BD_Perc!$A:$P,_xlfn.IFS(BD!AE1150="Intervalo de precio 1",12,BD!AE1150="Intervalo de precio 2",13),FALSE)&lt;=1,
     VLOOKUP(_xlfn.TEXTJOIN("_",FALSE,C1150:E1150),BD_Perc!$A:$P,16,FALSE),"Ok P50"),
     "Ok P30/70 ó Híbrido/Eléctrico")</f>
        <v>Inactivar Intervalo de precio 2 del grupo: Vehículos Especiales-Carrotanques-Carrotanques</v>
      </c>
      <c r="DJ1150" s="279" t="str">
        <f t="shared" si="103"/>
        <v>Vehículos Especiales_Carrotanques_Carrotanques</v>
      </c>
      <c r="DK1150" s="331">
        <f t="shared" si="107"/>
        <v>1568192400</v>
      </c>
      <c r="DL1150" s="326"/>
    </row>
    <row r="1151" spans="1:116" ht="63.75">
      <c r="A1151" s="28">
        <v>1146</v>
      </c>
      <c r="B1151" s="30" t="s">
        <v>896</v>
      </c>
      <c r="C1151" s="29" t="s">
        <v>3</v>
      </c>
      <c r="D1151" s="29" t="s">
        <v>1038</v>
      </c>
      <c r="E1151" s="42" t="s">
        <v>1038</v>
      </c>
      <c r="F1151" s="42" t="s">
        <v>107</v>
      </c>
      <c r="G1151" s="29" t="s">
        <v>2293</v>
      </c>
      <c r="H1151" s="42" t="s">
        <v>1052</v>
      </c>
      <c r="I1151" s="70">
        <v>3611128</v>
      </c>
      <c r="J1151" s="70" t="s">
        <v>2408</v>
      </c>
      <c r="K1151" s="31" t="s">
        <v>107</v>
      </c>
      <c r="L1151" s="269">
        <v>370</v>
      </c>
      <c r="M1151" s="42" t="s">
        <v>107</v>
      </c>
      <c r="N1151" s="283">
        <v>612200000</v>
      </c>
      <c r="O1151" s="34">
        <f>+IFERROR(VLOOKUP(I1151,Precio_Fasecolda!A:C,3,FALSE),IFERROR(VLOOKUP(I1151,Precio_Fasecolda!B:C,2,FALSE),N1151))</f>
        <v>612200000</v>
      </c>
      <c r="P1151" s="34">
        <f t="shared" si="104"/>
        <v>0</v>
      </c>
      <c r="Q1151" s="42" t="s">
        <v>2294</v>
      </c>
      <c r="R1151" s="28" t="s">
        <v>2415</v>
      </c>
      <c r="S1151" s="28" t="s">
        <v>360</v>
      </c>
      <c r="T1151" s="42" t="s">
        <v>1129</v>
      </c>
      <c r="U1151" s="42">
        <v>28000</v>
      </c>
      <c r="V1151" s="42" t="s">
        <v>107</v>
      </c>
      <c r="W1151" s="28" t="s">
        <v>107</v>
      </c>
      <c r="X1151" s="28" t="s">
        <v>107</v>
      </c>
      <c r="Y1151" s="28">
        <f t="shared" si="105"/>
        <v>1801505000</v>
      </c>
      <c r="Z1151" s="292">
        <f t="shared" si="102"/>
        <v>606078000</v>
      </c>
      <c r="AA1151" s="28" cm="1">
        <f t="array" aca="1" ref="AA1151" ca="1">_xlfn.IFS(DK1151&lt;$DK$4,1,AND(DK1151&gt;=$DK$4,DK1151&lt;=$AA$4),2,DK1151&gt;$AA$4,3)</f>
        <v>3</v>
      </c>
      <c r="AB1151" s="28"/>
      <c r="AC1151" s="28" cm="1">
        <f t="array" aca="1" ref="AC1151" ca="1">IF(AB1151="PERCENTIL 30","",_xlfn.IFS(DK1151&lt;$AC$4,1,DK1151&gt;$AC$4,2))</f>
        <v>2</v>
      </c>
      <c r="AD1151" s="28" t="str">
        <f>+IFERROR(VLOOKUP(_xlfn.TEXTJOIN("_", FALSE, C1151:E1151), BD_Perc!$A:$O, 15, FALSE),"Segmentación no encontrada o vehículo inactivo")</f>
        <v>PERCENTIL 50</v>
      </c>
      <c r="AE1151" s="28" t="str" cm="1">
        <f t="array" ref="AE1151">_xlfn.IFS(
    AD1151 = "PERCENTIL 50",
    _xlfn.IFS(
        BD!DK1151 &lt; VLOOKUP(_xlfn.TEXTJOIN("_", FALSE, C1151:E1151), BD_Perc!$A:$O, 11, FALSE), "Intervalo de precio 1",
        BD!DK1151 &gt;= VLOOKUP(_xlfn.TEXTJOIN("_", FALSE, C1151:E1151), BD_Perc!$A:$O, 11, FALSE), "Intervalo de precio 2"
    ),
    AD1151 = "PERCENTIL 30-70",
    _xlfn.IFS(
        BD!DK1151 &lt; VLOOKUP(_xlfn.TEXTJOIN("_", FALSE, C1151:E1151), BD_Perc!$A:$O, 6, FALSE), "Intervalo de precio 1",
        BD!DK1151 &lt; VLOOKUP(_xlfn.TEXTJOIN("_", FALSE, C1151:E1151), BD_Perc!$A:$O, 7, FALSE), "Intervalo de precio 2",
        BD!DK1151 &gt;= VLOOKUP(_xlfn.TEXTJOIN("_", FALSE, C1151:E1151), BD_Perc!$A:$O, 7, FALSE), "Intervalo de precio 3"
    ),
    AD1151="Segmentación no encontrada o vehículo inactivo","Segmentación no encontrada o vehículo inactivo"
)</f>
        <v>Intervalo de precio 2</v>
      </c>
      <c r="AF1151" s="42" t="s">
        <v>2413</v>
      </c>
      <c r="AG1151" s="35" t="b">
        <f t="shared" si="106"/>
        <v>1</v>
      </c>
      <c r="AH1151" s="323">
        <v>0.01</v>
      </c>
      <c r="AI1151" s="323">
        <v>0.01</v>
      </c>
      <c r="AJ1151" s="323">
        <v>0.01</v>
      </c>
      <c r="AK1151" s="323">
        <v>0.01</v>
      </c>
      <c r="AL1151" s="323">
        <v>0.01</v>
      </c>
      <c r="AM1151" s="323">
        <v>0.01</v>
      </c>
      <c r="AN1151" s="42" t="s">
        <v>113</v>
      </c>
      <c r="AO1151" s="28" t="s">
        <v>113</v>
      </c>
      <c r="AP1151" s="28" t="s">
        <v>113</v>
      </c>
      <c r="AQ1151" s="284">
        <v>1</v>
      </c>
      <c r="AR1151" s="38" t="s">
        <v>107</v>
      </c>
      <c r="AS1151" s="38">
        <v>1000350</v>
      </c>
      <c r="AT1151" s="38">
        <v>2034951</v>
      </c>
      <c r="AU1151" s="38" t="s">
        <v>107</v>
      </c>
      <c r="AV1151" s="38" t="s">
        <v>107</v>
      </c>
      <c r="AW1151" s="38">
        <v>11115000</v>
      </c>
      <c r="AX1151" s="38" t="s">
        <v>107</v>
      </c>
      <c r="AY1151" s="38" t="s">
        <v>107</v>
      </c>
      <c r="AZ1151" s="38">
        <v>222300</v>
      </c>
      <c r="BA1151" s="38" t="s">
        <v>107</v>
      </c>
      <c r="BB1151" s="38" t="s">
        <v>107</v>
      </c>
      <c r="BC1151" s="38" t="s">
        <v>107</v>
      </c>
      <c r="BD1151" s="38" t="s">
        <v>107</v>
      </c>
      <c r="BE1151" s="38" t="s">
        <v>107</v>
      </c>
      <c r="BF1151" s="38" t="s">
        <v>107</v>
      </c>
      <c r="BG1151" s="38">
        <v>1831522</v>
      </c>
      <c r="BH1151" s="38" t="s">
        <v>107</v>
      </c>
      <c r="BI1151" s="38" t="s">
        <v>107</v>
      </c>
      <c r="BJ1151" s="38">
        <v>2778750</v>
      </c>
      <c r="BK1151" s="38" t="s">
        <v>107</v>
      </c>
      <c r="BL1151" s="38" t="s">
        <v>107</v>
      </c>
      <c r="BM1151" s="38">
        <v>976803</v>
      </c>
      <c r="BN1151" s="38" t="s">
        <v>107</v>
      </c>
      <c r="BO1151" s="38" t="s">
        <v>107</v>
      </c>
      <c r="BP1151" s="38">
        <v>5088369</v>
      </c>
      <c r="BQ1151" s="38">
        <v>666900</v>
      </c>
      <c r="BR1151" s="38">
        <v>6669000</v>
      </c>
      <c r="BS1151" s="38" t="s">
        <v>107</v>
      </c>
      <c r="BT1151" s="38" t="s">
        <v>107</v>
      </c>
      <c r="BU1151" s="38" t="s">
        <v>107</v>
      </c>
      <c r="BV1151" s="38" t="s">
        <v>107</v>
      </c>
      <c r="BW1151" s="38">
        <v>12209441</v>
      </c>
      <c r="BX1151" s="38">
        <v>666900</v>
      </c>
      <c r="BY1151" s="38" t="s">
        <v>107</v>
      </c>
      <c r="BZ1151" s="38" t="s">
        <v>107</v>
      </c>
      <c r="CA1151" s="38" t="s">
        <v>2291</v>
      </c>
      <c r="CB1151" s="38">
        <v>1333800</v>
      </c>
      <c r="CC1151" s="330">
        <v>1189305000</v>
      </c>
      <c r="CD1151" s="38" t="s">
        <v>107</v>
      </c>
      <c r="CE1151" s="38" t="s">
        <v>107</v>
      </c>
      <c r="CF1151" s="38" t="s">
        <v>107</v>
      </c>
      <c r="CG1151" s="38" t="s">
        <v>107</v>
      </c>
      <c r="CH1151" s="42" t="s">
        <v>107</v>
      </c>
      <c r="CI1151" s="42" t="s">
        <v>107</v>
      </c>
      <c r="CJ1151" s="42" t="s">
        <v>107</v>
      </c>
      <c r="CK1151" s="42" t="s">
        <v>107</v>
      </c>
      <c r="CL1151" s="42" t="s">
        <v>107</v>
      </c>
      <c r="CM1151" s="42" t="s">
        <v>107</v>
      </c>
      <c r="CN1151" s="42" t="s">
        <v>107</v>
      </c>
      <c r="CO1151" s="285" t="s">
        <v>107</v>
      </c>
      <c r="CP1151" s="42" t="s">
        <v>107</v>
      </c>
      <c r="CQ1151" s="42" t="s">
        <v>1339</v>
      </c>
      <c r="CR1151" s="28" t="s">
        <v>176</v>
      </c>
      <c r="CS1151" s="28" t="s">
        <v>107</v>
      </c>
      <c r="CT1151" s="28" t="s">
        <v>176</v>
      </c>
      <c r="CU1151" s="28" t="s">
        <v>107</v>
      </c>
      <c r="CV1151" s="28" t="s">
        <v>107</v>
      </c>
      <c r="CW1151" s="28" t="s">
        <v>107</v>
      </c>
      <c r="CX1151" s="28" t="s">
        <v>107</v>
      </c>
      <c r="CY1151" s="28" t="s">
        <v>107</v>
      </c>
      <c r="CZ1151" s="28" t="s">
        <v>107</v>
      </c>
      <c r="DA1151" s="28" t="s">
        <v>107</v>
      </c>
      <c r="DB1151" s="28" t="s">
        <v>107</v>
      </c>
      <c r="DC1151" s="28" t="s">
        <v>107</v>
      </c>
      <c r="DD1151" s="332">
        <v>33345000</v>
      </c>
      <c r="DE1151" s="384">
        <v>1</v>
      </c>
      <c r="DF1151" s="390">
        <v>0</v>
      </c>
      <c r="DG1151" s="312">
        <v>45618</v>
      </c>
      <c r="DH1151" s="8" t="s">
        <v>2464</v>
      </c>
      <c r="DI1151" s="279" t="str" cm="1">
        <f t="array" ref="DI1151">+IF(AND(C1151&lt;&gt;"Vehículos Eléctricos",C1151&lt;&gt;"Vehículos Híbridos",AD1151="PERCENTIL 50"),
     IF(VLOOKUP(_xlfn.TEXTJOIN("_",FALSE,C1151:E1151),BD_Perc!$A:$P,_xlfn.IFS(BD!AE1151="Intervalo de precio 1",12,BD!AE1151="Intervalo de precio 2",13),FALSE)&lt;=1,
     VLOOKUP(_xlfn.TEXTJOIN("_",FALSE,C1151:E1151),BD_Perc!$A:$P,16,FALSE),"Ok P50"),
     "Ok P30/70 ó Híbrido/Eléctrico")</f>
        <v>Inactivar Intervalo de precio 2 del grupo: Vehículos Especiales-Carrotanques-Carrotanques</v>
      </c>
      <c r="DJ1151" s="279" t="str">
        <f t="shared" si="103"/>
        <v>Vehículos Especiales_Carrotanques_Carrotanques</v>
      </c>
      <c r="DK1151" s="331">
        <f t="shared" si="107"/>
        <v>1795383000</v>
      </c>
      <c r="DL1151" s="326"/>
    </row>
    <row r="1152" spans="1:116" ht="63.75">
      <c r="A1152" s="28">
        <v>1147</v>
      </c>
      <c r="B1152" s="30" t="s">
        <v>896</v>
      </c>
      <c r="C1152" s="29" t="s">
        <v>3</v>
      </c>
      <c r="D1152" s="29" t="s">
        <v>1038</v>
      </c>
      <c r="E1152" s="42" t="s">
        <v>1038</v>
      </c>
      <c r="F1152" s="42" t="s">
        <v>107</v>
      </c>
      <c r="G1152" s="29" t="s">
        <v>2292</v>
      </c>
      <c r="H1152" s="42" t="s">
        <v>1052</v>
      </c>
      <c r="I1152" s="70">
        <v>3611117</v>
      </c>
      <c r="J1152" s="70" t="s">
        <v>2409</v>
      </c>
      <c r="K1152" s="31" t="s">
        <v>107</v>
      </c>
      <c r="L1152" s="269">
        <v>250</v>
      </c>
      <c r="M1152" s="42" t="s">
        <v>107</v>
      </c>
      <c r="N1152" s="283">
        <v>438300000</v>
      </c>
      <c r="O1152" s="34">
        <f>+IFERROR(VLOOKUP(I1152,Precio_Fasecolda!A:C,3,FALSE),IFERROR(VLOOKUP(I1152,Precio_Fasecolda!B:C,2,FALSE),N1152))</f>
        <v>438300000</v>
      </c>
      <c r="P1152" s="34">
        <f t="shared" si="104"/>
        <v>0</v>
      </c>
      <c r="Q1152" s="42" t="s">
        <v>982</v>
      </c>
      <c r="R1152" s="28" t="s">
        <v>2415</v>
      </c>
      <c r="S1152" s="28" t="s">
        <v>360</v>
      </c>
      <c r="T1152" s="33" t="s">
        <v>843</v>
      </c>
      <c r="U1152" s="42">
        <v>17000</v>
      </c>
      <c r="V1152" s="42" t="s">
        <v>107</v>
      </c>
      <c r="W1152" s="28" t="s">
        <v>107</v>
      </c>
      <c r="X1152" s="28" t="s">
        <v>107</v>
      </c>
      <c r="Y1152" s="28">
        <f t="shared" si="105"/>
        <v>1572030000</v>
      </c>
      <c r="Z1152" s="292">
        <f t="shared" si="102"/>
        <v>433917000</v>
      </c>
      <c r="AA1152" s="28" cm="1">
        <f t="array" aca="1" ref="AA1152" ca="1">_xlfn.IFS(DK1152&lt;$DK$4,1,AND(DK1152&gt;=$DK$4,DK1152&lt;=$AA$4),2,DK1152&gt;$AA$4,3)</f>
        <v>3</v>
      </c>
      <c r="AB1152" s="28"/>
      <c r="AC1152" s="28" cm="1">
        <f t="array" aca="1" ref="AC1152" ca="1">IF(AB1152="PERCENTIL 30","",_xlfn.IFS(DK1152&lt;$AC$4,1,DK1152&gt;$AC$4,2))</f>
        <v>2</v>
      </c>
      <c r="AD1152" s="28" t="str">
        <f>+IFERROR(VLOOKUP(_xlfn.TEXTJOIN("_", FALSE, C1152:E1152), BD_Perc!$A:$O, 15, FALSE),"Segmentación no encontrada o vehículo inactivo")</f>
        <v>PERCENTIL 50</v>
      </c>
      <c r="AE1152" s="28" t="str" cm="1">
        <f t="array" ref="AE1152">_xlfn.IFS(
    AD1152 = "PERCENTIL 50",
    _xlfn.IFS(
        BD!DK1152 &lt; VLOOKUP(_xlfn.TEXTJOIN("_", FALSE, C1152:E1152), BD_Perc!$A:$O, 11, FALSE), "Intervalo de precio 1",
        BD!DK1152 &gt;= VLOOKUP(_xlfn.TEXTJOIN("_", FALSE, C1152:E1152), BD_Perc!$A:$O, 11, FALSE), "Intervalo de precio 2"
    ),
    AD1152 = "PERCENTIL 30-70",
    _xlfn.IFS(
        BD!DK1152 &lt; VLOOKUP(_xlfn.TEXTJOIN("_", FALSE, C1152:E1152), BD_Perc!$A:$O, 6, FALSE), "Intervalo de precio 1",
        BD!DK1152 &lt; VLOOKUP(_xlfn.TEXTJOIN("_", FALSE, C1152:E1152), BD_Perc!$A:$O, 7, FALSE), "Intervalo de precio 2",
        BD!DK1152 &gt;= VLOOKUP(_xlfn.TEXTJOIN("_", FALSE, C1152:E1152), BD_Perc!$A:$O, 7, FALSE), "Intervalo de precio 3"
    ),
    AD1152="Segmentación no encontrada o vehículo inactivo","Segmentación no encontrada o vehículo inactivo"
)</f>
        <v>Intervalo de precio 2</v>
      </c>
      <c r="AF1152" s="42" t="s">
        <v>2413</v>
      </c>
      <c r="AG1152" s="35" t="b">
        <f t="shared" si="106"/>
        <v>1</v>
      </c>
      <c r="AH1152" s="323">
        <v>0.01</v>
      </c>
      <c r="AI1152" s="323">
        <v>0.01</v>
      </c>
      <c r="AJ1152" s="323">
        <v>0.01</v>
      </c>
      <c r="AK1152" s="323">
        <v>0.01</v>
      </c>
      <c r="AL1152" s="323">
        <v>0.01</v>
      </c>
      <c r="AM1152" s="323">
        <v>0.01</v>
      </c>
      <c r="AN1152" s="42" t="s">
        <v>113</v>
      </c>
      <c r="AO1152" s="28" t="s">
        <v>113</v>
      </c>
      <c r="AP1152" s="28" t="s">
        <v>113</v>
      </c>
      <c r="AQ1152" s="284">
        <v>1</v>
      </c>
      <c r="AR1152" s="38" t="s">
        <v>107</v>
      </c>
      <c r="AS1152" s="38">
        <v>1000350</v>
      </c>
      <c r="AT1152" s="38">
        <v>2034951</v>
      </c>
      <c r="AU1152" s="38" t="s">
        <v>107</v>
      </c>
      <c r="AV1152" s="38" t="s">
        <v>107</v>
      </c>
      <c r="AW1152" s="38">
        <v>11115000</v>
      </c>
      <c r="AX1152" s="38" t="s">
        <v>107</v>
      </c>
      <c r="AY1152" s="38" t="s">
        <v>107</v>
      </c>
      <c r="AZ1152" s="38">
        <v>222300</v>
      </c>
      <c r="BA1152" s="38" t="s">
        <v>107</v>
      </c>
      <c r="BB1152" s="38" t="s">
        <v>107</v>
      </c>
      <c r="BC1152" s="38" t="s">
        <v>107</v>
      </c>
      <c r="BD1152" s="38" t="s">
        <v>107</v>
      </c>
      <c r="BE1152" s="38" t="s">
        <v>107</v>
      </c>
      <c r="BF1152" s="38" t="s">
        <v>107</v>
      </c>
      <c r="BG1152" s="38">
        <v>1831522</v>
      </c>
      <c r="BH1152" s="38" t="s">
        <v>107</v>
      </c>
      <c r="BI1152" s="38" t="s">
        <v>107</v>
      </c>
      <c r="BJ1152" s="38">
        <v>2778750</v>
      </c>
      <c r="BK1152" s="38" t="s">
        <v>107</v>
      </c>
      <c r="BL1152" s="38" t="s">
        <v>107</v>
      </c>
      <c r="BM1152" s="38">
        <v>976803</v>
      </c>
      <c r="BN1152" s="38" t="s">
        <v>107</v>
      </c>
      <c r="BO1152" s="38" t="s">
        <v>107</v>
      </c>
      <c r="BP1152" s="38">
        <v>5088369</v>
      </c>
      <c r="BQ1152" s="38">
        <v>666900</v>
      </c>
      <c r="BR1152" s="38">
        <v>6669000</v>
      </c>
      <c r="BS1152" s="38" t="s">
        <v>107</v>
      </c>
      <c r="BT1152" s="38" t="s">
        <v>107</v>
      </c>
      <c r="BU1152" s="38" t="s">
        <v>107</v>
      </c>
      <c r="BV1152" s="38" t="s">
        <v>107</v>
      </c>
      <c r="BW1152" s="38">
        <v>12209441</v>
      </c>
      <c r="BX1152" s="38">
        <v>666900</v>
      </c>
      <c r="BY1152" s="38" t="s">
        <v>107</v>
      </c>
      <c r="BZ1152" s="38" t="s">
        <v>107</v>
      </c>
      <c r="CA1152" s="38" t="s">
        <v>2291</v>
      </c>
      <c r="CB1152" s="38">
        <v>1333800</v>
      </c>
      <c r="CC1152" s="330">
        <v>1133730000</v>
      </c>
      <c r="CD1152" s="38" t="s">
        <v>107</v>
      </c>
      <c r="CE1152" s="38" t="s">
        <v>107</v>
      </c>
      <c r="CF1152" s="38" t="s">
        <v>107</v>
      </c>
      <c r="CG1152" s="38" t="s">
        <v>107</v>
      </c>
      <c r="CH1152" s="42" t="s">
        <v>107</v>
      </c>
      <c r="CI1152" s="42" t="s">
        <v>107</v>
      </c>
      <c r="CJ1152" s="42" t="s">
        <v>107</v>
      </c>
      <c r="CK1152" s="42" t="s">
        <v>107</v>
      </c>
      <c r="CL1152" s="42" t="s">
        <v>107</v>
      </c>
      <c r="CM1152" s="42" t="s">
        <v>107</v>
      </c>
      <c r="CN1152" s="42" t="s">
        <v>107</v>
      </c>
      <c r="CO1152" s="285" t="s">
        <v>107</v>
      </c>
      <c r="CP1152" s="42" t="s">
        <v>107</v>
      </c>
      <c r="CQ1152" s="42" t="s">
        <v>1339</v>
      </c>
      <c r="CR1152" s="28" t="s">
        <v>176</v>
      </c>
      <c r="CS1152" s="28" t="s">
        <v>107</v>
      </c>
      <c r="CT1152" s="28" t="s">
        <v>176</v>
      </c>
      <c r="CU1152" s="28" t="s">
        <v>107</v>
      </c>
      <c r="CV1152" s="28" t="s">
        <v>107</v>
      </c>
      <c r="CW1152" s="28" t="s">
        <v>107</v>
      </c>
      <c r="CX1152" s="28" t="s">
        <v>107</v>
      </c>
      <c r="CY1152" s="28" t="s">
        <v>107</v>
      </c>
      <c r="CZ1152" s="28" t="s">
        <v>107</v>
      </c>
      <c r="DA1152" s="28" t="s">
        <v>107</v>
      </c>
      <c r="DB1152" s="28" t="s">
        <v>107</v>
      </c>
      <c r="DC1152" s="28" t="s">
        <v>107</v>
      </c>
      <c r="DD1152" s="332">
        <v>33345000</v>
      </c>
      <c r="DE1152" s="384">
        <v>1</v>
      </c>
      <c r="DF1152" s="390">
        <v>0</v>
      </c>
      <c r="DG1152" s="312">
        <v>45618</v>
      </c>
      <c r="DH1152" s="8" t="s">
        <v>2464</v>
      </c>
      <c r="DI1152" s="279" t="str" cm="1">
        <f t="array" ref="DI1152">+IF(AND(C1152&lt;&gt;"Vehículos Eléctricos",C1152&lt;&gt;"Vehículos Híbridos",AD1152="PERCENTIL 50"),
     IF(VLOOKUP(_xlfn.TEXTJOIN("_",FALSE,C1152:E1152),BD_Perc!$A:$P,_xlfn.IFS(BD!AE1152="Intervalo de precio 1",12,BD!AE1152="Intervalo de precio 2",13),FALSE)&lt;=1,
     VLOOKUP(_xlfn.TEXTJOIN("_",FALSE,C1152:E1152),BD_Perc!$A:$P,16,FALSE),"Ok P50"),
     "Ok P30/70 ó Híbrido/Eléctrico")</f>
        <v>Inactivar Intervalo de precio 2 del grupo: Vehículos Especiales-Carrotanques-Carrotanques</v>
      </c>
      <c r="DJ1152" s="279" t="str">
        <f t="shared" si="103"/>
        <v>Vehículos Especiales_Carrotanques_Carrotanques</v>
      </c>
      <c r="DK1152" s="331">
        <f t="shared" si="107"/>
        <v>1567647000</v>
      </c>
      <c r="DL1152" s="326"/>
    </row>
    <row r="1153" spans="1:116" ht="63.75">
      <c r="A1153" s="28">
        <v>1148</v>
      </c>
      <c r="B1153" s="30" t="s">
        <v>896</v>
      </c>
      <c r="C1153" s="29" t="s">
        <v>3</v>
      </c>
      <c r="D1153" s="29" t="s">
        <v>1038</v>
      </c>
      <c r="E1153" s="42" t="s">
        <v>1038</v>
      </c>
      <c r="F1153" s="42" t="s">
        <v>107</v>
      </c>
      <c r="G1153" s="29" t="s">
        <v>2293</v>
      </c>
      <c r="H1153" s="42" t="s">
        <v>1052</v>
      </c>
      <c r="I1153" s="70">
        <v>3611128</v>
      </c>
      <c r="J1153" s="70" t="s">
        <v>2410</v>
      </c>
      <c r="K1153" s="31" t="s">
        <v>107</v>
      </c>
      <c r="L1153" s="269">
        <v>370</v>
      </c>
      <c r="M1153" s="42" t="s">
        <v>107</v>
      </c>
      <c r="N1153" s="283">
        <v>612200000</v>
      </c>
      <c r="O1153" s="34">
        <f>+IFERROR(VLOOKUP(I1153,Precio_Fasecolda!A:C,3,FALSE),IFERROR(VLOOKUP(I1153,Precio_Fasecolda!B:C,2,FALSE),N1153))</f>
        <v>612200000</v>
      </c>
      <c r="P1153" s="34">
        <f t="shared" si="104"/>
        <v>0</v>
      </c>
      <c r="Q1153" s="42" t="s">
        <v>2294</v>
      </c>
      <c r="R1153" s="28" t="s">
        <v>2415</v>
      </c>
      <c r="S1153" s="28" t="s">
        <v>360</v>
      </c>
      <c r="T1153" s="42" t="s">
        <v>1129</v>
      </c>
      <c r="U1153" s="42">
        <v>28000</v>
      </c>
      <c r="V1153" s="42" t="s">
        <v>107</v>
      </c>
      <c r="W1153" s="28" t="s">
        <v>107</v>
      </c>
      <c r="X1153" s="28" t="s">
        <v>107</v>
      </c>
      <c r="Y1153" s="28">
        <f t="shared" si="105"/>
        <v>2134955000</v>
      </c>
      <c r="Z1153" s="292">
        <f t="shared" si="102"/>
        <v>606078000</v>
      </c>
      <c r="AA1153" s="28" cm="1">
        <f t="array" aca="1" ref="AA1153" ca="1">_xlfn.IFS(DK1153&lt;$DK$4,1,AND(DK1153&gt;=$DK$4,DK1153&lt;=$AA$4),2,DK1153&gt;$AA$4,3)</f>
        <v>3</v>
      </c>
      <c r="AB1153" s="28"/>
      <c r="AC1153" s="28" cm="1">
        <f t="array" aca="1" ref="AC1153" ca="1">IF(AB1153="PERCENTIL 30","",_xlfn.IFS(DK1153&lt;$AC$4,1,DK1153&gt;$AC$4,2))</f>
        <v>2</v>
      </c>
      <c r="AD1153" s="28" t="str">
        <f>+IFERROR(VLOOKUP(_xlfn.TEXTJOIN("_", FALSE, C1153:E1153), BD_Perc!$A:$O, 15, FALSE),"Segmentación no encontrada o vehículo inactivo")</f>
        <v>PERCENTIL 50</v>
      </c>
      <c r="AE1153" s="28" t="str" cm="1">
        <f t="array" ref="AE1153">_xlfn.IFS(
    AD1153 = "PERCENTIL 50",
    _xlfn.IFS(
        BD!DK1153 &lt; VLOOKUP(_xlfn.TEXTJOIN("_", FALSE, C1153:E1153), BD_Perc!$A:$O, 11, FALSE), "Intervalo de precio 1",
        BD!DK1153 &gt;= VLOOKUP(_xlfn.TEXTJOIN("_", FALSE, C1153:E1153), BD_Perc!$A:$O, 11, FALSE), "Intervalo de precio 2"
    ),
    AD1153 = "PERCENTIL 30-70",
    _xlfn.IFS(
        BD!DK1153 &lt; VLOOKUP(_xlfn.TEXTJOIN("_", FALSE, C1153:E1153), BD_Perc!$A:$O, 6, FALSE), "Intervalo de precio 1",
        BD!DK1153 &lt; VLOOKUP(_xlfn.TEXTJOIN("_", FALSE, C1153:E1153), BD_Perc!$A:$O, 7, FALSE), "Intervalo de precio 2",
        BD!DK1153 &gt;= VLOOKUP(_xlfn.TEXTJOIN("_", FALSE, C1153:E1153), BD_Perc!$A:$O, 7, FALSE), "Intervalo de precio 3"
    ),
    AD1153="Segmentación no encontrada o vehículo inactivo","Segmentación no encontrada o vehículo inactivo"
)</f>
        <v>Intervalo de precio 2</v>
      </c>
      <c r="AF1153" s="42" t="s">
        <v>2413</v>
      </c>
      <c r="AG1153" s="35" t="b">
        <f t="shared" si="106"/>
        <v>1</v>
      </c>
      <c r="AH1153" s="323">
        <v>0.01</v>
      </c>
      <c r="AI1153" s="323">
        <v>0.01</v>
      </c>
      <c r="AJ1153" s="323">
        <v>0.01</v>
      </c>
      <c r="AK1153" s="323">
        <v>0.01</v>
      </c>
      <c r="AL1153" s="323">
        <v>0.01</v>
      </c>
      <c r="AM1153" s="323">
        <v>0.01</v>
      </c>
      <c r="AN1153" s="42" t="s">
        <v>113</v>
      </c>
      <c r="AO1153" s="28" t="s">
        <v>113</v>
      </c>
      <c r="AP1153" s="28" t="s">
        <v>113</v>
      </c>
      <c r="AQ1153" s="284">
        <v>1</v>
      </c>
      <c r="AR1153" s="38" t="s">
        <v>107</v>
      </c>
      <c r="AS1153" s="38">
        <v>1000350</v>
      </c>
      <c r="AT1153" s="38">
        <v>2034951</v>
      </c>
      <c r="AU1153" s="38" t="s">
        <v>107</v>
      </c>
      <c r="AV1153" s="38" t="s">
        <v>107</v>
      </c>
      <c r="AW1153" s="38">
        <v>11115000</v>
      </c>
      <c r="AX1153" s="38" t="s">
        <v>107</v>
      </c>
      <c r="AY1153" s="38" t="s">
        <v>107</v>
      </c>
      <c r="AZ1153" s="38">
        <v>222300</v>
      </c>
      <c r="BA1153" s="38" t="s">
        <v>107</v>
      </c>
      <c r="BB1153" s="38" t="s">
        <v>107</v>
      </c>
      <c r="BC1153" s="38" t="s">
        <v>107</v>
      </c>
      <c r="BD1153" s="38" t="s">
        <v>107</v>
      </c>
      <c r="BE1153" s="38" t="s">
        <v>107</v>
      </c>
      <c r="BF1153" s="38" t="s">
        <v>107</v>
      </c>
      <c r="BG1153" s="38">
        <v>1831522</v>
      </c>
      <c r="BH1153" s="38" t="s">
        <v>107</v>
      </c>
      <c r="BI1153" s="38" t="s">
        <v>107</v>
      </c>
      <c r="BJ1153" s="38">
        <v>2778750</v>
      </c>
      <c r="BK1153" s="38" t="s">
        <v>107</v>
      </c>
      <c r="BL1153" s="38" t="s">
        <v>107</v>
      </c>
      <c r="BM1153" s="38">
        <v>976803</v>
      </c>
      <c r="BN1153" s="38" t="s">
        <v>107</v>
      </c>
      <c r="BO1153" s="38" t="s">
        <v>107</v>
      </c>
      <c r="BP1153" s="38">
        <v>5088369</v>
      </c>
      <c r="BQ1153" s="38">
        <v>666900</v>
      </c>
      <c r="BR1153" s="38">
        <v>6669000</v>
      </c>
      <c r="BS1153" s="38" t="s">
        <v>107</v>
      </c>
      <c r="BT1153" s="38" t="s">
        <v>107</v>
      </c>
      <c r="BU1153" s="38" t="s">
        <v>107</v>
      </c>
      <c r="BV1153" s="38" t="s">
        <v>107</v>
      </c>
      <c r="BW1153" s="38">
        <v>12209441</v>
      </c>
      <c r="BX1153" s="38">
        <v>666900</v>
      </c>
      <c r="BY1153" s="38" t="s">
        <v>107</v>
      </c>
      <c r="BZ1153" s="38" t="s">
        <v>107</v>
      </c>
      <c r="CA1153" s="38" t="s">
        <v>2291</v>
      </c>
      <c r="CB1153" s="38">
        <v>1333800</v>
      </c>
      <c r="CC1153" s="330">
        <v>1522755000</v>
      </c>
      <c r="CD1153" s="38" t="s">
        <v>107</v>
      </c>
      <c r="CE1153" s="38" t="s">
        <v>107</v>
      </c>
      <c r="CF1153" s="38" t="s">
        <v>107</v>
      </c>
      <c r="CG1153" s="38" t="s">
        <v>107</v>
      </c>
      <c r="CH1153" s="42" t="s">
        <v>107</v>
      </c>
      <c r="CI1153" s="42" t="s">
        <v>107</v>
      </c>
      <c r="CJ1153" s="42" t="s">
        <v>107</v>
      </c>
      <c r="CK1153" s="42" t="s">
        <v>107</v>
      </c>
      <c r="CL1153" s="42" t="s">
        <v>107</v>
      </c>
      <c r="CM1153" s="42" t="s">
        <v>107</v>
      </c>
      <c r="CN1153" s="42" t="s">
        <v>107</v>
      </c>
      <c r="CO1153" s="285" t="s">
        <v>107</v>
      </c>
      <c r="CP1153" s="42" t="s">
        <v>107</v>
      </c>
      <c r="CQ1153" s="42" t="s">
        <v>1339</v>
      </c>
      <c r="CR1153" s="28" t="s">
        <v>176</v>
      </c>
      <c r="CS1153" s="28" t="s">
        <v>107</v>
      </c>
      <c r="CT1153" s="28" t="s">
        <v>176</v>
      </c>
      <c r="CU1153" s="28" t="s">
        <v>107</v>
      </c>
      <c r="CV1153" s="28" t="s">
        <v>107</v>
      </c>
      <c r="CW1153" s="28" t="s">
        <v>107</v>
      </c>
      <c r="CX1153" s="28" t="s">
        <v>107</v>
      </c>
      <c r="CY1153" s="28" t="s">
        <v>107</v>
      </c>
      <c r="CZ1153" s="28" t="s">
        <v>107</v>
      </c>
      <c r="DA1153" s="28" t="s">
        <v>107</v>
      </c>
      <c r="DB1153" s="28" t="s">
        <v>107</v>
      </c>
      <c r="DC1153" s="28" t="s">
        <v>107</v>
      </c>
      <c r="DD1153" s="332">
        <v>33345000</v>
      </c>
      <c r="DE1153" s="384">
        <v>1</v>
      </c>
      <c r="DF1153" s="390">
        <v>0</v>
      </c>
      <c r="DG1153" s="312">
        <v>45618</v>
      </c>
      <c r="DH1153" s="8" t="s">
        <v>2464</v>
      </c>
      <c r="DI1153" s="279" t="str" cm="1">
        <f t="array" ref="DI1153">+IF(AND(C1153&lt;&gt;"Vehículos Eléctricos",C1153&lt;&gt;"Vehículos Híbridos",AD1153="PERCENTIL 50"),
     IF(VLOOKUP(_xlfn.TEXTJOIN("_",FALSE,C1153:E1153),BD_Perc!$A:$P,_xlfn.IFS(BD!AE1153="Intervalo de precio 1",12,BD!AE1153="Intervalo de precio 2",13),FALSE)&lt;=1,
     VLOOKUP(_xlfn.TEXTJOIN("_",FALSE,C1153:E1153),BD_Perc!$A:$P,16,FALSE),"Ok P50"),
     "Ok P30/70 ó Híbrido/Eléctrico")</f>
        <v>Inactivar Intervalo de precio 2 del grupo: Vehículos Especiales-Carrotanques-Carrotanques</v>
      </c>
      <c r="DJ1153" s="279" t="str">
        <f t="shared" si="103"/>
        <v>Vehículos Especiales_Carrotanques_Carrotanques</v>
      </c>
      <c r="DK1153" s="331">
        <f t="shared" si="107"/>
        <v>2128833000</v>
      </c>
      <c r="DL1153" s="326"/>
    </row>
    <row r="1154" spans="1:116" ht="25.5">
      <c r="A1154" s="28">
        <v>1149</v>
      </c>
      <c r="B1154" s="29" t="s">
        <v>139</v>
      </c>
      <c r="C1154" s="29" t="s">
        <v>0</v>
      </c>
      <c r="D1154" s="29" t="s">
        <v>337</v>
      </c>
      <c r="E1154" s="42" t="s">
        <v>338</v>
      </c>
      <c r="F1154" s="42" t="s">
        <v>107</v>
      </c>
      <c r="G1154" s="30" t="s">
        <v>2473</v>
      </c>
      <c r="H1154" s="42" t="s">
        <v>990</v>
      </c>
      <c r="I1154" s="28">
        <v>9006201</v>
      </c>
      <c r="J1154" s="70" t="s">
        <v>2482</v>
      </c>
      <c r="K1154" s="31" t="s">
        <v>307</v>
      </c>
      <c r="L1154" s="32">
        <v>201</v>
      </c>
      <c r="M1154" s="33">
        <v>5</v>
      </c>
      <c r="N1154" s="34">
        <v>237900000</v>
      </c>
      <c r="O1154" s="34">
        <f>+IFERROR(VLOOKUP(I1154,Precio_Fasecolda!A:C,3,FALSE),IFERROR(VLOOKUP(I1154,Precio_Fasecolda!B:C,2,FALSE),N1154))</f>
        <v>237900000</v>
      </c>
      <c r="P1154" s="34">
        <f t="shared" si="104"/>
        <v>0</v>
      </c>
      <c r="Q1154" s="28" t="s">
        <v>338</v>
      </c>
      <c r="R1154" s="28" t="s">
        <v>130</v>
      </c>
      <c r="S1154" s="28" t="s">
        <v>360</v>
      </c>
      <c r="T1154" s="28" t="s">
        <v>107</v>
      </c>
      <c r="U1154" s="28" t="s">
        <v>107</v>
      </c>
      <c r="V1154" s="42" t="s">
        <v>107</v>
      </c>
      <c r="W1154" s="28" t="s">
        <v>107</v>
      </c>
      <c r="X1154" s="28" t="s">
        <v>107</v>
      </c>
      <c r="Y1154" s="28" t="str">
        <f t="shared" si="105"/>
        <v>N.A.</v>
      </c>
      <c r="Z1154" s="292">
        <f t="shared" si="102"/>
        <v>237900000</v>
      </c>
      <c r="AA1154" s="28" cm="1">
        <f t="array" aca="1" ref="AA1154" ca="1">_xlfn.IFS(DK1154&lt;$DK$4,1,AND(DK1154&gt;=$DK$4,DK1154&lt;=$AA$4),2,DK1154&gt;$AA$4,3)</f>
        <v>3</v>
      </c>
      <c r="AC1154" s="28" cm="1">
        <f t="array" aca="1" ref="AC1154" ca="1">IF(AB1154="PERCENTIL 30","",_xlfn.IFS(DK1154&lt;$AC$4,1,DK1154&gt;$AC$4,2))</f>
        <v>2</v>
      </c>
      <c r="AD1154" s="28" t="str">
        <f>+IFERROR(VLOOKUP(_xlfn.TEXTJOIN("_", FALSE, C1154:E1154), BD_Perc!$A:$O, 15, FALSE),"Segmentación no encontrada o vehículo inactivo")</f>
        <v>PERCENTIL 30-70</v>
      </c>
      <c r="AE1154" s="28" t="str" cm="1">
        <f t="array" ref="AE1154">_xlfn.IFS(
    AD1154 = "PERCENTIL 50",
    _xlfn.IFS(
        BD!DK1154 &lt; VLOOKUP(_xlfn.TEXTJOIN("_", FALSE, C1154:E1154), BD_Perc!$A:$O, 11, FALSE), "Intervalo de precio 1",
        BD!DK1154 &gt;= VLOOKUP(_xlfn.TEXTJOIN("_", FALSE, C1154:E1154), BD_Perc!$A:$O, 11, FALSE), "Intervalo de precio 2"
    ),
    AD1154 = "PERCENTIL 30-70",
    _xlfn.IFS(
        BD!DK1154 &lt; VLOOKUP(_xlfn.TEXTJOIN("_", FALSE, C1154:E1154), BD_Perc!$A:$O, 6, FALSE), "Intervalo de precio 1",
        BD!DK1154 &lt; VLOOKUP(_xlfn.TEXTJOIN("_", FALSE, C1154:E1154), BD_Perc!$A:$O, 7, FALSE), "Intervalo de precio 2",
        BD!DK1154 &gt;= VLOOKUP(_xlfn.TEXTJOIN("_", FALSE, C1154:E1154), BD_Perc!$A:$O, 7, FALSE), "Intervalo de precio 3"
    ),
    AD1154="Segmentación no encontrada o vehículo inactivo","Segmentación no encontrada o vehículo inactivo"
)</f>
        <v>Intervalo de precio 3</v>
      </c>
      <c r="AF1154" s="42" t="s">
        <v>2414</v>
      </c>
      <c r="AG1154" s="35" t="b">
        <f t="shared" si="106"/>
        <v>1</v>
      </c>
      <c r="AH1154" s="206">
        <v>0</v>
      </c>
      <c r="AI1154" s="206">
        <v>0</v>
      </c>
      <c r="AJ1154" s="206">
        <v>0.01</v>
      </c>
      <c r="AK1154" s="206">
        <v>0.02</v>
      </c>
      <c r="AL1154" s="206">
        <v>0.03</v>
      </c>
      <c r="AM1154" s="206">
        <v>0.04</v>
      </c>
      <c r="AN1154" s="28" t="s">
        <v>114</v>
      </c>
      <c r="AO1154" s="28" t="s">
        <v>114</v>
      </c>
      <c r="AP1154" s="28" t="s">
        <v>114</v>
      </c>
      <c r="AQ1154" s="37">
        <v>0</v>
      </c>
      <c r="AR1154" s="38" t="s">
        <v>107</v>
      </c>
      <c r="AS1154" s="38">
        <v>280000</v>
      </c>
      <c r="AT1154" s="38">
        <v>1200000</v>
      </c>
      <c r="AU1154" s="38" t="s">
        <v>107</v>
      </c>
      <c r="AV1154" s="38" t="s">
        <v>107</v>
      </c>
      <c r="AW1154" s="38">
        <v>10800000</v>
      </c>
      <c r="AX1154" s="38" t="s">
        <v>107</v>
      </c>
      <c r="AY1154" s="38">
        <v>800000</v>
      </c>
      <c r="AZ1154" s="38">
        <v>180000</v>
      </c>
      <c r="BA1154" s="38">
        <v>650000</v>
      </c>
      <c r="BB1154" s="38" t="s">
        <v>107</v>
      </c>
      <c r="BC1154" s="38" t="s">
        <v>107</v>
      </c>
      <c r="BD1154" s="38" t="s">
        <v>107</v>
      </c>
      <c r="BE1154" s="38" t="s">
        <v>107</v>
      </c>
      <c r="BF1154" s="38" t="s">
        <v>107</v>
      </c>
      <c r="BG1154" s="38" t="s">
        <v>107</v>
      </c>
      <c r="BH1154" s="38">
        <v>1200000</v>
      </c>
      <c r="BI1154" s="38">
        <v>1500000</v>
      </c>
      <c r="BJ1154" s="38">
        <v>150000</v>
      </c>
      <c r="BK1154" s="38" t="s">
        <v>107</v>
      </c>
      <c r="BL1154" s="38" t="s">
        <v>107</v>
      </c>
      <c r="BM1154" s="38">
        <v>750000</v>
      </c>
      <c r="BN1154" s="38">
        <v>1300000</v>
      </c>
      <c r="BO1154" s="38">
        <v>1200000</v>
      </c>
      <c r="BP1154" s="38">
        <v>1200000</v>
      </c>
      <c r="BQ1154" s="38">
        <v>120000</v>
      </c>
      <c r="BR1154" s="38">
        <v>2200000</v>
      </c>
      <c r="BS1154" s="38">
        <v>180000</v>
      </c>
      <c r="BT1154" s="38" t="s">
        <v>107</v>
      </c>
      <c r="BU1154" s="38" t="s">
        <v>107</v>
      </c>
      <c r="BV1154" s="38">
        <v>1200000</v>
      </c>
      <c r="BW1154" s="38">
        <v>7500000</v>
      </c>
      <c r="BX1154" s="38">
        <v>120000</v>
      </c>
      <c r="BY1154" s="38">
        <v>4800000</v>
      </c>
      <c r="BZ1154" s="38">
        <v>5500000</v>
      </c>
      <c r="CA1154" s="38" t="s">
        <v>107</v>
      </c>
      <c r="CB1154" s="38">
        <v>1200000</v>
      </c>
      <c r="CC1154" s="330" t="s">
        <v>107</v>
      </c>
      <c r="CD1154" s="38" t="s">
        <v>107</v>
      </c>
      <c r="CE1154" s="38" t="s">
        <v>107</v>
      </c>
      <c r="CF1154" s="38" t="s">
        <v>107</v>
      </c>
      <c r="CG1154" s="38" t="s">
        <v>107</v>
      </c>
      <c r="CH1154" s="42" t="s">
        <v>113</v>
      </c>
      <c r="CI1154" s="42" t="s">
        <v>113</v>
      </c>
      <c r="CJ1154" s="42" t="s">
        <v>113</v>
      </c>
      <c r="CK1154" s="42" t="s">
        <v>114</v>
      </c>
      <c r="CL1154" s="42" t="s">
        <v>113</v>
      </c>
      <c r="CM1154" s="42" t="s">
        <v>113</v>
      </c>
      <c r="CN1154" s="42" t="s">
        <v>114</v>
      </c>
      <c r="CO1154" s="285" t="s">
        <v>107</v>
      </c>
      <c r="CP1154" s="42" t="s">
        <v>176</v>
      </c>
      <c r="CQ1154" s="42" t="s">
        <v>176</v>
      </c>
      <c r="CR1154" s="28" t="s">
        <v>176</v>
      </c>
      <c r="CS1154" s="28" t="s">
        <v>107</v>
      </c>
      <c r="CT1154" s="28" t="s">
        <v>176</v>
      </c>
      <c r="CU1154" s="28" t="s">
        <v>176</v>
      </c>
      <c r="CV1154" s="28" t="s">
        <v>176</v>
      </c>
      <c r="CW1154" s="28" t="s">
        <v>176</v>
      </c>
      <c r="CX1154" s="28" t="s">
        <v>176</v>
      </c>
      <c r="CY1154" s="28" t="s">
        <v>107</v>
      </c>
      <c r="CZ1154" s="28" t="s">
        <v>176</v>
      </c>
      <c r="DA1154" s="28" t="s">
        <v>176</v>
      </c>
      <c r="DB1154" s="28" t="s">
        <v>107</v>
      </c>
      <c r="DC1154" s="28" t="s">
        <v>107</v>
      </c>
      <c r="DD1154" s="332">
        <v>11500000</v>
      </c>
      <c r="DE1154" s="43">
        <v>1</v>
      </c>
      <c r="DF1154" s="386">
        <v>1</v>
      </c>
      <c r="DG1154" s="313">
        <v>45688</v>
      </c>
      <c r="DH1154" s="8" t="s">
        <v>2493</v>
      </c>
      <c r="DI1154" s="279" t="str" cm="1">
        <f t="array" ref="DI1154">+IF(AND(C1154&lt;&gt;"Vehículos Eléctricos",C1154&lt;&gt;"Vehículos Híbridos",AD1154="PERCENTIL 50"),
     IF(VLOOKUP(_xlfn.TEXTJOIN("_",FALSE,C1154:E1154),BD_Perc!$A:$P,_xlfn.IFS(BD!AE1154="Intervalo de precio 1",12,BD!AE1154="Intervalo de precio 2",13),FALSE)&lt;=1,
     VLOOKUP(_xlfn.TEXTJOIN("_",FALSE,C1154:E1154),BD_Perc!$A:$P,16,FALSE),"Ok P50"),
     "Ok P30/70 ó Híbrido/Eléctrico")</f>
        <v>Ok P30/70 ó Híbrido/Eléctrico</v>
      </c>
      <c r="DJ1154" s="279" t="str">
        <f t="shared" si="103"/>
        <v>Vehículos Convencionales_Camperos/Camionetas_4x2</v>
      </c>
      <c r="DK1154" s="331">
        <f t="shared" si="107"/>
        <v>237900000</v>
      </c>
      <c r="DL1154" s="326"/>
    </row>
    <row r="1155" spans="1:116" ht="25.5">
      <c r="A1155" s="28">
        <v>1150</v>
      </c>
      <c r="B1155" s="29" t="s">
        <v>139</v>
      </c>
      <c r="C1155" s="187" t="s">
        <v>0</v>
      </c>
      <c r="D1155" s="29" t="s">
        <v>337</v>
      </c>
      <c r="E1155" s="42" t="s">
        <v>338</v>
      </c>
      <c r="F1155" s="42" t="s">
        <v>107</v>
      </c>
      <c r="G1155" s="29" t="s">
        <v>2474</v>
      </c>
      <c r="H1155" s="42" t="s">
        <v>990</v>
      </c>
      <c r="I1155" s="201">
        <v>9006202</v>
      </c>
      <c r="J1155" s="70" t="s">
        <v>2483</v>
      </c>
      <c r="K1155" s="31" t="s">
        <v>307</v>
      </c>
      <c r="L1155" s="32">
        <v>201</v>
      </c>
      <c r="M1155" s="33">
        <v>5</v>
      </c>
      <c r="N1155" s="34">
        <v>275900000</v>
      </c>
      <c r="O1155" s="34">
        <f>+IFERROR(VLOOKUP(I1155,Precio_Fasecolda!A:C,3,FALSE),IFERROR(VLOOKUP(I1155,Precio_Fasecolda!B:C,2,FALSE),N1155))</f>
        <v>275900000</v>
      </c>
      <c r="P1155" s="34">
        <f t="shared" si="104"/>
        <v>0</v>
      </c>
      <c r="Q1155" s="28" t="s">
        <v>982</v>
      </c>
      <c r="R1155" s="28" t="s">
        <v>130</v>
      </c>
      <c r="S1155" s="28" t="s">
        <v>360</v>
      </c>
      <c r="T1155" s="28" t="s">
        <v>107</v>
      </c>
      <c r="U1155" s="28" t="s">
        <v>107</v>
      </c>
      <c r="V1155" s="42" t="s">
        <v>107</v>
      </c>
      <c r="W1155" s="28" t="s">
        <v>107</v>
      </c>
      <c r="X1155" s="28" t="s">
        <v>107</v>
      </c>
      <c r="Y1155" s="28" t="str">
        <f t="shared" si="105"/>
        <v>N.A.</v>
      </c>
      <c r="Z1155" s="292">
        <f t="shared" si="102"/>
        <v>275900000</v>
      </c>
      <c r="AA1155" s="28" cm="1">
        <f t="array" aca="1" ref="AA1155" ca="1">_xlfn.IFS(DK1155&lt;$DK$4,1,AND(DK1155&gt;=$DK$4,DK1155&lt;=$AA$4),2,DK1155&gt;$AA$4,3)</f>
        <v>3</v>
      </c>
      <c r="AC1155" s="28" cm="1">
        <f t="array" aca="1" ref="AC1155" ca="1">IF(AB1155="PERCENTIL 30","",_xlfn.IFS(DK1155&lt;$AC$4,1,DK1155&gt;$AC$4,2))</f>
        <v>2</v>
      </c>
      <c r="AD1155" s="28" t="str">
        <f>+IFERROR(VLOOKUP(_xlfn.TEXTJOIN("_", FALSE, C1155:E1155), BD_Perc!$A:$O, 15, FALSE),"Segmentación no encontrada o vehículo inactivo")</f>
        <v>PERCENTIL 30-70</v>
      </c>
      <c r="AE1155" s="28" t="str" cm="1">
        <f t="array" ref="AE1155">_xlfn.IFS(
    AD1155 = "PERCENTIL 50",
    _xlfn.IFS(
        BD!DK1155 &lt; VLOOKUP(_xlfn.TEXTJOIN("_", FALSE, C1155:E1155), BD_Perc!$A:$O, 11, FALSE), "Intervalo de precio 1",
        BD!DK1155 &gt;= VLOOKUP(_xlfn.TEXTJOIN("_", FALSE, C1155:E1155), BD_Perc!$A:$O, 11, FALSE), "Intervalo de precio 2"
    ),
    AD1155 = "PERCENTIL 30-70",
    _xlfn.IFS(
        BD!DK1155 &lt; VLOOKUP(_xlfn.TEXTJOIN("_", FALSE, C1155:E1155), BD_Perc!$A:$O, 6, FALSE), "Intervalo de precio 1",
        BD!DK1155 &lt; VLOOKUP(_xlfn.TEXTJOIN("_", FALSE, C1155:E1155), BD_Perc!$A:$O, 7, FALSE), "Intervalo de precio 2",
        BD!DK1155 &gt;= VLOOKUP(_xlfn.TEXTJOIN("_", FALSE, C1155:E1155), BD_Perc!$A:$O, 7, FALSE), "Intervalo de precio 3"
    ),
    AD1155="Segmentación no encontrada o vehículo inactivo","Segmentación no encontrada o vehículo inactivo"
)</f>
        <v>Intervalo de precio 3</v>
      </c>
      <c r="AF1155" s="42" t="s">
        <v>2414</v>
      </c>
      <c r="AG1155" s="35" t="b">
        <f t="shared" si="106"/>
        <v>1</v>
      </c>
      <c r="AH1155" s="206">
        <v>0</v>
      </c>
      <c r="AI1155" s="206">
        <v>0</v>
      </c>
      <c r="AJ1155" s="206">
        <v>0.01</v>
      </c>
      <c r="AK1155" s="206">
        <v>0.02</v>
      </c>
      <c r="AL1155" s="206">
        <v>0.03</v>
      </c>
      <c r="AM1155" s="206">
        <v>0.04</v>
      </c>
      <c r="AN1155" s="28" t="s">
        <v>114</v>
      </c>
      <c r="AO1155" s="28" t="s">
        <v>114</v>
      </c>
      <c r="AP1155" s="28" t="s">
        <v>114</v>
      </c>
      <c r="AQ1155" s="37">
        <v>0</v>
      </c>
      <c r="AR1155" s="38" t="s">
        <v>107</v>
      </c>
      <c r="AS1155" s="38">
        <v>280000</v>
      </c>
      <c r="AT1155" s="38">
        <v>1200000</v>
      </c>
      <c r="AU1155" s="38" t="s">
        <v>107</v>
      </c>
      <c r="AV1155" s="38" t="s">
        <v>107</v>
      </c>
      <c r="AW1155" s="38">
        <v>10800000</v>
      </c>
      <c r="AX1155" s="38" t="s">
        <v>107</v>
      </c>
      <c r="AY1155" s="38">
        <v>800000</v>
      </c>
      <c r="AZ1155" s="38">
        <v>180000</v>
      </c>
      <c r="BA1155" s="38" t="s">
        <v>107</v>
      </c>
      <c r="BB1155" s="38" t="s">
        <v>107</v>
      </c>
      <c r="BC1155" s="38" t="s">
        <v>107</v>
      </c>
      <c r="BD1155" s="38" t="s">
        <v>107</v>
      </c>
      <c r="BE1155" s="38" t="s">
        <v>107</v>
      </c>
      <c r="BF1155" s="38" t="s">
        <v>107</v>
      </c>
      <c r="BG1155" s="38" t="s">
        <v>107</v>
      </c>
      <c r="BH1155" s="38">
        <v>1200000</v>
      </c>
      <c r="BI1155" s="38">
        <v>1500000</v>
      </c>
      <c r="BJ1155" s="38">
        <v>150000</v>
      </c>
      <c r="BK1155" s="38" t="s">
        <v>107</v>
      </c>
      <c r="BL1155" s="38" t="s">
        <v>107</v>
      </c>
      <c r="BM1155" s="38">
        <v>750000</v>
      </c>
      <c r="BN1155" s="38">
        <v>1300000</v>
      </c>
      <c r="BO1155" s="38">
        <v>1200000</v>
      </c>
      <c r="BP1155" s="38">
        <v>1200000</v>
      </c>
      <c r="BQ1155" s="38">
        <v>120000</v>
      </c>
      <c r="BR1155" s="38">
        <v>2200000</v>
      </c>
      <c r="BS1155" s="38">
        <v>180000</v>
      </c>
      <c r="BT1155" s="38" t="s">
        <v>107</v>
      </c>
      <c r="BU1155" s="38" t="s">
        <v>107</v>
      </c>
      <c r="BV1155" s="38">
        <v>1200000</v>
      </c>
      <c r="BW1155" s="38">
        <v>7500000</v>
      </c>
      <c r="BX1155" s="38">
        <v>120000</v>
      </c>
      <c r="BY1155" s="38">
        <v>4800000</v>
      </c>
      <c r="BZ1155" s="38">
        <v>5500000</v>
      </c>
      <c r="CA1155" s="38" t="s">
        <v>107</v>
      </c>
      <c r="CB1155" s="38">
        <v>1200000</v>
      </c>
      <c r="CC1155" s="330" t="s">
        <v>107</v>
      </c>
      <c r="CD1155" s="38" t="s">
        <v>107</v>
      </c>
      <c r="CE1155" s="38" t="s">
        <v>107</v>
      </c>
      <c r="CF1155" s="38" t="s">
        <v>107</v>
      </c>
      <c r="CG1155" s="38" t="s">
        <v>107</v>
      </c>
      <c r="CH1155" s="42" t="s">
        <v>113</v>
      </c>
      <c r="CI1155" s="42" t="s">
        <v>113</v>
      </c>
      <c r="CJ1155" s="42" t="s">
        <v>113</v>
      </c>
      <c r="CK1155" s="42" t="s">
        <v>114</v>
      </c>
      <c r="CL1155" s="42" t="s">
        <v>113</v>
      </c>
      <c r="CM1155" s="42" t="s">
        <v>113</v>
      </c>
      <c r="CN1155" s="42" t="s">
        <v>114</v>
      </c>
      <c r="CO1155" s="285" t="s">
        <v>107</v>
      </c>
      <c r="CP1155" s="42" t="s">
        <v>176</v>
      </c>
      <c r="CQ1155" s="42" t="s">
        <v>176</v>
      </c>
      <c r="CR1155" s="28" t="s">
        <v>176</v>
      </c>
      <c r="CS1155" s="28" t="s">
        <v>107</v>
      </c>
      <c r="CT1155" s="28" t="s">
        <v>176</v>
      </c>
      <c r="CU1155" s="28" t="s">
        <v>176</v>
      </c>
      <c r="CV1155" s="28" t="s">
        <v>176</v>
      </c>
      <c r="CW1155" s="28" t="s">
        <v>176</v>
      </c>
      <c r="CX1155" s="28" t="s">
        <v>176</v>
      </c>
      <c r="CY1155" s="28" t="s">
        <v>107</v>
      </c>
      <c r="CZ1155" s="28" t="s">
        <v>176</v>
      </c>
      <c r="DA1155" s="28" t="s">
        <v>176</v>
      </c>
      <c r="DB1155" s="28" t="s">
        <v>107</v>
      </c>
      <c r="DC1155" s="28" t="s">
        <v>107</v>
      </c>
      <c r="DD1155" s="332">
        <v>11500000</v>
      </c>
      <c r="DE1155" s="43">
        <v>1</v>
      </c>
      <c r="DF1155" s="386">
        <v>1</v>
      </c>
      <c r="DG1155" s="313">
        <v>45688</v>
      </c>
      <c r="DH1155" s="8" t="s">
        <v>2493</v>
      </c>
      <c r="DI1155" s="279" t="str" cm="1">
        <f t="array" ref="DI1155">+IF(AND(C1155&lt;&gt;"Vehículos Eléctricos",C1155&lt;&gt;"Vehículos Híbridos",AD1155="PERCENTIL 50"),
     IF(VLOOKUP(_xlfn.TEXTJOIN("_",FALSE,C1155:E1155),BD_Perc!$A:$P,_xlfn.IFS(BD!AE1155="Intervalo de precio 1",12,BD!AE1155="Intervalo de precio 2",13),FALSE)&lt;=1,
     VLOOKUP(_xlfn.TEXTJOIN("_",FALSE,C1155:E1155),BD_Perc!$A:$P,16,FALSE),"Ok P50"),
     "Ok P30/70 ó Híbrido/Eléctrico")</f>
        <v>Ok P30/70 ó Híbrido/Eléctrico</v>
      </c>
      <c r="DJ1155" s="279" t="str">
        <f t="shared" si="103"/>
        <v>Vehículos Convencionales_Camperos/Camionetas_4x2</v>
      </c>
      <c r="DK1155" s="331">
        <f t="shared" si="107"/>
        <v>275900000</v>
      </c>
      <c r="DL1155" s="326"/>
    </row>
    <row r="1156" spans="1:116" ht="25.5">
      <c r="A1156" s="28">
        <v>1151</v>
      </c>
      <c r="B1156" s="29" t="s">
        <v>139</v>
      </c>
      <c r="C1156" s="187" t="s">
        <v>0</v>
      </c>
      <c r="D1156" s="29" t="s">
        <v>337</v>
      </c>
      <c r="E1156" s="42" t="s">
        <v>346</v>
      </c>
      <c r="F1156" s="42" t="s">
        <v>107</v>
      </c>
      <c r="G1156" s="30" t="s">
        <v>2475</v>
      </c>
      <c r="H1156" s="42" t="s">
        <v>990</v>
      </c>
      <c r="I1156" s="28">
        <v>9008264</v>
      </c>
      <c r="J1156" s="70" t="s">
        <v>2484</v>
      </c>
      <c r="K1156" s="31" t="s">
        <v>307</v>
      </c>
      <c r="L1156" s="32">
        <v>201</v>
      </c>
      <c r="M1156" s="33">
        <v>5</v>
      </c>
      <c r="N1156" s="34">
        <v>322500000</v>
      </c>
      <c r="O1156" s="34">
        <f>+IFERROR(VLOOKUP(I1156,Precio_Fasecolda!A:C,3,FALSE),IFERROR(VLOOKUP(I1156,Precio_Fasecolda!B:C,2,FALSE),N1156))</f>
        <v>322500000</v>
      </c>
      <c r="P1156" s="34">
        <f t="shared" si="104"/>
        <v>0</v>
      </c>
      <c r="Q1156" s="28" t="s">
        <v>346</v>
      </c>
      <c r="R1156" s="28" t="s">
        <v>130</v>
      </c>
      <c r="S1156" s="28" t="s">
        <v>360</v>
      </c>
      <c r="T1156" s="28" t="s">
        <v>107</v>
      </c>
      <c r="U1156" s="28" t="s">
        <v>107</v>
      </c>
      <c r="V1156" s="42" t="s">
        <v>107</v>
      </c>
      <c r="W1156" s="28" t="s">
        <v>107</v>
      </c>
      <c r="X1156" s="28" t="s">
        <v>107</v>
      </c>
      <c r="Y1156" s="28" t="str">
        <f t="shared" si="105"/>
        <v>N.A.</v>
      </c>
      <c r="Z1156" s="292">
        <f t="shared" si="102"/>
        <v>322500000</v>
      </c>
      <c r="AA1156" s="28" cm="1">
        <f t="array" aca="1" ref="AA1156" ca="1">_xlfn.IFS(DK1156&lt;$DK$4,1,AND(DK1156&gt;=$DK$4,DK1156&lt;=$AA$4),2,DK1156&gt;$AA$4,3)</f>
        <v>3</v>
      </c>
      <c r="AC1156" s="28" cm="1">
        <f t="array" aca="1" ref="AC1156" ca="1">IF(AB1156="PERCENTIL 30","",_xlfn.IFS(DK1156&lt;$AC$4,1,DK1156&gt;$AC$4,2))</f>
        <v>2</v>
      </c>
      <c r="AD1156" s="28" t="str">
        <f>+IFERROR(VLOOKUP(_xlfn.TEXTJOIN("_", FALSE, C1156:E1156), BD_Perc!$A:$O, 15, FALSE),"Segmentación no encontrada o vehículo inactivo")</f>
        <v>PERCENTIL 30-70</v>
      </c>
      <c r="AE1156" s="28" t="str" cm="1">
        <f t="array" ref="AE1156">_xlfn.IFS(
    AD1156 = "PERCENTIL 50",
    _xlfn.IFS(
        BD!DK1156 &lt; VLOOKUP(_xlfn.TEXTJOIN("_", FALSE, C1156:E1156), BD_Perc!$A:$O, 11, FALSE), "Intervalo de precio 1",
        BD!DK1156 &gt;= VLOOKUP(_xlfn.TEXTJOIN("_", FALSE, C1156:E1156), BD_Perc!$A:$O, 11, FALSE), "Intervalo de precio 2"
    ),
    AD1156 = "PERCENTIL 30-70",
    _xlfn.IFS(
        BD!DK1156 &lt; VLOOKUP(_xlfn.TEXTJOIN("_", FALSE, C1156:E1156), BD_Perc!$A:$O, 6, FALSE), "Intervalo de precio 1",
        BD!DK1156 &lt; VLOOKUP(_xlfn.TEXTJOIN("_", FALSE, C1156:E1156), BD_Perc!$A:$O, 7, FALSE), "Intervalo de precio 2",
        BD!DK1156 &gt;= VLOOKUP(_xlfn.TEXTJOIN("_", FALSE, C1156:E1156), BD_Perc!$A:$O, 7, FALSE), "Intervalo de precio 3"
    ),
    AD1156="Segmentación no encontrada o vehículo inactivo","Segmentación no encontrada o vehículo inactivo"
)</f>
        <v>Intervalo de precio 3</v>
      </c>
      <c r="AF1156" s="42" t="s">
        <v>2414</v>
      </c>
      <c r="AG1156" s="35" t="b">
        <f t="shared" si="106"/>
        <v>1</v>
      </c>
      <c r="AH1156" s="206">
        <v>0</v>
      </c>
      <c r="AI1156" s="206">
        <v>0</v>
      </c>
      <c r="AJ1156" s="206">
        <v>0.01</v>
      </c>
      <c r="AK1156" s="206">
        <v>0.02</v>
      </c>
      <c r="AL1156" s="206">
        <v>0.03</v>
      </c>
      <c r="AM1156" s="206">
        <v>0.04</v>
      </c>
      <c r="AN1156" s="28" t="s">
        <v>114</v>
      </c>
      <c r="AO1156" s="28" t="s">
        <v>114</v>
      </c>
      <c r="AP1156" s="28" t="s">
        <v>114</v>
      </c>
      <c r="AQ1156" s="37">
        <v>0</v>
      </c>
      <c r="AR1156" s="38" t="s">
        <v>107</v>
      </c>
      <c r="AS1156" s="38">
        <v>280000</v>
      </c>
      <c r="AT1156" s="38">
        <v>1200000</v>
      </c>
      <c r="AU1156" s="38" t="s">
        <v>107</v>
      </c>
      <c r="AV1156" s="38" t="s">
        <v>107</v>
      </c>
      <c r="AW1156" s="38">
        <v>10800000</v>
      </c>
      <c r="AX1156" s="38" t="s">
        <v>107</v>
      </c>
      <c r="AY1156" s="38" t="s">
        <v>107</v>
      </c>
      <c r="AZ1156" s="38">
        <v>180000</v>
      </c>
      <c r="BA1156" s="38" t="s">
        <v>107</v>
      </c>
      <c r="BB1156" s="38" t="s">
        <v>107</v>
      </c>
      <c r="BC1156" s="38" t="s">
        <v>107</v>
      </c>
      <c r="BD1156" s="38" t="s">
        <v>107</v>
      </c>
      <c r="BE1156" s="38" t="s">
        <v>107</v>
      </c>
      <c r="BF1156" s="38" t="s">
        <v>107</v>
      </c>
      <c r="BG1156" s="38" t="s">
        <v>107</v>
      </c>
      <c r="BH1156" s="38">
        <v>1200000</v>
      </c>
      <c r="BI1156" s="38">
        <v>1500000</v>
      </c>
      <c r="BJ1156" s="38">
        <v>150000</v>
      </c>
      <c r="BK1156" s="38" t="s">
        <v>107</v>
      </c>
      <c r="BL1156" s="38" t="s">
        <v>107</v>
      </c>
      <c r="BM1156" s="38">
        <v>750000</v>
      </c>
      <c r="BN1156" s="38">
        <v>1300000</v>
      </c>
      <c r="BO1156" s="38">
        <v>1200000</v>
      </c>
      <c r="BP1156" s="38">
        <v>1200000</v>
      </c>
      <c r="BQ1156" s="38">
        <v>120000</v>
      </c>
      <c r="BR1156" s="38">
        <v>2200000</v>
      </c>
      <c r="BS1156" s="38">
        <v>180000</v>
      </c>
      <c r="BT1156" s="38" t="s">
        <v>107</v>
      </c>
      <c r="BU1156" s="38" t="s">
        <v>107</v>
      </c>
      <c r="BV1156" s="38">
        <v>1200000</v>
      </c>
      <c r="BW1156" s="38">
        <v>7500000</v>
      </c>
      <c r="BX1156" s="38">
        <v>120000</v>
      </c>
      <c r="BY1156" s="38">
        <v>4800000</v>
      </c>
      <c r="BZ1156" s="38">
        <v>5500000</v>
      </c>
      <c r="CA1156" s="38" t="s">
        <v>107</v>
      </c>
      <c r="CB1156" s="38">
        <v>1200000</v>
      </c>
      <c r="CC1156" s="330" t="s">
        <v>107</v>
      </c>
      <c r="CD1156" s="38" t="s">
        <v>107</v>
      </c>
      <c r="CE1156" s="38" t="s">
        <v>107</v>
      </c>
      <c r="CF1156" s="38" t="s">
        <v>107</v>
      </c>
      <c r="CG1156" s="38" t="s">
        <v>107</v>
      </c>
      <c r="CH1156" s="42" t="s">
        <v>113</v>
      </c>
      <c r="CI1156" s="42" t="s">
        <v>113</v>
      </c>
      <c r="CJ1156" s="42" t="s">
        <v>113</v>
      </c>
      <c r="CK1156" s="42" t="s">
        <v>114</v>
      </c>
      <c r="CL1156" s="42" t="s">
        <v>113</v>
      </c>
      <c r="CM1156" s="42" t="s">
        <v>113</v>
      </c>
      <c r="CN1156" s="42" t="s">
        <v>114</v>
      </c>
      <c r="CO1156" s="285" t="s">
        <v>107</v>
      </c>
      <c r="CP1156" s="42" t="s">
        <v>176</v>
      </c>
      <c r="CQ1156" s="42" t="s">
        <v>176</v>
      </c>
      <c r="CR1156" s="28" t="s">
        <v>176</v>
      </c>
      <c r="CS1156" s="28" t="s">
        <v>107</v>
      </c>
      <c r="CT1156" s="28" t="s">
        <v>176</v>
      </c>
      <c r="CU1156" s="28" t="s">
        <v>176</v>
      </c>
      <c r="CV1156" s="28" t="s">
        <v>176</v>
      </c>
      <c r="CW1156" s="28" t="s">
        <v>176</v>
      </c>
      <c r="CX1156" s="28" t="s">
        <v>176</v>
      </c>
      <c r="CY1156" s="28" t="s">
        <v>107</v>
      </c>
      <c r="CZ1156" s="28" t="s">
        <v>176</v>
      </c>
      <c r="DA1156" s="28" t="s">
        <v>176</v>
      </c>
      <c r="DB1156" s="28" t="s">
        <v>107</v>
      </c>
      <c r="DC1156" s="28" t="s">
        <v>107</v>
      </c>
      <c r="DD1156" s="332">
        <v>11500000</v>
      </c>
      <c r="DE1156" s="43">
        <v>1</v>
      </c>
      <c r="DF1156" s="386">
        <v>1</v>
      </c>
      <c r="DG1156" s="313">
        <v>45688</v>
      </c>
      <c r="DH1156" s="8" t="s">
        <v>2493</v>
      </c>
      <c r="DI1156" s="279" t="str" cm="1">
        <f t="array" ref="DI1156">+IF(AND(C1156&lt;&gt;"Vehículos Eléctricos",C1156&lt;&gt;"Vehículos Híbridos",AD1156="PERCENTIL 50"),
     IF(VLOOKUP(_xlfn.TEXTJOIN("_",FALSE,C1156:E1156),BD_Perc!$A:$P,_xlfn.IFS(BD!AE1156="Intervalo de precio 1",12,BD!AE1156="Intervalo de precio 2",13),FALSE)&lt;=1,
     VLOOKUP(_xlfn.TEXTJOIN("_",FALSE,C1156:E1156),BD_Perc!$A:$P,16,FALSE),"Ok P50"),
     "Ok P30/70 ó Híbrido/Eléctrico")</f>
        <v>Ok P30/70 ó Híbrido/Eléctrico</v>
      </c>
      <c r="DJ1156" s="279" t="str">
        <f t="shared" si="103"/>
        <v>Vehículos Convencionales_Camperos/Camionetas_4x4</v>
      </c>
      <c r="DK1156" s="331">
        <f t="shared" si="107"/>
        <v>322500000</v>
      </c>
      <c r="DL1156" s="326"/>
    </row>
    <row r="1157" spans="1:116" ht="25.5">
      <c r="A1157" s="28">
        <v>1152</v>
      </c>
      <c r="B1157" s="29" t="s">
        <v>139</v>
      </c>
      <c r="C1157" s="187" t="s">
        <v>0</v>
      </c>
      <c r="D1157" s="29" t="s">
        <v>337</v>
      </c>
      <c r="E1157" s="42" t="s">
        <v>346</v>
      </c>
      <c r="F1157" s="42" t="s">
        <v>107</v>
      </c>
      <c r="G1157" s="30" t="s">
        <v>2475</v>
      </c>
      <c r="H1157" s="42" t="s">
        <v>990</v>
      </c>
      <c r="I1157" s="28">
        <v>9008264</v>
      </c>
      <c r="J1157" s="70" t="s">
        <v>2485</v>
      </c>
      <c r="K1157" s="31" t="s">
        <v>307</v>
      </c>
      <c r="L1157" s="32">
        <v>201</v>
      </c>
      <c r="M1157" s="33">
        <v>5</v>
      </c>
      <c r="N1157" s="34">
        <v>322500000</v>
      </c>
      <c r="O1157" s="34">
        <f>+IFERROR(VLOOKUP(I1157,Precio_Fasecolda!A:C,3,FALSE),IFERROR(VLOOKUP(I1157,Precio_Fasecolda!B:C,2,FALSE),N1157))</f>
        <v>322500000</v>
      </c>
      <c r="P1157" s="34">
        <f t="shared" si="104"/>
        <v>0</v>
      </c>
      <c r="Q1157" s="28" t="s">
        <v>346</v>
      </c>
      <c r="R1157" s="28" t="s">
        <v>130</v>
      </c>
      <c r="S1157" s="28" t="s">
        <v>360</v>
      </c>
      <c r="T1157" s="28" t="s">
        <v>107</v>
      </c>
      <c r="U1157" s="28" t="s">
        <v>107</v>
      </c>
      <c r="V1157" s="42" t="s">
        <v>107</v>
      </c>
      <c r="W1157" s="28" t="s">
        <v>107</v>
      </c>
      <c r="X1157" s="28" t="s">
        <v>107</v>
      </c>
      <c r="Y1157" s="28" t="str">
        <f t="shared" si="105"/>
        <v>N.A.</v>
      </c>
      <c r="Z1157" s="292">
        <f t="shared" si="102"/>
        <v>322500000</v>
      </c>
      <c r="AA1157" s="28" cm="1">
        <f t="array" aca="1" ref="AA1157" ca="1">_xlfn.IFS(DK1157&lt;$DK$4,1,AND(DK1157&gt;=$DK$4,DK1157&lt;=$AA$4),2,DK1157&gt;$AA$4,3)</f>
        <v>3</v>
      </c>
      <c r="AC1157" s="28" cm="1">
        <f t="array" aca="1" ref="AC1157" ca="1">IF(AB1157="PERCENTIL 30","",_xlfn.IFS(DK1157&lt;$AC$4,1,DK1157&gt;$AC$4,2))</f>
        <v>2</v>
      </c>
      <c r="AD1157" s="28" t="str">
        <f>+IFERROR(VLOOKUP(_xlfn.TEXTJOIN("_", FALSE, C1157:E1157), BD_Perc!$A:$O, 15, FALSE),"Segmentación no encontrada o vehículo inactivo")</f>
        <v>PERCENTIL 30-70</v>
      </c>
      <c r="AE1157" s="28" t="str" cm="1">
        <f t="array" ref="AE1157">_xlfn.IFS(
    AD1157 = "PERCENTIL 50",
    _xlfn.IFS(
        BD!DK1157 &lt; VLOOKUP(_xlfn.TEXTJOIN("_", FALSE, C1157:E1157), BD_Perc!$A:$O, 11, FALSE), "Intervalo de precio 1",
        BD!DK1157 &gt;= VLOOKUP(_xlfn.TEXTJOIN("_", FALSE, C1157:E1157), BD_Perc!$A:$O, 11, FALSE), "Intervalo de precio 2"
    ),
    AD1157 = "PERCENTIL 30-70",
    _xlfn.IFS(
        BD!DK1157 &lt; VLOOKUP(_xlfn.TEXTJOIN("_", FALSE, C1157:E1157), BD_Perc!$A:$O, 6, FALSE), "Intervalo de precio 1",
        BD!DK1157 &lt; VLOOKUP(_xlfn.TEXTJOIN("_", FALSE, C1157:E1157), BD_Perc!$A:$O, 7, FALSE), "Intervalo de precio 2",
        BD!DK1157 &gt;= VLOOKUP(_xlfn.TEXTJOIN("_", FALSE, C1157:E1157), BD_Perc!$A:$O, 7, FALSE), "Intervalo de precio 3"
    ),
    AD1157="Segmentación no encontrada o vehículo inactivo","Segmentación no encontrada o vehículo inactivo"
)</f>
        <v>Intervalo de precio 3</v>
      </c>
      <c r="AF1157" s="42" t="s">
        <v>2414</v>
      </c>
      <c r="AG1157" s="35" t="b">
        <f t="shared" si="106"/>
        <v>1</v>
      </c>
      <c r="AH1157" s="206">
        <v>0</v>
      </c>
      <c r="AI1157" s="206">
        <v>0</v>
      </c>
      <c r="AJ1157" s="206">
        <v>0.01</v>
      </c>
      <c r="AK1157" s="206">
        <v>0.02</v>
      </c>
      <c r="AL1157" s="206">
        <v>0.03</v>
      </c>
      <c r="AM1157" s="206">
        <v>0.04</v>
      </c>
      <c r="AN1157" s="28" t="s">
        <v>114</v>
      </c>
      <c r="AO1157" s="28" t="s">
        <v>114</v>
      </c>
      <c r="AP1157" s="28" t="s">
        <v>114</v>
      </c>
      <c r="AQ1157" s="37">
        <v>0</v>
      </c>
      <c r="AR1157" s="38" t="s">
        <v>107</v>
      </c>
      <c r="AS1157" s="38">
        <v>280000</v>
      </c>
      <c r="AT1157" s="38">
        <v>1200000</v>
      </c>
      <c r="AU1157" s="38" t="s">
        <v>107</v>
      </c>
      <c r="AV1157" s="38" t="s">
        <v>107</v>
      </c>
      <c r="AW1157" s="38">
        <v>10800000</v>
      </c>
      <c r="AX1157" s="38" t="s">
        <v>107</v>
      </c>
      <c r="AY1157" s="38" t="s">
        <v>107</v>
      </c>
      <c r="AZ1157" s="38">
        <v>180000</v>
      </c>
      <c r="BA1157" s="38" t="s">
        <v>107</v>
      </c>
      <c r="BB1157" s="38" t="s">
        <v>107</v>
      </c>
      <c r="BC1157" s="38" t="s">
        <v>107</v>
      </c>
      <c r="BD1157" s="38" t="s">
        <v>107</v>
      </c>
      <c r="BE1157" s="38" t="s">
        <v>107</v>
      </c>
      <c r="BF1157" s="38" t="s">
        <v>107</v>
      </c>
      <c r="BG1157" s="38" t="s">
        <v>107</v>
      </c>
      <c r="BH1157" s="38">
        <v>1200000</v>
      </c>
      <c r="BI1157" s="38">
        <v>1500000</v>
      </c>
      <c r="BJ1157" s="38">
        <v>150000</v>
      </c>
      <c r="BK1157" s="38" t="s">
        <v>107</v>
      </c>
      <c r="BL1157" s="38" t="s">
        <v>107</v>
      </c>
      <c r="BM1157" s="38">
        <v>750000</v>
      </c>
      <c r="BN1157" s="38">
        <v>1300000</v>
      </c>
      <c r="BO1157" s="38">
        <v>1200000</v>
      </c>
      <c r="BP1157" s="38">
        <v>1200000</v>
      </c>
      <c r="BQ1157" s="38">
        <v>120000</v>
      </c>
      <c r="BR1157" s="38">
        <v>2200000</v>
      </c>
      <c r="BS1157" s="38">
        <v>180000</v>
      </c>
      <c r="BT1157" s="38" t="s">
        <v>107</v>
      </c>
      <c r="BU1157" s="38" t="s">
        <v>107</v>
      </c>
      <c r="BV1157" s="38">
        <v>1200000</v>
      </c>
      <c r="BW1157" s="38">
        <v>7500000</v>
      </c>
      <c r="BX1157" s="38">
        <v>120000</v>
      </c>
      <c r="BY1157" s="38">
        <v>4800000</v>
      </c>
      <c r="BZ1157" s="38">
        <v>5500000</v>
      </c>
      <c r="CA1157" s="38" t="s">
        <v>107</v>
      </c>
      <c r="CB1157" s="38">
        <v>1200000</v>
      </c>
      <c r="CC1157" s="330" t="s">
        <v>107</v>
      </c>
      <c r="CD1157" s="38" t="s">
        <v>107</v>
      </c>
      <c r="CE1157" s="38" t="s">
        <v>107</v>
      </c>
      <c r="CF1157" s="38" t="s">
        <v>107</v>
      </c>
      <c r="CG1157" s="38" t="s">
        <v>107</v>
      </c>
      <c r="CH1157" s="42" t="s">
        <v>113</v>
      </c>
      <c r="CI1157" s="42" t="s">
        <v>113</v>
      </c>
      <c r="CJ1157" s="42" t="s">
        <v>113</v>
      </c>
      <c r="CK1157" s="42" t="s">
        <v>114</v>
      </c>
      <c r="CL1157" s="42" t="s">
        <v>113</v>
      </c>
      <c r="CM1157" s="42" t="s">
        <v>113</v>
      </c>
      <c r="CN1157" s="42" t="s">
        <v>114</v>
      </c>
      <c r="CO1157" s="285" t="s">
        <v>107</v>
      </c>
      <c r="CP1157" s="42" t="s">
        <v>176</v>
      </c>
      <c r="CQ1157" s="42" t="s">
        <v>176</v>
      </c>
      <c r="CR1157" s="28" t="s">
        <v>176</v>
      </c>
      <c r="CS1157" s="28" t="s">
        <v>107</v>
      </c>
      <c r="CT1157" s="28" t="s">
        <v>176</v>
      </c>
      <c r="CU1157" s="28" t="s">
        <v>176</v>
      </c>
      <c r="CV1157" s="28" t="s">
        <v>176</v>
      </c>
      <c r="CW1157" s="28" t="s">
        <v>176</v>
      </c>
      <c r="CX1157" s="28" t="s">
        <v>176</v>
      </c>
      <c r="CY1157" s="28" t="s">
        <v>107</v>
      </c>
      <c r="CZ1157" s="28" t="s">
        <v>176</v>
      </c>
      <c r="DA1157" s="28" t="s">
        <v>176</v>
      </c>
      <c r="DB1157" s="28" t="s">
        <v>107</v>
      </c>
      <c r="DC1157" s="28" t="s">
        <v>107</v>
      </c>
      <c r="DD1157" s="332">
        <v>11500000</v>
      </c>
      <c r="DE1157" s="43">
        <v>1</v>
      </c>
      <c r="DF1157" s="386">
        <v>1</v>
      </c>
      <c r="DG1157" s="313">
        <v>45688</v>
      </c>
      <c r="DH1157" s="8" t="s">
        <v>2493</v>
      </c>
      <c r="DI1157" s="279" t="str" cm="1">
        <f t="array" ref="DI1157">+IF(AND(C1157&lt;&gt;"Vehículos Eléctricos",C1157&lt;&gt;"Vehículos Híbridos",AD1157="PERCENTIL 50"),
     IF(VLOOKUP(_xlfn.TEXTJOIN("_",FALSE,C1157:E1157),BD_Perc!$A:$P,_xlfn.IFS(BD!AE1157="Intervalo de precio 1",12,BD!AE1157="Intervalo de precio 2",13),FALSE)&lt;=1,
     VLOOKUP(_xlfn.TEXTJOIN("_",FALSE,C1157:E1157),BD_Perc!$A:$P,16,FALSE),"Ok P50"),
     "Ok P30/70 ó Híbrido/Eléctrico")</f>
        <v>Ok P30/70 ó Híbrido/Eléctrico</v>
      </c>
      <c r="DJ1157" s="279" t="str">
        <f t="shared" si="103"/>
        <v>Vehículos Convencionales_Camperos/Camionetas_4x4</v>
      </c>
      <c r="DK1157" s="331">
        <f t="shared" si="107"/>
        <v>322500000</v>
      </c>
      <c r="DL1157" s="326"/>
    </row>
    <row r="1158" spans="1:116" ht="38.25">
      <c r="A1158" s="28">
        <v>1153</v>
      </c>
      <c r="B1158" s="29" t="s">
        <v>139</v>
      </c>
      <c r="C1158" s="1" t="s">
        <v>3</v>
      </c>
      <c r="D1158" s="29" t="s">
        <v>977</v>
      </c>
      <c r="E1158" s="42" t="s">
        <v>978</v>
      </c>
      <c r="F1158" s="42" t="s">
        <v>346</v>
      </c>
      <c r="G1158" s="29" t="s">
        <v>2476</v>
      </c>
      <c r="H1158" s="42" t="s">
        <v>990</v>
      </c>
      <c r="I1158" s="201">
        <v>9020063</v>
      </c>
      <c r="J1158" s="70" t="s">
        <v>2486</v>
      </c>
      <c r="K1158" s="31" t="s">
        <v>669</v>
      </c>
      <c r="L1158" s="54">
        <v>147</v>
      </c>
      <c r="M1158" s="33">
        <v>2</v>
      </c>
      <c r="N1158" s="34">
        <v>175900000</v>
      </c>
      <c r="O1158" s="34">
        <f>+IFERROR(VLOOKUP(I1158,Precio_Fasecolda!A:C,3,FALSE),IFERROR(VLOOKUP(I1158,Precio_Fasecolda!B:C,2,FALSE),N1158))</f>
        <v>175900000</v>
      </c>
      <c r="P1158" s="34">
        <f t="shared" si="104"/>
        <v>0</v>
      </c>
      <c r="Q1158" s="28" t="s">
        <v>346</v>
      </c>
      <c r="R1158" s="28" t="s">
        <v>2415</v>
      </c>
      <c r="S1158" s="28" t="s">
        <v>360</v>
      </c>
      <c r="T1158" s="28" t="s">
        <v>107</v>
      </c>
      <c r="U1158" s="28" t="s">
        <v>107</v>
      </c>
      <c r="V1158" s="42" t="s">
        <v>107</v>
      </c>
      <c r="W1158" s="28" t="s">
        <v>107</v>
      </c>
      <c r="X1158" s="28" t="s">
        <v>107</v>
      </c>
      <c r="Y1158" s="28">
        <f t="shared" si="105"/>
        <v>296000000</v>
      </c>
      <c r="Z1158" s="292">
        <f t="shared" ref="Z1158:Z1164" si="108">+(((N1158)-(N1158*AH1158)/100%))</f>
        <v>175900000</v>
      </c>
      <c r="AA1158" s="28" cm="1">
        <f t="array" aca="1" ref="AA1158" ca="1">_xlfn.IFS(DK1158&lt;$DK$4,1,AND(DK1158&gt;=$DK$4,DK1158&lt;=$AA$4),2,DK1158&gt;$AA$4,3)</f>
        <v>3</v>
      </c>
      <c r="AC1158" s="28" cm="1">
        <f t="array" aca="1" ref="AC1158" ca="1">IF(AB1158="PERCENTIL 30","",_xlfn.IFS(DK1158&lt;$AC$4,1,DK1158&gt;$AC$4,2))</f>
        <v>2</v>
      </c>
      <c r="AD1158" s="28" t="str">
        <f>+IFERROR(VLOOKUP(_xlfn.TEXTJOIN("_", FALSE, C1158:E1158), BD_Perc!$A:$O, 15, FALSE),"Segmentación no encontrada o vehículo inactivo")</f>
        <v>PERCENTIL 30-70</v>
      </c>
      <c r="AE1158" s="28" t="str" cm="1">
        <f t="array" ref="AE1158">_xlfn.IFS(
    AD1158 = "PERCENTIL 50",
    _xlfn.IFS(
        BD!DK1158 &lt; VLOOKUP(_xlfn.TEXTJOIN("_", FALSE, C1158:E1158), BD_Perc!$A:$O, 11, FALSE), "Intervalo de precio 1",
        BD!DK1158 &gt;= VLOOKUP(_xlfn.TEXTJOIN("_", FALSE, C1158:E1158), BD_Perc!$A:$O, 11, FALSE), "Intervalo de precio 2"
    ),
    AD1158 = "PERCENTIL 30-70",
    _xlfn.IFS(
        BD!DK1158 &lt; VLOOKUP(_xlfn.TEXTJOIN("_", FALSE, C1158:E1158), BD_Perc!$A:$O, 6, FALSE), "Intervalo de precio 1",
        BD!DK1158 &lt; VLOOKUP(_xlfn.TEXTJOIN("_", FALSE, C1158:E1158), BD_Perc!$A:$O, 7, FALSE), "Intervalo de precio 2",
        BD!DK1158 &gt;= VLOOKUP(_xlfn.TEXTJOIN("_", FALSE, C1158:E1158), BD_Perc!$A:$O, 7, FALSE), "Intervalo de precio 3"
    ),
    AD1158="Segmentación no encontrada o vehículo inactivo","Segmentación no encontrada o vehículo inactivo"
)</f>
        <v>Intervalo de precio 3</v>
      </c>
      <c r="AF1158" s="42" t="s">
        <v>2414</v>
      </c>
      <c r="AG1158" s="35" t="b">
        <f t="shared" si="106"/>
        <v>1</v>
      </c>
      <c r="AH1158" s="358">
        <v>0</v>
      </c>
      <c r="AI1158" s="358">
        <v>0</v>
      </c>
      <c r="AJ1158" s="358">
        <v>0.01</v>
      </c>
      <c r="AK1158" s="358">
        <v>0.02</v>
      </c>
      <c r="AL1158" s="358">
        <v>0.03</v>
      </c>
      <c r="AM1158" s="358">
        <v>0.04</v>
      </c>
      <c r="AN1158" s="28" t="s">
        <v>114</v>
      </c>
      <c r="AO1158" s="28" t="s">
        <v>114</v>
      </c>
      <c r="AP1158" s="28" t="s">
        <v>114</v>
      </c>
      <c r="AQ1158" s="90">
        <v>0</v>
      </c>
      <c r="AR1158" s="38" t="s">
        <v>107</v>
      </c>
      <c r="AS1158" s="38">
        <v>280000</v>
      </c>
      <c r="AT1158" s="38">
        <v>1200000</v>
      </c>
      <c r="AU1158" s="38">
        <v>900000</v>
      </c>
      <c r="AV1158" s="38">
        <v>1631242</v>
      </c>
      <c r="AW1158" s="38">
        <v>10700949</v>
      </c>
      <c r="AX1158" s="38" t="s">
        <v>107</v>
      </c>
      <c r="AY1158" s="38">
        <v>800000</v>
      </c>
      <c r="AZ1158" s="38">
        <v>180000</v>
      </c>
      <c r="BA1158" s="38">
        <v>650000</v>
      </c>
      <c r="BB1158" s="38">
        <v>18500000</v>
      </c>
      <c r="BC1158" s="38">
        <v>26000000</v>
      </c>
      <c r="BD1158" s="38" t="s">
        <v>107</v>
      </c>
      <c r="BE1158" s="38" t="s">
        <v>107</v>
      </c>
      <c r="BF1158" s="38">
        <v>1109245</v>
      </c>
      <c r="BG1158" s="38" t="s">
        <v>107</v>
      </c>
      <c r="BH1158" s="38">
        <v>1565992</v>
      </c>
      <c r="BI1158" s="38">
        <v>1565992</v>
      </c>
      <c r="BJ1158" s="38">
        <v>150000</v>
      </c>
      <c r="BK1158" s="38" t="s">
        <v>107</v>
      </c>
      <c r="BL1158" s="38" t="s">
        <v>107</v>
      </c>
      <c r="BM1158" s="38">
        <v>750000</v>
      </c>
      <c r="BN1158" s="38">
        <v>1300000</v>
      </c>
      <c r="BO1158" s="38">
        <v>1200000</v>
      </c>
      <c r="BP1158" s="38">
        <v>1109245</v>
      </c>
      <c r="BQ1158" s="38">
        <v>120000</v>
      </c>
      <c r="BR1158" s="38">
        <v>1957490</v>
      </c>
      <c r="BS1158" s="38">
        <v>1565992</v>
      </c>
      <c r="BT1158" s="38">
        <v>1631242</v>
      </c>
      <c r="BU1158" s="38">
        <v>1631242</v>
      </c>
      <c r="BV1158" s="38">
        <v>939595</v>
      </c>
      <c r="BW1158" s="38">
        <v>7500000</v>
      </c>
      <c r="BX1158" s="38">
        <v>120000</v>
      </c>
      <c r="BY1158" s="38">
        <v>4800000</v>
      </c>
      <c r="BZ1158" s="38">
        <v>5500000</v>
      </c>
      <c r="CA1158" s="38" t="s">
        <v>107</v>
      </c>
      <c r="CB1158" s="38">
        <v>850000</v>
      </c>
      <c r="CC1158" s="330">
        <v>120100000</v>
      </c>
      <c r="CD1158" s="38" t="s">
        <v>107</v>
      </c>
      <c r="CE1158" s="38" t="s">
        <v>107</v>
      </c>
      <c r="CF1158" s="38" t="s">
        <v>107</v>
      </c>
      <c r="CG1158" s="38" t="s">
        <v>107</v>
      </c>
      <c r="CH1158" s="42" t="s">
        <v>113</v>
      </c>
      <c r="CI1158" s="42" t="s">
        <v>113</v>
      </c>
      <c r="CJ1158" s="42" t="s">
        <v>113</v>
      </c>
      <c r="CK1158" s="42" t="s">
        <v>114</v>
      </c>
      <c r="CL1158" s="42" t="s">
        <v>113</v>
      </c>
      <c r="CM1158" s="42" t="s">
        <v>114</v>
      </c>
      <c r="CN1158" s="42" t="s">
        <v>114</v>
      </c>
      <c r="CO1158" s="285" t="s">
        <v>107</v>
      </c>
      <c r="CP1158" s="42" t="s">
        <v>107</v>
      </c>
      <c r="CQ1158" s="42" t="s">
        <v>107</v>
      </c>
      <c r="CR1158" s="28" t="s">
        <v>107</v>
      </c>
      <c r="CS1158" s="28" t="s">
        <v>107</v>
      </c>
      <c r="CT1158" s="28" t="s">
        <v>107</v>
      </c>
      <c r="CU1158" s="28" t="s">
        <v>107</v>
      </c>
      <c r="CV1158" s="28" t="s">
        <v>107</v>
      </c>
      <c r="CW1158" s="28" t="s">
        <v>107</v>
      </c>
      <c r="CX1158" s="28" t="s">
        <v>107</v>
      </c>
      <c r="CY1158" s="28" t="s">
        <v>107</v>
      </c>
      <c r="CZ1158" s="28" t="s">
        <v>107</v>
      </c>
      <c r="DA1158" s="28" t="s">
        <v>107</v>
      </c>
      <c r="DB1158" s="28" t="s">
        <v>107</v>
      </c>
      <c r="DC1158" s="28" t="s">
        <v>107</v>
      </c>
      <c r="DD1158" s="332">
        <v>11500000</v>
      </c>
      <c r="DE1158" s="43">
        <v>1</v>
      </c>
      <c r="DF1158" s="286">
        <v>1</v>
      </c>
      <c r="DG1158" s="313">
        <v>45688</v>
      </c>
      <c r="DH1158" s="8" t="s">
        <v>2493</v>
      </c>
      <c r="DI1158" s="279" t="str" cm="1">
        <f t="array" ref="DI1158">+IF(AND(C1158&lt;&gt;"Vehículos Eléctricos",C1158&lt;&gt;"Vehículos Híbridos",AD1158="PERCENTIL 50"),
     IF(VLOOKUP(_xlfn.TEXTJOIN("_",FALSE,C1158:E1158),BD_Perc!$A:$P,_xlfn.IFS(BD!AE1158="Intervalo de precio 1",12,BD!AE1158="Intervalo de precio 2",13),FALSE)&lt;=1,
     VLOOKUP(_xlfn.TEXTJOIN("_",FALSE,C1158:E1158),BD_Perc!$A:$P,16,FALSE),"Ok P50"),
     "Ok P30/70 ó Híbrido/Eléctrico")</f>
        <v>Ok P30/70 ó Híbrido/Eléctrico</v>
      </c>
      <c r="DJ1158" s="279" t="str">
        <f t="shared" ref="DJ1158:DJ1164" si="109">+_xlfn.TEXTJOIN("_",FALSE,C1158:E1158)</f>
        <v>Vehículos Especiales_Ambulancias_TAB</v>
      </c>
      <c r="DK1158" s="331">
        <f t="shared" si="107"/>
        <v>296000000</v>
      </c>
      <c r="DL1158" s="326"/>
    </row>
    <row r="1159" spans="1:116" ht="38.25">
      <c r="A1159" s="28">
        <v>1154</v>
      </c>
      <c r="B1159" s="29" t="s">
        <v>139</v>
      </c>
      <c r="C1159" s="1" t="s">
        <v>3</v>
      </c>
      <c r="D1159" s="29" t="s">
        <v>977</v>
      </c>
      <c r="E1159" s="42" t="s">
        <v>986</v>
      </c>
      <c r="F1159" s="42" t="s">
        <v>346</v>
      </c>
      <c r="G1159" s="29" t="s">
        <v>2477</v>
      </c>
      <c r="H1159" s="42" t="s">
        <v>990</v>
      </c>
      <c r="I1159" s="201">
        <v>9020063</v>
      </c>
      <c r="J1159" s="70" t="s">
        <v>2487</v>
      </c>
      <c r="K1159" s="31" t="s">
        <v>669</v>
      </c>
      <c r="L1159" s="54">
        <v>147</v>
      </c>
      <c r="M1159" s="33">
        <v>2</v>
      </c>
      <c r="N1159" s="34">
        <v>175900000</v>
      </c>
      <c r="O1159" s="34">
        <f>+IFERROR(VLOOKUP(I1159,Precio_Fasecolda!A:C,3,FALSE),IFERROR(VLOOKUP(I1159,Precio_Fasecolda!B:C,2,FALSE),N1159))</f>
        <v>175900000</v>
      </c>
      <c r="P1159" s="34">
        <f t="shared" ref="P1159:P1164" si="110">N1159-O1159</f>
        <v>0</v>
      </c>
      <c r="Q1159" s="28" t="s">
        <v>346</v>
      </c>
      <c r="R1159" s="28" t="s">
        <v>2415</v>
      </c>
      <c r="S1159" s="28" t="s">
        <v>360</v>
      </c>
      <c r="T1159" s="28" t="s">
        <v>107</v>
      </c>
      <c r="U1159" s="28" t="s">
        <v>107</v>
      </c>
      <c r="V1159" s="42" t="s">
        <v>107</v>
      </c>
      <c r="W1159" s="28" t="s">
        <v>107</v>
      </c>
      <c r="X1159" s="28" t="s">
        <v>107</v>
      </c>
      <c r="Y1159" s="28">
        <f t="shared" ref="Y1159:Y1164" si="111">+IF(C1159=$F$1,N1159+CC1159,"N.A.")</f>
        <v>376000000</v>
      </c>
      <c r="Z1159" s="292">
        <f t="shared" si="108"/>
        <v>175900000</v>
      </c>
      <c r="AA1159" s="28" cm="1">
        <f t="array" aca="1" ref="AA1159" ca="1">_xlfn.IFS(DK1159&lt;$DK$4,1,AND(DK1159&gt;=$DK$4,DK1159&lt;=$AA$4),2,DK1159&gt;$AA$4,3)</f>
        <v>3</v>
      </c>
      <c r="AC1159" s="28" cm="1">
        <f t="array" aca="1" ref="AC1159" ca="1">IF(AB1159="PERCENTIL 30","",_xlfn.IFS(DK1159&lt;$AC$4,1,DK1159&gt;$AC$4,2))</f>
        <v>2</v>
      </c>
      <c r="AD1159" s="28" t="str">
        <f>+IFERROR(VLOOKUP(_xlfn.TEXTJOIN("_", FALSE, C1159:E1159), BD_Perc!$A:$O, 15, FALSE),"Segmentación no encontrada o vehículo inactivo")</f>
        <v>PERCENTIL 30-70</v>
      </c>
      <c r="AE1159" s="28" t="str" cm="1">
        <f t="array" ref="AE1159">_xlfn.IFS(
    AD1159 = "PERCENTIL 50",
    _xlfn.IFS(
        BD!DK1159 &lt; VLOOKUP(_xlfn.TEXTJOIN("_", FALSE, C1159:E1159), BD_Perc!$A:$O, 11, FALSE), "Intervalo de precio 1",
        BD!DK1159 &gt;= VLOOKUP(_xlfn.TEXTJOIN("_", FALSE, C1159:E1159), BD_Perc!$A:$O, 11, FALSE), "Intervalo de precio 2"
    ),
    AD1159 = "PERCENTIL 30-70",
    _xlfn.IFS(
        BD!DK1159 &lt; VLOOKUP(_xlfn.TEXTJOIN("_", FALSE, C1159:E1159), BD_Perc!$A:$O, 6, FALSE), "Intervalo de precio 1",
        BD!DK1159 &lt; VLOOKUP(_xlfn.TEXTJOIN("_", FALSE, C1159:E1159), BD_Perc!$A:$O, 7, FALSE), "Intervalo de precio 2",
        BD!DK1159 &gt;= VLOOKUP(_xlfn.TEXTJOIN("_", FALSE, C1159:E1159), BD_Perc!$A:$O, 7, FALSE), "Intervalo de precio 3"
    ),
    AD1159="Segmentación no encontrada o vehículo inactivo","Segmentación no encontrada o vehículo inactivo"
)</f>
        <v>Intervalo de precio 2</v>
      </c>
      <c r="AF1159" s="42" t="s">
        <v>2413</v>
      </c>
      <c r="AG1159" s="35" t="b">
        <f t="shared" ref="AG1159:AG1202" si="112">+AF1159=AE1159</f>
        <v>1</v>
      </c>
      <c r="AH1159" s="358">
        <v>0</v>
      </c>
      <c r="AI1159" s="358">
        <v>0</v>
      </c>
      <c r="AJ1159" s="358">
        <v>0.01</v>
      </c>
      <c r="AK1159" s="358">
        <v>0.02</v>
      </c>
      <c r="AL1159" s="358">
        <v>0.03</v>
      </c>
      <c r="AM1159" s="358">
        <v>0.04</v>
      </c>
      <c r="AN1159" s="28" t="s">
        <v>114</v>
      </c>
      <c r="AO1159" s="28" t="s">
        <v>114</v>
      </c>
      <c r="AP1159" s="28" t="s">
        <v>114</v>
      </c>
      <c r="AQ1159" s="90">
        <v>0</v>
      </c>
      <c r="AR1159" s="38" t="s">
        <v>107</v>
      </c>
      <c r="AS1159" s="38">
        <v>280000</v>
      </c>
      <c r="AT1159" s="38">
        <v>1200000</v>
      </c>
      <c r="AU1159" s="38">
        <v>900000</v>
      </c>
      <c r="AV1159" s="38">
        <v>1631242</v>
      </c>
      <c r="AW1159" s="38">
        <v>10700949</v>
      </c>
      <c r="AX1159" s="38" t="s">
        <v>107</v>
      </c>
      <c r="AY1159" s="38">
        <v>800000</v>
      </c>
      <c r="AZ1159" s="38">
        <v>180000</v>
      </c>
      <c r="BA1159" s="38">
        <v>650000</v>
      </c>
      <c r="BB1159" s="38">
        <v>18500000</v>
      </c>
      <c r="BC1159" s="38">
        <v>26000000</v>
      </c>
      <c r="BD1159" s="38" t="s">
        <v>107</v>
      </c>
      <c r="BE1159" s="38" t="s">
        <v>107</v>
      </c>
      <c r="BF1159" s="38">
        <v>1109245</v>
      </c>
      <c r="BG1159" s="38" t="s">
        <v>107</v>
      </c>
      <c r="BH1159" s="38">
        <v>1565992</v>
      </c>
      <c r="BI1159" s="38">
        <v>1565992</v>
      </c>
      <c r="BJ1159" s="38">
        <v>150000</v>
      </c>
      <c r="BK1159" s="38" t="s">
        <v>107</v>
      </c>
      <c r="BL1159" s="38" t="s">
        <v>107</v>
      </c>
      <c r="BM1159" s="38">
        <v>750000</v>
      </c>
      <c r="BN1159" s="38">
        <v>1300000</v>
      </c>
      <c r="BO1159" s="38">
        <v>1200000</v>
      </c>
      <c r="BP1159" s="38">
        <v>1109245</v>
      </c>
      <c r="BQ1159" s="38">
        <v>120000</v>
      </c>
      <c r="BR1159" s="38">
        <v>1957490</v>
      </c>
      <c r="BS1159" s="38">
        <v>1565992</v>
      </c>
      <c r="BT1159" s="38">
        <v>1631242</v>
      </c>
      <c r="BU1159" s="38">
        <v>1631242</v>
      </c>
      <c r="BV1159" s="38">
        <v>939595</v>
      </c>
      <c r="BW1159" s="38">
        <v>7500000</v>
      </c>
      <c r="BX1159" s="38">
        <v>120000</v>
      </c>
      <c r="BY1159" s="38">
        <v>4800000</v>
      </c>
      <c r="BZ1159" s="38">
        <v>5500000</v>
      </c>
      <c r="CA1159" s="38" t="s">
        <v>107</v>
      </c>
      <c r="CB1159" s="38">
        <v>850000</v>
      </c>
      <c r="CC1159" s="330">
        <v>200100000</v>
      </c>
      <c r="CD1159" s="38" t="s">
        <v>107</v>
      </c>
      <c r="CE1159" s="38" t="s">
        <v>107</v>
      </c>
      <c r="CF1159" s="38" t="s">
        <v>107</v>
      </c>
      <c r="CG1159" s="38" t="s">
        <v>107</v>
      </c>
      <c r="CH1159" s="42" t="s">
        <v>113</v>
      </c>
      <c r="CI1159" s="42" t="s">
        <v>113</v>
      </c>
      <c r="CJ1159" s="42" t="s">
        <v>113</v>
      </c>
      <c r="CK1159" s="42" t="s">
        <v>114</v>
      </c>
      <c r="CL1159" s="42" t="s">
        <v>113</v>
      </c>
      <c r="CM1159" s="42" t="s">
        <v>114</v>
      </c>
      <c r="CN1159" s="42" t="s">
        <v>114</v>
      </c>
      <c r="CO1159" s="285" t="s">
        <v>107</v>
      </c>
      <c r="CP1159" s="42" t="s">
        <v>107</v>
      </c>
      <c r="CQ1159" s="42" t="s">
        <v>107</v>
      </c>
      <c r="CR1159" s="28" t="s">
        <v>107</v>
      </c>
      <c r="CS1159" s="28" t="s">
        <v>107</v>
      </c>
      <c r="CT1159" s="28" t="s">
        <v>107</v>
      </c>
      <c r="CU1159" s="28" t="s">
        <v>107</v>
      </c>
      <c r="CV1159" s="28" t="s">
        <v>107</v>
      </c>
      <c r="CW1159" s="28" t="s">
        <v>107</v>
      </c>
      <c r="CX1159" s="28" t="s">
        <v>107</v>
      </c>
      <c r="CY1159" s="28" t="s">
        <v>107</v>
      </c>
      <c r="CZ1159" s="28" t="s">
        <v>107</v>
      </c>
      <c r="DA1159" s="28" t="s">
        <v>107</v>
      </c>
      <c r="DB1159" s="28" t="s">
        <v>107</v>
      </c>
      <c r="DC1159" s="28" t="s">
        <v>107</v>
      </c>
      <c r="DD1159" s="332">
        <v>11500000</v>
      </c>
      <c r="DE1159" s="43">
        <v>1</v>
      </c>
      <c r="DF1159" s="286">
        <v>1</v>
      </c>
      <c r="DG1159" s="313">
        <v>45688</v>
      </c>
      <c r="DH1159" s="8" t="s">
        <v>2493</v>
      </c>
      <c r="DI1159" s="279" t="str" cm="1">
        <f t="array" ref="DI1159">+IF(AND(C1159&lt;&gt;"Vehículos Eléctricos",C1159&lt;&gt;"Vehículos Híbridos",AD1159="PERCENTIL 50"),
     IF(VLOOKUP(_xlfn.TEXTJOIN("_",FALSE,C1159:E1159),BD_Perc!$A:$P,_xlfn.IFS(BD!AE1159="Intervalo de precio 1",12,BD!AE1159="Intervalo de precio 2",13),FALSE)&lt;=1,
     VLOOKUP(_xlfn.TEXTJOIN("_",FALSE,C1159:E1159),BD_Perc!$A:$P,16,FALSE),"Ok P50"),
     "Ok P30/70 ó Híbrido/Eléctrico")</f>
        <v>Ok P30/70 ó Híbrido/Eléctrico</v>
      </c>
      <c r="DJ1159" s="279" t="str">
        <f t="shared" si="109"/>
        <v>Vehículos Especiales_Ambulancias_TAM</v>
      </c>
      <c r="DK1159" s="331">
        <f t="shared" ref="DK1159:DK1164" si="113">+IF(C1159=$F$1,Z1159+CC1159,Z1159)</f>
        <v>376000000</v>
      </c>
      <c r="DL1159" s="326"/>
    </row>
    <row r="1160" spans="1:116" ht="25.5">
      <c r="A1160" s="28">
        <v>1155</v>
      </c>
      <c r="B1160" s="29" t="s">
        <v>139</v>
      </c>
      <c r="C1160" s="29" t="s">
        <v>2</v>
      </c>
      <c r="D1160" s="29" t="s">
        <v>105</v>
      </c>
      <c r="E1160" s="42" t="s">
        <v>2380</v>
      </c>
      <c r="F1160" s="42" t="s">
        <v>107</v>
      </c>
      <c r="G1160" s="30" t="s">
        <v>2478</v>
      </c>
      <c r="H1160" s="42" t="s">
        <v>990</v>
      </c>
      <c r="I1160" s="28">
        <v>9001154</v>
      </c>
      <c r="J1160" s="70" t="s">
        <v>2488</v>
      </c>
      <c r="K1160" s="31" t="s">
        <v>142</v>
      </c>
      <c r="L1160" s="32">
        <v>168</v>
      </c>
      <c r="M1160" s="33">
        <v>4</v>
      </c>
      <c r="N1160" s="34">
        <v>108500000</v>
      </c>
      <c r="O1160" s="34">
        <f>+IFERROR(VLOOKUP(I1160,Precio_Fasecolda!A:C,3,FALSE),IFERROR(VLOOKUP(I1160,Precio_Fasecolda!B:C,2,FALSE),N1160))</f>
        <v>108500000</v>
      </c>
      <c r="P1160" s="34">
        <f t="shared" si="110"/>
        <v>0</v>
      </c>
      <c r="Q1160" s="28" t="s">
        <v>338</v>
      </c>
      <c r="R1160" s="28" t="s">
        <v>130</v>
      </c>
      <c r="S1160" s="28" t="s">
        <v>1056</v>
      </c>
      <c r="T1160" s="28" t="s">
        <v>107</v>
      </c>
      <c r="U1160" s="28" t="s">
        <v>107</v>
      </c>
      <c r="V1160" s="42" t="s">
        <v>107</v>
      </c>
      <c r="W1160" s="28" t="s">
        <v>107</v>
      </c>
      <c r="X1160" s="28" t="s">
        <v>107</v>
      </c>
      <c r="Y1160" s="28" t="str">
        <f t="shared" si="111"/>
        <v>N.A.</v>
      </c>
      <c r="Z1160" s="292">
        <f t="shared" si="108"/>
        <v>108500000</v>
      </c>
      <c r="AA1160" s="28" cm="1">
        <f t="array" aca="1" ref="AA1160" ca="1">_xlfn.IFS(DK1160&lt;$DK$4,1,AND(DK1160&gt;=$DK$4,DK1160&lt;=$AA$4),2,DK1160&gt;$AA$4,3)</f>
        <v>2</v>
      </c>
      <c r="AC1160" s="28" cm="1">
        <f t="array" aca="1" ref="AC1160" ca="1">IF(AB1160="PERCENTIL 30","",_xlfn.IFS(DK1160&lt;$AC$4,1,DK1160&gt;$AC$4,2))</f>
        <v>1</v>
      </c>
      <c r="AD1160" s="28" t="str">
        <f>+IFERROR(VLOOKUP(_xlfn.TEXTJOIN("_", FALSE, C1160:E1160), BD_Perc!$A:$O, 15, FALSE),"Segmentación no encontrada o vehículo inactivo")</f>
        <v>PERCENTIL 30-70</v>
      </c>
      <c r="AE1160" s="28" t="str" cm="1">
        <f t="array" ref="AE1160">_xlfn.IFS(
    AD1160 = "PERCENTIL 50",
    _xlfn.IFS(
        BD!DK1160 &lt; VLOOKUP(_xlfn.TEXTJOIN("_", FALSE, C1160:E1160), BD_Perc!$A:$O, 11, FALSE), "Intervalo de precio 1",
        BD!DK1160 &gt;= VLOOKUP(_xlfn.TEXTJOIN("_", FALSE, C1160:E1160), BD_Perc!$A:$O, 11, FALSE), "Intervalo de precio 2"
    ),
    AD1160 = "PERCENTIL 30-70",
    _xlfn.IFS(
        BD!DK1160 &lt; VLOOKUP(_xlfn.TEXTJOIN("_", FALSE, C1160:E1160), BD_Perc!$A:$O, 6, FALSE), "Intervalo de precio 1",
        BD!DK1160 &lt; VLOOKUP(_xlfn.TEXTJOIN("_", FALSE, C1160:E1160), BD_Perc!$A:$O, 7, FALSE), "Intervalo de precio 2",
        BD!DK1160 &gt;= VLOOKUP(_xlfn.TEXTJOIN("_", FALSE, C1160:E1160), BD_Perc!$A:$O, 7, FALSE), "Intervalo de precio 3"
    ),
    AD1160="Segmentación no encontrada o vehículo inactivo","Segmentación no encontrada o vehículo inactivo"
)</f>
        <v>Intervalo de precio 1</v>
      </c>
      <c r="AF1160" s="42" t="s">
        <v>2412</v>
      </c>
      <c r="AG1160" s="35" t="b">
        <f t="shared" si="112"/>
        <v>1</v>
      </c>
      <c r="AH1160" s="205">
        <v>0</v>
      </c>
      <c r="AI1160" s="205">
        <v>0</v>
      </c>
      <c r="AJ1160" s="205">
        <v>0</v>
      </c>
      <c r="AK1160" s="205">
        <v>0.01</v>
      </c>
      <c r="AL1160" s="205">
        <v>0.01</v>
      </c>
      <c r="AM1160" s="205">
        <v>0.01</v>
      </c>
      <c r="AN1160" s="63" t="s">
        <v>1400</v>
      </c>
      <c r="AO1160" s="63" t="s">
        <v>114</v>
      </c>
      <c r="AP1160" s="63" t="s">
        <v>114</v>
      </c>
      <c r="AQ1160" s="90">
        <v>0</v>
      </c>
      <c r="AR1160" s="38" t="s">
        <v>107</v>
      </c>
      <c r="AS1160" s="38">
        <v>88027</v>
      </c>
      <c r="AT1160" s="38">
        <v>1200000</v>
      </c>
      <c r="AU1160" s="38">
        <v>0</v>
      </c>
      <c r="AV1160" s="38">
        <v>0</v>
      </c>
      <c r="AW1160" s="38">
        <v>11553485</v>
      </c>
      <c r="AX1160" s="38">
        <v>0</v>
      </c>
      <c r="AY1160" s="38">
        <v>900000</v>
      </c>
      <c r="AZ1160" s="38">
        <v>88027</v>
      </c>
      <c r="BA1160" s="38">
        <v>800000</v>
      </c>
      <c r="BB1160" s="38">
        <v>0</v>
      </c>
      <c r="BC1160" s="38">
        <v>0</v>
      </c>
      <c r="BD1160" s="38">
        <v>0</v>
      </c>
      <c r="BE1160" s="38">
        <v>0</v>
      </c>
      <c r="BF1160" s="38">
        <v>0</v>
      </c>
      <c r="BG1160" s="38">
        <v>0</v>
      </c>
      <c r="BH1160" s="38">
        <v>0</v>
      </c>
      <c r="BI1160" s="38">
        <v>1760531</v>
      </c>
      <c r="BJ1160" s="38">
        <v>200000</v>
      </c>
      <c r="BK1160" s="38">
        <v>0</v>
      </c>
      <c r="BL1160" s="38">
        <v>0</v>
      </c>
      <c r="BM1160" s="38">
        <v>605183</v>
      </c>
      <c r="BN1160" s="38">
        <v>0</v>
      </c>
      <c r="BO1160" s="38">
        <v>0</v>
      </c>
      <c r="BP1160" s="38">
        <v>1045315</v>
      </c>
      <c r="BQ1160" s="38">
        <v>132040</v>
      </c>
      <c r="BR1160" s="38">
        <v>1540465</v>
      </c>
      <c r="BS1160" s="38">
        <v>1650498</v>
      </c>
      <c r="BT1160" s="38">
        <v>0</v>
      </c>
      <c r="BU1160" s="38">
        <v>0</v>
      </c>
      <c r="BV1160" s="38">
        <v>0</v>
      </c>
      <c r="BW1160" s="38">
        <v>7152157</v>
      </c>
      <c r="BX1160" s="38">
        <v>88027</v>
      </c>
      <c r="BY1160" s="38">
        <v>0</v>
      </c>
      <c r="BZ1160" s="38">
        <v>0</v>
      </c>
      <c r="CA1160" s="38">
        <v>0</v>
      </c>
      <c r="CB1160" s="38">
        <v>850000</v>
      </c>
      <c r="CC1160" s="330">
        <v>0</v>
      </c>
      <c r="CD1160" s="38">
        <v>0</v>
      </c>
      <c r="CE1160" s="38">
        <v>0</v>
      </c>
      <c r="CF1160" s="38">
        <v>0</v>
      </c>
      <c r="CG1160" s="38">
        <v>0</v>
      </c>
      <c r="CH1160" s="42" t="s">
        <v>113</v>
      </c>
      <c r="CI1160" s="42" t="s">
        <v>113</v>
      </c>
      <c r="CJ1160" s="42" t="s">
        <v>113</v>
      </c>
      <c r="CK1160" s="42" t="s">
        <v>113</v>
      </c>
      <c r="CL1160" s="42" t="s">
        <v>113</v>
      </c>
      <c r="CM1160" s="42" t="s">
        <v>113</v>
      </c>
      <c r="CN1160" s="42" t="s">
        <v>114</v>
      </c>
      <c r="CO1160" s="285">
        <v>0</v>
      </c>
      <c r="CP1160" s="42" t="s">
        <v>107</v>
      </c>
      <c r="CQ1160" s="42" t="s">
        <v>107</v>
      </c>
      <c r="CR1160" s="28" t="s">
        <v>107</v>
      </c>
      <c r="CS1160" s="28" t="s">
        <v>107</v>
      </c>
      <c r="CT1160" s="28" t="s">
        <v>107</v>
      </c>
      <c r="CU1160" s="28" t="s">
        <v>107</v>
      </c>
      <c r="CV1160" s="28" t="s">
        <v>107</v>
      </c>
      <c r="CW1160" s="28" t="s">
        <v>107</v>
      </c>
      <c r="CX1160" s="28" t="s">
        <v>107</v>
      </c>
      <c r="CY1160" s="28" t="s">
        <v>107</v>
      </c>
      <c r="CZ1160" s="28" t="s">
        <v>107</v>
      </c>
      <c r="DA1160" s="28" t="s">
        <v>107</v>
      </c>
      <c r="DB1160" s="28" t="s">
        <v>107</v>
      </c>
      <c r="DC1160" s="28" t="s">
        <v>107</v>
      </c>
      <c r="DD1160" s="332">
        <v>10500000</v>
      </c>
      <c r="DE1160" s="43">
        <v>1</v>
      </c>
      <c r="DF1160" s="286">
        <v>1</v>
      </c>
      <c r="DG1160" s="313">
        <v>45688</v>
      </c>
      <c r="DH1160" s="8" t="s">
        <v>2493</v>
      </c>
      <c r="DI1160" s="279" t="str" cm="1">
        <f t="array" ref="DI1160">+IF(AND(C1160&lt;&gt;"Vehículos Eléctricos",C1160&lt;&gt;"Vehículos Híbridos",AD1160="PERCENTIL 50"),
     IF(VLOOKUP(_xlfn.TEXTJOIN("_",FALSE,C1160:E1160),BD_Perc!$A:$P,_xlfn.IFS(BD!AE1160="Intervalo de precio 1",12,BD!AE1160="Intervalo de precio 2",13),FALSE)&lt;=1,
     VLOOKUP(_xlfn.TEXTJOIN("_",FALSE,C1160:E1160),BD_Perc!$A:$P,16,FALSE),"Ok P50"),
     "Ok P30/70 ó Híbrido/Eléctrico")</f>
        <v>Ok P30/70 ó Híbrido/Eléctrico</v>
      </c>
      <c r="DJ1160" s="279" t="str">
        <f t="shared" si="109"/>
        <v>Vehículos Híbridos_Automóviles_Sedán</v>
      </c>
      <c r="DK1160" s="331">
        <f t="shared" si="113"/>
        <v>108500000</v>
      </c>
      <c r="DL1160" s="326"/>
    </row>
    <row r="1161" spans="1:116" ht="25.5">
      <c r="A1161" s="28">
        <v>1156</v>
      </c>
      <c r="B1161" s="29" t="s">
        <v>139</v>
      </c>
      <c r="C1161" s="29" t="s">
        <v>2</v>
      </c>
      <c r="D1161" s="29" t="s">
        <v>105</v>
      </c>
      <c r="E1161" s="42" t="s">
        <v>2380</v>
      </c>
      <c r="F1161" s="42" t="s">
        <v>107</v>
      </c>
      <c r="G1161" s="30" t="s">
        <v>2479</v>
      </c>
      <c r="H1161" s="42" t="s">
        <v>990</v>
      </c>
      <c r="I1161" s="28">
        <v>9001145</v>
      </c>
      <c r="J1161" s="70" t="s">
        <v>2489</v>
      </c>
      <c r="K1161" s="31" t="s">
        <v>142</v>
      </c>
      <c r="L1161" s="32">
        <v>168</v>
      </c>
      <c r="M1161" s="33">
        <v>4</v>
      </c>
      <c r="N1161" s="34">
        <v>120900000</v>
      </c>
      <c r="O1161" s="34">
        <f>+IFERROR(VLOOKUP(I1161,Precio_Fasecolda!A:C,3,FALSE),IFERROR(VLOOKUP(I1161,Precio_Fasecolda!B:C,2,FALSE),N1161))</f>
        <v>120900000</v>
      </c>
      <c r="P1161" s="34">
        <f t="shared" si="110"/>
        <v>0</v>
      </c>
      <c r="Q1161" s="28" t="s">
        <v>338</v>
      </c>
      <c r="R1161" s="28" t="s">
        <v>130</v>
      </c>
      <c r="S1161" s="28" t="s">
        <v>1056</v>
      </c>
      <c r="T1161" s="28" t="s">
        <v>107</v>
      </c>
      <c r="U1161" s="28" t="s">
        <v>107</v>
      </c>
      <c r="V1161" s="42" t="s">
        <v>107</v>
      </c>
      <c r="W1161" s="28" t="s">
        <v>107</v>
      </c>
      <c r="X1161" s="28" t="s">
        <v>107</v>
      </c>
      <c r="Y1161" s="28" t="str">
        <f t="shared" si="111"/>
        <v>N.A.</v>
      </c>
      <c r="Z1161" s="292">
        <f t="shared" si="108"/>
        <v>120900000</v>
      </c>
      <c r="AA1161" s="28" cm="1">
        <f t="array" aca="1" ref="AA1161" ca="1">_xlfn.IFS(DK1161&lt;$DK$4,1,AND(DK1161&gt;=$DK$4,DK1161&lt;=$AA$4),2,DK1161&gt;$AA$4,3)</f>
        <v>2</v>
      </c>
      <c r="AC1161" s="28" cm="1">
        <f t="array" aca="1" ref="AC1161" ca="1">IF(AB1161="PERCENTIL 30","",_xlfn.IFS(DK1161&lt;$AC$4,1,DK1161&gt;$AC$4,2))</f>
        <v>1</v>
      </c>
      <c r="AD1161" s="28" t="str">
        <f>+IFERROR(VLOOKUP(_xlfn.TEXTJOIN("_", FALSE, C1161:E1161), BD_Perc!$A:$O, 15, FALSE),"Segmentación no encontrada o vehículo inactivo")</f>
        <v>PERCENTIL 30-70</v>
      </c>
      <c r="AE1161" s="28" t="str" cm="1">
        <f t="array" ref="AE1161">_xlfn.IFS(
    AD1161 = "PERCENTIL 50",
    _xlfn.IFS(
        BD!DK1161 &lt; VLOOKUP(_xlfn.TEXTJOIN("_", FALSE, C1161:E1161), BD_Perc!$A:$O, 11, FALSE), "Intervalo de precio 1",
        BD!DK1161 &gt;= VLOOKUP(_xlfn.TEXTJOIN("_", FALSE, C1161:E1161), BD_Perc!$A:$O, 11, FALSE), "Intervalo de precio 2"
    ),
    AD1161 = "PERCENTIL 30-70",
    _xlfn.IFS(
        BD!DK1161 &lt; VLOOKUP(_xlfn.TEXTJOIN("_", FALSE, C1161:E1161), BD_Perc!$A:$O, 6, FALSE), "Intervalo de precio 1",
        BD!DK1161 &lt; VLOOKUP(_xlfn.TEXTJOIN("_", FALSE, C1161:E1161), BD_Perc!$A:$O, 7, FALSE), "Intervalo de precio 2",
        BD!DK1161 &gt;= VLOOKUP(_xlfn.TEXTJOIN("_", FALSE, C1161:E1161), BD_Perc!$A:$O, 7, FALSE), "Intervalo de precio 3"
    ),
    AD1161="Segmentación no encontrada o vehículo inactivo","Segmentación no encontrada o vehículo inactivo"
)</f>
        <v>Intervalo de precio 2</v>
      </c>
      <c r="AF1161" s="42" t="s">
        <v>2413</v>
      </c>
      <c r="AG1161" s="35" t="b">
        <f t="shared" si="112"/>
        <v>1</v>
      </c>
      <c r="AH1161" s="205">
        <v>0</v>
      </c>
      <c r="AI1161" s="205">
        <v>0</v>
      </c>
      <c r="AJ1161" s="205">
        <v>0</v>
      </c>
      <c r="AK1161" s="205">
        <v>0.01</v>
      </c>
      <c r="AL1161" s="205">
        <v>0.01</v>
      </c>
      <c r="AM1161" s="205">
        <v>0.01</v>
      </c>
      <c r="AN1161" s="63" t="s">
        <v>1400</v>
      </c>
      <c r="AO1161" s="63" t="s">
        <v>114</v>
      </c>
      <c r="AP1161" s="63" t="s">
        <v>114</v>
      </c>
      <c r="AQ1161" s="90">
        <v>0</v>
      </c>
      <c r="AR1161" s="38" t="s">
        <v>107</v>
      </c>
      <c r="AS1161" s="38">
        <v>88027</v>
      </c>
      <c r="AT1161" s="38">
        <v>1200000</v>
      </c>
      <c r="AU1161" s="38">
        <v>0</v>
      </c>
      <c r="AV1161" s="38">
        <v>0</v>
      </c>
      <c r="AW1161" s="38">
        <v>11553485</v>
      </c>
      <c r="AX1161" s="38">
        <v>0</v>
      </c>
      <c r="AY1161" s="38">
        <v>900000</v>
      </c>
      <c r="AZ1161" s="38">
        <v>88027</v>
      </c>
      <c r="BA1161" s="38">
        <v>800000</v>
      </c>
      <c r="BB1161" s="38">
        <v>0</v>
      </c>
      <c r="BC1161" s="38">
        <v>0</v>
      </c>
      <c r="BD1161" s="38">
        <v>0</v>
      </c>
      <c r="BE1161" s="38">
        <v>0</v>
      </c>
      <c r="BF1161" s="38">
        <v>0</v>
      </c>
      <c r="BG1161" s="38">
        <v>0</v>
      </c>
      <c r="BH1161" s="38">
        <v>0</v>
      </c>
      <c r="BI1161" s="38">
        <v>1760531</v>
      </c>
      <c r="BJ1161" s="38">
        <v>200000</v>
      </c>
      <c r="BK1161" s="38">
        <v>0</v>
      </c>
      <c r="BL1161" s="38">
        <v>0</v>
      </c>
      <c r="BM1161" s="38">
        <v>605183</v>
      </c>
      <c r="BN1161" s="38">
        <v>0</v>
      </c>
      <c r="BO1161" s="38">
        <v>0</v>
      </c>
      <c r="BP1161" s="38">
        <v>1045315</v>
      </c>
      <c r="BQ1161" s="38">
        <v>132040</v>
      </c>
      <c r="BR1161" s="38">
        <v>1540465</v>
      </c>
      <c r="BS1161" s="38">
        <v>1650498</v>
      </c>
      <c r="BT1161" s="38">
        <v>0</v>
      </c>
      <c r="BU1161" s="38">
        <v>0</v>
      </c>
      <c r="BV1161" s="38">
        <v>0</v>
      </c>
      <c r="BW1161" s="38">
        <v>7152157</v>
      </c>
      <c r="BX1161" s="38">
        <v>88027</v>
      </c>
      <c r="BY1161" s="38">
        <v>0</v>
      </c>
      <c r="BZ1161" s="38">
        <v>0</v>
      </c>
      <c r="CA1161" s="38">
        <v>0</v>
      </c>
      <c r="CB1161" s="38">
        <v>850000</v>
      </c>
      <c r="CC1161" s="330">
        <v>0</v>
      </c>
      <c r="CD1161" s="38">
        <v>0</v>
      </c>
      <c r="CE1161" s="38">
        <v>0</v>
      </c>
      <c r="CF1161" s="38">
        <v>0</v>
      </c>
      <c r="CG1161" s="38">
        <v>0</v>
      </c>
      <c r="CH1161" s="42" t="s">
        <v>113</v>
      </c>
      <c r="CI1161" s="42" t="s">
        <v>113</v>
      </c>
      <c r="CJ1161" s="42" t="s">
        <v>113</v>
      </c>
      <c r="CK1161" s="42" t="s">
        <v>113</v>
      </c>
      <c r="CL1161" s="42" t="s">
        <v>113</v>
      </c>
      <c r="CM1161" s="42" t="s">
        <v>113</v>
      </c>
      <c r="CN1161" s="42" t="s">
        <v>114</v>
      </c>
      <c r="CO1161" s="285">
        <v>0</v>
      </c>
      <c r="CP1161" s="42" t="s">
        <v>107</v>
      </c>
      <c r="CQ1161" s="42" t="s">
        <v>107</v>
      </c>
      <c r="CR1161" s="28" t="s">
        <v>107</v>
      </c>
      <c r="CS1161" s="28" t="s">
        <v>107</v>
      </c>
      <c r="CT1161" s="28" t="s">
        <v>107</v>
      </c>
      <c r="CU1161" s="28" t="s">
        <v>107</v>
      </c>
      <c r="CV1161" s="28" t="s">
        <v>107</v>
      </c>
      <c r="CW1161" s="28" t="s">
        <v>107</v>
      </c>
      <c r="CX1161" s="28" t="s">
        <v>107</v>
      </c>
      <c r="CY1161" s="28" t="s">
        <v>107</v>
      </c>
      <c r="CZ1161" s="28" t="s">
        <v>107</v>
      </c>
      <c r="DA1161" s="28" t="s">
        <v>107</v>
      </c>
      <c r="DB1161" s="28" t="s">
        <v>107</v>
      </c>
      <c r="DC1161" s="28" t="s">
        <v>107</v>
      </c>
      <c r="DD1161" s="332">
        <v>10500000</v>
      </c>
      <c r="DE1161" s="43">
        <v>1</v>
      </c>
      <c r="DF1161" s="286">
        <v>1</v>
      </c>
      <c r="DG1161" s="313">
        <v>45688</v>
      </c>
      <c r="DH1161" s="8" t="s">
        <v>2493</v>
      </c>
      <c r="DI1161" s="279" t="str" cm="1">
        <f t="array" ref="DI1161">+IF(AND(C1161&lt;&gt;"Vehículos Eléctricos",C1161&lt;&gt;"Vehículos Híbridos",AD1161="PERCENTIL 50"),
     IF(VLOOKUP(_xlfn.TEXTJOIN("_",FALSE,C1161:E1161),BD_Perc!$A:$P,_xlfn.IFS(BD!AE1161="Intervalo de precio 1",12,BD!AE1161="Intervalo de precio 2",13),FALSE)&lt;=1,
     VLOOKUP(_xlfn.TEXTJOIN("_",FALSE,C1161:E1161),BD_Perc!$A:$P,16,FALSE),"Ok P50"),
     "Ok P30/70 ó Híbrido/Eléctrico")</f>
        <v>Ok P30/70 ó Híbrido/Eléctrico</v>
      </c>
      <c r="DJ1161" s="279" t="str">
        <f t="shared" si="109"/>
        <v>Vehículos Híbridos_Automóviles_Sedán</v>
      </c>
      <c r="DK1161" s="331">
        <f t="shared" si="113"/>
        <v>120900000</v>
      </c>
      <c r="DL1161" s="326"/>
    </row>
    <row r="1162" spans="1:116" ht="25.5">
      <c r="A1162" s="28">
        <v>1157</v>
      </c>
      <c r="B1162" s="29" t="s">
        <v>139</v>
      </c>
      <c r="C1162" s="29" t="s">
        <v>2</v>
      </c>
      <c r="D1162" s="29" t="s">
        <v>105</v>
      </c>
      <c r="E1162" s="42" t="s">
        <v>2380</v>
      </c>
      <c r="F1162" s="42" t="s">
        <v>107</v>
      </c>
      <c r="G1162" s="30" t="s">
        <v>2479</v>
      </c>
      <c r="H1162" s="42" t="s">
        <v>990</v>
      </c>
      <c r="I1162" s="28">
        <v>9001146</v>
      </c>
      <c r="J1162" s="70" t="s">
        <v>2490</v>
      </c>
      <c r="K1162" s="31" t="s">
        <v>142</v>
      </c>
      <c r="L1162" s="32">
        <v>168</v>
      </c>
      <c r="M1162" s="33">
        <v>4</v>
      </c>
      <c r="N1162" s="34">
        <v>131500000</v>
      </c>
      <c r="O1162" s="34">
        <f>+IFERROR(VLOOKUP(I1162,Precio_Fasecolda!A:C,3,FALSE),IFERROR(VLOOKUP(I1162,Precio_Fasecolda!B:C,2,FALSE),N1162))</f>
        <v>131500000</v>
      </c>
      <c r="P1162" s="34">
        <f t="shared" si="110"/>
        <v>0</v>
      </c>
      <c r="Q1162" s="28" t="s">
        <v>338</v>
      </c>
      <c r="R1162" s="28" t="s">
        <v>130</v>
      </c>
      <c r="S1162" s="28" t="s">
        <v>1056</v>
      </c>
      <c r="T1162" s="28" t="s">
        <v>107</v>
      </c>
      <c r="U1162" s="28" t="s">
        <v>107</v>
      </c>
      <c r="V1162" s="42" t="s">
        <v>107</v>
      </c>
      <c r="W1162" s="28" t="s">
        <v>107</v>
      </c>
      <c r="X1162" s="28" t="s">
        <v>107</v>
      </c>
      <c r="Y1162" s="28" t="str">
        <f t="shared" si="111"/>
        <v>N.A.</v>
      </c>
      <c r="Z1162" s="292">
        <f t="shared" si="108"/>
        <v>131500000</v>
      </c>
      <c r="AA1162" s="28" cm="1">
        <f t="array" aca="1" ref="AA1162" ca="1">_xlfn.IFS(DK1162&lt;$DK$4,1,AND(DK1162&gt;=$DK$4,DK1162&lt;=$AA$4),2,DK1162&gt;$AA$4,3)</f>
        <v>2</v>
      </c>
      <c r="AC1162" s="28" cm="1">
        <f t="array" aca="1" ref="AC1162" ca="1">IF(AB1162="PERCENTIL 30","",_xlfn.IFS(DK1162&lt;$AC$4,1,DK1162&gt;$AC$4,2))</f>
        <v>1</v>
      </c>
      <c r="AD1162" s="28" t="str">
        <f>+IFERROR(VLOOKUP(_xlfn.TEXTJOIN("_", FALSE, C1162:E1162), BD_Perc!$A:$O, 15, FALSE),"Segmentación no encontrada o vehículo inactivo")</f>
        <v>PERCENTIL 30-70</v>
      </c>
      <c r="AE1162" s="28" t="str" cm="1">
        <f t="array" ref="AE1162">_xlfn.IFS(
    AD1162 = "PERCENTIL 50",
    _xlfn.IFS(
        BD!DK1162 &lt; VLOOKUP(_xlfn.TEXTJOIN("_", FALSE, C1162:E1162), BD_Perc!$A:$O, 11, FALSE), "Intervalo de precio 1",
        BD!DK1162 &gt;= VLOOKUP(_xlfn.TEXTJOIN("_", FALSE, C1162:E1162), BD_Perc!$A:$O, 11, FALSE), "Intervalo de precio 2"
    ),
    AD1162 = "PERCENTIL 30-70",
    _xlfn.IFS(
        BD!DK1162 &lt; VLOOKUP(_xlfn.TEXTJOIN("_", FALSE, C1162:E1162), BD_Perc!$A:$O, 6, FALSE), "Intervalo de precio 1",
        BD!DK1162 &lt; VLOOKUP(_xlfn.TEXTJOIN("_", FALSE, C1162:E1162), BD_Perc!$A:$O, 7, FALSE), "Intervalo de precio 2",
        BD!DK1162 &gt;= VLOOKUP(_xlfn.TEXTJOIN("_", FALSE, C1162:E1162), BD_Perc!$A:$O, 7, FALSE), "Intervalo de precio 3"
    ),
    AD1162="Segmentación no encontrada o vehículo inactivo","Segmentación no encontrada o vehículo inactivo"
)</f>
        <v>Intervalo de precio 3</v>
      </c>
      <c r="AF1162" s="42" t="s">
        <v>2414</v>
      </c>
      <c r="AG1162" s="35" t="b">
        <f t="shared" si="112"/>
        <v>1</v>
      </c>
      <c r="AH1162" s="205">
        <v>0</v>
      </c>
      <c r="AI1162" s="205">
        <v>0</v>
      </c>
      <c r="AJ1162" s="205">
        <v>0</v>
      </c>
      <c r="AK1162" s="205">
        <v>0.01</v>
      </c>
      <c r="AL1162" s="205">
        <v>0.01</v>
      </c>
      <c r="AM1162" s="205">
        <v>0.01</v>
      </c>
      <c r="AN1162" s="63" t="s">
        <v>1400</v>
      </c>
      <c r="AO1162" s="63" t="s">
        <v>114</v>
      </c>
      <c r="AP1162" s="63" t="s">
        <v>114</v>
      </c>
      <c r="AQ1162" s="90">
        <v>0</v>
      </c>
      <c r="AR1162" s="38" t="s">
        <v>107</v>
      </c>
      <c r="AS1162" s="38">
        <v>88027</v>
      </c>
      <c r="AT1162" s="38">
        <v>1200000</v>
      </c>
      <c r="AU1162" s="38">
        <v>0</v>
      </c>
      <c r="AV1162" s="38">
        <v>0</v>
      </c>
      <c r="AW1162" s="38">
        <v>11553485</v>
      </c>
      <c r="AX1162" s="38">
        <v>0</v>
      </c>
      <c r="AY1162" s="38">
        <v>900000</v>
      </c>
      <c r="AZ1162" s="38">
        <v>88027</v>
      </c>
      <c r="BA1162" s="38">
        <v>800000</v>
      </c>
      <c r="BB1162" s="38">
        <v>0</v>
      </c>
      <c r="BC1162" s="38">
        <v>0</v>
      </c>
      <c r="BD1162" s="38">
        <v>0</v>
      </c>
      <c r="BE1162" s="38">
        <v>0</v>
      </c>
      <c r="BF1162" s="38">
        <v>0</v>
      </c>
      <c r="BG1162" s="38">
        <v>0</v>
      </c>
      <c r="BH1162" s="38">
        <v>0</v>
      </c>
      <c r="BI1162" s="38">
        <v>1760531</v>
      </c>
      <c r="BJ1162" s="38">
        <v>200000</v>
      </c>
      <c r="BK1162" s="38">
        <v>0</v>
      </c>
      <c r="BL1162" s="38">
        <v>0</v>
      </c>
      <c r="BM1162" s="38">
        <v>605183</v>
      </c>
      <c r="BN1162" s="38">
        <v>0</v>
      </c>
      <c r="BO1162" s="38">
        <v>0</v>
      </c>
      <c r="BP1162" s="38">
        <v>1045315</v>
      </c>
      <c r="BQ1162" s="38">
        <v>132040</v>
      </c>
      <c r="BR1162" s="38">
        <v>1540465</v>
      </c>
      <c r="BS1162" s="38">
        <v>1650498</v>
      </c>
      <c r="BT1162" s="38">
        <v>0</v>
      </c>
      <c r="BU1162" s="38">
        <v>0</v>
      </c>
      <c r="BV1162" s="38">
        <v>0</v>
      </c>
      <c r="BW1162" s="38">
        <v>7152157</v>
      </c>
      <c r="BX1162" s="38">
        <v>88027</v>
      </c>
      <c r="BY1162" s="38">
        <v>0</v>
      </c>
      <c r="BZ1162" s="38">
        <v>0</v>
      </c>
      <c r="CA1162" s="38">
        <v>0</v>
      </c>
      <c r="CB1162" s="38">
        <v>850000</v>
      </c>
      <c r="CC1162" s="330">
        <v>0</v>
      </c>
      <c r="CD1162" s="38">
        <v>0</v>
      </c>
      <c r="CE1162" s="38">
        <v>0</v>
      </c>
      <c r="CF1162" s="38">
        <v>0</v>
      </c>
      <c r="CG1162" s="38">
        <v>0</v>
      </c>
      <c r="CH1162" s="42" t="s">
        <v>113</v>
      </c>
      <c r="CI1162" s="42" t="s">
        <v>113</v>
      </c>
      <c r="CJ1162" s="42" t="s">
        <v>113</v>
      </c>
      <c r="CK1162" s="42" t="s">
        <v>113</v>
      </c>
      <c r="CL1162" s="42" t="s">
        <v>113</v>
      </c>
      <c r="CM1162" s="42" t="s">
        <v>113</v>
      </c>
      <c r="CN1162" s="42" t="s">
        <v>114</v>
      </c>
      <c r="CO1162" s="285">
        <v>0</v>
      </c>
      <c r="CP1162" s="42" t="s">
        <v>107</v>
      </c>
      <c r="CQ1162" s="42" t="s">
        <v>107</v>
      </c>
      <c r="CR1162" s="28" t="s">
        <v>107</v>
      </c>
      <c r="CS1162" s="28" t="s">
        <v>107</v>
      </c>
      <c r="CT1162" s="28" t="s">
        <v>107</v>
      </c>
      <c r="CU1162" s="28" t="s">
        <v>107</v>
      </c>
      <c r="CV1162" s="28" t="s">
        <v>107</v>
      </c>
      <c r="CW1162" s="28" t="s">
        <v>107</v>
      </c>
      <c r="CX1162" s="28" t="s">
        <v>107</v>
      </c>
      <c r="CY1162" s="28" t="s">
        <v>107</v>
      </c>
      <c r="CZ1162" s="28" t="s">
        <v>107</v>
      </c>
      <c r="DA1162" s="28" t="s">
        <v>107</v>
      </c>
      <c r="DB1162" s="28" t="s">
        <v>107</v>
      </c>
      <c r="DC1162" s="28" t="s">
        <v>107</v>
      </c>
      <c r="DD1162" s="332">
        <v>10500000</v>
      </c>
      <c r="DE1162" s="43">
        <v>1</v>
      </c>
      <c r="DF1162" s="286">
        <v>1</v>
      </c>
      <c r="DG1162" s="313">
        <v>45688</v>
      </c>
      <c r="DH1162" s="8" t="s">
        <v>2493</v>
      </c>
      <c r="DI1162" s="279" t="str" cm="1">
        <f t="array" ref="DI1162">+IF(AND(C1162&lt;&gt;"Vehículos Eléctricos",C1162&lt;&gt;"Vehículos Híbridos",AD1162="PERCENTIL 50"),
     IF(VLOOKUP(_xlfn.TEXTJOIN("_",FALSE,C1162:E1162),BD_Perc!$A:$P,_xlfn.IFS(BD!AE1162="Intervalo de precio 1",12,BD!AE1162="Intervalo de precio 2",13),FALSE)&lt;=1,
     VLOOKUP(_xlfn.TEXTJOIN("_",FALSE,C1162:E1162),BD_Perc!$A:$P,16,FALSE),"Ok P50"),
     "Ok P30/70 ó Híbrido/Eléctrico")</f>
        <v>Ok P30/70 ó Híbrido/Eléctrico</v>
      </c>
      <c r="DJ1162" s="279" t="str">
        <f t="shared" si="109"/>
        <v>Vehículos Híbridos_Automóviles_Sedán</v>
      </c>
      <c r="DK1162" s="331">
        <f t="shared" si="113"/>
        <v>131500000</v>
      </c>
      <c r="DL1162" s="326"/>
    </row>
    <row r="1163" spans="1:116" ht="51">
      <c r="A1163" s="28">
        <v>1158</v>
      </c>
      <c r="B1163" s="29" t="s">
        <v>325</v>
      </c>
      <c r="C1163" s="29" t="s">
        <v>2</v>
      </c>
      <c r="D1163" s="29" t="s">
        <v>337</v>
      </c>
      <c r="E1163" s="42" t="s">
        <v>346</v>
      </c>
      <c r="F1163" s="42" t="s">
        <v>107</v>
      </c>
      <c r="G1163" s="93" t="s">
        <v>2480</v>
      </c>
      <c r="H1163" s="64" t="s">
        <v>969</v>
      </c>
      <c r="I1163" s="28">
        <v>3206144</v>
      </c>
      <c r="J1163" s="70" t="s">
        <v>2491</v>
      </c>
      <c r="K1163" s="31" t="s">
        <v>107</v>
      </c>
      <c r="L1163" s="32">
        <v>236</v>
      </c>
      <c r="M1163" s="33" t="s">
        <v>107</v>
      </c>
      <c r="N1163" s="34">
        <v>250000000</v>
      </c>
      <c r="O1163" s="34">
        <f>+IFERROR(VLOOKUP(I1163,Precio_Fasecolda!A:C,3,FALSE),IFERROR(VLOOKUP(I1163,Precio_Fasecolda!B:C,2,FALSE),N1163))</f>
        <v>250000000</v>
      </c>
      <c r="P1163" s="34">
        <f t="shared" si="110"/>
        <v>0</v>
      </c>
      <c r="Q1163" s="33" t="s">
        <v>346</v>
      </c>
      <c r="R1163" s="28" t="s">
        <v>130</v>
      </c>
      <c r="S1163" s="28" t="s">
        <v>1056</v>
      </c>
      <c r="T1163" s="28" t="s">
        <v>107</v>
      </c>
      <c r="U1163" s="28" t="s">
        <v>107</v>
      </c>
      <c r="V1163" s="42" t="s">
        <v>107</v>
      </c>
      <c r="W1163" s="28" t="s">
        <v>107</v>
      </c>
      <c r="X1163" s="28" t="s">
        <v>107</v>
      </c>
      <c r="Y1163" s="28" t="str">
        <f t="shared" si="111"/>
        <v>N.A.</v>
      </c>
      <c r="Z1163" s="292">
        <f t="shared" si="108"/>
        <v>250000000</v>
      </c>
      <c r="AA1163" s="28" cm="1">
        <f t="array" aca="1" ref="AA1163" ca="1">_xlfn.IFS(DK1163&lt;$DK$4,1,AND(DK1163&gt;=$DK$4,DK1163&lt;=$AA$4),2,DK1163&gt;$AA$4,3)</f>
        <v>3</v>
      </c>
      <c r="AC1163" s="28" cm="1">
        <f t="array" aca="1" ref="AC1163" ca="1">IF(AB1163="PERCENTIL 30","",_xlfn.IFS(DK1163&lt;$AC$4,1,DK1163&gt;$AC$4,2))</f>
        <v>2</v>
      </c>
      <c r="AD1163" s="28" t="str">
        <f>+IFERROR(VLOOKUP(_xlfn.TEXTJOIN("_", FALSE, C1163:E1163), BD_Perc!$A:$O, 15, FALSE),"Segmentación no encontrada o vehículo inactivo")</f>
        <v>PERCENTIL 50</v>
      </c>
      <c r="AE1163" s="28" t="str" cm="1">
        <f t="array" ref="AE1163">_xlfn.IFS(
    AD1163 = "PERCENTIL 50",
    _xlfn.IFS(
        BD!DK1163 &lt; VLOOKUP(_xlfn.TEXTJOIN("_", FALSE, C1163:E1163), BD_Perc!$A:$O, 11, FALSE), "Intervalo de precio 1",
        BD!DK1163 &gt;= VLOOKUP(_xlfn.TEXTJOIN("_", FALSE, C1163:E1163), BD_Perc!$A:$O, 11, FALSE), "Intervalo de precio 2"
    ),
    AD1163 = "PERCENTIL 30-70",
    _xlfn.IFS(
        BD!DK1163 &lt; VLOOKUP(_xlfn.TEXTJOIN("_", FALSE, C1163:E1163), BD_Perc!$A:$O, 6, FALSE), "Intervalo de precio 1",
        BD!DK1163 &lt; VLOOKUP(_xlfn.TEXTJOIN("_", FALSE, C1163:E1163), BD_Perc!$A:$O, 7, FALSE), "Intervalo de precio 2",
        BD!DK1163 &gt;= VLOOKUP(_xlfn.TEXTJOIN("_", FALSE, C1163:E1163), BD_Perc!$A:$O, 7, FALSE), "Intervalo de precio 3"
    ),
    AD1163="Segmentación no encontrada o vehículo inactivo","Segmentación no encontrada o vehículo inactivo"
)</f>
        <v>Intervalo de precio 2</v>
      </c>
      <c r="AF1163" s="42" t="s">
        <v>2413</v>
      </c>
      <c r="AG1163" s="35" t="b">
        <f t="shared" si="112"/>
        <v>1</v>
      </c>
      <c r="AH1163" s="359">
        <v>0</v>
      </c>
      <c r="AI1163" s="359">
        <v>0.1</v>
      </c>
      <c r="AJ1163" s="205">
        <v>0.1</v>
      </c>
      <c r="AK1163" s="205">
        <v>0.1</v>
      </c>
      <c r="AL1163" s="205">
        <v>0.1</v>
      </c>
      <c r="AM1163" s="205">
        <v>0.1</v>
      </c>
      <c r="AN1163" s="205" t="s">
        <v>113</v>
      </c>
      <c r="AO1163" s="205" t="s">
        <v>113</v>
      </c>
      <c r="AP1163" s="28" t="s">
        <v>113</v>
      </c>
      <c r="AQ1163" s="37">
        <v>0.5</v>
      </c>
      <c r="AR1163" s="38" t="s">
        <v>107</v>
      </c>
      <c r="AS1163" s="38">
        <v>681012</v>
      </c>
      <c r="AT1163" s="38" t="s">
        <v>107</v>
      </c>
      <c r="AU1163" s="38" t="s">
        <v>107</v>
      </c>
      <c r="AV1163" s="38" t="s">
        <v>107</v>
      </c>
      <c r="AW1163" s="38">
        <v>7268254</v>
      </c>
      <c r="AX1163" s="38" t="s">
        <v>107</v>
      </c>
      <c r="AY1163" s="38">
        <v>804832</v>
      </c>
      <c r="AZ1163" s="38">
        <v>43337</v>
      </c>
      <c r="BA1163" s="38">
        <v>346697</v>
      </c>
      <c r="BB1163" s="38" t="s">
        <v>107</v>
      </c>
      <c r="BC1163" s="38" t="s">
        <v>107</v>
      </c>
      <c r="BD1163" s="38" t="s">
        <v>107</v>
      </c>
      <c r="BE1163" s="38" t="s">
        <v>107</v>
      </c>
      <c r="BF1163" s="38" t="s">
        <v>107</v>
      </c>
      <c r="BG1163" s="38">
        <v>4333712</v>
      </c>
      <c r="BH1163" s="38">
        <v>2724048</v>
      </c>
      <c r="BI1163" s="38">
        <v>1176293</v>
      </c>
      <c r="BJ1163" s="38">
        <v>2971688</v>
      </c>
      <c r="BK1163" s="38" t="s">
        <v>107</v>
      </c>
      <c r="BL1163" s="38">
        <v>470517</v>
      </c>
      <c r="BM1163" s="38">
        <v>272405</v>
      </c>
      <c r="BN1163" s="38">
        <v>804832</v>
      </c>
      <c r="BO1163" s="38">
        <v>928653</v>
      </c>
      <c r="BP1163" s="38">
        <v>1919215</v>
      </c>
      <c r="BQ1163" s="38">
        <v>185731</v>
      </c>
      <c r="BR1163" s="38">
        <v>1176293</v>
      </c>
      <c r="BS1163" s="38">
        <v>210495</v>
      </c>
      <c r="BT1163" s="38" t="s">
        <v>107</v>
      </c>
      <c r="BU1163" s="38" t="s">
        <v>107</v>
      </c>
      <c r="BV1163" s="38" t="s">
        <v>107</v>
      </c>
      <c r="BW1163" s="38">
        <v>6188541</v>
      </c>
      <c r="BX1163" s="38">
        <v>160966</v>
      </c>
      <c r="BY1163" s="38">
        <v>2724048</v>
      </c>
      <c r="BZ1163" s="38">
        <v>5571916</v>
      </c>
      <c r="CA1163" s="38">
        <v>0</v>
      </c>
      <c r="CB1163" s="38">
        <v>433371</v>
      </c>
      <c r="CC1163" s="330" t="s">
        <v>107</v>
      </c>
      <c r="CD1163" s="38" t="s">
        <v>107</v>
      </c>
      <c r="CE1163" s="38" t="s">
        <v>107</v>
      </c>
      <c r="CF1163" s="38" t="s">
        <v>107</v>
      </c>
      <c r="CG1163" s="38" t="s">
        <v>107</v>
      </c>
      <c r="CH1163" s="42" t="s">
        <v>176</v>
      </c>
      <c r="CI1163" s="42" t="s">
        <v>176</v>
      </c>
      <c r="CJ1163" s="42" t="s">
        <v>176</v>
      </c>
      <c r="CK1163" s="42" t="s">
        <v>176</v>
      </c>
      <c r="CL1163" s="42" t="s">
        <v>176</v>
      </c>
      <c r="CM1163" s="42" t="s">
        <v>176</v>
      </c>
      <c r="CN1163" s="42" t="s">
        <v>173</v>
      </c>
      <c r="CO1163" s="285" t="s">
        <v>107</v>
      </c>
      <c r="CP1163" s="42" t="s">
        <v>176</v>
      </c>
      <c r="CQ1163" s="42" t="s">
        <v>176</v>
      </c>
      <c r="CR1163" s="28" t="s">
        <v>176</v>
      </c>
      <c r="CS1163" s="28" t="s">
        <v>176</v>
      </c>
      <c r="CT1163" s="28" t="s">
        <v>176</v>
      </c>
      <c r="CU1163" s="28" t="s">
        <v>176</v>
      </c>
      <c r="CV1163" s="28" t="s">
        <v>176</v>
      </c>
      <c r="CW1163" s="28" t="s">
        <v>176</v>
      </c>
      <c r="CX1163" s="28" t="s">
        <v>176</v>
      </c>
      <c r="CY1163" s="28" t="s">
        <v>176</v>
      </c>
      <c r="CZ1163" s="28" t="s">
        <v>176</v>
      </c>
      <c r="DA1163" s="28" t="s">
        <v>176</v>
      </c>
      <c r="DB1163" s="28" t="s">
        <v>107</v>
      </c>
      <c r="DC1163" s="28" t="s">
        <v>107</v>
      </c>
      <c r="DD1163" s="332">
        <v>15271959.16</v>
      </c>
      <c r="DE1163" s="43">
        <v>1</v>
      </c>
      <c r="DF1163" s="286">
        <v>1</v>
      </c>
      <c r="DG1163" s="313">
        <v>45688</v>
      </c>
      <c r="DH1163" s="8" t="s">
        <v>2493</v>
      </c>
      <c r="DI1163" s="279" t="str" cm="1">
        <f t="array" ref="DI1163">+IF(AND(C1163&lt;&gt;"Vehículos Eléctricos",C1163&lt;&gt;"Vehículos Híbridos",AD1163="PERCENTIL 50"),
     IF(VLOOKUP(_xlfn.TEXTJOIN("_",FALSE,C1163:E1163),BD_Perc!$A:$P,_xlfn.IFS(BD!AE1163="Intervalo de precio 1",12,BD!AE1163="Intervalo de precio 2",13),FALSE)&lt;=1,
     VLOOKUP(_xlfn.TEXTJOIN("_",FALSE,C1163:E1163),BD_Perc!$A:$P,16,FALSE),"Ok P50"),
     "Ok P30/70 ó Híbrido/Eléctrico")</f>
        <v>Ok P30/70 ó Híbrido/Eléctrico</v>
      </c>
      <c r="DJ1163" s="279" t="str">
        <f t="shared" si="109"/>
        <v>Vehículos Híbridos_Camperos/Camionetas_4x4</v>
      </c>
      <c r="DK1163" s="331">
        <f t="shared" si="113"/>
        <v>250000000</v>
      </c>
      <c r="DL1163" s="326"/>
    </row>
    <row r="1164" spans="1:116" ht="33" customHeight="1">
      <c r="A1164" s="28">
        <v>1159</v>
      </c>
      <c r="B1164" s="29" t="s">
        <v>325</v>
      </c>
      <c r="C1164" s="29" t="s">
        <v>2</v>
      </c>
      <c r="D1164" s="29" t="s">
        <v>337</v>
      </c>
      <c r="E1164" s="42" t="s">
        <v>338</v>
      </c>
      <c r="F1164" s="42" t="s">
        <v>107</v>
      </c>
      <c r="G1164" s="93" t="s">
        <v>2481</v>
      </c>
      <c r="H1164" s="64" t="s">
        <v>969</v>
      </c>
      <c r="I1164" s="28">
        <v>3206145</v>
      </c>
      <c r="J1164" s="70" t="s">
        <v>2492</v>
      </c>
      <c r="K1164" s="31" t="s">
        <v>107</v>
      </c>
      <c r="L1164" s="32">
        <v>236</v>
      </c>
      <c r="M1164" s="33" t="s">
        <v>107</v>
      </c>
      <c r="N1164" s="34">
        <v>200000000</v>
      </c>
      <c r="O1164" s="34">
        <f>+IFERROR(VLOOKUP(I1164,Precio_Fasecolda!A:C,3,FALSE),IFERROR(VLOOKUP(I1164,Precio_Fasecolda!B:C,2,FALSE),N1164))</f>
        <v>200000000</v>
      </c>
      <c r="P1164" s="34">
        <f t="shared" si="110"/>
        <v>0</v>
      </c>
      <c r="Q1164" s="33" t="s">
        <v>338</v>
      </c>
      <c r="R1164" s="28" t="s">
        <v>130</v>
      </c>
      <c r="S1164" s="28" t="s">
        <v>1056</v>
      </c>
      <c r="T1164" s="28" t="s">
        <v>107</v>
      </c>
      <c r="U1164" s="28" t="s">
        <v>107</v>
      </c>
      <c r="V1164" s="42" t="s">
        <v>107</v>
      </c>
      <c r="W1164" s="28" t="s">
        <v>107</v>
      </c>
      <c r="X1164" s="28" t="s">
        <v>107</v>
      </c>
      <c r="Y1164" s="28" t="str">
        <f t="shared" si="111"/>
        <v>N.A.</v>
      </c>
      <c r="Z1164" s="292">
        <f t="shared" si="108"/>
        <v>200000000</v>
      </c>
      <c r="AA1164" s="28" cm="1">
        <f t="array" aca="1" ref="AA1164" ca="1">_xlfn.IFS(DK1164&lt;$DK$4,1,AND(DK1164&gt;=$DK$4,DK1164&lt;=$AA$4),2,DK1164&gt;$AA$4,3)</f>
        <v>2</v>
      </c>
      <c r="AC1164" s="28" cm="1">
        <f t="array" aca="1" ref="AC1164" ca="1">IF(AB1164="PERCENTIL 30","",_xlfn.IFS(DK1164&lt;$AC$4,1,DK1164&gt;$AC$4,2))</f>
        <v>2</v>
      </c>
      <c r="AD1164" s="28" t="str">
        <f>+IFERROR(VLOOKUP(_xlfn.TEXTJOIN("_", FALSE, C1164:E1164), BD_Perc!$A:$O, 15, FALSE),"Segmentación no encontrada o vehículo inactivo")</f>
        <v>PERCENTIL 30-70</v>
      </c>
      <c r="AE1164" s="28" t="str" cm="1">
        <f t="array" ref="AE1164">_xlfn.IFS(
    AD1164 = "PERCENTIL 50",
    _xlfn.IFS(
        BD!DK1164 &lt; VLOOKUP(_xlfn.TEXTJOIN("_", FALSE, C1164:E1164), BD_Perc!$A:$O, 11, FALSE), "Intervalo de precio 1",
        BD!DK1164 &gt;= VLOOKUP(_xlfn.TEXTJOIN("_", FALSE, C1164:E1164), BD_Perc!$A:$O, 11, FALSE), "Intervalo de precio 2"
    ),
    AD1164 = "PERCENTIL 30-70",
    _xlfn.IFS(
        BD!DK1164 &lt; VLOOKUP(_xlfn.TEXTJOIN("_", FALSE, C1164:E1164), BD_Perc!$A:$O, 6, FALSE), "Intervalo de precio 1",
        BD!DK1164 &lt; VLOOKUP(_xlfn.TEXTJOIN("_", FALSE, C1164:E1164), BD_Perc!$A:$O, 7, FALSE), "Intervalo de precio 2",
        BD!DK1164 &gt;= VLOOKUP(_xlfn.TEXTJOIN("_", FALSE, C1164:E1164), BD_Perc!$A:$O, 7, FALSE), "Intervalo de precio 3"
    ),
    AD1164="Segmentación no encontrada o vehículo inactivo","Segmentación no encontrada o vehículo inactivo"
)</f>
        <v>Intervalo de precio 3</v>
      </c>
      <c r="AF1164" s="42" t="s">
        <v>2414</v>
      </c>
      <c r="AG1164" s="35" t="b">
        <f t="shared" si="112"/>
        <v>1</v>
      </c>
      <c r="AH1164" s="359">
        <v>0</v>
      </c>
      <c r="AI1164" s="359">
        <v>0.1</v>
      </c>
      <c r="AJ1164" s="205">
        <v>0.1</v>
      </c>
      <c r="AK1164" s="205">
        <v>0.1</v>
      </c>
      <c r="AL1164" s="205">
        <v>0.1</v>
      </c>
      <c r="AM1164" s="205">
        <v>0.1</v>
      </c>
      <c r="AN1164" s="205" t="s">
        <v>113</v>
      </c>
      <c r="AO1164" s="205" t="s">
        <v>113</v>
      </c>
      <c r="AP1164" s="28" t="s">
        <v>113</v>
      </c>
      <c r="AQ1164" s="37">
        <v>0.5</v>
      </c>
      <c r="AR1164" s="38" t="s">
        <v>107</v>
      </c>
      <c r="AS1164" s="38">
        <v>681012</v>
      </c>
      <c r="AT1164" s="38" t="s">
        <v>107</v>
      </c>
      <c r="AU1164" s="38" t="s">
        <v>107</v>
      </c>
      <c r="AV1164" s="38" t="s">
        <v>107</v>
      </c>
      <c r="AW1164" s="38">
        <v>7268254</v>
      </c>
      <c r="AX1164" s="38" t="s">
        <v>107</v>
      </c>
      <c r="AY1164" s="38">
        <v>804832</v>
      </c>
      <c r="AZ1164" s="38">
        <v>43337</v>
      </c>
      <c r="BA1164" s="38">
        <v>346697</v>
      </c>
      <c r="BB1164" s="38" t="s">
        <v>107</v>
      </c>
      <c r="BC1164" s="38" t="s">
        <v>107</v>
      </c>
      <c r="BD1164" s="38" t="s">
        <v>107</v>
      </c>
      <c r="BE1164" s="38" t="s">
        <v>107</v>
      </c>
      <c r="BF1164" s="38" t="s">
        <v>107</v>
      </c>
      <c r="BG1164" s="38">
        <v>4333712</v>
      </c>
      <c r="BH1164" s="38">
        <v>2724048</v>
      </c>
      <c r="BI1164" s="38">
        <v>1176293</v>
      </c>
      <c r="BJ1164" s="38">
        <v>2971688</v>
      </c>
      <c r="BK1164" s="38" t="s">
        <v>107</v>
      </c>
      <c r="BL1164" s="38">
        <v>470517</v>
      </c>
      <c r="BM1164" s="38">
        <v>272405</v>
      </c>
      <c r="BN1164" s="38">
        <v>804832</v>
      </c>
      <c r="BO1164" s="38">
        <v>928653</v>
      </c>
      <c r="BP1164" s="38">
        <v>1919215</v>
      </c>
      <c r="BQ1164" s="38">
        <v>185731</v>
      </c>
      <c r="BR1164" s="38">
        <v>1176293</v>
      </c>
      <c r="BS1164" s="38">
        <v>210495</v>
      </c>
      <c r="BT1164" s="38" t="s">
        <v>107</v>
      </c>
      <c r="BU1164" s="38" t="s">
        <v>107</v>
      </c>
      <c r="BV1164" s="38" t="s">
        <v>107</v>
      </c>
      <c r="BW1164" s="38">
        <v>6188541</v>
      </c>
      <c r="BX1164" s="38">
        <v>160966</v>
      </c>
      <c r="BY1164" s="38">
        <v>2724048</v>
      </c>
      <c r="BZ1164" s="38">
        <v>5571916</v>
      </c>
      <c r="CA1164" s="38">
        <v>0</v>
      </c>
      <c r="CB1164" s="38">
        <v>433371</v>
      </c>
      <c r="CC1164" s="330" t="s">
        <v>107</v>
      </c>
      <c r="CD1164" s="38" t="s">
        <v>107</v>
      </c>
      <c r="CE1164" s="38" t="s">
        <v>107</v>
      </c>
      <c r="CF1164" s="38" t="s">
        <v>107</v>
      </c>
      <c r="CG1164" s="38" t="s">
        <v>107</v>
      </c>
      <c r="CH1164" s="42" t="s">
        <v>176</v>
      </c>
      <c r="CI1164" s="42" t="s">
        <v>176</v>
      </c>
      <c r="CJ1164" s="42" t="s">
        <v>176</v>
      </c>
      <c r="CK1164" s="42" t="s">
        <v>176</v>
      </c>
      <c r="CL1164" s="42" t="s">
        <v>176</v>
      </c>
      <c r="CM1164" s="42" t="s">
        <v>176</v>
      </c>
      <c r="CN1164" s="42" t="s">
        <v>173</v>
      </c>
      <c r="CO1164" s="285" t="s">
        <v>107</v>
      </c>
      <c r="CP1164" s="42" t="s">
        <v>176</v>
      </c>
      <c r="CQ1164" s="42" t="s">
        <v>176</v>
      </c>
      <c r="CR1164" s="28" t="s">
        <v>176</v>
      </c>
      <c r="CS1164" s="28" t="s">
        <v>176</v>
      </c>
      <c r="CT1164" s="28" t="s">
        <v>176</v>
      </c>
      <c r="CU1164" s="28" t="s">
        <v>176</v>
      </c>
      <c r="CV1164" s="28" t="s">
        <v>176</v>
      </c>
      <c r="CW1164" s="28" t="s">
        <v>176</v>
      </c>
      <c r="CX1164" s="28" t="s">
        <v>176</v>
      </c>
      <c r="CY1164" s="28" t="s">
        <v>176</v>
      </c>
      <c r="CZ1164" s="28" t="s">
        <v>176</v>
      </c>
      <c r="DA1164" s="28" t="s">
        <v>176</v>
      </c>
      <c r="DB1164" s="28" t="s">
        <v>107</v>
      </c>
      <c r="DC1164" s="28" t="s">
        <v>107</v>
      </c>
      <c r="DD1164" s="332">
        <v>15271959.16</v>
      </c>
      <c r="DE1164" s="43">
        <v>1</v>
      </c>
      <c r="DF1164" s="286">
        <v>1</v>
      </c>
      <c r="DG1164" s="313">
        <v>45688</v>
      </c>
      <c r="DH1164" s="8" t="s">
        <v>2493</v>
      </c>
      <c r="DI1164" s="279" t="str" cm="1">
        <f t="array" ref="DI1164">+IF(AND(C1164&lt;&gt;"Vehículos Eléctricos",C1164&lt;&gt;"Vehículos Híbridos",AD1164="PERCENTIL 50"),
     IF(VLOOKUP(_xlfn.TEXTJOIN("_",FALSE,C1164:E1164),BD_Perc!$A:$P,_xlfn.IFS(BD!AE1164="Intervalo de precio 1",12,BD!AE1164="Intervalo de precio 2",13),FALSE)&lt;=1,
     VLOOKUP(_xlfn.TEXTJOIN("_",FALSE,C1164:E1164),BD_Perc!$A:$P,16,FALSE),"Ok P50"),
     "Ok P30/70 ó Híbrido/Eléctrico")</f>
        <v>Ok P30/70 ó Híbrido/Eléctrico</v>
      </c>
      <c r="DJ1164" s="279" t="str">
        <f t="shared" si="109"/>
        <v>Vehículos Híbridos_Camperos/Camionetas_4x2</v>
      </c>
      <c r="DK1164" s="331">
        <f t="shared" si="113"/>
        <v>200000000</v>
      </c>
      <c r="DL1164" s="326"/>
    </row>
    <row r="1165" spans="1:116" ht="38.25">
      <c r="A1165" s="28">
        <v>1160</v>
      </c>
      <c r="B1165" s="29" t="s">
        <v>139</v>
      </c>
      <c r="C1165" s="42" t="s">
        <v>2</v>
      </c>
      <c r="D1165" s="29" t="s">
        <v>337</v>
      </c>
      <c r="E1165" s="42" t="s">
        <v>982</v>
      </c>
      <c r="F1165" s="42" t="s">
        <v>107</v>
      </c>
      <c r="G1165" s="42" t="s">
        <v>2502</v>
      </c>
      <c r="H1165" s="28" t="s">
        <v>990</v>
      </c>
      <c r="I1165" s="70">
        <v>9006197</v>
      </c>
      <c r="J1165" s="70" t="s">
        <v>2528</v>
      </c>
      <c r="K1165" s="29" t="s">
        <v>107</v>
      </c>
      <c r="L1165" s="56">
        <v>121</v>
      </c>
      <c r="M1165" s="33">
        <v>5</v>
      </c>
      <c r="N1165" s="126">
        <v>152900000</v>
      </c>
      <c r="O1165" s="34">
        <f>+IFERROR(VLOOKUP(I1165,Precio_Fasecolda!A:C,3,FALSE),IFERROR(VLOOKUP(I1165,Precio_Fasecolda!B:C,2,FALSE),N1165))</f>
        <v>152900000</v>
      </c>
      <c r="P1165" s="34">
        <f t="shared" ref="P1165:P1202" si="114">N1165-O1165</f>
        <v>0</v>
      </c>
      <c r="Q1165" s="28" t="s">
        <v>338</v>
      </c>
      <c r="R1165" s="28" t="s">
        <v>130</v>
      </c>
      <c r="S1165" s="28" t="s">
        <v>1056</v>
      </c>
      <c r="T1165" s="28" t="s">
        <v>107</v>
      </c>
      <c r="U1165" s="28" t="s">
        <v>107</v>
      </c>
      <c r="V1165" s="42" t="s">
        <v>107</v>
      </c>
      <c r="W1165" s="28" t="s">
        <v>107</v>
      </c>
      <c r="X1165" s="28" t="s">
        <v>107</v>
      </c>
      <c r="Y1165" s="28" t="str">
        <f>+IF(E1165=$F$1,P1165+BU1165,"N.A.")</f>
        <v>N.A.</v>
      </c>
      <c r="Z1165" s="292">
        <f t="shared" ref="Z1165:Z1184" si="115">+(((N1165)-(N1165*AH1165)/100%))</f>
        <v>152900000</v>
      </c>
      <c r="AA1165" s="28" cm="1">
        <f t="array" aca="1" ref="AA1165" ca="1">_xlfn.IFS(DK1165&lt;$DK$4,1,AND(DK1165&gt;=$DK$4,DK1165&lt;=$AA$4),2,DK1165&gt;$AA$4,3)</f>
        <v>2</v>
      </c>
      <c r="AC1165" s="28" cm="1">
        <f t="array" aca="1" ref="AC1165" ca="1">IF(AB1165="PERCENTIL 30","",_xlfn.IFS(DK1165&lt;$AC$4,1,DK1165&gt;$AC$4,2))</f>
        <v>1</v>
      </c>
      <c r="AD1165" s="28" t="str">
        <f>+IFERROR(VLOOKUP(_xlfn.TEXTJOIN("_", FALSE, C1165:E1165), BD_Perc!$A:$O, 15, FALSE),"Segmentación no encontrada o vehículo inactivo")</f>
        <v>PERCENTIL 30-70</v>
      </c>
      <c r="AE1165" s="28" t="str" cm="1">
        <f t="array" ref="AE1165">_xlfn.IFS(
    AD1165 = "PERCENTIL 50",
    _xlfn.IFS(
        BD!DK1165 &lt; VLOOKUP(_xlfn.TEXTJOIN("_", FALSE, C1165:E1165), BD_Perc!$A:$O, 11, FALSE), "Intervalo de precio 1",
        BD!DK1165 &gt;= VLOOKUP(_xlfn.TEXTJOIN("_", FALSE, C1165:E1165), BD_Perc!$A:$O, 11, FALSE), "Intervalo de precio 2"
    ),
    AD1165 = "PERCENTIL 30-70",
    _xlfn.IFS(
        BD!DK1165 &lt; VLOOKUP(_xlfn.TEXTJOIN("_", FALSE, C1165:E1165), BD_Perc!$A:$O, 6, FALSE), "Intervalo de precio 1",
        BD!DK1165 &lt; VLOOKUP(_xlfn.TEXTJOIN("_", FALSE, C1165:E1165), BD_Perc!$A:$O, 7, FALSE), "Intervalo de precio 2",
        BD!DK1165 &gt;= VLOOKUP(_xlfn.TEXTJOIN("_", FALSE, C1165:E1165), BD_Perc!$A:$O, 7, FALSE), "Intervalo de precio 3"
    ),
    AD1165="Segmentación no encontrada o vehículo inactivo","Segmentación no encontrada o vehículo inactivo"
)</f>
        <v>Intervalo de precio 3</v>
      </c>
      <c r="AF1165" s="8" t="s">
        <v>2414</v>
      </c>
      <c r="AG1165" s="35" t="b">
        <f t="shared" si="112"/>
        <v>1</v>
      </c>
      <c r="AH1165" s="205">
        <v>0</v>
      </c>
      <c r="AI1165" s="205">
        <v>0</v>
      </c>
      <c r="AJ1165" s="205">
        <v>0</v>
      </c>
      <c r="AK1165" s="205">
        <v>0.01</v>
      </c>
      <c r="AL1165" s="205">
        <v>0.01</v>
      </c>
      <c r="AM1165" s="205">
        <v>0.01</v>
      </c>
      <c r="AN1165" s="28" t="s">
        <v>1400</v>
      </c>
      <c r="AO1165" s="28" t="s">
        <v>114</v>
      </c>
      <c r="AP1165" s="28" t="s">
        <v>1400</v>
      </c>
      <c r="AQ1165" s="219">
        <v>0</v>
      </c>
      <c r="AR1165" s="38" t="s">
        <v>2503</v>
      </c>
      <c r="AS1165" s="38">
        <v>150000</v>
      </c>
      <c r="AT1165" s="38">
        <v>1038217</v>
      </c>
      <c r="AU1165" s="38">
        <v>0</v>
      </c>
      <c r="AV1165" s="38">
        <v>0</v>
      </c>
      <c r="AW1165" s="38">
        <v>4500000</v>
      </c>
      <c r="AX1165" s="38">
        <v>1038217</v>
      </c>
      <c r="AY1165" s="38">
        <v>0</v>
      </c>
      <c r="AZ1165" s="38">
        <v>109928</v>
      </c>
      <c r="BA1165" s="38">
        <v>0</v>
      </c>
      <c r="BB1165" s="38" t="s">
        <v>107</v>
      </c>
      <c r="BC1165" s="38" t="s">
        <v>107</v>
      </c>
      <c r="BD1165" s="38" t="s">
        <v>107</v>
      </c>
      <c r="BE1165" s="38" t="s">
        <v>107</v>
      </c>
      <c r="BF1165" s="38" t="s">
        <v>107</v>
      </c>
      <c r="BG1165" s="38">
        <v>0</v>
      </c>
      <c r="BH1165" s="38" t="s">
        <v>107</v>
      </c>
      <c r="BI1165" s="38">
        <v>1956830</v>
      </c>
      <c r="BJ1165" s="38">
        <v>2198576</v>
      </c>
      <c r="BK1165" s="38" t="s">
        <v>107</v>
      </c>
      <c r="BL1165" s="38" t="s">
        <v>107</v>
      </c>
      <c r="BM1165" s="38">
        <v>793930</v>
      </c>
      <c r="BN1165" s="38">
        <v>2500000</v>
      </c>
      <c r="BO1165" s="38">
        <v>7000000</v>
      </c>
      <c r="BP1165" s="38">
        <v>1500000</v>
      </c>
      <c r="BQ1165" s="38">
        <v>190000</v>
      </c>
      <c r="BR1165" s="38">
        <v>1954289</v>
      </c>
      <c r="BS1165" s="38">
        <v>2198576</v>
      </c>
      <c r="BT1165" s="38" t="s">
        <v>107</v>
      </c>
      <c r="BU1165" s="38">
        <v>2198576</v>
      </c>
      <c r="BV1165" s="38" t="s">
        <v>107</v>
      </c>
      <c r="BW1165" s="38">
        <v>7949623</v>
      </c>
      <c r="BX1165" s="38">
        <v>200000</v>
      </c>
      <c r="BY1165" s="38" t="s">
        <v>107</v>
      </c>
      <c r="BZ1165" s="38" t="s">
        <v>107</v>
      </c>
      <c r="CA1165" s="38" t="s">
        <v>107</v>
      </c>
      <c r="CB1165" s="38">
        <v>1160359</v>
      </c>
      <c r="CC1165" s="330" t="s">
        <v>107</v>
      </c>
      <c r="CD1165" s="38" t="s">
        <v>107</v>
      </c>
      <c r="CE1165" s="38" t="s">
        <v>107</v>
      </c>
      <c r="CF1165" s="38" t="s">
        <v>107</v>
      </c>
      <c r="CG1165" s="38" t="s">
        <v>107</v>
      </c>
      <c r="CH1165" s="85" t="s">
        <v>176</v>
      </c>
      <c r="CI1165" s="85" t="s">
        <v>176</v>
      </c>
      <c r="CJ1165" s="85" t="s">
        <v>176</v>
      </c>
      <c r="CK1165" s="28" t="s">
        <v>176</v>
      </c>
      <c r="CL1165" s="28" t="s">
        <v>176</v>
      </c>
      <c r="CM1165" s="42" t="s">
        <v>176</v>
      </c>
      <c r="CN1165" s="42" t="s">
        <v>173</v>
      </c>
      <c r="CO1165" s="42">
        <v>0</v>
      </c>
      <c r="CP1165" s="28" t="s">
        <v>176</v>
      </c>
      <c r="CQ1165" s="28" t="s">
        <v>176</v>
      </c>
      <c r="CR1165" s="28" t="s">
        <v>107</v>
      </c>
      <c r="CS1165" s="28" t="s">
        <v>176</v>
      </c>
      <c r="CT1165" s="28" t="s">
        <v>176</v>
      </c>
      <c r="CU1165" s="28" t="s">
        <v>176</v>
      </c>
      <c r="CV1165" s="28" t="s">
        <v>176</v>
      </c>
      <c r="CW1165" s="28" t="s">
        <v>176</v>
      </c>
      <c r="CX1165" s="28" t="s">
        <v>107</v>
      </c>
      <c r="CY1165" s="28" t="s">
        <v>176</v>
      </c>
      <c r="CZ1165" s="28" t="s">
        <v>176</v>
      </c>
      <c r="DA1165" s="28" t="s">
        <v>176</v>
      </c>
      <c r="DB1165" s="28" t="s">
        <v>107</v>
      </c>
      <c r="DC1165" s="28" t="s">
        <v>176</v>
      </c>
      <c r="DD1165" s="332">
        <v>11603595</v>
      </c>
      <c r="DE1165" s="282">
        <v>1</v>
      </c>
      <c r="DF1165" s="286">
        <v>1</v>
      </c>
      <c r="DG1165" s="313">
        <v>45723</v>
      </c>
      <c r="DH1165" s="8" t="s">
        <v>2527</v>
      </c>
      <c r="DI1165" s="279" t="str" cm="1">
        <f t="array" ref="DI1165">+IF(AND(C1165&lt;&gt;"Vehículos Eléctricos",C1165&lt;&gt;"Vehículos Híbridos",AD1165="PERCENTIL 50"),
     IF(VLOOKUP(_xlfn.TEXTJOIN("_",FALSE,C1165:E1165),BD_Perc!$A:$P,_xlfn.IFS(BD!AE1165="Intervalo de precio 1",12,BD!AE1165="Intervalo de precio 2",13),FALSE)&lt;=1,
     VLOOKUP(_xlfn.TEXTJOIN("_",FALSE,C1165:E1165),BD_Perc!$A:$P,16,FALSE),"Ok P50"),
     "Ok P30/70 ó Híbrido/Eléctrico")</f>
        <v>Ok P30/70 ó Híbrido/Eléctrico</v>
      </c>
      <c r="DJ1165" s="279" t="str">
        <f t="shared" ref="DJ1165:DJ1184" si="116">+_xlfn.TEXTJOIN("_",FALSE,C1165:E1165)</f>
        <v>Vehículos Híbridos_Camperos/Camionetas_4X2</v>
      </c>
      <c r="DK1165" s="331">
        <f t="shared" ref="DK1165:DK1184" si="117">+IF(C1165=$F$1,Z1165+CC1165,Z1165)</f>
        <v>152900000</v>
      </c>
    </row>
    <row r="1166" spans="1:116" ht="38.25">
      <c r="A1166" s="28">
        <v>1161</v>
      </c>
      <c r="B1166" s="29" t="s">
        <v>266</v>
      </c>
      <c r="C1166" s="135" t="s">
        <v>0</v>
      </c>
      <c r="D1166" s="135" t="s">
        <v>337</v>
      </c>
      <c r="E1166" s="70" t="s">
        <v>338</v>
      </c>
      <c r="F1166" s="198" t="s">
        <v>107</v>
      </c>
      <c r="G1166" s="71" t="s">
        <v>2504</v>
      </c>
      <c r="H1166" s="73" t="s">
        <v>147</v>
      </c>
      <c r="I1166" s="367">
        <v>8006091</v>
      </c>
      <c r="J1166" s="70" t="s">
        <v>2529</v>
      </c>
      <c r="K1166" s="31" t="s">
        <v>127</v>
      </c>
      <c r="L1166" s="56">
        <v>153</v>
      </c>
      <c r="M1166" s="7">
        <v>5</v>
      </c>
      <c r="N1166" s="126">
        <v>81700000</v>
      </c>
      <c r="O1166" s="34">
        <f>+IFERROR(VLOOKUP(I1166,Precio_Fasecolda!A:C,3,FALSE),IFERROR(VLOOKUP(I1166,Precio_Fasecolda!B:C,2,FALSE),N1166))</f>
        <v>81700000</v>
      </c>
      <c r="P1166" s="34">
        <f t="shared" si="114"/>
        <v>0</v>
      </c>
      <c r="Q1166" s="33" t="s">
        <v>107</v>
      </c>
      <c r="R1166" s="64" t="s">
        <v>2505</v>
      </c>
      <c r="S1166" s="64" t="s">
        <v>112</v>
      </c>
      <c r="T1166" s="28" t="s">
        <v>107</v>
      </c>
      <c r="U1166" s="28" t="s">
        <v>107</v>
      </c>
      <c r="V1166" s="28" t="s">
        <v>107</v>
      </c>
      <c r="W1166" s="28" t="s">
        <v>107</v>
      </c>
      <c r="X1166" s="28" t="s">
        <v>107</v>
      </c>
      <c r="Y1166" s="28" t="s">
        <v>107</v>
      </c>
      <c r="Z1166" s="292">
        <f t="shared" si="115"/>
        <v>81700000</v>
      </c>
      <c r="AA1166" s="28" cm="1">
        <f t="array" aca="1" ref="AA1166" ca="1">_xlfn.IFS(DK1166&lt;$DK$4,1,AND(DK1166&gt;=$DK$4,DK1166&lt;=$AA$4),2,DK1166&gt;$AA$4,3)</f>
        <v>2</v>
      </c>
      <c r="AC1166" s="28" cm="1">
        <f t="array" aca="1" ref="AC1166" ca="1">IF(AB1166="PERCENTIL 30","",_xlfn.IFS(DK1166&lt;$AC$4,1,DK1166&gt;$AC$4,2))</f>
        <v>1</v>
      </c>
      <c r="AD1166" s="28" t="str">
        <f>+IFERROR(VLOOKUP(_xlfn.TEXTJOIN("_", FALSE, C1166:E1166), BD_Perc!$A:$O, 15, FALSE),"Segmentación no encontrada o vehículo inactivo")</f>
        <v>PERCENTIL 30-70</v>
      </c>
      <c r="AE1166" s="28" t="str" cm="1">
        <f t="array" ref="AE1166">_xlfn.IFS(
    AD1166 = "PERCENTIL 50",
    _xlfn.IFS(
        BD!DK1166 &lt; VLOOKUP(_xlfn.TEXTJOIN("_", FALSE, C1166:E1166), BD_Perc!$A:$O, 11, FALSE), "Intervalo de precio 1",
        BD!DK1166 &gt;= VLOOKUP(_xlfn.TEXTJOIN("_", FALSE, C1166:E1166), BD_Perc!$A:$O, 11, FALSE), "Intervalo de precio 2"
    ),
    AD1166 = "PERCENTIL 30-70",
    _xlfn.IFS(
        BD!DK1166 &lt; VLOOKUP(_xlfn.TEXTJOIN("_", FALSE, C1166:E1166), BD_Perc!$A:$O, 6, FALSE), "Intervalo de precio 1",
        BD!DK1166 &lt; VLOOKUP(_xlfn.TEXTJOIN("_", FALSE, C1166:E1166), BD_Perc!$A:$O, 7, FALSE), "Intervalo de precio 2",
        BD!DK1166 &gt;= VLOOKUP(_xlfn.TEXTJOIN("_", FALSE, C1166:E1166), BD_Perc!$A:$O, 7, FALSE), "Intervalo de precio 3"
    ),
    AD1166="Segmentación no encontrada o vehículo inactivo","Segmentación no encontrada o vehículo inactivo"
)</f>
        <v>Intervalo de precio 1</v>
      </c>
      <c r="AF1166" s="8" t="s">
        <v>2412</v>
      </c>
      <c r="AG1166" s="35" t="b">
        <f t="shared" si="112"/>
        <v>1</v>
      </c>
      <c r="AH1166" s="207">
        <v>0</v>
      </c>
      <c r="AI1166" s="207">
        <v>0</v>
      </c>
      <c r="AJ1166" s="207">
        <v>0</v>
      </c>
      <c r="AK1166" s="207">
        <v>0</v>
      </c>
      <c r="AL1166" s="207">
        <v>0</v>
      </c>
      <c r="AM1166" s="207">
        <v>0</v>
      </c>
      <c r="AN1166" s="28" t="s">
        <v>113</v>
      </c>
      <c r="AO1166" s="28" t="s">
        <v>113</v>
      </c>
      <c r="AP1166" s="28" t="s">
        <v>113</v>
      </c>
      <c r="AQ1166" s="368">
        <v>1</v>
      </c>
      <c r="AR1166" s="38">
        <v>5076000</v>
      </c>
      <c r="AS1166" s="38">
        <v>536760</v>
      </c>
      <c r="AT1166" s="38">
        <v>619602.3529411765</v>
      </c>
      <c r="AU1166" s="38" t="s">
        <v>107</v>
      </c>
      <c r="AV1166" s="38" t="s">
        <v>107</v>
      </c>
      <c r="AW1166" s="38">
        <v>8547134</v>
      </c>
      <c r="AX1166" s="38" t="s">
        <v>107</v>
      </c>
      <c r="AY1166" s="38" t="s">
        <v>107</v>
      </c>
      <c r="AZ1166" s="38">
        <v>24900</v>
      </c>
      <c r="BA1166" s="38">
        <v>180000</v>
      </c>
      <c r="BB1166" s="38" t="s">
        <v>107</v>
      </c>
      <c r="BC1166" s="38" t="s">
        <v>107</v>
      </c>
      <c r="BD1166" s="38" t="s">
        <v>107</v>
      </c>
      <c r="BE1166" s="38" t="s">
        <v>107</v>
      </c>
      <c r="BF1166" s="38" t="s">
        <v>107</v>
      </c>
      <c r="BG1166" s="38">
        <v>2613298</v>
      </c>
      <c r="BH1166" s="38" t="s">
        <v>107</v>
      </c>
      <c r="BI1166" s="38">
        <v>896985</v>
      </c>
      <c r="BJ1166" s="38">
        <v>468235</v>
      </c>
      <c r="BK1166" s="38" t="s">
        <v>107</v>
      </c>
      <c r="BL1166" s="38" t="s">
        <v>107</v>
      </c>
      <c r="BM1166" s="38">
        <v>400000</v>
      </c>
      <c r="BN1166" s="38">
        <v>1333399</v>
      </c>
      <c r="BO1166" s="38">
        <v>1169852.770524329</v>
      </c>
      <c r="BP1166" s="38">
        <f>3275000*1.08</f>
        <v>3537000</v>
      </c>
      <c r="BQ1166" s="38">
        <v>120000</v>
      </c>
      <c r="BR1166" s="38">
        <v>2358599</v>
      </c>
      <c r="BS1166" s="38">
        <v>598000</v>
      </c>
      <c r="BT1166" s="38" t="s">
        <v>107</v>
      </c>
      <c r="BU1166" s="38" t="s">
        <v>107</v>
      </c>
      <c r="BV1166" s="38" t="s">
        <v>107</v>
      </c>
      <c r="BW1166" s="38">
        <v>8885747</v>
      </c>
      <c r="BX1166" s="38">
        <v>120000</v>
      </c>
      <c r="BY1166" s="38" t="s">
        <v>107</v>
      </c>
      <c r="BZ1166" s="38" t="s">
        <v>107</v>
      </c>
      <c r="CA1166" s="38" t="s">
        <v>107</v>
      </c>
      <c r="CB1166" s="38">
        <v>690622</v>
      </c>
      <c r="CC1166" s="330" t="s">
        <v>107</v>
      </c>
      <c r="CD1166" s="38" t="s">
        <v>107</v>
      </c>
      <c r="CE1166" s="38" t="s">
        <v>107</v>
      </c>
      <c r="CF1166" s="38" t="s">
        <v>107</v>
      </c>
      <c r="CG1166" s="38" t="s">
        <v>107</v>
      </c>
      <c r="CH1166" s="85" t="s">
        <v>107</v>
      </c>
      <c r="CI1166" s="85" t="s">
        <v>107</v>
      </c>
      <c r="CJ1166" s="85" t="s">
        <v>107</v>
      </c>
      <c r="CK1166" s="28" t="s">
        <v>107</v>
      </c>
      <c r="CL1166" s="28" t="s">
        <v>107</v>
      </c>
      <c r="CM1166" s="42" t="s">
        <v>107</v>
      </c>
      <c r="CN1166" s="42" t="s">
        <v>107</v>
      </c>
      <c r="CO1166" s="42" t="s">
        <v>107</v>
      </c>
      <c r="CP1166" s="28" t="s">
        <v>107</v>
      </c>
      <c r="CQ1166" s="28" t="s">
        <v>107</v>
      </c>
      <c r="CR1166" s="28" t="s">
        <v>107</v>
      </c>
      <c r="CS1166" s="28" t="s">
        <v>107</v>
      </c>
      <c r="CT1166" s="28" t="s">
        <v>107</v>
      </c>
      <c r="CU1166" s="28" t="s">
        <v>107</v>
      </c>
      <c r="CV1166" s="28" t="s">
        <v>107</v>
      </c>
      <c r="CW1166" s="28" t="s">
        <v>107</v>
      </c>
      <c r="CX1166" s="28" t="s">
        <v>107</v>
      </c>
      <c r="CY1166" s="28" t="s">
        <v>107</v>
      </c>
      <c r="CZ1166" s="28" t="s">
        <v>107</v>
      </c>
      <c r="DA1166" s="28" t="s">
        <v>107</v>
      </c>
      <c r="DB1166" s="28" t="s">
        <v>107</v>
      </c>
      <c r="DC1166" s="28" t="s">
        <v>107</v>
      </c>
      <c r="DD1166" s="332">
        <v>3598000</v>
      </c>
      <c r="DE1166" s="385">
        <v>1</v>
      </c>
      <c r="DF1166" s="286">
        <v>1</v>
      </c>
      <c r="DG1166" s="313">
        <v>45723</v>
      </c>
      <c r="DH1166" s="8" t="s">
        <v>2527</v>
      </c>
      <c r="DI1166" s="279" t="str" cm="1">
        <f t="array" ref="DI1166">+IF(AND(C1166&lt;&gt;"Vehículos Eléctricos",C1166&lt;&gt;"Vehículos Híbridos",AD1166="PERCENTIL 50"),
     IF(VLOOKUP(_xlfn.TEXTJOIN("_",FALSE,C1166:E1166),BD_Perc!$A:$P,_xlfn.IFS(BD!AE1166="Intervalo de precio 1",12,BD!AE1166="Intervalo de precio 2",13),FALSE)&lt;=1,
     VLOOKUP(_xlfn.TEXTJOIN("_",FALSE,C1166:E1166),BD_Perc!$A:$P,16,FALSE),"Ok P50"),
     "Ok P30/70 ó Híbrido/Eléctrico")</f>
        <v>Ok P30/70 ó Híbrido/Eléctrico</v>
      </c>
      <c r="DJ1166" s="279" t="str">
        <f t="shared" si="116"/>
        <v>Vehículos Convencionales_Camperos/Camionetas_4x2</v>
      </c>
      <c r="DK1166" s="331">
        <f t="shared" si="117"/>
        <v>81700000</v>
      </c>
    </row>
    <row r="1167" spans="1:116" ht="38.25">
      <c r="A1167" s="28">
        <v>1162</v>
      </c>
      <c r="B1167" s="29" t="s">
        <v>266</v>
      </c>
      <c r="C1167" s="79" t="s">
        <v>0</v>
      </c>
      <c r="D1167" s="135" t="s">
        <v>337</v>
      </c>
      <c r="E1167" s="70" t="s">
        <v>338</v>
      </c>
      <c r="F1167" s="198" t="s">
        <v>107</v>
      </c>
      <c r="G1167" s="71" t="s">
        <v>2506</v>
      </c>
      <c r="H1167" s="73" t="s">
        <v>147</v>
      </c>
      <c r="I1167" s="367">
        <v>8006092</v>
      </c>
      <c r="J1167" s="70" t="s">
        <v>2530</v>
      </c>
      <c r="K1167" s="31" t="s">
        <v>127</v>
      </c>
      <c r="L1167" s="56">
        <v>200</v>
      </c>
      <c r="M1167" s="33">
        <v>5</v>
      </c>
      <c r="N1167" s="126">
        <v>90700000</v>
      </c>
      <c r="O1167" s="34">
        <f>+IFERROR(VLOOKUP(I1167,Precio_Fasecolda!A:C,3,FALSE),IFERROR(VLOOKUP(I1167,Precio_Fasecolda!B:C,2,FALSE),N1167))</f>
        <v>90700000</v>
      </c>
      <c r="P1167" s="34">
        <f t="shared" si="114"/>
        <v>0</v>
      </c>
      <c r="Q1167" s="33" t="s">
        <v>107</v>
      </c>
      <c r="R1167" s="28" t="s">
        <v>130</v>
      </c>
      <c r="S1167" s="64" t="s">
        <v>112</v>
      </c>
      <c r="T1167" s="28" t="s">
        <v>107</v>
      </c>
      <c r="U1167" s="28" t="s">
        <v>107</v>
      </c>
      <c r="V1167" s="28" t="s">
        <v>107</v>
      </c>
      <c r="W1167" s="28" t="s">
        <v>107</v>
      </c>
      <c r="X1167" s="28" t="s">
        <v>107</v>
      </c>
      <c r="Y1167" s="28" t="s">
        <v>107</v>
      </c>
      <c r="Z1167" s="292">
        <f t="shared" si="115"/>
        <v>90700000</v>
      </c>
      <c r="AA1167" s="28" cm="1">
        <f t="array" aca="1" ref="AA1167" ca="1">_xlfn.IFS(DK1167&lt;$DK$4,1,AND(DK1167&gt;=$DK$4,DK1167&lt;=$AA$4),2,DK1167&gt;$AA$4,3)</f>
        <v>2</v>
      </c>
      <c r="AC1167" s="28" cm="1">
        <f t="array" aca="1" ref="AC1167" ca="1">IF(AB1167="PERCENTIL 30","",_xlfn.IFS(DK1167&lt;$AC$4,1,DK1167&gt;$AC$4,2))</f>
        <v>1</v>
      </c>
      <c r="AD1167" s="28" t="str">
        <f>+IFERROR(VLOOKUP(_xlfn.TEXTJOIN("_", FALSE, C1167:E1167), BD_Perc!$A:$O, 15, FALSE),"Segmentación no encontrada o vehículo inactivo")</f>
        <v>PERCENTIL 30-70</v>
      </c>
      <c r="AE1167" s="28" t="str" cm="1">
        <f t="array" ref="AE1167">_xlfn.IFS(
    AD1167 = "PERCENTIL 50",
    _xlfn.IFS(
        BD!DK1167 &lt; VLOOKUP(_xlfn.TEXTJOIN("_", FALSE, C1167:E1167), BD_Perc!$A:$O, 11, FALSE), "Intervalo de precio 1",
        BD!DK1167 &gt;= VLOOKUP(_xlfn.TEXTJOIN("_", FALSE, C1167:E1167), BD_Perc!$A:$O, 11, FALSE), "Intervalo de precio 2"
    ),
    AD1167 = "PERCENTIL 30-70",
    _xlfn.IFS(
        BD!DK1167 &lt; VLOOKUP(_xlfn.TEXTJOIN("_", FALSE, C1167:E1167), BD_Perc!$A:$O, 6, FALSE), "Intervalo de precio 1",
        BD!DK1167 &lt; VLOOKUP(_xlfn.TEXTJOIN("_", FALSE, C1167:E1167), BD_Perc!$A:$O, 7, FALSE), "Intervalo de precio 2",
        BD!DK1167 &gt;= VLOOKUP(_xlfn.TEXTJOIN("_", FALSE, C1167:E1167), BD_Perc!$A:$O, 7, FALSE), "Intervalo de precio 3"
    ),
    AD1167="Segmentación no encontrada o vehículo inactivo","Segmentación no encontrada o vehículo inactivo"
)</f>
        <v>Intervalo de precio 1</v>
      </c>
      <c r="AF1167" s="8" t="s">
        <v>2412</v>
      </c>
      <c r="AG1167" s="35" t="b">
        <f t="shared" si="112"/>
        <v>1</v>
      </c>
      <c r="AH1167" s="207">
        <v>0</v>
      </c>
      <c r="AI1167" s="207">
        <v>0</v>
      </c>
      <c r="AJ1167" s="207">
        <v>0</v>
      </c>
      <c r="AK1167" s="207">
        <v>0</v>
      </c>
      <c r="AL1167" s="207">
        <v>0</v>
      </c>
      <c r="AM1167" s="207">
        <v>0</v>
      </c>
      <c r="AN1167" s="28" t="s">
        <v>113</v>
      </c>
      <c r="AO1167" s="28" t="s">
        <v>113</v>
      </c>
      <c r="AP1167" s="28" t="s">
        <v>113</v>
      </c>
      <c r="AQ1167" s="368">
        <v>1</v>
      </c>
      <c r="AR1167" s="38">
        <v>6912000</v>
      </c>
      <c r="AS1167" s="38">
        <v>536760</v>
      </c>
      <c r="AT1167" s="38">
        <v>619602.3529411765</v>
      </c>
      <c r="AU1167" s="38" t="s">
        <v>107</v>
      </c>
      <c r="AV1167" s="38" t="s">
        <v>107</v>
      </c>
      <c r="AW1167" s="38">
        <v>8547134</v>
      </c>
      <c r="AX1167" s="38" t="s">
        <v>107</v>
      </c>
      <c r="AY1167" s="38" t="s">
        <v>107</v>
      </c>
      <c r="AZ1167" s="38">
        <v>24900</v>
      </c>
      <c r="BA1167" s="38">
        <v>180000</v>
      </c>
      <c r="BB1167" s="38" t="s">
        <v>107</v>
      </c>
      <c r="BC1167" s="38" t="s">
        <v>107</v>
      </c>
      <c r="BD1167" s="38" t="s">
        <v>107</v>
      </c>
      <c r="BE1167" s="38" t="s">
        <v>107</v>
      </c>
      <c r="BF1167" s="38" t="s">
        <v>107</v>
      </c>
      <c r="BG1167" s="38">
        <v>2613298</v>
      </c>
      <c r="BH1167" s="38" t="s">
        <v>107</v>
      </c>
      <c r="BI1167" s="38">
        <v>896985</v>
      </c>
      <c r="BJ1167" s="38">
        <v>468235</v>
      </c>
      <c r="BK1167" s="38" t="s">
        <v>107</v>
      </c>
      <c r="BL1167" s="38" t="s">
        <v>107</v>
      </c>
      <c r="BM1167" s="38">
        <v>400000</v>
      </c>
      <c r="BN1167" s="38">
        <v>1333399</v>
      </c>
      <c r="BO1167" s="38">
        <v>1169852.770524329</v>
      </c>
      <c r="BP1167" s="38">
        <f t="shared" ref="BP1167:BP1175" si="118">3275000*1.08</f>
        <v>3537000</v>
      </c>
      <c r="BQ1167" s="38">
        <v>120000</v>
      </c>
      <c r="BR1167" s="38">
        <v>2358599</v>
      </c>
      <c r="BS1167" s="38">
        <v>598000</v>
      </c>
      <c r="BT1167" s="38" t="s">
        <v>107</v>
      </c>
      <c r="BU1167" s="38" t="s">
        <v>107</v>
      </c>
      <c r="BV1167" s="38" t="s">
        <v>107</v>
      </c>
      <c r="BW1167" s="38">
        <v>8885747</v>
      </c>
      <c r="BX1167" s="38">
        <v>120000</v>
      </c>
      <c r="BY1167" s="38" t="s">
        <v>107</v>
      </c>
      <c r="BZ1167" s="38" t="s">
        <v>107</v>
      </c>
      <c r="CA1167" s="38" t="s">
        <v>107</v>
      </c>
      <c r="CB1167" s="38">
        <v>690622</v>
      </c>
      <c r="CC1167" s="330" t="s">
        <v>107</v>
      </c>
      <c r="CD1167" s="38" t="s">
        <v>107</v>
      </c>
      <c r="CE1167" s="38" t="s">
        <v>107</v>
      </c>
      <c r="CF1167" s="38" t="s">
        <v>107</v>
      </c>
      <c r="CG1167" s="38" t="s">
        <v>107</v>
      </c>
      <c r="CH1167" s="85" t="s">
        <v>107</v>
      </c>
      <c r="CI1167" s="85" t="s">
        <v>107</v>
      </c>
      <c r="CJ1167" s="85" t="s">
        <v>107</v>
      </c>
      <c r="CK1167" s="28" t="s">
        <v>107</v>
      </c>
      <c r="CL1167" s="28" t="s">
        <v>107</v>
      </c>
      <c r="CM1167" s="42" t="s">
        <v>107</v>
      </c>
      <c r="CN1167" s="42" t="s">
        <v>107</v>
      </c>
      <c r="CO1167" s="42" t="s">
        <v>107</v>
      </c>
      <c r="CP1167" s="28" t="s">
        <v>107</v>
      </c>
      <c r="CQ1167" s="28" t="s">
        <v>107</v>
      </c>
      <c r="CR1167" s="28" t="s">
        <v>107</v>
      </c>
      <c r="CS1167" s="28" t="s">
        <v>107</v>
      </c>
      <c r="CT1167" s="28" t="s">
        <v>107</v>
      </c>
      <c r="CU1167" s="28" t="s">
        <v>107</v>
      </c>
      <c r="CV1167" s="28" t="s">
        <v>107</v>
      </c>
      <c r="CW1167" s="28" t="s">
        <v>107</v>
      </c>
      <c r="CX1167" s="28" t="s">
        <v>107</v>
      </c>
      <c r="CY1167" s="28" t="s">
        <v>107</v>
      </c>
      <c r="CZ1167" s="28" t="s">
        <v>107</v>
      </c>
      <c r="DA1167" s="28" t="s">
        <v>107</v>
      </c>
      <c r="DB1167" s="28" t="s">
        <v>107</v>
      </c>
      <c r="DC1167" s="28" t="s">
        <v>107</v>
      </c>
      <c r="DD1167" s="332">
        <v>3398000</v>
      </c>
      <c r="DE1167" s="385">
        <v>1</v>
      </c>
      <c r="DF1167" s="286">
        <v>1</v>
      </c>
      <c r="DG1167" s="313">
        <v>45723</v>
      </c>
      <c r="DH1167" s="8" t="s">
        <v>2527</v>
      </c>
      <c r="DI1167" s="279" t="str" cm="1">
        <f t="array" ref="DI1167">+IF(AND(C1167&lt;&gt;"Vehículos Eléctricos",C1167&lt;&gt;"Vehículos Híbridos",AD1167="PERCENTIL 50"),
     IF(VLOOKUP(_xlfn.TEXTJOIN("_",FALSE,C1167:E1167),BD_Perc!$A:$P,_xlfn.IFS(BD!AE1167="Intervalo de precio 1",12,BD!AE1167="Intervalo de precio 2",13),FALSE)&lt;=1,
     VLOOKUP(_xlfn.TEXTJOIN("_",FALSE,C1167:E1167),BD_Perc!$A:$P,16,FALSE),"Ok P50"),
     "Ok P30/70 ó Híbrido/Eléctrico")</f>
        <v>Ok P30/70 ó Híbrido/Eléctrico</v>
      </c>
      <c r="DJ1167" s="279" t="str">
        <f t="shared" si="116"/>
        <v>Vehículos Convencionales_Camperos/Camionetas_4x2</v>
      </c>
      <c r="DK1167" s="331">
        <f t="shared" si="117"/>
        <v>90700000</v>
      </c>
    </row>
    <row r="1168" spans="1:116" ht="38.25">
      <c r="A1168" s="28">
        <v>1163</v>
      </c>
      <c r="B1168" s="29" t="s">
        <v>266</v>
      </c>
      <c r="C1168" s="135" t="s">
        <v>0</v>
      </c>
      <c r="D1168" s="135" t="s">
        <v>337</v>
      </c>
      <c r="E1168" s="70" t="s">
        <v>338</v>
      </c>
      <c r="F1168" s="198" t="s">
        <v>107</v>
      </c>
      <c r="G1168" s="71" t="s">
        <v>2507</v>
      </c>
      <c r="H1168" s="73" t="s">
        <v>147</v>
      </c>
      <c r="I1168" s="367">
        <v>8006093</v>
      </c>
      <c r="J1168" s="70" t="s">
        <v>2531</v>
      </c>
      <c r="K1168" s="31" t="s">
        <v>127</v>
      </c>
      <c r="L1168" s="56">
        <v>200</v>
      </c>
      <c r="M1168" s="33">
        <v>5</v>
      </c>
      <c r="N1168" s="126">
        <v>96800000</v>
      </c>
      <c r="O1168" s="34">
        <f>+IFERROR(VLOOKUP(I1168,Precio_Fasecolda!A:C,3,FALSE),IFERROR(VLOOKUP(I1168,Precio_Fasecolda!B:C,2,FALSE),N1168))</f>
        <v>96800000</v>
      </c>
      <c r="P1168" s="34">
        <f t="shared" si="114"/>
        <v>0</v>
      </c>
      <c r="Q1168" s="33" t="s">
        <v>107</v>
      </c>
      <c r="R1168" s="28" t="s">
        <v>130</v>
      </c>
      <c r="S1168" s="64" t="s">
        <v>112</v>
      </c>
      <c r="T1168" s="28" t="s">
        <v>107</v>
      </c>
      <c r="U1168" s="28" t="s">
        <v>107</v>
      </c>
      <c r="V1168" s="28" t="s">
        <v>107</v>
      </c>
      <c r="W1168" s="28" t="s">
        <v>107</v>
      </c>
      <c r="X1168" s="28" t="s">
        <v>107</v>
      </c>
      <c r="Y1168" s="28" t="s">
        <v>107</v>
      </c>
      <c r="Z1168" s="292">
        <f t="shared" si="115"/>
        <v>96800000</v>
      </c>
      <c r="AA1168" s="28" cm="1">
        <f t="array" aca="1" ref="AA1168" ca="1">_xlfn.IFS(DK1168&lt;$DK$4,1,AND(DK1168&gt;=$DK$4,DK1168&lt;=$AA$4),2,DK1168&gt;$AA$4,3)</f>
        <v>2</v>
      </c>
      <c r="AC1168" s="28" cm="1">
        <f t="array" aca="1" ref="AC1168" ca="1">IF(AB1168="PERCENTIL 30","",_xlfn.IFS(DK1168&lt;$AC$4,1,DK1168&gt;$AC$4,2))</f>
        <v>1</v>
      </c>
      <c r="AD1168" s="28" t="str">
        <f>+IFERROR(VLOOKUP(_xlfn.TEXTJOIN("_", FALSE, C1168:E1168), BD_Perc!$A:$O, 15, FALSE),"Segmentación no encontrada o vehículo inactivo")</f>
        <v>PERCENTIL 30-70</v>
      </c>
      <c r="AE1168" s="28" t="str" cm="1">
        <f t="array" ref="AE1168">_xlfn.IFS(
    AD1168 = "PERCENTIL 50",
    _xlfn.IFS(
        BD!DK1168 &lt; VLOOKUP(_xlfn.TEXTJOIN("_", FALSE, C1168:E1168), BD_Perc!$A:$O, 11, FALSE), "Intervalo de precio 1",
        BD!DK1168 &gt;= VLOOKUP(_xlfn.TEXTJOIN("_", FALSE, C1168:E1168), BD_Perc!$A:$O, 11, FALSE), "Intervalo de precio 2"
    ),
    AD1168 = "PERCENTIL 30-70",
    _xlfn.IFS(
        BD!DK1168 &lt; VLOOKUP(_xlfn.TEXTJOIN("_", FALSE, C1168:E1168), BD_Perc!$A:$O, 6, FALSE), "Intervalo de precio 1",
        BD!DK1168 &lt; VLOOKUP(_xlfn.TEXTJOIN("_", FALSE, C1168:E1168), BD_Perc!$A:$O, 7, FALSE), "Intervalo de precio 2",
        BD!DK1168 &gt;= VLOOKUP(_xlfn.TEXTJOIN("_", FALSE, C1168:E1168), BD_Perc!$A:$O, 7, FALSE), "Intervalo de precio 3"
    ),
    AD1168="Segmentación no encontrada o vehículo inactivo","Segmentación no encontrada o vehículo inactivo"
)</f>
        <v>Intervalo de precio 1</v>
      </c>
      <c r="AF1168" s="8" t="s">
        <v>2412</v>
      </c>
      <c r="AG1168" s="35" t="b">
        <f t="shared" si="112"/>
        <v>1</v>
      </c>
      <c r="AH1168" s="207">
        <v>0</v>
      </c>
      <c r="AI1168" s="207">
        <v>0</v>
      </c>
      <c r="AJ1168" s="207">
        <v>0</v>
      </c>
      <c r="AK1168" s="207">
        <v>0</v>
      </c>
      <c r="AL1168" s="207">
        <v>0</v>
      </c>
      <c r="AM1168" s="207">
        <v>0</v>
      </c>
      <c r="AN1168" s="28" t="s">
        <v>113</v>
      </c>
      <c r="AO1168" s="28" t="s">
        <v>113</v>
      </c>
      <c r="AP1168" s="28" t="s">
        <v>113</v>
      </c>
      <c r="AQ1168" s="368">
        <v>1</v>
      </c>
      <c r="AR1168" s="38">
        <v>6912000</v>
      </c>
      <c r="AS1168" s="38">
        <v>536760</v>
      </c>
      <c r="AT1168" s="38">
        <v>619602.3529411765</v>
      </c>
      <c r="AU1168" s="38" t="s">
        <v>107</v>
      </c>
      <c r="AV1168" s="38" t="s">
        <v>984</v>
      </c>
      <c r="AW1168" s="38">
        <v>8547134</v>
      </c>
      <c r="AX1168" s="38" t="s">
        <v>107</v>
      </c>
      <c r="AY1168" s="38" t="s">
        <v>107</v>
      </c>
      <c r="AZ1168" s="38">
        <v>24900</v>
      </c>
      <c r="BA1168" s="38">
        <v>180000</v>
      </c>
      <c r="BB1168" s="38" t="s">
        <v>107</v>
      </c>
      <c r="BC1168" s="38" t="s">
        <v>107</v>
      </c>
      <c r="BD1168" s="38" t="s">
        <v>107</v>
      </c>
      <c r="BE1168" s="38" t="s">
        <v>107</v>
      </c>
      <c r="BF1168" s="38" t="s">
        <v>107</v>
      </c>
      <c r="BG1168" s="38">
        <v>2613298</v>
      </c>
      <c r="BH1168" s="38" t="s">
        <v>107</v>
      </c>
      <c r="BI1168" s="38">
        <v>896985</v>
      </c>
      <c r="BJ1168" s="38">
        <v>468235</v>
      </c>
      <c r="BK1168" s="38" t="s">
        <v>107</v>
      </c>
      <c r="BL1168" s="38" t="s">
        <v>107</v>
      </c>
      <c r="BM1168" s="38">
        <v>400000</v>
      </c>
      <c r="BN1168" s="38">
        <v>1333399</v>
      </c>
      <c r="BO1168" s="38">
        <v>1169852.770524329</v>
      </c>
      <c r="BP1168" s="38">
        <f t="shared" si="118"/>
        <v>3537000</v>
      </c>
      <c r="BQ1168" s="38">
        <v>120000</v>
      </c>
      <c r="BR1168" s="38">
        <v>2358599</v>
      </c>
      <c r="BS1168" s="38">
        <v>598000</v>
      </c>
      <c r="BT1168" s="38" t="s">
        <v>107</v>
      </c>
      <c r="BU1168" s="38" t="s">
        <v>107</v>
      </c>
      <c r="BV1168" s="38" t="s">
        <v>107</v>
      </c>
      <c r="BW1168" s="38">
        <v>8885747</v>
      </c>
      <c r="BX1168" s="38">
        <v>120000</v>
      </c>
      <c r="BY1168" s="38" t="s">
        <v>107</v>
      </c>
      <c r="BZ1168" s="38" t="s">
        <v>107</v>
      </c>
      <c r="CA1168" s="38" t="s">
        <v>107</v>
      </c>
      <c r="CB1168" s="38">
        <v>690622</v>
      </c>
      <c r="CC1168" s="330" t="s">
        <v>107</v>
      </c>
      <c r="CD1168" s="38" t="s">
        <v>107</v>
      </c>
      <c r="CE1168" s="38" t="s">
        <v>107</v>
      </c>
      <c r="CF1168" s="38" t="s">
        <v>107</v>
      </c>
      <c r="CG1168" s="38" t="s">
        <v>107</v>
      </c>
      <c r="CH1168" s="85" t="s">
        <v>107</v>
      </c>
      <c r="CI1168" s="85" t="s">
        <v>107</v>
      </c>
      <c r="CJ1168" s="85" t="s">
        <v>107</v>
      </c>
      <c r="CK1168" s="28" t="s">
        <v>107</v>
      </c>
      <c r="CL1168" s="28" t="s">
        <v>107</v>
      </c>
      <c r="CM1168" s="42" t="s">
        <v>107</v>
      </c>
      <c r="CN1168" s="42" t="s">
        <v>107</v>
      </c>
      <c r="CO1168" s="42" t="s">
        <v>107</v>
      </c>
      <c r="CP1168" s="28" t="s">
        <v>107</v>
      </c>
      <c r="CQ1168" s="28" t="s">
        <v>107</v>
      </c>
      <c r="CR1168" s="28" t="s">
        <v>107</v>
      </c>
      <c r="CS1168" s="28" t="s">
        <v>107</v>
      </c>
      <c r="CT1168" s="28" t="s">
        <v>107</v>
      </c>
      <c r="CU1168" s="28" t="s">
        <v>107</v>
      </c>
      <c r="CV1168" s="28" t="s">
        <v>107</v>
      </c>
      <c r="CW1168" s="28" t="s">
        <v>107</v>
      </c>
      <c r="CX1168" s="28" t="s">
        <v>107</v>
      </c>
      <c r="CY1168" s="28" t="s">
        <v>107</v>
      </c>
      <c r="CZ1168" s="28" t="s">
        <v>107</v>
      </c>
      <c r="DA1168" s="28" t="s">
        <v>107</v>
      </c>
      <c r="DB1168" s="28" t="s">
        <v>107</v>
      </c>
      <c r="DC1168" s="28" t="s">
        <v>107</v>
      </c>
      <c r="DD1168" s="332">
        <v>3398000</v>
      </c>
      <c r="DE1168" s="385">
        <v>1</v>
      </c>
      <c r="DF1168" s="286">
        <v>1</v>
      </c>
      <c r="DG1168" s="313">
        <v>45723</v>
      </c>
      <c r="DH1168" s="8" t="s">
        <v>2527</v>
      </c>
      <c r="DI1168" s="279" t="str" cm="1">
        <f t="array" ref="DI1168">+IF(AND(C1168&lt;&gt;"Vehículos Eléctricos",C1168&lt;&gt;"Vehículos Híbridos",AD1168="PERCENTIL 50"),
     IF(VLOOKUP(_xlfn.TEXTJOIN("_",FALSE,C1168:E1168),BD_Perc!$A:$P,_xlfn.IFS(BD!AE1168="Intervalo de precio 1",12,BD!AE1168="Intervalo de precio 2",13),FALSE)&lt;=1,
     VLOOKUP(_xlfn.TEXTJOIN("_",FALSE,C1168:E1168),BD_Perc!$A:$P,16,FALSE),"Ok P50"),
     "Ok P30/70 ó Híbrido/Eléctrico")</f>
        <v>Ok P30/70 ó Híbrido/Eléctrico</v>
      </c>
      <c r="DJ1168" s="279" t="str">
        <f t="shared" si="116"/>
        <v>Vehículos Convencionales_Camperos/Camionetas_4x2</v>
      </c>
      <c r="DK1168" s="331">
        <f t="shared" si="117"/>
        <v>96800000</v>
      </c>
    </row>
    <row r="1169" spans="1:115" ht="38.25">
      <c r="A1169" s="28">
        <v>1164</v>
      </c>
      <c r="B1169" s="29" t="s">
        <v>266</v>
      </c>
      <c r="C1169" s="79" t="s">
        <v>0</v>
      </c>
      <c r="D1169" s="135" t="s">
        <v>337</v>
      </c>
      <c r="E1169" s="70" t="s">
        <v>338</v>
      </c>
      <c r="F1169" s="198" t="s">
        <v>107</v>
      </c>
      <c r="G1169" s="71" t="s">
        <v>2508</v>
      </c>
      <c r="H1169" s="73" t="s">
        <v>147</v>
      </c>
      <c r="I1169" s="367">
        <v>8006094</v>
      </c>
      <c r="J1169" s="70" t="s">
        <v>2532</v>
      </c>
      <c r="K1169" s="31" t="s">
        <v>127</v>
      </c>
      <c r="L1169" s="56">
        <v>200</v>
      </c>
      <c r="M1169" s="33">
        <v>5</v>
      </c>
      <c r="N1169" s="126">
        <v>102700000</v>
      </c>
      <c r="O1169" s="34">
        <f>+IFERROR(VLOOKUP(I1169,Precio_Fasecolda!A:C,3,FALSE),IFERROR(VLOOKUP(I1169,Precio_Fasecolda!B:C,2,FALSE),N1169))</f>
        <v>102700000</v>
      </c>
      <c r="P1169" s="34">
        <f t="shared" si="114"/>
        <v>0</v>
      </c>
      <c r="Q1169" s="33" t="s">
        <v>107</v>
      </c>
      <c r="R1169" s="28" t="s">
        <v>130</v>
      </c>
      <c r="S1169" s="64" t="s">
        <v>112</v>
      </c>
      <c r="T1169" s="28" t="s">
        <v>107</v>
      </c>
      <c r="U1169" s="28" t="s">
        <v>107</v>
      </c>
      <c r="V1169" s="28" t="s">
        <v>107</v>
      </c>
      <c r="W1169" s="28" t="s">
        <v>107</v>
      </c>
      <c r="X1169" s="28" t="s">
        <v>107</v>
      </c>
      <c r="Y1169" s="28" t="s">
        <v>107</v>
      </c>
      <c r="Z1169" s="292">
        <f t="shared" si="115"/>
        <v>102700000</v>
      </c>
      <c r="AA1169" s="28" cm="1">
        <f t="array" aca="1" ref="AA1169" ca="1">_xlfn.IFS(DK1169&lt;$DK$4,1,AND(DK1169&gt;=$DK$4,DK1169&lt;=$AA$4),2,DK1169&gt;$AA$4,3)</f>
        <v>2</v>
      </c>
      <c r="AC1169" s="28" cm="1">
        <f t="array" aca="1" ref="AC1169" ca="1">IF(AB1169="PERCENTIL 30","",_xlfn.IFS(DK1169&lt;$AC$4,1,DK1169&gt;$AC$4,2))</f>
        <v>1</v>
      </c>
      <c r="AD1169" s="28" t="str">
        <f>+IFERROR(VLOOKUP(_xlfn.TEXTJOIN("_", FALSE, C1169:E1169), BD_Perc!$A:$O, 15, FALSE),"Segmentación no encontrada o vehículo inactivo")</f>
        <v>PERCENTIL 30-70</v>
      </c>
      <c r="AE1169" s="28" t="str" cm="1">
        <f t="array" ref="AE1169">_xlfn.IFS(
    AD1169 = "PERCENTIL 50",
    _xlfn.IFS(
        BD!DK1169 &lt; VLOOKUP(_xlfn.TEXTJOIN("_", FALSE, C1169:E1169), BD_Perc!$A:$O, 11, FALSE), "Intervalo de precio 1",
        BD!DK1169 &gt;= VLOOKUP(_xlfn.TEXTJOIN("_", FALSE, C1169:E1169), BD_Perc!$A:$O, 11, FALSE), "Intervalo de precio 2"
    ),
    AD1169 = "PERCENTIL 30-70",
    _xlfn.IFS(
        BD!DK1169 &lt; VLOOKUP(_xlfn.TEXTJOIN("_", FALSE, C1169:E1169), BD_Perc!$A:$O, 6, FALSE), "Intervalo de precio 1",
        BD!DK1169 &lt; VLOOKUP(_xlfn.TEXTJOIN("_", FALSE, C1169:E1169), BD_Perc!$A:$O, 7, FALSE), "Intervalo de precio 2",
        BD!DK1169 &gt;= VLOOKUP(_xlfn.TEXTJOIN("_", FALSE, C1169:E1169), BD_Perc!$A:$O, 7, FALSE), "Intervalo de precio 3"
    ),
    AD1169="Segmentación no encontrada o vehículo inactivo","Segmentación no encontrada o vehículo inactivo"
)</f>
        <v>Intervalo de precio 2</v>
      </c>
      <c r="AF1169" s="8" t="s">
        <v>2413</v>
      </c>
      <c r="AG1169" s="35" t="b">
        <f t="shared" si="112"/>
        <v>1</v>
      </c>
      <c r="AH1169" s="207">
        <v>0</v>
      </c>
      <c r="AI1169" s="207">
        <v>0</v>
      </c>
      <c r="AJ1169" s="207">
        <v>0</v>
      </c>
      <c r="AK1169" s="207">
        <v>0</v>
      </c>
      <c r="AL1169" s="207">
        <v>0</v>
      </c>
      <c r="AM1169" s="207">
        <v>0</v>
      </c>
      <c r="AN1169" s="28" t="s">
        <v>113</v>
      </c>
      <c r="AO1169" s="28" t="s">
        <v>113</v>
      </c>
      <c r="AP1169" s="28" t="s">
        <v>113</v>
      </c>
      <c r="AQ1169" s="368">
        <v>1</v>
      </c>
      <c r="AR1169" s="38">
        <v>6912000</v>
      </c>
      <c r="AS1169" s="38">
        <v>536760</v>
      </c>
      <c r="AT1169" s="38">
        <v>619602.3529411765</v>
      </c>
      <c r="AU1169" s="38" t="s">
        <v>107</v>
      </c>
      <c r="AV1169" s="38" t="s">
        <v>984</v>
      </c>
      <c r="AW1169" s="38">
        <v>8547134</v>
      </c>
      <c r="AX1169" s="38" t="s">
        <v>107</v>
      </c>
      <c r="AY1169" s="38" t="s">
        <v>107</v>
      </c>
      <c r="AZ1169" s="38">
        <v>24900</v>
      </c>
      <c r="BA1169" s="38">
        <v>180000</v>
      </c>
      <c r="BB1169" s="38" t="s">
        <v>107</v>
      </c>
      <c r="BC1169" s="38" t="s">
        <v>107</v>
      </c>
      <c r="BD1169" s="38" t="s">
        <v>107</v>
      </c>
      <c r="BE1169" s="38" t="s">
        <v>107</v>
      </c>
      <c r="BF1169" s="38" t="s">
        <v>107</v>
      </c>
      <c r="BG1169" s="38">
        <v>2613298</v>
      </c>
      <c r="BH1169" s="38" t="s">
        <v>107</v>
      </c>
      <c r="BI1169" s="38">
        <v>896985</v>
      </c>
      <c r="BJ1169" s="38">
        <v>468235</v>
      </c>
      <c r="BK1169" s="38" t="s">
        <v>107</v>
      </c>
      <c r="BL1169" s="38" t="s">
        <v>107</v>
      </c>
      <c r="BM1169" s="38">
        <v>400000</v>
      </c>
      <c r="BN1169" s="38">
        <v>1333399</v>
      </c>
      <c r="BO1169" s="38">
        <v>1169852.770524329</v>
      </c>
      <c r="BP1169" s="38">
        <f t="shared" si="118"/>
        <v>3537000</v>
      </c>
      <c r="BQ1169" s="38">
        <v>120000</v>
      </c>
      <c r="BR1169" s="38">
        <v>2358599</v>
      </c>
      <c r="BS1169" s="38">
        <v>598000</v>
      </c>
      <c r="BT1169" s="38" t="s">
        <v>107</v>
      </c>
      <c r="BU1169" s="38" t="s">
        <v>107</v>
      </c>
      <c r="BV1169" s="38" t="s">
        <v>107</v>
      </c>
      <c r="BW1169" s="38">
        <v>8885747</v>
      </c>
      <c r="BX1169" s="38">
        <v>120000</v>
      </c>
      <c r="BY1169" s="38" t="s">
        <v>107</v>
      </c>
      <c r="BZ1169" s="38" t="s">
        <v>107</v>
      </c>
      <c r="CA1169" s="38" t="s">
        <v>107</v>
      </c>
      <c r="CB1169" s="38">
        <v>690622</v>
      </c>
      <c r="CC1169" s="330" t="s">
        <v>107</v>
      </c>
      <c r="CD1169" s="38" t="s">
        <v>107</v>
      </c>
      <c r="CE1169" s="38" t="s">
        <v>107</v>
      </c>
      <c r="CF1169" s="38" t="s">
        <v>107</v>
      </c>
      <c r="CG1169" s="38" t="s">
        <v>107</v>
      </c>
      <c r="CH1169" s="85" t="s">
        <v>107</v>
      </c>
      <c r="CI1169" s="85" t="s">
        <v>107</v>
      </c>
      <c r="CJ1169" s="85" t="s">
        <v>107</v>
      </c>
      <c r="CK1169" s="28" t="s">
        <v>107</v>
      </c>
      <c r="CL1169" s="28" t="s">
        <v>107</v>
      </c>
      <c r="CM1169" s="42" t="s">
        <v>107</v>
      </c>
      <c r="CN1169" s="42" t="s">
        <v>107</v>
      </c>
      <c r="CO1169" s="42" t="s">
        <v>107</v>
      </c>
      <c r="CP1169" s="28" t="s">
        <v>107</v>
      </c>
      <c r="CQ1169" s="28" t="s">
        <v>107</v>
      </c>
      <c r="CR1169" s="28" t="s">
        <v>107</v>
      </c>
      <c r="CS1169" s="28" t="s">
        <v>107</v>
      </c>
      <c r="CT1169" s="28" t="s">
        <v>107</v>
      </c>
      <c r="CU1169" s="28" t="s">
        <v>107</v>
      </c>
      <c r="CV1169" s="28" t="s">
        <v>107</v>
      </c>
      <c r="CW1169" s="28" t="s">
        <v>107</v>
      </c>
      <c r="CX1169" s="28" t="s">
        <v>107</v>
      </c>
      <c r="CY1169" s="28" t="s">
        <v>107</v>
      </c>
      <c r="CZ1169" s="28" t="s">
        <v>107</v>
      </c>
      <c r="DA1169" s="28" t="s">
        <v>107</v>
      </c>
      <c r="DB1169" s="28" t="s">
        <v>107</v>
      </c>
      <c r="DC1169" s="28" t="s">
        <v>107</v>
      </c>
      <c r="DD1169" s="332">
        <v>3398000</v>
      </c>
      <c r="DE1169" s="385">
        <v>1</v>
      </c>
      <c r="DF1169" s="286">
        <v>1</v>
      </c>
      <c r="DG1169" s="313">
        <v>45723</v>
      </c>
      <c r="DH1169" s="8" t="s">
        <v>2527</v>
      </c>
      <c r="DI1169" s="279" t="str" cm="1">
        <f t="array" ref="DI1169">+IF(AND(C1169&lt;&gt;"Vehículos Eléctricos",C1169&lt;&gt;"Vehículos Híbridos",AD1169="PERCENTIL 50"),
     IF(VLOOKUP(_xlfn.TEXTJOIN("_",FALSE,C1169:E1169),BD_Perc!$A:$P,_xlfn.IFS(BD!AE1169="Intervalo de precio 1",12,BD!AE1169="Intervalo de precio 2",13),FALSE)&lt;=1,
     VLOOKUP(_xlfn.TEXTJOIN("_",FALSE,C1169:E1169),BD_Perc!$A:$P,16,FALSE),"Ok P50"),
     "Ok P30/70 ó Híbrido/Eléctrico")</f>
        <v>Ok P30/70 ó Híbrido/Eléctrico</v>
      </c>
      <c r="DJ1169" s="279" t="str">
        <f t="shared" si="116"/>
        <v>Vehículos Convencionales_Camperos/Camionetas_4x2</v>
      </c>
      <c r="DK1169" s="331">
        <f t="shared" si="117"/>
        <v>102700000</v>
      </c>
    </row>
    <row r="1170" spans="1:115" ht="63.75">
      <c r="A1170" s="28">
        <v>1165</v>
      </c>
      <c r="B1170" s="29" t="s">
        <v>266</v>
      </c>
      <c r="C1170" s="29" t="s">
        <v>0</v>
      </c>
      <c r="D1170" s="135" t="s">
        <v>810</v>
      </c>
      <c r="E1170" s="73" t="s">
        <v>811</v>
      </c>
      <c r="F1170" s="73" t="s">
        <v>107</v>
      </c>
      <c r="G1170" s="71" t="s">
        <v>2509</v>
      </c>
      <c r="H1170" s="73" t="s">
        <v>147</v>
      </c>
      <c r="I1170" s="367">
        <v>8007034</v>
      </c>
      <c r="J1170" s="70" t="s">
        <v>2533</v>
      </c>
      <c r="K1170" s="31" t="s">
        <v>107</v>
      </c>
      <c r="L1170" s="56">
        <v>130</v>
      </c>
      <c r="M1170" s="33">
        <v>5</v>
      </c>
      <c r="N1170" s="126">
        <v>196000000</v>
      </c>
      <c r="O1170" s="34">
        <f>+IFERROR(VLOOKUP(I1170,Precio_Fasecolda!A:C,3,FALSE),IFERROR(VLOOKUP(I1170,Precio_Fasecolda!B:C,2,FALSE),N1170))</f>
        <v>196000000</v>
      </c>
      <c r="P1170" s="34">
        <f t="shared" si="114"/>
        <v>0</v>
      </c>
      <c r="Q1170" s="33" t="s">
        <v>107</v>
      </c>
      <c r="R1170" s="28" t="s">
        <v>2415</v>
      </c>
      <c r="S1170" s="28" t="s">
        <v>360</v>
      </c>
      <c r="T1170" s="28" t="s">
        <v>107</v>
      </c>
      <c r="U1170" s="28" t="s">
        <v>107</v>
      </c>
      <c r="V1170" s="42" t="s">
        <v>107</v>
      </c>
      <c r="W1170" s="28" t="s">
        <v>107</v>
      </c>
      <c r="X1170" s="28" t="s">
        <v>107</v>
      </c>
      <c r="Y1170" s="28" t="s">
        <v>107</v>
      </c>
      <c r="Z1170" s="292">
        <f t="shared" si="115"/>
        <v>196000000</v>
      </c>
      <c r="AA1170" s="28" cm="1">
        <f t="array" aca="1" ref="AA1170" ca="1">_xlfn.IFS(DK1170&lt;$DK$4,1,AND(DK1170&gt;=$DK$4,DK1170&lt;=$AA$4),2,DK1170&gt;$AA$4,3)</f>
        <v>2</v>
      </c>
      <c r="AC1170" s="28" cm="1">
        <f t="array" aca="1" ref="AC1170" ca="1">IF(AB1170="PERCENTIL 30","",_xlfn.IFS(DK1170&lt;$AC$4,1,DK1170&gt;$AC$4,2))</f>
        <v>2</v>
      </c>
      <c r="AD1170" s="28" t="str">
        <f>+IFERROR(VLOOKUP(_xlfn.TEXTJOIN("_", FALSE, C1170:E1170), BD_Perc!$A:$O, 15, FALSE),"Segmentación no encontrada o vehículo inactivo")</f>
        <v>PERCENTIL 30-70</v>
      </c>
      <c r="AE1170" s="28" t="str" cm="1">
        <f t="array" ref="AE1170">_xlfn.IFS(
    AD1170 = "PERCENTIL 50",
    _xlfn.IFS(
        BD!DK1170 &lt; VLOOKUP(_xlfn.TEXTJOIN("_", FALSE, C1170:E1170), BD_Perc!$A:$O, 11, FALSE), "Intervalo de precio 1",
        BD!DK1170 &gt;= VLOOKUP(_xlfn.TEXTJOIN("_", FALSE, C1170:E1170), BD_Perc!$A:$O, 11, FALSE), "Intervalo de precio 2"
    ),
    AD1170 = "PERCENTIL 30-70",
    _xlfn.IFS(
        BD!DK1170 &lt; VLOOKUP(_xlfn.TEXTJOIN("_", FALSE, C1170:E1170), BD_Perc!$A:$O, 6, FALSE), "Intervalo de precio 1",
        BD!DK1170 &lt; VLOOKUP(_xlfn.TEXTJOIN("_", FALSE, C1170:E1170), BD_Perc!$A:$O, 7, FALSE), "Intervalo de precio 2",
        BD!DK1170 &gt;= VLOOKUP(_xlfn.TEXTJOIN("_", FALSE, C1170:E1170), BD_Perc!$A:$O, 7, FALSE), "Intervalo de precio 3"
    ),
    AD1170="Segmentación no encontrada o vehículo inactivo","Segmentación no encontrada o vehículo inactivo"
)</f>
        <v>Intervalo de precio 3</v>
      </c>
      <c r="AF1170" s="8" t="s">
        <v>2414</v>
      </c>
      <c r="AG1170" s="35" t="b">
        <f t="shared" si="112"/>
        <v>1</v>
      </c>
      <c r="AH1170" s="207">
        <v>0</v>
      </c>
      <c r="AI1170" s="207">
        <v>0</v>
      </c>
      <c r="AJ1170" s="207">
        <v>0</v>
      </c>
      <c r="AK1170" s="207">
        <v>0</v>
      </c>
      <c r="AL1170" s="207">
        <v>0</v>
      </c>
      <c r="AM1170" s="207">
        <v>0</v>
      </c>
      <c r="AN1170" s="28" t="s">
        <v>113</v>
      </c>
      <c r="AO1170" s="28" t="s">
        <v>113</v>
      </c>
      <c r="AP1170" s="28" t="s">
        <v>113</v>
      </c>
      <c r="AQ1170" s="368">
        <v>1</v>
      </c>
      <c r="AR1170" s="38" t="s">
        <v>905</v>
      </c>
      <c r="AS1170" s="38">
        <v>536760</v>
      </c>
      <c r="AT1170" s="38">
        <v>317520</v>
      </c>
      <c r="AU1170" s="38" t="s">
        <v>107</v>
      </c>
      <c r="AV1170" s="38" t="s">
        <v>107</v>
      </c>
      <c r="AW1170" s="38">
        <v>8547134</v>
      </c>
      <c r="AX1170" s="38" t="s">
        <v>107</v>
      </c>
      <c r="AY1170" s="38">
        <v>794250</v>
      </c>
      <c r="AZ1170" s="38">
        <v>24900</v>
      </c>
      <c r="BA1170" s="38">
        <v>180000</v>
      </c>
      <c r="BB1170" s="38" t="s">
        <v>107</v>
      </c>
      <c r="BC1170" s="38" t="s">
        <v>107</v>
      </c>
      <c r="BD1170" s="38" t="s">
        <v>107</v>
      </c>
      <c r="BE1170" s="38" t="s">
        <v>107</v>
      </c>
      <c r="BF1170" s="38" t="s">
        <v>107</v>
      </c>
      <c r="BG1170" s="38">
        <v>1780000</v>
      </c>
      <c r="BH1170" s="38" t="s">
        <v>107</v>
      </c>
      <c r="BI1170" s="38">
        <v>3773665</v>
      </c>
      <c r="BJ1170" s="38">
        <v>2469258</v>
      </c>
      <c r="BK1170" s="38" t="s">
        <v>107</v>
      </c>
      <c r="BL1170" s="38">
        <v>1111166</v>
      </c>
      <c r="BM1170" s="38">
        <v>400000</v>
      </c>
      <c r="BN1170" s="38" t="s">
        <v>107</v>
      </c>
      <c r="BO1170" s="38">
        <v>1169852.770524329</v>
      </c>
      <c r="BP1170" s="38">
        <f t="shared" si="118"/>
        <v>3537000</v>
      </c>
      <c r="BQ1170" s="38">
        <v>120000</v>
      </c>
      <c r="BR1170" s="38">
        <v>2358599</v>
      </c>
      <c r="BS1170" s="38">
        <v>598000</v>
      </c>
      <c r="BT1170" s="38" t="s">
        <v>107</v>
      </c>
      <c r="BU1170" s="38" t="s">
        <v>107</v>
      </c>
      <c r="BV1170" s="38" t="s">
        <v>107</v>
      </c>
      <c r="BW1170" s="38">
        <v>8885747</v>
      </c>
      <c r="BX1170" s="38">
        <v>120000</v>
      </c>
      <c r="BY1170" s="38" t="s">
        <v>107</v>
      </c>
      <c r="BZ1170" s="38">
        <v>5998154</v>
      </c>
      <c r="CA1170" s="38" t="s">
        <v>107</v>
      </c>
      <c r="CB1170" s="38">
        <v>690622</v>
      </c>
      <c r="CC1170" s="330" t="s">
        <v>107</v>
      </c>
      <c r="CD1170" s="38" t="s">
        <v>107</v>
      </c>
      <c r="CE1170" s="38" t="s">
        <v>107</v>
      </c>
      <c r="CF1170" s="38" t="s">
        <v>107</v>
      </c>
      <c r="CG1170" s="38" t="s">
        <v>107</v>
      </c>
      <c r="CH1170" s="85" t="s">
        <v>107</v>
      </c>
      <c r="CI1170" s="85" t="s">
        <v>107</v>
      </c>
      <c r="CJ1170" s="85" t="s">
        <v>107</v>
      </c>
      <c r="CK1170" s="28" t="s">
        <v>107</v>
      </c>
      <c r="CL1170" s="28" t="s">
        <v>107</v>
      </c>
      <c r="CM1170" s="42" t="s">
        <v>107</v>
      </c>
      <c r="CN1170" s="42" t="s">
        <v>107</v>
      </c>
      <c r="CO1170" s="42" t="s">
        <v>107</v>
      </c>
      <c r="CP1170" s="28" t="s">
        <v>107</v>
      </c>
      <c r="CQ1170" s="28" t="s">
        <v>107</v>
      </c>
      <c r="CR1170" s="28" t="s">
        <v>107</v>
      </c>
      <c r="CS1170" s="28" t="s">
        <v>107</v>
      </c>
      <c r="CT1170" s="28" t="s">
        <v>107</v>
      </c>
      <c r="CU1170" s="28" t="s">
        <v>107</v>
      </c>
      <c r="CV1170" s="28" t="s">
        <v>107</v>
      </c>
      <c r="CW1170" s="28" t="s">
        <v>107</v>
      </c>
      <c r="CX1170" s="28" t="s">
        <v>107</v>
      </c>
      <c r="CY1170" s="28" t="s">
        <v>107</v>
      </c>
      <c r="CZ1170" s="28" t="s">
        <v>107</v>
      </c>
      <c r="DA1170" s="28" t="s">
        <v>107</v>
      </c>
      <c r="DB1170" s="28" t="s">
        <v>107</v>
      </c>
      <c r="DC1170" s="28" t="s">
        <v>107</v>
      </c>
      <c r="DD1170" s="332">
        <v>6510000</v>
      </c>
      <c r="DE1170" s="385">
        <v>1</v>
      </c>
      <c r="DF1170" s="286">
        <v>1</v>
      </c>
      <c r="DG1170" s="313">
        <v>45723</v>
      </c>
      <c r="DH1170" s="8" t="s">
        <v>2527</v>
      </c>
      <c r="DI1170" s="279" t="str" cm="1">
        <f t="array" ref="DI1170">+IF(AND(C1170&lt;&gt;"Vehículos Eléctricos",C1170&lt;&gt;"Vehículos Híbridos",AD1170="PERCENTIL 50"),
     IF(VLOOKUP(_xlfn.TEXTJOIN("_",FALSE,C1170:E1170),BD_Perc!$A:$P,_xlfn.IFS(BD!AE1170="Intervalo de precio 1",12,BD!AE1170="Intervalo de precio 2",13),FALSE)&lt;=1,
     VLOOKUP(_xlfn.TEXTJOIN("_",FALSE,C1170:E1170),BD_Perc!$A:$P,16,FALSE),"Ok P50"),
     "Ok P30/70 ó Híbrido/Eléctrico")</f>
        <v>Ok P30/70 ó Híbrido/Eléctrico</v>
      </c>
      <c r="DJ1170" s="279" t="str">
        <f t="shared" si="116"/>
        <v>Vehículos Convencionales_Vehículos Destinados al Transporte de Carga Liviana_Van</v>
      </c>
      <c r="DK1170" s="331">
        <f t="shared" si="117"/>
        <v>196000000</v>
      </c>
    </row>
    <row r="1171" spans="1:115" ht="51">
      <c r="A1171" s="28">
        <v>1166</v>
      </c>
      <c r="B1171" s="29" t="s">
        <v>266</v>
      </c>
      <c r="C1171" s="29" t="s">
        <v>0</v>
      </c>
      <c r="D1171" s="135" t="s">
        <v>810</v>
      </c>
      <c r="E1171" s="73" t="s">
        <v>811</v>
      </c>
      <c r="F1171" s="73" t="s">
        <v>107</v>
      </c>
      <c r="G1171" s="71" t="s">
        <v>2510</v>
      </c>
      <c r="H1171" s="73" t="s">
        <v>147</v>
      </c>
      <c r="I1171" s="367">
        <v>8007036</v>
      </c>
      <c r="J1171" s="70" t="s">
        <v>2534</v>
      </c>
      <c r="K1171" s="31" t="s">
        <v>107</v>
      </c>
      <c r="L1171" s="56">
        <v>134</v>
      </c>
      <c r="M1171" s="64" t="s">
        <v>107</v>
      </c>
      <c r="N1171" s="126">
        <v>206000000</v>
      </c>
      <c r="O1171" s="34">
        <f>+IFERROR(VLOOKUP(I1171,Precio_Fasecolda!A:C,3,FALSE),IFERROR(VLOOKUP(I1171,Precio_Fasecolda!B:C,2,FALSE),N1171))</f>
        <v>206000000</v>
      </c>
      <c r="P1171" s="34">
        <f t="shared" si="114"/>
        <v>0</v>
      </c>
      <c r="Q1171" s="33" t="s">
        <v>107</v>
      </c>
      <c r="R1171" s="28" t="s">
        <v>2415</v>
      </c>
      <c r="S1171" s="28" t="s">
        <v>360</v>
      </c>
      <c r="T1171" s="28" t="s">
        <v>107</v>
      </c>
      <c r="U1171" s="28" t="s">
        <v>107</v>
      </c>
      <c r="V1171" s="42" t="s">
        <v>107</v>
      </c>
      <c r="W1171" s="28" t="s">
        <v>107</v>
      </c>
      <c r="X1171" s="28" t="s">
        <v>107</v>
      </c>
      <c r="Y1171" s="28" t="s">
        <v>107</v>
      </c>
      <c r="Z1171" s="292">
        <f t="shared" si="115"/>
        <v>206000000</v>
      </c>
      <c r="AA1171" s="28" cm="1">
        <f t="array" aca="1" ref="AA1171" ca="1">_xlfn.IFS(DK1171&lt;$DK$4,1,AND(DK1171&gt;=$DK$4,DK1171&lt;=$AA$4),2,DK1171&gt;$AA$4,3)</f>
        <v>2</v>
      </c>
      <c r="AC1171" s="28" cm="1">
        <f t="array" aca="1" ref="AC1171" ca="1">IF(AB1171="PERCENTIL 30","",_xlfn.IFS(DK1171&lt;$AC$4,1,DK1171&gt;$AC$4,2))</f>
        <v>2</v>
      </c>
      <c r="AD1171" s="28" t="str">
        <f>+IFERROR(VLOOKUP(_xlfn.TEXTJOIN("_", FALSE, C1171:E1171), BD_Perc!$A:$O, 15, FALSE),"Segmentación no encontrada o vehículo inactivo")</f>
        <v>PERCENTIL 30-70</v>
      </c>
      <c r="AE1171" s="28" t="str" cm="1">
        <f t="array" ref="AE1171">_xlfn.IFS(
    AD1171 = "PERCENTIL 50",
    _xlfn.IFS(
        BD!DK1171 &lt; VLOOKUP(_xlfn.TEXTJOIN("_", FALSE, C1171:E1171), BD_Perc!$A:$O, 11, FALSE), "Intervalo de precio 1",
        BD!DK1171 &gt;= VLOOKUP(_xlfn.TEXTJOIN("_", FALSE, C1171:E1171), BD_Perc!$A:$O, 11, FALSE), "Intervalo de precio 2"
    ),
    AD1171 = "PERCENTIL 30-70",
    _xlfn.IFS(
        BD!DK1171 &lt; VLOOKUP(_xlfn.TEXTJOIN("_", FALSE, C1171:E1171), BD_Perc!$A:$O, 6, FALSE), "Intervalo de precio 1",
        BD!DK1171 &lt; VLOOKUP(_xlfn.TEXTJOIN("_", FALSE, C1171:E1171), BD_Perc!$A:$O, 7, FALSE), "Intervalo de precio 2",
        BD!DK1171 &gt;= VLOOKUP(_xlfn.TEXTJOIN("_", FALSE, C1171:E1171), BD_Perc!$A:$O, 7, FALSE), "Intervalo de precio 3"
    ),
    AD1171="Segmentación no encontrada o vehículo inactivo","Segmentación no encontrada o vehículo inactivo"
)</f>
        <v>Intervalo de precio 3</v>
      </c>
      <c r="AF1171" s="8" t="s">
        <v>2414</v>
      </c>
      <c r="AG1171" s="35" t="b">
        <f t="shared" si="112"/>
        <v>1</v>
      </c>
      <c r="AH1171" s="207">
        <v>0</v>
      </c>
      <c r="AI1171" s="207">
        <v>0</v>
      </c>
      <c r="AJ1171" s="207">
        <v>0</v>
      </c>
      <c r="AK1171" s="207">
        <v>0</v>
      </c>
      <c r="AL1171" s="207">
        <v>0</v>
      </c>
      <c r="AM1171" s="207">
        <v>0</v>
      </c>
      <c r="AN1171" s="28" t="s">
        <v>113</v>
      </c>
      <c r="AO1171" s="28" t="s">
        <v>113</v>
      </c>
      <c r="AP1171" s="28" t="s">
        <v>113</v>
      </c>
      <c r="AQ1171" s="368">
        <v>1</v>
      </c>
      <c r="AR1171" s="38" t="s">
        <v>905</v>
      </c>
      <c r="AS1171" s="38">
        <v>536760</v>
      </c>
      <c r="AT1171" s="38">
        <v>317520</v>
      </c>
      <c r="AU1171" s="38" t="s">
        <v>107</v>
      </c>
      <c r="AV1171" s="38" t="s">
        <v>107</v>
      </c>
      <c r="AW1171" s="38">
        <v>8547134</v>
      </c>
      <c r="AX1171" s="38" t="s">
        <v>107</v>
      </c>
      <c r="AY1171" s="38">
        <v>794250</v>
      </c>
      <c r="AZ1171" s="38">
        <v>24900</v>
      </c>
      <c r="BA1171" s="38">
        <v>180000</v>
      </c>
      <c r="BB1171" s="38" t="s">
        <v>107</v>
      </c>
      <c r="BC1171" s="38" t="s">
        <v>107</v>
      </c>
      <c r="BD1171" s="38" t="s">
        <v>107</v>
      </c>
      <c r="BE1171" s="38" t="s">
        <v>107</v>
      </c>
      <c r="BF1171" s="38" t="s">
        <v>107</v>
      </c>
      <c r="BG1171" s="38">
        <v>1780000</v>
      </c>
      <c r="BH1171" s="38" t="s">
        <v>107</v>
      </c>
      <c r="BI1171" s="38">
        <v>3773665</v>
      </c>
      <c r="BJ1171" s="38">
        <v>2469258</v>
      </c>
      <c r="BK1171" s="38" t="s">
        <v>107</v>
      </c>
      <c r="BL1171" s="38">
        <v>1111166</v>
      </c>
      <c r="BM1171" s="38">
        <v>400000</v>
      </c>
      <c r="BN1171" s="38" t="s">
        <v>107</v>
      </c>
      <c r="BO1171" s="38">
        <v>1169852.770524329</v>
      </c>
      <c r="BP1171" s="38">
        <f t="shared" si="118"/>
        <v>3537000</v>
      </c>
      <c r="BQ1171" s="38">
        <v>120000</v>
      </c>
      <c r="BR1171" s="38">
        <v>2358599</v>
      </c>
      <c r="BS1171" s="38">
        <v>598000</v>
      </c>
      <c r="BT1171" s="38" t="s">
        <v>107</v>
      </c>
      <c r="BU1171" s="38" t="s">
        <v>107</v>
      </c>
      <c r="BV1171" s="38" t="s">
        <v>107</v>
      </c>
      <c r="BW1171" s="38">
        <v>8885747</v>
      </c>
      <c r="BX1171" s="38">
        <v>120000</v>
      </c>
      <c r="BY1171" s="38" t="s">
        <v>107</v>
      </c>
      <c r="BZ1171" s="38">
        <v>5998154</v>
      </c>
      <c r="CA1171" s="38" t="s">
        <v>107</v>
      </c>
      <c r="CB1171" s="38">
        <v>690622</v>
      </c>
      <c r="CC1171" s="330" t="s">
        <v>107</v>
      </c>
      <c r="CD1171" s="38" t="s">
        <v>107</v>
      </c>
      <c r="CE1171" s="38" t="s">
        <v>107</v>
      </c>
      <c r="CF1171" s="38" t="s">
        <v>107</v>
      </c>
      <c r="CG1171" s="38" t="s">
        <v>107</v>
      </c>
      <c r="CH1171" s="85" t="s">
        <v>107</v>
      </c>
      <c r="CI1171" s="85" t="s">
        <v>107</v>
      </c>
      <c r="CJ1171" s="85" t="s">
        <v>107</v>
      </c>
      <c r="CK1171" s="28" t="s">
        <v>107</v>
      </c>
      <c r="CL1171" s="28" t="s">
        <v>107</v>
      </c>
      <c r="CM1171" s="42" t="s">
        <v>107</v>
      </c>
      <c r="CN1171" s="42" t="s">
        <v>107</v>
      </c>
      <c r="CO1171" s="42" t="s">
        <v>107</v>
      </c>
      <c r="CP1171" s="28" t="s">
        <v>107</v>
      </c>
      <c r="CQ1171" s="28" t="s">
        <v>107</v>
      </c>
      <c r="CR1171" s="28" t="s">
        <v>107</v>
      </c>
      <c r="CS1171" s="28" t="s">
        <v>107</v>
      </c>
      <c r="CT1171" s="28" t="s">
        <v>107</v>
      </c>
      <c r="CU1171" s="28" t="s">
        <v>107</v>
      </c>
      <c r="CV1171" s="28" t="s">
        <v>107</v>
      </c>
      <c r="CW1171" s="28" t="s">
        <v>107</v>
      </c>
      <c r="CX1171" s="28" t="s">
        <v>107</v>
      </c>
      <c r="CY1171" s="28" t="s">
        <v>107</v>
      </c>
      <c r="CZ1171" s="28" t="s">
        <v>107</v>
      </c>
      <c r="DA1171" s="28" t="s">
        <v>107</v>
      </c>
      <c r="DB1171" s="28" t="s">
        <v>107</v>
      </c>
      <c r="DC1171" s="28" t="s">
        <v>107</v>
      </c>
      <c r="DD1171" s="332">
        <v>6510000</v>
      </c>
      <c r="DE1171" s="385">
        <v>1</v>
      </c>
      <c r="DF1171" s="286">
        <v>1</v>
      </c>
      <c r="DG1171" s="313">
        <v>45723</v>
      </c>
      <c r="DH1171" s="8" t="s">
        <v>2527</v>
      </c>
      <c r="DI1171" s="279" t="str" cm="1">
        <f t="array" ref="DI1171">+IF(AND(C1171&lt;&gt;"Vehículos Eléctricos",C1171&lt;&gt;"Vehículos Híbridos",AD1171="PERCENTIL 50"),
     IF(VLOOKUP(_xlfn.TEXTJOIN("_",FALSE,C1171:E1171),BD_Perc!$A:$P,_xlfn.IFS(BD!AE1171="Intervalo de precio 1",12,BD!AE1171="Intervalo de precio 2",13),FALSE)&lt;=1,
     VLOOKUP(_xlfn.TEXTJOIN("_",FALSE,C1171:E1171),BD_Perc!$A:$P,16,FALSE),"Ok P50"),
     "Ok P30/70 ó Híbrido/Eléctrico")</f>
        <v>Ok P30/70 ó Híbrido/Eléctrico</v>
      </c>
      <c r="DJ1171" s="279" t="str">
        <f t="shared" si="116"/>
        <v>Vehículos Convencionales_Vehículos Destinados al Transporte de Carga Liviana_Van</v>
      </c>
      <c r="DK1171" s="331">
        <f t="shared" si="117"/>
        <v>206000000</v>
      </c>
    </row>
    <row r="1172" spans="1:115" ht="51">
      <c r="A1172" s="28">
        <v>1167</v>
      </c>
      <c r="B1172" s="29" t="s">
        <v>266</v>
      </c>
      <c r="C1172" s="29" t="s">
        <v>1</v>
      </c>
      <c r="D1172" s="72" t="s">
        <v>810</v>
      </c>
      <c r="E1172" s="72" t="s">
        <v>810</v>
      </c>
      <c r="F1172" s="73" t="s">
        <v>1095</v>
      </c>
      <c r="G1172" s="71" t="s">
        <v>2273</v>
      </c>
      <c r="H1172" s="73" t="s">
        <v>147</v>
      </c>
      <c r="I1172" s="367">
        <v>8007026</v>
      </c>
      <c r="J1172" s="70" t="s">
        <v>2535</v>
      </c>
      <c r="K1172" s="31" t="s">
        <v>107</v>
      </c>
      <c r="L1172" s="56">
        <v>76</v>
      </c>
      <c r="M1172" s="64" t="s">
        <v>107</v>
      </c>
      <c r="N1172" s="126">
        <v>260100000</v>
      </c>
      <c r="O1172" s="34">
        <f>+IFERROR(VLOOKUP(I1172,Precio_Fasecolda!A:C,3,FALSE),IFERROR(VLOOKUP(I1172,Precio_Fasecolda!B:C,2,FALSE),N1172))</f>
        <v>260100000</v>
      </c>
      <c r="P1172" s="34">
        <f t="shared" si="114"/>
        <v>0</v>
      </c>
      <c r="Q1172" s="74" t="s">
        <v>338</v>
      </c>
      <c r="R1172" s="28" t="s">
        <v>130</v>
      </c>
      <c r="S1172" s="28" t="s">
        <v>1062</v>
      </c>
      <c r="T1172" s="28" t="s">
        <v>107</v>
      </c>
      <c r="U1172" s="28" t="s">
        <v>107</v>
      </c>
      <c r="V1172" s="42" t="s">
        <v>107</v>
      </c>
      <c r="W1172" s="28" t="s">
        <v>107</v>
      </c>
      <c r="X1172" s="28" t="s">
        <v>107</v>
      </c>
      <c r="Y1172" s="28" t="s">
        <v>107</v>
      </c>
      <c r="Z1172" s="292">
        <f t="shared" si="115"/>
        <v>260100000</v>
      </c>
      <c r="AA1172" s="28" cm="1">
        <f t="array" aca="1" ref="AA1172" ca="1">_xlfn.IFS(DK1172&lt;$DK$4,1,AND(DK1172&gt;=$DK$4,DK1172&lt;=$AA$4),2,DK1172&gt;$AA$4,3)</f>
        <v>3</v>
      </c>
      <c r="AC1172" s="28" cm="1">
        <f t="array" aca="1" ref="AC1172" ca="1">IF(AB1172="PERCENTIL 30","",_xlfn.IFS(DK1172&lt;$AC$4,1,DK1172&gt;$AC$4,2))</f>
        <v>2</v>
      </c>
      <c r="AD1172" s="28" t="str">
        <f>+IFERROR(VLOOKUP(_xlfn.TEXTJOIN("_", FALSE, C1172:E1172), BD_Perc!$A:$O, 15, FALSE),"Segmentación no encontrada o vehículo inactivo")</f>
        <v>PERCENTIL 50</v>
      </c>
      <c r="AE1172" s="28" t="str" cm="1">
        <f t="array" ref="AE1172">_xlfn.IFS(
    AD1172 = "PERCENTIL 50",
    _xlfn.IFS(
        BD!DK1172 &lt; VLOOKUP(_xlfn.TEXTJOIN("_", FALSE, C1172:E1172), BD_Perc!$A:$O, 11, FALSE), "Intervalo de precio 1",
        BD!DK1172 &gt;= VLOOKUP(_xlfn.TEXTJOIN("_", FALSE, C1172:E1172), BD_Perc!$A:$O, 11, FALSE), "Intervalo de precio 2"
    ),
    AD1172 = "PERCENTIL 30-70",
    _xlfn.IFS(
        BD!DK1172 &lt; VLOOKUP(_xlfn.TEXTJOIN("_", FALSE, C1172:E1172), BD_Perc!$A:$O, 6, FALSE), "Intervalo de precio 1",
        BD!DK1172 &lt; VLOOKUP(_xlfn.TEXTJOIN("_", FALSE, C1172:E1172), BD_Perc!$A:$O, 7, FALSE), "Intervalo de precio 2",
        BD!DK1172 &gt;= VLOOKUP(_xlfn.TEXTJOIN("_", FALSE, C1172:E1172), BD_Perc!$A:$O, 7, FALSE), "Intervalo de precio 3"
    ),
    AD1172="Segmentación no encontrada o vehículo inactivo","Segmentación no encontrada o vehículo inactivo"
)</f>
        <v>Intervalo de precio 1</v>
      </c>
      <c r="AF1172" s="8" t="s">
        <v>2412</v>
      </c>
      <c r="AG1172" s="35" t="b">
        <f t="shared" si="112"/>
        <v>1</v>
      </c>
      <c r="AH1172" s="207">
        <v>0</v>
      </c>
      <c r="AI1172" s="207">
        <v>0</v>
      </c>
      <c r="AJ1172" s="207">
        <v>0</v>
      </c>
      <c r="AK1172" s="207">
        <v>0</v>
      </c>
      <c r="AL1172" s="207">
        <v>0</v>
      </c>
      <c r="AM1172" s="207">
        <v>0</v>
      </c>
      <c r="AN1172" s="28" t="s">
        <v>113</v>
      </c>
      <c r="AO1172" s="28" t="s">
        <v>113</v>
      </c>
      <c r="AP1172" s="28" t="s">
        <v>1251</v>
      </c>
      <c r="AQ1172" s="368">
        <v>1</v>
      </c>
      <c r="AR1172" s="38" t="s">
        <v>905</v>
      </c>
      <c r="AS1172" s="38">
        <v>536760</v>
      </c>
      <c r="AT1172" s="38">
        <v>507489</v>
      </c>
      <c r="AU1172" s="38" t="s">
        <v>905</v>
      </c>
      <c r="AV1172" s="38" t="s">
        <v>905</v>
      </c>
      <c r="AW1172" s="38">
        <v>8547134</v>
      </c>
      <c r="AX1172" s="38" t="s">
        <v>107</v>
      </c>
      <c r="AY1172" s="38">
        <v>847465</v>
      </c>
      <c r="AZ1172" s="38">
        <v>24900</v>
      </c>
      <c r="BA1172" s="38">
        <v>180000</v>
      </c>
      <c r="BB1172" s="38" t="s">
        <v>107</v>
      </c>
      <c r="BC1172" s="38" t="s">
        <v>107</v>
      </c>
      <c r="BD1172" s="38" t="s">
        <v>107</v>
      </c>
      <c r="BE1172" s="38" t="s">
        <v>107</v>
      </c>
      <c r="BF1172" s="38" t="s">
        <v>107</v>
      </c>
      <c r="BG1172" s="38">
        <v>1780000</v>
      </c>
      <c r="BH1172" s="38" t="s">
        <v>107</v>
      </c>
      <c r="BI1172" s="38">
        <v>3773665</v>
      </c>
      <c r="BJ1172" s="38">
        <v>2469258</v>
      </c>
      <c r="BK1172" s="38" t="s">
        <v>107</v>
      </c>
      <c r="BL1172" s="38">
        <v>1111166</v>
      </c>
      <c r="BM1172" s="38">
        <v>400000</v>
      </c>
      <c r="BN1172" s="38" t="s">
        <v>107</v>
      </c>
      <c r="BO1172" s="38">
        <v>1169852.770524329</v>
      </c>
      <c r="BP1172" s="38">
        <f t="shared" si="118"/>
        <v>3537000</v>
      </c>
      <c r="BQ1172" s="38">
        <v>120000</v>
      </c>
      <c r="BR1172" s="38">
        <v>2358599</v>
      </c>
      <c r="BS1172" s="38">
        <v>598000</v>
      </c>
      <c r="BT1172" s="38" t="s">
        <v>107</v>
      </c>
      <c r="BU1172" s="38" t="s">
        <v>107</v>
      </c>
      <c r="BV1172" s="38" t="s">
        <v>107</v>
      </c>
      <c r="BW1172" s="38">
        <v>8885747</v>
      </c>
      <c r="BX1172" s="38">
        <v>120000</v>
      </c>
      <c r="BY1172" s="38" t="s">
        <v>107</v>
      </c>
      <c r="BZ1172" s="38">
        <v>5998154</v>
      </c>
      <c r="CA1172" s="38" t="s">
        <v>107</v>
      </c>
      <c r="CB1172" s="38">
        <v>690622</v>
      </c>
      <c r="CC1172" s="330" t="s">
        <v>107</v>
      </c>
      <c r="CD1172" s="38" t="s">
        <v>107</v>
      </c>
      <c r="CE1172" s="38" t="s">
        <v>107</v>
      </c>
      <c r="CF1172" s="38" t="s">
        <v>107</v>
      </c>
      <c r="CG1172" s="38" t="s">
        <v>107</v>
      </c>
      <c r="CH1172" s="85" t="s">
        <v>173</v>
      </c>
      <c r="CI1172" s="85" t="s">
        <v>173</v>
      </c>
      <c r="CJ1172" s="85" t="s">
        <v>176</v>
      </c>
      <c r="CK1172" s="28" t="s">
        <v>176</v>
      </c>
      <c r="CL1172" s="28" t="s">
        <v>176</v>
      </c>
      <c r="CM1172" s="42" t="s">
        <v>173</v>
      </c>
      <c r="CN1172" s="42" t="s">
        <v>107</v>
      </c>
      <c r="CO1172" s="42">
        <v>8500000</v>
      </c>
      <c r="CP1172" s="28" t="s">
        <v>107</v>
      </c>
      <c r="CQ1172" s="28" t="s">
        <v>107</v>
      </c>
      <c r="CR1172" s="28" t="s">
        <v>107</v>
      </c>
      <c r="CS1172" s="28" t="s">
        <v>107</v>
      </c>
      <c r="CT1172" s="28" t="s">
        <v>107</v>
      </c>
      <c r="CU1172" s="28" t="s">
        <v>107</v>
      </c>
      <c r="CV1172" s="28" t="s">
        <v>107</v>
      </c>
      <c r="CW1172" s="28" t="s">
        <v>107</v>
      </c>
      <c r="CX1172" s="28" t="s">
        <v>107</v>
      </c>
      <c r="CY1172" s="28" t="s">
        <v>107</v>
      </c>
      <c r="CZ1172" s="28" t="s">
        <v>107</v>
      </c>
      <c r="DA1172" s="28" t="s">
        <v>107</v>
      </c>
      <c r="DB1172" s="28" t="s">
        <v>107</v>
      </c>
      <c r="DC1172" s="28" t="s">
        <v>107</v>
      </c>
      <c r="DD1172" s="332">
        <v>4691887.22</v>
      </c>
      <c r="DE1172" s="385">
        <v>1</v>
      </c>
      <c r="DF1172" s="286">
        <v>1</v>
      </c>
      <c r="DG1172" s="313">
        <v>45723</v>
      </c>
      <c r="DH1172" s="8" t="s">
        <v>2527</v>
      </c>
      <c r="DI1172" s="279" t="str" cm="1">
        <f t="array" ref="DI1172">+IF(AND(C1172&lt;&gt;"Vehículos Eléctricos",C1172&lt;&gt;"Vehículos Híbridos",AD1172="PERCENTIL 50"),
     IF(VLOOKUP(_xlfn.TEXTJOIN("_",FALSE,C1172:E1172),BD_Perc!$A:$P,_xlfn.IFS(BD!AE1172="Intervalo de precio 1",12,BD!AE1172="Intervalo de precio 2",13),FALSE)&lt;=1,
     VLOOKUP(_xlfn.TEXTJOIN("_",FALSE,C1172:E1172),BD_Perc!$A:$P,16,FALSE),"Ok P50"),
     "Ok P30/70 ó Híbrido/Eléctrico")</f>
        <v>Ok P30/70 ó Híbrido/Eléctrico</v>
      </c>
      <c r="DJ1172" s="279" t="str">
        <f t="shared" si="116"/>
        <v>Vehículos Eléctricos_Vehículos Destinados al Transporte de Carga Liviana_Vehículos Destinados al Transporte de Carga Liviana</v>
      </c>
      <c r="DK1172" s="331">
        <f t="shared" si="117"/>
        <v>260100000</v>
      </c>
    </row>
    <row r="1173" spans="1:115" ht="38.25">
      <c r="A1173" s="28">
        <v>1168</v>
      </c>
      <c r="B1173" s="29" t="s">
        <v>266</v>
      </c>
      <c r="C1173" s="29" t="s">
        <v>2</v>
      </c>
      <c r="D1173" s="72" t="s">
        <v>105</v>
      </c>
      <c r="E1173" s="42" t="s">
        <v>2380</v>
      </c>
      <c r="F1173" s="73" t="s">
        <v>107</v>
      </c>
      <c r="G1173" s="71" t="s">
        <v>2511</v>
      </c>
      <c r="H1173" s="73" t="s">
        <v>147</v>
      </c>
      <c r="I1173" s="367">
        <v>8006095</v>
      </c>
      <c r="J1173" s="70" t="s">
        <v>2536</v>
      </c>
      <c r="K1173" s="31" t="s">
        <v>107</v>
      </c>
      <c r="L1173" s="56">
        <v>140</v>
      </c>
      <c r="M1173" s="64" t="s">
        <v>107</v>
      </c>
      <c r="N1173" s="126">
        <v>127000000</v>
      </c>
      <c r="O1173" s="34">
        <f>+IFERROR(VLOOKUP(I1173,Precio_Fasecolda!A:C,3,FALSE),IFERROR(VLOOKUP(I1173,Precio_Fasecolda!B:C,2,FALSE),N1173))</f>
        <v>127000000</v>
      </c>
      <c r="P1173" s="34">
        <f t="shared" si="114"/>
        <v>0</v>
      </c>
      <c r="Q1173" s="28" t="s">
        <v>338</v>
      </c>
      <c r="R1173" s="28" t="s">
        <v>130</v>
      </c>
      <c r="S1173" s="28" t="s">
        <v>1056</v>
      </c>
      <c r="T1173" s="33" t="s">
        <v>843</v>
      </c>
      <c r="U1173" s="28" t="s">
        <v>107</v>
      </c>
      <c r="V1173" s="42" t="s">
        <v>107</v>
      </c>
      <c r="W1173" s="28" t="s">
        <v>107</v>
      </c>
      <c r="X1173" s="28" t="s">
        <v>107</v>
      </c>
      <c r="Y1173" s="28" t="s">
        <v>107</v>
      </c>
      <c r="Z1173" s="292">
        <f t="shared" si="115"/>
        <v>127000000</v>
      </c>
      <c r="AA1173" s="28" cm="1">
        <f t="array" aca="1" ref="AA1173" ca="1">_xlfn.IFS(DK1173&lt;$DK$4,1,AND(DK1173&gt;=$DK$4,DK1173&lt;=$AA$4),2,DK1173&gt;$AA$4,3)</f>
        <v>2</v>
      </c>
      <c r="AC1173" s="28" cm="1">
        <f t="array" aca="1" ref="AC1173" ca="1">IF(AB1173="PERCENTIL 30","",_xlfn.IFS(DK1173&lt;$AC$4,1,DK1173&gt;$AC$4,2))</f>
        <v>1</v>
      </c>
      <c r="AD1173" s="28" t="str">
        <f>+IFERROR(VLOOKUP(_xlfn.TEXTJOIN("_", FALSE, C1173:E1173), BD_Perc!$A:$O, 15, FALSE),"Segmentación no encontrada o vehículo inactivo")</f>
        <v>PERCENTIL 30-70</v>
      </c>
      <c r="AE1173" s="28" t="str" cm="1">
        <f t="array" ref="AE1173">_xlfn.IFS(
    AD1173 = "PERCENTIL 50",
    _xlfn.IFS(
        BD!DK1173 &lt; VLOOKUP(_xlfn.TEXTJOIN("_", FALSE, C1173:E1173), BD_Perc!$A:$O, 11, FALSE), "Intervalo de precio 1",
        BD!DK1173 &gt;= VLOOKUP(_xlfn.TEXTJOIN("_", FALSE, C1173:E1173), BD_Perc!$A:$O, 11, FALSE), "Intervalo de precio 2"
    ),
    AD1173 = "PERCENTIL 30-70",
    _xlfn.IFS(
        BD!DK1173 &lt; VLOOKUP(_xlfn.TEXTJOIN("_", FALSE, C1173:E1173), BD_Perc!$A:$O, 6, FALSE), "Intervalo de precio 1",
        BD!DK1173 &lt; VLOOKUP(_xlfn.TEXTJOIN("_", FALSE, C1173:E1173), BD_Perc!$A:$O, 7, FALSE), "Intervalo de precio 2",
        BD!DK1173 &gt;= VLOOKUP(_xlfn.TEXTJOIN("_", FALSE, C1173:E1173), BD_Perc!$A:$O, 7, FALSE), "Intervalo de precio 3"
    ),
    AD1173="Segmentación no encontrada o vehículo inactivo","Segmentación no encontrada o vehículo inactivo"
)</f>
        <v>Intervalo de precio 2</v>
      </c>
      <c r="AF1173" s="8" t="s">
        <v>2413</v>
      </c>
      <c r="AG1173" s="35" t="b">
        <f t="shared" si="112"/>
        <v>1</v>
      </c>
      <c r="AH1173" s="207">
        <v>0</v>
      </c>
      <c r="AI1173" s="207">
        <v>0</v>
      </c>
      <c r="AJ1173" s="207">
        <v>0</v>
      </c>
      <c r="AK1173" s="207">
        <v>0</v>
      </c>
      <c r="AL1173" s="207">
        <v>0</v>
      </c>
      <c r="AM1173" s="207">
        <v>0</v>
      </c>
      <c r="AN1173" s="28" t="s">
        <v>113</v>
      </c>
      <c r="AO1173" s="28" t="s">
        <v>113</v>
      </c>
      <c r="AP1173" s="28" t="s">
        <v>113</v>
      </c>
      <c r="AQ1173" s="368">
        <v>1</v>
      </c>
      <c r="AR1173" s="38" t="s">
        <v>905</v>
      </c>
      <c r="AS1173" s="38">
        <v>536760</v>
      </c>
      <c r="AT1173" s="38" t="s">
        <v>905</v>
      </c>
      <c r="AU1173" s="38" t="s">
        <v>107</v>
      </c>
      <c r="AV1173" s="38" t="s">
        <v>905</v>
      </c>
      <c r="AW1173" s="38">
        <v>8547134</v>
      </c>
      <c r="AX1173" s="38" t="s">
        <v>107</v>
      </c>
      <c r="AY1173" s="38" t="s">
        <v>107</v>
      </c>
      <c r="AZ1173" s="38">
        <v>24900</v>
      </c>
      <c r="BA1173" s="38">
        <v>180000</v>
      </c>
      <c r="BB1173" s="38" t="s">
        <v>107</v>
      </c>
      <c r="BC1173" s="38" t="s">
        <v>107</v>
      </c>
      <c r="BD1173" s="38" t="s">
        <v>107</v>
      </c>
      <c r="BE1173" s="38" t="s">
        <v>107</v>
      </c>
      <c r="BF1173" s="38" t="s">
        <v>107</v>
      </c>
      <c r="BG1173" s="38">
        <v>2613298</v>
      </c>
      <c r="BH1173" s="38" t="s">
        <v>107</v>
      </c>
      <c r="BI1173" s="38">
        <v>896985</v>
      </c>
      <c r="BJ1173" s="38">
        <v>468235</v>
      </c>
      <c r="BK1173" s="38" t="s">
        <v>107</v>
      </c>
      <c r="BL1173" s="38" t="s">
        <v>107</v>
      </c>
      <c r="BM1173" s="38">
        <v>400000</v>
      </c>
      <c r="BN1173" s="38" t="s">
        <v>107</v>
      </c>
      <c r="BO1173" s="38">
        <v>1169852.770524329</v>
      </c>
      <c r="BP1173" s="38">
        <f t="shared" si="118"/>
        <v>3537000</v>
      </c>
      <c r="BQ1173" s="38">
        <v>120000</v>
      </c>
      <c r="BR1173" s="38">
        <v>2358599</v>
      </c>
      <c r="BS1173" s="38">
        <v>598000</v>
      </c>
      <c r="BT1173" s="38" t="s">
        <v>107</v>
      </c>
      <c r="BU1173" s="38" t="s">
        <v>107</v>
      </c>
      <c r="BV1173" s="38" t="s">
        <v>107</v>
      </c>
      <c r="BW1173" s="38">
        <v>8885747</v>
      </c>
      <c r="BX1173" s="38">
        <v>120000</v>
      </c>
      <c r="BY1173" s="38" t="s">
        <v>107</v>
      </c>
      <c r="BZ1173" s="38" t="s">
        <v>107</v>
      </c>
      <c r="CA1173" s="38" t="s">
        <v>107</v>
      </c>
      <c r="CB1173" s="38">
        <v>690622</v>
      </c>
      <c r="CC1173" s="330" t="s">
        <v>107</v>
      </c>
      <c r="CD1173" s="38" t="s">
        <v>107</v>
      </c>
      <c r="CE1173" s="38" t="s">
        <v>107</v>
      </c>
      <c r="CF1173" s="38" t="s">
        <v>107</v>
      </c>
      <c r="CG1173" s="38" t="s">
        <v>107</v>
      </c>
      <c r="CH1173" s="85" t="s">
        <v>176</v>
      </c>
      <c r="CI1173" s="85" t="s">
        <v>176</v>
      </c>
      <c r="CJ1173" s="85" t="s">
        <v>176</v>
      </c>
      <c r="CK1173" s="28" t="s">
        <v>176</v>
      </c>
      <c r="CL1173" s="28" t="s">
        <v>176</v>
      </c>
      <c r="CM1173" s="42" t="s">
        <v>176</v>
      </c>
      <c r="CN1173" s="42" t="s">
        <v>107</v>
      </c>
      <c r="CO1173" s="42" t="s">
        <v>107</v>
      </c>
      <c r="CP1173" s="28" t="s">
        <v>107</v>
      </c>
      <c r="CQ1173" s="28" t="s">
        <v>107</v>
      </c>
      <c r="CR1173" s="28" t="s">
        <v>107</v>
      </c>
      <c r="CS1173" s="28" t="s">
        <v>107</v>
      </c>
      <c r="CT1173" s="28" t="s">
        <v>107</v>
      </c>
      <c r="CU1173" s="28" t="s">
        <v>107</v>
      </c>
      <c r="CV1173" s="28" t="s">
        <v>107</v>
      </c>
      <c r="CW1173" s="28" t="s">
        <v>107</v>
      </c>
      <c r="CX1173" s="28" t="s">
        <v>107</v>
      </c>
      <c r="CY1173" s="28" t="s">
        <v>107</v>
      </c>
      <c r="CZ1173" s="28" t="s">
        <v>107</v>
      </c>
      <c r="DA1173" s="28" t="s">
        <v>107</v>
      </c>
      <c r="DB1173" s="28" t="s">
        <v>107</v>
      </c>
      <c r="DC1173" s="28" t="s">
        <v>107</v>
      </c>
      <c r="DD1173" s="332">
        <v>4434000</v>
      </c>
      <c r="DE1173" s="385">
        <v>1</v>
      </c>
      <c r="DF1173" s="286">
        <v>1</v>
      </c>
      <c r="DG1173" s="313">
        <v>45723</v>
      </c>
      <c r="DH1173" s="8" t="s">
        <v>2527</v>
      </c>
      <c r="DI1173" s="279" t="str" cm="1">
        <f t="array" ref="DI1173">+IF(AND(C1173&lt;&gt;"Vehículos Eléctricos",C1173&lt;&gt;"Vehículos Híbridos",AD1173="PERCENTIL 50"),
     IF(VLOOKUP(_xlfn.TEXTJOIN("_",FALSE,C1173:E1173),BD_Perc!$A:$P,_xlfn.IFS(BD!AE1173="Intervalo de precio 1",12,BD!AE1173="Intervalo de precio 2",13),FALSE)&lt;=1,
     VLOOKUP(_xlfn.TEXTJOIN("_",FALSE,C1173:E1173),BD_Perc!$A:$P,16,FALSE),"Ok P50"),
     "Ok P30/70 ó Híbrido/Eléctrico")</f>
        <v>Ok P30/70 ó Híbrido/Eléctrico</v>
      </c>
      <c r="DJ1173" s="279" t="str">
        <f t="shared" si="116"/>
        <v>Vehículos Híbridos_Automóviles_Sedán</v>
      </c>
      <c r="DK1173" s="331">
        <f t="shared" si="117"/>
        <v>127000000</v>
      </c>
    </row>
    <row r="1174" spans="1:115" ht="25.5">
      <c r="A1174" s="28">
        <v>1169</v>
      </c>
      <c r="B1174" s="29" t="s">
        <v>266</v>
      </c>
      <c r="C1174" s="29" t="s">
        <v>2</v>
      </c>
      <c r="D1174" s="72" t="s">
        <v>105</v>
      </c>
      <c r="E1174" s="42" t="s">
        <v>2380</v>
      </c>
      <c r="F1174" s="73" t="s">
        <v>107</v>
      </c>
      <c r="G1174" s="71" t="s">
        <v>2512</v>
      </c>
      <c r="H1174" s="73" t="s">
        <v>147</v>
      </c>
      <c r="I1174" s="367">
        <v>8006096</v>
      </c>
      <c r="J1174" s="70" t="s">
        <v>2537</v>
      </c>
      <c r="K1174" s="31" t="s">
        <v>107</v>
      </c>
      <c r="L1174" s="56">
        <v>140</v>
      </c>
      <c r="M1174" s="33">
        <v>5</v>
      </c>
      <c r="N1174" s="126">
        <v>137000000</v>
      </c>
      <c r="O1174" s="34">
        <f>+IFERROR(VLOOKUP(I1174,Precio_Fasecolda!A:C,3,FALSE),IFERROR(VLOOKUP(I1174,Precio_Fasecolda!B:C,2,FALSE),N1174))</f>
        <v>137000000</v>
      </c>
      <c r="P1174" s="34">
        <f t="shared" si="114"/>
        <v>0</v>
      </c>
      <c r="Q1174" s="28" t="s">
        <v>338</v>
      </c>
      <c r="R1174" s="28" t="s">
        <v>130</v>
      </c>
      <c r="S1174" s="28" t="s">
        <v>1056</v>
      </c>
      <c r="T1174" s="33" t="s">
        <v>843</v>
      </c>
      <c r="U1174" s="28" t="s">
        <v>107</v>
      </c>
      <c r="V1174" s="42" t="s">
        <v>107</v>
      </c>
      <c r="W1174" s="28" t="s">
        <v>107</v>
      </c>
      <c r="X1174" s="28" t="s">
        <v>107</v>
      </c>
      <c r="Y1174" s="28" t="s">
        <v>107</v>
      </c>
      <c r="Z1174" s="292">
        <f t="shared" si="115"/>
        <v>137000000</v>
      </c>
      <c r="AA1174" s="28" cm="1">
        <f t="array" aca="1" ref="AA1174" ca="1">_xlfn.IFS(DK1174&lt;$DK$4,1,AND(DK1174&gt;=$DK$4,DK1174&lt;=$AA$4),2,DK1174&gt;$AA$4,3)</f>
        <v>2</v>
      </c>
      <c r="AC1174" s="28" cm="1">
        <f t="array" aca="1" ref="AC1174" ca="1">IF(AB1174="PERCENTIL 30","",_xlfn.IFS(DK1174&lt;$AC$4,1,DK1174&gt;$AC$4,2))</f>
        <v>1</v>
      </c>
      <c r="AD1174" s="28" t="str">
        <f>+IFERROR(VLOOKUP(_xlfn.TEXTJOIN("_", FALSE, C1174:E1174), BD_Perc!$A:$O, 15, FALSE),"Segmentación no encontrada o vehículo inactivo")</f>
        <v>PERCENTIL 30-70</v>
      </c>
      <c r="AE1174" s="28" t="str" cm="1">
        <f t="array" ref="AE1174">_xlfn.IFS(
    AD1174 = "PERCENTIL 50",
    _xlfn.IFS(
        BD!DK1174 &lt; VLOOKUP(_xlfn.TEXTJOIN("_", FALSE, C1174:E1174), BD_Perc!$A:$O, 11, FALSE), "Intervalo de precio 1",
        BD!DK1174 &gt;= VLOOKUP(_xlfn.TEXTJOIN("_", FALSE, C1174:E1174), BD_Perc!$A:$O, 11, FALSE), "Intervalo de precio 2"
    ),
    AD1174 = "PERCENTIL 30-70",
    _xlfn.IFS(
        BD!DK1174 &lt; VLOOKUP(_xlfn.TEXTJOIN("_", FALSE, C1174:E1174), BD_Perc!$A:$O, 6, FALSE), "Intervalo de precio 1",
        BD!DK1174 &lt; VLOOKUP(_xlfn.TEXTJOIN("_", FALSE, C1174:E1174), BD_Perc!$A:$O, 7, FALSE), "Intervalo de precio 2",
        BD!DK1174 &gt;= VLOOKUP(_xlfn.TEXTJOIN("_", FALSE, C1174:E1174), BD_Perc!$A:$O, 7, FALSE), "Intervalo de precio 3"
    ),
    AD1174="Segmentación no encontrada o vehículo inactivo","Segmentación no encontrada o vehículo inactivo"
)</f>
        <v>Intervalo de precio 3</v>
      </c>
      <c r="AF1174" s="8" t="s">
        <v>2414</v>
      </c>
      <c r="AG1174" s="35" t="b">
        <f t="shared" si="112"/>
        <v>1</v>
      </c>
      <c r="AH1174" s="207">
        <v>0</v>
      </c>
      <c r="AI1174" s="207">
        <v>0</v>
      </c>
      <c r="AJ1174" s="207">
        <v>0</v>
      </c>
      <c r="AK1174" s="207">
        <v>0</v>
      </c>
      <c r="AL1174" s="207">
        <v>0</v>
      </c>
      <c r="AM1174" s="207">
        <v>0</v>
      </c>
      <c r="AN1174" s="28" t="s">
        <v>113</v>
      </c>
      <c r="AO1174" s="28" t="s">
        <v>113</v>
      </c>
      <c r="AP1174" s="28" t="s">
        <v>113</v>
      </c>
      <c r="AQ1174" s="368">
        <v>1</v>
      </c>
      <c r="AR1174" s="38" t="s">
        <v>905</v>
      </c>
      <c r="AS1174" s="38">
        <v>536760</v>
      </c>
      <c r="AT1174" s="38">
        <v>835956.4705882353</v>
      </c>
      <c r="AU1174" s="38" t="s">
        <v>107</v>
      </c>
      <c r="AV1174" s="38" t="s">
        <v>905</v>
      </c>
      <c r="AW1174" s="38">
        <v>8547134</v>
      </c>
      <c r="AX1174" s="38" t="s">
        <v>107</v>
      </c>
      <c r="AY1174" s="38" t="s">
        <v>107</v>
      </c>
      <c r="AZ1174" s="38">
        <v>24900</v>
      </c>
      <c r="BA1174" s="38">
        <v>180000</v>
      </c>
      <c r="BB1174" s="38" t="s">
        <v>107</v>
      </c>
      <c r="BC1174" s="38" t="s">
        <v>107</v>
      </c>
      <c r="BD1174" s="38" t="s">
        <v>107</v>
      </c>
      <c r="BE1174" s="38" t="s">
        <v>107</v>
      </c>
      <c r="BF1174" s="38" t="s">
        <v>107</v>
      </c>
      <c r="BG1174" s="38">
        <v>2613298</v>
      </c>
      <c r="BH1174" s="38" t="s">
        <v>107</v>
      </c>
      <c r="BI1174" s="38">
        <v>896985</v>
      </c>
      <c r="BJ1174" s="38">
        <v>468235</v>
      </c>
      <c r="BK1174" s="38" t="s">
        <v>107</v>
      </c>
      <c r="BL1174" s="38" t="s">
        <v>107</v>
      </c>
      <c r="BM1174" s="38">
        <v>400000</v>
      </c>
      <c r="BN1174" s="38" t="s">
        <v>107</v>
      </c>
      <c r="BO1174" s="38">
        <v>1169852.770524329</v>
      </c>
      <c r="BP1174" s="38">
        <f t="shared" si="118"/>
        <v>3537000</v>
      </c>
      <c r="BQ1174" s="38">
        <v>120000</v>
      </c>
      <c r="BR1174" s="38">
        <v>2358599</v>
      </c>
      <c r="BS1174" s="38">
        <v>598000</v>
      </c>
      <c r="BT1174" s="38" t="s">
        <v>107</v>
      </c>
      <c r="BU1174" s="38" t="s">
        <v>107</v>
      </c>
      <c r="BV1174" s="38" t="s">
        <v>107</v>
      </c>
      <c r="BW1174" s="38">
        <v>8885747</v>
      </c>
      <c r="BX1174" s="38">
        <v>120000</v>
      </c>
      <c r="BY1174" s="38" t="s">
        <v>107</v>
      </c>
      <c r="BZ1174" s="38" t="s">
        <v>107</v>
      </c>
      <c r="CA1174" s="38" t="s">
        <v>107</v>
      </c>
      <c r="CB1174" s="38">
        <v>690622</v>
      </c>
      <c r="CC1174" s="330" t="s">
        <v>107</v>
      </c>
      <c r="CD1174" s="38" t="s">
        <v>107</v>
      </c>
      <c r="CE1174" s="38" t="s">
        <v>107</v>
      </c>
      <c r="CF1174" s="38" t="s">
        <v>107</v>
      </c>
      <c r="CG1174" s="38" t="s">
        <v>107</v>
      </c>
      <c r="CH1174" s="85" t="s">
        <v>176</v>
      </c>
      <c r="CI1174" s="85" t="s">
        <v>176</v>
      </c>
      <c r="CJ1174" s="85" t="s">
        <v>176</v>
      </c>
      <c r="CK1174" s="28" t="s">
        <v>176</v>
      </c>
      <c r="CL1174" s="28" t="s">
        <v>176</v>
      </c>
      <c r="CM1174" s="42" t="s">
        <v>176</v>
      </c>
      <c r="CN1174" s="42" t="s">
        <v>107</v>
      </c>
      <c r="CO1174" s="42" t="s">
        <v>107</v>
      </c>
      <c r="CP1174" s="28" t="s">
        <v>107</v>
      </c>
      <c r="CQ1174" s="28" t="s">
        <v>107</v>
      </c>
      <c r="CR1174" s="28" t="s">
        <v>107</v>
      </c>
      <c r="CS1174" s="28" t="s">
        <v>107</v>
      </c>
      <c r="CT1174" s="28" t="s">
        <v>107</v>
      </c>
      <c r="CU1174" s="28" t="s">
        <v>107</v>
      </c>
      <c r="CV1174" s="28" t="s">
        <v>107</v>
      </c>
      <c r="CW1174" s="28" t="s">
        <v>107</v>
      </c>
      <c r="CX1174" s="28" t="s">
        <v>107</v>
      </c>
      <c r="CY1174" s="28" t="s">
        <v>107</v>
      </c>
      <c r="CZ1174" s="28" t="s">
        <v>107</v>
      </c>
      <c r="DA1174" s="28" t="s">
        <v>107</v>
      </c>
      <c r="DB1174" s="28" t="s">
        <v>107</v>
      </c>
      <c r="DC1174" s="28" t="s">
        <v>107</v>
      </c>
      <c r="DD1174" s="332">
        <v>4434000</v>
      </c>
      <c r="DE1174" s="385">
        <v>1</v>
      </c>
      <c r="DF1174" s="286">
        <v>1</v>
      </c>
      <c r="DG1174" s="313">
        <v>45723</v>
      </c>
      <c r="DH1174" s="8" t="s">
        <v>2527</v>
      </c>
      <c r="DI1174" s="279" t="str" cm="1">
        <f t="array" ref="DI1174">+IF(AND(C1174&lt;&gt;"Vehículos Eléctricos",C1174&lt;&gt;"Vehículos Híbridos",AD1174="PERCENTIL 50"),
     IF(VLOOKUP(_xlfn.TEXTJOIN("_",FALSE,C1174:E1174),BD_Perc!$A:$P,_xlfn.IFS(BD!AE1174="Intervalo de precio 1",12,BD!AE1174="Intervalo de precio 2",13),FALSE)&lt;=1,
     VLOOKUP(_xlfn.TEXTJOIN("_",FALSE,C1174:E1174),BD_Perc!$A:$P,16,FALSE),"Ok P50"),
     "Ok P30/70 ó Híbrido/Eléctrico")</f>
        <v>Ok P30/70 ó Híbrido/Eléctrico</v>
      </c>
      <c r="DJ1174" s="279" t="str">
        <f t="shared" si="116"/>
        <v>Vehículos Híbridos_Automóviles_Sedán</v>
      </c>
      <c r="DK1174" s="331">
        <f t="shared" si="117"/>
        <v>137000000</v>
      </c>
    </row>
    <row r="1175" spans="1:115" ht="51">
      <c r="A1175" s="28">
        <v>1170</v>
      </c>
      <c r="B1175" s="29" t="s">
        <v>266</v>
      </c>
      <c r="C1175" s="29" t="s">
        <v>1</v>
      </c>
      <c r="D1175" s="72" t="s">
        <v>810</v>
      </c>
      <c r="E1175" s="73" t="s">
        <v>811</v>
      </c>
      <c r="F1175" s="71" t="s">
        <v>1059</v>
      </c>
      <c r="G1175" s="71" t="s">
        <v>2513</v>
      </c>
      <c r="H1175" s="73" t="s">
        <v>147</v>
      </c>
      <c r="I1175" s="367">
        <v>8007037</v>
      </c>
      <c r="J1175" s="70" t="s">
        <v>2538</v>
      </c>
      <c r="K1175" s="49" t="s">
        <v>127</v>
      </c>
      <c r="L1175" s="56">
        <v>120</v>
      </c>
      <c r="M1175" s="33">
        <v>5</v>
      </c>
      <c r="N1175" s="126">
        <v>159000000</v>
      </c>
      <c r="O1175" s="34">
        <f>+IFERROR(VLOOKUP(I1175,Precio_Fasecolda!A:C,3,FALSE),IFERROR(VLOOKUP(I1175,Precio_Fasecolda!B:C,2,FALSE),N1175))</f>
        <v>159000000</v>
      </c>
      <c r="P1175" s="34">
        <f t="shared" si="114"/>
        <v>0</v>
      </c>
      <c r="Q1175" s="28" t="s">
        <v>338</v>
      </c>
      <c r="R1175" s="28" t="s">
        <v>130</v>
      </c>
      <c r="S1175" s="28" t="s">
        <v>1062</v>
      </c>
      <c r="T1175" s="28" t="s">
        <v>107</v>
      </c>
      <c r="U1175" s="28" t="s">
        <v>107</v>
      </c>
      <c r="V1175" s="42" t="s">
        <v>107</v>
      </c>
      <c r="W1175" s="28" t="s">
        <v>107</v>
      </c>
      <c r="X1175" s="28" t="s">
        <v>107</v>
      </c>
      <c r="Y1175" s="28" t="s">
        <v>107</v>
      </c>
      <c r="Z1175" s="292">
        <f t="shared" si="115"/>
        <v>159000000</v>
      </c>
      <c r="AA1175" s="28" cm="1">
        <f t="array" aca="1" ref="AA1175" ca="1">_xlfn.IFS(DK1175&lt;$DK$4,1,AND(DK1175&gt;=$DK$4,DK1175&lt;=$AA$4),2,DK1175&gt;$AA$4,3)</f>
        <v>2</v>
      </c>
      <c r="AC1175" s="28" cm="1">
        <f t="array" aca="1" ref="AC1175" ca="1">IF(AB1175="PERCENTIL 30","",_xlfn.IFS(DK1175&lt;$AC$4,1,DK1175&gt;$AC$4,2))</f>
        <v>2</v>
      </c>
      <c r="AD1175" s="28" t="str">
        <f>+IFERROR(VLOOKUP(_xlfn.TEXTJOIN("_", FALSE, C1175:E1175), BD_Perc!$A:$O, 15, FALSE),"Segmentación no encontrada o vehículo inactivo")</f>
        <v>PERCENTIL 50</v>
      </c>
      <c r="AE1175" s="28" t="str" cm="1">
        <f t="array" ref="AE1175">_xlfn.IFS(
    AD1175 = "PERCENTIL 50",
    _xlfn.IFS(
        BD!DK1175 &lt; VLOOKUP(_xlfn.TEXTJOIN("_", FALSE, C1175:E1175), BD_Perc!$A:$O, 11, FALSE), "Intervalo de precio 1",
        BD!DK1175 &gt;= VLOOKUP(_xlfn.TEXTJOIN("_", FALSE, C1175:E1175), BD_Perc!$A:$O, 11, FALSE), "Intervalo de precio 2"
    ),
    AD1175 = "PERCENTIL 30-70",
    _xlfn.IFS(
        BD!DK1175 &lt; VLOOKUP(_xlfn.TEXTJOIN("_", FALSE, C1175:E1175), BD_Perc!$A:$O, 6, FALSE), "Intervalo de precio 1",
        BD!DK1175 &lt; VLOOKUP(_xlfn.TEXTJOIN("_", FALSE, C1175:E1175), BD_Perc!$A:$O, 7, FALSE), "Intervalo de precio 2",
        BD!DK1175 &gt;= VLOOKUP(_xlfn.TEXTJOIN("_", FALSE, C1175:E1175), BD_Perc!$A:$O, 7, FALSE), "Intervalo de precio 3"
    ),
    AD1175="Segmentación no encontrada o vehículo inactivo","Segmentación no encontrada o vehículo inactivo"
)</f>
        <v>Intervalo de precio 2</v>
      </c>
      <c r="AF1175" s="8" t="s">
        <v>2413</v>
      </c>
      <c r="AG1175" s="35" t="b">
        <f t="shared" si="112"/>
        <v>1</v>
      </c>
      <c r="AH1175" s="207">
        <v>0</v>
      </c>
      <c r="AI1175" s="207">
        <v>0</v>
      </c>
      <c r="AJ1175" s="207">
        <v>0</v>
      </c>
      <c r="AK1175" s="207">
        <v>0</v>
      </c>
      <c r="AL1175" s="207">
        <v>0</v>
      </c>
      <c r="AM1175" s="207">
        <v>0</v>
      </c>
      <c r="AN1175" s="28" t="s">
        <v>113</v>
      </c>
      <c r="AO1175" s="28" t="s">
        <v>113</v>
      </c>
      <c r="AP1175" s="28" t="s">
        <v>113</v>
      </c>
      <c r="AQ1175" s="368">
        <v>1</v>
      </c>
      <c r="AR1175" s="38" t="s">
        <v>905</v>
      </c>
      <c r="AS1175" s="38">
        <v>536760</v>
      </c>
      <c r="AT1175" s="38">
        <v>835956.4705882353</v>
      </c>
      <c r="AU1175" s="38" t="s">
        <v>107</v>
      </c>
      <c r="AV1175" s="38" t="s">
        <v>905</v>
      </c>
      <c r="AW1175" s="38">
        <v>8547134</v>
      </c>
      <c r="AX1175" s="38" t="s">
        <v>107</v>
      </c>
      <c r="AY1175" s="38">
        <v>794250</v>
      </c>
      <c r="AZ1175" s="38">
        <v>24900</v>
      </c>
      <c r="BA1175" s="38">
        <v>180000</v>
      </c>
      <c r="BB1175" s="38" t="s">
        <v>107</v>
      </c>
      <c r="BC1175" s="38" t="s">
        <v>107</v>
      </c>
      <c r="BD1175" s="38" t="s">
        <v>107</v>
      </c>
      <c r="BE1175" s="38" t="s">
        <v>107</v>
      </c>
      <c r="BF1175" s="38" t="s">
        <v>107</v>
      </c>
      <c r="BG1175" s="38">
        <v>2613298</v>
      </c>
      <c r="BH1175" s="38" t="s">
        <v>107</v>
      </c>
      <c r="BI1175" s="38">
        <v>3773665</v>
      </c>
      <c r="BJ1175" s="38">
        <v>2469258</v>
      </c>
      <c r="BK1175" s="38" t="s">
        <v>107</v>
      </c>
      <c r="BL1175" s="38">
        <v>1111166</v>
      </c>
      <c r="BM1175" s="38">
        <v>400000</v>
      </c>
      <c r="BN1175" s="38" t="s">
        <v>107</v>
      </c>
      <c r="BO1175" s="38">
        <v>1169852.770524329</v>
      </c>
      <c r="BP1175" s="38">
        <f t="shared" si="118"/>
        <v>3537000</v>
      </c>
      <c r="BQ1175" s="38">
        <v>120000</v>
      </c>
      <c r="BR1175" s="38">
        <v>2358599</v>
      </c>
      <c r="BS1175" s="38">
        <v>598000</v>
      </c>
      <c r="BT1175" s="38" t="s">
        <v>107</v>
      </c>
      <c r="BU1175" s="38" t="s">
        <v>107</v>
      </c>
      <c r="BV1175" s="38" t="s">
        <v>107</v>
      </c>
      <c r="BW1175" s="38">
        <v>8885747</v>
      </c>
      <c r="BX1175" s="38">
        <v>120000</v>
      </c>
      <c r="BY1175" s="38" t="s">
        <v>107</v>
      </c>
      <c r="BZ1175" s="38">
        <v>5998154</v>
      </c>
      <c r="CA1175" s="38" t="s">
        <v>107</v>
      </c>
      <c r="CB1175" s="38">
        <v>690622</v>
      </c>
      <c r="CC1175" s="330" t="s">
        <v>107</v>
      </c>
      <c r="CD1175" s="38" t="s">
        <v>107</v>
      </c>
      <c r="CE1175" s="38" t="s">
        <v>107</v>
      </c>
      <c r="CF1175" s="38" t="s">
        <v>107</v>
      </c>
      <c r="CG1175" s="38" t="s">
        <v>107</v>
      </c>
      <c r="CH1175" s="85" t="s">
        <v>176</v>
      </c>
      <c r="CI1175" s="85" t="s">
        <v>176</v>
      </c>
      <c r="CJ1175" s="85" t="s">
        <v>176</v>
      </c>
      <c r="CK1175" s="28" t="s">
        <v>176</v>
      </c>
      <c r="CL1175" s="28" t="s">
        <v>176</v>
      </c>
      <c r="CM1175" s="42" t="s">
        <v>107</v>
      </c>
      <c r="CN1175" s="42" t="s">
        <v>107</v>
      </c>
      <c r="CO1175" s="42"/>
      <c r="CP1175" s="28" t="s">
        <v>107</v>
      </c>
      <c r="CQ1175" s="28" t="s">
        <v>107</v>
      </c>
      <c r="CR1175" s="28" t="s">
        <v>107</v>
      </c>
      <c r="CS1175" s="28" t="s">
        <v>107</v>
      </c>
      <c r="CT1175" s="28" t="s">
        <v>107</v>
      </c>
      <c r="CU1175" s="28" t="s">
        <v>107</v>
      </c>
      <c r="CV1175" s="28" t="s">
        <v>107</v>
      </c>
      <c r="CW1175" s="28" t="s">
        <v>107</v>
      </c>
      <c r="CX1175" s="28" t="s">
        <v>107</v>
      </c>
      <c r="CY1175" s="28" t="s">
        <v>107</v>
      </c>
      <c r="CZ1175" s="28" t="s">
        <v>107</v>
      </c>
      <c r="DA1175" s="28" t="s">
        <v>107</v>
      </c>
      <c r="DB1175" s="28" t="s">
        <v>107</v>
      </c>
      <c r="DC1175" s="28" t="s">
        <v>107</v>
      </c>
      <c r="DD1175" s="332">
        <v>1091000</v>
      </c>
      <c r="DE1175" s="385">
        <v>1</v>
      </c>
      <c r="DF1175" s="286">
        <v>1</v>
      </c>
      <c r="DG1175" s="313">
        <v>45723</v>
      </c>
      <c r="DH1175" s="8" t="s">
        <v>2527</v>
      </c>
      <c r="DI1175" s="279" t="str" cm="1">
        <f t="array" ref="DI1175">+IF(AND(C1175&lt;&gt;"Vehículos Eléctricos",C1175&lt;&gt;"Vehículos Híbridos",AD1175="PERCENTIL 50"),
     IF(VLOOKUP(_xlfn.TEXTJOIN("_",FALSE,C1175:E1175),BD_Perc!$A:$P,_xlfn.IFS(BD!AE1175="Intervalo de precio 1",12,BD!AE1175="Intervalo de precio 2",13),FALSE)&lt;=1,
     VLOOKUP(_xlfn.TEXTJOIN("_",FALSE,C1175:E1175),BD_Perc!$A:$P,16,FALSE),"Ok P50"),
     "Ok P30/70 ó Híbrido/Eléctrico")</f>
        <v>Ok P30/70 ó Híbrido/Eléctrico</v>
      </c>
      <c r="DJ1175" s="279" t="str">
        <f t="shared" si="116"/>
        <v>Vehículos Eléctricos_Vehículos Destinados al Transporte de Carga Liviana_Van</v>
      </c>
      <c r="DK1175" s="331">
        <f t="shared" si="117"/>
        <v>159000000</v>
      </c>
    </row>
    <row r="1176" spans="1:115" ht="25.5">
      <c r="A1176" s="28">
        <v>1171</v>
      </c>
      <c r="B1176" s="29" t="s">
        <v>266</v>
      </c>
      <c r="C1176" s="150" t="s">
        <v>0</v>
      </c>
      <c r="D1176" s="72" t="s">
        <v>337</v>
      </c>
      <c r="E1176" s="73" t="s">
        <v>346</v>
      </c>
      <c r="F1176" s="73" t="s">
        <v>107</v>
      </c>
      <c r="G1176" s="370" t="s">
        <v>2514</v>
      </c>
      <c r="H1176" s="374" t="s">
        <v>2515</v>
      </c>
      <c r="I1176" s="367">
        <v>3006166</v>
      </c>
      <c r="J1176" s="70" t="s">
        <v>2539</v>
      </c>
      <c r="K1176" s="49" t="s">
        <v>375</v>
      </c>
      <c r="L1176" s="152">
        <v>300</v>
      </c>
      <c r="M1176" s="153">
        <v>5</v>
      </c>
      <c r="N1176" s="126">
        <v>230000000</v>
      </c>
      <c r="O1176" s="34">
        <f>+IFERROR(VLOOKUP(I1176,Precio_Fasecolda!A:C,3,FALSE),IFERROR(VLOOKUP(I1176,Precio_Fasecolda!B:C,2,FALSE),N1176))</f>
        <v>230000000</v>
      </c>
      <c r="P1176" s="34">
        <f t="shared" si="114"/>
        <v>0</v>
      </c>
      <c r="Q1176" s="153" t="s">
        <v>346</v>
      </c>
      <c r="R1176" s="28" t="s">
        <v>130</v>
      </c>
      <c r="S1176" s="107" t="s">
        <v>112</v>
      </c>
      <c r="T1176" s="28" t="s">
        <v>107</v>
      </c>
      <c r="U1176" s="28" t="s">
        <v>107</v>
      </c>
      <c r="V1176" s="42" t="s">
        <v>107</v>
      </c>
      <c r="W1176" s="28" t="s">
        <v>107</v>
      </c>
      <c r="X1176" s="28" t="s">
        <v>107</v>
      </c>
      <c r="Y1176" s="87" t="str">
        <f t="shared" ref="Y1176:Y1184" si="119">+IF(E1176=$F$1,P1176+BU1176,"N.A.")</f>
        <v>N.A.</v>
      </c>
      <c r="Z1176" s="292">
        <f t="shared" si="115"/>
        <v>227700000</v>
      </c>
      <c r="AA1176" s="28" cm="1">
        <f t="array" aca="1" ref="AA1176" ca="1">_xlfn.IFS(DK1176&lt;$DK$4,1,AND(DK1176&gt;=$DK$4,DK1176&lt;=$AA$4),2,DK1176&gt;$AA$4,3)</f>
        <v>2</v>
      </c>
      <c r="AC1176" s="28" cm="1">
        <f t="array" aca="1" ref="AC1176" ca="1">IF(AB1176="PERCENTIL 30","",_xlfn.IFS(DK1176&lt;$AC$4,1,DK1176&gt;$AC$4,2))</f>
        <v>2</v>
      </c>
      <c r="AD1176" s="28" t="str">
        <f>+IFERROR(VLOOKUP(_xlfn.TEXTJOIN("_", FALSE, C1176:E1176), BD_Perc!$A:$O, 15, FALSE),"Segmentación no encontrada o vehículo inactivo")</f>
        <v>PERCENTIL 30-70</v>
      </c>
      <c r="AE1176" s="28" t="str" cm="1">
        <f t="array" ref="AE1176">_xlfn.IFS(
    AD1176 = "PERCENTIL 50",
    _xlfn.IFS(
        BD!DK1176 &lt; VLOOKUP(_xlfn.TEXTJOIN("_", FALSE, C1176:E1176), BD_Perc!$A:$O, 11, FALSE), "Intervalo de precio 1",
        BD!DK1176 &gt;= VLOOKUP(_xlfn.TEXTJOIN("_", FALSE, C1176:E1176), BD_Perc!$A:$O, 11, FALSE), "Intervalo de precio 2"
    ),
    AD1176 = "PERCENTIL 30-70",
    _xlfn.IFS(
        BD!DK1176 &lt; VLOOKUP(_xlfn.TEXTJOIN("_", FALSE, C1176:E1176), BD_Perc!$A:$O, 6, FALSE), "Intervalo de precio 1",
        BD!DK1176 &lt; VLOOKUP(_xlfn.TEXTJOIN("_", FALSE, C1176:E1176), BD_Perc!$A:$O, 7, FALSE), "Intervalo de precio 2",
        BD!DK1176 &gt;= VLOOKUP(_xlfn.TEXTJOIN("_", FALSE, C1176:E1176), BD_Perc!$A:$O, 7, FALSE), "Intervalo de precio 3"
    ),
    AD1176="Segmentación no encontrada o vehículo inactivo","Segmentación no encontrada o vehículo inactivo"
)</f>
        <v>Intervalo de precio 2</v>
      </c>
      <c r="AF1176" s="8" t="s">
        <v>2413</v>
      </c>
      <c r="AG1176" s="35" t="b">
        <f t="shared" si="112"/>
        <v>1</v>
      </c>
      <c r="AH1176" s="207">
        <v>0.01</v>
      </c>
      <c r="AI1176" s="207">
        <v>1.4999999999999999E-2</v>
      </c>
      <c r="AJ1176" s="207">
        <v>0.02</v>
      </c>
      <c r="AK1176" s="207" t="s">
        <v>1538</v>
      </c>
      <c r="AL1176" s="207" t="s">
        <v>1627</v>
      </c>
      <c r="AM1176" s="207" t="s">
        <v>1628</v>
      </c>
      <c r="AN1176" s="28" t="s">
        <v>1251</v>
      </c>
      <c r="AO1176" s="28" t="s">
        <v>1251</v>
      </c>
      <c r="AP1176" s="28" t="s">
        <v>1251</v>
      </c>
      <c r="AQ1176" s="154">
        <v>0</v>
      </c>
      <c r="AR1176" s="38">
        <v>8689479</v>
      </c>
      <c r="AS1176" s="38">
        <v>589650</v>
      </c>
      <c r="AT1176" s="38">
        <v>708758</v>
      </c>
      <c r="AU1176" s="38" t="s">
        <v>107</v>
      </c>
      <c r="AV1176" s="38" t="s">
        <v>107</v>
      </c>
      <c r="AW1176" s="38">
        <v>9467039</v>
      </c>
      <c r="AX1176" s="38" t="s">
        <v>107</v>
      </c>
      <c r="AY1176" s="38">
        <v>620255</v>
      </c>
      <c r="AZ1176" s="38">
        <v>276874</v>
      </c>
      <c r="BA1176" s="38">
        <v>0</v>
      </c>
      <c r="BB1176" s="38" t="s">
        <v>107</v>
      </c>
      <c r="BC1176" s="38" t="s">
        <v>107</v>
      </c>
      <c r="BD1176" s="38" t="s">
        <v>107</v>
      </c>
      <c r="BE1176" s="38" t="s">
        <v>107</v>
      </c>
      <c r="BF1176" s="38" t="s">
        <v>107</v>
      </c>
      <c r="BG1176" s="38">
        <v>3207693</v>
      </c>
      <c r="BH1176" s="38">
        <v>2064395</v>
      </c>
      <c r="BI1176" s="38">
        <v>4325458</v>
      </c>
      <c r="BJ1176" s="38">
        <v>2830318</v>
      </c>
      <c r="BK1176" s="38" t="s">
        <v>107</v>
      </c>
      <c r="BL1176" s="38">
        <v>1958698</v>
      </c>
      <c r="BM1176" s="38">
        <v>179547</v>
      </c>
      <c r="BN1176" s="38" t="s">
        <v>107</v>
      </c>
      <c r="BO1176" s="38">
        <v>1311855</v>
      </c>
      <c r="BP1176" s="38">
        <v>3884750</v>
      </c>
      <c r="BQ1176" s="38">
        <v>114258</v>
      </c>
      <c r="BR1176" s="38">
        <v>2358599</v>
      </c>
      <c r="BS1176" s="38">
        <v>4651908</v>
      </c>
      <c r="BT1176" s="38" t="s">
        <v>107</v>
      </c>
      <c r="BU1176" s="38" t="s">
        <v>107</v>
      </c>
      <c r="BV1176" s="38" t="s">
        <v>107</v>
      </c>
      <c r="BW1176" s="38">
        <v>9589457</v>
      </c>
      <c r="BX1176" s="38">
        <v>212192</v>
      </c>
      <c r="BY1176" s="38" t="s">
        <v>107</v>
      </c>
      <c r="BZ1176" s="38" t="s">
        <v>107</v>
      </c>
      <c r="CA1176" s="38" t="s">
        <v>107</v>
      </c>
      <c r="CB1176" s="38">
        <v>783479</v>
      </c>
      <c r="CC1176" s="330" t="s">
        <v>107</v>
      </c>
      <c r="CD1176" s="38" t="s">
        <v>107</v>
      </c>
      <c r="CE1176" s="38" t="s">
        <v>107</v>
      </c>
      <c r="CF1176" s="38" t="s">
        <v>107</v>
      </c>
      <c r="CG1176" s="38" t="s">
        <v>107</v>
      </c>
      <c r="CH1176" s="85" t="s">
        <v>176</v>
      </c>
      <c r="CI1176" s="85" t="s">
        <v>176</v>
      </c>
      <c r="CJ1176" s="85" t="s">
        <v>173</v>
      </c>
      <c r="CK1176" s="28" t="s">
        <v>173</v>
      </c>
      <c r="CL1176" s="28" t="s">
        <v>173</v>
      </c>
      <c r="CM1176" s="42" t="s">
        <v>173</v>
      </c>
      <c r="CN1176" s="42" t="s">
        <v>173</v>
      </c>
      <c r="CO1176" s="42" t="s">
        <v>107</v>
      </c>
      <c r="CP1176" s="28" t="s">
        <v>107</v>
      </c>
      <c r="CQ1176" s="28" t="s">
        <v>107</v>
      </c>
      <c r="CR1176" s="28" t="s">
        <v>107</v>
      </c>
      <c r="CS1176" s="28" t="s">
        <v>107</v>
      </c>
      <c r="CT1176" s="28" t="s">
        <v>107</v>
      </c>
      <c r="CU1176" s="28" t="s">
        <v>107</v>
      </c>
      <c r="CV1176" s="28" t="s">
        <v>107</v>
      </c>
      <c r="CW1176" s="28" t="s">
        <v>107</v>
      </c>
      <c r="CX1176" s="28" t="s">
        <v>107</v>
      </c>
      <c r="CY1176" s="28" t="s">
        <v>107</v>
      </c>
      <c r="CZ1176" s="28" t="s">
        <v>107</v>
      </c>
      <c r="DA1176" s="28" t="s">
        <v>107</v>
      </c>
      <c r="DB1176" s="28" t="s">
        <v>107</v>
      </c>
      <c r="DC1176" s="28" t="s">
        <v>107</v>
      </c>
      <c r="DD1176" s="332">
        <v>12819676</v>
      </c>
      <c r="DE1176" s="385">
        <v>1</v>
      </c>
      <c r="DF1176" s="286">
        <v>1</v>
      </c>
      <c r="DG1176" s="313">
        <v>45723</v>
      </c>
      <c r="DH1176" s="8" t="s">
        <v>2527</v>
      </c>
      <c r="DI1176" s="279" t="str" cm="1">
        <f t="array" ref="DI1176">+IF(AND(C1176&lt;&gt;"Vehículos Eléctricos",C1176&lt;&gt;"Vehículos Híbridos",AD1176="PERCENTIL 50"),
     IF(VLOOKUP(_xlfn.TEXTJOIN("_",FALSE,C1176:E1176),BD_Perc!$A:$P,_xlfn.IFS(BD!AE1176="Intervalo de precio 1",12,BD!AE1176="Intervalo de precio 2",13),FALSE)&lt;=1,
     VLOOKUP(_xlfn.TEXTJOIN("_",FALSE,C1176:E1176),BD_Perc!$A:$P,16,FALSE),"Ok P50"),
     "Ok P30/70 ó Híbrido/Eléctrico")</f>
        <v>Ok P30/70 ó Híbrido/Eléctrico</v>
      </c>
      <c r="DJ1176" s="279" t="str">
        <f t="shared" si="116"/>
        <v>Vehículos Convencionales_Camperos/Camionetas_4x4</v>
      </c>
      <c r="DK1176" s="331">
        <f t="shared" si="117"/>
        <v>227700000</v>
      </c>
    </row>
    <row r="1177" spans="1:115" ht="38.25">
      <c r="A1177" s="28">
        <v>1172</v>
      </c>
      <c r="B1177" s="29" t="s">
        <v>266</v>
      </c>
      <c r="C1177" s="72" t="s">
        <v>0</v>
      </c>
      <c r="D1177" s="72" t="s">
        <v>337</v>
      </c>
      <c r="E1177" s="73" t="s">
        <v>346</v>
      </c>
      <c r="F1177" s="73" t="s">
        <v>107</v>
      </c>
      <c r="G1177" s="370" t="s">
        <v>2516</v>
      </c>
      <c r="H1177" s="374" t="s">
        <v>2515</v>
      </c>
      <c r="I1177" s="367">
        <v>3006165</v>
      </c>
      <c r="J1177" s="70" t="s">
        <v>2540</v>
      </c>
      <c r="K1177" s="49" t="s">
        <v>375</v>
      </c>
      <c r="L1177" s="152">
        <v>300</v>
      </c>
      <c r="M1177" s="153">
        <v>5</v>
      </c>
      <c r="N1177" s="126">
        <v>255000000</v>
      </c>
      <c r="O1177" s="34">
        <f>+IFERROR(VLOOKUP(I1177,Precio_Fasecolda!A:C,3,FALSE),IFERROR(VLOOKUP(I1177,Precio_Fasecolda!B:C,2,FALSE),N1177))</f>
        <v>255000000</v>
      </c>
      <c r="P1177" s="34">
        <f t="shared" si="114"/>
        <v>0</v>
      </c>
      <c r="Q1177" s="153" t="s">
        <v>346</v>
      </c>
      <c r="R1177" s="28" t="s">
        <v>130</v>
      </c>
      <c r="S1177" s="107" t="s">
        <v>112</v>
      </c>
      <c r="T1177" s="28" t="s">
        <v>107</v>
      </c>
      <c r="U1177" s="28" t="s">
        <v>107</v>
      </c>
      <c r="V1177" s="42" t="s">
        <v>107</v>
      </c>
      <c r="W1177" s="28" t="s">
        <v>107</v>
      </c>
      <c r="X1177" s="28" t="s">
        <v>107</v>
      </c>
      <c r="Y1177" s="87" t="str">
        <f t="shared" si="119"/>
        <v>N.A.</v>
      </c>
      <c r="Z1177" s="292">
        <f t="shared" si="115"/>
        <v>252450000</v>
      </c>
      <c r="AA1177" s="28" cm="1">
        <f t="array" aca="1" ref="AA1177" ca="1">_xlfn.IFS(DK1177&lt;$DK$4,1,AND(DK1177&gt;=$DK$4,DK1177&lt;=$AA$4),2,DK1177&gt;$AA$4,3)</f>
        <v>3</v>
      </c>
      <c r="AC1177" s="28" cm="1">
        <f t="array" aca="1" ref="AC1177" ca="1">IF(AB1177="PERCENTIL 30","",_xlfn.IFS(DK1177&lt;$AC$4,1,DK1177&gt;$AC$4,2))</f>
        <v>2</v>
      </c>
      <c r="AD1177" s="28" t="str">
        <f>+IFERROR(VLOOKUP(_xlfn.TEXTJOIN("_", FALSE, C1177:E1177), BD_Perc!$A:$O, 15, FALSE),"Segmentación no encontrada o vehículo inactivo")</f>
        <v>PERCENTIL 30-70</v>
      </c>
      <c r="AE1177" s="28" t="str" cm="1">
        <f t="array" ref="AE1177">_xlfn.IFS(
    AD1177 = "PERCENTIL 50",
    _xlfn.IFS(
        BD!DK1177 &lt; VLOOKUP(_xlfn.TEXTJOIN("_", FALSE, C1177:E1177), BD_Perc!$A:$O, 11, FALSE), "Intervalo de precio 1",
        BD!DK1177 &gt;= VLOOKUP(_xlfn.TEXTJOIN("_", FALSE, C1177:E1177), BD_Perc!$A:$O, 11, FALSE), "Intervalo de precio 2"
    ),
    AD1177 = "PERCENTIL 30-70",
    _xlfn.IFS(
        BD!DK1177 &lt; VLOOKUP(_xlfn.TEXTJOIN("_", FALSE, C1177:E1177), BD_Perc!$A:$O, 6, FALSE), "Intervalo de precio 1",
        BD!DK1177 &lt; VLOOKUP(_xlfn.TEXTJOIN("_", FALSE, C1177:E1177), BD_Perc!$A:$O, 7, FALSE), "Intervalo de precio 2",
        BD!DK1177 &gt;= VLOOKUP(_xlfn.TEXTJOIN("_", FALSE, C1177:E1177), BD_Perc!$A:$O, 7, FALSE), "Intervalo de precio 3"
    ),
    AD1177="Segmentación no encontrada o vehículo inactivo","Segmentación no encontrada o vehículo inactivo"
)</f>
        <v>Intervalo de precio 2</v>
      </c>
      <c r="AF1177" s="8" t="s">
        <v>2413</v>
      </c>
      <c r="AG1177" s="35" t="b">
        <f t="shared" si="112"/>
        <v>1</v>
      </c>
      <c r="AH1177" s="207">
        <v>0.01</v>
      </c>
      <c r="AI1177" s="207">
        <v>1.4999999999999999E-2</v>
      </c>
      <c r="AJ1177" s="207">
        <v>0.02</v>
      </c>
      <c r="AK1177" s="207" t="s">
        <v>1538</v>
      </c>
      <c r="AL1177" s="207" t="s">
        <v>1627</v>
      </c>
      <c r="AM1177" s="207" t="s">
        <v>1628</v>
      </c>
      <c r="AN1177" s="28" t="s">
        <v>1251</v>
      </c>
      <c r="AO1177" s="28" t="s">
        <v>1251</v>
      </c>
      <c r="AP1177" s="28" t="s">
        <v>1251</v>
      </c>
      <c r="AQ1177" s="154">
        <v>0</v>
      </c>
      <c r="AR1177" s="38">
        <v>8689479</v>
      </c>
      <c r="AS1177" s="38">
        <v>589650</v>
      </c>
      <c r="AT1177" s="38">
        <v>708758</v>
      </c>
      <c r="AU1177" s="38" t="s">
        <v>107</v>
      </c>
      <c r="AV1177" s="38" t="s">
        <v>107</v>
      </c>
      <c r="AW1177" s="38">
        <v>9467039</v>
      </c>
      <c r="AX1177" s="38" t="s">
        <v>107</v>
      </c>
      <c r="AY1177" s="38">
        <v>620255</v>
      </c>
      <c r="AZ1177" s="38">
        <v>276874</v>
      </c>
      <c r="BA1177" s="38">
        <v>0</v>
      </c>
      <c r="BB1177" s="38" t="s">
        <v>107</v>
      </c>
      <c r="BC1177" s="38" t="s">
        <v>107</v>
      </c>
      <c r="BD1177" s="38" t="s">
        <v>107</v>
      </c>
      <c r="BE1177" s="38" t="s">
        <v>107</v>
      </c>
      <c r="BF1177" s="38" t="s">
        <v>107</v>
      </c>
      <c r="BG1177" s="38">
        <v>3207693</v>
      </c>
      <c r="BH1177" s="38">
        <v>2064395</v>
      </c>
      <c r="BI1177" s="38">
        <v>4325458</v>
      </c>
      <c r="BJ1177" s="38">
        <v>2830318</v>
      </c>
      <c r="BK1177" s="38" t="s">
        <v>107</v>
      </c>
      <c r="BL1177" s="38">
        <v>1958698</v>
      </c>
      <c r="BM1177" s="38">
        <v>179547</v>
      </c>
      <c r="BN1177" s="38" t="s">
        <v>107</v>
      </c>
      <c r="BO1177" s="38">
        <v>1311855</v>
      </c>
      <c r="BP1177" s="38">
        <v>3884750</v>
      </c>
      <c r="BQ1177" s="38">
        <v>114258</v>
      </c>
      <c r="BR1177" s="38">
        <v>2358599</v>
      </c>
      <c r="BS1177" s="38">
        <v>4651908</v>
      </c>
      <c r="BT1177" s="38" t="s">
        <v>107</v>
      </c>
      <c r="BU1177" s="38" t="s">
        <v>107</v>
      </c>
      <c r="BV1177" s="38" t="s">
        <v>107</v>
      </c>
      <c r="BW1177" s="38">
        <v>9589457</v>
      </c>
      <c r="BX1177" s="38">
        <v>212192</v>
      </c>
      <c r="BY1177" s="38" t="s">
        <v>107</v>
      </c>
      <c r="BZ1177" s="38" t="s">
        <v>107</v>
      </c>
      <c r="CA1177" s="38" t="s">
        <v>107</v>
      </c>
      <c r="CB1177" s="38">
        <v>783479</v>
      </c>
      <c r="CC1177" s="330" t="s">
        <v>107</v>
      </c>
      <c r="CD1177" s="38" t="s">
        <v>107</v>
      </c>
      <c r="CE1177" s="38" t="s">
        <v>107</v>
      </c>
      <c r="CF1177" s="38" t="s">
        <v>107</v>
      </c>
      <c r="CG1177" s="38" t="s">
        <v>107</v>
      </c>
      <c r="CH1177" s="85" t="s">
        <v>176</v>
      </c>
      <c r="CI1177" s="85" t="s">
        <v>176</v>
      </c>
      <c r="CJ1177" s="85" t="s">
        <v>173</v>
      </c>
      <c r="CK1177" s="28" t="s">
        <v>173</v>
      </c>
      <c r="CL1177" s="28" t="s">
        <v>173</v>
      </c>
      <c r="CM1177" s="42" t="s">
        <v>173</v>
      </c>
      <c r="CN1177" s="42" t="s">
        <v>173</v>
      </c>
      <c r="CO1177" s="42" t="s">
        <v>107</v>
      </c>
      <c r="CP1177" s="28" t="s">
        <v>107</v>
      </c>
      <c r="CQ1177" s="28" t="s">
        <v>107</v>
      </c>
      <c r="CR1177" s="28" t="s">
        <v>107</v>
      </c>
      <c r="CS1177" s="28" t="s">
        <v>107</v>
      </c>
      <c r="CT1177" s="28" t="s">
        <v>107</v>
      </c>
      <c r="CU1177" s="28" t="s">
        <v>107</v>
      </c>
      <c r="CV1177" s="28" t="s">
        <v>107</v>
      </c>
      <c r="CW1177" s="28" t="s">
        <v>107</v>
      </c>
      <c r="CX1177" s="28" t="s">
        <v>107</v>
      </c>
      <c r="CY1177" s="28" t="s">
        <v>107</v>
      </c>
      <c r="CZ1177" s="28" t="s">
        <v>107</v>
      </c>
      <c r="DA1177" s="28" t="s">
        <v>107</v>
      </c>
      <c r="DB1177" s="28" t="s">
        <v>107</v>
      </c>
      <c r="DC1177" s="28" t="s">
        <v>107</v>
      </c>
      <c r="DD1177" s="332">
        <v>12819676</v>
      </c>
      <c r="DE1177" s="385">
        <v>1</v>
      </c>
      <c r="DF1177" s="286">
        <v>1</v>
      </c>
      <c r="DG1177" s="313">
        <v>45723</v>
      </c>
      <c r="DH1177" s="8" t="s">
        <v>2527</v>
      </c>
      <c r="DI1177" s="279" t="str" cm="1">
        <f t="array" ref="DI1177">+IF(AND(C1177&lt;&gt;"Vehículos Eléctricos",C1177&lt;&gt;"Vehículos Híbridos",AD1177="PERCENTIL 50"),
     IF(VLOOKUP(_xlfn.TEXTJOIN("_",FALSE,C1177:E1177),BD_Perc!$A:$P,_xlfn.IFS(BD!AE1177="Intervalo de precio 1",12,BD!AE1177="Intervalo de precio 2",13),FALSE)&lt;=1,
     VLOOKUP(_xlfn.TEXTJOIN("_",FALSE,C1177:E1177),BD_Perc!$A:$P,16,FALSE),"Ok P50"),
     "Ok P30/70 ó Híbrido/Eléctrico")</f>
        <v>Ok P30/70 ó Híbrido/Eléctrico</v>
      </c>
      <c r="DJ1177" s="279" t="str">
        <f t="shared" si="116"/>
        <v>Vehículos Convencionales_Camperos/Camionetas_4x4</v>
      </c>
      <c r="DK1177" s="331">
        <f t="shared" si="117"/>
        <v>252450000</v>
      </c>
    </row>
    <row r="1178" spans="1:115" ht="51">
      <c r="A1178" s="28">
        <v>1173</v>
      </c>
      <c r="B1178" s="29" t="s">
        <v>266</v>
      </c>
      <c r="C1178" s="29" t="s">
        <v>1</v>
      </c>
      <c r="D1178" s="72" t="s">
        <v>810</v>
      </c>
      <c r="E1178" s="73" t="s">
        <v>810</v>
      </c>
      <c r="F1178" s="73" t="s">
        <v>2275</v>
      </c>
      <c r="G1178" s="71" t="s">
        <v>2517</v>
      </c>
      <c r="H1178" s="374" t="s">
        <v>2515</v>
      </c>
      <c r="I1178" s="367">
        <v>3007003</v>
      </c>
      <c r="J1178" s="70" t="s">
        <v>2541</v>
      </c>
      <c r="K1178" s="31" t="s">
        <v>107</v>
      </c>
      <c r="L1178" s="32">
        <v>269</v>
      </c>
      <c r="M1178" s="33" t="s">
        <v>107</v>
      </c>
      <c r="N1178" s="126">
        <v>260900000</v>
      </c>
      <c r="O1178" s="34">
        <f>+IFERROR(VLOOKUP(I1178,Precio_Fasecolda!A:C,3,FALSE),IFERROR(VLOOKUP(I1178,Precio_Fasecolda!B:C,2,FALSE),N1178))</f>
        <v>260900000</v>
      </c>
      <c r="P1178" s="34">
        <f t="shared" si="114"/>
        <v>0</v>
      </c>
      <c r="Q1178" s="74" t="s">
        <v>982</v>
      </c>
      <c r="R1178" s="28" t="s">
        <v>130</v>
      </c>
      <c r="S1178" s="28" t="s">
        <v>1062</v>
      </c>
      <c r="T1178" s="28" t="s">
        <v>107</v>
      </c>
      <c r="U1178" s="28" t="s">
        <v>107</v>
      </c>
      <c r="V1178" s="42" t="s">
        <v>107</v>
      </c>
      <c r="W1178" s="28" t="s">
        <v>107</v>
      </c>
      <c r="X1178" s="28" t="s">
        <v>107</v>
      </c>
      <c r="Y1178" s="87" t="str">
        <f t="shared" si="119"/>
        <v>N.A.</v>
      </c>
      <c r="Z1178" s="292">
        <f t="shared" si="115"/>
        <v>260900000</v>
      </c>
      <c r="AA1178" s="28" cm="1">
        <f t="array" aca="1" ref="AA1178" ca="1">_xlfn.IFS(DK1178&lt;$DK$4,1,AND(DK1178&gt;=$DK$4,DK1178&lt;=$AA$4),2,DK1178&gt;$AA$4,3)</f>
        <v>3</v>
      </c>
      <c r="AC1178" s="28" cm="1">
        <f t="array" aca="1" ref="AC1178" ca="1">IF(AB1178="PERCENTIL 30","",_xlfn.IFS(DK1178&lt;$AC$4,1,DK1178&gt;$AC$4,2))</f>
        <v>2</v>
      </c>
      <c r="AD1178" s="28" t="str">
        <f>+IFERROR(VLOOKUP(_xlfn.TEXTJOIN("_", FALSE, C1178:E1178), BD_Perc!$A:$O, 15, FALSE),"Segmentación no encontrada o vehículo inactivo")</f>
        <v>PERCENTIL 50</v>
      </c>
      <c r="AE1178" s="28" t="str" cm="1">
        <f t="array" ref="AE1178">_xlfn.IFS(
    AD1178 = "PERCENTIL 50",
    _xlfn.IFS(
        BD!DK1178 &lt; VLOOKUP(_xlfn.TEXTJOIN("_", FALSE, C1178:E1178), BD_Perc!$A:$O, 11, FALSE), "Intervalo de precio 1",
        BD!DK1178 &gt;= VLOOKUP(_xlfn.TEXTJOIN("_", FALSE, C1178:E1178), BD_Perc!$A:$O, 11, FALSE), "Intervalo de precio 2"
    ),
    AD1178 = "PERCENTIL 30-70",
    _xlfn.IFS(
        BD!DK1178 &lt; VLOOKUP(_xlfn.TEXTJOIN("_", FALSE, C1178:E1178), BD_Perc!$A:$O, 6, FALSE), "Intervalo de precio 1",
        BD!DK1178 &lt; VLOOKUP(_xlfn.TEXTJOIN("_", FALSE, C1178:E1178), BD_Perc!$A:$O, 7, FALSE), "Intervalo de precio 2",
        BD!DK1178 &gt;= VLOOKUP(_xlfn.TEXTJOIN("_", FALSE, C1178:E1178), BD_Perc!$A:$O, 7, FALSE), "Intervalo de precio 3"
    ),
    AD1178="Segmentación no encontrada o vehículo inactivo","Segmentación no encontrada o vehículo inactivo"
)</f>
        <v>Intervalo de precio 2</v>
      </c>
      <c r="AF1178" s="8" t="s">
        <v>2413</v>
      </c>
      <c r="AG1178" s="35" t="b">
        <f t="shared" si="112"/>
        <v>1</v>
      </c>
      <c r="AH1178" s="347">
        <v>0</v>
      </c>
      <c r="AI1178" s="347">
        <v>0</v>
      </c>
      <c r="AJ1178" s="347">
        <v>0</v>
      </c>
      <c r="AK1178" s="347">
        <v>0</v>
      </c>
      <c r="AL1178" s="347">
        <v>0</v>
      </c>
      <c r="AM1178" s="347">
        <v>0</v>
      </c>
      <c r="AN1178" s="70" t="s">
        <v>113</v>
      </c>
      <c r="AO1178" s="70" t="s">
        <v>113</v>
      </c>
      <c r="AP1178" s="70" t="s">
        <v>1251</v>
      </c>
      <c r="AQ1178" s="139">
        <v>1</v>
      </c>
      <c r="AR1178" s="38" t="s">
        <v>905</v>
      </c>
      <c r="AS1178" s="38">
        <v>589650</v>
      </c>
      <c r="AT1178" s="38">
        <v>564074</v>
      </c>
      <c r="AU1178" s="38" t="s">
        <v>905</v>
      </c>
      <c r="AV1178" s="38" t="s">
        <v>905</v>
      </c>
      <c r="AW1178" s="38">
        <v>9500139</v>
      </c>
      <c r="AX1178" s="38" t="s">
        <v>905</v>
      </c>
      <c r="AY1178" s="38">
        <v>941957</v>
      </c>
      <c r="AZ1178" s="38">
        <v>336915</v>
      </c>
      <c r="BA1178" s="38">
        <v>143885</v>
      </c>
      <c r="BB1178" s="38" t="s">
        <v>905</v>
      </c>
      <c r="BC1178" s="38" t="s">
        <v>107</v>
      </c>
      <c r="BD1178" s="38" t="s">
        <v>107</v>
      </c>
      <c r="BE1178" s="38" t="s">
        <v>107</v>
      </c>
      <c r="BF1178" s="38" t="s">
        <v>107</v>
      </c>
      <c r="BG1178" s="38">
        <v>2904681</v>
      </c>
      <c r="BH1178" s="38" t="s">
        <v>107</v>
      </c>
      <c r="BI1178" s="38">
        <v>4194429</v>
      </c>
      <c r="BJ1178" s="38">
        <v>2744580</v>
      </c>
      <c r="BK1178" s="38" t="s">
        <v>107</v>
      </c>
      <c r="BL1178" s="38">
        <v>1235061</v>
      </c>
      <c r="BM1178" s="38">
        <v>174109</v>
      </c>
      <c r="BN1178" s="38">
        <v>1482073</v>
      </c>
      <c r="BO1178" s="38">
        <v>1272115</v>
      </c>
      <c r="BP1178" s="38">
        <v>3767071</v>
      </c>
      <c r="BQ1178" s="38">
        <v>110797</v>
      </c>
      <c r="BR1178" s="38">
        <v>2287150</v>
      </c>
      <c r="BS1178" s="38">
        <v>594659</v>
      </c>
      <c r="BT1178" s="38" t="s">
        <v>107</v>
      </c>
      <c r="BU1178" s="38" t="s">
        <v>107</v>
      </c>
      <c r="BV1178" s="38" t="s">
        <v>107</v>
      </c>
      <c r="BW1178" s="38">
        <v>9589457</v>
      </c>
      <c r="BX1178" s="38">
        <v>110797</v>
      </c>
      <c r="BY1178" s="38">
        <v>5260446</v>
      </c>
      <c r="BZ1178" s="38">
        <v>6861452</v>
      </c>
      <c r="CA1178" s="38" t="s">
        <v>107</v>
      </c>
      <c r="CB1178" s="38">
        <v>722740</v>
      </c>
      <c r="CC1178" s="330" t="s">
        <v>107</v>
      </c>
      <c r="CD1178" s="38" t="s">
        <v>107</v>
      </c>
      <c r="CE1178" s="38" t="s">
        <v>107</v>
      </c>
      <c r="CF1178" s="38" t="s">
        <v>107</v>
      </c>
      <c r="CG1178" s="38" t="s">
        <v>107</v>
      </c>
      <c r="CH1178" s="85" t="s">
        <v>176</v>
      </c>
      <c r="CI1178" s="85" t="s">
        <v>176</v>
      </c>
      <c r="CJ1178" s="85" t="s">
        <v>107</v>
      </c>
      <c r="CK1178" s="28" t="s">
        <v>107</v>
      </c>
      <c r="CL1178" s="28" t="s">
        <v>107</v>
      </c>
      <c r="CM1178" s="42" t="s">
        <v>107</v>
      </c>
      <c r="CN1178" s="42" t="s">
        <v>107</v>
      </c>
      <c r="CO1178" s="42">
        <v>8500000</v>
      </c>
      <c r="CP1178" s="28" t="s">
        <v>107</v>
      </c>
      <c r="CQ1178" s="28" t="s">
        <v>107</v>
      </c>
      <c r="CR1178" s="28" t="s">
        <v>107</v>
      </c>
      <c r="CS1178" s="28" t="s">
        <v>107</v>
      </c>
      <c r="CT1178" s="28" t="s">
        <v>107</v>
      </c>
      <c r="CU1178" s="28" t="s">
        <v>107</v>
      </c>
      <c r="CV1178" s="28" t="s">
        <v>107</v>
      </c>
      <c r="CW1178" s="28" t="s">
        <v>107</v>
      </c>
      <c r="CX1178" s="28" t="s">
        <v>107</v>
      </c>
      <c r="CY1178" s="28" t="s">
        <v>107</v>
      </c>
      <c r="CZ1178" s="28" t="s">
        <v>107</v>
      </c>
      <c r="DA1178" s="28" t="s">
        <v>107</v>
      </c>
      <c r="DB1178" s="28" t="s">
        <v>107</v>
      </c>
      <c r="DC1178" s="28" t="s">
        <v>107</v>
      </c>
      <c r="DD1178" s="332">
        <v>10080749</v>
      </c>
      <c r="DE1178" s="385">
        <v>1</v>
      </c>
      <c r="DF1178" s="286">
        <v>1</v>
      </c>
      <c r="DG1178" s="313">
        <v>45723</v>
      </c>
      <c r="DH1178" s="8" t="s">
        <v>2527</v>
      </c>
      <c r="DI1178" s="279" t="str" cm="1">
        <f t="array" ref="DI1178">+IF(AND(C1178&lt;&gt;"Vehículos Eléctricos",C1178&lt;&gt;"Vehículos Híbridos",AD1178="PERCENTIL 50"),
     IF(VLOOKUP(_xlfn.TEXTJOIN("_",FALSE,C1178:E1178),BD_Perc!$A:$P,_xlfn.IFS(BD!AE1178="Intervalo de precio 1",12,BD!AE1178="Intervalo de precio 2",13),FALSE)&lt;=1,
     VLOOKUP(_xlfn.TEXTJOIN("_",FALSE,C1178:E1178),BD_Perc!$A:$P,16,FALSE),"Ok P50"),
     "Ok P30/70 ó Híbrido/Eléctrico")</f>
        <v>Ok P30/70 ó Híbrido/Eléctrico</v>
      </c>
      <c r="DJ1178" s="279" t="str">
        <f t="shared" si="116"/>
        <v>Vehículos Eléctricos_Vehículos Destinados al Transporte de Carga Liviana_Vehículos Destinados al Transporte de Carga Liviana</v>
      </c>
      <c r="DK1178" s="331">
        <f t="shared" si="117"/>
        <v>260900000</v>
      </c>
    </row>
    <row r="1179" spans="1:115" ht="38.25">
      <c r="A1179" s="28">
        <v>1174</v>
      </c>
      <c r="B1179" s="29" t="s">
        <v>266</v>
      </c>
      <c r="C1179" s="72" t="s">
        <v>0</v>
      </c>
      <c r="D1179" s="72" t="s">
        <v>337</v>
      </c>
      <c r="E1179" s="73" t="s">
        <v>346</v>
      </c>
      <c r="F1179" s="73" t="s">
        <v>107</v>
      </c>
      <c r="G1179" s="71" t="s">
        <v>2518</v>
      </c>
      <c r="H1179" s="374" t="s">
        <v>2515</v>
      </c>
      <c r="I1179" s="371">
        <v>3006164</v>
      </c>
      <c r="J1179" s="70" t="s">
        <v>2542</v>
      </c>
      <c r="K1179" s="31" t="s">
        <v>363</v>
      </c>
      <c r="L1179" s="32">
        <v>400</v>
      </c>
      <c r="M1179" s="33">
        <v>5</v>
      </c>
      <c r="N1179" s="126">
        <v>280000000</v>
      </c>
      <c r="O1179" s="34">
        <f>+IFERROR(VLOOKUP(I1179,Precio_Fasecolda!A:C,3,FALSE),IFERROR(VLOOKUP(I1179,Precio_Fasecolda!B:C,2,FALSE),N1179))</f>
        <v>280000000</v>
      </c>
      <c r="P1179" s="34">
        <f t="shared" si="114"/>
        <v>0</v>
      </c>
      <c r="Q1179" s="33" t="s">
        <v>346</v>
      </c>
      <c r="R1179" s="28" t="s">
        <v>130</v>
      </c>
      <c r="S1179" s="28" t="s">
        <v>112</v>
      </c>
      <c r="T1179" s="33" t="s">
        <v>843</v>
      </c>
      <c r="U1179" s="28" t="s">
        <v>107</v>
      </c>
      <c r="V1179" s="42" t="s">
        <v>107</v>
      </c>
      <c r="W1179" s="28" t="s">
        <v>107</v>
      </c>
      <c r="X1179" s="28" t="s">
        <v>107</v>
      </c>
      <c r="Y1179" s="87" t="str">
        <f t="shared" si="119"/>
        <v>N.A.</v>
      </c>
      <c r="Z1179" s="292">
        <f t="shared" si="115"/>
        <v>277200000</v>
      </c>
      <c r="AA1179" s="28" cm="1">
        <f t="array" aca="1" ref="AA1179" ca="1">_xlfn.IFS(DK1179&lt;$DK$4,1,AND(DK1179&gt;=$DK$4,DK1179&lt;=$AA$4),2,DK1179&gt;$AA$4,3)</f>
        <v>3</v>
      </c>
      <c r="AC1179" s="28" cm="1">
        <f t="array" aca="1" ref="AC1179" ca="1">IF(AB1179="PERCENTIL 30","",_xlfn.IFS(DK1179&lt;$AC$4,1,DK1179&gt;$AC$4,2))</f>
        <v>2</v>
      </c>
      <c r="AD1179" s="28" t="str">
        <f>+IFERROR(VLOOKUP(_xlfn.TEXTJOIN("_", FALSE, C1179:E1179), BD_Perc!$A:$O, 15, FALSE),"Segmentación no encontrada o vehículo inactivo")</f>
        <v>PERCENTIL 30-70</v>
      </c>
      <c r="AE1179" s="28" t="str" cm="1">
        <f t="array" ref="AE1179">_xlfn.IFS(
    AD1179 = "PERCENTIL 50",
    _xlfn.IFS(
        BD!DK1179 &lt; VLOOKUP(_xlfn.TEXTJOIN("_", FALSE, C1179:E1179), BD_Perc!$A:$O, 11, FALSE), "Intervalo de precio 1",
        BD!DK1179 &gt;= VLOOKUP(_xlfn.TEXTJOIN("_", FALSE, C1179:E1179), BD_Perc!$A:$O, 11, FALSE), "Intervalo de precio 2"
    ),
    AD1179 = "PERCENTIL 30-70",
    _xlfn.IFS(
        BD!DK1179 &lt; VLOOKUP(_xlfn.TEXTJOIN("_", FALSE, C1179:E1179), BD_Perc!$A:$O, 6, FALSE), "Intervalo de precio 1",
        BD!DK1179 &lt; VLOOKUP(_xlfn.TEXTJOIN("_", FALSE, C1179:E1179), BD_Perc!$A:$O, 7, FALSE), "Intervalo de precio 2",
        BD!DK1179 &gt;= VLOOKUP(_xlfn.TEXTJOIN("_", FALSE, C1179:E1179), BD_Perc!$A:$O, 7, FALSE), "Intervalo de precio 3"
    ),
    AD1179="Segmentación no encontrada o vehículo inactivo","Segmentación no encontrada o vehículo inactivo"
)</f>
        <v>Intervalo de precio 3</v>
      </c>
      <c r="AF1179" s="8" t="s">
        <v>2414</v>
      </c>
      <c r="AG1179" s="35" t="b">
        <f t="shared" si="112"/>
        <v>1</v>
      </c>
      <c r="AH1179" s="207">
        <v>0.01</v>
      </c>
      <c r="AI1179" s="207">
        <v>1.4999999999999999E-2</v>
      </c>
      <c r="AJ1179" s="207">
        <v>0.02</v>
      </c>
      <c r="AK1179" s="207">
        <v>2.5000000000000001E-2</v>
      </c>
      <c r="AL1179" s="207">
        <v>3.5000000000000003E-2</v>
      </c>
      <c r="AM1179" s="207">
        <v>4.4999999999999998E-2</v>
      </c>
      <c r="AN1179" s="28" t="s">
        <v>113</v>
      </c>
      <c r="AO1179" s="28" t="s">
        <v>113</v>
      </c>
      <c r="AP1179" s="28" t="s">
        <v>113</v>
      </c>
      <c r="AQ1179" s="90">
        <v>0</v>
      </c>
      <c r="AR1179" s="38">
        <v>9633842</v>
      </c>
      <c r="AS1179" s="38">
        <v>497175</v>
      </c>
      <c r="AT1179" s="38">
        <v>660607</v>
      </c>
      <c r="AU1179" s="38" t="s">
        <v>107</v>
      </c>
      <c r="AV1179" s="38" t="s">
        <v>107</v>
      </c>
      <c r="AW1179" s="38">
        <v>7982326</v>
      </c>
      <c r="AX1179" s="38">
        <v>536742</v>
      </c>
      <c r="AY1179" s="38">
        <v>798233</v>
      </c>
      <c r="AZ1179" s="38">
        <v>261490</v>
      </c>
      <c r="BA1179" s="38">
        <v>0</v>
      </c>
      <c r="BB1179" s="38" t="s">
        <v>107</v>
      </c>
      <c r="BC1179" s="38" t="s">
        <v>107</v>
      </c>
      <c r="BD1179" s="38" t="s">
        <v>107</v>
      </c>
      <c r="BE1179" s="38" t="s">
        <v>107</v>
      </c>
      <c r="BF1179" s="38" t="s">
        <v>107</v>
      </c>
      <c r="BG1179" s="38">
        <v>1820796</v>
      </c>
      <c r="BH1179" s="38">
        <v>1857956</v>
      </c>
      <c r="BI1179" s="38">
        <v>536742</v>
      </c>
      <c r="BJ1179" s="38">
        <v>715657</v>
      </c>
      <c r="BK1179" s="38" t="s">
        <v>107</v>
      </c>
      <c r="BL1179" s="38">
        <v>1651516</v>
      </c>
      <c r="BM1179" s="38">
        <v>151389</v>
      </c>
      <c r="BN1179" s="38" t="s">
        <v>107</v>
      </c>
      <c r="BO1179" s="38">
        <v>1101011</v>
      </c>
      <c r="BP1179" s="38">
        <v>3275506</v>
      </c>
      <c r="BQ1179" s="38">
        <v>96338</v>
      </c>
      <c r="BR1179" s="38">
        <v>1988700</v>
      </c>
      <c r="BS1179" s="38">
        <v>660607</v>
      </c>
      <c r="BT1179" s="38" t="s">
        <v>107</v>
      </c>
      <c r="BU1179" s="38" t="s">
        <v>107</v>
      </c>
      <c r="BV1179" s="38" t="s">
        <v>107</v>
      </c>
      <c r="BW1179" s="38">
        <v>8085546</v>
      </c>
      <c r="BX1179" s="38">
        <v>178914</v>
      </c>
      <c r="BY1179" s="38">
        <v>4954547</v>
      </c>
      <c r="BZ1179" s="38">
        <v>6193185</v>
      </c>
      <c r="CA1179" s="38" t="s">
        <v>107</v>
      </c>
      <c r="CB1179" s="38">
        <v>628429</v>
      </c>
      <c r="CC1179" s="330" t="s">
        <v>107</v>
      </c>
      <c r="CD1179" s="38" t="s">
        <v>107</v>
      </c>
      <c r="CE1179" s="38" t="s">
        <v>107</v>
      </c>
      <c r="CF1179" s="38" t="s">
        <v>107</v>
      </c>
      <c r="CG1179" s="38" t="s">
        <v>107</v>
      </c>
      <c r="CH1179" s="85" t="s">
        <v>176</v>
      </c>
      <c r="CI1179" s="85" t="s">
        <v>176</v>
      </c>
      <c r="CJ1179" s="85" t="s">
        <v>173</v>
      </c>
      <c r="CK1179" s="28" t="s">
        <v>173</v>
      </c>
      <c r="CL1179" s="28" t="s">
        <v>173</v>
      </c>
      <c r="CM1179" s="42" t="s">
        <v>173</v>
      </c>
      <c r="CN1179" s="42" t="s">
        <v>173</v>
      </c>
      <c r="CO1179" s="42" t="s">
        <v>107</v>
      </c>
      <c r="CP1179" s="28" t="s">
        <v>107</v>
      </c>
      <c r="CQ1179" s="28" t="s">
        <v>107</v>
      </c>
      <c r="CR1179" s="28" t="s">
        <v>107</v>
      </c>
      <c r="CS1179" s="28" t="s">
        <v>107</v>
      </c>
      <c r="CT1179" s="28" t="s">
        <v>107</v>
      </c>
      <c r="CU1179" s="28" t="s">
        <v>107</v>
      </c>
      <c r="CV1179" s="28" t="s">
        <v>107</v>
      </c>
      <c r="CW1179" s="28" t="s">
        <v>107</v>
      </c>
      <c r="CX1179" s="28" t="s">
        <v>107</v>
      </c>
      <c r="CY1179" s="28" t="s">
        <v>107</v>
      </c>
      <c r="CZ1179" s="28" t="s">
        <v>107</v>
      </c>
      <c r="DA1179" s="28" t="s">
        <v>107</v>
      </c>
      <c r="DB1179" s="28" t="s">
        <v>107</v>
      </c>
      <c r="DC1179" s="28" t="s">
        <v>107</v>
      </c>
      <c r="DD1179" s="332">
        <v>9220963</v>
      </c>
      <c r="DE1179" s="385">
        <v>1</v>
      </c>
      <c r="DF1179" s="286">
        <v>1</v>
      </c>
      <c r="DG1179" s="313">
        <v>45723</v>
      </c>
      <c r="DH1179" s="8" t="s">
        <v>2527</v>
      </c>
      <c r="DI1179" s="279" t="str" cm="1">
        <f t="array" ref="DI1179">+IF(AND(C1179&lt;&gt;"Vehículos Eléctricos",C1179&lt;&gt;"Vehículos Híbridos",AD1179="PERCENTIL 50"),
     IF(VLOOKUP(_xlfn.TEXTJOIN("_",FALSE,C1179:E1179),BD_Perc!$A:$P,_xlfn.IFS(BD!AE1179="Intervalo de precio 1",12,BD!AE1179="Intervalo de precio 2",13),FALSE)&lt;=1,
     VLOOKUP(_xlfn.TEXTJOIN("_",FALSE,C1179:E1179),BD_Perc!$A:$P,16,FALSE),"Ok P50"),
     "Ok P30/70 ó Híbrido/Eléctrico")</f>
        <v>Ok P30/70 ó Híbrido/Eléctrico</v>
      </c>
      <c r="DJ1179" s="279" t="str">
        <f t="shared" si="116"/>
        <v>Vehículos Convencionales_Camperos/Camionetas_4x4</v>
      </c>
      <c r="DK1179" s="331">
        <f t="shared" si="117"/>
        <v>277200000</v>
      </c>
    </row>
    <row r="1180" spans="1:115" ht="38.25">
      <c r="A1180" s="28">
        <v>1175</v>
      </c>
      <c r="B1180" s="29" t="s">
        <v>266</v>
      </c>
      <c r="C1180" s="68" t="s">
        <v>4</v>
      </c>
      <c r="D1180" s="72" t="s">
        <v>1112</v>
      </c>
      <c r="E1180" s="73" t="s">
        <v>1113</v>
      </c>
      <c r="F1180" s="73" t="s">
        <v>107</v>
      </c>
      <c r="G1180" s="370" t="s">
        <v>2519</v>
      </c>
      <c r="H1180" s="374" t="s">
        <v>2520</v>
      </c>
      <c r="I1180" s="372">
        <v>48011001</v>
      </c>
      <c r="J1180" s="70" t="s">
        <v>2543</v>
      </c>
      <c r="K1180" s="146" t="s">
        <v>107</v>
      </c>
      <c r="L1180" s="373">
        <v>161</v>
      </c>
      <c r="M1180" s="177">
        <v>2</v>
      </c>
      <c r="N1180" s="126">
        <v>93000000</v>
      </c>
      <c r="O1180" s="34">
        <f>+IFERROR(VLOOKUP(I1180,Precio_Fasecolda!A:C,3,FALSE),IFERROR(VLOOKUP(I1180,Precio_Fasecolda!B:C,2,FALSE),N1180))</f>
        <v>93000000</v>
      </c>
      <c r="P1180" s="34">
        <f t="shared" si="114"/>
        <v>0</v>
      </c>
      <c r="Q1180" s="28" t="s">
        <v>338</v>
      </c>
      <c r="R1180" s="28" t="s">
        <v>2415</v>
      </c>
      <c r="S1180" s="177" t="s">
        <v>360</v>
      </c>
      <c r="T1180" s="33" t="s">
        <v>843</v>
      </c>
      <c r="U1180" s="177">
        <v>5500</v>
      </c>
      <c r="V1180" s="177">
        <v>2285</v>
      </c>
      <c r="W1180" s="177">
        <v>3215</v>
      </c>
      <c r="X1180" s="56" t="s">
        <v>1116</v>
      </c>
      <c r="Y1180" s="87" t="str">
        <f t="shared" si="119"/>
        <v>N.A.</v>
      </c>
      <c r="Z1180" s="292">
        <f t="shared" si="115"/>
        <v>93000000</v>
      </c>
      <c r="AA1180" s="28" cm="1">
        <f t="array" aca="1" ref="AA1180" ca="1">_xlfn.IFS(DK1180&lt;$DK$4,1,AND(DK1180&gt;=$DK$4,DK1180&lt;=$AA$4),2,DK1180&gt;$AA$4,3)</f>
        <v>2</v>
      </c>
      <c r="AC1180" s="28" cm="1">
        <f t="array" aca="1" ref="AC1180" ca="1">IF(AB1180="PERCENTIL 30","",_xlfn.IFS(DK1180&lt;$AC$4,1,DK1180&gt;$AC$4,2))</f>
        <v>1</v>
      </c>
      <c r="AD1180" s="28" t="str">
        <f>+IFERROR(VLOOKUP(_xlfn.TEXTJOIN("_", FALSE, C1180:E1180), BD_Perc!$A:$O, 15, FALSE),"Segmentación no encontrada o vehículo inactivo")</f>
        <v>PERCENTIL 30-70</v>
      </c>
      <c r="AE1180" s="28" t="str" cm="1">
        <f t="array" ref="AE1180">_xlfn.IFS(
    AD1180 = "PERCENTIL 50",
    _xlfn.IFS(
        BD!DK1180 &lt; VLOOKUP(_xlfn.TEXTJOIN("_", FALSE, C1180:E1180), BD_Perc!$A:$O, 11, FALSE), "Intervalo de precio 1",
        BD!DK1180 &gt;= VLOOKUP(_xlfn.TEXTJOIN("_", FALSE, C1180:E1180), BD_Perc!$A:$O, 11, FALSE), "Intervalo de precio 2"
    ),
    AD1180 = "PERCENTIL 30-70",
    _xlfn.IFS(
        BD!DK1180 &lt; VLOOKUP(_xlfn.TEXTJOIN("_", FALSE, C1180:E1180), BD_Perc!$A:$O, 6, FALSE), "Intervalo de precio 1",
        BD!DK1180 &lt; VLOOKUP(_xlfn.TEXTJOIN("_", FALSE, C1180:E1180), BD_Perc!$A:$O, 7, FALSE), "Intervalo de precio 2",
        BD!DK1180 &gt;= VLOOKUP(_xlfn.TEXTJOIN("_", FALSE, C1180:E1180), BD_Perc!$A:$O, 7, FALSE), "Intervalo de precio 3"
    ),
    AD1180="Segmentación no encontrada o vehículo inactivo","Segmentación no encontrada o vehículo inactivo"
)</f>
        <v>Intervalo de precio 1</v>
      </c>
      <c r="AF1180" s="8" t="s">
        <v>2412</v>
      </c>
      <c r="AG1180" s="35" t="b">
        <f t="shared" si="112"/>
        <v>1</v>
      </c>
      <c r="AH1180" s="323">
        <v>0</v>
      </c>
      <c r="AI1180" s="323">
        <v>5.0000000000000001E-3</v>
      </c>
      <c r="AJ1180" s="323">
        <v>0.01</v>
      </c>
      <c r="AK1180" s="323">
        <v>1.4999999999999999E-2</v>
      </c>
      <c r="AL1180" s="323">
        <v>1.4999999999999999E-2</v>
      </c>
      <c r="AM1180" s="323">
        <v>1.4999999999999999E-2</v>
      </c>
      <c r="AN1180" s="28" t="s">
        <v>113</v>
      </c>
      <c r="AO1180" s="28" t="s">
        <v>113</v>
      </c>
      <c r="AP1180" s="28" t="s">
        <v>113</v>
      </c>
      <c r="AQ1180" s="48">
        <v>0.05</v>
      </c>
      <c r="AR1180" s="38" t="s">
        <v>905</v>
      </c>
      <c r="AS1180" s="38">
        <v>571287</v>
      </c>
      <c r="AT1180" s="38">
        <v>620255</v>
      </c>
      <c r="AU1180" s="38">
        <v>2448372</v>
      </c>
      <c r="AV1180" s="38" t="s">
        <v>107</v>
      </c>
      <c r="AW1180" s="38">
        <v>9467039</v>
      </c>
      <c r="AX1180" s="38" t="s">
        <v>107</v>
      </c>
      <c r="AY1180" s="38">
        <v>457030</v>
      </c>
      <c r="AZ1180" s="38">
        <v>505997</v>
      </c>
      <c r="BA1180" s="38" t="s">
        <v>107</v>
      </c>
      <c r="BB1180" s="38">
        <v>23504373</v>
      </c>
      <c r="BC1180" s="38">
        <v>23504373</v>
      </c>
      <c r="BD1180" s="38" t="s">
        <v>107</v>
      </c>
      <c r="BE1180" s="38" t="s">
        <v>107</v>
      </c>
      <c r="BF1180" s="38" t="s">
        <v>107</v>
      </c>
      <c r="BG1180" s="38" t="s">
        <v>107</v>
      </c>
      <c r="BH1180" s="38" t="s">
        <v>107</v>
      </c>
      <c r="BI1180" s="38">
        <v>636577</v>
      </c>
      <c r="BJ1180" s="38">
        <v>757758</v>
      </c>
      <c r="BK1180" s="38" t="s">
        <v>107</v>
      </c>
      <c r="BL1180" s="38" t="s">
        <v>107</v>
      </c>
      <c r="BM1180" s="38">
        <v>179547</v>
      </c>
      <c r="BN1180" s="38" t="s">
        <v>107</v>
      </c>
      <c r="BO1180" s="38">
        <v>1311855</v>
      </c>
      <c r="BP1180" s="38">
        <v>3884750</v>
      </c>
      <c r="BQ1180" s="38">
        <v>114258</v>
      </c>
      <c r="BR1180" s="38">
        <v>2358599</v>
      </c>
      <c r="BS1180" s="38">
        <v>4651908</v>
      </c>
      <c r="BT1180" s="38" t="s">
        <v>107</v>
      </c>
      <c r="BU1180" s="38" t="s">
        <v>107</v>
      </c>
      <c r="BV1180" s="38" t="s">
        <v>107</v>
      </c>
      <c r="BW1180" s="38">
        <v>9589457</v>
      </c>
      <c r="BX1180" s="38">
        <v>212192</v>
      </c>
      <c r="BY1180" s="38" t="s">
        <v>107</v>
      </c>
      <c r="BZ1180" s="38" t="s">
        <v>107</v>
      </c>
      <c r="CA1180" s="38">
        <v>5712869</v>
      </c>
      <c r="CB1180" s="38">
        <v>783479</v>
      </c>
      <c r="CC1180" s="330" t="s">
        <v>107</v>
      </c>
      <c r="CD1180" s="38" t="s">
        <v>107</v>
      </c>
      <c r="CE1180" s="38" t="s">
        <v>107</v>
      </c>
      <c r="CF1180" s="38" t="s">
        <v>107</v>
      </c>
      <c r="CG1180" s="38" t="s">
        <v>107</v>
      </c>
      <c r="CH1180" s="85" t="s">
        <v>173</v>
      </c>
      <c r="CI1180" s="85" t="s">
        <v>173</v>
      </c>
      <c r="CJ1180" s="85" t="s">
        <v>173</v>
      </c>
      <c r="CK1180" s="28" t="s">
        <v>173</v>
      </c>
      <c r="CL1180" s="28" t="s">
        <v>173</v>
      </c>
      <c r="CM1180" s="42" t="s">
        <v>173</v>
      </c>
      <c r="CN1180" s="42" t="s">
        <v>173</v>
      </c>
      <c r="CO1180" s="42" t="s">
        <v>107</v>
      </c>
      <c r="CP1180" s="28"/>
      <c r="CQ1180" s="28"/>
      <c r="CR1180" s="28"/>
      <c r="CS1180" s="28"/>
      <c r="CT1180" s="28"/>
      <c r="CU1180" s="28"/>
      <c r="CV1180" s="28"/>
      <c r="CW1180" s="28"/>
      <c r="CX1180" s="28"/>
      <c r="CY1180" s="28"/>
      <c r="CZ1180" s="28"/>
      <c r="DA1180" s="28"/>
      <c r="DB1180" s="28"/>
      <c r="DC1180" s="28"/>
      <c r="DD1180" s="332">
        <v>16510189</v>
      </c>
      <c r="DE1180" s="385">
        <v>1</v>
      </c>
      <c r="DF1180" s="286">
        <v>1</v>
      </c>
      <c r="DG1180" s="313">
        <v>45723</v>
      </c>
      <c r="DH1180" s="8" t="s">
        <v>2527</v>
      </c>
      <c r="DI1180" s="279" t="str" cm="1">
        <f t="array" ref="DI1180">+IF(AND(C1180&lt;&gt;"Vehículos Eléctricos",C1180&lt;&gt;"Vehículos Híbridos",AD1180="PERCENTIL 50"),
     IF(VLOOKUP(_xlfn.TEXTJOIN("_",FALSE,C1180:E1180),BD_Perc!$A:$P,_xlfn.IFS(BD!AE1180="Intervalo de precio 1",12,BD!AE1180="Intervalo de precio 2",13),FALSE)&lt;=1,
     VLOOKUP(_xlfn.TEXTJOIN("_",FALSE,C1180:E1180),BD_Perc!$A:$P,16,FALSE),"Ok P50"),
     "Ok P30/70 ó Híbrido/Eléctrico")</f>
        <v>Ok P30/70 ó Híbrido/Eléctrico</v>
      </c>
      <c r="DJ1180" s="279" t="str">
        <f t="shared" si="116"/>
        <v>Otros Tipos de Vehículos_Camión_Cabina Sencilla</v>
      </c>
      <c r="DK1180" s="331">
        <f t="shared" si="117"/>
        <v>93000000</v>
      </c>
    </row>
    <row r="1181" spans="1:115" ht="38.25">
      <c r="A1181" s="28">
        <v>1176</v>
      </c>
      <c r="B1181" s="29" t="s">
        <v>266</v>
      </c>
      <c r="C1181" s="68" t="s">
        <v>4</v>
      </c>
      <c r="D1181" s="72" t="s">
        <v>1112</v>
      </c>
      <c r="E1181" s="73" t="s">
        <v>1113</v>
      </c>
      <c r="F1181" s="73" t="s">
        <v>107</v>
      </c>
      <c r="G1181" s="370" t="s">
        <v>2521</v>
      </c>
      <c r="H1181" s="374" t="s">
        <v>2520</v>
      </c>
      <c r="I1181" s="372">
        <v>48011002</v>
      </c>
      <c r="J1181" s="70" t="s">
        <v>2544</v>
      </c>
      <c r="K1181" s="31" t="s">
        <v>107</v>
      </c>
      <c r="L1181" s="373">
        <v>161</v>
      </c>
      <c r="M1181" s="177">
        <v>2</v>
      </c>
      <c r="N1181" s="126">
        <v>101000000</v>
      </c>
      <c r="O1181" s="34">
        <f>+IFERROR(VLOOKUP(I1181,Precio_Fasecolda!A:C,3,FALSE),IFERROR(VLOOKUP(I1181,Precio_Fasecolda!B:C,2,FALSE),N1181))</f>
        <v>101000000</v>
      </c>
      <c r="P1181" s="34">
        <f t="shared" si="114"/>
        <v>0</v>
      </c>
      <c r="Q1181" s="28" t="s">
        <v>338</v>
      </c>
      <c r="R1181" s="28" t="s">
        <v>2415</v>
      </c>
      <c r="S1181" s="177" t="s">
        <v>360</v>
      </c>
      <c r="T1181" s="33" t="s">
        <v>843</v>
      </c>
      <c r="U1181" s="177">
        <v>5500</v>
      </c>
      <c r="V1181" s="177">
        <v>2355</v>
      </c>
      <c r="W1181" s="177">
        <v>3145</v>
      </c>
      <c r="X1181" s="56" t="s">
        <v>1116</v>
      </c>
      <c r="Y1181" s="87" t="str">
        <f t="shared" si="119"/>
        <v>N.A.</v>
      </c>
      <c r="Z1181" s="292">
        <f t="shared" si="115"/>
        <v>101000000</v>
      </c>
      <c r="AA1181" s="28" cm="1">
        <f t="array" aca="1" ref="AA1181" ca="1">_xlfn.IFS(DK1181&lt;$DK$4,1,AND(DK1181&gt;=$DK$4,DK1181&lt;=$AA$4),2,DK1181&gt;$AA$4,3)</f>
        <v>2</v>
      </c>
      <c r="AC1181" s="28" cm="1">
        <f t="array" aca="1" ref="AC1181" ca="1">IF(AB1181="PERCENTIL 30","",_xlfn.IFS(DK1181&lt;$AC$4,1,DK1181&gt;$AC$4,2))</f>
        <v>1</v>
      </c>
      <c r="AD1181" s="28" t="str">
        <f>+IFERROR(VLOOKUP(_xlfn.TEXTJOIN("_", FALSE, C1181:E1181), BD_Perc!$A:$O, 15, FALSE),"Segmentación no encontrada o vehículo inactivo")</f>
        <v>PERCENTIL 30-70</v>
      </c>
      <c r="AE1181" s="28" t="str" cm="1">
        <f t="array" ref="AE1181">_xlfn.IFS(
    AD1181 = "PERCENTIL 50",
    _xlfn.IFS(
        BD!DK1181 &lt; VLOOKUP(_xlfn.TEXTJOIN("_", FALSE, C1181:E1181), BD_Perc!$A:$O, 11, FALSE), "Intervalo de precio 1",
        BD!DK1181 &gt;= VLOOKUP(_xlfn.TEXTJOIN("_", FALSE, C1181:E1181), BD_Perc!$A:$O, 11, FALSE), "Intervalo de precio 2"
    ),
    AD1181 = "PERCENTIL 30-70",
    _xlfn.IFS(
        BD!DK1181 &lt; VLOOKUP(_xlfn.TEXTJOIN("_", FALSE, C1181:E1181), BD_Perc!$A:$O, 6, FALSE), "Intervalo de precio 1",
        BD!DK1181 &lt; VLOOKUP(_xlfn.TEXTJOIN("_", FALSE, C1181:E1181), BD_Perc!$A:$O, 7, FALSE), "Intervalo de precio 2",
        BD!DK1181 &gt;= VLOOKUP(_xlfn.TEXTJOIN("_", FALSE, C1181:E1181), BD_Perc!$A:$O, 7, FALSE), "Intervalo de precio 3"
    ),
    AD1181="Segmentación no encontrada o vehículo inactivo","Segmentación no encontrada o vehículo inactivo"
)</f>
        <v>Intervalo de precio 1</v>
      </c>
      <c r="AF1181" s="8" t="s">
        <v>2412</v>
      </c>
      <c r="AG1181" s="35" t="b">
        <f t="shared" si="112"/>
        <v>1</v>
      </c>
      <c r="AH1181" s="323">
        <v>0</v>
      </c>
      <c r="AI1181" s="323">
        <v>5.0000000000000001E-3</v>
      </c>
      <c r="AJ1181" s="323">
        <v>0.01</v>
      </c>
      <c r="AK1181" s="323">
        <v>1.4999999999999999E-2</v>
      </c>
      <c r="AL1181" s="323">
        <v>1.4999999999999999E-2</v>
      </c>
      <c r="AM1181" s="323">
        <v>1.4999999999999999E-2</v>
      </c>
      <c r="AN1181" s="28" t="s">
        <v>113</v>
      </c>
      <c r="AO1181" s="28" t="s">
        <v>113</v>
      </c>
      <c r="AP1181" s="28" t="s">
        <v>113</v>
      </c>
      <c r="AQ1181" s="48">
        <v>0.05</v>
      </c>
      <c r="AR1181" s="38" t="s">
        <v>905</v>
      </c>
      <c r="AS1181" s="38">
        <v>571287</v>
      </c>
      <c r="AT1181" s="38">
        <v>620255</v>
      </c>
      <c r="AU1181" s="38">
        <v>2448372</v>
      </c>
      <c r="AV1181" s="38" t="s">
        <v>107</v>
      </c>
      <c r="AW1181" s="38">
        <v>9467039</v>
      </c>
      <c r="AX1181" s="38" t="s">
        <v>107</v>
      </c>
      <c r="AY1181" s="38">
        <v>457030</v>
      </c>
      <c r="AZ1181" s="38">
        <v>505997</v>
      </c>
      <c r="BA1181" s="38" t="s">
        <v>107</v>
      </c>
      <c r="BB1181" s="38">
        <v>23504373</v>
      </c>
      <c r="BC1181" s="38">
        <v>23504373</v>
      </c>
      <c r="BD1181" s="38" t="s">
        <v>107</v>
      </c>
      <c r="BE1181" s="38" t="s">
        <v>107</v>
      </c>
      <c r="BF1181" s="38" t="s">
        <v>107</v>
      </c>
      <c r="BG1181" s="38" t="s">
        <v>107</v>
      </c>
      <c r="BH1181" s="38" t="s">
        <v>107</v>
      </c>
      <c r="BI1181" s="38">
        <v>636577</v>
      </c>
      <c r="BJ1181" s="38">
        <v>757758</v>
      </c>
      <c r="BK1181" s="38" t="s">
        <v>107</v>
      </c>
      <c r="BL1181" s="38" t="s">
        <v>107</v>
      </c>
      <c r="BM1181" s="38">
        <v>179547</v>
      </c>
      <c r="BN1181" s="38" t="s">
        <v>107</v>
      </c>
      <c r="BO1181" s="38">
        <v>1311855</v>
      </c>
      <c r="BP1181" s="38">
        <v>3884750</v>
      </c>
      <c r="BQ1181" s="38">
        <v>114258</v>
      </c>
      <c r="BR1181" s="38">
        <v>2358599</v>
      </c>
      <c r="BS1181" s="38">
        <v>4651908</v>
      </c>
      <c r="BT1181" s="38" t="s">
        <v>107</v>
      </c>
      <c r="BU1181" s="38" t="s">
        <v>107</v>
      </c>
      <c r="BV1181" s="38" t="s">
        <v>107</v>
      </c>
      <c r="BW1181" s="38">
        <v>9589457</v>
      </c>
      <c r="BX1181" s="38">
        <v>212192</v>
      </c>
      <c r="BY1181" s="38" t="s">
        <v>107</v>
      </c>
      <c r="BZ1181" s="38" t="s">
        <v>107</v>
      </c>
      <c r="CA1181" s="38">
        <v>5712869</v>
      </c>
      <c r="CB1181" s="38">
        <v>783479</v>
      </c>
      <c r="CC1181" s="330" t="s">
        <v>107</v>
      </c>
      <c r="CD1181" s="38" t="s">
        <v>107</v>
      </c>
      <c r="CE1181" s="38" t="s">
        <v>107</v>
      </c>
      <c r="CF1181" s="38" t="s">
        <v>107</v>
      </c>
      <c r="CG1181" s="38" t="s">
        <v>107</v>
      </c>
      <c r="CH1181" s="85" t="s">
        <v>173</v>
      </c>
      <c r="CI1181" s="85" t="s">
        <v>173</v>
      </c>
      <c r="CJ1181" s="85" t="s">
        <v>173</v>
      </c>
      <c r="CK1181" s="28" t="s">
        <v>173</v>
      </c>
      <c r="CL1181" s="28" t="s">
        <v>173</v>
      </c>
      <c r="CM1181" s="42" t="s">
        <v>173</v>
      </c>
      <c r="CN1181" s="42" t="s">
        <v>173</v>
      </c>
      <c r="CO1181" s="42" t="s">
        <v>107</v>
      </c>
      <c r="CP1181" s="28"/>
      <c r="CQ1181" s="28"/>
      <c r="CR1181" s="28"/>
      <c r="CS1181" s="28"/>
      <c r="CT1181" s="28"/>
      <c r="CU1181" s="28"/>
      <c r="CV1181" s="28"/>
      <c r="CW1181" s="28"/>
      <c r="CX1181" s="28"/>
      <c r="CY1181" s="28"/>
      <c r="CZ1181" s="28"/>
      <c r="DA1181" s="28"/>
      <c r="DB1181" s="28"/>
      <c r="DC1181" s="28"/>
      <c r="DD1181" s="332">
        <v>16510189</v>
      </c>
      <c r="DE1181" s="385">
        <v>1</v>
      </c>
      <c r="DF1181" s="286">
        <v>1</v>
      </c>
      <c r="DG1181" s="313">
        <v>45723</v>
      </c>
      <c r="DH1181" s="8" t="s">
        <v>2527</v>
      </c>
      <c r="DI1181" s="279" t="str" cm="1">
        <f t="array" ref="DI1181">+IF(AND(C1181&lt;&gt;"Vehículos Eléctricos",C1181&lt;&gt;"Vehículos Híbridos",AD1181="PERCENTIL 50"),
     IF(VLOOKUP(_xlfn.TEXTJOIN("_",FALSE,C1181:E1181),BD_Perc!$A:$P,_xlfn.IFS(BD!AE1181="Intervalo de precio 1",12,BD!AE1181="Intervalo de precio 2",13),FALSE)&lt;=1,
     VLOOKUP(_xlfn.TEXTJOIN("_",FALSE,C1181:E1181),BD_Perc!$A:$P,16,FALSE),"Ok P50"),
     "Ok P30/70 ó Híbrido/Eléctrico")</f>
        <v>Ok P30/70 ó Híbrido/Eléctrico</v>
      </c>
      <c r="DJ1181" s="279" t="str">
        <f t="shared" si="116"/>
        <v>Otros Tipos de Vehículos_Camión_Cabina Sencilla</v>
      </c>
      <c r="DK1181" s="331">
        <f t="shared" si="117"/>
        <v>101000000</v>
      </c>
    </row>
    <row r="1182" spans="1:115" ht="51">
      <c r="A1182" s="28">
        <v>1177</v>
      </c>
      <c r="B1182" s="29" t="s">
        <v>266</v>
      </c>
      <c r="C1182" s="68" t="s">
        <v>4</v>
      </c>
      <c r="D1182" s="72" t="s">
        <v>1112</v>
      </c>
      <c r="E1182" s="73" t="s">
        <v>1113</v>
      </c>
      <c r="F1182" s="73" t="s">
        <v>107</v>
      </c>
      <c r="G1182" s="370" t="s">
        <v>2522</v>
      </c>
      <c r="H1182" s="374" t="s">
        <v>2520</v>
      </c>
      <c r="I1182" s="372">
        <v>48011003</v>
      </c>
      <c r="J1182" s="70" t="s">
        <v>2545</v>
      </c>
      <c r="K1182" s="31" t="s">
        <v>107</v>
      </c>
      <c r="L1182" s="373">
        <v>161</v>
      </c>
      <c r="M1182" s="177">
        <v>2</v>
      </c>
      <c r="N1182" s="126">
        <v>114000000</v>
      </c>
      <c r="O1182" s="34">
        <f>+IFERROR(VLOOKUP(I1182,Precio_Fasecolda!A:C,3,FALSE),IFERROR(VLOOKUP(I1182,Precio_Fasecolda!B:C,2,FALSE),N1182))</f>
        <v>114000000</v>
      </c>
      <c r="P1182" s="34">
        <f t="shared" si="114"/>
        <v>0</v>
      </c>
      <c r="Q1182" s="28" t="s">
        <v>338</v>
      </c>
      <c r="R1182" s="28" t="s">
        <v>2415</v>
      </c>
      <c r="S1182" s="177" t="s">
        <v>360</v>
      </c>
      <c r="T1182" s="33" t="s">
        <v>843</v>
      </c>
      <c r="U1182" s="177">
        <v>6400</v>
      </c>
      <c r="V1182" s="177">
        <v>2545</v>
      </c>
      <c r="W1182" s="177">
        <v>3855</v>
      </c>
      <c r="X1182" s="56" t="s">
        <v>1116</v>
      </c>
      <c r="Y1182" s="87" t="str">
        <f t="shared" si="119"/>
        <v>N.A.</v>
      </c>
      <c r="Z1182" s="292">
        <f t="shared" si="115"/>
        <v>114000000</v>
      </c>
      <c r="AA1182" s="28" cm="1">
        <f t="array" aca="1" ref="AA1182" ca="1">_xlfn.IFS(DK1182&lt;$DK$4,1,AND(DK1182&gt;=$DK$4,DK1182&lt;=$AA$4),2,DK1182&gt;$AA$4,3)</f>
        <v>2</v>
      </c>
      <c r="AC1182" s="28" cm="1">
        <f t="array" aca="1" ref="AC1182" ca="1">IF(AB1182="PERCENTIL 30","",_xlfn.IFS(DK1182&lt;$AC$4,1,DK1182&gt;$AC$4,2))</f>
        <v>1</v>
      </c>
      <c r="AD1182" s="28" t="str">
        <f>+IFERROR(VLOOKUP(_xlfn.TEXTJOIN("_", FALSE, C1182:E1182), BD_Perc!$A:$O, 15, FALSE),"Segmentación no encontrada o vehículo inactivo")</f>
        <v>PERCENTIL 30-70</v>
      </c>
      <c r="AE1182" s="28" t="str" cm="1">
        <f t="array" ref="AE1182">_xlfn.IFS(
    AD1182 = "PERCENTIL 50",
    _xlfn.IFS(
        BD!DK1182 &lt; VLOOKUP(_xlfn.TEXTJOIN("_", FALSE, C1182:E1182), BD_Perc!$A:$O, 11, FALSE), "Intervalo de precio 1",
        BD!DK1182 &gt;= VLOOKUP(_xlfn.TEXTJOIN("_", FALSE, C1182:E1182), BD_Perc!$A:$O, 11, FALSE), "Intervalo de precio 2"
    ),
    AD1182 = "PERCENTIL 30-70",
    _xlfn.IFS(
        BD!DK1182 &lt; VLOOKUP(_xlfn.TEXTJOIN("_", FALSE, C1182:E1182), BD_Perc!$A:$O, 6, FALSE), "Intervalo de precio 1",
        BD!DK1182 &lt; VLOOKUP(_xlfn.TEXTJOIN("_", FALSE, C1182:E1182), BD_Perc!$A:$O, 7, FALSE), "Intervalo de precio 2",
        BD!DK1182 &gt;= VLOOKUP(_xlfn.TEXTJOIN("_", FALSE, C1182:E1182), BD_Perc!$A:$O, 7, FALSE), "Intervalo de precio 3"
    ),
    AD1182="Segmentación no encontrada o vehículo inactivo","Segmentación no encontrada o vehículo inactivo"
)</f>
        <v>Intervalo de precio 1</v>
      </c>
      <c r="AF1182" s="8" t="s">
        <v>2412</v>
      </c>
      <c r="AG1182" s="35" t="b">
        <f t="shared" si="112"/>
        <v>1</v>
      </c>
      <c r="AH1182" s="323">
        <v>0</v>
      </c>
      <c r="AI1182" s="323">
        <v>5.0000000000000001E-3</v>
      </c>
      <c r="AJ1182" s="323">
        <v>0.01</v>
      </c>
      <c r="AK1182" s="323">
        <v>1.4999999999999999E-2</v>
      </c>
      <c r="AL1182" s="323">
        <v>1.4999999999999999E-2</v>
      </c>
      <c r="AM1182" s="323">
        <v>1.4999999999999999E-2</v>
      </c>
      <c r="AN1182" s="28" t="s">
        <v>113</v>
      </c>
      <c r="AO1182" s="28" t="s">
        <v>113</v>
      </c>
      <c r="AP1182" s="28" t="s">
        <v>113</v>
      </c>
      <c r="AQ1182" s="48">
        <v>0.05</v>
      </c>
      <c r="AR1182" s="38" t="s">
        <v>905</v>
      </c>
      <c r="AS1182" s="38">
        <v>571287</v>
      </c>
      <c r="AT1182" s="38">
        <v>620255</v>
      </c>
      <c r="AU1182" s="38">
        <v>2448372</v>
      </c>
      <c r="AV1182" s="38" t="s">
        <v>107</v>
      </c>
      <c r="AW1182" s="38">
        <v>9467039</v>
      </c>
      <c r="AX1182" s="38" t="s">
        <v>107</v>
      </c>
      <c r="AY1182" s="38">
        <v>457030</v>
      </c>
      <c r="AZ1182" s="38">
        <v>505997</v>
      </c>
      <c r="BA1182" s="38" t="s">
        <v>107</v>
      </c>
      <c r="BB1182" s="38">
        <v>23504373</v>
      </c>
      <c r="BC1182" s="38">
        <v>23504373</v>
      </c>
      <c r="BD1182" s="38" t="s">
        <v>107</v>
      </c>
      <c r="BE1182" s="38" t="s">
        <v>107</v>
      </c>
      <c r="BF1182" s="38" t="s">
        <v>107</v>
      </c>
      <c r="BG1182" s="38" t="s">
        <v>107</v>
      </c>
      <c r="BH1182" s="38" t="s">
        <v>107</v>
      </c>
      <c r="BI1182" s="38">
        <v>636577</v>
      </c>
      <c r="BJ1182" s="38">
        <v>757758</v>
      </c>
      <c r="BK1182" s="38" t="s">
        <v>107</v>
      </c>
      <c r="BL1182" s="38" t="s">
        <v>107</v>
      </c>
      <c r="BM1182" s="38">
        <v>179547</v>
      </c>
      <c r="BN1182" s="38" t="s">
        <v>107</v>
      </c>
      <c r="BO1182" s="38">
        <v>1311855</v>
      </c>
      <c r="BP1182" s="38">
        <v>3884750</v>
      </c>
      <c r="BQ1182" s="38">
        <v>114258</v>
      </c>
      <c r="BR1182" s="38">
        <v>2358599</v>
      </c>
      <c r="BS1182" s="38">
        <v>4651908</v>
      </c>
      <c r="BT1182" s="38" t="s">
        <v>107</v>
      </c>
      <c r="BU1182" s="38" t="s">
        <v>107</v>
      </c>
      <c r="BV1182" s="38" t="s">
        <v>107</v>
      </c>
      <c r="BW1182" s="38">
        <v>9589457</v>
      </c>
      <c r="BX1182" s="38">
        <v>212192</v>
      </c>
      <c r="BY1182" s="38" t="s">
        <v>107</v>
      </c>
      <c r="BZ1182" s="38" t="s">
        <v>107</v>
      </c>
      <c r="CA1182" s="38">
        <v>5712869</v>
      </c>
      <c r="CB1182" s="38">
        <v>783479</v>
      </c>
      <c r="CC1182" s="330" t="s">
        <v>107</v>
      </c>
      <c r="CD1182" s="38" t="s">
        <v>107</v>
      </c>
      <c r="CE1182" s="38" t="s">
        <v>107</v>
      </c>
      <c r="CF1182" s="38" t="s">
        <v>107</v>
      </c>
      <c r="CG1182" s="38" t="s">
        <v>107</v>
      </c>
      <c r="CH1182" s="85" t="s">
        <v>173</v>
      </c>
      <c r="CI1182" s="85" t="s">
        <v>173</v>
      </c>
      <c r="CJ1182" s="85" t="s">
        <v>173</v>
      </c>
      <c r="CK1182" s="28" t="s">
        <v>173</v>
      </c>
      <c r="CL1182" s="28" t="s">
        <v>173</v>
      </c>
      <c r="CM1182" s="42" t="s">
        <v>173</v>
      </c>
      <c r="CN1182" s="42" t="s">
        <v>173</v>
      </c>
      <c r="CO1182" s="42" t="s">
        <v>107</v>
      </c>
      <c r="CP1182" s="28"/>
      <c r="CQ1182" s="28"/>
      <c r="CR1182" s="28"/>
      <c r="CS1182" s="28"/>
      <c r="CT1182" s="28"/>
      <c r="CU1182" s="28"/>
      <c r="CV1182" s="28"/>
      <c r="CW1182" s="28"/>
      <c r="CX1182" s="28"/>
      <c r="CY1182" s="28"/>
      <c r="CZ1182" s="28"/>
      <c r="DA1182" s="28"/>
      <c r="DB1182" s="28"/>
      <c r="DC1182" s="28"/>
      <c r="DD1182" s="332">
        <v>16510189</v>
      </c>
      <c r="DE1182" s="385">
        <v>1</v>
      </c>
      <c r="DF1182" s="286">
        <v>1</v>
      </c>
      <c r="DG1182" s="313">
        <v>45723</v>
      </c>
      <c r="DH1182" s="8" t="s">
        <v>2527</v>
      </c>
      <c r="DI1182" s="279" t="str" cm="1">
        <f t="array" ref="DI1182">+IF(AND(C1182&lt;&gt;"Vehículos Eléctricos",C1182&lt;&gt;"Vehículos Híbridos",AD1182="PERCENTIL 50"),
     IF(VLOOKUP(_xlfn.TEXTJOIN("_",FALSE,C1182:E1182),BD_Perc!$A:$P,_xlfn.IFS(BD!AE1182="Intervalo de precio 1",12,BD!AE1182="Intervalo de precio 2",13),FALSE)&lt;=1,
     VLOOKUP(_xlfn.TEXTJOIN("_",FALSE,C1182:E1182),BD_Perc!$A:$P,16,FALSE),"Ok P50"),
     "Ok P30/70 ó Híbrido/Eléctrico")</f>
        <v>Ok P30/70 ó Híbrido/Eléctrico</v>
      </c>
      <c r="DJ1182" s="279" t="str">
        <f t="shared" si="116"/>
        <v>Otros Tipos de Vehículos_Camión_Cabina Sencilla</v>
      </c>
      <c r="DK1182" s="331">
        <f t="shared" si="117"/>
        <v>114000000</v>
      </c>
    </row>
    <row r="1183" spans="1:115" ht="51">
      <c r="A1183" s="28">
        <v>1178</v>
      </c>
      <c r="B1183" s="29" t="s">
        <v>266</v>
      </c>
      <c r="C1183" s="68" t="s">
        <v>4</v>
      </c>
      <c r="D1183" s="72" t="s">
        <v>1112</v>
      </c>
      <c r="E1183" s="73" t="s">
        <v>1113</v>
      </c>
      <c r="F1183" s="73" t="s">
        <v>107</v>
      </c>
      <c r="G1183" s="370" t="s">
        <v>2523</v>
      </c>
      <c r="H1183" s="374" t="s">
        <v>2520</v>
      </c>
      <c r="I1183" s="372">
        <v>48011004</v>
      </c>
      <c r="J1183" s="70" t="s">
        <v>2546</v>
      </c>
      <c r="K1183" s="31" t="s">
        <v>107</v>
      </c>
      <c r="L1183" s="373">
        <v>161</v>
      </c>
      <c r="M1183" s="177">
        <v>2</v>
      </c>
      <c r="N1183" s="126">
        <v>127000000</v>
      </c>
      <c r="O1183" s="34">
        <f>+IFERROR(VLOOKUP(I1183,Precio_Fasecolda!A:C,3,FALSE),IFERROR(VLOOKUP(I1183,Precio_Fasecolda!B:C,2,FALSE),N1183))</f>
        <v>127000000</v>
      </c>
      <c r="P1183" s="34">
        <f t="shared" si="114"/>
        <v>0</v>
      </c>
      <c r="Q1183" s="28" t="s">
        <v>338</v>
      </c>
      <c r="R1183" s="28" t="s">
        <v>2415</v>
      </c>
      <c r="S1183" s="177" t="s">
        <v>360</v>
      </c>
      <c r="T1183" s="33" t="s">
        <v>843</v>
      </c>
      <c r="U1183" s="177">
        <v>8520</v>
      </c>
      <c r="V1183" s="177">
        <v>3120</v>
      </c>
      <c r="W1183" s="177">
        <v>5400</v>
      </c>
      <c r="X1183" s="56" t="s">
        <v>2524</v>
      </c>
      <c r="Y1183" s="87" t="str">
        <f t="shared" si="119"/>
        <v>N.A.</v>
      </c>
      <c r="Z1183" s="292">
        <f t="shared" si="115"/>
        <v>127000000</v>
      </c>
      <c r="AA1183" s="28" cm="1">
        <f t="array" aca="1" ref="AA1183" ca="1">_xlfn.IFS(DK1183&lt;$DK$4,1,AND(DK1183&gt;=$DK$4,DK1183&lt;=$AA$4),2,DK1183&gt;$AA$4,3)</f>
        <v>2</v>
      </c>
      <c r="AC1183" s="28" cm="1">
        <f t="array" aca="1" ref="AC1183" ca="1">IF(AB1183="PERCENTIL 30","",_xlfn.IFS(DK1183&lt;$AC$4,1,DK1183&gt;$AC$4,2))</f>
        <v>1</v>
      </c>
      <c r="AD1183" s="28" t="str">
        <f>+IFERROR(VLOOKUP(_xlfn.TEXTJOIN("_", FALSE, C1183:E1183), BD_Perc!$A:$O, 15, FALSE),"Segmentación no encontrada o vehículo inactivo")</f>
        <v>PERCENTIL 30-70</v>
      </c>
      <c r="AE1183" s="28" t="str" cm="1">
        <f t="array" ref="AE1183">_xlfn.IFS(
    AD1183 = "PERCENTIL 50",
    _xlfn.IFS(
        BD!DK1183 &lt; VLOOKUP(_xlfn.TEXTJOIN("_", FALSE, C1183:E1183), BD_Perc!$A:$O, 11, FALSE), "Intervalo de precio 1",
        BD!DK1183 &gt;= VLOOKUP(_xlfn.TEXTJOIN("_", FALSE, C1183:E1183), BD_Perc!$A:$O, 11, FALSE), "Intervalo de precio 2"
    ),
    AD1183 = "PERCENTIL 30-70",
    _xlfn.IFS(
        BD!DK1183 &lt; VLOOKUP(_xlfn.TEXTJOIN("_", FALSE, C1183:E1183), BD_Perc!$A:$O, 6, FALSE), "Intervalo de precio 1",
        BD!DK1183 &lt; VLOOKUP(_xlfn.TEXTJOIN("_", FALSE, C1183:E1183), BD_Perc!$A:$O, 7, FALSE), "Intervalo de precio 2",
        BD!DK1183 &gt;= VLOOKUP(_xlfn.TEXTJOIN("_", FALSE, C1183:E1183), BD_Perc!$A:$O, 7, FALSE), "Intervalo de precio 3"
    ),
    AD1183="Segmentación no encontrada o vehículo inactivo","Segmentación no encontrada o vehículo inactivo"
)</f>
        <v>Intervalo de precio 1</v>
      </c>
      <c r="AF1183" s="8" t="s">
        <v>2412</v>
      </c>
      <c r="AG1183" s="35" t="b">
        <f t="shared" si="112"/>
        <v>1</v>
      </c>
      <c r="AH1183" s="323">
        <v>0</v>
      </c>
      <c r="AI1183" s="323">
        <v>5.0000000000000001E-3</v>
      </c>
      <c r="AJ1183" s="323">
        <v>0.01</v>
      </c>
      <c r="AK1183" s="323">
        <v>1.4999999999999999E-2</v>
      </c>
      <c r="AL1183" s="323">
        <v>1.4999999999999999E-2</v>
      </c>
      <c r="AM1183" s="323">
        <v>1.4999999999999999E-2</v>
      </c>
      <c r="AN1183" s="28" t="s">
        <v>113</v>
      </c>
      <c r="AO1183" s="28" t="s">
        <v>113</v>
      </c>
      <c r="AP1183" s="28" t="s">
        <v>113</v>
      </c>
      <c r="AQ1183" s="48">
        <v>0.05</v>
      </c>
      <c r="AR1183" s="38" t="s">
        <v>905</v>
      </c>
      <c r="AS1183" s="38">
        <v>571287</v>
      </c>
      <c r="AT1183" s="38">
        <v>620255</v>
      </c>
      <c r="AU1183" s="38">
        <v>2448372</v>
      </c>
      <c r="AV1183" s="38" t="s">
        <v>107</v>
      </c>
      <c r="AW1183" s="38">
        <v>9467039</v>
      </c>
      <c r="AX1183" s="38" t="s">
        <v>107</v>
      </c>
      <c r="AY1183" s="38">
        <v>457030</v>
      </c>
      <c r="AZ1183" s="38">
        <v>505997</v>
      </c>
      <c r="BA1183" s="38" t="s">
        <v>107</v>
      </c>
      <c r="BB1183" s="38">
        <v>23504373</v>
      </c>
      <c r="BC1183" s="38">
        <v>23504373</v>
      </c>
      <c r="BD1183" s="38" t="s">
        <v>107</v>
      </c>
      <c r="BE1183" s="38" t="s">
        <v>107</v>
      </c>
      <c r="BF1183" s="38" t="s">
        <v>107</v>
      </c>
      <c r="BG1183" s="38" t="s">
        <v>107</v>
      </c>
      <c r="BH1183" s="38" t="s">
        <v>107</v>
      </c>
      <c r="BI1183" s="38">
        <v>636577</v>
      </c>
      <c r="BJ1183" s="38">
        <v>757758</v>
      </c>
      <c r="BK1183" s="38" t="s">
        <v>107</v>
      </c>
      <c r="BL1183" s="38" t="s">
        <v>107</v>
      </c>
      <c r="BM1183" s="38">
        <v>179547</v>
      </c>
      <c r="BN1183" s="38" t="s">
        <v>107</v>
      </c>
      <c r="BO1183" s="38">
        <v>1311855</v>
      </c>
      <c r="BP1183" s="38">
        <v>3884750</v>
      </c>
      <c r="BQ1183" s="38">
        <v>114258</v>
      </c>
      <c r="BR1183" s="38">
        <v>2358599</v>
      </c>
      <c r="BS1183" s="38">
        <v>4651908</v>
      </c>
      <c r="BT1183" s="38" t="s">
        <v>107</v>
      </c>
      <c r="BU1183" s="38" t="s">
        <v>107</v>
      </c>
      <c r="BV1183" s="38" t="s">
        <v>107</v>
      </c>
      <c r="BW1183" s="38">
        <v>9589457</v>
      </c>
      <c r="BX1183" s="38">
        <v>212192</v>
      </c>
      <c r="BY1183" s="38" t="s">
        <v>107</v>
      </c>
      <c r="BZ1183" s="38" t="s">
        <v>107</v>
      </c>
      <c r="CA1183" s="38">
        <v>5712869</v>
      </c>
      <c r="CB1183" s="38">
        <v>783479</v>
      </c>
      <c r="CC1183" s="330" t="s">
        <v>107</v>
      </c>
      <c r="CD1183" s="38" t="s">
        <v>107</v>
      </c>
      <c r="CE1183" s="38" t="s">
        <v>107</v>
      </c>
      <c r="CF1183" s="38" t="s">
        <v>107</v>
      </c>
      <c r="CG1183" s="38" t="s">
        <v>107</v>
      </c>
      <c r="CH1183" s="85" t="s">
        <v>173</v>
      </c>
      <c r="CI1183" s="85" t="s">
        <v>173</v>
      </c>
      <c r="CJ1183" s="85" t="s">
        <v>173</v>
      </c>
      <c r="CK1183" s="28" t="s">
        <v>173</v>
      </c>
      <c r="CL1183" s="28" t="s">
        <v>173</v>
      </c>
      <c r="CM1183" s="42" t="s">
        <v>173</v>
      </c>
      <c r="CN1183" s="42" t="s">
        <v>173</v>
      </c>
      <c r="CO1183" s="42" t="s">
        <v>107</v>
      </c>
      <c r="CP1183" s="28"/>
      <c r="CQ1183" s="28"/>
      <c r="CR1183" s="28"/>
      <c r="CS1183" s="28"/>
      <c r="CT1183" s="28"/>
      <c r="CU1183" s="28"/>
      <c r="CV1183" s="28"/>
      <c r="CW1183" s="28"/>
      <c r="CX1183" s="28"/>
      <c r="CY1183" s="28"/>
      <c r="CZ1183" s="28"/>
      <c r="DA1183" s="28"/>
      <c r="DB1183" s="28"/>
      <c r="DC1183" s="28"/>
      <c r="DD1183" s="332">
        <v>16510189</v>
      </c>
      <c r="DE1183" s="385">
        <v>1</v>
      </c>
      <c r="DF1183" s="286">
        <v>1</v>
      </c>
      <c r="DG1183" s="313">
        <v>45723</v>
      </c>
      <c r="DH1183" s="8" t="s">
        <v>2527</v>
      </c>
      <c r="DI1183" s="279" t="str" cm="1">
        <f t="array" ref="DI1183">+IF(AND(C1183&lt;&gt;"Vehículos Eléctricos",C1183&lt;&gt;"Vehículos Híbridos",AD1183="PERCENTIL 50"),
     IF(VLOOKUP(_xlfn.TEXTJOIN("_",FALSE,C1183:E1183),BD_Perc!$A:$P,_xlfn.IFS(BD!AE1183="Intervalo de precio 1",12,BD!AE1183="Intervalo de precio 2",13),FALSE)&lt;=1,
     VLOOKUP(_xlfn.TEXTJOIN("_",FALSE,C1183:E1183),BD_Perc!$A:$P,16,FALSE),"Ok P50"),
     "Ok P30/70 ó Híbrido/Eléctrico")</f>
        <v>Ok P30/70 ó Híbrido/Eléctrico</v>
      </c>
      <c r="DJ1183" s="279" t="str">
        <f t="shared" si="116"/>
        <v>Otros Tipos de Vehículos_Camión_Cabina Sencilla</v>
      </c>
      <c r="DK1183" s="331">
        <f t="shared" si="117"/>
        <v>127000000</v>
      </c>
    </row>
    <row r="1184" spans="1:115" ht="51">
      <c r="A1184" s="28">
        <v>1179</v>
      </c>
      <c r="B1184" s="29" t="s">
        <v>266</v>
      </c>
      <c r="C1184" s="68" t="s">
        <v>4</v>
      </c>
      <c r="D1184" s="72" t="s">
        <v>1112</v>
      </c>
      <c r="E1184" s="73" t="s">
        <v>1113</v>
      </c>
      <c r="F1184" s="73" t="s">
        <v>107</v>
      </c>
      <c r="G1184" s="71" t="s">
        <v>2525</v>
      </c>
      <c r="H1184" s="73" t="s">
        <v>2520</v>
      </c>
      <c r="I1184" s="372">
        <v>48011005</v>
      </c>
      <c r="J1184" s="70" t="s">
        <v>2547</v>
      </c>
      <c r="K1184" s="31" t="s">
        <v>107</v>
      </c>
      <c r="L1184" s="216">
        <v>161</v>
      </c>
      <c r="M1184" s="42">
        <v>2</v>
      </c>
      <c r="N1184" s="126">
        <v>134000000</v>
      </c>
      <c r="O1184" s="34">
        <f>+IFERROR(VLOOKUP(I1184,Precio_Fasecolda!A:C,3,FALSE),IFERROR(VLOOKUP(I1184,Precio_Fasecolda!B:C,2,FALSE),N1184))</f>
        <v>134000000</v>
      </c>
      <c r="P1184" s="34">
        <f t="shared" si="114"/>
        <v>0</v>
      </c>
      <c r="Q1184" s="28" t="s">
        <v>338</v>
      </c>
      <c r="R1184" s="28" t="s">
        <v>2415</v>
      </c>
      <c r="S1184" s="42" t="s">
        <v>360</v>
      </c>
      <c r="T1184" s="33" t="s">
        <v>843</v>
      </c>
      <c r="U1184" s="42">
        <v>9050</v>
      </c>
      <c r="V1184" s="42">
        <v>3170</v>
      </c>
      <c r="W1184" s="42">
        <v>5880</v>
      </c>
      <c r="X1184" s="56" t="s">
        <v>2524</v>
      </c>
      <c r="Y1184" s="7" t="str">
        <f t="shared" si="119"/>
        <v>N.A.</v>
      </c>
      <c r="Z1184" s="292">
        <f t="shared" si="115"/>
        <v>134000000</v>
      </c>
      <c r="AA1184" s="28" cm="1">
        <f t="array" aca="1" ref="AA1184" ca="1">_xlfn.IFS(DK1184&lt;$DK$4,1,AND(DK1184&gt;=$DK$4,DK1184&lt;=$AA$4),2,DK1184&gt;$AA$4,3)</f>
        <v>2</v>
      </c>
      <c r="AC1184" s="28" cm="1">
        <f t="array" aca="1" ref="AC1184" ca="1">IF(AB1184="PERCENTIL 30","",_xlfn.IFS(DK1184&lt;$AC$4,1,DK1184&gt;$AC$4,2))</f>
        <v>1</v>
      </c>
      <c r="AD1184" s="28" t="str">
        <f>+IFERROR(VLOOKUP(_xlfn.TEXTJOIN("_", FALSE, C1184:E1184), BD_Perc!$A:$O, 15, FALSE),"Segmentación no encontrada o vehículo inactivo")</f>
        <v>PERCENTIL 30-70</v>
      </c>
      <c r="AE1184" s="28" t="str" cm="1">
        <f t="array" ref="AE1184">_xlfn.IFS(
    AD1184 = "PERCENTIL 50",
    _xlfn.IFS(
        BD!DK1184 &lt; VLOOKUP(_xlfn.TEXTJOIN("_", FALSE, C1184:E1184), BD_Perc!$A:$O, 11, FALSE), "Intervalo de precio 1",
        BD!DK1184 &gt;= VLOOKUP(_xlfn.TEXTJOIN("_", FALSE, C1184:E1184), BD_Perc!$A:$O, 11, FALSE), "Intervalo de precio 2"
    ),
    AD1184 = "PERCENTIL 30-70",
    _xlfn.IFS(
        BD!DK1184 &lt; VLOOKUP(_xlfn.TEXTJOIN("_", FALSE, C1184:E1184), BD_Perc!$A:$O, 6, FALSE), "Intervalo de precio 1",
        BD!DK1184 &lt; VLOOKUP(_xlfn.TEXTJOIN("_", FALSE, C1184:E1184), BD_Perc!$A:$O, 7, FALSE), "Intervalo de precio 2",
        BD!DK1184 &gt;= VLOOKUP(_xlfn.TEXTJOIN("_", FALSE, C1184:E1184), BD_Perc!$A:$O, 7, FALSE), "Intervalo de precio 3"
    ),
    AD1184="Segmentación no encontrada o vehículo inactivo","Segmentación no encontrada o vehículo inactivo"
)</f>
        <v>Intervalo de precio 1</v>
      </c>
      <c r="AF1184" s="8" t="s">
        <v>2412</v>
      </c>
      <c r="AG1184" s="35" t="b">
        <f t="shared" si="112"/>
        <v>1</v>
      </c>
      <c r="AH1184" s="323">
        <v>0</v>
      </c>
      <c r="AI1184" s="323">
        <v>5.0000000000000001E-3</v>
      </c>
      <c r="AJ1184" s="323">
        <v>0.01</v>
      </c>
      <c r="AK1184" s="323">
        <v>1.4999999999999999E-2</v>
      </c>
      <c r="AL1184" s="323">
        <v>1.4999999999999999E-2</v>
      </c>
      <c r="AM1184" s="323">
        <v>1.4999999999999999E-2</v>
      </c>
      <c r="AN1184" s="28" t="s">
        <v>113</v>
      </c>
      <c r="AO1184" s="28" t="s">
        <v>113</v>
      </c>
      <c r="AP1184" s="28" t="s">
        <v>113</v>
      </c>
      <c r="AQ1184" s="48">
        <v>0.05</v>
      </c>
      <c r="AR1184" s="38" t="s">
        <v>905</v>
      </c>
      <c r="AS1184" s="38">
        <v>571287</v>
      </c>
      <c r="AT1184" s="38">
        <v>620255</v>
      </c>
      <c r="AU1184" s="38">
        <v>2448372</v>
      </c>
      <c r="AV1184" s="38" t="s">
        <v>107</v>
      </c>
      <c r="AW1184" s="38">
        <v>9467039</v>
      </c>
      <c r="AX1184" s="38" t="s">
        <v>107</v>
      </c>
      <c r="AY1184" s="38">
        <v>457030</v>
      </c>
      <c r="AZ1184" s="38">
        <v>505997</v>
      </c>
      <c r="BA1184" s="38" t="s">
        <v>107</v>
      </c>
      <c r="BB1184" s="38">
        <v>23504373</v>
      </c>
      <c r="BC1184" s="38">
        <v>23504373</v>
      </c>
      <c r="BD1184" s="38" t="s">
        <v>107</v>
      </c>
      <c r="BE1184" s="38" t="s">
        <v>107</v>
      </c>
      <c r="BF1184" s="38" t="s">
        <v>107</v>
      </c>
      <c r="BG1184" s="38" t="s">
        <v>107</v>
      </c>
      <c r="BH1184" s="38" t="s">
        <v>107</v>
      </c>
      <c r="BI1184" s="38">
        <v>636577</v>
      </c>
      <c r="BJ1184" s="38">
        <v>757758</v>
      </c>
      <c r="BK1184" s="38" t="s">
        <v>107</v>
      </c>
      <c r="BL1184" s="38" t="s">
        <v>107</v>
      </c>
      <c r="BM1184" s="38">
        <v>179547</v>
      </c>
      <c r="BN1184" s="38" t="s">
        <v>107</v>
      </c>
      <c r="BO1184" s="38">
        <v>1311855</v>
      </c>
      <c r="BP1184" s="38">
        <v>3884750</v>
      </c>
      <c r="BQ1184" s="38">
        <v>114258</v>
      </c>
      <c r="BR1184" s="38">
        <v>2358599</v>
      </c>
      <c r="BS1184" s="38">
        <v>4651908</v>
      </c>
      <c r="BT1184" s="38" t="s">
        <v>107</v>
      </c>
      <c r="BU1184" s="38" t="s">
        <v>107</v>
      </c>
      <c r="BV1184" s="38" t="s">
        <v>107</v>
      </c>
      <c r="BW1184" s="38">
        <v>9589457</v>
      </c>
      <c r="BX1184" s="38">
        <v>212192</v>
      </c>
      <c r="BY1184" s="38" t="s">
        <v>107</v>
      </c>
      <c r="BZ1184" s="38" t="s">
        <v>107</v>
      </c>
      <c r="CA1184" s="38">
        <v>5712869</v>
      </c>
      <c r="CB1184" s="38">
        <v>783479</v>
      </c>
      <c r="CC1184" s="330" t="s">
        <v>107</v>
      </c>
      <c r="CD1184" s="38" t="s">
        <v>107</v>
      </c>
      <c r="CE1184" s="38" t="s">
        <v>107</v>
      </c>
      <c r="CF1184" s="38" t="s">
        <v>107</v>
      </c>
      <c r="CG1184" s="38" t="s">
        <v>107</v>
      </c>
      <c r="CH1184" s="85" t="s">
        <v>173</v>
      </c>
      <c r="CI1184" s="85" t="s">
        <v>173</v>
      </c>
      <c r="CJ1184" s="85" t="s">
        <v>173</v>
      </c>
      <c r="CK1184" s="28" t="s">
        <v>173</v>
      </c>
      <c r="CL1184" s="28" t="s">
        <v>173</v>
      </c>
      <c r="CM1184" s="42" t="s">
        <v>173</v>
      </c>
      <c r="CN1184" s="42" t="s">
        <v>173</v>
      </c>
      <c r="CO1184" s="42" t="s">
        <v>107</v>
      </c>
      <c r="CP1184" s="28"/>
      <c r="CQ1184" s="28"/>
      <c r="CR1184" s="28"/>
      <c r="CS1184" s="28"/>
      <c r="CT1184" s="28"/>
      <c r="CU1184" s="28"/>
      <c r="CV1184" s="28"/>
      <c r="CW1184" s="28"/>
      <c r="CX1184" s="28"/>
      <c r="CY1184" s="28"/>
      <c r="CZ1184" s="28"/>
      <c r="DA1184" s="28"/>
      <c r="DB1184" s="28"/>
      <c r="DC1184" s="28"/>
      <c r="DD1184" s="332">
        <v>16510189</v>
      </c>
      <c r="DE1184" s="385">
        <v>1</v>
      </c>
      <c r="DF1184" s="286">
        <v>1</v>
      </c>
      <c r="DG1184" s="313">
        <v>45723</v>
      </c>
      <c r="DH1184" s="8" t="s">
        <v>2527</v>
      </c>
      <c r="DI1184" s="279" t="str" cm="1">
        <f t="array" ref="DI1184">+IF(AND(C1184&lt;&gt;"Vehículos Eléctricos",C1184&lt;&gt;"Vehículos Híbridos",AD1184="PERCENTIL 50"),
     IF(VLOOKUP(_xlfn.TEXTJOIN("_",FALSE,C1184:E1184),BD_Perc!$A:$P,_xlfn.IFS(BD!AE1184="Intervalo de precio 1",12,BD!AE1184="Intervalo de precio 2",13),FALSE)&lt;=1,
     VLOOKUP(_xlfn.TEXTJOIN("_",FALSE,C1184:E1184),BD_Perc!$A:$P,16,FALSE),"Ok P50"),
     "Ok P30/70 ó Híbrido/Eléctrico")</f>
        <v>Ok P30/70 ó Híbrido/Eléctrico</v>
      </c>
      <c r="DJ1184" s="279" t="str">
        <f t="shared" si="116"/>
        <v>Otros Tipos de Vehículos_Camión_Cabina Sencilla</v>
      </c>
      <c r="DK1184" s="331">
        <f t="shared" si="117"/>
        <v>134000000</v>
      </c>
    </row>
    <row r="1185" spans="1:115" ht="51">
      <c r="A1185" s="28">
        <v>1180</v>
      </c>
      <c r="B1185" s="29" t="s">
        <v>254</v>
      </c>
      <c r="C1185" s="29" t="s">
        <v>0</v>
      </c>
      <c r="D1185" s="29" t="s">
        <v>105</v>
      </c>
      <c r="E1185" s="29" t="s">
        <v>2380</v>
      </c>
      <c r="F1185" s="29" t="s">
        <v>107</v>
      </c>
      <c r="G1185" s="30" t="s">
        <v>2548</v>
      </c>
      <c r="H1185" s="29" t="s">
        <v>1776</v>
      </c>
      <c r="I1185" s="375">
        <v>8801053</v>
      </c>
      <c r="J1185" s="70" t="s">
        <v>2557</v>
      </c>
      <c r="K1185" s="31" t="s">
        <v>111</v>
      </c>
      <c r="L1185" s="32">
        <v>85</v>
      </c>
      <c r="M1185" s="33" t="s">
        <v>107</v>
      </c>
      <c r="N1185" s="34">
        <v>66700000</v>
      </c>
      <c r="O1185" s="34">
        <f>+IFERROR(VLOOKUP(I1185,Precio_Fasecolda!A:C,3,FALSE),IFERROR(VLOOKUP(I1185,Precio_Fasecolda!B:C,2,FALSE),N1185))</f>
        <v>66700000</v>
      </c>
      <c r="P1185" s="34">
        <f t="shared" si="114"/>
        <v>0</v>
      </c>
      <c r="Q1185" s="33" t="s">
        <v>107</v>
      </c>
      <c r="R1185" s="28" t="s">
        <v>130</v>
      </c>
      <c r="S1185" s="28" t="s">
        <v>112</v>
      </c>
      <c r="T1185" s="28" t="s">
        <v>107</v>
      </c>
      <c r="U1185" s="28" t="s">
        <v>107</v>
      </c>
      <c r="V1185" s="28" t="s">
        <v>107</v>
      </c>
      <c r="W1185" s="28" t="s">
        <v>107</v>
      </c>
      <c r="X1185" s="28" t="s">
        <v>107</v>
      </c>
      <c r="Y1185" s="28" t="s">
        <v>107</v>
      </c>
      <c r="Z1185" s="292">
        <f t="shared" ref="Z1185:Z1202" si="120">+(((N1185)-(N1185*AH1185)/100%))</f>
        <v>66700000</v>
      </c>
      <c r="AA1185" s="28" cm="1">
        <f t="array" aca="1" ref="AA1185" ca="1">_xlfn.IFS(DK1185&lt;$DK$4,1,AND(DK1185&gt;=$DK$4,DK1185&lt;=$AA$4),2,DK1185&gt;$AA$4,3)</f>
        <v>2</v>
      </c>
      <c r="AC1185" s="28" cm="1">
        <f t="array" aca="1" ref="AC1185" ca="1">IF(AB1185="PERCENTIL 30","",_xlfn.IFS(DK1185&lt;$AC$4,1,DK1185&gt;$AC$4,2))</f>
        <v>1</v>
      </c>
      <c r="AD1185" s="28" t="str">
        <f>+IFERROR(VLOOKUP(_xlfn.TEXTJOIN("_", FALSE, C1185:E1185), BD_Perc!$A:$O, 15, FALSE),"Segmentación no encontrada o vehículo inactivo")</f>
        <v>PERCENTIL 30-70</v>
      </c>
      <c r="AE1185" s="28" t="str" cm="1">
        <f t="array" ref="AE1185">_xlfn.IFS(
    AD1185 = "PERCENTIL 50",
    _xlfn.IFS(
        BD!DK1185 &lt; VLOOKUP(_xlfn.TEXTJOIN("_", FALSE, C1185:E1185), BD_Perc!$A:$O, 11, FALSE), "Intervalo de precio 1",
        BD!DK1185 &gt;= VLOOKUP(_xlfn.TEXTJOIN("_", FALSE, C1185:E1185), BD_Perc!$A:$O, 11, FALSE), "Intervalo de precio 2"
    ),
    AD1185 = "PERCENTIL 30-70",
    _xlfn.IFS(
        BD!DK1185 &lt; VLOOKUP(_xlfn.TEXTJOIN("_", FALSE, C1185:E1185), BD_Perc!$A:$O, 6, FALSE), "Intervalo de precio 1",
        BD!DK1185 &lt; VLOOKUP(_xlfn.TEXTJOIN("_", FALSE, C1185:E1185), BD_Perc!$A:$O, 7, FALSE), "Intervalo de precio 2",
        BD!DK1185 &gt;= VLOOKUP(_xlfn.TEXTJOIN("_", FALSE, C1185:E1185), BD_Perc!$A:$O, 7, FALSE), "Intervalo de precio 3"
    ),
    AD1185="Segmentación no encontrada o vehículo inactivo","Segmentación no encontrada o vehículo inactivo"
)</f>
        <v>Intervalo de precio 1</v>
      </c>
      <c r="AF1185" s="8" t="s">
        <v>2412</v>
      </c>
      <c r="AG1185" s="35" t="b">
        <f t="shared" si="112"/>
        <v>1</v>
      </c>
      <c r="AH1185" s="206">
        <v>0</v>
      </c>
      <c r="AI1185" s="206">
        <v>0.01</v>
      </c>
      <c r="AJ1185" s="206">
        <v>0.01</v>
      </c>
      <c r="AK1185" s="206">
        <v>0.01</v>
      </c>
      <c r="AL1185" s="206">
        <v>0.01</v>
      </c>
      <c r="AM1185" s="206">
        <v>0.01</v>
      </c>
      <c r="AN1185" s="28" t="s">
        <v>176</v>
      </c>
      <c r="AO1185" s="28" t="s">
        <v>176</v>
      </c>
      <c r="AP1185" s="37">
        <v>1</v>
      </c>
      <c r="AQ1185" s="37">
        <v>1</v>
      </c>
      <c r="AR1185" s="369">
        <v>7817795</v>
      </c>
      <c r="AS1185" s="369">
        <v>481576</v>
      </c>
      <c r="AT1185" s="369">
        <v>687966</v>
      </c>
      <c r="AU1185" s="369">
        <v>0</v>
      </c>
      <c r="AV1185" s="369">
        <v>0</v>
      </c>
      <c r="AW1185" s="369">
        <v>10389252</v>
      </c>
      <c r="AX1185" s="369">
        <v>2</v>
      </c>
      <c r="AY1185" s="369">
        <v>1203940</v>
      </c>
      <c r="AZ1185" s="369">
        <v>115587</v>
      </c>
      <c r="BA1185" s="369">
        <v>551844</v>
      </c>
      <c r="BB1185" s="369">
        <v>0</v>
      </c>
      <c r="BC1185" s="369">
        <v>0</v>
      </c>
      <c r="BD1185" s="369">
        <v>0</v>
      </c>
      <c r="BE1185" s="369">
        <v>0</v>
      </c>
      <c r="BF1185" s="369">
        <v>0</v>
      </c>
      <c r="BG1185" s="369">
        <v>4138833</v>
      </c>
      <c r="BH1185" s="369">
        <v>0</v>
      </c>
      <c r="BI1185" s="369">
        <v>2601552</v>
      </c>
      <c r="BJ1185" s="369">
        <v>3678962</v>
      </c>
      <c r="BK1185" s="369">
        <v>1231303</v>
      </c>
      <c r="BL1185" s="369">
        <v>1379611</v>
      </c>
      <c r="BM1185" s="369">
        <v>156054</v>
      </c>
      <c r="BN1185" s="369">
        <v>1773076</v>
      </c>
      <c r="BO1185" s="369">
        <v>0</v>
      </c>
      <c r="BP1185" s="369">
        <v>4405557</v>
      </c>
      <c r="BQ1185" s="369">
        <v>117041</v>
      </c>
      <c r="BR1185" s="369">
        <v>1931455</v>
      </c>
      <c r="BS1185" s="369">
        <v>0</v>
      </c>
      <c r="BT1185" s="369">
        <v>0</v>
      </c>
      <c r="BU1185" s="369">
        <v>0</v>
      </c>
      <c r="BV1185" s="369">
        <v>1839481</v>
      </c>
      <c r="BW1185" s="369">
        <v>7100397</v>
      </c>
      <c r="BX1185" s="369">
        <v>117041</v>
      </c>
      <c r="BY1185" s="369">
        <v>0</v>
      </c>
      <c r="BZ1185" s="369">
        <v>0</v>
      </c>
      <c r="CA1185" s="369">
        <v>2</v>
      </c>
      <c r="CB1185" s="369">
        <v>910319</v>
      </c>
      <c r="CC1185" s="369">
        <v>0</v>
      </c>
      <c r="CD1185" s="369">
        <v>0</v>
      </c>
      <c r="CE1185" s="369">
        <v>0</v>
      </c>
      <c r="CF1185" s="369">
        <v>0</v>
      </c>
      <c r="CG1185" s="369">
        <v>0</v>
      </c>
      <c r="CH1185" s="41" t="s">
        <v>173</v>
      </c>
      <c r="CI1185" s="41" t="s">
        <v>173</v>
      </c>
      <c r="CJ1185" s="41" t="s">
        <v>173</v>
      </c>
      <c r="CK1185" s="41" t="s">
        <v>173</v>
      </c>
      <c r="CL1185" s="41" t="s">
        <v>173</v>
      </c>
      <c r="CM1185" s="41" t="s">
        <v>173</v>
      </c>
      <c r="CN1185" s="41" t="s">
        <v>173</v>
      </c>
      <c r="CO1185" s="42" t="s">
        <v>107</v>
      </c>
      <c r="CP1185" s="41" t="s">
        <v>107</v>
      </c>
      <c r="CQ1185" s="41" t="s">
        <v>107</v>
      </c>
      <c r="CR1185" s="41" t="s">
        <v>107</v>
      </c>
      <c r="CS1185" s="41" t="s">
        <v>107</v>
      </c>
      <c r="CT1185" s="41" t="s">
        <v>107</v>
      </c>
      <c r="CU1185" s="41" t="s">
        <v>107</v>
      </c>
      <c r="CV1185" s="41" t="s">
        <v>107</v>
      </c>
      <c r="CW1185" s="41" t="s">
        <v>107</v>
      </c>
      <c r="CX1185" s="41" t="s">
        <v>107</v>
      </c>
      <c r="CY1185" s="41" t="s">
        <v>107</v>
      </c>
      <c r="CZ1185" s="41" t="s">
        <v>107</v>
      </c>
      <c r="DA1185" s="41" t="s">
        <v>107</v>
      </c>
      <c r="DB1185" s="41" t="s">
        <v>107</v>
      </c>
      <c r="DC1185" s="41" t="s">
        <v>107</v>
      </c>
      <c r="DD1185" s="379">
        <v>7923454.04021277</v>
      </c>
      <c r="DE1185" s="43">
        <v>1</v>
      </c>
      <c r="DF1185" s="286">
        <v>1</v>
      </c>
      <c r="DG1185" s="313">
        <v>45723</v>
      </c>
      <c r="DH1185" s="8" t="s">
        <v>2575</v>
      </c>
      <c r="DI1185" s="279" t="str" cm="1">
        <f t="array" ref="DI1185">+IF(AND(C1185&lt;&gt;"Vehículos Eléctricos",C1185&lt;&gt;"Vehículos Híbridos",AD1185="PERCENTIL 50"),
     IF(VLOOKUP(_xlfn.TEXTJOIN("_",FALSE,C1185:E1185),BD_Perc!$A:$P,_xlfn.IFS(BD!AE1185="Intervalo de precio 1",12,BD!AE1185="Intervalo de precio 2",13),FALSE)&lt;=1,
     VLOOKUP(_xlfn.TEXTJOIN("_",FALSE,C1185:E1185),BD_Perc!$A:$P,16,FALSE),"Ok P50"),
     "Ok P30/70 ó Híbrido/Eléctrico")</f>
        <v>Ok P30/70 ó Híbrido/Eléctrico</v>
      </c>
      <c r="DJ1185" s="279" t="str">
        <f t="shared" ref="DJ1185:DJ1202" si="121">+_xlfn.TEXTJOIN("_",FALSE,C1185:E1185)</f>
        <v>Vehículos Convencionales_Automóviles_Sedán</v>
      </c>
      <c r="DK1185" s="331">
        <f t="shared" ref="DK1185:DK1202" si="122">+IF(C1185=$F$1,Z1185+CC1185,Z1185)</f>
        <v>66700000</v>
      </c>
    </row>
    <row r="1186" spans="1:115" ht="51">
      <c r="A1186" s="28">
        <v>1181</v>
      </c>
      <c r="B1186" s="29" t="s">
        <v>254</v>
      </c>
      <c r="C1186" s="29" t="s">
        <v>0</v>
      </c>
      <c r="D1186" s="29" t="s">
        <v>105</v>
      </c>
      <c r="E1186" s="29" t="s">
        <v>2380</v>
      </c>
      <c r="F1186" s="29" t="s">
        <v>107</v>
      </c>
      <c r="G1186" s="30" t="s">
        <v>2549</v>
      </c>
      <c r="H1186" s="29" t="s">
        <v>1776</v>
      </c>
      <c r="I1186" s="375">
        <v>8801052</v>
      </c>
      <c r="J1186" s="70" t="s">
        <v>2558</v>
      </c>
      <c r="K1186" s="31" t="s">
        <v>111</v>
      </c>
      <c r="L1186" s="32">
        <v>85</v>
      </c>
      <c r="M1186" s="33" t="s">
        <v>107</v>
      </c>
      <c r="N1186" s="34">
        <v>65700000</v>
      </c>
      <c r="O1186" s="34">
        <f>+IFERROR(VLOOKUP(I1186,Precio_Fasecolda!A:C,3,FALSE),IFERROR(VLOOKUP(I1186,Precio_Fasecolda!B:C,2,FALSE),N1186))</f>
        <v>65700000</v>
      </c>
      <c r="P1186" s="34">
        <f t="shared" si="114"/>
        <v>0</v>
      </c>
      <c r="Q1186" s="33" t="s">
        <v>107</v>
      </c>
      <c r="R1186" s="378" t="s">
        <v>2505</v>
      </c>
      <c r="S1186" s="28" t="s">
        <v>112</v>
      </c>
      <c r="T1186" s="28" t="s">
        <v>107</v>
      </c>
      <c r="U1186" s="28" t="s">
        <v>107</v>
      </c>
      <c r="V1186" s="28" t="s">
        <v>107</v>
      </c>
      <c r="W1186" s="28" t="s">
        <v>107</v>
      </c>
      <c r="X1186" s="28" t="s">
        <v>107</v>
      </c>
      <c r="Y1186" s="28" t="s">
        <v>107</v>
      </c>
      <c r="Z1186" s="292">
        <f t="shared" si="120"/>
        <v>65043000</v>
      </c>
      <c r="AA1186" s="28" cm="1">
        <f t="array" aca="1" ref="AA1186" ca="1">_xlfn.IFS(DK1186&lt;$DK$4,1,AND(DK1186&gt;=$DK$4,DK1186&lt;=$AA$4),2,DK1186&gt;$AA$4,3)</f>
        <v>2</v>
      </c>
      <c r="AC1186" s="28" cm="1">
        <f t="array" aca="1" ref="AC1186" ca="1">IF(AB1186="PERCENTIL 30","",_xlfn.IFS(DK1186&lt;$AC$4,1,DK1186&gt;$AC$4,2))</f>
        <v>1</v>
      </c>
      <c r="AD1186" s="28" t="str">
        <f>+IFERROR(VLOOKUP(_xlfn.TEXTJOIN("_", FALSE, C1186:E1186), BD_Perc!$A:$O, 15, FALSE),"Segmentación no encontrada o vehículo inactivo")</f>
        <v>PERCENTIL 30-70</v>
      </c>
      <c r="AE1186" s="28" t="str" cm="1">
        <f t="array" ref="AE1186">_xlfn.IFS(
    AD1186 = "PERCENTIL 50",
    _xlfn.IFS(
        BD!DK1186 &lt; VLOOKUP(_xlfn.TEXTJOIN("_", FALSE, C1186:E1186), BD_Perc!$A:$O, 11, FALSE), "Intervalo de precio 1",
        BD!DK1186 &gt;= VLOOKUP(_xlfn.TEXTJOIN("_", FALSE, C1186:E1186), BD_Perc!$A:$O, 11, FALSE), "Intervalo de precio 2"
    ),
    AD1186 = "PERCENTIL 30-70",
    _xlfn.IFS(
        BD!DK1186 &lt; VLOOKUP(_xlfn.TEXTJOIN("_", FALSE, C1186:E1186), BD_Perc!$A:$O, 6, FALSE), "Intervalo de precio 1",
        BD!DK1186 &lt; VLOOKUP(_xlfn.TEXTJOIN("_", FALSE, C1186:E1186), BD_Perc!$A:$O, 7, FALSE), "Intervalo de precio 2",
        BD!DK1186 &gt;= VLOOKUP(_xlfn.TEXTJOIN("_", FALSE, C1186:E1186), BD_Perc!$A:$O, 7, FALSE), "Intervalo de precio 3"
    ),
    AD1186="Segmentación no encontrada o vehículo inactivo","Segmentación no encontrada o vehículo inactivo"
)</f>
        <v>Intervalo de precio 1</v>
      </c>
      <c r="AF1186" s="8" t="s">
        <v>2412</v>
      </c>
      <c r="AG1186" s="35" t="b">
        <f t="shared" si="112"/>
        <v>1</v>
      </c>
      <c r="AH1186" s="206">
        <v>0.01</v>
      </c>
      <c r="AI1186" s="206">
        <v>0.01</v>
      </c>
      <c r="AJ1186" s="206">
        <v>0.01</v>
      </c>
      <c r="AK1186" s="206">
        <v>0.01</v>
      </c>
      <c r="AL1186" s="206">
        <v>0.01</v>
      </c>
      <c r="AM1186" s="206">
        <v>0.01</v>
      </c>
      <c r="AN1186" s="28" t="s">
        <v>176</v>
      </c>
      <c r="AO1186" s="28" t="s">
        <v>176</v>
      </c>
      <c r="AP1186" s="37">
        <v>1</v>
      </c>
      <c r="AQ1186" s="37">
        <v>1</v>
      </c>
      <c r="AR1186" s="369">
        <v>7817795</v>
      </c>
      <c r="AS1186" s="369">
        <v>481576</v>
      </c>
      <c r="AT1186" s="369">
        <v>687966</v>
      </c>
      <c r="AU1186" s="369">
        <v>0</v>
      </c>
      <c r="AV1186" s="369">
        <v>0</v>
      </c>
      <c r="AW1186" s="369">
        <v>10389252</v>
      </c>
      <c r="AX1186" s="369">
        <v>2</v>
      </c>
      <c r="AY1186" s="369">
        <v>1203940</v>
      </c>
      <c r="AZ1186" s="369">
        <v>115587</v>
      </c>
      <c r="BA1186" s="369">
        <v>551844</v>
      </c>
      <c r="BB1186" s="369">
        <v>0</v>
      </c>
      <c r="BC1186" s="369">
        <v>0</v>
      </c>
      <c r="BD1186" s="369">
        <v>0</v>
      </c>
      <c r="BE1186" s="369">
        <v>0</v>
      </c>
      <c r="BF1186" s="369">
        <v>0</v>
      </c>
      <c r="BG1186" s="369">
        <v>4138833</v>
      </c>
      <c r="BH1186" s="369">
        <v>0</v>
      </c>
      <c r="BI1186" s="369">
        <v>2601552</v>
      </c>
      <c r="BJ1186" s="369">
        <v>3678962</v>
      </c>
      <c r="BK1186" s="369">
        <v>1231303</v>
      </c>
      <c r="BL1186" s="369">
        <v>1379611</v>
      </c>
      <c r="BM1186" s="369">
        <v>156054</v>
      </c>
      <c r="BN1186" s="369">
        <v>1773076</v>
      </c>
      <c r="BO1186" s="369">
        <v>0</v>
      </c>
      <c r="BP1186" s="369">
        <v>4405557</v>
      </c>
      <c r="BQ1186" s="369">
        <v>117041</v>
      </c>
      <c r="BR1186" s="369">
        <v>1931455</v>
      </c>
      <c r="BS1186" s="369">
        <v>0</v>
      </c>
      <c r="BT1186" s="369">
        <v>0</v>
      </c>
      <c r="BU1186" s="369">
        <v>0</v>
      </c>
      <c r="BV1186" s="369">
        <v>1839481</v>
      </c>
      <c r="BW1186" s="369">
        <v>7100397</v>
      </c>
      <c r="BX1186" s="369">
        <v>117041</v>
      </c>
      <c r="BY1186" s="369">
        <v>0</v>
      </c>
      <c r="BZ1186" s="369">
        <v>0</v>
      </c>
      <c r="CA1186" s="369">
        <v>2</v>
      </c>
      <c r="CB1186" s="369">
        <v>910319</v>
      </c>
      <c r="CC1186" s="369">
        <v>0</v>
      </c>
      <c r="CD1186" s="369">
        <v>0</v>
      </c>
      <c r="CE1186" s="369">
        <v>0</v>
      </c>
      <c r="CF1186" s="369">
        <v>0</v>
      </c>
      <c r="CG1186" s="369">
        <v>0</v>
      </c>
      <c r="CH1186" s="41" t="s">
        <v>173</v>
      </c>
      <c r="CI1186" s="41" t="s">
        <v>173</v>
      </c>
      <c r="CJ1186" s="41" t="s">
        <v>173</v>
      </c>
      <c r="CK1186" s="41" t="s">
        <v>173</v>
      </c>
      <c r="CL1186" s="41" t="s">
        <v>173</v>
      </c>
      <c r="CM1186" s="41" t="s">
        <v>173</v>
      </c>
      <c r="CN1186" s="41" t="s">
        <v>173</v>
      </c>
      <c r="CO1186" s="42" t="s">
        <v>107</v>
      </c>
      <c r="CP1186" s="41" t="s">
        <v>107</v>
      </c>
      <c r="CQ1186" s="41" t="s">
        <v>107</v>
      </c>
      <c r="CR1186" s="41" t="s">
        <v>107</v>
      </c>
      <c r="CS1186" s="41" t="s">
        <v>107</v>
      </c>
      <c r="CT1186" s="41" t="s">
        <v>107</v>
      </c>
      <c r="CU1186" s="41" t="s">
        <v>107</v>
      </c>
      <c r="CV1186" s="41" t="s">
        <v>107</v>
      </c>
      <c r="CW1186" s="41" t="s">
        <v>107</v>
      </c>
      <c r="CX1186" s="41" t="s">
        <v>107</v>
      </c>
      <c r="CY1186" s="41" t="s">
        <v>107</v>
      </c>
      <c r="CZ1186" s="41" t="s">
        <v>107</v>
      </c>
      <c r="DA1186" s="41" t="s">
        <v>107</v>
      </c>
      <c r="DB1186" s="41" t="s">
        <v>107</v>
      </c>
      <c r="DC1186" s="41" t="s">
        <v>107</v>
      </c>
      <c r="DD1186" s="379">
        <v>7923454.04021277</v>
      </c>
      <c r="DE1186" s="43">
        <v>1</v>
      </c>
      <c r="DF1186" s="286">
        <v>1</v>
      </c>
      <c r="DG1186" s="313">
        <v>45723</v>
      </c>
      <c r="DH1186" s="8" t="s">
        <v>2575</v>
      </c>
      <c r="DI1186" s="279" t="str" cm="1">
        <f t="array" ref="DI1186">+IF(AND(C1186&lt;&gt;"Vehículos Eléctricos",C1186&lt;&gt;"Vehículos Híbridos",AD1186="PERCENTIL 50"),
     IF(VLOOKUP(_xlfn.TEXTJOIN("_",FALSE,C1186:E1186),BD_Perc!$A:$P,_xlfn.IFS(BD!AE1186="Intervalo de precio 1",12,BD!AE1186="Intervalo de precio 2",13),FALSE)&lt;=1,
     VLOOKUP(_xlfn.TEXTJOIN("_",FALSE,C1186:E1186),BD_Perc!$A:$P,16,FALSE),"Ok P50"),
     "Ok P30/70 ó Híbrido/Eléctrico")</f>
        <v>Ok P30/70 ó Híbrido/Eléctrico</v>
      </c>
      <c r="DJ1186" s="279" t="str">
        <f t="shared" si="121"/>
        <v>Vehículos Convencionales_Automóviles_Sedán</v>
      </c>
      <c r="DK1186" s="331">
        <f t="shared" si="122"/>
        <v>65043000</v>
      </c>
    </row>
    <row r="1187" spans="1:115" ht="25.5">
      <c r="A1187" s="28">
        <v>1182</v>
      </c>
      <c r="B1187" s="29" t="s">
        <v>254</v>
      </c>
      <c r="C1187" s="29" t="s">
        <v>0</v>
      </c>
      <c r="D1187" s="29" t="s">
        <v>105</v>
      </c>
      <c r="E1187" s="29" t="s">
        <v>106</v>
      </c>
      <c r="F1187" s="29" t="s">
        <v>107</v>
      </c>
      <c r="G1187" s="30" t="s">
        <v>1780</v>
      </c>
      <c r="H1187" s="29" t="s">
        <v>1776</v>
      </c>
      <c r="I1187" s="28">
        <v>8801058</v>
      </c>
      <c r="J1187" s="70" t="s">
        <v>2559</v>
      </c>
      <c r="K1187" s="31" t="s">
        <v>111</v>
      </c>
      <c r="L1187" s="32">
        <v>96</v>
      </c>
      <c r="M1187" s="28" t="s">
        <v>107</v>
      </c>
      <c r="N1187" s="34">
        <v>75000000</v>
      </c>
      <c r="O1187" s="34">
        <f>+IFERROR(VLOOKUP(I1187,Precio_Fasecolda!A:C,3,FALSE),IFERROR(VLOOKUP(I1187,Precio_Fasecolda!B:C,2,FALSE),N1187))</f>
        <v>75000000</v>
      </c>
      <c r="P1187" s="34">
        <f t="shared" si="114"/>
        <v>0</v>
      </c>
      <c r="Q1187" s="377" t="s">
        <v>107</v>
      </c>
      <c r="R1187" s="378" t="s">
        <v>2505</v>
      </c>
      <c r="S1187" s="378" t="s">
        <v>112</v>
      </c>
      <c r="T1187" s="28" t="s">
        <v>107</v>
      </c>
      <c r="U1187" s="28" t="s">
        <v>107</v>
      </c>
      <c r="V1187" s="28" t="s">
        <v>107</v>
      </c>
      <c r="W1187" s="28" t="s">
        <v>107</v>
      </c>
      <c r="X1187" s="28" t="s">
        <v>107</v>
      </c>
      <c r="Y1187" s="28" t="s">
        <v>107</v>
      </c>
      <c r="Z1187" s="292">
        <f t="shared" si="120"/>
        <v>74250000</v>
      </c>
      <c r="AA1187" s="28" cm="1">
        <f t="array" aca="1" ref="AA1187" ca="1">_xlfn.IFS(DK1187&lt;$DK$4,1,AND(DK1187&gt;=$DK$4,DK1187&lt;=$AA$4),2,DK1187&gt;$AA$4,3)</f>
        <v>2</v>
      </c>
      <c r="AC1187" s="28" cm="1">
        <f t="array" aca="1" ref="AC1187" ca="1">IF(AB1187="PERCENTIL 30","",_xlfn.IFS(DK1187&lt;$AC$4,1,DK1187&gt;$AC$4,2))</f>
        <v>1</v>
      </c>
      <c r="AD1187" s="28" t="str">
        <f>+IFERROR(VLOOKUP(_xlfn.TEXTJOIN("_", FALSE, C1187:E1187), BD_Perc!$A:$O, 15, FALSE),"Segmentación no encontrada o vehículo inactivo")</f>
        <v>PERCENTIL 30-70</v>
      </c>
      <c r="AE1187" s="28" t="str" cm="1">
        <f t="array" ref="AE1187">_xlfn.IFS(
    AD1187 = "PERCENTIL 50",
    _xlfn.IFS(
        BD!DK1187 &lt; VLOOKUP(_xlfn.TEXTJOIN("_", FALSE, C1187:E1187), BD_Perc!$A:$O, 11, FALSE), "Intervalo de precio 1",
        BD!DK1187 &gt;= VLOOKUP(_xlfn.TEXTJOIN("_", FALSE, C1187:E1187), BD_Perc!$A:$O, 11, FALSE), "Intervalo de precio 2"
    ),
    AD1187 = "PERCENTIL 30-70",
    _xlfn.IFS(
        BD!DK1187 &lt; VLOOKUP(_xlfn.TEXTJOIN("_", FALSE, C1187:E1187), BD_Perc!$A:$O, 6, FALSE), "Intervalo de precio 1",
        BD!DK1187 &lt; VLOOKUP(_xlfn.TEXTJOIN("_", FALSE, C1187:E1187), BD_Perc!$A:$O, 7, FALSE), "Intervalo de precio 2",
        BD!DK1187 &gt;= VLOOKUP(_xlfn.TEXTJOIN("_", FALSE, C1187:E1187), BD_Perc!$A:$O, 7, FALSE), "Intervalo de precio 3"
    ),
    AD1187="Segmentación no encontrada o vehículo inactivo","Segmentación no encontrada o vehículo inactivo"
)</f>
        <v>Intervalo de precio 2</v>
      </c>
      <c r="AF1187" s="8" t="s">
        <v>2413</v>
      </c>
      <c r="AG1187" s="35" t="b">
        <f t="shared" si="112"/>
        <v>1</v>
      </c>
      <c r="AH1187" s="206">
        <v>0.01</v>
      </c>
      <c r="AI1187" s="206">
        <v>0.01</v>
      </c>
      <c r="AJ1187" s="206">
        <v>0.01</v>
      </c>
      <c r="AK1187" s="206">
        <v>0.01</v>
      </c>
      <c r="AL1187" s="206">
        <v>0.01</v>
      </c>
      <c r="AM1187" s="206">
        <v>0.01</v>
      </c>
      <c r="AN1187" s="28" t="s">
        <v>176</v>
      </c>
      <c r="AO1187" s="28" t="s">
        <v>176</v>
      </c>
      <c r="AP1187" s="37">
        <v>1</v>
      </c>
      <c r="AQ1187" s="37">
        <v>1</v>
      </c>
      <c r="AR1187" s="369">
        <v>13754148</v>
      </c>
      <c r="AS1187" s="369">
        <v>495149</v>
      </c>
      <c r="AT1187" s="369">
        <v>1045315</v>
      </c>
      <c r="AU1187" s="369" t="s">
        <v>107</v>
      </c>
      <c r="AV1187" s="369" t="s">
        <v>107</v>
      </c>
      <c r="AW1187" s="369">
        <v>9902987</v>
      </c>
      <c r="AX1187" s="369">
        <v>715216</v>
      </c>
      <c r="AY1187" s="369">
        <v>1155348</v>
      </c>
      <c r="AZ1187" s="369">
        <v>440133</v>
      </c>
      <c r="BA1187" s="369" t="s">
        <v>107</v>
      </c>
      <c r="BB1187" s="369" t="s">
        <v>107</v>
      </c>
      <c r="BC1187" s="369" t="s">
        <v>107</v>
      </c>
      <c r="BD1187" s="369" t="s">
        <v>107</v>
      </c>
      <c r="BE1187" s="369" t="s">
        <v>107</v>
      </c>
      <c r="BF1187" s="369" t="s">
        <v>107</v>
      </c>
      <c r="BG1187" s="369">
        <v>2750830</v>
      </c>
      <c r="BH1187" s="369">
        <v>2750830</v>
      </c>
      <c r="BI1187" s="369">
        <v>2750830</v>
      </c>
      <c r="BJ1187" s="369">
        <v>2750830</v>
      </c>
      <c r="BK1187" s="369" t="s">
        <v>107</v>
      </c>
      <c r="BL1187" s="369">
        <v>1430431</v>
      </c>
      <c r="BM1187" s="369">
        <v>990299</v>
      </c>
      <c r="BN1187" s="369">
        <v>1650498</v>
      </c>
      <c r="BO1187" s="369">
        <v>3521062</v>
      </c>
      <c r="BP1187" s="369">
        <v>6932091</v>
      </c>
      <c r="BQ1187" s="369">
        <v>253076</v>
      </c>
      <c r="BR1187" s="369">
        <v>3851162</v>
      </c>
      <c r="BS1187" s="369">
        <v>935282</v>
      </c>
      <c r="BT1187" s="369" t="s">
        <v>107</v>
      </c>
      <c r="BU1187" s="369" t="s">
        <v>107</v>
      </c>
      <c r="BV1187" s="369" t="s">
        <v>107</v>
      </c>
      <c r="BW1187" s="369">
        <v>3851162</v>
      </c>
      <c r="BX1187" s="369">
        <v>275083</v>
      </c>
      <c r="BY1187" s="369">
        <v>2750830</v>
      </c>
      <c r="BZ1187" s="369">
        <v>9352821</v>
      </c>
      <c r="CA1187" s="369" t="s">
        <v>107</v>
      </c>
      <c r="CB1187" s="369">
        <v>1210365</v>
      </c>
      <c r="CC1187" s="369">
        <v>0</v>
      </c>
      <c r="CD1187" s="369">
        <v>0</v>
      </c>
      <c r="CE1187" s="369">
        <v>5501659</v>
      </c>
      <c r="CF1187" s="369">
        <v>7702323</v>
      </c>
      <c r="CG1187" s="369">
        <v>11003319</v>
      </c>
      <c r="CH1187" s="85" t="s">
        <v>173</v>
      </c>
      <c r="CI1187" s="85" t="s">
        <v>173</v>
      </c>
      <c r="CJ1187" s="85" t="s">
        <v>173</v>
      </c>
      <c r="CK1187" s="85" t="s">
        <v>176</v>
      </c>
      <c r="CL1187" s="85" t="s">
        <v>176</v>
      </c>
      <c r="CM1187" s="85" t="s">
        <v>176</v>
      </c>
      <c r="CN1187" s="85" t="s">
        <v>173</v>
      </c>
      <c r="CO1187" s="42" t="s">
        <v>107</v>
      </c>
      <c r="CP1187" s="85" t="s">
        <v>107</v>
      </c>
      <c r="CQ1187" s="85" t="s">
        <v>107</v>
      </c>
      <c r="CR1187" s="85" t="s">
        <v>107</v>
      </c>
      <c r="CS1187" s="85" t="s">
        <v>107</v>
      </c>
      <c r="CT1187" s="85" t="s">
        <v>107</v>
      </c>
      <c r="CU1187" s="85" t="s">
        <v>107</v>
      </c>
      <c r="CV1187" s="41" t="s">
        <v>107</v>
      </c>
      <c r="CW1187" s="41" t="s">
        <v>107</v>
      </c>
      <c r="CX1187" s="41" t="s">
        <v>107</v>
      </c>
      <c r="CY1187" s="41" t="s">
        <v>107</v>
      </c>
      <c r="CZ1187" s="41" t="s">
        <v>107</v>
      </c>
      <c r="DA1187" s="41" t="s">
        <v>107</v>
      </c>
      <c r="DB1187" s="41" t="s">
        <v>107</v>
      </c>
      <c r="DC1187" s="41" t="s">
        <v>107</v>
      </c>
      <c r="DD1187" s="379">
        <v>13406105.310000001</v>
      </c>
      <c r="DE1187" s="43">
        <v>1</v>
      </c>
      <c r="DF1187" s="286">
        <v>1</v>
      </c>
      <c r="DG1187" s="313">
        <v>45723</v>
      </c>
      <c r="DH1187" s="8" t="s">
        <v>2575</v>
      </c>
      <c r="DI1187" s="279" t="str" cm="1">
        <f t="array" ref="DI1187">+IF(AND(C1187&lt;&gt;"Vehículos Eléctricos",C1187&lt;&gt;"Vehículos Híbridos",AD1187="PERCENTIL 50"),
     IF(VLOOKUP(_xlfn.TEXTJOIN("_",FALSE,C1187:E1187),BD_Perc!$A:$P,_xlfn.IFS(BD!AE1187="Intervalo de precio 1",12,BD!AE1187="Intervalo de precio 2",13),FALSE)&lt;=1,
     VLOOKUP(_xlfn.TEXTJOIN("_",FALSE,C1187:E1187),BD_Perc!$A:$P,16,FALSE),"Ok P50"),
     "Ok P30/70 ó Híbrido/Eléctrico")</f>
        <v>Ok P30/70 ó Híbrido/Eléctrico</v>
      </c>
      <c r="DJ1187" s="279" t="str">
        <f t="shared" si="121"/>
        <v>Vehículos Convencionales_Automóviles_Hatchback</v>
      </c>
      <c r="DK1187" s="331">
        <f t="shared" si="122"/>
        <v>74250000</v>
      </c>
    </row>
    <row r="1188" spans="1:115" ht="51">
      <c r="A1188" s="28">
        <v>1183</v>
      </c>
      <c r="B1188" s="29" t="s">
        <v>254</v>
      </c>
      <c r="C1188" s="29" t="s">
        <v>0</v>
      </c>
      <c r="D1188" s="29" t="s">
        <v>105</v>
      </c>
      <c r="E1188" s="29" t="s">
        <v>106</v>
      </c>
      <c r="F1188" s="29" t="s">
        <v>107</v>
      </c>
      <c r="G1188" s="30" t="s">
        <v>2550</v>
      </c>
      <c r="H1188" s="29" t="s">
        <v>1776</v>
      </c>
      <c r="I1188" s="28">
        <v>8801059</v>
      </c>
      <c r="J1188" s="70" t="s">
        <v>2560</v>
      </c>
      <c r="K1188" s="31" t="s">
        <v>111</v>
      </c>
      <c r="L1188" s="32">
        <v>96</v>
      </c>
      <c r="M1188" s="28" t="s">
        <v>107</v>
      </c>
      <c r="N1188" s="34">
        <v>79000000</v>
      </c>
      <c r="O1188" s="34">
        <f>+IFERROR(VLOOKUP(I1188,Precio_Fasecolda!A:C,3,FALSE),IFERROR(VLOOKUP(I1188,Precio_Fasecolda!B:C,2,FALSE),N1188))</f>
        <v>79000000</v>
      </c>
      <c r="P1188" s="34">
        <f t="shared" si="114"/>
        <v>0</v>
      </c>
      <c r="Q1188" s="377" t="s">
        <v>107</v>
      </c>
      <c r="R1188" s="28" t="s">
        <v>130</v>
      </c>
      <c r="S1188" s="378" t="s">
        <v>112</v>
      </c>
      <c r="T1188" s="28" t="s">
        <v>107</v>
      </c>
      <c r="U1188" s="28" t="s">
        <v>107</v>
      </c>
      <c r="V1188" s="28" t="s">
        <v>107</v>
      </c>
      <c r="W1188" s="28" t="s">
        <v>107</v>
      </c>
      <c r="X1188" s="28" t="s">
        <v>107</v>
      </c>
      <c r="Y1188" s="28" t="s">
        <v>107</v>
      </c>
      <c r="Z1188" s="292">
        <f t="shared" si="120"/>
        <v>78210000</v>
      </c>
      <c r="AA1188" s="28" cm="1">
        <f t="array" aca="1" ref="AA1188" ca="1">_xlfn.IFS(DK1188&lt;$DK$4,1,AND(DK1188&gt;=$DK$4,DK1188&lt;=$AA$4),2,DK1188&gt;$AA$4,3)</f>
        <v>2</v>
      </c>
      <c r="AC1188" s="28" cm="1">
        <f t="array" aca="1" ref="AC1188" ca="1">IF(AB1188="PERCENTIL 30","",_xlfn.IFS(DK1188&lt;$AC$4,1,DK1188&gt;$AC$4,2))</f>
        <v>1</v>
      </c>
      <c r="AD1188" s="28" t="str">
        <f>+IFERROR(VLOOKUP(_xlfn.TEXTJOIN("_", FALSE, C1188:E1188), BD_Perc!$A:$O, 15, FALSE),"Segmentación no encontrada o vehículo inactivo")</f>
        <v>PERCENTIL 30-70</v>
      </c>
      <c r="AE1188" s="28" t="str" cm="1">
        <f t="array" ref="AE1188">_xlfn.IFS(
    AD1188 = "PERCENTIL 50",
    _xlfn.IFS(
        BD!DK1188 &lt; VLOOKUP(_xlfn.TEXTJOIN("_", FALSE, C1188:E1188), BD_Perc!$A:$O, 11, FALSE), "Intervalo de precio 1",
        BD!DK1188 &gt;= VLOOKUP(_xlfn.TEXTJOIN("_", FALSE, C1188:E1188), BD_Perc!$A:$O, 11, FALSE), "Intervalo de precio 2"
    ),
    AD1188 = "PERCENTIL 30-70",
    _xlfn.IFS(
        BD!DK1188 &lt; VLOOKUP(_xlfn.TEXTJOIN("_", FALSE, C1188:E1188), BD_Perc!$A:$O, 6, FALSE), "Intervalo de precio 1",
        BD!DK1188 &lt; VLOOKUP(_xlfn.TEXTJOIN("_", FALSE, C1188:E1188), BD_Perc!$A:$O, 7, FALSE), "Intervalo de precio 2",
        BD!DK1188 &gt;= VLOOKUP(_xlfn.TEXTJOIN("_", FALSE, C1188:E1188), BD_Perc!$A:$O, 7, FALSE), "Intervalo de precio 3"
    ),
    AD1188="Segmentación no encontrada o vehículo inactivo","Segmentación no encontrada o vehículo inactivo"
)</f>
        <v>Intervalo de precio 3</v>
      </c>
      <c r="AF1188" s="8" t="s">
        <v>2414</v>
      </c>
      <c r="AG1188" s="35" t="b">
        <f t="shared" si="112"/>
        <v>1</v>
      </c>
      <c r="AH1188" s="206">
        <v>0.01</v>
      </c>
      <c r="AI1188" s="206">
        <v>0.01</v>
      </c>
      <c r="AJ1188" s="206">
        <v>0.01</v>
      </c>
      <c r="AK1188" s="206">
        <v>0.01</v>
      </c>
      <c r="AL1188" s="206">
        <v>0.01</v>
      </c>
      <c r="AM1188" s="206">
        <v>0.01</v>
      </c>
      <c r="AN1188" s="28" t="s">
        <v>176</v>
      </c>
      <c r="AO1188" s="28" t="s">
        <v>176</v>
      </c>
      <c r="AP1188" s="37">
        <v>1</v>
      </c>
      <c r="AQ1188" s="37">
        <v>1</v>
      </c>
      <c r="AR1188" s="369">
        <v>13754148</v>
      </c>
      <c r="AS1188" s="369">
        <v>495149</v>
      </c>
      <c r="AT1188" s="369">
        <v>1045315</v>
      </c>
      <c r="AU1188" s="369" t="s">
        <v>107</v>
      </c>
      <c r="AV1188" s="369" t="s">
        <v>107</v>
      </c>
      <c r="AW1188" s="369">
        <v>9902987</v>
      </c>
      <c r="AX1188" s="369">
        <v>715216</v>
      </c>
      <c r="AY1188" s="369">
        <v>1155348</v>
      </c>
      <c r="AZ1188" s="369">
        <v>440133</v>
      </c>
      <c r="BA1188" s="369" t="s">
        <v>107</v>
      </c>
      <c r="BB1188" s="369" t="s">
        <v>107</v>
      </c>
      <c r="BC1188" s="369" t="s">
        <v>107</v>
      </c>
      <c r="BD1188" s="369" t="s">
        <v>107</v>
      </c>
      <c r="BE1188" s="369" t="s">
        <v>107</v>
      </c>
      <c r="BF1188" s="369" t="s">
        <v>107</v>
      </c>
      <c r="BG1188" s="369">
        <v>2750830</v>
      </c>
      <c r="BH1188" s="369">
        <v>2750830</v>
      </c>
      <c r="BI1188" s="369">
        <v>2750830</v>
      </c>
      <c r="BJ1188" s="369">
        <v>2750830</v>
      </c>
      <c r="BK1188" s="369" t="s">
        <v>107</v>
      </c>
      <c r="BL1188" s="369">
        <v>1430431</v>
      </c>
      <c r="BM1188" s="369">
        <v>990299</v>
      </c>
      <c r="BN1188" s="369">
        <v>1650498</v>
      </c>
      <c r="BO1188" s="369">
        <v>3521062</v>
      </c>
      <c r="BP1188" s="369">
        <v>6932091</v>
      </c>
      <c r="BQ1188" s="369">
        <v>253076</v>
      </c>
      <c r="BR1188" s="369">
        <v>3851162</v>
      </c>
      <c r="BS1188" s="369">
        <v>935282</v>
      </c>
      <c r="BT1188" s="369" t="s">
        <v>107</v>
      </c>
      <c r="BU1188" s="369" t="s">
        <v>107</v>
      </c>
      <c r="BV1188" s="369" t="s">
        <v>107</v>
      </c>
      <c r="BW1188" s="369">
        <v>3851162</v>
      </c>
      <c r="BX1188" s="369">
        <v>275083</v>
      </c>
      <c r="BY1188" s="369">
        <v>2750830</v>
      </c>
      <c r="BZ1188" s="369">
        <v>9352821</v>
      </c>
      <c r="CA1188" s="369" t="s">
        <v>107</v>
      </c>
      <c r="CB1188" s="369">
        <v>1210365</v>
      </c>
      <c r="CC1188" s="369">
        <v>0</v>
      </c>
      <c r="CD1188" s="369">
        <v>0</v>
      </c>
      <c r="CE1188" s="369">
        <v>5501659</v>
      </c>
      <c r="CF1188" s="369">
        <v>7702323</v>
      </c>
      <c r="CG1188" s="369">
        <v>11003319</v>
      </c>
      <c r="CH1188" s="85" t="s">
        <v>173</v>
      </c>
      <c r="CI1188" s="85" t="s">
        <v>173</v>
      </c>
      <c r="CJ1188" s="85" t="s">
        <v>173</v>
      </c>
      <c r="CK1188" s="85" t="s">
        <v>176</v>
      </c>
      <c r="CL1188" s="85" t="s">
        <v>176</v>
      </c>
      <c r="CM1188" s="85" t="s">
        <v>176</v>
      </c>
      <c r="CN1188" s="85" t="s">
        <v>173</v>
      </c>
      <c r="CO1188" s="42" t="s">
        <v>107</v>
      </c>
      <c r="CP1188" s="85" t="s">
        <v>107</v>
      </c>
      <c r="CQ1188" s="85" t="s">
        <v>107</v>
      </c>
      <c r="CR1188" s="85" t="s">
        <v>107</v>
      </c>
      <c r="CS1188" s="85" t="s">
        <v>107</v>
      </c>
      <c r="CT1188" s="85" t="s">
        <v>107</v>
      </c>
      <c r="CU1188" s="85" t="s">
        <v>107</v>
      </c>
      <c r="CV1188" s="41" t="s">
        <v>107</v>
      </c>
      <c r="CW1188" s="41" t="s">
        <v>107</v>
      </c>
      <c r="CX1188" s="41" t="s">
        <v>107</v>
      </c>
      <c r="CY1188" s="41" t="s">
        <v>107</v>
      </c>
      <c r="CZ1188" s="41" t="s">
        <v>107</v>
      </c>
      <c r="DA1188" s="41" t="s">
        <v>107</v>
      </c>
      <c r="DB1188" s="41" t="s">
        <v>107</v>
      </c>
      <c r="DC1188" s="41" t="s">
        <v>107</v>
      </c>
      <c r="DD1188" s="379">
        <v>13406105.310000001</v>
      </c>
      <c r="DE1188" s="43">
        <v>1</v>
      </c>
      <c r="DF1188" s="286">
        <v>1</v>
      </c>
      <c r="DG1188" s="313">
        <v>45723</v>
      </c>
      <c r="DH1188" s="8" t="s">
        <v>2575</v>
      </c>
      <c r="DI1188" s="279" t="str" cm="1">
        <f t="array" ref="DI1188">+IF(AND(C1188&lt;&gt;"Vehículos Eléctricos",C1188&lt;&gt;"Vehículos Híbridos",AD1188="PERCENTIL 50"),
     IF(VLOOKUP(_xlfn.TEXTJOIN("_",FALSE,C1188:E1188),BD_Perc!$A:$P,_xlfn.IFS(BD!AE1188="Intervalo de precio 1",12,BD!AE1188="Intervalo de precio 2",13),FALSE)&lt;=1,
     VLOOKUP(_xlfn.TEXTJOIN("_",FALSE,C1188:E1188),BD_Perc!$A:$P,16,FALSE),"Ok P50"),
     "Ok P30/70 ó Híbrido/Eléctrico")</f>
        <v>Ok P30/70 ó Híbrido/Eléctrico</v>
      </c>
      <c r="DJ1188" s="279" t="str">
        <f t="shared" si="121"/>
        <v>Vehículos Convencionales_Automóviles_Hatchback</v>
      </c>
      <c r="DK1188" s="331">
        <f t="shared" si="122"/>
        <v>78210000</v>
      </c>
    </row>
    <row r="1189" spans="1:115" ht="51">
      <c r="A1189" s="28">
        <v>1184</v>
      </c>
      <c r="B1189" s="29" t="s">
        <v>254</v>
      </c>
      <c r="C1189" s="29" t="s">
        <v>0</v>
      </c>
      <c r="D1189" s="29" t="s">
        <v>105</v>
      </c>
      <c r="E1189" s="29" t="s">
        <v>106</v>
      </c>
      <c r="F1189" s="29" t="s">
        <v>107</v>
      </c>
      <c r="G1189" s="30" t="s">
        <v>2551</v>
      </c>
      <c r="H1189" s="29" t="s">
        <v>1776</v>
      </c>
      <c r="I1189" s="28">
        <v>8801060</v>
      </c>
      <c r="J1189" s="70" t="s">
        <v>2561</v>
      </c>
      <c r="K1189" s="31" t="s">
        <v>111</v>
      </c>
      <c r="L1189" s="32">
        <v>96</v>
      </c>
      <c r="M1189" s="28" t="s">
        <v>107</v>
      </c>
      <c r="N1189" s="34">
        <v>87000000</v>
      </c>
      <c r="O1189" s="34">
        <f>+IFERROR(VLOOKUP(I1189,Precio_Fasecolda!A:C,3,FALSE),IFERROR(VLOOKUP(I1189,Precio_Fasecolda!B:C,2,FALSE),N1189))</f>
        <v>87000000</v>
      </c>
      <c r="P1189" s="34">
        <f t="shared" si="114"/>
        <v>0</v>
      </c>
      <c r="Q1189" s="377" t="s">
        <v>107</v>
      </c>
      <c r="R1189" s="28" t="s">
        <v>130</v>
      </c>
      <c r="S1189" s="378" t="s">
        <v>112</v>
      </c>
      <c r="T1189" s="28" t="s">
        <v>107</v>
      </c>
      <c r="U1189" s="28" t="s">
        <v>107</v>
      </c>
      <c r="V1189" s="28" t="s">
        <v>107</v>
      </c>
      <c r="W1189" s="28" t="s">
        <v>107</v>
      </c>
      <c r="X1189" s="28" t="s">
        <v>107</v>
      </c>
      <c r="Y1189" s="28" t="s">
        <v>107</v>
      </c>
      <c r="Z1189" s="292">
        <f t="shared" si="120"/>
        <v>86130000</v>
      </c>
      <c r="AA1189" s="28" cm="1">
        <f t="array" aca="1" ref="AA1189" ca="1">_xlfn.IFS(DK1189&lt;$DK$4,1,AND(DK1189&gt;=$DK$4,DK1189&lt;=$AA$4),2,DK1189&gt;$AA$4,3)</f>
        <v>2</v>
      </c>
      <c r="AC1189" s="28" cm="1">
        <f t="array" aca="1" ref="AC1189" ca="1">IF(AB1189="PERCENTIL 30","",_xlfn.IFS(DK1189&lt;$AC$4,1,DK1189&gt;$AC$4,2))</f>
        <v>1</v>
      </c>
      <c r="AD1189" s="28" t="str">
        <f>+IFERROR(VLOOKUP(_xlfn.TEXTJOIN("_", FALSE, C1189:E1189), BD_Perc!$A:$O, 15, FALSE),"Segmentación no encontrada o vehículo inactivo")</f>
        <v>PERCENTIL 30-70</v>
      </c>
      <c r="AE1189" s="28" t="str" cm="1">
        <f t="array" ref="AE1189">_xlfn.IFS(
    AD1189 = "PERCENTIL 50",
    _xlfn.IFS(
        BD!DK1189 &lt; VLOOKUP(_xlfn.TEXTJOIN("_", FALSE, C1189:E1189), BD_Perc!$A:$O, 11, FALSE), "Intervalo de precio 1",
        BD!DK1189 &gt;= VLOOKUP(_xlfn.TEXTJOIN("_", FALSE, C1189:E1189), BD_Perc!$A:$O, 11, FALSE), "Intervalo de precio 2"
    ),
    AD1189 = "PERCENTIL 30-70",
    _xlfn.IFS(
        BD!DK1189 &lt; VLOOKUP(_xlfn.TEXTJOIN("_", FALSE, C1189:E1189), BD_Perc!$A:$O, 6, FALSE), "Intervalo de precio 1",
        BD!DK1189 &lt; VLOOKUP(_xlfn.TEXTJOIN("_", FALSE, C1189:E1189), BD_Perc!$A:$O, 7, FALSE), "Intervalo de precio 2",
        BD!DK1189 &gt;= VLOOKUP(_xlfn.TEXTJOIN("_", FALSE, C1189:E1189), BD_Perc!$A:$O, 7, FALSE), "Intervalo de precio 3"
    ),
    AD1189="Segmentación no encontrada o vehículo inactivo","Segmentación no encontrada o vehículo inactivo"
)</f>
        <v>Intervalo de precio 3</v>
      </c>
      <c r="AF1189" s="8" t="s">
        <v>2414</v>
      </c>
      <c r="AG1189" s="35" t="b">
        <f t="shared" si="112"/>
        <v>1</v>
      </c>
      <c r="AH1189" s="206">
        <v>0.01</v>
      </c>
      <c r="AI1189" s="206">
        <v>0.01</v>
      </c>
      <c r="AJ1189" s="206">
        <v>0.01</v>
      </c>
      <c r="AK1189" s="206">
        <v>0.01</v>
      </c>
      <c r="AL1189" s="206">
        <v>0.01</v>
      </c>
      <c r="AM1189" s="206">
        <v>0.01</v>
      </c>
      <c r="AN1189" s="28" t="s">
        <v>176</v>
      </c>
      <c r="AO1189" s="28" t="s">
        <v>176</v>
      </c>
      <c r="AP1189" s="37">
        <v>1</v>
      </c>
      <c r="AQ1189" s="37">
        <v>1</v>
      </c>
      <c r="AR1189" s="369">
        <v>13754148</v>
      </c>
      <c r="AS1189" s="369">
        <v>495149</v>
      </c>
      <c r="AT1189" s="369">
        <v>1045315</v>
      </c>
      <c r="AU1189" s="369" t="s">
        <v>107</v>
      </c>
      <c r="AV1189" s="369" t="s">
        <v>107</v>
      </c>
      <c r="AW1189" s="369">
        <v>9902987</v>
      </c>
      <c r="AX1189" s="369">
        <v>715216</v>
      </c>
      <c r="AY1189" s="369">
        <v>1155348</v>
      </c>
      <c r="AZ1189" s="369">
        <v>440133</v>
      </c>
      <c r="BA1189" s="369" t="s">
        <v>107</v>
      </c>
      <c r="BB1189" s="369" t="s">
        <v>107</v>
      </c>
      <c r="BC1189" s="369" t="s">
        <v>107</v>
      </c>
      <c r="BD1189" s="369" t="s">
        <v>107</v>
      </c>
      <c r="BE1189" s="369" t="s">
        <v>107</v>
      </c>
      <c r="BF1189" s="369" t="s">
        <v>107</v>
      </c>
      <c r="BG1189" s="369">
        <v>2750830</v>
      </c>
      <c r="BH1189" s="369">
        <v>2750830</v>
      </c>
      <c r="BI1189" s="369">
        <v>2750830</v>
      </c>
      <c r="BJ1189" s="369">
        <v>2750830</v>
      </c>
      <c r="BK1189" s="369" t="s">
        <v>107</v>
      </c>
      <c r="BL1189" s="369">
        <v>1430431</v>
      </c>
      <c r="BM1189" s="369">
        <v>990299</v>
      </c>
      <c r="BN1189" s="369">
        <v>1650498</v>
      </c>
      <c r="BO1189" s="369">
        <v>3521062</v>
      </c>
      <c r="BP1189" s="369">
        <v>6932091</v>
      </c>
      <c r="BQ1189" s="369">
        <v>253076</v>
      </c>
      <c r="BR1189" s="369">
        <v>3851162</v>
      </c>
      <c r="BS1189" s="369">
        <v>935282</v>
      </c>
      <c r="BT1189" s="369" t="s">
        <v>107</v>
      </c>
      <c r="BU1189" s="369" t="s">
        <v>107</v>
      </c>
      <c r="BV1189" s="369" t="s">
        <v>107</v>
      </c>
      <c r="BW1189" s="369">
        <v>3851162</v>
      </c>
      <c r="BX1189" s="369">
        <v>275083</v>
      </c>
      <c r="BY1189" s="369">
        <v>2750830</v>
      </c>
      <c r="BZ1189" s="369">
        <v>9352821</v>
      </c>
      <c r="CA1189" s="369" t="s">
        <v>107</v>
      </c>
      <c r="CB1189" s="369">
        <v>1210365</v>
      </c>
      <c r="CC1189" s="369">
        <v>0</v>
      </c>
      <c r="CD1189" s="369">
        <v>0</v>
      </c>
      <c r="CE1189" s="369">
        <v>5501659</v>
      </c>
      <c r="CF1189" s="369">
        <v>7702323</v>
      </c>
      <c r="CG1189" s="369">
        <v>11003319</v>
      </c>
      <c r="CH1189" s="85" t="s">
        <v>173</v>
      </c>
      <c r="CI1189" s="85" t="s">
        <v>173</v>
      </c>
      <c r="CJ1189" s="85" t="s">
        <v>173</v>
      </c>
      <c r="CK1189" s="85" t="s">
        <v>176</v>
      </c>
      <c r="CL1189" s="85" t="s">
        <v>176</v>
      </c>
      <c r="CM1189" s="85" t="s">
        <v>176</v>
      </c>
      <c r="CN1189" s="85" t="s">
        <v>173</v>
      </c>
      <c r="CO1189" s="42" t="s">
        <v>107</v>
      </c>
      <c r="CP1189" s="85" t="s">
        <v>107</v>
      </c>
      <c r="CQ1189" s="85" t="s">
        <v>107</v>
      </c>
      <c r="CR1189" s="85" t="s">
        <v>107</v>
      </c>
      <c r="CS1189" s="85" t="s">
        <v>107</v>
      </c>
      <c r="CT1189" s="85" t="s">
        <v>107</v>
      </c>
      <c r="CU1189" s="85" t="s">
        <v>107</v>
      </c>
      <c r="CV1189" s="41" t="s">
        <v>107</v>
      </c>
      <c r="CW1189" s="41" t="s">
        <v>107</v>
      </c>
      <c r="CX1189" s="41" t="s">
        <v>107</v>
      </c>
      <c r="CY1189" s="41" t="s">
        <v>107</v>
      </c>
      <c r="CZ1189" s="41" t="s">
        <v>107</v>
      </c>
      <c r="DA1189" s="41" t="s">
        <v>107</v>
      </c>
      <c r="DB1189" s="41" t="s">
        <v>107</v>
      </c>
      <c r="DC1189" s="41" t="s">
        <v>107</v>
      </c>
      <c r="DD1189" s="379">
        <v>13406105.310000001</v>
      </c>
      <c r="DE1189" s="43">
        <v>1</v>
      </c>
      <c r="DF1189" s="286">
        <v>1</v>
      </c>
      <c r="DG1189" s="313">
        <v>45723</v>
      </c>
      <c r="DH1189" s="8" t="s">
        <v>2575</v>
      </c>
      <c r="DI1189" s="279" t="str" cm="1">
        <f t="array" ref="DI1189">+IF(AND(C1189&lt;&gt;"Vehículos Eléctricos",C1189&lt;&gt;"Vehículos Híbridos",AD1189="PERCENTIL 50"),
     IF(VLOOKUP(_xlfn.TEXTJOIN("_",FALSE,C1189:E1189),BD_Perc!$A:$P,_xlfn.IFS(BD!AE1189="Intervalo de precio 1",12,BD!AE1189="Intervalo de precio 2",13),FALSE)&lt;=1,
     VLOOKUP(_xlfn.TEXTJOIN("_",FALSE,C1189:E1189),BD_Perc!$A:$P,16,FALSE),"Ok P50"),
     "Ok P30/70 ó Híbrido/Eléctrico")</f>
        <v>Ok P30/70 ó Híbrido/Eléctrico</v>
      </c>
      <c r="DJ1189" s="279" t="str">
        <f t="shared" si="121"/>
        <v>Vehículos Convencionales_Automóviles_Hatchback</v>
      </c>
      <c r="DK1189" s="331">
        <f t="shared" si="122"/>
        <v>86130000</v>
      </c>
    </row>
    <row r="1190" spans="1:115" ht="51">
      <c r="A1190" s="28">
        <v>1185</v>
      </c>
      <c r="B1190" s="29" t="s">
        <v>254</v>
      </c>
      <c r="C1190" s="29" t="s">
        <v>0</v>
      </c>
      <c r="D1190" s="29" t="s">
        <v>337</v>
      </c>
      <c r="E1190" s="42" t="s">
        <v>346</v>
      </c>
      <c r="F1190" s="29" t="s">
        <v>107</v>
      </c>
      <c r="G1190" s="42" t="s">
        <v>2552</v>
      </c>
      <c r="H1190" s="42" t="s">
        <v>1934</v>
      </c>
      <c r="I1190" s="28">
        <v>8808051</v>
      </c>
      <c r="J1190" s="70" t="s">
        <v>2562</v>
      </c>
      <c r="K1190" s="31" t="s">
        <v>428</v>
      </c>
      <c r="L1190" s="32">
        <v>100</v>
      </c>
      <c r="M1190" s="33">
        <v>5</v>
      </c>
      <c r="N1190" s="34">
        <v>129000000</v>
      </c>
      <c r="O1190" s="34">
        <f>+IFERROR(VLOOKUP(I1190,Precio_Fasecolda!A:C,3,FALSE),IFERROR(VLOOKUP(I1190,Precio_Fasecolda!B:C,2,FALSE),N1190))</f>
        <v>129000000</v>
      </c>
      <c r="P1190" s="34">
        <f t="shared" si="114"/>
        <v>0</v>
      </c>
      <c r="Q1190" s="28" t="s">
        <v>346</v>
      </c>
      <c r="R1190" s="28" t="s">
        <v>130</v>
      </c>
      <c r="S1190" s="28" t="s">
        <v>112</v>
      </c>
      <c r="T1190" s="28" t="s">
        <v>107</v>
      </c>
      <c r="U1190" s="28" t="s">
        <v>107</v>
      </c>
      <c r="V1190" s="28" t="s">
        <v>107</v>
      </c>
      <c r="W1190" s="28" t="s">
        <v>107</v>
      </c>
      <c r="X1190" s="28" t="s">
        <v>107</v>
      </c>
      <c r="Y1190" s="28" t="s">
        <v>107</v>
      </c>
      <c r="Z1190" s="292">
        <f t="shared" si="120"/>
        <v>127710000</v>
      </c>
      <c r="AA1190" s="28" cm="1">
        <f t="array" aca="1" ref="AA1190" ca="1">_xlfn.IFS(DK1190&lt;$DK$4,1,AND(DK1190&gt;=$DK$4,DK1190&lt;=$AA$4),2,DK1190&gt;$AA$4,3)</f>
        <v>2</v>
      </c>
      <c r="AC1190" s="28" cm="1">
        <f t="array" aca="1" ref="AC1190" ca="1">IF(AB1190="PERCENTIL 30","",_xlfn.IFS(DK1190&lt;$AC$4,1,DK1190&gt;$AC$4,2))</f>
        <v>1</v>
      </c>
      <c r="AD1190" s="28" t="str">
        <f>+IFERROR(VLOOKUP(_xlfn.TEXTJOIN("_", FALSE, C1190:E1190), BD_Perc!$A:$O, 15, FALSE),"Segmentación no encontrada o vehículo inactivo")</f>
        <v>PERCENTIL 30-70</v>
      </c>
      <c r="AE1190" s="28" t="str" cm="1">
        <f t="array" ref="AE1190">_xlfn.IFS(
    AD1190 = "PERCENTIL 50",
    _xlfn.IFS(
        BD!DK1190 &lt; VLOOKUP(_xlfn.TEXTJOIN("_", FALSE, C1190:E1190), BD_Perc!$A:$O, 11, FALSE), "Intervalo de precio 1",
        BD!DK1190 &gt;= VLOOKUP(_xlfn.TEXTJOIN("_", FALSE, C1190:E1190), BD_Perc!$A:$O, 11, FALSE), "Intervalo de precio 2"
    ),
    AD1190 = "PERCENTIL 30-70",
    _xlfn.IFS(
        BD!DK1190 &lt; VLOOKUP(_xlfn.TEXTJOIN("_", FALSE, C1190:E1190), BD_Perc!$A:$O, 6, FALSE), "Intervalo de precio 1",
        BD!DK1190 &lt; VLOOKUP(_xlfn.TEXTJOIN("_", FALSE, C1190:E1190), BD_Perc!$A:$O, 7, FALSE), "Intervalo de precio 2",
        BD!DK1190 &gt;= VLOOKUP(_xlfn.TEXTJOIN("_", FALSE, C1190:E1190), BD_Perc!$A:$O, 7, FALSE), "Intervalo de precio 3"
    ),
    AD1190="Segmentación no encontrada o vehículo inactivo","Segmentación no encontrada o vehículo inactivo"
)</f>
        <v>Intervalo de precio 1</v>
      </c>
      <c r="AF1190" s="8" t="s">
        <v>2412</v>
      </c>
      <c r="AG1190" s="35" t="b">
        <f t="shared" si="112"/>
        <v>1</v>
      </c>
      <c r="AH1190" s="206">
        <v>0.01</v>
      </c>
      <c r="AI1190" s="206">
        <v>0.01</v>
      </c>
      <c r="AJ1190" s="206">
        <v>0.01</v>
      </c>
      <c r="AK1190" s="206">
        <v>0.01</v>
      </c>
      <c r="AL1190" s="206">
        <v>0.01</v>
      </c>
      <c r="AM1190" s="206">
        <v>0.01</v>
      </c>
      <c r="AN1190" s="28" t="s">
        <v>176</v>
      </c>
      <c r="AO1190" s="28" t="s">
        <v>176</v>
      </c>
      <c r="AP1190" s="37">
        <v>1</v>
      </c>
      <c r="AQ1190" s="37">
        <v>1</v>
      </c>
      <c r="AR1190" s="369">
        <v>7817795</v>
      </c>
      <c r="AS1190" s="369">
        <v>530499</v>
      </c>
      <c r="AT1190" s="369">
        <v>637659</v>
      </c>
      <c r="AU1190" s="369" t="s">
        <v>107</v>
      </c>
      <c r="AV1190" s="369" t="s">
        <v>107</v>
      </c>
      <c r="AW1190" s="369">
        <v>8517354</v>
      </c>
      <c r="AX1190" s="369">
        <v>0</v>
      </c>
      <c r="AY1190" s="369">
        <v>328909</v>
      </c>
      <c r="AZ1190" s="369">
        <v>350129</v>
      </c>
      <c r="BA1190" s="369">
        <v>0</v>
      </c>
      <c r="BB1190" s="369" t="s">
        <v>107</v>
      </c>
      <c r="BC1190" s="369" t="s">
        <v>107</v>
      </c>
      <c r="BD1190" s="369" t="s">
        <v>107</v>
      </c>
      <c r="BE1190" s="369" t="s">
        <v>107</v>
      </c>
      <c r="BF1190" s="369" t="s">
        <v>107</v>
      </c>
      <c r="BG1190" s="369">
        <v>2694935</v>
      </c>
      <c r="BH1190" s="369" t="s">
        <v>107</v>
      </c>
      <c r="BI1190" s="369">
        <v>3891550</v>
      </c>
      <c r="BJ1190" s="369">
        <v>2546395</v>
      </c>
      <c r="BK1190" s="369" t="s">
        <v>107</v>
      </c>
      <c r="BL1190" s="369" t="s">
        <v>107</v>
      </c>
      <c r="BM1190" s="369">
        <v>161536</v>
      </c>
      <c r="BN1190" s="369">
        <v>1375053</v>
      </c>
      <c r="BO1190" s="369">
        <v>1248233</v>
      </c>
      <c r="BP1190" s="369">
        <v>3495052</v>
      </c>
      <c r="BQ1190" s="369">
        <v>102796</v>
      </c>
      <c r="BR1190" s="369">
        <v>2121996</v>
      </c>
      <c r="BS1190" s="369">
        <v>704884</v>
      </c>
      <c r="BT1190" s="369" t="s">
        <v>107</v>
      </c>
      <c r="BU1190" s="369" t="s">
        <v>107</v>
      </c>
      <c r="BV1190" s="369" t="s">
        <v>107</v>
      </c>
      <c r="BW1190" s="369">
        <v>8627492</v>
      </c>
      <c r="BX1190" s="369">
        <v>102796</v>
      </c>
      <c r="BY1190" s="369" t="s">
        <v>107</v>
      </c>
      <c r="BZ1190" s="369" t="s">
        <v>107</v>
      </c>
      <c r="CA1190" s="369" t="s">
        <v>107</v>
      </c>
      <c r="CB1190" s="369">
        <v>670551</v>
      </c>
      <c r="CC1190" s="369" t="s">
        <v>107</v>
      </c>
      <c r="CD1190" s="369" t="s">
        <v>107</v>
      </c>
      <c r="CE1190" s="369" t="s">
        <v>107</v>
      </c>
      <c r="CF1190" s="369" t="s">
        <v>107</v>
      </c>
      <c r="CG1190" s="369" t="s">
        <v>107</v>
      </c>
      <c r="CH1190" s="42" t="s">
        <v>176</v>
      </c>
      <c r="CI1190" s="42" t="s">
        <v>176</v>
      </c>
      <c r="CJ1190" s="42" t="s">
        <v>173</v>
      </c>
      <c r="CK1190" s="42" t="s">
        <v>173</v>
      </c>
      <c r="CL1190" s="42" t="s">
        <v>173</v>
      </c>
      <c r="CM1190" s="42" t="s">
        <v>173</v>
      </c>
      <c r="CN1190" s="42" t="s">
        <v>173</v>
      </c>
      <c r="CO1190" s="42" t="s">
        <v>107</v>
      </c>
      <c r="CP1190" s="28" t="s">
        <v>107</v>
      </c>
      <c r="CQ1190" s="28" t="s">
        <v>107</v>
      </c>
      <c r="CR1190" s="28" t="s">
        <v>107</v>
      </c>
      <c r="CS1190" s="28" t="s">
        <v>107</v>
      </c>
      <c r="CT1190" s="28" t="s">
        <v>107</v>
      </c>
      <c r="CU1190" s="28" t="s">
        <v>107</v>
      </c>
      <c r="CV1190" s="28" t="s">
        <v>107</v>
      </c>
      <c r="CW1190" s="28" t="s">
        <v>107</v>
      </c>
      <c r="CX1190" s="28" t="s">
        <v>107</v>
      </c>
      <c r="CY1190" s="28" t="s">
        <v>107</v>
      </c>
      <c r="CZ1190" s="28" t="s">
        <v>107</v>
      </c>
      <c r="DA1190" s="28" t="s">
        <v>107</v>
      </c>
      <c r="DB1190" s="28" t="s">
        <v>107</v>
      </c>
      <c r="DC1190" s="28" t="s">
        <v>107</v>
      </c>
      <c r="DD1190" s="379">
        <v>9601419.3502590824</v>
      </c>
      <c r="DE1190" s="43">
        <v>1</v>
      </c>
      <c r="DF1190" s="286">
        <v>1</v>
      </c>
      <c r="DG1190" s="313">
        <v>45723</v>
      </c>
      <c r="DH1190" s="8" t="s">
        <v>2575</v>
      </c>
      <c r="DI1190" s="279" t="str" cm="1">
        <f t="array" ref="DI1190">+IF(AND(C1190&lt;&gt;"Vehículos Eléctricos",C1190&lt;&gt;"Vehículos Híbridos",AD1190="PERCENTIL 50"),
     IF(VLOOKUP(_xlfn.TEXTJOIN("_",FALSE,C1190:E1190),BD_Perc!$A:$P,_xlfn.IFS(BD!AE1190="Intervalo de precio 1",12,BD!AE1190="Intervalo de precio 2",13),FALSE)&lt;=1,
     VLOOKUP(_xlfn.TEXTJOIN("_",FALSE,C1190:E1190),BD_Perc!$A:$P,16,FALSE),"Ok P50"),
     "Ok P30/70 ó Híbrido/Eléctrico")</f>
        <v>Ok P30/70 ó Híbrido/Eléctrico</v>
      </c>
      <c r="DJ1190" s="279" t="str">
        <f t="shared" si="121"/>
        <v>Vehículos Convencionales_Camperos/Camionetas_4x4</v>
      </c>
      <c r="DK1190" s="331">
        <f t="shared" si="122"/>
        <v>127710000</v>
      </c>
    </row>
    <row r="1191" spans="1:115" ht="51">
      <c r="A1191" s="28">
        <v>1186</v>
      </c>
      <c r="B1191" s="29" t="s">
        <v>254</v>
      </c>
      <c r="C1191" s="29" t="s">
        <v>0</v>
      </c>
      <c r="D1191" s="29" t="s">
        <v>337</v>
      </c>
      <c r="E1191" s="42" t="s">
        <v>346</v>
      </c>
      <c r="F1191" s="29" t="s">
        <v>107</v>
      </c>
      <c r="G1191" s="42" t="s">
        <v>2552</v>
      </c>
      <c r="H1191" s="42" t="s">
        <v>1934</v>
      </c>
      <c r="I1191" s="28">
        <v>8808050</v>
      </c>
      <c r="J1191" s="70" t="s">
        <v>2563</v>
      </c>
      <c r="K1191" s="31" t="s">
        <v>428</v>
      </c>
      <c r="L1191" s="32">
        <v>100</v>
      </c>
      <c r="M1191" s="33">
        <v>5</v>
      </c>
      <c r="N1191" s="202">
        <v>135000000</v>
      </c>
      <c r="O1191" s="34">
        <f>+IFERROR(VLOOKUP(I1191,Precio_Fasecolda!A:C,3,FALSE),IFERROR(VLOOKUP(I1191,Precio_Fasecolda!B:C,2,FALSE),N1191))</f>
        <v>135000000</v>
      </c>
      <c r="P1191" s="34">
        <f t="shared" si="114"/>
        <v>0</v>
      </c>
      <c r="Q1191" s="28" t="s">
        <v>346</v>
      </c>
      <c r="R1191" s="378" t="s">
        <v>2505</v>
      </c>
      <c r="S1191" s="28" t="s">
        <v>112</v>
      </c>
      <c r="T1191" s="28" t="s">
        <v>107</v>
      </c>
      <c r="U1191" s="28" t="s">
        <v>107</v>
      </c>
      <c r="V1191" s="28" t="s">
        <v>107</v>
      </c>
      <c r="W1191" s="28" t="s">
        <v>107</v>
      </c>
      <c r="X1191" s="28" t="s">
        <v>107</v>
      </c>
      <c r="Y1191" s="28" t="s">
        <v>107</v>
      </c>
      <c r="Z1191" s="292">
        <f t="shared" si="120"/>
        <v>133650000</v>
      </c>
      <c r="AA1191" s="28" cm="1">
        <f t="array" aca="1" ref="AA1191" ca="1">_xlfn.IFS(DK1191&lt;$DK$4,1,AND(DK1191&gt;=$DK$4,DK1191&lt;=$AA$4),2,DK1191&gt;$AA$4,3)</f>
        <v>2</v>
      </c>
      <c r="AC1191" s="28" cm="1">
        <f t="array" aca="1" ref="AC1191" ca="1">IF(AB1191="PERCENTIL 30","",_xlfn.IFS(DK1191&lt;$AC$4,1,DK1191&gt;$AC$4,2))</f>
        <v>1</v>
      </c>
      <c r="AD1191" s="28" t="str">
        <f>+IFERROR(VLOOKUP(_xlfn.TEXTJOIN("_", FALSE, C1191:E1191), BD_Perc!$A:$O, 15, FALSE),"Segmentación no encontrada o vehículo inactivo")</f>
        <v>PERCENTIL 30-70</v>
      </c>
      <c r="AE1191" s="28" t="str" cm="1">
        <f t="array" ref="AE1191">_xlfn.IFS(
    AD1191 = "PERCENTIL 50",
    _xlfn.IFS(
        BD!DK1191 &lt; VLOOKUP(_xlfn.TEXTJOIN("_", FALSE, C1191:E1191), BD_Perc!$A:$O, 11, FALSE), "Intervalo de precio 1",
        BD!DK1191 &gt;= VLOOKUP(_xlfn.TEXTJOIN("_", FALSE, C1191:E1191), BD_Perc!$A:$O, 11, FALSE), "Intervalo de precio 2"
    ),
    AD1191 = "PERCENTIL 30-70",
    _xlfn.IFS(
        BD!DK1191 &lt; VLOOKUP(_xlfn.TEXTJOIN("_", FALSE, C1191:E1191), BD_Perc!$A:$O, 6, FALSE), "Intervalo de precio 1",
        BD!DK1191 &lt; VLOOKUP(_xlfn.TEXTJOIN("_", FALSE, C1191:E1191), BD_Perc!$A:$O, 7, FALSE), "Intervalo de precio 2",
        BD!DK1191 &gt;= VLOOKUP(_xlfn.TEXTJOIN("_", FALSE, C1191:E1191), BD_Perc!$A:$O, 7, FALSE), "Intervalo de precio 3"
    ),
    AD1191="Segmentación no encontrada o vehículo inactivo","Segmentación no encontrada o vehículo inactivo"
)</f>
        <v>Intervalo de precio 1</v>
      </c>
      <c r="AF1191" s="8" t="s">
        <v>2412</v>
      </c>
      <c r="AG1191" s="35" t="b">
        <f t="shared" si="112"/>
        <v>1</v>
      </c>
      <c r="AH1191" s="206">
        <v>0.01</v>
      </c>
      <c r="AI1191" s="206">
        <v>0.01</v>
      </c>
      <c r="AJ1191" s="206">
        <v>0.01</v>
      </c>
      <c r="AK1191" s="206">
        <v>0.01</v>
      </c>
      <c r="AL1191" s="206">
        <v>0.01</v>
      </c>
      <c r="AM1191" s="206">
        <v>0.01</v>
      </c>
      <c r="AN1191" s="28" t="s">
        <v>176</v>
      </c>
      <c r="AO1191" s="28" t="s">
        <v>176</v>
      </c>
      <c r="AP1191" s="37">
        <v>1</v>
      </c>
      <c r="AQ1191" s="37">
        <v>1</v>
      </c>
      <c r="AR1191" s="369">
        <v>7817795</v>
      </c>
      <c r="AS1191" s="369">
        <v>530499</v>
      </c>
      <c r="AT1191" s="369">
        <v>637659</v>
      </c>
      <c r="AU1191" s="369" t="s">
        <v>107</v>
      </c>
      <c r="AV1191" s="369" t="s">
        <v>107</v>
      </c>
      <c r="AW1191" s="369">
        <v>8517354</v>
      </c>
      <c r="AX1191" s="369">
        <v>0</v>
      </c>
      <c r="AY1191" s="369">
        <v>328909</v>
      </c>
      <c r="AZ1191" s="369">
        <v>350129</v>
      </c>
      <c r="BA1191" s="369">
        <v>0</v>
      </c>
      <c r="BB1191" s="369" t="s">
        <v>107</v>
      </c>
      <c r="BC1191" s="369" t="s">
        <v>107</v>
      </c>
      <c r="BD1191" s="369" t="s">
        <v>107</v>
      </c>
      <c r="BE1191" s="369" t="s">
        <v>107</v>
      </c>
      <c r="BF1191" s="369" t="s">
        <v>107</v>
      </c>
      <c r="BG1191" s="369">
        <v>2694935</v>
      </c>
      <c r="BH1191" s="369" t="s">
        <v>107</v>
      </c>
      <c r="BI1191" s="369">
        <v>3891550</v>
      </c>
      <c r="BJ1191" s="369">
        <v>2546395</v>
      </c>
      <c r="BK1191" s="369" t="s">
        <v>107</v>
      </c>
      <c r="BL1191" s="369" t="s">
        <v>107</v>
      </c>
      <c r="BM1191" s="369">
        <v>161536</v>
      </c>
      <c r="BN1191" s="369">
        <v>1375053</v>
      </c>
      <c r="BO1191" s="369">
        <v>1248233</v>
      </c>
      <c r="BP1191" s="369">
        <v>3495052</v>
      </c>
      <c r="BQ1191" s="369">
        <v>102796</v>
      </c>
      <c r="BR1191" s="369">
        <v>2121996</v>
      </c>
      <c r="BS1191" s="369">
        <v>704884</v>
      </c>
      <c r="BT1191" s="369" t="s">
        <v>107</v>
      </c>
      <c r="BU1191" s="369" t="s">
        <v>107</v>
      </c>
      <c r="BV1191" s="369" t="s">
        <v>107</v>
      </c>
      <c r="BW1191" s="369">
        <v>8627492</v>
      </c>
      <c r="BX1191" s="369">
        <v>102796</v>
      </c>
      <c r="BY1191" s="369" t="s">
        <v>107</v>
      </c>
      <c r="BZ1191" s="369" t="s">
        <v>107</v>
      </c>
      <c r="CA1191" s="369" t="s">
        <v>107</v>
      </c>
      <c r="CB1191" s="369">
        <v>670551</v>
      </c>
      <c r="CC1191" s="369" t="s">
        <v>107</v>
      </c>
      <c r="CD1191" s="369" t="s">
        <v>107</v>
      </c>
      <c r="CE1191" s="369" t="s">
        <v>107</v>
      </c>
      <c r="CF1191" s="369" t="s">
        <v>107</v>
      </c>
      <c r="CG1191" s="369" t="s">
        <v>107</v>
      </c>
      <c r="CH1191" s="42" t="s">
        <v>176</v>
      </c>
      <c r="CI1191" s="42" t="s">
        <v>176</v>
      </c>
      <c r="CJ1191" s="42" t="s">
        <v>173</v>
      </c>
      <c r="CK1191" s="42" t="s">
        <v>173</v>
      </c>
      <c r="CL1191" s="42" t="s">
        <v>173</v>
      </c>
      <c r="CM1191" s="42" t="s">
        <v>173</v>
      </c>
      <c r="CN1191" s="42" t="s">
        <v>173</v>
      </c>
      <c r="CO1191" s="42" t="s">
        <v>107</v>
      </c>
      <c r="CP1191" s="28" t="s">
        <v>107</v>
      </c>
      <c r="CQ1191" s="28" t="s">
        <v>107</v>
      </c>
      <c r="CR1191" s="28" t="s">
        <v>107</v>
      </c>
      <c r="CS1191" s="28" t="s">
        <v>107</v>
      </c>
      <c r="CT1191" s="28" t="s">
        <v>107</v>
      </c>
      <c r="CU1191" s="28" t="s">
        <v>107</v>
      </c>
      <c r="CV1191" s="28" t="s">
        <v>107</v>
      </c>
      <c r="CW1191" s="28" t="s">
        <v>107</v>
      </c>
      <c r="CX1191" s="28" t="s">
        <v>107</v>
      </c>
      <c r="CY1191" s="28" t="s">
        <v>107</v>
      </c>
      <c r="CZ1191" s="28" t="s">
        <v>107</v>
      </c>
      <c r="DA1191" s="28" t="s">
        <v>107</v>
      </c>
      <c r="DB1191" s="28" t="s">
        <v>107</v>
      </c>
      <c r="DC1191" s="28" t="s">
        <v>107</v>
      </c>
      <c r="DD1191" s="379">
        <v>9601419.3502590824</v>
      </c>
      <c r="DE1191" s="43">
        <v>1</v>
      </c>
      <c r="DF1191" s="286">
        <v>1</v>
      </c>
      <c r="DG1191" s="313">
        <v>45723</v>
      </c>
      <c r="DH1191" s="8" t="s">
        <v>2575</v>
      </c>
      <c r="DI1191" s="279" t="str" cm="1">
        <f t="array" ref="DI1191">+IF(AND(C1191&lt;&gt;"Vehículos Eléctricos",C1191&lt;&gt;"Vehículos Híbridos",AD1191="PERCENTIL 50"),
     IF(VLOOKUP(_xlfn.TEXTJOIN("_",FALSE,C1191:E1191),BD_Perc!$A:$P,_xlfn.IFS(BD!AE1191="Intervalo de precio 1",12,BD!AE1191="Intervalo de precio 2",13),FALSE)&lt;=1,
     VLOOKUP(_xlfn.TEXTJOIN("_",FALSE,C1191:E1191),BD_Perc!$A:$P,16,FALSE),"Ok P50"),
     "Ok P30/70 ó Híbrido/Eléctrico")</f>
        <v>Ok P30/70 ó Híbrido/Eléctrico</v>
      </c>
      <c r="DJ1191" s="279" t="str">
        <f t="shared" si="121"/>
        <v>Vehículos Convencionales_Camperos/Camionetas_4x4</v>
      </c>
      <c r="DK1191" s="331">
        <f t="shared" si="122"/>
        <v>133650000</v>
      </c>
    </row>
    <row r="1192" spans="1:115" ht="51">
      <c r="A1192" s="28">
        <v>1187</v>
      </c>
      <c r="B1192" s="29" t="s">
        <v>254</v>
      </c>
      <c r="C1192" s="29" t="s">
        <v>0</v>
      </c>
      <c r="D1192" s="29" t="s">
        <v>337</v>
      </c>
      <c r="E1192" s="42" t="s">
        <v>979</v>
      </c>
      <c r="F1192" s="29" t="s">
        <v>107</v>
      </c>
      <c r="G1192" s="30" t="s">
        <v>2124</v>
      </c>
      <c r="H1192" s="42" t="s">
        <v>1776</v>
      </c>
      <c r="I1192" s="42">
        <v>8806030</v>
      </c>
      <c r="J1192" s="70" t="s">
        <v>2564</v>
      </c>
      <c r="K1192" s="31" t="s">
        <v>428</v>
      </c>
      <c r="L1192" s="32">
        <v>101</v>
      </c>
      <c r="M1192" s="33">
        <v>5</v>
      </c>
      <c r="N1192" s="202">
        <v>142000000</v>
      </c>
      <c r="O1192" s="34">
        <f>+IFERROR(VLOOKUP(I1192,Precio_Fasecolda!A:C,3,FALSE),IFERROR(VLOOKUP(I1192,Precio_Fasecolda!B:C,2,FALSE),N1192))</f>
        <v>142000000</v>
      </c>
      <c r="P1192" s="34">
        <f t="shared" si="114"/>
        <v>0</v>
      </c>
      <c r="Q1192" s="28" t="s">
        <v>338</v>
      </c>
      <c r="R1192" s="378" t="s">
        <v>2505</v>
      </c>
      <c r="S1192" s="28" t="s">
        <v>112</v>
      </c>
      <c r="T1192" s="28" t="s">
        <v>107</v>
      </c>
      <c r="U1192" s="28" t="s">
        <v>107</v>
      </c>
      <c r="V1192" s="28" t="s">
        <v>107</v>
      </c>
      <c r="W1192" s="28" t="s">
        <v>107</v>
      </c>
      <c r="X1192" s="28" t="s">
        <v>107</v>
      </c>
      <c r="Y1192" s="28" t="s">
        <v>107</v>
      </c>
      <c r="Z1192" s="292">
        <f t="shared" si="120"/>
        <v>140580000</v>
      </c>
      <c r="AA1192" s="28" cm="1">
        <f t="array" aca="1" ref="AA1192" ca="1">_xlfn.IFS(DK1192&lt;$DK$4,1,AND(DK1192&gt;=$DK$4,DK1192&lt;=$AA$4),2,DK1192&gt;$AA$4,3)</f>
        <v>2</v>
      </c>
      <c r="AC1192" s="28" cm="1">
        <f t="array" aca="1" ref="AC1192" ca="1">IF(AB1192="PERCENTIL 30","",_xlfn.IFS(DK1192&lt;$AC$4,1,DK1192&gt;$AC$4,2))</f>
        <v>1</v>
      </c>
      <c r="AD1192" s="28" t="str">
        <f>+IFERROR(VLOOKUP(_xlfn.TEXTJOIN("_", FALSE, C1192:E1192), BD_Perc!$A:$O, 15, FALSE),"Segmentación no encontrada o vehículo inactivo")</f>
        <v>PERCENTIL 30-70</v>
      </c>
      <c r="AE1192" s="28" t="str" cm="1">
        <f t="array" ref="AE1192">_xlfn.IFS(
    AD1192 = "PERCENTIL 50",
    _xlfn.IFS(
        BD!DK1192 &lt; VLOOKUP(_xlfn.TEXTJOIN("_", FALSE, C1192:E1192), BD_Perc!$A:$O, 11, FALSE), "Intervalo de precio 1",
        BD!DK1192 &gt;= VLOOKUP(_xlfn.TEXTJOIN("_", FALSE, C1192:E1192), BD_Perc!$A:$O, 11, FALSE), "Intervalo de precio 2"
    ),
    AD1192 = "PERCENTIL 30-70",
    _xlfn.IFS(
        BD!DK1192 &lt; VLOOKUP(_xlfn.TEXTJOIN("_", FALSE, C1192:E1192), BD_Perc!$A:$O, 6, FALSE), "Intervalo de precio 1",
        BD!DK1192 &lt; VLOOKUP(_xlfn.TEXTJOIN("_", FALSE, C1192:E1192), BD_Perc!$A:$O, 7, FALSE), "Intervalo de precio 2",
        BD!DK1192 &gt;= VLOOKUP(_xlfn.TEXTJOIN("_", FALSE, C1192:E1192), BD_Perc!$A:$O, 7, FALSE), "Intervalo de precio 3"
    ),
    AD1192="Segmentación no encontrada o vehículo inactivo","Segmentación no encontrada o vehículo inactivo"
)</f>
        <v>Intervalo de precio 1</v>
      </c>
      <c r="AF1192" s="8" t="s">
        <v>2412</v>
      </c>
      <c r="AG1192" s="35" t="b">
        <f t="shared" si="112"/>
        <v>1</v>
      </c>
      <c r="AH1192" s="206">
        <v>0.01</v>
      </c>
      <c r="AI1192" s="206">
        <v>0.01</v>
      </c>
      <c r="AJ1192" s="206">
        <v>0.01</v>
      </c>
      <c r="AK1192" s="206">
        <v>0.01</v>
      </c>
      <c r="AL1192" s="206">
        <v>0.01</v>
      </c>
      <c r="AM1192" s="28" t="s">
        <v>176</v>
      </c>
      <c r="AN1192" s="28" t="s">
        <v>176</v>
      </c>
      <c r="AO1192" s="28" t="s">
        <v>176</v>
      </c>
      <c r="AP1192" s="37">
        <v>1</v>
      </c>
      <c r="AQ1192" s="37">
        <v>1</v>
      </c>
      <c r="AR1192" s="369">
        <v>7807645</v>
      </c>
      <c r="AS1192" s="369">
        <v>529810</v>
      </c>
      <c r="AT1192" s="369">
        <v>410649</v>
      </c>
      <c r="AU1192" s="369" t="s">
        <v>107</v>
      </c>
      <c r="AV1192" s="369" t="s">
        <v>107</v>
      </c>
      <c r="AW1192" s="369">
        <v>8506296</v>
      </c>
      <c r="AX1192" s="369" t="s">
        <v>107</v>
      </c>
      <c r="AY1192" s="369">
        <v>557309</v>
      </c>
      <c r="AZ1192" s="369">
        <v>278655</v>
      </c>
      <c r="BA1192" s="369">
        <v>0</v>
      </c>
      <c r="BB1192" s="369" t="s">
        <v>107</v>
      </c>
      <c r="BC1192" s="369" t="s">
        <v>107</v>
      </c>
      <c r="BD1192" s="369" t="s">
        <v>107</v>
      </c>
      <c r="BE1192" s="369" t="s">
        <v>107</v>
      </c>
      <c r="BF1192" s="369" t="s">
        <v>107</v>
      </c>
      <c r="BG1192" s="369">
        <v>1940315</v>
      </c>
      <c r="BH1192" s="369">
        <v>1854894</v>
      </c>
      <c r="BI1192" s="369">
        <v>571975</v>
      </c>
      <c r="BJ1192" s="369">
        <v>762633</v>
      </c>
      <c r="BK1192" s="369" t="s">
        <v>107</v>
      </c>
      <c r="BL1192" s="369">
        <v>1759923</v>
      </c>
      <c r="BM1192" s="369">
        <v>161326</v>
      </c>
      <c r="BN1192" s="369" t="s">
        <v>107</v>
      </c>
      <c r="BO1192" s="369">
        <v>1246612</v>
      </c>
      <c r="BP1192" s="369">
        <v>3490514</v>
      </c>
      <c r="BQ1192" s="369">
        <v>102662</v>
      </c>
      <c r="BR1192" s="369">
        <v>2119241</v>
      </c>
      <c r="BS1192" s="369">
        <v>1393273</v>
      </c>
      <c r="BT1192" s="369" t="s">
        <v>107</v>
      </c>
      <c r="BU1192" s="369" t="s">
        <v>107</v>
      </c>
      <c r="BV1192" s="369" t="s">
        <v>107</v>
      </c>
      <c r="BW1192" s="369">
        <v>8616291</v>
      </c>
      <c r="BX1192" s="369">
        <v>190658</v>
      </c>
      <c r="BY1192" s="369" t="s">
        <v>107</v>
      </c>
      <c r="BZ1192" s="369" t="s">
        <v>107</v>
      </c>
      <c r="CA1192" s="369" t="s">
        <v>107</v>
      </c>
      <c r="CB1192" s="369">
        <v>703969</v>
      </c>
      <c r="CC1192" s="369" t="s">
        <v>107</v>
      </c>
      <c r="CD1192" s="369" t="s">
        <v>107</v>
      </c>
      <c r="CE1192" s="369" t="s">
        <v>107</v>
      </c>
      <c r="CF1192" s="369" t="s">
        <v>107</v>
      </c>
      <c r="CG1192" s="369" t="s">
        <v>107</v>
      </c>
      <c r="CH1192" s="42" t="s">
        <v>173</v>
      </c>
      <c r="CI1192" s="42" t="s">
        <v>173</v>
      </c>
      <c r="CJ1192" s="42" t="s">
        <v>173</v>
      </c>
      <c r="CK1192" s="42" t="s">
        <v>173</v>
      </c>
      <c r="CL1192" s="42" t="s">
        <v>173</v>
      </c>
      <c r="CM1192" s="42" t="s">
        <v>173</v>
      </c>
      <c r="CN1192" s="42" t="s">
        <v>173</v>
      </c>
      <c r="CO1192" s="42" t="s">
        <v>107</v>
      </c>
      <c r="CP1192" s="28" t="s">
        <v>107</v>
      </c>
      <c r="CQ1192" s="28" t="s">
        <v>107</v>
      </c>
      <c r="CR1192" s="28" t="s">
        <v>107</v>
      </c>
      <c r="CS1192" s="28" t="s">
        <v>107</v>
      </c>
      <c r="CT1192" s="28" t="s">
        <v>107</v>
      </c>
      <c r="CU1192" s="28" t="s">
        <v>107</v>
      </c>
      <c r="CV1192" s="28" t="s">
        <v>107</v>
      </c>
      <c r="CW1192" s="28" t="s">
        <v>107</v>
      </c>
      <c r="CX1192" s="28" t="s">
        <v>107</v>
      </c>
      <c r="CY1192" s="28" t="s">
        <v>107</v>
      </c>
      <c r="CZ1192" s="28" t="s">
        <v>107</v>
      </c>
      <c r="DA1192" s="28" t="s">
        <v>107</v>
      </c>
      <c r="DB1192" s="28" t="s">
        <v>107</v>
      </c>
      <c r="DC1192" s="28" t="s">
        <v>107</v>
      </c>
      <c r="DD1192" s="379">
        <v>9601419.3502590824</v>
      </c>
      <c r="DE1192" s="282">
        <v>1</v>
      </c>
      <c r="DF1192" s="286">
        <v>1</v>
      </c>
      <c r="DG1192" s="313">
        <v>45723</v>
      </c>
      <c r="DH1192" s="8" t="s">
        <v>2575</v>
      </c>
      <c r="DI1192" s="279" t="str" cm="1">
        <f t="array" ref="DI1192">+IF(AND(C1192&lt;&gt;"Vehículos Eléctricos",C1192&lt;&gt;"Vehículos Híbridos",AD1192="PERCENTIL 50"),
     IF(VLOOKUP(_xlfn.TEXTJOIN("_",FALSE,C1192:E1192),BD_Perc!$A:$P,_xlfn.IFS(BD!AE1192="Intervalo de precio 1",12,BD!AE1192="Intervalo de precio 2",13),FALSE)&lt;=1,
     VLOOKUP(_xlfn.TEXTJOIN("_",FALSE,C1192:E1192),BD_Perc!$A:$P,16,FALSE),"Ok P50"),
     "Ok P30/70 ó Híbrido/Eléctrico")</f>
        <v>Ok P30/70 ó Híbrido/Eléctrico</v>
      </c>
      <c r="DJ1192" s="279" t="str">
        <f t="shared" si="121"/>
        <v>Vehículos Convencionales_Camperos/Camionetas_4X4</v>
      </c>
      <c r="DK1192" s="331">
        <f t="shared" si="122"/>
        <v>140580000</v>
      </c>
    </row>
    <row r="1193" spans="1:115" ht="38.25">
      <c r="A1193" s="28">
        <v>1188</v>
      </c>
      <c r="B1193" s="29" t="s">
        <v>254</v>
      </c>
      <c r="C1193" s="29" t="s">
        <v>0</v>
      </c>
      <c r="D1193" s="29" t="s">
        <v>337</v>
      </c>
      <c r="E1193" s="42" t="s">
        <v>338</v>
      </c>
      <c r="F1193" s="29" t="s">
        <v>107</v>
      </c>
      <c r="G1193" s="30" t="s">
        <v>2113</v>
      </c>
      <c r="H1193" s="42" t="s">
        <v>530</v>
      </c>
      <c r="I1193" s="28">
        <v>4206080</v>
      </c>
      <c r="J1193" s="70" t="s">
        <v>2565</v>
      </c>
      <c r="K1193" s="49" t="s">
        <v>142</v>
      </c>
      <c r="L1193" s="32">
        <v>173</v>
      </c>
      <c r="M1193" s="33">
        <v>5</v>
      </c>
      <c r="N1193" s="376">
        <v>162000000</v>
      </c>
      <c r="O1193" s="34">
        <f>+IFERROR(VLOOKUP(I1193,Precio_Fasecolda!A:C,3,FALSE),IFERROR(VLOOKUP(I1193,Precio_Fasecolda!B:C,2,FALSE),N1193))</f>
        <v>162000000</v>
      </c>
      <c r="P1193" s="34">
        <f t="shared" si="114"/>
        <v>0</v>
      </c>
      <c r="Q1193" s="70" t="s">
        <v>338</v>
      </c>
      <c r="R1193" s="378" t="s">
        <v>2505</v>
      </c>
      <c r="S1193" s="70" t="s">
        <v>112</v>
      </c>
      <c r="T1193" s="70" t="s">
        <v>107</v>
      </c>
      <c r="U1193" s="70" t="s">
        <v>107</v>
      </c>
      <c r="V1193" s="70" t="s">
        <v>107</v>
      </c>
      <c r="W1193" s="70" t="s">
        <v>107</v>
      </c>
      <c r="X1193" s="28" t="s">
        <v>107</v>
      </c>
      <c r="Y1193" s="28" t="s">
        <v>107</v>
      </c>
      <c r="Z1193" s="292">
        <f t="shared" si="120"/>
        <v>160380000</v>
      </c>
      <c r="AA1193" s="28" cm="1">
        <f t="array" aca="1" ref="AA1193" ca="1">_xlfn.IFS(DK1193&lt;$DK$4,1,AND(DK1193&gt;=$DK$4,DK1193&lt;=$AA$4),2,DK1193&gt;$AA$4,3)</f>
        <v>2</v>
      </c>
      <c r="AC1193" s="28" cm="1">
        <f t="array" aca="1" ref="AC1193" ca="1">IF(AB1193="PERCENTIL 30","",_xlfn.IFS(DK1193&lt;$AC$4,1,DK1193&gt;$AC$4,2))</f>
        <v>2</v>
      </c>
      <c r="AD1193" s="28" t="str">
        <f>+IFERROR(VLOOKUP(_xlfn.TEXTJOIN("_", FALSE, C1193:E1193), BD_Perc!$A:$O, 15, FALSE),"Segmentación no encontrada o vehículo inactivo")</f>
        <v>PERCENTIL 30-70</v>
      </c>
      <c r="AE1193" s="28" t="str" cm="1">
        <f t="array" ref="AE1193">_xlfn.IFS(
    AD1193 = "PERCENTIL 50",
    _xlfn.IFS(
        BD!DK1193 &lt; VLOOKUP(_xlfn.TEXTJOIN("_", FALSE, C1193:E1193), BD_Perc!$A:$O, 11, FALSE), "Intervalo de precio 1",
        BD!DK1193 &gt;= VLOOKUP(_xlfn.TEXTJOIN("_", FALSE, C1193:E1193), BD_Perc!$A:$O, 11, FALSE), "Intervalo de precio 2"
    ),
    AD1193 = "PERCENTIL 30-70",
    _xlfn.IFS(
        BD!DK1193 &lt; VLOOKUP(_xlfn.TEXTJOIN("_", FALSE, C1193:E1193), BD_Perc!$A:$O, 6, FALSE), "Intervalo de precio 1",
        BD!DK1193 &lt; VLOOKUP(_xlfn.TEXTJOIN("_", FALSE, C1193:E1193), BD_Perc!$A:$O, 7, FALSE), "Intervalo de precio 2",
        BD!DK1193 &gt;= VLOOKUP(_xlfn.TEXTJOIN("_", FALSE, C1193:E1193), BD_Perc!$A:$O, 7, FALSE), "Intervalo de precio 3"
    ),
    AD1193="Segmentación no encontrada o vehículo inactivo","Segmentación no encontrada o vehículo inactivo"
)</f>
        <v>Intervalo de precio 3</v>
      </c>
      <c r="AF1193" s="8" t="s">
        <v>2414</v>
      </c>
      <c r="AG1193" s="35" t="b">
        <f t="shared" si="112"/>
        <v>1</v>
      </c>
      <c r="AH1193" s="206">
        <v>0.01</v>
      </c>
      <c r="AI1193" s="206">
        <v>0.01</v>
      </c>
      <c r="AJ1193" s="206">
        <v>0.01</v>
      </c>
      <c r="AK1193" s="206">
        <v>0.01</v>
      </c>
      <c r="AL1193" s="206">
        <v>0.01</v>
      </c>
      <c r="AM1193" s="70" t="s">
        <v>176</v>
      </c>
      <c r="AN1193" s="70" t="s">
        <v>176</v>
      </c>
      <c r="AO1193" s="70" t="s">
        <v>176</v>
      </c>
      <c r="AP1193" s="380">
        <v>1</v>
      </c>
      <c r="AQ1193" s="380">
        <v>1</v>
      </c>
      <c r="AR1193" s="369" t="s">
        <v>107</v>
      </c>
      <c r="AS1193" s="369">
        <v>637659</v>
      </c>
      <c r="AT1193" s="369">
        <v>0</v>
      </c>
      <c r="AU1193" s="369" t="s">
        <v>107</v>
      </c>
      <c r="AV1193" s="369" t="s">
        <v>107</v>
      </c>
      <c r="AW1193" s="369">
        <v>8517354</v>
      </c>
      <c r="AX1193" s="369">
        <v>328909</v>
      </c>
      <c r="AY1193" s="369">
        <v>350129</v>
      </c>
      <c r="AZ1193" s="369">
        <v>303117</v>
      </c>
      <c r="BA1193" s="369" t="s">
        <v>107</v>
      </c>
      <c r="BB1193" s="369" t="s">
        <v>107</v>
      </c>
      <c r="BC1193" s="369">
        <v>0</v>
      </c>
      <c r="BD1193" s="369">
        <v>0</v>
      </c>
      <c r="BE1193" s="369" t="s">
        <v>107</v>
      </c>
      <c r="BF1193" s="369" t="s">
        <v>107</v>
      </c>
      <c r="BG1193" s="369">
        <v>2613298</v>
      </c>
      <c r="BH1193" s="369" t="s">
        <v>107</v>
      </c>
      <c r="BI1193" s="369">
        <v>3773665</v>
      </c>
      <c r="BJ1193" s="369">
        <v>2469258</v>
      </c>
      <c r="BK1193" s="369" t="s">
        <v>107</v>
      </c>
      <c r="BL1193" s="369">
        <v>1111166</v>
      </c>
      <c r="BM1193" s="369">
        <v>156643</v>
      </c>
      <c r="BN1193" s="369">
        <v>1333399</v>
      </c>
      <c r="BO1193" s="369">
        <v>1144503</v>
      </c>
      <c r="BP1193" s="369">
        <v>3389178</v>
      </c>
      <c r="BQ1193" s="369">
        <v>99682</v>
      </c>
      <c r="BR1193" s="369">
        <v>2057715</v>
      </c>
      <c r="BS1193" s="369">
        <v>535006</v>
      </c>
      <c r="BT1193" s="369" t="s">
        <v>107</v>
      </c>
      <c r="BU1193" s="369" t="s">
        <v>107</v>
      </c>
      <c r="BV1193" s="369" t="s">
        <v>107</v>
      </c>
      <c r="BW1193" s="369">
        <v>8627492</v>
      </c>
      <c r="BX1193" s="369">
        <v>102796</v>
      </c>
      <c r="BY1193" s="369">
        <v>4732745</v>
      </c>
      <c r="BZ1193" s="369">
        <v>6173146</v>
      </c>
      <c r="CA1193" s="369" t="s">
        <v>107</v>
      </c>
      <c r="CB1193" s="369">
        <v>650238</v>
      </c>
      <c r="CC1193" s="369" t="s">
        <v>107</v>
      </c>
      <c r="CD1193" s="369" t="s">
        <v>107</v>
      </c>
      <c r="CE1193" s="369" t="s">
        <v>107</v>
      </c>
      <c r="CF1193" s="369" t="s">
        <v>107</v>
      </c>
      <c r="CG1193" s="369" t="s">
        <v>107</v>
      </c>
      <c r="CH1193" s="73" t="s">
        <v>176</v>
      </c>
      <c r="CI1193" s="73" t="s">
        <v>176</v>
      </c>
      <c r="CJ1193" s="112" t="s">
        <v>107</v>
      </c>
      <c r="CK1193" s="112" t="s">
        <v>107</v>
      </c>
      <c r="CL1193" s="112" t="s">
        <v>107</v>
      </c>
      <c r="CM1193" s="112" t="s">
        <v>107</v>
      </c>
      <c r="CN1193" s="112" t="s">
        <v>107</v>
      </c>
      <c r="CO1193" s="112" t="s">
        <v>107</v>
      </c>
      <c r="CP1193" s="112" t="s">
        <v>107</v>
      </c>
      <c r="CQ1193" s="112" t="s">
        <v>107</v>
      </c>
      <c r="CR1193" s="112" t="s">
        <v>107</v>
      </c>
      <c r="CS1193" s="112" t="s">
        <v>107</v>
      </c>
      <c r="CT1193" s="112" t="s">
        <v>107</v>
      </c>
      <c r="CU1193" s="112" t="s">
        <v>107</v>
      </c>
      <c r="CV1193" s="112" t="s">
        <v>107</v>
      </c>
      <c r="CW1193" s="112" t="s">
        <v>107</v>
      </c>
      <c r="CX1193" s="112" t="s">
        <v>107</v>
      </c>
      <c r="CY1193" s="112" t="s">
        <v>107</v>
      </c>
      <c r="CZ1193" s="112" t="s">
        <v>107</v>
      </c>
      <c r="DA1193" s="112" t="s">
        <v>107</v>
      </c>
      <c r="DB1193" s="112" t="s">
        <v>107</v>
      </c>
      <c r="DC1193" s="112" t="s">
        <v>107</v>
      </c>
      <c r="DD1193" s="381">
        <v>9259724.6241522059</v>
      </c>
      <c r="DE1193" s="43">
        <v>1</v>
      </c>
      <c r="DF1193" s="286">
        <v>1</v>
      </c>
      <c r="DG1193" s="313">
        <v>45723</v>
      </c>
      <c r="DH1193" s="8" t="s">
        <v>2575</v>
      </c>
      <c r="DI1193" s="279" t="str" cm="1">
        <f t="array" ref="DI1193">+IF(AND(C1193&lt;&gt;"Vehículos Eléctricos",C1193&lt;&gt;"Vehículos Híbridos",AD1193="PERCENTIL 50"),
     IF(VLOOKUP(_xlfn.TEXTJOIN("_",FALSE,C1193:E1193),BD_Perc!$A:$P,_xlfn.IFS(BD!AE1193="Intervalo de precio 1",12,BD!AE1193="Intervalo de precio 2",13),FALSE)&lt;=1,
     VLOOKUP(_xlfn.TEXTJOIN("_",FALSE,C1193:E1193),BD_Perc!$A:$P,16,FALSE),"Ok P50"),
     "Ok P30/70 ó Híbrido/Eléctrico")</f>
        <v>Ok P30/70 ó Híbrido/Eléctrico</v>
      </c>
      <c r="DJ1193" s="279" t="str">
        <f t="shared" si="121"/>
        <v>Vehículos Convencionales_Camperos/Camionetas_4x2</v>
      </c>
      <c r="DK1193" s="331">
        <f t="shared" si="122"/>
        <v>160380000</v>
      </c>
    </row>
    <row r="1194" spans="1:115" ht="38.25">
      <c r="A1194" s="28">
        <v>1189</v>
      </c>
      <c r="B1194" s="29" t="s">
        <v>254</v>
      </c>
      <c r="C1194" s="29" t="s">
        <v>0</v>
      </c>
      <c r="D1194" s="29" t="s">
        <v>337</v>
      </c>
      <c r="E1194" s="42" t="s">
        <v>338</v>
      </c>
      <c r="F1194" s="29" t="s">
        <v>107</v>
      </c>
      <c r="G1194" s="30" t="s">
        <v>2113</v>
      </c>
      <c r="H1194" s="42" t="s">
        <v>530</v>
      </c>
      <c r="I1194" s="28">
        <v>4206074</v>
      </c>
      <c r="J1194" s="70" t="s">
        <v>2566</v>
      </c>
      <c r="K1194" s="49" t="s">
        <v>142</v>
      </c>
      <c r="L1194" s="32">
        <v>173</v>
      </c>
      <c r="M1194" s="33">
        <v>5</v>
      </c>
      <c r="N1194" s="376">
        <v>142000000</v>
      </c>
      <c r="O1194" s="34">
        <f>+IFERROR(VLOOKUP(I1194,Precio_Fasecolda!A:C,3,FALSE),IFERROR(VLOOKUP(I1194,Precio_Fasecolda!B:C,2,FALSE),N1194))</f>
        <v>142000000</v>
      </c>
      <c r="P1194" s="34">
        <f t="shared" si="114"/>
        <v>0</v>
      </c>
      <c r="Q1194" s="70" t="s">
        <v>338</v>
      </c>
      <c r="R1194" s="378" t="s">
        <v>2505</v>
      </c>
      <c r="S1194" s="70" t="s">
        <v>112</v>
      </c>
      <c r="T1194" s="70" t="s">
        <v>107</v>
      </c>
      <c r="U1194" s="70" t="s">
        <v>107</v>
      </c>
      <c r="V1194" s="70" t="s">
        <v>107</v>
      </c>
      <c r="W1194" s="70" t="s">
        <v>107</v>
      </c>
      <c r="X1194" s="28" t="s">
        <v>107</v>
      </c>
      <c r="Y1194" s="28" t="s">
        <v>107</v>
      </c>
      <c r="Z1194" s="292">
        <f t="shared" si="120"/>
        <v>140580000</v>
      </c>
      <c r="AA1194" s="28" cm="1">
        <f t="array" aca="1" ref="AA1194" ca="1">_xlfn.IFS(DK1194&lt;$DK$4,1,AND(DK1194&gt;=$DK$4,DK1194&lt;=$AA$4),2,DK1194&gt;$AA$4,3)</f>
        <v>2</v>
      </c>
      <c r="AC1194" s="28" cm="1">
        <f t="array" aca="1" ref="AC1194" ca="1">IF(AB1194="PERCENTIL 30","",_xlfn.IFS(DK1194&lt;$AC$4,1,DK1194&gt;$AC$4,2))</f>
        <v>1</v>
      </c>
      <c r="AD1194" s="28" t="str">
        <f>+IFERROR(VLOOKUP(_xlfn.TEXTJOIN("_", FALSE, C1194:E1194), BD_Perc!$A:$O, 15, FALSE),"Segmentación no encontrada o vehículo inactivo")</f>
        <v>PERCENTIL 30-70</v>
      </c>
      <c r="AE1194" s="28" t="str" cm="1">
        <f t="array" ref="AE1194">_xlfn.IFS(
    AD1194 = "PERCENTIL 50",
    _xlfn.IFS(
        BD!DK1194 &lt; VLOOKUP(_xlfn.TEXTJOIN("_", FALSE, C1194:E1194), BD_Perc!$A:$O, 11, FALSE), "Intervalo de precio 1",
        BD!DK1194 &gt;= VLOOKUP(_xlfn.TEXTJOIN("_", FALSE, C1194:E1194), BD_Perc!$A:$O, 11, FALSE), "Intervalo de precio 2"
    ),
    AD1194 = "PERCENTIL 30-70",
    _xlfn.IFS(
        BD!DK1194 &lt; VLOOKUP(_xlfn.TEXTJOIN("_", FALSE, C1194:E1194), BD_Perc!$A:$O, 6, FALSE), "Intervalo de precio 1",
        BD!DK1194 &lt; VLOOKUP(_xlfn.TEXTJOIN("_", FALSE, C1194:E1194), BD_Perc!$A:$O, 7, FALSE), "Intervalo de precio 2",
        BD!DK1194 &gt;= VLOOKUP(_xlfn.TEXTJOIN("_", FALSE, C1194:E1194), BD_Perc!$A:$O, 7, FALSE), "Intervalo de precio 3"
    ),
    AD1194="Segmentación no encontrada o vehículo inactivo","Segmentación no encontrada o vehículo inactivo"
)</f>
        <v>Intervalo de precio 3</v>
      </c>
      <c r="AF1194" s="8" t="s">
        <v>2414</v>
      </c>
      <c r="AG1194" s="35" t="b">
        <f t="shared" si="112"/>
        <v>1</v>
      </c>
      <c r="AH1194" s="206">
        <v>0.01</v>
      </c>
      <c r="AI1194" s="206">
        <v>0.01</v>
      </c>
      <c r="AJ1194" s="206">
        <v>0.01</v>
      </c>
      <c r="AK1194" s="206">
        <v>0.01</v>
      </c>
      <c r="AL1194" s="206">
        <v>0.01</v>
      </c>
      <c r="AM1194" s="70" t="s">
        <v>176</v>
      </c>
      <c r="AN1194" s="70" t="s">
        <v>176</v>
      </c>
      <c r="AO1194" s="70" t="s">
        <v>176</v>
      </c>
      <c r="AP1194" s="380">
        <v>1</v>
      </c>
      <c r="AQ1194" s="380">
        <v>1</v>
      </c>
      <c r="AR1194" s="369" t="s">
        <v>107</v>
      </c>
      <c r="AS1194" s="369">
        <v>637659</v>
      </c>
      <c r="AT1194" s="369">
        <v>0</v>
      </c>
      <c r="AU1194" s="369" t="s">
        <v>107</v>
      </c>
      <c r="AV1194" s="369" t="s">
        <v>107</v>
      </c>
      <c r="AW1194" s="369">
        <v>8517354</v>
      </c>
      <c r="AX1194" s="369">
        <v>328909</v>
      </c>
      <c r="AY1194" s="369">
        <v>350129</v>
      </c>
      <c r="AZ1194" s="369">
        <v>303117</v>
      </c>
      <c r="BA1194" s="369" t="s">
        <v>107</v>
      </c>
      <c r="BB1194" s="369" t="s">
        <v>107</v>
      </c>
      <c r="BC1194" s="369">
        <v>0</v>
      </c>
      <c r="BD1194" s="369">
        <v>0</v>
      </c>
      <c r="BE1194" s="369" t="s">
        <v>107</v>
      </c>
      <c r="BF1194" s="369" t="s">
        <v>107</v>
      </c>
      <c r="BG1194" s="369">
        <v>2613298</v>
      </c>
      <c r="BH1194" s="369" t="s">
        <v>107</v>
      </c>
      <c r="BI1194" s="369">
        <v>3773665</v>
      </c>
      <c r="BJ1194" s="369">
        <v>2469258</v>
      </c>
      <c r="BK1194" s="369" t="s">
        <v>107</v>
      </c>
      <c r="BL1194" s="369">
        <v>1111166</v>
      </c>
      <c r="BM1194" s="369">
        <v>156643</v>
      </c>
      <c r="BN1194" s="369">
        <v>1333399</v>
      </c>
      <c r="BO1194" s="369">
        <v>1144503</v>
      </c>
      <c r="BP1194" s="369">
        <v>3389178</v>
      </c>
      <c r="BQ1194" s="369">
        <v>99682</v>
      </c>
      <c r="BR1194" s="369">
        <v>2057715</v>
      </c>
      <c r="BS1194" s="369">
        <v>535006</v>
      </c>
      <c r="BT1194" s="369" t="s">
        <v>107</v>
      </c>
      <c r="BU1194" s="369" t="s">
        <v>107</v>
      </c>
      <c r="BV1194" s="369" t="s">
        <v>107</v>
      </c>
      <c r="BW1194" s="369">
        <v>8627492</v>
      </c>
      <c r="BX1194" s="369">
        <v>102796</v>
      </c>
      <c r="BY1194" s="369">
        <v>4732745</v>
      </c>
      <c r="BZ1194" s="369">
        <v>6173146</v>
      </c>
      <c r="CA1194" s="369" t="s">
        <v>107</v>
      </c>
      <c r="CB1194" s="369">
        <v>650238</v>
      </c>
      <c r="CC1194" s="369" t="s">
        <v>107</v>
      </c>
      <c r="CD1194" s="369" t="s">
        <v>107</v>
      </c>
      <c r="CE1194" s="369" t="s">
        <v>107</v>
      </c>
      <c r="CF1194" s="369" t="s">
        <v>107</v>
      </c>
      <c r="CG1194" s="369" t="s">
        <v>107</v>
      </c>
      <c r="CH1194" s="73" t="s">
        <v>176</v>
      </c>
      <c r="CI1194" s="73" t="s">
        <v>176</v>
      </c>
      <c r="CJ1194" s="112" t="s">
        <v>107</v>
      </c>
      <c r="CK1194" s="112" t="s">
        <v>107</v>
      </c>
      <c r="CL1194" s="112" t="s">
        <v>107</v>
      </c>
      <c r="CM1194" s="112" t="s">
        <v>107</v>
      </c>
      <c r="CN1194" s="112" t="s">
        <v>107</v>
      </c>
      <c r="CO1194" s="112" t="s">
        <v>107</v>
      </c>
      <c r="CP1194" s="112" t="s">
        <v>107</v>
      </c>
      <c r="CQ1194" s="112" t="s">
        <v>107</v>
      </c>
      <c r="CR1194" s="112" t="s">
        <v>107</v>
      </c>
      <c r="CS1194" s="112" t="s">
        <v>107</v>
      </c>
      <c r="CT1194" s="112" t="s">
        <v>107</v>
      </c>
      <c r="CU1194" s="112" t="s">
        <v>107</v>
      </c>
      <c r="CV1194" s="112" t="s">
        <v>107</v>
      </c>
      <c r="CW1194" s="112" t="s">
        <v>107</v>
      </c>
      <c r="CX1194" s="112" t="s">
        <v>107</v>
      </c>
      <c r="CY1194" s="112" t="s">
        <v>107</v>
      </c>
      <c r="CZ1194" s="112" t="s">
        <v>107</v>
      </c>
      <c r="DA1194" s="112" t="s">
        <v>107</v>
      </c>
      <c r="DB1194" s="112" t="s">
        <v>107</v>
      </c>
      <c r="DC1194" s="112" t="s">
        <v>107</v>
      </c>
      <c r="DD1194" s="381">
        <v>9259724.6241522059</v>
      </c>
      <c r="DE1194" s="43">
        <v>1</v>
      </c>
      <c r="DF1194" s="286">
        <v>1</v>
      </c>
      <c r="DG1194" s="313">
        <v>45723</v>
      </c>
      <c r="DH1194" s="8" t="s">
        <v>2575</v>
      </c>
      <c r="DI1194" s="279" t="str" cm="1">
        <f t="array" ref="DI1194">+IF(AND(C1194&lt;&gt;"Vehículos Eléctricos",C1194&lt;&gt;"Vehículos Híbridos",AD1194="PERCENTIL 50"),
     IF(VLOOKUP(_xlfn.TEXTJOIN("_",FALSE,C1194:E1194),BD_Perc!$A:$P,_xlfn.IFS(BD!AE1194="Intervalo de precio 1",12,BD!AE1194="Intervalo de precio 2",13),FALSE)&lt;=1,
     VLOOKUP(_xlfn.TEXTJOIN("_",FALSE,C1194:E1194),BD_Perc!$A:$P,16,FALSE),"Ok P50"),
     "Ok P30/70 ó Híbrido/Eléctrico")</f>
        <v>Ok P30/70 ó Híbrido/Eléctrico</v>
      </c>
      <c r="DJ1194" s="279" t="str">
        <f t="shared" si="121"/>
        <v>Vehículos Convencionales_Camperos/Camionetas_4x2</v>
      </c>
      <c r="DK1194" s="331">
        <f t="shared" si="122"/>
        <v>140580000</v>
      </c>
    </row>
    <row r="1195" spans="1:115" ht="51">
      <c r="A1195" s="28">
        <v>1190</v>
      </c>
      <c r="B1195" s="29" t="s">
        <v>254</v>
      </c>
      <c r="C1195" s="29" t="s">
        <v>0</v>
      </c>
      <c r="D1195" s="29" t="s">
        <v>665</v>
      </c>
      <c r="E1195" s="42" t="s">
        <v>666</v>
      </c>
      <c r="F1195" s="42" t="s">
        <v>346</v>
      </c>
      <c r="G1195" s="30" t="s">
        <v>2553</v>
      </c>
      <c r="H1195" s="42" t="s">
        <v>750</v>
      </c>
      <c r="I1195" s="28">
        <v>821012</v>
      </c>
      <c r="J1195" s="70" t="s">
        <v>2567</v>
      </c>
      <c r="K1195" s="31" t="s">
        <v>686</v>
      </c>
      <c r="L1195" s="56">
        <v>268</v>
      </c>
      <c r="M1195" s="33">
        <v>5</v>
      </c>
      <c r="N1195" s="202">
        <v>194000000</v>
      </c>
      <c r="O1195" s="34">
        <f>+IFERROR(VLOOKUP(I1195,Precio_Fasecolda!A:C,3,FALSE),IFERROR(VLOOKUP(I1195,Precio_Fasecolda!B:C,2,FALSE),N1195))</f>
        <v>194000000</v>
      </c>
      <c r="P1195" s="34">
        <f t="shared" si="114"/>
        <v>0</v>
      </c>
      <c r="Q1195" s="28" t="s">
        <v>346</v>
      </c>
      <c r="R1195" s="28" t="s">
        <v>130</v>
      </c>
      <c r="S1195" s="28" t="s">
        <v>112</v>
      </c>
      <c r="T1195" s="28" t="s">
        <v>107</v>
      </c>
      <c r="U1195" s="28" t="s">
        <v>107</v>
      </c>
      <c r="V1195" s="28" t="s">
        <v>107</v>
      </c>
      <c r="W1195" s="28" t="s">
        <v>107</v>
      </c>
      <c r="X1195" s="28" t="s">
        <v>107</v>
      </c>
      <c r="Y1195" s="28" t="s">
        <v>107</v>
      </c>
      <c r="Z1195" s="292">
        <f t="shared" si="120"/>
        <v>192060000</v>
      </c>
      <c r="AA1195" s="28" cm="1">
        <f t="array" aca="1" ref="AA1195" ca="1">_xlfn.IFS(DK1195&lt;$DK$4,1,AND(DK1195&gt;=$DK$4,DK1195&lt;=$AA$4),2,DK1195&gt;$AA$4,3)</f>
        <v>2</v>
      </c>
      <c r="AC1195" s="28" cm="1">
        <f t="array" aca="1" ref="AC1195" ca="1">IF(AB1195="PERCENTIL 30","",_xlfn.IFS(DK1195&lt;$AC$4,1,DK1195&gt;$AC$4,2))</f>
        <v>2</v>
      </c>
      <c r="AD1195" s="28" t="str">
        <f>+IFERROR(VLOOKUP(_xlfn.TEXTJOIN("_", FALSE, C1195:E1195), BD_Perc!$A:$O, 15, FALSE),"Segmentación no encontrada o vehículo inactivo")</f>
        <v>PERCENTIL 30-70</v>
      </c>
      <c r="AE1195" s="28" t="str" cm="1">
        <f t="array" ref="AE1195">_xlfn.IFS(
    AD1195 = "PERCENTIL 50",
    _xlfn.IFS(
        BD!DK1195 &lt; VLOOKUP(_xlfn.TEXTJOIN("_", FALSE, C1195:E1195), BD_Perc!$A:$O, 11, FALSE), "Intervalo de precio 1",
        BD!DK1195 &gt;= VLOOKUP(_xlfn.TEXTJOIN("_", FALSE, C1195:E1195), BD_Perc!$A:$O, 11, FALSE), "Intervalo de precio 2"
    ),
    AD1195 = "PERCENTIL 30-70",
    _xlfn.IFS(
        BD!DK1195 &lt; VLOOKUP(_xlfn.TEXTJOIN("_", FALSE, C1195:E1195), BD_Perc!$A:$O, 6, FALSE), "Intervalo de precio 1",
        BD!DK1195 &lt; VLOOKUP(_xlfn.TEXTJOIN("_", FALSE, C1195:E1195), BD_Perc!$A:$O, 7, FALSE), "Intervalo de precio 2",
        BD!DK1195 &gt;= VLOOKUP(_xlfn.TEXTJOIN("_", FALSE, C1195:E1195), BD_Perc!$A:$O, 7, FALSE), "Intervalo de precio 3"
    ),
    AD1195="Segmentación no encontrada o vehículo inactivo","Segmentación no encontrada o vehículo inactivo"
)</f>
        <v>Intervalo de precio 2</v>
      </c>
      <c r="AF1195" s="8" t="s">
        <v>2413</v>
      </c>
      <c r="AG1195" s="35" t="b">
        <f t="shared" si="112"/>
        <v>1</v>
      </c>
      <c r="AH1195" s="206">
        <v>0.01</v>
      </c>
      <c r="AI1195" s="206">
        <v>0.01</v>
      </c>
      <c r="AJ1195" s="206">
        <v>0.01</v>
      </c>
      <c r="AK1195" s="206">
        <v>0.01</v>
      </c>
      <c r="AL1195" s="206">
        <v>0.01</v>
      </c>
      <c r="AM1195" s="28" t="s">
        <v>176</v>
      </c>
      <c r="AN1195" s="28" t="s">
        <v>176</v>
      </c>
      <c r="AO1195" s="28" t="s">
        <v>176</v>
      </c>
      <c r="AP1195" s="37">
        <v>1</v>
      </c>
      <c r="AQ1195" s="37">
        <v>1</v>
      </c>
      <c r="AR1195" s="369">
        <v>7817795</v>
      </c>
      <c r="AS1195" s="369">
        <v>306250</v>
      </c>
      <c r="AT1195" s="369">
        <v>1041250</v>
      </c>
      <c r="AU1195" s="369">
        <v>2572499</v>
      </c>
      <c r="AV1195" s="369">
        <v>1959999</v>
      </c>
      <c r="AW1195" s="369">
        <v>8574996</v>
      </c>
      <c r="AX1195" s="369" t="s">
        <v>107</v>
      </c>
      <c r="AY1195" s="369">
        <v>1041250</v>
      </c>
      <c r="AZ1195" s="369">
        <v>306250</v>
      </c>
      <c r="BA1195" s="369" t="s">
        <v>107</v>
      </c>
      <c r="BB1195" s="369" t="s">
        <v>107</v>
      </c>
      <c r="BC1195" s="369" t="s">
        <v>107</v>
      </c>
      <c r="BD1195" s="369">
        <v>0</v>
      </c>
      <c r="BE1195" s="369">
        <v>0</v>
      </c>
      <c r="BF1195" s="369">
        <v>1959999</v>
      </c>
      <c r="BG1195" s="369">
        <v>2327499</v>
      </c>
      <c r="BH1195" s="369">
        <v>2327499</v>
      </c>
      <c r="BI1195" s="369">
        <v>1959999</v>
      </c>
      <c r="BJ1195" s="369">
        <v>1959999</v>
      </c>
      <c r="BK1195" s="369" t="s">
        <v>107</v>
      </c>
      <c r="BL1195" s="369" t="s">
        <v>107</v>
      </c>
      <c r="BM1195" s="369">
        <v>367500</v>
      </c>
      <c r="BN1195" s="369">
        <v>1469999</v>
      </c>
      <c r="BO1195" s="369">
        <v>3429999</v>
      </c>
      <c r="BP1195" s="369">
        <v>3429999</v>
      </c>
      <c r="BQ1195" s="369">
        <v>122500</v>
      </c>
      <c r="BR1195" s="369">
        <v>3184999</v>
      </c>
      <c r="BS1195" s="369">
        <v>735000</v>
      </c>
      <c r="BT1195" s="369">
        <v>3062499</v>
      </c>
      <c r="BU1195" s="369">
        <v>3062499</v>
      </c>
      <c r="BV1195" s="369">
        <v>3062499</v>
      </c>
      <c r="BW1195" s="369">
        <v>2694999</v>
      </c>
      <c r="BX1195" s="369">
        <v>245000</v>
      </c>
      <c r="BY1195" s="369">
        <v>2449999</v>
      </c>
      <c r="BZ1195" s="369">
        <v>7962497</v>
      </c>
      <c r="CA1195" s="369" t="s">
        <v>107</v>
      </c>
      <c r="CB1195" s="369">
        <v>980000</v>
      </c>
      <c r="CC1195" s="369">
        <v>0</v>
      </c>
      <c r="CD1195" s="369">
        <v>7962497</v>
      </c>
      <c r="CE1195" s="369">
        <v>6124997</v>
      </c>
      <c r="CF1195" s="369">
        <v>8574996</v>
      </c>
      <c r="CG1195" s="369">
        <v>12249995</v>
      </c>
      <c r="CH1195" s="41" t="s">
        <v>176</v>
      </c>
      <c r="CI1195" s="41" t="s">
        <v>176</v>
      </c>
      <c r="CJ1195" s="41" t="s">
        <v>176</v>
      </c>
      <c r="CK1195" s="41" t="s">
        <v>176</v>
      </c>
      <c r="CL1195" s="41" t="s">
        <v>176</v>
      </c>
      <c r="CM1195" s="41" t="s">
        <v>176</v>
      </c>
      <c r="CN1195" s="41" t="s">
        <v>173</v>
      </c>
      <c r="CO1195" s="42" t="s">
        <v>107</v>
      </c>
      <c r="CP1195" s="28" t="s">
        <v>107</v>
      </c>
      <c r="CQ1195" s="28" t="s">
        <v>107</v>
      </c>
      <c r="CR1195" s="28" t="s">
        <v>107</v>
      </c>
      <c r="CS1195" s="28" t="s">
        <v>107</v>
      </c>
      <c r="CT1195" s="28" t="s">
        <v>107</v>
      </c>
      <c r="CU1195" s="28" t="s">
        <v>107</v>
      </c>
      <c r="CV1195" s="28" t="s">
        <v>107</v>
      </c>
      <c r="CW1195" s="28" t="s">
        <v>107</v>
      </c>
      <c r="CX1195" s="28" t="s">
        <v>107</v>
      </c>
      <c r="CY1195" s="28" t="s">
        <v>107</v>
      </c>
      <c r="CZ1195" s="28" t="s">
        <v>107</v>
      </c>
      <c r="DA1195" s="28" t="s">
        <v>107</v>
      </c>
      <c r="DB1195" s="28" t="s">
        <v>107</v>
      </c>
      <c r="DC1195" s="28" t="s">
        <v>107</v>
      </c>
      <c r="DD1195" s="379">
        <v>3913798.699607139</v>
      </c>
      <c r="DE1195" s="43">
        <v>1</v>
      </c>
      <c r="DF1195" s="286">
        <v>1</v>
      </c>
      <c r="DG1195" s="313">
        <v>45723</v>
      </c>
      <c r="DH1195" s="8" t="s">
        <v>2575</v>
      </c>
      <c r="DI1195" s="279" t="str" cm="1">
        <f t="array" ref="DI1195">+IF(AND(C1195&lt;&gt;"Vehículos Eléctricos",C1195&lt;&gt;"Vehículos Híbridos",AD1195="PERCENTIL 50"),
     IF(VLOOKUP(_xlfn.TEXTJOIN("_",FALSE,C1195:E1195),BD_Perc!$A:$P,_xlfn.IFS(BD!AE1195="Intervalo de precio 1",12,BD!AE1195="Intervalo de precio 2",13),FALSE)&lt;=1,
     VLOOKUP(_xlfn.TEXTJOIN("_",FALSE,C1195:E1195),BD_Perc!$A:$P,16,FALSE),"Ok P50"),
     "Ok P30/70 ó Híbrido/Eléctrico")</f>
        <v>Ok P30/70 ó Híbrido/Eléctrico</v>
      </c>
      <c r="DJ1195" s="279" t="str">
        <f t="shared" si="121"/>
        <v>Vehículos Convencionales_Pick Up_PICKUP DOBLE CAB - PLATON</v>
      </c>
      <c r="DK1195" s="331">
        <f t="shared" si="122"/>
        <v>192060000</v>
      </c>
    </row>
    <row r="1196" spans="1:115" ht="51">
      <c r="A1196" s="28">
        <v>1191</v>
      </c>
      <c r="B1196" s="29" t="s">
        <v>254</v>
      </c>
      <c r="C1196" s="29" t="s">
        <v>0</v>
      </c>
      <c r="D1196" s="29" t="s">
        <v>105</v>
      </c>
      <c r="E1196" s="29" t="s">
        <v>106</v>
      </c>
      <c r="F1196" s="29" t="s">
        <v>107</v>
      </c>
      <c r="G1196" s="30" t="s">
        <v>2554</v>
      </c>
      <c r="H1196" s="29" t="s">
        <v>1776</v>
      </c>
      <c r="I1196" s="28">
        <v>8801058</v>
      </c>
      <c r="J1196" s="70" t="s">
        <v>2568</v>
      </c>
      <c r="K1196" s="31" t="s">
        <v>127</v>
      </c>
      <c r="L1196" s="32">
        <v>103</v>
      </c>
      <c r="M1196" s="33" t="s">
        <v>107</v>
      </c>
      <c r="N1196" s="202">
        <v>75000000</v>
      </c>
      <c r="O1196" s="34">
        <f>+IFERROR(VLOOKUP(I1196,Precio_Fasecolda!A:C,3,FALSE),IFERROR(VLOOKUP(I1196,Precio_Fasecolda!B:C,2,FALSE),N1196))</f>
        <v>75000000</v>
      </c>
      <c r="P1196" s="34">
        <f t="shared" si="114"/>
        <v>0</v>
      </c>
      <c r="Q1196" s="33" t="s">
        <v>107</v>
      </c>
      <c r="R1196" s="378" t="s">
        <v>2505</v>
      </c>
      <c r="S1196" s="28" t="s">
        <v>112</v>
      </c>
      <c r="T1196" s="28" t="s">
        <v>107</v>
      </c>
      <c r="U1196" s="28" t="s">
        <v>107</v>
      </c>
      <c r="V1196" s="28" t="s">
        <v>107</v>
      </c>
      <c r="W1196" s="28" t="s">
        <v>107</v>
      </c>
      <c r="X1196" s="28" t="s">
        <v>107</v>
      </c>
      <c r="Y1196" s="28" t="s">
        <v>107</v>
      </c>
      <c r="Z1196" s="292">
        <f t="shared" si="120"/>
        <v>70500000</v>
      </c>
      <c r="AA1196" s="28" cm="1">
        <f t="array" aca="1" ref="AA1196" ca="1">_xlfn.IFS(DK1196&lt;$DK$4,1,AND(DK1196&gt;=$DK$4,DK1196&lt;=$AA$4),2,DK1196&gt;$AA$4,3)</f>
        <v>2</v>
      </c>
      <c r="AC1196" s="28" cm="1">
        <f t="array" aca="1" ref="AC1196" ca="1">IF(AB1196="PERCENTIL 30","",_xlfn.IFS(DK1196&lt;$AC$4,1,DK1196&gt;$AC$4,2))</f>
        <v>1</v>
      </c>
      <c r="AD1196" s="28" t="str">
        <f>+IFERROR(VLOOKUP(_xlfn.TEXTJOIN("_", FALSE, C1196:E1196), BD_Perc!$A:$O, 15, FALSE),"Segmentación no encontrada o vehículo inactivo")</f>
        <v>PERCENTIL 30-70</v>
      </c>
      <c r="AE1196" s="28" t="str" cm="1">
        <f t="array" ref="AE1196">_xlfn.IFS(
    AD1196 = "PERCENTIL 50",
    _xlfn.IFS(
        BD!DK1196 &lt; VLOOKUP(_xlfn.TEXTJOIN("_", FALSE, C1196:E1196), BD_Perc!$A:$O, 11, FALSE), "Intervalo de precio 1",
        BD!DK1196 &gt;= VLOOKUP(_xlfn.TEXTJOIN("_", FALSE, C1196:E1196), BD_Perc!$A:$O, 11, FALSE), "Intervalo de precio 2"
    ),
    AD1196 = "PERCENTIL 30-70",
    _xlfn.IFS(
        BD!DK1196 &lt; VLOOKUP(_xlfn.TEXTJOIN("_", FALSE, C1196:E1196), BD_Perc!$A:$O, 6, FALSE), "Intervalo de precio 1",
        BD!DK1196 &lt; VLOOKUP(_xlfn.TEXTJOIN("_", FALSE, C1196:E1196), BD_Perc!$A:$O, 7, FALSE), "Intervalo de precio 2",
        BD!DK1196 &gt;= VLOOKUP(_xlfn.TEXTJOIN("_", FALSE, C1196:E1196), BD_Perc!$A:$O, 7, FALSE), "Intervalo de precio 3"
    ),
    AD1196="Segmentación no encontrada o vehículo inactivo","Segmentación no encontrada o vehículo inactivo"
)</f>
        <v>Intervalo de precio 2</v>
      </c>
      <c r="AF1196" s="8" t="s">
        <v>2413</v>
      </c>
      <c r="AG1196" s="35" t="b">
        <f t="shared" si="112"/>
        <v>1</v>
      </c>
      <c r="AH1196" s="206">
        <v>0.06</v>
      </c>
      <c r="AI1196" s="206">
        <v>0.06</v>
      </c>
      <c r="AJ1196" s="206">
        <v>0.06</v>
      </c>
      <c r="AK1196" s="206">
        <v>0.06</v>
      </c>
      <c r="AL1196" s="206">
        <v>0.06</v>
      </c>
      <c r="AM1196" s="28" t="s">
        <v>176</v>
      </c>
      <c r="AN1196" s="28" t="s">
        <v>176</v>
      </c>
      <c r="AO1196" s="28" t="s">
        <v>176</v>
      </c>
      <c r="AP1196" s="37">
        <v>1</v>
      </c>
      <c r="AQ1196" s="37">
        <v>1</v>
      </c>
      <c r="AR1196" s="369">
        <v>7817795</v>
      </c>
      <c r="AS1196" s="369">
        <v>481576</v>
      </c>
      <c r="AT1196" s="369">
        <v>687966</v>
      </c>
      <c r="AU1196" s="369">
        <v>0</v>
      </c>
      <c r="AV1196" s="369">
        <v>0</v>
      </c>
      <c r="AW1196" s="369">
        <v>10389252</v>
      </c>
      <c r="AX1196" s="369">
        <v>2</v>
      </c>
      <c r="AY1196" s="369">
        <v>1203940</v>
      </c>
      <c r="AZ1196" s="369">
        <v>115587</v>
      </c>
      <c r="BA1196" s="369">
        <v>2</v>
      </c>
      <c r="BB1196" s="369">
        <v>0</v>
      </c>
      <c r="BC1196" s="369">
        <v>0</v>
      </c>
      <c r="BD1196" s="369">
        <v>0</v>
      </c>
      <c r="BE1196" s="369">
        <v>0</v>
      </c>
      <c r="BF1196" s="369">
        <v>0</v>
      </c>
      <c r="BG1196" s="369">
        <v>4138833</v>
      </c>
      <c r="BH1196" s="369">
        <v>0</v>
      </c>
      <c r="BI1196" s="369">
        <v>2601552</v>
      </c>
      <c r="BJ1196" s="369">
        <v>3678962</v>
      </c>
      <c r="BK1196" s="369">
        <v>2</v>
      </c>
      <c r="BL1196" s="369">
        <v>0</v>
      </c>
      <c r="BM1196" s="369">
        <v>156054</v>
      </c>
      <c r="BN1196" s="369">
        <v>1773076</v>
      </c>
      <c r="BO1196" s="369">
        <v>0</v>
      </c>
      <c r="BP1196" s="369">
        <v>4405557</v>
      </c>
      <c r="BQ1196" s="369">
        <v>117041</v>
      </c>
      <c r="BR1196" s="369">
        <v>1931455</v>
      </c>
      <c r="BS1196" s="369">
        <v>0</v>
      </c>
      <c r="BT1196" s="369">
        <v>0</v>
      </c>
      <c r="BU1196" s="369">
        <v>0</v>
      </c>
      <c r="BV1196" s="369">
        <v>1839481</v>
      </c>
      <c r="BW1196" s="369">
        <v>7100397</v>
      </c>
      <c r="BX1196" s="369">
        <v>117041</v>
      </c>
      <c r="BY1196" s="369">
        <v>0</v>
      </c>
      <c r="BZ1196" s="369">
        <v>0</v>
      </c>
      <c r="CA1196" s="369">
        <v>2</v>
      </c>
      <c r="CB1196" s="369">
        <v>910319</v>
      </c>
      <c r="CC1196" s="369">
        <v>0</v>
      </c>
      <c r="CD1196" s="369">
        <v>0</v>
      </c>
      <c r="CE1196" s="369">
        <v>0</v>
      </c>
      <c r="CF1196" s="369">
        <v>0</v>
      </c>
      <c r="CG1196" s="369">
        <v>0</v>
      </c>
      <c r="CH1196" s="41" t="s">
        <v>176</v>
      </c>
      <c r="CI1196" s="41" t="s">
        <v>176</v>
      </c>
      <c r="CJ1196" s="41" t="s">
        <v>176</v>
      </c>
      <c r="CK1196" s="41" t="s">
        <v>173</v>
      </c>
      <c r="CL1196" s="41" t="s">
        <v>176</v>
      </c>
      <c r="CM1196" s="41" t="s">
        <v>173</v>
      </c>
      <c r="CN1196" s="41" t="s">
        <v>173</v>
      </c>
      <c r="CO1196" s="42" t="s">
        <v>107</v>
      </c>
      <c r="CP1196" s="41" t="s">
        <v>107</v>
      </c>
      <c r="CQ1196" s="41" t="s">
        <v>107</v>
      </c>
      <c r="CR1196" s="41" t="s">
        <v>107</v>
      </c>
      <c r="CS1196" s="41" t="s">
        <v>107</v>
      </c>
      <c r="CT1196" s="41" t="s">
        <v>107</v>
      </c>
      <c r="CU1196" s="41" t="s">
        <v>107</v>
      </c>
      <c r="CV1196" s="41" t="s">
        <v>107</v>
      </c>
      <c r="CW1196" s="41" t="s">
        <v>107</v>
      </c>
      <c r="CX1196" s="41" t="s">
        <v>107</v>
      </c>
      <c r="CY1196" s="41" t="s">
        <v>107</v>
      </c>
      <c r="CZ1196" s="41" t="s">
        <v>107</v>
      </c>
      <c r="DA1196" s="41" t="s">
        <v>107</v>
      </c>
      <c r="DB1196" s="41" t="s">
        <v>107</v>
      </c>
      <c r="DC1196" s="41" t="s">
        <v>107</v>
      </c>
      <c r="DD1196" s="379">
        <v>8433685.0924036913</v>
      </c>
      <c r="DE1196" s="43">
        <v>1</v>
      </c>
      <c r="DF1196" s="286">
        <v>1</v>
      </c>
      <c r="DG1196" s="313">
        <v>45723</v>
      </c>
      <c r="DH1196" s="8" t="s">
        <v>2575</v>
      </c>
      <c r="DI1196" s="279" t="str" cm="1">
        <f t="array" ref="DI1196">+IF(AND(C1196&lt;&gt;"Vehículos Eléctricos",C1196&lt;&gt;"Vehículos Híbridos",AD1196="PERCENTIL 50"),
     IF(VLOOKUP(_xlfn.TEXTJOIN("_",FALSE,C1196:E1196),BD_Perc!$A:$P,_xlfn.IFS(BD!AE1196="Intervalo de precio 1",12,BD!AE1196="Intervalo de precio 2",13),FALSE)&lt;=1,
     VLOOKUP(_xlfn.TEXTJOIN("_",FALSE,C1196:E1196),BD_Perc!$A:$P,16,FALSE),"Ok P50"),
     "Ok P30/70 ó Híbrido/Eléctrico")</f>
        <v>Ok P30/70 ó Híbrido/Eléctrico</v>
      </c>
      <c r="DJ1196" s="279" t="str">
        <f t="shared" si="121"/>
        <v>Vehículos Convencionales_Automóviles_Hatchback</v>
      </c>
      <c r="DK1196" s="331">
        <f t="shared" si="122"/>
        <v>70500000</v>
      </c>
    </row>
    <row r="1197" spans="1:115" ht="51">
      <c r="A1197" s="28">
        <v>1192</v>
      </c>
      <c r="B1197" s="29" t="s">
        <v>254</v>
      </c>
      <c r="C1197" s="29" t="s">
        <v>0</v>
      </c>
      <c r="D1197" s="29" t="s">
        <v>105</v>
      </c>
      <c r="E1197" s="29" t="s">
        <v>106</v>
      </c>
      <c r="F1197" s="29" t="s">
        <v>107</v>
      </c>
      <c r="G1197" s="30" t="s">
        <v>2550</v>
      </c>
      <c r="H1197" s="29" t="s">
        <v>1776</v>
      </c>
      <c r="I1197" s="42">
        <v>8801059</v>
      </c>
      <c r="J1197" s="70" t="s">
        <v>2569</v>
      </c>
      <c r="K1197" s="31" t="s">
        <v>127</v>
      </c>
      <c r="L1197" s="32">
        <v>103</v>
      </c>
      <c r="M1197" s="33" t="s">
        <v>107</v>
      </c>
      <c r="N1197" s="202">
        <v>79000000</v>
      </c>
      <c r="O1197" s="34">
        <f>+IFERROR(VLOOKUP(I1197,Precio_Fasecolda!A:C,3,FALSE),IFERROR(VLOOKUP(I1197,Precio_Fasecolda!B:C,2,FALSE),N1197))</f>
        <v>79000000</v>
      </c>
      <c r="P1197" s="34">
        <f t="shared" si="114"/>
        <v>0</v>
      </c>
      <c r="Q1197" s="33" t="s">
        <v>107</v>
      </c>
      <c r="R1197" s="378" t="s">
        <v>2505</v>
      </c>
      <c r="S1197" s="28" t="s">
        <v>112</v>
      </c>
      <c r="T1197" s="28" t="s">
        <v>107</v>
      </c>
      <c r="U1197" s="28" t="s">
        <v>107</v>
      </c>
      <c r="V1197" s="28" t="s">
        <v>107</v>
      </c>
      <c r="W1197" s="28" t="s">
        <v>107</v>
      </c>
      <c r="X1197" s="28" t="s">
        <v>107</v>
      </c>
      <c r="Y1197" s="28" t="s">
        <v>107</v>
      </c>
      <c r="Z1197" s="292">
        <f t="shared" si="120"/>
        <v>74260000</v>
      </c>
      <c r="AA1197" s="28" cm="1">
        <f t="array" aca="1" ref="AA1197" ca="1">_xlfn.IFS(DK1197&lt;$DK$4,1,AND(DK1197&gt;=$DK$4,DK1197&lt;=$AA$4),2,DK1197&gt;$AA$4,3)</f>
        <v>2</v>
      </c>
      <c r="AC1197" s="28" cm="1">
        <f t="array" aca="1" ref="AC1197" ca="1">IF(AB1197="PERCENTIL 30","",_xlfn.IFS(DK1197&lt;$AC$4,1,DK1197&gt;$AC$4,2))</f>
        <v>1</v>
      </c>
      <c r="AD1197" s="28" t="str">
        <f>+IFERROR(VLOOKUP(_xlfn.TEXTJOIN("_", FALSE, C1197:E1197), BD_Perc!$A:$O, 15, FALSE),"Segmentación no encontrada o vehículo inactivo")</f>
        <v>PERCENTIL 30-70</v>
      </c>
      <c r="AE1197" s="28" t="str" cm="1">
        <f t="array" ref="AE1197">_xlfn.IFS(
    AD1197 = "PERCENTIL 50",
    _xlfn.IFS(
        BD!DK1197 &lt; VLOOKUP(_xlfn.TEXTJOIN("_", FALSE, C1197:E1197), BD_Perc!$A:$O, 11, FALSE), "Intervalo de precio 1",
        BD!DK1197 &gt;= VLOOKUP(_xlfn.TEXTJOIN("_", FALSE, C1197:E1197), BD_Perc!$A:$O, 11, FALSE), "Intervalo de precio 2"
    ),
    AD1197 = "PERCENTIL 30-70",
    _xlfn.IFS(
        BD!DK1197 &lt; VLOOKUP(_xlfn.TEXTJOIN("_", FALSE, C1197:E1197), BD_Perc!$A:$O, 6, FALSE), "Intervalo de precio 1",
        BD!DK1197 &lt; VLOOKUP(_xlfn.TEXTJOIN("_", FALSE, C1197:E1197), BD_Perc!$A:$O, 7, FALSE), "Intervalo de precio 2",
        BD!DK1197 &gt;= VLOOKUP(_xlfn.TEXTJOIN("_", FALSE, C1197:E1197), BD_Perc!$A:$O, 7, FALSE), "Intervalo de precio 3"
    ),
    AD1197="Segmentación no encontrada o vehículo inactivo","Segmentación no encontrada o vehículo inactivo"
)</f>
        <v>Intervalo de precio 3</v>
      </c>
      <c r="AF1197" s="8" t="s">
        <v>2414</v>
      </c>
      <c r="AG1197" s="35" t="b">
        <f t="shared" si="112"/>
        <v>1</v>
      </c>
      <c r="AH1197" s="206">
        <v>0.06</v>
      </c>
      <c r="AI1197" s="206">
        <v>0.06</v>
      </c>
      <c r="AJ1197" s="206">
        <v>0.06</v>
      </c>
      <c r="AK1197" s="206">
        <v>0.06</v>
      </c>
      <c r="AL1197" s="206">
        <v>0.06</v>
      </c>
      <c r="AM1197" s="28" t="s">
        <v>176</v>
      </c>
      <c r="AN1197" s="28" t="s">
        <v>176</v>
      </c>
      <c r="AO1197" s="28" t="s">
        <v>176</v>
      </c>
      <c r="AP1197" s="37">
        <v>1</v>
      </c>
      <c r="AQ1197" s="37">
        <v>1</v>
      </c>
      <c r="AR1197" s="369">
        <v>7817795</v>
      </c>
      <c r="AS1197" s="369">
        <v>481576</v>
      </c>
      <c r="AT1197" s="369">
        <v>687966</v>
      </c>
      <c r="AU1197" s="369">
        <v>0</v>
      </c>
      <c r="AV1197" s="369">
        <v>0</v>
      </c>
      <c r="AW1197" s="369">
        <v>10389252</v>
      </c>
      <c r="AX1197" s="369">
        <v>2</v>
      </c>
      <c r="AY1197" s="369">
        <v>1203940</v>
      </c>
      <c r="AZ1197" s="369">
        <v>115587</v>
      </c>
      <c r="BA1197" s="369">
        <v>2</v>
      </c>
      <c r="BB1197" s="369">
        <v>0</v>
      </c>
      <c r="BC1197" s="369">
        <v>0</v>
      </c>
      <c r="BD1197" s="369">
        <v>0</v>
      </c>
      <c r="BE1197" s="369">
        <v>0</v>
      </c>
      <c r="BF1197" s="369">
        <v>0</v>
      </c>
      <c r="BG1197" s="369">
        <v>4138833</v>
      </c>
      <c r="BH1197" s="369">
        <v>0</v>
      </c>
      <c r="BI1197" s="369">
        <v>2601552</v>
      </c>
      <c r="BJ1197" s="369">
        <v>3678962</v>
      </c>
      <c r="BK1197" s="369">
        <v>2</v>
      </c>
      <c r="BL1197" s="369">
        <v>0</v>
      </c>
      <c r="BM1197" s="369">
        <v>156054</v>
      </c>
      <c r="BN1197" s="369">
        <v>1773076</v>
      </c>
      <c r="BO1197" s="369">
        <v>0</v>
      </c>
      <c r="BP1197" s="369">
        <v>4405557</v>
      </c>
      <c r="BQ1197" s="369">
        <v>117041</v>
      </c>
      <c r="BR1197" s="369">
        <v>1931455</v>
      </c>
      <c r="BS1197" s="369">
        <v>0</v>
      </c>
      <c r="BT1197" s="369">
        <v>0</v>
      </c>
      <c r="BU1197" s="369">
        <v>0</v>
      </c>
      <c r="BV1197" s="369">
        <v>1839481</v>
      </c>
      <c r="BW1197" s="369">
        <v>7100397</v>
      </c>
      <c r="BX1197" s="369">
        <v>117041</v>
      </c>
      <c r="BY1197" s="369">
        <v>0</v>
      </c>
      <c r="BZ1197" s="369">
        <v>0</v>
      </c>
      <c r="CA1197" s="369">
        <v>2</v>
      </c>
      <c r="CB1197" s="369">
        <v>910319</v>
      </c>
      <c r="CC1197" s="369">
        <v>0</v>
      </c>
      <c r="CD1197" s="369">
        <v>0</v>
      </c>
      <c r="CE1197" s="369">
        <v>0</v>
      </c>
      <c r="CF1197" s="369">
        <v>0</v>
      </c>
      <c r="CG1197" s="369">
        <v>0</v>
      </c>
      <c r="CH1197" s="41" t="s">
        <v>176</v>
      </c>
      <c r="CI1197" s="41" t="s">
        <v>176</v>
      </c>
      <c r="CJ1197" s="41" t="s">
        <v>176</v>
      </c>
      <c r="CK1197" s="41" t="s">
        <v>173</v>
      </c>
      <c r="CL1197" s="41" t="s">
        <v>176</v>
      </c>
      <c r="CM1197" s="41" t="s">
        <v>173</v>
      </c>
      <c r="CN1197" s="41" t="s">
        <v>173</v>
      </c>
      <c r="CO1197" s="42" t="s">
        <v>107</v>
      </c>
      <c r="CP1197" s="41" t="s">
        <v>107</v>
      </c>
      <c r="CQ1197" s="41" t="s">
        <v>107</v>
      </c>
      <c r="CR1197" s="41" t="s">
        <v>107</v>
      </c>
      <c r="CS1197" s="41" t="s">
        <v>107</v>
      </c>
      <c r="CT1197" s="41" t="s">
        <v>107</v>
      </c>
      <c r="CU1197" s="41" t="s">
        <v>107</v>
      </c>
      <c r="CV1197" s="41" t="s">
        <v>107</v>
      </c>
      <c r="CW1197" s="41" t="s">
        <v>107</v>
      </c>
      <c r="CX1197" s="41" t="s">
        <v>107</v>
      </c>
      <c r="CY1197" s="41" t="s">
        <v>107</v>
      </c>
      <c r="CZ1197" s="41" t="s">
        <v>107</v>
      </c>
      <c r="DA1197" s="41" t="s">
        <v>107</v>
      </c>
      <c r="DB1197" s="41" t="s">
        <v>107</v>
      </c>
      <c r="DC1197" s="41" t="s">
        <v>107</v>
      </c>
      <c r="DD1197" s="379">
        <v>8433685.0924036913</v>
      </c>
      <c r="DE1197" s="43">
        <v>1</v>
      </c>
      <c r="DF1197" s="286">
        <v>1</v>
      </c>
      <c r="DG1197" s="313">
        <v>45723</v>
      </c>
      <c r="DH1197" s="8" t="s">
        <v>2575</v>
      </c>
      <c r="DI1197" s="279" t="str" cm="1">
        <f t="array" ref="DI1197">+IF(AND(C1197&lt;&gt;"Vehículos Eléctricos",C1197&lt;&gt;"Vehículos Híbridos",AD1197="PERCENTIL 50"),
     IF(VLOOKUP(_xlfn.TEXTJOIN("_",FALSE,C1197:E1197),BD_Perc!$A:$P,_xlfn.IFS(BD!AE1197="Intervalo de precio 1",12,BD!AE1197="Intervalo de precio 2",13),FALSE)&lt;=1,
     VLOOKUP(_xlfn.TEXTJOIN("_",FALSE,C1197:E1197),BD_Perc!$A:$P,16,FALSE),"Ok P50"),
     "Ok P30/70 ó Híbrido/Eléctrico")</f>
        <v>Ok P30/70 ó Híbrido/Eléctrico</v>
      </c>
      <c r="DJ1197" s="279" t="str">
        <f t="shared" si="121"/>
        <v>Vehículos Convencionales_Automóviles_Hatchback</v>
      </c>
      <c r="DK1197" s="331">
        <f t="shared" si="122"/>
        <v>74260000</v>
      </c>
    </row>
    <row r="1198" spans="1:115" ht="51">
      <c r="A1198" s="28">
        <v>1193</v>
      </c>
      <c r="B1198" s="29" t="s">
        <v>254</v>
      </c>
      <c r="C1198" s="29" t="s">
        <v>0</v>
      </c>
      <c r="D1198" s="29" t="s">
        <v>105</v>
      </c>
      <c r="E1198" s="29" t="s">
        <v>106</v>
      </c>
      <c r="F1198" s="29" t="s">
        <v>107</v>
      </c>
      <c r="G1198" s="30" t="s">
        <v>2551</v>
      </c>
      <c r="H1198" s="29" t="s">
        <v>1776</v>
      </c>
      <c r="I1198" s="42">
        <v>8801060</v>
      </c>
      <c r="J1198" s="70" t="s">
        <v>2570</v>
      </c>
      <c r="K1198" s="31" t="s">
        <v>127</v>
      </c>
      <c r="L1198" s="32">
        <v>103</v>
      </c>
      <c r="M1198" s="33" t="s">
        <v>107</v>
      </c>
      <c r="N1198" s="202">
        <v>87000000</v>
      </c>
      <c r="O1198" s="34">
        <f>+IFERROR(VLOOKUP(I1198,Precio_Fasecolda!A:C,3,FALSE),IFERROR(VLOOKUP(I1198,Precio_Fasecolda!B:C,2,FALSE),N1198))</f>
        <v>87000000</v>
      </c>
      <c r="P1198" s="34">
        <f t="shared" si="114"/>
        <v>0</v>
      </c>
      <c r="Q1198" s="33" t="s">
        <v>107</v>
      </c>
      <c r="R1198" s="378" t="s">
        <v>2505</v>
      </c>
      <c r="S1198" s="28" t="s">
        <v>112</v>
      </c>
      <c r="T1198" s="28" t="s">
        <v>107</v>
      </c>
      <c r="U1198" s="28" t="s">
        <v>107</v>
      </c>
      <c r="V1198" s="28" t="s">
        <v>107</v>
      </c>
      <c r="W1198" s="28" t="s">
        <v>107</v>
      </c>
      <c r="X1198" s="28" t="s">
        <v>107</v>
      </c>
      <c r="Y1198" s="28" t="s">
        <v>107</v>
      </c>
      <c r="Z1198" s="292">
        <f t="shared" si="120"/>
        <v>81780000</v>
      </c>
      <c r="AA1198" s="28" cm="1">
        <f t="array" aca="1" ref="AA1198" ca="1">_xlfn.IFS(DK1198&lt;$DK$4,1,AND(DK1198&gt;=$DK$4,DK1198&lt;=$AA$4),2,DK1198&gt;$AA$4,3)</f>
        <v>2</v>
      </c>
      <c r="AC1198" s="28" cm="1">
        <f t="array" aca="1" ref="AC1198" ca="1">IF(AB1198="PERCENTIL 30","",_xlfn.IFS(DK1198&lt;$AC$4,1,DK1198&gt;$AC$4,2))</f>
        <v>1</v>
      </c>
      <c r="AD1198" s="28" t="str">
        <f>+IFERROR(VLOOKUP(_xlfn.TEXTJOIN("_", FALSE, C1198:E1198), BD_Perc!$A:$O, 15, FALSE),"Segmentación no encontrada o vehículo inactivo")</f>
        <v>PERCENTIL 30-70</v>
      </c>
      <c r="AE1198" s="28" t="str" cm="1">
        <f t="array" ref="AE1198">_xlfn.IFS(
    AD1198 = "PERCENTIL 50",
    _xlfn.IFS(
        BD!DK1198 &lt; VLOOKUP(_xlfn.TEXTJOIN("_", FALSE, C1198:E1198), BD_Perc!$A:$O, 11, FALSE), "Intervalo de precio 1",
        BD!DK1198 &gt;= VLOOKUP(_xlfn.TEXTJOIN("_", FALSE, C1198:E1198), BD_Perc!$A:$O, 11, FALSE), "Intervalo de precio 2"
    ),
    AD1198 = "PERCENTIL 30-70",
    _xlfn.IFS(
        BD!DK1198 &lt; VLOOKUP(_xlfn.TEXTJOIN("_", FALSE, C1198:E1198), BD_Perc!$A:$O, 6, FALSE), "Intervalo de precio 1",
        BD!DK1198 &lt; VLOOKUP(_xlfn.TEXTJOIN("_", FALSE, C1198:E1198), BD_Perc!$A:$O, 7, FALSE), "Intervalo de precio 2",
        BD!DK1198 &gt;= VLOOKUP(_xlfn.TEXTJOIN("_", FALSE, C1198:E1198), BD_Perc!$A:$O, 7, FALSE), "Intervalo de precio 3"
    ),
    AD1198="Segmentación no encontrada o vehículo inactivo","Segmentación no encontrada o vehículo inactivo"
)</f>
        <v>Intervalo de precio 3</v>
      </c>
      <c r="AF1198" s="8" t="s">
        <v>2414</v>
      </c>
      <c r="AG1198" s="35" t="b">
        <f t="shared" si="112"/>
        <v>1</v>
      </c>
      <c r="AH1198" s="206">
        <v>0.06</v>
      </c>
      <c r="AI1198" s="206">
        <v>0.06</v>
      </c>
      <c r="AJ1198" s="206">
        <v>0.06</v>
      </c>
      <c r="AK1198" s="206">
        <v>0.06</v>
      </c>
      <c r="AL1198" s="206">
        <v>0.06</v>
      </c>
      <c r="AM1198" s="28" t="s">
        <v>176</v>
      </c>
      <c r="AN1198" s="28" t="s">
        <v>176</v>
      </c>
      <c r="AO1198" s="28" t="s">
        <v>176</v>
      </c>
      <c r="AP1198" s="37">
        <v>1</v>
      </c>
      <c r="AQ1198" s="37">
        <v>1</v>
      </c>
      <c r="AR1198" s="369">
        <v>7817795</v>
      </c>
      <c r="AS1198" s="369">
        <v>481576</v>
      </c>
      <c r="AT1198" s="369">
        <v>687966</v>
      </c>
      <c r="AU1198" s="369">
        <v>0</v>
      </c>
      <c r="AV1198" s="369">
        <v>0</v>
      </c>
      <c r="AW1198" s="369">
        <v>10389252</v>
      </c>
      <c r="AX1198" s="369">
        <v>2</v>
      </c>
      <c r="AY1198" s="369">
        <v>1203940</v>
      </c>
      <c r="AZ1198" s="369">
        <v>115587</v>
      </c>
      <c r="BA1198" s="369">
        <v>2</v>
      </c>
      <c r="BB1198" s="369">
        <v>0</v>
      </c>
      <c r="BC1198" s="369">
        <v>0</v>
      </c>
      <c r="BD1198" s="369">
        <v>0</v>
      </c>
      <c r="BE1198" s="369">
        <v>0</v>
      </c>
      <c r="BF1198" s="369">
        <v>0</v>
      </c>
      <c r="BG1198" s="369">
        <v>4138833</v>
      </c>
      <c r="BH1198" s="369">
        <v>0</v>
      </c>
      <c r="BI1198" s="369">
        <v>2601552</v>
      </c>
      <c r="BJ1198" s="369">
        <v>3678962</v>
      </c>
      <c r="BK1198" s="369">
        <v>2</v>
      </c>
      <c r="BL1198" s="369">
        <v>0</v>
      </c>
      <c r="BM1198" s="369">
        <v>156054</v>
      </c>
      <c r="BN1198" s="369">
        <v>1773076</v>
      </c>
      <c r="BO1198" s="369">
        <v>0</v>
      </c>
      <c r="BP1198" s="369">
        <v>4405557</v>
      </c>
      <c r="BQ1198" s="369">
        <v>117041</v>
      </c>
      <c r="BR1198" s="369">
        <v>1931455</v>
      </c>
      <c r="BS1198" s="369">
        <v>0</v>
      </c>
      <c r="BT1198" s="369">
        <v>0</v>
      </c>
      <c r="BU1198" s="369">
        <v>0</v>
      </c>
      <c r="BV1198" s="369">
        <v>1839481</v>
      </c>
      <c r="BW1198" s="369">
        <v>7100397</v>
      </c>
      <c r="BX1198" s="369">
        <v>117041</v>
      </c>
      <c r="BY1198" s="369">
        <v>0</v>
      </c>
      <c r="BZ1198" s="369">
        <v>0</v>
      </c>
      <c r="CA1198" s="369">
        <v>2</v>
      </c>
      <c r="CB1198" s="369">
        <v>910319</v>
      </c>
      <c r="CC1198" s="369">
        <v>0</v>
      </c>
      <c r="CD1198" s="369">
        <v>0</v>
      </c>
      <c r="CE1198" s="369">
        <v>0</v>
      </c>
      <c r="CF1198" s="369">
        <v>0</v>
      </c>
      <c r="CG1198" s="369">
        <v>0</v>
      </c>
      <c r="CH1198" s="41" t="s">
        <v>176</v>
      </c>
      <c r="CI1198" s="41" t="s">
        <v>176</v>
      </c>
      <c r="CJ1198" s="41" t="s">
        <v>176</v>
      </c>
      <c r="CK1198" s="41" t="s">
        <v>173</v>
      </c>
      <c r="CL1198" s="41" t="s">
        <v>176</v>
      </c>
      <c r="CM1198" s="41" t="s">
        <v>173</v>
      </c>
      <c r="CN1198" s="41" t="s">
        <v>173</v>
      </c>
      <c r="CO1198" s="42" t="s">
        <v>107</v>
      </c>
      <c r="CP1198" s="41" t="s">
        <v>107</v>
      </c>
      <c r="CQ1198" s="41" t="s">
        <v>107</v>
      </c>
      <c r="CR1198" s="41" t="s">
        <v>107</v>
      </c>
      <c r="CS1198" s="41" t="s">
        <v>107</v>
      </c>
      <c r="CT1198" s="41" t="s">
        <v>107</v>
      </c>
      <c r="CU1198" s="41" t="s">
        <v>107</v>
      </c>
      <c r="CV1198" s="41" t="s">
        <v>107</v>
      </c>
      <c r="CW1198" s="41" t="s">
        <v>107</v>
      </c>
      <c r="CX1198" s="41" t="s">
        <v>107</v>
      </c>
      <c r="CY1198" s="41" t="s">
        <v>107</v>
      </c>
      <c r="CZ1198" s="41" t="s">
        <v>107</v>
      </c>
      <c r="DA1198" s="41" t="s">
        <v>107</v>
      </c>
      <c r="DB1198" s="41" t="s">
        <v>107</v>
      </c>
      <c r="DC1198" s="41" t="s">
        <v>107</v>
      </c>
      <c r="DD1198" s="379">
        <v>8433685.0924036913</v>
      </c>
      <c r="DE1198" s="43">
        <v>1</v>
      </c>
      <c r="DF1198" s="286">
        <v>1</v>
      </c>
      <c r="DG1198" s="313">
        <v>45723</v>
      </c>
      <c r="DH1198" s="8" t="s">
        <v>2575</v>
      </c>
      <c r="DI1198" s="279" t="str" cm="1">
        <f t="array" ref="DI1198">+IF(AND(C1198&lt;&gt;"Vehículos Eléctricos",C1198&lt;&gt;"Vehículos Híbridos",AD1198="PERCENTIL 50"),
     IF(VLOOKUP(_xlfn.TEXTJOIN("_",FALSE,C1198:E1198),BD_Perc!$A:$P,_xlfn.IFS(BD!AE1198="Intervalo de precio 1",12,BD!AE1198="Intervalo de precio 2",13),FALSE)&lt;=1,
     VLOOKUP(_xlfn.TEXTJOIN("_",FALSE,C1198:E1198),BD_Perc!$A:$P,16,FALSE),"Ok P50"),
     "Ok P30/70 ó Híbrido/Eléctrico")</f>
        <v>Ok P30/70 ó Híbrido/Eléctrico</v>
      </c>
      <c r="DJ1198" s="279" t="str">
        <f t="shared" si="121"/>
        <v>Vehículos Convencionales_Automóviles_Hatchback</v>
      </c>
      <c r="DK1198" s="331">
        <f t="shared" si="122"/>
        <v>81780000</v>
      </c>
    </row>
    <row r="1199" spans="1:115" ht="51">
      <c r="A1199" s="28">
        <v>1194</v>
      </c>
      <c r="B1199" s="49" t="s">
        <v>254</v>
      </c>
      <c r="C1199" s="29" t="s">
        <v>0</v>
      </c>
      <c r="D1199" s="49" t="s">
        <v>665</v>
      </c>
      <c r="E1199" s="49" t="s">
        <v>666</v>
      </c>
      <c r="F1199" s="60" t="s">
        <v>346</v>
      </c>
      <c r="G1199" s="160" t="s">
        <v>2555</v>
      </c>
      <c r="H1199" s="60" t="s">
        <v>1991</v>
      </c>
      <c r="I1199" s="28">
        <v>15821018</v>
      </c>
      <c r="J1199" s="70" t="s">
        <v>2571</v>
      </c>
      <c r="K1199" s="31" t="s">
        <v>674</v>
      </c>
      <c r="L1199" s="49">
        <v>174</v>
      </c>
      <c r="M1199" s="33" t="s">
        <v>107</v>
      </c>
      <c r="N1199" s="202">
        <v>175000000</v>
      </c>
      <c r="O1199" s="34">
        <f>+IFERROR(VLOOKUP(I1199,Precio_Fasecolda!A:C,3,FALSE),IFERROR(VLOOKUP(I1199,Precio_Fasecolda!B:C,2,FALSE),N1199))</f>
        <v>175000000</v>
      </c>
      <c r="P1199" s="34">
        <f t="shared" si="114"/>
        <v>0</v>
      </c>
      <c r="Q1199" s="49" t="s">
        <v>346</v>
      </c>
      <c r="R1199" s="378" t="s">
        <v>2505</v>
      </c>
      <c r="S1199" s="28" t="s">
        <v>360</v>
      </c>
      <c r="T1199" s="28" t="s">
        <v>107</v>
      </c>
      <c r="U1199" s="28" t="s">
        <v>107</v>
      </c>
      <c r="V1199" s="28" t="s">
        <v>107</v>
      </c>
      <c r="W1199" s="28" t="s">
        <v>107</v>
      </c>
      <c r="X1199" s="28" t="s">
        <v>107</v>
      </c>
      <c r="Y1199" s="28" t="s">
        <v>107</v>
      </c>
      <c r="Z1199" s="292">
        <f t="shared" si="120"/>
        <v>166425000</v>
      </c>
      <c r="AA1199" s="28" cm="1">
        <f t="array" aca="1" ref="AA1199" ca="1">_xlfn.IFS(DK1199&lt;$DK$4,1,AND(DK1199&gt;=$DK$4,DK1199&lt;=$AA$4),2,DK1199&gt;$AA$4,3)</f>
        <v>2</v>
      </c>
      <c r="AC1199" s="28" cm="1">
        <f t="array" aca="1" ref="AC1199" ca="1">IF(AB1199="PERCENTIL 30","",_xlfn.IFS(DK1199&lt;$AC$4,1,DK1199&gt;$AC$4,2))</f>
        <v>2</v>
      </c>
      <c r="AD1199" s="28" t="str">
        <f>+IFERROR(VLOOKUP(_xlfn.TEXTJOIN("_", FALSE, C1199:E1199), BD_Perc!$A:$O, 15, FALSE),"Segmentación no encontrada o vehículo inactivo")</f>
        <v>PERCENTIL 30-70</v>
      </c>
      <c r="AE1199" s="28" t="str" cm="1">
        <f t="array" ref="AE1199">_xlfn.IFS(
    AD1199 = "PERCENTIL 50",
    _xlfn.IFS(
        BD!DK1199 &lt; VLOOKUP(_xlfn.TEXTJOIN("_", FALSE, C1199:E1199), BD_Perc!$A:$O, 11, FALSE), "Intervalo de precio 1",
        BD!DK1199 &gt;= VLOOKUP(_xlfn.TEXTJOIN("_", FALSE, C1199:E1199), BD_Perc!$A:$O, 11, FALSE), "Intervalo de precio 2"
    ),
    AD1199 = "PERCENTIL 30-70",
    _xlfn.IFS(
        BD!DK1199 &lt; VLOOKUP(_xlfn.TEXTJOIN("_", FALSE, C1199:E1199), BD_Perc!$A:$O, 6, FALSE), "Intervalo de precio 1",
        BD!DK1199 &lt; VLOOKUP(_xlfn.TEXTJOIN("_", FALSE, C1199:E1199), BD_Perc!$A:$O, 7, FALSE), "Intervalo de precio 2",
        BD!DK1199 &gt;= VLOOKUP(_xlfn.TEXTJOIN("_", FALSE, C1199:E1199), BD_Perc!$A:$O, 7, FALSE), "Intervalo de precio 3"
    ),
    AD1199="Segmentación no encontrada o vehículo inactivo","Segmentación no encontrada o vehículo inactivo"
)</f>
        <v>Intervalo de precio 1</v>
      </c>
      <c r="AF1199" s="8" t="s">
        <v>2412</v>
      </c>
      <c r="AG1199" s="35" t="b">
        <f t="shared" si="112"/>
        <v>1</v>
      </c>
      <c r="AH1199" s="206">
        <v>4.9000000000000002E-2</v>
      </c>
      <c r="AI1199" s="206">
        <v>4.9000000000000002E-2</v>
      </c>
      <c r="AJ1199" s="206">
        <v>4.9000000000000002E-2</v>
      </c>
      <c r="AK1199" s="206">
        <v>5.5E-2</v>
      </c>
      <c r="AL1199" s="206">
        <v>5.5E-2</v>
      </c>
      <c r="AM1199" s="28" t="s">
        <v>176</v>
      </c>
      <c r="AN1199" s="28" t="s">
        <v>176</v>
      </c>
      <c r="AO1199" s="28" t="s">
        <v>176</v>
      </c>
      <c r="AP1199" s="123">
        <v>1</v>
      </c>
      <c r="AQ1199" s="123">
        <v>1</v>
      </c>
      <c r="AR1199" s="369">
        <v>7817795</v>
      </c>
      <c r="AS1199" s="369">
        <v>495149</v>
      </c>
      <c r="AT1199" s="369">
        <v>1045315</v>
      </c>
      <c r="AU1199" s="369">
        <v>3411029</v>
      </c>
      <c r="AV1199" s="369">
        <v>2750830</v>
      </c>
      <c r="AW1199" s="369">
        <v>9902987</v>
      </c>
      <c r="AX1199" s="369">
        <v>715216</v>
      </c>
      <c r="AY1199" s="369">
        <v>1155348</v>
      </c>
      <c r="AZ1199" s="369">
        <v>440133</v>
      </c>
      <c r="BA1199" s="369" t="s">
        <v>107</v>
      </c>
      <c r="BB1199" s="369" t="s">
        <v>107</v>
      </c>
      <c r="BC1199" s="369" t="s">
        <v>107</v>
      </c>
      <c r="BD1199" s="369" t="s">
        <v>107</v>
      </c>
      <c r="BE1199" s="369" t="s">
        <v>107</v>
      </c>
      <c r="BF1199" s="369">
        <v>2200664</v>
      </c>
      <c r="BG1199" s="369">
        <v>2750830</v>
      </c>
      <c r="BH1199" s="369">
        <v>2750830</v>
      </c>
      <c r="BI1199" s="369">
        <v>2750830</v>
      </c>
      <c r="BJ1199" s="369">
        <v>2750830</v>
      </c>
      <c r="BK1199" s="369" t="s">
        <v>107</v>
      </c>
      <c r="BL1199" s="369">
        <v>1430431</v>
      </c>
      <c r="BM1199" s="369">
        <v>990299</v>
      </c>
      <c r="BN1199" s="369">
        <v>1650498</v>
      </c>
      <c r="BO1199" s="369">
        <v>3521062</v>
      </c>
      <c r="BP1199" s="369">
        <v>6932091</v>
      </c>
      <c r="BQ1199" s="369">
        <v>253076</v>
      </c>
      <c r="BR1199" s="369">
        <v>3851162</v>
      </c>
      <c r="BS1199" s="369">
        <v>935282</v>
      </c>
      <c r="BT1199" s="369">
        <v>2090631</v>
      </c>
      <c r="BU1199" s="369">
        <v>2090631</v>
      </c>
      <c r="BV1199" s="369">
        <v>2090631</v>
      </c>
      <c r="BW1199" s="369">
        <v>3851162</v>
      </c>
      <c r="BX1199" s="369">
        <v>275083</v>
      </c>
      <c r="BY1199" s="369">
        <v>2750830</v>
      </c>
      <c r="BZ1199" s="369">
        <v>9352821</v>
      </c>
      <c r="CA1199" s="369" t="s">
        <v>107</v>
      </c>
      <c r="CB1199" s="369">
        <v>1210365</v>
      </c>
      <c r="CC1199" s="369">
        <v>0</v>
      </c>
      <c r="CD1199" s="369">
        <v>9352821</v>
      </c>
      <c r="CE1199" s="369">
        <v>5501659</v>
      </c>
      <c r="CF1199" s="369">
        <v>7702323</v>
      </c>
      <c r="CG1199" s="369">
        <v>11003319</v>
      </c>
      <c r="CH1199" s="53" t="s">
        <v>173</v>
      </c>
      <c r="CI1199" s="53" t="s">
        <v>173</v>
      </c>
      <c r="CJ1199" s="53" t="s">
        <v>176</v>
      </c>
      <c r="CK1199" s="53" t="s">
        <v>176</v>
      </c>
      <c r="CL1199" s="53" t="s">
        <v>176</v>
      </c>
      <c r="CM1199" s="53" t="s">
        <v>176</v>
      </c>
      <c r="CN1199" s="53" t="s">
        <v>173</v>
      </c>
      <c r="CO1199" s="49" t="s">
        <v>107</v>
      </c>
      <c r="CP1199" s="49" t="s">
        <v>107</v>
      </c>
      <c r="CQ1199" s="49" t="s">
        <v>107</v>
      </c>
      <c r="CR1199" s="49" t="s">
        <v>107</v>
      </c>
      <c r="CS1199" s="49" t="s">
        <v>107</v>
      </c>
      <c r="CT1199" s="49" t="s">
        <v>107</v>
      </c>
      <c r="CU1199" s="49" t="s">
        <v>107</v>
      </c>
      <c r="CV1199" s="49" t="s">
        <v>107</v>
      </c>
      <c r="CW1199" s="49" t="s">
        <v>107</v>
      </c>
      <c r="CX1199" s="49" t="s">
        <v>107</v>
      </c>
      <c r="CY1199" s="49" t="s">
        <v>107</v>
      </c>
      <c r="CZ1199" s="49" t="s">
        <v>107</v>
      </c>
      <c r="DA1199" s="49" t="s">
        <v>107</v>
      </c>
      <c r="DB1199" s="49" t="s">
        <v>107</v>
      </c>
      <c r="DC1199" s="49" t="s">
        <v>107</v>
      </c>
      <c r="DD1199" s="379">
        <v>13406105.310000001</v>
      </c>
      <c r="DE1199" s="43">
        <v>1</v>
      </c>
      <c r="DF1199" s="286">
        <v>1</v>
      </c>
      <c r="DG1199" s="313">
        <v>45723</v>
      </c>
      <c r="DH1199" s="8" t="s">
        <v>2575</v>
      </c>
      <c r="DI1199" s="279" t="str" cm="1">
        <f t="array" ref="DI1199">+IF(AND(C1199&lt;&gt;"Vehículos Eléctricos",C1199&lt;&gt;"Vehículos Híbridos",AD1199="PERCENTIL 50"),
     IF(VLOOKUP(_xlfn.TEXTJOIN("_",FALSE,C1199:E1199),BD_Perc!$A:$P,_xlfn.IFS(BD!AE1199="Intervalo de precio 1",12,BD!AE1199="Intervalo de precio 2",13),FALSE)&lt;=1,
     VLOOKUP(_xlfn.TEXTJOIN("_",FALSE,C1199:E1199),BD_Perc!$A:$P,16,FALSE),"Ok P50"),
     "Ok P30/70 ó Híbrido/Eléctrico")</f>
        <v>Ok P30/70 ó Híbrido/Eléctrico</v>
      </c>
      <c r="DJ1199" s="279" t="str">
        <f t="shared" si="121"/>
        <v>Vehículos Convencionales_Pick Up_PICKUP DOBLE CAB - PLATON</v>
      </c>
      <c r="DK1199" s="331">
        <f t="shared" si="122"/>
        <v>166425000</v>
      </c>
    </row>
    <row r="1200" spans="1:115" ht="38.25">
      <c r="A1200" s="28">
        <v>1195</v>
      </c>
      <c r="B1200" s="49" t="s">
        <v>254</v>
      </c>
      <c r="C1200" s="29" t="s">
        <v>0</v>
      </c>
      <c r="D1200" s="49" t="s">
        <v>665</v>
      </c>
      <c r="E1200" s="49" t="s">
        <v>666</v>
      </c>
      <c r="F1200" s="60" t="s">
        <v>346</v>
      </c>
      <c r="G1200" s="160" t="s">
        <v>2556</v>
      </c>
      <c r="H1200" s="60" t="s">
        <v>1991</v>
      </c>
      <c r="I1200" s="28">
        <v>15821019</v>
      </c>
      <c r="J1200" s="70" t="s">
        <v>2572</v>
      </c>
      <c r="K1200" s="31" t="s">
        <v>674</v>
      </c>
      <c r="L1200" s="49">
        <v>174</v>
      </c>
      <c r="M1200" s="33" t="s">
        <v>107</v>
      </c>
      <c r="N1200" s="202">
        <v>186000000</v>
      </c>
      <c r="O1200" s="34">
        <f>+IFERROR(VLOOKUP(I1200,Precio_Fasecolda!A:C,3,FALSE),IFERROR(VLOOKUP(I1200,Precio_Fasecolda!B:C,2,FALSE),N1200))</f>
        <v>186000000</v>
      </c>
      <c r="P1200" s="34">
        <f t="shared" si="114"/>
        <v>0</v>
      </c>
      <c r="Q1200" s="49" t="s">
        <v>346</v>
      </c>
      <c r="R1200" s="28" t="s">
        <v>130</v>
      </c>
      <c r="S1200" s="28" t="s">
        <v>360</v>
      </c>
      <c r="T1200" s="28" t="s">
        <v>107</v>
      </c>
      <c r="U1200" s="28" t="s">
        <v>107</v>
      </c>
      <c r="V1200" s="28" t="s">
        <v>107</v>
      </c>
      <c r="W1200" s="28" t="s">
        <v>107</v>
      </c>
      <c r="X1200" s="28" t="s">
        <v>107</v>
      </c>
      <c r="Y1200" s="28" t="s">
        <v>107</v>
      </c>
      <c r="Z1200" s="292">
        <f t="shared" si="120"/>
        <v>176886000</v>
      </c>
      <c r="AA1200" s="28" cm="1">
        <f t="array" aca="1" ref="AA1200" ca="1">_xlfn.IFS(DK1200&lt;$DK$4,1,AND(DK1200&gt;=$DK$4,DK1200&lt;=$AA$4),2,DK1200&gt;$AA$4,3)</f>
        <v>2</v>
      </c>
      <c r="AC1200" s="28" cm="1">
        <f t="array" aca="1" ref="AC1200" ca="1">IF(AB1200="PERCENTIL 30","",_xlfn.IFS(DK1200&lt;$AC$4,1,DK1200&gt;$AC$4,2))</f>
        <v>2</v>
      </c>
      <c r="AD1200" s="28" t="str">
        <f>+IFERROR(VLOOKUP(_xlfn.TEXTJOIN("_", FALSE, C1200:E1200), BD_Perc!$A:$O, 15, FALSE),"Segmentación no encontrada o vehículo inactivo")</f>
        <v>PERCENTIL 30-70</v>
      </c>
      <c r="AE1200" s="28" t="str" cm="1">
        <f t="array" ref="AE1200">_xlfn.IFS(
    AD1200 = "PERCENTIL 50",
    _xlfn.IFS(
        BD!DK1200 &lt; VLOOKUP(_xlfn.TEXTJOIN("_", FALSE, C1200:E1200), BD_Perc!$A:$O, 11, FALSE), "Intervalo de precio 1",
        BD!DK1200 &gt;= VLOOKUP(_xlfn.TEXTJOIN("_", FALSE, C1200:E1200), BD_Perc!$A:$O, 11, FALSE), "Intervalo de precio 2"
    ),
    AD1200 = "PERCENTIL 30-70",
    _xlfn.IFS(
        BD!DK1200 &lt; VLOOKUP(_xlfn.TEXTJOIN("_", FALSE, C1200:E1200), BD_Perc!$A:$O, 6, FALSE), "Intervalo de precio 1",
        BD!DK1200 &lt; VLOOKUP(_xlfn.TEXTJOIN("_", FALSE, C1200:E1200), BD_Perc!$A:$O, 7, FALSE), "Intervalo de precio 2",
        BD!DK1200 &gt;= VLOOKUP(_xlfn.TEXTJOIN("_", FALSE, C1200:E1200), BD_Perc!$A:$O, 7, FALSE), "Intervalo de precio 3"
    ),
    AD1200="Segmentación no encontrada o vehículo inactivo","Segmentación no encontrada o vehículo inactivo"
)</f>
        <v>Intervalo de precio 2</v>
      </c>
      <c r="AF1200" s="8" t="s">
        <v>2413</v>
      </c>
      <c r="AG1200" s="35" t="b">
        <f t="shared" si="112"/>
        <v>1</v>
      </c>
      <c r="AH1200" s="206">
        <v>4.9000000000000002E-2</v>
      </c>
      <c r="AI1200" s="206">
        <v>4.9000000000000002E-2</v>
      </c>
      <c r="AJ1200" s="206">
        <v>4.9000000000000002E-2</v>
      </c>
      <c r="AK1200" s="206">
        <v>5.5E-2</v>
      </c>
      <c r="AL1200" s="206">
        <v>5.5E-2</v>
      </c>
      <c r="AM1200" s="28" t="s">
        <v>176</v>
      </c>
      <c r="AN1200" s="28" t="s">
        <v>176</v>
      </c>
      <c r="AO1200" s="28" t="s">
        <v>176</v>
      </c>
      <c r="AP1200" s="123">
        <v>1</v>
      </c>
      <c r="AQ1200" s="123">
        <v>1</v>
      </c>
      <c r="AR1200" s="369">
        <v>7817795</v>
      </c>
      <c r="AS1200" s="369">
        <v>495149</v>
      </c>
      <c r="AT1200" s="369">
        <v>1045315</v>
      </c>
      <c r="AU1200" s="369">
        <v>3411029</v>
      </c>
      <c r="AV1200" s="369">
        <v>2750830</v>
      </c>
      <c r="AW1200" s="369">
        <v>9902987</v>
      </c>
      <c r="AX1200" s="369">
        <v>715216</v>
      </c>
      <c r="AY1200" s="369">
        <v>1155348</v>
      </c>
      <c r="AZ1200" s="369">
        <v>440133</v>
      </c>
      <c r="BA1200" s="369" t="s">
        <v>107</v>
      </c>
      <c r="BB1200" s="369" t="s">
        <v>107</v>
      </c>
      <c r="BC1200" s="369" t="s">
        <v>107</v>
      </c>
      <c r="BD1200" s="369" t="s">
        <v>107</v>
      </c>
      <c r="BE1200" s="369" t="s">
        <v>107</v>
      </c>
      <c r="BF1200" s="369">
        <v>2200664</v>
      </c>
      <c r="BG1200" s="369">
        <v>2750830</v>
      </c>
      <c r="BH1200" s="369">
        <v>2750830</v>
      </c>
      <c r="BI1200" s="369">
        <v>2750830</v>
      </c>
      <c r="BJ1200" s="369">
        <v>2750830</v>
      </c>
      <c r="BK1200" s="369" t="s">
        <v>107</v>
      </c>
      <c r="BL1200" s="369">
        <v>1430431</v>
      </c>
      <c r="BM1200" s="369">
        <v>990299</v>
      </c>
      <c r="BN1200" s="369">
        <v>1650498</v>
      </c>
      <c r="BO1200" s="369">
        <v>3521062</v>
      </c>
      <c r="BP1200" s="369">
        <v>6932091</v>
      </c>
      <c r="BQ1200" s="369">
        <v>253076</v>
      </c>
      <c r="BR1200" s="369">
        <v>3851162</v>
      </c>
      <c r="BS1200" s="369">
        <v>935282</v>
      </c>
      <c r="BT1200" s="369">
        <v>2090631</v>
      </c>
      <c r="BU1200" s="369">
        <v>2090631</v>
      </c>
      <c r="BV1200" s="369">
        <v>2090631</v>
      </c>
      <c r="BW1200" s="369">
        <v>3851162</v>
      </c>
      <c r="BX1200" s="369">
        <v>275083</v>
      </c>
      <c r="BY1200" s="369">
        <v>2750830</v>
      </c>
      <c r="BZ1200" s="369">
        <v>9352821</v>
      </c>
      <c r="CA1200" s="369" t="s">
        <v>107</v>
      </c>
      <c r="CB1200" s="369">
        <v>1210365</v>
      </c>
      <c r="CC1200" s="369">
        <v>0</v>
      </c>
      <c r="CD1200" s="369">
        <v>9352821</v>
      </c>
      <c r="CE1200" s="369">
        <v>5501659</v>
      </c>
      <c r="CF1200" s="369">
        <v>7702323</v>
      </c>
      <c r="CG1200" s="369">
        <v>11003319</v>
      </c>
      <c r="CH1200" s="53" t="s">
        <v>173</v>
      </c>
      <c r="CI1200" s="53" t="s">
        <v>173</v>
      </c>
      <c r="CJ1200" s="53" t="s">
        <v>176</v>
      </c>
      <c r="CK1200" s="53" t="s">
        <v>176</v>
      </c>
      <c r="CL1200" s="53" t="s">
        <v>176</v>
      </c>
      <c r="CM1200" s="53" t="s">
        <v>176</v>
      </c>
      <c r="CN1200" s="53" t="s">
        <v>173</v>
      </c>
      <c r="CO1200" s="49" t="s">
        <v>107</v>
      </c>
      <c r="CP1200" s="49" t="s">
        <v>107</v>
      </c>
      <c r="CQ1200" s="49" t="s">
        <v>107</v>
      </c>
      <c r="CR1200" s="49" t="s">
        <v>107</v>
      </c>
      <c r="CS1200" s="49" t="s">
        <v>107</v>
      </c>
      <c r="CT1200" s="49" t="s">
        <v>107</v>
      </c>
      <c r="CU1200" s="49" t="s">
        <v>107</v>
      </c>
      <c r="CV1200" s="49" t="s">
        <v>107</v>
      </c>
      <c r="CW1200" s="49" t="s">
        <v>107</v>
      </c>
      <c r="CX1200" s="49" t="s">
        <v>107</v>
      </c>
      <c r="CY1200" s="49" t="s">
        <v>107</v>
      </c>
      <c r="CZ1200" s="49" t="s">
        <v>107</v>
      </c>
      <c r="DA1200" s="49" t="s">
        <v>107</v>
      </c>
      <c r="DB1200" s="49" t="s">
        <v>107</v>
      </c>
      <c r="DC1200" s="49" t="s">
        <v>107</v>
      </c>
      <c r="DD1200" s="379">
        <v>13406105.310000001</v>
      </c>
      <c r="DE1200" s="43">
        <v>1</v>
      </c>
      <c r="DF1200" s="286">
        <v>1</v>
      </c>
      <c r="DG1200" s="313">
        <v>45723</v>
      </c>
      <c r="DH1200" s="8" t="s">
        <v>2575</v>
      </c>
      <c r="DI1200" s="279" t="str" cm="1">
        <f t="array" ref="DI1200">+IF(AND(C1200&lt;&gt;"Vehículos Eléctricos",C1200&lt;&gt;"Vehículos Híbridos",AD1200="PERCENTIL 50"),
     IF(VLOOKUP(_xlfn.TEXTJOIN("_",FALSE,C1200:E1200),BD_Perc!$A:$P,_xlfn.IFS(BD!AE1200="Intervalo de precio 1",12,BD!AE1200="Intervalo de precio 2",13),FALSE)&lt;=1,
     VLOOKUP(_xlfn.TEXTJOIN("_",FALSE,C1200:E1200),BD_Perc!$A:$P,16,FALSE),"Ok P50"),
     "Ok P30/70 ó Híbrido/Eléctrico")</f>
        <v>Ok P30/70 ó Híbrido/Eléctrico</v>
      </c>
      <c r="DJ1200" s="279" t="str">
        <f t="shared" si="121"/>
        <v>Vehículos Convencionales_Pick Up_PICKUP DOBLE CAB - PLATON</v>
      </c>
      <c r="DK1200" s="331">
        <f t="shared" si="122"/>
        <v>176886000</v>
      </c>
    </row>
    <row r="1201" spans="1:115" ht="51">
      <c r="A1201" s="28">
        <v>1196</v>
      </c>
      <c r="B1201" s="49" t="s">
        <v>254</v>
      </c>
      <c r="C1201" s="29" t="s">
        <v>0</v>
      </c>
      <c r="D1201" s="29" t="s">
        <v>665</v>
      </c>
      <c r="E1201" s="42" t="s">
        <v>666</v>
      </c>
      <c r="F1201" s="42" t="s">
        <v>346</v>
      </c>
      <c r="G1201" s="30" t="s">
        <v>1993</v>
      </c>
      <c r="H1201" s="42" t="s">
        <v>1991</v>
      </c>
      <c r="I1201" s="28">
        <v>15821017</v>
      </c>
      <c r="J1201" s="70" t="s">
        <v>2573</v>
      </c>
      <c r="K1201" s="31" t="s">
        <v>669</v>
      </c>
      <c r="L1201" s="56">
        <v>137</v>
      </c>
      <c r="M1201" s="33" t="s">
        <v>107</v>
      </c>
      <c r="N1201" s="202">
        <v>139000000</v>
      </c>
      <c r="O1201" s="34">
        <f>+IFERROR(VLOOKUP(I1201,Precio_Fasecolda!A:C,3,FALSE),IFERROR(VLOOKUP(I1201,Precio_Fasecolda!B:C,2,FALSE),N1201))</f>
        <v>139000000</v>
      </c>
      <c r="P1201" s="34">
        <f t="shared" si="114"/>
        <v>0</v>
      </c>
      <c r="Q1201" s="28" t="s">
        <v>346</v>
      </c>
      <c r="R1201" s="378" t="s">
        <v>2505</v>
      </c>
      <c r="S1201" s="28" t="s">
        <v>360</v>
      </c>
      <c r="T1201" s="28" t="s">
        <v>107</v>
      </c>
      <c r="U1201" s="28" t="s">
        <v>107</v>
      </c>
      <c r="V1201" s="28" t="s">
        <v>107</v>
      </c>
      <c r="W1201" s="28" t="s">
        <v>107</v>
      </c>
      <c r="X1201" s="28" t="s">
        <v>107</v>
      </c>
      <c r="Y1201" s="28" t="s">
        <v>107</v>
      </c>
      <c r="Z1201" s="292">
        <f t="shared" si="120"/>
        <v>133440000</v>
      </c>
      <c r="AA1201" s="28" cm="1">
        <f t="array" aca="1" ref="AA1201" ca="1">_xlfn.IFS(DK1201&lt;$DK$4,1,AND(DK1201&gt;=$DK$4,DK1201&lt;=$AA$4),2,DK1201&gt;$AA$4,3)</f>
        <v>2</v>
      </c>
      <c r="AC1201" s="28" cm="1">
        <f t="array" aca="1" ref="AC1201" ca="1">IF(AB1201="PERCENTIL 30","",_xlfn.IFS(DK1201&lt;$AC$4,1,DK1201&gt;$AC$4,2))</f>
        <v>1</v>
      </c>
      <c r="AD1201" s="28" t="str">
        <f>+IFERROR(VLOOKUP(_xlfn.TEXTJOIN("_", FALSE, C1201:E1201), BD_Perc!$A:$O, 15, FALSE),"Segmentación no encontrada o vehículo inactivo")</f>
        <v>PERCENTIL 30-70</v>
      </c>
      <c r="AE1201" s="28" t="str" cm="1">
        <f t="array" ref="AE1201">_xlfn.IFS(
    AD1201 = "PERCENTIL 50",
    _xlfn.IFS(
        BD!DK1201 &lt; VLOOKUP(_xlfn.TEXTJOIN("_", FALSE, C1201:E1201), BD_Perc!$A:$O, 11, FALSE), "Intervalo de precio 1",
        BD!DK1201 &gt;= VLOOKUP(_xlfn.TEXTJOIN("_", FALSE, C1201:E1201), BD_Perc!$A:$O, 11, FALSE), "Intervalo de precio 2"
    ),
    AD1201 = "PERCENTIL 30-70",
    _xlfn.IFS(
        BD!DK1201 &lt; VLOOKUP(_xlfn.TEXTJOIN("_", FALSE, C1201:E1201), BD_Perc!$A:$O, 6, FALSE), "Intervalo de precio 1",
        BD!DK1201 &lt; VLOOKUP(_xlfn.TEXTJOIN("_", FALSE, C1201:E1201), BD_Perc!$A:$O, 7, FALSE), "Intervalo de precio 2",
        BD!DK1201 &gt;= VLOOKUP(_xlfn.TEXTJOIN("_", FALSE, C1201:E1201), BD_Perc!$A:$O, 7, FALSE), "Intervalo de precio 3"
    ),
    AD1201="Segmentación no encontrada o vehículo inactivo","Segmentación no encontrada o vehículo inactivo"
)</f>
        <v>Intervalo de precio 1</v>
      </c>
      <c r="AF1201" s="8" t="s">
        <v>2412</v>
      </c>
      <c r="AG1201" s="35" t="b">
        <f t="shared" si="112"/>
        <v>1</v>
      </c>
      <c r="AH1201" s="206">
        <v>0.04</v>
      </c>
      <c r="AI1201" s="206">
        <v>0.05</v>
      </c>
      <c r="AJ1201" s="206">
        <v>0.06</v>
      </c>
      <c r="AK1201" s="206">
        <v>0.06</v>
      </c>
      <c r="AL1201" s="206">
        <v>7.0000000000000007E-2</v>
      </c>
      <c r="AM1201" s="28" t="s">
        <v>176</v>
      </c>
      <c r="AN1201" s="28" t="s">
        <v>176</v>
      </c>
      <c r="AO1201" s="28" t="s">
        <v>176</v>
      </c>
      <c r="AP1201" s="123">
        <v>1</v>
      </c>
      <c r="AQ1201" s="123">
        <v>1</v>
      </c>
      <c r="AR1201" s="369">
        <v>7817795</v>
      </c>
      <c r="AS1201" s="369">
        <v>78564</v>
      </c>
      <c r="AT1201" s="369">
        <v>584276</v>
      </c>
      <c r="AU1201" s="369">
        <v>874021</v>
      </c>
      <c r="AV1201" s="369">
        <v>903483</v>
      </c>
      <c r="AW1201" s="369">
        <v>6587566</v>
      </c>
      <c r="AX1201" s="369">
        <v>0</v>
      </c>
      <c r="AY1201" s="369">
        <v>786294</v>
      </c>
      <c r="AZ1201" s="369">
        <v>44192</v>
      </c>
      <c r="BA1201" s="369">
        <v>560485</v>
      </c>
      <c r="BB1201" s="369" t="s">
        <v>107</v>
      </c>
      <c r="BC1201" s="369" t="s">
        <v>107</v>
      </c>
      <c r="BD1201" s="369">
        <v>0</v>
      </c>
      <c r="BE1201" s="369">
        <v>0</v>
      </c>
      <c r="BF1201" s="369">
        <v>1341051</v>
      </c>
      <c r="BG1201" s="369" t="s">
        <v>107</v>
      </c>
      <c r="BH1201" s="369">
        <v>2553320</v>
      </c>
      <c r="BI1201" s="369" t="s">
        <v>107</v>
      </c>
      <c r="BJ1201" s="369">
        <v>1776325</v>
      </c>
      <c r="BK1201" s="369">
        <v>0</v>
      </c>
      <c r="BL1201" s="369">
        <v>0</v>
      </c>
      <c r="BM1201" s="369" t="s">
        <v>107</v>
      </c>
      <c r="BN1201" s="369">
        <v>1310947</v>
      </c>
      <c r="BO1201" s="369">
        <v>1308921</v>
      </c>
      <c r="BP1201" s="369">
        <v>1073573</v>
      </c>
      <c r="BQ1201" s="369">
        <v>65552</v>
      </c>
      <c r="BR1201" s="369">
        <v>1375415</v>
      </c>
      <c r="BS1201" s="369">
        <v>687432</v>
      </c>
      <c r="BT1201" s="369">
        <v>1336430</v>
      </c>
      <c r="BU1201" s="369">
        <v>1342746</v>
      </c>
      <c r="BV1201" s="369">
        <v>2356911</v>
      </c>
      <c r="BW1201" s="369">
        <v>14202077</v>
      </c>
      <c r="BX1201" s="369">
        <v>183643</v>
      </c>
      <c r="BY1201" s="369">
        <v>8330714</v>
      </c>
      <c r="BZ1201" s="369">
        <v>3491410</v>
      </c>
      <c r="CA1201" s="369">
        <v>0</v>
      </c>
      <c r="CB1201" s="369">
        <v>1304723</v>
      </c>
      <c r="CC1201" s="369">
        <v>0</v>
      </c>
      <c r="CD1201" s="369" t="s">
        <v>107</v>
      </c>
      <c r="CE1201" s="369" t="s">
        <v>107</v>
      </c>
      <c r="CF1201" s="369" t="s">
        <v>107</v>
      </c>
      <c r="CG1201" s="369" t="s">
        <v>107</v>
      </c>
      <c r="CH1201" s="41" t="s">
        <v>173</v>
      </c>
      <c r="CI1201" s="41" t="s">
        <v>173</v>
      </c>
      <c r="CJ1201" s="41" t="s">
        <v>176</v>
      </c>
      <c r="CK1201" s="41" t="s">
        <v>173</v>
      </c>
      <c r="CL1201" s="41" t="s">
        <v>176</v>
      </c>
      <c r="CM1201" s="41" t="s">
        <v>173</v>
      </c>
      <c r="CN1201" s="41" t="s">
        <v>173</v>
      </c>
      <c r="CO1201" s="42" t="s">
        <v>107</v>
      </c>
      <c r="CP1201" s="28" t="s">
        <v>107</v>
      </c>
      <c r="CQ1201" s="28" t="s">
        <v>107</v>
      </c>
      <c r="CR1201" s="28" t="s">
        <v>107</v>
      </c>
      <c r="CS1201" s="28" t="s">
        <v>107</v>
      </c>
      <c r="CT1201" s="28" t="s">
        <v>107</v>
      </c>
      <c r="CU1201" s="28" t="s">
        <v>107</v>
      </c>
      <c r="CV1201" s="28" t="s">
        <v>107</v>
      </c>
      <c r="CW1201" s="28" t="s">
        <v>107</v>
      </c>
      <c r="CX1201" s="28" t="s">
        <v>107</v>
      </c>
      <c r="CY1201" s="28" t="s">
        <v>107</v>
      </c>
      <c r="CZ1201" s="28" t="s">
        <v>107</v>
      </c>
      <c r="DA1201" s="28" t="s">
        <v>107</v>
      </c>
      <c r="DB1201" s="28" t="s">
        <v>107</v>
      </c>
      <c r="DC1201" s="28" t="s">
        <v>107</v>
      </c>
      <c r="DD1201" s="379">
        <v>13406105.310000001</v>
      </c>
      <c r="DE1201" s="43">
        <v>1</v>
      </c>
      <c r="DF1201" s="286">
        <v>1</v>
      </c>
      <c r="DG1201" s="313">
        <v>45723</v>
      </c>
      <c r="DH1201" s="8" t="s">
        <v>2575</v>
      </c>
      <c r="DI1201" s="279" t="str" cm="1">
        <f t="array" ref="DI1201">+IF(AND(C1201&lt;&gt;"Vehículos Eléctricos",C1201&lt;&gt;"Vehículos Híbridos",AD1201="PERCENTIL 50"),
     IF(VLOOKUP(_xlfn.TEXTJOIN("_",FALSE,C1201:E1201),BD_Perc!$A:$P,_xlfn.IFS(BD!AE1201="Intervalo de precio 1",12,BD!AE1201="Intervalo de precio 2",13),FALSE)&lt;=1,
     VLOOKUP(_xlfn.TEXTJOIN("_",FALSE,C1201:E1201),BD_Perc!$A:$P,16,FALSE),"Ok P50"),
     "Ok P30/70 ó Híbrido/Eléctrico")</f>
        <v>Ok P30/70 ó Híbrido/Eléctrico</v>
      </c>
      <c r="DJ1201" s="279" t="str">
        <f t="shared" si="121"/>
        <v>Vehículos Convencionales_Pick Up_PICKUP DOBLE CAB - PLATON</v>
      </c>
      <c r="DK1201" s="331">
        <f t="shared" si="122"/>
        <v>133440000</v>
      </c>
    </row>
    <row r="1202" spans="1:115" ht="51">
      <c r="A1202" s="28">
        <v>1197</v>
      </c>
      <c r="B1202" s="49" t="s">
        <v>254</v>
      </c>
      <c r="C1202" s="29" t="s">
        <v>0</v>
      </c>
      <c r="D1202" s="29" t="s">
        <v>665</v>
      </c>
      <c r="E1202" s="42" t="s">
        <v>666</v>
      </c>
      <c r="F1202" s="42" t="s">
        <v>346</v>
      </c>
      <c r="G1202" s="30" t="s">
        <v>1990</v>
      </c>
      <c r="H1202" s="42" t="s">
        <v>1991</v>
      </c>
      <c r="I1202" s="28">
        <v>15821015</v>
      </c>
      <c r="J1202" s="70" t="s">
        <v>2574</v>
      </c>
      <c r="K1202" s="31" t="s">
        <v>669</v>
      </c>
      <c r="L1202" s="56">
        <v>137</v>
      </c>
      <c r="M1202" s="33" t="s">
        <v>107</v>
      </c>
      <c r="N1202" s="202">
        <v>145000000</v>
      </c>
      <c r="O1202" s="34">
        <f>+IFERROR(VLOOKUP(I1202,Precio_Fasecolda!A:C,3,FALSE),IFERROR(VLOOKUP(I1202,Precio_Fasecolda!B:C,2,FALSE),N1202))</f>
        <v>145000000</v>
      </c>
      <c r="P1202" s="34">
        <f t="shared" si="114"/>
        <v>0</v>
      </c>
      <c r="Q1202" s="28" t="s">
        <v>346</v>
      </c>
      <c r="R1202" s="378" t="s">
        <v>2505</v>
      </c>
      <c r="S1202" s="28" t="s">
        <v>360</v>
      </c>
      <c r="T1202" s="28" t="s">
        <v>107</v>
      </c>
      <c r="U1202" s="28" t="s">
        <v>107</v>
      </c>
      <c r="V1202" s="28" t="s">
        <v>107</v>
      </c>
      <c r="W1202" s="28" t="s">
        <v>107</v>
      </c>
      <c r="X1202" s="28" t="s">
        <v>107</v>
      </c>
      <c r="Y1202" s="28" t="s">
        <v>107</v>
      </c>
      <c r="Z1202" s="292">
        <f t="shared" si="120"/>
        <v>139200000</v>
      </c>
      <c r="AA1202" s="28" cm="1">
        <f t="array" aca="1" ref="AA1202" ca="1">_xlfn.IFS(DK1202&lt;$DK$4,1,AND(DK1202&gt;=$DK$4,DK1202&lt;=$AA$4),2,DK1202&gt;$AA$4,3)</f>
        <v>2</v>
      </c>
      <c r="AC1202" s="28" cm="1">
        <f t="array" aca="1" ref="AC1202" ca="1">IF(AB1202="PERCENTIL 30","",_xlfn.IFS(DK1202&lt;$AC$4,1,DK1202&gt;$AC$4,2))</f>
        <v>1</v>
      </c>
      <c r="AD1202" s="28" t="str">
        <f>+IFERROR(VLOOKUP(_xlfn.TEXTJOIN("_", FALSE, C1202:E1202), BD_Perc!$A:$O, 15, FALSE),"Segmentación no encontrada o vehículo inactivo")</f>
        <v>PERCENTIL 30-70</v>
      </c>
      <c r="AE1202" s="28" t="str" cm="1">
        <f t="array" ref="AE1202">_xlfn.IFS(
    AD1202 = "PERCENTIL 50",
    _xlfn.IFS(
        BD!DK1202 &lt; VLOOKUP(_xlfn.TEXTJOIN("_", FALSE, C1202:E1202), BD_Perc!$A:$O, 11, FALSE), "Intervalo de precio 1",
        BD!DK1202 &gt;= VLOOKUP(_xlfn.TEXTJOIN("_", FALSE, C1202:E1202), BD_Perc!$A:$O, 11, FALSE), "Intervalo de precio 2"
    ),
    AD1202 = "PERCENTIL 30-70",
    _xlfn.IFS(
        BD!DK1202 &lt; VLOOKUP(_xlfn.TEXTJOIN("_", FALSE, C1202:E1202), BD_Perc!$A:$O, 6, FALSE), "Intervalo de precio 1",
        BD!DK1202 &lt; VLOOKUP(_xlfn.TEXTJOIN("_", FALSE, C1202:E1202), BD_Perc!$A:$O, 7, FALSE), "Intervalo de precio 2",
        BD!DK1202 &gt;= VLOOKUP(_xlfn.TEXTJOIN("_", FALSE, C1202:E1202), BD_Perc!$A:$O, 7, FALSE), "Intervalo de precio 3"
    ),
    AD1202="Segmentación no encontrada o vehículo inactivo","Segmentación no encontrada o vehículo inactivo"
)</f>
        <v>Intervalo de precio 1</v>
      </c>
      <c r="AF1202" s="8" t="s">
        <v>2412</v>
      </c>
      <c r="AG1202" s="35" t="b">
        <f t="shared" si="112"/>
        <v>1</v>
      </c>
      <c r="AH1202" s="206">
        <v>0.04</v>
      </c>
      <c r="AI1202" s="206">
        <v>0.05</v>
      </c>
      <c r="AJ1202" s="206">
        <v>0.06</v>
      </c>
      <c r="AK1202" s="206">
        <v>0.06</v>
      </c>
      <c r="AL1202" s="206">
        <v>7.0000000000000007E-2</v>
      </c>
      <c r="AM1202" s="28" t="s">
        <v>176</v>
      </c>
      <c r="AN1202" s="28" t="s">
        <v>176</v>
      </c>
      <c r="AO1202" s="28" t="s">
        <v>176</v>
      </c>
      <c r="AP1202" s="123">
        <v>1</v>
      </c>
      <c r="AQ1202" s="123">
        <v>1</v>
      </c>
      <c r="AR1202" s="369">
        <v>7817795</v>
      </c>
      <c r="AS1202" s="369">
        <v>78564</v>
      </c>
      <c r="AT1202" s="369">
        <v>584276</v>
      </c>
      <c r="AU1202" s="369">
        <v>874021</v>
      </c>
      <c r="AV1202" s="369">
        <v>903483</v>
      </c>
      <c r="AW1202" s="369">
        <v>6587566</v>
      </c>
      <c r="AX1202" s="369">
        <v>0</v>
      </c>
      <c r="AY1202" s="369">
        <v>786294</v>
      </c>
      <c r="AZ1202" s="369">
        <v>44192</v>
      </c>
      <c r="BA1202" s="369">
        <v>560485</v>
      </c>
      <c r="BB1202" s="369" t="s">
        <v>107</v>
      </c>
      <c r="BC1202" s="369" t="s">
        <v>107</v>
      </c>
      <c r="BD1202" s="369">
        <v>0</v>
      </c>
      <c r="BE1202" s="369">
        <v>0</v>
      </c>
      <c r="BF1202" s="369">
        <v>1341051</v>
      </c>
      <c r="BG1202" s="369" t="s">
        <v>107</v>
      </c>
      <c r="BH1202" s="369">
        <v>2553320</v>
      </c>
      <c r="BI1202" s="369" t="s">
        <v>107</v>
      </c>
      <c r="BJ1202" s="369">
        <v>1776325</v>
      </c>
      <c r="BK1202" s="369">
        <v>0</v>
      </c>
      <c r="BL1202" s="369">
        <v>0</v>
      </c>
      <c r="BM1202" s="369" t="s">
        <v>107</v>
      </c>
      <c r="BN1202" s="369">
        <v>1310947</v>
      </c>
      <c r="BO1202" s="369">
        <v>1308921</v>
      </c>
      <c r="BP1202" s="369">
        <v>1073573</v>
      </c>
      <c r="BQ1202" s="369">
        <v>65552</v>
      </c>
      <c r="BR1202" s="369">
        <v>1375415</v>
      </c>
      <c r="BS1202" s="369">
        <v>687432</v>
      </c>
      <c r="BT1202" s="369">
        <v>1336430</v>
      </c>
      <c r="BU1202" s="369">
        <v>1342746</v>
      </c>
      <c r="BV1202" s="369">
        <v>2356911</v>
      </c>
      <c r="BW1202" s="369">
        <v>14202077</v>
      </c>
      <c r="BX1202" s="369">
        <v>183643</v>
      </c>
      <c r="BY1202" s="369">
        <v>8330714</v>
      </c>
      <c r="BZ1202" s="369">
        <v>3491410</v>
      </c>
      <c r="CA1202" s="369">
        <v>0</v>
      </c>
      <c r="CB1202" s="369">
        <v>1304723</v>
      </c>
      <c r="CC1202" s="369">
        <v>0</v>
      </c>
      <c r="CD1202" s="369" t="s">
        <v>107</v>
      </c>
      <c r="CE1202" s="369" t="s">
        <v>107</v>
      </c>
      <c r="CF1202" s="369" t="s">
        <v>107</v>
      </c>
      <c r="CG1202" s="369" t="s">
        <v>107</v>
      </c>
      <c r="CH1202" s="41" t="s">
        <v>173</v>
      </c>
      <c r="CI1202" s="41" t="s">
        <v>173</v>
      </c>
      <c r="CJ1202" s="41" t="s">
        <v>176</v>
      </c>
      <c r="CK1202" s="41" t="s">
        <v>173</v>
      </c>
      <c r="CL1202" s="41" t="s">
        <v>176</v>
      </c>
      <c r="CM1202" s="41" t="s">
        <v>173</v>
      </c>
      <c r="CN1202" s="41" t="s">
        <v>173</v>
      </c>
      <c r="CO1202" s="42" t="s">
        <v>107</v>
      </c>
      <c r="CP1202" s="28" t="s">
        <v>107</v>
      </c>
      <c r="CQ1202" s="28" t="s">
        <v>107</v>
      </c>
      <c r="CR1202" s="28" t="s">
        <v>107</v>
      </c>
      <c r="CS1202" s="28" t="s">
        <v>107</v>
      </c>
      <c r="CT1202" s="28" t="s">
        <v>107</v>
      </c>
      <c r="CU1202" s="28" t="s">
        <v>107</v>
      </c>
      <c r="CV1202" s="28" t="s">
        <v>107</v>
      </c>
      <c r="CW1202" s="28" t="s">
        <v>107</v>
      </c>
      <c r="CX1202" s="28" t="s">
        <v>107</v>
      </c>
      <c r="CY1202" s="28" t="s">
        <v>107</v>
      </c>
      <c r="CZ1202" s="28" t="s">
        <v>107</v>
      </c>
      <c r="DA1202" s="28" t="s">
        <v>107</v>
      </c>
      <c r="DB1202" s="28" t="s">
        <v>107</v>
      </c>
      <c r="DC1202" s="28" t="s">
        <v>107</v>
      </c>
      <c r="DD1202" s="379">
        <v>13406105.310000001</v>
      </c>
      <c r="DE1202" s="43">
        <v>1</v>
      </c>
      <c r="DF1202" s="286">
        <v>1</v>
      </c>
      <c r="DG1202" s="313">
        <v>45723</v>
      </c>
      <c r="DH1202" s="8" t="s">
        <v>2575</v>
      </c>
      <c r="DI1202" s="279" t="str" cm="1">
        <f t="array" ref="DI1202">+IF(AND(C1202&lt;&gt;"Vehículos Eléctricos",C1202&lt;&gt;"Vehículos Híbridos",AD1202="PERCENTIL 50"),
     IF(VLOOKUP(_xlfn.TEXTJOIN("_",FALSE,C1202:E1202),BD_Perc!$A:$P,_xlfn.IFS(BD!AE1202="Intervalo de precio 1",12,BD!AE1202="Intervalo de precio 2",13),FALSE)&lt;=1,
     VLOOKUP(_xlfn.TEXTJOIN("_",FALSE,C1202:E1202),BD_Perc!$A:$P,16,FALSE),"Ok P50"),
     "Ok P30/70 ó Híbrido/Eléctrico")</f>
        <v>Ok P30/70 ó Híbrido/Eléctrico</v>
      </c>
      <c r="DJ1202" s="279" t="str">
        <f t="shared" si="121"/>
        <v>Vehículos Convencionales_Pick Up_PICKUP DOBLE CAB - PLATON</v>
      </c>
      <c r="DK1202" s="331">
        <f t="shared" si="122"/>
        <v>139200000</v>
      </c>
    </row>
  </sheetData>
  <autoFilter ref="A5:DN1202" xr:uid="{5653A65B-D3E5-4A30-A345-BBBAB97C0F34}"/>
  <mergeCells count="16">
    <mergeCell ref="CS4:CT4"/>
    <mergeCell ref="CV4:CW4"/>
    <mergeCell ref="CY4:CZ4"/>
    <mergeCell ref="DB4:DC4"/>
    <mergeCell ref="CH1:CO3"/>
    <mergeCell ref="CP1:CU3"/>
    <mergeCell ref="CV1:DC3"/>
    <mergeCell ref="CM4:CN4"/>
    <mergeCell ref="CP4:CQ4"/>
    <mergeCell ref="A3:C3"/>
    <mergeCell ref="AR4:AT4"/>
    <mergeCell ref="CC4:CE4"/>
    <mergeCell ref="CH4:CI4"/>
    <mergeCell ref="CK4:CL4"/>
    <mergeCell ref="Z2:AA3"/>
    <mergeCell ref="AC2:AC3"/>
  </mergeCells>
  <phoneticPr fontId="16" type="noConversion"/>
  <conditionalFormatting sqref="A5:C5">
    <cfRule type="containsText" dxfId="577" priority="375" operator="containsText" text="puntaje">
      <formula>NOT(ISERROR(SEARCH("puntaje",A5)))</formula>
    </cfRule>
  </conditionalFormatting>
  <conditionalFormatting sqref="B809:C811">
    <cfRule type="containsText" dxfId="576" priority="338" operator="containsText" text="puntaje">
      <formula>NOT(ISERROR(SEARCH("puntaje",B809)))</formula>
    </cfRule>
  </conditionalFormatting>
  <conditionalFormatting sqref="B950:C950">
    <cfRule type="containsText" dxfId="575" priority="279" operator="containsText" text="puntaje">
      <formula>NOT(ISERROR(SEARCH("puntaje",B950)))</formula>
    </cfRule>
  </conditionalFormatting>
  <conditionalFormatting sqref="B951:C951">
    <cfRule type="containsText" dxfId="574" priority="272" operator="containsText" text="puntaje">
      <formula>NOT(ISERROR(SEARCH("puntaje",B951)))</formula>
    </cfRule>
  </conditionalFormatting>
  <conditionalFormatting sqref="B952:C952">
    <cfRule type="containsText" dxfId="573" priority="265" operator="containsText" text="puntaje">
      <formula>NOT(ISERROR(SEARCH("puntaje",B952)))</formula>
    </cfRule>
  </conditionalFormatting>
  <conditionalFormatting sqref="B953:C953">
    <cfRule type="containsText" dxfId="572" priority="258" operator="containsText" text="puntaje">
      <formula>NOT(ISERROR(SEARCH("puntaje",B953)))</formula>
    </cfRule>
  </conditionalFormatting>
  <conditionalFormatting sqref="C5:C372 C704:C811">
    <cfRule type="cellIs" dxfId="571" priority="376" operator="equal">
      <formula>"Otros Tipos de Vehículos"</formula>
    </cfRule>
    <cfRule type="cellIs" dxfId="570" priority="377" operator="equal">
      <formula>"Vehículos Especiales"</formula>
    </cfRule>
    <cfRule type="cellIs" dxfId="569" priority="378" operator="equal">
      <formula>"Vehículos Híbridos"</formula>
    </cfRule>
    <cfRule type="cellIs" dxfId="568" priority="379" operator="equal">
      <formula>"Vehículos Eléctricos"</formula>
    </cfRule>
    <cfRule type="cellIs" dxfId="567" priority="380" operator="equal">
      <formula>"Vehículos Convencionales"</formula>
    </cfRule>
  </conditionalFormatting>
  <conditionalFormatting sqref="C6:C372 C704:C808 C618:C701">
    <cfRule type="containsBlanks" dxfId="566" priority="381">
      <formula>LEN(TRIM(C6))=0</formula>
    </cfRule>
  </conditionalFormatting>
  <conditionalFormatting sqref="C373">
    <cfRule type="cellIs" dxfId="565" priority="123" operator="equal">
      <formula>"Otros Tipos de Vehículos"</formula>
    </cfRule>
    <cfRule type="cellIs" dxfId="564" priority="125" operator="equal">
      <formula>"Vehículos Híbridos"</formula>
    </cfRule>
    <cfRule type="cellIs" dxfId="563" priority="126" operator="equal">
      <formula>"Vehículos Eléctricos"</formula>
    </cfRule>
    <cfRule type="cellIs" dxfId="562" priority="127" operator="equal">
      <formula>"Vehículos Convencionales"</formula>
    </cfRule>
    <cfRule type="containsBlanks" dxfId="561" priority="128">
      <formula>LEN(TRIM(C373))=0</formula>
    </cfRule>
  </conditionalFormatting>
  <conditionalFormatting sqref="C373:C589">
    <cfRule type="cellIs" dxfId="560" priority="124" operator="equal">
      <formula>"Vehículos Especiales"</formula>
    </cfRule>
  </conditionalFormatting>
  <conditionalFormatting sqref="C374:C593 C595:C606">
    <cfRule type="cellIs" dxfId="559" priority="372" operator="equal">
      <formula>"Vehículos Híbridos"</formula>
    </cfRule>
  </conditionalFormatting>
  <conditionalFormatting sqref="C374:C606">
    <cfRule type="cellIs" dxfId="558" priority="368" operator="equal">
      <formula>"Otros Tipos de Vehículos"</formula>
    </cfRule>
    <cfRule type="cellIs" dxfId="557" priority="369" operator="equal">
      <formula>"Vehículos Eléctricos"</formula>
    </cfRule>
    <cfRule type="cellIs" dxfId="556" priority="370" operator="equal">
      <formula>"Vehículos Convencionales"</formula>
    </cfRule>
    <cfRule type="containsBlanks" dxfId="555" priority="373">
      <formula>LEN(TRIM(C374))=0</formula>
    </cfRule>
  </conditionalFormatting>
  <conditionalFormatting sqref="C592:C593">
    <cfRule type="containsBlanks" dxfId="554" priority="299">
      <formula>LEN(TRIM(C592))=0</formula>
    </cfRule>
  </conditionalFormatting>
  <conditionalFormatting sqref="C592:C606">
    <cfRule type="cellIs" dxfId="553" priority="298" operator="equal">
      <formula>"Vehículos Especiales"</formula>
    </cfRule>
  </conditionalFormatting>
  <conditionalFormatting sqref="C607:C617">
    <cfRule type="containsBlanks" dxfId="552" priority="362">
      <formula>LEN(TRIM(C607))=0</formula>
    </cfRule>
    <cfRule type="cellIs" dxfId="551" priority="363" operator="equal">
      <formula>"Otros Tipos de Vehículos"</formula>
    </cfRule>
    <cfRule type="cellIs" dxfId="550" priority="364" operator="equal">
      <formula>"Vehículos Especiales"</formula>
    </cfRule>
    <cfRule type="cellIs" dxfId="549" priority="365" operator="equal">
      <formula>"Vehículos Híbridos"</formula>
    </cfRule>
    <cfRule type="cellIs" dxfId="548" priority="366" operator="equal">
      <formula>"Vehículos Eléctricos"</formula>
    </cfRule>
    <cfRule type="cellIs" dxfId="547" priority="367" operator="equal">
      <formula>"Vehículos Convencionales"</formula>
    </cfRule>
  </conditionalFormatting>
  <conditionalFormatting sqref="C618:C703">
    <cfRule type="cellIs" dxfId="546" priority="42" operator="equal">
      <formula>"Otros Tipos de Vehículos"</formula>
    </cfRule>
    <cfRule type="cellIs" dxfId="545" priority="43" operator="equal">
      <formula>"Vehículos Especiales"</formula>
    </cfRule>
    <cfRule type="cellIs" dxfId="544" priority="44" operator="equal">
      <formula>"Vehículos Híbridos"</formula>
    </cfRule>
    <cfRule type="cellIs" dxfId="543" priority="45" operator="equal">
      <formula>"Vehículos Eléctricos"</formula>
    </cfRule>
    <cfRule type="cellIs" dxfId="542" priority="46" operator="equal">
      <formula>"Vehículos Convencionales"</formula>
    </cfRule>
  </conditionalFormatting>
  <conditionalFormatting sqref="C809:C851">
    <cfRule type="containsBlanks" dxfId="541" priority="337">
      <formula>LEN(TRIM(C809))=0</formula>
    </cfRule>
  </conditionalFormatting>
  <conditionalFormatting sqref="C809:C872">
    <cfRule type="cellIs" dxfId="540" priority="332" operator="equal">
      <formula>"Otros Tipos de Vehículos"</formula>
    </cfRule>
    <cfRule type="cellIs" dxfId="539" priority="333" operator="equal">
      <formula>"Vehículos Especiales"</formula>
    </cfRule>
    <cfRule type="cellIs" dxfId="538" priority="334" operator="equal">
      <formula>"Vehículos Híbridos"</formula>
    </cfRule>
    <cfRule type="cellIs" dxfId="537" priority="335" operator="equal">
      <formula>"Vehículos Eléctricos"</formula>
    </cfRule>
    <cfRule type="cellIs" dxfId="536" priority="336" operator="equal">
      <formula>"Vehículos Convencionales"</formula>
    </cfRule>
  </conditionalFormatting>
  <conditionalFormatting sqref="C852:C881">
    <cfRule type="containsBlanks" dxfId="535" priority="331">
      <formula>LEN(TRIM(C852))=0</formula>
    </cfRule>
  </conditionalFormatting>
  <conditionalFormatting sqref="C873:C881">
    <cfRule type="cellIs" dxfId="534" priority="326" operator="equal">
      <formula>"Otros Tipos de Vehículos"</formula>
    </cfRule>
    <cfRule type="cellIs" dxfId="533" priority="327" operator="equal">
      <formula>"Vehículos Especiales"</formula>
    </cfRule>
    <cfRule type="cellIs" dxfId="532" priority="328" operator="equal">
      <formula>"Vehículos Híbridos"</formula>
    </cfRule>
    <cfRule type="cellIs" dxfId="531" priority="329" operator="equal">
      <formula>"Vehículos Eléctricos"</formula>
    </cfRule>
    <cfRule type="cellIs" dxfId="530" priority="330" operator="equal">
      <formula>"Vehículos Convencionales"</formula>
    </cfRule>
  </conditionalFormatting>
  <conditionalFormatting sqref="C874:C880">
    <cfRule type="cellIs" dxfId="529" priority="382" operator="equal">
      <formula>"Otros Tipos de Vehículos"</formula>
    </cfRule>
    <cfRule type="cellIs" dxfId="528" priority="383" operator="equal">
      <formula>"Vehículos Especiales"</formula>
    </cfRule>
    <cfRule type="cellIs" dxfId="527" priority="384" operator="equal">
      <formula>"Vehículos Híbridos"</formula>
    </cfRule>
    <cfRule type="cellIs" dxfId="526" priority="385" operator="equal">
      <formula>"Vehículos Eléctricos"</formula>
    </cfRule>
    <cfRule type="cellIs" dxfId="525" priority="386" operator="equal">
      <formula>"Vehículos Convencionales"</formula>
    </cfRule>
  </conditionalFormatting>
  <conditionalFormatting sqref="C881:C882">
    <cfRule type="cellIs" dxfId="524" priority="320" operator="equal">
      <formula>"Otros Tipos de Vehículos"</formula>
    </cfRule>
    <cfRule type="cellIs" dxfId="523" priority="321" operator="equal">
      <formula>"Vehículos Especiales"</formula>
    </cfRule>
    <cfRule type="cellIs" dxfId="522" priority="322" operator="equal">
      <formula>"Vehículos Híbridos"</formula>
    </cfRule>
    <cfRule type="cellIs" dxfId="521" priority="323" operator="equal">
      <formula>"Vehículos Eléctricos"</formula>
    </cfRule>
    <cfRule type="cellIs" dxfId="520" priority="324" operator="equal">
      <formula>"Vehículos Convencionales"</formula>
    </cfRule>
    <cfRule type="containsBlanks" dxfId="519" priority="325">
      <formula>LEN(TRIM(C881))=0</formula>
    </cfRule>
  </conditionalFormatting>
  <conditionalFormatting sqref="C882:C883">
    <cfRule type="cellIs" dxfId="518" priority="314" operator="equal">
      <formula>"Otros Tipos de Vehículos"</formula>
    </cfRule>
    <cfRule type="cellIs" dxfId="517" priority="315" operator="equal">
      <formula>"Vehículos Especiales"</formula>
    </cfRule>
    <cfRule type="cellIs" dxfId="516" priority="316" operator="equal">
      <formula>"Vehículos Híbridos"</formula>
    </cfRule>
    <cfRule type="cellIs" dxfId="515" priority="317" operator="equal">
      <formula>"Vehículos Eléctricos"</formula>
    </cfRule>
    <cfRule type="cellIs" dxfId="514" priority="318" operator="equal">
      <formula>"Vehículos Convencionales"</formula>
    </cfRule>
    <cfRule type="containsBlanks" dxfId="513" priority="319">
      <formula>LEN(TRIM(C882))=0</formula>
    </cfRule>
  </conditionalFormatting>
  <conditionalFormatting sqref="C883">
    <cfRule type="containsBlanks" dxfId="512" priority="313">
      <formula>LEN(TRIM(C883))=0</formula>
    </cfRule>
  </conditionalFormatting>
  <conditionalFormatting sqref="C883:C927">
    <cfRule type="cellIs" dxfId="511" priority="308" operator="equal">
      <formula>"Otros Tipos de Vehículos"</formula>
    </cfRule>
    <cfRule type="cellIs" dxfId="510" priority="309" operator="equal">
      <formula>"Vehículos Especiales"</formula>
    </cfRule>
    <cfRule type="cellIs" dxfId="509" priority="310" operator="equal">
      <formula>"Vehículos Híbridos"</formula>
    </cfRule>
    <cfRule type="cellIs" dxfId="508" priority="311" operator="equal">
      <formula>"Vehículos Eléctricos"</formula>
    </cfRule>
    <cfRule type="cellIs" dxfId="507" priority="312" operator="equal">
      <formula>"Vehículos Convencionales"</formula>
    </cfRule>
  </conditionalFormatting>
  <conditionalFormatting sqref="C884:C906">
    <cfRule type="containsBlanks" dxfId="506" priority="307">
      <formula>LEN(TRIM(C884))=0</formula>
    </cfRule>
  </conditionalFormatting>
  <conditionalFormatting sqref="C922:C923">
    <cfRule type="containsBlanks" dxfId="505" priority="300">
      <formula>LEN(TRIM(C922))=0</formula>
    </cfRule>
  </conditionalFormatting>
  <conditionalFormatting sqref="C928:C941">
    <cfRule type="cellIs" dxfId="504" priority="292" operator="equal">
      <formula>"Otros Tipos de Vehículos"</formula>
    </cfRule>
    <cfRule type="cellIs" dxfId="503" priority="293" operator="equal">
      <formula>"Vehículos Especiales"</formula>
    </cfRule>
    <cfRule type="cellIs" dxfId="502" priority="294" operator="equal">
      <formula>"Vehículos Híbridos"</formula>
    </cfRule>
    <cfRule type="cellIs" dxfId="501" priority="295" operator="equal">
      <formula>"Vehículos Eléctricos"</formula>
    </cfRule>
    <cfRule type="cellIs" dxfId="500" priority="296" operator="equal">
      <formula>"Vehículos Convencionales"</formula>
    </cfRule>
  </conditionalFormatting>
  <conditionalFormatting sqref="C930:C940">
    <cfRule type="containsBlanks" dxfId="499" priority="297">
      <formula>LEN(TRIM(C930))=0</formula>
    </cfRule>
  </conditionalFormatting>
  <conditionalFormatting sqref="C941:C944">
    <cfRule type="containsBlanks" dxfId="498" priority="291">
      <formula>LEN(TRIM(C941))=0</formula>
    </cfRule>
  </conditionalFormatting>
  <conditionalFormatting sqref="C942:C945">
    <cfRule type="cellIs" dxfId="497" priority="286" operator="equal">
      <formula>"Otros Tipos de Vehículos"</formula>
    </cfRule>
    <cfRule type="cellIs" dxfId="496" priority="287" operator="equal">
      <formula>"Vehículos Especiales"</formula>
    </cfRule>
    <cfRule type="cellIs" dxfId="495" priority="288" operator="equal">
      <formula>"Vehículos Híbridos"</formula>
    </cfRule>
    <cfRule type="cellIs" dxfId="494" priority="289" operator="equal">
      <formula>"Vehículos Eléctricos"</formula>
    </cfRule>
    <cfRule type="cellIs" dxfId="493" priority="290" operator="equal">
      <formula>"Vehículos Convencionales"</formula>
    </cfRule>
  </conditionalFormatting>
  <conditionalFormatting sqref="C945:C949">
    <cfRule type="containsBlanks" dxfId="492" priority="285">
      <formula>LEN(TRIM(C945))=0</formula>
    </cfRule>
  </conditionalFormatting>
  <conditionalFormatting sqref="C946:C950">
    <cfRule type="cellIs" dxfId="491" priority="280" operator="equal">
      <formula>"Otros Tipos de Vehículos"</formula>
    </cfRule>
    <cfRule type="cellIs" dxfId="490" priority="281" operator="equal">
      <formula>"Vehículos Especiales"</formula>
    </cfRule>
    <cfRule type="cellIs" dxfId="489" priority="282" operator="equal">
      <formula>"Vehículos Híbridos"</formula>
    </cfRule>
    <cfRule type="cellIs" dxfId="488" priority="283" operator="equal">
      <formula>"Vehículos Eléctricos"</formula>
    </cfRule>
    <cfRule type="cellIs" dxfId="487" priority="284" operator="equal">
      <formula>"Vehículos Convencionales"</formula>
    </cfRule>
  </conditionalFormatting>
  <conditionalFormatting sqref="C950">
    <cfRule type="containsBlanks" dxfId="486" priority="278">
      <formula>LEN(TRIM(C950))=0</formula>
    </cfRule>
  </conditionalFormatting>
  <conditionalFormatting sqref="C950:C951">
    <cfRule type="cellIs" dxfId="485" priority="273" operator="equal">
      <formula>"Otros Tipos de Vehículos"</formula>
    </cfRule>
    <cfRule type="cellIs" dxfId="484" priority="274" operator="equal">
      <formula>"Vehículos Especiales"</formula>
    </cfRule>
    <cfRule type="cellIs" dxfId="483" priority="275" operator="equal">
      <formula>"Vehículos Híbridos"</formula>
    </cfRule>
    <cfRule type="cellIs" dxfId="482" priority="276" operator="equal">
      <formula>"Vehículos Eléctricos"</formula>
    </cfRule>
    <cfRule type="cellIs" dxfId="481" priority="277" operator="equal">
      <formula>"Vehículos Convencionales"</formula>
    </cfRule>
  </conditionalFormatting>
  <conditionalFormatting sqref="C951">
    <cfRule type="containsBlanks" dxfId="480" priority="271">
      <formula>LEN(TRIM(C951))=0</formula>
    </cfRule>
  </conditionalFormatting>
  <conditionalFormatting sqref="C951:C952">
    <cfRule type="cellIs" dxfId="479" priority="266" operator="equal">
      <formula>"Otros Tipos de Vehículos"</formula>
    </cfRule>
    <cfRule type="cellIs" dxfId="478" priority="267" operator="equal">
      <formula>"Vehículos Especiales"</formula>
    </cfRule>
    <cfRule type="cellIs" dxfId="477" priority="268" operator="equal">
      <formula>"Vehículos Híbridos"</formula>
    </cfRule>
    <cfRule type="cellIs" dxfId="476" priority="269" operator="equal">
      <formula>"Vehículos Eléctricos"</formula>
    </cfRule>
    <cfRule type="cellIs" dxfId="475" priority="270" operator="equal">
      <formula>"Vehículos Convencionales"</formula>
    </cfRule>
  </conditionalFormatting>
  <conditionalFormatting sqref="C952">
    <cfRule type="containsBlanks" dxfId="474" priority="264">
      <formula>LEN(TRIM(C952))=0</formula>
    </cfRule>
  </conditionalFormatting>
  <conditionalFormatting sqref="C952:C953">
    <cfRule type="cellIs" dxfId="473" priority="259" operator="equal">
      <formula>"Otros Tipos de Vehículos"</formula>
    </cfRule>
    <cfRule type="cellIs" dxfId="472" priority="260" operator="equal">
      <formula>"Vehículos Especiales"</formula>
    </cfRule>
    <cfRule type="cellIs" dxfId="471" priority="261" operator="equal">
      <formula>"Vehículos Híbridos"</formula>
    </cfRule>
    <cfRule type="cellIs" dxfId="470" priority="262" operator="equal">
      <formula>"Vehículos Eléctricos"</formula>
    </cfRule>
    <cfRule type="cellIs" dxfId="469" priority="263" operator="equal">
      <formula>"Vehículos Convencionales"</formula>
    </cfRule>
  </conditionalFormatting>
  <conditionalFormatting sqref="C953:C973">
    <cfRule type="containsBlanks" dxfId="468" priority="257">
      <formula>LEN(TRIM(C953))=0</formula>
    </cfRule>
  </conditionalFormatting>
  <conditionalFormatting sqref="C953:C997">
    <cfRule type="cellIs" dxfId="467" priority="252" operator="equal">
      <formula>"Otros Tipos de Vehículos"</formula>
    </cfRule>
    <cfRule type="cellIs" dxfId="466" priority="253" operator="equal">
      <formula>"Vehículos Especiales"</formula>
    </cfRule>
    <cfRule type="cellIs" dxfId="465" priority="254" operator="equal">
      <formula>"Vehículos Híbridos"</formula>
    </cfRule>
    <cfRule type="cellIs" dxfId="464" priority="255" operator="equal">
      <formula>"Vehículos Eléctricos"</formula>
    </cfRule>
    <cfRule type="cellIs" dxfId="463" priority="256" operator="equal">
      <formula>"Vehículos Convencionales"</formula>
    </cfRule>
  </conditionalFormatting>
  <conditionalFormatting sqref="C974:C985">
    <cfRule type="containsBlanks" dxfId="462" priority="248">
      <formula>LEN(TRIM(C974))=0</formula>
    </cfRule>
  </conditionalFormatting>
  <conditionalFormatting sqref="C998:C1012">
    <cfRule type="containsBlanks" dxfId="461" priority="223">
      <formula>LEN(TRIM(C998))=0</formula>
    </cfRule>
  </conditionalFormatting>
  <conditionalFormatting sqref="C998:C1019">
    <cfRule type="cellIs" dxfId="460" priority="211" operator="equal">
      <formula>"Otros Tipos de Vehículos"</formula>
    </cfRule>
    <cfRule type="cellIs" dxfId="459" priority="212" operator="equal">
      <formula>"Vehículos Especiales"</formula>
    </cfRule>
    <cfRule type="cellIs" dxfId="458" priority="213" operator="equal">
      <formula>"Vehículos Híbridos"</formula>
    </cfRule>
    <cfRule type="cellIs" dxfId="457" priority="214" operator="equal">
      <formula>"Vehículos Eléctricos"</formula>
    </cfRule>
    <cfRule type="cellIs" dxfId="456" priority="215" operator="equal">
      <formula>"Vehículos Convencionales"</formula>
    </cfRule>
  </conditionalFormatting>
  <conditionalFormatting sqref="C1017:C1040">
    <cfRule type="containsBlanks" dxfId="455" priority="216">
      <formula>LEN(TRIM(C1017))=0</formula>
    </cfRule>
  </conditionalFormatting>
  <conditionalFormatting sqref="C1020:C1040">
    <cfRule type="cellIs" dxfId="454" priority="217" operator="equal">
      <formula>"Otros Tipos de Vehículos"</formula>
    </cfRule>
    <cfRule type="cellIs" dxfId="453" priority="218" operator="equal">
      <formula>"Vehículos Especiales"</formula>
    </cfRule>
    <cfRule type="cellIs" dxfId="452" priority="219" operator="equal">
      <formula>"Vehículos Híbridos"</formula>
    </cfRule>
    <cfRule type="cellIs" dxfId="451" priority="220" operator="equal">
      <formula>"Vehículos Eléctricos"</formula>
    </cfRule>
    <cfRule type="cellIs" dxfId="450" priority="221" operator="equal">
      <formula>"Vehículos Convencionales"</formula>
    </cfRule>
  </conditionalFormatting>
  <conditionalFormatting sqref="C1041:C1045">
    <cfRule type="containsText" dxfId="449" priority="205" operator="containsText" text="puntaje">
      <formula>NOT(ISERROR(SEARCH("puntaje",C1041)))</formula>
    </cfRule>
    <cfRule type="cellIs" dxfId="448" priority="206" operator="equal">
      <formula>"Otros Tipos de Vehículos"</formula>
    </cfRule>
    <cfRule type="cellIs" dxfId="447" priority="207" operator="equal">
      <formula>"Vehículos Especiales"</formula>
    </cfRule>
    <cfRule type="cellIs" dxfId="446" priority="208" operator="equal">
      <formula>"Vehículos Híbridos"</formula>
    </cfRule>
    <cfRule type="cellIs" dxfId="445" priority="209" operator="equal">
      <formula>"Vehículos Eléctricos"</formula>
    </cfRule>
    <cfRule type="cellIs" dxfId="444" priority="210" operator="equal">
      <formula>"Vehículos Convencionales"</formula>
    </cfRule>
  </conditionalFormatting>
  <conditionalFormatting sqref="C1046">
    <cfRule type="containsBlanks" dxfId="443" priority="204">
      <formula>LEN(TRIM(C1046))=0</formula>
    </cfRule>
  </conditionalFormatting>
  <conditionalFormatting sqref="C1046:C1051">
    <cfRule type="cellIs" dxfId="442" priority="199" operator="equal">
      <formula>"Otros Tipos de Vehículos"</formula>
    </cfRule>
    <cfRule type="cellIs" dxfId="441" priority="200" operator="equal">
      <formula>"Vehículos Especiales"</formula>
    </cfRule>
    <cfRule type="cellIs" dxfId="440" priority="201" operator="equal">
      <formula>"Vehículos Híbridos"</formula>
    </cfRule>
    <cfRule type="cellIs" dxfId="439" priority="202" operator="equal">
      <formula>"Vehículos Eléctricos"</formula>
    </cfRule>
    <cfRule type="cellIs" dxfId="438" priority="203" operator="equal">
      <formula>"Vehículos Convencionales"</formula>
    </cfRule>
  </conditionalFormatting>
  <conditionalFormatting sqref="C1047:C1052">
    <cfRule type="containsBlanks" dxfId="437" priority="198">
      <formula>LEN(TRIM(C1047))=0</formula>
    </cfRule>
  </conditionalFormatting>
  <conditionalFormatting sqref="C1052:C1065">
    <cfRule type="cellIs" dxfId="436" priority="193" operator="equal">
      <formula>"Otros Tipos de Vehículos"</formula>
    </cfRule>
    <cfRule type="cellIs" dxfId="435" priority="194" operator="equal">
      <formula>"Vehículos Especiales"</formula>
    </cfRule>
    <cfRule type="cellIs" dxfId="434" priority="195" operator="equal">
      <formula>"Vehículos Híbridos"</formula>
    </cfRule>
    <cfRule type="cellIs" dxfId="433" priority="196" operator="equal">
      <formula>"Vehículos Eléctricos"</formula>
    </cfRule>
    <cfRule type="cellIs" dxfId="432" priority="197" operator="equal">
      <formula>"Vehículos Convencionales"</formula>
    </cfRule>
  </conditionalFormatting>
  <conditionalFormatting sqref="C1053:C1065">
    <cfRule type="containsBlanks" dxfId="431" priority="192">
      <formula>LEN(TRIM(C1053))=0</formula>
    </cfRule>
  </conditionalFormatting>
  <conditionalFormatting sqref="C1066:C1071">
    <cfRule type="cellIs" dxfId="430" priority="187" operator="equal">
      <formula>"Otros Tipos de Vehículos"</formula>
    </cfRule>
    <cfRule type="cellIs" dxfId="429" priority="188" operator="equal">
      <formula>"Vehículos Especiales"</formula>
    </cfRule>
    <cfRule type="cellIs" dxfId="428" priority="189" operator="equal">
      <formula>"Vehículos Híbridos"</formula>
    </cfRule>
    <cfRule type="cellIs" dxfId="427" priority="190" operator="equal">
      <formula>"Vehículos Eléctricos"</formula>
    </cfRule>
    <cfRule type="cellIs" dxfId="426" priority="191" operator="equal">
      <formula>"Vehículos Convencionales"</formula>
    </cfRule>
  </conditionalFormatting>
  <conditionalFormatting sqref="C1070:C1071">
    <cfRule type="containsBlanks" dxfId="425" priority="186">
      <formula>LEN(TRIM(C1070))=0</formula>
    </cfRule>
  </conditionalFormatting>
  <conditionalFormatting sqref="C1072:C1088">
    <cfRule type="cellIs" dxfId="424" priority="179" operator="equal">
      <formula>"Otros Tipos de Vehículos"</formula>
    </cfRule>
    <cfRule type="cellIs" dxfId="423" priority="180" operator="equal">
      <formula>"Vehículos Especiales"</formula>
    </cfRule>
    <cfRule type="cellIs" dxfId="422" priority="181" operator="equal">
      <formula>"Vehículos Híbridos"</formula>
    </cfRule>
    <cfRule type="cellIs" dxfId="421" priority="182" operator="equal">
      <formula>"Vehículos Eléctricos"</formula>
    </cfRule>
    <cfRule type="cellIs" dxfId="420" priority="183" operator="equal">
      <formula>"Vehículos Convencionales"</formula>
    </cfRule>
  </conditionalFormatting>
  <conditionalFormatting sqref="C1074">
    <cfRule type="containsBlanks" dxfId="419" priority="185">
      <formula>LEN(TRIM(C1074))=0</formula>
    </cfRule>
  </conditionalFormatting>
  <conditionalFormatting sqref="C1077:C1082">
    <cfRule type="containsBlanks" dxfId="418" priority="184">
      <formula>LEN(TRIM(C1077))=0</formula>
    </cfRule>
  </conditionalFormatting>
  <conditionalFormatting sqref="C1083:C1088">
    <cfRule type="containsBlanks" dxfId="417" priority="178">
      <formula>LEN(TRIM(C1083))=0</formula>
    </cfRule>
  </conditionalFormatting>
  <conditionalFormatting sqref="C1089">
    <cfRule type="containsText" dxfId="416" priority="172" operator="containsText" text="puntaje">
      <formula>NOT(ISERROR(SEARCH("puntaje",C1089)))</formula>
    </cfRule>
    <cfRule type="cellIs" dxfId="415" priority="173" operator="equal">
      <formula>"Otros Tipos de Vehículos"</formula>
    </cfRule>
    <cfRule type="cellIs" dxfId="414" priority="174" operator="equal">
      <formula>"Vehículos Especiales"</formula>
    </cfRule>
    <cfRule type="cellIs" dxfId="413" priority="175" operator="equal">
      <formula>"Vehículos Híbridos"</formula>
    </cfRule>
    <cfRule type="cellIs" dxfId="412" priority="176" operator="equal">
      <formula>"Vehículos Eléctricos"</formula>
    </cfRule>
    <cfRule type="cellIs" dxfId="411" priority="177" operator="equal">
      <formula>"Vehículos Convencionales"</formula>
    </cfRule>
  </conditionalFormatting>
  <conditionalFormatting sqref="C1090:C1092">
    <cfRule type="containsBlanks" dxfId="410" priority="166">
      <formula>LEN(TRIM(C1090))=0</formula>
    </cfRule>
    <cfRule type="cellIs" dxfId="409" priority="167" operator="equal">
      <formula>"Otros Tipos de Vehículos"</formula>
    </cfRule>
    <cfRule type="cellIs" dxfId="408" priority="168" operator="equal">
      <formula>"Vehículos Especiales"</formula>
    </cfRule>
    <cfRule type="cellIs" dxfId="407" priority="169" operator="equal">
      <formula>"Vehículos Híbridos"</formula>
    </cfRule>
    <cfRule type="cellIs" dxfId="406" priority="170" operator="equal">
      <formula>"Vehículos Eléctricos"</formula>
    </cfRule>
    <cfRule type="cellIs" dxfId="405" priority="171" operator="equal">
      <formula>"Vehículos Convencionales"</formula>
    </cfRule>
  </conditionalFormatting>
  <conditionalFormatting sqref="C1093:C1098">
    <cfRule type="cellIs" dxfId="404" priority="160" operator="equal">
      <formula>"Otros Tipos de Vehículos"</formula>
    </cfRule>
    <cfRule type="cellIs" dxfId="403" priority="161" operator="equal">
      <formula>"Vehículos Especiales"</formula>
    </cfRule>
    <cfRule type="cellIs" dxfId="402" priority="162" operator="equal">
      <formula>"Vehículos Híbridos"</formula>
    </cfRule>
    <cfRule type="cellIs" dxfId="401" priority="163" operator="equal">
      <formula>"Vehículos Eléctricos"</formula>
    </cfRule>
    <cfRule type="cellIs" dxfId="400" priority="164" operator="equal">
      <formula>"Vehículos Convencionales"</formula>
    </cfRule>
  </conditionalFormatting>
  <conditionalFormatting sqref="C1094:C1095">
    <cfRule type="containsBlanks" dxfId="399" priority="165">
      <formula>LEN(TRIM(C1094))=0</formula>
    </cfRule>
  </conditionalFormatting>
  <conditionalFormatting sqref="C1096:C1100">
    <cfRule type="containsBlanks" dxfId="398" priority="159">
      <formula>LEN(TRIM(C1096))=0</formula>
    </cfRule>
  </conditionalFormatting>
  <conditionalFormatting sqref="C1099:C1100">
    <cfRule type="cellIs" dxfId="397" priority="154" operator="equal">
      <formula>"Otros Tipos de Vehículos"</formula>
    </cfRule>
    <cfRule type="cellIs" dxfId="396" priority="155" operator="equal">
      <formula>"Vehículos Especiales"</formula>
    </cfRule>
    <cfRule type="cellIs" dxfId="395" priority="156" operator="equal">
      <formula>"Vehículos Híbridos"</formula>
    </cfRule>
    <cfRule type="cellIs" dxfId="394" priority="157" operator="equal">
      <formula>"Vehículos Eléctricos"</formula>
    </cfRule>
    <cfRule type="cellIs" dxfId="393" priority="158" operator="equal">
      <formula>"Vehículos Convencionales"</formula>
    </cfRule>
  </conditionalFormatting>
  <conditionalFormatting sqref="C1103:C1104">
    <cfRule type="cellIs" dxfId="392" priority="143" operator="equal">
      <formula>"Otros Tipos de Vehículos"</formula>
    </cfRule>
    <cfRule type="cellIs" dxfId="391" priority="144" operator="equal">
      <formula>"Vehículos Especiales"</formula>
    </cfRule>
    <cfRule type="cellIs" dxfId="390" priority="145" operator="equal">
      <formula>"Vehículos Híbridos"</formula>
    </cfRule>
    <cfRule type="cellIs" dxfId="389" priority="146" operator="equal">
      <formula>"Vehículos Eléctricos"</formula>
    </cfRule>
    <cfRule type="cellIs" dxfId="388" priority="147" operator="equal">
      <formula>"Vehículos Convencionales"</formula>
    </cfRule>
  </conditionalFormatting>
  <conditionalFormatting sqref="C1103:C1106">
    <cfRule type="containsBlanks" dxfId="387" priority="142">
      <formula>LEN(TRIM(C1103))=0</formula>
    </cfRule>
  </conditionalFormatting>
  <conditionalFormatting sqref="C1105:C1106">
    <cfRule type="cellIs" dxfId="386" priority="137" operator="equal">
      <formula>"Otros Tipos de Vehículos"</formula>
    </cfRule>
    <cfRule type="cellIs" dxfId="385" priority="138" operator="equal">
      <formula>"Vehículos Especiales"</formula>
    </cfRule>
    <cfRule type="cellIs" dxfId="384" priority="139" operator="equal">
      <formula>"Vehículos Híbridos"</formula>
    </cfRule>
    <cfRule type="cellIs" dxfId="383" priority="140" operator="equal">
      <formula>"Vehículos Eléctricos"</formula>
    </cfRule>
    <cfRule type="cellIs" dxfId="382" priority="141" operator="equal">
      <formula>"Vehículos Convencionales"</formula>
    </cfRule>
  </conditionalFormatting>
  <conditionalFormatting sqref="C1107:C1108">
    <cfRule type="containsText" dxfId="381" priority="148" operator="containsText" text="puntaje">
      <formula>NOT(ISERROR(SEARCH("puntaje",C1107)))</formula>
    </cfRule>
    <cfRule type="cellIs" dxfId="380" priority="149" operator="equal">
      <formula>"Otros Tipos de Vehículos"</formula>
    </cfRule>
    <cfRule type="cellIs" dxfId="379" priority="150" operator="equal">
      <formula>"Vehículos Especiales"</formula>
    </cfRule>
    <cfRule type="cellIs" dxfId="378" priority="151" operator="equal">
      <formula>"Vehículos Híbridos"</formula>
    </cfRule>
    <cfRule type="cellIs" dxfId="377" priority="152" operator="equal">
      <formula>"Vehículos Eléctricos"</formula>
    </cfRule>
    <cfRule type="cellIs" dxfId="376" priority="153" operator="equal">
      <formula>"Vehículos Convencionales"</formula>
    </cfRule>
  </conditionalFormatting>
  <conditionalFormatting sqref="C1109:C1111">
    <cfRule type="cellIs" dxfId="375" priority="132" operator="equal">
      <formula>"Otros Tipos de Vehículos"</formula>
    </cfRule>
    <cfRule type="cellIs" dxfId="374" priority="133" operator="equal">
      <formula>"Vehículos Especiales"</formula>
    </cfRule>
    <cfRule type="cellIs" dxfId="373" priority="134" operator="equal">
      <formula>"Vehículos Híbridos"</formula>
    </cfRule>
    <cfRule type="cellIs" dxfId="372" priority="135" operator="equal">
      <formula>"Vehículos Eléctricos"</formula>
    </cfRule>
    <cfRule type="cellIs" dxfId="371" priority="136" operator="equal">
      <formula>"Vehículos Convencionales"</formula>
    </cfRule>
  </conditionalFormatting>
  <conditionalFormatting sqref="C1109:C1120">
    <cfRule type="containsBlanks" dxfId="370" priority="122">
      <formula>LEN(TRIM(C1109))=0</formula>
    </cfRule>
  </conditionalFormatting>
  <conditionalFormatting sqref="C1112:C1131">
    <cfRule type="cellIs" dxfId="369" priority="90" operator="equal">
      <formula>"Otros Tipos de Vehículos"</formula>
    </cfRule>
    <cfRule type="cellIs" dxfId="368" priority="91" operator="equal">
      <formula>"Vehículos Especiales"</formula>
    </cfRule>
    <cfRule type="cellIs" dxfId="367" priority="92" operator="equal">
      <formula>"Vehículos Híbridos"</formula>
    </cfRule>
    <cfRule type="cellIs" dxfId="366" priority="93" operator="equal">
      <formula>"Vehículos Eléctricos"</formula>
    </cfRule>
    <cfRule type="cellIs" dxfId="365" priority="94" operator="equal">
      <formula>"Vehículos Convencionales"</formula>
    </cfRule>
  </conditionalFormatting>
  <conditionalFormatting sqref="C1128:C1131">
    <cfRule type="containsBlanks" dxfId="364" priority="89">
      <formula>LEN(TRIM(C1128))=0</formula>
    </cfRule>
  </conditionalFormatting>
  <conditionalFormatting sqref="C1132:C1145">
    <cfRule type="cellIs" dxfId="363" priority="47" operator="equal">
      <formula>"Otros Tipos de Vehículos"</formula>
    </cfRule>
    <cfRule type="cellIs" dxfId="362" priority="48" operator="equal">
      <formula>"Vehículos Especiales"</formula>
    </cfRule>
    <cfRule type="cellIs" dxfId="361" priority="49" operator="equal">
      <formula>"Vehículos Híbridos"</formula>
    </cfRule>
    <cfRule type="cellIs" dxfId="360" priority="50" operator="equal">
      <formula>"Vehículos Eléctricos"</formula>
    </cfRule>
    <cfRule type="cellIs" dxfId="359" priority="51" operator="equal">
      <formula>"Vehículos Convencionales"</formula>
    </cfRule>
  </conditionalFormatting>
  <conditionalFormatting sqref="C1146:C1153">
    <cfRule type="containsText" dxfId="358" priority="52" operator="containsText" text="puntaje">
      <formula>NOT(ISERROR(SEARCH("puntaje",C1146)))</formula>
    </cfRule>
    <cfRule type="cellIs" dxfId="357" priority="53" operator="equal">
      <formula>"Otros Tipos de Vehículos"</formula>
    </cfRule>
    <cfRule type="cellIs" dxfId="356" priority="54" operator="equal">
      <formula>"Vehículos Especiales"</formula>
    </cfRule>
    <cfRule type="cellIs" dxfId="355" priority="55" operator="equal">
      <formula>"Vehículos Híbridos"</formula>
    </cfRule>
    <cfRule type="cellIs" dxfId="354" priority="56" operator="equal">
      <formula>"Vehículos Eléctricos"</formula>
    </cfRule>
    <cfRule type="cellIs" dxfId="353" priority="57" operator="equal">
      <formula>"Vehículos Convencionales"</formula>
    </cfRule>
  </conditionalFormatting>
  <conditionalFormatting sqref="C1154">
    <cfRule type="containsBlanks" dxfId="352" priority="41">
      <formula>LEN(TRIM(C1154))=0</formula>
    </cfRule>
  </conditionalFormatting>
  <conditionalFormatting sqref="C1154:C1165">
    <cfRule type="cellIs" dxfId="351" priority="31" operator="equal">
      <formula>"Otros Tipos de Vehículos"</formula>
    </cfRule>
    <cfRule type="cellIs" dxfId="350" priority="32" operator="equal">
      <formula>"Vehículos Especiales"</formula>
    </cfRule>
    <cfRule type="cellIs" dxfId="349" priority="33" operator="equal">
      <formula>"Vehículos Híbridos"</formula>
    </cfRule>
    <cfRule type="cellIs" dxfId="348" priority="34" operator="equal">
      <formula>"Vehículos Eléctricos"</formula>
    </cfRule>
    <cfRule type="cellIs" dxfId="347" priority="35" operator="equal">
      <formula>"Vehículos Convencionales"</formula>
    </cfRule>
  </conditionalFormatting>
  <conditionalFormatting sqref="C1165:C1171">
    <cfRule type="containsBlanks" dxfId="346" priority="30">
      <formula>LEN(TRIM(C1165))=0</formula>
    </cfRule>
  </conditionalFormatting>
  <conditionalFormatting sqref="C1166:C1171">
    <cfRule type="cellIs" dxfId="345" priority="25" operator="equal">
      <formula>"Otros Tipos de Vehículos"</formula>
    </cfRule>
    <cfRule type="cellIs" dxfId="344" priority="26" operator="equal">
      <formula>"Vehículos Especiales"</formula>
    </cfRule>
    <cfRule type="cellIs" dxfId="343" priority="27" operator="equal">
      <formula>"Vehículos Híbridos"</formula>
    </cfRule>
    <cfRule type="cellIs" dxfId="342" priority="28" operator="equal">
      <formula>"Vehículos Eléctricos"</formula>
    </cfRule>
    <cfRule type="cellIs" dxfId="341" priority="29" operator="equal">
      <formula>"Vehículos Convencionales"</formula>
    </cfRule>
  </conditionalFormatting>
  <conditionalFormatting sqref="C1170:C1191">
    <cfRule type="containsBlanks" dxfId="340" priority="15">
      <formula>LEN(TRIM(C1170))=0</formula>
    </cfRule>
  </conditionalFormatting>
  <conditionalFormatting sqref="C1170:C1192">
    <cfRule type="cellIs" dxfId="339" priority="10" operator="equal">
      <formula>"Otros Tipos de Vehículos"</formula>
    </cfRule>
    <cfRule type="cellIs" dxfId="338" priority="11" operator="equal">
      <formula>"Vehículos Especiales"</formula>
    </cfRule>
    <cfRule type="cellIs" dxfId="337" priority="12" operator="equal">
      <formula>"Vehículos Híbridos"</formula>
    </cfRule>
    <cfRule type="cellIs" dxfId="336" priority="13" operator="equal">
      <formula>"Vehículos Eléctricos"</formula>
    </cfRule>
    <cfRule type="cellIs" dxfId="335" priority="14" operator="equal">
      <formula>"Vehículos Convencionales"</formula>
    </cfRule>
  </conditionalFormatting>
  <conditionalFormatting sqref="C1192:C1202">
    <cfRule type="containsBlanks" dxfId="334" priority="9">
      <formula>LEN(TRIM(C1192))=0</formula>
    </cfRule>
  </conditionalFormatting>
  <conditionalFormatting sqref="C1193:C1202">
    <cfRule type="cellIs" dxfId="333" priority="4" operator="equal">
      <formula>"Otros Tipos de Vehículos"</formula>
    </cfRule>
    <cfRule type="cellIs" dxfId="332" priority="5" operator="equal">
      <formula>"Vehículos Especiales"</formula>
    </cfRule>
    <cfRule type="cellIs" dxfId="331" priority="6" operator="equal">
      <formula>"Vehículos Híbridos"</formula>
    </cfRule>
    <cfRule type="cellIs" dxfId="330" priority="7" operator="equal">
      <formula>"Vehículos Eléctricos"</formula>
    </cfRule>
    <cfRule type="cellIs" dxfId="329" priority="8" operator="equal">
      <formula>"Vehículos Convencionales"</formula>
    </cfRule>
  </conditionalFormatting>
  <conditionalFormatting sqref="C1:G2 C4">
    <cfRule type="cellIs" dxfId="328" priority="224" operator="equal">
      <formula>"Otros Tipos de Vehículos"</formula>
    </cfRule>
    <cfRule type="cellIs" dxfId="327" priority="225" operator="equal">
      <formula>"Vehículos Especiales"</formula>
    </cfRule>
    <cfRule type="cellIs" dxfId="326" priority="226" operator="equal">
      <formula>"Vehículos Híbridos"</formula>
    </cfRule>
    <cfRule type="cellIs" dxfId="325" priority="227" operator="equal">
      <formula>"Vehículos Eléctricos"</formula>
    </cfRule>
    <cfRule type="cellIs" dxfId="324" priority="228" operator="equal">
      <formula>"Vehículos Convencionales"</formula>
    </cfRule>
  </conditionalFormatting>
  <conditionalFormatting sqref="D3">
    <cfRule type="cellIs" dxfId="323" priority="229" operator="equal">
      <formula>"Otros Tipos de Vehículos"</formula>
    </cfRule>
    <cfRule type="cellIs" dxfId="322" priority="230" operator="equal">
      <formula>"Vehículos Especiales"</formula>
    </cfRule>
    <cfRule type="cellIs" dxfId="321" priority="231" operator="equal">
      <formula>"Vehículos Híbridos"</formula>
    </cfRule>
    <cfRule type="cellIs" dxfId="320" priority="232" operator="equal">
      <formula>"Vehículos Eléctricos"</formula>
    </cfRule>
    <cfRule type="cellIs" dxfId="319" priority="233" operator="equal">
      <formula>"Vehículos Convencionales"</formula>
    </cfRule>
  </conditionalFormatting>
  <conditionalFormatting sqref="G559:G561">
    <cfRule type="containsBlanks" dxfId="318" priority="374">
      <formula>LEN(TRIM(G559))=0</formula>
    </cfRule>
  </conditionalFormatting>
  <conditionalFormatting sqref="G625">
    <cfRule type="containsBlanks" dxfId="317" priority="360">
      <formula>LEN(TRIM(G625))=0</formula>
    </cfRule>
  </conditionalFormatting>
  <conditionalFormatting sqref="G666:G668">
    <cfRule type="containsBlanks" dxfId="316" priority="359">
      <formula>LEN(TRIM(G666))=0</formula>
    </cfRule>
  </conditionalFormatting>
  <conditionalFormatting sqref="G776:G777">
    <cfRule type="containsBlanks" dxfId="315" priority="348">
      <formula>LEN(TRIM(G776))=0</formula>
    </cfRule>
  </conditionalFormatting>
  <conditionalFormatting sqref="G780">
    <cfRule type="containsBlanks" dxfId="314" priority="347">
      <formula>LEN(TRIM(G780))=0</formula>
    </cfRule>
  </conditionalFormatting>
  <conditionalFormatting sqref="L618">
    <cfRule type="containsBlanks" dxfId="313" priority="361">
      <formula>LEN(TRIM(L618))=0</formula>
    </cfRule>
  </conditionalFormatting>
  <conditionalFormatting sqref="L710">
    <cfRule type="containsBlanks" dxfId="312" priority="357">
      <formula>LEN(TRIM(L710))=0</formula>
    </cfRule>
  </conditionalFormatting>
  <conditionalFormatting sqref="L1133 AF1133">
    <cfRule type="cellIs" dxfId="311" priority="84" operator="equal">
      <formula>"Otros Tipos de Vehículos"</formula>
    </cfRule>
    <cfRule type="cellIs" dxfId="310" priority="85" operator="equal">
      <formula>"Vehículos Especiales"</formula>
    </cfRule>
    <cfRule type="cellIs" dxfId="309" priority="86" operator="equal">
      <formula>"Vehículos Híbridos"</formula>
    </cfRule>
    <cfRule type="cellIs" dxfId="308" priority="87" operator="equal">
      <formula>"Vehículos Eléctricos"</formula>
    </cfRule>
    <cfRule type="cellIs" dxfId="307" priority="88" operator="equal">
      <formula>"Vehículos Convencionales"</formula>
    </cfRule>
  </conditionalFormatting>
  <conditionalFormatting sqref="AF296:AF346">
    <cfRule type="colorScale" priority="1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309">
    <cfRule type="colorScale" priority="1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562">
    <cfRule type="colorScale" priority="1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604">
    <cfRule type="colorScale" priority="3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636:AF1080">
    <cfRule type="colorScale" priority="3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081:AF1082">
    <cfRule type="colorScale" priority="3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091:AF1092">
    <cfRule type="colorScale" priority="3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102:AF1119">
    <cfRule type="colorScale" priority="1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121:AF1127">
    <cfRule type="colorScale" priority="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128:AF1131">
    <cfRule type="colorScale" priority="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134">
    <cfRule type="colorScale" priority="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135">
    <cfRule type="colorScale" priority="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144">
    <cfRule type="colorScale" priority="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145">
    <cfRule type="colorScale" priority="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6:AG6 AF350:AF384 AF426:AF427 AF429:AF506 AF7:AF305 AG7:AG1202">
    <cfRule type="colorScale" priority="388">
      <colorScale>
        <cfvo type="min"/>
        <cfvo type="percentile" val="50"/>
        <cfvo type="max"/>
        <color rgb="FFEC5E61"/>
        <color rgb="FFFFEB84"/>
        <color rgb="FF63BE7B"/>
      </colorScale>
    </cfRule>
  </conditionalFormatting>
  <conditionalFormatting sqref="AL598:AL602">
    <cfRule type="containsBlanks" dxfId="306" priority="371">
      <formula>LEN(TRIM(AL598))=0</formula>
    </cfRule>
  </conditionalFormatting>
  <conditionalFormatting sqref="AL690:AL692">
    <cfRule type="containsBlanks" dxfId="305" priority="358">
      <formula>LEN(TRIM(AL690))=0</formula>
    </cfRule>
  </conditionalFormatting>
  <conditionalFormatting sqref="AL790:AL793">
    <cfRule type="containsBlanks" dxfId="304" priority="345">
      <formula>LEN(TRIM(AL790))=0</formula>
    </cfRule>
  </conditionalFormatting>
  <conditionalFormatting sqref="AL796">
    <cfRule type="containsBlanks" dxfId="303" priority="344">
      <formula>LEN(TRIM(AL796))=0</formula>
    </cfRule>
  </conditionalFormatting>
  <conditionalFormatting sqref="AL799">
    <cfRule type="containsBlanks" dxfId="302" priority="343">
      <formula>LEN(TRIM(AL799))=0</formula>
    </cfRule>
  </conditionalFormatting>
  <conditionalFormatting sqref="AL803">
    <cfRule type="containsBlanks" dxfId="301" priority="339">
      <formula>LEN(TRIM(AL803))=0</formula>
    </cfRule>
  </conditionalFormatting>
  <conditionalFormatting sqref="AL1015:AL1016">
    <cfRule type="containsBlanks" dxfId="300" priority="222">
      <formula>LEN(TRIM(AL1015))=0</formula>
    </cfRule>
  </conditionalFormatting>
  <conditionalFormatting sqref="AN4:AP4">
    <cfRule type="cellIs" dxfId="299" priority="247" operator="equal">
      <formula>"X"</formula>
    </cfRule>
  </conditionalFormatting>
  <conditionalFormatting sqref="AO1133:AP1133">
    <cfRule type="cellIs" dxfId="298" priority="58" operator="equal">
      <formula>"Otros Tipos de Vehículos"</formula>
    </cfRule>
    <cfRule type="cellIs" dxfId="297" priority="59" operator="equal">
      <formula>"Vehículos Especiales"</formula>
    </cfRule>
    <cfRule type="cellIs" dxfId="296" priority="60" operator="equal">
      <formula>"Vehículos Híbridos"</formula>
    </cfRule>
    <cfRule type="cellIs" dxfId="295" priority="61" operator="equal">
      <formula>"Vehículos Eléctricos"</formula>
    </cfRule>
    <cfRule type="cellIs" dxfId="294" priority="62" operator="equal">
      <formula>"Vehículos Convencionales"</formula>
    </cfRule>
  </conditionalFormatting>
  <conditionalFormatting sqref="AP1193:AQ1194">
    <cfRule type="cellIs" dxfId="293" priority="1" operator="equal">
      <formula>"si"</formula>
    </cfRule>
    <cfRule type="cellIs" dxfId="292" priority="2" operator="equal">
      <formula>"no"</formula>
    </cfRule>
    <cfRule type="containsBlanks" dxfId="291" priority="3">
      <formula>LEN(TRIM(AP1193))=0</formula>
    </cfRule>
  </conditionalFormatting>
  <conditionalFormatting sqref="AQ737:AQ739">
    <cfRule type="cellIs" dxfId="290" priority="355" operator="equal">
      <formula>"si"</formula>
    </cfRule>
    <cfRule type="cellIs" dxfId="289" priority="356" operator="equal">
      <formula>"no"</formula>
    </cfRule>
    <cfRule type="containsBlanks" dxfId="288" priority="387">
      <formula>LEN(TRIM(AQ737))=0</formula>
    </cfRule>
  </conditionalFormatting>
  <conditionalFormatting sqref="AQ800">
    <cfRule type="cellIs" dxfId="287" priority="340" operator="equal">
      <formula>"si"</formula>
    </cfRule>
    <cfRule type="cellIs" dxfId="286" priority="341" operator="equal">
      <formula>"no"</formula>
    </cfRule>
    <cfRule type="containsBlanks" dxfId="285" priority="342">
      <formula>LEN(TRIM(AQ800))=0</formula>
    </cfRule>
  </conditionalFormatting>
  <conditionalFormatting sqref="AQ828">
    <cfRule type="cellIs" dxfId="284" priority="301" operator="equal">
      <formula>"si"</formula>
    </cfRule>
    <cfRule type="cellIs" dxfId="283" priority="302" operator="equal">
      <formula>"no"</formula>
    </cfRule>
    <cfRule type="containsBlanks" dxfId="282" priority="303">
      <formula>LEN(TRIM(AQ828))=0</formula>
    </cfRule>
  </conditionalFormatting>
  <conditionalFormatting sqref="AQ903:AQ906">
    <cfRule type="cellIs" dxfId="281" priority="304" operator="equal">
      <formula>"si"</formula>
    </cfRule>
    <cfRule type="cellIs" dxfId="280" priority="305" operator="equal">
      <formula>"no"</formula>
    </cfRule>
    <cfRule type="containsBlanks" dxfId="279" priority="306">
      <formula>LEN(TRIM(AQ903))=0</formula>
    </cfRule>
  </conditionalFormatting>
  <conditionalFormatting sqref="AQ979">
    <cfRule type="cellIs" dxfId="278" priority="249" operator="equal">
      <formula>"si"</formula>
    </cfRule>
    <cfRule type="cellIs" dxfId="277" priority="250" operator="equal">
      <formula>"no"</formula>
    </cfRule>
    <cfRule type="containsBlanks" dxfId="276" priority="251">
      <formula>LEN(TRIM(AQ979))=0</formula>
    </cfRule>
  </conditionalFormatting>
  <conditionalFormatting sqref="AQ1103:AQ1115">
    <cfRule type="cellIs" dxfId="275" priority="129" operator="equal">
      <formula>"si"</formula>
    </cfRule>
    <cfRule type="cellIs" dxfId="274" priority="130" operator="equal">
      <formula>"no"</formula>
    </cfRule>
    <cfRule type="containsBlanks" dxfId="273" priority="131">
      <formula>LEN(TRIM(AQ1103))=0</formula>
    </cfRule>
  </conditionalFormatting>
  <conditionalFormatting sqref="AQ1178">
    <cfRule type="cellIs" dxfId="272" priority="16" operator="equal">
      <formula>"si"</formula>
    </cfRule>
    <cfRule type="cellIs" dxfId="271" priority="17" operator="equal">
      <formula>"no"</formula>
    </cfRule>
    <cfRule type="containsBlanks" dxfId="270" priority="18">
      <formula>LEN(TRIM(AQ1178))=0</formula>
    </cfRule>
  </conditionalFormatting>
  <conditionalFormatting sqref="AR4:AS4">
    <cfRule type="cellIs" dxfId="269" priority="112" operator="equal">
      <formula>"Cumple"</formula>
    </cfRule>
    <cfRule type="cellIs" dxfId="268" priority="113" operator="equal">
      <formula>"No Cumple"</formula>
    </cfRule>
    <cfRule type="cellIs" dxfId="267" priority="114" operator="equal">
      <formula>"N.A."</formula>
    </cfRule>
    <cfRule type="cellIs" dxfId="266" priority="115" operator="equal">
      <formula>"Si"</formula>
    </cfRule>
    <cfRule type="cellIs" dxfId="265" priority="116" operator="equal">
      <formula>"No"</formula>
    </cfRule>
  </conditionalFormatting>
  <conditionalFormatting sqref="CH1 CP1 CH4:CK4 CO4:CP4 CU4:DB4">
    <cfRule type="cellIs" dxfId="264" priority="244" operator="equal">
      <formula>"N.A."</formula>
    </cfRule>
    <cfRule type="cellIs" dxfId="263" priority="245" operator="equal">
      <formula>"Si"</formula>
    </cfRule>
    <cfRule type="cellIs" dxfId="262" priority="246" operator="equal">
      <formula>"No"</formula>
    </cfRule>
  </conditionalFormatting>
  <conditionalFormatting sqref="CH1 CP1 CH4:DC4">
    <cfRule type="cellIs" dxfId="261" priority="242" operator="equal">
      <formula>"Cumple"</formula>
    </cfRule>
    <cfRule type="cellIs" dxfId="260" priority="243" operator="equal">
      <formula>"No Cumple"</formula>
    </cfRule>
  </conditionalFormatting>
  <conditionalFormatting sqref="CM4 CR4:CS4">
    <cfRule type="cellIs" dxfId="259" priority="234" operator="equal">
      <formula>"N.A."</formula>
    </cfRule>
    <cfRule type="cellIs" dxfId="258" priority="235" operator="equal">
      <formula>"Si"</formula>
    </cfRule>
    <cfRule type="cellIs" dxfId="257" priority="236" operator="equal">
      <formula>"No"</formula>
    </cfRule>
  </conditionalFormatting>
  <conditionalFormatting sqref="CP737:DC739">
    <cfRule type="containsBlanks" dxfId="256" priority="354">
      <formula>LEN(TRIM(CP737))=0</formula>
    </cfRule>
  </conditionalFormatting>
  <conditionalFormatting sqref="CP766:DC766">
    <cfRule type="containsBlanks" dxfId="255" priority="351">
      <formula>LEN(TRIM(CP766))=0</formula>
    </cfRule>
  </conditionalFormatting>
  <conditionalFormatting sqref="CQ737:DC739">
    <cfRule type="cellIs" dxfId="254" priority="352" operator="equal">
      <formula>"si"</formula>
    </cfRule>
    <cfRule type="cellIs" dxfId="253" priority="353" operator="equal">
      <formula>"no"</formula>
    </cfRule>
  </conditionalFormatting>
  <conditionalFormatting sqref="CQ766:DC766">
    <cfRule type="cellIs" dxfId="252" priority="349" operator="equal">
      <formula>"si"</formula>
    </cfRule>
    <cfRule type="cellIs" dxfId="251" priority="350" operator="equal">
      <formula>"no"</formula>
    </cfRule>
  </conditionalFormatting>
  <conditionalFormatting sqref="CV1">
    <cfRule type="cellIs" dxfId="250" priority="237" operator="equal">
      <formula>"Cumple"</formula>
    </cfRule>
    <cfRule type="cellIs" dxfId="249" priority="238" operator="equal">
      <formula>"No Cumple"</formula>
    </cfRule>
    <cfRule type="cellIs" dxfId="248" priority="239" operator="equal">
      <formula>"N.A."</formula>
    </cfRule>
    <cfRule type="cellIs" dxfId="247" priority="240" operator="equal">
      <formula>"Si"</formula>
    </cfRule>
    <cfRule type="cellIs" dxfId="246" priority="241" operator="equal">
      <formula>"No"</formula>
    </cfRule>
  </conditionalFormatting>
  <dataValidations count="1">
    <dataValidation type="list" allowBlank="1" showInputMessage="1" showErrorMessage="1" sqref="CH79:CN83 CH208:CN225 CH321:CN331 CH372:CN372 CH778:CN779 CH771:CN771 CH781:CN789 CH811:CN819 CH931:CN932 CH936:CN940 CH942:CN944 CH965:CN965 CH946:CN953 CH957:CN963 CH1017:CN1017 CH1022:CN1022 CH1033:CN1034 CH1038:CN1040 CH1195:CN1195 CH1199:CN1200" xr:uid="{754B5715-1D49-4DAC-8EDD-3CB1294CCB37}">
      <formula1>#REF!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E9EC7-019A-4400-89E6-2C9F75A401A2}">
  <sheetPr codeName="Hoja2">
    <tabColor rgb="FF92D050"/>
  </sheetPr>
  <dimension ref="A1:AR912"/>
  <sheetViews>
    <sheetView topLeftCell="I1" workbookViewId="0">
      <pane ySplit="3" topLeftCell="A28" activePane="bottomLeft" state="frozen"/>
      <selection activeCell="DH32" sqref="DH32"/>
      <selection pane="bottomLeft" activeCell="R43" sqref="R43"/>
    </sheetView>
  </sheetViews>
  <sheetFormatPr baseColWidth="10" defaultRowHeight="14.25"/>
  <cols>
    <col min="1" max="1" width="67.375" customWidth="1"/>
    <col min="2" max="2" width="22.125" customWidth="1"/>
    <col min="3" max="3" width="22.25" customWidth="1"/>
    <col min="4" max="4" width="20.625" customWidth="1"/>
    <col min="5" max="5" width="22.75" customWidth="1"/>
    <col min="6" max="6" width="16.25" style="295" bestFit="1" customWidth="1"/>
    <col min="7" max="7" width="20.625" style="295" customWidth="1"/>
    <col min="8" max="8" width="24.75" style="295" customWidth="1"/>
    <col min="9" max="9" width="23.75" style="295" customWidth="1"/>
    <col min="10" max="10" width="23.875" style="295" customWidth="1"/>
    <col min="11" max="11" width="18.875" style="299" customWidth="1"/>
    <col min="12" max="12" width="24.625" style="299" customWidth="1"/>
    <col min="13" max="13" width="30.25" style="299" customWidth="1"/>
    <col min="14" max="14" width="11.375" style="299"/>
    <col min="15" max="15" width="31.75" style="303" customWidth="1"/>
    <col min="16" max="16" width="52.875" style="305" customWidth="1"/>
    <col min="20" max="20" width="14.875" customWidth="1"/>
    <col min="25" max="25" width="35.25" bestFit="1" customWidth="1"/>
    <col min="26" max="27" width="23" customWidth="1"/>
    <col min="31" max="31" width="23" customWidth="1"/>
    <col min="33" max="33" width="35.375" customWidth="1"/>
    <col min="44" max="44" width="16.25" bestFit="1" customWidth="1"/>
  </cols>
  <sheetData>
    <row r="1" spans="1:44">
      <c r="F1" s="295" t="s">
        <v>2341</v>
      </c>
      <c r="H1" s="295" t="s">
        <v>2342</v>
      </c>
      <c r="K1" s="299" t="s">
        <v>2343</v>
      </c>
      <c r="L1" s="299" t="s">
        <v>2344</v>
      </c>
      <c r="Z1" s="295" t="s">
        <v>2341</v>
      </c>
      <c r="AA1" s="295"/>
      <c r="AB1" s="295" t="s">
        <v>2342</v>
      </c>
      <c r="AC1" s="295"/>
      <c r="AD1" s="295"/>
      <c r="AE1" s="299" t="s">
        <v>2343</v>
      </c>
      <c r="AF1" s="299" t="s">
        <v>2344</v>
      </c>
      <c r="AG1" s="299"/>
      <c r="AH1" s="299"/>
      <c r="AI1" s="303"/>
      <c r="AJ1" s="305"/>
    </row>
    <row r="2" spans="1:44">
      <c r="F2" s="296">
        <v>0.3</v>
      </c>
      <c r="G2" s="296">
        <v>0.7</v>
      </c>
      <c r="K2" s="300">
        <v>0.5</v>
      </c>
      <c r="Z2" s="296">
        <v>0.3</v>
      </c>
      <c r="AA2" s="296">
        <v>0.7</v>
      </c>
      <c r="AB2" s="295"/>
      <c r="AC2" s="295"/>
      <c r="AD2" s="295"/>
      <c r="AE2" s="300">
        <v>0.5</v>
      </c>
      <c r="AF2" s="299"/>
      <c r="AG2" s="299"/>
      <c r="AH2" s="299"/>
      <c r="AI2" s="303"/>
      <c r="AJ2" s="305"/>
    </row>
    <row r="3" spans="1:44" s="294" customFormat="1">
      <c r="A3" s="294" t="s">
        <v>2345</v>
      </c>
      <c r="B3" s="294" t="s">
        <v>18</v>
      </c>
      <c r="C3" s="294" t="s">
        <v>19</v>
      </c>
      <c r="D3" s="294" t="s">
        <v>20</v>
      </c>
      <c r="E3" s="294" t="s">
        <v>2381</v>
      </c>
      <c r="F3" s="297" t="s">
        <v>2346</v>
      </c>
      <c r="G3" s="297" t="s">
        <v>2347</v>
      </c>
      <c r="H3" s="297" t="s">
        <v>2412</v>
      </c>
      <c r="I3" s="297" t="s">
        <v>2413</v>
      </c>
      <c r="J3" s="297" t="s">
        <v>2414</v>
      </c>
      <c r="K3" s="301" t="s">
        <v>2348</v>
      </c>
      <c r="L3" s="301" t="s">
        <v>2412</v>
      </c>
      <c r="M3" s="301" t="s">
        <v>2413</v>
      </c>
      <c r="N3" s="301"/>
      <c r="O3" s="304" t="s">
        <v>2378</v>
      </c>
      <c r="P3" s="306" t="s">
        <v>2385</v>
      </c>
      <c r="U3" s="294" t="s">
        <v>2345</v>
      </c>
      <c r="V3" s="294" t="s">
        <v>18</v>
      </c>
      <c r="W3" s="294" t="s">
        <v>19</v>
      </c>
      <c r="X3" s="294" t="s">
        <v>20</v>
      </c>
      <c r="Y3" s="294" t="s">
        <v>2381</v>
      </c>
      <c r="Z3" s="297" t="s">
        <v>2346</v>
      </c>
      <c r="AA3" s="297" t="s">
        <v>2347</v>
      </c>
      <c r="AB3" s="297" t="s">
        <v>2412</v>
      </c>
      <c r="AC3" s="297" t="s">
        <v>2413</v>
      </c>
      <c r="AD3" s="297" t="s">
        <v>2414</v>
      </c>
      <c r="AE3" s="301" t="s">
        <v>2348</v>
      </c>
      <c r="AF3" s="301" t="s">
        <v>2412</v>
      </c>
      <c r="AG3" s="301" t="s">
        <v>2413</v>
      </c>
      <c r="AH3" s="301"/>
      <c r="AI3" s="304" t="s">
        <v>2378</v>
      </c>
      <c r="AJ3" s="306" t="s">
        <v>2385</v>
      </c>
    </row>
    <row r="4" spans="1:44">
      <c r="A4" t="str">
        <f>+_xlfn.TEXTJOIN("_",FALSE,B4:D4)</f>
        <v>Otros Tipos de Vehículos_Camión_Cabina Sencilla</v>
      </c>
      <c r="B4" t="s">
        <v>4</v>
      </c>
      <c r="C4" t="s">
        <v>1112</v>
      </c>
      <c r="D4" t="s">
        <v>1113</v>
      </c>
      <c r="E4">
        <f>+COUNTIFS(BD!DE:DE,1,BD!C:C,BD_Perc!B4,BD!D:D,BD_Perc!C4,BD!E:E,BD_Perc!D4)</f>
        <v>67</v>
      </c>
      <c r="F4" s="298" cm="1">
        <f t="array" ref="F4">+IFERROR(_xlfn.PERCENTILE.INC(_xlfn._xlws.FILTER(BD!$DK$6:$DK$1202,
                       (BD!$C$6:$C$1202=BD_Perc!$B4)*
                       (BD!$D$6:$D$1202=BD_Perc!$C4)*
                       (BD!$E$6:$E$1202=BD_Perc!$D4)*
                       (BD!$DE$6:$DE$1202=1),
                       "Sin datos"),
                 F$2),
            "Sin datos")</f>
        <v>158917000</v>
      </c>
      <c r="G4" s="298" cm="1">
        <f t="array" ref="G4">+IFERROR(_xlfn.PERCENTILE.INC(_xlfn._xlws.FILTER(BD!$DK$6:$DK$1202,
                       (BD!$C$6:$C$1202=BD_Perc!$B4)*
                       (BD!$D$6:$D$1202=BD_Perc!$C4)*
                       (BD!$E$6:$E$1202=BD_Perc!$D4)*
                       (BD!$DE$6:$DE$1202=1),
                       "Sin datos"),
                 G$2),
            "Sin datos")</f>
        <v>247553600</v>
      </c>
      <c r="H4" s="295" cm="1">
        <f t="array" ref="H4">IFERROR(
    ROWS(
        _xlfn.UNIQUE(
            _xlfn._xlws.FILTER(BD!$B$6:$B$1202,
                    (BD!$C$6:$C$1202=BD_Perc!$B4)*
                    (BD!$D$6:$D$1202=BD_Perc!$C4)*
                    (BD!$E$6:$E$1202=BD_Perc!$D4)*
                    (BD!$DE$6:$DE$1202=1)*
                    (BD!$DK$6:$DK$1202&lt;BD_Perc!$F4)
            )
        )
    ),
    0
)</f>
        <v>4</v>
      </c>
      <c r="I4" s="295" cm="1">
        <f t="array" ref="I4">IFERROR(
    ROWS(
        _xlfn.UNIQUE(
            _xlfn._xlws.FILTER(BD!$B$6:$B$1202,
                    (BD!$C$6:$C$1202=BD_Perc!$B4)*
                    (BD!$D$6:$D$1202=BD_Perc!$C4)*
                    (BD!$E$6:$E$1202=BD_Perc!$D4)*
                    (BD!$DE$6:$DE$1202=1)*
                    (BD!$DK$6:$DK$1202&gt;=BD_Perc!$F4)*
                    (BD!$DK$6:$DK$1202&lt;=BD_Perc!$G4)
            )
        )
    ),
    0
)</f>
        <v>4</v>
      </c>
      <c r="J4" s="295" cm="1">
        <f t="array" ref="J4">IFERROR(
    ROWS(
        _xlfn.UNIQUE(
            _xlfn._xlws.FILTER(BD!$B$6:$B$1202,
                    (BD!$C$6:$C$1202=BD_Perc!$B4)*
                    (BD!$D$6:$D$1202=BD_Perc!$C4)*
                    (BD!$E$6:$E$1202=BD_Perc!$D4)*
                    (BD!$DE$6:$DE$1202=1)*
                    (BD!$DK$6:$DK$1202&gt;BD_Perc!$G4)            )
        )
    ),
    0
)</f>
        <v>4</v>
      </c>
      <c r="K4" s="302" cm="1">
        <f t="array" ref="K4">+IFERROR(_xlfn.PERCENTILE.INC(_xlfn._xlws.FILTER(BD!$DK$6:$DK$1202,
                       (BD!$C$6:$C$1202=BD_Perc!$B4)*
                       (BD!$D$6:$D$1202=BD_Perc!$C4)*
                       (BD!$E$6:$E$1202=BD_Perc!$D4)*
                       (BD!$DE$6:$DE$1202=1),
                       "Sin datos"),
                 K$2),
            "Sin datos")</f>
        <v>199272000</v>
      </c>
      <c r="L4" s="299" cm="1">
        <f t="array" ref="L4">IFERROR(
    ROWS(
        _xlfn.UNIQUE(
            _xlfn._xlws.FILTER(BD!$B$6:$B$1202,
                    (BD!$C$6:$C$1202=BD_Perc!$B4)*
                    (BD!$D$6:$D$1202=BD_Perc!$C4)*
                    (BD!$E$6:$E$1202=BD_Perc!$D4)*
                    (BD!$DE$6:$DE$1202=1)*
                    (BD!$DK$6:$DK$1202&lt;BD_Perc!$K4)            )
        )
    ),
    0
)</f>
        <v>4</v>
      </c>
      <c r="M4" s="299" cm="1">
        <f t="array" ref="M4">IFERROR(
    ROWS(
        _xlfn.UNIQUE(
            _xlfn._xlws.FILTER(BD!$B$6:$B$1202,
                    (BD!$C$6:$C$1202=BD_Perc!$B4)*
                    (BD!$D$6:$D$1202=BD_Perc!$C4)*
                    (BD!$E$6:$E$1202=BD_Perc!$D4)*
                    (BD!$DE$6:$DE$1202=1)*
                    (BD!$DK$6:$DK$1202&gt;=BD_Perc!$K4)            )
        )
    ),
    0
)</f>
        <v>5</v>
      </c>
      <c r="O4" s="303" t="str">
        <f>+IF(COUNTIF(H4:J4,1)&gt;0,"PERCENTIL 50","PERCENTIL 30-70")</f>
        <v>PERCENTIL 30-70</v>
      </c>
      <c r="P4" s="305" t="str" cm="1">
        <f t="array" ref="P4">+IF(AND(B4&lt;&gt;"Vehículos Eléctricos",B4&lt;&gt;"Vehículos Híbridos"),_xlfn.IFS(AND(L4&lt;=1,M4&lt;=1),"Inactivar TODO el grupo: "&amp; _xlfn.TEXTJOIN("-",FALSE,B4:D4),
                                                                        L4&lt;=1,"Inactivar Intervalo de precio 1 del grupo: "&amp; _xlfn.TEXTJOIN("-",FALSE,B4:D4),
                                                                        M4&lt;=1,"Inactivar Intervalo de precio 2 del grupo: "&amp; _xlfn.TEXTJOIN("-",FALSE,B4:D4),
                                                                        AND(L4&gt;1,M4&gt;1),"OK"
                                                                        ),
     "Ok Híbrido/Eléctrico")</f>
        <v>OK</v>
      </c>
      <c r="T4" t="b">
        <f>+U4=A4</f>
        <v>1</v>
      </c>
      <c r="U4" t="s">
        <v>2349</v>
      </c>
      <c r="V4" t="s">
        <v>4</v>
      </c>
      <c r="W4" t="s">
        <v>1112</v>
      </c>
      <c r="X4" t="s">
        <v>1113</v>
      </c>
      <c r="Y4">
        <v>62</v>
      </c>
      <c r="Z4" s="298">
        <v>170971500</v>
      </c>
      <c r="AA4" s="298">
        <v>252315199.99999997</v>
      </c>
      <c r="AB4" s="295">
        <v>4</v>
      </c>
      <c r="AC4" s="295">
        <v>4</v>
      </c>
      <c r="AD4" s="295">
        <v>4</v>
      </c>
      <c r="AE4" s="302">
        <v>212624000</v>
      </c>
      <c r="AF4" s="299">
        <v>4</v>
      </c>
      <c r="AG4" s="299">
        <v>5</v>
      </c>
      <c r="AH4" s="299"/>
      <c r="AI4" s="303" t="s">
        <v>2454</v>
      </c>
      <c r="AJ4" s="305" t="s">
        <v>2455</v>
      </c>
      <c r="AK4" t="b">
        <f>+AJ4=P4</f>
        <v>1</v>
      </c>
    </row>
    <row r="5" spans="1:44">
      <c r="A5" t="str">
        <f t="shared" ref="A5:A34" si="0">+_xlfn.TEXTJOIN("_",FALSE,B5:D5)</f>
        <v>Otros Tipos de Vehículos_Remolcadores_3 Ejes</v>
      </c>
      <c r="B5" t="s">
        <v>4</v>
      </c>
      <c r="C5" t="s">
        <v>1192</v>
      </c>
      <c r="D5" t="s">
        <v>1129</v>
      </c>
      <c r="E5">
        <f>+COUNTIFS(BD!DE:DE,1,BD!C:C,BD_Perc!B5,BD!D:D,BD_Perc!C5,BD!E:E,BD_Perc!D5)</f>
        <v>6</v>
      </c>
      <c r="F5" s="298" cm="1">
        <f t="array" ref="F5">+IFERROR(_xlfn.PERCENTILE.INC(_xlfn._xlws.FILTER(BD!$DK$6:$DK$1202,
                       (BD!$C$6:$C$1202=BD_Perc!$B5)*
                       (BD!$D$6:$D$1202=BD_Perc!$C5)*
                       (BD!$E$6:$E$1202=BD_Perc!$D5)*
                       (BD!$DE$6:$DE$1202=1),
                       "Sin datos"),
                 F$2),
            "Sin datos")</f>
        <v>569700000</v>
      </c>
      <c r="G5" s="298" cm="1">
        <f t="array" ref="G5">+IFERROR(_xlfn.PERCENTILE.INC(_xlfn._xlws.FILTER(BD!$DK$6:$DK$1202,
                       (BD!$C$6:$C$1202=BD_Perc!$B5)*
                       (BD!$D$6:$D$1202=BD_Perc!$C5)*
                       (BD!$E$6:$E$1202=BD_Perc!$D5)*
                       (BD!$DE$6:$DE$1202=1),
                       "Sin datos"),
                 G$2),
            "Sin datos")</f>
        <v>705644000</v>
      </c>
      <c r="H5" s="295" cm="1">
        <f t="array" ref="H5">IFERROR(
    ROWS(
        _xlfn.UNIQUE(
            _xlfn._xlws.FILTER(BD!$B$6:$B$1202,
                    (BD!$C$6:$C$1202=BD_Perc!$B5)*
                    (BD!$D$6:$D$1202=BD_Perc!$C5)*
                    (BD!$E$6:$E$1202=BD_Perc!$D5)*
                    (BD!$DE$6:$DE$1202=1)*
                    (BD!$DK$6:$DK$1202&lt;BD_Perc!$F5)
            )
        )
    ),
    0
)</f>
        <v>2</v>
      </c>
      <c r="I5" s="295" cm="1">
        <f t="array" ref="I5">IFERROR(
    ROWS(
        _xlfn.UNIQUE(
            _xlfn._xlws.FILTER(BD!$B$6:$B$1202,
                    (BD!$C$6:$C$1202=BD_Perc!$B5)*
                    (BD!$D$6:$D$1202=BD_Perc!$C5)*
                    (BD!$E$6:$E$1202=BD_Perc!$D5)*
                    (BD!$DE$6:$DE$1202=1)*
                    (BD!$DK$6:$DK$1202&gt;=BD_Perc!$F5)*
                    (BD!$DK$6:$DK$1202&lt;=BD_Perc!$G5)
            )
        )
    ),
    0
)</f>
        <v>2</v>
      </c>
      <c r="J5" s="295" cm="1">
        <f t="array" ref="J5">IFERROR(
    ROWS(
        _xlfn.UNIQUE(
            _xlfn._xlws.FILTER(BD!$B$6:$B$1202,
                    (BD!$C$6:$C$1202=BD_Perc!$B5)*
                    (BD!$D$6:$D$1202=BD_Perc!$C5)*
                    (BD!$E$6:$E$1202=BD_Perc!$D5)*
                    (BD!$DE$6:$DE$1202=1)*
                    (BD!$DK$6:$DK$1202&gt;BD_Perc!$G5)            )
        )
    ),
    0
)</f>
        <v>2</v>
      </c>
      <c r="K5" s="302" cm="1">
        <f t="array" ref="K5">+IFERROR(_xlfn.PERCENTILE.INC(_xlfn._xlws.FILTER(BD!$DK$6:$DK$1202,
                       (BD!$C$6:$C$1202=BD_Perc!$B5)*
                       (BD!$D$6:$D$1202=BD_Perc!$C5)*
                       (BD!$E$6:$E$1202=BD_Perc!$D5)*
                       (BD!$DE$6:$DE$1202=1),
                       "Sin datos"),
                 K$2),
            "Sin datos")</f>
        <v>637869000</v>
      </c>
      <c r="L5" s="299" cm="1">
        <f t="array" ref="L5">IFERROR(
    ROWS(
        _xlfn.UNIQUE(
            _xlfn._xlws.FILTER(BD!$B$6:$B$1202,
                    (BD!$C$6:$C$1202=BD_Perc!$B5)*
                    (BD!$D$6:$D$1202=BD_Perc!$C5)*
                    (BD!$E$6:$E$1202=BD_Perc!$D5)*
                    (BD!$DE$6:$DE$1202=1)*
                    (BD!$DK$6:$DK$1202&lt;BD_Perc!$K5)            )
        )
    ),
    0
)</f>
        <v>2</v>
      </c>
      <c r="M5" s="299" cm="1">
        <f t="array" ref="M5">IFERROR(
    ROWS(
        _xlfn.UNIQUE(
            _xlfn._xlws.FILTER(BD!$B$6:$B$1202,
                    (BD!$C$6:$C$1202=BD_Perc!$B5)*
                    (BD!$D$6:$D$1202=BD_Perc!$C5)*
                    (BD!$E$6:$E$1202=BD_Perc!$D5)*
                    (BD!$DE$6:$DE$1202=1)*
                    (BD!$DK$6:$DK$1202&gt;=BD_Perc!$K5)            )
        )
    ),
    0
)</f>
        <v>2</v>
      </c>
      <c r="O5" s="303" t="str">
        <f>+IF(COUNTIF(H5:J5,1)&gt;0,"PERCENTIL 50","PERCENTIL 30-70")</f>
        <v>PERCENTIL 30-70</v>
      </c>
      <c r="P5" s="305" t="str" cm="1">
        <f t="array" ref="P5">+IF(AND(B5&lt;&gt;"Vehículos Eléctricos",B5&lt;&gt;"Vehículos Híbridos"),_xlfn.IFS(AND(L5&lt;=1,M5&lt;=1),"Inactivar TODO el grupo: "&amp; _xlfn.TEXTJOIN("-",FALSE,B5:D5),
                                                                        L5&lt;=1,"Inactivar Intervalo de precio 1 del grupo: "&amp; _xlfn.TEXTJOIN("-",FALSE,B5:D5),
                                                                        M5&lt;=1,"Inactivar Intervalo de precio 2 del grupo: "&amp; _xlfn.TEXTJOIN("-",FALSE,B5:D5),
                                                                        AND(L5&gt;1,M5&gt;1),"OK"
                                                                        ),
     "Ok Híbrido/Eléctrico")</f>
        <v>OK</v>
      </c>
      <c r="T5" t="b">
        <f t="shared" ref="T5:T34" si="1">+U5=A5</f>
        <v>1</v>
      </c>
      <c r="U5" t="s">
        <v>2350</v>
      </c>
      <c r="V5" t="s">
        <v>4</v>
      </c>
      <c r="W5" t="s">
        <v>1192</v>
      </c>
      <c r="X5" t="s">
        <v>1129</v>
      </c>
      <c r="Y5">
        <v>6</v>
      </c>
      <c r="Z5" s="298">
        <v>596919500</v>
      </c>
      <c r="AA5" s="298">
        <v>656014000</v>
      </c>
      <c r="AB5" s="295">
        <v>2</v>
      </c>
      <c r="AC5" s="295">
        <v>2</v>
      </c>
      <c r="AD5" s="295">
        <v>1</v>
      </c>
      <c r="AE5" s="302">
        <v>620670000</v>
      </c>
      <c r="AF5" s="299">
        <v>3</v>
      </c>
      <c r="AG5" s="299">
        <v>2</v>
      </c>
      <c r="AH5" s="299"/>
      <c r="AI5" s="303" t="s">
        <v>2336</v>
      </c>
      <c r="AJ5" s="305" t="s">
        <v>2455</v>
      </c>
      <c r="AK5" t="b">
        <f t="shared" ref="AK5:AK34" si="2">+AJ5=P5</f>
        <v>1</v>
      </c>
    </row>
    <row r="6" spans="1:44">
      <c r="A6" t="str">
        <f t="shared" si="0"/>
        <v>Otros Tipos de Vehículos_Volqueta_2 Ejes</v>
      </c>
      <c r="B6" t="s">
        <v>4</v>
      </c>
      <c r="C6" t="s">
        <v>1217</v>
      </c>
      <c r="D6" t="s">
        <v>843</v>
      </c>
      <c r="E6">
        <f>+COUNTIFS(BD!DE:DE,1,BD!C:C,BD_Perc!B6,BD!D:D,BD_Perc!C6,BD!E:E,BD_Perc!D6)</f>
        <v>6</v>
      </c>
      <c r="F6" s="298" cm="1">
        <f t="array" ref="F6">+IFERROR(_xlfn.PERCENTILE.INC(_xlfn._xlws.FILTER(BD!$DK$6:$DK$1202,
                       (BD!$C$6:$C$1202=BD_Perc!$B6)*
                       (BD!$D$6:$D$1202=BD_Perc!$C6)*
                       (BD!$E$6:$E$1202=BD_Perc!$D6)*
                       (BD!$DE$6:$DE$1202=1),
                       "Sin datos"),
                 F$2),
            "Sin datos")</f>
        <v>374497000</v>
      </c>
      <c r="G6" s="298" cm="1">
        <f t="array" ref="G6">+IFERROR(_xlfn.PERCENTILE.INC(_xlfn._xlws.FILTER(BD!$DK$6:$DK$1202,
                       (BD!$C$6:$C$1202=BD_Perc!$B6)*
                       (BD!$D$6:$D$1202=BD_Perc!$C6)*
                       (BD!$E$6:$E$1202=BD_Perc!$D6)*
                       (BD!$DE$6:$DE$1202=1),
                       "Sin datos"),
                 G$2),
            "Sin datos")</f>
        <v>501286500</v>
      </c>
      <c r="H6" s="295" cm="1">
        <f t="array" ref="H6">IFERROR(
    ROWS(
        _xlfn.UNIQUE(
            _xlfn._xlws.FILTER(BD!$B$6:$B$1202,
                    (BD!$C$6:$C$1202=BD_Perc!$B6)*
                    (BD!$D$6:$D$1202=BD_Perc!$C6)*
                    (BD!$E$6:$E$1202=BD_Perc!$D6)*
                    (BD!$DE$6:$DE$1202=1)*
                    (BD!$DK$6:$DK$1202&lt;BD_Perc!$F6)
            )
        )
    ),
    0
)</f>
        <v>2</v>
      </c>
      <c r="I6" s="295" cm="1">
        <f t="array" ref="I6">IFERROR(
    ROWS(
        _xlfn.UNIQUE(
            _xlfn._xlws.FILTER(BD!$B$6:$B$1202,
                    (BD!$C$6:$C$1202=BD_Perc!$B6)*
                    (BD!$D$6:$D$1202=BD_Perc!$C6)*
                    (BD!$E$6:$E$1202=BD_Perc!$D6)*
                    (BD!$DE$6:$DE$1202=1)*
                    (BD!$DK$6:$DK$1202&gt;=BD_Perc!$F6)*
                    (BD!$DK$6:$DK$1202&lt;=BD_Perc!$G6)
            )
        )
    ),
    0
)</f>
        <v>2</v>
      </c>
      <c r="J6" s="295" cm="1">
        <f t="array" ref="J6">IFERROR(
    ROWS(
        _xlfn.UNIQUE(
            _xlfn._xlws.FILTER(BD!$B$6:$B$1202,
                    (BD!$C$6:$C$1202=BD_Perc!$B6)*
                    (BD!$D$6:$D$1202=BD_Perc!$C6)*
                    (BD!$E$6:$E$1202=BD_Perc!$D6)*
                    (BD!$DE$6:$DE$1202=1)*
                    (BD!$DK$6:$DK$1202&gt;BD_Perc!$G6)            )
        )
    ),
    0
)</f>
        <v>1</v>
      </c>
      <c r="K6" s="302" cm="1">
        <f t="array" ref="K6">+IFERROR(_xlfn.PERCENTILE.INC(_xlfn._xlws.FILTER(BD!$DK$6:$DK$1202,
                       (BD!$C$6:$C$1202=BD_Perc!$B6)*
                       (BD!$D$6:$D$1202=BD_Perc!$C6)*
                       (BD!$E$6:$E$1202=BD_Perc!$D6)*
                       (BD!$DE$6:$DE$1202=1),
                       "Sin datos"),
                 K$2),
            "Sin datos")</f>
        <v>418176000</v>
      </c>
      <c r="L6" s="299" cm="1">
        <f t="array" ref="L6">IFERROR(
    ROWS(
        _xlfn.UNIQUE(
            _xlfn._xlws.FILTER(BD!$B$6:$B$1202,
                    (BD!$C$6:$C$1202=BD_Perc!$B6)*
                    (BD!$D$6:$D$1202=BD_Perc!$C6)*
                    (BD!$E$6:$E$1202=BD_Perc!$D6)*
                    (BD!$DE$6:$DE$1202=1)*
                    (BD!$DK$6:$DK$1202&lt;BD_Perc!$K6)            )
        )
    ),
    0
)</f>
        <v>3</v>
      </c>
      <c r="M6" s="299" cm="1">
        <f t="array" ref="M6">IFERROR(
    ROWS(
        _xlfn.UNIQUE(
            _xlfn._xlws.FILTER(BD!$B$6:$B$1202,
                    (BD!$C$6:$C$1202=BD_Perc!$B6)*
                    (BD!$D$6:$D$1202=BD_Perc!$C6)*
                    (BD!$E$6:$E$1202=BD_Perc!$D6)*
                    (BD!$DE$6:$DE$1202=1)*
                    (BD!$DK$6:$DK$1202&gt;=BD_Perc!$K6)            )
        )
    ),
    0
)</f>
        <v>2</v>
      </c>
      <c r="O6" s="303" t="str">
        <f t="shared" ref="O6:O34" si="3">+IF(COUNTIF(H6:J6,1)&gt;0,"PERCENTIL 50","PERCENTIL 30-70")</f>
        <v>PERCENTIL 50</v>
      </c>
      <c r="P6" s="305" t="str" cm="1">
        <f t="array" ref="P6">+IF(AND(B6&lt;&gt;"Vehículos Eléctricos",B6&lt;&gt;"Vehículos Híbridos"),_xlfn.IFS(AND(L6&lt;=1,M6&lt;=1),"Inactivar TODO el grupo: "&amp; _xlfn.TEXTJOIN("-",FALSE,B6:D6),
                                                                        L6&lt;=1,"Inactivar Intervalo de precio 1 del grupo: "&amp; _xlfn.TEXTJOIN("-",FALSE,B6:D6),
                                                                        M6&lt;=1,"Inactivar Intervalo de precio 2 del grupo: "&amp; _xlfn.TEXTJOIN("-",FALSE,B6:D6),
                                                                        AND(L6&gt;1,M6&gt;1),"OK"
                                                                        ),
     "Ok Híbrido/Eléctrico")</f>
        <v>OK</v>
      </c>
      <c r="T6" t="b">
        <f t="shared" si="1"/>
        <v>1</v>
      </c>
      <c r="U6" t="s">
        <v>2351</v>
      </c>
      <c r="V6" t="s">
        <v>4</v>
      </c>
      <c r="W6" t="s">
        <v>1217</v>
      </c>
      <c r="X6" t="s">
        <v>843</v>
      </c>
      <c r="Y6">
        <v>6</v>
      </c>
      <c r="Z6" s="298">
        <v>374497000</v>
      </c>
      <c r="AA6" s="298">
        <v>501286500</v>
      </c>
      <c r="AB6" s="295">
        <v>2</v>
      </c>
      <c r="AC6" s="295">
        <v>2</v>
      </c>
      <c r="AD6" s="295">
        <v>1</v>
      </c>
      <c r="AE6" s="302">
        <v>418176000</v>
      </c>
      <c r="AF6" s="299">
        <v>3</v>
      </c>
      <c r="AG6" s="299">
        <v>2</v>
      </c>
      <c r="AH6" s="299"/>
      <c r="AI6" s="303" t="s">
        <v>2336</v>
      </c>
      <c r="AJ6" s="305" t="s">
        <v>2455</v>
      </c>
      <c r="AK6" t="b">
        <f t="shared" si="2"/>
        <v>1</v>
      </c>
    </row>
    <row r="7" spans="1:44">
      <c r="A7" t="str">
        <f t="shared" si="0"/>
        <v>Otros Tipos de Vehículos_Volqueta_3 Ejes</v>
      </c>
      <c r="B7" t="s">
        <v>4</v>
      </c>
      <c r="C7" t="s">
        <v>1217</v>
      </c>
      <c r="D7" t="s">
        <v>1129</v>
      </c>
      <c r="E7">
        <f>+COUNTIFS(BD!DE:DE,1,BD!C:C,BD_Perc!B7,BD!D:D,BD_Perc!C7,BD!E:E,BD_Perc!D7)</f>
        <v>6</v>
      </c>
      <c r="F7" s="298" cm="1">
        <f t="array" ref="F7">+IFERROR(_xlfn.PERCENTILE.INC(_xlfn._xlws.FILTER(BD!$DK$6:$DK$1202,
                       (BD!$C$6:$C$1202=BD_Perc!$B7)*
                       (BD!$D$6:$D$1202=BD_Perc!$C7)*
                       (BD!$E$6:$E$1202=BD_Perc!$D7)*
                       (BD!$DE$6:$DE$1202=1),
                       "Sin datos"),
                 F$2),
            "Sin datos")</f>
        <v>574531650</v>
      </c>
      <c r="G7" s="298" cm="1">
        <f t="array" ref="G7">+IFERROR(_xlfn.PERCENTILE.INC(_xlfn._xlws.FILTER(BD!$DK$6:$DK$1202,
                       (BD!$C$6:$C$1202=BD_Perc!$B7)*
                       (BD!$D$6:$D$1202=BD_Perc!$C7)*
                       (BD!$E$6:$E$1202=BD_Perc!$D7)*
                       (BD!$DE$6:$DE$1202=1),
                       "Sin datos"),
                 G$2),
            "Sin datos")</f>
        <v>740866500</v>
      </c>
      <c r="H7" s="295" cm="1">
        <f t="array" ref="H7">IFERROR(
    ROWS(
        _xlfn.UNIQUE(
            _xlfn._xlws.FILTER(BD!$B$6:$B$1202,
                    (BD!$C$6:$C$1202=BD_Perc!$B7)*
                    (BD!$D$6:$D$1202=BD_Perc!$C7)*
                    (BD!$E$6:$E$1202=BD_Perc!$D7)*
                    (BD!$DE$6:$DE$1202=1)*
                    (BD!$DK$6:$DK$1202&lt;BD_Perc!$F7)
            )
        )
    ),
    0
)</f>
        <v>1</v>
      </c>
      <c r="I7" s="295" cm="1">
        <f t="array" ref="I7">IFERROR(
    ROWS(
        _xlfn.UNIQUE(
            _xlfn._xlws.FILTER(BD!$B$6:$B$1202,
                    (BD!$C$6:$C$1202=BD_Perc!$B7)*
                    (BD!$D$6:$D$1202=BD_Perc!$C7)*
                    (BD!$E$6:$E$1202=BD_Perc!$D7)*
                    (BD!$DE$6:$DE$1202=1)*
                    (BD!$DK$6:$DK$1202&gt;=BD_Perc!$F7)*
                    (BD!$DK$6:$DK$1202&lt;=BD_Perc!$G7)
            )
        )
    ),
    0
)</f>
        <v>1</v>
      </c>
      <c r="J7" s="295" cm="1">
        <f t="array" ref="J7">IFERROR(
    ROWS(
        _xlfn.UNIQUE(
            _xlfn._xlws.FILTER(BD!$B$6:$B$1202,
                    (BD!$C$6:$C$1202=BD_Perc!$B7)*
                    (BD!$D$6:$D$1202=BD_Perc!$C7)*
                    (BD!$E$6:$E$1202=BD_Perc!$D7)*
                    (BD!$DE$6:$DE$1202=1)*
                    (BD!$DK$6:$DK$1202&gt;BD_Perc!$G7)            )
        )
    ),
    0
)</f>
        <v>2</v>
      </c>
      <c r="K7" s="302" cm="1">
        <f t="array" ref="K7">+IFERROR(_xlfn.PERCENTILE.INC(_xlfn._xlws.FILTER(BD!$DK$6:$DK$1202,
                       (BD!$C$6:$C$1202=BD_Perc!$B7)*
                       (BD!$D$6:$D$1202=BD_Perc!$C7)*
                       (BD!$E$6:$E$1202=BD_Perc!$D7)*
                       (BD!$DE$6:$DE$1202=1),
                       "Sin datos"),
                 K$2),
            "Sin datos")</f>
        <v>682654500</v>
      </c>
      <c r="L7" s="299" cm="1">
        <f t="array" ref="L7">IFERROR(
    ROWS(
        _xlfn.UNIQUE(
            _xlfn._xlws.FILTER(BD!$B$6:$B$1202,
                    (BD!$C$6:$C$1202=BD_Perc!$B7)*
                    (BD!$D$6:$D$1202=BD_Perc!$C7)*
                    (BD!$E$6:$E$1202=BD_Perc!$D7)*
                    (BD!$DE$6:$DE$1202=1)*
                    (BD!$DK$6:$DK$1202&lt;BD_Perc!$K7)            )
        )
    ),
    0
)</f>
        <v>2</v>
      </c>
      <c r="M7" s="299" cm="1">
        <f t="array" ref="M7">IFERROR(
    ROWS(
        _xlfn.UNIQUE(
            _xlfn._xlws.FILTER(BD!$B$6:$B$1202,
                    (BD!$C$6:$C$1202=BD_Perc!$B7)*
                    (BD!$D$6:$D$1202=BD_Perc!$C7)*
                    (BD!$E$6:$E$1202=BD_Perc!$D7)*
                    (BD!$DE$6:$DE$1202=1)*
                    (BD!$DK$6:$DK$1202&gt;=BD_Perc!$K7)            )
        )
    ),
    0
)</f>
        <v>2</v>
      </c>
      <c r="O7" s="303" t="str">
        <f t="shared" si="3"/>
        <v>PERCENTIL 50</v>
      </c>
      <c r="P7" s="305" t="str" cm="1">
        <f t="array" ref="P7">+IF(AND(B7&lt;&gt;"Vehículos Eléctricos",B7&lt;&gt;"Vehículos Híbridos"),_xlfn.IFS(AND(L7&lt;=1,M7&lt;=1),"Inactivar TODO el grupo: "&amp; _xlfn.TEXTJOIN("-",FALSE,B7:D7),
                                                                        L7&lt;=1,"Inactivar Intervalo de precio 1 del grupo: "&amp; _xlfn.TEXTJOIN("-",FALSE,B7:D7),
                                                                        M7&lt;=1,"Inactivar Intervalo de precio 2 del grupo: "&amp; _xlfn.TEXTJOIN("-",FALSE,B7:D7),
                                                                        AND(L7&gt;1,M7&gt;1),"OK"
                                                                        ),
     "Ok Híbrido/Eléctrico")</f>
        <v>OK</v>
      </c>
      <c r="T7" t="b">
        <f t="shared" si="1"/>
        <v>1</v>
      </c>
      <c r="U7" t="s">
        <v>2352</v>
      </c>
      <c r="V7" t="s">
        <v>4</v>
      </c>
      <c r="W7" t="s">
        <v>1217</v>
      </c>
      <c r="X7" t="s">
        <v>1129</v>
      </c>
      <c r="Y7">
        <v>6</v>
      </c>
      <c r="Z7" s="298">
        <v>574531650</v>
      </c>
      <c r="AA7" s="298">
        <v>686128000</v>
      </c>
      <c r="AB7" s="295">
        <v>1</v>
      </c>
      <c r="AC7" s="295">
        <v>2</v>
      </c>
      <c r="AD7" s="295">
        <v>1</v>
      </c>
      <c r="AE7" s="302">
        <v>646775500</v>
      </c>
      <c r="AF7" s="299">
        <v>2</v>
      </c>
      <c r="AG7" s="299">
        <v>2</v>
      </c>
      <c r="AH7" s="299"/>
      <c r="AI7" s="303" t="s">
        <v>2336</v>
      </c>
      <c r="AJ7" s="305" t="s">
        <v>2455</v>
      </c>
      <c r="AK7" t="b">
        <f t="shared" si="2"/>
        <v>1</v>
      </c>
    </row>
    <row r="8" spans="1:44">
      <c r="A8" t="str">
        <f t="shared" si="0"/>
        <v>Otros Tipos de Vehículos_Volqueta_4 Ejes</v>
      </c>
      <c r="B8" t="s">
        <v>4</v>
      </c>
      <c r="C8" t="s">
        <v>1217</v>
      </c>
      <c r="D8" t="s">
        <v>1229</v>
      </c>
      <c r="E8">
        <f>+COUNTIFS(BD!DE:DE,1,BD!C:C,BD_Perc!B8,BD!D:D,BD_Perc!C8,BD!E:E,BD_Perc!D8)</f>
        <v>3</v>
      </c>
      <c r="F8" s="298" cm="1">
        <f t="array" ref="F8">+IFERROR(_xlfn.PERCENTILE.INC(_xlfn._xlws.FILTER(BD!$DK$6:$DK$1202,
                       (BD!$C$6:$C$1202=BD_Perc!$B8)*
                       (BD!$D$6:$D$1202=BD_Perc!$C8)*
                       (BD!$E$6:$E$1202=BD_Perc!$D8)*
                       (BD!$DE$6:$DE$1202=1),
                       "Sin datos"),
                 F$2),
            "Sin datos")</f>
        <v>492900000</v>
      </c>
      <c r="G8" s="298" cm="1">
        <f t="array" ref="G8">+IFERROR(_xlfn.PERCENTILE.INC(_xlfn._xlws.FILTER(BD!$DK$6:$DK$1202,
                       (BD!$C$6:$C$1202=BD_Perc!$B8)*
                       (BD!$D$6:$D$1202=BD_Perc!$C8)*
                       (BD!$E$6:$E$1202=BD_Perc!$D8)*
                       (BD!$DE$6:$DE$1202=1),
                       "Sin datos"),
                 G$2),
            "Sin datos")</f>
        <v>570734400</v>
      </c>
      <c r="H8" s="295" cm="1">
        <f t="array" ref="H8">IFERROR(
    ROWS(
        _xlfn.UNIQUE(
            _xlfn._xlws.FILTER(BD!$B$6:$B$1202,
                    (BD!$C$6:$C$1202=BD_Perc!$B8)*
                    (BD!$D$6:$D$1202=BD_Perc!$C8)*
                    (BD!$E$6:$E$1202=BD_Perc!$D8)*
                    (BD!$DE$6:$DE$1202=1)*
                    (BD!$DK$6:$DK$1202&lt;BD_Perc!$F8)
            )
        )
    ),
    0
)</f>
        <v>1</v>
      </c>
      <c r="I8" s="295" cm="1">
        <f t="array" ref="I8">IFERROR(
    ROWS(
        _xlfn.UNIQUE(
            _xlfn._xlws.FILTER(BD!$B$6:$B$1202,
                    (BD!$C$6:$C$1202=BD_Perc!$B8)*
                    (BD!$D$6:$D$1202=BD_Perc!$C8)*
                    (BD!$E$6:$E$1202=BD_Perc!$D8)*
                    (BD!$DE$6:$DE$1202=1)*
                    (BD!$DK$6:$DK$1202&gt;=BD_Perc!$F8)*
                    (BD!$DK$6:$DK$1202&lt;=BD_Perc!$G8)
            )
        )
    ),
    0
)</f>
        <v>1</v>
      </c>
      <c r="J8" s="295" cm="1">
        <f t="array" ref="J8">IFERROR(
    ROWS(
        _xlfn.UNIQUE(
            _xlfn._xlws.FILTER(BD!$B$6:$B$1202,
                    (BD!$C$6:$C$1202=BD_Perc!$B8)*
                    (BD!$D$6:$D$1202=BD_Perc!$C8)*
                    (BD!$E$6:$E$1202=BD_Perc!$D8)*
                    (BD!$DE$6:$DE$1202=1)*
                    (BD!$DK$6:$DK$1202&gt;BD_Perc!$G8)            )
        )
    ),
    0
)</f>
        <v>1</v>
      </c>
      <c r="K8" s="302" cm="1">
        <f t="array" ref="K8">+IFERROR(_xlfn.PERCENTILE.INC(_xlfn._xlws.FILTER(BD!$DK$6:$DK$1202,
                       (BD!$C$6:$C$1202=BD_Perc!$B8)*
                       (BD!$D$6:$D$1202=BD_Perc!$C8)*
                       (BD!$E$6:$E$1202=BD_Perc!$D8)*
                       (BD!$DE$6:$DE$1202=1),
                       "Sin datos"),
                 K$2),
            "Sin datos")</f>
        <v>501500000</v>
      </c>
      <c r="L8" s="299" cm="1">
        <f t="array" ref="L8">IFERROR(
    ROWS(
        _xlfn.UNIQUE(
            _xlfn._xlws.FILTER(BD!$B$6:$B$1202,
                    (BD!$C$6:$C$1202=BD_Perc!$B8)*
                    (BD!$D$6:$D$1202=BD_Perc!$C8)*
                    (BD!$E$6:$E$1202=BD_Perc!$D8)*
                    (BD!$DE$6:$DE$1202=1)*
                    (BD!$DK$6:$DK$1202&lt;BD_Perc!$K8)            )
        )
    ),
    0
)</f>
        <v>1</v>
      </c>
      <c r="M8" s="299" cm="1">
        <f t="array" ref="M8">IFERROR(
    ROWS(
        _xlfn.UNIQUE(
            _xlfn._xlws.FILTER(BD!$B$6:$B$1202,
                    (BD!$C$6:$C$1202=BD_Perc!$B8)*
                    (BD!$D$6:$D$1202=BD_Perc!$C8)*
                    (BD!$E$6:$E$1202=BD_Perc!$D8)*
                    (BD!$DE$6:$DE$1202=1)*
                    (BD!$DK$6:$DK$1202&gt;=BD_Perc!$K8)            )
        )
    ),
    0
)</f>
        <v>2</v>
      </c>
      <c r="O8" s="303" t="str">
        <f t="shared" si="3"/>
        <v>PERCENTIL 50</v>
      </c>
      <c r="P8" s="305" t="str" cm="1">
        <f t="array" ref="P8">+IF(AND(B8&lt;&gt;"Vehículos Eléctricos",B8&lt;&gt;"Vehículos Híbridos"),_xlfn.IFS(AND(L8&lt;=1,M8&lt;=1),"Inactivar TODO el grupo: "&amp; _xlfn.TEXTJOIN("-",FALSE,B8:D8),
                                                                        L8&lt;=1,"Inactivar Intervalo de precio 1 del grupo: "&amp; _xlfn.TEXTJOIN("-",FALSE,B8:D8),
                                                                        M8&lt;=1,"Inactivar Intervalo de precio 2 del grupo: "&amp; _xlfn.TEXTJOIN("-",FALSE,B8:D8),
                                                                        AND(L8&gt;1,M8&gt;1),"OK"
                                                                        ),
     "Ok Híbrido/Eléctrico")</f>
        <v>Inactivar Intervalo de precio 1 del grupo: Otros Tipos de Vehículos-Volqueta-4 Ejes</v>
      </c>
      <c r="S8" s="356"/>
      <c r="T8" t="b">
        <f t="shared" si="1"/>
        <v>1</v>
      </c>
      <c r="U8" s="356" t="s">
        <v>2353</v>
      </c>
      <c r="V8" s="356" t="s">
        <v>4</v>
      </c>
      <c r="W8" s="356" t="s">
        <v>1217</v>
      </c>
      <c r="X8" s="356" t="s">
        <v>1229</v>
      </c>
      <c r="Y8" s="356">
        <v>3</v>
      </c>
      <c r="Z8" s="357">
        <v>492900000</v>
      </c>
      <c r="AA8" s="357">
        <v>570734400</v>
      </c>
      <c r="AB8" s="356">
        <v>1</v>
      </c>
      <c r="AC8" s="356">
        <v>1</v>
      </c>
      <c r="AD8" s="356">
        <v>1</v>
      </c>
      <c r="AE8" s="357">
        <v>501500000</v>
      </c>
      <c r="AF8" s="356">
        <v>1</v>
      </c>
      <c r="AG8" s="356">
        <v>2</v>
      </c>
      <c r="AH8" s="356"/>
      <c r="AI8" s="356" t="s">
        <v>2336</v>
      </c>
      <c r="AJ8" s="356" t="s">
        <v>2456</v>
      </c>
      <c r="AK8" t="b">
        <f t="shared" si="2"/>
        <v>1</v>
      </c>
    </row>
    <row r="9" spans="1:44">
      <c r="A9" t="str">
        <f t="shared" si="0"/>
        <v>Otros Tipos de Vehículos_Remolcadores_2 Ejes</v>
      </c>
      <c r="B9" t="s">
        <v>4</v>
      </c>
      <c r="C9" t="s">
        <v>1192</v>
      </c>
      <c r="D9" t="s">
        <v>843</v>
      </c>
      <c r="E9">
        <f>+COUNTIFS(BD!DE:DE,1,BD!C:C,BD_Perc!B9,BD!D:D,BD_Perc!C9,BD!E:E,BD_Perc!D9)</f>
        <v>1</v>
      </c>
      <c r="F9" s="298" cm="1">
        <f t="array" ref="F9">+IFERROR(_xlfn.PERCENTILE.INC(_xlfn._xlws.FILTER(BD!$DK$6:$DK$1202,
                       (BD!$C$6:$C$1202=BD_Perc!$B9)*
                       (BD!$D$6:$D$1202=BD_Perc!$C9)*
                       (BD!$E$6:$E$1202=BD_Perc!$D9)*
                       (BD!$DE$6:$DE$1202=1),
                       "Sin datos"),
                 F$2),
            "Sin datos")</f>
        <v>509150000</v>
      </c>
      <c r="G9" s="298" cm="1">
        <f t="array" ref="G9">+IFERROR(_xlfn.PERCENTILE.INC(_xlfn._xlws.FILTER(BD!$DK$6:$DK$1202,
                       (BD!$C$6:$C$1202=BD_Perc!$B9)*
                       (BD!$D$6:$D$1202=BD_Perc!$C9)*
                       (BD!$E$6:$E$1202=BD_Perc!$D9)*
                       (BD!$DE$6:$DE$1202=1),
                       "Sin datos"),
                 G$2),
            "Sin datos")</f>
        <v>509150000</v>
      </c>
      <c r="H9" s="295" cm="1">
        <f t="array" ref="H9">IFERROR(
    ROWS(
        _xlfn.UNIQUE(
            _xlfn._xlws.FILTER(BD!$B$6:$B$1202,
                    (BD!$C$6:$C$1202=BD_Perc!$B9)*
                    (BD!$D$6:$D$1202=BD_Perc!$C9)*
                    (BD!$E$6:$E$1202=BD_Perc!$D9)*
                    (BD!$DE$6:$DE$1202=1)*
                    (BD!$DK$6:$DK$1202&lt;BD_Perc!$F9)
            )
        )
    ),
    0
)</f>
        <v>0</v>
      </c>
      <c r="I9" s="295" cm="1">
        <f t="array" ref="I9">IFERROR(
    ROWS(
        _xlfn.UNIQUE(
            _xlfn._xlws.FILTER(BD!$B$6:$B$1202,
                    (BD!$C$6:$C$1202=BD_Perc!$B9)*
                    (BD!$D$6:$D$1202=BD_Perc!$C9)*
                    (BD!$E$6:$E$1202=BD_Perc!$D9)*
                    (BD!$DE$6:$DE$1202=1)*
                    (BD!$DK$6:$DK$1202&gt;=BD_Perc!$F9)*
                    (BD!$DK$6:$DK$1202&lt;=BD_Perc!$G9)
            )
        )
    ),
    0
)</f>
        <v>1</v>
      </c>
      <c r="J9" s="295" cm="1">
        <f t="array" ref="J9">IFERROR(
    ROWS(
        _xlfn.UNIQUE(
            _xlfn._xlws.FILTER(BD!$B$6:$B$1202,
                    (BD!$C$6:$C$1202=BD_Perc!$B9)*
                    (BD!$D$6:$D$1202=BD_Perc!$C9)*
                    (BD!$E$6:$E$1202=BD_Perc!$D9)*
                    (BD!$DE$6:$DE$1202=1)*
                    (BD!$DK$6:$DK$1202&gt;BD_Perc!$G9)            )
        )
    ),
    0
)</f>
        <v>0</v>
      </c>
      <c r="K9" s="302" cm="1">
        <f t="array" ref="K9">+IFERROR(_xlfn.PERCENTILE.INC(_xlfn._xlws.FILTER(BD!$DK$6:$DK$1202,
                       (BD!$C$6:$C$1202=BD_Perc!$B9)*
                       (BD!$D$6:$D$1202=BD_Perc!$C9)*
                       (BD!$E$6:$E$1202=BD_Perc!$D9)*
                       (BD!$DE$6:$DE$1202=1),
                       "Sin datos"),
                 K$2),
            "Sin datos")</f>
        <v>509150000</v>
      </c>
      <c r="L9" s="299" cm="1">
        <f t="array" ref="L9">IFERROR(
    ROWS(
        _xlfn.UNIQUE(
            _xlfn._xlws.FILTER(BD!$B$6:$B$1202,
                    (BD!$C$6:$C$1202=BD_Perc!$B9)*
                    (BD!$D$6:$D$1202=BD_Perc!$C9)*
                    (BD!$E$6:$E$1202=BD_Perc!$D9)*
                    (BD!$DE$6:$DE$1202=1)*
                    (BD!$DK$6:$DK$1202&lt;BD_Perc!$K9)            )
        )
    ),
    0
)</f>
        <v>0</v>
      </c>
      <c r="M9" s="299" cm="1">
        <f t="array" ref="M9">IFERROR(
    ROWS(
        _xlfn.UNIQUE(
            _xlfn._xlws.FILTER(BD!$B$6:$B$1202,
                    (BD!$C$6:$C$1202=BD_Perc!$B9)*
                    (BD!$D$6:$D$1202=BD_Perc!$C9)*
                    (BD!$E$6:$E$1202=BD_Perc!$D9)*
                    (BD!$DE$6:$DE$1202=1)*
                    (BD!$DK$6:$DK$1202&gt;=BD_Perc!$K9)            )
        )
    ),
    0
)</f>
        <v>1</v>
      </c>
      <c r="O9" s="303" t="str">
        <f t="shared" si="3"/>
        <v>PERCENTIL 50</v>
      </c>
      <c r="P9" s="305" t="str" cm="1">
        <f t="array" ref="P9">+IF(AND(B9&lt;&gt;"Vehículos Eléctricos",B9&lt;&gt;"Vehículos Híbridos"),_xlfn.IFS(AND(L9&lt;=1,M9&lt;=1),"Inactivar TODO el grupo: "&amp; _xlfn.TEXTJOIN("-",FALSE,B9:D9),
                                                                        L9&lt;=1,"Inactivar Intervalo de precio 1 del grupo: "&amp; _xlfn.TEXTJOIN("-",FALSE,B9:D9),
                                                                        M9&lt;=1,"Inactivar Intervalo de precio 2 del grupo: "&amp; _xlfn.TEXTJOIN("-",FALSE,B9:D9),
                                                                        AND(L9&gt;1,M9&gt;1),"OK"
                                                                        ),
     "Ok Híbrido/Eléctrico")</f>
        <v>Inactivar TODO el grupo: Otros Tipos de Vehículos-Remolcadores-2 Ejes</v>
      </c>
      <c r="S9" s="356"/>
      <c r="T9" t="b">
        <f t="shared" si="1"/>
        <v>1</v>
      </c>
      <c r="U9" s="356" t="s">
        <v>2354</v>
      </c>
      <c r="V9" s="356" t="s">
        <v>4</v>
      </c>
      <c r="W9" s="356" t="s">
        <v>1192</v>
      </c>
      <c r="X9" s="356" t="s">
        <v>843</v>
      </c>
      <c r="Y9" s="356">
        <v>1</v>
      </c>
      <c r="Z9" s="357">
        <v>509150000</v>
      </c>
      <c r="AA9" s="357">
        <v>509150000</v>
      </c>
      <c r="AB9" s="356">
        <v>0</v>
      </c>
      <c r="AC9" s="356">
        <v>1</v>
      </c>
      <c r="AD9" s="356">
        <v>0</v>
      </c>
      <c r="AE9" s="357">
        <v>509150000</v>
      </c>
      <c r="AF9" s="356">
        <v>0</v>
      </c>
      <c r="AG9" s="356">
        <v>1</v>
      </c>
      <c r="AH9" s="356"/>
      <c r="AI9" s="356" t="s">
        <v>2336</v>
      </c>
      <c r="AJ9" s="356" t="s">
        <v>2457</v>
      </c>
      <c r="AK9" t="b">
        <f t="shared" si="2"/>
        <v>1</v>
      </c>
    </row>
    <row r="10" spans="1:44">
      <c r="A10" t="str">
        <f t="shared" si="0"/>
        <v>Vehículos Convencionales_Automóviles_Hatchback</v>
      </c>
      <c r="B10" t="s">
        <v>0</v>
      </c>
      <c r="C10" t="s">
        <v>105</v>
      </c>
      <c r="D10" t="s">
        <v>106</v>
      </c>
      <c r="E10">
        <f>+COUNTIFS(BD!DE:DE,1,BD!C:C,BD_Perc!B10,BD!D:D,BD_Perc!C10,BD!E:E,BD_Perc!D10)</f>
        <v>78</v>
      </c>
      <c r="F10" s="298" cm="1">
        <f t="array" ref="F10">+IFERROR(_xlfn.PERCENTILE.INC(_xlfn._xlws.FILTER(BD!$DK$6:$DK$1202,
                       (BD!$C$6:$C$1202=BD_Perc!$B10)*
                       (BD!$D$6:$D$1202=BD_Perc!$C10)*
                       (BD!$E$6:$E$1202=BD_Perc!$D10)*
                       (BD!$DE$6:$DE$1202=1),
                       "Sin datos"),
                 F$2),
            "Sin datos")</f>
        <v>59251440</v>
      </c>
      <c r="G10" s="298" cm="1">
        <f t="array" ref="G10">+IFERROR(_xlfn.PERCENTILE.INC(_xlfn._xlws.FILTER(BD!$DK$6:$DK$1202,
                       (BD!$C$6:$C$1202=BD_Perc!$B10)*
                       (BD!$D$6:$D$1202=BD_Perc!$C10)*
                       (BD!$E$6:$E$1202=BD_Perc!$D10)*
                       (BD!$DE$6:$DE$1202=1),
                       "Sin datos"),
                 G$2),
            "Sin datos")</f>
        <v>74259000</v>
      </c>
      <c r="H10" s="295" cm="1">
        <f t="array" ref="H10">IFERROR(
    ROWS(
        _xlfn.UNIQUE(
            _xlfn._xlws.FILTER(BD!$B$6:$B$1202,
                    (BD!$C$6:$C$1202=BD_Perc!$B10)*
                    (BD!$D$6:$D$1202=BD_Perc!$C10)*
                    (BD!$E$6:$E$1202=BD_Perc!$D10)*
                    (BD!$DE$6:$DE$1202=1)*
                    (BD!$DK$6:$DK$1202&lt;BD_Perc!$F10)
            )
        )
    ),
    0
)</f>
        <v>4</v>
      </c>
      <c r="I10" s="295" cm="1">
        <f t="array" ref="I10">IFERROR(
    ROWS(
        _xlfn.UNIQUE(
            _xlfn._xlws.FILTER(BD!$B$6:$B$1202,
                    (BD!$C$6:$C$1202=BD_Perc!$B10)*
                    (BD!$D$6:$D$1202=BD_Perc!$C10)*
                    (BD!$E$6:$E$1202=BD_Perc!$D10)*
                    (BD!$DE$6:$DE$1202=1)*
                    (BD!$DK$6:$DK$1202&gt;=BD_Perc!$F10)*
                    (BD!$DK$6:$DK$1202&lt;=BD_Perc!$G10)
            )
        )
    ),
    0
)</f>
        <v>6</v>
      </c>
      <c r="J10" s="295" cm="1">
        <f t="array" ref="J10">IFERROR(
    ROWS(
        _xlfn.UNIQUE(
            _xlfn._xlws.FILTER(BD!$B$6:$B$1202,
                    (BD!$C$6:$C$1202=BD_Perc!$B10)*
                    (BD!$D$6:$D$1202=BD_Perc!$C10)*
                    (BD!$E$6:$E$1202=BD_Perc!$D10)*
                    (BD!$DE$6:$DE$1202=1)*
                    (BD!$DK$6:$DK$1202&gt;BD_Perc!$G10)            )
        )
    ),
    0
)</f>
        <v>7</v>
      </c>
      <c r="K10" s="302" cm="1">
        <f t="array" ref="K10">+IFERROR(_xlfn.PERCENTILE.INC(_xlfn._xlws.FILTER(BD!$DK$6:$DK$1202,
                       (BD!$C$6:$C$1202=BD_Perc!$B10)*
                       (BD!$D$6:$D$1202=BD_Perc!$C10)*
                       (BD!$E$6:$E$1202=BD_Perc!$D10)*
                       (BD!$DE$6:$DE$1202=1),
                       "Sin datos"),
                 K$2),
            "Sin datos")</f>
        <v>67230000</v>
      </c>
      <c r="L10" s="299" cm="1">
        <f t="array" ref="L10">IFERROR(
    ROWS(
        _xlfn.UNIQUE(
            _xlfn._xlws.FILTER(BD!$B$6:$B$1202,
                    (BD!$C$6:$C$1202=BD_Perc!$B10)*
                    (BD!$D$6:$D$1202=BD_Perc!$C10)*
                    (BD!$E$6:$E$1202=BD_Perc!$D10)*
                    (BD!$DE$6:$DE$1202=1)*
                    (BD!$DK$6:$DK$1202&lt;BD_Perc!$K10)            )
        )
    ),
    0
)</f>
        <v>6</v>
      </c>
      <c r="M10" s="299" cm="1">
        <f t="array" ref="M10">IFERROR(
    ROWS(
        _xlfn.UNIQUE(
            _xlfn._xlws.FILTER(BD!$B$6:$B$1202,
                    (BD!$C$6:$C$1202=BD_Perc!$B10)*
                    (BD!$D$6:$D$1202=BD_Perc!$C10)*
                    (BD!$E$6:$E$1202=BD_Perc!$D10)*
                    (BD!$DE$6:$DE$1202=1)*
                    (BD!$DK$6:$DK$1202&gt;=BD_Perc!$K10)            )
        )
    ),
    0
)</f>
        <v>7</v>
      </c>
      <c r="O10" s="303" t="str">
        <f t="shared" si="3"/>
        <v>PERCENTIL 30-70</v>
      </c>
      <c r="P10" s="305" t="str" cm="1">
        <f t="array" ref="P10">+IF(AND(B10&lt;&gt;"Vehículos Eléctricos",B10&lt;&gt;"Vehículos Híbridos"),_xlfn.IFS(AND(L10&lt;=1,M10&lt;=1),"Inactivar TODO el grupo: "&amp; _xlfn.TEXTJOIN("-",FALSE,B10:D10),
                                                                        L10&lt;=1,"Inactivar Intervalo de precio 1 del grupo: "&amp; _xlfn.TEXTJOIN("-",FALSE,B10:D10),
                                                                        M10&lt;=1,"Inactivar Intervalo de precio 2 del grupo: "&amp; _xlfn.TEXTJOIN("-",FALSE,B10:D10),
                                                                        AND(L10&gt;1,M10&gt;1),"OK"
                                                                        ),
     "Ok Híbrido/Eléctrico")</f>
        <v>OK</v>
      </c>
      <c r="T10" t="b">
        <f t="shared" si="1"/>
        <v>1</v>
      </c>
      <c r="U10" t="s">
        <v>2355</v>
      </c>
      <c r="V10" t="s">
        <v>0</v>
      </c>
      <c r="W10" t="s">
        <v>105</v>
      </c>
      <c r="X10" t="s">
        <v>106</v>
      </c>
      <c r="Y10">
        <v>78</v>
      </c>
      <c r="Z10" s="298">
        <v>57561600</v>
      </c>
      <c r="AA10" s="298">
        <v>72199920</v>
      </c>
      <c r="AB10" s="295">
        <v>5</v>
      </c>
      <c r="AC10" s="295">
        <v>6</v>
      </c>
      <c r="AD10" s="295">
        <v>7</v>
      </c>
      <c r="AE10" s="302">
        <v>63944000</v>
      </c>
      <c r="AF10" s="299">
        <v>6</v>
      </c>
      <c r="AG10" s="299">
        <v>7</v>
      </c>
      <c r="AH10" s="299"/>
      <c r="AI10" s="303" t="s">
        <v>2454</v>
      </c>
      <c r="AJ10" s="305" t="s">
        <v>2455</v>
      </c>
      <c r="AK10" t="b">
        <f t="shared" si="2"/>
        <v>1</v>
      </c>
    </row>
    <row r="11" spans="1:44">
      <c r="A11" t="str">
        <f t="shared" si="0"/>
        <v>Vehículos Convencionales_Automóviles_Sedán</v>
      </c>
      <c r="B11" t="s">
        <v>0</v>
      </c>
      <c r="C11" t="s">
        <v>105</v>
      </c>
      <c r="D11" t="s">
        <v>2380</v>
      </c>
      <c r="E11">
        <f>+COUNTIFS(BD!DE:DE,1,BD!C:C,BD_Perc!B11,BD!D:D,BD_Perc!C11,BD!E:E,BD_Perc!D11)</f>
        <v>84</v>
      </c>
      <c r="F11" s="298" cm="1">
        <f t="array" ref="F11">+IFERROR(_xlfn.PERCENTILE.INC(_xlfn._xlws.FILTER(BD!$DK$6:$DK$1202,
                       (BD!$C$6:$C$1202=BD_Perc!$B11)*
                       (BD!$D$6:$D$1202=BD_Perc!$C11)*
                       (BD!$E$6:$E$1202=BD_Perc!$D11)*
                       (BD!$DE$6:$DE$1202=1),
                       "Sin datos"),
                 F$2),
            "Sin datos")</f>
        <v>71577000</v>
      </c>
      <c r="G11" s="298" cm="1">
        <f t="array" ref="G11">+IFERROR(_xlfn.PERCENTILE.INC(_xlfn._xlws.FILTER(BD!$DK$6:$DK$1202,
                       (BD!$C$6:$C$1202=BD_Perc!$B11)*
                       (BD!$D$6:$D$1202=BD_Perc!$C11)*
                       (BD!$E$6:$E$1202=BD_Perc!$D11)*
                       (BD!$DE$6:$DE$1202=1),
                       "Sin datos"),
                 G$2),
            "Sin datos")</f>
        <v>88127159.999999985</v>
      </c>
      <c r="H11" s="295" cm="1">
        <f t="array" ref="H11">IFERROR(
    ROWS(
        _xlfn.UNIQUE(
            _xlfn._xlws.FILTER(BD!$B$6:$B$1202,
                    (BD!$C$6:$C$1202=BD_Perc!$B11)*
                    (BD!$D$6:$D$1202=BD_Perc!$C11)*
                    (BD!$E$6:$E$1202=BD_Perc!$D11)*
                    (BD!$DE$6:$DE$1202=1)*
                    (BD!$DK$6:$DK$1202&lt;BD_Perc!$F11)
            )
        )
    ),
    0
)</f>
        <v>7</v>
      </c>
      <c r="I11" s="295" cm="1">
        <f t="array" ref="I11">IFERROR(
    ROWS(
        _xlfn.UNIQUE(
            _xlfn._xlws.FILTER(BD!$B$6:$B$1202,
                    (BD!$C$6:$C$1202=BD_Perc!$B11)*
                    (BD!$D$6:$D$1202=BD_Perc!$C11)*
                    (BD!$E$6:$E$1202=BD_Perc!$D11)*
                    (BD!$DE$6:$DE$1202=1)*
                    (BD!$DK$6:$DK$1202&gt;=BD_Perc!$F11)*
                    (BD!$DK$6:$DK$1202&lt;=BD_Perc!$G11)
            )
        )
    ),
    0
)</f>
        <v>8</v>
      </c>
      <c r="J11" s="295" cm="1">
        <f t="array" ref="J11">IFERROR(
    ROWS(
        _xlfn.UNIQUE(
            _xlfn._xlws.FILTER(BD!$B$6:$B$1202,
                    (BD!$C$6:$C$1202=BD_Perc!$B11)*
                    (BD!$D$6:$D$1202=BD_Perc!$C11)*
                    (BD!$E$6:$E$1202=BD_Perc!$D11)*
                    (BD!$DE$6:$DE$1202=1)*
                    (BD!$DK$6:$DK$1202&gt;BD_Perc!$G11)            )
        )
    ),
    0
)</f>
        <v>6</v>
      </c>
      <c r="K11" s="302" cm="1">
        <f t="array" ref="K11">+IFERROR(_xlfn.PERCENTILE.INC(_xlfn._xlws.FILTER(BD!$DK$6:$DK$1202,
                       (BD!$C$6:$C$1202=BD_Perc!$B11)*
                       (BD!$D$6:$D$1202=BD_Perc!$C11)*
                       (BD!$E$6:$E$1202=BD_Perc!$D11)*
                       (BD!$DE$6:$DE$1202=1),
                       "Sin datos"),
                 K$2),
            "Sin datos")</f>
        <v>79216700</v>
      </c>
      <c r="L11" s="299" cm="1">
        <f t="array" ref="L11">IFERROR(
    ROWS(
        _xlfn.UNIQUE(
            _xlfn._xlws.FILTER(BD!$B$6:$B$1202,
                    (BD!$C$6:$C$1202=BD_Perc!$B11)*
                    (BD!$D$6:$D$1202=BD_Perc!$C11)*
                    (BD!$E$6:$E$1202=BD_Perc!$D11)*
                    (BD!$DE$6:$DE$1202=1)*
                    (BD!$DK$6:$DK$1202&lt;BD_Perc!$K11)            )
        )
    ),
    0
)</f>
        <v>7</v>
      </c>
      <c r="M11" s="299" cm="1">
        <f t="array" ref="M11">IFERROR(
    ROWS(
        _xlfn.UNIQUE(
            _xlfn._xlws.FILTER(BD!$B$6:$B$1202,
                    (BD!$C$6:$C$1202=BD_Perc!$B11)*
                    (BD!$D$6:$D$1202=BD_Perc!$C11)*
                    (BD!$E$6:$E$1202=BD_Perc!$D11)*
                    (BD!$DE$6:$DE$1202=1)*
                    (BD!$DK$6:$DK$1202&gt;=BD_Perc!$K11)            )
        )
    ),
    0
)</f>
        <v>8</v>
      </c>
      <c r="O11" s="303" t="str">
        <f t="shared" si="3"/>
        <v>PERCENTIL 30-70</v>
      </c>
      <c r="P11" s="305" t="str" cm="1">
        <f t="array" ref="P11">+IF(AND(B11&lt;&gt;"Vehículos Eléctricos",B11&lt;&gt;"Vehículos Híbridos"),_xlfn.IFS(AND(L11&lt;=1,M11&lt;=1),"Inactivar TODO el grupo: "&amp; _xlfn.TEXTJOIN("-",FALSE,B11:D11),
                                                                        L11&lt;=1,"Inactivar Intervalo de precio 1 del grupo: "&amp; _xlfn.TEXTJOIN("-",FALSE,B11:D11),
                                                                        M11&lt;=1,"Inactivar Intervalo de precio 2 del grupo: "&amp; _xlfn.TEXTJOIN("-",FALSE,B11:D11),
                                                                        AND(L11&gt;1,M11&gt;1),"OK"
                                                                        ),
     "Ok Híbrido/Eléctrico")</f>
        <v>OK</v>
      </c>
      <c r="T11" t="b">
        <f t="shared" si="1"/>
        <v>1</v>
      </c>
      <c r="U11" t="s">
        <v>2458</v>
      </c>
      <c r="V11" t="s">
        <v>0</v>
      </c>
      <c r="W11" t="s">
        <v>105</v>
      </c>
      <c r="X11" t="s">
        <v>2380</v>
      </c>
      <c r="Y11">
        <v>87</v>
      </c>
      <c r="Z11" s="298">
        <v>71420800</v>
      </c>
      <c r="AA11" s="298">
        <v>87585760</v>
      </c>
      <c r="AB11" s="295">
        <v>6</v>
      </c>
      <c r="AC11" s="295">
        <v>8</v>
      </c>
      <c r="AD11" s="295">
        <v>6</v>
      </c>
      <c r="AE11" s="302">
        <v>77190000</v>
      </c>
      <c r="AF11" s="299">
        <v>7</v>
      </c>
      <c r="AG11" s="299">
        <v>8</v>
      </c>
      <c r="AH11" s="299"/>
      <c r="AI11" s="303" t="s">
        <v>2454</v>
      </c>
      <c r="AJ11" s="305" t="s">
        <v>2455</v>
      </c>
      <c r="AK11" t="b">
        <f t="shared" si="2"/>
        <v>1</v>
      </c>
    </row>
    <row r="12" spans="1:44">
      <c r="A12" t="str">
        <f t="shared" si="0"/>
        <v>Vehículos Convencionales_Camperos/Camionetas_4x2</v>
      </c>
      <c r="B12" t="s">
        <v>0</v>
      </c>
      <c r="C12" t="s">
        <v>337</v>
      </c>
      <c r="D12" t="s">
        <v>338</v>
      </c>
      <c r="E12">
        <f>+COUNTIFS(BD!DE:DE,1,BD!C:C,BD_Perc!B12,BD!D:D,BD_Perc!C12,BD!E:E,BD_Perc!D12)</f>
        <v>198</v>
      </c>
      <c r="F12" s="298" cm="1">
        <f t="array" ref="F12">+IFERROR(_xlfn.PERCENTILE.INC(_xlfn._xlws.FILTER(BD!$DK$6:$DK$1202,
                       (BD!$C$6:$C$1202=BD_Perc!$B12)*
                       (BD!$D$6:$D$1202=BD_Perc!$C12)*
                       (BD!$E$6:$E$1202=BD_Perc!$D12)*
                       (BD!$DE$6:$DE$1202=1),
                       "Sin datos"),
                 F$2),
            "Sin datos")</f>
        <v>101763400</v>
      </c>
      <c r="G12" s="298" cm="1">
        <f t="array" ref="G12">+IFERROR(_xlfn.PERCENTILE.INC(_xlfn._xlws.FILTER(BD!$DK$6:$DK$1202,
                       (BD!$C$6:$C$1202=BD_Perc!$B12)*
                       (BD!$D$6:$D$1202=BD_Perc!$C12)*
                       (BD!$E$6:$E$1202=BD_Perc!$D12)*
                       (BD!$DE$6:$DE$1202=1),
                       "Sin datos"),
                 G$2),
            "Sin datos")</f>
        <v>132478799.99999999</v>
      </c>
      <c r="H12" s="295" cm="1">
        <f t="array" ref="H12">IFERROR(
    ROWS(
        _xlfn.UNIQUE(
            _xlfn._xlws.FILTER(BD!$B$6:$B$1202,
                    (BD!$C$6:$C$1202=BD_Perc!$B12)*
                    (BD!$D$6:$D$1202=BD_Perc!$C12)*
                    (BD!$E$6:$E$1202=BD_Perc!$D12)*
                    (BD!$DE$6:$DE$1202=1)*
                    (BD!$DK$6:$DK$1202&lt;BD_Perc!$F12)
            )
        )
    ),
    0
)</f>
        <v>7</v>
      </c>
      <c r="I12" s="295" cm="1">
        <f t="array" ref="I12">IFERROR(
    ROWS(
        _xlfn.UNIQUE(
            _xlfn._xlws.FILTER(BD!$B$6:$B$1202,
                    (BD!$C$6:$C$1202=BD_Perc!$B12)*
                    (BD!$D$6:$D$1202=BD_Perc!$C12)*
                    (BD!$E$6:$E$1202=BD_Perc!$D12)*
                    (BD!$DE$6:$DE$1202=1)*
                    (BD!$DK$6:$DK$1202&gt;=BD_Perc!$F12)*
                    (BD!$DK$6:$DK$1202&lt;=BD_Perc!$G12)
            )
        )
    ),
    0
)</f>
        <v>8</v>
      </c>
      <c r="J12" s="295" cm="1">
        <f t="array" ref="J12">IFERROR(
    ROWS(
        _xlfn.UNIQUE(
            _xlfn._xlws.FILTER(BD!$B$6:$B$1202,
                    (BD!$C$6:$C$1202=BD_Perc!$B12)*
                    (BD!$D$6:$D$1202=BD_Perc!$C12)*
                    (BD!$E$6:$E$1202=BD_Perc!$D12)*
                    (BD!$DE$6:$DE$1202=1)*
                    (BD!$DK$6:$DK$1202&gt;BD_Perc!$G12)            )
        )
    ),
    0
)</f>
        <v>9</v>
      </c>
      <c r="K12" s="302" cm="1">
        <f t="array" ref="K12">+IFERROR(_xlfn.PERCENTILE.INC(_xlfn._xlws.FILTER(BD!$DK$6:$DK$1202,
                       (BD!$C$6:$C$1202=BD_Perc!$B12)*
                       (BD!$D$6:$D$1202=BD_Perc!$C12)*
                       (BD!$E$6:$E$1202=BD_Perc!$D12)*
                       (BD!$DE$6:$DE$1202=1),
                       "Sin datos"),
                 K$2),
            "Sin datos")</f>
        <v>112456000</v>
      </c>
      <c r="L12" s="299" cm="1">
        <f t="array" ref="L12">IFERROR(
    ROWS(
        _xlfn.UNIQUE(
            _xlfn._xlws.FILTER(BD!$B$6:$B$1202,
                    (BD!$C$6:$C$1202=BD_Perc!$B12)*
                    (BD!$D$6:$D$1202=BD_Perc!$C12)*
                    (BD!$E$6:$E$1202=BD_Perc!$D12)*
                    (BD!$DE$6:$DE$1202=1)*
                    (BD!$DK$6:$DK$1202&lt;BD_Perc!$K12)            )
        )
    ),
    0
)</f>
        <v>9</v>
      </c>
      <c r="M12" s="299" cm="1">
        <f t="array" ref="M12">IFERROR(
    ROWS(
        _xlfn.UNIQUE(
            _xlfn._xlws.FILTER(BD!$B$6:$B$1202,
                    (BD!$C$6:$C$1202=BD_Perc!$B12)*
                    (BD!$D$6:$D$1202=BD_Perc!$C12)*
                    (BD!$E$6:$E$1202=BD_Perc!$D12)*
                    (BD!$DE$6:$DE$1202=1)*
                    (BD!$DK$6:$DK$1202&gt;=BD_Perc!$K12)            )
        )
    ),
    0
)</f>
        <v>9</v>
      </c>
      <c r="O12" s="303" t="str">
        <f t="shared" si="3"/>
        <v>PERCENTIL 30-70</v>
      </c>
      <c r="P12" s="305" t="str" cm="1">
        <f t="array" ref="P12">+IF(AND(B12&lt;&gt;"Vehículos Eléctricos",B12&lt;&gt;"Vehículos Híbridos"),_xlfn.IFS(AND(L12&lt;=1,M12&lt;=1),"Inactivar TODO el grupo: "&amp; _xlfn.TEXTJOIN("-",FALSE,B12:D12),
                                                                        L12&lt;=1,"Inactivar Intervalo de precio 1 del grupo: "&amp; _xlfn.TEXTJOIN("-",FALSE,B12:D12),
                                                                        M12&lt;=1,"Inactivar Intervalo de precio 2 del grupo: "&amp; _xlfn.TEXTJOIN("-",FALSE,B12:D12),
                                                                        AND(L12&gt;1,M12&gt;1),"OK"
                                                                        ),
     "Ok Híbrido/Eléctrico")</f>
        <v>OK</v>
      </c>
      <c r="T12" t="b">
        <f t="shared" si="1"/>
        <v>1</v>
      </c>
      <c r="U12" t="s">
        <v>2356</v>
      </c>
      <c r="V12" t="s">
        <v>0</v>
      </c>
      <c r="W12" t="s">
        <v>337</v>
      </c>
      <c r="X12" t="s">
        <v>338</v>
      </c>
      <c r="Y12">
        <v>201</v>
      </c>
      <c r="Z12" s="298">
        <v>101752000</v>
      </c>
      <c r="AA12" s="298">
        <v>130779000</v>
      </c>
      <c r="AB12" s="295">
        <v>7</v>
      </c>
      <c r="AC12" s="295">
        <v>8</v>
      </c>
      <c r="AD12" s="295">
        <v>9</v>
      </c>
      <c r="AE12" s="302">
        <v>112300000</v>
      </c>
      <c r="AF12" s="299">
        <v>9</v>
      </c>
      <c r="AG12" s="299">
        <v>9</v>
      </c>
      <c r="AH12" s="299"/>
      <c r="AI12" s="303" t="s">
        <v>2454</v>
      </c>
      <c r="AJ12" s="305" t="s">
        <v>2455</v>
      </c>
      <c r="AK12" t="b">
        <f t="shared" si="2"/>
        <v>1</v>
      </c>
    </row>
    <row r="13" spans="1:44">
      <c r="A13" t="str">
        <f t="shared" si="0"/>
        <v>Vehículos Convencionales_Camperos/Camionetas_4x4</v>
      </c>
      <c r="B13" t="s">
        <v>0</v>
      </c>
      <c r="C13" t="s">
        <v>337</v>
      </c>
      <c r="D13" t="s">
        <v>346</v>
      </c>
      <c r="E13">
        <f>+COUNTIFS(BD!DE:DE,1,BD!C:C,BD_Perc!B13,BD!D:D,BD_Perc!C13,BD!E:E,BD_Perc!D13)</f>
        <v>146</v>
      </c>
      <c r="F13" s="298" cm="1">
        <f t="array" ref="F13">+IFERROR(_xlfn.PERCENTILE.INC(_xlfn._xlws.FILTER(BD!$DK$6:$DK$1202,
                       (BD!$C$6:$C$1202=BD_Perc!$B13)*
                       (BD!$D$6:$D$1202=BD_Perc!$C13)*
                       (BD!$E$6:$E$1202=BD_Perc!$D13)*
                       (BD!$DE$6:$DE$1202=1),
                       "Sin datos"),
                 F$2),
            "Sin datos")</f>
        <v>173770250</v>
      </c>
      <c r="G13" s="298" cm="1">
        <f t="array" ref="G13">+IFERROR(_xlfn.PERCENTILE.INC(_xlfn._xlws.FILTER(BD!$DK$6:$DK$1202,
                       (BD!$C$6:$C$1202=BD_Perc!$B13)*
                       (BD!$D$6:$D$1202=BD_Perc!$C13)*
                       (BD!$E$6:$E$1202=BD_Perc!$D13)*
                       (BD!$DE$6:$DE$1202=1),
                       "Sin datos"),
                 G$2),
            "Sin datos")</f>
        <v>276905000</v>
      </c>
      <c r="H13" s="295" cm="1">
        <f t="array" ref="H13">IFERROR(
    ROWS(
        _xlfn.UNIQUE(
            _xlfn._xlws.FILTER(BD!$B$6:$B$1202,
                    (BD!$C$6:$C$1202=BD_Perc!$B13)*
                    (BD!$D$6:$D$1202=BD_Perc!$C13)*
                    (BD!$E$6:$E$1202=BD_Perc!$D13)*
                    (BD!$DE$6:$DE$1202=1)*
                    (BD!$DK$6:$DK$1202&lt;BD_Perc!$F13)
            )
        )
    ),
    0
)</f>
        <v>8</v>
      </c>
      <c r="I13" s="295" cm="1">
        <f t="array" ref="I13">IFERROR(
    ROWS(
        _xlfn.UNIQUE(
            _xlfn._xlws.FILTER(BD!$B$6:$B$1202,
                    (BD!$C$6:$C$1202=BD_Perc!$B13)*
                    (BD!$D$6:$D$1202=BD_Perc!$C13)*
                    (BD!$E$6:$E$1202=BD_Perc!$D13)*
                    (BD!$DE$6:$DE$1202=1)*
                    (BD!$DK$6:$DK$1202&gt;=BD_Perc!$F13)*
                    (BD!$DK$6:$DK$1202&lt;=BD_Perc!$G13)
            )
        )
    ),
    0
)</f>
        <v>9</v>
      </c>
      <c r="J13" s="295" cm="1">
        <f t="array" ref="J13">IFERROR(
    ROWS(
        _xlfn.UNIQUE(
            _xlfn._xlws.FILTER(BD!$B$6:$B$1202,
                    (BD!$C$6:$C$1202=BD_Perc!$B13)*
                    (BD!$D$6:$D$1202=BD_Perc!$C13)*
                    (BD!$E$6:$E$1202=BD_Perc!$D13)*
                    (BD!$DE$6:$DE$1202=1)*
                    (BD!$DK$6:$DK$1202&gt;BD_Perc!$G13)            )
        )
    ),
    0
)</f>
        <v>6</v>
      </c>
      <c r="K13" s="302" cm="1">
        <f t="array" ref="K13">+IFERROR(_xlfn.PERCENTILE.INC(_xlfn._xlws.FILTER(BD!$DK$6:$DK$1202,
                       (BD!$C$6:$C$1202=BD_Perc!$B13)*
                       (BD!$D$6:$D$1202=BD_Perc!$C13)*
                       (BD!$E$6:$E$1202=BD_Perc!$D13)*
                       (BD!$DE$6:$DE$1202=1),
                       "Sin datos"),
                 K$2),
            "Sin datos")</f>
        <v>233258500</v>
      </c>
      <c r="L13" s="299" cm="1">
        <f t="array" ref="L13">IFERROR(
    ROWS(
        _xlfn.UNIQUE(
            _xlfn._xlws.FILTER(BD!$B$6:$B$1202,
                    (BD!$C$6:$C$1202=BD_Perc!$B13)*
                    (BD!$D$6:$D$1202=BD_Perc!$C13)*
                    (BD!$E$6:$E$1202=BD_Perc!$D13)*
                    (BD!$DE$6:$DE$1202=1)*
                    (BD!$DK$6:$DK$1202&lt;BD_Perc!$K13)            )
        )
    ),
    0
)</f>
        <v>8</v>
      </c>
      <c r="M13" s="299" cm="1">
        <f t="array" ref="M13">IFERROR(
    ROWS(
        _xlfn.UNIQUE(
            _xlfn._xlws.FILTER(BD!$B$6:$B$1202,
                    (BD!$C$6:$C$1202=BD_Perc!$B13)*
                    (BD!$D$6:$D$1202=BD_Perc!$C13)*
                    (BD!$E$6:$E$1202=BD_Perc!$D13)*
                    (BD!$DE$6:$DE$1202=1)*
                    (BD!$DK$6:$DK$1202&gt;=BD_Perc!$K13)            )
        )
    ),
    0
)</f>
        <v>9</v>
      </c>
      <c r="O13" s="303" t="str">
        <f t="shared" si="3"/>
        <v>PERCENTIL 30-70</v>
      </c>
      <c r="P13" s="305" t="str" cm="1">
        <f t="array" ref="P13">+IF(AND(B13&lt;&gt;"Vehículos Eléctricos",B13&lt;&gt;"Vehículos Híbridos"),_xlfn.IFS(AND(L13&lt;=1,M13&lt;=1),"Inactivar TODO el grupo: "&amp; _xlfn.TEXTJOIN("-",FALSE,B13:D13),
                                                                        L13&lt;=1,"Inactivar Intervalo de precio 1 del grupo: "&amp; _xlfn.TEXTJOIN("-",FALSE,B13:D13),
                                                                        M13&lt;=1,"Inactivar Intervalo de precio 2 del grupo: "&amp; _xlfn.TEXTJOIN("-",FALSE,B13:D13),
                                                                        AND(L13&gt;1,M13&gt;1),"OK"
                                                                        ),
     "Ok Híbrido/Eléctrico")</f>
        <v>OK</v>
      </c>
      <c r="T13" t="b">
        <f t="shared" si="1"/>
        <v>1</v>
      </c>
      <c r="U13" t="s">
        <v>2357</v>
      </c>
      <c r="V13" t="s">
        <v>0</v>
      </c>
      <c r="W13" t="s">
        <v>337</v>
      </c>
      <c r="X13" t="s">
        <v>346</v>
      </c>
      <c r="Y13">
        <v>141</v>
      </c>
      <c r="Z13" s="298">
        <v>172200000</v>
      </c>
      <c r="AA13" s="298">
        <v>276384000</v>
      </c>
      <c r="AB13" s="295">
        <v>7</v>
      </c>
      <c r="AC13" s="295">
        <v>9</v>
      </c>
      <c r="AD13" s="295">
        <v>6</v>
      </c>
      <c r="AE13" s="302">
        <v>228000000</v>
      </c>
      <c r="AF13" s="299">
        <v>8</v>
      </c>
      <c r="AG13" s="299">
        <v>9</v>
      </c>
      <c r="AH13" s="299"/>
      <c r="AI13" s="303" t="s">
        <v>2454</v>
      </c>
      <c r="AJ13" s="305" t="s">
        <v>2455</v>
      </c>
      <c r="AK13" t="b">
        <f t="shared" si="2"/>
        <v>1</v>
      </c>
    </row>
    <row r="14" spans="1:44">
      <c r="A14" t="str">
        <f t="shared" si="0"/>
        <v>Vehículos Convencionales_Pick Up_PICKUP DOBLE CAB - PLATON</v>
      </c>
      <c r="B14" t="s">
        <v>0</v>
      </c>
      <c r="C14" t="s">
        <v>665</v>
      </c>
      <c r="D14" t="s">
        <v>666</v>
      </c>
      <c r="E14">
        <f>+COUNTIFS(BD!DE:DE,1,BD!C:C,BD_Perc!B14,BD!D:D,BD_Perc!C14,BD!E:E,BD_Perc!D14)</f>
        <v>103</v>
      </c>
      <c r="F14" s="298" cm="1">
        <f t="array" ref="F14">+IFERROR(_xlfn.PERCENTILE.INC(_xlfn._xlws.FILTER(BD!$DK$6:$DK$1202,
                       (BD!$C$6:$C$1202=BD_Perc!$B14)*
                       (BD!$D$6:$D$1202=BD_Perc!$C14)*
                       (BD!$E$6:$E$1202=BD_Perc!$D14)*
                       (BD!$DE$6:$DE$1202=1),
                       "Sin datos"),
                 F$2),
            "Sin datos")</f>
        <v>166912800</v>
      </c>
      <c r="G14" s="298" cm="1">
        <f t="array" ref="G14">+IFERROR(_xlfn.PERCENTILE.INC(_xlfn._xlws.FILTER(BD!$DK$6:$DK$1202,
                       (BD!$C$6:$C$1202=BD_Perc!$B14)*
                       (BD!$D$6:$D$1202=BD_Perc!$C14)*
                       (BD!$E$6:$E$1202=BD_Perc!$D14)*
                       (BD!$DE$6:$DE$1202=1),
                       "Sin datos"),
                 G$2),
            "Sin datos")</f>
        <v>227882799.99999997</v>
      </c>
      <c r="H14" s="295" cm="1">
        <f t="array" ref="H14">IFERROR(
    ROWS(
        _xlfn.UNIQUE(
            _xlfn._xlws.FILTER(BD!$B$6:$B$1202,
                    (BD!$C$6:$C$1202=BD_Perc!$B14)*
                    (BD!$D$6:$D$1202=BD_Perc!$C14)*
                    (BD!$E$6:$E$1202=BD_Perc!$D14)*
                    (BD!$DE$6:$DE$1202=1)*
                    (BD!$DK$6:$DK$1202&lt;BD_Perc!$F14)
            )
        )
    ),
    0
)</f>
        <v>5</v>
      </c>
      <c r="I14" s="295" cm="1">
        <f t="array" ref="I14">IFERROR(
    ROWS(
        _xlfn.UNIQUE(
            _xlfn._xlws.FILTER(BD!$B$6:$B$1202,
                    (BD!$C$6:$C$1202=BD_Perc!$B14)*
                    (BD!$D$6:$D$1202=BD_Perc!$C14)*
                    (BD!$E$6:$E$1202=BD_Perc!$D14)*
                    (BD!$DE$6:$DE$1202=1)*
                    (BD!$DK$6:$DK$1202&gt;=BD_Perc!$F14)*
                    (BD!$DK$6:$DK$1202&lt;=BD_Perc!$G14)
            )
        )
    ),
    0
)</f>
        <v>8</v>
      </c>
      <c r="J14" s="295" cm="1">
        <f t="array" ref="J14">IFERROR(
    ROWS(
        _xlfn.UNIQUE(
            _xlfn._xlws.FILTER(BD!$B$6:$B$1202,
                    (BD!$C$6:$C$1202=BD_Perc!$B14)*
                    (BD!$D$6:$D$1202=BD_Perc!$C14)*
                    (BD!$E$6:$E$1202=BD_Perc!$D14)*
                    (BD!$DE$6:$DE$1202=1)*
                    (BD!$DK$6:$DK$1202&gt;BD_Perc!$G14)            )
        )
    ),
    0
)</f>
        <v>7</v>
      </c>
      <c r="K14" s="302" cm="1">
        <f t="array" ref="K14">+IFERROR(_xlfn.PERCENTILE.INC(_xlfn._xlws.FILTER(BD!$DK$6:$DK$1202,
                       (BD!$C$6:$C$1202=BD_Perc!$B14)*
                       (BD!$D$6:$D$1202=BD_Perc!$C14)*
                       (BD!$E$6:$E$1202=BD_Perc!$D14)*
                       (BD!$DE$6:$DE$1202=1),
                       "Sin datos"),
                 K$2),
            "Sin datos")</f>
        <v>198990000</v>
      </c>
      <c r="L14" s="299" cm="1">
        <f t="array" ref="L14">IFERROR(
    ROWS(
        _xlfn.UNIQUE(
            _xlfn._xlws.FILTER(BD!$B$6:$B$1202,
                    (BD!$C$6:$C$1202=BD_Perc!$B14)*
                    (BD!$D$6:$D$1202=BD_Perc!$C14)*
                    (BD!$E$6:$E$1202=BD_Perc!$D14)*
                    (BD!$DE$6:$DE$1202=1)*
                    (BD!$DK$6:$DK$1202&lt;BD_Perc!$K14)            )
        )
    ),
    0
)</f>
        <v>8</v>
      </c>
      <c r="M14" s="299" cm="1">
        <f t="array" ref="M14">IFERROR(
    ROWS(
        _xlfn.UNIQUE(
            _xlfn._xlws.FILTER(BD!$B$6:$B$1202,
                    (BD!$C$6:$C$1202=BD_Perc!$B14)*
                    (BD!$D$6:$D$1202=BD_Perc!$C14)*
                    (BD!$E$6:$E$1202=BD_Perc!$D14)*
                    (BD!$DE$6:$DE$1202=1)*
                    (BD!$DK$6:$DK$1202&gt;=BD_Perc!$K14)            )
        )
    ),
    0
)</f>
        <v>8</v>
      </c>
      <c r="O14" s="303" t="str">
        <f t="shared" si="3"/>
        <v>PERCENTIL 30-70</v>
      </c>
      <c r="P14" s="305" t="str" cm="1">
        <f t="array" ref="P14">+IF(AND(B14&lt;&gt;"Vehículos Eléctricos",B14&lt;&gt;"Vehículos Híbridos"),_xlfn.IFS(AND(L14&lt;=1,M14&lt;=1),"Inactivar TODO el grupo: "&amp; _xlfn.TEXTJOIN("-",FALSE,B14:D14),
                                                                        L14&lt;=1,"Inactivar Intervalo de precio 1 del grupo: "&amp; _xlfn.TEXTJOIN("-",FALSE,B14:D14),
                                                                        M14&lt;=1,"Inactivar Intervalo de precio 2 del grupo: "&amp; _xlfn.TEXTJOIN("-",FALSE,B14:D14),
                                                                        AND(L14&gt;1,M14&gt;1),"OK"
                                                                        ),
     "Ok Híbrido/Eléctrico")</f>
        <v>OK</v>
      </c>
      <c r="T14" t="b">
        <f t="shared" si="1"/>
        <v>1</v>
      </c>
      <c r="U14" t="s">
        <v>2358</v>
      </c>
      <c r="V14" t="s">
        <v>0</v>
      </c>
      <c r="W14" t="s">
        <v>665</v>
      </c>
      <c r="X14" t="s">
        <v>666</v>
      </c>
      <c r="Y14">
        <v>101</v>
      </c>
      <c r="Z14" s="298">
        <v>162748000</v>
      </c>
      <c r="AA14" s="298">
        <v>229830000</v>
      </c>
      <c r="AB14" s="295">
        <v>6</v>
      </c>
      <c r="AC14" s="295">
        <v>8</v>
      </c>
      <c r="AD14" s="295">
        <v>7</v>
      </c>
      <c r="AE14" s="302">
        <v>200928000</v>
      </c>
      <c r="AF14" s="299">
        <v>8</v>
      </c>
      <c r="AG14" s="299">
        <v>8</v>
      </c>
      <c r="AH14" s="299"/>
      <c r="AI14" s="303" t="s">
        <v>2454</v>
      </c>
      <c r="AJ14" s="305" t="s">
        <v>2455</v>
      </c>
      <c r="AK14" t="b">
        <f t="shared" si="2"/>
        <v>1</v>
      </c>
    </row>
    <row r="15" spans="1:44">
      <c r="A15" t="str">
        <f t="shared" si="0"/>
        <v>Vehículos Convencionales_Pick Up_PICKUP SENCILLA - PLATON</v>
      </c>
      <c r="B15" t="s">
        <v>0</v>
      </c>
      <c r="C15" t="s">
        <v>665</v>
      </c>
      <c r="D15" t="s">
        <v>683</v>
      </c>
      <c r="E15">
        <f>+COUNTIFS(BD!DE:DE,1,BD!C:C,BD_Perc!B15,BD!D:D,BD_Perc!C15,BD!E:E,BD_Perc!D15)</f>
        <v>8</v>
      </c>
      <c r="F15" s="298" cm="1">
        <f t="array" ref="F15">+IFERROR(_xlfn.PERCENTILE.INC(_xlfn._xlws.FILTER(BD!$DK$6:$DK$1202,
                       (BD!$C$6:$C$1202=BD_Perc!$B15)*
                       (BD!$D$6:$D$1202=BD_Perc!$C15)*
                       (BD!$E$6:$E$1202=BD_Perc!$D15)*
                       (BD!$DE$6:$DE$1202=1),
                       "Sin datos"),
                 F$2),
            "Sin datos")</f>
        <v>73600000</v>
      </c>
      <c r="G15" s="298" cm="1">
        <f t="array" ref="G15">+IFERROR(_xlfn.PERCENTILE.INC(_xlfn._xlws.FILTER(BD!$DK$6:$DK$1202,
                       (BD!$C$6:$C$1202=BD_Perc!$B15)*
                       (BD!$D$6:$D$1202=BD_Perc!$C15)*
                       (BD!$E$6:$E$1202=BD_Perc!$D15)*
                       (BD!$DE$6:$DE$1202=1),
                       "Sin datos"),
                 G$2),
            "Sin datos")</f>
        <v>194641170</v>
      </c>
      <c r="H15" s="295" cm="1">
        <f t="array" ref="H15">IFERROR(
    ROWS(
        _xlfn.UNIQUE(
            _xlfn._xlws.FILTER(BD!$B$6:$B$1202,
                    (BD!$C$6:$C$1202=BD_Perc!$B15)*
                    (BD!$D$6:$D$1202=BD_Perc!$C15)*
                    (BD!$E$6:$E$1202=BD_Perc!$D15)*
                    (BD!$DE$6:$DE$1202=1)*
                    (BD!$DK$6:$DK$1202&lt;BD_Perc!$F15)
            )
        )
    ),
    0
)</f>
        <v>2</v>
      </c>
      <c r="I15" s="295" cm="1">
        <f t="array" ref="I15">IFERROR(
    ROWS(
        _xlfn.UNIQUE(
            _xlfn._xlws.FILTER(BD!$B$6:$B$1202,
                    (BD!$C$6:$C$1202=BD_Perc!$B15)*
                    (BD!$D$6:$D$1202=BD_Perc!$C15)*
                    (BD!$E$6:$E$1202=BD_Perc!$D15)*
                    (BD!$DE$6:$DE$1202=1)*
                    (BD!$DK$6:$DK$1202&gt;=BD_Perc!$F15)*
                    (BD!$DK$6:$DK$1202&lt;=BD_Perc!$G15)
            )
        )
    ),
    0
)</f>
        <v>2</v>
      </c>
      <c r="J15" s="295" cm="1">
        <f t="array" ref="J15">IFERROR(
    ROWS(
        _xlfn.UNIQUE(
            _xlfn._xlws.FILTER(BD!$B$6:$B$1202,
                    (BD!$C$6:$C$1202=BD_Perc!$B15)*
                    (BD!$D$6:$D$1202=BD_Perc!$C15)*
                    (BD!$E$6:$E$1202=BD_Perc!$D15)*
                    (BD!$DE$6:$DE$1202=1)*
                    (BD!$DK$6:$DK$1202&gt;BD_Perc!$G15)            )
        )
    ),
    0
)</f>
        <v>3</v>
      </c>
      <c r="K15" s="302" cm="1">
        <f t="array" ref="K15">+IFERROR(_xlfn.PERCENTILE.INC(_xlfn._xlws.FILTER(BD!$DK$6:$DK$1202,
                       (BD!$C$6:$C$1202=BD_Perc!$B15)*
                       (BD!$D$6:$D$1202=BD_Perc!$C15)*
                       (BD!$E$6:$E$1202=BD_Perc!$D15)*
                       (BD!$DE$6:$DE$1202=1),
                       "Sin datos"),
                 K$2),
            "Sin datos")</f>
        <v>134708600</v>
      </c>
      <c r="L15" s="299" cm="1">
        <f t="array" ref="L15">IFERROR(
    ROWS(
        _xlfn.UNIQUE(
            _xlfn._xlws.FILTER(BD!$B$6:$B$1202,
                    (BD!$C$6:$C$1202=BD_Perc!$B15)*
                    (BD!$D$6:$D$1202=BD_Perc!$C15)*
                    (BD!$E$6:$E$1202=BD_Perc!$D15)*
                    (BD!$DE$6:$DE$1202=1)*
                    (BD!$DK$6:$DK$1202&lt;BD_Perc!$K15)            )
        )
    ),
    0
)</f>
        <v>2</v>
      </c>
      <c r="M15" s="299" cm="1">
        <f t="array" ref="M15">IFERROR(
    ROWS(
        _xlfn.UNIQUE(
            _xlfn._xlws.FILTER(BD!$B$6:$B$1202,
                    (BD!$C$6:$C$1202=BD_Perc!$B15)*
                    (BD!$D$6:$D$1202=BD_Perc!$C15)*
                    (BD!$E$6:$E$1202=BD_Perc!$D15)*
                    (BD!$DE$6:$DE$1202=1)*
                    (BD!$DK$6:$DK$1202&gt;=BD_Perc!$K15)            )
        )
    ),
    0
)</f>
        <v>3</v>
      </c>
      <c r="O15" s="303" t="str">
        <f t="shared" si="3"/>
        <v>PERCENTIL 30-70</v>
      </c>
      <c r="P15" s="305" t="str" cm="1">
        <f t="array" ref="P15">+IF(AND(B15&lt;&gt;"Vehículos Eléctricos",B15&lt;&gt;"Vehículos Híbridos"),_xlfn.IFS(AND(L15&lt;=1,M15&lt;=1),"Inactivar TODO el grupo: "&amp; _xlfn.TEXTJOIN("-",FALSE,B15:D15),
                                                                        L15&lt;=1,"Inactivar Intervalo de precio 1 del grupo: "&amp; _xlfn.TEXTJOIN("-",FALSE,B15:D15),
                                                                        M15&lt;=1,"Inactivar Intervalo de precio 2 del grupo: "&amp; _xlfn.TEXTJOIN("-",FALSE,B15:D15),
                                                                        AND(L15&gt;1,M15&gt;1),"OK"
                                                                        ),
     "Ok Híbrido/Eléctrico")</f>
        <v>OK</v>
      </c>
      <c r="T15" t="b">
        <f t="shared" si="1"/>
        <v>1</v>
      </c>
      <c r="U15" t="s">
        <v>2359</v>
      </c>
      <c r="V15" t="s">
        <v>0</v>
      </c>
      <c r="W15" t="s">
        <v>665</v>
      </c>
      <c r="X15" t="s">
        <v>683</v>
      </c>
      <c r="Y15">
        <v>8</v>
      </c>
      <c r="Z15" s="298">
        <v>73600000</v>
      </c>
      <c r="AA15" s="298">
        <v>194641170</v>
      </c>
      <c r="AB15" s="295">
        <v>2</v>
      </c>
      <c r="AC15" s="295">
        <v>2</v>
      </c>
      <c r="AD15" s="295">
        <v>3</v>
      </c>
      <c r="AE15" s="302">
        <v>134708600</v>
      </c>
      <c r="AF15" s="299">
        <v>2</v>
      </c>
      <c r="AG15" s="299">
        <v>3</v>
      </c>
      <c r="AH15" s="299"/>
      <c r="AI15" s="303" t="s">
        <v>2454</v>
      </c>
      <c r="AJ15" s="305" t="s">
        <v>2455</v>
      </c>
      <c r="AK15" t="b">
        <f t="shared" si="2"/>
        <v>1</v>
      </c>
    </row>
    <row r="16" spans="1:44">
      <c r="A16" t="str">
        <f t="shared" si="0"/>
        <v>Vehículos Convencionales_Vehículos Destinados al Transporte de Carga Liviana_Van</v>
      </c>
      <c r="B16" t="s">
        <v>0</v>
      </c>
      <c r="C16" t="s">
        <v>810</v>
      </c>
      <c r="D16" t="s">
        <v>811</v>
      </c>
      <c r="E16">
        <f>+COUNTIFS(BD!DE:DE,1,BD!C:C,BD_Perc!B16,BD!D:D,BD_Perc!C16,BD!E:E,BD_Perc!D16)</f>
        <v>22</v>
      </c>
      <c r="F16" s="298" cm="1">
        <f t="array" ref="F16">+IFERROR(_xlfn.PERCENTILE.INC(_xlfn._xlws.FILTER(BD!$DK$6:$DK$1202,
                       (BD!$C$6:$C$1202=BD_Perc!$B16)*
                       (BD!$D$6:$D$1202=BD_Perc!$C16)*
                       (BD!$E$6:$E$1202=BD_Perc!$D16)*
                       (BD!$DE$6:$DE$1202=1),
                       "Sin datos"),
                 F$2),
            "Sin datos")</f>
        <v>154990000</v>
      </c>
      <c r="G16" s="298" cm="1">
        <f t="array" ref="G16">+IFERROR(_xlfn.PERCENTILE.INC(_xlfn._xlws.FILTER(BD!$DK$6:$DK$1202,
                       (BD!$C$6:$C$1202=BD_Perc!$B16)*
                       (BD!$D$6:$D$1202=BD_Perc!$C16)*
                       (BD!$E$6:$E$1202=BD_Perc!$D16)*
                       (BD!$DE$6:$DE$1202=1),
                       "Sin datos"),
                 G$2),
            "Sin datos")</f>
        <v>194200000</v>
      </c>
      <c r="H16" s="295" cm="1">
        <f t="array" ref="H16">IFERROR(
    ROWS(
        _xlfn.UNIQUE(
            _xlfn._xlws.FILTER(BD!$B$6:$B$1202,
                    (BD!$C$6:$C$1202=BD_Perc!$B16)*
                    (BD!$D$6:$D$1202=BD_Perc!$C16)*
                    (BD!$E$6:$E$1202=BD_Perc!$D16)*
                    (BD!$DE$6:$DE$1202=1)*
                    (BD!$DK$6:$DK$1202&lt;BD_Perc!$F16)
            )
        )
    ),
    0
)</f>
        <v>4</v>
      </c>
      <c r="I16" s="295" cm="1">
        <f t="array" ref="I16">IFERROR(
    ROWS(
        _xlfn.UNIQUE(
            _xlfn._xlws.FILTER(BD!$B$6:$B$1202,
                    (BD!$C$6:$C$1202=BD_Perc!$B16)*
                    (BD!$D$6:$D$1202=BD_Perc!$C16)*
                    (BD!$E$6:$E$1202=BD_Perc!$D16)*
                    (BD!$DE$6:$DE$1202=1)*
                    (BD!$DK$6:$DK$1202&gt;=BD_Perc!$F16)*
                    (BD!$DK$6:$DK$1202&lt;=BD_Perc!$G16)
            )
        )
    ),
    0
)</f>
        <v>3</v>
      </c>
      <c r="J16" s="295" cm="1">
        <f t="array" ref="J16">IFERROR(
    ROWS(
        _xlfn.UNIQUE(
            _xlfn._xlws.FILTER(BD!$B$6:$B$1202,
                    (BD!$C$6:$C$1202=BD_Perc!$B16)*
                    (BD!$D$6:$D$1202=BD_Perc!$C16)*
                    (BD!$E$6:$E$1202=BD_Perc!$D16)*
                    (BD!$DE$6:$DE$1202=1)*
                    (BD!$DK$6:$DK$1202&gt;BD_Perc!$G16)            )
        )
    ),
    0
)</f>
        <v>2</v>
      </c>
      <c r="K16" s="302" cm="1">
        <f t="array" ref="K16">+IFERROR(_xlfn.PERCENTILE.INC(_xlfn._xlws.FILTER(BD!$DK$6:$DK$1202,
                       (BD!$C$6:$C$1202=BD_Perc!$B16)*
                       (BD!$D$6:$D$1202=BD_Perc!$C16)*
                       (BD!$E$6:$E$1202=BD_Perc!$D16)*
                       (BD!$DE$6:$DE$1202=1),
                       "Sin datos"),
                 K$2),
            "Sin datos")</f>
        <v>180500000</v>
      </c>
      <c r="L16" s="299" cm="1">
        <f t="array" ref="L16">IFERROR(
    ROWS(
        _xlfn.UNIQUE(
            _xlfn._xlws.FILTER(BD!$B$6:$B$1202,
                    (BD!$C$6:$C$1202=BD_Perc!$B16)*
                    (BD!$D$6:$D$1202=BD_Perc!$C16)*
                    (BD!$E$6:$E$1202=BD_Perc!$D16)*
                    (BD!$DE$6:$DE$1202=1)*
                    (BD!$DK$6:$DK$1202&lt;BD_Perc!$K16)            )
        )
    ),
    0
)</f>
        <v>5</v>
      </c>
      <c r="M16" s="299" cm="1">
        <f t="array" ref="M16">IFERROR(
    ROWS(
        _xlfn.UNIQUE(
            _xlfn._xlws.FILTER(BD!$B$6:$B$1202,
                    (BD!$C$6:$C$1202=BD_Perc!$B16)*
                    (BD!$D$6:$D$1202=BD_Perc!$C16)*
                    (BD!$E$6:$E$1202=BD_Perc!$D16)*
                    (BD!$DE$6:$DE$1202=1)*
                    (BD!$DK$6:$DK$1202&gt;=BD_Perc!$K16)            )
        )
    ),
    0
)</f>
        <v>2</v>
      </c>
      <c r="O16" s="303" t="str">
        <f t="shared" si="3"/>
        <v>PERCENTIL 30-70</v>
      </c>
      <c r="P16" s="305" t="str" cm="1">
        <f t="array" ref="P16">+IF(AND(B16&lt;&gt;"Vehículos Eléctricos",B16&lt;&gt;"Vehículos Híbridos"),_xlfn.IFS(AND(L16&lt;=1,M16&lt;=1),"Inactivar TODO el grupo: "&amp; _xlfn.TEXTJOIN("-",FALSE,B16:D16),
                                                                        L16&lt;=1,"Inactivar Intervalo de precio 1 del grupo: "&amp; _xlfn.TEXTJOIN("-",FALSE,B16:D16),
                                                                        M16&lt;=1,"Inactivar Intervalo de precio 2 del grupo: "&amp; _xlfn.TEXTJOIN("-",FALSE,B16:D16),
                                                                        AND(L16&gt;1,M16&gt;1),"OK"
                                                                        ),
     "Ok Híbrido/Eléctrico")</f>
        <v>OK</v>
      </c>
      <c r="T16" t="b">
        <f t="shared" si="1"/>
        <v>1</v>
      </c>
      <c r="U16" t="s">
        <v>2360</v>
      </c>
      <c r="V16" t="s">
        <v>0</v>
      </c>
      <c r="W16" t="s">
        <v>810</v>
      </c>
      <c r="X16" t="s">
        <v>811</v>
      </c>
      <c r="Y16">
        <v>20</v>
      </c>
      <c r="Z16" s="298">
        <v>154198555</v>
      </c>
      <c r="AA16" s="298">
        <v>185205000</v>
      </c>
      <c r="AB16" s="295">
        <v>4</v>
      </c>
      <c r="AC16" s="295">
        <v>3</v>
      </c>
      <c r="AD16" s="295">
        <v>2</v>
      </c>
      <c r="AE16" s="302">
        <v>171150000</v>
      </c>
      <c r="AF16" s="299">
        <v>5</v>
      </c>
      <c r="AG16" s="299">
        <v>2</v>
      </c>
      <c r="AH16" s="299"/>
      <c r="AI16" s="303" t="s">
        <v>2454</v>
      </c>
      <c r="AJ16" s="305" t="s">
        <v>2455</v>
      </c>
      <c r="AK16" t="b">
        <f t="shared" si="2"/>
        <v>1</v>
      </c>
      <c r="AR16" s="293"/>
    </row>
    <row r="17" spans="1:37">
      <c r="A17" t="str">
        <f t="shared" si="0"/>
        <v>Vehículos Convencionales_Vehículos Destinados al Transporte de Carga Liviana_Furgón</v>
      </c>
      <c r="B17" t="s">
        <v>0</v>
      </c>
      <c r="C17" t="s">
        <v>810</v>
      </c>
      <c r="D17" t="s">
        <v>814</v>
      </c>
      <c r="E17">
        <f>+COUNTIFS(BD!DE:DE,1,BD!C:C,BD_Perc!B17,BD!D:D,BD_Perc!C17,BD!E:E,BD_Perc!D17)</f>
        <v>17</v>
      </c>
      <c r="F17" s="298" cm="1">
        <f t="array" ref="F17">+IFERROR(_xlfn.PERCENTILE.INC(_xlfn._xlws.FILTER(BD!$DK$6:$DK$1202,
                       (BD!$C$6:$C$1202=BD_Perc!$B17)*
                       (BD!$D$6:$D$1202=BD_Perc!$C17)*
                       (BD!$E$6:$E$1202=BD_Perc!$D17)*
                       (BD!$DE$6:$DE$1202=1),
                       "Sin datos"),
                 F$2),
            "Sin datos")</f>
        <v>121344000</v>
      </c>
      <c r="G17" s="298" cm="1">
        <f t="array" ref="G17">+IFERROR(_xlfn.PERCENTILE.INC(_xlfn._xlws.FILTER(BD!$DK$6:$DK$1202,
                       (BD!$C$6:$C$1202=BD_Perc!$B17)*
                       (BD!$D$6:$D$1202=BD_Perc!$C17)*
                       (BD!$E$6:$E$1202=BD_Perc!$D17)*
                       (BD!$DE$6:$DE$1202=1),
                       "Sin datos"),
                 G$2),
            "Sin datos")</f>
        <v>144153000</v>
      </c>
      <c r="H17" s="295" cm="1">
        <f t="array" ref="H17">IFERROR(
    ROWS(
        _xlfn.UNIQUE(
            _xlfn._xlws.FILTER(BD!$B$6:$B$1202,
                    (BD!$C$6:$C$1202=BD_Perc!$B17)*
                    (BD!$D$6:$D$1202=BD_Perc!$C17)*
                    (BD!$E$6:$E$1202=BD_Perc!$D17)*
                    (BD!$DE$6:$DE$1202=1)*
                    (BD!$DK$6:$DK$1202&lt;BD_Perc!$F17)
            )
        )
    ),
    0
)</f>
        <v>3</v>
      </c>
      <c r="I17" s="295" cm="1">
        <f t="array" ref="I17">IFERROR(
    ROWS(
        _xlfn.UNIQUE(
            _xlfn._xlws.FILTER(BD!$B$6:$B$1202,
                    (BD!$C$6:$C$1202=BD_Perc!$B17)*
                    (BD!$D$6:$D$1202=BD_Perc!$C17)*
                    (BD!$E$6:$E$1202=BD_Perc!$D17)*
                    (BD!$DE$6:$DE$1202=1)*
                    (BD!$DK$6:$DK$1202&gt;=BD_Perc!$F17)*
                    (BD!$DK$6:$DK$1202&lt;=BD_Perc!$G17)
            )
        )
    ),
    0
)</f>
        <v>2</v>
      </c>
      <c r="J17" s="295" cm="1">
        <f t="array" ref="J17">IFERROR(
    ROWS(
        _xlfn.UNIQUE(
            _xlfn._xlws.FILTER(BD!$B$6:$B$1202,
                    (BD!$C$6:$C$1202=BD_Perc!$B17)*
                    (BD!$D$6:$D$1202=BD_Perc!$C17)*
                    (BD!$E$6:$E$1202=BD_Perc!$D17)*
                    (BD!$DE$6:$DE$1202=1)*
                    (BD!$DK$6:$DK$1202&gt;BD_Perc!$G17)            )
        )
    ),
    0
)</f>
        <v>2</v>
      </c>
      <c r="K17" s="302" cm="1">
        <f t="array" ref="K17">+IFERROR(_xlfn.PERCENTILE.INC(_xlfn._xlws.FILTER(BD!$DK$6:$DK$1202,
                       (BD!$C$6:$C$1202=BD_Perc!$B17)*
                       (BD!$D$6:$D$1202=BD_Perc!$C17)*
                       (BD!$E$6:$E$1202=BD_Perc!$D17)*
                       (BD!$DE$6:$DE$1202=1),
                       "Sin datos"),
                 K$2),
            "Sin datos")</f>
        <v>136895000</v>
      </c>
      <c r="L17" s="299" cm="1">
        <f t="array" ref="L17">IFERROR(
    ROWS(
        _xlfn.UNIQUE(
            _xlfn._xlws.FILTER(BD!$B$6:$B$1202,
                    (BD!$C$6:$C$1202=BD_Perc!$B17)*
                    (BD!$D$6:$D$1202=BD_Perc!$C17)*
                    (BD!$E$6:$E$1202=BD_Perc!$D17)*
                    (BD!$DE$6:$DE$1202=1)*
                    (BD!$DK$6:$DK$1202&lt;BD_Perc!$K17)            )
        )
    ),
    0
)</f>
        <v>3</v>
      </c>
      <c r="M17" s="299" cm="1">
        <f t="array" ref="M17">IFERROR(
    ROWS(
        _xlfn.UNIQUE(
            _xlfn._xlws.FILTER(BD!$B$6:$B$1202,
                    (BD!$C$6:$C$1202=BD_Perc!$B17)*
                    (BD!$D$6:$D$1202=BD_Perc!$C17)*
                    (BD!$E$6:$E$1202=BD_Perc!$D17)*
                    (BD!$DE$6:$DE$1202=1)*
                    (BD!$DK$6:$DK$1202&gt;=BD_Perc!$K17)            )
        )
    ),
    0
)</f>
        <v>2</v>
      </c>
      <c r="O17" s="303" t="str">
        <f t="shared" si="3"/>
        <v>PERCENTIL 30-70</v>
      </c>
      <c r="P17" s="305" t="str" cm="1">
        <f t="array" ref="P17">+IF(AND(B17&lt;&gt;"Vehículos Eléctricos",B17&lt;&gt;"Vehículos Híbridos"),_xlfn.IFS(AND(L17&lt;=1,M17&lt;=1),"Inactivar TODO el grupo: "&amp; _xlfn.TEXTJOIN("-",FALSE,B17:D17),
                                                                        L17&lt;=1,"Inactivar Intervalo de precio 1 del grupo: "&amp; _xlfn.TEXTJOIN("-",FALSE,B17:D17),
                                                                        M17&lt;=1,"Inactivar Intervalo de precio 2 del grupo: "&amp; _xlfn.TEXTJOIN("-",FALSE,B17:D17),
                                                                        AND(L17&gt;1,M17&gt;1),"OK"
                                                                        ),
     "Ok Híbrido/Eléctrico")</f>
        <v>OK</v>
      </c>
      <c r="T17" t="b">
        <f t="shared" si="1"/>
        <v>1</v>
      </c>
      <c r="U17" t="s">
        <v>2361</v>
      </c>
      <c r="V17" t="s">
        <v>0</v>
      </c>
      <c r="W17" t="s">
        <v>810</v>
      </c>
      <c r="X17" t="s">
        <v>814</v>
      </c>
      <c r="Y17">
        <v>19</v>
      </c>
      <c r="Z17" s="298">
        <v>120452000</v>
      </c>
      <c r="AA17" s="298">
        <v>139099000</v>
      </c>
      <c r="AB17" s="295">
        <v>4</v>
      </c>
      <c r="AC17" s="295">
        <v>3</v>
      </c>
      <c r="AD17" s="295">
        <v>2</v>
      </c>
      <c r="AE17" s="302">
        <v>131670000</v>
      </c>
      <c r="AF17" s="299">
        <v>4</v>
      </c>
      <c r="AG17" s="299">
        <v>3</v>
      </c>
      <c r="AH17" s="299"/>
      <c r="AI17" s="303" t="s">
        <v>2454</v>
      </c>
      <c r="AJ17" s="305" t="s">
        <v>2455</v>
      </c>
      <c r="AK17" t="b">
        <f t="shared" si="2"/>
        <v>1</v>
      </c>
    </row>
    <row r="18" spans="1:37">
      <c r="A18" t="str">
        <f t="shared" si="0"/>
        <v>Vehículos Convencionales_Vehículos Destinados al Transporte de Pasajeros_Van</v>
      </c>
      <c r="B18" t="s">
        <v>0</v>
      </c>
      <c r="C18" t="s">
        <v>867</v>
      </c>
      <c r="D18" t="s">
        <v>811</v>
      </c>
      <c r="E18">
        <f>+COUNTIFS(BD!DE:DE,1,BD!C:C,BD_Perc!B18,BD!D:D,BD_Perc!C18,BD!E:E,BD_Perc!D18)</f>
        <v>8</v>
      </c>
      <c r="F18" s="298" cm="1">
        <f t="array" ref="F18">+IFERROR(_xlfn.PERCENTILE.INC(_xlfn._xlws.FILTER(BD!$DK$6:$DK$1202,
                       (BD!$C$6:$C$1202=BD_Perc!$B18)*
                       (BD!$D$6:$D$1202=BD_Perc!$C18)*
                       (BD!$E$6:$E$1202=BD_Perc!$D18)*
                       (BD!$DE$6:$DE$1202=1),
                       "Sin datos"),
                 F$2),
            "Sin datos")</f>
        <v>139342500</v>
      </c>
      <c r="G18" s="298" cm="1">
        <f t="array" ref="G18">+IFERROR(_xlfn.PERCENTILE.INC(_xlfn._xlws.FILTER(BD!$DK$6:$DK$1202,
                       (BD!$C$6:$C$1202=BD_Perc!$B18)*
                       (BD!$D$6:$D$1202=BD_Perc!$C18)*
                       (BD!$E$6:$E$1202=BD_Perc!$D18)*
                       (BD!$DE$6:$DE$1202=1),
                       "Sin datos"),
                 G$2),
            "Sin datos")</f>
        <v>189090000</v>
      </c>
      <c r="H18" s="295" cm="1">
        <f t="array" ref="H18">IFERROR(
    ROWS(
        _xlfn.UNIQUE(
            _xlfn._xlws.FILTER(BD!$B$6:$B$1202,
                    (BD!$C$6:$C$1202=BD_Perc!$B18)*
                    (BD!$D$6:$D$1202=BD_Perc!$C18)*
                    (BD!$E$6:$E$1202=BD_Perc!$D18)*
                    (BD!$DE$6:$DE$1202=1)*
                    (BD!$DK$6:$DK$1202&lt;BD_Perc!$F18)
            )
        )
    ),
    0
)</f>
        <v>3</v>
      </c>
      <c r="I18" s="295" cm="1">
        <f t="array" ref="I18">IFERROR(
    ROWS(
        _xlfn.UNIQUE(
            _xlfn._xlws.FILTER(BD!$B$6:$B$1202,
                    (BD!$C$6:$C$1202=BD_Perc!$B18)*
                    (BD!$D$6:$D$1202=BD_Perc!$C18)*
                    (BD!$E$6:$E$1202=BD_Perc!$D18)*
                    (BD!$DE$6:$DE$1202=1)*
                    (BD!$DK$6:$DK$1202&gt;=BD_Perc!$F18)*
                    (BD!$DK$6:$DK$1202&lt;=BD_Perc!$G18)
            )
        )
    ),
    0
)</f>
        <v>1</v>
      </c>
      <c r="J18" s="295" cm="1">
        <f t="array" ref="J18">IFERROR(
    ROWS(
        _xlfn.UNIQUE(
            _xlfn._xlws.FILTER(BD!$B$6:$B$1202,
                    (BD!$C$6:$C$1202=BD_Perc!$B18)*
                    (BD!$D$6:$D$1202=BD_Perc!$C18)*
                    (BD!$E$6:$E$1202=BD_Perc!$D18)*
                    (BD!$DE$6:$DE$1202=1)*
                    (BD!$DK$6:$DK$1202&gt;BD_Perc!$G18)            )
        )
    ),
    0
)</f>
        <v>1</v>
      </c>
      <c r="K18" s="302" cm="1">
        <f t="array" ref="K18">+IFERROR(_xlfn.PERCENTILE.INC(_xlfn._xlws.FILTER(BD!$DK$6:$DK$1202,
                       (BD!$C$6:$C$1202=BD_Perc!$B18)*
                       (BD!$D$6:$D$1202=BD_Perc!$C18)*
                       (BD!$E$6:$E$1202=BD_Perc!$D18)*
                       (BD!$DE$6:$DE$1202=1),
                       "Sin datos"),
                 K$2),
            "Sin datos")</f>
        <v>187605000</v>
      </c>
      <c r="L18" s="299" cm="1">
        <f t="array" ref="L18">IFERROR(
    ROWS(
        _xlfn.UNIQUE(
            _xlfn._xlws.FILTER(BD!$B$6:$B$1202,
                    (BD!$C$6:$C$1202=BD_Perc!$B18)*
                    (BD!$D$6:$D$1202=BD_Perc!$C18)*
                    (BD!$E$6:$E$1202=BD_Perc!$D18)*
                    (BD!$DE$6:$DE$1202=1)*
                    (BD!$DK$6:$DK$1202&lt;BD_Perc!$K18)            )
        )
    ),
    0
)</f>
        <v>3</v>
      </c>
      <c r="M18" s="299" cm="1">
        <f t="array" ref="M18">IFERROR(
    ROWS(
        _xlfn.UNIQUE(
            _xlfn._xlws.FILTER(BD!$B$6:$B$1202,
                    (BD!$C$6:$C$1202=BD_Perc!$B18)*
                    (BD!$D$6:$D$1202=BD_Perc!$C18)*
                    (BD!$E$6:$E$1202=BD_Perc!$D18)*
                    (BD!$DE$6:$DE$1202=1)*
                    (BD!$DK$6:$DK$1202&gt;=BD_Perc!$K18)            )
        )
    ),
    0
)</f>
        <v>2</v>
      </c>
      <c r="O18" s="303" t="str">
        <f t="shared" si="3"/>
        <v>PERCENTIL 50</v>
      </c>
      <c r="P18" s="305" t="str" cm="1">
        <f t="array" ref="P18">+IF(AND(B18&lt;&gt;"Vehículos Eléctricos",B18&lt;&gt;"Vehículos Híbridos"),_xlfn.IFS(AND(L18&lt;=1,M18&lt;=1),"Inactivar TODO el grupo: "&amp; _xlfn.TEXTJOIN("-",FALSE,B18:D18),
                                                                        L18&lt;=1,"Inactivar Intervalo de precio 1 del grupo: "&amp; _xlfn.TEXTJOIN("-",FALSE,B18:D18),
                                                                        M18&lt;=1,"Inactivar Intervalo de precio 2 del grupo: "&amp; _xlfn.TEXTJOIN("-",FALSE,B18:D18),
                                                                        AND(L18&gt;1,M18&gt;1),"OK"
                                                                        ),
     "Ok Híbrido/Eléctrico")</f>
        <v>OK</v>
      </c>
      <c r="T18" t="b">
        <f t="shared" si="1"/>
        <v>1</v>
      </c>
      <c r="U18" t="s">
        <v>2362</v>
      </c>
      <c r="V18" t="s">
        <v>0</v>
      </c>
      <c r="W18" t="s">
        <v>867</v>
      </c>
      <c r="X18" t="s">
        <v>811</v>
      </c>
      <c r="Y18">
        <v>8</v>
      </c>
      <c r="Z18" s="298">
        <v>138550500</v>
      </c>
      <c r="AA18" s="298">
        <v>188751000</v>
      </c>
      <c r="AB18" s="295">
        <v>3</v>
      </c>
      <c r="AC18" s="295">
        <v>2</v>
      </c>
      <c r="AD18" s="295">
        <v>2</v>
      </c>
      <c r="AE18" s="302">
        <v>181950000</v>
      </c>
      <c r="AF18" s="299">
        <v>3</v>
      </c>
      <c r="AG18" s="299">
        <v>2</v>
      </c>
      <c r="AH18" s="299"/>
      <c r="AI18" s="303" t="s">
        <v>2454</v>
      </c>
      <c r="AJ18" s="305" t="s">
        <v>2455</v>
      </c>
      <c r="AK18" t="b">
        <f t="shared" si="2"/>
        <v>1</v>
      </c>
    </row>
    <row r="19" spans="1:37">
      <c r="A19" t="str">
        <f t="shared" si="0"/>
        <v>Vehículos Convencionales_Vehículos Destinados al Transporte de Pasajeros_Microbus</v>
      </c>
      <c r="B19" t="s">
        <v>0</v>
      </c>
      <c r="C19" t="s">
        <v>867</v>
      </c>
      <c r="D19" t="s">
        <v>871</v>
      </c>
      <c r="E19">
        <f>+COUNTIFS(BD!DE:DE,1,BD!C:C,BD_Perc!B19,BD!D:D,BD_Perc!C19,BD!E:E,BD_Perc!D19)</f>
        <v>13</v>
      </c>
      <c r="F19" s="298" cm="1">
        <f t="array" ref="F19">+IFERROR(_xlfn.PERCENTILE.INC(_xlfn._xlws.FILTER(BD!$DK$6:$DK$1202,
                       (BD!$C$6:$C$1202=BD_Perc!$B19)*
                       (BD!$D$6:$D$1202=BD_Perc!$C19)*
                       (BD!$E$6:$E$1202=BD_Perc!$D19)*
                       (BD!$DE$6:$DE$1202=1),
                       "Sin datos"),
                 F$2),
            "Sin datos")</f>
        <v>188987510</v>
      </c>
      <c r="G19" s="298" cm="1">
        <f t="array" ref="G19">+IFERROR(_xlfn.PERCENTILE.INC(_xlfn._xlws.FILTER(BD!$DK$6:$DK$1202,
                       (BD!$C$6:$C$1202=BD_Perc!$B19)*
                       (BD!$D$6:$D$1202=BD_Perc!$C19)*
                       (BD!$E$6:$E$1202=BD_Perc!$D19)*
                       (BD!$DE$6:$DE$1202=1),
                       "Sin datos"),
                 G$2),
            "Sin datos")</f>
        <v>261633015</v>
      </c>
      <c r="H19" s="295" cm="1">
        <f t="array" ref="H19">IFERROR(
    ROWS(
        _xlfn.UNIQUE(
            _xlfn._xlws.FILTER(BD!$B$6:$B$1202,
                    (BD!$C$6:$C$1202=BD_Perc!$B19)*
                    (BD!$D$6:$D$1202=BD_Perc!$C19)*
                    (BD!$E$6:$E$1202=BD_Perc!$D19)*
                    (BD!$DE$6:$DE$1202=1)*
                    (BD!$DK$6:$DK$1202&lt;BD_Perc!$F19)
            )
        )
    ),
    0
)</f>
        <v>3</v>
      </c>
      <c r="I19" s="295" cm="1">
        <f t="array" ref="I19">IFERROR(
    ROWS(
        _xlfn.UNIQUE(
            _xlfn._xlws.FILTER(BD!$B$6:$B$1202,
                    (BD!$C$6:$C$1202=BD_Perc!$B19)*
                    (BD!$D$6:$D$1202=BD_Perc!$C19)*
                    (BD!$E$6:$E$1202=BD_Perc!$D19)*
                    (BD!$DE$6:$DE$1202=1)*
                    (BD!$DK$6:$DK$1202&gt;=BD_Perc!$F19)*
                    (BD!$DK$6:$DK$1202&lt;=BD_Perc!$G19)
            )
        )
    ),
    0
)</f>
        <v>1</v>
      </c>
      <c r="J19" s="295" cm="1">
        <f t="array" ref="J19">IFERROR(
    ROWS(
        _xlfn.UNIQUE(
            _xlfn._xlws.FILTER(BD!$B$6:$B$1202,
                    (BD!$C$6:$C$1202=BD_Perc!$B19)*
                    (BD!$D$6:$D$1202=BD_Perc!$C19)*
                    (BD!$E$6:$E$1202=BD_Perc!$D19)*
                    (BD!$DE$6:$DE$1202=1)*
                    (BD!$DK$6:$DK$1202&gt;BD_Perc!$G19)            )
        )
    ),
    0
)</f>
        <v>2</v>
      </c>
      <c r="K19" s="302" cm="1">
        <f t="array" ref="K19">+IFERROR(_xlfn.PERCENTILE.INC(_xlfn._xlws.FILTER(BD!$DK$6:$DK$1202,
                       (BD!$C$6:$C$1202=BD_Perc!$B19)*
                       (BD!$D$6:$D$1202=BD_Perc!$C19)*
                       (BD!$E$6:$E$1202=BD_Perc!$D19)*
                       (BD!$DE$6:$DE$1202=1),
                       "Sin datos"),
                 K$2),
            "Sin datos")</f>
        <v>222800000</v>
      </c>
      <c r="L19" s="299" cm="1">
        <f t="array" ref="L19">IFERROR(
    ROWS(
        _xlfn.UNIQUE(
            _xlfn._xlws.FILTER(BD!$B$6:$B$1202,
                    (BD!$C$6:$C$1202=BD_Perc!$B19)*
                    (BD!$D$6:$D$1202=BD_Perc!$C19)*
                    (BD!$E$6:$E$1202=BD_Perc!$D19)*
                    (BD!$DE$6:$DE$1202=1)*
                    (BD!$DK$6:$DK$1202&lt;BD_Perc!$K19)            )
        )
    ),
    0
)</f>
        <v>3</v>
      </c>
      <c r="M19" s="299" cm="1">
        <f t="array" ref="M19">IFERROR(
    ROWS(
        _xlfn.UNIQUE(
            _xlfn._xlws.FILTER(BD!$B$6:$B$1202,
                    (BD!$C$6:$C$1202=BD_Perc!$B19)*
                    (BD!$D$6:$D$1202=BD_Perc!$C19)*
                    (BD!$E$6:$E$1202=BD_Perc!$D19)*
                    (BD!$DE$6:$DE$1202=1)*
                    (BD!$DK$6:$DK$1202&gt;=BD_Perc!$K19)            )
        )
    ),
    0
)</f>
        <v>2</v>
      </c>
      <c r="O19" s="303" t="str">
        <f t="shared" si="3"/>
        <v>PERCENTIL 50</v>
      </c>
      <c r="P19" s="305" t="str" cm="1">
        <f t="array" ref="P19">+IF(AND(B19&lt;&gt;"Vehículos Eléctricos",B19&lt;&gt;"Vehículos Híbridos"),_xlfn.IFS(AND(L19&lt;=1,M19&lt;=1),"Inactivar TODO el grupo: "&amp; _xlfn.TEXTJOIN("-",FALSE,B19:D19),
                                                                        L19&lt;=1,"Inactivar Intervalo de precio 1 del grupo: "&amp; _xlfn.TEXTJOIN("-",FALSE,B19:D19),
                                                                        M19&lt;=1,"Inactivar Intervalo de precio 2 del grupo: "&amp; _xlfn.TEXTJOIN("-",FALSE,B19:D19),
                                                                        AND(L19&gt;1,M19&gt;1),"OK"
                                                                        ),
     "Ok Híbrido/Eléctrico")</f>
        <v>OK</v>
      </c>
      <c r="T19" t="b">
        <f t="shared" si="1"/>
        <v>1</v>
      </c>
      <c r="U19" t="s">
        <v>2363</v>
      </c>
      <c r="V19" t="s">
        <v>0</v>
      </c>
      <c r="W19" t="s">
        <v>867</v>
      </c>
      <c r="X19" t="s">
        <v>871</v>
      </c>
      <c r="Y19">
        <v>13</v>
      </c>
      <c r="Z19" s="298">
        <v>188310710</v>
      </c>
      <c r="AA19" s="298">
        <v>261633015</v>
      </c>
      <c r="AB19" s="295">
        <v>3</v>
      </c>
      <c r="AC19" s="295">
        <v>1</v>
      </c>
      <c r="AD19" s="295">
        <v>2</v>
      </c>
      <c r="AE19" s="302">
        <v>222800000</v>
      </c>
      <c r="AF19" s="299">
        <v>3</v>
      </c>
      <c r="AG19" s="299">
        <v>2</v>
      </c>
      <c r="AH19" s="299"/>
      <c r="AI19" s="303" t="s">
        <v>2336</v>
      </c>
      <c r="AJ19" s="305" t="s">
        <v>2455</v>
      </c>
      <c r="AK19" t="b">
        <f t="shared" si="2"/>
        <v>1</v>
      </c>
    </row>
    <row r="20" spans="1:37">
      <c r="A20" t="str">
        <f t="shared" si="0"/>
        <v>Vehículos Convencionales_Vehículos Destinados al Transporte de Pasajeros_Buseta</v>
      </c>
      <c r="B20" t="s">
        <v>0</v>
      </c>
      <c r="C20" t="s">
        <v>867</v>
      </c>
      <c r="D20" t="s">
        <v>875</v>
      </c>
      <c r="E20">
        <f>+COUNTIFS(BD!DE:DE,1,BD!C:C,BD_Perc!B20,BD!D:D,BD_Perc!C20,BD!E:E,BD_Perc!D20)</f>
        <v>12</v>
      </c>
      <c r="F20" s="298" cm="1">
        <f t="array" ref="F20">+IFERROR(_xlfn.PERCENTILE.INC(_xlfn._xlws.FILTER(BD!$DK$6:$DK$1202,
                       (BD!$C$6:$C$1202=BD_Perc!$B20)*
                       (BD!$D$6:$D$1202=BD_Perc!$C20)*
                       (BD!$E$6:$E$1202=BD_Perc!$D20)*
                       (BD!$DE$6:$DE$1202=1),
                       "Sin datos"),
                 F$2),
            "Sin datos")</f>
        <v>145540800</v>
      </c>
      <c r="G20" s="298" cm="1">
        <f t="array" ref="G20">+IFERROR(_xlfn.PERCENTILE.INC(_xlfn._xlws.FILTER(BD!$DK$6:$DK$1202,
                       (BD!$C$6:$C$1202=BD_Perc!$B20)*
                       (BD!$D$6:$D$1202=BD_Perc!$C20)*
                       (BD!$E$6:$E$1202=BD_Perc!$D20)*
                       (BD!$DE$6:$DE$1202=1),
                       "Sin datos"),
                 G$2),
            "Sin datos")</f>
        <v>206387955</v>
      </c>
      <c r="H20" s="295" cm="1">
        <f t="array" ref="H20">IFERROR(
    ROWS(
        _xlfn.UNIQUE(
            _xlfn._xlws.FILTER(BD!$B$6:$B$1202,
                    (BD!$C$6:$C$1202=BD_Perc!$B20)*
                    (BD!$D$6:$D$1202=BD_Perc!$C20)*
                    (BD!$E$6:$E$1202=BD_Perc!$D20)*
                    (BD!$DE$6:$DE$1202=1)*
                    (BD!$DK$6:$DK$1202&lt;BD_Perc!$F20)
            )
        )
    ),
    0
)</f>
        <v>4</v>
      </c>
      <c r="I20" s="295" cm="1">
        <f t="array" ref="I20">IFERROR(
    ROWS(
        _xlfn.UNIQUE(
            _xlfn._xlws.FILTER(BD!$B$6:$B$1202,
                    (BD!$C$6:$C$1202=BD_Perc!$B20)*
                    (BD!$D$6:$D$1202=BD_Perc!$C20)*
                    (BD!$E$6:$E$1202=BD_Perc!$D20)*
                    (BD!$DE$6:$DE$1202=1)*
                    (BD!$DK$6:$DK$1202&gt;=BD_Perc!$F20)*
                    (BD!$DK$6:$DK$1202&lt;=BD_Perc!$G20)
            )
        )
    ),
    0
)</f>
        <v>3</v>
      </c>
      <c r="J20" s="295" cm="1">
        <f t="array" ref="J20">IFERROR(
    ROWS(
        _xlfn.UNIQUE(
            _xlfn._xlws.FILTER(BD!$B$6:$B$1202,
                    (BD!$C$6:$C$1202=BD_Perc!$B20)*
                    (BD!$D$6:$D$1202=BD_Perc!$C20)*
                    (BD!$E$6:$E$1202=BD_Perc!$D20)*
                    (BD!$DE$6:$DE$1202=1)*
                    (BD!$DK$6:$DK$1202&gt;BD_Perc!$G20)            )
        )
    ),
    0
)</f>
        <v>4</v>
      </c>
      <c r="K20" s="302" cm="1">
        <f t="array" ref="K20">+IFERROR(_xlfn.PERCENTILE.INC(_xlfn._xlws.FILTER(BD!$DK$6:$DK$1202,
                       (BD!$C$6:$C$1202=BD_Perc!$B20)*
                       (BD!$D$6:$D$1202=BD_Perc!$C20)*
                       (BD!$E$6:$E$1202=BD_Perc!$D20)*
                       (BD!$DE$6:$DE$1202=1),
                       "Sin datos"),
                 K$2),
            "Sin datos")</f>
        <v>175414300</v>
      </c>
      <c r="L20" s="299" cm="1">
        <f t="array" ref="L20">IFERROR(
    ROWS(
        _xlfn.UNIQUE(
            _xlfn._xlws.FILTER(BD!$B$6:$B$1202,
                    (BD!$C$6:$C$1202=BD_Perc!$B20)*
                    (BD!$D$6:$D$1202=BD_Perc!$C20)*
                    (BD!$E$6:$E$1202=BD_Perc!$D20)*
                    (BD!$DE$6:$DE$1202=1)*
                    (BD!$DK$6:$DK$1202&lt;BD_Perc!$K20)            )
        )
    ),
    0
)</f>
        <v>5</v>
      </c>
      <c r="M20" s="299" cm="1">
        <f t="array" ref="M20">IFERROR(
    ROWS(
        _xlfn.UNIQUE(
            _xlfn._xlws.FILTER(BD!$B$6:$B$1202,
                    (BD!$C$6:$C$1202=BD_Perc!$B20)*
                    (BD!$D$6:$D$1202=BD_Perc!$C20)*
                    (BD!$E$6:$E$1202=BD_Perc!$D20)*
                    (BD!$DE$6:$DE$1202=1)*
                    (BD!$DK$6:$DK$1202&gt;=BD_Perc!$K20)            )
        )
    ),
    0
)</f>
        <v>6</v>
      </c>
      <c r="O20" s="303" t="str">
        <f t="shared" si="3"/>
        <v>PERCENTIL 30-70</v>
      </c>
      <c r="P20" s="305" t="str" cm="1">
        <f t="array" ref="P20">+IF(AND(B20&lt;&gt;"Vehículos Eléctricos",B20&lt;&gt;"Vehículos Híbridos"),_xlfn.IFS(AND(L20&lt;=1,M20&lt;=1),"Inactivar TODO el grupo: "&amp; _xlfn.TEXTJOIN("-",FALSE,B20:D20),
                                                                        L20&lt;=1,"Inactivar Intervalo de precio 1 del grupo: "&amp; _xlfn.TEXTJOIN("-",FALSE,B20:D20),
                                                                        M20&lt;=1,"Inactivar Intervalo de precio 2 del grupo: "&amp; _xlfn.TEXTJOIN("-",FALSE,B20:D20),
                                                                        AND(L20&gt;1,M20&gt;1),"OK"
                                                                        ),
     "Ok Híbrido/Eléctrico")</f>
        <v>OK</v>
      </c>
      <c r="T20" t="b">
        <f t="shared" si="1"/>
        <v>1</v>
      </c>
      <c r="U20" t="s">
        <v>2364</v>
      </c>
      <c r="V20" t="s">
        <v>0</v>
      </c>
      <c r="W20" t="s">
        <v>867</v>
      </c>
      <c r="X20" t="s">
        <v>875</v>
      </c>
      <c r="Y20">
        <v>17</v>
      </c>
      <c r="Z20" s="298">
        <v>148796000</v>
      </c>
      <c r="AA20" s="298">
        <v>210932000</v>
      </c>
      <c r="AB20" s="295">
        <v>5</v>
      </c>
      <c r="AC20" s="295">
        <v>5</v>
      </c>
      <c r="AD20" s="295">
        <v>4</v>
      </c>
      <c r="AE20" s="302">
        <v>185526000</v>
      </c>
      <c r="AF20" s="299">
        <v>6</v>
      </c>
      <c r="AG20" s="299">
        <v>7</v>
      </c>
      <c r="AH20" s="299"/>
      <c r="AI20" s="303" t="s">
        <v>2454</v>
      </c>
      <c r="AJ20" s="305" t="s">
        <v>2455</v>
      </c>
      <c r="AK20" t="b">
        <f t="shared" si="2"/>
        <v>1</v>
      </c>
    </row>
    <row r="21" spans="1:37">
      <c r="A21" t="str">
        <f t="shared" si="0"/>
        <v>Vehículos Convencionales_Vehículos Destinados al Transporte de Pasajeros_Bus</v>
      </c>
      <c r="B21" t="s">
        <v>0</v>
      </c>
      <c r="C21" t="s">
        <v>867</v>
      </c>
      <c r="D21" t="s">
        <v>879</v>
      </c>
      <c r="E21">
        <f>+COUNTIFS(BD!DE:DE,1,BD!C:C,BD_Perc!B21,BD!D:D,BD_Perc!C21,BD!E:E,BD_Perc!D21)</f>
        <v>22</v>
      </c>
      <c r="F21" s="298" cm="1">
        <f t="array" ref="F21">+IFERROR(_xlfn.PERCENTILE.INC(_xlfn._xlws.FILTER(BD!$DK$6:$DK$1202,
                       (BD!$C$6:$C$1202=BD_Perc!$B21)*
                       (BD!$D$6:$D$1202=BD_Perc!$C21)*
                       (BD!$E$6:$E$1202=BD_Perc!$D21)*
                       (BD!$DE$6:$DE$1202=1),
                       "Sin datos"),
                 F$2),
            "Sin datos")</f>
        <v>227884000</v>
      </c>
      <c r="G21" s="298" cm="1">
        <f t="array" ref="G21">+IFERROR(_xlfn.PERCENTILE.INC(_xlfn._xlws.FILTER(BD!$DK$6:$DK$1202,
                       (BD!$C$6:$C$1202=BD_Perc!$B21)*
                       (BD!$D$6:$D$1202=BD_Perc!$C21)*
                       (BD!$E$6:$E$1202=BD_Perc!$D21)*
                       (BD!$DE$6:$DE$1202=1),
                       "Sin datos"),
                 G$2),
            "Sin datos")</f>
        <v>708394700</v>
      </c>
      <c r="H21" s="295" cm="1">
        <f t="array" ref="H21">IFERROR(
    ROWS(
        _xlfn.UNIQUE(
            _xlfn._xlws.FILTER(BD!$B$6:$B$1202,
                    (BD!$C$6:$C$1202=BD_Perc!$B21)*
                    (BD!$D$6:$D$1202=BD_Perc!$C21)*
                    (BD!$E$6:$E$1202=BD_Perc!$D21)*
                    (BD!$DE$6:$DE$1202=1)*
                    (BD!$DK$6:$DK$1202&lt;BD_Perc!$F21)
            )
        )
    ),
    0
)</f>
        <v>3</v>
      </c>
      <c r="I21" s="295" cm="1">
        <f t="array" ref="I21">IFERROR(
    ROWS(
        _xlfn.UNIQUE(
            _xlfn._xlws.FILTER(BD!$B$6:$B$1202,
                    (BD!$C$6:$C$1202=BD_Perc!$B21)*
                    (BD!$D$6:$D$1202=BD_Perc!$C21)*
                    (BD!$E$6:$E$1202=BD_Perc!$D21)*
                    (BD!$DE$6:$DE$1202=1)*
                    (BD!$DK$6:$DK$1202&gt;=BD_Perc!$F21)*
                    (BD!$DK$6:$DK$1202&lt;=BD_Perc!$G21)
            )
        )
    ),
    0
)</f>
        <v>4</v>
      </c>
      <c r="J21" s="295" cm="1">
        <f t="array" ref="J21">IFERROR(
    ROWS(
        _xlfn.UNIQUE(
            _xlfn._xlws.FILTER(BD!$B$6:$B$1202,
                    (BD!$C$6:$C$1202=BD_Perc!$B21)*
                    (BD!$D$6:$D$1202=BD_Perc!$C21)*
                    (BD!$E$6:$E$1202=BD_Perc!$D21)*
                    (BD!$DE$6:$DE$1202=1)*
                    (BD!$DK$6:$DK$1202&gt;BD_Perc!$G21)            )
        )
    ),
    0
)</f>
        <v>2</v>
      </c>
      <c r="K21" s="302" cm="1">
        <f t="array" ref="K21">+IFERROR(_xlfn.PERCENTILE.INC(_xlfn._xlws.FILTER(BD!$DK$6:$DK$1202,
                       (BD!$C$6:$C$1202=BD_Perc!$B21)*
                       (BD!$D$6:$D$1202=BD_Perc!$C21)*
                       (BD!$E$6:$E$1202=BD_Perc!$D21)*
                       (BD!$DE$6:$DE$1202=1),
                       "Sin datos"),
                 K$2),
            "Sin datos")</f>
        <v>300001262.5</v>
      </c>
      <c r="L21" s="299" cm="1">
        <f t="array" ref="L21">IFERROR(
    ROWS(
        _xlfn.UNIQUE(
            _xlfn._xlws.FILTER(BD!$B$6:$B$1202,
                    (BD!$C$6:$C$1202=BD_Perc!$B21)*
                    (BD!$D$6:$D$1202=BD_Perc!$C21)*
                    (BD!$E$6:$E$1202=BD_Perc!$D21)*
                    (BD!$DE$6:$DE$1202=1)*
                    (BD!$DK$6:$DK$1202&lt;BD_Perc!$K21)            )
        )
    ),
    0
)</f>
        <v>3</v>
      </c>
      <c r="M21" s="299" cm="1">
        <f t="array" ref="M21">IFERROR(
    ROWS(
        _xlfn.UNIQUE(
            _xlfn._xlws.FILTER(BD!$B$6:$B$1202,
                    (BD!$C$6:$C$1202=BD_Perc!$B21)*
                    (BD!$D$6:$D$1202=BD_Perc!$C21)*
                    (BD!$E$6:$E$1202=BD_Perc!$D21)*
                    (BD!$DE$6:$DE$1202=1)*
                    (BD!$DK$6:$DK$1202&gt;=BD_Perc!$K21)            )
        )
    ),
    0
)</f>
        <v>4</v>
      </c>
      <c r="O21" s="303" t="str">
        <f t="shared" si="3"/>
        <v>PERCENTIL 30-70</v>
      </c>
      <c r="P21" s="305" t="str" cm="1">
        <f t="array" ref="P21">+IF(AND(B21&lt;&gt;"Vehículos Eléctricos",B21&lt;&gt;"Vehículos Híbridos"),_xlfn.IFS(AND(L21&lt;=1,M21&lt;=1),"Inactivar TODO el grupo: "&amp; _xlfn.TEXTJOIN("-",FALSE,B21:D21),
                                                                        L21&lt;=1,"Inactivar Intervalo de precio 1 del grupo: "&amp; _xlfn.TEXTJOIN("-",FALSE,B21:D21),
                                                                        M21&lt;=1,"Inactivar Intervalo de precio 2 del grupo: "&amp; _xlfn.TEXTJOIN("-",FALSE,B21:D21),
                                                                        AND(L21&gt;1,M21&gt;1),"OK"
                                                                        ),
     "Ok Híbrido/Eléctrico")</f>
        <v>OK</v>
      </c>
      <c r="T21" t="b">
        <f t="shared" si="1"/>
        <v>1</v>
      </c>
      <c r="U21" t="s">
        <v>2365</v>
      </c>
      <c r="V21" t="s">
        <v>0</v>
      </c>
      <c r="W21" t="s">
        <v>867</v>
      </c>
      <c r="X21" t="s">
        <v>879</v>
      </c>
      <c r="Y21">
        <v>29</v>
      </c>
      <c r="Z21" s="298">
        <v>217953600</v>
      </c>
      <c r="AA21" s="298">
        <v>522248199.99999928</v>
      </c>
      <c r="AB21" s="295">
        <v>4</v>
      </c>
      <c r="AC21" s="295">
        <v>4</v>
      </c>
      <c r="AD21" s="295">
        <v>3</v>
      </c>
      <c r="AE21" s="302">
        <v>259440000</v>
      </c>
      <c r="AF21" s="299">
        <v>4</v>
      </c>
      <c r="AG21" s="299">
        <v>5</v>
      </c>
      <c r="AH21" s="299"/>
      <c r="AI21" s="303" t="s">
        <v>2454</v>
      </c>
      <c r="AJ21" s="305" t="s">
        <v>2455</v>
      </c>
      <c r="AK21" t="b">
        <f t="shared" si="2"/>
        <v>1</v>
      </c>
    </row>
    <row r="22" spans="1:37">
      <c r="A22" t="str">
        <f t="shared" si="0"/>
        <v>Vehículos Convencionales_Camperos/Camionetas_N.A.</v>
      </c>
      <c r="B22" t="s">
        <v>0</v>
      </c>
      <c r="C22" t="s">
        <v>337</v>
      </c>
      <c r="D22" t="s">
        <v>107</v>
      </c>
      <c r="E22">
        <f>+COUNTIFS(BD!DE:DE,1,BD!C:C,BD_Perc!B22,BD!D:D,BD_Perc!C22,BD!E:E,BD_Perc!D22)</f>
        <v>3</v>
      </c>
      <c r="F22" s="298" cm="1">
        <f t="array" ref="F22">+IFERROR(_xlfn.PERCENTILE.INC(_xlfn._xlws.FILTER(BD!$DK$6:$DK$1202,
                       (BD!$C$6:$C$1202=BD_Perc!$B22)*
                       (BD!$D$6:$D$1202=BD_Perc!$C22)*
                       (BD!$E$6:$E$1202=BD_Perc!$D22)*
                       (BD!$DE$6:$DE$1202=1),
                       "Sin datos"),
                 F$2),
            "Sin datos")</f>
        <v>0</v>
      </c>
      <c r="G22" s="298" cm="1">
        <f t="array" ref="G22">+IFERROR(_xlfn.PERCENTILE.INC(_xlfn._xlws.FILTER(BD!$DK$6:$DK$1202,
                       (BD!$C$6:$C$1202=BD_Perc!$B22)*
                       (BD!$D$6:$D$1202=BD_Perc!$C22)*
                       (BD!$E$6:$E$1202=BD_Perc!$D22)*
                       (BD!$DE$6:$DE$1202=1),
                       "Sin datos"),
                 G$2),
            "Sin datos")</f>
        <v>0</v>
      </c>
      <c r="H22" s="295" cm="1">
        <f t="array" ref="H22">IFERROR(
    ROWS(
        _xlfn.UNIQUE(
            _xlfn._xlws.FILTER(BD!$B$6:$B$1202,
                    (BD!$C$6:$C$1202=BD_Perc!$B22)*
                    (BD!$D$6:$D$1202=BD_Perc!$C22)*
                    (BD!$E$6:$E$1202=BD_Perc!$D22)*
                    (BD!$DE$6:$DE$1202=1)*
                    (BD!$DK$6:$DK$1202&lt;BD_Perc!$F22)
            )
        )
    ),
    0
)</f>
        <v>0</v>
      </c>
      <c r="I22" s="295" cm="1">
        <f t="array" ref="I22">IFERROR(
    ROWS(
        _xlfn.UNIQUE(
            _xlfn._xlws.FILTER(BD!$B$6:$B$1202,
                    (BD!$C$6:$C$1202=BD_Perc!$B22)*
                    (BD!$D$6:$D$1202=BD_Perc!$C22)*
                    (BD!$E$6:$E$1202=BD_Perc!$D22)*
                    (BD!$DE$6:$DE$1202=1)*
                    (BD!$DK$6:$DK$1202&gt;=BD_Perc!$F22)*
                    (BD!$DK$6:$DK$1202&lt;=BD_Perc!$G22)
            )
        )
    ),
    0
)</f>
        <v>1</v>
      </c>
      <c r="J22" s="295" cm="1">
        <f t="array" ref="J22">IFERROR(
    ROWS(
        _xlfn.UNIQUE(
            _xlfn._xlws.FILTER(BD!$B$6:$B$1202,
                    (BD!$C$6:$C$1202=BD_Perc!$B22)*
                    (BD!$D$6:$D$1202=BD_Perc!$C22)*
                    (BD!$E$6:$E$1202=BD_Perc!$D22)*
                    (BD!$DE$6:$DE$1202=1)*
                    (BD!$DK$6:$DK$1202&gt;BD_Perc!$G22)            )
        )
    ),
    0
)</f>
        <v>0</v>
      </c>
      <c r="K22" s="302" cm="1">
        <f t="array" ref="K22">+IFERROR(_xlfn.PERCENTILE.INC(_xlfn._xlws.FILTER(BD!$DK$6:$DK$1202,
                       (BD!$C$6:$C$1202=BD_Perc!$B22)*
                       (BD!$D$6:$D$1202=BD_Perc!$C22)*
                       (BD!$E$6:$E$1202=BD_Perc!$D22)*
                       (BD!$DE$6:$DE$1202=1),
                       "Sin datos"),
                 K$2),
            "Sin datos")</f>
        <v>0</v>
      </c>
      <c r="L22" s="299" cm="1">
        <f t="array" ref="L22">IFERROR(
    ROWS(
        _xlfn.UNIQUE(
            _xlfn._xlws.FILTER(BD!$B$6:$B$1202,
                    (BD!$C$6:$C$1202=BD_Perc!$B22)*
                    (BD!$D$6:$D$1202=BD_Perc!$C22)*
                    (BD!$E$6:$E$1202=BD_Perc!$D22)*
                    (BD!$DE$6:$DE$1202=1)*
                    (BD!$DK$6:$DK$1202&lt;BD_Perc!$K22)            )
        )
    ),
    0
)</f>
        <v>0</v>
      </c>
      <c r="M22" s="299" cm="1">
        <f t="array" ref="M22">IFERROR(
    ROWS(
        _xlfn.UNIQUE(
            _xlfn._xlws.FILTER(BD!$B$6:$B$1202,
                    (BD!$C$6:$C$1202=BD_Perc!$B22)*
                    (BD!$D$6:$D$1202=BD_Perc!$C22)*
                    (BD!$E$6:$E$1202=BD_Perc!$D22)*
                    (BD!$DE$6:$DE$1202=1)*
                    (BD!$DK$6:$DK$1202&gt;=BD_Perc!$K22)            )
        )
    ),
    0
)</f>
        <v>1</v>
      </c>
      <c r="O22" s="303" t="str">
        <f t="shared" si="3"/>
        <v>PERCENTIL 50</v>
      </c>
      <c r="P22" s="305" t="str" cm="1">
        <f t="array" ref="P22">+IF(AND(B22&lt;&gt;"Vehículos Eléctricos",B22&lt;&gt;"Vehículos Híbridos"),_xlfn.IFS(AND(L22&lt;=1,M22&lt;=1),"Inactivar TODO el grupo: "&amp; _xlfn.TEXTJOIN("-",FALSE,B22:D22),
                                                                        L22&lt;=1,"Inactivar Intervalo de precio 1 del grupo: "&amp; _xlfn.TEXTJOIN("-",FALSE,B22:D22),
                                                                        M22&lt;=1,"Inactivar Intervalo de precio 2 del grupo: "&amp; _xlfn.TEXTJOIN("-",FALSE,B22:D22),
                                                                        AND(L22&gt;1,M22&gt;1),"OK"
                                                                        ),
     "Ok Híbrido/Eléctrico")</f>
        <v>Inactivar TODO el grupo: Vehículos Convencionales-Camperos/Camionetas-N.A.</v>
      </c>
      <c r="S22" s="356"/>
      <c r="T22" t="b">
        <f t="shared" si="1"/>
        <v>1</v>
      </c>
      <c r="U22" s="356" t="s">
        <v>2366</v>
      </c>
      <c r="V22" s="356" t="s">
        <v>0</v>
      </c>
      <c r="W22" s="356" t="s">
        <v>337</v>
      </c>
      <c r="X22" s="356" t="s">
        <v>107</v>
      </c>
      <c r="Y22" s="356">
        <v>3</v>
      </c>
      <c r="Z22" s="357">
        <v>0</v>
      </c>
      <c r="AA22" s="357">
        <v>0</v>
      </c>
      <c r="AB22" s="356">
        <v>0</v>
      </c>
      <c r="AC22" s="356">
        <v>1</v>
      </c>
      <c r="AD22" s="356">
        <v>0</v>
      </c>
      <c r="AE22" s="357">
        <v>0</v>
      </c>
      <c r="AF22" s="356">
        <v>0</v>
      </c>
      <c r="AG22" s="356">
        <v>1</v>
      </c>
      <c r="AH22" s="356"/>
      <c r="AI22" s="356" t="s">
        <v>2336</v>
      </c>
      <c r="AJ22" s="356" t="s">
        <v>2459</v>
      </c>
      <c r="AK22" t="b">
        <f t="shared" si="2"/>
        <v>1</v>
      </c>
    </row>
    <row r="23" spans="1:37">
      <c r="A23" t="str">
        <f t="shared" si="0"/>
        <v>Vehículos Eléctricos_Automóviles_Hatchback</v>
      </c>
      <c r="B23" t="s">
        <v>1</v>
      </c>
      <c r="C23" t="s">
        <v>105</v>
      </c>
      <c r="D23" t="s">
        <v>106</v>
      </c>
      <c r="E23">
        <f>+COUNTIFS(BD!DE:DE,1,BD!C:C,BD_Perc!B23,BD!D:D,BD_Perc!C23,BD!E:E,BD_Perc!D23)</f>
        <v>5</v>
      </c>
      <c r="F23" s="298" cm="1">
        <f t="array" ref="F23">+IFERROR(_xlfn.PERCENTILE.INC(_xlfn._xlws.FILTER(BD!$DK$6:$DK$1202,
                       (BD!$C$6:$C$1202=BD_Perc!$B23)*
                       (BD!$D$6:$D$1202=BD_Perc!$C23)*
                       (BD!$E$6:$E$1202=BD_Perc!$D23)*
                       (BD!$DE$6:$DE$1202=1),
                       "Sin datos"),
                 F$2),
            "Sin datos")</f>
        <v>91000000</v>
      </c>
      <c r="G23" s="298" cm="1">
        <f t="array" ref="G23">+IFERROR(_xlfn.PERCENTILE.INC(_xlfn._xlws.FILTER(BD!$DK$6:$DK$1202,
                       (BD!$C$6:$C$1202=BD_Perc!$B23)*
                       (BD!$D$6:$D$1202=BD_Perc!$C23)*
                       (BD!$E$6:$E$1202=BD_Perc!$D23)*
                       (BD!$DE$6:$DE$1202=1),
                       "Sin datos"),
                 G$2),
            "Sin datos")</f>
        <v>135112000</v>
      </c>
      <c r="H23" s="295" cm="1">
        <f t="array" ref="H23">IFERROR(
    ROWS(
        _xlfn.UNIQUE(
            _xlfn._xlws.FILTER(BD!$B$6:$B$1202,
                    (BD!$C$6:$C$1202=BD_Perc!$B23)*
                    (BD!$D$6:$D$1202=BD_Perc!$C23)*
                    (BD!$E$6:$E$1202=BD_Perc!$D23)*
                    (BD!$DE$6:$DE$1202=1)*
                    (BD!$DK$6:$DK$1202&lt;BD_Perc!$F23)
            )
        )
    ),
    0
)</f>
        <v>1</v>
      </c>
      <c r="I23" s="295" cm="1">
        <f t="array" ref="I23">IFERROR(
    ROWS(
        _xlfn.UNIQUE(
            _xlfn._xlws.FILTER(BD!$B$6:$B$1202,
                    (BD!$C$6:$C$1202=BD_Perc!$B23)*
                    (BD!$D$6:$D$1202=BD_Perc!$C23)*
                    (BD!$E$6:$E$1202=BD_Perc!$D23)*
                    (BD!$DE$6:$DE$1202=1)*
                    (BD!$DK$6:$DK$1202&gt;=BD_Perc!$F23)*
                    (BD!$DK$6:$DK$1202&lt;=BD_Perc!$G23)
            )
        )
    ),
    0
)</f>
        <v>1</v>
      </c>
      <c r="J23" s="295" cm="1">
        <f t="array" ref="J23">IFERROR(
    ROWS(
        _xlfn.UNIQUE(
            _xlfn._xlws.FILTER(BD!$B$6:$B$1202,
                    (BD!$C$6:$C$1202=BD_Perc!$B23)*
                    (BD!$D$6:$D$1202=BD_Perc!$C23)*
                    (BD!$E$6:$E$1202=BD_Perc!$D23)*
                    (BD!$DE$6:$DE$1202=1)*
                    (BD!$DK$6:$DK$1202&gt;BD_Perc!$G23)            )
        )
    ),
    0
)</f>
        <v>2</v>
      </c>
      <c r="K23" s="302" cm="1">
        <f t="array" ref="K23">+IFERROR(_xlfn.PERCENTILE.INC(_xlfn._xlws.FILTER(BD!$DK$6:$DK$1202,
                       (BD!$C$6:$C$1202=BD_Perc!$B23)*
                       (BD!$D$6:$D$1202=BD_Perc!$C23)*
                       (BD!$E$6:$E$1202=BD_Perc!$D23)*
                       (BD!$DE$6:$DE$1202=1),
                       "Sin datos"),
                 K$2),
            "Sin datos")</f>
        <v>115000000</v>
      </c>
      <c r="L23" s="299" cm="1">
        <f t="array" ref="L23">IFERROR(
    ROWS(
        _xlfn.UNIQUE(
            _xlfn._xlws.FILTER(BD!$B$6:$B$1202,
                    (BD!$C$6:$C$1202=BD_Perc!$B23)*
                    (BD!$D$6:$D$1202=BD_Perc!$C23)*
                    (BD!$E$6:$E$1202=BD_Perc!$D23)*
                    (BD!$DE$6:$DE$1202=1)*
                    (BD!$DK$6:$DK$1202&lt;BD_Perc!$K23)            )
        )
    ),
    0
)</f>
        <v>1</v>
      </c>
      <c r="M23" s="299" cm="1">
        <f t="array" ref="M23">IFERROR(
    ROWS(
        _xlfn.UNIQUE(
            _xlfn._xlws.FILTER(BD!$B$6:$B$1202,
                    (BD!$C$6:$C$1202=BD_Perc!$B23)*
                    (BD!$D$6:$D$1202=BD_Perc!$C23)*
                    (BD!$E$6:$E$1202=BD_Perc!$D23)*
                    (BD!$DE$6:$DE$1202=1)*
                    (BD!$DK$6:$DK$1202&gt;=BD_Perc!$K23)            )
        )
    ),
    0
)</f>
        <v>2</v>
      </c>
      <c r="O23" s="303" t="str">
        <f t="shared" si="3"/>
        <v>PERCENTIL 50</v>
      </c>
      <c r="P23" s="305" t="str" cm="1">
        <f t="array" ref="P23">+IF(AND(B23&lt;&gt;"Vehículos Eléctricos",B23&lt;&gt;"Vehículos Híbridos"),_xlfn.IFS(AND(L23&lt;=1,M23&lt;=1),"Inactivar TODO el grupo: "&amp; _xlfn.TEXTJOIN("-",FALSE,B23:D23),
                                                                        L23&lt;=1,"Inactivar Intervalo de precio 1 del grupo: "&amp; _xlfn.TEXTJOIN("-",FALSE,B23:D23),
                                                                        M23&lt;=1,"Inactivar Intervalo de precio 2 del grupo: "&amp; _xlfn.TEXTJOIN("-",FALSE,B23:D23),
                                                                        AND(L23&gt;1,M23&gt;1),"OK"
                                                                        ),
     "Ok Híbrido/Eléctrico")</f>
        <v>Ok Híbrido/Eléctrico</v>
      </c>
      <c r="T23" t="b">
        <f t="shared" si="1"/>
        <v>1</v>
      </c>
      <c r="U23" t="s">
        <v>2367</v>
      </c>
      <c r="V23" t="s">
        <v>1</v>
      </c>
      <c r="W23" t="s">
        <v>105</v>
      </c>
      <c r="X23" t="s">
        <v>106</v>
      </c>
      <c r="Y23">
        <v>5</v>
      </c>
      <c r="Z23" s="298">
        <v>103000000</v>
      </c>
      <c r="AA23" s="298">
        <v>135112000</v>
      </c>
      <c r="AB23" s="295">
        <v>1</v>
      </c>
      <c r="AC23" s="295">
        <v>1</v>
      </c>
      <c r="AD23" s="295">
        <v>2</v>
      </c>
      <c r="AE23" s="302">
        <v>115000000</v>
      </c>
      <c r="AF23" s="299">
        <v>1</v>
      </c>
      <c r="AG23" s="299">
        <v>2</v>
      </c>
      <c r="AH23" s="299"/>
      <c r="AI23" s="303" t="s">
        <v>2336</v>
      </c>
      <c r="AJ23" s="305" t="s">
        <v>2460</v>
      </c>
      <c r="AK23" t="b">
        <f t="shared" si="2"/>
        <v>1</v>
      </c>
    </row>
    <row r="24" spans="1:37">
      <c r="A24" t="str">
        <f t="shared" si="0"/>
        <v>Vehículos Eléctricos_Automóviles_Dos Pasajeros</v>
      </c>
      <c r="B24" t="s">
        <v>1</v>
      </c>
      <c r="C24" t="s">
        <v>105</v>
      </c>
      <c r="D24" t="s">
        <v>1071</v>
      </c>
      <c r="E24">
        <f>+COUNTIFS(BD!DE:DE,1,BD!C:C,BD_Perc!B24,BD!D:D,BD_Perc!C24,BD!E:E,BD_Perc!D24)</f>
        <v>1</v>
      </c>
      <c r="F24" s="298" cm="1">
        <f t="array" ref="F24">+IFERROR(_xlfn.PERCENTILE.INC(_xlfn._xlws.FILTER(BD!$DK$6:$DK$1202,
                       (BD!$C$6:$C$1202=BD_Perc!$B24)*
                       (BD!$D$6:$D$1202=BD_Perc!$C24)*
                       (BD!$E$6:$E$1202=BD_Perc!$D24)*
                       (BD!$DE$6:$DE$1202=1),
                       "Sin datos"),
                 F$2),
            "Sin datos")</f>
        <v>57900000</v>
      </c>
      <c r="G24" s="298" cm="1">
        <f t="array" ref="G24">+IFERROR(_xlfn.PERCENTILE.INC(_xlfn._xlws.FILTER(BD!$DK$6:$DK$1202,
                       (BD!$C$6:$C$1202=BD_Perc!$B24)*
                       (BD!$D$6:$D$1202=BD_Perc!$C24)*
                       (BD!$E$6:$E$1202=BD_Perc!$D24)*
                       (BD!$DE$6:$DE$1202=1),
                       "Sin datos"),
                 G$2),
            "Sin datos")</f>
        <v>57900000</v>
      </c>
      <c r="H24" s="295" cm="1">
        <f t="array" ref="H24">IFERROR(
    ROWS(
        _xlfn.UNIQUE(
            _xlfn._xlws.FILTER(BD!$B$6:$B$1202,
                    (BD!$C$6:$C$1202=BD_Perc!$B24)*
                    (BD!$D$6:$D$1202=BD_Perc!$C24)*
                    (BD!$E$6:$E$1202=BD_Perc!$D24)*
                    (BD!$DE$6:$DE$1202=1)*
                    (BD!$DK$6:$DK$1202&lt;BD_Perc!$F24)
            )
        )
    ),
    0
)</f>
        <v>0</v>
      </c>
      <c r="I24" s="295" cm="1">
        <f t="array" ref="I24">IFERROR(
    ROWS(
        _xlfn.UNIQUE(
            _xlfn._xlws.FILTER(BD!$B$6:$B$1202,
                    (BD!$C$6:$C$1202=BD_Perc!$B24)*
                    (BD!$D$6:$D$1202=BD_Perc!$C24)*
                    (BD!$E$6:$E$1202=BD_Perc!$D24)*
                    (BD!$DE$6:$DE$1202=1)*
                    (BD!$DK$6:$DK$1202&gt;=BD_Perc!$F24)*
                    (BD!$DK$6:$DK$1202&lt;=BD_Perc!$G24)
            )
        )
    ),
    0
)</f>
        <v>1</v>
      </c>
      <c r="J24" s="295" cm="1">
        <f t="array" ref="J24">IFERROR(
    ROWS(
        _xlfn.UNIQUE(
            _xlfn._xlws.FILTER(BD!$B$6:$B$1202,
                    (BD!$C$6:$C$1202=BD_Perc!$B24)*
                    (BD!$D$6:$D$1202=BD_Perc!$C24)*
                    (BD!$E$6:$E$1202=BD_Perc!$D24)*
                    (BD!$DE$6:$DE$1202=1)*
                    (BD!$DK$6:$DK$1202&gt;BD_Perc!$G24)            )
        )
    ),
    0
)</f>
        <v>0</v>
      </c>
      <c r="K24" s="302" cm="1">
        <f t="array" ref="K24">+IFERROR(_xlfn.PERCENTILE.INC(_xlfn._xlws.FILTER(BD!$DK$6:$DK$1202,
                       (BD!$C$6:$C$1202=BD_Perc!$B24)*
                       (BD!$D$6:$D$1202=BD_Perc!$C24)*
                       (BD!$E$6:$E$1202=BD_Perc!$D24)*
                       (BD!$DE$6:$DE$1202=1),
                       "Sin datos"),
                 K$2),
            "Sin datos")</f>
        <v>57900000</v>
      </c>
      <c r="L24" s="299" cm="1">
        <f t="array" ref="L24">IFERROR(
    ROWS(
        _xlfn.UNIQUE(
            _xlfn._xlws.FILTER(BD!$B$6:$B$1202,
                    (BD!$C$6:$C$1202=BD_Perc!$B24)*
                    (BD!$D$6:$D$1202=BD_Perc!$C24)*
                    (BD!$E$6:$E$1202=BD_Perc!$D24)*
                    (BD!$DE$6:$DE$1202=1)*
                    (BD!$DK$6:$DK$1202&lt;BD_Perc!$K24)            )
        )
    ),
    0
)</f>
        <v>0</v>
      </c>
      <c r="M24" s="299" cm="1">
        <f t="array" ref="M24">IFERROR(
    ROWS(
        _xlfn.UNIQUE(
            _xlfn._xlws.FILTER(BD!$B$6:$B$1202,
                    (BD!$C$6:$C$1202=BD_Perc!$B24)*
                    (BD!$D$6:$D$1202=BD_Perc!$C24)*
                    (BD!$E$6:$E$1202=BD_Perc!$D24)*
                    (BD!$DE$6:$DE$1202=1)*
                    (BD!$DK$6:$DK$1202&gt;=BD_Perc!$K24)            )
        )
    ),
    0
)</f>
        <v>1</v>
      </c>
      <c r="O24" s="303" t="str">
        <f t="shared" si="3"/>
        <v>PERCENTIL 50</v>
      </c>
      <c r="P24" s="305" t="str" cm="1">
        <f t="array" ref="P24">+IF(AND(B24&lt;&gt;"Vehículos Eléctricos",B24&lt;&gt;"Vehículos Híbridos"),_xlfn.IFS(AND(L24&lt;=1,M24&lt;=1),"Inactivar TODO el grupo: "&amp; _xlfn.TEXTJOIN("-",FALSE,B24:D24),
                                                                        L24&lt;=1,"Inactivar Intervalo de precio 1 del grupo: "&amp; _xlfn.TEXTJOIN("-",FALSE,B24:D24),
                                                                        M24&lt;=1,"Inactivar Intervalo de precio 2 del grupo: "&amp; _xlfn.TEXTJOIN("-",FALSE,B24:D24),
                                                                        AND(L24&gt;1,M24&gt;1),"OK"
                                                                        ),
     "Ok Híbrido/Eléctrico")</f>
        <v>Ok Híbrido/Eléctrico</v>
      </c>
      <c r="T24" t="b">
        <f t="shared" si="1"/>
        <v>1</v>
      </c>
      <c r="U24" t="s">
        <v>2368</v>
      </c>
      <c r="V24" t="s">
        <v>1</v>
      </c>
      <c r="W24" t="s">
        <v>105</v>
      </c>
      <c r="X24" t="s">
        <v>1071</v>
      </c>
      <c r="Y24">
        <v>1</v>
      </c>
      <c r="Z24" s="298">
        <v>57900000</v>
      </c>
      <c r="AA24" s="298">
        <v>57900000</v>
      </c>
      <c r="AB24" s="295">
        <v>0</v>
      </c>
      <c r="AC24" s="295">
        <v>1</v>
      </c>
      <c r="AD24" s="295">
        <v>0</v>
      </c>
      <c r="AE24" s="302">
        <v>57900000</v>
      </c>
      <c r="AF24" s="299">
        <v>0</v>
      </c>
      <c r="AG24" s="299">
        <v>1</v>
      </c>
      <c r="AH24" s="299"/>
      <c r="AI24" s="303" t="s">
        <v>2336</v>
      </c>
      <c r="AJ24" s="305" t="s">
        <v>2460</v>
      </c>
      <c r="AK24" t="b">
        <f t="shared" si="2"/>
        <v>1</v>
      </c>
    </row>
    <row r="25" spans="1:37">
      <c r="A25" t="str">
        <f t="shared" si="0"/>
        <v>Vehículos Eléctricos_Vehículos Destinados al Transporte de Carga Liviana_Van</v>
      </c>
      <c r="B25" t="s">
        <v>1</v>
      </c>
      <c r="C25" t="s">
        <v>810</v>
      </c>
      <c r="D25" t="s">
        <v>811</v>
      </c>
      <c r="E25">
        <f>+COUNTIFS(BD!DE:DE,1,BD!C:C,BD_Perc!B25,BD!D:D,BD_Perc!C25,BD!E:E,BD_Perc!D25)</f>
        <v>3</v>
      </c>
      <c r="F25" s="298" cm="1">
        <f t="array" ref="F25">+IFERROR(_xlfn.PERCENTILE.INC(_xlfn._xlws.FILTER(BD!$DK$6:$DK$1202,
                       (BD!$C$6:$C$1202=BD_Perc!$B25)*
                       (BD!$D$6:$D$1202=BD_Perc!$C25)*
                       (BD!$E$6:$E$1202=BD_Perc!$D25)*
                       (BD!$DE$6:$DE$1202=1),
                       "Sin datos"),
                 F$2),
            "Sin datos")</f>
        <v>108740000</v>
      </c>
      <c r="G25" s="298" cm="1">
        <f t="array" ref="G25">+IFERROR(_xlfn.PERCENTILE.INC(_xlfn._xlws.FILTER(BD!$DK$6:$DK$1202,
                       (BD!$C$6:$C$1202=BD_Perc!$B25)*
                       (BD!$D$6:$D$1202=BD_Perc!$C25)*
                       (BD!$E$6:$E$1202=BD_Perc!$D25)*
                       (BD!$DE$6:$DE$1202=1),
                       "Sin datos"),
                 G$2),
            "Sin datos")</f>
        <v>141540000</v>
      </c>
      <c r="H25" s="295" cm="1">
        <f t="array" ref="H25">IFERROR(
    ROWS(
        _xlfn.UNIQUE(
            _xlfn._xlws.FILTER(BD!$B$6:$B$1202,
                    (BD!$C$6:$C$1202=BD_Perc!$B25)*
                    (BD!$D$6:$D$1202=BD_Perc!$C25)*
                    (BD!$E$6:$E$1202=BD_Perc!$D25)*
                    (BD!$DE$6:$DE$1202=1)*
                    (BD!$DK$6:$DK$1202&lt;BD_Perc!$F25)
            )
        )
    ),
    0
)</f>
        <v>1</v>
      </c>
      <c r="I25" s="295" cm="1">
        <f t="array" ref="I25">IFERROR(
    ROWS(
        _xlfn.UNIQUE(
            _xlfn._xlws.FILTER(BD!$B$6:$B$1202,
                    (BD!$C$6:$C$1202=BD_Perc!$B25)*
                    (BD!$D$6:$D$1202=BD_Perc!$C25)*
                    (BD!$E$6:$E$1202=BD_Perc!$D25)*
                    (BD!$DE$6:$DE$1202=1)*
                    (BD!$DK$6:$DK$1202&gt;=BD_Perc!$F25)*
                    (BD!$DK$6:$DK$1202&lt;=BD_Perc!$G25)
            )
        )
    ),
    0
)</f>
        <v>1</v>
      </c>
      <c r="J25" s="295" cm="1">
        <f t="array" ref="J25">IFERROR(
    ROWS(
        _xlfn.UNIQUE(
            _xlfn._xlws.FILTER(BD!$B$6:$B$1202,
                    (BD!$C$6:$C$1202=BD_Perc!$B25)*
                    (BD!$D$6:$D$1202=BD_Perc!$C25)*
                    (BD!$E$6:$E$1202=BD_Perc!$D25)*
                    (BD!$DE$6:$DE$1202=1)*
                    (BD!$DK$6:$DK$1202&gt;BD_Perc!$G25)            )
        )
    ),
    0
)</f>
        <v>1</v>
      </c>
      <c r="K25" s="302" cm="1">
        <f t="array" ref="K25">+IFERROR(_xlfn.PERCENTILE.INC(_xlfn._xlws.FILTER(BD!$DK$6:$DK$1202,
                       (BD!$C$6:$C$1202=BD_Perc!$B25)*
                       (BD!$D$6:$D$1202=BD_Perc!$C25)*
                       (BD!$E$6:$E$1202=BD_Perc!$D25)*
                       (BD!$DE$6:$DE$1202=1),
                       "Sin datos"),
                 K$2),
            "Sin datos")</f>
        <v>129900000</v>
      </c>
      <c r="L25" s="299" cm="1">
        <f t="array" ref="L25">IFERROR(
    ROWS(
        _xlfn.UNIQUE(
            _xlfn._xlws.FILTER(BD!$B$6:$B$1202,
                    (BD!$C$6:$C$1202=BD_Perc!$B25)*
                    (BD!$D$6:$D$1202=BD_Perc!$C25)*
                    (BD!$E$6:$E$1202=BD_Perc!$D25)*
                    (BD!$DE$6:$DE$1202=1)*
                    (BD!$DK$6:$DK$1202&lt;BD_Perc!$K25)            )
        )
    ),
    0
)</f>
        <v>1</v>
      </c>
      <c r="M25" s="299" cm="1">
        <f t="array" ref="M25">IFERROR(
    ROWS(
        _xlfn.UNIQUE(
            _xlfn._xlws.FILTER(BD!$B$6:$B$1202,
                    (BD!$C$6:$C$1202=BD_Perc!$B25)*
                    (BD!$D$6:$D$1202=BD_Perc!$C25)*
                    (BD!$E$6:$E$1202=BD_Perc!$D25)*
                    (BD!$DE$6:$DE$1202=1)*
                    (BD!$DK$6:$DK$1202&gt;=BD_Perc!$K25)            )
        )
    ),
    0
)</f>
        <v>1</v>
      </c>
      <c r="O25" s="303" t="str">
        <f t="shared" si="3"/>
        <v>PERCENTIL 50</v>
      </c>
      <c r="P25" s="305" t="str" cm="1">
        <f t="array" ref="P25">+IF(AND(B25&lt;&gt;"Vehículos Eléctricos",B25&lt;&gt;"Vehículos Híbridos"),_xlfn.IFS(AND(L25&lt;=1,M25&lt;=1),"Inactivar TODO el grupo: "&amp; _xlfn.TEXTJOIN("-",FALSE,B25:D25),
                                                                        L25&lt;=1,"Inactivar Intervalo de precio 1 del grupo: "&amp; _xlfn.TEXTJOIN("-",FALSE,B25:D25),
                                                                        M25&lt;=1,"Inactivar Intervalo de precio 2 del grupo: "&amp; _xlfn.TEXTJOIN("-",FALSE,B25:D25),
                                                                        AND(L25&gt;1,M25&gt;1),"OK"
                                                                        ),
     "Ok Híbrido/Eléctrico")</f>
        <v>Ok Híbrido/Eléctrico</v>
      </c>
      <c r="T25" t="b">
        <f t="shared" si="1"/>
        <v>1</v>
      </c>
      <c r="U25" t="s">
        <v>2369</v>
      </c>
      <c r="V25" t="s">
        <v>1</v>
      </c>
      <c r="W25" t="s">
        <v>810</v>
      </c>
      <c r="X25" t="s">
        <v>811</v>
      </c>
      <c r="Y25">
        <v>2</v>
      </c>
      <c r="Z25" s="298">
        <v>92870000</v>
      </c>
      <c r="AA25" s="298">
        <v>114030000</v>
      </c>
      <c r="AB25" s="295">
        <v>1</v>
      </c>
      <c r="AC25" s="295">
        <v>0</v>
      </c>
      <c r="AD25" s="295">
        <v>1</v>
      </c>
      <c r="AE25" s="302">
        <v>103450000</v>
      </c>
      <c r="AF25" s="299">
        <v>1</v>
      </c>
      <c r="AG25" s="299">
        <v>1</v>
      </c>
      <c r="AH25" s="299"/>
      <c r="AI25" s="303" t="s">
        <v>2336</v>
      </c>
      <c r="AJ25" s="305" t="s">
        <v>2460</v>
      </c>
      <c r="AK25" t="b">
        <f t="shared" si="2"/>
        <v>1</v>
      </c>
    </row>
    <row r="26" spans="1:37">
      <c r="A26" t="str">
        <f t="shared" si="0"/>
        <v>Vehículos Eléctricos_Camperos/Camionetas_4x2</v>
      </c>
      <c r="B26" t="s">
        <v>1</v>
      </c>
      <c r="C26" t="s">
        <v>337</v>
      </c>
      <c r="D26" t="s">
        <v>338</v>
      </c>
      <c r="E26">
        <f>+COUNTIFS(BD!DE:DE,1,BD!C:C,BD_Perc!B26,BD!D:D,BD_Perc!C26,BD!E:E,BD_Perc!D26)</f>
        <v>1</v>
      </c>
      <c r="F26" s="298" cm="1">
        <f t="array" ref="F26">+IFERROR(_xlfn.PERCENTILE.INC(_xlfn._xlws.FILTER(BD!$DK$6:$DK$1202,
                       (BD!$C$6:$C$1202=BD_Perc!$B26)*
                       (BD!$D$6:$D$1202=BD_Perc!$C26)*
                       (BD!$E$6:$E$1202=BD_Perc!$D26)*
                       (BD!$DE$6:$DE$1202=1),
                       "Sin datos"),
                 F$2),
            "Sin datos")</f>
        <v>165000000</v>
      </c>
      <c r="G26" s="298" cm="1">
        <f t="array" ref="G26">+IFERROR(_xlfn.PERCENTILE.INC(_xlfn._xlws.FILTER(BD!$DK$6:$DK$1202,
                       (BD!$C$6:$C$1202=BD_Perc!$B26)*
                       (BD!$D$6:$D$1202=BD_Perc!$C26)*
                       (BD!$E$6:$E$1202=BD_Perc!$D26)*
                       (BD!$DE$6:$DE$1202=1),
                       "Sin datos"),
                 G$2),
            "Sin datos")</f>
        <v>165000000</v>
      </c>
      <c r="H26" s="295" cm="1">
        <f t="array" ref="H26">IFERROR(
    ROWS(
        _xlfn.UNIQUE(
            _xlfn._xlws.FILTER(BD!$B$6:$B$1202,
                    (BD!$C$6:$C$1202=BD_Perc!$B26)*
                    (BD!$D$6:$D$1202=BD_Perc!$C26)*
                    (BD!$E$6:$E$1202=BD_Perc!$D26)*
                    (BD!$DE$6:$DE$1202=1)*
                    (BD!$DK$6:$DK$1202&lt;BD_Perc!$F26)
            )
        )
    ),
    0
)</f>
        <v>0</v>
      </c>
      <c r="I26" s="295" cm="1">
        <f t="array" ref="I26">IFERROR(
    ROWS(
        _xlfn.UNIQUE(
            _xlfn._xlws.FILTER(BD!$B$6:$B$1202,
                    (BD!$C$6:$C$1202=BD_Perc!$B26)*
                    (BD!$D$6:$D$1202=BD_Perc!$C26)*
                    (BD!$E$6:$E$1202=BD_Perc!$D26)*
                    (BD!$DE$6:$DE$1202=1)*
                    (BD!$DK$6:$DK$1202&gt;=BD_Perc!$F26)*
                    (BD!$DK$6:$DK$1202&lt;=BD_Perc!$G26)
            )
        )
    ),
    0
)</f>
        <v>1</v>
      </c>
      <c r="J26" s="295" cm="1">
        <f t="array" ref="J26">IFERROR(
    ROWS(
        _xlfn.UNIQUE(
            _xlfn._xlws.FILTER(BD!$B$6:$B$1202,
                    (BD!$C$6:$C$1202=BD_Perc!$B26)*
                    (BD!$D$6:$D$1202=BD_Perc!$C26)*
                    (BD!$E$6:$E$1202=BD_Perc!$D26)*
                    (BD!$DE$6:$DE$1202=1)*
                    (BD!$DK$6:$DK$1202&gt;BD_Perc!$G26)            )
        )
    ),
    0
)</f>
        <v>0</v>
      </c>
      <c r="K26" s="302" cm="1">
        <f t="array" ref="K26">+IFERROR(_xlfn.PERCENTILE.INC(_xlfn._xlws.FILTER(BD!$DK$6:$DK$1202,
                       (BD!$C$6:$C$1202=BD_Perc!$B26)*
                       (BD!$D$6:$D$1202=BD_Perc!$C26)*
                       (BD!$E$6:$E$1202=BD_Perc!$D26)*
                       (BD!$DE$6:$DE$1202=1),
                       "Sin datos"),
                 K$2),
            "Sin datos")</f>
        <v>165000000</v>
      </c>
      <c r="L26" s="299" cm="1">
        <f t="array" ref="L26">IFERROR(
    ROWS(
        _xlfn.UNIQUE(
            _xlfn._xlws.FILTER(BD!$B$6:$B$1202,
                    (BD!$C$6:$C$1202=BD_Perc!$B26)*
                    (BD!$D$6:$D$1202=BD_Perc!$C26)*
                    (BD!$E$6:$E$1202=BD_Perc!$D26)*
                    (BD!$DE$6:$DE$1202=1)*
                    (BD!$DK$6:$DK$1202&lt;BD_Perc!$K26)            )
        )
    ),
    0
)</f>
        <v>0</v>
      </c>
      <c r="M26" s="299" cm="1">
        <f t="array" ref="M26">IFERROR(
    ROWS(
        _xlfn.UNIQUE(
            _xlfn._xlws.FILTER(BD!$B$6:$B$1202,
                    (BD!$C$6:$C$1202=BD_Perc!$B26)*
                    (BD!$D$6:$D$1202=BD_Perc!$C26)*
                    (BD!$E$6:$E$1202=BD_Perc!$D26)*
                    (BD!$DE$6:$DE$1202=1)*
                    (BD!$DK$6:$DK$1202&gt;=BD_Perc!$K26)            )
        )
    ),
    0
)</f>
        <v>1</v>
      </c>
      <c r="O26" s="303" t="str">
        <f t="shared" si="3"/>
        <v>PERCENTIL 50</v>
      </c>
      <c r="P26" s="305" t="str" cm="1">
        <f t="array" ref="P26">+IF(AND(B26&lt;&gt;"Vehículos Eléctricos",B26&lt;&gt;"Vehículos Híbridos"),_xlfn.IFS(AND(L26&lt;=1,M26&lt;=1),"Inactivar TODO el grupo: "&amp; _xlfn.TEXTJOIN("-",FALSE,B26:D26),
                                                                        L26&lt;=1,"Inactivar Intervalo de precio 1 del grupo: "&amp; _xlfn.TEXTJOIN("-",FALSE,B26:D26),
                                                                        M26&lt;=1,"Inactivar Intervalo de precio 2 del grupo: "&amp; _xlfn.TEXTJOIN("-",FALSE,B26:D26),
                                                                        AND(L26&gt;1,M26&gt;1),"OK"
                                                                        ),
     "Ok Híbrido/Eléctrico")</f>
        <v>Ok Híbrido/Eléctrico</v>
      </c>
      <c r="T26" s="366" t="b">
        <f>+U26=A27</f>
        <v>1</v>
      </c>
      <c r="U26" t="s">
        <v>2370</v>
      </c>
      <c r="V26" t="s">
        <v>1</v>
      </c>
      <c r="W26" t="s">
        <v>810</v>
      </c>
      <c r="X26" t="s">
        <v>810</v>
      </c>
      <c r="Y26">
        <v>2</v>
      </c>
      <c r="Z26" s="298">
        <v>265830000</v>
      </c>
      <c r="AA26" s="298">
        <v>279070000</v>
      </c>
      <c r="AB26" s="295">
        <v>1</v>
      </c>
      <c r="AC26" s="295">
        <v>0</v>
      </c>
      <c r="AD26" s="295">
        <v>1</v>
      </c>
      <c r="AE26" s="302">
        <v>272450000</v>
      </c>
      <c r="AF26" s="299">
        <v>1</v>
      </c>
      <c r="AG26" s="299">
        <v>1</v>
      </c>
      <c r="AH26" s="299"/>
      <c r="AI26" s="303" t="s">
        <v>2336</v>
      </c>
      <c r="AJ26" s="305" t="s">
        <v>2460</v>
      </c>
      <c r="AK26" t="b">
        <f t="shared" si="2"/>
        <v>1</v>
      </c>
    </row>
    <row r="27" spans="1:37">
      <c r="A27" t="str">
        <f t="shared" si="0"/>
        <v>Vehículos Eléctricos_Vehículos Destinados al Transporte de Carga Liviana_Vehículos Destinados al Transporte de Carga Liviana</v>
      </c>
      <c r="B27" t="s">
        <v>1</v>
      </c>
      <c r="C27" t="s">
        <v>810</v>
      </c>
      <c r="D27" t="s">
        <v>810</v>
      </c>
      <c r="E27">
        <f>+COUNTIFS(BD!DE:DE,1,BD!C:C,BD_Perc!B27,BD!D:D,BD_Perc!C27,BD!E:E,BD_Perc!D27)</f>
        <v>4</v>
      </c>
      <c r="F27" s="298" cm="1">
        <f t="array" ref="F27">+IFERROR(_xlfn.PERCENTILE.INC(_xlfn._xlws.FILTER(BD!$DK$6:$DK$1202,
                       (BD!$C$6:$C$1202=BD_Perc!$B27)*
                       (BD!$D$6:$D$1202=BD_Perc!$C27)*
                       (BD!$E$6:$E$1202=BD_Perc!$D27)*
                       (BD!$DE$6:$DE$1202=1),
                       "Sin datos"),
                 F$2),
            "Sin datos")</f>
        <v>259680000</v>
      </c>
      <c r="G27" s="298" cm="1">
        <f t="array" ref="G27">+IFERROR(_xlfn.PERCENTILE.INC(_xlfn._xlws.FILTER(BD!$DK$6:$DK$1202,
                       (BD!$C$6:$C$1202=BD_Perc!$B27)*
                       (BD!$D$6:$D$1202=BD_Perc!$C27)*
                       (BD!$E$6:$E$1202=BD_Perc!$D27)*
                       (BD!$DE$6:$DE$1202=1),
                       "Sin datos"),
                 G$2),
            "Sin datos")</f>
        <v>263710000</v>
      </c>
      <c r="H27" s="295" cm="1">
        <f t="array" ref="H27">IFERROR(
    ROWS(
        _xlfn.UNIQUE(
            _xlfn._xlws.FILTER(BD!$B$6:$B$1202,
                    (BD!$C$6:$C$1202=BD_Perc!$B27)*
                    (BD!$D$6:$D$1202=BD_Perc!$C27)*
                    (BD!$E$6:$E$1202=BD_Perc!$D27)*
                    (BD!$DE$6:$DE$1202=1)*
                    (BD!$DK$6:$DK$1202&lt;BD_Perc!$F27)
            )
        )
    ),
    0
)</f>
        <v>1</v>
      </c>
      <c r="I27" s="295" cm="1">
        <f t="array" ref="I27">IFERROR(
    ROWS(
        _xlfn.UNIQUE(
            _xlfn._xlws.FILTER(BD!$B$6:$B$1202,
                    (BD!$C$6:$C$1202=BD_Perc!$B27)*
                    (BD!$D$6:$D$1202=BD_Perc!$C27)*
                    (BD!$E$6:$E$1202=BD_Perc!$D27)*
                    (BD!$DE$6:$DE$1202=1)*
                    (BD!$DK$6:$DK$1202&gt;=BD_Perc!$F27)*
                    (BD!$DK$6:$DK$1202&lt;=BD_Perc!$G27)
            )
        )
    ),
    0
)</f>
        <v>1</v>
      </c>
      <c r="J27" s="295" cm="1">
        <f t="array" ref="J27">IFERROR(
    ROWS(
        _xlfn.UNIQUE(
            _xlfn._xlws.FILTER(BD!$B$6:$B$1202,
                    (BD!$C$6:$C$1202=BD_Perc!$B27)*
                    (BD!$D$6:$D$1202=BD_Perc!$C27)*
                    (BD!$E$6:$E$1202=BD_Perc!$D27)*
                    (BD!$DE$6:$DE$1202=1)*
                    (BD!$DK$6:$DK$1202&gt;BD_Perc!$G27)            )
        )
    ),
    0
)</f>
        <v>1</v>
      </c>
      <c r="K27" s="302" cm="1">
        <f t="array" ref="K27">+IFERROR(_xlfn.PERCENTILE.INC(_xlfn._xlws.FILTER(BD!$DK$6:$DK$1202,
                       (BD!$C$6:$C$1202=BD_Perc!$B27)*
                       (BD!$D$6:$D$1202=BD_Perc!$C27)*
                       (BD!$E$6:$E$1202=BD_Perc!$D27)*
                       (BD!$DE$6:$DE$1202=1),
                       "Sin datos"),
                 K$2),
            "Sin datos")</f>
        <v>260500000</v>
      </c>
      <c r="L27" s="299" cm="1">
        <f t="array" ref="L27">IFERROR(
    ROWS(
        _xlfn.UNIQUE(
            _xlfn._xlws.FILTER(BD!$B$6:$B$1202,
                    (BD!$C$6:$C$1202=BD_Perc!$B27)*
                    (BD!$D$6:$D$1202=BD_Perc!$C27)*
                    (BD!$E$6:$E$1202=BD_Perc!$D27)*
                    (BD!$DE$6:$DE$1202=1)*
                    (BD!$DK$6:$DK$1202&lt;BD_Perc!$K27)            )
        )
    ),
    0
)</f>
        <v>1</v>
      </c>
      <c r="M27" s="299" cm="1">
        <f t="array" ref="M27">IFERROR(
    ROWS(
        _xlfn.UNIQUE(
            _xlfn._xlws.FILTER(BD!$B$6:$B$1202,
                    (BD!$C$6:$C$1202=BD_Perc!$B27)*
                    (BD!$D$6:$D$1202=BD_Perc!$C27)*
                    (BD!$E$6:$E$1202=BD_Perc!$D27)*
                    (BD!$DE$6:$DE$1202=1)*
                    (BD!$DK$6:$DK$1202&gt;=BD_Perc!$K27)            )
        )
    ),
    0
)</f>
        <v>1</v>
      </c>
      <c r="O27" s="303" t="str">
        <f t="shared" si="3"/>
        <v>PERCENTIL 50</v>
      </c>
      <c r="P27" s="305" t="str" cm="1">
        <f t="array" ref="P27">+IF(AND(B27&lt;&gt;"Vehículos Eléctricos",B27&lt;&gt;"Vehículos Híbridos"),_xlfn.IFS(AND(L27&lt;=1,M27&lt;=1),"Inactivar TODO el grupo: "&amp; _xlfn.TEXTJOIN("-",FALSE,B27:D27),
                                                                        L27&lt;=1,"Inactivar Intervalo de precio 1 del grupo: "&amp; _xlfn.TEXTJOIN("-",FALSE,B27:D27),
                                                                        M27&lt;=1,"Inactivar Intervalo de precio 2 del grupo: "&amp; _xlfn.TEXTJOIN("-",FALSE,B27:D27),
                                                                        AND(L27&gt;1,M27&gt;1),"OK"
                                                                        ),
     "Ok Híbrido/Eléctrico")</f>
        <v>Ok Híbrido/Eléctrico</v>
      </c>
      <c r="T27" s="366" t="b">
        <f>+U27=A26</f>
        <v>1</v>
      </c>
      <c r="U27" t="s">
        <v>2371</v>
      </c>
      <c r="V27" t="s">
        <v>1</v>
      </c>
      <c r="W27" t="s">
        <v>337</v>
      </c>
      <c r="X27" t="s">
        <v>338</v>
      </c>
      <c r="Y27">
        <v>1</v>
      </c>
      <c r="Z27" s="298">
        <v>160000000</v>
      </c>
      <c r="AA27" s="298">
        <v>160000000</v>
      </c>
      <c r="AB27" s="295">
        <v>0</v>
      </c>
      <c r="AC27" s="295">
        <v>1</v>
      </c>
      <c r="AD27" s="295">
        <v>0</v>
      </c>
      <c r="AE27" s="302">
        <v>160000000</v>
      </c>
      <c r="AF27" s="299">
        <v>0</v>
      </c>
      <c r="AG27" s="299">
        <v>1</v>
      </c>
      <c r="AH27" s="299"/>
      <c r="AI27" s="303" t="s">
        <v>2336</v>
      </c>
      <c r="AJ27" s="305" t="s">
        <v>2460</v>
      </c>
      <c r="AK27" t="b">
        <f t="shared" si="2"/>
        <v>1</v>
      </c>
    </row>
    <row r="28" spans="1:37">
      <c r="A28" t="str">
        <f t="shared" si="0"/>
        <v>Vehículos Especiales_Ambulancias_TAB</v>
      </c>
      <c r="B28" t="s">
        <v>3</v>
      </c>
      <c r="C28" t="s">
        <v>977</v>
      </c>
      <c r="D28" t="s">
        <v>978</v>
      </c>
      <c r="E28">
        <f>+COUNTIFS(BD!DE:DE,1,BD!C:C,BD_Perc!B28,BD!D:D,BD_Perc!C28,BD!E:E,BD_Perc!D28)</f>
        <v>22</v>
      </c>
      <c r="F28" s="298" cm="1">
        <f t="array" ref="F28">+IFERROR(_xlfn.PERCENTILE.INC(_xlfn._xlws.FILTER(BD!$DK$6:$DK$1202,
                       (BD!$C$6:$C$1202=BD_Perc!$B28)*
                       (BD!$D$6:$D$1202=BD_Perc!$C28)*
                       (BD!$E$6:$E$1202=BD_Perc!$D28)*
                       (BD!$DE$6:$DE$1202=1),
                       "Sin datos"),
                 F$2),
            "Sin datos")</f>
        <v>264528219.19999999</v>
      </c>
      <c r="G28" s="298" cm="1">
        <f t="array" ref="G28">+IFERROR(_xlfn.PERCENTILE.INC(_xlfn._xlws.FILTER(BD!$DK$6:$DK$1202,
                       (BD!$C$6:$C$1202=BD_Perc!$B28)*
                       (BD!$D$6:$D$1202=BD_Perc!$C28)*
                       (BD!$E$6:$E$1202=BD_Perc!$D28)*
                       (BD!$DE$6:$DE$1202=1),
                       "Sin datos"),
                 G$2),
            "Sin datos")</f>
        <v>292313725.10000002</v>
      </c>
      <c r="H28" s="295" cm="1">
        <f t="array" ref="H28">IFERROR(
    ROWS(
        _xlfn.UNIQUE(
            _xlfn._xlws.FILTER(BD!$B$6:$B$1202,
                    (BD!$C$6:$C$1202=BD_Perc!$B28)*
                    (BD!$D$6:$D$1202=BD_Perc!$C28)*
                    (BD!$E$6:$E$1202=BD_Perc!$D28)*
                    (BD!$DE$6:$DE$1202=1)*
                    (BD!$DK$6:$DK$1202&lt;BD_Perc!$F28)
            )
        )
    ),
    0
)</f>
        <v>4</v>
      </c>
      <c r="I28" s="295" cm="1">
        <f t="array" ref="I28">IFERROR(
    ROWS(
        _xlfn.UNIQUE(
            _xlfn._xlws.FILTER(BD!$B$6:$B$1202,
                    (BD!$C$6:$C$1202=BD_Perc!$B28)*
                    (BD!$D$6:$D$1202=BD_Perc!$C28)*
                    (BD!$E$6:$E$1202=BD_Perc!$D28)*
                    (BD!$DE$6:$DE$1202=1)*
                    (BD!$DK$6:$DK$1202&gt;=BD_Perc!$F28)*
                    (BD!$DK$6:$DK$1202&lt;=BD_Perc!$G28)
            )
        )
    ),
    0
)</f>
        <v>3</v>
      </c>
      <c r="J28" s="295" cm="1">
        <f t="array" ref="J28">IFERROR(
    ROWS(
        _xlfn.UNIQUE(
            _xlfn._xlws.FILTER(BD!$B$6:$B$1202,
                    (BD!$C$6:$C$1202=BD_Perc!$B28)*
                    (BD!$D$6:$D$1202=BD_Perc!$C28)*
                    (BD!$E$6:$E$1202=BD_Perc!$D28)*
                    (BD!$DE$6:$DE$1202=1)*
                    (BD!$DK$6:$DK$1202&gt;BD_Perc!$G28)            )
        )
    ),
    0
)</f>
        <v>3</v>
      </c>
      <c r="K28" s="302" cm="1">
        <f t="array" ref="K28">+IFERROR(_xlfn.PERCENTILE.INC(_xlfn._xlws.FILTER(BD!$DK$6:$DK$1202,
                       (BD!$C$6:$C$1202=BD_Perc!$B28)*
                       (BD!$D$6:$D$1202=BD_Perc!$C28)*
                       (BD!$E$6:$E$1202=BD_Perc!$D28)*
                       (BD!$DE$6:$DE$1202=1),
                       "Sin datos"),
                 K$2),
            "Sin datos")</f>
        <v>280120408</v>
      </c>
      <c r="L28" s="299" cm="1">
        <f t="array" ref="L28">IFERROR(
    ROWS(
        _xlfn.UNIQUE(
            _xlfn._xlws.FILTER(BD!$B$6:$B$1202,
                    (BD!$C$6:$C$1202=BD_Perc!$B28)*
                    (BD!$D$6:$D$1202=BD_Perc!$C28)*
                    (BD!$E$6:$E$1202=BD_Perc!$D28)*
                    (BD!$DE$6:$DE$1202=1)*
                    (BD!$DK$6:$DK$1202&lt;BD_Perc!$K28)            )
        )
    ),
    0
)</f>
        <v>4</v>
      </c>
      <c r="M28" s="299" cm="1">
        <f t="array" ref="M28">IFERROR(
    ROWS(
        _xlfn.UNIQUE(
            _xlfn._xlws.FILTER(BD!$B$6:$B$1202,
                    (BD!$C$6:$C$1202=BD_Perc!$B28)*
                    (BD!$D$6:$D$1202=BD_Perc!$C28)*
                    (BD!$E$6:$E$1202=BD_Perc!$D28)*
                    (BD!$DE$6:$DE$1202=1)*
                    (BD!$DK$6:$DK$1202&gt;=BD_Perc!$K28)            )
        )
    ),
    0
)</f>
        <v>4</v>
      </c>
      <c r="O28" s="303" t="str">
        <f t="shared" si="3"/>
        <v>PERCENTIL 30-70</v>
      </c>
      <c r="P28" s="305" t="str" cm="1">
        <f t="array" ref="P28">+IF(AND(B28&lt;&gt;"Vehículos Eléctricos",B28&lt;&gt;"Vehículos Híbridos"),_xlfn.IFS(AND(L28&lt;=1,M28&lt;=1),"Inactivar TODO el grupo: "&amp; _xlfn.TEXTJOIN("-",FALSE,B28:D28),
                                                                        L28&lt;=1,"Inactivar Intervalo de precio 1 del grupo: "&amp; _xlfn.TEXTJOIN("-",FALSE,B28:D28),
                                                                        M28&lt;=1,"Inactivar Intervalo de precio 2 del grupo: "&amp; _xlfn.TEXTJOIN("-",FALSE,B28:D28),
                                                                        AND(L28&gt;1,M28&gt;1),"OK"
                                                                        ),
     "Ok Híbrido/Eléctrico")</f>
        <v>OK</v>
      </c>
      <c r="T28" t="b">
        <f t="shared" si="1"/>
        <v>1</v>
      </c>
      <c r="U28" t="s">
        <v>2372</v>
      </c>
      <c r="V28" t="s">
        <v>3</v>
      </c>
      <c r="W28" t="s">
        <v>977</v>
      </c>
      <c r="X28" t="s">
        <v>978</v>
      </c>
      <c r="Y28">
        <v>21</v>
      </c>
      <c r="Z28" s="298">
        <v>248947071</v>
      </c>
      <c r="AA28" s="298">
        <v>273339501</v>
      </c>
      <c r="AB28" s="295">
        <v>4</v>
      </c>
      <c r="AC28" s="295">
        <v>2</v>
      </c>
      <c r="AD28" s="295">
        <v>4</v>
      </c>
      <c r="AE28" s="302">
        <v>262382071</v>
      </c>
      <c r="AF28" s="299">
        <v>4</v>
      </c>
      <c r="AG28" s="299">
        <v>4</v>
      </c>
      <c r="AH28" s="299"/>
      <c r="AI28" s="303" t="s">
        <v>2454</v>
      </c>
      <c r="AJ28" s="305" t="s">
        <v>2455</v>
      </c>
      <c r="AK28" t="b">
        <f t="shared" si="2"/>
        <v>1</v>
      </c>
    </row>
    <row r="29" spans="1:37">
      <c r="A29" t="str">
        <f t="shared" si="0"/>
        <v>Vehículos Especiales_Ambulancias_TAM</v>
      </c>
      <c r="B29" t="s">
        <v>3</v>
      </c>
      <c r="C29" t="s">
        <v>977</v>
      </c>
      <c r="D29" t="s">
        <v>986</v>
      </c>
      <c r="E29">
        <f>+COUNTIFS(BD!DE:DE,1,BD!C:C,BD_Perc!B29,BD!D:D,BD_Perc!C29,BD!E:E,BD_Perc!D29)</f>
        <v>21</v>
      </c>
      <c r="F29" s="298" cm="1">
        <f t="array" ref="F29">+IFERROR(_xlfn.PERCENTILE.INC(_xlfn._xlws.FILTER(BD!$DK$6:$DK$1202,
                       (BD!$C$6:$C$1202=BD_Perc!$B29)*
                       (BD!$D$6:$D$1202=BD_Perc!$C29)*
                       (BD!$E$6:$E$1202=BD_Perc!$D29)*
                       (BD!$DE$6:$DE$1202=1),
                       "Sin datos"),
                 F$2),
            "Sin datos")</f>
        <v>362400480</v>
      </c>
      <c r="G29" s="298" cm="1">
        <f t="array" ref="G29">+IFERROR(_xlfn.PERCENTILE.INC(_xlfn._xlws.FILTER(BD!$DK$6:$DK$1202,
                       (BD!$C$6:$C$1202=BD_Perc!$B29)*
                       (BD!$D$6:$D$1202=BD_Perc!$C29)*
                       (BD!$E$6:$E$1202=BD_Perc!$D29)*
                       (BD!$DE$6:$DE$1202=1),
                       "Sin datos"),
                 G$2),
            "Sin datos")</f>
        <v>391237880</v>
      </c>
      <c r="H29" s="295" cm="1">
        <f t="array" ref="H29">IFERROR(
    ROWS(
        _xlfn.UNIQUE(
            _xlfn._xlws.FILTER(BD!$B$6:$B$1202,
                    (BD!$C$6:$C$1202=BD_Perc!$B29)*
                    (BD!$D$6:$D$1202=BD_Perc!$C29)*
                    (BD!$E$6:$E$1202=BD_Perc!$D29)*
                    (BD!$DE$6:$DE$1202=1)*
                    (BD!$DK$6:$DK$1202&lt;BD_Perc!$F29)
            )
        )
    ),
    0
)</f>
        <v>2</v>
      </c>
      <c r="I29" s="295" cm="1">
        <f t="array" ref="I29">IFERROR(
    ROWS(
        _xlfn.UNIQUE(
            _xlfn._xlws.FILTER(BD!$B$6:$B$1202,
                    (BD!$C$6:$C$1202=BD_Perc!$B29)*
                    (BD!$D$6:$D$1202=BD_Perc!$C29)*
                    (BD!$E$6:$E$1202=BD_Perc!$D29)*
                    (BD!$DE$6:$DE$1202=1)*
                    (BD!$DK$6:$DK$1202&gt;=BD_Perc!$F29)*
                    (BD!$DK$6:$DK$1202&lt;=BD_Perc!$G29)
            )
        )
    ),
    0
)</f>
        <v>4</v>
      </c>
      <c r="J29" s="295" cm="1">
        <f t="array" ref="J29">IFERROR(
    ROWS(
        _xlfn.UNIQUE(
            _xlfn._xlws.FILTER(BD!$B$6:$B$1202,
                    (BD!$C$6:$C$1202=BD_Perc!$B29)*
                    (BD!$D$6:$D$1202=BD_Perc!$C29)*
                    (BD!$E$6:$E$1202=BD_Perc!$D29)*
                    (BD!$DE$6:$DE$1202=1)*
                    (BD!$DK$6:$DK$1202&gt;BD_Perc!$G29)            )
        )
    ),
    0
)</f>
        <v>3</v>
      </c>
      <c r="K29" s="302" cm="1">
        <f t="array" ref="K29">+IFERROR(_xlfn.PERCENTILE.INC(_xlfn._xlws.FILTER(BD!$DK$6:$DK$1202,
                       (BD!$C$6:$C$1202=BD_Perc!$B29)*
                       (BD!$D$6:$D$1202=BD_Perc!$C29)*
                       (BD!$E$6:$E$1202=BD_Perc!$D29)*
                       (BD!$DE$6:$DE$1202=1),
                       "Sin datos"),
                 K$2),
            "Sin datos")</f>
        <v>376000000</v>
      </c>
      <c r="L29" s="299" cm="1">
        <f t="array" ref="L29">IFERROR(
    ROWS(
        _xlfn.UNIQUE(
            _xlfn._xlws.FILTER(BD!$B$6:$B$1202,
                    (BD!$C$6:$C$1202=BD_Perc!$B29)*
                    (BD!$D$6:$D$1202=BD_Perc!$C29)*
                    (BD!$E$6:$E$1202=BD_Perc!$D29)*
                    (BD!$DE$6:$DE$1202=1)*
                    (BD!$DK$6:$DK$1202&lt;BD_Perc!$K29)            )
        )
    ),
    0
)</f>
        <v>4</v>
      </c>
      <c r="M29" s="299" cm="1">
        <f t="array" ref="M29">IFERROR(
    ROWS(
        _xlfn.UNIQUE(
            _xlfn._xlws.FILTER(BD!$B$6:$B$1202,
                    (BD!$C$6:$C$1202=BD_Perc!$B29)*
                    (BD!$D$6:$D$1202=BD_Perc!$C29)*
                    (BD!$E$6:$E$1202=BD_Perc!$D29)*
                    (BD!$DE$6:$DE$1202=1)*
                    (BD!$DK$6:$DK$1202&gt;=BD_Perc!$K29)            )
        )
    ),
    0
)</f>
        <v>4</v>
      </c>
      <c r="O29" s="303" t="str">
        <f t="shared" si="3"/>
        <v>PERCENTIL 30-70</v>
      </c>
      <c r="P29" s="305" t="str" cm="1">
        <f t="array" ref="P29">+IF(AND(B29&lt;&gt;"Vehículos Eléctricos",B29&lt;&gt;"Vehículos Híbridos"),_xlfn.IFS(AND(L29&lt;=1,M29&lt;=1),"Inactivar TODO el grupo: "&amp; _xlfn.TEXTJOIN("-",FALSE,B29:D29),
                                                                        L29&lt;=1,"Inactivar Intervalo de precio 1 del grupo: "&amp; _xlfn.TEXTJOIN("-",FALSE,B29:D29),
                                                                        M29&lt;=1,"Inactivar Intervalo de precio 2 del grupo: "&amp; _xlfn.TEXTJOIN("-",FALSE,B29:D29),
                                                                        AND(L29&gt;1,M29&gt;1),"OK"
                                                                        ),
     "Ok Híbrido/Eléctrico")</f>
        <v>OK</v>
      </c>
      <c r="T29" t="b">
        <f t="shared" si="1"/>
        <v>1</v>
      </c>
      <c r="U29" t="s">
        <v>2373</v>
      </c>
      <c r="V29" t="s">
        <v>3</v>
      </c>
      <c r="W29" t="s">
        <v>977</v>
      </c>
      <c r="X29" t="s">
        <v>986</v>
      </c>
      <c r="Y29">
        <v>20</v>
      </c>
      <c r="Z29" s="298">
        <v>338115968.60000002</v>
      </c>
      <c r="AA29" s="298">
        <v>373983266.80000001</v>
      </c>
      <c r="AB29" s="295">
        <v>2</v>
      </c>
      <c r="AC29" s="295">
        <v>4</v>
      </c>
      <c r="AD29" s="295">
        <v>3</v>
      </c>
      <c r="AE29" s="302">
        <v>350146480</v>
      </c>
      <c r="AF29" s="299">
        <v>4</v>
      </c>
      <c r="AG29" s="299">
        <v>4</v>
      </c>
      <c r="AH29" s="299"/>
      <c r="AI29" s="303" t="s">
        <v>2454</v>
      </c>
      <c r="AJ29" s="305" t="s">
        <v>2455</v>
      </c>
      <c r="AK29" t="b">
        <f t="shared" si="2"/>
        <v>1</v>
      </c>
    </row>
    <row r="30" spans="1:37">
      <c r="A30" t="str">
        <f t="shared" si="0"/>
        <v>Vehículos Especiales_Carrotanques_Carrotanques</v>
      </c>
      <c r="B30" t="s">
        <v>3</v>
      </c>
      <c r="C30" t="s">
        <v>1038</v>
      </c>
      <c r="D30" t="s">
        <v>1038</v>
      </c>
      <c r="E30">
        <f>+COUNTIFS(BD!DE:DE,1,BD!C:C,BD_Perc!B30,BD!D:D,BD_Perc!C30,BD!E:E,BD_Perc!D30)</f>
        <v>26</v>
      </c>
      <c r="F30" s="298" cm="1">
        <f t="array" ref="F30">+IFERROR(_xlfn.PERCENTILE.INC(_xlfn._xlws.FILTER(BD!$DK$6:$DK$1202,
                       (BD!$C$6:$C$1202=BD_Perc!$B30)*
                       (BD!$D$6:$D$1202=BD_Perc!$C30)*
                       (BD!$E$6:$E$1202=BD_Perc!$D30)*
                       (BD!$DE$6:$DE$1202=1),
                       "Sin datos"),
                 F$2),
            "Sin datos")</f>
        <v>746506211</v>
      </c>
      <c r="G30" s="298" cm="1">
        <f t="array" ref="G30">+IFERROR(_xlfn.PERCENTILE.INC(_xlfn._xlws.FILTER(BD!$DK$6:$DK$1202,
                       (BD!$C$6:$C$1202=BD_Perc!$B30)*
                       (BD!$D$6:$D$1202=BD_Perc!$C30)*
                       (BD!$E$6:$E$1202=BD_Perc!$D30)*
                       (BD!$DE$6:$DE$1202=1),
                       "Sin datos"),
                 G$2),
            "Sin datos")</f>
        <v>1671676200</v>
      </c>
      <c r="H30" s="295" cm="1">
        <f t="array" ref="H30">IFERROR(
    ROWS(
        _xlfn.UNIQUE(
            _xlfn._xlws.FILTER(BD!$B$6:$B$1202,
                    (BD!$C$6:$C$1202=BD_Perc!$B30)*
                    (BD!$D$6:$D$1202=BD_Perc!$C30)*
                    (BD!$E$6:$E$1202=BD_Perc!$D30)*
                    (BD!$DE$6:$DE$1202=1)*
                    (BD!$DK$6:$DK$1202&lt;BD_Perc!$F30)
            )
        )
    ),
    0
)</f>
        <v>1</v>
      </c>
      <c r="I30" s="295" cm="1">
        <f t="array" ref="I30">IFERROR(
    ROWS(
        _xlfn.UNIQUE(
            _xlfn._xlws.FILTER(BD!$B$6:$B$1202,
                    (BD!$C$6:$C$1202=BD_Perc!$B30)*
                    (BD!$D$6:$D$1202=BD_Perc!$C30)*
                    (BD!$E$6:$E$1202=BD_Perc!$D30)*
                    (BD!$DE$6:$DE$1202=1)*
                    (BD!$DK$6:$DK$1202&gt;=BD_Perc!$F30)*
                    (BD!$DK$6:$DK$1202&lt;=BD_Perc!$G30)
            )
        )
    ),
    0
)</f>
        <v>2</v>
      </c>
      <c r="J30" s="295" cm="1">
        <f t="array" ref="J30">IFERROR(
    ROWS(
        _xlfn.UNIQUE(
            _xlfn._xlws.FILTER(BD!$B$6:$B$1202,
                    (BD!$C$6:$C$1202=BD_Perc!$B30)*
                    (BD!$D$6:$D$1202=BD_Perc!$C30)*
                    (BD!$E$6:$E$1202=BD_Perc!$D30)*
                    (BD!$DE$6:$DE$1202=1)*
                    (BD!$DK$6:$DK$1202&gt;BD_Perc!$G30)            )
        )
    ),
    0
)</f>
        <v>1</v>
      </c>
      <c r="K30" s="302" cm="1">
        <f t="array" ref="K30">+IFERROR(_xlfn.PERCENTILE.INC(_xlfn._xlws.FILTER(BD!$DK$6:$DK$1202,
                       (BD!$C$6:$C$1202=BD_Perc!$B30)*
                       (BD!$D$6:$D$1202=BD_Perc!$C30)*
                       (BD!$E$6:$E$1202=BD_Perc!$D30)*
                       (BD!$DE$6:$DE$1202=1),
                       "Sin datos"),
                 K$2),
            "Sin datos")</f>
        <v>1345347000</v>
      </c>
      <c r="L30" s="299" cm="1">
        <f t="array" ref="L30">IFERROR(
    ROWS(
        _xlfn.UNIQUE(
            _xlfn._xlws.FILTER(BD!$B$6:$B$1202,
                    (BD!$C$6:$C$1202=BD_Perc!$B30)*
                    (BD!$D$6:$D$1202=BD_Perc!$C30)*
                    (BD!$E$6:$E$1202=BD_Perc!$D30)*
                    (BD!$DE$6:$DE$1202=1)*
                    (BD!$DK$6:$DK$1202&lt;BD_Perc!$K30)            )
        )
    ),
    0
)</f>
        <v>2</v>
      </c>
      <c r="M30" s="299" cm="1">
        <f t="array" ref="M30">IFERROR(
    ROWS(
        _xlfn.UNIQUE(
            _xlfn._xlws.FILTER(BD!$B$6:$B$1202,
                    (BD!$C$6:$C$1202=BD_Perc!$B30)*
                    (BD!$D$6:$D$1202=BD_Perc!$C30)*
                    (BD!$E$6:$E$1202=BD_Perc!$D30)*
                    (BD!$DE$6:$DE$1202=1)*
                    (BD!$DK$6:$DK$1202&gt;=BD_Perc!$K30)            )
        )
    ),
    0
)</f>
        <v>1</v>
      </c>
      <c r="O30" s="303" t="str">
        <f t="shared" si="3"/>
        <v>PERCENTIL 50</v>
      </c>
      <c r="P30" s="305" t="str" cm="1">
        <f t="array" ref="P30">+IF(AND(B30&lt;&gt;"Vehículos Eléctricos",B30&lt;&gt;"Vehículos Híbridos"),_xlfn.IFS(AND(L30&lt;=1,M30&lt;=1),"Inactivar TODO el grupo: "&amp; _xlfn.TEXTJOIN("-",FALSE,B30:D30),
                                                                        L30&lt;=1,"Inactivar Intervalo de precio 1 del grupo: "&amp; _xlfn.TEXTJOIN("-",FALSE,B30:D30),
                                                                        M30&lt;=1,"Inactivar Intervalo de precio 2 del grupo: "&amp; _xlfn.TEXTJOIN("-",FALSE,B30:D30),
                                                                        AND(L30&gt;1,M30&gt;1),"OK"
                                                                        ),
     "Ok Híbrido/Eléctrico")</f>
        <v>Inactivar Intervalo de precio 2 del grupo: Vehículos Especiales-Carrotanques-Carrotanques</v>
      </c>
      <c r="S30" s="356"/>
      <c r="T30" t="b">
        <f t="shared" si="1"/>
        <v>1</v>
      </c>
      <c r="U30" s="356" t="s">
        <v>2374</v>
      </c>
      <c r="V30" s="356" t="s">
        <v>3</v>
      </c>
      <c r="W30" s="356" t="s">
        <v>1038</v>
      </c>
      <c r="X30" s="356" t="s">
        <v>1038</v>
      </c>
      <c r="Y30" s="356">
        <v>26</v>
      </c>
      <c r="Z30" s="357">
        <v>705950037</v>
      </c>
      <c r="AA30" s="357">
        <v>1547375500</v>
      </c>
      <c r="AB30" s="356">
        <v>1</v>
      </c>
      <c r="AC30" s="356">
        <v>3</v>
      </c>
      <c r="AD30" s="356">
        <v>1</v>
      </c>
      <c r="AE30" s="357">
        <v>1246195000</v>
      </c>
      <c r="AF30" s="356">
        <v>2</v>
      </c>
      <c r="AG30" s="356">
        <v>1</v>
      </c>
      <c r="AH30" s="356"/>
      <c r="AI30" s="356" t="s">
        <v>2336</v>
      </c>
      <c r="AJ30" s="356" t="s">
        <v>2465</v>
      </c>
      <c r="AK30" t="b">
        <f t="shared" si="2"/>
        <v>1</v>
      </c>
    </row>
    <row r="31" spans="1:37">
      <c r="A31" t="str">
        <f t="shared" si="0"/>
        <v>Vehículos Híbridos_Automóviles_Sedán</v>
      </c>
      <c r="B31" t="s">
        <v>2</v>
      </c>
      <c r="C31" t="s">
        <v>105</v>
      </c>
      <c r="D31" t="s">
        <v>2380</v>
      </c>
      <c r="E31">
        <f>+COUNTIFS(BD!DE:DE,1,BD!C:C,BD_Perc!B31,BD!D:D,BD_Perc!C31,BD!E:E,BD_Perc!D31)</f>
        <v>18</v>
      </c>
      <c r="F31" s="298" cm="1">
        <f t="array" ref="F31">+IFERROR(_xlfn.PERCENTILE.INC(_xlfn._xlws.FILTER(BD!$DK$6:$DK$1202,
                       (BD!$C$6:$C$1202=BD_Perc!$B31)*
                       (BD!$D$6:$D$1202=BD_Perc!$C31)*
                       (BD!$E$6:$E$1202=BD_Perc!$D31)*
                       (BD!$DE$6:$DE$1202=1),
                       "Sin datos"),
                 F$2),
            "Sin datos")</f>
        <v>114569100</v>
      </c>
      <c r="G31" s="298" cm="1">
        <f t="array" ref="G31">+IFERROR(_xlfn.PERCENTILE.INC(_xlfn._xlws.FILTER(BD!$DK$6:$DK$1202,
                       (BD!$C$6:$C$1202=BD_Perc!$B31)*
                       (BD!$D$6:$D$1202=BD_Perc!$C31)*
                       (BD!$E$6:$E$1202=BD_Perc!$D31)*
                       (BD!$DE$6:$DE$1202=1),
                       "Sin datos"),
                 G$2),
            "Sin datos")</f>
        <v>130036500</v>
      </c>
      <c r="H31" s="295" cm="1">
        <f t="array" ref="H31">IFERROR(
    ROWS(
        _xlfn.UNIQUE(
            _xlfn._xlws.FILTER(BD!$B$6:$B$1202,
                    (BD!$C$6:$C$1202=BD_Perc!$B31)*
                    (BD!$D$6:$D$1202=BD_Perc!$C31)*
                    (BD!$E$6:$E$1202=BD_Perc!$D31)*
                    (BD!$DE$6:$DE$1202=1)*
                    (BD!$DK$6:$DK$1202&lt;BD_Perc!$F31)
            )
        )
    ),
    0
)</f>
        <v>4</v>
      </c>
      <c r="I31" s="295" cm="1">
        <f t="array" ref="I31">IFERROR(
    ROWS(
        _xlfn.UNIQUE(
            _xlfn._xlws.FILTER(BD!$B$6:$B$1202,
                    (BD!$C$6:$C$1202=BD_Perc!$B31)*
                    (BD!$D$6:$D$1202=BD_Perc!$C31)*
                    (BD!$E$6:$E$1202=BD_Perc!$D31)*
                    (BD!$DE$6:$DE$1202=1)*
                    (BD!$DK$6:$DK$1202&gt;=BD_Perc!$F31)*
                    (BD!$DK$6:$DK$1202&lt;=BD_Perc!$G31)
            )
        )
    ),
    0
)</f>
        <v>4</v>
      </c>
      <c r="J31" s="295" cm="1">
        <f t="array" ref="J31">IFERROR(
    ROWS(
        _xlfn.UNIQUE(
            _xlfn._xlws.FILTER(BD!$B$6:$B$1202,
                    (BD!$C$6:$C$1202=BD_Perc!$B31)*
                    (BD!$D$6:$D$1202=BD_Perc!$C31)*
                    (BD!$E$6:$E$1202=BD_Perc!$D31)*
                    (BD!$DE$6:$DE$1202=1)*
                    (BD!$DK$6:$DK$1202&gt;BD_Perc!$G31)            )
        )
    ),
    0
)</f>
        <v>4</v>
      </c>
      <c r="K31" s="302" cm="1">
        <f t="array" ref="K31">+IFERROR(_xlfn.PERCENTILE.INC(_xlfn._xlws.FILTER(BD!$DK$6:$DK$1202,
                       (BD!$C$6:$C$1202=BD_Perc!$B31)*
                       (BD!$D$6:$D$1202=BD_Perc!$C31)*
                       (BD!$E$6:$E$1202=BD_Perc!$D31)*
                       (BD!$DE$6:$DE$1202=1),
                       "Sin datos"),
                 K$2),
            "Sin datos")</f>
        <v>120900000</v>
      </c>
      <c r="L31" s="299" cm="1">
        <f t="array" ref="L31">IFERROR(
    ROWS(
        _xlfn.UNIQUE(
            _xlfn._xlws.FILTER(BD!$B$6:$B$1202,
                    (BD!$C$6:$C$1202=BD_Perc!$B31)*
                    (BD!$D$6:$D$1202=BD_Perc!$C31)*
                    (BD!$E$6:$E$1202=BD_Perc!$D31)*
                    (BD!$DE$6:$DE$1202=1)*
                    (BD!$DK$6:$DK$1202&lt;BD_Perc!$K31)            )
        )
    ),
    0
)</f>
        <v>5</v>
      </c>
      <c r="M31" s="299" cm="1">
        <f t="array" ref="M31">IFERROR(
    ROWS(
        _xlfn.UNIQUE(
            _xlfn._xlws.FILTER(BD!$B$6:$B$1202,
                    (BD!$C$6:$C$1202=BD_Perc!$B31)*
                    (BD!$D$6:$D$1202=BD_Perc!$C31)*
                    (BD!$E$6:$E$1202=BD_Perc!$D31)*
                    (BD!$DE$6:$DE$1202=1)*
                    (BD!$DK$6:$DK$1202&gt;=BD_Perc!$K31)            )
        )
    ),
    0
)</f>
        <v>4</v>
      </c>
      <c r="O31" s="303" t="str">
        <f t="shared" si="3"/>
        <v>PERCENTIL 30-70</v>
      </c>
      <c r="P31" s="305" t="str" cm="1">
        <f t="array" ref="P31">+IF(AND(B31&lt;&gt;"Vehículos Eléctricos",B31&lt;&gt;"Vehículos Híbridos"),_xlfn.IFS(AND(L31&lt;=1,M31&lt;=1),"Inactivar TODO el grupo: "&amp; _xlfn.TEXTJOIN("-",FALSE,B31:D31),
                                                                        L31&lt;=1,"Inactivar Intervalo de precio 1 del grupo: "&amp; _xlfn.TEXTJOIN("-",FALSE,B31:D31),
                                                                        M31&lt;=1,"Inactivar Intervalo de precio 2 del grupo: "&amp; _xlfn.TEXTJOIN("-",FALSE,B31:D31),
                                                                        AND(L31&gt;1,M31&gt;1),"OK"
                                                                        ),
     "Ok Híbrido/Eléctrico")</f>
        <v>Ok Híbrido/Eléctrico</v>
      </c>
      <c r="T31" t="b">
        <f t="shared" si="1"/>
        <v>1</v>
      </c>
      <c r="U31" t="s">
        <v>2461</v>
      </c>
      <c r="V31" t="s">
        <v>2</v>
      </c>
      <c r="W31" t="s">
        <v>105</v>
      </c>
      <c r="X31" t="s">
        <v>2380</v>
      </c>
      <c r="Y31">
        <v>15</v>
      </c>
      <c r="Z31" s="298">
        <v>114663000</v>
      </c>
      <c r="AA31" s="298">
        <v>128500000</v>
      </c>
      <c r="AB31" s="295">
        <v>4</v>
      </c>
      <c r="AC31" s="295">
        <v>3</v>
      </c>
      <c r="AD31" s="295">
        <v>2</v>
      </c>
      <c r="AE31" s="302">
        <v>118500000</v>
      </c>
      <c r="AF31" s="299">
        <v>5</v>
      </c>
      <c r="AG31" s="299">
        <v>5</v>
      </c>
      <c r="AH31" s="299"/>
      <c r="AI31" s="303" t="s">
        <v>2454</v>
      </c>
      <c r="AJ31" s="305" t="s">
        <v>2460</v>
      </c>
      <c r="AK31" t="b">
        <f t="shared" si="2"/>
        <v>1</v>
      </c>
    </row>
    <row r="32" spans="1:37">
      <c r="A32" t="str">
        <f t="shared" si="0"/>
        <v>Vehículos Híbridos_Camperos/Camionetas_4x4</v>
      </c>
      <c r="B32" t="s">
        <v>2</v>
      </c>
      <c r="C32" t="s">
        <v>337</v>
      </c>
      <c r="D32" t="s">
        <v>346</v>
      </c>
      <c r="E32">
        <f>+COUNTIFS(BD!DE:DE,1,BD!C:C,BD_Perc!B32,BD!D:D,BD_Perc!C32,BD!E:E,BD_Perc!D32)</f>
        <v>8</v>
      </c>
      <c r="F32" s="298" cm="1">
        <f t="array" ref="F32">+IFERROR(_xlfn.PERCENTILE.INC(_xlfn._xlws.FILTER(BD!$DK$6:$DK$1202,
                       (BD!$C$6:$C$1202=BD_Perc!$B32)*
                       (BD!$D$6:$D$1202=BD_Perc!$C32)*
                       (BD!$E$6:$E$1202=BD_Perc!$D32)*
                       (BD!$DE$6:$DE$1202=1),
                       "Sin datos"),
                 F$2),
            "Sin datos")</f>
        <v>207910000</v>
      </c>
      <c r="G32" s="298" cm="1">
        <f t="array" ref="G32">+IFERROR(_xlfn.PERCENTILE.INC(_xlfn._xlws.FILTER(BD!$DK$6:$DK$1202,
                       (BD!$C$6:$C$1202=BD_Perc!$B32)*
                       (BD!$D$6:$D$1202=BD_Perc!$C32)*
                       (BD!$E$6:$E$1202=BD_Perc!$D32)*
                       (BD!$DE$6:$DE$1202=1),
                       "Sin datos"),
                 G$2),
            "Sin datos")</f>
        <v>267352000</v>
      </c>
      <c r="H32" s="295" cm="1">
        <f t="array" ref="H32">IFERROR(
    ROWS(
        _xlfn.UNIQUE(
            _xlfn._xlws.FILTER(BD!$B$6:$B$1202,
                    (BD!$C$6:$C$1202=BD_Perc!$B32)*
                    (BD!$D$6:$D$1202=BD_Perc!$C32)*
                    (BD!$E$6:$E$1202=BD_Perc!$D32)*
                    (BD!$DE$6:$DE$1202=1)*
                    (BD!$DK$6:$DK$1202&lt;BD_Perc!$F32)
            )
        )
    ),
    0
)</f>
        <v>2</v>
      </c>
      <c r="I32" s="295" cm="1">
        <f t="array" ref="I32">IFERROR(
    ROWS(
        _xlfn.UNIQUE(
            _xlfn._xlws.FILTER(BD!$B$6:$B$1202,
                    (BD!$C$6:$C$1202=BD_Perc!$B32)*
                    (BD!$D$6:$D$1202=BD_Perc!$C32)*
                    (BD!$E$6:$E$1202=BD_Perc!$D32)*
                    (BD!$DE$6:$DE$1202=1)*
                    (BD!$DK$6:$DK$1202&gt;=BD_Perc!$F32)*
                    (BD!$DK$6:$DK$1202&lt;=BD_Perc!$G32)
            )
        )
    ),
    0
)</f>
        <v>2</v>
      </c>
      <c r="J32" s="295" cm="1">
        <f t="array" ref="J32">IFERROR(
    ROWS(
        _xlfn.UNIQUE(
            _xlfn._xlws.FILTER(BD!$B$6:$B$1202,
                    (BD!$C$6:$C$1202=BD_Perc!$B32)*
                    (BD!$D$6:$D$1202=BD_Perc!$C32)*
                    (BD!$E$6:$E$1202=BD_Perc!$D32)*
                    (BD!$DE$6:$DE$1202=1)*
                    (BD!$DK$6:$DK$1202&gt;BD_Perc!$G32)            )
        )
    ),
    0
)</f>
        <v>1</v>
      </c>
      <c r="K32" s="302" cm="1">
        <f t="array" ref="K32">+IFERROR(_xlfn.PERCENTILE.INC(_xlfn._xlws.FILTER(BD!$DK$6:$DK$1202,
                       (BD!$C$6:$C$1202=BD_Perc!$B32)*
                       (BD!$D$6:$D$1202=BD_Perc!$C32)*
                       (BD!$E$6:$E$1202=BD_Perc!$D32)*
                       (BD!$DE$6:$DE$1202=1),
                       "Sin datos"),
                 K$2),
            "Sin datos")</f>
        <v>229000000</v>
      </c>
      <c r="L32" s="299" cm="1">
        <f t="array" ref="L32">IFERROR(
    ROWS(
        _xlfn.UNIQUE(
            _xlfn._xlws.FILTER(BD!$B$6:$B$1202,
                    (BD!$C$6:$C$1202=BD_Perc!$B32)*
                    (BD!$D$6:$D$1202=BD_Perc!$C32)*
                    (BD!$E$6:$E$1202=BD_Perc!$D32)*
                    (BD!$DE$6:$DE$1202=1)*
                    (BD!$DK$6:$DK$1202&lt;BD_Perc!$K32)            )
        )
    ),
    0
)</f>
        <v>2</v>
      </c>
      <c r="M32" s="299" cm="1">
        <f t="array" ref="M32">IFERROR(
    ROWS(
        _xlfn.UNIQUE(
            _xlfn._xlws.FILTER(BD!$B$6:$B$1202,
                    (BD!$C$6:$C$1202=BD_Perc!$B32)*
                    (BD!$D$6:$D$1202=BD_Perc!$C32)*
                    (BD!$E$6:$E$1202=BD_Perc!$D32)*
                    (BD!$DE$6:$DE$1202=1)*
                    (BD!$DK$6:$DK$1202&gt;=BD_Perc!$K32)            )
        )
    ),
    0
)</f>
        <v>2</v>
      </c>
      <c r="O32" s="303" t="str">
        <f t="shared" si="3"/>
        <v>PERCENTIL 50</v>
      </c>
      <c r="P32" s="305" t="str" cm="1">
        <f t="array" ref="P32">+IF(AND(B32&lt;&gt;"Vehículos Eléctricos",B32&lt;&gt;"Vehículos Híbridos"),_xlfn.IFS(AND(L32&lt;=1,M32&lt;=1),"Inactivar TODO el grupo: "&amp; _xlfn.TEXTJOIN("-",FALSE,B32:D32),
                                                                        L32&lt;=1,"Inactivar Intervalo de precio 1 del grupo: "&amp; _xlfn.TEXTJOIN("-",FALSE,B32:D32),
                                                                        M32&lt;=1,"Inactivar Intervalo de precio 2 del grupo: "&amp; _xlfn.TEXTJOIN("-",FALSE,B32:D32),
                                                                        AND(L32&gt;1,M32&gt;1),"OK"
                                                                        ),
     "Ok Híbrido/Eléctrico")</f>
        <v>Ok Híbrido/Eléctrico</v>
      </c>
      <c r="S32" t="s">
        <v>2501</v>
      </c>
      <c r="T32" s="366" t="b">
        <f>+U32=A33</f>
        <v>1</v>
      </c>
      <c r="U32" t="s">
        <v>2375</v>
      </c>
      <c r="V32" t="s">
        <v>2</v>
      </c>
      <c r="W32" t="s">
        <v>810</v>
      </c>
      <c r="X32" t="s">
        <v>814</v>
      </c>
      <c r="Y32">
        <v>2</v>
      </c>
      <c r="Z32" s="298">
        <v>181760000</v>
      </c>
      <c r="AA32" s="298">
        <v>207040000</v>
      </c>
      <c r="AB32" s="295">
        <v>1</v>
      </c>
      <c r="AC32" s="295">
        <v>0</v>
      </c>
      <c r="AD32" s="295">
        <v>1</v>
      </c>
      <c r="AE32" s="302">
        <v>194400000</v>
      </c>
      <c r="AF32" s="299">
        <v>1</v>
      </c>
      <c r="AG32" s="299">
        <v>1</v>
      </c>
      <c r="AH32" s="299"/>
      <c r="AI32" s="303" t="s">
        <v>2336</v>
      </c>
      <c r="AJ32" s="305" t="s">
        <v>2460</v>
      </c>
      <c r="AK32" t="b">
        <f t="shared" si="2"/>
        <v>1</v>
      </c>
    </row>
    <row r="33" spans="1:37">
      <c r="A33" t="str">
        <f t="shared" si="0"/>
        <v>Vehículos Híbridos_Vehículos Destinados al Transporte de Carga Liviana_Furgón</v>
      </c>
      <c r="B33" t="s">
        <v>2</v>
      </c>
      <c r="C33" t="s">
        <v>810</v>
      </c>
      <c r="D33" t="s">
        <v>814</v>
      </c>
      <c r="E33">
        <f>+COUNTIFS(BD!DE:DE,1,BD!C:C,BD_Perc!B33,BD!D:D,BD_Perc!C33,BD!E:E,BD_Perc!D33)</f>
        <v>0</v>
      </c>
      <c r="F33" s="298" t="str" cm="1">
        <f t="array" ref="F33">+IFERROR(_xlfn.PERCENTILE.INC(_xlfn._xlws.FILTER(BD!$DK$6:$DK$1202,
                       (BD!$C$6:$C$1202=BD_Perc!$B33)*
                       (BD!$D$6:$D$1202=BD_Perc!$C33)*
                       (BD!$E$6:$E$1202=BD_Perc!$D33)*
                       (BD!$DE$6:$DE$1202=1),
                       "Sin datos"),
                 F$2),
            "Sin datos")</f>
        <v>Sin datos</v>
      </c>
      <c r="G33" s="298" t="str" cm="1">
        <f t="array" ref="G33">+IFERROR(_xlfn.PERCENTILE.INC(_xlfn._xlws.FILTER(BD!$DK$6:$DK$1202,
                       (BD!$C$6:$C$1202=BD_Perc!$B33)*
                       (BD!$D$6:$D$1202=BD_Perc!$C33)*
                       (BD!$E$6:$E$1202=BD_Perc!$D33)*
                       (BD!$DE$6:$DE$1202=1),
                       "Sin datos"),
                 G$2),
            "Sin datos")</f>
        <v>Sin datos</v>
      </c>
      <c r="H33" s="295" cm="1">
        <f t="array" ref="H33">IFERROR(
    ROWS(
        _xlfn.UNIQUE(
            _xlfn._xlws.FILTER(BD!$B$6:$B$1202,
                    (BD!$C$6:$C$1202=BD_Perc!$B33)*
                    (BD!$D$6:$D$1202=BD_Perc!$C33)*
                    (BD!$E$6:$E$1202=BD_Perc!$D33)*
                    (BD!$DE$6:$DE$1202=1)*
                    (BD!$DK$6:$DK$1202&lt;BD_Perc!$F33)
            )
        )
    ),
    0
)</f>
        <v>0</v>
      </c>
      <c r="I33" s="295" cm="1">
        <f t="array" ref="I33">IFERROR(
    ROWS(
        _xlfn.UNIQUE(
            _xlfn._xlws.FILTER(BD!$B$6:$B$1202,
                    (BD!$C$6:$C$1202=BD_Perc!$B33)*
                    (BD!$D$6:$D$1202=BD_Perc!$C33)*
                    (BD!$E$6:$E$1202=BD_Perc!$D33)*
                    (BD!$DE$6:$DE$1202=1)*
                    (BD!$DK$6:$DK$1202&gt;=BD_Perc!$F33)*
                    (BD!$DK$6:$DK$1202&lt;=BD_Perc!$G33)
            )
        )
    ),
    0
)</f>
        <v>0</v>
      </c>
      <c r="J33" s="295" cm="1">
        <f t="array" ref="J33">IFERROR(
    ROWS(
        _xlfn.UNIQUE(
            _xlfn._xlws.FILTER(BD!$B$6:$B$1202,
                    (BD!$C$6:$C$1202=BD_Perc!$B33)*
                    (BD!$D$6:$D$1202=BD_Perc!$C33)*
                    (BD!$E$6:$E$1202=BD_Perc!$D33)*
                    (BD!$DE$6:$DE$1202=1)*
                    (BD!$DK$6:$DK$1202&gt;BD_Perc!$G33)            )
        )
    ),
    0
)</f>
        <v>0</v>
      </c>
      <c r="K33" s="302" t="str" cm="1">
        <f t="array" ref="K33">+IFERROR(_xlfn.PERCENTILE.INC(_xlfn._xlws.FILTER(BD!$DK$6:$DK$1202,
                       (BD!$C$6:$C$1202=BD_Perc!$B33)*
                       (BD!$D$6:$D$1202=BD_Perc!$C33)*
                       (BD!$E$6:$E$1202=BD_Perc!$D33)*
                       (BD!$DE$6:$DE$1202=1),
                       "Sin datos"),
                 K$2),
            "Sin datos")</f>
        <v>Sin datos</v>
      </c>
      <c r="L33" s="299" cm="1">
        <f t="array" ref="L33">IFERROR(
    ROWS(
        _xlfn.UNIQUE(
            _xlfn._xlws.FILTER(BD!$B$6:$B$1202,
                    (BD!$C$6:$C$1202=BD_Perc!$B33)*
                    (BD!$D$6:$D$1202=BD_Perc!$C33)*
                    (BD!$E$6:$E$1202=BD_Perc!$D33)*
                    (BD!$DE$6:$DE$1202=1)*
                    (BD!$DK$6:$DK$1202&lt;BD_Perc!$K33)            )
        )
    ),
    0
)</f>
        <v>0</v>
      </c>
      <c r="M33" s="299" cm="1">
        <f t="array" ref="M33">IFERROR(
    ROWS(
        _xlfn.UNIQUE(
            _xlfn._xlws.FILTER(BD!$B$6:$B$1202,
                    (BD!$C$6:$C$1202=BD_Perc!$B33)*
                    (BD!$D$6:$D$1202=BD_Perc!$C33)*
                    (BD!$E$6:$E$1202=BD_Perc!$D33)*
                    (BD!$DE$6:$DE$1202=1)*
                    (BD!$DK$6:$DK$1202&gt;=BD_Perc!$K33)            )
        )
    ),
    0
)</f>
        <v>0</v>
      </c>
      <c r="O33" s="303" t="str">
        <f t="shared" si="3"/>
        <v>PERCENTIL 30-70</v>
      </c>
      <c r="P33" s="305" t="str" cm="1">
        <f t="array" ref="P33">+IF(AND(B33&lt;&gt;"Vehículos Eléctricos",B33&lt;&gt;"Vehículos Híbridos"),_xlfn.IFS(AND(L33&lt;=1,M33&lt;=1),"Inactivar TODO el grupo: "&amp; _xlfn.TEXTJOIN("-",FALSE,B33:D33),
                                                                        L33&lt;=1,"Inactivar Intervalo de precio 1 del grupo: "&amp; _xlfn.TEXTJOIN("-",FALSE,B33:D33),
                                                                        M33&lt;=1,"Inactivar Intervalo de precio 2 del grupo: "&amp; _xlfn.TEXTJOIN("-",FALSE,B33:D33),
                                                                        AND(L33&gt;1,M33&gt;1),"OK"
                                                                        ),
     "Ok Híbrido/Eléctrico")</f>
        <v>Ok Híbrido/Eléctrico</v>
      </c>
      <c r="T33" s="366" t="b">
        <f>+U33=A32</f>
        <v>1</v>
      </c>
      <c r="U33" t="s">
        <v>2376</v>
      </c>
      <c r="V33" t="s">
        <v>2</v>
      </c>
      <c r="W33" t="s">
        <v>337</v>
      </c>
      <c r="X33" t="s">
        <v>346</v>
      </c>
      <c r="Y33">
        <v>7</v>
      </c>
      <c r="Z33" s="298">
        <v>202060000</v>
      </c>
      <c r="AA33" s="298">
        <v>281753999.99999994</v>
      </c>
      <c r="AB33" s="295">
        <v>2</v>
      </c>
      <c r="AC33" s="295">
        <v>1</v>
      </c>
      <c r="AD33" s="295">
        <v>1</v>
      </c>
      <c r="AE33" s="302">
        <v>208000000</v>
      </c>
      <c r="AF33" s="299">
        <v>2</v>
      </c>
      <c r="AG33" s="299">
        <v>1</v>
      </c>
      <c r="AH33" s="299"/>
      <c r="AI33" s="303" t="s">
        <v>2336</v>
      </c>
      <c r="AJ33" s="305" t="s">
        <v>2460</v>
      </c>
      <c r="AK33" t="b">
        <f t="shared" si="2"/>
        <v>1</v>
      </c>
    </row>
    <row r="34" spans="1:37">
      <c r="A34" t="str">
        <f t="shared" si="0"/>
        <v>Vehículos Híbridos_Camperos/Camionetas_4x2</v>
      </c>
      <c r="B34" t="s">
        <v>2</v>
      </c>
      <c r="C34" t="s">
        <v>337</v>
      </c>
      <c r="D34" t="s">
        <v>338</v>
      </c>
      <c r="E34">
        <f>+COUNTIFS(BD!DE:DE,1,BD!C:C,BD_Perc!B34,BD!D:D,BD_Perc!C34,BD!E:E,BD_Perc!D34)</f>
        <v>19</v>
      </c>
      <c r="F34" s="298" cm="1">
        <f t="array" ref="F34">+IFERROR(_xlfn.PERCENTILE.INC(_xlfn._xlws.FILTER(BD!$DK$6:$DK$1202,
                       (BD!$C$6:$C$1202=BD_Perc!$B34)*
                       (BD!$D$6:$D$1202=BD_Perc!$C34)*
                       (BD!$E$6:$E$1202=BD_Perc!$D34)*
                       (BD!$DE$6:$DE$1202=1),
                       "Sin datos"),
                 F$2),
            "Sin datos")</f>
        <v>136980000</v>
      </c>
      <c r="G34" s="298" cm="1">
        <f t="array" ref="G34">+IFERROR(_xlfn.PERCENTILE.INC(_xlfn._xlws.FILTER(BD!$DK$6:$DK$1202,
                       (BD!$C$6:$C$1202=BD_Perc!$B34)*
                       (BD!$D$6:$D$1202=BD_Perc!$C34)*
                       (BD!$E$6:$E$1202=BD_Perc!$D34)*
                       (BD!$DE$6:$DE$1202=1),
                       "Sin datos"),
                 G$2),
            "Sin datos")</f>
        <v>149400000</v>
      </c>
      <c r="H34" s="295" cm="1">
        <f t="array" ref="H34">IFERROR(
    ROWS(
        _xlfn.UNIQUE(
            _xlfn._xlws.FILTER(BD!$B$6:$B$1202,
                    (BD!$C$6:$C$1202=BD_Perc!$B34)*
                    (BD!$D$6:$D$1202=BD_Perc!$C34)*
                    (BD!$E$6:$E$1202=BD_Perc!$D34)*
                    (BD!$DE$6:$DE$1202=1)*
                    (BD!$DK$6:$DK$1202&lt;BD_Perc!$F34)
            )
        )
    ),
    0
)</f>
        <v>3</v>
      </c>
      <c r="I34" s="295" cm="1">
        <f t="array" ref="I34">IFERROR(
    ROWS(
        _xlfn.UNIQUE(
            _xlfn._xlws.FILTER(BD!$B$6:$B$1202,
                    (BD!$C$6:$C$1202=BD_Perc!$B34)*
                    (BD!$D$6:$D$1202=BD_Perc!$C34)*
                    (BD!$E$6:$E$1202=BD_Perc!$D34)*
                    (BD!$DE$6:$DE$1202=1)*
                    (BD!$DK$6:$DK$1202&gt;=BD_Perc!$F34)*
                    (BD!$DK$6:$DK$1202&lt;=BD_Perc!$G34)
            )
        )
    ),
    0
)</f>
        <v>4</v>
      </c>
      <c r="J34" s="295" cm="1">
        <f t="array" ref="J34">IFERROR(
    ROWS(
        _xlfn.UNIQUE(
            _xlfn._xlws.FILTER(BD!$B$6:$B$1202,
                    (BD!$C$6:$C$1202=BD_Perc!$B34)*
                    (BD!$D$6:$D$1202=BD_Perc!$C34)*
                    (BD!$E$6:$E$1202=BD_Perc!$D34)*
                    (BD!$DE$6:$DE$1202=1)*
                    (BD!$DK$6:$DK$1202&gt;BD_Perc!$G34)            )
        )
    ),
    0
)</f>
        <v>3</v>
      </c>
      <c r="K34" s="302" cm="1">
        <f t="array" ref="K34">+IFERROR(_xlfn.PERCENTILE.INC(_xlfn._xlws.FILTER(BD!$DK$6:$DK$1202,
                       (BD!$C$6:$C$1202=BD_Perc!$B34)*
                       (BD!$D$6:$D$1202=BD_Perc!$C34)*
                       (BD!$E$6:$E$1202=BD_Perc!$D34)*
                       (BD!$DE$6:$DE$1202=1),
                       "Sin datos"),
                 K$2),
            "Sin datos")</f>
        <v>143900000</v>
      </c>
      <c r="L34" s="299" cm="1">
        <f t="array" ref="L34">IFERROR(
    ROWS(
        _xlfn.UNIQUE(
            _xlfn._xlws.FILTER(BD!$B$6:$B$1202,
                    (BD!$C$6:$C$1202=BD_Perc!$B34)*
                    (BD!$D$6:$D$1202=BD_Perc!$C34)*
                    (BD!$E$6:$E$1202=BD_Perc!$D34)*
                    (BD!$DE$6:$DE$1202=1)*
                    (BD!$DK$6:$DK$1202&lt;BD_Perc!$K34)            )
        )
    ),
    0
)</f>
        <v>4</v>
      </c>
      <c r="M34" s="299" cm="1">
        <f t="array" ref="M34">IFERROR(
    ROWS(
        _xlfn.UNIQUE(
            _xlfn._xlws.FILTER(BD!$B$6:$B$1202,
                    (BD!$C$6:$C$1202=BD_Perc!$B34)*
                    (BD!$D$6:$D$1202=BD_Perc!$C34)*
                    (BD!$E$6:$E$1202=BD_Perc!$D34)*
                    (BD!$DE$6:$DE$1202=1)*
                    (BD!$DK$6:$DK$1202&gt;=BD_Perc!$K34)            )
        )
    ),
    0
)</f>
        <v>4</v>
      </c>
      <c r="O34" s="303" t="str">
        <f t="shared" si="3"/>
        <v>PERCENTIL 30-70</v>
      </c>
      <c r="P34" s="305" t="str" cm="1">
        <f t="array" ref="P34">+IF(AND(B34&lt;&gt;"Vehículos Eléctricos",B34&lt;&gt;"Vehículos Híbridos"),_xlfn.IFS(AND(L34&lt;=1,M34&lt;=1),"Inactivar TODO el grupo: "&amp; _xlfn.TEXTJOIN("-",FALSE,B34:D34),
                                                                        L34&lt;=1,"Inactivar Intervalo de precio 1 del grupo: "&amp; _xlfn.TEXTJOIN("-",FALSE,B34:D34),
                                                                        M34&lt;=1,"Inactivar Intervalo de precio 2 del grupo: "&amp; _xlfn.TEXTJOIN("-",FALSE,B34:D34),
                                                                        AND(L34&gt;1,M34&gt;1),"OK"
                                                                        ),
     "Ok Híbrido/Eléctrico")</f>
        <v>Ok Híbrido/Eléctrico</v>
      </c>
      <c r="T34" t="b">
        <f t="shared" si="1"/>
        <v>1</v>
      </c>
      <c r="U34" t="s">
        <v>2377</v>
      </c>
      <c r="V34" t="s">
        <v>2</v>
      </c>
      <c r="W34" t="s">
        <v>337</v>
      </c>
      <c r="X34" t="s">
        <v>338</v>
      </c>
      <c r="Y34">
        <v>15</v>
      </c>
      <c r="Z34" s="298">
        <v>131372400</v>
      </c>
      <c r="AA34" s="298">
        <v>147352500</v>
      </c>
      <c r="AB34" s="295">
        <v>3</v>
      </c>
      <c r="AC34" s="295">
        <v>3</v>
      </c>
      <c r="AD34" s="295">
        <v>2</v>
      </c>
      <c r="AE34" s="302">
        <v>143180500</v>
      </c>
      <c r="AF34" s="299">
        <v>3</v>
      </c>
      <c r="AG34" s="299">
        <v>3</v>
      </c>
      <c r="AH34" s="299"/>
      <c r="AI34" s="303" t="s">
        <v>2454</v>
      </c>
      <c r="AJ34" s="305" t="s">
        <v>2460</v>
      </c>
      <c r="AK34" t="b">
        <f t="shared" si="2"/>
        <v>1</v>
      </c>
    </row>
    <row r="35" spans="1:37">
      <c r="F35" s="298"/>
    </row>
    <row r="36" spans="1:37">
      <c r="F36" s="298"/>
    </row>
    <row r="37" spans="1:37">
      <c r="F37" s="298"/>
    </row>
    <row r="38" spans="1:37">
      <c r="F38" s="298"/>
      <c r="R38" t="s">
        <v>2465</v>
      </c>
    </row>
    <row r="39" spans="1:37">
      <c r="F39" s="298"/>
    </row>
    <row r="40" spans="1:37">
      <c r="F40" s="298"/>
    </row>
    <row r="41" spans="1:37">
      <c r="F41" s="298"/>
    </row>
    <row r="42" spans="1:37">
      <c r="F42" s="298"/>
    </row>
    <row r="43" spans="1:37">
      <c r="F43" s="298"/>
      <c r="R43" t="s">
        <v>2456</v>
      </c>
    </row>
    <row r="44" spans="1:37">
      <c r="F44" s="298"/>
    </row>
    <row r="45" spans="1:37">
      <c r="F45" s="298"/>
    </row>
    <row r="46" spans="1:37">
      <c r="F46" s="298"/>
    </row>
    <row r="47" spans="1:37">
      <c r="F47" s="298"/>
    </row>
    <row r="48" spans="1:37">
      <c r="F48" s="298"/>
    </row>
    <row r="49" spans="6:6">
      <c r="F49" s="298"/>
    </row>
    <row r="50" spans="6:6">
      <c r="F50" s="298"/>
    </row>
    <row r="51" spans="6:6">
      <c r="F51" s="298"/>
    </row>
    <row r="52" spans="6:6">
      <c r="F52" s="298"/>
    </row>
    <row r="53" spans="6:6">
      <c r="F53" s="298"/>
    </row>
    <row r="54" spans="6:6">
      <c r="F54" s="298"/>
    </row>
    <row r="55" spans="6:6">
      <c r="F55" s="298"/>
    </row>
    <row r="56" spans="6:6">
      <c r="F56" s="298"/>
    </row>
    <row r="57" spans="6:6">
      <c r="F57" s="298"/>
    </row>
    <row r="58" spans="6:6">
      <c r="F58" s="298"/>
    </row>
    <row r="59" spans="6:6">
      <c r="F59" s="298"/>
    </row>
    <row r="60" spans="6:6">
      <c r="F60" s="298"/>
    </row>
    <row r="61" spans="6:6">
      <c r="F61" s="298"/>
    </row>
    <row r="62" spans="6:6">
      <c r="F62" s="298"/>
    </row>
    <row r="63" spans="6:6">
      <c r="F63" s="298"/>
    </row>
    <row r="64" spans="6:6">
      <c r="F64" s="298"/>
    </row>
    <row r="65" spans="6:6">
      <c r="F65" s="298"/>
    </row>
    <row r="66" spans="6:6">
      <c r="F66" s="298"/>
    </row>
    <row r="67" spans="6:6">
      <c r="F67" s="298"/>
    </row>
    <row r="68" spans="6:6">
      <c r="F68" s="298"/>
    </row>
    <row r="69" spans="6:6">
      <c r="F69" s="298"/>
    </row>
    <row r="70" spans="6:6">
      <c r="F70" s="298"/>
    </row>
    <row r="71" spans="6:6">
      <c r="F71" s="298"/>
    </row>
    <row r="72" spans="6:6">
      <c r="F72" s="298"/>
    </row>
    <row r="73" spans="6:6">
      <c r="F73" s="298"/>
    </row>
    <row r="74" spans="6:6">
      <c r="F74" s="298"/>
    </row>
    <row r="75" spans="6:6">
      <c r="F75" s="298"/>
    </row>
    <row r="76" spans="6:6">
      <c r="F76" s="298"/>
    </row>
    <row r="77" spans="6:6">
      <c r="F77" s="298"/>
    </row>
    <row r="78" spans="6:6">
      <c r="F78" s="298"/>
    </row>
    <row r="79" spans="6:6">
      <c r="F79" s="298"/>
    </row>
    <row r="80" spans="6:6">
      <c r="F80" s="298"/>
    </row>
    <row r="81" spans="6:6">
      <c r="F81" s="298"/>
    </row>
    <row r="82" spans="6:6">
      <c r="F82" s="298"/>
    </row>
    <row r="83" spans="6:6">
      <c r="F83" s="298"/>
    </row>
    <row r="84" spans="6:6">
      <c r="F84" s="298"/>
    </row>
    <row r="85" spans="6:6">
      <c r="F85" s="298"/>
    </row>
    <row r="86" spans="6:6">
      <c r="F86" s="298"/>
    </row>
    <row r="87" spans="6:6">
      <c r="F87" s="298"/>
    </row>
    <row r="88" spans="6:6">
      <c r="F88" s="298"/>
    </row>
    <row r="89" spans="6:6">
      <c r="F89" s="298"/>
    </row>
    <row r="90" spans="6:6">
      <c r="F90" s="298"/>
    </row>
    <row r="91" spans="6:6">
      <c r="F91" s="298"/>
    </row>
    <row r="92" spans="6:6">
      <c r="F92" s="298"/>
    </row>
    <row r="93" spans="6:6">
      <c r="F93" s="298"/>
    </row>
    <row r="94" spans="6:6">
      <c r="F94" s="298"/>
    </row>
    <row r="95" spans="6:6">
      <c r="F95" s="298"/>
    </row>
    <row r="96" spans="6:6">
      <c r="F96" s="298"/>
    </row>
    <row r="97" spans="6:6">
      <c r="F97" s="298"/>
    </row>
    <row r="98" spans="6:6">
      <c r="F98" s="298"/>
    </row>
    <row r="99" spans="6:6">
      <c r="F99" s="298"/>
    </row>
    <row r="100" spans="6:6">
      <c r="F100" s="298"/>
    </row>
    <row r="101" spans="6:6">
      <c r="F101" s="298"/>
    </row>
    <row r="102" spans="6:6">
      <c r="F102" s="298"/>
    </row>
    <row r="103" spans="6:6">
      <c r="F103" s="298"/>
    </row>
    <row r="104" spans="6:6">
      <c r="F104" s="298"/>
    </row>
    <row r="105" spans="6:6">
      <c r="F105" s="298"/>
    </row>
    <row r="106" spans="6:6">
      <c r="F106" s="298"/>
    </row>
    <row r="107" spans="6:6">
      <c r="F107" s="298"/>
    </row>
    <row r="108" spans="6:6">
      <c r="F108" s="298"/>
    </row>
    <row r="109" spans="6:6">
      <c r="F109" s="298"/>
    </row>
    <row r="110" spans="6:6">
      <c r="F110" s="298"/>
    </row>
    <row r="111" spans="6:6">
      <c r="F111" s="298"/>
    </row>
    <row r="112" spans="6:6">
      <c r="F112" s="298"/>
    </row>
    <row r="113" spans="6:6">
      <c r="F113" s="298"/>
    </row>
    <row r="114" spans="6:6">
      <c r="F114" s="298"/>
    </row>
    <row r="115" spans="6:6">
      <c r="F115" s="298"/>
    </row>
    <row r="116" spans="6:6">
      <c r="F116" s="298"/>
    </row>
    <row r="117" spans="6:6">
      <c r="F117" s="298"/>
    </row>
    <row r="118" spans="6:6">
      <c r="F118" s="298"/>
    </row>
    <row r="119" spans="6:6">
      <c r="F119" s="298"/>
    </row>
    <row r="120" spans="6:6">
      <c r="F120" s="298"/>
    </row>
    <row r="121" spans="6:6">
      <c r="F121" s="298"/>
    </row>
    <row r="122" spans="6:6">
      <c r="F122" s="298"/>
    </row>
    <row r="123" spans="6:6">
      <c r="F123" s="298"/>
    </row>
    <row r="124" spans="6:6">
      <c r="F124" s="298"/>
    </row>
    <row r="125" spans="6:6">
      <c r="F125" s="298"/>
    </row>
    <row r="126" spans="6:6">
      <c r="F126" s="298"/>
    </row>
    <row r="127" spans="6:6">
      <c r="F127" s="298"/>
    </row>
    <row r="128" spans="6:6">
      <c r="F128" s="298"/>
    </row>
    <row r="129" spans="6:6">
      <c r="F129" s="298"/>
    </row>
    <row r="130" spans="6:6">
      <c r="F130" s="298"/>
    </row>
    <row r="131" spans="6:6">
      <c r="F131" s="298"/>
    </row>
    <row r="132" spans="6:6">
      <c r="F132" s="298"/>
    </row>
    <row r="133" spans="6:6">
      <c r="F133" s="298"/>
    </row>
    <row r="134" spans="6:6">
      <c r="F134" s="298"/>
    </row>
    <row r="135" spans="6:6">
      <c r="F135" s="298"/>
    </row>
    <row r="136" spans="6:6">
      <c r="F136" s="298"/>
    </row>
    <row r="137" spans="6:6">
      <c r="F137" s="298"/>
    </row>
    <row r="138" spans="6:6">
      <c r="F138" s="298"/>
    </row>
    <row r="139" spans="6:6">
      <c r="F139" s="298"/>
    </row>
    <row r="140" spans="6:6">
      <c r="F140" s="298"/>
    </row>
    <row r="141" spans="6:6">
      <c r="F141" s="298"/>
    </row>
    <row r="142" spans="6:6">
      <c r="F142" s="298"/>
    </row>
    <row r="143" spans="6:6">
      <c r="F143" s="298"/>
    </row>
    <row r="144" spans="6:6">
      <c r="F144" s="298"/>
    </row>
    <row r="145" spans="6:6">
      <c r="F145" s="298"/>
    </row>
    <row r="146" spans="6:6">
      <c r="F146" s="298"/>
    </row>
    <row r="147" spans="6:6">
      <c r="F147" s="298"/>
    </row>
    <row r="148" spans="6:6">
      <c r="F148" s="298"/>
    </row>
    <row r="149" spans="6:6">
      <c r="F149" s="298"/>
    </row>
    <row r="150" spans="6:6">
      <c r="F150" s="298"/>
    </row>
    <row r="151" spans="6:6">
      <c r="F151" s="298"/>
    </row>
    <row r="152" spans="6:6">
      <c r="F152" s="298"/>
    </row>
    <row r="153" spans="6:6">
      <c r="F153" s="298"/>
    </row>
    <row r="154" spans="6:6">
      <c r="F154" s="298"/>
    </row>
    <row r="155" spans="6:6">
      <c r="F155" s="298"/>
    </row>
    <row r="156" spans="6:6">
      <c r="F156" s="298"/>
    </row>
    <row r="157" spans="6:6">
      <c r="F157" s="298"/>
    </row>
    <row r="158" spans="6:6">
      <c r="F158" s="298"/>
    </row>
    <row r="159" spans="6:6">
      <c r="F159" s="298"/>
    </row>
    <row r="160" spans="6:6">
      <c r="F160" s="298"/>
    </row>
    <row r="161" spans="6:6">
      <c r="F161" s="298"/>
    </row>
    <row r="162" spans="6:6">
      <c r="F162" s="298"/>
    </row>
    <row r="163" spans="6:6">
      <c r="F163" s="298"/>
    </row>
    <row r="164" spans="6:6">
      <c r="F164" s="298"/>
    </row>
    <row r="165" spans="6:6">
      <c r="F165" s="298"/>
    </row>
    <row r="166" spans="6:6">
      <c r="F166" s="298"/>
    </row>
    <row r="167" spans="6:6">
      <c r="F167" s="298"/>
    </row>
    <row r="168" spans="6:6">
      <c r="F168" s="298"/>
    </row>
    <row r="169" spans="6:6">
      <c r="F169" s="298"/>
    </row>
    <row r="170" spans="6:6">
      <c r="F170" s="298"/>
    </row>
    <row r="171" spans="6:6">
      <c r="F171" s="298"/>
    </row>
    <row r="172" spans="6:6">
      <c r="F172" s="298"/>
    </row>
    <row r="173" spans="6:6">
      <c r="F173" s="298"/>
    </row>
    <row r="174" spans="6:6">
      <c r="F174" s="298"/>
    </row>
    <row r="175" spans="6:6">
      <c r="F175" s="298"/>
    </row>
    <row r="176" spans="6:6">
      <c r="F176" s="298"/>
    </row>
    <row r="177" spans="6:6">
      <c r="F177" s="298"/>
    </row>
    <row r="178" spans="6:6">
      <c r="F178" s="298"/>
    </row>
    <row r="179" spans="6:6">
      <c r="F179" s="298"/>
    </row>
    <row r="180" spans="6:6">
      <c r="F180" s="298"/>
    </row>
    <row r="181" spans="6:6">
      <c r="F181" s="298"/>
    </row>
    <row r="182" spans="6:6">
      <c r="F182" s="298"/>
    </row>
    <row r="183" spans="6:6">
      <c r="F183" s="298"/>
    </row>
    <row r="184" spans="6:6">
      <c r="F184" s="298"/>
    </row>
    <row r="185" spans="6:6">
      <c r="F185" s="298"/>
    </row>
    <row r="186" spans="6:6">
      <c r="F186" s="298"/>
    </row>
    <row r="187" spans="6:6">
      <c r="F187" s="298"/>
    </row>
    <row r="188" spans="6:6">
      <c r="F188" s="298"/>
    </row>
    <row r="189" spans="6:6">
      <c r="F189" s="298"/>
    </row>
    <row r="190" spans="6:6">
      <c r="F190" s="298"/>
    </row>
    <row r="191" spans="6:6">
      <c r="F191" s="298"/>
    </row>
    <row r="192" spans="6:6">
      <c r="F192" s="298"/>
    </row>
    <row r="193" spans="6:6">
      <c r="F193" s="298"/>
    </row>
    <row r="194" spans="6:6">
      <c r="F194" s="298"/>
    </row>
    <row r="195" spans="6:6">
      <c r="F195" s="298"/>
    </row>
    <row r="196" spans="6:6">
      <c r="F196" s="298"/>
    </row>
    <row r="197" spans="6:6">
      <c r="F197" s="298"/>
    </row>
    <row r="198" spans="6:6">
      <c r="F198" s="298"/>
    </row>
    <row r="199" spans="6:6">
      <c r="F199" s="298"/>
    </row>
    <row r="200" spans="6:6">
      <c r="F200" s="298"/>
    </row>
    <row r="201" spans="6:6">
      <c r="F201" s="298"/>
    </row>
    <row r="202" spans="6:6">
      <c r="F202" s="298"/>
    </row>
    <row r="203" spans="6:6">
      <c r="F203" s="298"/>
    </row>
    <row r="204" spans="6:6">
      <c r="F204" s="298"/>
    </row>
    <row r="205" spans="6:6">
      <c r="F205" s="298"/>
    </row>
    <row r="206" spans="6:6">
      <c r="F206" s="298"/>
    </row>
    <row r="207" spans="6:6">
      <c r="F207" s="298"/>
    </row>
    <row r="208" spans="6:6">
      <c r="F208" s="298"/>
    </row>
    <row r="209" spans="6:6">
      <c r="F209" s="298"/>
    </row>
    <row r="210" spans="6:6">
      <c r="F210" s="298"/>
    </row>
    <row r="211" spans="6:6">
      <c r="F211" s="298"/>
    </row>
    <row r="212" spans="6:6">
      <c r="F212" s="298"/>
    </row>
    <row r="213" spans="6:6">
      <c r="F213" s="298"/>
    </row>
    <row r="214" spans="6:6">
      <c r="F214" s="298"/>
    </row>
    <row r="215" spans="6:6">
      <c r="F215" s="298"/>
    </row>
    <row r="216" spans="6:6">
      <c r="F216" s="298"/>
    </row>
    <row r="217" spans="6:6">
      <c r="F217" s="298"/>
    </row>
    <row r="218" spans="6:6">
      <c r="F218" s="298"/>
    </row>
    <row r="219" spans="6:6">
      <c r="F219" s="298"/>
    </row>
    <row r="220" spans="6:6">
      <c r="F220" s="298"/>
    </row>
    <row r="221" spans="6:6">
      <c r="F221" s="298"/>
    </row>
    <row r="222" spans="6:6">
      <c r="F222" s="298"/>
    </row>
    <row r="223" spans="6:6">
      <c r="F223" s="298"/>
    </row>
    <row r="224" spans="6:6">
      <c r="F224" s="298"/>
    </row>
    <row r="225" spans="6:6">
      <c r="F225" s="298"/>
    </row>
    <row r="226" spans="6:6">
      <c r="F226" s="298"/>
    </row>
    <row r="227" spans="6:6">
      <c r="F227" s="298"/>
    </row>
    <row r="228" spans="6:6">
      <c r="F228" s="298"/>
    </row>
    <row r="229" spans="6:6">
      <c r="F229" s="298"/>
    </row>
    <row r="230" spans="6:6">
      <c r="F230" s="298"/>
    </row>
    <row r="231" spans="6:6">
      <c r="F231" s="298"/>
    </row>
    <row r="232" spans="6:6">
      <c r="F232" s="298"/>
    </row>
    <row r="233" spans="6:6">
      <c r="F233" s="298"/>
    </row>
    <row r="234" spans="6:6">
      <c r="F234" s="298"/>
    </row>
    <row r="235" spans="6:6">
      <c r="F235" s="298"/>
    </row>
    <row r="236" spans="6:6">
      <c r="F236" s="298"/>
    </row>
    <row r="237" spans="6:6">
      <c r="F237" s="298"/>
    </row>
    <row r="238" spans="6:6">
      <c r="F238" s="298"/>
    </row>
    <row r="239" spans="6:6">
      <c r="F239" s="298"/>
    </row>
    <row r="240" spans="6:6">
      <c r="F240" s="298"/>
    </row>
    <row r="241" spans="6:6">
      <c r="F241" s="298"/>
    </row>
    <row r="242" spans="6:6">
      <c r="F242" s="298"/>
    </row>
    <row r="243" spans="6:6">
      <c r="F243" s="298"/>
    </row>
    <row r="244" spans="6:6">
      <c r="F244" s="298"/>
    </row>
    <row r="245" spans="6:6">
      <c r="F245" s="298"/>
    </row>
    <row r="246" spans="6:6">
      <c r="F246" s="298"/>
    </row>
    <row r="247" spans="6:6">
      <c r="F247" s="298"/>
    </row>
    <row r="248" spans="6:6">
      <c r="F248" s="298"/>
    </row>
    <row r="249" spans="6:6">
      <c r="F249" s="298"/>
    </row>
    <row r="250" spans="6:6">
      <c r="F250" s="298"/>
    </row>
    <row r="251" spans="6:6">
      <c r="F251" s="298"/>
    </row>
    <row r="252" spans="6:6">
      <c r="F252" s="298"/>
    </row>
    <row r="253" spans="6:6">
      <c r="F253" s="298"/>
    </row>
    <row r="254" spans="6:6">
      <c r="F254" s="298"/>
    </row>
    <row r="255" spans="6:6">
      <c r="F255" s="298"/>
    </row>
    <row r="256" spans="6:6">
      <c r="F256" s="298"/>
    </row>
    <row r="257" spans="6:6">
      <c r="F257" s="298"/>
    </row>
    <row r="258" spans="6:6">
      <c r="F258" s="298"/>
    </row>
    <row r="259" spans="6:6">
      <c r="F259" s="298"/>
    </row>
    <row r="260" spans="6:6">
      <c r="F260" s="298"/>
    </row>
    <row r="261" spans="6:6">
      <c r="F261" s="298"/>
    </row>
    <row r="262" spans="6:6">
      <c r="F262" s="298"/>
    </row>
    <row r="263" spans="6:6">
      <c r="F263" s="298"/>
    </row>
    <row r="264" spans="6:6">
      <c r="F264" s="298"/>
    </row>
    <row r="265" spans="6:6">
      <c r="F265" s="298"/>
    </row>
    <row r="266" spans="6:6">
      <c r="F266" s="298"/>
    </row>
    <row r="267" spans="6:6">
      <c r="F267" s="298"/>
    </row>
    <row r="268" spans="6:6">
      <c r="F268" s="298"/>
    </row>
    <row r="269" spans="6:6">
      <c r="F269" s="298"/>
    </row>
    <row r="270" spans="6:6">
      <c r="F270" s="298"/>
    </row>
    <row r="271" spans="6:6">
      <c r="F271" s="298"/>
    </row>
    <row r="272" spans="6:6">
      <c r="F272" s="298"/>
    </row>
    <row r="273" spans="6:6">
      <c r="F273" s="298"/>
    </row>
    <row r="274" spans="6:6">
      <c r="F274" s="298"/>
    </row>
    <row r="275" spans="6:6">
      <c r="F275" s="298"/>
    </row>
    <row r="276" spans="6:6">
      <c r="F276" s="298"/>
    </row>
    <row r="277" spans="6:6">
      <c r="F277" s="298"/>
    </row>
    <row r="278" spans="6:6">
      <c r="F278" s="298"/>
    </row>
    <row r="279" spans="6:6">
      <c r="F279" s="298"/>
    </row>
    <row r="280" spans="6:6">
      <c r="F280" s="298"/>
    </row>
    <row r="281" spans="6:6">
      <c r="F281" s="298"/>
    </row>
    <row r="282" spans="6:6">
      <c r="F282" s="298"/>
    </row>
    <row r="283" spans="6:6">
      <c r="F283" s="298"/>
    </row>
    <row r="284" spans="6:6">
      <c r="F284" s="298"/>
    </row>
    <row r="285" spans="6:6">
      <c r="F285" s="298"/>
    </row>
    <row r="286" spans="6:6">
      <c r="F286" s="298"/>
    </row>
    <row r="287" spans="6:6">
      <c r="F287" s="298"/>
    </row>
    <row r="288" spans="6:6">
      <c r="F288" s="298"/>
    </row>
    <row r="289" spans="6:6">
      <c r="F289" s="298"/>
    </row>
    <row r="290" spans="6:6">
      <c r="F290" s="298"/>
    </row>
    <row r="291" spans="6:6">
      <c r="F291" s="298"/>
    </row>
    <row r="292" spans="6:6">
      <c r="F292" s="298"/>
    </row>
    <row r="293" spans="6:6">
      <c r="F293" s="298"/>
    </row>
    <row r="294" spans="6:6">
      <c r="F294" s="298"/>
    </row>
    <row r="295" spans="6:6">
      <c r="F295" s="298"/>
    </row>
    <row r="296" spans="6:6">
      <c r="F296" s="298"/>
    </row>
    <row r="297" spans="6:6">
      <c r="F297" s="298"/>
    </row>
    <row r="298" spans="6:6">
      <c r="F298" s="298"/>
    </row>
    <row r="299" spans="6:6">
      <c r="F299" s="298"/>
    </row>
    <row r="300" spans="6:6">
      <c r="F300" s="298"/>
    </row>
    <row r="301" spans="6:6">
      <c r="F301" s="298"/>
    </row>
    <row r="302" spans="6:6">
      <c r="F302" s="298"/>
    </row>
    <row r="303" spans="6:6">
      <c r="F303" s="298"/>
    </row>
    <row r="304" spans="6:6">
      <c r="F304" s="298"/>
    </row>
    <row r="305" spans="6:6">
      <c r="F305" s="298"/>
    </row>
    <row r="306" spans="6:6">
      <c r="F306" s="298"/>
    </row>
    <row r="307" spans="6:6">
      <c r="F307" s="298"/>
    </row>
    <row r="308" spans="6:6">
      <c r="F308" s="298"/>
    </row>
    <row r="309" spans="6:6">
      <c r="F309" s="298"/>
    </row>
    <row r="310" spans="6:6">
      <c r="F310" s="298"/>
    </row>
    <row r="311" spans="6:6">
      <c r="F311" s="298"/>
    </row>
    <row r="312" spans="6:6">
      <c r="F312" s="298"/>
    </row>
    <row r="313" spans="6:6">
      <c r="F313" s="298"/>
    </row>
    <row r="314" spans="6:6">
      <c r="F314" s="298"/>
    </row>
    <row r="315" spans="6:6">
      <c r="F315" s="298"/>
    </row>
    <row r="316" spans="6:6">
      <c r="F316" s="298"/>
    </row>
    <row r="317" spans="6:6">
      <c r="F317" s="298"/>
    </row>
    <row r="318" spans="6:6">
      <c r="F318" s="298"/>
    </row>
    <row r="319" spans="6:6">
      <c r="F319" s="298"/>
    </row>
    <row r="320" spans="6:6">
      <c r="F320" s="298"/>
    </row>
    <row r="321" spans="6:6">
      <c r="F321" s="298"/>
    </row>
    <row r="322" spans="6:6">
      <c r="F322" s="298"/>
    </row>
    <row r="323" spans="6:6">
      <c r="F323" s="298"/>
    </row>
    <row r="324" spans="6:6">
      <c r="F324" s="298"/>
    </row>
    <row r="325" spans="6:6">
      <c r="F325" s="298"/>
    </row>
    <row r="326" spans="6:6">
      <c r="F326" s="298"/>
    </row>
    <row r="327" spans="6:6">
      <c r="F327" s="298"/>
    </row>
    <row r="328" spans="6:6">
      <c r="F328" s="298"/>
    </row>
    <row r="329" spans="6:6">
      <c r="F329" s="298"/>
    </row>
    <row r="330" spans="6:6">
      <c r="F330" s="298"/>
    </row>
    <row r="331" spans="6:6">
      <c r="F331" s="298"/>
    </row>
    <row r="332" spans="6:6">
      <c r="F332" s="298"/>
    </row>
    <row r="333" spans="6:6">
      <c r="F333" s="298"/>
    </row>
    <row r="334" spans="6:6">
      <c r="F334" s="298"/>
    </row>
    <row r="335" spans="6:6">
      <c r="F335" s="298"/>
    </row>
    <row r="336" spans="6:6">
      <c r="F336" s="298"/>
    </row>
    <row r="337" spans="6:6">
      <c r="F337" s="298"/>
    </row>
    <row r="338" spans="6:6">
      <c r="F338" s="298"/>
    </row>
    <row r="339" spans="6:6">
      <c r="F339" s="298"/>
    </row>
    <row r="340" spans="6:6">
      <c r="F340" s="298"/>
    </row>
    <row r="341" spans="6:6">
      <c r="F341" s="298"/>
    </row>
    <row r="342" spans="6:6">
      <c r="F342" s="298"/>
    </row>
    <row r="343" spans="6:6">
      <c r="F343" s="298"/>
    </row>
    <row r="344" spans="6:6">
      <c r="F344" s="298"/>
    </row>
    <row r="345" spans="6:6">
      <c r="F345" s="298"/>
    </row>
    <row r="346" spans="6:6">
      <c r="F346" s="298"/>
    </row>
    <row r="347" spans="6:6">
      <c r="F347" s="298"/>
    </row>
    <row r="348" spans="6:6">
      <c r="F348" s="298"/>
    </row>
    <row r="349" spans="6:6">
      <c r="F349" s="298"/>
    </row>
    <row r="350" spans="6:6">
      <c r="F350" s="298"/>
    </row>
    <row r="351" spans="6:6">
      <c r="F351" s="298"/>
    </row>
    <row r="352" spans="6:6">
      <c r="F352" s="298"/>
    </row>
    <row r="353" spans="6:6">
      <c r="F353" s="298"/>
    </row>
    <row r="354" spans="6:6">
      <c r="F354" s="298"/>
    </row>
    <row r="355" spans="6:6">
      <c r="F355" s="298"/>
    </row>
    <row r="356" spans="6:6">
      <c r="F356" s="298"/>
    </row>
    <row r="357" spans="6:6">
      <c r="F357" s="298"/>
    </row>
    <row r="358" spans="6:6">
      <c r="F358" s="298"/>
    </row>
    <row r="359" spans="6:6">
      <c r="F359" s="298"/>
    </row>
    <row r="360" spans="6:6">
      <c r="F360" s="298"/>
    </row>
    <row r="361" spans="6:6">
      <c r="F361" s="298"/>
    </row>
    <row r="362" spans="6:6">
      <c r="F362" s="298"/>
    </row>
    <row r="363" spans="6:6">
      <c r="F363" s="298"/>
    </row>
    <row r="364" spans="6:6">
      <c r="F364" s="298"/>
    </row>
    <row r="365" spans="6:6">
      <c r="F365" s="298"/>
    </row>
    <row r="366" spans="6:6">
      <c r="F366" s="298"/>
    </row>
    <row r="367" spans="6:6">
      <c r="F367" s="298"/>
    </row>
    <row r="368" spans="6:6">
      <c r="F368" s="298"/>
    </row>
    <row r="369" spans="6:6">
      <c r="F369" s="298"/>
    </row>
    <row r="370" spans="6:6">
      <c r="F370" s="298"/>
    </row>
    <row r="371" spans="6:6">
      <c r="F371" s="298"/>
    </row>
    <row r="372" spans="6:6">
      <c r="F372" s="298"/>
    </row>
    <row r="373" spans="6:6">
      <c r="F373" s="298"/>
    </row>
    <row r="374" spans="6:6">
      <c r="F374" s="298"/>
    </row>
    <row r="375" spans="6:6">
      <c r="F375" s="298"/>
    </row>
    <row r="376" spans="6:6">
      <c r="F376" s="298"/>
    </row>
    <row r="377" spans="6:6">
      <c r="F377" s="298"/>
    </row>
    <row r="378" spans="6:6">
      <c r="F378" s="298"/>
    </row>
    <row r="379" spans="6:6">
      <c r="F379" s="298"/>
    </row>
    <row r="380" spans="6:6">
      <c r="F380" s="298"/>
    </row>
    <row r="381" spans="6:6">
      <c r="F381" s="298"/>
    </row>
    <row r="382" spans="6:6">
      <c r="F382" s="298"/>
    </row>
    <row r="383" spans="6:6">
      <c r="F383" s="298"/>
    </row>
    <row r="384" spans="6:6">
      <c r="F384" s="298"/>
    </row>
    <row r="385" spans="6:6">
      <c r="F385" s="298"/>
    </row>
    <row r="386" spans="6:6">
      <c r="F386" s="298"/>
    </row>
    <row r="387" spans="6:6">
      <c r="F387" s="298"/>
    </row>
    <row r="388" spans="6:6">
      <c r="F388" s="298"/>
    </row>
    <row r="389" spans="6:6">
      <c r="F389" s="298"/>
    </row>
    <row r="390" spans="6:6">
      <c r="F390" s="298"/>
    </row>
    <row r="391" spans="6:6">
      <c r="F391" s="298"/>
    </row>
    <row r="392" spans="6:6">
      <c r="F392" s="298"/>
    </row>
    <row r="393" spans="6:6">
      <c r="F393" s="298"/>
    </row>
    <row r="394" spans="6:6">
      <c r="F394" s="298"/>
    </row>
    <row r="395" spans="6:6">
      <c r="F395" s="298"/>
    </row>
    <row r="396" spans="6:6">
      <c r="F396" s="298"/>
    </row>
    <row r="397" spans="6:6">
      <c r="F397" s="298"/>
    </row>
    <row r="398" spans="6:6">
      <c r="F398" s="298"/>
    </row>
    <row r="399" spans="6:6">
      <c r="F399" s="298"/>
    </row>
    <row r="400" spans="6:6">
      <c r="F400" s="298"/>
    </row>
    <row r="401" spans="6:6">
      <c r="F401" s="298"/>
    </row>
    <row r="402" spans="6:6">
      <c r="F402" s="298"/>
    </row>
    <row r="403" spans="6:6">
      <c r="F403" s="298"/>
    </row>
    <row r="404" spans="6:6">
      <c r="F404" s="298"/>
    </row>
    <row r="405" spans="6:6">
      <c r="F405" s="298"/>
    </row>
    <row r="406" spans="6:6">
      <c r="F406" s="298"/>
    </row>
    <row r="407" spans="6:6">
      <c r="F407" s="298"/>
    </row>
    <row r="408" spans="6:6">
      <c r="F408" s="298"/>
    </row>
    <row r="409" spans="6:6">
      <c r="F409" s="298"/>
    </row>
    <row r="410" spans="6:6">
      <c r="F410" s="298"/>
    </row>
    <row r="411" spans="6:6">
      <c r="F411" s="298"/>
    </row>
    <row r="412" spans="6:6">
      <c r="F412" s="298"/>
    </row>
    <row r="413" spans="6:6">
      <c r="F413" s="298"/>
    </row>
    <row r="414" spans="6:6">
      <c r="F414" s="298"/>
    </row>
    <row r="415" spans="6:6">
      <c r="F415" s="298"/>
    </row>
    <row r="416" spans="6:6">
      <c r="F416" s="298"/>
    </row>
    <row r="417" spans="6:6">
      <c r="F417" s="298"/>
    </row>
    <row r="418" spans="6:6">
      <c r="F418" s="298"/>
    </row>
    <row r="419" spans="6:6">
      <c r="F419" s="298"/>
    </row>
    <row r="420" spans="6:6">
      <c r="F420" s="298"/>
    </row>
    <row r="421" spans="6:6">
      <c r="F421" s="298"/>
    </row>
    <row r="422" spans="6:6">
      <c r="F422" s="298"/>
    </row>
    <row r="423" spans="6:6">
      <c r="F423" s="298"/>
    </row>
    <row r="424" spans="6:6">
      <c r="F424" s="298"/>
    </row>
    <row r="425" spans="6:6">
      <c r="F425" s="298"/>
    </row>
    <row r="426" spans="6:6">
      <c r="F426" s="298"/>
    </row>
    <row r="427" spans="6:6">
      <c r="F427" s="298"/>
    </row>
    <row r="428" spans="6:6">
      <c r="F428" s="298"/>
    </row>
    <row r="429" spans="6:6">
      <c r="F429" s="298"/>
    </row>
    <row r="430" spans="6:6">
      <c r="F430" s="298"/>
    </row>
    <row r="431" spans="6:6">
      <c r="F431" s="298"/>
    </row>
    <row r="432" spans="6:6">
      <c r="F432" s="298"/>
    </row>
    <row r="433" spans="6:6">
      <c r="F433" s="298"/>
    </row>
    <row r="434" spans="6:6">
      <c r="F434" s="298"/>
    </row>
    <row r="435" spans="6:6">
      <c r="F435" s="298"/>
    </row>
    <row r="436" spans="6:6">
      <c r="F436" s="298"/>
    </row>
    <row r="437" spans="6:6">
      <c r="F437" s="298"/>
    </row>
    <row r="438" spans="6:6">
      <c r="F438" s="298"/>
    </row>
    <row r="439" spans="6:6">
      <c r="F439" s="298"/>
    </row>
    <row r="440" spans="6:6">
      <c r="F440" s="298"/>
    </row>
    <row r="441" spans="6:6">
      <c r="F441" s="298"/>
    </row>
    <row r="442" spans="6:6">
      <c r="F442" s="298"/>
    </row>
    <row r="443" spans="6:6">
      <c r="F443" s="298"/>
    </row>
    <row r="444" spans="6:6">
      <c r="F444" s="298"/>
    </row>
    <row r="445" spans="6:6">
      <c r="F445" s="298"/>
    </row>
    <row r="446" spans="6:6">
      <c r="F446" s="298"/>
    </row>
    <row r="447" spans="6:6">
      <c r="F447" s="298"/>
    </row>
    <row r="448" spans="6:6">
      <c r="F448" s="298"/>
    </row>
    <row r="449" spans="6:6">
      <c r="F449" s="298"/>
    </row>
    <row r="450" spans="6:6">
      <c r="F450" s="298"/>
    </row>
    <row r="451" spans="6:6">
      <c r="F451" s="298"/>
    </row>
    <row r="452" spans="6:6">
      <c r="F452" s="298"/>
    </row>
    <row r="453" spans="6:6">
      <c r="F453" s="298"/>
    </row>
    <row r="454" spans="6:6">
      <c r="F454" s="298"/>
    </row>
    <row r="455" spans="6:6">
      <c r="F455" s="298"/>
    </row>
    <row r="456" spans="6:6">
      <c r="F456" s="298"/>
    </row>
    <row r="457" spans="6:6">
      <c r="F457" s="298"/>
    </row>
    <row r="458" spans="6:6">
      <c r="F458" s="298"/>
    </row>
    <row r="459" spans="6:6">
      <c r="F459" s="298"/>
    </row>
    <row r="460" spans="6:6">
      <c r="F460" s="298"/>
    </row>
    <row r="461" spans="6:6">
      <c r="F461" s="298"/>
    </row>
    <row r="462" spans="6:6">
      <c r="F462" s="298"/>
    </row>
    <row r="463" spans="6:6">
      <c r="F463" s="298"/>
    </row>
    <row r="464" spans="6:6">
      <c r="F464" s="298"/>
    </row>
    <row r="465" spans="6:6">
      <c r="F465" s="298"/>
    </row>
    <row r="466" spans="6:6">
      <c r="F466" s="298"/>
    </row>
    <row r="467" spans="6:6">
      <c r="F467" s="298"/>
    </row>
    <row r="468" spans="6:6">
      <c r="F468" s="298"/>
    </row>
    <row r="469" spans="6:6">
      <c r="F469" s="298"/>
    </row>
    <row r="470" spans="6:6">
      <c r="F470" s="298"/>
    </row>
    <row r="471" spans="6:6">
      <c r="F471" s="298"/>
    </row>
    <row r="472" spans="6:6">
      <c r="F472" s="298"/>
    </row>
    <row r="473" spans="6:6">
      <c r="F473" s="298"/>
    </row>
    <row r="474" spans="6:6">
      <c r="F474" s="298"/>
    </row>
    <row r="475" spans="6:6">
      <c r="F475" s="298"/>
    </row>
    <row r="476" spans="6:6">
      <c r="F476" s="298"/>
    </row>
    <row r="477" spans="6:6">
      <c r="F477" s="298"/>
    </row>
    <row r="478" spans="6:6">
      <c r="F478" s="298"/>
    </row>
    <row r="479" spans="6:6">
      <c r="F479" s="298"/>
    </row>
    <row r="480" spans="6:6">
      <c r="F480" s="298"/>
    </row>
    <row r="481" spans="6:6">
      <c r="F481" s="298"/>
    </row>
    <row r="482" spans="6:6">
      <c r="F482" s="298"/>
    </row>
    <row r="483" spans="6:6">
      <c r="F483" s="298"/>
    </row>
    <row r="484" spans="6:6">
      <c r="F484" s="298"/>
    </row>
    <row r="485" spans="6:6">
      <c r="F485" s="298"/>
    </row>
    <row r="486" spans="6:6">
      <c r="F486" s="298"/>
    </row>
    <row r="487" spans="6:6">
      <c r="F487" s="298"/>
    </row>
    <row r="488" spans="6:6">
      <c r="F488" s="298"/>
    </row>
    <row r="489" spans="6:6">
      <c r="F489" s="298"/>
    </row>
    <row r="490" spans="6:6">
      <c r="F490" s="298"/>
    </row>
    <row r="491" spans="6:6">
      <c r="F491" s="298"/>
    </row>
    <row r="492" spans="6:6">
      <c r="F492" s="298"/>
    </row>
    <row r="493" spans="6:6">
      <c r="F493" s="298"/>
    </row>
    <row r="494" spans="6:6">
      <c r="F494" s="298"/>
    </row>
    <row r="495" spans="6:6">
      <c r="F495" s="298"/>
    </row>
    <row r="496" spans="6:6">
      <c r="F496" s="298"/>
    </row>
    <row r="497" spans="6:6">
      <c r="F497" s="298"/>
    </row>
    <row r="498" spans="6:6">
      <c r="F498" s="298"/>
    </row>
    <row r="499" spans="6:6">
      <c r="F499" s="298"/>
    </row>
    <row r="500" spans="6:6">
      <c r="F500" s="298"/>
    </row>
    <row r="501" spans="6:6">
      <c r="F501" s="298"/>
    </row>
    <row r="502" spans="6:6">
      <c r="F502" s="298"/>
    </row>
    <row r="503" spans="6:6">
      <c r="F503" s="298"/>
    </row>
    <row r="504" spans="6:6">
      <c r="F504" s="298"/>
    </row>
    <row r="505" spans="6:6">
      <c r="F505" s="298"/>
    </row>
    <row r="506" spans="6:6">
      <c r="F506" s="298"/>
    </row>
    <row r="507" spans="6:6">
      <c r="F507" s="298"/>
    </row>
    <row r="508" spans="6:6">
      <c r="F508" s="298"/>
    </row>
    <row r="509" spans="6:6">
      <c r="F509" s="298"/>
    </row>
    <row r="510" spans="6:6">
      <c r="F510" s="298"/>
    </row>
    <row r="511" spans="6:6">
      <c r="F511" s="298"/>
    </row>
    <row r="512" spans="6:6">
      <c r="F512" s="298"/>
    </row>
    <row r="513" spans="6:6">
      <c r="F513" s="298"/>
    </row>
    <row r="514" spans="6:6">
      <c r="F514" s="298"/>
    </row>
    <row r="515" spans="6:6">
      <c r="F515" s="298"/>
    </row>
    <row r="516" spans="6:6">
      <c r="F516" s="298"/>
    </row>
    <row r="517" spans="6:6">
      <c r="F517" s="298"/>
    </row>
    <row r="518" spans="6:6">
      <c r="F518" s="298"/>
    </row>
    <row r="519" spans="6:6">
      <c r="F519" s="298"/>
    </row>
    <row r="520" spans="6:6">
      <c r="F520" s="298"/>
    </row>
    <row r="521" spans="6:6">
      <c r="F521" s="298"/>
    </row>
    <row r="522" spans="6:6">
      <c r="F522" s="298"/>
    </row>
    <row r="523" spans="6:6">
      <c r="F523" s="298"/>
    </row>
    <row r="524" spans="6:6">
      <c r="F524" s="298"/>
    </row>
    <row r="525" spans="6:6">
      <c r="F525" s="298"/>
    </row>
    <row r="526" spans="6:6">
      <c r="F526" s="298"/>
    </row>
    <row r="527" spans="6:6">
      <c r="F527" s="298"/>
    </row>
    <row r="528" spans="6:6">
      <c r="F528" s="298"/>
    </row>
    <row r="529" spans="6:6">
      <c r="F529" s="298"/>
    </row>
    <row r="530" spans="6:6">
      <c r="F530" s="298"/>
    </row>
    <row r="531" spans="6:6">
      <c r="F531" s="298"/>
    </row>
    <row r="532" spans="6:6">
      <c r="F532" s="298"/>
    </row>
    <row r="533" spans="6:6">
      <c r="F533" s="298"/>
    </row>
    <row r="534" spans="6:6">
      <c r="F534" s="298"/>
    </row>
    <row r="535" spans="6:6">
      <c r="F535" s="298"/>
    </row>
    <row r="536" spans="6:6">
      <c r="F536" s="298"/>
    </row>
    <row r="537" spans="6:6">
      <c r="F537" s="298"/>
    </row>
    <row r="538" spans="6:6">
      <c r="F538" s="298"/>
    </row>
    <row r="539" spans="6:6">
      <c r="F539" s="298"/>
    </row>
    <row r="540" spans="6:6">
      <c r="F540" s="298"/>
    </row>
    <row r="541" spans="6:6">
      <c r="F541" s="298"/>
    </row>
    <row r="542" spans="6:6">
      <c r="F542" s="298"/>
    </row>
    <row r="543" spans="6:6">
      <c r="F543" s="298"/>
    </row>
    <row r="544" spans="6:6">
      <c r="F544" s="298"/>
    </row>
    <row r="545" spans="6:6">
      <c r="F545" s="298"/>
    </row>
    <row r="546" spans="6:6">
      <c r="F546" s="298"/>
    </row>
    <row r="547" spans="6:6">
      <c r="F547" s="298"/>
    </row>
    <row r="548" spans="6:6">
      <c r="F548" s="298"/>
    </row>
    <row r="549" spans="6:6">
      <c r="F549" s="298"/>
    </row>
    <row r="550" spans="6:6">
      <c r="F550" s="298"/>
    </row>
    <row r="551" spans="6:6">
      <c r="F551" s="298"/>
    </row>
    <row r="552" spans="6:6">
      <c r="F552" s="298"/>
    </row>
    <row r="553" spans="6:6">
      <c r="F553" s="298"/>
    </row>
    <row r="554" spans="6:6">
      <c r="F554" s="298"/>
    </row>
    <row r="555" spans="6:6">
      <c r="F555" s="298"/>
    </row>
    <row r="556" spans="6:6">
      <c r="F556" s="298"/>
    </row>
    <row r="557" spans="6:6">
      <c r="F557" s="298"/>
    </row>
    <row r="558" spans="6:6">
      <c r="F558" s="298"/>
    </row>
    <row r="559" spans="6:6">
      <c r="F559" s="298"/>
    </row>
    <row r="560" spans="6:6">
      <c r="F560" s="298"/>
    </row>
    <row r="561" spans="6:6">
      <c r="F561" s="298"/>
    </row>
    <row r="562" spans="6:6">
      <c r="F562" s="298"/>
    </row>
    <row r="563" spans="6:6">
      <c r="F563" s="298"/>
    </row>
    <row r="564" spans="6:6">
      <c r="F564" s="298"/>
    </row>
    <row r="565" spans="6:6">
      <c r="F565" s="298"/>
    </row>
    <row r="566" spans="6:6">
      <c r="F566" s="298"/>
    </row>
    <row r="567" spans="6:6">
      <c r="F567" s="298"/>
    </row>
    <row r="568" spans="6:6">
      <c r="F568" s="298"/>
    </row>
    <row r="569" spans="6:6">
      <c r="F569" s="298"/>
    </row>
    <row r="570" spans="6:6">
      <c r="F570" s="298"/>
    </row>
    <row r="571" spans="6:6">
      <c r="F571" s="298"/>
    </row>
    <row r="572" spans="6:6">
      <c r="F572" s="298"/>
    </row>
    <row r="573" spans="6:6">
      <c r="F573" s="298"/>
    </row>
    <row r="574" spans="6:6">
      <c r="F574" s="298"/>
    </row>
    <row r="575" spans="6:6">
      <c r="F575" s="298"/>
    </row>
    <row r="576" spans="6:6">
      <c r="F576" s="298"/>
    </row>
    <row r="577" spans="6:6">
      <c r="F577" s="298"/>
    </row>
    <row r="578" spans="6:6">
      <c r="F578" s="298"/>
    </row>
    <row r="579" spans="6:6">
      <c r="F579" s="298"/>
    </row>
    <row r="580" spans="6:6">
      <c r="F580" s="298"/>
    </row>
    <row r="581" spans="6:6">
      <c r="F581" s="298"/>
    </row>
    <row r="582" spans="6:6">
      <c r="F582" s="298"/>
    </row>
    <row r="583" spans="6:6">
      <c r="F583" s="298"/>
    </row>
    <row r="584" spans="6:6">
      <c r="F584" s="298"/>
    </row>
    <row r="585" spans="6:6">
      <c r="F585" s="298"/>
    </row>
    <row r="586" spans="6:6">
      <c r="F586" s="298"/>
    </row>
    <row r="587" spans="6:6">
      <c r="F587" s="298"/>
    </row>
    <row r="588" spans="6:6">
      <c r="F588" s="298"/>
    </row>
    <row r="589" spans="6:6">
      <c r="F589" s="298"/>
    </row>
    <row r="590" spans="6:6">
      <c r="F590" s="298"/>
    </row>
    <row r="591" spans="6:6">
      <c r="F591" s="298"/>
    </row>
    <row r="592" spans="6:6">
      <c r="F592" s="298"/>
    </row>
    <row r="593" spans="6:6">
      <c r="F593" s="298"/>
    </row>
    <row r="594" spans="6:6">
      <c r="F594" s="298"/>
    </row>
    <row r="595" spans="6:6">
      <c r="F595" s="298"/>
    </row>
    <row r="596" spans="6:6">
      <c r="F596" s="298"/>
    </row>
    <row r="597" spans="6:6">
      <c r="F597" s="298"/>
    </row>
    <row r="598" spans="6:6">
      <c r="F598" s="298"/>
    </row>
    <row r="599" spans="6:6">
      <c r="F599" s="298"/>
    </row>
    <row r="600" spans="6:6">
      <c r="F600" s="298"/>
    </row>
    <row r="601" spans="6:6">
      <c r="F601" s="298"/>
    </row>
    <row r="602" spans="6:6">
      <c r="F602" s="298"/>
    </row>
    <row r="603" spans="6:6">
      <c r="F603" s="298"/>
    </row>
    <row r="604" spans="6:6">
      <c r="F604" s="298"/>
    </row>
    <row r="605" spans="6:6">
      <c r="F605" s="298"/>
    </row>
    <row r="606" spans="6:6">
      <c r="F606" s="298"/>
    </row>
    <row r="607" spans="6:6">
      <c r="F607" s="298"/>
    </row>
    <row r="608" spans="6:6">
      <c r="F608" s="298"/>
    </row>
    <row r="609" spans="6:6">
      <c r="F609" s="298"/>
    </row>
    <row r="610" spans="6:6">
      <c r="F610" s="298"/>
    </row>
    <row r="611" spans="6:6">
      <c r="F611" s="298"/>
    </row>
    <row r="612" spans="6:6">
      <c r="F612" s="298"/>
    </row>
    <row r="613" spans="6:6">
      <c r="F613" s="298"/>
    </row>
    <row r="614" spans="6:6">
      <c r="F614" s="298"/>
    </row>
    <row r="615" spans="6:6">
      <c r="F615" s="298"/>
    </row>
    <row r="616" spans="6:6">
      <c r="F616" s="298"/>
    </row>
    <row r="617" spans="6:6">
      <c r="F617" s="298"/>
    </row>
    <row r="618" spans="6:6">
      <c r="F618" s="298"/>
    </row>
    <row r="619" spans="6:6">
      <c r="F619" s="298"/>
    </row>
    <row r="620" spans="6:6">
      <c r="F620" s="298"/>
    </row>
    <row r="621" spans="6:6">
      <c r="F621" s="298"/>
    </row>
    <row r="622" spans="6:6">
      <c r="F622" s="298"/>
    </row>
    <row r="623" spans="6:6">
      <c r="F623" s="298"/>
    </row>
    <row r="624" spans="6:6">
      <c r="F624" s="298"/>
    </row>
    <row r="625" spans="6:6">
      <c r="F625" s="298"/>
    </row>
    <row r="626" spans="6:6">
      <c r="F626" s="298"/>
    </row>
    <row r="627" spans="6:6">
      <c r="F627" s="298"/>
    </row>
    <row r="628" spans="6:6">
      <c r="F628" s="298"/>
    </row>
    <row r="629" spans="6:6">
      <c r="F629" s="298"/>
    </row>
    <row r="630" spans="6:6">
      <c r="F630" s="298"/>
    </row>
    <row r="631" spans="6:6">
      <c r="F631" s="298"/>
    </row>
    <row r="632" spans="6:6">
      <c r="F632" s="298"/>
    </row>
    <row r="633" spans="6:6">
      <c r="F633" s="298"/>
    </row>
    <row r="634" spans="6:6">
      <c r="F634" s="298"/>
    </row>
    <row r="635" spans="6:6">
      <c r="F635" s="298"/>
    </row>
    <row r="636" spans="6:6">
      <c r="F636" s="298"/>
    </row>
    <row r="637" spans="6:6">
      <c r="F637" s="298"/>
    </row>
    <row r="638" spans="6:6">
      <c r="F638" s="298"/>
    </row>
    <row r="639" spans="6:6">
      <c r="F639" s="298"/>
    </row>
    <row r="640" spans="6:6">
      <c r="F640" s="298"/>
    </row>
    <row r="641" spans="6:6">
      <c r="F641" s="298"/>
    </row>
    <row r="642" spans="6:6">
      <c r="F642" s="298"/>
    </row>
    <row r="643" spans="6:6">
      <c r="F643" s="298"/>
    </row>
    <row r="644" spans="6:6">
      <c r="F644" s="298"/>
    </row>
    <row r="645" spans="6:6">
      <c r="F645" s="298"/>
    </row>
    <row r="646" spans="6:6">
      <c r="F646" s="298"/>
    </row>
    <row r="647" spans="6:6">
      <c r="F647" s="298"/>
    </row>
    <row r="648" spans="6:6">
      <c r="F648" s="298"/>
    </row>
    <row r="649" spans="6:6">
      <c r="F649" s="298"/>
    </row>
    <row r="650" spans="6:6">
      <c r="F650" s="298"/>
    </row>
    <row r="651" spans="6:6">
      <c r="F651" s="298"/>
    </row>
    <row r="652" spans="6:6">
      <c r="F652" s="298"/>
    </row>
    <row r="653" spans="6:6">
      <c r="F653" s="298"/>
    </row>
    <row r="654" spans="6:6">
      <c r="F654" s="298"/>
    </row>
    <row r="655" spans="6:6">
      <c r="F655" s="298"/>
    </row>
    <row r="656" spans="6:6">
      <c r="F656" s="298"/>
    </row>
    <row r="657" spans="6:6">
      <c r="F657" s="298"/>
    </row>
    <row r="658" spans="6:6">
      <c r="F658" s="298"/>
    </row>
    <row r="659" spans="6:6">
      <c r="F659" s="298"/>
    </row>
    <row r="660" spans="6:6">
      <c r="F660" s="298"/>
    </row>
    <row r="661" spans="6:6">
      <c r="F661" s="298"/>
    </row>
    <row r="662" spans="6:6">
      <c r="F662" s="298"/>
    </row>
    <row r="663" spans="6:6">
      <c r="F663" s="298"/>
    </row>
    <row r="664" spans="6:6">
      <c r="F664" s="298"/>
    </row>
    <row r="665" spans="6:6">
      <c r="F665" s="298"/>
    </row>
    <row r="666" spans="6:6">
      <c r="F666" s="298"/>
    </row>
    <row r="667" spans="6:6">
      <c r="F667" s="298"/>
    </row>
    <row r="668" spans="6:6">
      <c r="F668" s="298"/>
    </row>
    <row r="669" spans="6:6">
      <c r="F669" s="298"/>
    </row>
    <row r="670" spans="6:6">
      <c r="F670" s="298"/>
    </row>
    <row r="671" spans="6:6">
      <c r="F671" s="298"/>
    </row>
    <row r="672" spans="6:6">
      <c r="F672" s="298"/>
    </row>
    <row r="673" spans="6:6">
      <c r="F673" s="298"/>
    </row>
    <row r="674" spans="6:6">
      <c r="F674" s="298"/>
    </row>
    <row r="675" spans="6:6">
      <c r="F675" s="298"/>
    </row>
    <row r="676" spans="6:6">
      <c r="F676" s="298"/>
    </row>
    <row r="677" spans="6:6">
      <c r="F677" s="298"/>
    </row>
    <row r="678" spans="6:6">
      <c r="F678" s="298"/>
    </row>
    <row r="679" spans="6:6">
      <c r="F679" s="298"/>
    </row>
    <row r="680" spans="6:6">
      <c r="F680" s="298"/>
    </row>
    <row r="681" spans="6:6">
      <c r="F681" s="298"/>
    </row>
    <row r="682" spans="6:6">
      <c r="F682" s="298"/>
    </row>
    <row r="683" spans="6:6">
      <c r="F683" s="298"/>
    </row>
    <row r="684" spans="6:6">
      <c r="F684" s="298"/>
    </row>
    <row r="685" spans="6:6">
      <c r="F685" s="298"/>
    </row>
    <row r="686" spans="6:6">
      <c r="F686" s="298"/>
    </row>
    <row r="687" spans="6:6">
      <c r="F687" s="298"/>
    </row>
    <row r="688" spans="6:6">
      <c r="F688" s="298"/>
    </row>
    <row r="689" spans="6:6">
      <c r="F689" s="298"/>
    </row>
    <row r="690" spans="6:6">
      <c r="F690" s="298"/>
    </row>
    <row r="691" spans="6:6">
      <c r="F691" s="298"/>
    </row>
    <row r="692" spans="6:6">
      <c r="F692" s="298"/>
    </row>
    <row r="693" spans="6:6">
      <c r="F693" s="298"/>
    </row>
    <row r="694" spans="6:6">
      <c r="F694" s="298"/>
    </row>
    <row r="695" spans="6:6">
      <c r="F695" s="298"/>
    </row>
    <row r="696" spans="6:6">
      <c r="F696" s="298"/>
    </row>
    <row r="697" spans="6:6">
      <c r="F697" s="298"/>
    </row>
    <row r="698" spans="6:6">
      <c r="F698" s="298"/>
    </row>
    <row r="699" spans="6:6">
      <c r="F699" s="298"/>
    </row>
    <row r="700" spans="6:6">
      <c r="F700" s="298"/>
    </row>
    <row r="701" spans="6:6">
      <c r="F701" s="298"/>
    </row>
    <row r="702" spans="6:6">
      <c r="F702" s="298"/>
    </row>
    <row r="703" spans="6:6">
      <c r="F703" s="298"/>
    </row>
    <row r="704" spans="6:6">
      <c r="F704" s="298"/>
    </row>
    <row r="705" spans="6:6">
      <c r="F705" s="298"/>
    </row>
    <row r="706" spans="6:6">
      <c r="F706" s="298"/>
    </row>
    <row r="707" spans="6:6">
      <c r="F707" s="298"/>
    </row>
    <row r="708" spans="6:6">
      <c r="F708" s="298"/>
    </row>
    <row r="709" spans="6:6">
      <c r="F709" s="298"/>
    </row>
    <row r="710" spans="6:6">
      <c r="F710" s="298"/>
    </row>
    <row r="711" spans="6:6">
      <c r="F711" s="298"/>
    </row>
    <row r="712" spans="6:6">
      <c r="F712" s="298"/>
    </row>
    <row r="713" spans="6:6">
      <c r="F713" s="298"/>
    </row>
    <row r="714" spans="6:6">
      <c r="F714" s="298"/>
    </row>
    <row r="715" spans="6:6">
      <c r="F715" s="298"/>
    </row>
    <row r="716" spans="6:6">
      <c r="F716" s="298"/>
    </row>
    <row r="717" spans="6:6">
      <c r="F717" s="298"/>
    </row>
    <row r="718" spans="6:6">
      <c r="F718" s="298"/>
    </row>
    <row r="719" spans="6:6">
      <c r="F719" s="298"/>
    </row>
    <row r="720" spans="6:6">
      <c r="F720" s="298"/>
    </row>
    <row r="721" spans="6:6">
      <c r="F721" s="298"/>
    </row>
    <row r="722" spans="6:6">
      <c r="F722" s="298"/>
    </row>
    <row r="723" spans="6:6">
      <c r="F723" s="298"/>
    </row>
    <row r="724" spans="6:6">
      <c r="F724" s="298"/>
    </row>
    <row r="725" spans="6:6">
      <c r="F725" s="298"/>
    </row>
    <row r="726" spans="6:6">
      <c r="F726" s="298"/>
    </row>
    <row r="727" spans="6:6">
      <c r="F727" s="298"/>
    </row>
    <row r="728" spans="6:6">
      <c r="F728" s="298"/>
    </row>
    <row r="729" spans="6:6">
      <c r="F729" s="298"/>
    </row>
    <row r="730" spans="6:6">
      <c r="F730" s="298"/>
    </row>
    <row r="731" spans="6:6">
      <c r="F731" s="298"/>
    </row>
    <row r="732" spans="6:6">
      <c r="F732" s="298"/>
    </row>
    <row r="733" spans="6:6">
      <c r="F733" s="298"/>
    </row>
    <row r="734" spans="6:6">
      <c r="F734" s="298"/>
    </row>
    <row r="735" spans="6:6">
      <c r="F735" s="298"/>
    </row>
    <row r="736" spans="6:6">
      <c r="F736" s="298"/>
    </row>
    <row r="737" spans="6:6">
      <c r="F737" s="298"/>
    </row>
    <row r="738" spans="6:6">
      <c r="F738" s="298"/>
    </row>
    <row r="739" spans="6:6">
      <c r="F739" s="298"/>
    </row>
    <row r="740" spans="6:6">
      <c r="F740" s="298"/>
    </row>
    <row r="741" spans="6:6">
      <c r="F741" s="298"/>
    </row>
    <row r="742" spans="6:6">
      <c r="F742" s="298"/>
    </row>
    <row r="743" spans="6:6">
      <c r="F743" s="298"/>
    </row>
    <row r="744" spans="6:6">
      <c r="F744" s="298"/>
    </row>
    <row r="745" spans="6:6">
      <c r="F745" s="298"/>
    </row>
    <row r="746" spans="6:6">
      <c r="F746" s="298"/>
    </row>
    <row r="747" spans="6:6">
      <c r="F747" s="298"/>
    </row>
    <row r="748" spans="6:6">
      <c r="F748" s="298"/>
    </row>
    <row r="749" spans="6:6">
      <c r="F749" s="298"/>
    </row>
    <row r="750" spans="6:6">
      <c r="F750" s="298"/>
    </row>
    <row r="751" spans="6:6">
      <c r="F751" s="298"/>
    </row>
    <row r="752" spans="6:6">
      <c r="F752" s="298"/>
    </row>
    <row r="753" spans="6:6">
      <c r="F753" s="298"/>
    </row>
    <row r="754" spans="6:6">
      <c r="F754" s="298"/>
    </row>
    <row r="755" spans="6:6">
      <c r="F755" s="298"/>
    </row>
    <row r="756" spans="6:6">
      <c r="F756" s="298"/>
    </row>
    <row r="757" spans="6:6">
      <c r="F757" s="298"/>
    </row>
    <row r="758" spans="6:6">
      <c r="F758" s="298"/>
    </row>
    <row r="759" spans="6:6">
      <c r="F759" s="298"/>
    </row>
    <row r="760" spans="6:6">
      <c r="F760" s="298"/>
    </row>
    <row r="761" spans="6:6">
      <c r="F761" s="298"/>
    </row>
    <row r="762" spans="6:6">
      <c r="F762" s="298"/>
    </row>
    <row r="763" spans="6:6">
      <c r="F763" s="298"/>
    </row>
    <row r="764" spans="6:6">
      <c r="F764" s="298"/>
    </row>
    <row r="765" spans="6:6">
      <c r="F765" s="298"/>
    </row>
    <row r="766" spans="6:6">
      <c r="F766" s="298"/>
    </row>
    <row r="767" spans="6:6">
      <c r="F767" s="298"/>
    </row>
    <row r="768" spans="6:6">
      <c r="F768" s="298"/>
    </row>
    <row r="769" spans="6:6">
      <c r="F769" s="298"/>
    </row>
    <row r="770" spans="6:6">
      <c r="F770" s="298"/>
    </row>
    <row r="771" spans="6:6">
      <c r="F771" s="298"/>
    </row>
    <row r="772" spans="6:6">
      <c r="F772" s="298"/>
    </row>
    <row r="773" spans="6:6">
      <c r="F773" s="298"/>
    </row>
    <row r="774" spans="6:6">
      <c r="F774" s="298"/>
    </row>
    <row r="775" spans="6:6">
      <c r="F775" s="298"/>
    </row>
    <row r="776" spans="6:6">
      <c r="F776" s="298"/>
    </row>
    <row r="777" spans="6:6">
      <c r="F777" s="298"/>
    </row>
    <row r="778" spans="6:6">
      <c r="F778" s="298"/>
    </row>
    <row r="779" spans="6:6">
      <c r="F779" s="298"/>
    </row>
    <row r="780" spans="6:6">
      <c r="F780" s="298"/>
    </row>
    <row r="781" spans="6:6">
      <c r="F781" s="298"/>
    </row>
    <row r="782" spans="6:6">
      <c r="F782" s="298"/>
    </row>
    <row r="783" spans="6:6">
      <c r="F783" s="298"/>
    </row>
    <row r="784" spans="6:6">
      <c r="F784" s="298"/>
    </row>
    <row r="785" spans="6:6">
      <c r="F785" s="298"/>
    </row>
    <row r="786" spans="6:6">
      <c r="F786" s="298"/>
    </row>
    <row r="787" spans="6:6">
      <c r="F787" s="298"/>
    </row>
    <row r="788" spans="6:6">
      <c r="F788" s="298"/>
    </row>
    <row r="789" spans="6:6">
      <c r="F789" s="298"/>
    </row>
    <row r="790" spans="6:6">
      <c r="F790" s="298"/>
    </row>
    <row r="791" spans="6:6">
      <c r="F791" s="298"/>
    </row>
    <row r="792" spans="6:6">
      <c r="F792" s="298"/>
    </row>
    <row r="793" spans="6:6">
      <c r="F793" s="298"/>
    </row>
    <row r="794" spans="6:6">
      <c r="F794" s="298"/>
    </row>
    <row r="795" spans="6:6">
      <c r="F795" s="298"/>
    </row>
    <row r="796" spans="6:6">
      <c r="F796" s="298"/>
    </row>
    <row r="797" spans="6:6">
      <c r="F797" s="298"/>
    </row>
    <row r="798" spans="6:6">
      <c r="F798" s="298"/>
    </row>
    <row r="799" spans="6:6">
      <c r="F799" s="298"/>
    </row>
    <row r="800" spans="6:6">
      <c r="F800" s="298"/>
    </row>
    <row r="801" spans="6:6">
      <c r="F801" s="298"/>
    </row>
    <row r="802" spans="6:6">
      <c r="F802" s="298"/>
    </row>
    <row r="803" spans="6:6">
      <c r="F803" s="298"/>
    </row>
    <row r="804" spans="6:6">
      <c r="F804" s="298"/>
    </row>
    <row r="805" spans="6:6">
      <c r="F805" s="298"/>
    </row>
    <row r="806" spans="6:6">
      <c r="F806" s="298"/>
    </row>
    <row r="807" spans="6:6">
      <c r="F807" s="298"/>
    </row>
    <row r="808" spans="6:6">
      <c r="F808" s="298"/>
    </row>
    <row r="809" spans="6:6">
      <c r="F809" s="298"/>
    </row>
    <row r="810" spans="6:6">
      <c r="F810" s="298"/>
    </row>
    <row r="811" spans="6:6">
      <c r="F811" s="298"/>
    </row>
    <row r="812" spans="6:6">
      <c r="F812" s="298"/>
    </row>
    <row r="813" spans="6:6">
      <c r="F813" s="298"/>
    </row>
    <row r="814" spans="6:6">
      <c r="F814" s="298"/>
    </row>
    <row r="815" spans="6:6">
      <c r="F815" s="298"/>
    </row>
    <row r="816" spans="6:6">
      <c r="F816" s="298"/>
    </row>
    <row r="817" spans="6:6">
      <c r="F817" s="298"/>
    </row>
    <row r="818" spans="6:6">
      <c r="F818" s="298"/>
    </row>
    <row r="819" spans="6:6">
      <c r="F819" s="298"/>
    </row>
    <row r="820" spans="6:6">
      <c r="F820" s="298"/>
    </row>
    <row r="821" spans="6:6">
      <c r="F821" s="298"/>
    </row>
    <row r="822" spans="6:6">
      <c r="F822" s="298"/>
    </row>
    <row r="823" spans="6:6">
      <c r="F823" s="298"/>
    </row>
    <row r="824" spans="6:6">
      <c r="F824" s="298"/>
    </row>
    <row r="825" spans="6:6">
      <c r="F825" s="298"/>
    </row>
    <row r="826" spans="6:6">
      <c r="F826" s="298"/>
    </row>
    <row r="827" spans="6:6">
      <c r="F827" s="298"/>
    </row>
    <row r="828" spans="6:6">
      <c r="F828" s="298"/>
    </row>
    <row r="829" spans="6:6">
      <c r="F829" s="298"/>
    </row>
    <row r="830" spans="6:6">
      <c r="F830" s="298"/>
    </row>
    <row r="831" spans="6:6">
      <c r="F831" s="298"/>
    </row>
    <row r="832" spans="6:6">
      <c r="F832" s="298"/>
    </row>
    <row r="833" spans="6:6">
      <c r="F833" s="298"/>
    </row>
    <row r="834" spans="6:6">
      <c r="F834" s="298"/>
    </row>
    <row r="835" spans="6:6">
      <c r="F835" s="298"/>
    </row>
    <row r="836" spans="6:6">
      <c r="F836" s="298"/>
    </row>
    <row r="837" spans="6:6">
      <c r="F837" s="298"/>
    </row>
    <row r="838" spans="6:6">
      <c r="F838" s="298"/>
    </row>
    <row r="839" spans="6:6">
      <c r="F839" s="298"/>
    </row>
    <row r="840" spans="6:6">
      <c r="F840" s="298"/>
    </row>
    <row r="841" spans="6:6">
      <c r="F841" s="298"/>
    </row>
    <row r="842" spans="6:6">
      <c r="F842" s="298"/>
    </row>
    <row r="843" spans="6:6">
      <c r="F843" s="298"/>
    </row>
    <row r="844" spans="6:6">
      <c r="F844" s="298"/>
    </row>
    <row r="845" spans="6:6">
      <c r="F845" s="298"/>
    </row>
    <row r="846" spans="6:6">
      <c r="F846" s="298"/>
    </row>
    <row r="847" spans="6:6">
      <c r="F847" s="298"/>
    </row>
    <row r="848" spans="6:6">
      <c r="F848" s="298"/>
    </row>
    <row r="849" spans="6:6">
      <c r="F849" s="298"/>
    </row>
    <row r="850" spans="6:6">
      <c r="F850" s="298"/>
    </row>
    <row r="851" spans="6:6">
      <c r="F851" s="298"/>
    </row>
    <row r="852" spans="6:6">
      <c r="F852" s="298"/>
    </row>
    <row r="853" spans="6:6">
      <c r="F853" s="298"/>
    </row>
    <row r="854" spans="6:6">
      <c r="F854" s="298"/>
    </row>
    <row r="855" spans="6:6">
      <c r="F855" s="298"/>
    </row>
    <row r="856" spans="6:6">
      <c r="F856" s="298"/>
    </row>
    <row r="857" spans="6:6">
      <c r="F857" s="298"/>
    </row>
    <row r="858" spans="6:6">
      <c r="F858" s="298"/>
    </row>
    <row r="859" spans="6:6">
      <c r="F859" s="298"/>
    </row>
    <row r="860" spans="6:6">
      <c r="F860" s="298"/>
    </row>
    <row r="861" spans="6:6">
      <c r="F861" s="298"/>
    </row>
    <row r="862" spans="6:6">
      <c r="F862" s="298"/>
    </row>
    <row r="863" spans="6:6">
      <c r="F863" s="298"/>
    </row>
    <row r="864" spans="6:6">
      <c r="F864" s="298"/>
    </row>
    <row r="865" spans="6:6">
      <c r="F865" s="298"/>
    </row>
    <row r="866" spans="6:6">
      <c r="F866" s="298"/>
    </row>
    <row r="867" spans="6:6">
      <c r="F867" s="298"/>
    </row>
    <row r="868" spans="6:6">
      <c r="F868" s="298"/>
    </row>
    <row r="869" spans="6:6">
      <c r="F869" s="298"/>
    </row>
    <row r="870" spans="6:6">
      <c r="F870" s="298"/>
    </row>
    <row r="871" spans="6:6">
      <c r="F871" s="298"/>
    </row>
    <row r="872" spans="6:6">
      <c r="F872" s="298"/>
    </row>
    <row r="873" spans="6:6">
      <c r="F873" s="298"/>
    </row>
    <row r="874" spans="6:6">
      <c r="F874" s="298"/>
    </row>
    <row r="875" spans="6:6">
      <c r="F875" s="298"/>
    </row>
    <row r="876" spans="6:6">
      <c r="F876" s="298"/>
    </row>
    <row r="877" spans="6:6">
      <c r="F877" s="298"/>
    </row>
    <row r="878" spans="6:6">
      <c r="F878" s="298"/>
    </row>
    <row r="879" spans="6:6">
      <c r="F879" s="298"/>
    </row>
    <row r="880" spans="6:6">
      <c r="F880" s="298"/>
    </row>
    <row r="881" spans="6:6">
      <c r="F881" s="298"/>
    </row>
    <row r="882" spans="6:6">
      <c r="F882" s="298"/>
    </row>
    <row r="883" spans="6:6">
      <c r="F883" s="298"/>
    </row>
    <row r="884" spans="6:6">
      <c r="F884" s="298"/>
    </row>
    <row r="885" spans="6:6">
      <c r="F885" s="298"/>
    </row>
    <row r="886" spans="6:6">
      <c r="F886" s="298"/>
    </row>
    <row r="887" spans="6:6">
      <c r="F887" s="298"/>
    </row>
    <row r="888" spans="6:6">
      <c r="F888" s="298"/>
    </row>
    <row r="889" spans="6:6">
      <c r="F889" s="298"/>
    </row>
    <row r="890" spans="6:6">
      <c r="F890" s="298"/>
    </row>
    <row r="891" spans="6:6">
      <c r="F891" s="298"/>
    </row>
    <row r="892" spans="6:6">
      <c r="F892" s="298"/>
    </row>
    <row r="893" spans="6:6">
      <c r="F893" s="298"/>
    </row>
    <row r="894" spans="6:6">
      <c r="F894" s="298"/>
    </row>
    <row r="895" spans="6:6">
      <c r="F895" s="298"/>
    </row>
    <row r="896" spans="6:6">
      <c r="F896" s="298"/>
    </row>
    <row r="897" spans="6:6">
      <c r="F897" s="298"/>
    </row>
    <row r="898" spans="6:6">
      <c r="F898" s="298"/>
    </row>
    <row r="899" spans="6:6">
      <c r="F899" s="298"/>
    </row>
    <row r="900" spans="6:6">
      <c r="F900" s="298"/>
    </row>
    <row r="901" spans="6:6">
      <c r="F901" s="298"/>
    </row>
    <row r="902" spans="6:6">
      <c r="F902" s="298"/>
    </row>
    <row r="903" spans="6:6">
      <c r="F903" s="298"/>
    </row>
    <row r="904" spans="6:6">
      <c r="F904" s="298"/>
    </row>
    <row r="905" spans="6:6">
      <c r="F905" s="298"/>
    </row>
    <row r="906" spans="6:6">
      <c r="F906" s="298"/>
    </row>
    <row r="907" spans="6:6">
      <c r="F907" s="298"/>
    </row>
    <row r="908" spans="6:6">
      <c r="F908" s="298"/>
    </row>
    <row r="909" spans="6:6">
      <c r="F909" s="298"/>
    </row>
    <row r="910" spans="6:6">
      <c r="F910" s="298"/>
    </row>
    <row r="911" spans="6:6">
      <c r="F911" s="298"/>
    </row>
    <row r="912" spans="6:6">
      <c r="F912" s="298"/>
    </row>
  </sheetData>
  <autoFilter ref="A3:P34" xr:uid="{984E9EC7-019A-4400-89E6-2C9F75A401A2}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87D0F-3C97-4B43-80B0-82772BC349AC}">
  <sheetPr codeName="Hoja3"/>
  <dimension ref="A1:E17558"/>
  <sheetViews>
    <sheetView workbookViewId="0">
      <pane ySplit="1" topLeftCell="A2" activePane="bottomLeft" state="frozen"/>
      <selection pane="bottomLeft" activeCell="I29" sqref="I29"/>
    </sheetView>
  </sheetViews>
  <sheetFormatPr baseColWidth="10" defaultRowHeight="14.25"/>
  <cols>
    <col min="2" max="2" width="16.125" bestFit="1" customWidth="1"/>
    <col min="3" max="3" width="17.875" style="293" bestFit="1" customWidth="1"/>
  </cols>
  <sheetData>
    <row r="1" spans="1:5" ht="15">
      <c r="A1" s="350" t="s">
        <v>2448</v>
      </c>
      <c r="B1" s="350" t="s">
        <v>2449</v>
      </c>
      <c r="C1" s="365" t="s">
        <v>2450</v>
      </c>
    </row>
    <row r="2" spans="1:5">
      <c r="A2">
        <v>101001</v>
      </c>
      <c r="B2">
        <v>132001</v>
      </c>
      <c r="C2" s="293">
        <v>100600000</v>
      </c>
      <c r="D2">
        <f>+A2*1</f>
        <v>101001</v>
      </c>
      <c r="E2">
        <f>+B2*1</f>
        <v>132001</v>
      </c>
    </row>
    <row r="3" spans="1:5">
      <c r="A3">
        <v>208003</v>
      </c>
      <c r="B3">
        <v>236001</v>
      </c>
      <c r="C3" s="293">
        <v>72400000</v>
      </c>
      <c r="D3">
        <f t="shared" ref="D3:D66" si="0">+A3*1</f>
        <v>208003</v>
      </c>
      <c r="E3">
        <f t="shared" ref="E3:E66" si="1">+B3*1</f>
        <v>236001</v>
      </c>
    </row>
    <row r="4" spans="1:5">
      <c r="A4">
        <v>208004</v>
      </c>
      <c r="B4">
        <v>236002</v>
      </c>
      <c r="C4" s="293">
        <v>76000000</v>
      </c>
      <c r="D4">
        <f t="shared" si="0"/>
        <v>208004</v>
      </c>
      <c r="E4">
        <f t="shared" si="1"/>
        <v>236002</v>
      </c>
    </row>
    <row r="5" spans="1:5">
      <c r="A5">
        <v>206001</v>
      </c>
      <c r="B5">
        <v>237001</v>
      </c>
      <c r="C5" s="293">
        <v>43800000</v>
      </c>
      <c r="D5">
        <f t="shared" si="0"/>
        <v>206001</v>
      </c>
      <c r="E5">
        <f t="shared" si="1"/>
        <v>237001</v>
      </c>
    </row>
    <row r="6" spans="1:5">
      <c r="A6">
        <v>301001</v>
      </c>
      <c r="B6">
        <v>332001</v>
      </c>
      <c r="C6" s="293">
        <v>23900000</v>
      </c>
      <c r="D6">
        <f t="shared" si="0"/>
        <v>301001</v>
      </c>
      <c r="E6">
        <f t="shared" si="1"/>
        <v>332001</v>
      </c>
    </row>
    <row r="7" spans="1:5">
      <c r="A7">
        <v>319001</v>
      </c>
      <c r="B7">
        <v>351001</v>
      </c>
      <c r="C7" s="293">
        <v>8800000</v>
      </c>
      <c r="D7">
        <f t="shared" si="0"/>
        <v>319001</v>
      </c>
      <c r="E7">
        <f t="shared" si="1"/>
        <v>351001</v>
      </c>
    </row>
    <row r="8" spans="1:5">
      <c r="A8">
        <v>319003</v>
      </c>
      <c r="B8">
        <v>351003</v>
      </c>
      <c r="C8" s="293">
        <v>9400000</v>
      </c>
      <c r="D8">
        <f t="shared" si="0"/>
        <v>319003</v>
      </c>
      <c r="E8">
        <f t="shared" si="1"/>
        <v>351003</v>
      </c>
    </row>
    <row r="9" spans="1:5">
      <c r="A9">
        <v>319004</v>
      </c>
      <c r="B9">
        <v>351004</v>
      </c>
      <c r="C9" s="293">
        <v>11800000</v>
      </c>
      <c r="D9">
        <f t="shared" si="0"/>
        <v>319004</v>
      </c>
      <c r="E9">
        <f t="shared" si="1"/>
        <v>351004</v>
      </c>
    </row>
    <row r="10" spans="1:5">
      <c r="A10">
        <v>319005</v>
      </c>
      <c r="B10">
        <v>351005</v>
      </c>
      <c r="C10" s="293">
        <v>15700000</v>
      </c>
      <c r="D10">
        <f t="shared" si="0"/>
        <v>319005</v>
      </c>
      <c r="E10">
        <f t="shared" si="1"/>
        <v>351005</v>
      </c>
    </row>
    <row r="11" spans="1:5">
      <c r="A11">
        <v>319006</v>
      </c>
      <c r="B11">
        <v>351006</v>
      </c>
      <c r="C11" s="293">
        <v>15700000</v>
      </c>
      <c r="D11">
        <f t="shared" si="0"/>
        <v>319006</v>
      </c>
      <c r="E11">
        <f t="shared" si="1"/>
        <v>351006</v>
      </c>
    </row>
    <row r="12" spans="1:5">
      <c r="A12">
        <v>319009</v>
      </c>
      <c r="B12">
        <v>351007</v>
      </c>
      <c r="C12" s="293">
        <v>12600000</v>
      </c>
      <c r="D12">
        <f t="shared" si="0"/>
        <v>319009</v>
      </c>
      <c r="E12">
        <f t="shared" si="1"/>
        <v>351007</v>
      </c>
    </row>
    <row r="13" spans="1:5">
      <c r="A13">
        <v>319010</v>
      </c>
      <c r="B13">
        <v>351008</v>
      </c>
      <c r="C13" s="293">
        <v>12600000</v>
      </c>
      <c r="D13">
        <f t="shared" si="0"/>
        <v>319010</v>
      </c>
      <c r="E13">
        <f t="shared" si="1"/>
        <v>351008</v>
      </c>
    </row>
    <row r="14" spans="1:5">
      <c r="A14">
        <v>319011</v>
      </c>
      <c r="B14">
        <v>351009</v>
      </c>
      <c r="C14" s="293">
        <v>16300000</v>
      </c>
      <c r="D14">
        <f t="shared" si="0"/>
        <v>319011</v>
      </c>
      <c r="E14">
        <f t="shared" si="1"/>
        <v>351009</v>
      </c>
    </row>
    <row r="15" spans="1:5">
      <c r="A15">
        <v>319012</v>
      </c>
      <c r="B15">
        <v>351010</v>
      </c>
      <c r="C15" s="293">
        <v>15500000</v>
      </c>
      <c r="D15">
        <f t="shared" si="0"/>
        <v>319012</v>
      </c>
      <c r="E15">
        <f t="shared" si="1"/>
        <v>351010</v>
      </c>
    </row>
    <row r="16" spans="1:5">
      <c r="A16">
        <v>319013</v>
      </c>
      <c r="B16">
        <v>351011</v>
      </c>
      <c r="C16" s="293">
        <v>14900000</v>
      </c>
      <c r="D16">
        <f t="shared" si="0"/>
        <v>319013</v>
      </c>
      <c r="E16">
        <f t="shared" si="1"/>
        <v>351011</v>
      </c>
    </row>
    <row r="17" spans="1:5">
      <c r="A17">
        <v>319014</v>
      </c>
      <c r="B17">
        <v>351012</v>
      </c>
      <c r="C17" s="293">
        <v>11500000</v>
      </c>
      <c r="D17">
        <f t="shared" si="0"/>
        <v>319014</v>
      </c>
      <c r="E17">
        <f t="shared" si="1"/>
        <v>351012</v>
      </c>
    </row>
    <row r="18" spans="1:5">
      <c r="A18">
        <v>319018</v>
      </c>
      <c r="B18">
        <v>351013</v>
      </c>
      <c r="C18" s="293">
        <v>23000000</v>
      </c>
      <c r="D18">
        <f t="shared" si="0"/>
        <v>319018</v>
      </c>
      <c r="E18">
        <f t="shared" si="1"/>
        <v>351013</v>
      </c>
    </row>
    <row r="19" spans="1:5">
      <c r="A19">
        <v>319019</v>
      </c>
      <c r="B19">
        <v>351014</v>
      </c>
      <c r="C19" s="293">
        <v>17800000</v>
      </c>
      <c r="D19">
        <f t="shared" si="0"/>
        <v>319019</v>
      </c>
      <c r="E19">
        <f t="shared" si="1"/>
        <v>351014</v>
      </c>
    </row>
    <row r="20" spans="1:5">
      <c r="A20">
        <v>319021</v>
      </c>
      <c r="B20">
        <v>351015</v>
      </c>
      <c r="C20" s="293">
        <v>21000000</v>
      </c>
      <c r="D20">
        <f t="shared" si="0"/>
        <v>319021</v>
      </c>
      <c r="E20">
        <f t="shared" si="1"/>
        <v>351015</v>
      </c>
    </row>
    <row r="21" spans="1:5">
      <c r="A21">
        <v>319022</v>
      </c>
      <c r="B21">
        <v>351016</v>
      </c>
      <c r="C21" s="293">
        <v>22800000</v>
      </c>
      <c r="D21">
        <f t="shared" si="0"/>
        <v>319022</v>
      </c>
      <c r="E21">
        <f t="shared" si="1"/>
        <v>351016</v>
      </c>
    </row>
    <row r="22" spans="1:5">
      <c r="A22">
        <v>319023</v>
      </c>
      <c r="B22">
        <v>351017</v>
      </c>
      <c r="C22" s="293">
        <v>21000000</v>
      </c>
      <c r="D22">
        <f t="shared" si="0"/>
        <v>319023</v>
      </c>
      <c r="E22">
        <f t="shared" si="1"/>
        <v>351017</v>
      </c>
    </row>
    <row r="23" spans="1:5">
      <c r="A23">
        <v>319024</v>
      </c>
      <c r="B23">
        <v>351018</v>
      </c>
      <c r="C23" s="293">
        <v>25000000</v>
      </c>
      <c r="D23">
        <f t="shared" si="0"/>
        <v>319024</v>
      </c>
      <c r="E23">
        <f t="shared" si="1"/>
        <v>351018</v>
      </c>
    </row>
    <row r="24" spans="1:5">
      <c r="A24">
        <v>319026</v>
      </c>
      <c r="B24">
        <v>351019</v>
      </c>
      <c r="C24" s="293">
        <v>26000000</v>
      </c>
      <c r="D24">
        <f t="shared" si="0"/>
        <v>319026</v>
      </c>
      <c r="E24">
        <f t="shared" si="1"/>
        <v>351019</v>
      </c>
    </row>
    <row r="25" spans="1:5">
      <c r="A25">
        <v>319027</v>
      </c>
      <c r="B25">
        <v>351020</v>
      </c>
      <c r="C25" s="293">
        <v>24400000</v>
      </c>
      <c r="D25">
        <f t="shared" si="0"/>
        <v>319027</v>
      </c>
      <c r="E25">
        <f t="shared" si="1"/>
        <v>351020</v>
      </c>
    </row>
    <row r="26" spans="1:5">
      <c r="A26">
        <v>319007</v>
      </c>
      <c r="B26">
        <v>352001</v>
      </c>
      <c r="C26" s="293">
        <v>14500000</v>
      </c>
      <c r="D26">
        <f t="shared" si="0"/>
        <v>319007</v>
      </c>
      <c r="E26">
        <f t="shared" si="1"/>
        <v>352001</v>
      </c>
    </row>
    <row r="27" spans="1:5">
      <c r="A27">
        <v>319008</v>
      </c>
      <c r="B27">
        <v>352002</v>
      </c>
      <c r="C27" s="293">
        <v>15100000</v>
      </c>
      <c r="D27">
        <f t="shared" si="0"/>
        <v>319008</v>
      </c>
      <c r="E27">
        <f t="shared" si="1"/>
        <v>352002</v>
      </c>
    </row>
    <row r="28" spans="1:5">
      <c r="A28">
        <v>319015</v>
      </c>
      <c r="B28">
        <v>352003</v>
      </c>
      <c r="C28" s="293">
        <v>13800000</v>
      </c>
      <c r="D28">
        <f t="shared" si="0"/>
        <v>319015</v>
      </c>
      <c r="E28">
        <f t="shared" si="1"/>
        <v>352003</v>
      </c>
    </row>
    <row r="29" spans="1:5">
      <c r="A29">
        <v>319016</v>
      </c>
      <c r="B29">
        <v>352004</v>
      </c>
      <c r="C29" s="293">
        <v>13200000</v>
      </c>
      <c r="D29">
        <f t="shared" si="0"/>
        <v>319016</v>
      </c>
      <c r="E29">
        <f t="shared" si="1"/>
        <v>352004</v>
      </c>
    </row>
    <row r="30" spans="1:5">
      <c r="A30">
        <v>319017</v>
      </c>
      <c r="B30">
        <v>352005</v>
      </c>
      <c r="C30" s="293">
        <v>13400000</v>
      </c>
      <c r="D30">
        <f t="shared" si="0"/>
        <v>319017</v>
      </c>
      <c r="E30">
        <f t="shared" si="1"/>
        <v>352005</v>
      </c>
    </row>
    <row r="31" spans="1:5">
      <c r="A31">
        <v>319020</v>
      </c>
      <c r="B31">
        <v>352006</v>
      </c>
      <c r="C31" s="293">
        <v>15500000</v>
      </c>
      <c r="D31">
        <f t="shared" si="0"/>
        <v>319020</v>
      </c>
      <c r="E31">
        <f t="shared" si="1"/>
        <v>352006</v>
      </c>
    </row>
    <row r="32" spans="1:5">
      <c r="A32">
        <v>319002</v>
      </c>
      <c r="B32">
        <v>352007</v>
      </c>
      <c r="C32" s="293">
        <v>14000000</v>
      </c>
      <c r="D32">
        <f t="shared" si="0"/>
        <v>319002</v>
      </c>
      <c r="E32">
        <f t="shared" si="1"/>
        <v>352007</v>
      </c>
    </row>
    <row r="33" spans="1:5">
      <c r="A33">
        <v>319025</v>
      </c>
      <c r="B33">
        <v>352008</v>
      </c>
      <c r="C33" s="293">
        <v>16400000</v>
      </c>
      <c r="D33">
        <f t="shared" si="0"/>
        <v>319025</v>
      </c>
      <c r="E33">
        <f t="shared" si="1"/>
        <v>352008</v>
      </c>
    </row>
    <row r="34" spans="1:5">
      <c r="A34">
        <v>319028</v>
      </c>
      <c r="B34">
        <v>352009</v>
      </c>
      <c r="C34" s="293">
        <v>16700000</v>
      </c>
      <c r="D34">
        <f t="shared" si="0"/>
        <v>319028</v>
      </c>
      <c r="E34">
        <f t="shared" si="1"/>
        <v>352009</v>
      </c>
    </row>
    <row r="35" spans="1:5">
      <c r="A35">
        <v>317067</v>
      </c>
      <c r="B35">
        <v>353001</v>
      </c>
      <c r="C35" s="293">
        <v>16000000</v>
      </c>
      <c r="D35">
        <f t="shared" si="0"/>
        <v>317067</v>
      </c>
      <c r="E35">
        <f t="shared" si="1"/>
        <v>353001</v>
      </c>
    </row>
    <row r="36" spans="1:5">
      <c r="A36">
        <v>317035</v>
      </c>
      <c r="B36">
        <v>354001</v>
      </c>
      <c r="C36" s="293">
        <v>6700000</v>
      </c>
      <c r="D36">
        <f t="shared" si="0"/>
        <v>317035</v>
      </c>
      <c r="E36">
        <f t="shared" si="1"/>
        <v>354001</v>
      </c>
    </row>
    <row r="37" spans="1:5">
      <c r="A37">
        <v>317003</v>
      </c>
      <c r="B37">
        <v>355001</v>
      </c>
      <c r="C37" s="293">
        <v>2800000</v>
      </c>
      <c r="D37">
        <f t="shared" si="0"/>
        <v>317003</v>
      </c>
      <c r="E37">
        <f t="shared" si="1"/>
        <v>355001</v>
      </c>
    </row>
    <row r="38" spans="1:5">
      <c r="A38">
        <v>317009</v>
      </c>
      <c r="B38">
        <v>355002</v>
      </c>
      <c r="C38" s="293">
        <v>2700000</v>
      </c>
      <c r="D38">
        <f t="shared" si="0"/>
        <v>317009</v>
      </c>
      <c r="E38">
        <f t="shared" si="1"/>
        <v>355002</v>
      </c>
    </row>
    <row r="39" spans="1:5">
      <c r="A39">
        <v>317028</v>
      </c>
      <c r="B39">
        <v>355003</v>
      </c>
      <c r="C39" s="293">
        <v>3000000</v>
      </c>
      <c r="D39">
        <f t="shared" si="0"/>
        <v>317028</v>
      </c>
      <c r="E39">
        <f t="shared" si="1"/>
        <v>355003</v>
      </c>
    </row>
    <row r="40" spans="1:5">
      <c r="A40">
        <v>317006</v>
      </c>
      <c r="B40">
        <v>356001</v>
      </c>
      <c r="C40" s="293">
        <v>20300000</v>
      </c>
      <c r="D40">
        <f t="shared" si="0"/>
        <v>317006</v>
      </c>
      <c r="E40">
        <f t="shared" si="1"/>
        <v>356001</v>
      </c>
    </row>
    <row r="41" spans="1:5">
      <c r="A41">
        <v>317007</v>
      </c>
      <c r="B41">
        <v>356002</v>
      </c>
      <c r="C41" s="293">
        <v>2900000</v>
      </c>
      <c r="D41">
        <f t="shared" si="0"/>
        <v>317007</v>
      </c>
      <c r="E41">
        <f t="shared" si="1"/>
        <v>356002</v>
      </c>
    </row>
    <row r="42" spans="1:5">
      <c r="A42">
        <v>317010</v>
      </c>
      <c r="B42">
        <v>356003</v>
      </c>
      <c r="C42" s="293">
        <v>5300000</v>
      </c>
      <c r="D42">
        <f t="shared" si="0"/>
        <v>317010</v>
      </c>
      <c r="E42">
        <f t="shared" si="1"/>
        <v>356003</v>
      </c>
    </row>
    <row r="43" spans="1:5">
      <c r="A43">
        <v>317016</v>
      </c>
      <c r="B43">
        <v>356004</v>
      </c>
      <c r="C43" s="293">
        <v>4400000</v>
      </c>
      <c r="D43">
        <f t="shared" si="0"/>
        <v>317016</v>
      </c>
      <c r="E43">
        <f t="shared" si="1"/>
        <v>356004</v>
      </c>
    </row>
    <row r="44" spans="1:5">
      <c r="A44">
        <v>317017</v>
      </c>
      <c r="B44">
        <v>356005</v>
      </c>
      <c r="C44" s="293">
        <v>4700000</v>
      </c>
      <c r="D44">
        <f t="shared" si="0"/>
        <v>317017</v>
      </c>
      <c r="E44">
        <f t="shared" si="1"/>
        <v>356005</v>
      </c>
    </row>
    <row r="45" spans="1:5">
      <c r="A45">
        <v>317019</v>
      </c>
      <c r="B45">
        <v>356006</v>
      </c>
      <c r="C45" s="293">
        <v>2400000</v>
      </c>
      <c r="D45">
        <f t="shared" si="0"/>
        <v>317019</v>
      </c>
      <c r="E45">
        <f t="shared" si="1"/>
        <v>356006</v>
      </c>
    </row>
    <row r="46" spans="1:5">
      <c r="A46">
        <v>317022</v>
      </c>
      <c r="B46">
        <v>356007</v>
      </c>
      <c r="C46" s="293">
        <v>4700000</v>
      </c>
      <c r="D46">
        <f t="shared" si="0"/>
        <v>317022</v>
      </c>
      <c r="E46">
        <f t="shared" si="1"/>
        <v>356007</v>
      </c>
    </row>
    <row r="47" spans="1:5">
      <c r="A47">
        <v>317004</v>
      </c>
      <c r="B47">
        <v>357001</v>
      </c>
      <c r="C47" s="293">
        <v>2900000</v>
      </c>
      <c r="D47">
        <f t="shared" si="0"/>
        <v>317004</v>
      </c>
      <c r="E47">
        <f t="shared" si="1"/>
        <v>357001</v>
      </c>
    </row>
    <row r="48" spans="1:5">
      <c r="A48">
        <v>317008</v>
      </c>
      <c r="B48">
        <v>357002</v>
      </c>
      <c r="C48" s="293">
        <v>2700000</v>
      </c>
      <c r="D48">
        <f t="shared" si="0"/>
        <v>317008</v>
      </c>
      <c r="E48">
        <f t="shared" si="1"/>
        <v>357002</v>
      </c>
    </row>
    <row r="49" spans="1:5">
      <c r="A49">
        <v>317015</v>
      </c>
      <c r="B49">
        <v>357003</v>
      </c>
      <c r="C49" s="293">
        <v>4300000</v>
      </c>
      <c r="D49">
        <f t="shared" si="0"/>
        <v>317015</v>
      </c>
      <c r="E49">
        <f t="shared" si="1"/>
        <v>357003</v>
      </c>
    </row>
    <row r="50" spans="1:5">
      <c r="A50">
        <v>317025</v>
      </c>
      <c r="B50">
        <v>357004</v>
      </c>
      <c r="C50" s="293">
        <v>6200000</v>
      </c>
      <c r="D50">
        <f t="shared" si="0"/>
        <v>317025</v>
      </c>
      <c r="E50">
        <f t="shared" si="1"/>
        <v>357004</v>
      </c>
    </row>
    <row r="51" spans="1:5">
      <c r="A51">
        <v>317029</v>
      </c>
      <c r="B51">
        <v>357005</v>
      </c>
      <c r="C51" s="293">
        <v>2100000</v>
      </c>
      <c r="D51">
        <f t="shared" si="0"/>
        <v>317029</v>
      </c>
      <c r="E51">
        <f t="shared" si="1"/>
        <v>357005</v>
      </c>
    </row>
    <row r="52" spans="1:5">
      <c r="A52">
        <v>317030</v>
      </c>
      <c r="B52">
        <v>357006</v>
      </c>
      <c r="C52" s="293">
        <v>3100000</v>
      </c>
      <c r="D52">
        <f t="shared" si="0"/>
        <v>317030</v>
      </c>
      <c r="E52">
        <f t="shared" si="1"/>
        <v>357006</v>
      </c>
    </row>
    <row r="53" spans="1:5">
      <c r="A53">
        <v>317037</v>
      </c>
      <c r="B53">
        <v>357007</v>
      </c>
      <c r="C53" s="293">
        <v>4900000</v>
      </c>
      <c r="D53">
        <f t="shared" si="0"/>
        <v>317037</v>
      </c>
      <c r="E53">
        <f t="shared" si="1"/>
        <v>357007</v>
      </c>
    </row>
    <row r="54" spans="1:5">
      <c r="A54">
        <v>317038</v>
      </c>
      <c r="B54">
        <v>357008</v>
      </c>
      <c r="C54" s="293">
        <v>8100000</v>
      </c>
      <c r="D54">
        <f t="shared" si="0"/>
        <v>317038</v>
      </c>
      <c r="E54">
        <f t="shared" si="1"/>
        <v>357008</v>
      </c>
    </row>
    <row r="55" spans="1:5">
      <c r="A55">
        <v>317039</v>
      </c>
      <c r="B55">
        <v>357009</v>
      </c>
      <c r="C55" s="293">
        <v>4400000</v>
      </c>
      <c r="D55">
        <f t="shared" si="0"/>
        <v>317039</v>
      </c>
      <c r="E55">
        <f t="shared" si="1"/>
        <v>357009</v>
      </c>
    </row>
    <row r="56" spans="1:5">
      <c r="A56">
        <v>317041</v>
      </c>
      <c r="B56">
        <v>357010</v>
      </c>
      <c r="C56" s="293">
        <v>5200000</v>
      </c>
      <c r="D56">
        <f t="shared" si="0"/>
        <v>317041</v>
      </c>
      <c r="E56">
        <f t="shared" si="1"/>
        <v>357010</v>
      </c>
    </row>
    <row r="57" spans="1:5">
      <c r="A57">
        <v>317042</v>
      </c>
      <c r="B57">
        <v>357011</v>
      </c>
      <c r="C57" s="293">
        <v>5200000</v>
      </c>
      <c r="D57">
        <f t="shared" si="0"/>
        <v>317042</v>
      </c>
      <c r="E57">
        <f t="shared" si="1"/>
        <v>357011</v>
      </c>
    </row>
    <row r="58" spans="1:5">
      <c r="A58">
        <v>317043</v>
      </c>
      <c r="B58">
        <v>357012</v>
      </c>
      <c r="C58" s="293">
        <v>6800000</v>
      </c>
      <c r="D58">
        <f t="shared" si="0"/>
        <v>317043</v>
      </c>
      <c r="E58">
        <f t="shared" si="1"/>
        <v>357012</v>
      </c>
    </row>
    <row r="59" spans="1:5">
      <c r="A59">
        <v>317044</v>
      </c>
      <c r="B59">
        <v>357013</v>
      </c>
      <c r="C59" s="293">
        <v>5300000</v>
      </c>
      <c r="D59">
        <f t="shared" si="0"/>
        <v>317044</v>
      </c>
      <c r="E59">
        <f t="shared" si="1"/>
        <v>357013</v>
      </c>
    </row>
    <row r="60" spans="1:5">
      <c r="A60">
        <v>317045</v>
      </c>
      <c r="B60">
        <v>357014</v>
      </c>
      <c r="C60" s="293">
        <v>7100000</v>
      </c>
      <c r="D60">
        <f t="shared" si="0"/>
        <v>317045</v>
      </c>
      <c r="E60">
        <f t="shared" si="1"/>
        <v>357014</v>
      </c>
    </row>
    <row r="61" spans="1:5">
      <c r="A61">
        <v>317046</v>
      </c>
      <c r="B61">
        <v>357015</v>
      </c>
      <c r="C61" s="293">
        <v>4200000</v>
      </c>
      <c r="D61">
        <f t="shared" si="0"/>
        <v>317046</v>
      </c>
      <c r="E61">
        <f t="shared" si="1"/>
        <v>357015</v>
      </c>
    </row>
    <row r="62" spans="1:5">
      <c r="A62">
        <v>317047</v>
      </c>
      <c r="B62">
        <v>357016</v>
      </c>
      <c r="C62" s="293">
        <v>4500000</v>
      </c>
      <c r="D62">
        <f t="shared" si="0"/>
        <v>317047</v>
      </c>
      <c r="E62">
        <f t="shared" si="1"/>
        <v>357016</v>
      </c>
    </row>
    <row r="63" spans="1:5">
      <c r="A63">
        <v>317048</v>
      </c>
      <c r="B63">
        <v>357017</v>
      </c>
      <c r="C63" s="293">
        <v>5500000</v>
      </c>
      <c r="D63">
        <f t="shared" si="0"/>
        <v>317048</v>
      </c>
      <c r="E63">
        <f t="shared" si="1"/>
        <v>357017</v>
      </c>
    </row>
    <row r="64" spans="1:5">
      <c r="A64">
        <v>317049</v>
      </c>
      <c r="B64">
        <v>357018</v>
      </c>
      <c r="C64" s="293">
        <v>4700000</v>
      </c>
      <c r="D64">
        <f t="shared" si="0"/>
        <v>317049</v>
      </c>
      <c r="E64">
        <f t="shared" si="1"/>
        <v>357018</v>
      </c>
    </row>
    <row r="65" spans="1:5">
      <c r="A65">
        <v>317050</v>
      </c>
      <c r="B65">
        <v>357019</v>
      </c>
      <c r="C65" s="293">
        <v>7900000</v>
      </c>
      <c r="D65">
        <f t="shared" si="0"/>
        <v>317050</v>
      </c>
      <c r="E65">
        <f t="shared" si="1"/>
        <v>357019</v>
      </c>
    </row>
    <row r="66" spans="1:5">
      <c r="A66">
        <v>317051</v>
      </c>
      <c r="B66">
        <v>357020</v>
      </c>
      <c r="C66" s="293">
        <v>5900000</v>
      </c>
      <c r="D66">
        <f t="shared" si="0"/>
        <v>317051</v>
      </c>
      <c r="E66">
        <f t="shared" si="1"/>
        <v>357020</v>
      </c>
    </row>
    <row r="67" spans="1:5">
      <c r="A67">
        <v>317052</v>
      </c>
      <c r="B67">
        <v>357021</v>
      </c>
      <c r="C67" s="293">
        <v>8500000</v>
      </c>
      <c r="D67">
        <f t="shared" ref="D67:D130" si="2">+A67*1</f>
        <v>317052</v>
      </c>
      <c r="E67">
        <f t="shared" ref="E67:E130" si="3">+B67*1</f>
        <v>357021</v>
      </c>
    </row>
    <row r="68" spans="1:5">
      <c r="A68">
        <v>317053</v>
      </c>
      <c r="B68">
        <v>357022</v>
      </c>
      <c r="C68" s="293">
        <v>5300000</v>
      </c>
      <c r="D68">
        <f t="shared" si="2"/>
        <v>317053</v>
      </c>
      <c r="E68">
        <f t="shared" si="3"/>
        <v>357022</v>
      </c>
    </row>
    <row r="69" spans="1:5">
      <c r="A69">
        <v>317054</v>
      </c>
      <c r="B69">
        <v>357023</v>
      </c>
      <c r="C69" s="293">
        <v>4800000</v>
      </c>
      <c r="D69">
        <f t="shared" si="2"/>
        <v>317054</v>
      </c>
      <c r="E69">
        <f t="shared" si="3"/>
        <v>357023</v>
      </c>
    </row>
    <row r="70" spans="1:5">
      <c r="A70">
        <v>317055</v>
      </c>
      <c r="B70">
        <v>357024</v>
      </c>
      <c r="C70" s="293">
        <v>4100000</v>
      </c>
      <c r="D70">
        <f t="shared" si="2"/>
        <v>317055</v>
      </c>
      <c r="E70">
        <f t="shared" si="3"/>
        <v>357024</v>
      </c>
    </row>
    <row r="71" spans="1:5">
      <c r="A71">
        <v>317056</v>
      </c>
      <c r="B71">
        <v>357025</v>
      </c>
      <c r="C71" s="293">
        <v>6000000</v>
      </c>
      <c r="D71">
        <f t="shared" si="2"/>
        <v>317056</v>
      </c>
      <c r="E71">
        <f t="shared" si="3"/>
        <v>357025</v>
      </c>
    </row>
    <row r="72" spans="1:5">
      <c r="A72">
        <v>317057</v>
      </c>
      <c r="B72">
        <v>357026</v>
      </c>
      <c r="C72" s="293">
        <v>10700000</v>
      </c>
      <c r="D72">
        <f t="shared" si="2"/>
        <v>317057</v>
      </c>
      <c r="E72">
        <f t="shared" si="3"/>
        <v>357026</v>
      </c>
    </row>
    <row r="73" spans="1:5">
      <c r="A73">
        <v>317058</v>
      </c>
      <c r="B73">
        <v>357027</v>
      </c>
      <c r="C73" s="293">
        <v>9500000</v>
      </c>
      <c r="D73">
        <f t="shared" si="2"/>
        <v>317058</v>
      </c>
      <c r="E73">
        <f t="shared" si="3"/>
        <v>357027</v>
      </c>
    </row>
    <row r="74" spans="1:5">
      <c r="A74">
        <v>317059</v>
      </c>
      <c r="B74">
        <v>357028</v>
      </c>
      <c r="C74" s="293">
        <v>5900000</v>
      </c>
      <c r="D74">
        <f t="shared" si="2"/>
        <v>317059</v>
      </c>
      <c r="E74">
        <f t="shared" si="3"/>
        <v>357028</v>
      </c>
    </row>
    <row r="75" spans="1:5">
      <c r="A75">
        <v>317060</v>
      </c>
      <c r="B75">
        <v>357029</v>
      </c>
      <c r="C75" s="293">
        <v>7500000</v>
      </c>
      <c r="D75">
        <f t="shared" si="2"/>
        <v>317060</v>
      </c>
      <c r="E75">
        <f t="shared" si="3"/>
        <v>357029</v>
      </c>
    </row>
    <row r="76" spans="1:5">
      <c r="A76">
        <v>317061</v>
      </c>
      <c r="B76">
        <v>357030</v>
      </c>
      <c r="C76" s="293">
        <v>6200000</v>
      </c>
      <c r="D76">
        <f t="shared" si="2"/>
        <v>317061</v>
      </c>
      <c r="E76">
        <f t="shared" si="3"/>
        <v>357030</v>
      </c>
    </row>
    <row r="77" spans="1:5">
      <c r="A77">
        <v>317062</v>
      </c>
      <c r="B77">
        <v>357031</v>
      </c>
      <c r="C77" s="293">
        <v>7900000</v>
      </c>
      <c r="D77">
        <f t="shared" si="2"/>
        <v>317062</v>
      </c>
      <c r="E77">
        <f t="shared" si="3"/>
        <v>357031</v>
      </c>
    </row>
    <row r="78" spans="1:5">
      <c r="A78">
        <v>317063</v>
      </c>
      <c r="B78">
        <v>357032</v>
      </c>
      <c r="C78" s="293">
        <v>6500000</v>
      </c>
      <c r="D78">
        <f t="shared" si="2"/>
        <v>317063</v>
      </c>
      <c r="E78">
        <f t="shared" si="3"/>
        <v>357032</v>
      </c>
    </row>
    <row r="79" spans="1:5">
      <c r="A79">
        <v>317064</v>
      </c>
      <c r="B79">
        <v>357033</v>
      </c>
      <c r="C79" s="293">
        <v>5400000</v>
      </c>
      <c r="D79">
        <f t="shared" si="2"/>
        <v>317064</v>
      </c>
      <c r="E79">
        <f t="shared" si="3"/>
        <v>357033</v>
      </c>
    </row>
    <row r="80" spans="1:5">
      <c r="A80">
        <v>317065</v>
      </c>
      <c r="B80">
        <v>357034</v>
      </c>
      <c r="C80" s="293">
        <v>8100000</v>
      </c>
      <c r="D80">
        <f t="shared" si="2"/>
        <v>317065</v>
      </c>
      <c r="E80">
        <f t="shared" si="3"/>
        <v>357034</v>
      </c>
    </row>
    <row r="81" spans="1:5">
      <c r="A81">
        <v>317066</v>
      </c>
      <c r="B81">
        <v>357035</v>
      </c>
      <c r="C81" s="293">
        <v>13400000</v>
      </c>
      <c r="D81">
        <f t="shared" si="2"/>
        <v>317066</v>
      </c>
      <c r="E81">
        <f t="shared" si="3"/>
        <v>357035</v>
      </c>
    </row>
    <row r="82" spans="1:5">
      <c r="A82">
        <v>317068</v>
      </c>
      <c r="B82">
        <v>357036</v>
      </c>
      <c r="C82" s="293">
        <v>7300000</v>
      </c>
      <c r="D82">
        <f t="shared" si="2"/>
        <v>317068</v>
      </c>
      <c r="E82">
        <f t="shared" si="3"/>
        <v>357036</v>
      </c>
    </row>
    <row r="83" spans="1:5">
      <c r="A83">
        <v>317069</v>
      </c>
      <c r="B83">
        <v>357037</v>
      </c>
      <c r="C83" s="293">
        <v>6900000</v>
      </c>
      <c r="D83">
        <f t="shared" si="2"/>
        <v>317069</v>
      </c>
      <c r="E83">
        <f t="shared" si="3"/>
        <v>357037</v>
      </c>
    </row>
    <row r="84" spans="1:5">
      <c r="A84">
        <v>317070</v>
      </c>
      <c r="B84">
        <v>357038</v>
      </c>
      <c r="C84" s="293">
        <v>8200000</v>
      </c>
      <c r="D84">
        <f t="shared" si="2"/>
        <v>317070</v>
      </c>
      <c r="E84">
        <f t="shared" si="3"/>
        <v>357038</v>
      </c>
    </row>
    <row r="85" spans="1:5">
      <c r="A85">
        <v>317071</v>
      </c>
      <c r="B85">
        <v>357039</v>
      </c>
      <c r="C85" s="293">
        <v>8400000</v>
      </c>
      <c r="D85">
        <f t="shared" si="2"/>
        <v>317071</v>
      </c>
      <c r="E85">
        <f t="shared" si="3"/>
        <v>357039</v>
      </c>
    </row>
    <row r="86" spans="1:5">
      <c r="A86">
        <v>317072</v>
      </c>
      <c r="B86">
        <v>357040</v>
      </c>
      <c r="C86" s="293">
        <v>12800000</v>
      </c>
      <c r="D86">
        <f t="shared" si="2"/>
        <v>317072</v>
      </c>
      <c r="E86">
        <f t="shared" si="3"/>
        <v>357040</v>
      </c>
    </row>
    <row r="87" spans="1:5">
      <c r="A87">
        <v>317073</v>
      </c>
      <c r="B87">
        <v>357041</v>
      </c>
      <c r="C87" s="293">
        <v>15100000</v>
      </c>
      <c r="D87">
        <f t="shared" si="2"/>
        <v>317073</v>
      </c>
      <c r="E87">
        <f t="shared" si="3"/>
        <v>357041</v>
      </c>
    </row>
    <row r="88" spans="1:5">
      <c r="A88">
        <v>317074</v>
      </c>
      <c r="B88">
        <v>357042</v>
      </c>
      <c r="C88" s="293">
        <v>7700000</v>
      </c>
      <c r="D88">
        <f t="shared" si="2"/>
        <v>317074</v>
      </c>
      <c r="E88">
        <f t="shared" si="3"/>
        <v>357042</v>
      </c>
    </row>
    <row r="89" spans="1:5">
      <c r="A89">
        <v>317075</v>
      </c>
      <c r="B89">
        <v>357043</v>
      </c>
      <c r="C89" s="293">
        <v>10100000</v>
      </c>
      <c r="D89">
        <f t="shared" si="2"/>
        <v>317075</v>
      </c>
      <c r="E89">
        <f t="shared" si="3"/>
        <v>357043</v>
      </c>
    </row>
    <row r="90" spans="1:5">
      <c r="A90">
        <v>317076</v>
      </c>
      <c r="B90">
        <v>357044</v>
      </c>
      <c r="C90" s="293">
        <v>6600000</v>
      </c>
      <c r="D90">
        <f t="shared" si="2"/>
        <v>317076</v>
      </c>
      <c r="E90">
        <f t="shared" si="3"/>
        <v>357044</v>
      </c>
    </row>
    <row r="91" spans="1:5">
      <c r="A91">
        <v>317077</v>
      </c>
      <c r="B91">
        <v>357045</v>
      </c>
      <c r="C91" s="293">
        <v>6700000</v>
      </c>
      <c r="D91">
        <f t="shared" si="2"/>
        <v>317077</v>
      </c>
      <c r="E91">
        <f t="shared" si="3"/>
        <v>357045</v>
      </c>
    </row>
    <row r="92" spans="1:5">
      <c r="A92">
        <v>317078</v>
      </c>
      <c r="B92">
        <v>357046</v>
      </c>
      <c r="C92" s="293">
        <v>9700000</v>
      </c>
      <c r="D92">
        <f t="shared" si="2"/>
        <v>317078</v>
      </c>
      <c r="E92">
        <f t="shared" si="3"/>
        <v>357046</v>
      </c>
    </row>
    <row r="93" spans="1:5">
      <c r="A93">
        <v>317079</v>
      </c>
      <c r="B93">
        <v>357047</v>
      </c>
      <c r="C93" s="293">
        <v>8500000</v>
      </c>
      <c r="D93">
        <f t="shared" si="2"/>
        <v>317079</v>
      </c>
      <c r="E93">
        <f t="shared" si="3"/>
        <v>357047</v>
      </c>
    </row>
    <row r="94" spans="1:5">
      <c r="A94">
        <v>317080</v>
      </c>
      <c r="B94">
        <v>357048</v>
      </c>
      <c r="C94" s="293">
        <v>5500000</v>
      </c>
      <c r="D94">
        <f t="shared" si="2"/>
        <v>317080</v>
      </c>
      <c r="E94">
        <f t="shared" si="3"/>
        <v>357048</v>
      </c>
    </row>
    <row r="95" spans="1:5">
      <c r="A95">
        <v>317081</v>
      </c>
      <c r="B95">
        <v>357049</v>
      </c>
      <c r="C95" s="293">
        <v>6100000</v>
      </c>
      <c r="D95">
        <f t="shared" si="2"/>
        <v>317081</v>
      </c>
      <c r="E95">
        <f t="shared" si="3"/>
        <v>357049</v>
      </c>
    </row>
    <row r="96" spans="1:5">
      <c r="A96">
        <v>317082</v>
      </c>
      <c r="B96">
        <v>357050</v>
      </c>
      <c r="C96" s="293">
        <v>5700000</v>
      </c>
      <c r="D96">
        <f t="shared" si="2"/>
        <v>317082</v>
      </c>
      <c r="E96">
        <f t="shared" si="3"/>
        <v>357050</v>
      </c>
    </row>
    <row r="97" spans="1:5">
      <c r="A97">
        <v>317083</v>
      </c>
      <c r="B97">
        <v>357051</v>
      </c>
      <c r="C97" s="293">
        <v>10500000</v>
      </c>
      <c r="D97">
        <f t="shared" si="2"/>
        <v>317083</v>
      </c>
      <c r="E97">
        <f t="shared" si="3"/>
        <v>357051</v>
      </c>
    </row>
    <row r="98" spans="1:5">
      <c r="A98">
        <v>317084</v>
      </c>
      <c r="B98">
        <v>357052</v>
      </c>
      <c r="C98" s="293">
        <v>17400000</v>
      </c>
      <c r="D98">
        <f t="shared" si="2"/>
        <v>317084</v>
      </c>
      <c r="E98">
        <f t="shared" si="3"/>
        <v>357052</v>
      </c>
    </row>
    <row r="99" spans="1:5">
      <c r="A99">
        <v>317085</v>
      </c>
      <c r="B99">
        <v>357053</v>
      </c>
      <c r="C99" s="293">
        <v>13400000</v>
      </c>
      <c r="D99">
        <f t="shared" si="2"/>
        <v>317085</v>
      </c>
      <c r="E99">
        <f t="shared" si="3"/>
        <v>357053</v>
      </c>
    </row>
    <row r="100" spans="1:5">
      <c r="A100">
        <v>317086</v>
      </c>
      <c r="B100">
        <v>357054</v>
      </c>
      <c r="C100" s="293">
        <v>8600000</v>
      </c>
      <c r="D100">
        <f t="shared" si="2"/>
        <v>317086</v>
      </c>
      <c r="E100">
        <f t="shared" si="3"/>
        <v>357054</v>
      </c>
    </row>
    <row r="101" spans="1:5">
      <c r="A101">
        <v>317087</v>
      </c>
      <c r="B101">
        <v>357055</v>
      </c>
      <c r="C101" s="293">
        <v>9000000</v>
      </c>
      <c r="D101">
        <f t="shared" si="2"/>
        <v>317087</v>
      </c>
      <c r="E101">
        <f t="shared" si="3"/>
        <v>357055</v>
      </c>
    </row>
    <row r="102" spans="1:5">
      <c r="A102">
        <v>317088</v>
      </c>
      <c r="B102">
        <v>357056</v>
      </c>
      <c r="C102" s="293">
        <v>5800000</v>
      </c>
      <c r="D102">
        <f t="shared" si="2"/>
        <v>317088</v>
      </c>
      <c r="E102">
        <f t="shared" si="3"/>
        <v>357056</v>
      </c>
    </row>
    <row r="103" spans="1:5">
      <c r="A103">
        <v>317089</v>
      </c>
      <c r="B103">
        <v>357057</v>
      </c>
      <c r="C103" s="293">
        <v>6000000</v>
      </c>
      <c r="D103">
        <f t="shared" si="2"/>
        <v>317089</v>
      </c>
      <c r="E103">
        <f t="shared" si="3"/>
        <v>357057</v>
      </c>
    </row>
    <row r="104" spans="1:5">
      <c r="A104">
        <v>317090</v>
      </c>
      <c r="B104">
        <v>357058</v>
      </c>
      <c r="C104" s="293">
        <v>5200000</v>
      </c>
      <c r="D104">
        <f t="shared" si="2"/>
        <v>317090</v>
      </c>
      <c r="E104">
        <f t="shared" si="3"/>
        <v>357058</v>
      </c>
    </row>
    <row r="105" spans="1:5">
      <c r="A105">
        <v>317091</v>
      </c>
      <c r="B105">
        <v>357059</v>
      </c>
      <c r="C105" s="293">
        <v>6900000</v>
      </c>
      <c r="D105">
        <f t="shared" si="2"/>
        <v>317091</v>
      </c>
      <c r="E105">
        <f t="shared" si="3"/>
        <v>357059</v>
      </c>
    </row>
    <row r="106" spans="1:5">
      <c r="A106">
        <v>317092</v>
      </c>
      <c r="B106">
        <v>357060</v>
      </c>
      <c r="C106" s="293">
        <v>15800000</v>
      </c>
      <c r="D106">
        <f t="shared" si="2"/>
        <v>317092</v>
      </c>
      <c r="E106">
        <f t="shared" si="3"/>
        <v>357060</v>
      </c>
    </row>
    <row r="107" spans="1:5">
      <c r="A107">
        <v>317093</v>
      </c>
      <c r="B107">
        <v>357061</v>
      </c>
      <c r="C107" s="293">
        <v>10000000</v>
      </c>
      <c r="D107">
        <f t="shared" si="2"/>
        <v>317093</v>
      </c>
      <c r="E107">
        <f t="shared" si="3"/>
        <v>357061</v>
      </c>
    </row>
    <row r="108" spans="1:5">
      <c r="A108">
        <v>317094</v>
      </c>
      <c r="B108">
        <v>357062</v>
      </c>
      <c r="C108" s="293">
        <v>6700000</v>
      </c>
      <c r="D108">
        <f t="shared" si="2"/>
        <v>317094</v>
      </c>
      <c r="E108">
        <f t="shared" si="3"/>
        <v>357062</v>
      </c>
    </row>
    <row r="109" spans="1:5">
      <c r="A109">
        <v>317095</v>
      </c>
      <c r="B109">
        <v>357063</v>
      </c>
      <c r="C109" s="293">
        <v>6700000</v>
      </c>
      <c r="D109">
        <f t="shared" si="2"/>
        <v>317095</v>
      </c>
      <c r="E109">
        <f t="shared" si="3"/>
        <v>357063</v>
      </c>
    </row>
    <row r="110" spans="1:5">
      <c r="A110">
        <v>317096</v>
      </c>
      <c r="B110">
        <v>357064</v>
      </c>
      <c r="C110" s="293">
        <v>11800000</v>
      </c>
      <c r="D110">
        <f t="shared" si="2"/>
        <v>317096</v>
      </c>
      <c r="E110">
        <f t="shared" si="3"/>
        <v>357064</v>
      </c>
    </row>
    <row r="111" spans="1:5">
      <c r="A111">
        <v>317097</v>
      </c>
      <c r="B111">
        <v>357065</v>
      </c>
      <c r="C111" s="293">
        <v>7400000</v>
      </c>
      <c r="D111">
        <f t="shared" si="2"/>
        <v>317097</v>
      </c>
      <c r="E111">
        <f t="shared" si="3"/>
        <v>357065</v>
      </c>
    </row>
    <row r="112" spans="1:5">
      <c r="A112">
        <v>317098</v>
      </c>
      <c r="B112">
        <v>357066</v>
      </c>
      <c r="C112" s="293">
        <v>18300000</v>
      </c>
      <c r="D112">
        <f t="shared" si="2"/>
        <v>317098</v>
      </c>
      <c r="E112">
        <f t="shared" si="3"/>
        <v>357066</v>
      </c>
    </row>
    <row r="113" spans="1:5">
      <c r="A113">
        <v>317099</v>
      </c>
      <c r="B113">
        <v>357067</v>
      </c>
      <c r="C113" s="293">
        <v>8200000</v>
      </c>
      <c r="D113">
        <f t="shared" si="2"/>
        <v>317099</v>
      </c>
      <c r="E113">
        <f t="shared" si="3"/>
        <v>357067</v>
      </c>
    </row>
    <row r="114" spans="1:5">
      <c r="A114">
        <v>317100</v>
      </c>
      <c r="B114">
        <v>357068</v>
      </c>
      <c r="C114" s="293">
        <v>13800000</v>
      </c>
      <c r="D114">
        <f t="shared" si="2"/>
        <v>317100</v>
      </c>
      <c r="E114">
        <f t="shared" si="3"/>
        <v>357068</v>
      </c>
    </row>
    <row r="115" spans="1:5">
      <c r="A115">
        <v>317101</v>
      </c>
      <c r="B115">
        <v>357069</v>
      </c>
      <c r="C115" s="293">
        <v>5900000</v>
      </c>
      <c r="D115">
        <f t="shared" si="2"/>
        <v>317101</v>
      </c>
      <c r="E115">
        <f t="shared" si="3"/>
        <v>357069</v>
      </c>
    </row>
    <row r="116" spans="1:5">
      <c r="A116">
        <v>317102</v>
      </c>
      <c r="B116">
        <v>357070</v>
      </c>
      <c r="C116" s="293">
        <v>11400000</v>
      </c>
      <c r="D116">
        <f t="shared" si="2"/>
        <v>317102</v>
      </c>
      <c r="E116">
        <f t="shared" si="3"/>
        <v>357070</v>
      </c>
    </row>
    <row r="117" spans="1:5">
      <c r="A117">
        <v>317103</v>
      </c>
      <c r="B117">
        <v>357071</v>
      </c>
      <c r="C117" s="293">
        <v>7800000</v>
      </c>
      <c r="D117">
        <f t="shared" si="2"/>
        <v>317103</v>
      </c>
      <c r="E117">
        <f t="shared" si="3"/>
        <v>357071</v>
      </c>
    </row>
    <row r="118" spans="1:5">
      <c r="A118">
        <v>317104</v>
      </c>
      <c r="B118">
        <v>357072</v>
      </c>
      <c r="C118" s="293">
        <v>9000000</v>
      </c>
      <c r="D118">
        <f t="shared" si="2"/>
        <v>317104</v>
      </c>
      <c r="E118">
        <f t="shared" si="3"/>
        <v>357072</v>
      </c>
    </row>
    <row r="119" spans="1:5">
      <c r="A119">
        <v>317105</v>
      </c>
      <c r="B119">
        <v>357073</v>
      </c>
      <c r="C119" s="293">
        <v>14300000</v>
      </c>
      <c r="D119">
        <f t="shared" si="2"/>
        <v>317105</v>
      </c>
      <c r="E119">
        <f t="shared" si="3"/>
        <v>357073</v>
      </c>
    </row>
    <row r="120" spans="1:5">
      <c r="A120">
        <v>317106</v>
      </c>
      <c r="B120">
        <v>357074</v>
      </c>
      <c r="C120" s="293">
        <v>15300000</v>
      </c>
      <c r="D120">
        <f t="shared" si="2"/>
        <v>317106</v>
      </c>
      <c r="E120">
        <f t="shared" si="3"/>
        <v>357074</v>
      </c>
    </row>
    <row r="121" spans="1:5">
      <c r="A121">
        <v>317107</v>
      </c>
      <c r="B121">
        <v>357075</v>
      </c>
      <c r="C121" s="293">
        <v>10000000</v>
      </c>
      <c r="D121">
        <f t="shared" si="2"/>
        <v>317107</v>
      </c>
      <c r="E121">
        <f t="shared" si="3"/>
        <v>357075</v>
      </c>
    </row>
    <row r="122" spans="1:5">
      <c r="A122">
        <v>317108</v>
      </c>
      <c r="B122">
        <v>357076</v>
      </c>
      <c r="C122" s="293">
        <v>11800000</v>
      </c>
      <c r="D122">
        <f t="shared" si="2"/>
        <v>317108</v>
      </c>
      <c r="E122">
        <f t="shared" si="3"/>
        <v>357076</v>
      </c>
    </row>
    <row r="123" spans="1:5">
      <c r="A123">
        <v>408008</v>
      </c>
      <c r="B123">
        <v>436001</v>
      </c>
      <c r="C123" s="293">
        <v>37000000</v>
      </c>
      <c r="D123">
        <f t="shared" si="2"/>
        <v>408008</v>
      </c>
      <c r="E123">
        <f t="shared" si="3"/>
        <v>436001</v>
      </c>
    </row>
    <row r="124" spans="1:5">
      <c r="A124">
        <v>408014</v>
      </c>
      <c r="B124">
        <v>436002</v>
      </c>
      <c r="C124" s="293">
        <v>20600000</v>
      </c>
      <c r="D124">
        <f t="shared" si="2"/>
        <v>408014</v>
      </c>
      <c r="E124">
        <f t="shared" si="3"/>
        <v>436002</v>
      </c>
    </row>
    <row r="125" spans="1:5">
      <c r="A125">
        <v>408015</v>
      </c>
      <c r="B125">
        <v>436003</v>
      </c>
      <c r="C125" s="293">
        <v>40000000</v>
      </c>
      <c r="D125">
        <f t="shared" si="2"/>
        <v>408015</v>
      </c>
      <c r="E125">
        <f t="shared" si="3"/>
        <v>436003</v>
      </c>
    </row>
    <row r="126" spans="1:5">
      <c r="A126">
        <v>408016</v>
      </c>
      <c r="B126">
        <v>436004</v>
      </c>
      <c r="C126" s="293">
        <v>44000000</v>
      </c>
      <c r="D126">
        <f t="shared" si="2"/>
        <v>408016</v>
      </c>
      <c r="E126">
        <f t="shared" si="3"/>
        <v>436004</v>
      </c>
    </row>
    <row r="127" spans="1:5">
      <c r="A127">
        <v>408017</v>
      </c>
      <c r="B127">
        <v>436005</v>
      </c>
      <c r="C127" s="293">
        <v>25600000</v>
      </c>
      <c r="D127">
        <f t="shared" si="2"/>
        <v>408017</v>
      </c>
      <c r="E127">
        <f t="shared" si="3"/>
        <v>436005</v>
      </c>
    </row>
    <row r="128" spans="1:5">
      <c r="A128">
        <v>421001</v>
      </c>
      <c r="B128">
        <v>442001</v>
      </c>
      <c r="C128" s="293">
        <v>60400000</v>
      </c>
      <c r="D128">
        <f t="shared" si="2"/>
        <v>421001</v>
      </c>
      <c r="E128">
        <f t="shared" si="3"/>
        <v>442001</v>
      </c>
    </row>
    <row r="129" spans="1:5">
      <c r="A129">
        <v>508001</v>
      </c>
      <c r="B129">
        <v>536001</v>
      </c>
      <c r="C129" s="293">
        <v>36400000</v>
      </c>
      <c r="D129">
        <f t="shared" si="2"/>
        <v>508001</v>
      </c>
      <c r="E129">
        <f t="shared" si="3"/>
        <v>536001</v>
      </c>
    </row>
    <row r="130" spans="1:5">
      <c r="A130">
        <v>508002</v>
      </c>
      <c r="B130">
        <v>536002</v>
      </c>
      <c r="C130" s="293">
        <v>38200000</v>
      </c>
      <c r="D130">
        <f t="shared" si="2"/>
        <v>508002</v>
      </c>
      <c r="E130">
        <f t="shared" si="3"/>
        <v>536002</v>
      </c>
    </row>
    <row r="131" spans="1:5">
      <c r="A131">
        <v>508003</v>
      </c>
      <c r="B131">
        <v>536003</v>
      </c>
      <c r="C131" s="293">
        <v>39400000</v>
      </c>
      <c r="D131">
        <f t="shared" ref="D131:D194" si="4">+A131*1</f>
        <v>508003</v>
      </c>
      <c r="E131">
        <f t="shared" ref="E131:E194" si="5">+B131*1</f>
        <v>536003</v>
      </c>
    </row>
    <row r="132" spans="1:5">
      <c r="A132">
        <v>507001</v>
      </c>
      <c r="B132">
        <v>541001</v>
      </c>
      <c r="C132" s="293">
        <v>18300000</v>
      </c>
      <c r="D132">
        <f t="shared" si="4"/>
        <v>507001</v>
      </c>
      <c r="E132">
        <f t="shared" si="5"/>
        <v>541001</v>
      </c>
    </row>
    <row r="133" spans="1:5">
      <c r="A133">
        <v>520001</v>
      </c>
      <c r="B133">
        <v>543001</v>
      </c>
      <c r="C133" s="293">
        <v>19800000</v>
      </c>
      <c r="D133">
        <f t="shared" si="4"/>
        <v>520001</v>
      </c>
      <c r="E133">
        <f t="shared" si="5"/>
        <v>543001</v>
      </c>
    </row>
    <row r="134" spans="1:5">
      <c r="A134">
        <v>503002</v>
      </c>
      <c r="B134">
        <v>571001</v>
      </c>
      <c r="C134" s="293">
        <v>152400000</v>
      </c>
      <c r="D134">
        <f t="shared" si="4"/>
        <v>503002</v>
      </c>
      <c r="E134">
        <f t="shared" si="5"/>
        <v>571001</v>
      </c>
    </row>
    <row r="135" spans="1:5">
      <c r="A135">
        <v>503003</v>
      </c>
      <c r="B135">
        <v>571002</v>
      </c>
      <c r="C135" s="293">
        <v>67200000</v>
      </c>
      <c r="D135">
        <f t="shared" si="4"/>
        <v>503003</v>
      </c>
      <c r="E135">
        <f t="shared" si="5"/>
        <v>571002</v>
      </c>
    </row>
    <row r="136" spans="1:5">
      <c r="A136">
        <v>503001</v>
      </c>
      <c r="B136">
        <v>572001</v>
      </c>
      <c r="C136" s="293">
        <v>39600000</v>
      </c>
      <c r="D136">
        <f t="shared" si="4"/>
        <v>503001</v>
      </c>
      <c r="E136">
        <f t="shared" si="5"/>
        <v>572001</v>
      </c>
    </row>
    <row r="137" spans="1:5">
      <c r="A137">
        <v>503004</v>
      </c>
      <c r="B137">
        <v>575001</v>
      </c>
      <c r="C137" s="293">
        <v>21500000</v>
      </c>
      <c r="D137">
        <f t="shared" si="4"/>
        <v>503004</v>
      </c>
      <c r="E137">
        <f t="shared" si="5"/>
        <v>575001</v>
      </c>
    </row>
    <row r="138" spans="1:5">
      <c r="A138">
        <v>506002</v>
      </c>
      <c r="B138">
        <v>588002</v>
      </c>
      <c r="C138" s="293">
        <v>19800000</v>
      </c>
      <c r="D138">
        <f t="shared" si="4"/>
        <v>506002</v>
      </c>
      <c r="E138">
        <f t="shared" si="5"/>
        <v>588002</v>
      </c>
    </row>
    <row r="139" spans="1:5">
      <c r="A139">
        <v>506003</v>
      </c>
      <c r="B139">
        <v>588003</v>
      </c>
      <c r="C139" s="293">
        <v>55000000</v>
      </c>
      <c r="D139">
        <f t="shared" si="4"/>
        <v>506003</v>
      </c>
      <c r="E139">
        <f t="shared" si="5"/>
        <v>588003</v>
      </c>
    </row>
    <row r="140" spans="1:5">
      <c r="A140">
        <v>601014</v>
      </c>
      <c r="B140">
        <v>631001</v>
      </c>
      <c r="C140" s="293">
        <v>109600000</v>
      </c>
      <c r="D140">
        <f t="shared" si="4"/>
        <v>601014</v>
      </c>
      <c r="E140">
        <f t="shared" si="5"/>
        <v>631001</v>
      </c>
    </row>
    <row r="141" spans="1:5">
      <c r="A141">
        <v>601015</v>
      </c>
      <c r="B141">
        <v>631002</v>
      </c>
      <c r="C141" s="293">
        <v>115300000</v>
      </c>
      <c r="D141">
        <f t="shared" si="4"/>
        <v>601015</v>
      </c>
      <c r="E141">
        <f t="shared" si="5"/>
        <v>631002</v>
      </c>
    </row>
    <row r="142" spans="1:5">
      <c r="A142">
        <v>601053</v>
      </c>
      <c r="B142">
        <v>631003</v>
      </c>
      <c r="C142" s="293">
        <v>154700000</v>
      </c>
      <c r="D142">
        <f t="shared" si="4"/>
        <v>601053</v>
      </c>
      <c r="E142">
        <f t="shared" si="5"/>
        <v>631003</v>
      </c>
    </row>
    <row r="143" spans="1:5">
      <c r="A143">
        <v>601054</v>
      </c>
      <c r="B143">
        <v>631004</v>
      </c>
      <c r="C143" s="293">
        <v>155900000</v>
      </c>
      <c r="D143">
        <f t="shared" si="4"/>
        <v>601054</v>
      </c>
      <c r="E143">
        <f t="shared" si="5"/>
        <v>631004</v>
      </c>
    </row>
    <row r="144" spans="1:5">
      <c r="A144">
        <v>601078</v>
      </c>
      <c r="B144">
        <v>631005</v>
      </c>
      <c r="C144" s="293">
        <v>211300000</v>
      </c>
      <c r="D144">
        <f t="shared" si="4"/>
        <v>601078</v>
      </c>
      <c r="E144">
        <f t="shared" si="5"/>
        <v>631005</v>
      </c>
    </row>
    <row r="145" spans="1:5">
      <c r="A145">
        <v>601106</v>
      </c>
      <c r="B145">
        <v>631006</v>
      </c>
      <c r="C145" s="293">
        <v>182000000</v>
      </c>
      <c r="D145">
        <f t="shared" si="4"/>
        <v>601106</v>
      </c>
      <c r="E145">
        <f t="shared" si="5"/>
        <v>631006</v>
      </c>
    </row>
    <row r="146" spans="1:5">
      <c r="A146">
        <v>601124</v>
      </c>
      <c r="B146">
        <v>631007</v>
      </c>
      <c r="C146" s="293">
        <v>134100000</v>
      </c>
      <c r="D146">
        <f t="shared" si="4"/>
        <v>601124</v>
      </c>
      <c r="E146">
        <f t="shared" si="5"/>
        <v>631007</v>
      </c>
    </row>
    <row r="147" spans="1:5">
      <c r="A147">
        <v>601131</v>
      </c>
      <c r="B147">
        <v>631008</v>
      </c>
      <c r="C147" s="293">
        <v>158000000</v>
      </c>
      <c r="D147">
        <f t="shared" si="4"/>
        <v>601131</v>
      </c>
      <c r="E147">
        <f t="shared" si="5"/>
        <v>631008</v>
      </c>
    </row>
    <row r="148" spans="1:5">
      <c r="A148">
        <v>601133</v>
      </c>
      <c r="B148">
        <v>631009</v>
      </c>
      <c r="C148" s="293">
        <v>196900000</v>
      </c>
      <c r="D148">
        <f t="shared" si="4"/>
        <v>601133</v>
      </c>
      <c r="E148">
        <f t="shared" si="5"/>
        <v>631009</v>
      </c>
    </row>
    <row r="149" spans="1:5">
      <c r="A149">
        <v>601151</v>
      </c>
      <c r="B149">
        <v>631010</v>
      </c>
      <c r="C149" s="293">
        <v>147200000</v>
      </c>
      <c r="D149">
        <f t="shared" si="4"/>
        <v>601151</v>
      </c>
      <c r="E149">
        <f t="shared" si="5"/>
        <v>631010</v>
      </c>
    </row>
    <row r="150" spans="1:5">
      <c r="A150">
        <v>601159</v>
      </c>
      <c r="B150">
        <v>631011</v>
      </c>
      <c r="C150" s="293">
        <v>718600000</v>
      </c>
      <c r="D150">
        <f t="shared" si="4"/>
        <v>601159</v>
      </c>
      <c r="E150">
        <f t="shared" si="5"/>
        <v>631011</v>
      </c>
    </row>
    <row r="151" spans="1:5">
      <c r="A151">
        <v>601161</v>
      </c>
      <c r="B151">
        <v>631012</v>
      </c>
      <c r="C151" s="293">
        <v>298200000</v>
      </c>
      <c r="D151">
        <f t="shared" si="4"/>
        <v>601161</v>
      </c>
      <c r="E151">
        <f t="shared" si="5"/>
        <v>631012</v>
      </c>
    </row>
    <row r="152" spans="1:5">
      <c r="A152">
        <v>601166</v>
      </c>
      <c r="B152">
        <v>631013</v>
      </c>
      <c r="C152" s="293">
        <v>185400000</v>
      </c>
      <c r="D152">
        <f t="shared" si="4"/>
        <v>601166</v>
      </c>
      <c r="E152">
        <f t="shared" si="5"/>
        <v>631013</v>
      </c>
    </row>
    <row r="153" spans="1:5">
      <c r="A153">
        <v>601171</v>
      </c>
      <c r="B153">
        <v>631014</v>
      </c>
      <c r="C153" s="293">
        <v>169900000</v>
      </c>
      <c r="D153">
        <f t="shared" si="4"/>
        <v>601171</v>
      </c>
      <c r="E153">
        <f t="shared" si="5"/>
        <v>631014</v>
      </c>
    </row>
    <row r="154" spans="1:5">
      <c r="A154">
        <v>601185</v>
      </c>
      <c r="B154">
        <v>631015</v>
      </c>
      <c r="C154" s="293">
        <v>212900000</v>
      </c>
      <c r="D154">
        <f t="shared" si="4"/>
        <v>601185</v>
      </c>
      <c r="E154">
        <f t="shared" si="5"/>
        <v>631015</v>
      </c>
    </row>
    <row r="155" spans="1:5">
      <c r="A155">
        <v>601205</v>
      </c>
      <c r="B155">
        <v>631016</v>
      </c>
      <c r="C155" s="293">
        <v>221600000</v>
      </c>
      <c r="D155">
        <f t="shared" si="4"/>
        <v>601205</v>
      </c>
      <c r="E155">
        <f t="shared" si="5"/>
        <v>631016</v>
      </c>
    </row>
    <row r="156" spans="1:5">
      <c r="A156">
        <v>601206</v>
      </c>
      <c r="B156">
        <v>631017</v>
      </c>
      <c r="C156" s="293">
        <v>186600000</v>
      </c>
      <c r="D156">
        <f t="shared" si="4"/>
        <v>601206</v>
      </c>
      <c r="E156">
        <f t="shared" si="5"/>
        <v>631017</v>
      </c>
    </row>
    <row r="157" spans="1:5">
      <c r="A157">
        <v>601211</v>
      </c>
      <c r="B157">
        <v>631018</v>
      </c>
      <c r="C157" s="293">
        <v>313100000</v>
      </c>
      <c r="D157">
        <f t="shared" si="4"/>
        <v>601211</v>
      </c>
      <c r="E157">
        <f t="shared" si="5"/>
        <v>631018</v>
      </c>
    </row>
    <row r="158" spans="1:5">
      <c r="A158">
        <v>601218</v>
      </c>
      <c r="B158">
        <v>631019</v>
      </c>
      <c r="C158" s="293">
        <v>182700000</v>
      </c>
      <c r="D158">
        <f t="shared" si="4"/>
        <v>601218</v>
      </c>
      <c r="E158">
        <f t="shared" si="5"/>
        <v>631019</v>
      </c>
    </row>
    <row r="159" spans="1:5">
      <c r="A159">
        <v>601221</v>
      </c>
      <c r="B159">
        <v>631020</v>
      </c>
      <c r="C159" s="293">
        <v>1273100000</v>
      </c>
      <c r="D159">
        <f t="shared" si="4"/>
        <v>601221</v>
      </c>
      <c r="E159">
        <f t="shared" si="5"/>
        <v>631020</v>
      </c>
    </row>
    <row r="160" spans="1:5">
      <c r="A160">
        <v>601020</v>
      </c>
      <c r="B160">
        <v>632001</v>
      </c>
      <c r="C160" s="293">
        <v>127900000</v>
      </c>
      <c r="D160">
        <f t="shared" si="4"/>
        <v>601020</v>
      </c>
      <c r="E160">
        <f t="shared" si="5"/>
        <v>632001</v>
      </c>
    </row>
    <row r="161" spans="1:5">
      <c r="A161">
        <v>601021</v>
      </c>
      <c r="B161">
        <v>632002</v>
      </c>
      <c r="C161" s="293">
        <v>128200000</v>
      </c>
      <c r="D161">
        <f t="shared" si="4"/>
        <v>601021</v>
      </c>
      <c r="E161">
        <f t="shared" si="5"/>
        <v>632002</v>
      </c>
    </row>
    <row r="162" spans="1:5">
      <c r="A162">
        <v>601025</v>
      </c>
      <c r="B162">
        <v>632003</v>
      </c>
      <c r="C162" s="293">
        <v>166400000</v>
      </c>
      <c r="D162">
        <f t="shared" si="4"/>
        <v>601025</v>
      </c>
      <c r="E162">
        <f t="shared" si="5"/>
        <v>632003</v>
      </c>
    </row>
    <row r="163" spans="1:5">
      <c r="A163">
        <v>601027</v>
      </c>
      <c r="B163">
        <v>632004</v>
      </c>
      <c r="C163" s="293">
        <v>108700000</v>
      </c>
      <c r="D163">
        <f t="shared" si="4"/>
        <v>601027</v>
      </c>
      <c r="E163">
        <f t="shared" si="5"/>
        <v>632004</v>
      </c>
    </row>
    <row r="164" spans="1:5">
      <c r="A164">
        <v>601028</v>
      </c>
      <c r="B164">
        <v>632005</v>
      </c>
      <c r="C164" s="293">
        <v>108400000</v>
      </c>
      <c r="D164">
        <f t="shared" si="4"/>
        <v>601028</v>
      </c>
      <c r="E164">
        <f t="shared" si="5"/>
        <v>632005</v>
      </c>
    </row>
    <row r="165" spans="1:5">
      <c r="A165">
        <v>601029</v>
      </c>
      <c r="B165">
        <v>632006</v>
      </c>
      <c r="C165" s="293">
        <v>153900000</v>
      </c>
      <c r="D165">
        <f t="shared" si="4"/>
        <v>601029</v>
      </c>
      <c r="E165">
        <f t="shared" si="5"/>
        <v>632006</v>
      </c>
    </row>
    <row r="166" spans="1:5">
      <c r="A166">
        <v>601030</v>
      </c>
      <c r="B166">
        <v>632007</v>
      </c>
      <c r="C166" s="293">
        <v>99500000</v>
      </c>
      <c r="D166">
        <f t="shared" si="4"/>
        <v>601030</v>
      </c>
      <c r="E166">
        <f t="shared" si="5"/>
        <v>632007</v>
      </c>
    </row>
    <row r="167" spans="1:5">
      <c r="A167">
        <v>601031</v>
      </c>
      <c r="B167">
        <v>632008</v>
      </c>
      <c r="C167" s="293">
        <v>97300000</v>
      </c>
      <c r="D167">
        <f t="shared" si="4"/>
        <v>601031</v>
      </c>
      <c r="E167">
        <f t="shared" si="5"/>
        <v>632008</v>
      </c>
    </row>
    <row r="168" spans="1:5">
      <c r="A168">
        <v>601032</v>
      </c>
      <c r="B168">
        <v>632009</v>
      </c>
      <c r="C168" s="293">
        <v>94600000</v>
      </c>
      <c r="D168">
        <f t="shared" si="4"/>
        <v>601032</v>
      </c>
      <c r="E168">
        <f t="shared" si="5"/>
        <v>632009</v>
      </c>
    </row>
    <row r="169" spans="1:5">
      <c r="A169">
        <v>601041</v>
      </c>
      <c r="B169">
        <v>632010</v>
      </c>
      <c r="C169" s="293">
        <v>101500000</v>
      </c>
      <c r="D169">
        <f t="shared" si="4"/>
        <v>601041</v>
      </c>
      <c r="E169">
        <f t="shared" si="5"/>
        <v>632010</v>
      </c>
    </row>
    <row r="170" spans="1:5">
      <c r="A170">
        <v>601047</v>
      </c>
      <c r="B170">
        <v>632011</v>
      </c>
      <c r="C170" s="293">
        <v>109100000</v>
      </c>
      <c r="D170">
        <f t="shared" si="4"/>
        <v>601047</v>
      </c>
      <c r="E170">
        <f t="shared" si="5"/>
        <v>632011</v>
      </c>
    </row>
    <row r="171" spans="1:5">
      <c r="A171">
        <v>601055</v>
      </c>
      <c r="B171">
        <v>632012</v>
      </c>
      <c r="C171" s="293">
        <v>155900000</v>
      </c>
      <c r="D171">
        <f t="shared" si="4"/>
        <v>601055</v>
      </c>
      <c r="E171">
        <f t="shared" si="5"/>
        <v>632012</v>
      </c>
    </row>
    <row r="172" spans="1:5">
      <c r="A172">
        <v>601058</v>
      </c>
      <c r="B172">
        <v>632013</v>
      </c>
      <c r="C172" s="293">
        <v>102800000</v>
      </c>
      <c r="D172">
        <f t="shared" si="4"/>
        <v>601058</v>
      </c>
      <c r="E172">
        <f t="shared" si="5"/>
        <v>632013</v>
      </c>
    </row>
    <row r="173" spans="1:5">
      <c r="A173">
        <v>601061</v>
      </c>
      <c r="B173">
        <v>632014</v>
      </c>
      <c r="C173" s="293">
        <v>97700000</v>
      </c>
      <c r="D173">
        <f t="shared" si="4"/>
        <v>601061</v>
      </c>
      <c r="E173">
        <f t="shared" si="5"/>
        <v>632014</v>
      </c>
    </row>
    <row r="174" spans="1:5">
      <c r="A174">
        <v>601062</v>
      </c>
      <c r="B174">
        <v>632015</v>
      </c>
      <c r="C174" s="293">
        <v>92400000</v>
      </c>
      <c r="D174">
        <f t="shared" si="4"/>
        <v>601062</v>
      </c>
      <c r="E174">
        <f t="shared" si="5"/>
        <v>632015</v>
      </c>
    </row>
    <row r="175" spans="1:5">
      <c r="A175">
        <v>601063</v>
      </c>
      <c r="B175">
        <v>632016</v>
      </c>
      <c r="C175" s="293">
        <v>93400000</v>
      </c>
      <c r="D175">
        <f t="shared" si="4"/>
        <v>601063</v>
      </c>
      <c r="E175">
        <f t="shared" si="5"/>
        <v>632016</v>
      </c>
    </row>
    <row r="176" spans="1:5">
      <c r="A176">
        <v>601068</v>
      </c>
      <c r="B176">
        <v>632017</v>
      </c>
      <c r="C176" s="293">
        <v>96700000</v>
      </c>
      <c r="D176">
        <f t="shared" si="4"/>
        <v>601068</v>
      </c>
      <c r="E176">
        <f t="shared" si="5"/>
        <v>632017</v>
      </c>
    </row>
    <row r="177" spans="1:5">
      <c r="A177">
        <v>601077</v>
      </c>
      <c r="B177">
        <v>632018</v>
      </c>
      <c r="C177" s="293">
        <v>165000000</v>
      </c>
      <c r="D177">
        <f t="shared" si="4"/>
        <v>601077</v>
      </c>
      <c r="E177">
        <f t="shared" si="5"/>
        <v>632018</v>
      </c>
    </row>
    <row r="178" spans="1:5">
      <c r="A178">
        <v>601080</v>
      </c>
      <c r="B178">
        <v>632019</v>
      </c>
      <c r="C178" s="293">
        <v>96700000</v>
      </c>
      <c r="D178">
        <f t="shared" si="4"/>
        <v>601080</v>
      </c>
      <c r="E178">
        <f t="shared" si="5"/>
        <v>632019</v>
      </c>
    </row>
    <row r="179" spans="1:5">
      <c r="A179">
        <v>601081</v>
      </c>
      <c r="B179">
        <v>632020</v>
      </c>
      <c r="C179" s="293">
        <v>123000000</v>
      </c>
      <c r="D179">
        <f t="shared" si="4"/>
        <v>601081</v>
      </c>
      <c r="E179">
        <f t="shared" si="5"/>
        <v>632020</v>
      </c>
    </row>
    <row r="180" spans="1:5">
      <c r="A180">
        <v>601084</v>
      </c>
      <c r="B180">
        <v>632021</v>
      </c>
      <c r="C180" s="293">
        <v>123600000</v>
      </c>
      <c r="D180">
        <f t="shared" si="4"/>
        <v>601084</v>
      </c>
      <c r="E180">
        <f t="shared" si="5"/>
        <v>632021</v>
      </c>
    </row>
    <row r="181" spans="1:5">
      <c r="A181">
        <v>601087</v>
      </c>
      <c r="B181">
        <v>632022</v>
      </c>
      <c r="C181" s="293">
        <v>186100000</v>
      </c>
      <c r="D181">
        <f t="shared" si="4"/>
        <v>601087</v>
      </c>
      <c r="E181">
        <f t="shared" si="5"/>
        <v>632022</v>
      </c>
    </row>
    <row r="182" spans="1:5">
      <c r="A182">
        <v>601088</v>
      </c>
      <c r="B182">
        <v>632023</v>
      </c>
      <c r="C182" s="293">
        <v>105200000</v>
      </c>
      <c r="D182">
        <f t="shared" si="4"/>
        <v>601088</v>
      </c>
      <c r="E182">
        <f t="shared" si="5"/>
        <v>632023</v>
      </c>
    </row>
    <row r="183" spans="1:5">
      <c r="A183">
        <v>601095</v>
      </c>
      <c r="B183">
        <v>632024</v>
      </c>
      <c r="C183" s="293">
        <v>159900000</v>
      </c>
      <c r="D183">
        <f t="shared" si="4"/>
        <v>601095</v>
      </c>
      <c r="E183">
        <f t="shared" si="5"/>
        <v>632024</v>
      </c>
    </row>
    <row r="184" spans="1:5">
      <c r="A184">
        <v>601096</v>
      </c>
      <c r="B184">
        <v>632025</v>
      </c>
      <c r="C184" s="293">
        <v>163100000</v>
      </c>
      <c r="D184">
        <f t="shared" si="4"/>
        <v>601096</v>
      </c>
      <c r="E184">
        <f t="shared" si="5"/>
        <v>632025</v>
      </c>
    </row>
    <row r="185" spans="1:5">
      <c r="A185">
        <v>601099</v>
      </c>
      <c r="B185">
        <v>632026</v>
      </c>
      <c r="C185" s="293">
        <v>96200000</v>
      </c>
      <c r="D185">
        <f t="shared" si="4"/>
        <v>601099</v>
      </c>
      <c r="E185">
        <f t="shared" si="5"/>
        <v>632026</v>
      </c>
    </row>
    <row r="186" spans="1:5">
      <c r="A186">
        <v>601100</v>
      </c>
      <c r="B186">
        <v>632027</v>
      </c>
      <c r="C186" s="293">
        <v>107300000</v>
      </c>
      <c r="D186">
        <f t="shared" si="4"/>
        <v>601100</v>
      </c>
      <c r="E186">
        <f t="shared" si="5"/>
        <v>632027</v>
      </c>
    </row>
    <row r="187" spans="1:5">
      <c r="A187">
        <v>601107</v>
      </c>
      <c r="B187">
        <v>632028</v>
      </c>
      <c r="C187" s="293">
        <v>104600000</v>
      </c>
      <c r="D187">
        <f t="shared" si="4"/>
        <v>601107</v>
      </c>
      <c r="E187">
        <f t="shared" si="5"/>
        <v>632028</v>
      </c>
    </row>
    <row r="188" spans="1:5">
      <c r="A188">
        <v>601110</v>
      </c>
      <c r="B188">
        <v>632029</v>
      </c>
      <c r="C188" s="293">
        <v>102700000</v>
      </c>
      <c r="D188">
        <f t="shared" si="4"/>
        <v>601110</v>
      </c>
      <c r="E188">
        <f t="shared" si="5"/>
        <v>632029</v>
      </c>
    </row>
    <row r="189" spans="1:5">
      <c r="A189">
        <v>601111</v>
      </c>
      <c r="B189">
        <v>632030</v>
      </c>
      <c r="C189" s="293">
        <v>110800000</v>
      </c>
      <c r="D189">
        <f t="shared" si="4"/>
        <v>601111</v>
      </c>
      <c r="E189">
        <f t="shared" si="5"/>
        <v>632030</v>
      </c>
    </row>
    <row r="190" spans="1:5">
      <c r="A190">
        <v>601112</v>
      </c>
      <c r="B190">
        <v>632031</v>
      </c>
      <c r="C190" s="293">
        <v>113800000</v>
      </c>
      <c r="D190">
        <f t="shared" si="4"/>
        <v>601112</v>
      </c>
      <c r="E190">
        <f t="shared" si="5"/>
        <v>632031</v>
      </c>
    </row>
    <row r="191" spans="1:5">
      <c r="A191">
        <v>601113</v>
      </c>
      <c r="B191">
        <v>632032</v>
      </c>
      <c r="C191" s="293">
        <v>114600000</v>
      </c>
      <c r="D191">
        <f t="shared" si="4"/>
        <v>601113</v>
      </c>
      <c r="E191">
        <f t="shared" si="5"/>
        <v>632032</v>
      </c>
    </row>
    <row r="192" spans="1:5">
      <c r="A192">
        <v>601118</v>
      </c>
      <c r="B192">
        <v>632033</v>
      </c>
      <c r="C192" s="293">
        <v>110200000</v>
      </c>
      <c r="D192">
        <f t="shared" si="4"/>
        <v>601118</v>
      </c>
      <c r="E192">
        <f t="shared" si="5"/>
        <v>632033</v>
      </c>
    </row>
    <row r="193" spans="1:5">
      <c r="A193">
        <v>601119</v>
      </c>
      <c r="B193">
        <v>632034</v>
      </c>
      <c r="C193" s="293">
        <v>185300000</v>
      </c>
      <c r="D193">
        <f t="shared" si="4"/>
        <v>601119</v>
      </c>
      <c r="E193">
        <f t="shared" si="5"/>
        <v>632034</v>
      </c>
    </row>
    <row r="194" spans="1:5">
      <c r="A194">
        <v>601121</v>
      </c>
      <c r="B194">
        <v>632035</v>
      </c>
      <c r="C194" s="293">
        <v>140900000</v>
      </c>
      <c r="D194">
        <f t="shared" si="4"/>
        <v>601121</v>
      </c>
      <c r="E194">
        <f t="shared" si="5"/>
        <v>632035</v>
      </c>
    </row>
    <row r="195" spans="1:5">
      <c r="A195">
        <v>601122</v>
      </c>
      <c r="B195">
        <v>632036</v>
      </c>
      <c r="C195" s="293">
        <v>723300000</v>
      </c>
      <c r="D195">
        <f t="shared" ref="D195:D258" si="6">+A195*1</f>
        <v>601122</v>
      </c>
      <c r="E195">
        <f t="shared" ref="E195:E258" si="7">+B195*1</f>
        <v>632036</v>
      </c>
    </row>
    <row r="196" spans="1:5">
      <c r="A196">
        <v>601128</v>
      </c>
      <c r="B196">
        <v>632037</v>
      </c>
      <c r="C196" s="293">
        <v>148500000</v>
      </c>
      <c r="D196">
        <f t="shared" si="6"/>
        <v>601128</v>
      </c>
      <c r="E196">
        <f t="shared" si="7"/>
        <v>632037</v>
      </c>
    </row>
    <row r="197" spans="1:5">
      <c r="A197">
        <v>601132</v>
      </c>
      <c r="B197">
        <v>632038</v>
      </c>
      <c r="C197" s="293">
        <v>99900000</v>
      </c>
      <c r="D197">
        <f t="shared" si="6"/>
        <v>601132</v>
      </c>
      <c r="E197">
        <f t="shared" si="7"/>
        <v>632038</v>
      </c>
    </row>
    <row r="198" spans="1:5">
      <c r="A198">
        <v>601134</v>
      </c>
      <c r="B198">
        <v>632039</v>
      </c>
      <c r="C198" s="293">
        <v>139700000</v>
      </c>
      <c r="D198">
        <f t="shared" si="6"/>
        <v>601134</v>
      </c>
      <c r="E198">
        <f t="shared" si="7"/>
        <v>632039</v>
      </c>
    </row>
    <row r="199" spans="1:5">
      <c r="A199">
        <v>601135</v>
      </c>
      <c r="B199">
        <v>632040</v>
      </c>
      <c r="C199" s="293">
        <v>371000000</v>
      </c>
      <c r="D199">
        <f t="shared" si="6"/>
        <v>601135</v>
      </c>
      <c r="E199">
        <f t="shared" si="7"/>
        <v>632040</v>
      </c>
    </row>
    <row r="200" spans="1:5">
      <c r="A200">
        <v>601136</v>
      </c>
      <c r="B200">
        <v>632041</v>
      </c>
      <c r="C200" s="293">
        <v>317000000</v>
      </c>
      <c r="D200">
        <f t="shared" si="6"/>
        <v>601136</v>
      </c>
      <c r="E200">
        <f t="shared" si="7"/>
        <v>632041</v>
      </c>
    </row>
    <row r="201" spans="1:5">
      <c r="A201">
        <v>601137</v>
      </c>
      <c r="B201">
        <v>632042</v>
      </c>
      <c r="C201" s="293">
        <v>99500000</v>
      </c>
      <c r="D201">
        <f t="shared" si="6"/>
        <v>601137</v>
      </c>
      <c r="E201">
        <f t="shared" si="7"/>
        <v>632042</v>
      </c>
    </row>
    <row r="202" spans="1:5">
      <c r="A202">
        <v>601142</v>
      </c>
      <c r="B202">
        <v>632043</v>
      </c>
      <c r="C202" s="293">
        <v>96500000</v>
      </c>
      <c r="D202">
        <f t="shared" si="6"/>
        <v>601142</v>
      </c>
      <c r="E202">
        <f t="shared" si="7"/>
        <v>632043</v>
      </c>
    </row>
    <row r="203" spans="1:5">
      <c r="A203">
        <v>601143</v>
      </c>
      <c r="B203">
        <v>632044</v>
      </c>
      <c r="C203" s="293">
        <v>92300000</v>
      </c>
      <c r="D203">
        <f t="shared" si="6"/>
        <v>601143</v>
      </c>
      <c r="E203">
        <f t="shared" si="7"/>
        <v>632044</v>
      </c>
    </row>
    <row r="204" spans="1:5">
      <c r="A204">
        <v>601150</v>
      </c>
      <c r="B204">
        <v>632045</v>
      </c>
      <c r="C204" s="293">
        <v>93600000</v>
      </c>
      <c r="D204">
        <f t="shared" si="6"/>
        <v>601150</v>
      </c>
      <c r="E204">
        <f t="shared" si="7"/>
        <v>632045</v>
      </c>
    </row>
    <row r="205" spans="1:5">
      <c r="A205">
        <v>601155</v>
      </c>
      <c r="B205">
        <v>632046</v>
      </c>
      <c r="C205" s="293">
        <v>111500000</v>
      </c>
      <c r="D205">
        <f t="shared" si="6"/>
        <v>601155</v>
      </c>
      <c r="E205">
        <f t="shared" si="7"/>
        <v>632046</v>
      </c>
    </row>
    <row r="206" spans="1:5">
      <c r="A206">
        <v>601156</v>
      </c>
      <c r="B206">
        <v>632047</v>
      </c>
      <c r="C206" s="293">
        <v>146700000</v>
      </c>
      <c r="D206">
        <f t="shared" si="6"/>
        <v>601156</v>
      </c>
      <c r="E206">
        <f t="shared" si="7"/>
        <v>632047</v>
      </c>
    </row>
    <row r="207" spans="1:5">
      <c r="A207">
        <v>601160</v>
      </c>
      <c r="B207">
        <v>632048</v>
      </c>
      <c r="C207" s="293">
        <v>567600000</v>
      </c>
      <c r="D207">
        <f t="shared" si="6"/>
        <v>601160</v>
      </c>
      <c r="E207">
        <f t="shared" si="7"/>
        <v>632048</v>
      </c>
    </row>
    <row r="208" spans="1:5">
      <c r="A208">
        <v>601162</v>
      </c>
      <c r="B208">
        <v>632049</v>
      </c>
      <c r="C208" s="293">
        <v>127500000</v>
      </c>
      <c r="D208">
        <f t="shared" si="6"/>
        <v>601162</v>
      </c>
      <c r="E208">
        <f t="shared" si="7"/>
        <v>632049</v>
      </c>
    </row>
    <row r="209" spans="1:5">
      <c r="A209">
        <v>601164</v>
      </c>
      <c r="B209">
        <v>632050</v>
      </c>
      <c r="C209" s="293">
        <v>102900000</v>
      </c>
      <c r="D209">
        <f t="shared" si="6"/>
        <v>601164</v>
      </c>
      <c r="E209">
        <f t="shared" si="7"/>
        <v>632050</v>
      </c>
    </row>
    <row r="210" spans="1:5">
      <c r="A210">
        <v>601165</v>
      </c>
      <c r="B210">
        <v>632051</v>
      </c>
      <c r="C210" s="293">
        <v>118200000</v>
      </c>
      <c r="D210">
        <f t="shared" si="6"/>
        <v>601165</v>
      </c>
      <c r="E210">
        <f t="shared" si="7"/>
        <v>632051</v>
      </c>
    </row>
    <row r="211" spans="1:5">
      <c r="A211">
        <v>601167</v>
      </c>
      <c r="B211">
        <v>632052</v>
      </c>
      <c r="C211" s="293">
        <v>98600000</v>
      </c>
      <c r="D211">
        <f t="shared" si="6"/>
        <v>601167</v>
      </c>
      <c r="E211">
        <f t="shared" si="7"/>
        <v>632052</v>
      </c>
    </row>
    <row r="212" spans="1:5">
      <c r="A212">
        <v>601168</v>
      </c>
      <c r="B212">
        <v>632053</v>
      </c>
      <c r="C212" s="293">
        <v>129100000</v>
      </c>
      <c r="D212">
        <f t="shared" si="6"/>
        <v>601168</v>
      </c>
      <c r="E212">
        <f t="shared" si="7"/>
        <v>632053</v>
      </c>
    </row>
    <row r="213" spans="1:5">
      <c r="A213">
        <v>601169</v>
      </c>
      <c r="B213">
        <v>632054</v>
      </c>
      <c r="C213" s="293">
        <v>104200000</v>
      </c>
      <c r="D213">
        <f t="shared" si="6"/>
        <v>601169</v>
      </c>
      <c r="E213">
        <f t="shared" si="7"/>
        <v>632054</v>
      </c>
    </row>
    <row r="214" spans="1:5">
      <c r="A214">
        <v>601174</v>
      </c>
      <c r="B214">
        <v>632055</v>
      </c>
      <c r="C214" s="293">
        <v>116600000</v>
      </c>
      <c r="D214">
        <f t="shared" si="6"/>
        <v>601174</v>
      </c>
      <c r="E214">
        <f t="shared" si="7"/>
        <v>632055</v>
      </c>
    </row>
    <row r="215" spans="1:5">
      <c r="A215">
        <v>601175</v>
      </c>
      <c r="B215">
        <v>632056</v>
      </c>
      <c r="C215" s="293">
        <v>205100000</v>
      </c>
      <c r="D215">
        <f t="shared" si="6"/>
        <v>601175</v>
      </c>
      <c r="E215">
        <f t="shared" si="7"/>
        <v>632056</v>
      </c>
    </row>
    <row r="216" spans="1:5">
      <c r="A216">
        <v>601177</v>
      </c>
      <c r="B216">
        <v>632057</v>
      </c>
      <c r="C216" s="293">
        <v>177000000</v>
      </c>
      <c r="D216">
        <f t="shared" si="6"/>
        <v>601177</v>
      </c>
      <c r="E216">
        <f t="shared" si="7"/>
        <v>632057</v>
      </c>
    </row>
    <row r="217" spans="1:5">
      <c r="A217">
        <v>601180</v>
      </c>
      <c r="B217">
        <v>632058</v>
      </c>
      <c r="C217" s="293">
        <v>154200000</v>
      </c>
      <c r="D217">
        <f t="shared" si="6"/>
        <v>601180</v>
      </c>
      <c r="E217">
        <f t="shared" si="7"/>
        <v>632058</v>
      </c>
    </row>
    <row r="218" spans="1:5">
      <c r="A218">
        <v>601181</v>
      </c>
      <c r="B218">
        <v>632059</v>
      </c>
      <c r="C218" s="293">
        <v>123700000</v>
      </c>
      <c r="D218">
        <f t="shared" si="6"/>
        <v>601181</v>
      </c>
      <c r="E218">
        <f t="shared" si="7"/>
        <v>632059</v>
      </c>
    </row>
    <row r="219" spans="1:5">
      <c r="A219">
        <v>601182</v>
      </c>
      <c r="B219">
        <v>632060</v>
      </c>
      <c r="C219" s="293">
        <v>210900000</v>
      </c>
      <c r="D219">
        <f t="shared" si="6"/>
        <v>601182</v>
      </c>
      <c r="E219">
        <f t="shared" si="7"/>
        <v>632060</v>
      </c>
    </row>
    <row r="220" spans="1:5">
      <c r="A220">
        <v>601184</v>
      </c>
      <c r="B220">
        <v>632061</v>
      </c>
      <c r="C220" s="293">
        <v>118700000</v>
      </c>
      <c r="D220">
        <f t="shared" si="6"/>
        <v>601184</v>
      </c>
      <c r="E220">
        <f t="shared" si="7"/>
        <v>632061</v>
      </c>
    </row>
    <row r="221" spans="1:5">
      <c r="A221">
        <v>601189</v>
      </c>
      <c r="B221">
        <v>632062</v>
      </c>
      <c r="C221" s="293">
        <v>109700000</v>
      </c>
      <c r="D221">
        <f t="shared" si="6"/>
        <v>601189</v>
      </c>
      <c r="E221">
        <f t="shared" si="7"/>
        <v>632062</v>
      </c>
    </row>
    <row r="222" spans="1:5">
      <c r="A222">
        <v>601190</v>
      </c>
      <c r="B222">
        <v>632063</v>
      </c>
      <c r="C222" s="293">
        <v>118000000</v>
      </c>
      <c r="D222">
        <f t="shared" si="6"/>
        <v>601190</v>
      </c>
      <c r="E222">
        <f t="shared" si="7"/>
        <v>632063</v>
      </c>
    </row>
    <row r="223" spans="1:5">
      <c r="A223">
        <v>601194</v>
      </c>
      <c r="B223">
        <v>632064</v>
      </c>
      <c r="C223" s="293">
        <v>119800000</v>
      </c>
      <c r="D223">
        <f t="shared" si="6"/>
        <v>601194</v>
      </c>
      <c r="E223">
        <f t="shared" si="7"/>
        <v>632064</v>
      </c>
    </row>
    <row r="224" spans="1:5">
      <c r="A224">
        <v>601196</v>
      </c>
      <c r="B224">
        <v>632065</v>
      </c>
      <c r="C224" s="293">
        <v>135200000</v>
      </c>
      <c r="D224">
        <f t="shared" si="6"/>
        <v>601196</v>
      </c>
      <c r="E224">
        <f t="shared" si="7"/>
        <v>632065</v>
      </c>
    </row>
    <row r="225" spans="1:5">
      <c r="A225">
        <v>601198</v>
      </c>
      <c r="B225">
        <v>632066</v>
      </c>
      <c r="C225" s="293">
        <v>350400000</v>
      </c>
      <c r="D225">
        <f t="shared" si="6"/>
        <v>601198</v>
      </c>
      <c r="E225">
        <f t="shared" si="7"/>
        <v>632066</v>
      </c>
    </row>
    <row r="226" spans="1:5">
      <c r="A226">
        <v>601202</v>
      </c>
      <c r="B226">
        <v>632067</v>
      </c>
      <c r="C226" s="293">
        <v>199900000</v>
      </c>
      <c r="D226">
        <f t="shared" si="6"/>
        <v>601202</v>
      </c>
      <c r="E226">
        <f t="shared" si="7"/>
        <v>632067</v>
      </c>
    </row>
    <row r="227" spans="1:5">
      <c r="A227">
        <v>601203</v>
      </c>
      <c r="B227">
        <v>632068</v>
      </c>
      <c r="C227" s="293">
        <v>138000000</v>
      </c>
      <c r="D227">
        <f t="shared" si="6"/>
        <v>601203</v>
      </c>
      <c r="E227">
        <f t="shared" si="7"/>
        <v>632068</v>
      </c>
    </row>
    <row r="228" spans="1:5">
      <c r="A228">
        <v>601208</v>
      </c>
      <c r="B228">
        <v>632069</v>
      </c>
      <c r="C228" s="293">
        <v>191400000</v>
      </c>
      <c r="D228">
        <f t="shared" si="6"/>
        <v>601208</v>
      </c>
      <c r="E228">
        <f t="shared" si="7"/>
        <v>632069</v>
      </c>
    </row>
    <row r="229" spans="1:5">
      <c r="A229">
        <v>601209</v>
      </c>
      <c r="B229">
        <v>632070</v>
      </c>
      <c r="C229" s="293">
        <v>857400000</v>
      </c>
      <c r="D229">
        <f t="shared" si="6"/>
        <v>601209</v>
      </c>
      <c r="E229">
        <f t="shared" si="7"/>
        <v>632070</v>
      </c>
    </row>
    <row r="230" spans="1:5">
      <c r="A230">
        <v>601210</v>
      </c>
      <c r="B230">
        <v>632071</v>
      </c>
      <c r="C230" s="293">
        <v>306500000</v>
      </c>
      <c r="D230">
        <f t="shared" si="6"/>
        <v>601210</v>
      </c>
      <c r="E230">
        <f t="shared" si="7"/>
        <v>632071</v>
      </c>
    </row>
    <row r="231" spans="1:5">
      <c r="A231">
        <v>601214</v>
      </c>
      <c r="B231">
        <v>632072</v>
      </c>
      <c r="C231" s="293">
        <v>261000000</v>
      </c>
      <c r="D231">
        <f t="shared" si="6"/>
        <v>601214</v>
      </c>
      <c r="E231">
        <f t="shared" si="7"/>
        <v>632072</v>
      </c>
    </row>
    <row r="232" spans="1:5">
      <c r="A232">
        <v>601219</v>
      </c>
      <c r="B232">
        <v>632073</v>
      </c>
      <c r="C232" s="293">
        <v>169900000</v>
      </c>
      <c r="D232">
        <f t="shared" si="6"/>
        <v>601219</v>
      </c>
      <c r="E232">
        <f t="shared" si="7"/>
        <v>632073</v>
      </c>
    </row>
    <row r="233" spans="1:5">
      <c r="A233">
        <v>601220</v>
      </c>
      <c r="B233">
        <v>632074</v>
      </c>
      <c r="C233" s="293">
        <v>120800000</v>
      </c>
      <c r="D233">
        <f t="shared" si="6"/>
        <v>601220</v>
      </c>
      <c r="E233">
        <f t="shared" si="7"/>
        <v>632074</v>
      </c>
    </row>
    <row r="234" spans="1:5">
      <c r="A234">
        <v>601224</v>
      </c>
      <c r="B234">
        <v>632075</v>
      </c>
      <c r="C234" s="293">
        <v>1201000000</v>
      </c>
      <c r="D234">
        <f t="shared" si="6"/>
        <v>601224</v>
      </c>
      <c r="E234">
        <f t="shared" si="7"/>
        <v>632075</v>
      </c>
    </row>
    <row r="235" spans="1:5">
      <c r="A235">
        <v>601228</v>
      </c>
      <c r="B235">
        <v>632076</v>
      </c>
      <c r="C235" s="293">
        <v>349900000</v>
      </c>
      <c r="D235">
        <f t="shared" si="6"/>
        <v>601228</v>
      </c>
      <c r="E235">
        <f t="shared" si="7"/>
        <v>632076</v>
      </c>
    </row>
    <row r="236" spans="1:5">
      <c r="A236">
        <v>601233</v>
      </c>
      <c r="B236">
        <v>632077</v>
      </c>
      <c r="C236" s="293">
        <v>179900000</v>
      </c>
      <c r="D236">
        <f t="shared" si="6"/>
        <v>601233</v>
      </c>
      <c r="E236">
        <f t="shared" si="7"/>
        <v>632077</v>
      </c>
    </row>
    <row r="237" spans="1:5">
      <c r="A237">
        <v>601234</v>
      </c>
      <c r="B237">
        <v>632078</v>
      </c>
      <c r="C237" s="293">
        <v>182900000</v>
      </c>
      <c r="D237">
        <f t="shared" si="6"/>
        <v>601234</v>
      </c>
      <c r="E237">
        <f t="shared" si="7"/>
        <v>632078</v>
      </c>
    </row>
    <row r="238" spans="1:5">
      <c r="A238">
        <v>601235</v>
      </c>
      <c r="B238">
        <v>632079</v>
      </c>
      <c r="C238" s="293">
        <v>239900000</v>
      </c>
      <c r="D238">
        <f t="shared" si="6"/>
        <v>601235</v>
      </c>
      <c r="E238">
        <f t="shared" si="7"/>
        <v>632079</v>
      </c>
    </row>
    <row r="239" spans="1:5">
      <c r="A239">
        <v>601005</v>
      </c>
      <c r="B239">
        <v>633001</v>
      </c>
      <c r="C239" s="293">
        <v>85700000</v>
      </c>
      <c r="D239">
        <f t="shared" si="6"/>
        <v>601005</v>
      </c>
      <c r="E239">
        <f t="shared" si="7"/>
        <v>633001</v>
      </c>
    </row>
    <row r="240" spans="1:5">
      <c r="A240">
        <v>601006</v>
      </c>
      <c r="B240">
        <v>633002</v>
      </c>
      <c r="C240" s="293">
        <v>105600000</v>
      </c>
      <c r="D240">
        <f t="shared" si="6"/>
        <v>601006</v>
      </c>
      <c r="E240">
        <f t="shared" si="7"/>
        <v>633002</v>
      </c>
    </row>
    <row r="241" spans="1:5">
      <c r="A241">
        <v>601007</v>
      </c>
      <c r="B241">
        <v>633003</v>
      </c>
      <c r="C241" s="293">
        <v>111200000</v>
      </c>
      <c r="D241">
        <f t="shared" si="6"/>
        <v>601007</v>
      </c>
      <c r="E241">
        <f t="shared" si="7"/>
        <v>633003</v>
      </c>
    </row>
    <row r="242" spans="1:5">
      <c r="A242">
        <v>601008</v>
      </c>
      <c r="B242">
        <v>633004</v>
      </c>
      <c r="C242" s="293">
        <v>81600000</v>
      </c>
      <c r="D242">
        <f t="shared" si="6"/>
        <v>601008</v>
      </c>
      <c r="E242">
        <f t="shared" si="7"/>
        <v>633004</v>
      </c>
    </row>
    <row r="243" spans="1:5">
      <c r="A243">
        <v>601009</v>
      </c>
      <c r="B243">
        <v>633005</v>
      </c>
      <c r="C243" s="293">
        <v>144900000</v>
      </c>
      <c r="D243">
        <f t="shared" si="6"/>
        <v>601009</v>
      </c>
      <c r="E243">
        <f t="shared" si="7"/>
        <v>633005</v>
      </c>
    </row>
    <row r="244" spans="1:5">
      <c r="A244">
        <v>601010</v>
      </c>
      <c r="B244">
        <v>633006</v>
      </c>
      <c r="C244" s="293">
        <v>132200000</v>
      </c>
      <c r="D244">
        <f t="shared" si="6"/>
        <v>601010</v>
      </c>
      <c r="E244">
        <f t="shared" si="7"/>
        <v>633006</v>
      </c>
    </row>
    <row r="245" spans="1:5">
      <c r="A245">
        <v>601011</v>
      </c>
      <c r="B245">
        <v>633007</v>
      </c>
      <c r="C245" s="293">
        <v>127300000</v>
      </c>
      <c r="D245">
        <f t="shared" si="6"/>
        <v>601011</v>
      </c>
      <c r="E245">
        <f t="shared" si="7"/>
        <v>633007</v>
      </c>
    </row>
    <row r="246" spans="1:5">
      <c r="A246">
        <v>601016</v>
      </c>
      <c r="B246">
        <v>633008</v>
      </c>
      <c r="C246" s="293">
        <v>123800000</v>
      </c>
      <c r="D246">
        <f t="shared" si="6"/>
        <v>601016</v>
      </c>
      <c r="E246">
        <f t="shared" si="7"/>
        <v>633008</v>
      </c>
    </row>
    <row r="247" spans="1:5">
      <c r="A247">
        <v>601017</v>
      </c>
      <c r="B247">
        <v>633009</v>
      </c>
      <c r="C247" s="293">
        <v>117900000</v>
      </c>
      <c r="D247">
        <f t="shared" si="6"/>
        <v>601017</v>
      </c>
      <c r="E247">
        <f t="shared" si="7"/>
        <v>633009</v>
      </c>
    </row>
    <row r="248" spans="1:5">
      <c r="A248">
        <v>601018</v>
      </c>
      <c r="B248">
        <v>633010</v>
      </c>
      <c r="C248" s="293">
        <v>77700000</v>
      </c>
      <c r="D248">
        <f t="shared" si="6"/>
        <v>601018</v>
      </c>
      <c r="E248">
        <f t="shared" si="7"/>
        <v>633010</v>
      </c>
    </row>
    <row r="249" spans="1:5">
      <c r="A249">
        <v>601019</v>
      </c>
      <c r="B249">
        <v>633011</v>
      </c>
      <c r="C249" s="293">
        <v>112000000</v>
      </c>
      <c r="D249">
        <f t="shared" si="6"/>
        <v>601019</v>
      </c>
      <c r="E249">
        <f t="shared" si="7"/>
        <v>633011</v>
      </c>
    </row>
    <row r="250" spans="1:5">
      <c r="A250">
        <v>601022</v>
      </c>
      <c r="B250">
        <v>633012</v>
      </c>
      <c r="C250" s="293">
        <v>112400000</v>
      </c>
      <c r="D250">
        <f t="shared" si="6"/>
        <v>601022</v>
      </c>
      <c r="E250">
        <f t="shared" si="7"/>
        <v>633012</v>
      </c>
    </row>
    <row r="251" spans="1:5">
      <c r="A251">
        <v>601023</v>
      </c>
      <c r="B251">
        <v>633013</v>
      </c>
      <c r="C251" s="293">
        <v>148100000</v>
      </c>
      <c r="D251">
        <f t="shared" si="6"/>
        <v>601023</v>
      </c>
      <c r="E251">
        <f t="shared" si="7"/>
        <v>633013</v>
      </c>
    </row>
    <row r="252" spans="1:5">
      <c r="A252">
        <v>601024</v>
      </c>
      <c r="B252">
        <v>633014</v>
      </c>
      <c r="C252" s="293">
        <v>102600000</v>
      </c>
      <c r="D252">
        <f t="shared" si="6"/>
        <v>601024</v>
      </c>
      <c r="E252">
        <f t="shared" si="7"/>
        <v>633014</v>
      </c>
    </row>
    <row r="253" spans="1:5">
      <c r="A253">
        <v>601026</v>
      </c>
      <c r="B253">
        <v>633015</v>
      </c>
      <c r="C253" s="293">
        <v>157500000</v>
      </c>
      <c r="D253">
        <f t="shared" si="6"/>
        <v>601026</v>
      </c>
      <c r="E253">
        <f t="shared" si="7"/>
        <v>633015</v>
      </c>
    </row>
    <row r="254" spans="1:5">
      <c r="A254">
        <v>601033</v>
      </c>
      <c r="B254">
        <v>633016</v>
      </c>
      <c r="C254" s="293">
        <v>103100000</v>
      </c>
      <c r="D254">
        <f t="shared" si="6"/>
        <v>601033</v>
      </c>
      <c r="E254">
        <f t="shared" si="7"/>
        <v>633016</v>
      </c>
    </row>
    <row r="255" spans="1:5">
      <c r="A255">
        <v>601035</v>
      </c>
      <c r="B255">
        <v>633017</v>
      </c>
      <c r="C255" s="293">
        <v>111600000</v>
      </c>
      <c r="D255">
        <f t="shared" si="6"/>
        <v>601035</v>
      </c>
      <c r="E255">
        <f t="shared" si="7"/>
        <v>633017</v>
      </c>
    </row>
    <row r="256" spans="1:5">
      <c r="A256">
        <v>601036</v>
      </c>
      <c r="B256">
        <v>633018</v>
      </c>
      <c r="C256" s="293">
        <v>106300000</v>
      </c>
      <c r="D256">
        <f t="shared" si="6"/>
        <v>601036</v>
      </c>
      <c r="E256">
        <f t="shared" si="7"/>
        <v>633018</v>
      </c>
    </row>
    <row r="257" spans="1:5">
      <c r="A257">
        <v>601037</v>
      </c>
      <c r="B257">
        <v>633019</v>
      </c>
      <c r="C257" s="293">
        <v>104500000</v>
      </c>
      <c r="D257">
        <f t="shared" si="6"/>
        <v>601037</v>
      </c>
      <c r="E257">
        <f t="shared" si="7"/>
        <v>633019</v>
      </c>
    </row>
    <row r="258" spans="1:5">
      <c r="A258">
        <v>601046</v>
      </c>
      <c r="B258">
        <v>633020</v>
      </c>
      <c r="C258" s="293">
        <v>85200000</v>
      </c>
      <c r="D258">
        <f t="shared" si="6"/>
        <v>601046</v>
      </c>
      <c r="E258">
        <f t="shared" si="7"/>
        <v>633020</v>
      </c>
    </row>
    <row r="259" spans="1:5">
      <c r="A259">
        <v>601048</v>
      </c>
      <c r="B259">
        <v>633021</v>
      </c>
      <c r="C259" s="293">
        <v>127900000</v>
      </c>
      <c r="D259">
        <f t="shared" ref="D259:D322" si="8">+A259*1</f>
        <v>601048</v>
      </c>
      <c r="E259">
        <f t="shared" ref="E259:E322" si="9">+B259*1</f>
        <v>633021</v>
      </c>
    </row>
    <row r="260" spans="1:5">
      <c r="A260">
        <v>601049</v>
      </c>
      <c r="B260">
        <v>633022</v>
      </c>
      <c r="C260" s="293">
        <v>138300000</v>
      </c>
      <c r="D260">
        <f t="shared" si="8"/>
        <v>601049</v>
      </c>
      <c r="E260">
        <f t="shared" si="9"/>
        <v>633022</v>
      </c>
    </row>
    <row r="261" spans="1:5">
      <c r="A261">
        <v>601050</v>
      </c>
      <c r="B261">
        <v>633023</v>
      </c>
      <c r="C261" s="293">
        <v>113000000</v>
      </c>
      <c r="D261">
        <f t="shared" si="8"/>
        <v>601050</v>
      </c>
      <c r="E261">
        <f t="shared" si="9"/>
        <v>633023</v>
      </c>
    </row>
    <row r="262" spans="1:5">
      <c r="A262">
        <v>601051</v>
      </c>
      <c r="B262">
        <v>633024</v>
      </c>
      <c r="C262" s="293">
        <v>250000000</v>
      </c>
      <c r="D262">
        <f t="shared" si="8"/>
        <v>601051</v>
      </c>
      <c r="E262">
        <f t="shared" si="9"/>
        <v>633024</v>
      </c>
    </row>
    <row r="263" spans="1:5">
      <c r="A263">
        <v>601052</v>
      </c>
      <c r="B263">
        <v>633025</v>
      </c>
      <c r="C263" s="293">
        <v>208500000</v>
      </c>
      <c r="D263">
        <f t="shared" si="8"/>
        <v>601052</v>
      </c>
      <c r="E263">
        <f t="shared" si="9"/>
        <v>633025</v>
      </c>
    </row>
    <row r="264" spans="1:5">
      <c r="A264">
        <v>601056</v>
      </c>
      <c r="B264">
        <v>633026</v>
      </c>
      <c r="C264" s="293">
        <v>118700000</v>
      </c>
      <c r="D264">
        <f t="shared" si="8"/>
        <v>601056</v>
      </c>
      <c r="E264">
        <f t="shared" si="9"/>
        <v>633026</v>
      </c>
    </row>
    <row r="265" spans="1:5">
      <c r="A265">
        <v>601057</v>
      </c>
      <c r="B265">
        <v>633027</v>
      </c>
      <c r="C265" s="293">
        <v>160000000</v>
      </c>
      <c r="D265">
        <f t="shared" si="8"/>
        <v>601057</v>
      </c>
      <c r="E265">
        <f t="shared" si="9"/>
        <v>633027</v>
      </c>
    </row>
    <row r="266" spans="1:5">
      <c r="A266">
        <v>601059</v>
      </c>
      <c r="B266">
        <v>633028</v>
      </c>
      <c r="C266" s="293">
        <v>117200000</v>
      </c>
      <c r="D266">
        <f t="shared" si="8"/>
        <v>601059</v>
      </c>
      <c r="E266">
        <f t="shared" si="9"/>
        <v>633028</v>
      </c>
    </row>
    <row r="267" spans="1:5">
      <c r="A267">
        <v>601060</v>
      </c>
      <c r="B267">
        <v>633029</v>
      </c>
      <c r="C267" s="293">
        <v>200000000</v>
      </c>
      <c r="D267">
        <f t="shared" si="8"/>
        <v>601060</v>
      </c>
      <c r="E267">
        <f t="shared" si="9"/>
        <v>633029</v>
      </c>
    </row>
    <row r="268" spans="1:5">
      <c r="A268">
        <v>601064</v>
      </c>
      <c r="B268">
        <v>633030</v>
      </c>
      <c r="C268" s="293">
        <v>124700000</v>
      </c>
      <c r="D268">
        <f t="shared" si="8"/>
        <v>601064</v>
      </c>
      <c r="E268">
        <f t="shared" si="9"/>
        <v>633030</v>
      </c>
    </row>
    <row r="269" spans="1:5">
      <c r="A269">
        <v>601065</v>
      </c>
      <c r="B269">
        <v>633031</v>
      </c>
      <c r="C269" s="293">
        <v>106800000</v>
      </c>
      <c r="D269">
        <f t="shared" si="8"/>
        <v>601065</v>
      </c>
      <c r="E269">
        <f t="shared" si="9"/>
        <v>633031</v>
      </c>
    </row>
    <row r="270" spans="1:5">
      <c r="A270">
        <v>601066</v>
      </c>
      <c r="B270">
        <v>633032</v>
      </c>
      <c r="C270" s="293">
        <v>110000000</v>
      </c>
      <c r="D270">
        <f t="shared" si="8"/>
        <v>601066</v>
      </c>
      <c r="E270">
        <f t="shared" si="9"/>
        <v>633032</v>
      </c>
    </row>
    <row r="271" spans="1:5">
      <c r="A271">
        <v>601069</v>
      </c>
      <c r="B271">
        <v>633033</v>
      </c>
      <c r="C271" s="293">
        <v>103800000</v>
      </c>
      <c r="D271">
        <f t="shared" si="8"/>
        <v>601069</v>
      </c>
      <c r="E271">
        <f t="shared" si="9"/>
        <v>633033</v>
      </c>
    </row>
    <row r="272" spans="1:5">
      <c r="A272">
        <v>601070</v>
      </c>
      <c r="B272">
        <v>633034</v>
      </c>
      <c r="C272" s="293">
        <v>108600000</v>
      </c>
      <c r="D272">
        <f t="shared" si="8"/>
        <v>601070</v>
      </c>
      <c r="E272">
        <f t="shared" si="9"/>
        <v>633034</v>
      </c>
    </row>
    <row r="273" spans="1:5">
      <c r="A273">
        <v>601073</v>
      </c>
      <c r="B273">
        <v>633035</v>
      </c>
      <c r="C273" s="293">
        <v>191000000</v>
      </c>
      <c r="D273">
        <f t="shared" si="8"/>
        <v>601073</v>
      </c>
      <c r="E273">
        <f t="shared" si="9"/>
        <v>633035</v>
      </c>
    </row>
    <row r="274" spans="1:5">
      <c r="A274">
        <v>601074</v>
      </c>
      <c r="B274">
        <v>633036</v>
      </c>
      <c r="C274" s="293">
        <v>120000000</v>
      </c>
      <c r="D274">
        <f t="shared" si="8"/>
        <v>601074</v>
      </c>
      <c r="E274">
        <f t="shared" si="9"/>
        <v>633036</v>
      </c>
    </row>
    <row r="275" spans="1:5">
      <c r="A275">
        <v>601075</v>
      </c>
      <c r="B275">
        <v>633037</v>
      </c>
      <c r="C275" s="293">
        <v>169800000</v>
      </c>
      <c r="D275">
        <f t="shared" si="8"/>
        <v>601075</v>
      </c>
      <c r="E275">
        <f t="shared" si="9"/>
        <v>633037</v>
      </c>
    </row>
    <row r="276" spans="1:5">
      <c r="A276">
        <v>601076</v>
      </c>
      <c r="B276">
        <v>633038</v>
      </c>
      <c r="C276" s="293">
        <v>218300000</v>
      </c>
      <c r="D276">
        <f t="shared" si="8"/>
        <v>601076</v>
      </c>
      <c r="E276">
        <f t="shared" si="9"/>
        <v>633038</v>
      </c>
    </row>
    <row r="277" spans="1:5">
      <c r="A277">
        <v>601091</v>
      </c>
      <c r="B277">
        <v>633039</v>
      </c>
      <c r="C277" s="293">
        <v>80000000</v>
      </c>
      <c r="D277">
        <f t="shared" si="8"/>
        <v>601091</v>
      </c>
      <c r="E277">
        <f t="shared" si="9"/>
        <v>633039</v>
      </c>
    </row>
    <row r="278" spans="1:5">
      <c r="A278">
        <v>601092</v>
      </c>
      <c r="B278">
        <v>633040</v>
      </c>
      <c r="C278" s="293">
        <v>108900000</v>
      </c>
      <c r="D278">
        <f t="shared" si="8"/>
        <v>601092</v>
      </c>
      <c r="E278">
        <f t="shared" si="9"/>
        <v>633040</v>
      </c>
    </row>
    <row r="279" spans="1:5">
      <c r="A279">
        <v>601093</v>
      </c>
      <c r="B279">
        <v>633041</v>
      </c>
      <c r="C279" s="293">
        <v>150000000</v>
      </c>
      <c r="D279">
        <f t="shared" si="8"/>
        <v>601093</v>
      </c>
      <c r="E279">
        <f t="shared" si="9"/>
        <v>633041</v>
      </c>
    </row>
    <row r="280" spans="1:5">
      <c r="A280">
        <v>601094</v>
      </c>
      <c r="B280">
        <v>633042</v>
      </c>
      <c r="C280" s="293">
        <v>118700000</v>
      </c>
      <c r="D280">
        <f t="shared" si="8"/>
        <v>601094</v>
      </c>
      <c r="E280">
        <f t="shared" si="9"/>
        <v>633042</v>
      </c>
    </row>
    <row r="281" spans="1:5">
      <c r="A281">
        <v>601098</v>
      </c>
      <c r="B281">
        <v>633043</v>
      </c>
      <c r="C281" s="293">
        <v>126800000</v>
      </c>
      <c r="D281">
        <f t="shared" si="8"/>
        <v>601098</v>
      </c>
      <c r="E281">
        <f t="shared" si="9"/>
        <v>633043</v>
      </c>
    </row>
    <row r="282" spans="1:5">
      <c r="A282">
        <v>601101</v>
      </c>
      <c r="B282">
        <v>633044</v>
      </c>
      <c r="C282" s="293">
        <v>171700000</v>
      </c>
      <c r="D282">
        <f t="shared" si="8"/>
        <v>601101</v>
      </c>
      <c r="E282">
        <f t="shared" si="9"/>
        <v>633044</v>
      </c>
    </row>
    <row r="283" spans="1:5">
      <c r="A283">
        <v>601102</v>
      </c>
      <c r="B283">
        <v>633045</v>
      </c>
      <c r="C283" s="293">
        <v>129600000</v>
      </c>
      <c r="D283">
        <f t="shared" si="8"/>
        <v>601102</v>
      </c>
      <c r="E283">
        <f t="shared" si="9"/>
        <v>633045</v>
      </c>
    </row>
    <row r="284" spans="1:5">
      <c r="A284">
        <v>601103</v>
      </c>
      <c r="B284">
        <v>633046</v>
      </c>
      <c r="C284" s="293">
        <v>117900000</v>
      </c>
      <c r="D284">
        <f t="shared" si="8"/>
        <v>601103</v>
      </c>
      <c r="E284">
        <f t="shared" si="9"/>
        <v>633046</v>
      </c>
    </row>
    <row r="285" spans="1:5">
      <c r="A285">
        <v>601104</v>
      </c>
      <c r="B285">
        <v>633047</v>
      </c>
      <c r="C285" s="293">
        <v>245100000</v>
      </c>
      <c r="D285">
        <f t="shared" si="8"/>
        <v>601104</v>
      </c>
      <c r="E285">
        <f t="shared" si="9"/>
        <v>633047</v>
      </c>
    </row>
    <row r="286" spans="1:5">
      <c r="A286">
        <v>601105</v>
      </c>
      <c r="B286">
        <v>633048</v>
      </c>
      <c r="C286" s="293">
        <v>223900000</v>
      </c>
      <c r="D286">
        <f t="shared" si="8"/>
        <v>601105</v>
      </c>
      <c r="E286">
        <f t="shared" si="9"/>
        <v>633048</v>
      </c>
    </row>
    <row r="287" spans="1:5">
      <c r="A287">
        <v>601108</v>
      </c>
      <c r="B287">
        <v>633049</v>
      </c>
      <c r="C287" s="293">
        <v>108200000</v>
      </c>
      <c r="D287">
        <f t="shared" si="8"/>
        <v>601108</v>
      </c>
      <c r="E287">
        <f t="shared" si="9"/>
        <v>633049</v>
      </c>
    </row>
    <row r="288" spans="1:5">
      <c r="A288">
        <v>601109</v>
      </c>
      <c r="B288">
        <v>633050</v>
      </c>
      <c r="C288" s="293">
        <v>104900000</v>
      </c>
      <c r="D288">
        <f t="shared" si="8"/>
        <v>601109</v>
      </c>
      <c r="E288">
        <f t="shared" si="9"/>
        <v>633050</v>
      </c>
    </row>
    <row r="289" spans="1:5">
      <c r="A289">
        <v>601114</v>
      </c>
      <c r="B289">
        <v>633051</v>
      </c>
      <c r="C289" s="293">
        <v>121000000</v>
      </c>
      <c r="D289">
        <f t="shared" si="8"/>
        <v>601114</v>
      </c>
      <c r="E289">
        <f t="shared" si="9"/>
        <v>633051</v>
      </c>
    </row>
    <row r="290" spans="1:5">
      <c r="A290">
        <v>601115</v>
      </c>
      <c r="B290">
        <v>633052</v>
      </c>
      <c r="C290" s="293">
        <v>94300000</v>
      </c>
      <c r="D290">
        <f t="shared" si="8"/>
        <v>601115</v>
      </c>
      <c r="E290">
        <f t="shared" si="9"/>
        <v>633052</v>
      </c>
    </row>
    <row r="291" spans="1:5">
      <c r="A291">
        <v>601116</v>
      </c>
      <c r="B291">
        <v>633053</v>
      </c>
      <c r="C291" s="293">
        <v>270000000</v>
      </c>
      <c r="D291">
        <f t="shared" si="8"/>
        <v>601116</v>
      </c>
      <c r="E291">
        <f t="shared" si="9"/>
        <v>633053</v>
      </c>
    </row>
    <row r="292" spans="1:5">
      <c r="A292">
        <v>601117</v>
      </c>
      <c r="B292">
        <v>633054</v>
      </c>
      <c r="C292" s="293">
        <v>102900000</v>
      </c>
      <c r="D292">
        <f t="shared" si="8"/>
        <v>601117</v>
      </c>
      <c r="E292">
        <f t="shared" si="9"/>
        <v>633054</v>
      </c>
    </row>
    <row r="293" spans="1:5">
      <c r="A293">
        <v>601120</v>
      </c>
      <c r="B293">
        <v>633055</v>
      </c>
      <c r="C293" s="293">
        <v>118600000</v>
      </c>
      <c r="D293">
        <f t="shared" si="8"/>
        <v>601120</v>
      </c>
      <c r="E293">
        <f t="shared" si="9"/>
        <v>633055</v>
      </c>
    </row>
    <row r="294" spans="1:5">
      <c r="A294">
        <v>601123</v>
      </c>
      <c r="B294">
        <v>633056</v>
      </c>
      <c r="C294" s="293">
        <v>107800000</v>
      </c>
      <c r="D294">
        <f t="shared" si="8"/>
        <v>601123</v>
      </c>
      <c r="E294">
        <f t="shared" si="9"/>
        <v>633056</v>
      </c>
    </row>
    <row r="295" spans="1:5">
      <c r="A295">
        <v>601125</v>
      </c>
      <c r="B295">
        <v>633057</v>
      </c>
      <c r="C295" s="293">
        <v>141600000</v>
      </c>
      <c r="D295">
        <f t="shared" si="8"/>
        <v>601125</v>
      </c>
      <c r="E295">
        <f t="shared" si="9"/>
        <v>633057</v>
      </c>
    </row>
    <row r="296" spans="1:5">
      <c r="A296">
        <v>601126</v>
      </c>
      <c r="B296">
        <v>633058</v>
      </c>
      <c r="C296" s="293">
        <v>106300000</v>
      </c>
      <c r="D296">
        <f t="shared" si="8"/>
        <v>601126</v>
      </c>
      <c r="E296">
        <f t="shared" si="9"/>
        <v>633058</v>
      </c>
    </row>
    <row r="297" spans="1:5">
      <c r="A297">
        <v>601127</v>
      </c>
      <c r="B297">
        <v>633059</v>
      </c>
      <c r="C297" s="293">
        <v>119100000</v>
      </c>
      <c r="D297">
        <f t="shared" si="8"/>
        <v>601127</v>
      </c>
      <c r="E297">
        <f t="shared" si="9"/>
        <v>633059</v>
      </c>
    </row>
    <row r="298" spans="1:5">
      <c r="A298">
        <v>601129</v>
      </c>
      <c r="B298">
        <v>633060</v>
      </c>
      <c r="C298" s="293">
        <v>115000000</v>
      </c>
      <c r="D298">
        <f t="shared" si="8"/>
        <v>601129</v>
      </c>
      <c r="E298">
        <f t="shared" si="9"/>
        <v>633060</v>
      </c>
    </row>
    <row r="299" spans="1:5">
      <c r="A299">
        <v>601130</v>
      </c>
      <c r="B299">
        <v>633061</v>
      </c>
      <c r="C299" s="293">
        <v>181600000</v>
      </c>
      <c r="D299">
        <f t="shared" si="8"/>
        <v>601130</v>
      </c>
      <c r="E299">
        <f t="shared" si="9"/>
        <v>633061</v>
      </c>
    </row>
    <row r="300" spans="1:5">
      <c r="A300">
        <v>601138</v>
      </c>
      <c r="B300">
        <v>633062</v>
      </c>
      <c r="C300" s="293">
        <v>129900000</v>
      </c>
      <c r="D300">
        <f t="shared" si="8"/>
        <v>601138</v>
      </c>
      <c r="E300">
        <f t="shared" si="9"/>
        <v>633062</v>
      </c>
    </row>
    <row r="301" spans="1:5">
      <c r="A301">
        <v>601139</v>
      </c>
      <c r="B301">
        <v>633063</v>
      </c>
      <c r="C301" s="293">
        <v>218400000</v>
      </c>
      <c r="D301">
        <f t="shared" si="8"/>
        <v>601139</v>
      </c>
      <c r="E301">
        <f t="shared" si="9"/>
        <v>633063</v>
      </c>
    </row>
    <row r="302" spans="1:5">
      <c r="A302">
        <v>601140</v>
      </c>
      <c r="B302">
        <v>633064</v>
      </c>
      <c r="C302" s="293">
        <v>130700000</v>
      </c>
      <c r="D302">
        <f t="shared" si="8"/>
        <v>601140</v>
      </c>
      <c r="E302">
        <f t="shared" si="9"/>
        <v>633064</v>
      </c>
    </row>
    <row r="303" spans="1:5">
      <c r="A303">
        <v>601141</v>
      </c>
      <c r="B303">
        <v>633065</v>
      </c>
      <c r="C303" s="293">
        <v>126000000</v>
      </c>
      <c r="D303">
        <f t="shared" si="8"/>
        <v>601141</v>
      </c>
      <c r="E303">
        <f t="shared" si="9"/>
        <v>633065</v>
      </c>
    </row>
    <row r="304" spans="1:5">
      <c r="A304">
        <v>601144</v>
      </c>
      <c r="B304">
        <v>633066</v>
      </c>
      <c r="C304" s="293">
        <v>138700000</v>
      </c>
      <c r="D304">
        <f t="shared" si="8"/>
        <v>601144</v>
      </c>
      <c r="E304">
        <f t="shared" si="9"/>
        <v>633066</v>
      </c>
    </row>
    <row r="305" spans="1:5">
      <c r="A305">
        <v>601145</v>
      </c>
      <c r="B305">
        <v>633067</v>
      </c>
      <c r="C305" s="293">
        <v>178400000</v>
      </c>
      <c r="D305">
        <f t="shared" si="8"/>
        <v>601145</v>
      </c>
      <c r="E305">
        <f t="shared" si="9"/>
        <v>633067</v>
      </c>
    </row>
    <row r="306" spans="1:5">
      <c r="A306">
        <v>601146</v>
      </c>
      <c r="B306">
        <v>633068</v>
      </c>
      <c r="C306" s="293">
        <v>135000000</v>
      </c>
      <c r="D306">
        <f t="shared" si="8"/>
        <v>601146</v>
      </c>
      <c r="E306">
        <f t="shared" si="9"/>
        <v>633068</v>
      </c>
    </row>
    <row r="307" spans="1:5">
      <c r="A307">
        <v>601147</v>
      </c>
      <c r="B307">
        <v>633069</v>
      </c>
      <c r="C307" s="293">
        <v>258300000</v>
      </c>
      <c r="D307">
        <f t="shared" si="8"/>
        <v>601147</v>
      </c>
      <c r="E307">
        <f t="shared" si="9"/>
        <v>633069</v>
      </c>
    </row>
    <row r="308" spans="1:5">
      <c r="A308">
        <v>601148</v>
      </c>
      <c r="B308">
        <v>633070</v>
      </c>
      <c r="C308" s="293">
        <v>110300000</v>
      </c>
      <c r="D308">
        <f t="shared" si="8"/>
        <v>601148</v>
      </c>
      <c r="E308">
        <f t="shared" si="9"/>
        <v>633070</v>
      </c>
    </row>
    <row r="309" spans="1:5">
      <c r="A309">
        <v>601149</v>
      </c>
      <c r="B309">
        <v>633071</v>
      </c>
      <c r="C309" s="293">
        <v>326100000</v>
      </c>
      <c r="D309">
        <f t="shared" si="8"/>
        <v>601149</v>
      </c>
      <c r="E309">
        <f t="shared" si="9"/>
        <v>633071</v>
      </c>
    </row>
    <row r="310" spans="1:5">
      <c r="A310">
        <v>601152</v>
      </c>
      <c r="B310">
        <v>633072</v>
      </c>
      <c r="C310" s="293">
        <v>114400000</v>
      </c>
      <c r="D310">
        <f t="shared" si="8"/>
        <v>601152</v>
      </c>
      <c r="E310">
        <f t="shared" si="9"/>
        <v>633072</v>
      </c>
    </row>
    <row r="311" spans="1:5">
      <c r="A311">
        <v>601153</v>
      </c>
      <c r="B311">
        <v>633073</v>
      </c>
      <c r="C311" s="293">
        <v>117700000</v>
      </c>
      <c r="D311">
        <f t="shared" si="8"/>
        <v>601153</v>
      </c>
      <c r="E311">
        <f t="shared" si="9"/>
        <v>633073</v>
      </c>
    </row>
    <row r="312" spans="1:5">
      <c r="A312">
        <v>601154</v>
      </c>
      <c r="B312">
        <v>633074</v>
      </c>
      <c r="C312" s="293">
        <v>125600000</v>
      </c>
      <c r="D312">
        <f t="shared" si="8"/>
        <v>601154</v>
      </c>
      <c r="E312">
        <f t="shared" si="9"/>
        <v>633074</v>
      </c>
    </row>
    <row r="313" spans="1:5">
      <c r="A313">
        <v>601157</v>
      </c>
      <c r="B313">
        <v>633075</v>
      </c>
      <c r="C313" s="293">
        <v>163000000</v>
      </c>
      <c r="D313">
        <f t="shared" si="8"/>
        <v>601157</v>
      </c>
      <c r="E313">
        <f t="shared" si="9"/>
        <v>633075</v>
      </c>
    </row>
    <row r="314" spans="1:5">
      <c r="A314">
        <v>601163</v>
      </c>
      <c r="B314">
        <v>633076</v>
      </c>
      <c r="C314" s="293">
        <v>219900000</v>
      </c>
      <c r="D314">
        <f t="shared" si="8"/>
        <v>601163</v>
      </c>
      <c r="E314">
        <f t="shared" si="9"/>
        <v>633076</v>
      </c>
    </row>
    <row r="315" spans="1:5">
      <c r="A315">
        <v>601170</v>
      </c>
      <c r="B315">
        <v>633077</v>
      </c>
      <c r="C315" s="293">
        <v>135800000</v>
      </c>
      <c r="D315">
        <f t="shared" si="8"/>
        <v>601170</v>
      </c>
      <c r="E315">
        <f t="shared" si="9"/>
        <v>633077</v>
      </c>
    </row>
    <row r="316" spans="1:5">
      <c r="A316">
        <v>601172</v>
      </c>
      <c r="B316">
        <v>633078</v>
      </c>
      <c r="C316" s="293">
        <v>130700000</v>
      </c>
      <c r="D316">
        <f t="shared" si="8"/>
        <v>601172</v>
      </c>
      <c r="E316">
        <f t="shared" si="9"/>
        <v>633078</v>
      </c>
    </row>
    <row r="317" spans="1:5">
      <c r="A317">
        <v>601173</v>
      </c>
      <c r="B317">
        <v>633079</v>
      </c>
      <c r="C317" s="293">
        <v>293700000</v>
      </c>
      <c r="D317">
        <f t="shared" si="8"/>
        <v>601173</v>
      </c>
      <c r="E317">
        <f t="shared" si="9"/>
        <v>633079</v>
      </c>
    </row>
    <row r="318" spans="1:5">
      <c r="A318">
        <v>601176</v>
      </c>
      <c r="B318">
        <v>633080</v>
      </c>
      <c r="C318" s="293">
        <v>169500000</v>
      </c>
      <c r="D318">
        <f t="shared" si="8"/>
        <v>601176</v>
      </c>
      <c r="E318">
        <f t="shared" si="9"/>
        <v>633080</v>
      </c>
    </row>
    <row r="319" spans="1:5">
      <c r="A319">
        <v>601178</v>
      </c>
      <c r="B319">
        <v>633081</v>
      </c>
      <c r="C319" s="293">
        <v>130300000</v>
      </c>
      <c r="D319">
        <f t="shared" si="8"/>
        <v>601178</v>
      </c>
      <c r="E319">
        <f t="shared" si="9"/>
        <v>633081</v>
      </c>
    </row>
    <row r="320" spans="1:5">
      <c r="A320">
        <v>601179</v>
      </c>
      <c r="B320">
        <v>633082</v>
      </c>
      <c r="C320" s="293">
        <v>151800000</v>
      </c>
      <c r="D320">
        <f t="shared" si="8"/>
        <v>601179</v>
      </c>
      <c r="E320">
        <f t="shared" si="9"/>
        <v>633082</v>
      </c>
    </row>
    <row r="321" spans="1:5">
      <c r="A321">
        <v>601183</v>
      </c>
      <c r="B321">
        <v>633083</v>
      </c>
      <c r="C321" s="293">
        <v>167900000</v>
      </c>
      <c r="D321">
        <f t="shared" si="8"/>
        <v>601183</v>
      </c>
      <c r="E321">
        <f t="shared" si="9"/>
        <v>633083</v>
      </c>
    </row>
    <row r="322" spans="1:5">
      <c r="A322">
        <v>601186</v>
      </c>
      <c r="B322">
        <v>633084</v>
      </c>
      <c r="C322" s="293">
        <v>272300000</v>
      </c>
      <c r="D322">
        <f t="shared" si="8"/>
        <v>601186</v>
      </c>
      <c r="E322">
        <f t="shared" si="9"/>
        <v>633084</v>
      </c>
    </row>
    <row r="323" spans="1:5">
      <c r="A323">
        <v>601187</v>
      </c>
      <c r="B323">
        <v>633085</v>
      </c>
      <c r="C323" s="293">
        <v>279400000</v>
      </c>
      <c r="D323">
        <f t="shared" ref="D323:D386" si="10">+A323*1</f>
        <v>601187</v>
      </c>
      <c r="E323">
        <f t="shared" ref="E323:E386" si="11">+B323*1</f>
        <v>633085</v>
      </c>
    </row>
    <row r="324" spans="1:5">
      <c r="A324">
        <v>601188</v>
      </c>
      <c r="B324">
        <v>633086</v>
      </c>
      <c r="C324" s="293">
        <v>142000000</v>
      </c>
      <c r="D324">
        <f t="shared" si="10"/>
        <v>601188</v>
      </c>
      <c r="E324">
        <f t="shared" si="11"/>
        <v>633086</v>
      </c>
    </row>
    <row r="325" spans="1:5">
      <c r="A325">
        <v>601192</v>
      </c>
      <c r="B325">
        <v>633087</v>
      </c>
      <c r="C325" s="293">
        <v>130500000</v>
      </c>
      <c r="D325">
        <f t="shared" si="10"/>
        <v>601192</v>
      </c>
      <c r="E325">
        <f t="shared" si="11"/>
        <v>633087</v>
      </c>
    </row>
    <row r="326" spans="1:5">
      <c r="A326">
        <v>601193</v>
      </c>
      <c r="B326">
        <v>633088</v>
      </c>
      <c r="C326" s="293">
        <v>162700000</v>
      </c>
      <c r="D326">
        <f t="shared" si="10"/>
        <v>601193</v>
      </c>
      <c r="E326">
        <f t="shared" si="11"/>
        <v>633088</v>
      </c>
    </row>
    <row r="327" spans="1:5">
      <c r="A327">
        <v>601195</v>
      </c>
      <c r="B327">
        <v>633089</v>
      </c>
      <c r="C327" s="293">
        <v>118800000</v>
      </c>
      <c r="D327">
        <f t="shared" si="10"/>
        <v>601195</v>
      </c>
      <c r="E327">
        <f t="shared" si="11"/>
        <v>633089</v>
      </c>
    </row>
    <row r="328" spans="1:5">
      <c r="A328">
        <v>601197</v>
      </c>
      <c r="B328">
        <v>633090</v>
      </c>
      <c r="C328" s="293">
        <v>267400000</v>
      </c>
      <c r="D328">
        <f t="shared" si="10"/>
        <v>601197</v>
      </c>
      <c r="E328">
        <f t="shared" si="11"/>
        <v>633090</v>
      </c>
    </row>
    <row r="329" spans="1:5">
      <c r="A329">
        <v>601199</v>
      </c>
      <c r="B329">
        <v>633091</v>
      </c>
      <c r="C329" s="293">
        <v>199900000</v>
      </c>
      <c r="D329">
        <f t="shared" si="10"/>
        <v>601199</v>
      </c>
      <c r="E329">
        <f t="shared" si="11"/>
        <v>633091</v>
      </c>
    </row>
    <row r="330" spans="1:5">
      <c r="A330">
        <v>601200</v>
      </c>
      <c r="B330">
        <v>633092</v>
      </c>
      <c r="C330" s="293">
        <v>146400000</v>
      </c>
      <c r="D330">
        <f t="shared" si="10"/>
        <v>601200</v>
      </c>
      <c r="E330">
        <f t="shared" si="11"/>
        <v>633092</v>
      </c>
    </row>
    <row r="331" spans="1:5">
      <c r="A331">
        <v>601201</v>
      </c>
      <c r="B331">
        <v>633093</v>
      </c>
      <c r="C331" s="293">
        <v>180700000</v>
      </c>
      <c r="D331">
        <f t="shared" si="10"/>
        <v>601201</v>
      </c>
      <c r="E331">
        <f t="shared" si="11"/>
        <v>633093</v>
      </c>
    </row>
    <row r="332" spans="1:5">
      <c r="A332">
        <v>601204</v>
      </c>
      <c r="B332">
        <v>633094</v>
      </c>
      <c r="C332" s="293">
        <v>222900000</v>
      </c>
      <c r="D332">
        <f t="shared" si="10"/>
        <v>601204</v>
      </c>
      <c r="E332">
        <f t="shared" si="11"/>
        <v>633094</v>
      </c>
    </row>
    <row r="333" spans="1:5">
      <c r="A333">
        <v>601207</v>
      </c>
      <c r="B333">
        <v>633095</v>
      </c>
      <c r="C333" s="293">
        <v>229900000</v>
      </c>
      <c r="D333">
        <f t="shared" si="10"/>
        <v>601207</v>
      </c>
      <c r="E333">
        <f t="shared" si="11"/>
        <v>633095</v>
      </c>
    </row>
    <row r="334" spans="1:5">
      <c r="A334">
        <v>601212</v>
      </c>
      <c r="B334">
        <v>633096</v>
      </c>
      <c r="C334" s="293">
        <v>385100000</v>
      </c>
      <c r="D334">
        <f t="shared" si="10"/>
        <v>601212</v>
      </c>
      <c r="E334">
        <f t="shared" si="11"/>
        <v>633096</v>
      </c>
    </row>
    <row r="335" spans="1:5">
      <c r="A335">
        <v>601213</v>
      </c>
      <c r="B335">
        <v>633097</v>
      </c>
      <c r="C335" s="293">
        <v>274900000</v>
      </c>
      <c r="D335">
        <f t="shared" si="10"/>
        <v>601213</v>
      </c>
      <c r="E335">
        <f t="shared" si="11"/>
        <v>633097</v>
      </c>
    </row>
    <row r="336" spans="1:5">
      <c r="A336">
        <v>601215</v>
      </c>
      <c r="B336">
        <v>633098</v>
      </c>
      <c r="C336" s="293">
        <v>143800000</v>
      </c>
      <c r="D336">
        <f t="shared" si="10"/>
        <v>601215</v>
      </c>
      <c r="E336">
        <f t="shared" si="11"/>
        <v>633098</v>
      </c>
    </row>
    <row r="337" spans="1:5">
      <c r="A337">
        <v>601216</v>
      </c>
      <c r="B337">
        <v>633099</v>
      </c>
      <c r="C337" s="293">
        <v>269300000</v>
      </c>
      <c r="D337">
        <f t="shared" si="10"/>
        <v>601216</v>
      </c>
      <c r="E337">
        <f t="shared" si="11"/>
        <v>633099</v>
      </c>
    </row>
    <row r="338" spans="1:5">
      <c r="A338">
        <v>601217</v>
      </c>
      <c r="B338">
        <v>633100</v>
      </c>
      <c r="C338" s="293">
        <v>459900000</v>
      </c>
      <c r="D338">
        <f t="shared" si="10"/>
        <v>601217</v>
      </c>
      <c r="E338">
        <f t="shared" si="11"/>
        <v>633100</v>
      </c>
    </row>
    <row r="339" spans="1:5">
      <c r="A339">
        <v>601222</v>
      </c>
      <c r="B339">
        <v>633101</v>
      </c>
      <c r="C339" s="293">
        <v>280900000</v>
      </c>
      <c r="D339">
        <f t="shared" si="10"/>
        <v>601222</v>
      </c>
      <c r="E339">
        <f t="shared" si="11"/>
        <v>633101</v>
      </c>
    </row>
    <row r="340" spans="1:5">
      <c r="A340">
        <v>601223</v>
      </c>
      <c r="B340">
        <v>633102</v>
      </c>
      <c r="C340" s="293">
        <v>199900000</v>
      </c>
      <c r="D340">
        <f t="shared" si="10"/>
        <v>601223</v>
      </c>
      <c r="E340">
        <f t="shared" si="11"/>
        <v>633102</v>
      </c>
    </row>
    <row r="341" spans="1:5">
      <c r="A341">
        <v>601225</v>
      </c>
      <c r="B341">
        <v>633103</v>
      </c>
      <c r="C341" s="293">
        <v>174900000</v>
      </c>
      <c r="D341">
        <f t="shared" si="10"/>
        <v>601225</v>
      </c>
      <c r="E341">
        <f t="shared" si="11"/>
        <v>633103</v>
      </c>
    </row>
    <row r="342" spans="1:5">
      <c r="A342">
        <v>601226</v>
      </c>
      <c r="B342">
        <v>633104</v>
      </c>
      <c r="C342" s="293">
        <v>175500000</v>
      </c>
      <c r="D342">
        <f t="shared" si="10"/>
        <v>601226</v>
      </c>
      <c r="E342">
        <f t="shared" si="11"/>
        <v>633104</v>
      </c>
    </row>
    <row r="343" spans="1:5">
      <c r="A343">
        <v>601227</v>
      </c>
      <c r="B343">
        <v>633105</v>
      </c>
      <c r="C343" s="293">
        <v>199900000</v>
      </c>
      <c r="D343">
        <f t="shared" si="10"/>
        <v>601227</v>
      </c>
      <c r="E343">
        <f t="shared" si="11"/>
        <v>633105</v>
      </c>
    </row>
    <row r="344" spans="1:5">
      <c r="A344">
        <v>601229</v>
      </c>
      <c r="B344">
        <v>633106</v>
      </c>
      <c r="C344" s="293">
        <v>789800000</v>
      </c>
      <c r="D344">
        <f t="shared" si="10"/>
        <v>601229</v>
      </c>
      <c r="E344">
        <f t="shared" si="11"/>
        <v>633106</v>
      </c>
    </row>
    <row r="345" spans="1:5">
      <c r="A345">
        <v>601230</v>
      </c>
      <c r="B345">
        <v>633107</v>
      </c>
      <c r="C345" s="293">
        <v>139900000</v>
      </c>
      <c r="D345">
        <f t="shared" si="10"/>
        <v>601230</v>
      </c>
      <c r="E345">
        <f t="shared" si="11"/>
        <v>633107</v>
      </c>
    </row>
    <row r="346" spans="1:5">
      <c r="A346">
        <v>601231</v>
      </c>
      <c r="B346">
        <v>633108</v>
      </c>
      <c r="C346" s="293">
        <v>221600000</v>
      </c>
      <c r="D346">
        <f t="shared" si="10"/>
        <v>601231</v>
      </c>
      <c r="E346">
        <f t="shared" si="11"/>
        <v>633108</v>
      </c>
    </row>
    <row r="347" spans="1:5">
      <c r="A347">
        <v>601232</v>
      </c>
      <c r="B347">
        <v>633109</v>
      </c>
      <c r="C347" s="293">
        <v>369900000</v>
      </c>
      <c r="D347">
        <f t="shared" si="10"/>
        <v>601232</v>
      </c>
      <c r="E347">
        <f t="shared" si="11"/>
        <v>633109</v>
      </c>
    </row>
    <row r="348" spans="1:5">
      <c r="A348">
        <v>601236</v>
      </c>
      <c r="B348">
        <v>633110</v>
      </c>
      <c r="C348" s="293">
        <v>179900000</v>
      </c>
      <c r="D348">
        <f t="shared" si="10"/>
        <v>601236</v>
      </c>
      <c r="E348">
        <f t="shared" si="11"/>
        <v>633110</v>
      </c>
    </row>
    <row r="349" spans="1:5">
      <c r="A349">
        <v>601012</v>
      </c>
      <c r="B349">
        <v>634001</v>
      </c>
      <c r="C349" s="293">
        <v>205500000</v>
      </c>
      <c r="D349">
        <f t="shared" si="10"/>
        <v>601012</v>
      </c>
      <c r="E349">
        <f t="shared" si="11"/>
        <v>634001</v>
      </c>
    </row>
    <row r="350" spans="1:5">
      <c r="A350">
        <v>601013</v>
      </c>
      <c r="B350">
        <v>634002</v>
      </c>
      <c r="C350" s="293">
        <v>202300000</v>
      </c>
      <c r="D350">
        <f t="shared" si="10"/>
        <v>601013</v>
      </c>
      <c r="E350">
        <f t="shared" si="11"/>
        <v>634002</v>
      </c>
    </row>
    <row r="351" spans="1:5">
      <c r="A351">
        <v>601072</v>
      </c>
      <c r="B351">
        <v>634003</v>
      </c>
      <c r="C351" s="293">
        <v>114000000</v>
      </c>
      <c r="D351">
        <f t="shared" si="10"/>
        <v>601072</v>
      </c>
      <c r="E351">
        <f t="shared" si="11"/>
        <v>634003</v>
      </c>
    </row>
    <row r="352" spans="1:5">
      <c r="A352">
        <v>601097</v>
      </c>
      <c r="B352">
        <v>634004</v>
      </c>
      <c r="C352" s="293">
        <v>108200000</v>
      </c>
      <c r="D352">
        <f t="shared" si="10"/>
        <v>601097</v>
      </c>
      <c r="E352">
        <f t="shared" si="11"/>
        <v>634004</v>
      </c>
    </row>
    <row r="353" spans="1:5">
      <c r="A353">
        <v>601158</v>
      </c>
      <c r="B353">
        <v>634005</v>
      </c>
      <c r="C353" s="293">
        <v>126300000</v>
      </c>
      <c r="D353">
        <f t="shared" si="10"/>
        <v>601158</v>
      </c>
      <c r="E353">
        <f t="shared" si="11"/>
        <v>634005</v>
      </c>
    </row>
    <row r="354" spans="1:5">
      <c r="A354">
        <v>601191</v>
      </c>
      <c r="B354">
        <v>634006</v>
      </c>
      <c r="C354" s="293">
        <v>128000000</v>
      </c>
      <c r="D354">
        <f t="shared" si="10"/>
        <v>601191</v>
      </c>
      <c r="E354">
        <f t="shared" si="11"/>
        <v>634006</v>
      </c>
    </row>
    <row r="355" spans="1:5">
      <c r="A355">
        <v>606001</v>
      </c>
      <c r="B355">
        <v>634007</v>
      </c>
      <c r="C355" s="293">
        <v>89100000</v>
      </c>
      <c r="D355">
        <f t="shared" si="10"/>
        <v>606001</v>
      </c>
      <c r="E355">
        <f t="shared" si="11"/>
        <v>634007</v>
      </c>
    </row>
    <row r="356" spans="1:5">
      <c r="A356">
        <v>606002</v>
      </c>
      <c r="B356">
        <v>634008</v>
      </c>
      <c r="C356" s="293">
        <v>111900000</v>
      </c>
      <c r="D356">
        <f t="shared" si="10"/>
        <v>606002</v>
      </c>
      <c r="E356">
        <f t="shared" si="11"/>
        <v>634008</v>
      </c>
    </row>
    <row r="357" spans="1:5">
      <c r="A357">
        <v>606003</v>
      </c>
      <c r="B357">
        <v>634009</v>
      </c>
      <c r="C357" s="293">
        <v>143400000</v>
      </c>
      <c r="D357">
        <f t="shared" si="10"/>
        <v>606003</v>
      </c>
      <c r="E357">
        <f t="shared" si="11"/>
        <v>634009</v>
      </c>
    </row>
    <row r="358" spans="1:5">
      <c r="A358">
        <v>606006</v>
      </c>
      <c r="B358">
        <v>634010</v>
      </c>
      <c r="C358" s="293">
        <v>117900000</v>
      </c>
      <c r="D358">
        <f t="shared" si="10"/>
        <v>606006</v>
      </c>
      <c r="E358">
        <f t="shared" si="11"/>
        <v>634010</v>
      </c>
    </row>
    <row r="359" spans="1:5">
      <c r="A359">
        <v>606008</v>
      </c>
      <c r="B359">
        <v>634011</v>
      </c>
      <c r="C359" s="293">
        <v>125800000</v>
      </c>
      <c r="D359">
        <f t="shared" si="10"/>
        <v>606008</v>
      </c>
      <c r="E359">
        <f t="shared" si="11"/>
        <v>634011</v>
      </c>
    </row>
    <row r="360" spans="1:5">
      <c r="A360">
        <v>606009</v>
      </c>
      <c r="B360">
        <v>634012</v>
      </c>
      <c r="C360" s="293">
        <v>128700000</v>
      </c>
      <c r="D360">
        <f t="shared" si="10"/>
        <v>606009</v>
      </c>
      <c r="E360">
        <f t="shared" si="11"/>
        <v>634012</v>
      </c>
    </row>
    <row r="361" spans="1:5">
      <c r="A361">
        <v>606014</v>
      </c>
      <c r="B361">
        <v>634013</v>
      </c>
      <c r="C361" s="293">
        <v>106000000</v>
      </c>
      <c r="D361">
        <f t="shared" si="10"/>
        <v>606014</v>
      </c>
      <c r="E361">
        <f t="shared" si="11"/>
        <v>634013</v>
      </c>
    </row>
    <row r="362" spans="1:5">
      <c r="A362">
        <v>606067</v>
      </c>
      <c r="B362">
        <v>634014</v>
      </c>
      <c r="C362" s="293">
        <v>396900000</v>
      </c>
      <c r="D362">
        <f t="shared" si="10"/>
        <v>606067</v>
      </c>
      <c r="E362">
        <f t="shared" si="11"/>
        <v>634014</v>
      </c>
    </row>
    <row r="363" spans="1:5">
      <c r="A363">
        <v>606021</v>
      </c>
      <c r="B363">
        <v>635001</v>
      </c>
      <c r="C363" s="293">
        <v>130000000</v>
      </c>
      <c r="D363">
        <f t="shared" si="10"/>
        <v>606021</v>
      </c>
      <c r="E363">
        <f t="shared" si="11"/>
        <v>635001</v>
      </c>
    </row>
    <row r="364" spans="1:5">
      <c r="A364">
        <v>606023</v>
      </c>
      <c r="B364">
        <v>635002</v>
      </c>
      <c r="C364" s="293">
        <v>150400000</v>
      </c>
      <c r="D364">
        <f t="shared" si="10"/>
        <v>606023</v>
      </c>
      <c r="E364">
        <f t="shared" si="11"/>
        <v>635002</v>
      </c>
    </row>
    <row r="365" spans="1:5">
      <c r="A365">
        <v>606024</v>
      </c>
      <c r="B365">
        <v>635003</v>
      </c>
      <c r="C365" s="293">
        <v>141500000</v>
      </c>
      <c r="D365">
        <f t="shared" si="10"/>
        <v>606024</v>
      </c>
      <c r="E365">
        <f t="shared" si="11"/>
        <v>635003</v>
      </c>
    </row>
    <row r="366" spans="1:5">
      <c r="A366">
        <v>606034</v>
      </c>
      <c r="B366">
        <v>635004</v>
      </c>
      <c r="C366" s="293">
        <v>135000000</v>
      </c>
      <c r="D366">
        <f t="shared" si="10"/>
        <v>606034</v>
      </c>
      <c r="E366">
        <f t="shared" si="11"/>
        <v>635004</v>
      </c>
    </row>
    <row r="367" spans="1:5">
      <c r="A367">
        <v>606035</v>
      </c>
      <c r="B367">
        <v>635005</v>
      </c>
      <c r="C367" s="293">
        <v>133800000</v>
      </c>
      <c r="D367">
        <f t="shared" si="10"/>
        <v>606035</v>
      </c>
      <c r="E367">
        <f t="shared" si="11"/>
        <v>635005</v>
      </c>
    </row>
    <row r="368" spans="1:5">
      <c r="A368">
        <v>606036</v>
      </c>
      <c r="B368">
        <v>635006</v>
      </c>
      <c r="C368" s="293">
        <v>136500000</v>
      </c>
      <c r="D368">
        <f t="shared" si="10"/>
        <v>606036</v>
      </c>
      <c r="E368">
        <f t="shared" si="11"/>
        <v>635006</v>
      </c>
    </row>
    <row r="369" spans="1:5">
      <c r="A369">
        <v>606037</v>
      </c>
      <c r="B369">
        <v>635007</v>
      </c>
      <c r="C369" s="293">
        <v>137700000</v>
      </c>
      <c r="D369">
        <f t="shared" si="10"/>
        <v>606037</v>
      </c>
      <c r="E369">
        <f t="shared" si="11"/>
        <v>635007</v>
      </c>
    </row>
    <row r="370" spans="1:5">
      <c r="A370">
        <v>606038</v>
      </c>
      <c r="B370">
        <v>635008</v>
      </c>
      <c r="C370" s="293">
        <v>148700000</v>
      </c>
      <c r="D370">
        <f t="shared" si="10"/>
        <v>606038</v>
      </c>
      <c r="E370">
        <f t="shared" si="11"/>
        <v>635008</v>
      </c>
    </row>
    <row r="371" spans="1:5">
      <c r="A371">
        <v>606039</v>
      </c>
      <c r="B371">
        <v>635009</v>
      </c>
      <c r="C371" s="293">
        <v>144300000</v>
      </c>
      <c r="D371">
        <f t="shared" si="10"/>
        <v>606039</v>
      </c>
      <c r="E371">
        <f t="shared" si="11"/>
        <v>635009</v>
      </c>
    </row>
    <row r="372" spans="1:5">
      <c r="A372">
        <v>606040</v>
      </c>
      <c r="B372">
        <v>635010</v>
      </c>
      <c r="C372" s="293">
        <v>145200000</v>
      </c>
      <c r="D372">
        <f t="shared" si="10"/>
        <v>606040</v>
      </c>
      <c r="E372">
        <f t="shared" si="11"/>
        <v>635010</v>
      </c>
    </row>
    <row r="373" spans="1:5">
      <c r="A373">
        <v>606045</v>
      </c>
      <c r="B373">
        <v>635011</v>
      </c>
      <c r="C373" s="293">
        <v>157400000</v>
      </c>
      <c r="D373">
        <f t="shared" si="10"/>
        <v>606045</v>
      </c>
      <c r="E373">
        <f t="shared" si="11"/>
        <v>635011</v>
      </c>
    </row>
    <row r="374" spans="1:5">
      <c r="A374">
        <v>606046</v>
      </c>
      <c r="B374">
        <v>635012</v>
      </c>
      <c r="C374" s="293">
        <v>163700000</v>
      </c>
      <c r="D374">
        <f t="shared" si="10"/>
        <v>606046</v>
      </c>
      <c r="E374">
        <f t="shared" si="11"/>
        <v>635012</v>
      </c>
    </row>
    <row r="375" spans="1:5">
      <c r="A375">
        <v>606048</v>
      </c>
      <c r="B375">
        <v>635013</v>
      </c>
      <c r="C375" s="293">
        <v>214900000</v>
      </c>
      <c r="D375">
        <f t="shared" si="10"/>
        <v>606048</v>
      </c>
      <c r="E375">
        <f t="shared" si="11"/>
        <v>635013</v>
      </c>
    </row>
    <row r="376" spans="1:5">
      <c r="A376">
        <v>606052</v>
      </c>
      <c r="B376">
        <v>635014</v>
      </c>
      <c r="C376" s="293">
        <v>142900000</v>
      </c>
      <c r="D376">
        <f t="shared" si="10"/>
        <v>606052</v>
      </c>
      <c r="E376">
        <f t="shared" si="11"/>
        <v>635014</v>
      </c>
    </row>
    <row r="377" spans="1:5">
      <c r="A377">
        <v>606053</v>
      </c>
      <c r="B377">
        <v>635015</v>
      </c>
      <c r="C377" s="293">
        <v>179900000</v>
      </c>
      <c r="D377">
        <f t="shared" si="10"/>
        <v>606053</v>
      </c>
      <c r="E377">
        <f t="shared" si="11"/>
        <v>635015</v>
      </c>
    </row>
    <row r="378" spans="1:5">
      <c r="A378">
        <v>606069</v>
      </c>
      <c r="B378">
        <v>635016</v>
      </c>
      <c r="C378" s="293">
        <v>204900000</v>
      </c>
      <c r="D378">
        <f t="shared" si="10"/>
        <v>606069</v>
      </c>
      <c r="E378">
        <f t="shared" si="11"/>
        <v>635016</v>
      </c>
    </row>
    <row r="379" spans="1:5">
      <c r="A379">
        <v>606078</v>
      </c>
      <c r="B379">
        <v>635017</v>
      </c>
      <c r="C379" s="293">
        <v>329900000</v>
      </c>
      <c r="D379">
        <f t="shared" si="10"/>
        <v>606078</v>
      </c>
      <c r="E379">
        <f t="shared" si="11"/>
        <v>635017</v>
      </c>
    </row>
    <row r="380" spans="1:5">
      <c r="A380">
        <v>606079</v>
      </c>
      <c r="B380">
        <v>635018</v>
      </c>
      <c r="C380" s="293">
        <v>369900000</v>
      </c>
      <c r="D380">
        <f t="shared" si="10"/>
        <v>606079</v>
      </c>
      <c r="E380">
        <f t="shared" si="11"/>
        <v>635018</v>
      </c>
    </row>
    <row r="381" spans="1:5">
      <c r="A381">
        <v>606004</v>
      </c>
      <c r="B381">
        <v>636001</v>
      </c>
      <c r="C381" s="293">
        <v>157500000</v>
      </c>
      <c r="D381">
        <f t="shared" si="10"/>
        <v>606004</v>
      </c>
      <c r="E381">
        <f t="shared" si="11"/>
        <v>636001</v>
      </c>
    </row>
    <row r="382" spans="1:5">
      <c r="A382">
        <v>606005</v>
      </c>
      <c r="B382">
        <v>636002</v>
      </c>
      <c r="C382" s="293">
        <v>151200000</v>
      </c>
      <c r="D382">
        <f t="shared" si="10"/>
        <v>606005</v>
      </c>
      <c r="E382">
        <f t="shared" si="11"/>
        <v>636002</v>
      </c>
    </row>
    <row r="383" spans="1:5">
      <c r="A383">
        <v>606010</v>
      </c>
      <c r="B383">
        <v>636003</v>
      </c>
      <c r="C383" s="293">
        <v>242000000</v>
      </c>
      <c r="D383">
        <f t="shared" si="10"/>
        <v>606010</v>
      </c>
      <c r="E383">
        <f t="shared" si="11"/>
        <v>636003</v>
      </c>
    </row>
    <row r="384" spans="1:5">
      <c r="A384">
        <v>606011</v>
      </c>
      <c r="B384">
        <v>636004</v>
      </c>
      <c r="C384" s="293">
        <v>257800000</v>
      </c>
      <c r="D384">
        <f t="shared" si="10"/>
        <v>606011</v>
      </c>
      <c r="E384">
        <f t="shared" si="11"/>
        <v>636004</v>
      </c>
    </row>
    <row r="385" spans="1:5">
      <c r="A385">
        <v>606012</v>
      </c>
      <c r="B385">
        <v>636005</v>
      </c>
      <c r="C385" s="293">
        <v>238100000</v>
      </c>
      <c r="D385">
        <f t="shared" si="10"/>
        <v>606012</v>
      </c>
      <c r="E385">
        <f t="shared" si="11"/>
        <v>636005</v>
      </c>
    </row>
    <row r="386" spans="1:5">
      <c r="A386">
        <v>606013</v>
      </c>
      <c r="B386">
        <v>636006</v>
      </c>
      <c r="C386" s="293">
        <v>249900000</v>
      </c>
      <c r="D386">
        <f t="shared" si="10"/>
        <v>606013</v>
      </c>
      <c r="E386">
        <f t="shared" si="11"/>
        <v>636006</v>
      </c>
    </row>
    <row r="387" spans="1:5">
      <c r="A387">
        <v>606015</v>
      </c>
      <c r="B387">
        <v>636007</v>
      </c>
      <c r="C387" s="293">
        <v>327900000</v>
      </c>
      <c r="D387">
        <f t="shared" ref="D387:D450" si="12">+A387*1</f>
        <v>606015</v>
      </c>
      <c r="E387">
        <f t="shared" ref="E387:E450" si="13">+B387*1</f>
        <v>636007</v>
      </c>
    </row>
    <row r="388" spans="1:5">
      <c r="A388">
        <v>606016</v>
      </c>
      <c r="B388">
        <v>636008</v>
      </c>
      <c r="C388" s="293">
        <v>143700000</v>
      </c>
      <c r="D388">
        <f t="shared" si="12"/>
        <v>606016</v>
      </c>
      <c r="E388">
        <f t="shared" si="13"/>
        <v>636008</v>
      </c>
    </row>
    <row r="389" spans="1:5">
      <c r="A389">
        <v>606017</v>
      </c>
      <c r="B389">
        <v>636009</v>
      </c>
      <c r="C389" s="293">
        <v>145400000</v>
      </c>
      <c r="D389">
        <f t="shared" si="12"/>
        <v>606017</v>
      </c>
      <c r="E389">
        <f t="shared" si="13"/>
        <v>636009</v>
      </c>
    </row>
    <row r="390" spans="1:5">
      <c r="A390">
        <v>606018</v>
      </c>
      <c r="B390">
        <v>636010</v>
      </c>
      <c r="C390" s="293">
        <v>144100000</v>
      </c>
      <c r="D390">
        <f t="shared" si="12"/>
        <v>606018</v>
      </c>
      <c r="E390">
        <f t="shared" si="13"/>
        <v>636010</v>
      </c>
    </row>
    <row r="391" spans="1:5">
      <c r="A391">
        <v>606019</v>
      </c>
      <c r="B391">
        <v>636011</v>
      </c>
      <c r="C391" s="293">
        <v>143400000</v>
      </c>
      <c r="D391">
        <f t="shared" si="12"/>
        <v>606019</v>
      </c>
      <c r="E391">
        <f t="shared" si="13"/>
        <v>636011</v>
      </c>
    </row>
    <row r="392" spans="1:5">
      <c r="A392">
        <v>606020</v>
      </c>
      <c r="B392">
        <v>636012</v>
      </c>
      <c r="C392" s="293">
        <v>237800000</v>
      </c>
      <c r="D392">
        <f t="shared" si="12"/>
        <v>606020</v>
      </c>
      <c r="E392">
        <f t="shared" si="13"/>
        <v>636012</v>
      </c>
    </row>
    <row r="393" spans="1:5">
      <c r="A393">
        <v>606022</v>
      </c>
      <c r="B393">
        <v>636013</v>
      </c>
      <c r="C393" s="293">
        <v>141600000</v>
      </c>
      <c r="D393">
        <f t="shared" si="12"/>
        <v>606022</v>
      </c>
      <c r="E393">
        <f t="shared" si="13"/>
        <v>636013</v>
      </c>
    </row>
    <row r="394" spans="1:5">
      <c r="A394">
        <v>606025</v>
      </c>
      <c r="B394">
        <v>636014</v>
      </c>
      <c r="C394" s="293">
        <v>153900000</v>
      </c>
      <c r="D394">
        <f t="shared" si="12"/>
        <v>606025</v>
      </c>
      <c r="E394">
        <f t="shared" si="13"/>
        <v>636014</v>
      </c>
    </row>
    <row r="395" spans="1:5">
      <c r="A395">
        <v>606026</v>
      </c>
      <c r="B395">
        <v>636015</v>
      </c>
      <c r="C395" s="293">
        <v>171100000</v>
      </c>
      <c r="D395">
        <f t="shared" si="12"/>
        <v>606026</v>
      </c>
      <c r="E395">
        <f t="shared" si="13"/>
        <v>636015</v>
      </c>
    </row>
    <row r="396" spans="1:5">
      <c r="A396">
        <v>606027</v>
      </c>
      <c r="B396">
        <v>636016</v>
      </c>
      <c r="C396" s="293">
        <v>264800000</v>
      </c>
      <c r="D396">
        <f t="shared" si="12"/>
        <v>606027</v>
      </c>
      <c r="E396">
        <f t="shared" si="13"/>
        <v>636016</v>
      </c>
    </row>
    <row r="397" spans="1:5">
      <c r="A397">
        <v>606028</v>
      </c>
      <c r="B397">
        <v>636017</v>
      </c>
      <c r="C397" s="293">
        <v>279400000</v>
      </c>
      <c r="D397">
        <f t="shared" si="12"/>
        <v>606028</v>
      </c>
      <c r="E397">
        <f t="shared" si="13"/>
        <v>636017</v>
      </c>
    </row>
    <row r="398" spans="1:5">
      <c r="A398">
        <v>606029</v>
      </c>
      <c r="B398">
        <v>636018</v>
      </c>
      <c r="C398" s="293">
        <v>275000000</v>
      </c>
      <c r="D398">
        <f t="shared" si="12"/>
        <v>606029</v>
      </c>
      <c r="E398">
        <f t="shared" si="13"/>
        <v>636018</v>
      </c>
    </row>
    <row r="399" spans="1:5">
      <c r="A399">
        <v>606030</v>
      </c>
      <c r="B399">
        <v>636019</v>
      </c>
      <c r="C399" s="293">
        <v>262000000</v>
      </c>
      <c r="D399">
        <f t="shared" si="12"/>
        <v>606030</v>
      </c>
      <c r="E399">
        <f t="shared" si="13"/>
        <v>636019</v>
      </c>
    </row>
    <row r="400" spans="1:5">
      <c r="A400">
        <v>606031</v>
      </c>
      <c r="B400">
        <v>636020</v>
      </c>
      <c r="C400" s="293">
        <v>281100000</v>
      </c>
      <c r="D400">
        <f t="shared" si="12"/>
        <v>606031</v>
      </c>
      <c r="E400">
        <f t="shared" si="13"/>
        <v>636020</v>
      </c>
    </row>
    <row r="401" spans="1:5">
      <c r="A401">
        <v>606032</v>
      </c>
      <c r="B401">
        <v>636021</v>
      </c>
      <c r="C401" s="293">
        <v>299500000</v>
      </c>
      <c r="D401">
        <f t="shared" si="12"/>
        <v>606032</v>
      </c>
      <c r="E401">
        <f t="shared" si="13"/>
        <v>636021</v>
      </c>
    </row>
    <row r="402" spans="1:5">
      <c r="A402">
        <v>606033</v>
      </c>
      <c r="B402">
        <v>636022</v>
      </c>
      <c r="C402" s="293">
        <v>156200000</v>
      </c>
      <c r="D402">
        <f t="shared" si="12"/>
        <v>606033</v>
      </c>
      <c r="E402">
        <f t="shared" si="13"/>
        <v>636022</v>
      </c>
    </row>
    <row r="403" spans="1:5">
      <c r="A403">
        <v>606041</v>
      </c>
      <c r="B403">
        <v>636023</v>
      </c>
      <c r="C403" s="293">
        <v>275100000</v>
      </c>
      <c r="D403">
        <f t="shared" si="12"/>
        <v>606041</v>
      </c>
      <c r="E403">
        <f t="shared" si="13"/>
        <v>636023</v>
      </c>
    </row>
    <row r="404" spans="1:5">
      <c r="A404">
        <v>608001</v>
      </c>
      <c r="B404">
        <v>636024</v>
      </c>
      <c r="C404" s="293">
        <v>184200000</v>
      </c>
      <c r="D404">
        <f t="shared" si="12"/>
        <v>608001</v>
      </c>
      <c r="E404">
        <f t="shared" si="13"/>
        <v>636024</v>
      </c>
    </row>
    <row r="405" spans="1:5">
      <c r="A405">
        <v>608002</v>
      </c>
      <c r="B405">
        <v>636025</v>
      </c>
      <c r="C405" s="293">
        <v>163100000</v>
      </c>
      <c r="D405">
        <f t="shared" si="12"/>
        <v>608002</v>
      </c>
      <c r="E405">
        <f t="shared" si="13"/>
        <v>636025</v>
      </c>
    </row>
    <row r="406" spans="1:5">
      <c r="A406">
        <v>608003</v>
      </c>
      <c r="B406">
        <v>636026</v>
      </c>
      <c r="C406" s="293">
        <v>142100000</v>
      </c>
      <c r="D406">
        <f t="shared" si="12"/>
        <v>608003</v>
      </c>
      <c r="E406">
        <f t="shared" si="13"/>
        <v>636026</v>
      </c>
    </row>
    <row r="407" spans="1:5">
      <c r="A407">
        <v>608004</v>
      </c>
      <c r="B407">
        <v>636027</v>
      </c>
      <c r="C407" s="293">
        <v>161300000</v>
      </c>
      <c r="D407">
        <f t="shared" si="12"/>
        <v>608004</v>
      </c>
      <c r="E407">
        <f t="shared" si="13"/>
        <v>636027</v>
      </c>
    </row>
    <row r="408" spans="1:5">
      <c r="A408">
        <v>608005</v>
      </c>
      <c r="B408">
        <v>636028</v>
      </c>
      <c r="C408" s="293">
        <v>136000000</v>
      </c>
      <c r="D408">
        <f t="shared" si="12"/>
        <v>608005</v>
      </c>
      <c r="E408">
        <f t="shared" si="13"/>
        <v>636028</v>
      </c>
    </row>
    <row r="409" spans="1:5">
      <c r="A409">
        <v>608006</v>
      </c>
      <c r="B409">
        <v>636029</v>
      </c>
      <c r="C409" s="293">
        <v>142500000</v>
      </c>
      <c r="D409">
        <f t="shared" si="12"/>
        <v>608006</v>
      </c>
      <c r="E409">
        <f t="shared" si="13"/>
        <v>636029</v>
      </c>
    </row>
    <row r="410" spans="1:5">
      <c r="A410">
        <v>608007</v>
      </c>
      <c r="B410">
        <v>636030</v>
      </c>
      <c r="C410" s="293">
        <v>158100000</v>
      </c>
      <c r="D410">
        <f t="shared" si="12"/>
        <v>608007</v>
      </c>
      <c r="E410">
        <f t="shared" si="13"/>
        <v>636030</v>
      </c>
    </row>
    <row r="411" spans="1:5">
      <c r="A411">
        <v>608008</v>
      </c>
      <c r="B411">
        <v>636031</v>
      </c>
      <c r="C411" s="293">
        <v>189900000</v>
      </c>
      <c r="D411">
        <f t="shared" si="12"/>
        <v>608008</v>
      </c>
      <c r="E411">
        <f t="shared" si="13"/>
        <v>636031</v>
      </c>
    </row>
    <row r="412" spans="1:5">
      <c r="A412">
        <v>608009</v>
      </c>
      <c r="B412">
        <v>636032</v>
      </c>
      <c r="C412" s="293">
        <v>189900000</v>
      </c>
      <c r="D412">
        <f t="shared" si="12"/>
        <v>608009</v>
      </c>
      <c r="E412">
        <f t="shared" si="13"/>
        <v>636032</v>
      </c>
    </row>
    <row r="413" spans="1:5">
      <c r="A413">
        <v>608010</v>
      </c>
      <c r="B413">
        <v>636033</v>
      </c>
      <c r="C413" s="293">
        <v>156000000</v>
      </c>
      <c r="D413">
        <f t="shared" si="12"/>
        <v>608010</v>
      </c>
      <c r="E413">
        <f t="shared" si="13"/>
        <v>636033</v>
      </c>
    </row>
    <row r="414" spans="1:5">
      <c r="A414">
        <v>608011</v>
      </c>
      <c r="B414">
        <v>636034</v>
      </c>
      <c r="C414" s="293">
        <v>178300000</v>
      </c>
      <c r="D414">
        <f t="shared" si="12"/>
        <v>608011</v>
      </c>
      <c r="E414">
        <f t="shared" si="13"/>
        <v>636034</v>
      </c>
    </row>
    <row r="415" spans="1:5">
      <c r="A415">
        <v>608012</v>
      </c>
      <c r="B415">
        <v>636035</v>
      </c>
      <c r="C415" s="293">
        <v>189000000</v>
      </c>
      <c r="D415">
        <f t="shared" si="12"/>
        <v>608012</v>
      </c>
      <c r="E415">
        <f t="shared" si="13"/>
        <v>636035</v>
      </c>
    </row>
    <row r="416" spans="1:5">
      <c r="A416">
        <v>608013</v>
      </c>
      <c r="B416">
        <v>636036</v>
      </c>
      <c r="C416" s="293">
        <v>191400000</v>
      </c>
      <c r="D416">
        <f t="shared" si="12"/>
        <v>608013</v>
      </c>
      <c r="E416">
        <f t="shared" si="13"/>
        <v>636036</v>
      </c>
    </row>
    <row r="417" spans="1:5">
      <c r="A417">
        <v>608014</v>
      </c>
      <c r="B417">
        <v>636037</v>
      </c>
      <c r="C417" s="293">
        <v>207900000</v>
      </c>
      <c r="D417">
        <f t="shared" si="12"/>
        <v>608014</v>
      </c>
      <c r="E417">
        <f t="shared" si="13"/>
        <v>636037</v>
      </c>
    </row>
    <row r="418" spans="1:5">
      <c r="A418">
        <v>608015</v>
      </c>
      <c r="B418">
        <v>636038</v>
      </c>
      <c r="C418" s="293">
        <v>198500000</v>
      </c>
      <c r="D418">
        <f t="shared" si="12"/>
        <v>608015</v>
      </c>
      <c r="E418">
        <f t="shared" si="13"/>
        <v>636038</v>
      </c>
    </row>
    <row r="419" spans="1:5">
      <c r="A419">
        <v>608016</v>
      </c>
      <c r="B419">
        <v>636039</v>
      </c>
      <c r="C419" s="293">
        <v>212800000</v>
      </c>
      <c r="D419">
        <f t="shared" si="12"/>
        <v>608016</v>
      </c>
      <c r="E419">
        <f t="shared" si="13"/>
        <v>636039</v>
      </c>
    </row>
    <row r="420" spans="1:5">
      <c r="A420">
        <v>608017</v>
      </c>
      <c r="B420">
        <v>636040</v>
      </c>
      <c r="C420" s="293">
        <v>192800000</v>
      </c>
      <c r="D420">
        <f t="shared" si="12"/>
        <v>608017</v>
      </c>
      <c r="E420">
        <f t="shared" si="13"/>
        <v>636040</v>
      </c>
    </row>
    <row r="421" spans="1:5">
      <c r="A421">
        <v>608018</v>
      </c>
      <c r="B421">
        <v>636041</v>
      </c>
      <c r="C421" s="293">
        <v>274900000</v>
      </c>
      <c r="D421">
        <f t="shared" si="12"/>
        <v>608018</v>
      </c>
      <c r="E421">
        <f t="shared" si="13"/>
        <v>636041</v>
      </c>
    </row>
    <row r="422" spans="1:5">
      <c r="A422">
        <v>606042</v>
      </c>
      <c r="B422">
        <v>636042</v>
      </c>
      <c r="C422" s="293">
        <v>170300000</v>
      </c>
      <c r="D422">
        <f t="shared" si="12"/>
        <v>606042</v>
      </c>
      <c r="E422">
        <f t="shared" si="13"/>
        <v>636042</v>
      </c>
    </row>
    <row r="423" spans="1:5">
      <c r="A423">
        <v>606043</v>
      </c>
      <c r="B423">
        <v>636043</v>
      </c>
      <c r="C423" s="293">
        <v>369900000</v>
      </c>
      <c r="D423">
        <f t="shared" si="12"/>
        <v>606043</v>
      </c>
      <c r="E423">
        <f t="shared" si="13"/>
        <v>636043</v>
      </c>
    </row>
    <row r="424" spans="1:5">
      <c r="A424">
        <v>608019</v>
      </c>
      <c r="B424">
        <v>636044</v>
      </c>
      <c r="C424" s="293">
        <v>215200000</v>
      </c>
      <c r="D424">
        <f t="shared" si="12"/>
        <v>608019</v>
      </c>
      <c r="E424">
        <f t="shared" si="13"/>
        <v>636044</v>
      </c>
    </row>
    <row r="425" spans="1:5">
      <c r="A425">
        <v>606044</v>
      </c>
      <c r="B425">
        <v>636045</v>
      </c>
      <c r="C425" s="293">
        <v>223100000</v>
      </c>
      <c r="D425">
        <f t="shared" si="12"/>
        <v>606044</v>
      </c>
      <c r="E425">
        <f t="shared" si="13"/>
        <v>636045</v>
      </c>
    </row>
    <row r="426" spans="1:5">
      <c r="A426">
        <v>608020</v>
      </c>
      <c r="B426">
        <v>636046</v>
      </c>
      <c r="C426" s="293">
        <v>214200000</v>
      </c>
      <c r="D426">
        <f t="shared" si="12"/>
        <v>608020</v>
      </c>
      <c r="E426">
        <f t="shared" si="13"/>
        <v>636046</v>
      </c>
    </row>
    <row r="427" spans="1:5">
      <c r="A427">
        <v>606047</v>
      </c>
      <c r="B427">
        <v>636047</v>
      </c>
      <c r="C427" s="293">
        <v>264000000</v>
      </c>
      <c r="D427">
        <f t="shared" si="12"/>
        <v>606047</v>
      </c>
      <c r="E427">
        <f t="shared" si="13"/>
        <v>636047</v>
      </c>
    </row>
    <row r="428" spans="1:5">
      <c r="A428">
        <v>606049</v>
      </c>
      <c r="B428">
        <v>636048</v>
      </c>
      <c r="C428" s="293">
        <v>217000000</v>
      </c>
      <c r="D428">
        <f t="shared" si="12"/>
        <v>606049</v>
      </c>
      <c r="E428">
        <f t="shared" si="13"/>
        <v>636048</v>
      </c>
    </row>
    <row r="429" spans="1:5">
      <c r="A429">
        <v>606050</v>
      </c>
      <c r="B429">
        <v>636049</v>
      </c>
      <c r="C429" s="293">
        <v>206000000</v>
      </c>
      <c r="D429">
        <f t="shared" si="12"/>
        <v>606050</v>
      </c>
      <c r="E429">
        <f t="shared" si="13"/>
        <v>636049</v>
      </c>
    </row>
    <row r="430" spans="1:5">
      <c r="A430">
        <v>606051</v>
      </c>
      <c r="B430">
        <v>636050</v>
      </c>
      <c r="C430" s="293">
        <v>349900000</v>
      </c>
      <c r="D430">
        <f t="shared" si="12"/>
        <v>606051</v>
      </c>
      <c r="E430">
        <f t="shared" si="13"/>
        <v>636050</v>
      </c>
    </row>
    <row r="431" spans="1:5">
      <c r="A431">
        <v>608021</v>
      </c>
      <c r="B431">
        <v>636051</v>
      </c>
      <c r="C431" s="293">
        <v>249900000</v>
      </c>
      <c r="D431">
        <f t="shared" si="12"/>
        <v>608021</v>
      </c>
      <c r="E431">
        <f t="shared" si="13"/>
        <v>636051</v>
      </c>
    </row>
    <row r="432" spans="1:5">
      <c r="A432">
        <v>608022</v>
      </c>
      <c r="B432">
        <v>636052</v>
      </c>
      <c r="C432" s="293">
        <v>279900000</v>
      </c>
      <c r="D432">
        <f t="shared" si="12"/>
        <v>608022</v>
      </c>
      <c r="E432">
        <f t="shared" si="13"/>
        <v>636052</v>
      </c>
    </row>
    <row r="433" spans="1:5">
      <c r="A433">
        <v>606054</v>
      </c>
      <c r="B433">
        <v>636053</v>
      </c>
      <c r="C433" s="293">
        <v>423900000</v>
      </c>
      <c r="D433">
        <f t="shared" si="12"/>
        <v>606054</v>
      </c>
      <c r="E433">
        <f t="shared" si="13"/>
        <v>636053</v>
      </c>
    </row>
    <row r="434" spans="1:5">
      <c r="A434">
        <v>606055</v>
      </c>
      <c r="B434">
        <v>636054</v>
      </c>
      <c r="C434" s="293">
        <v>369900000</v>
      </c>
      <c r="D434">
        <f t="shared" si="12"/>
        <v>606055</v>
      </c>
      <c r="E434">
        <f t="shared" si="13"/>
        <v>636054</v>
      </c>
    </row>
    <row r="435" spans="1:5">
      <c r="A435">
        <v>606056</v>
      </c>
      <c r="B435">
        <v>636055</v>
      </c>
      <c r="C435" s="293">
        <v>399900000</v>
      </c>
      <c r="D435">
        <f t="shared" si="12"/>
        <v>606056</v>
      </c>
      <c r="E435">
        <f t="shared" si="13"/>
        <v>636055</v>
      </c>
    </row>
    <row r="436" spans="1:5">
      <c r="A436">
        <v>606057</v>
      </c>
      <c r="B436">
        <v>636056</v>
      </c>
      <c r="C436" s="293">
        <v>319900000</v>
      </c>
      <c r="D436">
        <f t="shared" si="12"/>
        <v>606057</v>
      </c>
      <c r="E436">
        <f t="shared" si="13"/>
        <v>636056</v>
      </c>
    </row>
    <row r="437" spans="1:5">
      <c r="A437">
        <v>606058</v>
      </c>
      <c r="B437">
        <v>636057</v>
      </c>
      <c r="C437" s="293">
        <v>489900000</v>
      </c>
      <c r="D437">
        <f t="shared" si="12"/>
        <v>606058</v>
      </c>
      <c r="E437">
        <f t="shared" si="13"/>
        <v>636057</v>
      </c>
    </row>
    <row r="438" spans="1:5">
      <c r="A438">
        <v>606060</v>
      </c>
      <c r="B438">
        <v>636059</v>
      </c>
      <c r="C438" s="293">
        <v>279900000</v>
      </c>
      <c r="D438">
        <f t="shared" si="12"/>
        <v>606060</v>
      </c>
      <c r="E438">
        <f t="shared" si="13"/>
        <v>636059</v>
      </c>
    </row>
    <row r="439" spans="1:5">
      <c r="A439">
        <v>606061</v>
      </c>
      <c r="B439">
        <v>636060</v>
      </c>
      <c r="C439" s="293">
        <v>369900000</v>
      </c>
      <c r="D439">
        <f t="shared" si="12"/>
        <v>606061</v>
      </c>
      <c r="E439">
        <f t="shared" si="13"/>
        <v>636060</v>
      </c>
    </row>
    <row r="440" spans="1:5">
      <c r="A440">
        <v>606062</v>
      </c>
      <c r="B440">
        <v>636061</v>
      </c>
      <c r="C440" s="293">
        <v>379900000</v>
      </c>
      <c r="D440">
        <f t="shared" si="12"/>
        <v>606062</v>
      </c>
      <c r="E440">
        <f t="shared" si="13"/>
        <v>636061</v>
      </c>
    </row>
    <row r="441" spans="1:5">
      <c r="A441">
        <v>606063</v>
      </c>
      <c r="B441">
        <v>636062</v>
      </c>
      <c r="C441" s="293">
        <v>454900000</v>
      </c>
      <c r="D441">
        <f t="shared" si="12"/>
        <v>606063</v>
      </c>
      <c r="E441">
        <f t="shared" si="13"/>
        <v>636062</v>
      </c>
    </row>
    <row r="442" spans="1:5">
      <c r="A442">
        <v>606064</v>
      </c>
      <c r="B442">
        <v>636063</v>
      </c>
      <c r="C442" s="293">
        <v>409900000</v>
      </c>
      <c r="D442">
        <f t="shared" si="12"/>
        <v>606064</v>
      </c>
      <c r="E442">
        <f t="shared" si="13"/>
        <v>636063</v>
      </c>
    </row>
    <row r="443" spans="1:5">
      <c r="A443">
        <v>606065</v>
      </c>
      <c r="B443">
        <v>636064</v>
      </c>
      <c r="C443" s="293">
        <v>379900000</v>
      </c>
      <c r="D443">
        <f t="shared" si="12"/>
        <v>606065</v>
      </c>
      <c r="E443">
        <f t="shared" si="13"/>
        <v>636064</v>
      </c>
    </row>
    <row r="444" spans="1:5">
      <c r="A444">
        <v>606066</v>
      </c>
      <c r="B444">
        <v>636065</v>
      </c>
      <c r="C444" s="293">
        <v>464900000</v>
      </c>
      <c r="D444">
        <f t="shared" si="12"/>
        <v>606066</v>
      </c>
      <c r="E444">
        <f t="shared" si="13"/>
        <v>636065</v>
      </c>
    </row>
    <row r="445" spans="1:5">
      <c r="A445">
        <v>606068</v>
      </c>
      <c r="B445">
        <v>636066</v>
      </c>
      <c r="C445" s="293">
        <v>356900000</v>
      </c>
      <c r="D445">
        <f t="shared" si="12"/>
        <v>606068</v>
      </c>
      <c r="E445">
        <f t="shared" si="13"/>
        <v>636066</v>
      </c>
    </row>
    <row r="446" spans="1:5">
      <c r="A446">
        <v>606070</v>
      </c>
      <c r="B446">
        <v>636067</v>
      </c>
      <c r="C446" s="293">
        <v>269900000</v>
      </c>
      <c r="D446">
        <f t="shared" si="12"/>
        <v>606070</v>
      </c>
      <c r="E446">
        <f t="shared" si="13"/>
        <v>636067</v>
      </c>
    </row>
    <row r="447" spans="1:5">
      <c r="A447">
        <v>606071</v>
      </c>
      <c r="B447">
        <v>636068</v>
      </c>
      <c r="C447" s="293">
        <v>189900000</v>
      </c>
      <c r="D447">
        <f t="shared" si="12"/>
        <v>606071</v>
      </c>
      <c r="E447">
        <f t="shared" si="13"/>
        <v>636068</v>
      </c>
    </row>
    <row r="448" spans="1:5">
      <c r="A448">
        <v>606072</v>
      </c>
      <c r="B448">
        <v>636069</v>
      </c>
      <c r="C448" s="293">
        <v>369900000</v>
      </c>
      <c r="D448">
        <f t="shared" si="12"/>
        <v>606072</v>
      </c>
      <c r="E448">
        <f t="shared" si="13"/>
        <v>636069</v>
      </c>
    </row>
    <row r="449" spans="1:5">
      <c r="A449">
        <v>606073</v>
      </c>
      <c r="B449">
        <v>636070</v>
      </c>
      <c r="C449" s="293">
        <v>228700000</v>
      </c>
      <c r="D449">
        <f t="shared" si="12"/>
        <v>606073</v>
      </c>
      <c r="E449">
        <f t="shared" si="13"/>
        <v>636070</v>
      </c>
    </row>
    <row r="450" spans="1:5">
      <c r="A450">
        <v>606074</v>
      </c>
      <c r="B450">
        <v>636071</v>
      </c>
      <c r="C450" s="293">
        <v>409900000</v>
      </c>
      <c r="D450">
        <f t="shared" si="12"/>
        <v>606074</v>
      </c>
      <c r="E450">
        <f t="shared" si="13"/>
        <v>636071</v>
      </c>
    </row>
    <row r="451" spans="1:5">
      <c r="A451">
        <v>606075</v>
      </c>
      <c r="B451">
        <v>636072</v>
      </c>
      <c r="C451" s="293">
        <v>419900000</v>
      </c>
      <c r="D451">
        <f t="shared" ref="D451:D514" si="14">+A451*1</f>
        <v>606075</v>
      </c>
      <c r="E451">
        <f t="shared" ref="E451:E514" si="15">+B451*1</f>
        <v>636072</v>
      </c>
    </row>
    <row r="452" spans="1:5">
      <c r="A452">
        <v>606076</v>
      </c>
      <c r="B452">
        <v>636073</v>
      </c>
      <c r="C452" s="293">
        <v>409900000</v>
      </c>
      <c r="D452">
        <f t="shared" si="14"/>
        <v>606076</v>
      </c>
      <c r="E452">
        <f t="shared" si="15"/>
        <v>636073</v>
      </c>
    </row>
    <row r="453" spans="1:5">
      <c r="A453">
        <v>606077</v>
      </c>
      <c r="B453">
        <v>636074</v>
      </c>
      <c r="C453" s="293">
        <v>379900000</v>
      </c>
      <c r="D453">
        <f t="shared" si="14"/>
        <v>606077</v>
      </c>
      <c r="E453">
        <f t="shared" si="15"/>
        <v>636074</v>
      </c>
    </row>
    <row r="454" spans="1:5">
      <c r="A454">
        <v>606080</v>
      </c>
      <c r="B454">
        <v>636075</v>
      </c>
      <c r="C454" s="293">
        <v>409900000</v>
      </c>
      <c r="D454">
        <f t="shared" si="14"/>
        <v>606080</v>
      </c>
      <c r="E454">
        <f t="shared" si="15"/>
        <v>636075</v>
      </c>
    </row>
    <row r="455" spans="1:5">
      <c r="A455">
        <v>722001</v>
      </c>
      <c r="B455">
        <v>766001</v>
      </c>
      <c r="C455" s="293">
        <v>162900000</v>
      </c>
      <c r="D455">
        <f t="shared" si="14"/>
        <v>722001</v>
      </c>
      <c r="E455">
        <f t="shared" si="15"/>
        <v>766001</v>
      </c>
    </row>
    <row r="456" spans="1:5">
      <c r="A456">
        <v>801052</v>
      </c>
      <c r="B456">
        <v>831001</v>
      </c>
      <c r="C456" s="293">
        <v>146900000</v>
      </c>
      <c r="D456">
        <f t="shared" si="14"/>
        <v>801052</v>
      </c>
      <c r="E456">
        <f t="shared" si="15"/>
        <v>831001</v>
      </c>
    </row>
    <row r="457" spans="1:5">
      <c r="A457">
        <v>801064</v>
      </c>
      <c r="B457">
        <v>831002</v>
      </c>
      <c r="C457" s="293">
        <v>167100000</v>
      </c>
      <c r="D457">
        <f t="shared" si="14"/>
        <v>801064</v>
      </c>
      <c r="E457">
        <f t="shared" si="15"/>
        <v>831002</v>
      </c>
    </row>
    <row r="458" spans="1:5">
      <c r="A458">
        <v>801108</v>
      </c>
      <c r="B458">
        <v>831003</v>
      </c>
      <c r="C458" s="293">
        <v>185000000</v>
      </c>
      <c r="D458">
        <f t="shared" si="14"/>
        <v>801108</v>
      </c>
      <c r="E458">
        <f t="shared" si="15"/>
        <v>831003</v>
      </c>
    </row>
    <row r="459" spans="1:5">
      <c r="A459">
        <v>801112</v>
      </c>
      <c r="B459">
        <v>831004</v>
      </c>
      <c r="C459" s="293">
        <v>158700000</v>
      </c>
      <c r="D459">
        <f t="shared" si="14"/>
        <v>801112</v>
      </c>
      <c r="E459">
        <f t="shared" si="15"/>
        <v>831004</v>
      </c>
    </row>
    <row r="460" spans="1:5">
      <c r="A460">
        <v>801121</v>
      </c>
      <c r="B460">
        <v>831005</v>
      </c>
      <c r="C460" s="293">
        <v>214000000</v>
      </c>
      <c r="D460">
        <f t="shared" si="14"/>
        <v>801121</v>
      </c>
      <c r="E460">
        <f t="shared" si="15"/>
        <v>831005</v>
      </c>
    </row>
    <row r="461" spans="1:5">
      <c r="A461">
        <v>801135</v>
      </c>
      <c r="B461">
        <v>831006</v>
      </c>
      <c r="C461" s="293">
        <v>130600000</v>
      </c>
      <c r="D461">
        <f t="shared" si="14"/>
        <v>801135</v>
      </c>
      <c r="E461">
        <f t="shared" si="15"/>
        <v>831006</v>
      </c>
    </row>
    <row r="462" spans="1:5">
      <c r="A462">
        <v>801137</v>
      </c>
      <c r="B462">
        <v>831007</v>
      </c>
      <c r="C462" s="293">
        <v>243700000</v>
      </c>
      <c r="D462">
        <f t="shared" si="14"/>
        <v>801137</v>
      </c>
      <c r="E462">
        <f t="shared" si="15"/>
        <v>831007</v>
      </c>
    </row>
    <row r="463" spans="1:5">
      <c r="A463">
        <v>801173</v>
      </c>
      <c r="B463">
        <v>831008</v>
      </c>
      <c r="C463" s="293">
        <v>135200000</v>
      </c>
      <c r="D463">
        <f t="shared" si="14"/>
        <v>801173</v>
      </c>
      <c r="E463">
        <f t="shared" si="15"/>
        <v>831008</v>
      </c>
    </row>
    <row r="464" spans="1:5">
      <c r="A464">
        <v>801180</v>
      </c>
      <c r="B464">
        <v>831009</v>
      </c>
      <c r="C464" s="293">
        <v>143600000</v>
      </c>
      <c r="D464">
        <f t="shared" si="14"/>
        <v>801180</v>
      </c>
      <c r="E464">
        <f t="shared" si="15"/>
        <v>831009</v>
      </c>
    </row>
    <row r="465" spans="1:5">
      <c r="A465">
        <v>801184</v>
      </c>
      <c r="B465">
        <v>831010</v>
      </c>
      <c r="C465" s="293">
        <v>187900000</v>
      </c>
      <c r="D465">
        <f t="shared" si="14"/>
        <v>801184</v>
      </c>
      <c r="E465">
        <f t="shared" si="15"/>
        <v>831010</v>
      </c>
    </row>
    <row r="466" spans="1:5">
      <c r="A466">
        <v>801185</v>
      </c>
      <c r="B466">
        <v>831011</v>
      </c>
      <c r="C466" s="293">
        <v>455900000</v>
      </c>
      <c r="D466">
        <f t="shared" si="14"/>
        <v>801185</v>
      </c>
      <c r="E466">
        <f t="shared" si="15"/>
        <v>831011</v>
      </c>
    </row>
    <row r="467" spans="1:5">
      <c r="A467">
        <v>801187</v>
      </c>
      <c r="B467">
        <v>831012</v>
      </c>
      <c r="C467" s="293">
        <v>179100000</v>
      </c>
      <c r="D467">
        <f t="shared" si="14"/>
        <v>801187</v>
      </c>
      <c r="E467">
        <f t="shared" si="15"/>
        <v>831012</v>
      </c>
    </row>
    <row r="468" spans="1:5">
      <c r="A468">
        <v>801194</v>
      </c>
      <c r="B468">
        <v>831013</v>
      </c>
      <c r="C468" s="293">
        <v>160500000</v>
      </c>
      <c r="D468">
        <f t="shared" si="14"/>
        <v>801194</v>
      </c>
      <c r="E468">
        <f t="shared" si="15"/>
        <v>831013</v>
      </c>
    </row>
    <row r="469" spans="1:5">
      <c r="A469">
        <v>801197</v>
      </c>
      <c r="B469">
        <v>831014</v>
      </c>
      <c r="C469" s="293">
        <v>132600000</v>
      </c>
      <c r="D469">
        <f t="shared" si="14"/>
        <v>801197</v>
      </c>
      <c r="E469">
        <f t="shared" si="15"/>
        <v>831014</v>
      </c>
    </row>
    <row r="470" spans="1:5">
      <c r="A470">
        <v>801198</v>
      </c>
      <c r="B470">
        <v>831015</v>
      </c>
      <c r="C470" s="293">
        <v>192200000</v>
      </c>
      <c r="D470">
        <f t="shared" si="14"/>
        <v>801198</v>
      </c>
      <c r="E470">
        <f t="shared" si="15"/>
        <v>831015</v>
      </c>
    </row>
    <row r="471" spans="1:5">
      <c r="A471">
        <v>801205</v>
      </c>
      <c r="B471">
        <v>831016</v>
      </c>
      <c r="C471" s="293">
        <v>150200000</v>
      </c>
      <c r="D471">
        <f t="shared" si="14"/>
        <v>801205</v>
      </c>
      <c r="E471">
        <f t="shared" si="15"/>
        <v>831016</v>
      </c>
    </row>
    <row r="472" spans="1:5">
      <c r="A472">
        <v>801206</v>
      </c>
      <c r="B472">
        <v>831017</v>
      </c>
      <c r="C472" s="293">
        <v>141500000</v>
      </c>
      <c r="D472">
        <f t="shared" si="14"/>
        <v>801206</v>
      </c>
      <c r="E472">
        <f t="shared" si="15"/>
        <v>831017</v>
      </c>
    </row>
    <row r="473" spans="1:5">
      <c r="A473">
        <v>801210</v>
      </c>
      <c r="B473">
        <v>831018</v>
      </c>
      <c r="C473" s="293">
        <v>186600000</v>
      </c>
      <c r="D473">
        <f t="shared" si="14"/>
        <v>801210</v>
      </c>
      <c r="E473">
        <f t="shared" si="15"/>
        <v>831018</v>
      </c>
    </row>
    <row r="474" spans="1:5">
      <c r="A474">
        <v>801215</v>
      </c>
      <c r="B474">
        <v>831019</v>
      </c>
      <c r="C474" s="293">
        <v>140800000</v>
      </c>
      <c r="D474">
        <f t="shared" si="14"/>
        <v>801215</v>
      </c>
      <c r="E474">
        <f t="shared" si="15"/>
        <v>831019</v>
      </c>
    </row>
    <row r="475" spans="1:5">
      <c r="A475">
        <v>801230</v>
      </c>
      <c r="B475">
        <v>831020</v>
      </c>
      <c r="C475" s="293">
        <v>177100000</v>
      </c>
      <c r="D475">
        <f t="shared" si="14"/>
        <v>801230</v>
      </c>
      <c r="E475">
        <f t="shared" si="15"/>
        <v>831020</v>
      </c>
    </row>
    <row r="476" spans="1:5">
      <c r="A476">
        <v>801237</v>
      </c>
      <c r="B476">
        <v>831021</v>
      </c>
      <c r="C476" s="293">
        <v>130100000</v>
      </c>
      <c r="D476">
        <f t="shared" si="14"/>
        <v>801237</v>
      </c>
      <c r="E476">
        <f t="shared" si="15"/>
        <v>831021</v>
      </c>
    </row>
    <row r="477" spans="1:5">
      <c r="A477">
        <v>801238</v>
      </c>
      <c r="B477">
        <v>831022</v>
      </c>
      <c r="C477" s="293">
        <v>168100000</v>
      </c>
      <c r="D477">
        <f t="shared" si="14"/>
        <v>801238</v>
      </c>
      <c r="E477">
        <f t="shared" si="15"/>
        <v>831022</v>
      </c>
    </row>
    <row r="478" spans="1:5">
      <c r="A478">
        <v>801243</v>
      </c>
      <c r="B478">
        <v>831023</v>
      </c>
      <c r="C478" s="293">
        <v>197800000</v>
      </c>
      <c r="D478">
        <f t="shared" si="14"/>
        <v>801243</v>
      </c>
      <c r="E478">
        <f t="shared" si="15"/>
        <v>831023</v>
      </c>
    </row>
    <row r="479" spans="1:5">
      <c r="A479">
        <v>801248</v>
      </c>
      <c r="B479">
        <v>831024</v>
      </c>
      <c r="C479" s="293">
        <v>351300000</v>
      </c>
      <c r="D479">
        <f t="shared" si="14"/>
        <v>801248</v>
      </c>
      <c r="E479">
        <f t="shared" si="15"/>
        <v>831024</v>
      </c>
    </row>
    <row r="480" spans="1:5">
      <c r="A480">
        <v>801252</v>
      </c>
      <c r="B480">
        <v>831025</v>
      </c>
      <c r="C480" s="293">
        <v>135600000</v>
      </c>
      <c r="D480">
        <f t="shared" si="14"/>
        <v>801252</v>
      </c>
      <c r="E480">
        <f t="shared" si="15"/>
        <v>831025</v>
      </c>
    </row>
    <row r="481" spans="1:5">
      <c r="A481">
        <v>801263</v>
      </c>
      <c r="B481">
        <v>831026</v>
      </c>
      <c r="C481" s="293">
        <v>185900000</v>
      </c>
      <c r="D481">
        <f t="shared" si="14"/>
        <v>801263</v>
      </c>
      <c r="E481">
        <f t="shared" si="15"/>
        <v>831026</v>
      </c>
    </row>
    <row r="482" spans="1:5">
      <c r="A482">
        <v>801264</v>
      </c>
      <c r="B482">
        <v>831027</v>
      </c>
      <c r="C482" s="293">
        <v>170900000</v>
      </c>
      <c r="D482">
        <f t="shared" si="14"/>
        <v>801264</v>
      </c>
      <c r="E482">
        <f t="shared" si="15"/>
        <v>831027</v>
      </c>
    </row>
    <row r="483" spans="1:5">
      <c r="A483">
        <v>801271</v>
      </c>
      <c r="B483">
        <v>831028</v>
      </c>
      <c r="C483" s="293">
        <v>210900000</v>
      </c>
      <c r="D483">
        <f t="shared" si="14"/>
        <v>801271</v>
      </c>
      <c r="E483">
        <f t="shared" si="15"/>
        <v>831028</v>
      </c>
    </row>
    <row r="484" spans="1:5">
      <c r="A484">
        <v>801275</v>
      </c>
      <c r="B484">
        <v>831029</v>
      </c>
      <c r="C484" s="293">
        <v>110000000</v>
      </c>
      <c r="D484">
        <f t="shared" si="14"/>
        <v>801275</v>
      </c>
      <c r="E484">
        <f t="shared" si="15"/>
        <v>831029</v>
      </c>
    </row>
    <row r="485" spans="1:5">
      <c r="A485">
        <v>801277</v>
      </c>
      <c r="B485">
        <v>831030</v>
      </c>
      <c r="C485" s="293">
        <v>166700000</v>
      </c>
      <c r="D485">
        <f t="shared" si="14"/>
        <v>801277</v>
      </c>
      <c r="E485">
        <f t="shared" si="15"/>
        <v>831030</v>
      </c>
    </row>
    <row r="486" spans="1:5">
      <c r="A486">
        <v>801280</v>
      </c>
      <c r="B486">
        <v>831031</v>
      </c>
      <c r="C486" s="293">
        <v>184300000</v>
      </c>
      <c r="D486">
        <f t="shared" si="14"/>
        <v>801280</v>
      </c>
      <c r="E486">
        <f t="shared" si="15"/>
        <v>831031</v>
      </c>
    </row>
    <row r="487" spans="1:5">
      <c r="A487">
        <v>801295</v>
      </c>
      <c r="B487">
        <v>831032</v>
      </c>
      <c r="C487" s="293">
        <v>404300000</v>
      </c>
      <c r="D487">
        <f t="shared" si="14"/>
        <v>801295</v>
      </c>
      <c r="E487">
        <f t="shared" si="15"/>
        <v>831032</v>
      </c>
    </row>
    <row r="488" spans="1:5">
      <c r="A488">
        <v>801299</v>
      </c>
      <c r="B488">
        <v>831033</v>
      </c>
      <c r="C488" s="293">
        <v>429900000</v>
      </c>
      <c r="D488">
        <f t="shared" si="14"/>
        <v>801299</v>
      </c>
      <c r="E488">
        <f t="shared" si="15"/>
        <v>831033</v>
      </c>
    </row>
    <row r="489" spans="1:5">
      <c r="A489">
        <v>801300</v>
      </c>
      <c r="B489">
        <v>831034</v>
      </c>
      <c r="C489" s="293">
        <v>158700000</v>
      </c>
      <c r="D489">
        <f t="shared" si="14"/>
        <v>801300</v>
      </c>
      <c r="E489">
        <f t="shared" si="15"/>
        <v>831034</v>
      </c>
    </row>
    <row r="490" spans="1:5">
      <c r="A490">
        <v>801302</v>
      </c>
      <c r="B490">
        <v>831035</v>
      </c>
      <c r="C490" s="293">
        <v>233600000</v>
      </c>
      <c r="D490">
        <f t="shared" si="14"/>
        <v>801302</v>
      </c>
      <c r="E490">
        <f t="shared" si="15"/>
        <v>831035</v>
      </c>
    </row>
    <row r="491" spans="1:5">
      <c r="A491">
        <v>801312</v>
      </c>
      <c r="B491">
        <v>831036</v>
      </c>
      <c r="C491" s="293">
        <v>187600000</v>
      </c>
      <c r="D491">
        <f t="shared" si="14"/>
        <v>801312</v>
      </c>
      <c r="E491">
        <f t="shared" si="15"/>
        <v>831036</v>
      </c>
    </row>
    <row r="492" spans="1:5">
      <c r="A492">
        <v>801335</v>
      </c>
      <c r="B492">
        <v>831037</v>
      </c>
      <c r="C492" s="293">
        <v>187100000</v>
      </c>
      <c r="D492">
        <f t="shared" si="14"/>
        <v>801335</v>
      </c>
      <c r="E492">
        <f t="shared" si="15"/>
        <v>831037</v>
      </c>
    </row>
    <row r="493" spans="1:5">
      <c r="A493">
        <v>801339</v>
      </c>
      <c r="B493">
        <v>831038</v>
      </c>
      <c r="C493" s="293">
        <v>259900000</v>
      </c>
      <c r="D493">
        <f t="shared" si="14"/>
        <v>801339</v>
      </c>
      <c r="E493">
        <f t="shared" si="15"/>
        <v>831038</v>
      </c>
    </row>
    <row r="494" spans="1:5">
      <c r="A494">
        <v>801347</v>
      </c>
      <c r="B494">
        <v>831039</v>
      </c>
      <c r="C494" s="293">
        <v>220900000</v>
      </c>
      <c r="D494">
        <f t="shared" si="14"/>
        <v>801347</v>
      </c>
      <c r="E494">
        <f t="shared" si="15"/>
        <v>831039</v>
      </c>
    </row>
    <row r="495" spans="1:5">
      <c r="A495">
        <v>801354</v>
      </c>
      <c r="B495">
        <v>831040</v>
      </c>
      <c r="C495" s="293">
        <v>362900000</v>
      </c>
      <c r="D495">
        <f t="shared" si="14"/>
        <v>801354</v>
      </c>
      <c r="E495">
        <f t="shared" si="15"/>
        <v>831040</v>
      </c>
    </row>
    <row r="496" spans="1:5">
      <c r="A496">
        <v>801360</v>
      </c>
      <c r="B496">
        <v>831041</v>
      </c>
      <c r="C496" s="293">
        <v>162400000</v>
      </c>
      <c r="D496">
        <f t="shared" si="14"/>
        <v>801360</v>
      </c>
      <c r="E496">
        <f t="shared" si="15"/>
        <v>831041</v>
      </c>
    </row>
    <row r="497" spans="1:5">
      <c r="A497">
        <v>801362</v>
      </c>
      <c r="B497">
        <v>831042</v>
      </c>
      <c r="C497" s="293">
        <v>205000000</v>
      </c>
      <c r="D497">
        <f t="shared" si="14"/>
        <v>801362</v>
      </c>
      <c r="E497">
        <f t="shared" si="15"/>
        <v>831042</v>
      </c>
    </row>
    <row r="498" spans="1:5">
      <c r="A498">
        <v>801372</v>
      </c>
      <c r="B498">
        <v>831043</v>
      </c>
      <c r="C498" s="293">
        <v>201300000</v>
      </c>
      <c r="D498">
        <f t="shared" si="14"/>
        <v>801372</v>
      </c>
      <c r="E498">
        <f t="shared" si="15"/>
        <v>831043</v>
      </c>
    </row>
    <row r="499" spans="1:5">
      <c r="A499">
        <v>801379</v>
      </c>
      <c r="B499">
        <v>831044</v>
      </c>
      <c r="C499" s="293">
        <v>233900000</v>
      </c>
      <c r="D499">
        <f t="shared" si="14"/>
        <v>801379</v>
      </c>
      <c r="E499">
        <f t="shared" si="15"/>
        <v>831044</v>
      </c>
    </row>
    <row r="500" spans="1:5">
      <c r="A500">
        <v>801381</v>
      </c>
      <c r="B500">
        <v>831045</v>
      </c>
      <c r="C500" s="293">
        <v>386000000</v>
      </c>
      <c r="D500">
        <f t="shared" si="14"/>
        <v>801381</v>
      </c>
      <c r="E500">
        <f t="shared" si="15"/>
        <v>831045</v>
      </c>
    </row>
    <row r="501" spans="1:5">
      <c r="A501">
        <v>801383</v>
      </c>
      <c r="B501">
        <v>831046</v>
      </c>
      <c r="C501" s="293">
        <v>265000000</v>
      </c>
      <c r="D501">
        <f t="shared" si="14"/>
        <v>801383</v>
      </c>
      <c r="E501">
        <f t="shared" si="15"/>
        <v>831046</v>
      </c>
    </row>
    <row r="502" spans="1:5">
      <c r="A502">
        <v>801384</v>
      </c>
      <c r="B502">
        <v>831047</v>
      </c>
      <c r="C502" s="293">
        <v>191900000</v>
      </c>
      <c r="D502">
        <f t="shared" si="14"/>
        <v>801384</v>
      </c>
      <c r="E502">
        <f t="shared" si="15"/>
        <v>831047</v>
      </c>
    </row>
    <row r="503" spans="1:5">
      <c r="A503">
        <v>801388</v>
      </c>
      <c r="B503">
        <v>831048</v>
      </c>
      <c r="C503" s="293">
        <v>202900000</v>
      </c>
      <c r="D503">
        <f t="shared" si="14"/>
        <v>801388</v>
      </c>
      <c r="E503">
        <f t="shared" si="15"/>
        <v>831048</v>
      </c>
    </row>
    <row r="504" spans="1:5">
      <c r="A504">
        <v>801394</v>
      </c>
      <c r="B504">
        <v>831049</v>
      </c>
      <c r="C504" s="293">
        <v>539900000</v>
      </c>
      <c r="D504">
        <f t="shared" si="14"/>
        <v>801394</v>
      </c>
      <c r="E504">
        <f t="shared" si="15"/>
        <v>831049</v>
      </c>
    </row>
    <row r="505" spans="1:5">
      <c r="A505">
        <v>801397</v>
      </c>
      <c r="B505">
        <v>831050</v>
      </c>
      <c r="C505" s="293">
        <v>200400000</v>
      </c>
      <c r="D505">
        <f t="shared" si="14"/>
        <v>801397</v>
      </c>
      <c r="E505">
        <f t="shared" si="15"/>
        <v>831050</v>
      </c>
    </row>
    <row r="506" spans="1:5">
      <c r="A506">
        <v>801399</v>
      </c>
      <c r="B506">
        <v>831051</v>
      </c>
      <c r="C506" s="293">
        <v>267900000</v>
      </c>
      <c r="D506">
        <f t="shared" si="14"/>
        <v>801399</v>
      </c>
      <c r="E506">
        <f t="shared" si="15"/>
        <v>831051</v>
      </c>
    </row>
    <row r="507" spans="1:5">
      <c r="A507">
        <v>801410</v>
      </c>
      <c r="B507">
        <v>831052</v>
      </c>
      <c r="C507" s="293">
        <v>189900000</v>
      </c>
      <c r="D507">
        <f t="shared" si="14"/>
        <v>801410</v>
      </c>
      <c r="E507">
        <f t="shared" si="15"/>
        <v>831052</v>
      </c>
    </row>
    <row r="508" spans="1:5">
      <c r="A508">
        <v>801417</v>
      </c>
      <c r="B508">
        <v>831053</v>
      </c>
      <c r="C508" s="293">
        <v>479900000</v>
      </c>
      <c r="D508">
        <f t="shared" si="14"/>
        <v>801417</v>
      </c>
      <c r="E508">
        <f t="shared" si="15"/>
        <v>831053</v>
      </c>
    </row>
    <row r="509" spans="1:5">
      <c r="A509">
        <v>801421</v>
      </c>
      <c r="B509">
        <v>831054</v>
      </c>
      <c r="C509" s="293">
        <v>209800000</v>
      </c>
      <c r="D509">
        <f t="shared" si="14"/>
        <v>801421</v>
      </c>
      <c r="E509">
        <f t="shared" si="15"/>
        <v>831054</v>
      </c>
    </row>
    <row r="510" spans="1:5">
      <c r="A510">
        <v>801426</v>
      </c>
      <c r="B510">
        <v>831055</v>
      </c>
      <c r="C510" s="293">
        <v>254900000</v>
      </c>
      <c r="D510">
        <f t="shared" si="14"/>
        <v>801426</v>
      </c>
      <c r="E510">
        <f t="shared" si="15"/>
        <v>831055</v>
      </c>
    </row>
    <row r="511" spans="1:5">
      <c r="A511">
        <v>801435</v>
      </c>
      <c r="B511">
        <v>831056</v>
      </c>
      <c r="C511" s="293">
        <v>379900000</v>
      </c>
      <c r="D511">
        <f t="shared" si="14"/>
        <v>801435</v>
      </c>
      <c r="E511">
        <f t="shared" si="15"/>
        <v>831056</v>
      </c>
    </row>
    <row r="512" spans="1:5">
      <c r="A512">
        <v>801441</v>
      </c>
      <c r="B512">
        <v>831057</v>
      </c>
      <c r="C512" s="293">
        <v>594900000</v>
      </c>
      <c r="D512">
        <f t="shared" si="14"/>
        <v>801441</v>
      </c>
      <c r="E512">
        <f t="shared" si="15"/>
        <v>831057</v>
      </c>
    </row>
    <row r="513" spans="1:5">
      <c r="A513">
        <v>801451</v>
      </c>
      <c r="B513">
        <v>831058</v>
      </c>
      <c r="C513" s="293">
        <v>409900000</v>
      </c>
      <c r="D513">
        <f t="shared" si="14"/>
        <v>801451</v>
      </c>
      <c r="E513">
        <f t="shared" si="15"/>
        <v>831058</v>
      </c>
    </row>
    <row r="514" spans="1:5">
      <c r="A514">
        <v>801452</v>
      </c>
      <c r="B514">
        <v>831059</v>
      </c>
      <c r="C514" s="293">
        <v>269900000</v>
      </c>
      <c r="D514">
        <f t="shared" si="14"/>
        <v>801452</v>
      </c>
      <c r="E514">
        <f t="shared" si="15"/>
        <v>831059</v>
      </c>
    </row>
    <row r="515" spans="1:5">
      <c r="A515">
        <v>801462</v>
      </c>
      <c r="B515">
        <v>831060</v>
      </c>
      <c r="C515" s="293">
        <v>236200000</v>
      </c>
      <c r="D515">
        <f t="shared" ref="D515:D578" si="16">+A515*1</f>
        <v>801462</v>
      </c>
      <c r="E515">
        <f t="shared" ref="E515:E578" si="17">+B515*1</f>
        <v>831060</v>
      </c>
    </row>
    <row r="516" spans="1:5">
      <c r="A516">
        <v>801468</v>
      </c>
      <c r="B516">
        <v>831061</v>
      </c>
      <c r="C516" s="293">
        <v>709900000</v>
      </c>
      <c r="D516">
        <f t="shared" si="16"/>
        <v>801468</v>
      </c>
      <c r="E516">
        <f t="shared" si="17"/>
        <v>831061</v>
      </c>
    </row>
    <row r="517" spans="1:5">
      <c r="A517">
        <v>801480</v>
      </c>
      <c r="B517">
        <v>831062</v>
      </c>
      <c r="C517" s="293">
        <v>304900000</v>
      </c>
      <c r="D517">
        <f t="shared" si="16"/>
        <v>801480</v>
      </c>
      <c r="E517">
        <f t="shared" si="17"/>
        <v>831062</v>
      </c>
    </row>
    <row r="518" spans="1:5">
      <c r="A518">
        <v>801069</v>
      </c>
      <c r="B518">
        <v>832001</v>
      </c>
      <c r="C518" s="293">
        <v>129600000</v>
      </c>
      <c r="D518">
        <f t="shared" si="16"/>
        <v>801069</v>
      </c>
      <c r="E518">
        <f t="shared" si="17"/>
        <v>832001</v>
      </c>
    </row>
    <row r="519" spans="1:5">
      <c r="A519">
        <v>801070</v>
      </c>
      <c r="B519">
        <v>832002</v>
      </c>
      <c r="C519" s="293">
        <v>145200000</v>
      </c>
      <c r="D519">
        <f t="shared" si="16"/>
        <v>801070</v>
      </c>
      <c r="E519">
        <f t="shared" si="17"/>
        <v>832002</v>
      </c>
    </row>
    <row r="520" spans="1:5">
      <c r="A520">
        <v>801084</v>
      </c>
      <c r="B520">
        <v>832003</v>
      </c>
      <c r="C520" s="293">
        <v>134100000</v>
      </c>
      <c r="D520">
        <f t="shared" si="16"/>
        <v>801084</v>
      </c>
      <c r="E520">
        <f t="shared" si="17"/>
        <v>832003</v>
      </c>
    </row>
    <row r="521" spans="1:5">
      <c r="A521">
        <v>801118</v>
      </c>
      <c r="B521">
        <v>832004</v>
      </c>
      <c r="C521" s="293">
        <v>120700000</v>
      </c>
      <c r="D521">
        <f t="shared" si="16"/>
        <v>801118</v>
      </c>
      <c r="E521">
        <f t="shared" si="17"/>
        <v>832004</v>
      </c>
    </row>
    <row r="522" spans="1:5">
      <c r="A522">
        <v>801130</v>
      </c>
      <c r="B522">
        <v>832005</v>
      </c>
      <c r="C522" s="293">
        <v>107800000</v>
      </c>
      <c r="D522">
        <f t="shared" si="16"/>
        <v>801130</v>
      </c>
      <c r="E522">
        <f t="shared" si="17"/>
        <v>832005</v>
      </c>
    </row>
    <row r="523" spans="1:5">
      <c r="A523">
        <v>801146</v>
      </c>
      <c r="B523">
        <v>832006</v>
      </c>
      <c r="C523" s="293">
        <v>95300000</v>
      </c>
      <c r="D523">
        <f t="shared" si="16"/>
        <v>801146</v>
      </c>
      <c r="E523">
        <f t="shared" si="17"/>
        <v>832006</v>
      </c>
    </row>
    <row r="524" spans="1:5">
      <c r="A524">
        <v>801148</v>
      </c>
      <c r="B524">
        <v>832007</v>
      </c>
      <c r="C524" s="293">
        <v>113300000</v>
      </c>
      <c r="D524">
        <f t="shared" si="16"/>
        <v>801148</v>
      </c>
      <c r="E524">
        <f t="shared" si="17"/>
        <v>832007</v>
      </c>
    </row>
    <row r="525" spans="1:5">
      <c r="A525">
        <v>801151</v>
      </c>
      <c r="B525">
        <v>832008</v>
      </c>
      <c r="C525" s="293">
        <v>123200000</v>
      </c>
      <c r="D525">
        <f t="shared" si="16"/>
        <v>801151</v>
      </c>
      <c r="E525">
        <f t="shared" si="17"/>
        <v>832008</v>
      </c>
    </row>
    <row r="526" spans="1:5">
      <c r="A526">
        <v>801169</v>
      </c>
      <c r="B526">
        <v>832009</v>
      </c>
      <c r="C526" s="293">
        <v>129200000</v>
      </c>
      <c r="D526">
        <f t="shared" si="16"/>
        <v>801169</v>
      </c>
      <c r="E526">
        <f t="shared" si="17"/>
        <v>832009</v>
      </c>
    </row>
    <row r="527" spans="1:5">
      <c r="A527">
        <v>801208</v>
      </c>
      <c r="B527">
        <v>832010</v>
      </c>
      <c r="C527" s="293">
        <v>241500000</v>
      </c>
      <c r="D527">
        <f t="shared" si="16"/>
        <v>801208</v>
      </c>
      <c r="E527">
        <f t="shared" si="17"/>
        <v>832010</v>
      </c>
    </row>
    <row r="528" spans="1:5">
      <c r="A528">
        <v>801211</v>
      </c>
      <c r="B528">
        <v>832011</v>
      </c>
      <c r="C528" s="293">
        <v>214700000</v>
      </c>
      <c r="D528">
        <f t="shared" si="16"/>
        <v>801211</v>
      </c>
      <c r="E528">
        <f t="shared" si="17"/>
        <v>832011</v>
      </c>
    </row>
    <row r="529" spans="1:5">
      <c r="A529">
        <v>801231</v>
      </c>
      <c r="B529">
        <v>832012</v>
      </c>
      <c r="C529" s="293">
        <v>157900000</v>
      </c>
      <c r="D529">
        <f t="shared" si="16"/>
        <v>801231</v>
      </c>
      <c r="E529">
        <f t="shared" si="17"/>
        <v>832012</v>
      </c>
    </row>
    <row r="530" spans="1:5">
      <c r="A530">
        <v>801247</v>
      </c>
      <c r="B530">
        <v>832013</v>
      </c>
      <c r="C530" s="293">
        <v>137200000</v>
      </c>
      <c r="D530">
        <f t="shared" si="16"/>
        <v>801247</v>
      </c>
      <c r="E530">
        <f t="shared" si="17"/>
        <v>832013</v>
      </c>
    </row>
    <row r="531" spans="1:5">
      <c r="A531">
        <v>801274</v>
      </c>
      <c r="B531">
        <v>832014</v>
      </c>
      <c r="C531" s="293">
        <v>95500000</v>
      </c>
      <c r="D531">
        <f t="shared" si="16"/>
        <v>801274</v>
      </c>
      <c r="E531">
        <f t="shared" si="17"/>
        <v>832014</v>
      </c>
    </row>
    <row r="532" spans="1:5">
      <c r="A532">
        <v>801282</v>
      </c>
      <c r="B532">
        <v>832015</v>
      </c>
      <c r="C532" s="293">
        <v>244900000</v>
      </c>
      <c r="D532">
        <f t="shared" si="16"/>
        <v>801282</v>
      </c>
      <c r="E532">
        <f t="shared" si="17"/>
        <v>832015</v>
      </c>
    </row>
    <row r="533" spans="1:5">
      <c r="A533">
        <v>801285</v>
      </c>
      <c r="B533">
        <v>832016</v>
      </c>
      <c r="C533" s="293">
        <v>105200000</v>
      </c>
      <c r="D533">
        <f t="shared" si="16"/>
        <v>801285</v>
      </c>
      <c r="E533">
        <f t="shared" si="17"/>
        <v>832016</v>
      </c>
    </row>
    <row r="534" spans="1:5">
      <c r="A534">
        <v>801290</v>
      </c>
      <c r="B534">
        <v>832017</v>
      </c>
      <c r="C534" s="293">
        <v>81900000</v>
      </c>
      <c r="D534">
        <f t="shared" si="16"/>
        <v>801290</v>
      </c>
      <c r="E534">
        <f t="shared" si="17"/>
        <v>832017</v>
      </c>
    </row>
    <row r="535" spans="1:5">
      <c r="A535">
        <v>801298</v>
      </c>
      <c r="B535">
        <v>832018</v>
      </c>
      <c r="C535" s="293">
        <v>104800000</v>
      </c>
      <c r="D535">
        <f t="shared" si="16"/>
        <v>801298</v>
      </c>
      <c r="E535">
        <f t="shared" si="17"/>
        <v>832018</v>
      </c>
    </row>
    <row r="536" spans="1:5">
      <c r="A536">
        <v>801303</v>
      </c>
      <c r="B536">
        <v>832019</v>
      </c>
      <c r="C536" s="293">
        <v>108100000</v>
      </c>
      <c r="D536">
        <f t="shared" si="16"/>
        <v>801303</v>
      </c>
      <c r="E536">
        <f t="shared" si="17"/>
        <v>832019</v>
      </c>
    </row>
    <row r="537" spans="1:5">
      <c r="A537">
        <v>801305</v>
      </c>
      <c r="B537">
        <v>832020</v>
      </c>
      <c r="C537" s="293">
        <v>349900000</v>
      </c>
      <c r="D537">
        <f t="shared" si="16"/>
        <v>801305</v>
      </c>
      <c r="E537">
        <f t="shared" si="17"/>
        <v>832020</v>
      </c>
    </row>
    <row r="538" spans="1:5">
      <c r="A538">
        <v>801314</v>
      </c>
      <c r="B538">
        <v>832021</v>
      </c>
      <c r="C538" s="293">
        <v>106900000</v>
      </c>
      <c r="D538">
        <f t="shared" si="16"/>
        <v>801314</v>
      </c>
      <c r="E538">
        <f t="shared" si="17"/>
        <v>832021</v>
      </c>
    </row>
    <row r="539" spans="1:5">
      <c r="A539">
        <v>801318</v>
      </c>
      <c r="B539">
        <v>832022</v>
      </c>
      <c r="C539" s="293">
        <v>109800000</v>
      </c>
      <c r="D539">
        <f t="shared" si="16"/>
        <v>801318</v>
      </c>
      <c r="E539">
        <f t="shared" si="17"/>
        <v>832022</v>
      </c>
    </row>
    <row r="540" spans="1:5">
      <c r="A540">
        <v>801319</v>
      </c>
      <c r="B540">
        <v>832023</v>
      </c>
      <c r="C540" s="293">
        <v>113700000</v>
      </c>
      <c r="D540">
        <f t="shared" si="16"/>
        <v>801319</v>
      </c>
      <c r="E540">
        <f t="shared" si="17"/>
        <v>832023</v>
      </c>
    </row>
    <row r="541" spans="1:5">
      <c r="A541">
        <v>801323</v>
      </c>
      <c r="B541">
        <v>832024</v>
      </c>
      <c r="C541" s="293">
        <v>112000000</v>
      </c>
      <c r="D541">
        <f t="shared" si="16"/>
        <v>801323</v>
      </c>
      <c r="E541">
        <f t="shared" si="17"/>
        <v>832024</v>
      </c>
    </row>
    <row r="542" spans="1:5">
      <c r="A542">
        <v>801325</v>
      </c>
      <c r="B542">
        <v>832025</v>
      </c>
      <c r="C542" s="293">
        <v>115000000</v>
      </c>
      <c r="D542">
        <f t="shared" si="16"/>
        <v>801325</v>
      </c>
      <c r="E542">
        <f t="shared" si="17"/>
        <v>832025</v>
      </c>
    </row>
    <row r="543" spans="1:5">
      <c r="A543">
        <v>801326</v>
      </c>
      <c r="B543">
        <v>832026</v>
      </c>
      <c r="C543" s="293">
        <v>115600000</v>
      </c>
      <c r="D543">
        <f t="shared" si="16"/>
        <v>801326</v>
      </c>
      <c r="E543">
        <f t="shared" si="17"/>
        <v>832026</v>
      </c>
    </row>
    <row r="544" spans="1:5">
      <c r="A544">
        <v>801327</v>
      </c>
      <c r="B544">
        <v>832027</v>
      </c>
      <c r="C544" s="293">
        <v>104900000</v>
      </c>
      <c r="D544">
        <f t="shared" si="16"/>
        <v>801327</v>
      </c>
      <c r="E544">
        <f t="shared" si="17"/>
        <v>832027</v>
      </c>
    </row>
    <row r="545" spans="1:5">
      <c r="A545">
        <v>801340</v>
      </c>
      <c r="B545">
        <v>832028</v>
      </c>
      <c r="C545" s="293">
        <v>108100000</v>
      </c>
      <c r="D545">
        <f t="shared" si="16"/>
        <v>801340</v>
      </c>
      <c r="E545">
        <f t="shared" si="17"/>
        <v>832028</v>
      </c>
    </row>
    <row r="546" spans="1:5">
      <c r="A546">
        <v>801341</v>
      </c>
      <c r="B546">
        <v>832029</v>
      </c>
      <c r="C546" s="293">
        <v>106100000</v>
      </c>
      <c r="D546">
        <f t="shared" si="16"/>
        <v>801341</v>
      </c>
      <c r="E546">
        <f t="shared" si="17"/>
        <v>832029</v>
      </c>
    </row>
    <row r="547" spans="1:5">
      <c r="A547">
        <v>801342</v>
      </c>
      <c r="B547">
        <v>832030</v>
      </c>
      <c r="C547" s="293">
        <v>145900000</v>
      </c>
      <c r="D547">
        <f t="shared" si="16"/>
        <v>801342</v>
      </c>
      <c r="E547">
        <f t="shared" si="17"/>
        <v>832030</v>
      </c>
    </row>
    <row r="548" spans="1:5">
      <c r="A548">
        <v>801348</v>
      </c>
      <c r="B548">
        <v>832031</v>
      </c>
      <c r="C548" s="293">
        <v>141100000</v>
      </c>
      <c r="D548">
        <f t="shared" si="16"/>
        <v>801348</v>
      </c>
      <c r="E548">
        <f t="shared" si="17"/>
        <v>832031</v>
      </c>
    </row>
    <row r="549" spans="1:5">
      <c r="A549">
        <v>801349</v>
      </c>
      <c r="B549">
        <v>832032</v>
      </c>
      <c r="C549" s="293">
        <v>98900000</v>
      </c>
      <c r="D549">
        <f t="shared" si="16"/>
        <v>801349</v>
      </c>
      <c r="E549">
        <f t="shared" si="17"/>
        <v>832032</v>
      </c>
    </row>
    <row r="550" spans="1:5">
      <c r="A550">
        <v>801352</v>
      </c>
      <c r="B550">
        <v>832033</v>
      </c>
      <c r="C550" s="293">
        <v>141500000</v>
      </c>
      <c r="D550">
        <f t="shared" si="16"/>
        <v>801352</v>
      </c>
      <c r="E550">
        <f t="shared" si="17"/>
        <v>832033</v>
      </c>
    </row>
    <row r="551" spans="1:5">
      <c r="A551">
        <v>801356</v>
      </c>
      <c r="B551">
        <v>832034</v>
      </c>
      <c r="C551" s="293">
        <v>108400000</v>
      </c>
      <c r="D551">
        <f t="shared" si="16"/>
        <v>801356</v>
      </c>
      <c r="E551">
        <f t="shared" si="17"/>
        <v>832034</v>
      </c>
    </row>
    <row r="552" spans="1:5">
      <c r="A552">
        <v>801358</v>
      </c>
      <c r="B552">
        <v>832035</v>
      </c>
      <c r="C552" s="293">
        <v>154900000</v>
      </c>
      <c r="D552">
        <f t="shared" si="16"/>
        <v>801358</v>
      </c>
      <c r="E552">
        <f t="shared" si="17"/>
        <v>832035</v>
      </c>
    </row>
    <row r="553" spans="1:5">
      <c r="A553">
        <v>801365</v>
      </c>
      <c r="B553">
        <v>832036</v>
      </c>
      <c r="C553" s="293">
        <v>167200000</v>
      </c>
      <c r="D553">
        <f t="shared" si="16"/>
        <v>801365</v>
      </c>
      <c r="E553">
        <f t="shared" si="17"/>
        <v>832036</v>
      </c>
    </row>
    <row r="554" spans="1:5">
      <c r="A554">
        <v>801368</v>
      </c>
      <c r="B554">
        <v>832037</v>
      </c>
      <c r="C554" s="293">
        <v>172900000</v>
      </c>
      <c r="D554">
        <f t="shared" si="16"/>
        <v>801368</v>
      </c>
      <c r="E554">
        <f t="shared" si="17"/>
        <v>832037</v>
      </c>
    </row>
    <row r="555" spans="1:5">
      <c r="A555">
        <v>801369</v>
      </c>
      <c r="B555">
        <v>832038</v>
      </c>
      <c r="C555" s="293">
        <v>110400000</v>
      </c>
      <c r="D555">
        <f t="shared" si="16"/>
        <v>801369</v>
      </c>
      <c r="E555">
        <f t="shared" si="17"/>
        <v>832038</v>
      </c>
    </row>
    <row r="556" spans="1:5">
      <c r="A556">
        <v>801370</v>
      </c>
      <c r="B556">
        <v>832039</v>
      </c>
      <c r="C556" s="293">
        <v>122500000</v>
      </c>
      <c r="D556">
        <f t="shared" si="16"/>
        <v>801370</v>
      </c>
      <c r="E556">
        <f t="shared" si="17"/>
        <v>832039</v>
      </c>
    </row>
    <row r="557" spans="1:5">
      <c r="A557">
        <v>801375</v>
      </c>
      <c r="B557">
        <v>832040</v>
      </c>
      <c r="C557" s="293">
        <v>184900000</v>
      </c>
      <c r="D557">
        <f t="shared" si="16"/>
        <v>801375</v>
      </c>
      <c r="E557">
        <f t="shared" si="17"/>
        <v>832040</v>
      </c>
    </row>
    <row r="558" spans="1:5">
      <c r="A558">
        <v>801380</v>
      </c>
      <c r="B558">
        <v>832041</v>
      </c>
      <c r="C558" s="293">
        <v>176900000</v>
      </c>
      <c r="D558">
        <f t="shared" si="16"/>
        <v>801380</v>
      </c>
      <c r="E558">
        <f t="shared" si="17"/>
        <v>832041</v>
      </c>
    </row>
    <row r="559" spans="1:5">
      <c r="A559">
        <v>801382</v>
      </c>
      <c r="B559">
        <v>832042</v>
      </c>
      <c r="C559" s="293">
        <v>118700000</v>
      </c>
      <c r="D559">
        <f t="shared" si="16"/>
        <v>801382</v>
      </c>
      <c r="E559">
        <f t="shared" si="17"/>
        <v>832042</v>
      </c>
    </row>
    <row r="560" spans="1:5">
      <c r="A560">
        <v>801385</v>
      </c>
      <c r="B560">
        <v>832043</v>
      </c>
      <c r="C560" s="293">
        <v>144800000</v>
      </c>
      <c r="D560">
        <f t="shared" si="16"/>
        <v>801385</v>
      </c>
      <c r="E560">
        <f t="shared" si="17"/>
        <v>832043</v>
      </c>
    </row>
    <row r="561" spans="1:5">
      <c r="A561">
        <v>801386</v>
      </c>
      <c r="B561">
        <v>832044</v>
      </c>
      <c r="C561" s="293">
        <v>116400000</v>
      </c>
      <c r="D561">
        <f t="shared" si="16"/>
        <v>801386</v>
      </c>
      <c r="E561">
        <f t="shared" si="17"/>
        <v>832044</v>
      </c>
    </row>
    <row r="562" spans="1:5">
      <c r="A562">
        <v>801387</v>
      </c>
      <c r="B562">
        <v>832045</v>
      </c>
      <c r="C562" s="293">
        <v>123000000</v>
      </c>
      <c r="D562">
        <f t="shared" si="16"/>
        <v>801387</v>
      </c>
      <c r="E562">
        <f t="shared" si="17"/>
        <v>832045</v>
      </c>
    </row>
    <row r="563" spans="1:5">
      <c r="A563">
        <v>801393</v>
      </c>
      <c r="B563">
        <v>832046</v>
      </c>
      <c r="C563" s="293">
        <v>225000000</v>
      </c>
      <c r="D563">
        <f t="shared" si="16"/>
        <v>801393</v>
      </c>
      <c r="E563">
        <f t="shared" si="17"/>
        <v>832046</v>
      </c>
    </row>
    <row r="564" spans="1:5">
      <c r="A564">
        <v>801395</v>
      </c>
      <c r="B564">
        <v>832047</v>
      </c>
      <c r="C564" s="293">
        <v>181900000</v>
      </c>
      <c r="D564">
        <f t="shared" si="16"/>
        <v>801395</v>
      </c>
      <c r="E564">
        <f t="shared" si="17"/>
        <v>832047</v>
      </c>
    </row>
    <row r="565" spans="1:5">
      <c r="A565">
        <v>801398</v>
      </c>
      <c r="B565">
        <v>832048</v>
      </c>
      <c r="C565" s="293">
        <v>124800000</v>
      </c>
      <c r="D565">
        <f t="shared" si="16"/>
        <v>801398</v>
      </c>
      <c r="E565">
        <f t="shared" si="17"/>
        <v>832048</v>
      </c>
    </row>
    <row r="566" spans="1:5">
      <c r="A566">
        <v>801400</v>
      </c>
      <c r="B566">
        <v>832049</v>
      </c>
      <c r="C566" s="293">
        <v>170800000</v>
      </c>
      <c r="D566">
        <f t="shared" si="16"/>
        <v>801400</v>
      </c>
      <c r="E566">
        <f t="shared" si="17"/>
        <v>832049</v>
      </c>
    </row>
    <row r="567" spans="1:5">
      <c r="A567">
        <v>801402</v>
      </c>
      <c r="B567">
        <v>832050</v>
      </c>
      <c r="C567" s="293">
        <v>110000000</v>
      </c>
      <c r="D567">
        <f t="shared" si="16"/>
        <v>801402</v>
      </c>
      <c r="E567">
        <f t="shared" si="17"/>
        <v>832050</v>
      </c>
    </row>
    <row r="568" spans="1:5">
      <c r="A568">
        <v>801403</v>
      </c>
      <c r="B568">
        <v>832051</v>
      </c>
      <c r="C568" s="293">
        <v>99800000</v>
      </c>
      <c r="D568">
        <f t="shared" si="16"/>
        <v>801403</v>
      </c>
      <c r="E568">
        <f t="shared" si="17"/>
        <v>832051</v>
      </c>
    </row>
    <row r="569" spans="1:5">
      <c r="A569">
        <v>801412</v>
      </c>
      <c r="B569">
        <v>832052</v>
      </c>
      <c r="C569" s="293">
        <v>123400000</v>
      </c>
      <c r="D569">
        <f t="shared" si="16"/>
        <v>801412</v>
      </c>
      <c r="E569">
        <f t="shared" si="17"/>
        <v>832052</v>
      </c>
    </row>
    <row r="570" spans="1:5">
      <c r="A570">
        <v>801415</v>
      </c>
      <c r="B570">
        <v>832053</v>
      </c>
      <c r="C570" s="293">
        <v>599900000</v>
      </c>
      <c r="D570">
        <f t="shared" si="16"/>
        <v>801415</v>
      </c>
      <c r="E570">
        <f t="shared" si="17"/>
        <v>832053</v>
      </c>
    </row>
    <row r="571" spans="1:5">
      <c r="A571">
        <v>801419</v>
      </c>
      <c r="B571">
        <v>832054</v>
      </c>
      <c r="C571" s="293">
        <v>194900000</v>
      </c>
      <c r="D571">
        <f t="shared" si="16"/>
        <v>801419</v>
      </c>
      <c r="E571">
        <f t="shared" si="17"/>
        <v>832054</v>
      </c>
    </row>
    <row r="572" spans="1:5">
      <c r="A572">
        <v>801424</v>
      </c>
      <c r="B572">
        <v>832055</v>
      </c>
      <c r="C572" s="293">
        <v>173500000</v>
      </c>
      <c r="D572">
        <f t="shared" si="16"/>
        <v>801424</v>
      </c>
      <c r="E572">
        <f t="shared" si="17"/>
        <v>832055</v>
      </c>
    </row>
    <row r="573" spans="1:5">
      <c r="A573">
        <v>801427</v>
      </c>
      <c r="B573">
        <v>832056</v>
      </c>
      <c r="C573" s="293">
        <v>189900000</v>
      </c>
      <c r="D573">
        <f t="shared" si="16"/>
        <v>801427</v>
      </c>
      <c r="E573">
        <f t="shared" si="17"/>
        <v>832056</v>
      </c>
    </row>
    <row r="574" spans="1:5">
      <c r="A574">
        <v>801428</v>
      </c>
      <c r="B574">
        <v>832057</v>
      </c>
      <c r="C574" s="293">
        <v>129900000</v>
      </c>
      <c r="D574">
        <f t="shared" si="16"/>
        <v>801428</v>
      </c>
      <c r="E574">
        <f t="shared" si="17"/>
        <v>832057</v>
      </c>
    </row>
    <row r="575" spans="1:5">
      <c r="A575">
        <v>801431</v>
      </c>
      <c r="B575">
        <v>832058</v>
      </c>
      <c r="C575" s="293">
        <v>174900000</v>
      </c>
      <c r="D575">
        <f t="shared" si="16"/>
        <v>801431</v>
      </c>
      <c r="E575">
        <f t="shared" si="17"/>
        <v>832058</v>
      </c>
    </row>
    <row r="576" spans="1:5">
      <c r="A576">
        <v>801433</v>
      </c>
      <c r="B576">
        <v>832059</v>
      </c>
      <c r="C576" s="293">
        <v>259900000</v>
      </c>
      <c r="D576">
        <f t="shared" si="16"/>
        <v>801433</v>
      </c>
      <c r="E576">
        <f t="shared" si="17"/>
        <v>832059</v>
      </c>
    </row>
    <row r="577" spans="1:5">
      <c r="A577">
        <v>801438</v>
      </c>
      <c r="B577">
        <v>832060</v>
      </c>
      <c r="C577" s="293">
        <v>194900000</v>
      </c>
      <c r="D577">
        <f t="shared" si="16"/>
        <v>801438</v>
      </c>
      <c r="E577">
        <f t="shared" si="17"/>
        <v>832060</v>
      </c>
    </row>
    <row r="578" spans="1:5">
      <c r="A578">
        <v>801447</v>
      </c>
      <c r="B578">
        <v>832061</v>
      </c>
      <c r="C578" s="293">
        <v>184900000</v>
      </c>
      <c r="D578">
        <f t="shared" si="16"/>
        <v>801447</v>
      </c>
      <c r="E578">
        <f t="shared" si="17"/>
        <v>832061</v>
      </c>
    </row>
    <row r="579" spans="1:5">
      <c r="A579">
        <v>801461</v>
      </c>
      <c r="B579">
        <v>832062</v>
      </c>
      <c r="C579" s="293">
        <v>234900000</v>
      </c>
      <c r="D579">
        <f t="shared" ref="D579:D642" si="18">+A579*1</f>
        <v>801461</v>
      </c>
      <c r="E579">
        <f t="shared" ref="E579:E642" si="19">+B579*1</f>
        <v>832062</v>
      </c>
    </row>
    <row r="580" spans="1:5">
      <c r="A580">
        <v>801466</v>
      </c>
      <c r="B580">
        <v>832063</v>
      </c>
      <c r="C580" s="293">
        <v>299900000</v>
      </c>
      <c r="D580">
        <f t="shared" si="18"/>
        <v>801466</v>
      </c>
      <c r="E580">
        <f t="shared" si="19"/>
        <v>832063</v>
      </c>
    </row>
    <row r="581" spans="1:5">
      <c r="A581">
        <v>801469</v>
      </c>
      <c r="B581">
        <v>832064</v>
      </c>
      <c r="C581" s="293">
        <v>215000000</v>
      </c>
      <c r="D581">
        <f t="shared" si="18"/>
        <v>801469</v>
      </c>
      <c r="E581">
        <f t="shared" si="19"/>
        <v>832064</v>
      </c>
    </row>
    <row r="582" spans="1:5">
      <c r="A582">
        <v>801473</v>
      </c>
      <c r="B582">
        <v>832065</v>
      </c>
      <c r="C582" s="293">
        <v>239900000</v>
      </c>
      <c r="D582">
        <f t="shared" si="18"/>
        <v>801473</v>
      </c>
      <c r="E582">
        <f t="shared" si="19"/>
        <v>832065</v>
      </c>
    </row>
    <row r="583" spans="1:5">
      <c r="A583">
        <v>801487</v>
      </c>
      <c r="B583">
        <v>832066</v>
      </c>
      <c r="C583" s="293">
        <v>163400000</v>
      </c>
      <c r="D583">
        <f t="shared" si="18"/>
        <v>801487</v>
      </c>
      <c r="E583">
        <f t="shared" si="19"/>
        <v>832066</v>
      </c>
    </row>
    <row r="584" spans="1:5">
      <c r="A584">
        <v>801491</v>
      </c>
      <c r="B584">
        <v>832067</v>
      </c>
      <c r="C584" s="293">
        <v>199900000</v>
      </c>
      <c r="D584">
        <f t="shared" si="18"/>
        <v>801491</v>
      </c>
      <c r="E584">
        <f t="shared" si="19"/>
        <v>832067</v>
      </c>
    </row>
    <row r="585" spans="1:5">
      <c r="A585">
        <v>801492</v>
      </c>
      <c r="B585">
        <v>832068</v>
      </c>
      <c r="C585" s="293">
        <v>239900000</v>
      </c>
      <c r="D585">
        <f t="shared" si="18"/>
        <v>801492</v>
      </c>
      <c r="E585">
        <f t="shared" si="19"/>
        <v>832068</v>
      </c>
    </row>
    <row r="586" spans="1:5">
      <c r="A586">
        <v>801494</v>
      </c>
      <c r="B586">
        <v>832069</v>
      </c>
      <c r="C586" s="293">
        <v>249900000</v>
      </c>
      <c r="D586">
        <f t="shared" si="18"/>
        <v>801494</v>
      </c>
      <c r="E586">
        <f t="shared" si="19"/>
        <v>832069</v>
      </c>
    </row>
    <row r="587" spans="1:5">
      <c r="A587">
        <v>801001</v>
      </c>
      <c r="B587">
        <v>833001</v>
      </c>
      <c r="C587" s="293">
        <v>94600000</v>
      </c>
      <c r="D587">
        <f t="shared" si="18"/>
        <v>801001</v>
      </c>
      <c r="E587">
        <f t="shared" si="19"/>
        <v>833001</v>
      </c>
    </row>
    <row r="588" spans="1:5">
      <c r="A588">
        <v>801002</v>
      </c>
      <c r="B588">
        <v>833002</v>
      </c>
      <c r="C588" s="293">
        <v>86300000</v>
      </c>
      <c r="D588">
        <f t="shared" si="18"/>
        <v>801002</v>
      </c>
      <c r="E588">
        <f t="shared" si="19"/>
        <v>833002</v>
      </c>
    </row>
    <row r="589" spans="1:5">
      <c r="A589">
        <v>801004</v>
      </c>
      <c r="B589">
        <v>833003</v>
      </c>
      <c r="C589" s="293">
        <v>216400000</v>
      </c>
      <c r="D589">
        <f t="shared" si="18"/>
        <v>801004</v>
      </c>
      <c r="E589">
        <f t="shared" si="19"/>
        <v>833003</v>
      </c>
    </row>
    <row r="590" spans="1:5">
      <c r="A590">
        <v>801009</v>
      </c>
      <c r="B590">
        <v>833004</v>
      </c>
      <c r="C590" s="293">
        <v>85000000</v>
      </c>
      <c r="D590">
        <f t="shared" si="18"/>
        <v>801009</v>
      </c>
      <c r="E590">
        <f t="shared" si="19"/>
        <v>833004</v>
      </c>
    </row>
    <row r="591" spans="1:5">
      <c r="A591">
        <v>801019</v>
      </c>
      <c r="B591">
        <v>833005</v>
      </c>
      <c r="C591" s="293">
        <v>128100000</v>
      </c>
      <c r="D591">
        <f t="shared" si="18"/>
        <v>801019</v>
      </c>
      <c r="E591">
        <f t="shared" si="19"/>
        <v>833005</v>
      </c>
    </row>
    <row r="592" spans="1:5">
      <c r="A592">
        <v>801020</v>
      </c>
      <c r="B592">
        <v>833006</v>
      </c>
      <c r="C592" s="293">
        <v>67000000</v>
      </c>
      <c r="D592">
        <f t="shared" si="18"/>
        <v>801020</v>
      </c>
      <c r="E592">
        <f t="shared" si="19"/>
        <v>833006</v>
      </c>
    </row>
    <row r="593" spans="1:5">
      <c r="A593">
        <v>801024</v>
      </c>
      <c r="B593">
        <v>833007</v>
      </c>
      <c r="C593" s="293">
        <v>72100000</v>
      </c>
      <c r="D593">
        <f t="shared" si="18"/>
        <v>801024</v>
      </c>
      <c r="E593">
        <f t="shared" si="19"/>
        <v>833007</v>
      </c>
    </row>
    <row r="594" spans="1:5">
      <c r="A594">
        <v>801025</v>
      </c>
      <c r="B594">
        <v>833008</v>
      </c>
      <c r="C594" s="293">
        <v>132800000</v>
      </c>
      <c r="D594">
        <f t="shared" si="18"/>
        <v>801025</v>
      </c>
      <c r="E594">
        <f t="shared" si="19"/>
        <v>833008</v>
      </c>
    </row>
    <row r="595" spans="1:5">
      <c r="A595">
        <v>801028</v>
      </c>
      <c r="B595">
        <v>833009</v>
      </c>
      <c r="C595" s="293">
        <v>108200000</v>
      </c>
      <c r="D595">
        <f t="shared" si="18"/>
        <v>801028</v>
      </c>
      <c r="E595">
        <f t="shared" si="19"/>
        <v>833009</v>
      </c>
    </row>
    <row r="596" spans="1:5">
      <c r="A596">
        <v>801030</v>
      </c>
      <c r="B596">
        <v>833010</v>
      </c>
      <c r="C596" s="293">
        <v>155900000</v>
      </c>
      <c r="D596">
        <f t="shared" si="18"/>
        <v>801030</v>
      </c>
      <c r="E596">
        <f t="shared" si="19"/>
        <v>833010</v>
      </c>
    </row>
    <row r="597" spans="1:5">
      <c r="A597">
        <v>801031</v>
      </c>
      <c r="B597">
        <v>833011</v>
      </c>
      <c r="C597" s="293">
        <v>107900000</v>
      </c>
      <c r="D597">
        <f t="shared" si="18"/>
        <v>801031</v>
      </c>
      <c r="E597">
        <f t="shared" si="19"/>
        <v>833011</v>
      </c>
    </row>
    <row r="598" spans="1:5">
      <c r="A598">
        <v>801041</v>
      </c>
      <c r="B598">
        <v>833012</v>
      </c>
      <c r="C598" s="293">
        <v>195200000</v>
      </c>
      <c r="D598">
        <f t="shared" si="18"/>
        <v>801041</v>
      </c>
      <c r="E598">
        <f t="shared" si="19"/>
        <v>833012</v>
      </c>
    </row>
    <row r="599" spans="1:5">
      <c r="A599">
        <v>801044</v>
      </c>
      <c r="B599">
        <v>833013</v>
      </c>
      <c r="C599" s="293">
        <v>107200000</v>
      </c>
      <c r="D599">
        <f t="shared" si="18"/>
        <v>801044</v>
      </c>
      <c r="E599">
        <f t="shared" si="19"/>
        <v>833013</v>
      </c>
    </row>
    <row r="600" spans="1:5">
      <c r="A600">
        <v>801045</v>
      </c>
      <c r="B600">
        <v>833014</v>
      </c>
      <c r="C600" s="293">
        <v>127600000</v>
      </c>
      <c r="D600">
        <f t="shared" si="18"/>
        <v>801045</v>
      </c>
      <c r="E600">
        <f t="shared" si="19"/>
        <v>833014</v>
      </c>
    </row>
    <row r="601" spans="1:5">
      <c r="A601">
        <v>801046</v>
      </c>
      <c r="B601">
        <v>833015</v>
      </c>
      <c r="C601" s="293">
        <v>169400000</v>
      </c>
      <c r="D601">
        <f t="shared" si="18"/>
        <v>801046</v>
      </c>
      <c r="E601">
        <f t="shared" si="19"/>
        <v>833015</v>
      </c>
    </row>
    <row r="602" spans="1:5">
      <c r="A602">
        <v>801047</v>
      </c>
      <c r="B602">
        <v>833016</v>
      </c>
      <c r="C602" s="293">
        <v>117900000</v>
      </c>
      <c r="D602">
        <f t="shared" si="18"/>
        <v>801047</v>
      </c>
      <c r="E602">
        <f t="shared" si="19"/>
        <v>833016</v>
      </c>
    </row>
    <row r="603" spans="1:5">
      <c r="A603">
        <v>801048</v>
      </c>
      <c r="B603">
        <v>833017</v>
      </c>
      <c r="C603" s="293">
        <v>112100000</v>
      </c>
      <c r="D603">
        <f t="shared" si="18"/>
        <v>801048</v>
      </c>
      <c r="E603">
        <f t="shared" si="19"/>
        <v>833017</v>
      </c>
    </row>
    <row r="604" spans="1:5">
      <c r="A604">
        <v>801049</v>
      </c>
      <c r="B604">
        <v>833018</v>
      </c>
      <c r="C604" s="293">
        <v>145800000</v>
      </c>
      <c r="D604">
        <f t="shared" si="18"/>
        <v>801049</v>
      </c>
      <c r="E604">
        <f t="shared" si="19"/>
        <v>833018</v>
      </c>
    </row>
    <row r="605" spans="1:5">
      <c r="A605">
        <v>801050</v>
      </c>
      <c r="B605">
        <v>833019</v>
      </c>
      <c r="C605" s="293">
        <v>124500000</v>
      </c>
      <c r="D605">
        <f t="shared" si="18"/>
        <v>801050</v>
      </c>
      <c r="E605">
        <f t="shared" si="19"/>
        <v>833019</v>
      </c>
    </row>
    <row r="606" spans="1:5">
      <c r="A606">
        <v>801051</v>
      </c>
      <c r="B606">
        <v>833020</v>
      </c>
      <c r="C606" s="293">
        <v>82800000</v>
      </c>
      <c r="D606">
        <f t="shared" si="18"/>
        <v>801051</v>
      </c>
      <c r="E606">
        <f t="shared" si="19"/>
        <v>833020</v>
      </c>
    </row>
    <row r="607" spans="1:5">
      <c r="A607">
        <v>801053</v>
      </c>
      <c r="B607">
        <v>833021</v>
      </c>
      <c r="C607" s="293">
        <v>162600000</v>
      </c>
      <c r="D607">
        <f t="shared" si="18"/>
        <v>801053</v>
      </c>
      <c r="E607">
        <f t="shared" si="19"/>
        <v>833021</v>
      </c>
    </row>
    <row r="608" spans="1:5">
      <c r="A608">
        <v>801054</v>
      </c>
      <c r="B608">
        <v>833022</v>
      </c>
      <c r="C608" s="293">
        <v>76200000</v>
      </c>
      <c r="D608">
        <f t="shared" si="18"/>
        <v>801054</v>
      </c>
      <c r="E608">
        <f t="shared" si="19"/>
        <v>833022</v>
      </c>
    </row>
    <row r="609" spans="1:5">
      <c r="A609">
        <v>801055</v>
      </c>
      <c r="B609">
        <v>833023</v>
      </c>
      <c r="C609" s="293">
        <v>134200000</v>
      </c>
      <c r="D609">
        <f t="shared" si="18"/>
        <v>801055</v>
      </c>
      <c r="E609">
        <f t="shared" si="19"/>
        <v>833023</v>
      </c>
    </row>
    <row r="610" spans="1:5">
      <c r="A610">
        <v>801056</v>
      </c>
      <c r="B610">
        <v>833024</v>
      </c>
      <c r="C610" s="293">
        <v>149800000</v>
      </c>
      <c r="D610">
        <f t="shared" si="18"/>
        <v>801056</v>
      </c>
      <c r="E610">
        <f t="shared" si="19"/>
        <v>833024</v>
      </c>
    </row>
    <row r="611" spans="1:5">
      <c r="A611">
        <v>801057</v>
      </c>
      <c r="B611">
        <v>833025</v>
      </c>
      <c r="C611" s="293">
        <v>126500000</v>
      </c>
      <c r="D611">
        <f t="shared" si="18"/>
        <v>801057</v>
      </c>
      <c r="E611">
        <f t="shared" si="19"/>
        <v>833025</v>
      </c>
    </row>
    <row r="612" spans="1:5">
      <c r="A612">
        <v>801060</v>
      </c>
      <c r="B612">
        <v>833026</v>
      </c>
      <c r="C612" s="293">
        <v>102800000</v>
      </c>
      <c r="D612">
        <f t="shared" si="18"/>
        <v>801060</v>
      </c>
      <c r="E612">
        <f t="shared" si="19"/>
        <v>833026</v>
      </c>
    </row>
    <row r="613" spans="1:5">
      <c r="A613">
        <v>801061</v>
      </c>
      <c r="B613">
        <v>833027</v>
      </c>
      <c r="C613" s="293">
        <v>266300000</v>
      </c>
      <c r="D613">
        <f t="shared" si="18"/>
        <v>801061</v>
      </c>
      <c r="E613">
        <f t="shared" si="19"/>
        <v>833027</v>
      </c>
    </row>
    <row r="614" spans="1:5">
      <c r="A614">
        <v>801062</v>
      </c>
      <c r="B614">
        <v>833028</v>
      </c>
      <c r="C614" s="293">
        <v>103700000</v>
      </c>
      <c r="D614">
        <f t="shared" si="18"/>
        <v>801062</v>
      </c>
      <c r="E614">
        <f t="shared" si="19"/>
        <v>833028</v>
      </c>
    </row>
    <row r="615" spans="1:5">
      <c r="A615">
        <v>801063</v>
      </c>
      <c r="B615">
        <v>833029</v>
      </c>
      <c r="C615" s="293">
        <v>248700000</v>
      </c>
      <c r="D615">
        <f t="shared" si="18"/>
        <v>801063</v>
      </c>
      <c r="E615">
        <f t="shared" si="19"/>
        <v>833029</v>
      </c>
    </row>
    <row r="616" spans="1:5">
      <c r="A616">
        <v>801066</v>
      </c>
      <c r="B616">
        <v>833030</v>
      </c>
      <c r="C616" s="293">
        <v>75300000</v>
      </c>
      <c r="D616">
        <f t="shared" si="18"/>
        <v>801066</v>
      </c>
      <c r="E616">
        <f t="shared" si="19"/>
        <v>833030</v>
      </c>
    </row>
    <row r="617" spans="1:5">
      <c r="A617">
        <v>801067</v>
      </c>
      <c r="B617">
        <v>833031</v>
      </c>
      <c r="C617" s="293">
        <v>153800000</v>
      </c>
      <c r="D617">
        <f t="shared" si="18"/>
        <v>801067</v>
      </c>
      <c r="E617">
        <f t="shared" si="19"/>
        <v>833031</v>
      </c>
    </row>
    <row r="618" spans="1:5">
      <c r="A618">
        <v>801068</v>
      </c>
      <c r="B618">
        <v>833032</v>
      </c>
      <c r="C618" s="293">
        <v>187100000</v>
      </c>
      <c r="D618">
        <f t="shared" si="18"/>
        <v>801068</v>
      </c>
      <c r="E618">
        <f t="shared" si="19"/>
        <v>833032</v>
      </c>
    </row>
    <row r="619" spans="1:5">
      <c r="A619">
        <v>801071</v>
      </c>
      <c r="B619">
        <v>833033</v>
      </c>
      <c r="C619" s="293">
        <v>172800000</v>
      </c>
      <c r="D619">
        <f t="shared" si="18"/>
        <v>801071</v>
      </c>
      <c r="E619">
        <f t="shared" si="19"/>
        <v>833033</v>
      </c>
    </row>
    <row r="620" spans="1:5">
      <c r="A620">
        <v>801073</v>
      </c>
      <c r="B620">
        <v>833034</v>
      </c>
      <c r="C620" s="293">
        <v>98700000</v>
      </c>
      <c r="D620">
        <f t="shared" si="18"/>
        <v>801073</v>
      </c>
      <c r="E620">
        <f t="shared" si="19"/>
        <v>833034</v>
      </c>
    </row>
    <row r="621" spans="1:5">
      <c r="A621">
        <v>801074</v>
      </c>
      <c r="B621">
        <v>833035</v>
      </c>
      <c r="C621" s="293">
        <v>184600000</v>
      </c>
      <c r="D621">
        <f t="shared" si="18"/>
        <v>801074</v>
      </c>
      <c r="E621">
        <f t="shared" si="19"/>
        <v>833035</v>
      </c>
    </row>
    <row r="622" spans="1:5">
      <c r="A622">
        <v>801075</v>
      </c>
      <c r="B622">
        <v>833036</v>
      </c>
      <c r="C622" s="293">
        <v>31200000</v>
      </c>
      <c r="D622">
        <f t="shared" si="18"/>
        <v>801075</v>
      </c>
      <c r="E622">
        <f t="shared" si="19"/>
        <v>833036</v>
      </c>
    </row>
    <row r="623" spans="1:5">
      <c r="A623">
        <v>801076</v>
      </c>
      <c r="B623">
        <v>833037</v>
      </c>
      <c r="C623" s="293">
        <v>126100000</v>
      </c>
      <c r="D623">
        <f t="shared" si="18"/>
        <v>801076</v>
      </c>
      <c r="E623">
        <f t="shared" si="19"/>
        <v>833037</v>
      </c>
    </row>
    <row r="624" spans="1:5">
      <c r="A624">
        <v>801077</v>
      </c>
      <c r="B624">
        <v>833038</v>
      </c>
      <c r="C624" s="293">
        <v>108700000</v>
      </c>
      <c r="D624">
        <f t="shared" si="18"/>
        <v>801077</v>
      </c>
      <c r="E624">
        <f t="shared" si="19"/>
        <v>833038</v>
      </c>
    </row>
    <row r="625" spans="1:5">
      <c r="A625">
        <v>801078</v>
      </c>
      <c r="B625">
        <v>833039</v>
      </c>
      <c r="C625" s="293">
        <v>162700000</v>
      </c>
      <c r="D625">
        <f t="shared" si="18"/>
        <v>801078</v>
      </c>
      <c r="E625">
        <f t="shared" si="19"/>
        <v>833039</v>
      </c>
    </row>
    <row r="626" spans="1:5">
      <c r="A626">
        <v>801079</v>
      </c>
      <c r="B626">
        <v>833040</v>
      </c>
      <c r="C626" s="293">
        <v>138700000</v>
      </c>
      <c r="D626">
        <f t="shared" si="18"/>
        <v>801079</v>
      </c>
      <c r="E626">
        <f t="shared" si="19"/>
        <v>833040</v>
      </c>
    </row>
    <row r="627" spans="1:5">
      <c r="A627">
        <v>801080</v>
      </c>
      <c r="B627">
        <v>833041</v>
      </c>
      <c r="C627" s="293">
        <v>155400000</v>
      </c>
      <c r="D627">
        <f t="shared" si="18"/>
        <v>801080</v>
      </c>
      <c r="E627">
        <f t="shared" si="19"/>
        <v>833041</v>
      </c>
    </row>
    <row r="628" spans="1:5">
      <c r="A628">
        <v>801081</v>
      </c>
      <c r="B628">
        <v>833042</v>
      </c>
      <c r="C628" s="293">
        <v>99000000</v>
      </c>
      <c r="D628">
        <f t="shared" si="18"/>
        <v>801081</v>
      </c>
      <c r="E628">
        <f t="shared" si="19"/>
        <v>833042</v>
      </c>
    </row>
    <row r="629" spans="1:5">
      <c r="A629">
        <v>801083</v>
      </c>
      <c r="B629">
        <v>833043</v>
      </c>
      <c r="C629" s="293">
        <v>101800000</v>
      </c>
      <c r="D629">
        <f t="shared" si="18"/>
        <v>801083</v>
      </c>
      <c r="E629">
        <f t="shared" si="19"/>
        <v>833043</v>
      </c>
    </row>
    <row r="630" spans="1:5">
      <c r="A630">
        <v>801088</v>
      </c>
      <c r="B630">
        <v>833044</v>
      </c>
      <c r="C630" s="293">
        <v>233400000</v>
      </c>
      <c r="D630">
        <f t="shared" si="18"/>
        <v>801088</v>
      </c>
      <c r="E630">
        <f t="shared" si="19"/>
        <v>833044</v>
      </c>
    </row>
    <row r="631" spans="1:5">
      <c r="A631">
        <v>801089</v>
      </c>
      <c r="B631">
        <v>833045</v>
      </c>
      <c r="C631" s="293">
        <v>96100000</v>
      </c>
      <c r="D631">
        <f t="shared" si="18"/>
        <v>801089</v>
      </c>
      <c r="E631">
        <f t="shared" si="19"/>
        <v>833045</v>
      </c>
    </row>
    <row r="632" spans="1:5">
      <c r="A632">
        <v>801090</v>
      </c>
      <c r="B632">
        <v>833046</v>
      </c>
      <c r="C632" s="293">
        <v>417700000</v>
      </c>
      <c r="D632">
        <f t="shared" si="18"/>
        <v>801090</v>
      </c>
      <c r="E632">
        <f t="shared" si="19"/>
        <v>833046</v>
      </c>
    </row>
    <row r="633" spans="1:5">
      <c r="A633">
        <v>801091</v>
      </c>
      <c r="B633">
        <v>833047</v>
      </c>
      <c r="C633" s="293">
        <v>143200000</v>
      </c>
      <c r="D633">
        <f t="shared" si="18"/>
        <v>801091</v>
      </c>
      <c r="E633">
        <f t="shared" si="19"/>
        <v>833047</v>
      </c>
    </row>
    <row r="634" spans="1:5">
      <c r="A634">
        <v>801093</v>
      </c>
      <c r="B634">
        <v>833048</v>
      </c>
      <c r="C634" s="293">
        <v>292900000</v>
      </c>
      <c r="D634">
        <f t="shared" si="18"/>
        <v>801093</v>
      </c>
      <c r="E634">
        <f t="shared" si="19"/>
        <v>833048</v>
      </c>
    </row>
    <row r="635" spans="1:5">
      <c r="A635">
        <v>801095</v>
      </c>
      <c r="B635">
        <v>833049</v>
      </c>
      <c r="C635" s="293">
        <v>89600000</v>
      </c>
      <c r="D635">
        <f t="shared" si="18"/>
        <v>801095</v>
      </c>
      <c r="E635">
        <f t="shared" si="19"/>
        <v>833049</v>
      </c>
    </row>
    <row r="636" spans="1:5">
      <c r="A636">
        <v>801096</v>
      </c>
      <c r="B636">
        <v>833050</v>
      </c>
      <c r="C636" s="293">
        <v>152500000</v>
      </c>
      <c r="D636">
        <f t="shared" si="18"/>
        <v>801096</v>
      </c>
      <c r="E636">
        <f t="shared" si="19"/>
        <v>833050</v>
      </c>
    </row>
    <row r="637" spans="1:5">
      <c r="A637">
        <v>801097</v>
      </c>
      <c r="B637">
        <v>833051</v>
      </c>
      <c r="C637" s="293">
        <v>139400000</v>
      </c>
      <c r="D637">
        <f t="shared" si="18"/>
        <v>801097</v>
      </c>
      <c r="E637">
        <f t="shared" si="19"/>
        <v>833051</v>
      </c>
    </row>
    <row r="638" spans="1:5">
      <c r="A638">
        <v>801098</v>
      </c>
      <c r="B638">
        <v>833052</v>
      </c>
      <c r="C638" s="293">
        <v>136000000</v>
      </c>
      <c r="D638">
        <f t="shared" si="18"/>
        <v>801098</v>
      </c>
      <c r="E638">
        <f t="shared" si="19"/>
        <v>833052</v>
      </c>
    </row>
    <row r="639" spans="1:5">
      <c r="A639">
        <v>801099</v>
      </c>
      <c r="B639">
        <v>833053</v>
      </c>
      <c r="C639" s="293">
        <v>202500000</v>
      </c>
      <c r="D639">
        <f t="shared" si="18"/>
        <v>801099</v>
      </c>
      <c r="E639">
        <f t="shared" si="19"/>
        <v>833053</v>
      </c>
    </row>
    <row r="640" spans="1:5">
      <c r="A640">
        <v>801103</v>
      </c>
      <c r="B640">
        <v>833054</v>
      </c>
      <c r="C640" s="293">
        <v>118900000</v>
      </c>
      <c r="D640">
        <f t="shared" si="18"/>
        <v>801103</v>
      </c>
      <c r="E640">
        <f t="shared" si="19"/>
        <v>833054</v>
      </c>
    </row>
    <row r="641" spans="1:5">
      <c r="A641">
        <v>801106</v>
      </c>
      <c r="B641">
        <v>833055</v>
      </c>
      <c r="C641" s="293">
        <v>146900000</v>
      </c>
      <c r="D641">
        <f t="shared" si="18"/>
        <v>801106</v>
      </c>
      <c r="E641">
        <f t="shared" si="19"/>
        <v>833055</v>
      </c>
    </row>
    <row r="642" spans="1:5">
      <c r="A642">
        <v>801107</v>
      </c>
      <c r="B642">
        <v>833056</v>
      </c>
      <c r="C642" s="293">
        <v>249000000</v>
      </c>
      <c r="D642">
        <f t="shared" si="18"/>
        <v>801107</v>
      </c>
      <c r="E642">
        <f t="shared" si="19"/>
        <v>833056</v>
      </c>
    </row>
    <row r="643" spans="1:5">
      <c r="A643">
        <v>801109</v>
      </c>
      <c r="B643">
        <v>833057</v>
      </c>
      <c r="C643" s="293">
        <v>164100000</v>
      </c>
      <c r="D643">
        <f t="shared" ref="D643:D706" si="20">+A643*1</f>
        <v>801109</v>
      </c>
      <c r="E643">
        <f t="shared" ref="E643:E706" si="21">+B643*1</f>
        <v>833057</v>
      </c>
    </row>
    <row r="644" spans="1:5">
      <c r="A644">
        <v>801110</v>
      </c>
      <c r="B644">
        <v>833058</v>
      </c>
      <c r="C644" s="293">
        <v>124500000</v>
      </c>
      <c r="D644">
        <f t="shared" si="20"/>
        <v>801110</v>
      </c>
      <c r="E644">
        <f t="shared" si="21"/>
        <v>833058</v>
      </c>
    </row>
    <row r="645" spans="1:5">
      <c r="A645">
        <v>801111</v>
      </c>
      <c r="B645">
        <v>833059</v>
      </c>
      <c r="C645" s="293">
        <v>129300000</v>
      </c>
      <c r="D645">
        <f t="shared" si="20"/>
        <v>801111</v>
      </c>
      <c r="E645">
        <f t="shared" si="21"/>
        <v>833059</v>
      </c>
    </row>
    <row r="646" spans="1:5">
      <c r="A646">
        <v>801114</v>
      </c>
      <c r="B646">
        <v>833060</v>
      </c>
      <c r="C646" s="293">
        <v>178800000</v>
      </c>
      <c r="D646">
        <f t="shared" si="20"/>
        <v>801114</v>
      </c>
      <c r="E646">
        <f t="shared" si="21"/>
        <v>833060</v>
      </c>
    </row>
    <row r="647" spans="1:5">
      <c r="A647">
        <v>801122</v>
      </c>
      <c r="B647">
        <v>833061</v>
      </c>
      <c r="C647" s="293">
        <v>199600000</v>
      </c>
      <c r="D647">
        <f t="shared" si="20"/>
        <v>801122</v>
      </c>
      <c r="E647">
        <f t="shared" si="21"/>
        <v>833061</v>
      </c>
    </row>
    <row r="648" spans="1:5">
      <c r="A648">
        <v>801123</v>
      </c>
      <c r="B648">
        <v>833062</v>
      </c>
      <c r="C648" s="293">
        <v>143500000</v>
      </c>
      <c r="D648">
        <f t="shared" si="20"/>
        <v>801123</v>
      </c>
      <c r="E648">
        <f t="shared" si="21"/>
        <v>833062</v>
      </c>
    </row>
    <row r="649" spans="1:5">
      <c r="A649">
        <v>801125</v>
      </c>
      <c r="B649">
        <v>833063</v>
      </c>
      <c r="C649" s="293">
        <v>178500000</v>
      </c>
      <c r="D649">
        <f t="shared" si="20"/>
        <v>801125</v>
      </c>
      <c r="E649">
        <f t="shared" si="21"/>
        <v>833063</v>
      </c>
    </row>
    <row r="650" spans="1:5">
      <c r="A650">
        <v>801126</v>
      </c>
      <c r="B650">
        <v>833064</v>
      </c>
      <c r="C650" s="293">
        <v>148500000</v>
      </c>
      <c r="D650">
        <f t="shared" si="20"/>
        <v>801126</v>
      </c>
      <c r="E650">
        <f t="shared" si="21"/>
        <v>833064</v>
      </c>
    </row>
    <row r="651" spans="1:5">
      <c r="A651">
        <v>801127</v>
      </c>
      <c r="B651">
        <v>833065</v>
      </c>
      <c r="C651" s="293">
        <v>86000000</v>
      </c>
      <c r="D651">
        <f t="shared" si="20"/>
        <v>801127</v>
      </c>
      <c r="E651">
        <f t="shared" si="21"/>
        <v>833065</v>
      </c>
    </row>
    <row r="652" spans="1:5">
      <c r="A652">
        <v>801129</v>
      </c>
      <c r="B652">
        <v>833066</v>
      </c>
      <c r="C652" s="293">
        <v>129400000</v>
      </c>
      <c r="D652">
        <f t="shared" si="20"/>
        <v>801129</v>
      </c>
      <c r="E652">
        <f t="shared" si="21"/>
        <v>833066</v>
      </c>
    </row>
    <row r="653" spans="1:5">
      <c r="A653">
        <v>801133</v>
      </c>
      <c r="B653">
        <v>833067</v>
      </c>
      <c r="C653" s="293">
        <v>104100000</v>
      </c>
      <c r="D653">
        <f t="shared" si="20"/>
        <v>801133</v>
      </c>
      <c r="E653">
        <f t="shared" si="21"/>
        <v>833067</v>
      </c>
    </row>
    <row r="654" spans="1:5">
      <c r="A654">
        <v>801134</v>
      </c>
      <c r="B654">
        <v>833068</v>
      </c>
      <c r="C654" s="293">
        <v>234100000</v>
      </c>
      <c r="D654">
        <f t="shared" si="20"/>
        <v>801134</v>
      </c>
      <c r="E654">
        <f t="shared" si="21"/>
        <v>833068</v>
      </c>
    </row>
    <row r="655" spans="1:5">
      <c r="A655">
        <v>801138</v>
      </c>
      <c r="B655">
        <v>833069</v>
      </c>
      <c r="C655" s="293">
        <v>138100000</v>
      </c>
      <c r="D655">
        <f t="shared" si="20"/>
        <v>801138</v>
      </c>
      <c r="E655">
        <f t="shared" si="21"/>
        <v>833069</v>
      </c>
    </row>
    <row r="656" spans="1:5">
      <c r="A656">
        <v>801140</v>
      </c>
      <c r="B656">
        <v>833070</v>
      </c>
      <c r="C656" s="293">
        <v>146700000</v>
      </c>
      <c r="D656">
        <f t="shared" si="20"/>
        <v>801140</v>
      </c>
      <c r="E656">
        <f t="shared" si="21"/>
        <v>833070</v>
      </c>
    </row>
    <row r="657" spans="1:5">
      <c r="A657">
        <v>801143</v>
      </c>
      <c r="B657">
        <v>833071</v>
      </c>
      <c r="C657" s="293">
        <v>183600000</v>
      </c>
      <c r="D657">
        <f t="shared" si="20"/>
        <v>801143</v>
      </c>
      <c r="E657">
        <f t="shared" si="21"/>
        <v>833071</v>
      </c>
    </row>
    <row r="658" spans="1:5">
      <c r="A658">
        <v>801144</v>
      </c>
      <c r="B658">
        <v>833072</v>
      </c>
      <c r="C658" s="293">
        <v>231400000</v>
      </c>
      <c r="D658">
        <f t="shared" si="20"/>
        <v>801144</v>
      </c>
      <c r="E658">
        <f t="shared" si="21"/>
        <v>833072</v>
      </c>
    </row>
    <row r="659" spans="1:5">
      <c r="A659">
        <v>801145</v>
      </c>
      <c r="B659">
        <v>833073</v>
      </c>
      <c r="C659" s="293">
        <v>440900000</v>
      </c>
      <c r="D659">
        <f t="shared" si="20"/>
        <v>801145</v>
      </c>
      <c r="E659">
        <f t="shared" si="21"/>
        <v>833073</v>
      </c>
    </row>
    <row r="660" spans="1:5">
      <c r="A660">
        <v>801149</v>
      </c>
      <c r="B660">
        <v>833074</v>
      </c>
      <c r="C660" s="293">
        <v>149800000</v>
      </c>
      <c r="D660">
        <f t="shared" si="20"/>
        <v>801149</v>
      </c>
      <c r="E660">
        <f t="shared" si="21"/>
        <v>833074</v>
      </c>
    </row>
    <row r="661" spans="1:5">
      <c r="A661">
        <v>801150</v>
      </c>
      <c r="B661">
        <v>833075</v>
      </c>
      <c r="C661" s="293">
        <v>123300000</v>
      </c>
      <c r="D661">
        <f t="shared" si="20"/>
        <v>801150</v>
      </c>
      <c r="E661">
        <f t="shared" si="21"/>
        <v>833075</v>
      </c>
    </row>
    <row r="662" spans="1:5">
      <c r="A662">
        <v>801152</v>
      </c>
      <c r="B662">
        <v>833076</v>
      </c>
      <c r="C662" s="293">
        <v>112000000</v>
      </c>
      <c r="D662">
        <f t="shared" si="20"/>
        <v>801152</v>
      </c>
      <c r="E662">
        <f t="shared" si="21"/>
        <v>833076</v>
      </c>
    </row>
    <row r="663" spans="1:5">
      <c r="A663">
        <v>801153</v>
      </c>
      <c r="B663">
        <v>833077</v>
      </c>
      <c r="C663" s="293">
        <v>118000000</v>
      </c>
      <c r="D663">
        <f t="shared" si="20"/>
        <v>801153</v>
      </c>
      <c r="E663">
        <f t="shared" si="21"/>
        <v>833077</v>
      </c>
    </row>
    <row r="664" spans="1:5">
      <c r="A664">
        <v>801154</v>
      </c>
      <c r="B664">
        <v>833078</v>
      </c>
      <c r="C664" s="293">
        <v>146900000</v>
      </c>
      <c r="D664">
        <f t="shared" si="20"/>
        <v>801154</v>
      </c>
      <c r="E664">
        <f t="shared" si="21"/>
        <v>833078</v>
      </c>
    </row>
    <row r="665" spans="1:5">
      <c r="A665">
        <v>801156</v>
      </c>
      <c r="B665">
        <v>833079</v>
      </c>
      <c r="C665" s="293">
        <v>235000000</v>
      </c>
      <c r="D665">
        <f t="shared" si="20"/>
        <v>801156</v>
      </c>
      <c r="E665">
        <f t="shared" si="21"/>
        <v>833079</v>
      </c>
    </row>
    <row r="666" spans="1:5">
      <c r="A666">
        <v>801157</v>
      </c>
      <c r="B666">
        <v>833080</v>
      </c>
      <c r="C666" s="293">
        <v>392800000</v>
      </c>
      <c r="D666">
        <f t="shared" si="20"/>
        <v>801157</v>
      </c>
      <c r="E666">
        <f t="shared" si="21"/>
        <v>833080</v>
      </c>
    </row>
    <row r="667" spans="1:5">
      <c r="A667">
        <v>801158</v>
      </c>
      <c r="B667">
        <v>833081</v>
      </c>
      <c r="C667" s="293">
        <v>291600000</v>
      </c>
      <c r="D667">
        <f t="shared" si="20"/>
        <v>801158</v>
      </c>
      <c r="E667">
        <f t="shared" si="21"/>
        <v>833081</v>
      </c>
    </row>
    <row r="668" spans="1:5">
      <c r="A668">
        <v>801160</v>
      </c>
      <c r="B668">
        <v>833082</v>
      </c>
      <c r="C668" s="293">
        <v>152400000</v>
      </c>
      <c r="D668">
        <f t="shared" si="20"/>
        <v>801160</v>
      </c>
      <c r="E668">
        <f t="shared" si="21"/>
        <v>833082</v>
      </c>
    </row>
    <row r="669" spans="1:5">
      <c r="A669">
        <v>801161</v>
      </c>
      <c r="B669">
        <v>833083</v>
      </c>
      <c r="C669" s="293">
        <v>114600000</v>
      </c>
      <c r="D669">
        <f t="shared" si="20"/>
        <v>801161</v>
      </c>
      <c r="E669">
        <f t="shared" si="21"/>
        <v>833083</v>
      </c>
    </row>
    <row r="670" spans="1:5">
      <c r="A670">
        <v>801162</v>
      </c>
      <c r="B670">
        <v>833084</v>
      </c>
      <c r="C670" s="293">
        <v>141800000</v>
      </c>
      <c r="D670">
        <f t="shared" si="20"/>
        <v>801162</v>
      </c>
      <c r="E670">
        <f t="shared" si="21"/>
        <v>833084</v>
      </c>
    </row>
    <row r="671" spans="1:5">
      <c r="A671">
        <v>801164</v>
      </c>
      <c r="B671">
        <v>833085</v>
      </c>
      <c r="C671" s="293">
        <v>141800000</v>
      </c>
      <c r="D671">
        <f t="shared" si="20"/>
        <v>801164</v>
      </c>
      <c r="E671">
        <f t="shared" si="21"/>
        <v>833085</v>
      </c>
    </row>
    <row r="672" spans="1:5">
      <c r="A672">
        <v>801165</v>
      </c>
      <c r="B672">
        <v>833086</v>
      </c>
      <c r="C672" s="293">
        <v>100000000</v>
      </c>
      <c r="D672">
        <f t="shared" si="20"/>
        <v>801165</v>
      </c>
      <c r="E672">
        <f t="shared" si="21"/>
        <v>833086</v>
      </c>
    </row>
    <row r="673" spans="1:5">
      <c r="A673">
        <v>801166</v>
      </c>
      <c r="B673">
        <v>833087</v>
      </c>
      <c r="C673" s="293">
        <v>417900000</v>
      </c>
      <c r="D673">
        <f t="shared" si="20"/>
        <v>801166</v>
      </c>
      <c r="E673">
        <f t="shared" si="21"/>
        <v>833087</v>
      </c>
    </row>
    <row r="674" spans="1:5">
      <c r="A674">
        <v>801167</v>
      </c>
      <c r="B674">
        <v>833088</v>
      </c>
      <c r="C674" s="293">
        <v>293000000</v>
      </c>
      <c r="D674">
        <f t="shared" si="20"/>
        <v>801167</v>
      </c>
      <c r="E674">
        <f t="shared" si="21"/>
        <v>833088</v>
      </c>
    </row>
    <row r="675" spans="1:5">
      <c r="A675">
        <v>801168</v>
      </c>
      <c r="B675">
        <v>833089</v>
      </c>
      <c r="C675" s="293">
        <v>410100000</v>
      </c>
      <c r="D675">
        <f t="shared" si="20"/>
        <v>801168</v>
      </c>
      <c r="E675">
        <f t="shared" si="21"/>
        <v>833089</v>
      </c>
    </row>
    <row r="676" spans="1:5">
      <c r="A676">
        <v>801170</v>
      </c>
      <c r="B676">
        <v>833090</v>
      </c>
      <c r="C676" s="293">
        <v>83300000</v>
      </c>
      <c r="D676">
        <f t="shared" si="20"/>
        <v>801170</v>
      </c>
      <c r="E676">
        <f t="shared" si="21"/>
        <v>833090</v>
      </c>
    </row>
    <row r="677" spans="1:5">
      <c r="A677">
        <v>801171</v>
      </c>
      <c r="B677">
        <v>833091</v>
      </c>
      <c r="C677" s="293">
        <v>153400000</v>
      </c>
      <c r="D677">
        <f t="shared" si="20"/>
        <v>801171</v>
      </c>
      <c r="E677">
        <f t="shared" si="21"/>
        <v>833091</v>
      </c>
    </row>
    <row r="678" spans="1:5">
      <c r="A678">
        <v>801172</v>
      </c>
      <c r="B678">
        <v>833092</v>
      </c>
      <c r="C678" s="293">
        <v>1750000000</v>
      </c>
      <c r="D678">
        <f t="shared" si="20"/>
        <v>801172</v>
      </c>
      <c r="E678">
        <f t="shared" si="21"/>
        <v>833092</v>
      </c>
    </row>
    <row r="679" spans="1:5">
      <c r="A679">
        <v>801174</v>
      </c>
      <c r="B679">
        <v>833093</v>
      </c>
      <c r="C679" s="293">
        <v>98600000</v>
      </c>
      <c r="D679">
        <f t="shared" si="20"/>
        <v>801174</v>
      </c>
      <c r="E679">
        <f t="shared" si="21"/>
        <v>833093</v>
      </c>
    </row>
    <row r="680" spans="1:5">
      <c r="A680">
        <v>801175</v>
      </c>
      <c r="B680">
        <v>833094</v>
      </c>
      <c r="C680" s="293">
        <v>118800000</v>
      </c>
      <c r="D680">
        <f t="shared" si="20"/>
        <v>801175</v>
      </c>
      <c r="E680">
        <f t="shared" si="21"/>
        <v>833094</v>
      </c>
    </row>
    <row r="681" spans="1:5">
      <c r="A681">
        <v>801176</v>
      </c>
      <c r="B681">
        <v>833095</v>
      </c>
      <c r="C681" s="293">
        <v>359400000</v>
      </c>
      <c r="D681">
        <f t="shared" si="20"/>
        <v>801176</v>
      </c>
      <c r="E681">
        <f t="shared" si="21"/>
        <v>833095</v>
      </c>
    </row>
    <row r="682" spans="1:5">
      <c r="A682">
        <v>801177</v>
      </c>
      <c r="B682">
        <v>833096</v>
      </c>
      <c r="C682" s="293">
        <v>227200000</v>
      </c>
      <c r="D682">
        <f t="shared" si="20"/>
        <v>801177</v>
      </c>
      <c r="E682">
        <f t="shared" si="21"/>
        <v>833096</v>
      </c>
    </row>
    <row r="683" spans="1:5">
      <c r="A683">
        <v>801178</v>
      </c>
      <c r="B683">
        <v>833097</v>
      </c>
      <c r="C683" s="293">
        <v>88600000</v>
      </c>
      <c r="D683">
        <f t="shared" si="20"/>
        <v>801178</v>
      </c>
      <c r="E683">
        <f t="shared" si="21"/>
        <v>833097</v>
      </c>
    </row>
    <row r="684" spans="1:5">
      <c r="A684">
        <v>801179</v>
      </c>
      <c r="B684">
        <v>833098</v>
      </c>
      <c r="C684" s="293">
        <v>173700000</v>
      </c>
      <c r="D684">
        <f t="shared" si="20"/>
        <v>801179</v>
      </c>
      <c r="E684">
        <f t="shared" si="21"/>
        <v>833098</v>
      </c>
    </row>
    <row r="685" spans="1:5">
      <c r="A685">
        <v>801181</v>
      </c>
      <c r="B685">
        <v>833099</v>
      </c>
      <c r="C685" s="293">
        <v>115200000</v>
      </c>
      <c r="D685">
        <f t="shared" si="20"/>
        <v>801181</v>
      </c>
      <c r="E685">
        <f t="shared" si="21"/>
        <v>833099</v>
      </c>
    </row>
    <row r="686" spans="1:5">
      <c r="A686">
        <v>801182</v>
      </c>
      <c r="B686">
        <v>833100</v>
      </c>
      <c r="C686" s="293">
        <v>122400000</v>
      </c>
      <c r="D686">
        <f t="shared" si="20"/>
        <v>801182</v>
      </c>
      <c r="E686">
        <f t="shared" si="21"/>
        <v>833100</v>
      </c>
    </row>
    <row r="687" spans="1:5">
      <c r="A687">
        <v>801183</v>
      </c>
      <c r="B687">
        <v>833101</v>
      </c>
      <c r="C687" s="293">
        <v>134700000</v>
      </c>
      <c r="D687">
        <f t="shared" si="20"/>
        <v>801183</v>
      </c>
      <c r="E687">
        <f t="shared" si="21"/>
        <v>833101</v>
      </c>
    </row>
    <row r="688" spans="1:5">
      <c r="A688">
        <v>801186</v>
      </c>
      <c r="B688">
        <v>833102</v>
      </c>
      <c r="C688" s="293">
        <v>161700000</v>
      </c>
      <c r="D688">
        <f t="shared" si="20"/>
        <v>801186</v>
      </c>
      <c r="E688">
        <f t="shared" si="21"/>
        <v>833102</v>
      </c>
    </row>
    <row r="689" spans="1:5">
      <c r="A689">
        <v>801188</v>
      </c>
      <c r="B689">
        <v>833103</v>
      </c>
      <c r="C689" s="293">
        <v>168700000</v>
      </c>
      <c r="D689">
        <f t="shared" si="20"/>
        <v>801188</v>
      </c>
      <c r="E689">
        <f t="shared" si="21"/>
        <v>833103</v>
      </c>
    </row>
    <row r="690" spans="1:5">
      <c r="A690">
        <v>801189</v>
      </c>
      <c r="B690">
        <v>833104</v>
      </c>
      <c r="C690" s="293">
        <v>152600000</v>
      </c>
      <c r="D690">
        <f t="shared" si="20"/>
        <v>801189</v>
      </c>
      <c r="E690">
        <f t="shared" si="21"/>
        <v>833104</v>
      </c>
    </row>
    <row r="691" spans="1:5">
      <c r="A691">
        <v>801190</v>
      </c>
      <c r="B691">
        <v>833105</v>
      </c>
      <c r="C691" s="293">
        <v>105300000</v>
      </c>
      <c r="D691">
        <f t="shared" si="20"/>
        <v>801190</v>
      </c>
      <c r="E691">
        <f t="shared" si="21"/>
        <v>833105</v>
      </c>
    </row>
    <row r="692" spans="1:5">
      <c r="A692">
        <v>801191</v>
      </c>
      <c r="B692">
        <v>833106</v>
      </c>
      <c r="C692" s="293">
        <v>183200000</v>
      </c>
      <c r="D692">
        <f t="shared" si="20"/>
        <v>801191</v>
      </c>
      <c r="E692">
        <f t="shared" si="21"/>
        <v>833106</v>
      </c>
    </row>
    <row r="693" spans="1:5">
      <c r="A693">
        <v>801192</v>
      </c>
      <c r="B693">
        <v>833107</v>
      </c>
      <c r="C693" s="293">
        <v>147900000</v>
      </c>
      <c r="D693">
        <f t="shared" si="20"/>
        <v>801192</v>
      </c>
      <c r="E693">
        <f t="shared" si="21"/>
        <v>833107</v>
      </c>
    </row>
    <row r="694" spans="1:5">
      <c r="A694">
        <v>801193</v>
      </c>
      <c r="B694">
        <v>833108</v>
      </c>
      <c r="C694" s="293">
        <v>221900000</v>
      </c>
      <c r="D694">
        <f t="shared" si="20"/>
        <v>801193</v>
      </c>
      <c r="E694">
        <f t="shared" si="21"/>
        <v>833108</v>
      </c>
    </row>
    <row r="695" spans="1:5">
      <c r="A695">
        <v>801195</v>
      </c>
      <c r="B695">
        <v>833109</v>
      </c>
      <c r="C695" s="293">
        <v>129600000</v>
      </c>
      <c r="D695">
        <f t="shared" si="20"/>
        <v>801195</v>
      </c>
      <c r="E695">
        <f t="shared" si="21"/>
        <v>833109</v>
      </c>
    </row>
    <row r="696" spans="1:5">
      <c r="A696">
        <v>801196</v>
      </c>
      <c r="B696">
        <v>833110</v>
      </c>
      <c r="C696" s="293">
        <v>140800000</v>
      </c>
      <c r="D696">
        <f t="shared" si="20"/>
        <v>801196</v>
      </c>
      <c r="E696">
        <f t="shared" si="21"/>
        <v>833110</v>
      </c>
    </row>
    <row r="697" spans="1:5">
      <c r="A697">
        <v>801199</v>
      </c>
      <c r="B697">
        <v>833111</v>
      </c>
      <c r="C697" s="293">
        <v>79900000</v>
      </c>
      <c r="D697">
        <f t="shared" si="20"/>
        <v>801199</v>
      </c>
      <c r="E697">
        <f t="shared" si="21"/>
        <v>833111</v>
      </c>
    </row>
    <row r="698" spans="1:5">
      <c r="A698">
        <v>801200</v>
      </c>
      <c r="B698">
        <v>833112</v>
      </c>
      <c r="C698" s="293">
        <v>164300000</v>
      </c>
      <c r="D698">
        <f t="shared" si="20"/>
        <v>801200</v>
      </c>
      <c r="E698">
        <f t="shared" si="21"/>
        <v>833112</v>
      </c>
    </row>
    <row r="699" spans="1:5">
      <c r="A699">
        <v>801201</v>
      </c>
      <c r="B699">
        <v>833113</v>
      </c>
      <c r="C699" s="293">
        <v>102000000</v>
      </c>
      <c r="D699">
        <f t="shared" si="20"/>
        <v>801201</v>
      </c>
      <c r="E699">
        <f t="shared" si="21"/>
        <v>833113</v>
      </c>
    </row>
    <row r="700" spans="1:5">
      <c r="A700">
        <v>801202</v>
      </c>
      <c r="B700">
        <v>833114</v>
      </c>
      <c r="C700" s="293">
        <v>179100000</v>
      </c>
      <c r="D700">
        <f t="shared" si="20"/>
        <v>801202</v>
      </c>
      <c r="E700">
        <f t="shared" si="21"/>
        <v>833114</v>
      </c>
    </row>
    <row r="701" spans="1:5">
      <c r="A701">
        <v>801203</v>
      </c>
      <c r="B701">
        <v>833115</v>
      </c>
      <c r="C701" s="293">
        <v>225200000</v>
      </c>
      <c r="D701">
        <f t="shared" si="20"/>
        <v>801203</v>
      </c>
      <c r="E701">
        <f t="shared" si="21"/>
        <v>833115</v>
      </c>
    </row>
    <row r="702" spans="1:5">
      <c r="A702">
        <v>801204</v>
      </c>
      <c r="B702">
        <v>833116</v>
      </c>
      <c r="C702" s="293">
        <v>91800000</v>
      </c>
      <c r="D702">
        <f t="shared" si="20"/>
        <v>801204</v>
      </c>
      <c r="E702">
        <f t="shared" si="21"/>
        <v>833116</v>
      </c>
    </row>
    <row r="703" spans="1:5">
      <c r="A703">
        <v>801207</v>
      </c>
      <c r="B703">
        <v>833117</v>
      </c>
      <c r="C703" s="293">
        <v>157800000</v>
      </c>
      <c r="D703">
        <f t="shared" si="20"/>
        <v>801207</v>
      </c>
      <c r="E703">
        <f t="shared" si="21"/>
        <v>833117</v>
      </c>
    </row>
    <row r="704" spans="1:5">
      <c r="A704">
        <v>801209</v>
      </c>
      <c r="B704">
        <v>833118</v>
      </c>
      <c r="C704" s="293">
        <v>105300000</v>
      </c>
      <c r="D704">
        <f t="shared" si="20"/>
        <v>801209</v>
      </c>
      <c r="E704">
        <f t="shared" si="21"/>
        <v>833118</v>
      </c>
    </row>
    <row r="705" spans="1:5">
      <c r="A705">
        <v>801212</v>
      </c>
      <c r="B705">
        <v>833119</v>
      </c>
      <c r="C705" s="293">
        <v>149900000</v>
      </c>
      <c r="D705">
        <f t="shared" si="20"/>
        <v>801212</v>
      </c>
      <c r="E705">
        <f t="shared" si="21"/>
        <v>833119</v>
      </c>
    </row>
    <row r="706" spans="1:5">
      <c r="A706">
        <v>801213</v>
      </c>
      <c r="B706">
        <v>833120</v>
      </c>
      <c r="C706" s="293">
        <v>100100000</v>
      </c>
      <c r="D706">
        <f t="shared" si="20"/>
        <v>801213</v>
      </c>
      <c r="E706">
        <f t="shared" si="21"/>
        <v>833120</v>
      </c>
    </row>
    <row r="707" spans="1:5">
      <c r="A707">
        <v>801214</v>
      </c>
      <c r="B707">
        <v>833121</v>
      </c>
      <c r="C707" s="293">
        <v>77200000</v>
      </c>
      <c r="D707">
        <f t="shared" ref="D707:D770" si="22">+A707*1</f>
        <v>801214</v>
      </c>
      <c r="E707">
        <f t="shared" ref="E707:E770" si="23">+B707*1</f>
        <v>833121</v>
      </c>
    </row>
    <row r="708" spans="1:5">
      <c r="A708">
        <v>801216</v>
      </c>
      <c r="B708">
        <v>833122</v>
      </c>
      <c r="C708" s="293">
        <v>254500000</v>
      </c>
      <c r="D708">
        <f t="shared" si="22"/>
        <v>801216</v>
      </c>
      <c r="E708">
        <f t="shared" si="23"/>
        <v>833122</v>
      </c>
    </row>
    <row r="709" spans="1:5">
      <c r="A709">
        <v>801217</v>
      </c>
      <c r="B709">
        <v>833123</v>
      </c>
      <c r="C709" s="293">
        <v>161200000</v>
      </c>
      <c r="D709">
        <f t="shared" si="22"/>
        <v>801217</v>
      </c>
      <c r="E709">
        <f t="shared" si="23"/>
        <v>833123</v>
      </c>
    </row>
    <row r="710" spans="1:5">
      <c r="A710">
        <v>801218</v>
      </c>
      <c r="B710">
        <v>833124</v>
      </c>
      <c r="C710" s="293">
        <v>186700000</v>
      </c>
      <c r="D710">
        <f t="shared" si="22"/>
        <v>801218</v>
      </c>
      <c r="E710">
        <f t="shared" si="23"/>
        <v>833124</v>
      </c>
    </row>
    <row r="711" spans="1:5">
      <c r="A711">
        <v>801219</v>
      </c>
      <c r="B711">
        <v>833125</v>
      </c>
      <c r="C711" s="293">
        <v>129100000</v>
      </c>
      <c r="D711">
        <f t="shared" si="22"/>
        <v>801219</v>
      </c>
      <c r="E711">
        <f t="shared" si="23"/>
        <v>833125</v>
      </c>
    </row>
    <row r="712" spans="1:5">
      <c r="A712">
        <v>801220</v>
      </c>
      <c r="B712">
        <v>833126</v>
      </c>
      <c r="C712" s="293">
        <v>78400000</v>
      </c>
      <c r="D712">
        <f t="shared" si="22"/>
        <v>801220</v>
      </c>
      <c r="E712">
        <f t="shared" si="23"/>
        <v>833126</v>
      </c>
    </row>
    <row r="713" spans="1:5">
      <c r="A713">
        <v>801221</v>
      </c>
      <c r="B713">
        <v>833127</v>
      </c>
      <c r="C713" s="293">
        <v>73100000</v>
      </c>
      <c r="D713">
        <f t="shared" si="22"/>
        <v>801221</v>
      </c>
      <c r="E713">
        <f t="shared" si="23"/>
        <v>833127</v>
      </c>
    </row>
    <row r="714" spans="1:5">
      <c r="A714">
        <v>801222</v>
      </c>
      <c r="B714">
        <v>833128</v>
      </c>
      <c r="C714" s="293">
        <v>264100000</v>
      </c>
      <c r="D714">
        <f t="shared" si="22"/>
        <v>801222</v>
      </c>
      <c r="E714">
        <f t="shared" si="23"/>
        <v>833128</v>
      </c>
    </row>
    <row r="715" spans="1:5">
      <c r="A715">
        <v>801223</v>
      </c>
      <c r="B715">
        <v>833129</v>
      </c>
      <c r="C715" s="293">
        <v>83000000</v>
      </c>
      <c r="D715">
        <f t="shared" si="22"/>
        <v>801223</v>
      </c>
      <c r="E715">
        <f t="shared" si="23"/>
        <v>833129</v>
      </c>
    </row>
    <row r="716" spans="1:5">
      <c r="A716">
        <v>801224</v>
      </c>
      <c r="B716">
        <v>833130</v>
      </c>
      <c r="C716" s="293">
        <v>121100000</v>
      </c>
      <c r="D716">
        <f t="shared" si="22"/>
        <v>801224</v>
      </c>
      <c r="E716">
        <f t="shared" si="23"/>
        <v>833130</v>
      </c>
    </row>
    <row r="717" spans="1:5">
      <c r="A717">
        <v>801225</v>
      </c>
      <c r="B717">
        <v>833131</v>
      </c>
      <c r="C717" s="293">
        <v>86200000</v>
      </c>
      <c r="D717">
        <f t="shared" si="22"/>
        <v>801225</v>
      </c>
      <c r="E717">
        <f t="shared" si="23"/>
        <v>833131</v>
      </c>
    </row>
    <row r="718" spans="1:5">
      <c r="A718">
        <v>801226</v>
      </c>
      <c r="B718">
        <v>833132</v>
      </c>
      <c r="C718" s="293">
        <v>186400000</v>
      </c>
      <c r="D718">
        <f t="shared" si="22"/>
        <v>801226</v>
      </c>
      <c r="E718">
        <f t="shared" si="23"/>
        <v>833132</v>
      </c>
    </row>
    <row r="719" spans="1:5">
      <c r="A719">
        <v>801227</v>
      </c>
      <c r="B719">
        <v>833133</v>
      </c>
      <c r="C719" s="293">
        <v>117300000</v>
      </c>
      <c r="D719">
        <f t="shared" si="22"/>
        <v>801227</v>
      </c>
      <c r="E719">
        <f t="shared" si="23"/>
        <v>833133</v>
      </c>
    </row>
    <row r="720" spans="1:5">
      <c r="A720">
        <v>801228</v>
      </c>
      <c r="B720">
        <v>833134</v>
      </c>
      <c r="C720" s="293">
        <v>141500000</v>
      </c>
      <c r="D720">
        <f t="shared" si="22"/>
        <v>801228</v>
      </c>
      <c r="E720">
        <f t="shared" si="23"/>
        <v>833134</v>
      </c>
    </row>
    <row r="721" spans="1:5">
      <c r="A721">
        <v>801229</v>
      </c>
      <c r="B721">
        <v>833135</v>
      </c>
      <c r="C721" s="293">
        <v>85200000</v>
      </c>
      <c r="D721">
        <f t="shared" si="22"/>
        <v>801229</v>
      </c>
      <c r="E721">
        <f t="shared" si="23"/>
        <v>833135</v>
      </c>
    </row>
    <row r="722" spans="1:5">
      <c r="A722">
        <v>801232</v>
      </c>
      <c r="B722">
        <v>833136</v>
      </c>
      <c r="C722" s="293">
        <v>100600000</v>
      </c>
      <c r="D722">
        <f t="shared" si="22"/>
        <v>801232</v>
      </c>
      <c r="E722">
        <f t="shared" si="23"/>
        <v>833136</v>
      </c>
    </row>
    <row r="723" spans="1:5">
      <c r="A723">
        <v>801233</v>
      </c>
      <c r="B723">
        <v>833137</v>
      </c>
      <c r="C723" s="293">
        <v>360400000</v>
      </c>
      <c r="D723">
        <f t="shared" si="22"/>
        <v>801233</v>
      </c>
      <c r="E723">
        <f t="shared" si="23"/>
        <v>833137</v>
      </c>
    </row>
    <row r="724" spans="1:5">
      <c r="A724">
        <v>801234</v>
      </c>
      <c r="B724">
        <v>833138</v>
      </c>
      <c r="C724" s="293">
        <v>100400000</v>
      </c>
      <c r="D724">
        <f t="shared" si="22"/>
        <v>801234</v>
      </c>
      <c r="E724">
        <f t="shared" si="23"/>
        <v>833138</v>
      </c>
    </row>
    <row r="725" spans="1:5">
      <c r="A725">
        <v>801235</v>
      </c>
      <c r="B725">
        <v>833139</v>
      </c>
      <c r="C725" s="293">
        <v>86800000</v>
      </c>
      <c r="D725">
        <f t="shared" si="22"/>
        <v>801235</v>
      </c>
      <c r="E725">
        <f t="shared" si="23"/>
        <v>833139</v>
      </c>
    </row>
    <row r="726" spans="1:5">
      <c r="A726">
        <v>801236</v>
      </c>
      <c r="B726">
        <v>833140</v>
      </c>
      <c r="C726" s="293">
        <v>100500000</v>
      </c>
      <c r="D726">
        <f t="shared" si="22"/>
        <v>801236</v>
      </c>
      <c r="E726">
        <f t="shared" si="23"/>
        <v>833140</v>
      </c>
    </row>
    <row r="727" spans="1:5">
      <c r="A727">
        <v>801239</v>
      </c>
      <c r="B727">
        <v>833141</v>
      </c>
      <c r="C727" s="293">
        <v>180000000</v>
      </c>
      <c r="D727">
        <f t="shared" si="22"/>
        <v>801239</v>
      </c>
      <c r="E727">
        <f t="shared" si="23"/>
        <v>833141</v>
      </c>
    </row>
    <row r="728" spans="1:5">
      <c r="A728">
        <v>801240</v>
      </c>
      <c r="B728">
        <v>833142</v>
      </c>
      <c r="C728" s="293">
        <v>160300000</v>
      </c>
      <c r="D728">
        <f t="shared" si="22"/>
        <v>801240</v>
      </c>
      <c r="E728">
        <f t="shared" si="23"/>
        <v>833142</v>
      </c>
    </row>
    <row r="729" spans="1:5">
      <c r="A729">
        <v>801241</v>
      </c>
      <c r="B729">
        <v>833143</v>
      </c>
      <c r="C729" s="293">
        <v>179400000</v>
      </c>
      <c r="D729">
        <f t="shared" si="22"/>
        <v>801241</v>
      </c>
      <c r="E729">
        <f t="shared" si="23"/>
        <v>833143</v>
      </c>
    </row>
    <row r="730" spans="1:5">
      <c r="A730">
        <v>801242</v>
      </c>
      <c r="B730">
        <v>833144</v>
      </c>
      <c r="C730" s="293">
        <v>130700000</v>
      </c>
      <c r="D730">
        <f t="shared" si="22"/>
        <v>801242</v>
      </c>
      <c r="E730">
        <f t="shared" si="23"/>
        <v>833144</v>
      </c>
    </row>
    <row r="731" spans="1:5">
      <c r="A731">
        <v>801244</v>
      </c>
      <c r="B731">
        <v>833145</v>
      </c>
      <c r="C731" s="293">
        <v>85300000</v>
      </c>
      <c r="D731">
        <f t="shared" si="22"/>
        <v>801244</v>
      </c>
      <c r="E731">
        <f t="shared" si="23"/>
        <v>833145</v>
      </c>
    </row>
    <row r="732" spans="1:5">
      <c r="A732">
        <v>801245</v>
      </c>
      <c r="B732">
        <v>833146</v>
      </c>
      <c r="C732" s="293">
        <v>108500000</v>
      </c>
      <c r="D732">
        <f t="shared" si="22"/>
        <v>801245</v>
      </c>
      <c r="E732">
        <f t="shared" si="23"/>
        <v>833146</v>
      </c>
    </row>
    <row r="733" spans="1:5">
      <c r="A733">
        <v>801246</v>
      </c>
      <c r="B733">
        <v>833147</v>
      </c>
      <c r="C733" s="293">
        <v>174300000</v>
      </c>
      <c r="D733">
        <f t="shared" si="22"/>
        <v>801246</v>
      </c>
      <c r="E733">
        <f t="shared" si="23"/>
        <v>833147</v>
      </c>
    </row>
    <row r="734" spans="1:5">
      <c r="A734">
        <v>801249</v>
      </c>
      <c r="B734">
        <v>833148</v>
      </c>
      <c r="C734" s="293">
        <v>369900000</v>
      </c>
      <c r="D734">
        <f t="shared" si="22"/>
        <v>801249</v>
      </c>
      <c r="E734">
        <f t="shared" si="23"/>
        <v>833148</v>
      </c>
    </row>
    <row r="735" spans="1:5">
      <c r="A735">
        <v>801250</v>
      </c>
      <c r="B735">
        <v>833149</v>
      </c>
      <c r="C735" s="293">
        <v>137200000</v>
      </c>
      <c r="D735">
        <f t="shared" si="22"/>
        <v>801250</v>
      </c>
      <c r="E735">
        <f t="shared" si="23"/>
        <v>833149</v>
      </c>
    </row>
    <row r="736" spans="1:5">
      <c r="A736">
        <v>801251</v>
      </c>
      <c r="B736">
        <v>833150</v>
      </c>
      <c r="C736" s="293">
        <v>319900000</v>
      </c>
      <c r="D736">
        <f t="shared" si="22"/>
        <v>801251</v>
      </c>
      <c r="E736">
        <f t="shared" si="23"/>
        <v>833150</v>
      </c>
    </row>
    <row r="737" spans="1:5">
      <c r="A737">
        <v>801253</v>
      </c>
      <c r="B737">
        <v>833151</v>
      </c>
      <c r="C737" s="293">
        <v>107200000</v>
      </c>
      <c r="D737">
        <f t="shared" si="22"/>
        <v>801253</v>
      </c>
      <c r="E737">
        <f t="shared" si="23"/>
        <v>833151</v>
      </c>
    </row>
    <row r="738" spans="1:5">
      <c r="A738">
        <v>801254</v>
      </c>
      <c r="B738">
        <v>833152</v>
      </c>
      <c r="C738" s="293">
        <v>348200000</v>
      </c>
      <c r="D738">
        <f t="shared" si="22"/>
        <v>801254</v>
      </c>
      <c r="E738">
        <f t="shared" si="23"/>
        <v>833152</v>
      </c>
    </row>
    <row r="739" spans="1:5">
      <c r="A739">
        <v>801255</v>
      </c>
      <c r="B739">
        <v>833153</v>
      </c>
      <c r="C739" s="293">
        <v>103300000</v>
      </c>
      <c r="D739">
        <f t="shared" si="22"/>
        <v>801255</v>
      </c>
      <c r="E739">
        <f t="shared" si="23"/>
        <v>833153</v>
      </c>
    </row>
    <row r="740" spans="1:5">
      <c r="A740">
        <v>801256</v>
      </c>
      <c r="B740">
        <v>833154</v>
      </c>
      <c r="C740" s="293">
        <v>106700000</v>
      </c>
      <c r="D740">
        <f t="shared" si="22"/>
        <v>801256</v>
      </c>
      <c r="E740">
        <f t="shared" si="23"/>
        <v>833154</v>
      </c>
    </row>
    <row r="741" spans="1:5">
      <c r="A741">
        <v>801257</v>
      </c>
      <c r="B741">
        <v>833155</v>
      </c>
      <c r="C741" s="293">
        <v>107700000</v>
      </c>
      <c r="D741">
        <f t="shared" si="22"/>
        <v>801257</v>
      </c>
      <c r="E741">
        <f t="shared" si="23"/>
        <v>833155</v>
      </c>
    </row>
    <row r="742" spans="1:5">
      <c r="A742">
        <v>801258</v>
      </c>
      <c r="B742">
        <v>833156</v>
      </c>
      <c r="C742" s="293">
        <v>121500000</v>
      </c>
      <c r="D742">
        <f t="shared" si="22"/>
        <v>801258</v>
      </c>
      <c r="E742">
        <f t="shared" si="23"/>
        <v>833156</v>
      </c>
    </row>
    <row r="743" spans="1:5">
      <c r="A743">
        <v>801259</v>
      </c>
      <c r="B743">
        <v>833157</v>
      </c>
      <c r="C743" s="293">
        <v>105600000</v>
      </c>
      <c r="D743">
        <f t="shared" si="22"/>
        <v>801259</v>
      </c>
      <c r="E743">
        <f t="shared" si="23"/>
        <v>833157</v>
      </c>
    </row>
    <row r="744" spans="1:5">
      <c r="A744">
        <v>801260</v>
      </c>
      <c r="B744">
        <v>833158</v>
      </c>
      <c r="C744" s="293">
        <v>154600000</v>
      </c>
      <c r="D744">
        <f t="shared" si="22"/>
        <v>801260</v>
      </c>
      <c r="E744">
        <f t="shared" si="23"/>
        <v>833158</v>
      </c>
    </row>
    <row r="745" spans="1:5">
      <c r="A745">
        <v>801261</v>
      </c>
      <c r="B745">
        <v>833159</v>
      </c>
      <c r="C745" s="293">
        <v>184000000</v>
      </c>
      <c r="D745">
        <f t="shared" si="22"/>
        <v>801261</v>
      </c>
      <c r="E745">
        <f t="shared" si="23"/>
        <v>833159</v>
      </c>
    </row>
    <row r="746" spans="1:5">
      <c r="A746">
        <v>801262</v>
      </c>
      <c r="B746">
        <v>833160</v>
      </c>
      <c r="C746" s="293">
        <v>149800000</v>
      </c>
      <c r="D746">
        <f t="shared" si="22"/>
        <v>801262</v>
      </c>
      <c r="E746">
        <f t="shared" si="23"/>
        <v>833160</v>
      </c>
    </row>
    <row r="747" spans="1:5">
      <c r="A747">
        <v>801265</v>
      </c>
      <c r="B747">
        <v>833161</v>
      </c>
      <c r="C747" s="293">
        <v>108400000</v>
      </c>
      <c r="D747">
        <f t="shared" si="22"/>
        <v>801265</v>
      </c>
      <c r="E747">
        <f t="shared" si="23"/>
        <v>833161</v>
      </c>
    </row>
    <row r="748" spans="1:5">
      <c r="A748">
        <v>801266</v>
      </c>
      <c r="B748">
        <v>833162</v>
      </c>
      <c r="C748" s="293">
        <v>109100000</v>
      </c>
      <c r="D748">
        <f t="shared" si="22"/>
        <v>801266</v>
      </c>
      <c r="E748">
        <f t="shared" si="23"/>
        <v>833162</v>
      </c>
    </row>
    <row r="749" spans="1:5">
      <c r="A749">
        <v>801267</v>
      </c>
      <c r="B749">
        <v>833163</v>
      </c>
      <c r="C749" s="293">
        <v>112600000</v>
      </c>
      <c r="D749">
        <f t="shared" si="22"/>
        <v>801267</v>
      </c>
      <c r="E749">
        <f t="shared" si="23"/>
        <v>833163</v>
      </c>
    </row>
    <row r="750" spans="1:5">
      <c r="A750">
        <v>801268</v>
      </c>
      <c r="B750">
        <v>833164</v>
      </c>
      <c r="C750" s="293">
        <v>107800000</v>
      </c>
      <c r="D750">
        <f t="shared" si="22"/>
        <v>801268</v>
      </c>
      <c r="E750">
        <f t="shared" si="23"/>
        <v>833164</v>
      </c>
    </row>
    <row r="751" spans="1:5">
      <c r="A751">
        <v>801269</v>
      </c>
      <c r="B751">
        <v>833165</v>
      </c>
      <c r="C751" s="293">
        <v>107000000</v>
      </c>
      <c r="D751">
        <f t="shared" si="22"/>
        <v>801269</v>
      </c>
      <c r="E751">
        <f t="shared" si="23"/>
        <v>833165</v>
      </c>
    </row>
    <row r="752" spans="1:5">
      <c r="A752">
        <v>801270</v>
      </c>
      <c r="B752">
        <v>833166</v>
      </c>
      <c r="C752" s="293">
        <v>107700000</v>
      </c>
      <c r="D752">
        <f t="shared" si="22"/>
        <v>801270</v>
      </c>
      <c r="E752">
        <f t="shared" si="23"/>
        <v>833166</v>
      </c>
    </row>
    <row r="753" spans="1:5">
      <c r="A753">
        <v>801272</v>
      </c>
      <c r="B753">
        <v>833167</v>
      </c>
      <c r="C753" s="293">
        <v>120200000</v>
      </c>
      <c r="D753">
        <f t="shared" si="22"/>
        <v>801272</v>
      </c>
      <c r="E753">
        <f t="shared" si="23"/>
        <v>833167</v>
      </c>
    </row>
    <row r="754" spans="1:5">
      <c r="A754">
        <v>801273</v>
      </c>
      <c r="B754">
        <v>833168</v>
      </c>
      <c r="C754" s="293">
        <v>118400000</v>
      </c>
      <c r="D754">
        <f t="shared" si="22"/>
        <v>801273</v>
      </c>
      <c r="E754">
        <f t="shared" si="23"/>
        <v>833168</v>
      </c>
    </row>
    <row r="755" spans="1:5">
      <c r="A755">
        <v>801276</v>
      </c>
      <c r="B755">
        <v>833169</v>
      </c>
      <c r="C755" s="293">
        <v>143400000</v>
      </c>
      <c r="D755">
        <f t="shared" si="22"/>
        <v>801276</v>
      </c>
      <c r="E755">
        <f t="shared" si="23"/>
        <v>833169</v>
      </c>
    </row>
    <row r="756" spans="1:5">
      <c r="A756">
        <v>801278</v>
      </c>
      <c r="B756">
        <v>833170</v>
      </c>
      <c r="C756" s="293">
        <v>134900000</v>
      </c>
      <c r="D756">
        <f t="shared" si="22"/>
        <v>801278</v>
      </c>
      <c r="E756">
        <f t="shared" si="23"/>
        <v>833170</v>
      </c>
    </row>
    <row r="757" spans="1:5">
      <c r="A757">
        <v>801279</v>
      </c>
      <c r="B757">
        <v>833171</v>
      </c>
      <c r="C757" s="293">
        <v>81600000</v>
      </c>
      <c r="D757">
        <f t="shared" si="22"/>
        <v>801279</v>
      </c>
      <c r="E757">
        <f t="shared" si="23"/>
        <v>833171</v>
      </c>
    </row>
    <row r="758" spans="1:5">
      <c r="A758">
        <v>801281</v>
      </c>
      <c r="B758">
        <v>833172</v>
      </c>
      <c r="C758" s="293">
        <v>129400000</v>
      </c>
      <c r="D758">
        <f t="shared" si="22"/>
        <v>801281</v>
      </c>
      <c r="E758">
        <f t="shared" si="23"/>
        <v>833172</v>
      </c>
    </row>
    <row r="759" spans="1:5">
      <c r="A759">
        <v>801283</v>
      </c>
      <c r="B759">
        <v>833173</v>
      </c>
      <c r="C759" s="293">
        <v>104600000</v>
      </c>
      <c r="D759">
        <f t="shared" si="22"/>
        <v>801283</v>
      </c>
      <c r="E759">
        <f t="shared" si="23"/>
        <v>833173</v>
      </c>
    </row>
    <row r="760" spans="1:5">
      <c r="A760">
        <v>801284</v>
      </c>
      <c r="B760">
        <v>833174</v>
      </c>
      <c r="C760" s="293">
        <v>359900000</v>
      </c>
      <c r="D760">
        <f t="shared" si="22"/>
        <v>801284</v>
      </c>
      <c r="E760">
        <f t="shared" si="23"/>
        <v>833174</v>
      </c>
    </row>
    <row r="761" spans="1:5">
      <c r="A761">
        <v>801286</v>
      </c>
      <c r="B761">
        <v>833175</v>
      </c>
      <c r="C761" s="293">
        <v>128300000</v>
      </c>
      <c r="D761">
        <f t="shared" si="22"/>
        <v>801286</v>
      </c>
      <c r="E761">
        <f t="shared" si="23"/>
        <v>833175</v>
      </c>
    </row>
    <row r="762" spans="1:5">
      <c r="A762">
        <v>801287</v>
      </c>
      <c r="B762">
        <v>833176</v>
      </c>
      <c r="C762" s="293">
        <v>154900000</v>
      </c>
      <c r="D762">
        <f t="shared" si="22"/>
        <v>801287</v>
      </c>
      <c r="E762">
        <f t="shared" si="23"/>
        <v>833176</v>
      </c>
    </row>
    <row r="763" spans="1:5">
      <c r="A763">
        <v>801288</v>
      </c>
      <c r="B763">
        <v>833177</v>
      </c>
      <c r="C763" s="293">
        <v>173600000</v>
      </c>
      <c r="D763">
        <f t="shared" si="22"/>
        <v>801288</v>
      </c>
      <c r="E763">
        <f t="shared" si="23"/>
        <v>833177</v>
      </c>
    </row>
    <row r="764" spans="1:5">
      <c r="A764">
        <v>801289</v>
      </c>
      <c r="B764">
        <v>833178</v>
      </c>
      <c r="C764" s="293">
        <v>344900000</v>
      </c>
      <c r="D764">
        <f t="shared" si="22"/>
        <v>801289</v>
      </c>
      <c r="E764">
        <f t="shared" si="23"/>
        <v>833178</v>
      </c>
    </row>
    <row r="765" spans="1:5">
      <c r="A765">
        <v>801291</v>
      </c>
      <c r="B765">
        <v>833179</v>
      </c>
      <c r="C765" s="293">
        <v>134000000</v>
      </c>
      <c r="D765">
        <f t="shared" si="22"/>
        <v>801291</v>
      </c>
      <c r="E765">
        <f t="shared" si="23"/>
        <v>833179</v>
      </c>
    </row>
    <row r="766" spans="1:5">
      <c r="A766">
        <v>801292</v>
      </c>
      <c r="B766">
        <v>833180</v>
      </c>
      <c r="C766" s="293">
        <v>150000000</v>
      </c>
      <c r="D766">
        <f t="shared" si="22"/>
        <v>801292</v>
      </c>
      <c r="E766">
        <f t="shared" si="23"/>
        <v>833180</v>
      </c>
    </row>
    <row r="767" spans="1:5">
      <c r="A767">
        <v>801293</v>
      </c>
      <c r="B767">
        <v>833181</v>
      </c>
      <c r="C767" s="293">
        <v>137900000</v>
      </c>
      <c r="D767">
        <f t="shared" si="22"/>
        <v>801293</v>
      </c>
      <c r="E767">
        <f t="shared" si="23"/>
        <v>833181</v>
      </c>
    </row>
    <row r="768" spans="1:5">
      <c r="A768">
        <v>801294</v>
      </c>
      <c r="B768">
        <v>833182</v>
      </c>
      <c r="C768" s="293">
        <v>239900000</v>
      </c>
      <c r="D768">
        <f t="shared" si="22"/>
        <v>801294</v>
      </c>
      <c r="E768">
        <f t="shared" si="23"/>
        <v>833182</v>
      </c>
    </row>
    <row r="769" spans="1:5">
      <c r="A769">
        <v>801296</v>
      </c>
      <c r="B769">
        <v>833183</v>
      </c>
      <c r="C769" s="293">
        <v>168300000</v>
      </c>
      <c r="D769">
        <f t="shared" si="22"/>
        <v>801296</v>
      </c>
      <c r="E769">
        <f t="shared" si="23"/>
        <v>833183</v>
      </c>
    </row>
    <row r="770" spans="1:5">
      <c r="A770">
        <v>801297</v>
      </c>
      <c r="B770">
        <v>833184</v>
      </c>
      <c r="C770" s="293">
        <v>429900000</v>
      </c>
      <c r="D770">
        <f t="shared" si="22"/>
        <v>801297</v>
      </c>
      <c r="E770">
        <f t="shared" si="23"/>
        <v>833184</v>
      </c>
    </row>
    <row r="771" spans="1:5">
      <c r="A771">
        <v>801301</v>
      </c>
      <c r="B771">
        <v>833185</v>
      </c>
      <c r="C771" s="293">
        <v>290000000</v>
      </c>
      <c r="D771">
        <f t="shared" ref="D771:D834" si="24">+A771*1</f>
        <v>801301</v>
      </c>
      <c r="E771">
        <f t="shared" ref="E771:E834" si="25">+B771*1</f>
        <v>833185</v>
      </c>
    </row>
    <row r="772" spans="1:5">
      <c r="A772">
        <v>801304</v>
      </c>
      <c r="B772">
        <v>833186</v>
      </c>
      <c r="C772" s="293">
        <v>254900000</v>
      </c>
      <c r="D772">
        <f t="shared" si="24"/>
        <v>801304</v>
      </c>
      <c r="E772">
        <f t="shared" si="25"/>
        <v>833186</v>
      </c>
    </row>
    <row r="773" spans="1:5">
      <c r="A773">
        <v>801306</v>
      </c>
      <c r="B773">
        <v>833187</v>
      </c>
      <c r="C773" s="293">
        <v>109500000</v>
      </c>
      <c r="D773">
        <f t="shared" si="24"/>
        <v>801306</v>
      </c>
      <c r="E773">
        <f t="shared" si="25"/>
        <v>833187</v>
      </c>
    </row>
    <row r="774" spans="1:5">
      <c r="A774">
        <v>801307</v>
      </c>
      <c r="B774">
        <v>833188</v>
      </c>
      <c r="C774" s="293">
        <v>337000000</v>
      </c>
      <c r="D774">
        <f t="shared" si="24"/>
        <v>801307</v>
      </c>
      <c r="E774">
        <f t="shared" si="25"/>
        <v>833188</v>
      </c>
    </row>
    <row r="775" spans="1:5">
      <c r="A775">
        <v>801308</v>
      </c>
      <c r="B775">
        <v>833189</v>
      </c>
      <c r="C775" s="293">
        <v>125000000</v>
      </c>
      <c r="D775">
        <f t="shared" si="24"/>
        <v>801308</v>
      </c>
      <c r="E775">
        <f t="shared" si="25"/>
        <v>833189</v>
      </c>
    </row>
    <row r="776" spans="1:5">
      <c r="A776">
        <v>801309</v>
      </c>
      <c r="B776">
        <v>833190</v>
      </c>
      <c r="C776" s="293">
        <v>144900000</v>
      </c>
      <c r="D776">
        <f t="shared" si="24"/>
        <v>801309</v>
      </c>
      <c r="E776">
        <f t="shared" si="25"/>
        <v>833190</v>
      </c>
    </row>
    <row r="777" spans="1:5">
      <c r="A777">
        <v>801310</v>
      </c>
      <c r="B777">
        <v>833191</v>
      </c>
      <c r="C777" s="293">
        <v>259900000</v>
      </c>
      <c r="D777">
        <f t="shared" si="24"/>
        <v>801310</v>
      </c>
      <c r="E777">
        <f t="shared" si="25"/>
        <v>833191</v>
      </c>
    </row>
    <row r="778" spans="1:5">
      <c r="A778">
        <v>801311</v>
      </c>
      <c r="B778">
        <v>833192</v>
      </c>
      <c r="C778" s="293">
        <v>157900000</v>
      </c>
      <c r="D778">
        <f t="shared" si="24"/>
        <v>801311</v>
      </c>
      <c r="E778">
        <f t="shared" si="25"/>
        <v>833192</v>
      </c>
    </row>
    <row r="779" spans="1:5">
      <c r="A779">
        <v>801313</v>
      </c>
      <c r="B779">
        <v>833193</v>
      </c>
      <c r="C779" s="293">
        <v>161000000</v>
      </c>
      <c r="D779">
        <f t="shared" si="24"/>
        <v>801313</v>
      </c>
      <c r="E779">
        <f t="shared" si="25"/>
        <v>833193</v>
      </c>
    </row>
    <row r="780" spans="1:5">
      <c r="A780">
        <v>801315</v>
      </c>
      <c r="B780">
        <v>833194</v>
      </c>
      <c r="C780" s="293">
        <v>116400000</v>
      </c>
      <c r="D780">
        <f t="shared" si="24"/>
        <v>801315</v>
      </c>
      <c r="E780">
        <f t="shared" si="25"/>
        <v>833194</v>
      </c>
    </row>
    <row r="781" spans="1:5">
      <c r="A781">
        <v>801316</v>
      </c>
      <c r="B781">
        <v>833195</v>
      </c>
      <c r="C781" s="293">
        <v>126400000</v>
      </c>
      <c r="D781">
        <f t="shared" si="24"/>
        <v>801316</v>
      </c>
      <c r="E781">
        <f t="shared" si="25"/>
        <v>833195</v>
      </c>
    </row>
    <row r="782" spans="1:5">
      <c r="A782">
        <v>801317</v>
      </c>
      <c r="B782">
        <v>833196</v>
      </c>
      <c r="C782" s="293">
        <v>142900000</v>
      </c>
      <c r="D782">
        <f t="shared" si="24"/>
        <v>801317</v>
      </c>
      <c r="E782">
        <f t="shared" si="25"/>
        <v>833196</v>
      </c>
    </row>
    <row r="783" spans="1:5">
      <c r="A783">
        <v>801320</v>
      </c>
      <c r="B783">
        <v>833197</v>
      </c>
      <c r="C783" s="293">
        <v>102900000</v>
      </c>
      <c r="D783">
        <f t="shared" si="24"/>
        <v>801320</v>
      </c>
      <c r="E783">
        <f t="shared" si="25"/>
        <v>833197</v>
      </c>
    </row>
    <row r="784" spans="1:5">
      <c r="A784">
        <v>801321</v>
      </c>
      <c r="B784">
        <v>833198</v>
      </c>
      <c r="C784" s="293">
        <v>550000000</v>
      </c>
      <c r="D784">
        <f t="shared" si="24"/>
        <v>801321</v>
      </c>
      <c r="E784">
        <f t="shared" si="25"/>
        <v>833198</v>
      </c>
    </row>
    <row r="785" spans="1:5">
      <c r="A785">
        <v>801322</v>
      </c>
      <c r="B785">
        <v>833199</v>
      </c>
      <c r="C785" s="293">
        <v>157400000</v>
      </c>
      <c r="D785">
        <f t="shared" si="24"/>
        <v>801322</v>
      </c>
      <c r="E785">
        <f t="shared" si="25"/>
        <v>833199</v>
      </c>
    </row>
    <row r="786" spans="1:5">
      <c r="A786">
        <v>801324</v>
      </c>
      <c r="B786">
        <v>833200</v>
      </c>
      <c r="C786" s="293">
        <v>175200000</v>
      </c>
      <c r="D786">
        <f t="shared" si="24"/>
        <v>801324</v>
      </c>
      <c r="E786">
        <f t="shared" si="25"/>
        <v>833200</v>
      </c>
    </row>
    <row r="787" spans="1:5">
      <c r="A787">
        <v>801328</v>
      </c>
      <c r="B787">
        <v>833201</v>
      </c>
      <c r="C787" s="293">
        <v>136900000</v>
      </c>
      <c r="D787">
        <f t="shared" si="24"/>
        <v>801328</v>
      </c>
      <c r="E787">
        <f t="shared" si="25"/>
        <v>833201</v>
      </c>
    </row>
    <row r="788" spans="1:5">
      <c r="A788">
        <v>801329</v>
      </c>
      <c r="B788">
        <v>833202</v>
      </c>
      <c r="C788" s="293">
        <v>122500000</v>
      </c>
      <c r="D788">
        <f t="shared" si="24"/>
        <v>801329</v>
      </c>
      <c r="E788">
        <f t="shared" si="25"/>
        <v>833202</v>
      </c>
    </row>
    <row r="789" spans="1:5">
      <c r="A789">
        <v>801330</v>
      </c>
      <c r="B789">
        <v>833203</v>
      </c>
      <c r="C789" s="293">
        <v>489900000</v>
      </c>
      <c r="D789">
        <f t="shared" si="24"/>
        <v>801330</v>
      </c>
      <c r="E789">
        <f t="shared" si="25"/>
        <v>833203</v>
      </c>
    </row>
    <row r="790" spans="1:5">
      <c r="A790">
        <v>801331</v>
      </c>
      <c r="B790">
        <v>833204</v>
      </c>
      <c r="C790" s="293">
        <v>206200000</v>
      </c>
      <c r="D790">
        <f t="shared" si="24"/>
        <v>801331</v>
      </c>
      <c r="E790">
        <f t="shared" si="25"/>
        <v>833204</v>
      </c>
    </row>
    <row r="791" spans="1:5">
      <c r="A791">
        <v>801332</v>
      </c>
      <c r="B791">
        <v>833205</v>
      </c>
      <c r="C791" s="293">
        <v>156000000</v>
      </c>
      <c r="D791">
        <f t="shared" si="24"/>
        <v>801332</v>
      </c>
      <c r="E791">
        <f t="shared" si="25"/>
        <v>833205</v>
      </c>
    </row>
    <row r="792" spans="1:5">
      <c r="A792">
        <v>801333</v>
      </c>
      <c r="B792">
        <v>833206</v>
      </c>
      <c r="C792" s="293">
        <v>311300000</v>
      </c>
      <c r="D792">
        <f t="shared" si="24"/>
        <v>801333</v>
      </c>
      <c r="E792">
        <f t="shared" si="25"/>
        <v>833206</v>
      </c>
    </row>
    <row r="793" spans="1:5">
      <c r="A793">
        <v>801334</v>
      </c>
      <c r="B793">
        <v>833207</v>
      </c>
      <c r="C793" s="293">
        <v>161900000</v>
      </c>
      <c r="D793">
        <f t="shared" si="24"/>
        <v>801334</v>
      </c>
      <c r="E793">
        <f t="shared" si="25"/>
        <v>833207</v>
      </c>
    </row>
    <row r="794" spans="1:5">
      <c r="A794">
        <v>801336</v>
      </c>
      <c r="B794">
        <v>833208</v>
      </c>
      <c r="C794" s="293">
        <v>151100000</v>
      </c>
      <c r="D794">
        <f t="shared" si="24"/>
        <v>801336</v>
      </c>
      <c r="E794">
        <f t="shared" si="25"/>
        <v>833208</v>
      </c>
    </row>
    <row r="795" spans="1:5">
      <c r="A795">
        <v>801337</v>
      </c>
      <c r="B795">
        <v>833209</v>
      </c>
      <c r="C795" s="293">
        <v>118800000</v>
      </c>
      <c r="D795">
        <f t="shared" si="24"/>
        <v>801337</v>
      </c>
      <c r="E795">
        <f t="shared" si="25"/>
        <v>833209</v>
      </c>
    </row>
    <row r="796" spans="1:5">
      <c r="A796">
        <v>801338</v>
      </c>
      <c r="B796">
        <v>833210</v>
      </c>
      <c r="C796" s="293">
        <v>389900000</v>
      </c>
      <c r="D796">
        <f t="shared" si="24"/>
        <v>801338</v>
      </c>
      <c r="E796">
        <f t="shared" si="25"/>
        <v>833210</v>
      </c>
    </row>
    <row r="797" spans="1:5">
      <c r="A797">
        <v>801343</v>
      </c>
      <c r="B797">
        <v>833211</v>
      </c>
      <c r="C797" s="293">
        <v>123300000</v>
      </c>
      <c r="D797">
        <f t="shared" si="24"/>
        <v>801343</v>
      </c>
      <c r="E797">
        <f t="shared" si="25"/>
        <v>833211</v>
      </c>
    </row>
    <row r="798" spans="1:5">
      <c r="A798">
        <v>801344</v>
      </c>
      <c r="B798">
        <v>833212</v>
      </c>
      <c r="C798" s="293">
        <v>132600000</v>
      </c>
      <c r="D798">
        <f t="shared" si="24"/>
        <v>801344</v>
      </c>
      <c r="E798">
        <f t="shared" si="25"/>
        <v>833212</v>
      </c>
    </row>
    <row r="799" spans="1:5">
      <c r="A799">
        <v>801345</v>
      </c>
      <c r="B799">
        <v>833213</v>
      </c>
      <c r="C799" s="293">
        <v>126800000</v>
      </c>
      <c r="D799">
        <f t="shared" si="24"/>
        <v>801345</v>
      </c>
      <c r="E799">
        <f t="shared" si="25"/>
        <v>833213</v>
      </c>
    </row>
    <row r="800" spans="1:5">
      <c r="A800">
        <v>801346</v>
      </c>
      <c r="B800">
        <v>833214</v>
      </c>
      <c r="C800" s="293">
        <v>132900000</v>
      </c>
      <c r="D800">
        <f t="shared" si="24"/>
        <v>801346</v>
      </c>
      <c r="E800">
        <f t="shared" si="25"/>
        <v>833214</v>
      </c>
    </row>
    <row r="801" spans="1:5">
      <c r="A801">
        <v>801350</v>
      </c>
      <c r="B801">
        <v>833215</v>
      </c>
      <c r="C801" s="293">
        <v>579900000</v>
      </c>
      <c r="D801">
        <f t="shared" si="24"/>
        <v>801350</v>
      </c>
      <c r="E801">
        <f t="shared" si="25"/>
        <v>833215</v>
      </c>
    </row>
    <row r="802" spans="1:5">
      <c r="A802">
        <v>801351</v>
      </c>
      <c r="B802">
        <v>833216</v>
      </c>
      <c r="C802" s="293">
        <v>142600000</v>
      </c>
      <c r="D802">
        <f t="shared" si="24"/>
        <v>801351</v>
      </c>
      <c r="E802">
        <f t="shared" si="25"/>
        <v>833216</v>
      </c>
    </row>
    <row r="803" spans="1:5">
      <c r="A803">
        <v>801353</v>
      </c>
      <c r="B803">
        <v>833217</v>
      </c>
      <c r="C803" s="293">
        <v>122300000</v>
      </c>
      <c r="D803">
        <f t="shared" si="24"/>
        <v>801353</v>
      </c>
      <c r="E803">
        <f t="shared" si="25"/>
        <v>833217</v>
      </c>
    </row>
    <row r="804" spans="1:5">
      <c r="A804">
        <v>801355</v>
      </c>
      <c r="B804">
        <v>833218</v>
      </c>
      <c r="C804" s="293">
        <v>227700000</v>
      </c>
      <c r="D804">
        <f t="shared" si="24"/>
        <v>801355</v>
      </c>
      <c r="E804">
        <f t="shared" si="25"/>
        <v>833218</v>
      </c>
    </row>
    <row r="805" spans="1:5">
      <c r="A805">
        <v>801357</v>
      </c>
      <c r="B805">
        <v>833219</v>
      </c>
      <c r="C805" s="293">
        <v>175000000</v>
      </c>
      <c r="D805">
        <f t="shared" si="24"/>
        <v>801357</v>
      </c>
      <c r="E805">
        <f t="shared" si="25"/>
        <v>833219</v>
      </c>
    </row>
    <row r="806" spans="1:5">
      <c r="A806">
        <v>801359</v>
      </c>
      <c r="B806">
        <v>833220</v>
      </c>
      <c r="C806" s="293">
        <v>225000000</v>
      </c>
      <c r="D806">
        <f t="shared" si="24"/>
        <v>801359</v>
      </c>
      <c r="E806">
        <f t="shared" si="25"/>
        <v>833220</v>
      </c>
    </row>
    <row r="807" spans="1:5">
      <c r="A807">
        <v>801361</v>
      </c>
      <c r="B807">
        <v>833221</v>
      </c>
      <c r="C807" s="293">
        <v>177400000</v>
      </c>
      <c r="D807">
        <f t="shared" si="24"/>
        <v>801361</v>
      </c>
      <c r="E807">
        <f t="shared" si="25"/>
        <v>833221</v>
      </c>
    </row>
    <row r="808" spans="1:5">
      <c r="A808">
        <v>801363</v>
      </c>
      <c r="B808">
        <v>833222</v>
      </c>
      <c r="C808" s="293">
        <v>168300000</v>
      </c>
      <c r="D808">
        <f t="shared" si="24"/>
        <v>801363</v>
      </c>
      <c r="E808">
        <f t="shared" si="25"/>
        <v>833222</v>
      </c>
    </row>
    <row r="809" spans="1:5">
      <c r="A809">
        <v>801364</v>
      </c>
      <c r="B809">
        <v>833223</v>
      </c>
      <c r="C809" s="293">
        <v>188700000</v>
      </c>
      <c r="D809">
        <f t="shared" si="24"/>
        <v>801364</v>
      </c>
      <c r="E809">
        <f t="shared" si="25"/>
        <v>833223</v>
      </c>
    </row>
    <row r="810" spans="1:5">
      <c r="A810">
        <v>801366</v>
      </c>
      <c r="B810">
        <v>833224</v>
      </c>
      <c r="C810" s="293">
        <v>419900000</v>
      </c>
      <c r="D810">
        <f t="shared" si="24"/>
        <v>801366</v>
      </c>
      <c r="E810">
        <f t="shared" si="25"/>
        <v>833224</v>
      </c>
    </row>
    <row r="811" spans="1:5">
      <c r="A811">
        <v>801367</v>
      </c>
      <c r="B811">
        <v>833225</v>
      </c>
      <c r="C811" s="293">
        <v>125200000</v>
      </c>
      <c r="D811">
        <f t="shared" si="24"/>
        <v>801367</v>
      </c>
      <c r="E811">
        <f t="shared" si="25"/>
        <v>833225</v>
      </c>
    </row>
    <row r="812" spans="1:5">
      <c r="A812">
        <v>801371</v>
      </c>
      <c r="B812">
        <v>833226</v>
      </c>
      <c r="C812" s="293">
        <v>357800000</v>
      </c>
      <c r="D812">
        <f t="shared" si="24"/>
        <v>801371</v>
      </c>
      <c r="E812">
        <f t="shared" si="25"/>
        <v>833226</v>
      </c>
    </row>
    <row r="813" spans="1:5">
      <c r="A813">
        <v>801373</v>
      </c>
      <c r="B813">
        <v>833227</v>
      </c>
      <c r="C813" s="293">
        <v>157400000</v>
      </c>
      <c r="D813">
        <f t="shared" si="24"/>
        <v>801373</v>
      </c>
      <c r="E813">
        <f t="shared" si="25"/>
        <v>833227</v>
      </c>
    </row>
    <row r="814" spans="1:5">
      <c r="A814">
        <v>801374</v>
      </c>
      <c r="B814">
        <v>833228</v>
      </c>
      <c r="C814" s="293">
        <v>649900000</v>
      </c>
      <c r="D814">
        <f t="shared" si="24"/>
        <v>801374</v>
      </c>
      <c r="E814">
        <f t="shared" si="25"/>
        <v>833228</v>
      </c>
    </row>
    <row r="815" spans="1:5">
      <c r="A815">
        <v>801376</v>
      </c>
      <c r="B815">
        <v>833229</v>
      </c>
      <c r="C815" s="293">
        <v>226700000</v>
      </c>
      <c r="D815">
        <f t="shared" si="24"/>
        <v>801376</v>
      </c>
      <c r="E815">
        <f t="shared" si="25"/>
        <v>833229</v>
      </c>
    </row>
    <row r="816" spans="1:5">
      <c r="A816">
        <v>801377</v>
      </c>
      <c r="B816">
        <v>833230</v>
      </c>
      <c r="C816" s="293">
        <v>351500000</v>
      </c>
      <c r="D816">
        <f t="shared" si="24"/>
        <v>801377</v>
      </c>
      <c r="E816">
        <f t="shared" si="25"/>
        <v>833230</v>
      </c>
    </row>
    <row r="817" spans="1:5">
      <c r="A817">
        <v>801378</v>
      </c>
      <c r="B817">
        <v>833231</v>
      </c>
      <c r="C817" s="293">
        <v>376000000</v>
      </c>
      <c r="D817">
        <f t="shared" si="24"/>
        <v>801378</v>
      </c>
      <c r="E817">
        <f t="shared" si="25"/>
        <v>833231</v>
      </c>
    </row>
    <row r="818" spans="1:5">
      <c r="A818">
        <v>801389</v>
      </c>
      <c r="B818">
        <v>833232</v>
      </c>
      <c r="C818" s="293">
        <v>176100000</v>
      </c>
      <c r="D818">
        <f t="shared" si="24"/>
        <v>801389</v>
      </c>
      <c r="E818">
        <f t="shared" si="25"/>
        <v>833232</v>
      </c>
    </row>
    <row r="819" spans="1:5">
      <c r="A819">
        <v>801390</v>
      </c>
      <c r="B819">
        <v>833233</v>
      </c>
      <c r="C819" s="293">
        <v>191500000</v>
      </c>
      <c r="D819">
        <f t="shared" si="24"/>
        <v>801390</v>
      </c>
      <c r="E819">
        <f t="shared" si="25"/>
        <v>833233</v>
      </c>
    </row>
    <row r="820" spans="1:5">
      <c r="A820">
        <v>801391</v>
      </c>
      <c r="B820">
        <v>833234</v>
      </c>
      <c r="C820" s="293">
        <v>134900000</v>
      </c>
      <c r="D820">
        <f t="shared" si="24"/>
        <v>801391</v>
      </c>
      <c r="E820">
        <f t="shared" si="25"/>
        <v>833234</v>
      </c>
    </row>
    <row r="821" spans="1:5">
      <c r="A821">
        <v>801392</v>
      </c>
      <c r="B821">
        <v>833235</v>
      </c>
      <c r="C821" s="293">
        <v>140800000</v>
      </c>
      <c r="D821">
        <f t="shared" si="24"/>
        <v>801392</v>
      </c>
      <c r="E821">
        <f t="shared" si="25"/>
        <v>833235</v>
      </c>
    </row>
    <row r="822" spans="1:5">
      <c r="A822">
        <v>801396</v>
      </c>
      <c r="B822">
        <v>833236</v>
      </c>
      <c r="C822" s="293">
        <v>259900000</v>
      </c>
      <c r="D822">
        <f t="shared" si="24"/>
        <v>801396</v>
      </c>
      <c r="E822">
        <f t="shared" si="25"/>
        <v>833236</v>
      </c>
    </row>
    <row r="823" spans="1:5">
      <c r="A823">
        <v>801401</v>
      </c>
      <c r="B823">
        <v>833237</v>
      </c>
      <c r="C823" s="293">
        <v>376600000</v>
      </c>
      <c r="D823">
        <f t="shared" si="24"/>
        <v>801401</v>
      </c>
      <c r="E823">
        <f t="shared" si="25"/>
        <v>833237</v>
      </c>
    </row>
    <row r="824" spans="1:5">
      <c r="A824">
        <v>801404</v>
      </c>
      <c r="B824">
        <v>833238</v>
      </c>
      <c r="C824" s="293">
        <v>166200000</v>
      </c>
      <c r="D824">
        <f t="shared" si="24"/>
        <v>801404</v>
      </c>
      <c r="E824">
        <f t="shared" si="25"/>
        <v>833238</v>
      </c>
    </row>
    <row r="825" spans="1:5">
      <c r="A825">
        <v>801405</v>
      </c>
      <c r="B825">
        <v>833239</v>
      </c>
      <c r="C825" s="293">
        <v>137000000</v>
      </c>
      <c r="D825">
        <f t="shared" si="24"/>
        <v>801405</v>
      </c>
      <c r="E825">
        <f t="shared" si="25"/>
        <v>833239</v>
      </c>
    </row>
    <row r="826" spans="1:5">
      <c r="A826">
        <v>801406</v>
      </c>
      <c r="B826">
        <v>833240</v>
      </c>
      <c r="C826" s="293">
        <v>249900000</v>
      </c>
      <c r="D826">
        <f t="shared" si="24"/>
        <v>801406</v>
      </c>
      <c r="E826">
        <f t="shared" si="25"/>
        <v>833240</v>
      </c>
    </row>
    <row r="827" spans="1:5">
      <c r="A827">
        <v>801407</v>
      </c>
      <c r="B827">
        <v>833241</v>
      </c>
      <c r="C827" s="293">
        <v>258000000</v>
      </c>
      <c r="D827">
        <f t="shared" si="24"/>
        <v>801407</v>
      </c>
      <c r="E827">
        <f t="shared" si="25"/>
        <v>833241</v>
      </c>
    </row>
    <row r="828" spans="1:5">
      <c r="A828">
        <v>801408</v>
      </c>
      <c r="B828">
        <v>833242</v>
      </c>
      <c r="C828" s="293">
        <v>234200000</v>
      </c>
      <c r="D828">
        <f t="shared" si="24"/>
        <v>801408</v>
      </c>
      <c r="E828">
        <f t="shared" si="25"/>
        <v>833242</v>
      </c>
    </row>
    <row r="829" spans="1:5">
      <c r="A829">
        <v>801409</v>
      </c>
      <c r="B829">
        <v>833243</v>
      </c>
      <c r="C829" s="293">
        <v>279900000</v>
      </c>
      <c r="D829">
        <f t="shared" si="24"/>
        <v>801409</v>
      </c>
      <c r="E829">
        <f t="shared" si="25"/>
        <v>833243</v>
      </c>
    </row>
    <row r="830" spans="1:5">
      <c r="A830">
        <v>801411</v>
      </c>
      <c r="B830">
        <v>833244</v>
      </c>
      <c r="C830" s="293">
        <v>284900000</v>
      </c>
      <c r="D830">
        <f t="shared" si="24"/>
        <v>801411</v>
      </c>
      <c r="E830">
        <f t="shared" si="25"/>
        <v>833244</v>
      </c>
    </row>
    <row r="831" spans="1:5">
      <c r="A831">
        <v>801413</v>
      </c>
      <c r="B831">
        <v>833245</v>
      </c>
      <c r="C831" s="293">
        <v>173900000</v>
      </c>
      <c r="D831">
        <f t="shared" si="24"/>
        <v>801413</v>
      </c>
      <c r="E831">
        <f t="shared" si="25"/>
        <v>833245</v>
      </c>
    </row>
    <row r="832" spans="1:5">
      <c r="A832">
        <v>801414</v>
      </c>
      <c r="B832">
        <v>833246</v>
      </c>
      <c r="C832" s="293">
        <v>439900000</v>
      </c>
      <c r="D832">
        <f t="shared" si="24"/>
        <v>801414</v>
      </c>
      <c r="E832">
        <f t="shared" si="25"/>
        <v>833246</v>
      </c>
    </row>
    <row r="833" spans="1:5">
      <c r="A833">
        <v>801416</v>
      </c>
      <c r="B833">
        <v>833247</v>
      </c>
      <c r="C833" s="293">
        <v>189600000</v>
      </c>
      <c r="D833">
        <f t="shared" si="24"/>
        <v>801416</v>
      </c>
      <c r="E833">
        <f t="shared" si="25"/>
        <v>833247</v>
      </c>
    </row>
    <row r="834" spans="1:5">
      <c r="A834">
        <v>801418</v>
      </c>
      <c r="B834">
        <v>833248</v>
      </c>
      <c r="C834" s="293">
        <v>195900000</v>
      </c>
      <c r="D834">
        <f t="shared" si="24"/>
        <v>801418</v>
      </c>
      <c r="E834">
        <f t="shared" si="25"/>
        <v>833248</v>
      </c>
    </row>
    <row r="835" spans="1:5">
      <c r="A835">
        <v>801420</v>
      </c>
      <c r="B835">
        <v>833249</v>
      </c>
      <c r="C835" s="293">
        <v>190000000</v>
      </c>
      <c r="D835">
        <f t="shared" ref="D835:D898" si="26">+A835*1</f>
        <v>801420</v>
      </c>
      <c r="E835">
        <f t="shared" ref="E835:E898" si="27">+B835*1</f>
        <v>833249</v>
      </c>
    </row>
    <row r="836" spans="1:5">
      <c r="A836">
        <v>801422</v>
      </c>
      <c r="B836">
        <v>833250</v>
      </c>
      <c r="C836" s="293">
        <v>515000000</v>
      </c>
      <c r="D836">
        <f t="shared" si="26"/>
        <v>801422</v>
      </c>
      <c r="E836">
        <f t="shared" si="27"/>
        <v>833250</v>
      </c>
    </row>
    <row r="837" spans="1:5">
      <c r="A837">
        <v>801423</v>
      </c>
      <c r="B837">
        <v>833251</v>
      </c>
      <c r="C837" s="293">
        <v>586800000</v>
      </c>
      <c r="D837">
        <f t="shared" si="26"/>
        <v>801423</v>
      </c>
      <c r="E837">
        <f t="shared" si="27"/>
        <v>833251</v>
      </c>
    </row>
    <row r="838" spans="1:5">
      <c r="A838">
        <v>801425</v>
      </c>
      <c r="B838">
        <v>833252</v>
      </c>
      <c r="C838" s="293">
        <v>230000000</v>
      </c>
      <c r="D838">
        <f t="shared" si="26"/>
        <v>801425</v>
      </c>
      <c r="E838">
        <f t="shared" si="27"/>
        <v>833252</v>
      </c>
    </row>
    <row r="839" spans="1:5">
      <c r="A839">
        <v>801429</v>
      </c>
      <c r="B839">
        <v>833253</v>
      </c>
      <c r="C839" s="293">
        <v>574900000</v>
      </c>
      <c r="D839">
        <f t="shared" si="26"/>
        <v>801429</v>
      </c>
      <c r="E839">
        <f t="shared" si="27"/>
        <v>833253</v>
      </c>
    </row>
    <row r="840" spans="1:5">
      <c r="A840">
        <v>801430</v>
      </c>
      <c r="B840">
        <v>833254</v>
      </c>
      <c r="C840" s="293">
        <v>214900000</v>
      </c>
      <c r="D840">
        <f t="shared" si="26"/>
        <v>801430</v>
      </c>
      <c r="E840">
        <f t="shared" si="27"/>
        <v>833254</v>
      </c>
    </row>
    <row r="841" spans="1:5">
      <c r="A841">
        <v>801432</v>
      </c>
      <c r="B841">
        <v>833255</v>
      </c>
      <c r="C841" s="293">
        <v>299900000</v>
      </c>
      <c r="D841">
        <f t="shared" si="26"/>
        <v>801432</v>
      </c>
      <c r="E841">
        <f t="shared" si="27"/>
        <v>833255</v>
      </c>
    </row>
    <row r="842" spans="1:5">
      <c r="A842">
        <v>801434</v>
      </c>
      <c r="B842">
        <v>833256</v>
      </c>
      <c r="C842" s="293">
        <v>299900000</v>
      </c>
      <c r="D842">
        <f t="shared" si="26"/>
        <v>801434</v>
      </c>
      <c r="E842">
        <f t="shared" si="27"/>
        <v>833256</v>
      </c>
    </row>
    <row r="843" spans="1:5">
      <c r="A843">
        <v>801436</v>
      </c>
      <c r="B843">
        <v>833257</v>
      </c>
      <c r="C843" s="293">
        <v>155600000</v>
      </c>
      <c r="D843">
        <f t="shared" si="26"/>
        <v>801436</v>
      </c>
      <c r="E843">
        <f t="shared" si="27"/>
        <v>833257</v>
      </c>
    </row>
    <row r="844" spans="1:5">
      <c r="A844">
        <v>801437</v>
      </c>
      <c r="B844">
        <v>833258</v>
      </c>
      <c r="C844" s="293">
        <v>489900000</v>
      </c>
      <c r="D844">
        <f t="shared" si="26"/>
        <v>801437</v>
      </c>
      <c r="E844">
        <f t="shared" si="27"/>
        <v>833258</v>
      </c>
    </row>
    <row r="845" spans="1:5">
      <c r="A845">
        <v>801439</v>
      </c>
      <c r="B845">
        <v>833259</v>
      </c>
      <c r="C845" s="293">
        <v>204900000</v>
      </c>
      <c r="D845">
        <f t="shared" si="26"/>
        <v>801439</v>
      </c>
      <c r="E845">
        <f t="shared" si="27"/>
        <v>833259</v>
      </c>
    </row>
    <row r="846" spans="1:5">
      <c r="A846">
        <v>801440</v>
      </c>
      <c r="B846">
        <v>833260</v>
      </c>
      <c r="C846" s="293">
        <v>274900000</v>
      </c>
      <c r="D846">
        <f t="shared" si="26"/>
        <v>801440</v>
      </c>
      <c r="E846">
        <f t="shared" si="27"/>
        <v>833260</v>
      </c>
    </row>
    <row r="847" spans="1:5">
      <c r="A847">
        <v>801442</v>
      </c>
      <c r="B847">
        <v>833261</v>
      </c>
      <c r="C847" s="293">
        <v>226700000</v>
      </c>
      <c r="D847">
        <f t="shared" si="26"/>
        <v>801442</v>
      </c>
      <c r="E847">
        <f t="shared" si="27"/>
        <v>833261</v>
      </c>
    </row>
    <row r="848" spans="1:5">
      <c r="A848">
        <v>801443</v>
      </c>
      <c r="B848">
        <v>833262</v>
      </c>
      <c r="C848" s="293">
        <v>379900000</v>
      </c>
      <c r="D848">
        <f t="shared" si="26"/>
        <v>801443</v>
      </c>
      <c r="E848">
        <f t="shared" si="27"/>
        <v>833262</v>
      </c>
    </row>
    <row r="849" spans="1:5">
      <c r="A849">
        <v>801444</v>
      </c>
      <c r="B849">
        <v>833263</v>
      </c>
      <c r="C849" s="293">
        <v>184900000</v>
      </c>
      <c r="D849">
        <f t="shared" si="26"/>
        <v>801444</v>
      </c>
      <c r="E849">
        <f t="shared" si="27"/>
        <v>833263</v>
      </c>
    </row>
    <row r="850" spans="1:5">
      <c r="A850">
        <v>801445</v>
      </c>
      <c r="B850">
        <v>833264</v>
      </c>
      <c r="C850" s="293">
        <v>239900000</v>
      </c>
      <c r="D850">
        <f t="shared" si="26"/>
        <v>801445</v>
      </c>
      <c r="E850">
        <f t="shared" si="27"/>
        <v>833264</v>
      </c>
    </row>
    <row r="851" spans="1:5">
      <c r="A851">
        <v>801446</v>
      </c>
      <c r="B851">
        <v>833265</v>
      </c>
      <c r="C851" s="293">
        <v>117400000</v>
      </c>
      <c r="D851">
        <f t="shared" si="26"/>
        <v>801446</v>
      </c>
      <c r="E851">
        <f t="shared" si="27"/>
        <v>833265</v>
      </c>
    </row>
    <row r="852" spans="1:5">
      <c r="A852">
        <v>801448</v>
      </c>
      <c r="B852">
        <v>833266</v>
      </c>
      <c r="C852" s="293">
        <v>599900000</v>
      </c>
      <c r="D852">
        <f t="shared" si="26"/>
        <v>801448</v>
      </c>
      <c r="E852">
        <f t="shared" si="27"/>
        <v>833266</v>
      </c>
    </row>
    <row r="853" spans="1:5">
      <c r="A853">
        <v>801449</v>
      </c>
      <c r="B853">
        <v>833267</v>
      </c>
      <c r="C853" s="293">
        <v>179900000</v>
      </c>
      <c r="D853">
        <f t="shared" si="26"/>
        <v>801449</v>
      </c>
      <c r="E853">
        <f t="shared" si="27"/>
        <v>833267</v>
      </c>
    </row>
    <row r="854" spans="1:5">
      <c r="A854">
        <v>801450</v>
      </c>
      <c r="B854">
        <v>833268</v>
      </c>
      <c r="C854" s="293">
        <v>450100000</v>
      </c>
      <c r="D854">
        <f t="shared" si="26"/>
        <v>801450</v>
      </c>
      <c r="E854">
        <f t="shared" si="27"/>
        <v>833268</v>
      </c>
    </row>
    <row r="855" spans="1:5">
      <c r="A855">
        <v>801454</v>
      </c>
      <c r="B855">
        <v>833269</v>
      </c>
      <c r="C855" s="293">
        <v>659900000</v>
      </c>
      <c r="D855">
        <f t="shared" si="26"/>
        <v>801454</v>
      </c>
      <c r="E855">
        <f t="shared" si="27"/>
        <v>833269</v>
      </c>
    </row>
    <row r="856" spans="1:5">
      <c r="A856">
        <v>801455</v>
      </c>
      <c r="B856">
        <v>833270</v>
      </c>
      <c r="C856" s="293">
        <v>679900000</v>
      </c>
      <c r="D856">
        <f t="shared" si="26"/>
        <v>801455</v>
      </c>
      <c r="E856">
        <f t="shared" si="27"/>
        <v>833270</v>
      </c>
    </row>
    <row r="857" spans="1:5">
      <c r="A857">
        <v>801456</v>
      </c>
      <c r="B857">
        <v>833271</v>
      </c>
      <c r="C857" s="293">
        <v>379900000</v>
      </c>
      <c r="D857">
        <f t="shared" si="26"/>
        <v>801456</v>
      </c>
      <c r="E857">
        <f t="shared" si="27"/>
        <v>833271</v>
      </c>
    </row>
    <row r="858" spans="1:5">
      <c r="A858">
        <v>801457</v>
      </c>
      <c r="B858">
        <v>833272</v>
      </c>
      <c r="C858" s="293">
        <v>189900000</v>
      </c>
      <c r="D858">
        <f t="shared" si="26"/>
        <v>801457</v>
      </c>
      <c r="E858">
        <f t="shared" si="27"/>
        <v>833272</v>
      </c>
    </row>
    <row r="859" spans="1:5">
      <c r="A859">
        <v>801458</v>
      </c>
      <c r="B859">
        <v>833273</v>
      </c>
      <c r="C859" s="293">
        <v>559900000</v>
      </c>
      <c r="D859">
        <f t="shared" si="26"/>
        <v>801458</v>
      </c>
      <c r="E859">
        <f t="shared" si="27"/>
        <v>833273</v>
      </c>
    </row>
    <row r="860" spans="1:5">
      <c r="A860">
        <v>801459</v>
      </c>
      <c r="B860">
        <v>833274</v>
      </c>
      <c r="C860" s="293">
        <v>432600000</v>
      </c>
      <c r="D860">
        <f t="shared" si="26"/>
        <v>801459</v>
      </c>
      <c r="E860">
        <f t="shared" si="27"/>
        <v>833274</v>
      </c>
    </row>
    <row r="861" spans="1:5">
      <c r="A861">
        <v>801460</v>
      </c>
      <c r="B861">
        <v>833275</v>
      </c>
      <c r="C861" s="293">
        <v>779900000</v>
      </c>
      <c r="D861">
        <f t="shared" si="26"/>
        <v>801460</v>
      </c>
      <c r="E861">
        <f t="shared" si="27"/>
        <v>833275</v>
      </c>
    </row>
    <row r="862" spans="1:5">
      <c r="A862">
        <v>801463</v>
      </c>
      <c r="B862">
        <v>833276</v>
      </c>
      <c r="C862" s="293">
        <v>229900000</v>
      </c>
      <c r="D862">
        <f t="shared" si="26"/>
        <v>801463</v>
      </c>
      <c r="E862">
        <f t="shared" si="27"/>
        <v>833276</v>
      </c>
    </row>
    <row r="863" spans="1:5">
      <c r="A863">
        <v>801464</v>
      </c>
      <c r="B863">
        <v>833277</v>
      </c>
      <c r="C863" s="293">
        <v>376600000</v>
      </c>
      <c r="D863">
        <f t="shared" si="26"/>
        <v>801464</v>
      </c>
      <c r="E863">
        <f t="shared" si="27"/>
        <v>833277</v>
      </c>
    </row>
    <row r="864" spans="1:5">
      <c r="A864">
        <v>801465</v>
      </c>
      <c r="B864">
        <v>833278</v>
      </c>
      <c r="C864" s="293">
        <v>294900000</v>
      </c>
      <c r="D864">
        <f t="shared" si="26"/>
        <v>801465</v>
      </c>
      <c r="E864">
        <f t="shared" si="27"/>
        <v>833278</v>
      </c>
    </row>
    <row r="865" spans="1:5">
      <c r="A865">
        <v>801467</v>
      </c>
      <c r="B865">
        <v>833279</v>
      </c>
      <c r="C865" s="293">
        <v>384900000</v>
      </c>
      <c r="D865">
        <f t="shared" si="26"/>
        <v>801467</v>
      </c>
      <c r="E865">
        <f t="shared" si="27"/>
        <v>833279</v>
      </c>
    </row>
    <row r="866" spans="1:5">
      <c r="A866">
        <v>801470</v>
      </c>
      <c r="B866">
        <v>833280</v>
      </c>
      <c r="C866" s="293">
        <v>190000000</v>
      </c>
      <c r="D866">
        <f t="shared" si="26"/>
        <v>801470</v>
      </c>
      <c r="E866">
        <f t="shared" si="27"/>
        <v>833280</v>
      </c>
    </row>
    <row r="867" spans="1:5">
      <c r="A867">
        <v>801471</v>
      </c>
      <c r="B867">
        <v>833281</v>
      </c>
      <c r="C867" s="293">
        <v>764900000</v>
      </c>
      <c r="D867">
        <f t="shared" si="26"/>
        <v>801471</v>
      </c>
      <c r="E867">
        <f t="shared" si="27"/>
        <v>833281</v>
      </c>
    </row>
    <row r="868" spans="1:5">
      <c r="A868">
        <v>801472</v>
      </c>
      <c r="B868">
        <v>833282</v>
      </c>
      <c r="C868" s="293">
        <v>284900000</v>
      </c>
      <c r="D868">
        <f t="shared" si="26"/>
        <v>801472</v>
      </c>
      <c r="E868">
        <f t="shared" si="27"/>
        <v>833282</v>
      </c>
    </row>
    <row r="869" spans="1:5">
      <c r="A869">
        <v>801474</v>
      </c>
      <c r="B869">
        <v>833283</v>
      </c>
      <c r="C869" s="293">
        <v>279900000</v>
      </c>
      <c r="D869">
        <f t="shared" si="26"/>
        <v>801474</v>
      </c>
      <c r="E869">
        <f t="shared" si="27"/>
        <v>833283</v>
      </c>
    </row>
    <row r="870" spans="1:5">
      <c r="A870">
        <v>801475</v>
      </c>
      <c r="B870">
        <v>833284</v>
      </c>
      <c r="C870" s="293">
        <v>349900000</v>
      </c>
      <c r="D870">
        <f t="shared" si="26"/>
        <v>801475</v>
      </c>
      <c r="E870">
        <f t="shared" si="27"/>
        <v>833284</v>
      </c>
    </row>
    <row r="871" spans="1:5">
      <c r="A871">
        <v>801476</v>
      </c>
      <c r="B871">
        <v>833285</v>
      </c>
      <c r="C871" s="293">
        <v>409900000</v>
      </c>
      <c r="D871">
        <f t="shared" si="26"/>
        <v>801476</v>
      </c>
      <c r="E871">
        <f t="shared" si="27"/>
        <v>833285</v>
      </c>
    </row>
    <row r="872" spans="1:5">
      <c r="A872">
        <v>801477</v>
      </c>
      <c r="B872">
        <v>833286</v>
      </c>
      <c r="C872" s="293">
        <v>244900000</v>
      </c>
      <c r="D872">
        <f t="shared" si="26"/>
        <v>801477</v>
      </c>
      <c r="E872">
        <f t="shared" si="27"/>
        <v>833286</v>
      </c>
    </row>
    <row r="873" spans="1:5">
      <c r="A873">
        <v>801478</v>
      </c>
      <c r="B873">
        <v>833287</v>
      </c>
      <c r="C873" s="293">
        <v>289900000</v>
      </c>
      <c r="D873">
        <f t="shared" si="26"/>
        <v>801478</v>
      </c>
      <c r="E873">
        <f t="shared" si="27"/>
        <v>833287</v>
      </c>
    </row>
    <row r="874" spans="1:5">
      <c r="A874">
        <v>801479</v>
      </c>
      <c r="B874">
        <v>833288</v>
      </c>
      <c r="C874" s="293">
        <v>239900000</v>
      </c>
      <c r="D874">
        <f t="shared" si="26"/>
        <v>801479</v>
      </c>
      <c r="E874">
        <f t="shared" si="27"/>
        <v>833288</v>
      </c>
    </row>
    <row r="875" spans="1:5">
      <c r="A875">
        <v>801481</v>
      </c>
      <c r="B875">
        <v>833289</v>
      </c>
      <c r="C875" s="293">
        <v>1200000000</v>
      </c>
      <c r="D875">
        <f t="shared" si="26"/>
        <v>801481</v>
      </c>
      <c r="E875">
        <f t="shared" si="27"/>
        <v>833289</v>
      </c>
    </row>
    <row r="876" spans="1:5">
      <c r="A876">
        <v>801482</v>
      </c>
      <c r="B876">
        <v>833290</v>
      </c>
      <c r="C876" s="293">
        <v>949900000</v>
      </c>
      <c r="D876">
        <f t="shared" si="26"/>
        <v>801482</v>
      </c>
      <c r="E876">
        <f t="shared" si="27"/>
        <v>833290</v>
      </c>
    </row>
    <row r="877" spans="1:5">
      <c r="A877">
        <v>801483</v>
      </c>
      <c r="B877">
        <v>833291</v>
      </c>
      <c r="C877" s="293">
        <v>639900000</v>
      </c>
      <c r="D877">
        <f t="shared" si="26"/>
        <v>801483</v>
      </c>
      <c r="E877">
        <f t="shared" si="27"/>
        <v>833291</v>
      </c>
    </row>
    <row r="878" spans="1:5">
      <c r="A878">
        <v>801484</v>
      </c>
      <c r="B878">
        <v>833292</v>
      </c>
      <c r="C878" s="293">
        <v>369900000</v>
      </c>
      <c r="D878">
        <f t="shared" si="26"/>
        <v>801484</v>
      </c>
      <c r="E878">
        <f t="shared" si="27"/>
        <v>833292</v>
      </c>
    </row>
    <row r="879" spans="1:5">
      <c r="A879">
        <v>801485</v>
      </c>
      <c r="B879">
        <v>833293</v>
      </c>
      <c r="C879" s="293">
        <v>274900000</v>
      </c>
      <c r="D879">
        <f t="shared" si="26"/>
        <v>801485</v>
      </c>
      <c r="E879">
        <f t="shared" si="27"/>
        <v>833293</v>
      </c>
    </row>
    <row r="880" spans="1:5">
      <c r="A880">
        <v>801486</v>
      </c>
      <c r="B880">
        <v>833294</v>
      </c>
      <c r="C880" s="293">
        <v>559900000</v>
      </c>
      <c r="D880">
        <f t="shared" si="26"/>
        <v>801486</v>
      </c>
      <c r="E880">
        <f t="shared" si="27"/>
        <v>833294</v>
      </c>
    </row>
    <row r="881" spans="1:5">
      <c r="A881">
        <v>801488</v>
      </c>
      <c r="B881">
        <v>833295</v>
      </c>
      <c r="C881" s="293">
        <v>234900000</v>
      </c>
      <c r="D881">
        <f t="shared" si="26"/>
        <v>801488</v>
      </c>
      <c r="E881">
        <f t="shared" si="27"/>
        <v>833295</v>
      </c>
    </row>
    <row r="882" spans="1:5">
      <c r="A882">
        <v>801489</v>
      </c>
      <c r="B882">
        <v>833296</v>
      </c>
      <c r="C882" s="293">
        <v>839900000</v>
      </c>
      <c r="D882">
        <f t="shared" si="26"/>
        <v>801489</v>
      </c>
      <c r="E882">
        <f t="shared" si="27"/>
        <v>833296</v>
      </c>
    </row>
    <row r="883" spans="1:5">
      <c r="A883">
        <v>801490</v>
      </c>
      <c r="B883">
        <v>833297</v>
      </c>
      <c r="C883" s="293">
        <v>190900000</v>
      </c>
      <c r="D883">
        <f t="shared" si="26"/>
        <v>801490</v>
      </c>
      <c r="E883">
        <f t="shared" si="27"/>
        <v>833297</v>
      </c>
    </row>
    <row r="884" spans="1:5">
      <c r="A884">
        <v>801493</v>
      </c>
      <c r="B884">
        <v>833298</v>
      </c>
      <c r="C884" s="293">
        <v>779900000</v>
      </c>
      <c r="D884">
        <f t="shared" si="26"/>
        <v>801493</v>
      </c>
      <c r="E884">
        <f t="shared" si="27"/>
        <v>833298</v>
      </c>
    </row>
    <row r="885" spans="1:5">
      <c r="A885">
        <v>801495</v>
      </c>
      <c r="B885">
        <v>833299</v>
      </c>
      <c r="C885" s="293">
        <v>669900000</v>
      </c>
      <c r="D885">
        <f t="shared" si="26"/>
        <v>801495</v>
      </c>
      <c r="E885">
        <f t="shared" si="27"/>
        <v>833299</v>
      </c>
    </row>
    <row r="886" spans="1:5">
      <c r="A886">
        <v>806001</v>
      </c>
      <c r="B886">
        <v>834001</v>
      </c>
      <c r="C886" s="293">
        <v>162600000</v>
      </c>
      <c r="D886">
        <f t="shared" si="26"/>
        <v>806001</v>
      </c>
      <c r="E886">
        <f t="shared" si="27"/>
        <v>834001</v>
      </c>
    </row>
    <row r="887" spans="1:5">
      <c r="A887">
        <v>806002</v>
      </c>
      <c r="B887">
        <v>834002</v>
      </c>
      <c r="C887" s="293">
        <v>103100000</v>
      </c>
      <c r="D887">
        <f t="shared" si="26"/>
        <v>806002</v>
      </c>
      <c r="E887">
        <f t="shared" si="27"/>
        <v>834002</v>
      </c>
    </row>
    <row r="888" spans="1:5">
      <c r="A888">
        <v>806003</v>
      </c>
      <c r="B888">
        <v>834003</v>
      </c>
      <c r="C888" s="293">
        <v>192200000</v>
      </c>
      <c r="D888">
        <f t="shared" si="26"/>
        <v>806003</v>
      </c>
      <c r="E888">
        <f t="shared" si="27"/>
        <v>834003</v>
      </c>
    </row>
    <row r="889" spans="1:5">
      <c r="A889">
        <v>806004</v>
      </c>
      <c r="B889">
        <v>834004</v>
      </c>
      <c r="C889" s="293">
        <v>139900000</v>
      </c>
      <c r="D889">
        <f t="shared" si="26"/>
        <v>806004</v>
      </c>
      <c r="E889">
        <f t="shared" si="27"/>
        <v>834004</v>
      </c>
    </row>
    <row r="890" spans="1:5">
      <c r="A890">
        <v>806005</v>
      </c>
      <c r="B890">
        <v>834005</v>
      </c>
      <c r="C890" s="293">
        <v>129100000</v>
      </c>
      <c r="D890">
        <f t="shared" si="26"/>
        <v>806005</v>
      </c>
      <c r="E890">
        <f t="shared" si="27"/>
        <v>834005</v>
      </c>
    </row>
    <row r="891" spans="1:5">
      <c r="A891">
        <v>806006</v>
      </c>
      <c r="B891">
        <v>834006</v>
      </c>
      <c r="C891" s="293">
        <v>111400000</v>
      </c>
      <c r="D891">
        <f t="shared" si="26"/>
        <v>806006</v>
      </c>
      <c r="E891">
        <f t="shared" si="27"/>
        <v>834006</v>
      </c>
    </row>
    <row r="892" spans="1:5">
      <c r="A892">
        <v>806008</v>
      </c>
      <c r="B892">
        <v>834007</v>
      </c>
      <c r="C892" s="293">
        <v>113200000</v>
      </c>
      <c r="D892">
        <f t="shared" si="26"/>
        <v>806008</v>
      </c>
      <c r="E892">
        <f t="shared" si="27"/>
        <v>834007</v>
      </c>
    </row>
    <row r="893" spans="1:5">
      <c r="A893">
        <v>806009</v>
      </c>
      <c r="B893">
        <v>834008</v>
      </c>
      <c r="C893" s="293">
        <v>125200000</v>
      </c>
      <c r="D893">
        <f t="shared" si="26"/>
        <v>806009</v>
      </c>
      <c r="E893">
        <f t="shared" si="27"/>
        <v>834008</v>
      </c>
    </row>
    <row r="894" spans="1:5">
      <c r="A894">
        <v>806014</v>
      </c>
      <c r="B894">
        <v>834009</v>
      </c>
      <c r="C894" s="293">
        <v>172800000</v>
      </c>
      <c r="D894">
        <f t="shared" si="26"/>
        <v>806014</v>
      </c>
      <c r="E894">
        <f t="shared" si="27"/>
        <v>834009</v>
      </c>
    </row>
    <row r="895" spans="1:5">
      <c r="A895">
        <v>806015</v>
      </c>
      <c r="B895">
        <v>834010</v>
      </c>
      <c r="C895" s="293">
        <v>151300000</v>
      </c>
      <c r="D895">
        <f t="shared" si="26"/>
        <v>806015</v>
      </c>
      <c r="E895">
        <f t="shared" si="27"/>
        <v>834010</v>
      </c>
    </row>
    <row r="896" spans="1:5">
      <c r="A896">
        <v>806016</v>
      </c>
      <c r="B896">
        <v>834011</v>
      </c>
      <c r="C896" s="293">
        <v>103200000</v>
      </c>
      <c r="D896">
        <f t="shared" si="26"/>
        <v>806016</v>
      </c>
      <c r="E896">
        <f t="shared" si="27"/>
        <v>834011</v>
      </c>
    </row>
    <row r="897" spans="1:5">
      <c r="A897">
        <v>806017</v>
      </c>
      <c r="B897">
        <v>834012</v>
      </c>
      <c r="C897" s="293">
        <v>118300000</v>
      </c>
      <c r="D897">
        <f t="shared" si="26"/>
        <v>806017</v>
      </c>
      <c r="E897">
        <f t="shared" si="27"/>
        <v>834012</v>
      </c>
    </row>
    <row r="898" spans="1:5">
      <c r="A898">
        <v>806018</v>
      </c>
      <c r="B898">
        <v>834013</v>
      </c>
      <c r="C898" s="293">
        <v>145000000</v>
      </c>
      <c r="D898">
        <f t="shared" si="26"/>
        <v>806018</v>
      </c>
      <c r="E898">
        <f t="shared" si="27"/>
        <v>834013</v>
      </c>
    </row>
    <row r="899" spans="1:5">
      <c r="A899">
        <v>806019</v>
      </c>
      <c r="B899">
        <v>834014</v>
      </c>
      <c r="C899" s="293">
        <v>146200000</v>
      </c>
      <c r="D899">
        <f t="shared" ref="D899:D962" si="28">+A899*1</f>
        <v>806019</v>
      </c>
      <c r="E899">
        <f t="shared" ref="E899:E962" si="29">+B899*1</f>
        <v>834014</v>
      </c>
    </row>
    <row r="900" spans="1:5">
      <c r="A900">
        <v>801453</v>
      </c>
      <c r="B900">
        <v>834015</v>
      </c>
      <c r="C900" s="293">
        <v>211100000</v>
      </c>
      <c r="D900">
        <f t="shared" si="28"/>
        <v>801453</v>
      </c>
      <c r="E900">
        <f t="shared" si="29"/>
        <v>834015</v>
      </c>
    </row>
    <row r="901" spans="1:5">
      <c r="A901">
        <v>806061</v>
      </c>
      <c r="B901">
        <v>834016</v>
      </c>
      <c r="C901" s="293">
        <v>242900000</v>
      </c>
      <c r="D901">
        <f t="shared" si="28"/>
        <v>806061</v>
      </c>
      <c r="E901">
        <f t="shared" si="29"/>
        <v>834016</v>
      </c>
    </row>
    <row r="902" spans="1:5">
      <c r="A902">
        <v>806064</v>
      </c>
      <c r="B902">
        <v>834017</v>
      </c>
      <c r="C902" s="293">
        <v>1129900000</v>
      </c>
      <c r="D902">
        <f t="shared" si="28"/>
        <v>806064</v>
      </c>
      <c r="E902">
        <f t="shared" si="29"/>
        <v>834017</v>
      </c>
    </row>
    <row r="903" spans="1:5">
      <c r="A903">
        <v>806065</v>
      </c>
      <c r="B903">
        <v>834018</v>
      </c>
      <c r="C903" s="293">
        <v>559900000</v>
      </c>
      <c r="D903">
        <f t="shared" si="28"/>
        <v>806065</v>
      </c>
      <c r="E903">
        <f t="shared" si="29"/>
        <v>834018</v>
      </c>
    </row>
    <row r="904" spans="1:5">
      <c r="A904">
        <v>806066</v>
      </c>
      <c r="B904">
        <v>834019</v>
      </c>
      <c r="C904" s="293">
        <v>480000000</v>
      </c>
      <c r="D904">
        <f t="shared" si="28"/>
        <v>806066</v>
      </c>
      <c r="E904">
        <f t="shared" si="29"/>
        <v>834019</v>
      </c>
    </row>
    <row r="905" spans="1:5">
      <c r="A905">
        <v>806067</v>
      </c>
      <c r="B905">
        <v>834020</v>
      </c>
      <c r="C905" s="293">
        <v>539900000</v>
      </c>
      <c r="D905">
        <f t="shared" si="28"/>
        <v>806067</v>
      </c>
      <c r="E905">
        <f t="shared" si="29"/>
        <v>834020</v>
      </c>
    </row>
    <row r="906" spans="1:5">
      <c r="A906">
        <v>806068</v>
      </c>
      <c r="B906">
        <v>834021</v>
      </c>
      <c r="C906" s="293">
        <v>469900000</v>
      </c>
      <c r="D906">
        <f t="shared" si="28"/>
        <v>806068</v>
      </c>
      <c r="E906">
        <f t="shared" si="29"/>
        <v>834021</v>
      </c>
    </row>
    <row r="907" spans="1:5">
      <c r="A907">
        <v>806069</v>
      </c>
      <c r="B907">
        <v>834022</v>
      </c>
      <c r="C907" s="293">
        <v>289900000</v>
      </c>
      <c r="D907">
        <f t="shared" si="28"/>
        <v>806069</v>
      </c>
      <c r="E907">
        <f t="shared" si="29"/>
        <v>834022</v>
      </c>
    </row>
    <row r="908" spans="1:5">
      <c r="A908">
        <v>806072</v>
      </c>
      <c r="B908">
        <v>834023</v>
      </c>
      <c r="C908" s="293">
        <v>300000000</v>
      </c>
      <c r="D908">
        <f t="shared" si="28"/>
        <v>806072</v>
      </c>
      <c r="E908">
        <f t="shared" si="29"/>
        <v>834023</v>
      </c>
    </row>
    <row r="909" spans="1:5">
      <c r="A909">
        <v>806073</v>
      </c>
      <c r="B909">
        <v>834024</v>
      </c>
      <c r="C909" s="293">
        <v>274900000</v>
      </c>
      <c r="D909">
        <f t="shared" si="28"/>
        <v>806073</v>
      </c>
      <c r="E909">
        <f t="shared" si="29"/>
        <v>834024</v>
      </c>
    </row>
    <row r="910" spans="1:5">
      <c r="A910">
        <v>806075</v>
      </c>
      <c r="B910">
        <v>834025</v>
      </c>
      <c r="C910" s="293">
        <v>262000000</v>
      </c>
      <c r="D910">
        <f t="shared" si="28"/>
        <v>806075</v>
      </c>
      <c r="E910">
        <f t="shared" si="29"/>
        <v>834025</v>
      </c>
    </row>
    <row r="911" spans="1:5">
      <c r="A911">
        <v>806078</v>
      </c>
      <c r="B911">
        <v>834026</v>
      </c>
      <c r="C911" s="293">
        <v>262900000</v>
      </c>
      <c r="D911">
        <f t="shared" si="28"/>
        <v>806078</v>
      </c>
      <c r="E911">
        <f t="shared" si="29"/>
        <v>834026</v>
      </c>
    </row>
    <row r="912" spans="1:5">
      <c r="A912">
        <v>806025</v>
      </c>
      <c r="B912">
        <v>835001</v>
      </c>
      <c r="C912" s="293">
        <v>124200000</v>
      </c>
      <c r="D912">
        <f t="shared" si="28"/>
        <v>806025</v>
      </c>
      <c r="E912">
        <f t="shared" si="29"/>
        <v>835001</v>
      </c>
    </row>
    <row r="913" spans="1:5">
      <c r="A913">
        <v>806026</v>
      </c>
      <c r="B913">
        <v>835002</v>
      </c>
      <c r="C913" s="293">
        <v>122700000</v>
      </c>
      <c r="D913">
        <f t="shared" si="28"/>
        <v>806026</v>
      </c>
      <c r="E913">
        <f t="shared" si="29"/>
        <v>835002</v>
      </c>
    </row>
    <row r="914" spans="1:5">
      <c r="A914">
        <v>806027</v>
      </c>
      <c r="B914">
        <v>835003</v>
      </c>
      <c r="C914" s="293">
        <v>139300000</v>
      </c>
      <c r="D914">
        <f t="shared" si="28"/>
        <v>806027</v>
      </c>
      <c r="E914">
        <f t="shared" si="29"/>
        <v>835003</v>
      </c>
    </row>
    <row r="915" spans="1:5">
      <c r="A915">
        <v>806028</v>
      </c>
      <c r="B915">
        <v>835004</v>
      </c>
      <c r="C915" s="293">
        <v>149800000</v>
      </c>
      <c r="D915">
        <f t="shared" si="28"/>
        <v>806028</v>
      </c>
      <c r="E915">
        <f t="shared" si="29"/>
        <v>835004</v>
      </c>
    </row>
    <row r="916" spans="1:5">
      <c r="A916">
        <v>806029</v>
      </c>
      <c r="B916">
        <v>835005</v>
      </c>
      <c r="C916" s="293">
        <v>177100000</v>
      </c>
      <c r="D916">
        <f t="shared" si="28"/>
        <v>806029</v>
      </c>
      <c r="E916">
        <f t="shared" si="29"/>
        <v>835005</v>
      </c>
    </row>
    <row r="917" spans="1:5">
      <c r="A917">
        <v>806030</v>
      </c>
      <c r="B917">
        <v>835006</v>
      </c>
      <c r="C917" s="293">
        <v>165800000</v>
      </c>
      <c r="D917">
        <f t="shared" si="28"/>
        <v>806030</v>
      </c>
      <c r="E917">
        <f t="shared" si="29"/>
        <v>835006</v>
      </c>
    </row>
    <row r="918" spans="1:5">
      <c r="A918">
        <v>806032</v>
      </c>
      <c r="B918">
        <v>835007</v>
      </c>
      <c r="C918" s="293">
        <v>199900000</v>
      </c>
      <c r="D918">
        <f t="shared" si="28"/>
        <v>806032</v>
      </c>
      <c r="E918">
        <f t="shared" si="29"/>
        <v>835007</v>
      </c>
    </row>
    <row r="919" spans="1:5">
      <c r="A919">
        <v>806033</v>
      </c>
      <c r="B919">
        <v>835008</v>
      </c>
      <c r="C919" s="293">
        <v>194900000</v>
      </c>
      <c r="D919">
        <f t="shared" si="28"/>
        <v>806033</v>
      </c>
      <c r="E919">
        <f t="shared" si="29"/>
        <v>835008</v>
      </c>
    </row>
    <row r="920" spans="1:5">
      <c r="A920">
        <v>806044</v>
      </c>
      <c r="B920">
        <v>835009</v>
      </c>
      <c r="C920" s="293">
        <v>179900000</v>
      </c>
      <c r="D920">
        <f t="shared" si="28"/>
        <v>806044</v>
      </c>
      <c r="E920">
        <f t="shared" si="29"/>
        <v>835009</v>
      </c>
    </row>
    <row r="921" spans="1:5">
      <c r="A921">
        <v>806051</v>
      </c>
      <c r="B921">
        <v>835010</v>
      </c>
      <c r="C921" s="293">
        <v>339900000</v>
      </c>
      <c r="D921">
        <f t="shared" si="28"/>
        <v>806051</v>
      </c>
      <c r="E921">
        <f t="shared" si="29"/>
        <v>835010</v>
      </c>
    </row>
    <row r="922" spans="1:5">
      <c r="A922">
        <v>806052</v>
      </c>
      <c r="B922">
        <v>835011</v>
      </c>
      <c r="C922" s="293">
        <v>359900000</v>
      </c>
      <c r="D922">
        <f t="shared" si="28"/>
        <v>806052</v>
      </c>
      <c r="E922">
        <f t="shared" si="29"/>
        <v>835011</v>
      </c>
    </row>
    <row r="923" spans="1:5">
      <c r="A923">
        <v>806055</v>
      </c>
      <c r="B923">
        <v>835012</v>
      </c>
      <c r="C923" s="293">
        <v>379900000</v>
      </c>
      <c r="D923">
        <f t="shared" si="28"/>
        <v>806055</v>
      </c>
      <c r="E923">
        <f t="shared" si="29"/>
        <v>835012</v>
      </c>
    </row>
    <row r="924" spans="1:5">
      <c r="A924">
        <v>806056</v>
      </c>
      <c r="B924">
        <v>835013</v>
      </c>
      <c r="C924" s="293">
        <v>217900000</v>
      </c>
      <c r="D924">
        <f t="shared" si="28"/>
        <v>806056</v>
      </c>
      <c r="E924">
        <f t="shared" si="29"/>
        <v>835013</v>
      </c>
    </row>
    <row r="925" spans="1:5">
      <c r="A925">
        <v>806080</v>
      </c>
      <c r="B925">
        <v>835014</v>
      </c>
      <c r="C925" s="293">
        <v>229900000</v>
      </c>
      <c r="D925">
        <f t="shared" si="28"/>
        <v>806080</v>
      </c>
      <c r="E925">
        <f t="shared" si="29"/>
        <v>835014</v>
      </c>
    </row>
    <row r="926" spans="1:5">
      <c r="A926">
        <v>806081</v>
      </c>
      <c r="B926">
        <v>835015</v>
      </c>
      <c r="C926" s="293">
        <v>252900000</v>
      </c>
      <c r="D926">
        <f t="shared" si="28"/>
        <v>806081</v>
      </c>
      <c r="E926">
        <f t="shared" si="29"/>
        <v>835015</v>
      </c>
    </row>
    <row r="927" spans="1:5">
      <c r="A927">
        <v>806012</v>
      </c>
      <c r="B927">
        <v>836001</v>
      </c>
      <c r="C927" s="293">
        <v>138700000</v>
      </c>
      <c r="D927">
        <f t="shared" si="28"/>
        <v>806012</v>
      </c>
      <c r="E927">
        <f t="shared" si="29"/>
        <v>836001</v>
      </c>
    </row>
    <row r="928" spans="1:5">
      <c r="A928">
        <v>806020</v>
      </c>
      <c r="B928">
        <v>836002</v>
      </c>
      <c r="C928" s="293">
        <v>133200000</v>
      </c>
      <c r="D928">
        <f t="shared" si="28"/>
        <v>806020</v>
      </c>
      <c r="E928">
        <f t="shared" si="29"/>
        <v>836002</v>
      </c>
    </row>
    <row r="929" spans="1:5">
      <c r="A929">
        <v>806021</v>
      </c>
      <c r="B929">
        <v>836003</v>
      </c>
      <c r="C929" s="293">
        <v>136200000</v>
      </c>
      <c r="D929">
        <f t="shared" si="28"/>
        <v>806021</v>
      </c>
      <c r="E929">
        <f t="shared" si="29"/>
        <v>836003</v>
      </c>
    </row>
    <row r="930" spans="1:5">
      <c r="A930">
        <v>806022</v>
      </c>
      <c r="B930">
        <v>836004</v>
      </c>
      <c r="C930" s="293">
        <v>130800000</v>
      </c>
      <c r="D930">
        <f t="shared" si="28"/>
        <v>806022</v>
      </c>
      <c r="E930">
        <f t="shared" si="29"/>
        <v>836004</v>
      </c>
    </row>
    <row r="931" spans="1:5">
      <c r="A931">
        <v>806023</v>
      </c>
      <c r="B931">
        <v>836005</v>
      </c>
      <c r="C931" s="293">
        <v>135800000</v>
      </c>
      <c r="D931">
        <f t="shared" si="28"/>
        <v>806023</v>
      </c>
      <c r="E931">
        <f t="shared" si="29"/>
        <v>836005</v>
      </c>
    </row>
    <row r="932" spans="1:5">
      <c r="A932">
        <v>806024</v>
      </c>
      <c r="B932">
        <v>836006</v>
      </c>
      <c r="C932" s="293">
        <v>130400000</v>
      </c>
      <c r="D932">
        <f t="shared" si="28"/>
        <v>806024</v>
      </c>
      <c r="E932">
        <f t="shared" si="29"/>
        <v>836006</v>
      </c>
    </row>
    <row r="933" spans="1:5">
      <c r="A933">
        <v>808001</v>
      </c>
      <c r="B933">
        <v>836007</v>
      </c>
      <c r="C933" s="293">
        <v>192000000</v>
      </c>
      <c r="D933">
        <f t="shared" si="28"/>
        <v>808001</v>
      </c>
      <c r="E933">
        <f t="shared" si="29"/>
        <v>836007</v>
      </c>
    </row>
    <row r="934" spans="1:5">
      <c r="A934">
        <v>808002</v>
      </c>
      <c r="B934">
        <v>836008</v>
      </c>
      <c r="C934" s="293">
        <v>220000000</v>
      </c>
      <c r="D934">
        <f t="shared" si="28"/>
        <v>808002</v>
      </c>
      <c r="E934">
        <f t="shared" si="29"/>
        <v>836008</v>
      </c>
    </row>
    <row r="935" spans="1:5">
      <c r="A935">
        <v>808003</v>
      </c>
      <c r="B935">
        <v>836009</v>
      </c>
      <c r="C935" s="293">
        <v>173000000</v>
      </c>
      <c r="D935">
        <f t="shared" si="28"/>
        <v>808003</v>
      </c>
      <c r="E935">
        <f t="shared" si="29"/>
        <v>836009</v>
      </c>
    </row>
    <row r="936" spans="1:5">
      <c r="A936">
        <v>808004</v>
      </c>
      <c r="B936">
        <v>836010</v>
      </c>
      <c r="C936" s="293">
        <v>154500000</v>
      </c>
      <c r="D936">
        <f t="shared" si="28"/>
        <v>808004</v>
      </c>
      <c r="E936">
        <f t="shared" si="29"/>
        <v>836010</v>
      </c>
    </row>
    <row r="937" spans="1:5">
      <c r="A937">
        <v>808005</v>
      </c>
      <c r="B937">
        <v>836011</v>
      </c>
      <c r="C937" s="293">
        <v>135400000</v>
      </c>
      <c r="D937">
        <f t="shared" si="28"/>
        <v>808005</v>
      </c>
      <c r="E937">
        <f t="shared" si="29"/>
        <v>836011</v>
      </c>
    </row>
    <row r="938" spans="1:5">
      <c r="A938">
        <v>808006</v>
      </c>
      <c r="B938">
        <v>836012</v>
      </c>
      <c r="C938" s="293">
        <v>225000000</v>
      </c>
      <c r="D938">
        <f t="shared" si="28"/>
        <v>808006</v>
      </c>
      <c r="E938">
        <f t="shared" si="29"/>
        <v>836012</v>
      </c>
    </row>
    <row r="939" spans="1:5">
      <c r="A939">
        <v>808007</v>
      </c>
      <c r="B939">
        <v>836013</v>
      </c>
      <c r="C939" s="293">
        <v>179900000</v>
      </c>
      <c r="D939">
        <f t="shared" si="28"/>
        <v>808007</v>
      </c>
      <c r="E939">
        <f t="shared" si="29"/>
        <v>836013</v>
      </c>
    </row>
    <row r="940" spans="1:5">
      <c r="A940">
        <v>808008</v>
      </c>
      <c r="B940">
        <v>836014</v>
      </c>
      <c r="C940" s="293">
        <v>153900000</v>
      </c>
      <c r="D940">
        <f t="shared" si="28"/>
        <v>808008</v>
      </c>
      <c r="E940">
        <f t="shared" si="29"/>
        <v>836014</v>
      </c>
    </row>
    <row r="941" spans="1:5">
      <c r="A941">
        <v>808009</v>
      </c>
      <c r="B941">
        <v>836015</v>
      </c>
      <c r="C941" s="293">
        <v>144000000</v>
      </c>
      <c r="D941">
        <f t="shared" si="28"/>
        <v>808009</v>
      </c>
      <c r="E941">
        <f t="shared" si="29"/>
        <v>836015</v>
      </c>
    </row>
    <row r="942" spans="1:5">
      <c r="A942">
        <v>808010</v>
      </c>
      <c r="B942">
        <v>836016</v>
      </c>
      <c r="C942" s="293">
        <v>143300000</v>
      </c>
      <c r="D942">
        <f t="shared" si="28"/>
        <v>808010</v>
      </c>
      <c r="E942">
        <f t="shared" si="29"/>
        <v>836016</v>
      </c>
    </row>
    <row r="943" spans="1:5">
      <c r="A943">
        <v>808011</v>
      </c>
      <c r="B943">
        <v>836017</v>
      </c>
      <c r="C943" s="293">
        <v>139700000</v>
      </c>
      <c r="D943">
        <f t="shared" si="28"/>
        <v>808011</v>
      </c>
      <c r="E943">
        <f t="shared" si="29"/>
        <v>836017</v>
      </c>
    </row>
    <row r="944" spans="1:5">
      <c r="A944">
        <v>808012</v>
      </c>
      <c r="B944">
        <v>836018</v>
      </c>
      <c r="C944" s="293">
        <v>220000000</v>
      </c>
      <c r="D944">
        <f t="shared" si="28"/>
        <v>808012</v>
      </c>
      <c r="E944">
        <f t="shared" si="29"/>
        <v>836018</v>
      </c>
    </row>
    <row r="945" spans="1:5">
      <c r="A945">
        <v>808013</v>
      </c>
      <c r="B945">
        <v>836019</v>
      </c>
      <c r="C945" s="293">
        <v>230000000</v>
      </c>
      <c r="D945">
        <f t="shared" si="28"/>
        <v>808013</v>
      </c>
      <c r="E945">
        <f t="shared" si="29"/>
        <v>836019</v>
      </c>
    </row>
    <row r="946" spans="1:5">
      <c r="A946">
        <v>808014</v>
      </c>
      <c r="B946">
        <v>836020</v>
      </c>
      <c r="C946" s="293">
        <v>180700000</v>
      </c>
      <c r="D946">
        <f t="shared" si="28"/>
        <v>808014</v>
      </c>
      <c r="E946">
        <f t="shared" si="29"/>
        <v>836020</v>
      </c>
    </row>
    <row r="947" spans="1:5">
      <c r="A947">
        <v>808015</v>
      </c>
      <c r="B947">
        <v>836021</v>
      </c>
      <c r="C947" s="293">
        <v>249700000</v>
      </c>
      <c r="D947">
        <f t="shared" si="28"/>
        <v>808015</v>
      </c>
      <c r="E947">
        <f t="shared" si="29"/>
        <v>836021</v>
      </c>
    </row>
    <row r="948" spans="1:5">
      <c r="A948">
        <v>808016</v>
      </c>
      <c r="B948">
        <v>836022</v>
      </c>
      <c r="C948" s="293">
        <v>281100000</v>
      </c>
      <c r="D948">
        <f t="shared" si="28"/>
        <v>808016</v>
      </c>
      <c r="E948">
        <f t="shared" si="29"/>
        <v>836022</v>
      </c>
    </row>
    <row r="949" spans="1:5">
      <c r="A949">
        <v>808017</v>
      </c>
      <c r="B949">
        <v>836023</v>
      </c>
      <c r="C949" s="293">
        <v>138000000</v>
      </c>
      <c r="D949">
        <f t="shared" si="28"/>
        <v>808017</v>
      </c>
      <c r="E949">
        <f t="shared" si="29"/>
        <v>836023</v>
      </c>
    </row>
    <row r="950" spans="1:5">
      <c r="A950">
        <v>808018</v>
      </c>
      <c r="B950">
        <v>836024</v>
      </c>
      <c r="C950" s="293">
        <v>138900000</v>
      </c>
      <c r="D950">
        <f t="shared" si="28"/>
        <v>808018</v>
      </c>
      <c r="E950">
        <f t="shared" si="29"/>
        <v>836024</v>
      </c>
    </row>
    <row r="951" spans="1:5">
      <c r="A951">
        <v>808019</v>
      </c>
      <c r="B951">
        <v>836025</v>
      </c>
      <c r="C951" s="293">
        <v>214200000</v>
      </c>
      <c r="D951">
        <f t="shared" si="28"/>
        <v>808019</v>
      </c>
      <c r="E951">
        <f t="shared" si="29"/>
        <v>836025</v>
      </c>
    </row>
    <row r="952" spans="1:5">
      <c r="A952">
        <v>808020</v>
      </c>
      <c r="B952">
        <v>836026</v>
      </c>
      <c r="C952" s="293">
        <v>263800000</v>
      </c>
      <c r="D952">
        <f t="shared" si="28"/>
        <v>808020</v>
      </c>
      <c r="E952">
        <f t="shared" si="29"/>
        <v>836026</v>
      </c>
    </row>
    <row r="953" spans="1:5">
      <c r="A953">
        <v>808021</v>
      </c>
      <c r="B953">
        <v>836027</v>
      </c>
      <c r="C953" s="293">
        <v>224200000</v>
      </c>
      <c r="D953">
        <f t="shared" si="28"/>
        <v>808021</v>
      </c>
      <c r="E953">
        <f t="shared" si="29"/>
        <v>836027</v>
      </c>
    </row>
    <row r="954" spans="1:5">
      <c r="A954">
        <v>808022</v>
      </c>
      <c r="B954">
        <v>836028</v>
      </c>
      <c r="C954" s="293">
        <v>139400000</v>
      </c>
      <c r="D954">
        <f t="shared" si="28"/>
        <v>808022</v>
      </c>
      <c r="E954">
        <f t="shared" si="29"/>
        <v>836028</v>
      </c>
    </row>
    <row r="955" spans="1:5">
      <c r="A955">
        <v>808023</v>
      </c>
      <c r="B955">
        <v>836029</v>
      </c>
      <c r="C955" s="293">
        <v>354900000</v>
      </c>
      <c r="D955">
        <f t="shared" si="28"/>
        <v>808023</v>
      </c>
      <c r="E955">
        <f t="shared" si="29"/>
        <v>836029</v>
      </c>
    </row>
    <row r="956" spans="1:5">
      <c r="A956">
        <v>808024</v>
      </c>
      <c r="B956">
        <v>836030</v>
      </c>
      <c r="C956" s="293">
        <v>216200000</v>
      </c>
      <c r="D956">
        <f t="shared" si="28"/>
        <v>808024</v>
      </c>
      <c r="E956">
        <f t="shared" si="29"/>
        <v>836030</v>
      </c>
    </row>
    <row r="957" spans="1:5">
      <c r="A957">
        <v>808025</v>
      </c>
      <c r="B957">
        <v>836031</v>
      </c>
      <c r="C957" s="293">
        <v>143600000</v>
      </c>
      <c r="D957">
        <f t="shared" si="28"/>
        <v>808025</v>
      </c>
      <c r="E957">
        <f t="shared" si="29"/>
        <v>836031</v>
      </c>
    </row>
    <row r="958" spans="1:5">
      <c r="A958">
        <v>808026</v>
      </c>
      <c r="B958">
        <v>836032</v>
      </c>
      <c r="C958" s="293">
        <v>459700000</v>
      </c>
      <c r="D958">
        <f t="shared" si="28"/>
        <v>808026</v>
      </c>
      <c r="E958">
        <f t="shared" si="29"/>
        <v>836032</v>
      </c>
    </row>
    <row r="959" spans="1:5">
      <c r="A959">
        <v>808027</v>
      </c>
      <c r="B959">
        <v>836033</v>
      </c>
      <c r="C959" s="293">
        <v>190500000</v>
      </c>
      <c r="D959">
        <f t="shared" si="28"/>
        <v>808027</v>
      </c>
      <c r="E959">
        <f t="shared" si="29"/>
        <v>836033</v>
      </c>
    </row>
    <row r="960" spans="1:5">
      <c r="A960">
        <v>808028</v>
      </c>
      <c r="B960">
        <v>836034</v>
      </c>
      <c r="C960" s="293">
        <v>170000000</v>
      </c>
      <c r="D960">
        <f t="shared" si="28"/>
        <v>808028</v>
      </c>
      <c r="E960">
        <f t="shared" si="29"/>
        <v>836034</v>
      </c>
    </row>
    <row r="961" spans="1:5">
      <c r="A961">
        <v>808029</v>
      </c>
      <c r="B961">
        <v>836035</v>
      </c>
      <c r="C961" s="293">
        <v>214900000</v>
      </c>
      <c r="D961">
        <f t="shared" si="28"/>
        <v>808029</v>
      </c>
      <c r="E961">
        <f t="shared" si="29"/>
        <v>836035</v>
      </c>
    </row>
    <row r="962" spans="1:5">
      <c r="A962">
        <v>808030</v>
      </c>
      <c r="B962">
        <v>836036</v>
      </c>
      <c r="C962" s="293">
        <v>140600000</v>
      </c>
      <c r="D962">
        <f t="shared" si="28"/>
        <v>808030</v>
      </c>
      <c r="E962">
        <f t="shared" si="29"/>
        <v>836036</v>
      </c>
    </row>
    <row r="963" spans="1:5">
      <c r="A963">
        <v>808031</v>
      </c>
      <c r="B963">
        <v>836037</v>
      </c>
      <c r="C963" s="293">
        <v>207600000</v>
      </c>
      <c r="D963">
        <f t="shared" ref="D963:D1026" si="30">+A963*1</f>
        <v>808031</v>
      </c>
      <c r="E963">
        <f t="shared" ref="E963:E1026" si="31">+B963*1</f>
        <v>836037</v>
      </c>
    </row>
    <row r="964" spans="1:5">
      <c r="A964">
        <v>808032</v>
      </c>
      <c r="B964">
        <v>836038</v>
      </c>
      <c r="C964" s="293">
        <v>208100000</v>
      </c>
      <c r="D964">
        <f t="shared" si="30"/>
        <v>808032</v>
      </c>
      <c r="E964">
        <f t="shared" si="31"/>
        <v>836038</v>
      </c>
    </row>
    <row r="965" spans="1:5">
      <c r="A965">
        <v>808033</v>
      </c>
      <c r="B965">
        <v>836039</v>
      </c>
      <c r="C965" s="293">
        <v>159900000</v>
      </c>
      <c r="D965">
        <f t="shared" si="30"/>
        <v>808033</v>
      </c>
      <c r="E965">
        <f t="shared" si="31"/>
        <v>836039</v>
      </c>
    </row>
    <row r="966" spans="1:5">
      <c r="A966">
        <v>808034</v>
      </c>
      <c r="B966">
        <v>836040</v>
      </c>
      <c r="C966" s="293">
        <v>204700000</v>
      </c>
      <c r="D966">
        <f t="shared" si="30"/>
        <v>808034</v>
      </c>
      <c r="E966">
        <f t="shared" si="31"/>
        <v>836040</v>
      </c>
    </row>
    <row r="967" spans="1:5">
      <c r="A967">
        <v>808035</v>
      </c>
      <c r="B967">
        <v>836041</v>
      </c>
      <c r="C967" s="293">
        <v>241600000</v>
      </c>
      <c r="D967">
        <f t="shared" si="30"/>
        <v>808035</v>
      </c>
      <c r="E967">
        <f t="shared" si="31"/>
        <v>836041</v>
      </c>
    </row>
    <row r="968" spans="1:5">
      <c r="A968">
        <v>808036</v>
      </c>
      <c r="B968">
        <v>836042</v>
      </c>
      <c r="C968" s="293">
        <v>194900000</v>
      </c>
      <c r="D968">
        <f t="shared" si="30"/>
        <v>808036</v>
      </c>
      <c r="E968">
        <f t="shared" si="31"/>
        <v>836042</v>
      </c>
    </row>
    <row r="969" spans="1:5">
      <c r="A969">
        <v>808037</v>
      </c>
      <c r="B969">
        <v>836043</v>
      </c>
      <c r="C969" s="293">
        <v>174900000</v>
      </c>
      <c r="D969">
        <f t="shared" si="30"/>
        <v>808037</v>
      </c>
      <c r="E969">
        <f t="shared" si="31"/>
        <v>836043</v>
      </c>
    </row>
    <row r="970" spans="1:5">
      <c r="A970">
        <v>808038</v>
      </c>
      <c r="B970">
        <v>836044</v>
      </c>
      <c r="C970" s="293">
        <v>243400000</v>
      </c>
      <c r="D970">
        <f t="shared" si="30"/>
        <v>808038</v>
      </c>
      <c r="E970">
        <f t="shared" si="31"/>
        <v>836044</v>
      </c>
    </row>
    <row r="971" spans="1:5">
      <c r="A971">
        <v>808039</v>
      </c>
      <c r="B971">
        <v>836045</v>
      </c>
      <c r="C971" s="293">
        <v>368500000</v>
      </c>
      <c r="D971">
        <f t="shared" si="30"/>
        <v>808039</v>
      </c>
      <c r="E971">
        <f t="shared" si="31"/>
        <v>836045</v>
      </c>
    </row>
    <row r="972" spans="1:5">
      <c r="A972">
        <v>808040</v>
      </c>
      <c r="B972">
        <v>836046</v>
      </c>
      <c r="C972" s="293">
        <v>259900000</v>
      </c>
      <c r="D972">
        <f t="shared" si="30"/>
        <v>808040</v>
      </c>
      <c r="E972">
        <f t="shared" si="31"/>
        <v>836046</v>
      </c>
    </row>
    <row r="973" spans="1:5">
      <c r="A973">
        <v>808041</v>
      </c>
      <c r="B973">
        <v>836047</v>
      </c>
      <c r="C973" s="293">
        <v>275600000</v>
      </c>
      <c r="D973">
        <f t="shared" si="30"/>
        <v>808041</v>
      </c>
      <c r="E973">
        <f t="shared" si="31"/>
        <v>836047</v>
      </c>
    </row>
    <row r="974" spans="1:5">
      <c r="A974">
        <v>808042</v>
      </c>
      <c r="B974">
        <v>836048</v>
      </c>
      <c r="C974" s="293">
        <v>224100000</v>
      </c>
      <c r="D974">
        <f t="shared" si="30"/>
        <v>808042</v>
      </c>
      <c r="E974">
        <f t="shared" si="31"/>
        <v>836048</v>
      </c>
    </row>
    <row r="975" spans="1:5">
      <c r="A975">
        <v>808043</v>
      </c>
      <c r="B975">
        <v>836049</v>
      </c>
      <c r="C975" s="293">
        <v>236600000</v>
      </c>
      <c r="D975">
        <f t="shared" si="30"/>
        <v>808043</v>
      </c>
      <c r="E975">
        <f t="shared" si="31"/>
        <v>836049</v>
      </c>
    </row>
    <row r="976" spans="1:5">
      <c r="A976">
        <v>808044</v>
      </c>
      <c r="B976">
        <v>836050</v>
      </c>
      <c r="C976" s="293">
        <v>232500000</v>
      </c>
      <c r="D976">
        <f t="shared" si="30"/>
        <v>808044</v>
      </c>
      <c r="E976">
        <f t="shared" si="31"/>
        <v>836050</v>
      </c>
    </row>
    <row r="977" spans="1:5">
      <c r="A977">
        <v>808045</v>
      </c>
      <c r="B977">
        <v>836051</v>
      </c>
      <c r="C977" s="293">
        <v>277800000</v>
      </c>
      <c r="D977">
        <f t="shared" si="30"/>
        <v>808045</v>
      </c>
      <c r="E977">
        <f t="shared" si="31"/>
        <v>836051</v>
      </c>
    </row>
    <row r="978" spans="1:5">
      <c r="A978">
        <v>808046</v>
      </c>
      <c r="B978">
        <v>836052</v>
      </c>
      <c r="C978" s="293">
        <v>269000000</v>
      </c>
      <c r="D978">
        <f t="shared" si="30"/>
        <v>808046</v>
      </c>
      <c r="E978">
        <f t="shared" si="31"/>
        <v>836052</v>
      </c>
    </row>
    <row r="979" spans="1:5">
      <c r="A979">
        <v>808047</v>
      </c>
      <c r="B979">
        <v>836053</v>
      </c>
      <c r="C979" s="293">
        <v>272400000</v>
      </c>
      <c r="D979">
        <f t="shared" si="30"/>
        <v>808047</v>
      </c>
      <c r="E979">
        <f t="shared" si="31"/>
        <v>836053</v>
      </c>
    </row>
    <row r="980" spans="1:5">
      <c r="A980">
        <v>808048</v>
      </c>
      <c r="B980">
        <v>836054</v>
      </c>
      <c r="C980" s="293">
        <v>300500000</v>
      </c>
      <c r="D980">
        <f t="shared" si="30"/>
        <v>808048</v>
      </c>
      <c r="E980">
        <f t="shared" si="31"/>
        <v>836054</v>
      </c>
    </row>
    <row r="981" spans="1:5">
      <c r="A981">
        <v>808049</v>
      </c>
      <c r="B981">
        <v>836055</v>
      </c>
      <c r="C981" s="293">
        <v>214800000</v>
      </c>
      <c r="D981">
        <f t="shared" si="30"/>
        <v>808049</v>
      </c>
      <c r="E981">
        <f t="shared" si="31"/>
        <v>836055</v>
      </c>
    </row>
    <row r="982" spans="1:5">
      <c r="A982">
        <v>808050</v>
      </c>
      <c r="B982">
        <v>836056</v>
      </c>
      <c r="C982" s="293">
        <v>322500000</v>
      </c>
      <c r="D982">
        <f t="shared" si="30"/>
        <v>808050</v>
      </c>
      <c r="E982">
        <f t="shared" si="31"/>
        <v>836056</v>
      </c>
    </row>
    <row r="983" spans="1:5">
      <c r="A983">
        <v>808051</v>
      </c>
      <c r="B983">
        <v>836057</v>
      </c>
      <c r="C983" s="293">
        <v>211800000</v>
      </c>
      <c r="D983">
        <f t="shared" si="30"/>
        <v>808051</v>
      </c>
      <c r="E983">
        <f t="shared" si="31"/>
        <v>836057</v>
      </c>
    </row>
    <row r="984" spans="1:5">
      <c r="A984">
        <v>808052</v>
      </c>
      <c r="B984">
        <v>836058</v>
      </c>
      <c r="C984" s="293">
        <v>204300000</v>
      </c>
      <c r="D984">
        <f t="shared" si="30"/>
        <v>808052</v>
      </c>
      <c r="E984">
        <f t="shared" si="31"/>
        <v>836058</v>
      </c>
    </row>
    <row r="985" spans="1:5">
      <c r="A985">
        <v>808053</v>
      </c>
      <c r="B985">
        <v>836059</v>
      </c>
      <c r="C985" s="293">
        <v>438100000</v>
      </c>
      <c r="D985">
        <f t="shared" si="30"/>
        <v>808053</v>
      </c>
      <c r="E985">
        <f t="shared" si="31"/>
        <v>836059</v>
      </c>
    </row>
    <row r="986" spans="1:5">
      <c r="A986">
        <v>808054</v>
      </c>
      <c r="B986">
        <v>836060</v>
      </c>
      <c r="C986" s="293">
        <v>449900000</v>
      </c>
      <c r="D986">
        <f t="shared" si="30"/>
        <v>808054</v>
      </c>
      <c r="E986">
        <f t="shared" si="31"/>
        <v>836060</v>
      </c>
    </row>
    <row r="987" spans="1:5">
      <c r="A987">
        <v>808055</v>
      </c>
      <c r="B987">
        <v>836061</v>
      </c>
      <c r="C987" s="293">
        <v>339900000</v>
      </c>
      <c r="D987">
        <f t="shared" si="30"/>
        <v>808055</v>
      </c>
      <c r="E987">
        <f t="shared" si="31"/>
        <v>836061</v>
      </c>
    </row>
    <row r="988" spans="1:5">
      <c r="A988">
        <v>808056</v>
      </c>
      <c r="B988">
        <v>836062</v>
      </c>
      <c r="C988" s="293">
        <v>296500000</v>
      </c>
      <c r="D988">
        <f t="shared" si="30"/>
        <v>808056</v>
      </c>
      <c r="E988">
        <f t="shared" si="31"/>
        <v>836062</v>
      </c>
    </row>
    <row r="989" spans="1:5">
      <c r="A989">
        <v>808057</v>
      </c>
      <c r="B989">
        <v>836063</v>
      </c>
      <c r="C989" s="293">
        <v>247900000</v>
      </c>
      <c r="D989">
        <f t="shared" si="30"/>
        <v>808057</v>
      </c>
      <c r="E989">
        <f t="shared" si="31"/>
        <v>836063</v>
      </c>
    </row>
    <row r="990" spans="1:5">
      <c r="A990">
        <v>808058</v>
      </c>
      <c r="B990">
        <v>836064</v>
      </c>
      <c r="C990" s="293">
        <v>211000000</v>
      </c>
      <c r="D990">
        <f t="shared" si="30"/>
        <v>808058</v>
      </c>
      <c r="E990">
        <f t="shared" si="31"/>
        <v>836064</v>
      </c>
    </row>
    <row r="991" spans="1:5">
      <c r="A991">
        <v>808059</v>
      </c>
      <c r="B991">
        <v>836065</v>
      </c>
      <c r="C991" s="293">
        <v>349900000</v>
      </c>
      <c r="D991">
        <f t="shared" si="30"/>
        <v>808059</v>
      </c>
      <c r="E991">
        <f t="shared" si="31"/>
        <v>836065</v>
      </c>
    </row>
    <row r="992" spans="1:5">
      <c r="A992">
        <v>808060</v>
      </c>
      <c r="B992">
        <v>836066</v>
      </c>
      <c r="C992" s="293">
        <v>312900000</v>
      </c>
      <c r="D992">
        <f t="shared" si="30"/>
        <v>808060</v>
      </c>
      <c r="E992">
        <f t="shared" si="31"/>
        <v>836066</v>
      </c>
    </row>
    <row r="993" spans="1:5">
      <c r="A993">
        <v>808061</v>
      </c>
      <c r="B993">
        <v>836067</v>
      </c>
      <c r="C993" s="293">
        <v>399900000</v>
      </c>
      <c r="D993">
        <f t="shared" si="30"/>
        <v>808061</v>
      </c>
      <c r="E993">
        <f t="shared" si="31"/>
        <v>836067</v>
      </c>
    </row>
    <row r="994" spans="1:5">
      <c r="A994">
        <v>808062</v>
      </c>
      <c r="B994">
        <v>836068</v>
      </c>
      <c r="C994" s="293">
        <v>379900000</v>
      </c>
      <c r="D994">
        <f t="shared" si="30"/>
        <v>808062</v>
      </c>
      <c r="E994">
        <f t="shared" si="31"/>
        <v>836068</v>
      </c>
    </row>
    <row r="995" spans="1:5">
      <c r="A995">
        <v>806034</v>
      </c>
      <c r="B995">
        <v>836069</v>
      </c>
      <c r="C995" s="293">
        <v>284900000</v>
      </c>
      <c r="D995">
        <f t="shared" si="30"/>
        <v>806034</v>
      </c>
      <c r="E995">
        <f t="shared" si="31"/>
        <v>836069</v>
      </c>
    </row>
    <row r="996" spans="1:5">
      <c r="A996">
        <v>806035</v>
      </c>
      <c r="B996">
        <v>836070</v>
      </c>
      <c r="C996" s="293">
        <v>227900000</v>
      </c>
      <c r="D996">
        <f t="shared" si="30"/>
        <v>806035</v>
      </c>
      <c r="E996">
        <f t="shared" si="31"/>
        <v>836070</v>
      </c>
    </row>
    <row r="997" spans="1:5">
      <c r="A997">
        <v>806036</v>
      </c>
      <c r="B997">
        <v>836071</v>
      </c>
      <c r="C997" s="293">
        <v>371600000</v>
      </c>
      <c r="D997">
        <f t="shared" si="30"/>
        <v>806036</v>
      </c>
      <c r="E997">
        <f t="shared" si="31"/>
        <v>836071</v>
      </c>
    </row>
    <row r="998" spans="1:5">
      <c r="A998">
        <v>806037</v>
      </c>
      <c r="B998">
        <v>836072</v>
      </c>
      <c r="C998" s="293">
        <v>239900000</v>
      </c>
      <c r="D998">
        <f t="shared" si="30"/>
        <v>806037</v>
      </c>
      <c r="E998">
        <f t="shared" si="31"/>
        <v>836072</v>
      </c>
    </row>
    <row r="999" spans="1:5">
      <c r="A999">
        <v>806038</v>
      </c>
      <c r="B999">
        <v>836073</v>
      </c>
      <c r="C999" s="293">
        <v>539900000</v>
      </c>
      <c r="D999">
        <f t="shared" si="30"/>
        <v>806038</v>
      </c>
      <c r="E999">
        <f t="shared" si="31"/>
        <v>836073</v>
      </c>
    </row>
    <row r="1000" spans="1:5">
      <c r="A1000">
        <v>806039</v>
      </c>
      <c r="B1000">
        <v>836074</v>
      </c>
      <c r="C1000" s="293">
        <v>524900000</v>
      </c>
      <c r="D1000">
        <f t="shared" si="30"/>
        <v>806039</v>
      </c>
      <c r="E1000">
        <f t="shared" si="31"/>
        <v>836074</v>
      </c>
    </row>
    <row r="1001" spans="1:5">
      <c r="A1001">
        <v>806040</v>
      </c>
      <c r="B1001">
        <v>836075</v>
      </c>
      <c r="C1001" s="293">
        <v>434900000</v>
      </c>
      <c r="D1001">
        <f t="shared" si="30"/>
        <v>806040</v>
      </c>
      <c r="E1001">
        <f t="shared" si="31"/>
        <v>836075</v>
      </c>
    </row>
    <row r="1002" spans="1:5">
      <c r="A1002">
        <v>806041</v>
      </c>
      <c r="B1002">
        <v>836076</v>
      </c>
      <c r="C1002" s="293">
        <v>419900000</v>
      </c>
      <c r="D1002">
        <f t="shared" si="30"/>
        <v>806041</v>
      </c>
      <c r="E1002">
        <f t="shared" si="31"/>
        <v>836076</v>
      </c>
    </row>
    <row r="1003" spans="1:5">
      <c r="A1003">
        <v>806042</v>
      </c>
      <c r="B1003">
        <v>836077</v>
      </c>
      <c r="C1003" s="293">
        <v>349900000</v>
      </c>
      <c r="D1003">
        <f t="shared" si="30"/>
        <v>806042</v>
      </c>
      <c r="E1003">
        <f t="shared" si="31"/>
        <v>836077</v>
      </c>
    </row>
    <row r="1004" spans="1:5">
      <c r="A1004">
        <v>806043</v>
      </c>
      <c r="B1004">
        <v>836078</v>
      </c>
      <c r="C1004" s="293">
        <v>484900000</v>
      </c>
      <c r="D1004">
        <f t="shared" si="30"/>
        <v>806043</v>
      </c>
      <c r="E1004">
        <f t="shared" si="31"/>
        <v>836078</v>
      </c>
    </row>
    <row r="1005" spans="1:5">
      <c r="A1005">
        <v>808063</v>
      </c>
      <c r="B1005">
        <v>836079</v>
      </c>
      <c r="C1005" s="293">
        <v>469900000</v>
      </c>
      <c r="D1005">
        <f t="shared" si="30"/>
        <v>808063</v>
      </c>
      <c r="E1005">
        <f t="shared" si="31"/>
        <v>836079</v>
      </c>
    </row>
    <row r="1006" spans="1:5">
      <c r="A1006">
        <v>808064</v>
      </c>
      <c r="B1006">
        <v>836080</v>
      </c>
      <c r="C1006" s="293">
        <v>459900000</v>
      </c>
      <c r="D1006">
        <f t="shared" si="30"/>
        <v>808064</v>
      </c>
      <c r="E1006">
        <f t="shared" si="31"/>
        <v>836080</v>
      </c>
    </row>
    <row r="1007" spans="1:5">
      <c r="A1007">
        <v>806045</v>
      </c>
      <c r="B1007">
        <v>836081</v>
      </c>
      <c r="C1007" s="293">
        <v>499900000</v>
      </c>
      <c r="D1007">
        <f t="shared" si="30"/>
        <v>806045</v>
      </c>
      <c r="E1007">
        <f t="shared" si="31"/>
        <v>836081</v>
      </c>
    </row>
    <row r="1008" spans="1:5">
      <c r="A1008">
        <v>806046</v>
      </c>
      <c r="B1008">
        <v>836082</v>
      </c>
      <c r="C1008" s="293">
        <v>609900000</v>
      </c>
      <c r="D1008">
        <f t="shared" si="30"/>
        <v>806046</v>
      </c>
      <c r="E1008">
        <f t="shared" si="31"/>
        <v>836082</v>
      </c>
    </row>
    <row r="1009" spans="1:5">
      <c r="A1009">
        <v>806047</v>
      </c>
      <c r="B1009">
        <v>836083</v>
      </c>
      <c r="C1009" s="293">
        <v>789900000</v>
      </c>
      <c r="D1009">
        <f t="shared" si="30"/>
        <v>806047</v>
      </c>
      <c r="E1009">
        <f t="shared" si="31"/>
        <v>836083</v>
      </c>
    </row>
    <row r="1010" spans="1:5">
      <c r="A1010">
        <v>806048</v>
      </c>
      <c r="B1010">
        <v>836084</v>
      </c>
      <c r="C1010" s="293">
        <v>799900000</v>
      </c>
      <c r="D1010">
        <f t="shared" si="30"/>
        <v>806048</v>
      </c>
      <c r="E1010">
        <f t="shared" si="31"/>
        <v>836084</v>
      </c>
    </row>
    <row r="1011" spans="1:5">
      <c r="A1011">
        <v>806049</v>
      </c>
      <c r="B1011">
        <v>836085</v>
      </c>
      <c r="C1011" s="293">
        <v>324900000</v>
      </c>
      <c r="D1011">
        <f t="shared" si="30"/>
        <v>806049</v>
      </c>
      <c r="E1011">
        <f t="shared" si="31"/>
        <v>836085</v>
      </c>
    </row>
    <row r="1012" spans="1:5">
      <c r="A1012">
        <v>806050</v>
      </c>
      <c r="B1012">
        <v>836086</v>
      </c>
      <c r="C1012" s="293">
        <v>499900000</v>
      </c>
      <c r="D1012">
        <f t="shared" si="30"/>
        <v>806050</v>
      </c>
      <c r="E1012">
        <f t="shared" si="31"/>
        <v>836086</v>
      </c>
    </row>
    <row r="1013" spans="1:5">
      <c r="A1013">
        <v>806053</v>
      </c>
      <c r="B1013">
        <v>836087</v>
      </c>
      <c r="C1013" s="293">
        <v>419900000</v>
      </c>
      <c r="D1013">
        <f t="shared" si="30"/>
        <v>806053</v>
      </c>
      <c r="E1013">
        <f t="shared" si="31"/>
        <v>836087</v>
      </c>
    </row>
    <row r="1014" spans="1:5">
      <c r="A1014">
        <v>806054</v>
      </c>
      <c r="B1014">
        <v>836088</v>
      </c>
      <c r="C1014" s="293">
        <v>659900000</v>
      </c>
      <c r="D1014">
        <f t="shared" si="30"/>
        <v>806054</v>
      </c>
      <c r="E1014">
        <f t="shared" si="31"/>
        <v>836088</v>
      </c>
    </row>
    <row r="1015" spans="1:5">
      <c r="A1015">
        <v>806057</v>
      </c>
      <c r="B1015">
        <v>836089</v>
      </c>
      <c r="C1015" s="293">
        <v>459900000</v>
      </c>
      <c r="D1015">
        <f t="shared" si="30"/>
        <v>806057</v>
      </c>
      <c r="E1015">
        <f t="shared" si="31"/>
        <v>836089</v>
      </c>
    </row>
    <row r="1016" spans="1:5">
      <c r="A1016">
        <v>806058</v>
      </c>
      <c r="B1016">
        <v>836090</v>
      </c>
      <c r="C1016" s="293">
        <v>699900000</v>
      </c>
      <c r="D1016">
        <f t="shared" si="30"/>
        <v>806058</v>
      </c>
      <c r="E1016">
        <f t="shared" si="31"/>
        <v>836090</v>
      </c>
    </row>
    <row r="1017" spans="1:5">
      <c r="A1017">
        <v>806059</v>
      </c>
      <c r="B1017">
        <v>836091</v>
      </c>
      <c r="C1017" s="293">
        <v>279900000</v>
      </c>
      <c r="D1017">
        <f t="shared" si="30"/>
        <v>806059</v>
      </c>
      <c r="E1017">
        <f t="shared" si="31"/>
        <v>836091</v>
      </c>
    </row>
    <row r="1018" spans="1:5">
      <c r="A1018">
        <v>806060</v>
      </c>
      <c r="B1018">
        <v>836092</v>
      </c>
      <c r="C1018" s="293">
        <v>509900000</v>
      </c>
      <c r="D1018">
        <f t="shared" si="30"/>
        <v>806060</v>
      </c>
      <c r="E1018">
        <f t="shared" si="31"/>
        <v>836092</v>
      </c>
    </row>
    <row r="1019" spans="1:5">
      <c r="A1019">
        <v>806062</v>
      </c>
      <c r="B1019">
        <v>836093</v>
      </c>
      <c r="C1019" s="293">
        <v>539900000</v>
      </c>
      <c r="D1019">
        <f t="shared" si="30"/>
        <v>806062</v>
      </c>
      <c r="E1019">
        <f t="shared" si="31"/>
        <v>836093</v>
      </c>
    </row>
    <row r="1020" spans="1:5">
      <c r="A1020">
        <v>806063</v>
      </c>
      <c r="B1020">
        <v>836094</v>
      </c>
      <c r="C1020" s="293">
        <v>464900000</v>
      </c>
      <c r="D1020">
        <f t="shared" si="30"/>
        <v>806063</v>
      </c>
      <c r="E1020">
        <f t="shared" si="31"/>
        <v>836094</v>
      </c>
    </row>
    <row r="1021" spans="1:5">
      <c r="A1021">
        <v>806070</v>
      </c>
      <c r="B1021">
        <v>836095</v>
      </c>
      <c r="C1021" s="293">
        <v>919900000</v>
      </c>
      <c r="D1021">
        <f t="shared" si="30"/>
        <v>806070</v>
      </c>
      <c r="E1021">
        <f t="shared" si="31"/>
        <v>836095</v>
      </c>
    </row>
    <row r="1022" spans="1:5">
      <c r="A1022">
        <v>806071</v>
      </c>
      <c r="B1022">
        <v>836096</v>
      </c>
      <c r="C1022" s="293">
        <v>599900000</v>
      </c>
      <c r="D1022">
        <f t="shared" si="30"/>
        <v>806071</v>
      </c>
      <c r="E1022">
        <f t="shared" si="31"/>
        <v>836096</v>
      </c>
    </row>
    <row r="1023" spans="1:5">
      <c r="A1023">
        <v>806074</v>
      </c>
      <c r="B1023">
        <v>836097</v>
      </c>
      <c r="C1023" s="293">
        <v>289900000</v>
      </c>
      <c r="D1023">
        <f t="shared" si="30"/>
        <v>806074</v>
      </c>
      <c r="E1023">
        <f t="shared" si="31"/>
        <v>836097</v>
      </c>
    </row>
    <row r="1024" spans="1:5">
      <c r="A1024">
        <v>806076</v>
      </c>
      <c r="B1024">
        <v>836098</v>
      </c>
      <c r="C1024" s="293">
        <v>484900000</v>
      </c>
      <c r="D1024">
        <f t="shared" si="30"/>
        <v>806076</v>
      </c>
      <c r="E1024">
        <f t="shared" si="31"/>
        <v>836098</v>
      </c>
    </row>
    <row r="1025" spans="1:5">
      <c r="A1025">
        <v>806077</v>
      </c>
      <c r="B1025">
        <v>836099</v>
      </c>
      <c r="C1025" s="293">
        <v>289900000</v>
      </c>
      <c r="D1025">
        <f t="shared" si="30"/>
        <v>806077</v>
      </c>
      <c r="E1025">
        <f t="shared" si="31"/>
        <v>836099</v>
      </c>
    </row>
    <row r="1026" spans="1:5">
      <c r="A1026">
        <v>806079</v>
      </c>
      <c r="B1026">
        <v>836100</v>
      </c>
      <c r="C1026" s="293">
        <v>919900000</v>
      </c>
      <c r="D1026">
        <f t="shared" si="30"/>
        <v>806079</v>
      </c>
      <c r="E1026">
        <f t="shared" si="31"/>
        <v>836100</v>
      </c>
    </row>
    <row r="1027" spans="1:5">
      <c r="A1027">
        <v>806082</v>
      </c>
      <c r="B1027">
        <v>836101</v>
      </c>
      <c r="C1027" s="293">
        <v>262900000</v>
      </c>
      <c r="D1027">
        <f t="shared" ref="D1027:D1090" si="32">+A1027*1</f>
        <v>806082</v>
      </c>
      <c r="E1027">
        <f t="shared" ref="E1027:E1090" si="33">+B1027*1</f>
        <v>836101</v>
      </c>
    </row>
    <row r="1028" spans="1:5">
      <c r="A1028">
        <v>806083</v>
      </c>
      <c r="B1028">
        <v>836102</v>
      </c>
      <c r="C1028" s="293">
        <v>272900000</v>
      </c>
      <c r="D1028">
        <f t="shared" si="32"/>
        <v>806083</v>
      </c>
      <c r="E1028">
        <f t="shared" si="33"/>
        <v>836102</v>
      </c>
    </row>
    <row r="1029" spans="1:5">
      <c r="A1029">
        <v>806084</v>
      </c>
      <c r="B1029">
        <v>836103</v>
      </c>
      <c r="C1029" s="293">
        <v>294900000</v>
      </c>
      <c r="D1029">
        <f t="shared" si="32"/>
        <v>806084</v>
      </c>
      <c r="E1029">
        <f t="shared" si="33"/>
        <v>836103</v>
      </c>
    </row>
    <row r="1030" spans="1:5">
      <c r="A1030">
        <v>806085</v>
      </c>
      <c r="B1030">
        <v>836104</v>
      </c>
      <c r="C1030" s="293">
        <v>210000000</v>
      </c>
      <c r="D1030">
        <f t="shared" si="32"/>
        <v>806085</v>
      </c>
      <c r="E1030">
        <f t="shared" si="33"/>
        <v>836104</v>
      </c>
    </row>
    <row r="1031" spans="1:5">
      <c r="A1031">
        <v>806086</v>
      </c>
      <c r="B1031">
        <v>836105</v>
      </c>
      <c r="C1031" s="293">
        <v>285900000</v>
      </c>
      <c r="D1031">
        <f t="shared" si="32"/>
        <v>806086</v>
      </c>
      <c r="E1031">
        <f t="shared" si="33"/>
        <v>836105</v>
      </c>
    </row>
    <row r="1032" spans="1:5">
      <c r="A1032">
        <v>806087</v>
      </c>
      <c r="B1032">
        <v>836106</v>
      </c>
      <c r="C1032" s="293">
        <v>369900000</v>
      </c>
      <c r="D1032">
        <f t="shared" si="32"/>
        <v>806087</v>
      </c>
      <c r="E1032">
        <f t="shared" si="33"/>
        <v>836106</v>
      </c>
    </row>
    <row r="1033" spans="1:5">
      <c r="A1033">
        <v>806088</v>
      </c>
      <c r="B1033">
        <v>836107</v>
      </c>
      <c r="C1033" s="293">
        <v>264900000</v>
      </c>
      <c r="D1033">
        <f t="shared" si="32"/>
        <v>806088</v>
      </c>
      <c r="E1033">
        <f t="shared" si="33"/>
        <v>836107</v>
      </c>
    </row>
    <row r="1034" spans="1:5">
      <c r="A1034">
        <v>806089</v>
      </c>
      <c r="B1034">
        <v>836108</v>
      </c>
      <c r="C1034" s="293">
        <v>247900000</v>
      </c>
      <c r="D1034">
        <f t="shared" si="32"/>
        <v>806089</v>
      </c>
      <c r="E1034">
        <f t="shared" si="33"/>
        <v>836108</v>
      </c>
    </row>
    <row r="1035" spans="1:5">
      <c r="A1035">
        <v>806031</v>
      </c>
      <c r="B1035">
        <v>837001</v>
      </c>
      <c r="C1035" s="293">
        <v>156800000</v>
      </c>
      <c r="D1035">
        <f t="shared" si="32"/>
        <v>806031</v>
      </c>
      <c r="E1035">
        <f t="shared" si="33"/>
        <v>837001</v>
      </c>
    </row>
    <row r="1036" spans="1:5">
      <c r="A1036">
        <v>817026</v>
      </c>
      <c r="B1036">
        <v>853005</v>
      </c>
      <c r="C1036" s="293">
        <v>62400000</v>
      </c>
      <c r="D1036">
        <f t="shared" si="32"/>
        <v>817026</v>
      </c>
      <c r="E1036">
        <f t="shared" si="33"/>
        <v>853005</v>
      </c>
    </row>
    <row r="1037" spans="1:5">
      <c r="A1037">
        <v>817037</v>
      </c>
      <c r="B1037">
        <v>853008</v>
      </c>
      <c r="C1037" s="293">
        <v>77800000</v>
      </c>
      <c r="D1037">
        <f t="shared" si="32"/>
        <v>817037</v>
      </c>
      <c r="E1037">
        <f t="shared" si="33"/>
        <v>853008</v>
      </c>
    </row>
    <row r="1038" spans="1:5">
      <c r="A1038">
        <v>817042</v>
      </c>
      <c r="B1038">
        <v>853009</v>
      </c>
      <c r="C1038" s="293">
        <v>119200000</v>
      </c>
      <c r="D1038">
        <f t="shared" si="32"/>
        <v>817042</v>
      </c>
      <c r="E1038">
        <f t="shared" si="33"/>
        <v>853009</v>
      </c>
    </row>
    <row r="1039" spans="1:5">
      <c r="A1039">
        <v>817048</v>
      </c>
      <c r="B1039">
        <v>853010</v>
      </c>
      <c r="C1039" s="293">
        <v>122100000</v>
      </c>
      <c r="D1039">
        <f t="shared" si="32"/>
        <v>817048</v>
      </c>
      <c r="E1039">
        <f t="shared" si="33"/>
        <v>853010</v>
      </c>
    </row>
    <row r="1040" spans="1:5">
      <c r="A1040">
        <v>817079</v>
      </c>
      <c r="B1040">
        <v>853011</v>
      </c>
      <c r="C1040" s="293">
        <v>160000000</v>
      </c>
      <c r="D1040">
        <f t="shared" si="32"/>
        <v>817079</v>
      </c>
      <c r="E1040">
        <f t="shared" si="33"/>
        <v>853011</v>
      </c>
    </row>
    <row r="1041" spans="1:5">
      <c r="A1041">
        <v>817090</v>
      </c>
      <c r="B1041">
        <v>853012</v>
      </c>
      <c r="C1041" s="293">
        <v>232000000</v>
      </c>
      <c r="D1041">
        <f t="shared" si="32"/>
        <v>817090</v>
      </c>
      <c r="E1041">
        <f t="shared" si="33"/>
        <v>853012</v>
      </c>
    </row>
    <row r="1042" spans="1:5">
      <c r="A1042">
        <v>817095</v>
      </c>
      <c r="B1042">
        <v>853013</v>
      </c>
      <c r="C1042" s="293">
        <v>190000000</v>
      </c>
      <c r="D1042">
        <f t="shared" si="32"/>
        <v>817095</v>
      </c>
      <c r="E1042">
        <f t="shared" si="33"/>
        <v>853013</v>
      </c>
    </row>
    <row r="1043" spans="1:5">
      <c r="A1043">
        <v>817113</v>
      </c>
      <c r="B1043">
        <v>853014</v>
      </c>
      <c r="C1043" s="293">
        <v>147000000</v>
      </c>
      <c r="D1043">
        <f t="shared" si="32"/>
        <v>817113</v>
      </c>
      <c r="E1043">
        <f t="shared" si="33"/>
        <v>853014</v>
      </c>
    </row>
    <row r="1044" spans="1:5">
      <c r="A1044">
        <v>817117</v>
      </c>
      <c r="B1044">
        <v>853015</v>
      </c>
      <c r="C1044" s="293">
        <v>180000000</v>
      </c>
      <c r="D1044">
        <f t="shared" si="32"/>
        <v>817117</v>
      </c>
      <c r="E1044">
        <f t="shared" si="33"/>
        <v>853015</v>
      </c>
    </row>
    <row r="1045" spans="1:5">
      <c r="A1045">
        <v>817012</v>
      </c>
      <c r="B1045">
        <v>854001</v>
      </c>
      <c r="C1045" s="293">
        <v>51400000</v>
      </c>
      <c r="D1045">
        <f t="shared" si="32"/>
        <v>817012</v>
      </c>
      <c r="E1045">
        <f t="shared" si="33"/>
        <v>854001</v>
      </c>
    </row>
    <row r="1046" spans="1:5">
      <c r="A1046">
        <v>817013</v>
      </c>
      <c r="B1046">
        <v>854002</v>
      </c>
      <c r="C1046" s="293">
        <v>57800000</v>
      </c>
      <c r="D1046">
        <f t="shared" si="32"/>
        <v>817013</v>
      </c>
      <c r="E1046">
        <f t="shared" si="33"/>
        <v>854002</v>
      </c>
    </row>
    <row r="1047" spans="1:5">
      <c r="A1047">
        <v>817014</v>
      </c>
      <c r="B1047">
        <v>854003</v>
      </c>
      <c r="C1047" s="293">
        <v>83100000</v>
      </c>
      <c r="D1047">
        <f t="shared" si="32"/>
        <v>817014</v>
      </c>
      <c r="E1047">
        <f t="shared" si="33"/>
        <v>854003</v>
      </c>
    </row>
    <row r="1048" spans="1:5">
      <c r="A1048">
        <v>817015</v>
      </c>
      <c r="B1048">
        <v>854004</v>
      </c>
      <c r="C1048" s="293">
        <v>73200000</v>
      </c>
      <c r="D1048">
        <f t="shared" si="32"/>
        <v>817015</v>
      </c>
      <c r="E1048">
        <f t="shared" si="33"/>
        <v>854004</v>
      </c>
    </row>
    <row r="1049" spans="1:5">
      <c r="A1049">
        <v>817023</v>
      </c>
      <c r="B1049">
        <v>854005</v>
      </c>
      <c r="C1049" s="293">
        <v>123900000</v>
      </c>
      <c r="D1049">
        <f t="shared" si="32"/>
        <v>817023</v>
      </c>
      <c r="E1049">
        <f t="shared" si="33"/>
        <v>854005</v>
      </c>
    </row>
    <row r="1050" spans="1:5">
      <c r="A1050">
        <v>817028</v>
      </c>
      <c r="B1050">
        <v>854006</v>
      </c>
      <c r="C1050" s="293">
        <v>57500000</v>
      </c>
      <c r="D1050">
        <f t="shared" si="32"/>
        <v>817028</v>
      </c>
      <c r="E1050">
        <f t="shared" si="33"/>
        <v>854006</v>
      </c>
    </row>
    <row r="1051" spans="1:5">
      <c r="A1051">
        <v>817030</v>
      </c>
      <c r="B1051">
        <v>854007</v>
      </c>
      <c r="C1051" s="293">
        <v>43400000</v>
      </c>
      <c r="D1051">
        <f t="shared" si="32"/>
        <v>817030</v>
      </c>
      <c r="E1051">
        <f t="shared" si="33"/>
        <v>854007</v>
      </c>
    </row>
    <row r="1052" spans="1:5">
      <c r="A1052">
        <v>817032</v>
      </c>
      <c r="B1052">
        <v>854008</v>
      </c>
      <c r="C1052" s="293">
        <v>47700000</v>
      </c>
      <c r="D1052">
        <f t="shared" si="32"/>
        <v>817032</v>
      </c>
      <c r="E1052">
        <f t="shared" si="33"/>
        <v>854008</v>
      </c>
    </row>
    <row r="1053" spans="1:5">
      <c r="A1053">
        <v>817033</v>
      </c>
      <c r="B1053">
        <v>854009</v>
      </c>
      <c r="C1053" s="293">
        <v>28900000</v>
      </c>
      <c r="D1053">
        <f t="shared" si="32"/>
        <v>817033</v>
      </c>
      <c r="E1053">
        <f t="shared" si="33"/>
        <v>854009</v>
      </c>
    </row>
    <row r="1054" spans="1:5">
      <c r="A1054">
        <v>817034</v>
      </c>
      <c r="B1054">
        <v>854010</v>
      </c>
      <c r="C1054" s="293">
        <v>50300000</v>
      </c>
      <c r="D1054">
        <f t="shared" si="32"/>
        <v>817034</v>
      </c>
      <c r="E1054">
        <f t="shared" si="33"/>
        <v>854010</v>
      </c>
    </row>
    <row r="1055" spans="1:5">
      <c r="A1055">
        <v>817035</v>
      </c>
      <c r="B1055">
        <v>854011</v>
      </c>
      <c r="C1055" s="293">
        <v>75800000</v>
      </c>
      <c r="D1055">
        <f t="shared" si="32"/>
        <v>817035</v>
      </c>
      <c r="E1055">
        <f t="shared" si="33"/>
        <v>854011</v>
      </c>
    </row>
    <row r="1056" spans="1:5">
      <c r="A1056">
        <v>817036</v>
      </c>
      <c r="B1056">
        <v>854012</v>
      </c>
      <c r="C1056" s="293">
        <v>69800000</v>
      </c>
      <c r="D1056">
        <f t="shared" si="32"/>
        <v>817036</v>
      </c>
      <c r="E1056">
        <f t="shared" si="33"/>
        <v>854012</v>
      </c>
    </row>
    <row r="1057" spans="1:5">
      <c r="A1057">
        <v>817038</v>
      </c>
      <c r="B1057">
        <v>854013</v>
      </c>
      <c r="C1057" s="293">
        <v>88000000</v>
      </c>
      <c r="D1057">
        <f t="shared" si="32"/>
        <v>817038</v>
      </c>
      <c r="E1057">
        <f t="shared" si="33"/>
        <v>854013</v>
      </c>
    </row>
    <row r="1058" spans="1:5">
      <c r="A1058">
        <v>817039</v>
      </c>
      <c r="B1058">
        <v>854014</v>
      </c>
      <c r="C1058" s="293">
        <v>46900000</v>
      </c>
      <c r="D1058">
        <f t="shared" si="32"/>
        <v>817039</v>
      </c>
      <c r="E1058">
        <f t="shared" si="33"/>
        <v>854014</v>
      </c>
    </row>
    <row r="1059" spans="1:5">
      <c r="A1059">
        <v>817047</v>
      </c>
      <c r="B1059">
        <v>854015</v>
      </c>
      <c r="C1059" s="293">
        <v>67900000</v>
      </c>
      <c r="D1059">
        <f t="shared" si="32"/>
        <v>817047</v>
      </c>
      <c r="E1059">
        <f t="shared" si="33"/>
        <v>854015</v>
      </c>
    </row>
    <row r="1060" spans="1:5">
      <c r="A1060">
        <v>817049</v>
      </c>
      <c r="B1060">
        <v>854016</v>
      </c>
      <c r="C1060" s="293">
        <v>47100000</v>
      </c>
      <c r="D1060">
        <f t="shared" si="32"/>
        <v>817049</v>
      </c>
      <c r="E1060">
        <f t="shared" si="33"/>
        <v>854016</v>
      </c>
    </row>
    <row r="1061" spans="1:5">
      <c r="A1061">
        <v>817050</v>
      </c>
      <c r="B1061">
        <v>854017</v>
      </c>
      <c r="C1061" s="293">
        <v>81300000</v>
      </c>
      <c r="D1061">
        <f t="shared" si="32"/>
        <v>817050</v>
      </c>
      <c r="E1061">
        <f t="shared" si="33"/>
        <v>854017</v>
      </c>
    </row>
    <row r="1062" spans="1:5">
      <c r="A1062">
        <v>817051</v>
      </c>
      <c r="B1062">
        <v>854018</v>
      </c>
      <c r="C1062" s="293">
        <v>71700000</v>
      </c>
      <c r="D1062">
        <f t="shared" si="32"/>
        <v>817051</v>
      </c>
      <c r="E1062">
        <f t="shared" si="33"/>
        <v>854018</v>
      </c>
    </row>
    <row r="1063" spans="1:5">
      <c r="A1063">
        <v>817053</v>
      </c>
      <c r="B1063">
        <v>854020</v>
      </c>
      <c r="C1063" s="293">
        <v>46800000</v>
      </c>
      <c r="D1063">
        <f t="shared" si="32"/>
        <v>817053</v>
      </c>
      <c r="E1063">
        <f t="shared" si="33"/>
        <v>854020</v>
      </c>
    </row>
    <row r="1064" spans="1:5">
      <c r="A1064">
        <v>817055</v>
      </c>
      <c r="B1064">
        <v>854021</v>
      </c>
      <c r="C1064" s="293">
        <v>91000000</v>
      </c>
      <c r="D1064">
        <f t="shared" si="32"/>
        <v>817055</v>
      </c>
      <c r="E1064">
        <f t="shared" si="33"/>
        <v>854021</v>
      </c>
    </row>
    <row r="1065" spans="1:5">
      <c r="A1065">
        <v>817069</v>
      </c>
      <c r="B1065">
        <v>854023</v>
      </c>
      <c r="C1065" s="293">
        <v>35000000</v>
      </c>
      <c r="D1065">
        <f t="shared" si="32"/>
        <v>817069</v>
      </c>
      <c r="E1065">
        <f t="shared" si="33"/>
        <v>854023</v>
      </c>
    </row>
    <row r="1066" spans="1:5">
      <c r="A1066">
        <v>817072</v>
      </c>
      <c r="B1066">
        <v>854024</v>
      </c>
      <c r="C1066" s="293">
        <v>78000000</v>
      </c>
      <c r="D1066">
        <f t="shared" si="32"/>
        <v>817072</v>
      </c>
      <c r="E1066">
        <f t="shared" si="33"/>
        <v>854024</v>
      </c>
    </row>
    <row r="1067" spans="1:5">
      <c r="A1067">
        <v>817073</v>
      </c>
      <c r="B1067">
        <v>854025</v>
      </c>
      <c r="C1067" s="293">
        <v>88500000</v>
      </c>
      <c r="D1067">
        <f t="shared" si="32"/>
        <v>817073</v>
      </c>
      <c r="E1067">
        <f t="shared" si="33"/>
        <v>854025</v>
      </c>
    </row>
    <row r="1068" spans="1:5">
      <c r="A1068">
        <v>817074</v>
      </c>
      <c r="B1068">
        <v>854026</v>
      </c>
      <c r="C1068" s="293">
        <v>143000000</v>
      </c>
      <c r="D1068">
        <f t="shared" si="32"/>
        <v>817074</v>
      </c>
      <c r="E1068">
        <f t="shared" si="33"/>
        <v>854026</v>
      </c>
    </row>
    <row r="1069" spans="1:5">
      <c r="A1069">
        <v>817075</v>
      </c>
      <c r="B1069">
        <v>854027</v>
      </c>
      <c r="C1069" s="293">
        <v>152000000</v>
      </c>
      <c r="D1069">
        <f t="shared" si="32"/>
        <v>817075</v>
      </c>
      <c r="E1069">
        <f t="shared" si="33"/>
        <v>854027</v>
      </c>
    </row>
    <row r="1070" spans="1:5">
      <c r="A1070">
        <v>817076</v>
      </c>
      <c r="B1070">
        <v>854028</v>
      </c>
      <c r="C1070" s="293">
        <v>96000000</v>
      </c>
      <c r="D1070">
        <f t="shared" si="32"/>
        <v>817076</v>
      </c>
      <c r="E1070">
        <f t="shared" si="33"/>
        <v>854028</v>
      </c>
    </row>
    <row r="1071" spans="1:5">
      <c r="A1071">
        <v>817089</v>
      </c>
      <c r="B1071">
        <v>854029</v>
      </c>
      <c r="C1071" s="293">
        <v>80000000</v>
      </c>
      <c r="D1071">
        <f t="shared" si="32"/>
        <v>817089</v>
      </c>
      <c r="E1071">
        <f t="shared" si="33"/>
        <v>854029</v>
      </c>
    </row>
    <row r="1072" spans="1:5">
      <c r="A1072">
        <v>817091</v>
      </c>
      <c r="B1072">
        <v>854030</v>
      </c>
      <c r="C1072" s="293">
        <v>159000000</v>
      </c>
      <c r="D1072">
        <f t="shared" si="32"/>
        <v>817091</v>
      </c>
      <c r="E1072">
        <f t="shared" si="33"/>
        <v>854030</v>
      </c>
    </row>
    <row r="1073" spans="1:5">
      <c r="A1073">
        <v>817099</v>
      </c>
      <c r="B1073">
        <v>854031</v>
      </c>
      <c r="C1073" s="293">
        <v>154000000</v>
      </c>
      <c r="D1073">
        <f t="shared" si="32"/>
        <v>817099</v>
      </c>
      <c r="E1073">
        <f t="shared" si="33"/>
        <v>854031</v>
      </c>
    </row>
    <row r="1074" spans="1:5">
      <c r="A1074">
        <v>817100</v>
      </c>
      <c r="B1074">
        <v>854032</v>
      </c>
      <c r="C1074" s="293">
        <v>162000000</v>
      </c>
      <c r="D1074">
        <f t="shared" si="32"/>
        <v>817100</v>
      </c>
      <c r="E1074">
        <f t="shared" si="33"/>
        <v>854032</v>
      </c>
    </row>
    <row r="1075" spans="1:5">
      <c r="A1075">
        <v>817101</v>
      </c>
      <c r="B1075">
        <v>854033</v>
      </c>
      <c r="C1075" s="293">
        <v>82000000</v>
      </c>
      <c r="D1075">
        <f t="shared" si="32"/>
        <v>817101</v>
      </c>
      <c r="E1075">
        <f t="shared" si="33"/>
        <v>854033</v>
      </c>
    </row>
    <row r="1076" spans="1:5">
      <c r="A1076">
        <v>817108</v>
      </c>
      <c r="B1076">
        <v>854034</v>
      </c>
      <c r="C1076" s="293">
        <v>140000000</v>
      </c>
      <c r="D1076">
        <f t="shared" si="32"/>
        <v>817108</v>
      </c>
      <c r="E1076">
        <f t="shared" si="33"/>
        <v>854034</v>
      </c>
    </row>
    <row r="1077" spans="1:5">
      <c r="A1077">
        <v>817109</v>
      </c>
      <c r="B1077">
        <v>854035</v>
      </c>
      <c r="C1077" s="293">
        <v>149000000</v>
      </c>
      <c r="D1077">
        <f t="shared" si="32"/>
        <v>817109</v>
      </c>
      <c r="E1077">
        <f t="shared" si="33"/>
        <v>854035</v>
      </c>
    </row>
    <row r="1078" spans="1:5">
      <c r="A1078">
        <v>817110</v>
      </c>
      <c r="B1078">
        <v>854036</v>
      </c>
      <c r="C1078" s="293">
        <v>161000000</v>
      </c>
      <c r="D1078">
        <f t="shared" si="32"/>
        <v>817110</v>
      </c>
      <c r="E1078">
        <f t="shared" si="33"/>
        <v>854036</v>
      </c>
    </row>
    <row r="1079" spans="1:5">
      <c r="A1079">
        <v>817031</v>
      </c>
      <c r="B1079">
        <v>856001</v>
      </c>
      <c r="C1079" s="293">
        <v>22600000</v>
      </c>
      <c r="D1079">
        <f t="shared" si="32"/>
        <v>817031</v>
      </c>
      <c r="E1079">
        <f t="shared" si="33"/>
        <v>856001</v>
      </c>
    </row>
    <row r="1080" spans="1:5">
      <c r="A1080">
        <v>817045</v>
      </c>
      <c r="B1080">
        <v>856002</v>
      </c>
      <c r="C1080" s="293">
        <v>78000000</v>
      </c>
      <c r="D1080">
        <f t="shared" si="32"/>
        <v>817045</v>
      </c>
      <c r="E1080">
        <f t="shared" si="33"/>
        <v>856002</v>
      </c>
    </row>
    <row r="1081" spans="1:5">
      <c r="A1081">
        <v>817046</v>
      </c>
      <c r="B1081">
        <v>856003</v>
      </c>
      <c r="C1081" s="293">
        <v>91000000</v>
      </c>
      <c r="D1081">
        <f t="shared" si="32"/>
        <v>817046</v>
      </c>
      <c r="E1081">
        <f t="shared" si="33"/>
        <v>856003</v>
      </c>
    </row>
    <row r="1082" spans="1:5">
      <c r="A1082">
        <v>817062</v>
      </c>
      <c r="B1082">
        <v>856004</v>
      </c>
      <c r="C1082" s="293">
        <v>96000000</v>
      </c>
      <c r="D1082">
        <f t="shared" si="32"/>
        <v>817062</v>
      </c>
      <c r="E1082">
        <f t="shared" si="33"/>
        <v>856004</v>
      </c>
    </row>
    <row r="1083" spans="1:5">
      <c r="A1083">
        <v>817077</v>
      </c>
      <c r="B1083">
        <v>856005</v>
      </c>
      <c r="C1083" s="293">
        <v>64000000</v>
      </c>
      <c r="D1083">
        <f t="shared" si="32"/>
        <v>817077</v>
      </c>
      <c r="E1083">
        <f t="shared" si="33"/>
        <v>856005</v>
      </c>
    </row>
    <row r="1084" spans="1:5">
      <c r="A1084">
        <v>817078</v>
      </c>
      <c r="B1084">
        <v>856006</v>
      </c>
      <c r="C1084" s="293">
        <v>68000000</v>
      </c>
      <c r="D1084">
        <f t="shared" si="32"/>
        <v>817078</v>
      </c>
      <c r="E1084">
        <f t="shared" si="33"/>
        <v>856006</v>
      </c>
    </row>
    <row r="1085" spans="1:5">
      <c r="A1085">
        <v>817093</v>
      </c>
      <c r="B1085">
        <v>856007</v>
      </c>
      <c r="C1085" s="293">
        <v>70000000</v>
      </c>
      <c r="D1085">
        <f t="shared" si="32"/>
        <v>817093</v>
      </c>
      <c r="E1085">
        <f t="shared" si="33"/>
        <v>856007</v>
      </c>
    </row>
    <row r="1086" spans="1:5">
      <c r="A1086">
        <v>817105</v>
      </c>
      <c r="B1086">
        <v>856008</v>
      </c>
      <c r="C1086" s="293">
        <v>43000000</v>
      </c>
      <c r="D1086">
        <f t="shared" si="32"/>
        <v>817105</v>
      </c>
      <c r="E1086">
        <f t="shared" si="33"/>
        <v>856008</v>
      </c>
    </row>
    <row r="1087" spans="1:5">
      <c r="A1087">
        <v>817106</v>
      </c>
      <c r="B1087">
        <v>856009</v>
      </c>
      <c r="C1087" s="293">
        <v>48000000</v>
      </c>
      <c r="D1087">
        <f t="shared" si="32"/>
        <v>817106</v>
      </c>
      <c r="E1087">
        <f t="shared" si="33"/>
        <v>856009</v>
      </c>
    </row>
    <row r="1088" spans="1:5">
      <c r="A1088">
        <v>817019</v>
      </c>
      <c r="B1088">
        <v>857003</v>
      </c>
      <c r="C1088" s="293">
        <v>35900000</v>
      </c>
      <c r="D1088">
        <f t="shared" si="32"/>
        <v>817019</v>
      </c>
      <c r="E1088">
        <f t="shared" si="33"/>
        <v>857003</v>
      </c>
    </row>
    <row r="1089" spans="1:5">
      <c r="A1089">
        <v>817020</v>
      </c>
      <c r="B1089">
        <v>857004</v>
      </c>
      <c r="C1089" s="293">
        <v>72200000</v>
      </c>
      <c r="D1089">
        <f t="shared" si="32"/>
        <v>817020</v>
      </c>
      <c r="E1089">
        <f t="shared" si="33"/>
        <v>857004</v>
      </c>
    </row>
    <row r="1090" spans="1:5">
      <c r="A1090">
        <v>817021</v>
      </c>
      <c r="B1090">
        <v>857005</v>
      </c>
      <c r="C1090" s="293">
        <v>89900000</v>
      </c>
      <c r="D1090">
        <f t="shared" si="32"/>
        <v>817021</v>
      </c>
      <c r="E1090">
        <f t="shared" si="33"/>
        <v>857005</v>
      </c>
    </row>
    <row r="1091" spans="1:5">
      <c r="A1091">
        <v>817025</v>
      </c>
      <c r="B1091">
        <v>857006</v>
      </c>
      <c r="C1091" s="293">
        <v>62400000</v>
      </c>
      <c r="D1091">
        <f t="shared" ref="D1091:D1154" si="34">+A1091*1</f>
        <v>817025</v>
      </c>
      <c r="E1091">
        <f t="shared" ref="E1091:E1154" si="35">+B1091*1</f>
        <v>857006</v>
      </c>
    </row>
    <row r="1092" spans="1:5">
      <c r="A1092">
        <v>817040</v>
      </c>
      <c r="B1092">
        <v>857007</v>
      </c>
      <c r="C1092" s="293">
        <v>68000000</v>
      </c>
      <c r="D1092">
        <f t="shared" si="34"/>
        <v>817040</v>
      </c>
      <c r="E1092">
        <f t="shared" si="35"/>
        <v>857007</v>
      </c>
    </row>
    <row r="1093" spans="1:5">
      <c r="A1093">
        <v>817041</v>
      </c>
      <c r="B1093">
        <v>857008</v>
      </c>
      <c r="C1093" s="293">
        <v>50100000</v>
      </c>
      <c r="D1093">
        <f t="shared" si="34"/>
        <v>817041</v>
      </c>
      <c r="E1093">
        <f t="shared" si="35"/>
        <v>857008</v>
      </c>
    </row>
    <row r="1094" spans="1:5">
      <c r="A1094">
        <v>817043</v>
      </c>
      <c r="B1094">
        <v>857009</v>
      </c>
      <c r="C1094" s="293">
        <v>83000000</v>
      </c>
      <c r="D1094">
        <f t="shared" si="34"/>
        <v>817043</v>
      </c>
      <c r="E1094">
        <f t="shared" si="35"/>
        <v>857009</v>
      </c>
    </row>
    <row r="1095" spans="1:5">
      <c r="A1095">
        <v>817044</v>
      </c>
      <c r="B1095">
        <v>857010</v>
      </c>
      <c r="C1095" s="293">
        <v>180000000</v>
      </c>
      <c r="D1095">
        <f t="shared" si="34"/>
        <v>817044</v>
      </c>
      <c r="E1095">
        <f t="shared" si="35"/>
        <v>857010</v>
      </c>
    </row>
    <row r="1096" spans="1:5">
      <c r="A1096">
        <v>817054</v>
      </c>
      <c r="B1096">
        <v>857011</v>
      </c>
      <c r="C1096" s="293">
        <v>62000000</v>
      </c>
      <c r="D1096">
        <f t="shared" si="34"/>
        <v>817054</v>
      </c>
      <c r="E1096">
        <f t="shared" si="35"/>
        <v>857011</v>
      </c>
    </row>
    <row r="1097" spans="1:5">
      <c r="A1097">
        <v>817056</v>
      </c>
      <c r="B1097">
        <v>857012</v>
      </c>
      <c r="C1097" s="293">
        <v>95800000</v>
      </c>
      <c r="D1097">
        <f t="shared" si="34"/>
        <v>817056</v>
      </c>
      <c r="E1097">
        <f t="shared" si="35"/>
        <v>857012</v>
      </c>
    </row>
    <row r="1098" spans="1:5">
      <c r="A1098">
        <v>817057</v>
      </c>
      <c r="B1098">
        <v>857013</v>
      </c>
      <c r="C1098" s="293">
        <v>105000000</v>
      </c>
      <c r="D1098">
        <f t="shared" si="34"/>
        <v>817057</v>
      </c>
      <c r="E1098">
        <f t="shared" si="35"/>
        <v>857013</v>
      </c>
    </row>
    <row r="1099" spans="1:5">
      <c r="A1099">
        <v>817059</v>
      </c>
      <c r="B1099">
        <v>857014</v>
      </c>
      <c r="C1099" s="293">
        <v>51500000</v>
      </c>
      <c r="D1099">
        <f t="shared" si="34"/>
        <v>817059</v>
      </c>
      <c r="E1099">
        <f t="shared" si="35"/>
        <v>857014</v>
      </c>
    </row>
    <row r="1100" spans="1:5">
      <c r="A1100">
        <v>817060</v>
      </c>
      <c r="B1100">
        <v>857015</v>
      </c>
      <c r="C1100" s="293">
        <v>82300000</v>
      </c>
      <c r="D1100">
        <f t="shared" si="34"/>
        <v>817060</v>
      </c>
      <c r="E1100">
        <f t="shared" si="35"/>
        <v>857015</v>
      </c>
    </row>
    <row r="1101" spans="1:5">
      <c r="A1101">
        <v>817064</v>
      </c>
      <c r="B1101">
        <v>857016</v>
      </c>
      <c r="C1101" s="293">
        <v>105300000</v>
      </c>
      <c r="D1101">
        <f t="shared" si="34"/>
        <v>817064</v>
      </c>
      <c r="E1101">
        <f t="shared" si="35"/>
        <v>857016</v>
      </c>
    </row>
    <row r="1102" spans="1:5">
      <c r="A1102">
        <v>817065</v>
      </c>
      <c r="B1102">
        <v>857017</v>
      </c>
      <c r="C1102" s="293">
        <v>100000000</v>
      </c>
      <c r="D1102">
        <f t="shared" si="34"/>
        <v>817065</v>
      </c>
      <c r="E1102">
        <f t="shared" si="35"/>
        <v>857017</v>
      </c>
    </row>
    <row r="1103" spans="1:5">
      <c r="A1103">
        <v>817066</v>
      </c>
      <c r="B1103">
        <v>857018</v>
      </c>
      <c r="C1103" s="293">
        <v>31000000</v>
      </c>
      <c r="D1103">
        <f t="shared" si="34"/>
        <v>817066</v>
      </c>
      <c r="E1103">
        <f t="shared" si="35"/>
        <v>857018</v>
      </c>
    </row>
    <row r="1104" spans="1:5">
      <c r="A1104">
        <v>817067</v>
      </c>
      <c r="B1104">
        <v>857019</v>
      </c>
      <c r="C1104" s="293">
        <v>96000000</v>
      </c>
      <c r="D1104">
        <f t="shared" si="34"/>
        <v>817067</v>
      </c>
      <c r="E1104">
        <f t="shared" si="35"/>
        <v>857019</v>
      </c>
    </row>
    <row r="1105" spans="1:5">
      <c r="A1105">
        <v>817068</v>
      </c>
      <c r="B1105">
        <v>857020</v>
      </c>
      <c r="C1105" s="293">
        <v>86000000</v>
      </c>
      <c r="D1105">
        <f t="shared" si="34"/>
        <v>817068</v>
      </c>
      <c r="E1105">
        <f t="shared" si="35"/>
        <v>857020</v>
      </c>
    </row>
    <row r="1106" spans="1:5">
      <c r="A1106">
        <v>817070</v>
      </c>
      <c r="B1106">
        <v>857021</v>
      </c>
      <c r="C1106" s="293">
        <v>170000000</v>
      </c>
      <c r="D1106">
        <f t="shared" si="34"/>
        <v>817070</v>
      </c>
      <c r="E1106">
        <f t="shared" si="35"/>
        <v>857021</v>
      </c>
    </row>
    <row r="1107" spans="1:5">
      <c r="A1107">
        <v>817071</v>
      </c>
      <c r="B1107">
        <v>857022</v>
      </c>
      <c r="C1107" s="293">
        <v>50000000</v>
      </c>
      <c r="D1107">
        <f t="shared" si="34"/>
        <v>817071</v>
      </c>
      <c r="E1107">
        <f t="shared" si="35"/>
        <v>857022</v>
      </c>
    </row>
    <row r="1108" spans="1:5">
      <c r="A1108">
        <v>817011</v>
      </c>
      <c r="B1108">
        <v>857033</v>
      </c>
      <c r="C1108" s="293">
        <v>49100000</v>
      </c>
      <c r="D1108">
        <f t="shared" si="34"/>
        <v>817011</v>
      </c>
      <c r="E1108">
        <f t="shared" si="35"/>
        <v>857033</v>
      </c>
    </row>
    <row r="1109" spans="1:5">
      <c r="A1109">
        <v>817016</v>
      </c>
      <c r="B1109">
        <v>857034</v>
      </c>
      <c r="C1109" s="293">
        <v>40200000</v>
      </c>
      <c r="D1109">
        <f t="shared" si="34"/>
        <v>817016</v>
      </c>
      <c r="E1109">
        <f t="shared" si="35"/>
        <v>857034</v>
      </c>
    </row>
    <row r="1110" spans="1:5">
      <c r="A1110">
        <v>817022</v>
      </c>
      <c r="B1110">
        <v>857035</v>
      </c>
      <c r="C1110" s="293">
        <v>85100000</v>
      </c>
      <c r="D1110">
        <f t="shared" si="34"/>
        <v>817022</v>
      </c>
      <c r="E1110">
        <f t="shared" si="35"/>
        <v>857035</v>
      </c>
    </row>
    <row r="1111" spans="1:5">
      <c r="A1111">
        <v>817024</v>
      </c>
      <c r="B1111">
        <v>857036</v>
      </c>
      <c r="C1111" s="293">
        <v>82400000</v>
      </c>
      <c r="D1111">
        <f t="shared" si="34"/>
        <v>817024</v>
      </c>
      <c r="E1111">
        <f t="shared" si="35"/>
        <v>857036</v>
      </c>
    </row>
    <row r="1112" spans="1:5">
      <c r="A1112">
        <v>817027</v>
      </c>
      <c r="B1112">
        <v>857037</v>
      </c>
      <c r="C1112" s="293">
        <v>65700000</v>
      </c>
      <c r="D1112">
        <f t="shared" si="34"/>
        <v>817027</v>
      </c>
      <c r="E1112">
        <f t="shared" si="35"/>
        <v>857037</v>
      </c>
    </row>
    <row r="1113" spans="1:5">
      <c r="A1113">
        <v>817029</v>
      </c>
      <c r="B1113">
        <v>857038</v>
      </c>
      <c r="C1113" s="293">
        <v>60100000</v>
      </c>
      <c r="D1113">
        <f t="shared" si="34"/>
        <v>817029</v>
      </c>
      <c r="E1113">
        <f t="shared" si="35"/>
        <v>857038</v>
      </c>
    </row>
    <row r="1114" spans="1:5">
      <c r="A1114">
        <v>817052</v>
      </c>
      <c r="B1114">
        <v>857039</v>
      </c>
      <c r="C1114" s="293">
        <v>170000000</v>
      </c>
      <c r="D1114">
        <f t="shared" si="34"/>
        <v>817052</v>
      </c>
      <c r="E1114">
        <f t="shared" si="35"/>
        <v>857039</v>
      </c>
    </row>
    <row r="1115" spans="1:5">
      <c r="A1115">
        <v>817058</v>
      </c>
      <c r="B1115">
        <v>857040</v>
      </c>
      <c r="C1115" s="293">
        <v>95000000</v>
      </c>
      <c r="D1115">
        <f t="shared" si="34"/>
        <v>817058</v>
      </c>
      <c r="E1115">
        <f t="shared" si="35"/>
        <v>857040</v>
      </c>
    </row>
    <row r="1116" spans="1:5">
      <c r="A1116">
        <v>817061</v>
      </c>
      <c r="B1116">
        <v>857041</v>
      </c>
      <c r="C1116" s="293">
        <v>135000000</v>
      </c>
      <c r="D1116">
        <f t="shared" si="34"/>
        <v>817061</v>
      </c>
      <c r="E1116">
        <f t="shared" si="35"/>
        <v>857041</v>
      </c>
    </row>
    <row r="1117" spans="1:5">
      <c r="A1117">
        <v>817063</v>
      </c>
      <c r="B1117">
        <v>857042</v>
      </c>
      <c r="C1117" s="293">
        <v>102300000</v>
      </c>
      <c r="D1117">
        <f t="shared" si="34"/>
        <v>817063</v>
      </c>
      <c r="E1117">
        <f t="shared" si="35"/>
        <v>857042</v>
      </c>
    </row>
    <row r="1118" spans="1:5">
      <c r="A1118">
        <v>817080</v>
      </c>
      <c r="B1118">
        <v>857043</v>
      </c>
      <c r="C1118" s="293">
        <v>121000000</v>
      </c>
      <c r="D1118">
        <f t="shared" si="34"/>
        <v>817080</v>
      </c>
      <c r="E1118">
        <f t="shared" si="35"/>
        <v>857043</v>
      </c>
    </row>
    <row r="1119" spans="1:5">
      <c r="A1119">
        <v>817081</v>
      </c>
      <c r="B1119">
        <v>857044</v>
      </c>
      <c r="C1119" s="293">
        <v>63000000</v>
      </c>
      <c r="D1119">
        <f t="shared" si="34"/>
        <v>817081</v>
      </c>
      <c r="E1119">
        <f t="shared" si="35"/>
        <v>857044</v>
      </c>
    </row>
    <row r="1120" spans="1:5">
      <c r="A1120">
        <v>817082</v>
      </c>
      <c r="B1120">
        <v>857045</v>
      </c>
      <c r="C1120" s="293">
        <v>80000000</v>
      </c>
      <c r="D1120">
        <f t="shared" si="34"/>
        <v>817082</v>
      </c>
      <c r="E1120">
        <f t="shared" si="35"/>
        <v>857045</v>
      </c>
    </row>
    <row r="1121" spans="1:5">
      <c r="A1121">
        <v>817083</v>
      </c>
      <c r="B1121">
        <v>857046</v>
      </c>
      <c r="C1121" s="293">
        <v>145000000</v>
      </c>
      <c r="D1121">
        <f t="shared" si="34"/>
        <v>817083</v>
      </c>
      <c r="E1121">
        <f t="shared" si="35"/>
        <v>857046</v>
      </c>
    </row>
    <row r="1122" spans="1:5">
      <c r="A1122">
        <v>817084</v>
      </c>
      <c r="B1122">
        <v>857047</v>
      </c>
      <c r="C1122" s="293">
        <v>123000000</v>
      </c>
      <c r="D1122">
        <f t="shared" si="34"/>
        <v>817084</v>
      </c>
      <c r="E1122">
        <f t="shared" si="35"/>
        <v>857047</v>
      </c>
    </row>
    <row r="1123" spans="1:5">
      <c r="A1123">
        <v>817085</v>
      </c>
      <c r="B1123">
        <v>857048</v>
      </c>
      <c r="C1123" s="293">
        <v>110000000</v>
      </c>
      <c r="D1123">
        <f t="shared" si="34"/>
        <v>817085</v>
      </c>
      <c r="E1123">
        <f t="shared" si="35"/>
        <v>857048</v>
      </c>
    </row>
    <row r="1124" spans="1:5">
      <c r="A1124">
        <v>817086</v>
      </c>
      <c r="B1124">
        <v>857049</v>
      </c>
      <c r="C1124" s="293">
        <v>112000000</v>
      </c>
      <c r="D1124">
        <f t="shared" si="34"/>
        <v>817086</v>
      </c>
      <c r="E1124">
        <f t="shared" si="35"/>
        <v>857049</v>
      </c>
    </row>
    <row r="1125" spans="1:5">
      <c r="A1125">
        <v>817087</v>
      </c>
      <c r="B1125">
        <v>857050</v>
      </c>
      <c r="C1125" s="293">
        <v>127000000</v>
      </c>
      <c r="D1125">
        <f t="shared" si="34"/>
        <v>817087</v>
      </c>
      <c r="E1125">
        <f t="shared" si="35"/>
        <v>857050</v>
      </c>
    </row>
    <row r="1126" spans="1:5">
      <c r="A1126">
        <v>817088</v>
      </c>
      <c r="B1126">
        <v>857051</v>
      </c>
      <c r="C1126" s="293">
        <v>86000000</v>
      </c>
      <c r="D1126">
        <f t="shared" si="34"/>
        <v>817088</v>
      </c>
      <c r="E1126">
        <f t="shared" si="35"/>
        <v>857051</v>
      </c>
    </row>
    <row r="1127" spans="1:5">
      <c r="A1127">
        <v>817092</v>
      </c>
      <c r="B1127">
        <v>857052</v>
      </c>
      <c r="C1127" s="293">
        <v>156000000</v>
      </c>
      <c r="D1127">
        <f t="shared" si="34"/>
        <v>817092</v>
      </c>
      <c r="E1127">
        <f t="shared" si="35"/>
        <v>857052</v>
      </c>
    </row>
    <row r="1128" spans="1:5">
      <c r="A1128">
        <v>817094</v>
      </c>
      <c r="B1128">
        <v>857053</v>
      </c>
      <c r="C1128" s="293">
        <v>70000000</v>
      </c>
      <c r="D1128">
        <f t="shared" si="34"/>
        <v>817094</v>
      </c>
      <c r="E1128">
        <f t="shared" si="35"/>
        <v>857053</v>
      </c>
    </row>
    <row r="1129" spans="1:5">
      <c r="A1129">
        <v>817096</v>
      </c>
      <c r="B1129">
        <v>857054</v>
      </c>
      <c r="C1129" s="293">
        <v>59000000</v>
      </c>
      <c r="D1129">
        <f t="shared" si="34"/>
        <v>817096</v>
      </c>
      <c r="E1129">
        <f t="shared" si="35"/>
        <v>857054</v>
      </c>
    </row>
    <row r="1130" spans="1:5">
      <c r="A1130">
        <v>817097</v>
      </c>
      <c r="B1130">
        <v>857055</v>
      </c>
      <c r="C1130" s="293">
        <v>66000000</v>
      </c>
      <c r="D1130">
        <f t="shared" si="34"/>
        <v>817097</v>
      </c>
      <c r="E1130">
        <f t="shared" si="35"/>
        <v>857055</v>
      </c>
    </row>
    <row r="1131" spans="1:5">
      <c r="A1131">
        <v>817098</v>
      </c>
      <c r="B1131">
        <v>857056</v>
      </c>
      <c r="C1131" s="293">
        <v>112000000</v>
      </c>
      <c r="D1131">
        <f t="shared" si="34"/>
        <v>817098</v>
      </c>
      <c r="E1131">
        <f t="shared" si="35"/>
        <v>857056</v>
      </c>
    </row>
    <row r="1132" spans="1:5">
      <c r="A1132">
        <v>817102</v>
      </c>
      <c r="B1132">
        <v>857057</v>
      </c>
      <c r="C1132" s="293">
        <v>91000000</v>
      </c>
      <c r="D1132">
        <f t="shared" si="34"/>
        <v>817102</v>
      </c>
      <c r="E1132">
        <f t="shared" si="35"/>
        <v>857057</v>
      </c>
    </row>
    <row r="1133" spans="1:5">
      <c r="A1133">
        <v>817103</v>
      </c>
      <c r="B1133">
        <v>857058</v>
      </c>
      <c r="C1133" s="293">
        <v>96000000</v>
      </c>
      <c r="D1133">
        <f t="shared" si="34"/>
        <v>817103</v>
      </c>
      <c r="E1133">
        <f t="shared" si="35"/>
        <v>857058</v>
      </c>
    </row>
    <row r="1134" spans="1:5">
      <c r="A1134">
        <v>817104</v>
      </c>
      <c r="B1134">
        <v>857059</v>
      </c>
      <c r="C1134" s="293">
        <v>176000000</v>
      </c>
      <c r="D1134">
        <f t="shared" si="34"/>
        <v>817104</v>
      </c>
      <c r="E1134">
        <f t="shared" si="35"/>
        <v>857059</v>
      </c>
    </row>
    <row r="1135" spans="1:5">
      <c r="A1135">
        <v>817107</v>
      </c>
      <c r="B1135">
        <v>857060</v>
      </c>
      <c r="C1135" s="293">
        <v>83000000</v>
      </c>
      <c r="D1135">
        <f t="shared" si="34"/>
        <v>817107</v>
      </c>
      <c r="E1135">
        <f t="shared" si="35"/>
        <v>857060</v>
      </c>
    </row>
    <row r="1136" spans="1:5">
      <c r="A1136">
        <v>817111</v>
      </c>
      <c r="B1136">
        <v>857061</v>
      </c>
      <c r="C1136" s="293">
        <v>90000000</v>
      </c>
      <c r="D1136">
        <f t="shared" si="34"/>
        <v>817111</v>
      </c>
      <c r="E1136">
        <f t="shared" si="35"/>
        <v>857061</v>
      </c>
    </row>
    <row r="1137" spans="1:5">
      <c r="A1137">
        <v>817112</v>
      </c>
      <c r="B1137">
        <v>857062</v>
      </c>
      <c r="C1137" s="293">
        <v>103000000</v>
      </c>
      <c r="D1137">
        <f t="shared" si="34"/>
        <v>817112</v>
      </c>
      <c r="E1137">
        <f t="shared" si="35"/>
        <v>857062</v>
      </c>
    </row>
    <row r="1138" spans="1:5">
      <c r="A1138">
        <v>817114</v>
      </c>
      <c r="B1138">
        <v>857063</v>
      </c>
      <c r="C1138" s="293">
        <v>163000000</v>
      </c>
      <c r="D1138">
        <f t="shared" si="34"/>
        <v>817114</v>
      </c>
      <c r="E1138">
        <f t="shared" si="35"/>
        <v>857063</v>
      </c>
    </row>
    <row r="1139" spans="1:5">
      <c r="A1139">
        <v>817115</v>
      </c>
      <c r="B1139">
        <v>857064</v>
      </c>
      <c r="C1139" s="293">
        <v>170000000</v>
      </c>
      <c r="D1139">
        <f t="shared" si="34"/>
        <v>817115</v>
      </c>
      <c r="E1139">
        <f t="shared" si="35"/>
        <v>857064</v>
      </c>
    </row>
    <row r="1140" spans="1:5">
      <c r="A1140">
        <v>817116</v>
      </c>
      <c r="B1140">
        <v>857065</v>
      </c>
      <c r="C1140" s="293">
        <v>140000000</v>
      </c>
      <c r="D1140">
        <f t="shared" si="34"/>
        <v>817116</v>
      </c>
      <c r="E1140">
        <f t="shared" si="35"/>
        <v>857065</v>
      </c>
    </row>
    <row r="1141" spans="1:5">
      <c r="A1141">
        <v>817118</v>
      </c>
      <c r="B1141">
        <v>857066</v>
      </c>
      <c r="C1141" s="293">
        <v>130000000</v>
      </c>
      <c r="D1141">
        <f t="shared" si="34"/>
        <v>817118</v>
      </c>
      <c r="E1141">
        <f t="shared" si="35"/>
        <v>857066</v>
      </c>
    </row>
    <row r="1142" spans="1:5">
      <c r="A1142">
        <v>910001</v>
      </c>
      <c r="B1142">
        <v>960001</v>
      </c>
      <c r="C1142" s="293">
        <v>145200000</v>
      </c>
      <c r="D1142">
        <f t="shared" si="34"/>
        <v>910001</v>
      </c>
      <c r="E1142">
        <f t="shared" si="35"/>
        <v>960001</v>
      </c>
    </row>
    <row r="1143" spans="1:5">
      <c r="A1143">
        <v>910080</v>
      </c>
      <c r="B1143">
        <v>960002</v>
      </c>
      <c r="C1143" s="293">
        <v>139400000</v>
      </c>
      <c r="D1143">
        <f t="shared" si="34"/>
        <v>910080</v>
      </c>
      <c r="E1143">
        <f t="shared" si="35"/>
        <v>960002</v>
      </c>
    </row>
    <row r="1144" spans="1:5">
      <c r="A1144">
        <v>910082</v>
      </c>
      <c r="B1144">
        <v>960003</v>
      </c>
      <c r="C1144" s="293">
        <v>126300000</v>
      </c>
      <c r="D1144">
        <f t="shared" si="34"/>
        <v>910082</v>
      </c>
      <c r="E1144">
        <f t="shared" si="35"/>
        <v>960003</v>
      </c>
    </row>
    <row r="1145" spans="1:5">
      <c r="A1145">
        <v>911001</v>
      </c>
      <c r="B1145">
        <v>961001</v>
      </c>
      <c r="C1145" s="293">
        <v>118900000</v>
      </c>
      <c r="D1145">
        <f t="shared" si="34"/>
        <v>911001</v>
      </c>
      <c r="E1145">
        <f t="shared" si="35"/>
        <v>961001</v>
      </c>
    </row>
    <row r="1146" spans="1:5">
      <c r="A1146">
        <v>911002</v>
      </c>
      <c r="B1146">
        <v>961002</v>
      </c>
      <c r="C1146" s="293">
        <v>126300000</v>
      </c>
      <c r="D1146">
        <f t="shared" si="34"/>
        <v>911002</v>
      </c>
      <c r="E1146">
        <f t="shared" si="35"/>
        <v>961002</v>
      </c>
    </row>
    <row r="1147" spans="1:5">
      <c r="A1147">
        <v>904001</v>
      </c>
      <c r="B1147">
        <v>962001</v>
      </c>
      <c r="C1147" s="293">
        <v>135000000</v>
      </c>
      <c r="D1147">
        <f t="shared" si="34"/>
        <v>904001</v>
      </c>
      <c r="E1147">
        <f t="shared" si="35"/>
        <v>962001</v>
      </c>
    </row>
    <row r="1148" spans="1:5">
      <c r="A1148">
        <v>904002</v>
      </c>
      <c r="B1148">
        <v>962002</v>
      </c>
      <c r="C1148" s="293">
        <v>177900000</v>
      </c>
      <c r="D1148">
        <f t="shared" si="34"/>
        <v>904002</v>
      </c>
      <c r="E1148">
        <f t="shared" si="35"/>
        <v>962002</v>
      </c>
    </row>
    <row r="1149" spans="1:5">
      <c r="A1149">
        <v>904003</v>
      </c>
      <c r="B1149">
        <v>962003</v>
      </c>
      <c r="C1149" s="293">
        <v>137700000</v>
      </c>
      <c r="D1149">
        <f t="shared" si="34"/>
        <v>904003</v>
      </c>
      <c r="E1149">
        <f t="shared" si="35"/>
        <v>962003</v>
      </c>
    </row>
    <row r="1150" spans="1:5">
      <c r="A1150">
        <v>912002</v>
      </c>
      <c r="B1150">
        <v>963001</v>
      </c>
      <c r="C1150" s="293">
        <v>137300000</v>
      </c>
      <c r="D1150">
        <f t="shared" si="34"/>
        <v>912002</v>
      </c>
      <c r="E1150">
        <f t="shared" si="35"/>
        <v>963001</v>
      </c>
    </row>
    <row r="1151" spans="1:5">
      <c r="A1151">
        <v>912001</v>
      </c>
      <c r="B1151">
        <v>964001</v>
      </c>
      <c r="C1151" s="293">
        <v>145500000</v>
      </c>
      <c r="D1151">
        <f t="shared" si="34"/>
        <v>912001</v>
      </c>
      <c r="E1151">
        <f t="shared" si="35"/>
        <v>964001</v>
      </c>
    </row>
    <row r="1152" spans="1:5">
      <c r="A1152">
        <v>926001</v>
      </c>
      <c r="B1152">
        <v>965001</v>
      </c>
      <c r="C1152" s="293">
        <v>135400000</v>
      </c>
      <c r="D1152">
        <f t="shared" si="34"/>
        <v>926001</v>
      </c>
      <c r="E1152">
        <f t="shared" si="35"/>
        <v>965001</v>
      </c>
    </row>
    <row r="1153" spans="1:5">
      <c r="A1153">
        <v>926002</v>
      </c>
      <c r="B1153">
        <v>965002</v>
      </c>
      <c r="C1153" s="293">
        <v>144200000</v>
      </c>
      <c r="D1153">
        <f t="shared" si="34"/>
        <v>926002</v>
      </c>
      <c r="E1153">
        <f t="shared" si="35"/>
        <v>965002</v>
      </c>
    </row>
    <row r="1154" spans="1:5">
      <c r="A1154">
        <v>922003</v>
      </c>
      <c r="B1154">
        <v>966001</v>
      </c>
      <c r="C1154" s="293">
        <v>212000000</v>
      </c>
      <c r="D1154">
        <f t="shared" si="34"/>
        <v>922003</v>
      </c>
      <c r="E1154">
        <f t="shared" si="35"/>
        <v>966001</v>
      </c>
    </row>
    <row r="1155" spans="1:5">
      <c r="A1155">
        <v>903004</v>
      </c>
      <c r="B1155">
        <v>970001</v>
      </c>
      <c r="C1155" s="293">
        <v>117100000</v>
      </c>
      <c r="D1155">
        <f t="shared" ref="D1155:D1218" si="36">+A1155*1</f>
        <v>903004</v>
      </c>
      <c r="E1155">
        <f t="shared" ref="E1155:E1218" si="37">+B1155*1</f>
        <v>970001</v>
      </c>
    </row>
    <row r="1156" spans="1:5">
      <c r="A1156">
        <v>903001</v>
      </c>
      <c r="B1156">
        <v>971001</v>
      </c>
      <c r="C1156" s="293">
        <v>103600000</v>
      </c>
      <c r="D1156">
        <f t="shared" si="36"/>
        <v>903001</v>
      </c>
      <c r="E1156">
        <f t="shared" si="37"/>
        <v>971001</v>
      </c>
    </row>
    <row r="1157" spans="1:5">
      <c r="A1157">
        <v>903002</v>
      </c>
      <c r="B1157">
        <v>971002</v>
      </c>
      <c r="C1157" s="293">
        <v>108900000</v>
      </c>
      <c r="D1157">
        <f t="shared" si="36"/>
        <v>903002</v>
      </c>
      <c r="E1157">
        <f t="shared" si="37"/>
        <v>971002</v>
      </c>
    </row>
    <row r="1158" spans="1:5">
      <c r="A1158">
        <v>903006</v>
      </c>
      <c r="B1158">
        <v>971003</v>
      </c>
      <c r="C1158" s="293">
        <v>107300000</v>
      </c>
      <c r="D1158">
        <f t="shared" si="36"/>
        <v>903006</v>
      </c>
      <c r="E1158">
        <f t="shared" si="37"/>
        <v>971003</v>
      </c>
    </row>
    <row r="1159" spans="1:5">
      <c r="A1159">
        <v>903003</v>
      </c>
      <c r="B1159">
        <v>973001</v>
      </c>
      <c r="C1159" s="293">
        <v>109900000</v>
      </c>
      <c r="D1159">
        <f t="shared" si="36"/>
        <v>903003</v>
      </c>
      <c r="E1159">
        <f t="shared" si="37"/>
        <v>973001</v>
      </c>
    </row>
    <row r="1160" spans="1:5">
      <c r="A1160">
        <v>1001007</v>
      </c>
      <c r="B1160">
        <v>1033001</v>
      </c>
      <c r="C1160" s="293">
        <v>50900000</v>
      </c>
      <c r="D1160">
        <f t="shared" si="36"/>
        <v>1001007</v>
      </c>
      <c r="E1160">
        <f t="shared" si="37"/>
        <v>1033001</v>
      </c>
    </row>
    <row r="1161" spans="1:5">
      <c r="A1161">
        <v>1001008</v>
      </c>
      <c r="B1161">
        <v>1033002</v>
      </c>
      <c r="C1161" s="293">
        <v>47500000</v>
      </c>
      <c r="D1161">
        <f t="shared" si="36"/>
        <v>1001008</v>
      </c>
      <c r="E1161">
        <f t="shared" si="37"/>
        <v>1033002</v>
      </c>
    </row>
    <row r="1162" spans="1:5">
      <c r="A1162">
        <v>1001015</v>
      </c>
      <c r="B1162">
        <v>1033003</v>
      </c>
      <c r="C1162" s="293">
        <v>36400000</v>
      </c>
      <c r="D1162">
        <f t="shared" si="36"/>
        <v>1001015</v>
      </c>
      <c r="E1162">
        <f t="shared" si="37"/>
        <v>1033003</v>
      </c>
    </row>
    <row r="1163" spans="1:5">
      <c r="A1163">
        <v>1001016</v>
      </c>
      <c r="B1163">
        <v>1033004</v>
      </c>
      <c r="C1163" s="293">
        <v>55500000</v>
      </c>
      <c r="D1163">
        <f t="shared" si="36"/>
        <v>1001016</v>
      </c>
      <c r="E1163">
        <f t="shared" si="37"/>
        <v>1033004</v>
      </c>
    </row>
    <row r="1164" spans="1:5">
      <c r="A1164">
        <v>1001017</v>
      </c>
      <c r="B1164">
        <v>1033005</v>
      </c>
      <c r="C1164" s="293">
        <v>53600000</v>
      </c>
      <c r="D1164">
        <f t="shared" si="36"/>
        <v>1001017</v>
      </c>
      <c r="E1164">
        <f t="shared" si="37"/>
        <v>1033005</v>
      </c>
    </row>
    <row r="1165" spans="1:5">
      <c r="A1165">
        <v>1001018</v>
      </c>
      <c r="B1165">
        <v>1033006</v>
      </c>
      <c r="C1165" s="293">
        <v>35900000</v>
      </c>
      <c r="D1165">
        <f t="shared" si="36"/>
        <v>1001018</v>
      </c>
      <c r="E1165">
        <f t="shared" si="37"/>
        <v>1033006</v>
      </c>
    </row>
    <row r="1166" spans="1:5">
      <c r="A1166">
        <v>1001019</v>
      </c>
      <c r="B1166">
        <v>1033007</v>
      </c>
      <c r="C1166" s="293">
        <v>62800000</v>
      </c>
      <c r="D1166">
        <f t="shared" si="36"/>
        <v>1001019</v>
      </c>
      <c r="E1166">
        <f t="shared" si="37"/>
        <v>1033007</v>
      </c>
    </row>
    <row r="1167" spans="1:5">
      <c r="A1167">
        <v>1001020</v>
      </c>
      <c r="B1167">
        <v>1033008</v>
      </c>
      <c r="C1167" s="293">
        <v>57900000</v>
      </c>
      <c r="D1167">
        <f t="shared" si="36"/>
        <v>1001020</v>
      </c>
      <c r="E1167">
        <f t="shared" si="37"/>
        <v>1033008</v>
      </c>
    </row>
    <row r="1168" spans="1:5">
      <c r="A1168">
        <v>1001021</v>
      </c>
      <c r="B1168">
        <v>1033009</v>
      </c>
      <c r="C1168" s="293">
        <v>59500000</v>
      </c>
      <c r="D1168">
        <f t="shared" si="36"/>
        <v>1001021</v>
      </c>
      <c r="E1168">
        <f t="shared" si="37"/>
        <v>1033009</v>
      </c>
    </row>
    <row r="1169" spans="1:5">
      <c r="A1169">
        <v>1006001</v>
      </c>
      <c r="B1169">
        <v>1034001</v>
      </c>
      <c r="C1169" s="293">
        <v>59500000</v>
      </c>
      <c r="D1169">
        <f t="shared" si="36"/>
        <v>1006001</v>
      </c>
      <c r="E1169">
        <f t="shared" si="37"/>
        <v>1034001</v>
      </c>
    </row>
    <row r="1170" spans="1:5">
      <c r="A1170">
        <v>1117003</v>
      </c>
      <c r="B1170">
        <v>1153001</v>
      </c>
      <c r="C1170" s="293">
        <v>11000000</v>
      </c>
      <c r="D1170">
        <f t="shared" si="36"/>
        <v>1117003</v>
      </c>
      <c r="E1170">
        <f t="shared" si="37"/>
        <v>1153001</v>
      </c>
    </row>
    <row r="1171" spans="1:5">
      <c r="A1171">
        <v>1117004</v>
      </c>
      <c r="B1171">
        <v>1153002</v>
      </c>
      <c r="C1171" s="293">
        <v>11000000</v>
      </c>
      <c r="D1171">
        <f t="shared" si="36"/>
        <v>1117004</v>
      </c>
      <c r="E1171">
        <f t="shared" si="37"/>
        <v>1153002</v>
      </c>
    </row>
    <row r="1172" spans="1:5">
      <c r="A1172">
        <v>1117006</v>
      </c>
      <c r="B1172">
        <v>1154002</v>
      </c>
      <c r="C1172" s="293">
        <v>8700000</v>
      </c>
      <c r="D1172">
        <f t="shared" si="36"/>
        <v>1117006</v>
      </c>
      <c r="E1172">
        <f t="shared" si="37"/>
        <v>1154002</v>
      </c>
    </row>
    <row r="1173" spans="1:5">
      <c r="A1173">
        <v>1117007</v>
      </c>
      <c r="B1173">
        <v>1154003</v>
      </c>
      <c r="C1173" s="293">
        <v>19500000</v>
      </c>
      <c r="D1173">
        <f t="shared" si="36"/>
        <v>1117007</v>
      </c>
      <c r="E1173">
        <f t="shared" si="37"/>
        <v>1154003</v>
      </c>
    </row>
    <row r="1174" spans="1:5">
      <c r="A1174">
        <v>1117001</v>
      </c>
      <c r="B1174">
        <v>1157001</v>
      </c>
      <c r="C1174" s="293">
        <v>7400000</v>
      </c>
      <c r="D1174">
        <f t="shared" si="36"/>
        <v>1117001</v>
      </c>
      <c r="E1174">
        <f t="shared" si="37"/>
        <v>1157001</v>
      </c>
    </row>
    <row r="1175" spans="1:5">
      <c r="A1175">
        <v>1117002</v>
      </c>
      <c r="B1175">
        <v>1157002</v>
      </c>
      <c r="C1175" s="293">
        <v>6000000</v>
      </c>
      <c r="D1175">
        <f t="shared" si="36"/>
        <v>1117002</v>
      </c>
      <c r="E1175">
        <f t="shared" si="37"/>
        <v>1157002</v>
      </c>
    </row>
    <row r="1176" spans="1:5">
      <c r="A1176">
        <v>1117008</v>
      </c>
      <c r="B1176">
        <v>1157003</v>
      </c>
      <c r="C1176" s="293">
        <v>12000000</v>
      </c>
      <c r="D1176">
        <f t="shared" si="36"/>
        <v>1117008</v>
      </c>
      <c r="E1176">
        <f t="shared" si="37"/>
        <v>1157003</v>
      </c>
    </row>
    <row r="1177" spans="1:5">
      <c r="A1177">
        <v>1117009</v>
      </c>
      <c r="B1177">
        <v>1157004</v>
      </c>
      <c r="C1177" s="293">
        <v>20200000</v>
      </c>
      <c r="D1177">
        <f t="shared" si="36"/>
        <v>1117009</v>
      </c>
      <c r="E1177">
        <f t="shared" si="37"/>
        <v>1157004</v>
      </c>
    </row>
    <row r="1178" spans="1:5">
      <c r="A1178">
        <v>1117005</v>
      </c>
      <c r="B1178">
        <v>1157006</v>
      </c>
      <c r="C1178" s="293">
        <v>10100000</v>
      </c>
      <c r="D1178">
        <f t="shared" si="36"/>
        <v>1117005</v>
      </c>
      <c r="E1178">
        <f t="shared" si="37"/>
        <v>1157006</v>
      </c>
    </row>
    <row r="1179" spans="1:5">
      <c r="A1179">
        <v>1201005</v>
      </c>
      <c r="B1179">
        <v>1233001</v>
      </c>
      <c r="C1179" s="293">
        <v>83100000</v>
      </c>
      <c r="D1179">
        <f t="shared" si="36"/>
        <v>1201005</v>
      </c>
      <c r="E1179">
        <f t="shared" si="37"/>
        <v>1233001</v>
      </c>
    </row>
    <row r="1180" spans="1:5">
      <c r="A1180">
        <v>1201006</v>
      </c>
      <c r="B1180">
        <v>1233002</v>
      </c>
      <c r="C1180" s="293">
        <v>100500000</v>
      </c>
      <c r="D1180">
        <f t="shared" si="36"/>
        <v>1201006</v>
      </c>
      <c r="E1180">
        <f t="shared" si="37"/>
        <v>1233002</v>
      </c>
    </row>
    <row r="1181" spans="1:5">
      <c r="A1181">
        <v>1201007</v>
      </c>
      <c r="B1181">
        <v>1233003</v>
      </c>
      <c r="C1181" s="293">
        <v>87000000</v>
      </c>
      <c r="D1181">
        <f t="shared" si="36"/>
        <v>1201007</v>
      </c>
      <c r="E1181">
        <f t="shared" si="37"/>
        <v>1233003</v>
      </c>
    </row>
    <row r="1182" spans="1:5">
      <c r="A1182">
        <v>1201008</v>
      </c>
      <c r="B1182">
        <v>1233004</v>
      </c>
      <c r="C1182" s="293">
        <v>125000000</v>
      </c>
      <c r="D1182">
        <f t="shared" si="36"/>
        <v>1201008</v>
      </c>
      <c r="E1182">
        <f t="shared" si="37"/>
        <v>1233004</v>
      </c>
    </row>
    <row r="1183" spans="1:5">
      <c r="A1183">
        <v>1201009</v>
      </c>
      <c r="B1183">
        <v>1233005</v>
      </c>
      <c r="C1183" s="293">
        <v>52400000</v>
      </c>
      <c r="D1183">
        <f t="shared" si="36"/>
        <v>1201009</v>
      </c>
      <c r="E1183">
        <f t="shared" si="37"/>
        <v>1233005</v>
      </c>
    </row>
    <row r="1184" spans="1:5">
      <c r="A1184">
        <v>1208001</v>
      </c>
      <c r="B1184">
        <v>1236001</v>
      </c>
      <c r="C1184" s="293">
        <v>355000000</v>
      </c>
      <c r="D1184">
        <f t="shared" si="36"/>
        <v>1208001</v>
      </c>
      <c r="E1184">
        <f t="shared" si="37"/>
        <v>1236001</v>
      </c>
    </row>
    <row r="1185" spans="1:5">
      <c r="A1185">
        <v>1208002</v>
      </c>
      <c r="B1185">
        <v>1236002</v>
      </c>
      <c r="C1185" s="293">
        <v>168000000</v>
      </c>
      <c r="D1185">
        <f t="shared" si="36"/>
        <v>1208002</v>
      </c>
      <c r="E1185">
        <f t="shared" si="37"/>
        <v>1236002</v>
      </c>
    </row>
    <row r="1186" spans="1:5">
      <c r="A1186">
        <v>1208003</v>
      </c>
      <c r="B1186">
        <v>1236003</v>
      </c>
      <c r="C1186" s="293">
        <v>317500000</v>
      </c>
      <c r="D1186">
        <f t="shared" si="36"/>
        <v>1208003</v>
      </c>
      <c r="E1186">
        <f t="shared" si="37"/>
        <v>1236003</v>
      </c>
    </row>
    <row r="1187" spans="1:5">
      <c r="A1187">
        <v>1208004</v>
      </c>
      <c r="B1187">
        <v>1236004</v>
      </c>
      <c r="C1187" s="293">
        <v>305200000</v>
      </c>
      <c r="D1187">
        <f t="shared" si="36"/>
        <v>1208004</v>
      </c>
      <c r="E1187">
        <f t="shared" si="37"/>
        <v>1236004</v>
      </c>
    </row>
    <row r="1188" spans="1:5">
      <c r="A1188">
        <v>1208005</v>
      </c>
      <c r="B1188">
        <v>1236005</v>
      </c>
      <c r="C1188" s="293">
        <v>800000000</v>
      </c>
      <c r="D1188">
        <f t="shared" si="36"/>
        <v>1208005</v>
      </c>
      <c r="E1188">
        <f t="shared" si="37"/>
        <v>1236005</v>
      </c>
    </row>
    <row r="1189" spans="1:5">
      <c r="A1189">
        <v>1208006</v>
      </c>
      <c r="B1189">
        <v>1236006</v>
      </c>
      <c r="C1189" s="293">
        <v>431400000</v>
      </c>
      <c r="D1189">
        <f t="shared" si="36"/>
        <v>1208006</v>
      </c>
      <c r="E1189">
        <f t="shared" si="37"/>
        <v>1236006</v>
      </c>
    </row>
    <row r="1190" spans="1:5">
      <c r="A1190">
        <v>1221001</v>
      </c>
      <c r="B1190">
        <v>1242001</v>
      </c>
      <c r="C1190" s="293">
        <v>396700000</v>
      </c>
      <c r="D1190">
        <f t="shared" si="36"/>
        <v>1221001</v>
      </c>
      <c r="E1190">
        <f t="shared" si="37"/>
        <v>1242001</v>
      </c>
    </row>
    <row r="1191" spans="1:5">
      <c r="A1191">
        <v>1508001</v>
      </c>
      <c r="B1191">
        <v>1536001</v>
      </c>
      <c r="C1191" s="293">
        <v>27100000</v>
      </c>
      <c r="D1191">
        <f t="shared" si="36"/>
        <v>1508001</v>
      </c>
      <c r="E1191">
        <f t="shared" si="37"/>
        <v>1536001</v>
      </c>
    </row>
    <row r="1192" spans="1:5">
      <c r="A1192">
        <v>1508002</v>
      </c>
      <c r="B1192">
        <v>1536002</v>
      </c>
      <c r="C1192" s="293">
        <v>28100000</v>
      </c>
      <c r="D1192">
        <f t="shared" si="36"/>
        <v>1508002</v>
      </c>
      <c r="E1192">
        <f t="shared" si="37"/>
        <v>1536002</v>
      </c>
    </row>
    <row r="1193" spans="1:5">
      <c r="A1193">
        <v>1508003</v>
      </c>
      <c r="B1193">
        <v>1536003</v>
      </c>
      <c r="C1193" s="293">
        <v>29100000</v>
      </c>
      <c r="D1193">
        <f t="shared" si="36"/>
        <v>1508003</v>
      </c>
      <c r="E1193">
        <f t="shared" si="37"/>
        <v>1536003</v>
      </c>
    </row>
    <row r="1194" spans="1:5">
      <c r="A1194">
        <v>1601052</v>
      </c>
      <c r="B1194">
        <v>1631001</v>
      </c>
      <c r="C1194" s="293">
        <v>32900000</v>
      </c>
      <c r="D1194">
        <f t="shared" si="36"/>
        <v>1601052</v>
      </c>
      <c r="E1194">
        <f t="shared" si="37"/>
        <v>1631001</v>
      </c>
    </row>
    <row r="1195" spans="1:5">
      <c r="A1195">
        <v>1601138</v>
      </c>
      <c r="B1195">
        <v>1631002</v>
      </c>
      <c r="C1195" s="293">
        <v>69100000</v>
      </c>
      <c r="D1195">
        <f t="shared" si="36"/>
        <v>1601138</v>
      </c>
      <c r="E1195">
        <f t="shared" si="37"/>
        <v>1631002</v>
      </c>
    </row>
    <row r="1196" spans="1:5">
      <c r="A1196">
        <v>1601267</v>
      </c>
      <c r="B1196">
        <v>1631003</v>
      </c>
      <c r="C1196" s="293">
        <v>190000000</v>
      </c>
      <c r="D1196">
        <f t="shared" si="36"/>
        <v>1601267</v>
      </c>
      <c r="E1196">
        <f t="shared" si="37"/>
        <v>1631003</v>
      </c>
    </row>
    <row r="1197" spans="1:5">
      <c r="A1197">
        <v>1601330</v>
      </c>
      <c r="B1197">
        <v>1631004</v>
      </c>
      <c r="C1197" s="293">
        <v>223700000</v>
      </c>
      <c r="D1197">
        <f t="shared" si="36"/>
        <v>1601330</v>
      </c>
      <c r="E1197">
        <f t="shared" si="37"/>
        <v>1631004</v>
      </c>
    </row>
    <row r="1198" spans="1:5">
      <c r="A1198">
        <v>1601011</v>
      </c>
      <c r="B1198">
        <v>1632001</v>
      </c>
      <c r="C1198" s="293">
        <v>15500000</v>
      </c>
      <c r="D1198">
        <f t="shared" si="36"/>
        <v>1601011</v>
      </c>
      <c r="E1198">
        <f t="shared" si="37"/>
        <v>1632001</v>
      </c>
    </row>
    <row r="1199" spans="1:5">
      <c r="A1199">
        <v>1601029</v>
      </c>
      <c r="B1199">
        <v>1632002</v>
      </c>
      <c r="C1199" s="293">
        <v>54000000</v>
      </c>
      <c r="D1199">
        <f t="shared" si="36"/>
        <v>1601029</v>
      </c>
      <c r="E1199">
        <f t="shared" si="37"/>
        <v>1632002</v>
      </c>
    </row>
    <row r="1200" spans="1:5">
      <c r="A1200">
        <v>1601030</v>
      </c>
      <c r="B1200">
        <v>1632003</v>
      </c>
      <c r="C1200" s="293">
        <v>54000000</v>
      </c>
      <c r="D1200">
        <f t="shared" si="36"/>
        <v>1601030</v>
      </c>
      <c r="E1200">
        <f t="shared" si="37"/>
        <v>1632003</v>
      </c>
    </row>
    <row r="1201" spans="1:5">
      <c r="A1201">
        <v>1601046</v>
      </c>
      <c r="B1201">
        <v>1632004</v>
      </c>
      <c r="C1201" s="293">
        <v>35700000</v>
      </c>
      <c r="D1201">
        <f t="shared" si="36"/>
        <v>1601046</v>
      </c>
      <c r="E1201">
        <f t="shared" si="37"/>
        <v>1632004</v>
      </c>
    </row>
    <row r="1202" spans="1:5">
      <c r="A1202">
        <v>1601047</v>
      </c>
      <c r="B1202">
        <v>1632005</v>
      </c>
      <c r="C1202" s="293">
        <v>35700000</v>
      </c>
      <c r="D1202">
        <f t="shared" si="36"/>
        <v>1601047</v>
      </c>
      <c r="E1202">
        <f t="shared" si="37"/>
        <v>1632005</v>
      </c>
    </row>
    <row r="1203" spans="1:5">
      <c r="A1203">
        <v>1601049</v>
      </c>
      <c r="B1203">
        <v>1632006</v>
      </c>
      <c r="C1203" s="293">
        <v>14700000</v>
      </c>
      <c r="D1203">
        <f t="shared" si="36"/>
        <v>1601049</v>
      </c>
      <c r="E1203">
        <f t="shared" si="37"/>
        <v>1632006</v>
      </c>
    </row>
    <row r="1204" spans="1:5">
      <c r="A1204">
        <v>1601063</v>
      </c>
      <c r="B1204">
        <v>1632007</v>
      </c>
      <c r="C1204" s="293">
        <v>57800000</v>
      </c>
      <c r="D1204">
        <f t="shared" si="36"/>
        <v>1601063</v>
      </c>
      <c r="E1204">
        <f t="shared" si="37"/>
        <v>1632007</v>
      </c>
    </row>
    <row r="1205" spans="1:5">
      <c r="A1205">
        <v>1601064</v>
      </c>
      <c r="B1205">
        <v>1632008</v>
      </c>
      <c r="C1205" s="293">
        <v>57700000</v>
      </c>
      <c r="D1205">
        <f t="shared" si="36"/>
        <v>1601064</v>
      </c>
      <c r="E1205">
        <f t="shared" si="37"/>
        <v>1632008</v>
      </c>
    </row>
    <row r="1206" spans="1:5">
      <c r="A1206">
        <v>1601069</v>
      </c>
      <c r="B1206">
        <v>1632009</v>
      </c>
      <c r="C1206" s="293">
        <v>48100000</v>
      </c>
      <c r="D1206">
        <f t="shared" si="36"/>
        <v>1601069</v>
      </c>
      <c r="E1206">
        <f t="shared" si="37"/>
        <v>1632009</v>
      </c>
    </row>
    <row r="1207" spans="1:5">
      <c r="A1207">
        <v>1601070</v>
      </c>
      <c r="B1207">
        <v>1632010</v>
      </c>
      <c r="C1207" s="293">
        <v>52600000</v>
      </c>
      <c r="D1207">
        <f t="shared" si="36"/>
        <v>1601070</v>
      </c>
      <c r="E1207">
        <f t="shared" si="37"/>
        <v>1632010</v>
      </c>
    </row>
    <row r="1208" spans="1:5">
      <c r="A1208">
        <v>1601073</v>
      </c>
      <c r="B1208">
        <v>1632011</v>
      </c>
      <c r="C1208" s="293">
        <v>54700000</v>
      </c>
      <c r="D1208">
        <f t="shared" si="36"/>
        <v>1601073</v>
      </c>
      <c r="E1208">
        <f t="shared" si="37"/>
        <v>1632011</v>
      </c>
    </row>
    <row r="1209" spans="1:5">
      <c r="A1209">
        <v>1601075</v>
      </c>
      <c r="B1209">
        <v>1632012</v>
      </c>
      <c r="C1209" s="293">
        <v>58300000</v>
      </c>
      <c r="D1209">
        <f t="shared" si="36"/>
        <v>1601075</v>
      </c>
      <c r="E1209">
        <f t="shared" si="37"/>
        <v>1632012</v>
      </c>
    </row>
    <row r="1210" spans="1:5">
      <c r="A1210">
        <v>1601078</v>
      </c>
      <c r="B1210">
        <v>1632013</v>
      </c>
      <c r="C1210" s="293">
        <v>56500000</v>
      </c>
      <c r="D1210">
        <f t="shared" si="36"/>
        <v>1601078</v>
      </c>
      <c r="E1210">
        <f t="shared" si="37"/>
        <v>1632013</v>
      </c>
    </row>
    <row r="1211" spans="1:5">
      <c r="A1211">
        <v>1601081</v>
      </c>
      <c r="B1211">
        <v>1632014</v>
      </c>
      <c r="C1211" s="293">
        <v>56600000</v>
      </c>
      <c r="D1211">
        <f t="shared" si="36"/>
        <v>1601081</v>
      </c>
      <c r="E1211">
        <f t="shared" si="37"/>
        <v>1632014</v>
      </c>
    </row>
    <row r="1212" spans="1:5">
      <c r="A1212">
        <v>1601093</v>
      </c>
      <c r="B1212">
        <v>1632015</v>
      </c>
      <c r="C1212" s="293">
        <v>45100000</v>
      </c>
      <c r="D1212">
        <f t="shared" si="36"/>
        <v>1601093</v>
      </c>
      <c r="E1212">
        <f t="shared" si="37"/>
        <v>1632015</v>
      </c>
    </row>
    <row r="1213" spans="1:5">
      <c r="A1213">
        <v>1601096</v>
      </c>
      <c r="B1213">
        <v>1632016</v>
      </c>
      <c r="C1213" s="293">
        <v>58200000</v>
      </c>
      <c r="D1213">
        <f t="shared" si="36"/>
        <v>1601096</v>
      </c>
      <c r="E1213">
        <f t="shared" si="37"/>
        <v>1632016</v>
      </c>
    </row>
    <row r="1214" spans="1:5">
      <c r="A1214">
        <v>1601099</v>
      </c>
      <c r="B1214">
        <v>1632017</v>
      </c>
      <c r="C1214" s="293">
        <v>20500000</v>
      </c>
      <c r="D1214">
        <f t="shared" si="36"/>
        <v>1601099</v>
      </c>
      <c r="E1214">
        <f t="shared" si="37"/>
        <v>1632017</v>
      </c>
    </row>
    <row r="1215" spans="1:5">
      <c r="A1215">
        <v>1601100</v>
      </c>
      <c r="B1215">
        <v>1632018</v>
      </c>
      <c r="C1215" s="293">
        <v>45100000</v>
      </c>
      <c r="D1215">
        <f t="shared" si="36"/>
        <v>1601100</v>
      </c>
      <c r="E1215">
        <f t="shared" si="37"/>
        <v>1632018</v>
      </c>
    </row>
    <row r="1216" spans="1:5">
      <c r="A1216">
        <v>1601101</v>
      </c>
      <c r="B1216">
        <v>1632019</v>
      </c>
      <c r="C1216" s="293">
        <v>54600000</v>
      </c>
      <c r="D1216">
        <f t="shared" si="36"/>
        <v>1601101</v>
      </c>
      <c r="E1216">
        <f t="shared" si="37"/>
        <v>1632019</v>
      </c>
    </row>
    <row r="1217" spans="1:5">
      <c r="A1217">
        <v>1601103</v>
      </c>
      <c r="B1217">
        <v>1632020</v>
      </c>
      <c r="C1217" s="293">
        <v>57100000</v>
      </c>
      <c r="D1217">
        <f t="shared" si="36"/>
        <v>1601103</v>
      </c>
      <c r="E1217">
        <f t="shared" si="37"/>
        <v>1632020</v>
      </c>
    </row>
    <row r="1218" spans="1:5">
      <c r="A1218">
        <v>1601113</v>
      </c>
      <c r="B1218">
        <v>1632021</v>
      </c>
      <c r="C1218" s="293">
        <v>54800000</v>
      </c>
      <c r="D1218">
        <f t="shared" si="36"/>
        <v>1601113</v>
      </c>
      <c r="E1218">
        <f t="shared" si="37"/>
        <v>1632021</v>
      </c>
    </row>
    <row r="1219" spans="1:5">
      <c r="A1219">
        <v>1601120</v>
      </c>
      <c r="B1219">
        <v>1632022</v>
      </c>
      <c r="C1219" s="293">
        <v>62700000</v>
      </c>
      <c r="D1219">
        <f t="shared" ref="D1219:D1282" si="38">+A1219*1</f>
        <v>1601120</v>
      </c>
      <c r="E1219">
        <f t="shared" ref="E1219:E1282" si="39">+B1219*1</f>
        <v>1632022</v>
      </c>
    </row>
    <row r="1220" spans="1:5">
      <c r="A1220">
        <v>1601121</v>
      </c>
      <c r="B1220">
        <v>1632023</v>
      </c>
      <c r="C1220" s="293">
        <v>59700000</v>
      </c>
      <c r="D1220">
        <f t="shared" si="38"/>
        <v>1601121</v>
      </c>
      <c r="E1220">
        <f t="shared" si="39"/>
        <v>1632023</v>
      </c>
    </row>
    <row r="1221" spans="1:5">
      <c r="A1221">
        <v>1601123</v>
      </c>
      <c r="B1221">
        <v>1632024</v>
      </c>
      <c r="C1221" s="293">
        <v>43700000</v>
      </c>
      <c r="D1221">
        <f t="shared" si="38"/>
        <v>1601123</v>
      </c>
      <c r="E1221">
        <f t="shared" si="39"/>
        <v>1632024</v>
      </c>
    </row>
    <row r="1222" spans="1:5">
      <c r="A1222">
        <v>1601124</v>
      </c>
      <c r="B1222">
        <v>1632025</v>
      </c>
      <c r="C1222" s="293">
        <v>43700000</v>
      </c>
      <c r="D1222">
        <f t="shared" si="38"/>
        <v>1601124</v>
      </c>
      <c r="E1222">
        <f t="shared" si="39"/>
        <v>1632025</v>
      </c>
    </row>
    <row r="1223" spans="1:5">
      <c r="A1223">
        <v>1601125</v>
      </c>
      <c r="B1223">
        <v>1632026</v>
      </c>
      <c r="C1223" s="293">
        <v>55300000</v>
      </c>
      <c r="D1223">
        <f t="shared" si="38"/>
        <v>1601125</v>
      </c>
      <c r="E1223">
        <f t="shared" si="39"/>
        <v>1632026</v>
      </c>
    </row>
    <row r="1224" spans="1:5">
      <c r="A1224">
        <v>1601131</v>
      </c>
      <c r="B1224">
        <v>1632027</v>
      </c>
      <c r="C1224" s="293">
        <v>59600000</v>
      </c>
      <c r="D1224">
        <f t="shared" si="38"/>
        <v>1601131</v>
      </c>
      <c r="E1224">
        <f t="shared" si="39"/>
        <v>1632027</v>
      </c>
    </row>
    <row r="1225" spans="1:5">
      <c r="A1225">
        <v>1601132</v>
      </c>
      <c r="B1225">
        <v>1632028</v>
      </c>
      <c r="C1225" s="293">
        <v>18400000</v>
      </c>
      <c r="D1225">
        <f t="shared" si="38"/>
        <v>1601132</v>
      </c>
      <c r="E1225">
        <f t="shared" si="39"/>
        <v>1632028</v>
      </c>
    </row>
    <row r="1226" spans="1:5">
      <c r="A1226">
        <v>1601133</v>
      </c>
      <c r="B1226">
        <v>1632029</v>
      </c>
      <c r="C1226" s="293">
        <v>25300000</v>
      </c>
      <c r="D1226">
        <f t="shared" si="38"/>
        <v>1601133</v>
      </c>
      <c r="E1226">
        <f t="shared" si="39"/>
        <v>1632029</v>
      </c>
    </row>
    <row r="1227" spans="1:5">
      <c r="A1227">
        <v>1601136</v>
      </c>
      <c r="B1227">
        <v>1632030</v>
      </c>
      <c r="C1227" s="293">
        <v>44700000</v>
      </c>
      <c r="D1227">
        <f t="shared" si="38"/>
        <v>1601136</v>
      </c>
      <c r="E1227">
        <f t="shared" si="39"/>
        <v>1632030</v>
      </c>
    </row>
    <row r="1228" spans="1:5">
      <c r="A1228">
        <v>1601137</v>
      </c>
      <c r="B1228">
        <v>1632031</v>
      </c>
      <c r="C1228" s="293">
        <v>30200000</v>
      </c>
      <c r="D1228">
        <f t="shared" si="38"/>
        <v>1601137</v>
      </c>
      <c r="E1228">
        <f t="shared" si="39"/>
        <v>1632031</v>
      </c>
    </row>
    <row r="1229" spans="1:5">
      <c r="A1229">
        <v>1601142</v>
      </c>
      <c r="B1229">
        <v>1632032</v>
      </c>
      <c r="C1229" s="293">
        <v>47300000</v>
      </c>
      <c r="D1229">
        <f t="shared" si="38"/>
        <v>1601142</v>
      </c>
      <c r="E1229">
        <f t="shared" si="39"/>
        <v>1632032</v>
      </c>
    </row>
    <row r="1230" spans="1:5">
      <c r="A1230">
        <v>1601148</v>
      </c>
      <c r="B1230">
        <v>1632033</v>
      </c>
      <c r="C1230" s="293">
        <v>49000000</v>
      </c>
      <c r="D1230">
        <f t="shared" si="38"/>
        <v>1601148</v>
      </c>
      <c r="E1230">
        <f t="shared" si="39"/>
        <v>1632033</v>
      </c>
    </row>
    <row r="1231" spans="1:5">
      <c r="A1231">
        <v>1601149</v>
      </c>
      <c r="B1231">
        <v>1632034</v>
      </c>
      <c r="C1231" s="293">
        <v>46800000</v>
      </c>
      <c r="D1231">
        <f t="shared" si="38"/>
        <v>1601149</v>
      </c>
      <c r="E1231">
        <f t="shared" si="39"/>
        <v>1632034</v>
      </c>
    </row>
    <row r="1232" spans="1:5">
      <c r="A1232">
        <v>1601150</v>
      </c>
      <c r="B1232">
        <v>1632035</v>
      </c>
      <c r="C1232" s="293">
        <v>48100000</v>
      </c>
      <c r="D1232">
        <f t="shared" si="38"/>
        <v>1601150</v>
      </c>
      <c r="E1232">
        <f t="shared" si="39"/>
        <v>1632035</v>
      </c>
    </row>
    <row r="1233" spans="1:5">
      <c r="A1233">
        <v>1601160</v>
      </c>
      <c r="B1233">
        <v>1632036</v>
      </c>
      <c r="C1233" s="293">
        <v>57000000</v>
      </c>
      <c r="D1233">
        <f t="shared" si="38"/>
        <v>1601160</v>
      </c>
      <c r="E1233">
        <f t="shared" si="39"/>
        <v>1632036</v>
      </c>
    </row>
    <row r="1234" spans="1:5">
      <c r="A1234">
        <v>1601165</v>
      </c>
      <c r="B1234">
        <v>1632037</v>
      </c>
      <c r="C1234" s="293">
        <v>42500000</v>
      </c>
      <c r="D1234">
        <f t="shared" si="38"/>
        <v>1601165</v>
      </c>
      <c r="E1234">
        <f t="shared" si="39"/>
        <v>1632037</v>
      </c>
    </row>
    <row r="1235" spans="1:5">
      <c r="A1235">
        <v>1601170</v>
      </c>
      <c r="B1235">
        <v>1632038</v>
      </c>
      <c r="C1235" s="293">
        <v>57100000</v>
      </c>
      <c r="D1235">
        <f t="shared" si="38"/>
        <v>1601170</v>
      </c>
      <c r="E1235">
        <f t="shared" si="39"/>
        <v>1632038</v>
      </c>
    </row>
    <row r="1236" spans="1:5">
      <c r="A1236">
        <v>1601171</v>
      </c>
      <c r="B1236">
        <v>1632039</v>
      </c>
      <c r="C1236" s="293">
        <v>60700000</v>
      </c>
      <c r="D1236">
        <f t="shared" si="38"/>
        <v>1601171</v>
      </c>
      <c r="E1236">
        <f t="shared" si="39"/>
        <v>1632039</v>
      </c>
    </row>
    <row r="1237" spans="1:5">
      <c r="A1237">
        <v>1601172</v>
      </c>
      <c r="B1237">
        <v>1632040</v>
      </c>
      <c r="C1237" s="293">
        <v>65700000</v>
      </c>
      <c r="D1237">
        <f t="shared" si="38"/>
        <v>1601172</v>
      </c>
      <c r="E1237">
        <f t="shared" si="39"/>
        <v>1632040</v>
      </c>
    </row>
    <row r="1238" spans="1:5">
      <c r="A1238">
        <v>1601174</v>
      </c>
      <c r="B1238">
        <v>1632041</v>
      </c>
      <c r="C1238" s="293">
        <v>42500000</v>
      </c>
      <c r="D1238">
        <f t="shared" si="38"/>
        <v>1601174</v>
      </c>
      <c r="E1238">
        <f t="shared" si="39"/>
        <v>1632041</v>
      </c>
    </row>
    <row r="1239" spans="1:5">
      <c r="A1239">
        <v>1601181</v>
      </c>
      <c r="B1239">
        <v>1632042</v>
      </c>
      <c r="C1239" s="293">
        <v>57800000</v>
      </c>
      <c r="D1239">
        <f t="shared" si="38"/>
        <v>1601181</v>
      </c>
      <c r="E1239">
        <f t="shared" si="39"/>
        <v>1632042</v>
      </c>
    </row>
    <row r="1240" spans="1:5">
      <c r="A1240">
        <v>1601184</v>
      </c>
      <c r="B1240">
        <v>1632043</v>
      </c>
      <c r="C1240" s="293">
        <v>57000000</v>
      </c>
      <c r="D1240">
        <f t="shared" si="38"/>
        <v>1601184</v>
      </c>
      <c r="E1240">
        <f t="shared" si="39"/>
        <v>1632043</v>
      </c>
    </row>
    <row r="1241" spans="1:5">
      <c r="A1241">
        <v>1601187</v>
      </c>
      <c r="B1241">
        <v>1632044</v>
      </c>
      <c r="C1241" s="293">
        <v>58100000</v>
      </c>
      <c r="D1241">
        <f t="shared" si="38"/>
        <v>1601187</v>
      </c>
      <c r="E1241">
        <f t="shared" si="39"/>
        <v>1632044</v>
      </c>
    </row>
    <row r="1242" spans="1:5">
      <c r="A1242">
        <v>1601188</v>
      </c>
      <c r="B1242">
        <v>1632045</v>
      </c>
      <c r="C1242" s="293">
        <v>29500000</v>
      </c>
      <c r="D1242">
        <f t="shared" si="38"/>
        <v>1601188</v>
      </c>
      <c r="E1242">
        <f t="shared" si="39"/>
        <v>1632045</v>
      </c>
    </row>
    <row r="1243" spans="1:5">
      <c r="A1243">
        <v>1601189</v>
      </c>
      <c r="B1243">
        <v>1632046</v>
      </c>
      <c r="C1243" s="293">
        <v>48900000</v>
      </c>
      <c r="D1243">
        <f t="shared" si="38"/>
        <v>1601189</v>
      </c>
      <c r="E1243">
        <f t="shared" si="39"/>
        <v>1632046</v>
      </c>
    </row>
    <row r="1244" spans="1:5">
      <c r="A1244">
        <v>1601190</v>
      </c>
      <c r="B1244">
        <v>1632047</v>
      </c>
      <c r="C1244" s="293">
        <v>48900000</v>
      </c>
      <c r="D1244">
        <f t="shared" si="38"/>
        <v>1601190</v>
      </c>
      <c r="E1244">
        <f t="shared" si="39"/>
        <v>1632047</v>
      </c>
    </row>
    <row r="1245" spans="1:5">
      <c r="A1245">
        <v>1601192</v>
      </c>
      <c r="B1245">
        <v>1632048</v>
      </c>
      <c r="C1245" s="293">
        <v>33300000</v>
      </c>
      <c r="D1245">
        <f t="shared" si="38"/>
        <v>1601192</v>
      </c>
      <c r="E1245">
        <f t="shared" si="39"/>
        <v>1632048</v>
      </c>
    </row>
    <row r="1246" spans="1:5">
      <c r="A1246">
        <v>1601193</v>
      </c>
      <c r="B1246">
        <v>1632049</v>
      </c>
      <c r="C1246" s="293">
        <v>55900000</v>
      </c>
      <c r="D1246">
        <f t="shared" si="38"/>
        <v>1601193</v>
      </c>
      <c r="E1246">
        <f t="shared" si="39"/>
        <v>1632049</v>
      </c>
    </row>
    <row r="1247" spans="1:5">
      <c r="A1247">
        <v>1601194</v>
      </c>
      <c r="B1247">
        <v>1632050</v>
      </c>
      <c r="C1247" s="293">
        <v>56300000</v>
      </c>
      <c r="D1247">
        <f t="shared" si="38"/>
        <v>1601194</v>
      </c>
      <c r="E1247">
        <f t="shared" si="39"/>
        <v>1632050</v>
      </c>
    </row>
    <row r="1248" spans="1:5">
      <c r="A1248">
        <v>1601196</v>
      </c>
      <c r="B1248">
        <v>1632051</v>
      </c>
      <c r="C1248" s="293">
        <v>55900000</v>
      </c>
      <c r="D1248">
        <f t="shared" si="38"/>
        <v>1601196</v>
      </c>
      <c r="E1248">
        <f t="shared" si="39"/>
        <v>1632051</v>
      </c>
    </row>
    <row r="1249" spans="1:5">
      <c r="A1249">
        <v>1601198</v>
      </c>
      <c r="B1249">
        <v>1632052</v>
      </c>
      <c r="C1249" s="293">
        <v>57300000</v>
      </c>
      <c r="D1249">
        <f t="shared" si="38"/>
        <v>1601198</v>
      </c>
      <c r="E1249">
        <f t="shared" si="39"/>
        <v>1632052</v>
      </c>
    </row>
    <row r="1250" spans="1:5">
      <c r="A1250">
        <v>1601199</v>
      </c>
      <c r="B1250">
        <v>1632053</v>
      </c>
      <c r="C1250" s="293">
        <v>57300000</v>
      </c>
      <c r="D1250">
        <f t="shared" si="38"/>
        <v>1601199</v>
      </c>
      <c r="E1250">
        <f t="shared" si="39"/>
        <v>1632053</v>
      </c>
    </row>
    <row r="1251" spans="1:5">
      <c r="A1251">
        <v>1601200</v>
      </c>
      <c r="B1251">
        <v>1632054</v>
      </c>
      <c r="C1251" s="293">
        <v>44000000</v>
      </c>
      <c r="D1251">
        <f t="shared" si="38"/>
        <v>1601200</v>
      </c>
      <c r="E1251">
        <f t="shared" si="39"/>
        <v>1632054</v>
      </c>
    </row>
    <row r="1252" spans="1:5">
      <c r="A1252">
        <v>1601208</v>
      </c>
      <c r="B1252">
        <v>1632055</v>
      </c>
      <c r="C1252" s="293">
        <v>56000000</v>
      </c>
      <c r="D1252">
        <f t="shared" si="38"/>
        <v>1601208</v>
      </c>
      <c r="E1252">
        <f t="shared" si="39"/>
        <v>1632055</v>
      </c>
    </row>
    <row r="1253" spans="1:5">
      <c r="A1253">
        <v>1601209</v>
      </c>
      <c r="B1253">
        <v>1632056</v>
      </c>
      <c r="C1253" s="293">
        <v>55900000</v>
      </c>
      <c r="D1253">
        <f t="shared" si="38"/>
        <v>1601209</v>
      </c>
      <c r="E1253">
        <f t="shared" si="39"/>
        <v>1632056</v>
      </c>
    </row>
    <row r="1254" spans="1:5">
      <c r="A1254">
        <v>1601210</v>
      </c>
      <c r="B1254">
        <v>1632057</v>
      </c>
      <c r="C1254" s="293">
        <v>55900000</v>
      </c>
      <c r="D1254">
        <f t="shared" si="38"/>
        <v>1601210</v>
      </c>
      <c r="E1254">
        <f t="shared" si="39"/>
        <v>1632057</v>
      </c>
    </row>
    <row r="1255" spans="1:5">
      <c r="A1255">
        <v>1601213</v>
      </c>
      <c r="B1255">
        <v>1632058</v>
      </c>
      <c r="C1255" s="293">
        <v>48400000</v>
      </c>
      <c r="D1255">
        <f t="shared" si="38"/>
        <v>1601213</v>
      </c>
      <c r="E1255">
        <f t="shared" si="39"/>
        <v>1632058</v>
      </c>
    </row>
    <row r="1256" spans="1:5">
      <c r="A1256">
        <v>1601219</v>
      </c>
      <c r="B1256">
        <v>1632059</v>
      </c>
      <c r="C1256" s="293">
        <v>27600000</v>
      </c>
      <c r="D1256">
        <f t="shared" si="38"/>
        <v>1601219</v>
      </c>
      <c r="E1256">
        <f t="shared" si="39"/>
        <v>1632059</v>
      </c>
    </row>
    <row r="1257" spans="1:5">
      <c r="A1257">
        <v>1601222</v>
      </c>
      <c r="B1257">
        <v>1632060</v>
      </c>
      <c r="C1257" s="293">
        <v>56400000</v>
      </c>
      <c r="D1257">
        <f t="shared" si="38"/>
        <v>1601222</v>
      </c>
      <c r="E1257">
        <f t="shared" si="39"/>
        <v>1632060</v>
      </c>
    </row>
    <row r="1258" spans="1:5">
      <c r="A1258">
        <v>1601227</v>
      </c>
      <c r="B1258">
        <v>1632061</v>
      </c>
      <c r="C1258" s="293">
        <v>54300000</v>
      </c>
      <c r="D1258">
        <f t="shared" si="38"/>
        <v>1601227</v>
      </c>
      <c r="E1258">
        <f t="shared" si="39"/>
        <v>1632061</v>
      </c>
    </row>
    <row r="1259" spans="1:5">
      <c r="A1259">
        <v>1601229</v>
      </c>
      <c r="B1259">
        <v>1632062</v>
      </c>
      <c r="C1259" s="293">
        <v>60100000</v>
      </c>
      <c r="D1259">
        <f t="shared" si="38"/>
        <v>1601229</v>
      </c>
      <c r="E1259">
        <f t="shared" si="39"/>
        <v>1632062</v>
      </c>
    </row>
    <row r="1260" spans="1:5">
      <c r="A1260">
        <v>1601230</v>
      </c>
      <c r="B1260">
        <v>1632063</v>
      </c>
      <c r="C1260" s="293">
        <v>60100000</v>
      </c>
      <c r="D1260">
        <f t="shared" si="38"/>
        <v>1601230</v>
      </c>
      <c r="E1260">
        <f t="shared" si="39"/>
        <v>1632063</v>
      </c>
    </row>
    <row r="1261" spans="1:5">
      <c r="A1261">
        <v>1601231</v>
      </c>
      <c r="B1261">
        <v>1632064</v>
      </c>
      <c r="C1261" s="293">
        <v>60100000</v>
      </c>
      <c r="D1261">
        <f t="shared" si="38"/>
        <v>1601231</v>
      </c>
      <c r="E1261">
        <f t="shared" si="39"/>
        <v>1632064</v>
      </c>
    </row>
    <row r="1262" spans="1:5">
      <c r="A1262">
        <v>1601232</v>
      </c>
      <c r="B1262">
        <v>1632065</v>
      </c>
      <c r="C1262" s="293">
        <v>54400000</v>
      </c>
      <c r="D1262">
        <f t="shared" si="38"/>
        <v>1601232</v>
      </c>
      <c r="E1262">
        <f t="shared" si="39"/>
        <v>1632065</v>
      </c>
    </row>
    <row r="1263" spans="1:5">
      <c r="A1263">
        <v>1601233</v>
      </c>
      <c r="B1263">
        <v>1632066</v>
      </c>
      <c r="C1263" s="293">
        <v>47900000</v>
      </c>
      <c r="D1263">
        <f t="shared" si="38"/>
        <v>1601233</v>
      </c>
      <c r="E1263">
        <f t="shared" si="39"/>
        <v>1632066</v>
      </c>
    </row>
    <row r="1264" spans="1:5">
      <c r="A1264">
        <v>1601239</v>
      </c>
      <c r="B1264">
        <v>1632067</v>
      </c>
      <c r="C1264" s="293">
        <v>54100000</v>
      </c>
      <c r="D1264">
        <f t="shared" si="38"/>
        <v>1601239</v>
      </c>
      <c r="E1264">
        <f t="shared" si="39"/>
        <v>1632067</v>
      </c>
    </row>
    <row r="1265" spans="1:5">
      <c r="A1265">
        <v>1601240</v>
      </c>
      <c r="B1265">
        <v>1632068</v>
      </c>
      <c r="C1265" s="293">
        <v>34100000</v>
      </c>
      <c r="D1265">
        <f t="shared" si="38"/>
        <v>1601240</v>
      </c>
      <c r="E1265">
        <f t="shared" si="39"/>
        <v>1632068</v>
      </c>
    </row>
    <row r="1266" spans="1:5">
      <c r="A1266">
        <v>1601241</v>
      </c>
      <c r="B1266">
        <v>1632069</v>
      </c>
      <c r="C1266" s="293">
        <v>52800000</v>
      </c>
      <c r="D1266">
        <f t="shared" si="38"/>
        <v>1601241</v>
      </c>
      <c r="E1266">
        <f t="shared" si="39"/>
        <v>1632069</v>
      </c>
    </row>
    <row r="1267" spans="1:5">
      <c r="A1267">
        <v>1601242</v>
      </c>
      <c r="B1267">
        <v>1632070</v>
      </c>
      <c r="C1267" s="293">
        <v>56000000</v>
      </c>
      <c r="D1267">
        <f t="shared" si="38"/>
        <v>1601242</v>
      </c>
      <c r="E1267">
        <f t="shared" si="39"/>
        <v>1632070</v>
      </c>
    </row>
    <row r="1268" spans="1:5">
      <c r="A1268">
        <v>1601249</v>
      </c>
      <c r="B1268">
        <v>1632071</v>
      </c>
      <c r="C1268" s="293">
        <v>57400000</v>
      </c>
      <c r="D1268">
        <f t="shared" si="38"/>
        <v>1601249</v>
      </c>
      <c r="E1268">
        <f t="shared" si="39"/>
        <v>1632071</v>
      </c>
    </row>
    <row r="1269" spans="1:5">
      <c r="A1269">
        <v>1601251</v>
      </c>
      <c r="B1269">
        <v>1632072</v>
      </c>
      <c r="C1269" s="293">
        <v>75000000</v>
      </c>
      <c r="D1269">
        <f t="shared" si="38"/>
        <v>1601251</v>
      </c>
      <c r="E1269">
        <f t="shared" si="39"/>
        <v>1632072</v>
      </c>
    </row>
    <row r="1270" spans="1:5">
      <c r="A1270">
        <v>1601252</v>
      </c>
      <c r="B1270">
        <v>1632073</v>
      </c>
      <c r="C1270" s="293">
        <v>125800000</v>
      </c>
      <c r="D1270">
        <f t="shared" si="38"/>
        <v>1601252</v>
      </c>
      <c r="E1270">
        <f t="shared" si="39"/>
        <v>1632073</v>
      </c>
    </row>
    <row r="1271" spans="1:5">
      <c r="A1271">
        <v>1601257</v>
      </c>
      <c r="B1271">
        <v>1632074</v>
      </c>
      <c r="C1271" s="293">
        <v>50900000</v>
      </c>
      <c r="D1271">
        <f t="shared" si="38"/>
        <v>1601257</v>
      </c>
      <c r="E1271">
        <f t="shared" si="39"/>
        <v>1632074</v>
      </c>
    </row>
    <row r="1272" spans="1:5">
      <c r="A1272">
        <v>1601258</v>
      </c>
      <c r="B1272">
        <v>1632075</v>
      </c>
      <c r="C1272" s="293">
        <v>54300000</v>
      </c>
      <c r="D1272">
        <f t="shared" si="38"/>
        <v>1601258</v>
      </c>
      <c r="E1272">
        <f t="shared" si="39"/>
        <v>1632075</v>
      </c>
    </row>
    <row r="1273" spans="1:5">
      <c r="A1273">
        <v>1601262</v>
      </c>
      <c r="B1273">
        <v>1632076</v>
      </c>
      <c r="C1273" s="293">
        <v>62700000</v>
      </c>
      <c r="D1273">
        <f t="shared" si="38"/>
        <v>1601262</v>
      </c>
      <c r="E1273">
        <f t="shared" si="39"/>
        <v>1632076</v>
      </c>
    </row>
    <row r="1274" spans="1:5">
      <c r="A1274">
        <v>1601263</v>
      </c>
      <c r="B1274">
        <v>1632077</v>
      </c>
      <c r="C1274" s="293">
        <v>67500000</v>
      </c>
      <c r="D1274">
        <f t="shared" si="38"/>
        <v>1601263</v>
      </c>
      <c r="E1274">
        <f t="shared" si="39"/>
        <v>1632077</v>
      </c>
    </row>
    <row r="1275" spans="1:5">
      <c r="A1275">
        <v>1601264</v>
      </c>
      <c r="B1275">
        <v>1632078</v>
      </c>
      <c r="C1275" s="293">
        <v>70100000</v>
      </c>
      <c r="D1275">
        <f t="shared" si="38"/>
        <v>1601264</v>
      </c>
      <c r="E1275">
        <f t="shared" si="39"/>
        <v>1632078</v>
      </c>
    </row>
    <row r="1276" spans="1:5">
      <c r="A1276">
        <v>1601268</v>
      </c>
      <c r="B1276">
        <v>1632079</v>
      </c>
      <c r="C1276" s="293">
        <v>78000000</v>
      </c>
      <c r="D1276">
        <f t="shared" si="38"/>
        <v>1601268</v>
      </c>
      <c r="E1276">
        <f t="shared" si="39"/>
        <v>1632079</v>
      </c>
    </row>
    <row r="1277" spans="1:5">
      <c r="A1277">
        <v>1601271</v>
      </c>
      <c r="B1277">
        <v>1632080</v>
      </c>
      <c r="C1277" s="293">
        <v>53000000</v>
      </c>
      <c r="D1277">
        <f t="shared" si="38"/>
        <v>1601271</v>
      </c>
      <c r="E1277">
        <f t="shared" si="39"/>
        <v>1632080</v>
      </c>
    </row>
    <row r="1278" spans="1:5">
      <c r="A1278">
        <v>1601274</v>
      </c>
      <c r="B1278">
        <v>1632081</v>
      </c>
      <c r="C1278" s="293">
        <v>52400000</v>
      </c>
      <c r="D1278">
        <f t="shared" si="38"/>
        <v>1601274</v>
      </c>
      <c r="E1278">
        <f t="shared" si="39"/>
        <v>1632081</v>
      </c>
    </row>
    <row r="1279" spans="1:5">
      <c r="A1279">
        <v>1601275</v>
      </c>
      <c r="B1279">
        <v>1632082</v>
      </c>
      <c r="C1279" s="293">
        <v>51700000</v>
      </c>
      <c r="D1279">
        <f t="shared" si="38"/>
        <v>1601275</v>
      </c>
      <c r="E1279">
        <f t="shared" si="39"/>
        <v>1632082</v>
      </c>
    </row>
    <row r="1280" spans="1:5">
      <c r="A1280">
        <v>1601279</v>
      </c>
      <c r="B1280">
        <v>1632083</v>
      </c>
      <c r="C1280" s="293">
        <v>418200000</v>
      </c>
      <c r="D1280">
        <f t="shared" si="38"/>
        <v>1601279</v>
      </c>
      <c r="E1280">
        <f t="shared" si="39"/>
        <v>1632083</v>
      </c>
    </row>
    <row r="1281" spans="1:5">
      <c r="A1281">
        <v>1601280</v>
      </c>
      <c r="B1281">
        <v>1632084</v>
      </c>
      <c r="C1281" s="293">
        <v>51500000</v>
      </c>
      <c r="D1281">
        <f t="shared" si="38"/>
        <v>1601280</v>
      </c>
      <c r="E1281">
        <f t="shared" si="39"/>
        <v>1632084</v>
      </c>
    </row>
    <row r="1282" spans="1:5">
      <c r="A1282">
        <v>1601281</v>
      </c>
      <c r="B1282">
        <v>1632085</v>
      </c>
      <c r="C1282" s="293">
        <v>40400000</v>
      </c>
      <c r="D1282">
        <f t="shared" si="38"/>
        <v>1601281</v>
      </c>
      <c r="E1282">
        <f t="shared" si="39"/>
        <v>1632085</v>
      </c>
    </row>
    <row r="1283" spans="1:5">
      <c r="A1283">
        <v>1601282</v>
      </c>
      <c r="B1283">
        <v>1632086</v>
      </c>
      <c r="C1283" s="293">
        <v>40700000</v>
      </c>
      <c r="D1283">
        <f t="shared" ref="D1283:D1346" si="40">+A1283*1</f>
        <v>1601282</v>
      </c>
      <c r="E1283">
        <f t="shared" ref="E1283:E1346" si="41">+B1283*1</f>
        <v>1632086</v>
      </c>
    </row>
    <row r="1284" spans="1:5">
      <c r="A1284">
        <v>1601283</v>
      </c>
      <c r="B1284">
        <v>1632087</v>
      </c>
      <c r="C1284" s="293">
        <v>42600000</v>
      </c>
      <c r="D1284">
        <f t="shared" si="40"/>
        <v>1601283</v>
      </c>
      <c r="E1284">
        <f t="shared" si="41"/>
        <v>1632087</v>
      </c>
    </row>
    <row r="1285" spans="1:5">
      <c r="A1285">
        <v>1601284</v>
      </c>
      <c r="B1285">
        <v>1632088</v>
      </c>
      <c r="C1285" s="293">
        <v>41400000</v>
      </c>
      <c r="D1285">
        <f t="shared" si="40"/>
        <v>1601284</v>
      </c>
      <c r="E1285">
        <f t="shared" si="41"/>
        <v>1632088</v>
      </c>
    </row>
    <row r="1286" spans="1:5">
      <c r="A1286">
        <v>1601285</v>
      </c>
      <c r="B1286">
        <v>1632089</v>
      </c>
      <c r="C1286" s="293">
        <v>42700000</v>
      </c>
      <c r="D1286">
        <f t="shared" si="40"/>
        <v>1601285</v>
      </c>
      <c r="E1286">
        <f t="shared" si="41"/>
        <v>1632089</v>
      </c>
    </row>
    <row r="1287" spans="1:5">
      <c r="A1287">
        <v>1601286</v>
      </c>
      <c r="B1287">
        <v>1632090</v>
      </c>
      <c r="C1287" s="293">
        <v>42000000</v>
      </c>
      <c r="D1287">
        <f t="shared" si="40"/>
        <v>1601286</v>
      </c>
      <c r="E1287">
        <f t="shared" si="41"/>
        <v>1632090</v>
      </c>
    </row>
    <row r="1288" spans="1:5">
      <c r="A1288">
        <v>1601294</v>
      </c>
      <c r="B1288">
        <v>1632091</v>
      </c>
      <c r="C1288" s="293">
        <v>35500000</v>
      </c>
      <c r="D1288">
        <f t="shared" si="40"/>
        <v>1601294</v>
      </c>
      <c r="E1288">
        <f t="shared" si="41"/>
        <v>1632091</v>
      </c>
    </row>
    <row r="1289" spans="1:5">
      <c r="A1289">
        <v>1601296</v>
      </c>
      <c r="B1289">
        <v>1632092</v>
      </c>
      <c r="C1289" s="293">
        <v>43100000</v>
      </c>
      <c r="D1289">
        <f t="shared" si="40"/>
        <v>1601296</v>
      </c>
      <c r="E1289">
        <f t="shared" si="41"/>
        <v>1632092</v>
      </c>
    </row>
    <row r="1290" spans="1:5">
      <c r="A1290">
        <v>1601297</v>
      </c>
      <c r="B1290">
        <v>1632093</v>
      </c>
      <c r="C1290" s="293">
        <v>66000000</v>
      </c>
      <c r="D1290">
        <f t="shared" si="40"/>
        <v>1601297</v>
      </c>
      <c r="E1290">
        <f t="shared" si="41"/>
        <v>1632093</v>
      </c>
    </row>
    <row r="1291" spans="1:5">
      <c r="A1291">
        <v>1601302</v>
      </c>
      <c r="B1291">
        <v>1632094</v>
      </c>
      <c r="C1291" s="293">
        <v>64400000</v>
      </c>
      <c r="D1291">
        <f t="shared" si="40"/>
        <v>1601302</v>
      </c>
      <c r="E1291">
        <f t="shared" si="41"/>
        <v>1632094</v>
      </c>
    </row>
    <row r="1292" spans="1:5">
      <c r="A1292">
        <v>1601304</v>
      </c>
      <c r="B1292">
        <v>1632095</v>
      </c>
      <c r="C1292" s="293">
        <v>52300000</v>
      </c>
      <c r="D1292">
        <f t="shared" si="40"/>
        <v>1601304</v>
      </c>
      <c r="E1292">
        <f t="shared" si="41"/>
        <v>1632095</v>
      </c>
    </row>
    <row r="1293" spans="1:5">
      <c r="A1293">
        <v>1601305</v>
      </c>
      <c r="B1293">
        <v>1632096</v>
      </c>
      <c r="C1293" s="293">
        <v>45900000</v>
      </c>
      <c r="D1293">
        <f t="shared" si="40"/>
        <v>1601305</v>
      </c>
      <c r="E1293">
        <f t="shared" si="41"/>
        <v>1632096</v>
      </c>
    </row>
    <row r="1294" spans="1:5">
      <c r="A1294">
        <v>1601306</v>
      </c>
      <c r="B1294">
        <v>1632097</v>
      </c>
      <c r="C1294" s="293">
        <v>40400000</v>
      </c>
      <c r="D1294">
        <f t="shared" si="40"/>
        <v>1601306</v>
      </c>
      <c r="E1294">
        <f t="shared" si="41"/>
        <v>1632097</v>
      </c>
    </row>
    <row r="1295" spans="1:5">
      <c r="A1295">
        <v>1601307</v>
      </c>
      <c r="B1295">
        <v>1632098</v>
      </c>
      <c r="C1295" s="293">
        <v>39900000</v>
      </c>
      <c r="D1295">
        <f t="shared" si="40"/>
        <v>1601307</v>
      </c>
      <c r="E1295">
        <f t="shared" si="41"/>
        <v>1632098</v>
      </c>
    </row>
    <row r="1296" spans="1:5">
      <c r="A1296">
        <v>1601308</v>
      </c>
      <c r="B1296">
        <v>1632099</v>
      </c>
      <c r="C1296" s="293">
        <v>39900000</v>
      </c>
      <c r="D1296">
        <f t="shared" si="40"/>
        <v>1601308</v>
      </c>
      <c r="E1296">
        <f t="shared" si="41"/>
        <v>1632099</v>
      </c>
    </row>
    <row r="1297" spans="1:5">
      <c r="A1297">
        <v>1601310</v>
      </c>
      <c r="B1297">
        <v>1632100</v>
      </c>
      <c r="C1297" s="293">
        <v>50400000</v>
      </c>
      <c r="D1297">
        <f t="shared" si="40"/>
        <v>1601310</v>
      </c>
      <c r="E1297">
        <f t="shared" si="41"/>
        <v>1632100</v>
      </c>
    </row>
    <row r="1298" spans="1:5">
      <c r="A1298">
        <v>1601315</v>
      </c>
      <c r="B1298">
        <v>1632101</v>
      </c>
      <c r="C1298" s="293">
        <v>66400000</v>
      </c>
      <c r="D1298">
        <f t="shared" si="40"/>
        <v>1601315</v>
      </c>
      <c r="E1298">
        <f t="shared" si="41"/>
        <v>1632101</v>
      </c>
    </row>
    <row r="1299" spans="1:5">
      <c r="A1299">
        <v>1601316</v>
      </c>
      <c r="B1299">
        <v>1632102</v>
      </c>
      <c r="C1299" s="293">
        <v>68400000</v>
      </c>
      <c r="D1299">
        <f t="shared" si="40"/>
        <v>1601316</v>
      </c>
      <c r="E1299">
        <f t="shared" si="41"/>
        <v>1632102</v>
      </c>
    </row>
    <row r="1300" spans="1:5">
      <c r="A1300">
        <v>1601317</v>
      </c>
      <c r="B1300">
        <v>1632103</v>
      </c>
      <c r="C1300" s="293">
        <v>67100000</v>
      </c>
      <c r="D1300">
        <f t="shared" si="40"/>
        <v>1601317</v>
      </c>
      <c r="E1300">
        <f t="shared" si="41"/>
        <v>1632103</v>
      </c>
    </row>
    <row r="1301" spans="1:5">
      <c r="A1301">
        <v>1601318</v>
      </c>
      <c r="B1301">
        <v>1632104</v>
      </c>
      <c r="C1301" s="293">
        <v>64700000</v>
      </c>
      <c r="D1301">
        <f t="shared" si="40"/>
        <v>1601318</v>
      </c>
      <c r="E1301">
        <f t="shared" si="41"/>
        <v>1632104</v>
      </c>
    </row>
    <row r="1302" spans="1:5">
      <c r="A1302">
        <v>1601323</v>
      </c>
      <c r="B1302">
        <v>1632105</v>
      </c>
      <c r="C1302" s="293">
        <v>48600000</v>
      </c>
      <c r="D1302">
        <f t="shared" si="40"/>
        <v>1601323</v>
      </c>
      <c r="E1302">
        <f t="shared" si="41"/>
        <v>1632105</v>
      </c>
    </row>
    <row r="1303" spans="1:5">
      <c r="A1303">
        <v>1601324</v>
      </c>
      <c r="B1303">
        <v>1632106</v>
      </c>
      <c r="C1303" s="293">
        <v>49500000</v>
      </c>
      <c r="D1303">
        <f t="shared" si="40"/>
        <v>1601324</v>
      </c>
      <c r="E1303">
        <f t="shared" si="41"/>
        <v>1632106</v>
      </c>
    </row>
    <row r="1304" spans="1:5">
      <c r="A1304">
        <v>1601325</v>
      </c>
      <c r="B1304">
        <v>1632107</v>
      </c>
      <c r="C1304" s="293">
        <v>43000000</v>
      </c>
      <c r="D1304">
        <f t="shared" si="40"/>
        <v>1601325</v>
      </c>
      <c r="E1304">
        <f t="shared" si="41"/>
        <v>1632107</v>
      </c>
    </row>
    <row r="1305" spans="1:5">
      <c r="A1305">
        <v>1601326</v>
      </c>
      <c r="B1305">
        <v>1632108</v>
      </c>
      <c r="C1305" s="293">
        <v>89900000</v>
      </c>
      <c r="D1305">
        <f t="shared" si="40"/>
        <v>1601326</v>
      </c>
      <c r="E1305">
        <f t="shared" si="41"/>
        <v>1632108</v>
      </c>
    </row>
    <row r="1306" spans="1:5">
      <c r="A1306">
        <v>1601327</v>
      </c>
      <c r="B1306">
        <v>1632109</v>
      </c>
      <c r="C1306" s="293">
        <v>252200000</v>
      </c>
      <c r="D1306">
        <f t="shared" si="40"/>
        <v>1601327</v>
      </c>
      <c r="E1306">
        <f t="shared" si="41"/>
        <v>1632109</v>
      </c>
    </row>
    <row r="1307" spans="1:5">
      <c r="A1307">
        <v>1601329</v>
      </c>
      <c r="B1307">
        <v>1632110</v>
      </c>
      <c r="C1307" s="293">
        <v>45100000</v>
      </c>
      <c r="D1307">
        <f t="shared" si="40"/>
        <v>1601329</v>
      </c>
      <c r="E1307">
        <f t="shared" si="41"/>
        <v>1632110</v>
      </c>
    </row>
    <row r="1308" spans="1:5">
      <c r="A1308">
        <v>1601331</v>
      </c>
      <c r="B1308">
        <v>1632111</v>
      </c>
      <c r="C1308" s="293">
        <v>66500000</v>
      </c>
      <c r="D1308">
        <f t="shared" si="40"/>
        <v>1601331</v>
      </c>
      <c r="E1308">
        <f t="shared" si="41"/>
        <v>1632111</v>
      </c>
    </row>
    <row r="1309" spans="1:5">
      <c r="A1309">
        <v>1601335</v>
      </c>
      <c r="B1309">
        <v>1632112</v>
      </c>
      <c r="C1309" s="293">
        <v>51100000</v>
      </c>
      <c r="D1309">
        <f t="shared" si="40"/>
        <v>1601335</v>
      </c>
      <c r="E1309">
        <f t="shared" si="41"/>
        <v>1632112</v>
      </c>
    </row>
    <row r="1310" spans="1:5">
      <c r="A1310">
        <v>1601001</v>
      </c>
      <c r="B1310">
        <v>1632116</v>
      </c>
      <c r="C1310" s="293">
        <v>173300000</v>
      </c>
      <c r="D1310">
        <f t="shared" si="40"/>
        <v>1601001</v>
      </c>
      <c r="E1310">
        <f t="shared" si="41"/>
        <v>1632116</v>
      </c>
    </row>
    <row r="1311" spans="1:5">
      <c r="A1311">
        <v>1601223</v>
      </c>
      <c r="B1311">
        <v>1632117</v>
      </c>
      <c r="C1311" s="293">
        <v>744700000</v>
      </c>
      <c r="D1311">
        <f t="shared" si="40"/>
        <v>1601223</v>
      </c>
      <c r="E1311">
        <f t="shared" si="41"/>
        <v>1632117</v>
      </c>
    </row>
    <row r="1312" spans="1:5">
      <c r="A1312">
        <v>1601295</v>
      </c>
      <c r="B1312">
        <v>1632118</v>
      </c>
      <c r="C1312" s="293">
        <v>305200000</v>
      </c>
      <c r="D1312">
        <f t="shared" si="40"/>
        <v>1601295</v>
      </c>
      <c r="E1312">
        <f t="shared" si="41"/>
        <v>1632118</v>
      </c>
    </row>
    <row r="1313" spans="1:5">
      <c r="A1313">
        <v>1601339</v>
      </c>
      <c r="B1313">
        <v>1632119</v>
      </c>
      <c r="C1313" s="293">
        <v>82300000</v>
      </c>
      <c r="D1313">
        <f t="shared" si="40"/>
        <v>1601339</v>
      </c>
      <c r="E1313">
        <f t="shared" si="41"/>
        <v>1632119</v>
      </c>
    </row>
    <row r="1314" spans="1:5">
      <c r="A1314">
        <v>1601340</v>
      </c>
      <c r="B1314">
        <v>1632120</v>
      </c>
      <c r="C1314" s="293">
        <v>89800000</v>
      </c>
      <c r="D1314">
        <f t="shared" si="40"/>
        <v>1601340</v>
      </c>
      <c r="E1314">
        <f t="shared" si="41"/>
        <v>1632120</v>
      </c>
    </row>
    <row r="1315" spans="1:5">
      <c r="A1315">
        <v>1601346</v>
      </c>
      <c r="B1315">
        <v>1632121</v>
      </c>
      <c r="C1315" s="293">
        <v>60000000</v>
      </c>
      <c r="D1315">
        <f t="shared" si="40"/>
        <v>1601346</v>
      </c>
      <c r="E1315">
        <f t="shared" si="41"/>
        <v>1632121</v>
      </c>
    </row>
    <row r="1316" spans="1:5">
      <c r="A1316">
        <v>1601349</v>
      </c>
      <c r="B1316">
        <v>1632122</v>
      </c>
      <c r="C1316" s="293">
        <v>38000000</v>
      </c>
      <c r="D1316">
        <f t="shared" si="40"/>
        <v>1601349</v>
      </c>
      <c r="E1316">
        <f t="shared" si="41"/>
        <v>1632122</v>
      </c>
    </row>
    <row r="1317" spans="1:5">
      <c r="A1317">
        <v>1601350</v>
      </c>
      <c r="B1317">
        <v>1632123</v>
      </c>
      <c r="C1317" s="293">
        <v>40000000</v>
      </c>
      <c r="D1317">
        <f t="shared" si="40"/>
        <v>1601350</v>
      </c>
      <c r="E1317">
        <f t="shared" si="41"/>
        <v>1632123</v>
      </c>
    </row>
    <row r="1318" spans="1:5">
      <c r="A1318">
        <v>1601351</v>
      </c>
      <c r="B1318">
        <v>1632124</v>
      </c>
      <c r="C1318" s="293">
        <v>49100000</v>
      </c>
      <c r="D1318">
        <f t="shared" si="40"/>
        <v>1601351</v>
      </c>
      <c r="E1318">
        <f t="shared" si="41"/>
        <v>1632124</v>
      </c>
    </row>
    <row r="1319" spans="1:5">
      <c r="A1319">
        <v>1601352</v>
      </c>
      <c r="B1319">
        <v>1632125</v>
      </c>
      <c r="C1319" s="293">
        <v>160000000</v>
      </c>
      <c r="D1319">
        <f t="shared" si="40"/>
        <v>1601352</v>
      </c>
      <c r="E1319">
        <f t="shared" si="41"/>
        <v>1632125</v>
      </c>
    </row>
    <row r="1320" spans="1:5">
      <c r="A1320">
        <v>1601356</v>
      </c>
      <c r="B1320">
        <v>1632126</v>
      </c>
      <c r="C1320" s="293">
        <v>66100000</v>
      </c>
      <c r="D1320">
        <f t="shared" si="40"/>
        <v>1601356</v>
      </c>
      <c r="E1320">
        <f t="shared" si="41"/>
        <v>1632126</v>
      </c>
    </row>
    <row r="1321" spans="1:5">
      <c r="A1321">
        <v>1601358</v>
      </c>
      <c r="B1321">
        <v>1632127</v>
      </c>
      <c r="C1321" s="293">
        <v>64100000</v>
      </c>
      <c r="D1321">
        <f t="shared" si="40"/>
        <v>1601358</v>
      </c>
      <c r="E1321">
        <f t="shared" si="41"/>
        <v>1632127</v>
      </c>
    </row>
    <row r="1322" spans="1:5">
      <c r="A1322">
        <v>1601361</v>
      </c>
      <c r="B1322">
        <v>1632128</v>
      </c>
      <c r="C1322" s="293">
        <v>77400000</v>
      </c>
      <c r="D1322">
        <f t="shared" si="40"/>
        <v>1601361</v>
      </c>
      <c r="E1322">
        <f t="shared" si="41"/>
        <v>1632128</v>
      </c>
    </row>
    <row r="1323" spans="1:5">
      <c r="A1323">
        <v>1601006</v>
      </c>
      <c r="B1323">
        <v>1633002</v>
      </c>
      <c r="C1323" s="293">
        <v>17500000</v>
      </c>
      <c r="D1323">
        <f t="shared" si="40"/>
        <v>1601006</v>
      </c>
      <c r="E1323">
        <f t="shared" si="41"/>
        <v>1633002</v>
      </c>
    </row>
    <row r="1324" spans="1:5">
      <c r="A1324">
        <v>1601007</v>
      </c>
      <c r="B1324">
        <v>1633003</v>
      </c>
      <c r="C1324" s="293">
        <v>20600000</v>
      </c>
      <c r="D1324">
        <f t="shared" si="40"/>
        <v>1601007</v>
      </c>
      <c r="E1324">
        <f t="shared" si="41"/>
        <v>1633003</v>
      </c>
    </row>
    <row r="1325" spans="1:5">
      <c r="A1325">
        <v>1601010</v>
      </c>
      <c r="B1325">
        <v>1633004</v>
      </c>
      <c r="C1325" s="293">
        <v>16500000</v>
      </c>
      <c r="D1325">
        <f t="shared" si="40"/>
        <v>1601010</v>
      </c>
      <c r="E1325">
        <f t="shared" si="41"/>
        <v>1633004</v>
      </c>
    </row>
    <row r="1326" spans="1:5">
      <c r="A1326">
        <v>1601012</v>
      </c>
      <c r="B1326">
        <v>1633005</v>
      </c>
      <c r="C1326" s="293">
        <v>20400000</v>
      </c>
      <c r="D1326">
        <f t="shared" si="40"/>
        <v>1601012</v>
      </c>
      <c r="E1326">
        <f t="shared" si="41"/>
        <v>1633005</v>
      </c>
    </row>
    <row r="1327" spans="1:5">
      <c r="A1327">
        <v>1601013</v>
      </c>
      <c r="B1327">
        <v>1633006</v>
      </c>
      <c r="C1327" s="293">
        <v>11600000</v>
      </c>
      <c r="D1327">
        <f t="shared" si="40"/>
        <v>1601013</v>
      </c>
      <c r="E1327">
        <f t="shared" si="41"/>
        <v>1633006</v>
      </c>
    </row>
    <row r="1328" spans="1:5">
      <c r="A1328">
        <v>1601014</v>
      </c>
      <c r="B1328">
        <v>1633007</v>
      </c>
      <c r="C1328" s="293">
        <v>156700000</v>
      </c>
      <c r="D1328">
        <f t="shared" si="40"/>
        <v>1601014</v>
      </c>
      <c r="E1328">
        <f t="shared" si="41"/>
        <v>1633007</v>
      </c>
    </row>
    <row r="1329" spans="1:5">
      <c r="A1329">
        <v>1601024</v>
      </c>
      <c r="B1329">
        <v>1633008</v>
      </c>
      <c r="C1329" s="293">
        <v>26500000</v>
      </c>
      <c r="D1329">
        <f t="shared" si="40"/>
        <v>1601024</v>
      </c>
      <c r="E1329">
        <f t="shared" si="41"/>
        <v>1633008</v>
      </c>
    </row>
    <row r="1330" spans="1:5">
      <c r="A1330">
        <v>1601025</v>
      </c>
      <c r="B1330">
        <v>1633009</v>
      </c>
      <c r="C1330" s="293">
        <v>27600000</v>
      </c>
      <c r="D1330">
        <f t="shared" si="40"/>
        <v>1601025</v>
      </c>
      <c r="E1330">
        <f t="shared" si="41"/>
        <v>1633009</v>
      </c>
    </row>
    <row r="1331" spans="1:5">
      <c r="A1331">
        <v>1601026</v>
      </c>
      <c r="B1331">
        <v>1633010</v>
      </c>
      <c r="C1331" s="293">
        <v>26200000</v>
      </c>
      <c r="D1331">
        <f t="shared" si="40"/>
        <v>1601026</v>
      </c>
      <c r="E1331">
        <f t="shared" si="41"/>
        <v>1633010</v>
      </c>
    </row>
    <row r="1332" spans="1:5">
      <c r="A1332">
        <v>1601031</v>
      </c>
      <c r="B1332">
        <v>1633011</v>
      </c>
      <c r="C1332" s="293">
        <v>28900000</v>
      </c>
      <c r="D1332">
        <f t="shared" si="40"/>
        <v>1601031</v>
      </c>
      <c r="E1332">
        <f t="shared" si="41"/>
        <v>1633011</v>
      </c>
    </row>
    <row r="1333" spans="1:5">
      <c r="A1333">
        <v>1601034</v>
      </c>
      <c r="B1333">
        <v>1633012</v>
      </c>
      <c r="C1333" s="293">
        <v>27700000</v>
      </c>
      <c r="D1333">
        <f t="shared" si="40"/>
        <v>1601034</v>
      </c>
      <c r="E1333">
        <f t="shared" si="41"/>
        <v>1633012</v>
      </c>
    </row>
    <row r="1334" spans="1:5">
      <c r="A1334">
        <v>1601035</v>
      </c>
      <c r="B1334">
        <v>1633013</v>
      </c>
      <c r="C1334" s="293">
        <v>27100000</v>
      </c>
      <c r="D1334">
        <f t="shared" si="40"/>
        <v>1601035</v>
      </c>
      <c r="E1334">
        <f t="shared" si="41"/>
        <v>1633013</v>
      </c>
    </row>
    <row r="1335" spans="1:5">
      <c r="A1335">
        <v>1601036</v>
      </c>
      <c r="B1335">
        <v>1633014</v>
      </c>
      <c r="C1335" s="293">
        <v>27600000</v>
      </c>
      <c r="D1335">
        <f t="shared" si="40"/>
        <v>1601036</v>
      </c>
      <c r="E1335">
        <f t="shared" si="41"/>
        <v>1633014</v>
      </c>
    </row>
    <row r="1336" spans="1:5">
      <c r="A1336">
        <v>1601037</v>
      </c>
      <c r="B1336">
        <v>1633015</v>
      </c>
      <c r="C1336" s="293">
        <v>32400000</v>
      </c>
      <c r="D1336">
        <f t="shared" si="40"/>
        <v>1601037</v>
      </c>
      <c r="E1336">
        <f t="shared" si="41"/>
        <v>1633015</v>
      </c>
    </row>
    <row r="1337" spans="1:5">
      <c r="A1337">
        <v>1601038</v>
      </c>
      <c r="B1337">
        <v>1633016</v>
      </c>
      <c r="C1337" s="293">
        <v>30700000</v>
      </c>
      <c r="D1337">
        <f t="shared" si="40"/>
        <v>1601038</v>
      </c>
      <c r="E1337">
        <f t="shared" si="41"/>
        <v>1633016</v>
      </c>
    </row>
    <row r="1338" spans="1:5">
      <c r="A1338">
        <v>1601039</v>
      </c>
      <c r="B1338">
        <v>1633017</v>
      </c>
      <c r="C1338" s="293">
        <v>26600000</v>
      </c>
      <c r="D1338">
        <f t="shared" si="40"/>
        <v>1601039</v>
      </c>
      <c r="E1338">
        <f t="shared" si="41"/>
        <v>1633017</v>
      </c>
    </row>
    <row r="1339" spans="1:5">
      <c r="A1339">
        <v>1601040</v>
      </c>
      <c r="B1339">
        <v>1633018</v>
      </c>
      <c r="C1339" s="293">
        <v>26400000</v>
      </c>
      <c r="D1339">
        <f t="shared" si="40"/>
        <v>1601040</v>
      </c>
      <c r="E1339">
        <f t="shared" si="41"/>
        <v>1633018</v>
      </c>
    </row>
    <row r="1340" spans="1:5">
      <c r="A1340">
        <v>1601041</v>
      </c>
      <c r="B1340">
        <v>1633019</v>
      </c>
      <c r="C1340" s="293">
        <v>26400000</v>
      </c>
      <c r="D1340">
        <f t="shared" si="40"/>
        <v>1601041</v>
      </c>
      <c r="E1340">
        <f t="shared" si="41"/>
        <v>1633019</v>
      </c>
    </row>
    <row r="1341" spans="1:5">
      <c r="A1341">
        <v>1601042</v>
      </c>
      <c r="B1341">
        <v>1633020</v>
      </c>
      <c r="C1341" s="293">
        <v>28300000</v>
      </c>
      <c r="D1341">
        <f t="shared" si="40"/>
        <v>1601042</v>
      </c>
      <c r="E1341">
        <f t="shared" si="41"/>
        <v>1633020</v>
      </c>
    </row>
    <row r="1342" spans="1:5">
      <c r="A1342">
        <v>1601043</v>
      </c>
      <c r="B1342">
        <v>1633021</v>
      </c>
      <c r="C1342" s="293">
        <v>28300000</v>
      </c>
      <c r="D1342">
        <f t="shared" si="40"/>
        <v>1601043</v>
      </c>
      <c r="E1342">
        <f t="shared" si="41"/>
        <v>1633021</v>
      </c>
    </row>
    <row r="1343" spans="1:5">
      <c r="A1343">
        <v>1601044</v>
      </c>
      <c r="B1343">
        <v>1633022</v>
      </c>
      <c r="C1343" s="293">
        <v>25500000</v>
      </c>
      <c r="D1343">
        <f t="shared" si="40"/>
        <v>1601044</v>
      </c>
      <c r="E1343">
        <f t="shared" si="41"/>
        <v>1633022</v>
      </c>
    </row>
    <row r="1344" spans="1:5">
      <c r="A1344">
        <v>1601045</v>
      </c>
      <c r="B1344">
        <v>1633023</v>
      </c>
      <c r="C1344" s="293">
        <v>12200000</v>
      </c>
      <c r="D1344">
        <f t="shared" si="40"/>
        <v>1601045</v>
      </c>
      <c r="E1344">
        <f t="shared" si="41"/>
        <v>1633023</v>
      </c>
    </row>
    <row r="1345" spans="1:5">
      <c r="A1345">
        <v>1601048</v>
      </c>
      <c r="B1345">
        <v>1633024</v>
      </c>
      <c r="C1345" s="293">
        <v>30300000</v>
      </c>
      <c r="D1345">
        <f t="shared" si="40"/>
        <v>1601048</v>
      </c>
      <c r="E1345">
        <f t="shared" si="41"/>
        <v>1633024</v>
      </c>
    </row>
    <row r="1346" spans="1:5">
      <c r="A1346">
        <v>1601050</v>
      </c>
      <c r="B1346">
        <v>1633025</v>
      </c>
      <c r="C1346" s="293">
        <v>39200000</v>
      </c>
      <c r="D1346">
        <f t="shared" si="40"/>
        <v>1601050</v>
      </c>
      <c r="E1346">
        <f t="shared" si="41"/>
        <v>1633025</v>
      </c>
    </row>
    <row r="1347" spans="1:5">
      <c r="A1347">
        <v>1601055</v>
      </c>
      <c r="B1347">
        <v>1633026</v>
      </c>
      <c r="C1347" s="293">
        <v>30000000</v>
      </c>
      <c r="D1347">
        <f t="shared" ref="D1347:D1410" si="42">+A1347*1</f>
        <v>1601055</v>
      </c>
      <c r="E1347">
        <f t="shared" ref="E1347:E1410" si="43">+B1347*1</f>
        <v>1633026</v>
      </c>
    </row>
    <row r="1348" spans="1:5">
      <c r="A1348">
        <v>1601057</v>
      </c>
      <c r="B1348">
        <v>1633027</v>
      </c>
      <c r="C1348" s="293">
        <v>59000000</v>
      </c>
      <c r="D1348">
        <f t="shared" si="42"/>
        <v>1601057</v>
      </c>
      <c r="E1348">
        <f t="shared" si="43"/>
        <v>1633027</v>
      </c>
    </row>
    <row r="1349" spans="1:5">
      <c r="A1349">
        <v>1601058</v>
      </c>
      <c r="B1349">
        <v>1633028</v>
      </c>
      <c r="C1349" s="293">
        <v>26100000</v>
      </c>
      <c r="D1349">
        <f t="shared" si="42"/>
        <v>1601058</v>
      </c>
      <c r="E1349">
        <f t="shared" si="43"/>
        <v>1633028</v>
      </c>
    </row>
    <row r="1350" spans="1:5">
      <c r="A1350">
        <v>1601059</v>
      </c>
      <c r="B1350">
        <v>1633029</v>
      </c>
      <c r="C1350" s="293">
        <v>28200000</v>
      </c>
      <c r="D1350">
        <f t="shared" si="42"/>
        <v>1601059</v>
      </c>
      <c r="E1350">
        <f t="shared" si="43"/>
        <v>1633029</v>
      </c>
    </row>
    <row r="1351" spans="1:5">
      <c r="A1351">
        <v>1601060</v>
      </c>
      <c r="B1351">
        <v>1633030</v>
      </c>
      <c r="C1351" s="293">
        <v>68700000</v>
      </c>
      <c r="D1351">
        <f t="shared" si="42"/>
        <v>1601060</v>
      </c>
      <c r="E1351">
        <f t="shared" si="43"/>
        <v>1633030</v>
      </c>
    </row>
    <row r="1352" spans="1:5">
      <c r="A1352">
        <v>1601061</v>
      </c>
      <c r="B1352">
        <v>1633031</v>
      </c>
      <c r="C1352" s="293">
        <v>55500000</v>
      </c>
      <c r="D1352">
        <f t="shared" si="42"/>
        <v>1601061</v>
      </c>
      <c r="E1352">
        <f t="shared" si="43"/>
        <v>1633031</v>
      </c>
    </row>
    <row r="1353" spans="1:5">
      <c r="A1353">
        <v>1601062</v>
      </c>
      <c r="B1353">
        <v>1633032</v>
      </c>
      <c r="C1353" s="293">
        <v>17800000</v>
      </c>
      <c r="D1353">
        <f t="shared" si="42"/>
        <v>1601062</v>
      </c>
      <c r="E1353">
        <f t="shared" si="43"/>
        <v>1633032</v>
      </c>
    </row>
    <row r="1354" spans="1:5">
      <c r="A1354">
        <v>1601065</v>
      </c>
      <c r="B1354">
        <v>1633033</v>
      </c>
      <c r="C1354" s="293">
        <v>55300000</v>
      </c>
      <c r="D1354">
        <f t="shared" si="42"/>
        <v>1601065</v>
      </c>
      <c r="E1354">
        <f t="shared" si="43"/>
        <v>1633033</v>
      </c>
    </row>
    <row r="1355" spans="1:5">
      <c r="A1355">
        <v>1601066</v>
      </c>
      <c r="B1355">
        <v>1633034</v>
      </c>
      <c r="C1355" s="293">
        <v>56800000</v>
      </c>
      <c r="D1355">
        <f t="shared" si="42"/>
        <v>1601066</v>
      </c>
      <c r="E1355">
        <f t="shared" si="43"/>
        <v>1633034</v>
      </c>
    </row>
    <row r="1356" spans="1:5">
      <c r="A1356">
        <v>1601068</v>
      </c>
      <c r="B1356">
        <v>1633035</v>
      </c>
      <c r="C1356" s="293">
        <v>55100000</v>
      </c>
      <c r="D1356">
        <f t="shared" si="42"/>
        <v>1601068</v>
      </c>
      <c r="E1356">
        <f t="shared" si="43"/>
        <v>1633035</v>
      </c>
    </row>
    <row r="1357" spans="1:5">
      <c r="A1357">
        <v>1601071</v>
      </c>
      <c r="B1357">
        <v>1633036</v>
      </c>
      <c r="C1357" s="293">
        <v>54300000</v>
      </c>
      <c r="D1357">
        <f t="shared" si="42"/>
        <v>1601071</v>
      </c>
      <c r="E1357">
        <f t="shared" si="43"/>
        <v>1633036</v>
      </c>
    </row>
    <row r="1358" spans="1:5">
      <c r="A1358">
        <v>1601072</v>
      </c>
      <c r="B1358">
        <v>1633037</v>
      </c>
      <c r="C1358" s="293">
        <v>59200000</v>
      </c>
      <c r="D1358">
        <f t="shared" si="42"/>
        <v>1601072</v>
      </c>
      <c r="E1358">
        <f t="shared" si="43"/>
        <v>1633037</v>
      </c>
    </row>
    <row r="1359" spans="1:5">
      <c r="A1359">
        <v>1601076</v>
      </c>
      <c r="B1359">
        <v>1633038</v>
      </c>
      <c r="C1359" s="293">
        <v>63000000</v>
      </c>
      <c r="D1359">
        <f t="shared" si="42"/>
        <v>1601076</v>
      </c>
      <c r="E1359">
        <f t="shared" si="43"/>
        <v>1633038</v>
      </c>
    </row>
    <row r="1360" spans="1:5">
      <c r="A1360">
        <v>1601084</v>
      </c>
      <c r="B1360">
        <v>1633039</v>
      </c>
      <c r="C1360" s="293">
        <v>59000000</v>
      </c>
      <c r="D1360">
        <f t="shared" si="42"/>
        <v>1601084</v>
      </c>
      <c r="E1360">
        <f t="shared" si="43"/>
        <v>1633039</v>
      </c>
    </row>
    <row r="1361" spans="1:5">
      <c r="A1361">
        <v>1601085</v>
      </c>
      <c r="B1361">
        <v>1633040</v>
      </c>
      <c r="C1361" s="293">
        <v>54400000</v>
      </c>
      <c r="D1361">
        <f t="shared" si="42"/>
        <v>1601085</v>
      </c>
      <c r="E1361">
        <f t="shared" si="43"/>
        <v>1633040</v>
      </c>
    </row>
    <row r="1362" spans="1:5">
      <c r="A1362">
        <v>1601086</v>
      </c>
      <c r="B1362">
        <v>1633041</v>
      </c>
      <c r="C1362" s="293">
        <v>27100000</v>
      </c>
      <c r="D1362">
        <f t="shared" si="42"/>
        <v>1601086</v>
      </c>
      <c r="E1362">
        <f t="shared" si="43"/>
        <v>1633041</v>
      </c>
    </row>
    <row r="1363" spans="1:5">
      <c r="A1363">
        <v>1601088</v>
      </c>
      <c r="B1363">
        <v>1633042</v>
      </c>
      <c r="C1363" s="293">
        <v>26900000</v>
      </c>
      <c r="D1363">
        <f t="shared" si="42"/>
        <v>1601088</v>
      </c>
      <c r="E1363">
        <f t="shared" si="43"/>
        <v>1633042</v>
      </c>
    </row>
    <row r="1364" spans="1:5">
      <c r="A1364">
        <v>1601089</v>
      </c>
      <c r="B1364">
        <v>1633043</v>
      </c>
      <c r="C1364" s="293">
        <v>29400000</v>
      </c>
      <c r="D1364">
        <f t="shared" si="42"/>
        <v>1601089</v>
      </c>
      <c r="E1364">
        <f t="shared" si="43"/>
        <v>1633043</v>
      </c>
    </row>
    <row r="1365" spans="1:5">
      <c r="A1365">
        <v>1601092</v>
      </c>
      <c r="B1365">
        <v>1633044</v>
      </c>
      <c r="C1365" s="293">
        <v>65400000</v>
      </c>
      <c r="D1365">
        <f t="shared" si="42"/>
        <v>1601092</v>
      </c>
      <c r="E1365">
        <f t="shared" si="43"/>
        <v>1633044</v>
      </c>
    </row>
    <row r="1366" spans="1:5">
      <c r="A1366">
        <v>1601094</v>
      </c>
      <c r="B1366">
        <v>1633045</v>
      </c>
      <c r="C1366" s="293">
        <v>69100000</v>
      </c>
      <c r="D1366">
        <f t="shared" si="42"/>
        <v>1601094</v>
      </c>
      <c r="E1366">
        <f t="shared" si="43"/>
        <v>1633045</v>
      </c>
    </row>
    <row r="1367" spans="1:5">
      <c r="A1367">
        <v>1601097</v>
      </c>
      <c r="B1367">
        <v>1633046</v>
      </c>
      <c r="C1367" s="293">
        <v>71100000</v>
      </c>
      <c r="D1367">
        <f t="shared" si="42"/>
        <v>1601097</v>
      </c>
      <c r="E1367">
        <f t="shared" si="43"/>
        <v>1633046</v>
      </c>
    </row>
    <row r="1368" spans="1:5">
      <c r="A1368">
        <v>1601102</v>
      </c>
      <c r="B1368">
        <v>1633047</v>
      </c>
      <c r="C1368" s="293">
        <v>54900000</v>
      </c>
      <c r="D1368">
        <f t="shared" si="42"/>
        <v>1601102</v>
      </c>
      <c r="E1368">
        <f t="shared" si="43"/>
        <v>1633047</v>
      </c>
    </row>
    <row r="1369" spans="1:5">
      <c r="A1369">
        <v>1601104</v>
      </c>
      <c r="B1369">
        <v>1633048</v>
      </c>
      <c r="C1369" s="293">
        <v>58600000</v>
      </c>
      <c r="D1369">
        <f t="shared" si="42"/>
        <v>1601104</v>
      </c>
      <c r="E1369">
        <f t="shared" si="43"/>
        <v>1633048</v>
      </c>
    </row>
    <row r="1370" spans="1:5">
      <c r="A1370">
        <v>1601105</v>
      </c>
      <c r="B1370">
        <v>1633049</v>
      </c>
      <c r="C1370" s="293">
        <v>44800000</v>
      </c>
      <c r="D1370">
        <f t="shared" si="42"/>
        <v>1601105</v>
      </c>
      <c r="E1370">
        <f t="shared" si="43"/>
        <v>1633049</v>
      </c>
    </row>
    <row r="1371" spans="1:5">
      <c r="A1371">
        <v>1601110</v>
      </c>
      <c r="B1371">
        <v>1633050</v>
      </c>
      <c r="C1371" s="293">
        <v>63700000</v>
      </c>
      <c r="D1371">
        <f t="shared" si="42"/>
        <v>1601110</v>
      </c>
      <c r="E1371">
        <f t="shared" si="43"/>
        <v>1633050</v>
      </c>
    </row>
    <row r="1372" spans="1:5">
      <c r="A1372">
        <v>1601111</v>
      </c>
      <c r="B1372">
        <v>1633051</v>
      </c>
      <c r="C1372" s="293">
        <v>61600000</v>
      </c>
      <c r="D1372">
        <f t="shared" si="42"/>
        <v>1601111</v>
      </c>
      <c r="E1372">
        <f t="shared" si="43"/>
        <v>1633051</v>
      </c>
    </row>
    <row r="1373" spans="1:5">
      <c r="A1373">
        <v>1601114</v>
      </c>
      <c r="B1373">
        <v>1633052</v>
      </c>
      <c r="C1373" s="293">
        <v>25900000</v>
      </c>
      <c r="D1373">
        <f t="shared" si="42"/>
        <v>1601114</v>
      </c>
      <c r="E1373">
        <f t="shared" si="43"/>
        <v>1633052</v>
      </c>
    </row>
    <row r="1374" spans="1:5">
      <c r="A1374">
        <v>1601118</v>
      </c>
      <c r="B1374">
        <v>1633053</v>
      </c>
      <c r="C1374" s="293">
        <v>61900000</v>
      </c>
      <c r="D1374">
        <f t="shared" si="42"/>
        <v>1601118</v>
      </c>
      <c r="E1374">
        <f t="shared" si="43"/>
        <v>1633053</v>
      </c>
    </row>
    <row r="1375" spans="1:5">
      <c r="A1375">
        <v>1601119</v>
      </c>
      <c r="B1375">
        <v>1633054</v>
      </c>
      <c r="C1375" s="293">
        <v>63000000</v>
      </c>
      <c r="D1375">
        <f t="shared" si="42"/>
        <v>1601119</v>
      </c>
      <c r="E1375">
        <f t="shared" si="43"/>
        <v>1633054</v>
      </c>
    </row>
    <row r="1376" spans="1:5">
      <c r="A1376">
        <v>1601122</v>
      </c>
      <c r="B1376">
        <v>1633055</v>
      </c>
      <c r="C1376" s="293">
        <v>56400000</v>
      </c>
      <c r="D1376">
        <f t="shared" si="42"/>
        <v>1601122</v>
      </c>
      <c r="E1376">
        <f t="shared" si="43"/>
        <v>1633055</v>
      </c>
    </row>
    <row r="1377" spans="1:5">
      <c r="A1377">
        <v>1601126</v>
      </c>
      <c r="B1377">
        <v>1633056</v>
      </c>
      <c r="C1377" s="293">
        <v>59100000</v>
      </c>
      <c r="D1377">
        <f t="shared" si="42"/>
        <v>1601126</v>
      </c>
      <c r="E1377">
        <f t="shared" si="43"/>
        <v>1633056</v>
      </c>
    </row>
    <row r="1378" spans="1:5">
      <c r="A1378">
        <v>1601127</v>
      </c>
      <c r="B1378">
        <v>1633057</v>
      </c>
      <c r="C1378" s="293">
        <v>59000000</v>
      </c>
      <c r="D1378">
        <f t="shared" si="42"/>
        <v>1601127</v>
      </c>
      <c r="E1378">
        <f t="shared" si="43"/>
        <v>1633057</v>
      </c>
    </row>
    <row r="1379" spans="1:5">
      <c r="A1379">
        <v>1601128</v>
      </c>
      <c r="B1379">
        <v>1633058</v>
      </c>
      <c r="C1379" s="293">
        <v>60800000</v>
      </c>
      <c r="D1379">
        <f t="shared" si="42"/>
        <v>1601128</v>
      </c>
      <c r="E1379">
        <f t="shared" si="43"/>
        <v>1633058</v>
      </c>
    </row>
    <row r="1380" spans="1:5">
      <c r="A1380">
        <v>1601129</v>
      </c>
      <c r="B1380">
        <v>1633059</v>
      </c>
      <c r="C1380" s="293">
        <v>56400000</v>
      </c>
      <c r="D1380">
        <f t="shared" si="42"/>
        <v>1601129</v>
      </c>
      <c r="E1380">
        <f t="shared" si="43"/>
        <v>1633059</v>
      </c>
    </row>
    <row r="1381" spans="1:5">
      <c r="A1381">
        <v>1601140</v>
      </c>
      <c r="B1381">
        <v>1633060</v>
      </c>
      <c r="C1381" s="293">
        <v>59900000</v>
      </c>
      <c r="D1381">
        <f t="shared" si="42"/>
        <v>1601140</v>
      </c>
      <c r="E1381">
        <f t="shared" si="43"/>
        <v>1633060</v>
      </c>
    </row>
    <row r="1382" spans="1:5">
      <c r="A1382">
        <v>1601141</v>
      </c>
      <c r="B1382">
        <v>1633061</v>
      </c>
      <c r="C1382" s="293">
        <v>46400000</v>
      </c>
      <c r="D1382">
        <f t="shared" si="42"/>
        <v>1601141</v>
      </c>
      <c r="E1382">
        <f t="shared" si="43"/>
        <v>1633061</v>
      </c>
    </row>
    <row r="1383" spans="1:5">
      <c r="A1383">
        <v>1601146</v>
      </c>
      <c r="B1383">
        <v>1633062</v>
      </c>
      <c r="C1383" s="293">
        <v>51900000</v>
      </c>
      <c r="D1383">
        <f t="shared" si="42"/>
        <v>1601146</v>
      </c>
      <c r="E1383">
        <f t="shared" si="43"/>
        <v>1633062</v>
      </c>
    </row>
    <row r="1384" spans="1:5">
      <c r="A1384">
        <v>1601147</v>
      </c>
      <c r="B1384">
        <v>1633063</v>
      </c>
      <c r="C1384" s="293">
        <v>51900000</v>
      </c>
      <c r="D1384">
        <f t="shared" si="42"/>
        <v>1601147</v>
      </c>
      <c r="E1384">
        <f t="shared" si="43"/>
        <v>1633063</v>
      </c>
    </row>
    <row r="1385" spans="1:5">
      <c r="A1385">
        <v>1601154</v>
      </c>
      <c r="B1385">
        <v>1633064</v>
      </c>
      <c r="C1385" s="293">
        <v>72800000</v>
      </c>
      <c r="D1385">
        <f t="shared" si="42"/>
        <v>1601154</v>
      </c>
      <c r="E1385">
        <f t="shared" si="43"/>
        <v>1633064</v>
      </c>
    </row>
    <row r="1386" spans="1:5">
      <c r="A1386">
        <v>1601155</v>
      </c>
      <c r="B1386">
        <v>1633065</v>
      </c>
      <c r="C1386" s="293">
        <v>69800000</v>
      </c>
      <c r="D1386">
        <f t="shared" si="42"/>
        <v>1601155</v>
      </c>
      <c r="E1386">
        <f t="shared" si="43"/>
        <v>1633065</v>
      </c>
    </row>
    <row r="1387" spans="1:5">
      <c r="A1387">
        <v>1601156</v>
      </c>
      <c r="B1387">
        <v>1633066</v>
      </c>
      <c r="C1387" s="293">
        <v>54500000</v>
      </c>
      <c r="D1387">
        <f t="shared" si="42"/>
        <v>1601156</v>
      </c>
      <c r="E1387">
        <f t="shared" si="43"/>
        <v>1633066</v>
      </c>
    </row>
    <row r="1388" spans="1:5">
      <c r="A1388">
        <v>1601157</v>
      </c>
      <c r="B1388">
        <v>1633067</v>
      </c>
      <c r="C1388" s="293">
        <v>46100000</v>
      </c>
      <c r="D1388">
        <f t="shared" si="42"/>
        <v>1601157</v>
      </c>
      <c r="E1388">
        <f t="shared" si="43"/>
        <v>1633067</v>
      </c>
    </row>
    <row r="1389" spans="1:5">
      <c r="A1389">
        <v>1601159</v>
      </c>
      <c r="B1389">
        <v>1633068</v>
      </c>
      <c r="C1389" s="293">
        <v>28000000</v>
      </c>
      <c r="D1389">
        <f t="shared" si="42"/>
        <v>1601159</v>
      </c>
      <c r="E1389">
        <f t="shared" si="43"/>
        <v>1633068</v>
      </c>
    </row>
    <row r="1390" spans="1:5">
      <c r="A1390">
        <v>1601161</v>
      </c>
      <c r="B1390">
        <v>1633069</v>
      </c>
      <c r="C1390" s="293">
        <v>59100000</v>
      </c>
      <c r="D1390">
        <f t="shared" si="42"/>
        <v>1601161</v>
      </c>
      <c r="E1390">
        <f t="shared" si="43"/>
        <v>1633069</v>
      </c>
    </row>
    <row r="1391" spans="1:5">
      <c r="A1391">
        <v>1601164</v>
      </c>
      <c r="B1391">
        <v>1633070</v>
      </c>
      <c r="C1391" s="293">
        <v>59100000</v>
      </c>
      <c r="D1391">
        <f t="shared" si="42"/>
        <v>1601164</v>
      </c>
      <c r="E1391">
        <f t="shared" si="43"/>
        <v>1633070</v>
      </c>
    </row>
    <row r="1392" spans="1:5">
      <c r="A1392">
        <v>1601166</v>
      </c>
      <c r="B1392">
        <v>1633071</v>
      </c>
      <c r="C1392" s="293">
        <v>57300000</v>
      </c>
      <c r="D1392">
        <f t="shared" si="42"/>
        <v>1601166</v>
      </c>
      <c r="E1392">
        <f t="shared" si="43"/>
        <v>1633071</v>
      </c>
    </row>
    <row r="1393" spans="1:5">
      <c r="A1393">
        <v>1601167</v>
      </c>
      <c r="B1393">
        <v>1633072</v>
      </c>
      <c r="C1393" s="293">
        <v>57700000</v>
      </c>
      <c r="D1393">
        <f t="shared" si="42"/>
        <v>1601167</v>
      </c>
      <c r="E1393">
        <f t="shared" si="43"/>
        <v>1633072</v>
      </c>
    </row>
    <row r="1394" spans="1:5">
      <c r="A1394">
        <v>1601169</v>
      </c>
      <c r="B1394">
        <v>1633073</v>
      </c>
      <c r="C1394" s="293">
        <v>54900000</v>
      </c>
      <c r="D1394">
        <f t="shared" si="42"/>
        <v>1601169</v>
      </c>
      <c r="E1394">
        <f t="shared" si="43"/>
        <v>1633073</v>
      </c>
    </row>
    <row r="1395" spans="1:5">
      <c r="A1395">
        <v>1601173</v>
      </c>
      <c r="B1395">
        <v>1633074</v>
      </c>
      <c r="C1395" s="293">
        <v>59000000</v>
      </c>
      <c r="D1395">
        <f t="shared" si="42"/>
        <v>1601173</v>
      </c>
      <c r="E1395">
        <f t="shared" si="43"/>
        <v>1633074</v>
      </c>
    </row>
    <row r="1396" spans="1:5">
      <c r="A1396">
        <v>1601182</v>
      </c>
      <c r="B1396">
        <v>1633075</v>
      </c>
      <c r="C1396" s="293">
        <v>54300000</v>
      </c>
      <c r="D1396">
        <f t="shared" si="42"/>
        <v>1601182</v>
      </c>
      <c r="E1396">
        <f t="shared" si="43"/>
        <v>1633075</v>
      </c>
    </row>
    <row r="1397" spans="1:5">
      <c r="A1397">
        <v>1601195</v>
      </c>
      <c r="B1397">
        <v>1633076</v>
      </c>
      <c r="C1397" s="293">
        <v>61500000</v>
      </c>
      <c r="D1397">
        <f t="shared" si="42"/>
        <v>1601195</v>
      </c>
      <c r="E1397">
        <f t="shared" si="43"/>
        <v>1633076</v>
      </c>
    </row>
    <row r="1398" spans="1:5">
      <c r="A1398">
        <v>1601201</v>
      </c>
      <c r="B1398">
        <v>1633077</v>
      </c>
      <c r="C1398" s="293">
        <v>58800000</v>
      </c>
      <c r="D1398">
        <f t="shared" si="42"/>
        <v>1601201</v>
      </c>
      <c r="E1398">
        <f t="shared" si="43"/>
        <v>1633077</v>
      </c>
    </row>
    <row r="1399" spans="1:5">
      <c r="A1399">
        <v>1601202</v>
      </c>
      <c r="B1399">
        <v>1633078</v>
      </c>
      <c r="C1399" s="293">
        <v>57900000</v>
      </c>
      <c r="D1399">
        <f t="shared" si="42"/>
        <v>1601202</v>
      </c>
      <c r="E1399">
        <f t="shared" si="43"/>
        <v>1633078</v>
      </c>
    </row>
    <row r="1400" spans="1:5">
      <c r="A1400">
        <v>1601203</v>
      </c>
      <c r="B1400">
        <v>1633079</v>
      </c>
      <c r="C1400" s="293">
        <v>53900000</v>
      </c>
      <c r="D1400">
        <f t="shared" si="42"/>
        <v>1601203</v>
      </c>
      <c r="E1400">
        <f t="shared" si="43"/>
        <v>1633079</v>
      </c>
    </row>
    <row r="1401" spans="1:5">
      <c r="A1401">
        <v>1601204</v>
      </c>
      <c r="B1401">
        <v>1633080</v>
      </c>
      <c r="C1401" s="293">
        <v>65500000</v>
      </c>
      <c r="D1401">
        <f t="shared" si="42"/>
        <v>1601204</v>
      </c>
      <c r="E1401">
        <f t="shared" si="43"/>
        <v>1633080</v>
      </c>
    </row>
    <row r="1402" spans="1:5">
      <c r="A1402">
        <v>1601205</v>
      </c>
      <c r="B1402">
        <v>1633081</v>
      </c>
      <c r="C1402" s="293">
        <v>55700000</v>
      </c>
      <c r="D1402">
        <f t="shared" si="42"/>
        <v>1601205</v>
      </c>
      <c r="E1402">
        <f t="shared" si="43"/>
        <v>1633081</v>
      </c>
    </row>
    <row r="1403" spans="1:5">
      <c r="A1403">
        <v>1601206</v>
      </c>
      <c r="B1403">
        <v>1633082</v>
      </c>
      <c r="C1403" s="293">
        <v>58800000</v>
      </c>
      <c r="D1403">
        <f t="shared" si="42"/>
        <v>1601206</v>
      </c>
      <c r="E1403">
        <f t="shared" si="43"/>
        <v>1633082</v>
      </c>
    </row>
    <row r="1404" spans="1:5">
      <c r="A1404">
        <v>1601207</v>
      </c>
      <c r="B1404">
        <v>1633083</v>
      </c>
      <c r="C1404" s="293">
        <v>60100000</v>
      </c>
      <c r="D1404">
        <f t="shared" si="42"/>
        <v>1601207</v>
      </c>
      <c r="E1404">
        <f t="shared" si="43"/>
        <v>1633083</v>
      </c>
    </row>
    <row r="1405" spans="1:5">
      <c r="A1405">
        <v>1601211</v>
      </c>
      <c r="B1405">
        <v>1633084</v>
      </c>
      <c r="C1405" s="293">
        <v>56200000</v>
      </c>
      <c r="D1405">
        <f t="shared" si="42"/>
        <v>1601211</v>
      </c>
      <c r="E1405">
        <f t="shared" si="43"/>
        <v>1633084</v>
      </c>
    </row>
    <row r="1406" spans="1:5">
      <c r="A1406">
        <v>1601212</v>
      </c>
      <c r="B1406">
        <v>1633085</v>
      </c>
      <c r="C1406" s="293">
        <v>55600000</v>
      </c>
      <c r="D1406">
        <f t="shared" si="42"/>
        <v>1601212</v>
      </c>
      <c r="E1406">
        <f t="shared" si="43"/>
        <v>1633085</v>
      </c>
    </row>
    <row r="1407" spans="1:5">
      <c r="A1407">
        <v>1601214</v>
      </c>
      <c r="B1407">
        <v>1633086</v>
      </c>
      <c r="C1407" s="293">
        <v>55800000</v>
      </c>
      <c r="D1407">
        <f t="shared" si="42"/>
        <v>1601214</v>
      </c>
      <c r="E1407">
        <f t="shared" si="43"/>
        <v>1633086</v>
      </c>
    </row>
    <row r="1408" spans="1:5">
      <c r="A1408">
        <v>1601215</v>
      </c>
      <c r="B1408">
        <v>1633087</v>
      </c>
      <c r="C1408" s="293">
        <v>57700000</v>
      </c>
      <c r="D1408">
        <f t="shared" si="42"/>
        <v>1601215</v>
      </c>
      <c r="E1408">
        <f t="shared" si="43"/>
        <v>1633087</v>
      </c>
    </row>
    <row r="1409" spans="1:5">
      <c r="A1409">
        <v>1601216</v>
      </c>
      <c r="B1409">
        <v>1633088</v>
      </c>
      <c r="C1409" s="293">
        <v>57700000</v>
      </c>
      <c r="D1409">
        <f t="shared" si="42"/>
        <v>1601216</v>
      </c>
      <c r="E1409">
        <f t="shared" si="43"/>
        <v>1633088</v>
      </c>
    </row>
    <row r="1410" spans="1:5">
      <c r="A1410">
        <v>1601217</v>
      </c>
      <c r="B1410">
        <v>1633089</v>
      </c>
      <c r="C1410" s="293">
        <v>82300000</v>
      </c>
      <c r="D1410">
        <f t="shared" si="42"/>
        <v>1601217</v>
      </c>
      <c r="E1410">
        <f t="shared" si="43"/>
        <v>1633089</v>
      </c>
    </row>
    <row r="1411" spans="1:5">
      <c r="A1411">
        <v>1601218</v>
      </c>
      <c r="B1411">
        <v>1633090</v>
      </c>
      <c r="C1411" s="293">
        <v>24200000</v>
      </c>
      <c r="D1411">
        <f t="shared" ref="D1411:D1474" si="44">+A1411*1</f>
        <v>1601218</v>
      </c>
      <c r="E1411">
        <f t="shared" ref="E1411:E1474" si="45">+B1411*1</f>
        <v>1633090</v>
      </c>
    </row>
    <row r="1412" spans="1:5">
      <c r="A1412">
        <v>1601220</v>
      </c>
      <c r="B1412">
        <v>1633091</v>
      </c>
      <c r="C1412" s="293">
        <v>44300000</v>
      </c>
      <c r="D1412">
        <f t="shared" si="44"/>
        <v>1601220</v>
      </c>
      <c r="E1412">
        <f t="shared" si="45"/>
        <v>1633091</v>
      </c>
    </row>
    <row r="1413" spans="1:5">
      <c r="A1413">
        <v>1601221</v>
      </c>
      <c r="B1413">
        <v>1633092</v>
      </c>
      <c r="C1413" s="293">
        <v>46500000</v>
      </c>
      <c r="D1413">
        <f t="shared" si="44"/>
        <v>1601221</v>
      </c>
      <c r="E1413">
        <f t="shared" si="45"/>
        <v>1633092</v>
      </c>
    </row>
    <row r="1414" spans="1:5">
      <c r="A1414">
        <v>1601224</v>
      </c>
      <c r="B1414">
        <v>1633094</v>
      </c>
      <c r="C1414" s="293">
        <v>51100000</v>
      </c>
      <c r="D1414">
        <f t="shared" si="44"/>
        <v>1601224</v>
      </c>
      <c r="E1414">
        <f t="shared" si="45"/>
        <v>1633094</v>
      </c>
    </row>
    <row r="1415" spans="1:5">
      <c r="A1415">
        <v>1601225</v>
      </c>
      <c r="B1415">
        <v>1633095</v>
      </c>
      <c r="C1415" s="293">
        <v>51100000</v>
      </c>
      <c r="D1415">
        <f t="shared" si="44"/>
        <v>1601225</v>
      </c>
      <c r="E1415">
        <f t="shared" si="45"/>
        <v>1633095</v>
      </c>
    </row>
    <row r="1416" spans="1:5">
      <c r="A1416">
        <v>1601226</v>
      </c>
      <c r="B1416">
        <v>1633096</v>
      </c>
      <c r="C1416" s="293">
        <v>59900000</v>
      </c>
      <c r="D1416">
        <f t="shared" si="44"/>
        <v>1601226</v>
      </c>
      <c r="E1416">
        <f t="shared" si="45"/>
        <v>1633096</v>
      </c>
    </row>
    <row r="1417" spans="1:5">
      <c r="A1417">
        <v>1601228</v>
      </c>
      <c r="B1417">
        <v>1633097</v>
      </c>
      <c r="C1417" s="293">
        <v>35900000</v>
      </c>
      <c r="D1417">
        <f t="shared" si="44"/>
        <v>1601228</v>
      </c>
      <c r="E1417">
        <f t="shared" si="45"/>
        <v>1633097</v>
      </c>
    </row>
    <row r="1418" spans="1:5">
      <c r="A1418">
        <v>1601234</v>
      </c>
      <c r="B1418">
        <v>1633098</v>
      </c>
      <c r="C1418" s="293">
        <v>62900000</v>
      </c>
      <c r="D1418">
        <f t="shared" si="44"/>
        <v>1601234</v>
      </c>
      <c r="E1418">
        <f t="shared" si="45"/>
        <v>1633098</v>
      </c>
    </row>
    <row r="1419" spans="1:5">
      <c r="A1419">
        <v>1601235</v>
      </c>
      <c r="B1419">
        <v>1633099</v>
      </c>
      <c r="C1419" s="293">
        <v>64900000</v>
      </c>
      <c r="D1419">
        <f t="shared" si="44"/>
        <v>1601235</v>
      </c>
      <c r="E1419">
        <f t="shared" si="45"/>
        <v>1633099</v>
      </c>
    </row>
    <row r="1420" spans="1:5">
      <c r="A1420">
        <v>1601236</v>
      </c>
      <c r="B1420">
        <v>1633100</v>
      </c>
      <c r="C1420" s="293">
        <v>58400000</v>
      </c>
      <c r="D1420">
        <f t="shared" si="44"/>
        <v>1601236</v>
      </c>
      <c r="E1420">
        <f t="shared" si="45"/>
        <v>1633100</v>
      </c>
    </row>
    <row r="1421" spans="1:5">
      <c r="A1421">
        <v>1601237</v>
      </c>
      <c r="B1421">
        <v>1633101</v>
      </c>
      <c r="C1421" s="293">
        <v>185500000</v>
      </c>
      <c r="D1421">
        <f t="shared" si="44"/>
        <v>1601237</v>
      </c>
      <c r="E1421">
        <f t="shared" si="45"/>
        <v>1633101</v>
      </c>
    </row>
    <row r="1422" spans="1:5">
      <c r="A1422">
        <v>1601238</v>
      </c>
      <c r="B1422">
        <v>1633102</v>
      </c>
      <c r="C1422" s="293">
        <v>69100000</v>
      </c>
      <c r="D1422">
        <f t="shared" si="44"/>
        <v>1601238</v>
      </c>
      <c r="E1422">
        <f t="shared" si="45"/>
        <v>1633102</v>
      </c>
    </row>
    <row r="1423" spans="1:5">
      <c r="A1423">
        <v>1601243</v>
      </c>
      <c r="B1423">
        <v>1633103</v>
      </c>
      <c r="C1423" s="293">
        <v>178600000</v>
      </c>
      <c r="D1423">
        <f t="shared" si="44"/>
        <v>1601243</v>
      </c>
      <c r="E1423">
        <f t="shared" si="45"/>
        <v>1633103</v>
      </c>
    </row>
    <row r="1424" spans="1:5">
      <c r="A1424">
        <v>1601244</v>
      </c>
      <c r="B1424">
        <v>1633104</v>
      </c>
      <c r="C1424" s="293">
        <v>178600000</v>
      </c>
      <c r="D1424">
        <f t="shared" si="44"/>
        <v>1601244</v>
      </c>
      <c r="E1424">
        <f t="shared" si="45"/>
        <v>1633104</v>
      </c>
    </row>
    <row r="1425" spans="1:5">
      <c r="A1425">
        <v>1601245</v>
      </c>
      <c r="B1425">
        <v>1633105</v>
      </c>
      <c r="C1425" s="293">
        <v>260000000</v>
      </c>
      <c r="D1425">
        <f t="shared" si="44"/>
        <v>1601245</v>
      </c>
      <c r="E1425">
        <f t="shared" si="45"/>
        <v>1633105</v>
      </c>
    </row>
    <row r="1426" spans="1:5">
      <c r="A1426">
        <v>1601246</v>
      </c>
      <c r="B1426">
        <v>1633106</v>
      </c>
      <c r="C1426" s="293">
        <v>74000000</v>
      </c>
      <c r="D1426">
        <f t="shared" si="44"/>
        <v>1601246</v>
      </c>
      <c r="E1426">
        <f t="shared" si="45"/>
        <v>1633106</v>
      </c>
    </row>
    <row r="1427" spans="1:5">
      <c r="A1427">
        <v>1601247</v>
      </c>
      <c r="B1427">
        <v>1633107</v>
      </c>
      <c r="C1427" s="293">
        <v>71000000</v>
      </c>
      <c r="D1427">
        <f t="shared" si="44"/>
        <v>1601247</v>
      </c>
      <c r="E1427">
        <f t="shared" si="45"/>
        <v>1633107</v>
      </c>
    </row>
    <row r="1428" spans="1:5">
      <c r="A1428">
        <v>1601248</v>
      </c>
      <c r="B1428">
        <v>1633108</v>
      </c>
      <c r="C1428" s="293">
        <v>33400000</v>
      </c>
      <c r="D1428">
        <f t="shared" si="44"/>
        <v>1601248</v>
      </c>
      <c r="E1428">
        <f t="shared" si="45"/>
        <v>1633108</v>
      </c>
    </row>
    <row r="1429" spans="1:5">
      <c r="A1429">
        <v>1601250</v>
      </c>
      <c r="B1429">
        <v>1633109</v>
      </c>
      <c r="C1429" s="293">
        <v>89100000</v>
      </c>
      <c r="D1429">
        <f t="shared" si="44"/>
        <v>1601250</v>
      </c>
      <c r="E1429">
        <f t="shared" si="45"/>
        <v>1633109</v>
      </c>
    </row>
    <row r="1430" spans="1:5">
      <c r="A1430">
        <v>1601253</v>
      </c>
      <c r="B1430">
        <v>1633110</v>
      </c>
      <c r="C1430" s="293">
        <v>49000000</v>
      </c>
      <c r="D1430">
        <f t="shared" si="44"/>
        <v>1601253</v>
      </c>
      <c r="E1430">
        <f t="shared" si="45"/>
        <v>1633110</v>
      </c>
    </row>
    <row r="1431" spans="1:5">
      <c r="A1431">
        <v>1601254</v>
      </c>
      <c r="B1431">
        <v>1633111</v>
      </c>
      <c r="C1431" s="293">
        <v>49000000</v>
      </c>
      <c r="D1431">
        <f t="shared" si="44"/>
        <v>1601254</v>
      </c>
      <c r="E1431">
        <f t="shared" si="45"/>
        <v>1633111</v>
      </c>
    </row>
    <row r="1432" spans="1:5">
      <c r="A1432">
        <v>1601255</v>
      </c>
      <c r="B1432">
        <v>1633112</v>
      </c>
      <c r="C1432" s="293">
        <v>50200000</v>
      </c>
      <c r="D1432">
        <f t="shared" si="44"/>
        <v>1601255</v>
      </c>
      <c r="E1432">
        <f t="shared" si="45"/>
        <v>1633112</v>
      </c>
    </row>
    <row r="1433" spans="1:5">
      <c r="A1433">
        <v>1601256</v>
      </c>
      <c r="B1433">
        <v>1633113</v>
      </c>
      <c r="C1433" s="293">
        <v>51900000</v>
      </c>
      <c r="D1433">
        <f t="shared" si="44"/>
        <v>1601256</v>
      </c>
      <c r="E1433">
        <f t="shared" si="45"/>
        <v>1633113</v>
      </c>
    </row>
    <row r="1434" spans="1:5">
      <c r="A1434">
        <v>1601259</v>
      </c>
      <c r="B1434">
        <v>1633114</v>
      </c>
      <c r="C1434" s="293">
        <v>38100000</v>
      </c>
      <c r="D1434">
        <f t="shared" si="44"/>
        <v>1601259</v>
      </c>
      <c r="E1434">
        <f t="shared" si="45"/>
        <v>1633114</v>
      </c>
    </row>
    <row r="1435" spans="1:5">
      <c r="A1435">
        <v>1601260</v>
      </c>
      <c r="B1435">
        <v>1633115</v>
      </c>
      <c r="C1435" s="293">
        <v>62400000</v>
      </c>
      <c r="D1435">
        <f t="shared" si="44"/>
        <v>1601260</v>
      </c>
      <c r="E1435">
        <f t="shared" si="45"/>
        <v>1633115</v>
      </c>
    </row>
    <row r="1436" spans="1:5">
      <c r="A1436">
        <v>1601261</v>
      </c>
      <c r="B1436">
        <v>1633116</v>
      </c>
      <c r="C1436" s="293">
        <v>70900000</v>
      </c>
      <c r="D1436">
        <f t="shared" si="44"/>
        <v>1601261</v>
      </c>
      <c r="E1436">
        <f t="shared" si="45"/>
        <v>1633116</v>
      </c>
    </row>
    <row r="1437" spans="1:5">
      <c r="A1437">
        <v>1601265</v>
      </c>
      <c r="B1437">
        <v>1633117</v>
      </c>
      <c r="C1437" s="293">
        <v>58700000</v>
      </c>
      <c r="D1437">
        <f t="shared" si="44"/>
        <v>1601265</v>
      </c>
      <c r="E1437">
        <f t="shared" si="45"/>
        <v>1633117</v>
      </c>
    </row>
    <row r="1438" spans="1:5">
      <c r="A1438">
        <v>1601266</v>
      </c>
      <c r="B1438">
        <v>1633118</v>
      </c>
      <c r="C1438" s="293">
        <v>60000000</v>
      </c>
      <c r="D1438">
        <f t="shared" si="44"/>
        <v>1601266</v>
      </c>
      <c r="E1438">
        <f t="shared" si="45"/>
        <v>1633118</v>
      </c>
    </row>
    <row r="1439" spans="1:5">
      <c r="A1439">
        <v>1601269</v>
      </c>
      <c r="B1439">
        <v>1633119</v>
      </c>
      <c r="C1439" s="293">
        <v>276300000</v>
      </c>
      <c r="D1439">
        <f t="shared" si="44"/>
        <v>1601269</v>
      </c>
      <c r="E1439">
        <f t="shared" si="45"/>
        <v>1633119</v>
      </c>
    </row>
    <row r="1440" spans="1:5">
      <c r="A1440">
        <v>1601270</v>
      </c>
      <c r="B1440">
        <v>1633120</v>
      </c>
      <c r="C1440" s="293">
        <v>62900000</v>
      </c>
      <c r="D1440">
        <f t="shared" si="44"/>
        <v>1601270</v>
      </c>
      <c r="E1440">
        <f t="shared" si="45"/>
        <v>1633120</v>
      </c>
    </row>
    <row r="1441" spans="1:5">
      <c r="A1441">
        <v>1601272</v>
      </c>
      <c r="B1441">
        <v>1633121</v>
      </c>
      <c r="C1441" s="293">
        <v>55000000</v>
      </c>
      <c r="D1441">
        <f t="shared" si="44"/>
        <v>1601272</v>
      </c>
      <c r="E1441">
        <f t="shared" si="45"/>
        <v>1633121</v>
      </c>
    </row>
    <row r="1442" spans="1:5">
      <c r="A1442">
        <v>1601273</v>
      </c>
      <c r="B1442">
        <v>1633122</v>
      </c>
      <c r="C1442" s="293">
        <v>63100000</v>
      </c>
      <c r="D1442">
        <f t="shared" si="44"/>
        <v>1601273</v>
      </c>
      <c r="E1442">
        <f t="shared" si="45"/>
        <v>1633122</v>
      </c>
    </row>
    <row r="1443" spans="1:5">
      <c r="A1443">
        <v>1601276</v>
      </c>
      <c r="B1443">
        <v>1633123</v>
      </c>
      <c r="C1443" s="293">
        <v>72400000</v>
      </c>
      <c r="D1443">
        <f t="shared" si="44"/>
        <v>1601276</v>
      </c>
      <c r="E1443">
        <f t="shared" si="45"/>
        <v>1633123</v>
      </c>
    </row>
    <row r="1444" spans="1:5">
      <c r="A1444">
        <v>1601277</v>
      </c>
      <c r="B1444">
        <v>1633124</v>
      </c>
      <c r="C1444" s="293">
        <v>59600000</v>
      </c>
      <c r="D1444">
        <f t="shared" si="44"/>
        <v>1601277</v>
      </c>
      <c r="E1444">
        <f t="shared" si="45"/>
        <v>1633124</v>
      </c>
    </row>
    <row r="1445" spans="1:5">
      <c r="A1445">
        <v>1601278</v>
      </c>
      <c r="B1445">
        <v>1633125</v>
      </c>
      <c r="C1445" s="293">
        <v>78200000</v>
      </c>
      <c r="D1445">
        <f t="shared" si="44"/>
        <v>1601278</v>
      </c>
      <c r="E1445">
        <f t="shared" si="45"/>
        <v>1633125</v>
      </c>
    </row>
    <row r="1446" spans="1:5">
      <c r="A1446">
        <v>1601287</v>
      </c>
      <c r="B1446">
        <v>1633126</v>
      </c>
      <c r="C1446" s="293">
        <v>61900000</v>
      </c>
      <c r="D1446">
        <f t="shared" si="44"/>
        <v>1601287</v>
      </c>
      <c r="E1446">
        <f t="shared" si="45"/>
        <v>1633126</v>
      </c>
    </row>
    <row r="1447" spans="1:5">
      <c r="A1447">
        <v>1601288</v>
      </c>
      <c r="B1447">
        <v>1633127</v>
      </c>
      <c r="C1447" s="293">
        <v>81000000</v>
      </c>
      <c r="D1447">
        <f t="shared" si="44"/>
        <v>1601288</v>
      </c>
      <c r="E1447">
        <f t="shared" si="45"/>
        <v>1633127</v>
      </c>
    </row>
    <row r="1448" spans="1:5">
      <c r="A1448">
        <v>1601289</v>
      </c>
      <c r="B1448">
        <v>1633128</v>
      </c>
      <c r="C1448" s="293">
        <v>298000000</v>
      </c>
      <c r="D1448">
        <f t="shared" si="44"/>
        <v>1601289</v>
      </c>
      <c r="E1448">
        <f t="shared" si="45"/>
        <v>1633128</v>
      </c>
    </row>
    <row r="1449" spans="1:5">
      <c r="A1449">
        <v>1601290</v>
      </c>
      <c r="B1449">
        <v>1633129</v>
      </c>
      <c r="C1449" s="293">
        <v>50300000</v>
      </c>
      <c r="D1449">
        <f t="shared" si="44"/>
        <v>1601290</v>
      </c>
      <c r="E1449">
        <f t="shared" si="45"/>
        <v>1633129</v>
      </c>
    </row>
    <row r="1450" spans="1:5">
      <c r="A1450">
        <v>1601291</v>
      </c>
      <c r="B1450">
        <v>1633130</v>
      </c>
      <c r="C1450" s="293">
        <v>50300000</v>
      </c>
      <c r="D1450">
        <f t="shared" si="44"/>
        <v>1601291</v>
      </c>
      <c r="E1450">
        <f t="shared" si="45"/>
        <v>1633130</v>
      </c>
    </row>
    <row r="1451" spans="1:5">
      <c r="A1451">
        <v>1601292</v>
      </c>
      <c r="B1451">
        <v>1633131</v>
      </c>
      <c r="C1451" s="293">
        <v>400900000</v>
      </c>
      <c r="D1451">
        <f t="shared" si="44"/>
        <v>1601292</v>
      </c>
      <c r="E1451">
        <f t="shared" si="45"/>
        <v>1633131</v>
      </c>
    </row>
    <row r="1452" spans="1:5">
      <c r="A1452">
        <v>1601293</v>
      </c>
      <c r="B1452">
        <v>1633132</v>
      </c>
      <c r="C1452" s="293">
        <v>58300000</v>
      </c>
      <c r="D1452">
        <f t="shared" si="44"/>
        <v>1601293</v>
      </c>
      <c r="E1452">
        <f t="shared" si="45"/>
        <v>1633132</v>
      </c>
    </row>
    <row r="1453" spans="1:5">
      <c r="A1453">
        <v>1601298</v>
      </c>
      <c r="B1453">
        <v>1633134</v>
      </c>
      <c r="C1453" s="293">
        <v>274300000</v>
      </c>
      <c r="D1453">
        <f t="shared" si="44"/>
        <v>1601298</v>
      </c>
      <c r="E1453">
        <f t="shared" si="45"/>
        <v>1633134</v>
      </c>
    </row>
    <row r="1454" spans="1:5">
      <c r="A1454">
        <v>1601299</v>
      </c>
      <c r="B1454">
        <v>1633135</v>
      </c>
      <c r="C1454" s="293">
        <v>290300000</v>
      </c>
      <c r="D1454">
        <f t="shared" si="44"/>
        <v>1601299</v>
      </c>
      <c r="E1454">
        <f t="shared" si="45"/>
        <v>1633135</v>
      </c>
    </row>
    <row r="1455" spans="1:5">
      <c r="A1455">
        <v>1601300</v>
      </c>
      <c r="B1455">
        <v>1633136</v>
      </c>
      <c r="C1455" s="293">
        <v>85800000</v>
      </c>
      <c r="D1455">
        <f t="shared" si="44"/>
        <v>1601300</v>
      </c>
      <c r="E1455">
        <f t="shared" si="45"/>
        <v>1633136</v>
      </c>
    </row>
    <row r="1456" spans="1:5">
      <c r="A1456">
        <v>1601301</v>
      </c>
      <c r="B1456">
        <v>1633137</v>
      </c>
      <c r="C1456" s="293">
        <v>85800000</v>
      </c>
      <c r="D1456">
        <f t="shared" si="44"/>
        <v>1601301</v>
      </c>
      <c r="E1456">
        <f t="shared" si="45"/>
        <v>1633137</v>
      </c>
    </row>
    <row r="1457" spans="1:5">
      <c r="A1457">
        <v>1601303</v>
      </c>
      <c r="B1457">
        <v>1633138</v>
      </c>
      <c r="C1457" s="293">
        <v>71400000</v>
      </c>
      <c r="D1457">
        <f t="shared" si="44"/>
        <v>1601303</v>
      </c>
      <c r="E1457">
        <f t="shared" si="45"/>
        <v>1633138</v>
      </c>
    </row>
    <row r="1458" spans="1:5">
      <c r="A1458">
        <v>1601309</v>
      </c>
      <c r="B1458">
        <v>1633139</v>
      </c>
      <c r="C1458" s="293">
        <v>67500000</v>
      </c>
      <c r="D1458">
        <f t="shared" si="44"/>
        <v>1601309</v>
      </c>
      <c r="E1458">
        <f t="shared" si="45"/>
        <v>1633139</v>
      </c>
    </row>
    <row r="1459" spans="1:5">
      <c r="A1459">
        <v>1601311</v>
      </c>
      <c r="B1459">
        <v>1633140</v>
      </c>
      <c r="C1459" s="293">
        <v>49100000</v>
      </c>
      <c r="D1459">
        <f t="shared" si="44"/>
        <v>1601311</v>
      </c>
      <c r="E1459">
        <f t="shared" si="45"/>
        <v>1633140</v>
      </c>
    </row>
    <row r="1460" spans="1:5">
      <c r="A1460">
        <v>1601312</v>
      </c>
      <c r="B1460">
        <v>1633141</v>
      </c>
      <c r="C1460" s="293">
        <v>50100000</v>
      </c>
      <c r="D1460">
        <f t="shared" si="44"/>
        <v>1601312</v>
      </c>
      <c r="E1460">
        <f t="shared" si="45"/>
        <v>1633141</v>
      </c>
    </row>
    <row r="1461" spans="1:5">
      <c r="A1461">
        <v>1601313</v>
      </c>
      <c r="B1461">
        <v>1633142</v>
      </c>
      <c r="C1461" s="293">
        <v>51100000</v>
      </c>
      <c r="D1461">
        <f t="shared" si="44"/>
        <v>1601313</v>
      </c>
      <c r="E1461">
        <f t="shared" si="45"/>
        <v>1633142</v>
      </c>
    </row>
    <row r="1462" spans="1:5">
      <c r="A1462">
        <v>1601314</v>
      </c>
      <c r="B1462">
        <v>1633143</v>
      </c>
      <c r="C1462" s="293">
        <v>65500000</v>
      </c>
      <c r="D1462">
        <f t="shared" si="44"/>
        <v>1601314</v>
      </c>
      <c r="E1462">
        <f t="shared" si="45"/>
        <v>1633143</v>
      </c>
    </row>
    <row r="1463" spans="1:5">
      <c r="A1463">
        <v>1601319</v>
      </c>
      <c r="B1463">
        <v>1633144</v>
      </c>
      <c r="C1463" s="293">
        <v>60000000</v>
      </c>
      <c r="D1463">
        <f t="shared" si="44"/>
        <v>1601319</v>
      </c>
      <c r="E1463">
        <f t="shared" si="45"/>
        <v>1633144</v>
      </c>
    </row>
    <row r="1464" spans="1:5">
      <c r="A1464">
        <v>1601320</v>
      </c>
      <c r="B1464">
        <v>1633145</v>
      </c>
      <c r="C1464" s="293">
        <v>43300000</v>
      </c>
      <c r="D1464">
        <f t="shared" si="44"/>
        <v>1601320</v>
      </c>
      <c r="E1464">
        <f t="shared" si="45"/>
        <v>1633145</v>
      </c>
    </row>
    <row r="1465" spans="1:5">
      <c r="A1465">
        <v>1601321</v>
      </c>
      <c r="B1465">
        <v>1633146</v>
      </c>
      <c r="C1465" s="293">
        <v>47300000</v>
      </c>
      <c r="D1465">
        <f t="shared" si="44"/>
        <v>1601321</v>
      </c>
      <c r="E1465">
        <f t="shared" si="45"/>
        <v>1633146</v>
      </c>
    </row>
    <row r="1466" spans="1:5">
      <c r="A1466">
        <v>1601322</v>
      </c>
      <c r="B1466">
        <v>1633147</v>
      </c>
      <c r="C1466" s="293">
        <v>47800000</v>
      </c>
      <c r="D1466">
        <f t="shared" si="44"/>
        <v>1601322</v>
      </c>
      <c r="E1466">
        <f t="shared" si="45"/>
        <v>1633147</v>
      </c>
    </row>
    <row r="1467" spans="1:5">
      <c r="A1467">
        <v>1601328</v>
      </c>
      <c r="B1467">
        <v>1633148</v>
      </c>
      <c r="C1467" s="293">
        <v>221600000</v>
      </c>
      <c r="D1467">
        <f t="shared" si="44"/>
        <v>1601328</v>
      </c>
      <c r="E1467">
        <f t="shared" si="45"/>
        <v>1633148</v>
      </c>
    </row>
    <row r="1468" spans="1:5">
      <c r="A1468">
        <v>1601332</v>
      </c>
      <c r="B1468">
        <v>1633149</v>
      </c>
      <c r="C1468" s="293">
        <v>63800000</v>
      </c>
      <c r="D1468">
        <f t="shared" si="44"/>
        <v>1601332</v>
      </c>
      <c r="E1468">
        <f t="shared" si="45"/>
        <v>1633149</v>
      </c>
    </row>
    <row r="1469" spans="1:5">
      <c r="A1469">
        <v>1601333</v>
      </c>
      <c r="B1469">
        <v>1633150</v>
      </c>
      <c r="C1469" s="293">
        <v>64900000</v>
      </c>
      <c r="D1469">
        <f t="shared" si="44"/>
        <v>1601333</v>
      </c>
      <c r="E1469">
        <f t="shared" si="45"/>
        <v>1633150</v>
      </c>
    </row>
    <row r="1470" spans="1:5">
      <c r="A1470">
        <v>1601334</v>
      </c>
      <c r="B1470">
        <v>1633151</v>
      </c>
      <c r="C1470" s="293">
        <v>66000000</v>
      </c>
      <c r="D1470">
        <f t="shared" si="44"/>
        <v>1601334</v>
      </c>
      <c r="E1470">
        <f t="shared" si="45"/>
        <v>1633151</v>
      </c>
    </row>
    <row r="1471" spans="1:5">
      <c r="A1471">
        <v>1601336</v>
      </c>
      <c r="B1471">
        <v>1633152</v>
      </c>
      <c r="C1471" s="293">
        <v>330000000</v>
      </c>
      <c r="D1471">
        <f t="shared" si="44"/>
        <v>1601336</v>
      </c>
      <c r="E1471">
        <f t="shared" si="45"/>
        <v>1633152</v>
      </c>
    </row>
    <row r="1472" spans="1:5">
      <c r="A1472">
        <v>1601337</v>
      </c>
      <c r="B1472">
        <v>1633153</v>
      </c>
      <c r="C1472" s="293">
        <v>54200000</v>
      </c>
      <c r="D1472">
        <f t="shared" si="44"/>
        <v>1601337</v>
      </c>
      <c r="E1472">
        <f t="shared" si="45"/>
        <v>1633153</v>
      </c>
    </row>
    <row r="1473" spans="1:5">
      <c r="A1473">
        <v>1601338</v>
      </c>
      <c r="B1473">
        <v>1633154</v>
      </c>
      <c r="C1473" s="293">
        <v>56300000</v>
      </c>
      <c r="D1473">
        <f t="shared" si="44"/>
        <v>1601338</v>
      </c>
      <c r="E1473">
        <f t="shared" si="45"/>
        <v>1633154</v>
      </c>
    </row>
    <row r="1474" spans="1:5">
      <c r="A1474">
        <v>1601341</v>
      </c>
      <c r="B1474">
        <v>1633155</v>
      </c>
      <c r="C1474" s="293">
        <v>74100000</v>
      </c>
      <c r="D1474">
        <f t="shared" si="44"/>
        <v>1601341</v>
      </c>
      <c r="E1474">
        <f t="shared" si="45"/>
        <v>1633155</v>
      </c>
    </row>
    <row r="1475" spans="1:5">
      <c r="A1475">
        <v>1601342</v>
      </c>
      <c r="B1475">
        <v>1633156</v>
      </c>
      <c r="C1475" s="293">
        <v>78200000</v>
      </c>
      <c r="D1475">
        <f t="shared" ref="D1475:D1538" si="46">+A1475*1</f>
        <v>1601342</v>
      </c>
      <c r="E1475">
        <f t="shared" ref="E1475:E1538" si="47">+B1475*1</f>
        <v>1633156</v>
      </c>
    </row>
    <row r="1476" spans="1:5">
      <c r="A1476">
        <v>1601343</v>
      </c>
      <c r="B1476">
        <v>1633157</v>
      </c>
      <c r="C1476" s="293">
        <v>86900000</v>
      </c>
      <c r="D1476">
        <f t="shared" si="46"/>
        <v>1601343</v>
      </c>
      <c r="E1476">
        <f t="shared" si="47"/>
        <v>1633157</v>
      </c>
    </row>
    <row r="1477" spans="1:5">
      <c r="A1477">
        <v>1601344</v>
      </c>
      <c r="B1477">
        <v>1633158</v>
      </c>
      <c r="C1477" s="293">
        <v>90900000</v>
      </c>
      <c r="D1477">
        <f t="shared" si="46"/>
        <v>1601344</v>
      </c>
      <c r="E1477">
        <f t="shared" si="47"/>
        <v>1633158</v>
      </c>
    </row>
    <row r="1478" spans="1:5">
      <c r="A1478">
        <v>1601345</v>
      </c>
      <c r="B1478">
        <v>1633159</v>
      </c>
      <c r="C1478" s="293">
        <v>65100000</v>
      </c>
      <c r="D1478">
        <f t="shared" si="46"/>
        <v>1601345</v>
      </c>
      <c r="E1478">
        <f t="shared" si="47"/>
        <v>1633159</v>
      </c>
    </row>
    <row r="1479" spans="1:5">
      <c r="A1479">
        <v>1601347</v>
      </c>
      <c r="B1479">
        <v>1633160</v>
      </c>
      <c r="C1479" s="293">
        <v>50300000</v>
      </c>
      <c r="D1479">
        <f t="shared" si="46"/>
        <v>1601347</v>
      </c>
      <c r="E1479">
        <f t="shared" si="47"/>
        <v>1633160</v>
      </c>
    </row>
    <row r="1480" spans="1:5">
      <c r="A1480">
        <v>1601348</v>
      </c>
      <c r="B1480">
        <v>1633161</v>
      </c>
      <c r="C1480" s="293">
        <v>52400000</v>
      </c>
      <c r="D1480">
        <f t="shared" si="46"/>
        <v>1601348</v>
      </c>
      <c r="E1480">
        <f t="shared" si="47"/>
        <v>1633161</v>
      </c>
    </row>
    <row r="1481" spans="1:5">
      <c r="A1481">
        <v>1601353</v>
      </c>
      <c r="B1481">
        <v>1633162</v>
      </c>
      <c r="C1481" s="293">
        <v>112100000</v>
      </c>
      <c r="D1481">
        <f t="shared" si="46"/>
        <v>1601353</v>
      </c>
      <c r="E1481">
        <f t="shared" si="47"/>
        <v>1633162</v>
      </c>
    </row>
    <row r="1482" spans="1:5">
      <c r="A1482">
        <v>1601354</v>
      </c>
      <c r="B1482">
        <v>1633163</v>
      </c>
      <c r="C1482" s="293">
        <v>24100000</v>
      </c>
      <c r="D1482">
        <f t="shared" si="46"/>
        <v>1601354</v>
      </c>
      <c r="E1482">
        <f t="shared" si="47"/>
        <v>1633163</v>
      </c>
    </row>
    <row r="1483" spans="1:5">
      <c r="A1483">
        <v>1601355</v>
      </c>
      <c r="B1483">
        <v>1633164</v>
      </c>
      <c r="C1483" s="293">
        <v>67100000</v>
      </c>
      <c r="D1483">
        <f t="shared" si="46"/>
        <v>1601355</v>
      </c>
      <c r="E1483">
        <f t="shared" si="47"/>
        <v>1633164</v>
      </c>
    </row>
    <row r="1484" spans="1:5">
      <c r="A1484">
        <v>1601357</v>
      </c>
      <c r="B1484">
        <v>1633165</v>
      </c>
      <c r="C1484" s="293">
        <v>65100000</v>
      </c>
      <c r="D1484">
        <f t="shared" si="46"/>
        <v>1601357</v>
      </c>
      <c r="E1484">
        <f t="shared" si="47"/>
        <v>1633165</v>
      </c>
    </row>
    <row r="1485" spans="1:5">
      <c r="A1485">
        <v>1601359</v>
      </c>
      <c r="B1485">
        <v>1633166</v>
      </c>
      <c r="C1485" s="293">
        <v>86100000</v>
      </c>
      <c r="D1485">
        <f t="shared" si="46"/>
        <v>1601359</v>
      </c>
      <c r="E1485">
        <f t="shared" si="47"/>
        <v>1633166</v>
      </c>
    </row>
    <row r="1486" spans="1:5">
      <c r="A1486">
        <v>1601360</v>
      </c>
      <c r="B1486">
        <v>1633167</v>
      </c>
      <c r="C1486" s="293">
        <v>85000000</v>
      </c>
      <c r="D1486">
        <f t="shared" si="46"/>
        <v>1601360</v>
      </c>
      <c r="E1486">
        <f t="shared" si="47"/>
        <v>1633167</v>
      </c>
    </row>
    <row r="1487" spans="1:5">
      <c r="A1487">
        <v>1601005</v>
      </c>
      <c r="B1487">
        <v>1634001</v>
      </c>
      <c r="C1487" s="293">
        <v>35400000</v>
      </c>
      <c r="D1487">
        <f t="shared" si="46"/>
        <v>1601005</v>
      </c>
      <c r="E1487">
        <f t="shared" si="47"/>
        <v>1634001</v>
      </c>
    </row>
    <row r="1488" spans="1:5">
      <c r="A1488">
        <v>1606054</v>
      </c>
      <c r="B1488">
        <v>1634002</v>
      </c>
      <c r="C1488" s="293">
        <v>62000000</v>
      </c>
      <c r="D1488">
        <f t="shared" si="46"/>
        <v>1606054</v>
      </c>
      <c r="E1488">
        <f t="shared" si="47"/>
        <v>1634002</v>
      </c>
    </row>
    <row r="1489" spans="1:5">
      <c r="A1489">
        <v>1606055</v>
      </c>
      <c r="B1489">
        <v>1634003</v>
      </c>
      <c r="C1489" s="293">
        <v>62600000</v>
      </c>
      <c r="D1489">
        <f t="shared" si="46"/>
        <v>1606055</v>
      </c>
      <c r="E1489">
        <f t="shared" si="47"/>
        <v>1634003</v>
      </c>
    </row>
    <row r="1490" spans="1:5">
      <c r="A1490">
        <v>1606198</v>
      </c>
      <c r="B1490">
        <v>1634004</v>
      </c>
      <c r="C1490" s="293">
        <v>72600000</v>
      </c>
      <c r="D1490">
        <f t="shared" si="46"/>
        <v>1606198</v>
      </c>
      <c r="E1490">
        <f t="shared" si="47"/>
        <v>1634004</v>
      </c>
    </row>
    <row r="1491" spans="1:5">
      <c r="A1491">
        <v>1606210</v>
      </c>
      <c r="B1491">
        <v>1634005</v>
      </c>
      <c r="C1491" s="293">
        <v>76400000</v>
      </c>
      <c r="D1491">
        <f t="shared" si="46"/>
        <v>1606210</v>
      </c>
      <c r="E1491">
        <f t="shared" si="47"/>
        <v>1634005</v>
      </c>
    </row>
    <row r="1492" spans="1:5">
      <c r="A1492">
        <v>1606261</v>
      </c>
      <c r="B1492">
        <v>1634006</v>
      </c>
      <c r="C1492" s="293">
        <v>160000000</v>
      </c>
      <c r="D1492">
        <f t="shared" si="46"/>
        <v>1606261</v>
      </c>
      <c r="E1492">
        <f t="shared" si="47"/>
        <v>1634006</v>
      </c>
    </row>
    <row r="1493" spans="1:5">
      <c r="A1493">
        <v>1606262</v>
      </c>
      <c r="B1493">
        <v>1634007</v>
      </c>
      <c r="C1493" s="293">
        <v>116300000</v>
      </c>
      <c r="D1493">
        <f t="shared" si="46"/>
        <v>1606262</v>
      </c>
      <c r="E1493">
        <f t="shared" si="47"/>
        <v>1634007</v>
      </c>
    </row>
    <row r="1494" spans="1:5">
      <c r="A1494">
        <v>1606199</v>
      </c>
      <c r="B1494">
        <v>1635001</v>
      </c>
      <c r="C1494" s="293">
        <v>98300000</v>
      </c>
      <c r="D1494">
        <f t="shared" si="46"/>
        <v>1606199</v>
      </c>
      <c r="E1494">
        <f t="shared" si="47"/>
        <v>1635001</v>
      </c>
    </row>
    <row r="1495" spans="1:5">
      <c r="A1495">
        <v>1606211</v>
      </c>
      <c r="B1495">
        <v>1635002</v>
      </c>
      <c r="C1495" s="293">
        <v>87700000</v>
      </c>
      <c r="D1495">
        <f t="shared" si="46"/>
        <v>1606211</v>
      </c>
      <c r="E1495">
        <f t="shared" si="47"/>
        <v>1635002</v>
      </c>
    </row>
    <row r="1496" spans="1:5">
      <c r="A1496">
        <v>1606213</v>
      </c>
      <c r="B1496">
        <v>1635003</v>
      </c>
      <c r="C1496" s="293">
        <v>96000000</v>
      </c>
      <c r="D1496">
        <f t="shared" si="46"/>
        <v>1606213</v>
      </c>
      <c r="E1496">
        <f t="shared" si="47"/>
        <v>1635003</v>
      </c>
    </row>
    <row r="1497" spans="1:5">
      <c r="A1497">
        <v>1606215</v>
      </c>
      <c r="B1497">
        <v>1635004</v>
      </c>
      <c r="C1497" s="293">
        <v>80300000</v>
      </c>
      <c r="D1497">
        <f t="shared" si="46"/>
        <v>1606215</v>
      </c>
      <c r="E1497">
        <f t="shared" si="47"/>
        <v>1635004</v>
      </c>
    </row>
    <row r="1498" spans="1:5">
      <c r="A1498">
        <v>1606217</v>
      </c>
      <c r="B1498">
        <v>1635005</v>
      </c>
      <c r="C1498" s="293">
        <v>148000000</v>
      </c>
      <c r="D1498">
        <f t="shared" si="46"/>
        <v>1606217</v>
      </c>
      <c r="E1498">
        <f t="shared" si="47"/>
        <v>1635005</v>
      </c>
    </row>
    <row r="1499" spans="1:5">
      <c r="A1499">
        <v>1606221</v>
      </c>
      <c r="B1499">
        <v>1635006</v>
      </c>
      <c r="C1499" s="293">
        <v>90000000</v>
      </c>
      <c r="D1499">
        <f t="shared" si="46"/>
        <v>1606221</v>
      </c>
      <c r="E1499">
        <f t="shared" si="47"/>
        <v>1635006</v>
      </c>
    </row>
    <row r="1500" spans="1:5">
      <c r="A1500">
        <v>1606222</v>
      </c>
      <c r="B1500">
        <v>1635007</v>
      </c>
      <c r="C1500" s="293">
        <v>85800000</v>
      </c>
      <c r="D1500">
        <f t="shared" si="46"/>
        <v>1606222</v>
      </c>
      <c r="E1500">
        <f t="shared" si="47"/>
        <v>1635007</v>
      </c>
    </row>
    <row r="1501" spans="1:5">
      <c r="A1501">
        <v>1606223</v>
      </c>
      <c r="B1501">
        <v>1635008</v>
      </c>
      <c r="C1501" s="293">
        <v>91700000</v>
      </c>
      <c r="D1501">
        <f t="shared" si="46"/>
        <v>1606223</v>
      </c>
      <c r="E1501">
        <f t="shared" si="47"/>
        <v>1635008</v>
      </c>
    </row>
    <row r="1502" spans="1:5">
      <c r="A1502">
        <v>1606224</v>
      </c>
      <c r="B1502">
        <v>1635009</v>
      </c>
      <c r="C1502" s="293">
        <v>91300000</v>
      </c>
      <c r="D1502">
        <f t="shared" si="46"/>
        <v>1606224</v>
      </c>
      <c r="E1502">
        <f t="shared" si="47"/>
        <v>1635009</v>
      </c>
    </row>
    <row r="1503" spans="1:5">
      <c r="A1503">
        <v>1606225</v>
      </c>
      <c r="B1503">
        <v>1635010</v>
      </c>
      <c r="C1503" s="293">
        <v>90500000</v>
      </c>
      <c r="D1503">
        <f t="shared" si="46"/>
        <v>1606225</v>
      </c>
      <c r="E1503">
        <f t="shared" si="47"/>
        <v>1635010</v>
      </c>
    </row>
    <row r="1504" spans="1:5">
      <c r="A1504">
        <v>1606232</v>
      </c>
      <c r="B1504">
        <v>1635011</v>
      </c>
      <c r="C1504" s="293">
        <v>94400000</v>
      </c>
      <c r="D1504">
        <f t="shared" si="46"/>
        <v>1606232</v>
      </c>
      <c r="E1504">
        <f t="shared" si="47"/>
        <v>1635011</v>
      </c>
    </row>
    <row r="1505" spans="1:5">
      <c r="A1505">
        <v>1606233</v>
      </c>
      <c r="B1505">
        <v>1635012</v>
      </c>
      <c r="C1505" s="293">
        <v>90300000</v>
      </c>
      <c r="D1505">
        <f t="shared" si="46"/>
        <v>1606233</v>
      </c>
      <c r="E1505">
        <f t="shared" si="47"/>
        <v>1635012</v>
      </c>
    </row>
    <row r="1506" spans="1:5">
      <c r="A1506">
        <v>1606235</v>
      </c>
      <c r="B1506">
        <v>1635013</v>
      </c>
      <c r="C1506" s="293">
        <v>93800000</v>
      </c>
      <c r="D1506">
        <f t="shared" si="46"/>
        <v>1606235</v>
      </c>
      <c r="E1506">
        <f t="shared" si="47"/>
        <v>1635013</v>
      </c>
    </row>
    <row r="1507" spans="1:5">
      <c r="A1507">
        <v>1606238</v>
      </c>
      <c r="B1507">
        <v>1635014</v>
      </c>
      <c r="C1507" s="293">
        <v>121400000</v>
      </c>
      <c r="D1507">
        <f t="shared" si="46"/>
        <v>1606238</v>
      </c>
      <c r="E1507">
        <f t="shared" si="47"/>
        <v>1635014</v>
      </c>
    </row>
    <row r="1508" spans="1:5">
      <c r="A1508">
        <v>1606239</v>
      </c>
      <c r="B1508">
        <v>1635015</v>
      </c>
      <c r="C1508" s="293">
        <v>133300000</v>
      </c>
      <c r="D1508">
        <f t="shared" si="46"/>
        <v>1606239</v>
      </c>
      <c r="E1508">
        <f t="shared" si="47"/>
        <v>1635015</v>
      </c>
    </row>
    <row r="1509" spans="1:5">
      <c r="A1509">
        <v>1606243</v>
      </c>
      <c r="B1509">
        <v>1635016</v>
      </c>
      <c r="C1509" s="293">
        <v>132000000</v>
      </c>
      <c r="D1509">
        <f t="shared" si="46"/>
        <v>1606243</v>
      </c>
      <c r="E1509">
        <f t="shared" si="47"/>
        <v>1635016</v>
      </c>
    </row>
    <row r="1510" spans="1:5">
      <c r="A1510">
        <v>1606244</v>
      </c>
      <c r="B1510">
        <v>1635017</v>
      </c>
      <c r="C1510" s="293">
        <v>291800000</v>
      </c>
      <c r="D1510">
        <f t="shared" si="46"/>
        <v>1606244</v>
      </c>
      <c r="E1510">
        <f t="shared" si="47"/>
        <v>1635017</v>
      </c>
    </row>
    <row r="1511" spans="1:5">
      <c r="A1511">
        <v>1606245</v>
      </c>
      <c r="B1511">
        <v>1635018</v>
      </c>
      <c r="C1511" s="293">
        <v>143100000</v>
      </c>
      <c r="D1511">
        <f t="shared" si="46"/>
        <v>1606245</v>
      </c>
      <c r="E1511">
        <f t="shared" si="47"/>
        <v>1635018</v>
      </c>
    </row>
    <row r="1512" spans="1:5">
      <c r="A1512">
        <v>1606247</v>
      </c>
      <c r="B1512">
        <v>1635019</v>
      </c>
      <c r="C1512" s="293">
        <v>85000000</v>
      </c>
      <c r="D1512">
        <f t="shared" si="46"/>
        <v>1606247</v>
      </c>
      <c r="E1512">
        <f t="shared" si="47"/>
        <v>1635019</v>
      </c>
    </row>
    <row r="1513" spans="1:5">
      <c r="A1513">
        <v>1606248</v>
      </c>
      <c r="B1513">
        <v>1635020</v>
      </c>
      <c r="C1513" s="293">
        <v>111300000</v>
      </c>
      <c r="D1513">
        <f t="shared" si="46"/>
        <v>1606248</v>
      </c>
      <c r="E1513">
        <f t="shared" si="47"/>
        <v>1635020</v>
      </c>
    </row>
    <row r="1514" spans="1:5">
      <c r="A1514">
        <v>1606249</v>
      </c>
      <c r="B1514">
        <v>1635021</v>
      </c>
      <c r="C1514" s="293">
        <v>119800000</v>
      </c>
      <c r="D1514">
        <f t="shared" si="46"/>
        <v>1606249</v>
      </c>
      <c r="E1514">
        <f t="shared" si="47"/>
        <v>1635021</v>
      </c>
    </row>
    <row r="1515" spans="1:5">
      <c r="A1515">
        <v>1606253</v>
      </c>
      <c r="B1515">
        <v>1635022</v>
      </c>
      <c r="C1515" s="293">
        <v>147000000</v>
      </c>
      <c r="D1515">
        <f t="shared" si="46"/>
        <v>1606253</v>
      </c>
      <c r="E1515">
        <f t="shared" si="47"/>
        <v>1635022</v>
      </c>
    </row>
    <row r="1516" spans="1:5">
      <c r="A1516">
        <v>1606254</v>
      </c>
      <c r="B1516">
        <v>1635023</v>
      </c>
      <c r="C1516" s="293">
        <v>100600000</v>
      </c>
      <c r="D1516">
        <f t="shared" si="46"/>
        <v>1606254</v>
      </c>
      <c r="E1516">
        <f t="shared" si="47"/>
        <v>1635023</v>
      </c>
    </row>
    <row r="1517" spans="1:5">
      <c r="A1517">
        <v>1606255</v>
      </c>
      <c r="B1517">
        <v>1635024</v>
      </c>
      <c r="C1517" s="293">
        <v>97100000</v>
      </c>
      <c r="D1517">
        <f t="shared" si="46"/>
        <v>1606255</v>
      </c>
      <c r="E1517">
        <f t="shared" si="47"/>
        <v>1635024</v>
      </c>
    </row>
    <row r="1518" spans="1:5">
      <c r="A1518">
        <v>1606256</v>
      </c>
      <c r="B1518">
        <v>1635025</v>
      </c>
      <c r="C1518" s="293">
        <v>101300000</v>
      </c>
      <c r="D1518">
        <f t="shared" si="46"/>
        <v>1606256</v>
      </c>
      <c r="E1518">
        <f t="shared" si="47"/>
        <v>1635025</v>
      </c>
    </row>
    <row r="1519" spans="1:5">
      <c r="A1519">
        <v>1606257</v>
      </c>
      <c r="B1519">
        <v>1635026</v>
      </c>
      <c r="C1519" s="293">
        <v>101000000</v>
      </c>
      <c r="D1519">
        <f t="shared" si="46"/>
        <v>1606257</v>
      </c>
      <c r="E1519">
        <f t="shared" si="47"/>
        <v>1635026</v>
      </c>
    </row>
    <row r="1520" spans="1:5">
      <c r="A1520">
        <v>1606258</v>
      </c>
      <c r="B1520">
        <v>1635027</v>
      </c>
      <c r="C1520" s="293">
        <v>105000000</v>
      </c>
      <c r="D1520">
        <f t="shared" si="46"/>
        <v>1606258</v>
      </c>
      <c r="E1520">
        <f t="shared" si="47"/>
        <v>1635027</v>
      </c>
    </row>
    <row r="1521" spans="1:5">
      <c r="A1521">
        <v>1606260</v>
      </c>
      <c r="B1521">
        <v>1635028</v>
      </c>
      <c r="C1521" s="293">
        <v>110000000</v>
      </c>
      <c r="D1521">
        <f t="shared" si="46"/>
        <v>1606260</v>
      </c>
      <c r="E1521">
        <f t="shared" si="47"/>
        <v>1635028</v>
      </c>
    </row>
    <row r="1522" spans="1:5">
      <c r="A1522">
        <v>1606263</v>
      </c>
      <c r="B1522">
        <v>1635029</v>
      </c>
      <c r="C1522" s="293">
        <v>133000000</v>
      </c>
      <c r="D1522">
        <f t="shared" si="46"/>
        <v>1606263</v>
      </c>
      <c r="E1522">
        <f t="shared" si="47"/>
        <v>1635029</v>
      </c>
    </row>
    <row r="1523" spans="1:5">
      <c r="A1523">
        <v>1606265</v>
      </c>
      <c r="B1523">
        <v>1635030</v>
      </c>
      <c r="C1523" s="293">
        <v>100000000</v>
      </c>
      <c r="D1523">
        <f t="shared" si="46"/>
        <v>1606265</v>
      </c>
      <c r="E1523">
        <f t="shared" si="47"/>
        <v>1635030</v>
      </c>
    </row>
    <row r="1524" spans="1:5">
      <c r="A1524">
        <v>1606038</v>
      </c>
      <c r="B1524">
        <v>1636001</v>
      </c>
      <c r="C1524" s="293">
        <v>117900000</v>
      </c>
      <c r="D1524">
        <f t="shared" si="46"/>
        <v>1606038</v>
      </c>
      <c r="E1524">
        <f t="shared" si="47"/>
        <v>1636001</v>
      </c>
    </row>
    <row r="1525" spans="1:5">
      <c r="A1525">
        <v>1606039</v>
      </c>
      <c r="B1525">
        <v>1636002</v>
      </c>
      <c r="C1525" s="293">
        <v>115500000</v>
      </c>
      <c r="D1525">
        <f t="shared" si="46"/>
        <v>1606039</v>
      </c>
      <c r="E1525">
        <f t="shared" si="47"/>
        <v>1636002</v>
      </c>
    </row>
    <row r="1526" spans="1:5">
      <c r="A1526">
        <v>1606044</v>
      </c>
      <c r="B1526">
        <v>1636003</v>
      </c>
      <c r="C1526" s="293">
        <v>93100000</v>
      </c>
      <c r="D1526">
        <f t="shared" si="46"/>
        <v>1606044</v>
      </c>
      <c r="E1526">
        <f t="shared" si="47"/>
        <v>1636003</v>
      </c>
    </row>
    <row r="1527" spans="1:5">
      <c r="A1527">
        <v>1606046</v>
      </c>
      <c r="B1527">
        <v>1636004</v>
      </c>
      <c r="C1527" s="293">
        <v>42300000</v>
      </c>
      <c r="D1527">
        <f t="shared" si="46"/>
        <v>1606046</v>
      </c>
      <c r="E1527">
        <f t="shared" si="47"/>
        <v>1636004</v>
      </c>
    </row>
    <row r="1528" spans="1:5">
      <c r="A1528">
        <v>1606063</v>
      </c>
      <c r="B1528">
        <v>1636005</v>
      </c>
      <c r="C1528" s="293">
        <v>93900000</v>
      </c>
      <c r="D1528">
        <f t="shared" si="46"/>
        <v>1606063</v>
      </c>
      <c r="E1528">
        <f t="shared" si="47"/>
        <v>1636005</v>
      </c>
    </row>
    <row r="1529" spans="1:5">
      <c r="A1529">
        <v>1606072</v>
      </c>
      <c r="B1529">
        <v>1636006</v>
      </c>
      <c r="C1529" s="293">
        <v>120000000</v>
      </c>
      <c r="D1529">
        <f t="shared" si="46"/>
        <v>1606072</v>
      </c>
      <c r="E1529">
        <f t="shared" si="47"/>
        <v>1636006</v>
      </c>
    </row>
    <row r="1530" spans="1:5">
      <c r="A1530">
        <v>1606194</v>
      </c>
      <c r="B1530">
        <v>1636007</v>
      </c>
      <c r="C1530" s="293">
        <v>185000000</v>
      </c>
      <c r="D1530">
        <f t="shared" si="46"/>
        <v>1606194</v>
      </c>
      <c r="E1530">
        <f t="shared" si="47"/>
        <v>1636007</v>
      </c>
    </row>
    <row r="1531" spans="1:5">
      <c r="A1531">
        <v>1606197</v>
      </c>
      <c r="B1531">
        <v>1636008</v>
      </c>
      <c r="C1531" s="293">
        <v>97900000</v>
      </c>
      <c r="D1531">
        <f t="shared" si="46"/>
        <v>1606197</v>
      </c>
      <c r="E1531">
        <f t="shared" si="47"/>
        <v>1636008</v>
      </c>
    </row>
    <row r="1532" spans="1:5">
      <c r="A1532">
        <v>1606200</v>
      </c>
      <c r="B1532">
        <v>1636009</v>
      </c>
      <c r="C1532" s="293">
        <v>94900000</v>
      </c>
      <c r="D1532">
        <f t="shared" si="46"/>
        <v>1606200</v>
      </c>
      <c r="E1532">
        <f t="shared" si="47"/>
        <v>1636009</v>
      </c>
    </row>
    <row r="1533" spans="1:5">
      <c r="A1533">
        <v>1606202</v>
      </c>
      <c r="B1533">
        <v>1636010</v>
      </c>
      <c r="C1533" s="293">
        <v>84300000</v>
      </c>
      <c r="D1533">
        <f t="shared" si="46"/>
        <v>1606202</v>
      </c>
      <c r="E1533">
        <f t="shared" si="47"/>
        <v>1636010</v>
      </c>
    </row>
    <row r="1534" spans="1:5">
      <c r="A1534">
        <v>1606203</v>
      </c>
      <c r="B1534">
        <v>1636011</v>
      </c>
      <c r="C1534" s="293">
        <v>86600000</v>
      </c>
      <c r="D1534">
        <f t="shared" si="46"/>
        <v>1606203</v>
      </c>
      <c r="E1534">
        <f t="shared" si="47"/>
        <v>1636011</v>
      </c>
    </row>
    <row r="1535" spans="1:5">
      <c r="A1535">
        <v>1606204</v>
      </c>
      <c r="B1535">
        <v>1636012</v>
      </c>
      <c r="C1535" s="293">
        <v>229000000</v>
      </c>
      <c r="D1535">
        <f t="shared" si="46"/>
        <v>1606204</v>
      </c>
      <c r="E1535">
        <f t="shared" si="47"/>
        <v>1636012</v>
      </c>
    </row>
    <row r="1536" spans="1:5">
      <c r="A1536">
        <v>1606205</v>
      </c>
      <c r="B1536">
        <v>1636013</v>
      </c>
      <c r="C1536" s="293">
        <v>164700000</v>
      </c>
      <c r="D1536">
        <f t="shared" si="46"/>
        <v>1606205</v>
      </c>
      <c r="E1536">
        <f t="shared" si="47"/>
        <v>1636013</v>
      </c>
    </row>
    <row r="1537" spans="1:5">
      <c r="A1537">
        <v>1606206</v>
      </c>
      <c r="B1537">
        <v>1636014</v>
      </c>
      <c r="C1537" s="293">
        <v>174200000</v>
      </c>
      <c r="D1537">
        <f t="shared" si="46"/>
        <v>1606206</v>
      </c>
      <c r="E1537">
        <f t="shared" si="47"/>
        <v>1636014</v>
      </c>
    </row>
    <row r="1538" spans="1:5">
      <c r="A1538">
        <v>1606212</v>
      </c>
      <c r="B1538">
        <v>1636015</v>
      </c>
      <c r="C1538" s="293">
        <v>183100000</v>
      </c>
      <c r="D1538">
        <f t="shared" si="46"/>
        <v>1606212</v>
      </c>
      <c r="E1538">
        <f t="shared" si="47"/>
        <v>1636015</v>
      </c>
    </row>
    <row r="1539" spans="1:5">
      <c r="A1539">
        <v>1606214</v>
      </c>
      <c r="B1539">
        <v>1636016</v>
      </c>
      <c r="C1539" s="293">
        <v>121100000</v>
      </c>
      <c r="D1539">
        <f t="shared" ref="D1539:D1602" si="48">+A1539*1</f>
        <v>1606214</v>
      </c>
      <c r="E1539">
        <f t="shared" ref="E1539:E1602" si="49">+B1539*1</f>
        <v>1636016</v>
      </c>
    </row>
    <row r="1540" spans="1:5">
      <c r="A1540">
        <v>1606216</v>
      </c>
      <c r="B1540">
        <v>1636017</v>
      </c>
      <c r="C1540" s="293">
        <v>218300000</v>
      </c>
      <c r="D1540">
        <f t="shared" si="48"/>
        <v>1606216</v>
      </c>
      <c r="E1540">
        <f t="shared" si="49"/>
        <v>1636017</v>
      </c>
    </row>
    <row r="1541" spans="1:5">
      <c r="A1541">
        <v>1606226</v>
      </c>
      <c r="B1541">
        <v>1636018</v>
      </c>
      <c r="C1541" s="293">
        <v>306600000</v>
      </c>
      <c r="D1541">
        <f t="shared" si="48"/>
        <v>1606226</v>
      </c>
      <c r="E1541">
        <f t="shared" si="49"/>
        <v>1636018</v>
      </c>
    </row>
    <row r="1542" spans="1:5">
      <c r="A1542">
        <v>1606227</v>
      </c>
      <c r="B1542">
        <v>1636019</v>
      </c>
      <c r="C1542" s="293">
        <v>151900000</v>
      </c>
      <c r="D1542">
        <f t="shared" si="48"/>
        <v>1606227</v>
      </c>
      <c r="E1542">
        <f t="shared" si="49"/>
        <v>1636019</v>
      </c>
    </row>
    <row r="1543" spans="1:5">
      <c r="A1543">
        <v>1606229</v>
      </c>
      <c r="B1543">
        <v>1636020</v>
      </c>
      <c r="C1543" s="293">
        <v>101000000</v>
      </c>
      <c r="D1543">
        <f t="shared" si="48"/>
        <v>1606229</v>
      </c>
      <c r="E1543">
        <f t="shared" si="49"/>
        <v>1636020</v>
      </c>
    </row>
    <row r="1544" spans="1:5">
      <c r="A1544">
        <v>1606230</v>
      </c>
      <c r="B1544">
        <v>1636021</v>
      </c>
      <c r="C1544" s="293">
        <v>135900000</v>
      </c>
      <c r="D1544">
        <f t="shared" si="48"/>
        <v>1606230</v>
      </c>
      <c r="E1544">
        <f t="shared" si="49"/>
        <v>1636021</v>
      </c>
    </row>
    <row r="1545" spans="1:5">
      <c r="A1545">
        <v>1606231</v>
      </c>
      <c r="B1545">
        <v>1636022</v>
      </c>
      <c r="C1545" s="293">
        <v>96600000</v>
      </c>
      <c r="D1545">
        <f t="shared" si="48"/>
        <v>1606231</v>
      </c>
      <c r="E1545">
        <f t="shared" si="49"/>
        <v>1636022</v>
      </c>
    </row>
    <row r="1546" spans="1:5">
      <c r="A1546">
        <v>1606236</v>
      </c>
      <c r="B1546">
        <v>1636023</v>
      </c>
      <c r="C1546" s="293">
        <v>185000000</v>
      </c>
      <c r="D1546">
        <f t="shared" si="48"/>
        <v>1606236</v>
      </c>
      <c r="E1546">
        <f t="shared" si="49"/>
        <v>1636023</v>
      </c>
    </row>
    <row r="1547" spans="1:5">
      <c r="A1547">
        <v>1606237</v>
      </c>
      <c r="B1547">
        <v>1636024</v>
      </c>
      <c r="C1547" s="293">
        <v>165400000</v>
      </c>
      <c r="D1547">
        <f t="shared" si="48"/>
        <v>1606237</v>
      </c>
      <c r="E1547">
        <f t="shared" si="49"/>
        <v>1636024</v>
      </c>
    </row>
    <row r="1548" spans="1:5">
      <c r="A1548">
        <v>1608005</v>
      </c>
      <c r="B1548">
        <v>1636025</v>
      </c>
      <c r="C1548" s="293">
        <v>134300000</v>
      </c>
      <c r="D1548">
        <f t="shared" si="48"/>
        <v>1608005</v>
      </c>
      <c r="E1548">
        <f t="shared" si="49"/>
        <v>1636025</v>
      </c>
    </row>
    <row r="1549" spans="1:5">
      <c r="A1549">
        <v>1608006</v>
      </c>
      <c r="B1549">
        <v>1636026</v>
      </c>
      <c r="C1549" s="293">
        <v>134300000</v>
      </c>
      <c r="D1549">
        <f t="shared" si="48"/>
        <v>1608006</v>
      </c>
      <c r="E1549">
        <f t="shared" si="49"/>
        <v>1636026</v>
      </c>
    </row>
    <row r="1550" spans="1:5">
      <c r="A1550">
        <v>1608007</v>
      </c>
      <c r="B1550">
        <v>1636027</v>
      </c>
      <c r="C1550" s="293">
        <v>135900000</v>
      </c>
      <c r="D1550">
        <f t="shared" si="48"/>
        <v>1608007</v>
      </c>
      <c r="E1550">
        <f t="shared" si="49"/>
        <v>1636027</v>
      </c>
    </row>
    <row r="1551" spans="1:5">
      <c r="A1551">
        <v>1608008</v>
      </c>
      <c r="B1551">
        <v>1636028</v>
      </c>
      <c r="C1551" s="293">
        <v>112900000</v>
      </c>
      <c r="D1551">
        <f t="shared" si="48"/>
        <v>1608008</v>
      </c>
      <c r="E1551">
        <f t="shared" si="49"/>
        <v>1636028</v>
      </c>
    </row>
    <row r="1552" spans="1:5">
      <c r="A1552">
        <v>1608009</v>
      </c>
      <c r="B1552">
        <v>1636029</v>
      </c>
      <c r="C1552" s="293">
        <v>108100000</v>
      </c>
      <c r="D1552">
        <f t="shared" si="48"/>
        <v>1608009</v>
      </c>
      <c r="E1552">
        <f t="shared" si="49"/>
        <v>1636029</v>
      </c>
    </row>
    <row r="1553" spans="1:5">
      <c r="A1553">
        <v>1608010</v>
      </c>
      <c r="B1553">
        <v>1636030</v>
      </c>
      <c r="C1553" s="293">
        <v>135900000</v>
      </c>
      <c r="D1553">
        <f t="shared" si="48"/>
        <v>1608010</v>
      </c>
      <c r="E1553">
        <f t="shared" si="49"/>
        <v>1636030</v>
      </c>
    </row>
    <row r="1554" spans="1:5">
      <c r="A1554">
        <v>1608012</v>
      </c>
      <c r="B1554">
        <v>1636031</v>
      </c>
      <c r="C1554" s="293">
        <v>85100000</v>
      </c>
      <c r="D1554">
        <f t="shared" si="48"/>
        <v>1608012</v>
      </c>
      <c r="E1554">
        <f t="shared" si="49"/>
        <v>1636031</v>
      </c>
    </row>
    <row r="1555" spans="1:5">
      <c r="A1555">
        <v>1608013</v>
      </c>
      <c r="B1555">
        <v>1636032</v>
      </c>
      <c r="C1555" s="293">
        <v>124900000</v>
      </c>
      <c r="D1555">
        <f t="shared" si="48"/>
        <v>1608013</v>
      </c>
      <c r="E1555">
        <f t="shared" si="49"/>
        <v>1636032</v>
      </c>
    </row>
    <row r="1556" spans="1:5">
      <c r="A1556">
        <v>1608014</v>
      </c>
      <c r="B1556">
        <v>1636033</v>
      </c>
      <c r="C1556" s="293">
        <v>142000000</v>
      </c>
      <c r="D1556">
        <f t="shared" si="48"/>
        <v>1608014</v>
      </c>
      <c r="E1556">
        <f t="shared" si="49"/>
        <v>1636033</v>
      </c>
    </row>
    <row r="1557" spans="1:5">
      <c r="A1557">
        <v>1608015</v>
      </c>
      <c r="B1557">
        <v>1636034</v>
      </c>
      <c r="C1557" s="293">
        <v>127500000</v>
      </c>
      <c r="D1557">
        <f t="shared" si="48"/>
        <v>1608015</v>
      </c>
      <c r="E1557">
        <f t="shared" si="49"/>
        <v>1636034</v>
      </c>
    </row>
    <row r="1558" spans="1:5">
      <c r="A1558">
        <v>1608016</v>
      </c>
      <c r="B1558">
        <v>1636035</v>
      </c>
      <c r="C1558" s="293">
        <v>126600000</v>
      </c>
      <c r="D1558">
        <f t="shared" si="48"/>
        <v>1608016</v>
      </c>
      <c r="E1558">
        <f t="shared" si="49"/>
        <v>1636035</v>
      </c>
    </row>
    <row r="1559" spans="1:5">
      <c r="A1559">
        <v>1608017</v>
      </c>
      <c r="B1559">
        <v>1636036</v>
      </c>
      <c r="C1559" s="293">
        <v>153600000</v>
      </c>
      <c r="D1559">
        <f t="shared" si="48"/>
        <v>1608017</v>
      </c>
      <c r="E1559">
        <f t="shared" si="49"/>
        <v>1636036</v>
      </c>
    </row>
    <row r="1560" spans="1:5">
      <c r="A1560">
        <v>1608018</v>
      </c>
      <c r="B1560">
        <v>1636037</v>
      </c>
      <c r="C1560" s="293">
        <v>111700000</v>
      </c>
      <c r="D1560">
        <f t="shared" si="48"/>
        <v>1608018</v>
      </c>
      <c r="E1560">
        <f t="shared" si="49"/>
        <v>1636037</v>
      </c>
    </row>
    <row r="1561" spans="1:5">
      <c r="A1561">
        <v>1608019</v>
      </c>
      <c r="B1561">
        <v>1636038</v>
      </c>
      <c r="C1561" s="293">
        <v>123900000</v>
      </c>
      <c r="D1561">
        <f t="shared" si="48"/>
        <v>1608019</v>
      </c>
      <c r="E1561">
        <f t="shared" si="49"/>
        <v>1636038</v>
      </c>
    </row>
    <row r="1562" spans="1:5">
      <c r="A1562">
        <v>1608021</v>
      </c>
      <c r="B1562">
        <v>1636039</v>
      </c>
      <c r="C1562" s="293">
        <v>76500000</v>
      </c>
      <c r="D1562">
        <f t="shared" si="48"/>
        <v>1608021</v>
      </c>
      <c r="E1562">
        <f t="shared" si="49"/>
        <v>1636039</v>
      </c>
    </row>
    <row r="1563" spans="1:5">
      <c r="A1563">
        <v>1608022</v>
      </c>
      <c r="B1563">
        <v>1636040</v>
      </c>
      <c r="C1563" s="293">
        <v>157100000</v>
      </c>
      <c r="D1563">
        <f t="shared" si="48"/>
        <v>1608022</v>
      </c>
      <c r="E1563">
        <f t="shared" si="49"/>
        <v>1636040</v>
      </c>
    </row>
    <row r="1564" spans="1:5">
      <c r="A1564">
        <v>1608023</v>
      </c>
      <c r="B1564">
        <v>1636041</v>
      </c>
      <c r="C1564" s="293">
        <v>144000000</v>
      </c>
      <c r="D1564">
        <f t="shared" si="48"/>
        <v>1608023</v>
      </c>
      <c r="E1564">
        <f t="shared" si="49"/>
        <v>1636041</v>
      </c>
    </row>
    <row r="1565" spans="1:5">
      <c r="A1565">
        <v>1608025</v>
      </c>
      <c r="B1565">
        <v>1636042</v>
      </c>
      <c r="C1565" s="293">
        <v>87300000</v>
      </c>
      <c r="D1565">
        <f t="shared" si="48"/>
        <v>1608025</v>
      </c>
      <c r="E1565">
        <f t="shared" si="49"/>
        <v>1636042</v>
      </c>
    </row>
    <row r="1566" spans="1:5">
      <c r="A1566">
        <v>1608026</v>
      </c>
      <c r="B1566">
        <v>1636043</v>
      </c>
      <c r="C1566" s="293">
        <v>112500000</v>
      </c>
      <c r="D1566">
        <f t="shared" si="48"/>
        <v>1608026</v>
      </c>
      <c r="E1566">
        <f t="shared" si="49"/>
        <v>1636043</v>
      </c>
    </row>
    <row r="1567" spans="1:5">
      <c r="A1567">
        <v>1608028</v>
      </c>
      <c r="B1567">
        <v>1636044</v>
      </c>
      <c r="C1567" s="293">
        <v>97300000</v>
      </c>
      <c r="D1567">
        <f t="shared" si="48"/>
        <v>1608028</v>
      </c>
      <c r="E1567">
        <f t="shared" si="49"/>
        <v>1636044</v>
      </c>
    </row>
    <row r="1568" spans="1:5">
      <c r="A1568">
        <v>1608030</v>
      </c>
      <c r="B1568">
        <v>1636045</v>
      </c>
      <c r="C1568" s="293">
        <v>100300000</v>
      </c>
      <c r="D1568">
        <f t="shared" si="48"/>
        <v>1608030</v>
      </c>
      <c r="E1568">
        <f t="shared" si="49"/>
        <v>1636045</v>
      </c>
    </row>
    <row r="1569" spans="1:5">
      <c r="A1569">
        <v>1608032</v>
      </c>
      <c r="B1569">
        <v>1636046</v>
      </c>
      <c r="C1569" s="293">
        <v>93600000</v>
      </c>
      <c r="D1569">
        <f t="shared" si="48"/>
        <v>1608032</v>
      </c>
      <c r="E1569">
        <f t="shared" si="49"/>
        <v>1636046</v>
      </c>
    </row>
    <row r="1570" spans="1:5">
      <c r="A1570">
        <v>1608035</v>
      </c>
      <c r="B1570">
        <v>1636047</v>
      </c>
      <c r="C1570" s="293">
        <v>136000000</v>
      </c>
      <c r="D1570">
        <f t="shared" si="48"/>
        <v>1608035</v>
      </c>
      <c r="E1570">
        <f t="shared" si="49"/>
        <v>1636047</v>
      </c>
    </row>
    <row r="1571" spans="1:5">
      <c r="A1571">
        <v>1608036</v>
      </c>
      <c r="B1571">
        <v>1636048</v>
      </c>
      <c r="C1571" s="293">
        <v>104600000</v>
      </c>
      <c r="D1571">
        <f t="shared" si="48"/>
        <v>1608036</v>
      </c>
      <c r="E1571">
        <f t="shared" si="49"/>
        <v>1636048</v>
      </c>
    </row>
    <row r="1572" spans="1:5">
      <c r="A1572">
        <v>1608044</v>
      </c>
      <c r="B1572">
        <v>1636049</v>
      </c>
      <c r="C1572" s="293">
        <v>144900000</v>
      </c>
      <c r="D1572">
        <f t="shared" si="48"/>
        <v>1608044</v>
      </c>
      <c r="E1572">
        <f t="shared" si="49"/>
        <v>1636049</v>
      </c>
    </row>
    <row r="1573" spans="1:5">
      <c r="A1573">
        <v>1608046</v>
      </c>
      <c r="B1573">
        <v>1636050</v>
      </c>
      <c r="C1573" s="293">
        <v>97000000</v>
      </c>
      <c r="D1573">
        <f t="shared" si="48"/>
        <v>1608046</v>
      </c>
      <c r="E1573">
        <f t="shared" si="49"/>
        <v>1636050</v>
      </c>
    </row>
    <row r="1574" spans="1:5">
      <c r="A1574">
        <v>1608047</v>
      </c>
      <c r="B1574">
        <v>1636051</v>
      </c>
      <c r="C1574" s="293">
        <v>198900000</v>
      </c>
      <c r="D1574">
        <f t="shared" si="48"/>
        <v>1608047</v>
      </c>
      <c r="E1574">
        <f t="shared" si="49"/>
        <v>1636051</v>
      </c>
    </row>
    <row r="1575" spans="1:5">
      <c r="A1575">
        <v>1608048</v>
      </c>
      <c r="B1575">
        <v>1636052</v>
      </c>
      <c r="C1575" s="293">
        <v>48900000</v>
      </c>
      <c r="D1575">
        <f t="shared" si="48"/>
        <v>1608048</v>
      </c>
      <c r="E1575">
        <f t="shared" si="49"/>
        <v>1636052</v>
      </c>
    </row>
    <row r="1576" spans="1:5">
      <c r="A1576">
        <v>1608049</v>
      </c>
      <c r="B1576">
        <v>1636053</v>
      </c>
      <c r="C1576" s="293">
        <v>99100000</v>
      </c>
      <c r="D1576">
        <f t="shared" si="48"/>
        <v>1608049</v>
      </c>
      <c r="E1576">
        <f t="shared" si="49"/>
        <v>1636053</v>
      </c>
    </row>
    <row r="1577" spans="1:5">
      <c r="A1577">
        <v>1608050</v>
      </c>
      <c r="B1577">
        <v>1636054</v>
      </c>
      <c r="C1577" s="293">
        <v>98500000</v>
      </c>
      <c r="D1577">
        <f t="shared" si="48"/>
        <v>1608050</v>
      </c>
      <c r="E1577">
        <f t="shared" si="49"/>
        <v>1636054</v>
      </c>
    </row>
    <row r="1578" spans="1:5">
      <c r="A1578">
        <v>1608051</v>
      </c>
      <c r="B1578">
        <v>1636055</v>
      </c>
      <c r="C1578" s="293">
        <v>79600000</v>
      </c>
      <c r="D1578">
        <f t="shared" si="48"/>
        <v>1608051</v>
      </c>
      <c r="E1578">
        <f t="shared" si="49"/>
        <v>1636055</v>
      </c>
    </row>
    <row r="1579" spans="1:5">
      <c r="A1579">
        <v>1608052</v>
      </c>
      <c r="B1579">
        <v>1636056</v>
      </c>
      <c r="C1579" s="293">
        <v>110600000</v>
      </c>
      <c r="D1579">
        <f t="shared" si="48"/>
        <v>1608052</v>
      </c>
      <c r="E1579">
        <f t="shared" si="49"/>
        <v>1636056</v>
      </c>
    </row>
    <row r="1580" spans="1:5">
      <c r="A1580">
        <v>1608053</v>
      </c>
      <c r="B1580">
        <v>1636057</v>
      </c>
      <c r="C1580" s="293">
        <v>100400000</v>
      </c>
      <c r="D1580">
        <f t="shared" si="48"/>
        <v>1608053</v>
      </c>
      <c r="E1580">
        <f t="shared" si="49"/>
        <v>1636057</v>
      </c>
    </row>
    <row r="1581" spans="1:5">
      <c r="A1581">
        <v>1608054</v>
      </c>
      <c r="B1581">
        <v>1636058</v>
      </c>
      <c r="C1581" s="293">
        <v>193800000</v>
      </c>
      <c r="D1581">
        <f t="shared" si="48"/>
        <v>1608054</v>
      </c>
      <c r="E1581">
        <f t="shared" si="49"/>
        <v>1636058</v>
      </c>
    </row>
    <row r="1582" spans="1:5">
      <c r="A1582">
        <v>1608055</v>
      </c>
      <c r="B1582">
        <v>1636059</v>
      </c>
      <c r="C1582" s="293">
        <v>153000000</v>
      </c>
      <c r="D1582">
        <f t="shared" si="48"/>
        <v>1608055</v>
      </c>
      <c r="E1582">
        <f t="shared" si="49"/>
        <v>1636059</v>
      </c>
    </row>
    <row r="1583" spans="1:5">
      <c r="A1583">
        <v>1608056</v>
      </c>
      <c r="B1583">
        <v>1636060</v>
      </c>
      <c r="C1583" s="293">
        <v>162100000</v>
      </c>
      <c r="D1583">
        <f t="shared" si="48"/>
        <v>1608056</v>
      </c>
      <c r="E1583">
        <f t="shared" si="49"/>
        <v>1636060</v>
      </c>
    </row>
    <row r="1584" spans="1:5">
      <c r="A1584">
        <v>1608057</v>
      </c>
      <c r="B1584">
        <v>1636061</v>
      </c>
      <c r="C1584" s="293">
        <v>279400000</v>
      </c>
      <c r="D1584">
        <f t="shared" si="48"/>
        <v>1608057</v>
      </c>
      <c r="E1584">
        <f t="shared" si="49"/>
        <v>1636061</v>
      </c>
    </row>
    <row r="1585" spans="1:5">
      <c r="A1585">
        <v>1608058</v>
      </c>
      <c r="B1585">
        <v>1636062</v>
      </c>
      <c r="C1585" s="293">
        <v>226000000</v>
      </c>
      <c r="D1585">
        <f t="shared" si="48"/>
        <v>1608058</v>
      </c>
      <c r="E1585">
        <f t="shared" si="49"/>
        <v>1636062</v>
      </c>
    </row>
    <row r="1586" spans="1:5">
      <c r="A1586">
        <v>1608059</v>
      </c>
      <c r="B1586">
        <v>1636063</v>
      </c>
      <c r="C1586" s="293">
        <v>132000000</v>
      </c>
      <c r="D1586">
        <f t="shared" si="48"/>
        <v>1608059</v>
      </c>
      <c r="E1586">
        <f t="shared" si="49"/>
        <v>1636063</v>
      </c>
    </row>
    <row r="1587" spans="1:5">
      <c r="A1587">
        <v>1606240</v>
      </c>
      <c r="B1587">
        <v>1636064</v>
      </c>
      <c r="C1587" s="293">
        <v>186300000</v>
      </c>
      <c r="D1587">
        <f t="shared" si="48"/>
        <v>1606240</v>
      </c>
      <c r="E1587">
        <f t="shared" si="49"/>
        <v>1636064</v>
      </c>
    </row>
    <row r="1588" spans="1:5">
      <c r="A1588">
        <v>1606241</v>
      </c>
      <c r="B1588">
        <v>1636065</v>
      </c>
      <c r="C1588" s="293">
        <v>368100000</v>
      </c>
      <c r="D1588">
        <f t="shared" si="48"/>
        <v>1606241</v>
      </c>
      <c r="E1588">
        <f t="shared" si="49"/>
        <v>1636065</v>
      </c>
    </row>
    <row r="1589" spans="1:5">
      <c r="A1589">
        <v>1608060</v>
      </c>
      <c r="B1589">
        <v>1636066</v>
      </c>
      <c r="C1589" s="293">
        <v>182400000</v>
      </c>
      <c r="D1589">
        <f t="shared" si="48"/>
        <v>1608060</v>
      </c>
      <c r="E1589">
        <f t="shared" si="49"/>
        <v>1636066</v>
      </c>
    </row>
    <row r="1590" spans="1:5">
      <c r="A1590">
        <v>1606242</v>
      </c>
      <c r="B1590">
        <v>1636067</v>
      </c>
      <c r="C1590" s="293">
        <v>210100000</v>
      </c>
      <c r="D1590">
        <f t="shared" si="48"/>
        <v>1606242</v>
      </c>
      <c r="E1590">
        <f t="shared" si="49"/>
        <v>1636067</v>
      </c>
    </row>
    <row r="1591" spans="1:5">
      <c r="A1591">
        <v>1606246</v>
      </c>
      <c r="B1591">
        <v>1636068</v>
      </c>
      <c r="C1591" s="293">
        <v>276300000</v>
      </c>
      <c r="D1591">
        <f t="shared" si="48"/>
        <v>1606246</v>
      </c>
      <c r="E1591">
        <f t="shared" si="49"/>
        <v>1636068</v>
      </c>
    </row>
    <row r="1592" spans="1:5">
      <c r="A1592">
        <v>1608061</v>
      </c>
      <c r="B1592">
        <v>1636069</v>
      </c>
      <c r="C1592" s="293">
        <v>200200000</v>
      </c>
      <c r="D1592">
        <f t="shared" si="48"/>
        <v>1608061</v>
      </c>
      <c r="E1592">
        <f t="shared" si="49"/>
        <v>1636069</v>
      </c>
    </row>
    <row r="1593" spans="1:5">
      <c r="A1593">
        <v>1608062</v>
      </c>
      <c r="B1593">
        <v>1636070</v>
      </c>
      <c r="C1593" s="293">
        <v>363000000</v>
      </c>
      <c r="D1593">
        <f t="shared" si="48"/>
        <v>1608062</v>
      </c>
      <c r="E1593">
        <f t="shared" si="49"/>
        <v>1636070</v>
      </c>
    </row>
    <row r="1594" spans="1:5">
      <c r="A1594">
        <v>1606250</v>
      </c>
      <c r="B1594">
        <v>1636071</v>
      </c>
      <c r="C1594" s="293">
        <v>260000000</v>
      </c>
      <c r="D1594">
        <f t="shared" si="48"/>
        <v>1606250</v>
      </c>
      <c r="E1594">
        <f t="shared" si="49"/>
        <v>1636071</v>
      </c>
    </row>
    <row r="1595" spans="1:5">
      <c r="A1595">
        <v>1606251</v>
      </c>
      <c r="B1595">
        <v>1636072</v>
      </c>
      <c r="C1595" s="293">
        <v>251100000</v>
      </c>
      <c r="D1595">
        <f t="shared" si="48"/>
        <v>1606251</v>
      </c>
      <c r="E1595">
        <f t="shared" si="49"/>
        <v>1636072</v>
      </c>
    </row>
    <row r="1596" spans="1:5">
      <c r="A1596">
        <v>1606259</v>
      </c>
      <c r="B1596">
        <v>1636073</v>
      </c>
      <c r="C1596" s="293">
        <v>220000000</v>
      </c>
      <c r="D1596">
        <f t="shared" si="48"/>
        <v>1606259</v>
      </c>
      <c r="E1596">
        <f t="shared" si="49"/>
        <v>1636073</v>
      </c>
    </row>
    <row r="1597" spans="1:5">
      <c r="A1597">
        <v>1608063</v>
      </c>
      <c r="B1597">
        <v>1636074</v>
      </c>
      <c r="C1597" s="293">
        <v>135700000</v>
      </c>
      <c r="D1597">
        <f t="shared" si="48"/>
        <v>1608063</v>
      </c>
      <c r="E1597">
        <f t="shared" si="49"/>
        <v>1636074</v>
      </c>
    </row>
    <row r="1598" spans="1:5">
      <c r="A1598">
        <v>1608064</v>
      </c>
      <c r="B1598">
        <v>1636075</v>
      </c>
      <c r="C1598" s="293">
        <v>363000000</v>
      </c>
      <c r="D1598">
        <f t="shared" si="48"/>
        <v>1608064</v>
      </c>
      <c r="E1598">
        <f t="shared" si="49"/>
        <v>1636075</v>
      </c>
    </row>
    <row r="1599" spans="1:5">
      <c r="A1599">
        <v>1606264</v>
      </c>
      <c r="B1599">
        <v>1636076</v>
      </c>
      <c r="C1599" s="293">
        <v>220000000</v>
      </c>
      <c r="D1599">
        <f t="shared" si="48"/>
        <v>1606264</v>
      </c>
      <c r="E1599">
        <f t="shared" si="49"/>
        <v>1636076</v>
      </c>
    </row>
    <row r="1600" spans="1:5">
      <c r="A1600">
        <v>1606266</v>
      </c>
      <c r="B1600">
        <v>1636077</v>
      </c>
      <c r="C1600" s="293">
        <v>259900000</v>
      </c>
      <c r="D1600">
        <f t="shared" si="48"/>
        <v>1606266</v>
      </c>
      <c r="E1600">
        <f t="shared" si="49"/>
        <v>1636077</v>
      </c>
    </row>
    <row r="1601" spans="1:5">
      <c r="A1601">
        <v>1606267</v>
      </c>
      <c r="B1601">
        <v>1636078</v>
      </c>
      <c r="C1601" s="293">
        <v>260000000</v>
      </c>
      <c r="D1601">
        <f t="shared" si="48"/>
        <v>1606267</v>
      </c>
      <c r="E1601">
        <f t="shared" si="49"/>
        <v>1636078</v>
      </c>
    </row>
    <row r="1602" spans="1:5">
      <c r="A1602">
        <v>1601106</v>
      </c>
      <c r="B1602">
        <v>1637001</v>
      </c>
      <c r="C1602" s="293">
        <v>73700000</v>
      </c>
      <c r="D1602">
        <f t="shared" si="48"/>
        <v>1601106</v>
      </c>
      <c r="E1602">
        <f t="shared" si="49"/>
        <v>1637001</v>
      </c>
    </row>
    <row r="1603" spans="1:5">
      <c r="A1603">
        <v>1601107</v>
      </c>
      <c r="B1603">
        <v>1637002</v>
      </c>
      <c r="C1603" s="293">
        <v>80700000</v>
      </c>
      <c r="D1603">
        <f t="shared" ref="D1603:D1666" si="50">+A1603*1</f>
        <v>1601107</v>
      </c>
      <c r="E1603">
        <f t="shared" ref="E1603:E1666" si="51">+B1603*1</f>
        <v>1637002</v>
      </c>
    </row>
    <row r="1604" spans="1:5">
      <c r="A1604">
        <v>1601191</v>
      </c>
      <c r="B1604">
        <v>1637003</v>
      </c>
      <c r="C1604" s="293">
        <v>24600000</v>
      </c>
      <c r="D1604">
        <f t="shared" si="50"/>
        <v>1601191</v>
      </c>
      <c r="E1604">
        <f t="shared" si="51"/>
        <v>1637003</v>
      </c>
    </row>
    <row r="1605" spans="1:5">
      <c r="A1605">
        <v>1606011</v>
      </c>
      <c r="B1605">
        <v>1637004</v>
      </c>
      <c r="C1605" s="293">
        <v>35200000</v>
      </c>
      <c r="D1605">
        <f t="shared" si="50"/>
        <v>1606011</v>
      </c>
      <c r="E1605">
        <f t="shared" si="51"/>
        <v>1637004</v>
      </c>
    </row>
    <row r="1606" spans="1:5">
      <c r="A1606">
        <v>1606034</v>
      </c>
      <c r="B1606">
        <v>1637005</v>
      </c>
      <c r="C1606" s="293">
        <v>43500000</v>
      </c>
      <c r="D1606">
        <f t="shared" si="50"/>
        <v>1606034</v>
      </c>
      <c r="E1606">
        <f t="shared" si="51"/>
        <v>1637005</v>
      </c>
    </row>
    <row r="1607" spans="1:5">
      <c r="A1607">
        <v>1606060</v>
      </c>
      <c r="B1607">
        <v>1637006</v>
      </c>
      <c r="C1607" s="293">
        <v>86500000</v>
      </c>
      <c r="D1607">
        <f t="shared" si="50"/>
        <v>1606060</v>
      </c>
      <c r="E1607">
        <f t="shared" si="51"/>
        <v>1637006</v>
      </c>
    </row>
    <row r="1608" spans="1:5">
      <c r="A1608">
        <v>1606196</v>
      </c>
      <c r="B1608">
        <v>1637007</v>
      </c>
      <c r="C1608" s="293">
        <v>55600000</v>
      </c>
      <c r="D1608">
        <f t="shared" si="50"/>
        <v>1606196</v>
      </c>
      <c r="E1608">
        <f t="shared" si="51"/>
        <v>1637007</v>
      </c>
    </row>
    <row r="1609" spans="1:5">
      <c r="A1609">
        <v>1607004</v>
      </c>
      <c r="B1609">
        <v>1641001</v>
      </c>
      <c r="C1609" s="293">
        <v>29700000</v>
      </c>
      <c r="D1609">
        <f t="shared" si="50"/>
        <v>1607004</v>
      </c>
      <c r="E1609">
        <f t="shared" si="51"/>
        <v>1641001</v>
      </c>
    </row>
    <row r="1610" spans="1:5">
      <c r="A1610">
        <v>1607005</v>
      </c>
      <c r="B1610">
        <v>1641002</v>
      </c>
      <c r="C1610" s="293">
        <v>32800000</v>
      </c>
      <c r="D1610">
        <f t="shared" si="50"/>
        <v>1607005</v>
      </c>
      <c r="E1610">
        <f t="shared" si="51"/>
        <v>1641002</v>
      </c>
    </row>
    <row r="1611" spans="1:5">
      <c r="A1611">
        <v>1607008</v>
      </c>
      <c r="B1611">
        <v>1641003</v>
      </c>
      <c r="C1611" s="293">
        <v>60300000</v>
      </c>
      <c r="D1611">
        <f t="shared" si="50"/>
        <v>1607008</v>
      </c>
      <c r="E1611">
        <f t="shared" si="51"/>
        <v>1641003</v>
      </c>
    </row>
    <row r="1612" spans="1:5">
      <c r="A1612">
        <v>1607009</v>
      </c>
      <c r="B1612">
        <v>1641004</v>
      </c>
      <c r="C1612" s="293">
        <v>68600000</v>
      </c>
      <c r="D1612">
        <f t="shared" si="50"/>
        <v>1607009</v>
      </c>
      <c r="E1612">
        <f t="shared" si="51"/>
        <v>1641004</v>
      </c>
    </row>
    <row r="1613" spans="1:5">
      <c r="A1613">
        <v>1607010</v>
      </c>
      <c r="B1613">
        <v>1641005</v>
      </c>
      <c r="C1613" s="293">
        <v>66400000</v>
      </c>
      <c r="D1613">
        <f t="shared" si="50"/>
        <v>1607010</v>
      </c>
      <c r="E1613">
        <f t="shared" si="51"/>
        <v>1641005</v>
      </c>
    </row>
    <row r="1614" spans="1:5">
      <c r="A1614">
        <v>1607011</v>
      </c>
      <c r="B1614">
        <v>1641006</v>
      </c>
      <c r="C1614" s="293">
        <v>68300000</v>
      </c>
      <c r="D1614">
        <f t="shared" si="50"/>
        <v>1607011</v>
      </c>
      <c r="E1614">
        <f t="shared" si="51"/>
        <v>1641006</v>
      </c>
    </row>
    <row r="1615" spans="1:5">
      <c r="A1615">
        <v>1607012</v>
      </c>
      <c r="B1615">
        <v>1641007</v>
      </c>
      <c r="C1615" s="293">
        <v>59000000</v>
      </c>
      <c r="D1615">
        <f t="shared" si="50"/>
        <v>1607012</v>
      </c>
      <c r="E1615">
        <f t="shared" si="51"/>
        <v>1641007</v>
      </c>
    </row>
    <row r="1616" spans="1:5">
      <c r="A1616">
        <v>1607013</v>
      </c>
      <c r="B1616">
        <v>1641008</v>
      </c>
      <c r="C1616" s="293">
        <v>65000000</v>
      </c>
      <c r="D1616">
        <f t="shared" si="50"/>
        <v>1607013</v>
      </c>
      <c r="E1616">
        <f t="shared" si="51"/>
        <v>1641008</v>
      </c>
    </row>
    <row r="1617" spans="1:5">
      <c r="A1617">
        <v>1607014</v>
      </c>
      <c r="B1617">
        <v>1641009</v>
      </c>
      <c r="C1617" s="293">
        <v>88300000</v>
      </c>
      <c r="D1617">
        <f t="shared" si="50"/>
        <v>1607014</v>
      </c>
      <c r="E1617">
        <f t="shared" si="51"/>
        <v>1641009</v>
      </c>
    </row>
    <row r="1618" spans="1:5">
      <c r="A1618">
        <v>1621001</v>
      </c>
      <c r="B1618">
        <v>1642001</v>
      </c>
      <c r="C1618" s="293">
        <v>108900000</v>
      </c>
      <c r="D1618">
        <f t="shared" si="50"/>
        <v>1621001</v>
      </c>
      <c r="E1618">
        <f t="shared" si="51"/>
        <v>1642001</v>
      </c>
    </row>
    <row r="1619" spans="1:5">
      <c r="A1619">
        <v>1621002</v>
      </c>
      <c r="B1619">
        <v>1642002</v>
      </c>
      <c r="C1619" s="293">
        <v>140700000</v>
      </c>
      <c r="D1619">
        <f t="shared" si="50"/>
        <v>1621002</v>
      </c>
      <c r="E1619">
        <f t="shared" si="51"/>
        <v>1642002</v>
      </c>
    </row>
    <row r="1620" spans="1:5">
      <c r="A1620">
        <v>1621004</v>
      </c>
      <c r="B1620">
        <v>1642003</v>
      </c>
      <c r="C1620" s="293">
        <v>134900000</v>
      </c>
      <c r="D1620">
        <f t="shared" si="50"/>
        <v>1621004</v>
      </c>
      <c r="E1620">
        <f t="shared" si="51"/>
        <v>1642003</v>
      </c>
    </row>
    <row r="1621" spans="1:5">
      <c r="A1621">
        <v>1621005</v>
      </c>
      <c r="B1621">
        <v>1642004</v>
      </c>
      <c r="C1621" s="293">
        <v>145100000</v>
      </c>
      <c r="D1621">
        <f t="shared" si="50"/>
        <v>1621005</v>
      </c>
      <c r="E1621">
        <f t="shared" si="51"/>
        <v>1642004</v>
      </c>
    </row>
    <row r="1622" spans="1:5">
      <c r="A1622">
        <v>1621006</v>
      </c>
      <c r="B1622">
        <v>1642005</v>
      </c>
      <c r="C1622" s="293">
        <v>148600000</v>
      </c>
      <c r="D1622">
        <f t="shared" si="50"/>
        <v>1621006</v>
      </c>
      <c r="E1622">
        <f t="shared" si="51"/>
        <v>1642005</v>
      </c>
    </row>
    <row r="1623" spans="1:5">
      <c r="A1623">
        <v>1621007</v>
      </c>
      <c r="B1623">
        <v>1642006</v>
      </c>
      <c r="C1623" s="293">
        <v>140200000</v>
      </c>
      <c r="D1623">
        <f t="shared" si="50"/>
        <v>1621007</v>
      </c>
      <c r="E1623">
        <f t="shared" si="51"/>
        <v>1642006</v>
      </c>
    </row>
    <row r="1624" spans="1:5">
      <c r="A1624">
        <v>1621015</v>
      </c>
      <c r="B1624">
        <v>1642007</v>
      </c>
      <c r="C1624" s="293">
        <v>129700000</v>
      </c>
      <c r="D1624">
        <f t="shared" si="50"/>
        <v>1621015</v>
      </c>
      <c r="E1624">
        <f t="shared" si="51"/>
        <v>1642007</v>
      </c>
    </row>
    <row r="1625" spans="1:5">
      <c r="A1625">
        <v>1621016</v>
      </c>
      <c r="B1625">
        <v>1642008</v>
      </c>
      <c r="C1625" s="293">
        <v>117900000</v>
      </c>
      <c r="D1625">
        <f t="shared" si="50"/>
        <v>1621016</v>
      </c>
      <c r="E1625">
        <f t="shared" si="51"/>
        <v>1642008</v>
      </c>
    </row>
    <row r="1626" spans="1:5">
      <c r="A1626">
        <v>1621020</v>
      </c>
      <c r="B1626">
        <v>1642009</v>
      </c>
      <c r="C1626" s="293">
        <v>175400000</v>
      </c>
      <c r="D1626">
        <f t="shared" si="50"/>
        <v>1621020</v>
      </c>
      <c r="E1626">
        <f t="shared" si="51"/>
        <v>1642009</v>
      </c>
    </row>
    <row r="1627" spans="1:5">
      <c r="A1627">
        <v>1621021</v>
      </c>
      <c r="B1627">
        <v>1642010</v>
      </c>
      <c r="C1627" s="293">
        <v>118000000</v>
      </c>
      <c r="D1627">
        <f t="shared" si="50"/>
        <v>1621021</v>
      </c>
      <c r="E1627">
        <f t="shared" si="51"/>
        <v>1642010</v>
      </c>
    </row>
    <row r="1628" spans="1:5">
      <c r="A1628">
        <v>1621023</v>
      </c>
      <c r="B1628">
        <v>1642011</v>
      </c>
      <c r="C1628" s="293">
        <v>128000000</v>
      </c>
      <c r="D1628">
        <f t="shared" si="50"/>
        <v>1621023</v>
      </c>
      <c r="E1628">
        <f t="shared" si="51"/>
        <v>1642011</v>
      </c>
    </row>
    <row r="1629" spans="1:5">
      <c r="A1629">
        <v>1621024</v>
      </c>
      <c r="B1629">
        <v>1642012</v>
      </c>
      <c r="C1629" s="293">
        <v>151600000</v>
      </c>
      <c r="D1629">
        <f t="shared" si="50"/>
        <v>1621024</v>
      </c>
      <c r="E1629">
        <f t="shared" si="51"/>
        <v>1642012</v>
      </c>
    </row>
    <row r="1630" spans="1:5">
      <c r="A1630">
        <v>1621025</v>
      </c>
      <c r="B1630">
        <v>1642013</v>
      </c>
      <c r="C1630" s="293">
        <v>142600000</v>
      </c>
      <c r="D1630">
        <f t="shared" si="50"/>
        <v>1621025</v>
      </c>
      <c r="E1630">
        <f t="shared" si="51"/>
        <v>1642013</v>
      </c>
    </row>
    <row r="1631" spans="1:5">
      <c r="A1631">
        <v>1621027</v>
      </c>
      <c r="B1631">
        <v>1642014</v>
      </c>
      <c r="C1631" s="293">
        <v>144100000</v>
      </c>
      <c r="D1631">
        <f t="shared" si="50"/>
        <v>1621027</v>
      </c>
      <c r="E1631">
        <f t="shared" si="51"/>
        <v>1642014</v>
      </c>
    </row>
    <row r="1632" spans="1:5">
      <c r="A1632">
        <v>1621031</v>
      </c>
      <c r="B1632">
        <v>1642015</v>
      </c>
      <c r="C1632" s="293">
        <v>175600000</v>
      </c>
      <c r="D1632">
        <f t="shared" si="50"/>
        <v>1621031</v>
      </c>
      <c r="E1632">
        <f t="shared" si="51"/>
        <v>1642015</v>
      </c>
    </row>
    <row r="1633" spans="1:5">
      <c r="A1633">
        <v>1621034</v>
      </c>
      <c r="B1633">
        <v>1642016</v>
      </c>
      <c r="C1633" s="293">
        <v>148800000</v>
      </c>
      <c r="D1633">
        <f t="shared" si="50"/>
        <v>1621034</v>
      </c>
      <c r="E1633">
        <f t="shared" si="51"/>
        <v>1642016</v>
      </c>
    </row>
    <row r="1634" spans="1:5">
      <c r="A1634">
        <v>1621037</v>
      </c>
      <c r="B1634">
        <v>1642017</v>
      </c>
      <c r="C1634" s="293">
        <v>124000000</v>
      </c>
      <c r="D1634">
        <f t="shared" si="50"/>
        <v>1621037</v>
      </c>
      <c r="E1634">
        <f t="shared" si="51"/>
        <v>1642017</v>
      </c>
    </row>
    <row r="1635" spans="1:5">
      <c r="A1635">
        <v>1621040</v>
      </c>
      <c r="B1635">
        <v>1642018</v>
      </c>
      <c r="C1635" s="293">
        <v>144900000</v>
      </c>
      <c r="D1635">
        <f t="shared" si="50"/>
        <v>1621040</v>
      </c>
      <c r="E1635">
        <f t="shared" si="51"/>
        <v>1642018</v>
      </c>
    </row>
    <row r="1636" spans="1:5">
      <c r="A1636">
        <v>1621047</v>
      </c>
      <c r="B1636">
        <v>1642019</v>
      </c>
      <c r="C1636" s="293">
        <v>143400000</v>
      </c>
      <c r="D1636">
        <f t="shared" si="50"/>
        <v>1621047</v>
      </c>
      <c r="E1636">
        <f t="shared" si="51"/>
        <v>1642019</v>
      </c>
    </row>
    <row r="1637" spans="1:5">
      <c r="A1637">
        <v>1621048</v>
      </c>
      <c r="B1637">
        <v>1642020</v>
      </c>
      <c r="C1637" s="293">
        <v>137200000</v>
      </c>
      <c r="D1637">
        <f t="shared" si="50"/>
        <v>1621048</v>
      </c>
      <c r="E1637">
        <f t="shared" si="51"/>
        <v>1642020</v>
      </c>
    </row>
    <row r="1638" spans="1:5">
      <c r="A1638">
        <v>1621050</v>
      </c>
      <c r="B1638">
        <v>1642021</v>
      </c>
      <c r="C1638" s="293">
        <v>102300000</v>
      </c>
      <c r="D1638">
        <f t="shared" si="50"/>
        <v>1621050</v>
      </c>
      <c r="E1638">
        <f t="shared" si="51"/>
        <v>1642021</v>
      </c>
    </row>
    <row r="1639" spans="1:5">
      <c r="A1639">
        <v>1621082</v>
      </c>
      <c r="B1639">
        <v>1642022</v>
      </c>
      <c r="C1639" s="293">
        <v>113800000</v>
      </c>
      <c r="D1639">
        <f t="shared" si="50"/>
        <v>1621082</v>
      </c>
      <c r="E1639">
        <f t="shared" si="51"/>
        <v>1642022</v>
      </c>
    </row>
    <row r="1640" spans="1:5">
      <c r="A1640">
        <v>1621083</v>
      </c>
      <c r="B1640">
        <v>1642023</v>
      </c>
      <c r="C1640" s="293">
        <v>138800000</v>
      </c>
      <c r="D1640">
        <f t="shared" si="50"/>
        <v>1621083</v>
      </c>
      <c r="E1640">
        <f t="shared" si="51"/>
        <v>1642023</v>
      </c>
    </row>
    <row r="1641" spans="1:5">
      <c r="A1641">
        <v>1621084</v>
      </c>
      <c r="B1641">
        <v>1642024</v>
      </c>
      <c r="C1641" s="293">
        <v>100200000</v>
      </c>
      <c r="D1641">
        <f t="shared" si="50"/>
        <v>1621084</v>
      </c>
      <c r="E1641">
        <f t="shared" si="51"/>
        <v>1642024</v>
      </c>
    </row>
    <row r="1642" spans="1:5">
      <c r="A1642">
        <v>1621085</v>
      </c>
      <c r="B1642">
        <v>1642025</v>
      </c>
      <c r="C1642" s="293">
        <v>149200000</v>
      </c>
      <c r="D1642">
        <f t="shared" si="50"/>
        <v>1621085</v>
      </c>
      <c r="E1642">
        <f t="shared" si="51"/>
        <v>1642025</v>
      </c>
    </row>
    <row r="1643" spans="1:5">
      <c r="A1643">
        <v>1621086</v>
      </c>
      <c r="B1643">
        <v>1642026</v>
      </c>
      <c r="C1643" s="293">
        <v>115800000</v>
      </c>
      <c r="D1643">
        <f t="shared" si="50"/>
        <v>1621086</v>
      </c>
      <c r="E1643">
        <f t="shared" si="51"/>
        <v>1642026</v>
      </c>
    </row>
    <row r="1644" spans="1:5">
      <c r="A1644">
        <v>1621087</v>
      </c>
      <c r="B1644">
        <v>1642027</v>
      </c>
      <c r="C1644" s="293">
        <v>139300000</v>
      </c>
      <c r="D1644">
        <f t="shared" si="50"/>
        <v>1621087</v>
      </c>
      <c r="E1644">
        <f t="shared" si="51"/>
        <v>1642027</v>
      </c>
    </row>
    <row r="1645" spans="1:5">
      <c r="A1645">
        <v>1621088</v>
      </c>
      <c r="B1645">
        <v>1642028</v>
      </c>
      <c r="C1645" s="293">
        <v>145200000</v>
      </c>
      <c r="D1645">
        <f t="shared" si="50"/>
        <v>1621088</v>
      </c>
      <c r="E1645">
        <f t="shared" si="51"/>
        <v>1642028</v>
      </c>
    </row>
    <row r="1646" spans="1:5">
      <c r="A1646">
        <v>1621089</v>
      </c>
      <c r="B1646">
        <v>1642029</v>
      </c>
      <c r="C1646" s="293">
        <v>194100000</v>
      </c>
      <c r="D1646">
        <f t="shared" si="50"/>
        <v>1621089</v>
      </c>
      <c r="E1646">
        <f t="shared" si="51"/>
        <v>1642029</v>
      </c>
    </row>
    <row r="1647" spans="1:5">
      <c r="A1647">
        <v>1621090</v>
      </c>
      <c r="B1647">
        <v>1642030</v>
      </c>
      <c r="C1647" s="293">
        <v>135400000</v>
      </c>
      <c r="D1647">
        <f t="shared" si="50"/>
        <v>1621090</v>
      </c>
      <c r="E1647">
        <f t="shared" si="51"/>
        <v>1642030</v>
      </c>
    </row>
    <row r="1648" spans="1:5">
      <c r="A1648">
        <v>1621091</v>
      </c>
      <c r="B1648">
        <v>1642031</v>
      </c>
      <c r="C1648" s="293">
        <v>122800000</v>
      </c>
      <c r="D1648">
        <f t="shared" si="50"/>
        <v>1621091</v>
      </c>
      <c r="E1648">
        <f t="shared" si="51"/>
        <v>1642031</v>
      </c>
    </row>
    <row r="1649" spans="1:5">
      <c r="A1649">
        <v>1621092</v>
      </c>
      <c r="B1649">
        <v>1642032</v>
      </c>
      <c r="C1649" s="293">
        <v>136700000</v>
      </c>
      <c r="D1649">
        <f t="shared" si="50"/>
        <v>1621092</v>
      </c>
      <c r="E1649">
        <f t="shared" si="51"/>
        <v>1642032</v>
      </c>
    </row>
    <row r="1650" spans="1:5">
      <c r="A1650">
        <v>1621093</v>
      </c>
      <c r="B1650">
        <v>1642033</v>
      </c>
      <c r="C1650" s="293">
        <v>187600000</v>
      </c>
      <c r="D1650">
        <f t="shared" si="50"/>
        <v>1621093</v>
      </c>
      <c r="E1650">
        <f t="shared" si="51"/>
        <v>1642033</v>
      </c>
    </row>
    <row r="1651" spans="1:5">
      <c r="A1651">
        <v>1621094</v>
      </c>
      <c r="B1651">
        <v>1642034</v>
      </c>
      <c r="C1651" s="293">
        <v>173900000</v>
      </c>
      <c r="D1651">
        <f t="shared" si="50"/>
        <v>1621094</v>
      </c>
      <c r="E1651">
        <f t="shared" si="51"/>
        <v>1642034</v>
      </c>
    </row>
    <row r="1652" spans="1:5">
      <c r="A1652">
        <v>1621095</v>
      </c>
      <c r="B1652">
        <v>1642035</v>
      </c>
      <c r="C1652" s="293">
        <v>153000000</v>
      </c>
      <c r="D1652">
        <f t="shared" si="50"/>
        <v>1621095</v>
      </c>
      <c r="E1652">
        <f t="shared" si="51"/>
        <v>1642035</v>
      </c>
    </row>
    <row r="1653" spans="1:5">
      <c r="A1653">
        <v>1621096</v>
      </c>
      <c r="B1653">
        <v>1642036</v>
      </c>
      <c r="C1653" s="293">
        <v>148000000</v>
      </c>
      <c r="D1653">
        <f t="shared" si="50"/>
        <v>1621096</v>
      </c>
      <c r="E1653">
        <f t="shared" si="51"/>
        <v>1642036</v>
      </c>
    </row>
    <row r="1654" spans="1:5">
      <c r="A1654">
        <v>1621097</v>
      </c>
      <c r="B1654">
        <v>1642037</v>
      </c>
      <c r="C1654" s="293">
        <v>135000000</v>
      </c>
      <c r="D1654">
        <f t="shared" si="50"/>
        <v>1621097</v>
      </c>
      <c r="E1654">
        <f t="shared" si="51"/>
        <v>1642037</v>
      </c>
    </row>
    <row r="1655" spans="1:5">
      <c r="A1655">
        <v>1621098</v>
      </c>
      <c r="B1655">
        <v>1642038</v>
      </c>
      <c r="C1655" s="293">
        <v>149200000</v>
      </c>
      <c r="D1655">
        <f t="shared" si="50"/>
        <v>1621098</v>
      </c>
      <c r="E1655">
        <f t="shared" si="51"/>
        <v>1642038</v>
      </c>
    </row>
    <row r="1656" spans="1:5">
      <c r="A1656">
        <v>1621099</v>
      </c>
      <c r="B1656">
        <v>1642039</v>
      </c>
      <c r="C1656" s="293">
        <v>473300000</v>
      </c>
      <c r="D1656">
        <f t="shared" si="50"/>
        <v>1621099</v>
      </c>
      <c r="E1656">
        <f t="shared" si="51"/>
        <v>1642039</v>
      </c>
    </row>
    <row r="1657" spans="1:5">
      <c r="A1657">
        <v>1621100</v>
      </c>
      <c r="B1657">
        <v>1642040</v>
      </c>
      <c r="C1657" s="293">
        <v>224700000</v>
      </c>
      <c r="D1657">
        <f t="shared" si="50"/>
        <v>1621100</v>
      </c>
      <c r="E1657">
        <f t="shared" si="51"/>
        <v>1642040</v>
      </c>
    </row>
    <row r="1658" spans="1:5">
      <c r="A1658">
        <v>1621101</v>
      </c>
      <c r="B1658">
        <v>1642041</v>
      </c>
      <c r="C1658" s="293">
        <v>244300000</v>
      </c>
      <c r="D1658">
        <f t="shared" si="50"/>
        <v>1621101</v>
      </c>
      <c r="E1658">
        <f t="shared" si="51"/>
        <v>1642041</v>
      </c>
    </row>
    <row r="1659" spans="1:5">
      <c r="A1659">
        <v>1621102</v>
      </c>
      <c r="B1659">
        <v>1642042</v>
      </c>
      <c r="C1659" s="293">
        <v>193700000</v>
      </c>
      <c r="D1659">
        <f t="shared" si="50"/>
        <v>1621102</v>
      </c>
      <c r="E1659">
        <f t="shared" si="51"/>
        <v>1642042</v>
      </c>
    </row>
    <row r="1660" spans="1:5">
      <c r="A1660">
        <v>1621103</v>
      </c>
      <c r="B1660">
        <v>1642043</v>
      </c>
      <c r="C1660" s="293">
        <v>204800000</v>
      </c>
      <c r="D1660">
        <f t="shared" si="50"/>
        <v>1621103</v>
      </c>
      <c r="E1660">
        <f t="shared" si="51"/>
        <v>1642043</v>
      </c>
    </row>
    <row r="1661" spans="1:5">
      <c r="A1661">
        <v>1621104</v>
      </c>
      <c r="B1661">
        <v>1642044</v>
      </c>
      <c r="C1661" s="293">
        <v>218400000</v>
      </c>
      <c r="D1661">
        <f t="shared" si="50"/>
        <v>1621104</v>
      </c>
      <c r="E1661">
        <f t="shared" si="51"/>
        <v>1642044</v>
      </c>
    </row>
    <row r="1662" spans="1:5">
      <c r="A1662">
        <v>1621105</v>
      </c>
      <c r="B1662">
        <v>1642045</v>
      </c>
      <c r="C1662" s="293">
        <v>271000000</v>
      </c>
      <c r="D1662">
        <f t="shared" si="50"/>
        <v>1621105</v>
      </c>
      <c r="E1662">
        <f t="shared" si="51"/>
        <v>1642045</v>
      </c>
    </row>
    <row r="1663" spans="1:5">
      <c r="A1663">
        <v>1621106</v>
      </c>
      <c r="B1663">
        <v>1642046</v>
      </c>
      <c r="C1663" s="293">
        <v>101400000</v>
      </c>
      <c r="D1663">
        <f t="shared" si="50"/>
        <v>1621106</v>
      </c>
      <c r="E1663">
        <f t="shared" si="51"/>
        <v>1642046</v>
      </c>
    </row>
    <row r="1664" spans="1:5">
      <c r="A1664">
        <v>1621107</v>
      </c>
      <c r="B1664">
        <v>1642047</v>
      </c>
      <c r="C1664" s="293">
        <v>117400000</v>
      </c>
      <c r="D1664">
        <f t="shared" si="50"/>
        <v>1621107</v>
      </c>
      <c r="E1664">
        <f t="shared" si="51"/>
        <v>1642047</v>
      </c>
    </row>
    <row r="1665" spans="1:5">
      <c r="A1665">
        <v>1621108</v>
      </c>
      <c r="B1665">
        <v>1642048</v>
      </c>
      <c r="C1665" s="293">
        <v>120900000</v>
      </c>
      <c r="D1665">
        <f t="shared" si="50"/>
        <v>1621108</v>
      </c>
      <c r="E1665">
        <f t="shared" si="51"/>
        <v>1642048</v>
      </c>
    </row>
    <row r="1666" spans="1:5">
      <c r="A1666">
        <v>1621109</v>
      </c>
      <c r="B1666">
        <v>1642049</v>
      </c>
      <c r="C1666" s="293">
        <v>123000000</v>
      </c>
      <c r="D1666">
        <f t="shared" si="50"/>
        <v>1621109</v>
      </c>
      <c r="E1666">
        <f t="shared" si="51"/>
        <v>1642049</v>
      </c>
    </row>
    <row r="1667" spans="1:5">
      <c r="A1667">
        <v>1621111</v>
      </c>
      <c r="B1667">
        <v>1642050</v>
      </c>
      <c r="C1667" s="293">
        <v>182500000</v>
      </c>
      <c r="D1667">
        <f t="shared" ref="D1667:D1730" si="52">+A1667*1</f>
        <v>1621111</v>
      </c>
      <c r="E1667">
        <f t="shared" ref="E1667:E1730" si="53">+B1667*1</f>
        <v>1642050</v>
      </c>
    </row>
    <row r="1668" spans="1:5">
      <c r="A1668">
        <v>1621112</v>
      </c>
      <c r="B1668">
        <v>1642051</v>
      </c>
      <c r="C1668" s="293">
        <v>191500000</v>
      </c>
      <c r="D1668">
        <f t="shared" si="52"/>
        <v>1621112</v>
      </c>
      <c r="E1668">
        <f t="shared" si="53"/>
        <v>1642051</v>
      </c>
    </row>
    <row r="1669" spans="1:5">
      <c r="A1669">
        <v>1621113</v>
      </c>
      <c r="B1669">
        <v>1642052</v>
      </c>
      <c r="C1669" s="293">
        <v>197600000</v>
      </c>
      <c r="D1669">
        <f t="shared" si="52"/>
        <v>1621113</v>
      </c>
      <c r="E1669">
        <f t="shared" si="53"/>
        <v>1642052</v>
      </c>
    </row>
    <row r="1670" spans="1:5">
      <c r="A1670">
        <v>1621114</v>
      </c>
      <c r="B1670">
        <v>1642053</v>
      </c>
      <c r="C1670" s="293">
        <v>208600000</v>
      </c>
      <c r="D1670">
        <f t="shared" si="52"/>
        <v>1621114</v>
      </c>
      <c r="E1670">
        <f t="shared" si="53"/>
        <v>1642053</v>
      </c>
    </row>
    <row r="1671" spans="1:5">
      <c r="A1671">
        <v>1621115</v>
      </c>
      <c r="B1671">
        <v>1642054</v>
      </c>
      <c r="C1671" s="293">
        <v>238600000</v>
      </c>
      <c r="D1671">
        <f t="shared" si="52"/>
        <v>1621115</v>
      </c>
      <c r="E1671">
        <f t="shared" si="53"/>
        <v>1642054</v>
      </c>
    </row>
    <row r="1672" spans="1:5">
      <c r="A1672">
        <v>1621116</v>
      </c>
      <c r="B1672">
        <v>1642055</v>
      </c>
      <c r="C1672" s="293">
        <v>249600000</v>
      </c>
      <c r="D1672">
        <f t="shared" si="52"/>
        <v>1621116</v>
      </c>
      <c r="E1672">
        <f t="shared" si="53"/>
        <v>1642055</v>
      </c>
    </row>
    <row r="1673" spans="1:5">
      <c r="A1673">
        <v>1620003</v>
      </c>
      <c r="B1673">
        <v>1643001</v>
      </c>
      <c r="C1673" s="293">
        <v>16500000</v>
      </c>
      <c r="D1673">
        <f t="shared" si="52"/>
        <v>1620003</v>
      </c>
      <c r="E1673">
        <f t="shared" si="53"/>
        <v>1643001</v>
      </c>
    </row>
    <row r="1674" spans="1:5">
      <c r="A1674">
        <v>1620012</v>
      </c>
      <c r="B1674">
        <v>1643002</v>
      </c>
      <c r="C1674" s="293">
        <v>160300000</v>
      </c>
      <c r="D1674">
        <f t="shared" si="52"/>
        <v>1620012</v>
      </c>
      <c r="E1674">
        <f t="shared" si="53"/>
        <v>1643002</v>
      </c>
    </row>
    <row r="1675" spans="1:5">
      <c r="A1675">
        <v>1620016</v>
      </c>
      <c r="B1675">
        <v>1643003</v>
      </c>
      <c r="C1675" s="293">
        <v>144300000</v>
      </c>
      <c r="D1675">
        <f t="shared" si="52"/>
        <v>1620016</v>
      </c>
      <c r="E1675">
        <f t="shared" si="53"/>
        <v>1643003</v>
      </c>
    </row>
    <row r="1676" spans="1:5">
      <c r="A1676">
        <v>1620020</v>
      </c>
      <c r="B1676">
        <v>1643004</v>
      </c>
      <c r="C1676" s="293">
        <v>149600000</v>
      </c>
      <c r="D1676">
        <f t="shared" si="52"/>
        <v>1620020</v>
      </c>
      <c r="E1676">
        <f t="shared" si="53"/>
        <v>1643004</v>
      </c>
    </row>
    <row r="1677" spans="1:5">
      <c r="A1677">
        <v>1620040</v>
      </c>
      <c r="B1677">
        <v>1643005</v>
      </c>
      <c r="C1677" s="293">
        <v>134800000</v>
      </c>
      <c r="D1677">
        <f t="shared" si="52"/>
        <v>1620040</v>
      </c>
      <c r="E1677">
        <f t="shared" si="53"/>
        <v>1643005</v>
      </c>
    </row>
    <row r="1678" spans="1:5">
      <c r="A1678">
        <v>1620041</v>
      </c>
      <c r="B1678">
        <v>1643006</v>
      </c>
      <c r="C1678" s="293">
        <v>138100000</v>
      </c>
      <c r="D1678">
        <f t="shared" si="52"/>
        <v>1620041</v>
      </c>
      <c r="E1678">
        <f t="shared" si="53"/>
        <v>1643006</v>
      </c>
    </row>
    <row r="1679" spans="1:5">
      <c r="A1679">
        <v>1620046</v>
      </c>
      <c r="B1679">
        <v>1643007</v>
      </c>
      <c r="C1679" s="293">
        <v>136600000</v>
      </c>
      <c r="D1679">
        <f t="shared" si="52"/>
        <v>1620046</v>
      </c>
      <c r="E1679">
        <f t="shared" si="53"/>
        <v>1643007</v>
      </c>
    </row>
    <row r="1680" spans="1:5">
      <c r="A1680">
        <v>1620054</v>
      </c>
      <c r="B1680">
        <v>1643008</v>
      </c>
      <c r="C1680" s="293">
        <v>130300000</v>
      </c>
      <c r="D1680">
        <f t="shared" si="52"/>
        <v>1620054</v>
      </c>
      <c r="E1680">
        <f t="shared" si="53"/>
        <v>1643008</v>
      </c>
    </row>
    <row r="1681" spans="1:5">
      <c r="A1681">
        <v>1620055</v>
      </c>
      <c r="B1681">
        <v>1643009</v>
      </c>
      <c r="C1681" s="293">
        <v>138300000</v>
      </c>
      <c r="D1681">
        <f t="shared" si="52"/>
        <v>1620055</v>
      </c>
      <c r="E1681">
        <f t="shared" si="53"/>
        <v>1643009</v>
      </c>
    </row>
    <row r="1682" spans="1:5">
      <c r="A1682">
        <v>1620057</v>
      </c>
      <c r="B1682">
        <v>1643010</v>
      </c>
      <c r="C1682" s="293">
        <v>48700000</v>
      </c>
      <c r="D1682">
        <f t="shared" si="52"/>
        <v>1620057</v>
      </c>
      <c r="E1682">
        <f t="shared" si="53"/>
        <v>1643010</v>
      </c>
    </row>
    <row r="1683" spans="1:5">
      <c r="A1683">
        <v>1620058</v>
      </c>
      <c r="B1683">
        <v>1643011</v>
      </c>
      <c r="C1683" s="293">
        <v>96100000</v>
      </c>
      <c r="D1683">
        <f t="shared" si="52"/>
        <v>1620058</v>
      </c>
      <c r="E1683">
        <f t="shared" si="53"/>
        <v>1643011</v>
      </c>
    </row>
    <row r="1684" spans="1:5">
      <c r="A1684">
        <v>1620060</v>
      </c>
      <c r="B1684">
        <v>1643012</v>
      </c>
      <c r="C1684" s="293">
        <v>144300000</v>
      </c>
      <c r="D1684">
        <f t="shared" si="52"/>
        <v>1620060</v>
      </c>
      <c r="E1684">
        <f t="shared" si="53"/>
        <v>1643012</v>
      </c>
    </row>
    <row r="1685" spans="1:5">
      <c r="A1685">
        <v>1620062</v>
      </c>
      <c r="B1685">
        <v>1643013</v>
      </c>
      <c r="C1685" s="293">
        <v>129500000</v>
      </c>
      <c r="D1685">
        <f t="shared" si="52"/>
        <v>1620062</v>
      </c>
      <c r="E1685">
        <f t="shared" si="53"/>
        <v>1643013</v>
      </c>
    </row>
    <row r="1686" spans="1:5">
      <c r="A1686">
        <v>1620064</v>
      </c>
      <c r="B1686">
        <v>1643014</v>
      </c>
      <c r="C1686" s="293">
        <v>113600000</v>
      </c>
      <c r="D1686">
        <f t="shared" si="52"/>
        <v>1620064</v>
      </c>
      <c r="E1686">
        <f t="shared" si="53"/>
        <v>1643014</v>
      </c>
    </row>
    <row r="1687" spans="1:5">
      <c r="A1687">
        <v>1620067</v>
      </c>
      <c r="B1687">
        <v>1643015</v>
      </c>
      <c r="C1687" s="293">
        <v>151700000</v>
      </c>
      <c r="D1687">
        <f t="shared" si="52"/>
        <v>1620067</v>
      </c>
      <c r="E1687">
        <f t="shared" si="53"/>
        <v>1643015</v>
      </c>
    </row>
    <row r="1688" spans="1:5">
      <c r="A1688">
        <v>1620068</v>
      </c>
      <c r="B1688">
        <v>1643016</v>
      </c>
      <c r="C1688" s="293">
        <v>28200000</v>
      </c>
      <c r="D1688">
        <f t="shared" si="52"/>
        <v>1620068</v>
      </c>
      <c r="E1688">
        <f t="shared" si="53"/>
        <v>1643016</v>
      </c>
    </row>
    <row r="1689" spans="1:5">
      <c r="A1689">
        <v>1620072</v>
      </c>
      <c r="B1689">
        <v>1643017</v>
      </c>
      <c r="C1689" s="293">
        <v>133400000</v>
      </c>
      <c r="D1689">
        <f t="shared" si="52"/>
        <v>1620072</v>
      </c>
      <c r="E1689">
        <f t="shared" si="53"/>
        <v>1643017</v>
      </c>
    </row>
    <row r="1690" spans="1:5">
      <c r="A1690">
        <v>1620074</v>
      </c>
      <c r="B1690">
        <v>1643018</v>
      </c>
      <c r="C1690" s="293">
        <v>139700000</v>
      </c>
      <c r="D1690">
        <f t="shared" si="52"/>
        <v>1620074</v>
      </c>
      <c r="E1690">
        <f t="shared" si="53"/>
        <v>1643018</v>
      </c>
    </row>
    <row r="1691" spans="1:5">
      <c r="A1691">
        <v>1620077</v>
      </c>
      <c r="B1691">
        <v>1643019</v>
      </c>
      <c r="C1691" s="293">
        <v>146800000</v>
      </c>
      <c r="D1691">
        <f t="shared" si="52"/>
        <v>1620077</v>
      </c>
      <c r="E1691">
        <f t="shared" si="53"/>
        <v>1643019</v>
      </c>
    </row>
    <row r="1692" spans="1:5">
      <c r="A1692">
        <v>1620087</v>
      </c>
      <c r="B1692">
        <v>1643020</v>
      </c>
      <c r="C1692" s="293">
        <v>159900000</v>
      </c>
      <c r="D1692">
        <f t="shared" si="52"/>
        <v>1620087</v>
      </c>
      <c r="E1692">
        <f t="shared" si="53"/>
        <v>1643020</v>
      </c>
    </row>
    <row r="1693" spans="1:5">
      <c r="A1693">
        <v>1620088</v>
      </c>
      <c r="B1693">
        <v>1643021</v>
      </c>
      <c r="C1693" s="293">
        <v>133000000</v>
      </c>
      <c r="D1693">
        <f t="shared" si="52"/>
        <v>1620088</v>
      </c>
      <c r="E1693">
        <f t="shared" si="53"/>
        <v>1643021</v>
      </c>
    </row>
    <row r="1694" spans="1:5">
      <c r="A1694">
        <v>1620089</v>
      </c>
      <c r="B1694">
        <v>1643022</v>
      </c>
      <c r="C1694" s="293">
        <v>170600000</v>
      </c>
      <c r="D1694">
        <f t="shared" si="52"/>
        <v>1620089</v>
      </c>
      <c r="E1694">
        <f t="shared" si="53"/>
        <v>1643022</v>
      </c>
    </row>
    <row r="1695" spans="1:5">
      <c r="A1695">
        <v>1620093</v>
      </c>
      <c r="B1695">
        <v>1643023</v>
      </c>
      <c r="C1695" s="293">
        <v>150200000</v>
      </c>
      <c r="D1695">
        <f t="shared" si="52"/>
        <v>1620093</v>
      </c>
      <c r="E1695">
        <f t="shared" si="53"/>
        <v>1643023</v>
      </c>
    </row>
    <row r="1696" spans="1:5">
      <c r="A1696">
        <v>1620094</v>
      </c>
      <c r="B1696">
        <v>1643024</v>
      </c>
      <c r="C1696" s="293">
        <v>143000000</v>
      </c>
      <c r="D1696">
        <f t="shared" si="52"/>
        <v>1620094</v>
      </c>
      <c r="E1696">
        <f t="shared" si="53"/>
        <v>1643024</v>
      </c>
    </row>
    <row r="1697" spans="1:5">
      <c r="A1697">
        <v>1620097</v>
      </c>
      <c r="B1697">
        <v>1643025</v>
      </c>
      <c r="C1697" s="293">
        <v>155200000</v>
      </c>
      <c r="D1697">
        <f t="shared" si="52"/>
        <v>1620097</v>
      </c>
      <c r="E1697">
        <f t="shared" si="53"/>
        <v>1643025</v>
      </c>
    </row>
    <row r="1698" spans="1:5">
      <c r="A1698">
        <v>1620101</v>
      </c>
      <c r="B1698">
        <v>1643026</v>
      </c>
      <c r="C1698" s="293">
        <v>119100000</v>
      </c>
      <c r="D1698">
        <f t="shared" si="52"/>
        <v>1620101</v>
      </c>
      <c r="E1698">
        <f t="shared" si="53"/>
        <v>1643026</v>
      </c>
    </row>
    <row r="1699" spans="1:5">
      <c r="A1699">
        <v>1620102</v>
      </c>
      <c r="B1699">
        <v>1643027</v>
      </c>
      <c r="C1699" s="293">
        <v>155900000</v>
      </c>
      <c r="D1699">
        <f t="shared" si="52"/>
        <v>1620102</v>
      </c>
      <c r="E1699">
        <f t="shared" si="53"/>
        <v>1643027</v>
      </c>
    </row>
    <row r="1700" spans="1:5">
      <c r="A1700">
        <v>1620103</v>
      </c>
      <c r="B1700">
        <v>1643028</v>
      </c>
      <c r="C1700" s="293">
        <v>125900000</v>
      </c>
      <c r="D1700">
        <f t="shared" si="52"/>
        <v>1620103</v>
      </c>
      <c r="E1700">
        <f t="shared" si="53"/>
        <v>1643028</v>
      </c>
    </row>
    <row r="1701" spans="1:5">
      <c r="A1701">
        <v>1620106</v>
      </c>
      <c r="B1701">
        <v>1643029</v>
      </c>
      <c r="C1701" s="293">
        <v>133800000</v>
      </c>
      <c r="D1701">
        <f t="shared" si="52"/>
        <v>1620106</v>
      </c>
      <c r="E1701">
        <f t="shared" si="53"/>
        <v>1643029</v>
      </c>
    </row>
    <row r="1702" spans="1:5">
      <c r="A1702">
        <v>1620111</v>
      </c>
      <c r="B1702">
        <v>1643030</v>
      </c>
      <c r="C1702" s="293">
        <v>132000000</v>
      </c>
      <c r="D1702">
        <f t="shared" si="52"/>
        <v>1620111</v>
      </c>
      <c r="E1702">
        <f t="shared" si="53"/>
        <v>1643030</v>
      </c>
    </row>
    <row r="1703" spans="1:5">
      <c r="A1703">
        <v>1620112</v>
      </c>
      <c r="B1703">
        <v>1643031</v>
      </c>
      <c r="C1703" s="293">
        <v>152000000</v>
      </c>
      <c r="D1703">
        <f t="shared" si="52"/>
        <v>1620112</v>
      </c>
      <c r="E1703">
        <f t="shared" si="53"/>
        <v>1643031</v>
      </c>
    </row>
    <row r="1704" spans="1:5">
      <c r="A1704">
        <v>1620117</v>
      </c>
      <c r="B1704">
        <v>1643032</v>
      </c>
      <c r="C1704" s="293">
        <v>164100000</v>
      </c>
      <c r="D1704">
        <f t="shared" si="52"/>
        <v>1620117</v>
      </c>
      <c r="E1704">
        <f t="shared" si="53"/>
        <v>1643032</v>
      </c>
    </row>
    <row r="1705" spans="1:5">
      <c r="A1705">
        <v>1620118</v>
      </c>
      <c r="B1705">
        <v>1643033</v>
      </c>
      <c r="C1705" s="293">
        <v>101100000</v>
      </c>
      <c r="D1705">
        <f t="shared" si="52"/>
        <v>1620118</v>
      </c>
      <c r="E1705">
        <f t="shared" si="53"/>
        <v>1643033</v>
      </c>
    </row>
    <row r="1706" spans="1:5">
      <c r="A1706">
        <v>1620121</v>
      </c>
      <c r="B1706">
        <v>1643034</v>
      </c>
      <c r="C1706" s="293">
        <v>115200000</v>
      </c>
      <c r="D1706">
        <f t="shared" si="52"/>
        <v>1620121</v>
      </c>
      <c r="E1706">
        <f t="shared" si="53"/>
        <v>1643034</v>
      </c>
    </row>
    <row r="1707" spans="1:5">
      <c r="A1707">
        <v>1620123</v>
      </c>
      <c r="B1707">
        <v>1643035</v>
      </c>
      <c r="C1707" s="293">
        <v>99100000</v>
      </c>
      <c r="D1707">
        <f t="shared" si="52"/>
        <v>1620123</v>
      </c>
      <c r="E1707">
        <f t="shared" si="53"/>
        <v>1643035</v>
      </c>
    </row>
    <row r="1708" spans="1:5">
      <c r="A1708">
        <v>1620124</v>
      </c>
      <c r="B1708">
        <v>1643036</v>
      </c>
      <c r="C1708" s="293">
        <v>38900000</v>
      </c>
      <c r="D1708">
        <f t="shared" si="52"/>
        <v>1620124</v>
      </c>
      <c r="E1708">
        <f t="shared" si="53"/>
        <v>1643036</v>
      </c>
    </row>
    <row r="1709" spans="1:5">
      <c r="A1709">
        <v>1620125</v>
      </c>
      <c r="B1709">
        <v>1643037</v>
      </c>
      <c r="C1709" s="293">
        <v>132000000</v>
      </c>
      <c r="D1709">
        <f t="shared" si="52"/>
        <v>1620125</v>
      </c>
      <c r="E1709">
        <f t="shared" si="53"/>
        <v>1643037</v>
      </c>
    </row>
    <row r="1710" spans="1:5">
      <c r="A1710">
        <v>1620126</v>
      </c>
      <c r="B1710">
        <v>1643038</v>
      </c>
      <c r="C1710" s="293">
        <v>125000000</v>
      </c>
      <c r="D1710">
        <f t="shared" si="52"/>
        <v>1620126</v>
      </c>
      <c r="E1710">
        <f t="shared" si="53"/>
        <v>1643038</v>
      </c>
    </row>
    <row r="1711" spans="1:5">
      <c r="A1711">
        <v>1620129</v>
      </c>
      <c r="B1711">
        <v>1643039</v>
      </c>
      <c r="C1711" s="293">
        <v>67400000</v>
      </c>
      <c r="D1711">
        <f t="shared" si="52"/>
        <v>1620129</v>
      </c>
      <c r="E1711">
        <f t="shared" si="53"/>
        <v>1643039</v>
      </c>
    </row>
    <row r="1712" spans="1:5">
      <c r="A1712">
        <v>1620131</v>
      </c>
      <c r="B1712">
        <v>1643040</v>
      </c>
      <c r="C1712" s="293">
        <v>182300000</v>
      </c>
      <c r="D1712">
        <f t="shared" si="52"/>
        <v>1620131</v>
      </c>
      <c r="E1712">
        <f t="shared" si="53"/>
        <v>1643040</v>
      </c>
    </row>
    <row r="1713" spans="1:5">
      <c r="A1713">
        <v>1620133</v>
      </c>
      <c r="B1713">
        <v>1643041</v>
      </c>
      <c r="C1713" s="293">
        <v>127300000</v>
      </c>
      <c r="D1713">
        <f t="shared" si="52"/>
        <v>1620133</v>
      </c>
      <c r="E1713">
        <f t="shared" si="53"/>
        <v>1643041</v>
      </c>
    </row>
    <row r="1714" spans="1:5">
      <c r="A1714">
        <v>1611027</v>
      </c>
      <c r="B1714">
        <v>1644001</v>
      </c>
      <c r="C1714" s="293">
        <v>33600000</v>
      </c>
      <c r="D1714">
        <f t="shared" si="52"/>
        <v>1611027</v>
      </c>
      <c r="E1714">
        <f t="shared" si="53"/>
        <v>1644001</v>
      </c>
    </row>
    <row r="1715" spans="1:5">
      <c r="A1715">
        <v>1611043</v>
      </c>
      <c r="B1715">
        <v>1644002</v>
      </c>
      <c r="C1715" s="293">
        <v>27900000</v>
      </c>
      <c r="D1715">
        <f t="shared" si="52"/>
        <v>1611043</v>
      </c>
      <c r="E1715">
        <f t="shared" si="53"/>
        <v>1644002</v>
      </c>
    </row>
    <row r="1716" spans="1:5">
      <c r="A1716">
        <v>1611053</v>
      </c>
      <c r="B1716">
        <v>1644003</v>
      </c>
      <c r="C1716" s="293">
        <v>32200000</v>
      </c>
      <c r="D1716">
        <f t="shared" si="52"/>
        <v>1611053</v>
      </c>
      <c r="E1716">
        <f t="shared" si="53"/>
        <v>1644003</v>
      </c>
    </row>
    <row r="1717" spans="1:5">
      <c r="A1717">
        <v>1611059</v>
      </c>
      <c r="B1717">
        <v>1644004</v>
      </c>
      <c r="C1717" s="293">
        <v>37700000</v>
      </c>
      <c r="D1717">
        <f t="shared" si="52"/>
        <v>1611059</v>
      </c>
      <c r="E1717">
        <f t="shared" si="53"/>
        <v>1644004</v>
      </c>
    </row>
    <row r="1718" spans="1:5">
      <c r="A1718">
        <v>1611064</v>
      </c>
      <c r="B1718">
        <v>1644005</v>
      </c>
      <c r="C1718" s="293">
        <v>43200000</v>
      </c>
      <c r="D1718">
        <f t="shared" si="52"/>
        <v>1611064</v>
      </c>
      <c r="E1718">
        <f t="shared" si="53"/>
        <v>1644005</v>
      </c>
    </row>
    <row r="1719" spans="1:5">
      <c r="A1719">
        <v>1611095</v>
      </c>
      <c r="B1719">
        <v>1644006</v>
      </c>
      <c r="C1719" s="293">
        <v>37700000</v>
      </c>
      <c r="D1719">
        <f t="shared" si="52"/>
        <v>1611095</v>
      </c>
      <c r="E1719">
        <f t="shared" si="53"/>
        <v>1644006</v>
      </c>
    </row>
    <row r="1720" spans="1:5">
      <c r="A1720">
        <v>1611096</v>
      </c>
      <c r="B1720">
        <v>1644007</v>
      </c>
      <c r="C1720" s="293">
        <v>50300000</v>
      </c>
      <c r="D1720">
        <f t="shared" si="52"/>
        <v>1611096</v>
      </c>
      <c r="E1720">
        <f t="shared" si="53"/>
        <v>1644007</v>
      </c>
    </row>
    <row r="1721" spans="1:5">
      <c r="A1721">
        <v>1611115</v>
      </c>
      <c r="B1721">
        <v>1644008</v>
      </c>
      <c r="C1721" s="293">
        <v>50400000</v>
      </c>
      <c r="D1721">
        <f t="shared" si="52"/>
        <v>1611115</v>
      </c>
      <c r="E1721">
        <f t="shared" si="53"/>
        <v>1644008</v>
      </c>
    </row>
    <row r="1722" spans="1:5">
      <c r="A1722">
        <v>1611156</v>
      </c>
      <c r="B1722">
        <v>1644009</v>
      </c>
      <c r="C1722" s="293">
        <v>92300000</v>
      </c>
      <c r="D1722">
        <f t="shared" si="52"/>
        <v>1611156</v>
      </c>
      <c r="E1722">
        <f t="shared" si="53"/>
        <v>1644009</v>
      </c>
    </row>
    <row r="1723" spans="1:5">
      <c r="A1723">
        <v>1620135</v>
      </c>
      <c r="B1723">
        <v>1644010</v>
      </c>
      <c r="C1723" s="293">
        <v>119500000</v>
      </c>
      <c r="D1723">
        <f t="shared" si="52"/>
        <v>1620135</v>
      </c>
      <c r="E1723">
        <f t="shared" si="53"/>
        <v>1644010</v>
      </c>
    </row>
    <row r="1724" spans="1:5">
      <c r="A1724">
        <v>1620137</v>
      </c>
      <c r="B1724">
        <v>1644011</v>
      </c>
      <c r="C1724" s="293">
        <v>110400000</v>
      </c>
      <c r="D1724">
        <f t="shared" si="52"/>
        <v>1620137</v>
      </c>
      <c r="E1724">
        <f t="shared" si="53"/>
        <v>1644011</v>
      </c>
    </row>
    <row r="1725" spans="1:5">
      <c r="A1725">
        <v>1620139</v>
      </c>
      <c r="B1725">
        <v>1644012</v>
      </c>
      <c r="C1725" s="293">
        <v>165800000</v>
      </c>
      <c r="D1725">
        <f t="shared" si="52"/>
        <v>1620139</v>
      </c>
      <c r="E1725">
        <f t="shared" si="53"/>
        <v>1644012</v>
      </c>
    </row>
    <row r="1726" spans="1:5">
      <c r="A1726">
        <v>1620014</v>
      </c>
      <c r="B1726">
        <v>1645001</v>
      </c>
      <c r="C1726" s="293">
        <v>144200000</v>
      </c>
      <c r="D1726">
        <f t="shared" si="52"/>
        <v>1620014</v>
      </c>
      <c r="E1726">
        <f t="shared" si="53"/>
        <v>1645001</v>
      </c>
    </row>
    <row r="1727" spans="1:5">
      <c r="A1727">
        <v>1620022</v>
      </c>
      <c r="B1727">
        <v>1645002</v>
      </c>
      <c r="C1727" s="293">
        <v>149600000</v>
      </c>
      <c r="D1727">
        <f t="shared" si="52"/>
        <v>1620022</v>
      </c>
      <c r="E1727">
        <f t="shared" si="53"/>
        <v>1645002</v>
      </c>
    </row>
    <row r="1728" spans="1:5">
      <c r="A1728">
        <v>1620042</v>
      </c>
      <c r="B1728">
        <v>1645003</v>
      </c>
      <c r="C1728" s="293">
        <v>134800000</v>
      </c>
      <c r="D1728">
        <f t="shared" si="52"/>
        <v>1620042</v>
      </c>
      <c r="E1728">
        <f t="shared" si="53"/>
        <v>1645003</v>
      </c>
    </row>
    <row r="1729" spans="1:5">
      <c r="A1729">
        <v>1620043</v>
      </c>
      <c r="B1729">
        <v>1645004</v>
      </c>
      <c r="C1729" s="293">
        <v>138100000</v>
      </c>
      <c r="D1729">
        <f t="shared" si="52"/>
        <v>1620043</v>
      </c>
      <c r="E1729">
        <f t="shared" si="53"/>
        <v>1645004</v>
      </c>
    </row>
    <row r="1730" spans="1:5">
      <c r="A1730">
        <v>1620052</v>
      </c>
      <c r="B1730">
        <v>1645005</v>
      </c>
      <c r="C1730" s="293">
        <v>151700000</v>
      </c>
      <c r="D1730">
        <f t="shared" si="52"/>
        <v>1620052</v>
      </c>
      <c r="E1730">
        <f t="shared" si="53"/>
        <v>1645005</v>
      </c>
    </row>
    <row r="1731" spans="1:5">
      <c r="A1731">
        <v>1620059</v>
      </c>
      <c r="B1731">
        <v>1645006</v>
      </c>
      <c r="C1731" s="293">
        <v>96100000</v>
      </c>
      <c r="D1731">
        <f t="shared" ref="D1731:D1794" si="54">+A1731*1</f>
        <v>1620059</v>
      </c>
      <c r="E1731">
        <f t="shared" ref="E1731:E1794" si="55">+B1731*1</f>
        <v>1645006</v>
      </c>
    </row>
    <row r="1732" spans="1:5">
      <c r="A1732">
        <v>1620061</v>
      </c>
      <c r="B1732">
        <v>1645007</v>
      </c>
      <c r="C1732" s="293">
        <v>143500000</v>
      </c>
      <c r="D1732">
        <f t="shared" si="54"/>
        <v>1620061</v>
      </c>
      <c r="E1732">
        <f t="shared" si="55"/>
        <v>1645007</v>
      </c>
    </row>
    <row r="1733" spans="1:5">
      <c r="A1733">
        <v>1620063</v>
      </c>
      <c r="B1733">
        <v>1645008</v>
      </c>
      <c r="C1733" s="293">
        <v>148500000</v>
      </c>
      <c r="D1733">
        <f t="shared" si="54"/>
        <v>1620063</v>
      </c>
      <c r="E1733">
        <f t="shared" si="55"/>
        <v>1645008</v>
      </c>
    </row>
    <row r="1734" spans="1:5">
      <c r="A1734">
        <v>1620066</v>
      </c>
      <c r="B1734">
        <v>1645009</v>
      </c>
      <c r="C1734" s="293">
        <v>133200000</v>
      </c>
      <c r="D1734">
        <f t="shared" si="54"/>
        <v>1620066</v>
      </c>
      <c r="E1734">
        <f t="shared" si="55"/>
        <v>1645009</v>
      </c>
    </row>
    <row r="1735" spans="1:5">
      <c r="A1735">
        <v>1620080</v>
      </c>
      <c r="B1735">
        <v>1645010</v>
      </c>
      <c r="C1735" s="293">
        <v>133700000</v>
      </c>
      <c r="D1735">
        <f t="shared" si="54"/>
        <v>1620080</v>
      </c>
      <c r="E1735">
        <f t="shared" si="55"/>
        <v>1645010</v>
      </c>
    </row>
    <row r="1736" spans="1:5">
      <c r="A1736">
        <v>1620085</v>
      </c>
      <c r="B1736">
        <v>1645011</v>
      </c>
      <c r="C1736" s="293">
        <v>149700000</v>
      </c>
      <c r="D1736">
        <f t="shared" si="54"/>
        <v>1620085</v>
      </c>
      <c r="E1736">
        <f t="shared" si="55"/>
        <v>1645011</v>
      </c>
    </row>
    <row r="1737" spans="1:5">
      <c r="A1737">
        <v>1620096</v>
      </c>
      <c r="B1737">
        <v>1645012</v>
      </c>
      <c r="C1737" s="293">
        <v>139700000</v>
      </c>
      <c r="D1737">
        <f t="shared" si="54"/>
        <v>1620096</v>
      </c>
      <c r="E1737">
        <f t="shared" si="55"/>
        <v>1645012</v>
      </c>
    </row>
    <row r="1738" spans="1:5">
      <c r="A1738">
        <v>1620100</v>
      </c>
      <c r="B1738">
        <v>1645013</v>
      </c>
      <c r="C1738" s="293">
        <v>125900000</v>
      </c>
      <c r="D1738">
        <f t="shared" si="54"/>
        <v>1620100</v>
      </c>
      <c r="E1738">
        <f t="shared" si="55"/>
        <v>1645013</v>
      </c>
    </row>
    <row r="1739" spans="1:5">
      <c r="A1739">
        <v>1620104</v>
      </c>
      <c r="B1739">
        <v>1645014</v>
      </c>
      <c r="C1739" s="293">
        <v>155900000</v>
      </c>
      <c r="D1739">
        <f t="shared" si="54"/>
        <v>1620104</v>
      </c>
      <c r="E1739">
        <f t="shared" si="55"/>
        <v>1645014</v>
      </c>
    </row>
    <row r="1740" spans="1:5">
      <c r="A1740">
        <v>1620107</v>
      </c>
      <c r="B1740">
        <v>1645015</v>
      </c>
      <c r="C1740" s="293">
        <v>114900000</v>
      </c>
      <c r="D1740">
        <f t="shared" si="54"/>
        <v>1620107</v>
      </c>
      <c r="E1740">
        <f t="shared" si="55"/>
        <v>1645015</v>
      </c>
    </row>
    <row r="1741" spans="1:5">
      <c r="A1741">
        <v>1620114</v>
      </c>
      <c r="B1741">
        <v>1645016</v>
      </c>
      <c r="C1741" s="293">
        <v>183300000</v>
      </c>
      <c r="D1741">
        <f t="shared" si="54"/>
        <v>1620114</v>
      </c>
      <c r="E1741">
        <f t="shared" si="55"/>
        <v>1645016</v>
      </c>
    </row>
    <row r="1742" spans="1:5">
      <c r="A1742">
        <v>1620119</v>
      </c>
      <c r="B1742">
        <v>1645017</v>
      </c>
      <c r="C1742" s="293">
        <v>101100000</v>
      </c>
      <c r="D1742">
        <f t="shared" si="54"/>
        <v>1620119</v>
      </c>
      <c r="E1742">
        <f t="shared" si="55"/>
        <v>1645017</v>
      </c>
    </row>
    <row r="1743" spans="1:5">
      <c r="A1743">
        <v>1620120</v>
      </c>
      <c r="B1743">
        <v>1645018</v>
      </c>
      <c r="C1743" s="293">
        <v>95000000</v>
      </c>
      <c r="D1743">
        <f t="shared" si="54"/>
        <v>1620120</v>
      </c>
      <c r="E1743">
        <f t="shared" si="55"/>
        <v>1645018</v>
      </c>
    </row>
    <row r="1744" spans="1:5">
      <c r="A1744">
        <v>1620122</v>
      </c>
      <c r="B1744">
        <v>1645019</v>
      </c>
      <c r="C1744" s="293">
        <v>115200000</v>
      </c>
      <c r="D1744">
        <f t="shared" si="54"/>
        <v>1620122</v>
      </c>
      <c r="E1744">
        <f t="shared" si="55"/>
        <v>1645019</v>
      </c>
    </row>
    <row r="1745" spans="1:5">
      <c r="A1745">
        <v>1620127</v>
      </c>
      <c r="B1745">
        <v>1645020</v>
      </c>
      <c r="C1745" s="293">
        <v>132000000</v>
      </c>
      <c r="D1745">
        <f t="shared" si="54"/>
        <v>1620127</v>
      </c>
      <c r="E1745">
        <f t="shared" si="55"/>
        <v>1645020</v>
      </c>
    </row>
    <row r="1746" spans="1:5">
      <c r="A1746">
        <v>1620128</v>
      </c>
      <c r="B1746">
        <v>1645021</v>
      </c>
      <c r="C1746" s="293">
        <v>133400000</v>
      </c>
      <c r="D1746">
        <f t="shared" si="54"/>
        <v>1620128</v>
      </c>
      <c r="E1746">
        <f t="shared" si="55"/>
        <v>1645021</v>
      </c>
    </row>
    <row r="1747" spans="1:5">
      <c r="A1747">
        <v>1620130</v>
      </c>
      <c r="B1747">
        <v>1645022</v>
      </c>
      <c r="C1747" s="293">
        <v>67400000</v>
      </c>
      <c r="D1747">
        <f t="shared" si="54"/>
        <v>1620130</v>
      </c>
      <c r="E1747">
        <f t="shared" si="55"/>
        <v>1645022</v>
      </c>
    </row>
    <row r="1748" spans="1:5">
      <c r="A1748">
        <v>1620132</v>
      </c>
      <c r="B1748">
        <v>1645023</v>
      </c>
      <c r="C1748" s="293">
        <v>112300000</v>
      </c>
      <c r="D1748">
        <f t="shared" si="54"/>
        <v>1620132</v>
      </c>
      <c r="E1748">
        <f t="shared" si="55"/>
        <v>1645023</v>
      </c>
    </row>
    <row r="1749" spans="1:5">
      <c r="A1749">
        <v>1620134</v>
      </c>
      <c r="B1749">
        <v>1645024</v>
      </c>
      <c r="C1749" s="293">
        <v>122800000</v>
      </c>
      <c r="D1749">
        <f t="shared" si="54"/>
        <v>1620134</v>
      </c>
      <c r="E1749">
        <f t="shared" si="55"/>
        <v>1645024</v>
      </c>
    </row>
    <row r="1750" spans="1:5">
      <c r="A1750">
        <v>1620138</v>
      </c>
      <c r="B1750">
        <v>1645025</v>
      </c>
      <c r="C1750" s="293">
        <v>103000000</v>
      </c>
      <c r="D1750">
        <f t="shared" si="54"/>
        <v>1620138</v>
      </c>
      <c r="E1750">
        <f t="shared" si="55"/>
        <v>1645025</v>
      </c>
    </row>
    <row r="1751" spans="1:5">
      <c r="A1751">
        <v>1620140</v>
      </c>
      <c r="B1751">
        <v>1645026</v>
      </c>
      <c r="C1751" s="293">
        <v>143800000</v>
      </c>
      <c r="D1751">
        <f t="shared" si="54"/>
        <v>1620140</v>
      </c>
      <c r="E1751">
        <f t="shared" si="55"/>
        <v>1645026</v>
      </c>
    </row>
    <row r="1752" spans="1:5">
      <c r="A1752">
        <v>1612003</v>
      </c>
      <c r="B1752">
        <v>1646001</v>
      </c>
      <c r="C1752" s="293">
        <v>26500000</v>
      </c>
      <c r="D1752">
        <f t="shared" si="54"/>
        <v>1612003</v>
      </c>
      <c r="E1752">
        <f t="shared" si="55"/>
        <v>1646001</v>
      </c>
    </row>
    <row r="1753" spans="1:5">
      <c r="A1753">
        <v>1612016</v>
      </c>
      <c r="B1753">
        <v>1646002</v>
      </c>
      <c r="C1753" s="293">
        <v>27200000</v>
      </c>
      <c r="D1753">
        <f t="shared" si="54"/>
        <v>1612016</v>
      </c>
      <c r="E1753">
        <f t="shared" si="55"/>
        <v>1646002</v>
      </c>
    </row>
    <row r="1754" spans="1:5">
      <c r="A1754">
        <v>1612018</v>
      </c>
      <c r="B1754">
        <v>1646003</v>
      </c>
      <c r="C1754" s="293">
        <v>28500000</v>
      </c>
      <c r="D1754">
        <f t="shared" si="54"/>
        <v>1612018</v>
      </c>
      <c r="E1754">
        <f t="shared" si="55"/>
        <v>1646003</v>
      </c>
    </row>
    <row r="1755" spans="1:5">
      <c r="A1755">
        <v>1612031</v>
      </c>
      <c r="B1755">
        <v>1646004</v>
      </c>
      <c r="C1755" s="293">
        <v>37200000</v>
      </c>
      <c r="D1755">
        <f t="shared" si="54"/>
        <v>1612031</v>
      </c>
      <c r="E1755">
        <f t="shared" si="55"/>
        <v>1646004</v>
      </c>
    </row>
    <row r="1756" spans="1:5">
      <c r="A1756">
        <v>1612032</v>
      </c>
      <c r="B1756">
        <v>1646005</v>
      </c>
      <c r="C1756" s="293">
        <v>36100000</v>
      </c>
      <c r="D1756">
        <f t="shared" si="54"/>
        <v>1612032</v>
      </c>
      <c r="E1756">
        <f t="shared" si="55"/>
        <v>1646005</v>
      </c>
    </row>
    <row r="1757" spans="1:5">
      <c r="A1757">
        <v>1612055</v>
      </c>
      <c r="B1757">
        <v>1646006</v>
      </c>
      <c r="C1757" s="293">
        <v>33200000</v>
      </c>
      <c r="D1757">
        <f t="shared" si="54"/>
        <v>1612055</v>
      </c>
      <c r="E1757">
        <f t="shared" si="55"/>
        <v>1646006</v>
      </c>
    </row>
    <row r="1758" spans="1:5">
      <c r="A1758">
        <v>1612062</v>
      </c>
      <c r="B1758">
        <v>1646007</v>
      </c>
      <c r="C1758" s="293">
        <v>37500000</v>
      </c>
      <c r="D1758">
        <f t="shared" si="54"/>
        <v>1612062</v>
      </c>
      <c r="E1758">
        <f t="shared" si="55"/>
        <v>1646007</v>
      </c>
    </row>
    <row r="1759" spans="1:5">
      <c r="A1759">
        <v>1612063</v>
      </c>
      <c r="B1759">
        <v>1646008</v>
      </c>
      <c r="C1759" s="293">
        <v>26300000</v>
      </c>
      <c r="D1759">
        <f t="shared" si="54"/>
        <v>1612063</v>
      </c>
      <c r="E1759">
        <f t="shared" si="55"/>
        <v>1646008</v>
      </c>
    </row>
    <row r="1760" spans="1:5">
      <c r="A1760">
        <v>1612064</v>
      </c>
      <c r="B1760">
        <v>1646009</v>
      </c>
      <c r="C1760" s="293">
        <v>38900000</v>
      </c>
      <c r="D1760">
        <f t="shared" si="54"/>
        <v>1612064</v>
      </c>
      <c r="E1760">
        <f t="shared" si="55"/>
        <v>1646009</v>
      </c>
    </row>
    <row r="1761" spans="1:5">
      <c r="A1761">
        <v>1612067</v>
      </c>
      <c r="B1761">
        <v>1646010</v>
      </c>
      <c r="C1761" s="293">
        <v>43000000</v>
      </c>
      <c r="D1761">
        <f t="shared" si="54"/>
        <v>1612067</v>
      </c>
      <c r="E1761">
        <f t="shared" si="55"/>
        <v>1646010</v>
      </c>
    </row>
    <row r="1762" spans="1:5">
      <c r="A1762">
        <v>1612075</v>
      </c>
      <c r="B1762">
        <v>1646011</v>
      </c>
      <c r="C1762" s="293">
        <v>42200000</v>
      </c>
      <c r="D1762">
        <f t="shared" si="54"/>
        <v>1612075</v>
      </c>
      <c r="E1762">
        <f t="shared" si="55"/>
        <v>1646011</v>
      </c>
    </row>
    <row r="1763" spans="1:5">
      <c r="A1763">
        <v>1612076</v>
      </c>
      <c r="B1763">
        <v>1646012</v>
      </c>
      <c r="C1763" s="293">
        <v>48500000</v>
      </c>
      <c r="D1763">
        <f t="shared" si="54"/>
        <v>1612076</v>
      </c>
      <c r="E1763">
        <f t="shared" si="55"/>
        <v>1646012</v>
      </c>
    </row>
    <row r="1764" spans="1:5">
      <c r="A1764">
        <v>1612111</v>
      </c>
      <c r="B1764">
        <v>1646013</v>
      </c>
      <c r="C1764" s="293">
        <v>55600000</v>
      </c>
      <c r="D1764">
        <f t="shared" si="54"/>
        <v>1612111</v>
      </c>
      <c r="E1764">
        <f t="shared" si="55"/>
        <v>1646013</v>
      </c>
    </row>
    <row r="1765" spans="1:5">
      <c r="A1765">
        <v>1612116</v>
      </c>
      <c r="B1765">
        <v>1646014</v>
      </c>
      <c r="C1765" s="293">
        <v>43000000</v>
      </c>
      <c r="D1765">
        <f t="shared" si="54"/>
        <v>1612116</v>
      </c>
      <c r="E1765">
        <f t="shared" si="55"/>
        <v>1646014</v>
      </c>
    </row>
    <row r="1766" spans="1:5">
      <c r="A1766">
        <v>1612126</v>
      </c>
      <c r="B1766">
        <v>1646015</v>
      </c>
      <c r="C1766" s="293">
        <v>70000000</v>
      </c>
      <c r="D1766">
        <f t="shared" si="54"/>
        <v>1612126</v>
      </c>
      <c r="E1766">
        <f t="shared" si="55"/>
        <v>1646015</v>
      </c>
    </row>
    <row r="1767" spans="1:5">
      <c r="A1767">
        <v>1612128</v>
      </c>
      <c r="B1767">
        <v>1646016</v>
      </c>
      <c r="C1767" s="293">
        <v>55700000</v>
      </c>
      <c r="D1767">
        <f t="shared" si="54"/>
        <v>1612128</v>
      </c>
      <c r="E1767">
        <f t="shared" si="55"/>
        <v>1646016</v>
      </c>
    </row>
    <row r="1768" spans="1:5">
      <c r="A1768">
        <v>1612150</v>
      </c>
      <c r="B1768">
        <v>1646017</v>
      </c>
      <c r="C1768" s="293">
        <v>108800000</v>
      </c>
      <c r="D1768">
        <f t="shared" si="54"/>
        <v>1612150</v>
      </c>
      <c r="E1768">
        <f t="shared" si="55"/>
        <v>1646017</v>
      </c>
    </row>
    <row r="1769" spans="1:5">
      <c r="A1769">
        <v>1612157</v>
      </c>
      <c r="B1769">
        <v>1646018</v>
      </c>
      <c r="C1769" s="293">
        <v>88300000</v>
      </c>
      <c r="D1769">
        <f t="shared" si="54"/>
        <v>1612157</v>
      </c>
      <c r="E1769">
        <f t="shared" si="55"/>
        <v>1646018</v>
      </c>
    </row>
    <row r="1770" spans="1:5">
      <c r="A1770">
        <v>1612173</v>
      </c>
      <c r="B1770">
        <v>1646019</v>
      </c>
      <c r="C1770" s="293">
        <v>53800000</v>
      </c>
      <c r="D1770">
        <f t="shared" si="54"/>
        <v>1612173</v>
      </c>
      <c r="E1770">
        <f t="shared" si="55"/>
        <v>1646019</v>
      </c>
    </row>
    <row r="1771" spans="1:5">
      <c r="A1771">
        <v>1612187</v>
      </c>
      <c r="B1771">
        <v>1646020</v>
      </c>
      <c r="C1771" s="293">
        <v>98300000</v>
      </c>
      <c r="D1771">
        <f t="shared" si="54"/>
        <v>1612187</v>
      </c>
      <c r="E1771">
        <f t="shared" si="55"/>
        <v>1646020</v>
      </c>
    </row>
    <row r="1772" spans="1:5">
      <c r="A1772">
        <v>1612190</v>
      </c>
      <c r="B1772">
        <v>1646021</v>
      </c>
      <c r="C1772" s="293">
        <v>109600000</v>
      </c>
      <c r="D1772">
        <f t="shared" si="54"/>
        <v>1612190</v>
      </c>
      <c r="E1772">
        <f t="shared" si="55"/>
        <v>1646021</v>
      </c>
    </row>
    <row r="1773" spans="1:5">
      <c r="A1773">
        <v>1612208</v>
      </c>
      <c r="B1773">
        <v>1646022</v>
      </c>
      <c r="C1773" s="293">
        <v>155500000</v>
      </c>
      <c r="D1773">
        <f t="shared" si="54"/>
        <v>1612208</v>
      </c>
      <c r="E1773">
        <f t="shared" si="55"/>
        <v>1646022</v>
      </c>
    </row>
    <row r="1774" spans="1:5">
      <c r="A1774">
        <v>1620141</v>
      </c>
      <c r="B1774">
        <v>1646023</v>
      </c>
      <c r="C1774" s="293">
        <v>155500000</v>
      </c>
      <c r="D1774">
        <f t="shared" si="54"/>
        <v>1620141</v>
      </c>
      <c r="E1774">
        <f t="shared" si="55"/>
        <v>1646023</v>
      </c>
    </row>
    <row r="1775" spans="1:5">
      <c r="A1775">
        <v>1612051</v>
      </c>
      <c r="B1775">
        <v>1647001</v>
      </c>
      <c r="C1775" s="293">
        <v>38900000</v>
      </c>
      <c r="D1775">
        <f t="shared" si="54"/>
        <v>1612051</v>
      </c>
      <c r="E1775">
        <f t="shared" si="55"/>
        <v>1647001</v>
      </c>
    </row>
    <row r="1776" spans="1:5">
      <c r="A1776">
        <v>1612083</v>
      </c>
      <c r="B1776">
        <v>1647002</v>
      </c>
      <c r="C1776" s="293">
        <v>50600000</v>
      </c>
      <c r="D1776">
        <f t="shared" si="54"/>
        <v>1612083</v>
      </c>
      <c r="E1776">
        <f t="shared" si="55"/>
        <v>1647002</v>
      </c>
    </row>
    <row r="1777" spans="1:5">
      <c r="A1777">
        <v>1612115</v>
      </c>
      <c r="B1777">
        <v>1647003</v>
      </c>
      <c r="C1777" s="293">
        <v>74000000</v>
      </c>
      <c r="D1777">
        <f t="shared" si="54"/>
        <v>1612115</v>
      </c>
      <c r="E1777">
        <f t="shared" si="55"/>
        <v>1647003</v>
      </c>
    </row>
    <row r="1778" spans="1:5">
      <c r="A1778">
        <v>1612117</v>
      </c>
      <c r="B1778">
        <v>1647004</v>
      </c>
      <c r="C1778" s="293">
        <v>39600000</v>
      </c>
      <c r="D1778">
        <f t="shared" si="54"/>
        <v>1612117</v>
      </c>
      <c r="E1778">
        <f t="shared" si="55"/>
        <v>1647004</v>
      </c>
    </row>
    <row r="1779" spans="1:5">
      <c r="A1779">
        <v>1612124</v>
      </c>
      <c r="B1779">
        <v>1647005</v>
      </c>
      <c r="C1779" s="293">
        <v>57700000</v>
      </c>
      <c r="D1779">
        <f t="shared" si="54"/>
        <v>1612124</v>
      </c>
      <c r="E1779">
        <f t="shared" si="55"/>
        <v>1647005</v>
      </c>
    </row>
    <row r="1780" spans="1:5">
      <c r="A1780">
        <v>1612125</v>
      </c>
      <c r="B1780">
        <v>1647006</v>
      </c>
      <c r="C1780" s="293">
        <v>45100000</v>
      </c>
      <c r="D1780">
        <f t="shared" si="54"/>
        <v>1612125</v>
      </c>
      <c r="E1780">
        <f t="shared" si="55"/>
        <v>1647006</v>
      </c>
    </row>
    <row r="1781" spans="1:5">
      <c r="A1781">
        <v>1612127</v>
      </c>
      <c r="B1781">
        <v>1647007</v>
      </c>
      <c r="C1781" s="293">
        <v>28100000</v>
      </c>
      <c r="D1781">
        <f t="shared" si="54"/>
        <v>1612127</v>
      </c>
      <c r="E1781">
        <f t="shared" si="55"/>
        <v>1647007</v>
      </c>
    </row>
    <row r="1782" spans="1:5">
      <c r="A1782">
        <v>1612142</v>
      </c>
      <c r="B1782">
        <v>1647008</v>
      </c>
      <c r="C1782" s="293">
        <v>44300000</v>
      </c>
      <c r="D1782">
        <f t="shared" si="54"/>
        <v>1612142</v>
      </c>
      <c r="E1782">
        <f t="shared" si="55"/>
        <v>1647008</v>
      </c>
    </row>
    <row r="1783" spans="1:5">
      <c r="A1783">
        <v>1612151</v>
      </c>
      <c r="B1783">
        <v>1647009</v>
      </c>
      <c r="C1783" s="293">
        <v>48300000</v>
      </c>
      <c r="D1783">
        <f t="shared" si="54"/>
        <v>1612151</v>
      </c>
      <c r="E1783">
        <f t="shared" si="55"/>
        <v>1647009</v>
      </c>
    </row>
    <row r="1784" spans="1:5">
      <c r="A1784">
        <v>1612169</v>
      </c>
      <c r="B1784">
        <v>1647010</v>
      </c>
      <c r="C1784" s="293">
        <v>59800000</v>
      </c>
      <c r="D1784">
        <f t="shared" si="54"/>
        <v>1612169</v>
      </c>
      <c r="E1784">
        <f t="shared" si="55"/>
        <v>1647010</v>
      </c>
    </row>
    <row r="1785" spans="1:5">
      <c r="A1785">
        <v>1612175</v>
      </c>
      <c r="B1785">
        <v>1647011</v>
      </c>
      <c r="C1785" s="293">
        <v>104800000</v>
      </c>
      <c r="D1785">
        <f t="shared" si="54"/>
        <v>1612175</v>
      </c>
      <c r="E1785">
        <f t="shared" si="55"/>
        <v>1647011</v>
      </c>
    </row>
    <row r="1786" spans="1:5">
      <c r="A1786">
        <v>1620136</v>
      </c>
      <c r="B1786">
        <v>1647012</v>
      </c>
      <c r="C1786" s="293">
        <v>123600000</v>
      </c>
      <c r="D1786">
        <f t="shared" si="54"/>
        <v>1620136</v>
      </c>
      <c r="E1786">
        <f t="shared" si="55"/>
        <v>1647012</v>
      </c>
    </row>
    <row r="1787" spans="1:5">
      <c r="A1787">
        <v>1610001</v>
      </c>
      <c r="B1787">
        <v>1660001</v>
      </c>
      <c r="C1787" s="293">
        <v>194300000</v>
      </c>
      <c r="D1787">
        <f t="shared" si="54"/>
        <v>1610001</v>
      </c>
      <c r="E1787">
        <f t="shared" si="55"/>
        <v>1660001</v>
      </c>
    </row>
    <row r="1788" spans="1:5">
      <c r="A1788">
        <v>1610002</v>
      </c>
      <c r="B1788">
        <v>1660002</v>
      </c>
      <c r="C1788" s="293">
        <v>73900000</v>
      </c>
      <c r="D1788">
        <f t="shared" si="54"/>
        <v>1610002</v>
      </c>
      <c r="E1788">
        <f t="shared" si="55"/>
        <v>1660002</v>
      </c>
    </row>
    <row r="1789" spans="1:5">
      <c r="A1789">
        <v>1610003</v>
      </c>
      <c r="B1789">
        <v>1660003</v>
      </c>
      <c r="C1789" s="293">
        <v>86900000</v>
      </c>
      <c r="D1789">
        <f t="shared" si="54"/>
        <v>1610003</v>
      </c>
      <c r="E1789">
        <f t="shared" si="55"/>
        <v>1660003</v>
      </c>
    </row>
    <row r="1790" spans="1:5">
      <c r="A1790">
        <v>1610004</v>
      </c>
      <c r="B1790">
        <v>1660004</v>
      </c>
      <c r="C1790" s="293">
        <v>89600000</v>
      </c>
      <c r="D1790">
        <f t="shared" si="54"/>
        <v>1610004</v>
      </c>
      <c r="E1790">
        <f t="shared" si="55"/>
        <v>1660004</v>
      </c>
    </row>
    <row r="1791" spans="1:5">
      <c r="A1791">
        <v>1610005</v>
      </c>
      <c r="B1791">
        <v>1660005</v>
      </c>
      <c r="C1791" s="293">
        <v>76300000</v>
      </c>
      <c r="D1791">
        <f t="shared" si="54"/>
        <v>1610005</v>
      </c>
      <c r="E1791">
        <f t="shared" si="55"/>
        <v>1660005</v>
      </c>
    </row>
    <row r="1792" spans="1:5">
      <c r="A1792">
        <v>1610006</v>
      </c>
      <c r="B1792">
        <v>1660006</v>
      </c>
      <c r="C1792" s="293">
        <v>204300000</v>
      </c>
      <c r="D1792">
        <f t="shared" si="54"/>
        <v>1610006</v>
      </c>
      <c r="E1792">
        <f t="shared" si="55"/>
        <v>1660006</v>
      </c>
    </row>
    <row r="1793" spans="1:5">
      <c r="A1793">
        <v>1610008</v>
      </c>
      <c r="B1793">
        <v>1660007</v>
      </c>
      <c r="C1793" s="293">
        <v>36500000</v>
      </c>
      <c r="D1793">
        <f t="shared" si="54"/>
        <v>1610008</v>
      </c>
      <c r="E1793">
        <f t="shared" si="55"/>
        <v>1660007</v>
      </c>
    </row>
    <row r="1794" spans="1:5">
      <c r="A1794">
        <v>1610010</v>
      </c>
      <c r="B1794">
        <v>1660008</v>
      </c>
      <c r="C1794" s="293">
        <v>196100000</v>
      </c>
      <c r="D1794">
        <f t="shared" si="54"/>
        <v>1610010</v>
      </c>
      <c r="E1794">
        <f t="shared" si="55"/>
        <v>1660008</v>
      </c>
    </row>
    <row r="1795" spans="1:5">
      <c r="A1795">
        <v>1610012</v>
      </c>
      <c r="B1795">
        <v>1660009</v>
      </c>
      <c r="C1795" s="293">
        <v>87700000</v>
      </c>
      <c r="D1795">
        <f t="shared" ref="D1795:D1858" si="56">+A1795*1</f>
        <v>1610012</v>
      </c>
      <c r="E1795">
        <f t="shared" ref="E1795:E1858" si="57">+B1795*1</f>
        <v>1660009</v>
      </c>
    </row>
    <row r="1796" spans="1:5">
      <c r="A1796">
        <v>1610013</v>
      </c>
      <c r="B1796">
        <v>1660010</v>
      </c>
      <c r="C1796" s="293">
        <v>99100000</v>
      </c>
      <c r="D1796">
        <f t="shared" si="56"/>
        <v>1610013</v>
      </c>
      <c r="E1796">
        <f t="shared" si="57"/>
        <v>1660010</v>
      </c>
    </row>
    <row r="1797" spans="1:5">
      <c r="A1797">
        <v>1610014</v>
      </c>
      <c r="B1797">
        <v>1660011</v>
      </c>
      <c r="C1797" s="293">
        <v>140300000</v>
      </c>
      <c r="D1797">
        <f t="shared" si="56"/>
        <v>1610014</v>
      </c>
      <c r="E1797">
        <f t="shared" si="57"/>
        <v>1660011</v>
      </c>
    </row>
    <row r="1798" spans="1:5">
      <c r="A1798">
        <v>1610015</v>
      </c>
      <c r="B1798">
        <v>1660012</v>
      </c>
      <c r="C1798" s="293">
        <v>86400000</v>
      </c>
      <c r="D1798">
        <f t="shared" si="56"/>
        <v>1610015</v>
      </c>
      <c r="E1798">
        <f t="shared" si="57"/>
        <v>1660012</v>
      </c>
    </row>
    <row r="1799" spans="1:5">
      <c r="A1799">
        <v>1610016</v>
      </c>
      <c r="B1799">
        <v>1660013</v>
      </c>
      <c r="C1799" s="293">
        <v>170100000</v>
      </c>
      <c r="D1799">
        <f t="shared" si="56"/>
        <v>1610016</v>
      </c>
      <c r="E1799">
        <f t="shared" si="57"/>
        <v>1660013</v>
      </c>
    </row>
    <row r="1800" spans="1:5">
      <c r="A1800">
        <v>1610017</v>
      </c>
      <c r="B1800">
        <v>1660014</v>
      </c>
      <c r="C1800" s="293">
        <v>36900000</v>
      </c>
      <c r="D1800">
        <f t="shared" si="56"/>
        <v>1610017</v>
      </c>
      <c r="E1800">
        <f t="shared" si="57"/>
        <v>1660014</v>
      </c>
    </row>
    <row r="1801" spans="1:5">
      <c r="A1801">
        <v>1610018</v>
      </c>
      <c r="B1801">
        <v>1660015</v>
      </c>
      <c r="C1801" s="293">
        <v>94100000</v>
      </c>
      <c r="D1801">
        <f t="shared" si="56"/>
        <v>1610018</v>
      </c>
      <c r="E1801">
        <f t="shared" si="57"/>
        <v>1660015</v>
      </c>
    </row>
    <row r="1802" spans="1:5">
      <c r="A1802">
        <v>1610019</v>
      </c>
      <c r="B1802">
        <v>1660016</v>
      </c>
      <c r="C1802" s="293">
        <v>54300000</v>
      </c>
      <c r="D1802">
        <f t="shared" si="56"/>
        <v>1610019</v>
      </c>
      <c r="E1802">
        <f t="shared" si="57"/>
        <v>1660016</v>
      </c>
    </row>
    <row r="1803" spans="1:5">
      <c r="A1803">
        <v>1610020</v>
      </c>
      <c r="B1803">
        <v>1660017</v>
      </c>
      <c r="C1803" s="293">
        <v>188800000</v>
      </c>
      <c r="D1803">
        <f t="shared" si="56"/>
        <v>1610020</v>
      </c>
      <c r="E1803">
        <f t="shared" si="57"/>
        <v>1660017</v>
      </c>
    </row>
    <row r="1804" spans="1:5">
      <c r="A1804">
        <v>1610022</v>
      </c>
      <c r="B1804">
        <v>1660018</v>
      </c>
      <c r="C1804" s="293">
        <v>101300000</v>
      </c>
      <c r="D1804">
        <f t="shared" si="56"/>
        <v>1610022</v>
      </c>
      <c r="E1804">
        <f t="shared" si="57"/>
        <v>1660018</v>
      </c>
    </row>
    <row r="1805" spans="1:5">
      <c r="A1805">
        <v>1610023</v>
      </c>
      <c r="B1805">
        <v>1660019</v>
      </c>
      <c r="C1805" s="293">
        <v>91200000</v>
      </c>
      <c r="D1805">
        <f t="shared" si="56"/>
        <v>1610023</v>
      </c>
      <c r="E1805">
        <f t="shared" si="57"/>
        <v>1660019</v>
      </c>
    </row>
    <row r="1806" spans="1:5">
      <c r="A1806">
        <v>1610024</v>
      </c>
      <c r="B1806">
        <v>1660020</v>
      </c>
      <c r="C1806" s="293">
        <v>153800000</v>
      </c>
      <c r="D1806">
        <f t="shared" si="56"/>
        <v>1610024</v>
      </c>
      <c r="E1806">
        <f t="shared" si="57"/>
        <v>1660020</v>
      </c>
    </row>
    <row r="1807" spans="1:5">
      <c r="A1807">
        <v>1610027</v>
      </c>
      <c r="B1807">
        <v>1660021</v>
      </c>
      <c r="C1807" s="293">
        <v>74700000</v>
      </c>
      <c r="D1807">
        <f t="shared" si="56"/>
        <v>1610027</v>
      </c>
      <c r="E1807">
        <f t="shared" si="57"/>
        <v>1660021</v>
      </c>
    </row>
    <row r="1808" spans="1:5">
      <c r="A1808">
        <v>1610031</v>
      </c>
      <c r="B1808">
        <v>1660022</v>
      </c>
      <c r="C1808" s="293">
        <v>158400000</v>
      </c>
      <c r="D1808">
        <f t="shared" si="56"/>
        <v>1610031</v>
      </c>
      <c r="E1808">
        <f t="shared" si="57"/>
        <v>1660022</v>
      </c>
    </row>
    <row r="1809" spans="1:5">
      <c r="A1809">
        <v>1610032</v>
      </c>
      <c r="B1809">
        <v>1660023</v>
      </c>
      <c r="C1809" s="293">
        <v>98400000</v>
      </c>
      <c r="D1809">
        <f t="shared" si="56"/>
        <v>1610032</v>
      </c>
      <c r="E1809">
        <f t="shared" si="57"/>
        <v>1660023</v>
      </c>
    </row>
    <row r="1810" spans="1:5">
      <c r="A1810">
        <v>1610033</v>
      </c>
      <c r="B1810">
        <v>1660024</v>
      </c>
      <c r="C1810" s="293">
        <v>109400000</v>
      </c>
      <c r="D1810">
        <f t="shared" si="56"/>
        <v>1610033</v>
      </c>
      <c r="E1810">
        <f t="shared" si="57"/>
        <v>1660024</v>
      </c>
    </row>
    <row r="1811" spans="1:5">
      <c r="A1811">
        <v>1610034</v>
      </c>
      <c r="B1811">
        <v>1660025</v>
      </c>
      <c r="C1811" s="293">
        <v>81400000</v>
      </c>
      <c r="D1811">
        <f t="shared" si="56"/>
        <v>1610034</v>
      </c>
      <c r="E1811">
        <f t="shared" si="57"/>
        <v>1660025</v>
      </c>
    </row>
    <row r="1812" spans="1:5">
      <c r="A1812">
        <v>1610035</v>
      </c>
      <c r="B1812">
        <v>1660026</v>
      </c>
      <c r="C1812" s="293">
        <v>74400000</v>
      </c>
      <c r="D1812">
        <f t="shared" si="56"/>
        <v>1610035</v>
      </c>
      <c r="E1812">
        <f t="shared" si="57"/>
        <v>1660026</v>
      </c>
    </row>
    <row r="1813" spans="1:5">
      <c r="A1813">
        <v>1610036</v>
      </c>
      <c r="B1813">
        <v>1660027</v>
      </c>
      <c r="C1813" s="293">
        <v>148500000</v>
      </c>
      <c r="D1813">
        <f t="shared" si="56"/>
        <v>1610036</v>
      </c>
      <c r="E1813">
        <f t="shared" si="57"/>
        <v>1660027</v>
      </c>
    </row>
    <row r="1814" spans="1:5">
      <c r="A1814">
        <v>1610037</v>
      </c>
      <c r="B1814">
        <v>1660028</v>
      </c>
      <c r="C1814" s="293">
        <v>87400000</v>
      </c>
      <c r="D1814">
        <f t="shared" si="56"/>
        <v>1610037</v>
      </c>
      <c r="E1814">
        <f t="shared" si="57"/>
        <v>1660028</v>
      </c>
    </row>
    <row r="1815" spans="1:5">
      <c r="A1815">
        <v>1610038</v>
      </c>
      <c r="B1815">
        <v>1660029</v>
      </c>
      <c r="C1815" s="293">
        <v>91600000</v>
      </c>
      <c r="D1815">
        <f t="shared" si="56"/>
        <v>1610038</v>
      </c>
      <c r="E1815">
        <f t="shared" si="57"/>
        <v>1660029</v>
      </c>
    </row>
    <row r="1816" spans="1:5">
      <c r="A1816">
        <v>1610039</v>
      </c>
      <c r="B1816">
        <v>1660030</v>
      </c>
      <c r="C1816" s="293">
        <v>104700000</v>
      </c>
      <c r="D1816">
        <f t="shared" si="56"/>
        <v>1610039</v>
      </c>
      <c r="E1816">
        <f t="shared" si="57"/>
        <v>1660030</v>
      </c>
    </row>
    <row r="1817" spans="1:5">
      <c r="A1817">
        <v>1610040</v>
      </c>
      <c r="B1817">
        <v>1660031</v>
      </c>
      <c r="C1817" s="293">
        <v>73200000</v>
      </c>
      <c r="D1817">
        <f t="shared" si="56"/>
        <v>1610040</v>
      </c>
      <c r="E1817">
        <f t="shared" si="57"/>
        <v>1660031</v>
      </c>
    </row>
    <row r="1818" spans="1:5">
      <c r="A1818">
        <v>1610041</v>
      </c>
      <c r="B1818">
        <v>1660032</v>
      </c>
      <c r="C1818" s="293">
        <v>79000000</v>
      </c>
      <c r="D1818">
        <f t="shared" si="56"/>
        <v>1610041</v>
      </c>
      <c r="E1818">
        <f t="shared" si="57"/>
        <v>1660032</v>
      </c>
    </row>
    <row r="1819" spans="1:5">
      <c r="A1819">
        <v>1610042</v>
      </c>
      <c r="B1819">
        <v>1660033</v>
      </c>
      <c r="C1819" s="293">
        <v>142200000</v>
      </c>
      <c r="D1819">
        <f t="shared" si="56"/>
        <v>1610042</v>
      </c>
      <c r="E1819">
        <f t="shared" si="57"/>
        <v>1660033</v>
      </c>
    </row>
    <row r="1820" spans="1:5">
      <c r="A1820">
        <v>1610043</v>
      </c>
      <c r="B1820">
        <v>1660034</v>
      </c>
      <c r="C1820" s="293">
        <v>206200000</v>
      </c>
      <c r="D1820">
        <f t="shared" si="56"/>
        <v>1610043</v>
      </c>
      <c r="E1820">
        <f t="shared" si="57"/>
        <v>1660034</v>
      </c>
    </row>
    <row r="1821" spans="1:5">
      <c r="A1821">
        <v>1610044</v>
      </c>
      <c r="B1821">
        <v>1660035</v>
      </c>
      <c r="C1821" s="293">
        <v>107700000</v>
      </c>
      <c r="D1821">
        <f t="shared" si="56"/>
        <v>1610044</v>
      </c>
      <c r="E1821">
        <f t="shared" si="57"/>
        <v>1660035</v>
      </c>
    </row>
    <row r="1822" spans="1:5">
      <c r="A1822">
        <v>1610045</v>
      </c>
      <c r="B1822">
        <v>1660036</v>
      </c>
      <c r="C1822" s="293">
        <v>170200000</v>
      </c>
      <c r="D1822">
        <f t="shared" si="56"/>
        <v>1610045</v>
      </c>
      <c r="E1822">
        <f t="shared" si="57"/>
        <v>1660036</v>
      </c>
    </row>
    <row r="1823" spans="1:5">
      <c r="A1823">
        <v>1610046</v>
      </c>
      <c r="B1823">
        <v>1660037</v>
      </c>
      <c r="C1823" s="293">
        <v>203400000</v>
      </c>
      <c r="D1823">
        <f t="shared" si="56"/>
        <v>1610046</v>
      </c>
      <c r="E1823">
        <f t="shared" si="57"/>
        <v>1660037</v>
      </c>
    </row>
    <row r="1824" spans="1:5">
      <c r="A1824">
        <v>1610047</v>
      </c>
      <c r="B1824">
        <v>1660038</v>
      </c>
      <c r="C1824" s="293">
        <v>85600000</v>
      </c>
      <c r="D1824">
        <f t="shared" si="56"/>
        <v>1610047</v>
      </c>
      <c r="E1824">
        <f t="shared" si="57"/>
        <v>1660038</v>
      </c>
    </row>
    <row r="1825" spans="1:5">
      <c r="A1825">
        <v>1610048</v>
      </c>
      <c r="B1825">
        <v>1660039</v>
      </c>
      <c r="C1825" s="293">
        <v>87100000</v>
      </c>
      <c r="D1825">
        <f t="shared" si="56"/>
        <v>1610048</v>
      </c>
      <c r="E1825">
        <f t="shared" si="57"/>
        <v>1660039</v>
      </c>
    </row>
    <row r="1826" spans="1:5">
      <c r="A1826">
        <v>1610049</v>
      </c>
      <c r="B1826">
        <v>1660040</v>
      </c>
      <c r="C1826" s="293">
        <v>175600000</v>
      </c>
      <c r="D1826">
        <f t="shared" si="56"/>
        <v>1610049</v>
      </c>
      <c r="E1826">
        <f t="shared" si="57"/>
        <v>1660040</v>
      </c>
    </row>
    <row r="1827" spans="1:5">
      <c r="A1827">
        <v>1610050</v>
      </c>
      <c r="B1827">
        <v>1660041</v>
      </c>
      <c r="C1827" s="293">
        <v>128200000</v>
      </c>
      <c r="D1827">
        <f t="shared" si="56"/>
        <v>1610050</v>
      </c>
      <c r="E1827">
        <f t="shared" si="57"/>
        <v>1660041</v>
      </c>
    </row>
    <row r="1828" spans="1:5">
      <c r="A1828">
        <v>1610051</v>
      </c>
      <c r="B1828">
        <v>1660042</v>
      </c>
      <c r="C1828" s="293">
        <v>82700000</v>
      </c>
      <c r="D1828">
        <f t="shared" si="56"/>
        <v>1610051</v>
      </c>
      <c r="E1828">
        <f t="shared" si="57"/>
        <v>1660042</v>
      </c>
    </row>
    <row r="1829" spans="1:5">
      <c r="A1829">
        <v>1610052</v>
      </c>
      <c r="B1829">
        <v>1660043</v>
      </c>
      <c r="C1829" s="293">
        <v>197900000</v>
      </c>
      <c r="D1829">
        <f t="shared" si="56"/>
        <v>1610052</v>
      </c>
      <c r="E1829">
        <f t="shared" si="57"/>
        <v>1660043</v>
      </c>
    </row>
    <row r="1830" spans="1:5">
      <c r="A1830">
        <v>1610053</v>
      </c>
      <c r="B1830">
        <v>1660044</v>
      </c>
      <c r="C1830" s="293">
        <v>114200000</v>
      </c>
      <c r="D1830">
        <f t="shared" si="56"/>
        <v>1610053</v>
      </c>
      <c r="E1830">
        <f t="shared" si="57"/>
        <v>1660044</v>
      </c>
    </row>
    <row r="1831" spans="1:5">
      <c r="A1831">
        <v>1610054</v>
      </c>
      <c r="B1831">
        <v>1660045</v>
      </c>
      <c r="C1831" s="293">
        <v>95200000</v>
      </c>
      <c r="D1831">
        <f t="shared" si="56"/>
        <v>1610054</v>
      </c>
      <c r="E1831">
        <f t="shared" si="57"/>
        <v>1660045</v>
      </c>
    </row>
    <row r="1832" spans="1:5">
      <c r="A1832">
        <v>1610055</v>
      </c>
      <c r="B1832">
        <v>1660046</v>
      </c>
      <c r="C1832" s="293">
        <v>169200000</v>
      </c>
      <c r="D1832">
        <f t="shared" si="56"/>
        <v>1610055</v>
      </c>
      <c r="E1832">
        <f t="shared" si="57"/>
        <v>1660046</v>
      </c>
    </row>
    <row r="1833" spans="1:5">
      <c r="A1833">
        <v>1610056</v>
      </c>
      <c r="B1833">
        <v>1660047</v>
      </c>
      <c r="C1833" s="293">
        <v>158800000</v>
      </c>
      <c r="D1833">
        <f t="shared" si="56"/>
        <v>1610056</v>
      </c>
      <c r="E1833">
        <f t="shared" si="57"/>
        <v>1660047</v>
      </c>
    </row>
    <row r="1834" spans="1:5">
      <c r="A1834">
        <v>1610057</v>
      </c>
      <c r="B1834">
        <v>1660048</v>
      </c>
      <c r="C1834" s="293">
        <v>95900000</v>
      </c>
      <c r="D1834">
        <f t="shared" si="56"/>
        <v>1610057</v>
      </c>
      <c r="E1834">
        <f t="shared" si="57"/>
        <v>1660048</v>
      </c>
    </row>
    <row r="1835" spans="1:5">
      <c r="A1835">
        <v>1610058</v>
      </c>
      <c r="B1835">
        <v>1660049</v>
      </c>
      <c r="C1835" s="293">
        <v>117900000</v>
      </c>
      <c r="D1835">
        <f t="shared" si="56"/>
        <v>1610058</v>
      </c>
      <c r="E1835">
        <f t="shared" si="57"/>
        <v>1660049</v>
      </c>
    </row>
    <row r="1836" spans="1:5">
      <c r="A1836">
        <v>1610059</v>
      </c>
      <c r="B1836">
        <v>1660050</v>
      </c>
      <c r="C1836" s="293">
        <v>125000000</v>
      </c>
      <c r="D1836">
        <f t="shared" si="56"/>
        <v>1610059</v>
      </c>
      <c r="E1836">
        <f t="shared" si="57"/>
        <v>1660050</v>
      </c>
    </row>
    <row r="1837" spans="1:5">
      <c r="A1837">
        <v>1610060</v>
      </c>
      <c r="B1837">
        <v>1660051</v>
      </c>
      <c r="C1837" s="293">
        <v>113700000</v>
      </c>
      <c r="D1837">
        <f t="shared" si="56"/>
        <v>1610060</v>
      </c>
      <c r="E1837">
        <f t="shared" si="57"/>
        <v>1660051</v>
      </c>
    </row>
    <row r="1838" spans="1:5">
      <c r="A1838">
        <v>1610061</v>
      </c>
      <c r="B1838">
        <v>1660052</v>
      </c>
      <c r="C1838" s="293">
        <v>137400000</v>
      </c>
      <c r="D1838">
        <f t="shared" si="56"/>
        <v>1610061</v>
      </c>
      <c r="E1838">
        <f t="shared" si="57"/>
        <v>1660052</v>
      </c>
    </row>
    <row r="1839" spans="1:5">
      <c r="A1839">
        <v>1610062</v>
      </c>
      <c r="B1839">
        <v>1660053</v>
      </c>
      <c r="C1839" s="293">
        <v>253200000</v>
      </c>
      <c r="D1839">
        <f t="shared" si="56"/>
        <v>1610062</v>
      </c>
      <c r="E1839">
        <f t="shared" si="57"/>
        <v>1660053</v>
      </c>
    </row>
    <row r="1840" spans="1:5">
      <c r="A1840">
        <v>1610063</v>
      </c>
      <c r="B1840">
        <v>1660054</v>
      </c>
      <c r="C1840" s="293">
        <v>192700000</v>
      </c>
      <c r="D1840">
        <f t="shared" si="56"/>
        <v>1610063</v>
      </c>
      <c r="E1840">
        <f t="shared" si="57"/>
        <v>1660054</v>
      </c>
    </row>
    <row r="1841" spans="1:5">
      <c r="A1841">
        <v>1610064</v>
      </c>
      <c r="B1841">
        <v>1660055</v>
      </c>
      <c r="C1841" s="293">
        <v>66100000</v>
      </c>
      <c r="D1841">
        <f t="shared" si="56"/>
        <v>1610064</v>
      </c>
      <c r="E1841">
        <f t="shared" si="57"/>
        <v>1660055</v>
      </c>
    </row>
    <row r="1842" spans="1:5">
      <c r="A1842">
        <v>1610065</v>
      </c>
      <c r="B1842">
        <v>1660056</v>
      </c>
      <c r="C1842" s="293">
        <v>151200000</v>
      </c>
      <c r="D1842">
        <f t="shared" si="56"/>
        <v>1610065</v>
      </c>
      <c r="E1842">
        <f t="shared" si="57"/>
        <v>1660056</v>
      </c>
    </row>
    <row r="1843" spans="1:5">
      <c r="A1843">
        <v>1610066</v>
      </c>
      <c r="B1843">
        <v>1660057</v>
      </c>
      <c r="C1843" s="293">
        <v>98900000</v>
      </c>
      <c r="D1843">
        <f t="shared" si="56"/>
        <v>1610066</v>
      </c>
      <c r="E1843">
        <f t="shared" si="57"/>
        <v>1660057</v>
      </c>
    </row>
    <row r="1844" spans="1:5">
      <c r="A1844">
        <v>1610067</v>
      </c>
      <c r="B1844">
        <v>1660058</v>
      </c>
      <c r="C1844" s="293">
        <v>82700000</v>
      </c>
      <c r="D1844">
        <f t="shared" si="56"/>
        <v>1610067</v>
      </c>
      <c r="E1844">
        <f t="shared" si="57"/>
        <v>1660058</v>
      </c>
    </row>
    <row r="1845" spans="1:5">
      <c r="A1845">
        <v>1610068</v>
      </c>
      <c r="B1845">
        <v>1660059</v>
      </c>
      <c r="C1845" s="293">
        <v>172900000</v>
      </c>
      <c r="D1845">
        <f t="shared" si="56"/>
        <v>1610068</v>
      </c>
      <c r="E1845">
        <f t="shared" si="57"/>
        <v>1660059</v>
      </c>
    </row>
    <row r="1846" spans="1:5">
      <c r="A1846">
        <v>1610069</v>
      </c>
      <c r="B1846">
        <v>1660060</v>
      </c>
      <c r="C1846" s="293">
        <v>112100000</v>
      </c>
      <c r="D1846">
        <f t="shared" si="56"/>
        <v>1610069</v>
      </c>
      <c r="E1846">
        <f t="shared" si="57"/>
        <v>1660060</v>
      </c>
    </row>
    <row r="1847" spans="1:5">
      <c r="A1847">
        <v>1610070</v>
      </c>
      <c r="B1847">
        <v>1660061</v>
      </c>
      <c r="C1847" s="293">
        <v>257100000</v>
      </c>
      <c r="D1847">
        <f t="shared" si="56"/>
        <v>1610070</v>
      </c>
      <c r="E1847">
        <f t="shared" si="57"/>
        <v>1660061</v>
      </c>
    </row>
    <row r="1848" spans="1:5">
      <c r="A1848">
        <v>1610071</v>
      </c>
      <c r="B1848">
        <v>1660062</v>
      </c>
      <c r="C1848" s="293">
        <v>140300000</v>
      </c>
      <c r="D1848">
        <f t="shared" si="56"/>
        <v>1610071</v>
      </c>
      <c r="E1848">
        <f t="shared" si="57"/>
        <v>1660062</v>
      </c>
    </row>
    <row r="1849" spans="1:5">
      <c r="A1849">
        <v>1610072</v>
      </c>
      <c r="B1849">
        <v>1660063</v>
      </c>
      <c r="C1849" s="293">
        <v>159300000</v>
      </c>
      <c r="D1849">
        <f t="shared" si="56"/>
        <v>1610072</v>
      </c>
      <c r="E1849">
        <f t="shared" si="57"/>
        <v>1660063</v>
      </c>
    </row>
    <row r="1850" spans="1:5">
      <c r="A1850">
        <v>1610073</v>
      </c>
      <c r="B1850">
        <v>1660064</v>
      </c>
      <c r="C1850" s="293">
        <v>343400000</v>
      </c>
      <c r="D1850">
        <f t="shared" si="56"/>
        <v>1610073</v>
      </c>
      <c r="E1850">
        <f t="shared" si="57"/>
        <v>1660064</v>
      </c>
    </row>
    <row r="1851" spans="1:5">
      <c r="A1851">
        <v>1610074</v>
      </c>
      <c r="B1851">
        <v>1660065</v>
      </c>
      <c r="C1851" s="293">
        <v>153600000</v>
      </c>
      <c r="D1851">
        <f t="shared" si="56"/>
        <v>1610074</v>
      </c>
      <c r="E1851">
        <f t="shared" si="57"/>
        <v>1660065</v>
      </c>
    </row>
    <row r="1852" spans="1:5">
      <c r="A1852">
        <v>1610075</v>
      </c>
      <c r="B1852">
        <v>1660066</v>
      </c>
      <c r="C1852" s="293">
        <v>177300000</v>
      </c>
      <c r="D1852">
        <f t="shared" si="56"/>
        <v>1610075</v>
      </c>
      <c r="E1852">
        <f t="shared" si="57"/>
        <v>1660066</v>
      </c>
    </row>
    <row r="1853" spans="1:5">
      <c r="A1853">
        <v>1610076</v>
      </c>
      <c r="B1853">
        <v>1660067</v>
      </c>
      <c r="C1853" s="293">
        <v>361300000</v>
      </c>
      <c r="D1853">
        <f t="shared" si="56"/>
        <v>1610076</v>
      </c>
      <c r="E1853">
        <f t="shared" si="57"/>
        <v>1660067</v>
      </c>
    </row>
    <row r="1854" spans="1:5">
      <c r="A1854">
        <v>1610077</v>
      </c>
      <c r="B1854">
        <v>1660068</v>
      </c>
      <c r="C1854" s="293">
        <v>318400000</v>
      </c>
      <c r="D1854">
        <f t="shared" si="56"/>
        <v>1610077</v>
      </c>
      <c r="E1854">
        <f t="shared" si="57"/>
        <v>1660068</v>
      </c>
    </row>
    <row r="1855" spans="1:5">
      <c r="A1855">
        <v>1610078</v>
      </c>
      <c r="B1855">
        <v>1660069</v>
      </c>
      <c r="C1855" s="293">
        <v>411800000</v>
      </c>
      <c r="D1855">
        <f t="shared" si="56"/>
        <v>1610078</v>
      </c>
      <c r="E1855">
        <f t="shared" si="57"/>
        <v>1660069</v>
      </c>
    </row>
    <row r="1856" spans="1:5">
      <c r="A1856">
        <v>1610079</v>
      </c>
      <c r="B1856">
        <v>1660070</v>
      </c>
      <c r="C1856" s="293">
        <v>116700000</v>
      </c>
      <c r="D1856">
        <f t="shared" si="56"/>
        <v>1610079</v>
      </c>
      <c r="E1856">
        <f t="shared" si="57"/>
        <v>1660070</v>
      </c>
    </row>
    <row r="1857" spans="1:5">
      <c r="A1857">
        <v>1610080</v>
      </c>
      <c r="B1857">
        <v>1660071</v>
      </c>
      <c r="C1857" s="293">
        <v>238600000</v>
      </c>
      <c r="D1857">
        <f t="shared" si="56"/>
        <v>1610080</v>
      </c>
      <c r="E1857">
        <f t="shared" si="57"/>
        <v>1660071</v>
      </c>
    </row>
    <row r="1858" spans="1:5">
      <c r="A1858">
        <v>1610081</v>
      </c>
      <c r="B1858">
        <v>1660072</v>
      </c>
      <c r="C1858" s="293">
        <v>239100000</v>
      </c>
      <c r="D1858">
        <f t="shared" si="56"/>
        <v>1610081</v>
      </c>
      <c r="E1858">
        <f t="shared" si="57"/>
        <v>1660072</v>
      </c>
    </row>
    <row r="1859" spans="1:5">
      <c r="A1859">
        <v>1610082</v>
      </c>
      <c r="B1859">
        <v>1660073</v>
      </c>
      <c r="C1859" s="293">
        <v>199400000</v>
      </c>
      <c r="D1859">
        <f t="shared" ref="D1859:D1922" si="58">+A1859*1</f>
        <v>1610082</v>
      </c>
      <c r="E1859">
        <f t="shared" ref="E1859:E1922" si="59">+B1859*1</f>
        <v>1660073</v>
      </c>
    </row>
    <row r="1860" spans="1:5">
      <c r="A1860">
        <v>1610083</v>
      </c>
      <c r="B1860">
        <v>1660074</v>
      </c>
      <c r="C1860" s="293">
        <v>220200000</v>
      </c>
      <c r="D1860">
        <f t="shared" si="58"/>
        <v>1610083</v>
      </c>
      <c r="E1860">
        <f t="shared" si="59"/>
        <v>1660074</v>
      </c>
    </row>
    <row r="1861" spans="1:5">
      <c r="A1861">
        <v>1610084</v>
      </c>
      <c r="B1861">
        <v>1660075</v>
      </c>
      <c r="C1861" s="293">
        <v>125200000</v>
      </c>
      <c r="D1861">
        <f t="shared" si="58"/>
        <v>1610084</v>
      </c>
      <c r="E1861">
        <f t="shared" si="59"/>
        <v>1660075</v>
      </c>
    </row>
    <row r="1862" spans="1:5">
      <c r="A1862">
        <v>1610085</v>
      </c>
      <c r="B1862">
        <v>1660076</v>
      </c>
      <c r="C1862" s="293">
        <v>397200000</v>
      </c>
      <c r="D1862">
        <f t="shared" si="58"/>
        <v>1610085</v>
      </c>
      <c r="E1862">
        <f t="shared" si="59"/>
        <v>1660076</v>
      </c>
    </row>
    <row r="1863" spans="1:5">
      <c r="A1863">
        <v>1610086</v>
      </c>
      <c r="B1863">
        <v>1660077</v>
      </c>
      <c r="C1863" s="293">
        <v>338100000</v>
      </c>
      <c r="D1863">
        <f t="shared" si="58"/>
        <v>1610086</v>
      </c>
      <c r="E1863">
        <f t="shared" si="59"/>
        <v>1660077</v>
      </c>
    </row>
    <row r="1864" spans="1:5">
      <c r="A1864">
        <v>1610087</v>
      </c>
      <c r="B1864">
        <v>1660078</v>
      </c>
      <c r="C1864" s="293">
        <v>203700000</v>
      </c>
      <c r="D1864">
        <f t="shared" si="58"/>
        <v>1610087</v>
      </c>
      <c r="E1864">
        <f t="shared" si="59"/>
        <v>1660078</v>
      </c>
    </row>
    <row r="1865" spans="1:5">
      <c r="A1865">
        <v>1610088</v>
      </c>
      <c r="B1865">
        <v>1660079</v>
      </c>
      <c r="C1865" s="293">
        <v>169500000</v>
      </c>
      <c r="D1865">
        <f t="shared" si="58"/>
        <v>1610088</v>
      </c>
      <c r="E1865">
        <f t="shared" si="59"/>
        <v>1660079</v>
      </c>
    </row>
    <row r="1866" spans="1:5">
      <c r="A1866">
        <v>1610089</v>
      </c>
      <c r="B1866">
        <v>1660080</v>
      </c>
      <c r="C1866" s="293">
        <v>143800000</v>
      </c>
      <c r="D1866">
        <f t="shared" si="58"/>
        <v>1610089</v>
      </c>
      <c r="E1866">
        <f t="shared" si="59"/>
        <v>1660080</v>
      </c>
    </row>
    <row r="1867" spans="1:5">
      <c r="A1867">
        <v>1610090</v>
      </c>
      <c r="B1867">
        <v>1660081</v>
      </c>
      <c r="C1867" s="293">
        <v>239000000</v>
      </c>
      <c r="D1867">
        <f t="shared" si="58"/>
        <v>1610090</v>
      </c>
      <c r="E1867">
        <f t="shared" si="59"/>
        <v>1660081</v>
      </c>
    </row>
    <row r="1868" spans="1:5">
      <c r="A1868">
        <v>1610091</v>
      </c>
      <c r="B1868">
        <v>1660082</v>
      </c>
      <c r="C1868" s="293">
        <v>290000000</v>
      </c>
      <c r="D1868">
        <f t="shared" si="58"/>
        <v>1610091</v>
      </c>
      <c r="E1868">
        <f t="shared" si="59"/>
        <v>1660082</v>
      </c>
    </row>
    <row r="1869" spans="1:5">
      <c r="A1869">
        <v>1610092</v>
      </c>
      <c r="B1869">
        <v>1660083</v>
      </c>
      <c r="C1869" s="293">
        <v>265900000</v>
      </c>
      <c r="D1869">
        <f t="shared" si="58"/>
        <v>1610092</v>
      </c>
      <c r="E1869">
        <f t="shared" si="59"/>
        <v>1660083</v>
      </c>
    </row>
    <row r="1870" spans="1:5">
      <c r="A1870">
        <v>1610093</v>
      </c>
      <c r="B1870">
        <v>1660084</v>
      </c>
      <c r="C1870" s="293">
        <v>76200000</v>
      </c>
      <c r="D1870">
        <f t="shared" si="58"/>
        <v>1610093</v>
      </c>
      <c r="E1870">
        <f t="shared" si="59"/>
        <v>1660084</v>
      </c>
    </row>
    <row r="1871" spans="1:5">
      <c r="A1871">
        <v>1610094</v>
      </c>
      <c r="B1871">
        <v>1660085</v>
      </c>
      <c r="C1871" s="293">
        <v>559400000</v>
      </c>
      <c r="D1871">
        <f t="shared" si="58"/>
        <v>1610094</v>
      </c>
      <c r="E1871">
        <f t="shared" si="59"/>
        <v>1660085</v>
      </c>
    </row>
    <row r="1872" spans="1:5">
      <c r="A1872">
        <v>1610095</v>
      </c>
      <c r="B1872">
        <v>1660086</v>
      </c>
      <c r="C1872" s="293">
        <v>366600000</v>
      </c>
      <c r="D1872">
        <f t="shared" si="58"/>
        <v>1610095</v>
      </c>
      <c r="E1872">
        <f t="shared" si="59"/>
        <v>1660086</v>
      </c>
    </row>
    <row r="1873" spans="1:5">
      <c r="A1873">
        <v>1610096</v>
      </c>
      <c r="B1873">
        <v>1660087</v>
      </c>
      <c r="C1873" s="293">
        <v>580600000</v>
      </c>
      <c r="D1873">
        <f t="shared" si="58"/>
        <v>1610096</v>
      </c>
      <c r="E1873">
        <f t="shared" si="59"/>
        <v>1660087</v>
      </c>
    </row>
    <row r="1874" spans="1:5">
      <c r="A1874">
        <v>1610097</v>
      </c>
      <c r="B1874">
        <v>1660088</v>
      </c>
      <c r="C1874" s="293">
        <v>270500000</v>
      </c>
      <c r="D1874">
        <f t="shared" si="58"/>
        <v>1610097</v>
      </c>
      <c r="E1874">
        <f t="shared" si="59"/>
        <v>1660088</v>
      </c>
    </row>
    <row r="1875" spans="1:5">
      <c r="A1875">
        <v>1610098</v>
      </c>
      <c r="B1875">
        <v>1660089</v>
      </c>
      <c r="C1875" s="293">
        <v>155300000</v>
      </c>
      <c r="D1875">
        <f t="shared" si="58"/>
        <v>1610098</v>
      </c>
      <c r="E1875">
        <f t="shared" si="59"/>
        <v>1660089</v>
      </c>
    </row>
    <row r="1876" spans="1:5">
      <c r="A1876">
        <v>1610099</v>
      </c>
      <c r="B1876">
        <v>1660090</v>
      </c>
      <c r="C1876" s="293">
        <v>268700000</v>
      </c>
      <c r="D1876">
        <f t="shared" si="58"/>
        <v>1610099</v>
      </c>
      <c r="E1876">
        <f t="shared" si="59"/>
        <v>1660090</v>
      </c>
    </row>
    <row r="1877" spans="1:5">
      <c r="A1877">
        <v>1611031</v>
      </c>
      <c r="B1877">
        <v>1661001</v>
      </c>
      <c r="C1877" s="293">
        <v>74700000</v>
      </c>
      <c r="D1877">
        <f t="shared" si="58"/>
        <v>1611031</v>
      </c>
      <c r="E1877">
        <f t="shared" si="59"/>
        <v>1661001</v>
      </c>
    </row>
    <row r="1878" spans="1:5">
      <c r="A1878">
        <v>1611039</v>
      </c>
      <c r="B1878">
        <v>1661002</v>
      </c>
      <c r="C1878" s="293">
        <v>90800000</v>
      </c>
      <c r="D1878">
        <f t="shared" si="58"/>
        <v>1611039</v>
      </c>
      <c r="E1878">
        <f t="shared" si="59"/>
        <v>1661002</v>
      </c>
    </row>
    <row r="1879" spans="1:5">
      <c r="A1879">
        <v>1611045</v>
      </c>
      <c r="B1879">
        <v>1661003</v>
      </c>
      <c r="C1879" s="293">
        <v>47100000</v>
      </c>
      <c r="D1879">
        <f t="shared" si="58"/>
        <v>1611045</v>
      </c>
      <c r="E1879">
        <f t="shared" si="59"/>
        <v>1661003</v>
      </c>
    </row>
    <row r="1880" spans="1:5">
      <c r="A1880">
        <v>1611047</v>
      </c>
      <c r="B1880">
        <v>1661004</v>
      </c>
      <c r="C1880" s="293">
        <v>59200000</v>
      </c>
      <c r="D1880">
        <f t="shared" si="58"/>
        <v>1611047</v>
      </c>
      <c r="E1880">
        <f t="shared" si="59"/>
        <v>1661004</v>
      </c>
    </row>
    <row r="1881" spans="1:5">
      <c r="A1881">
        <v>1611049</v>
      </c>
      <c r="B1881">
        <v>1661005</v>
      </c>
      <c r="C1881" s="293">
        <v>29500000</v>
      </c>
      <c r="D1881">
        <f t="shared" si="58"/>
        <v>1611049</v>
      </c>
      <c r="E1881">
        <f t="shared" si="59"/>
        <v>1661005</v>
      </c>
    </row>
    <row r="1882" spans="1:5">
      <c r="A1882">
        <v>1611050</v>
      </c>
      <c r="B1882">
        <v>1661006</v>
      </c>
      <c r="C1882" s="293">
        <v>47800000</v>
      </c>
      <c r="D1882">
        <f t="shared" si="58"/>
        <v>1611050</v>
      </c>
      <c r="E1882">
        <f t="shared" si="59"/>
        <v>1661006</v>
      </c>
    </row>
    <row r="1883" spans="1:5">
      <c r="A1883">
        <v>1611052</v>
      </c>
      <c r="B1883">
        <v>1661007</v>
      </c>
      <c r="C1883" s="293">
        <v>110300000</v>
      </c>
      <c r="D1883">
        <f t="shared" si="58"/>
        <v>1611052</v>
      </c>
      <c r="E1883">
        <f t="shared" si="59"/>
        <v>1661007</v>
      </c>
    </row>
    <row r="1884" spans="1:5">
      <c r="A1884">
        <v>1611054</v>
      </c>
      <c r="B1884">
        <v>1661008</v>
      </c>
      <c r="C1884" s="293">
        <v>48500000</v>
      </c>
      <c r="D1884">
        <f t="shared" si="58"/>
        <v>1611054</v>
      </c>
      <c r="E1884">
        <f t="shared" si="59"/>
        <v>1661008</v>
      </c>
    </row>
    <row r="1885" spans="1:5">
      <c r="A1885">
        <v>1611055</v>
      </c>
      <c r="B1885">
        <v>1661009</v>
      </c>
      <c r="C1885" s="293">
        <v>130600000</v>
      </c>
      <c r="D1885">
        <f t="shared" si="58"/>
        <v>1611055</v>
      </c>
      <c r="E1885">
        <f t="shared" si="59"/>
        <v>1661009</v>
      </c>
    </row>
    <row r="1886" spans="1:5">
      <c r="A1886">
        <v>1611056</v>
      </c>
      <c r="B1886">
        <v>1661010</v>
      </c>
      <c r="C1886" s="293">
        <v>100000000</v>
      </c>
      <c r="D1886">
        <f t="shared" si="58"/>
        <v>1611056</v>
      </c>
      <c r="E1886">
        <f t="shared" si="59"/>
        <v>1661010</v>
      </c>
    </row>
    <row r="1887" spans="1:5">
      <c r="A1887">
        <v>1611057</v>
      </c>
      <c r="B1887">
        <v>1661011</v>
      </c>
      <c r="C1887" s="293">
        <v>140100000</v>
      </c>
      <c r="D1887">
        <f t="shared" si="58"/>
        <v>1611057</v>
      </c>
      <c r="E1887">
        <f t="shared" si="59"/>
        <v>1661011</v>
      </c>
    </row>
    <row r="1888" spans="1:5">
      <c r="A1888">
        <v>1611058</v>
      </c>
      <c r="B1888">
        <v>1661012</v>
      </c>
      <c r="C1888" s="293">
        <v>180800000</v>
      </c>
      <c r="D1888">
        <f t="shared" si="58"/>
        <v>1611058</v>
      </c>
      <c r="E1888">
        <f t="shared" si="59"/>
        <v>1661012</v>
      </c>
    </row>
    <row r="1889" spans="1:5">
      <c r="A1889">
        <v>1611062</v>
      </c>
      <c r="B1889">
        <v>1661013</v>
      </c>
      <c r="C1889" s="293">
        <v>63800000</v>
      </c>
      <c r="D1889">
        <f t="shared" si="58"/>
        <v>1611062</v>
      </c>
      <c r="E1889">
        <f t="shared" si="59"/>
        <v>1661013</v>
      </c>
    </row>
    <row r="1890" spans="1:5">
      <c r="A1890">
        <v>1611065</v>
      </c>
      <c r="B1890">
        <v>1661014</v>
      </c>
      <c r="C1890" s="293">
        <v>109200000</v>
      </c>
      <c r="D1890">
        <f t="shared" si="58"/>
        <v>1611065</v>
      </c>
      <c r="E1890">
        <f t="shared" si="59"/>
        <v>1661014</v>
      </c>
    </row>
    <row r="1891" spans="1:5">
      <c r="A1891">
        <v>1611066</v>
      </c>
      <c r="B1891">
        <v>1661015</v>
      </c>
      <c r="C1891" s="293">
        <v>153400000</v>
      </c>
      <c r="D1891">
        <f t="shared" si="58"/>
        <v>1611066</v>
      </c>
      <c r="E1891">
        <f t="shared" si="59"/>
        <v>1661015</v>
      </c>
    </row>
    <row r="1892" spans="1:5">
      <c r="A1892">
        <v>1611067</v>
      </c>
      <c r="B1892">
        <v>1661016</v>
      </c>
      <c r="C1892" s="293">
        <v>48200000</v>
      </c>
      <c r="D1892">
        <f t="shared" si="58"/>
        <v>1611067</v>
      </c>
      <c r="E1892">
        <f t="shared" si="59"/>
        <v>1661016</v>
      </c>
    </row>
    <row r="1893" spans="1:5">
      <c r="A1893">
        <v>1611068</v>
      </c>
      <c r="B1893">
        <v>1661017</v>
      </c>
      <c r="C1893" s="293">
        <v>70300000</v>
      </c>
      <c r="D1893">
        <f t="shared" si="58"/>
        <v>1611068</v>
      </c>
      <c r="E1893">
        <f t="shared" si="59"/>
        <v>1661017</v>
      </c>
    </row>
    <row r="1894" spans="1:5">
      <c r="A1894">
        <v>1611080</v>
      </c>
      <c r="B1894">
        <v>1661018</v>
      </c>
      <c r="C1894" s="293">
        <v>107700000</v>
      </c>
      <c r="D1894">
        <f t="shared" si="58"/>
        <v>1611080</v>
      </c>
      <c r="E1894">
        <f t="shared" si="59"/>
        <v>1661018</v>
      </c>
    </row>
    <row r="1895" spans="1:5">
      <c r="A1895">
        <v>1611081</v>
      </c>
      <c r="B1895">
        <v>1661019</v>
      </c>
      <c r="C1895" s="293">
        <v>155000000</v>
      </c>
      <c r="D1895">
        <f t="shared" si="58"/>
        <v>1611081</v>
      </c>
      <c r="E1895">
        <f t="shared" si="59"/>
        <v>1661019</v>
      </c>
    </row>
    <row r="1896" spans="1:5">
      <c r="A1896">
        <v>1611083</v>
      </c>
      <c r="B1896">
        <v>1661020</v>
      </c>
      <c r="C1896" s="293">
        <v>82000000</v>
      </c>
      <c r="D1896">
        <f t="shared" si="58"/>
        <v>1611083</v>
      </c>
      <c r="E1896">
        <f t="shared" si="59"/>
        <v>1661020</v>
      </c>
    </row>
    <row r="1897" spans="1:5">
      <c r="A1897">
        <v>1611084</v>
      </c>
      <c r="B1897">
        <v>1661021</v>
      </c>
      <c r="C1897" s="293">
        <v>79100000</v>
      </c>
      <c r="D1897">
        <f t="shared" si="58"/>
        <v>1611084</v>
      </c>
      <c r="E1897">
        <f t="shared" si="59"/>
        <v>1661021</v>
      </c>
    </row>
    <row r="1898" spans="1:5">
      <c r="A1898">
        <v>1611085</v>
      </c>
      <c r="B1898">
        <v>1661022</v>
      </c>
      <c r="C1898" s="293">
        <v>120200000</v>
      </c>
      <c r="D1898">
        <f t="shared" si="58"/>
        <v>1611085</v>
      </c>
      <c r="E1898">
        <f t="shared" si="59"/>
        <v>1661022</v>
      </c>
    </row>
    <row r="1899" spans="1:5">
      <c r="A1899">
        <v>1611086</v>
      </c>
      <c r="B1899">
        <v>1661023</v>
      </c>
      <c r="C1899" s="293">
        <v>117900000</v>
      </c>
      <c r="D1899">
        <f t="shared" si="58"/>
        <v>1611086</v>
      </c>
      <c r="E1899">
        <f t="shared" si="59"/>
        <v>1661023</v>
      </c>
    </row>
    <row r="1900" spans="1:5">
      <c r="A1900">
        <v>1611087</v>
      </c>
      <c r="B1900">
        <v>1661024</v>
      </c>
      <c r="C1900" s="293">
        <v>69200000</v>
      </c>
      <c r="D1900">
        <f t="shared" si="58"/>
        <v>1611087</v>
      </c>
      <c r="E1900">
        <f t="shared" si="59"/>
        <v>1661024</v>
      </c>
    </row>
    <row r="1901" spans="1:5">
      <c r="A1901">
        <v>1611089</v>
      </c>
      <c r="B1901">
        <v>1661025</v>
      </c>
      <c r="C1901" s="293">
        <v>64700000</v>
      </c>
      <c r="D1901">
        <f t="shared" si="58"/>
        <v>1611089</v>
      </c>
      <c r="E1901">
        <f t="shared" si="59"/>
        <v>1661025</v>
      </c>
    </row>
    <row r="1902" spans="1:5">
      <c r="A1902">
        <v>1611090</v>
      </c>
      <c r="B1902">
        <v>1661026</v>
      </c>
      <c r="C1902" s="293">
        <v>72800000</v>
      </c>
      <c r="D1902">
        <f t="shared" si="58"/>
        <v>1611090</v>
      </c>
      <c r="E1902">
        <f t="shared" si="59"/>
        <v>1661026</v>
      </c>
    </row>
    <row r="1903" spans="1:5">
      <c r="A1903">
        <v>1611091</v>
      </c>
      <c r="B1903">
        <v>1661027</v>
      </c>
      <c r="C1903" s="293">
        <v>76400000</v>
      </c>
      <c r="D1903">
        <f t="shared" si="58"/>
        <v>1611091</v>
      </c>
      <c r="E1903">
        <f t="shared" si="59"/>
        <v>1661027</v>
      </c>
    </row>
    <row r="1904" spans="1:5">
      <c r="A1904">
        <v>1611092</v>
      </c>
      <c r="B1904">
        <v>1661028</v>
      </c>
      <c r="C1904" s="293">
        <v>50200000</v>
      </c>
      <c r="D1904">
        <f t="shared" si="58"/>
        <v>1611092</v>
      </c>
      <c r="E1904">
        <f t="shared" si="59"/>
        <v>1661028</v>
      </c>
    </row>
    <row r="1905" spans="1:5">
      <c r="A1905">
        <v>1611093</v>
      </c>
      <c r="B1905">
        <v>1661029</v>
      </c>
      <c r="C1905" s="293">
        <v>46900000</v>
      </c>
      <c r="D1905">
        <f t="shared" si="58"/>
        <v>1611093</v>
      </c>
      <c r="E1905">
        <f t="shared" si="59"/>
        <v>1661029</v>
      </c>
    </row>
    <row r="1906" spans="1:5">
      <c r="A1906">
        <v>1611094</v>
      </c>
      <c r="B1906">
        <v>1661030</v>
      </c>
      <c r="C1906" s="293">
        <v>76600000</v>
      </c>
      <c r="D1906">
        <f t="shared" si="58"/>
        <v>1611094</v>
      </c>
      <c r="E1906">
        <f t="shared" si="59"/>
        <v>1661030</v>
      </c>
    </row>
    <row r="1907" spans="1:5">
      <c r="A1907">
        <v>1611097</v>
      </c>
      <c r="B1907">
        <v>1661031</v>
      </c>
      <c r="C1907" s="293">
        <v>75100000</v>
      </c>
      <c r="D1907">
        <f t="shared" si="58"/>
        <v>1611097</v>
      </c>
      <c r="E1907">
        <f t="shared" si="59"/>
        <v>1661031</v>
      </c>
    </row>
    <row r="1908" spans="1:5">
      <c r="A1908">
        <v>1611098</v>
      </c>
      <c r="B1908">
        <v>1661032</v>
      </c>
      <c r="C1908" s="293">
        <v>84000000</v>
      </c>
      <c r="D1908">
        <f t="shared" si="58"/>
        <v>1611098</v>
      </c>
      <c r="E1908">
        <f t="shared" si="59"/>
        <v>1661032</v>
      </c>
    </row>
    <row r="1909" spans="1:5">
      <c r="A1909">
        <v>1611099</v>
      </c>
      <c r="B1909">
        <v>1661033</v>
      </c>
      <c r="C1909" s="293">
        <v>77800000</v>
      </c>
      <c r="D1909">
        <f t="shared" si="58"/>
        <v>1611099</v>
      </c>
      <c r="E1909">
        <f t="shared" si="59"/>
        <v>1661033</v>
      </c>
    </row>
    <row r="1910" spans="1:5">
      <c r="A1910">
        <v>1611100</v>
      </c>
      <c r="B1910">
        <v>1661034</v>
      </c>
      <c r="C1910" s="293">
        <v>68600000</v>
      </c>
      <c r="D1910">
        <f t="shared" si="58"/>
        <v>1611100</v>
      </c>
      <c r="E1910">
        <f t="shared" si="59"/>
        <v>1661034</v>
      </c>
    </row>
    <row r="1911" spans="1:5">
      <c r="A1911">
        <v>1611101</v>
      </c>
      <c r="B1911">
        <v>1661035</v>
      </c>
      <c r="C1911" s="293">
        <v>148700000</v>
      </c>
      <c r="D1911">
        <f t="shared" si="58"/>
        <v>1611101</v>
      </c>
      <c r="E1911">
        <f t="shared" si="59"/>
        <v>1661035</v>
      </c>
    </row>
    <row r="1912" spans="1:5">
      <c r="A1912">
        <v>1611102</v>
      </c>
      <c r="B1912">
        <v>1661036</v>
      </c>
      <c r="C1912" s="293">
        <v>43700000</v>
      </c>
      <c r="D1912">
        <f t="shared" si="58"/>
        <v>1611102</v>
      </c>
      <c r="E1912">
        <f t="shared" si="59"/>
        <v>1661036</v>
      </c>
    </row>
    <row r="1913" spans="1:5">
      <c r="A1913">
        <v>1611103</v>
      </c>
      <c r="B1913">
        <v>1661037</v>
      </c>
      <c r="C1913" s="293">
        <v>28800000</v>
      </c>
      <c r="D1913">
        <f t="shared" si="58"/>
        <v>1611103</v>
      </c>
      <c r="E1913">
        <f t="shared" si="59"/>
        <v>1661037</v>
      </c>
    </row>
    <row r="1914" spans="1:5">
      <c r="A1914">
        <v>1611104</v>
      </c>
      <c r="B1914">
        <v>1661038</v>
      </c>
      <c r="C1914" s="293">
        <v>68000000</v>
      </c>
      <c r="D1914">
        <f t="shared" si="58"/>
        <v>1611104</v>
      </c>
      <c r="E1914">
        <f t="shared" si="59"/>
        <v>1661038</v>
      </c>
    </row>
    <row r="1915" spans="1:5">
      <c r="A1915">
        <v>1611105</v>
      </c>
      <c r="B1915">
        <v>1661039</v>
      </c>
      <c r="C1915" s="293">
        <v>204000000</v>
      </c>
      <c r="D1915">
        <f t="shared" si="58"/>
        <v>1611105</v>
      </c>
      <c r="E1915">
        <f t="shared" si="59"/>
        <v>1661039</v>
      </c>
    </row>
    <row r="1916" spans="1:5">
      <c r="A1916">
        <v>1611106</v>
      </c>
      <c r="B1916">
        <v>1661040</v>
      </c>
      <c r="C1916" s="293">
        <v>178400000</v>
      </c>
      <c r="D1916">
        <f t="shared" si="58"/>
        <v>1611106</v>
      </c>
      <c r="E1916">
        <f t="shared" si="59"/>
        <v>1661040</v>
      </c>
    </row>
    <row r="1917" spans="1:5">
      <c r="A1917">
        <v>1611107</v>
      </c>
      <c r="B1917">
        <v>1661041</v>
      </c>
      <c r="C1917" s="293">
        <v>70700000</v>
      </c>
      <c r="D1917">
        <f t="shared" si="58"/>
        <v>1611107</v>
      </c>
      <c r="E1917">
        <f t="shared" si="59"/>
        <v>1661041</v>
      </c>
    </row>
    <row r="1918" spans="1:5">
      <c r="A1918">
        <v>1611108</v>
      </c>
      <c r="B1918">
        <v>1661042</v>
      </c>
      <c r="C1918" s="293">
        <v>130600000</v>
      </c>
      <c r="D1918">
        <f t="shared" si="58"/>
        <v>1611108</v>
      </c>
      <c r="E1918">
        <f t="shared" si="59"/>
        <v>1661042</v>
      </c>
    </row>
    <row r="1919" spans="1:5">
      <c r="A1919">
        <v>1611109</v>
      </c>
      <c r="B1919">
        <v>1661043</v>
      </c>
      <c r="C1919" s="293">
        <v>92600000</v>
      </c>
      <c r="D1919">
        <f t="shared" si="58"/>
        <v>1611109</v>
      </c>
      <c r="E1919">
        <f t="shared" si="59"/>
        <v>1661043</v>
      </c>
    </row>
    <row r="1920" spans="1:5">
      <c r="A1920">
        <v>1611110</v>
      </c>
      <c r="B1920">
        <v>1661044</v>
      </c>
      <c r="C1920" s="293">
        <v>64200000</v>
      </c>
      <c r="D1920">
        <f t="shared" si="58"/>
        <v>1611110</v>
      </c>
      <c r="E1920">
        <f t="shared" si="59"/>
        <v>1661044</v>
      </c>
    </row>
    <row r="1921" spans="1:5">
      <c r="A1921">
        <v>1611111</v>
      </c>
      <c r="B1921">
        <v>1661045</v>
      </c>
      <c r="C1921" s="293">
        <v>68000000</v>
      </c>
      <c r="D1921">
        <f t="shared" si="58"/>
        <v>1611111</v>
      </c>
      <c r="E1921">
        <f t="shared" si="59"/>
        <v>1661045</v>
      </c>
    </row>
    <row r="1922" spans="1:5">
      <c r="A1922">
        <v>1611112</v>
      </c>
      <c r="B1922">
        <v>1661046</v>
      </c>
      <c r="C1922" s="293">
        <v>176400000</v>
      </c>
      <c r="D1922">
        <f t="shared" si="58"/>
        <v>1611112</v>
      </c>
      <c r="E1922">
        <f t="shared" si="59"/>
        <v>1661046</v>
      </c>
    </row>
    <row r="1923" spans="1:5">
      <c r="A1923">
        <v>1611114</v>
      </c>
      <c r="B1923">
        <v>1661047</v>
      </c>
      <c r="C1923" s="293">
        <v>81200000</v>
      </c>
      <c r="D1923">
        <f t="shared" ref="D1923:D1986" si="60">+A1923*1</f>
        <v>1611114</v>
      </c>
      <c r="E1923">
        <f t="shared" ref="E1923:E1986" si="61">+B1923*1</f>
        <v>1661047</v>
      </c>
    </row>
    <row r="1924" spans="1:5">
      <c r="A1924">
        <v>1611116</v>
      </c>
      <c r="B1924">
        <v>1661048</v>
      </c>
      <c r="C1924" s="293">
        <v>136200000</v>
      </c>
      <c r="D1924">
        <f t="shared" si="60"/>
        <v>1611116</v>
      </c>
      <c r="E1924">
        <f t="shared" si="61"/>
        <v>1661048</v>
      </c>
    </row>
    <row r="1925" spans="1:5">
      <c r="A1925">
        <v>1611117</v>
      </c>
      <c r="B1925">
        <v>1661049</v>
      </c>
      <c r="C1925" s="293">
        <v>147900000</v>
      </c>
      <c r="D1925">
        <f t="shared" si="60"/>
        <v>1611117</v>
      </c>
      <c r="E1925">
        <f t="shared" si="61"/>
        <v>1661049</v>
      </c>
    </row>
    <row r="1926" spans="1:5">
      <c r="A1926">
        <v>1611118</v>
      </c>
      <c r="B1926">
        <v>1661050</v>
      </c>
      <c r="C1926" s="293">
        <v>103000000</v>
      </c>
      <c r="D1926">
        <f t="shared" si="60"/>
        <v>1611118</v>
      </c>
      <c r="E1926">
        <f t="shared" si="61"/>
        <v>1661050</v>
      </c>
    </row>
    <row r="1927" spans="1:5">
      <c r="A1927">
        <v>1611119</v>
      </c>
      <c r="B1927">
        <v>1661051</v>
      </c>
      <c r="C1927" s="293">
        <v>66200000</v>
      </c>
      <c r="D1927">
        <f t="shared" si="60"/>
        <v>1611119</v>
      </c>
      <c r="E1927">
        <f t="shared" si="61"/>
        <v>1661051</v>
      </c>
    </row>
    <row r="1928" spans="1:5">
      <c r="A1928">
        <v>1611120</v>
      </c>
      <c r="B1928">
        <v>1661052</v>
      </c>
      <c r="C1928" s="293">
        <v>84900000</v>
      </c>
      <c r="D1928">
        <f t="shared" si="60"/>
        <v>1611120</v>
      </c>
      <c r="E1928">
        <f t="shared" si="61"/>
        <v>1661052</v>
      </c>
    </row>
    <row r="1929" spans="1:5">
      <c r="A1929">
        <v>1611121</v>
      </c>
      <c r="B1929">
        <v>1661053</v>
      </c>
      <c r="C1929" s="293">
        <v>85900000</v>
      </c>
      <c r="D1929">
        <f t="shared" si="60"/>
        <v>1611121</v>
      </c>
      <c r="E1929">
        <f t="shared" si="61"/>
        <v>1661053</v>
      </c>
    </row>
    <row r="1930" spans="1:5">
      <c r="A1930">
        <v>1611122</v>
      </c>
      <c r="B1930">
        <v>1661054</v>
      </c>
      <c r="C1930" s="293">
        <v>71100000</v>
      </c>
      <c r="D1930">
        <f t="shared" si="60"/>
        <v>1611122</v>
      </c>
      <c r="E1930">
        <f t="shared" si="61"/>
        <v>1661054</v>
      </c>
    </row>
    <row r="1931" spans="1:5">
      <c r="A1931">
        <v>1611123</v>
      </c>
      <c r="B1931">
        <v>1661055</v>
      </c>
      <c r="C1931" s="293">
        <v>141800000</v>
      </c>
      <c r="D1931">
        <f t="shared" si="60"/>
        <v>1611123</v>
      </c>
      <c r="E1931">
        <f t="shared" si="61"/>
        <v>1661055</v>
      </c>
    </row>
    <row r="1932" spans="1:5">
      <c r="A1932">
        <v>1611124</v>
      </c>
      <c r="B1932">
        <v>1661056</v>
      </c>
      <c r="C1932" s="293">
        <v>98700000</v>
      </c>
      <c r="D1932">
        <f t="shared" si="60"/>
        <v>1611124</v>
      </c>
      <c r="E1932">
        <f t="shared" si="61"/>
        <v>1661056</v>
      </c>
    </row>
    <row r="1933" spans="1:5">
      <c r="A1933">
        <v>1611125</v>
      </c>
      <c r="B1933">
        <v>1661057</v>
      </c>
      <c r="C1933" s="293">
        <v>192800000</v>
      </c>
      <c r="D1933">
        <f t="shared" si="60"/>
        <v>1611125</v>
      </c>
      <c r="E1933">
        <f t="shared" si="61"/>
        <v>1661057</v>
      </c>
    </row>
    <row r="1934" spans="1:5">
      <c r="A1934">
        <v>1611126</v>
      </c>
      <c r="B1934">
        <v>1661058</v>
      </c>
      <c r="C1934" s="293">
        <v>203200000</v>
      </c>
      <c r="D1934">
        <f t="shared" si="60"/>
        <v>1611126</v>
      </c>
      <c r="E1934">
        <f t="shared" si="61"/>
        <v>1661058</v>
      </c>
    </row>
    <row r="1935" spans="1:5">
      <c r="A1935">
        <v>1611127</v>
      </c>
      <c r="B1935">
        <v>1661059</v>
      </c>
      <c r="C1935" s="293">
        <v>148700000</v>
      </c>
      <c r="D1935">
        <f t="shared" si="60"/>
        <v>1611127</v>
      </c>
      <c r="E1935">
        <f t="shared" si="61"/>
        <v>1661059</v>
      </c>
    </row>
    <row r="1936" spans="1:5">
      <c r="A1936">
        <v>1611128</v>
      </c>
      <c r="B1936">
        <v>1661060</v>
      </c>
      <c r="C1936" s="293">
        <v>76800000</v>
      </c>
      <c r="D1936">
        <f t="shared" si="60"/>
        <v>1611128</v>
      </c>
      <c r="E1936">
        <f t="shared" si="61"/>
        <v>1661060</v>
      </c>
    </row>
    <row r="1937" spans="1:5">
      <c r="A1937">
        <v>1611129</v>
      </c>
      <c r="B1937">
        <v>1661061</v>
      </c>
      <c r="C1937" s="293">
        <v>78600000</v>
      </c>
      <c r="D1937">
        <f t="shared" si="60"/>
        <v>1611129</v>
      </c>
      <c r="E1937">
        <f t="shared" si="61"/>
        <v>1661061</v>
      </c>
    </row>
    <row r="1938" spans="1:5">
      <c r="A1938">
        <v>1611130</v>
      </c>
      <c r="B1938">
        <v>1661062</v>
      </c>
      <c r="C1938" s="293">
        <v>120200000</v>
      </c>
      <c r="D1938">
        <f t="shared" si="60"/>
        <v>1611130</v>
      </c>
      <c r="E1938">
        <f t="shared" si="61"/>
        <v>1661062</v>
      </c>
    </row>
    <row r="1939" spans="1:5">
      <c r="A1939">
        <v>1611131</v>
      </c>
      <c r="B1939">
        <v>1661063</v>
      </c>
      <c r="C1939" s="293">
        <v>103800000</v>
      </c>
      <c r="D1939">
        <f t="shared" si="60"/>
        <v>1611131</v>
      </c>
      <c r="E1939">
        <f t="shared" si="61"/>
        <v>1661063</v>
      </c>
    </row>
    <row r="1940" spans="1:5">
      <c r="A1940">
        <v>1611132</v>
      </c>
      <c r="B1940">
        <v>1661064</v>
      </c>
      <c r="C1940" s="293">
        <v>263300000</v>
      </c>
      <c r="D1940">
        <f t="shared" si="60"/>
        <v>1611132</v>
      </c>
      <c r="E1940">
        <f t="shared" si="61"/>
        <v>1661064</v>
      </c>
    </row>
    <row r="1941" spans="1:5">
      <c r="A1941">
        <v>1611133</v>
      </c>
      <c r="B1941">
        <v>1661065</v>
      </c>
      <c r="C1941" s="293">
        <v>114600000</v>
      </c>
      <c r="D1941">
        <f t="shared" si="60"/>
        <v>1611133</v>
      </c>
      <c r="E1941">
        <f t="shared" si="61"/>
        <v>1661065</v>
      </c>
    </row>
    <row r="1942" spans="1:5">
      <c r="A1942">
        <v>1611134</v>
      </c>
      <c r="B1942">
        <v>1661066</v>
      </c>
      <c r="C1942" s="293">
        <v>138600000</v>
      </c>
      <c r="D1942">
        <f t="shared" si="60"/>
        <v>1611134</v>
      </c>
      <c r="E1942">
        <f t="shared" si="61"/>
        <v>1661066</v>
      </c>
    </row>
    <row r="1943" spans="1:5">
      <c r="A1943">
        <v>1611135</v>
      </c>
      <c r="B1943">
        <v>1661067</v>
      </c>
      <c r="C1943" s="293">
        <v>171500000</v>
      </c>
      <c r="D1943">
        <f t="shared" si="60"/>
        <v>1611135</v>
      </c>
      <c r="E1943">
        <f t="shared" si="61"/>
        <v>1661067</v>
      </c>
    </row>
    <row r="1944" spans="1:5">
      <c r="A1944">
        <v>1611136</v>
      </c>
      <c r="B1944">
        <v>1661068</v>
      </c>
      <c r="C1944" s="293">
        <v>194400000</v>
      </c>
      <c r="D1944">
        <f t="shared" si="60"/>
        <v>1611136</v>
      </c>
      <c r="E1944">
        <f t="shared" si="61"/>
        <v>1661068</v>
      </c>
    </row>
    <row r="1945" spans="1:5">
      <c r="A1945">
        <v>1611137</v>
      </c>
      <c r="B1945">
        <v>1661069</v>
      </c>
      <c r="C1945" s="293">
        <v>99200000</v>
      </c>
      <c r="D1945">
        <f t="shared" si="60"/>
        <v>1611137</v>
      </c>
      <c r="E1945">
        <f t="shared" si="61"/>
        <v>1661069</v>
      </c>
    </row>
    <row r="1946" spans="1:5">
      <c r="A1946">
        <v>1611138</v>
      </c>
      <c r="B1946">
        <v>1661070</v>
      </c>
      <c r="C1946" s="293">
        <v>99200000</v>
      </c>
      <c r="D1946">
        <f t="shared" si="60"/>
        <v>1611138</v>
      </c>
      <c r="E1946">
        <f t="shared" si="61"/>
        <v>1661070</v>
      </c>
    </row>
    <row r="1947" spans="1:5">
      <c r="A1947">
        <v>1611139</v>
      </c>
      <c r="B1947">
        <v>1661071</v>
      </c>
      <c r="C1947" s="293">
        <v>126300000</v>
      </c>
      <c r="D1947">
        <f t="shared" si="60"/>
        <v>1611139</v>
      </c>
      <c r="E1947">
        <f t="shared" si="61"/>
        <v>1661071</v>
      </c>
    </row>
    <row r="1948" spans="1:5">
      <c r="A1948">
        <v>1611140</v>
      </c>
      <c r="B1948">
        <v>1661072</v>
      </c>
      <c r="C1948" s="293">
        <v>231800000</v>
      </c>
      <c r="D1948">
        <f t="shared" si="60"/>
        <v>1611140</v>
      </c>
      <c r="E1948">
        <f t="shared" si="61"/>
        <v>1661072</v>
      </c>
    </row>
    <row r="1949" spans="1:5">
      <c r="A1949">
        <v>1611141</v>
      </c>
      <c r="B1949">
        <v>1661073</v>
      </c>
      <c r="C1949" s="293">
        <v>129500000</v>
      </c>
      <c r="D1949">
        <f t="shared" si="60"/>
        <v>1611141</v>
      </c>
      <c r="E1949">
        <f t="shared" si="61"/>
        <v>1661073</v>
      </c>
    </row>
    <row r="1950" spans="1:5">
      <c r="A1950">
        <v>1611142</v>
      </c>
      <c r="B1950">
        <v>1661074</v>
      </c>
      <c r="C1950" s="293">
        <v>318000000</v>
      </c>
      <c r="D1950">
        <f t="shared" si="60"/>
        <v>1611142</v>
      </c>
      <c r="E1950">
        <f t="shared" si="61"/>
        <v>1661074</v>
      </c>
    </row>
    <row r="1951" spans="1:5">
      <c r="A1951">
        <v>1611143</v>
      </c>
      <c r="B1951">
        <v>1661075</v>
      </c>
      <c r="C1951" s="293">
        <v>326500000</v>
      </c>
      <c r="D1951">
        <f t="shared" si="60"/>
        <v>1611143</v>
      </c>
      <c r="E1951">
        <f t="shared" si="61"/>
        <v>1661075</v>
      </c>
    </row>
    <row r="1952" spans="1:5">
      <c r="A1952">
        <v>1611144</v>
      </c>
      <c r="B1952">
        <v>1661076</v>
      </c>
      <c r="C1952" s="293">
        <v>74500000</v>
      </c>
      <c r="D1952">
        <f t="shared" si="60"/>
        <v>1611144</v>
      </c>
      <c r="E1952">
        <f t="shared" si="61"/>
        <v>1661076</v>
      </c>
    </row>
    <row r="1953" spans="1:5">
      <c r="A1953">
        <v>1611145</v>
      </c>
      <c r="B1953">
        <v>1661077</v>
      </c>
      <c r="C1953" s="293">
        <v>75100000</v>
      </c>
      <c r="D1953">
        <f t="shared" si="60"/>
        <v>1611145</v>
      </c>
      <c r="E1953">
        <f t="shared" si="61"/>
        <v>1661077</v>
      </c>
    </row>
    <row r="1954" spans="1:5">
      <c r="A1954">
        <v>1611146</v>
      </c>
      <c r="B1954">
        <v>1661078</v>
      </c>
      <c r="C1954" s="293">
        <v>344800000</v>
      </c>
      <c r="D1954">
        <f t="shared" si="60"/>
        <v>1611146</v>
      </c>
      <c r="E1954">
        <f t="shared" si="61"/>
        <v>1661078</v>
      </c>
    </row>
    <row r="1955" spans="1:5">
      <c r="A1955">
        <v>1611147</v>
      </c>
      <c r="B1955">
        <v>1661079</v>
      </c>
      <c r="C1955" s="293">
        <v>355500000</v>
      </c>
      <c r="D1955">
        <f t="shared" si="60"/>
        <v>1611147</v>
      </c>
      <c r="E1955">
        <f t="shared" si="61"/>
        <v>1661079</v>
      </c>
    </row>
    <row r="1956" spans="1:5">
      <c r="A1956">
        <v>1611148</v>
      </c>
      <c r="B1956">
        <v>1661080</v>
      </c>
      <c r="C1956" s="293">
        <v>372900000</v>
      </c>
      <c r="D1956">
        <f t="shared" si="60"/>
        <v>1611148</v>
      </c>
      <c r="E1956">
        <f t="shared" si="61"/>
        <v>1661080</v>
      </c>
    </row>
    <row r="1957" spans="1:5">
      <c r="A1957">
        <v>1611149</v>
      </c>
      <c r="B1957">
        <v>1661081</v>
      </c>
      <c r="C1957" s="293">
        <v>114300000</v>
      </c>
      <c r="D1957">
        <f t="shared" si="60"/>
        <v>1611149</v>
      </c>
      <c r="E1957">
        <f t="shared" si="61"/>
        <v>1661081</v>
      </c>
    </row>
    <row r="1958" spans="1:5">
      <c r="A1958">
        <v>1611150</v>
      </c>
      <c r="B1958">
        <v>1661082</v>
      </c>
      <c r="C1958" s="293">
        <v>193100000</v>
      </c>
      <c r="D1958">
        <f t="shared" si="60"/>
        <v>1611150</v>
      </c>
      <c r="E1958">
        <f t="shared" si="61"/>
        <v>1661082</v>
      </c>
    </row>
    <row r="1959" spans="1:5">
      <c r="A1959">
        <v>1611151</v>
      </c>
      <c r="B1959">
        <v>1661083</v>
      </c>
      <c r="C1959" s="293">
        <v>86100000</v>
      </c>
      <c r="D1959">
        <f t="shared" si="60"/>
        <v>1611151</v>
      </c>
      <c r="E1959">
        <f t="shared" si="61"/>
        <v>1661083</v>
      </c>
    </row>
    <row r="1960" spans="1:5">
      <c r="A1960">
        <v>1611152</v>
      </c>
      <c r="B1960">
        <v>1661084</v>
      </c>
      <c r="C1960" s="293">
        <v>415400000</v>
      </c>
      <c r="D1960">
        <f t="shared" si="60"/>
        <v>1611152</v>
      </c>
      <c r="E1960">
        <f t="shared" si="61"/>
        <v>1661084</v>
      </c>
    </row>
    <row r="1961" spans="1:5">
      <c r="A1961">
        <v>1611153</v>
      </c>
      <c r="B1961">
        <v>1661085</v>
      </c>
      <c r="C1961" s="293">
        <v>425100000</v>
      </c>
      <c r="D1961">
        <f t="shared" si="60"/>
        <v>1611153</v>
      </c>
      <c r="E1961">
        <f t="shared" si="61"/>
        <v>1661085</v>
      </c>
    </row>
    <row r="1962" spans="1:5">
      <c r="A1962">
        <v>1611154</v>
      </c>
      <c r="B1962">
        <v>1661086</v>
      </c>
      <c r="C1962" s="293">
        <v>77100000</v>
      </c>
      <c r="D1962">
        <f t="shared" si="60"/>
        <v>1611154</v>
      </c>
      <c r="E1962">
        <f t="shared" si="61"/>
        <v>1661086</v>
      </c>
    </row>
    <row r="1963" spans="1:5">
      <c r="A1963">
        <v>1611155</v>
      </c>
      <c r="B1963">
        <v>1661087</v>
      </c>
      <c r="C1963" s="293">
        <v>125100000</v>
      </c>
      <c r="D1963">
        <f t="shared" si="60"/>
        <v>1611155</v>
      </c>
      <c r="E1963">
        <f t="shared" si="61"/>
        <v>1661087</v>
      </c>
    </row>
    <row r="1964" spans="1:5">
      <c r="A1964">
        <v>1611157</v>
      </c>
      <c r="B1964">
        <v>1661089</v>
      </c>
      <c r="C1964" s="293">
        <v>175300000</v>
      </c>
      <c r="D1964">
        <f t="shared" si="60"/>
        <v>1611157</v>
      </c>
      <c r="E1964">
        <f t="shared" si="61"/>
        <v>1661089</v>
      </c>
    </row>
    <row r="1965" spans="1:5">
      <c r="A1965">
        <v>1611158</v>
      </c>
      <c r="B1965">
        <v>1661090</v>
      </c>
      <c r="C1965" s="293">
        <v>164400000</v>
      </c>
      <c r="D1965">
        <f t="shared" si="60"/>
        <v>1611158</v>
      </c>
      <c r="E1965">
        <f t="shared" si="61"/>
        <v>1661090</v>
      </c>
    </row>
    <row r="1966" spans="1:5">
      <c r="A1966">
        <v>1611159</v>
      </c>
      <c r="B1966">
        <v>1661091</v>
      </c>
      <c r="C1966" s="293">
        <v>101400000</v>
      </c>
      <c r="D1966">
        <f t="shared" si="60"/>
        <v>1611159</v>
      </c>
      <c r="E1966">
        <f t="shared" si="61"/>
        <v>1661091</v>
      </c>
    </row>
    <row r="1967" spans="1:5">
      <c r="A1967">
        <v>1611160</v>
      </c>
      <c r="B1967">
        <v>1661092</v>
      </c>
      <c r="C1967" s="293">
        <v>169900000</v>
      </c>
      <c r="D1967">
        <f t="shared" si="60"/>
        <v>1611160</v>
      </c>
      <c r="E1967">
        <f t="shared" si="61"/>
        <v>1661092</v>
      </c>
    </row>
    <row r="1968" spans="1:5">
      <c r="A1968">
        <v>1611161</v>
      </c>
      <c r="B1968">
        <v>1661093</v>
      </c>
      <c r="C1968" s="293">
        <v>158200000</v>
      </c>
      <c r="D1968">
        <f t="shared" si="60"/>
        <v>1611161</v>
      </c>
      <c r="E1968">
        <f t="shared" si="61"/>
        <v>1661093</v>
      </c>
    </row>
    <row r="1969" spans="1:5">
      <c r="A1969">
        <v>1611162</v>
      </c>
      <c r="B1969">
        <v>1661094</v>
      </c>
      <c r="C1969" s="293">
        <v>202400000</v>
      </c>
      <c r="D1969">
        <f t="shared" si="60"/>
        <v>1611162</v>
      </c>
      <c r="E1969">
        <f t="shared" si="61"/>
        <v>1661094</v>
      </c>
    </row>
    <row r="1970" spans="1:5">
      <c r="A1970">
        <v>1611163</v>
      </c>
      <c r="B1970">
        <v>1661095</v>
      </c>
      <c r="C1970" s="293">
        <v>162300000</v>
      </c>
      <c r="D1970">
        <f t="shared" si="60"/>
        <v>1611163</v>
      </c>
      <c r="E1970">
        <f t="shared" si="61"/>
        <v>1661095</v>
      </c>
    </row>
    <row r="1971" spans="1:5">
      <c r="A1971">
        <v>1611164</v>
      </c>
      <c r="B1971">
        <v>1661096</v>
      </c>
      <c r="C1971" s="293">
        <v>164100000</v>
      </c>
      <c r="D1971">
        <f t="shared" si="60"/>
        <v>1611164</v>
      </c>
      <c r="E1971">
        <f t="shared" si="61"/>
        <v>1661096</v>
      </c>
    </row>
    <row r="1972" spans="1:5">
      <c r="A1972">
        <v>1611165</v>
      </c>
      <c r="B1972">
        <v>1661097</v>
      </c>
      <c r="C1972" s="293">
        <v>115600000</v>
      </c>
      <c r="D1972">
        <f t="shared" si="60"/>
        <v>1611165</v>
      </c>
      <c r="E1972">
        <f t="shared" si="61"/>
        <v>1661097</v>
      </c>
    </row>
    <row r="1973" spans="1:5">
      <c r="A1973">
        <v>1611166</v>
      </c>
      <c r="B1973">
        <v>1661098</v>
      </c>
      <c r="C1973" s="293">
        <v>165800000</v>
      </c>
      <c r="D1973">
        <f t="shared" si="60"/>
        <v>1611166</v>
      </c>
      <c r="E1973">
        <f t="shared" si="61"/>
        <v>1661098</v>
      </c>
    </row>
    <row r="1974" spans="1:5">
      <c r="A1974">
        <v>1611167</v>
      </c>
      <c r="B1974">
        <v>1661099</v>
      </c>
      <c r="C1974" s="293">
        <v>119800000</v>
      </c>
      <c r="D1974">
        <f t="shared" si="60"/>
        <v>1611167</v>
      </c>
      <c r="E1974">
        <f t="shared" si="61"/>
        <v>1661099</v>
      </c>
    </row>
    <row r="1975" spans="1:5">
      <c r="A1975">
        <v>1611168</v>
      </c>
      <c r="B1975">
        <v>1661100</v>
      </c>
      <c r="C1975" s="293">
        <v>104900000</v>
      </c>
      <c r="D1975">
        <f t="shared" si="60"/>
        <v>1611168</v>
      </c>
      <c r="E1975">
        <f t="shared" si="61"/>
        <v>1661100</v>
      </c>
    </row>
    <row r="1976" spans="1:5">
      <c r="A1976">
        <v>1611169</v>
      </c>
      <c r="B1976">
        <v>1661101</v>
      </c>
      <c r="C1976" s="293">
        <v>257100000</v>
      </c>
      <c r="D1976">
        <f t="shared" si="60"/>
        <v>1611169</v>
      </c>
      <c r="E1976">
        <f t="shared" si="61"/>
        <v>1661101</v>
      </c>
    </row>
    <row r="1977" spans="1:5">
      <c r="A1977">
        <v>1611170</v>
      </c>
      <c r="B1977">
        <v>1661102</v>
      </c>
      <c r="C1977" s="293">
        <v>229400000</v>
      </c>
      <c r="D1977">
        <f t="shared" si="60"/>
        <v>1611170</v>
      </c>
      <c r="E1977">
        <f t="shared" si="61"/>
        <v>1661102</v>
      </c>
    </row>
    <row r="1978" spans="1:5">
      <c r="A1978">
        <v>1611171</v>
      </c>
      <c r="B1978">
        <v>1661103</v>
      </c>
      <c r="C1978" s="293">
        <v>216600000</v>
      </c>
      <c r="D1978">
        <f t="shared" si="60"/>
        <v>1611171</v>
      </c>
      <c r="E1978">
        <f t="shared" si="61"/>
        <v>1661103</v>
      </c>
    </row>
    <row r="1979" spans="1:5">
      <c r="A1979">
        <v>1611172</v>
      </c>
      <c r="B1979">
        <v>1661104</v>
      </c>
      <c r="C1979" s="293">
        <v>200900000</v>
      </c>
      <c r="D1979">
        <f t="shared" si="60"/>
        <v>1611172</v>
      </c>
      <c r="E1979">
        <f t="shared" si="61"/>
        <v>1661104</v>
      </c>
    </row>
    <row r="1980" spans="1:5">
      <c r="A1980">
        <v>1611173</v>
      </c>
      <c r="B1980">
        <v>1661105</v>
      </c>
      <c r="C1980" s="293">
        <v>137500000</v>
      </c>
      <c r="D1980">
        <f t="shared" si="60"/>
        <v>1611173</v>
      </c>
      <c r="E1980">
        <f t="shared" si="61"/>
        <v>1661105</v>
      </c>
    </row>
    <row r="1981" spans="1:5">
      <c r="A1981">
        <v>1611174</v>
      </c>
      <c r="B1981">
        <v>1661106</v>
      </c>
      <c r="C1981" s="293">
        <v>125500000</v>
      </c>
      <c r="D1981">
        <f t="shared" si="60"/>
        <v>1611174</v>
      </c>
      <c r="E1981">
        <f t="shared" si="61"/>
        <v>1661106</v>
      </c>
    </row>
    <row r="1982" spans="1:5">
      <c r="A1982">
        <v>1611175</v>
      </c>
      <c r="B1982">
        <v>1661107</v>
      </c>
      <c r="C1982" s="293">
        <v>162300000</v>
      </c>
      <c r="D1982">
        <f t="shared" si="60"/>
        <v>1611175</v>
      </c>
      <c r="E1982">
        <f t="shared" si="61"/>
        <v>1661107</v>
      </c>
    </row>
    <row r="1983" spans="1:5">
      <c r="A1983">
        <v>1611176</v>
      </c>
      <c r="B1983">
        <v>1661108</v>
      </c>
      <c r="C1983" s="293">
        <v>120800000</v>
      </c>
      <c r="D1983">
        <f t="shared" si="60"/>
        <v>1611176</v>
      </c>
      <c r="E1983">
        <f t="shared" si="61"/>
        <v>1661108</v>
      </c>
    </row>
    <row r="1984" spans="1:5">
      <c r="A1984">
        <v>1611177</v>
      </c>
      <c r="B1984">
        <v>1661109</v>
      </c>
      <c r="C1984" s="293">
        <v>169900000</v>
      </c>
      <c r="D1984">
        <f t="shared" si="60"/>
        <v>1611177</v>
      </c>
      <c r="E1984">
        <f t="shared" si="61"/>
        <v>1661109</v>
      </c>
    </row>
    <row r="1985" spans="1:5">
      <c r="A1985">
        <v>1611178</v>
      </c>
      <c r="B1985">
        <v>1661110</v>
      </c>
      <c r="C1985" s="293">
        <v>146700000</v>
      </c>
      <c r="D1985">
        <f t="shared" si="60"/>
        <v>1611178</v>
      </c>
      <c r="E1985">
        <f t="shared" si="61"/>
        <v>1661110</v>
      </c>
    </row>
    <row r="1986" spans="1:5">
      <c r="A1986">
        <v>1611179</v>
      </c>
      <c r="B1986">
        <v>1661111</v>
      </c>
      <c r="C1986" s="293">
        <v>128200000</v>
      </c>
      <c r="D1986">
        <f t="shared" si="60"/>
        <v>1611179</v>
      </c>
      <c r="E1986">
        <f t="shared" si="61"/>
        <v>1661111</v>
      </c>
    </row>
    <row r="1987" spans="1:5">
      <c r="A1987">
        <v>1611180</v>
      </c>
      <c r="B1987">
        <v>1661112</v>
      </c>
      <c r="C1987" s="293">
        <v>139500000</v>
      </c>
      <c r="D1987">
        <f t="shared" ref="D1987:D2050" si="62">+A1987*1</f>
        <v>1611180</v>
      </c>
      <c r="E1987">
        <f t="shared" ref="E1987:E2050" si="63">+B1987*1</f>
        <v>1661112</v>
      </c>
    </row>
    <row r="1988" spans="1:5">
      <c r="A1988">
        <v>1611181</v>
      </c>
      <c r="B1988">
        <v>1661113</v>
      </c>
      <c r="C1988" s="293">
        <v>268700000</v>
      </c>
      <c r="D1988">
        <f t="shared" si="62"/>
        <v>1611181</v>
      </c>
      <c r="E1988">
        <f t="shared" si="63"/>
        <v>1661113</v>
      </c>
    </row>
    <row r="1989" spans="1:5">
      <c r="A1989">
        <v>1611182</v>
      </c>
      <c r="B1989">
        <v>1661114</v>
      </c>
      <c r="C1989" s="293">
        <v>275800000</v>
      </c>
      <c r="D1989">
        <f t="shared" si="62"/>
        <v>1611182</v>
      </c>
      <c r="E1989">
        <f t="shared" si="63"/>
        <v>1661114</v>
      </c>
    </row>
    <row r="1990" spans="1:5">
      <c r="A1990">
        <v>1611183</v>
      </c>
      <c r="B1990">
        <v>1661115</v>
      </c>
      <c r="C1990" s="293">
        <v>383800000</v>
      </c>
      <c r="D1990">
        <f t="shared" si="62"/>
        <v>1611183</v>
      </c>
      <c r="E1990">
        <f t="shared" si="63"/>
        <v>1661115</v>
      </c>
    </row>
    <row r="1991" spans="1:5">
      <c r="A1991">
        <v>1611184</v>
      </c>
      <c r="B1991">
        <v>1661116</v>
      </c>
      <c r="C1991" s="293">
        <v>381400000</v>
      </c>
      <c r="D1991">
        <f t="shared" si="62"/>
        <v>1611184</v>
      </c>
      <c r="E1991">
        <f t="shared" si="63"/>
        <v>1661116</v>
      </c>
    </row>
    <row r="1992" spans="1:5">
      <c r="A1992">
        <v>1611185</v>
      </c>
      <c r="B1992">
        <v>1661117</v>
      </c>
      <c r="C1992" s="293">
        <v>275800000</v>
      </c>
      <c r="D1992">
        <f t="shared" si="62"/>
        <v>1611185</v>
      </c>
      <c r="E1992">
        <f t="shared" si="63"/>
        <v>1661117</v>
      </c>
    </row>
    <row r="1993" spans="1:5">
      <c r="A1993">
        <v>1611186</v>
      </c>
      <c r="B1993">
        <v>1661118</v>
      </c>
      <c r="C1993" s="293">
        <v>182600000</v>
      </c>
      <c r="D1993">
        <f t="shared" si="62"/>
        <v>1611186</v>
      </c>
      <c r="E1993">
        <f t="shared" si="63"/>
        <v>1661118</v>
      </c>
    </row>
    <row r="1994" spans="1:5">
      <c r="A1994">
        <v>1611187</v>
      </c>
      <c r="B1994">
        <v>1661119</v>
      </c>
      <c r="C1994" s="293">
        <v>284800000</v>
      </c>
      <c r="D1994">
        <f t="shared" si="62"/>
        <v>1611187</v>
      </c>
      <c r="E1994">
        <f t="shared" si="63"/>
        <v>1661119</v>
      </c>
    </row>
    <row r="1995" spans="1:5">
      <c r="A1995">
        <v>1611188</v>
      </c>
      <c r="B1995">
        <v>1661120</v>
      </c>
      <c r="C1995" s="293">
        <v>144100000</v>
      </c>
      <c r="D1995">
        <f t="shared" si="62"/>
        <v>1611188</v>
      </c>
      <c r="E1995">
        <f t="shared" si="63"/>
        <v>1661120</v>
      </c>
    </row>
    <row r="1996" spans="1:5">
      <c r="A1996">
        <v>1611189</v>
      </c>
      <c r="B1996">
        <v>1661121</v>
      </c>
      <c r="C1996" s="293">
        <v>148500000</v>
      </c>
      <c r="D1996">
        <f t="shared" si="62"/>
        <v>1611189</v>
      </c>
      <c r="E1996">
        <f t="shared" si="63"/>
        <v>1661121</v>
      </c>
    </row>
    <row r="1997" spans="1:5">
      <c r="A1997">
        <v>1611190</v>
      </c>
      <c r="B1997">
        <v>1661122</v>
      </c>
      <c r="C1997" s="293">
        <v>151100000</v>
      </c>
      <c r="D1997">
        <f t="shared" si="62"/>
        <v>1611190</v>
      </c>
      <c r="E1997">
        <f t="shared" si="63"/>
        <v>1661122</v>
      </c>
    </row>
    <row r="1998" spans="1:5">
      <c r="A1998">
        <v>1611191</v>
      </c>
      <c r="B1998">
        <v>1661123</v>
      </c>
      <c r="C1998" s="293">
        <v>154300000</v>
      </c>
      <c r="D1998">
        <f t="shared" si="62"/>
        <v>1611191</v>
      </c>
      <c r="E1998">
        <f t="shared" si="63"/>
        <v>1661123</v>
      </c>
    </row>
    <row r="1999" spans="1:5">
      <c r="A1999">
        <v>1611192</v>
      </c>
      <c r="B1999">
        <v>1661124</v>
      </c>
      <c r="C1999" s="293">
        <v>270600000</v>
      </c>
      <c r="D1999">
        <f t="shared" si="62"/>
        <v>1611192</v>
      </c>
      <c r="E1999">
        <f t="shared" si="63"/>
        <v>1661124</v>
      </c>
    </row>
    <row r="2000" spans="1:5">
      <c r="A2000">
        <v>1611193</v>
      </c>
      <c r="B2000">
        <v>1661125</v>
      </c>
      <c r="C2000" s="293">
        <v>181300000</v>
      </c>
      <c r="D2000">
        <f t="shared" si="62"/>
        <v>1611193</v>
      </c>
      <c r="E2000">
        <f t="shared" si="63"/>
        <v>1661125</v>
      </c>
    </row>
    <row r="2001" spans="1:5">
      <c r="A2001">
        <v>1611194</v>
      </c>
      <c r="B2001">
        <v>1661126</v>
      </c>
      <c r="C2001" s="293">
        <v>189200000</v>
      </c>
      <c r="D2001">
        <f t="shared" si="62"/>
        <v>1611194</v>
      </c>
      <c r="E2001">
        <f t="shared" si="63"/>
        <v>1661126</v>
      </c>
    </row>
    <row r="2002" spans="1:5">
      <c r="A2002">
        <v>1611195</v>
      </c>
      <c r="B2002">
        <v>1661127</v>
      </c>
      <c r="C2002" s="293">
        <v>179200000</v>
      </c>
      <c r="D2002">
        <f t="shared" si="62"/>
        <v>1611195</v>
      </c>
      <c r="E2002">
        <f t="shared" si="63"/>
        <v>1661127</v>
      </c>
    </row>
    <row r="2003" spans="1:5">
      <c r="A2003">
        <v>1611196</v>
      </c>
      <c r="B2003">
        <v>1661128</v>
      </c>
      <c r="C2003" s="293">
        <v>467500000</v>
      </c>
      <c r="D2003">
        <f t="shared" si="62"/>
        <v>1611196</v>
      </c>
      <c r="E2003">
        <f t="shared" si="63"/>
        <v>1661128</v>
      </c>
    </row>
    <row r="2004" spans="1:5">
      <c r="A2004">
        <v>1611197</v>
      </c>
      <c r="B2004">
        <v>1661129</v>
      </c>
      <c r="C2004" s="293">
        <v>478400000</v>
      </c>
      <c r="D2004">
        <f t="shared" si="62"/>
        <v>1611197</v>
      </c>
      <c r="E2004">
        <f t="shared" si="63"/>
        <v>1661129</v>
      </c>
    </row>
    <row r="2005" spans="1:5">
      <c r="A2005">
        <v>1611198</v>
      </c>
      <c r="B2005">
        <v>1661130</v>
      </c>
      <c r="C2005" s="293">
        <v>396800000</v>
      </c>
      <c r="D2005">
        <f t="shared" si="62"/>
        <v>1611198</v>
      </c>
      <c r="E2005">
        <f t="shared" si="63"/>
        <v>1661130</v>
      </c>
    </row>
    <row r="2006" spans="1:5">
      <c r="A2006">
        <v>1611199</v>
      </c>
      <c r="B2006">
        <v>1661131</v>
      </c>
      <c r="C2006" s="293">
        <v>394100000</v>
      </c>
      <c r="D2006">
        <f t="shared" si="62"/>
        <v>1611199</v>
      </c>
      <c r="E2006">
        <f t="shared" si="63"/>
        <v>1661131</v>
      </c>
    </row>
    <row r="2007" spans="1:5">
      <c r="A2007">
        <v>1611200</v>
      </c>
      <c r="B2007">
        <v>1661132</v>
      </c>
      <c r="C2007" s="293">
        <v>394100000</v>
      </c>
      <c r="D2007">
        <f t="shared" si="62"/>
        <v>1611200</v>
      </c>
      <c r="E2007">
        <f t="shared" si="63"/>
        <v>1661132</v>
      </c>
    </row>
    <row r="2008" spans="1:5">
      <c r="A2008">
        <v>1611201</v>
      </c>
      <c r="B2008">
        <v>1661133</v>
      </c>
      <c r="C2008" s="293">
        <v>335800000</v>
      </c>
      <c r="D2008">
        <f t="shared" si="62"/>
        <v>1611201</v>
      </c>
      <c r="E2008">
        <f t="shared" si="63"/>
        <v>1661133</v>
      </c>
    </row>
    <row r="2009" spans="1:5">
      <c r="A2009">
        <v>1611202</v>
      </c>
      <c r="B2009">
        <v>1661134</v>
      </c>
      <c r="C2009" s="293">
        <v>395000000</v>
      </c>
      <c r="D2009">
        <f t="shared" si="62"/>
        <v>1611202</v>
      </c>
      <c r="E2009">
        <f t="shared" si="63"/>
        <v>1661134</v>
      </c>
    </row>
    <row r="2010" spans="1:5">
      <c r="A2010">
        <v>1611203</v>
      </c>
      <c r="B2010">
        <v>1661135</v>
      </c>
      <c r="C2010" s="293">
        <v>215000000</v>
      </c>
      <c r="D2010">
        <f t="shared" si="62"/>
        <v>1611203</v>
      </c>
      <c r="E2010">
        <f t="shared" si="63"/>
        <v>1661135</v>
      </c>
    </row>
    <row r="2011" spans="1:5">
      <c r="A2011">
        <v>1611204</v>
      </c>
      <c r="B2011">
        <v>1661136</v>
      </c>
      <c r="C2011" s="293">
        <v>225500000</v>
      </c>
      <c r="D2011">
        <f t="shared" si="62"/>
        <v>1611204</v>
      </c>
      <c r="E2011">
        <f t="shared" si="63"/>
        <v>1661136</v>
      </c>
    </row>
    <row r="2012" spans="1:5">
      <c r="A2012">
        <v>1611205</v>
      </c>
      <c r="B2012">
        <v>1661137</v>
      </c>
      <c r="C2012" s="293">
        <v>192400000</v>
      </c>
      <c r="D2012">
        <f t="shared" si="62"/>
        <v>1611205</v>
      </c>
      <c r="E2012">
        <f t="shared" si="63"/>
        <v>1661137</v>
      </c>
    </row>
    <row r="2013" spans="1:5">
      <c r="A2013">
        <v>1611206</v>
      </c>
      <c r="B2013">
        <v>1661138</v>
      </c>
      <c r="C2013" s="293">
        <v>164000000</v>
      </c>
      <c r="D2013">
        <f t="shared" si="62"/>
        <v>1611206</v>
      </c>
      <c r="E2013">
        <f t="shared" si="63"/>
        <v>1661138</v>
      </c>
    </row>
    <row r="2014" spans="1:5">
      <c r="A2014">
        <v>1604001</v>
      </c>
      <c r="B2014">
        <v>1662001</v>
      </c>
      <c r="C2014" s="293">
        <v>79800000</v>
      </c>
      <c r="D2014">
        <f t="shared" si="62"/>
        <v>1604001</v>
      </c>
      <c r="E2014">
        <f t="shared" si="63"/>
        <v>1662001</v>
      </c>
    </row>
    <row r="2015" spans="1:5">
      <c r="A2015">
        <v>1604002</v>
      </c>
      <c r="B2015">
        <v>1662002</v>
      </c>
      <c r="C2015" s="293">
        <v>187000000</v>
      </c>
      <c r="D2015">
        <f t="shared" si="62"/>
        <v>1604002</v>
      </c>
      <c r="E2015">
        <f t="shared" si="63"/>
        <v>1662002</v>
      </c>
    </row>
    <row r="2016" spans="1:5">
      <c r="A2016">
        <v>1604003</v>
      </c>
      <c r="B2016">
        <v>1662003</v>
      </c>
      <c r="C2016" s="293">
        <v>35500000</v>
      </c>
      <c r="D2016">
        <f t="shared" si="62"/>
        <v>1604003</v>
      </c>
      <c r="E2016">
        <f t="shared" si="63"/>
        <v>1662003</v>
      </c>
    </row>
    <row r="2017" spans="1:5">
      <c r="A2017">
        <v>1604004</v>
      </c>
      <c r="B2017">
        <v>1662004</v>
      </c>
      <c r="C2017" s="293">
        <v>92600000</v>
      </c>
      <c r="D2017">
        <f t="shared" si="62"/>
        <v>1604004</v>
      </c>
      <c r="E2017">
        <f t="shared" si="63"/>
        <v>1662004</v>
      </c>
    </row>
    <row r="2018" spans="1:5">
      <c r="A2018">
        <v>1604005</v>
      </c>
      <c r="B2018">
        <v>1662005</v>
      </c>
      <c r="C2018" s="293">
        <v>82900000</v>
      </c>
      <c r="D2018">
        <f t="shared" si="62"/>
        <v>1604005</v>
      </c>
      <c r="E2018">
        <f t="shared" si="63"/>
        <v>1662005</v>
      </c>
    </row>
    <row r="2019" spans="1:5">
      <c r="A2019">
        <v>1604006</v>
      </c>
      <c r="B2019">
        <v>1662006</v>
      </c>
      <c r="C2019" s="293">
        <v>70500000</v>
      </c>
      <c r="D2019">
        <f t="shared" si="62"/>
        <v>1604006</v>
      </c>
      <c r="E2019">
        <f t="shared" si="63"/>
        <v>1662006</v>
      </c>
    </row>
    <row r="2020" spans="1:5">
      <c r="A2020">
        <v>1604007</v>
      </c>
      <c r="B2020">
        <v>1662007</v>
      </c>
      <c r="C2020" s="293">
        <v>72300000</v>
      </c>
      <c r="D2020">
        <f t="shared" si="62"/>
        <v>1604007</v>
      </c>
      <c r="E2020">
        <f t="shared" si="63"/>
        <v>1662007</v>
      </c>
    </row>
    <row r="2021" spans="1:5">
      <c r="A2021">
        <v>1604008</v>
      </c>
      <c r="B2021">
        <v>1662008</v>
      </c>
      <c r="C2021" s="293">
        <v>85100000</v>
      </c>
      <c r="D2021">
        <f t="shared" si="62"/>
        <v>1604008</v>
      </c>
      <c r="E2021">
        <f t="shared" si="63"/>
        <v>1662008</v>
      </c>
    </row>
    <row r="2022" spans="1:5">
      <c r="A2022">
        <v>1604017</v>
      </c>
      <c r="B2022">
        <v>1662009</v>
      </c>
      <c r="C2022" s="293">
        <v>189000000</v>
      </c>
      <c r="D2022">
        <f t="shared" si="62"/>
        <v>1604017</v>
      </c>
      <c r="E2022">
        <f t="shared" si="63"/>
        <v>1662009</v>
      </c>
    </row>
    <row r="2023" spans="1:5">
      <c r="A2023">
        <v>1604018</v>
      </c>
      <c r="B2023">
        <v>1662010</v>
      </c>
      <c r="C2023" s="293">
        <v>69400000</v>
      </c>
      <c r="D2023">
        <f t="shared" si="62"/>
        <v>1604018</v>
      </c>
      <c r="E2023">
        <f t="shared" si="63"/>
        <v>1662010</v>
      </c>
    </row>
    <row r="2024" spans="1:5">
      <c r="A2024">
        <v>1604019</v>
      </c>
      <c r="B2024">
        <v>1662011</v>
      </c>
      <c r="C2024" s="293">
        <v>74700000</v>
      </c>
      <c r="D2024">
        <f t="shared" si="62"/>
        <v>1604019</v>
      </c>
      <c r="E2024">
        <f t="shared" si="63"/>
        <v>1662011</v>
      </c>
    </row>
    <row r="2025" spans="1:5">
      <c r="A2025">
        <v>1604021</v>
      </c>
      <c r="B2025">
        <v>1662012</v>
      </c>
      <c r="C2025" s="293">
        <v>36300000</v>
      </c>
      <c r="D2025">
        <f t="shared" si="62"/>
        <v>1604021</v>
      </c>
      <c r="E2025">
        <f t="shared" si="63"/>
        <v>1662012</v>
      </c>
    </row>
    <row r="2026" spans="1:5">
      <c r="A2026">
        <v>1604022</v>
      </c>
      <c r="B2026">
        <v>1662013</v>
      </c>
      <c r="C2026" s="293">
        <v>86100000</v>
      </c>
      <c r="D2026">
        <f t="shared" si="62"/>
        <v>1604022</v>
      </c>
      <c r="E2026">
        <f t="shared" si="63"/>
        <v>1662013</v>
      </c>
    </row>
    <row r="2027" spans="1:5">
      <c r="A2027">
        <v>1604024</v>
      </c>
      <c r="B2027">
        <v>1662014</v>
      </c>
      <c r="C2027" s="293">
        <v>94800000</v>
      </c>
      <c r="D2027">
        <f t="shared" si="62"/>
        <v>1604024</v>
      </c>
      <c r="E2027">
        <f t="shared" si="63"/>
        <v>1662014</v>
      </c>
    </row>
    <row r="2028" spans="1:5">
      <c r="A2028">
        <v>1604025</v>
      </c>
      <c r="B2028">
        <v>1662015</v>
      </c>
      <c r="C2028" s="293">
        <v>117800000</v>
      </c>
      <c r="D2028">
        <f t="shared" si="62"/>
        <v>1604025</v>
      </c>
      <c r="E2028">
        <f t="shared" si="63"/>
        <v>1662015</v>
      </c>
    </row>
    <row r="2029" spans="1:5">
      <c r="A2029">
        <v>1604026</v>
      </c>
      <c r="B2029">
        <v>1662016</v>
      </c>
      <c r="C2029" s="293">
        <v>53100000</v>
      </c>
      <c r="D2029">
        <f t="shared" si="62"/>
        <v>1604026</v>
      </c>
      <c r="E2029">
        <f t="shared" si="63"/>
        <v>1662016</v>
      </c>
    </row>
    <row r="2030" spans="1:5">
      <c r="A2030">
        <v>1604027</v>
      </c>
      <c r="B2030">
        <v>1662017</v>
      </c>
      <c r="C2030" s="293">
        <v>126100000</v>
      </c>
      <c r="D2030">
        <f t="shared" si="62"/>
        <v>1604027</v>
      </c>
      <c r="E2030">
        <f t="shared" si="63"/>
        <v>1662017</v>
      </c>
    </row>
    <row r="2031" spans="1:5">
      <c r="A2031">
        <v>1604030</v>
      </c>
      <c r="B2031">
        <v>1662018</v>
      </c>
      <c r="C2031" s="293">
        <v>51000000</v>
      </c>
      <c r="D2031">
        <f t="shared" si="62"/>
        <v>1604030</v>
      </c>
      <c r="E2031">
        <f t="shared" si="63"/>
        <v>1662018</v>
      </c>
    </row>
    <row r="2032" spans="1:5">
      <c r="A2032">
        <v>1604033</v>
      </c>
      <c r="B2032">
        <v>1662019</v>
      </c>
      <c r="C2032" s="293">
        <v>78600000</v>
      </c>
      <c r="D2032">
        <f t="shared" si="62"/>
        <v>1604033</v>
      </c>
      <c r="E2032">
        <f t="shared" si="63"/>
        <v>1662019</v>
      </c>
    </row>
    <row r="2033" spans="1:5">
      <c r="A2033">
        <v>1604039</v>
      </c>
      <c r="B2033">
        <v>1662020</v>
      </c>
      <c r="C2033" s="293">
        <v>72800000</v>
      </c>
      <c r="D2033">
        <f t="shared" si="62"/>
        <v>1604039</v>
      </c>
      <c r="E2033">
        <f t="shared" si="63"/>
        <v>1662020</v>
      </c>
    </row>
    <row r="2034" spans="1:5">
      <c r="A2034">
        <v>1604042</v>
      </c>
      <c r="B2034">
        <v>1662021</v>
      </c>
      <c r="C2034" s="293">
        <v>176100000</v>
      </c>
      <c r="D2034">
        <f t="shared" si="62"/>
        <v>1604042</v>
      </c>
      <c r="E2034">
        <f t="shared" si="63"/>
        <v>1662021</v>
      </c>
    </row>
    <row r="2035" spans="1:5">
      <c r="A2035">
        <v>1604047</v>
      </c>
      <c r="B2035">
        <v>1662022</v>
      </c>
      <c r="C2035" s="293">
        <v>86400000</v>
      </c>
      <c r="D2035">
        <f t="shared" si="62"/>
        <v>1604047</v>
      </c>
      <c r="E2035">
        <f t="shared" si="63"/>
        <v>1662022</v>
      </c>
    </row>
    <row r="2036" spans="1:5">
      <c r="A2036">
        <v>1604048</v>
      </c>
      <c r="B2036">
        <v>1662023</v>
      </c>
      <c r="C2036" s="293">
        <v>94000000</v>
      </c>
      <c r="D2036">
        <f t="shared" si="62"/>
        <v>1604048</v>
      </c>
      <c r="E2036">
        <f t="shared" si="63"/>
        <v>1662023</v>
      </c>
    </row>
    <row r="2037" spans="1:5">
      <c r="A2037">
        <v>1604051</v>
      </c>
      <c r="B2037">
        <v>1662024</v>
      </c>
      <c r="C2037" s="293">
        <v>125200000</v>
      </c>
      <c r="D2037">
        <f t="shared" si="62"/>
        <v>1604051</v>
      </c>
      <c r="E2037">
        <f t="shared" si="63"/>
        <v>1662024</v>
      </c>
    </row>
    <row r="2038" spans="1:5">
      <c r="A2038">
        <v>1604054</v>
      </c>
      <c r="B2038">
        <v>1662025</v>
      </c>
      <c r="C2038" s="293">
        <v>84700000</v>
      </c>
      <c r="D2038">
        <f t="shared" si="62"/>
        <v>1604054</v>
      </c>
      <c r="E2038">
        <f t="shared" si="63"/>
        <v>1662025</v>
      </c>
    </row>
    <row r="2039" spans="1:5">
      <c r="A2039">
        <v>1604056</v>
      </c>
      <c r="B2039">
        <v>1662026</v>
      </c>
      <c r="C2039" s="293">
        <v>52800000</v>
      </c>
      <c r="D2039">
        <f t="shared" si="62"/>
        <v>1604056</v>
      </c>
      <c r="E2039">
        <f t="shared" si="63"/>
        <v>1662026</v>
      </c>
    </row>
    <row r="2040" spans="1:5">
      <c r="A2040">
        <v>1604058</v>
      </c>
      <c r="B2040">
        <v>1662027</v>
      </c>
      <c r="C2040" s="293">
        <v>72900000</v>
      </c>
      <c r="D2040">
        <f t="shared" si="62"/>
        <v>1604058</v>
      </c>
      <c r="E2040">
        <f t="shared" si="63"/>
        <v>1662027</v>
      </c>
    </row>
    <row r="2041" spans="1:5">
      <c r="A2041">
        <v>1604062</v>
      </c>
      <c r="B2041">
        <v>1662028</v>
      </c>
      <c r="C2041" s="293">
        <v>52400000</v>
      </c>
      <c r="D2041">
        <f t="shared" si="62"/>
        <v>1604062</v>
      </c>
      <c r="E2041">
        <f t="shared" si="63"/>
        <v>1662028</v>
      </c>
    </row>
    <row r="2042" spans="1:5">
      <c r="A2042">
        <v>1604063</v>
      </c>
      <c r="B2042">
        <v>1662029</v>
      </c>
      <c r="C2042" s="293">
        <v>89200000</v>
      </c>
      <c r="D2042">
        <f t="shared" si="62"/>
        <v>1604063</v>
      </c>
      <c r="E2042">
        <f t="shared" si="63"/>
        <v>1662029</v>
      </c>
    </row>
    <row r="2043" spans="1:5">
      <c r="A2043">
        <v>1604064</v>
      </c>
      <c r="B2043">
        <v>1662030</v>
      </c>
      <c r="C2043" s="293">
        <v>149600000</v>
      </c>
      <c r="D2043">
        <f t="shared" si="62"/>
        <v>1604064</v>
      </c>
      <c r="E2043">
        <f t="shared" si="63"/>
        <v>1662030</v>
      </c>
    </row>
    <row r="2044" spans="1:5">
      <c r="A2044">
        <v>1604065</v>
      </c>
      <c r="B2044">
        <v>1662031</v>
      </c>
      <c r="C2044" s="293">
        <v>57200000</v>
      </c>
      <c r="D2044">
        <f t="shared" si="62"/>
        <v>1604065</v>
      </c>
      <c r="E2044">
        <f t="shared" si="63"/>
        <v>1662031</v>
      </c>
    </row>
    <row r="2045" spans="1:5">
      <c r="A2045">
        <v>1604066</v>
      </c>
      <c r="B2045">
        <v>1662032</v>
      </c>
      <c r="C2045" s="293">
        <v>66300000</v>
      </c>
      <c r="D2045">
        <f t="shared" si="62"/>
        <v>1604066</v>
      </c>
      <c r="E2045">
        <f t="shared" si="63"/>
        <v>1662032</v>
      </c>
    </row>
    <row r="2046" spans="1:5">
      <c r="A2046">
        <v>1604067</v>
      </c>
      <c r="B2046">
        <v>1662033</v>
      </c>
      <c r="C2046" s="293">
        <v>73200000</v>
      </c>
      <c r="D2046">
        <f t="shared" si="62"/>
        <v>1604067</v>
      </c>
      <c r="E2046">
        <f t="shared" si="63"/>
        <v>1662033</v>
      </c>
    </row>
    <row r="2047" spans="1:5">
      <c r="A2047">
        <v>1604068</v>
      </c>
      <c r="B2047">
        <v>1662034</v>
      </c>
      <c r="C2047" s="293">
        <v>145000000</v>
      </c>
      <c r="D2047">
        <f t="shared" si="62"/>
        <v>1604068</v>
      </c>
      <c r="E2047">
        <f t="shared" si="63"/>
        <v>1662034</v>
      </c>
    </row>
    <row r="2048" spans="1:5">
      <c r="A2048">
        <v>1604069</v>
      </c>
      <c r="B2048">
        <v>1662035</v>
      </c>
      <c r="C2048" s="293">
        <v>80200000</v>
      </c>
      <c r="D2048">
        <f t="shared" si="62"/>
        <v>1604069</v>
      </c>
      <c r="E2048">
        <f t="shared" si="63"/>
        <v>1662035</v>
      </c>
    </row>
    <row r="2049" spans="1:5">
      <c r="A2049">
        <v>1604070</v>
      </c>
      <c r="B2049">
        <v>1662036</v>
      </c>
      <c r="C2049" s="293">
        <v>91700000</v>
      </c>
      <c r="D2049">
        <f t="shared" si="62"/>
        <v>1604070</v>
      </c>
      <c r="E2049">
        <f t="shared" si="63"/>
        <v>1662036</v>
      </c>
    </row>
    <row r="2050" spans="1:5">
      <c r="A2050">
        <v>1604071</v>
      </c>
      <c r="B2050">
        <v>1662037</v>
      </c>
      <c r="C2050" s="293">
        <v>163100000</v>
      </c>
      <c r="D2050">
        <f t="shared" si="62"/>
        <v>1604071</v>
      </c>
      <c r="E2050">
        <f t="shared" si="63"/>
        <v>1662037</v>
      </c>
    </row>
    <row r="2051" spans="1:5">
      <c r="A2051">
        <v>1604072</v>
      </c>
      <c r="B2051">
        <v>1662038</v>
      </c>
      <c r="C2051" s="293">
        <v>148200000</v>
      </c>
      <c r="D2051">
        <f t="shared" ref="D2051:D2114" si="64">+A2051*1</f>
        <v>1604072</v>
      </c>
      <c r="E2051">
        <f t="shared" ref="E2051:E2114" si="65">+B2051*1</f>
        <v>1662038</v>
      </c>
    </row>
    <row r="2052" spans="1:5">
      <c r="A2052">
        <v>1604073</v>
      </c>
      <c r="B2052">
        <v>1662039</v>
      </c>
      <c r="C2052" s="293">
        <v>113000000</v>
      </c>
      <c r="D2052">
        <f t="shared" si="64"/>
        <v>1604073</v>
      </c>
      <c r="E2052">
        <f t="shared" si="65"/>
        <v>1662039</v>
      </c>
    </row>
    <row r="2053" spans="1:5">
      <c r="A2053">
        <v>1604074</v>
      </c>
      <c r="B2053">
        <v>1662040</v>
      </c>
      <c r="C2053" s="293">
        <v>94900000</v>
      </c>
      <c r="D2053">
        <f t="shared" si="64"/>
        <v>1604074</v>
      </c>
      <c r="E2053">
        <f t="shared" si="65"/>
        <v>1662040</v>
      </c>
    </row>
    <row r="2054" spans="1:5">
      <c r="A2054">
        <v>1604075</v>
      </c>
      <c r="B2054">
        <v>1662041</v>
      </c>
      <c r="C2054" s="293">
        <v>95900000</v>
      </c>
      <c r="D2054">
        <f t="shared" si="64"/>
        <v>1604075</v>
      </c>
      <c r="E2054">
        <f t="shared" si="65"/>
        <v>1662041</v>
      </c>
    </row>
    <row r="2055" spans="1:5">
      <c r="A2055">
        <v>1604076</v>
      </c>
      <c r="B2055">
        <v>1662042</v>
      </c>
      <c r="C2055" s="293">
        <v>73200000</v>
      </c>
      <c r="D2055">
        <f t="shared" si="64"/>
        <v>1604076</v>
      </c>
      <c r="E2055">
        <f t="shared" si="65"/>
        <v>1662042</v>
      </c>
    </row>
    <row r="2056" spans="1:5">
      <c r="A2056">
        <v>1604077</v>
      </c>
      <c r="B2056">
        <v>1662043</v>
      </c>
      <c r="C2056" s="293">
        <v>111700000</v>
      </c>
      <c r="D2056">
        <f t="shared" si="64"/>
        <v>1604077</v>
      </c>
      <c r="E2056">
        <f t="shared" si="65"/>
        <v>1662043</v>
      </c>
    </row>
    <row r="2057" spans="1:5">
      <c r="A2057">
        <v>1604078</v>
      </c>
      <c r="B2057">
        <v>1662044</v>
      </c>
      <c r="C2057" s="293">
        <v>227100000</v>
      </c>
      <c r="D2057">
        <f t="shared" si="64"/>
        <v>1604078</v>
      </c>
      <c r="E2057">
        <f t="shared" si="65"/>
        <v>1662044</v>
      </c>
    </row>
    <row r="2058" spans="1:5">
      <c r="A2058">
        <v>1604079</v>
      </c>
      <c r="B2058">
        <v>1662045</v>
      </c>
      <c r="C2058" s="293">
        <v>169700000</v>
      </c>
      <c r="D2058">
        <f t="shared" si="64"/>
        <v>1604079</v>
      </c>
      <c r="E2058">
        <f t="shared" si="65"/>
        <v>1662045</v>
      </c>
    </row>
    <row r="2059" spans="1:5">
      <c r="A2059">
        <v>1604080</v>
      </c>
      <c r="B2059">
        <v>1662046</v>
      </c>
      <c r="C2059" s="293">
        <v>79500000</v>
      </c>
      <c r="D2059">
        <f t="shared" si="64"/>
        <v>1604080</v>
      </c>
      <c r="E2059">
        <f t="shared" si="65"/>
        <v>1662046</v>
      </c>
    </row>
    <row r="2060" spans="1:5">
      <c r="A2060">
        <v>1604081</v>
      </c>
      <c r="B2060">
        <v>1662047</v>
      </c>
      <c r="C2060" s="293">
        <v>82100000</v>
      </c>
      <c r="D2060">
        <f t="shared" si="64"/>
        <v>1604081</v>
      </c>
      <c r="E2060">
        <f t="shared" si="65"/>
        <v>1662047</v>
      </c>
    </row>
    <row r="2061" spans="1:5">
      <c r="A2061">
        <v>1604082</v>
      </c>
      <c r="B2061">
        <v>1662048</v>
      </c>
      <c r="C2061" s="293">
        <v>151600000</v>
      </c>
      <c r="D2061">
        <f t="shared" si="64"/>
        <v>1604082</v>
      </c>
      <c r="E2061">
        <f t="shared" si="65"/>
        <v>1662048</v>
      </c>
    </row>
    <row r="2062" spans="1:5">
      <c r="A2062">
        <v>1604083</v>
      </c>
      <c r="B2062">
        <v>1662049</v>
      </c>
      <c r="C2062" s="293">
        <v>136700000</v>
      </c>
      <c r="D2062">
        <f t="shared" si="64"/>
        <v>1604083</v>
      </c>
      <c r="E2062">
        <f t="shared" si="65"/>
        <v>1662049</v>
      </c>
    </row>
    <row r="2063" spans="1:5">
      <c r="A2063">
        <v>1604084</v>
      </c>
      <c r="B2063">
        <v>1662050</v>
      </c>
      <c r="C2063" s="293">
        <v>236200000</v>
      </c>
      <c r="D2063">
        <f t="shared" si="64"/>
        <v>1604084</v>
      </c>
      <c r="E2063">
        <f t="shared" si="65"/>
        <v>1662050</v>
      </c>
    </row>
    <row r="2064" spans="1:5">
      <c r="A2064">
        <v>1604085</v>
      </c>
      <c r="B2064">
        <v>1662051</v>
      </c>
      <c r="C2064" s="293">
        <v>82700000</v>
      </c>
      <c r="D2064">
        <f t="shared" si="64"/>
        <v>1604085</v>
      </c>
      <c r="E2064">
        <f t="shared" si="65"/>
        <v>1662051</v>
      </c>
    </row>
    <row r="2065" spans="1:5">
      <c r="A2065">
        <v>1604086</v>
      </c>
      <c r="B2065">
        <v>1662052</v>
      </c>
      <c r="C2065" s="293">
        <v>308600000</v>
      </c>
      <c r="D2065">
        <f t="shared" si="64"/>
        <v>1604086</v>
      </c>
      <c r="E2065">
        <f t="shared" si="65"/>
        <v>1662052</v>
      </c>
    </row>
    <row r="2066" spans="1:5">
      <c r="A2066">
        <v>1604087</v>
      </c>
      <c r="B2066">
        <v>1662053</v>
      </c>
      <c r="C2066" s="293">
        <v>108400000</v>
      </c>
      <c r="D2066">
        <f t="shared" si="64"/>
        <v>1604087</v>
      </c>
      <c r="E2066">
        <f t="shared" si="65"/>
        <v>1662053</v>
      </c>
    </row>
    <row r="2067" spans="1:5">
      <c r="A2067">
        <v>1604088</v>
      </c>
      <c r="B2067">
        <v>1662054</v>
      </c>
      <c r="C2067" s="293">
        <v>338300000</v>
      </c>
      <c r="D2067">
        <f t="shared" si="64"/>
        <v>1604088</v>
      </c>
      <c r="E2067">
        <f t="shared" si="65"/>
        <v>1662054</v>
      </c>
    </row>
    <row r="2068" spans="1:5">
      <c r="A2068">
        <v>1604089</v>
      </c>
      <c r="B2068">
        <v>1662055</v>
      </c>
      <c r="C2068" s="293">
        <v>124600000</v>
      </c>
      <c r="D2068">
        <f t="shared" si="64"/>
        <v>1604089</v>
      </c>
      <c r="E2068">
        <f t="shared" si="65"/>
        <v>1662055</v>
      </c>
    </row>
    <row r="2069" spans="1:5">
      <c r="A2069">
        <v>1604090</v>
      </c>
      <c r="B2069">
        <v>1662056</v>
      </c>
      <c r="C2069" s="293">
        <v>92900000</v>
      </c>
      <c r="D2069">
        <f t="shared" si="64"/>
        <v>1604090</v>
      </c>
      <c r="E2069">
        <f t="shared" si="65"/>
        <v>1662056</v>
      </c>
    </row>
    <row r="2070" spans="1:5">
      <c r="A2070">
        <v>1604091</v>
      </c>
      <c r="B2070">
        <v>1662057</v>
      </c>
      <c r="C2070" s="293">
        <v>113800000</v>
      </c>
      <c r="D2070">
        <f t="shared" si="64"/>
        <v>1604091</v>
      </c>
      <c r="E2070">
        <f t="shared" si="65"/>
        <v>1662057</v>
      </c>
    </row>
    <row r="2071" spans="1:5">
      <c r="A2071">
        <v>1604092</v>
      </c>
      <c r="B2071">
        <v>1662058</v>
      </c>
      <c r="C2071" s="293">
        <v>385700000</v>
      </c>
      <c r="D2071">
        <f t="shared" si="64"/>
        <v>1604092</v>
      </c>
      <c r="E2071">
        <f t="shared" si="65"/>
        <v>1662058</v>
      </c>
    </row>
    <row r="2072" spans="1:5">
      <c r="A2072">
        <v>1604093</v>
      </c>
      <c r="B2072">
        <v>1662059</v>
      </c>
      <c r="C2072" s="293">
        <v>84700000</v>
      </c>
      <c r="D2072">
        <f t="shared" si="64"/>
        <v>1604093</v>
      </c>
      <c r="E2072">
        <f t="shared" si="65"/>
        <v>1662059</v>
      </c>
    </row>
    <row r="2073" spans="1:5">
      <c r="A2073">
        <v>1604094</v>
      </c>
      <c r="B2073">
        <v>1662060</v>
      </c>
      <c r="C2073" s="293">
        <v>187400000</v>
      </c>
      <c r="D2073">
        <f t="shared" si="64"/>
        <v>1604094</v>
      </c>
      <c r="E2073">
        <f t="shared" si="65"/>
        <v>1662060</v>
      </c>
    </row>
    <row r="2074" spans="1:5">
      <c r="A2074">
        <v>1604095</v>
      </c>
      <c r="B2074">
        <v>1662061</v>
      </c>
      <c r="C2074" s="293">
        <v>175100000</v>
      </c>
      <c r="D2074">
        <f t="shared" si="64"/>
        <v>1604095</v>
      </c>
      <c r="E2074">
        <f t="shared" si="65"/>
        <v>1662061</v>
      </c>
    </row>
    <row r="2075" spans="1:5">
      <c r="A2075">
        <v>1604096</v>
      </c>
      <c r="B2075">
        <v>1662062</v>
      </c>
      <c r="C2075" s="293">
        <v>109000000</v>
      </c>
      <c r="D2075">
        <f t="shared" si="64"/>
        <v>1604096</v>
      </c>
      <c r="E2075">
        <f t="shared" si="65"/>
        <v>1662062</v>
      </c>
    </row>
    <row r="2076" spans="1:5">
      <c r="A2076">
        <v>1604097</v>
      </c>
      <c r="B2076">
        <v>1662063</v>
      </c>
      <c r="C2076" s="293">
        <v>139800000</v>
      </c>
      <c r="D2076">
        <f t="shared" si="64"/>
        <v>1604097</v>
      </c>
      <c r="E2076">
        <f t="shared" si="65"/>
        <v>1662063</v>
      </c>
    </row>
    <row r="2077" spans="1:5">
      <c r="A2077">
        <v>1604098</v>
      </c>
      <c r="B2077">
        <v>1662064</v>
      </c>
      <c r="C2077" s="293">
        <v>147100000</v>
      </c>
      <c r="D2077">
        <f t="shared" si="64"/>
        <v>1604098</v>
      </c>
      <c r="E2077">
        <f t="shared" si="65"/>
        <v>1662064</v>
      </c>
    </row>
    <row r="2078" spans="1:5">
      <c r="A2078">
        <v>1604099</v>
      </c>
      <c r="B2078">
        <v>1662065</v>
      </c>
      <c r="C2078" s="293">
        <v>157100000</v>
      </c>
      <c r="D2078">
        <f t="shared" si="64"/>
        <v>1604099</v>
      </c>
      <c r="E2078">
        <f t="shared" si="65"/>
        <v>1662065</v>
      </c>
    </row>
    <row r="2079" spans="1:5">
      <c r="A2079">
        <v>1604100</v>
      </c>
      <c r="B2079">
        <v>1662066</v>
      </c>
      <c r="C2079" s="293">
        <v>144000000</v>
      </c>
      <c r="D2079">
        <f t="shared" si="64"/>
        <v>1604100</v>
      </c>
      <c r="E2079">
        <f t="shared" si="65"/>
        <v>1662066</v>
      </c>
    </row>
    <row r="2080" spans="1:5">
      <c r="A2080">
        <v>1604101</v>
      </c>
      <c r="B2080">
        <v>1662067</v>
      </c>
      <c r="C2080" s="293">
        <v>124900000</v>
      </c>
      <c r="D2080">
        <f t="shared" si="64"/>
        <v>1604101</v>
      </c>
      <c r="E2080">
        <f t="shared" si="65"/>
        <v>1662067</v>
      </c>
    </row>
    <row r="2081" spans="1:5">
      <c r="A2081">
        <v>1604102</v>
      </c>
      <c r="B2081">
        <v>1662068</v>
      </c>
      <c r="C2081" s="293">
        <v>289400000</v>
      </c>
      <c r="D2081">
        <f t="shared" si="64"/>
        <v>1604102</v>
      </c>
      <c r="E2081">
        <f t="shared" si="65"/>
        <v>1662068</v>
      </c>
    </row>
    <row r="2082" spans="1:5">
      <c r="A2082">
        <v>1604103</v>
      </c>
      <c r="B2082">
        <v>1662069</v>
      </c>
      <c r="C2082" s="293">
        <v>213600000</v>
      </c>
      <c r="D2082">
        <f t="shared" si="64"/>
        <v>1604103</v>
      </c>
      <c r="E2082">
        <f t="shared" si="65"/>
        <v>1662069</v>
      </c>
    </row>
    <row r="2083" spans="1:5">
      <c r="A2083">
        <v>1604104</v>
      </c>
      <c r="B2083">
        <v>1662070</v>
      </c>
      <c r="C2083" s="293">
        <v>155500000</v>
      </c>
      <c r="D2083">
        <f t="shared" si="64"/>
        <v>1604104</v>
      </c>
      <c r="E2083">
        <f t="shared" si="65"/>
        <v>1662070</v>
      </c>
    </row>
    <row r="2084" spans="1:5">
      <c r="A2084">
        <v>1604105</v>
      </c>
      <c r="B2084">
        <v>1662071</v>
      </c>
      <c r="C2084" s="293">
        <v>222900000</v>
      </c>
      <c r="D2084">
        <f t="shared" si="64"/>
        <v>1604105</v>
      </c>
      <c r="E2084">
        <f t="shared" si="65"/>
        <v>1662071</v>
      </c>
    </row>
    <row r="2085" spans="1:5">
      <c r="A2085">
        <v>1604106</v>
      </c>
      <c r="B2085">
        <v>1662072</v>
      </c>
      <c r="C2085" s="293">
        <v>205600000</v>
      </c>
      <c r="D2085">
        <f t="shared" si="64"/>
        <v>1604106</v>
      </c>
      <c r="E2085">
        <f t="shared" si="65"/>
        <v>1662072</v>
      </c>
    </row>
    <row r="2086" spans="1:5">
      <c r="A2086">
        <v>1604107</v>
      </c>
      <c r="B2086">
        <v>1662073</v>
      </c>
      <c r="C2086" s="293">
        <v>117800000</v>
      </c>
      <c r="D2086">
        <f t="shared" si="64"/>
        <v>1604107</v>
      </c>
      <c r="E2086">
        <f t="shared" si="65"/>
        <v>1662073</v>
      </c>
    </row>
    <row r="2087" spans="1:5">
      <c r="A2087">
        <v>1604108</v>
      </c>
      <c r="B2087">
        <v>1662074</v>
      </c>
      <c r="C2087" s="293">
        <v>153100000</v>
      </c>
      <c r="D2087">
        <f t="shared" si="64"/>
        <v>1604108</v>
      </c>
      <c r="E2087">
        <f t="shared" si="65"/>
        <v>1662074</v>
      </c>
    </row>
    <row r="2088" spans="1:5">
      <c r="A2088">
        <v>1604109</v>
      </c>
      <c r="B2088">
        <v>1662075</v>
      </c>
      <c r="C2088" s="293">
        <v>161600000</v>
      </c>
      <c r="D2088">
        <f t="shared" si="64"/>
        <v>1604109</v>
      </c>
      <c r="E2088">
        <f t="shared" si="65"/>
        <v>1662075</v>
      </c>
    </row>
    <row r="2089" spans="1:5">
      <c r="A2089">
        <v>1604112</v>
      </c>
      <c r="B2089">
        <v>1662076</v>
      </c>
      <c r="C2089" s="293">
        <v>168300000</v>
      </c>
      <c r="D2089">
        <f t="shared" si="64"/>
        <v>1604112</v>
      </c>
      <c r="E2089">
        <f t="shared" si="65"/>
        <v>1662076</v>
      </c>
    </row>
    <row r="2090" spans="1:5">
      <c r="A2090">
        <v>1604113</v>
      </c>
      <c r="B2090">
        <v>1662077</v>
      </c>
      <c r="C2090" s="293">
        <v>323300000</v>
      </c>
      <c r="D2090">
        <f t="shared" si="64"/>
        <v>1604113</v>
      </c>
      <c r="E2090">
        <f t="shared" si="65"/>
        <v>1662077</v>
      </c>
    </row>
    <row r="2091" spans="1:5">
      <c r="A2091">
        <v>1604114</v>
      </c>
      <c r="B2091">
        <v>1662078</v>
      </c>
      <c r="C2091" s="293">
        <v>514200000</v>
      </c>
      <c r="D2091">
        <f t="shared" si="64"/>
        <v>1604114</v>
      </c>
      <c r="E2091">
        <f t="shared" si="65"/>
        <v>1662078</v>
      </c>
    </row>
    <row r="2092" spans="1:5">
      <c r="A2092">
        <v>1604115</v>
      </c>
      <c r="B2092">
        <v>1662079</v>
      </c>
      <c r="C2092" s="293">
        <v>431700000</v>
      </c>
      <c r="D2092">
        <f t="shared" si="64"/>
        <v>1604115</v>
      </c>
      <c r="E2092">
        <f t="shared" si="65"/>
        <v>1662079</v>
      </c>
    </row>
    <row r="2093" spans="1:5">
      <c r="A2093">
        <v>1604118</v>
      </c>
      <c r="B2093">
        <v>1662080</v>
      </c>
      <c r="C2093" s="293">
        <v>235000000</v>
      </c>
      <c r="D2093">
        <f t="shared" si="64"/>
        <v>1604118</v>
      </c>
      <c r="E2093">
        <f t="shared" si="65"/>
        <v>1662080</v>
      </c>
    </row>
    <row r="2094" spans="1:5">
      <c r="A2094">
        <v>1604119</v>
      </c>
      <c r="B2094">
        <v>1662081</v>
      </c>
      <c r="C2094" s="293">
        <v>172500000</v>
      </c>
      <c r="D2094">
        <f t="shared" si="64"/>
        <v>1604119</v>
      </c>
      <c r="E2094">
        <f t="shared" si="65"/>
        <v>1662081</v>
      </c>
    </row>
    <row r="2095" spans="1:5">
      <c r="A2095">
        <v>1604121</v>
      </c>
      <c r="B2095">
        <v>1662082</v>
      </c>
      <c r="C2095" s="293">
        <v>206100000</v>
      </c>
      <c r="D2095">
        <f t="shared" si="64"/>
        <v>1604121</v>
      </c>
      <c r="E2095">
        <f t="shared" si="65"/>
        <v>1662082</v>
      </c>
    </row>
    <row r="2096" spans="1:5">
      <c r="A2096">
        <v>1604122</v>
      </c>
      <c r="B2096">
        <v>1662083</v>
      </c>
      <c r="C2096" s="293">
        <v>241900000</v>
      </c>
      <c r="D2096">
        <f t="shared" si="64"/>
        <v>1604122</v>
      </c>
      <c r="E2096">
        <f t="shared" si="65"/>
        <v>1662083</v>
      </c>
    </row>
    <row r="2097" spans="1:5">
      <c r="A2097">
        <v>1604124</v>
      </c>
      <c r="B2097">
        <v>1662084</v>
      </c>
      <c r="C2097" s="293">
        <v>212400000</v>
      </c>
      <c r="D2097">
        <f t="shared" si="64"/>
        <v>1604124</v>
      </c>
      <c r="E2097">
        <f t="shared" si="65"/>
        <v>1662084</v>
      </c>
    </row>
    <row r="2098" spans="1:5">
      <c r="A2098">
        <v>1604125</v>
      </c>
      <c r="B2098">
        <v>1662085</v>
      </c>
      <c r="C2098" s="293">
        <v>219600000</v>
      </c>
      <c r="D2098">
        <f t="shared" si="64"/>
        <v>1604125</v>
      </c>
      <c r="E2098">
        <f t="shared" si="65"/>
        <v>1662085</v>
      </c>
    </row>
    <row r="2099" spans="1:5">
      <c r="A2099">
        <v>1612002</v>
      </c>
      <c r="B2099">
        <v>1663001</v>
      </c>
      <c r="C2099" s="293">
        <v>189700000</v>
      </c>
      <c r="D2099">
        <f t="shared" si="64"/>
        <v>1612002</v>
      </c>
      <c r="E2099">
        <f t="shared" si="65"/>
        <v>1663001</v>
      </c>
    </row>
    <row r="2100" spans="1:5">
      <c r="A2100">
        <v>1612005</v>
      </c>
      <c r="B2100">
        <v>1663002</v>
      </c>
      <c r="C2100" s="293">
        <v>36800000</v>
      </c>
      <c r="D2100">
        <f t="shared" si="64"/>
        <v>1612005</v>
      </c>
      <c r="E2100">
        <f t="shared" si="65"/>
        <v>1663002</v>
      </c>
    </row>
    <row r="2101" spans="1:5">
      <c r="A2101">
        <v>1612008</v>
      </c>
      <c r="B2101">
        <v>1663003</v>
      </c>
      <c r="C2101" s="293">
        <v>71100000</v>
      </c>
      <c r="D2101">
        <f t="shared" si="64"/>
        <v>1612008</v>
      </c>
      <c r="E2101">
        <f t="shared" si="65"/>
        <v>1663003</v>
      </c>
    </row>
    <row r="2102" spans="1:5">
      <c r="A2102">
        <v>1612009</v>
      </c>
      <c r="B2102">
        <v>1663004</v>
      </c>
      <c r="C2102" s="293">
        <v>83500000</v>
      </c>
      <c r="D2102">
        <f t="shared" si="64"/>
        <v>1612009</v>
      </c>
      <c r="E2102">
        <f t="shared" si="65"/>
        <v>1663004</v>
      </c>
    </row>
    <row r="2103" spans="1:5">
      <c r="A2103">
        <v>1612011</v>
      </c>
      <c r="B2103">
        <v>1663005</v>
      </c>
      <c r="C2103" s="293">
        <v>72900000</v>
      </c>
      <c r="D2103">
        <f t="shared" si="64"/>
        <v>1612011</v>
      </c>
      <c r="E2103">
        <f t="shared" si="65"/>
        <v>1663005</v>
      </c>
    </row>
    <row r="2104" spans="1:5">
      <c r="A2104">
        <v>1612013</v>
      </c>
      <c r="B2104">
        <v>1663006</v>
      </c>
      <c r="C2104" s="293">
        <v>86000000</v>
      </c>
      <c r="D2104">
        <f t="shared" si="64"/>
        <v>1612013</v>
      </c>
      <c r="E2104">
        <f t="shared" si="65"/>
        <v>1663006</v>
      </c>
    </row>
    <row r="2105" spans="1:5">
      <c r="A2105">
        <v>1612017</v>
      </c>
      <c r="B2105">
        <v>1663007</v>
      </c>
      <c r="C2105" s="293">
        <v>82100000</v>
      </c>
      <c r="D2105">
        <f t="shared" si="64"/>
        <v>1612017</v>
      </c>
      <c r="E2105">
        <f t="shared" si="65"/>
        <v>1663007</v>
      </c>
    </row>
    <row r="2106" spans="1:5">
      <c r="A2106">
        <v>1612037</v>
      </c>
      <c r="B2106">
        <v>1663008</v>
      </c>
      <c r="C2106" s="293">
        <v>190600000</v>
      </c>
      <c r="D2106">
        <f t="shared" si="64"/>
        <v>1612037</v>
      </c>
      <c r="E2106">
        <f t="shared" si="65"/>
        <v>1663008</v>
      </c>
    </row>
    <row r="2107" spans="1:5">
      <c r="A2107">
        <v>1612039</v>
      </c>
      <c r="B2107">
        <v>1663009</v>
      </c>
      <c r="C2107" s="293">
        <v>74700000</v>
      </c>
      <c r="D2107">
        <f t="shared" si="64"/>
        <v>1612039</v>
      </c>
      <c r="E2107">
        <f t="shared" si="65"/>
        <v>1663009</v>
      </c>
    </row>
    <row r="2108" spans="1:5">
      <c r="A2108">
        <v>1612041</v>
      </c>
      <c r="B2108">
        <v>1663010</v>
      </c>
      <c r="C2108" s="293">
        <v>69400000</v>
      </c>
      <c r="D2108">
        <f t="shared" si="64"/>
        <v>1612041</v>
      </c>
      <c r="E2108">
        <f t="shared" si="65"/>
        <v>1663010</v>
      </c>
    </row>
    <row r="2109" spans="1:5">
      <c r="A2109">
        <v>1612046</v>
      </c>
      <c r="B2109">
        <v>1663011</v>
      </c>
      <c r="C2109" s="293">
        <v>37400000</v>
      </c>
      <c r="D2109">
        <f t="shared" si="64"/>
        <v>1612046</v>
      </c>
      <c r="E2109">
        <f t="shared" si="65"/>
        <v>1663011</v>
      </c>
    </row>
    <row r="2110" spans="1:5">
      <c r="A2110">
        <v>1612050</v>
      </c>
      <c r="B2110">
        <v>1663012</v>
      </c>
      <c r="C2110" s="293">
        <v>94800000</v>
      </c>
      <c r="D2110">
        <f t="shared" si="64"/>
        <v>1612050</v>
      </c>
      <c r="E2110">
        <f t="shared" si="65"/>
        <v>1663012</v>
      </c>
    </row>
    <row r="2111" spans="1:5">
      <c r="A2111">
        <v>1612052</v>
      </c>
      <c r="B2111">
        <v>1663013</v>
      </c>
      <c r="C2111" s="293">
        <v>88100000</v>
      </c>
      <c r="D2111">
        <f t="shared" si="64"/>
        <v>1612052</v>
      </c>
      <c r="E2111">
        <f t="shared" si="65"/>
        <v>1663013</v>
      </c>
    </row>
    <row r="2112" spans="1:5">
      <c r="A2112">
        <v>1612054</v>
      </c>
      <c r="B2112">
        <v>1663014</v>
      </c>
      <c r="C2112" s="293">
        <v>96700000</v>
      </c>
      <c r="D2112">
        <f t="shared" si="64"/>
        <v>1612054</v>
      </c>
      <c r="E2112">
        <f t="shared" si="65"/>
        <v>1663014</v>
      </c>
    </row>
    <row r="2113" spans="1:5">
      <c r="A2113">
        <v>1612056</v>
      </c>
      <c r="B2113">
        <v>1663015</v>
      </c>
      <c r="C2113" s="293">
        <v>54000000</v>
      </c>
      <c r="D2113">
        <f t="shared" si="64"/>
        <v>1612056</v>
      </c>
      <c r="E2113">
        <f t="shared" si="65"/>
        <v>1663015</v>
      </c>
    </row>
    <row r="2114" spans="1:5">
      <c r="A2114">
        <v>1612058</v>
      </c>
      <c r="B2114">
        <v>1663016</v>
      </c>
      <c r="C2114" s="293">
        <v>121800000</v>
      </c>
      <c r="D2114">
        <f t="shared" si="64"/>
        <v>1612058</v>
      </c>
      <c r="E2114">
        <f t="shared" si="65"/>
        <v>1663016</v>
      </c>
    </row>
    <row r="2115" spans="1:5">
      <c r="A2115">
        <v>1612060</v>
      </c>
      <c r="B2115">
        <v>1663017</v>
      </c>
      <c r="C2115" s="293">
        <v>129500000</v>
      </c>
      <c r="D2115">
        <f t="shared" ref="D2115:D2178" si="66">+A2115*1</f>
        <v>1612060</v>
      </c>
      <c r="E2115">
        <f t="shared" ref="E2115:E2178" si="67">+B2115*1</f>
        <v>1663017</v>
      </c>
    </row>
    <row r="2116" spans="1:5">
      <c r="A2116">
        <v>1612061</v>
      </c>
      <c r="B2116">
        <v>1663018</v>
      </c>
      <c r="C2116" s="293">
        <v>52000000</v>
      </c>
      <c r="D2116">
        <f t="shared" si="66"/>
        <v>1612061</v>
      </c>
      <c r="E2116">
        <f t="shared" si="67"/>
        <v>1663018</v>
      </c>
    </row>
    <row r="2117" spans="1:5">
      <c r="A2117">
        <v>1612066</v>
      </c>
      <c r="B2117">
        <v>1663019</v>
      </c>
      <c r="C2117" s="293">
        <v>87400000</v>
      </c>
      <c r="D2117">
        <f t="shared" si="66"/>
        <v>1612066</v>
      </c>
      <c r="E2117">
        <f t="shared" si="67"/>
        <v>1663019</v>
      </c>
    </row>
    <row r="2118" spans="1:5">
      <c r="A2118">
        <v>1612069</v>
      </c>
      <c r="B2118">
        <v>1663020</v>
      </c>
      <c r="C2118" s="293">
        <v>151600000</v>
      </c>
      <c r="D2118">
        <f t="shared" si="66"/>
        <v>1612069</v>
      </c>
      <c r="E2118">
        <f t="shared" si="67"/>
        <v>1663020</v>
      </c>
    </row>
    <row r="2119" spans="1:5">
      <c r="A2119">
        <v>1612071</v>
      </c>
      <c r="B2119">
        <v>1663021</v>
      </c>
      <c r="C2119" s="293">
        <v>74000000</v>
      </c>
      <c r="D2119">
        <f t="shared" si="66"/>
        <v>1612071</v>
      </c>
      <c r="E2119">
        <f t="shared" si="67"/>
        <v>1663021</v>
      </c>
    </row>
    <row r="2120" spans="1:5">
      <c r="A2120">
        <v>1612081</v>
      </c>
      <c r="B2120">
        <v>1663022</v>
      </c>
      <c r="C2120" s="293">
        <v>177100000</v>
      </c>
      <c r="D2120">
        <f t="shared" si="66"/>
        <v>1612081</v>
      </c>
      <c r="E2120">
        <f t="shared" si="67"/>
        <v>1663022</v>
      </c>
    </row>
    <row r="2121" spans="1:5">
      <c r="A2121">
        <v>1612084</v>
      </c>
      <c r="B2121">
        <v>1663023</v>
      </c>
      <c r="C2121" s="293">
        <v>53500000</v>
      </c>
      <c r="D2121">
        <f t="shared" si="66"/>
        <v>1612084</v>
      </c>
      <c r="E2121">
        <f t="shared" si="67"/>
        <v>1663023</v>
      </c>
    </row>
    <row r="2122" spans="1:5">
      <c r="A2122">
        <v>1612094</v>
      </c>
      <c r="B2122">
        <v>1663024</v>
      </c>
      <c r="C2122" s="293">
        <v>86000000</v>
      </c>
      <c r="D2122">
        <f t="shared" si="66"/>
        <v>1612094</v>
      </c>
      <c r="E2122">
        <f t="shared" si="67"/>
        <v>1663024</v>
      </c>
    </row>
    <row r="2123" spans="1:5">
      <c r="A2123">
        <v>1612096</v>
      </c>
      <c r="B2123">
        <v>1663025</v>
      </c>
      <c r="C2123" s="293">
        <v>75200000</v>
      </c>
      <c r="D2123">
        <f t="shared" si="66"/>
        <v>1612096</v>
      </c>
      <c r="E2123">
        <f t="shared" si="67"/>
        <v>1663025</v>
      </c>
    </row>
    <row r="2124" spans="1:5">
      <c r="A2124">
        <v>1612097</v>
      </c>
      <c r="B2124">
        <v>1663026</v>
      </c>
      <c r="C2124" s="293">
        <v>127700000</v>
      </c>
      <c r="D2124">
        <f t="shared" si="66"/>
        <v>1612097</v>
      </c>
      <c r="E2124">
        <f t="shared" si="67"/>
        <v>1663026</v>
      </c>
    </row>
    <row r="2125" spans="1:5">
      <c r="A2125">
        <v>1612099</v>
      </c>
      <c r="B2125">
        <v>1663027</v>
      </c>
      <c r="C2125" s="293">
        <v>94500000</v>
      </c>
      <c r="D2125">
        <f t="shared" si="66"/>
        <v>1612099</v>
      </c>
      <c r="E2125">
        <f t="shared" si="67"/>
        <v>1663027</v>
      </c>
    </row>
    <row r="2126" spans="1:5">
      <c r="A2126">
        <v>1612101</v>
      </c>
      <c r="B2126">
        <v>1663028</v>
      </c>
      <c r="C2126" s="293">
        <v>94200000</v>
      </c>
      <c r="D2126">
        <f t="shared" si="66"/>
        <v>1612101</v>
      </c>
      <c r="E2126">
        <f t="shared" si="67"/>
        <v>1663028</v>
      </c>
    </row>
    <row r="2127" spans="1:5">
      <c r="A2127">
        <v>1612103</v>
      </c>
      <c r="B2127">
        <v>1663029</v>
      </c>
      <c r="C2127" s="293">
        <v>89300000</v>
      </c>
      <c r="D2127">
        <f t="shared" si="66"/>
        <v>1612103</v>
      </c>
      <c r="E2127">
        <f t="shared" si="67"/>
        <v>1663029</v>
      </c>
    </row>
    <row r="2128" spans="1:5">
      <c r="A2128">
        <v>1612110</v>
      </c>
      <c r="B2128">
        <v>1663030</v>
      </c>
      <c r="C2128" s="293">
        <v>58400000</v>
      </c>
      <c r="D2128">
        <f t="shared" si="66"/>
        <v>1612110</v>
      </c>
      <c r="E2128">
        <f t="shared" si="67"/>
        <v>1663030</v>
      </c>
    </row>
    <row r="2129" spans="1:5">
      <c r="A2129">
        <v>1612112</v>
      </c>
      <c r="B2129">
        <v>1663031</v>
      </c>
      <c r="C2129" s="293">
        <v>79000000</v>
      </c>
      <c r="D2129">
        <f t="shared" si="66"/>
        <v>1612112</v>
      </c>
      <c r="E2129">
        <f t="shared" si="67"/>
        <v>1663031</v>
      </c>
    </row>
    <row r="2130" spans="1:5">
      <c r="A2130">
        <v>1612119</v>
      </c>
      <c r="B2130">
        <v>1663032</v>
      </c>
      <c r="C2130" s="293">
        <v>73200000</v>
      </c>
      <c r="D2130">
        <f t="shared" si="66"/>
        <v>1612119</v>
      </c>
      <c r="E2130">
        <f t="shared" si="67"/>
        <v>1663032</v>
      </c>
    </row>
    <row r="2131" spans="1:5">
      <c r="A2131">
        <v>1612121</v>
      </c>
      <c r="B2131">
        <v>1663033</v>
      </c>
      <c r="C2131" s="293">
        <v>138700000</v>
      </c>
      <c r="D2131">
        <f t="shared" si="66"/>
        <v>1612121</v>
      </c>
      <c r="E2131">
        <f t="shared" si="67"/>
        <v>1663033</v>
      </c>
    </row>
    <row r="2132" spans="1:5">
      <c r="A2132">
        <v>1612122</v>
      </c>
      <c r="B2132">
        <v>1663034</v>
      </c>
      <c r="C2132" s="293">
        <v>81700000</v>
      </c>
      <c r="D2132">
        <f t="shared" si="66"/>
        <v>1612122</v>
      </c>
      <c r="E2132">
        <f t="shared" si="67"/>
        <v>1663034</v>
      </c>
    </row>
    <row r="2133" spans="1:5">
      <c r="A2133">
        <v>1612131</v>
      </c>
      <c r="B2133">
        <v>1663035</v>
      </c>
      <c r="C2133" s="293">
        <v>149400000</v>
      </c>
      <c r="D2133">
        <f t="shared" si="66"/>
        <v>1612131</v>
      </c>
      <c r="E2133">
        <f t="shared" si="67"/>
        <v>1663035</v>
      </c>
    </row>
    <row r="2134" spans="1:5">
      <c r="A2134">
        <v>1612134</v>
      </c>
      <c r="B2134">
        <v>1663036</v>
      </c>
      <c r="C2134" s="293">
        <v>167000000</v>
      </c>
      <c r="D2134">
        <f t="shared" si="66"/>
        <v>1612134</v>
      </c>
      <c r="E2134">
        <f t="shared" si="67"/>
        <v>1663036</v>
      </c>
    </row>
    <row r="2135" spans="1:5">
      <c r="A2135">
        <v>1612135</v>
      </c>
      <c r="B2135">
        <v>1663037</v>
      </c>
      <c r="C2135" s="293">
        <v>69700000</v>
      </c>
      <c r="D2135">
        <f t="shared" si="66"/>
        <v>1612135</v>
      </c>
      <c r="E2135">
        <f t="shared" si="67"/>
        <v>1663037</v>
      </c>
    </row>
    <row r="2136" spans="1:5">
      <c r="A2136">
        <v>1612136</v>
      </c>
      <c r="B2136">
        <v>1663038</v>
      </c>
      <c r="C2136" s="293">
        <v>114200000</v>
      </c>
      <c r="D2136">
        <f t="shared" si="66"/>
        <v>1612136</v>
      </c>
      <c r="E2136">
        <f t="shared" si="67"/>
        <v>1663038</v>
      </c>
    </row>
    <row r="2137" spans="1:5">
      <c r="A2137">
        <v>1612138</v>
      </c>
      <c r="B2137">
        <v>1663039</v>
      </c>
      <c r="C2137" s="293">
        <v>96200000</v>
      </c>
      <c r="D2137">
        <f t="shared" si="66"/>
        <v>1612138</v>
      </c>
      <c r="E2137">
        <f t="shared" si="67"/>
        <v>1663039</v>
      </c>
    </row>
    <row r="2138" spans="1:5">
      <c r="A2138">
        <v>1612140</v>
      </c>
      <c r="B2138">
        <v>1663040</v>
      </c>
      <c r="C2138" s="293">
        <v>80600000</v>
      </c>
      <c r="D2138">
        <f t="shared" si="66"/>
        <v>1612140</v>
      </c>
      <c r="E2138">
        <f t="shared" si="67"/>
        <v>1663040</v>
      </c>
    </row>
    <row r="2139" spans="1:5">
      <c r="A2139">
        <v>1612141</v>
      </c>
      <c r="B2139">
        <v>1663041</v>
      </c>
      <c r="C2139" s="293">
        <v>96900000</v>
      </c>
      <c r="D2139">
        <f t="shared" si="66"/>
        <v>1612141</v>
      </c>
      <c r="E2139">
        <f t="shared" si="67"/>
        <v>1663041</v>
      </c>
    </row>
    <row r="2140" spans="1:5">
      <c r="A2140">
        <v>1612144</v>
      </c>
      <c r="B2140">
        <v>1663042</v>
      </c>
      <c r="C2140" s="293">
        <v>113000000</v>
      </c>
      <c r="D2140">
        <f t="shared" si="66"/>
        <v>1612144</v>
      </c>
      <c r="E2140">
        <f t="shared" si="67"/>
        <v>1663042</v>
      </c>
    </row>
    <row r="2141" spans="1:5">
      <c r="A2141">
        <v>1612148</v>
      </c>
      <c r="B2141">
        <v>1663043</v>
      </c>
      <c r="C2141" s="293">
        <v>170700000</v>
      </c>
      <c r="D2141">
        <f t="shared" si="66"/>
        <v>1612148</v>
      </c>
      <c r="E2141">
        <f t="shared" si="67"/>
        <v>1663043</v>
      </c>
    </row>
    <row r="2142" spans="1:5">
      <c r="A2142">
        <v>1612154</v>
      </c>
      <c r="B2142">
        <v>1663044</v>
      </c>
      <c r="C2142" s="293">
        <v>153100000</v>
      </c>
      <c r="D2142">
        <f t="shared" si="66"/>
        <v>1612154</v>
      </c>
      <c r="E2142">
        <f t="shared" si="67"/>
        <v>1663044</v>
      </c>
    </row>
    <row r="2143" spans="1:5">
      <c r="A2143">
        <v>1612156</v>
      </c>
      <c r="B2143">
        <v>1663045</v>
      </c>
      <c r="C2143" s="293">
        <v>83000000</v>
      </c>
      <c r="D2143">
        <f t="shared" si="66"/>
        <v>1612156</v>
      </c>
      <c r="E2143">
        <f t="shared" si="67"/>
        <v>1663045</v>
      </c>
    </row>
    <row r="2144" spans="1:5">
      <c r="A2144">
        <v>1612158</v>
      </c>
      <c r="B2144">
        <v>1663046</v>
      </c>
      <c r="C2144" s="293">
        <v>137900000</v>
      </c>
      <c r="D2144">
        <f t="shared" si="66"/>
        <v>1612158</v>
      </c>
      <c r="E2144">
        <f t="shared" si="67"/>
        <v>1663046</v>
      </c>
    </row>
    <row r="2145" spans="1:5">
      <c r="A2145">
        <v>1612160</v>
      </c>
      <c r="B2145">
        <v>1663047</v>
      </c>
      <c r="C2145" s="293">
        <v>126200000</v>
      </c>
      <c r="D2145">
        <f t="shared" si="66"/>
        <v>1612160</v>
      </c>
      <c r="E2145">
        <f t="shared" si="67"/>
        <v>1663047</v>
      </c>
    </row>
    <row r="2146" spans="1:5">
      <c r="A2146">
        <v>1612162</v>
      </c>
      <c r="B2146">
        <v>1663048</v>
      </c>
      <c r="C2146" s="293">
        <v>312500000</v>
      </c>
      <c r="D2146">
        <f t="shared" si="66"/>
        <v>1612162</v>
      </c>
      <c r="E2146">
        <f t="shared" si="67"/>
        <v>1663048</v>
      </c>
    </row>
    <row r="2147" spans="1:5">
      <c r="A2147">
        <v>1612163</v>
      </c>
      <c r="B2147">
        <v>1663049</v>
      </c>
      <c r="C2147" s="293">
        <v>238000000</v>
      </c>
      <c r="D2147">
        <f t="shared" si="66"/>
        <v>1612163</v>
      </c>
      <c r="E2147">
        <f t="shared" si="67"/>
        <v>1663049</v>
      </c>
    </row>
    <row r="2148" spans="1:5">
      <c r="A2148">
        <v>1612171</v>
      </c>
      <c r="B2148">
        <v>1663050</v>
      </c>
      <c r="C2148" s="293">
        <v>108700000</v>
      </c>
      <c r="D2148">
        <f t="shared" si="66"/>
        <v>1612171</v>
      </c>
      <c r="E2148">
        <f t="shared" si="67"/>
        <v>1663050</v>
      </c>
    </row>
    <row r="2149" spans="1:5">
      <c r="A2149">
        <v>1612174</v>
      </c>
      <c r="B2149">
        <v>1663051</v>
      </c>
      <c r="C2149" s="293">
        <v>115400000</v>
      </c>
      <c r="D2149">
        <f t="shared" si="66"/>
        <v>1612174</v>
      </c>
      <c r="E2149">
        <f t="shared" si="67"/>
        <v>1663051</v>
      </c>
    </row>
    <row r="2150" spans="1:5">
      <c r="A2150">
        <v>1612176</v>
      </c>
      <c r="B2150">
        <v>1663052</v>
      </c>
      <c r="C2150" s="293">
        <v>176300000</v>
      </c>
      <c r="D2150">
        <f t="shared" si="66"/>
        <v>1612176</v>
      </c>
      <c r="E2150">
        <f t="shared" si="67"/>
        <v>1663052</v>
      </c>
    </row>
    <row r="2151" spans="1:5">
      <c r="A2151">
        <v>1612178</v>
      </c>
      <c r="B2151">
        <v>1663053</v>
      </c>
      <c r="C2151" s="293">
        <v>85600000</v>
      </c>
      <c r="D2151">
        <f t="shared" si="66"/>
        <v>1612178</v>
      </c>
      <c r="E2151">
        <f t="shared" si="67"/>
        <v>1663053</v>
      </c>
    </row>
    <row r="2152" spans="1:5">
      <c r="A2152">
        <v>1612180</v>
      </c>
      <c r="B2152">
        <v>1663054</v>
      </c>
      <c r="C2152" s="293">
        <v>93900000</v>
      </c>
      <c r="D2152">
        <f t="shared" si="66"/>
        <v>1612180</v>
      </c>
      <c r="E2152">
        <f t="shared" si="67"/>
        <v>1663054</v>
      </c>
    </row>
    <row r="2153" spans="1:5">
      <c r="A2153">
        <v>1612181</v>
      </c>
      <c r="B2153">
        <v>1663055</v>
      </c>
      <c r="C2153" s="293">
        <v>109900000</v>
      </c>
      <c r="D2153">
        <f t="shared" si="66"/>
        <v>1612181</v>
      </c>
      <c r="E2153">
        <f t="shared" si="67"/>
        <v>1663055</v>
      </c>
    </row>
    <row r="2154" spans="1:5">
      <c r="A2154">
        <v>1612182</v>
      </c>
      <c r="B2154">
        <v>1663056</v>
      </c>
      <c r="C2154" s="293">
        <v>193400000</v>
      </c>
      <c r="D2154">
        <f t="shared" si="66"/>
        <v>1612182</v>
      </c>
      <c r="E2154">
        <f t="shared" si="67"/>
        <v>1663056</v>
      </c>
    </row>
    <row r="2155" spans="1:5">
      <c r="A2155">
        <v>1612183</v>
      </c>
      <c r="B2155">
        <v>1663057</v>
      </c>
      <c r="C2155" s="293">
        <v>188800000</v>
      </c>
      <c r="D2155">
        <f t="shared" si="66"/>
        <v>1612183</v>
      </c>
      <c r="E2155">
        <f t="shared" si="67"/>
        <v>1663057</v>
      </c>
    </row>
    <row r="2156" spans="1:5">
      <c r="A2156">
        <v>1612188</v>
      </c>
      <c r="B2156">
        <v>1663058</v>
      </c>
      <c r="C2156" s="293">
        <v>339300000</v>
      </c>
      <c r="D2156">
        <f t="shared" si="66"/>
        <v>1612188</v>
      </c>
      <c r="E2156">
        <f t="shared" si="67"/>
        <v>1663058</v>
      </c>
    </row>
    <row r="2157" spans="1:5">
      <c r="A2157">
        <v>1612191</v>
      </c>
      <c r="B2157">
        <v>1663059</v>
      </c>
      <c r="C2157" s="293">
        <v>141200000</v>
      </c>
      <c r="D2157">
        <f t="shared" si="66"/>
        <v>1612191</v>
      </c>
      <c r="E2157">
        <f t="shared" si="67"/>
        <v>1663059</v>
      </c>
    </row>
    <row r="2158" spans="1:5">
      <c r="A2158">
        <v>1612193</v>
      </c>
      <c r="B2158">
        <v>1663060</v>
      </c>
      <c r="C2158" s="293">
        <v>171300000</v>
      </c>
      <c r="D2158">
        <f t="shared" si="66"/>
        <v>1612193</v>
      </c>
      <c r="E2158">
        <f t="shared" si="67"/>
        <v>1663060</v>
      </c>
    </row>
    <row r="2159" spans="1:5">
      <c r="A2159">
        <v>1612194</v>
      </c>
      <c r="B2159">
        <v>1663061</v>
      </c>
      <c r="C2159" s="293">
        <v>113400000</v>
      </c>
      <c r="D2159">
        <f t="shared" si="66"/>
        <v>1612194</v>
      </c>
      <c r="E2159">
        <f t="shared" si="67"/>
        <v>1663061</v>
      </c>
    </row>
    <row r="2160" spans="1:5">
      <c r="A2160">
        <v>1612197</v>
      </c>
      <c r="B2160">
        <v>1663062</v>
      </c>
      <c r="C2160" s="293">
        <v>214200000</v>
      </c>
      <c r="D2160">
        <f t="shared" si="66"/>
        <v>1612197</v>
      </c>
      <c r="E2160">
        <f t="shared" si="67"/>
        <v>1663062</v>
      </c>
    </row>
    <row r="2161" spans="1:5">
      <c r="A2161">
        <v>1612198</v>
      </c>
      <c r="B2161">
        <v>1663063</v>
      </c>
      <c r="C2161" s="293">
        <v>159500000</v>
      </c>
      <c r="D2161">
        <f t="shared" si="66"/>
        <v>1612198</v>
      </c>
      <c r="E2161">
        <f t="shared" si="67"/>
        <v>1663063</v>
      </c>
    </row>
    <row r="2162" spans="1:5">
      <c r="A2162">
        <v>1612199</v>
      </c>
      <c r="B2162">
        <v>1663064</v>
      </c>
      <c r="C2162" s="293">
        <v>276600000</v>
      </c>
      <c r="D2162">
        <f t="shared" si="66"/>
        <v>1612199</v>
      </c>
      <c r="E2162">
        <f t="shared" si="67"/>
        <v>1663064</v>
      </c>
    </row>
    <row r="2163" spans="1:5">
      <c r="A2163">
        <v>1612201</v>
      </c>
      <c r="B2163">
        <v>1663065</v>
      </c>
      <c r="C2163" s="293">
        <v>236900000</v>
      </c>
      <c r="D2163">
        <f t="shared" si="66"/>
        <v>1612201</v>
      </c>
      <c r="E2163">
        <f t="shared" si="67"/>
        <v>1663065</v>
      </c>
    </row>
    <row r="2164" spans="1:5">
      <c r="A2164">
        <v>1612204</v>
      </c>
      <c r="B2164">
        <v>1663066</v>
      </c>
      <c r="C2164" s="293">
        <v>153100000</v>
      </c>
      <c r="D2164">
        <f t="shared" si="66"/>
        <v>1612204</v>
      </c>
      <c r="E2164">
        <f t="shared" si="67"/>
        <v>1663066</v>
      </c>
    </row>
    <row r="2165" spans="1:5">
      <c r="A2165">
        <v>1612205</v>
      </c>
      <c r="B2165">
        <v>1663067</v>
      </c>
      <c r="C2165" s="293">
        <v>118800000</v>
      </c>
      <c r="D2165">
        <f t="shared" si="66"/>
        <v>1612205</v>
      </c>
      <c r="E2165">
        <f t="shared" si="67"/>
        <v>1663067</v>
      </c>
    </row>
    <row r="2166" spans="1:5">
      <c r="A2166">
        <v>1612209</v>
      </c>
      <c r="B2166">
        <v>1663068</v>
      </c>
      <c r="C2166" s="293">
        <v>76000000</v>
      </c>
      <c r="D2166">
        <f t="shared" si="66"/>
        <v>1612209</v>
      </c>
      <c r="E2166">
        <f t="shared" si="67"/>
        <v>1663068</v>
      </c>
    </row>
    <row r="2167" spans="1:5">
      <c r="A2167">
        <v>1612212</v>
      </c>
      <c r="B2167">
        <v>1663069</v>
      </c>
      <c r="C2167" s="293">
        <v>173300000</v>
      </c>
      <c r="D2167">
        <f t="shared" si="66"/>
        <v>1612212</v>
      </c>
      <c r="E2167">
        <f t="shared" si="67"/>
        <v>1663069</v>
      </c>
    </row>
    <row r="2168" spans="1:5">
      <c r="A2168">
        <v>1612213</v>
      </c>
      <c r="B2168">
        <v>1663070</v>
      </c>
      <c r="C2168" s="293">
        <v>176100000</v>
      </c>
      <c r="D2168">
        <f t="shared" si="66"/>
        <v>1612213</v>
      </c>
      <c r="E2168">
        <f t="shared" si="67"/>
        <v>1663070</v>
      </c>
    </row>
    <row r="2169" spans="1:5">
      <c r="A2169">
        <v>1612216</v>
      </c>
      <c r="B2169">
        <v>1663071</v>
      </c>
      <c r="C2169" s="293">
        <v>362300000</v>
      </c>
      <c r="D2169">
        <f t="shared" si="66"/>
        <v>1612216</v>
      </c>
      <c r="E2169">
        <f t="shared" si="67"/>
        <v>1663071</v>
      </c>
    </row>
    <row r="2170" spans="1:5">
      <c r="A2170">
        <v>1612218</v>
      </c>
      <c r="B2170">
        <v>1663072</v>
      </c>
      <c r="C2170" s="293">
        <v>418200000</v>
      </c>
      <c r="D2170">
        <f t="shared" si="66"/>
        <v>1612218</v>
      </c>
      <c r="E2170">
        <f t="shared" si="67"/>
        <v>1663072</v>
      </c>
    </row>
    <row r="2171" spans="1:5">
      <c r="A2171">
        <v>1612221</v>
      </c>
      <c r="B2171">
        <v>1663073</v>
      </c>
      <c r="C2171" s="293">
        <v>208700000</v>
      </c>
      <c r="D2171">
        <f t="shared" si="66"/>
        <v>1612221</v>
      </c>
      <c r="E2171">
        <f t="shared" si="67"/>
        <v>1663073</v>
      </c>
    </row>
    <row r="2172" spans="1:5">
      <c r="A2172">
        <v>1612222</v>
      </c>
      <c r="B2172">
        <v>1663074</v>
      </c>
      <c r="C2172" s="293">
        <v>208400000</v>
      </c>
      <c r="D2172">
        <f t="shared" si="66"/>
        <v>1612222</v>
      </c>
      <c r="E2172">
        <f t="shared" si="67"/>
        <v>1663074</v>
      </c>
    </row>
    <row r="2173" spans="1:5">
      <c r="A2173">
        <v>1612223</v>
      </c>
      <c r="B2173">
        <v>1663075</v>
      </c>
      <c r="C2173" s="293">
        <v>230700000</v>
      </c>
      <c r="D2173">
        <f t="shared" si="66"/>
        <v>1612223</v>
      </c>
      <c r="E2173">
        <f t="shared" si="67"/>
        <v>1663075</v>
      </c>
    </row>
    <row r="2174" spans="1:5">
      <c r="A2174">
        <v>1612224</v>
      </c>
      <c r="B2174">
        <v>1663076</v>
      </c>
      <c r="C2174" s="293">
        <v>216900000</v>
      </c>
      <c r="D2174">
        <f t="shared" si="66"/>
        <v>1612224</v>
      </c>
      <c r="E2174">
        <f t="shared" si="67"/>
        <v>1663076</v>
      </c>
    </row>
    <row r="2175" spans="1:5">
      <c r="A2175">
        <v>1612225</v>
      </c>
      <c r="B2175">
        <v>1663077</v>
      </c>
      <c r="C2175" s="293">
        <v>246200000</v>
      </c>
      <c r="D2175">
        <f t="shared" si="66"/>
        <v>1612225</v>
      </c>
      <c r="E2175">
        <f t="shared" si="67"/>
        <v>1663077</v>
      </c>
    </row>
    <row r="2176" spans="1:5">
      <c r="A2176">
        <v>1612230</v>
      </c>
      <c r="B2176">
        <v>1663078</v>
      </c>
      <c r="C2176" s="293">
        <v>192000000</v>
      </c>
      <c r="D2176">
        <f t="shared" si="66"/>
        <v>1612230</v>
      </c>
      <c r="E2176">
        <f t="shared" si="67"/>
        <v>1663078</v>
      </c>
    </row>
    <row r="2177" spans="1:5">
      <c r="A2177">
        <v>1612006</v>
      </c>
      <c r="B2177">
        <v>1664001</v>
      </c>
      <c r="C2177" s="293">
        <v>37400000</v>
      </c>
      <c r="D2177">
        <f t="shared" si="66"/>
        <v>1612006</v>
      </c>
      <c r="E2177">
        <f t="shared" si="67"/>
        <v>1664001</v>
      </c>
    </row>
    <row r="2178" spans="1:5">
      <c r="A2178">
        <v>1612007</v>
      </c>
      <c r="B2178">
        <v>1664002</v>
      </c>
      <c r="C2178" s="293">
        <v>77500000</v>
      </c>
      <c r="D2178">
        <f t="shared" si="66"/>
        <v>1612007</v>
      </c>
      <c r="E2178">
        <f t="shared" si="67"/>
        <v>1664002</v>
      </c>
    </row>
    <row r="2179" spans="1:5">
      <c r="A2179">
        <v>1612012</v>
      </c>
      <c r="B2179">
        <v>1664003</v>
      </c>
      <c r="C2179" s="293">
        <v>93200000</v>
      </c>
      <c r="D2179">
        <f t="shared" ref="D2179:D2242" si="68">+A2179*1</f>
        <v>1612012</v>
      </c>
      <c r="E2179">
        <f t="shared" ref="E2179:E2242" si="69">+B2179*1</f>
        <v>1664003</v>
      </c>
    </row>
    <row r="2180" spans="1:5">
      <c r="A2180">
        <v>1612014</v>
      </c>
      <c r="B2180">
        <v>1664004</v>
      </c>
      <c r="C2180" s="293">
        <v>91100000</v>
      </c>
      <c r="D2180">
        <f t="shared" si="68"/>
        <v>1612014</v>
      </c>
      <c r="E2180">
        <f t="shared" si="69"/>
        <v>1664004</v>
      </c>
    </row>
    <row r="2181" spans="1:5">
      <c r="A2181">
        <v>1612022</v>
      </c>
      <c r="B2181">
        <v>1664005</v>
      </c>
      <c r="C2181" s="293">
        <v>196600000</v>
      </c>
      <c r="D2181">
        <f t="shared" si="68"/>
        <v>1612022</v>
      </c>
      <c r="E2181">
        <f t="shared" si="69"/>
        <v>1664005</v>
      </c>
    </row>
    <row r="2182" spans="1:5">
      <c r="A2182">
        <v>1612035</v>
      </c>
      <c r="B2182">
        <v>1664006</v>
      </c>
      <c r="C2182" s="293">
        <v>195600000</v>
      </c>
      <c r="D2182">
        <f t="shared" si="68"/>
        <v>1612035</v>
      </c>
      <c r="E2182">
        <f t="shared" si="69"/>
        <v>1664006</v>
      </c>
    </row>
    <row r="2183" spans="1:5">
      <c r="A2183">
        <v>1612040</v>
      </c>
      <c r="B2183">
        <v>1664007</v>
      </c>
      <c r="C2183" s="293">
        <v>78800000</v>
      </c>
      <c r="D2183">
        <f t="shared" si="68"/>
        <v>1612040</v>
      </c>
      <c r="E2183">
        <f t="shared" si="69"/>
        <v>1664007</v>
      </c>
    </row>
    <row r="2184" spans="1:5">
      <c r="A2184">
        <v>1612042</v>
      </c>
      <c r="B2184">
        <v>1664008</v>
      </c>
      <c r="C2184" s="293">
        <v>73200000</v>
      </c>
      <c r="D2184">
        <f t="shared" si="68"/>
        <v>1612042</v>
      </c>
      <c r="E2184">
        <f t="shared" si="69"/>
        <v>1664008</v>
      </c>
    </row>
    <row r="2185" spans="1:5">
      <c r="A2185">
        <v>1612068</v>
      </c>
      <c r="B2185">
        <v>1664009</v>
      </c>
      <c r="C2185" s="293">
        <v>56900000</v>
      </c>
      <c r="D2185">
        <f t="shared" si="68"/>
        <v>1612068</v>
      </c>
      <c r="E2185">
        <f t="shared" si="69"/>
        <v>1664009</v>
      </c>
    </row>
    <row r="2186" spans="1:5">
      <c r="A2186">
        <v>1612073</v>
      </c>
      <c r="B2186">
        <v>1664010</v>
      </c>
      <c r="C2186" s="293">
        <v>94400000</v>
      </c>
      <c r="D2186">
        <f t="shared" si="68"/>
        <v>1612073</v>
      </c>
      <c r="E2186">
        <f t="shared" si="69"/>
        <v>1664010</v>
      </c>
    </row>
    <row r="2187" spans="1:5">
      <c r="A2187">
        <v>1612077</v>
      </c>
      <c r="B2187">
        <v>1664011</v>
      </c>
      <c r="C2187" s="293">
        <v>38400000</v>
      </c>
      <c r="D2187">
        <f t="shared" si="68"/>
        <v>1612077</v>
      </c>
      <c r="E2187">
        <f t="shared" si="69"/>
        <v>1664011</v>
      </c>
    </row>
    <row r="2188" spans="1:5">
      <c r="A2188">
        <v>1612085</v>
      </c>
      <c r="B2188">
        <v>1664012</v>
      </c>
      <c r="C2188" s="293">
        <v>79800000</v>
      </c>
      <c r="D2188">
        <f t="shared" si="68"/>
        <v>1612085</v>
      </c>
      <c r="E2188">
        <f t="shared" si="69"/>
        <v>1664012</v>
      </c>
    </row>
    <row r="2189" spans="1:5">
      <c r="A2189">
        <v>1612090</v>
      </c>
      <c r="B2189">
        <v>1664013</v>
      </c>
      <c r="C2189" s="293">
        <v>138300000</v>
      </c>
      <c r="D2189">
        <f t="shared" si="68"/>
        <v>1612090</v>
      </c>
      <c r="E2189">
        <f t="shared" si="69"/>
        <v>1664013</v>
      </c>
    </row>
    <row r="2190" spans="1:5">
      <c r="A2190">
        <v>1612091</v>
      </c>
      <c r="B2190">
        <v>1664014</v>
      </c>
      <c r="C2190" s="293">
        <v>104000000</v>
      </c>
      <c r="D2190">
        <f t="shared" si="68"/>
        <v>1612091</v>
      </c>
      <c r="E2190">
        <f t="shared" si="69"/>
        <v>1664014</v>
      </c>
    </row>
    <row r="2191" spans="1:5">
      <c r="A2191">
        <v>1612092</v>
      </c>
      <c r="B2191">
        <v>1664015</v>
      </c>
      <c r="C2191" s="293">
        <v>133600000</v>
      </c>
      <c r="D2191">
        <f t="shared" si="68"/>
        <v>1612092</v>
      </c>
      <c r="E2191">
        <f t="shared" si="69"/>
        <v>1664015</v>
      </c>
    </row>
    <row r="2192" spans="1:5">
      <c r="A2192">
        <v>1612093</v>
      </c>
      <c r="B2192">
        <v>1664016</v>
      </c>
      <c r="C2192" s="293">
        <v>54900000</v>
      </c>
      <c r="D2192">
        <f t="shared" si="68"/>
        <v>1612093</v>
      </c>
      <c r="E2192">
        <f t="shared" si="69"/>
        <v>1664016</v>
      </c>
    </row>
    <row r="2193" spans="1:5">
      <c r="A2193">
        <v>1612095</v>
      </c>
      <c r="B2193">
        <v>1664017</v>
      </c>
      <c r="C2193" s="293">
        <v>63200000</v>
      </c>
      <c r="D2193">
        <f t="shared" si="68"/>
        <v>1612095</v>
      </c>
      <c r="E2193">
        <f t="shared" si="69"/>
        <v>1664017</v>
      </c>
    </row>
    <row r="2194" spans="1:5">
      <c r="A2194">
        <v>1612100</v>
      </c>
      <c r="B2194">
        <v>1664018</v>
      </c>
      <c r="C2194" s="293">
        <v>152200000</v>
      </c>
      <c r="D2194">
        <f t="shared" si="68"/>
        <v>1612100</v>
      </c>
      <c r="E2194">
        <f t="shared" si="69"/>
        <v>1664018</v>
      </c>
    </row>
    <row r="2195" spans="1:5">
      <c r="A2195">
        <v>1612102</v>
      </c>
      <c r="B2195">
        <v>1664019</v>
      </c>
      <c r="C2195" s="293">
        <v>162600000</v>
      </c>
      <c r="D2195">
        <f t="shared" si="68"/>
        <v>1612102</v>
      </c>
      <c r="E2195">
        <f t="shared" si="69"/>
        <v>1664019</v>
      </c>
    </row>
    <row r="2196" spans="1:5">
      <c r="A2196">
        <v>1612104</v>
      </c>
      <c r="B2196">
        <v>1664020</v>
      </c>
      <c r="C2196" s="293">
        <v>138400000</v>
      </c>
      <c r="D2196">
        <f t="shared" si="68"/>
        <v>1612104</v>
      </c>
      <c r="E2196">
        <f t="shared" si="69"/>
        <v>1664020</v>
      </c>
    </row>
    <row r="2197" spans="1:5">
      <c r="A2197">
        <v>1612107</v>
      </c>
      <c r="B2197">
        <v>1664021</v>
      </c>
      <c r="C2197" s="293">
        <v>103000000</v>
      </c>
      <c r="D2197">
        <f t="shared" si="68"/>
        <v>1612107</v>
      </c>
      <c r="E2197">
        <f t="shared" si="69"/>
        <v>1664021</v>
      </c>
    </row>
    <row r="2198" spans="1:5">
      <c r="A2198">
        <v>1612108</v>
      </c>
      <c r="B2198">
        <v>1664022</v>
      </c>
      <c r="C2198" s="293">
        <v>56300000</v>
      </c>
      <c r="D2198">
        <f t="shared" si="68"/>
        <v>1612108</v>
      </c>
      <c r="E2198">
        <f t="shared" si="69"/>
        <v>1664022</v>
      </c>
    </row>
    <row r="2199" spans="1:5">
      <c r="A2199">
        <v>1612113</v>
      </c>
      <c r="B2199">
        <v>1664023</v>
      </c>
      <c r="C2199" s="293">
        <v>83200000</v>
      </c>
      <c r="D2199">
        <f t="shared" si="68"/>
        <v>1612113</v>
      </c>
      <c r="E2199">
        <f t="shared" si="69"/>
        <v>1664023</v>
      </c>
    </row>
    <row r="2200" spans="1:5">
      <c r="A2200">
        <v>1612114</v>
      </c>
      <c r="B2200">
        <v>1664024</v>
      </c>
      <c r="C2200" s="293">
        <v>56500000</v>
      </c>
      <c r="D2200">
        <f t="shared" si="68"/>
        <v>1612114</v>
      </c>
      <c r="E2200">
        <f t="shared" si="69"/>
        <v>1664024</v>
      </c>
    </row>
    <row r="2201" spans="1:5">
      <c r="A2201">
        <v>1612118</v>
      </c>
      <c r="B2201">
        <v>1664025</v>
      </c>
      <c r="C2201" s="293">
        <v>84200000</v>
      </c>
      <c r="D2201">
        <f t="shared" si="68"/>
        <v>1612118</v>
      </c>
      <c r="E2201">
        <f t="shared" si="69"/>
        <v>1664025</v>
      </c>
    </row>
    <row r="2202" spans="1:5">
      <c r="A2202">
        <v>1612120</v>
      </c>
      <c r="B2202">
        <v>1664026</v>
      </c>
      <c r="C2202" s="293">
        <v>76900000</v>
      </c>
      <c r="D2202">
        <f t="shared" si="68"/>
        <v>1612120</v>
      </c>
      <c r="E2202">
        <f t="shared" si="69"/>
        <v>1664026</v>
      </c>
    </row>
    <row r="2203" spans="1:5">
      <c r="A2203">
        <v>1612123</v>
      </c>
      <c r="B2203">
        <v>1664027</v>
      </c>
      <c r="C2203" s="293">
        <v>91200000</v>
      </c>
      <c r="D2203">
        <f t="shared" si="68"/>
        <v>1612123</v>
      </c>
      <c r="E2203">
        <f t="shared" si="69"/>
        <v>1664027</v>
      </c>
    </row>
    <row r="2204" spans="1:5">
      <c r="A2204">
        <v>1612129</v>
      </c>
      <c r="B2204">
        <v>1664028</v>
      </c>
      <c r="C2204" s="293">
        <v>102200000</v>
      </c>
      <c r="D2204">
        <f t="shared" si="68"/>
        <v>1612129</v>
      </c>
      <c r="E2204">
        <f t="shared" si="69"/>
        <v>1664028</v>
      </c>
    </row>
    <row r="2205" spans="1:5">
      <c r="A2205">
        <v>1612130</v>
      </c>
      <c r="B2205">
        <v>1664029</v>
      </c>
      <c r="C2205" s="293">
        <v>195600000</v>
      </c>
      <c r="D2205">
        <f t="shared" si="68"/>
        <v>1612130</v>
      </c>
      <c r="E2205">
        <f t="shared" si="69"/>
        <v>1664029</v>
      </c>
    </row>
    <row r="2206" spans="1:5">
      <c r="A2206">
        <v>1612132</v>
      </c>
      <c r="B2206">
        <v>1664030</v>
      </c>
      <c r="C2206" s="293">
        <v>168200000</v>
      </c>
      <c r="D2206">
        <f t="shared" si="68"/>
        <v>1612132</v>
      </c>
      <c r="E2206">
        <f t="shared" si="69"/>
        <v>1664030</v>
      </c>
    </row>
    <row r="2207" spans="1:5">
      <c r="A2207">
        <v>1612133</v>
      </c>
      <c r="B2207">
        <v>1664031</v>
      </c>
      <c r="C2207" s="293">
        <v>179900000</v>
      </c>
      <c r="D2207">
        <f t="shared" si="68"/>
        <v>1612133</v>
      </c>
      <c r="E2207">
        <f t="shared" si="69"/>
        <v>1664031</v>
      </c>
    </row>
    <row r="2208" spans="1:5">
      <c r="A2208">
        <v>1612137</v>
      </c>
      <c r="B2208">
        <v>1664032</v>
      </c>
      <c r="C2208" s="293">
        <v>81200000</v>
      </c>
      <c r="D2208">
        <f t="shared" si="68"/>
        <v>1612137</v>
      </c>
      <c r="E2208">
        <f t="shared" si="69"/>
        <v>1664032</v>
      </c>
    </row>
    <row r="2209" spans="1:5">
      <c r="A2209">
        <v>1612139</v>
      </c>
      <c r="B2209">
        <v>1664033</v>
      </c>
      <c r="C2209" s="293">
        <v>123000000</v>
      </c>
      <c r="D2209">
        <f t="shared" si="68"/>
        <v>1612139</v>
      </c>
      <c r="E2209">
        <f t="shared" si="69"/>
        <v>1664033</v>
      </c>
    </row>
    <row r="2210" spans="1:5">
      <c r="A2210">
        <v>1612143</v>
      </c>
      <c r="B2210">
        <v>1664034</v>
      </c>
      <c r="C2210" s="293">
        <v>120700000</v>
      </c>
      <c r="D2210">
        <f t="shared" si="68"/>
        <v>1612143</v>
      </c>
      <c r="E2210">
        <f t="shared" si="69"/>
        <v>1664034</v>
      </c>
    </row>
    <row r="2211" spans="1:5">
      <c r="A2211">
        <v>1612145</v>
      </c>
      <c r="B2211">
        <v>1664035</v>
      </c>
      <c r="C2211" s="293">
        <v>106600000</v>
      </c>
      <c r="D2211">
        <f t="shared" si="68"/>
        <v>1612145</v>
      </c>
      <c r="E2211">
        <f t="shared" si="69"/>
        <v>1664035</v>
      </c>
    </row>
    <row r="2212" spans="1:5">
      <c r="A2212">
        <v>1612146</v>
      </c>
      <c r="B2212">
        <v>1664036</v>
      </c>
      <c r="C2212" s="293">
        <v>115100000</v>
      </c>
      <c r="D2212">
        <f t="shared" si="68"/>
        <v>1612146</v>
      </c>
      <c r="E2212">
        <f t="shared" si="69"/>
        <v>1664036</v>
      </c>
    </row>
    <row r="2213" spans="1:5">
      <c r="A2213">
        <v>1612147</v>
      </c>
      <c r="B2213">
        <v>1664037</v>
      </c>
      <c r="C2213" s="293">
        <v>246000000</v>
      </c>
      <c r="D2213">
        <f t="shared" si="68"/>
        <v>1612147</v>
      </c>
      <c r="E2213">
        <f t="shared" si="69"/>
        <v>1664037</v>
      </c>
    </row>
    <row r="2214" spans="1:5">
      <c r="A2214">
        <v>1612149</v>
      </c>
      <c r="B2214">
        <v>1664038</v>
      </c>
      <c r="C2214" s="293">
        <v>188900000</v>
      </c>
      <c r="D2214">
        <f t="shared" si="68"/>
        <v>1612149</v>
      </c>
      <c r="E2214">
        <f t="shared" si="69"/>
        <v>1664038</v>
      </c>
    </row>
    <row r="2215" spans="1:5">
      <c r="A2215">
        <v>1612152</v>
      </c>
      <c r="B2215">
        <v>1664039</v>
      </c>
      <c r="C2215" s="293">
        <v>87100000</v>
      </c>
      <c r="D2215">
        <f t="shared" si="68"/>
        <v>1612152</v>
      </c>
      <c r="E2215">
        <f t="shared" si="69"/>
        <v>1664039</v>
      </c>
    </row>
    <row r="2216" spans="1:5">
      <c r="A2216">
        <v>1612153</v>
      </c>
      <c r="B2216">
        <v>1664040</v>
      </c>
      <c r="C2216" s="293">
        <v>92400000</v>
      </c>
      <c r="D2216">
        <f t="shared" si="68"/>
        <v>1612153</v>
      </c>
      <c r="E2216">
        <f t="shared" si="69"/>
        <v>1664040</v>
      </c>
    </row>
    <row r="2217" spans="1:5">
      <c r="A2217">
        <v>1612155</v>
      </c>
      <c r="B2217">
        <v>1664041</v>
      </c>
      <c r="C2217" s="293">
        <v>151700000</v>
      </c>
      <c r="D2217">
        <f t="shared" si="68"/>
        <v>1612155</v>
      </c>
      <c r="E2217">
        <f t="shared" si="69"/>
        <v>1664041</v>
      </c>
    </row>
    <row r="2218" spans="1:5">
      <c r="A2218">
        <v>1612159</v>
      </c>
      <c r="B2218">
        <v>1664042</v>
      </c>
      <c r="C2218" s="293">
        <v>373800000</v>
      </c>
      <c r="D2218">
        <f t="shared" si="68"/>
        <v>1612159</v>
      </c>
      <c r="E2218">
        <f t="shared" si="69"/>
        <v>1664042</v>
      </c>
    </row>
    <row r="2219" spans="1:5">
      <c r="A2219">
        <v>1612161</v>
      </c>
      <c r="B2219">
        <v>1664043</v>
      </c>
      <c r="C2219" s="293">
        <v>91800000</v>
      </c>
      <c r="D2219">
        <f t="shared" si="68"/>
        <v>1612161</v>
      </c>
      <c r="E2219">
        <f t="shared" si="69"/>
        <v>1664043</v>
      </c>
    </row>
    <row r="2220" spans="1:5">
      <c r="A2220">
        <v>1612164</v>
      </c>
      <c r="B2220">
        <v>1664044</v>
      </c>
      <c r="C2220" s="293">
        <v>115200000</v>
      </c>
      <c r="D2220">
        <f t="shared" si="68"/>
        <v>1612164</v>
      </c>
      <c r="E2220">
        <f t="shared" si="69"/>
        <v>1664044</v>
      </c>
    </row>
    <row r="2221" spans="1:5">
      <c r="A2221">
        <v>1612165</v>
      </c>
      <c r="B2221">
        <v>1664045</v>
      </c>
      <c r="C2221" s="293">
        <v>357500000</v>
      </c>
      <c r="D2221">
        <f t="shared" si="68"/>
        <v>1612165</v>
      </c>
      <c r="E2221">
        <f t="shared" si="69"/>
        <v>1664045</v>
      </c>
    </row>
    <row r="2222" spans="1:5">
      <c r="A2222">
        <v>1612166</v>
      </c>
      <c r="B2222">
        <v>1664046</v>
      </c>
      <c r="C2222" s="293">
        <v>92700000</v>
      </c>
      <c r="D2222">
        <f t="shared" si="68"/>
        <v>1612166</v>
      </c>
      <c r="E2222">
        <f t="shared" si="69"/>
        <v>1664046</v>
      </c>
    </row>
    <row r="2223" spans="1:5">
      <c r="A2223">
        <v>1612167</v>
      </c>
      <c r="B2223">
        <v>1664047</v>
      </c>
      <c r="C2223" s="293">
        <v>167400000</v>
      </c>
      <c r="D2223">
        <f t="shared" si="68"/>
        <v>1612167</v>
      </c>
      <c r="E2223">
        <f t="shared" si="69"/>
        <v>1664047</v>
      </c>
    </row>
    <row r="2224" spans="1:5">
      <c r="A2224">
        <v>1612168</v>
      </c>
      <c r="B2224">
        <v>1664048</v>
      </c>
      <c r="C2224" s="293">
        <v>126100000</v>
      </c>
      <c r="D2224">
        <f t="shared" si="68"/>
        <v>1612168</v>
      </c>
      <c r="E2224">
        <f t="shared" si="69"/>
        <v>1664048</v>
      </c>
    </row>
    <row r="2225" spans="1:5">
      <c r="A2225">
        <v>1612170</v>
      </c>
      <c r="B2225">
        <v>1664049</v>
      </c>
      <c r="C2225" s="293">
        <v>92800000</v>
      </c>
      <c r="D2225">
        <f t="shared" si="68"/>
        <v>1612170</v>
      </c>
      <c r="E2225">
        <f t="shared" si="69"/>
        <v>1664049</v>
      </c>
    </row>
    <row r="2226" spans="1:5">
      <c r="A2226">
        <v>1612172</v>
      </c>
      <c r="B2226">
        <v>1664050</v>
      </c>
      <c r="C2226" s="293">
        <v>141000000</v>
      </c>
      <c r="D2226">
        <f t="shared" si="68"/>
        <v>1612172</v>
      </c>
      <c r="E2226">
        <f t="shared" si="69"/>
        <v>1664050</v>
      </c>
    </row>
    <row r="2227" spans="1:5">
      <c r="A2227">
        <v>1612177</v>
      </c>
      <c r="B2227">
        <v>1664051</v>
      </c>
      <c r="C2227" s="293">
        <v>119600000</v>
      </c>
      <c r="D2227">
        <f t="shared" si="68"/>
        <v>1612177</v>
      </c>
      <c r="E2227">
        <f t="shared" si="69"/>
        <v>1664051</v>
      </c>
    </row>
    <row r="2228" spans="1:5">
      <c r="A2228">
        <v>1612179</v>
      </c>
      <c r="B2228">
        <v>1664052</v>
      </c>
      <c r="C2228" s="293">
        <v>202300000</v>
      </c>
      <c r="D2228">
        <f t="shared" si="68"/>
        <v>1612179</v>
      </c>
      <c r="E2228">
        <f t="shared" si="69"/>
        <v>1664052</v>
      </c>
    </row>
    <row r="2229" spans="1:5">
      <c r="A2229">
        <v>1612184</v>
      </c>
      <c r="B2229">
        <v>1664053</v>
      </c>
      <c r="C2229" s="293">
        <v>161500000</v>
      </c>
      <c r="D2229">
        <f t="shared" si="68"/>
        <v>1612184</v>
      </c>
      <c r="E2229">
        <f t="shared" si="69"/>
        <v>1664053</v>
      </c>
    </row>
    <row r="2230" spans="1:5">
      <c r="A2230">
        <v>1612185</v>
      </c>
      <c r="B2230">
        <v>1664054</v>
      </c>
      <c r="C2230" s="293">
        <v>404600000</v>
      </c>
      <c r="D2230">
        <f t="shared" si="68"/>
        <v>1612185</v>
      </c>
      <c r="E2230">
        <f t="shared" si="69"/>
        <v>1664054</v>
      </c>
    </row>
    <row r="2231" spans="1:5">
      <c r="A2231">
        <v>1612186</v>
      </c>
      <c r="B2231">
        <v>1664055</v>
      </c>
      <c r="C2231" s="293">
        <v>189800000</v>
      </c>
      <c r="D2231">
        <f t="shared" si="68"/>
        <v>1612186</v>
      </c>
      <c r="E2231">
        <f t="shared" si="69"/>
        <v>1664055</v>
      </c>
    </row>
    <row r="2232" spans="1:5">
      <c r="A2232">
        <v>1612189</v>
      </c>
      <c r="B2232">
        <v>1664056</v>
      </c>
      <c r="C2232" s="293">
        <v>327600000</v>
      </c>
      <c r="D2232">
        <f t="shared" si="68"/>
        <v>1612189</v>
      </c>
      <c r="E2232">
        <f t="shared" si="69"/>
        <v>1664056</v>
      </c>
    </row>
    <row r="2233" spans="1:5">
      <c r="A2233">
        <v>1612192</v>
      </c>
      <c r="B2233">
        <v>1664057</v>
      </c>
      <c r="C2233" s="293">
        <v>151600000</v>
      </c>
      <c r="D2233">
        <f t="shared" si="68"/>
        <v>1612192</v>
      </c>
      <c r="E2233">
        <f t="shared" si="69"/>
        <v>1664057</v>
      </c>
    </row>
    <row r="2234" spans="1:5">
      <c r="A2234">
        <v>1612195</v>
      </c>
      <c r="B2234">
        <v>1664058</v>
      </c>
      <c r="C2234" s="293">
        <v>123100000</v>
      </c>
      <c r="D2234">
        <f t="shared" si="68"/>
        <v>1612195</v>
      </c>
      <c r="E2234">
        <f t="shared" si="69"/>
        <v>1664058</v>
      </c>
    </row>
    <row r="2235" spans="1:5">
      <c r="A2235">
        <v>1612196</v>
      </c>
      <c r="B2235">
        <v>1664059</v>
      </c>
      <c r="C2235" s="293">
        <v>234400000</v>
      </c>
      <c r="D2235">
        <f t="shared" si="68"/>
        <v>1612196</v>
      </c>
      <c r="E2235">
        <f t="shared" si="69"/>
        <v>1664059</v>
      </c>
    </row>
    <row r="2236" spans="1:5">
      <c r="A2236">
        <v>1612200</v>
      </c>
      <c r="B2236">
        <v>1664060</v>
      </c>
      <c r="C2236" s="293">
        <v>331400000</v>
      </c>
      <c r="D2236">
        <f t="shared" si="68"/>
        <v>1612200</v>
      </c>
      <c r="E2236">
        <f t="shared" si="69"/>
        <v>1664060</v>
      </c>
    </row>
    <row r="2237" spans="1:5">
      <c r="A2237">
        <v>1612202</v>
      </c>
      <c r="B2237">
        <v>1664061</v>
      </c>
      <c r="C2237" s="293">
        <v>177000000</v>
      </c>
      <c r="D2237">
        <f t="shared" si="68"/>
        <v>1612202</v>
      </c>
      <c r="E2237">
        <f t="shared" si="69"/>
        <v>1664061</v>
      </c>
    </row>
    <row r="2238" spans="1:5">
      <c r="A2238">
        <v>1612203</v>
      </c>
      <c r="B2238">
        <v>1664062</v>
      </c>
      <c r="C2238" s="293">
        <v>130800000</v>
      </c>
      <c r="D2238">
        <f t="shared" si="68"/>
        <v>1612203</v>
      </c>
      <c r="E2238">
        <f t="shared" si="69"/>
        <v>1664062</v>
      </c>
    </row>
    <row r="2239" spans="1:5">
      <c r="A2239">
        <v>1612206</v>
      </c>
      <c r="B2239">
        <v>1664063</v>
      </c>
      <c r="C2239" s="293">
        <v>292100000</v>
      </c>
      <c r="D2239">
        <f t="shared" si="68"/>
        <v>1612206</v>
      </c>
      <c r="E2239">
        <f t="shared" si="69"/>
        <v>1664063</v>
      </c>
    </row>
    <row r="2240" spans="1:5">
      <c r="A2240">
        <v>1612207</v>
      </c>
      <c r="B2240">
        <v>1664064</v>
      </c>
      <c r="C2240" s="293">
        <v>163100000</v>
      </c>
      <c r="D2240">
        <f t="shared" si="68"/>
        <v>1612207</v>
      </c>
      <c r="E2240">
        <f t="shared" si="69"/>
        <v>1664064</v>
      </c>
    </row>
    <row r="2241" spans="1:5">
      <c r="A2241">
        <v>1612210</v>
      </c>
      <c r="B2241">
        <v>1664065</v>
      </c>
      <c r="C2241" s="293">
        <v>134500000</v>
      </c>
      <c r="D2241">
        <f t="shared" si="68"/>
        <v>1612210</v>
      </c>
      <c r="E2241">
        <f t="shared" si="69"/>
        <v>1664065</v>
      </c>
    </row>
    <row r="2242" spans="1:5">
      <c r="A2242">
        <v>1612211</v>
      </c>
      <c r="B2242">
        <v>1664066</v>
      </c>
      <c r="C2242" s="293">
        <v>309500000</v>
      </c>
      <c r="D2242">
        <f t="shared" si="68"/>
        <v>1612211</v>
      </c>
      <c r="E2242">
        <f t="shared" si="69"/>
        <v>1664066</v>
      </c>
    </row>
    <row r="2243" spans="1:5">
      <c r="A2243">
        <v>1612214</v>
      </c>
      <c r="B2243">
        <v>1664067</v>
      </c>
      <c r="C2243" s="293">
        <v>248400000</v>
      </c>
      <c r="D2243">
        <f t="shared" ref="D2243:D2306" si="70">+A2243*1</f>
        <v>1612214</v>
      </c>
      <c r="E2243">
        <f t="shared" ref="E2243:E2306" si="71">+B2243*1</f>
        <v>1664067</v>
      </c>
    </row>
    <row r="2244" spans="1:5">
      <c r="A2244">
        <v>1612215</v>
      </c>
      <c r="B2244">
        <v>1664068</v>
      </c>
      <c r="C2244" s="293">
        <v>222800000</v>
      </c>
      <c r="D2244">
        <f t="shared" si="70"/>
        <v>1612215</v>
      </c>
      <c r="E2244">
        <f t="shared" si="71"/>
        <v>1664068</v>
      </c>
    </row>
    <row r="2245" spans="1:5">
      <c r="A2245">
        <v>1612217</v>
      </c>
      <c r="B2245">
        <v>1664069</v>
      </c>
      <c r="C2245" s="293">
        <v>324700000</v>
      </c>
      <c r="D2245">
        <f t="shared" si="70"/>
        <v>1612217</v>
      </c>
      <c r="E2245">
        <f t="shared" si="71"/>
        <v>1664069</v>
      </c>
    </row>
    <row r="2246" spans="1:5">
      <c r="A2246">
        <v>1612219</v>
      </c>
      <c r="B2246">
        <v>1664070</v>
      </c>
      <c r="C2246" s="293">
        <v>271900000</v>
      </c>
      <c r="D2246">
        <f t="shared" si="70"/>
        <v>1612219</v>
      </c>
      <c r="E2246">
        <f t="shared" si="71"/>
        <v>1664070</v>
      </c>
    </row>
    <row r="2247" spans="1:5">
      <c r="A2247">
        <v>1612220</v>
      </c>
      <c r="B2247">
        <v>1664071</v>
      </c>
      <c r="C2247" s="293">
        <v>531600000</v>
      </c>
      <c r="D2247">
        <f t="shared" si="70"/>
        <v>1612220</v>
      </c>
      <c r="E2247">
        <f t="shared" si="71"/>
        <v>1664071</v>
      </c>
    </row>
    <row r="2248" spans="1:5">
      <c r="A2248">
        <v>1612226</v>
      </c>
      <c r="B2248">
        <v>1664072</v>
      </c>
      <c r="C2248" s="293">
        <v>458200000</v>
      </c>
      <c r="D2248">
        <f t="shared" si="70"/>
        <v>1612226</v>
      </c>
      <c r="E2248">
        <f t="shared" si="71"/>
        <v>1664072</v>
      </c>
    </row>
    <row r="2249" spans="1:5">
      <c r="A2249">
        <v>1612227</v>
      </c>
      <c r="B2249">
        <v>1664073</v>
      </c>
      <c r="C2249" s="293">
        <v>257400000</v>
      </c>
      <c r="D2249">
        <f t="shared" si="70"/>
        <v>1612227</v>
      </c>
      <c r="E2249">
        <f t="shared" si="71"/>
        <v>1664073</v>
      </c>
    </row>
    <row r="2250" spans="1:5">
      <c r="A2250">
        <v>1612228</v>
      </c>
      <c r="B2250">
        <v>1664074</v>
      </c>
      <c r="C2250" s="293">
        <v>284900000</v>
      </c>
      <c r="D2250">
        <f t="shared" si="70"/>
        <v>1612228</v>
      </c>
      <c r="E2250">
        <f t="shared" si="71"/>
        <v>1664074</v>
      </c>
    </row>
    <row r="2251" spans="1:5">
      <c r="A2251">
        <v>1612229</v>
      </c>
      <c r="B2251">
        <v>1664075</v>
      </c>
      <c r="C2251" s="293">
        <v>167600000</v>
      </c>
      <c r="D2251">
        <f t="shared" si="70"/>
        <v>1612229</v>
      </c>
      <c r="E2251">
        <f t="shared" si="71"/>
        <v>1664075</v>
      </c>
    </row>
    <row r="2252" spans="1:5">
      <c r="A2252">
        <v>1612231</v>
      </c>
      <c r="B2252">
        <v>1664076</v>
      </c>
      <c r="C2252" s="293">
        <v>217100000</v>
      </c>
      <c r="D2252">
        <f t="shared" si="70"/>
        <v>1612231</v>
      </c>
      <c r="E2252">
        <f t="shared" si="71"/>
        <v>1664076</v>
      </c>
    </row>
    <row r="2253" spans="1:5">
      <c r="A2253">
        <v>1626002</v>
      </c>
      <c r="B2253">
        <v>1665001</v>
      </c>
      <c r="C2253" s="293">
        <v>86600000</v>
      </c>
      <c r="D2253">
        <f t="shared" si="70"/>
        <v>1626002</v>
      </c>
      <c r="E2253">
        <f t="shared" si="71"/>
        <v>1665001</v>
      </c>
    </row>
    <row r="2254" spans="1:5">
      <c r="A2254">
        <v>1626003</v>
      </c>
      <c r="B2254">
        <v>1665002</v>
      </c>
      <c r="C2254" s="293">
        <v>76000000</v>
      </c>
      <c r="D2254">
        <f t="shared" si="70"/>
        <v>1626003</v>
      </c>
      <c r="E2254">
        <f t="shared" si="71"/>
        <v>1665002</v>
      </c>
    </row>
    <row r="2255" spans="1:5">
      <c r="A2255">
        <v>1626004</v>
      </c>
      <c r="B2255">
        <v>1665003</v>
      </c>
      <c r="C2255" s="293">
        <v>73600000</v>
      </c>
      <c r="D2255">
        <f t="shared" si="70"/>
        <v>1626004</v>
      </c>
      <c r="E2255">
        <f t="shared" si="71"/>
        <v>1665003</v>
      </c>
    </row>
    <row r="2256" spans="1:5">
      <c r="A2256">
        <v>1626005</v>
      </c>
      <c r="B2256">
        <v>1665004</v>
      </c>
      <c r="C2256" s="293">
        <v>109200000</v>
      </c>
      <c r="D2256">
        <f t="shared" si="70"/>
        <v>1626005</v>
      </c>
      <c r="E2256">
        <f t="shared" si="71"/>
        <v>1665004</v>
      </c>
    </row>
    <row r="2257" spans="1:5">
      <c r="A2257">
        <v>1626008</v>
      </c>
      <c r="B2257">
        <v>1665005</v>
      </c>
      <c r="C2257" s="293">
        <v>90400000</v>
      </c>
      <c r="D2257">
        <f t="shared" si="70"/>
        <v>1626008</v>
      </c>
      <c r="E2257">
        <f t="shared" si="71"/>
        <v>1665005</v>
      </c>
    </row>
    <row r="2258" spans="1:5">
      <c r="A2258">
        <v>1626010</v>
      </c>
      <c r="B2258">
        <v>1665006</v>
      </c>
      <c r="C2258" s="293">
        <v>148600000</v>
      </c>
      <c r="D2258">
        <f t="shared" si="70"/>
        <v>1626010</v>
      </c>
      <c r="E2258">
        <f t="shared" si="71"/>
        <v>1665006</v>
      </c>
    </row>
    <row r="2259" spans="1:5">
      <c r="A2259">
        <v>1626011</v>
      </c>
      <c r="B2259">
        <v>1665007</v>
      </c>
      <c r="C2259" s="293">
        <v>106800000</v>
      </c>
      <c r="D2259">
        <f t="shared" si="70"/>
        <v>1626011</v>
      </c>
      <c r="E2259">
        <f t="shared" si="71"/>
        <v>1665007</v>
      </c>
    </row>
    <row r="2260" spans="1:5">
      <c r="A2260">
        <v>1626012</v>
      </c>
      <c r="B2260">
        <v>1665008</v>
      </c>
      <c r="C2260" s="293">
        <v>121400000</v>
      </c>
      <c r="D2260">
        <f t="shared" si="70"/>
        <v>1626012</v>
      </c>
      <c r="E2260">
        <f t="shared" si="71"/>
        <v>1665008</v>
      </c>
    </row>
    <row r="2261" spans="1:5">
      <c r="A2261">
        <v>1626013</v>
      </c>
      <c r="B2261">
        <v>1665009</v>
      </c>
      <c r="C2261" s="293">
        <v>97800000</v>
      </c>
      <c r="D2261">
        <f t="shared" si="70"/>
        <v>1626013</v>
      </c>
      <c r="E2261">
        <f t="shared" si="71"/>
        <v>1665009</v>
      </c>
    </row>
    <row r="2262" spans="1:5">
      <c r="A2262">
        <v>1626015</v>
      </c>
      <c r="B2262">
        <v>1665010</v>
      </c>
      <c r="C2262" s="293">
        <v>133200000</v>
      </c>
      <c r="D2262">
        <f t="shared" si="70"/>
        <v>1626015</v>
      </c>
      <c r="E2262">
        <f t="shared" si="71"/>
        <v>1665010</v>
      </c>
    </row>
    <row r="2263" spans="1:5">
      <c r="A2263">
        <v>1626017</v>
      </c>
      <c r="B2263">
        <v>1665011</v>
      </c>
      <c r="C2263" s="293">
        <v>89300000</v>
      </c>
      <c r="D2263">
        <f t="shared" si="70"/>
        <v>1626017</v>
      </c>
      <c r="E2263">
        <f t="shared" si="71"/>
        <v>1665011</v>
      </c>
    </row>
    <row r="2264" spans="1:5">
      <c r="A2264">
        <v>1626019</v>
      </c>
      <c r="B2264">
        <v>1665012</v>
      </c>
      <c r="C2264" s="293">
        <v>127100000</v>
      </c>
      <c r="D2264">
        <f t="shared" si="70"/>
        <v>1626019</v>
      </c>
      <c r="E2264">
        <f t="shared" si="71"/>
        <v>1665012</v>
      </c>
    </row>
    <row r="2265" spans="1:5">
      <c r="A2265">
        <v>1626082</v>
      </c>
      <c r="B2265">
        <v>1665013</v>
      </c>
      <c r="C2265" s="293">
        <v>54400000</v>
      </c>
      <c r="D2265">
        <f t="shared" si="70"/>
        <v>1626082</v>
      </c>
      <c r="E2265">
        <f t="shared" si="71"/>
        <v>1665013</v>
      </c>
    </row>
    <row r="2266" spans="1:5">
      <c r="A2266">
        <v>1626083</v>
      </c>
      <c r="B2266">
        <v>1665014</v>
      </c>
      <c r="C2266" s="293">
        <v>189800000</v>
      </c>
      <c r="D2266">
        <f t="shared" si="70"/>
        <v>1626083</v>
      </c>
      <c r="E2266">
        <f t="shared" si="71"/>
        <v>1665014</v>
      </c>
    </row>
    <row r="2267" spans="1:5">
      <c r="A2267">
        <v>1626084</v>
      </c>
      <c r="B2267">
        <v>1665015</v>
      </c>
      <c r="C2267" s="293">
        <v>157400000</v>
      </c>
      <c r="D2267">
        <f t="shared" si="70"/>
        <v>1626084</v>
      </c>
      <c r="E2267">
        <f t="shared" si="71"/>
        <v>1665015</v>
      </c>
    </row>
    <row r="2268" spans="1:5">
      <c r="A2268">
        <v>1626085</v>
      </c>
      <c r="B2268">
        <v>1665016</v>
      </c>
      <c r="C2268" s="293">
        <v>136200000</v>
      </c>
      <c r="D2268">
        <f t="shared" si="70"/>
        <v>1626085</v>
      </c>
      <c r="E2268">
        <f t="shared" si="71"/>
        <v>1665016</v>
      </c>
    </row>
    <row r="2269" spans="1:5">
      <c r="A2269">
        <v>1626086</v>
      </c>
      <c r="B2269">
        <v>1665017</v>
      </c>
      <c r="C2269" s="293">
        <v>153800000</v>
      </c>
      <c r="D2269">
        <f t="shared" si="70"/>
        <v>1626086</v>
      </c>
      <c r="E2269">
        <f t="shared" si="71"/>
        <v>1665017</v>
      </c>
    </row>
    <row r="2270" spans="1:5">
      <c r="A2270">
        <v>1626087</v>
      </c>
      <c r="B2270">
        <v>1665018</v>
      </c>
      <c r="C2270" s="293">
        <v>145300000</v>
      </c>
      <c r="D2270">
        <f t="shared" si="70"/>
        <v>1626087</v>
      </c>
      <c r="E2270">
        <f t="shared" si="71"/>
        <v>1665018</v>
      </c>
    </row>
    <row r="2271" spans="1:5">
      <c r="A2271">
        <v>1626088</v>
      </c>
      <c r="B2271">
        <v>1665019</v>
      </c>
      <c r="C2271" s="293">
        <v>187900000</v>
      </c>
      <c r="D2271">
        <f t="shared" si="70"/>
        <v>1626088</v>
      </c>
      <c r="E2271">
        <f t="shared" si="71"/>
        <v>1665019</v>
      </c>
    </row>
    <row r="2272" spans="1:5">
      <c r="A2272">
        <v>1626089</v>
      </c>
      <c r="B2272">
        <v>1665020</v>
      </c>
      <c r="C2272" s="293">
        <v>148600000</v>
      </c>
      <c r="D2272">
        <f t="shared" si="70"/>
        <v>1626089</v>
      </c>
      <c r="E2272">
        <f t="shared" si="71"/>
        <v>1665020</v>
      </c>
    </row>
    <row r="2273" spans="1:5">
      <c r="A2273">
        <v>1626090</v>
      </c>
      <c r="B2273">
        <v>1665021</v>
      </c>
      <c r="C2273" s="293">
        <v>237600000</v>
      </c>
      <c r="D2273">
        <f t="shared" si="70"/>
        <v>1626090</v>
      </c>
      <c r="E2273">
        <f t="shared" si="71"/>
        <v>1665021</v>
      </c>
    </row>
    <row r="2274" spans="1:5">
      <c r="A2274">
        <v>1626091</v>
      </c>
      <c r="B2274">
        <v>1665022</v>
      </c>
      <c r="C2274" s="293">
        <v>81200000</v>
      </c>
      <c r="D2274">
        <f t="shared" si="70"/>
        <v>1626091</v>
      </c>
      <c r="E2274">
        <f t="shared" si="71"/>
        <v>1665022</v>
      </c>
    </row>
    <row r="2275" spans="1:5">
      <c r="A2275">
        <v>1626092</v>
      </c>
      <c r="B2275">
        <v>1665023</v>
      </c>
      <c r="C2275" s="293">
        <v>122900000</v>
      </c>
      <c r="D2275">
        <f t="shared" si="70"/>
        <v>1626092</v>
      </c>
      <c r="E2275">
        <f t="shared" si="71"/>
        <v>1665023</v>
      </c>
    </row>
    <row r="2276" spans="1:5">
      <c r="A2276">
        <v>1626093</v>
      </c>
      <c r="B2276">
        <v>1665024</v>
      </c>
      <c r="C2276" s="293">
        <v>165000000</v>
      </c>
      <c r="D2276">
        <f t="shared" si="70"/>
        <v>1626093</v>
      </c>
      <c r="E2276">
        <f t="shared" si="71"/>
        <v>1665024</v>
      </c>
    </row>
    <row r="2277" spans="1:5">
      <c r="A2277">
        <v>1626094</v>
      </c>
      <c r="B2277">
        <v>1665025</v>
      </c>
      <c r="C2277" s="293">
        <v>96800000</v>
      </c>
      <c r="D2277">
        <f t="shared" si="70"/>
        <v>1626094</v>
      </c>
      <c r="E2277">
        <f t="shared" si="71"/>
        <v>1665025</v>
      </c>
    </row>
    <row r="2278" spans="1:5">
      <c r="A2278">
        <v>1626095</v>
      </c>
      <c r="B2278">
        <v>1665026</v>
      </c>
      <c r="C2278" s="293">
        <v>107800000</v>
      </c>
      <c r="D2278">
        <f t="shared" si="70"/>
        <v>1626095</v>
      </c>
      <c r="E2278">
        <f t="shared" si="71"/>
        <v>1665026</v>
      </c>
    </row>
    <row r="2279" spans="1:5">
      <c r="A2279">
        <v>1626096</v>
      </c>
      <c r="B2279">
        <v>1665027</v>
      </c>
      <c r="C2279" s="293">
        <v>168500000</v>
      </c>
      <c r="D2279">
        <f t="shared" si="70"/>
        <v>1626096</v>
      </c>
      <c r="E2279">
        <f t="shared" si="71"/>
        <v>1665027</v>
      </c>
    </row>
    <row r="2280" spans="1:5">
      <c r="A2280">
        <v>1626097</v>
      </c>
      <c r="B2280">
        <v>1665028</v>
      </c>
      <c r="C2280" s="293">
        <v>367700000</v>
      </c>
      <c r="D2280">
        <f t="shared" si="70"/>
        <v>1626097</v>
      </c>
      <c r="E2280">
        <f t="shared" si="71"/>
        <v>1665028</v>
      </c>
    </row>
    <row r="2281" spans="1:5">
      <c r="A2281">
        <v>1626098</v>
      </c>
      <c r="B2281">
        <v>1665029</v>
      </c>
      <c r="C2281" s="293">
        <v>119000000</v>
      </c>
      <c r="D2281">
        <f t="shared" si="70"/>
        <v>1626098</v>
      </c>
      <c r="E2281">
        <f t="shared" si="71"/>
        <v>1665029</v>
      </c>
    </row>
    <row r="2282" spans="1:5">
      <c r="A2282">
        <v>1626099</v>
      </c>
      <c r="B2282">
        <v>1665030</v>
      </c>
      <c r="C2282" s="293">
        <v>115200000</v>
      </c>
      <c r="D2282">
        <f t="shared" si="70"/>
        <v>1626099</v>
      </c>
      <c r="E2282">
        <f t="shared" si="71"/>
        <v>1665030</v>
      </c>
    </row>
    <row r="2283" spans="1:5">
      <c r="A2283">
        <v>1626100</v>
      </c>
      <c r="B2283">
        <v>1665031</v>
      </c>
      <c r="C2283" s="293">
        <v>139200000</v>
      </c>
      <c r="D2283">
        <f t="shared" si="70"/>
        <v>1626100</v>
      </c>
      <c r="E2283">
        <f t="shared" si="71"/>
        <v>1665031</v>
      </c>
    </row>
    <row r="2284" spans="1:5">
      <c r="A2284">
        <v>1626101</v>
      </c>
      <c r="B2284">
        <v>1665032</v>
      </c>
      <c r="C2284" s="293">
        <v>100100000</v>
      </c>
      <c r="D2284">
        <f t="shared" si="70"/>
        <v>1626101</v>
      </c>
      <c r="E2284">
        <f t="shared" si="71"/>
        <v>1665032</v>
      </c>
    </row>
    <row r="2285" spans="1:5">
      <c r="A2285">
        <v>1626102</v>
      </c>
      <c r="B2285">
        <v>1665033</v>
      </c>
      <c r="C2285" s="293">
        <v>85300000</v>
      </c>
      <c r="D2285">
        <f t="shared" si="70"/>
        <v>1626102</v>
      </c>
      <c r="E2285">
        <f t="shared" si="71"/>
        <v>1665033</v>
      </c>
    </row>
    <row r="2286" spans="1:5">
      <c r="A2286">
        <v>1626103</v>
      </c>
      <c r="B2286">
        <v>1665034</v>
      </c>
      <c r="C2286" s="293">
        <v>156600000</v>
      </c>
      <c r="D2286">
        <f t="shared" si="70"/>
        <v>1626103</v>
      </c>
      <c r="E2286">
        <f t="shared" si="71"/>
        <v>1665034</v>
      </c>
    </row>
    <row r="2287" spans="1:5">
      <c r="A2287">
        <v>1626104</v>
      </c>
      <c r="B2287">
        <v>1665035</v>
      </c>
      <c r="C2287" s="293">
        <v>80800000</v>
      </c>
      <c r="D2287">
        <f t="shared" si="70"/>
        <v>1626104</v>
      </c>
      <c r="E2287">
        <f t="shared" si="71"/>
        <v>1665035</v>
      </c>
    </row>
    <row r="2288" spans="1:5">
      <c r="A2288">
        <v>1626105</v>
      </c>
      <c r="B2288">
        <v>1665036</v>
      </c>
      <c r="C2288" s="293">
        <v>314000000</v>
      </c>
      <c r="D2288">
        <f t="shared" si="70"/>
        <v>1626105</v>
      </c>
      <c r="E2288">
        <f t="shared" si="71"/>
        <v>1665036</v>
      </c>
    </row>
    <row r="2289" spans="1:5">
      <c r="A2289">
        <v>1626106</v>
      </c>
      <c r="B2289">
        <v>1665037</v>
      </c>
      <c r="C2289" s="293">
        <v>241700000</v>
      </c>
      <c r="D2289">
        <f t="shared" si="70"/>
        <v>1626106</v>
      </c>
      <c r="E2289">
        <f t="shared" si="71"/>
        <v>1665037</v>
      </c>
    </row>
    <row r="2290" spans="1:5">
      <c r="A2290">
        <v>1626107</v>
      </c>
      <c r="B2290">
        <v>1665038</v>
      </c>
      <c r="C2290" s="293">
        <v>325700000</v>
      </c>
      <c r="D2290">
        <f t="shared" si="70"/>
        <v>1626107</v>
      </c>
      <c r="E2290">
        <f t="shared" si="71"/>
        <v>1665038</v>
      </c>
    </row>
    <row r="2291" spans="1:5">
      <c r="A2291">
        <v>1626108</v>
      </c>
      <c r="B2291">
        <v>1665039</v>
      </c>
      <c r="C2291" s="293">
        <v>510100000</v>
      </c>
      <c r="D2291">
        <f t="shared" si="70"/>
        <v>1626108</v>
      </c>
      <c r="E2291">
        <f t="shared" si="71"/>
        <v>1665039</v>
      </c>
    </row>
    <row r="2292" spans="1:5">
      <c r="A2292">
        <v>1626109</v>
      </c>
      <c r="B2292">
        <v>1665040</v>
      </c>
      <c r="C2292" s="293">
        <v>145100000</v>
      </c>
      <c r="D2292">
        <f t="shared" si="70"/>
        <v>1626109</v>
      </c>
      <c r="E2292">
        <f t="shared" si="71"/>
        <v>1665040</v>
      </c>
    </row>
    <row r="2293" spans="1:5">
      <c r="A2293">
        <v>1626110</v>
      </c>
      <c r="B2293">
        <v>1665041</v>
      </c>
      <c r="C2293" s="293">
        <v>244500000</v>
      </c>
      <c r="D2293">
        <f t="shared" si="70"/>
        <v>1626110</v>
      </c>
      <c r="E2293">
        <f t="shared" si="71"/>
        <v>1665041</v>
      </c>
    </row>
    <row r="2294" spans="1:5">
      <c r="A2294">
        <v>1626111</v>
      </c>
      <c r="B2294">
        <v>1665042</v>
      </c>
      <c r="C2294" s="293">
        <v>179900000</v>
      </c>
      <c r="D2294">
        <f t="shared" si="70"/>
        <v>1626111</v>
      </c>
      <c r="E2294">
        <f t="shared" si="71"/>
        <v>1665042</v>
      </c>
    </row>
    <row r="2295" spans="1:5">
      <c r="A2295">
        <v>1626112</v>
      </c>
      <c r="B2295">
        <v>1665043</v>
      </c>
      <c r="C2295" s="293">
        <v>76700000</v>
      </c>
      <c r="D2295">
        <f t="shared" si="70"/>
        <v>1626112</v>
      </c>
      <c r="E2295">
        <f t="shared" si="71"/>
        <v>1665043</v>
      </c>
    </row>
    <row r="2296" spans="1:5">
      <c r="A2296">
        <v>1626113</v>
      </c>
      <c r="B2296">
        <v>1665044</v>
      </c>
      <c r="C2296" s="293">
        <v>500400000</v>
      </c>
      <c r="D2296">
        <f t="shared" si="70"/>
        <v>1626113</v>
      </c>
      <c r="E2296">
        <f t="shared" si="71"/>
        <v>1665044</v>
      </c>
    </row>
    <row r="2297" spans="1:5">
      <c r="A2297">
        <v>1626114</v>
      </c>
      <c r="B2297">
        <v>1665045</v>
      </c>
      <c r="C2297" s="293">
        <v>241100000</v>
      </c>
      <c r="D2297">
        <f t="shared" si="70"/>
        <v>1626114</v>
      </c>
      <c r="E2297">
        <f t="shared" si="71"/>
        <v>1665045</v>
      </c>
    </row>
    <row r="2298" spans="1:5">
      <c r="A2298">
        <v>1626115</v>
      </c>
      <c r="B2298">
        <v>1665046</v>
      </c>
      <c r="C2298" s="293">
        <v>114600000</v>
      </c>
      <c r="D2298">
        <f t="shared" si="70"/>
        <v>1626115</v>
      </c>
      <c r="E2298">
        <f t="shared" si="71"/>
        <v>1665046</v>
      </c>
    </row>
    <row r="2299" spans="1:5">
      <c r="A2299">
        <v>1626116</v>
      </c>
      <c r="B2299">
        <v>1665047</v>
      </c>
      <c r="C2299" s="293">
        <v>234300000</v>
      </c>
      <c r="D2299">
        <f t="shared" si="70"/>
        <v>1626116</v>
      </c>
      <c r="E2299">
        <f t="shared" si="71"/>
        <v>1665047</v>
      </c>
    </row>
    <row r="2300" spans="1:5">
      <c r="A2300">
        <v>1626117</v>
      </c>
      <c r="B2300">
        <v>1665048</v>
      </c>
      <c r="C2300" s="293">
        <v>160600000</v>
      </c>
      <c r="D2300">
        <f t="shared" si="70"/>
        <v>1626117</v>
      </c>
      <c r="E2300">
        <f t="shared" si="71"/>
        <v>1665048</v>
      </c>
    </row>
    <row r="2301" spans="1:5">
      <c r="A2301">
        <v>1626118</v>
      </c>
      <c r="B2301">
        <v>1665049</v>
      </c>
      <c r="C2301" s="293">
        <v>513800000</v>
      </c>
      <c r="D2301">
        <f t="shared" si="70"/>
        <v>1626118</v>
      </c>
      <c r="E2301">
        <f t="shared" si="71"/>
        <v>1665049</v>
      </c>
    </row>
    <row r="2302" spans="1:5">
      <c r="A2302">
        <v>1626119</v>
      </c>
      <c r="B2302">
        <v>1665050</v>
      </c>
      <c r="C2302" s="293">
        <v>436400000</v>
      </c>
      <c r="D2302">
        <f t="shared" si="70"/>
        <v>1626119</v>
      </c>
      <c r="E2302">
        <f t="shared" si="71"/>
        <v>1665050</v>
      </c>
    </row>
    <row r="2303" spans="1:5">
      <c r="A2303">
        <v>1622002</v>
      </c>
      <c r="B2303">
        <v>1666001</v>
      </c>
      <c r="C2303" s="293">
        <v>155100000</v>
      </c>
      <c r="D2303">
        <f t="shared" si="70"/>
        <v>1622002</v>
      </c>
      <c r="E2303">
        <f t="shared" si="71"/>
        <v>1666001</v>
      </c>
    </row>
    <row r="2304" spans="1:5">
      <c r="A2304">
        <v>1622004</v>
      </c>
      <c r="B2304">
        <v>1666002</v>
      </c>
      <c r="C2304" s="293">
        <v>162500000</v>
      </c>
      <c r="D2304">
        <f t="shared" si="70"/>
        <v>1622004</v>
      </c>
      <c r="E2304">
        <f t="shared" si="71"/>
        <v>1666002</v>
      </c>
    </row>
    <row r="2305" spans="1:5">
      <c r="A2305">
        <v>1622007</v>
      </c>
      <c r="B2305">
        <v>1666003</v>
      </c>
      <c r="C2305" s="293">
        <v>163100000</v>
      </c>
      <c r="D2305">
        <f t="shared" si="70"/>
        <v>1622007</v>
      </c>
      <c r="E2305">
        <f t="shared" si="71"/>
        <v>1666003</v>
      </c>
    </row>
    <row r="2306" spans="1:5">
      <c r="A2306">
        <v>1622009</v>
      </c>
      <c r="B2306">
        <v>1666004</v>
      </c>
      <c r="C2306" s="293">
        <v>97200000</v>
      </c>
      <c r="D2306">
        <f t="shared" si="70"/>
        <v>1622009</v>
      </c>
      <c r="E2306">
        <f t="shared" si="71"/>
        <v>1666004</v>
      </c>
    </row>
    <row r="2307" spans="1:5">
      <c r="A2307">
        <v>1622010</v>
      </c>
      <c r="B2307">
        <v>1666005</v>
      </c>
      <c r="C2307" s="293">
        <v>164700000</v>
      </c>
      <c r="D2307">
        <f t="shared" ref="D2307:D2370" si="72">+A2307*1</f>
        <v>1622010</v>
      </c>
      <c r="E2307">
        <f t="shared" ref="E2307:E2370" si="73">+B2307*1</f>
        <v>1666005</v>
      </c>
    </row>
    <row r="2308" spans="1:5">
      <c r="A2308">
        <v>1622012</v>
      </c>
      <c r="B2308">
        <v>1666006</v>
      </c>
      <c r="C2308" s="293">
        <v>116300000</v>
      </c>
      <c r="D2308">
        <f t="shared" si="72"/>
        <v>1622012</v>
      </c>
      <c r="E2308">
        <f t="shared" si="73"/>
        <v>1666006</v>
      </c>
    </row>
    <row r="2309" spans="1:5">
      <c r="A2309">
        <v>1622013</v>
      </c>
      <c r="B2309">
        <v>1666007</v>
      </c>
      <c r="C2309" s="293">
        <v>113700000</v>
      </c>
      <c r="D2309">
        <f t="shared" si="72"/>
        <v>1622013</v>
      </c>
      <c r="E2309">
        <f t="shared" si="73"/>
        <v>1666007</v>
      </c>
    </row>
    <row r="2310" spans="1:5">
      <c r="A2310">
        <v>1622014</v>
      </c>
      <c r="B2310">
        <v>1666008</v>
      </c>
      <c r="C2310" s="293">
        <v>91000000</v>
      </c>
      <c r="D2310">
        <f t="shared" si="72"/>
        <v>1622014</v>
      </c>
      <c r="E2310">
        <f t="shared" si="73"/>
        <v>1666008</v>
      </c>
    </row>
    <row r="2311" spans="1:5">
      <c r="A2311">
        <v>1622015</v>
      </c>
      <c r="B2311">
        <v>1666009</v>
      </c>
      <c r="C2311" s="293">
        <v>77300000</v>
      </c>
      <c r="D2311">
        <f t="shared" si="72"/>
        <v>1622015</v>
      </c>
      <c r="E2311">
        <f t="shared" si="73"/>
        <v>1666009</v>
      </c>
    </row>
    <row r="2312" spans="1:5">
      <c r="A2312">
        <v>1622017</v>
      </c>
      <c r="B2312">
        <v>1666010</v>
      </c>
      <c r="C2312" s="293">
        <v>118600000</v>
      </c>
      <c r="D2312">
        <f t="shared" si="72"/>
        <v>1622017</v>
      </c>
      <c r="E2312">
        <f t="shared" si="73"/>
        <v>1666010</v>
      </c>
    </row>
    <row r="2313" spans="1:5">
      <c r="A2313">
        <v>1622081</v>
      </c>
      <c r="B2313">
        <v>1666011</v>
      </c>
      <c r="C2313" s="293">
        <v>130000000</v>
      </c>
      <c r="D2313">
        <f t="shared" si="72"/>
        <v>1622081</v>
      </c>
      <c r="E2313">
        <f t="shared" si="73"/>
        <v>1666011</v>
      </c>
    </row>
    <row r="2314" spans="1:5">
      <c r="A2314">
        <v>1622082</v>
      </c>
      <c r="B2314">
        <v>1666012</v>
      </c>
      <c r="C2314" s="293">
        <v>161300000</v>
      </c>
      <c r="D2314">
        <f t="shared" si="72"/>
        <v>1622082</v>
      </c>
      <c r="E2314">
        <f t="shared" si="73"/>
        <v>1666012</v>
      </c>
    </row>
    <row r="2315" spans="1:5">
      <c r="A2315">
        <v>1622083</v>
      </c>
      <c r="B2315">
        <v>1666013</v>
      </c>
      <c r="C2315" s="293">
        <v>123800000</v>
      </c>
      <c r="D2315">
        <f t="shared" si="72"/>
        <v>1622083</v>
      </c>
      <c r="E2315">
        <f t="shared" si="73"/>
        <v>1666013</v>
      </c>
    </row>
    <row r="2316" spans="1:5">
      <c r="A2316">
        <v>1622084</v>
      </c>
      <c r="B2316">
        <v>1666014</v>
      </c>
      <c r="C2316" s="293">
        <v>293600000</v>
      </c>
      <c r="D2316">
        <f t="shared" si="72"/>
        <v>1622084</v>
      </c>
      <c r="E2316">
        <f t="shared" si="73"/>
        <v>1666014</v>
      </c>
    </row>
    <row r="2317" spans="1:5">
      <c r="A2317">
        <v>1622085</v>
      </c>
      <c r="B2317">
        <v>1666015</v>
      </c>
      <c r="C2317" s="293">
        <v>305600000</v>
      </c>
      <c r="D2317">
        <f t="shared" si="72"/>
        <v>1622085</v>
      </c>
      <c r="E2317">
        <f t="shared" si="73"/>
        <v>1666015</v>
      </c>
    </row>
    <row r="2318" spans="1:5">
      <c r="A2318">
        <v>1604110</v>
      </c>
      <c r="B2318">
        <v>1667001</v>
      </c>
      <c r="C2318" s="293">
        <v>295000000</v>
      </c>
      <c r="D2318">
        <f t="shared" si="72"/>
        <v>1604110</v>
      </c>
      <c r="E2318">
        <f t="shared" si="73"/>
        <v>1667001</v>
      </c>
    </row>
    <row r="2319" spans="1:5">
      <c r="A2319">
        <v>1604111</v>
      </c>
      <c r="B2319">
        <v>1667002</v>
      </c>
      <c r="C2319" s="293">
        <v>187400000</v>
      </c>
      <c r="D2319">
        <f t="shared" si="72"/>
        <v>1604111</v>
      </c>
      <c r="E2319">
        <f t="shared" si="73"/>
        <v>1667002</v>
      </c>
    </row>
    <row r="2320" spans="1:5">
      <c r="A2320">
        <v>1604116</v>
      </c>
      <c r="B2320">
        <v>1667003</v>
      </c>
      <c r="C2320" s="293">
        <v>150300000</v>
      </c>
      <c r="D2320">
        <f t="shared" si="72"/>
        <v>1604116</v>
      </c>
      <c r="E2320">
        <f t="shared" si="73"/>
        <v>1667003</v>
      </c>
    </row>
    <row r="2321" spans="1:5">
      <c r="A2321">
        <v>1604117</v>
      </c>
      <c r="B2321">
        <v>1667004</v>
      </c>
      <c r="C2321" s="293">
        <v>205900000</v>
      </c>
      <c r="D2321">
        <f t="shared" si="72"/>
        <v>1604117</v>
      </c>
      <c r="E2321">
        <f t="shared" si="73"/>
        <v>1667004</v>
      </c>
    </row>
    <row r="2322" spans="1:5">
      <c r="A2322">
        <v>1604120</v>
      </c>
      <c r="B2322">
        <v>1667005</v>
      </c>
      <c r="C2322" s="293">
        <v>489200000</v>
      </c>
      <c r="D2322">
        <f t="shared" si="72"/>
        <v>1604120</v>
      </c>
      <c r="E2322">
        <f t="shared" si="73"/>
        <v>1667005</v>
      </c>
    </row>
    <row r="2323" spans="1:5">
      <c r="A2323">
        <v>1603005</v>
      </c>
      <c r="B2323">
        <v>1670001</v>
      </c>
      <c r="C2323" s="293">
        <v>120800000</v>
      </c>
      <c r="D2323">
        <f t="shared" si="72"/>
        <v>1603005</v>
      </c>
      <c r="E2323">
        <f t="shared" si="73"/>
        <v>1670001</v>
      </c>
    </row>
    <row r="2324" spans="1:5">
      <c r="A2324">
        <v>1603012</v>
      </c>
      <c r="B2324">
        <v>1670002</v>
      </c>
      <c r="C2324" s="293">
        <v>124800000</v>
      </c>
      <c r="D2324">
        <f t="shared" si="72"/>
        <v>1603012</v>
      </c>
      <c r="E2324">
        <f t="shared" si="73"/>
        <v>1670002</v>
      </c>
    </row>
    <row r="2325" spans="1:5">
      <c r="A2325">
        <v>1603013</v>
      </c>
      <c r="B2325">
        <v>1670003</v>
      </c>
      <c r="C2325" s="293">
        <v>72200000</v>
      </c>
      <c r="D2325">
        <f t="shared" si="72"/>
        <v>1603013</v>
      </c>
      <c r="E2325">
        <f t="shared" si="73"/>
        <v>1670003</v>
      </c>
    </row>
    <row r="2326" spans="1:5">
      <c r="A2326">
        <v>1603020</v>
      </c>
      <c r="B2326">
        <v>1670004</v>
      </c>
      <c r="C2326" s="293">
        <v>88200000</v>
      </c>
      <c r="D2326">
        <f t="shared" si="72"/>
        <v>1603020</v>
      </c>
      <c r="E2326">
        <f t="shared" si="73"/>
        <v>1670004</v>
      </c>
    </row>
    <row r="2327" spans="1:5">
      <c r="A2327">
        <v>1603021</v>
      </c>
      <c r="B2327">
        <v>1670005</v>
      </c>
      <c r="C2327" s="293">
        <v>135600000</v>
      </c>
      <c r="D2327">
        <f t="shared" si="72"/>
        <v>1603021</v>
      </c>
      <c r="E2327">
        <f t="shared" si="73"/>
        <v>1670005</v>
      </c>
    </row>
    <row r="2328" spans="1:5">
      <c r="A2328">
        <v>1603024</v>
      </c>
      <c r="B2328">
        <v>1670006</v>
      </c>
      <c r="C2328" s="293">
        <v>127600000</v>
      </c>
      <c r="D2328">
        <f t="shared" si="72"/>
        <v>1603024</v>
      </c>
      <c r="E2328">
        <f t="shared" si="73"/>
        <v>1670006</v>
      </c>
    </row>
    <row r="2329" spans="1:5">
      <c r="A2329">
        <v>1603029</v>
      </c>
      <c r="B2329">
        <v>1670007</v>
      </c>
      <c r="C2329" s="293">
        <v>279700000</v>
      </c>
      <c r="D2329">
        <f t="shared" si="72"/>
        <v>1603029</v>
      </c>
      <c r="E2329">
        <f t="shared" si="73"/>
        <v>1670007</v>
      </c>
    </row>
    <row r="2330" spans="1:5">
      <c r="A2330">
        <v>1603032</v>
      </c>
      <c r="B2330">
        <v>1670008</v>
      </c>
      <c r="C2330" s="293">
        <v>377800000</v>
      </c>
      <c r="D2330">
        <f t="shared" si="72"/>
        <v>1603032</v>
      </c>
      <c r="E2330">
        <f t="shared" si="73"/>
        <v>1670008</v>
      </c>
    </row>
    <row r="2331" spans="1:5">
      <c r="A2331">
        <v>1603037</v>
      </c>
      <c r="B2331">
        <v>1670009</v>
      </c>
      <c r="C2331" s="293">
        <v>140700000</v>
      </c>
      <c r="D2331">
        <f t="shared" si="72"/>
        <v>1603037</v>
      </c>
      <c r="E2331">
        <f t="shared" si="73"/>
        <v>1670009</v>
      </c>
    </row>
    <row r="2332" spans="1:5">
      <c r="A2332">
        <v>1603080</v>
      </c>
      <c r="B2332">
        <v>1670010</v>
      </c>
      <c r="C2332" s="293">
        <v>127600000</v>
      </c>
      <c r="D2332">
        <f t="shared" si="72"/>
        <v>1603080</v>
      </c>
      <c r="E2332">
        <f t="shared" si="73"/>
        <v>1670010</v>
      </c>
    </row>
    <row r="2333" spans="1:5">
      <c r="A2333">
        <v>1603081</v>
      </c>
      <c r="B2333">
        <v>1670011</v>
      </c>
      <c r="C2333" s="293">
        <v>72700000</v>
      </c>
      <c r="D2333">
        <f t="shared" si="72"/>
        <v>1603081</v>
      </c>
      <c r="E2333">
        <f t="shared" si="73"/>
        <v>1670011</v>
      </c>
    </row>
    <row r="2334" spans="1:5">
      <c r="A2334">
        <v>1603115</v>
      </c>
      <c r="B2334">
        <v>1670012</v>
      </c>
      <c r="C2334" s="293">
        <v>213500000</v>
      </c>
      <c r="D2334">
        <f t="shared" si="72"/>
        <v>1603115</v>
      </c>
      <c r="E2334">
        <f t="shared" si="73"/>
        <v>1670012</v>
      </c>
    </row>
    <row r="2335" spans="1:5">
      <c r="A2335">
        <v>1603120</v>
      </c>
      <c r="B2335">
        <v>1670013</v>
      </c>
      <c r="C2335" s="293">
        <v>374500000</v>
      </c>
      <c r="D2335">
        <f t="shared" si="72"/>
        <v>1603120</v>
      </c>
      <c r="E2335">
        <f t="shared" si="73"/>
        <v>1670013</v>
      </c>
    </row>
    <row r="2336" spans="1:5">
      <c r="A2336">
        <v>1603125</v>
      </c>
      <c r="B2336">
        <v>1670014</v>
      </c>
      <c r="C2336" s="293">
        <v>433300000</v>
      </c>
      <c r="D2336">
        <f t="shared" si="72"/>
        <v>1603125</v>
      </c>
      <c r="E2336">
        <f t="shared" si="73"/>
        <v>1670014</v>
      </c>
    </row>
    <row r="2337" spans="1:5">
      <c r="A2337">
        <v>1603126</v>
      </c>
      <c r="B2337">
        <v>1670015</v>
      </c>
      <c r="C2337" s="293">
        <v>217800000</v>
      </c>
      <c r="D2337">
        <f t="shared" si="72"/>
        <v>1603126</v>
      </c>
      <c r="E2337">
        <f t="shared" si="73"/>
        <v>1670015</v>
      </c>
    </row>
    <row r="2338" spans="1:5">
      <c r="A2338">
        <v>1603129</v>
      </c>
      <c r="B2338">
        <v>1670016</v>
      </c>
      <c r="C2338" s="293">
        <v>276400000</v>
      </c>
      <c r="D2338">
        <f t="shared" si="72"/>
        <v>1603129</v>
      </c>
      <c r="E2338">
        <f t="shared" si="73"/>
        <v>1670016</v>
      </c>
    </row>
    <row r="2339" spans="1:5">
      <c r="A2339">
        <v>1603130</v>
      </c>
      <c r="B2339">
        <v>1670017</v>
      </c>
      <c r="C2339" s="293">
        <v>531500000</v>
      </c>
      <c r="D2339">
        <f t="shared" si="72"/>
        <v>1603130</v>
      </c>
      <c r="E2339">
        <f t="shared" si="73"/>
        <v>1670017</v>
      </c>
    </row>
    <row r="2340" spans="1:5">
      <c r="A2340">
        <v>1603131</v>
      </c>
      <c r="B2340">
        <v>1670018</v>
      </c>
      <c r="C2340" s="293">
        <v>523000000</v>
      </c>
      <c r="D2340">
        <f t="shared" si="72"/>
        <v>1603131</v>
      </c>
      <c r="E2340">
        <f t="shared" si="73"/>
        <v>1670018</v>
      </c>
    </row>
    <row r="2341" spans="1:5">
      <c r="A2341">
        <v>1603141</v>
      </c>
      <c r="B2341">
        <v>1670019</v>
      </c>
      <c r="C2341" s="293">
        <v>332400000</v>
      </c>
      <c r="D2341">
        <f t="shared" si="72"/>
        <v>1603141</v>
      </c>
      <c r="E2341">
        <f t="shared" si="73"/>
        <v>1670019</v>
      </c>
    </row>
    <row r="2342" spans="1:5">
      <c r="A2342">
        <v>1603146</v>
      </c>
      <c r="B2342">
        <v>1670020</v>
      </c>
      <c r="C2342" s="293">
        <v>325600000</v>
      </c>
      <c r="D2342">
        <f t="shared" si="72"/>
        <v>1603146</v>
      </c>
      <c r="E2342">
        <f t="shared" si="73"/>
        <v>1670020</v>
      </c>
    </row>
    <row r="2343" spans="1:5">
      <c r="A2343">
        <v>1603161</v>
      </c>
      <c r="B2343">
        <v>1670021</v>
      </c>
      <c r="C2343" s="293">
        <v>488400000</v>
      </c>
      <c r="D2343">
        <f t="shared" si="72"/>
        <v>1603161</v>
      </c>
      <c r="E2343">
        <f t="shared" si="73"/>
        <v>1670021</v>
      </c>
    </row>
    <row r="2344" spans="1:5">
      <c r="A2344">
        <v>1603001</v>
      </c>
      <c r="B2344">
        <v>1671001</v>
      </c>
      <c r="C2344" s="293">
        <v>126700000</v>
      </c>
      <c r="D2344">
        <f t="shared" si="72"/>
        <v>1603001</v>
      </c>
      <c r="E2344">
        <f t="shared" si="73"/>
        <v>1671001</v>
      </c>
    </row>
    <row r="2345" spans="1:5">
      <c r="A2345">
        <v>1603011</v>
      </c>
      <c r="B2345">
        <v>1671002</v>
      </c>
      <c r="C2345" s="293">
        <v>108100000</v>
      </c>
      <c r="D2345">
        <f t="shared" si="72"/>
        <v>1603011</v>
      </c>
      <c r="E2345">
        <f t="shared" si="73"/>
        <v>1671002</v>
      </c>
    </row>
    <row r="2346" spans="1:5">
      <c r="A2346">
        <v>1603014</v>
      </c>
      <c r="B2346">
        <v>1671003</v>
      </c>
      <c r="C2346" s="293">
        <v>86400000</v>
      </c>
      <c r="D2346">
        <f t="shared" si="72"/>
        <v>1603014</v>
      </c>
      <c r="E2346">
        <f t="shared" si="73"/>
        <v>1671003</v>
      </c>
    </row>
    <row r="2347" spans="1:5">
      <c r="A2347">
        <v>1603016</v>
      </c>
      <c r="B2347">
        <v>1671004</v>
      </c>
      <c r="C2347" s="293">
        <v>87000000</v>
      </c>
      <c r="D2347">
        <f t="shared" si="72"/>
        <v>1603016</v>
      </c>
      <c r="E2347">
        <f t="shared" si="73"/>
        <v>1671004</v>
      </c>
    </row>
    <row r="2348" spans="1:5">
      <c r="A2348">
        <v>1603019</v>
      </c>
      <c r="B2348">
        <v>1671005</v>
      </c>
      <c r="C2348" s="293">
        <v>79200000</v>
      </c>
      <c r="D2348">
        <f t="shared" si="72"/>
        <v>1603019</v>
      </c>
      <c r="E2348">
        <f t="shared" si="73"/>
        <v>1671005</v>
      </c>
    </row>
    <row r="2349" spans="1:5">
      <c r="A2349">
        <v>1603022</v>
      </c>
      <c r="B2349">
        <v>1671006</v>
      </c>
      <c r="C2349" s="293">
        <v>102000000</v>
      </c>
      <c r="D2349">
        <f t="shared" si="72"/>
        <v>1603022</v>
      </c>
      <c r="E2349">
        <f t="shared" si="73"/>
        <v>1671006</v>
      </c>
    </row>
    <row r="2350" spans="1:5">
      <c r="A2350">
        <v>1603023</v>
      </c>
      <c r="B2350">
        <v>1671007</v>
      </c>
      <c r="C2350" s="293">
        <v>122600000</v>
      </c>
      <c r="D2350">
        <f t="shared" si="72"/>
        <v>1603023</v>
      </c>
      <c r="E2350">
        <f t="shared" si="73"/>
        <v>1671007</v>
      </c>
    </row>
    <row r="2351" spans="1:5">
      <c r="A2351">
        <v>1603030</v>
      </c>
      <c r="B2351">
        <v>1671008</v>
      </c>
      <c r="C2351" s="293">
        <v>257500000</v>
      </c>
      <c r="D2351">
        <f t="shared" si="72"/>
        <v>1603030</v>
      </c>
      <c r="E2351">
        <f t="shared" si="73"/>
        <v>1671008</v>
      </c>
    </row>
    <row r="2352" spans="1:5">
      <c r="A2352">
        <v>1603035</v>
      </c>
      <c r="B2352">
        <v>1671009</v>
      </c>
      <c r="C2352" s="293">
        <v>154100000</v>
      </c>
      <c r="D2352">
        <f t="shared" si="72"/>
        <v>1603035</v>
      </c>
      <c r="E2352">
        <f t="shared" si="73"/>
        <v>1671009</v>
      </c>
    </row>
    <row r="2353" spans="1:5">
      <c r="A2353">
        <v>1603084</v>
      </c>
      <c r="B2353">
        <v>1671010</v>
      </c>
      <c r="C2353" s="293">
        <v>108800000</v>
      </c>
      <c r="D2353">
        <f t="shared" si="72"/>
        <v>1603084</v>
      </c>
      <c r="E2353">
        <f t="shared" si="73"/>
        <v>1671010</v>
      </c>
    </row>
    <row r="2354" spans="1:5">
      <c r="A2354">
        <v>1603111</v>
      </c>
      <c r="B2354">
        <v>1671011</v>
      </c>
      <c r="C2354" s="293">
        <v>118300000</v>
      </c>
      <c r="D2354">
        <f t="shared" si="72"/>
        <v>1603111</v>
      </c>
      <c r="E2354">
        <f t="shared" si="73"/>
        <v>1671011</v>
      </c>
    </row>
    <row r="2355" spans="1:5">
      <c r="A2355">
        <v>1603116</v>
      </c>
      <c r="B2355">
        <v>1671012</v>
      </c>
      <c r="C2355" s="293">
        <v>143000000</v>
      </c>
      <c r="D2355">
        <f t="shared" si="72"/>
        <v>1603116</v>
      </c>
      <c r="E2355">
        <f t="shared" si="73"/>
        <v>1671012</v>
      </c>
    </row>
    <row r="2356" spans="1:5">
      <c r="A2356">
        <v>1603121</v>
      </c>
      <c r="B2356">
        <v>1671013</v>
      </c>
      <c r="C2356" s="293">
        <v>190500000</v>
      </c>
      <c r="D2356">
        <f t="shared" si="72"/>
        <v>1603121</v>
      </c>
      <c r="E2356">
        <f t="shared" si="73"/>
        <v>1671013</v>
      </c>
    </row>
    <row r="2357" spans="1:5">
      <c r="A2357">
        <v>1603124</v>
      </c>
      <c r="B2357">
        <v>1671014</v>
      </c>
      <c r="C2357" s="293">
        <v>164400000</v>
      </c>
      <c r="D2357">
        <f t="shared" si="72"/>
        <v>1603124</v>
      </c>
      <c r="E2357">
        <f t="shared" si="73"/>
        <v>1671014</v>
      </c>
    </row>
    <row r="2358" spans="1:5">
      <c r="A2358">
        <v>1603135</v>
      </c>
      <c r="B2358">
        <v>1671015</v>
      </c>
      <c r="C2358" s="293">
        <v>285400000</v>
      </c>
      <c r="D2358">
        <f t="shared" si="72"/>
        <v>1603135</v>
      </c>
      <c r="E2358">
        <f t="shared" si="73"/>
        <v>1671015</v>
      </c>
    </row>
    <row r="2359" spans="1:5">
      <c r="A2359">
        <v>1603139</v>
      </c>
      <c r="B2359">
        <v>1671016</v>
      </c>
      <c r="C2359" s="293">
        <v>260300000</v>
      </c>
      <c r="D2359">
        <f t="shared" si="72"/>
        <v>1603139</v>
      </c>
      <c r="E2359">
        <f t="shared" si="73"/>
        <v>1671016</v>
      </c>
    </row>
    <row r="2360" spans="1:5">
      <c r="A2360">
        <v>1603144</v>
      </c>
      <c r="B2360">
        <v>1671017</v>
      </c>
      <c r="C2360" s="293">
        <v>277300000</v>
      </c>
      <c r="D2360">
        <f t="shared" si="72"/>
        <v>1603144</v>
      </c>
      <c r="E2360">
        <f t="shared" si="73"/>
        <v>1671017</v>
      </c>
    </row>
    <row r="2361" spans="1:5">
      <c r="A2361">
        <v>1603145</v>
      </c>
      <c r="B2361">
        <v>1671018</v>
      </c>
      <c r="C2361" s="293">
        <v>267400000</v>
      </c>
      <c r="D2361">
        <f t="shared" si="72"/>
        <v>1603145</v>
      </c>
      <c r="E2361">
        <f t="shared" si="73"/>
        <v>1671018</v>
      </c>
    </row>
    <row r="2362" spans="1:5">
      <c r="A2362">
        <v>1603128</v>
      </c>
      <c r="B2362">
        <v>1671020</v>
      </c>
      <c r="C2362" s="293">
        <v>237300000</v>
      </c>
      <c r="D2362">
        <f t="shared" si="72"/>
        <v>1603128</v>
      </c>
      <c r="E2362">
        <f t="shared" si="73"/>
        <v>1671020</v>
      </c>
    </row>
    <row r="2363" spans="1:5">
      <c r="A2363">
        <v>1603162</v>
      </c>
      <c r="B2363">
        <v>1671021</v>
      </c>
      <c r="C2363" s="293">
        <v>462000000</v>
      </c>
      <c r="D2363">
        <f t="shared" si="72"/>
        <v>1603162</v>
      </c>
      <c r="E2363">
        <f t="shared" si="73"/>
        <v>1671021</v>
      </c>
    </row>
    <row r="2364" spans="1:5">
      <c r="A2364">
        <v>1603004</v>
      </c>
      <c r="B2364">
        <v>1672001</v>
      </c>
      <c r="C2364" s="293">
        <v>61500000</v>
      </c>
      <c r="D2364">
        <f t="shared" si="72"/>
        <v>1603004</v>
      </c>
      <c r="E2364">
        <f t="shared" si="73"/>
        <v>1672001</v>
      </c>
    </row>
    <row r="2365" spans="1:5">
      <c r="A2365">
        <v>1603018</v>
      </c>
      <c r="B2365">
        <v>1672002</v>
      </c>
      <c r="C2365" s="293">
        <v>71700000</v>
      </c>
      <c r="D2365">
        <f t="shared" si="72"/>
        <v>1603018</v>
      </c>
      <c r="E2365">
        <f t="shared" si="73"/>
        <v>1672002</v>
      </c>
    </row>
    <row r="2366" spans="1:5">
      <c r="A2366">
        <v>1603036</v>
      </c>
      <c r="B2366">
        <v>1672003</v>
      </c>
      <c r="C2366" s="293">
        <v>130800000</v>
      </c>
      <c r="D2366">
        <f t="shared" si="72"/>
        <v>1603036</v>
      </c>
      <c r="E2366">
        <f t="shared" si="73"/>
        <v>1672003</v>
      </c>
    </row>
    <row r="2367" spans="1:5">
      <c r="A2367">
        <v>1603038</v>
      </c>
      <c r="B2367">
        <v>1672004</v>
      </c>
      <c r="C2367" s="293">
        <v>170600000</v>
      </c>
      <c r="D2367">
        <f t="shared" si="72"/>
        <v>1603038</v>
      </c>
      <c r="E2367">
        <f t="shared" si="73"/>
        <v>1672004</v>
      </c>
    </row>
    <row r="2368" spans="1:5">
      <c r="A2368">
        <v>1603104</v>
      </c>
      <c r="B2368">
        <v>1672005</v>
      </c>
      <c r="C2368" s="293">
        <v>162600000</v>
      </c>
      <c r="D2368">
        <f t="shared" si="72"/>
        <v>1603104</v>
      </c>
      <c r="E2368">
        <f t="shared" si="73"/>
        <v>1672005</v>
      </c>
    </row>
    <row r="2369" spans="1:5">
      <c r="A2369">
        <v>1603106</v>
      </c>
      <c r="B2369">
        <v>1672006</v>
      </c>
      <c r="C2369" s="293">
        <v>155800000</v>
      </c>
      <c r="D2369">
        <f t="shared" si="72"/>
        <v>1603106</v>
      </c>
      <c r="E2369">
        <f t="shared" si="73"/>
        <v>1672006</v>
      </c>
    </row>
    <row r="2370" spans="1:5">
      <c r="A2370">
        <v>1603109</v>
      </c>
      <c r="B2370">
        <v>1672007</v>
      </c>
      <c r="C2370" s="293">
        <v>73900000</v>
      </c>
      <c r="D2370">
        <f t="shared" si="72"/>
        <v>1603109</v>
      </c>
      <c r="E2370">
        <f t="shared" si="73"/>
        <v>1672007</v>
      </c>
    </row>
    <row r="2371" spans="1:5">
      <c r="A2371">
        <v>1603132</v>
      </c>
      <c r="B2371">
        <v>1672008</v>
      </c>
      <c r="C2371" s="293">
        <v>190200000</v>
      </c>
      <c r="D2371">
        <f t="shared" ref="D2371:D2434" si="74">+A2371*1</f>
        <v>1603132</v>
      </c>
      <c r="E2371">
        <f t="shared" ref="E2371:E2434" si="75">+B2371*1</f>
        <v>1672008</v>
      </c>
    </row>
    <row r="2372" spans="1:5">
      <c r="A2372">
        <v>1603136</v>
      </c>
      <c r="B2372">
        <v>1672009</v>
      </c>
      <c r="C2372" s="293">
        <v>148600000</v>
      </c>
      <c r="D2372">
        <f t="shared" si="74"/>
        <v>1603136</v>
      </c>
      <c r="E2372">
        <f t="shared" si="75"/>
        <v>1672009</v>
      </c>
    </row>
    <row r="2373" spans="1:5">
      <c r="A2373">
        <v>1603142</v>
      </c>
      <c r="B2373">
        <v>1672010</v>
      </c>
      <c r="C2373" s="293">
        <v>278600000</v>
      </c>
      <c r="D2373">
        <f t="shared" si="74"/>
        <v>1603142</v>
      </c>
      <c r="E2373">
        <f t="shared" si="75"/>
        <v>1672010</v>
      </c>
    </row>
    <row r="2374" spans="1:5">
      <c r="A2374">
        <v>1603153</v>
      </c>
      <c r="B2374">
        <v>1672011</v>
      </c>
      <c r="C2374" s="293">
        <v>474500000</v>
      </c>
      <c r="D2374">
        <f t="shared" si="74"/>
        <v>1603153</v>
      </c>
      <c r="E2374">
        <f t="shared" si="75"/>
        <v>1672011</v>
      </c>
    </row>
    <row r="2375" spans="1:5">
      <c r="A2375">
        <v>1603154</v>
      </c>
      <c r="B2375">
        <v>1672012</v>
      </c>
      <c r="C2375" s="293">
        <v>402100000</v>
      </c>
      <c r="D2375">
        <f t="shared" si="74"/>
        <v>1603154</v>
      </c>
      <c r="E2375">
        <f t="shared" si="75"/>
        <v>1672012</v>
      </c>
    </row>
    <row r="2376" spans="1:5">
      <c r="A2376">
        <v>1603155</v>
      </c>
      <c r="B2376">
        <v>1672013</v>
      </c>
      <c r="C2376" s="293">
        <v>351400000</v>
      </c>
      <c r="D2376">
        <f t="shared" si="74"/>
        <v>1603155</v>
      </c>
      <c r="E2376">
        <f t="shared" si="75"/>
        <v>1672013</v>
      </c>
    </row>
    <row r="2377" spans="1:5">
      <c r="A2377">
        <v>1603163</v>
      </c>
      <c r="B2377">
        <v>1672014</v>
      </c>
      <c r="C2377" s="293">
        <v>378400000</v>
      </c>
      <c r="D2377">
        <f t="shared" si="74"/>
        <v>1603163</v>
      </c>
      <c r="E2377">
        <f t="shared" si="75"/>
        <v>1672014</v>
      </c>
    </row>
    <row r="2378" spans="1:5">
      <c r="A2378">
        <v>1603003</v>
      </c>
      <c r="B2378">
        <v>1673001</v>
      </c>
      <c r="C2378" s="293">
        <v>55600000</v>
      </c>
      <c r="D2378">
        <f t="shared" si="74"/>
        <v>1603003</v>
      </c>
      <c r="E2378">
        <f t="shared" si="75"/>
        <v>1673001</v>
      </c>
    </row>
    <row r="2379" spans="1:5">
      <c r="A2379">
        <v>1603017</v>
      </c>
      <c r="B2379">
        <v>1673002</v>
      </c>
      <c r="C2379" s="293">
        <v>54700000</v>
      </c>
      <c r="D2379">
        <f t="shared" si="74"/>
        <v>1603017</v>
      </c>
      <c r="E2379">
        <f t="shared" si="75"/>
        <v>1673002</v>
      </c>
    </row>
    <row r="2380" spans="1:5">
      <c r="A2380">
        <v>1603040</v>
      </c>
      <c r="B2380">
        <v>1673003</v>
      </c>
      <c r="C2380" s="293">
        <v>56300000</v>
      </c>
      <c r="D2380">
        <f t="shared" si="74"/>
        <v>1603040</v>
      </c>
      <c r="E2380">
        <f t="shared" si="75"/>
        <v>1673003</v>
      </c>
    </row>
    <row r="2381" spans="1:5">
      <c r="A2381">
        <v>1603103</v>
      </c>
      <c r="B2381">
        <v>1673004</v>
      </c>
      <c r="C2381" s="293">
        <v>117300000</v>
      </c>
      <c r="D2381">
        <f t="shared" si="74"/>
        <v>1603103</v>
      </c>
      <c r="E2381">
        <f t="shared" si="75"/>
        <v>1673004</v>
      </c>
    </row>
    <row r="2382" spans="1:5">
      <c r="A2382">
        <v>1603105</v>
      </c>
      <c r="B2382">
        <v>1673005</v>
      </c>
      <c r="C2382" s="293">
        <v>147800000</v>
      </c>
      <c r="D2382">
        <f t="shared" si="74"/>
        <v>1603105</v>
      </c>
      <c r="E2382">
        <f t="shared" si="75"/>
        <v>1673005</v>
      </c>
    </row>
    <row r="2383" spans="1:5">
      <c r="A2383">
        <v>1603108</v>
      </c>
      <c r="B2383">
        <v>1673006</v>
      </c>
      <c r="C2383" s="293">
        <v>57900000</v>
      </c>
      <c r="D2383">
        <f t="shared" si="74"/>
        <v>1603108</v>
      </c>
      <c r="E2383">
        <f t="shared" si="75"/>
        <v>1673006</v>
      </c>
    </row>
    <row r="2384" spans="1:5">
      <c r="A2384">
        <v>1603117</v>
      </c>
      <c r="B2384">
        <v>1673007</v>
      </c>
      <c r="C2384" s="293">
        <v>125600000</v>
      </c>
      <c r="D2384">
        <f t="shared" si="74"/>
        <v>1603117</v>
      </c>
      <c r="E2384">
        <f t="shared" si="75"/>
        <v>1673007</v>
      </c>
    </row>
    <row r="2385" spans="1:5">
      <c r="A2385">
        <v>1603138</v>
      </c>
      <c r="B2385">
        <v>1673009</v>
      </c>
      <c r="C2385" s="293">
        <v>173200000</v>
      </c>
      <c r="D2385">
        <f t="shared" si="74"/>
        <v>1603138</v>
      </c>
      <c r="E2385">
        <f t="shared" si="75"/>
        <v>1673009</v>
      </c>
    </row>
    <row r="2386" spans="1:5">
      <c r="A2386">
        <v>1603143</v>
      </c>
      <c r="B2386">
        <v>1673010</v>
      </c>
      <c r="C2386" s="293">
        <v>237100000</v>
      </c>
      <c r="D2386">
        <f t="shared" si="74"/>
        <v>1603143</v>
      </c>
      <c r="E2386">
        <f t="shared" si="75"/>
        <v>1673010</v>
      </c>
    </row>
    <row r="2387" spans="1:5">
      <c r="A2387">
        <v>1603151</v>
      </c>
      <c r="B2387">
        <v>1673011</v>
      </c>
      <c r="C2387" s="293">
        <v>255800000</v>
      </c>
      <c r="D2387">
        <f t="shared" si="74"/>
        <v>1603151</v>
      </c>
      <c r="E2387">
        <f t="shared" si="75"/>
        <v>1673011</v>
      </c>
    </row>
    <row r="2388" spans="1:5">
      <c r="A2388">
        <v>1603156</v>
      </c>
      <c r="B2388">
        <v>1673012</v>
      </c>
      <c r="C2388" s="293">
        <v>373400000</v>
      </c>
      <c r="D2388">
        <f t="shared" si="74"/>
        <v>1603156</v>
      </c>
      <c r="E2388">
        <f t="shared" si="75"/>
        <v>1673012</v>
      </c>
    </row>
    <row r="2389" spans="1:5">
      <c r="A2389">
        <v>1603100</v>
      </c>
      <c r="B2389">
        <v>1674001</v>
      </c>
      <c r="C2389" s="293">
        <v>68200000</v>
      </c>
      <c r="D2389">
        <f t="shared" si="74"/>
        <v>1603100</v>
      </c>
      <c r="E2389">
        <f t="shared" si="75"/>
        <v>1674001</v>
      </c>
    </row>
    <row r="2390" spans="1:5">
      <c r="A2390">
        <v>1603119</v>
      </c>
      <c r="B2390">
        <v>1674002</v>
      </c>
      <c r="C2390" s="293">
        <v>140600000</v>
      </c>
      <c r="D2390">
        <f t="shared" si="74"/>
        <v>1603119</v>
      </c>
      <c r="E2390">
        <f t="shared" si="75"/>
        <v>1674002</v>
      </c>
    </row>
    <row r="2391" spans="1:5">
      <c r="A2391">
        <v>1603122</v>
      </c>
      <c r="B2391">
        <v>1674003</v>
      </c>
      <c r="C2391" s="293">
        <v>111400000</v>
      </c>
      <c r="D2391">
        <f t="shared" si="74"/>
        <v>1603122</v>
      </c>
      <c r="E2391">
        <f t="shared" si="75"/>
        <v>1674003</v>
      </c>
    </row>
    <row r="2392" spans="1:5">
      <c r="A2392">
        <v>1603123</v>
      </c>
      <c r="B2392">
        <v>1674004</v>
      </c>
      <c r="C2392" s="293">
        <v>124400000</v>
      </c>
      <c r="D2392">
        <f t="shared" si="74"/>
        <v>1603123</v>
      </c>
      <c r="E2392">
        <f t="shared" si="75"/>
        <v>1674004</v>
      </c>
    </row>
    <row r="2393" spans="1:5">
      <c r="A2393">
        <v>1603127</v>
      </c>
      <c r="B2393">
        <v>1674005</v>
      </c>
      <c r="C2393" s="293">
        <v>133000000</v>
      </c>
      <c r="D2393">
        <f t="shared" si="74"/>
        <v>1603127</v>
      </c>
      <c r="E2393">
        <f t="shared" si="75"/>
        <v>1674005</v>
      </c>
    </row>
    <row r="2394" spans="1:5">
      <c r="A2394">
        <v>1603134</v>
      </c>
      <c r="B2394">
        <v>1674006</v>
      </c>
      <c r="C2394" s="293">
        <v>154200000</v>
      </c>
      <c r="D2394">
        <f t="shared" si="74"/>
        <v>1603134</v>
      </c>
      <c r="E2394">
        <f t="shared" si="75"/>
        <v>1674006</v>
      </c>
    </row>
    <row r="2395" spans="1:5">
      <c r="A2395">
        <v>1603137</v>
      </c>
      <c r="B2395">
        <v>1674007</v>
      </c>
      <c r="C2395" s="293">
        <v>182200000</v>
      </c>
      <c r="D2395">
        <f t="shared" si="74"/>
        <v>1603137</v>
      </c>
      <c r="E2395">
        <f t="shared" si="75"/>
        <v>1674007</v>
      </c>
    </row>
    <row r="2396" spans="1:5">
      <c r="A2396">
        <v>1603140</v>
      </c>
      <c r="B2396">
        <v>1674008</v>
      </c>
      <c r="C2396" s="293">
        <v>272600000</v>
      </c>
      <c r="D2396">
        <f t="shared" si="74"/>
        <v>1603140</v>
      </c>
      <c r="E2396">
        <f t="shared" si="75"/>
        <v>1674008</v>
      </c>
    </row>
    <row r="2397" spans="1:5">
      <c r="A2397">
        <v>1603148</v>
      </c>
      <c r="B2397">
        <v>1674009</v>
      </c>
      <c r="C2397" s="293">
        <v>295500000</v>
      </c>
      <c r="D2397">
        <f t="shared" si="74"/>
        <v>1603148</v>
      </c>
      <c r="E2397">
        <f t="shared" si="75"/>
        <v>1674009</v>
      </c>
    </row>
    <row r="2398" spans="1:5">
      <c r="A2398">
        <v>1603157</v>
      </c>
      <c r="B2398">
        <v>1674010</v>
      </c>
      <c r="C2398" s="293">
        <v>322600000</v>
      </c>
      <c r="D2398">
        <f t="shared" si="74"/>
        <v>1603157</v>
      </c>
      <c r="E2398">
        <f t="shared" si="75"/>
        <v>1674010</v>
      </c>
    </row>
    <row r="2399" spans="1:5">
      <c r="A2399">
        <v>1603159</v>
      </c>
      <c r="B2399">
        <v>1674011</v>
      </c>
      <c r="C2399" s="293">
        <v>420500000</v>
      </c>
      <c r="D2399">
        <f t="shared" si="74"/>
        <v>1603159</v>
      </c>
      <c r="E2399">
        <f t="shared" si="75"/>
        <v>1674011</v>
      </c>
    </row>
    <row r="2400" spans="1:5">
      <c r="A2400">
        <v>1603160</v>
      </c>
      <c r="B2400">
        <v>1674012</v>
      </c>
      <c r="C2400" s="293">
        <v>423600000</v>
      </c>
      <c r="D2400">
        <f t="shared" si="74"/>
        <v>1603160</v>
      </c>
      <c r="E2400">
        <f t="shared" si="75"/>
        <v>1674012</v>
      </c>
    </row>
    <row r="2401" spans="1:5">
      <c r="A2401">
        <v>1603027</v>
      </c>
      <c r="B2401">
        <v>1675001</v>
      </c>
      <c r="C2401" s="293">
        <v>104800000</v>
      </c>
      <c r="D2401">
        <f t="shared" si="74"/>
        <v>1603027</v>
      </c>
      <c r="E2401">
        <f t="shared" si="75"/>
        <v>1675001</v>
      </c>
    </row>
    <row r="2402" spans="1:5">
      <c r="A2402">
        <v>1603110</v>
      </c>
      <c r="B2402">
        <v>1675002</v>
      </c>
      <c r="C2402" s="293">
        <v>113000000</v>
      </c>
      <c r="D2402">
        <f t="shared" si="74"/>
        <v>1603110</v>
      </c>
      <c r="E2402">
        <f t="shared" si="75"/>
        <v>1675002</v>
      </c>
    </row>
    <row r="2403" spans="1:5">
      <c r="A2403">
        <v>1603113</v>
      </c>
      <c r="B2403">
        <v>1675003</v>
      </c>
      <c r="C2403" s="293">
        <v>58200000</v>
      </c>
      <c r="D2403">
        <f t="shared" si="74"/>
        <v>1603113</v>
      </c>
      <c r="E2403">
        <f t="shared" si="75"/>
        <v>1675003</v>
      </c>
    </row>
    <row r="2404" spans="1:5">
      <c r="A2404">
        <v>1603114</v>
      </c>
      <c r="B2404">
        <v>1675004</v>
      </c>
      <c r="C2404" s="293">
        <v>57600000</v>
      </c>
      <c r="D2404">
        <f t="shared" si="74"/>
        <v>1603114</v>
      </c>
      <c r="E2404">
        <f t="shared" si="75"/>
        <v>1675004</v>
      </c>
    </row>
    <row r="2405" spans="1:5">
      <c r="A2405">
        <v>1603118</v>
      </c>
      <c r="B2405">
        <v>1675005</v>
      </c>
      <c r="C2405" s="293">
        <v>117800000</v>
      </c>
      <c r="D2405">
        <f t="shared" si="74"/>
        <v>1603118</v>
      </c>
      <c r="E2405">
        <f t="shared" si="75"/>
        <v>1675005</v>
      </c>
    </row>
    <row r="2406" spans="1:5">
      <c r="A2406">
        <v>1603133</v>
      </c>
      <c r="B2406">
        <v>1675006</v>
      </c>
      <c r="C2406" s="293">
        <v>147200000</v>
      </c>
      <c r="D2406">
        <f t="shared" si="74"/>
        <v>1603133</v>
      </c>
      <c r="E2406">
        <f t="shared" si="75"/>
        <v>1675006</v>
      </c>
    </row>
    <row r="2407" spans="1:5">
      <c r="A2407">
        <v>1603147</v>
      </c>
      <c r="B2407">
        <v>1675007</v>
      </c>
      <c r="C2407" s="293">
        <v>220600000</v>
      </c>
      <c r="D2407">
        <f t="shared" si="74"/>
        <v>1603147</v>
      </c>
      <c r="E2407">
        <f t="shared" si="75"/>
        <v>1675007</v>
      </c>
    </row>
    <row r="2408" spans="1:5">
      <c r="A2408">
        <v>1603149</v>
      </c>
      <c r="B2408">
        <v>1675008</v>
      </c>
      <c r="C2408" s="293">
        <v>222000000</v>
      </c>
      <c r="D2408">
        <f t="shared" si="74"/>
        <v>1603149</v>
      </c>
      <c r="E2408">
        <f t="shared" si="75"/>
        <v>1675008</v>
      </c>
    </row>
    <row r="2409" spans="1:5">
      <c r="A2409">
        <v>1603112</v>
      </c>
      <c r="B2409">
        <v>1675010</v>
      </c>
      <c r="C2409" s="293">
        <v>24200000</v>
      </c>
      <c r="D2409">
        <f t="shared" si="74"/>
        <v>1603112</v>
      </c>
      <c r="E2409">
        <f t="shared" si="75"/>
        <v>1675010</v>
      </c>
    </row>
    <row r="2410" spans="1:5">
      <c r="A2410">
        <v>1603150</v>
      </c>
      <c r="B2410">
        <v>1675011</v>
      </c>
      <c r="C2410" s="293">
        <v>172200000</v>
      </c>
      <c r="D2410">
        <f t="shared" si="74"/>
        <v>1603150</v>
      </c>
      <c r="E2410">
        <f t="shared" si="75"/>
        <v>1675011</v>
      </c>
    </row>
    <row r="2411" spans="1:5">
      <c r="A2411">
        <v>1603152</v>
      </c>
      <c r="B2411">
        <v>1675012</v>
      </c>
      <c r="C2411" s="293">
        <v>175500000</v>
      </c>
      <c r="D2411">
        <f t="shared" si="74"/>
        <v>1603152</v>
      </c>
      <c r="E2411">
        <f t="shared" si="75"/>
        <v>1675012</v>
      </c>
    </row>
    <row r="2412" spans="1:5">
      <c r="A2412">
        <v>1603158</v>
      </c>
      <c r="B2412">
        <v>1675013</v>
      </c>
      <c r="C2412" s="293">
        <v>283900000</v>
      </c>
      <c r="D2412">
        <f t="shared" si="74"/>
        <v>1603158</v>
      </c>
      <c r="E2412">
        <f t="shared" si="75"/>
        <v>1675013</v>
      </c>
    </row>
    <row r="2413" spans="1:5">
      <c r="A2413">
        <v>1606009</v>
      </c>
      <c r="B2413">
        <v>1688002</v>
      </c>
      <c r="C2413" s="293">
        <v>52500000</v>
      </c>
      <c r="D2413">
        <f t="shared" si="74"/>
        <v>1606009</v>
      </c>
      <c r="E2413">
        <f t="shared" si="75"/>
        <v>1688002</v>
      </c>
    </row>
    <row r="2414" spans="1:5">
      <c r="A2414">
        <v>1606035</v>
      </c>
      <c r="B2414">
        <v>1688003</v>
      </c>
      <c r="C2414" s="293">
        <v>33900000</v>
      </c>
      <c r="D2414">
        <f t="shared" si="74"/>
        <v>1606035</v>
      </c>
      <c r="E2414">
        <f t="shared" si="75"/>
        <v>1688003</v>
      </c>
    </row>
    <row r="2415" spans="1:5">
      <c r="A2415">
        <v>1606036</v>
      </c>
      <c r="B2415">
        <v>1688004</v>
      </c>
      <c r="C2415" s="293">
        <v>52500000</v>
      </c>
      <c r="D2415">
        <f t="shared" si="74"/>
        <v>1606036</v>
      </c>
      <c r="E2415">
        <f t="shared" si="75"/>
        <v>1688004</v>
      </c>
    </row>
    <row r="2416" spans="1:5">
      <c r="A2416">
        <v>1606037</v>
      </c>
      <c r="B2416">
        <v>1688005</v>
      </c>
      <c r="C2416" s="293">
        <v>51900000</v>
      </c>
      <c r="D2416">
        <f t="shared" si="74"/>
        <v>1606037</v>
      </c>
      <c r="E2416">
        <f t="shared" si="75"/>
        <v>1688005</v>
      </c>
    </row>
    <row r="2417" spans="1:5">
      <c r="A2417">
        <v>1606043</v>
      </c>
      <c r="B2417">
        <v>1688006</v>
      </c>
      <c r="C2417" s="293">
        <v>35300000</v>
      </c>
      <c r="D2417">
        <f t="shared" si="74"/>
        <v>1606043</v>
      </c>
      <c r="E2417">
        <f t="shared" si="75"/>
        <v>1688006</v>
      </c>
    </row>
    <row r="2418" spans="1:5">
      <c r="A2418">
        <v>1606085</v>
      </c>
      <c r="B2418">
        <v>1688007</v>
      </c>
      <c r="C2418" s="293">
        <v>26600000</v>
      </c>
      <c r="D2418">
        <f t="shared" si="74"/>
        <v>1606085</v>
      </c>
      <c r="E2418">
        <f t="shared" si="75"/>
        <v>1688007</v>
      </c>
    </row>
    <row r="2419" spans="1:5">
      <c r="A2419">
        <v>1606086</v>
      </c>
      <c r="B2419">
        <v>1688008</v>
      </c>
      <c r="C2419" s="293">
        <v>31100000</v>
      </c>
      <c r="D2419">
        <f t="shared" si="74"/>
        <v>1606086</v>
      </c>
      <c r="E2419">
        <f t="shared" si="75"/>
        <v>1688008</v>
      </c>
    </row>
    <row r="2420" spans="1:5">
      <c r="A2420">
        <v>1606091</v>
      </c>
      <c r="B2420">
        <v>1688009</v>
      </c>
      <c r="C2420" s="293">
        <v>31400000</v>
      </c>
      <c r="D2420">
        <f t="shared" si="74"/>
        <v>1606091</v>
      </c>
      <c r="E2420">
        <f t="shared" si="75"/>
        <v>1688009</v>
      </c>
    </row>
    <row r="2421" spans="1:5">
      <c r="A2421">
        <v>1606100</v>
      </c>
      <c r="B2421">
        <v>1688010</v>
      </c>
      <c r="C2421" s="293">
        <v>32000000</v>
      </c>
      <c r="D2421">
        <f t="shared" si="74"/>
        <v>1606100</v>
      </c>
      <c r="E2421">
        <f t="shared" si="75"/>
        <v>1688010</v>
      </c>
    </row>
    <row r="2422" spans="1:5">
      <c r="A2422">
        <v>1606207</v>
      </c>
      <c r="B2422">
        <v>1688011</v>
      </c>
      <c r="C2422" s="293">
        <v>120400000</v>
      </c>
      <c r="D2422">
        <f t="shared" si="74"/>
        <v>1606207</v>
      </c>
      <c r="E2422">
        <f t="shared" si="75"/>
        <v>1688011</v>
      </c>
    </row>
    <row r="2423" spans="1:5">
      <c r="A2423">
        <v>1606208</v>
      </c>
      <c r="B2423">
        <v>1688012</v>
      </c>
      <c r="C2423" s="293">
        <v>57000000</v>
      </c>
      <c r="D2423">
        <f t="shared" si="74"/>
        <v>1606208</v>
      </c>
      <c r="E2423">
        <f t="shared" si="75"/>
        <v>1688012</v>
      </c>
    </row>
    <row r="2424" spans="1:5">
      <c r="A2424">
        <v>1606209</v>
      </c>
      <c r="B2424">
        <v>1688013</v>
      </c>
      <c r="C2424" s="293">
        <v>56600000</v>
      </c>
      <c r="D2424">
        <f t="shared" si="74"/>
        <v>1606209</v>
      </c>
      <c r="E2424">
        <f t="shared" si="75"/>
        <v>1688013</v>
      </c>
    </row>
    <row r="2425" spans="1:5">
      <c r="A2425">
        <v>1606218</v>
      </c>
      <c r="B2425">
        <v>1688014</v>
      </c>
      <c r="C2425" s="293">
        <v>121200000</v>
      </c>
      <c r="D2425">
        <f t="shared" si="74"/>
        <v>1606218</v>
      </c>
      <c r="E2425">
        <f t="shared" si="75"/>
        <v>1688014</v>
      </c>
    </row>
    <row r="2426" spans="1:5">
      <c r="A2426">
        <v>1606219</v>
      </c>
      <c r="B2426">
        <v>1688015</v>
      </c>
      <c r="C2426" s="293">
        <v>65200000</v>
      </c>
      <c r="D2426">
        <f t="shared" si="74"/>
        <v>1606219</v>
      </c>
      <c r="E2426">
        <f t="shared" si="75"/>
        <v>1688015</v>
      </c>
    </row>
    <row r="2427" spans="1:5">
      <c r="A2427">
        <v>1606220</v>
      </c>
      <c r="B2427">
        <v>1688016</v>
      </c>
      <c r="C2427" s="293">
        <v>63800000</v>
      </c>
      <c r="D2427">
        <f t="shared" si="74"/>
        <v>1606220</v>
      </c>
      <c r="E2427">
        <f t="shared" si="75"/>
        <v>1688016</v>
      </c>
    </row>
    <row r="2428" spans="1:5">
      <c r="A2428">
        <v>1606228</v>
      </c>
      <c r="B2428">
        <v>1688017</v>
      </c>
      <c r="C2428" s="293">
        <v>66100000</v>
      </c>
      <c r="D2428">
        <f t="shared" si="74"/>
        <v>1606228</v>
      </c>
      <c r="E2428">
        <f t="shared" si="75"/>
        <v>1688017</v>
      </c>
    </row>
    <row r="2429" spans="1:5">
      <c r="A2429">
        <v>1606234</v>
      </c>
      <c r="B2429">
        <v>1688018</v>
      </c>
      <c r="C2429" s="293">
        <v>58000000</v>
      </c>
      <c r="D2429">
        <f t="shared" si="74"/>
        <v>1606234</v>
      </c>
      <c r="E2429">
        <f t="shared" si="75"/>
        <v>1688018</v>
      </c>
    </row>
    <row r="2430" spans="1:5">
      <c r="A2430">
        <v>1606252</v>
      </c>
      <c r="B2430">
        <v>1688019</v>
      </c>
      <c r="C2430" s="293">
        <v>94000000</v>
      </c>
      <c r="D2430">
        <f t="shared" si="74"/>
        <v>1606252</v>
      </c>
      <c r="E2430">
        <f t="shared" si="75"/>
        <v>1688019</v>
      </c>
    </row>
    <row r="2431" spans="1:5">
      <c r="A2431">
        <v>1604123</v>
      </c>
      <c r="B2431">
        <v>1690001</v>
      </c>
      <c r="C2431" s="293">
        <v>294500000</v>
      </c>
      <c r="D2431">
        <f t="shared" si="74"/>
        <v>1604123</v>
      </c>
      <c r="E2431">
        <f t="shared" si="75"/>
        <v>1690001</v>
      </c>
    </row>
    <row r="2432" spans="1:5">
      <c r="A2432">
        <v>1701014</v>
      </c>
      <c r="B2432">
        <v>1731001</v>
      </c>
      <c r="C2432" s="293">
        <v>79000000</v>
      </c>
      <c r="D2432">
        <f t="shared" si="74"/>
        <v>1701014</v>
      </c>
      <c r="E2432">
        <f t="shared" si="75"/>
        <v>1731001</v>
      </c>
    </row>
    <row r="2433" spans="1:5">
      <c r="A2433">
        <v>1701006</v>
      </c>
      <c r="B2433">
        <v>1732001</v>
      </c>
      <c r="C2433" s="293">
        <v>101000000</v>
      </c>
      <c r="D2433">
        <f t="shared" si="74"/>
        <v>1701006</v>
      </c>
      <c r="E2433">
        <f t="shared" si="75"/>
        <v>1732001</v>
      </c>
    </row>
    <row r="2434" spans="1:5">
      <c r="A2434">
        <v>1701010</v>
      </c>
      <c r="B2434">
        <v>1732002</v>
      </c>
      <c r="C2434" s="293">
        <v>99800000</v>
      </c>
      <c r="D2434">
        <f t="shared" si="74"/>
        <v>1701010</v>
      </c>
      <c r="E2434">
        <f t="shared" si="75"/>
        <v>1732002</v>
      </c>
    </row>
    <row r="2435" spans="1:5">
      <c r="A2435">
        <v>1701002</v>
      </c>
      <c r="B2435">
        <v>1733001</v>
      </c>
      <c r="C2435" s="293">
        <v>37500000</v>
      </c>
      <c r="D2435">
        <f t="shared" ref="D2435:D2498" si="76">+A2435*1</f>
        <v>1701002</v>
      </c>
      <c r="E2435">
        <f t="shared" ref="E2435:E2498" si="77">+B2435*1</f>
        <v>1733001</v>
      </c>
    </row>
    <row r="2436" spans="1:5">
      <c r="A2436">
        <v>1701007</v>
      </c>
      <c r="B2436">
        <v>1733002</v>
      </c>
      <c r="C2436" s="293">
        <v>39900000</v>
      </c>
      <c r="D2436">
        <f t="shared" si="76"/>
        <v>1701007</v>
      </c>
      <c r="E2436">
        <f t="shared" si="77"/>
        <v>1733002</v>
      </c>
    </row>
    <row r="2437" spans="1:5">
      <c r="A2437">
        <v>1701009</v>
      </c>
      <c r="B2437">
        <v>1733003</v>
      </c>
      <c r="C2437" s="293">
        <v>141000000</v>
      </c>
      <c r="D2437">
        <f t="shared" si="76"/>
        <v>1701009</v>
      </c>
      <c r="E2437">
        <f t="shared" si="77"/>
        <v>1733003</v>
      </c>
    </row>
    <row r="2438" spans="1:5">
      <c r="A2438">
        <v>1701011</v>
      </c>
      <c r="B2438">
        <v>1733004</v>
      </c>
      <c r="C2438" s="293">
        <v>127100000</v>
      </c>
      <c r="D2438">
        <f t="shared" si="76"/>
        <v>1701011</v>
      </c>
      <c r="E2438">
        <f t="shared" si="77"/>
        <v>1733004</v>
      </c>
    </row>
    <row r="2439" spans="1:5">
      <c r="A2439">
        <v>1701012</v>
      </c>
      <c r="B2439">
        <v>1733005</v>
      </c>
      <c r="C2439" s="293">
        <v>203000000</v>
      </c>
      <c r="D2439">
        <f t="shared" si="76"/>
        <v>1701012</v>
      </c>
      <c r="E2439">
        <f t="shared" si="77"/>
        <v>1733005</v>
      </c>
    </row>
    <row r="2440" spans="1:5">
      <c r="A2440">
        <v>1701013</v>
      </c>
      <c r="B2440">
        <v>1733006</v>
      </c>
      <c r="C2440" s="293">
        <v>92000000</v>
      </c>
      <c r="D2440">
        <f t="shared" si="76"/>
        <v>1701013</v>
      </c>
      <c r="E2440">
        <f t="shared" si="77"/>
        <v>1733006</v>
      </c>
    </row>
    <row r="2441" spans="1:5">
      <c r="A2441">
        <v>1706057</v>
      </c>
      <c r="B2441">
        <v>1735001</v>
      </c>
      <c r="C2441" s="293">
        <v>125200000</v>
      </c>
      <c r="D2441">
        <f t="shared" si="76"/>
        <v>1706057</v>
      </c>
      <c r="E2441">
        <f t="shared" si="77"/>
        <v>1735001</v>
      </c>
    </row>
    <row r="2442" spans="1:5">
      <c r="A2442">
        <v>1706056</v>
      </c>
      <c r="B2442">
        <v>1736001</v>
      </c>
      <c r="C2442" s="293">
        <v>136500000</v>
      </c>
      <c r="D2442">
        <f t="shared" si="76"/>
        <v>1706056</v>
      </c>
      <c r="E2442">
        <f t="shared" si="77"/>
        <v>1736001</v>
      </c>
    </row>
    <row r="2443" spans="1:5">
      <c r="A2443">
        <v>1706058</v>
      </c>
      <c r="B2443">
        <v>1736002</v>
      </c>
      <c r="C2443" s="293">
        <v>111600000</v>
      </c>
      <c r="D2443">
        <f t="shared" si="76"/>
        <v>1706058</v>
      </c>
      <c r="E2443">
        <f t="shared" si="77"/>
        <v>1736002</v>
      </c>
    </row>
    <row r="2444" spans="1:5">
      <c r="A2444">
        <v>1706001</v>
      </c>
      <c r="B2444">
        <v>1737001</v>
      </c>
      <c r="C2444" s="293">
        <v>70500000</v>
      </c>
      <c r="D2444">
        <f t="shared" si="76"/>
        <v>1706001</v>
      </c>
      <c r="E2444">
        <f t="shared" si="77"/>
        <v>1737001</v>
      </c>
    </row>
    <row r="2445" spans="1:5">
      <c r="A2445">
        <v>1706002</v>
      </c>
      <c r="B2445">
        <v>1737002</v>
      </c>
      <c r="C2445" s="293">
        <v>115600000</v>
      </c>
      <c r="D2445">
        <f t="shared" si="76"/>
        <v>1706002</v>
      </c>
      <c r="E2445">
        <f t="shared" si="77"/>
        <v>1737002</v>
      </c>
    </row>
    <row r="2446" spans="1:5">
      <c r="A2446">
        <v>1706004</v>
      </c>
      <c r="B2446">
        <v>1737003</v>
      </c>
      <c r="C2446" s="293">
        <v>56300000</v>
      </c>
      <c r="D2446">
        <f t="shared" si="76"/>
        <v>1706004</v>
      </c>
      <c r="E2446">
        <f t="shared" si="77"/>
        <v>1737003</v>
      </c>
    </row>
    <row r="2447" spans="1:5">
      <c r="A2447">
        <v>1706005</v>
      </c>
      <c r="B2447">
        <v>1737004</v>
      </c>
      <c r="C2447" s="293">
        <v>107000000</v>
      </c>
      <c r="D2447">
        <f t="shared" si="76"/>
        <v>1706005</v>
      </c>
      <c r="E2447">
        <f t="shared" si="77"/>
        <v>1737004</v>
      </c>
    </row>
    <row r="2448" spans="1:5">
      <c r="A2448">
        <v>1706006</v>
      </c>
      <c r="B2448">
        <v>1737005</v>
      </c>
      <c r="C2448" s="293">
        <v>83100000</v>
      </c>
      <c r="D2448">
        <f t="shared" si="76"/>
        <v>1706006</v>
      </c>
      <c r="E2448">
        <f t="shared" si="77"/>
        <v>1737005</v>
      </c>
    </row>
    <row r="2449" spans="1:5">
      <c r="A2449">
        <v>1706008</v>
      </c>
      <c r="B2449">
        <v>1737006</v>
      </c>
      <c r="C2449" s="293">
        <v>78800000</v>
      </c>
      <c r="D2449">
        <f t="shared" si="76"/>
        <v>1706008</v>
      </c>
      <c r="E2449">
        <f t="shared" si="77"/>
        <v>1737006</v>
      </c>
    </row>
    <row r="2450" spans="1:5">
      <c r="A2450">
        <v>1706009</v>
      </c>
      <c r="B2450">
        <v>1737007</v>
      </c>
      <c r="C2450" s="293">
        <v>130000000</v>
      </c>
      <c r="D2450">
        <f t="shared" si="76"/>
        <v>1706009</v>
      </c>
      <c r="E2450">
        <f t="shared" si="77"/>
        <v>1737007</v>
      </c>
    </row>
    <row r="2451" spans="1:5">
      <c r="A2451">
        <v>1706059</v>
      </c>
      <c r="B2451">
        <v>1737008</v>
      </c>
      <c r="C2451" s="293">
        <v>108200000</v>
      </c>
      <c r="D2451">
        <f t="shared" si="76"/>
        <v>1706059</v>
      </c>
      <c r="E2451">
        <f t="shared" si="77"/>
        <v>1737008</v>
      </c>
    </row>
    <row r="2452" spans="1:5">
      <c r="A2452">
        <v>1706060</v>
      </c>
      <c r="B2452">
        <v>1737009</v>
      </c>
      <c r="C2452" s="293">
        <v>70000000</v>
      </c>
      <c r="D2452">
        <f t="shared" si="76"/>
        <v>1706060</v>
      </c>
      <c r="E2452">
        <f t="shared" si="77"/>
        <v>1737009</v>
      </c>
    </row>
    <row r="2453" spans="1:5">
      <c r="A2453">
        <v>1706061</v>
      </c>
      <c r="B2453">
        <v>1737010</v>
      </c>
      <c r="C2453" s="293">
        <v>150000000</v>
      </c>
      <c r="D2453">
        <f t="shared" si="76"/>
        <v>1706061</v>
      </c>
      <c r="E2453">
        <f t="shared" si="77"/>
        <v>1737010</v>
      </c>
    </row>
    <row r="2454" spans="1:5">
      <c r="A2454">
        <v>1801088</v>
      </c>
      <c r="B2454">
        <v>1831001</v>
      </c>
      <c r="C2454" s="293">
        <v>87900000</v>
      </c>
      <c r="D2454">
        <f t="shared" si="76"/>
        <v>1801088</v>
      </c>
      <c r="E2454">
        <f t="shared" si="77"/>
        <v>1831001</v>
      </c>
    </row>
    <row r="2455" spans="1:5">
      <c r="A2455">
        <v>1801009</v>
      </c>
      <c r="B2455">
        <v>1832001</v>
      </c>
      <c r="C2455" s="293">
        <v>26000000</v>
      </c>
      <c r="D2455">
        <f t="shared" si="76"/>
        <v>1801009</v>
      </c>
      <c r="E2455">
        <f t="shared" si="77"/>
        <v>1832001</v>
      </c>
    </row>
    <row r="2456" spans="1:5">
      <c r="A2456">
        <v>1801010</v>
      </c>
      <c r="B2456">
        <v>1832002</v>
      </c>
      <c r="C2456" s="293">
        <v>27000000</v>
      </c>
      <c r="D2456">
        <f t="shared" si="76"/>
        <v>1801010</v>
      </c>
      <c r="E2456">
        <f t="shared" si="77"/>
        <v>1832002</v>
      </c>
    </row>
    <row r="2457" spans="1:5">
      <c r="A2457">
        <v>1801011</v>
      </c>
      <c r="B2457">
        <v>1832003</v>
      </c>
      <c r="C2457" s="293">
        <v>43200000</v>
      </c>
      <c r="D2457">
        <f t="shared" si="76"/>
        <v>1801011</v>
      </c>
      <c r="E2457">
        <f t="shared" si="77"/>
        <v>1832003</v>
      </c>
    </row>
    <row r="2458" spans="1:5">
      <c r="A2458">
        <v>1801012</v>
      </c>
      <c r="B2458">
        <v>1832004</v>
      </c>
      <c r="C2458" s="293">
        <v>28900000</v>
      </c>
      <c r="D2458">
        <f t="shared" si="76"/>
        <v>1801012</v>
      </c>
      <c r="E2458">
        <f t="shared" si="77"/>
        <v>1832004</v>
      </c>
    </row>
    <row r="2459" spans="1:5">
      <c r="A2459">
        <v>1801013</v>
      </c>
      <c r="B2459">
        <v>1832005</v>
      </c>
      <c r="C2459" s="293">
        <v>26000000</v>
      </c>
      <c r="D2459">
        <f t="shared" si="76"/>
        <v>1801013</v>
      </c>
      <c r="E2459">
        <f t="shared" si="77"/>
        <v>1832005</v>
      </c>
    </row>
    <row r="2460" spans="1:5">
      <c r="A2460">
        <v>1801014</v>
      </c>
      <c r="B2460">
        <v>1832006</v>
      </c>
      <c r="C2460" s="293">
        <v>26800000</v>
      </c>
      <c r="D2460">
        <f t="shared" si="76"/>
        <v>1801014</v>
      </c>
      <c r="E2460">
        <f t="shared" si="77"/>
        <v>1832006</v>
      </c>
    </row>
    <row r="2461" spans="1:5">
      <c r="A2461">
        <v>1801015</v>
      </c>
      <c r="B2461">
        <v>1832007</v>
      </c>
      <c r="C2461" s="293">
        <v>55800000</v>
      </c>
      <c r="D2461">
        <f t="shared" si="76"/>
        <v>1801015</v>
      </c>
      <c r="E2461">
        <f t="shared" si="77"/>
        <v>1832007</v>
      </c>
    </row>
    <row r="2462" spans="1:5">
      <c r="A2462">
        <v>1801016</v>
      </c>
      <c r="B2462">
        <v>1832008</v>
      </c>
      <c r="C2462" s="293">
        <v>44200000</v>
      </c>
      <c r="D2462">
        <f t="shared" si="76"/>
        <v>1801016</v>
      </c>
      <c r="E2462">
        <f t="shared" si="77"/>
        <v>1832008</v>
      </c>
    </row>
    <row r="2463" spans="1:5">
      <c r="A2463">
        <v>1801018</v>
      </c>
      <c r="B2463">
        <v>1832009</v>
      </c>
      <c r="C2463" s="293">
        <v>25300000</v>
      </c>
      <c r="D2463">
        <f t="shared" si="76"/>
        <v>1801018</v>
      </c>
      <c r="E2463">
        <f t="shared" si="77"/>
        <v>1832009</v>
      </c>
    </row>
    <row r="2464" spans="1:5">
      <c r="A2464">
        <v>1801020</v>
      </c>
      <c r="B2464">
        <v>1832010</v>
      </c>
      <c r="C2464" s="293">
        <v>49100000</v>
      </c>
      <c r="D2464">
        <f t="shared" si="76"/>
        <v>1801020</v>
      </c>
      <c r="E2464">
        <f t="shared" si="77"/>
        <v>1832010</v>
      </c>
    </row>
    <row r="2465" spans="1:5">
      <c r="A2465">
        <v>1801021</v>
      </c>
      <c r="B2465">
        <v>1832011</v>
      </c>
      <c r="C2465" s="293">
        <v>26800000</v>
      </c>
      <c r="D2465">
        <f t="shared" si="76"/>
        <v>1801021</v>
      </c>
      <c r="E2465">
        <f t="shared" si="77"/>
        <v>1832011</v>
      </c>
    </row>
    <row r="2466" spans="1:5">
      <c r="A2466">
        <v>1801022</v>
      </c>
      <c r="B2466">
        <v>1832012</v>
      </c>
      <c r="C2466" s="293">
        <v>53700000</v>
      </c>
      <c r="D2466">
        <f t="shared" si="76"/>
        <v>1801022</v>
      </c>
      <c r="E2466">
        <f t="shared" si="77"/>
        <v>1832012</v>
      </c>
    </row>
    <row r="2467" spans="1:5">
      <c r="A2467">
        <v>1801023</v>
      </c>
      <c r="B2467">
        <v>1832013</v>
      </c>
      <c r="C2467" s="293">
        <v>32100000</v>
      </c>
      <c r="D2467">
        <f t="shared" si="76"/>
        <v>1801023</v>
      </c>
      <c r="E2467">
        <f t="shared" si="77"/>
        <v>1832013</v>
      </c>
    </row>
    <row r="2468" spans="1:5">
      <c r="A2468">
        <v>1801024</v>
      </c>
      <c r="B2468">
        <v>1832014</v>
      </c>
      <c r="C2468" s="293">
        <v>51300000</v>
      </c>
      <c r="D2468">
        <f t="shared" si="76"/>
        <v>1801024</v>
      </c>
      <c r="E2468">
        <f t="shared" si="77"/>
        <v>1832014</v>
      </c>
    </row>
    <row r="2469" spans="1:5">
      <c r="A2469">
        <v>1801025</v>
      </c>
      <c r="B2469">
        <v>1832015</v>
      </c>
      <c r="C2469" s="293">
        <v>25800000</v>
      </c>
      <c r="D2469">
        <f t="shared" si="76"/>
        <v>1801025</v>
      </c>
      <c r="E2469">
        <f t="shared" si="77"/>
        <v>1832015</v>
      </c>
    </row>
    <row r="2470" spans="1:5">
      <c r="A2470">
        <v>1801026</v>
      </c>
      <c r="B2470">
        <v>1832016</v>
      </c>
      <c r="C2470" s="293">
        <v>55700000</v>
      </c>
      <c r="D2470">
        <f t="shared" si="76"/>
        <v>1801026</v>
      </c>
      <c r="E2470">
        <f t="shared" si="77"/>
        <v>1832016</v>
      </c>
    </row>
    <row r="2471" spans="1:5">
      <c r="A2471">
        <v>1801027</v>
      </c>
      <c r="B2471">
        <v>1832017</v>
      </c>
      <c r="C2471" s="293">
        <v>50100000</v>
      </c>
      <c r="D2471">
        <f t="shared" si="76"/>
        <v>1801027</v>
      </c>
      <c r="E2471">
        <f t="shared" si="77"/>
        <v>1832017</v>
      </c>
    </row>
    <row r="2472" spans="1:5">
      <c r="A2472">
        <v>1801028</v>
      </c>
      <c r="B2472">
        <v>1832018</v>
      </c>
      <c r="C2472" s="293">
        <v>30000000</v>
      </c>
      <c r="D2472">
        <f t="shared" si="76"/>
        <v>1801028</v>
      </c>
      <c r="E2472">
        <f t="shared" si="77"/>
        <v>1832018</v>
      </c>
    </row>
    <row r="2473" spans="1:5">
      <c r="A2473">
        <v>1801029</v>
      </c>
      <c r="B2473">
        <v>1832019</v>
      </c>
      <c r="C2473" s="293">
        <v>59600000</v>
      </c>
      <c r="D2473">
        <f t="shared" si="76"/>
        <v>1801029</v>
      </c>
      <c r="E2473">
        <f t="shared" si="77"/>
        <v>1832019</v>
      </c>
    </row>
    <row r="2474" spans="1:5">
      <c r="A2474">
        <v>1801031</v>
      </c>
      <c r="B2474">
        <v>1832020</v>
      </c>
      <c r="C2474" s="293">
        <v>57400000</v>
      </c>
      <c r="D2474">
        <f t="shared" si="76"/>
        <v>1801031</v>
      </c>
      <c r="E2474">
        <f t="shared" si="77"/>
        <v>1832020</v>
      </c>
    </row>
    <row r="2475" spans="1:5">
      <c r="A2475">
        <v>1801032</v>
      </c>
      <c r="B2475">
        <v>1832021</v>
      </c>
      <c r="C2475" s="293">
        <v>35400000</v>
      </c>
      <c r="D2475">
        <f t="shared" si="76"/>
        <v>1801032</v>
      </c>
      <c r="E2475">
        <f t="shared" si="77"/>
        <v>1832021</v>
      </c>
    </row>
    <row r="2476" spans="1:5">
      <c r="A2476">
        <v>1801034</v>
      </c>
      <c r="B2476">
        <v>1832022</v>
      </c>
      <c r="C2476" s="293">
        <v>61400000</v>
      </c>
      <c r="D2476">
        <f t="shared" si="76"/>
        <v>1801034</v>
      </c>
      <c r="E2476">
        <f t="shared" si="77"/>
        <v>1832022</v>
      </c>
    </row>
    <row r="2477" spans="1:5">
      <c r="A2477">
        <v>1801036</v>
      </c>
      <c r="B2477">
        <v>1832023</v>
      </c>
      <c r="C2477" s="293">
        <v>49300000</v>
      </c>
      <c r="D2477">
        <f t="shared" si="76"/>
        <v>1801036</v>
      </c>
      <c r="E2477">
        <f t="shared" si="77"/>
        <v>1832023</v>
      </c>
    </row>
    <row r="2478" spans="1:5">
      <c r="A2478">
        <v>1801037</v>
      </c>
      <c r="B2478">
        <v>1832024</v>
      </c>
      <c r="C2478" s="293">
        <v>33900000</v>
      </c>
      <c r="D2478">
        <f t="shared" si="76"/>
        <v>1801037</v>
      </c>
      <c r="E2478">
        <f t="shared" si="77"/>
        <v>1832024</v>
      </c>
    </row>
    <row r="2479" spans="1:5">
      <c r="A2479">
        <v>1801042</v>
      </c>
      <c r="B2479">
        <v>1832025</v>
      </c>
      <c r="C2479" s="293">
        <v>68900000</v>
      </c>
      <c r="D2479">
        <f t="shared" si="76"/>
        <v>1801042</v>
      </c>
      <c r="E2479">
        <f t="shared" si="77"/>
        <v>1832025</v>
      </c>
    </row>
    <row r="2480" spans="1:5">
      <c r="A2480">
        <v>1801043</v>
      </c>
      <c r="B2480">
        <v>1832026</v>
      </c>
      <c r="C2480" s="293">
        <v>71600000</v>
      </c>
      <c r="D2480">
        <f t="shared" si="76"/>
        <v>1801043</v>
      </c>
      <c r="E2480">
        <f t="shared" si="77"/>
        <v>1832026</v>
      </c>
    </row>
    <row r="2481" spans="1:5">
      <c r="A2481">
        <v>1801044</v>
      </c>
      <c r="B2481">
        <v>1832027</v>
      </c>
      <c r="C2481" s="293">
        <v>61200000</v>
      </c>
      <c r="D2481">
        <f t="shared" si="76"/>
        <v>1801044</v>
      </c>
      <c r="E2481">
        <f t="shared" si="77"/>
        <v>1832027</v>
      </c>
    </row>
    <row r="2482" spans="1:5">
      <c r="A2482">
        <v>1801045</v>
      </c>
      <c r="B2482">
        <v>1832028</v>
      </c>
      <c r="C2482" s="293">
        <v>61600000</v>
      </c>
      <c r="D2482">
        <f t="shared" si="76"/>
        <v>1801045</v>
      </c>
      <c r="E2482">
        <f t="shared" si="77"/>
        <v>1832028</v>
      </c>
    </row>
    <row r="2483" spans="1:5">
      <c r="A2483">
        <v>1801046</v>
      </c>
      <c r="B2483">
        <v>1832029</v>
      </c>
      <c r="C2483" s="293">
        <v>91500000</v>
      </c>
      <c r="D2483">
        <f t="shared" si="76"/>
        <v>1801046</v>
      </c>
      <c r="E2483">
        <f t="shared" si="77"/>
        <v>1832029</v>
      </c>
    </row>
    <row r="2484" spans="1:5">
      <c r="A2484">
        <v>1801049</v>
      </c>
      <c r="B2484">
        <v>1832030</v>
      </c>
      <c r="C2484" s="293">
        <v>68200000</v>
      </c>
      <c r="D2484">
        <f t="shared" si="76"/>
        <v>1801049</v>
      </c>
      <c r="E2484">
        <f t="shared" si="77"/>
        <v>1832030</v>
      </c>
    </row>
    <row r="2485" spans="1:5">
      <c r="A2485">
        <v>1801050</v>
      </c>
      <c r="B2485">
        <v>1832031</v>
      </c>
      <c r="C2485" s="293">
        <v>98500000</v>
      </c>
      <c r="D2485">
        <f t="shared" si="76"/>
        <v>1801050</v>
      </c>
      <c r="E2485">
        <f t="shared" si="77"/>
        <v>1832031</v>
      </c>
    </row>
    <row r="2486" spans="1:5">
      <c r="A2486">
        <v>1801052</v>
      </c>
      <c r="B2486">
        <v>1832032</v>
      </c>
      <c r="C2486" s="293">
        <v>46500000</v>
      </c>
      <c r="D2486">
        <f t="shared" si="76"/>
        <v>1801052</v>
      </c>
      <c r="E2486">
        <f t="shared" si="77"/>
        <v>1832032</v>
      </c>
    </row>
    <row r="2487" spans="1:5">
      <c r="A2487">
        <v>1801054</v>
      </c>
      <c r="B2487">
        <v>1832033</v>
      </c>
      <c r="C2487" s="293">
        <v>105800000</v>
      </c>
      <c r="D2487">
        <f t="shared" si="76"/>
        <v>1801054</v>
      </c>
      <c r="E2487">
        <f t="shared" si="77"/>
        <v>1832033</v>
      </c>
    </row>
    <row r="2488" spans="1:5">
      <c r="A2488">
        <v>1801060</v>
      </c>
      <c r="B2488">
        <v>1832034</v>
      </c>
      <c r="C2488" s="293">
        <v>60300000</v>
      </c>
      <c r="D2488">
        <f t="shared" si="76"/>
        <v>1801060</v>
      </c>
      <c r="E2488">
        <f t="shared" si="77"/>
        <v>1832034</v>
      </c>
    </row>
    <row r="2489" spans="1:5">
      <c r="A2489">
        <v>1801061</v>
      </c>
      <c r="B2489">
        <v>1832035</v>
      </c>
      <c r="C2489" s="293">
        <v>63700000</v>
      </c>
      <c r="D2489">
        <f t="shared" si="76"/>
        <v>1801061</v>
      </c>
      <c r="E2489">
        <f t="shared" si="77"/>
        <v>1832035</v>
      </c>
    </row>
    <row r="2490" spans="1:5">
      <c r="A2490">
        <v>1801062</v>
      </c>
      <c r="B2490">
        <v>1832036</v>
      </c>
      <c r="C2490" s="293">
        <v>52000000</v>
      </c>
      <c r="D2490">
        <f t="shared" si="76"/>
        <v>1801062</v>
      </c>
      <c r="E2490">
        <f t="shared" si="77"/>
        <v>1832036</v>
      </c>
    </row>
    <row r="2491" spans="1:5">
      <c r="A2491">
        <v>1801063</v>
      </c>
      <c r="B2491">
        <v>1832037</v>
      </c>
      <c r="C2491" s="293">
        <v>53200000</v>
      </c>
      <c r="D2491">
        <f t="shared" si="76"/>
        <v>1801063</v>
      </c>
      <c r="E2491">
        <f t="shared" si="77"/>
        <v>1832037</v>
      </c>
    </row>
    <row r="2492" spans="1:5">
      <c r="A2492">
        <v>1801065</v>
      </c>
      <c r="B2492">
        <v>1832038</v>
      </c>
      <c r="C2492" s="293">
        <v>22900000</v>
      </c>
      <c r="D2492">
        <f t="shared" si="76"/>
        <v>1801065</v>
      </c>
      <c r="E2492">
        <f t="shared" si="77"/>
        <v>1832038</v>
      </c>
    </row>
    <row r="2493" spans="1:5">
      <c r="A2493">
        <v>1801070</v>
      </c>
      <c r="B2493">
        <v>1832039</v>
      </c>
      <c r="C2493" s="293">
        <v>61400000</v>
      </c>
      <c r="D2493">
        <f t="shared" si="76"/>
        <v>1801070</v>
      </c>
      <c r="E2493">
        <f t="shared" si="77"/>
        <v>1832039</v>
      </c>
    </row>
    <row r="2494" spans="1:5">
      <c r="A2494">
        <v>1801072</v>
      </c>
      <c r="B2494">
        <v>1832040</v>
      </c>
      <c r="C2494" s="293">
        <v>60500000</v>
      </c>
      <c r="D2494">
        <f t="shared" si="76"/>
        <v>1801072</v>
      </c>
      <c r="E2494">
        <f t="shared" si="77"/>
        <v>1832040</v>
      </c>
    </row>
    <row r="2495" spans="1:5">
      <c r="A2495">
        <v>1801073</v>
      </c>
      <c r="B2495">
        <v>1832041</v>
      </c>
      <c r="C2495" s="293">
        <v>76800000</v>
      </c>
      <c r="D2495">
        <f t="shared" si="76"/>
        <v>1801073</v>
      </c>
      <c r="E2495">
        <f t="shared" si="77"/>
        <v>1832041</v>
      </c>
    </row>
    <row r="2496" spans="1:5">
      <c r="A2496">
        <v>1801074</v>
      </c>
      <c r="B2496">
        <v>1832042</v>
      </c>
      <c r="C2496" s="293">
        <v>51000000</v>
      </c>
      <c r="D2496">
        <f t="shared" si="76"/>
        <v>1801074</v>
      </c>
      <c r="E2496">
        <f t="shared" si="77"/>
        <v>1832042</v>
      </c>
    </row>
    <row r="2497" spans="1:5">
      <c r="A2497">
        <v>1801077</v>
      </c>
      <c r="B2497">
        <v>1832043</v>
      </c>
      <c r="C2497" s="293">
        <v>74700000</v>
      </c>
      <c r="D2497">
        <f t="shared" si="76"/>
        <v>1801077</v>
      </c>
      <c r="E2497">
        <f t="shared" si="77"/>
        <v>1832043</v>
      </c>
    </row>
    <row r="2498" spans="1:5">
      <c r="A2498">
        <v>1801078</v>
      </c>
      <c r="B2498">
        <v>1832044</v>
      </c>
      <c r="C2498" s="293">
        <v>65100000</v>
      </c>
      <c r="D2498">
        <f t="shared" si="76"/>
        <v>1801078</v>
      </c>
      <c r="E2498">
        <f t="shared" si="77"/>
        <v>1832044</v>
      </c>
    </row>
    <row r="2499" spans="1:5">
      <c r="A2499">
        <v>1801082</v>
      </c>
      <c r="B2499">
        <v>1832045</v>
      </c>
      <c r="C2499" s="293">
        <v>46900000</v>
      </c>
      <c r="D2499">
        <f t="shared" ref="D2499:D2562" si="78">+A2499*1</f>
        <v>1801082</v>
      </c>
      <c r="E2499">
        <f t="shared" ref="E2499:E2562" si="79">+B2499*1</f>
        <v>1832045</v>
      </c>
    </row>
    <row r="2500" spans="1:5">
      <c r="A2500">
        <v>1801084</v>
      </c>
      <c r="B2500">
        <v>1832046</v>
      </c>
      <c r="C2500" s="293">
        <v>69100000</v>
      </c>
      <c r="D2500">
        <f t="shared" si="78"/>
        <v>1801084</v>
      </c>
      <c r="E2500">
        <f t="shared" si="79"/>
        <v>1832046</v>
      </c>
    </row>
    <row r="2501" spans="1:5">
      <c r="A2501">
        <v>1801086</v>
      </c>
      <c r="B2501">
        <v>1832047</v>
      </c>
      <c r="C2501" s="293">
        <v>89600000</v>
      </c>
      <c r="D2501">
        <f t="shared" si="78"/>
        <v>1801086</v>
      </c>
      <c r="E2501">
        <f t="shared" si="79"/>
        <v>1832047</v>
      </c>
    </row>
    <row r="2502" spans="1:5">
      <c r="A2502">
        <v>1801087</v>
      </c>
      <c r="B2502">
        <v>1832048</v>
      </c>
      <c r="C2502" s="293">
        <v>67600000</v>
      </c>
      <c r="D2502">
        <f t="shared" si="78"/>
        <v>1801087</v>
      </c>
      <c r="E2502">
        <f t="shared" si="79"/>
        <v>1832048</v>
      </c>
    </row>
    <row r="2503" spans="1:5">
      <c r="A2503">
        <v>1801089</v>
      </c>
      <c r="B2503">
        <v>1832049</v>
      </c>
      <c r="C2503" s="293">
        <v>35300000</v>
      </c>
      <c r="D2503">
        <f t="shared" si="78"/>
        <v>1801089</v>
      </c>
      <c r="E2503">
        <f t="shared" si="79"/>
        <v>1832049</v>
      </c>
    </row>
    <row r="2504" spans="1:5">
      <c r="A2504">
        <v>1801090</v>
      </c>
      <c r="B2504">
        <v>1832050</v>
      </c>
      <c r="C2504" s="293">
        <v>46600000</v>
      </c>
      <c r="D2504">
        <f t="shared" si="78"/>
        <v>1801090</v>
      </c>
      <c r="E2504">
        <f t="shared" si="79"/>
        <v>1832050</v>
      </c>
    </row>
    <row r="2505" spans="1:5">
      <c r="A2505">
        <v>1801091</v>
      </c>
      <c r="B2505">
        <v>1832051</v>
      </c>
      <c r="C2505" s="293">
        <v>51700000</v>
      </c>
      <c r="D2505">
        <f t="shared" si="78"/>
        <v>1801091</v>
      </c>
      <c r="E2505">
        <f t="shared" si="79"/>
        <v>1832051</v>
      </c>
    </row>
    <row r="2506" spans="1:5">
      <c r="A2506">
        <v>1801092</v>
      </c>
      <c r="B2506">
        <v>1832052</v>
      </c>
      <c r="C2506" s="293">
        <v>58900000</v>
      </c>
      <c r="D2506">
        <f t="shared" si="78"/>
        <v>1801092</v>
      </c>
      <c r="E2506">
        <f t="shared" si="79"/>
        <v>1832052</v>
      </c>
    </row>
    <row r="2507" spans="1:5">
      <c r="A2507">
        <v>1801099</v>
      </c>
      <c r="B2507">
        <v>1832054</v>
      </c>
      <c r="C2507" s="293">
        <v>49000000</v>
      </c>
      <c r="D2507">
        <f t="shared" si="78"/>
        <v>1801099</v>
      </c>
      <c r="E2507">
        <f t="shared" si="79"/>
        <v>1832054</v>
      </c>
    </row>
    <row r="2508" spans="1:5">
      <c r="A2508">
        <v>1801100</v>
      </c>
      <c r="B2508">
        <v>1832055</v>
      </c>
      <c r="C2508" s="293">
        <v>82500000</v>
      </c>
      <c r="D2508">
        <f t="shared" si="78"/>
        <v>1801100</v>
      </c>
      <c r="E2508">
        <f t="shared" si="79"/>
        <v>1832055</v>
      </c>
    </row>
    <row r="2509" spans="1:5">
      <c r="A2509">
        <v>1801101</v>
      </c>
      <c r="B2509">
        <v>1832056</v>
      </c>
      <c r="C2509" s="293">
        <v>71700000</v>
      </c>
      <c r="D2509">
        <f t="shared" si="78"/>
        <v>1801101</v>
      </c>
      <c r="E2509">
        <f t="shared" si="79"/>
        <v>1832056</v>
      </c>
    </row>
    <row r="2510" spans="1:5">
      <c r="A2510">
        <v>1801103</v>
      </c>
      <c r="B2510">
        <v>1832057</v>
      </c>
      <c r="C2510" s="293">
        <v>61000000</v>
      </c>
      <c r="D2510">
        <f t="shared" si="78"/>
        <v>1801103</v>
      </c>
      <c r="E2510">
        <f t="shared" si="79"/>
        <v>1832057</v>
      </c>
    </row>
    <row r="2511" spans="1:5">
      <c r="A2511">
        <v>1801104</v>
      </c>
      <c r="B2511">
        <v>1832058</v>
      </c>
      <c r="C2511" s="293">
        <v>98100000</v>
      </c>
      <c r="D2511">
        <f t="shared" si="78"/>
        <v>1801104</v>
      </c>
      <c r="E2511">
        <f t="shared" si="79"/>
        <v>1832058</v>
      </c>
    </row>
    <row r="2512" spans="1:5">
      <c r="A2512">
        <v>1801105</v>
      </c>
      <c r="B2512">
        <v>1832059</v>
      </c>
      <c r="C2512" s="293">
        <v>72000000</v>
      </c>
      <c r="D2512">
        <f t="shared" si="78"/>
        <v>1801105</v>
      </c>
      <c r="E2512">
        <f t="shared" si="79"/>
        <v>1832059</v>
      </c>
    </row>
    <row r="2513" spans="1:5">
      <c r="A2513">
        <v>1801107</v>
      </c>
      <c r="B2513">
        <v>1832060</v>
      </c>
      <c r="C2513" s="293">
        <v>72400000</v>
      </c>
      <c r="D2513">
        <f t="shared" si="78"/>
        <v>1801107</v>
      </c>
      <c r="E2513">
        <f t="shared" si="79"/>
        <v>1832060</v>
      </c>
    </row>
    <row r="2514" spans="1:5">
      <c r="A2514">
        <v>1801108</v>
      </c>
      <c r="B2514">
        <v>1832061</v>
      </c>
      <c r="C2514" s="293">
        <v>80000000</v>
      </c>
      <c r="D2514">
        <f t="shared" si="78"/>
        <v>1801108</v>
      </c>
      <c r="E2514">
        <f t="shared" si="79"/>
        <v>1832061</v>
      </c>
    </row>
    <row r="2515" spans="1:5">
      <c r="A2515">
        <v>1801109</v>
      </c>
      <c r="B2515">
        <v>1832062</v>
      </c>
      <c r="C2515" s="293">
        <v>97300000</v>
      </c>
      <c r="D2515">
        <f t="shared" si="78"/>
        <v>1801109</v>
      </c>
      <c r="E2515">
        <f t="shared" si="79"/>
        <v>1832062</v>
      </c>
    </row>
    <row r="2516" spans="1:5">
      <c r="A2516">
        <v>1801110</v>
      </c>
      <c r="B2516">
        <v>1832063</v>
      </c>
      <c r="C2516" s="293">
        <v>132000000</v>
      </c>
      <c r="D2516">
        <f t="shared" si="78"/>
        <v>1801110</v>
      </c>
      <c r="E2516">
        <f t="shared" si="79"/>
        <v>1832063</v>
      </c>
    </row>
    <row r="2517" spans="1:5">
      <c r="A2517">
        <v>1801112</v>
      </c>
      <c r="B2517">
        <v>1832064</v>
      </c>
      <c r="C2517" s="293">
        <v>85000000</v>
      </c>
      <c r="D2517">
        <f t="shared" si="78"/>
        <v>1801112</v>
      </c>
      <c r="E2517">
        <f t="shared" si="79"/>
        <v>1832064</v>
      </c>
    </row>
    <row r="2518" spans="1:5">
      <c r="A2518">
        <v>1801116</v>
      </c>
      <c r="B2518">
        <v>1832065</v>
      </c>
      <c r="C2518" s="293">
        <v>65200000</v>
      </c>
      <c r="D2518">
        <f t="shared" si="78"/>
        <v>1801116</v>
      </c>
      <c r="E2518">
        <f t="shared" si="79"/>
        <v>1832065</v>
      </c>
    </row>
    <row r="2519" spans="1:5">
      <c r="A2519">
        <v>1801117</v>
      </c>
      <c r="B2519">
        <v>1832066</v>
      </c>
      <c r="C2519" s="293">
        <v>71100000</v>
      </c>
      <c r="D2519">
        <f t="shared" si="78"/>
        <v>1801117</v>
      </c>
      <c r="E2519">
        <f t="shared" si="79"/>
        <v>1832066</v>
      </c>
    </row>
    <row r="2520" spans="1:5">
      <c r="A2520">
        <v>1801118</v>
      </c>
      <c r="B2520">
        <v>1832067</v>
      </c>
      <c r="C2520" s="293">
        <v>83900000</v>
      </c>
      <c r="D2520">
        <f t="shared" si="78"/>
        <v>1801118</v>
      </c>
      <c r="E2520">
        <f t="shared" si="79"/>
        <v>1832067</v>
      </c>
    </row>
    <row r="2521" spans="1:5">
      <c r="A2521">
        <v>1801119</v>
      </c>
      <c r="B2521">
        <v>1832068</v>
      </c>
      <c r="C2521" s="293">
        <v>81800000</v>
      </c>
      <c r="D2521">
        <f t="shared" si="78"/>
        <v>1801119</v>
      </c>
      <c r="E2521">
        <f t="shared" si="79"/>
        <v>1832068</v>
      </c>
    </row>
    <row r="2522" spans="1:5">
      <c r="A2522">
        <v>1801120</v>
      </c>
      <c r="B2522">
        <v>1832069</v>
      </c>
      <c r="C2522" s="293">
        <v>89400000</v>
      </c>
      <c r="D2522">
        <f t="shared" si="78"/>
        <v>1801120</v>
      </c>
      <c r="E2522">
        <f t="shared" si="79"/>
        <v>1832069</v>
      </c>
    </row>
    <row r="2523" spans="1:5">
      <c r="A2523">
        <v>1801121</v>
      </c>
      <c r="B2523">
        <v>1832070</v>
      </c>
      <c r="C2523" s="293">
        <v>60400000</v>
      </c>
      <c r="D2523">
        <f t="shared" si="78"/>
        <v>1801121</v>
      </c>
      <c r="E2523">
        <f t="shared" si="79"/>
        <v>1832070</v>
      </c>
    </row>
    <row r="2524" spans="1:5">
      <c r="A2524">
        <v>1801124</v>
      </c>
      <c r="B2524">
        <v>1832071</v>
      </c>
      <c r="C2524" s="293">
        <v>84800000</v>
      </c>
      <c r="D2524">
        <f t="shared" si="78"/>
        <v>1801124</v>
      </c>
      <c r="E2524">
        <f t="shared" si="79"/>
        <v>1832071</v>
      </c>
    </row>
    <row r="2525" spans="1:5">
      <c r="A2525">
        <v>1801125</v>
      </c>
      <c r="B2525">
        <v>1832072</v>
      </c>
      <c r="C2525" s="293">
        <v>83000000</v>
      </c>
      <c r="D2525">
        <f t="shared" si="78"/>
        <v>1801125</v>
      </c>
      <c r="E2525">
        <f t="shared" si="79"/>
        <v>1832072</v>
      </c>
    </row>
    <row r="2526" spans="1:5">
      <c r="A2526">
        <v>1801126</v>
      </c>
      <c r="B2526">
        <v>1832073</v>
      </c>
      <c r="C2526" s="293">
        <v>82800000</v>
      </c>
      <c r="D2526">
        <f t="shared" si="78"/>
        <v>1801126</v>
      </c>
      <c r="E2526">
        <f t="shared" si="79"/>
        <v>1832073</v>
      </c>
    </row>
    <row r="2527" spans="1:5">
      <c r="A2527">
        <v>1801127</v>
      </c>
      <c r="B2527">
        <v>1832074</v>
      </c>
      <c r="C2527" s="293">
        <v>79600000</v>
      </c>
      <c r="D2527">
        <f t="shared" si="78"/>
        <v>1801127</v>
      </c>
      <c r="E2527">
        <f t="shared" si="79"/>
        <v>1832074</v>
      </c>
    </row>
    <row r="2528" spans="1:5">
      <c r="A2528">
        <v>1801130</v>
      </c>
      <c r="B2528">
        <v>1832075</v>
      </c>
      <c r="C2528" s="293">
        <v>70800000</v>
      </c>
      <c r="D2528">
        <f t="shared" si="78"/>
        <v>1801130</v>
      </c>
      <c r="E2528">
        <f t="shared" si="79"/>
        <v>1832075</v>
      </c>
    </row>
    <row r="2529" spans="1:5">
      <c r="A2529">
        <v>1801131</v>
      </c>
      <c r="B2529">
        <v>1832076</v>
      </c>
      <c r="C2529" s="293">
        <v>89900000</v>
      </c>
      <c r="D2529">
        <f t="shared" si="78"/>
        <v>1801131</v>
      </c>
      <c r="E2529">
        <f t="shared" si="79"/>
        <v>1832076</v>
      </c>
    </row>
    <row r="2530" spans="1:5">
      <c r="A2530">
        <v>1801132</v>
      </c>
      <c r="B2530">
        <v>1832077</v>
      </c>
      <c r="C2530" s="293">
        <v>69100000</v>
      </c>
      <c r="D2530">
        <f t="shared" si="78"/>
        <v>1801132</v>
      </c>
      <c r="E2530">
        <f t="shared" si="79"/>
        <v>1832077</v>
      </c>
    </row>
    <row r="2531" spans="1:5">
      <c r="A2531">
        <v>1801134</v>
      </c>
      <c r="B2531">
        <v>1832078</v>
      </c>
      <c r="C2531" s="293">
        <v>81300000</v>
      </c>
      <c r="D2531">
        <f t="shared" si="78"/>
        <v>1801134</v>
      </c>
      <c r="E2531">
        <f t="shared" si="79"/>
        <v>1832078</v>
      </c>
    </row>
    <row r="2532" spans="1:5">
      <c r="A2532">
        <v>1801135</v>
      </c>
      <c r="B2532">
        <v>1832079</v>
      </c>
      <c r="C2532" s="293">
        <v>87500000</v>
      </c>
      <c r="D2532">
        <f t="shared" si="78"/>
        <v>1801135</v>
      </c>
      <c r="E2532">
        <f t="shared" si="79"/>
        <v>1832079</v>
      </c>
    </row>
    <row r="2533" spans="1:5">
      <c r="A2533">
        <v>1801136</v>
      </c>
      <c r="B2533">
        <v>1832080</v>
      </c>
      <c r="C2533" s="293">
        <v>92300000</v>
      </c>
      <c r="D2533">
        <f t="shared" si="78"/>
        <v>1801136</v>
      </c>
      <c r="E2533">
        <f t="shared" si="79"/>
        <v>1832080</v>
      </c>
    </row>
    <row r="2534" spans="1:5">
      <c r="A2534">
        <v>1801138</v>
      </c>
      <c r="B2534">
        <v>1832081</v>
      </c>
      <c r="C2534" s="293">
        <v>71300000</v>
      </c>
      <c r="D2534">
        <f t="shared" si="78"/>
        <v>1801138</v>
      </c>
      <c r="E2534">
        <f t="shared" si="79"/>
        <v>1832081</v>
      </c>
    </row>
    <row r="2535" spans="1:5">
      <c r="A2535">
        <v>1801139</v>
      </c>
      <c r="B2535">
        <v>1832082</v>
      </c>
      <c r="C2535" s="293">
        <v>81300000</v>
      </c>
      <c r="D2535">
        <f t="shared" si="78"/>
        <v>1801139</v>
      </c>
      <c r="E2535">
        <f t="shared" si="79"/>
        <v>1832082</v>
      </c>
    </row>
    <row r="2536" spans="1:5">
      <c r="A2536">
        <v>1801096</v>
      </c>
      <c r="B2536">
        <v>1833001</v>
      </c>
      <c r="C2536" s="293">
        <v>84500000</v>
      </c>
      <c r="D2536">
        <f t="shared" si="78"/>
        <v>1801096</v>
      </c>
      <c r="E2536">
        <f t="shared" si="79"/>
        <v>1833001</v>
      </c>
    </row>
    <row r="2537" spans="1:5">
      <c r="A2537">
        <v>1801097</v>
      </c>
      <c r="B2537">
        <v>1833002</v>
      </c>
      <c r="C2537" s="293">
        <v>91800000</v>
      </c>
      <c r="D2537">
        <f t="shared" si="78"/>
        <v>1801097</v>
      </c>
      <c r="E2537">
        <f t="shared" si="79"/>
        <v>1833002</v>
      </c>
    </row>
    <row r="2538" spans="1:5">
      <c r="A2538">
        <v>1801102</v>
      </c>
      <c r="B2538">
        <v>1833003</v>
      </c>
      <c r="C2538" s="293">
        <v>88400000</v>
      </c>
      <c r="D2538">
        <f t="shared" si="78"/>
        <v>1801102</v>
      </c>
      <c r="E2538">
        <f t="shared" si="79"/>
        <v>1833003</v>
      </c>
    </row>
    <row r="2539" spans="1:5">
      <c r="A2539">
        <v>1801106</v>
      </c>
      <c r="B2539">
        <v>1833004</v>
      </c>
      <c r="C2539" s="293">
        <v>103900000</v>
      </c>
      <c r="D2539">
        <f t="shared" si="78"/>
        <v>1801106</v>
      </c>
      <c r="E2539">
        <f t="shared" si="79"/>
        <v>1833004</v>
      </c>
    </row>
    <row r="2540" spans="1:5">
      <c r="A2540">
        <v>1801111</v>
      </c>
      <c r="B2540">
        <v>1833005</v>
      </c>
      <c r="C2540" s="293">
        <v>64300000</v>
      </c>
      <c r="D2540">
        <f t="shared" si="78"/>
        <v>1801111</v>
      </c>
      <c r="E2540">
        <f t="shared" si="79"/>
        <v>1833005</v>
      </c>
    </row>
    <row r="2541" spans="1:5">
      <c r="A2541">
        <v>1801113</v>
      </c>
      <c r="B2541">
        <v>1833006</v>
      </c>
      <c r="C2541" s="293">
        <v>62800000</v>
      </c>
      <c r="D2541">
        <f t="shared" si="78"/>
        <v>1801113</v>
      </c>
      <c r="E2541">
        <f t="shared" si="79"/>
        <v>1833006</v>
      </c>
    </row>
    <row r="2542" spans="1:5">
      <c r="A2542">
        <v>1801114</v>
      </c>
      <c r="B2542">
        <v>1833007</v>
      </c>
      <c r="C2542" s="293">
        <v>65500000</v>
      </c>
      <c r="D2542">
        <f t="shared" si="78"/>
        <v>1801114</v>
      </c>
      <c r="E2542">
        <f t="shared" si="79"/>
        <v>1833007</v>
      </c>
    </row>
    <row r="2543" spans="1:5">
      <c r="A2543">
        <v>1801115</v>
      </c>
      <c r="B2543">
        <v>1833008</v>
      </c>
      <c r="C2543" s="293">
        <v>73200000</v>
      </c>
      <c r="D2543">
        <f t="shared" si="78"/>
        <v>1801115</v>
      </c>
      <c r="E2543">
        <f t="shared" si="79"/>
        <v>1833008</v>
      </c>
    </row>
    <row r="2544" spans="1:5">
      <c r="A2544">
        <v>1801122</v>
      </c>
      <c r="B2544">
        <v>1833009</v>
      </c>
      <c r="C2544" s="293">
        <v>89300000</v>
      </c>
      <c r="D2544">
        <f t="shared" si="78"/>
        <v>1801122</v>
      </c>
      <c r="E2544">
        <f t="shared" si="79"/>
        <v>1833009</v>
      </c>
    </row>
    <row r="2545" spans="1:5">
      <c r="A2545">
        <v>1801123</v>
      </c>
      <c r="B2545">
        <v>1833010</v>
      </c>
      <c r="C2545" s="293">
        <v>69100000</v>
      </c>
      <c r="D2545">
        <f t="shared" si="78"/>
        <v>1801123</v>
      </c>
      <c r="E2545">
        <f t="shared" si="79"/>
        <v>1833010</v>
      </c>
    </row>
    <row r="2546" spans="1:5">
      <c r="A2546">
        <v>1801128</v>
      </c>
      <c r="B2546">
        <v>1833011</v>
      </c>
      <c r="C2546" s="293">
        <v>81300000</v>
      </c>
      <c r="D2546">
        <f t="shared" si="78"/>
        <v>1801128</v>
      </c>
      <c r="E2546">
        <f t="shared" si="79"/>
        <v>1833011</v>
      </c>
    </row>
    <row r="2547" spans="1:5">
      <c r="A2547">
        <v>1801129</v>
      </c>
      <c r="B2547">
        <v>1833012</v>
      </c>
      <c r="C2547" s="293">
        <v>80300000</v>
      </c>
      <c r="D2547">
        <f t="shared" si="78"/>
        <v>1801129</v>
      </c>
      <c r="E2547">
        <f t="shared" si="79"/>
        <v>1833012</v>
      </c>
    </row>
    <row r="2548" spans="1:5">
      <c r="A2548">
        <v>1801095</v>
      </c>
      <c r="B2548">
        <v>1833014</v>
      </c>
      <c r="C2548" s="293">
        <v>76900000</v>
      </c>
      <c r="D2548">
        <f t="shared" si="78"/>
        <v>1801095</v>
      </c>
      <c r="E2548">
        <f t="shared" si="79"/>
        <v>1833014</v>
      </c>
    </row>
    <row r="2549" spans="1:5">
      <c r="A2549">
        <v>1801133</v>
      </c>
      <c r="B2549">
        <v>1833015</v>
      </c>
      <c r="C2549" s="293">
        <v>82200000</v>
      </c>
      <c r="D2549">
        <f t="shared" si="78"/>
        <v>1801133</v>
      </c>
      <c r="E2549">
        <f t="shared" si="79"/>
        <v>1833015</v>
      </c>
    </row>
    <row r="2550" spans="1:5">
      <c r="A2550">
        <v>1801137</v>
      </c>
      <c r="B2550">
        <v>1833016</v>
      </c>
      <c r="C2550" s="293">
        <v>100200000</v>
      </c>
      <c r="D2550">
        <f t="shared" si="78"/>
        <v>1801137</v>
      </c>
      <c r="E2550">
        <f t="shared" si="79"/>
        <v>1833016</v>
      </c>
    </row>
    <row r="2551" spans="1:5">
      <c r="A2551">
        <v>1801079</v>
      </c>
      <c r="B2551">
        <v>1834001</v>
      </c>
      <c r="C2551" s="293">
        <v>28700000</v>
      </c>
      <c r="D2551">
        <f t="shared" si="78"/>
        <v>1801079</v>
      </c>
      <c r="E2551">
        <f t="shared" si="79"/>
        <v>1834001</v>
      </c>
    </row>
    <row r="2552" spans="1:5">
      <c r="A2552">
        <v>1801081</v>
      </c>
      <c r="B2552">
        <v>1834002</v>
      </c>
      <c r="C2552" s="293">
        <v>50900000</v>
      </c>
      <c r="D2552">
        <f t="shared" si="78"/>
        <v>1801081</v>
      </c>
      <c r="E2552">
        <f t="shared" si="79"/>
        <v>1834002</v>
      </c>
    </row>
    <row r="2553" spans="1:5">
      <c r="A2553">
        <v>1806005</v>
      </c>
      <c r="B2553">
        <v>1834003</v>
      </c>
      <c r="C2553" s="293">
        <v>28400000</v>
      </c>
      <c r="D2553">
        <f t="shared" si="78"/>
        <v>1806005</v>
      </c>
      <c r="E2553">
        <f t="shared" si="79"/>
        <v>1834003</v>
      </c>
    </row>
    <row r="2554" spans="1:5">
      <c r="A2554">
        <v>1806008</v>
      </c>
      <c r="B2554">
        <v>1834004</v>
      </c>
      <c r="C2554" s="293">
        <v>63000000</v>
      </c>
      <c r="D2554">
        <f t="shared" si="78"/>
        <v>1806008</v>
      </c>
      <c r="E2554">
        <f t="shared" si="79"/>
        <v>1834004</v>
      </c>
    </row>
    <row r="2555" spans="1:5">
      <c r="A2555">
        <v>1806009</v>
      </c>
      <c r="B2555">
        <v>1834005</v>
      </c>
      <c r="C2555" s="293">
        <v>44000000</v>
      </c>
      <c r="D2555">
        <f t="shared" si="78"/>
        <v>1806009</v>
      </c>
      <c r="E2555">
        <f t="shared" si="79"/>
        <v>1834005</v>
      </c>
    </row>
    <row r="2556" spans="1:5">
      <c r="A2556">
        <v>1806010</v>
      </c>
      <c r="B2556">
        <v>1834006</v>
      </c>
      <c r="C2556" s="293">
        <v>27300000</v>
      </c>
      <c r="D2556">
        <f t="shared" si="78"/>
        <v>1806010</v>
      </c>
      <c r="E2556">
        <f t="shared" si="79"/>
        <v>1834006</v>
      </c>
    </row>
    <row r="2557" spans="1:5">
      <c r="A2557">
        <v>1806011</v>
      </c>
      <c r="B2557">
        <v>1834007</v>
      </c>
      <c r="C2557" s="293">
        <v>26100000</v>
      </c>
      <c r="D2557">
        <f t="shared" si="78"/>
        <v>1806011</v>
      </c>
      <c r="E2557">
        <f t="shared" si="79"/>
        <v>1834007</v>
      </c>
    </row>
    <row r="2558" spans="1:5">
      <c r="A2558">
        <v>1806012</v>
      </c>
      <c r="B2558">
        <v>1834008</v>
      </c>
      <c r="C2558" s="293">
        <v>65500000</v>
      </c>
      <c r="D2558">
        <f t="shared" si="78"/>
        <v>1806012</v>
      </c>
      <c r="E2558">
        <f t="shared" si="79"/>
        <v>1834008</v>
      </c>
    </row>
    <row r="2559" spans="1:5">
      <c r="A2559">
        <v>1806014</v>
      </c>
      <c r="B2559">
        <v>1834009</v>
      </c>
      <c r="C2559" s="293">
        <v>39900000</v>
      </c>
      <c r="D2559">
        <f t="shared" si="78"/>
        <v>1806014</v>
      </c>
      <c r="E2559">
        <f t="shared" si="79"/>
        <v>1834009</v>
      </c>
    </row>
    <row r="2560" spans="1:5">
      <c r="A2560">
        <v>1806023</v>
      </c>
      <c r="B2560">
        <v>1834010</v>
      </c>
      <c r="C2560" s="293">
        <v>64900000</v>
      </c>
      <c r="D2560">
        <f t="shared" si="78"/>
        <v>1806023</v>
      </c>
      <c r="E2560">
        <f t="shared" si="79"/>
        <v>1834010</v>
      </c>
    </row>
    <row r="2561" spans="1:5">
      <c r="A2561">
        <v>1806045</v>
      </c>
      <c r="B2561">
        <v>1834011</v>
      </c>
      <c r="C2561" s="293">
        <v>71300000</v>
      </c>
      <c r="D2561">
        <f t="shared" si="78"/>
        <v>1806045</v>
      </c>
      <c r="E2561">
        <f t="shared" si="79"/>
        <v>1834011</v>
      </c>
    </row>
    <row r="2562" spans="1:5">
      <c r="A2562">
        <v>1806034</v>
      </c>
      <c r="B2562">
        <v>1835001</v>
      </c>
      <c r="C2562" s="293">
        <v>92200000</v>
      </c>
      <c r="D2562">
        <f t="shared" si="78"/>
        <v>1806034</v>
      </c>
      <c r="E2562">
        <f t="shared" si="79"/>
        <v>1835001</v>
      </c>
    </row>
    <row r="2563" spans="1:5">
      <c r="A2563">
        <v>1806035</v>
      </c>
      <c r="B2563">
        <v>1835002</v>
      </c>
      <c r="C2563" s="293">
        <v>84500000</v>
      </c>
      <c r="D2563">
        <f t="shared" ref="D2563:D2626" si="80">+A2563*1</f>
        <v>1806035</v>
      </c>
      <c r="E2563">
        <f t="shared" ref="E2563:E2626" si="81">+B2563*1</f>
        <v>1835002</v>
      </c>
    </row>
    <row r="2564" spans="1:5">
      <c r="A2564">
        <v>1806036</v>
      </c>
      <c r="B2564">
        <v>1835003</v>
      </c>
      <c r="C2564" s="293">
        <v>96500000</v>
      </c>
      <c r="D2564">
        <f t="shared" si="80"/>
        <v>1806036</v>
      </c>
      <c r="E2564">
        <f t="shared" si="81"/>
        <v>1835003</v>
      </c>
    </row>
    <row r="2565" spans="1:5">
      <c r="A2565">
        <v>1806037</v>
      </c>
      <c r="B2565">
        <v>1835004</v>
      </c>
      <c r="C2565" s="293">
        <v>115400000</v>
      </c>
      <c r="D2565">
        <f t="shared" si="80"/>
        <v>1806037</v>
      </c>
      <c r="E2565">
        <f t="shared" si="81"/>
        <v>1835004</v>
      </c>
    </row>
    <row r="2566" spans="1:5">
      <c r="A2566">
        <v>1806038</v>
      </c>
      <c r="B2566">
        <v>1835005</v>
      </c>
      <c r="C2566" s="293">
        <v>100300000</v>
      </c>
      <c r="D2566">
        <f t="shared" si="80"/>
        <v>1806038</v>
      </c>
      <c r="E2566">
        <f t="shared" si="81"/>
        <v>1835005</v>
      </c>
    </row>
    <row r="2567" spans="1:5">
      <c r="A2567">
        <v>1806039</v>
      </c>
      <c r="B2567">
        <v>1835006</v>
      </c>
      <c r="C2567" s="293">
        <v>180400000</v>
      </c>
      <c r="D2567">
        <f t="shared" si="80"/>
        <v>1806039</v>
      </c>
      <c r="E2567">
        <f t="shared" si="81"/>
        <v>1835006</v>
      </c>
    </row>
    <row r="2568" spans="1:5">
      <c r="A2568">
        <v>1806040</v>
      </c>
      <c r="B2568">
        <v>1835007</v>
      </c>
      <c r="C2568" s="293">
        <v>160400000</v>
      </c>
      <c r="D2568">
        <f t="shared" si="80"/>
        <v>1806040</v>
      </c>
      <c r="E2568">
        <f t="shared" si="81"/>
        <v>1835007</v>
      </c>
    </row>
    <row r="2569" spans="1:5">
      <c r="A2569">
        <v>1806041</v>
      </c>
      <c r="B2569">
        <v>1835008</v>
      </c>
      <c r="C2569" s="293">
        <v>133900000</v>
      </c>
      <c r="D2569">
        <f t="shared" si="80"/>
        <v>1806041</v>
      </c>
      <c r="E2569">
        <f t="shared" si="81"/>
        <v>1835008</v>
      </c>
    </row>
    <row r="2570" spans="1:5">
      <c r="A2570">
        <v>1806042</v>
      </c>
      <c r="B2570">
        <v>1835009</v>
      </c>
      <c r="C2570" s="293">
        <v>156200000</v>
      </c>
      <c r="D2570">
        <f t="shared" si="80"/>
        <v>1806042</v>
      </c>
      <c r="E2570">
        <f t="shared" si="81"/>
        <v>1835009</v>
      </c>
    </row>
    <row r="2571" spans="1:5">
      <c r="A2571">
        <v>1806043</v>
      </c>
      <c r="B2571">
        <v>1835010</v>
      </c>
      <c r="C2571" s="293">
        <v>91300000</v>
      </c>
      <c r="D2571">
        <f t="shared" si="80"/>
        <v>1806043</v>
      </c>
      <c r="E2571">
        <f t="shared" si="81"/>
        <v>1835010</v>
      </c>
    </row>
    <row r="2572" spans="1:5">
      <c r="A2572">
        <v>1806044</v>
      </c>
      <c r="B2572">
        <v>1835011</v>
      </c>
      <c r="C2572" s="293">
        <v>93100000</v>
      </c>
      <c r="D2572">
        <f t="shared" si="80"/>
        <v>1806044</v>
      </c>
      <c r="E2572">
        <f t="shared" si="81"/>
        <v>1835011</v>
      </c>
    </row>
    <row r="2573" spans="1:5">
      <c r="A2573">
        <v>1806046</v>
      </c>
      <c r="B2573">
        <v>1835012</v>
      </c>
      <c r="C2573" s="293">
        <v>89000000</v>
      </c>
      <c r="D2573">
        <f t="shared" si="80"/>
        <v>1806046</v>
      </c>
      <c r="E2573">
        <f t="shared" si="81"/>
        <v>1835012</v>
      </c>
    </row>
    <row r="2574" spans="1:5">
      <c r="A2574">
        <v>1806047</v>
      </c>
      <c r="B2574">
        <v>1835013</v>
      </c>
      <c r="C2574" s="293">
        <v>107000000</v>
      </c>
      <c r="D2574">
        <f t="shared" si="80"/>
        <v>1806047</v>
      </c>
      <c r="E2574">
        <f t="shared" si="81"/>
        <v>1835013</v>
      </c>
    </row>
    <row r="2575" spans="1:5">
      <c r="A2575">
        <v>1806048</v>
      </c>
      <c r="B2575">
        <v>1835014</v>
      </c>
      <c r="C2575" s="293">
        <v>115000000</v>
      </c>
      <c r="D2575">
        <f t="shared" si="80"/>
        <v>1806048</v>
      </c>
      <c r="E2575">
        <f t="shared" si="81"/>
        <v>1835014</v>
      </c>
    </row>
    <row r="2576" spans="1:5">
      <c r="A2576">
        <v>1806049</v>
      </c>
      <c r="B2576">
        <v>1835015</v>
      </c>
      <c r="C2576" s="293">
        <v>87000000</v>
      </c>
      <c r="D2576">
        <f t="shared" si="80"/>
        <v>1806049</v>
      </c>
      <c r="E2576">
        <f t="shared" si="81"/>
        <v>1835015</v>
      </c>
    </row>
    <row r="2577" spans="1:5">
      <c r="A2577">
        <v>1801093</v>
      </c>
      <c r="B2577">
        <v>1837001</v>
      </c>
      <c r="C2577" s="293">
        <v>61900000</v>
      </c>
      <c r="D2577">
        <f t="shared" si="80"/>
        <v>1801093</v>
      </c>
      <c r="E2577">
        <f t="shared" si="81"/>
        <v>1837001</v>
      </c>
    </row>
    <row r="2578" spans="1:5">
      <c r="A2578">
        <v>1801094</v>
      </c>
      <c r="B2578">
        <v>1837002</v>
      </c>
      <c r="C2578" s="293">
        <v>69500000</v>
      </c>
      <c r="D2578">
        <f t="shared" si="80"/>
        <v>1801094</v>
      </c>
      <c r="E2578">
        <f t="shared" si="81"/>
        <v>1837002</v>
      </c>
    </row>
    <row r="2579" spans="1:5">
      <c r="A2579">
        <v>1801098</v>
      </c>
      <c r="B2579">
        <v>1837003</v>
      </c>
      <c r="C2579" s="293">
        <v>66200000</v>
      </c>
      <c r="D2579">
        <f t="shared" si="80"/>
        <v>1801098</v>
      </c>
      <c r="E2579">
        <f t="shared" si="81"/>
        <v>1837003</v>
      </c>
    </row>
    <row r="2580" spans="1:5">
      <c r="A2580">
        <v>1806021</v>
      </c>
      <c r="B2580">
        <v>1837004</v>
      </c>
      <c r="C2580" s="293">
        <v>93400000</v>
      </c>
      <c r="D2580">
        <f t="shared" si="80"/>
        <v>1806021</v>
      </c>
      <c r="E2580">
        <f t="shared" si="81"/>
        <v>1837004</v>
      </c>
    </row>
    <row r="2581" spans="1:5">
      <c r="A2581">
        <v>1806022</v>
      </c>
      <c r="B2581">
        <v>1837005</v>
      </c>
      <c r="C2581" s="293">
        <v>122800000</v>
      </c>
      <c r="D2581">
        <f t="shared" si="80"/>
        <v>1806022</v>
      </c>
      <c r="E2581">
        <f t="shared" si="81"/>
        <v>1837005</v>
      </c>
    </row>
    <row r="2582" spans="1:5">
      <c r="A2582">
        <v>1806024</v>
      </c>
      <c r="B2582">
        <v>1837006</v>
      </c>
      <c r="C2582" s="293">
        <v>92900000</v>
      </c>
      <c r="D2582">
        <f t="shared" si="80"/>
        <v>1806024</v>
      </c>
      <c r="E2582">
        <f t="shared" si="81"/>
        <v>1837006</v>
      </c>
    </row>
    <row r="2583" spans="1:5">
      <c r="A2583">
        <v>1806025</v>
      </c>
      <c r="B2583">
        <v>1837007</v>
      </c>
      <c r="C2583" s="293">
        <v>88300000</v>
      </c>
      <c r="D2583">
        <f t="shared" si="80"/>
        <v>1806025</v>
      </c>
      <c r="E2583">
        <f t="shared" si="81"/>
        <v>1837007</v>
      </c>
    </row>
    <row r="2584" spans="1:5">
      <c r="A2584">
        <v>1806027</v>
      </c>
      <c r="B2584">
        <v>1837008</v>
      </c>
      <c r="C2584" s="293">
        <v>87800000</v>
      </c>
      <c r="D2584">
        <f t="shared" si="80"/>
        <v>1806027</v>
      </c>
      <c r="E2584">
        <f t="shared" si="81"/>
        <v>1837008</v>
      </c>
    </row>
    <row r="2585" spans="1:5">
      <c r="A2585">
        <v>1806028</v>
      </c>
      <c r="B2585">
        <v>1837009</v>
      </c>
      <c r="C2585" s="293">
        <v>100000000</v>
      </c>
      <c r="D2585">
        <f t="shared" si="80"/>
        <v>1806028</v>
      </c>
      <c r="E2585">
        <f t="shared" si="81"/>
        <v>1837009</v>
      </c>
    </row>
    <row r="2586" spans="1:5">
      <c r="A2586">
        <v>1806030</v>
      </c>
      <c r="B2586">
        <v>1837010</v>
      </c>
      <c r="C2586" s="293">
        <v>109000000</v>
      </c>
      <c r="D2586">
        <f t="shared" si="80"/>
        <v>1806030</v>
      </c>
      <c r="E2586">
        <f t="shared" si="81"/>
        <v>1837010</v>
      </c>
    </row>
    <row r="2587" spans="1:5">
      <c r="A2587">
        <v>1806031</v>
      </c>
      <c r="B2587">
        <v>1837011</v>
      </c>
      <c r="C2587" s="293">
        <v>100000000</v>
      </c>
      <c r="D2587">
        <f t="shared" si="80"/>
        <v>1806031</v>
      </c>
      <c r="E2587">
        <f t="shared" si="81"/>
        <v>1837011</v>
      </c>
    </row>
    <row r="2588" spans="1:5">
      <c r="A2588">
        <v>1806032</v>
      </c>
      <c r="B2588">
        <v>1837012</v>
      </c>
      <c r="C2588" s="293">
        <v>104000000</v>
      </c>
      <c r="D2588">
        <f t="shared" si="80"/>
        <v>1806032</v>
      </c>
      <c r="E2588">
        <f t="shared" si="81"/>
        <v>1837012</v>
      </c>
    </row>
    <row r="2589" spans="1:5">
      <c r="A2589">
        <v>1806033</v>
      </c>
      <c r="B2589">
        <v>1837013</v>
      </c>
      <c r="C2589" s="293">
        <v>96000000</v>
      </c>
      <c r="D2589">
        <f t="shared" si="80"/>
        <v>1806033</v>
      </c>
      <c r="E2589">
        <f t="shared" si="81"/>
        <v>1837013</v>
      </c>
    </row>
    <row r="2590" spans="1:5">
      <c r="A2590">
        <v>1806006</v>
      </c>
      <c r="B2590">
        <v>1840001</v>
      </c>
      <c r="C2590" s="293">
        <v>37800000</v>
      </c>
      <c r="D2590">
        <f t="shared" si="80"/>
        <v>1806006</v>
      </c>
      <c r="E2590">
        <f t="shared" si="81"/>
        <v>1840001</v>
      </c>
    </row>
    <row r="2591" spans="1:5">
      <c r="A2591">
        <v>1806013</v>
      </c>
      <c r="B2591">
        <v>1840002</v>
      </c>
      <c r="C2591" s="293">
        <v>43700000</v>
      </c>
      <c r="D2591">
        <f t="shared" si="80"/>
        <v>1806013</v>
      </c>
      <c r="E2591">
        <f t="shared" si="81"/>
        <v>1840002</v>
      </c>
    </row>
    <row r="2592" spans="1:5">
      <c r="A2592">
        <v>1806015</v>
      </c>
      <c r="B2592">
        <v>1840003</v>
      </c>
      <c r="C2592" s="293">
        <v>36200000</v>
      </c>
      <c r="D2592">
        <f t="shared" si="80"/>
        <v>1806015</v>
      </c>
      <c r="E2592">
        <f t="shared" si="81"/>
        <v>1840003</v>
      </c>
    </row>
    <row r="2593" spans="1:5">
      <c r="A2593">
        <v>1806018</v>
      </c>
      <c r="B2593">
        <v>1840004</v>
      </c>
      <c r="C2593" s="293">
        <v>44700000</v>
      </c>
      <c r="D2593">
        <f t="shared" si="80"/>
        <v>1806018</v>
      </c>
      <c r="E2593">
        <f t="shared" si="81"/>
        <v>1840004</v>
      </c>
    </row>
    <row r="2594" spans="1:5">
      <c r="A2594">
        <v>1806020</v>
      </c>
      <c r="B2594">
        <v>1840005</v>
      </c>
      <c r="C2594" s="293">
        <v>46700000</v>
      </c>
      <c r="D2594">
        <f t="shared" si="80"/>
        <v>1806020</v>
      </c>
      <c r="E2594">
        <f t="shared" si="81"/>
        <v>1840005</v>
      </c>
    </row>
    <row r="2595" spans="1:5">
      <c r="A2595">
        <v>1806026</v>
      </c>
      <c r="B2595">
        <v>1840006</v>
      </c>
      <c r="C2595" s="293">
        <v>71800000</v>
      </c>
      <c r="D2595">
        <f t="shared" si="80"/>
        <v>1806026</v>
      </c>
      <c r="E2595">
        <f t="shared" si="81"/>
        <v>1840006</v>
      </c>
    </row>
    <row r="2596" spans="1:5">
      <c r="A2596">
        <v>1806029</v>
      </c>
      <c r="B2596">
        <v>1840007</v>
      </c>
      <c r="C2596" s="293">
        <v>85100000</v>
      </c>
      <c r="D2596">
        <f t="shared" si="80"/>
        <v>1806029</v>
      </c>
      <c r="E2596">
        <f t="shared" si="81"/>
        <v>1840007</v>
      </c>
    </row>
    <row r="2597" spans="1:5">
      <c r="A2597">
        <v>1807003</v>
      </c>
      <c r="B2597">
        <v>1840008</v>
      </c>
      <c r="C2597" s="293">
        <v>36000000</v>
      </c>
      <c r="D2597">
        <f t="shared" si="80"/>
        <v>1807003</v>
      </c>
      <c r="E2597">
        <f t="shared" si="81"/>
        <v>1840008</v>
      </c>
    </row>
    <row r="2598" spans="1:5">
      <c r="A2598">
        <v>1807004</v>
      </c>
      <c r="B2598">
        <v>1840009</v>
      </c>
      <c r="C2598" s="293">
        <v>53400000</v>
      </c>
      <c r="D2598">
        <f t="shared" si="80"/>
        <v>1807004</v>
      </c>
      <c r="E2598">
        <f t="shared" si="81"/>
        <v>1840009</v>
      </c>
    </row>
    <row r="2599" spans="1:5">
      <c r="A2599">
        <v>1807005</v>
      </c>
      <c r="B2599">
        <v>1840010</v>
      </c>
      <c r="C2599" s="293">
        <v>38900000</v>
      </c>
      <c r="D2599">
        <f t="shared" si="80"/>
        <v>1807005</v>
      </c>
      <c r="E2599">
        <f t="shared" si="81"/>
        <v>1840010</v>
      </c>
    </row>
    <row r="2600" spans="1:5">
      <c r="A2600">
        <v>1807006</v>
      </c>
      <c r="B2600">
        <v>1840011</v>
      </c>
      <c r="C2600" s="293">
        <v>63900000</v>
      </c>
      <c r="D2600">
        <f t="shared" si="80"/>
        <v>1807006</v>
      </c>
      <c r="E2600">
        <f t="shared" si="81"/>
        <v>1840011</v>
      </c>
    </row>
    <row r="2601" spans="1:5">
      <c r="A2601">
        <v>1807008</v>
      </c>
      <c r="B2601">
        <v>1840012</v>
      </c>
      <c r="C2601" s="293">
        <v>66800000</v>
      </c>
      <c r="D2601">
        <f t="shared" si="80"/>
        <v>1807008</v>
      </c>
      <c r="E2601">
        <f t="shared" si="81"/>
        <v>1840012</v>
      </c>
    </row>
    <row r="2602" spans="1:5">
      <c r="A2602">
        <v>1807009</v>
      </c>
      <c r="B2602">
        <v>1840013</v>
      </c>
      <c r="C2602" s="293">
        <v>80400000</v>
      </c>
      <c r="D2602">
        <f t="shared" si="80"/>
        <v>1807009</v>
      </c>
      <c r="E2602">
        <f t="shared" si="81"/>
        <v>1840013</v>
      </c>
    </row>
    <row r="2603" spans="1:5">
      <c r="A2603">
        <v>1812001</v>
      </c>
      <c r="B2603">
        <v>1840014</v>
      </c>
      <c r="C2603" s="293">
        <v>35000000</v>
      </c>
      <c r="D2603">
        <f t="shared" si="80"/>
        <v>1812001</v>
      </c>
      <c r="E2603">
        <f t="shared" si="81"/>
        <v>1840014</v>
      </c>
    </row>
    <row r="2604" spans="1:5">
      <c r="A2604">
        <v>1812004</v>
      </c>
      <c r="B2604">
        <v>1840015</v>
      </c>
      <c r="C2604" s="293">
        <v>37800000</v>
      </c>
      <c r="D2604">
        <f t="shared" si="80"/>
        <v>1812004</v>
      </c>
      <c r="E2604">
        <f t="shared" si="81"/>
        <v>1840015</v>
      </c>
    </row>
    <row r="2605" spans="1:5">
      <c r="A2605">
        <v>1807012</v>
      </c>
      <c r="B2605">
        <v>1840016</v>
      </c>
      <c r="C2605" s="293">
        <v>72100000</v>
      </c>
      <c r="D2605">
        <f t="shared" si="80"/>
        <v>1807012</v>
      </c>
      <c r="E2605">
        <f t="shared" si="81"/>
        <v>1840016</v>
      </c>
    </row>
    <row r="2606" spans="1:5">
      <c r="A2606">
        <v>1807013</v>
      </c>
      <c r="B2606">
        <v>1840017</v>
      </c>
      <c r="C2606" s="293">
        <v>86600000</v>
      </c>
      <c r="D2606">
        <f t="shared" si="80"/>
        <v>1807013</v>
      </c>
      <c r="E2606">
        <f t="shared" si="81"/>
        <v>1840017</v>
      </c>
    </row>
    <row r="2607" spans="1:5">
      <c r="A2607">
        <v>1807001</v>
      </c>
      <c r="B2607">
        <v>1841001</v>
      </c>
      <c r="C2607" s="293">
        <v>80300000</v>
      </c>
      <c r="D2607">
        <f t="shared" si="80"/>
        <v>1807001</v>
      </c>
      <c r="E2607">
        <f t="shared" si="81"/>
        <v>1841001</v>
      </c>
    </row>
    <row r="2608" spans="1:5">
      <c r="A2608">
        <v>1807002</v>
      </c>
      <c r="B2608">
        <v>1841002</v>
      </c>
      <c r="C2608" s="293">
        <v>102200000</v>
      </c>
      <c r="D2608">
        <f t="shared" si="80"/>
        <v>1807002</v>
      </c>
      <c r="E2608">
        <f t="shared" si="81"/>
        <v>1841002</v>
      </c>
    </row>
    <row r="2609" spans="1:5">
      <c r="A2609">
        <v>1807007</v>
      </c>
      <c r="B2609">
        <v>1841003</v>
      </c>
      <c r="C2609" s="293">
        <v>134900000</v>
      </c>
      <c r="D2609">
        <f t="shared" si="80"/>
        <v>1807007</v>
      </c>
      <c r="E2609">
        <f t="shared" si="81"/>
        <v>1841003</v>
      </c>
    </row>
    <row r="2610" spans="1:5">
      <c r="A2610">
        <v>1807010</v>
      </c>
      <c r="B2610">
        <v>1841004</v>
      </c>
      <c r="C2610" s="293">
        <v>115300000</v>
      </c>
      <c r="D2610">
        <f t="shared" si="80"/>
        <v>1807010</v>
      </c>
      <c r="E2610">
        <f t="shared" si="81"/>
        <v>1841004</v>
      </c>
    </row>
    <row r="2611" spans="1:5">
      <c r="A2611">
        <v>1807011</v>
      </c>
      <c r="B2611">
        <v>1841005</v>
      </c>
      <c r="C2611" s="293">
        <v>144700000</v>
      </c>
      <c r="D2611">
        <f t="shared" si="80"/>
        <v>1807011</v>
      </c>
      <c r="E2611">
        <f t="shared" si="81"/>
        <v>1841005</v>
      </c>
    </row>
    <row r="2612" spans="1:5">
      <c r="A2612">
        <v>1807014</v>
      </c>
      <c r="B2612">
        <v>1841006</v>
      </c>
      <c r="C2612" s="293">
        <v>140300000</v>
      </c>
      <c r="D2612">
        <f t="shared" si="80"/>
        <v>1807014</v>
      </c>
      <c r="E2612">
        <f t="shared" si="81"/>
        <v>1841006</v>
      </c>
    </row>
    <row r="2613" spans="1:5">
      <c r="A2613">
        <v>1807015</v>
      </c>
      <c r="B2613">
        <v>1841007</v>
      </c>
      <c r="C2613" s="293">
        <v>150300000</v>
      </c>
      <c r="D2613">
        <f t="shared" si="80"/>
        <v>1807015</v>
      </c>
      <c r="E2613">
        <f t="shared" si="81"/>
        <v>1841007</v>
      </c>
    </row>
    <row r="2614" spans="1:5">
      <c r="A2614">
        <v>1807016</v>
      </c>
      <c r="B2614">
        <v>1841008</v>
      </c>
      <c r="C2614" s="293">
        <v>150000000</v>
      </c>
      <c r="D2614">
        <f t="shared" si="80"/>
        <v>1807016</v>
      </c>
      <c r="E2614">
        <f t="shared" si="81"/>
        <v>1841008</v>
      </c>
    </row>
    <row r="2615" spans="1:5">
      <c r="A2615">
        <v>1812003</v>
      </c>
      <c r="B2615">
        <v>1863001</v>
      </c>
      <c r="C2615" s="293">
        <v>82300000</v>
      </c>
      <c r="D2615">
        <f t="shared" si="80"/>
        <v>1812003</v>
      </c>
      <c r="E2615">
        <f t="shared" si="81"/>
        <v>1863001</v>
      </c>
    </row>
    <row r="2616" spans="1:5">
      <c r="A2616">
        <v>1803002</v>
      </c>
      <c r="B2616">
        <v>1874001</v>
      </c>
      <c r="C2616" s="293">
        <v>106900000</v>
      </c>
      <c r="D2616">
        <f t="shared" si="80"/>
        <v>1803002</v>
      </c>
      <c r="E2616">
        <f t="shared" si="81"/>
        <v>1874001</v>
      </c>
    </row>
    <row r="2617" spans="1:5">
      <c r="A2617">
        <v>1803003</v>
      </c>
      <c r="B2617">
        <v>1874002</v>
      </c>
      <c r="C2617" s="293">
        <v>107900000</v>
      </c>
      <c r="D2617">
        <f t="shared" si="80"/>
        <v>1803003</v>
      </c>
      <c r="E2617">
        <f t="shared" si="81"/>
        <v>1874002</v>
      </c>
    </row>
    <row r="2618" spans="1:5">
      <c r="A2618">
        <v>1803004</v>
      </c>
      <c r="B2618">
        <v>1874003</v>
      </c>
      <c r="C2618" s="293">
        <v>84600000</v>
      </c>
      <c r="D2618">
        <f t="shared" si="80"/>
        <v>1803004</v>
      </c>
      <c r="E2618">
        <f t="shared" si="81"/>
        <v>1874003</v>
      </c>
    </row>
    <row r="2619" spans="1:5">
      <c r="A2619">
        <v>1803005</v>
      </c>
      <c r="B2619">
        <v>1874004</v>
      </c>
      <c r="C2619" s="293">
        <v>133000000</v>
      </c>
      <c r="D2619">
        <f t="shared" si="80"/>
        <v>1803005</v>
      </c>
      <c r="E2619">
        <f t="shared" si="81"/>
        <v>1874004</v>
      </c>
    </row>
    <row r="2620" spans="1:5">
      <c r="A2620">
        <v>1803006</v>
      </c>
      <c r="B2620">
        <v>1874005</v>
      </c>
      <c r="C2620" s="293">
        <v>133000000</v>
      </c>
      <c r="D2620">
        <f t="shared" si="80"/>
        <v>1803006</v>
      </c>
      <c r="E2620">
        <f t="shared" si="81"/>
        <v>1874005</v>
      </c>
    </row>
    <row r="2621" spans="1:5">
      <c r="A2621">
        <v>1803007</v>
      </c>
      <c r="B2621">
        <v>1874006</v>
      </c>
      <c r="C2621" s="293">
        <v>185300000</v>
      </c>
      <c r="D2621">
        <f t="shared" si="80"/>
        <v>1803007</v>
      </c>
      <c r="E2621">
        <f t="shared" si="81"/>
        <v>1874006</v>
      </c>
    </row>
    <row r="2622" spans="1:5">
      <c r="A2622">
        <v>2001002</v>
      </c>
      <c r="B2622">
        <v>2033001</v>
      </c>
      <c r="C2622" s="293">
        <v>22000000</v>
      </c>
      <c r="D2622">
        <f t="shared" si="80"/>
        <v>2001002</v>
      </c>
      <c r="E2622">
        <f t="shared" si="81"/>
        <v>2033001</v>
      </c>
    </row>
    <row r="2623" spans="1:5">
      <c r="A2623">
        <v>2001003</v>
      </c>
      <c r="B2623">
        <v>2033002</v>
      </c>
      <c r="C2623" s="293">
        <v>22900000</v>
      </c>
      <c r="D2623">
        <f t="shared" si="80"/>
        <v>2001003</v>
      </c>
      <c r="E2623">
        <f t="shared" si="81"/>
        <v>2033002</v>
      </c>
    </row>
    <row r="2624" spans="1:5">
      <c r="A2624">
        <v>2001004</v>
      </c>
      <c r="B2624">
        <v>2033003</v>
      </c>
      <c r="C2624" s="293">
        <v>20400000</v>
      </c>
      <c r="D2624">
        <f t="shared" si="80"/>
        <v>2001004</v>
      </c>
      <c r="E2624">
        <f t="shared" si="81"/>
        <v>2033003</v>
      </c>
    </row>
    <row r="2625" spans="1:5">
      <c r="A2625">
        <v>2001005</v>
      </c>
      <c r="B2625">
        <v>2033004</v>
      </c>
      <c r="C2625" s="293">
        <v>22500000</v>
      </c>
      <c r="D2625">
        <f t="shared" si="80"/>
        <v>2001005</v>
      </c>
      <c r="E2625">
        <f t="shared" si="81"/>
        <v>2033004</v>
      </c>
    </row>
    <row r="2626" spans="1:5">
      <c r="A2626">
        <v>2001006</v>
      </c>
      <c r="B2626">
        <v>2033005</v>
      </c>
      <c r="C2626" s="293">
        <v>17800000</v>
      </c>
      <c r="D2626">
        <f t="shared" si="80"/>
        <v>2001006</v>
      </c>
      <c r="E2626">
        <f t="shared" si="81"/>
        <v>2033005</v>
      </c>
    </row>
    <row r="2627" spans="1:5">
      <c r="A2627">
        <v>2001007</v>
      </c>
      <c r="B2627">
        <v>2033006</v>
      </c>
      <c r="C2627" s="293">
        <v>18700000</v>
      </c>
      <c r="D2627">
        <f t="shared" ref="D2627:D2690" si="82">+A2627*1</f>
        <v>2001007</v>
      </c>
      <c r="E2627">
        <f t="shared" ref="E2627:E2690" si="83">+B2627*1</f>
        <v>2033006</v>
      </c>
    </row>
    <row r="2628" spans="1:5">
      <c r="A2628">
        <v>2006001</v>
      </c>
      <c r="B2628">
        <v>2034001</v>
      </c>
      <c r="C2628" s="293">
        <v>24000000</v>
      </c>
      <c r="D2628">
        <f t="shared" si="82"/>
        <v>2006001</v>
      </c>
      <c r="E2628">
        <f t="shared" si="83"/>
        <v>2034001</v>
      </c>
    </row>
    <row r="2629" spans="1:5">
      <c r="A2629">
        <v>2006003</v>
      </c>
      <c r="B2629">
        <v>2034002</v>
      </c>
      <c r="C2629" s="293">
        <v>23100000</v>
      </c>
      <c r="D2629">
        <f t="shared" si="82"/>
        <v>2006003</v>
      </c>
      <c r="E2629">
        <f t="shared" si="83"/>
        <v>2034002</v>
      </c>
    </row>
    <row r="2630" spans="1:5">
      <c r="A2630">
        <v>2021001</v>
      </c>
      <c r="B2630">
        <v>2042001</v>
      </c>
      <c r="C2630" s="293">
        <v>26200000</v>
      </c>
      <c r="D2630">
        <f t="shared" si="82"/>
        <v>2021001</v>
      </c>
      <c r="E2630">
        <f t="shared" si="83"/>
        <v>2042001</v>
      </c>
    </row>
    <row r="2631" spans="1:5">
      <c r="A2631">
        <v>2101016</v>
      </c>
      <c r="B2631">
        <v>2132001</v>
      </c>
      <c r="C2631" s="293">
        <v>46900000</v>
      </c>
      <c r="D2631">
        <f t="shared" si="82"/>
        <v>2101016</v>
      </c>
      <c r="E2631">
        <f t="shared" si="83"/>
        <v>2132001</v>
      </c>
    </row>
    <row r="2632" spans="1:5">
      <c r="A2632">
        <v>2101017</v>
      </c>
      <c r="B2632">
        <v>2132002</v>
      </c>
      <c r="C2632" s="293">
        <v>47100000</v>
      </c>
      <c r="D2632">
        <f t="shared" si="82"/>
        <v>2101017</v>
      </c>
      <c r="E2632">
        <f t="shared" si="83"/>
        <v>2132002</v>
      </c>
    </row>
    <row r="2633" spans="1:5">
      <c r="A2633">
        <v>2101031</v>
      </c>
      <c r="B2633">
        <v>2132003</v>
      </c>
      <c r="C2633" s="293">
        <v>87800000</v>
      </c>
      <c r="D2633">
        <f t="shared" si="82"/>
        <v>2101031</v>
      </c>
      <c r="E2633">
        <f t="shared" si="83"/>
        <v>2132003</v>
      </c>
    </row>
    <row r="2634" spans="1:5">
      <c r="A2634">
        <v>2101035</v>
      </c>
      <c r="B2634">
        <v>2132004</v>
      </c>
      <c r="C2634" s="293">
        <v>88600000</v>
      </c>
      <c r="D2634">
        <f t="shared" si="82"/>
        <v>2101035</v>
      </c>
      <c r="E2634">
        <f t="shared" si="83"/>
        <v>2132004</v>
      </c>
    </row>
    <row r="2635" spans="1:5">
      <c r="A2635">
        <v>2101037</v>
      </c>
      <c r="B2635">
        <v>2132005</v>
      </c>
      <c r="C2635" s="293">
        <v>88600000</v>
      </c>
      <c r="D2635">
        <f t="shared" si="82"/>
        <v>2101037</v>
      </c>
      <c r="E2635">
        <f t="shared" si="83"/>
        <v>2132005</v>
      </c>
    </row>
    <row r="2636" spans="1:5">
      <c r="A2636">
        <v>2101039</v>
      </c>
      <c r="B2636">
        <v>2132006</v>
      </c>
      <c r="C2636" s="293">
        <v>50800000</v>
      </c>
      <c r="D2636">
        <f t="shared" si="82"/>
        <v>2101039</v>
      </c>
      <c r="E2636">
        <f t="shared" si="83"/>
        <v>2132006</v>
      </c>
    </row>
    <row r="2637" spans="1:5">
      <c r="A2637">
        <v>2101043</v>
      </c>
      <c r="B2637">
        <v>2132007</v>
      </c>
      <c r="C2637" s="293">
        <v>44000000</v>
      </c>
      <c r="D2637">
        <f t="shared" si="82"/>
        <v>2101043</v>
      </c>
      <c r="E2637">
        <f t="shared" si="83"/>
        <v>2132007</v>
      </c>
    </row>
    <row r="2638" spans="1:5">
      <c r="A2638">
        <v>2101058</v>
      </c>
      <c r="B2638">
        <v>2132008</v>
      </c>
      <c r="C2638" s="293">
        <v>16900000</v>
      </c>
      <c r="D2638">
        <f t="shared" si="82"/>
        <v>2101058</v>
      </c>
      <c r="E2638">
        <f t="shared" si="83"/>
        <v>2132008</v>
      </c>
    </row>
    <row r="2639" spans="1:5">
      <c r="A2639">
        <v>2101071</v>
      </c>
      <c r="B2639">
        <v>2132009</v>
      </c>
      <c r="C2639" s="293">
        <v>47400000</v>
      </c>
      <c r="D2639">
        <f t="shared" si="82"/>
        <v>2101071</v>
      </c>
      <c r="E2639">
        <f t="shared" si="83"/>
        <v>2132009</v>
      </c>
    </row>
    <row r="2640" spans="1:5">
      <c r="A2640">
        <v>2101073</v>
      </c>
      <c r="B2640">
        <v>2132010</v>
      </c>
      <c r="C2640" s="293">
        <v>81200000</v>
      </c>
      <c r="D2640">
        <f t="shared" si="82"/>
        <v>2101073</v>
      </c>
      <c r="E2640">
        <f t="shared" si="83"/>
        <v>2132010</v>
      </c>
    </row>
    <row r="2641" spans="1:5">
      <c r="A2641">
        <v>2101001</v>
      </c>
      <c r="B2641">
        <v>2133001</v>
      </c>
      <c r="C2641" s="293">
        <v>29600000</v>
      </c>
      <c r="D2641">
        <f t="shared" si="82"/>
        <v>2101001</v>
      </c>
      <c r="E2641">
        <f t="shared" si="83"/>
        <v>2133001</v>
      </c>
    </row>
    <row r="2642" spans="1:5">
      <c r="A2642">
        <v>2101002</v>
      </c>
      <c r="B2642">
        <v>2133002</v>
      </c>
      <c r="C2642" s="293">
        <v>28800000</v>
      </c>
      <c r="D2642">
        <f t="shared" si="82"/>
        <v>2101002</v>
      </c>
      <c r="E2642">
        <f t="shared" si="83"/>
        <v>2133002</v>
      </c>
    </row>
    <row r="2643" spans="1:5">
      <c r="A2643">
        <v>2101003</v>
      </c>
      <c r="B2643">
        <v>2133003</v>
      </c>
      <c r="C2643" s="293">
        <v>22800000</v>
      </c>
      <c r="D2643">
        <f t="shared" si="82"/>
        <v>2101003</v>
      </c>
      <c r="E2643">
        <f t="shared" si="83"/>
        <v>2133003</v>
      </c>
    </row>
    <row r="2644" spans="1:5">
      <c r="A2644">
        <v>2101004</v>
      </c>
      <c r="B2644">
        <v>2133004</v>
      </c>
      <c r="C2644" s="293">
        <v>23700000</v>
      </c>
      <c r="D2644">
        <f t="shared" si="82"/>
        <v>2101004</v>
      </c>
      <c r="E2644">
        <f t="shared" si="83"/>
        <v>2133004</v>
      </c>
    </row>
    <row r="2645" spans="1:5">
      <c r="A2645">
        <v>2101005</v>
      </c>
      <c r="B2645">
        <v>2133005</v>
      </c>
      <c r="C2645" s="293">
        <v>22500000</v>
      </c>
      <c r="D2645">
        <f t="shared" si="82"/>
        <v>2101005</v>
      </c>
      <c r="E2645">
        <f t="shared" si="83"/>
        <v>2133005</v>
      </c>
    </row>
    <row r="2646" spans="1:5">
      <c r="A2646">
        <v>2101006</v>
      </c>
      <c r="B2646">
        <v>2133006</v>
      </c>
      <c r="C2646" s="293">
        <v>50900000</v>
      </c>
      <c r="D2646">
        <f t="shared" si="82"/>
        <v>2101006</v>
      </c>
      <c r="E2646">
        <f t="shared" si="83"/>
        <v>2133006</v>
      </c>
    </row>
    <row r="2647" spans="1:5">
      <c r="A2647">
        <v>2101007</v>
      </c>
      <c r="B2647">
        <v>2133007</v>
      </c>
      <c r="C2647" s="293">
        <v>18200000</v>
      </c>
      <c r="D2647">
        <f t="shared" si="82"/>
        <v>2101007</v>
      </c>
      <c r="E2647">
        <f t="shared" si="83"/>
        <v>2133007</v>
      </c>
    </row>
    <row r="2648" spans="1:5">
      <c r="A2648">
        <v>2101010</v>
      </c>
      <c r="B2648">
        <v>2133008</v>
      </c>
      <c r="C2648" s="293">
        <v>28800000</v>
      </c>
      <c r="D2648">
        <f t="shared" si="82"/>
        <v>2101010</v>
      </c>
      <c r="E2648">
        <f t="shared" si="83"/>
        <v>2133008</v>
      </c>
    </row>
    <row r="2649" spans="1:5">
      <c r="A2649">
        <v>2101013</v>
      </c>
      <c r="B2649">
        <v>2133009</v>
      </c>
      <c r="C2649" s="293">
        <v>55900000</v>
      </c>
      <c r="D2649">
        <f t="shared" si="82"/>
        <v>2101013</v>
      </c>
      <c r="E2649">
        <f t="shared" si="83"/>
        <v>2133009</v>
      </c>
    </row>
    <row r="2650" spans="1:5">
      <c r="A2650">
        <v>2101014</v>
      </c>
      <c r="B2650">
        <v>2133010</v>
      </c>
      <c r="C2650" s="293">
        <v>19600000</v>
      </c>
      <c r="D2650">
        <f t="shared" si="82"/>
        <v>2101014</v>
      </c>
      <c r="E2650">
        <f t="shared" si="83"/>
        <v>2133010</v>
      </c>
    </row>
    <row r="2651" spans="1:5">
      <c r="A2651">
        <v>2101015</v>
      </c>
      <c r="B2651">
        <v>2133011</v>
      </c>
      <c r="C2651" s="293">
        <v>28200000</v>
      </c>
      <c r="D2651">
        <f t="shared" si="82"/>
        <v>2101015</v>
      </c>
      <c r="E2651">
        <f t="shared" si="83"/>
        <v>2133011</v>
      </c>
    </row>
    <row r="2652" spans="1:5">
      <c r="A2652">
        <v>2101018</v>
      </c>
      <c r="B2652">
        <v>2133012</v>
      </c>
      <c r="C2652" s="293">
        <v>27100000</v>
      </c>
      <c r="D2652">
        <f t="shared" si="82"/>
        <v>2101018</v>
      </c>
      <c r="E2652">
        <f t="shared" si="83"/>
        <v>2133012</v>
      </c>
    </row>
    <row r="2653" spans="1:5">
      <c r="A2653">
        <v>2101019</v>
      </c>
      <c r="B2653">
        <v>2133013</v>
      </c>
      <c r="C2653" s="293">
        <v>27900000</v>
      </c>
      <c r="D2653">
        <f t="shared" si="82"/>
        <v>2101019</v>
      </c>
      <c r="E2653">
        <f t="shared" si="83"/>
        <v>2133013</v>
      </c>
    </row>
    <row r="2654" spans="1:5">
      <c r="A2654">
        <v>2101020</v>
      </c>
      <c r="B2654">
        <v>2133014</v>
      </c>
      <c r="C2654" s="293">
        <v>68600000</v>
      </c>
      <c r="D2654">
        <f t="shared" si="82"/>
        <v>2101020</v>
      </c>
      <c r="E2654">
        <f t="shared" si="83"/>
        <v>2133014</v>
      </c>
    </row>
    <row r="2655" spans="1:5">
      <c r="A2655">
        <v>2101021</v>
      </c>
      <c r="B2655">
        <v>2133015</v>
      </c>
      <c r="C2655" s="293">
        <v>61600000</v>
      </c>
      <c r="D2655">
        <f t="shared" si="82"/>
        <v>2101021</v>
      </c>
      <c r="E2655">
        <f t="shared" si="83"/>
        <v>2133015</v>
      </c>
    </row>
    <row r="2656" spans="1:5">
      <c r="A2656">
        <v>2101022</v>
      </c>
      <c r="B2656">
        <v>2133016</v>
      </c>
      <c r="C2656" s="293">
        <v>65400000</v>
      </c>
      <c r="D2656">
        <f t="shared" si="82"/>
        <v>2101022</v>
      </c>
      <c r="E2656">
        <f t="shared" si="83"/>
        <v>2133016</v>
      </c>
    </row>
    <row r="2657" spans="1:5">
      <c r="A2657">
        <v>2101023</v>
      </c>
      <c r="B2657">
        <v>2133017</v>
      </c>
      <c r="C2657" s="293">
        <v>70800000</v>
      </c>
      <c r="D2657">
        <f t="shared" si="82"/>
        <v>2101023</v>
      </c>
      <c r="E2657">
        <f t="shared" si="83"/>
        <v>2133017</v>
      </c>
    </row>
    <row r="2658" spans="1:5">
      <c r="A2658">
        <v>2101026</v>
      </c>
      <c r="B2658">
        <v>2133018</v>
      </c>
      <c r="C2658" s="293">
        <v>82200000</v>
      </c>
      <c r="D2658">
        <f t="shared" si="82"/>
        <v>2101026</v>
      </c>
      <c r="E2658">
        <f t="shared" si="83"/>
        <v>2133018</v>
      </c>
    </row>
    <row r="2659" spans="1:5">
      <c r="A2659">
        <v>2101028</v>
      </c>
      <c r="B2659">
        <v>2133019</v>
      </c>
      <c r="C2659" s="293">
        <v>50100000</v>
      </c>
      <c r="D2659">
        <f t="shared" si="82"/>
        <v>2101028</v>
      </c>
      <c r="E2659">
        <f t="shared" si="83"/>
        <v>2133019</v>
      </c>
    </row>
    <row r="2660" spans="1:5">
      <c r="A2660">
        <v>2101029</v>
      </c>
      <c r="B2660">
        <v>2133020</v>
      </c>
      <c r="C2660" s="293">
        <v>80500000</v>
      </c>
      <c r="D2660">
        <f t="shared" si="82"/>
        <v>2101029</v>
      </c>
      <c r="E2660">
        <f t="shared" si="83"/>
        <v>2133020</v>
      </c>
    </row>
    <row r="2661" spans="1:5">
      <c r="A2661">
        <v>2101032</v>
      </c>
      <c r="B2661">
        <v>2133021</v>
      </c>
      <c r="C2661" s="293">
        <v>55300000</v>
      </c>
      <c r="D2661">
        <f t="shared" si="82"/>
        <v>2101032</v>
      </c>
      <c r="E2661">
        <f t="shared" si="83"/>
        <v>2133021</v>
      </c>
    </row>
    <row r="2662" spans="1:5">
      <c r="A2662">
        <v>2101033</v>
      </c>
      <c r="B2662">
        <v>2133022</v>
      </c>
      <c r="C2662" s="293">
        <v>59300000</v>
      </c>
      <c r="D2662">
        <f t="shared" si="82"/>
        <v>2101033</v>
      </c>
      <c r="E2662">
        <f t="shared" si="83"/>
        <v>2133022</v>
      </c>
    </row>
    <row r="2663" spans="1:5">
      <c r="A2663">
        <v>2101036</v>
      </c>
      <c r="B2663">
        <v>2133023</v>
      </c>
      <c r="C2663" s="293">
        <v>79200000</v>
      </c>
      <c r="D2663">
        <f t="shared" si="82"/>
        <v>2101036</v>
      </c>
      <c r="E2663">
        <f t="shared" si="83"/>
        <v>2133023</v>
      </c>
    </row>
    <row r="2664" spans="1:5">
      <c r="A2664">
        <v>2101040</v>
      </c>
      <c r="B2664">
        <v>2133024</v>
      </c>
      <c r="C2664" s="293">
        <v>84100000</v>
      </c>
      <c r="D2664">
        <f t="shared" si="82"/>
        <v>2101040</v>
      </c>
      <c r="E2664">
        <f t="shared" si="83"/>
        <v>2133024</v>
      </c>
    </row>
    <row r="2665" spans="1:5">
      <c r="A2665">
        <v>2101051</v>
      </c>
      <c r="B2665">
        <v>2133025</v>
      </c>
      <c r="C2665" s="293">
        <v>110300000</v>
      </c>
      <c r="D2665">
        <f t="shared" si="82"/>
        <v>2101051</v>
      </c>
      <c r="E2665">
        <f t="shared" si="83"/>
        <v>2133025</v>
      </c>
    </row>
    <row r="2666" spans="1:5">
      <c r="A2666">
        <v>2101053</v>
      </c>
      <c r="B2666">
        <v>2133026</v>
      </c>
      <c r="C2666" s="293">
        <v>51400000</v>
      </c>
      <c r="D2666">
        <f t="shared" si="82"/>
        <v>2101053</v>
      </c>
      <c r="E2666">
        <f t="shared" si="83"/>
        <v>2133026</v>
      </c>
    </row>
    <row r="2667" spans="1:5">
      <c r="A2667">
        <v>2101054</v>
      </c>
      <c r="B2667">
        <v>2133027</v>
      </c>
      <c r="C2667" s="293">
        <v>29800000</v>
      </c>
      <c r="D2667">
        <f t="shared" si="82"/>
        <v>2101054</v>
      </c>
      <c r="E2667">
        <f t="shared" si="83"/>
        <v>2133027</v>
      </c>
    </row>
    <row r="2668" spans="1:5">
      <c r="A2668">
        <v>2101057</v>
      </c>
      <c r="B2668">
        <v>2133028</v>
      </c>
      <c r="C2668" s="293">
        <v>54400000</v>
      </c>
      <c r="D2668">
        <f t="shared" si="82"/>
        <v>2101057</v>
      </c>
      <c r="E2668">
        <f t="shared" si="83"/>
        <v>2133028</v>
      </c>
    </row>
    <row r="2669" spans="1:5">
      <c r="A2669">
        <v>2101060</v>
      </c>
      <c r="B2669">
        <v>2133029</v>
      </c>
      <c r="C2669" s="293">
        <v>68800000</v>
      </c>
      <c r="D2669">
        <f t="shared" si="82"/>
        <v>2101060</v>
      </c>
      <c r="E2669">
        <f t="shared" si="83"/>
        <v>2133029</v>
      </c>
    </row>
    <row r="2670" spans="1:5">
      <c r="A2670">
        <v>2101061</v>
      </c>
      <c r="B2670">
        <v>2133030</v>
      </c>
      <c r="C2670" s="293">
        <v>50400000</v>
      </c>
      <c r="D2670">
        <f t="shared" si="82"/>
        <v>2101061</v>
      </c>
      <c r="E2670">
        <f t="shared" si="83"/>
        <v>2133030</v>
      </c>
    </row>
    <row r="2671" spans="1:5">
      <c r="A2671">
        <v>2101068</v>
      </c>
      <c r="B2671">
        <v>2133031</v>
      </c>
      <c r="C2671" s="293">
        <v>62100000</v>
      </c>
      <c r="D2671">
        <f t="shared" si="82"/>
        <v>2101068</v>
      </c>
      <c r="E2671">
        <f t="shared" si="83"/>
        <v>2133031</v>
      </c>
    </row>
    <row r="2672" spans="1:5">
      <c r="A2672">
        <v>2101069</v>
      </c>
      <c r="B2672">
        <v>2133032</v>
      </c>
      <c r="C2672" s="293">
        <v>64200000</v>
      </c>
      <c r="D2672">
        <f t="shared" si="82"/>
        <v>2101069</v>
      </c>
      <c r="E2672">
        <f t="shared" si="83"/>
        <v>2133032</v>
      </c>
    </row>
    <row r="2673" spans="1:5">
      <c r="A2673">
        <v>2101075</v>
      </c>
      <c r="B2673">
        <v>2133033</v>
      </c>
      <c r="C2673" s="293">
        <v>29600000</v>
      </c>
      <c r="D2673">
        <f t="shared" si="82"/>
        <v>2101075</v>
      </c>
      <c r="E2673">
        <f t="shared" si="83"/>
        <v>2133033</v>
      </c>
    </row>
    <row r="2674" spans="1:5">
      <c r="A2674">
        <v>2101076</v>
      </c>
      <c r="B2674">
        <v>2133034</v>
      </c>
      <c r="C2674" s="293">
        <v>60600000</v>
      </c>
      <c r="D2674">
        <f t="shared" si="82"/>
        <v>2101076</v>
      </c>
      <c r="E2674">
        <f t="shared" si="83"/>
        <v>2133034</v>
      </c>
    </row>
    <row r="2675" spans="1:5">
      <c r="A2675">
        <v>2106004</v>
      </c>
      <c r="B2675">
        <v>2134001</v>
      </c>
      <c r="C2675" s="293">
        <v>56500000</v>
      </c>
      <c r="D2675">
        <f t="shared" si="82"/>
        <v>2106004</v>
      </c>
      <c r="E2675">
        <f t="shared" si="83"/>
        <v>2134001</v>
      </c>
    </row>
    <row r="2676" spans="1:5">
      <c r="A2676">
        <v>2108001</v>
      </c>
      <c r="B2676">
        <v>2136001</v>
      </c>
      <c r="C2676" s="293">
        <v>73400000</v>
      </c>
      <c r="D2676">
        <f t="shared" si="82"/>
        <v>2108001</v>
      </c>
      <c r="E2676">
        <f t="shared" si="83"/>
        <v>2136001</v>
      </c>
    </row>
    <row r="2677" spans="1:5">
      <c r="A2677">
        <v>2108002</v>
      </c>
      <c r="B2677">
        <v>2136002</v>
      </c>
      <c r="C2677" s="293">
        <v>79000000</v>
      </c>
      <c r="D2677">
        <f t="shared" si="82"/>
        <v>2108002</v>
      </c>
      <c r="E2677">
        <f t="shared" si="83"/>
        <v>2136002</v>
      </c>
    </row>
    <row r="2678" spans="1:5">
      <c r="A2678">
        <v>2108003</v>
      </c>
      <c r="B2678">
        <v>2136003</v>
      </c>
      <c r="C2678" s="293">
        <v>43100000</v>
      </c>
      <c r="D2678">
        <f t="shared" si="82"/>
        <v>2108003</v>
      </c>
      <c r="E2678">
        <f t="shared" si="83"/>
        <v>2136003</v>
      </c>
    </row>
    <row r="2679" spans="1:5">
      <c r="A2679">
        <v>2108004</v>
      </c>
      <c r="B2679">
        <v>2136004</v>
      </c>
      <c r="C2679" s="293">
        <v>45300000</v>
      </c>
      <c r="D2679">
        <f t="shared" si="82"/>
        <v>2108004</v>
      </c>
      <c r="E2679">
        <f t="shared" si="83"/>
        <v>2136004</v>
      </c>
    </row>
    <row r="2680" spans="1:5">
      <c r="A2680">
        <v>2108007</v>
      </c>
      <c r="B2680">
        <v>2136005</v>
      </c>
      <c r="C2680" s="293">
        <v>79200000</v>
      </c>
      <c r="D2680">
        <f t="shared" si="82"/>
        <v>2108007</v>
      </c>
      <c r="E2680">
        <f t="shared" si="83"/>
        <v>2136005</v>
      </c>
    </row>
    <row r="2681" spans="1:5">
      <c r="A2681">
        <v>2101055</v>
      </c>
      <c r="B2681">
        <v>2137001</v>
      </c>
      <c r="C2681" s="293">
        <v>64800000</v>
      </c>
      <c r="D2681">
        <f t="shared" si="82"/>
        <v>2101055</v>
      </c>
      <c r="E2681">
        <f t="shared" si="83"/>
        <v>2137001</v>
      </c>
    </row>
    <row r="2682" spans="1:5">
      <c r="A2682">
        <v>2101056</v>
      </c>
      <c r="B2682">
        <v>2137002</v>
      </c>
      <c r="C2682" s="293">
        <v>66800000</v>
      </c>
      <c r="D2682">
        <f t="shared" si="82"/>
        <v>2101056</v>
      </c>
      <c r="E2682">
        <f t="shared" si="83"/>
        <v>2137002</v>
      </c>
    </row>
    <row r="2683" spans="1:5">
      <c r="A2683">
        <v>2107001</v>
      </c>
      <c r="B2683">
        <v>2141001</v>
      </c>
      <c r="C2683" s="293">
        <v>65100000</v>
      </c>
      <c r="D2683">
        <f t="shared" si="82"/>
        <v>2107001</v>
      </c>
      <c r="E2683">
        <f t="shared" si="83"/>
        <v>2141001</v>
      </c>
    </row>
    <row r="2684" spans="1:5">
      <c r="A2684">
        <v>2107002</v>
      </c>
      <c r="B2684">
        <v>2141002</v>
      </c>
      <c r="C2684" s="293">
        <v>18100000</v>
      </c>
      <c r="D2684">
        <f t="shared" si="82"/>
        <v>2107002</v>
      </c>
      <c r="E2684">
        <f t="shared" si="83"/>
        <v>2141002</v>
      </c>
    </row>
    <row r="2685" spans="1:5">
      <c r="A2685">
        <v>2120002</v>
      </c>
      <c r="B2685">
        <v>2143001</v>
      </c>
      <c r="C2685" s="293">
        <v>20100000</v>
      </c>
      <c r="D2685">
        <f t="shared" si="82"/>
        <v>2120002</v>
      </c>
      <c r="E2685">
        <f t="shared" si="83"/>
        <v>2143001</v>
      </c>
    </row>
    <row r="2686" spans="1:5">
      <c r="A2686">
        <v>2120001</v>
      </c>
      <c r="B2686">
        <v>2145001</v>
      </c>
      <c r="C2686" s="293">
        <v>19900000</v>
      </c>
      <c r="D2686">
        <f t="shared" si="82"/>
        <v>2120001</v>
      </c>
      <c r="E2686">
        <f t="shared" si="83"/>
        <v>2145001</v>
      </c>
    </row>
    <row r="2687" spans="1:5">
      <c r="A2687">
        <v>2112001</v>
      </c>
      <c r="B2687">
        <v>2146001</v>
      </c>
      <c r="C2687" s="293">
        <v>26900000</v>
      </c>
      <c r="D2687">
        <f t="shared" si="82"/>
        <v>2112001</v>
      </c>
      <c r="E2687">
        <f t="shared" si="83"/>
        <v>2146001</v>
      </c>
    </row>
    <row r="2688" spans="1:5">
      <c r="A2688">
        <v>2110001</v>
      </c>
      <c r="B2688">
        <v>2160001</v>
      </c>
      <c r="C2688" s="293">
        <v>227000000</v>
      </c>
      <c r="D2688">
        <f t="shared" si="82"/>
        <v>2110001</v>
      </c>
      <c r="E2688">
        <f t="shared" si="83"/>
        <v>2160001</v>
      </c>
    </row>
    <row r="2689" spans="1:5">
      <c r="A2689">
        <v>2111001</v>
      </c>
      <c r="B2689">
        <v>2161001</v>
      </c>
      <c r="C2689" s="293">
        <v>240000000</v>
      </c>
      <c r="D2689">
        <f t="shared" si="82"/>
        <v>2111001</v>
      </c>
      <c r="E2689">
        <f t="shared" si="83"/>
        <v>2161001</v>
      </c>
    </row>
    <row r="2690" spans="1:5">
      <c r="A2690">
        <v>2126001</v>
      </c>
      <c r="B2690">
        <v>2165001</v>
      </c>
      <c r="C2690" s="293">
        <v>196000000</v>
      </c>
      <c r="D2690">
        <f t="shared" si="82"/>
        <v>2126001</v>
      </c>
      <c r="E2690">
        <f t="shared" si="83"/>
        <v>2165001</v>
      </c>
    </row>
    <row r="2691" spans="1:5">
      <c r="A2691">
        <v>2126002</v>
      </c>
      <c r="B2691">
        <v>2165002</v>
      </c>
      <c r="C2691" s="293">
        <v>199200000</v>
      </c>
      <c r="D2691">
        <f t="shared" ref="D2691:D2754" si="84">+A2691*1</f>
        <v>2126002</v>
      </c>
      <c r="E2691">
        <f t="shared" ref="E2691:E2754" si="85">+B2691*1</f>
        <v>2165002</v>
      </c>
    </row>
    <row r="2692" spans="1:5">
      <c r="A2692">
        <v>2126003</v>
      </c>
      <c r="B2692">
        <v>2165003</v>
      </c>
      <c r="C2692" s="293">
        <v>199200000</v>
      </c>
      <c r="D2692">
        <f t="shared" si="84"/>
        <v>2126003</v>
      </c>
      <c r="E2692">
        <f t="shared" si="85"/>
        <v>2165003</v>
      </c>
    </row>
    <row r="2693" spans="1:5">
      <c r="A2693">
        <v>2126004</v>
      </c>
      <c r="B2693">
        <v>2165004</v>
      </c>
      <c r="C2693" s="293">
        <v>275000000</v>
      </c>
      <c r="D2693">
        <f t="shared" si="84"/>
        <v>2126004</v>
      </c>
      <c r="E2693">
        <f t="shared" si="85"/>
        <v>2165004</v>
      </c>
    </row>
    <row r="2694" spans="1:5">
      <c r="A2694">
        <v>2126005</v>
      </c>
      <c r="B2694">
        <v>2165005</v>
      </c>
      <c r="C2694" s="293">
        <v>364100000</v>
      </c>
      <c r="D2694">
        <f t="shared" si="84"/>
        <v>2126005</v>
      </c>
      <c r="E2694">
        <f t="shared" si="85"/>
        <v>2165005</v>
      </c>
    </row>
    <row r="2695" spans="1:5">
      <c r="A2695">
        <v>2122001</v>
      </c>
      <c r="B2695">
        <v>2166001</v>
      </c>
      <c r="C2695" s="293">
        <v>196200000</v>
      </c>
      <c r="D2695">
        <f t="shared" si="84"/>
        <v>2122001</v>
      </c>
      <c r="E2695">
        <f t="shared" si="85"/>
        <v>2166001</v>
      </c>
    </row>
    <row r="2696" spans="1:5">
      <c r="A2696">
        <v>2122002</v>
      </c>
      <c r="B2696">
        <v>2166002</v>
      </c>
      <c r="C2696" s="293">
        <v>222200000</v>
      </c>
      <c r="D2696">
        <f t="shared" si="84"/>
        <v>2122002</v>
      </c>
      <c r="E2696">
        <f t="shared" si="85"/>
        <v>2166002</v>
      </c>
    </row>
    <row r="2697" spans="1:5">
      <c r="A2697">
        <v>2122003</v>
      </c>
      <c r="B2697">
        <v>2166003</v>
      </c>
      <c r="C2697" s="293">
        <v>474000000</v>
      </c>
      <c r="D2697">
        <f t="shared" si="84"/>
        <v>2122003</v>
      </c>
      <c r="E2697">
        <f t="shared" si="85"/>
        <v>2166003</v>
      </c>
    </row>
    <row r="2698" spans="1:5">
      <c r="A2698">
        <v>2103001</v>
      </c>
      <c r="B2698">
        <v>2170001</v>
      </c>
      <c r="C2698" s="293">
        <v>163500000</v>
      </c>
      <c r="D2698">
        <f t="shared" si="84"/>
        <v>2103001</v>
      </c>
      <c r="E2698">
        <f t="shared" si="85"/>
        <v>2170001</v>
      </c>
    </row>
    <row r="2699" spans="1:5">
      <c r="A2699">
        <v>2103081</v>
      </c>
      <c r="B2699">
        <v>2171001</v>
      </c>
      <c r="C2699" s="293">
        <v>437000000</v>
      </c>
      <c r="D2699">
        <f t="shared" si="84"/>
        <v>2103081</v>
      </c>
      <c r="E2699">
        <f t="shared" si="85"/>
        <v>2171001</v>
      </c>
    </row>
    <row r="2700" spans="1:5">
      <c r="A2700">
        <v>2103083</v>
      </c>
      <c r="B2700">
        <v>2172001</v>
      </c>
      <c r="C2700" s="293">
        <v>125000000</v>
      </c>
      <c r="D2700">
        <f t="shared" si="84"/>
        <v>2103083</v>
      </c>
      <c r="E2700">
        <f t="shared" si="85"/>
        <v>2172001</v>
      </c>
    </row>
    <row r="2701" spans="1:5">
      <c r="A2701">
        <v>2103082</v>
      </c>
      <c r="B2701">
        <v>2173001</v>
      </c>
      <c r="C2701" s="293">
        <v>248600000</v>
      </c>
      <c r="D2701">
        <f t="shared" si="84"/>
        <v>2103082</v>
      </c>
      <c r="E2701">
        <f t="shared" si="85"/>
        <v>2173001</v>
      </c>
    </row>
    <row r="2702" spans="1:5">
      <c r="A2702">
        <v>2106002</v>
      </c>
      <c r="B2702">
        <v>2188001</v>
      </c>
      <c r="C2702" s="293">
        <v>65200000</v>
      </c>
      <c r="D2702">
        <f t="shared" si="84"/>
        <v>2106002</v>
      </c>
      <c r="E2702">
        <f t="shared" si="85"/>
        <v>2188001</v>
      </c>
    </row>
    <row r="2703" spans="1:5">
      <c r="A2703">
        <v>2106005</v>
      </c>
      <c r="B2703">
        <v>2188002</v>
      </c>
      <c r="C2703" s="293">
        <v>18400000</v>
      </c>
      <c r="D2703">
        <f t="shared" si="84"/>
        <v>2106005</v>
      </c>
      <c r="E2703">
        <f t="shared" si="85"/>
        <v>2188002</v>
      </c>
    </row>
    <row r="2704" spans="1:5">
      <c r="A2704">
        <v>2201027</v>
      </c>
      <c r="B2704">
        <v>2231001</v>
      </c>
      <c r="C2704" s="293">
        <v>85500000</v>
      </c>
      <c r="D2704">
        <f t="shared" si="84"/>
        <v>2201027</v>
      </c>
      <c r="E2704">
        <f t="shared" si="85"/>
        <v>2231001</v>
      </c>
    </row>
    <row r="2705" spans="1:5">
      <c r="A2705">
        <v>2201003</v>
      </c>
      <c r="B2705">
        <v>2232001</v>
      </c>
      <c r="C2705" s="293">
        <v>25700000</v>
      </c>
      <c r="D2705">
        <f t="shared" si="84"/>
        <v>2201003</v>
      </c>
      <c r="E2705">
        <f t="shared" si="85"/>
        <v>2232001</v>
      </c>
    </row>
    <row r="2706" spans="1:5">
      <c r="A2706">
        <v>2201008</v>
      </c>
      <c r="B2706">
        <v>2232002</v>
      </c>
      <c r="C2706" s="293">
        <v>28800000</v>
      </c>
      <c r="D2706">
        <f t="shared" si="84"/>
        <v>2201008</v>
      </c>
      <c r="E2706">
        <f t="shared" si="85"/>
        <v>2232002</v>
      </c>
    </row>
    <row r="2707" spans="1:5">
      <c r="A2707">
        <v>2201009</v>
      </c>
      <c r="B2707">
        <v>2232003</v>
      </c>
      <c r="C2707" s="293">
        <v>27000000</v>
      </c>
      <c r="D2707">
        <f t="shared" si="84"/>
        <v>2201009</v>
      </c>
      <c r="E2707">
        <f t="shared" si="85"/>
        <v>2232003</v>
      </c>
    </row>
    <row r="2708" spans="1:5">
      <c r="A2708">
        <v>2201012</v>
      </c>
      <c r="B2708">
        <v>2232004</v>
      </c>
      <c r="C2708" s="293">
        <v>61300000</v>
      </c>
      <c r="D2708">
        <f t="shared" si="84"/>
        <v>2201012</v>
      </c>
      <c r="E2708">
        <f t="shared" si="85"/>
        <v>2232004</v>
      </c>
    </row>
    <row r="2709" spans="1:5">
      <c r="A2709">
        <v>2201015</v>
      </c>
      <c r="B2709">
        <v>2232005</v>
      </c>
      <c r="C2709" s="293">
        <v>62000000</v>
      </c>
      <c r="D2709">
        <f t="shared" si="84"/>
        <v>2201015</v>
      </c>
      <c r="E2709">
        <f t="shared" si="85"/>
        <v>2232005</v>
      </c>
    </row>
    <row r="2710" spans="1:5">
      <c r="A2710">
        <v>2201021</v>
      </c>
      <c r="B2710">
        <v>2232006</v>
      </c>
      <c r="C2710" s="293">
        <v>61300000</v>
      </c>
      <c r="D2710">
        <f t="shared" si="84"/>
        <v>2201021</v>
      </c>
      <c r="E2710">
        <f t="shared" si="85"/>
        <v>2232006</v>
      </c>
    </row>
    <row r="2711" spans="1:5">
      <c r="A2711">
        <v>2201024</v>
      </c>
      <c r="B2711">
        <v>2232007</v>
      </c>
      <c r="C2711" s="293">
        <v>51500000</v>
      </c>
      <c r="D2711">
        <f t="shared" si="84"/>
        <v>2201024</v>
      </c>
      <c r="E2711">
        <f t="shared" si="85"/>
        <v>2232007</v>
      </c>
    </row>
    <row r="2712" spans="1:5">
      <c r="A2712">
        <v>2201025</v>
      </c>
      <c r="B2712">
        <v>2232008</v>
      </c>
      <c r="C2712" s="293">
        <v>54900000</v>
      </c>
      <c r="D2712">
        <f t="shared" si="84"/>
        <v>2201025</v>
      </c>
      <c r="E2712">
        <f t="shared" si="85"/>
        <v>2232008</v>
      </c>
    </row>
    <row r="2713" spans="1:5">
      <c r="A2713">
        <v>2201028</v>
      </c>
      <c r="B2713">
        <v>2232009</v>
      </c>
      <c r="C2713" s="293">
        <v>45900000</v>
      </c>
      <c r="D2713">
        <f t="shared" si="84"/>
        <v>2201028</v>
      </c>
      <c r="E2713">
        <f t="shared" si="85"/>
        <v>2232009</v>
      </c>
    </row>
    <row r="2714" spans="1:5">
      <c r="A2714">
        <v>2201029</v>
      </c>
      <c r="B2714">
        <v>2232010</v>
      </c>
      <c r="C2714" s="293">
        <v>58100000</v>
      </c>
      <c r="D2714">
        <f t="shared" si="84"/>
        <v>2201029</v>
      </c>
      <c r="E2714">
        <f t="shared" si="85"/>
        <v>2232010</v>
      </c>
    </row>
    <row r="2715" spans="1:5">
      <c r="A2715">
        <v>2201030</v>
      </c>
      <c r="B2715">
        <v>2232011</v>
      </c>
      <c r="C2715" s="293">
        <v>62500000</v>
      </c>
      <c r="D2715">
        <f t="shared" si="84"/>
        <v>2201030</v>
      </c>
      <c r="E2715">
        <f t="shared" si="85"/>
        <v>2232011</v>
      </c>
    </row>
    <row r="2716" spans="1:5">
      <c r="A2716">
        <v>2201031</v>
      </c>
      <c r="B2716">
        <v>2232012</v>
      </c>
      <c r="C2716" s="293">
        <v>51000000</v>
      </c>
      <c r="D2716">
        <f t="shared" si="84"/>
        <v>2201031</v>
      </c>
      <c r="E2716">
        <f t="shared" si="85"/>
        <v>2232012</v>
      </c>
    </row>
    <row r="2717" spans="1:5">
      <c r="A2717">
        <v>2201006</v>
      </c>
      <c r="B2717">
        <v>2233001</v>
      </c>
      <c r="C2717" s="293">
        <v>27700000</v>
      </c>
      <c r="D2717">
        <f t="shared" si="84"/>
        <v>2201006</v>
      </c>
      <c r="E2717">
        <f t="shared" si="85"/>
        <v>2233001</v>
      </c>
    </row>
    <row r="2718" spans="1:5">
      <c r="A2718">
        <v>2201007</v>
      </c>
      <c r="B2718">
        <v>2233002</v>
      </c>
      <c r="C2718" s="293">
        <v>30200000</v>
      </c>
      <c r="D2718">
        <f t="shared" si="84"/>
        <v>2201007</v>
      </c>
      <c r="E2718">
        <f t="shared" si="85"/>
        <v>2233002</v>
      </c>
    </row>
    <row r="2719" spans="1:5">
      <c r="A2719">
        <v>2201011</v>
      </c>
      <c r="B2719">
        <v>2233003</v>
      </c>
      <c r="C2719" s="293">
        <v>28600000</v>
      </c>
      <c r="D2719">
        <f t="shared" si="84"/>
        <v>2201011</v>
      </c>
      <c r="E2719">
        <f t="shared" si="85"/>
        <v>2233003</v>
      </c>
    </row>
    <row r="2720" spans="1:5">
      <c r="A2720">
        <v>2206019</v>
      </c>
      <c r="B2720">
        <v>2235001</v>
      </c>
      <c r="C2720" s="293">
        <v>88100000</v>
      </c>
      <c r="D2720">
        <f t="shared" si="84"/>
        <v>2206019</v>
      </c>
      <c r="E2720">
        <f t="shared" si="85"/>
        <v>2235001</v>
      </c>
    </row>
    <row r="2721" spans="1:5">
      <c r="A2721">
        <v>2206020</v>
      </c>
      <c r="B2721">
        <v>2235002</v>
      </c>
      <c r="C2721" s="293">
        <v>89900000</v>
      </c>
      <c r="D2721">
        <f t="shared" si="84"/>
        <v>2206020</v>
      </c>
      <c r="E2721">
        <f t="shared" si="85"/>
        <v>2235002</v>
      </c>
    </row>
    <row r="2722" spans="1:5">
      <c r="A2722">
        <v>2208001</v>
      </c>
      <c r="B2722">
        <v>2236001</v>
      </c>
      <c r="C2722" s="293">
        <v>49900000</v>
      </c>
      <c r="D2722">
        <f t="shared" si="84"/>
        <v>2208001</v>
      </c>
      <c r="E2722">
        <f t="shared" si="85"/>
        <v>2236001</v>
      </c>
    </row>
    <row r="2723" spans="1:5">
      <c r="A2723">
        <v>2208010</v>
      </c>
      <c r="B2723">
        <v>2236002</v>
      </c>
      <c r="C2723" s="293">
        <v>48100000</v>
      </c>
      <c r="D2723">
        <f t="shared" si="84"/>
        <v>2208010</v>
      </c>
      <c r="E2723">
        <f t="shared" si="85"/>
        <v>2236002</v>
      </c>
    </row>
    <row r="2724" spans="1:5">
      <c r="A2724">
        <v>2208011</v>
      </c>
      <c r="B2724">
        <v>2236003</v>
      </c>
      <c r="C2724" s="293">
        <v>46500000</v>
      </c>
      <c r="D2724">
        <f t="shared" si="84"/>
        <v>2208011</v>
      </c>
      <c r="E2724">
        <f t="shared" si="85"/>
        <v>2236003</v>
      </c>
    </row>
    <row r="2725" spans="1:5">
      <c r="A2725">
        <v>2208016</v>
      </c>
      <c r="B2725">
        <v>2236004</v>
      </c>
      <c r="C2725" s="293">
        <v>142400000</v>
      </c>
      <c r="D2725">
        <f t="shared" si="84"/>
        <v>2208016</v>
      </c>
      <c r="E2725">
        <f t="shared" si="85"/>
        <v>2236004</v>
      </c>
    </row>
    <row r="2726" spans="1:5">
      <c r="A2726">
        <v>2208017</v>
      </c>
      <c r="B2726">
        <v>2236005</v>
      </c>
      <c r="C2726" s="293">
        <v>142400000</v>
      </c>
      <c r="D2726">
        <f t="shared" si="84"/>
        <v>2208017</v>
      </c>
      <c r="E2726">
        <f t="shared" si="85"/>
        <v>2236005</v>
      </c>
    </row>
    <row r="2727" spans="1:5">
      <c r="A2727">
        <v>2208028</v>
      </c>
      <c r="B2727">
        <v>2236006</v>
      </c>
      <c r="C2727" s="293">
        <v>163900000</v>
      </c>
      <c r="D2727">
        <f t="shared" si="84"/>
        <v>2208028</v>
      </c>
      <c r="E2727">
        <f t="shared" si="85"/>
        <v>2236006</v>
      </c>
    </row>
    <row r="2728" spans="1:5">
      <c r="A2728">
        <v>2208029</v>
      </c>
      <c r="B2728">
        <v>2236007</v>
      </c>
      <c r="C2728" s="293">
        <v>157600000</v>
      </c>
      <c r="D2728">
        <f t="shared" si="84"/>
        <v>2208029</v>
      </c>
      <c r="E2728">
        <f t="shared" si="85"/>
        <v>2236007</v>
      </c>
    </row>
    <row r="2729" spans="1:5">
      <c r="A2729">
        <v>2208030</v>
      </c>
      <c r="B2729">
        <v>2236008</v>
      </c>
      <c r="C2729" s="293">
        <v>151900000</v>
      </c>
      <c r="D2729">
        <f t="shared" si="84"/>
        <v>2208030</v>
      </c>
      <c r="E2729">
        <f t="shared" si="85"/>
        <v>2236008</v>
      </c>
    </row>
    <row r="2730" spans="1:5">
      <c r="A2730">
        <v>2208032</v>
      </c>
      <c r="B2730">
        <v>2236009</v>
      </c>
      <c r="C2730" s="293">
        <v>163900000</v>
      </c>
      <c r="D2730">
        <f t="shared" si="84"/>
        <v>2208032</v>
      </c>
      <c r="E2730">
        <f t="shared" si="85"/>
        <v>2236009</v>
      </c>
    </row>
    <row r="2731" spans="1:5">
      <c r="A2731">
        <v>2208033</v>
      </c>
      <c r="B2731">
        <v>2236010</v>
      </c>
      <c r="C2731" s="293">
        <v>129500000</v>
      </c>
      <c r="D2731">
        <f t="shared" si="84"/>
        <v>2208033</v>
      </c>
      <c r="E2731">
        <f t="shared" si="85"/>
        <v>2236010</v>
      </c>
    </row>
    <row r="2732" spans="1:5">
      <c r="A2732">
        <v>2208034</v>
      </c>
      <c r="B2732">
        <v>2236011</v>
      </c>
      <c r="C2732" s="293">
        <v>91400000</v>
      </c>
      <c r="D2732">
        <f t="shared" si="84"/>
        <v>2208034</v>
      </c>
      <c r="E2732">
        <f t="shared" si="85"/>
        <v>2236011</v>
      </c>
    </row>
    <row r="2733" spans="1:5">
      <c r="A2733">
        <v>2208035</v>
      </c>
      <c r="B2733">
        <v>2236012</v>
      </c>
      <c r="C2733" s="293">
        <v>102200000</v>
      </c>
      <c r="D2733">
        <f t="shared" si="84"/>
        <v>2208035</v>
      </c>
      <c r="E2733">
        <f t="shared" si="85"/>
        <v>2236012</v>
      </c>
    </row>
    <row r="2734" spans="1:5">
      <c r="A2734">
        <v>2208039</v>
      </c>
      <c r="B2734">
        <v>2236013</v>
      </c>
      <c r="C2734" s="293">
        <v>106900000</v>
      </c>
      <c r="D2734">
        <f t="shared" si="84"/>
        <v>2208039</v>
      </c>
      <c r="E2734">
        <f t="shared" si="85"/>
        <v>2236013</v>
      </c>
    </row>
    <row r="2735" spans="1:5">
      <c r="A2735">
        <v>2208040</v>
      </c>
      <c r="B2735">
        <v>2236014</v>
      </c>
      <c r="C2735" s="293">
        <v>161800000</v>
      </c>
      <c r="D2735">
        <f t="shared" si="84"/>
        <v>2208040</v>
      </c>
      <c r="E2735">
        <f t="shared" si="85"/>
        <v>2236014</v>
      </c>
    </row>
    <row r="2736" spans="1:5">
      <c r="A2736">
        <v>2208043</v>
      </c>
      <c r="B2736">
        <v>2236015</v>
      </c>
      <c r="C2736" s="293">
        <v>99500000</v>
      </c>
      <c r="D2736">
        <f t="shared" si="84"/>
        <v>2208043</v>
      </c>
      <c r="E2736">
        <f t="shared" si="85"/>
        <v>2236015</v>
      </c>
    </row>
    <row r="2737" spans="1:5">
      <c r="A2737">
        <v>2208044</v>
      </c>
      <c r="B2737">
        <v>2236016</v>
      </c>
      <c r="C2737" s="293">
        <v>122000000</v>
      </c>
      <c r="D2737">
        <f t="shared" si="84"/>
        <v>2208044</v>
      </c>
      <c r="E2737">
        <f t="shared" si="85"/>
        <v>2236016</v>
      </c>
    </row>
    <row r="2738" spans="1:5">
      <c r="A2738">
        <v>2208045</v>
      </c>
      <c r="B2738">
        <v>2236017</v>
      </c>
      <c r="C2738" s="293">
        <v>95300000</v>
      </c>
      <c r="D2738">
        <f t="shared" si="84"/>
        <v>2208045</v>
      </c>
      <c r="E2738">
        <f t="shared" si="85"/>
        <v>2236017</v>
      </c>
    </row>
    <row r="2739" spans="1:5">
      <c r="A2739">
        <v>2208047</v>
      </c>
      <c r="B2739">
        <v>2236018</v>
      </c>
      <c r="C2739" s="293">
        <v>86800000</v>
      </c>
      <c r="D2739">
        <f t="shared" si="84"/>
        <v>2208047</v>
      </c>
      <c r="E2739">
        <f t="shared" si="85"/>
        <v>2236018</v>
      </c>
    </row>
    <row r="2740" spans="1:5">
      <c r="A2740">
        <v>2208048</v>
      </c>
      <c r="B2740">
        <v>2236019</v>
      </c>
      <c r="C2740" s="293">
        <v>91700000</v>
      </c>
      <c r="D2740">
        <f t="shared" si="84"/>
        <v>2208048</v>
      </c>
      <c r="E2740">
        <f t="shared" si="85"/>
        <v>2236019</v>
      </c>
    </row>
    <row r="2741" spans="1:5">
      <c r="A2741">
        <v>2208049</v>
      </c>
      <c r="B2741">
        <v>2236020</v>
      </c>
      <c r="C2741" s="293">
        <v>84800000</v>
      </c>
      <c r="D2741">
        <f t="shared" si="84"/>
        <v>2208049</v>
      </c>
      <c r="E2741">
        <f t="shared" si="85"/>
        <v>2236020</v>
      </c>
    </row>
    <row r="2742" spans="1:5">
      <c r="A2742">
        <v>2208050</v>
      </c>
      <c r="B2742">
        <v>2236021</v>
      </c>
      <c r="C2742" s="293">
        <v>51200000</v>
      </c>
      <c r="D2742">
        <f t="shared" si="84"/>
        <v>2208050</v>
      </c>
      <c r="E2742">
        <f t="shared" si="85"/>
        <v>2236021</v>
      </c>
    </row>
    <row r="2743" spans="1:5">
      <c r="A2743">
        <v>2208051</v>
      </c>
      <c r="B2743">
        <v>2236022</v>
      </c>
      <c r="C2743" s="293">
        <v>180200000</v>
      </c>
      <c r="D2743">
        <f t="shared" si="84"/>
        <v>2208051</v>
      </c>
      <c r="E2743">
        <f t="shared" si="85"/>
        <v>2236022</v>
      </c>
    </row>
    <row r="2744" spans="1:5">
      <c r="A2744">
        <v>2208052</v>
      </c>
      <c r="B2744">
        <v>2236023</v>
      </c>
      <c r="C2744" s="293">
        <v>99100000</v>
      </c>
      <c r="D2744">
        <f t="shared" si="84"/>
        <v>2208052</v>
      </c>
      <c r="E2744">
        <f t="shared" si="85"/>
        <v>2236023</v>
      </c>
    </row>
    <row r="2745" spans="1:5">
      <c r="A2745">
        <v>2208053</v>
      </c>
      <c r="B2745">
        <v>2236024</v>
      </c>
      <c r="C2745" s="293">
        <v>101800000</v>
      </c>
      <c r="D2745">
        <f t="shared" si="84"/>
        <v>2208053</v>
      </c>
      <c r="E2745">
        <f t="shared" si="85"/>
        <v>2236024</v>
      </c>
    </row>
    <row r="2746" spans="1:5">
      <c r="A2746">
        <v>2208054</v>
      </c>
      <c r="B2746">
        <v>2236025</v>
      </c>
      <c r="C2746" s="293">
        <v>90700000</v>
      </c>
      <c r="D2746">
        <f t="shared" si="84"/>
        <v>2208054</v>
      </c>
      <c r="E2746">
        <f t="shared" si="85"/>
        <v>2236025</v>
      </c>
    </row>
    <row r="2747" spans="1:5">
      <c r="A2747">
        <v>2208055</v>
      </c>
      <c r="B2747">
        <v>2236026</v>
      </c>
      <c r="C2747" s="293">
        <v>79400000</v>
      </c>
      <c r="D2747">
        <f t="shared" si="84"/>
        <v>2208055</v>
      </c>
      <c r="E2747">
        <f t="shared" si="85"/>
        <v>2236026</v>
      </c>
    </row>
    <row r="2748" spans="1:5">
      <c r="A2748">
        <v>2208056</v>
      </c>
      <c r="B2748">
        <v>2236027</v>
      </c>
      <c r="C2748" s="293">
        <v>93300000</v>
      </c>
      <c r="D2748">
        <f t="shared" si="84"/>
        <v>2208056</v>
      </c>
      <c r="E2748">
        <f t="shared" si="85"/>
        <v>2236027</v>
      </c>
    </row>
    <row r="2749" spans="1:5">
      <c r="A2749">
        <v>2201013</v>
      </c>
      <c r="B2749">
        <v>2237001</v>
      </c>
      <c r="C2749" s="293">
        <v>67100000</v>
      </c>
      <c r="D2749">
        <f t="shared" si="84"/>
        <v>2201013</v>
      </c>
      <c r="E2749">
        <f t="shared" si="85"/>
        <v>2237001</v>
      </c>
    </row>
    <row r="2750" spans="1:5">
      <c r="A2750">
        <v>2201014</v>
      </c>
      <c r="B2750">
        <v>2237002</v>
      </c>
      <c r="C2750" s="293">
        <v>62600000</v>
      </c>
      <c r="D2750">
        <f t="shared" si="84"/>
        <v>2201014</v>
      </c>
      <c r="E2750">
        <f t="shared" si="85"/>
        <v>2237002</v>
      </c>
    </row>
    <row r="2751" spans="1:5">
      <c r="A2751">
        <v>2201022</v>
      </c>
      <c r="B2751">
        <v>2237003</v>
      </c>
      <c r="C2751" s="293">
        <v>62600000</v>
      </c>
      <c r="D2751">
        <f t="shared" si="84"/>
        <v>2201022</v>
      </c>
      <c r="E2751">
        <f t="shared" si="85"/>
        <v>2237003</v>
      </c>
    </row>
    <row r="2752" spans="1:5">
      <c r="A2752">
        <v>2206005</v>
      </c>
      <c r="B2752">
        <v>2237004</v>
      </c>
      <c r="C2752" s="293">
        <v>45100000</v>
      </c>
      <c r="D2752">
        <f t="shared" si="84"/>
        <v>2206005</v>
      </c>
      <c r="E2752">
        <f t="shared" si="85"/>
        <v>2237004</v>
      </c>
    </row>
    <row r="2753" spans="1:5">
      <c r="A2753">
        <v>2206007</v>
      </c>
      <c r="B2753">
        <v>2237005</v>
      </c>
      <c r="C2753" s="293">
        <v>49900000</v>
      </c>
      <c r="D2753">
        <f t="shared" si="84"/>
        <v>2206007</v>
      </c>
      <c r="E2753">
        <f t="shared" si="85"/>
        <v>2237005</v>
      </c>
    </row>
    <row r="2754" spans="1:5">
      <c r="A2754">
        <v>2206010</v>
      </c>
      <c r="B2754">
        <v>2237006</v>
      </c>
      <c r="C2754" s="293">
        <v>27400000</v>
      </c>
      <c r="D2754">
        <f t="shared" si="84"/>
        <v>2206010</v>
      </c>
      <c r="E2754">
        <f t="shared" si="85"/>
        <v>2237006</v>
      </c>
    </row>
    <row r="2755" spans="1:5">
      <c r="A2755">
        <v>2220003</v>
      </c>
      <c r="B2755">
        <v>2243001</v>
      </c>
      <c r="C2755" s="293">
        <v>213200000</v>
      </c>
      <c r="D2755">
        <f t="shared" ref="D2755:D2818" si="86">+A2755*1</f>
        <v>2220003</v>
      </c>
      <c r="E2755">
        <f t="shared" ref="E2755:E2818" si="87">+B2755*1</f>
        <v>2243001</v>
      </c>
    </row>
    <row r="2756" spans="1:5">
      <c r="A2756">
        <v>2220004</v>
      </c>
      <c r="B2756">
        <v>2243002</v>
      </c>
      <c r="C2756" s="293">
        <v>170200000</v>
      </c>
      <c r="D2756">
        <f t="shared" si="86"/>
        <v>2220004</v>
      </c>
      <c r="E2756">
        <f t="shared" si="87"/>
        <v>2243002</v>
      </c>
    </row>
    <row r="2757" spans="1:5">
      <c r="A2757">
        <v>2220008</v>
      </c>
      <c r="B2757">
        <v>2243003</v>
      </c>
      <c r="C2757" s="293">
        <v>149400000</v>
      </c>
      <c r="D2757">
        <f t="shared" si="86"/>
        <v>2220008</v>
      </c>
      <c r="E2757">
        <f t="shared" si="87"/>
        <v>2243003</v>
      </c>
    </row>
    <row r="2758" spans="1:5">
      <c r="A2758">
        <v>2220010</v>
      </c>
      <c r="B2758">
        <v>2245001</v>
      </c>
      <c r="C2758" s="293">
        <v>170200000</v>
      </c>
      <c r="D2758">
        <f t="shared" si="86"/>
        <v>2220010</v>
      </c>
      <c r="E2758">
        <f t="shared" si="87"/>
        <v>2245001</v>
      </c>
    </row>
    <row r="2759" spans="1:5">
      <c r="A2759">
        <v>2220011</v>
      </c>
      <c r="B2759">
        <v>2245002</v>
      </c>
      <c r="C2759" s="293">
        <v>59100000</v>
      </c>
      <c r="D2759">
        <f t="shared" si="86"/>
        <v>2220011</v>
      </c>
      <c r="E2759">
        <f t="shared" si="87"/>
        <v>2245002</v>
      </c>
    </row>
    <row r="2760" spans="1:5">
      <c r="A2760">
        <v>2220012</v>
      </c>
      <c r="B2760">
        <v>2245003</v>
      </c>
      <c r="C2760" s="293">
        <v>53600000</v>
      </c>
      <c r="D2760">
        <f t="shared" si="86"/>
        <v>2220012</v>
      </c>
      <c r="E2760">
        <f t="shared" si="87"/>
        <v>2245003</v>
      </c>
    </row>
    <row r="2761" spans="1:5">
      <c r="A2761">
        <v>2210001</v>
      </c>
      <c r="B2761">
        <v>2260001</v>
      </c>
      <c r="C2761" s="293">
        <v>58600000</v>
      </c>
      <c r="D2761">
        <f t="shared" si="86"/>
        <v>2210001</v>
      </c>
      <c r="E2761">
        <f t="shared" si="87"/>
        <v>2260001</v>
      </c>
    </row>
    <row r="2762" spans="1:5">
      <c r="A2762">
        <v>2210002</v>
      </c>
      <c r="B2762">
        <v>2260002</v>
      </c>
      <c r="C2762" s="293">
        <v>60000000</v>
      </c>
      <c r="D2762">
        <f t="shared" si="86"/>
        <v>2210002</v>
      </c>
      <c r="E2762">
        <f t="shared" si="87"/>
        <v>2260002</v>
      </c>
    </row>
    <row r="2763" spans="1:5">
      <c r="A2763">
        <v>2210003</v>
      </c>
      <c r="B2763">
        <v>2260003</v>
      </c>
      <c r="C2763" s="293">
        <v>67300000</v>
      </c>
      <c r="D2763">
        <f t="shared" si="86"/>
        <v>2210003</v>
      </c>
      <c r="E2763">
        <f t="shared" si="87"/>
        <v>2260003</v>
      </c>
    </row>
    <row r="2764" spans="1:5">
      <c r="A2764">
        <v>2211003</v>
      </c>
      <c r="B2764">
        <v>2261001</v>
      </c>
      <c r="C2764" s="293">
        <v>54900000</v>
      </c>
      <c r="D2764">
        <f t="shared" si="86"/>
        <v>2211003</v>
      </c>
      <c r="E2764">
        <f t="shared" si="87"/>
        <v>2261001</v>
      </c>
    </row>
    <row r="2765" spans="1:5">
      <c r="A2765">
        <v>2211004</v>
      </c>
      <c r="B2765">
        <v>2261002</v>
      </c>
      <c r="C2765" s="293">
        <v>50000000</v>
      </c>
      <c r="D2765">
        <f t="shared" si="86"/>
        <v>2211004</v>
      </c>
      <c r="E2765">
        <f t="shared" si="87"/>
        <v>2261002</v>
      </c>
    </row>
    <row r="2766" spans="1:5">
      <c r="A2766">
        <v>2211005</v>
      </c>
      <c r="B2766">
        <v>2261003</v>
      </c>
      <c r="C2766" s="293">
        <v>39800000</v>
      </c>
      <c r="D2766">
        <f t="shared" si="86"/>
        <v>2211005</v>
      </c>
      <c r="E2766">
        <f t="shared" si="87"/>
        <v>2261003</v>
      </c>
    </row>
    <row r="2767" spans="1:5">
      <c r="A2767">
        <v>2211006</v>
      </c>
      <c r="B2767">
        <v>2261004</v>
      </c>
      <c r="C2767" s="293">
        <v>51200000</v>
      </c>
      <c r="D2767">
        <f t="shared" si="86"/>
        <v>2211006</v>
      </c>
      <c r="E2767">
        <f t="shared" si="87"/>
        <v>2261004</v>
      </c>
    </row>
    <row r="2768" spans="1:5">
      <c r="A2768">
        <v>2211007</v>
      </c>
      <c r="B2768">
        <v>2261005</v>
      </c>
      <c r="C2768" s="293">
        <v>52400000</v>
      </c>
      <c r="D2768">
        <f t="shared" si="86"/>
        <v>2211007</v>
      </c>
      <c r="E2768">
        <f t="shared" si="87"/>
        <v>2261005</v>
      </c>
    </row>
    <row r="2769" spans="1:5">
      <c r="A2769">
        <v>2211009</v>
      </c>
      <c r="B2769">
        <v>2261006</v>
      </c>
      <c r="C2769" s="293">
        <v>54000000</v>
      </c>
      <c r="D2769">
        <f t="shared" si="86"/>
        <v>2211009</v>
      </c>
      <c r="E2769">
        <f t="shared" si="87"/>
        <v>2261006</v>
      </c>
    </row>
    <row r="2770" spans="1:5">
      <c r="A2770">
        <v>2204003</v>
      </c>
      <c r="B2770">
        <v>2262001</v>
      </c>
      <c r="C2770" s="293">
        <v>43300000</v>
      </c>
      <c r="D2770">
        <f t="shared" si="86"/>
        <v>2204003</v>
      </c>
      <c r="E2770">
        <f t="shared" si="87"/>
        <v>2262001</v>
      </c>
    </row>
    <row r="2771" spans="1:5">
      <c r="A2771">
        <v>2204004</v>
      </c>
      <c r="B2771">
        <v>2262002</v>
      </c>
      <c r="C2771" s="293">
        <v>56200000</v>
      </c>
      <c r="D2771">
        <f t="shared" si="86"/>
        <v>2204004</v>
      </c>
      <c r="E2771">
        <f t="shared" si="87"/>
        <v>2262002</v>
      </c>
    </row>
    <row r="2772" spans="1:5">
      <c r="A2772">
        <v>2204005</v>
      </c>
      <c r="B2772">
        <v>2262003</v>
      </c>
      <c r="C2772" s="293">
        <v>59100000</v>
      </c>
      <c r="D2772">
        <f t="shared" si="86"/>
        <v>2204005</v>
      </c>
      <c r="E2772">
        <f t="shared" si="87"/>
        <v>2262003</v>
      </c>
    </row>
    <row r="2773" spans="1:5">
      <c r="A2773">
        <v>2204006</v>
      </c>
      <c r="B2773">
        <v>2262004</v>
      </c>
      <c r="C2773" s="293">
        <v>57400000</v>
      </c>
      <c r="D2773">
        <f t="shared" si="86"/>
        <v>2204006</v>
      </c>
      <c r="E2773">
        <f t="shared" si="87"/>
        <v>2262004</v>
      </c>
    </row>
    <row r="2774" spans="1:5">
      <c r="A2774">
        <v>2204007</v>
      </c>
      <c r="B2774">
        <v>2262005</v>
      </c>
      <c r="C2774" s="293">
        <v>61200000</v>
      </c>
      <c r="D2774">
        <f t="shared" si="86"/>
        <v>2204007</v>
      </c>
      <c r="E2774">
        <f t="shared" si="87"/>
        <v>2262005</v>
      </c>
    </row>
    <row r="2775" spans="1:5">
      <c r="A2775">
        <v>2204008</v>
      </c>
      <c r="B2775">
        <v>2262006</v>
      </c>
      <c r="C2775" s="293">
        <v>58500000</v>
      </c>
      <c r="D2775">
        <f t="shared" si="86"/>
        <v>2204008</v>
      </c>
      <c r="E2775">
        <f t="shared" si="87"/>
        <v>2262006</v>
      </c>
    </row>
    <row r="2776" spans="1:5">
      <c r="A2776">
        <v>2204015</v>
      </c>
      <c r="B2776">
        <v>2262007</v>
      </c>
      <c r="C2776" s="293">
        <v>102800000</v>
      </c>
      <c r="D2776">
        <f t="shared" si="86"/>
        <v>2204015</v>
      </c>
      <c r="E2776">
        <f t="shared" si="87"/>
        <v>2262007</v>
      </c>
    </row>
    <row r="2777" spans="1:5">
      <c r="A2777">
        <v>2204016</v>
      </c>
      <c r="B2777">
        <v>2262008</v>
      </c>
      <c r="C2777" s="293">
        <v>47800000</v>
      </c>
      <c r="D2777">
        <f t="shared" si="86"/>
        <v>2204016</v>
      </c>
      <c r="E2777">
        <f t="shared" si="87"/>
        <v>2262008</v>
      </c>
    </row>
    <row r="2778" spans="1:5">
      <c r="A2778">
        <v>2212001</v>
      </c>
      <c r="B2778">
        <v>2263001</v>
      </c>
      <c r="C2778" s="293">
        <v>104700000</v>
      </c>
      <c r="D2778">
        <f t="shared" si="86"/>
        <v>2212001</v>
      </c>
      <c r="E2778">
        <f t="shared" si="87"/>
        <v>2263001</v>
      </c>
    </row>
    <row r="2779" spans="1:5">
      <c r="A2779">
        <v>2212002</v>
      </c>
      <c r="B2779">
        <v>2263002</v>
      </c>
      <c r="C2779" s="293">
        <v>48100000</v>
      </c>
      <c r="D2779">
        <f t="shared" si="86"/>
        <v>2212002</v>
      </c>
      <c r="E2779">
        <f t="shared" si="87"/>
        <v>2263002</v>
      </c>
    </row>
    <row r="2780" spans="1:5">
      <c r="A2780">
        <v>2212003</v>
      </c>
      <c r="B2780">
        <v>2263003</v>
      </c>
      <c r="C2780" s="293">
        <v>56800000</v>
      </c>
      <c r="D2780">
        <f t="shared" si="86"/>
        <v>2212003</v>
      </c>
      <c r="E2780">
        <f t="shared" si="87"/>
        <v>2263003</v>
      </c>
    </row>
    <row r="2781" spans="1:5">
      <c r="A2781">
        <v>2212004</v>
      </c>
      <c r="B2781">
        <v>2263004</v>
      </c>
      <c r="C2781" s="293">
        <v>43800000</v>
      </c>
      <c r="D2781">
        <f t="shared" si="86"/>
        <v>2212004</v>
      </c>
      <c r="E2781">
        <f t="shared" si="87"/>
        <v>2263004</v>
      </c>
    </row>
    <row r="2782" spans="1:5">
      <c r="A2782">
        <v>2212005</v>
      </c>
      <c r="B2782">
        <v>2263005</v>
      </c>
      <c r="C2782" s="293">
        <v>60200000</v>
      </c>
      <c r="D2782">
        <f t="shared" si="86"/>
        <v>2212005</v>
      </c>
      <c r="E2782">
        <f t="shared" si="87"/>
        <v>2263005</v>
      </c>
    </row>
    <row r="2783" spans="1:5">
      <c r="A2783">
        <v>2212006</v>
      </c>
      <c r="B2783">
        <v>2263006</v>
      </c>
      <c r="C2783" s="293">
        <v>58000000</v>
      </c>
      <c r="D2783">
        <f t="shared" si="86"/>
        <v>2212006</v>
      </c>
      <c r="E2783">
        <f t="shared" si="87"/>
        <v>2263006</v>
      </c>
    </row>
    <row r="2784" spans="1:5">
      <c r="A2784">
        <v>2212007</v>
      </c>
      <c r="B2784">
        <v>2263007</v>
      </c>
      <c r="C2784" s="293">
        <v>62800000</v>
      </c>
      <c r="D2784">
        <f t="shared" si="86"/>
        <v>2212007</v>
      </c>
      <c r="E2784">
        <f t="shared" si="87"/>
        <v>2263007</v>
      </c>
    </row>
    <row r="2785" spans="1:5">
      <c r="A2785">
        <v>2212009</v>
      </c>
      <c r="B2785">
        <v>2263008</v>
      </c>
      <c r="C2785" s="293">
        <v>59200000</v>
      </c>
      <c r="D2785">
        <f t="shared" si="86"/>
        <v>2212009</v>
      </c>
      <c r="E2785">
        <f t="shared" si="87"/>
        <v>2263008</v>
      </c>
    </row>
    <row r="2786" spans="1:5">
      <c r="A2786">
        <v>2212080</v>
      </c>
      <c r="B2786">
        <v>2264001</v>
      </c>
      <c r="C2786" s="293">
        <v>45700000</v>
      </c>
      <c r="D2786">
        <f t="shared" si="86"/>
        <v>2212080</v>
      </c>
      <c r="E2786">
        <f t="shared" si="87"/>
        <v>2264001</v>
      </c>
    </row>
    <row r="2787" spans="1:5">
      <c r="A2787">
        <v>2212081</v>
      </c>
      <c r="B2787">
        <v>2264002</v>
      </c>
      <c r="C2787" s="293">
        <v>62300000</v>
      </c>
      <c r="D2787">
        <f t="shared" si="86"/>
        <v>2212081</v>
      </c>
      <c r="E2787">
        <f t="shared" si="87"/>
        <v>2264002</v>
      </c>
    </row>
    <row r="2788" spans="1:5">
      <c r="A2788">
        <v>2212082</v>
      </c>
      <c r="B2788">
        <v>2264003</v>
      </c>
      <c r="C2788" s="293">
        <v>59400000</v>
      </c>
      <c r="D2788">
        <f t="shared" si="86"/>
        <v>2212082</v>
      </c>
      <c r="E2788">
        <f t="shared" si="87"/>
        <v>2264003</v>
      </c>
    </row>
    <row r="2789" spans="1:5">
      <c r="A2789">
        <v>2212083</v>
      </c>
      <c r="B2789">
        <v>2264004</v>
      </c>
      <c r="C2789" s="293">
        <v>63000000</v>
      </c>
      <c r="D2789">
        <f t="shared" si="86"/>
        <v>2212083</v>
      </c>
      <c r="E2789">
        <f t="shared" si="87"/>
        <v>2264004</v>
      </c>
    </row>
    <row r="2790" spans="1:5">
      <c r="A2790">
        <v>2212084</v>
      </c>
      <c r="B2790">
        <v>2264005</v>
      </c>
      <c r="C2790" s="293">
        <v>67600000</v>
      </c>
      <c r="D2790">
        <f t="shared" si="86"/>
        <v>2212084</v>
      </c>
      <c r="E2790">
        <f t="shared" si="87"/>
        <v>2264005</v>
      </c>
    </row>
    <row r="2791" spans="1:5">
      <c r="A2791">
        <v>2212086</v>
      </c>
      <c r="B2791">
        <v>2264006</v>
      </c>
      <c r="C2791" s="293">
        <v>63500000</v>
      </c>
      <c r="D2791">
        <f t="shared" si="86"/>
        <v>2212086</v>
      </c>
      <c r="E2791">
        <f t="shared" si="87"/>
        <v>2264006</v>
      </c>
    </row>
    <row r="2792" spans="1:5">
      <c r="A2792">
        <v>2226000</v>
      </c>
      <c r="B2792">
        <v>2265001</v>
      </c>
      <c r="C2792" s="293">
        <v>66300000</v>
      </c>
      <c r="D2792">
        <f t="shared" si="86"/>
        <v>2226000</v>
      </c>
      <c r="E2792">
        <f t="shared" si="87"/>
        <v>2265001</v>
      </c>
    </row>
    <row r="2793" spans="1:5">
      <c r="A2793">
        <v>2226001</v>
      </c>
      <c r="B2793">
        <v>2265002</v>
      </c>
      <c r="C2793" s="293">
        <v>59400000</v>
      </c>
      <c r="D2793">
        <f t="shared" si="86"/>
        <v>2226001</v>
      </c>
      <c r="E2793">
        <f t="shared" si="87"/>
        <v>2265002</v>
      </c>
    </row>
    <row r="2794" spans="1:5">
      <c r="A2794">
        <v>2226002</v>
      </c>
      <c r="B2794">
        <v>2265003</v>
      </c>
      <c r="C2794" s="293">
        <v>60700000</v>
      </c>
      <c r="D2794">
        <f t="shared" si="86"/>
        <v>2226002</v>
      </c>
      <c r="E2794">
        <f t="shared" si="87"/>
        <v>2265003</v>
      </c>
    </row>
    <row r="2795" spans="1:5">
      <c r="A2795">
        <v>2203005</v>
      </c>
      <c r="B2795">
        <v>2272001</v>
      </c>
      <c r="C2795" s="293">
        <v>78200000</v>
      </c>
      <c r="D2795">
        <f t="shared" si="86"/>
        <v>2203005</v>
      </c>
      <c r="E2795">
        <f t="shared" si="87"/>
        <v>2272001</v>
      </c>
    </row>
    <row r="2796" spans="1:5">
      <c r="A2796">
        <v>2203007</v>
      </c>
      <c r="B2796">
        <v>2273001</v>
      </c>
      <c r="C2796" s="293">
        <v>73600000</v>
      </c>
      <c r="D2796">
        <f t="shared" si="86"/>
        <v>2203007</v>
      </c>
      <c r="E2796">
        <f t="shared" si="87"/>
        <v>2273001</v>
      </c>
    </row>
    <row r="2797" spans="1:5">
      <c r="A2797">
        <v>2203001</v>
      </c>
      <c r="B2797">
        <v>2274001</v>
      </c>
      <c r="C2797" s="293">
        <v>67000000</v>
      </c>
      <c r="D2797">
        <f t="shared" si="86"/>
        <v>2203001</v>
      </c>
      <c r="E2797">
        <f t="shared" si="87"/>
        <v>2274001</v>
      </c>
    </row>
    <row r="2798" spans="1:5">
      <c r="A2798">
        <v>2203004</v>
      </c>
      <c r="B2798">
        <v>2274002</v>
      </c>
      <c r="C2798" s="293">
        <v>68800000</v>
      </c>
      <c r="D2798">
        <f t="shared" si="86"/>
        <v>2203004</v>
      </c>
      <c r="E2798">
        <f t="shared" si="87"/>
        <v>2274002</v>
      </c>
    </row>
    <row r="2799" spans="1:5">
      <c r="A2799">
        <v>2203002</v>
      </c>
      <c r="B2799">
        <v>2275001</v>
      </c>
      <c r="C2799" s="293">
        <v>60000000</v>
      </c>
      <c r="D2799">
        <f t="shared" si="86"/>
        <v>2203002</v>
      </c>
      <c r="E2799">
        <f t="shared" si="87"/>
        <v>2275001</v>
      </c>
    </row>
    <row r="2800" spans="1:5">
      <c r="A2800">
        <v>2203008</v>
      </c>
      <c r="B2800">
        <v>2275002</v>
      </c>
      <c r="C2800" s="293">
        <v>61300000</v>
      </c>
      <c r="D2800">
        <f t="shared" si="86"/>
        <v>2203008</v>
      </c>
      <c r="E2800">
        <f t="shared" si="87"/>
        <v>2275002</v>
      </c>
    </row>
    <row r="2801" spans="1:5">
      <c r="A2801">
        <v>2203009</v>
      </c>
      <c r="B2801">
        <v>2275003</v>
      </c>
      <c r="C2801" s="293">
        <v>46000000</v>
      </c>
      <c r="D2801">
        <f t="shared" si="86"/>
        <v>2203009</v>
      </c>
      <c r="E2801">
        <f t="shared" si="87"/>
        <v>2275003</v>
      </c>
    </row>
    <row r="2802" spans="1:5">
      <c r="A2802">
        <v>2317003</v>
      </c>
      <c r="B2802">
        <v>2354001</v>
      </c>
      <c r="C2802" s="293">
        <v>6400000</v>
      </c>
      <c r="D2802">
        <f t="shared" si="86"/>
        <v>2317003</v>
      </c>
      <c r="E2802">
        <f t="shared" si="87"/>
        <v>2354001</v>
      </c>
    </row>
    <row r="2803" spans="1:5">
      <c r="A2803">
        <v>2317002</v>
      </c>
      <c r="B2803">
        <v>2356001</v>
      </c>
      <c r="C2803" s="293">
        <v>14700000</v>
      </c>
      <c r="D2803">
        <f t="shared" si="86"/>
        <v>2317002</v>
      </c>
      <c r="E2803">
        <f t="shared" si="87"/>
        <v>2356001</v>
      </c>
    </row>
    <row r="2804" spans="1:5">
      <c r="A2804">
        <v>2401029</v>
      </c>
      <c r="B2804">
        <v>2432001</v>
      </c>
      <c r="C2804" s="293">
        <v>66100000</v>
      </c>
      <c r="D2804">
        <f t="shared" si="86"/>
        <v>2401029</v>
      </c>
      <c r="E2804">
        <f t="shared" si="87"/>
        <v>2432001</v>
      </c>
    </row>
    <row r="2805" spans="1:5">
      <c r="A2805">
        <v>2401008</v>
      </c>
      <c r="B2805">
        <v>2433001</v>
      </c>
      <c r="C2805" s="293">
        <v>12400000</v>
      </c>
      <c r="D2805">
        <f t="shared" si="86"/>
        <v>2401008</v>
      </c>
      <c r="E2805">
        <f t="shared" si="87"/>
        <v>2433001</v>
      </c>
    </row>
    <row r="2806" spans="1:5">
      <c r="A2806">
        <v>2401010</v>
      </c>
      <c r="B2806">
        <v>2433002</v>
      </c>
      <c r="C2806" s="293">
        <v>24100000</v>
      </c>
      <c r="D2806">
        <f t="shared" si="86"/>
        <v>2401010</v>
      </c>
      <c r="E2806">
        <f t="shared" si="87"/>
        <v>2433002</v>
      </c>
    </row>
    <row r="2807" spans="1:5">
      <c r="A2807">
        <v>2401017</v>
      </c>
      <c r="B2807">
        <v>2433003</v>
      </c>
      <c r="C2807" s="293">
        <v>156100000</v>
      </c>
      <c r="D2807">
        <f t="shared" si="86"/>
        <v>2401017</v>
      </c>
      <c r="E2807">
        <f t="shared" si="87"/>
        <v>2433003</v>
      </c>
    </row>
    <row r="2808" spans="1:5">
      <c r="A2808">
        <v>2401019</v>
      </c>
      <c r="B2808">
        <v>2433004</v>
      </c>
      <c r="C2808" s="293">
        <v>109900000</v>
      </c>
      <c r="D2808">
        <f t="shared" si="86"/>
        <v>2401019</v>
      </c>
      <c r="E2808">
        <f t="shared" si="87"/>
        <v>2433004</v>
      </c>
    </row>
    <row r="2809" spans="1:5">
      <c r="A2809">
        <v>2401022</v>
      </c>
      <c r="B2809">
        <v>2433005</v>
      </c>
      <c r="C2809" s="293">
        <v>162600000</v>
      </c>
      <c r="D2809">
        <f t="shared" si="86"/>
        <v>2401022</v>
      </c>
      <c r="E2809">
        <f t="shared" si="87"/>
        <v>2433005</v>
      </c>
    </row>
    <row r="2810" spans="1:5">
      <c r="A2810">
        <v>2401023</v>
      </c>
      <c r="B2810">
        <v>2433006</v>
      </c>
      <c r="C2810" s="293">
        <v>72300000</v>
      </c>
      <c r="D2810">
        <f t="shared" si="86"/>
        <v>2401023</v>
      </c>
      <c r="E2810">
        <f t="shared" si="87"/>
        <v>2433006</v>
      </c>
    </row>
    <row r="2811" spans="1:5">
      <c r="A2811">
        <v>2401027</v>
      </c>
      <c r="B2811">
        <v>2433007</v>
      </c>
      <c r="C2811" s="293">
        <v>22600000</v>
      </c>
      <c r="D2811">
        <f t="shared" si="86"/>
        <v>2401027</v>
      </c>
      <c r="E2811">
        <f t="shared" si="87"/>
        <v>2433007</v>
      </c>
    </row>
    <row r="2812" spans="1:5">
      <c r="A2812">
        <v>2401028</v>
      </c>
      <c r="B2812">
        <v>2433008</v>
      </c>
      <c r="C2812" s="293">
        <v>73000000</v>
      </c>
      <c r="D2812">
        <f t="shared" si="86"/>
        <v>2401028</v>
      </c>
      <c r="E2812">
        <f t="shared" si="87"/>
        <v>2433008</v>
      </c>
    </row>
    <row r="2813" spans="1:5">
      <c r="A2813">
        <v>2401032</v>
      </c>
      <c r="B2813">
        <v>2433009</v>
      </c>
      <c r="C2813" s="293">
        <v>52100000</v>
      </c>
      <c r="D2813">
        <f t="shared" si="86"/>
        <v>2401032</v>
      </c>
      <c r="E2813">
        <f t="shared" si="87"/>
        <v>2433009</v>
      </c>
    </row>
    <row r="2814" spans="1:5">
      <c r="A2814">
        <v>2401033</v>
      </c>
      <c r="B2814">
        <v>2433010</v>
      </c>
      <c r="C2814" s="293">
        <v>154800000</v>
      </c>
      <c r="D2814">
        <f t="shared" si="86"/>
        <v>2401033</v>
      </c>
      <c r="E2814">
        <f t="shared" si="87"/>
        <v>2433010</v>
      </c>
    </row>
    <row r="2815" spans="1:5">
      <c r="A2815">
        <v>2401034</v>
      </c>
      <c r="B2815">
        <v>2433011</v>
      </c>
      <c r="C2815" s="293">
        <v>80000000</v>
      </c>
      <c r="D2815">
        <f t="shared" si="86"/>
        <v>2401034</v>
      </c>
      <c r="E2815">
        <f t="shared" si="87"/>
        <v>2433011</v>
      </c>
    </row>
    <row r="2816" spans="1:5">
      <c r="A2816">
        <v>2401035</v>
      </c>
      <c r="B2816">
        <v>2433012</v>
      </c>
      <c r="C2816" s="293">
        <v>50000000</v>
      </c>
      <c r="D2816">
        <f t="shared" si="86"/>
        <v>2401035</v>
      </c>
      <c r="E2816">
        <f t="shared" si="87"/>
        <v>2433012</v>
      </c>
    </row>
    <row r="2817" spans="1:5">
      <c r="A2817">
        <v>2401036</v>
      </c>
      <c r="B2817">
        <v>2433013</v>
      </c>
      <c r="C2817" s="293">
        <v>190000000</v>
      </c>
      <c r="D2817">
        <f t="shared" si="86"/>
        <v>2401036</v>
      </c>
      <c r="E2817">
        <f t="shared" si="87"/>
        <v>2433013</v>
      </c>
    </row>
    <row r="2818" spans="1:5">
      <c r="A2818">
        <v>2401037</v>
      </c>
      <c r="B2818">
        <v>2433014</v>
      </c>
      <c r="C2818" s="293">
        <v>154800000</v>
      </c>
      <c r="D2818">
        <f t="shared" si="86"/>
        <v>2401037</v>
      </c>
      <c r="E2818">
        <f t="shared" si="87"/>
        <v>2433014</v>
      </c>
    </row>
    <row r="2819" spans="1:5">
      <c r="A2819">
        <v>2401038</v>
      </c>
      <c r="B2819">
        <v>2433015</v>
      </c>
      <c r="C2819" s="293">
        <v>85000000</v>
      </c>
      <c r="D2819">
        <f t="shared" ref="D2819:D2882" si="88">+A2819*1</f>
        <v>2401038</v>
      </c>
      <c r="E2819">
        <f t="shared" ref="E2819:E2882" si="89">+B2819*1</f>
        <v>2433015</v>
      </c>
    </row>
    <row r="2820" spans="1:5">
      <c r="A2820">
        <v>2401039</v>
      </c>
      <c r="B2820">
        <v>2433016</v>
      </c>
      <c r="C2820" s="293">
        <v>200000000</v>
      </c>
      <c r="D2820">
        <f t="shared" si="88"/>
        <v>2401039</v>
      </c>
      <c r="E2820">
        <f t="shared" si="89"/>
        <v>2433016</v>
      </c>
    </row>
    <row r="2821" spans="1:5">
      <c r="A2821">
        <v>2401040</v>
      </c>
      <c r="B2821">
        <v>2433017</v>
      </c>
      <c r="C2821" s="293">
        <v>170000000</v>
      </c>
      <c r="D2821">
        <f t="shared" si="88"/>
        <v>2401040</v>
      </c>
      <c r="E2821">
        <f t="shared" si="89"/>
        <v>2433017</v>
      </c>
    </row>
    <row r="2822" spans="1:5">
      <c r="A2822">
        <v>2401041</v>
      </c>
      <c r="B2822">
        <v>2433018</v>
      </c>
      <c r="C2822" s="293">
        <v>235800000</v>
      </c>
      <c r="D2822">
        <f t="shared" si="88"/>
        <v>2401041</v>
      </c>
      <c r="E2822">
        <f t="shared" si="89"/>
        <v>2433018</v>
      </c>
    </row>
    <row r="2823" spans="1:5">
      <c r="A2823">
        <v>2401030</v>
      </c>
      <c r="B2823">
        <v>2435001</v>
      </c>
      <c r="C2823" s="293">
        <v>63900000</v>
      </c>
      <c r="D2823">
        <f t="shared" si="88"/>
        <v>2401030</v>
      </c>
      <c r="E2823">
        <f t="shared" si="89"/>
        <v>2435001</v>
      </c>
    </row>
    <row r="2824" spans="1:5">
      <c r="A2824">
        <v>2401031</v>
      </c>
      <c r="B2824">
        <v>2435002</v>
      </c>
      <c r="C2824" s="293">
        <v>68000000</v>
      </c>
      <c r="D2824">
        <f t="shared" si="88"/>
        <v>2401031</v>
      </c>
      <c r="E2824">
        <f t="shared" si="89"/>
        <v>2435002</v>
      </c>
    </row>
    <row r="2825" spans="1:5">
      <c r="A2825">
        <v>2406028</v>
      </c>
      <c r="B2825">
        <v>2435003</v>
      </c>
      <c r="C2825" s="293">
        <v>94700000</v>
      </c>
      <c r="D2825">
        <f t="shared" si="88"/>
        <v>2406028</v>
      </c>
      <c r="E2825">
        <f t="shared" si="89"/>
        <v>2435003</v>
      </c>
    </row>
    <row r="2826" spans="1:5">
      <c r="A2826">
        <v>2406029</v>
      </c>
      <c r="B2826">
        <v>2435004</v>
      </c>
      <c r="C2826" s="293">
        <v>100600000</v>
      </c>
      <c r="D2826">
        <f t="shared" si="88"/>
        <v>2406029</v>
      </c>
      <c r="E2826">
        <f t="shared" si="89"/>
        <v>2435004</v>
      </c>
    </row>
    <row r="2827" spans="1:5">
      <c r="A2827">
        <v>2406031</v>
      </c>
      <c r="B2827">
        <v>2435005</v>
      </c>
      <c r="C2827" s="293">
        <v>92000000</v>
      </c>
      <c r="D2827">
        <f t="shared" si="88"/>
        <v>2406031</v>
      </c>
      <c r="E2827">
        <f t="shared" si="89"/>
        <v>2435005</v>
      </c>
    </row>
    <row r="2828" spans="1:5">
      <c r="A2828">
        <v>2406032</v>
      </c>
      <c r="B2828">
        <v>2435006</v>
      </c>
      <c r="C2828" s="293">
        <v>92400000</v>
      </c>
      <c r="D2828">
        <f t="shared" si="88"/>
        <v>2406032</v>
      </c>
      <c r="E2828">
        <f t="shared" si="89"/>
        <v>2435006</v>
      </c>
    </row>
    <row r="2829" spans="1:5">
      <c r="A2829">
        <v>2406034</v>
      </c>
      <c r="B2829">
        <v>2435007</v>
      </c>
      <c r="C2829" s="293">
        <v>113800000</v>
      </c>
      <c r="D2829">
        <f t="shared" si="88"/>
        <v>2406034</v>
      </c>
      <c r="E2829">
        <f t="shared" si="89"/>
        <v>2435007</v>
      </c>
    </row>
    <row r="2830" spans="1:5">
      <c r="A2830">
        <v>2406035</v>
      </c>
      <c r="B2830">
        <v>2435008</v>
      </c>
      <c r="C2830" s="293">
        <v>97800000</v>
      </c>
      <c r="D2830">
        <f t="shared" si="88"/>
        <v>2406035</v>
      </c>
      <c r="E2830">
        <f t="shared" si="89"/>
        <v>2435008</v>
      </c>
    </row>
    <row r="2831" spans="1:5">
      <c r="A2831">
        <v>2406036</v>
      </c>
      <c r="B2831">
        <v>2435009</v>
      </c>
      <c r="C2831" s="293">
        <v>101400000</v>
      </c>
      <c r="D2831">
        <f t="shared" si="88"/>
        <v>2406036</v>
      </c>
      <c r="E2831">
        <f t="shared" si="89"/>
        <v>2435009</v>
      </c>
    </row>
    <row r="2832" spans="1:5">
      <c r="A2832">
        <v>2406037</v>
      </c>
      <c r="B2832">
        <v>2435010</v>
      </c>
      <c r="C2832" s="293">
        <v>112700000</v>
      </c>
      <c r="D2832">
        <f t="shared" si="88"/>
        <v>2406037</v>
      </c>
      <c r="E2832">
        <f t="shared" si="89"/>
        <v>2435010</v>
      </c>
    </row>
    <row r="2833" spans="1:5">
      <c r="A2833">
        <v>2406038</v>
      </c>
      <c r="B2833">
        <v>2435011</v>
      </c>
      <c r="C2833" s="293">
        <v>130900000</v>
      </c>
      <c r="D2833">
        <f t="shared" si="88"/>
        <v>2406038</v>
      </c>
      <c r="E2833">
        <f t="shared" si="89"/>
        <v>2435011</v>
      </c>
    </row>
    <row r="2834" spans="1:5">
      <c r="A2834">
        <v>2406039</v>
      </c>
      <c r="B2834">
        <v>2435012</v>
      </c>
      <c r="C2834" s="293">
        <v>141800000</v>
      </c>
      <c r="D2834">
        <f t="shared" si="88"/>
        <v>2406039</v>
      </c>
      <c r="E2834">
        <f t="shared" si="89"/>
        <v>2435012</v>
      </c>
    </row>
    <row r="2835" spans="1:5">
      <c r="A2835">
        <v>2406041</v>
      </c>
      <c r="B2835">
        <v>2435013</v>
      </c>
      <c r="C2835" s="293">
        <v>78300000</v>
      </c>
      <c r="D2835">
        <f t="shared" si="88"/>
        <v>2406041</v>
      </c>
      <c r="E2835">
        <f t="shared" si="89"/>
        <v>2435013</v>
      </c>
    </row>
    <row r="2836" spans="1:5">
      <c r="A2836">
        <v>2406042</v>
      </c>
      <c r="B2836">
        <v>2435014</v>
      </c>
      <c r="C2836" s="293">
        <v>72800000</v>
      </c>
      <c r="D2836">
        <f t="shared" si="88"/>
        <v>2406042</v>
      </c>
      <c r="E2836">
        <f t="shared" si="89"/>
        <v>2435014</v>
      </c>
    </row>
    <row r="2837" spans="1:5">
      <c r="A2837">
        <v>2406043</v>
      </c>
      <c r="B2837">
        <v>2435015</v>
      </c>
      <c r="C2837" s="293">
        <v>68200000</v>
      </c>
      <c r="D2837">
        <f t="shared" si="88"/>
        <v>2406043</v>
      </c>
      <c r="E2837">
        <f t="shared" si="89"/>
        <v>2435015</v>
      </c>
    </row>
    <row r="2838" spans="1:5">
      <c r="A2838">
        <v>2406044</v>
      </c>
      <c r="B2838">
        <v>2435016</v>
      </c>
      <c r="C2838" s="293">
        <v>115500000</v>
      </c>
      <c r="D2838">
        <f t="shared" si="88"/>
        <v>2406044</v>
      </c>
      <c r="E2838">
        <f t="shared" si="89"/>
        <v>2435016</v>
      </c>
    </row>
    <row r="2839" spans="1:5">
      <c r="A2839">
        <v>2406045</v>
      </c>
      <c r="B2839">
        <v>2435017</v>
      </c>
      <c r="C2839" s="293">
        <v>69700000</v>
      </c>
      <c r="D2839">
        <f t="shared" si="88"/>
        <v>2406045</v>
      </c>
      <c r="E2839">
        <f t="shared" si="89"/>
        <v>2435017</v>
      </c>
    </row>
    <row r="2840" spans="1:5">
      <c r="A2840">
        <v>2406047</v>
      </c>
      <c r="B2840">
        <v>2435018</v>
      </c>
      <c r="C2840" s="293">
        <v>115200000</v>
      </c>
      <c r="D2840">
        <f t="shared" si="88"/>
        <v>2406047</v>
      </c>
      <c r="E2840">
        <f t="shared" si="89"/>
        <v>2435018</v>
      </c>
    </row>
    <row r="2841" spans="1:5">
      <c r="A2841">
        <v>2406009</v>
      </c>
      <c r="B2841">
        <v>2435020</v>
      </c>
      <c r="C2841" s="293">
        <v>79300000</v>
      </c>
      <c r="D2841">
        <f t="shared" si="88"/>
        <v>2406009</v>
      </c>
      <c r="E2841">
        <f t="shared" si="89"/>
        <v>2435020</v>
      </c>
    </row>
    <row r="2842" spans="1:5">
      <c r="A2842">
        <v>2406048</v>
      </c>
      <c r="B2842">
        <v>2435021</v>
      </c>
      <c r="C2842" s="293">
        <v>109400000</v>
      </c>
      <c r="D2842">
        <f t="shared" si="88"/>
        <v>2406048</v>
      </c>
      <c r="E2842">
        <f t="shared" si="89"/>
        <v>2435021</v>
      </c>
    </row>
    <row r="2843" spans="1:5">
      <c r="A2843">
        <v>2406049</v>
      </c>
      <c r="B2843">
        <v>2435022</v>
      </c>
      <c r="C2843" s="293">
        <v>113100000</v>
      </c>
      <c r="D2843">
        <f t="shared" si="88"/>
        <v>2406049</v>
      </c>
      <c r="E2843">
        <f t="shared" si="89"/>
        <v>2435022</v>
      </c>
    </row>
    <row r="2844" spans="1:5">
      <c r="A2844">
        <v>2406001</v>
      </c>
      <c r="B2844">
        <v>2436001</v>
      </c>
      <c r="C2844" s="293">
        <v>17500000</v>
      </c>
      <c r="D2844">
        <f t="shared" si="88"/>
        <v>2406001</v>
      </c>
      <c r="E2844">
        <f t="shared" si="89"/>
        <v>2436001</v>
      </c>
    </row>
    <row r="2845" spans="1:5">
      <c r="A2845">
        <v>2406019</v>
      </c>
      <c r="B2845">
        <v>2436002</v>
      </c>
      <c r="C2845" s="293">
        <v>119400000</v>
      </c>
      <c r="D2845">
        <f t="shared" si="88"/>
        <v>2406019</v>
      </c>
      <c r="E2845">
        <f t="shared" si="89"/>
        <v>2436002</v>
      </c>
    </row>
    <row r="2846" spans="1:5">
      <c r="A2846">
        <v>2406022</v>
      </c>
      <c r="B2846">
        <v>2436003</v>
      </c>
      <c r="C2846" s="293">
        <v>131900000</v>
      </c>
      <c r="D2846">
        <f t="shared" si="88"/>
        <v>2406022</v>
      </c>
      <c r="E2846">
        <f t="shared" si="89"/>
        <v>2436003</v>
      </c>
    </row>
    <row r="2847" spans="1:5">
      <c r="A2847">
        <v>2406026</v>
      </c>
      <c r="B2847">
        <v>2436004</v>
      </c>
      <c r="C2847" s="293">
        <v>105300000</v>
      </c>
      <c r="D2847">
        <f t="shared" si="88"/>
        <v>2406026</v>
      </c>
      <c r="E2847">
        <f t="shared" si="89"/>
        <v>2436004</v>
      </c>
    </row>
    <row r="2848" spans="1:5">
      <c r="A2848">
        <v>2406040</v>
      </c>
      <c r="B2848">
        <v>2436005</v>
      </c>
      <c r="C2848" s="293">
        <v>118700000</v>
      </c>
      <c r="D2848">
        <f t="shared" si="88"/>
        <v>2406040</v>
      </c>
      <c r="E2848">
        <f t="shared" si="89"/>
        <v>2436005</v>
      </c>
    </row>
    <row r="2849" spans="1:5">
      <c r="A2849">
        <v>2408001</v>
      </c>
      <c r="B2849">
        <v>2436006</v>
      </c>
      <c r="C2849" s="293">
        <v>123100000</v>
      </c>
      <c r="D2849">
        <f t="shared" si="88"/>
        <v>2408001</v>
      </c>
      <c r="E2849">
        <f t="shared" si="89"/>
        <v>2436006</v>
      </c>
    </row>
    <row r="2850" spans="1:5">
      <c r="A2850">
        <v>2408002</v>
      </c>
      <c r="B2850">
        <v>2436007</v>
      </c>
      <c r="C2850" s="293">
        <v>132200000</v>
      </c>
      <c r="D2850">
        <f t="shared" si="88"/>
        <v>2408002</v>
      </c>
      <c r="E2850">
        <f t="shared" si="89"/>
        <v>2436007</v>
      </c>
    </row>
    <row r="2851" spans="1:5">
      <c r="A2851">
        <v>2408003</v>
      </c>
      <c r="B2851">
        <v>2436008</v>
      </c>
      <c r="C2851" s="293">
        <v>112000000</v>
      </c>
      <c r="D2851">
        <f t="shared" si="88"/>
        <v>2408003</v>
      </c>
      <c r="E2851">
        <f t="shared" si="89"/>
        <v>2436008</v>
      </c>
    </row>
    <row r="2852" spans="1:5">
      <c r="A2852">
        <v>2408004</v>
      </c>
      <c r="B2852">
        <v>2436009</v>
      </c>
      <c r="C2852" s="293">
        <v>153000000</v>
      </c>
      <c r="D2852">
        <f t="shared" si="88"/>
        <v>2408004</v>
      </c>
      <c r="E2852">
        <f t="shared" si="89"/>
        <v>2436009</v>
      </c>
    </row>
    <row r="2853" spans="1:5">
      <c r="A2853">
        <v>2408005</v>
      </c>
      <c r="B2853">
        <v>2436010</v>
      </c>
      <c r="C2853" s="293">
        <v>155700000</v>
      </c>
      <c r="D2853">
        <f t="shared" si="88"/>
        <v>2408005</v>
      </c>
      <c r="E2853">
        <f t="shared" si="89"/>
        <v>2436010</v>
      </c>
    </row>
    <row r="2854" spans="1:5">
      <c r="A2854">
        <v>2408006</v>
      </c>
      <c r="B2854">
        <v>2436011</v>
      </c>
      <c r="C2854" s="293">
        <v>154600000</v>
      </c>
      <c r="D2854">
        <f t="shared" si="88"/>
        <v>2408006</v>
      </c>
      <c r="E2854">
        <f t="shared" si="89"/>
        <v>2436011</v>
      </c>
    </row>
    <row r="2855" spans="1:5">
      <c r="A2855">
        <v>2408007</v>
      </c>
      <c r="B2855">
        <v>2436012</v>
      </c>
      <c r="C2855" s="293">
        <v>155700000</v>
      </c>
      <c r="D2855">
        <f t="shared" si="88"/>
        <v>2408007</v>
      </c>
      <c r="E2855">
        <f t="shared" si="89"/>
        <v>2436012</v>
      </c>
    </row>
    <row r="2856" spans="1:5">
      <c r="A2856">
        <v>2408008</v>
      </c>
      <c r="B2856">
        <v>2436013</v>
      </c>
      <c r="C2856" s="293">
        <v>235000000</v>
      </c>
      <c r="D2856">
        <f t="shared" si="88"/>
        <v>2408008</v>
      </c>
      <c r="E2856">
        <f t="shared" si="89"/>
        <v>2436013</v>
      </c>
    </row>
    <row r="2857" spans="1:5">
      <c r="A2857">
        <v>2408009</v>
      </c>
      <c r="B2857">
        <v>2436014</v>
      </c>
      <c r="C2857" s="293">
        <v>158300000</v>
      </c>
      <c r="D2857">
        <f t="shared" si="88"/>
        <v>2408009</v>
      </c>
      <c r="E2857">
        <f t="shared" si="89"/>
        <v>2436014</v>
      </c>
    </row>
    <row r="2858" spans="1:5">
      <c r="A2858">
        <v>2408010</v>
      </c>
      <c r="B2858">
        <v>2436015</v>
      </c>
      <c r="C2858" s="293">
        <v>155400000</v>
      </c>
      <c r="D2858">
        <f t="shared" si="88"/>
        <v>2408010</v>
      </c>
      <c r="E2858">
        <f t="shared" si="89"/>
        <v>2436015</v>
      </c>
    </row>
    <row r="2859" spans="1:5">
      <c r="A2859">
        <v>2408011</v>
      </c>
      <c r="B2859">
        <v>2436016</v>
      </c>
      <c r="C2859" s="293">
        <v>154400000</v>
      </c>
      <c r="D2859">
        <f t="shared" si="88"/>
        <v>2408011</v>
      </c>
      <c r="E2859">
        <f t="shared" si="89"/>
        <v>2436016</v>
      </c>
    </row>
    <row r="2860" spans="1:5">
      <c r="A2860">
        <v>2408012</v>
      </c>
      <c r="B2860">
        <v>2436017</v>
      </c>
      <c r="C2860" s="293">
        <v>203000000</v>
      </c>
      <c r="D2860">
        <f t="shared" si="88"/>
        <v>2408012</v>
      </c>
      <c r="E2860">
        <f t="shared" si="89"/>
        <v>2436017</v>
      </c>
    </row>
    <row r="2861" spans="1:5">
      <c r="A2861">
        <v>2408013</v>
      </c>
      <c r="B2861">
        <v>2436018</v>
      </c>
      <c r="C2861" s="293">
        <v>390000000</v>
      </c>
      <c r="D2861">
        <f t="shared" si="88"/>
        <v>2408013</v>
      </c>
      <c r="E2861">
        <f t="shared" si="89"/>
        <v>2436018</v>
      </c>
    </row>
    <row r="2862" spans="1:5">
      <c r="A2862">
        <v>2408014</v>
      </c>
      <c r="B2862">
        <v>2436019</v>
      </c>
      <c r="C2862" s="293">
        <v>240000000</v>
      </c>
      <c r="D2862">
        <f t="shared" si="88"/>
        <v>2408014</v>
      </c>
      <c r="E2862">
        <f t="shared" si="89"/>
        <v>2436019</v>
      </c>
    </row>
    <row r="2863" spans="1:5">
      <c r="A2863">
        <v>2406010</v>
      </c>
      <c r="B2863">
        <v>2437001</v>
      </c>
      <c r="C2863" s="293">
        <v>57400000</v>
      </c>
      <c r="D2863">
        <f t="shared" si="88"/>
        <v>2406010</v>
      </c>
      <c r="E2863">
        <f t="shared" si="89"/>
        <v>2437001</v>
      </c>
    </row>
    <row r="2864" spans="1:5">
      <c r="A2864">
        <v>2406013</v>
      </c>
      <c r="B2864">
        <v>2437002</v>
      </c>
      <c r="C2864" s="293">
        <v>56300000</v>
      </c>
      <c r="D2864">
        <f t="shared" si="88"/>
        <v>2406013</v>
      </c>
      <c r="E2864">
        <f t="shared" si="89"/>
        <v>2437002</v>
      </c>
    </row>
    <row r="2865" spans="1:5">
      <c r="A2865">
        <v>2406015</v>
      </c>
      <c r="B2865">
        <v>2437003</v>
      </c>
      <c r="C2865" s="293">
        <v>61300000</v>
      </c>
      <c r="D2865">
        <f t="shared" si="88"/>
        <v>2406015</v>
      </c>
      <c r="E2865">
        <f t="shared" si="89"/>
        <v>2437003</v>
      </c>
    </row>
    <row r="2866" spans="1:5">
      <c r="A2866">
        <v>2406017</v>
      </c>
      <c r="B2866">
        <v>2437004</v>
      </c>
      <c r="C2866" s="293">
        <v>45900000</v>
      </c>
      <c r="D2866">
        <f t="shared" si="88"/>
        <v>2406017</v>
      </c>
      <c r="E2866">
        <f t="shared" si="89"/>
        <v>2437004</v>
      </c>
    </row>
    <row r="2867" spans="1:5">
      <c r="A2867">
        <v>2406021</v>
      </c>
      <c r="B2867">
        <v>2437005</v>
      </c>
      <c r="C2867" s="293">
        <v>69100000</v>
      </c>
      <c r="D2867">
        <f t="shared" si="88"/>
        <v>2406021</v>
      </c>
      <c r="E2867">
        <f t="shared" si="89"/>
        <v>2437005</v>
      </c>
    </row>
    <row r="2868" spans="1:5">
      <c r="A2868">
        <v>2406023</v>
      </c>
      <c r="B2868">
        <v>2437006</v>
      </c>
      <c r="C2868" s="293">
        <v>73100000</v>
      </c>
      <c r="D2868">
        <f t="shared" si="88"/>
        <v>2406023</v>
      </c>
      <c r="E2868">
        <f t="shared" si="89"/>
        <v>2437006</v>
      </c>
    </row>
    <row r="2869" spans="1:5">
      <c r="A2869">
        <v>2406024</v>
      </c>
      <c r="B2869">
        <v>2437007</v>
      </c>
      <c r="C2869" s="293">
        <v>78000000</v>
      </c>
      <c r="D2869">
        <f t="shared" si="88"/>
        <v>2406024</v>
      </c>
      <c r="E2869">
        <f t="shared" si="89"/>
        <v>2437007</v>
      </c>
    </row>
    <row r="2870" spans="1:5">
      <c r="A2870">
        <v>2406025</v>
      </c>
      <c r="B2870">
        <v>2437008</v>
      </c>
      <c r="C2870" s="293">
        <v>120900000</v>
      </c>
      <c r="D2870">
        <f t="shared" si="88"/>
        <v>2406025</v>
      </c>
      <c r="E2870">
        <f t="shared" si="89"/>
        <v>2437008</v>
      </c>
    </row>
    <row r="2871" spans="1:5">
      <c r="A2871">
        <v>2406030</v>
      </c>
      <c r="B2871">
        <v>2437009</v>
      </c>
      <c r="C2871" s="293">
        <v>128600000</v>
      </c>
      <c r="D2871">
        <f t="shared" si="88"/>
        <v>2406030</v>
      </c>
      <c r="E2871">
        <f t="shared" si="89"/>
        <v>2437009</v>
      </c>
    </row>
    <row r="2872" spans="1:5">
      <c r="A2872">
        <v>2406033</v>
      </c>
      <c r="B2872">
        <v>2437010</v>
      </c>
      <c r="C2872" s="293">
        <v>91300000</v>
      </c>
      <c r="D2872">
        <f t="shared" si="88"/>
        <v>2406033</v>
      </c>
      <c r="E2872">
        <f t="shared" si="89"/>
        <v>2437010</v>
      </c>
    </row>
    <row r="2873" spans="1:5">
      <c r="A2873">
        <v>2406046</v>
      </c>
      <c r="B2873">
        <v>2437011</v>
      </c>
      <c r="C2873" s="293">
        <v>73000000</v>
      </c>
      <c r="D2873">
        <f t="shared" si="88"/>
        <v>2406046</v>
      </c>
      <c r="E2873">
        <f t="shared" si="89"/>
        <v>2437011</v>
      </c>
    </row>
    <row r="2874" spans="1:5">
      <c r="A2874">
        <v>2407001</v>
      </c>
      <c r="B2874">
        <v>2441001</v>
      </c>
      <c r="C2874" s="293">
        <v>62000000</v>
      </c>
      <c r="D2874">
        <f t="shared" si="88"/>
        <v>2407001</v>
      </c>
      <c r="E2874">
        <f t="shared" si="89"/>
        <v>2441001</v>
      </c>
    </row>
    <row r="2875" spans="1:5">
      <c r="A2875">
        <v>2421002</v>
      </c>
      <c r="B2875">
        <v>2442001</v>
      </c>
      <c r="C2875" s="293">
        <v>150500000</v>
      </c>
      <c r="D2875">
        <f t="shared" si="88"/>
        <v>2421002</v>
      </c>
      <c r="E2875">
        <f t="shared" si="89"/>
        <v>2442001</v>
      </c>
    </row>
    <row r="2876" spans="1:5">
      <c r="A2876">
        <v>2421003</v>
      </c>
      <c r="B2876">
        <v>2442002</v>
      </c>
      <c r="C2876" s="293">
        <v>92100000</v>
      </c>
      <c r="D2876">
        <f t="shared" si="88"/>
        <v>2421003</v>
      </c>
      <c r="E2876">
        <f t="shared" si="89"/>
        <v>2442002</v>
      </c>
    </row>
    <row r="2877" spans="1:5">
      <c r="A2877">
        <v>2421004</v>
      </c>
      <c r="B2877">
        <v>2442003</v>
      </c>
      <c r="C2877" s="293">
        <v>181700000</v>
      </c>
      <c r="D2877">
        <f t="shared" si="88"/>
        <v>2421004</v>
      </c>
      <c r="E2877">
        <f t="shared" si="89"/>
        <v>2442003</v>
      </c>
    </row>
    <row r="2878" spans="1:5">
      <c r="A2878">
        <v>2421005</v>
      </c>
      <c r="B2878">
        <v>2442004</v>
      </c>
      <c r="C2878" s="293">
        <v>184200000</v>
      </c>
      <c r="D2878">
        <f t="shared" si="88"/>
        <v>2421005</v>
      </c>
      <c r="E2878">
        <f t="shared" si="89"/>
        <v>2442004</v>
      </c>
    </row>
    <row r="2879" spans="1:5">
      <c r="A2879">
        <v>2421006</v>
      </c>
      <c r="B2879">
        <v>2442005</v>
      </c>
      <c r="C2879" s="293">
        <v>110400000</v>
      </c>
      <c r="D2879">
        <f t="shared" si="88"/>
        <v>2421006</v>
      </c>
      <c r="E2879">
        <f t="shared" si="89"/>
        <v>2442005</v>
      </c>
    </row>
    <row r="2880" spans="1:5">
      <c r="A2880">
        <v>2421007</v>
      </c>
      <c r="B2880">
        <v>2442006</v>
      </c>
      <c r="C2880" s="293">
        <v>200800000</v>
      </c>
      <c r="D2880">
        <f t="shared" si="88"/>
        <v>2421007</v>
      </c>
      <c r="E2880">
        <f t="shared" si="89"/>
        <v>2442006</v>
      </c>
    </row>
    <row r="2881" spans="1:5">
      <c r="A2881">
        <v>2421008</v>
      </c>
      <c r="B2881">
        <v>2442007</v>
      </c>
      <c r="C2881" s="293">
        <v>111400000</v>
      </c>
      <c r="D2881">
        <f t="shared" si="88"/>
        <v>2421008</v>
      </c>
      <c r="E2881">
        <f t="shared" si="89"/>
        <v>2442007</v>
      </c>
    </row>
    <row r="2882" spans="1:5">
      <c r="A2882">
        <v>2421009</v>
      </c>
      <c r="B2882">
        <v>2442008</v>
      </c>
      <c r="C2882" s="293">
        <v>188600000</v>
      </c>
      <c r="D2882">
        <f t="shared" si="88"/>
        <v>2421009</v>
      </c>
      <c r="E2882">
        <f t="shared" si="89"/>
        <v>2442008</v>
      </c>
    </row>
    <row r="2883" spans="1:5">
      <c r="A2883">
        <v>2421010</v>
      </c>
      <c r="B2883">
        <v>2442009</v>
      </c>
      <c r="C2883" s="293">
        <v>191000000</v>
      </c>
      <c r="D2883">
        <f t="shared" ref="D2883:D2946" si="90">+A2883*1</f>
        <v>2421010</v>
      </c>
      <c r="E2883">
        <f t="shared" ref="E2883:E2946" si="91">+B2883*1</f>
        <v>2442009</v>
      </c>
    </row>
    <row r="2884" spans="1:5">
      <c r="A2884">
        <v>2421011</v>
      </c>
      <c r="B2884">
        <v>2442010</v>
      </c>
      <c r="C2884" s="293">
        <v>204400000</v>
      </c>
      <c r="D2884">
        <f t="shared" si="90"/>
        <v>2421011</v>
      </c>
      <c r="E2884">
        <f t="shared" si="91"/>
        <v>2442010</v>
      </c>
    </row>
    <row r="2885" spans="1:5">
      <c r="A2885">
        <v>2421012</v>
      </c>
      <c r="B2885">
        <v>2442011</v>
      </c>
      <c r="C2885" s="293">
        <v>211800000</v>
      </c>
      <c r="D2885">
        <f t="shared" si="90"/>
        <v>2421012</v>
      </c>
      <c r="E2885">
        <f t="shared" si="91"/>
        <v>2442011</v>
      </c>
    </row>
    <row r="2886" spans="1:5">
      <c r="A2886">
        <v>2421013</v>
      </c>
      <c r="B2886">
        <v>2442012</v>
      </c>
      <c r="C2886" s="293">
        <v>210100000</v>
      </c>
      <c r="D2886">
        <f t="shared" si="90"/>
        <v>2421013</v>
      </c>
      <c r="E2886">
        <f t="shared" si="91"/>
        <v>2442012</v>
      </c>
    </row>
    <row r="2887" spans="1:5">
      <c r="A2887">
        <v>2421014</v>
      </c>
      <c r="B2887">
        <v>2442013</v>
      </c>
      <c r="C2887" s="293">
        <v>227900000</v>
      </c>
      <c r="D2887">
        <f t="shared" si="90"/>
        <v>2421014</v>
      </c>
      <c r="E2887">
        <f t="shared" si="91"/>
        <v>2442013</v>
      </c>
    </row>
    <row r="2888" spans="1:5">
      <c r="A2888">
        <v>2420001</v>
      </c>
      <c r="B2888">
        <v>2443001</v>
      </c>
      <c r="C2888" s="293">
        <v>57700000</v>
      </c>
      <c r="D2888">
        <f t="shared" si="90"/>
        <v>2420001</v>
      </c>
      <c r="E2888">
        <f t="shared" si="91"/>
        <v>2443001</v>
      </c>
    </row>
    <row r="2889" spans="1:5">
      <c r="A2889">
        <v>2420002</v>
      </c>
      <c r="B2889">
        <v>2443002</v>
      </c>
      <c r="C2889" s="293">
        <v>70800000</v>
      </c>
      <c r="D2889">
        <f t="shared" si="90"/>
        <v>2420002</v>
      </c>
      <c r="E2889">
        <f t="shared" si="91"/>
        <v>2443002</v>
      </c>
    </row>
    <row r="2890" spans="1:5">
      <c r="A2890">
        <v>2420003</v>
      </c>
      <c r="B2890">
        <v>2443003</v>
      </c>
      <c r="C2890" s="293">
        <v>28800000</v>
      </c>
      <c r="D2890">
        <f t="shared" si="90"/>
        <v>2420003</v>
      </c>
      <c r="E2890">
        <f t="shared" si="91"/>
        <v>2443003</v>
      </c>
    </row>
    <row r="2891" spans="1:5">
      <c r="A2891">
        <v>2420004</v>
      </c>
      <c r="B2891">
        <v>2443004</v>
      </c>
      <c r="C2891" s="293">
        <v>15500000</v>
      </c>
      <c r="D2891">
        <f t="shared" si="90"/>
        <v>2420004</v>
      </c>
      <c r="E2891">
        <f t="shared" si="91"/>
        <v>2443004</v>
      </c>
    </row>
    <row r="2892" spans="1:5">
      <c r="A2892">
        <v>2420006</v>
      </c>
      <c r="B2892">
        <v>2443005</v>
      </c>
      <c r="C2892" s="293">
        <v>100600000</v>
      </c>
      <c r="D2892">
        <f t="shared" si="90"/>
        <v>2420006</v>
      </c>
      <c r="E2892">
        <f t="shared" si="91"/>
        <v>2443005</v>
      </c>
    </row>
    <row r="2893" spans="1:5">
      <c r="A2893">
        <v>2420008</v>
      </c>
      <c r="B2893">
        <v>2443006</v>
      </c>
      <c r="C2893" s="293">
        <v>107000000</v>
      </c>
      <c r="D2893">
        <f t="shared" si="90"/>
        <v>2420008</v>
      </c>
      <c r="E2893">
        <f t="shared" si="91"/>
        <v>2443006</v>
      </c>
    </row>
    <row r="2894" spans="1:5">
      <c r="A2894">
        <v>2420009</v>
      </c>
      <c r="B2894">
        <v>2443007</v>
      </c>
      <c r="C2894" s="293">
        <v>123800000</v>
      </c>
      <c r="D2894">
        <f t="shared" si="90"/>
        <v>2420009</v>
      </c>
      <c r="E2894">
        <f t="shared" si="91"/>
        <v>2443007</v>
      </c>
    </row>
    <row r="2895" spans="1:5">
      <c r="A2895">
        <v>2420011</v>
      </c>
      <c r="B2895">
        <v>2443008</v>
      </c>
      <c r="C2895" s="293">
        <v>108100000</v>
      </c>
      <c r="D2895">
        <f t="shared" si="90"/>
        <v>2420011</v>
      </c>
      <c r="E2895">
        <f t="shared" si="91"/>
        <v>2443008</v>
      </c>
    </row>
    <row r="2896" spans="1:5">
      <c r="A2896">
        <v>2420012</v>
      </c>
      <c r="B2896">
        <v>2443009</v>
      </c>
      <c r="C2896" s="293">
        <v>64200000</v>
      </c>
      <c r="D2896">
        <f t="shared" si="90"/>
        <v>2420012</v>
      </c>
      <c r="E2896">
        <f t="shared" si="91"/>
        <v>2443009</v>
      </c>
    </row>
    <row r="2897" spans="1:5">
      <c r="A2897">
        <v>2420016</v>
      </c>
      <c r="B2897">
        <v>2443010</v>
      </c>
      <c r="C2897" s="293">
        <v>111000000</v>
      </c>
      <c r="D2897">
        <f t="shared" si="90"/>
        <v>2420016</v>
      </c>
      <c r="E2897">
        <f t="shared" si="91"/>
        <v>2443010</v>
      </c>
    </row>
    <row r="2898" spans="1:5">
      <c r="A2898">
        <v>2420017</v>
      </c>
      <c r="B2898">
        <v>2443011</v>
      </c>
      <c r="C2898" s="293">
        <v>69500000</v>
      </c>
      <c r="D2898">
        <f t="shared" si="90"/>
        <v>2420017</v>
      </c>
      <c r="E2898">
        <f t="shared" si="91"/>
        <v>2443011</v>
      </c>
    </row>
    <row r="2899" spans="1:5">
      <c r="A2899">
        <v>2420018</v>
      </c>
      <c r="B2899">
        <v>2443012</v>
      </c>
      <c r="C2899" s="293">
        <v>157900000</v>
      </c>
      <c r="D2899">
        <f t="shared" si="90"/>
        <v>2420018</v>
      </c>
      <c r="E2899">
        <f t="shared" si="91"/>
        <v>2443012</v>
      </c>
    </row>
    <row r="2900" spans="1:5">
      <c r="A2900">
        <v>2420019</v>
      </c>
      <c r="B2900">
        <v>2443013</v>
      </c>
      <c r="C2900" s="293">
        <v>93000000</v>
      </c>
      <c r="D2900">
        <f t="shared" si="90"/>
        <v>2420019</v>
      </c>
      <c r="E2900">
        <f t="shared" si="91"/>
        <v>2443013</v>
      </c>
    </row>
    <row r="2901" spans="1:5">
      <c r="A2901">
        <v>2420020</v>
      </c>
      <c r="B2901">
        <v>2443014</v>
      </c>
      <c r="C2901" s="293">
        <v>117900000</v>
      </c>
      <c r="D2901">
        <f t="shared" si="90"/>
        <v>2420020</v>
      </c>
      <c r="E2901">
        <f t="shared" si="91"/>
        <v>2443014</v>
      </c>
    </row>
    <row r="2902" spans="1:5">
      <c r="A2902">
        <v>2420021</v>
      </c>
      <c r="B2902">
        <v>2443015</v>
      </c>
      <c r="C2902" s="293">
        <v>161000000</v>
      </c>
      <c r="D2902">
        <f t="shared" si="90"/>
        <v>2420021</v>
      </c>
      <c r="E2902">
        <f t="shared" si="91"/>
        <v>2443015</v>
      </c>
    </row>
    <row r="2903" spans="1:5">
      <c r="A2903">
        <v>2420022</v>
      </c>
      <c r="B2903">
        <v>2443016</v>
      </c>
      <c r="C2903" s="293">
        <v>148900000</v>
      </c>
      <c r="D2903">
        <f t="shared" si="90"/>
        <v>2420022</v>
      </c>
      <c r="E2903">
        <f t="shared" si="91"/>
        <v>2443016</v>
      </c>
    </row>
    <row r="2904" spans="1:5">
      <c r="A2904">
        <v>2420023</v>
      </c>
      <c r="B2904">
        <v>2443017</v>
      </c>
      <c r="C2904" s="293">
        <v>178700000</v>
      </c>
      <c r="D2904">
        <f t="shared" si="90"/>
        <v>2420023</v>
      </c>
      <c r="E2904">
        <f t="shared" si="91"/>
        <v>2443017</v>
      </c>
    </row>
    <row r="2905" spans="1:5">
      <c r="A2905">
        <v>2420024</v>
      </c>
      <c r="B2905">
        <v>2443018</v>
      </c>
      <c r="C2905" s="293">
        <v>197200000</v>
      </c>
      <c r="D2905">
        <f t="shared" si="90"/>
        <v>2420024</v>
      </c>
      <c r="E2905">
        <f t="shared" si="91"/>
        <v>2443018</v>
      </c>
    </row>
    <row r="2906" spans="1:5">
      <c r="A2906">
        <v>2420025</v>
      </c>
      <c r="B2906">
        <v>2443019</v>
      </c>
      <c r="C2906" s="293">
        <v>220300000</v>
      </c>
      <c r="D2906">
        <f t="shared" si="90"/>
        <v>2420025</v>
      </c>
      <c r="E2906">
        <f t="shared" si="91"/>
        <v>2443019</v>
      </c>
    </row>
    <row r="2907" spans="1:5">
      <c r="A2907">
        <v>2412002</v>
      </c>
      <c r="B2907">
        <v>2446001</v>
      </c>
      <c r="C2907" s="293">
        <v>32100000</v>
      </c>
      <c r="D2907">
        <f t="shared" si="90"/>
        <v>2412002</v>
      </c>
      <c r="E2907">
        <f t="shared" si="91"/>
        <v>2446001</v>
      </c>
    </row>
    <row r="2908" spans="1:5">
      <c r="A2908">
        <v>2412083</v>
      </c>
      <c r="B2908">
        <v>2446002</v>
      </c>
      <c r="C2908" s="293">
        <v>34900000</v>
      </c>
      <c r="D2908">
        <f t="shared" si="90"/>
        <v>2412083</v>
      </c>
      <c r="E2908">
        <f t="shared" si="91"/>
        <v>2446002</v>
      </c>
    </row>
    <row r="2909" spans="1:5">
      <c r="A2909">
        <v>2410002</v>
      </c>
      <c r="B2909">
        <v>2460001</v>
      </c>
      <c r="C2909" s="293">
        <v>84200000</v>
      </c>
      <c r="D2909">
        <f t="shared" si="90"/>
        <v>2410002</v>
      </c>
      <c r="E2909">
        <f t="shared" si="91"/>
        <v>2460001</v>
      </c>
    </row>
    <row r="2910" spans="1:5">
      <c r="A2910">
        <v>2410003</v>
      </c>
      <c r="B2910">
        <v>2460002</v>
      </c>
      <c r="C2910" s="293">
        <v>98900000</v>
      </c>
      <c r="D2910">
        <f t="shared" si="90"/>
        <v>2410003</v>
      </c>
      <c r="E2910">
        <f t="shared" si="91"/>
        <v>2460002</v>
      </c>
    </row>
    <row r="2911" spans="1:5">
      <c r="A2911">
        <v>2410004</v>
      </c>
      <c r="B2911">
        <v>2460003</v>
      </c>
      <c r="C2911" s="293">
        <v>330800000</v>
      </c>
      <c r="D2911">
        <f t="shared" si="90"/>
        <v>2410004</v>
      </c>
      <c r="E2911">
        <f t="shared" si="91"/>
        <v>2460003</v>
      </c>
    </row>
    <row r="2912" spans="1:5">
      <c r="A2912">
        <v>2410005</v>
      </c>
      <c r="B2912">
        <v>2460004</v>
      </c>
      <c r="C2912" s="293">
        <v>75100000</v>
      </c>
      <c r="D2912">
        <f t="shared" si="90"/>
        <v>2410005</v>
      </c>
      <c r="E2912">
        <f t="shared" si="91"/>
        <v>2460004</v>
      </c>
    </row>
    <row r="2913" spans="1:5">
      <c r="A2913">
        <v>2411007</v>
      </c>
      <c r="B2913">
        <v>2461001</v>
      </c>
      <c r="C2913" s="293">
        <v>57600000</v>
      </c>
      <c r="D2913">
        <f t="shared" si="90"/>
        <v>2411007</v>
      </c>
      <c r="E2913">
        <f t="shared" si="91"/>
        <v>2461001</v>
      </c>
    </row>
    <row r="2914" spans="1:5">
      <c r="A2914">
        <v>2411010</v>
      </c>
      <c r="B2914">
        <v>2461002</v>
      </c>
      <c r="C2914" s="293">
        <v>25300000</v>
      </c>
      <c r="D2914">
        <f t="shared" si="90"/>
        <v>2411010</v>
      </c>
      <c r="E2914">
        <f t="shared" si="91"/>
        <v>2461002</v>
      </c>
    </row>
    <row r="2915" spans="1:5">
      <c r="A2915">
        <v>2411011</v>
      </c>
      <c r="B2915">
        <v>2461003</v>
      </c>
      <c r="C2915" s="293">
        <v>74100000</v>
      </c>
      <c r="D2915">
        <f t="shared" si="90"/>
        <v>2411011</v>
      </c>
      <c r="E2915">
        <f t="shared" si="91"/>
        <v>2461003</v>
      </c>
    </row>
    <row r="2916" spans="1:5">
      <c r="A2916">
        <v>2411012</v>
      </c>
      <c r="B2916">
        <v>2461004</v>
      </c>
      <c r="C2916" s="293">
        <v>24600000</v>
      </c>
      <c r="D2916">
        <f t="shared" si="90"/>
        <v>2411012</v>
      </c>
      <c r="E2916">
        <f t="shared" si="91"/>
        <v>2461004</v>
      </c>
    </row>
    <row r="2917" spans="1:5">
      <c r="A2917">
        <v>2411013</v>
      </c>
      <c r="B2917">
        <v>2461005</v>
      </c>
      <c r="C2917" s="293">
        <v>46100000</v>
      </c>
      <c r="D2917">
        <f t="shared" si="90"/>
        <v>2411013</v>
      </c>
      <c r="E2917">
        <f t="shared" si="91"/>
        <v>2461005</v>
      </c>
    </row>
    <row r="2918" spans="1:5">
      <c r="A2918">
        <v>2411014</v>
      </c>
      <c r="B2918">
        <v>2461006</v>
      </c>
      <c r="C2918" s="293">
        <v>87200000</v>
      </c>
      <c r="D2918">
        <f t="shared" si="90"/>
        <v>2411014</v>
      </c>
      <c r="E2918">
        <f t="shared" si="91"/>
        <v>2461006</v>
      </c>
    </row>
    <row r="2919" spans="1:5">
      <c r="A2919">
        <v>2411015</v>
      </c>
      <c r="B2919">
        <v>2461007</v>
      </c>
      <c r="C2919" s="293">
        <v>315300000</v>
      </c>
      <c r="D2919">
        <f t="shared" si="90"/>
        <v>2411015</v>
      </c>
      <c r="E2919">
        <f t="shared" si="91"/>
        <v>2461007</v>
      </c>
    </row>
    <row r="2920" spans="1:5">
      <c r="A2920">
        <v>2404001</v>
      </c>
      <c r="B2920">
        <v>2462001</v>
      </c>
      <c r="C2920" s="293">
        <v>325000000</v>
      </c>
      <c r="D2920">
        <f t="shared" si="90"/>
        <v>2404001</v>
      </c>
      <c r="E2920">
        <f t="shared" si="91"/>
        <v>2462001</v>
      </c>
    </row>
    <row r="2921" spans="1:5">
      <c r="A2921">
        <v>2404002</v>
      </c>
      <c r="B2921">
        <v>2462002</v>
      </c>
      <c r="C2921" s="293">
        <v>51700000</v>
      </c>
      <c r="D2921">
        <f t="shared" si="90"/>
        <v>2404002</v>
      </c>
      <c r="E2921">
        <f t="shared" si="91"/>
        <v>2462002</v>
      </c>
    </row>
    <row r="2922" spans="1:5">
      <c r="A2922">
        <v>2404003</v>
      </c>
      <c r="B2922">
        <v>2462003</v>
      </c>
      <c r="C2922" s="293">
        <v>95100000</v>
      </c>
      <c r="D2922">
        <f t="shared" si="90"/>
        <v>2404003</v>
      </c>
      <c r="E2922">
        <f t="shared" si="91"/>
        <v>2462003</v>
      </c>
    </row>
    <row r="2923" spans="1:5">
      <c r="A2923">
        <v>2404004</v>
      </c>
      <c r="B2923">
        <v>2462004</v>
      </c>
      <c r="C2923" s="293">
        <v>80900000</v>
      </c>
      <c r="D2923">
        <f t="shared" si="90"/>
        <v>2404004</v>
      </c>
      <c r="E2923">
        <f t="shared" si="91"/>
        <v>2462004</v>
      </c>
    </row>
    <row r="2924" spans="1:5">
      <c r="A2924">
        <v>2404007</v>
      </c>
      <c r="B2924">
        <v>2462005</v>
      </c>
      <c r="C2924" s="293">
        <v>44600000</v>
      </c>
      <c r="D2924">
        <f t="shared" si="90"/>
        <v>2404007</v>
      </c>
      <c r="E2924">
        <f t="shared" si="91"/>
        <v>2462005</v>
      </c>
    </row>
    <row r="2925" spans="1:5">
      <c r="A2925">
        <v>2404009</v>
      </c>
      <c r="B2925">
        <v>2462006</v>
      </c>
      <c r="C2925" s="293">
        <v>67600000</v>
      </c>
      <c r="D2925">
        <f t="shared" si="90"/>
        <v>2404009</v>
      </c>
      <c r="E2925">
        <f t="shared" si="91"/>
        <v>2462006</v>
      </c>
    </row>
    <row r="2926" spans="1:5">
      <c r="A2926">
        <v>2404010</v>
      </c>
      <c r="B2926">
        <v>2462007</v>
      </c>
      <c r="C2926" s="293">
        <v>28500000</v>
      </c>
      <c r="D2926">
        <f t="shared" si="90"/>
        <v>2404010</v>
      </c>
      <c r="E2926">
        <f t="shared" si="91"/>
        <v>2462007</v>
      </c>
    </row>
    <row r="2927" spans="1:5">
      <c r="A2927">
        <v>2404011</v>
      </c>
      <c r="B2927">
        <v>2462008</v>
      </c>
      <c r="C2927" s="293">
        <v>29400000</v>
      </c>
      <c r="D2927">
        <f t="shared" si="90"/>
        <v>2404011</v>
      </c>
      <c r="E2927">
        <f t="shared" si="91"/>
        <v>2462008</v>
      </c>
    </row>
    <row r="2928" spans="1:5">
      <c r="A2928">
        <v>2404012</v>
      </c>
      <c r="B2928">
        <v>2462009</v>
      </c>
      <c r="C2928" s="293">
        <v>117500000</v>
      </c>
      <c r="D2928">
        <f t="shared" si="90"/>
        <v>2404012</v>
      </c>
      <c r="E2928">
        <f t="shared" si="91"/>
        <v>2462009</v>
      </c>
    </row>
    <row r="2929" spans="1:5">
      <c r="A2929">
        <v>2412003</v>
      </c>
      <c r="B2929">
        <v>2463001</v>
      </c>
      <c r="C2929" s="293">
        <v>52800000</v>
      </c>
      <c r="D2929">
        <f t="shared" si="90"/>
        <v>2412003</v>
      </c>
      <c r="E2929">
        <f t="shared" si="91"/>
        <v>2463001</v>
      </c>
    </row>
    <row r="2930" spans="1:5">
      <c r="A2930">
        <v>2412005</v>
      </c>
      <c r="B2930">
        <v>2463002</v>
      </c>
      <c r="C2930" s="293">
        <v>81200000</v>
      </c>
      <c r="D2930">
        <f t="shared" si="90"/>
        <v>2412005</v>
      </c>
      <c r="E2930">
        <f t="shared" si="91"/>
        <v>2463002</v>
      </c>
    </row>
    <row r="2931" spans="1:5">
      <c r="A2931">
        <v>2412006</v>
      </c>
      <c r="B2931">
        <v>2463003</v>
      </c>
      <c r="C2931" s="293">
        <v>95700000</v>
      </c>
      <c r="D2931">
        <f t="shared" si="90"/>
        <v>2412006</v>
      </c>
      <c r="E2931">
        <f t="shared" si="91"/>
        <v>2463003</v>
      </c>
    </row>
    <row r="2932" spans="1:5">
      <c r="A2932">
        <v>2412009</v>
      </c>
      <c r="B2932">
        <v>2463004</v>
      </c>
      <c r="C2932" s="293">
        <v>39800000</v>
      </c>
      <c r="D2932">
        <f t="shared" si="90"/>
        <v>2412009</v>
      </c>
      <c r="E2932">
        <f t="shared" si="91"/>
        <v>2463004</v>
      </c>
    </row>
    <row r="2933" spans="1:5">
      <c r="A2933">
        <v>2412012</v>
      </c>
      <c r="B2933">
        <v>2463005</v>
      </c>
      <c r="C2933" s="293">
        <v>70000000</v>
      </c>
      <c r="D2933">
        <f t="shared" si="90"/>
        <v>2412012</v>
      </c>
      <c r="E2933">
        <f t="shared" si="91"/>
        <v>2463005</v>
      </c>
    </row>
    <row r="2934" spans="1:5">
      <c r="A2934">
        <v>2412013</v>
      </c>
      <c r="B2934">
        <v>2463006</v>
      </c>
      <c r="C2934" s="293">
        <v>29600000</v>
      </c>
      <c r="D2934">
        <f t="shared" si="90"/>
        <v>2412013</v>
      </c>
      <c r="E2934">
        <f t="shared" si="91"/>
        <v>2463006</v>
      </c>
    </row>
    <row r="2935" spans="1:5">
      <c r="A2935">
        <v>2412014</v>
      </c>
      <c r="B2935">
        <v>2463007</v>
      </c>
      <c r="C2935" s="293">
        <v>30600000</v>
      </c>
      <c r="D2935">
        <f t="shared" si="90"/>
        <v>2412014</v>
      </c>
      <c r="E2935">
        <f t="shared" si="91"/>
        <v>2463007</v>
      </c>
    </row>
    <row r="2936" spans="1:5">
      <c r="A2936">
        <v>2412080</v>
      </c>
      <c r="B2936">
        <v>2463008</v>
      </c>
      <c r="C2936" s="293">
        <v>326900000</v>
      </c>
      <c r="D2936">
        <f t="shared" si="90"/>
        <v>2412080</v>
      </c>
      <c r="E2936">
        <f t="shared" si="91"/>
        <v>2463008</v>
      </c>
    </row>
    <row r="2937" spans="1:5">
      <c r="A2937">
        <v>2412004</v>
      </c>
      <c r="B2937">
        <v>2464001</v>
      </c>
      <c r="C2937" s="293">
        <v>53300000</v>
      </c>
      <c r="D2937">
        <f t="shared" si="90"/>
        <v>2412004</v>
      </c>
      <c r="E2937">
        <f t="shared" si="91"/>
        <v>2464001</v>
      </c>
    </row>
    <row r="2938" spans="1:5">
      <c r="A2938">
        <v>2412007</v>
      </c>
      <c r="B2938">
        <v>2464002</v>
      </c>
      <c r="C2938" s="293">
        <v>86900000</v>
      </c>
      <c r="D2938">
        <f t="shared" si="90"/>
        <v>2412007</v>
      </c>
      <c r="E2938">
        <f t="shared" si="91"/>
        <v>2464002</v>
      </c>
    </row>
    <row r="2939" spans="1:5">
      <c r="A2939">
        <v>2412008</v>
      </c>
      <c r="B2939">
        <v>2464003</v>
      </c>
      <c r="C2939" s="293">
        <v>41600000</v>
      </c>
      <c r="D2939">
        <f t="shared" si="90"/>
        <v>2412008</v>
      </c>
      <c r="E2939">
        <f t="shared" si="91"/>
        <v>2464003</v>
      </c>
    </row>
    <row r="2940" spans="1:5">
      <c r="A2940">
        <v>2412011</v>
      </c>
      <c r="B2940">
        <v>2464004</v>
      </c>
      <c r="C2940" s="293">
        <v>102200000</v>
      </c>
      <c r="D2940">
        <f t="shared" si="90"/>
        <v>2412011</v>
      </c>
      <c r="E2940">
        <f t="shared" si="91"/>
        <v>2464004</v>
      </c>
    </row>
    <row r="2941" spans="1:5">
      <c r="A2941">
        <v>2412081</v>
      </c>
      <c r="B2941">
        <v>2464005</v>
      </c>
      <c r="C2941" s="293">
        <v>32400000</v>
      </c>
      <c r="D2941">
        <f t="shared" si="90"/>
        <v>2412081</v>
      </c>
      <c r="E2941">
        <f t="shared" si="91"/>
        <v>2464005</v>
      </c>
    </row>
    <row r="2942" spans="1:5">
      <c r="A2942">
        <v>2412082</v>
      </c>
      <c r="B2942">
        <v>2464006</v>
      </c>
      <c r="C2942" s="293">
        <v>33300000</v>
      </c>
      <c r="D2942">
        <f t="shared" si="90"/>
        <v>2412082</v>
      </c>
      <c r="E2942">
        <f t="shared" si="91"/>
        <v>2464006</v>
      </c>
    </row>
    <row r="2943" spans="1:5">
      <c r="A2943">
        <v>2426003</v>
      </c>
      <c r="B2943">
        <v>2465001</v>
      </c>
      <c r="C2943" s="293">
        <v>82600000</v>
      </c>
      <c r="D2943">
        <f t="shared" si="90"/>
        <v>2426003</v>
      </c>
      <c r="E2943">
        <f t="shared" si="91"/>
        <v>2465001</v>
      </c>
    </row>
    <row r="2944" spans="1:5">
      <c r="A2944">
        <v>2426006</v>
      </c>
      <c r="B2944">
        <v>2465002</v>
      </c>
      <c r="C2944" s="293">
        <v>84200000</v>
      </c>
      <c r="D2944">
        <f t="shared" si="90"/>
        <v>2426006</v>
      </c>
      <c r="E2944">
        <f t="shared" si="91"/>
        <v>2465002</v>
      </c>
    </row>
    <row r="2945" spans="1:5">
      <c r="A2945">
        <v>2426008</v>
      </c>
      <c r="B2945">
        <v>2465003</v>
      </c>
      <c r="C2945" s="293">
        <v>69600000</v>
      </c>
      <c r="D2945">
        <f t="shared" si="90"/>
        <v>2426008</v>
      </c>
      <c r="E2945">
        <f t="shared" si="91"/>
        <v>2465003</v>
      </c>
    </row>
    <row r="2946" spans="1:5">
      <c r="A2946">
        <v>2426009</v>
      </c>
      <c r="B2946">
        <v>2465004</v>
      </c>
      <c r="C2946" s="293">
        <v>330800000</v>
      </c>
      <c r="D2946">
        <f t="shared" si="90"/>
        <v>2426009</v>
      </c>
      <c r="E2946">
        <f t="shared" si="91"/>
        <v>2465004</v>
      </c>
    </row>
    <row r="2947" spans="1:5">
      <c r="A2947">
        <v>2422002</v>
      </c>
      <c r="B2947">
        <v>2466001</v>
      </c>
      <c r="C2947" s="293">
        <v>106600000</v>
      </c>
      <c r="D2947">
        <f t="shared" ref="D2947:D3010" si="92">+A2947*1</f>
        <v>2422002</v>
      </c>
      <c r="E2947">
        <f t="shared" ref="E2947:E3010" si="93">+B2947*1</f>
        <v>2466001</v>
      </c>
    </row>
    <row r="2948" spans="1:5">
      <c r="A2948">
        <v>2422003</v>
      </c>
      <c r="B2948">
        <v>2466002</v>
      </c>
      <c r="C2948" s="293">
        <v>248500000</v>
      </c>
      <c r="D2948">
        <f t="shared" si="92"/>
        <v>2422003</v>
      </c>
      <c r="E2948">
        <f t="shared" si="93"/>
        <v>2466002</v>
      </c>
    </row>
    <row r="2949" spans="1:5">
      <c r="A2949">
        <v>2403001</v>
      </c>
      <c r="B2949">
        <v>2471001</v>
      </c>
      <c r="C2949" s="293">
        <v>85600000</v>
      </c>
      <c r="D2949">
        <f t="shared" si="92"/>
        <v>2403001</v>
      </c>
      <c r="E2949">
        <f t="shared" si="93"/>
        <v>2471001</v>
      </c>
    </row>
    <row r="2950" spans="1:5">
      <c r="A2950">
        <v>2403002</v>
      </c>
      <c r="B2950">
        <v>2471002</v>
      </c>
      <c r="C2950" s="293">
        <v>103000000</v>
      </c>
      <c r="D2950">
        <f t="shared" si="92"/>
        <v>2403002</v>
      </c>
      <c r="E2950">
        <f t="shared" si="93"/>
        <v>2471002</v>
      </c>
    </row>
    <row r="2951" spans="1:5">
      <c r="A2951">
        <v>2403005</v>
      </c>
      <c r="B2951">
        <v>2473001</v>
      </c>
      <c r="C2951" s="293">
        <v>51600000</v>
      </c>
      <c r="D2951">
        <f t="shared" si="92"/>
        <v>2403005</v>
      </c>
      <c r="E2951">
        <f t="shared" si="93"/>
        <v>2473001</v>
      </c>
    </row>
    <row r="2952" spans="1:5">
      <c r="A2952">
        <v>2717002</v>
      </c>
      <c r="B2952">
        <v>2753001</v>
      </c>
      <c r="C2952" s="293">
        <v>75700000</v>
      </c>
      <c r="D2952">
        <f t="shared" si="92"/>
        <v>2717002</v>
      </c>
      <c r="E2952">
        <f t="shared" si="93"/>
        <v>2753001</v>
      </c>
    </row>
    <row r="2953" spans="1:5">
      <c r="A2953">
        <v>2717004</v>
      </c>
      <c r="B2953">
        <v>2753002</v>
      </c>
      <c r="C2953" s="293">
        <v>39600000</v>
      </c>
      <c r="D2953">
        <f t="shared" si="92"/>
        <v>2717004</v>
      </c>
      <c r="E2953">
        <f t="shared" si="93"/>
        <v>2753002</v>
      </c>
    </row>
    <row r="2954" spans="1:5">
      <c r="A2954">
        <v>2717012</v>
      </c>
      <c r="B2954">
        <v>2753003</v>
      </c>
      <c r="C2954" s="293">
        <v>50700000</v>
      </c>
      <c r="D2954">
        <f t="shared" si="92"/>
        <v>2717012</v>
      </c>
      <c r="E2954">
        <f t="shared" si="93"/>
        <v>2753003</v>
      </c>
    </row>
    <row r="2955" spans="1:5">
      <c r="A2955">
        <v>2717013</v>
      </c>
      <c r="B2955">
        <v>2753004</v>
      </c>
      <c r="C2955" s="293">
        <v>52000000</v>
      </c>
      <c r="D2955">
        <f t="shared" si="92"/>
        <v>2717013</v>
      </c>
      <c r="E2955">
        <f t="shared" si="93"/>
        <v>2753004</v>
      </c>
    </row>
    <row r="2956" spans="1:5">
      <c r="A2956">
        <v>2717014</v>
      </c>
      <c r="B2956">
        <v>2753005</v>
      </c>
      <c r="C2956" s="293">
        <v>98300000</v>
      </c>
      <c r="D2956">
        <f t="shared" si="92"/>
        <v>2717014</v>
      </c>
      <c r="E2956">
        <f t="shared" si="93"/>
        <v>2753005</v>
      </c>
    </row>
    <row r="2957" spans="1:5">
      <c r="A2957">
        <v>2717018</v>
      </c>
      <c r="B2957">
        <v>2753006</v>
      </c>
      <c r="C2957" s="293">
        <v>83100000</v>
      </c>
      <c r="D2957">
        <f t="shared" si="92"/>
        <v>2717018</v>
      </c>
      <c r="E2957">
        <f t="shared" si="93"/>
        <v>2753006</v>
      </c>
    </row>
    <row r="2958" spans="1:5">
      <c r="A2958">
        <v>2717023</v>
      </c>
      <c r="B2958">
        <v>2753007</v>
      </c>
      <c r="C2958" s="293">
        <v>50100000</v>
      </c>
      <c r="D2958">
        <f t="shared" si="92"/>
        <v>2717023</v>
      </c>
      <c r="E2958">
        <f t="shared" si="93"/>
        <v>2753007</v>
      </c>
    </row>
    <row r="2959" spans="1:5">
      <c r="A2959">
        <v>2717024</v>
      </c>
      <c r="B2959">
        <v>2753008</v>
      </c>
      <c r="C2959" s="293">
        <v>75900000</v>
      </c>
      <c r="D2959">
        <f t="shared" si="92"/>
        <v>2717024</v>
      </c>
      <c r="E2959">
        <f t="shared" si="93"/>
        <v>2753008</v>
      </c>
    </row>
    <row r="2960" spans="1:5">
      <c r="A2960">
        <v>2717032</v>
      </c>
      <c r="B2960">
        <v>2753009</v>
      </c>
      <c r="C2960" s="293">
        <v>77600000</v>
      </c>
      <c r="D2960">
        <f t="shared" si="92"/>
        <v>2717032</v>
      </c>
      <c r="E2960">
        <f t="shared" si="93"/>
        <v>2753009</v>
      </c>
    </row>
    <row r="2961" spans="1:5">
      <c r="A2961">
        <v>2717037</v>
      </c>
      <c r="B2961">
        <v>2753010</v>
      </c>
      <c r="C2961" s="293">
        <v>141300000</v>
      </c>
      <c r="D2961">
        <f t="shared" si="92"/>
        <v>2717037</v>
      </c>
      <c r="E2961">
        <f t="shared" si="93"/>
        <v>2753010</v>
      </c>
    </row>
    <row r="2962" spans="1:5">
      <c r="A2962">
        <v>2717038</v>
      </c>
      <c r="B2962">
        <v>2753011</v>
      </c>
      <c r="C2962" s="293">
        <v>131300000</v>
      </c>
      <c r="D2962">
        <f t="shared" si="92"/>
        <v>2717038</v>
      </c>
      <c r="E2962">
        <f t="shared" si="93"/>
        <v>2753011</v>
      </c>
    </row>
    <row r="2963" spans="1:5">
      <c r="A2963">
        <v>2717039</v>
      </c>
      <c r="B2963">
        <v>2753012</v>
      </c>
      <c r="C2963" s="293">
        <v>124900000</v>
      </c>
      <c r="D2963">
        <f t="shared" si="92"/>
        <v>2717039</v>
      </c>
      <c r="E2963">
        <f t="shared" si="93"/>
        <v>2753012</v>
      </c>
    </row>
    <row r="2964" spans="1:5">
      <c r="A2964">
        <v>2717040</v>
      </c>
      <c r="B2964">
        <v>2753013</v>
      </c>
      <c r="C2964" s="293">
        <v>115700000</v>
      </c>
      <c r="D2964">
        <f t="shared" si="92"/>
        <v>2717040</v>
      </c>
      <c r="E2964">
        <f t="shared" si="93"/>
        <v>2753013</v>
      </c>
    </row>
    <row r="2965" spans="1:5">
      <c r="A2965">
        <v>2717041</v>
      </c>
      <c r="B2965">
        <v>2753014</v>
      </c>
      <c r="C2965" s="293">
        <v>110100000</v>
      </c>
      <c r="D2965">
        <f t="shared" si="92"/>
        <v>2717041</v>
      </c>
      <c r="E2965">
        <f t="shared" si="93"/>
        <v>2753014</v>
      </c>
    </row>
    <row r="2966" spans="1:5">
      <c r="A2966">
        <v>2717048</v>
      </c>
      <c r="B2966">
        <v>2753015</v>
      </c>
      <c r="C2966" s="293">
        <v>89500000</v>
      </c>
      <c r="D2966">
        <f t="shared" si="92"/>
        <v>2717048</v>
      </c>
      <c r="E2966">
        <f t="shared" si="93"/>
        <v>2753015</v>
      </c>
    </row>
    <row r="2967" spans="1:5">
      <c r="A2967">
        <v>2717056</v>
      </c>
      <c r="B2967">
        <v>2753016</v>
      </c>
      <c r="C2967" s="293">
        <v>121600000</v>
      </c>
      <c r="D2967">
        <f t="shared" si="92"/>
        <v>2717056</v>
      </c>
      <c r="E2967">
        <f t="shared" si="93"/>
        <v>2753016</v>
      </c>
    </row>
    <row r="2968" spans="1:5">
      <c r="A2968">
        <v>2717070</v>
      </c>
      <c r="B2968">
        <v>2753017</v>
      </c>
      <c r="C2968" s="293">
        <v>95000000</v>
      </c>
      <c r="D2968">
        <f t="shared" si="92"/>
        <v>2717070</v>
      </c>
      <c r="E2968">
        <f t="shared" si="93"/>
        <v>2753017</v>
      </c>
    </row>
    <row r="2969" spans="1:5">
      <c r="A2969">
        <v>2717078</v>
      </c>
      <c r="B2969">
        <v>2753018</v>
      </c>
      <c r="C2969" s="293">
        <v>73500000</v>
      </c>
      <c r="D2969">
        <f t="shared" si="92"/>
        <v>2717078</v>
      </c>
      <c r="E2969">
        <f t="shared" si="93"/>
        <v>2753018</v>
      </c>
    </row>
    <row r="2970" spans="1:5">
      <c r="A2970">
        <v>2717082</v>
      </c>
      <c r="B2970">
        <v>2753019</v>
      </c>
      <c r="C2970" s="293">
        <v>141000000</v>
      </c>
      <c r="D2970">
        <f t="shared" si="92"/>
        <v>2717082</v>
      </c>
      <c r="E2970">
        <f t="shared" si="93"/>
        <v>2753019</v>
      </c>
    </row>
    <row r="2971" spans="1:5">
      <c r="A2971">
        <v>2717086</v>
      </c>
      <c r="B2971">
        <v>2753020</v>
      </c>
      <c r="C2971" s="293">
        <v>109900000</v>
      </c>
      <c r="D2971">
        <f t="shared" si="92"/>
        <v>2717086</v>
      </c>
      <c r="E2971">
        <f t="shared" si="93"/>
        <v>2753020</v>
      </c>
    </row>
    <row r="2972" spans="1:5">
      <c r="A2972">
        <v>2717092</v>
      </c>
      <c r="B2972">
        <v>2753021</v>
      </c>
      <c r="C2972" s="293">
        <v>244900000</v>
      </c>
      <c r="D2972">
        <f t="shared" si="92"/>
        <v>2717092</v>
      </c>
      <c r="E2972">
        <f t="shared" si="93"/>
        <v>2753021</v>
      </c>
    </row>
    <row r="2973" spans="1:5">
      <c r="A2973">
        <v>2717093</v>
      </c>
      <c r="B2973">
        <v>2753022</v>
      </c>
      <c r="C2973" s="293">
        <v>216000000</v>
      </c>
      <c r="D2973">
        <f t="shared" si="92"/>
        <v>2717093</v>
      </c>
      <c r="E2973">
        <f t="shared" si="93"/>
        <v>2753022</v>
      </c>
    </row>
    <row r="2974" spans="1:5">
      <c r="A2974">
        <v>2717095</v>
      </c>
      <c r="B2974">
        <v>2753023</v>
      </c>
      <c r="C2974" s="293">
        <v>110000000</v>
      </c>
      <c r="D2974">
        <f t="shared" si="92"/>
        <v>2717095</v>
      </c>
      <c r="E2974">
        <f t="shared" si="93"/>
        <v>2753023</v>
      </c>
    </row>
    <row r="2975" spans="1:5">
      <c r="A2975">
        <v>2717097</v>
      </c>
      <c r="B2975">
        <v>2753024</v>
      </c>
      <c r="C2975" s="293">
        <v>173000000</v>
      </c>
      <c r="D2975">
        <f t="shared" si="92"/>
        <v>2717097</v>
      </c>
      <c r="E2975">
        <f t="shared" si="93"/>
        <v>2753024</v>
      </c>
    </row>
    <row r="2976" spans="1:5">
      <c r="A2976">
        <v>2717100</v>
      </c>
      <c r="B2976">
        <v>2753025</v>
      </c>
      <c r="C2976" s="293">
        <v>153400000</v>
      </c>
      <c r="D2976">
        <f t="shared" si="92"/>
        <v>2717100</v>
      </c>
      <c r="E2976">
        <f t="shared" si="93"/>
        <v>2753025</v>
      </c>
    </row>
    <row r="2977" spans="1:5">
      <c r="A2977">
        <v>2717106</v>
      </c>
      <c r="B2977">
        <v>2753026</v>
      </c>
      <c r="C2977" s="293">
        <v>83000000</v>
      </c>
      <c r="D2977">
        <f t="shared" si="92"/>
        <v>2717106</v>
      </c>
      <c r="E2977">
        <f t="shared" si="93"/>
        <v>2753026</v>
      </c>
    </row>
    <row r="2978" spans="1:5">
      <c r="A2978">
        <v>2717107</v>
      </c>
      <c r="B2978">
        <v>2753027</v>
      </c>
      <c r="C2978" s="293">
        <v>79000000</v>
      </c>
      <c r="D2978">
        <f t="shared" si="92"/>
        <v>2717107</v>
      </c>
      <c r="E2978">
        <f t="shared" si="93"/>
        <v>2753027</v>
      </c>
    </row>
    <row r="2979" spans="1:5">
      <c r="A2979">
        <v>2717108</v>
      </c>
      <c r="B2979">
        <v>2753028</v>
      </c>
      <c r="C2979" s="293">
        <v>87600000</v>
      </c>
      <c r="D2979">
        <f t="shared" si="92"/>
        <v>2717108</v>
      </c>
      <c r="E2979">
        <f t="shared" si="93"/>
        <v>2753028</v>
      </c>
    </row>
    <row r="2980" spans="1:5">
      <c r="A2980">
        <v>2717114</v>
      </c>
      <c r="B2980">
        <v>2753029</v>
      </c>
      <c r="C2980" s="293">
        <v>193000000</v>
      </c>
      <c r="D2980">
        <f t="shared" si="92"/>
        <v>2717114</v>
      </c>
      <c r="E2980">
        <f t="shared" si="93"/>
        <v>2753029</v>
      </c>
    </row>
    <row r="2981" spans="1:5">
      <c r="A2981">
        <v>2717117</v>
      </c>
      <c r="B2981">
        <v>2753030</v>
      </c>
      <c r="C2981" s="293">
        <v>120000000</v>
      </c>
      <c r="D2981">
        <f t="shared" si="92"/>
        <v>2717117</v>
      </c>
      <c r="E2981">
        <f t="shared" si="93"/>
        <v>2753030</v>
      </c>
    </row>
    <row r="2982" spans="1:5">
      <c r="A2982">
        <v>2717129</v>
      </c>
      <c r="B2982">
        <v>2753031</v>
      </c>
      <c r="C2982" s="293">
        <v>210000000</v>
      </c>
      <c r="D2982">
        <f t="shared" si="92"/>
        <v>2717129</v>
      </c>
      <c r="E2982">
        <f t="shared" si="93"/>
        <v>2753031</v>
      </c>
    </row>
    <row r="2983" spans="1:5">
      <c r="A2983">
        <v>2717019</v>
      </c>
      <c r="B2983">
        <v>2754005</v>
      </c>
      <c r="C2983" s="293">
        <v>76800000</v>
      </c>
      <c r="D2983">
        <f t="shared" si="92"/>
        <v>2717019</v>
      </c>
      <c r="E2983">
        <f t="shared" si="93"/>
        <v>2754005</v>
      </c>
    </row>
    <row r="2984" spans="1:5">
      <c r="A2984">
        <v>2717026</v>
      </c>
      <c r="B2984">
        <v>2754007</v>
      </c>
      <c r="C2984" s="293">
        <v>50000000</v>
      </c>
      <c r="D2984">
        <f t="shared" si="92"/>
        <v>2717026</v>
      </c>
      <c r="E2984">
        <f t="shared" si="93"/>
        <v>2754007</v>
      </c>
    </row>
    <row r="2985" spans="1:5">
      <c r="A2985">
        <v>2717043</v>
      </c>
      <c r="B2985">
        <v>2754011</v>
      </c>
      <c r="C2985" s="293">
        <v>80100000</v>
      </c>
      <c r="D2985">
        <f t="shared" si="92"/>
        <v>2717043</v>
      </c>
      <c r="E2985">
        <f t="shared" si="93"/>
        <v>2754011</v>
      </c>
    </row>
    <row r="2986" spans="1:5">
      <c r="A2986">
        <v>2717044</v>
      </c>
      <c r="B2986">
        <v>2754012</v>
      </c>
      <c r="C2986" s="293">
        <v>68000000</v>
      </c>
      <c r="D2986">
        <f t="shared" si="92"/>
        <v>2717044</v>
      </c>
      <c r="E2986">
        <f t="shared" si="93"/>
        <v>2754012</v>
      </c>
    </row>
    <row r="2987" spans="1:5">
      <c r="A2987">
        <v>2717045</v>
      </c>
      <c r="B2987">
        <v>2754013</v>
      </c>
      <c r="C2987" s="293">
        <v>76000000</v>
      </c>
      <c r="D2987">
        <f t="shared" si="92"/>
        <v>2717045</v>
      </c>
      <c r="E2987">
        <f t="shared" si="93"/>
        <v>2754013</v>
      </c>
    </row>
    <row r="2988" spans="1:5">
      <c r="A2988">
        <v>2717052</v>
      </c>
      <c r="B2988">
        <v>2754015</v>
      </c>
      <c r="C2988" s="293">
        <v>85000000</v>
      </c>
      <c r="D2988">
        <f t="shared" si="92"/>
        <v>2717052</v>
      </c>
      <c r="E2988">
        <f t="shared" si="93"/>
        <v>2754015</v>
      </c>
    </row>
    <row r="2989" spans="1:5">
      <c r="A2989">
        <v>2717061</v>
      </c>
      <c r="B2989">
        <v>2754016</v>
      </c>
      <c r="C2989" s="293">
        <v>77500000</v>
      </c>
      <c r="D2989">
        <f t="shared" si="92"/>
        <v>2717061</v>
      </c>
      <c r="E2989">
        <f t="shared" si="93"/>
        <v>2754016</v>
      </c>
    </row>
    <row r="2990" spans="1:5">
      <c r="A2990">
        <v>2717065</v>
      </c>
      <c r="B2990">
        <v>2754019</v>
      </c>
      <c r="C2990" s="293">
        <v>89000000</v>
      </c>
      <c r="D2990">
        <f t="shared" si="92"/>
        <v>2717065</v>
      </c>
      <c r="E2990">
        <f t="shared" si="93"/>
        <v>2754019</v>
      </c>
    </row>
    <row r="2991" spans="1:5">
      <c r="A2991">
        <v>2717068</v>
      </c>
      <c r="B2991">
        <v>2754020</v>
      </c>
      <c r="C2991" s="293">
        <v>103600000</v>
      </c>
      <c r="D2991">
        <f t="shared" si="92"/>
        <v>2717068</v>
      </c>
      <c r="E2991">
        <f t="shared" si="93"/>
        <v>2754020</v>
      </c>
    </row>
    <row r="2992" spans="1:5">
      <c r="A2992">
        <v>2717072</v>
      </c>
      <c r="B2992">
        <v>2754021</v>
      </c>
      <c r="C2992" s="293">
        <v>78300000</v>
      </c>
      <c r="D2992">
        <f t="shared" si="92"/>
        <v>2717072</v>
      </c>
      <c r="E2992">
        <f t="shared" si="93"/>
        <v>2754021</v>
      </c>
    </row>
    <row r="2993" spans="1:5">
      <c r="A2993">
        <v>2717075</v>
      </c>
      <c r="B2993">
        <v>2754023</v>
      </c>
      <c r="C2993" s="293">
        <v>64000000</v>
      </c>
      <c r="D2993">
        <f t="shared" si="92"/>
        <v>2717075</v>
      </c>
      <c r="E2993">
        <f t="shared" si="93"/>
        <v>2754023</v>
      </c>
    </row>
    <row r="2994" spans="1:5">
      <c r="A2994">
        <v>2717088</v>
      </c>
      <c r="B2994">
        <v>2754024</v>
      </c>
      <c r="C2994" s="293">
        <v>82000000</v>
      </c>
      <c r="D2994">
        <f t="shared" si="92"/>
        <v>2717088</v>
      </c>
      <c r="E2994">
        <f t="shared" si="93"/>
        <v>2754024</v>
      </c>
    </row>
    <row r="2995" spans="1:5">
      <c r="A2995">
        <v>2717089</v>
      </c>
      <c r="B2995">
        <v>2754025</v>
      </c>
      <c r="C2995" s="293">
        <v>129500000</v>
      </c>
      <c r="D2995">
        <f t="shared" si="92"/>
        <v>2717089</v>
      </c>
      <c r="E2995">
        <f t="shared" si="93"/>
        <v>2754025</v>
      </c>
    </row>
    <row r="2996" spans="1:5">
      <c r="A2996">
        <v>2717090</v>
      </c>
      <c r="B2996">
        <v>2754026</v>
      </c>
      <c r="C2996" s="293">
        <v>102000000</v>
      </c>
      <c r="D2996">
        <f t="shared" si="92"/>
        <v>2717090</v>
      </c>
      <c r="E2996">
        <f t="shared" si="93"/>
        <v>2754026</v>
      </c>
    </row>
    <row r="2997" spans="1:5">
      <c r="A2997">
        <v>2717116</v>
      </c>
      <c r="B2997">
        <v>2754027</v>
      </c>
      <c r="C2997" s="293">
        <v>83000000</v>
      </c>
      <c r="D2997">
        <f t="shared" si="92"/>
        <v>2717116</v>
      </c>
      <c r="E2997">
        <f t="shared" si="93"/>
        <v>2754027</v>
      </c>
    </row>
    <row r="2998" spans="1:5">
      <c r="A2998">
        <v>2717124</v>
      </c>
      <c r="B2998">
        <v>2754028</v>
      </c>
      <c r="C2998" s="293">
        <v>96000000</v>
      </c>
      <c r="D2998">
        <f t="shared" si="92"/>
        <v>2717124</v>
      </c>
      <c r="E2998">
        <f t="shared" si="93"/>
        <v>2754028</v>
      </c>
    </row>
    <row r="2999" spans="1:5">
      <c r="A2999">
        <v>2717136</v>
      </c>
      <c r="B2999">
        <v>2754029</v>
      </c>
      <c r="C2999" s="293">
        <v>120000000</v>
      </c>
      <c r="D2999">
        <f t="shared" si="92"/>
        <v>2717136</v>
      </c>
      <c r="E2999">
        <f t="shared" si="93"/>
        <v>2754029</v>
      </c>
    </row>
    <row r="3000" spans="1:5">
      <c r="A3000">
        <v>2717006</v>
      </c>
      <c r="B3000">
        <v>2757001</v>
      </c>
      <c r="C3000" s="293">
        <v>27000000</v>
      </c>
      <c r="D3000">
        <f t="shared" si="92"/>
        <v>2717006</v>
      </c>
      <c r="E3000">
        <f t="shared" si="93"/>
        <v>2757001</v>
      </c>
    </row>
    <row r="3001" spans="1:5">
      <c r="A3001">
        <v>2717007</v>
      </c>
      <c r="B3001">
        <v>2757002</v>
      </c>
      <c r="C3001" s="293">
        <v>27600000</v>
      </c>
      <c r="D3001">
        <f t="shared" si="92"/>
        <v>2717007</v>
      </c>
      <c r="E3001">
        <f t="shared" si="93"/>
        <v>2757002</v>
      </c>
    </row>
    <row r="3002" spans="1:5">
      <c r="A3002">
        <v>2717008</v>
      </c>
      <c r="B3002">
        <v>2757003</v>
      </c>
      <c r="C3002" s="293">
        <v>29000000</v>
      </c>
      <c r="D3002">
        <f t="shared" si="92"/>
        <v>2717008</v>
      </c>
      <c r="E3002">
        <f t="shared" si="93"/>
        <v>2757003</v>
      </c>
    </row>
    <row r="3003" spans="1:5">
      <c r="A3003">
        <v>2717009</v>
      </c>
      <c r="B3003">
        <v>2757004</v>
      </c>
      <c r="C3003" s="293">
        <v>37800000</v>
      </c>
      <c r="D3003">
        <f t="shared" si="92"/>
        <v>2717009</v>
      </c>
      <c r="E3003">
        <f t="shared" si="93"/>
        <v>2757004</v>
      </c>
    </row>
    <row r="3004" spans="1:5">
      <c r="A3004">
        <v>2717010</v>
      </c>
      <c r="B3004">
        <v>2757005</v>
      </c>
      <c r="C3004" s="293">
        <v>41600000</v>
      </c>
      <c r="D3004">
        <f t="shared" si="92"/>
        <v>2717010</v>
      </c>
      <c r="E3004">
        <f t="shared" si="93"/>
        <v>2757005</v>
      </c>
    </row>
    <row r="3005" spans="1:5">
      <c r="A3005">
        <v>2717011</v>
      </c>
      <c r="B3005">
        <v>2757006</v>
      </c>
      <c r="C3005" s="293">
        <v>68700000</v>
      </c>
      <c r="D3005">
        <f t="shared" si="92"/>
        <v>2717011</v>
      </c>
      <c r="E3005">
        <f t="shared" si="93"/>
        <v>2757006</v>
      </c>
    </row>
    <row r="3006" spans="1:5">
      <c r="A3006">
        <v>2717020</v>
      </c>
      <c r="B3006">
        <v>2757007</v>
      </c>
      <c r="C3006" s="293">
        <v>33000000</v>
      </c>
      <c r="D3006">
        <f t="shared" si="92"/>
        <v>2717020</v>
      </c>
      <c r="E3006">
        <f t="shared" si="93"/>
        <v>2757007</v>
      </c>
    </row>
    <row r="3007" spans="1:5">
      <c r="A3007">
        <v>2717022</v>
      </c>
      <c r="B3007">
        <v>2757008</v>
      </c>
      <c r="C3007" s="293">
        <v>32000000</v>
      </c>
      <c r="D3007">
        <f t="shared" si="92"/>
        <v>2717022</v>
      </c>
      <c r="E3007">
        <f t="shared" si="93"/>
        <v>2757008</v>
      </c>
    </row>
    <row r="3008" spans="1:5">
      <c r="A3008">
        <v>2717025</v>
      </c>
      <c r="B3008">
        <v>2757009</v>
      </c>
      <c r="C3008" s="293">
        <v>116000000</v>
      </c>
      <c r="D3008">
        <f t="shared" si="92"/>
        <v>2717025</v>
      </c>
      <c r="E3008">
        <f t="shared" si="93"/>
        <v>2757009</v>
      </c>
    </row>
    <row r="3009" spans="1:5">
      <c r="A3009">
        <v>2717027</v>
      </c>
      <c r="B3009">
        <v>2757010</v>
      </c>
      <c r="C3009" s="293">
        <v>51000000</v>
      </c>
      <c r="D3009">
        <f t="shared" si="92"/>
        <v>2717027</v>
      </c>
      <c r="E3009">
        <f t="shared" si="93"/>
        <v>2757010</v>
      </c>
    </row>
    <row r="3010" spans="1:5">
      <c r="A3010">
        <v>2717029</v>
      </c>
      <c r="B3010">
        <v>2757011</v>
      </c>
      <c r="C3010" s="293">
        <v>75800000</v>
      </c>
      <c r="D3010">
        <f t="shared" si="92"/>
        <v>2717029</v>
      </c>
      <c r="E3010">
        <f t="shared" si="93"/>
        <v>2757011</v>
      </c>
    </row>
    <row r="3011" spans="1:5">
      <c r="A3011">
        <v>2717030</v>
      </c>
      <c r="B3011">
        <v>2757012</v>
      </c>
      <c r="C3011" s="293">
        <v>60800000</v>
      </c>
      <c r="D3011">
        <f t="shared" ref="D3011:D3074" si="94">+A3011*1</f>
        <v>2717030</v>
      </c>
      <c r="E3011">
        <f t="shared" ref="E3011:E3074" si="95">+B3011*1</f>
        <v>2757012</v>
      </c>
    </row>
    <row r="3012" spans="1:5">
      <c r="A3012">
        <v>2717031</v>
      </c>
      <c r="B3012">
        <v>2757013</v>
      </c>
      <c r="C3012" s="293">
        <v>47300000</v>
      </c>
      <c r="D3012">
        <f t="shared" si="94"/>
        <v>2717031</v>
      </c>
      <c r="E3012">
        <f t="shared" si="95"/>
        <v>2757013</v>
      </c>
    </row>
    <row r="3013" spans="1:5">
      <c r="A3013">
        <v>2717033</v>
      </c>
      <c r="B3013">
        <v>2757014</v>
      </c>
      <c r="C3013" s="293">
        <v>105000000</v>
      </c>
      <c r="D3013">
        <f t="shared" si="94"/>
        <v>2717033</v>
      </c>
      <c r="E3013">
        <f t="shared" si="95"/>
        <v>2757014</v>
      </c>
    </row>
    <row r="3014" spans="1:5">
      <c r="A3014">
        <v>2717034</v>
      </c>
      <c r="B3014">
        <v>2757015</v>
      </c>
      <c r="C3014" s="293">
        <v>120000000</v>
      </c>
      <c r="D3014">
        <f t="shared" si="94"/>
        <v>2717034</v>
      </c>
      <c r="E3014">
        <f t="shared" si="95"/>
        <v>2757015</v>
      </c>
    </row>
    <row r="3015" spans="1:5">
      <c r="A3015">
        <v>2717042</v>
      </c>
      <c r="B3015">
        <v>2757016</v>
      </c>
      <c r="C3015" s="293">
        <v>63200000</v>
      </c>
      <c r="D3015">
        <f t="shared" si="94"/>
        <v>2717042</v>
      </c>
      <c r="E3015">
        <f t="shared" si="95"/>
        <v>2757016</v>
      </c>
    </row>
    <row r="3016" spans="1:5">
      <c r="A3016">
        <v>2717046</v>
      </c>
      <c r="B3016">
        <v>2757017</v>
      </c>
      <c r="C3016" s="293">
        <v>83000000</v>
      </c>
      <c r="D3016">
        <f t="shared" si="94"/>
        <v>2717046</v>
      </c>
      <c r="E3016">
        <f t="shared" si="95"/>
        <v>2757017</v>
      </c>
    </row>
    <row r="3017" spans="1:5">
      <c r="A3017">
        <v>2717047</v>
      </c>
      <c r="B3017">
        <v>2757018</v>
      </c>
      <c r="C3017" s="293">
        <v>118200000</v>
      </c>
      <c r="D3017">
        <f t="shared" si="94"/>
        <v>2717047</v>
      </c>
      <c r="E3017">
        <f t="shared" si="95"/>
        <v>2757018</v>
      </c>
    </row>
    <row r="3018" spans="1:5">
      <c r="A3018">
        <v>2717050</v>
      </c>
      <c r="B3018">
        <v>2757019</v>
      </c>
      <c r="C3018" s="293">
        <v>67300000</v>
      </c>
      <c r="D3018">
        <f t="shared" si="94"/>
        <v>2717050</v>
      </c>
      <c r="E3018">
        <f t="shared" si="95"/>
        <v>2757019</v>
      </c>
    </row>
    <row r="3019" spans="1:5">
      <c r="A3019">
        <v>2717051</v>
      </c>
      <c r="B3019">
        <v>2757020</v>
      </c>
      <c r="C3019" s="293">
        <v>61000000</v>
      </c>
      <c r="D3019">
        <f t="shared" si="94"/>
        <v>2717051</v>
      </c>
      <c r="E3019">
        <f t="shared" si="95"/>
        <v>2757020</v>
      </c>
    </row>
    <row r="3020" spans="1:5">
      <c r="A3020">
        <v>2717053</v>
      </c>
      <c r="B3020">
        <v>2757021</v>
      </c>
      <c r="C3020" s="293">
        <v>59000000</v>
      </c>
      <c r="D3020">
        <f t="shared" si="94"/>
        <v>2717053</v>
      </c>
      <c r="E3020">
        <f t="shared" si="95"/>
        <v>2757021</v>
      </c>
    </row>
    <row r="3021" spans="1:5">
      <c r="A3021">
        <v>2717054</v>
      </c>
      <c r="B3021">
        <v>2757022</v>
      </c>
      <c r="C3021" s="293">
        <v>122700000</v>
      </c>
      <c r="D3021">
        <f t="shared" si="94"/>
        <v>2717054</v>
      </c>
      <c r="E3021">
        <f t="shared" si="95"/>
        <v>2757022</v>
      </c>
    </row>
    <row r="3022" spans="1:5">
      <c r="A3022">
        <v>2717055</v>
      </c>
      <c r="B3022">
        <v>2757023</v>
      </c>
      <c r="C3022" s="293">
        <v>125000000</v>
      </c>
      <c r="D3022">
        <f t="shared" si="94"/>
        <v>2717055</v>
      </c>
      <c r="E3022">
        <f t="shared" si="95"/>
        <v>2757023</v>
      </c>
    </row>
    <row r="3023" spans="1:5">
      <c r="A3023">
        <v>2717057</v>
      </c>
      <c r="B3023">
        <v>2757024</v>
      </c>
      <c r="C3023" s="293">
        <v>51000000</v>
      </c>
      <c r="D3023">
        <f t="shared" si="94"/>
        <v>2717057</v>
      </c>
      <c r="E3023">
        <f t="shared" si="95"/>
        <v>2757024</v>
      </c>
    </row>
    <row r="3024" spans="1:5">
      <c r="A3024">
        <v>2717058</v>
      </c>
      <c r="B3024">
        <v>2757025</v>
      </c>
      <c r="C3024" s="293">
        <v>62000000</v>
      </c>
      <c r="D3024">
        <f t="shared" si="94"/>
        <v>2717058</v>
      </c>
      <c r="E3024">
        <f t="shared" si="95"/>
        <v>2757025</v>
      </c>
    </row>
    <row r="3025" spans="1:5">
      <c r="A3025">
        <v>2717059</v>
      </c>
      <c r="B3025">
        <v>2757026</v>
      </c>
      <c r="C3025" s="293">
        <v>51200000</v>
      </c>
      <c r="D3025">
        <f t="shared" si="94"/>
        <v>2717059</v>
      </c>
      <c r="E3025">
        <f t="shared" si="95"/>
        <v>2757026</v>
      </c>
    </row>
    <row r="3026" spans="1:5">
      <c r="A3026">
        <v>2717060</v>
      </c>
      <c r="B3026">
        <v>2757027</v>
      </c>
      <c r="C3026" s="293">
        <v>123200000</v>
      </c>
      <c r="D3026">
        <f t="shared" si="94"/>
        <v>2717060</v>
      </c>
      <c r="E3026">
        <f t="shared" si="95"/>
        <v>2757027</v>
      </c>
    </row>
    <row r="3027" spans="1:5">
      <c r="A3027">
        <v>2717064</v>
      </c>
      <c r="B3027">
        <v>2757028</v>
      </c>
      <c r="C3027" s="293">
        <v>37000000</v>
      </c>
      <c r="D3027">
        <f t="shared" si="94"/>
        <v>2717064</v>
      </c>
      <c r="E3027">
        <f t="shared" si="95"/>
        <v>2757028</v>
      </c>
    </row>
    <row r="3028" spans="1:5">
      <c r="A3028">
        <v>2717066</v>
      </c>
      <c r="B3028">
        <v>2757029</v>
      </c>
      <c r="C3028" s="293">
        <v>110000000</v>
      </c>
      <c r="D3028">
        <f t="shared" si="94"/>
        <v>2717066</v>
      </c>
      <c r="E3028">
        <f t="shared" si="95"/>
        <v>2757029</v>
      </c>
    </row>
    <row r="3029" spans="1:5">
      <c r="A3029">
        <v>2717067</v>
      </c>
      <c r="B3029">
        <v>2757030</v>
      </c>
      <c r="C3029" s="293">
        <v>120000000</v>
      </c>
      <c r="D3029">
        <f t="shared" si="94"/>
        <v>2717067</v>
      </c>
      <c r="E3029">
        <f t="shared" si="95"/>
        <v>2757030</v>
      </c>
    </row>
    <row r="3030" spans="1:5">
      <c r="A3030">
        <v>2717069</v>
      </c>
      <c r="B3030">
        <v>2757031</v>
      </c>
      <c r="C3030" s="293">
        <v>58800000</v>
      </c>
      <c r="D3030">
        <f t="shared" si="94"/>
        <v>2717069</v>
      </c>
      <c r="E3030">
        <f t="shared" si="95"/>
        <v>2757031</v>
      </c>
    </row>
    <row r="3031" spans="1:5">
      <c r="A3031">
        <v>2717071</v>
      </c>
      <c r="B3031">
        <v>2757032</v>
      </c>
      <c r="C3031" s="293">
        <v>56800000</v>
      </c>
      <c r="D3031">
        <f t="shared" si="94"/>
        <v>2717071</v>
      </c>
      <c r="E3031">
        <f t="shared" si="95"/>
        <v>2757032</v>
      </c>
    </row>
    <row r="3032" spans="1:5">
      <c r="A3032">
        <v>2717074</v>
      </c>
      <c r="B3032">
        <v>2757033</v>
      </c>
      <c r="C3032" s="293">
        <v>48000000</v>
      </c>
      <c r="D3032">
        <f t="shared" si="94"/>
        <v>2717074</v>
      </c>
      <c r="E3032">
        <f t="shared" si="95"/>
        <v>2757033</v>
      </c>
    </row>
    <row r="3033" spans="1:5">
      <c r="A3033">
        <v>2717076</v>
      </c>
      <c r="B3033">
        <v>2757034</v>
      </c>
      <c r="C3033" s="293">
        <v>62000000</v>
      </c>
      <c r="D3033">
        <f t="shared" si="94"/>
        <v>2717076</v>
      </c>
      <c r="E3033">
        <f t="shared" si="95"/>
        <v>2757034</v>
      </c>
    </row>
    <row r="3034" spans="1:5">
      <c r="A3034">
        <v>2717079</v>
      </c>
      <c r="B3034">
        <v>2757035</v>
      </c>
      <c r="C3034" s="293">
        <v>63300000</v>
      </c>
      <c r="D3034">
        <f t="shared" si="94"/>
        <v>2717079</v>
      </c>
      <c r="E3034">
        <f t="shared" si="95"/>
        <v>2757035</v>
      </c>
    </row>
    <row r="3035" spans="1:5">
      <c r="A3035">
        <v>2717081</v>
      </c>
      <c r="B3035">
        <v>2757036</v>
      </c>
      <c r="C3035" s="293">
        <v>84000000</v>
      </c>
      <c r="D3035">
        <f t="shared" si="94"/>
        <v>2717081</v>
      </c>
      <c r="E3035">
        <f t="shared" si="95"/>
        <v>2757036</v>
      </c>
    </row>
    <row r="3036" spans="1:5">
      <c r="A3036">
        <v>2717005</v>
      </c>
      <c r="B3036">
        <v>2757051</v>
      </c>
      <c r="C3036" s="293">
        <v>65600000</v>
      </c>
      <c r="D3036">
        <f t="shared" si="94"/>
        <v>2717005</v>
      </c>
      <c r="E3036">
        <f t="shared" si="95"/>
        <v>2757051</v>
      </c>
    </row>
    <row r="3037" spans="1:5">
      <c r="A3037">
        <v>2717015</v>
      </c>
      <c r="B3037">
        <v>2757052</v>
      </c>
      <c r="C3037" s="293">
        <v>33800000</v>
      </c>
      <c r="D3037">
        <f t="shared" si="94"/>
        <v>2717015</v>
      </c>
      <c r="E3037">
        <f t="shared" si="95"/>
        <v>2757052</v>
      </c>
    </row>
    <row r="3038" spans="1:5">
      <c r="A3038">
        <v>2717016</v>
      </c>
      <c r="B3038">
        <v>2757053</v>
      </c>
      <c r="C3038" s="293">
        <v>35500000</v>
      </c>
      <c r="D3038">
        <f t="shared" si="94"/>
        <v>2717016</v>
      </c>
      <c r="E3038">
        <f t="shared" si="95"/>
        <v>2757053</v>
      </c>
    </row>
    <row r="3039" spans="1:5">
      <c r="A3039">
        <v>2717017</v>
      </c>
      <c r="B3039">
        <v>2757054</v>
      </c>
      <c r="C3039" s="293">
        <v>69700000</v>
      </c>
      <c r="D3039">
        <f t="shared" si="94"/>
        <v>2717017</v>
      </c>
      <c r="E3039">
        <f t="shared" si="95"/>
        <v>2757054</v>
      </c>
    </row>
    <row r="3040" spans="1:5">
      <c r="A3040">
        <v>2717021</v>
      </c>
      <c r="B3040">
        <v>2757055</v>
      </c>
      <c r="C3040" s="293">
        <v>68400000</v>
      </c>
      <c r="D3040">
        <f t="shared" si="94"/>
        <v>2717021</v>
      </c>
      <c r="E3040">
        <f t="shared" si="95"/>
        <v>2757055</v>
      </c>
    </row>
    <row r="3041" spans="1:5">
      <c r="A3041">
        <v>2717028</v>
      </c>
      <c r="B3041">
        <v>2757056</v>
      </c>
      <c r="C3041" s="293">
        <v>99700000</v>
      </c>
      <c r="D3041">
        <f t="shared" si="94"/>
        <v>2717028</v>
      </c>
      <c r="E3041">
        <f t="shared" si="95"/>
        <v>2757056</v>
      </c>
    </row>
    <row r="3042" spans="1:5">
      <c r="A3042">
        <v>2717035</v>
      </c>
      <c r="B3042">
        <v>2757057</v>
      </c>
      <c r="C3042" s="293">
        <v>110300000</v>
      </c>
      <c r="D3042">
        <f t="shared" si="94"/>
        <v>2717035</v>
      </c>
      <c r="E3042">
        <f t="shared" si="95"/>
        <v>2757057</v>
      </c>
    </row>
    <row r="3043" spans="1:5">
      <c r="A3043">
        <v>2717036</v>
      </c>
      <c r="B3043">
        <v>2757058</v>
      </c>
      <c r="C3043" s="293">
        <v>106000000</v>
      </c>
      <c r="D3043">
        <f t="shared" si="94"/>
        <v>2717036</v>
      </c>
      <c r="E3043">
        <f t="shared" si="95"/>
        <v>2757058</v>
      </c>
    </row>
    <row r="3044" spans="1:5">
      <c r="A3044">
        <v>2717049</v>
      </c>
      <c r="B3044">
        <v>2757059</v>
      </c>
      <c r="C3044" s="293">
        <v>107500000</v>
      </c>
      <c r="D3044">
        <f t="shared" si="94"/>
        <v>2717049</v>
      </c>
      <c r="E3044">
        <f t="shared" si="95"/>
        <v>2757059</v>
      </c>
    </row>
    <row r="3045" spans="1:5">
      <c r="A3045">
        <v>2717062</v>
      </c>
      <c r="B3045">
        <v>2757060</v>
      </c>
      <c r="C3045" s="293">
        <v>115900000</v>
      </c>
      <c r="D3045">
        <f t="shared" si="94"/>
        <v>2717062</v>
      </c>
      <c r="E3045">
        <f t="shared" si="95"/>
        <v>2757060</v>
      </c>
    </row>
    <row r="3046" spans="1:5">
      <c r="A3046">
        <v>2717063</v>
      </c>
      <c r="B3046">
        <v>2757061</v>
      </c>
      <c r="C3046" s="293">
        <v>105600000</v>
      </c>
      <c r="D3046">
        <f t="shared" si="94"/>
        <v>2717063</v>
      </c>
      <c r="E3046">
        <f t="shared" si="95"/>
        <v>2757061</v>
      </c>
    </row>
    <row r="3047" spans="1:5">
      <c r="A3047">
        <v>2717073</v>
      </c>
      <c r="B3047">
        <v>2757062</v>
      </c>
      <c r="C3047" s="293">
        <v>109300000</v>
      </c>
      <c r="D3047">
        <f t="shared" si="94"/>
        <v>2717073</v>
      </c>
      <c r="E3047">
        <f t="shared" si="95"/>
        <v>2757062</v>
      </c>
    </row>
    <row r="3048" spans="1:5">
      <c r="A3048">
        <v>2717077</v>
      </c>
      <c r="B3048">
        <v>2757063</v>
      </c>
      <c r="C3048" s="293">
        <v>67000000</v>
      </c>
      <c r="D3048">
        <f t="shared" si="94"/>
        <v>2717077</v>
      </c>
      <c r="E3048">
        <f t="shared" si="95"/>
        <v>2757063</v>
      </c>
    </row>
    <row r="3049" spans="1:5">
      <c r="A3049">
        <v>2717080</v>
      </c>
      <c r="B3049">
        <v>2757064</v>
      </c>
      <c r="C3049" s="293">
        <v>136000000</v>
      </c>
      <c r="D3049">
        <f t="shared" si="94"/>
        <v>2717080</v>
      </c>
      <c r="E3049">
        <f t="shared" si="95"/>
        <v>2757064</v>
      </c>
    </row>
    <row r="3050" spans="1:5">
      <c r="A3050">
        <v>2717083</v>
      </c>
      <c r="B3050">
        <v>2757065</v>
      </c>
      <c r="C3050" s="293">
        <v>136700000</v>
      </c>
      <c r="D3050">
        <f t="shared" si="94"/>
        <v>2717083</v>
      </c>
      <c r="E3050">
        <f t="shared" si="95"/>
        <v>2757065</v>
      </c>
    </row>
    <row r="3051" spans="1:5">
      <c r="A3051">
        <v>2717084</v>
      </c>
      <c r="B3051">
        <v>2757066</v>
      </c>
      <c r="C3051" s="293">
        <v>53100000</v>
      </c>
      <c r="D3051">
        <f t="shared" si="94"/>
        <v>2717084</v>
      </c>
      <c r="E3051">
        <f t="shared" si="95"/>
        <v>2757066</v>
      </c>
    </row>
    <row r="3052" spans="1:5">
      <c r="A3052">
        <v>2717085</v>
      </c>
      <c r="B3052">
        <v>2757067</v>
      </c>
      <c r="C3052" s="293">
        <v>91800000</v>
      </c>
      <c r="D3052">
        <f t="shared" si="94"/>
        <v>2717085</v>
      </c>
      <c r="E3052">
        <f t="shared" si="95"/>
        <v>2757067</v>
      </c>
    </row>
    <row r="3053" spans="1:5">
      <c r="A3053">
        <v>2717087</v>
      </c>
      <c r="B3053">
        <v>2757068</v>
      </c>
      <c r="C3053" s="293">
        <v>84000000</v>
      </c>
      <c r="D3053">
        <f t="shared" si="94"/>
        <v>2717087</v>
      </c>
      <c r="E3053">
        <f t="shared" si="95"/>
        <v>2757068</v>
      </c>
    </row>
    <row r="3054" spans="1:5">
      <c r="A3054">
        <v>2717091</v>
      </c>
      <c r="B3054">
        <v>2757069</v>
      </c>
      <c r="C3054" s="293">
        <v>131000000</v>
      </c>
      <c r="D3054">
        <f t="shared" si="94"/>
        <v>2717091</v>
      </c>
      <c r="E3054">
        <f t="shared" si="95"/>
        <v>2757069</v>
      </c>
    </row>
    <row r="3055" spans="1:5">
      <c r="A3055">
        <v>2717094</v>
      </c>
      <c r="B3055">
        <v>2757070</v>
      </c>
      <c r="C3055" s="293">
        <v>50300000</v>
      </c>
      <c r="D3055">
        <f t="shared" si="94"/>
        <v>2717094</v>
      </c>
      <c r="E3055">
        <f t="shared" si="95"/>
        <v>2757070</v>
      </c>
    </row>
    <row r="3056" spans="1:5">
      <c r="A3056">
        <v>2717096</v>
      </c>
      <c r="B3056">
        <v>2757071</v>
      </c>
      <c r="C3056" s="293">
        <v>136700000</v>
      </c>
      <c r="D3056">
        <f t="shared" si="94"/>
        <v>2717096</v>
      </c>
      <c r="E3056">
        <f t="shared" si="95"/>
        <v>2757071</v>
      </c>
    </row>
    <row r="3057" spans="1:5">
      <c r="A3057">
        <v>2717098</v>
      </c>
      <c r="B3057">
        <v>2757072</v>
      </c>
      <c r="C3057" s="293">
        <v>112000000</v>
      </c>
      <c r="D3057">
        <f t="shared" si="94"/>
        <v>2717098</v>
      </c>
      <c r="E3057">
        <f t="shared" si="95"/>
        <v>2757072</v>
      </c>
    </row>
    <row r="3058" spans="1:5">
      <c r="A3058">
        <v>2717099</v>
      </c>
      <c r="B3058">
        <v>2757073</v>
      </c>
      <c r="C3058" s="293">
        <v>146000000</v>
      </c>
      <c r="D3058">
        <f t="shared" si="94"/>
        <v>2717099</v>
      </c>
      <c r="E3058">
        <f t="shared" si="95"/>
        <v>2757073</v>
      </c>
    </row>
    <row r="3059" spans="1:5">
      <c r="A3059">
        <v>2717101</v>
      </c>
      <c r="B3059">
        <v>2757074</v>
      </c>
      <c r="C3059" s="293">
        <v>149200000</v>
      </c>
      <c r="D3059">
        <f t="shared" si="94"/>
        <v>2717101</v>
      </c>
      <c r="E3059">
        <f t="shared" si="95"/>
        <v>2757074</v>
      </c>
    </row>
    <row r="3060" spans="1:5">
      <c r="A3060">
        <v>2717102</v>
      </c>
      <c r="B3060">
        <v>2757075</v>
      </c>
      <c r="C3060" s="293">
        <v>76000000</v>
      </c>
      <c r="D3060">
        <f t="shared" si="94"/>
        <v>2717102</v>
      </c>
      <c r="E3060">
        <f t="shared" si="95"/>
        <v>2757075</v>
      </c>
    </row>
    <row r="3061" spans="1:5">
      <c r="A3061">
        <v>2717103</v>
      </c>
      <c r="B3061">
        <v>2757076</v>
      </c>
      <c r="C3061" s="293">
        <v>111000000</v>
      </c>
      <c r="D3061">
        <f t="shared" si="94"/>
        <v>2717103</v>
      </c>
      <c r="E3061">
        <f t="shared" si="95"/>
        <v>2757076</v>
      </c>
    </row>
    <row r="3062" spans="1:5">
      <c r="A3062">
        <v>2717104</v>
      </c>
      <c r="B3062">
        <v>2757077</v>
      </c>
      <c r="C3062" s="293">
        <v>123000000</v>
      </c>
      <c r="D3062">
        <f t="shared" si="94"/>
        <v>2717104</v>
      </c>
      <c r="E3062">
        <f t="shared" si="95"/>
        <v>2757077</v>
      </c>
    </row>
    <row r="3063" spans="1:5">
      <c r="A3063">
        <v>2717105</v>
      </c>
      <c r="B3063">
        <v>2757078</v>
      </c>
      <c r="C3063" s="293">
        <v>160900000</v>
      </c>
      <c r="D3063">
        <f t="shared" si="94"/>
        <v>2717105</v>
      </c>
      <c r="E3063">
        <f t="shared" si="95"/>
        <v>2757078</v>
      </c>
    </row>
    <row r="3064" spans="1:5">
      <c r="A3064">
        <v>2717109</v>
      </c>
      <c r="B3064">
        <v>2757079</v>
      </c>
      <c r="C3064" s="293">
        <v>63000000</v>
      </c>
      <c r="D3064">
        <f t="shared" si="94"/>
        <v>2717109</v>
      </c>
      <c r="E3064">
        <f t="shared" si="95"/>
        <v>2757079</v>
      </c>
    </row>
    <row r="3065" spans="1:5">
      <c r="A3065">
        <v>2717110</v>
      </c>
      <c r="B3065">
        <v>2757080</v>
      </c>
      <c r="C3065" s="293">
        <v>68000000</v>
      </c>
      <c r="D3065">
        <f t="shared" si="94"/>
        <v>2717110</v>
      </c>
      <c r="E3065">
        <f t="shared" si="95"/>
        <v>2757080</v>
      </c>
    </row>
    <row r="3066" spans="1:5">
      <c r="A3066">
        <v>2717111</v>
      </c>
      <c r="B3066">
        <v>2757081</v>
      </c>
      <c r="C3066" s="293">
        <v>120400000</v>
      </c>
      <c r="D3066">
        <f t="shared" si="94"/>
        <v>2717111</v>
      </c>
      <c r="E3066">
        <f t="shared" si="95"/>
        <v>2757081</v>
      </c>
    </row>
    <row r="3067" spans="1:5">
      <c r="A3067">
        <v>2717112</v>
      </c>
      <c r="B3067">
        <v>2757082</v>
      </c>
      <c r="C3067" s="293">
        <v>69000000</v>
      </c>
      <c r="D3067">
        <f t="shared" si="94"/>
        <v>2717112</v>
      </c>
      <c r="E3067">
        <f t="shared" si="95"/>
        <v>2757082</v>
      </c>
    </row>
    <row r="3068" spans="1:5">
      <c r="A3068">
        <v>2717113</v>
      </c>
      <c r="B3068">
        <v>2757083</v>
      </c>
      <c r="C3068" s="293">
        <v>73000000</v>
      </c>
      <c r="D3068">
        <f t="shared" si="94"/>
        <v>2717113</v>
      </c>
      <c r="E3068">
        <f t="shared" si="95"/>
        <v>2757083</v>
      </c>
    </row>
    <row r="3069" spans="1:5">
      <c r="A3069">
        <v>2717115</v>
      </c>
      <c r="B3069">
        <v>2757084</v>
      </c>
      <c r="C3069" s="293">
        <v>95000000</v>
      </c>
      <c r="D3069">
        <f t="shared" si="94"/>
        <v>2717115</v>
      </c>
      <c r="E3069">
        <f t="shared" si="95"/>
        <v>2757084</v>
      </c>
    </row>
    <row r="3070" spans="1:5">
      <c r="A3070">
        <v>2717118</v>
      </c>
      <c r="B3070">
        <v>2757085</v>
      </c>
      <c r="C3070" s="293">
        <v>97000000</v>
      </c>
      <c r="D3070">
        <f t="shared" si="94"/>
        <v>2717118</v>
      </c>
      <c r="E3070">
        <f t="shared" si="95"/>
        <v>2757085</v>
      </c>
    </row>
    <row r="3071" spans="1:5">
      <c r="A3071">
        <v>2717119</v>
      </c>
      <c r="B3071">
        <v>2757086</v>
      </c>
      <c r="C3071" s="293">
        <v>106300000</v>
      </c>
      <c r="D3071">
        <f t="shared" si="94"/>
        <v>2717119</v>
      </c>
      <c r="E3071">
        <f t="shared" si="95"/>
        <v>2757086</v>
      </c>
    </row>
    <row r="3072" spans="1:5">
      <c r="A3072">
        <v>2717120</v>
      </c>
      <c r="B3072">
        <v>2757087</v>
      </c>
      <c r="C3072" s="293">
        <v>82000000</v>
      </c>
      <c r="D3072">
        <f t="shared" si="94"/>
        <v>2717120</v>
      </c>
      <c r="E3072">
        <f t="shared" si="95"/>
        <v>2757087</v>
      </c>
    </row>
    <row r="3073" spans="1:5">
      <c r="A3073">
        <v>2717121</v>
      </c>
      <c r="B3073">
        <v>2757088</v>
      </c>
      <c r="C3073" s="293">
        <v>62000000</v>
      </c>
      <c r="D3073">
        <f t="shared" si="94"/>
        <v>2717121</v>
      </c>
      <c r="E3073">
        <f t="shared" si="95"/>
        <v>2757088</v>
      </c>
    </row>
    <row r="3074" spans="1:5">
      <c r="A3074">
        <v>2717122</v>
      </c>
      <c r="B3074">
        <v>2757089</v>
      </c>
      <c r="C3074" s="293">
        <v>129000000</v>
      </c>
      <c r="D3074">
        <f t="shared" si="94"/>
        <v>2717122</v>
      </c>
      <c r="E3074">
        <f t="shared" si="95"/>
        <v>2757089</v>
      </c>
    </row>
    <row r="3075" spans="1:5">
      <c r="A3075">
        <v>2717123</v>
      </c>
      <c r="B3075">
        <v>2757090</v>
      </c>
      <c r="C3075" s="293">
        <v>158000000</v>
      </c>
      <c r="D3075">
        <f t="shared" ref="D3075:D3138" si="96">+A3075*1</f>
        <v>2717123</v>
      </c>
      <c r="E3075">
        <f t="shared" ref="E3075:E3138" si="97">+B3075*1</f>
        <v>2757090</v>
      </c>
    </row>
    <row r="3076" spans="1:5">
      <c r="A3076">
        <v>2717125</v>
      </c>
      <c r="B3076">
        <v>2757091</v>
      </c>
      <c r="C3076" s="293">
        <v>140000000</v>
      </c>
      <c r="D3076">
        <f t="shared" si="96"/>
        <v>2717125</v>
      </c>
      <c r="E3076">
        <f t="shared" si="97"/>
        <v>2757091</v>
      </c>
    </row>
    <row r="3077" spans="1:5">
      <c r="A3077">
        <v>2717126</v>
      </c>
      <c r="B3077">
        <v>2757092</v>
      </c>
      <c r="C3077" s="293">
        <v>175000000</v>
      </c>
      <c r="D3077">
        <f t="shared" si="96"/>
        <v>2717126</v>
      </c>
      <c r="E3077">
        <f t="shared" si="97"/>
        <v>2757092</v>
      </c>
    </row>
    <row r="3078" spans="1:5">
      <c r="A3078">
        <v>2717127</v>
      </c>
      <c r="B3078">
        <v>2757093</v>
      </c>
      <c r="C3078" s="293">
        <v>85000000</v>
      </c>
      <c r="D3078">
        <f t="shared" si="96"/>
        <v>2717127</v>
      </c>
      <c r="E3078">
        <f t="shared" si="97"/>
        <v>2757093</v>
      </c>
    </row>
    <row r="3079" spans="1:5">
      <c r="A3079">
        <v>2717128</v>
      </c>
      <c r="B3079">
        <v>2757094</v>
      </c>
      <c r="C3079" s="293">
        <v>149000000</v>
      </c>
      <c r="D3079">
        <f t="shared" si="96"/>
        <v>2717128</v>
      </c>
      <c r="E3079">
        <f t="shared" si="97"/>
        <v>2757094</v>
      </c>
    </row>
    <row r="3080" spans="1:5">
      <c r="A3080">
        <v>2717130</v>
      </c>
      <c r="B3080">
        <v>2757095</v>
      </c>
      <c r="C3080" s="293">
        <v>160000000</v>
      </c>
      <c r="D3080">
        <f t="shared" si="96"/>
        <v>2717130</v>
      </c>
      <c r="E3080">
        <f t="shared" si="97"/>
        <v>2757095</v>
      </c>
    </row>
    <row r="3081" spans="1:5">
      <c r="A3081">
        <v>2717131</v>
      </c>
      <c r="B3081">
        <v>2757096</v>
      </c>
      <c r="C3081" s="293">
        <v>190000000</v>
      </c>
      <c r="D3081">
        <f t="shared" si="96"/>
        <v>2717131</v>
      </c>
      <c r="E3081">
        <f t="shared" si="97"/>
        <v>2757096</v>
      </c>
    </row>
    <row r="3082" spans="1:5">
      <c r="A3082">
        <v>2717132</v>
      </c>
      <c r="B3082">
        <v>2757097</v>
      </c>
      <c r="C3082" s="293">
        <v>139000000</v>
      </c>
      <c r="D3082">
        <f t="shared" si="96"/>
        <v>2717132</v>
      </c>
      <c r="E3082">
        <f t="shared" si="97"/>
        <v>2757097</v>
      </c>
    </row>
    <row r="3083" spans="1:5">
      <c r="A3083">
        <v>2717133</v>
      </c>
      <c r="B3083">
        <v>2757098</v>
      </c>
      <c r="C3083" s="293">
        <v>70000000</v>
      </c>
      <c r="D3083">
        <f t="shared" si="96"/>
        <v>2717133</v>
      </c>
      <c r="E3083">
        <f t="shared" si="97"/>
        <v>2757098</v>
      </c>
    </row>
    <row r="3084" spans="1:5">
      <c r="A3084">
        <v>2717134</v>
      </c>
      <c r="B3084">
        <v>2757099</v>
      </c>
      <c r="C3084" s="293">
        <v>63000000</v>
      </c>
      <c r="D3084">
        <f t="shared" si="96"/>
        <v>2717134</v>
      </c>
      <c r="E3084">
        <f t="shared" si="97"/>
        <v>2757099</v>
      </c>
    </row>
    <row r="3085" spans="1:5">
      <c r="A3085">
        <v>2717135</v>
      </c>
      <c r="B3085">
        <v>2757100</v>
      </c>
      <c r="C3085" s="293">
        <v>205000000</v>
      </c>
      <c r="D3085">
        <f t="shared" si="96"/>
        <v>2717135</v>
      </c>
      <c r="E3085">
        <f t="shared" si="97"/>
        <v>2757100</v>
      </c>
    </row>
    <row r="3086" spans="1:5">
      <c r="A3086">
        <v>2801021</v>
      </c>
      <c r="B3086">
        <v>2832001</v>
      </c>
      <c r="C3086" s="293">
        <v>18200000</v>
      </c>
      <c r="D3086">
        <f t="shared" si="96"/>
        <v>2801021</v>
      </c>
      <c r="E3086">
        <f t="shared" si="97"/>
        <v>2832001</v>
      </c>
    </row>
    <row r="3087" spans="1:5">
      <c r="A3087">
        <v>2801022</v>
      </c>
      <c r="B3087">
        <v>2832002</v>
      </c>
      <c r="C3087" s="293">
        <v>18900000</v>
      </c>
      <c r="D3087">
        <f t="shared" si="96"/>
        <v>2801022</v>
      </c>
      <c r="E3087">
        <f t="shared" si="97"/>
        <v>2832002</v>
      </c>
    </row>
    <row r="3088" spans="1:5">
      <c r="A3088">
        <v>2801032</v>
      </c>
      <c r="B3088">
        <v>2832003</v>
      </c>
      <c r="C3088" s="293">
        <v>39100000</v>
      </c>
      <c r="D3088">
        <f t="shared" si="96"/>
        <v>2801032</v>
      </c>
      <c r="E3088">
        <f t="shared" si="97"/>
        <v>2832003</v>
      </c>
    </row>
    <row r="3089" spans="1:5">
      <c r="A3089">
        <v>2801033</v>
      </c>
      <c r="B3089">
        <v>2832004</v>
      </c>
      <c r="C3089" s="293">
        <v>45400000</v>
      </c>
      <c r="D3089">
        <f t="shared" si="96"/>
        <v>2801033</v>
      </c>
      <c r="E3089">
        <f t="shared" si="97"/>
        <v>2832004</v>
      </c>
    </row>
    <row r="3090" spans="1:5">
      <c r="A3090">
        <v>2801034</v>
      </c>
      <c r="B3090">
        <v>2832005</v>
      </c>
      <c r="C3090" s="293">
        <v>53200000</v>
      </c>
      <c r="D3090">
        <f t="shared" si="96"/>
        <v>2801034</v>
      </c>
      <c r="E3090">
        <f t="shared" si="97"/>
        <v>2832005</v>
      </c>
    </row>
    <row r="3091" spans="1:5">
      <c r="A3091">
        <v>2801037</v>
      </c>
      <c r="B3091">
        <v>2832006</v>
      </c>
      <c r="C3091" s="293">
        <v>43700000</v>
      </c>
      <c r="D3091">
        <f t="shared" si="96"/>
        <v>2801037</v>
      </c>
      <c r="E3091">
        <f t="shared" si="97"/>
        <v>2832006</v>
      </c>
    </row>
    <row r="3092" spans="1:5">
      <c r="A3092">
        <v>2801038</v>
      </c>
      <c r="B3092">
        <v>2832007</v>
      </c>
      <c r="C3092" s="293">
        <v>45700000</v>
      </c>
      <c r="D3092">
        <f t="shared" si="96"/>
        <v>2801038</v>
      </c>
      <c r="E3092">
        <f t="shared" si="97"/>
        <v>2832007</v>
      </c>
    </row>
    <row r="3093" spans="1:5">
      <c r="A3093">
        <v>2801040</v>
      </c>
      <c r="B3093">
        <v>2832008</v>
      </c>
      <c r="C3093" s="293">
        <v>23300000</v>
      </c>
      <c r="D3093">
        <f t="shared" si="96"/>
        <v>2801040</v>
      </c>
      <c r="E3093">
        <f t="shared" si="97"/>
        <v>2832008</v>
      </c>
    </row>
    <row r="3094" spans="1:5">
      <c r="A3094">
        <v>2801042</v>
      </c>
      <c r="B3094">
        <v>2832009</v>
      </c>
      <c r="C3094" s="293">
        <v>48100000</v>
      </c>
      <c r="D3094">
        <f t="shared" si="96"/>
        <v>2801042</v>
      </c>
      <c r="E3094">
        <f t="shared" si="97"/>
        <v>2832009</v>
      </c>
    </row>
    <row r="3095" spans="1:5">
      <c r="A3095">
        <v>2801045</v>
      </c>
      <c r="B3095">
        <v>2832010</v>
      </c>
      <c r="C3095" s="293">
        <v>42000000</v>
      </c>
      <c r="D3095">
        <f t="shared" si="96"/>
        <v>2801045</v>
      </c>
      <c r="E3095">
        <f t="shared" si="97"/>
        <v>2832010</v>
      </c>
    </row>
    <row r="3096" spans="1:5">
      <c r="A3096">
        <v>2801046</v>
      </c>
      <c r="B3096">
        <v>2832011</v>
      </c>
      <c r="C3096" s="293">
        <v>52800000</v>
      </c>
      <c r="D3096">
        <f t="shared" si="96"/>
        <v>2801046</v>
      </c>
      <c r="E3096">
        <f t="shared" si="97"/>
        <v>2832011</v>
      </c>
    </row>
    <row r="3097" spans="1:5">
      <c r="A3097">
        <v>2801049</v>
      </c>
      <c r="B3097">
        <v>2832012</v>
      </c>
      <c r="C3097" s="293">
        <v>29600000</v>
      </c>
      <c r="D3097">
        <f t="shared" si="96"/>
        <v>2801049</v>
      </c>
      <c r="E3097">
        <f t="shared" si="97"/>
        <v>2832012</v>
      </c>
    </row>
    <row r="3098" spans="1:5">
      <c r="A3098">
        <v>2801050</v>
      </c>
      <c r="B3098">
        <v>2832013</v>
      </c>
      <c r="C3098" s="293">
        <v>48400000</v>
      </c>
      <c r="D3098">
        <f t="shared" si="96"/>
        <v>2801050</v>
      </c>
      <c r="E3098">
        <f t="shared" si="97"/>
        <v>2832013</v>
      </c>
    </row>
    <row r="3099" spans="1:5">
      <c r="A3099">
        <v>2801051</v>
      </c>
      <c r="B3099">
        <v>2832014</v>
      </c>
      <c r="C3099" s="293">
        <v>51600000</v>
      </c>
      <c r="D3099">
        <f t="shared" si="96"/>
        <v>2801051</v>
      </c>
      <c r="E3099">
        <f t="shared" si="97"/>
        <v>2832014</v>
      </c>
    </row>
    <row r="3100" spans="1:5">
      <c r="A3100">
        <v>2801052</v>
      </c>
      <c r="B3100">
        <v>2832015</v>
      </c>
      <c r="C3100" s="293">
        <v>53100000</v>
      </c>
      <c r="D3100">
        <f t="shared" si="96"/>
        <v>2801052</v>
      </c>
      <c r="E3100">
        <f t="shared" si="97"/>
        <v>2832015</v>
      </c>
    </row>
    <row r="3101" spans="1:5">
      <c r="A3101">
        <v>2801054</v>
      </c>
      <c r="B3101">
        <v>2832016</v>
      </c>
      <c r="C3101" s="293">
        <v>30100000</v>
      </c>
      <c r="D3101">
        <f t="shared" si="96"/>
        <v>2801054</v>
      </c>
      <c r="E3101">
        <f t="shared" si="97"/>
        <v>2832016</v>
      </c>
    </row>
    <row r="3102" spans="1:5">
      <c r="A3102">
        <v>2801061</v>
      </c>
      <c r="B3102">
        <v>2832017</v>
      </c>
      <c r="C3102" s="293">
        <v>48600000</v>
      </c>
      <c r="D3102">
        <f t="shared" si="96"/>
        <v>2801061</v>
      </c>
      <c r="E3102">
        <f t="shared" si="97"/>
        <v>2832017</v>
      </c>
    </row>
    <row r="3103" spans="1:5">
      <c r="A3103">
        <v>2801062</v>
      </c>
      <c r="B3103">
        <v>2832018</v>
      </c>
      <c r="C3103" s="293">
        <v>47400000</v>
      </c>
      <c r="D3103">
        <f t="shared" si="96"/>
        <v>2801062</v>
      </c>
      <c r="E3103">
        <f t="shared" si="97"/>
        <v>2832018</v>
      </c>
    </row>
    <row r="3104" spans="1:5">
      <c r="A3104">
        <v>2801063</v>
      </c>
      <c r="B3104">
        <v>2832019</v>
      </c>
      <c r="C3104" s="293">
        <v>52400000</v>
      </c>
      <c r="D3104">
        <f t="shared" si="96"/>
        <v>2801063</v>
      </c>
      <c r="E3104">
        <f t="shared" si="97"/>
        <v>2832019</v>
      </c>
    </row>
    <row r="3105" spans="1:5">
      <c r="A3105">
        <v>2801065</v>
      </c>
      <c r="B3105">
        <v>2832020</v>
      </c>
      <c r="C3105" s="293">
        <v>45100000</v>
      </c>
      <c r="D3105">
        <f t="shared" si="96"/>
        <v>2801065</v>
      </c>
      <c r="E3105">
        <f t="shared" si="97"/>
        <v>2832020</v>
      </c>
    </row>
    <row r="3106" spans="1:5">
      <c r="A3106">
        <v>2801067</v>
      </c>
      <c r="B3106">
        <v>2832021</v>
      </c>
      <c r="C3106" s="293">
        <v>58100000</v>
      </c>
      <c r="D3106">
        <f t="shared" si="96"/>
        <v>2801067</v>
      </c>
      <c r="E3106">
        <f t="shared" si="97"/>
        <v>2832021</v>
      </c>
    </row>
    <row r="3107" spans="1:5">
      <c r="A3107">
        <v>2801068</v>
      </c>
      <c r="B3107">
        <v>2832022</v>
      </c>
      <c r="C3107" s="293">
        <v>47000000</v>
      </c>
      <c r="D3107">
        <f t="shared" si="96"/>
        <v>2801068</v>
      </c>
      <c r="E3107">
        <f t="shared" si="97"/>
        <v>2832022</v>
      </c>
    </row>
    <row r="3108" spans="1:5">
      <c r="A3108">
        <v>2801069</v>
      </c>
      <c r="B3108">
        <v>2832023</v>
      </c>
      <c r="C3108" s="293">
        <v>58200000</v>
      </c>
      <c r="D3108">
        <f t="shared" si="96"/>
        <v>2801069</v>
      </c>
      <c r="E3108">
        <f t="shared" si="97"/>
        <v>2832023</v>
      </c>
    </row>
    <row r="3109" spans="1:5">
      <c r="A3109">
        <v>2801072</v>
      </c>
      <c r="B3109">
        <v>2832024</v>
      </c>
      <c r="C3109" s="293">
        <v>46000000</v>
      </c>
      <c r="D3109">
        <f t="shared" si="96"/>
        <v>2801072</v>
      </c>
      <c r="E3109">
        <f t="shared" si="97"/>
        <v>2832024</v>
      </c>
    </row>
    <row r="3110" spans="1:5">
      <c r="A3110">
        <v>2801076</v>
      </c>
      <c r="B3110">
        <v>2832025</v>
      </c>
      <c r="C3110" s="293">
        <v>57400000</v>
      </c>
      <c r="D3110">
        <f t="shared" si="96"/>
        <v>2801076</v>
      </c>
      <c r="E3110">
        <f t="shared" si="97"/>
        <v>2832025</v>
      </c>
    </row>
    <row r="3111" spans="1:5">
      <c r="A3111">
        <v>2801077</v>
      </c>
      <c r="B3111">
        <v>2832026</v>
      </c>
      <c r="C3111" s="293">
        <v>58900000</v>
      </c>
      <c r="D3111">
        <f t="shared" si="96"/>
        <v>2801077</v>
      </c>
      <c r="E3111">
        <f t="shared" si="97"/>
        <v>2832026</v>
      </c>
    </row>
    <row r="3112" spans="1:5">
      <c r="A3112">
        <v>2801079</v>
      </c>
      <c r="B3112">
        <v>2832027</v>
      </c>
      <c r="C3112" s="293">
        <v>53800000</v>
      </c>
      <c r="D3112">
        <f t="shared" si="96"/>
        <v>2801079</v>
      </c>
      <c r="E3112">
        <f t="shared" si="97"/>
        <v>2832027</v>
      </c>
    </row>
    <row r="3113" spans="1:5">
      <c r="A3113">
        <v>2801080</v>
      </c>
      <c r="B3113">
        <v>2832028</v>
      </c>
      <c r="C3113" s="293">
        <v>57600000</v>
      </c>
      <c r="D3113">
        <f t="shared" si="96"/>
        <v>2801080</v>
      </c>
      <c r="E3113">
        <f t="shared" si="97"/>
        <v>2832028</v>
      </c>
    </row>
    <row r="3114" spans="1:5">
      <c r="A3114">
        <v>2801081</v>
      </c>
      <c r="B3114">
        <v>2832029</v>
      </c>
      <c r="C3114" s="293">
        <v>53800000</v>
      </c>
      <c r="D3114">
        <f t="shared" si="96"/>
        <v>2801081</v>
      </c>
      <c r="E3114">
        <f t="shared" si="97"/>
        <v>2832029</v>
      </c>
    </row>
    <row r="3115" spans="1:5">
      <c r="A3115">
        <v>2801084</v>
      </c>
      <c r="B3115">
        <v>2832030</v>
      </c>
      <c r="C3115" s="293">
        <v>45100000</v>
      </c>
      <c r="D3115">
        <f t="shared" si="96"/>
        <v>2801084</v>
      </c>
      <c r="E3115">
        <f t="shared" si="97"/>
        <v>2832030</v>
      </c>
    </row>
    <row r="3116" spans="1:5">
      <c r="A3116">
        <v>2801085</v>
      </c>
      <c r="B3116">
        <v>2832031</v>
      </c>
      <c r="C3116" s="293">
        <v>53800000</v>
      </c>
      <c r="D3116">
        <f t="shared" si="96"/>
        <v>2801085</v>
      </c>
      <c r="E3116">
        <f t="shared" si="97"/>
        <v>2832031</v>
      </c>
    </row>
    <row r="3117" spans="1:5">
      <c r="A3117">
        <v>2801086</v>
      </c>
      <c r="B3117">
        <v>2832032</v>
      </c>
      <c r="C3117" s="293">
        <v>57700000</v>
      </c>
      <c r="D3117">
        <f t="shared" si="96"/>
        <v>2801086</v>
      </c>
      <c r="E3117">
        <f t="shared" si="97"/>
        <v>2832032</v>
      </c>
    </row>
    <row r="3118" spans="1:5">
      <c r="A3118">
        <v>2801089</v>
      </c>
      <c r="B3118">
        <v>2832033</v>
      </c>
      <c r="C3118" s="293">
        <v>57700000</v>
      </c>
      <c r="D3118">
        <f t="shared" si="96"/>
        <v>2801089</v>
      </c>
      <c r="E3118">
        <f t="shared" si="97"/>
        <v>2832033</v>
      </c>
    </row>
    <row r="3119" spans="1:5">
      <c r="A3119">
        <v>2801090</v>
      </c>
      <c r="B3119">
        <v>2832034</v>
      </c>
      <c r="C3119" s="293">
        <v>66000000</v>
      </c>
      <c r="D3119">
        <f t="shared" si="96"/>
        <v>2801090</v>
      </c>
      <c r="E3119">
        <f t="shared" si="97"/>
        <v>2832034</v>
      </c>
    </row>
    <row r="3120" spans="1:5">
      <c r="A3120">
        <v>2801091</v>
      </c>
      <c r="B3120">
        <v>2832035</v>
      </c>
      <c r="C3120" s="293">
        <v>52700000</v>
      </c>
      <c r="D3120">
        <f t="shared" si="96"/>
        <v>2801091</v>
      </c>
      <c r="E3120">
        <f t="shared" si="97"/>
        <v>2832035</v>
      </c>
    </row>
    <row r="3121" spans="1:5">
      <c r="A3121">
        <v>2801092</v>
      </c>
      <c r="B3121">
        <v>2832036</v>
      </c>
      <c r="C3121" s="293">
        <v>52800000</v>
      </c>
      <c r="D3121">
        <f t="shared" si="96"/>
        <v>2801092</v>
      </c>
      <c r="E3121">
        <f t="shared" si="97"/>
        <v>2832036</v>
      </c>
    </row>
    <row r="3122" spans="1:5">
      <c r="A3122">
        <v>2801095</v>
      </c>
      <c r="B3122">
        <v>2832037</v>
      </c>
      <c r="C3122" s="293">
        <v>56800000</v>
      </c>
      <c r="D3122">
        <f t="shared" si="96"/>
        <v>2801095</v>
      </c>
      <c r="E3122">
        <f t="shared" si="97"/>
        <v>2832037</v>
      </c>
    </row>
    <row r="3123" spans="1:5">
      <c r="A3123">
        <v>2801096</v>
      </c>
      <c r="B3123">
        <v>2832038</v>
      </c>
      <c r="C3123" s="293">
        <v>56300000</v>
      </c>
      <c r="D3123">
        <f t="shared" si="96"/>
        <v>2801096</v>
      </c>
      <c r="E3123">
        <f t="shared" si="97"/>
        <v>2832038</v>
      </c>
    </row>
    <row r="3124" spans="1:5">
      <c r="A3124">
        <v>2801097</v>
      </c>
      <c r="B3124">
        <v>2832039</v>
      </c>
      <c r="C3124" s="293">
        <v>59200000</v>
      </c>
      <c r="D3124">
        <f t="shared" si="96"/>
        <v>2801097</v>
      </c>
      <c r="E3124">
        <f t="shared" si="97"/>
        <v>2832039</v>
      </c>
    </row>
    <row r="3125" spans="1:5">
      <c r="A3125">
        <v>2801098</v>
      </c>
      <c r="B3125">
        <v>2832040</v>
      </c>
      <c r="C3125" s="293">
        <v>58100000</v>
      </c>
      <c r="D3125">
        <f t="shared" si="96"/>
        <v>2801098</v>
      </c>
      <c r="E3125">
        <f t="shared" si="97"/>
        <v>2832040</v>
      </c>
    </row>
    <row r="3126" spans="1:5">
      <c r="A3126">
        <v>2801099</v>
      </c>
      <c r="B3126">
        <v>2832041</v>
      </c>
      <c r="C3126" s="293">
        <v>56200000</v>
      </c>
      <c r="D3126">
        <f t="shared" si="96"/>
        <v>2801099</v>
      </c>
      <c r="E3126">
        <f t="shared" si="97"/>
        <v>2832041</v>
      </c>
    </row>
    <row r="3127" spans="1:5">
      <c r="A3127">
        <v>2801101</v>
      </c>
      <c r="B3127">
        <v>2832042</v>
      </c>
      <c r="C3127" s="293">
        <v>73300000</v>
      </c>
      <c r="D3127">
        <f t="shared" si="96"/>
        <v>2801101</v>
      </c>
      <c r="E3127">
        <f t="shared" si="97"/>
        <v>2832042</v>
      </c>
    </row>
    <row r="3128" spans="1:5">
      <c r="A3128">
        <v>2801102</v>
      </c>
      <c r="B3128">
        <v>2832043</v>
      </c>
      <c r="C3128" s="293">
        <v>70900000</v>
      </c>
      <c r="D3128">
        <f t="shared" si="96"/>
        <v>2801102</v>
      </c>
      <c r="E3128">
        <f t="shared" si="97"/>
        <v>2832043</v>
      </c>
    </row>
    <row r="3129" spans="1:5">
      <c r="A3129">
        <v>2801103</v>
      </c>
      <c r="B3129">
        <v>2832044</v>
      </c>
      <c r="C3129" s="293">
        <v>64300000</v>
      </c>
      <c r="D3129">
        <f t="shared" si="96"/>
        <v>2801103</v>
      </c>
      <c r="E3129">
        <f t="shared" si="97"/>
        <v>2832044</v>
      </c>
    </row>
    <row r="3130" spans="1:5">
      <c r="A3130">
        <v>2801104</v>
      </c>
      <c r="B3130">
        <v>2832045</v>
      </c>
      <c r="C3130" s="293">
        <v>60400000</v>
      </c>
      <c r="D3130">
        <f t="shared" si="96"/>
        <v>2801104</v>
      </c>
      <c r="E3130">
        <f t="shared" si="97"/>
        <v>2832045</v>
      </c>
    </row>
    <row r="3131" spans="1:5">
      <c r="A3131">
        <v>2801105</v>
      </c>
      <c r="B3131">
        <v>2832046</v>
      </c>
      <c r="C3131" s="293">
        <v>62900000</v>
      </c>
      <c r="D3131">
        <f t="shared" si="96"/>
        <v>2801105</v>
      </c>
      <c r="E3131">
        <f t="shared" si="97"/>
        <v>2832046</v>
      </c>
    </row>
    <row r="3132" spans="1:5">
      <c r="A3132">
        <v>2801106</v>
      </c>
      <c r="B3132">
        <v>2832047</v>
      </c>
      <c r="C3132" s="293">
        <v>50500000</v>
      </c>
      <c r="D3132">
        <f t="shared" si="96"/>
        <v>2801106</v>
      </c>
      <c r="E3132">
        <f t="shared" si="97"/>
        <v>2832047</v>
      </c>
    </row>
    <row r="3133" spans="1:5">
      <c r="A3133">
        <v>2801108</v>
      </c>
      <c r="B3133">
        <v>2832048</v>
      </c>
      <c r="C3133" s="293">
        <v>71100000</v>
      </c>
      <c r="D3133">
        <f t="shared" si="96"/>
        <v>2801108</v>
      </c>
      <c r="E3133">
        <f t="shared" si="97"/>
        <v>2832048</v>
      </c>
    </row>
    <row r="3134" spans="1:5">
      <c r="A3134">
        <v>2801109</v>
      </c>
      <c r="B3134">
        <v>2832049</v>
      </c>
      <c r="C3134" s="293">
        <v>58400000</v>
      </c>
      <c r="D3134">
        <f t="shared" si="96"/>
        <v>2801109</v>
      </c>
      <c r="E3134">
        <f t="shared" si="97"/>
        <v>2832049</v>
      </c>
    </row>
    <row r="3135" spans="1:5">
      <c r="A3135">
        <v>2801110</v>
      </c>
      <c r="B3135">
        <v>2832050</v>
      </c>
      <c r="C3135" s="293">
        <v>52200000</v>
      </c>
      <c r="D3135">
        <f t="shared" si="96"/>
        <v>2801110</v>
      </c>
      <c r="E3135">
        <f t="shared" si="97"/>
        <v>2832050</v>
      </c>
    </row>
    <row r="3136" spans="1:5">
      <c r="A3136">
        <v>2801112</v>
      </c>
      <c r="B3136">
        <v>2832051</v>
      </c>
      <c r="C3136" s="293">
        <v>54800000</v>
      </c>
      <c r="D3136">
        <f t="shared" si="96"/>
        <v>2801112</v>
      </c>
      <c r="E3136">
        <f t="shared" si="97"/>
        <v>2832051</v>
      </c>
    </row>
    <row r="3137" spans="1:5">
      <c r="A3137">
        <v>2801113</v>
      </c>
      <c r="B3137">
        <v>2832052</v>
      </c>
      <c r="C3137" s="293">
        <v>67500000</v>
      </c>
      <c r="D3137">
        <f t="shared" si="96"/>
        <v>2801113</v>
      </c>
      <c r="E3137">
        <f t="shared" si="97"/>
        <v>2832052</v>
      </c>
    </row>
    <row r="3138" spans="1:5">
      <c r="A3138">
        <v>2801114</v>
      </c>
      <c r="B3138">
        <v>2832053</v>
      </c>
      <c r="C3138" s="293">
        <v>33100000</v>
      </c>
      <c r="D3138">
        <f t="shared" si="96"/>
        <v>2801114</v>
      </c>
      <c r="E3138">
        <f t="shared" si="97"/>
        <v>2832053</v>
      </c>
    </row>
    <row r="3139" spans="1:5">
      <c r="A3139">
        <v>2801115</v>
      </c>
      <c r="B3139">
        <v>2832054</v>
      </c>
      <c r="C3139" s="293">
        <v>53700000</v>
      </c>
      <c r="D3139">
        <f t="shared" ref="D3139:D3202" si="98">+A3139*1</f>
        <v>2801115</v>
      </c>
      <c r="E3139">
        <f t="shared" ref="E3139:E3202" si="99">+B3139*1</f>
        <v>2832054</v>
      </c>
    </row>
    <row r="3140" spans="1:5">
      <c r="A3140">
        <v>2801116</v>
      </c>
      <c r="B3140">
        <v>2832055</v>
      </c>
      <c r="C3140" s="293">
        <v>65500000</v>
      </c>
      <c r="D3140">
        <f t="shared" si="98"/>
        <v>2801116</v>
      </c>
      <c r="E3140">
        <f t="shared" si="99"/>
        <v>2832055</v>
      </c>
    </row>
    <row r="3141" spans="1:5">
      <c r="A3141">
        <v>2801117</v>
      </c>
      <c r="B3141">
        <v>2832056</v>
      </c>
      <c r="C3141" s="293">
        <v>54300000</v>
      </c>
      <c r="D3141">
        <f t="shared" si="98"/>
        <v>2801117</v>
      </c>
      <c r="E3141">
        <f t="shared" si="99"/>
        <v>2832056</v>
      </c>
    </row>
    <row r="3142" spans="1:5">
      <c r="A3142">
        <v>2801119</v>
      </c>
      <c r="B3142">
        <v>2832057</v>
      </c>
      <c r="C3142" s="293">
        <v>60700000</v>
      </c>
      <c r="D3142">
        <f t="shared" si="98"/>
        <v>2801119</v>
      </c>
      <c r="E3142">
        <f t="shared" si="99"/>
        <v>2832057</v>
      </c>
    </row>
    <row r="3143" spans="1:5">
      <c r="A3143">
        <v>2801120</v>
      </c>
      <c r="B3143">
        <v>2832058</v>
      </c>
      <c r="C3143" s="293">
        <v>74200000</v>
      </c>
      <c r="D3143">
        <f t="shared" si="98"/>
        <v>2801120</v>
      </c>
      <c r="E3143">
        <f t="shared" si="99"/>
        <v>2832058</v>
      </c>
    </row>
    <row r="3144" spans="1:5">
      <c r="A3144">
        <v>2801121</v>
      </c>
      <c r="B3144">
        <v>2832059</v>
      </c>
      <c r="C3144" s="293">
        <v>75800000</v>
      </c>
      <c r="D3144">
        <f t="shared" si="98"/>
        <v>2801121</v>
      </c>
      <c r="E3144">
        <f t="shared" si="99"/>
        <v>2832059</v>
      </c>
    </row>
    <row r="3145" spans="1:5">
      <c r="A3145">
        <v>2801124</v>
      </c>
      <c r="B3145">
        <v>2832060</v>
      </c>
      <c r="C3145" s="293">
        <v>62300000</v>
      </c>
      <c r="D3145">
        <f t="shared" si="98"/>
        <v>2801124</v>
      </c>
      <c r="E3145">
        <f t="shared" si="99"/>
        <v>2832060</v>
      </c>
    </row>
    <row r="3146" spans="1:5">
      <c r="A3146">
        <v>2801126</v>
      </c>
      <c r="B3146">
        <v>2832061</v>
      </c>
      <c r="C3146" s="293">
        <v>36200000</v>
      </c>
      <c r="D3146">
        <f t="shared" si="98"/>
        <v>2801126</v>
      </c>
      <c r="E3146">
        <f t="shared" si="99"/>
        <v>2832061</v>
      </c>
    </row>
    <row r="3147" spans="1:5">
      <c r="A3147">
        <v>2801128</v>
      </c>
      <c r="B3147">
        <v>2832062</v>
      </c>
      <c r="C3147" s="293">
        <v>63200000</v>
      </c>
      <c r="D3147">
        <f t="shared" si="98"/>
        <v>2801128</v>
      </c>
      <c r="E3147">
        <f t="shared" si="99"/>
        <v>2832062</v>
      </c>
    </row>
    <row r="3148" spans="1:5">
      <c r="A3148">
        <v>2801130</v>
      </c>
      <c r="B3148">
        <v>2832063</v>
      </c>
      <c r="C3148" s="293">
        <v>60800000</v>
      </c>
      <c r="D3148">
        <f t="shared" si="98"/>
        <v>2801130</v>
      </c>
      <c r="E3148">
        <f t="shared" si="99"/>
        <v>2832063</v>
      </c>
    </row>
    <row r="3149" spans="1:5">
      <c r="A3149">
        <v>2801131</v>
      </c>
      <c r="B3149">
        <v>2832064</v>
      </c>
      <c r="C3149" s="293">
        <v>36200000</v>
      </c>
      <c r="D3149">
        <f t="shared" si="98"/>
        <v>2801131</v>
      </c>
      <c r="E3149">
        <f t="shared" si="99"/>
        <v>2832064</v>
      </c>
    </row>
    <row r="3150" spans="1:5">
      <c r="A3150">
        <v>2801132</v>
      </c>
      <c r="B3150">
        <v>2832065</v>
      </c>
      <c r="C3150" s="293">
        <v>93100000</v>
      </c>
      <c r="D3150">
        <f t="shared" si="98"/>
        <v>2801132</v>
      </c>
      <c r="E3150">
        <f t="shared" si="99"/>
        <v>2832065</v>
      </c>
    </row>
    <row r="3151" spans="1:5">
      <c r="A3151">
        <v>2801134</v>
      </c>
      <c r="B3151">
        <v>2832066</v>
      </c>
      <c r="C3151" s="293">
        <v>54700000</v>
      </c>
      <c r="D3151">
        <f t="shared" si="98"/>
        <v>2801134</v>
      </c>
      <c r="E3151">
        <f t="shared" si="99"/>
        <v>2832066</v>
      </c>
    </row>
    <row r="3152" spans="1:5">
      <c r="A3152">
        <v>2801135</v>
      </c>
      <c r="B3152">
        <v>2832067</v>
      </c>
      <c r="C3152" s="293">
        <v>53400000</v>
      </c>
      <c r="D3152">
        <f t="shared" si="98"/>
        <v>2801135</v>
      </c>
      <c r="E3152">
        <f t="shared" si="99"/>
        <v>2832067</v>
      </c>
    </row>
    <row r="3153" spans="1:5">
      <c r="A3153">
        <v>2806013</v>
      </c>
      <c r="B3153">
        <v>2832068</v>
      </c>
      <c r="C3153" s="293">
        <v>64500000</v>
      </c>
      <c r="D3153">
        <f t="shared" si="98"/>
        <v>2806013</v>
      </c>
      <c r="E3153">
        <f t="shared" si="99"/>
        <v>2832068</v>
      </c>
    </row>
    <row r="3154" spans="1:5">
      <c r="A3154">
        <v>2806017</v>
      </c>
      <c r="B3154">
        <v>2832069</v>
      </c>
      <c r="C3154" s="293">
        <v>64900000</v>
      </c>
      <c r="D3154">
        <f t="shared" si="98"/>
        <v>2806017</v>
      </c>
      <c r="E3154">
        <f t="shared" si="99"/>
        <v>2832069</v>
      </c>
    </row>
    <row r="3155" spans="1:5">
      <c r="A3155">
        <v>2806022</v>
      </c>
      <c r="B3155">
        <v>2832070</v>
      </c>
      <c r="C3155" s="293">
        <v>63300000</v>
      </c>
      <c r="D3155">
        <f t="shared" si="98"/>
        <v>2806022</v>
      </c>
      <c r="E3155">
        <f t="shared" si="99"/>
        <v>2832070</v>
      </c>
    </row>
    <row r="3156" spans="1:5">
      <c r="A3156">
        <v>2801136</v>
      </c>
      <c r="B3156">
        <v>2832071</v>
      </c>
      <c r="C3156" s="293">
        <v>96700000</v>
      </c>
      <c r="D3156">
        <f t="shared" si="98"/>
        <v>2801136</v>
      </c>
      <c r="E3156">
        <f t="shared" si="99"/>
        <v>2832071</v>
      </c>
    </row>
    <row r="3157" spans="1:5">
      <c r="A3157">
        <v>2801137</v>
      </c>
      <c r="B3157">
        <v>2832072</v>
      </c>
      <c r="C3157" s="293">
        <v>117300000</v>
      </c>
      <c r="D3157">
        <f t="shared" si="98"/>
        <v>2801137</v>
      </c>
      <c r="E3157">
        <f t="shared" si="99"/>
        <v>2832072</v>
      </c>
    </row>
    <row r="3158" spans="1:5">
      <c r="A3158">
        <v>2801138</v>
      </c>
      <c r="B3158">
        <v>2832073</v>
      </c>
      <c r="C3158" s="293">
        <v>73000000</v>
      </c>
      <c r="D3158">
        <f t="shared" si="98"/>
        <v>2801138</v>
      </c>
      <c r="E3158">
        <f t="shared" si="99"/>
        <v>2832073</v>
      </c>
    </row>
    <row r="3159" spans="1:5">
      <c r="A3159">
        <v>2801122</v>
      </c>
      <c r="B3159">
        <v>2832075</v>
      </c>
      <c r="C3159" s="293">
        <v>75100000</v>
      </c>
      <c r="D3159">
        <f t="shared" si="98"/>
        <v>2801122</v>
      </c>
      <c r="E3159">
        <f t="shared" si="99"/>
        <v>2832075</v>
      </c>
    </row>
    <row r="3160" spans="1:5">
      <c r="A3160">
        <v>2801141</v>
      </c>
      <c r="B3160">
        <v>2832076</v>
      </c>
      <c r="C3160" s="293">
        <v>54400000</v>
      </c>
      <c r="D3160">
        <f t="shared" si="98"/>
        <v>2801141</v>
      </c>
      <c r="E3160">
        <f t="shared" si="99"/>
        <v>2832076</v>
      </c>
    </row>
    <row r="3161" spans="1:5">
      <c r="A3161">
        <v>2801142</v>
      </c>
      <c r="B3161">
        <v>2832077</v>
      </c>
      <c r="C3161" s="293">
        <v>54100000</v>
      </c>
      <c r="D3161">
        <f t="shared" si="98"/>
        <v>2801142</v>
      </c>
      <c r="E3161">
        <f t="shared" si="99"/>
        <v>2832077</v>
      </c>
    </row>
    <row r="3162" spans="1:5">
      <c r="A3162">
        <v>2801143</v>
      </c>
      <c r="B3162">
        <v>2832078</v>
      </c>
      <c r="C3162" s="293">
        <v>48400000</v>
      </c>
      <c r="D3162">
        <f t="shared" si="98"/>
        <v>2801143</v>
      </c>
      <c r="E3162">
        <f t="shared" si="99"/>
        <v>2832078</v>
      </c>
    </row>
    <row r="3163" spans="1:5">
      <c r="A3163">
        <v>2801144</v>
      </c>
      <c r="B3163">
        <v>2832079</v>
      </c>
      <c r="C3163" s="293">
        <v>49600000</v>
      </c>
      <c r="D3163">
        <f t="shared" si="98"/>
        <v>2801144</v>
      </c>
      <c r="E3163">
        <f t="shared" si="99"/>
        <v>2832079</v>
      </c>
    </row>
    <row r="3164" spans="1:5">
      <c r="A3164">
        <v>2801145</v>
      </c>
      <c r="B3164">
        <v>2832080</v>
      </c>
      <c r="C3164" s="293">
        <v>48400000</v>
      </c>
      <c r="D3164">
        <f t="shared" si="98"/>
        <v>2801145</v>
      </c>
      <c r="E3164">
        <f t="shared" si="99"/>
        <v>2832080</v>
      </c>
    </row>
    <row r="3165" spans="1:5">
      <c r="A3165">
        <v>2801147</v>
      </c>
      <c r="B3165">
        <v>2832081</v>
      </c>
      <c r="C3165" s="293">
        <v>49000000</v>
      </c>
      <c r="D3165">
        <f t="shared" si="98"/>
        <v>2801147</v>
      </c>
      <c r="E3165">
        <f t="shared" si="99"/>
        <v>2832081</v>
      </c>
    </row>
    <row r="3166" spans="1:5">
      <c r="A3166">
        <v>2801148</v>
      </c>
      <c r="B3166">
        <v>2832082</v>
      </c>
      <c r="C3166" s="293">
        <v>67800000</v>
      </c>
      <c r="D3166">
        <f t="shared" si="98"/>
        <v>2801148</v>
      </c>
      <c r="E3166">
        <f t="shared" si="99"/>
        <v>2832082</v>
      </c>
    </row>
    <row r="3167" spans="1:5">
      <c r="A3167">
        <v>2801149</v>
      </c>
      <c r="B3167">
        <v>2832083</v>
      </c>
      <c r="C3167" s="293">
        <v>83100000</v>
      </c>
      <c r="D3167">
        <f t="shared" si="98"/>
        <v>2801149</v>
      </c>
      <c r="E3167">
        <f t="shared" si="99"/>
        <v>2832083</v>
      </c>
    </row>
    <row r="3168" spans="1:5">
      <c r="A3168">
        <v>2801150</v>
      </c>
      <c r="B3168">
        <v>2832084</v>
      </c>
      <c r="C3168" s="293">
        <v>72800000</v>
      </c>
      <c r="D3168">
        <f t="shared" si="98"/>
        <v>2801150</v>
      </c>
      <c r="E3168">
        <f t="shared" si="99"/>
        <v>2832084</v>
      </c>
    </row>
    <row r="3169" spans="1:5">
      <c r="A3169">
        <v>2801151</v>
      </c>
      <c r="B3169">
        <v>2832085</v>
      </c>
      <c r="C3169" s="293">
        <v>55000000</v>
      </c>
      <c r="D3169">
        <f t="shared" si="98"/>
        <v>2801151</v>
      </c>
      <c r="E3169">
        <f t="shared" si="99"/>
        <v>2832085</v>
      </c>
    </row>
    <row r="3170" spans="1:5">
      <c r="A3170">
        <v>2801005</v>
      </c>
      <c r="B3170">
        <v>2833001</v>
      </c>
      <c r="C3170" s="293">
        <v>25200000</v>
      </c>
      <c r="D3170">
        <f t="shared" si="98"/>
        <v>2801005</v>
      </c>
      <c r="E3170">
        <f t="shared" si="99"/>
        <v>2833001</v>
      </c>
    </row>
    <row r="3171" spans="1:5">
      <c r="A3171">
        <v>2801010</v>
      </c>
      <c r="B3171">
        <v>2833002</v>
      </c>
      <c r="C3171" s="293">
        <v>17500000</v>
      </c>
      <c r="D3171">
        <f t="shared" si="98"/>
        <v>2801010</v>
      </c>
      <c r="E3171">
        <f t="shared" si="99"/>
        <v>2833002</v>
      </c>
    </row>
    <row r="3172" spans="1:5">
      <c r="A3172">
        <v>2801016</v>
      </c>
      <c r="B3172">
        <v>2833003</v>
      </c>
      <c r="C3172" s="293">
        <v>23700000</v>
      </c>
      <c r="D3172">
        <f t="shared" si="98"/>
        <v>2801016</v>
      </c>
      <c r="E3172">
        <f t="shared" si="99"/>
        <v>2833003</v>
      </c>
    </row>
    <row r="3173" spans="1:5">
      <c r="A3173">
        <v>2801017</v>
      </c>
      <c r="B3173">
        <v>2833004</v>
      </c>
      <c r="C3173" s="293">
        <v>25200000</v>
      </c>
      <c r="D3173">
        <f t="shared" si="98"/>
        <v>2801017</v>
      </c>
      <c r="E3173">
        <f t="shared" si="99"/>
        <v>2833004</v>
      </c>
    </row>
    <row r="3174" spans="1:5">
      <c r="A3174">
        <v>2801035</v>
      </c>
      <c r="B3174">
        <v>2833005</v>
      </c>
      <c r="C3174" s="293">
        <v>22300000</v>
      </c>
      <c r="D3174">
        <f t="shared" si="98"/>
        <v>2801035</v>
      </c>
      <c r="E3174">
        <f t="shared" si="99"/>
        <v>2833005</v>
      </c>
    </row>
    <row r="3175" spans="1:5">
      <c r="A3175">
        <v>2801036</v>
      </c>
      <c r="B3175">
        <v>2833006</v>
      </c>
      <c r="C3175" s="293">
        <v>12200000</v>
      </c>
      <c r="D3175">
        <f t="shared" si="98"/>
        <v>2801036</v>
      </c>
      <c r="E3175">
        <f t="shared" si="99"/>
        <v>2833006</v>
      </c>
    </row>
    <row r="3176" spans="1:5">
      <c r="A3176">
        <v>2801039</v>
      </c>
      <c r="B3176">
        <v>2833007</v>
      </c>
      <c r="C3176" s="293">
        <v>19800000</v>
      </c>
      <c r="D3176">
        <f t="shared" si="98"/>
        <v>2801039</v>
      </c>
      <c r="E3176">
        <f t="shared" si="99"/>
        <v>2833007</v>
      </c>
    </row>
    <row r="3177" spans="1:5">
      <c r="A3177">
        <v>2801041</v>
      </c>
      <c r="B3177">
        <v>2833008</v>
      </c>
      <c r="C3177" s="293">
        <v>12200000</v>
      </c>
      <c r="D3177">
        <f t="shared" si="98"/>
        <v>2801041</v>
      </c>
      <c r="E3177">
        <f t="shared" si="99"/>
        <v>2833008</v>
      </c>
    </row>
    <row r="3178" spans="1:5">
      <c r="A3178">
        <v>2801043</v>
      </c>
      <c r="B3178">
        <v>2833009</v>
      </c>
      <c r="C3178" s="293">
        <v>20400000</v>
      </c>
      <c r="D3178">
        <f t="shared" si="98"/>
        <v>2801043</v>
      </c>
      <c r="E3178">
        <f t="shared" si="99"/>
        <v>2833009</v>
      </c>
    </row>
    <row r="3179" spans="1:5">
      <c r="A3179">
        <v>2801048</v>
      </c>
      <c r="B3179">
        <v>2833010</v>
      </c>
      <c r="C3179" s="293">
        <v>19500000</v>
      </c>
      <c r="D3179">
        <f t="shared" si="98"/>
        <v>2801048</v>
      </c>
      <c r="E3179">
        <f t="shared" si="99"/>
        <v>2833010</v>
      </c>
    </row>
    <row r="3180" spans="1:5">
      <c r="A3180">
        <v>2801056</v>
      </c>
      <c r="B3180">
        <v>2833011</v>
      </c>
      <c r="C3180" s="293">
        <v>54900000</v>
      </c>
      <c r="D3180">
        <f t="shared" si="98"/>
        <v>2801056</v>
      </c>
      <c r="E3180">
        <f t="shared" si="99"/>
        <v>2833011</v>
      </c>
    </row>
    <row r="3181" spans="1:5">
      <c r="A3181">
        <v>2801058</v>
      </c>
      <c r="B3181">
        <v>2833012</v>
      </c>
      <c r="C3181" s="293">
        <v>47900000</v>
      </c>
      <c r="D3181">
        <f t="shared" si="98"/>
        <v>2801058</v>
      </c>
      <c r="E3181">
        <f t="shared" si="99"/>
        <v>2833012</v>
      </c>
    </row>
    <row r="3182" spans="1:5">
      <c r="A3182">
        <v>2801060</v>
      </c>
      <c r="B3182">
        <v>2833013</v>
      </c>
      <c r="C3182" s="293">
        <v>51400000</v>
      </c>
      <c r="D3182">
        <f t="shared" si="98"/>
        <v>2801060</v>
      </c>
      <c r="E3182">
        <f t="shared" si="99"/>
        <v>2833013</v>
      </c>
    </row>
    <row r="3183" spans="1:5">
      <c r="A3183">
        <v>2801066</v>
      </c>
      <c r="B3183">
        <v>2833014</v>
      </c>
      <c r="C3183" s="293">
        <v>54200000</v>
      </c>
      <c r="D3183">
        <f t="shared" si="98"/>
        <v>2801066</v>
      </c>
      <c r="E3183">
        <f t="shared" si="99"/>
        <v>2833014</v>
      </c>
    </row>
    <row r="3184" spans="1:5">
      <c r="A3184">
        <v>2801070</v>
      </c>
      <c r="B3184">
        <v>2833015</v>
      </c>
      <c r="C3184" s="293">
        <v>53500000</v>
      </c>
      <c r="D3184">
        <f t="shared" si="98"/>
        <v>2801070</v>
      </c>
      <c r="E3184">
        <f t="shared" si="99"/>
        <v>2833015</v>
      </c>
    </row>
    <row r="3185" spans="1:5">
      <c r="A3185">
        <v>2801074</v>
      </c>
      <c r="B3185">
        <v>2833016</v>
      </c>
      <c r="C3185" s="293">
        <v>49100000</v>
      </c>
      <c r="D3185">
        <f t="shared" si="98"/>
        <v>2801074</v>
      </c>
      <c r="E3185">
        <f t="shared" si="99"/>
        <v>2833016</v>
      </c>
    </row>
    <row r="3186" spans="1:5">
      <c r="A3186">
        <v>2801075</v>
      </c>
      <c r="B3186">
        <v>2833017</v>
      </c>
      <c r="C3186" s="293">
        <v>58800000</v>
      </c>
      <c r="D3186">
        <f t="shared" si="98"/>
        <v>2801075</v>
      </c>
      <c r="E3186">
        <f t="shared" si="99"/>
        <v>2833017</v>
      </c>
    </row>
    <row r="3187" spans="1:5">
      <c r="A3187">
        <v>2801078</v>
      </c>
      <c r="B3187">
        <v>2833018</v>
      </c>
      <c r="C3187" s="293">
        <v>49100000</v>
      </c>
      <c r="D3187">
        <f t="shared" si="98"/>
        <v>2801078</v>
      </c>
      <c r="E3187">
        <f t="shared" si="99"/>
        <v>2833018</v>
      </c>
    </row>
    <row r="3188" spans="1:5">
      <c r="A3188">
        <v>2801093</v>
      </c>
      <c r="B3188">
        <v>2833019</v>
      </c>
      <c r="C3188" s="293">
        <v>54700000</v>
      </c>
      <c r="D3188">
        <f t="shared" si="98"/>
        <v>2801093</v>
      </c>
      <c r="E3188">
        <f t="shared" si="99"/>
        <v>2833019</v>
      </c>
    </row>
    <row r="3189" spans="1:5">
      <c r="A3189">
        <v>2801094</v>
      </c>
      <c r="B3189">
        <v>2833020</v>
      </c>
      <c r="C3189" s="293">
        <v>52500000</v>
      </c>
      <c r="D3189">
        <f t="shared" si="98"/>
        <v>2801094</v>
      </c>
      <c r="E3189">
        <f t="shared" si="99"/>
        <v>2833020</v>
      </c>
    </row>
    <row r="3190" spans="1:5">
      <c r="A3190">
        <v>2801100</v>
      </c>
      <c r="B3190">
        <v>2833021</v>
      </c>
      <c r="C3190" s="293">
        <v>36000000</v>
      </c>
      <c r="D3190">
        <f t="shared" si="98"/>
        <v>2801100</v>
      </c>
      <c r="E3190">
        <f t="shared" si="99"/>
        <v>2833021</v>
      </c>
    </row>
    <row r="3191" spans="1:5">
      <c r="A3191">
        <v>2801107</v>
      </c>
      <c r="B3191">
        <v>2833022</v>
      </c>
      <c r="C3191" s="293">
        <v>54900000</v>
      </c>
      <c r="D3191">
        <f t="shared" si="98"/>
        <v>2801107</v>
      </c>
      <c r="E3191">
        <f t="shared" si="99"/>
        <v>2833022</v>
      </c>
    </row>
    <row r="3192" spans="1:5">
      <c r="A3192">
        <v>2801111</v>
      </c>
      <c r="B3192">
        <v>2833023</v>
      </c>
      <c r="C3192" s="293">
        <v>64300000</v>
      </c>
      <c r="D3192">
        <f t="shared" si="98"/>
        <v>2801111</v>
      </c>
      <c r="E3192">
        <f t="shared" si="99"/>
        <v>2833023</v>
      </c>
    </row>
    <row r="3193" spans="1:5">
      <c r="A3193">
        <v>2801118</v>
      </c>
      <c r="B3193">
        <v>2833024</v>
      </c>
      <c r="C3193" s="293">
        <v>35800000</v>
      </c>
      <c r="D3193">
        <f t="shared" si="98"/>
        <v>2801118</v>
      </c>
      <c r="E3193">
        <f t="shared" si="99"/>
        <v>2833024</v>
      </c>
    </row>
    <row r="3194" spans="1:5">
      <c r="A3194">
        <v>2801123</v>
      </c>
      <c r="B3194">
        <v>2833025</v>
      </c>
      <c r="C3194" s="293">
        <v>56600000</v>
      </c>
      <c r="D3194">
        <f t="shared" si="98"/>
        <v>2801123</v>
      </c>
      <c r="E3194">
        <f t="shared" si="99"/>
        <v>2833025</v>
      </c>
    </row>
    <row r="3195" spans="1:5">
      <c r="A3195">
        <v>2801125</v>
      </c>
      <c r="B3195">
        <v>2833026</v>
      </c>
      <c r="C3195" s="293">
        <v>44600000</v>
      </c>
      <c r="D3195">
        <f t="shared" si="98"/>
        <v>2801125</v>
      </c>
      <c r="E3195">
        <f t="shared" si="99"/>
        <v>2833026</v>
      </c>
    </row>
    <row r="3196" spans="1:5">
      <c r="A3196">
        <v>2801127</v>
      </c>
      <c r="B3196">
        <v>2833027</v>
      </c>
      <c r="C3196" s="293">
        <v>42100000</v>
      </c>
      <c r="D3196">
        <f t="shared" si="98"/>
        <v>2801127</v>
      </c>
      <c r="E3196">
        <f t="shared" si="99"/>
        <v>2833027</v>
      </c>
    </row>
    <row r="3197" spans="1:5">
      <c r="A3197">
        <v>2801129</v>
      </c>
      <c r="B3197">
        <v>2833028</v>
      </c>
      <c r="C3197" s="293">
        <v>55100000</v>
      </c>
      <c r="D3197">
        <f t="shared" si="98"/>
        <v>2801129</v>
      </c>
      <c r="E3197">
        <f t="shared" si="99"/>
        <v>2833028</v>
      </c>
    </row>
    <row r="3198" spans="1:5">
      <c r="A3198">
        <v>2801133</v>
      </c>
      <c r="B3198">
        <v>2833029</v>
      </c>
      <c r="C3198" s="293">
        <v>59100000</v>
      </c>
      <c r="D3198">
        <f t="shared" si="98"/>
        <v>2801133</v>
      </c>
      <c r="E3198">
        <f t="shared" si="99"/>
        <v>2833029</v>
      </c>
    </row>
    <row r="3199" spans="1:5">
      <c r="A3199">
        <v>2801139</v>
      </c>
      <c r="B3199">
        <v>2833030</v>
      </c>
      <c r="C3199" s="293">
        <v>52100000</v>
      </c>
      <c r="D3199">
        <f t="shared" si="98"/>
        <v>2801139</v>
      </c>
      <c r="E3199">
        <f t="shared" si="99"/>
        <v>2833030</v>
      </c>
    </row>
    <row r="3200" spans="1:5">
      <c r="A3200">
        <v>2801140</v>
      </c>
      <c r="B3200">
        <v>2833031</v>
      </c>
      <c r="C3200" s="293">
        <v>76000000</v>
      </c>
      <c r="D3200">
        <f t="shared" si="98"/>
        <v>2801140</v>
      </c>
      <c r="E3200">
        <f t="shared" si="99"/>
        <v>2833031</v>
      </c>
    </row>
    <row r="3201" spans="1:5">
      <c r="A3201">
        <v>2801146</v>
      </c>
      <c r="B3201">
        <v>2833032</v>
      </c>
      <c r="C3201" s="293">
        <v>83400000</v>
      </c>
      <c r="D3201">
        <f t="shared" si="98"/>
        <v>2801146</v>
      </c>
      <c r="E3201">
        <f t="shared" si="99"/>
        <v>2833032</v>
      </c>
    </row>
    <row r="3202" spans="1:5">
      <c r="A3202">
        <v>2806001</v>
      </c>
      <c r="B3202">
        <v>2834001</v>
      </c>
      <c r="C3202" s="293">
        <v>26700000</v>
      </c>
      <c r="D3202">
        <f t="shared" si="98"/>
        <v>2806001</v>
      </c>
      <c r="E3202">
        <f t="shared" si="99"/>
        <v>2834001</v>
      </c>
    </row>
    <row r="3203" spans="1:5">
      <c r="A3203">
        <v>2806005</v>
      </c>
      <c r="B3203">
        <v>2834002</v>
      </c>
      <c r="C3203" s="293">
        <v>27100000</v>
      </c>
      <c r="D3203">
        <f t="shared" ref="D3203:D3266" si="100">+A3203*1</f>
        <v>2806005</v>
      </c>
      <c r="E3203">
        <f t="shared" ref="E3203:E3266" si="101">+B3203*1</f>
        <v>2834002</v>
      </c>
    </row>
    <row r="3204" spans="1:5">
      <c r="A3204">
        <v>2806006</v>
      </c>
      <c r="B3204">
        <v>2834003</v>
      </c>
      <c r="C3204" s="293">
        <v>22100000</v>
      </c>
      <c r="D3204">
        <f t="shared" si="100"/>
        <v>2806006</v>
      </c>
      <c r="E3204">
        <f t="shared" si="101"/>
        <v>2834003</v>
      </c>
    </row>
    <row r="3205" spans="1:5">
      <c r="A3205">
        <v>2806007</v>
      </c>
      <c r="B3205">
        <v>2834004</v>
      </c>
      <c r="C3205" s="293">
        <v>66800000</v>
      </c>
      <c r="D3205">
        <f t="shared" si="100"/>
        <v>2806007</v>
      </c>
      <c r="E3205">
        <f t="shared" si="101"/>
        <v>2834004</v>
      </c>
    </row>
    <row r="3206" spans="1:5">
      <c r="A3206">
        <v>2806010</v>
      </c>
      <c r="B3206">
        <v>2834005</v>
      </c>
      <c r="C3206" s="293">
        <v>62900000</v>
      </c>
      <c r="D3206">
        <f t="shared" si="100"/>
        <v>2806010</v>
      </c>
      <c r="E3206">
        <f t="shared" si="101"/>
        <v>2834005</v>
      </c>
    </row>
    <row r="3207" spans="1:5">
      <c r="A3207">
        <v>2806012</v>
      </c>
      <c r="B3207">
        <v>2834006</v>
      </c>
      <c r="C3207" s="293">
        <v>55600000</v>
      </c>
      <c r="D3207">
        <f t="shared" si="100"/>
        <v>2806012</v>
      </c>
      <c r="E3207">
        <f t="shared" si="101"/>
        <v>2834006</v>
      </c>
    </row>
    <row r="3208" spans="1:5">
      <c r="A3208">
        <v>2806014</v>
      </c>
      <c r="B3208">
        <v>2834007</v>
      </c>
      <c r="C3208" s="293">
        <v>55600000</v>
      </c>
      <c r="D3208">
        <f t="shared" si="100"/>
        <v>2806014</v>
      </c>
      <c r="E3208">
        <f t="shared" si="101"/>
        <v>2834007</v>
      </c>
    </row>
    <row r="3209" spans="1:5">
      <c r="A3209">
        <v>2806015</v>
      </c>
      <c r="B3209">
        <v>2834008</v>
      </c>
      <c r="C3209" s="293">
        <v>70300000</v>
      </c>
      <c r="D3209">
        <f t="shared" si="100"/>
        <v>2806015</v>
      </c>
      <c r="E3209">
        <f t="shared" si="101"/>
        <v>2834008</v>
      </c>
    </row>
    <row r="3210" spans="1:5">
      <c r="A3210">
        <v>2806016</v>
      </c>
      <c r="B3210">
        <v>2834009</v>
      </c>
      <c r="C3210" s="293">
        <v>72600000</v>
      </c>
      <c r="D3210">
        <f t="shared" si="100"/>
        <v>2806016</v>
      </c>
      <c r="E3210">
        <f t="shared" si="101"/>
        <v>2834009</v>
      </c>
    </row>
    <row r="3211" spans="1:5">
      <c r="A3211">
        <v>2806018</v>
      </c>
      <c r="B3211">
        <v>2834010</v>
      </c>
      <c r="C3211" s="293">
        <v>39300000</v>
      </c>
      <c r="D3211">
        <f t="shared" si="100"/>
        <v>2806018</v>
      </c>
      <c r="E3211">
        <f t="shared" si="101"/>
        <v>2834010</v>
      </c>
    </row>
    <row r="3212" spans="1:5">
      <c r="A3212">
        <v>2806019</v>
      </c>
      <c r="B3212">
        <v>2834011</v>
      </c>
      <c r="C3212" s="293">
        <v>73800000</v>
      </c>
      <c r="D3212">
        <f t="shared" si="100"/>
        <v>2806019</v>
      </c>
      <c r="E3212">
        <f t="shared" si="101"/>
        <v>2834011</v>
      </c>
    </row>
    <row r="3213" spans="1:5">
      <c r="A3213">
        <v>2806020</v>
      </c>
      <c r="B3213">
        <v>2834012</v>
      </c>
      <c r="C3213" s="293">
        <v>71300000</v>
      </c>
      <c r="D3213">
        <f t="shared" si="100"/>
        <v>2806020</v>
      </c>
      <c r="E3213">
        <f t="shared" si="101"/>
        <v>2834012</v>
      </c>
    </row>
    <row r="3214" spans="1:5">
      <c r="A3214">
        <v>2806021</v>
      </c>
      <c r="B3214">
        <v>2834013</v>
      </c>
      <c r="C3214" s="293">
        <v>76900000</v>
      </c>
      <c r="D3214">
        <f t="shared" si="100"/>
        <v>2806021</v>
      </c>
      <c r="E3214">
        <f t="shared" si="101"/>
        <v>2834013</v>
      </c>
    </row>
    <row r="3215" spans="1:5">
      <c r="A3215">
        <v>2806023</v>
      </c>
      <c r="B3215">
        <v>2835001</v>
      </c>
      <c r="C3215" s="293">
        <v>108000000</v>
      </c>
      <c r="D3215">
        <f t="shared" si="100"/>
        <v>2806023</v>
      </c>
      <c r="E3215">
        <f t="shared" si="101"/>
        <v>2835001</v>
      </c>
    </row>
    <row r="3216" spans="1:5">
      <c r="A3216">
        <v>2806024</v>
      </c>
      <c r="B3216">
        <v>2835002</v>
      </c>
      <c r="C3216" s="293">
        <v>90000000</v>
      </c>
      <c r="D3216">
        <f t="shared" si="100"/>
        <v>2806024</v>
      </c>
      <c r="E3216">
        <f t="shared" si="101"/>
        <v>2835002</v>
      </c>
    </row>
    <row r="3217" spans="1:5">
      <c r="A3217">
        <v>2806025</v>
      </c>
      <c r="B3217">
        <v>2835003</v>
      </c>
      <c r="C3217" s="293">
        <v>90000000</v>
      </c>
      <c r="D3217">
        <f t="shared" si="100"/>
        <v>2806025</v>
      </c>
      <c r="E3217">
        <f t="shared" si="101"/>
        <v>2835003</v>
      </c>
    </row>
    <row r="3218" spans="1:5">
      <c r="A3218">
        <v>2806026</v>
      </c>
      <c r="B3218">
        <v>2835004</v>
      </c>
      <c r="C3218" s="293">
        <v>113000000</v>
      </c>
      <c r="D3218">
        <f t="shared" si="100"/>
        <v>2806026</v>
      </c>
      <c r="E3218">
        <f t="shared" si="101"/>
        <v>2835004</v>
      </c>
    </row>
    <row r="3219" spans="1:5">
      <c r="A3219">
        <v>2806027</v>
      </c>
      <c r="B3219">
        <v>2835005</v>
      </c>
      <c r="C3219" s="293">
        <v>120000000</v>
      </c>
      <c r="D3219">
        <f t="shared" si="100"/>
        <v>2806027</v>
      </c>
      <c r="E3219">
        <f t="shared" si="101"/>
        <v>2835005</v>
      </c>
    </row>
    <row r="3220" spans="1:5">
      <c r="A3220">
        <v>2807001</v>
      </c>
      <c r="B3220">
        <v>2840001</v>
      </c>
      <c r="C3220" s="293">
        <v>47700000</v>
      </c>
      <c r="D3220">
        <f t="shared" si="100"/>
        <v>2807001</v>
      </c>
      <c r="E3220">
        <f t="shared" si="101"/>
        <v>2840001</v>
      </c>
    </row>
    <row r="3221" spans="1:5">
      <c r="A3221">
        <v>2807003</v>
      </c>
      <c r="B3221">
        <v>2840002</v>
      </c>
      <c r="C3221" s="293">
        <v>49700000</v>
      </c>
      <c r="D3221">
        <f t="shared" si="100"/>
        <v>2807003</v>
      </c>
      <c r="E3221">
        <f t="shared" si="101"/>
        <v>2840002</v>
      </c>
    </row>
    <row r="3222" spans="1:5">
      <c r="A3222">
        <v>2807004</v>
      </c>
      <c r="B3222">
        <v>2840003</v>
      </c>
      <c r="C3222" s="293">
        <v>54800000</v>
      </c>
      <c r="D3222">
        <f t="shared" si="100"/>
        <v>2807004</v>
      </c>
      <c r="E3222">
        <f t="shared" si="101"/>
        <v>2840003</v>
      </c>
    </row>
    <row r="3223" spans="1:5">
      <c r="A3223">
        <v>2807005</v>
      </c>
      <c r="B3223">
        <v>2840004</v>
      </c>
      <c r="C3223" s="293">
        <v>54400000</v>
      </c>
      <c r="D3223">
        <f t="shared" si="100"/>
        <v>2807005</v>
      </c>
      <c r="E3223">
        <f t="shared" si="101"/>
        <v>2840004</v>
      </c>
    </row>
    <row r="3224" spans="1:5">
      <c r="A3224">
        <v>2807002</v>
      </c>
      <c r="B3224">
        <v>2841001</v>
      </c>
      <c r="C3224" s="293">
        <v>118800000</v>
      </c>
      <c r="D3224">
        <f t="shared" si="100"/>
        <v>2807002</v>
      </c>
      <c r="E3224">
        <f t="shared" si="101"/>
        <v>2841001</v>
      </c>
    </row>
    <row r="3225" spans="1:5">
      <c r="A3225">
        <v>2812004</v>
      </c>
      <c r="B3225">
        <v>2841002</v>
      </c>
      <c r="C3225" s="293">
        <v>76700000</v>
      </c>
      <c r="D3225">
        <f t="shared" si="100"/>
        <v>2812004</v>
      </c>
      <c r="E3225">
        <f t="shared" si="101"/>
        <v>2841002</v>
      </c>
    </row>
    <row r="3226" spans="1:5">
      <c r="A3226">
        <v>2807006</v>
      </c>
      <c r="B3226">
        <v>2841003</v>
      </c>
      <c r="C3226" s="293">
        <v>150000000</v>
      </c>
      <c r="D3226">
        <f t="shared" si="100"/>
        <v>2807006</v>
      </c>
      <c r="E3226">
        <f t="shared" si="101"/>
        <v>2841003</v>
      </c>
    </row>
    <row r="3227" spans="1:5">
      <c r="A3227">
        <v>2820001</v>
      </c>
      <c r="B3227">
        <v>2843001</v>
      </c>
      <c r="C3227" s="293">
        <v>53400000</v>
      </c>
      <c r="D3227">
        <f t="shared" si="100"/>
        <v>2820001</v>
      </c>
      <c r="E3227">
        <f t="shared" si="101"/>
        <v>2843001</v>
      </c>
    </row>
    <row r="3228" spans="1:5">
      <c r="A3228">
        <v>2820002</v>
      </c>
      <c r="B3228">
        <v>2843002</v>
      </c>
      <c r="C3228" s="293">
        <v>56200000</v>
      </c>
      <c r="D3228">
        <f t="shared" si="100"/>
        <v>2820002</v>
      </c>
      <c r="E3228">
        <f t="shared" si="101"/>
        <v>2843002</v>
      </c>
    </row>
    <row r="3229" spans="1:5">
      <c r="A3229">
        <v>2820003</v>
      </c>
      <c r="B3229">
        <v>2843003</v>
      </c>
      <c r="C3229" s="293">
        <v>71600000</v>
      </c>
      <c r="D3229">
        <f t="shared" si="100"/>
        <v>2820003</v>
      </c>
      <c r="E3229">
        <f t="shared" si="101"/>
        <v>2843003</v>
      </c>
    </row>
    <row r="3230" spans="1:5">
      <c r="A3230">
        <v>2820004</v>
      </c>
      <c r="B3230">
        <v>2843004</v>
      </c>
      <c r="C3230" s="293">
        <v>70200000</v>
      </c>
      <c r="D3230">
        <f t="shared" si="100"/>
        <v>2820004</v>
      </c>
      <c r="E3230">
        <f t="shared" si="101"/>
        <v>2843004</v>
      </c>
    </row>
    <row r="3231" spans="1:5">
      <c r="A3231">
        <v>2820005</v>
      </c>
      <c r="B3231">
        <v>2843005</v>
      </c>
      <c r="C3231" s="293">
        <v>70200000</v>
      </c>
      <c r="D3231">
        <f t="shared" si="100"/>
        <v>2820005</v>
      </c>
      <c r="E3231">
        <f t="shared" si="101"/>
        <v>2843005</v>
      </c>
    </row>
    <row r="3232" spans="1:5">
      <c r="A3232">
        <v>2820006</v>
      </c>
      <c r="B3232">
        <v>2843006</v>
      </c>
      <c r="C3232" s="293">
        <v>70900000</v>
      </c>
      <c r="D3232">
        <f t="shared" si="100"/>
        <v>2820006</v>
      </c>
      <c r="E3232">
        <f t="shared" si="101"/>
        <v>2843006</v>
      </c>
    </row>
    <row r="3233" spans="1:5">
      <c r="A3233">
        <v>2820007</v>
      </c>
      <c r="B3233">
        <v>2843007</v>
      </c>
      <c r="C3233" s="293">
        <v>69300000</v>
      </c>
      <c r="D3233">
        <f t="shared" si="100"/>
        <v>2820007</v>
      </c>
      <c r="E3233">
        <f t="shared" si="101"/>
        <v>2843007</v>
      </c>
    </row>
    <row r="3234" spans="1:5">
      <c r="A3234">
        <v>2820008</v>
      </c>
      <c r="B3234">
        <v>2843008</v>
      </c>
      <c r="C3234" s="293">
        <v>69200000</v>
      </c>
      <c r="D3234">
        <f t="shared" si="100"/>
        <v>2820008</v>
      </c>
      <c r="E3234">
        <f t="shared" si="101"/>
        <v>2843008</v>
      </c>
    </row>
    <row r="3235" spans="1:5">
      <c r="A3235">
        <v>2820009</v>
      </c>
      <c r="B3235">
        <v>2843009</v>
      </c>
      <c r="C3235" s="293">
        <v>62000000</v>
      </c>
      <c r="D3235">
        <f t="shared" si="100"/>
        <v>2820009</v>
      </c>
      <c r="E3235">
        <f t="shared" si="101"/>
        <v>2843009</v>
      </c>
    </row>
    <row r="3236" spans="1:5">
      <c r="A3236">
        <v>2820010</v>
      </c>
      <c r="B3236">
        <v>2843010</v>
      </c>
      <c r="C3236" s="293">
        <v>74100000</v>
      </c>
      <c r="D3236">
        <f t="shared" si="100"/>
        <v>2820010</v>
      </c>
      <c r="E3236">
        <f t="shared" si="101"/>
        <v>2843010</v>
      </c>
    </row>
    <row r="3237" spans="1:5">
      <c r="A3237">
        <v>2820011</v>
      </c>
      <c r="B3237">
        <v>2843011</v>
      </c>
      <c r="C3237" s="293">
        <v>64300000</v>
      </c>
      <c r="D3237">
        <f t="shared" si="100"/>
        <v>2820011</v>
      </c>
      <c r="E3237">
        <f t="shared" si="101"/>
        <v>2843011</v>
      </c>
    </row>
    <row r="3238" spans="1:5">
      <c r="A3238">
        <v>2820012</v>
      </c>
      <c r="B3238">
        <v>2843012</v>
      </c>
      <c r="C3238" s="293">
        <v>71500000</v>
      </c>
      <c r="D3238">
        <f t="shared" si="100"/>
        <v>2820012</v>
      </c>
      <c r="E3238">
        <f t="shared" si="101"/>
        <v>2843012</v>
      </c>
    </row>
    <row r="3239" spans="1:5">
      <c r="A3239">
        <v>2820013</v>
      </c>
      <c r="B3239">
        <v>2843013</v>
      </c>
      <c r="C3239" s="293">
        <v>70900000</v>
      </c>
      <c r="D3239">
        <f t="shared" si="100"/>
        <v>2820013</v>
      </c>
      <c r="E3239">
        <f t="shared" si="101"/>
        <v>2843013</v>
      </c>
    </row>
    <row r="3240" spans="1:5">
      <c r="A3240">
        <v>2820014</v>
      </c>
      <c r="B3240">
        <v>2843014</v>
      </c>
      <c r="C3240" s="293">
        <v>69900000</v>
      </c>
      <c r="D3240">
        <f t="shared" si="100"/>
        <v>2820014</v>
      </c>
      <c r="E3240">
        <f t="shared" si="101"/>
        <v>2843014</v>
      </c>
    </row>
    <row r="3241" spans="1:5">
      <c r="A3241">
        <v>2820015</v>
      </c>
      <c r="B3241">
        <v>2843015</v>
      </c>
      <c r="C3241" s="293">
        <v>70900000</v>
      </c>
      <c r="D3241">
        <f t="shared" si="100"/>
        <v>2820015</v>
      </c>
      <c r="E3241">
        <f t="shared" si="101"/>
        <v>2843015</v>
      </c>
    </row>
    <row r="3242" spans="1:5">
      <c r="A3242">
        <v>2820016</v>
      </c>
      <c r="B3242">
        <v>2843016</v>
      </c>
      <c r="C3242" s="293">
        <v>71800000</v>
      </c>
      <c r="D3242">
        <f t="shared" si="100"/>
        <v>2820016</v>
      </c>
      <c r="E3242">
        <f t="shared" si="101"/>
        <v>2843016</v>
      </c>
    </row>
    <row r="3243" spans="1:5">
      <c r="A3243">
        <v>2820017</v>
      </c>
      <c r="B3243">
        <v>2843017</v>
      </c>
      <c r="C3243" s="293">
        <v>72000000</v>
      </c>
      <c r="D3243">
        <f t="shared" si="100"/>
        <v>2820017</v>
      </c>
      <c r="E3243">
        <f t="shared" si="101"/>
        <v>2843017</v>
      </c>
    </row>
    <row r="3244" spans="1:5">
      <c r="A3244">
        <v>2820018</v>
      </c>
      <c r="B3244">
        <v>2843018</v>
      </c>
      <c r="C3244" s="293">
        <v>60600000</v>
      </c>
      <c r="D3244">
        <f t="shared" si="100"/>
        <v>2820018</v>
      </c>
      <c r="E3244">
        <f t="shared" si="101"/>
        <v>2843018</v>
      </c>
    </row>
    <row r="3245" spans="1:5">
      <c r="A3245">
        <v>2811002</v>
      </c>
      <c r="B3245">
        <v>2861001</v>
      </c>
      <c r="C3245" s="293">
        <v>74000000</v>
      </c>
      <c r="D3245">
        <f t="shared" si="100"/>
        <v>2811002</v>
      </c>
      <c r="E3245">
        <f t="shared" si="101"/>
        <v>2861001</v>
      </c>
    </row>
    <row r="3246" spans="1:5">
      <c r="A3246">
        <v>2804002</v>
      </c>
      <c r="B3246">
        <v>2862001</v>
      </c>
      <c r="C3246" s="293">
        <v>95000000</v>
      </c>
      <c r="D3246">
        <f t="shared" si="100"/>
        <v>2804002</v>
      </c>
      <c r="E3246">
        <f t="shared" si="101"/>
        <v>2862001</v>
      </c>
    </row>
    <row r="3247" spans="1:5">
      <c r="A3247">
        <v>2804007</v>
      </c>
      <c r="B3247">
        <v>2862002</v>
      </c>
      <c r="C3247" s="293">
        <v>129000000</v>
      </c>
      <c r="D3247">
        <f t="shared" si="100"/>
        <v>2804007</v>
      </c>
      <c r="E3247">
        <f t="shared" si="101"/>
        <v>2862002</v>
      </c>
    </row>
    <row r="3248" spans="1:5">
      <c r="A3248">
        <v>2812001</v>
      </c>
      <c r="B3248">
        <v>2863001</v>
      </c>
      <c r="C3248" s="293">
        <v>56100000</v>
      </c>
      <c r="D3248">
        <f t="shared" si="100"/>
        <v>2812001</v>
      </c>
      <c r="E3248">
        <f t="shared" si="101"/>
        <v>2863001</v>
      </c>
    </row>
    <row r="3249" spans="1:5">
      <c r="A3249">
        <v>2826003</v>
      </c>
      <c r="B3249">
        <v>2865001</v>
      </c>
      <c r="C3249" s="293">
        <v>56600000</v>
      </c>
      <c r="D3249">
        <f t="shared" si="100"/>
        <v>2826003</v>
      </c>
      <c r="E3249">
        <f t="shared" si="101"/>
        <v>2865001</v>
      </c>
    </row>
    <row r="3250" spans="1:5">
      <c r="A3250">
        <v>2910001</v>
      </c>
      <c r="B3250">
        <v>2960001</v>
      </c>
      <c r="C3250" s="293">
        <v>142700000</v>
      </c>
      <c r="D3250">
        <f t="shared" si="100"/>
        <v>2910001</v>
      </c>
      <c r="E3250">
        <f t="shared" si="101"/>
        <v>2960001</v>
      </c>
    </row>
    <row r="3251" spans="1:5">
      <c r="A3251">
        <v>2910002</v>
      </c>
      <c r="B3251">
        <v>2960002</v>
      </c>
      <c r="C3251" s="293">
        <v>301800000</v>
      </c>
      <c r="D3251">
        <f t="shared" si="100"/>
        <v>2910002</v>
      </c>
      <c r="E3251">
        <f t="shared" si="101"/>
        <v>2960002</v>
      </c>
    </row>
    <row r="3252" spans="1:5">
      <c r="A3252">
        <v>2910080</v>
      </c>
      <c r="B3252">
        <v>2960003</v>
      </c>
      <c r="C3252" s="293">
        <v>122300000</v>
      </c>
      <c r="D3252">
        <f t="shared" si="100"/>
        <v>2910080</v>
      </c>
      <c r="E3252">
        <f t="shared" si="101"/>
        <v>2960003</v>
      </c>
    </row>
    <row r="3253" spans="1:5">
      <c r="A3253">
        <v>2910082</v>
      </c>
      <c r="B3253">
        <v>2960004</v>
      </c>
      <c r="C3253" s="293">
        <v>153300000</v>
      </c>
      <c r="D3253">
        <f t="shared" si="100"/>
        <v>2910082</v>
      </c>
      <c r="E3253">
        <f t="shared" si="101"/>
        <v>2960004</v>
      </c>
    </row>
    <row r="3254" spans="1:5">
      <c r="A3254">
        <v>2910083</v>
      </c>
      <c r="B3254">
        <v>2960005</v>
      </c>
      <c r="C3254" s="293">
        <v>162300000</v>
      </c>
      <c r="D3254">
        <f t="shared" si="100"/>
        <v>2910083</v>
      </c>
      <c r="E3254">
        <f t="shared" si="101"/>
        <v>2960005</v>
      </c>
    </row>
    <row r="3255" spans="1:5">
      <c r="A3255">
        <v>2910084</v>
      </c>
      <c r="B3255">
        <v>2960006</v>
      </c>
      <c r="C3255" s="293">
        <v>177000000</v>
      </c>
      <c r="D3255">
        <f t="shared" si="100"/>
        <v>2910084</v>
      </c>
      <c r="E3255">
        <f t="shared" si="101"/>
        <v>2960006</v>
      </c>
    </row>
    <row r="3256" spans="1:5">
      <c r="A3256">
        <v>2910085</v>
      </c>
      <c r="B3256">
        <v>2960007</v>
      </c>
      <c r="C3256" s="293">
        <v>316800000</v>
      </c>
      <c r="D3256">
        <f t="shared" si="100"/>
        <v>2910085</v>
      </c>
      <c r="E3256">
        <f t="shared" si="101"/>
        <v>2960007</v>
      </c>
    </row>
    <row r="3257" spans="1:5">
      <c r="A3257">
        <v>2910086</v>
      </c>
      <c r="B3257">
        <v>2960008</v>
      </c>
      <c r="C3257" s="293">
        <v>215000000</v>
      </c>
      <c r="D3257">
        <f t="shared" si="100"/>
        <v>2910086</v>
      </c>
      <c r="E3257">
        <f t="shared" si="101"/>
        <v>2960008</v>
      </c>
    </row>
    <row r="3258" spans="1:5">
      <c r="A3258">
        <v>2910087</v>
      </c>
      <c r="B3258">
        <v>2960009</v>
      </c>
      <c r="C3258" s="293">
        <v>200300000</v>
      </c>
      <c r="D3258">
        <f t="shared" si="100"/>
        <v>2910087</v>
      </c>
      <c r="E3258">
        <f t="shared" si="101"/>
        <v>2960009</v>
      </c>
    </row>
    <row r="3259" spans="1:5">
      <c r="A3259">
        <v>2910088</v>
      </c>
      <c r="B3259">
        <v>2960010</v>
      </c>
      <c r="C3259" s="293">
        <v>502000000</v>
      </c>
      <c r="D3259">
        <f t="shared" si="100"/>
        <v>2910088</v>
      </c>
      <c r="E3259">
        <f t="shared" si="101"/>
        <v>2960010</v>
      </c>
    </row>
    <row r="3260" spans="1:5">
      <c r="A3260">
        <v>2911002</v>
      </c>
      <c r="B3260">
        <v>2961001</v>
      </c>
      <c r="C3260" s="293">
        <v>142000000</v>
      </c>
      <c r="D3260">
        <f t="shared" si="100"/>
        <v>2911002</v>
      </c>
      <c r="E3260">
        <f t="shared" si="101"/>
        <v>2961001</v>
      </c>
    </row>
    <row r="3261" spans="1:5">
      <c r="A3261">
        <v>2911003</v>
      </c>
      <c r="B3261">
        <v>2961002</v>
      </c>
      <c r="C3261" s="293">
        <v>216000000</v>
      </c>
      <c r="D3261">
        <f t="shared" si="100"/>
        <v>2911003</v>
      </c>
      <c r="E3261">
        <f t="shared" si="101"/>
        <v>2961002</v>
      </c>
    </row>
    <row r="3262" spans="1:5">
      <c r="A3262">
        <v>2911004</v>
      </c>
      <c r="B3262">
        <v>2961003</v>
      </c>
      <c r="C3262" s="293">
        <v>126300000</v>
      </c>
      <c r="D3262">
        <f t="shared" si="100"/>
        <v>2911004</v>
      </c>
      <c r="E3262">
        <f t="shared" si="101"/>
        <v>2961003</v>
      </c>
    </row>
    <row r="3263" spans="1:5">
      <c r="A3263">
        <v>2911005</v>
      </c>
      <c r="B3263">
        <v>2961004</v>
      </c>
      <c r="C3263" s="293">
        <v>101300000</v>
      </c>
      <c r="D3263">
        <f t="shared" si="100"/>
        <v>2911005</v>
      </c>
      <c r="E3263">
        <f t="shared" si="101"/>
        <v>2961004</v>
      </c>
    </row>
    <row r="3264" spans="1:5">
      <c r="A3264">
        <v>2911006</v>
      </c>
      <c r="B3264">
        <v>2961005</v>
      </c>
      <c r="C3264" s="293">
        <v>266800000</v>
      </c>
      <c r="D3264">
        <f t="shared" si="100"/>
        <v>2911006</v>
      </c>
      <c r="E3264">
        <f t="shared" si="101"/>
        <v>2961005</v>
      </c>
    </row>
    <row r="3265" spans="1:5">
      <c r="A3265">
        <v>2911007</v>
      </c>
      <c r="B3265">
        <v>2961006</v>
      </c>
      <c r="C3265" s="293">
        <v>121700000</v>
      </c>
      <c r="D3265">
        <f t="shared" si="100"/>
        <v>2911007</v>
      </c>
      <c r="E3265">
        <f t="shared" si="101"/>
        <v>2961006</v>
      </c>
    </row>
    <row r="3266" spans="1:5">
      <c r="A3266">
        <v>2911008</v>
      </c>
      <c r="B3266">
        <v>2961007</v>
      </c>
      <c r="C3266" s="293">
        <v>295000000</v>
      </c>
      <c r="D3266">
        <f t="shared" si="100"/>
        <v>2911008</v>
      </c>
      <c r="E3266">
        <f t="shared" si="101"/>
        <v>2961007</v>
      </c>
    </row>
    <row r="3267" spans="1:5">
      <c r="A3267">
        <v>2911009</v>
      </c>
      <c r="B3267">
        <v>2961008</v>
      </c>
      <c r="C3267" s="293">
        <v>180000000</v>
      </c>
      <c r="D3267">
        <f t="shared" ref="D3267:D3330" si="102">+A3267*1</f>
        <v>2911009</v>
      </c>
      <c r="E3267">
        <f t="shared" ref="E3267:E3330" si="103">+B3267*1</f>
        <v>2961008</v>
      </c>
    </row>
    <row r="3268" spans="1:5">
      <c r="A3268">
        <v>2911010</v>
      </c>
      <c r="B3268">
        <v>2961009</v>
      </c>
      <c r="C3268" s="293">
        <v>274900000</v>
      </c>
      <c r="D3268">
        <f t="shared" si="102"/>
        <v>2911010</v>
      </c>
      <c r="E3268">
        <f t="shared" si="103"/>
        <v>2961009</v>
      </c>
    </row>
    <row r="3269" spans="1:5">
      <c r="A3269">
        <v>2911011</v>
      </c>
      <c r="B3269">
        <v>2961010</v>
      </c>
      <c r="C3269" s="293">
        <v>400800000</v>
      </c>
      <c r="D3269">
        <f t="shared" si="102"/>
        <v>2911011</v>
      </c>
      <c r="E3269">
        <f t="shared" si="103"/>
        <v>2961010</v>
      </c>
    </row>
    <row r="3270" spans="1:5">
      <c r="A3270">
        <v>2904001</v>
      </c>
      <c r="B3270">
        <v>2962001</v>
      </c>
      <c r="C3270" s="293">
        <v>136800000</v>
      </c>
      <c r="D3270">
        <f t="shared" si="102"/>
        <v>2904001</v>
      </c>
      <c r="E3270">
        <f t="shared" si="103"/>
        <v>2962001</v>
      </c>
    </row>
    <row r="3271" spans="1:5">
      <c r="A3271">
        <v>2904002</v>
      </c>
      <c r="B3271">
        <v>2962002</v>
      </c>
      <c r="C3271" s="293">
        <v>111900000</v>
      </c>
      <c r="D3271">
        <f t="shared" si="102"/>
        <v>2904002</v>
      </c>
      <c r="E3271">
        <f t="shared" si="103"/>
        <v>2962002</v>
      </c>
    </row>
    <row r="3272" spans="1:5">
      <c r="A3272">
        <v>2904003</v>
      </c>
      <c r="B3272">
        <v>2962003</v>
      </c>
      <c r="C3272" s="293">
        <v>131900000</v>
      </c>
      <c r="D3272">
        <f t="shared" si="102"/>
        <v>2904003</v>
      </c>
      <c r="E3272">
        <f t="shared" si="103"/>
        <v>2962003</v>
      </c>
    </row>
    <row r="3273" spans="1:5">
      <c r="A3273">
        <v>2904004</v>
      </c>
      <c r="B3273">
        <v>2962004</v>
      </c>
      <c r="C3273" s="293">
        <v>284600000</v>
      </c>
      <c r="D3273">
        <f t="shared" si="102"/>
        <v>2904004</v>
      </c>
      <c r="E3273">
        <f t="shared" si="103"/>
        <v>2962004</v>
      </c>
    </row>
    <row r="3274" spans="1:5">
      <c r="A3274">
        <v>2904081</v>
      </c>
      <c r="B3274">
        <v>2962005</v>
      </c>
      <c r="C3274" s="293">
        <v>159500000</v>
      </c>
      <c r="D3274">
        <f t="shared" si="102"/>
        <v>2904081</v>
      </c>
      <c r="E3274">
        <f t="shared" si="103"/>
        <v>2962005</v>
      </c>
    </row>
    <row r="3275" spans="1:5">
      <c r="A3275">
        <v>2904082</v>
      </c>
      <c r="B3275">
        <v>2962006</v>
      </c>
      <c r="C3275" s="293">
        <v>197000000</v>
      </c>
      <c r="D3275">
        <f t="shared" si="102"/>
        <v>2904082</v>
      </c>
      <c r="E3275">
        <f t="shared" si="103"/>
        <v>2962006</v>
      </c>
    </row>
    <row r="3276" spans="1:5">
      <c r="A3276">
        <v>2904083</v>
      </c>
      <c r="B3276">
        <v>2962007</v>
      </c>
      <c r="C3276" s="293">
        <v>291900000</v>
      </c>
      <c r="D3276">
        <f t="shared" si="102"/>
        <v>2904083</v>
      </c>
      <c r="E3276">
        <f t="shared" si="103"/>
        <v>2962007</v>
      </c>
    </row>
    <row r="3277" spans="1:5">
      <c r="A3277">
        <v>2912001</v>
      </c>
      <c r="B3277">
        <v>2963001</v>
      </c>
      <c r="C3277" s="293">
        <v>114400000</v>
      </c>
      <c r="D3277">
        <f t="shared" si="102"/>
        <v>2912001</v>
      </c>
      <c r="E3277">
        <f t="shared" si="103"/>
        <v>2963001</v>
      </c>
    </row>
    <row r="3278" spans="1:5">
      <c r="A3278">
        <v>2912002</v>
      </c>
      <c r="B3278">
        <v>2963002</v>
      </c>
      <c r="C3278" s="293">
        <v>163000000</v>
      </c>
      <c r="D3278">
        <f t="shared" si="102"/>
        <v>2912002</v>
      </c>
      <c r="E3278">
        <f t="shared" si="103"/>
        <v>2963002</v>
      </c>
    </row>
    <row r="3279" spans="1:5">
      <c r="A3279">
        <v>2912005</v>
      </c>
      <c r="B3279">
        <v>2963003</v>
      </c>
      <c r="C3279" s="293">
        <v>288600000</v>
      </c>
      <c r="D3279">
        <f t="shared" si="102"/>
        <v>2912005</v>
      </c>
      <c r="E3279">
        <f t="shared" si="103"/>
        <v>2963003</v>
      </c>
    </row>
    <row r="3280" spans="1:5">
      <c r="A3280">
        <v>2912006</v>
      </c>
      <c r="B3280">
        <v>2963004</v>
      </c>
      <c r="C3280" s="293">
        <v>138900000</v>
      </c>
      <c r="D3280">
        <f t="shared" si="102"/>
        <v>2912006</v>
      </c>
      <c r="E3280">
        <f t="shared" si="103"/>
        <v>2963004</v>
      </c>
    </row>
    <row r="3281" spans="1:5">
      <c r="A3281">
        <v>2912008</v>
      </c>
      <c r="B3281">
        <v>2963005</v>
      </c>
      <c r="C3281" s="293">
        <v>199100000</v>
      </c>
      <c r="D3281">
        <f t="shared" si="102"/>
        <v>2912008</v>
      </c>
      <c r="E3281">
        <f t="shared" si="103"/>
        <v>2963005</v>
      </c>
    </row>
    <row r="3282" spans="1:5">
      <c r="A3282">
        <v>2912003</v>
      </c>
      <c r="B3282">
        <v>2964001</v>
      </c>
      <c r="C3282" s="293">
        <v>121400000</v>
      </c>
      <c r="D3282">
        <f t="shared" si="102"/>
        <v>2912003</v>
      </c>
      <c r="E3282">
        <f t="shared" si="103"/>
        <v>2964001</v>
      </c>
    </row>
    <row r="3283" spans="1:5">
      <c r="A3283">
        <v>2912004</v>
      </c>
      <c r="B3283">
        <v>2964002</v>
      </c>
      <c r="C3283" s="293">
        <v>300300000</v>
      </c>
      <c r="D3283">
        <f t="shared" si="102"/>
        <v>2912004</v>
      </c>
      <c r="E3283">
        <f t="shared" si="103"/>
        <v>2964002</v>
      </c>
    </row>
    <row r="3284" spans="1:5">
      <c r="A3284">
        <v>2912007</v>
      </c>
      <c r="B3284">
        <v>2964003</v>
      </c>
      <c r="C3284" s="293">
        <v>177000000</v>
      </c>
      <c r="D3284">
        <f t="shared" si="102"/>
        <v>2912007</v>
      </c>
      <c r="E3284">
        <f t="shared" si="103"/>
        <v>2964003</v>
      </c>
    </row>
    <row r="3285" spans="1:5">
      <c r="A3285">
        <v>2912009</v>
      </c>
      <c r="B3285">
        <v>2964004</v>
      </c>
      <c r="C3285" s="293">
        <v>214200000</v>
      </c>
      <c r="D3285">
        <f t="shared" si="102"/>
        <v>2912009</v>
      </c>
      <c r="E3285">
        <f t="shared" si="103"/>
        <v>2964004</v>
      </c>
    </row>
    <row r="3286" spans="1:5">
      <c r="A3286">
        <v>2926001</v>
      </c>
      <c r="B3286">
        <v>2965001</v>
      </c>
      <c r="C3286" s="293">
        <v>125600000</v>
      </c>
      <c r="D3286">
        <f t="shared" si="102"/>
        <v>2926001</v>
      </c>
      <c r="E3286">
        <f t="shared" si="103"/>
        <v>2965001</v>
      </c>
    </row>
    <row r="3287" spans="1:5">
      <c r="A3287">
        <v>2926002</v>
      </c>
      <c r="B3287">
        <v>2965002</v>
      </c>
      <c r="C3287" s="293">
        <v>155500000</v>
      </c>
      <c r="D3287">
        <f t="shared" si="102"/>
        <v>2926002</v>
      </c>
      <c r="E3287">
        <f t="shared" si="103"/>
        <v>2965002</v>
      </c>
    </row>
    <row r="3288" spans="1:5">
      <c r="A3288">
        <v>2926004</v>
      </c>
      <c r="B3288">
        <v>2965003</v>
      </c>
      <c r="C3288" s="293">
        <v>171000000</v>
      </c>
      <c r="D3288">
        <f t="shared" si="102"/>
        <v>2926004</v>
      </c>
      <c r="E3288">
        <f t="shared" si="103"/>
        <v>2965003</v>
      </c>
    </row>
    <row r="3289" spans="1:5">
      <c r="A3289">
        <v>2926080</v>
      </c>
      <c r="B3289">
        <v>2965004</v>
      </c>
      <c r="C3289" s="293">
        <v>140900000</v>
      </c>
      <c r="D3289">
        <f t="shared" si="102"/>
        <v>2926080</v>
      </c>
      <c r="E3289">
        <f t="shared" si="103"/>
        <v>2965004</v>
      </c>
    </row>
    <row r="3290" spans="1:5">
      <c r="A3290">
        <v>2926081</v>
      </c>
      <c r="B3290">
        <v>2965005</v>
      </c>
      <c r="C3290" s="293">
        <v>257000000</v>
      </c>
      <c r="D3290">
        <f t="shared" si="102"/>
        <v>2926081</v>
      </c>
      <c r="E3290">
        <f t="shared" si="103"/>
        <v>2965005</v>
      </c>
    </row>
    <row r="3291" spans="1:5">
      <c r="A3291">
        <v>2926082</v>
      </c>
      <c r="B3291">
        <v>2965006</v>
      </c>
      <c r="C3291" s="293">
        <v>327000000</v>
      </c>
      <c r="D3291">
        <f t="shared" si="102"/>
        <v>2926082</v>
      </c>
      <c r="E3291">
        <f t="shared" si="103"/>
        <v>2965006</v>
      </c>
    </row>
    <row r="3292" spans="1:5">
      <c r="A3292">
        <v>2926083</v>
      </c>
      <c r="B3292">
        <v>2965007</v>
      </c>
      <c r="C3292" s="293">
        <v>260000000</v>
      </c>
      <c r="D3292">
        <f t="shared" si="102"/>
        <v>2926083</v>
      </c>
      <c r="E3292">
        <f t="shared" si="103"/>
        <v>2965007</v>
      </c>
    </row>
    <row r="3293" spans="1:5">
      <c r="A3293">
        <v>2926084</v>
      </c>
      <c r="B3293">
        <v>2965008</v>
      </c>
      <c r="C3293" s="293">
        <v>195600000</v>
      </c>
      <c r="D3293">
        <f t="shared" si="102"/>
        <v>2926084</v>
      </c>
      <c r="E3293">
        <f t="shared" si="103"/>
        <v>2965008</v>
      </c>
    </row>
    <row r="3294" spans="1:5">
      <c r="A3294">
        <v>2926085</v>
      </c>
      <c r="B3294">
        <v>2965009</v>
      </c>
      <c r="C3294" s="293">
        <v>480000000</v>
      </c>
      <c r="D3294">
        <f t="shared" si="102"/>
        <v>2926085</v>
      </c>
      <c r="E3294">
        <f t="shared" si="103"/>
        <v>2965009</v>
      </c>
    </row>
    <row r="3295" spans="1:5">
      <c r="A3295">
        <v>2926086</v>
      </c>
      <c r="B3295">
        <v>2965010</v>
      </c>
      <c r="C3295" s="293">
        <v>528500000</v>
      </c>
      <c r="D3295">
        <f t="shared" si="102"/>
        <v>2926086</v>
      </c>
      <c r="E3295">
        <f t="shared" si="103"/>
        <v>2965010</v>
      </c>
    </row>
    <row r="3296" spans="1:5">
      <c r="A3296">
        <v>2926087</v>
      </c>
      <c r="B3296">
        <v>2965011</v>
      </c>
      <c r="C3296" s="293">
        <v>299500000</v>
      </c>
      <c r="D3296">
        <f t="shared" si="102"/>
        <v>2926087</v>
      </c>
      <c r="E3296">
        <f t="shared" si="103"/>
        <v>2965011</v>
      </c>
    </row>
    <row r="3297" spans="1:5">
      <c r="A3297">
        <v>2922003</v>
      </c>
      <c r="B3297">
        <v>2966001</v>
      </c>
      <c r="C3297" s="293">
        <v>156800000</v>
      </c>
      <c r="D3297">
        <f t="shared" si="102"/>
        <v>2922003</v>
      </c>
      <c r="E3297">
        <f t="shared" si="103"/>
        <v>2966001</v>
      </c>
    </row>
    <row r="3298" spans="1:5">
      <c r="A3298">
        <v>2922005</v>
      </c>
      <c r="B3298">
        <v>2966002</v>
      </c>
      <c r="C3298" s="293">
        <v>288000000</v>
      </c>
      <c r="D3298">
        <f t="shared" si="102"/>
        <v>2922005</v>
      </c>
      <c r="E3298">
        <f t="shared" si="103"/>
        <v>2966002</v>
      </c>
    </row>
    <row r="3299" spans="1:5">
      <c r="A3299">
        <v>2922008</v>
      </c>
      <c r="B3299">
        <v>2966003</v>
      </c>
      <c r="C3299" s="293">
        <v>149300000</v>
      </c>
      <c r="D3299">
        <f t="shared" si="102"/>
        <v>2922008</v>
      </c>
      <c r="E3299">
        <f t="shared" si="103"/>
        <v>2966003</v>
      </c>
    </row>
    <row r="3300" spans="1:5">
      <c r="A3300">
        <v>2922011</v>
      </c>
      <c r="B3300">
        <v>2966004</v>
      </c>
      <c r="C3300" s="293">
        <v>306800000</v>
      </c>
      <c r="D3300">
        <f t="shared" si="102"/>
        <v>2922011</v>
      </c>
      <c r="E3300">
        <f t="shared" si="103"/>
        <v>2966004</v>
      </c>
    </row>
    <row r="3301" spans="1:5">
      <c r="A3301">
        <v>2922012</v>
      </c>
      <c r="B3301">
        <v>2966005</v>
      </c>
      <c r="C3301" s="293">
        <v>309300000</v>
      </c>
      <c r="D3301">
        <f t="shared" si="102"/>
        <v>2922012</v>
      </c>
      <c r="E3301">
        <f t="shared" si="103"/>
        <v>2966005</v>
      </c>
    </row>
    <row r="3302" spans="1:5">
      <c r="A3302">
        <v>2922013</v>
      </c>
      <c r="B3302">
        <v>2966006</v>
      </c>
      <c r="C3302" s="293">
        <v>160200000</v>
      </c>
      <c r="D3302">
        <f t="shared" si="102"/>
        <v>2922013</v>
      </c>
      <c r="E3302">
        <f t="shared" si="103"/>
        <v>2966006</v>
      </c>
    </row>
    <row r="3303" spans="1:5">
      <c r="A3303">
        <v>2922015</v>
      </c>
      <c r="B3303">
        <v>2966007</v>
      </c>
      <c r="C3303" s="293">
        <v>260000000</v>
      </c>
      <c r="D3303">
        <f t="shared" si="102"/>
        <v>2922015</v>
      </c>
      <c r="E3303">
        <f t="shared" si="103"/>
        <v>2966007</v>
      </c>
    </row>
    <row r="3304" spans="1:5">
      <c r="A3304">
        <v>2922017</v>
      </c>
      <c r="B3304">
        <v>2966008</v>
      </c>
      <c r="C3304" s="293">
        <v>194300000</v>
      </c>
      <c r="D3304">
        <f t="shared" si="102"/>
        <v>2922017</v>
      </c>
      <c r="E3304">
        <f t="shared" si="103"/>
        <v>2966008</v>
      </c>
    </row>
    <row r="3305" spans="1:5">
      <c r="A3305">
        <v>2922080</v>
      </c>
      <c r="B3305">
        <v>2966009</v>
      </c>
      <c r="C3305" s="293">
        <v>179600000</v>
      </c>
      <c r="D3305">
        <f t="shared" si="102"/>
        <v>2922080</v>
      </c>
      <c r="E3305">
        <f t="shared" si="103"/>
        <v>2966009</v>
      </c>
    </row>
    <row r="3306" spans="1:5">
      <c r="A3306">
        <v>2922081</v>
      </c>
      <c r="B3306">
        <v>2966010</v>
      </c>
      <c r="C3306" s="293">
        <v>176000000</v>
      </c>
      <c r="D3306">
        <f t="shared" si="102"/>
        <v>2922081</v>
      </c>
      <c r="E3306">
        <f t="shared" si="103"/>
        <v>2966010</v>
      </c>
    </row>
    <row r="3307" spans="1:5">
      <c r="A3307">
        <v>2922083</v>
      </c>
      <c r="B3307">
        <v>2966011</v>
      </c>
      <c r="C3307" s="293">
        <v>247300000</v>
      </c>
      <c r="D3307">
        <f t="shared" si="102"/>
        <v>2922083</v>
      </c>
      <c r="E3307">
        <f t="shared" si="103"/>
        <v>2966011</v>
      </c>
    </row>
    <row r="3308" spans="1:5">
      <c r="A3308">
        <v>2922084</v>
      </c>
      <c r="B3308">
        <v>2966012</v>
      </c>
      <c r="C3308" s="293">
        <v>351800000</v>
      </c>
      <c r="D3308">
        <f t="shared" si="102"/>
        <v>2922084</v>
      </c>
      <c r="E3308">
        <f t="shared" si="103"/>
        <v>2966012</v>
      </c>
    </row>
    <row r="3309" spans="1:5">
      <c r="A3309">
        <v>2922085</v>
      </c>
      <c r="B3309">
        <v>2966013</v>
      </c>
      <c r="C3309" s="293">
        <v>305000000</v>
      </c>
      <c r="D3309">
        <f t="shared" si="102"/>
        <v>2922085</v>
      </c>
      <c r="E3309">
        <f t="shared" si="103"/>
        <v>2966013</v>
      </c>
    </row>
    <row r="3310" spans="1:5">
      <c r="A3310">
        <v>2922086</v>
      </c>
      <c r="B3310">
        <v>2966014</v>
      </c>
      <c r="C3310" s="293">
        <v>323200000</v>
      </c>
      <c r="D3310">
        <f t="shared" si="102"/>
        <v>2922086</v>
      </c>
      <c r="E3310">
        <f t="shared" si="103"/>
        <v>2966014</v>
      </c>
    </row>
    <row r="3311" spans="1:5">
      <c r="A3311">
        <v>2922087</v>
      </c>
      <c r="B3311">
        <v>2966015</v>
      </c>
      <c r="C3311" s="293">
        <v>406500000</v>
      </c>
      <c r="D3311">
        <f t="shared" si="102"/>
        <v>2922087</v>
      </c>
      <c r="E3311">
        <f t="shared" si="103"/>
        <v>2966015</v>
      </c>
    </row>
    <row r="3312" spans="1:5">
      <c r="A3312">
        <v>2922088</v>
      </c>
      <c r="B3312">
        <v>2966016</v>
      </c>
      <c r="C3312" s="293">
        <v>560200000</v>
      </c>
      <c r="D3312">
        <f t="shared" si="102"/>
        <v>2922088</v>
      </c>
      <c r="E3312">
        <f t="shared" si="103"/>
        <v>2966016</v>
      </c>
    </row>
    <row r="3313" spans="1:5">
      <c r="A3313">
        <v>2922089</v>
      </c>
      <c r="B3313">
        <v>2966017</v>
      </c>
      <c r="C3313" s="293">
        <v>506500000</v>
      </c>
      <c r="D3313">
        <f t="shared" si="102"/>
        <v>2922089</v>
      </c>
      <c r="E3313">
        <f t="shared" si="103"/>
        <v>2966017</v>
      </c>
    </row>
    <row r="3314" spans="1:5">
      <c r="A3314">
        <v>2922090</v>
      </c>
      <c r="B3314">
        <v>2966018</v>
      </c>
      <c r="C3314" s="293">
        <v>736900000</v>
      </c>
      <c r="D3314">
        <f t="shared" si="102"/>
        <v>2922090</v>
      </c>
      <c r="E3314">
        <f t="shared" si="103"/>
        <v>2966018</v>
      </c>
    </row>
    <row r="3315" spans="1:5">
      <c r="A3315">
        <v>2922091</v>
      </c>
      <c r="B3315">
        <v>2966019</v>
      </c>
      <c r="C3315" s="293">
        <v>686000000</v>
      </c>
      <c r="D3315">
        <f t="shared" si="102"/>
        <v>2922091</v>
      </c>
      <c r="E3315">
        <f t="shared" si="103"/>
        <v>2966019</v>
      </c>
    </row>
    <row r="3316" spans="1:5">
      <c r="A3316">
        <v>2922092</v>
      </c>
      <c r="B3316">
        <v>2966020</v>
      </c>
      <c r="C3316" s="293">
        <v>444500000</v>
      </c>
      <c r="D3316">
        <f t="shared" si="102"/>
        <v>2922092</v>
      </c>
      <c r="E3316">
        <f t="shared" si="103"/>
        <v>2966020</v>
      </c>
    </row>
    <row r="3317" spans="1:5">
      <c r="A3317">
        <v>2922093</v>
      </c>
      <c r="B3317">
        <v>2966021</v>
      </c>
      <c r="C3317" s="293">
        <v>695900000</v>
      </c>
      <c r="D3317">
        <f t="shared" si="102"/>
        <v>2922093</v>
      </c>
      <c r="E3317">
        <f t="shared" si="103"/>
        <v>2966021</v>
      </c>
    </row>
    <row r="3318" spans="1:5">
      <c r="A3318">
        <v>3001120</v>
      </c>
      <c r="B3318">
        <v>3031001</v>
      </c>
      <c r="C3318" s="293">
        <v>177600000</v>
      </c>
      <c r="D3318">
        <f t="shared" si="102"/>
        <v>3001120</v>
      </c>
      <c r="E3318">
        <f t="shared" si="103"/>
        <v>3031001</v>
      </c>
    </row>
    <row r="3319" spans="1:5">
      <c r="A3319">
        <v>3001123</v>
      </c>
      <c r="B3319">
        <v>3031002</v>
      </c>
      <c r="C3319" s="293">
        <v>157800000</v>
      </c>
      <c r="D3319">
        <f t="shared" si="102"/>
        <v>3001123</v>
      </c>
      <c r="E3319">
        <f t="shared" si="103"/>
        <v>3031002</v>
      </c>
    </row>
    <row r="3320" spans="1:5">
      <c r="A3320">
        <v>3001127</v>
      </c>
      <c r="B3320">
        <v>3031003</v>
      </c>
      <c r="C3320" s="293">
        <v>207400000</v>
      </c>
      <c r="D3320">
        <f t="shared" si="102"/>
        <v>3001127</v>
      </c>
      <c r="E3320">
        <f t="shared" si="103"/>
        <v>3031003</v>
      </c>
    </row>
    <row r="3321" spans="1:5">
      <c r="A3321">
        <v>3001144</v>
      </c>
      <c r="B3321">
        <v>3031004</v>
      </c>
      <c r="C3321" s="293">
        <v>188700000</v>
      </c>
      <c r="D3321">
        <f t="shared" si="102"/>
        <v>3001144</v>
      </c>
      <c r="E3321">
        <f t="shared" si="103"/>
        <v>3031004</v>
      </c>
    </row>
    <row r="3322" spans="1:5">
      <c r="A3322">
        <v>3001150</v>
      </c>
      <c r="B3322">
        <v>3031005</v>
      </c>
      <c r="C3322" s="293">
        <v>250700000</v>
      </c>
      <c r="D3322">
        <f t="shared" si="102"/>
        <v>3001150</v>
      </c>
      <c r="E3322">
        <f t="shared" si="103"/>
        <v>3031005</v>
      </c>
    </row>
    <row r="3323" spans="1:5">
      <c r="A3323">
        <v>3001151</v>
      </c>
      <c r="B3323">
        <v>3031006</v>
      </c>
      <c r="C3323" s="293">
        <v>209200000</v>
      </c>
      <c r="D3323">
        <f t="shared" si="102"/>
        <v>3001151</v>
      </c>
      <c r="E3323">
        <f t="shared" si="103"/>
        <v>3031006</v>
      </c>
    </row>
    <row r="3324" spans="1:5">
      <c r="A3324">
        <v>3001156</v>
      </c>
      <c r="B3324">
        <v>3031007</v>
      </c>
      <c r="C3324" s="293">
        <v>230900000</v>
      </c>
      <c r="D3324">
        <f t="shared" si="102"/>
        <v>3001156</v>
      </c>
      <c r="E3324">
        <f t="shared" si="103"/>
        <v>3031007</v>
      </c>
    </row>
    <row r="3325" spans="1:5">
      <c r="A3325">
        <v>3001001</v>
      </c>
      <c r="B3325">
        <v>3032001</v>
      </c>
      <c r="C3325" s="293">
        <v>46600000</v>
      </c>
      <c r="D3325">
        <f t="shared" si="102"/>
        <v>3001001</v>
      </c>
      <c r="E3325">
        <f t="shared" si="103"/>
        <v>3032001</v>
      </c>
    </row>
    <row r="3326" spans="1:5">
      <c r="A3326">
        <v>3001009</v>
      </c>
      <c r="B3326">
        <v>3032002</v>
      </c>
      <c r="C3326" s="293">
        <v>48500000</v>
      </c>
      <c r="D3326">
        <f t="shared" si="102"/>
        <v>3001009</v>
      </c>
      <c r="E3326">
        <f t="shared" si="103"/>
        <v>3032002</v>
      </c>
    </row>
    <row r="3327" spans="1:5">
      <c r="A3327">
        <v>3001036</v>
      </c>
      <c r="B3327">
        <v>3032003</v>
      </c>
      <c r="C3327" s="293">
        <v>50300000</v>
      </c>
      <c r="D3327">
        <f t="shared" si="102"/>
        <v>3001036</v>
      </c>
      <c r="E3327">
        <f t="shared" si="103"/>
        <v>3032003</v>
      </c>
    </row>
    <row r="3328" spans="1:5">
      <c r="A3328">
        <v>3001042</v>
      </c>
      <c r="B3328">
        <v>3032004</v>
      </c>
      <c r="C3328" s="293">
        <v>47800000</v>
      </c>
      <c r="D3328">
        <f t="shared" si="102"/>
        <v>3001042</v>
      </c>
      <c r="E3328">
        <f t="shared" si="103"/>
        <v>3032004</v>
      </c>
    </row>
    <row r="3329" spans="1:5">
      <c r="A3329">
        <v>3001044</v>
      </c>
      <c r="B3329">
        <v>3032005</v>
      </c>
      <c r="C3329" s="293">
        <v>58900000</v>
      </c>
      <c r="D3329">
        <f t="shared" si="102"/>
        <v>3001044</v>
      </c>
      <c r="E3329">
        <f t="shared" si="103"/>
        <v>3032005</v>
      </c>
    </row>
    <row r="3330" spans="1:5">
      <c r="A3330">
        <v>3001045</v>
      </c>
      <c r="B3330">
        <v>3032006</v>
      </c>
      <c r="C3330" s="293">
        <v>61200000</v>
      </c>
      <c r="D3330">
        <f t="shared" si="102"/>
        <v>3001045</v>
      </c>
      <c r="E3330">
        <f t="shared" si="103"/>
        <v>3032006</v>
      </c>
    </row>
    <row r="3331" spans="1:5">
      <c r="A3331">
        <v>3001079</v>
      </c>
      <c r="B3331">
        <v>3032007</v>
      </c>
      <c r="C3331" s="293">
        <v>60000000</v>
      </c>
      <c r="D3331">
        <f t="shared" ref="D3331:D3394" si="104">+A3331*1</f>
        <v>3001079</v>
      </c>
      <c r="E3331">
        <f t="shared" ref="E3331:E3394" si="105">+B3331*1</f>
        <v>3032007</v>
      </c>
    </row>
    <row r="3332" spans="1:5">
      <c r="A3332">
        <v>3001091</v>
      </c>
      <c r="B3332">
        <v>3032008</v>
      </c>
      <c r="C3332" s="293">
        <v>57200000</v>
      </c>
      <c r="D3332">
        <f t="shared" si="104"/>
        <v>3001091</v>
      </c>
      <c r="E3332">
        <f t="shared" si="105"/>
        <v>3032008</v>
      </c>
    </row>
    <row r="3333" spans="1:5">
      <c r="A3333">
        <v>3001092</v>
      </c>
      <c r="B3333">
        <v>3032009</v>
      </c>
      <c r="C3333" s="293">
        <v>26900000</v>
      </c>
      <c r="D3333">
        <f t="shared" si="104"/>
        <v>3001092</v>
      </c>
      <c r="E3333">
        <f t="shared" si="105"/>
        <v>3032009</v>
      </c>
    </row>
    <row r="3334" spans="1:5">
      <c r="A3334">
        <v>3001097</v>
      </c>
      <c r="B3334">
        <v>3032010</v>
      </c>
      <c r="C3334" s="293">
        <v>19000000</v>
      </c>
      <c r="D3334">
        <f t="shared" si="104"/>
        <v>3001097</v>
      </c>
      <c r="E3334">
        <f t="shared" si="105"/>
        <v>3032010</v>
      </c>
    </row>
    <row r="3335" spans="1:5">
      <c r="A3335">
        <v>3001103</v>
      </c>
      <c r="B3335">
        <v>3032011</v>
      </c>
      <c r="C3335" s="293">
        <v>57500000</v>
      </c>
      <c r="D3335">
        <f t="shared" si="104"/>
        <v>3001103</v>
      </c>
      <c r="E3335">
        <f t="shared" si="105"/>
        <v>3032011</v>
      </c>
    </row>
    <row r="3336" spans="1:5">
      <c r="A3336">
        <v>3001107</v>
      </c>
      <c r="B3336">
        <v>3032012</v>
      </c>
      <c r="C3336" s="293">
        <v>39500000</v>
      </c>
      <c r="D3336">
        <f t="shared" si="104"/>
        <v>3001107</v>
      </c>
      <c r="E3336">
        <f t="shared" si="105"/>
        <v>3032012</v>
      </c>
    </row>
    <row r="3337" spans="1:5">
      <c r="A3337">
        <v>3001113</v>
      </c>
      <c r="B3337">
        <v>3032013</v>
      </c>
      <c r="C3337" s="293">
        <v>56200000</v>
      </c>
      <c r="D3337">
        <f t="shared" si="104"/>
        <v>3001113</v>
      </c>
      <c r="E3337">
        <f t="shared" si="105"/>
        <v>3032013</v>
      </c>
    </row>
    <row r="3338" spans="1:5">
      <c r="A3338">
        <v>3001117</v>
      </c>
      <c r="B3338">
        <v>3032014</v>
      </c>
      <c r="C3338" s="293">
        <v>70400000</v>
      </c>
      <c r="D3338">
        <f t="shared" si="104"/>
        <v>3001117</v>
      </c>
      <c r="E3338">
        <f t="shared" si="105"/>
        <v>3032014</v>
      </c>
    </row>
    <row r="3339" spans="1:5">
      <c r="A3339">
        <v>3001119</v>
      </c>
      <c r="B3339">
        <v>3032015</v>
      </c>
      <c r="C3339" s="293">
        <v>57400000</v>
      </c>
      <c r="D3339">
        <f t="shared" si="104"/>
        <v>3001119</v>
      </c>
      <c r="E3339">
        <f t="shared" si="105"/>
        <v>3032015</v>
      </c>
    </row>
    <row r="3340" spans="1:5">
      <c r="A3340">
        <v>3001126</v>
      </c>
      <c r="B3340">
        <v>3032016</v>
      </c>
      <c r="C3340" s="293">
        <v>67400000</v>
      </c>
      <c r="D3340">
        <f t="shared" si="104"/>
        <v>3001126</v>
      </c>
      <c r="E3340">
        <f t="shared" si="105"/>
        <v>3032016</v>
      </c>
    </row>
    <row r="3341" spans="1:5">
      <c r="A3341">
        <v>3001128</v>
      </c>
      <c r="B3341">
        <v>3032017</v>
      </c>
      <c r="C3341" s="293">
        <v>65000000</v>
      </c>
      <c r="D3341">
        <f t="shared" si="104"/>
        <v>3001128</v>
      </c>
      <c r="E3341">
        <f t="shared" si="105"/>
        <v>3032017</v>
      </c>
    </row>
    <row r="3342" spans="1:5">
      <c r="A3342">
        <v>3001137</v>
      </c>
      <c r="B3342">
        <v>3032018</v>
      </c>
      <c r="C3342" s="293">
        <v>57100000</v>
      </c>
      <c r="D3342">
        <f t="shared" si="104"/>
        <v>3001137</v>
      </c>
      <c r="E3342">
        <f t="shared" si="105"/>
        <v>3032018</v>
      </c>
    </row>
    <row r="3343" spans="1:5">
      <c r="A3343">
        <v>3001138</v>
      </c>
      <c r="B3343">
        <v>3032019</v>
      </c>
      <c r="C3343" s="293">
        <v>70600000</v>
      </c>
      <c r="D3343">
        <f t="shared" si="104"/>
        <v>3001138</v>
      </c>
      <c r="E3343">
        <f t="shared" si="105"/>
        <v>3032019</v>
      </c>
    </row>
    <row r="3344" spans="1:5">
      <c r="A3344">
        <v>3001140</v>
      </c>
      <c r="B3344">
        <v>3032020</v>
      </c>
      <c r="C3344" s="293">
        <v>71900000</v>
      </c>
      <c r="D3344">
        <f t="shared" si="104"/>
        <v>3001140</v>
      </c>
      <c r="E3344">
        <f t="shared" si="105"/>
        <v>3032020</v>
      </c>
    </row>
    <row r="3345" spans="1:5">
      <c r="A3345">
        <v>3001149</v>
      </c>
      <c r="B3345">
        <v>3032021</v>
      </c>
      <c r="C3345" s="293">
        <v>75500000</v>
      </c>
      <c r="D3345">
        <f t="shared" si="104"/>
        <v>3001149</v>
      </c>
      <c r="E3345">
        <f t="shared" si="105"/>
        <v>3032021</v>
      </c>
    </row>
    <row r="3346" spans="1:5">
      <c r="A3346">
        <v>3001154</v>
      </c>
      <c r="B3346">
        <v>3032022</v>
      </c>
      <c r="C3346" s="293">
        <v>94400000</v>
      </c>
      <c r="D3346">
        <f t="shared" si="104"/>
        <v>3001154</v>
      </c>
      <c r="E3346">
        <f t="shared" si="105"/>
        <v>3032022</v>
      </c>
    </row>
    <row r="3347" spans="1:5">
      <c r="A3347">
        <v>3001004</v>
      </c>
      <c r="B3347">
        <v>3033001</v>
      </c>
      <c r="C3347" s="293">
        <v>30800000</v>
      </c>
      <c r="D3347">
        <f t="shared" si="104"/>
        <v>3001004</v>
      </c>
      <c r="E3347">
        <f t="shared" si="105"/>
        <v>3033001</v>
      </c>
    </row>
    <row r="3348" spans="1:5">
      <c r="A3348">
        <v>3001006</v>
      </c>
      <c r="B3348">
        <v>3033002</v>
      </c>
      <c r="C3348" s="293">
        <v>47200000</v>
      </c>
      <c r="D3348">
        <f t="shared" si="104"/>
        <v>3001006</v>
      </c>
      <c r="E3348">
        <f t="shared" si="105"/>
        <v>3033002</v>
      </c>
    </row>
    <row r="3349" spans="1:5">
      <c r="A3349">
        <v>3001013</v>
      </c>
      <c r="B3349">
        <v>3033003</v>
      </c>
      <c r="C3349" s="293">
        <v>30600000</v>
      </c>
      <c r="D3349">
        <f t="shared" si="104"/>
        <v>3001013</v>
      </c>
      <c r="E3349">
        <f t="shared" si="105"/>
        <v>3033003</v>
      </c>
    </row>
    <row r="3350" spans="1:5">
      <c r="A3350">
        <v>3001018</v>
      </c>
      <c r="B3350">
        <v>3033004</v>
      </c>
      <c r="C3350" s="293">
        <v>127100000</v>
      </c>
      <c r="D3350">
        <f t="shared" si="104"/>
        <v>3001018</v>
      </c>
      <c r="E3350">
        <f t="shared" si="105"/>
        <v>3033004</v>
      </c>
    </row>
    <row r="3351" spans="1:5">
      <c r="A3351">
        <v>3001032</v>
      </c>
      <c r="B3351">
        <v>3033005</v>
      </c>
      <c r="C3351" s="293">
        <v>33700000</v>
      </c>
      <c r="D3351">
        <f t="shared" si="104"/>
        <v>3001032</v>
      </c>
      <c r="E3351">
        <f t="shared" si="105"/>
        <v>3033005</v>
      </c>
    </row>
    <row r="3352" spans="1:5">
      <c r="A3352">
        <v>3001033</v>
      </c>
      <c r="B3352">
        <v>3033006</v>
      </c>
      <c r="C3352" s="293">
        <v>28400000</v>
      </c>
      <c r="D3352">
        <f t="shared" si="104"/>
        <v>3001033</v>
      </c>
      <c r="E3352">
        <f t="shared" si="105"/>
        <v>3033006</v>
      </c>
    </row>
    <row r="3353" spans="1:5">
      <c r="A3353">
        <v>3001034</v>
      </c>
      <c r="B3353">
        <v>3033007</v>
      </c>
      <c r="C3353" s="293">
        <v>46000000</v>
      </c>
      <c r="D3353">
        <f t="shared" si="104"/>
        <v>3001034</v>
      </c>
      <c r="E3353">
        <f t="shared" si="105"/>
        <v>3033007</v>
      </c>
    </row>
    <row r="3354" spans="1:5">
      <c r="A3354">
        <v>3001035</v>
      </c>
      <c r="B3354">
        <v>3033008</v>
      </c>
      <c r="C3354" s="293">
        <v>29800000</v>
      </c>
      <c r="D3354">
        <f t="shared" si="104"/>
        <v>3001035</v>
      </c>
      <c r="E3354">
        <f t="shared" si="105"/>
        <v>3033008</v>
      </c>
    </row>
    <row r="3355" spans="1:5">
      <c r="A3355">
        <v>3001037</v>
      </c>
      <c r="B3355">
        <v>3033009</v>
      </c>
      <c r="C3355" s="293">
        <v>139200000</v>
      </c>
      <c r="D3355">
        <f t="shared" si="104"/>
        <v>3001037</v>
      </c>
      <c r="E3355">
        <f t="shared" si="105"/>
        <v>3033009</v>
      </c>
    </row>
    <row r="3356" spans="1:5">
      <c r="A3356">
        <v>3001039</v>
      </c>
      <c r="B3356">
        <v>3033010</v>
      </c>
      <c r="C3356" s="293">
        <v>32900000</v>
      </c>
      <c r="D3356">
        <f t="shared" si="104"/>
        <v>3001039</v>
      </c>
      <c r="E3356">
        <f t="shared" si="105"/>
        <v>3033010</v>
      </c>
    </row>
    <row r="3357" spans="1:5">
      <c r="A3357">
        <v>3001046</v>
      </c>
      <c r="B3357">
        <v>3033011</v>
      </c>
      <c r="C3357" s="293">
        <v>15800000</v>
      </c>
      <c r="D3357">
        <f t="shared" si="104"/>
        <v>3001046</v>
      </c>
      <c r="E3357">
        <f t="shared" si="105"/>
        <v>3033011</v>
      </c>
    </row>
    <row r="3358" spans="1:5">
      <c r="A3358">
        <v>3001048</v>
      </c>
      <c r="B3358">
        <v>3033012</v>
      </c>
      <c r="C3358" s="293">
        <v>46100000</v>
      </c>
      <c r="D3358">
        <f t="shared" si="104"/>
        <v>3001048</v>
      </c>
      <c r="E3358">
        <f t="shared" si="105"/>
        <v>3033012</v>
      </c>
    </row>
    <row r="3359" spans="1:5">
      <c r="A3359">
        <v>3001049</v>
      </c>
      <c r="B3359">
        <v>3033013</v>
      </c>
      <c r="C3359" s="293">
        <v>45800000</v>
      </c>
      <c r="D3359">
        <f t="shared" si="104"/>
        <v>3001049</v>
      </c>
      <c r="E3359">
        <f t="shared" si="105"/>
        <v>3033013</v>
      </c>
    </row>
    <row r="3360" spans="1:5">
      <c r="A3360">
        <v>3001050</v>
      </c>
      <c r="B3360">
        <v>3033014</v>
      </c>
      <c r="C3360" s="293">
        <v>59000000</v>
      </c>
      <c r="D3360">
        <f t="shared" si="104"/>
        <v>3001050</v>
      </c>
      <c r="E3360">
        <f t="shared" si="105"/>
        <v>3033014</v>
      </c>
    </row>
    <row r="3361" spans="1:5">
      <c r="A3361">
        <v>3001053</v>
      </c>
      <c r="B3361">
        <v>3033015</v>
      </c>
      <c r="C3361" s="293">
        <v>63300000</v>
      </c>
      <c r="D3361">
        <f t="shared" si="104"/>
        <v>3001053</v>
      </c>
      <c r="E3361">
        <f t="shared" si="105"/>
        <v>3033015</v>
      </c>
    </row>
    <row r="3362" spans="1:5">
      <c r="A3362">
        <v>3001055</v>
      </c>
      <c r="B3362">
        <v>3033016</v>
      </c>
      <c r="C3362" s="293">
        <v>62600000</v>
      </c>
      <c r="D3362">
        <f t="shared" si="104"/>
        <v>3001055</v>
      </c>
      <c r="E3362">
        <f t="shared" si="105"/>
        <v>3033016</v>
      </c>
    </row>
    <row r="3363" spans="1:5">
      <c r="A3363">
        <v>3001061</v>
      </c>
      <c r="B3363">
        <v>3033017</v>
      </c>
      <c r="C3363" s="293">
        <v>65900000</v>
      </c>
      <c r="D3363">
        <f t="shared" si="104"/>
        <v>3001061</v>
      </c>
      <c r="E3363">
        <f t="shared" si="105"/>
        <v>3033017</v>
      </c>
    </row>
    <row r="3364" spans="1:5">
      <c r="A3364">
        <v>3001062</v>
      </c>
      <c r="B3364">
        <v>3033018</v>
      </c>
      <c r="C3364" s="293">
        <v>59000000</v>
      </c>
      <c r="D3364">
        <f t="shared" si="104"/>
        <v>3001062</v>
      </c>
      <c r="E3364">
        <f t="shared" si="105"/>
        <v>3033018</v>
      </c>
    </row>
    <row r="3365" spans="1:5">
      <c r="A3365">
        <v>3001064</v>
      </c>
      <c r="B3365">
        <v>3033019</v>
      </c>
      <c r="C3365" s="293">
        <v>52300000</v>
      </c>
      <c r="D3365">
        <f t="shared" si="104"/>
        <v>3001064</v>
      </c>
      <c r="E3365">
        <f t="shared" si="105"/>
        <v>3033019</v>
      </c>
    </row>
    <row r="3366" spans="1:5">
      <c r="A3366">
        <v>3001066</v>
      </c>
      <c r="B3366">
        <v>3033020</v>
      </c>
      <c r="C3366" s="293">
        <v>58800000</v>
      </c>
      <c r="D3366">
        <f t="shared" si="104"/>
        <v>3001066</v>
      </c>
      <c r="E3366">
        <f t="shared" si="105"/>
        <v>3033020</v>
      </c>
    </row>
    <row r="3367" spans="1:5">
      <c r="A3367">
        <v>3001070</v>
      </c>
      <c r="B3367">
        <v>3033021</v>
      </c>
      <c r="C3367" s="293">
        <v>63700000</v>
      </c>
      <c r="D3367">
        <f t="shared" si="104"/>
        <v>3001070</v>
      </c>
      <c r="E3367">
        <f t="shared" si="105"/>
        <v>3033021</v>
      </c>
    </row>
    <row r="3368" spans="1:5">
      <c r="A3368">
        <v>3001076</v>
      </c>
      <c r="B3368">
        <v>3033022</v>
      </c>
      <c r="C3368" s="293">
        <v>39200000</v>
      </c>
      <c r="D3368">
        <f t="shared" si="104"/>
        <v>3001076</v>
      </c>
      <c r="E3368">
        <f t="shared" si="105"/>
        <v>3033022</v>
      </c>
    </row>
    <row r="3369" spans="1:5">
      <c r="A3369">
        <v>3001077</v>
      </c>
      <c r="B3369">
        <v>3033023</v>
      </c>
      <c r="C3369" s="293">
        <v>227900000</v>
      </c>
      <c r="D3369">
        <f t="shared" si="104"/>
        <v>3001077</v>
      </c>
      <c r="E3369">
        <f t="shared" si="105"/>
        <v>3033023</v>
      </c>
    </row>
    <row r="3370" spans="1:5">
      <c r="A3370">
        <v>3001080</v>
      </c>
      <c r="B3370">
        <v>3033024</v>
      </c>
      <c r="C3370" s="293">
        <v>64000000</v>
      </c>
      <c r="D3370">
        <f t="shared" si="104"/>
        <v>3001080</v>
      </c>
      <c r="E3370">
        <f t="shared" si="105"/>
        <v>3033024</v>
      </c>
    </row>
    <row r="3371" spans="1:5">
      <c r="A3371">
        <v>3001081</v>
      </c>
      <c r="B3371">
        <v>3033025</v>
      </c>
      <c r="C3371" s="293">
        <v>27800000</v>
      </c>
      <c r="D3371">
        <f t="shared" si="104"/>
        <v>3001081</v>
      </c>
      <c r="E3371">
        <f t="shared" si="105"/>
        <v>3033025</v>
      </c>
    </row>
    <row r="3372" spans="1:5">
      <c r="A3372">
        <v>3001082</v>
      </c>
      <c r="B3372">
        <v>3033026</v>
      </c>
      <c r="C3372" s="293">
        <v>54400000</v>
      </c>
      <c r="D3372">
        <f t="shared" si="104"/>
        <v>3001082</v>
      </c>
      <c r="E3372">
        <f t="shared" si="105"/>
        <v>3033026</v>
      </c>
    </row>
    <row r="3373" spans="1:5">
      <c r="A3373">
        <v>3001083</v>
      </c>
      <c r="B3373">
        <v>3033027</v>
      </c>
      <c r="C3373" s="293">
        <v>30400000</v>
      </c>
      <c r="D3373">
        <f t="shared" si="104"/>
        <v>3001083</v>
      </c>
      <c r="E3373">
        <f t="shared" si="105"/>
        <v>3033027</v>
      </c>
    </row>
    <row r="3374" spans="1:5">
      <c r="A3374">
        <v>3001084</v>
      </c>
      <c r="B3374">
        <v>3033028</v>
      </c>
      <c r="C3374" s="293">
        <v>67600000</v>
      </c>
      <c r="D3374">
        <f t="shared" si="104"/>
        <v>3001084</v>
      </c>
      <c r="E3374">
        <f t="shared" si="105"/>
        <v>3033028</v>
      </c>
    </row>
    <row r="3375" spans="1:5">
      <c r="A3375">
        <v>3001089</v>
      </c>
      <c r="B3375">
        <v>3033029</v>
      </c>
      <c r="C3375" s="293">
        <v>48800000</v>
      </c>
      <c r="D3375">
        <f t="shared" si="104"/>
        <v>3001089</v>
      </c>
      <c r="E3375">
        <f t="shared" si="105"/>
        <v>3033029</v>
      </c>
    </row>
    <row r="3376" spans="1:5">
      <c r="A3376">
        <v>3001096</v>
      </c>
      <c r="B3376">
        <v>3033030</v>
      </c>
      <c r="C3376" s="293">
        <v>49900000</v>
      </c>
      <c r="D3376">
        <f t="shared" si="104"/>
        <v>3001096</v>
      </c>
      <c r="E3376">
        <f t="shared" si="105"/>
        <v>3033030</v>
      </c>
    </row>
    <row r="3377" spans="1:5">
      <c r="A3377">
        <v>3001102</v>
      </c>
      <c r="B3377">
        <v>3033031</v>
      </c>
      <c r="C3377" s="293">
        <v>143500000</v>
      </c>
      <c r="D3377">
        <f t="shared" si="104"/>
        <v>3001102</v>
      </c>
      <c r="E3377">
        <f t="shared" si="105"/>
        <v>3033031</v>
      </c>
    </row>
    <row r="3378" spans="1:5">
      <c r="A3378">
        <v>3001105</v>
      </c>
      <c r="B3378">
        <v>3033032</v>
      </c>
      <c r="C3378" s="293">
        <v>50500000</v>
      </c>
      <c r="D3378">
        <f t="shared" si="104"/>
        <v>3001105</v>
      </c>
      <c r="E3378">
        <f t="shared" si="105"/>
        <v>3033032</v>
      </c>
    </row>
    <row r="3379" spans="1:5">
      <c r="A3379">
        <v>3001106</v>
      </c>
      <c r="B3379">
        <v>3033033</v>
      </c>
      <c r="C3379" s="293">
        <v>57900000</v>
      </c>
      <c r="D3379">
        <f t="shared" si="104"/>
        <v>3001106</v>
      </c>
      <c r="E3379">
        <f t="shared" si="105"/>
        <v>3033033</v>
      </c>
    </row>
    <row r="3380" spans="1:5">
      <c r="A3380">
        <v>3001112</v>
      </c>
      <c r="B3380">
        <v>3033034</v>
      </c>
      <c r="C3380" s="293">
        <v>63700000</v>
      </c>
      <c r="D3380">
        <f t="shared" si="104"/>
        <v>3001112</v>
      </c>
      <c r="E3380">
        <f t="shared" si="105"/>
        <v>3033034</v>
      </c>
    </row>
    <row r="3381" spans="1:5">
      <c r="A3381">
        <v>3001115</v>
      </c>
      <c r="B3381">
        <v>3033035</v>
      </c>
      <c r="C3381" s="293">
        <v>32300000</v>
      </c>
      <c r="D3381">
        <f t="shared" si="104"/>
        <v>3001115</v>
      </c>
      <c r="E3381">
        <f t="shared" si="105"/>
        <v>3033035</v>
      </c>
    </row>
    <row r="3382" spans="1:5">
      <c r="A3382">
        <v>3001116</v>
      </c>
      <c r="B3382">
        <v>3033036</v>
      </c>
      <c r="C3382" s="293">
        <v>75900000</v>
      </c>
      <c r="D3382">
        <f t="shared" si="104"/>
        <v>3001116</v>
      </c>
      <c r="E3382">
        <f t="shared" si="105"/>
        <v>3033036</v>
      </c>
    </row>
    <row r="3383" spans="1:5">
      <c r="A3383">
        <v>3001118</v>
      </c>
      <c r="B3383">
        <v>3033037</v>
      </c>
      <c r="C3383" s="293">
        <v>137100000</v>
      </c>
      <c r="D3383">
        <f t="shared" si="104"/>
        <v>3001118</v>
      </c>
      <c r="E3383">
        <f t="shared" si="105"/>
        <v>3033037</v>
      </c>
    </row>
    <row r="3384" spans="1:5">
      <c r="A3384">
        <v>3001121</v>
      </c>
      <c r="B3384">
        <v>3033038</v>
      </c>
      <c r="C3384" s="293">
        <v>73300000</v>
      </c>
      <c r="D3384">
        <f t="shared" si="104"/>
        <v>3001121</v>
      </c>
      <c r="E3384">
        <f t="shared" si="105"/>
        <v>3033038</v>
      </c>
    </row>
    <row r="3385" spans="1:5">
      <c r="A3385">
        <v>3001122</v>
      </c>
      <c r="B3385">
        <v>3033039</v>
      </c>
      <c r="C3385" s="293">
        <v>189400000</v>
      </c>
      <c r="D3385">
        <f t="shared" si="104"/>
        <v>3001122</v>
      </c>
      <c r="E3385">
        <f t="shared" si="105"/>
        <v>3033039</v>
      </c>
    </row>
    <row r="3386" spans="1:5">
      <c r="A3386">
        <v>3001124</v>
      </c>
      <c r="B3386">
        <v>3033040</v>
      </c>
      <c r="C3386" s="293">
        <v>64700000</v>
      </c>
      <c r="D3386">
        <f t="shared" si="104"/>
        <v>3001124</v>
      </c>
      <c r="E3386">
        <f t="shared" si="105"/>
        <v>3033040</v>
      </c>
    </row>
    <row r="3387" spans="1:5">
      <c r="A3387">
        <v>3001125</v>
      </c>
      <c r="B3387">
        <v>3033041</v>
      </c>
      <c r="C3387" s="293">
        <v>65800000</v>
      </c>
      <c r="D3387">
        <f t="shared" si="104"/>
        <v>3001125</v>
      </c>
      <c r="E3387">
        <f t="shared" si="105"/>
        <v>3033041</v>
      </c>
    </row>
    <row r="3388" spans="1:5">
      <c r="A3388">
        <v>3001129</v>
      </c>
      <c r="B3388">
        <v>3033042</v>
      </c>
      <c r="C3388" s="293">
        <v>218800000</v>
      </c>
      <c r="D3388">
        <f t="shared" si="104"/>
        <v>3001129</v>
      </c>
      <c r="E3388">
        <f t="shared" si="105"/>
        <v>3033042</v>
      </c>
    </row>
    <row r="3389" spans="1:5">
      <c r="A3389">
        <v>3001130</v>
      </c>
      <c r="B3389">
        <v>3033043</v>
      </c>
      <c r="C3389" s="293">
        <v>73700000</v>
      </c>
      <c r="D3389">
        <f t="shared" si="104"/>
        <v>3001130</v>
      </c>
      <c r="E3389">
        <f t="shared" si="105"/>
        <v>3033043</v>
      </c>
    </row>
    <row r="3390" spans="1:5">
      <c r="A3390">
        <v>3001131</v>
      </c>
      <c r="B3390">
        <v>3033044</v>
      </c>
      <c r="C3390" s="293">
        <v>84600000</v>
      </c>
      <c r="D3390">
        <f t="shared" si="104"/>
        <v>3001131</v>
      </c>
      <c r="E3390">
        <f t="shared" si="105"/>
        <v>3033044</v>
      </c>
    </row>
    <row r="3391" spans="1:5">
      <c r="A3391">
        <v>3001132</v>
      </c>
      <c r="B3391">
        <v>3033045</v>
      </c>
      <c r="C3391" s="293">
        <v>77000000</v>
      </c>
      <c r="D3391">
        <f t="shared" si="104"/>
        <v>3001132</v>
      </c>
      <c r="E3391">
        <f t="shared" si="105"/>
        <v>3033045</v>
      </c>
    </row>
    <row r="3392" spans="1:5">
      <c r="A3392">
        <v>3001133</v>
      </c>
      <c r="B3392">
        <v>3033046</v>
      </c>
      <c r="C3392" s="293">
        <v>251900000</v>
      </c>
      <c r="D3392">
        <f t="shared" si="104"/>
        <v>3001133</v>
      </c>
      <c r="E3392">
        <f t="shared" si="105"/>
        <v>3033046</v>
      </c>
    </row>
    <row r="3393" spans="1:5">
      <c r="A3393">
        <v>3001134</v>
      </c>
      <c r="B3393">
        <v>3033047</v>
      </c>
      <c r="C3393" s="293">
        <v>114000000</v>
      </c>
      <c r="D3393">
        <f t="shared" si="104"/>
        <v>3001134</v>
      </c>
      <c r="E3393">
        <f t="shared" si="105"/>
        <v>3033047</v>
      </c>
    </row>
    <row r="3394" spans="1:5">
      <c r="A3394">
        <v>3001135</v>
      </c>
      <c r="B3394">
        <v>3033048</v>
      </c>
      <c r="C3394" s="293">
        <v>77300000</v>
      </c>
      <c r="D3394">
        <f t="shared" si="104"/>
        <v>3001135</v>
      </c>
      <c r="E3394">
        <f t="shared" si="105"/>
        <v>3033048</v>
      </c>
    </row>
    <row r="3395" spans="1:5">
      <c r="A3395">
        <v>3001136</v>
      </c>
      <c r="B3395">
        <v>3033049</v>
      </c>
      <c r="C3395" s="293">
        <v>71500000</v>
      </c>
      <c r="D3395">
        <f t="shared" ref="D3395:D3458" si="106">+A3395*1</f>
        <v>3001136</v>
      </c>
      <c r="E3395">
        <f t="shared" ref="E3395:E3458" si="107">+B3395*1</f>
        <v>3033049</v>
      </c>
    </row>
    <row r="3396" spans="1:5">
      <c r="A3396">
        <v>3001139</v>
      </c>
      <c r="B3396">
        <v>3033050</v>
      </c>
      <c r="C3396" s="293">
        <v>71600000</v>
      </c>
      <c r="D3396">
        <f t="shared" si="106"/>
        <v>3001139</v>
      </c>
      <c r="E3396">
        <f t="shared" si="107"/>
        <v>3033050</v>
      </c>
    </row>
    <row r="3397" spans="1:5">
      <c r="A3397">
        <v>3001141</v>
      </c>
      <c r="B3397">
        <v>3033051</v>
      </c>
      <c r="C3397" s="293">
        <v>184300000</v>
      </c>
      <c r="D3397">
        <f t="shared" si="106"/>
        <v>3001141</v>
      </c>
      <c r="E3397">
        <f t="shared" si="107"/>
        <v>3033051</v>
      </c>
    </row>
    <row r="3398" spans="1:5">
      <c r="A3398">
        <v>3001142</v>
      </c>
      <c r="B3398">
        <v>3033052</v>
      </c>
      <c r="C3398" s="293">
        <v>364100000</v>
      </c>
      <c r="D3398">
        <f t="shared" si="106"/>
        <v>3001142</v>
      </c>
      <c r="E3398">
        <f t="shared" si="107"/>
        <v>3033052</v>
      </c>
    </row>
    <row r="3399" spans="1:5">
      <c r="A3399">
        <v>3001143</v>
      </c>
      <c r="B3399">
        <v>3033053</v>
      </c>
      <c r="C3399" s="293">
        <v>270000000</v>
      </c>
      <c r="D3399">
        <f t="shared" si="106"/>
        <v>3001143</v>
      </c>
      <c r="E3399">
        <f t="shared" si="107"/>
        <v>3033053</v>
      </c>
    </row>
    <row r="3400" spans="1:5">
      <c r="A3400">
        <v>3001145</v>
      </c>
      <c r="B3400">
        <v>3033054</v>
      </c>
      <c r="C3400" s="293">
        <v>89900000</v>
      </c>
      <c r="D3400">
        <f t="shared" si="106"/>
        <v>3001145</v>
      </c>
      <c r="E3400">
        <f t="shared" si="107"/>
        <v>3033054</v>
      </c>
    </row>
    <row r="3401" spans="1:5">
      <c r="A3401">
        <v>3001146</v>
      </c>
      <c r="B3401">
        <v>3033055</v>
      </c>
      <c r="C3401" s="293">
        <v>80600000</v>
      </c>
      <c r="D3401">
        <f t="shared" si="106"/>
        <v>3001146</v>
      </c>
      <c r="E3401">
        <f t="shared" si="107"/>
        <v>3033055</v>
      </c>
    </row>
    <row r="3402" spans="1:5">
      <c r="A3402">
        <v>3001147</v>
      </c>
      <c r="B3402">
        <v>3033056</v>
      </c>
      <c r="C3402" s="293">
        <v>193200000</v>
      </c>
      <c r="D3402">
        <f t="shared" si="106"/>
        <v>3001147</v>
      </c>
      <c r="E3402">
        <f t="shared" si="107"/>
        <v>3033056</v>
      </c>
    </row>
    <row r="3403" spans="1:5">
      <c r="A3403">
        <v>3001148</v>
      </c>
      <c r="B3403">
        <v>3033057</v>
      </c>
      <c r="C3403" s="293">
        <v>75700000</v>
      </c>
      <c r="D3403">
        <f t="shared" si="106"/>
        <v>3001148</v>
      </c>
      <c r="E3403">
        <f t="shared" si="107"/>
        <v>3033057</v>
      </c>
    </row>
    <row r="3404" spans="1:5">
      <c r="A3404">
        <v>3001152</v>
      </c>
      <c r="B3404">
        <v>3033058</v>
      </c>
      <c r="C3404" s="293">
        <v>108200000</v>
      </c>
      <c r="D3404">
        <f t="shared" si="106"/>
        <v>3001152</v>
      </c>
      <c r="E3404">
        <f t="shared" si="107"/>
        <v>3033058</v>
      </c>
    </row>
    <row r="3405" spans="1:5">
      <c r="A3405">
        <v>3001153</v>
      </c>
      <c r="B3405">
        <v>3033059</v>
      </c>
      <c r="C3405" s="293">
        <v>223200000</v>
      </c>
      <c r="D3405">
        <f t="shared" si="106"/>
        <v>3001153</v>
      </c>
      <c r="E3405">
        <f t="shared" si="107"/>
        <v>3033059</v>
      </c>
    </row>
    <row r="3406" spans="1:5">
      <c r="A3406">
        <v>3001155</v>
      </c>
      <c r="B3406">
        <v>3033060</v>
      </c>
      <c r="C3406" s="293">
        <v>106400000</v>
      </c>
      <c r="D3406">
        <f t="shared" si="106"/>
        <v>3001155</v>
      </c>
      <c r="E3406">
        <f t="shared" si="107"/>
        <v>3033060</v>
      </c>
    </row>
    <row r="3407" spans="1:5">
      <c r="A3407">
        <v>3001157</v>
      </c>
      <c r="B3407">
        <v>3033061</v>
      </c>
      <c r="C3407" s="293">
        <v>298600000</v>
      </c>
      <c r="D3407">
        <f t="shared" si="106"/>
        <v>3001157</v>
      </c>
      <c r="E3407">
        <f t="shared" si="107"/>
        <v>3033061</v>
      </c>
    </row>
    <row r="3408" spans="1:5">
      <c r="A3408">
        <v>3001158</v>
      </c>
      <c r="B3408">
        <v>3033062</v>
      </c>
      <c r="C3408" s="293">
        <v>127000000</v>
      </c>
      <c r="D3408">
        <f t="shared" si="106"/>
        <v>3001158</v>
      </c>
      <c r="E3408">
        <f t="shared" si="107"/>
        <v>3033062</v>
      </c>
    </row>
    <row r="3409" spans="1:5">
      <c r="A3409">
        <v>3001159</v>
      </c>
      <c r="B3409">
        <v>3033063</v>
      </c>
      <c r="C3409" s="293">
        <v>320000000</v>
      </c>
      <c r="D3409">
        <f t="shared" si="106"/>
        <v>3001159</v>
      </c>
      <c r="E3409">
        <f t="shared" si="107"/>
        <v>3033063</v>
      </c>
    </row>
    <row r="3410" spans="1:5">
      <c r="A3410">
        <v>3001160</v>
      </c>
      <c r="B3410">
        <v>3033064</v>
      </c>
      <c r="C3410" s="293">
        <v>249900000</v>
      </c>
      <c r="D3410">
        <f t="shared" si="106"/>
        <v>3001160</v>
      </c>
      <c r="E3410">
        <f t="shared" si="107"/>
        <v>3033064</v>
      </c>
    </row>
    <row r="3411" spans="1:5">
      <c r="A3411">
        <v>3006032</v>
      </c>
      <c r="B3411">
        <v>3034001</v>
      </c>
      <c r="C3411" s="293">
        <v>30800000</v>
      </c>
      <c r="D3411">
        <f t="shared" si="106"/>
        <v>3006032</v>
      </c>
      <c r="E3411">
        <f t="shared" si="107"/>
        <v>3034001</v>
      </c>
    </row>
    <row r="3412" spans="1:5">
      <c r="A3412">
        <v>3006033</v>
      </c>
      <c r="B3412">
        <v>3034002</v>
      </c>
      <c r="C3412" s="293">
        <v>28700000</v>
      </c>
      <c r="D3412">
        <f t="shared" si="106"/>
        <v>3006033</v>
      </c>
      <c r="E3412">
        <f t="shared" si="107"/>
        <v>3034002</v>
      </c>
    </row>
    <row r="3413" spans="1:5">
      <c r="A3413">
        <v>3006070</v>
      </c>
      <c r="B3413">
        <v>3034003</v>
      </c>
      <c r="C3413" s="293">
        <v>73500000</v>
      </c>
      <c r="D3413">
        <f t="shared" si="106"/>
        <v>3006070</v>
      </c>
      <c r="E3413">
        <f t="shared" si="107"/>
        <v>3034003</v>
      </c>
    </row>
    <row r="3414" spans="1:5">
      <c r="A3414">
        <v>3006158</v>
      </c>
      <c r="B3414">
        <v>3034004</v>
      </c>
      <c r="C3414" s="293">
        <v>340000000</v>
      </c>
      <c r="D3414">
        <f t="shared" si="106"/>
        <v>3006158</v>
      </c>
      <c r="E3414">
        <f t="shared" si="107"/>
        <v>3034004</v>
      </c>
    </row>
    <row r="3415" spans="1:5">
      <c r="A3415">
        <v>3006160</v>
      </c>
      <c r="B3415">
        <v>3034005</v>
      </c>
      <c r="C3415" s="293">
        <v>299900000</v>
      </c>
      <c r="D3415">
        <f t="shared" si="106"/>
        <v>3006160</v>
      </c>
      <c r="E3415">
        <f t="shared" si="107"/>
        <v>3034005</v>
      </c>
    </row>
    <row r="3416" spans="1:5">
      <c r="A3416">
        <v>3006083</v>
      </c>
      <c r="B3416">
        <v>3035001</v>
      </c>
      <c r="C3416" s="293">
        <v>67900000</v>
      </c>
      <c r="D3416">
        <f t="shared" si="106"/>
        <v>3006083</v>
      </c>
      <c r="E3416">
        <f t="shared" si="107"/>
        <v>3035001</v>
      </c>
    </row>
    <row r="3417" spans="1:5">
      <c r="A3417">
        <v>3006085</v>
      </c>
      <c r="B3417">
        <v>3035002</v>
      </c>
      <c r="C3417" s="293">
        <v>90700000</v>
      </c>
      <c r="D3417">
        <f t="shared" si="106"/>
        <v>3006085</v>
      </c>
      <c r="E3417">
        <f t="shared" si="107"/>
        <v>3035002</v>
      </c>
    </row>
    <row r="3418" spans="1:5">
      <c r="A3418">
        <v>3006092</v>
      </c>
      <c r="B3418">
        <v>3035003</v>
      </c>
      <c r="C3418" s="293">
        <v>95500000</v>
      </c>
      <c r="D3418">
        <f t="shared" si="106"/>
        <v>3006092</v>
      </c>
      <c r="E3418">
        <f t="shared" si="107"/>
        <v>3035003</v>
      </c>
    </row>
    <row r="3419" spans="1:5">
      <c r="A3419">
        <v>3006111</v>
      </c>
      <c r="B3419">
        <v>3035004</v>
      </c>
      <c r="C3419" s="293">
        <v>97000000</v>
      </c>
      <c r="D3419">
        <f t="shared" si="106"/>
        <v>3006111</v>
      </c>
      <c r="E3419">
        <f t="shared" si="107"/>
        <v>3035004</v>
      </c>
    </row>
    <row r="3420" spans="1:5">
      <c r="A3420">
        <v>3006113</v>
      </c>
      <c r="B3420">
        <v>3035005</v>
      </c>
      <c r="C3420" s="293">
        <v>80800000</v>
      </c>
      <c r="D3420">
        <f t="shared" si="106"/>
        <v>3006113</v>
      </c>
      <c r="E3420">
        <f t="shared" si="107"/>
        <v>3035005</v>
      </c>
    </row>
    <row r="3421" spans="1:5">
      <c r="A3421">
        <v>3006120</v>
      </c>
      <c r="B3421">
        <v>3035006</v>
      </c>
      <c r="C3421" s="293">
        <v>94000000</v>
      </c>
      <c r="D3421">
        <f t="shared" si="106"/>
        <v>3006120</v>
      </c>
      <c r="E3421">
        <f t="shared" si="107"/>
        <v>3035006</v>
      </c>
    </row>
    <row r="3422" spans="1:5">
      <c r="A3422">
        <v>3006121</v>
      </c>
      <c r="B3422">
        <v>3035007</v>
      </c>
      <c r="C3422" s="293">
        <v>115200000</v>
      </c>
      <c r="D3422">
        <f t="shared" si="106"/>
        <v>3006121</v>
      </c>
      <c r="E3422">
        <f t="shared" si="107"/>
        <v>3035007</v>
      </c>
    </row>
    <row r="3423" spans="1:5">
      <c r="A3423">
        <v>3006122</v>
      </c>
      <c r="B3423">
        <v>3035008</v>
      </c>
      <c r="C3423" s="293">
        <v>84000000</v>
      </c>
      <c r="D3423">
        <f t="shared" si="106"/>
        <v>3006122</v>
      </c>
      <c r="E3423">
        <f t="shared" si="107"/>
        <v>3035008</v>
      </c>
    </row>
    <row r="3424" spans="1:5">
      <c r="A3424">
        <v>3006124</v>
      </c>
      <c r="B3424">
        <v>3035009</v>
      </c>
      <c r="C3424" s="293">
        <v>122800000</v>
      </c>
      <c r="D3424">
        <f t="shared" si="106"/>
        <v>3006124</v>
      </c>
      <c r="E3424">
        <f t="shared" si="107"/>
        <v>3035009</v>
      </c>
    </row>
    <row r="3425" spans="1:5">
      <c r="A3425">
        <v>3006125</v>
      </c>
      <c r="B3425">
        <v>3035010</v>
      </c>
      <c r="C3425" s="293">
        <v>85900000</v>
      </c>
      <c r="D3425">
        <f t="shared" si="106"/>
        <v>3006125</v>
      </c>
      <c r="E3425">
        <f t="shared" si="107"/>
        <v>3035010</v>
      </c>
    </row>
    <row r="3426" spans="1:5">
      <c r="A3426">
        <v>3006126</v>
      </c>
      <c r="B3426">
        <v>3035011</v>
      </c>
      <c r="C3426" s="293">
        <v>89700000</v>
      </c>
      <c r="D3426">
        <f t="shared" si="106"/>
        <v>3006126</v>
      </c>
      <c r="E3426">
        <f t="shared" si="107"/>
        <v>3035011</v>
      </c>
    </row>
    <row r="3427" spans="1:5">
      <c r="A3427">
        <v>3006127</v>
      </c>
      <c r="B3427">
        <v>3035012</v>
      </c>
      <c r="C3427" s="293">
        <v>93600000</v>
      </c>
      <c r="D3427">
        <f t="shared" si="106"/>
        <v>3006127</v>
      </c>
      <c r="E3427">
        <f t="shared" si="107"/>
        <v>3035012</v>
      </c>
    </row>
    <row r="3428" spans="1:5">
      <c r="A3428">
        <v>3006129</v>
      </c>
      <c r="B3428">
        <v>3035013</v>
      </c>
      <c r="C3428" s="293">
        <v>109000000</v>
      </c>
      <c r="D3428">
        <f t="shared" si="106"/>
        <v>3006129</v>
      </c>
      <c r="E3428">
        <f t="shared" si="107"/>
        <v>3035013</v>
      </c>
    </row>
    <row r="3429" spans="1:5">
      <c r="A3429">
        <v>3006130</v>
      </c>
      <c r="B3429">
        <v>3035014</v>
      </c>
      <c r="C3429" s="293">
        <v>90200000</v>
      </c>
      <c r="D3429">
        <f t="shared" si="106"/>
        <v>3006130</v>
      </c>
      <c r="E3429">
        <f t="shared" si="107"/>
        <v>3035014</v>
      </c>
    </row>
    <row r="3430" spans="1:5">
      <c r="A3430">
        <v>3006131</v>
      </c>
      <c r="B3430">
        <v>3035015</v>
      </c>
      <c r="C3430" s="293">
        <v>164200000</v>
      </c>
      <c r="D3430">
        <f t="shared" si="106"/>
        <v>3006131</v>
      </c>
      <c r="E3430">
        <f t="shared" si="107"/>
        <v>3035015</v>
      </c>
    </row>
    <row r="3431" spans="1:5">
      <c r="A3431">
        <v>3006132</v>
      </c>
      <c r="B3431">
        <v>3035016</v>
      </c>
      <c r="C3431" s="293">
        <v>88300000</v>
      </c>
      <c r="D3431">
        <f t="shared" si="106"/>
        <v>3006132</v>
      </c>
      <c r="E3431">
        <f t="shared" si="107"/>
        <v>3035016</v>
      </c>
    </row>
    <row r="3432" spans="1:5">
      <c r="A3432">
        <v>3006133</v>
      </c>
      <c r="B3432">
        <v>3035017</v>
      </c>
      <c r="C3432" s="293">
        <v>135100000</v>
      </c>
      <c r="D3432">
        <f t="shared" si="106"/>
        <v>3006133</v>
      </c>
      <c r="E3432">
        <f t="shared" si="107"/>
        <v>3035017</v>
      </c>
    </row>
    <row r="3433" spans="1:5">
      <c r="A3433">
        <v>3006134</v>
      </c>
      <c r="B3433">
        <v>3035018</v>
      </c>
      <c r="C3433" s="293">
        <v>104500000</v>
      </c>
      <c r="D3433">
        <f t="shared" si="106"/>
        <v>3006134</v>
      </c>
      <c r="E3433">
        <f t="shared" si="107"/>
        <v>3035018</v>
      </c>
    </row>
    <row r="3434" spans="1:5">
      <c r="A3434">
        <v>3006135</v>
      </c>
      <c r="B3434">
        <v>3035019</v>
      </c>
      <c r="C3434" s="293">
        <v>95800000</v>
      </c>
      <c r="D3434">
        <f t="shared" si="106"/>
        <v>3006135</v>
      </c>
      <c r="E3434">
        <f t="shared" si="107"/>
        <v>3035019</v>
      </c>
    </row>
    <row r="3435" spans="1:5">
      <c r="A3435">
        <v>3006136</v>
      </c>
      <c r="B3435">
        <v>3035020</v>
      </c>
      <c r="C3435" s="293">
        <v>186000000</v>
      </c>
      <c r="D3435">
        <f t="shared" si="106"/>
        <v>3006136</v>
      </c>
      <c r="E3435">
        <f t="shared" si="107"/>
        <v>3035020</v>
      </c>
    </row>
    <row r="3436" spans="1:5">
      <c r="A3436">
        <v>3006137</v>
      </c>
      <c r="B3436">
        <v>3035021</v>
      </c>
      <c r="C3436" s="293">
        <v>146000000</v>
      </c>
      <c r="D3436">
        <f t="shared" si="106"/>
        <v>3006137</v>
      </c>
      <c r="E3436">
        <f t="shared" si="107"/>
        <v>3035021</v>
      </c>
    </row>
    <row r="3437" spans="1:5">
      <c r="A3437">
        <v>3006138</v>
      </c>
      <c r="B3437">
        <v>3035022</v>
      </c>
      <c r="C3437" s="293">
        <v>91000000</v>
      </c>
      <c r="D3437">
        <f t="shared" si="106"/>
        <v>3006138</v>
      </c>
      <c r="E3437">
        <f t="shared" si="107"/>
        <v>3035022</v>
      </c>
    </row>
    <row r="3438" spans="1:5">
      <c r="A3438">
        <v>3006139</v>
      </c>
      <c r="B3438">
        <v>3035023</v>
      </c>
      <c r="C3438" s="293">
        <v>92100000</v>
      </c>
      <c r="D3438">
        <f t="shared" si="106"/>
        <v>3006139</v>
      </c>
      <c r="E3438">
        <f t="shared" si="107"/>
        <v>3035023</v>
      </c>
    </row>
    <row r="3439" spans="1:5">
      <c r="A3439">
        <v>3006140</v>
      </c>
      <c r="B3439">
        <v>3035024</v>
      </c>
      <c r="C3439" s="293">
        <v>147700000</v>
      </c>
      <c r="D3439">
        <f t="shared" si="106"/>
        <v>3006140</v>
      </c>
      <c r="E3439">
        <f t="shared" si="107"/>
        <v>3035024</v>
      </c>
    </row>
    <row r="3440" spans="1:5">
      <c r="A3440">
        <v>3006141</v>
      </c>
      <c r="B3440">
        <v>3035025</v>
      </c>
      <c r="C3440" s="293">
        <v>170200000</v>
      </c>
      <c r="D3440">
        <f t="shared" si="106"/>
        <v>3006141</v>
      </c>
      <c r="E3440">
        <f t="shared" si="107"/>
        <v>3035025</v>
      </c>
    </row>
    <row r="3441" spans="1:5">
      <c r="A3441">
        <v>3006144</v>
      </c>
      <c r="B3441">
        <v>3035026</v>
      </c>
      <c r="C3441" s="293">
        <v>134500000</v>
      </c>
      <c r="D3441">
        <f t="shared" si="106"/>
        <v>3006144</v>
      </c>
      <c r="E3441">
        <f t="shared" si="107"/>
        <v>3035026</v>
      </c>
    </row>
    <row r="3442" spans="1:5">
      <c r="A3442">
        <v>3006150</v>
      </c>
      <c r="B3442">
        <v>3035027</v>
      </c>
      <c r="C3442" s="293">
        <v>154500000</v>
      </c>
      <c r="D3442">
        <f t="shared" si="106"/>
        <v>3006150</v>
      </c>
      <c r="E3442">
        <f t="shared" si="107"/>
        <v>3035027</v>
      </c>
    </row>
    <row r="3443" spans="1:5">
      <c r="A3443">
        <v>3006151</v>
      </c>
      <c r="B3443">
        <v>3035028</v>
      </c>
      <c r="C3443" s="293">
        <v>195000000</v>
      </c>
      <c r="D3443">
        <f t="shared" si="106"/>
        <v>3006151</v>
      </c>
      <c r="E3443">
        <f t="shared" si="107"/>
        <v>3035028</v>
      </c>
    </row>
    <row r="3444" spans="1:5">
      <c r="A3444">
        <v>3006153</v>
      </c>
      <c r="B3444">
        <v>3035029</v>
      </c>
      <c r="C3444" s="293">
        <v>180000000</v>
      </c>
      <c r="D3444">
        <f t="shared" si="106"/>
        <v>3006153</v>
      </c>
      <c r="E3444">
        <f t="shared" si="107"/>
        <v>3035029</v>
      </c>
    </row>
    <row r="3445" spans="1:5">
      <c r="A3445">
        <v>3006156</v>
      </c>
      <c r="B3445">
        <v>3035030</v>
      </c>
      <c r="C3445" s="293">
        <v>130000000</v>
      </c>
      <c r="D3445">
        <f t="shared" si="106"/>
        <v>3006156</v>
      </c>
      <c r="E3445">
        <f t="shared" si="107"/>
        <v>3035030</v>
      </c>
    </row>
    <row r="3446" spans="1:5">
      <c r="A3446">
        <v>3006162</v>
      </c>
      <c r="B3446">
        <v>3035031</v>
      </c>
      <c r="C3446" s="293">
        <v>175000000</v>
      </c>
      <c r="D3446">
        <f t="shared" si="106"/>
        <v>3006162</v>
      </c>
      <c r="E3446">
        <f t="shared" si="107"/>
        <v>3035031</v>
      </c>
    </row>
    <row r="3447" spans="1:5">
      <c r="A3447">
        <v>3006163</v>
      </c>
      <c r="B3447">
        <v>3035032</v>
      </c>
      <c r="C3447" s="293">
        <v>150000000</v>
      </c>
      <c r="D3447">
        <f t="shared" si="106"/>
        <v>3006163</v>
      </c>
      <c r="E3447">
        <f t="shared" si="107"/>
        <v>3035032</v>
      </c>
    </row>
    <row r="3448" spans="1:5">
      <c r="A3448">
        <v>3006022</v>
      </c>
      <c r="B3448">
        <v>3036001</v>
      </c>
      <c r="C3448" s="293">
        <v>102700000</v>
      </c>
      <c r="D3448">
        <f t="shared" si="106"/>
        <v>3006022</v>
      </c>
      <c r="E3448">
        <f t="shared" si="107"/>
        <v>3036001</v>
      </c>
    </row>
    <row r="3449" spans="1:5">
      <c r="A3449">
        <v>3006023</v>
      </c>
      <c r="B3449">
        <v>3036002</v>
      </c>
      <c r="C3449" s="293">
        <v>105700000</v>
      </c>
      <c r="D3449">
        <f t="shared" si="106"/>
        <v>3006023</v>
      </c>
      <c r="E3449">
        <f t="shared" si="107"/>
        <v>3036002</v>
      </c>
    </row>
    <row r="3450" spans="1:5">
      <c r="A3450">
        <v>3006029</v>
      </c>
      <c r="B3450">
        <v>3036003</v>
      </c>
      <c r="C3450" s="293">
        <v>108000000</v>
      </c>
      <c r="D3450">
        <f t="shared" si="106"/>
        <v>3006029</v>
      </c>
      <c r="E3450">
        <f t="shared" si="107"/>
        <v>3036003</v>
      </c>
    </row>
    <row r="3451" spans="1:5">
      <c r="A3451">
        <v>3006031</v>
      </c>
      <c r="B3451">
        <v>3036004</v>
      </c>
      <c r="C3451" s="293">
        <v>108300000</v>
      </c>
      <c r="D3451">
        <f t="shared" si="106"/>
        <v>3006031</v>
      </c>
      <c r="E3451">
        <f t="shared" si="107"/>
        <v>3036004</v>
      </c>
    </row>
    <row r="3452" spans="1:5">
      <c r="A3452">
        <v>3006037</v>
      </c>
      <c r="B3452">
        <v>3036005</v>
      </c>
      <c r="C3452" s="293">
        <v>91600000</v>
      </c>
      <c r="D3452">
        <f t="shared" si="106"/>
        <v>3006037</v>
      </c>
      <c r="E3452">
        <f t="shared" si="107"/>
        <v>3036005</v>
      </c>
    </row>
    <row r="3453" spans="1:5">
      <c r="A3453">
        <v>3006050</v>
      </c>
      <c r="B3453">
        <v>3036006</v>
      </c>
      <c r="C3453" s="293">
        <v>133100000</v>
      </c>
      <c r="D3453">
        <f t="shared" si="106"/>
        <v>3006050</v>
      </c>
      <c r="E3453">
        <f t="shared" si="107"/>
        <v>3036006</v>
      </c>
    </row>
    <row r="3454" spans="1:5">
      <c r="A3454">
        <v>3006056</v>
      </c>
      <c r="B3454">
        <v>3036007</v>
      </c>
      <c r="C3454" s="293">
        <v>107700000</v>
      </c>
      <c r="D3454">
        <f t="shared" si="106"/>
        <v>3006056</v>
      </c>
      <c r="E3454">
        <f t="shared" si="107"/>
        <v>3036007</v>
      </c>
    </row>
    <row r="3455" spans="1:5">
      <c r="A3455">
        <v>3006065</v>
      </c>
      <c r="B3455">
        <v>3036008</v>
      </c>
      <c r="C3455" s="293">
        <v>89000000</v>
      </c>
      <c r="D3455">
        <f t="shared" si="106"/>
        <v>3006065</v>
      </c>
      <c r="E3455">
        <f t="shared" si="107"/>
        <v>3036008</v>
      </c>
    </row>
    <row r="3456" spans="1:5">
      <c r="A3456">
        <v>3006082</v>
      </c>
      <c r="B3456">
        <v>3036009</v>
      </c>
      <c r="C3456" s="293">
        <v>103700000</v>
      </c>
      <c r="D3456">
        <f t="shared" si="106"/>
        <v>3006082</v>
      </c>
      <c r="E3456">
        <f t="shared" si="107"/>
        <v>3036009</v>
      </c>
    </row>
    <row r="3457" spans="1:5">
      <c r="A3457">
        <v>3006088</v>
      </c>
      <c r="B3457">
        <v>3036010</v>
      </c>
      <c r="C3457" s="293">
        <v>107600000</v>
      </c>
      <c r="D3457">
        <f t="shared" si="106"/>
        <v>3006088</v>
      </c>
      <c r="E3457">
        <f t="shared" si="107"/>
        <v>3036010</v>
      </c>
    </row>
    <row r="3458" spans="1:5">
      <c r="A3458">
        <v>3006095</v>
      </c>
      <c r="B3458">
        <v>3036011</v>
      </c>
      <c r="C3458" s="293">
        <v>91900000</v>
      </c>
      <c r="D3458">
        <f t="shared" si="106"/>
        <v>3006095</v>
      </c>
      <c r="E3458">
        <f t="shared" si="107"/>
        <v>3036011</v>
      </c>
    </row>
    <row r="3459" spans="1:5">
      <c r="A3459">
        <v>3006098</v>
      </c>
      <c r="B3459">
        <v>3036012</v>
      </c>
      <c r="C3459" s="293">
        <v>126400000</v>
      </c>
      <c r="D3459">
        <f t="shared" ref="D3459:D3522" si="108">+A3459*1</f>
        <v>3006098</v>
      </c>
      <c r="E3459">
        <f t="shared" ref="E3459:E3522" si="109">+B3459*1</f>
        <v>3036012</v>
      </c>
    </row>
    <row r="3460" spans="1:5">
      <c r="A3460">
        <v>3006105</v>
      </c>
      <c r="B3460">
        <v>3036013</v>
      </c>
      <c r="C3460" s="293">
        <v>136600000</v>
      </c>
      <c r="D3460">
        <f t="shared" si="108"/>
        <v>3006105</v>
      </c>
      <c r="E3460">
        <f t="shared" si="109"/>
        <v>3036013</v>
      </c>
    </row>
    <row r="3461" spans="1:5">
      <c r="A3461">
        <v>3006108</v>
      </c>
      <c r="B3461">
        <v>3036014</v>
      </c>
      <c r="C3461" s="293">
        <v>92200000</v>
      </c>
      <c r="D3461">
        <f t="shared" si="108"/>
        <v>3006108</v>
      </c>
      <c r="E3461">
        <f t="shared" si="109"/>
        <v>3036014</v>
      </c>
    </row>
    <row r="3462" spans="1:5">
      <c r="A3462">
        <v>3006110</v>
      </c>
      <c r="B3462">
        <v>3036015</v>
      </c>
      <c r="C3462" s="293">
        <v>109400000</v>
      </c>
      <c r="D3462">
        <f t="shared" si="108"/>
        <v>3006110</v>
      </c>
      <c r="E3462">
        <f t="shared" si="109"/>
        <v>3036015</v>
      </c>
    </row>
    <row r="3463" spans="1:5">
      <c r="A3463">
        <v>3006114</v>
      </c>
      <c r="B3463">
        <v>3036016</v>
      </c>
      <c r="C3463" s="293">
        <v>158700000</v>
      </c>
      <c r="D3463">
        <f t="shared" si="108"/>
        <v>3006114</v>
      </c>
      <c r="E3463">
        <f t="shared" si="109"/>
        <v>3036016</v>
      </c>
    </row>
    <row r="3464" spans="1:5">
      <c r="A3464">
        <v>3008001</v>
      </c>
      <c r="B3464">
        <v>3036017</v>
      </c>
      <c r="C3464" s="293">
        <v>108100000</v>
      </c>
      <c r="D3464">
        <f t="shared" si="108"/>
        <v>3008001</v>
      </c>
      <c r="E3464">
        <f t="shared" si="109"/>
        <v>3036017</v>
      </c>
    </row>
    <row r="3465" spans="1:5">
      <c r="A3465">
        <v>3008002</v>
      </c>
      <c r="B3465">
        <v>3036018</v>
      </c>
      <c r="C3465" s="293">
        <v>110100000</v>
      </c>
      <c r="D3465">
        <f t="shared" si="108"/>
        <v>3008002</v>
      </c>
      <c r="E3465">
        <f t="shared" si="109"/>
        <v>3036018</v>
      </c>
    </row>
    <row r="3466" spans="1:5">
      <c r="A3466">
        <v>3008008</v>
      </c>
      <c r="B3466">
        <v>3036019</v>
      </c>
      <c r="C3466" s="293">
        <v>108100000</v>
      </c>
      <c r="D3466">
        <f t="shared" si="108"/>
        <v>3008008</v>
      </c>
      <c r="E3466">
        <f t="shared" si="109"/>
        <v>3036019</v>
      </c>
    </row>
    <row r="3467" spans="1:5">
      <c r="A3467">
        <v>3008009</v>
      </c>
      <c r="B3467">
        <v>3036020</v>
      </c>
      <c r="C3467" s="293">
        <v>114200000</v>
      </c>
      <c r="D3467">
        <f t="shared" si="108"/>
        <v>3008009</v>
      </c>
      <c r="E3467">
        <f t="shared" si="109"/>
        <v>3036020</v>
      </c>
    </row>
    <row r="3468" spans="1:5">
      <c r="A3468">
        <v>3008010</v>
      </c>
      <c r="B3468">
        <v>3036021</v>
      </c>
      <c r="C3468" s="293">
        <v>108700000</v>
      </c>
      <c r="D3468">
        <f t="shared" si="108"/>
        <v>3008010</v>
      </c>
      <c r="E3468">
        <f t="shared" si="109"/>
        <v>3036021</v>
      </c>
    </row>
    <row r="3469" spans="1:5">
      <c r="A3469">
        <v>3008012</v>
      </c>
      <c r="B3469">
        <v>3036022</v>
      </c>
      <c r="C3469" s="293">
        <v>92600000</v>
      </c>
      <c r="D3469">
        <f t="shared" si="108"/>
        <v>3008012</v>
      </c>
      <c r="E3469">
        <f t="shared" si="109"/>
        <v>3036022</v>
      </c>
    </row>
    <row r="3470" spans="1:5">
      <c r="A3470">
        <v>3008013</v>
      </c>
      <c r="B3470">
        <v>3036023</v>
      </c>
      <c r="C3470" s="293">
        <v>96400000</v>
      </c>
      <c r="D3470">
        <f t="shared" si="108"/>
        <v>3008013</v>
      </c>
      <c r="E3470">
        <f t="shared" si="109"/>
        <v>3036023</v>
      </c>
    </row>
    <row r="3471" spans="1:5">
      <c r="A3471">
        <v>3008014</v>
      </c>
      <c r="B3471">
        <v>3036024</v>
      </c>
      <c r="C3471" s="293">
        <v>113800000</v>
      </c>
      <c r="D3471">
        <f t="shared" si="108"/>
        <v>3008014</v>
      </c>
      <c r="E3471">
        <f t="shared" si="109"/>
        <v>3036024</v>
      </c>
    </row>
    <row r="3472" spans="1:5">
      <c r="A3472">
        <v>3008015</v>
      </c>
      <c r="B3472">
        <v>3036025</v>
      </c>
      <c r="C3472" s="293">
        <v>99700000</v>
      </c>
      <c r="D3472">
        <f t="shared" si="108"/>
        <v>3008015</v>
      </c>
      <c r="E3472">
        <f t="shared" si="109"/>
        <v>3036025</v>
      </c>
    </row>
    <row r="3473" spans="1:5">
      <c r="A3473">
        <v>3008018</v>
      </c>
      <c r="B3473">
        <v>3036026</v>
      </c>
      <c r="C3473" s="293">
        <v>110800000</v>
      </c>
      <c r="D3473">
        <f t="shared" si="108"/>
        <v>3008018</v>
      </c>
      <c r="E3473">
        <f t="shared" si="109"/>
        <v>3036026</v>
      </c>
    </row>
    <row r="3474" spans="1:5">
      <c r="A3474">
        <v>3008019</v>
      </c>
      <c r="B3474">
        <v>3036027</v>
      </c>
      <c r="C3474" s="293">
        <v>99000000</v>
      </c>
      <c r="D3474">
        <f t="shared" si="108"/>
        <v>3008019</v>
      </c>
      <c r="E3474">
        <f t="shared" si="109"/>
        <v>3036027</v>
      </c>
    </row>
    <row r="3475" spans="1:5">
      <c r="A3475">
        <v>3008020</v>
      </c>
      <c r="B3475">
        <v>3036028</v>
      </c>
      <c r="C3475" s="293">
        <v>112400000</v>
      </c>
      <c r="D3475">
        <f t="shared" si="108"/>
        <v>3008020</v>
      </c>
      <c r="E3475">
        <f t="shared" si="109"/>
        <v>3036028</v>
      </c>
    </row>
    <row r="3476" spans="1:5">
      <c r="A3476">
        <v>3008021</v>
      </c>
      <c r="B3476">
        <v>3036029</v>
      </c>
      <c r="C3476" s="293">
        <v>90100000</v>
      </c>
      <c r="D3476">
        <f t="shared" si="108"/>
        <v>3008021</v>
      </c>
      <c r="E3476">
        <f t="shared" si="109"/>
        <v>3036029</v>
      </c>
    </row>
    <row r="3477" spans="1:5">
      <c r="A3477">
        <v>3008022</v>
      </c>
      <c r="B3477">
        <v>3036030</v>
      </c>
      <c r="C3477" s="293">
        <v>94600000</v>
      </c>
      <c r="D3477">
        <f t="shared" si="108"/>
        <v>3008022</v>
      </c>
      <c r="E3477">
        <f t="shared" si="109"/>
        <v>3036030</v>
      </c>
    </row>
    <row r="3478" spans="1:5">
      <c r="A3478">
        <v>3008023</v>
      </c>
      <c r="B3478">
        <v>3036031</v>
      </c>
      <c r="C3478" s="293">
        <v>113600000</v>
      </c>
      <c r="D3478">
        <f t="shared" si="108"/>
        <v>3008023</v>
      </c>
      <c r="E3478">
        <f t="shared" si="109"/>
        <v>3036031</v>
      </c>
    </row>
    <row r="3479" spans="1:5">
      <c r="A3479">
        <v>3008027</v>
      </c>
      <c r="B3479">
        <v>3036032</v>
      </c>
      <c r="C3479" s="293">
        <v>107300000</v>
      </c>
      <c r="D3479">
        <f t="shared" si="108"/>
        <v>3008027</v>
      </c>
      <c r="E3479">
        <f t="shared" si="109"/>
        <v>3036032</v>
      </c>
    </row>
    <row r="3480" spans="1:5">
      <c r="A3480">
        <v>3008028</v>
      </c>
      <c r="B3480">
        <v>3036033</v>
      </c>
      <c r="C3480" s="293">
        <v>127200000</v>
      </c>
      <c r="D3480">
        <f t="shared" si="108"/>
        <v>3008028</v>
      </c>
      <c r="E3480">
        <f t="shared" si="109"/>
        <v>3036033</v>
      </c>
    </row>
    <row r="3481" spans="1:5">
      <c r="A3481">
        <v>3008029</v>
      </c>
      <c r="B3481">
        <v>3036034</v>
      </c>
      <c r="C3481" s="293">
        <v>148100000</v>
      </c>
      <c r="D3481">
        <f t="shared" si="108"/>
        <v>3008029</v>
      </c>
      <c r="E3481">
        <f t="shared" si="109"/>
        <v>3036034</v>
      </c>
    </row>
    <row r="3482" spans="1:5">
      <c r="A3482">
        <v>3008032</v>
      </c>
      <c r="B3482">
        <v>3036035</v>
      </c>
      <c r="C3482" s="293">
        <v>94200000</v>
      </c>
      <c r="D3482">
        <f t="shared" si="108"/>
        <v>3008032</v>
      </c>
      <c r="E3482">
        <f t="shared" si="109"/>
        <v>3036035</v>
      </c>
    </row>
    <row r="3483" spans="1:5">
      <c r="A3483">
        <v>3008033</v>
      </c>
      <c r="B3483">
        <v>3036036</v>
      </c>
      <c r="C3483" s="293">
        <v>86600000</v>
      </c>
      <c r="D3483">
        <f t="shared" si="108"/>
        <v>3008033</v>
      </c>
      <c r="E3483">
        <f t="shared" si="109"/>
        <v>3036036</v>
      </c>
    </row>
    <row r="3484" spans="1:5">
      <c r="A3484">
        <v>3008034</v>
      </c>
      <c r="B3484">
        <v>3036037</v>
      </c>
      <c r="C3484" s="293">
        <v>142700000</v>
      </c>
      <c r="D3484">
        <f t="shared" si="108"/>
        <v>3008034</v>
      </c>
      <c r="E3484">
        <f t="shared" si="109"/>
        <v>3036037</v>
      </c>
    </row>
    <row r="3485" spans="1:5">
      <c r="A3485">
        <v>3008035</v>
      </c>
      <c r="B3485">
        <v>3036038</v>
      </c>
      <c r="C3485" s="293">
        <v>108200000</v>
      </c>
      <c r="D3485">
        <f t="shared" si="108"/>
        <v>3008035</v>
      </c>
      <c r="E3485">
        <f t="shared" si="109"/>
        <v>3036038</v>
      </c>
    </row>
    <row r="3486" spans="1:5">
      <c r="A3486">
        <v>3008036</v>
      </c>
      <c r="B3486">
        <v>3036039</v>
      </c>
      <c r="C3486" s="293">
        <v>84000000</v>
      </c>
      <c r="D3486">
        <f t="shared" si="108"/>
        <v>3008036</v>
      </c>
      <c r="E3486">
        <f t="shared" si="109"/>
        <v>3036039</v>
      </c>
    </row>
    <row r="3487" spans="1:5">
      <c r="A3487">
        <v>3008037</v>
      </c>
      <c r="B3487">
        <v>3036040</v>
      </c>
      <c r="C3487" s="293">
        <v>107500000</v>
      </c>
      <c r="D3487">
        <f t="shared" si="108"/>
        <v>3008037</v>
      </c>
      <c r="E3487">
        <f t="shared" si="109"/>
        <v>3036040</v>
      </c>
    </row>
    <row r="3488" spans="1:5">
      <c r="A3488">
        <v>3008038</v>
      </c>
      <c r="B3488">
        <v>3036041</v>
      </c>
      <c r="C3488" s="293">
        <v>106100000</v>
      </c>
      <c r="D3488">
        <f t="shared" si="108"/>
        <v>3008038</v>
      </c>
      <c r="E3488">
        <f t="shared" si="109"/>
        <v>3036041</v>
      </c>
    </row>
    <row r="3489" spans="1:5">
      <c r="A3489">
        <v>3008039</v>
      </c>
      <c r="B3489">
        <v>3036042</v>
      </c>
      <c r="C3489" s="293">
        <v>102500000</v>
      </c>
      <c r="D3489">
        <f t="shared" si="108"/>
        <v>3008039</v>
      </c>
      <c r="E3489">
        <f t="shared" si="109"/>
        <v>3036042</v>
      </c>
    </row>
    <row r="3490" spans="1:5">
      <c r="A3490">
        <v>3008040</v>
      </c>
      <c r="B3490">
        <v>3036043</v>
      </c>
      <c r="C3490" s="293">
        <v>118000000</v>
      </c>
      <c r="D3490">
        <f t="shared" si="108"/>
        <v>3008040</v>
      </c>
      <c r="E3490">
        <f t="shared" si="109"/>
        <v>3036043</v>
      </c>
    </row>
    <row r="3491" spans="1:5">
      <c r="A3491">
        <v>3008041</v>
      </c>
      <c r="B3491">
        <v>3036044</v>
      </c>
      <c r="C3491" s="293">
        <v>91800000</v>
      </c>
      <c r="D3491">
        <f t="shared" si="108"/>
        <v>3008041</v>
      </c>
      <c r="E3491">
        <f t="shared" si="109"/>
        <v>3036044</v>
      </c>
    </row>
    <row r="3492" spans="1:5">
      <c r="A3492">
        <v>3008042</v>
      </c>
      <c r="B3492">
        <v>3036045</v>
      </c>
      <c r="C3492" s="293">
        <v>171600000</v>
      </c>
      <c r="D3492">
        <f t="shared" si="108"/>
        <v>3008042</v>
      </c>
      <c r="E3492">
        <f t="shared" si="109"/>
        <v>3036045</v>
      </c>
    </row>
    <row r="3493" spans="1:5">
      <c r="A3493">
        <v>3008043</v>
      </c>
      <c r="B3493">
        <v>3036046</v>
      </c>
      <c r="C3493" s="293">
        <v>164300000</v>
      </c>
      <c r="D3493">
        <f t="shared" si="108"/>
        <v>3008043</v>
      </c>
      <c r="E3493">
        <f t="shared" si="109"/>
        <v>3036046</v>
      </c>
    </row>
    <row r="3494" spans="1:5">
      <c r="A3494">
        <v>3008044</v>
      </c>
      <c r="B3494">
        <v>3036047</v>
      </c>
      <c r="C3494" s="293">
        <v>143000000</v>
      </c>
      <c r="D3494">
        <f t="shared" si="108"/>
        <v>3008044</v>
      </c>
      <c r="E3494">
        <f t="shared" si="109"/>
        <v>3036047</v>
      </c>
    </row>
    <row r="3495" spans="1:5">
      <c r="A3495">
        <v>3008045</v>
      </c>
      <c r="B3495">
        <v>3036048</v>
      </c>
      <c r="C3495" s="293">
        <v>114600000</v>
      </c>
      <c r="D3495">
        <f t="shared" si="108"/>
        <v>3008045</v>
      </c>
      <c r="E3495">
        <f t="shared" si="109"/>
        <v>3036048</v>
      </c>
    </row>
    <row r="3496" spans="1:5">
      <c r="A3496">
        <v>3008046</v>
      </c>
      <c r="B3496">
        <v>3036049</v>
      </c>
      <c r="C3496" s="293">
        <v>112100000</v>
      </c>
      <c r="D3496">
        <f t="shared" si="108"/>
        <v>3008046</v>
      </c>
      <c r="E3496">
        <f t="shared" si="109"/>
        <v>3036049</v>
      </c>
    </row>
    <row r="3497" spans="1:5">
      <c r="A3497">
        <v>3008047</v>
      </c>
      <c r="B3497">
        <v>3036050</v>
      </c>
      <c r="C3497" s="293">
        <v>126600000</v>
      </c>
      <c r="D3497">
        <f t="shared" si="108"/>
        <v>3008047</v>
      </c>
      <c r="E3497">
        <f t="shared" si="109"/>
        <v>3036050</v>
      </c>
    </row>
    <row r="3498" spans="1:5">
      <c r="A3498">
        <v>3008048</v>
      </c>
      <c r="B3498">
        <v>3036051</v>
      </c>
      <c r="C3498" s="293">
        <v>99800000</v>
      </c>
      <c r="D3498">
        <f t="shared" si="108"/>
        <v>3008048</v>
      </c>
      <c r="E3498">
        <f t="shared" si="109"/>
        <v>3036051</v>
      </c>
    </row>
    <row r="3499" spans="1:5">
      <c r="A3499">
        <v>3008049</v>
      </c>
      <c r="B3499">
        <v>3036052</v>
      </c>
      <c r="C3499" s="293">
        <v>159700000</v>
      </c>
      <c r="D3499">
        <f t="shared" si="108"/>
        <v>3008049</v>
      </c>
      <c r="E3499">
        <f t="shared" si="109"/>
        <v>3036052</v>
      </c>
    </row>
    <row r="3500" spans="1:5">
      <c r="A3500">
        <v>3008050</v>
      </c>
      <c r="B3500">
        <v>3036053</v>
      </c>
      <c r="C3500" s="293">
        <v>173600000</v>
      </c>
      <c r="D3500">
        <f t="shared" si="108"/>
        <v>3008050</v>
      </c>
      <c r="E3500">
        <f t="shared" si="109"/>
        <v>3036053</v>
      </c>
    </row>
    <row r="3501" spans="1:5">
      <c r="A3501">
        <v>3008051</v>
      </c>
      <c r="B3501">
        <v>3036054</v>
      </c>
      <c r="C3501" s="293">
        <v>121300000</v>
      </c>
      <c r="D3501">
        <f t="shared" si="108"/>
        <v>3008051</v>
      </c>
      <c r="E3501">
        <f t="shared" si="109"/>
        <v>3036054</v>
      </c>
    </row>
    <row r="3502" spans="1:5">
      <c r="A3502">
        <v>3008052</v>
      </c>
      <c r="B3502">
        <v>3036055</v>
      </c>
      <c r="C3502" s="293">
        <v>126300000</v>
      </c>
      <c r="D3502">
        <f t="shared" si="108"/>
        <v>3008052</v>
      </c>
      <c r="E3502">
        <f t="shared" si="109"/>
        <v>3036055</v>
      </c>
    </row>
    <row r="3503" spans="1:5">
      <c r="A3503">
        <v>3008053</v>
      </c>
      <c r="B3503">
        <v>3036056</v>
      </c>
      <c r="C3503" s="293">
        <v>92700000</v>
      </c>
      <c r="D3503">
        <f t="shared" si="108"/>
        <v>3008053</v>
      </c>
      <c r="E3503">
        <f t="shared" si="109"/>
        <v>3036056</v>
      </c>
    </row>
    <row r="3504" spans="1:5">
      <c r="A3504">
        <v>3008054</v>
      </c>
      <c r="B3504">
        <v>3036057</v>
      </c>
      <c r="C3504" s="293">
        <v>196000000</v>
      </c>
      <c r="D3504">
        <f t="shared" si="108"/>
        <v>3008054</v>
      </c>
      <c r="E3504">
        <f t="shared" si="109"/>
        <v>3036057</v>
      </c>
    </row>
    <row r="3505" spans="1:5">
      <c r="A3505">
        <v>3008055</v>
      </c>
      <c r="B3505">
        <v>3036058</v>
      </c>
      <c r="C3505" s="293">
        <v>139000000</v>
      </c>
      <c r="D3505">
        <f t="shared" si="108"/>
        <v>3008055</v>
      </c>
      <c r="E3505">
        <f t="shared" si="109"/>
        <v>3036058</v>
      </c>
    </row>
    <row r="3506" spans="1:5">
      <c r="A3506">
        <v>3008056</v>
      </c>
      <c r="B3506">
        <v>3036059</v>
      </c>
      <c r="C3506" s="293">
        <v>154900000</v>
      </c>
      <c r="D3506">
        <f t="shared" si="108"/>
        <v>3008056</v>
      </c>
      <c r="E3506">
        <f t="shared" si="109"/>
        <v>3036059</v>
      </c>
    </row>
    <row r="3507" spans="1:5">
      <c r="A3507">
        <v>3008057</v>
      </c>
      <c r="B3507">
        <v>3036060</v>
      </c>
      <c r="C3507" s="293">
        <v>259800000</v>
      </c>
      <c r="D3507">
        <f t="shared" si="108"/>
        <v>3008057</v>
      </c>
      <c r="E3507">
        <f t="shared" si="109"/>
        <v>3036060</v>
      </c>
    </row>
    <row r="3508" spans="1:5">
      <c r="A3508">
        <v>3008058</v>
      </c>
      <c r="B3508">
        <v>3036061</v>
      </c>
      <c r="C3508" s="293">
        <v>148200000</v>
      </c>
      <c r="D3508">
        <f t="shared" si="108"/>
        <v>3008058</v>
      </c>
      <c r="E3508">
        <f t="shared" si="109"/>
        <v>3036061</v>
      </c>
    </row>
    <row r="3509" spans="1:5">
      <c r="A3509">
        <v>3008059</v>
      </c>
      <c r="B3509">
        <v>3036062</v>
      </c>
      <c r="C3509" s="293">
        <v>159400000</v>
      </c>
      <c r="D3509">
        <f t="shared" si="108"/>
        <v>3008059</v>
      </c>
      <c r="E3509">
        <f t="shared" si="109"/>
        <v>3036062</v>
      </c>
    </row>
    <row r="3510" spans="1:5">
      <c r="A3510">
        <v>3008060</v>
      </c>
      <c r="B3510">
        <v>3036063</v>
      </c>
      <c r="C3510" s="293">
        <v>134900000</v>
      </c>
      <c r="D3510">
        <f t="shared" si="108"/>
        <v>3008060</v>
      </c>
      <c r="E3510">
        <f t="shared" si="109"/>
        <v>3036063</v>
      </c>
    </row>
    <row r="3511" spans="1:5">
      <c r="A3511">
        <v>3008061</v>
      </c>
      <c r="B3511">
        <v>3036064</v>
      </c>
      <c r="C3511" s="293">
        <v>215400000</v>
      </c>
      <c r="D3511">
        <f t="shared" si="108"/>
        <v>3008061</v>
      </c>
      <c r="E3511">
        <f t="shared" si="109"/>
        <v>3036064</v>
      </c>
    </row>
    <row r="3512" spans="1:5">
      <c r="A3512">
        <v>3008062</v>
      </c>
      <c r="B3512">
        <v>3036065</v>
      </c>
      <c r="C3512" s="293">
        <v>103500000</v>
      </c>
      <c r="D3512">
        <f t="shared" si="108"/>
        <v>3008062</v>
      </c>
      <c r="E3512">
        <f t="shared" si="109"/>
        <v>3036065</v>
      </c>
    </row>
    <row r="3513" spans="1:5">
      <c r="A3513">
        <v>3008063</v>
      </c>
      <c r="B3513">
        <v>3036066</v>
      </c>
      <c r="C3513" s="293">
        <v>223000000</v>
      </c>
      <c r="D3513">
        <f t="shared" si="108"/>
        <v>3008063</v>
      </c>
      <c r="E3513">
        <f t="shared" si="109"/>
        <v>3036066</v>
      </c>
    </row>
    <row r="3514" spans="1:5">
      <c r="A3514">
        <v>3008064</v>
      </c>
      <c r="B3514">
        <v>3036067</v>
      </c>
      <c r="C3514" s="293">
        <v>345000000</v>
      </c>
      <c r="D3514">
        <f t="shared" si="108"/>
        <v>3008064</v>
      </c>
      <c r="E3514">
        <f t="shared" si="109"/>
        <v>3036067</v>
      </c>
    </row>
    <row r="3515" spans="1:5">
      <c r="A3515">
        <v>3008065</v>
      </c>
      <c r="B3515">
        <v>3036068</v>
      </c>
      <c r="C3515" s="293">
        <v>150000000</v>
      </c>
      <c r="D3515">
        <f t="shared" si="108"/>
        <v>3008065</v>
      </c>
      <c r="E3515">
        <f t="shared" si="109"/>
        <v>3036068</v>
      </c>
    </row>
    <row r="3516" spans="1:5">
      <c r="A3516">
        <v>3006142</v>
      </c>
      <c r="B3516">
        <v>3036069</v>
      </c>
      <c r="C3516" s="293">
        <v>208000000</v>
      </c>
      <c r="D3516">
        <f t="shared" si="108"/>
        <v>3006142</v>
      </c>
      <c r="E3516">
        <f t="shared" si="109"/>
        <v>3036069</v>
      </c>
    </row>
    <row r="3517" spans="1:5">
      <c r="A3517">
        <v>3006143</v>
      </c>
      <c r="B3517">
        <v>3036070</v>
      </c>
      <c r="C3517" s="293">
        <v>229000000</v>
      </c>
      <c r="D3517">
        <f t="shared" si="108"/>
        <v>3006143</v>
      </c>
      <c r="E3517">
        <f t="shared" si="109"/>
        <v>3036070</v>
      </c>
    </row>
    <row r="3518" spans="1:5">
      <c r="A3518">
        <v>3006145</v>
      </c>
      <c r="B3518">
        <v>3036071</v>
      </c>
      <c r="C3518" s="293">
        <v>258000000</v>
      </c>
      <c r="D3518">
        <f t="shared" si="108"/>
        <v>3006145</v>
      </c>
      <c r="E3518">
        <f t="shared" si="109"/>
        <v>3036071</v>
      </c>
    </row>
    <row r="3519" spans="1:5">
      <c r="A3519">
        <v>3006146</v>
      </c>
      <c r="B3519">
        <v>3036072</v>
      </c>
      <c r="C3519" s="293">
        <v>280000000</v>
      </c>
      <c r="D3519">
        <f t="shared" si="108"/>
        <v>3006146</v>
      </c>
      <c r="E3519">
        <f t="shared" si="109"/>
        <v>3036072</v>
      </c>
    </row>
    <row r="3520" spans="1:5">
      <c r="A3520">
        <v>3006147</v>
      </c>
      <c r="B3520">
        <v>3036073</v>
      </c>
      <c r="C3520" s="293">
        <v>147000000</v>
      </c>
      <c r="D3520">
        <f t="shared" si="108"/>
        <v>3006147</v>
      </c>
      <c r="E3520">
        <f t="shared" si="109"/>
        <v>3036073</v>
      </c>
    </row>
    <row r="3521" spans="1:5">
      <c r="A3521">
        <v>3006148</v>
      </c>
      <c r="B3521">
        <v>3036074</v>
      </c>
      <c r="C3521" s="293">
        <v>172000000</v>
      </c>
      <c r="D3521">
        <f t="shared" si="108"/>
        <v>3006148</v>
      </c>
      <c r="E3521">
        <f t="shared" si="109"/>
        <v>3036074</v>
      </c>
    </row>
    <row r="3522" spans="1:5">
      <c r="A3522">
        <v>3006149</v>
      </c>
      <c r="B3522">
        <v>3036075</v>
      </c>
      <c r="C3522" s="293">
        <v>179000000</v>
      </c>
      <c r="D3522">
        <f t="shared" si="108"/>
        <v>3006149</v>
      </c>
      <c r="E3522">
        <f t="shared" si="109"/>
        <v>3036075</v>
      </c>
    </row>
    <row r="3523" spans="1:5">
      <c r="A3523">
        <v>3008066</v>
      </c>
      <c r="B3523">
        <v>3036076</v>
      </c>
      <c r="C3523" s="293">
        <v>231400000</v>
      </c>
      <c r="D3523">
        <f t="shared" ref="D3523:D3586" si="110">+A3523*1</f>
        <v>3008066</v>
      </c>
      <c r="E3523">
        <f t="shared" ref="E3523:E3586" si="111">+B3523*1</f>
        <v>3036076</v>
      </c>
    </row>
    <row r="3524" spans="1:5">
      <c r="A3524">
        <v>3006152</v>
      </c>
      <c r="B3524">
        <v>3036077</v>
      </c>
      <c r="C3524" s="293">
        <v>184000000</v>
      </c>
      <c r="D3524">
        <f t="shared" si="110"/>
        <v>3006152</v>
      </c>
      <c r="E3524">
        <f t="shared" si="111"/>
        <v>3036077</v>
      </c>
    </row>
    <row r="3525" spans="1:5">
      <c r="A3525">
        <v>3006154</v>
      </c>
      <c r="B3525">
        <v>3036078</v>
      </c>
      <c r="C3525" s="293">
        <v>170000000</v>
      </c>
      <c r="D3525">
        <f t="shared" si="110"/>
        <v>3006154</v>
      </c>
      <c r="E3525">
        <f t="shared" si="111"/>
        <v>3036078</v>
      </c>
    </row>
    <row r="3526" spans="1:5">
      <c r="A3526">
        <v>3006155</v>
      </c>
      <c r="B3526">
        <v>3036079</v>
      </c>
      <c r="C3526" s="293">
        <v>210000000</v>
      </c>
      <c r="D3526">
        <f t="shared" si="110"/>
        <v>3006155</v>
      </c>
      <c r="E3526">
        <f t="shared" si="111"/>
        <v>3036079</v>
      </c>
    </row>
    <row r="3527" spans="1:5">
      <c r="A3527">
        <v>3006157</v>
      </c>
      <c r="B3527">
        <v>3036080</v>
      </c>
      <c r="C3527" s="293">
        <v>150000000</v>
      </c>
      <c r="D3527">
        <f t="shared" si="110"/>
        <v>3006157</v>
      </c>
      <c r="E3527">
        <f t="shared" si="111"/>
        <v>3036080</v>
      </c>
    </row>
    <row r="3528" spans="1:5">
      <c r="A3528">
        <v>3006159</v>
      </c>
      <c r="B3528">
        <v>3036081</v>
      </c>
      <c r="C3528" s="293">
        <v>270000000</v>
      </c>
      <c r="D3528">
        <f t="shared" si="110"/>
        <v>3006159</v>
      </c>
      <c r="E3528">
        <f t="shared" si="111"/>
        <v>3036081</v>
      </c>
    </row>
    <row r="3529" spans="1:5">
      <c r="A3529">
        <v>3006161</v>
      </c>
      <c r="B3529">
        <v>3036082</v>
      </c>
      <c r="C3529" s="293">
        <v>158000000</v>
      </c>
      <c r="D3529">
        <f t="shared" si="110"/>
        <v>3006161</v>
      </c>
      <c r="E3529">
        <f t="shared" si="111"/>
        <v>3036082</v>
      </c>
    </row>
    <row r="3530" spans="1:5">
      <c r="A3530">
        <v>3006164</v>
      </c>
      <c r="B3530">
        <v>3036083</v>
      </c>
      <c r="C3530" s="293">
        <v>280000000</v>
      </c>
      <c r="D3530">
        <f t="shared" si="110"/>
        <v>3006164</v>
      </c>
      <c r="E3530">
        <f t="shared" si="111"/>
        <v>3036083</v>
      </c>
    </row>
    <row r="3531" spans="1:5">
      <c r="A3531">
        <v>3006165</v>
      </c>
      <c r="B3531">
        <v>3036084</v>
      </c>
      <c r="C3531" s="293">
        <v>255000000</v>
      </c>
      <c r="D3531">
        <f t="shared" si="110"/>
        <v>3006165</v>
      </c>
      <c r="E3531">
        <f t="shared" si="111"/>
        <v>3036084</v>
      </c>
    </row>
    <row r="3532" spans="1:5">
      <c r="A3532">
        <v>3006166</v>
      </c>
      <c r="B3532">
        <v>3036085</v>
      </c>
      <c r="C3532" s="293">
        <v>230000000</v>
      </c>
      <c r="D3532">
        <f t="shared" si="110"/>
        <v>3006166</v>
      </c>
      <c r="E3532">
        <f t="shared" si="111"/>
        <v>3036085</v>
      </c>
    </row>
    <row r="3533" spans="1:5">
      <c r="A3533">
        <v>3006025</v>
      </c>
      <c r="B3533">
        <v>3037001</v>
      </c>
      <c r="C3533" s="293">
        <v>69800000</v>
      </c>
      <c r="D3533">
        <f t="shared" si="110"/>
        <v>3006025</v>
      </c>
      <c r="E3533">
        <f t="shared" si="111"/>
        <v>3037001</v>
      </c>
    </row>
    <row r="3534" spans="1:5">
      <c r="A3534">
        <v>3006042</v>
      </c>
      <c r="B3534">
        <v>3037002</v>
      </c>
      <c r="C3534" s="293">
        <v>50100000</v>
      </c>
      <c r="D3534">
        <f t="shared" si="110"/>
        <v>3006042</v>
      </c>
      <c r="E3534">
        <f t="shared" si="111"/>
        <v>3037002</v>
      </c>
    </row>
    <row r="3535" spans="1:5">
      <c r="A3535">
        <v>3006107</v>
      </c>
      <c r="B3535">
        <v>3037003</v>
      </c>
      <c r="C3535" s="293">
        <v>58200000</v>
      </c>
      <c r="D3535">
        <f t="shared" si="110"/>
        <v>3006107</v>
      </c>
      <c r="E3535">
        <f t="shared" si="111"/>
        <v>3037003</v>
      </c>
    </row>
    <row r="3536" spans="1:5">
      <c r="A3536">
        <v>3006118</v>
      </c>
      <c r="B3536">
        <v>3037004</v>
      </c>
      <c r="C3536" s="293">
        <v>48300000</v>
      </c>
      <c r="D3536">
        <f t="shared" si="110"/>
        <v>3006118</v>
      </c>
      <c r="E3536">
        <f t="shared" si="111"/>
        <v>3037004</v>
      </c>
    </row>
    <row r="3537" spans="1:5">
      <c r="A3537">
        <v>3007001</v>
      </c>
      <c r="B3537">
        <v>3041001</v>
      </c>
      <c r="C3537" s="293">
        <v>151900000</v>
      </c>
      <c r="D3537">
        <f t="shared" si="110"/>
        <v>3007001</v>
      </c>
      <c r="E3537">
        <f t="shared" si="111"/>
        <v>3041001</v>
      </c>
    </row>
    <row r="3538" spans="1:5">
      <c r="A3538">
        <v>3007002</v>
      </c>
      <c r="B3538">
        <v>3041002</v>
      </c>
      <c r="C3538" s="293">
        <v>255900000</v>
      </c>
      <c r="D3538">
        <f t="shared" si="110"/>
        <v>3007002</v>
      </c>
      <c r="E3538">
        <f t="shared" si="111"/>
        <v>3041002</v>
      </c>
    </row>
    <row r="3539" spans="1:5">
      <c r="A3539">
        <v>3007003</v>
      </c>
      <c r="B3539">
        <v>3041003</v>
      </c>
      <c r="C3539" s="293">
        <v>260900000</v>
      </c>
      <c r="D3539">
        <f t="shared" si="110"/>
        <v>3007003</v>
      </c>
      <c r="E3539">
        <f t="shared" si="111"/>
        <v>3041003</v>
      </c>
    </row>
    <row r="3540" spans="1:5">
      <c r="A3540">
        <v>3007004</v>
      </c>
      <c r="B3540">
        <v>3041004</v>
      </c>
      <c r="C3540" s="293">
        <v>274900000</v>
      </c>
      <c r="D3540">
        <f t="shared" si="110"/>
        <v>3007004</v>
      </c>
      <c r="E3540">
        <f t="shared" si="111"/>
        <v>3041004</v>
      </c>
    </row>
    <row r="3541" spans="1:5">
      <c r="A3541">
        <v>3021002</v>
      </c>
      <c r="B3541">
        <v>3042001</v>
      </c>
      <c r="C3541" s="293">
        <v>105400000</v>
      </c>
      <c r="D3541">
        <f t="shared" si="110"/>
        <v>3021002</v>
      </c>
      <c r="E3541">
        <f t="shared" si="111"/>
        <v>3042001</v>
      </c>
    </row>
    <row r="3542" spans="1:5">
      <c r="A3542">
        <v>3021005</v>
      </c>
      <c r="B3542">
        <v>3042002</v>
      </c>
      <c r="C3542" s="293">
        <v>150200000</v>
      </c>
      <c r="D3542">
        <f t="shared" si="110"/>
        <v>3021005</v>
      </c>
      <c r="E3542">
        <f t="shared" si="111"/>
        <v>3042002</v>
      </c>
    </row>
    <row r="3543" spans="1:5">
      <c r="A3543">
        <v>3021006</v>
      </c>
      <c r="B3543">
        <v>3042003</v>
      </c>
      <c r="C3543" s="293">
        <v>133700000</v>
      </c>
      <c r="D3543">
        <f t="shared" si="110"/>
        <v>3021006</v>
      </c>
      <c r="E3543">
        <f t="shared" si="111"/>
        <v>3042003</v>
      </c>
    </row>
    <row r="3544" spans="1:5">
      <c r="A3544">
        <v>3021008</v>
      </c>
      <c r="B3544">
        <v>3042004</v>
      </c>
      <c r="C3544" s="293">
        <v>154800000</v>
      </c>
      <c r="D3544">
        <f t="shared" si="110"/>
        <v>3021008</v>
      </c>
      <c r="E3544">
        <f t="shared" si="111"/>
        <v>3042004</v>
      </c>
    </row>
    <row r="3545" spans="1:5">
      <c r="A3545">
        <v>3021012</v>
      </c>
      <c r="B3545">
        <v>3042005</v>
      </c>
      <c r="C3545" s="293">
        <v>117900000</v>
      </c>
      <c r="D3545">
        <f t="shared" si="110"/>
        <v>3021012</v>
      </c>
      <c r="E3545">
        <f t="shared" si="111"/>
        <v>3042005</v>
      </c>
    </row>
    <row r="3546" spans="1:5">
      <c r="A3546">
        <v>3021015</v>
      </c>
      <c r="B3546">
        <v>3042006</v>
      </c>
      <c r="C3546" s="293">
        <v>146000000</v>
      </c>
      <c r="D3546">
        <f t="shared" si="110"/>
        <v>3021015</v>
      </c>
      <c r="E3546">
        <f t="shared" si="111"/>
        <v>3042006</v>
      </c>
    </row>
    <row r="3547" spans="1:5">
      <c r="A3547">
        <v>3021016</v>
      </c>
      <c r="B3547">
        <v>3042007</v>
      </c>
      <c r="C3547" s="293">
        <v>144000000</v>
      </c>
      <c r="D3547">
        <f t="shared" si="110"/>
        <v>3021016</v>
      </c>
      <c r="E3547">
        <f t="shared" si="111"/>
        <v>3042007</v>
      </c>
    </row>
    <row r="3548" spans="1:5">
      <c r="A3548">
        <v>3021017</v>
      </c>
      <c r="B3548">
        <v>3042008</v>
      </c>
      <c r="C3548" s="293">
        <v>139600000</v>
      </c>
      <c r="D3548">
        <f t="shared" si="110"/>
        <v>3021017</v>
      </c>
      <c r="E3548">
        <f t="shared" si="111"/>
        <v>3042008</v>
      </c>
    </row>
    <row r="3549" spans="1:5">
      <c r="A3549">
        <v>3021018</v>
      </c>
      <c r="B3549">
        <v>3042009</v>
      </c>
      <c r="C3549" s="293">
        <v>133800000</v>
      </c>
      <c r="D3549">
        <f t="shared" si="110"/>
        <v>3021018</v>
      </c>
      <c r="E3549">
        <f t="shared" si="111"/>
        <v>3042009</v>
      </c>
    </row>
    <row r="3550" spans="1:5">
      <c r="A3550">
        <v>3021020</v>
      </c>
      <c r="B3550">
        <v>3042010</v>
      </c>
      <c r="C3550" s="293">
        <v>129800000</v>
      </c>
      <c r="D3550">
        <f t="shared" si="110"/>
        <v>3021020</v>
      </c>
      <c r="E3550">
        <f t="shared" si="111"/>
        <v>3042010</v>
      </c>
    </row>
    <row r="3551" spans="1:5">
      <c r="A3551">
        <v>3021023</v>
      </c>
      <c r="B3551">
        <v>3042011</v>
      </c>
      <c r="C3551" s="293">
        <v>151200000</v>
      </c>
      <c r="D3551">
        <f t="shared" si="110"/>
        <v>3021023</v>
      </c>
      <c r="E3551">
        <f t="shared" si="111"/>
        <v>3042011</v>
      </c>
    </row>
    <row r="3552" spans="1:5">
      <c r="A3552">
        <v>3021026</v>
      </c>
      <c r="B3552">
        <v>3042012</v>
      </c>
      <c r="C3552" s="293">
        <v>108900000</v>
      </c>
      <c r="D3552">
        <f t="shared" si="110"/>
        <v>3021026</v>
      </c>
      <c r="E3552">
        <f t="shared" si="111"/>
        <v>3042012</v>
      </c>
    </row>
    <row r="3553" spans="1:5">
      <c r="A3553">
        <v>3021028</v>
      </c>
      <c r="B3553">
        <v>3042013</v>
      </c>
      <c r="C3553" s="293">
        <v>125900000</v>
      </c>
      <c r="D3553">
        <f t="shared" si="110"/>
        <v>3021028</v>
      </c>
      <c r="E3553">
        <f t="shared" si="111"/>
        <v>3042013</v>
      </c>
    </row>
    <row r="3554" spans="1:5">
      <c r="A3554">
        <v>3021030</v>
      </c>
      <c r="B3554">
        <v>3042014</v>
      </c>
      <c r="C3554" s="293">
        <v>118900000</v>
      </c>
      <c r="D3554">
        <f t="shared" si="110"/>
        <v>3021030</v>
      </c>
      <c r="E3554">
        <f t="shared" si="111"/>
        <v>3042014</v>
      </c>
    </row>
    <row r="3555" spans="1:5">
      <c r="A3555">
        <v>3021032</v>
      </c>
      <c r="B3555">
        <v>3042015</v>
      </c>
      <c r="C3555" s="293">
        <v>132600000</v>
      </c>
      <c r="D3555">
        <f t="shared" si="110"/>
        <v>3021032</v>
      </c>
      <c r="E3555">
        <f t="shared" si="111"/>
        <v>3042015</v>
      </c>
    </row>
    <row r="3556" spans="1:5">
      <c r="A3556">
        <v>3021036</v>
      </c>
      <c r="B3556">
        <v>3042016</v>
      </c>
      <c r="C3556" s="293">
        <v>130500000</v>
      </c>
      <c r="D3556">
        <f t="shared" si="110"/>
        <v>3021036</v>
      </c>
      <c r="E3556">
        <f t="shared" si="111"/>
        <v>3042016</v>
      </c>
    </row>
    <row r="3557" spans="1:5">
      <c r="A3557">
        <v>3021038</v>
      </c>
      <c r="B3557">
        <v>3042017</v>
      </c>
      <c r="C3557" s="293">
        <v>215800000</v>
      </c>
      <c r="D3557">
        <f t="shared" si="110"/>
        <v>3021038</v>
      </c>
      <c r="E3557">
        <f t="shared" si="111"/>
        <v>3042017</v>
      </c>
    </row>
    <row r="3558" spans="1:5">
      <c r="A3558">
        <v>3021040</v>
      </c>
      <c r="B3558">
        <v>3042018</v>
      </c>
      <c r="C3558" s="293">
        <v>92400000</v>
      </c>
      <c r="D3558">
        <f t="shared" si="110"/>
        <v>3021040</v>
      </c>
      <c r="E3558">
        <f t="shared" si="111"/>
        <v>3042018</v>
      </c>
    </row>
    <row r="3559" spans="1:5">
      <c r="A3559">
        <v>3021042</v>
      </c>
      <c r="B3559">
        <v>3042019</v>
      </c>
      <c r="C3559" s="293">
        <v>73100000</v>
      </c>
      <c r="D3559">
        <f t="shared" si="110"/>
        <v>3021042</v>
      </c>
      <c r="E3559">
        <f t="shared" si="111"/>
        <v>3042019</v>
      </c>
    </row>
    <row r="3560" spans="1:5">
      <c r="A3560">
        <v>3021043</v>
      </c>
      <c r="B3560">
        <v>3042020</v>
      </c>
      <c r="C3560" s="293">
        <v>198500000</v>
      </c>
      <c r="D3560">
        <f t="shared" si="110"/>
        <v>3021043</v>
      </c>
      <c r="E3560">
        <f t="shared" si="111"/>
        <v>3042020</v>
      </c>
    </row>
    <row r="3561" spans="1:5">
      <c r="A3561">
        <v>3021044</v>
      </c>
      <c r="B3561">
        <v>3042021</v>
      </c>
      <c r="C3561" s="293">
        <v>200800000</v>
      </c>
      <c r="D3561">
        <f t="shared" si="110"/>
        <v>3021044</v>
      </c>
      <c r="E3561">
        <f t="shared" si="111"/>
        <v>3042021</v>
      </c>
    </row>
    <row r="3562" spans="1:5">
      <c r="A3562">
        <v>3021045</v>
      </c>
      <c r="B3562">
        <v>3042022</v>
      </c>
      <c r="C3562" s="293">
        <v>172200000</v>
      </c>
      <c r="D3562">
        <f t="shared" si="110"/>
        <v>3021045</v>
      </c>
      <c r="E3562">
        <f t="shared" si="111"/>
        <v>3042022</v>
      </c>
    </row>
    <row r="3563" spans="1:5">
      <c r="A3563">
        <v>3021046</v>
      </c>
      <c r="B3563">
        <v>3042023</v>
      </c>
      <c r="C3563" s="293">
        <v>163900000</v>
      </c>
      <c r="D3563">
        <f t="shared" si="110"/>
        <v>3021046</v>
      </c>
      <c r="E3563">
        <f t="shared" si="111"/>
        <v>3042023</v>
      </c>
    </row>
    <row r="3564" spans="1:5">
      <c r="A3564">
        <v>3021047</v>
      </c>
      <c r="B3564">
        <v>3042024</v>
      </c>
      <c r="C3564" s="293">
        <v>129500000</v>
      </c>
      <c r="D3564">
        <f t="shared" si="110"/>
        <v>3021047</v>
      </c>
      <c r="E3564">
        <f t="shared" si="111"/>
        <v>3042024</v>
      </c>
    </row>
    <row r="3565" spans="1:5">
      <c r="A3565">
        <v>3021048</v>
      </c>
      <c r="B3565">
        <v>3042025</v>
      </c>
      <c r="C3565" s="293">
        <v>156300000</v>
      </c>
      <c r="D3565">
        <f t="shared" si="110"/>
        <v>3021048</v>
      </c>
      <c r="E3565">
        <f t="shared" si="111"/>
        <v>3042025</v>
      </c>
    </row>
    <row r="3566" spans="1:5">
      <c r="A3566">
        <v>3021049</v>
      </c>
      <c r="B3566">
        <v>3042026</v>
      </c>
      <c r="C3566" s="293">
        <v>125500000</v>
      </c>
      <c r="D3566">
        <f t="shared" si="110"/>
        <v>3021049</v>
      </c>
      <c r="E3566">
        <f t="shared" si="111"/>
        <v>3042026</v>
      </c>
    </row>
    <row r="3567" spans="1:5">
      <c r="A3567">
        <v>3021050</v>
      </c>
      <c r="B3567">
        <v>3042027</v>
      </c>
      <c r="C3567" s="293">
        <v>107000000</v>
      </c>
      <c r="D3567">
        <f t="shared" si="110"/>
        <v>3021050</v>
      </c>
      <c r="E3567">
        <f t="shared" si="111"/>
        <v>3042027</v>
      </c>
    </row>
    <row r="3568" spans="1:5">
      <c r="A3568">
        <v>3021052</v>
      </c>
      <c r="B3568">
        <v>3042028</v>
      </c>
      <c r="C3568" s="293">
        <v>130600000</v>
      </c>
      <c r="D3568">
        <f t="shared" si="110"/>
        <v>3021052</v>
      </c>
      <c r="E3568">
        <f t="shared" si="111"/>
        <v>3042028</v>
      </c>
    </row>
    <row r="3569" spans="1:5">
      <c r="A3569">
        <v>3021053</v>
      </c>
      <c r="B3569">
        <v>3042029</v>
      </c>
      <c r="C3569" s="293">
        <v>235500000</v>
      </c>
      <c r="D3569">
        <f t="shared" si="110"/>
        <v>3021053</v>
      </c>
      <c r="E3569">
        <f t="shared" si="111"/>
        <v>3042029</v>
      </c>
    </row>
    <row r="3570" spans="1:5">
      <c r="A3570">
        <v>3021054</v>
      </c>
      <c r="B3570">
        <v>3042030</v>
      </c>
      <c r="C3570" s="293">
        <v>183100000</v>
      </c>
      <c r="D3570">
        <f t="shared" si="110"/>
        <v>3021054</v>
      </c>
      <c r="E3570">
        <f t="shared" si="111"/>
        <v>3042030</v>
      </c>
    </row>
    <row r="3571" spans="1:5">
      <c r="A3571">
        <v>3021055</v>
      </c>
      <c r="B3571">
        <v>3042031</v>
      </c>
      <c r="C3571" s="293">
        <v>234400000</v>
      </c>
      <c r="D3571">
        <f t="shared" si="110"/>
        <v>3021055</v>
      </c>
      <c r="E3571">
        <f t="shared" si="111"/>
        <v>3042031</v>
      </c>
    </row>
    <row r="3572" spans="1:5">
      <c r="A3572">
        <v>3021056</v>
      </c>
      <c r="B3572">
        <v>3042032</v>
      </c>
      <c r="C3572" s="293">
        <v>220000000</v>
      </c>
      <c r="D3572">
        <f t="shared" si="110"/>
        <v>3021056</v>
      </c>
      <c r="E3572">
        <f t="shared" si="111"/>
        <v>3042032</v>
      </c>
    </row>
    <row r="3573" spans="1:5">
      <c r="A3573">
        <v>3021057</v>
      </c>
      <c r="B3573">
        <v>3042033</v>
      </c>
      <c r="C3573" s="293">
        <v>170200000</v>
      </c>
      <c r="D3573">
        <f t="shared" si="110"/>
        <v>3021057</v>
      </c>
      <c r="E3573">
        <f t="shared" si="111"/>
        <v>3042033</v>
      </c>
    </row>
    <row r="3574" spans="1:5">
      <c r="A3574">
        <v>3021058</v>
      </c>
      <c r="B3574">
        <v>3042034</v>
      </c>
      <c r="C3574" s="293">
        <v>121800000</v>
      </c>
      <c r="D3574">
        <f t="shared" si="110"/>
        <v>3021058</v>
      </c>
      <c r="E3574">
        <f t="shared" si="111"/>
        <v>3042034</v>
      </c>
    </row>
    <row r="3575" spans="1:5">
      <c r="A3575">
        <v>3021059</v>
      </c>
      <c r="B3575">
        <v>3042035</v>
      </c>
      <c r="C3575" s="293">
        <v>117900000</v>
      </c>
      <c r="D3575">
        <f t="shared" si="110"/>
        <v>3021059</v>
      </c>
      <c r="E3575">
        <f t="shared" si="111"/>
        <v>3042035</v>
      </c>
    </row>
    <row r="3576" spans="1:5">
      <c r="A3576">
        <v>3021060</v>
      </c>
      <c r="B3576">
        <v>3042036</v>
      </c>
      <c r="C3576" s="293">
        <v>102300000</v>
      </c>
      <c r="D3576">
        <f t="shared" si="110"/>
        <v>3021060</v>
      </c>
      <c r="E3576">
        <f t="shared" si="111"/>
        <v>3042036</v>
      </c>
    </row>
    <row r="3577" spans="1:5">
      <c r="A3577">
        <v>3021061</v>
      </c>
      <c r="B3577">
        <v>3042037</v>
      </c>
      <c r="C3577" s="293">
        <v>213600000</v>
      </c>
      <c r="D3577">
        <f t="shared" si="110"/>
        <v>3021061</v>
      </c>
      <c r="E3577">
        <f t="shared" si="111"/>
        <v>3042037</v>
      </c>
    </row>
    <row r="3578" spans="1:5">
      <c r="A3578">
        <v>3021062</v>
      </c>
      <c r="B3578">
        <v>3042038</v>
      </c>
      <c r="C3578" s="293">
        <v>111700000</v>
      </c>
      <c r="D3578">
        <f t="shared" si="110"/>
        <v>3021062</v>
      </c>
      <c r="E3578">
        <f t="shared" si="111"/>
        <v>3042038</v>
      </c>
    </row>
    <row r="3579" spans="1:5">
      <c r="A3579">
        <v>3021063</v>
      </c>
      <c r="B3579">
        <v>3042039</v>
      </c>
      <c r="C3579" s="293">
        <v>200000000</v>
      </c>
      <c r="D3579">
        <f t="shared" si="110"/>
        <v>3021063</v>
      </c>
      <c r="E3579">
        <f t="shared" si="111"/>
        <v>3042039</v>
      </c>
    </row>
    <row r="3580" spans="1:5">
      <c r="A3580">
        <v>3021064</v>
      </c>
      <c r="B3580">
        <v>3042040</v>
      </c>
      <c r="C3580" s="293">
        <v>212900000</v>
      </c>
      <c r="D3580">
        <f t="shared" si="110"/>
        <v>3021064</v>
      </c>
      <c r="E3580">
        <f t="shared" si="111"/>
        <v>3042040</v>
      </c>
    </row>
    <row r="3581" spans="1:5">
      <c r="A3581">
        <v>3021065</v>
      </c>
      <c r="B3581">
        <v>3042041</v>
      </c>
      <c r="C3581" s="293">
        <v>187100000</v>
      </c>
      <c r="D3581">
        <f t="shared" si="110"/>
        <v>3021065</v>
      </c>
      <c r="E3581">
        <f t="shared" si="111"/>
        <v>3042041</v>
      </c>
    </row>
    <row r="3582" spans="1:5">
      <c r="A3582">
        <v>3021066</v>
      </c>
      <c r="B3582">
        <v>3042042</v>
      </c>
      <c r="C3582" s="293">
        <v>238300000</v>
      </c>
      <c r="D3582">
        <f t="shared" si="110"/>
        <v>3021066</v>
      </c>
      <c r="E3582">
        <f t="shared" si="111"/>
        <v>3042042</v>
      </c>
    </row>
    <row r="3583" spans="1:5">
      <c r="A3583">
        <v>3021067</v>
      </c>
      <c r="B3583">
        <v>3042043</v>
      </c>
      <c r="C3583" s="293">
        <v>181200000</v>
      </c>
      <c r="D3583">
        <f t="shared" si="110"/>
        <v>3021067</v>
      </c>
      <c r="E3583">
        <f t="shared" si="111"/>
        <v>3042043</v>
      </c>
    </row>
    <row r="3584" spans="1:5">
      <c r="A3584">
        <v>3021068</v>
      </c>
      <c r="B3584">
        <v>3042044</v>
      </c>
      <c r="C3584" s="293">
        <v>146200000</v>
      </c>
      <c r="D3584">
        <f t="shared" si="110"/>
        <v>3021068</v>
      </c>
      <c r="E3584">
        <f t="shared" si="111"/>
        <v>3042044</v>
      </c>
    </row>
    <row r="3585" spans="1:5">
      <c r="A3585">
        <v>3021069</v>
      </c>
      <c r="B3585">
        <v>3042045</v>
      </c>
      <c r="C3585" s="293">
        <v>221400000</v>
      </c>
      <c r="D3585">
        <f t="shared" si="110"/>
        <v>3021069</v>
      </c>
      <c r="E3585">
        <f t="shared" si="111"/>
        <v>3042045</v>
      </c>
    </row>
    <row r="3586" spans="1:5">
      <c r="A3586">
        <v>3021070</v>
      </c>
      <c r="B3586">
        <v>3042046</v>
      </c>
      <c r="C3586" s="293">
        <v>200400000</v>
      </c>
      <c r="D3586">
        <f t="shared" si="110"/>
        <v>3021070</v>
      </c>
      <c r="E3586">
        <f t="shared" si="111"/>
        <v>3042046</v>
      </c>
    </row>
    <row r="3587" spans="1:5">
      <c r="A3587">
        <v>3021071</v>
      </c>
      <c r="B3587">
        <v>3042047</v>
      </c>
      <c r="C3587" s="293">
        <v>188800000</v>
      </c>
      <c r="D3587">
        <f t="shared" ref="D3587:D3650" si="112">+A3587*1</f>
        <v>3021071</v>
      </c>
      <c r="E3587">
        <f t="shared" ref="E3587:E3650" si="113">+B3587*1</f>
        <v>3042047</v>
      </c>
    </row>
    <row r="3588" spans="1:5">
      <c r="A3588">
        <v>3021072</v>
      </c>
      <c r="B3588">
        <v>3042048</v>
      </c>
      <c r="C3588" s="293">
        <v>141900000</v>
      </c>
      <c r="D3588">
        <f t="shared" si="112"/>
        <v>3021072</v>
      </c>
      <c r="E3588">
        <f t="shared" si="113"/>
        <v>3042048</v>
      </c>
    </row>
    <row r="3589" spans="1:5">
      <c r="A3589">
        <v>3021073</v>
      </c>
      <c r="B3589">
        <v>3042049</v>
      </c>
      <c r="C3589" s="293">
        <v>259000000</v>
      </c>
      <c r="D3589">
        <f t="shared" si="112"/>
        <v>3021073</v>
      </c>
      <c r="E3589">
        <f t="shared" si="113"/>
        <v>3042049</v>
      </c>
    </row>
    <row r="3590" spans="1:5">
      <c r="A3590">
        <v>3021074</v>
      </c>
      <c r="B3590">
        <v>3042050</v>
      </c>
      <c r="C3590" s="293">
        <v>216600000</v>
      </c>
      <c r="D3590">
        <f t="shared" si="112"/>
        <v>3021074</v>
      </c>
      <c r="E3590">
        <f t="shared" si="113"/>
        <v>3042050</v>
      </c>
    </row>
    <row r="3591" spans="1:5">
      <c r="A3591">
        <v>3021075</v>
      </c>
      <c r="B3591">
        <v>3042051</v>
      </c>
      <c r="C3591" s="293">
        <v>173000000</v>
      </c>
      <c r="D3591">
        <f t="shared" si="112"/>
        <v>3021075</v>
      </c>
      <c r="E3591">
        <f t="shared" si="113"/>
        <v>3042051</v>
      </c>
    </row>
    <row r="3592" spans="1:5">
      <c r="A3592">
        <v>3021076</v>
      </c>
      <c r="B3592">
        <v>3042052</v>
      </c>
      <c r="C3592" s="293">
        <v>270000000</v>
      </c>
      <c r="D3592">
        <f t="shared" si="112"/>
        <v>3021076</v>
      </c>
      <c r="E3592">
        <f t="shared" si="113"/>
        <v>3042052</v>
      </c>
    </row>
    <row r="3593" spans="1:5">
      <c r="A3593">
        <v>3021077</v>
      </c>
      <c r="B3593">
        <v>3042053</v>
      </c>
      <c r="C3593" s="293">
        <v>117800000</v>
      </c>
      <c r="D3593">
        <f t="shared" si="112"/>
        <v>3021077</v>
      </c>
      <c r="E3593">
        <f t="shared" si="113"/>
        <v>3042053</v>
      </c>
    </row>
    <row r="3594" spans="1:5">
      <c r="A3594">
        <v>3021078</v>
      </c>
      <c r="B3594">
        <v>3042054</v>
      </c>
      <c r="C3594" s="293">
        <v>345000000</v>
      </c>
      <c r="D3594">
        <f t="shared" si="112"/>
        <v>3021078</v>
      </c>
      <c r="E3594">
        <f t="shared" si="113"/>
        <v>3042054</v>
      </c>
    </row>
    <row r="3595" spans="1:5">
      <c r="A3595">
        <v>3021079</v>
      </c>
      <c r="B3595">
        <v>3042055</v>
      </c>
      <c r="C3595" s="293">
        <v>174500000</v>
      </c>
      <c r="D3595">
        <f t="shared" si="112"/>
        <v>3021079</v>
      </c>
      <c r="E3595">
        <f t="shared" si="113"/>
        <v>3042055</v>
      </c>
    </row>
    <row r="3596" spans="1:5">
      <c r="A3596">
        <v>3021080</v>
      </c>
      <c r="B3596">
        <v>3042056</v>
      </c>
      <c r="C3596" s="293">
        <v>144000000</v>
      </c>
      <c r="D3596">
        <f t="shared" si="112"/>
        <v>3021080</v>
      </c>
      <c r="E3596">
        <f t="shared" si="113"/>
        <v>3042056</v>
      </c>
    </row>
    <row r="3597" spans="1:5">
      <c r="A3597">
        <v>3021081</v>
      </c>
      <c r="B3597">
        <v>3042057</v>
      </c>
      <c r="C3597" s="293">
        <v>263500000</v>
      </c>
      <c r="D3597">
        <f t="shared" si="112"/>
        <v>3021081</v>
      </c>
      <c r="E3597">
        <f t="shared" si="113"/>
        <v>3042057</v>
      </c>
    </row>
    <row r="3598" spans="1:5">
      <c r="A3598">
        <v>3021082</v>
      </c>
      <c r="B3598">
        <v>3042058</v>
      </c>
      <c r="C3598" s="293">
        <v>199000000</v>
      </c>
      <c r="D3598">
        <f t="shared" si="112"/>
        <v>3021082</v>
      </c>
      <c r="E3598">
        <f t="shared" si="113"/>
        <v>3042058</v>
      </c>
    </row>
    <row r="3599" spans="1:5">
      <c r="A3599">
        <v>3021083</v>
      </c>
      <c r="B3599">
        <v>3042059</v>
      </c>
      <c r="C3599" s="293">
        <v>260000000</v>
      </c>
      <c r="D3599">
        <f t="shared" si="112"/>
        <v>3021083</v>
      </c>
      <c r="E3599">
        <f t="shared" si="113"/>
        <v>3042059</v>
      </c>
    </row>
    <row r="3600" spans="1:5">
      <c r="A3600">
        <v>3021084</v>
      </c>
      <c r="B3600">
        <v>3042060</v>
      </c>
      <c r="C3600" s="293">
        <v>291000000</v>
      </c>
      <c r="D3600">
        <f t="shared" si="112"/>
        <v>3021084</v>
      </c>
      <c r="E3600">
        <f t="shared" si="113"/>
        <v>3042060</v>
      </c>
    </row>
    <row r="3601" spans="1:5">
      <c r="A3601">
        <v>3021085</v>
      </c>
      <c r="B3601">
        <v>3042061</v>
      </c>
      <c r="C3601" s="293">
        <v>320000000</v>
      </c>
      <c r="D3601">
        <f t="shared" si="112"/>
        <v>3021085</v>
      </c>
      <c r="E3601">
        <f t="shared" si="113"/>
        <v>3042061</v>
      </c>
    </row>
    <row r="3602" spans="1:5">
      <c r="A3602">
        <v>3021086</v>
      </c>
      <c r="B3602">
        <v>3042062</v>
      </c>
      <c r="C3602" s="293">
        <v>166000000</v>
      </c>
      <c r="D3602">
        <f t="shared" si="112"/>
        <v>3021086</v>
      </c>
      <c r="E3602">
        <f t="shared" si="113"/>
        <v>3042062</v>
      </c>
    </row>
    <row r="3603" spans="1:5">
      <c r="A3603">
        <v>3021087</v>
      </c>
      <c r="B3603">
        <v>3042063</v>
      </c>
      <c r="C3603" s="293">
        <v>453000000</v>
      </c>
      <c r="D3603">
        <f t="shared" si="112"/>
        <v>3021087</v>
      </c>
      <c r="E3603">
        <f t="shared" si="113"/>
        <v>3042063</v>
      </c>
    </row>
    <row r="3604" spans="1:5">
      <c r="A3604">
        <v>3021088</v>
      </c>
      <c r="B3604">
        <v>3042064</v>
      </c>
      <c r="C3604" s="293">
        <v>203000000</v>
      </c>
      <c r="D3604">
        <f t="shared" si="112"/>
        <v>3021088</v>
      </c>
      <c r="E3604">
        <f t="shared" si="113"/>
        <v>3042064</v>
      </c>
    </row>
    <row r="3605" spans="1:5">
      <c r="A3605">
        <v>3021089</v>
      </c>
      <c r="B3605">
        <v>3042065</v>
      </c>
      <c r="C3605" s="293">
        <v>226000000</v>
      </c>
      <c r="D3605">
        <f t="shared" si="112"/>
        <v>3021089</v>
      </c>
      <c r="E3605">
        <f t="shared" si="113"/>
        <v>3042065</v>
      </c>
    </row>
    <row r="3606" spans="1:5">
      <c r="A3606">
        <v>3021090</v>
      </c>
      <c r="B3606">
        <v>3042066</v>
      </c>
      <c r="C3606" s="293">
        <v>272000000</v>
      </c>
      <c r="D3606">
        <f t="shared" si="112"/>
        <v>3021090</v>
      </c>
      <c r="E3606">
        <f t="shared" si="113"/>
        <v>3042066</v>
      </c>
    </row>
    <row r="3607" spans="1:5">
      <c r="A3607">
        <v>3021091</v>
      </c>
      <c r="B3607">
        <v>3042067</v>
      </c>
      <c r="C3607" s="293">
        <v>335000000</v>
      </c>
      <c r="D3607">
        <f t="shared" si="112"/>
        <v>3021091</v>
      </c>
      <c r="E3607">
        <f t="shared" si="113"/>
        <v>3042067</v>
      </c>
    </row>
    <row r="3608" spans="1:5">
      <c r="A3608">
        <v>3021092</v>
      </c>
      <c r="B3608">
        <v>3042068</v>
      </c>
      <c r="C3608" s="293">
        <v>115000000</v>
      </c>
      <c r="D3608">
        <f t="shared" si="112"/>
        <v>3021092</v>
      </c>
      <c r="E3608">
        <f t="shared" si="113"/>
        <v>3042068</v>
      </c>
    </row>
    <row r="3609" spans="1:5">
      <c r="A3609">
        <v>3021093</v>
      </c>
      <c r="B3609">
        <v>3042069</v>
      </c>
      <c r="C3609" s="293">
        <v>229000000</v>
      </c>
      <c r="D3609">
        <f t="shared" si="112"/>
        <v>3021093</v>
      </c>
      <c r="E3609">
        <f t="shared" si="113"/>
        <v>3042069</v>
      </c>
    </row>
    <row r="3610" spans="1:5">
      <c r="A3610">
        <v>3021094</v>
      </c>
      <c r="B3610">
        <v>3042070</v>
      </c>
      <c r="C3610" s="293">
        <v>219000000</v>
      </c>
      <c r="D3610">
        <f t="shared" si="112"/>
        <v>3021094</v>
      </c>
      <c r="E3610">
        <f t="shared" si="113"/>
        <v>3042070</v>
      </c>
    </row>
    <row r="3611" spans="1:5">
      <c r="A3611">
        <v>3021095</v>
      </c>
      <c r="B3611">
        <v>3042071</v>
      </c>
      <c r="C3611" s="293">
        <v>215000000</v>
      </c>
      <c r="D3611">
        <f t="shared" si="112"/>
        <v>3021095</v>
      </c>
      <c r="E3611">
        <f t="shared" si="113"/>
        <v>3042071</v>
      </c>
    </row>
    <row r="3612" spans="1:5">
      <c r="A3612">
        <v>3021096</v>
      </c>
      <c r="B3612">
        <v>3042072</v>
      </c>
      <c r="C3612" s="293">
        <v>235000000</v>
      </c>
      <c r="D3612">
        <f t="shared" si="112"/>
        <v>3021096</v>
      </c>
      <c r="E3612">
        <f t="shared" si="113"/>
        <v>3042072</v>
      </c>
    </row>
    <row r="3613" spans="1:5">
      <c r="A3613">
        <v>3021097</v>
      </c>
      <c r="B3613">
        <v>3042073</v>
      </c>
      <c r="C3613" s="293">
        <v>181000000</v>
      </c>
      <c r="D3613">
        <f t="shared" si="112"/>
        <v>3021097</v>
      </c>
      <c r="E3613">
        <f t="shared" si="113"/>
        <v>3042073</v>
      </c>
    </row>
    <row r="3614" spans="1:5">
      <c r="A3614">
        <v>3021098</v>
      </c>
      <c r="B3614">
        <v>3042074</v>
      </c>
      <c r="C3614" s="293">
        <v>320000000</v>
      </c>
      <c r="D3614">
        <f t="shared" si="112"/>
        <v>3021098</v>
      </c>
      <c r="E3614">
        <f t="shared" si="113"/>
        <v>3042074</v>
      </c>
    </row>
    <row r="3615" spans="1:5">
      <c r="A3615">
        <v>3021099</v>
      </c>
      <c r="B3615">
        <v>3042075</v>
      </c>
      <c r="C3615" s="293">
        <v>294000000</v>
      </c>
      <c r="D3615">
        <f t="shared" si="112"/>
        <v>3021099</v>
      </c>
      <c r="E3615">
        <f t="shared" si="113"/>
        <v>3042075</v>
      </c>
    </row>
    <row r="3616" spans="1:5">
      <c r="A3616">
        <v>3021100</v>
      </c>
      <c r="B3616">
        <v>3042076</v>
      </c>
      <c r="C3616" s="293">
        <v>171000000</v>
      </c>
      <c r="D3616">
        <f t="shared" si="112"/>
        <v>3021100</v>
      </c>
      <c r="E3616">
        <f t="shared" si="113"/>
        <v>3042076</v>
      </c>
    </row>
    <row r="3617" spans="1:5">
      <c r="A3617">
        <v>3021101</v>
      </c>
      <c r="B3617">
        <v>3042077</v>
      </c>
      <c r="C3617" s="293">
        <v>196000000</v>
      </c>
      <c r="D3617">
        <f t="shared" si="112"/>
        <v>3021101</v>
      </c>
      <c r="E3617">
        <f t="shared" si="113"/>
        <v>3042077</v>
      </c>
    </row>
    <row r="3618" spans="1:5">
      <c r="A3618">
        <v>3021102</v>
      </c>
      <c r="B3618">
        <v>3042078</v>
      </c>
      <c r="C3618" s="293">
        <v>201000000</v>
      </c>
      <c r="D3618">
        <f t="shared" si="112"/>
        <v>3021102</v>
      </c>
      <c r="E3618">
        <f t="shared" si="113"/>
        <v>3042078</v>
      </c>
    </row>
    <row r="3619" spans="1:5">
      <c r="A3619">
        <v>3021103</v>
      </c>
      <c r="B3619">
        <v>3042079</v>
      </c>
      <c r="C3619" s="293">
        <v>270000000</v>
      </c>
      <c r="D3619">
        <f t="shared" si="112"/>
        <v>3021103</v>
      </c>
      <c r="E3619">
        <f t="shared" si="113"/>
        <v>3042079</v>
      </c>
    </row>
    <row r="3620" spans="1:5">
      <c r="A3620">
        <v>3021104</v>
      </c>
      <c r="B3620">
        <v>3042080</v>
      </c>
      <c r="C3620" s="293">
        <v>274000000</v>
      </c>
      <c r="D3620">
        <f t="shared" si="112"/>
        <v>3021104</v>
      </c>
      <c r="E3620">
        <f t="shared" si="113"/>
        <v>3042080</v>
      </c>
    </row>
    <row r="3621" spans="1:5">
      <c r="A3621">
        <v>3021105</v>
      </c>
      <c r="B3621">
        <v>3042081</v>
      </c>
      <c r="C3621" s="293">
        <v>229000000</v>
      </c>
      <c r="D3621">
        <f t="shared" si="112"/>
        <v>3021105</v>
      </c>
      <c r="E3621">
        <f t="shared" si="113"/>
        <v>3042081</v>
      </c>
    </row>
    <row r="3622" spans="1:5">
      <c r="A3622">
        <v>3021106</v>
      </c>
      <c r="B3622">
        <v>3042082</v>
      </c>
      <c r="C3622" s="293">
        <v>235000000</v>
      </c>
      <c r="D3622">
        <f t="shared" si="112"/>
        <v>3021106</v>
      </c>
      <c r="E3622">
        <f t="shared" si="113"/>
        <v>3042082</v>
      </c>
    </row>
    <row r="3623" spans="1:5">
      <c r="A3623">
        <v>3021107</v>
      </c>
      <c r="B3623">
        <v>3042083</v>
      </c>
      <c r="C3623" s="293">
        <v>287000000</v>
      </c>
      <c r="D3623">
        <f t="shared" si="112"/>
        <v>3021107</v>
      </c>
      <c r="E3623">
        <f t="shared" si="113"/>
        <v>3042083</v>
      </c>
    </row>
    <row r="3624" spans="1:5">
      <c r="A3624">
        <v>3021108</v>
      </c>
      <c r="B3624">
        <v>3042084</v>
      </c>
      <c r="C3624" s="293">
        <v>305000000</v>
      </c>
      <c r="D3624">
        <f t="shared" si="112"/>
        <v>3021108</v>
      </c>
      <c r="E3624">
        <f t="shared" si="113"/>
        <v>3042084</v>
      </c>
    </row>
    <row r="3625" spans="1:5">
      <c r="A3625">
        <v>3021109</v>
      </c>
      <c r="B3625">
        <v>3042085</v>
      </c>
      <c r="C3625" s="293">
        <v>125800000</v>
      </c>
      <c r="D3625">
        <f t="shared" si="112"/>
        <v>3021109</v>
      </c>
      <c r="E3625">
        <f t="shared" si="113"/>
        <v>3042085</v>
      </c>
    </row>
    <row r="3626" spans="1:5">
      <c r="A3626">
        <v>3020007</v>
      </c>
      <c r="B3626">
        <v>3043001</v>
      </c>
      <c r="C3626" s="293">
        <v>133500000</v>
      </c>
      <c r="D3626">
        <f t="shared" si="112"/>
        <v>3020007</v>
      </c>
      <c r="E3626">
        <f t="shared" si="113"/>
        <v>3043001</v>
      </c>
    </row>
    <row r="3627" spans="1:5">
      <c r="A3627">
        <v>3020009</v>
      </c>
      <c r="B3627">
        <v>3043002</v>
      </c>
      <c r="C3627" s="293">
        <v>128000000</v>
      </c>
      <c r="D3627">
        <f t="shared" si="112"/>
        <v>3020009</v>
      </c>
      <c r="E3627">
        <f t="shared" si="113"/>
        <v>3043002</v>
      </c>
    </row>
    <row r="3628" spans="1:5">
      <c r="A3628">
        <v>3020011</v>
      </c>
      <c r="B3628">
        <v>3043003</v>
      </c>
      <c r="C3628" s="293">
        <v>34500000</v>
      </c>
      <c r="D3628">
        <f t="shared" si="112"/>
        <v>3020011</v>
      </c>
      <c r="E3628">
        <f t="shared" si="113"/>
        <v>3043003</v>
      </c>
    </row>
    <row r="3629" spans="1:5">
      <c r="A3629">
        <v>3020017</v>
      </c>
      <c r="B3629">
        <v>3043004</v>
      </c>
      <c r="C3629" s="293">
        <v>131200000</v>
      </c>
      <c r="D3629">
        <f t="shared" si="112"/>
        <v>3020017</v>
      </c>
      <c r="E3629">
        <f t="shared" si="113"/>
        <v>3043004</v>
      </c>
    </row>
    <row r="3630" spans="1:5">
      <c r="A3630">
        <v>3020023</v>
      </c>
      <c r="B3630">
        <v>3043005</v>
      </c>
      <c r="C3630" s="293">
        <v>142500000</v>
      </c>
      <c r="D3630">
        <f t="shared" si="112"/>
        <v>3020023</v>
      </c>
      <c r="E3630">
        <f t="shared" si="113"/>
        <v>3043005</v>
      </c>
    </row>
    <row r="3631" spans="1:5">
      <c r="A3631">
        <v>3020025</v>
      </c>
      <c r="B3631">
        <v>3043006</v>
      </c>
      <c r="C3631" s="293">
        <v>131200000</v>
      </c>
      <c r="D3631">
        <f t="shared" si="112"/>
        <v>3020025</v>
      </c>
      <c r="E3631">
        <f t="shared" si="113"/>
        <v>3043006</v>
      </c>
    </row>
    <row r="3632" spans="1:5">
      <c r="A3632">
        <v>3020026</v>
      </c>
      <c r="B3632">
        <v>3043007</v>
      </c>
      <c r="C3632" s="293">
        <v>127000000</v>
      </c>
      <c r="D3632">
        <f t="shared" si="112"/>
        <v>3020026</v>
      </c>
      <c r="E3632">
        <f t="shared" si="113"/>
        <v>3043007</v>
      </c>
    </row>
    <row r="3633" spans="1:5">
      <c r="A3633">
        <v>3020028</v>
      </c>
      <c r="B3633">
        <v>3043008</v>
      </c>
      <c r="C3633" s="293">
        <v>133800000</v>
      </c>
      <c r="D3633">
        <f t="shared" si="112"/>
        <v>3020028</v>
      </c>
      <c r="E3633">
        <f t="shared" si="113"/>
        <v>3043008</v>
      </c>
    </row>
    <row r="3634" spans="1:5">
      <c r="A3634">
        <v>3020029</v>
      </c>
      <c r="B3634">
        <v>3043009</v>
      </c>
      <c r="C3634" s="293">
        <v>142400000</v>
      </c>
      <c r="D3634">
        <f t="shared" si="112"/>
        <v>3020029</v>
      </c>
      <c r="E3634">
        <f t="shared" si="113"/>
        <v>3043009</v>
      </c>
    </row>
    <row r="3635" spans="1:5">
      <c r="A3635">
        <v>3020031</v>
      </c>
      <c r="B3635">
        <v>3043010</v>
      </c>
      <c r="C3635" s="293">
        <v>106400000</v>
      </c>
      <c r="D3635">
        <f t="shared" si="112"/>
        <v>3020031</v>
      </c>
      <c r="E3635">
        <f t="shared" si="113"/>
        <v>3043010</v>
      </c>
    </row>
    <row r="3636" spans="1:5">
      <c r="A3636">
        <v>3020033</v>
      </c>
      <c r="B3636">
        <v>3043011</v>
      </c>
      <c r="C3636" s="293">
        <v>143800000</v>
      </c>
      <c r="D3636">
        <f t="shared" si="112"/>
        <v>3020033</v>
      </c>
      <c r="E3636">
        <f t="shared" si="113"/>
        <v>3043011</v>
      </c>
    </row>
    <row r="3637" spans="1:5">
      <c r="A3637">
        <v>3020034</v>
      </c>
      <c r="B3637">
        <v>3043012</v>
      </c>
      <c r="C3637" s="293">
        <v>145300000</v>
      </c>
      <c r="D3637">
        <f t="shared" si="112"/>
        <v>3020034</v>
      </c>
      <c r="E3637">
        <f t="shared" si="113"/>
        <v>3043012</v>
      </c>
    </row>
    <row r="3638" spans="1:5">
      <c r="A3638">
        <v>3020035</v>
      </c>
      <c r="B3638">
        <v>3043013</v>
      </c>
      <c r="C3638" s="293">
        <v>100700000</v>
      </c>
      <c r="D3638">
        <f t="shared" si="112"/>
        <v>3020035</v>
      </c>
      <c r="E3638">
        <f t="shared" si="113"/>
        <v>3043013</v>
      </c>
    </row>
    <row r="3639" spans="1:5">
      <c r="A3639">
        <v>3020037</v>
      </c>
      <c r="B3639">
        <v>3043014</v>
      </c>
      <c r="C3639" s="293">
        <v>102500000</v>
      </c>
      <c r="D3639">
        <f t="shared" si="112"/>
        <v>3020037</v>
      </c>
      <c r="E3639">
        <f t="shared" si="113"/>
        <v>3043014</v>
      </c>
    </row>
    <row r="3640" spans="1:5">
      <c r="A3640">
        <v>3020040</v>
      </c>
      <c r="B3640">
        <v>3043015</v>
      </c>
      <c r="C3640" s="293">
        <v>132700000</v>
      </c>
      <c r="D3640">
        <f t="shared" si="112"/>
        <v>3020040</v>
      </c>
      <c r="E3640">
        <f t="shared" si="113"/>
        <v>3043015</v>
      </c>
    </row>
    <row r="3641" spans="1:5">
      <c r="A3641">
        <v>3020041</v>
      </c>
      <c r="B3641">
        <v>3043016</v>
      </c>
      <c r="C3641" s="293">
        <v>133400000</v>
      </c>
      <c r="D3641">
        <f t="shared" si="112"/>
        <v>3020041</v>
      </c>
      <c r="E3641">
        <f t="shared" si="113"/>
        <v>3043016</v>
      </c>
    </row>
    <row r="3642" spans="1:5">
      <c r="A3642">
        <v>3020042</v>
      </c>
      <c r="B3642">
        <v>3043017</v>
      </c>
      <c r="C3642" s="293">
        <v>110600000</v>
      </c>
      <c r="D3642">
        <f t="shared" si="112"/>
        <v>3020042</v>
      </c>
      <c r="E3642">
        <f t="shared" si="113"/>
        <v>3043017</v>
      </c>
    </row>
    <row r="3643" spans="1:5">
      <c r="A3643">
        <v>3020043</v>
      </c>
      <c r="B3643">
        <v>3043018</v>
      </c>
      <c r="C3643" s="293">
        <v>115500000</v>
      </c>
      <c r="D3643">
        <f t="shared" si="112"/>
        <v>3020043</v>
      </c>
      <c r="E3643">
        <f t="shared" si="113"/>
        <v>3043018</v>
      </c>
    </row>
    <row r="3644" spans="1:5">
      <c r="A3644">
        <v>3020044</v>
      </c>
      <c r="B3644">
        <v>3043019</v>
      </c>
      <c r="C3644" s="293">
        <v>104800000</v>
      </c>
      <c r="D3644">
        <f t="shared" si="112"/>
        <v>3020044</v>
      </c>
      <c r="E3644">
        <f t="shared" si="113"/>
        <v>3043019</v>
      </c>
    </row>
    <row r="3645" spans="1:5">
      <c r="A3645">
        <v>3020045</v>
      </c>
      <c r="B3645">
        <v>3043020</v>
      </c>
      <c r="C3645" s="293">
        <v>154900000</v>
      </c>
      <c r="D3645">
        <f t="shared" si="112"/>
        <v>3020045</v>
      </c>
      <c r="E3645">
        <f t="shared" si="113"/>
        <v>3043020</v>
      </c>
    </row>
    <row r="3646" spans="1:5">
      <c r="A3646">
        <v>3020046</v>
      </c>
      <c r="B3646">
        <v>3043021</v>
      </c>
      <c r="C3646" s="293">
        <v>145700000</v>
      </c>
      <c r="D3646">
        <f t="shared" si="112"/>
        <v>3020046</v>
      </c>
      <c r="E3646">
        <f t="shared" si="113"/>
        <v>3043021</v>
      </c>
    </row>
    <row r="3647" spans="1:5">
      <c r="A3647">
        <v>3020050</v>
      </c>
      <c r="B3647">
        <v>3043022</v>
      </c>
      <c r="C3647" s="293">
        <v>151600000</v>
      </c>
      <c r="D3647">
        <f t="shared" si="112"/>
        <v>3020050</v>
      </c>
      <c r="E3647">
        <f t="shared" si="113"/>
        <v>3043022</v>
      </c>
    </row>
    <row r="3648" spans="1:5">
      <c r="A3648">
        <v>3020051</v>
      </c>
      <c r="B3648">
        <v>3043023</v>
      </c>
      <c r="C3648" s="293">
        <v>143800000</v>
      </c>
      <c r="D3648">
        <f t="shared" si="112"/>
        <v>3020051</v>
      </c>
      <c r="E3648">
        <f t="shared" si="113"/>
        <v>3043023</v>
      </c>
    </row>
    <row r="3649" spans="1:5">
      <c r="A3649">
        <v>3020054</v>
      </c>
      <c r="B3649">
        <v>3043024</v>
      </c>
      <c r="C3649" s="293">
        <v>145500000</v>
      </c>
      <c r="D3649">
        <f t="shared" si="112"/>
        <v>3020054</v>
      </c>
      <c r="E3649">
        <f t="shared" si="113"/>
        <v>3043024</v>
      </c>
    </row>
    <row r="3650" spans="1:5">
      <c r="A3650">
        <v>3020055</v>
      </c>
      <c r="B3650">
        <v>3043025</v>
      </c>
      <c r="C3650" s="293">
        <v>137500000</v>
      </c>
      <c r="D3650">
        <f t="shared" si="112"/>
        <v>3020055</v>
      </c>
      <c r="E3650">
        <f t="shared" si="113"/>
        <v>3043025</v>
      </c>
    </row>
    <row r="3651" spans="1:5">
      <c r="A3651">
        <v>3020057</v>
      </c>
      <c r="B3651">
        <v>3043026</v>
      </c>
      <c r="C3651" s="293">
        <v>205300000</v>
      </c>
      <c r="D3651">
        <f t="shared" ref="D3651:D3714" si="114">+A3651*1</f>
        <v>3020057</v>
      </c>
      <c r="E3651">
        <f t="shared" ref="E3651:E3714" si="115">+B3651*1</f>
        <v>3043026</v>
      </c>
    </row>
    <row r="3652" spans="1:5">
      <c r="A3652">
        <v>3020059</v>
      </c>
      <c r="B3652">
        <v>3043027</v>
      </c>
      <c r="C3652" s="293">
        <v>155200000</v>
      </c>
      <c r="D3652">
        <f t="shared" si="114"/>
        <v>3020059</v>
      </c>
      <c r="E3652">
        <f t="shared" si="115"/>
        <v>3043027</v>
      </c>
    </row>
    <row r="3653" spans="1:5">
      <c r="A3653">
        <v>3020060</v>
      </c>
      <c r="B3653">
        <v>3043028</v>
      </c>
      <c r="C3653" s="293">
        <v>122400000</v>
      </c>
      <c r="D3653">
        <f t="shared" si="114"/>
        <v>3020060</v>
      </c>
      <c r="E3653">
        <f t="shared" si="115"/>
        <v>3043028</v>
      </c>
    </row>
    <row r="3654" spans="1:5">
      <c r="A3654">
        <v>3020061</v>
      </c>
      <c r="B3654">
        <v>3043029</v>
      </c>
      <c r="C3654" s="293">
        <v>105300000</v>
      </c>
      <c r="D3654">
        <f t="shared" si="114"/>
        <v>3020061</v>
      </c>
      <c r="E3654">
        <f t="shared" si="115"/>
        <v>3043029</v>
      </c>
    </row>
    <row r="3655" spans="1:5">
      <c r="A3655">
        <v>3020062</v>
      </c>
      <c r="B3655">
        <v>3043030</v>
      </c>
      <c r="C3655" s="293">
        <v>146100000</v>
      </c>
      <c r="D3655">
        <f t="shared" si="114"/>
        <v>3020062</v>
      </c>
      <c r="E3655">
        <f t="shared" si="115"/>
        <v>3043030</v>
      </c>
    </row>
    <row r="3656" spans="1:5">
      <c r="A3656">
        <v>3020064</v>
      </c>
      <c r="B3656">
        <v>3043031</v>
      </c>
      <c r="C3656" s="293">
        <v>136900000</v>
      </c>
      <c r="D3656">
        <f t="shared" si="114"/>
        <v>3020064</v>
      </c>
      <c r="E3656">
        <f t="shared" si="115"/>
        <v>3043031</v>
      </c>
    </row>
    <row r="3657" spans="1:5">
      <c r="A3657">
        <v>3020065</v>
      </c>
      <c r="B3657">
        <v>3043032</v>
      </c>
      <c r="C3657" s="293">
        <v>101900000</v>
      </c>
      <c r="D3657">
        <f t="shared" si="114"/>
        <v>3020065</v>
      </c>
      <c r="E3657">
        <f t="shared" si="115"/>
        <v>3043032</v>
      </c>
    </row>
    <row r="3658" spans="1:5">
      <c r="A3658">
        <v>3020067</v>
      </c>
      <c r="B3658">
        <v>3043033</v>
      </c>
      <c r="C3658" s="293">
        <v>127000000</v>
      </c>
      <c r="D3658">
        <f t="shared" si="114"/>
        <v>3020067</v>
      </c>
      <c r="E3658">
        <f t="shared" si="115"/>
        <v>3043033</v>
      </c>
    </row>
    <row r="3659" spans="1:5">
      <c r="A3659">
        <v>3020068</v>
      </c>
      <c r="B3659">
        <v>3043034</v>
      </c>
      <c r="C3659" s="293">
        <v>145100000</v>
      </c>
      <c r="D3659">
        <f t="shared" si="114"/>
        <v>3020068</v>
      </c>
      <c r="E3659">
        <f t="shared" si="115"/>
        <v>3043034</v>
      </c>
    </row>
    <row r="3660" spans="1:5">
      <c r="A3660">
        <v>3020072</v>
      </c>
      <c r="B3660">
        <v>3043035</v>
      </c>
      <c r="C3660" s="293">
        <v>117600000</v>
      </c>
      <c r="D3660">
        <f t="shared" si="114"/>
        <v>3020072</v>
      </c>
      <c r="E3660">
        <f t="shared" si="115"/>
        <v>3043035</v>
      </c>
    </row>
    <row r="3661" spans="1:5">
      <c r="A3661">
        <v>3020074</v>
      </c>
      <c r="B3661">
        <v>3043036</v>
      </c>
      <c r="C3661" s="293">
        <v>140700000</v>
      </c>
      <c r="D3661">
        <f t="shared" si="114"/>
        <v>3020074</v>
      </c>
      <c r="E3661">
        <f t="shared" si="115"/>
        <v>3043036</v>
      </c>
    </row>
    <row r="3662" spans="1:5">
      <c r="A3662">
        <v>3020075</v>
      </c>
      <c r="B3662">
        <v>3043037</v>
      </c>
      <c r="C3662" s="293">
        <v>141700000</v>
      </c>
      <c r="D3662">
        <f t="shared" si="114"/>
        <v>3020075</v>
      </c>
      <c r="E3662">
        <f t="shared" si="115"/>
        <v>3043037</v>
      </c>
    </row>
    <row r="3663" spans="1:5">
      <c r="A3663">
        <v>3020076</v>
      </c>
      <c r="B3663">
        <v>3043038</v>
      </c>
      <c r="C3663" s="293">
        <v>124800000</v>
      </c>
      <c r="D3663">
        <f t="shared" si="114"/>
        <v>3020076</v>
      </c>
      <c r="E3663">
        <f t="shared" si="115"/>
        <v>3043038</v>
      </c>
    </row>
    <row r="3664" spans="1:5">
      <c r="A3664">
        <v>3020078</v>
      </c>
      <c r="B3664">
        <v>3043039</v>
      </c>
      <c r="C3664" s="293">
        <v>126400000</v>
      </c>
      <c r="D3664">
        <f t="shared" si="114"/>
        <v>3020078</v>
      </c>
      <c r="E3664">
        <f t="shared" si="115"/>
        <v>3043039</v>
      </c>
    </row>
    <row r="3665" spans="1:5">
      <c r="A3665">
        <v>3020079</v>
      </c>
      <c r="B3665">
        <v>3043040</v>
      </c>
      <c r="C3665" s="293">
        <v>167700000</v>
      </c>
      <c r="D3665">
        <f t="shared" si="114"/>
        <v>3020079</v>
      </c>
      <c r="E3665">
        <f t="shared" si="115"/>
        <v>3043040</v>
      </c>
    </row>
    <row r="3666" spans="1:5">
      <c r="A3666">
        <v>3020080</v>
      </c>
      <c r="B3666">
        <v>3043041</v>
      </c>
      <c r="C3666" s="293">
        <v>127800000</v>
      </c>
      <c r="D3666">
        <f t="shared" si="114"/>
        <v>3020080</v>
      </c>
      <c r="E3666">
        <f t="shared" si="115"/>
        <v>3043041</v>
      </c>
    </row>
    <row r="3667" spans="1:5">
      <c r="A3667">
        <v>3020082</v>
      </c>
      <c r="B3667">
        <v>3043042</v>
      </c>
      <c r="C3667" s="293">
        <v>117800000</v>
      </c>
      <c r="D3667">
        <f t="shared" si="114"/>
        <v>3020082</v>
      </c>
      <c r="E3667">
        <f t="shared" si="115"/>
        <v>3043042</v>
      </c>
    </row>
    <row r="3668" spans="1:5">
      <c r="A3668">
        <v>3020083</v>
      </c>
      <c r="B3668">
        <v>3043043</v>
      </c>
      <c r="C3668" s="293">
        <v>152200000</v>
      </c>
      <c r="D3668">
        <f t="shared" si="114"/>
        <v>3020083</v>
      </c>
      <c r="E3668">
        <f t="shared" si="115"/>
        <v>3043043</v>
      </c>
    </row>
    <row r="3669" spans="1:5">
      <c r="A3669">
        <v>3020084</v>
      </c>
      <c r="B3669">
        <v>3043044</v>
      </c>
      <c r="C3669" s="293">
        <v>123600000</v>
      </c>
      <c r="D3669">
        <f t="shared" si="114"/>
        <v>3020084</v>
      </c>
      <c r="E3669">
        <f t="shared" si="115"/>
        <v>3043044</v>
      </c>
    </row>
    <row r="3670" spans="1:5">
      <c r="A3670">
        <v>3020086</v>
      </c>
      <c r="B3670">
        <v>3043045</v>
      </c>
      <c r="C3670" s="293">
        <v>159200000</v>
      </c>
      <c r="D3670">
        <f t="shared" si="114"/>
        <v>3020086</v>
      </c>
      <c r="E3670">
        <f t="shared" si="115"/>
        <v>3043045</v>
      </c>
    </row>
    <row r="3671" spans="1:5">
      <c r="A3671">
        <v>3020087</v>
      </c>
      <c r="B3671">
        <v>3043046</v>
      </c>
      <c r="C3671" s="293">
        <v>199900000</v>
      </c>
      <c r="D3671">
        <f t="shared" si="114"/>
        <v>3020087</v>
      </c>
      <c r="E3671">
        <f t="shared" si="115"/>
        <v>3043046</v>
      </c>
    </row>
    <row r="3672" spans="1:5">
      <c r="A3672">
        <v>3020088</v>
      </c>
      <c r="B3672">
        <v>3043047</v>
      </c>
      <c r="C3672" s="293">
        <v>231500000</v>
      </c>
      <c r="D3672">
        <f t="shared" si="114"/>
        <v>3020088</v>
      </c>
      <c r="E3672">
        <f t="shared" si="115"/>
        <v>3043047</v>
      </c>
    </row>
    <row r="3673" spans="1:5">
      <c r="A3673">
        <v>3020089</v>
      </c>
      <c r="B3673">
        <v>3043048</v>
      </c>
      <c r="C3673" s="293">
        <v>108300000</v>
      </c>
      <c r="D3673">
        <f t="shared" si="114"/>
        <v>3020089</v>
      </c>
      <c r="E3673">
        <f t="shared" si="115"/>
        <v>3043048</v>
      </c>
    </row>
    <row r="3674" spans="1:5">
      <c r="A3674">
        <v>3020090</v>
      </c>
      <c r="B3674">
        <v>3043049</v>
      </c>
      <c r="C3674" s="293">
        <v>116300000</v>
      </c>
      <c r="D3674">
        <f t="shared" si="114"/>
        <v>3020090</v>
      </c>
      <c r="E3674">
        <f t="shared" si="115"/>
        <v>3043049</v>
      </c>
    </row>
    <row r="3675" spans="1:5">
      <c r="A3675">
        <v>3020091</v>
      </c>
      <c r="B3675">
        <v>3043050</v>
      </c>
      <c r="C3675" s="293">
        <v>188100000</v>
      </c>
      <c r="D3675">
        <f t="shared" si="114"/>
        <v>3020091</v>
      </c>
      <c r="E3675">
        <f t="shared" si="115"/>
        <v>3043050</v>
      </c>
    </row>
    <row r="3676" spans="1:5">
      <c r="A3676">
        <v>3020092</v>
      </c>
      <c r="B3676">
        <v>3043051</v>
      </c>
      <c r="C3676" s="293">
        <v>127700000</v>
      </c>
      <c r="D3676">
        <f t="shared" si="114"/>
        <v>3020092</v>
      </c>
      <c r="E3676">
        <f t="shared" si="115"/>
        <v>3043051</v>
      </c>
    </row>
    <row r="3677" spans="1:5">
      <c r="A3677">
        <v>3020093</v>
      </c>
      <c r="B3677">
        <v>3043052</v>
      </c>
      <c r="C3677" s="293">
        <v>150000000</v>
      </c>
      <c r="D3677">
        <f t="shared" si="114"/>
        <v>3020093</v>
      </c>
      <c r="E3677">
        <f t="shared" si="115"/>
        <v>3043052</v>
      </c>
    </row>
    <row r="3678" spans="1:5">
      <c r="A3678">
        <v>3020094</v>
      </c>
      <c r="B3678">
        <v>3043053</v>
      </c>
      <c r="C3678" s="293">
        <v>211100000</v>
      </c>
      <c r="D3678">
        <f t="shared" si="114"/>
        <v>3020094</v>
      </c>
      <c r="E3678">
        <f t="shared" si="115"/>
        <v>3043053</v>
      </c>
    </row>
    <row r="3679" spans="1:5">
      <c r="A3679">
        <v>3020095</v>
      </c>
      <c r="B3679">
        <v>3043054</v>
      </c>
      <c r="C3679" s="293">
        <v>180900000</v>
      </c>
      <c r="D3679">
        <f t="shared" si="114"/>
        <v>3020095</v>
      </c>
      <c r="E3679">
        <f t="shared" si="115"/>
        <v>3043054</v>
      </c>
    </row>
    <row r="3680" spans="1:5">
      <c r="A3680">
        <v>3020096</v>
      </c>
      <c r="B3680">
        <v>3043055</v>
      </c>
      <c r="C3680" s="293">
        <v>228600000</v>
      </c>
      <c r="D3680">
        <f t="shared" si="114"/>
        <v>3020096</v>
      </c>
      <c r="E3680">
        <f t="shared" si="115"/>
        <v>3043055</v>
      </c>
    </row>
    <row r="3681" spans="1:5">
      <c r="A3681">
        <v>3020097</v>
      </c>
      <c r="B3681">
        <v>3043056</v>
      </c>
      <c r="C3681" s="293">
        <v>205500000</v>
      </c>
      <c r="D3681">
        <f t="shared" si="114"/>
        <v>3020097</v>
      </c>
      <c r="E3681">
        <f t="shared" si="115"/>
        <v>3043056</v>
      </c>
    </row>
    <row r="3682" spans="1:5">
      <c r="A3682">
        <v>3011002</v>
      </c>
      <c r="B3682">
        <v>3044001</v>
      </c>
      <c r="C3682" s="293">
        <v>37100000</v>
      </c>
      <c r="D3682">
        <f t="shared" si="114"/>
        <v>3011002</v>
      </c>
      <c r="E3682">
        <f t="shared" si="115"/>
        <v>3044001</v>
      </c>
    </row>
    <row r="3683" spans="1:5">
      <c r="A3683">
        <v>3011003</v>
      </c>
      <c r="B3683">
        <v>3044002</v>
      </c>
      <c r="C3683" s="293">
        <v>38600000</v>
      </c>
      <c r="D3683">
        <f t="shared" si="114"/>
        <v>3011003</v>
      </c>
      <c r="E3683">
        <f t="shared" si="115"/>
        <v>3044002</v>
      </c>
    </row>
    <row r="3684" spans="1:5">
      <c r="A3684">
        <v>3011005</v>
      </c>
      <c r="B3684">
        <v>3044003</v>
      </c>
      <c r="C3684" s="293">
        <v>39800000</v>
      </c>
      <c r="D3684">
        <f t="shared" si="114"/>
        <v>3011005</v>
      </c>
      <c r="E3684">
        <f t="shared" si="115"/>
        <v>3044003</v>
      </c>
    </row>
    <row r="3685" spans="1:5">
      <c r="A3685">
        <v>3011007</v>
      </c>
      <c r="B3685">
        <v>3044004</v>
      </c>
      <c r="C3685" s="293">
        <v>40400000</v>
      </c>
      <c r="D3685">
        <f t="shared" si="114"/>
        <v>3011007</v>
      </c>
      <c r="E3685">
        <f t="shared" si="115"/>
        <v>3044004</v>
      </c>
    </row>
    <row r="3686" spans="1:5">
      <c r="A3686">
        <v>3011018</v>
      </c>
      <c r="B3686">
        <v>3044005</v>
      </c>
      <c r="C3686" s="293">
        <v>42000000</v>
      </c>
      <c r="D3686">
        <f t="shared" si="114"/>
        <v>3011018</v>
      </c>
      <c r="E3686">
        <f t="shared" si="115"/>
        <v>3044005</v>
      </c>
    </row>
    <row r="3687" spans="1:5">
      <c r="A3687">
        <v>3011025</v>
      </c>
      <c r="B3687">
        <v>3044006</v>
      </c>
      <c r="C3687" s="293">
        <v>47800000</v>
      </c>
      <c r="D3687">
        <f t="shared" si="114"/>
        <v>3011025</v>
      </c>
      <c r="E3687">
        <f t="shared" si="115"/>
        <v>3044006</v>
      </c>
    </row>
    <row r="3688" spans="1:5">
      <c r="A3688">
        <v>3020098</v>
      </c>
      <c r="B3688">
        <v>3044007</v>
      </c>
      <c r="C3688" s="293">
        <v>147000000</v>
      </c>
      <c r="D3688">
        <f t="shared" si="114"/>
        <v>3020098</v>
      </c>
      <c r="E3688">
        <f t="shared" si="115"/>
        <v>3044007</v>
      </c>
    </row>
    <row r="3689" spans="1:5">
      <c r="A3689">
        <v>3020101</v>
      </c>
      <c r="B3689">
        <v>3044008</v>
      </c>
      <c r="C3689" s="293">
        <v>248900000</v>
      </c>
      <c r="D3689">
        <f t="shared" si="114"/>
        <v>3020101</v>
      </c>
      <c r="E3689">
        <f t="shared" si="115"/>
        <v>3044008</v>
      </c>
    </row>
    <row r="3690" spans="1:5">
      <c r="A3690">
        <v>3004001</v>
      </c>
      <c r="B3690">
        <v>3045001</v>
      </c>
      <c r="C3690" s="293">
        <v>51800000</v>
      </c>
      <c r="D3690">
        <f t="shared" si="114"/>
        <v>3004001</v>
      </c>
      <c r="E3690">
        <f t="shared" si="115"/>
        <v>3045001</v>
      </c>
    </row>
    <row r="3691" spans="1:5">
      <c r="A3691">
        <v>3004016</v>
      </c>
      <c r="B3691">
        <v>3045002</v>
      </c>
      <c r="C3691" s="293">
        <v>40400000</v>
      </c>
      <c r="D3691">
        <f t="shared" si="114"/>
        <v>3004016</v>
      </c>
      <c r="E3691">
        <f t="shared" si="115"/>
        <v>3045002</v>
      </c>
    </row>
    <row r="3692" spans="1:5">
      <c r="A3692">
        <v>3004026</v>
      </c>
      <c r="B3692">
        <v>3045003</v>
      </c>
      <c r="C3692" s="293">
        <v>39300000</v>
      </c>
      <c r="D3692">
        <f t="shared" si="114"/>
        <v>3004026</v>
      </c>
      <c r="E3692">
        <f t="shared" si="115"/>
        <v>3045003</v>
      </c>
    </row>
    <row r="3693" spans="1:5">
      <c r="A3693">
        <v>3020030</v>
      </c>
      <c r="B3693">
        <v>3045004</v>
      </c>
      <c r="C3693" s="293">
        <v>106400000</v>
      </c>
      <c r="D3693">
        <f t="shared" si="114"/>
        <v>3020030</v>
      </c>
      <c r="E3693">
        <f t="shared" si="115"/>
        <v>3045004</v>
      </c>
    </row>
    <row r="3694" spans="1:5">
      <c r="A3694">
        <v>3020038</v>
      </c>
      <c r="B3694">
        <v>3045005</v>
      </c>
      <c r="C3694" s="293">
        <v>110400000</v>
      </c>
      <c r="D3694">
        <f t="shared" si="114"/>
        <v>3020038</v>
      </c>
      <c r="E3694">
        <f t="shared" si="115"/>
        <v>3045005</v>
      </c>
    </row>
    <row r="3695" spans="1:5">
      <c r="A3695">
        <v>3020063</v>
      </c>
      <c r="B3695">
        <v>3045006</v>
      </c>
      <c r="C3695" s="293">
        <v>104800000</v>
      </c>
      <c r="D3695">
        <f t="shared" si="114"/>
        <v>3020063</v>
      </c>
      <c r="E3695">
        <f t="shared" si="115"/>
        <v>3045006</v>
      </c>
    </row>
    <row r="3696" spans="1:5">
      <c r="A3696">
        <v>3020071</v>
      </c>
      <c r="B3696">
        <v>3045007</v>
      </c>
      <c r="C3696" s="293">
        <v>101900000</v>
      </c>
      <c r="D3696">
        <f t="shared" si="114"/>
        <v>3020071</v>
      </c>
      <c r="E3696">
        <f t="shared" si="115"/>
        <v>3045007</v>
      </c>
    </row>
    <row r="3697" spans="1:5">
      <c r="A3697">
        <v>3020073</v>
      </c>
      <c r="B3697">
        <v>3045008</v>
      </c>
      <c r="C3697" s="293">
        <v>119200000</v>
      </c>
      <c r="D3697">
        <f t="shared" si="114"/>
        <v>3020073</v>
      </c>
      <c r="E3697">
        <f t="shared" si="115"/>
        <v>3045008</v>
      </c>
    </row>
    <row r="3698" spans="1:5">
      <c r="A3698">
        <v>3020077</v>
      </c>
      <c r="B3698">
        <v>3045009</v>
      </c>
      <c r="C3698" s="293">
        <v>115500000</v>
      </c>
      <c r="D3698">
        <f t="shared" si="114"/>
        <v>3020077</v>
      </c>
      <c r="E3698">
        <f t="shared" si="115"/>
        <v>3045009</v>
      </c>
    </row>
    <row r="3699" spans="1:5">
      <c r="A3699">
        <v>3020081</v>
      </c>
      <c r="B3699">
        <v>3045010</v>
      </c>
      <c r="C3699" s="293">
        <v>101800000</v>
      </c>
      <c r="D3699">
        <f t="shared" si="114"/>
        <v>3020081</v>
      </c>
      <c r="E3699">
        <f t="shared" si="115"/>
        <v>3045010</v>
      </c>
    </row>
    <row r="3700" spans="1:5">
      <c r="A3700">
        <v>3020085</v>
      </c>
      <c r="B3700">
        <v>3045011</v>
      </c>
      <c r="C3700" s="293">
        <v>109900000</v>
      </c>
      <c r="D3700">
        <f t="shared" si="114"/>
        <v>3020085</v>
      </c>
      <c r="E3700">
        <f t="shared" si="115"/>
        <v>3045011</v>
      </c>
    </row>
    <row r="3701" spans="1:5">
      <c r="A3701">
        <v>3020099</v>
      </c>
      <c r="B3701">
        <v>3045012</v>
      </c>
      <c r="C3701" s="293">
        <v>161500000</v>
      </c>
      <c r="D3701">
        <f t="shared" si="114"/>
        <v>3020099</v>
      </c>
      <c r="E3701">
        <f t="shared" si="115"/>
        <v>3045012</v>
      </c>
    </row>
    <row r="3702" spans="1:5">
      <c r="A3702">
        <v>3012001</v>
      </c>
      <c r="B3702">
        <v>3046001</v>
      </c>
      <c r="C3702" s="293">
        <v>41300000</v>
      </c>
      <c r="D3702">
        <f t="shared" si="114"/>
        <v>3012001</v>
      </c>
      <c r="E3702">
        <f t="shared" si="115"/>
        <v>3046001</v>
      </c>
    </row>
    <row r="3703" spans="1:5">
      <c r="A3703">
        <v>3012002</v>
      </c>
      <c r="B3703">
        <v>3046002</v>
      </c>
      <c r="C3703" s="293">
        <v>40200000</v>
      </c>
      <c r="D3703">
        <f t="shared" si="114"/>
        <v>3012002</v>
      </c>
      <c r="E3703">
        <f t="shared" si="115"/>
        <v>3046002</v>
      </c>
    </row>
    <row r="3704" spans="1:5">
      <c r="A3704">
        <v>3012006</v>
      </c>
      <c r="B3704">
        <v>3046003</v>
      </c>
      <c r="C3704" s="293">
        <v>52300000</v>
      </c>
      <c r="D3704">
        <f t="shared" si="114"/>
        <v>3012006</v>
      </c>
      <c r="E3704">
        <f t="shared" si="115"/>
        <v>3046003</v>
      </c>
    </row>
    <row r="3705" spans="1:5">
      <c r="A3705">
        <v>3012010</v>
      </c>
      <c r="B3705">
        <v>3046004</v>
      </c>
      <c r="C3705" s="293">
        <v>40400000</v>
      </c>
      <c r="D3705">
        <f t="shared" si="114"/>
        <v>3012010</v>
      </c>
      <c r="E3705">
        <f t="shared" si="115"/>
        <v>3046004</v>
      </c>
    </row>
    <row r="3706" spans="1:5">
      <c r="A3706">
        <v>3012013</v>
      </c>
      <c r="B3706">
        <v>3046005</v>
      </c>
      <c r="C3706" s="293">
        <v>44000000</v>
      </c>
      <c r="D3706">
        <f t="shared" si="114"/>
        <v>3012013</v>
      </c>
      <c r="E3706">
        <f t="shared" si="115"/>
        <v>3046005</v>
      </c>
    </row>
    <row r="3707" spans="1:5">
      <c r="A3707">
        <v>3012086</v>
      </c>
      <c r="B3707">
        <v>3046006</v>
      </c>
      <c r="C3707" s="293">
        <v>43400000</v>
      </c>
      <c r="D3707">
        <f t="shared" si="114"/>
        <v>3012086</v>
      </c>
      <c r="E3707">
        <f t="shared" si="115"/>
        <v>3046006</v>
      </c>
    </row>
    <row r="3708" spans="1:5">
      <c r="A3708">
        <v>3012087</v>
      </c>
      <c r="B3708">
        <v>3046007</v>
      </c>
      <c r="C3708" s="293">
        <v>46000000</v>
      </c>
      <c r="D3708">
        <f t="shared" si="114"/>
        <v>3012087</v>
      </c>
      <c r="E3708">
        <f t="shared" si="115"/>
        <v>3046007</v>
      </c>
    </row>
    <row r="3709" spans="1:5">
      <c r="A3709">
        <v>3012092</v>
      </c>
      <c r="B3709">
        <v>3046008</v>
      </c>
      <c r="C3709" s="293">
        <v>45100000</v>
      </c>
      <c r="D3709">
        <f t="shared" si="114"/>
        <v>3012092</v>
      </c>
      <c r="E3709">
        <f t="shared" si="115"/>
        <v>3046008</v>
      </c>
    </row>
    <row r="3710" spans="1:5">
      <c r="A3710">
        <v>3020100</v>
      </c>
      <c r="B3710">
        <v>3046009</v>
      </c>
      <c r="C3710" s="293">
        <v>148000000</v>
      </c>
      <c r="D3710">
        <f t="shared" si="114"/>
        <v>3020100</v>
      </c>
      <c r="E3710">
        <f t="shared" si="115"/>
        <v>3046009</v>
      </c>
    </row>
    <row r="3711" spans="1:5">
      <c r="A3711">
        <v>3012094</v>
      </c>
      <c r="B3711">
        <v>3047001</v>
      </c>
      <c r="C3711" s="293">
        <v>46300000</v>
      </c>
      <c r="D3711">
        <f t="shared" si="114"/>
        <v>3012094</v>
      </c>
      <c r="E3711">
        <f t="shared" si="115"/>
        <v>3047001</v>
      </c>
    </row>
    <row r="3712" spans="1:5">
      <c r="A3712">
        <v>3012097</v>
      </c>
      <c r="B3712">
        <v>3047002</v>
      </c>
      <c r="C3712" s="293">
        <v>40300000</v>
      </c>
      <c r="D3712">
        <f t="shared" si="114"/>
        <v>3012097</v>
      </c>
      <c r="E3712">
        <f t="shared" si="115"/>
        <v>3047002</v>
      </c>
    </row>
    <row r="3713" spans="1:5">
      <c r="A3713">
        <v>3020102</v>
      </c>
      <c r="B3713">
        <v>3047003</v>
      </c>
      <c r="C3713" s="293">
        <v>282900000</v>
      </c>
      <c r="D3713">
        <f t="shared" si="114"/>
        <v>3020102</v>
      </c>
      <c r="E3713">
        <f t="shared" si="115"/>
        <v>3047003</v>
      </c>
    </row>
    <row r="3714" spans="1:5">
      <c r="A3714">
        <v>3010002</v>
      </c>
      <c r="B3714">
        <v>3060001</v>
      </c>
      <c r="C3714" s="293">
        <v>106900000</v>
      </c>
      <c r="D3714">
        <f t="shared" si="114"/>
        <v>3010002</v>
      </c>
      <c r="E3714">
        <f t="shared" si="115"/>
        <v>3060001</v>
      </c>
    </row>
    <row r="3715" spans="1:5">
      <c r="A3715">
        <v>3010003</v>
      </c>
      <c r="B3715">
        <v>3060002</v>
      </c>
      <c r="C3715" s="293">
        <v>118800000</v>
      </c>
      <c r="D3715">
        <f t="shared" ref="D3715:D3778" si="116">+A3715*1</f>
        <v>3010003</v>
      </c>
      <c r="E3715">
        <f t="shared" ref="E3715:E3778" si="117">+B3715*1</f>
        <v>3060002</v>
      </c>
    </row>
    <row r="3716" spans="1:5">
      <c r="A3716">
        <v>3010004</v>
      </c>
      <c r="B3716">
        <v>3060003</v>
      </c>
      <c r="C3716" s="293">
        <v>118800000</v>
      </c>
      <c r="D3716">
        <f t="shared" si="116"/>
        <v>3010004</v>
      </c>
      <c r="E3716">
        <f t="shared" si="117"/>
        <v>3060003</v>
      </c>
    </row>
    <row r="3717" spans="1:5">
      <c r="A3717">
        <v>3010006</v>
      </c>
      <c r="B3717">
        <v>3060004</v>
      </c>
      <c r="C3717" s="293">
        <v>98400000</v>
      </c>
      <c r="D3717">
        <f t="shared" si="116"/>
        <v>3010006</v>
      </c>
      <c r="E3717">
        <f t="shared" si="117"/>
        <v>3060004</v>
      </c>
    </row>
    <row r="3718" spans="1:5">
      <c r="A3718">
        <v>3010007</v>
      </c>
      <c r="B3718">
        <v>3060005</v>
      </c>
      <c r="C3718" s="293">
        <v>118800000</v>
      </c>
      <c r="D3718">
        <f t="shared" si="116"/>
        <v>3010007</v>
      </c>
      <c r="E3718">
        <f t="shared" si="117"/>
        <v>3060005</v>
      </c>
    </row>
    <row r="3719" spans="1:5">
      <c r="A3719">
        <v>3010008</v>
      </c>
      <c r="B3719">
        <v>3060006</v>
      </c>
      <c r="C3719" s="293">
        <v>178300000</v>
      </c>
      <c r="D3719">
        <f t="shared" si="116"/>
        <v>3010008</v>
      </c>
      <c r="E3719">
        <f t="shared" si="117"/>
        <v>3060006</v>
      </c>
    </row>
    <row r="3720" spans="1:5">
      <c r="A3720">
        <v>3010009</v>
      </c>
      <c r="B3720">
        <v>3060007</v>
      </c>
      <c r="C3720" s="293">
        <v>127300000</v>
      </c>
      <c r="D3720">
        <f t="shared" si="116"/>
        <v>3010009</v>
      </c>
      <c r="E3720">
        <f t="shared" si="117"/>
        <v>3060007</v>
      </c>
    </row>
    <row r="3721" spans="1:5">
      <c r="A3721">
        <v>3010080</v>
      </c>
      <c r="B3721">
        <v>3060008</v>
      </c>
      <c r="C3721" s="293">
        <v>88500000</v>
      </c>
      <c r="D3721">
        <f t="shared" si="116"/>
        <v>3010080</v>
      </c>
      <c r="E3721">
        <f t="shared" si="117"/>
        <v>3060008</v>
      </c>
    </row>
    <row r="3722" spans="1:5">
      <c r="A3722">
        <v>3010081</v>
      </c>
      <c r="B3722">
        <v>3060009</v>
      </c>
      <c r="C3722" s="293">
        <v>194000000</v>
      </c>
      <c r="D3722">
        <f t="shared" si="116"/>
        <v>3010081</v>
      </c>
      <c r="E3722">
        <f t="shared" si="117"/>
        <v>3060009</v>
      </c>
    </row>
    <row r="3723" spans="1:5">
      <c r="A3723">
        <v>3010082</v>
      </c>
      <c r="B3723">
        <v>3060010</v>
      </c>
      <c r="C3723" s="293">
        <v>107600000</v>
      </c>
      <c r="D3723">
        <f t="shared" si="116"/>
        <v>3010082</v>
      </c>
      <c r="E3723">
        <f t="shared" si="117"/>
        <v>3060010</v>
      </c>
    </row>
    <row r="3724" spans="1:5">
      <c r="A3724">
        <v>3010083</v>
      </c>
      <c r="B3724">
        <v>3060011</v>
      </c>
      <c r="C3724" s="293">
        <v>114000000</v>
      </c>
      <c r="D3724">
        <f t="shared" si="116"/>
        <v>3010083</v>
      </c>
      <c r="E3724">
        <f t="shared" si="117"/>
        <v>3060011</v>
      </c>
    </row>
    <row r="3725" spans="1:5">
      <c r="A3725">
        <v>3010084</v>
      </c>
      <c r="B3725">
        <v>3060012</v>
      </c>
      <c r="C3725" s="293">
        <v>159300000</v>
      </c>
      <c r="D3725">
        <f t="shared" si="116"/>
        <v>3010084</v>
      </c>
      <c r="E3725">
        <f t="shared" si="117"/>
        <v>3060012</v>
      </c>
    </row>
    <row r="3726" spans="1:5">
      <c r="A3726">
        <v>3010085</v>
      </c>
      <c r="B3726">
        <v>3060013</v>
      </c>
      <c r="C3726" s="293">
        <v>155800000</v>
      </c>
      <c r="D3726">
        <f t="shared" si="116"/>
        <v>3010085</v>
      </c>
      <c r="E3726">
        <f t="shared" si="117"/>
        <v>3060013</v>
      </c>
    </row>
    <row r="3727" spans="1:5">
      <c r="A3727">
        <v>3010086</v>
      </c>
      <c r="B3727">
        <v>3060014</v>
      </c>
      <c r="C3727" s="293">
        <v>128300000</v>
      </c>
      <c r="D3727">
        <f t="shared" si="116"/>
        <v>3010086</v>
      </c>
      <c r="E3727">
        <f t="shared" si="117"/>
        <v>3060014</v>
      </c>
    </row>
    <row r="3728" spans="1:5">
      <c r="A3728">
        <v>3010087</v>
      </c>
      <c r="B3728">
        <v>3060015</v>
      </c>
      <c r="C3728" s="293">
        <v>252700000</v>
      </c>
      <c r="D3728">
        <f t="shared" si="116"/>
        <v>3010087</v>
      </c>
      <c r="E3728">
        <f t="shared" si="117"/>
        <v>3060015</v>
      </c>
    </row>
    <row r="3729" spans="1:5">
      <c r="A3729">
        <v>3010088</v>
      </c>
      <c r="B3729">
        <v>3060016</v>
      </c>
      <c r="C3729" s="293">
        <v>145600000</v>
      </c>
      <c r="D3729">
        <f t="shared" si="116"/>
        <v>3010088</v>
      </c>
      <c r="E3729">
        <f t="shared" si="117"/>
        <v>3060016</v>
      </c>
    </row>
    <row r="3730" spans="1:5">
      <c r="A3730">
        <v>3011001</v>
      </c>
      <c r="B3730">
        <v>3061001</v>
      </c>
      <c r="C3730" s="293">
        <v>86300000</v>
      </c>
      <c r="D3730">
        <f t="shared" si="116"/>
        <v>3011001</v>
      </c>
      <c r="E3730">
        <f t="shared" si="117"/>
        <v>3061001</v>
      </c>
    </row>
    <row r="3731" spans="1:5">
      <c r="A3731">
        <v>3011004</v>
      </c>
      <c r="B3731">
        <v>3061002</v>
      </c>
      <c r="C3731" s="293">
        <v>101400000</v>
      </c>
      <c r="D3731">
        <f t="shared" si="116"/>
        <v>3011004</v>
      </c>
      <c r="E3731">
        <f t="shared" si="117"/>
        <v>3061002</v>
      </c>
    </row>
    <row r="3732" spans="1:5">
      <c r="A3732">
        <v>3011008</v>
      </c>
      <c r="B3732">
        <v>3061003</v>
      </c>
      <c r="C3732" s="293">
        <v>86300000</v>
      </c>
      <c r="D3732">
        <f t="shared" si="116"/>
        <v>3011008</v>
      </c>
      <c r="E3732">
        <f t="shared" si="117"/>
        <v>3061003</v>
      </c>
    </row>
    <row r="3733" spans="1:5">
      <c r="A3733">
        <v>3011009</v>
      </c>
      <c r="B3733">
        <v>3061004</v>
      </c>
      <c r="C3733" s="293">
        <v>88600000</v>
      </c>
      <c r="D3733">
        <f t="shared" si="116"/>
        <v>3011009</v>
      </c>
      <c r="E3733">
        <f t="shared" si="117"/>
        <v>3061004</v>
      </c>
    </row>
    <row r="3734" spans="1:5">
      <c r="A3734">
        <v>3011010</v>
      </c>
      <c r="B3734">
        <v>3061005</v>
      </c>
      <c r="C3734" s="293">
        <v>80600000</v>
      </c>
      <c r="D3734">
        <f t="shared" si="116"/>
        <v>3011010</v>
      </c>
      <c r="E3734">
        <f t="shared" si="117"/>
        <v>3061005</v>
      </c>
    </row>
    <row r="3735" spans="1:5">
      <c r="A3735">
        <v>3011011</v>
      </c>
      <c r="B3735">
        <v>3061006</v>
      </c>
      <c r="C3735" s="293">
        <v>141000000</v>
      </c>
      <c r="D3735">
        <f t="shared" si="116"/>
        <v>3011011</v>
      </c>
      <c r="E3735">
        <f t="shared" si="117"/>
        <v>3061006</v>
      </c>
    </row>
    <row r="3736" spans="1:5">
      <c r="A3736">
        <v>3011012</v>
      </c>
      <c r="B3736">
        <v>3061007</v>
      </c>
      <c r="C3736" s="293">
        <v>143100000</v>
      </c>
      <c r="D3736">
        <f t="shared" si="116"/>
        <v>3011012</v>
      </c>
      <c r="E3736">
        <f t="shared" si="117"/>
        <v>3061007</v>
      </c>
    </row>
    <row r="3737" spans="1:5">
      <c r="A3737">
        <v>3011013</v>
      </c>
      <c r="B3737">
        <v>3061008</v>
      </c>
      <c r="C3737" s="293">
        <v>109100000</v>
      </c>
      <c r="D3737">
        <f t="shared" si="116"/>
        <v>3011013</v>
      </c>
      <c r="E3737">
        <f t="shared" si="117"/>
        <v>3061008</v>
      </c>
    </row>
    <row r="3738" spans="1:5">
      <c r="A3738">
        <v>3011014</v>
      </c>
      <c r="B3738">
        <v>3061009</v>
      </c>
      <c r="C3738" s="293">
        <v>79600000</v>
      </c>
      <c r="D3738">
        <f t="shared" si="116"/>
        <v>3011014</v>
      </c>
      <c r="E3738">
        <f t="shared" si="117"/>
        <v>3061009</v>
      </c>
    </row>
    <row r="3739" spans="1:5">
      <c r="A3739">
        <v>3011015</v>
      </c>
      <c r="B3739">
        <v>3061010</v>
      </c>
      <c r="C3739" s="293">
        <v>231900000</v>
      </c>
      <c r="D3739">
        <f t="shared" si="116"/>
        <v>3011015</v>
      </c>
      <c r="E3739">
        <f t="shared" si="117"/>
        <v>3061010</v>
      </c>
    </row>
    <row r="3740" spans="1:5">
      <c r="A3740">
        <v>3011016</v>
      </c>
      <c r="B3740">
        <v>3061011</v>
      </c>
      <c r="C3740" s="293">
        <v>79700000</v>
      </c>
      <c r="D3740">
        <f t="shared" si="116"/>
        <v>3011016</v>
      </c>
      <c r="E3740">
        <f t="shared" si="117"/>
        <v>3061011</v>
      </c>
    </row>
    <row r="3741" spans="1:5">
      <c r="A3741">
        <v>3011017</v>
      </c>
      <c r="B3741">
        <v>3061012</v>
      </c>
      <c r="C3741" s="293">
        <v>37400000</v>
      </c>
      <c r="D3741">
        <f t="shared" si="116"/>
        <v>3011017</v>
      </c>
      <c r="E3741">
        <f t="shared" si="117"/>
        <v>3061012</v>
      </c>
    </row>
    <row r="3742" spans="1:5">
      <c r="A3742">
        <v>3011019</v>
      </c>
      <c r="B3742">
        <v>3061013</v>
      </c>
      <c r="C3742" s="293">
        <v>101400000</v>
      </c>
      <c r="D3742">
        <f t="shared" si="116"/>
        <v>3011019</v>
      </c>
      <c r="E3742">
        <f t="shared" si="117"/>
        <v>3061013</v>
      </c>
    </row>
    <row r="3743" spans="1:5">
      <c r="A3743">
        <v>3011020</v>
      </c>
      <c r="B3743">
        <v>3061014</v>
      </c>
      <c r="C3743" s="293">
        <v>135300000</v>
      </c>
      <c r="D3743">
        <f t="shared" si="116"/>
        <v>3011020</v>
      </c>
      <c r="E3743">
        <f t="shared" si="117"/>
        <v>3061014</v>
      </c>
    </row>
    <row r="3744" spans="1:5">
      <c r="A3744">
        <v>3011021</v>
      </c>
      <c r="B3744">
        <v>3061015</v>
      </c>
      <c r="C3744" s="293">
        <v>101300000</v>
      </c>
      <c r="D3744">
        <f t="shared" si="116"/>
        <v>3011021</v>
      </c>
      <c r="E3744">
        <f t="shared" si="117"/>
        <v>3061015</v>
      </c>
    </row>
    <row r="3745" spans="1:5">
      <c r="A3745">
        <v>3011022</v>
      </c>
      <c r="B3745">
        <v>3061016</v>
      </c>
      <c r="C3745" s="293">
        <v>97400000</v>
      </c>
      <c r="D3745">
        <f t="shared" si="116"/>
        <v>3011022</v>
      </c>
      <c r="E3745">
        <f t="shared" si="117"/>
        <v>3061016</v>
      </c>
    </row>
    <row r="3746" spans="1:5">
      <c r="A3746">
        <v>3011023</v>
      </c>
      <c r="B3746">
        <v>3061017</v>
      </c>
      <c r="C3746" s="293">
        <v>105900000</v>
      </c>
      <c r="D3746">
        <f t="shared" si="116"/>
        <v>3011023</v>
      </c>
      <c r="E3746">
        <f t="shared" si="117"/>
        <v>3061017</v>
      </c>
    </row>
    <row r="3747" spans="1:5">
      <c r="A3747">
        <v>3011024</v>
      </c>
      <c r="B3747">
        <v>3061018</v>
      </c>
      <c r="C3747" s="293">
        <v>140000000</v>
      </c>
      <c r="D3747">
        <f t="shared" si="116"/>
        <v>3011024</v>
      </c>
      <c r="E3747">
        <f t="shared" si="117"/>
        <v>3061018</v>
      </c>
    </row>
    <row r="3748" spans="1:5">
      <c r="A3748">
        <v>3011027</v>
      </c>
      <c r="B3748">
        <v>3061019</v>
      </c>
      <c r="C3748" s="293">
        <v>98500000</v>
      </c>
      <c r="D3748">
        <f t="shared" si="116"/>
        <v>3011027</v>
      </c>
      <c r="E3748">
        <f t="shared" si="117"/>
        <v>3061019</v>
      </c>
    </row>
    <row r="3749" spans="1:5">
      <c r="A3749">
        <v>3011028</v>
      </c>
      <c r="B3749">
        <v>3061020</v>
      </c>
      <c r="C3749" s="293">
        <v>110000000</v>
      </c>
      <c r="D3749">
        <f t="shared" si="116"/>
        <v>3011028</v>
      </c>
      <c r="E3749">
        <f t="shared" si="117"/>
        <v>3061020</v>
      </c>
    </row>
    <row r="3750" spans="1:5">
      <c r="A3750">
        <v>3011029</v>
      </c>
      <c r="B3750">
        <v>3061021</v>
      </c>
      <c r="C3750" s="293">
        <v>207700000</v>
      </c>
      <c r="D3750">
        <f t="shared" si="116"/>
        <v>3011029</v>
      </c>
      <c r="E3750">
        <f t="shared" si="117"/>
        <v>3061021</v>
      </c>
    </row>
    <row r="3751" spans="1:5">
      <c r="A3751">
        <v>3011030</v>
      </c>
      <c r="B3751">
        <v>3061022</v>
      </c>
      <c r="C3751" s="293">
        <v>216500000</v>
      </c>
      <c r="D3751">
        <f t="shared" si="116"/>
        <v>3011030</v>
      </c>
      <c r="E3751">
        <f t="shared" si="117"/>
        <v>3061022</v>
      </c>
    </row>
    <row r="3752" spans="1:5">
      <c r="A3752">
        <v>3011026</v>
      </c>
      <c r="B3752">
        <v>3061023</v>
      </c>
      <c r="C3752" s="293">
        <v>240900000</v>
      </c>
      <c r="D3752">
        <f t="shared" si="116"/>
        <v>3011026</v>
      </c>
      <c r="E3752">
        <f t="shared" si="117"/>
        <v>3061023</v>
      </c>
    </row>
    <row r="3753" spans="1:5">
      <c r="A3753">
        <v>3004003</v>
      </c>
      <c r="B3753">
        <v>3062001</v>
      </c>
      <c r="C3753" s="293">
        <v>82900000</v>
      </c>
      <c r="D3753">
        <f t="shared" si="116"/>
        <v>3004003</v>
      </c>
      <c r="E3753">
        <f t="shared" si="117"/>
        <v>3062001</v>
      </c>
    </row>
    <row r="3754" spans="1:5">
      <c r="A3754">
        <v>3004004</v>
      </c>
      <c r="B3754">
        <v>3062002</v>
      </c>
      <c r="C3754" s="293">
        <v>107100000</v>
      </c>
      <c r="D3754">
        <f t="shared" si="116"/>
        <v>3004004</v>
      </c>
      <c r="E3754">
        <f t="shared" si="117"/>
        <v>3062002</v>
      </c>
    </row>
    <row r="3755" spans="1:5">
      <c r="A3755">
        <v>3004011</v>
      </c>
      <c r="B3755">
        <v>3062003</v>
      </c>
      <c r="C3755" s="293">
        <v>151500000</v>
      </c>
      <c r="D3755">
        <f t="shared" si="116"/>
        <v>3004011</v>
      </c>
      <c r="E3755">
        <f t="shared" si="117"/>
        <v>3062003</v>
      </c>
    </row>
    <row r="3756" spans="1:5">
      <c r="A3756">
        <v>3004012</v>
      </c>
      <c r="B3756">
        <v>3062004</v>
      </c>
      <c r="C3756" s="293">
        <v>102400000</v>
      </c>
      <c r="D3756">
        <f t="shared" si="116"/>
        <v>3004012</v>
      </c>
      <c r="E3756">
        <f t="shared" si="117"/>
        <v>3062004</v>
      </c>
    </row>
    <row r="3757" spans="1:5">
      <c r="A3757">
        <v>3004013</v>
      </c>
      <c r="B3757">
        <v>3062005</v>
      </c>
      <c r="C3757" s="293">
        <v>111400000</v>
      </c>
      <c r="D3757">
        <f t="shared" si="116"/>
        <v>3004013</v>
      </c>
      <c r="E3757">
        <f t="shared" si="117"/>
        <v>3062005</v>
      </c>
    </row>
    <row r="3758" spans="1:5">
      <c r="A3758">
        <v>3004014</v>
      </c>
      <c r="B3758">
        <v>3062006</v>
      </c>
      <c r="C3758" s="293">
        <v>111500000</v>
      </c>
      <c r="D3758">
        <f t="shared" si="116"/>
        <v>3004014</v>
      </c>
      <c r="E3758">
        <f t="shared" si="117"/>
        <v>3062006</v>
      </c>
    </row>
    <row r="3759" spans="1:5">
      <c r="A3759">
        <v>3004015</v>
      </c>
      <c r="B3759">
        <v>3062007</v>
      </c>
      <c r="C3759" s="293">
        <v>92100000</v>
      </c>
      <c r="D3759">
        <f t="shared" si="116"/>
        <v>3004015</v>
      </c>
      <c r="E3759">
        <f t="shared" si="117"/>
        <v>3062007</v>
      </c>
    </row>
    <row r="3760" spans="1:5">
      <c r="A3760">
        <v>3004019</v>
      </c>
      <c r="B3760">
        <v>3062008</v>
      </c>
      <c r="C3760" s="293">
        <v>148100000</v>
      </c>
      <c r="D3760">
        <f t="shared" si="116"/>
        <v>3004019</v>
      </c>
      <c r="E3760">
        <f t="shared" si="117"/>
        <v>3062008</v>
      </c>
    </row>
    <row r="3761" spans="1:5">
      <c r="A3761">
        <v>3004023</v>
      </c>
      <c r="B3761">
        <v>3062009</v>
      </c>
      <c r="C3761" s="293">
        <v>160400000</v>
      </c>
      <c r="D3761">
        <f t="shared" si="116"/>
        <v>3004023</v>
      </c>
      <c r="E3761">
        <f t="shared" si="117"/>
        <v>3062009</v>
      </c>
    </row>
    <row r="3762" spans="1:5">
      <c r="A3762">
        <v>3004024</v>
      </c>
      <c r="B3762">
        <v>3062010</v>
      </c>
      <c r="C3762" s="293">
        <v>41500000</v>
      </c>
      <c r="D3762">
        <f t="shared" si="116"/>
        <v>3004024</v>
      </c>
      <c r="E3762">
        <f t="shared" si="117"/>
        <v>3062010</v>
      </c>
    </row>
    <row r="3763" spans="1:5">
      <c r="A3763">
        <v>3004025</v>
      </c>
      <c r="B3763">
        <v>3062011</v>
      </c>
      <c r="C3763" s="293">
        <v>42700000</v>
      </c>
      <c r="D3763">
        <f t="shared" si="116"/>
        <v>3004025</v>
      </c>
      <c r="E3763">
        <f t="shared" si="117"/>
        <v>3062011</v>
      </c>
    </row>
    <row r="3764" spans="1:5">
      <c r="A3764">
        <v>3004080</v>
      </c>
      <c r="B3764">
        <v>3062012</v>
      </c>
      <c r="C3764" s="293">
        <v>96400000</v>
      </c>
      <c r="D3764">
        <f t="shared" si="116"/>
        <v>3004080</v>
      </c>
      <c r="E3764">
        <f t="shared" si="117"/>
        <v>3062012</v>
      </c>
    </row>
    <row r="3765" spans="1:5">
      <c r="A3765">
        <v>3004081</v>
      </c>
      <c r="B3765">
        <v>3062013</v>
      </c>
      <c r="C3765" s="293">
        <v>111300000</v>
      </c>
      <c r="D3765">
        <f t="shared" si="116"/>
        <v>3004081</v>
      </c>
      <c r="E3765">
        <f t="shared" si="117"/>
        <v>3062013</v>
      </c>
    </row>
    <row r="3766" spans="1:5">
      <c r="A3766">
        <v>3004082</v>
      </c>
      <c r="B3766">
        <v>3062014</v>
      </c>
      <c r="C3766" s="293">
        <v>90100000</v>
      </c>
      <c r="D3766">
        <f t="shared" si="116"/>
        <v>3004082</v>
      </c>
      <c r="E3766">
        <f t="shared" si="117"/>
        <v>3062014</v>
      </c>
    </row>
    <row r="3767" spans="1:5">
      <c r="A3767">
        <v>3004083</v>
      </c>
      <c r="B3767">
        <v>3062015</v>
      </c>
      <c r="C3767" s="293">
        <v>95400000</v>
      </c>
      <c r="D3767">
        <f t="shared" si="116"/>
        <v>3004083</v>
      </c>
      <c r="E3767">
        <f t="shared" si="117"/>
        <v>3062015</v>
      </c>
    </row>
    <row r="3768" spans="1:5">
      <c r="A3768">
        <v>3004084</v>
      </c>
      <c r="B3768">
        <v>3062016</v>
      </c>
      <c r="C3768" s="293">
        <v>93100000</v>
      </c>
      <c r="D3768">
        <f t="shared" si="116"/>
        <v>3004084</v>
      </c>
      <c r="E3768">
        <f t="shared" si="117"/>
        <v>3062016</v>
      </c>
    </row>
    <row r="3769" spans="1:5">
      <c r="A3769">
        <v>3004085</v>
      </c>
      <c r="B3769">
        <v>3062017</v>
      </c>
      <c r="C3769" s="293">
        <v>72400000</v>
      </c>
      <c r="D3769">
        <f t="shared" si="116"/>
        <v>3004085</v>
      </c>
      <c r="E3769">
        <f t="shared" si="117"/>
        <v>3062017</v>
      </c>
    </row>
    <row r="3770" spans="1:5">
      <c r="A3770">
        <v>3004086</v>
      </c>
      <c r="B3770">
        <v>3062018</v>
      </c>
      <c r="C3770" s="293">
        <v>107100000</v>
      </c>
      <c r="D3770">
        <f t="shared" si="116"/>
        <v>3004086</v>
      </c>
      <c r="E3770">
        <f t="shared" si="117"/>
        <v>3062018</v>
      </c>
    </row>
    <row r="3771" spans="1:5">
      <c r="A3771">
        <v>3004087</v>
      </c>
      <c r="B3771">
        <v>3062019</v>
      </c>
      <c r="C3771" s="293">
        <v>154700000</v>
      </c>
      <c r="D3771">
        <f t="shared" si="116"/>
        <v>3004087</v>
      </c>
      <c r="E3771">
        <f t="shared" si="117"/>
        <v>3062019</v>
      </c>
    </row>
    <row r="3772" spans="1:5">
      <c r="A3772">
        <v>3004088</v>
      </c>
      <c r="B3772">
        <v>3062020</v>
      </c>
      <c r="C3772" s="293">
        <v>110800000</v>
      </c>
      <c r="D3772">
        <f t="shared" si="116"/>
        <v>3004088</v>
      </c>
      <c r="E3772">
        <f t="shared" si="117"/>
        <v>3062020</v>
      </c>
    </row>
    <row r="3773" spans="1:5">
      <c r="A3773">
        <v>3004089</v>
      </c>
      <c r="B3773">
        <v>3062021</v>
      </c>
      <c r="C3773" s="293">
        <v>223500000</v>
      </c>
      <c r="D3773">
        <f t="shared" si="116"/>
        <v>3004089</v>
      </c>
      <c r="E3773">
        <f t="shared" si="117"/>
        <v>3062021</v>
      </c>
    </row>
    <row r="3774" spans="1:5">
      <c r="A3774">
        <v>3004090</v>
      </c>
      <c r="B3774">
        <v>3062022</v>
      </c>
      <c r="C3774" s="293">
        <v>124000000</v>
      </c>
      <c r="D3774">
        <f t="shared" si="116"/>
        <v>3004090</v>
      </c>
      <c r="E3774">
        <f t="shared" si="117"/>
        <v>3062022</v>
      </c>
    </row>
    <row r="3775" spans="1:5">
      <c r="A3775">
        <v>3012003</v>
      </c>
      <c r="B3775">
        <v>3063001</v>
      </c>
      <c r="C3775" s="293">
        <v>42700000</v>
      </c>
      <c r="D3775">
        <f t="shared" si="116"/>
        <v>3012003</v>
      </c>
      <c r="E3775">
        <f t="shared" si="117"/>
        <v>3063001</v>
      </c>
    </row>
    <row r="3776" spans="1:5">
      <c r="A3776">
        <v>3012011</v>
      </c>
      <c r="B3776">
        <v>3063002</v>
      </c>
      <c r="C3776" s="293">
        <v>84400000</v>
      </c>
      <c r="D3776">
        <f t="shared" si="116"/>
        <v>3012011</v>
      </c>
      <c r="E3776">
        <f t="shared" si="117"/>
        <v>3063002</v>
      </c>
    </row>
    <row r="3777" spans="1:5">
      <c r="A3777">
        <v>3012012</v>
      </c>
      <c r="B3777">
        <v>3063003</v>
      </c>
      <c r="C3777" s="293">
        <v>93100000</v>
      </c>
      <c r="D3777">
        <f t="shared" si="116"/>
        <v>3012012</v>
      </c>
      <c r="E3777">
        <f t="shared" si="117"/>
        <v>3063003</v>
      </c>
    </row>
    <row r="3778" spans="1:5">
      <c r="A3778">
        <v>3012014</v>
      </c>
      <c r="B3778">
        <v>3063004</v>
      </c>
      <c r="C3778" s="293">
        <v>113800000</v>
      </c>
      <c r="D3778">
        <f t="shared" si="116"/>
        <v>3012014</v>
      </c>
      <c r="E3778">
        <f t="shared" si="117"/>
        <v>3063004</v>
      </c>
    </row>
    <row r="3779" spans="1:5">
      <c r="A3779">
        <v>3012015</v>
      </c>
      <c r="B3779">
        <v>3063005</v>
      </c>
      <c r="C3779" s="293">
        <v>102400000</v>
      </c>
      <c r="D3779">
        <f t="shared" ref="D3779:D3842" si="118">+A3779*1</f>
        <v>3012015</v>
      </c>
      <c r="E3779">
        <f t="shared" ref="E3779:E3842" si="119">+B3779*1</f>
        <v>3063005</v>
      </c>
    </row>
    <row r="3780" spans="1:5">
      <c r="A3780">
        <v>3012016</v>
      </c>
      <c r="B3780">
        <v>3063006</v>
      </c>
      <c r="C3780" s="293">
        <v>113800000</v>
      </c>
      <c r="D3780">
        <f t="shared" si="118"/>
        <v>3012016</v>
      </c>
      <c r="E3780">
        <f t="shared" si="119"/>
        <v>3063006</v>
      </c>
    </row>
    <row r="3781" spans="1:5">
      <c r="A3781">
        <v>3012018</v>
      </c>
      <c r="B3781">
        <v>3063007</v>
      </c>
      <c r="C3781" s="293">
        <v>163100000</v>
      </c>
      <c r="D3781">
        <f t="shared" si="118"/>
        <v>3012018</v>
      </c>
      <c r="E3781">
        <f t="shared" si="119"/>
        <v>3063007</v>
      </c>
    </row>
    <row r="3782" spans="1:5">
      <c r="A3782">
        <v>3012020</v>
      </c>
      <c r="B3782">
        <v>3063008</v>
      </c>
      <c r="C3782" s="293">
        <v>91600000</v>
      </c>
      <c r="D3782">
        <f t="shared" si="118"/>
        <v>3012020</v>
      </c>
      <c r="E3782">
        <f t="shared" si="119"/>
        <v>3063008</v>
      </c>
    </row>
    <row r="3783" spans="1:5">
      <c r="A3783">
        <v>3012080</v>
      </c>
      <c r="B3783">
        <v>3063009</v>
      </c>
      <c r="C3783" s="293">
        <v>114000000</v>
      </c>
      <c r="D3783">
        <f t="shared" si="118"/>
        <v>3012080</v>
      </c>
      <c r="E3783">
        <f t="shared" si="119"/>
        <v>3063009</v>
      </c>
    </row>
    <row r="3784" spans="1:5">
      <c r="A3784">
        <v>3012081</v>
      </c>
      <c r="B3784">
        <v>3063010</v>
      </c>
      <c r="C3784" s="293">
        <v>86800000</v>
      </c>
      <c r="D3784">
        <f t="shared" si="118"/>
        <v>3012081</v>
      </c>
      <c r="E3784">
        <f t="shared" si="119"/>
        <v>3063010</v>
      </c>
    </row>
    <row r="3785" spans="1:5">
      <c r="A3785">
        <v>3012082</v>
      </c>
      <c r="B3785">
        <v>3063011</v>
      </c>
      <c r="C3785" s="293">
        <v>153300000</v>
      </c>
      <c r="D3785">
        <f t="shared" si="118"/>
        <v>3012082</v>
      </c>
      <c r="E3785">
        <f t="shared" si="119"/>
        <v>3063011</v>
      </c>
    </row>
    <row r="3786" spans="1:5">
      <c r="A3786">
        <v>3012088</v>
      </c>
      <c r="B3786">
        <v>3063012</v>
      </c>
      <c r="C3786" s="293">
        <v>95100000</v>
      </c>
      <c r="D3786">
        <f t="shared" si="118"/>
        <v>3012088</v>
      </c>
      <c r="E3786">
        <f t="shared" si="119"/>
        <v>3063012</v>
      </c>
    </row>
    <row r="3787" spans="1:5">
      <c r="A3787">
        <v>3012089</v>
      </c>
      <c r="B3787">
        <v>3063013</v>
      </c>
      <c r="C3787" s="293">
        <v>109400000</v>
      </c>
      <c r="D3787">
        <f t="shared" si="118"/>
        <v>3012089</v>
      </c>
      <c r="E3787">
        <f t="shared" si="119"/>
        <v>3063013</v>
      </c>
    </row>
    <row r="3788" spans="1:5">
      <c r="A3788">
        <v>3012090</v>
      </c>
      <c r="B3788">
        <v>3063014</v>
      </c>
      <c r="C3788" s="293">
        <v>105900000</v>
      </c>
      <c r="D3788">
        <f t="shared" si="118"/>
        <v>3012090</v>
      </c>
      <c r="E3788">
        <f t="shared" si="119"/>
        <v>3063014</v>
      </c>
    </row>
    <row r="3789" spans="1:5">
      <c r="A3789">
        <v>3012091</v>
      </c>
      <c r="B3789">
        <v>3063015</v>
      </c>
      <c r="C3789" s="293">
        <v>149900000</v>
      </c>
      <c r="D3789">
        <f t="shared" si="118"/>
        <v>3012091</v>
      </c>
      <c r="E3789">
        <f t="shared" si="119"/>
        <v>3063015</v>
      </c>
    </row>
    <row r="3790" spans="1:5">
      <c r="A3790">
        <v>3012093</v>
      </c>
      <c r="B3790">
        <v>3063016</v>
      </c>
      <c r="C3790" s="293">
        <v>35700000</v>
      </c>
      <c r="D3790">
        <f t="shared" si="118"/>
        <v>3012093</v>
      </c>
      <c r="E3790">
        <f t="shared" si="119"/>
        <v>3063016</v>
      </c>
    </row>
    <row r="3791" spans="1:5">
      <c r="A3791">
        <v>3012098</v>
      </c>
      <c r="B3791">
        <v>3063017</v>
      </c>
      <c r="C3791" s="293">
        <v>124300000</v>
      </c>
      <c r="D3791">
        <f t="shared" si="118"/>
        <v>3012098</v>
      </c>
      <c r="E3791">
        <f t="shared" si="119"/>
        <v>3063017</v>
      </c>
    </row>
    <row r="3792" spans="1:5">
      <c r="A3792">
        <v>3012100</v>
      </c>
      <c r="B3792">
        <v>3063018</v>
      </c>
      <c r="C3792" s="293">
        <v>111800000</v>
      </c>
      <c r="D3792">
        <f t="shared" si="118"/>
        <v>3012100</v>
      </c>
      <c r="E3792">
        <f t="shared" si="119"/>
        <v>3063018</v>
      </c>
    </row>
    <row r="3793" spans="1:5">
      <c r="A3793">
        <v>3012096</v>
      </c>
      <c r="B3793">
        <v>3063019</v>
      </c>
      <c r="C3793" s="293">
        <v>251100000</v>
      </c>
      <c r="D3793">
        <f t="shared" si="118"/>
        <v>3012096</v>
      </c>
      <c r="E3793">
        <f t="shared" si="119"/>
        <v>3063019</v>
      </c>
    </row>
    <row r="3794" spans="1:5">
      <c r="A3794">
        <v>3012007</v>
      </c>
      <c r="B3794">
        <v>3064001</v>
      </c>
      <c r="C3794" s="293">
        <v>46800000</v>
      </c>
      <c r="D3794">
        <f t="shared" si="118"/>
        <v>3012007</v>
      </c>
      <c r="E3794">
        <f t="shared" si="119"/>
        <v>3064001</v>
      </c>
    </row>
    <row r="3795" spans="1:5">
      <c r="A3795">
        <v>3012019</v>
      </c>
      <c r="B3795">
        <v>3064002</v>
      </c>
      <c r="C3795" s="293">
        <v>99100000</v>
      </c>
      <c r="D3795">
        <f t="shared" si="118"/>
        <v>3012019</v>
      </c>
      <c r="E3795">
        <f t="shared" si="119"/>
        <v>3064002</v>
      </c>
    </row>
    <row r="3796" spans="1:5">
      <c r="A3796">
        <v>3012084</v>
      </c>
      <c r="B3796">
        <v>3064003</v>
      </c>
      <c r="C3796" s="293">
        <v>120500000</v>
      </c>
      <c r="D3796">
        <f t="shared" si="118"/>
        <v>3012084</v>
      </c>
      <c r="E3796">
        <f t="shared" si="119"/>
        <v>3064003</v>
      </c>
    </row>
    <row r="3797" spans="1:5">
      <c r="A3797">
        <v>3012085</v>
      </c>
      <c r="B3797">
        <v>3064004</v>
      </c>
      <c r="C3797" s="293">
        <v>53800000</v>
      </c>
      <c r="D3797">
        <f t="shared" si="118"/>
        <v>3012085</v>
      </c>
      <c r="E3797">
        <f t="shared" si="119"/>
        <v>3064004</v>
      </c>
    </row>
    <row r="3798" spans="1:5">
      <c r="A3798">
        <v>3012095</v>
      </c>
      <c r="B3798">
        <v>3064005</v>
      </c>
      <c r="C3798" s="293">
        <v>219900000</v>
      </c>
      <c r="D3798">
        <f t="shared" si="118"/>
        <v>3012095</v>
      </c>
      <c r="E3798">
        <f t="shared" si="119"/>
        <v>3064005</v>
      </c>
    </row>
    <row r="3799" spans="1:5">
      <c r="A3799">
        <v>3012099</v>
      </c>
      <c r="B3799">
        <v>3064006</v>
      </c>
      <c r="C3799" s="293">
        <v>140000000</v>
      </c>
      <c r="D3799">
        <f t="shared" si="118"/>
        <v>3012099</v>
      </c>
      <c r="E3799">
        <f t="shared" si="119"/>
        <v>3064006</v>
      </c>
    </row>
    <row r="3800" spans="1:5">
      <c r="A3800">
        <v>3012101</v>
      </c>
      <c r="B3800">
        <v>3064007</v>
      </c>
      <c r="C3800" s="293">
        <v>124100000</v>
      </c>
      <c r="D3800">
        <f t="shared" si="118"/>
        <v>3012101</v>
      </c>
      <c r="E3800">
        <f t="shared" si="119"/>
        <v>3064007</v>
      </c>
    </row>
    <row r="3801" spans="1:5">
      <c r="A3801">
        <v>3012102</v>
      </c>
      <c r="B3801">
        <v>3064008</v>
      </c>
      <c r="C3801" s="293">
        <v>177300000</v>
      </c>
      <c r="D3801">
        <f t="shared" si="118"/>
        <v>3012102</v>
      </c>
      <c r="E3801">
        <f t="shared" si="119"/>
        <v>3064008</v>
      </c>
    </row>
    <row r="3802" spans="1:5">
      <c r="A3802">
        <v>3026006</v>
      </c>
      <c r="B3802">
        <v>3065001</v>
      </c>
      <c r="C3802" s="293">
        <v>155800000</v>
      </c>
      <c r="D3802">
        <f t="shared" si="118"/>
        <v>3026006</v>
      </c>
      <c r="E3802">
        <f t="shared" si="119"/>
        <v>3065001</v>
      </c>
    </row>
    <row r="3803" spans="1:5">
      <c r="A3803">
        <v>3026007</v>
      </c>
      <c r="B3803">
        <v>3065002</v>
      </c>
      <c r="C3803" s="293">
        <v>118200000</v>
      </c>
      <c r="D3803">
        <f t="shared" si="118"/>
        <v>3026007</v>
      </c>
      <c r="E3803">
        <f t="shared" si="119"/>
        <v>3065002</v>
      </c>
    </row>
    <row r="3804" spans="1:5">
      <c r="A3804">
        <v>3026009</v>
      </c>
      <c r="B3804">
        <v>3065003</v>
      </c>
      <c r="C3804" s="293">
        <v>162800000</v>
      </c>
      <c r="D3804">
        <f t="shared" si="118"/>
        <v>3026009</v>
      </c>
      <c r="E3804">
        <f t="shared" si="119"/>
        <v>3065003</v>
      </c>
    </row>
    <row r="3805" spans="1:5">
      <c r="A3805">
        <v>3026080</v>
      </c>
      <c r="B3805">
        <v>3065004</v>
      </c>
      <c r="C3805" s="293">
        <v>99100000</v>
      </c>
      <c r="D3805">
        <f t="shared" si="118"/>
        <v>3026080</v>
      </c>
      <c r="E3805">
        <f t="shared" si="119"/>
        <v>3065004</v>
      </c>
    </row>
    <row r="3806" spans="1:5">
      <c r="A3806">
        <v>3026081</v>
      </c>
      <c r="B3806">
        <v>3065005</v>
      </c>
      <c r="C3806" s="293">
        <v>167300000</v>
      </c>
      <c r="D3806">
        <f t="shared" si="118"/>
        <v>3026081</v>
      </c>
      <c r="E3806">
        <f t="shared" si="119"/>
        <v>3065005</v>
      </c>
    </row>
    <row r="3807" spans="1:5">
      <c r="A3807">
        <v>3026082</v>
      </c>
      <c r="B3807">
        <v>3065006</v>
      </c>
      <c r="C3807" s="293">
        <v>44500000</v>
      </c>
      <c r="D3807">
        <f t="shared" si="118"/>
        <v>3026082</v>
      </c>
      <c r="E3807">
        <f t="shared" si="119"/>
        <v>3065006</v>
      </c>
    </row>
    <row r="3808" spans="1:5">
      <c r="A3808">
        <v>3026083</v>
      </c>
      <c r="B3808">
        <v>3065007</v>
      </c>
      <c r="C3808" s="293">
        <v>109700000</v>
      </c>
      <c r="D3808">
        <f t="shared" si="118"/>
        <v>3026083</v>
      </c>
      <c r="E3808">
        <f t="shared" si="119"/>
        <v>3065007</v>
      </c>
    </row>
    <row r="3809" spans="1:5">
      <c r="A3809">
        <v>3026084</v>
      </c>
      <c r="B3809">
        <v>3065008</v>
      </c>
      <c r="C3809" s="293">
        <v>135600000</v>
      </c>
      <c r="D3809">
        <f t="shared" si="118"/>
        <v>3026084</v>
      </c>
      <c r="E3809">
        <f t="shared" si="119"/>
        <v>3065008</v>
      </c>
    </row>
    <row r="3810" spans="1:5">
      <c r="A3810">
        <v>3026085</v>
      </c>
      <c r="B3810">
        <v>3065009</v>
      </c>
      <c r="C3810" s="293">
        <v>105300000</v>
      </c>
      <c r="D3810">
        <f t="shared" si="118"/>
        <v>3026085</v>
      </c>
      <c r="E3810">
        <f t="shared" si="119"/>
        <v>3065009</v>
      </c>
    </row>
    <row r="3811" spans="1:5">
      <c r="A3811">
        <v>3026086</v>
      </c>
      <c r="B3811">
        <v>3065010</v>
      </c>
      <c r="C3811" s="293">
        <v>120400000</v>
      </c>
      <c r="D3811">
        <f t="shared" si="118"/>
        <v>3026086</v>
      </c>
      <c r="E3811">
        <f t="shared" si="119"/>
        <v>3065010</v>
      </c>
    </row>
    <row r="3812" spans="1:5">
      <c r="A3812">
        <v>3026087</v>
      </c>
      <c r="B3812">
        <v>3065011</v>
      </c>
      <c r="C3812" s="293">
        <v>115200000</v>
      </c>
      <c r="D3812">
        <f t="shared" si="118"/>
        <v>3026087</v>
      </c>
      <c r="E3812">
        <f t="shared" si="119"/>
        <v>3065011</v>
      </c>
    </row>
    <row r="3813" spans="1:5">
      <c r="A3813">
        <v>3026088</v>
      </c>
      <c r="B3813">
        <v>3065012</v>
      </c>
      <c r="C3813" s="293">
        <v>159300000</v>
      </c>
      <c r="D3813">
        <f t="shared" si="118"/>
        <v>3026088</v>
      </c>
      <c r="E3813">
        <f t="shared" si="119"/>
        <v>3065012</v>
      </c>
    </row>
    <row r="3814" spans="1:5">
      <c r="A3814">
        <v>3026089</v>
      </c>
      <c r="B3814">
        <v>3065013</v>
      </c>
      <c r="C3814" s="293">
        <v>254000000</v>
      </c>
      <c r="D3814">
        <f t="shared" si="118"/>
        <v>3026089</v>
      </c>
      <c r="E3814">
        <f t="shared" si="119"/>
        <v>3065013</v>
      </c>
    </row>
    <row r="3815" spans="1:5">
      <c r="A3815">
        <v>3022001</v>
      </c>
      <c r="B3815">
        <v>3066001</v>
      </c>
      <c r="C3815" s="293">
        <v>228500000</v>
      </c>
      <c r="D3815">
        <f t="shared" si="118"/>
        <v>3022001</v>
      </c>
      <c r="E3815">
        <f t="shared" si="119"/>
        <v>3066001</v>
      </c>
    </row>
    <row r="3816" spans="1:5">
      <c r="A3816">
        <v>3022002</v>
      </c>
      <c r="B3816">
        <v>3066002</v>
      </c>
      <c r="C3816" s="293">
        <v>226500000</v>
      </c>
      <c r="D3816">
        <f t="shared" si="118"/>
        <v>3022002</v>
      </c>
      <c r="E3816">
        <f t="shared" si="119"/>
        <v>3066002</v>
      </c>
    </row>
    <row r="3817" spans="1:5">
      <c r="A3817">
        <v>3022004</v>
      </c>
      <c r="B3817">
        <v>3066003</v>
      </c>
      <c r="C3817" s="293">
        <v>125200000</v>
      </c>
      <c r="D3817">
        <f t="shared" si="118"/>
        <v>3022004</v>
      </c>
      <c r="E3817">
        <f t="shared" si="119"/>
        <v>3066003</v>
      </c>
    </row>
    <row r="3818" spans="1:5">
      <c r="A3818">
        <v>3022005</v>
      </c>
      <c r="B3818">
        <v>3066004</v>
      </c>
      <c r="C3818" s="293">
        <v>231100000</v>
      </c>
      <c r="D3818">
        <f t="shared" si="118"/>
        <v>3022005</v>
      </c>
      <c r="E3818">
        <f t="shared" si="119"/>
        <v>3066004</v>
      </c>
    </row>
    <row r="3819" spans="1:5">
      <c r="A3819">
        <v>3022007</v>
      </c>
      <c r="B3819">
        <v>3066005</v>
      </c>
      <c r="C3819" s="293">
        <v>124600000</v>
      </c>
      <c r="D3819">
        <f t="shared" si="118"/>
        <v>3022007</v>
      </c>
      <c r="E3819">
        <f t="shared" si="119"/>
        <v>3066005</v>
      </c>
    </row>
    <row r="3820" spans="1:5">
      <c r="A3820">
        <v>3022008</v>
      </c>
      <c r="B3820">
        <v>3066006</v>
      </c>
      <c r="C3820" s="293">
        <v>242400000</v>
      </c>
      <c r="D3820">
        <f t="shared" si="118"/>
        <v>3022008</v>
      </c>
      <c r="E3820">
        <f t="shared" si="119"/>
        <v>3066006</v>
      </c>
    </row>
    <row r="3821" spans="1:5">
      <c r="A3821">
        <v>3022009</v>
      </c>
      <c r="B3821">
        <v>3066007</v>
      </c>
      <c r="C3821" s="293">
        <v>235400000</v>
      </c>
      <c r="D3821">
        <f t="shared" si="118"/>
        <v>3022009</v>
      </c>
      <c r="E3821">
        <f t="shared" si="119"/>
        <v>3066007</v>
      </c>
    </row>
    <row r="3822" spans="1:5">
      <c r="A3822">
        <v>3022011</v>
      </c>
      <c r="B3822">
        <v>3066008</v>
      </c>
      <c r="C3822" s="293">
        <v>135400000</v>
      </c>
      <c r="D3822">
        <f t="shared" si="118"/>
        <v>3022011</v>
      </c>
      <c r="E3822">
        <f t="shared" si="119"/>
        <v>3066008</v>
      </c>
    </row>
    <row r="3823" spans="1:5">
      <c r="A3823">
        <v>3022012</v>
      </c>
      <c r="B3823">
        <v>3066009</v>
      </c>
      <c r="C3823" s="293">
        <v>259600000</v>
      </c>
      <c r="D3823">
        <f t="shared" si="118"/>
        <v>3022012</v>
      </c>
      <c r="E3823">
        <f t="shared" si="119"/>
        <v>3066009</v>
      </c>
    </row>
    <row r="3824" spans="1:5">
      <c r="A3824">
        <v>3022080</v>
      </c>
      <c r="B3824">
        <v>3066010</v>
      </c>
      <c r="C3824" s="293">
        <v>279900000</v>
      </c>
      <c r="D3824">
        <f t="shared" si="118"/>
        <v>3022080</v>
      </c>
      <c r="E3824">
        <f t="shared" si="119"/>
        <v>3066010</v>
      </c>
    </row>
    <row r="3825" spans="1:5">
      <c r="A3825">
        <v>3022082</v>
      </c>
      <c r="B3825">
        <v>3066011</v>
      </c>
      <c r="C3825" s="293">
        <v>228500000</v>
      </c>
      <c r="D3825">
        <f t="shared" si="118"/>
        <v>3022082</v>
      </c>
      <c r="E3825">
        <f t="shared" si="119"/>
        <v>3066011</v>
      </c>
    </row>
    <row r="3826" spans="1:5">
      <c r="A3826">
        <v>3022083</v>
      </c>
      <c r="B3826">
        <v>3066012</v>
      </c>
      <c r="C3826" s="293">
        <v>122400000</v>
      </c>
      <c r="D3826">
        <f t="shared" si="118"/>
        <v>3022083</v>
      </c>
      <c r="E3826">
        <f t="shared" si="119"/>
        <v>3066012</v>
      </c>
    </row>
    <row r="3827" spans="1:5">
      <c r="A3827">
        <v>3003002</v>
      </c>
      <c r="B3827">
        <v>3071001</v>
      </c>
      <c r="C3827" s="293">
        <v>85600000</v>
      </c>
      <c r="D3827">
        <f t="shared" si="118"/>
        <v>3003002</v>
      </c>
      <c r="E3827">
        <f t="shared" si="119"/>
        <v>3071001</v>
      </c>
    </row>
    <row r="3828" spans="1:5">
      <c r="A3828">
        <v>3003007</v>
      </c>
      <c r="B3828">
        <v>3071002</v>
      </c>
      <c r="C3828" s="293">
        <v>88800000</v>
      </c>
      <c r="D3828">
        <f t="shared" si="118"/>
        <v>3003007</v>
      </c>
      <c r="E3828">
        <f t="shared" si="119"/>
        <v>3071002</v>
      </c>
    </row>
    <row r="3829" spans="1:5">
      <c r="A3829">
        <v>3003008</v>
      </c>
      <c r="B3829">
        <v>3072001</v>
      </c>
      <c r="C3829" s="293">
        <v>37800000</v>
      </c>
      <c r="D3829">
        <f t="shared" si="118"/>
        <v>3003008</v>
      </c>
      <c r="E3829">
        <f t="shared" si="119"/>
        <v>3072001</v>
      </c>
    </row>
    <row r="3830" spans="1:5">
      <c r="A3830">
        <v>3006002</v>
      </c>
      <c r="B3830">
        <v>3088001</v>
      </c>
      <c r="C3830" s="293">
        <v>152100000</v>
      </c>
      <c r="D3830">
        <f t="shared" si="118"/>
        <v>3006002</v>
      </c>
      <c r="E3830">
        <f t="shared" si="119"/>
        <v>3088001</v>
      </c>
    </row>
    <row r="3831" spans="1:5">
      <c r="A3831">
        <v>3006012</v>
      </c>
      <c r="B3831">
        <v>3088002</v>
      </c>
      <c r="C3831" s="293">
        <v>112100000</v>
      </c>
      <c r="D3831">
        <f t="shared" si="118"/>
        <v>3006012</v>
      </c>
      <c r="E3831">
        <f t="shared" si="119"/>
        <v>3088002</v>
      </c>
    </row>
    <row r="3832" spans="1:5">
      <c r="A3832">
        <v>3006015</v>
      </c>
      <c r="B3832">
        <v>3088003</v>
      </c>
      <c r="C3832" s="293">
        <v>148300000</v>
      </c>
      <c r="D3832">
        <f t="shared" si="118"/>
        <v>3006015</v>
      </c>
      <c r="E3832">
        <f t="shared" si="119"/>
        <v>3088003</v>
      </c>
    </row>
    <row r="3833" spans="1:5">
      <c r="A3833">
        <v>3006016</v>
      </c>
      <c r="B3833">
        <v>3088004</v>
      </c>
      <c r="C3833" s="293">
        <v>172600000</v>
      </c>
      <c r="D3833">
        <f t="shared" si="118"/>
        <v>3006016</v>
      </c>
      <c r="E3833">
        <f t="shared" si="119"/>
        <v>3088004</v>
      </c>
    </row>
    <row r="3834" spans="1:5">
      <c r="A3834">
        <v>3006043</v>
      </c>
      <c r="B3834">
        <v>3088005</v>
      </c>
      <c r="C3834" s="293">
        <v>149800000</v>
      </c>
      <c r="D3834">
        <f t="shared" si="118"/>
        <v>3006043</v>
      </c>
      <c r="E3834">
        <f t="shared" si="119"/>
        <v>3088005</v>
      </c>
    </row>
    <row r="3835" spans="1:5">
      <c r="A3835">
        <v>3006061</v>
      </c>
      <c r="B3835">
        <v>3088006</v>
      </c>
      <c r="C3835" s="293">
        <v>124400000</v>
      </c>
      <c r="D3835">
        <f t="shared" si="118"/>
        <v>3006061</v>
      </c>
      <c r="E3835">
        <f t="shared" si="119"/>
        <v>3088006</v>
      </c>
    </row>
    <row r="3836" spans="1:5">
      <c r="A3836">
        <v>3006074</v>
      </c>
      <c r="B3836">
        <v>3088007</v>
      </c>
      <c r="C3836" s="293">
        <v>132900000</v>
      </c>
      <c r="D3836">
        <f t="shared" si="118"/>
        <v>3006074</v>
      </c>
      <c r="E3836">
        <f t="shared" si="119"/>
        <v>3088007</v>
      </c>
    </row>
    <row r="3837" spans="1:5">
      <c r="A3837">
        <v>3006096</v>
      </c>
      <c r="B3837">
        <v>3088008</v>
      </c>
      <c r="C3837" s="293">
        <v>130500000</v>
      </c>
      <c r="D3837">
        <f t="shared" si="118"/>
        <v>3006096</v>
      </c>
      <c r="E3837">
        <f t="shared" si="119"/>
        <v>3088008</v>
      </c>
    </row>
    <row r="3838" spans="1:5">
      <c r="A3838">
        <v>3006112</v>
      </c>
      <c r="B3838">
        <v>3088009</v>
      </c>
      <c r="C3838" s="293">
        <v>139700000</v>
      </c>
      <c r="D3838">
        <f t="shared" si="118"/>
        <v>3006112</v>
      </c>
      <c r="E3838">
        <f t="shared" si="119"/>
        <v>3088009</v>
      </c>
    </row>
    <row r="3839" spans="1:5">
      <c r="A3839">
        <v>3006115</v>
      </c>
      <c r="B3839">
        <v>3088010</v>
      </c>
      <c r="C3839" s="293">
        <v>130900000</v>
      </c>
      <c r="D3839">
        <f t="shared" si="118"/>
        <v>3006115</v>
      </c>
      <c r="E3839">
        <f t="shared" si="119"/>
        <v>3088010</v>
      </c>
    </row>
    <row r="3840" spans="1:5">
      <c r="A3840">
        <v>3006116</v>
      </c>
      <c r="B3840">
        <v>3088011</v>
      </c>
      <c r="C3840" s="293">
        <v>132800000</v>
      </c>
      <c r="D3840">
        <f t="shared" si="118"/>
        <v>3006116</v>
      </c>
      <c r="E3840">
        <f t="shared" si="119"/>
        <v>3088011</v>
      </c>
    </row>
    <row r="3841" spans="1:5">
      <c r="A3841">
        <v>3006117</v>
      </c>
      <c r="B3841">
        <v>3088012</v>
      </c>
      <c r="C3841" s="293">
        <v>131200000</v>
      </c>
      <c r="D3841">
        <f t="shared" si="118"/>
        <v>3006117</v>
      </c>
      <c r="E3841">
        <f t="shared" si="119"/>
        <v>3088012</v>
      </c>
    </row>
    <row r="3842" spans="1:5">
      <c r="A3842">
        <v>3006119</v>
      </c>
      <c r="B3842">
        <v>3088013</v>
      </c>
      <c r="C3842" s="293">
        <v>164100000</v>
      </c>
      <c r="D3842">
        <f t="shared" si="118"/>
        <v>3006119</v>
      </c>
      <c r="E3842">
        <f t="shared" si="119"/>
        <v>3088013</v>
      </c>
    </row>
    <row r="3843" spans="1:5">
      <c r="A3843">
        <v>3006123</v>
      </c>
      <c r="B3843">
        <v>3088014</v>
      </c>
      <c r="C3843" s="293">
        <v>147200000</v>
      </c>
      <c r="D3843">
        <f t="shared" ref="D3843:D3906" si="120">+A3843*1</f>
        <v>3006123</v>
      </c>
      <c r="E3843">
        <f t="shared" ref="E3843:E3906" si="121">+B3843*1</f>
        <v>3088014</v>
      </c>
    </row>
    <row r="3844" spans="1:5">
      <c r="A3844">
        <v>3006128</v>
      </c>
      <c r="B3844">
        <v>3088015</v>
      </c>
      <c r="C3844" s="293">
        <v>163000000</v>
      </c>
      <c r="D3844">
        <f t="shared" si="120"/>
        <v>3006128</v>
      </c>
      <c r="E3844">
        <f t="shared" si="121"/>
        <v>3088015</v>
      </c>
    </row>
    <row r="3845" spans="1:5">
      <c r="A3845">
        <v>3117003</v>
      </c>
      <c r="B3845">
        <v>3157001</v>
      </c>
      <c r="C3845" s="293">
        <v>66000000</v>
      </c>
      <c r="D3845">
        <f t="shared" si="120"/>
        <v>3117003</v>
      </c>
      <c r="E3845">
        <f t="shared" si="121"/>
        <v>3157001</v>
      </c>
    </row>
    <row r="3846" spans="1:5">
      <c r="A3846">
        <v>3117004</v>
      </c>
      <c r="B3846">
        <v>3157002</v>
      </c>
      <c r="C3846" s="293">
        <v>74400000</v>
      </c>
      <c r="D3846">
        <f t="shared" si="120"/>
        <v>3117004</v>
      </c>
      <c r="E3846">
        <f t="shared" si="121"/>
        <v>3157002</v>
      </c>
    </row>
    <row r="3847" spans="1:5">
      <c r="A3847">
        <v>3117005</v>
      </c>
      <c r="B3847">
        <v>3157003</v>
      </c>
      <c r="C3847" s="293">
        <v>40200000</v>
      </c>
      <c r="D3847">
        <f t="shared" si="120"/>
        <v>3117005</v>
      </c>
      <c r="E3847">
        <f t="shared" si="121"/>
        <v>3157003</v>
      </c>
    </row>
    <row r="3848" spans="1:5">
      <c r="A3848">
        <v>3117006</v>
      </c>
      <c r="B3848">
        <v>3157004</v>
      </c>
      <c r="C3848" s="293">
        <v>71700000</v>
      </c>
      <c r="D3848">
        <f t="shared" si="120"/>
        <v>3117006</v>
      </c>
      <c r="E3848">
        <f t="shared" si="121"/>
        <v>3157004</v>
      </c>
    </row>
    <row r="3849" spans="1:5">
      <c r="A3849">
        <v>3117007</v>
      </c>
      <c r="B3849">
        <v>3157005</v>
      </c>
      <c r="C3849" s="293">
        <v>67900000</v>
      </c>
      <c r="D3849">
        <f t="shared" si="120"/>
        <v>3117007</v>
      </c>
      <c r="E3849">
        <f t="shared" si="121"/>
        <v>3157005</v>
      </c>
    </row>
    <row r="3850" spans="1:5">
      <c r="A3850">
        <v>3117008</v>
      </c>
      <c r="B3850">
        <v>3157006</v>
      </c>
      <c r="C3850" s="293">
        <v>34200000</v>
      </c>
      <c r="D3850">
        <f t="shared" si="120"/>
        <v>3117008</v>
      </c>
      <c r="E3850">
        <f t="shared" si="121"/>
        <v>3157006</v>
      </c>
    </row>
    <row r="3851" spans="1:5">
      <c r="A3851">
        <v>3117009</v>
      </c>
      <c r="B3851">
        <v>3157007</v>
      </c>
      <c r="C3851" s="293">
        <v>40200000</v>
      </c>
      <c r="D3851">
        <f t="shared" si="120"/>
        <v>3117009</v>
      </c>
      <c r="E3851">
        <f t="shared" si="121"/>
        <v>3157007</v>
      </c>
    </row>
    <row r="3852" spans="1:5">
      <c r="A3852">
        <v>3117010</v>
      </c>
      <c r="B3852">
        <v>3157008</v>
      </c>
      <c r="C3852" s="293">
        <v>67000000</v>
      </c>
      <c r="D3852">
        <f t="shared" si="120"/>
        <v>3117010</v>
      </c>
      <c r="E3852">
        <f t="shared" si="121"/>
        <v>3157008</v>
      </c>
    </row>
    <row r="3853" spans="1:5">
      <c r="A3853">
        <v>3117011</v>
      </c>
      <c r="B3853">
        <v>3157009</v>
      </c>
      <c r="C3853" s="293">
        <v>50000000</v>
      </c>
      <c r="D3853">
        <f t="shared" si="120"/>
        <v>3117011</v>
      </c>
      <c r="E3853">
        <f t="shared" si="121"/>
        <v>3157009</v>
      </c>
    </row>
    <row r="3854" spans="1:5">
      <c r="A3854">
        <v>3117012</v>
      </c>
      <c r="B3854">
        <v>3157010</v>
      </c>
      <c r="C3854" s="293">
        <v>53000000</v>
      </c>
      <c r="D3854">
        <f t="shared" si="120"/>
        <v>3117012</v>
      </c>
      <c r="E3854">
        <f t="shared" si="121"/>
        <v>3157010</v>
      </c>
    </row>
    <row r="3855" spans="1:5">
      <c r="A3855">
        <v>3117013</v>
      </c>
      <c r="B3855">
        <v>3157011</v>
      </c>
      <c r="C3855" s="293">
        <v>36000000</v>
      </c>
      <c r="D3855">
        <f t="shared" si="120"/>
        <v>3117013</v>
      </c>
      <c r="E3855">
        <f t="shared" si="121"/>
        <v>3157011</v>
      </c>
    </row>
    <row r="3856" spans="1:5">
      <c r="A3856">
        <v>3117014</v>
      </c>
      <c r="B3856">
        <v>3157012</v>
      </c>
      <c r="C3856" s="293">
        <v>55000000</v>
      </c>
      <c r="D3856">
        <f t="shared" si="120"/>
        <v>3117014</v>
      </c>
      <c r="E3856">
        <f t="shared" si="121"/>
        <v>3157012</v>
      </c>
    </row>
    <row r="3857" spans="1:5">
      <c r="A3857">
        <v>3117015</v>
      </c>
      <c r="B3857">
        <v>3157013</v>
      </c>
      <c r="C3857" s="293">
        <v>68000000</v>
      </c>
      <c r="D3857">
        <f t="shared" si="120"/>
        <v>3117015</v>
      </c>
      <c r="E3857">
        <f t="shared" si="121"/>
        <v>3157013</v>
      </c>
    </row>
    <row r="3858" spans="1:5">
      <c r="A3858">
        <v>3201002</v>
      </c>
      <c r="B3858">
        <v>3232001</v>
      </c>
      <c r="C3858" s="293">
        <v>20700000</v>
      </c>
      <c r="D3858">
        <f t="shared" si="120"/>
        <v>3201002</v>
      </c>
      <c r="E3858">
        <f t="shared" si="121"/>
        <v>3232001</v>
      </c>
    </row>
    <row r="3859" spans="1:5">
      <c r="A3859">
        <v>3201005</v>
      </c>
      <c r="B3859">
        <v>3232002</v>
      </c>
      <c r="C3859" s="293">
        <v>19700000</v>
      </c>
      <c r="D3859">
        <f t="shared" si="120"/>
        <v>3201005</v>
      </c>
      <c r="E3859">
        <f t="shared" si="121"/>
        <v>3232002</v>
      </c>
    </row>
    <row r="3860" spans="1:5">
      <c r="A3860">
        <v>3201019</v>
      </c>
      <c r="B3860">
        <v>3232003</v>
      </c>
      <c r="C3860" s="293">
        <v>48200000</v>
      </c>
      <c r="D3860">
        <f t="shared" si="120"/>
        <v>3201019</v>
      </c>
      <c r="E3860">
        <f t="shared" si="121"/>
        <v>3232003</v>
      </c>
    </row>
    <row r="3861" spans="1:5">
      <c r="A3861">
        <v>3201028</v>
      </c>
      <c r="B3861">
        <v>3232004</v>
      </c>
      <c r="C3861" s="293">
        <v>41200000</v>
      </c>
      <c r="D3861">
        <f t="shared" si="120"/>
        <v>3201028</v>
      </c>
      <c r="E3861">
        <f t="shared" si="121"/>
        <v>3232004</v>
      </c>
    </row>
    <row r="3862" spans="1:5">
      <c r="A3862">
        <v>3201031</v>
      </c>
      <c r="B3862">
        <v>3232005</v>
      </c>
      <c r="C3862" s="293">
        <v>65100000</v>
      </c>
      <c r="D3862">
        <f t="shared" si="120"/>
        <v>3201031</v>
      </c>
      <c r="E3862">
        <f t="shared" si="121"/>
        <v>3232005</v>
      </c>
    </row>
    <row r="3863" spans="1:5">
      <c r="A3863">
        <v>3201035</v>
      </c>
      <c r="B3863">
        <v>3232006</v>
      </c>
      <c r="C3863" s="293">
        <v>46100000</v>
      </c>
      <c r="D3863">
        <f t="shared" si="120"/>
        <v>3201035</v>
      </c>
      <c r="E3863">
        <f t="shared" si="121"/>
        <v>3232006</v>
      </c>
    </row>
    <row r="3864" spans="1:5">
      <c r="A3864">
        <v>3201040</v>
      </c>
      <c r="B3864">
        <v>3232007</v>
      </c>
      <c r="C3864" s="293">
        <v>46800000</v>
      </c>
      <c r="D3864">
        <f t="shared" si="120"/>
        <v>3201040</v>
      </c>
      <c r="E3864">
        <f t="shared" si="121"/>
        <v>3232007</v>
      </c>
    </row>
    <row r="3865" spans="1:5">
      <c r="A3865">
        <v>3201045</v>
      </c>
      <c r="B3865">
        <v>3232008</v>
      </c>
      <c r="C3865" s="293">
        <v>119800000</v>
      </c>
      <c r="D3865">
        <f t="shared" si="120"/>
        <v>3201045</v>
      </c>
      <c r="E3865">
        <f t="shared" si="121"/>
        <v>3232008</v>
      </c>
    </row>
    <row r="3866" spans="1:5">
      <c r="A3866">
        <v>3201048</v>
      </c>
      <c r="B3866">
        <v>3232009</v>
      </c>
      <c r="C3866" s="293">
        <v>57900000</v>
      </c>
      <c r="D3866">
        <f t="shared" si="120"/>
        <v>3201048</v>
      </c>
      <c r="E3866">
        <f t="shared" si="121"/>
        <v>3232009</v>
      </c>
    </row>
    <row r="3867" spans="1:5">
      <c r="A3867">
        <v>3201050</v>
      </c>
      <c r="B3867">
        <v>3232010</v>
      </c>
      <c r="C3867" s="293">
        <v>93900000</v>
      </c>
      <c r="D3867">
        <f t="shared" si="120"/>
        <v>3201050</v>
      </c>
      <c r="E3867">
        <f t="shared" si="121"/>
        <v>3232010</v>
      </c>
    </row>
    <row r="3868" spans="1:5">
      <c r="A3868">
        <v>3201052</v>
      </c>
      <c r="B3868">
        <v>3232011</v>
      </c>
      <c r="C3868" s="293">
        <v>50000000</v>
      </c>
      <c r="D3868">
        <f t="shared" si="120"/>
        <v>3201052</v>
      </c>
      <c r="E3868">
        <f t="shared" si="121"/>
        <v>3232011</v>
      </c>
    </row>
    <row r="3869" spans="1:5">
      <c r="A3869">
        <v>3201055</v>
      </c>
      <c r="B3869">
        <v>3232012</v>
      </c>
      <c r="C3869" s="293">
        <v>42700000</v>
      </c>
      <c r="D3869">
        <f t="shared" si="120"/>
        <v>3201055</v>
      </c>
      <c r="E3869">
        <f t="shared" si="121"/>
        <v>3232012</v>
      </c>
    </row>
    <row r="3870" spans="1:5">
      <c r="A3870">
        <v>3201060</v>
      </c>
      <c r="B3870">
        <v>3232013</v>
      </c>
      <c r="C3870" s="293">
        <v>54100000</v>
      </c>
      <c r="D3870">
        <f t="shared" si="120"/>
        <v>3201060</v>
      </c>
      <c r="E3870">
        <f t="shared" si="121"/>
        <v>3232013</v>
      </c>
    </row>
    <row r="3871" spans="1:5">
      <c r="A3871">
        <v>3201061</v>
      </c>
      <c r="B3871">
        <v>3232014</v>
      </c>
      <c r="C3871" s="293">
        <v>49100000</v>
      </c>
      <c r="D3871">
        <f t="shared" si="120"/>
        <v>3201061</v>
      </c>
      <c r="E3871">
        <f t="shared" si="121"/>
        <v>3232014</v>
      </c>
    </row>
    <row r="3872" spans="1:5">
      <c r="A3872">
        <v>3201075</v>
      </c>
      <c r="B3872">
        <v>3232015</v>
      </c>
      <c r="C3872" s="293">
        <v>56300000</v>
      </c>
      <c r="D3872">
        <f t="shared" si="120"/>
        <v>3201075</v>
      </c>
      <c r="E3872">
        <f t="shared" si="121"/>
        <v>3232015</v>
      </c>
    </row>
    <row r="3873" spans="1:5">
      <c r="A3873">
        <v>3201081</v>
      </c>
      <c r="B3873">
        <v>3232016</v>
      </c>
      <c r="C3873" s="293">
        <v>69200000</v>
      </c>
      <c r="D3873">
        <f t="shared" si="120"/>
        <v>3201081</v>
      </c>
      <c r="E3873">
        <f t="shared" si="121"/>
        <v>3232016</v>
      </c>
    </row>
    <row r="3874" spans="1:5">
      <c r="A3874">
        <v>3201082</v>
      </c>
      <c r="B3874">
        <v>3232017</v>
      </c>
      <c r="C3874" s="293">
        <v>21900000</v>
      </c>
      <c r="D3874">
        <f t="shared" si="120"/>
        <v>3201082</v>
      </c>
      <c r="E3874">
        <f t="shared" si="121"/>
        <v>3232017</v>
      </c>
    </row>
    <row r="3875" spans="1:5">
      <c r="A3875">
        <v>3201088</v>
      </c>
      <c r="B3875">
        <v>3232018</v>
      </c>
      <c r="C3875" s="293">
        <v>86800000</v>
      </c>
      <c r="D3875">
        <f t="shared" si="120"/>
        <v>3201088</v>
      </c>
      <c r="E3875">
        <f t="shared" si="121"/>
        <v>3232018</v>
      </c>
    </row>
    <row r="3876" spans="1:5">
      <c r="A3876">
        <v>3201089</v>
      </c>
      <c r="B3876">
        <v>3232019</v>
      </c>
      <c r="C3876" s="293">
        <v>58100000</v>
      </c>
      <c r="D3876">
        <f t="shared" si="120"/>
        <v>3201089</v>
      </c>
      <c r="E3876">
        <f t="shared" si="121"/>
        <v>3232019</v>
      </c>
    </row>
    <row r="3877" spans="1:5">
      <c r="A3877">
        <v>3201091</v>
      </c>
      <c r="B3877">
        <v>3232020</v>
      </c>
      <c r="C3877" s="293">
        <v>21900000</v>
      </c>
      <c r="D3877">
        <f t="shared" si="120"/>
        <v>3201091</v>
      </c>
      <c r="E3877">
        <f t="shared" si="121"/>
        <v>3232020</v>
      </c>
    </row>
    <row r="3878" spans="1:5">
      <c r="A3878">
        <v>3201092</v>
      </c>
      <c r="B3878">
        <v>3232021</v>
      </c>
      <c r="C3878" s="293">
        <v>56500000</v>
      </c>
      <c r="D3878">
        <f t="shared" si="120"/>
        <v>3201092</v>
      </c>
      <c r="E3878">
        <f t="shared" si="121"/>
        <v>3232021</v>
      </c>
    </row>
    <row r="3879" spans="1:5">
      <c r="A3879">
        <v>3201094</v>
      </c>
      <c r="B3879">
        <v>3232022</v>
      </c>
      <c r="C3879" s="293">
        <v>60000000</v>
      </c>
      <c r="D3879">
        <f t="shared" si="120"/>
        <v>3201094</v>
      </c>
      <c r="E3879">
        <f t="shared" si="121"/>
        <v>3232022</v>
      </c>
    </row>
    <row r="3880" spans="1:5">
      <c r="A3880">
        <v>3201097</v>
      </c>
      <c r="B3880">
        <v>3232023</v>
      </c>
      <c r="C3880" s="293">
        <v>56000000</v>
      </c>
      <c r="D3880">
        <f t="shared" si="120"/>
        <v>3201097</v>
      </c>
      <c r="E3880">
        <f t="shared" si="121"/>
        <v>3232023</v>
      </c>
    </row>
    <row r="3881" spans="1:5">
      <c r="A3881">
        <v>3201099</v>
      </c>
      <c r="B3881">
        <v>3232024</v>
      </c>
      <c r="C3881" s="293">
        <v>54100000</v>
      </c>
      <c r="D3881">
        <f t="shared" si="120"/>
        <v>3201099</v>
      </c>
      <c r="E3881">
        <f t="shared" si="121"/>
        <v>3232024</v>
      </c>
    </row>
    <row r="3882" spans="1:5">
      <c r="A3882">
        <v>3201100</v>
      </c>
      <c r="B3882">
        <v>3232025</v>
      </c>
      <c r="C3882" s="293">
        <v>60900000</v>
      </c>
      <c r="D3882">
        <f t="shared" si="120"/>
        <v>3201100</v>
      </c>
      <c r="E3882">
        <f t="shared" si="121"/>
        <v>3232025</v>
      </c>
    </row>
    <row r="3883" spans="1:5">
      <c r="A3883">
        <v>3201102</v>
      </c>
      <c r="B3883">
        <v>3232026</v>
      </c>
      <c r="C3883" s="293">
        <v>54100000</v>
      </c>
      <c r="D3883">
        <f t="shared" si="120"/>
        <v>3201102</v>
      </c>
      <c r="E3883">
        <f t="shared" si="121"/>
        <v>3232026</v>
      </c>
    </row>
    <row r="3884" spans="1:5">
      <c r="A3884">
        <v>3201105</v>
      </c>
      <c r="B3884">
        <v>3232027</v>
      </c>
      <c r="C3884" s="293">
        <v>63500000</v>
      </c>
      <c r="D3884">
        <f t="shared" si="120"/>
        <v>3201105</v>
      </c>
      <c r="E3884">
        <f t="shared" si="121"/>
        <v>3232027</v>
      </c>
    </row>
    <row r="3885" spans="1:5">
      <c r="A3885">
        <v>3201108</v>
      </c>
      <c r="B3885">
        <v>3232028</v>
      </c>
      <c r="C3885" s="293">
        <v>57000000</v>
      </c>
      <c r="D3885">
        <f t="shared" si="120"/>
        <v>3201108</v>
      </c>
      <c r="E3885">
        <f t="shared" si="121"/>
        <v>3232028</v>
      </c>
    </row>
    <row r="3886" spans="1:5">
      <c r="A3886">
        <v>3201109</v>
      </c>
      <c r="B3886">
        <v>3232029</v>
      </c>
      <c r="C3886" s="293">
        <v>26300000</v>
      </c>
      <c r="D3886">
        <f t="shared" si="120"/>
        <v>3201109</v>
      </c>
      <c r="E3886">
        <f t="shared" si="121"/>
        <v>3232029</v>
      </c>
    </row>
    <row r="3887" spans="1:5">
      <c r="A3887">
        <v>3201120</v>
      </c>
      <c r="B3887">
        <v>3232030</v>
      </c>
      <c r="C3887" s="293">
        <v>58000000</v>
      </c>
      <c r="D3887">
        <f t="shared" si="120"/>
        <v>3201120</v>
      </c>
      <c r="E3887">
        <f t="shared" si="121"/>
        <v>3232030</v>
      </c>
    </row>
    <row r="3888" spans="1:5">
      <c r="A3888">
        <v>3201133</v>
      </c>
      <c r="B3888">
        <v>3232031</v>
      </c>
      <c r="C3888" s="293">
        <v>61800000</v>
      </c>
      <c r="D3888">
        <f t="shared" si="120"/>
        <v>3201133</v>
      </c>
      <c r="E3888">
        <f t="shared" si="121"/>
        <v>3232031</v>
      </c>
    </row>
    <row r="3889" spans="1:5">
      <c r="A3889">
        <v>3201139</v>
      </c>
      <c r="B3889">
        <v>3232032</v>
      </c>
      <c r="C3889" s="293">
        <v>54900000</v>
      </c>
      <c r="D3889">
        <f t="shared" si="120"/>
        <v>3201139</v>
      </c>
      <c r="E3889">
        <f t="shared" si="121"/>
        <v>3232032</v>
      </c>
    </row>
    <row r="3890" spans="1:5">
      <c r="A3890">
        <v>3201144</v>
      </c>
      <c r="B3890">
        <v>3232033</v>
      </c>
      <c r="C3890" s="293">
        <v>59200000</v>
      </c>
      <c r="D3890">
        <f t="shared" si="120"/>
        <v>3201144</v>
      </c>
      <c r="E3890">
        <f t="shared" si="121"/>
        <v>3232033</v>
      </c>
    </row>
    <row r="3891" spans="1:5">
      <c r="A3891">
        <v>3201148</v>
      </c>
      <c r="B3891">
        <v>3232034</v>
      </c>
      <c r="C3891" s="293">
        <v>54800000</v>
      </c>
      <c r="D3891">
        <f t="shared" si="120"/>
        <v>3201148</v>
      </c>
      <c r="E3891">
        <f t="shared" si="121"/>
        <v>3232034</v>
      </c>
    </row>
    <row r="3892" spans="1:5">
      <c r="A3892">
        <v>3201152</v>
      </c>
      <c r="B3892">
        <v>3232035</v>
      </c>
      <c r="C3892" s="293">
        <v>61900000</v>
      </c>
      <c r="D3892">
        <f t="shared" si="120"/>
        <v>3201152</v>
      </c>
      <c r="E3892">
        <f t="shared" si="121"/>
        <v>3232035</v>
      </c>
    </row>
    <row r="3893" spans="1:5">
      <c r="A3893">
        <v>3201157</v>
      </c>
      <c r="B3893">
        <v>3232036</v>
      </c>
      <c r="C3893" s="293">
        <v>56300000</v>
      </c>
      <c r="D3893">
        <f t="shared" si="120"/>
        <v>3201157</v>
      </c>
      <c r="E3893">
        <f t="shared" si="121"/>
        <v>3232036</v>
      </c>
    </row>
    <row r="3894" spans="1:5">
      <c r="A3894">
        <v>3201159</v>
      </c>
      <c r="B3894">
        <v>3232037</v>
      </c>
      <c r="C3894" s="293">
        <v>58000000</v>
      </c>
      <c r="D3894">
        <f t="shared" si="120"/>
        <v>3201159</v>
      </c>
      <c r="E3894">
        <f t="shared" si="121"/>
        <v>3232037</v>
      </c>
    </row>
    <row r="3895" spans="1:5">
      <c r="A3895">
        <v>3201160</v>
      </c>
      <c r="B3895">
        <v>3232038</v>
      </c>
      <c r="C3895" s="293">
        <v>54800000</v>
      </c>
      <c r="D3895">
        <f t="shared" si="120"/>
        <v>3201160</v>
      </c>
      <c r="E3895">
        <f t="shared" si="121"/>
        <v>3232038</v>
      </c>
    </row>
    <row r="3896" spans="1:5">
      <c r="A3896">
        <v>3201165</v>
      </c>
      <c r="B3896">
        <v>3232039</v>
      </c>
      <c r="C3896" s="293">
        <v>58000000</v>
      </c>
      <c r="D3896">
        <f t="shared" si="120"/>
        <v>3201165</v>
      </c>
      <c r="E3896">
        <f t="shared" si="121"/>
        <v>3232039</v>
      </c>
    </row>
    <row r="3897" spans="1:5">
      <c r="A3897">
        <v>3201166</v>
      </c>
      <c r="B3897">
        <v>3232040</v>
      </c>
      <c r="C3897" s="293">
        <v>63500000</v>
      </c>
      <c r="D3897">
        <f t="shared" si="120"/>
        <v>3201166</v>
      </c>
      <c r="E3897">
        <f t="shared" si="121"/>
        <v>3232040</v>
      </c>
    </row>
    <row r="3898" spans="1:5">
      <c r="A3898">
        <v>3201167</v>
      </c>
      <c r="B3898">
        <v>3232041</v>
      </c>
      <c r="C3898" s="293">
        <v>57000000</v>
      </c>
      <c r="D3898">
        <f t="shared" si="120"/>
        <v>3201167</v>
      </c>
      <c r="E3898">
        <f t="shared" si="121"/>
        <v>3232041</v>
      </c>
    </row>
    <row r="3899" spans="1:5">
      <c r="A3899">
        <v>3201171</v>
      </c>
      <c r="B3899">
        <v>3232042</v>
      </c>
      <c r="C3899" s="293">
        <v>19800000</v>
      </c>
      <c r="D3899">
        <f t="shared" si="120"/>
        <v>3201171</v>
      </c>
      <c r="E3899">
        <f t="shared" si="121"/>
        <v>3232042</v>
      </c>
    </row>
    <row r="3900" spans="1:5">
      <c r="A3900">
        <v>3201173</v>
      </c>
      <c r="B3900">
        <v>3232043</v>
      </c>
      <c r="C3900" s="293">
        <v>24600000</v>
      </c>
      <c r="D3900">
        <f t="shared" si="120"/>
        <v>3201173</v>
      </c>
      <c r="E3900">
        <f t="shared" si="121"/>
        <v>3232043</v>
      </c>
    </row>
    <row r="3901" spans="1:5">
      <c r="A3901">
        <v>3201174</v>
      </c>
      <c r="B3901">
        <v>3232044</v>
      </c>
      <c r="C3901" s="293">
        <v>26300000</v>
      </c>
      <c r="D3901">
        <f t="shared" si="120"/>
        <v>3201174</v>
      </c>
      <c r="E3901">
        <f t="shared" si="121"/>
        <v>3232044</v>
      </c>
    </row>
    <row r="3902" spans="1:5">
      <c r="A3902">
        <v>3201178</v>
      </c>
      <c r="B3902">
        <v>3232045</v>
      </c>
      <c r="C3902" s="293">
        <v>49900000</v>
      </c>
      <c r="D3902">
        <f t="shared" si="120"/>
        <v>3201178</v>
      </c>
      <c r="E3902">
        <f t="shared" si="121"/>
        <v>3232045</v>
      </c>
    </row>
    <row r="3903" spans="1:5">
      <c r="A3903">
        <v>3201181</v>
      </c>
      <c r="B3903">
        <v>3232046</v>
      </c>
      <c r="C3903" s="293">
        <v>68000000</v>
      </c>
      <c r="D3903">
        <f t="shared" si="120"/>
        <v>3201181</v>
      </c>
      <c r="E3903">
        <f t="shared" si="121"/>
        <v>3232046</v>
      </c>
    </row>
    <row r="3904" spans="1:5">
      <c r="A3904">
        <v>3201182</v>
      </c>
      <c r="B3904">
        <v>3232047</v>
      </c>
      <c r="C3904" s="293">
        <v>67700000</v>
      </c>
      <c r="D3904">
        <f t="shared" si="120"/>
        <v>3201182</v>
      </c>
      <c r="E3904">
        <f t="shared" si="121"/>
        <v>3232047</v>
      </c>
    </row>
    <row r="3905" spans="1:5">
      <c r="A3905">
        <v>3201185</v>
      </c>
      <c r="B3905">
        <v>3232048</v>
      </c>
      <c r="C3905" s="293">
        <v>57900000</v>
      </c>
      <c r="D3905">
        <f t="shared" si="120"/>
        <v>3201185</v>
      </c>
      <c r="E3905">
        <f t="shared" si="121"/>
        <v>3232048</v>
      </c>
    </row>
    <row r="3906" spans="1:5">
      <c r="A3906">
        <v>3201186</v>
      </c>
      <c r="B3906">
        <v>3232049</v>
      </c>
      <c r="C3906" s="293">
        <v>59200000</v>
      </c>
      <c r="D3906">
        <f t="shared" si="120"/>
        <v>3201186</v>
      </c>
      <c r="E3906">
        <f t="shared" si="121"/>
        <v>3232049</v>
      </c>
    </row>
    <row r="3907" spans="1:5">
      <c r="A3907">
        <v>3201192</v>
      </c>
      <c r="B3907">
        <v>3232050</v>
      </c>
      <c r="C3907" s="293">
        <v>68100000</v>
      </c>
      <c r="D3907">
        <f t="shared" ref="D3907:D3970" si="122">+A3907*1</f>
        <v>3201192</v>
      </c>
      <c r="E3907">
        <f t="shared" ref="E3907:E3970" si="123">+B3907*1</f>
        <v>3232050</v>
      </c>
    </row>
    <row r="3908" spans="1:5">
      <c r="A3908">
        <v>3201193</v>
      </c>
      <c r="B3908">
        <v>3232051</v>
      </c>
      <c r="C3908" s="293">
        <v>53200000</v>
      </c>
      <c r="D3908">
        <f t="shared" si="122"/>
        <v>3201193</v>
      </c>
      <c r="E3908">
        <f t="shared" si="123"/>
        <v>3232051</v>
      </c>
    </row>
    <row r="3909" spans="1:5">
      <c r="A3909">
        <v>3201194</v>
      </c>
      <c r="B3909">
        <v>3232052</v>
      </c>
      <c r="C3909" s="293">
        <v>51200000</v>
      </c>
      <c r="D3909">
        <f t="shared" si="122"/>
        <v>3201194</v>
      </c>
      <c r="E3909">
        <f t="shared" si="123"/>
        <v>3232052</v>
      </c>
    </row>
    <row r="3910" spans="1:5">
      <c r="A3910">
        <v>3201198</v>
      </c>
      <c r="B3910">
        <v>3232053</v>
      </c>
      <c r="C3910" s="293">
        <v>57600000</v>
      </c>
      <c r="D3910">
        <f t="shared" si="122"/>
        <v>3201198</v>
      </c>
      <c r="E3910">
        <f t="shared" si="123"/>
        <v>3232053</v>
      </c>
    </row>
    <row r="3911" spans="1:5">
      <c r="A3911">
        <v>3201209</v>
      </c>
      <c r="B3911">
        <v>3232054</v>
      </c>
      <c r="C3911" s="293">
        <v>54800000</v>
      </c>
      <c r="D3911">
        <f t="shared" si="122"/>
        <v>3201209</v>
      </c>
      <c r="E3911">
        <f t="shared" si="123"/>
        <v>3232054</v>
      </c>
    </row>
    <row r="3912" spans="1:5">
      <c r="A3912">
        <v>3201211</v>
      </c>
      <c r="B3912">
        <v>3232055</v>
      </c>
      <c r="C3912" s="293">
        <v>22300000</v>
      </c>
      <c r="D3912">
        <f t="shared" si="122"/>
        <v>3201211</v>
      </c>
      <c r="E3912">
        <f t="shared" si="123"/>
        <v>3232055</v>
      </c>
    </row>
    <row r="3913" spans="1:5">
      <c r="A3913">
        <v>3201224</v>
      </c>
      <c r="B3913">
        <v>3232056</v>
      </c>
      <c r="C3913" s="293">
        <v>61400000</v>
      </c>
      <c r="D3913">
        <f t="shared" si="122"/>
        <v>3201224</v>
      </c>
      <c r="E3913">
        <f t="shared" si="123"/>
        <v>3232056</v>
      </c>
    </row>
    <row r="3914" spans="1:5">
      <c r="A3914">
        <v>3201226</v>
      </c>
      <c r="B3914">
        <v>3232057</v>
      </c>
      <c r="C3914" s="293">
        <v>64900000</v>
      </c>
      <c r="D3914">
        <f t="shared" si="122"/>
        <v>3201226</v>
      </c>
      <c r="E3914">
        <f t="shared" si="123"/>
        <v>3232057</v>
      </c>
    </row>
    <row r="3915" spans="1:5">
      <c r="A3915">
        <v>3201231</v>
      </c>
      <c r="B3915">
        <v>3232058</v>
      </c>
      <c r="C3915" s="293">
        <v>52600000</v>
      </c>
      <c r="D3915">
        <f t="shared" si="122"/>
        <v>3201231</v>
      </c>
      <c r="E3915">
        <f t="shared" si="123"/>
        <v>3232058</v>
      </c>
    </row>
    <row r="3916" spans="1:5">
      <c r="A3916">
        <v>3201232</v>
      </c>
      <c r="B3916">
        <v>3232059</v>
      </c>
      <c r="C3916" s="293">
        <v>52600000</v>
      </c>
      <c r="D3916">
        <f t="shared" si="122"/>
        <v>3201232</v>
      </c>
      <c r="E3916">
        <f t="shared" si="123"/>
        <v>3232059</v>
      </c>
    </row>
    <row r="3917" spans="1:5">
      <c r="A3917">
        <v>3201235</v>
      </c>
      <c r="B3917">
        <v>3232060</v>
      </c>
      <c r="C3917" s="293">
        <v>52000000</v>
      </c>
      <c r="D3917">
        <f t="shared" si="122"/>
        <v>3201235</v>
      </c>
      <c r="E3917">
        <f t="shared" si="123"/>
        <v>3232060</v>
      </c>
    </row>
    <row r="3918" spans="1:5">
      <c r="A3918">
        <v>3201236</v>
      </c>
      <c r="B3918">
        <v>3232061</v>
      </c>
      <c r="C3918" s="293">
        <v>71800000</v>
      </c>
      <c r="D3918">
        <f t="shared" si="122"/>
        <v>3201236</v>
      </c>
      <c r="E3918">
        <f t="shared" si="123"/>
        <v>3232061</v>
      </c>
    </row>
    <row r="3919" spans="1:5">
      <c r="A3919">
        <v>3201237</v>
      </c>
      <c r="B3919">
        <v>3232062</v>
      </c>
      <c r="C3919" s="293">
        <v>72500000</v>
      </c>
      <c r="D3919">
        <f t="shared" si="122"/>
        <v>3201237</v>
      </c>
      <c r="E3919">
        <f t="shared" si="123"/>
        <v>3232062</v>
      </c>
    </row>
    <row r="3920" spans="1:5">
      <c r="A3920">
        <v>3201239</v>
      </c>
      <c r="B3920">
        <v>3232063</v>
      </c>
      <c r="C3920" s="293">
        <v>51300000</v>
      </c>
      <c r="D3920">
        <f t="shared" si="122"/>
        <v>3201239</v>
      </c>
      <c r="E3920">
        <f t="shared" si="123"/>
        <v>3232063</v>
      </c>
    </row>
    <row r="3921" spans="1:5">
      <c r="A3921">
        <v>3201240</v>
      </c>
      <c r="B3921">
        <v>3232064</v>
      </c>
      <c r="C3921" s="293">
        <v>88600000</v>
      </c>
      <c r="D3921">
        <f t="shared" si="122"/>
        <v>3201240</v>
      </c>
      <c r="E3921">
        <f t="shared" si="123"/>
        <v>3232064</v>
      </c>
    </row>
    <row r="3922" spans="1:5">
      <c r="A3922">
        <v>3201241</v>
      </c>
      <c r="B3922">
        <v>3232065</v>
      </c>
      <c r="C3922" s="293">
        <v>84000000</v>
      </c>
      <c r="D3922">
        <f t="shared" si="122"/>
        <v>3201241</v>
      </c>
      <c r="E3922">
        <f t="shared" si="123"/>
        <v>3232065</v>
      </c>
    </row>
    <row r="3923" spans="1:5">
      <c r="A3923">
        <v>3201242</v>
      </c>
      <c r="B3923">
        <v>3232066</v>
      </c>
      <c r="C3923" s="293">
        <v>104800000</v>
      </c>
      <c r="D3923">
        <f t="shared" si="122"/>
        <v>3201242</v>
      </c>
      <c r="E3923">
        <f t="shared" si="123"/>
        <v>3232066</v>
      </c>
    </row>
    <row r="3924" spans="1:5">
      <c r="A3924">
        <v>3201243</v>
      </c>
      <c r="B3924">
        <v>3232067</v>
      </c>
      <c r="C3924" s="293">
        <v>51300000</v>
      </c>
      <c r="D3924">
        <f t="shared" si="122"/>
        <v>3201243</v>
      </c>
      <c r="E3924">
        <f t="shared" si="123"/>
        <v>3232067</v>
      </c>
    </row>
    <row r="3925" spans="1:5">
      <c r="A3925">
        <v>3201246</v>
      </c>
      <c r="B3925">
        <v>3232068</v>
      </c>
      <c r="C3925" s="293">
        <v>24800000</v>
      </c>
      <c r="D3925">
        <f t="shared" si="122"/>
        <v>3201246</v>
      </c>
      <c r="E3925">
        <f t="shared" si="123"/>
        <v>3232068</v>
      </c>
    </row>
    <row r="3926" spans="1:5">
      <c r="A3926">
        <v>3201248</v>
      </c>
      <c r="B3926">
        <v>3232069</v>
      </c>
      <c r="C3926" s="293">
        <v>54800000</v>
      </c>
      <c r="D3926">
        <f t="shared" si="122"/>
        <v>3201248</v>
      </c>
      <c r="E3926">
        <f t="shared" si="123"/>
        <v>3232069</v>
      </c>
    </row>
    <row r="3927" spans="1:5">
      <c r="A3927">
        <v>3201249</v>
      </c>
      <c r="B3927">
        <v>3232070</v>
      </c>
      <c r="C3927" s="293">
        <v>54800000</v>
      </c>
      <c r="D3927">
        <f t="shared" si="122"/>
        <v>3201249</v>
      </c>
      <c r="E3927">
        <f t="shared" si="123"/>
        <v>3232070</v>
      </c>
    </row>
    <row r="3928" spans="1:5">
      <c r="A3928">
        <v>3201252</v>
      </c>
      <c r="B3928">
        <v>3232071</v>
      </c>
      <c r="C3928" s="293">
        <v>40600000</v>
      </c>
      <c r="D3928">
        <f t="shared" si="122"/>
        <v>3201252</v>
      </c>
      <c r="E3928">
        <f t="shared" si="123"/>
        <v>3232071</v>
      </c>
    </row>
    <row r="3929" spans="1:5">
      <c r="A3929">
        <v>3201253</v>
      </c>
      <c r="B3929">
        <v>3232072</v>
      </c>
      <c r="C3929" s="293">
        <v>71400000</v>
      </c>
      <c r="D3929">
        <f t="shared" si="122"/>
        <v>3201253</v>
      </c>
      <c r="E3929">
        <f t="shared" si="123"/>
        <v>3232072</v>
      </c>
    </row>
    <row r="3930" spans="1:5">
      <c r="A3930">
        <v>3201258</v>
      </c>
      <c r="B3930">
        <v>3232073</v>
      </c>
      <c r="C3930" s="293">
        <v>73600000</v>
      </c>
      <c r="D3930">
        <f t="shared" si="122"/>
        <v>3201258</v>
      </c>
      <c r="E3930">
        <f t="shared" si="123"/>
        <v>3232073</v>
      </c>
    </row>
    <row r="3931" spans="1:5">
      <c r="A3931">
        <v>3201259</v>
      </c>
      <c r="B3931">
        <v>3232074</v>
      </c>
      <c r="C3931" s="293">
        <v>73800000</v>
      </c>
      <c r="D3931">
        <f t="shared" si="122"/>
        <v>3201259</v>
      </c>
      <c r="E3931">
        <f t="shared" si="123"/>
        <v>3232074</v>
      </c>
    </row>
    <row r="3932" spans="1:5">
      <c r="A3932">
        <v>3201260</v>
      </c>
      <c r="B3932">
        <v>3232075</v>
      </c>
      <c r="C3932" s="293">
        <v>75200000</v>
      </c>
      <c r="D3932">
        <f t="shared" si="122"/>
        <v>3201260</v>
      </c>
      <c r="E3932">
        <f t="shared" si="123"/>
        <v>3232075</v>
      </c>
    </row>
    <row r="3933" spans="1:5">
      <c r="A3933">
        <v>3201266</v>
      </c>
      <c r="B3933">
        <v>3232076</v>
      </c>
      <c r="C3933" s="293">
        <v>52300000</v>
      </c>
      <c r="D3933">
        <f t="shared" si="122"/>
        <v>3201266</v>
      </c>
      <c r="E3933">
        <f t="shared" si="123"/>
        <v>3232076</v>
      </c>
    </row>
    <row r="3934" spans="1:5">
      <c r="A3934">
        <v>3201274</v>
      </c>
      <c r="B3934">
        <v>3232077</v>
      </c>
      <c r="C3934" s="293">
        <v>52600000</v>
      </c>
      <c r="D3934">
        <f t="shared" si="122"/>
        <v>3201274</v>
      </c>
      <c r="E3934">
        <f t="shared" si="123"/>
        <v>3232077</v>
      </c>
    </row>
    <row r="3935" spans="1:5">
      <c r="A3935">
        <v>3201281</v>
      </c>
      <c r="B3935">
        <v>3232078</v>
      </c>
      <c r="C3935" s="293">
        <v>66100000</v>
      </c>
      <c r="D3935">
        <f t="shared" si="122"/>
        <v>3201281</v>
      </c>
      <c r="E3935">
        <f t="shared" si="123"/>
        <v>3232078</v>
      </c>
    </row>
    <row r="3936" spans="1:5">
      <c r="A3936">
        <v>3201282</v>
      </c>
      <c r="B3936">
        <v>3232079</v>
      </c>
      <c r="C3936" s="293">
        <v>67500000</v>
      </c>
      <c r="D3936">
        <f t="shared" si="122"/>
        <v>3201282</v>
      </c>
      <c r="E3936">
        <f t="shared" si="123"/>
        <v>3232079</v>
      </c>
    </row>
    <row r="3937" spans="1:5">
      <c r="A3937">
        <v>3201283</v>
      </c>
      <c r="B3937">
        <v>3232080</v>
      </c>
      <c r="C3937" s="293">
        <v>73700000</v>
      </c>
      <c r="D3937">
        <f t="shared" si="122"/>
        <v>3201283</v>
      </c>
      <c r="E3937">
        <f t="shared" si="123"/>
        <v>3232080</v>
      </c>
    </row>
    <row r="3938" spans="1:5">
      <c r="A3938">
        <v>3201284</v>
      </c>
      <c r="B3938">
        <v>3232081</v>
      </c>
      <c r="C3938" s="293">
        <v>74900000</v>
      </c>
      <c r="D3938">
        <f t="shared" si="122"/>
        <v>3201284</v>
      </c>
      <c r="E3938">
        <f t="shared" si="123"/>
        <v>3232081</v>
      </c>
    </row>
    <row r="3939" spans="1:5">
      <c r="A3939">
        <v>3201285</v>
      </c>
      <c r="B3939">
        <v>3232082</v>
      </c>
      <c r="C3939" s="293">
        <v>80500000</v>
      </c>
      <c r="D3939">
        <f t="shared" si="122"/>
        <v>3201285</v>
      </c>
      <c r="E3939">
        <f t="shared" si="123"/>
        <v>3232082</v>
      </c>
    </row>
    <row r="3940" spans="1:5">
      <c r="A3940">
        <v>3201286</v>
      </c>
      <c r="B3940">
        <v>3232083</v>
      </c>
      <c r="C3940" s="293">
        <v>90800000</v>
      </c>
      <c r="D3940">
        <f t="shared" si="122"/>
        <v>3201286</v>
      </c>
      <c r="E3940">
        <f t="shared" si="123"/>
        <v>3232083</v>
      </c>
    </row>
    <row r="3941" spans="1:5">
      <c r="A3941">
        <v>3201287</v>
      </c>
      <c r="B3941">
        <v>3232084</v>
      </c>
      <c r="C3941" s="293">
        <v>83700000</v>
      </c>
      <c r="D3941">
        <f t="shared" si="122"/>
        <v>3201287</v>
      </c>
      <c r="E3941">
        <f t="shared" si="123"/>
        <v>3232084</v>
      </c>
    </row>
    <row r="3942" spans="1:5">
      <c r="A3942">
        <v>3201288</v>
      </c>
      <c r="B3942">
        <v>3232085</v>
      </c>
      <c r="C3942" s="293">
        <v>46100000</v>
      </c>
      <c r="D3942">
        <f t="shared" si="122"/>
        <v>3201288</v>
      </c>
      <c r="E3942">
        <f t="shared" si="123"/>
        <v>3232085</v>
      </c>
    </row>
    <row r="3943" spans="1:5">
      <c r="A3943">
        <v>3201289</v>
      </c>
      <c r="B3943">
        <v>3232086</v>
      </c>
      <c r="C3943" s="293">
        <v>60300000</v>
      </c>
      <c r="D3943">
        <f t="shared" si="122"/>
        <v>3201289</v>
      </c>
      <c r="E3943">
        <f t="shared" si="123"/>
        <v>3232086</v>
      </c>
    </row>
    <row r="3944" spans="1:5">
      <c r="A3944">
        <v>3201290</v>
      </c>
      <c r="B3944">
        <v>3232087</v>
      </c>
      <c r="C3944" s="293">
        <v>60500000</v>
      </c>
      <c r="D3944">
        <f t="shared" si="122"/>
        <v>3201290</v>
      </c>
      <c r="E3944">
        <f t="shared" si="123"/>
        <v>3232087</v>
      </c>
    </row>
    <row r="3945" spans="1:5">
      <c r="A3945">
        <v>3201292</v>
      </c>
      <c r="B3945">
        <v>3232088</v>
      </c>
      <c r="C3945" s="293">
        <v>52500000</v>
      </c>
      <c r="D3945">
        <f t="shared" si="122"/>
        <v>3201292</v>
      </c>
      <c r="E3945">
        <f t="shared" si="123"/>
        <v>3232088</v>
      </c>
    </row>
    <row r="3946" spans="1:5">
      <c r="A3946">
        <v>3201294</v>
      </c>
      <c r="B3946">
        <v>3232089</v>
      </c>
      <c r="C3946" s="293">
        <v>58300000</v>
      </c>
      <c r="D3946">
        <f t="shared" si="122"/>
        <v>3201294</v>
      </c>
      <c r="E3946">
        <f t="shared" si="123"/>
        <v>3232089</v>
      </c>
    </row>
    <row r="3947" spans="1:5">
      <c r="A3947">
        <v>3201295</v>
      </c>
      <c r="B3947">
        <v>3232090</v>
      </c>
      <c r="C3947" s="293">
        <v>54000000</v>
      </c>
      <c r="D3947">
        <f t="shared" si="122"/>
        <v>3201295</v>
      </c>
      <c r="E3947">
        <f t="shared" si="123"/>
        <v>3232090</v>
      </c>
    </row>
    <row r="3948" spans="1:5">
      <c r="A3948">
        <v>3201296</v>
      </c>
      <c r="B3948">
        <v>3232091</v>
      </c>
      <c r="C3948" s="293">
        <v>54400000</v>
      </c>
      <c r="D3948">
        <f t="shared" si="122"/>
        <v>3201296</v>
      </c>
      <c r="E3948">
        <f t="shared" si="123"/>
        <v>3232091</v>
      </c>
    </row>
    <row r="3949" spans="1:5">
      <c r="A3949">
        <v>3201297</v>
      </c>
      <c r="B3949">
        <v>3232092</v>
      </c>
      <c r="C3949" s="293">
        <v>55400000</v>
      </c>
      <c r="D3949">
        <f t="shared" si="122"/>
        <v>3201297</v>
      </c>
      <c r="E3949">
        <f t="shared" si="123"/>
        <v>3232092</v>
      </c>
    </row>
    <row r="3950" spans="1:5">
      <c r="A3950">
        <v>3201298</v>
      </c>
      <c r="B3950">
        <v>3232093</v>
      </c>
      <c r="C3950" s="293">
        <v>55300000</v>
      </c>
      <c r="D3950">
        <f t="shared" si="122"/>
        <v>3201298</v>
      </c>
      <c r="E3950">
        <f t="shared" si="123"/>
        <v>3232093</v>
      </c>
    </row>
    <row r="3951" spans="1:5">
      <c r="A3951">
        <v>3201299</v>
      </c>
      <c r="B3951">
        <v>3232094</v>
      </c>
      <c r="C3951" s="293">
        <v>75300000</v>
      </c>
      <c r="D3951">
        <f t="shared" si="122"/>
        <v>3201299</v>
      </c>
      <c r="E3951">
        <f t="shared" si="123"/>
        <v>3232094</v>
      </c>
    </row>
    <row r="3952" spans="1:5">
      <c r="A3952">
        <v>3201302</v>
      </c>
      <c r="B3952">
        <v>3232095</v>
      </c>
      <c r="C3952" s="293">
        <v>66000000</v>
      </c>
      <c r="D3952">
        <f t="shared" si="122"/>
        <v>3201302</v>
      </c>
      <c r="E3952">
        <f t="shared" si="123"/>
        <v>3232095</v>
      </c>
    </row>
    <row r="3953" spans="1:5">
      <c r="A3953">
        <v>3201303</v>
      </c>
      <c r="B3953">
        <v>3232096</v>
      </c>
      <c r="C3953" s="293">
        <v>54500000</v>
      </c>
      <c r="D3953">
        <f t="shared" si="122"/>
        <v>3201303</v>
      </c>
      <c r="E3953">
        <f t="shared" si="123"/>
        <v>3232096</v>
      </c>
    </row>
    <row r="3954" spans="1:5">
      <c r="A3954">
        <v>3201306</v>
      </c>
      <c r="B3954">
        <v>3232097</v>
      </c>
      <c r="C3954" s="293">
        <v>54100000</v>
      </c>
      <c r="D3954">
        <f t="shared" si="122"/>
        <v>3201306</v>
      </c>
      <c r="E3954">
        <f t="shared" si="123"/>
        <v>3232097</v>
      </c>
    </row>
    <row r="3955" spans="1:5">
      <c r="A3955">
        <v>3201307</v>
      </c>
      <c r="B3955">
        <v>3232098</v>
      </c>
      <c r="C3955" s="293">
        <v>42800000</v>
      </c>
      <c r="D3955">
        <f t="shared" si="122"/>
        <v>3201307</v>
      </c>
      <c r="E3955">
        <f t="shared" si="123"/>
        <v>3232098</v>
      </c>
    </row>
    <row r="3956" spans="1:5">
      <c r="A3956">
        <v>3201308</v>
      </c>
      <c r="B3956">
        <v>3232099</v>
      </c>
      <c r="C3956" s="293">
        <v>83400000</v>
      </c>
      <c r="D3956">
        <f t="shared" si="122"/>
        <v>3201308</v>
      </c>
      <c r="E3956">
        <f t="shared" si="123"/>
        <v>3232099</v>
      </c>
    </row>
    <row r="3957" spans="1:5">
      <c r="A3957">
        <v>3201309</v>
      </c>
      <c r="B3957">
        <v>3232100</v>
      </c>
      <c r="C3957" s="293">
        <v>82100000</v>
      </c>
      <c r="D3957">
        <f t="shared" si="122"/>
        <v>3201309</v>
      </c>
      <c r="E3957">
        <f t="shared" si="123"/>
        <v>3232100</v>
      </c>
    </row>
    <row r="3958" spans="1:5">
      <c r="A3958">
        <v>3201319</v>
      </c>
      <c r="B3958">
        <v>3232101</v>
      </c>
      <c r="C3958" s="293">
        <v>84700000</v>
      </c>
      <c r="D3958">
        <f t="shared" si="122"/>
        <v>3201319</v>
      </c>
      <c r="E3958">
        <f t="shared" si="123"/>
        <v>3232101</v>
      </c>
    </row>
    <row r="3959" spans="1:5">
      <c r="A3959">
        <v>3201321</v>
      </c>
      <c r="B3959">
        <v>3232102</v>
      </c>
      <c r="C3959" s="293">
        <v>46300000</v>
      </c>
      <c r="D3959">
        <f t="shared" si="122"/>
        <v>3201321</v>
      </c>
      <c r="E3959">
        <f t="shared" si="123"/>
        <v>3232102</v>
      </c>
    </row>
    <row r="3960" spans="1:5">
      <c r="A3960">
        <v>3201322</v>
      </c>
      <c r="B3960">
        <v>3232103</v>
      </c>
      <c r="C3960" s="293">
        <v>47900000</v>
      </c>
      <c r="D3960">
        <f t="shared" si="122"/>
        <v>3201322</v>
      </c>
      <c r="E3960">
        <f t="shared" si="123"/>
        <v>3232103</v>
      </c>
    </row>
    <row r="3961" spans="1:5">
      <c r="A3961">
        <v>3201323</v>
      </c>
      <c r="B3961">
        <v>3232104</v>
      </c>
      <c r="C3961" s="293">
        <v>55200000</v>
      </c>
      <c r="D3961">
        <f t="shared" si="122"/>
        <v>3201323</v>
      </c>
      <c r="E3961">
        <f t="shared" si="123"/>
        <v>3232104</v>
      </c>
    </row>
    <row r="3962" spans="1:5">
      <c r="A3962">
        <v>3201324</v>
      </c>
      <c r="B3962">
        <v>3232105</v>
      </c>
      <c r="C3962" s="293">
        <v>55200000</v>
      </c>
      <c r="D3962">
        <f t="shared" si="122"/>
        <v>3201324</v>
      </c>
      <c r="E3962">
        <f t="shared" si="123"/>
        <v>3232105</v>
      </c>
    </row>
    <row r="3963" spans="1:5">
      <c r="A3963">
        <v>3201325</v>
      </c>
      <c r="B3963">
        <v>3232106</v>
      </c>
      <c r="C3963" s="293">
        <v>58900000</v>
      </c>
      <c r="D3963">
        <f t="shared" si="122"/>
        <v>3201325</v>
      </c>
      <c r="E3963">
        <f t="shared" si="123"/>
        <v>3232106</v>
      </c>
    </row>
    <row r="3964" spans="1:5">
      <c r="A3964">
        <v>3201326</v>
      </c>
      <c r="B3964">
        <v>3232107</v>
      </c>
      <c r="C3964" s="293">
        <v>64600000</v>
      </c>
      <c r="D3964">
        <f t="shared" si="122"/>
        <v>3201326</v>
      </c>
      <c r="E3964">
        <f t="shared" si="123"/>
        <v>3232107</v>
      </c>
    </row>
    <row r="3965" spans="1:5">
      <c r="A3965">
        <v>3201333</v>
      </c>
      <c r="B3965">
        <v>3232108</v>
      </c>
      <c r="C3965" s="293">
        <v>46700000</v>
      </c>
      <c r="D3965">
        <f t="shared" si="122"/>
        <v>3201333</v>
      </c>
      <c r="E3965">
        <f t="shared" si="123"/>
        <v>3232108</v>
      </c>
    </row>
    <row r="3966" spans="1:5">
      <c r="A3966">
        <v>3201335</v>
      </c>
      <c r="B3966">
        <v>3232109</v>
      </c>
      <c r="C3966" s="293">
        <v>42100000</v>
      </c>
      <c r="D3966">
        <f t="shared" si="122"/>
        <v>3201335</v>
      </c>
      <c r="E3966">
        <f t="shared" si="123"/>
        <v>3232109</v>
      </c>
    </row>
    <row r="3967" spans="1:5">
      <c r="A3967">
        <v>3201337</v>
      </c>
      <c r="B3967">
        <v>3232110</v>
      </c>
      <c r="C3967" s="293">
        <v>66600000</v>
      </c>
      <c r="D3967">
        <f t="shared" si="122"/>
        <v>3201337</v>
      </c>
      <c r="E3967">
        <f t="shared" si="123"/>
        <v>3232110</v>
      </c>
    </row>
    <row r="3968" spans="1:5">
      <c r="A3968">
        <v>3201338</v>
      </c>
      <c r="B3968">
        <v>3232111</v>
      </c>
      <c r="C3968" s="293">
        <v>68600000</v>
      </c>
      <c r="D3968">
        <f t="shared" si="122"/>
        <v>3201338</v>
      </c>
      <c r="E3968">
        <f t="shared" si="123"/>
        <v>3232111</v>
      </c>
    </row>
    <row r="3969" spans="1:5">
      <c r="A3969">
        <v>3201339</v>
      </c>
      <c r="B3969">
        <v>3232112</v>
      </c>
      <c r="C3969" s="293">
        <v>69100000</v>
      </c>
      <c r="D3969">
        <f t="shared" si="122"/>
        <v>3201339</v>
      </c>
      <c r="E3969">
        <f t="shared" si="123"/>
        <v>3232112</v>
      </c>
    </row>
    <row r="3970" spans="1:5">
      <c r="A3970">
        <v>3201340</v>
      </c>
      <c r="B3970">
        <v>3232113</v>
      </c>
      <c r="C3970" s="293">
        <v>86300000</v>
      </c>
      <c r="D3970">
        <f t="shared" si="122"/>
        <v>3201340</v>
      </c>
      <c r="E3970">
        <f t="shared" si="123"/>
        <v>3232113</v>
      </c>
    </row>
    <row r="3971" spans="1:5">
      <c r="A3971">
        <v>3201341</v>
      </c>
      <c r="B3971">
        <v>3232114</v>
      </c>
      <c r="C3971" s="293">
        <v>119700000</v>
      </c>
      <c r="D3971">
        <f t="shared" ref="D3971:D4034" si="124">+A3971*1</f>
        <v>3201341</v>
      </c>
      <c r="E3971">
        <f t="shared" ref="E3971:E4034" si="125">+B3971*1</f>
        <v>3232114</v>
      </c>
    </row>
    <row r="3972" spans="1:5">
      <c r="A3972">
        <v>3201343</v>
      </c>
      <c r="B3972">
        <v>3232115</v>
      </c>
      <c r="C3972" s="293">
        <v>46400000</v>
      </c>
      <c r="D3972">
        <f t="shared" si="124"/>
        <v>3201343</v>
      </c>
      <c r="E3972">
        <f t="shared" si="125"/>
        <v>3232115</v>
      </c>
    </row>
    <row r="3973" spans="1:5">
      <c r="A3973">
        <v>3201344</v>
      </c>
      <c r="B3973">
        <v>3232116</v>
      </c>
      <c r="C3973" s="293">
        <v>83400000</v>
      </c>
      <c r="D3973">
        <f t="shared" si="124"/>
        <v>3201344</v>
      </c>
      <c r="E3973">
        <f t="shared" si="125"/>
        <v>3232116</v>
      </c>
    </row>
    <row r="3974" spans="1:5">
      <c r="A3974">
        <v>3201348</v>
      </c>
      <c r="B3974">
        <v>3232117</v>
      </c>
      <c r="C3974" s="293">
        <v>44400000</v>
      </c>
      <c r="D3974">
        <f t="shared" si="124"/>
        <v>3201348</v>
      </c>
      <c r="E3974">
        <f t="shared" si="125"/>
        <v>3232117</v>
      </c>
    </row>
    <row r="3975" spans="1:5">
      <c r="A3975">
        <v>3201349</v>
      </c>
      <c r="B3975">
        <v>3232118</v>
      </c>
      <c r="C3975" s="293">
        <v>46600000</v>
      </c>
      <c r="D3975">
        <f t="shared" si="124"/>
        <v>3201349</v>
      </c>
      <c r="E3975">
        <f t="shared" si="125"/>
        <v>3232118</v>
      </c>
    </row>
    <row r="3976" spans="1:5">
      <c r="A3976">
        <v>3201350</v>
      </c>
      <c r="B3976">
        <v>3232119</v>
      </c>
      <c r="C3976" s="293">
        <v>46100000</v>
      </c>
      <c r="D3976">
        <f t="shared" si="124"/>
        <v>3201350</v>
      </c>
      <c r="E3976">
        <f t="shared" si="125"/>
        <v>3232119</v>
      </c>
    </row>
    <row r="3977" spans="1:5">
      <c r="A3977">
        <v>3201353</v>
      </c>
      <c r="B3977">
        <v>3232120</v>
      </c>
      <c r="C3977" s="293">
        <v>56900000</v>
      </c>
      <c r="D3977">
        <f t="shared" si="124"/>
        <v>3201353</v>
      </c>
      <c r="E3977">
        <f t="shared" si="125"/>
        <v>3232120</v>
      </c>
    </row>
    <row r="3978" spans="1:5">
      <c r="A3978">
        <v>3201354</v>
      </c>
      <c r="B3978">
        <v>3232121</v>
      </c>
      <c r="C3978" s="293">
        <v>55900000</v>
      </c>
      <c r="D3978">
        <f t="shared" si="124"/>
        <v>3201354</v>
      </c>
      <c r="E3978">
        <f t="shared" si="125"/>
        <v>3232121</v>
      </c>
    </row>
    <row r="3979" spans="1:5">
      <c r="A3979">
        <v>3201355</v>
      </c>
      <c r="B3979">
        <v>3232122</v>
      </c>
      <c r="C3979" s="293">
        <v>100000000</v>
      </c>
      <c r="D3979">
        <f t="shared" si="124"/>
        <v>3201355</v>
      </c>
      <c r="E3979">
        <f t="shared" si="125"/>
        <v>3232122</v>
      </c>
    </row>
    <row r="3980" spans="1:5">
      <c r="A3980">
        <v>3201359</v>
      </c>
      <c r="B3980">
        <v>3232123</v>
      </c>
      <c r="C3980" s="293">
        <v>61500000</v>
      </c>
      <c r="D3980">
        <f t="shared" si="124"/>
        <v>3201359</v>
      </c>
      <c r="E3980">
        <f t="shared" si="125"/>
        <v>3232123</v>
      </c>
    </row>
    <row r="3981" spans="1:5">
      <c r="A3981">
        <v>3201360</v>
      </c>
      <c r="B3981">
        <v>3232124</v>
      </c>
      <c r="C3981" s="293">
        <v>60100000</v>
      </c>
      <c r="D3981">
        <f t="shared" si="124"/>
        <v>3201360</v>
      </c>
      <c r="E3981">
        <f t="shared" si="125"/>
        <v>3232124</v>
      </c>
    </row>
    <row r="3982" spans="1:5">
      <c r="A3982">
        <v>3201361</v>
      </c>
      <c r="B3982">
        <v>3232125</v>
      </c>
      <c r="C3982" s="293">
        <v>59500000</v>
      </c>
      <c r="D3982">
        <f t="shared" si="124"/>
        <v>3201361</v>
      </c>
      <c r="E3982">
        <f t="shared" si="125"/>
        <v>3232125</v>
      </c>
    </row>
    <row r="3983" spans="1:5">
      <c r="A3983">
        <v>3201364</v>
      </c>
      <c r="B3983">
        <v>3232126</v>
      </c>
      <c r="C3983" s="293">
        <v>66600000</v>
      </c>
      <c r="D3983">
        <f t="shared" si="124"/>
        <v>3201364</v>
      </c>
      <c r="E3983">
        <f t="shared" si="125"/>
        <v>3232126</v>
      </c>
    </row>
    <row r="3984" spans="1:5">
      <c r="A3984">
        <v>3201365</v>
      </c>
      <c r="B3984">
        <v>3232127</v>
      </c>
      <c r="C3984" s="293">
        <v>61000000</v>
      </c>
      <c r="D3984">
        <f t="shared" si="124"/>
        <v>3201365</v>
      </c>
      <c r="E3984">
        <f t="shared" si="125"/>
        <v>3232127</v>
      </c>
    </row>
    <row r="3985" spans="1:5">
      <c r="A3985">
        <v>3201368</v>
      </c>
      <c r="B3985">
        <v>3232128</v>
      </c>
      <c r="C3985" s="293">
        <v>107900000</v>
      </c>
      <c r="D3985">
        <f t="shared" si="124"/>
        <v>3201368</v>
      </c>
      <c r="E3985">
        <f t="shared" si="125"/>
        <v>3232128</v>
      </c>
    </row>
    <row r="3986" spans="1:5">
      <c r="A3986">
        <v>3201369</v>
      </c>
      <c r="B3986">
        <v>3232129</v>
      </c>
      <c r="C3986" s="293">
        <v>61600000</v>
      </c>
      <c r="D3986">
        <f t="shared" si="124"/>
        <v>3201369</v>
      </c>
      <c r="E3986">
        <f t="shared" si="125"/>
        <v>3232129</v>
      </c>
    </row>
    <row r="3987" spans="1:5">
      <c r="A3987">
        <v>3201372</v>
      </c>
      <c r="B3987">
        <v>3232130</v>
      </c>
      <c r="C3987" s="293">
        <v>101000000</v>
      </c>
      <c r="D3987">
        <f t="shared" si="124"/>
        <v>3201372</v>
      </c>
      <c r="E3987">
        <f t="shared" si="125"/>
        <v>3232130</v>
      </c>
    </row>
    <row r="3988" spans="1:5">
      <c r="A3988">
        <v>3201373</v>
      </c>
      <c r="B3988">
        <v>3232131</v>
      </c>
      <c r="C3988" s="293">
        <v>59400000</v>
      </c>
      <c r="D3988">
        <f t="shared" si="124"/>
        <v>3201373</v>
      </c>
      <c r="E3988">
        <f t="shared" si="125"/>
        <v>3232131</v>
      </c>
    </row>
    <row r="3989" spans="1:5">
      <c r="A3989">
        <v>3201375</v>
      </c>
      <c r="B3989">
        <v>3232132</v>
      </c>
      <c r="C3989" s="293">
        <v>73600000</v>
      </c>
      <c r="D3989">
        <f t="shared" si="124"/>
        <v>3201375</v>
      </c>
      <c r="E3989">
        <f t="shared" si="125"/>
        <v>3232132</v>
      </c>
    </row>
    <row r="3990" spans="1:5">
      <c r="A3990">
        <v>3201376</v>
      </c>
      <c r="B3990">
        <v>3232133</v>
      </c>
      <c r="C3990" s="293">
        <v>64500000</v>
      </c>
      <c r="D3990">
        <f t="shared" si="124"/>
        <v>3201376</v>
      </c>
      <c r="E3990">
        <f t="shared" si="125"/>
        <v>3232133</v>
      </c>
    </row>
    <row r="3991" spans="1:5">
      <c r="A3991">
        <v>3201377</v>
      </c>
      <c r="B3991">
        <v>3232134</v>
      </c>
      <c r="C3991" s="293">
        <v>79000000</v>
      </c>
      <c r="D3991">
        <f t="shared" si="124"/>
        <v>3201377</v>
      </c>
      <c r="E3991">
        <f t="shared" si="125"/>
        <v>3232134</v>
      </c>
    </row>
    <row r="3992" spans="1:5">
      <c r="A3992">
        <v>3201378</v>
      </c>
      <c r="B3992">
        <v>3232135</v>
      </c>
      <c r="C3992" s="293">
        <v>75900000</v>
      </c>
      <c r="D3992">
        <f t="shared" si="124"/>
        <v>3201378</v>
      </c>
      <c r="E3992">
        <f t="shared" si="125"/>
        <v>3232135</v>
      </c>
    </row>
    <row r="3993" spans="1:5">
      <c r="A3993">
        <v>3201380</v>
      </c>
      <c r="B3993">
        <v>3232136</v>
      </c>
      <c r="C3993" s="293">
        <v>62600000</v>
      </c>
      <c r="D3993">
        <f t="shared" si="124"/>
        <v>3201380</v>
      </c>
      <c r="E3993">
        <f t="shared" si="125"/>
        <v>3232136</v>
      </c>
    </row>
    <row r="3994" spans="1:5">
      <c r="A3994">
        <v>3201381</v>
      </c>
      <c r="B3994">
        <v>3232137</v>
      </c>
      <c r="C3994" s="293">
        <v>71400000</v>
      </c>
      <c r="D3994">
        <f t="shared" si="124"/>
        <v>3201381</v>
      </c>
      <c r="E3994">
        <f t="shared" si="125"/>
        <v>3232137</v>
      </c>
    </row>
    <row r="3995" spans="1:5">
      <c r="A3995">
        <v>3201383</v>
      </c>
      <c r="B3995">
        <v>3232138</v>
      </c>
      <c r="C3995" s="293">
        <v>89700000</v>
      </c>
      <c r="D3995">
        <f t="shared" si="124"/>
        <v>3201383</v>
      </c>
      <c r="E3995">
        <f t="shared" si="125"/>
        <v>3232138</v>
      </c>
    </row>
    <row r="3996" spans="1:5">
      <c r="A3996">
        <v>3201387</v>
      </c>
      <c r="B3996">
        <v>3232139</v>
      </c>
      <c r="C3996" s="293">
        <v>118000000</v>
      </c>
      <c r="D3996">
        <f t="shared" si="124"/>
        <v>3201387</v>
      </c>
      <c r="E3996">
        <f t="shared" si="125"/>
        <v>3232139</v>
      </c>
    </row>
    <row r="3997" spans="1:5">
      <c r="A3997">
        <v>3201388</v>
      </c>
      <c r="B3997">
        <v>3232140</v>
      </c>
      <c r="C3997" s="293">
        <v>77000000</v>
      </c>
      <c r="D3997">
        <f t="shared" si="124"/>
        <v>3201388</v>
      </c>
      <c r="E3997">
        <f t="shared" si="125"/>
        <v>3232140</v>
      </c>
    </row>
    <row r="3998" spans="1:5">
      <c r="A3998">
        <v>3201389</v>
      </c>
      <c r="B3998">
        <v>3232141</v>
      </c>
      <c r="C3998" s="293">
        <v>82000000</v>
      </c>
      <c r="D3998">
        <f t="shared" si="124"/>
        <v>3201389</v>
      </c>
      <c r="E3998">
        <f t="shared" si="125"/>
        <v>3232141</v>
      </c>
    </row>
    <row r="3999" spans="1:5">
      <c r="A3999">
        <v>3201390</v>
      </c>
      <c r="B3999">
        <v>3232142</v>
      </c>
      <c r="C3999" s="293">
        <v>75000000</v>
      </c>
      <c r="D3999">
        <f t="shared" si="124"/>
        <v>3201390</v>
      </c>
      <c r="E3999">
        <f t="shared" si="125"/>
        <v>3232142</v>
      </c>
    </row>
    <row r="4000" spans="1:5">
      <c r="A4000">
        <v>3201391</v>
      </c>
      <c r="B4000">
        <v>3232143</v>
      </c>
      <c r="C4000" s="293">
        <v>79700000</v>
      </c>
      <c r="D4000">
        <f t="shared" si="124"/>
        <v>3201391</v>
      </c>
      <c r="E4000">
        <f t="shared" si="125"/>
        <v>3232143</v>
      </c>
    </row>
    <row r="4001" spans="1:5">
      <c r="A4001">
        <v>3201393</v>
      </c>
      <c r="B4001">
        <v>3232144</v>
      </c>
      <c r="C4001" s="293">
        <v>109200000</v>
      </c>
      <c r="D4001">
        <f t="shared" si="124"/>
        <v>3201393</v>
      </c>
      <c r="E4001">
        <f t="shared" si="125"/>
        <v>3232144</v>
      </c>
    </row>
    <row r="4002" spans="1:5">
      <c r="A4002">
        <v>3201394</v>
      </c>
      <c r="B4002">
        <v>3232145</v>
      </c>
      <c r="C4002" s="293">
        <v>67100000</v>
      </c>
      <c r="D4002">
        <f t="shared" si="124"/>
        <v>3201394</v>
      </c>
      <c r="E4002">
        <f t="shared" si="125"/>
        <v>3232145</v>
      </c>
    </row>
    <row r="4003" spans="1:5">
      <c r="A4003">
        <v>3201396</v>
      </c>
      <c r="B4003">
        <v>3232146</v>
      </c>
      <c r="C4003" s="293">
        <v>99000000</v>
      </c>
      <c r="D4003">
        <f t="shared" si="124"/>
        <v>3201396</v>
      </c>
      <c r="E4003">
        <f t="shared" si="125"/>
        <v>3232146</v>
      </c>
    </row>
    <row r="4004" spans="1:5">
      <c r="A4004">
        <v>3201401</v>
      </c>
      <c r="B4004">
        <v>3232147</v>
      </c>
      <c r="C4004" s="293">
        <v>72500000</v>
      </c>
      <c r="D4004">
        <f t="shared" si="124"/>
        <v>3201401</v>
      </c>
      <c r="E4004">
        <f t="shared" si="125"/>
        <v>3232147</v>
      </c>
    </row>
    <row r="4005" spans="1:5">
      <c r="A4005">
        <v>3201402</v>
      </c>
      <c r="B4005">
        <v>3232148</v>
      </c>
      <c r="C4005" s="293">
        <v>69000000</v>
      </c>
      <c r="D4005">
        <f t="shared" si="124"/>
        <v>3201402</v>
      </c>
      <c r="E4005">
        <f t="shared" si="125"/>
        <v>3232148</v>
      </c>
    </row>
    <row r="4006" spans="1:5">
      <c r="A4006">
        <v>3201403</v>
      </c>
      <c r="B4006">
        <v>3232149</v>
      </c>
      <c r="C4006" s="293">
        <v>75000000</v>
      </c>
      <c r="D4006">
        <f t="shared" si="124"/>
        <v>3201403</v>
      </c>
      <c r="E4006">
        <f t="shared" si="125"/>
        <v>3232149</v>
      </c>
    </row>
    <row r="4007" spans="1:5">
      <c r="A4007">
        <v>3201407</v>
      </c>
      <c r="B4007">
        <v>3232150</v>
      </c>
      <c r="C4007" s="293">
        <v>70000000</v>
      </c>
      <c r="D4007">
        <f t="shared" si="124"/>
        <v>3201407</v>
      </c>
      <c r="E4007">
        <f t="shared" si="125"/>
        <v>3232150</v>
      </c>
    </row>
    <row r="4008" spans="1:5">
      <c r="A4008">
        <v>3201408</v>
      </c>
      <c r="B4008">
        <v>3232151</v>
      </c>
      <c r="C4008" s="293">
        <v>79000000</v>
      </c>
      <c r="D4008">
        <f t="shared" si="124"/>
        <v>3201408</v>
      </c>
      <c r="E4008">
        <f t="shared" si="125"/>
        <v>3232151</v>
      </c>
    </row>
    <row r="4009" spans="1:5">
      <c r="A4009">
        <v>3201409</v>
      </c>
      <c r="B4009">
        <v>3232152</v>
      </c>
      <c r="C4009" s="293">
        <v>78000000</v>
      </c>
      <c r="D4009">
        <f t="shared" si="124"/>
        <v>3201409</v>
      </c>
      <c r="E4009">
        <f t="shared" si="125"/>
        <v>3232152</v>
      </c>
    </row>
    <row r="4010" spans="1:5">
      <c r="A4010">
        <v>3201001</v>
      </c>
      <c r="B4010">
        <v>3233001</v>
      </c>
      <c r="C4010" s="293">
        <v>64100000</v>
      </c>
      <c r="D4010">
        <f t="shared" si="124"/>
        <v>3201001</v>
      </c>
      <c r="E4010">
        <f t="shared" si="125"/>
        <v>3233001</v>
      </c>
    </row>
    <row r="4011" spans="1:5">
      <c r="A4011">
        <v>3201003</v>
      </c>
      <c r="B4011">
        <v>3233002</v>
      </c>
      <c r="C4011" s="293">
        <v>23700000</v>
      </c>
      <c r="D4011">
        <f t="shared" si="124"/>
        <v>3201003</v>
      </c>
      <c r="E4011">
        <f t="shared" si="125"/>
        <v>3233002</v>
      </c>
    </row>
    <row r="4012" spans="1:5">
      <c r="A4012">
        <v>3201004</v>
      </c>
      <c r="B4012">
        <v>3233003</v>
      </c>
      <c r="C4012" s="293">
        <v>22500000</v>
      </c>
      <c r="D4012">
        <f t="shared" si="124"/>
        <v>3201004</v>
      </c>
      <c r="E4012">
        <f t="shared" si="125"/>
        <v>3233003</v>
      </c>
    </row>
    <row r="4013" spans="1:5">
      <c r="A4013">
        <v>3201006</v>
      </c>
      <c r="B4013">
        <v>3233004</v>
      </c>
      <c r="C4013" s="293">
        <v>20300000</v>
      </c>
      <c r="D4013">
        <f t="shared" si="124"/>
        <v>3201006</v>
      </c>
      <c r="E4013">
        <f t="shared" si="125"/>
        <v>3233004</v>
      </c>
    </row>
    <row r="4014" spans="1:5">
      <c r="A4014">
        <v>3201008</v>
      </c>
      <c r="B4014">
        <v>3233005</v>
      </c>
      <c r="C4014" s="293">
        <v>60600000</v>
      </c>
      <c r="D4014">
        <f t="shared" si="124"/>
        <v>3201008</v>
      </c>
      <c r="E4014">
        <f t="shared" si="125"/>
        <v>3233005</v>
      </c>
    </row>
    <row r="4015" spans="1:5">
      <c r="A4015">
        <v>3201009</v>
      </c>
      <c r="B4015">
        <v>3233006</v>
      </c>
      <c r="C4015" s="293">
        <v>77400000</v>
      </c>
      <c r="D4015">
        <f t="shared" si="124"/>
        <v>3201009</v>
      </c>
      <c r="E4015">
        <f t="shared" si="125"/>
        <v>3233006</v>
      </c>
    </row>
    <row r="4016" spans="1:5">
      <c r="A4016">
        <v>3201016</v>
      </c>
      <c r="B4016">
        <v>3233007</v>
      </c>
      <c r="C4016" s="293">
        <v>15900000</v>
      </c>
      <c r="D4016">
        <f t="shared" si="124"/>
        <v>3201016</v>
      </c>
      <c r="E4016">
        <f t="shared" si="125"/>
        <v>3233007</v>
      </c>
    </row>
    <row r="4017" spans="1:5">
      <c r="A4017">
        <v>3201017</v>
      </c>
      <c r="B4017">
        <v>3233008</v>
      </c>
      <c r="C4017" s="293">
        <v>69600000</v>
      </c>
      <c r="D4017">
        <f t="shared" si="124"/>
        <v>3201017</v>
      </c>
      <c r="E4017">
        <f t="shared" si="125"/>
        <v>3233008</v>
      </c>
    </row>
    <row r="4018" spans="1:5">
      <c r="A4018">
        <v>3201018</v>
      </c>
      <c r="B4018">
        <v>3233009</v>
      </c>
      <c r="C4018" s="293">
        <v>73500000</v>
      </c>
      <c r="D4018">
        <f t="shared" si="124"/>
        <v>3201018</v>
      </c>
      <c r="E4018">
        <f t="shared" si="125"/>
        <v>3233009</v>
      </c>
    </row>
    <row r="4019" spans="1:5">
      <c r="A4019">
        <v>3201023</v>
      </c>
      <c r="B4019">
        <v>3233010</v>
      </c>
      <c r="C4019" s="293">
        <v>17300000</v>
      </c>
      <c r="D4019">
        <f t="shared" si="124"/>
        <v>3201023</v>
      </c>
      <c r="E4019">
        <f t="shared" si="125"/>
        <v>3233010</v>
      </c>
    </row>
    <row r="4020" spans="1:5">
      <c r="A4020">
        <v>3201024</v>
      </c>
      <c r="B4020">
        <v>3233011</v>
      </c>
      <c r="C4020" s="293">
        <v>65800000</v>
      </c>
      <c r="D4020">
        <f t="shared" si="124"/>
        <v>3201024</v>
      </c>
      <c r="E4020">
        <f t="shared" si="125"/>
        <v>3233011</v>
      </c>
    </row>
    <row r="4021" spans="1:5">
      <c r="A4021">
        <v>3201025</v>
      </c>
      <c r="B4021">
        <v>3233012</v>
      </c>
      <c r="C4021" s="293">
        <v>76700000</v>
      </c>
      <c r="D4021">
        <f t="shared" si="124"/>
        <v>3201025</v>
      </c>
      <c r="E4021">
        <f t="shared" si="125"/>
        <v>3233012</v>
      </c>
    </row>
    <row r="4022" spans="1:5">
      <c r="A4022">
        <v>3201026</v>
      </c>
      <c r="B4022">
        <v>3233013</v>
      </c>
      <c r="C4022" s="293">
        <v>66000000</v>
      </c>
      <c r="D4022">
        <f t="shared" si="124"/>
        <v>3201026</v>
      </c>
      <c r="E4022">
        <f t="shared" si="125"/>
        <v>3233013</v>
      </c>
    </row>
    <row r="4023" spans="1:5">
      <c r="A4023">
        <v>3201032</v>
      </c>
      <c r="B4023">
        <v>3233014</v>
      </c>
      <c r="C4023" s="293">
        <v>38600000</v>
      </c>
      <c r="D4023">
        <f t="shared" si="124"/>
        <v>3201032</v>
      </c>
      <c r="E4023">
        <f t="shared" si="125"/>
        <v>3233014</v>
      </c>
    </row>
    <row r="4024" spans="1:5">
      <c r="A4024">
        <v>3201033</v>
      </c>
      <c r="B4024">
        <v>3233015</v>
      </c>
      <c r="C4024" s="293">
        <v>41000000</v>
      </c>
      <c r="D4024">
        <f t="shared" si="124"/>
        <v>3201033</v>
      </c>
      <c r="E4024">
        <f t="shared" si="125"/>
        <v>3233015</v>
      </c>
    </row>
    <row r="4025" spans="1:5">
      <c r="A4025">
        <v>3201038</v>
      </c>
      <c r="B4025">
        <v>3233016</v>
      </c>
      <c r="C4025" s="293">
        <v>46500000</v>
      </c>
      <c r="D4025">
        <f t="shared" si="124"/>
        <v>3201038</v>
      </c>
      <c r="E4025">
        <f t="shared" si="125"/>
        <v>3233016</v>
      </c>
    </row>
    <row r="4026" spans="1:5">
      <c r="A4026">
        <v>3201047</v>
      </c>
      <c r="B4026">
        <v>3233017</v>
      </c>
      <c r="C4026" s="293">
        <v>54100000</v>
      </c>
      <c r="D4026">
        <f t="shared" si="124"/>
        <v>3201047</v>
      </c>
      <c r="E4026">
        <f t="shared" si="125"/>
        <v>3233017</v>
      </c>
    </row>
    <row r="4027" spans="1:5">
      <c r="A4027">
        <v>3201051</v>
      </c>
      <c r="B4027">
        <v>3233018</v>
      </c>
      <c r="C4027" s="293">
        <v>48400000</v>
      </c>
      <c r="D4027">
        <f t="shared" si="124"/>
        <v>3201051</v>
      </c>
      <c r="E4027">
        <f t="shared" si="125"/>
        <v>3233018</v>
      </c>
    </row>
    <row r="4028" spans="1:5">
      <c r="A4028">
        <v>3201053</v>
      </c>
      <c r="B4028">
        <v>3233019</v>
      </c>
      <c r="C4028" s="293">
        <v>21200000</v>
      </c>
      <c r="D4028">
        <f t="shared" si="124"/>
        <v>3201053</v>
      </c>
      <c r="E4028">
        <f t="shared" si="125"/>
        <v>3233019</v>
      </c>
    </row>
    <row r="4029" spans="1:5">
      <c r="A4029">
        <v>3201054</v>
      </c>
      <c r="B4029">
        <v>3233020</v>
      </c>
      <c r="C4029" s="293">
        <v>20300000</v>
      </c>
      <c r="D4029">
        <f t="shared" si="124"/>
        <v>3201054</v>
      </c>
      <c r="E4029">
        <f t="shared" si="125"/>
        <v>3233020</v>
      </c>
    </row>
    <row r="4030" spans="1:5">
      <c r="A4030">
        <v>3201067</v>
      </c>
      <c r="B4030">
        <v>3233021</v>
      </c>
      <c r="C4030" s="293">
        <v>56900000</v>
      </c>
      <c r="D4030">
        <f t="shared" si="124"/>
        <v>3201067</v>
      </c>
      <c r="E4030">
        <f t="shared" si="125"/>
        <v>3233021</v>
      </c>
    </row>
    <row r="4031" spans="1:5">
      <c r="A4031">
        <v>3201068</v>
      </c>
      <c r="B4031">
        <v>3233022</v>
      </c>
      <c r="C4031" s="293">
        <v>45300000</v>
      </c>
      <c r="D4031">
        <f t="shared" si="124"/>
        <v>3201068</v>
      </c>
      <c r="E4031">
        <f t="shared" si="125"/>
        <v>3233022</v>
      </c>
    </row>
    <row r="4032" spans="1:5">
      <c r="A4032">
        <v>3201069</v>
      </c>
      <c r="B4032">
        <v>3233023</v>
      </c>
      <c r="C4032" s="293">
        <v>71500000</v>
      </c>
      <c r="D4032">
        <f t="shared" si="124"/>
        <v>3201069</v>
      </c>
      <c r="E4032">
        <f t="shared" si="125"/>
        <v>3233023</v>
      </c>
    </row>
    <row r="4033" spans="1:5">
      <c r="A4033">
        <v>3201070</v>
      </c>
      <c r="B4033">
        <v>3233024</v>
      </c>
      <c r="C4033" s="293">
        <v>66700000</v>
      </c>
      <c r="D4033">
        <f t="shared" si="124"/>
        <v>3201070</v>
      </c>
      <c r="E4033">
        <f t="shared" si="125"/>
        <v>3233024</v>
      </c>
    </row>
    <row r="4034" spans="1:5">
      <c r="A4034">
        <v>3201071</v>
      </c>
      <c r="B4034">
        <v>3233025</v>
      </c>
      <c r="C4034" s="293">
        <v>62500000</v>
      </c>
      <c r="D4034">
        <f t="shared" si="124"/>
        <v>3201071</v>
      </c>
      <c r="E4034">
        <f t="shared" si="125"/>
        <v>3233025</v>
      </c>
    </row>
    <row r="4035" spans="1:5">
      <c r="A4035">
        <v>3201080</v>
      </c>
      <c r="B4035">
        <v>3233026</v>
      </c>
      <c r="C4035" s="293">
        <v>70200000</v>
      </c>
      <c r="D4035">
        <f t="shared" ref="D4035:D4098" si="126">+A4035*1</f>
        <v>3201080</v>
      </c>
      <c r="E4035">
        <f t="shared" ref="E4035:E4098" si="127">+B4035*1</f>
        <v>3233026</v>
      </c>
    </row>
    <row r="4036" spans="1:5">
      <c r="A4036">
        <v>3201085</v>
      </c>
      <c r="B4036">
        <v>3233027</v>
      </c>
      <c r="C4036" s="293">
        <v>59300000</v>
      </c>
      <c r="D4036">
        <f t="shared" si="126"/>
        <v>3201085</v>
      </c>
      <c r="E4036">
        <f t="shared" si="127"/>
        <v>3233027</v>
      </c>
    </row>
    <row r="4037" spans="1:5">
      <c r="A4037">
        <v>3201087</v>
      </c>
      <c r="B4037">
        <v>3233028</v>
      </c>
      <c r="C4037" s="293">
        <v>56300000</v>
      </c>
      <c r="D4037">
        <f t="shared" si="126"/>
        <v>3201087</v>
      </c>
      <c r="E4037">
        <f t="shared" si="127"/>
        <v>3233028</v>
      </c>
    </row>
    <row r="4038" spans="1:5">
      <c r="A4038">
        <v>3201090</v>
      </c>
      <c r="B4038">
        <v>3233029</v>
      </c>
      <c r="C4038" s="293">
        <v>45300000</v>
      </c>
      <c r="D4038">
        <f t="shared" si="126"/>
        <v>3201090</v>
      </c>
      <c r="E4038">
        <f t="shared" si="127"/>
        <v>3233029</v>
      </c>
    </row>
    <row r="4039" spans="1:5">
      <c r="A4039">
        <v>3201093</v>
      </c>
      <c r="B4039">
        <v>3233030</v>
      </c>
      <c r="C4039" s="293">
        <v>46100000</v>
      </c>
      <c r="D4039">
        <f t="shared" si="126"/>
        <v>3201093</v>
      </c>
      <c r="E4039">
        <f t="shared" si="127"/>
        <v>3233030</v>
      </c>
    </row>
    <row r="4040" spans="1:5">
      <c r="A4040">
        <v>3201095</v>
      </c>
      <c r="B4040">
        <v>3233031</v>
      </c>
      <c r="C4040" s="293">
        <v>50600000</v>
      </c>
      <c r="D4040">
        <f t="shared" si="126"/>
        <v>3201095</v>
      </c>
      <c r="E4040">
        <f t="shared" si="127"/>
        <v>3233031</v>
      </c>
    </row>
    <row r="4041" spans="1:5">
      <c r="A4041">
        <v>3201098</v>
      </c>
      <c r="B4041">
        <v>3233032</v>
      </c>
      <c r="C4041" s="293">
        <v>62300000</v>
      </c>
      <c r="D4041">
        <f t="shared" si="126"/>
        <v>3201098</v>
      </c>
      <c r="E4041">
        <f t="shared" si="127"/>
        <v>3233032</v>
      </c>
    </row>
    <row r="4042" spans="1:5">
      <c r="A4042">
        <v>3201117</v>
      </c>
      <c r="B4042">
        <v>3233033</v>
      </c>
      <c r="C4042" s="293">
        <v>26000000</v>
      </c>
      <c r="D4042">
        <f t="shared" si="126"/>
        <v>3201117</v>
      </c>
      <c r="E4042">
        <f t="shared" si="127"/>
        <v>3233033</v>
      </c>
    </row>
    <row r="4043" spans="1:5">
      <c r="A4043">
        <v>3201122</v>
      </c>
      <c r="B4043">
        <v>3233034</v>
      </c>
      <c r="C4043" s="293">
        <v>19200000</v>
      </c>
      <c r="D4043">
        <f t="shared" si="126"/>
        <v>3201122</v>
      </c>
      <c r="E4043">
        <f t="shared" si="127"/>
        <v>3233034</v>
      </c>
    </row>
    <row r="4044" spans="1:5">
      <c r="A4044">
        <v>3201123</v>
      </c>
      <c r="B4044">
        <v>3233035</v>
      </c>
      <c r="C4044" s="293">
        <v>101400000</v>
      </c>
      <c r="D4044">
        <f t="shared" si="126"/>
        <v>3201123</v>
      </c>
      <c r="E4044">
        <f t="shared" si="127"/>
        <v>3233035</v>
      </c>
    </row>
    <row r="4045" spans="1:5">
      <c r="A4045">
        <v>3201127</v>
      </c>
      <c r="B4045">
        <v>3233036</v>
      </c>
      <c r="C4045" s="293">
        <v>72100000</v>
      </c>
      <c r="D4045">
        <f t="shared" si="126"/>
        <v>3201127</v>
      </c>
      <c r="E4045">
        <f t="shared" si="127"/>
        <v>3233036</v>
      </c>
    </row>
    <row r="4046" spans="1:5">
      <c r="A4046">
        <v>3201132</v>
      </c>
      <c r="B4046">
        <v>3233037</v>
      </c>
      <c r="C4046" s="293">
        <v>25500000</v>
      </c>
      <c r="D4046">
        <f t="shared" si="126"/>
        <v>3201132</v>
      </c>
      <c r="E4046">
        <f t="shared" si="127"/>
        <v>3233037</v>
      </c>
    </row>
    <row r="4047" spans="1:5">
      <c r="A4047">
        <v>3201140</v>
      </c>
      <c r="B4047">
        <v>3233038</v>
      </c>
      <c r="C4047" s="293">
        <v>55000000</v>
      </c>
      <c r="D4047">
        <f t="shared" si="126"/>
        <v>3201140</v>
      </c>
      <c r="E4047">
        <f t="shared" si="127"/>
        <v>3233038</v>
      </c>
    </row>
    <row r="4048" spans="1:5">
      <c r="A4048">
        <v>3201150</v>
      </c>
      <c r="B4048">
        <v>3233039</v>
      </c>
      <c r="C4048" s="293">
        <v>84600000</v>
      </c>
      <c r="D4048">
        <f t="shared" si="126"/>
        <v>3201150</v>
      </c>
      <c r="E4048">
        <f t="shared" si="127"/>
        <v>3233039</v>
      </c>
    </row>
    <row r="4049" spans="1:5">
      <c r="A4049">
        <v>3201153</v>
      </c>
      <c r="B4049">
        <v>3233040</v>
      </c>
      <c r="C4049" s="293">
        <v>24700000</v>
      </c>
      <c r="D4049">
        <f t="shared" si="126"/>
        <v>3201153</v>
      </c>
      <c r="E4049">
        <f t="shared" si="127"/>
        <v>3233040</v>
      </c>
    </row>
    <row r="4050" spans="1:5">
      <c r="A4050">
        <v>3201154</v>
      </c>
      <c r="B4050">
        <v>3233041</v>
      </c>
      <c r="C4050" s="293">
        <v>83800000</v>
      </c>
      <c r="D4050">
        <f t="shared" si="126"/>
        <v>3201154</v>
      </c>
      <c r="E4050">
        <f t="shared" si="127"/>
        <v>3233041</v>
      </c>
    </row>
    <row r="4051" spans="1:5">
      <c r="A4051">
        <v>3201155</v>
      </c>
      <c r="B4051">
        <v>3233042</v>
      </c>
      <c r="C4051" s="293">
        <v>86500000</v>
      </c>
      <c r="D4051">
        <f t="shared" si="126"/>
        <v>3201155</v>
      </c>
      <c r="E4051">
        <f t="shared" si="127"/>
        <v>3233042</v>
      </c>
    </row>
    <row r="4052" spans="1:5">
      <c r="A4052">
        <v>3201158</v>
      </c>
      <c r="B4052">
        <v>3233043</v>
      </c>
      <c r="C4052" s="293">
        <v>55000000</v>
      </c>
      <c r="D4052">
        <f t="shared" si="126"/>
        <v>3201158</v>
      </c>
      <c r="E4052">
        <f t="shared" si="127"/>
        <v>3233043</v>
      </c>
    </row>
    <row r="4053" spans="1:5">
      <c r="A4053">
        <v>3201161</v>
      </c>
      <c r="B4053">
        <v>3233044</v>
      </c>
      <c r="C4053" s="293">
        <v>54800000</v>
      </c>
      <c r="D4053">
        <f t="shared" si="126"/>
        <v>3201161</v>
      </c>
      <c r="E4053">
        <f t="shared" si="127"/>
        <v>3233044</v>
      </c>
    </row>
    <row r="4054" spans="1:5">
      <c r="A4054">
        <v>3201162</v>
      </c>
      <c r="B4054">
        <v>3233045</v>
      </c>
      <c r="C4054" s="293">
        <v>59800000</v>
      </c>
      <c r="D4054">
        <f t="shared" si="126"/>
        <v>3201162</v>
      </c>
      <c r="E4054">
        <f t="shared" si="127"/>
        <v>3233045</v>
      </c>
    </row>
    <row r="4055" spans="1:5">
      <c r="A4055">
        <v>3201163</v>
      </c>
      <c r="B4055">
        <v>3233046</v>
      </c>
      <c r="C4055" s="293">
        <v>59300000</v>
      </c>
      <c r="D4055">
        <f t="shared" si="126"/>
        <v>3201163</v>
      </c>
      <c r="E4055">
        <f t="shared" si="127"/>
        <v>3233046</v>
      </c>
    </row>
    <row r="4056" spans="1:5">
      <c r="A4056">
        <v>3201164</v>
      </c>
      <c r="B4056">
        <v>3233047</v>
      </c>
      <c r="C4056" s="293">
        <v>62300000</v>
      </c>
      <c r="D4056">
        <f t="shared" si="126"/>
        <v>3201164</v>
      </c>
      <c r="E4056">
        <f t="shared" si="127"/>
        <v>3233047</v>
      </c>
    </row>
    <row r="4057" spans="1:5">
      <c r="A4057">
        <v>3201169</v>
      </c>
      <c r="B4057">
        <v>3233048</v>
      </c>
      <c r="C4057" s="293">
        <v>24000000</v>
      </c>
      <c r="D4057">
        <f t="shared" si="126"/>
        <v>3201169</v>
      </c>
      <c r="E4057">
        <f t="shared" si="127"/>
        <v>3233048</v>
      </c>
    </row>
    <row r="4058" spans="1:5">
      <c r="A4058">
        <v>3201170</v>
      </c>
      <c r="B4058">
        <v>3233049</v>
      </c>
      <c r="C4058" s="293">
        <v>25500000</v>
      </c>
      <c r="D4058">
        <f t="shared" si="126"/>
        <v>3201170</v>
      </c>
      <c r="E4058">
        <f t="shared" si="127"/>
        <v>3233049</v>
      </c>
    </row>
    <row r="4059" spans="1:5">
      <c r="A4059">
        <v>3201177</v>
      </c>
      <c r="B4059">
        <v>3233050</v>
      </c>
      <c r="C4059" s="293">
        <v>56300000</v>
      </c>
      <c r="D4059">
        <f t="shared" si="126"/>
        <v>3201177</v>
      </c>
      <c r="E4059">
        <f t="shared" si="127"/>
        <v>3233050</v>
      </c>
    </row>
    <row r="4060" spans="1:5">
      <c r="A4060">
        <v>3201183</v>
      </c>
      <c r="B4060">
        <v>3233051</v>
      </c>
      <c r="C4060" s="293">
        <v>71600000</v>
      </c>
      <c r="D4060">
        <f t="shared" si="126"/>
        <v>3201183</v>
      </c>
      <c r="E4060">
        <f t="shared" si="127"/>
        <v>3233051</v>
      </c>
    </row>
    <row r="4061" spans="1:5">
      <c r="A4061">
        <v>3201184</v>
      </c>
      <c r="B4061">
        <v>3233052</v>
      </c>
      <c r="C4061" s="293">
        <v>69000000</v>
      </c>
      <c r="D4061">
        <f t="shared" si="126"/>
        <v>3201184</v>
      </c>
      <c r="E4061">
        <f t="shared" si="127"/>
        <v>3233052</v>
      </c>
    </row>
    <row r="4062" spans="1:5">
      <c r="A4062">
        <v>3201196</v>
      </c>
      <c r="B4062">
        <v>3233053</v>
      </c>
      <c r="C4062" s="293">
        <v>20200000</v>
      </c>
      <c r="D4062">
        <f t="shared" si="126"/>
        <v>3201196</v>
      </c>
      <c r="E4062">
        <f t="shared" si="127"/>
        <v>3233053</v>
      </c>
    </row>
    <row r="4063" spans="1:5">
      <c r="A4063">
        <v>3201201</v>
      </c>
      <c r="B4063">
        <v>3233054</v>
      </c>
      <c r="C4063" s="293">
        <v>44100000</v>
      </c>
      <c r="D4063">
        <f t="shared" si="126"/>
        <v>3201201</v>
      </c>
      <c r="E4063">
        <f t="shared" si="127"/>
        <v>3233054</v>
      </c>
    </row>
    <row r="4064" spans="1:5">
      <c r="A4064">
        <v>3201202</v>
      </c>
      <c r="B4064">
        <v>3233055</v>
      </c>
      <c r="C4064" s="293">
        <v>66000000</v>
      </c>
      <c r="D4064">
        <f t="shared" si="126"/>
        <v>3201202</v>
      </c>
      <c r="E4064">
        <f t="shared" si="127"/>
        <v>3233055</v>
      </c>
    </row>
    <row r="4065" spans="1:5">
      <c r="A4065">
        <v>3201203</v>
      </c>
      <c r="B4065">
        <v>3233056</v>
      </c>
      <c r="C4065" s="293">
        <v>65900000</v>
      </c>
      <c r="D4065">
        <f t="shared" si="126"/>
        <v>3201203</v>
      </c>
      <c r="E4065">
        <f t="shared" si="127"/>
        <v>3233056</v>
      </c>
    </row>
    <row r="4066" spans="1:5">
      <c r="A4066">
        <v>3201204</v>
      </c>
      <c r="B4066">
        <v>3233057</v>
      </c>
      <c r="C4066" s="293">
        <v>61200000</v>
      </c>
      <c r="D4066">
        <f t="shared" si="126"/>
        <v>3201204</v>
      </c>
      <c r="E4066">
        <f t="shared" si="127"/>
        <v>3233057</v>
      </c>
    </row>
    <row r="4067" spans="1:5">
      <c r="A4067">
        <v>3201207</v>
      </c>
      <c r="B4067">
        <v>3233058</v>
      </c>
      <c r="C4067" s="293">
        <v>61200000</v>
      </c>
      <c r="D4067">
        <f t="shared" si="126"/>
        <v>3201207</v>
      </c>
      <c r="E4067">
        <f t="shared" si="127"/>
        <v>3233058</v>
      </c>
    </row>
    <row r="4068" spans="1:5">
      <c r="A4068">
        <v>3201208</v>
      </c>
      <c r="B4068">
        <v>3233059</v>
      </c>
      <c r="C4068" s="293">
        <v>59400000</v>
      </c>
      <c r="D4068">
        <f t="shared" si="126"/>
        <v>3201208</v>
      </c>
      <c r="E4068">
        <f t="shared" si="127"/>
        <v>3233059</v>
      </c>
    </row>
    <row r="4069" spans="1:5">
      <c r="A4069">
        <v>3201216</v>
      </c>
      <c r="B4069">
        <v>3233060</v>
      </c>
      <c r="C4069" s="293">
        <v>70700000</v>
      </c>
      <c r="D4069">
        <f t="shared" si="126"/>
        <v>3201216</v>
      </c>
      <c r="E4069">
        <f t="shared" si="127"/>
        <v>3233060</v>
      </c>
    </row>
    <row r="4070" spans="1:5">
      <c r="A4070">
        <v>3201217</v>
      </c>
      <c r="B4070">
        <v>3233061</v>
      </c>
      <c r="C4070" s="293">
        <v>72800000</v>
      </c>
      <c r="D4070">
        <f t="shared" si="126"/>
        <v>3201217</v>
      </c>
      <c r="E4070">
        <f t="shared" si="127"/>
        <v>3233061</v>
      </c>
    </row>
    <row r="4071" spans="1:5">
      <c r="A4071">
        <v>3201218</v>
      </c>
      <c r="B4071">
        <v>3233062</v>
      </c>
      <c r="C4071" s="293">
        <v>71900000</v>
      </c>
      <c r="D4071">
        <f t="shared" si="126"/>
        <v>3201218</v>
      </c>
      <c r="E4071">
        <f t="shared" si="127"/>
        <v>3233062</v>
      </c>
    </row>
    <row r="4072" spans="1:5">
      <c r="A4072">
        <v>3201219</v>
      </c>
      <c r="B4072">
        <v>3233063</v>
      </c>
      <c r="C4072" s="293">
        <v>73700000</v>
      </c>
      <c r="D4072">
        <f t="shared" si="126"/>
        <v>3201219</v>
      </c>
      <c r="E4072">
        <f t="shared" si="127"/>
        <v>3233063</v>
      </c>
    </row>
    <row r="4073" spans="1:5">
      <c r="A4073">
        <v>3201220</v>
      </c>
      <c r="B4073">
        <v>3233064</v>
      </c>
      <c r="C4073" s="293">
        <v>71500000</v>
      </c>
      <c r="D4073">
        <f t="shared" si="126"/>
        <v>3201220</v>
      </c>
      <c r="E4073">
        <f t="shared" si="127"/>
        <v>3233064</v>
      </c>
    </row>
    <row r="4074" spans="1:5">
      <c r="A4074">
        <v>3201221</v>
      </c>
      <c r="B4074">
        <v>3233065</v>
      </c>
      <c r="C4074" s="293">
        <v>71700000</v>
      </c>
      <c r="D4074">
        <f t="shared" si="126"/>
        <v>3201221</v>
      </c>
      <c r="E4074">
        <f t="shared" si="127"/>
        <v>3233065</v>
      </c>
    </row>
    <row r="4075" spans="1:5">
      <c r="A4075">
        <v>3201222</v>
      </c>
      <c r="B4075">
        <v>3233066</v>
      </c>
      <c r="C4075" s="293">
        <v>35800000</v>
      </c>
      <c r="D4075">
        <f t="shared" si="126"/>
        <v>3201222</v>
      </c>
      <c r="E4075">
        <f t="shared" si="127"/>
        <v>3233066</v>
      </c>
    </row>
    <row r="4076" spans="1:5">
      <c r="A4076">
        <v>3201223</v>
      </c>
      <c r="B4076">
        <v>3233067</v>
      </c>
      <c r="C4076" s="293">
        <v>59400000</v>
      </c>
      <c r="D4076">
        <f t="shared" si="126"/>
        <v>3201223</v>
      </c>
      <c r="E4076">
        <f t="shared" si="127"/>
        <v>3233067</v>
      </c>
    </row>
    <row r="4077" spans="1:5">
      <c r="A4077">
        <v>3201225</v>
      </c>
      <c r="B4077">
        <v>3233068</v>
      </c>
      <c r="C4077" s="293">
        <v>61200000</v>
      </c>
      <c r="D4077">
        <f t="shared" si="126"/>
        <v>3201225</v>
      </c>
      <c r="E4077">
        <f t="shared" si="127"/>
        <v>3233068</v>
      </c>
    </row>
    <row r="4078" spans="1:5">
      <c r="A4078">
        <v>3201227</v>
      </c>
      <c r="B4078">
        <v>3233069</v>
      </c>
      <c r="C4078" s="293">
        <v>59100000</v>
      </c>
      <c r="D4078">
        <f t="shared" si="126"/>
        <v>3201227</v>
      </c>
      <c r="E4078">
        <f t="shared" si="127"/>
        <v>3233069</v>
      </c>
    </row>
    <row r="4079" spans="1:5">
      <c r="A4079">
        <v>3201228</v>
      </c>
      <c r="B4079">
        <v>3233070</v>
      </c>
      <c r="C4079" s="293">
        <v>84100000</v>
      </c>
      <c r="D4079">
        <f t="shared" si="126"/>
        <v>3201228</v>
      </c>
      <c r="E4079">
        <f t="shared" si="127"/>
        <v>3233070</v>
      </c>
    </row>
    <row r="4080" spans="1:5">
      <c r="A4080">
        <v>3201229</v>
      </c>
      <c r="B4080">
        <v>3233071</v>
      </c>
      <c r="C4080" s="293">
        <v>86700000</v>
      </c>
      <c r="D4080">
        <f t="shared" si="126"/>
        <v>3201229</v>
      </c>
      <c r="E4080">
        <f t="shared" si="127"/>
        <v>3233071</v>
      </c>
    </row>
    <row r="4081" spans="1:5">
      <c r="A4081">
        <v>3201230</v>
      </c>
      <c r="B4081">
        <v>3233072</v>
      </c>
      <c r="C4081" s="293">
        <v>65100000</v>
      </c>
      <c r="D4081">
        <f t="shared" si="126"/>
        <v>3201230</v>
      </c>
      <c r="E4081">
        <f t="shared" si="127"/>
        <v>3233072</v>
      </c>
    </row>
    <row r="4082" spans="1:5">
      <c r="A4082">
        <v>3201233</v>
      </c>
      <c r="B4082">
        <v>3233073</v>
      </c>
      <c r="C4082" s="293">
        <v>71200000</v>
      </c>
      <c r="D4082">
        <f t="shared" si="126"/>
        <v>3201233</v>
      </c>
      <c r="E4082">
        <f t="shared" si="127"/>
        <v>3233073</v>
      </c>
    </row>
    <row r="4083" spans="1:5">
      <c r="A4083">
        <v>3201234</v>
      </c>
      <c r="B4083">
        <v>3233074</v>
      </c>
      <c r="C4083" s="293">
        <v>75200000</v>
      </c>
      <c r="D4083">
        <f t="shared" si="126"/>
        <v>3201234</v>
      </c>
      <c r="E4083">
        <f t="shared" si="127"/>
        <v>3233074</v>
      </c>
    </row>
    <row r="4084" spans="1:5">
      <c r="A4084">
        <v>3201238</v>
      </c>
      <c r="B4084">
        <v>3233075</v>
      </c>
      <c r="C4084" s="293">
        <v>66600000</v>
      </c>
      <c r="D4084">
        <f t="shared" si="126"/>
        <v>3201238</v>
      </c>
      <c r="E4084">
        <f t="shared" si="127"/>
        <v>3233075</v>
      </c>
    </row>
    <row r="4085" spans="1:5">
      <c r="A4085">
        <v>3201244</v>
      </c>
      <c r="B4085">
        <v>3233076</v>
      </c>
      <c r="C4085" s="293">
        <v>60600000</v>
      </c>
      <c r="D4085">
        <f t="shared" si="126"/>
        <v>3201244</v>
      </c>
      <c r="E4085">
        <f t="shared" si="127"/>
        <v>3233076</v>
      </c>
    </row>
    <row r="4086" spans="1:5">
      <c r="A4086">
        <v>3201245</v>
      </c>
      <c r="B4086">
        <v>3233077</v>
      </c>
      <c r="C4086" s="293">
        <v>110500000</v>
      </c>
      <c r="D4086">
        <f t="shared" si="126"/>
        <v>3201245</v>
      </c>
      <c r="E4086">
        <f t="shared" si="127"/>
        <v>3233077</v>
      </c>
    </row>
    <row r="4087" spans="1:5">
      <c r="A4087">
        <v>3201247</v>
      </c>
      <c r="B4087">
        <v>3233078</v>
      </c>
      <c r="C4087" s="293">
        <v>36800000</v>
      </c>
      <c r="D4087">
        <f t="shared" si="126"/>
        <v>3201247</v>
      </c>
      <c r="E4087">
        <f t="shared" si="127"/>
        <v>3233078</v>
      </c>
    </row>
    <row r="4088" spans="1:5">
      <c r="A4088">
        <v>3201250</v>
      </c>
      <c r="B4088">
        <v>3233079</v>
      </c>
      <c r="C4088" s="293">
        <v>60600000</v>
      </c>
      <c r="D4088">
        <f t="shared" si="126"/>
        <v>3201250</v>
      </c>
      <c r="E4088">
        <f t="shared" si="127"/>
        <v>3233079</v>
      </c>
    </row>
    <row r="4089" spans="1:5">
      <c r="A4089">
        <v>3201251</v>
      </c>
      <c r="B4089">
        <v>3233080</v>
      </c>
      <c r="C4089" s="293">
        <v>74100000</v>
      </c>
      <c r="D4089">
        <f t="shared" si="126"/>
        <v>3201251</v>
      </c>
      <c r="E4089">
        <f t="shared" si="127"/>
        <v>3233080</v>
      </c>
    </row>
    <row r="4090" spans="1:5">
      <c r="A4090">
        <v>3201254</v>
      </c>
      <c r="B4090">
        <v>3233081</v>
      </c>
      <c r="C4090" s="293">
        <v>65800000</v>
      </c>
      <c r="D4090">
        <f t="shared" si="126"/>
        <v>3201254</v>
      </c>
      <c r="E4090">
        <f t="shared" si="127"/>
        <v>3233081</v>
      </c>
    </row>
    <row r="4091" spans="1:5">
      <c r="A4091">
        <v>3201255</v>
      </c>
      <c r="B4091">
        <v>3233082</v>
      </c>
      <c r="C4091" s="293">
        <v>220000000</v>
      </c>
      <c r="D4091">
        <f t="shared" si="126"/>
        <v>3201255</v>
      </c>
      <c r="E4091">
        <f t="shared" si="127"/>
        <v>3233082</v>
      </c>
    </row>
    <row r="4092" spans="1:5">
      <c r="A4092">
        <v>3201256</v>
      </c>
      <c r="B4092">
        <v>3233083</v>
      </c>
      <c r="C4092" s="293">
        <v>73300000</v>
      </c>
      <c r="D4092">
        <f t="shared" si="126"/>
        <v>3201256</v>
      </c>
      <c r="E4092">
        <f t="shared" si="127"/>
        <v>3233083</v>
      </c>
    </row>
    <row r="4093" spans="1:5">
      <c r="A4093">
        <v>3201257</v>
      </c>
      <c r="B4093">
        <v>3233084</v>
      </c>
      <c r="C4093" s="293">
        <v>73800000</v>
      </c>
      <c r="D4093">
        <f t="shared" si="126"/>
        <v>3201257</v>
      </c>
      <c r="E4093">
        <f t="shared" si="127"/>
        <v>3233084</v>
      </c>
    </row>
    <row r="4094" spans="1:5">
      <c r="A4094">
        <v>3201261</v>
      </c>
      <c r="B4094">
        <v>3233085</v>
      </c>
      <c r="C4094" s="293">
        <v>89200000</v>
      </c>
      <c r="D4094">
        <f t="shared" si="126"/>
        <v>3201261</v>
      </c>
      <c r="E4094">
        <f t="shared" si="127"/>
        <v>3233085</v>
      </c>
    </row>
    <row r="4095" spans="1:5">
      <c r="A4095">
        <v>3201262</v>
      </c>
      <c r="B4095">
        <v>3233086</v>
      </c>
      <c r="C4095" s="293">
        <v>67500000</v>
      </c>
      <c r="D4095">
        <f t="shared" si="126"/>
        <v>3201262</v>
      </c>
      <c r="E4095">
        <f t="shared" si="127"/>
        <v>3233086</v>
      </c>
    </row>
    <row r="4096" spans="1:5">
      <c r="A4096">
        <v>3201263</v>
      </c>
      <c r="B4096">
        <v>3233087</v>
      </c>
      <c r="C4096" s="293">
        <v>67600000</v>
      </c>
      <c r="D4096">
        <f t="shared" si="126"/>
        <v>3201263</v>
      </c>
      <c r="E4096">
        <f t="shared" si="127"/>
        <v>3233087</v>
      </c>
    </row>
    <row r="4097" spans="1:5">
      <c r="A4097">
        <v>3201264</v>
      </c>
      <c r="B4097">
        <v>3233088</v>
      </c>
      <c r="C4097" s="293">
        <v>78900000</v>
      </c>
      <c r="D4097">
        <f t="shared" si="126"/>
        <v>3201264</v>
      </c>
      <c r="E4097">
        <f t="shared" si="127"/>
        <v>3233088</v>
      </c>
    </row>
    <row r="4098" spans="1:5">
      <c r="A4098">
        <v>3201265</v>
      </c>
      <c r="B4098">
        <v>3233089</v>
      </c>
      <c r="C4098" s="293">
        <v>73800000</v>
      </c>
      <c r="D4098">
        <f t="shared" si="126"/>
        <v>3201265</v>
      </c>
      <c r="E4098">
        <f t="shared" si="127"/>
        <v>3233089</v>
      </c>
    </row>
    <row r="4099" spans="1:5">
      <c r="A4099">
        <v>3201267</v>
      </c>
      <c r="B4099">
        <v>3233090</v>
      </c>
      <c r="C4099" s="293">
        <v>63800000</v>
      </c>
      <c r="D4099">
        <f t="shared" ref="D4099:D4162" si="128">+A4099*1</f>
        <v>3201267</v>
      </c>
      <c r="E4099">
        <f t="shared" ref="E4099:E4162" si="129">+B4099*1</f>
        <v>3233090</v>
      </c>
    </row>
    <row r="4100" spans="1:5">
      <c r="A4100">
        <v>3201268</v>
      </c>
      <c r="B4100">
        <v>3233091</v>
      </c>
      <c r="C4100" s="293">
        <v>77500000</v>
      </c>
      <c r="D4100">
        <f t="shared" si="128"/>
        <v>3201268</v>
      </c>
      <c r="E4100">
        <f t="shared" si="129"/>
        <v>3233091</v>
      </c>
    </row>
    <row r="4101" spans="1:5">
      <c r="A4101">
        <v>3201269</v>
      </c>
      <c r="B4101">
        <v>3233092</v>
      </c>
      <c r="C4101" s="293">
        <v>74700000</v>
      </c>
      <c r="D4101">
        <f t="shared" si="128"/>
        <v>3201269</v>
      </c>
      <c r="E4101">
        <f t="shared" si="129"/>
        <v>3233092</v>
      </c>
    </row>
    <row r="4102" spans="1:5">
      <c r="A4102">
        <v>3201270</v>
      </c>
      <c r="B4102">
        <v>3233093</v>
      </c>
      <c r="C4102" s="293">
        <v>78900000</v>
      </c>
      <c r="D4102">
        <f t="shared" si="128"/>
        <v>3201270</v>
      </c>
      <c r="E4102">
        <f t="shared" si="129"/>
        <v>3233093</v>
      </c>
    </row>
    <row r="4103" spans="1:5">
      <c r="A4103">
        <v>3201271</v>
      </c>
      <c r="B4103">
        <v>3233094</v>
      </c>
      <c r="C4103" s="293">
        <v>83700000</v>
      </c>
      <c r="D4103">
        <f t="shared" si="128"/>
        <v>3201271</v>
      </c>
      <c r="E4103">
        <f t="shared" si="129"/>
        <v>3233094</v>
      </c>
    </row>
    <row r="4104" spans="1:5">
      <c r="A4104">
        <v>3201272</v>
      </c>
      <c r="B4104">
        <v>3233095</v>
      </c>
      <c r="C4104" s="293">
        <v>83400000</v>
      </c>
      <c r="D4104">
        <f t="shared" si="128"/>
        <v>3201272</v>
      </c>
      <c r="E4104">
        <f t="shared" si="129"/>
        <v>3233095</v>
      </c>
    </row>
    <row r="4105" spans="1:5">
      <c r="A4105">
        <v>3201273</v>
      </c>
      <c r="B4105">
        <v>3233096</v>
      </c>
      <c r="C4105" s="293">
        <v>86000000</v>
      </c>
      <c r="D4105">
        <f t="shared" si="128"/>
        <v>3201273</v>
      </c>
      <c r="E4105">
        <f t="shared" si="129"/>
        <v>3233096</v>
      </c>
    </row>
    <row r="4106" spans="1:5">
      <c r="A4106">
        <v>3201275</v>
      </c>
      <c r="B4106">
        <v>3233097</v>
      </c>
      <c r="C4106" s="293">
        <v>86700000</v>
      </c>
      <c r="D4106">
        <f t="shared" si="128"/>
        <v>3201275</v>
      </c>
      <c r="E4106">
        <f t="shared" si="129"/>
        <v>3233097</v>
      </c>
    </row>
    <row r="4107" spans="1:5">
      <c r="A4107">
        <v>3201276</v>
      </c>
      <c r="B4107">
        <v>3233098</v>
      </c>
      <c r="C4107" s="293">
        <v>81700000</v>
      </c>
      <c r="D4107">
        <f t="shared" si="128"/>
        <v>3201276</v>
      </c>
      <c r="E4107">
        <f t="shared" si="129"/>
        <v>3233098</v>
      </c>
    </row>
    <row r="4108" spans="1:5">
      <c r="A4108">
        <v>3201277</v>
      </c>
      <c r="B4108">
        <v>3233099</v>
      </c>
      <c r="C4108" s="293">
        <v>86500000</v>
      </c>
      <c r="D4108">
        <f t="shared" si="128"/>
        <v>3201277</v>
      </c>
      <c r="E4108">
        <f t="shared" si="129"/>
        <v>3233099</v>
      </c>
    </row>
    <row r="4109" spans="1:5">
      <c r="A4109">
        <v>3201278</v>
      </c>
      <c r="B4109">
        <v>3233100</v>
      </c>
      <c r="C4109" s="293">
        <v>82700000</v>
      </c>
      <c r="D4109">
        <f t="shared" si="128"/>
        <v>3201278</v>
      </c>
      <c r="E4109">
        <f t="shared" si="129"/>
        <v>3233100</v>
      </c>
    </row>
    <row r="4110" spans="1:5">
      <c r="A4110">
        <v>3201279</v>
      </c>
      <c r="B4110">
        <v>3233101</v>
      </c>
      <c r="C4110" s="293">
        <v>80600000</v>
      </c>
      <c r="D4110">
        <f t="shared" si="128"/>
        <v>3201279</v>
      </c>
      <c r="E4110">
        <f t="shared" si="129"/>
        <v>3233101</v>
      </c>
    </row>
    <row r="4111" spans="1:5">
      <c r="A4111">
        <v>3201280</v>
      </c>
      <c r="B4111">
        <v>3233102</v>
      </c>
      <c r="C4111" s="293">
        <v>83400000</v>
      </c>
      <c r="D4111">
        <f t="shared" si="128"/>
        <v>3201280</v>
      </c>
      <c r="E4111">
        <f t="shared" si="129"/>
        <v>3233102</v>
      </c>
    </row>
    <row r="4112" spans="1:5">
      <c r="A4112">
        <v>3201291</v>
      </c>
      <c r="B4112">
        <v>3233103</v>
      </c>
      <c r="C4112" s="293">
        <v>57700000</v>
      </c>
      <c r="D4112">
        <f t="shared" si="128"/>
        <v>3201291</v>
      </c>
      <c r="E4112">
        <f t="shared" si="129"/>
        <v>3233103</v>
      </c>
    </row>
    <row r="4113" spans="1:5">
      <c r="A4113">
        <v>3201293</v>
      </c>
      <c r="B4113">
        <v>3233104</v>
      </c>
      <c r="C4113" s="293">
        <v>78800000</v>
      </c>
      <c r="D4113">
        <f t="shared" si="128"/>
        <v>3201293</v>
      </c>
      <c r="E4113">
        <f t="shared" si="129"/>
        <v>3233104</v>
      </c>
    </row>
    <row r="4114" spans="1:5">
      <c r="A4114">
        <v>3201300</v>
      </c>
      <c r="B4114">
        <v>3233105</v>
      </c>
      <c r="C4114" s="293">
        <v>63600000</v>
      </c>
      <c r="D4114">
        <f t="shared" si="128"/>
        <v>3201300</v>
      </c>
      <c r="E4114">
        <f t="shared" si="129"/>
        <v>3233105</v>
      </c>
    </row>
    <row r="4115" spans="1:5">
      <c r="A4115">
        <v>3201301</v>
      </c>
      <c r="B4115">
        <v>3233106</v>
      </c>
      <c r="C4115" s="293">
        <v>67300000</v>
      </c>
      <c r="D4115">
        <f t="shared" si="128"/>
        <v>3201301</v>
      </c>
      <c r="E4115">
        <f t="shared" si="129"/>
        <v>3233106</v>
      </c>
    </row>
    <row r="4116" spans="1:5">
      <c r="A4116">
        <v>3201304</v>
      </c>
      <c r="B4116">
        <v>3233107</v>
      </c>
      <c r="C4116" s="293">
        <v>102000000</v>
      </c>
      <c r="D4116">
        <f t="shared" si="128"/>
        <v>3201304</v>
      </c>
      <c r="E4116">
        <f t="shared" si="129"/>
        <v>3233107</v>
      </c>
    </row>
    <row r="4117" spans="1:5">
      <c r="A4117">
        <v>3201305</v>
      </c>
      <c r="B4117">
        <v>3233108</v>
      </c>
      <c r="C4117" s="293">
        <v>113700000</v>
      </c>
      <c r="D4117">
        <f t="shared" si="128"/>
        <v>3201305</v>
      </c>
      <c r="E4117">
        <f t="shared" si="129"/>
        <v>3233108</v>
      </c>
    </row>
    <row r="4118" spans="1:5">
      <c r="A4118">
        <v>3201310</v>
      </c>
      <c r="B4118">
        <v>3233109</v>
      </c>
      <c r="C4118" s="293">
        <v>80500000</v>
      </c>
      <c r="D4118">
        <f t="shared" si="128"/>
        <v>3201310</v>
      </c>
      <c r="E4118">
        <f t="shared" si="129"/>
        <v>3233109</v>
      </c>
    </row>
    <row r="4119" spans="1:5">
      <c r="A4119">
        <v>3201311</v>
      </c>
      <c r="B4119">
        <v>3233110</v>
      </c>
      <c r="C4119" s="293">
        <v>88800000</v>
      </c>
      <c r="D4119">
        <f t="shared" si="128"/>
        <v>3201311</v>
      </c>
      <c r="E4119">
        <f t="shared" si="129"/>
        <v>3233110</v>
      </c>
    </row>
    <row r="4120" spans="1:5">
      <c r="A4120">
        <v>3201312</v>
      </c>
      <c r="B4120">
        <v>3233111</v>
      </c>
      <c r="C4120" s="293">
        <v>92200000</v>
      </c>
      <c r="D4120">
        <f t="shared" si="128"/>
        <v>3201312</v>
      </c>
      <c r="E4120">
        <f t="shared" si="129"/>
        <v>3233111</v>
      </c>
    </row>
    <row r="4121" spans="1:5">
      <c r="A4121">
        <v>3201313</v>
      </c>
      <c r="B4121">
        <v>3233112</v>
      </c>
      <c r="C4121" s="293">
        <v>79100000</v>
      </c>
      <c r="D4121">
        <f t="shared" si="128"/>
        <v>3201313</v>
      </c>
      <c r="E4121">
        <f t="shared" si="129"/>
        <v>3233112</v>
      </c>
    </row>
    <row r="4122" spans="1:5">
      <c r="A4122">
        <v>3201314</v>
      </c>
      <c r="B4122">
        <v>3233113</v>
      </c>
      <c r="C4122" s="293">
        <v>79000000</v>
      </c>
      <c r="D4122">
        <f t="shared" si="128"/>
        <v>3201314</v>
      </c>
      <c r="E4122">
        <f t="shared" si="129"/>
        <v>3233113</v>
      </c>
    </row>
    <row r="4123" spans="1:5">
      <c r="A4123">
        <v>3201315</v>
      </c>
      <c r="B4123">
        <v>3233114</v>
      </c>
      <c r="C4123" s="293">
        <v>51100000</v>
      </c>
      <c r="D4123">
        <f t="shared" si="128"/>
        <v>3201315</v>
      </c>
      <c r="E4123">
        <f t="shared" si="129"/>
        <v>3233114</v>
      </c>
    </row>
    <row r="4124" spans="1:5">
      <c r="A4124">
        <v>3201316</v>
      </c>
      <c r="B4124">
        <v>3233115</v>
      </c>
      <c r="C4124" s="293">
        <v>97300000</v>
      </c>
      <c r="D4124">
        <f t="shared" si="128"/>
        <v>3201316</v>
      </c>
      <c r="E4124">
        <f t="shared" si="129"/>
        <v>3233115</v>
      </c>
    </row>
    <row r="4125" spans="1:5">
      <c r="A4125">
        <v>3201317</v>
      </c>
      <c r="B4125">
        <v>3233116</v>
      </c>
      <c r="C4125" s="293">
        <v>82600000</v>
      </c>
      <c r="D4125">
        <f t="shared" si="128"/>
        <v>3201317</v>
      </c>
      <c r="E4125">
        <f t="shared" si="129"/>
        <v>3233116</v>
      </c>
    </row>
    <row r="4126" spans="1:5">
      <c r="A4126">
        <v>3201318</v>
      </c>
      <c r="B4126">
        <v>3233117</v>
      </c>
      <c r="C4126" s="293">
        <v>87100000</v>
      </c>
      <c r="D4126">
        <f t="shared" si="128"/>
        <v>3201318</v>
      </c>
      <c r="E4126">
        <f t="shared" si="129"/>
        <v>3233117</v>
      </c>
    </row>
    <row r="4127" spans="1:5">
      <c r="A4127">
        <v>3201320</v>
      </c>
      <c r="B4127">
        <v>3233118</v>
      </c>
      <c r="C4127" s="293">
        <v>46100000</v>
      </c>
      <c r="D4127">
        <f t="shared" si="128"/>
        <v>3201320</v>
      </c>
      <c r="E4127">
        <f t="shared" si="129"/>
        <v>3233118</v>
      </c>
    </row>
    <row r="4128" spans="1:5">
      <c r="A4128">
        <v>3201327</v>
      </c>
      <c r="B4128">
        <v>3233119</v>
      </c>
      <c r="C4128" s="293">
        <v>72900000</v>
      </c>
      <c r="D4128">
        <f t="shared" si="128"/>
        <v>3201327</v>
      </c>
      <c r="E4128">
        <f t="shared" si="129"/>
        <v>3233119</v>
      </c>
    </row>
    <row r="4129" spans="1:5">
      <c r="A4129">
        <v>3201328</v>
      </c>
      <c r="B4129">
        <v>3233120</v>
      </c>
      <c r="C4129" s="293">
        <v>81100000</v>
      </c>
      <c r="D4129">
        <f t="shared" si="128"/>
        <v>3201328</v>
      </c>
      <c r="E4129">
        <f t="shared" si="129"/>
        <v>3233120</v>
      </c>
    </row>
    <row r="4130" spans="1:5">
      <c r="A4130">
        <v>3201329</v>
      </c>
      <c r="B4130">
        <v>3233121</v>
      </c>
      <c r="C4130" s="293">
        <v>55500000</v>
      </c>
      <c r="D4130">
        <f t="shared" si="128"/>
        <v>3201329</v>
      </c>
      <c r="E4130">
        <f t="shared" si="129"/>
        <v>3233121</v>
      </c>
    </row>
    <row r="4131" spans="1:5">
      <c r="A4131">
        <v>3201330</v>
      </c>
      <c r="B4131">
        <v>3233122</v>
      </c>
      <c r="C4131" s="293">
        <v>49000000</v>
      </c>
      <c r="D4131">
        <f t="shared" si="128"/>
        <v>3201330</v>
      </c>
      <c r="E4131">
        <f t="shared" si="129"/>
        <v>3233122</v>
      </c>
    </row>
    <row r="4132" spans="1:5">
      <c r="A4132">
        <v>3201331</v>
      </c>
      <c r="B4132">
        <v>3233123</v>
      </c>
      <c r="C4132" s="293">
        <v>55900000</v>
      </c>
      <c r="D4132">
        <f t="shared" si="128"/>
        <v>3201331</v>
      </c>
      <c r="E4132">
        <f t="shared" si="129"/>
        <v>3233123</v>
      </c>
    </row>
    <row r="4133" spans="1:5">
      <c r="A4133">
        <v>3201332</v>
      </c>
      <c r="B4133">
        <v>3233124</v>
      </c>
      <c r="C4133" s="293">
        <v>73800000</v>
      </c>
      <c r="D4133">
        <f t="shared" si="128"/>
        <v>3201332</v>
      </c>
      <c r="E4133">
        <f t="shared" si="129"/>
        <v>3233124</v>
      </c>
    </row>
    <row r="4134" spans="1:5">
      <c r="A4134">
        <v>3201334</v>
      </c>
      <c r="B4134">
        <v>3233125</v>
      </c>
      <c r="C4134" s="293">
        <v>79800000</v>
      </c>
      <c r="D4134">
        <f t="shared" si="128"/>
        <v>3201334</v>
      </c>
      <c r="E4134">
        <f t="shared" si="129"/>
        <v>3233125</v>
      </c>
    </row>
    <row r="4135" spans="1:5">
      <c r="A4135">
        <v>3201336</v>
      </c>
      <c r="B4135">
        <v>3233126</v>
      </c>
      <c r="C4135" s="293">
        <v>49000000</v>
      </c>
      <c r="D4135">
        <f t="shared" si="128"/>
        <v>3201336</v>
      </c>
      <c r="E4135">
        <f t="shared" si="129"/>
        <v>3233126</v>
      </c>
    </row>
    <row r="4136" spans="1:5">
      <c r="A4136">
        <v>3201342</v>
      </c>
      <c r="B4136">
        <v>3233127</v>
      </c>
      <c r="C4136" s="293">
        <v>86400000</v>
      </c>
      <c r="D4136">
        <f t="shared" si="128"/>
        <v>3201342</v>
      </c>
      <c r="E4136">
        <f t="shared" si="129"/>
        <v>3233127</v>
      </c>
    </row>
    <row r="4137" spans="1:5">
      <c r="A4137">
        <v>3201345</v>
      </c>
      <c r="B4137">
        <v>3233128</v>
      </c>
      <c r="C4137" s="293">
        <v>61900000</v>
      </c>
      <c r="D4137">
        <f t="shared" si="128"/>
        <v>3201345</v>
      </c>
      <c r="E4137">
        <f t="shared" si="129"/>
        <v>3233128</v>
      </c>
    </row>
    <row r="4138" spans="1:5">
      <c r="A4138">
        <v>3201346</v>
      </c>
      <c r="B4138">
        <v>3233129</v>
      </c>
      <c r="C4138" s="293">
        <v>81800000</v>
      </c>
      <c r="D4138">
        <f t="shared" si="128"/>
        <v>3201346</v>
      </c>
      <c r="E4138">
        <f t="shared" si="129"/>
        <v>3233129</v>
      </c>
    </row>
    <row r="4139" spans="1:5">
      <c r="A4139">
        <v>3201347</v>
      </c>
      <c r="B4139">
        <v>3233130</v>
      </c>
      <c r="C4139" s="293">
        <v>84800000</v>
      </c>
      <c r="D4139">
        <f t="shared" si="128"/>
        <v>3201347</v>
      </c>
      <c r="E4139">
        <f t="shared" si="129"/>
        <v>3233130</v>
      </c>
    </row>
    <row r="4140" spans="1:5">
      <c r="A4140">
        <v>3201351</v>
      </c>
      <c r="B4140">
        <v>3233131</v>
      </c>
      <c r="C4140" s="293">
        <v>65000000</v>
      </c>
      <c r="D4140">
        <f t="shared" si="128"/>
        <v>3201351</v>
      </c>
      <c r="E4140">
        <f t="shared" si="129"/>
        <v>3233131</v>
      </c>
    </row>
    <row r="4141" spans="1:5">
      <c r="A4141">
        <v>3201352</v>
      </c>
      <c r="B4141">
        <v>3233132</v>
      </c>
      <c r="C4141" s="293">
        <v>50400000</v>
      </c>
      <c r="D4141">
        <f t="shared" si="128"/>
        <v>3201352</v>
      </c>
      <c r="E4141">
        <f t="shared" si="129"/>
        <v>3233132</v>
      </c>
    </row>
    <row r="4142" spans="1:5">
      <c r="A4142">
        <v>3201356</v>
      </c>
      <c r="B4142">
        <v>3233133</v>
      </c>
      <c r="C4142" s="293">
        <v>45300000</v>
      </c>
      <c r="D4142">
        <f t="shared" si="128"/>
        <v>3201356</v>
      </c>
      <c r="E4142">
        <f t="shared" si="129"/>
        <v>3233133</v>
      </c>
    </row>
    <row r="4143" spans="1:5">
      <c r="A4143">
        <v>3201357</v>
      </c>
      <c r="B4143">
        <v>3233134</v>
      </c>
      <c r="C4143" s="293">
        <v>72100000</v>
      </c>
      <c r="D4143">
        <f t="shared" si="128"/>
        <v>3201357</v>
      </c>
      <c r="E4143">
        <f t="shared" si="129"/>
        <v>3233134</v>
      </c>
    </row>
    <row r="4144" spans="1:5">
      <c r="A4144">
        <v>3201358</v>
      </c>
      <c r="B4144">
        <v>3233135</v>
      </c>
      <c r="C4144" s="293">
        <v>67000000</v>
      </c>
      <c r="D4144">
        <f t="shared" si="128"/>
        <v>3201358</v>
      </c>
      <c r="E4144">
        <f t="shared" si="129"/>
        <v>3233135</v>
      </c>
    </row>
    <row r="4145" spans="1:5">
      <c r="A4145">
        <v>3201362</v>
      </c>
      <c r="B4145">
        <v>3233136</v>
      </c>
      <c r="C4145" s="293">
        <v>67500000</v>
      </c>
      <c r="D4145">
        <f t="shared" si="128"/>
        <v>3201362</v>
      </c>
      <c r="E4145">
        <f t="shared" si="129"/>
        <v>3233136</v>
      </c>
    </row>
    <row r="4146" spans="1:5">
      <c r="A4146">
        <v>3201363</v>
      </c>
      <c r="B4146">
        <v>3233137</v>
      </c>
      <c r="C4146" s="293">
        <v>60300000</v>
      </c>
      <c r="D4146">
        <f t="shared" si="128"/>
        <v>3201363</v>
      </c>
      <c r="E4146">
        <f t="shared" si="129"/>
        <v>3233137</v>
      </c>
    </row>
    <row r="4147" spans="1:5">
      <c r="A4147">
        <v>3201366</v>
      </c>
      <c r="B4147">
        <v>3233138</v>
      </c>
      <c r="C4147" s="293">
        <v>110000000</v>
      </c>
      <c r="D4147">
        <f t="shared" si="128"/>
        <v>3201366</v>
      </c>
      <c r="E4147">
        <f t="shared" si="129"/>
        <v>3233138</v>
      </c>
    </row>
    <row r="4148" spans="1:5">
      <c r="A4148">
        <v>3201367</v>
      </c>
      <c r="B4148">
        <v>3233139</v>
      </c>
      <c r="C4148" s="293">
        <v>223000000</v>
      </c>
      <c r="D4148">
        <f t="shared" si="128"/>
        <v>3201367</v>
      </c>
      <c r="E4148">
        <f t="shared" si="129"/>
        <v>3233139</v>
      </c>
    </row>
    <row r="4149" spans="1:5">
      <c r="A4149">
        <v>3201370</v>
      </c>
      <c r="B4149">
        <v>3233140</v>
      </c>
      <c r="C4149" s="293">
        <v>67500000</v>
      </c>
      <c r="D4149">
        <f t="shared" si="128"/>
        <v>3201370</v>
      </c>
      <c r="E4149">
        <f t="shared" si="129"/>
        <v>3233140</v>
      </c>
    </row>
    <row r="4150" spans="1:5">
      <c r="A4150">
        <v>3201371</v>
      </c>
      <c r="B4150">
        <v>3233141</v>
      </c>
      <c r="C4150" s="293">
        <v>76700000</v>
      </c>
      <c r="D4150">
        <f t="shared" si="128"/>
        <v>3201371</v>
      </c>
      <c r="E4150">
        <f t="shared" si="129"/>
        <v>3233141</v>
      </c>
    </row>
    <row r="4151" spans="1:5">
      <c r="A4151">
        <v>3201374</v>
      </c>
      <c r="B4151">
        <v>3233142</v>
      </c>
      <c r="C4151" s="293">
        <v>72500000</v>
      </c>
      <c r="D4151">
        <f t="shared" si="128"/>
        <v>3201374</v>
      </c>
      <c r="E4151">
        <f t="shared" si="129"/>
        <v>3233142</v>
      </c>
    </row>
    <row r="4152" spans="1:5">
      <c r="A4152">
        <v>3201379</v>
      </c>
      <c r="B4152">
        <v>3233143</v>
      </c>
      <c r="C4152" s="293">
        <v>72500000</v>
      </c>
      <c r="D4152">
        <f t="shared" si="128"/>
        <v>3201379</v>
      </c>
      <c r="E4152">
        <f t="shared" si="129"/>
        <v>3233143</v>
      </c>
    </row>
    <row r="4153" spans="1:5">
      <c r="A4153">
        <v>3201382</v>
      </c>
      <c r="B4153">
        <v>3233144</v>
      </c>
      <c r="C4153" s="293">
        <v>69500000</v>
      </c>
      <c r="D4153">
        <f t="shared" si="128"/>
        <v>3201382</v>
      </c>
      <c r="E4153">
        <f t="shared" si="129"/>
        <v>3233144</v>
      </c>
    </row>
    <row r="4154" spans="1:5">
      <c r="A4154">
        <v>3201384</v>
      </c>
      <c r="B4154">
        <v>3233145</v>
      </c>
      <c r="C4154" s="293">
        <v>58800000</v>
      </c>
      <c r="D4154">
        <f t="shared" si="128"/>
        <v>3201384</v>
      </c>
      <c r="E4154">
        <f t="shared" si="129"/>
        <v>3233145</v>
      </c>
    </row>
    <row r="4155" spans="1:5">
      <c r="A4155">
        <v>3201385</v>
      </c>
      <c r="B4155">
        <v>3233146</v>
      </c>
      <c r="C4155" s="293">
        <v>59600000</v>
      </c>
      <c r="D4155">
        <f t="shared" si="128"/>
        <v>3201385</v>
      </c>
      <c r="E4155">
        <f t="shared" si="129"/>
        <v>3233146</v>
      </c>
    </row>
    <row r="4156" spans="1:5">
      <c r="A4156">
        <v>3201386</v>
      </c>
      <c r="B4156">
        <v>3233147</v>
      </c>
      <c r="C4156" s="293">
        <v>68300000</v>
      </c>
      <c r="D4156">
        <f t="shared" si="128"/>
        <v>3201386</v>
      </c>
      <c r="E4156">
        <f t="shared" si="129"/>
        <v>3233147</v>
      </c>
    </row>
    <row r="4157" spans="1:5">
      <c r="A4157">
        <v>3201392</v>
      </c>
      <c r="B4157">
        <v>3233148</v>
      </c>
      <c r="C4157" s="293">
        <v>54000000</v>
      </c>
      <c r="D4157">
        <f t="shared" si="128"/>
        <v>3201392</v>
      </c>
      <c r="E4157">
        <f t="shared" si="129"/>
        <v>3233148</v>
      </c>
    </row>
    <row r="4158" spans="1:5">
      <c r="A4158">
        <v>3201395</v>
      </c>
      <c r="B4158">
        <v>3233149</v>
      </c>
      <c r="C4158" s="293">
        <v>75100000</v>
      </c>
      <c r="D4158">
        <f t="shared" si="128"/>
        <v>3201395</v>
      </c>
      <c r="E4158">
        <f t="shared" si="129"/>
        <v>3233149</v>
      </c>
    </row>
    <row r="4159" spans="1:5">
      <c r="A4159">
        <v>3201397</v>
      </c>
      <c r="B4159">
        <v>3233150</v>
      </c>
      <c r="C4159" s="293">
        <v>88000000</v>
      </c>
      <c r="D4159">
        <f t="shared" si="128"/>
        <v>3201397</v>
      </c>
      <c r="E4159">
        <f t="shared" si="129"/>
        <v>3233150</v>
      </c>
    </row>
    <row r="4160" spans="1:5">
      <c r="A4160">
        <v>3201398</v>
      </c>
      <c r="B4160">
        <v>3233151</v>
      </c>
      <c r="C4160" s="293">
        <v>82000000</v>
      </c>
      <c r="D4160">
        <f t="shared" si="128"/>
        <v>3201398</v>
      </c>
      <c r="E4160">
        <f t="shared" si="129"/>
        <v>3233151</v>
      </c>
    </row>
    <row r="4161" spans="1:5">
      <c r="A4161">
        <v>3201399</v>
      </c>
      <c r="B4161">
        <v>3233152</v>
      </c>
      <c r="C4161" s="293">
        <v>69500000</v>
      </c>
      <c r="D4161">
        <f t="shared" si="128"/>
        <v>3201399</v>
      </c>
      <c r="E4161">
        <f t="shared" si="129"/>
        <v>3233152</v>
      </c>
    </row>
    <row r="4162" spans="1:5">
      <c r="A4162">
        <v>3201400</v>
      </c>
      <c r="B4162">
        <v>3233153</v>
      </c>
      <c r="C4162" s="293">
        <v>69500000</v>
      </c>
      <c r="D4162">
        <f t="shared" si="128"/>
        <v>3201400</v>
      </c>
      <c r="E4162">
        <f t="shared" si="129"/>
        <v>3233153</v>
      </c>
    </row>
    <row r="4163" spans="1:5">
      <c r="A4163">
        <v>3201404</v>
      </c>
      <c r="B4163">
        <v>3233154</v>
      </c>
      <c r="C4163" s="293">
        <v>72000000</v>
      </c>
      <c r="D4163">
        <f t="shared" ref="D4163:D4226" si="130">+A4163*1</f>
        <v>3201404</v>
      </c>
      <c r="E4163">
        <f t="shared" ref="E4163:E4226" si="131">+B4163*1</f>
        <v>3233154</v>
      </c>
    </row>
    <row r="4164" spans="1:5">
      <c r="A4164">
        <v>3201405</v>
      </c>
      <c r="B4164">
        <v>3233155</v>
      </c>
      <c r="C4164" s="293">
        <v>71000000</v>
      </c>
      <c r="D4164">
        <f t="shared" si="130"/>
        <v>3201405</v>
      </c>
      <c r="E4164">
        <f t="shared" si="131"/>
        <v>3233155</v>
      </c>
    </row>
    <row r="4165" spans="1:5">
      <c r="A4165">
        <v>3201406</v>
      </c>
      <c r="B4165">
        <v>3233156</v>
      </c>
      <c r="C4165" s="293">
        <v>79000000</v>
      </c>
      <c r="D4165">
        <f t="shared" si="130"/>
        <v>3201406</v>
      </c>
      <c r="E4165">
        <f t="shared" si="131"/>
        <v>3233156</v>
      </c>
    </row>
    <row r="4166" spans="1:5">
      <c r="A4166">
        <v>3201027</v>
      </c>
      <c r="B4166">
        <v>3234001</v>
      </c>
      <c r="C4166" s="293">
        <v>71100000</v>
      </c>
      <c r="D4166">
        <f t="shared" si="130"/>
        <v>3201027</v>
      </c>
      <c r="E4166">
        <f t="shared" si="131"/>
        <v>3234001</v>
      </c>
    </row>
    <row r="4167" spans="1:5">
      <c r="A4167">
        <v>3206008</v>
      </c>
      <c r="B4167">
        <v>3234002</v>
      </c>
      <c r="C4167" s="293">
        <v>81600000</v>
      </c>
      <c r="D4167">
        <f t="shared" si="130"/>
        <v>3206008</v>
      </c>
      <c r="E4167">
        <f t="shared" si="131"/>
        <v>3234002</v>
      </c>
    </row>
    <row r="4168" spans="1:5">
      <c r="A4168">
        <v>3206134</v>
      </c>
      <c r="B4168">
        <v>3234003</v>
      </c>
      <c r="C4168" s="293">
        <v>202000000</v>
      </c>
      <c r="D4168">
        <f t="shared" si="130"/>
        <v>3206134</v>
      </c>
      <c r="E4168">
        <f t="shared" si="131"/>
        <v>3234003</v>
      </c>
    </row>
    <row r="4169" spans="1:5">
      <c r="A4169">
        <v>3206136</v>
      </c>
      <c r="B4169">
        <v>3234004</v>
      </c>
      <c r="C4169" s="293">
        <v>103000000</v>
      </c>
      <c r="D4169">
        <f t="shared" si="130"/>
        <v>3206136</v>
      </c>
      <c r="E4169">
        <f t="shared" si="131"/>
        <v>3234004</v>
      </c>
    </row>
    <row r="4170" spans="1:5">
      <c r="A4170">
        <v>3206057</v>
      </c>
      <c r="B4170">
        <v>3235001</v>
      </c>
      <c r="C4170" s="293">
        <v>98800000</v>
      </c>
      <c r="D4170">
        <f t="shared" si="130"/>
        <v>3206057</v>
      </c>
      <c r="E4170">
        <f t="shared" si="131"/>
        <v>3235001</v>
      </c>
    </row>
    <row r="4171" spans="1:5">
      <c r="A4171">
        <v>3206058</v>
      </c>
      <c r="B4171">
        <v>3235002</v>
      </c>
      <c r="C4171" s="293">
        <v>98700000</v>
      </c>
      <c r="D4171">
        <f t="shared" si="130"/>
        <v>3206058</v>
      </c>
      <c r="E4171">
        <f t="shared" si="131"/>
        <v>3235002</v>
      </c>
    </row>
    <row r="4172" spans="1:5">
      <c r="A4172">
        <v>3206059</v>
      </c>
      <c r="B4172">
        <v>3235003</v>
      </c>
      <c r="C4172" s="293">
        <v>99000000</v>
      </c>
      <c r="D4172">
        <f t="shared" si="130"/>
        <v>3206059</v>
      </c>
      <c r="E4172">
        <f t="shared" si="131"/>
        <v>3235003</v>
      </c>
    </row>
    <row r="4173" spans="1:5">
      <c r="A4173">
        <v>3206060</v>
      </c>
      <c r="B4173">
        <v>3235004</v>
      </c>
      <c r="C4173" s="293">
        <v>98900000</v>
      </c>
      <c r="D4173">
        <f t="shared" si="130"/>
        <v>3206060</v>
      </c>
      <c r="E4173">
        <f t="shared" si="131"/>
        <v>3235004</v>
      </c>
    </row>
    <row r="4174" spans="1:5">
      <c r="A4174">
        <v>3206061</v>
      </c>
      <c r="B4174">
        <v>3235005</v>
      </c>
      <c r="C4174" s="293">
        <v>100600000</v>
      </c>
      <c r="D4174">
        <f t="shared" si="130"/>
        <v>3206061</v>
      </c>
      <c r="E4174">
        <f t="shared" si="131"/>
        <v>3235005</v>
      </c>
    </row>
    <row r="4175" spans="1:5">
      <c r="A4175">
        <v>3206062</v>
      </c>
      <c r="B4175">
        <v>3235006</v>
      </c>
      <c r="C4175" s="293">
        <v>108300000</v>
      </c>
      <c r="D4175">
        <f t="shared" si="130"/>
        <v>3206062</v>
      </c>
      <c r="E4175">
        <f t="shared" si="131"/>
        <v>3235006</v>
      </c>
    </row>
    <row r="4176" spans="1:5">
      <c r="A4176">
        <v>3206065</v>
      </c>
      <c r="B4176">
        <v>3235007</v>
      </c>
      <c r="C4176" s="293">
        <v>98600000</v>
      </c>
      <c r="D4176">
        <f t="shared" si="130"/>
        <v>3206065</v>
      </c>
      <c r="E4176">
        <f t="shared" si="131"/>
        <v>3235007</v>
      </c>
    </row>
    <row r="4177" spans="1:5">
      <c r="A4177">
        <v>3206066</v>
      </c>
      <c r="B4177">
        <v>3235008</v>
      </c>
      <c r="C4177" s="293">
        <v>98500000</v>
      </c>
      <c r="D4177">
        <f t="shared" si="130"/>
        <v>3206066</v>
      </c>
      <c r="E4177">
        <f t="shared" si="131"/>
        <v>3235008</v>
      </c>
    </row>
    <row r="4178" spans="1:5">
      <c r="A4178">
        <v>3206067</v>
      </c>
      <c r="B4178">
        <v>3235009</v>
      </c>
      <c r="C4178" s="293">
        <v>108400000</v>
      </c>
      <c r="D4178">
        <f t="shared" si="130"/>
        <v>3206067</v>
      </c>
      <c r="E4178">
        <f t="shared" si="131"/>
        <v>3235009</v>
      </c>
    </row>
    <row r="4179" spans="1:5">
      <c r="A4179">
        <v>3206068</v>
      </c>
      <c r="B4179">
        <v>3235010</v>
      </c>
      <c r="C4179" s="293">
        <v>116700000</v>
      </c>
      <c r="D4179">
        <f t="shared" si="130"/>
        <v>3206068</v>
      </c>
      <c r="E4179">
        <f t="shared" si="131"/>
        <v>3235010</v>
      </c>
    </row>
    <row r="4180" spans="1:5">
      <c r="A4180">
        <v>3206069</v>
      </c>
      <c r="B4180">
        <v>3235011</v>
      </c>
      <c r="C4180" s="293">
        <v>115700000</v>
      </c>
      <c r="D4180">
        <f t="shared" si="130"/>
        <v>3206069</v>
      </c>
      <c r="E4180">
        <f t="shared" si="131"/>
        <v>3235011</v>
      </c>
    </row>
    <row r="4181" spans="1:5">
      <c r="A4181">
        <v>3206070</v>
      </c>
      <c r="B4181">
        <v>3235012</v>
      </c>
      <c r="C4181" s="293">
        <v>106700000</v>
      </c>
      <c r="D4181">
        <f t="shared" si="130"/>
        <v>3206070</v>
      </c>
      <c r="E4181">
        <f t="shared" si="131"/>
        <v>3235012</v>
      </c>
    </row>
    <row r="4182" spans="1:5">
      <c r="A4182">
        <v>3206071</v>
      </c>
      <c r="B4182">
        <v>3235013</v>
      </c>
      <c r="C4182" s="293">
        <v>107400000</v>
      </c>
      <c r="D4182">
        <f t="shared" si="130"/>
        <v>3206071</v>
      </c>
      <c r="E4182">
        <f t="shared" si="131"/>
        <v>3235013</v>
      </c>
    </row>
    <row r="4183" spans="1:5">
      <c r="A4183">
        <v>3206072</v>
      </c>
      <c r="B4183">
        <v>3235014</v>
      </c>
      <c r="C4183" s="293">
        <v>119800000</v>
      </c>
      <c r="D4183">
        <f t="shared" si="130"/>
        <v>3206072</v>
      </c>
      <c r="E4183">
        <f t="shared" si="131"/>
        <v>3235014</v>
      </c>
    </row>
    <row r="4184" spans="1:5">
      <c r="A4184">
        <v>3206073</v>
      </c>
      <c r="B4184">
        <v>3235015</v>
      </c>
      <c r="C4184" s="293">
        <v>106600000</v>
      </c>
      <c r="D4184">
        <f t="shared" si="130"/>
        <v>3206073</v>
      </c>
      <c r="E4184">
        <f t="shared" si="131"/>
        <v>3235015</v>
      </c>
    </row>
    <row r="4185" spans="1:5">
      <c r="A4185">
        <v>3206074</v>
      </c>
      <c r="B4185">
        <v>3235016</v>
      </c>
      <c r="C4185" s="293">
        <v>117800000</v>
      </c>
      <c r="D4185">
        <f t="shared" si="130"/>
        <v>3206074</v>
      </c>
      <c r="E4185">
        <f t="shared" si="131"/>
        <v>3235016</v>
      </c>
    </row>
    <row r="4186" spans="1:5">
      <c r="A4186">
        <v>3206075</v>
      </c>
      <c r="B4186">
        <v>3235017</v>
      </c>
      <c r="C4186" s="293">
        <v>118300000</v>
      </c>
      <c r="D4186">
        <f t="shared" si="130"/>
        <v>3206075</v>
      </c>
      <c r="E4186">
        <f t="shared" si="131"/>
        <v>3235017</v>
      </c>
    </row>
    <row r="4187" spans="1:5">
      <c r="A4187">
        <v>3206076</v>
      </c>
      <c r="B4187">
        <v>3235018</v>
      </c>
      <c r="C4187" s="293">
        <v>116500000</v>
      </c>
      <c r="D4187">
        <f t="shared" si="130"/>
        <v>3206076</v>
      </c>
      <c r="E4187">
        <f t="shared" si="131"/>
        <v>3235018</v>
      </c>
    </row>
    <row r="4188" spans="1:5">
      <c r="A4188">
        <v>3206077</v>
      </c>
      <c r="B4188">
        <v>3235019</v>
      </c>
      <c r="C4188" s="293">
        <v>124900000</v>
      </c>
      <c r="D4188">
        <f t="shared" si="130"/>
        <v>3206077</v>
      </c>
      <c r="E4188">
        <f t="shared" si="131"/>
        <v>3235019</v>
      </c>
    </row>
    <row r="4189" spans="1:5">
      <c r="A4189">
        <v>3206078</v>
      </c>
      <c r="B4189">
        <v>3235020</v>
      </c>
      <c r="C4189" s="293">
        <v>132000000</v>
      </c>
      <c r="D4189">
        <f t="shared" si="130"/>
        <v>3206078</v>
      </c>
      <c r="E4189">
        <f t="shared" si="131"/>
        <v>3235020</v>
      </c>
    </row>
    <row r="4190" spans="1:5">
      <c r="A4190">
        <v>3206079</v>
      </c>
      <c r="B4190">
        <v>3235021</v>
      </c>
      <c r="C4190" s="293">
        <v>127800000</v>
      </c>
      <c r="D4190">
        <f t="shared" si="130"/>
        <v>3206079</v>
      </c>
      <c r="E4190">
        <f t="shared" si="131"/>
        <v>3235021</v>
      </c>
    </row>
    <row r="4191" spans="1:5">
      <c r="A4191">
        <v>3206080</v>
      </c>
      <c r="B4191">
        <v>3235022</v>
      </c>
      <c r="C4191" s="293">
        <v>114900000</v>
      </c>
      <c r="D4191">
        <f t="shared" si="130"/>
        <v>3206080</v>
      </c>
      <c r="E4191">
        <f t="shared" si="131"/>
        <v>3235022</v>
      </c>
    </row>
    <row r="4192" spans="1:5">
      <c r="A4192">
        <v>3206082</v>
      </c>
      <c r="B4192">
        <v>3235023</v>
      </c>
      <c r="C4192" s="293">
        <v>116400000</v>
      </c>
      <c r="D4192">
        <f t="shared" si="130"/>
        <v>3206082</v>
      </c>
      <c r="E4192">
        <f t="shared" si="131"/>
        <v>3235023</v>
      </c>
    </row>
    <row r="4193" spans="1:5">
      <c r="A4193">
        <v>3206083</v>
      </c>
      <c r="B4193">
        <v>3235024</v>
      </c>
      <c r="C4193" s="293">
        <v>125900000</v>
      </c>
      <c r="D4193">
        <f t="shared" si="130"/>
        <v>3206083</v>
      </c>
      <c r="E4193">
        <f t="shared" si="131"/>
        <v>3235024</v>
      </c>
    </row>
    <row r="4194" spans="1:5">
      <c r="A4194">
        <v>3206084</v>
      </c>
      <c r="B4194">
        <v>3235025</v>
      </c>
      <c r="C4194" s="293">
        <v>130500000</v>
      </c>
      <c r="D4194">
        <f t="shared" si="130"/>
        <v>3206084</v>
      </c>
      <c r="E4194">
        <f t="shared" si="131"/>
        <v>3235025</v>
      </c>
    </row>
    <row r="4195" spans="1:5">
      <c r="A4195">
        <v>3206085</v>
      </c>
      <c r="B4195">
        <v>3235026</v>
      </c>
      <c r="C4195" s="293">
        <v>128600000</v>
      </c>
      <c r="D4195">
        <f t="shared" si="130"/>
        <v>3206085</v>
      </c>
      <c r="E4195">
        <f t="shared" si="131"/>
        <v>3235026</v>
      </c>
    </row>
    <row r="4196" spans="1:5">
      <c r="A4196">
        <v>3206086</v>
      </c>
      <c r="B4196">
        <v>3235027</v>
      </c>
      <c r="C4196" s="293">
        <v>100700000</v>
      </c>
      <c r="D4196">
        <f t="shared" si="130"/>
        <v>3206086</v>
      </c>
      <c r="E4196">
        <f t="shared" si="131"/>
        <v>3235027</v>
      </c>
    </row>
    <row r="4197" spans="1:5">
      <c r="A4197">
        <v>3206087</v>
      </c>
      <c r="B4197">
        <v>3235028</v>
      </c>
      <c r="C4197" s="293">
        <v>100300000</v>
      </c>
      <c r="D4197">
        <f t="shared" si="130"/>
        <v>3206087</v>
      </c>
      <c r="E4197">
        <f t="shared" si="131"/>
        <v>3235028</v>
      </c>
    </row>
    <row r="4198" spans="1:5">
      <c r="A4198">
        <v>3206088</v>
      </c>
      <c r="B4198">
        <v>3235029</v>
      </c>
      <c r="C4198" s="293">
        <v>103300000</v>
      </c>
      <c r="D4198">
        <f t="shared" si="130"/>
        <v>3206088</v>
      </c>
      <c r="E4198">
        <f t="shared" si="131"/>
        <v>3235029</v>
      </c>
    </row>
    <row r="4199" spans="1:5">
      <c r="A4199">
        <v>3206089</v>
      </c>
      <c r="B4199">
        <v>3235030</v>
      </c>
      <c r="C4199" s="293">
        <v>114800000</v>
      </c>
      <c r="D4199">
        <f t="shared" si="130"/>
        <v>3206089</v>
      </c>
      <c r="E4199">
        <f t="shared" si="131"/>
        <v>3235030</v>
      </c>
    </row>
    <row r="4200" spans="1:5">
      <c r="A4200">
        <v>3206090</v>
      </c>
      <c r="B4200">
        <v>3235031</v>
      </c>
      <c r="C4200" s="293">
        <v>121900000</v>
      </c>
      <c r="D4200">
        <f t="shared" si="130"/>
        <v>3206090</v>
      </c>
      <c r="E4200">
        <f t="shared" si="131"/>
        <v>3235031</v>
      </c>
    </row>
    <row r="4201" spans="1:5">
      <c r="A4201">
        <v>3206094</v>
      </c>
      <c r="B4201">
        <v>3235032</v>
      </c>
      <c r="C4201" s="293">
        <v>105200000</v>
      </c>
      <c r="D4201">
        <f t="shared" si="130"/>
        <v>3206094</v>
      </c>
      <c r="E4201">
        <f t="shared" si="131"/>
        <v>3235032</v>
      </c>
    </row>
    <row r="4202" spans="1:5">
      <c r="A4202">
        <v>3206095</v>
      </c>
      <c r="B4202">
        <v>3235033</v>
      </c>
      <c r="C4202" s="293">
        <v>121900000</v>
      </c>
      <c r="D4202">
        <f t="shared" si="130"/>
        <v>3206095</v>
      </c>
      <c r="E4202">
        <f t="shared" si="131"/>
        <v>3235033</v>
      </c>
    </row>
    <row r="4203" spans="1:5">
      <c r="A4203">
        <v>3206096</v>
      </c>
      <c r="B4203">
        <v>3235034</v>
      </c>
      <c r="C4203" s="293">
        <v>129700000</v>
      </c>
      <c r="D4203">
        <f t="shared" si="130"/>
        <v>3206096</v>
      </c>
      <c r="E4203">
        <f t="shared" si="131"/>
        <v>3235034</v>
      </c>
    </row>
    <row r="4204" spans="1:5">
      <c r="A4204">
        <v>3206097</v>
      </c>
      <c r="B4204">
        <v>3235035</v>
      </c>
      <c r="C4204" s="293">
        <v>147500000</v>
      </c>
      <c r="D4204">
        <f t="shared" si="130"/>
        <v>3206097</v>
      </c>
      <c r="E4204">
        <f t="shared" si="131"/>
        <v>3235035</v>
      </c>
    </row>
    <row r="4205" spans="1:5">
      <c r="A4205">
        <v>3206098</v>
      </c>
      <c r="B4205">
        <v>3235036</v>
      </c>
      <c r="C4205" s="293">
        <v>102600000</v>
      </c>
      <c r="D4205">
        <f t="shared" si="130"/>
        <v>3206098</v>
      </c>
      <c r="E4205">
        <f t="shared" si="131"/>
        <v>3235036</v>
      </c>
    </row>
    <row r="4206" spans="1:5">
      <c r="A4206">
        <v>3206100</v>
      </c>
      <c r="B4206">
        <v>3235037</v>
      </c>
      <c r="C4206" s="293">
        <v>158000000</v>
      </c>
      <c r="D4206">
        <f t="shared" si="130"/>
        <v>3206100</v>
      </c>
      <c r="E4206">
        <f t="shared" si="131"/>
        <v>3235037</v>
      </c>
    </row>
    <row r="4207" spans="1:5">
      <c r="A4207">
        <v>3206101</v>
      </c>
      <c r="B4207">
        <v>3235038</v>
      </c>
      <c r="C4207" s="293">
        <v>176000000</v>
      </c>
      <c r="D4207">
        <f t="shared" si="130"/>
        <v>3206101</v>
      </c>
      <c r="E4207">
        <f t="shared" si="131"/>
        <v>3235038</v>
      </c>
    </row>
    <row r="4208" spans="1:5">
      <c r="A4208">
        <v>3206102</v>
      </c>
      <c r="B4208">
        <v>3235039</v>
      </c>
      <c r="C4208" s="293">
        <v>132100000</v>
      </c>
      <c r="D4208">
        <f t="shared" si="130"/>
        <v>3206102</v>
      </c>
      <c r="E4208">
        <f t="shared" si="131"/>
        <v>3235039</v>
      </c>
    </row>
    <row r="4209" spans="1:5">
      <c r="A4209">
        <v>3206103</v>
      </c>
      <c r="B4209">
        <v>3235040</v>
      </c>
      <c r="C4209" s="293">
        <v>122100000</v>
      </c>
      <c r="D4209">
        <f t="shared" si="130"/>
        <v>3206103</v>
      </c>
      <c r="E4209">
        <f t="shared" si="131"/>
        <v>3235040</v>
      </c>
    </row>
    <row r="4210" spans="1:5">
      <c r="A4210">
        <v>3206104</v>
      </c>
      <c r="B4210">
        <v>3235041</v>
      </c>
      <c r="C4210" s="293">
        <v>128800000</v>
      </c>
      <c r="D4210">
        <f t="shared" si="130"/>
        <v>3206104</v>
      </c>
      <c r="E4210">
        <f t="shared" si="131"/>
        <v>3235041</v>
      </c>
    </row>
    <row r="4211" spans="1:5">
      <c r="A4211">
        <v>3206105</v>
      </c>
      <c r="B4211">
        <v>3235042</v>
      </c>
      <c r="C4211" s="293">
        <v>98400000</v>
      </c>
      <c r="D4211">
        <f t="shared" si="130"/>
        <v>3206105</v>
      </c>
      <c r="E4211">
        <f t="shared" si="131"/>
        <v>3235042</v>
      </c>
    </row>
    <row r="4212" spans="1:5">
      <c r="A4212">
        <v>3206107</v>
      </c>
      <c r="B4212">
        <v>3235043</v>
      </c>
      <c r="C4212" s="293">
        <v>138500000</v>
      </c>
      <c r="D4212">
        <f t="shared" si="130"/>
        <v>3206107</v>
      </c>
      <c r="E4212">
        <f t="shared" si="131"/>
        <v>3235043</v>
      </c>
    </row>
    <row r="4213" spans="1:5">
      <c r="A4213">
        <v>3206108</v>
      </c>
      <c r="B4213">
        <v>3235044</v>
      </c>
      <c r="C4213" s="293">
        <v>88000000</v>
      </c>
      <c r="D4213">
        <f t="shared" si="130"/>
        <v>3206108</v>
      </c>
      <c r="E4213">
        <f t="shared" si="131"/>
        <v>3235044</v>
      </c>
    </row>
    <row r="4214" spans="1:5">
      <c r="A4214">
        <v>3206109</v>
      </c>
      <c r="B4214">
        <v>3235045</v>
      </c>
      <c r="C4214" s="293">
        <v>94100000</v>
      </c>
      <c r="D4214">
        <f t="shared" si="130"/>
        <v>3206109</v>
      </c>
      <c r="E4214">
        <f t="shared" si="131"/>
        <v>3235045</v>
      </c>
    </row>
    <row r="4215" spans="1:5">
      <c r="A4215">
        <v>3206110</v>
      </c>
      <c r="B4215">
        <v>3235046</v>
      </c>
      <c r="C4215" s="293">
        <v>95100000</v>
      </c>
      <c r="D4215">
        <f t="shared" si="130"/>
        <v>3206110</v>
      </c>
      <c r="E4215">
        <f t="shared" si="131"/>
        <v>3235046</v>
      </c>
    </row>
    <row r="4216" spans="1:5">
      <c r="A4216">
        <v>3206111</v>
      </c>
      <c r="B4216">
        <v>3235047</v>
      </c>
      <c r="C4216" s="293">
        <v>98000000</v>
      </c>
      <c r="D4216">
        <f t="shared" si="130"/>
        <v>3206111</v>
      </c>
      <c r="E4216">
        <f t="shared" si="131"/>
        <v>3235047</v>
      </c>
    </row>
    <row r="4217" spans="1:5">
      <c r="A4217">
        <v>3206112</v>
      </c>
      <c r="B4217">
        <v>3235048</v>
      </c>
      <c r="C4217" s="293">
        <v>96400000</v>
      </c>
      <c r="D4217">
        <f t="shared" si="130"/>
        <v>3206112</v>
      </c>
      <c r="E4217">
        <f t="shared" si="131"/>
        <v>3235048</v>
      </c>
    </row>
    <row r="4218" spans="1:5">
      <c r="A4218">
        <v>3206113</v>
      </c>
      <c r="B4218">
        <v>3235049</v>
      </c>
      <c r="C4218" s="293">
        <v>95100000</v>
      </c>
      <c r="D4218">
        <f t="shared" si="130"/>
        <v>3206113</v>
      </c>
      <c r="E4218">
        <f t="shared" si="131"/>
        <v>3235049</v>
      </c>
    </row>
    <row r="4219" spans="1:5">
      <c r="A4219">
        <v>3206114</v>
      </c>
      <c r="B4219">
        <v>3235050</v>
      </c>
      <c r="C4219" s="293">
        <v>102100000</v>
      </c>
      <c r="D4219">
        <f t="shared" si="130"/>
        <v>3206114</v>
      </c>
      <c r="E4219">
        <f t="shared" si="131"/>
        <v>3235050</v>
      </c>
    </row>
    <row r="4220" spans="1:5">
      <c r="A4220">
        <v>3206115</v>
      </c>
      <c r="B4220">
        <v>3235051</v>
      </c>
      <c r="C4220" s="293">
        <v>118000000</v>
      </c>
      <c r="D4220">
        <f t="shared" si="130"/>
        <v>3206115</v>
      </c>
      <c r="E4220">
        <f t="shared" si="131"/>
        <v>3235051</v>
      </c>
    </row>
    <row r="4221" spans="1:5">
      <c r="A4221">
        <v>3206116</v>
      </c>
      <c r="B4221">
        <v>3235052</v>
      </c>
      <c r="C4221" s="293">
        <v>136800000</v>
      </c>
      <c r="D4221">
        <f t="shared" si="130"/>
        <v>3206116</v>
      </c>
      <c r="E4221">
        <f t="shared" si="131"/>
        <v>3235052</v>
      </c>
    </row>
    <row r="4222" spans="1:5">
      <c r="A4222">
        <v>3206117</v>
      </c>
      <c r="B4222">
        <v>3235053</v>
      </c>
      <c r="C4222" s="293">
        <v>126000000</v>
      </c>
      <c r="D4222">
        <f t="shared" si="130"/>
        <v>3206117</v>
      </c>
      <c r="E4222">
        <f t="shared" si="131"/>
        <v>3235053</v>
      </c>
    </row>
    <row r="4223" spans="1:5">
      <c r="A4223">
        <v>3206118</v>
      </c>
      <c r="B4223">
        <v>3235054</v>
      </c>
      <c r="C4223" s="293">
        <v>163000000</v>
      </c>
      <c r="D4223">
        <f t="shared" si="130"/>
        <v>3206118</v>
      </c>
      <c r="E4223">
        <f t="shared" si="131"/>
        <v>3235054</v>
      </c>
    </row>
    <row r="4224" spans="1:5">
      <c r="A4224">
        <v>3206119</v>
      </c>
      <c r="B4224">
        <v>3235055</v>
      </c>
      <c r="C4224" s="293">
        <v>97600000</v>
      </c>
      <c r="D4224">
        <f t="shared" si="130"/>
        <v>3206119</v>
      </c>
      <c r="E4224">
        <f t="shared" si="131"/>
        <v>3235055</v>
      </c>
    </row>
    <row r="4225" spans="1:5">
      <c r="A4225">
        <v>3206120</v>
      </c>
      <c r="B4225">
        <v>3235056</v>
      </c>
      <c r="C4225" s="293">
        <v>122400000</v>
      </c>
      <c r="D4225">
        <f t="shared" si="130"/>
        <v>3206120</v>
      </c>
      <c r="E4225">
        <f t="shared" si="131"/>
        <v>3235056</v>
      </c>
    </row>
    <row r="4226" spans="1:5">
      <c r="A4226">
        <v>3206121</v>
      </c>
      <c r="B4226">
        <v>3235057</v>
      </c>
      <c r="C4226" s="293">
        <v>140000000</v>
      </c>
      <c r="D4226">
        <f t="shared" si="130"/>
        <v>3206121</v>
      </c>
      <c r="E4226">
        <f t="shared" si="131"/>
        <v>3235057</v>
      </c>
    </row>
    <row r="4227" spans="1:5">
      <c r="A4227">
        <v>3206122</v>
      </c>
      <c r="B4227">
        <v>3235058</v>
      </c>
      <c r="C4227" s="293">
        <v>150000000</v>
      </c>
      <c r="D4227">
        <f t="shared" ref="D4227:D4290" si="132">+A4227*1</f>
        <v>3206122</v>
      </c>
      <c r="E4227">
        <f t="shared" ref="E4227:E4290" si="133">+B4227*1</f>
        <v>3235058</v>
      </c>
    </row>
    <row r="4228" spans="1:5">
      <c r="A4228">
        <v>3206124</v>
      </c>
      <c r="B4228">
        <v>3235059</v>
      </c>
      <c r="C4228" s="293">
        <v>100000000</v>
      </c>
      <c r="D4228">
        <f t="shared" si="132"/>
        <v>3206124</v>
      </c>
      <c r="E4228">
        <f t="shared" si="133"/>
        <v>3235059</v>
      </c>
    </row>
    <row r="4229" spans="1:5">
      <c r="A4229">
        <v>3206125</v>
      </c>
      <c r="B4229">
        <v>3235060</v>
      </c>
      <c r="C4229" s="293">
        <v>95000000</v>
      </c>
      <c r="D4229">
        <f t="shared" si="132"/>
        <v>3206125</v>
      </c>
      <c r="E4229">
        <f t="shared" si="133"/>
        <v>3235060</v>
      </c>
    </row>
    <row r="4230" spans="1:5">
      <c r="A4230">
        <v>3206130</v>
      </c>
      <c r="B4230">
        <v>3235061</v>
      </c>
      <c r="C4230" s="293">
        <v>180000000</v>
      </c>
      <c r="D4230">
        <f t="shared" si="132"/>
        <v>3206130</v>
      </c>
      <c r="E4230">
        <f t="shared" si="133"/>
        <v>3235061</v>
      </c>
    </row>
    <row r="4231" spans="1:5">
      <c r="A4231">
        <v>3206137</v>
      </c>
      <c r="B4231">
        <v>3235062</v>
      </c>
      <c r="C4231" s="293">
        <v>140000000</v>
      </c>
      <c r="D4231">
        <f t="shared" si="132"/>
        <v>3206137</v>
      </c>
      <c r="E4231">
        <f t="shared" si="133"/>
        <v>3235062</v>
      </c>
    </row>
    <row r="4232" spans="1:5">
      <c r="A4232">
        <v>3206138</v>
      </c>
      <c r="B4232">
        <v>3235063</v>
      </c>
      <c r="C4232" s="293">
        <v>150000000</v>
      </c>
      <c r="D4232">
        <f t="shared" si="132"/>
        <v>3206138</v>
      </c>
      <c r="E4232">
        <f t="shared" si="133"/>
        <v>3235063</v>
      </c>
    </row>
    <row r="4233" spans="1:5">
      <c r="A4233">
        <v>3206139</v>
      </c>
      <c r="B4233">
        <v>3235064</v>
      </c>
      <c r="C4233" s="293">
        <v>118000000</v>
      </c>
      <c r="D4233">
        <f t="shared" si="132"/>
        <v>3206139</v>
      </c>
      <c r="E4233">
        <f t="shared" si="133"/>
        <v>3235064</v>
      </c>
    </row>
    <row r="4234" spans="1:5">
      <c r="A4234">
        <v>3206140</v>
      </c>
      <c r="B4234">
        <v>3235065</v>
      </c>
      <c r="C4234" s="293">
        <v>125000000</v>
      </c>
      <c r="D4234">
        <f t="shared" si="132"/>
        <v>3206140</v>
      </c>
      <c r="E4234">
        <f t="shared" si="133"/>
        <v>3235065</v>
      </c>
    </row>
    <row r="4235" spans="1:5">
      <c r="A4235">
        <v>3206141</v>
      </c>
      <c r="B4235">
        <v>3235066</v>
      </c>
      <c r="C4235" s="293">
        <v>162000000</v>
      </c>
      <c r="D4235">
        <f t="shared" si="132"/>
        <v>3206141</v>
      </c>
      <c r="E4235">
        <f t="shared" si="133"/>
        <v>3235066</v>
      </c>
    </row>
    <row r="4236" spans="1:5">
      <c r="A4236">
        <v>3206142</v>
      </c>
      <c r="B4236">
        <v>3235067</v>
      </c>
      <c r="C4236" s="293">
        <v>119000000</v>
      </c>
      <c r="D4236">
        <f t="shared" si="132"/>
        <v>3206142</v>
      </c>
      <c r="E4236">
        <f t="shared" si="133"/>
        <v>3235067</v>
      </c>
    </row>
    <row r="4237" spans="1:5">
      <c r="A4237">
        <v>3206143</v>
      </c>
      <c r="B4237">
        <v>3235068</v>
      </c>
      <c r="C4237" s="293">
        <v>117000000</v>
      </c>
      <c r="D4237">
        <f t="shared" si="132"/>
        <v>3206143</v>
      </c>
      <c r="E4237">
        <f t="shared" si="133"/>
        <v>3235068</v>
      </c>
    </row>
    <row r="4238" spans="1:5">
      <c r="A4238">
        <v>3206145</v>
      </c>
      <c r="B4238">
        <v>3235069</v>
      </c>
      <c r="C4238" s="293">
        <v>200000000</v>
      </c>
      <c r="D4238">
        <f t="shared" si="132"/>
        <v>3206145</v>
      </c>
      <c r="E4238">
        <f t="shared" si="133"/>
        <v>3235069</v>
      </c>
    </row>
    <row r="4239" spans="1:5">
      <c r="A4239">
        <v>3206146</v>
      </c>
      <c r="B4239">
        <v>3235070</v>
      </c>
      <c r="C4239" s="293">
        <v>172000000</v>
      </c>
      <c r="D4239">
        <f t="shared" si="132"/>
        <v>3206146</v>
      </c>
      <c r="E4239">
        <f t="shared" si="133"/>
        <v>3235070</v>
      </c>
    </row>
    <row r="4240" spans="1:5">
      <c r="A4240">
        <v>3206147</v>
      </c>
      <c r="B4240">
        <v>3235071</v>
      </c>
      <c r="C4240" s="293">
        <v>185000000</v>
      </c>
      <c r="D4240">
        <f t="shared" si="132"/>
        <v>3206147</v>
      </c>
      <c r="E4240">
        <f t="shared" si="133"/>
        <v>3235071</v>
      </c>
    </row>
    <row r="4241" spans="1:5">
      <c r="A4241">
        <v>3206149</v>
      </c>
      <c r="B4241">
        <v>3235072</v>
      </c>
      <c r="C4241" s="293">
        <v>163000000</v>
      </c>
      <c r="D4241">
        <f t="shared" si="132"/>
        <v>3206149</v>
      </c>
      <c r="E4241">
        <f t="shared" si="133"/>
        <v>3235072</v>
      </c>
    </row>
    <row r="4242" spans="1:5">
      <c r="A4242">
        <v>3206150</v>
      </c>
      <c r="B4242">
        <v>3235073</v>
      </c>
      <c r="C4242" s="293">
        <v>128000000</v>
      </c>
      <c r="D4242">
        <f t="shared" si="132"/>
        <v>3206150</v>
      </c>
      <c r="E4242">
        <f t="shared" si="133"/>
        <v>3235073</v>
      </c>
    </row>
    <row r="4243" spans="1:5">
      <c r="A4243">
        <v>3206091</v>
      </c>
      <c r="B4243">
        <v>3236001</v>
      </c>
      <c r="C4243" s="293">
        <v>123000000</v>
      </c>
      <c r="D4243">
        <f t="shared" si="132"/>
        <v>3206091</v>
      </c>
      <c r="E4243">
        <f t="shared" si="133"/>
        <v>3236001</v>
      </c>
    </row>
    <row r="4244" spans="1:5">
      <c r="A4244">
        <v>3206092</v>
      </c>
      <c r="B4244">
        <v>3236002</v>
      </c>
      <c r="C4244" s="293">
        <v>152700000</v>
      </c>
      <c r="D4244">
        <f t="shared" si="132"/>
        <v>3206092</v>
      </c>
      <c r="E4244">
        <f t="shared" si="133"/>
        <v>3236002</v>
      </c>
    </row>
    <row r="4245" spans="1:5">
      <c r="A4245">
        <v>3206093</v>
      </c>
      <c r="B4245">
        <v>3236003</v>
      </c>
      <c r="C4245" s="293">
        <v>169600000</v>
      </c>
      <c r="D4245">
        <f t="shared" si="132"/>
        <v>3206093</v>
      </c>
      <c r="E4245">
        <f t="shared" si="133"/>
        <v>3236003</v>
      </c>
    </row>
    <row r="4246" spans="1:5">
      <c r="A4246">
        <v>3208002</v>
      </c>
      <c r="B4246">
        <v>3236004</v>
      </c>
      <c r="C4246" s="293">
        <v>95300000</v>
      </c>
      <c r="D4246">
        <f t="shared" si="132"/>
        <v>3208002</v>
      </c>
      <c r="E4246">
        <f t="shared" si="133"/>
        <v>3236004</v>
      </c>
    </row>
    <row r="4247" spans="1:5">
      <c r="A4247">
        <v>3208003</v>
      </c>
      <c r="B4247">
        <v>3236005</v>
      </c>
      <c r="C4247" s="293">
        <v>106100000</v>
      </c>
      <c r="D4247">
        <f t="shared" si="132"/>
        <v>3208003</v>
      </c>
      <c r="E4247">
        <f t="shared" si="133"/>
        <v>3236005</v>
      </c>
    </row>
    <row r="4248" spans="1:5">
      <c r="A4248">
        <v>3208004</v>
      </c>
      <c r="B4248">
        <v>3236006</v>
      </c>
      <c r="C4248" s="293">
        <v>132200000</v>
      </c>
      <c r="D4248">
        <f t="shared" si="132"/>
        <v>3208004</v>
      </c>
      <c r="E4248">
        <f t="shared" si="133"/>
        <v>3236006</v>
      </c>
    </row>
    <row r="4249" spans="1:5">
      <c r="A4249">
        <v>3208005</v>
      </c>
      <c r="B4249">
        <v>3236007</v>
      </c>
      <c r="C4249" s="293">
        <v>113000000</v>
      </c>
      <c r="D4249">
        <f t="shared" si="132"/>
        <v>3208005</v>
      </c>
      <c r="E4249">
        <f t="shared" si="133"/>
        <v>3236007</v>
      </c>
    </row>
    <row r="4250" spans="1:5">
      <c r="A4250">
        <v>3208006</v>
      </c>
      <c r="B4250">
        <v>3236008</v>
      </c>
      <c r="C4250" s="293">
        <v>128000000</v>
      </c>
      <c r="D4250">
        <f t="shared" si="132"/>
        <v>3208006</v>
      </c>
      <c r="E4250">
        <f t="shared" si="133"/>
        <v>3236008</v>
      </c>
    </row>
    <row r="4251" spans="1:5">
      <c r="A4251">
        <v>3208007</v>
      </c>
      <c r="B4251">
        <v>3236009</v>
      </c>
      <c r="C4251" s="293">
        <v>111200000</v>
      </c>
      <c r="D4251">
        <f t="shared" si="132"/>
        <v>3208007</v>
      </c>
      <c r="E4251">
        <f t="shared" si="133"/>
        <v>3236009</v>
      </c>
    </row>
    <row r="4252" spans="1:5">
      <c r="A4252">
        <v>3208009</v>
      </c>
      <c r="B4252">
        <v>3236010</v>
      </c>
      <c r="C4252" s="293">
        <v>99700000</v>
      </c>
      <c r="D4252">
        <f t="shared" si="132"/>
        <v>3208009</v>
      </c>
      <c r="E4252">
        <f t="shared" si="133"/>
        <v>3236010</v>
      </c>
    </row>
    <row r="4253" spans="1:5">
      <c r="A4253">
        <v>3208011</v>
      </c>
      <c r="B4253">
        <v>3236011</v>
      </c>
      <c r="C4253" s="293">
        <v>97900000</v>
      </c>
      <c r="D4253">
        <f t="shared" si="132"/>
        <v>3208011</v>
      </c>
      <c r="E4253">
        <f t="shared" si="133"/>
        <v>3236011</v>
      </c>
    </row>
    <row r="4254" spans="1:5">
      <c r="A4254">
        <v>3208013</v>
      </c>
      <c r="B4254">
        <v>3236012</v>
      </c>
      <c r="C4254" s="293">
        <v>119500000</v>
      </c>
      <c r="D4254">
        <f t="shared" si="132"/>
        <v>3208013</v>
      </c>
      <c r="E4254">
        <f t="shared" si="133"/>
        <v>3236012</v>
      </c>
    </row>
    <row r="4255" spans="1:5">
      <c r="A4255">
        <v>3208016</v>
      </c>
      <c r="B4255">
        <v>3236013</v>
      </c>
      <c r="C4255" s="293">
        <v>97600000</v>
      </c>
      <c r="D4255">
        <f t="shared" si="132"/>
        <v>3208016</v>
      </c>
      <c r="E4255">
        <f t="shared" si="133"/>
        <v>3236013</v>
      </c>
    </row>
    <row r="4256" spans="1:5">
      <c r="A4256">
        <v>3208017</v>
      </c>
      <c r="B4256">
        <v>3236014</v>
      </c>
      <c r="C4256" s="293">
        <v>104800000</v>
      </c>
      <c r="D4256">
        <f t="shared" si="132"/>
        <v>3208017</v>
      </c>
      <c r="E4256">
        <f t="shared" si="133"/>
        <v>3236014</v>
      </c>
    </row>
    <row r="4257" spans="1:5">
      <c r="A4257">
        <v>3208018</v>
      </c>
      <c r="B4257">
        <v>3236015</v>
      </c>
      <c r="C4257" s="293">
        <v>105500000</v>
      </c>
      <c r="D4257">
        <f t="shared" si="132"/>
        <v>3208018</v>
      </c>
      <c r="E4257">
        <f t="shared" si="133"/>
        <v>3236015</v>
      </c>
    </row>
    <row r="4258" spans="1:5">
      <c r="A4258">
        <v>3208019</v>
      </c>
      <c r="B4258">
        <v>3236016</v>
      </c>
      <c r="C4258" s="293">
        <v>106700000</v>
      </c>
      <c r="D4258">
        <f t="shared" si="132"/>
        <v>3208019</v>
      </c>
      <c r="E4258">
        <f t="shared" si="133"/>
        <v>3236016</v>
      </c>
    </row>
    <row r="4259" spans="1:5">
      <c r="A4259">
        <v>3208021</v>
      </c>
      <c r="B4259">
        <v>3236017</v>
      </c>
      <c r="C4259" s="293">
        <v>99700000</v>
      </c>
      <c r="D4259">
        <f t="shared" si="132"/>
        <v>3208021</v>
      </c>
      <c r="E4259">
        <f t="shared" si="133"/>
        <v>3236017</v>
      </c>
    </row>
    <row r="4260" spans="1:5">
      <c r="A4260">
        <v>3208022</v>
      </c>
      <c r="B4260">
        <v>3236018</v>
      </c>
      <c r="C4260" s="293">
        <v>99500000</v>
      </c>
      <c r="D4260">
        <f t="shared" si="132"/>
        <v>3208022</v>
      </c>
      <c r="E4260">
        <f t="shared" si="133"/>
        <v>3236018</v>
      </c>
    </row>
    <row r="4261" spans="1:5">
      <c r="A4261">
        <v>3208023</v>
      </c>
      <c r="B4261">
        <v>3236019</v>
      </c>
      <c r="C4261" s="293">
        <v>119800000</v>
      </c>
      <c r="D4261">
        <f t="shared" si="132"/>
        <v>3208023</v>
      </c>
      <c r="E4261">
        <f t="shared" si="133"/>
        <v>3236019</v>
      </c>
    </row>
    <row r="4262" spans="1:5">
      <c r="A4262">
        <v>3208024</v>
      </c>
      <c r="B4262">
        <v>3236020</v>
      </c>
      <c r="C4262" s="293">
        <v>122600000</v>
      </c>
      <c r="D4262">
        <f t="shared" si="132"/>
        <v>3208024</v>
      </c>
      <c r="E4262">
        <f t="shared" si="133"/>
        <v>3236020</v>
      </c>
    </row>
    <row r="4263" spans="1:5">
      <c r="A4263">
        <v>3208025</v>
      </c>
      <c r="B4263">
        <v>3236021</v>
      </c>
      <c r="C4263" s="293">
        <v>107800000</v>
      </c>
      <c r="D4263">
        <f t="shared" si="132"/>
        <v>3208025</v>
      </c>
      <c r="E4263">
        <f t="shared" si="133"/>
        <v>3236021</v>
      </c>
    </row>
    <row r="4264" spans="1:5">
      <c r="A4264">
        <v>3208026</v>
      </c>
      <c r="B4264">
        <v>3236022</v>
      </c>
      <c r="C4264" s="293">
        <v>99000000</v>
      </c>
      <c r="D4264">
        <f t="shared" si="132"/>
        <v>3208026</v>
      </c>
      <c r="E4264">
        <f t="shared" si="133"/>
        <v>3236022</v>
      </c>
    </row>
    <row r="4265" spans="1:5">
      <c r="A4265">
        <v>3208027</v>
      </c>
      <c r="B4265">
        <v>3236023</v>
      </c>
      <c r="C4265" s="293">
        <v>129300000</v>
      </c>
      <c r="D4265">
        <f t="shared" si="132"/>
        <v>3208027</v>
      </c>
      <c r="E4265">
        <f t="shared" si="133"/>
        <v>3236023</v>
      </c>
    </row>
    <row r="4266" spans="1:5">
      <c r="A4266">
        <v>3208028</v>
      </c>
      <c r="B4266">
        <v>3236024</v>
      </c>
      <c r="C4266" s="293">
        <v>111100000</v>
      </c>
      <c r="D4266">
        <f t="shared" si="132"/>
        <v>3208028</v>
      </c>
      <c r="E4266">
        <f t="shared" si="133"/>
        <v>3236024</v>
      </c>
    </row>
    <row r="4267" spans="1:5">
      <c r="A4267">
        <v>3208029</v>
      </c>
      <c r="B4267">
        <v>3236025</v>
      </c>
      <c r="C4267" s="293">
        <v>106100000</v>
      </c>
      <c r="D4267">
        <f t="shared" si="132"/>
        <v>3208029</v>
      </c>
      <c r="E4267">
        <f t="shared" si="133"/>
        <v>3236025</v>
      </c>
    </row>
    <row r="4268" spans="1:5">
      <c r="A4268">
        <v>3208030</v>
      </c>
      <c r="B4268">
        <v>3236026</v>
      </c>
      <c r="C4268" s="293">
        <v>112300000</v>
      </c>
      <c r="D4268">
        <f t="shared" si="132"/>
        <v>3208030</v>
      </c>
      <c r="E4268">
        <f t="shared" si="133"/>
        <v>3236026</v>
      </c>
    </row>
    <row r="4269" spans="1:5">
      <c r="A4269">
        <v>3208031</v>
      </c>
      <c r="B4269">
        <v>3236027</v>
      </c>
      <c r="C4269" s="293">
        <v>99600000</v>
      </c>
      <c r="D4269">
        <f t="shared" si="132"/>
        <v>3208031</v>
      </c>
      <c r="E4269">
        <f t="shared" si="133"/>
        <v>3236027</v>
      </c>
    </row>
    <row r="4270" spans="1:5">
      <c r="A4270">
        <v>3208032</v>
      </c>
      <c r="B4270">
        <v>3236028</v>
      </c>
      <c r="C4270" s="293">
        <v>99100000</v>
      </c>
      <c r="D4270">
        <f t="shared" si="132"/>
        <v>3208032</v>
      </c>
      <c r="E4270">
        <f t="shared" si="133"/>
        <v>3236028</v>
      </c>
    </row>
    <row r="4271" spans="1:5">
      <c r="A4271">
        <v>3208033</v>
      </c>
      <c r="B4271">
        <v>3236029</v>
      </c>
      <c r="C4271" s="293">
        <v>103600000</v>
      </c>
      <c r="D4271">
        <f t="shared" si="132"/>
        <v>3208033</v>
      </c>
      <c r="E4271">
        <f t="shared" si="133"/>
        <v>3236029</v>
      </c>
    </row>
    <row r="4272" spans="1:5">
      <c r="A4272">
        <v>3208034</v>
      </c>
      <c r="B4272">
        <v>3236030</v>
      </c>
      <c r="C4272" s="293">
        <v>109900000</v>
      </c>
      <c r="D4272">
        <f t="shared" si="132"/>
        <v>3208034</v>
      </c>
      <c r="E4272">
        <f t="shared" si="133"/>
        <v>3236030</v>
      </c>
    </row>
    <row r="4273" spans="1:5">
      <c r="A4273">
        <v>3208035</v>
      </c>
      <c r="B4273">
        <v>3236031</v>
      </c>
      <c r="C4273" s="293">
        <v>114000000</v>
      </c>
      <c r="D4273">
        <f t="shared" si="132"/>
        <v>3208035</v>
      </c>
      <c r="E4273">
        <f t="shared" si="133"/>
        <v>3236031</v>
      </c>
    </row>
    <row r="4274" spans="1:5">
      <c r="A4274">
        <v>3208036</v>
      </c>
      <c r="B4274">
        <v>3236032</v>
      </c>
      <c r="C4274" s="293">
        <v>121200000</v>
      </c>
      <c r="D4274">
        <f t="shared" si="132"/>
        <v>3208036</v>
      </c>
      <c r="E4274">
        <f t="shared" si="133"/>
        <v>3236032</v>
      </c>
    </row>
    <row r="4275" spans="1:5">
      <c r="A4275">
        <v>3208037</v>
      </c>
      <c r="B4275">
        <v>3236033</v>
      </c>
      <c r="C4275" s="293">
        <v>126100000</v>
      </c>
      <c r="D4275">
        <f t="shared" si="132"/>
        <v>3208037</v>
      </c>
      <c r="E4275">
        <f t="shared" si="133"/>
        <v>3236033</v>
      </c>
    </row>
    <row r="4276" spans="1:5">
      <c r="A4276">
        <v>3208038</v>
      </c>
      <c r="B4276">
        <v>3236034</v>
      </c>
      <c r="C4276" s="293">
        <v>118400000</v>
      </c>
      <c r="D4276">
        <f t="shared" si="132"/>
        <v>3208038</v>
      </c>
      <c r="E4276">
        <f t="shared" si="133"/>
        <v>3236034</v>
      </c>
    </row>
    <row r="4277" spans="1:5">
      <c r="A4277">
        <v>3208039</v>
      </c>
      <c r="B4277">
        <v>3236035</v>
      </c>
      <c r="C4277" s="293">
        <v>122300000</v>
      </c>
      <c r="D4277">
        <f t="shared" si="132"/>
        <v>3208039</v>
      </c>
      <c r="E4277">
        <f t="shared" si="133"/>
        <v>3236035</v>
      </c>
    </row>
    <row r="4278" spans="1:5">
      <c r="A4278">
        <v>3208040</v>
      </c>
      <c r="B4278">
        <v>3236036</v>
      </c>
      <c r="C4278" s="293">
        <v>108000000</v>
      </c>
      <c r="D4278">
        <f t="shared" si="132"/>
        <v>3208040</v>
      </c>
      <c r="E4278">
        <f t="shared" si="133"/>
        <v>3236036</v>
      </c>
    </row>
    <row r="4279" spans="1:5">
      <c r="A4279">
        <v>3208041</v>
      </c>
      <c r="B4279">
        <v>3236037</v>
      </c>
      <c r="C4279" s="293">
        <v>125900000</v>
      </c>
      <c r="D4279">
        <f t="shared" si="132"/>
        <v>3208041</v>
      </c>
      <c r="E4279">
        <f t="shared" si="133"/>
        <v>3236037</v>
      </c>
    </row>
    <row r="4280" spans="1:5">
      <c r="A4280">
        <v>3208042</v>
      </c>
      <c r="B4280">
        <v>3236038</v>
      </c>
      <c r="C4280" s="293">
        <v>131300000</v>
      </c>
      <c r="D4280">
        <f t="shared" si="132"/>
        <v>3208042</v>
      </c>
      <c r="E4280">
        <f t="shared" si="133"/>
        <v>3236038</v>
      </c>
    </row>
    <row r="4281" spans="1:5">
      <c r="A4281">
        <v>3208043</v>
      </c>
      <c r="B4281">
        <v>3236039</v>
      </c>
      <c r="C4281" s="293">
        <v>114300000</v>
      </c>
      <c r="D4281">
        <f t="shared" si="132"/>
        <v>3208043</v>
      </c>
      <c r="E4281">
        <f t="shared" si="133"/>
        <v>3236039</v>
      </c>
    </row>
    <row r="4282" spans="1:5">
      <c r="A4282">
        <v>3208044</v>
      </c>
      <c r="B4282">
        <v>3236040</v>
      </c>
      <c r="C4282" s="293">
        <v>117600000</v>
      </c>
      <c r="D4282">
        <f t="shared" si="132"/>
        <v>3208044</v>
      </c>
      <c r="E4282">
        <f t="shared" si="133"/>
        <v>3236040</v>
      </c>
    </row>
    <row r="4283" spans="1:5">
      <c r="A4283">
        <v>3208045</v>
      </c>
      <c r="B4283">
        <v>3236041</v>
      </c>
      <c r="C4283" s="293">
        <v>155200000</v>
      </c>
      <c r="D4283">
        <f t="shared" si="132"/>
        <v>3208045</v>
      </c>
      <c r="E4283">
        <f t="shared" si="133"/>
        <v>3236041</v>
      </c>
    </row>
    <row r="4284" spans="1:5">
      <c r="A4284">
        <v>3208046</v>
      </c>
      <c r="B4284">
        <v>3236042</v>
      </c>
      <c r="C4284" s="293">
        <v>118800000</v>
      </c>
      <c r="D4284">
        <f t="shared" si="132"/>
        <v>3208046</v>
      </c>
      <c r="E4284">
        <f t="shared" si="133"/>
        <v>3236042</v>
      </c>
    </row>
    <row r="4285" spans="1:5">
      <c r="A4285">
        <v>3208047</v>
      </c>
      <c r="B4285">
        <v>3236043</v>
      </c>
      <c r="C4285" s="293">
        <v>147600000</v>
      </c>
      <c r="D4285">
        <f t="shared" si="132"/>
        <v>3208047</v>
      </c>
      <c r="E4285">
        <f t="shared" si="133"/>
        <v>3236043</v>
      </c>
    </row>
    <row r="4286" spans="1:5">
      <c r="A4286">
        <v>3208048</v>
      </c>
      <c r="B4286">
        <v>3236044</v>
      </c>
      <c r="C4286" s="293">
        <v>149000000</v>
      </c>
      <c r="D4286">
        <f t="shared" si="132"/>
        <v>3208048</v>
      </c>
      <c r="E4286">
        <f t="shared" si="133"/>
        <v>3236044</v>
      </c>
    </row>
    <row r="4287" spans="1:5">
      <c r="A4287">
        <v>3208049</v>
      </c>
      <c r="B4287">
        <v>3236045</v>
      </c>
      <c r="C4287" s="293">
        <v>142700000</v>
      </c>
      <c r="D4287">
        <f t="shared" si="132"/>
        <v>3208049</v>
      </c>
      <c r="E4287">
        <f t="shared" si="133"/>
        <v>3236045</v>
      </c>
    </row>
    <row r="4288" spans="1:5">
      <c r="A4288">
        <v>3208050</v>
      </c>
      <c r="B4288">
        <v>3236046</v>
      </c>
      <c r="C4288" s="293">
        <v>141300000</v>
      </c>
      <c r="D4288">
        <f t="shared" si="132"/>
        <v>3208050</v>
      </c>
      <c r="E4288">
        <f t="shared" si="133"/>
        <v>3236046</v>
      </c>
    </row>
    <row r="4289" spans="1:5">
      <c r="A4289">
        <v>3208051</v>
      </c>
      <c r="B4289">
        <v>3236047</v>
      </c>
      <c r="C4289" s="293">
        <v>132800000</v>
      </c>
      <c r="D4289">
        <f t="shared" si="132"/>
        <v>3208051</v>
      </c>
      <c r="E4289">
        <f t="shared" si="133"/>
        <v>3236047</v>
      </c>
    </row>
    <row r="4290" spans="1:5">
      <c r="A4290">
        <v>3208052</v>
      </c>
      <c r="B4290">
        <v>3236048</v>
      </c>
      <c r="C4290" s="293">
        <v>107300000</v>
      </c>
      <c r="D4290">
        <f t="shared" si="132"/>
        <v>3208052</v>
      </c>
      <c r="E4290">
        <f t="shared" si="133"/>
        <v>3236048</v>
      </c>
    </row>
    <row r="4291" spans="1:5">
      <c r="A4291">
        <v>3208053</v>
      </c>
      <c r="B4291">
        <v>3236049</v>
      </c>
      <c r="C4291" s="293">
        <v>107400000</v>
      </c>
      <c r="D4291">
        <f t="shared" ref="D4291:D4354" si="134">+A4291*1</f>
        <v>3208053</v>
      </c>
      <c r="E4291">
        <f t="shared" ref="E4291:E4354" si="135">+B4291*1</f>
        <v>3236049</v>
      </c>
    </row>
    <row r="4292" spans="1:5">
      <c r="A4292">
        <v>3208054</v>
      </c>
      <c r="B4292">
        <v>3236050</v>
      </c>
      <c r="C4292" s="293">
        <v>131700000</v>
      </c>
      <c r="D4292">
        <f t="shared" si="134"/>
        <v>3208054</v>
      </c>
      <c r="E4292">
        <f t="shared" si="135"/>
        <v>3236050</v>
      </c>
    </row>
    <row r="4293" spans="1:5">
      <c r="A4293">
        <v>3208055</v>
      </c>
      <c r="B4293">
        <v>3236051</v>
      </c>
      <c r="C4293" s="293">
        <v>134400000</v>
      </c>
      <c r="D4293">
        <f t="shared" si="134"/>
        <v>3208055</v>
      </c>
      <c r="E4293">
        <f t="shared" si="135"/>
        <v>3236051</v>
      </c>
    </row>
    <row r="4294" spans="1:5">
      <c r="A4294">
        <v>3208056</v>
      </c>
      <c r="B4294">
        <v>3236052</v>
      </c>
      <c r="C4294" s="293">
        <v>122000000</v>
      </c>
      <c r="D4294">
        <f t="shared" si="134"/>
        <v>3208056</v>
      </c>
      <c r="E4294">
        <f t="shared" si="135"/>
        <v>3236052</v>
      </c>
    </row>
    <row r="4295" spans="1:5">
      <c r="A4295">
        <v>3208057</v>
      </c>
      <c r="B4295">
        <v>3236053</v>
      </c>
      <c r="C4295" s="293">
        <v>148900000</v>
      </c>
      <c r="D4295">
        <f t="shared" si="134"/>
        <v>3208057</v>
      </c>
      <c r="E4295">
        <f t="shared" si="135"/>
        <v>3236053</v>
      </c>
    </row>
    <row r="4296" spans="1:5">
      <c r="A4296">
        <v>3208058</v>
      </c>
      <c r="B4296">
        <v>3236054</v>
      </c>
      <c r="C4296" s="293">
        <v>189400000</v>
      </c>
      <c r="D4296">
        <f t="shared" si="134"/>
        <v>3208058</v>
      </c>
      <c r="E4296">
        <f t="shared" si="135"/>
        <v>3236054</v>
      </c>
    </row>
    <row r="4297" spans="1:5">
      <c r="A4297">
        <v>3208059</v>
      </c>
      <c r="B4297">
        <v>3236055</v>
      </c>
      <c r="C4297" s="293">
        <v>152000000</v>
      </c>
      <c r="D4297">
        <f t="shared" si="134"/>
        <v>3208059</v>
      </c>
      <c r="E4297">
        <f t="shared" si="135"/>
        <v>3236055</v>
      </c>
    </row>
    <row r="4298" spans="1:5">
      <c r="A4298">
        <v>3206127</v>
      </c>
      <c r="B4298">
        <v>3236056</v>
      </c>
      <c r="C4298" s="293">
        <v>236000000</v>
      </c>
      <c r="D4298">
        <f t="shared" si="134"/>
        <v>3206127</v>
      </c>
      <c r="E4298">
        <f t="shared" si="135"/>
        <v>3236056</v>
      </c>
    </row>
    <row r="4299" spans="1:5">
      <c r="A4299">
        <v>3206129</v>
      </c>
      <c r="B4299">
        <v>3236057</v>
      </c>
      <c r="C4299" s="293">
        <v>156000000</v>
      </c>
      <c r="D4299">
        <f t="shared" si="134"/>
        <v>3206129</v>
      </c>
      <c r="E4299">
        <f t="shared" si="135"/>
        <v>3236057</v>
      </c>
    </row>
    <row r="4300" spans="1:5">
      <c r="A4300">
        <v>3206131</v>
      </c>
      <c r="B4300">
        <v>3236058</v>
      </c>
      <c r="C4300" s="293">
        <v>250000000</v>
      </c>
      <c r="D4300">
        <f t="shared" si="134"/>
        <v>3206131</v>
      </c>
      <c r="E4300">
        <f t="shared" si="135"/>
        <v>3236058</v>
      </c>
    </row>
    <row r="4301" spans="1:5">
      <c r="A4301">
        <v>3206144</v>
      </c>
      <c r="B4301">
        <v>3236059</v>
      </c>
      <c r="C4301" s="293">
        <v>250000000</v>
      </c>
      <c r="D4301">
        <f t="shared" si="134"/>
        <v>3206144</v>
      </c>
      <c r="E4301">
        <f t="shared" si="135"/>
        <v>3236059</v>
      </c>
    </row>
    <row r="4302" spans="1:5">
      <c r="A4302">
        <v>3206148</v>
      </c>
      <c r="B4302">
        <v>3236060</v>
      </c>
      <c r="C4302" s="293">
        <v>195000000</v>
      </c>
      <c r="D4302">
        <f t="shared" si="134"/>
        <v>3206148</v>
      </c>
      <c r="E4302">
        <f t="shared" si="135"/>
        <v>3236060</v>
      </c>
    </row>
    <row r="4303" spans="1:5">
      <c r="A4303">
        <v>3206015</v>
      </c>
      <c r="B4303">
        <v>3237001</v>
      </c>
      <c r="C4303" s="293">
        <v>58400000</v>
      </c>
      <c r="D4303">
        <f t="shared" si="134"/>
        <v>3206015</v>
      </c>
      <c r="E4303">
        <f t="shared" si="135"/>
        <v>3237001</v>
      </c>
    </row>
    <row r="4304" spans="1:5">
      <c r="A4304">
        <v>3206019</v>
      </c>
      <c r="B4304">
        <v>3237002</v>
      </c>
      <c r="C4304" s="293">
        <v>61000000</v>
      </c>
      <c r="D4304">
        <f t="shared" si="134"/>
        <v>3206019</v>
      </c>
      <c r="E4304">
        <f t="shared" si="135"/>
        <v>3237002</v>
      </c>
    </row>
    <row r="4305" spans="1:5">
      <c r="A4305">
        <v>3206020</v>
      </c>
      <c r="B4305">
        <v>3237003</v>
      </c>
      <c r="C4305" s="293">
        <v>61000000</v>
      </c>
      <c r="D4305">
        <f t="shared" si="134"/>
        <v>3206020</v>
      </c>
      <c r="E4305">
        <f t="shared" si="135"/>
        <v>3237003</v>
      </c>
    </row>
    <row r="4306" spans="1:5">
      <c r="A4306">
        <v>3206030</v>
      </c>
      <c r="B4306">
        <v>3237004</v>
      </c>
      <c r="C4306" s="293">
        <v>67300000</v>
      </c>
      <c r="D4306">
        <f t="shared" si="134"/>
        <v>3206030</v>
      </c>
      <c r="E4306">
        <f t="shared" si="135"/>
        <v>3237004</v>
      </c>
    </row>
    <row r="4307" spans="1:5">
      <c r="A4307">
        <v>3206126</v>
      </c>
      <c r="B4307">
        <v>3237005</v>
      </c>
      <c r="C4307" s="293">
        <v>146000000</v>
      </c>
      <c r="D4307">
        <f t="shared" si="134"/>
        <v>3206126</v>
      </c>
      <c r="E4307">
        <f t="shared" si="135"/>
        <v>3237005</v>
      </c>
    </row>
    <row r="4308" spans="1:5">
      <c r="A4308">
        <v>3206128</v>
      </c>
      <c r="B4308">
        <v>3237006</v>
      </c>
      <c r="C4308" s="293">
        <v>160000000</v>
      </c>
      <c r="D4308">
        <f t="shared" si="134"/>
        <v>3206128</v>
      </c>
      <c r="E4308">
        <f t="shared" si="135"/>
        <v>3237006</v>
      </c>
    </row>
    <row r="4309" spans="1:5">
      <c r="A4309">
        <v>3206132</v>
      </c>
      <c r="B4309">
        <v>3237007</v>
      </c>
      <c r="C4309" s="293">
        <v>191000000</v>
      </c>
      <c r="D4309">
        <f t="shared" si="134"/>
        <v>3206132</v>
      </c>
      <c r="E4309">
        <f t="shared" si="135"/>
        <v>3237007</v>
      </c>
    </row>
    <row r="4310" spans="1:5">
      <c r="A4310">
        <v>3206133</v>
      </c>
      <c r="B4310">
        <v>3237008</v>
      </c>
      <c r="C4310" s="293">
        <v>188000000</v>
      </c>
      <c r="D4310">
        <f t="shared" si="134"/>
        <v>3206133</v>
      </c>
      <c r="E4310">
        <f t="shared" si="135"/>
        <v>3237008</v>
      </c>
    </row>
    <row r="4311" spans="1:5">
      <c r="A4311">
        <v>3206135</v>
      </c>
      <c r="B4311">
        <v>3237009</v>
      </c>
      <c r="C4311" s="293">
        <v>190000000</v>
      </c>
      <c r="D4311">
        <f t="shared" si="134"/>
        <v>3206135</v>
      </c>
      <c r="E4311">
        <f t="shared" si="135"/>
        <v>3237009</v>
      </c>
    </row>
    <row r="4312" spans="1:5">
      <c r="A4312">
        <v>3207002</v>
      </c>
      <c r="B4312">
        <v>3241001</v>
      </c>
      <c r="C4312" s="293">
        <v>67500000</v>
      </c>
      <c r="D4312">
        <f t="shared" si="134"/>
        <v>3207002</v>
      </c>
      <c r="E4312">
        <f t="shared" si="135"/>
        <v>3241001</v>
      </c>
    </row>
    <row r="4313" spans="1:5">
      <c r="A4313">
        <v>3207004</v>
      </c>
      <c r="B4313">
        <v>3241002</v>
      </c>
      <c r="C4313" s="293">
        <v>67500000</v>
      </c>
      <c r="D4313">
        <f t="shared" si="134"/>
        <v>3207004</v>
      </c>
      <c r="E4313">
        <f t="shared" si="135"/>
        <v>3241002</v>
      </c>
    </row>
    <row r="4314" spans="1:5">
      <c r="A4314">
        <v>3207005</v>
      </c>
      <c r="B4314">
        <v>3241003</v>
      </c>
      <c r="C4314" s="293">
        <v>115800000</v>
      </c>
      <c r="D4314">
        <f t="shared" si="134"/>
        <v>3207005</v>
      </c>
      <c r="E4314">
        <f t="shared" si="135"/>
        <v>3241003</v>
      </c>
    </row>
    <row r="4315" spans="1:5">
      <c r="A4315">
        <v>3207008</v>
      </c>
      <c r="B4315">
        <v>3241004</v>
      </c>
      <c r="C4315" s="293">
        <v>73700000</v>
      </c>
      <c r="D4315">
        <f t="shared" si="134"/>
        <v>3207008</v>
      </c>
      <c r="E4315">
        <f t="shared" si="135"/>
        <v>3241004</v>
      </c>
    </row>
    <row r="4316" spans="1:5">
      <c r="A4316">
        <v>3207009</v>
      </c>
      <c r="B4316">
        <v>3241005</v>
      </c>
      <c r="C4316" s="293">
        <v>90200000</v>
      </c>
      <c r="D4316">
        <f t="shared" si="134"/>
        <v>3207009</v>
      </c>
      <c r="E4316">
        <f t="shared" si="135"/>
        <v>3241005</v>
      </c>
    </row>
    <row r="4317" spans="1:5">
      <c r="A4317">
        <v>3207010</v>
      </c>
      <c r="B4317">
        <v>3241006</v>
      </c>
      <c r="C4317" s="293">
        <v>90600000</v>
      </c>
      <c r="D4317">
        <f t="shared" si="134"/>
        <v>3207010</v>
      </c>
      <c r="E4317">
        <f t="shared" si="135"/>
        <v>3241006</v>
      </c>
    </row>
    <row r="4318" spans="1:5">
      <c r="A4318">
        <v>3207011</v>
      </c>
      <c r="B4318">
        <v>3241007</v>
      </c>
      <c r="C4318" s="293">
        <v>125100000</v>
      </c>
      <c r="D4318">
        <f t="shared" si="134"/>
        <v>3207011</v>
      </c>
      <c r="E4318">
        <f t="shared" si="135"/>
        <v>3241007</v>
      </c>
    </row>
    <row r="4319" spans="1:5">
      <c r="A4319">
        <v>3207012</v>
      </c>
      <c r="B4319">
        <v>3241008</v>
      </c>
      <c r="C4319" s="293">
        <v>105500000</v>
      </c>
      <c r="D4319">
        <f t="shared" si="134"/>
        <v>3207012</v>
      </c>
      <c r="E4319">
        <f t="shared" si="135"/>
        <v>3241008</v>
      </c>
    </row>
    <row r="4320" spans="1:5">
      <c r="A4320">
        <v>3207013</v>
      </c>
      <c r="B4320">
        <v>3241009</v>
      </c>
      <c r="C4320" s="293">
        <v>1030000000</v>
      </c>
      <c r="D4320">
        <f t="shared" si="134"/>
        <v>3207013</v>
      </c>
      <c r="E4320">
        <f t="shared" si="135"/>
        <v>3241009</v>
      </c>
    </row>
    <row r="4321" spans="1:5">
      <c r="A4321">
        <v>3207014</v>
      </c>
      <c r="B4321">
        <v>3241010</v>
      </c>
      <c r="C4321" s="293">
        <v>128800000</v>
      </c>
      <c r="D4321">
        <f t="shared" si="134"/>
        <v>3207014</v>
      </c>
      <c r="E4321">
        <f t="shared" si="135"/>
        <v>3241010</v>
      </c>
    </row>
    <row r="4322" spans="1:5">
      <c r="A4322">
        <v>3207015</v>
      </c>
      <c r="B4322">
        <v>3241011</v>
      </c>
      <c r="C4322" s="293">
        <v>170000000</v>
      </c>
      <c r="D4322">
        <f t="shared" si="134"/>
        <v>3207015</v>
      </c>
      <c r="E4322">
        <f t="shared" si="135"/>
        <v>3241011</v>
      </c>
    </row>
    <row r="4323" spans="1:5">
      <c r="A4323">
        <v>3207016</v>
      </c>
      <c r="B4323">
        <v>3241012</v>
      </c>
      <c r="C4323" s="293">
        <v>234000000</v>
      </c>
      <c r="D4323">
        <f t="shared" si="134"/>
        <v>3207016</v>
      </c>
      <c r="E4323">
        <f t="shared" si="135"/>
        <v>3241012</v>
      </c>
    </row>
    <row r="4324" spans="1:5">
      <c r="A4324">
        <v>3207017</v>
      </c>
      <c r="B4324">
        <v>3241013</v>
      </c>
      <c r="C4324" s="293">
        <v>186000000</v>
      </c>
      <c r="D4324">
        <f t="shared" si="134"/>
        <v>3207017</v>
      </c>
      <c r="E4324">
        <f t="shared" si="135"/>
        <v>3241013</v>
      </c>
    </row>
    <row r="4325" spans="1:5">
      <c r="A4325">
        <v>3210001</v>
      </c>
      <c r="B4325">
        <v>3260001</v>
      </c>
      <c r="C4325" s="293">
        <v>71100000</v>
      </c>
      <c r="D4325">
        <f t="shared" si="134"/>
        <v>3210001</v>
      </c>
      <c r="E4325">
        <f t="shared" si="135"/>
        <v>3260001</v>
      </c>
    </row>
    <row r="4326" spans="1:5">
      <c r="A4326">
        <v>3210002</v>
      </c>
      <c r="B4326">
        <v>3260002</v>
      </c>
      <c r="C4326" s="293">
        <v>79800000</v>
      </c>
      <c r="D4326">
        <f t="shared" si="134"/>
        <v>3210002</v>
      </c>
      <c r="E4326">
        <f t="shared" si="135"/>
        <v>3260002</v>
      </c>
    </row>
    <row r="4327" spans="1:5">
      <c r="A4327">
        <v>3210003</v>
      </c>
      <c r="B4327">
        <v>3260003</v>
      </c>
      <c r="C4327" s="293">
        <v>79400000</v>
      </c>
      <c r="D4327">
        <f t="shared" si="134"/>
        <v>3210003</v>
      </c>
      <c r="E4327">
        <f t="shared" si="135"/>
        <v>3260003</v>
      </c>
    </row>
    <row r="4328" spans="1:5">
      <c r="A4328">
        <v>3210004</v>
      </c>
      <c r="B4328">
        <v>3260004</v>
      </c>
      <c r="C4328" s="293">
        <v>91100000</v>
      </c>
      <c r="D4328">
        <f t="shared" si="134"/>
        <v>3210004</v>
      </c>
      <c r="E4328">
        <f t="shared" si="135"/>
        <v>3260004</v>
      </c>
    </row>
    <row r="4329" spans="1:5">
      <c r="A4329">
        <v>3210005</v>
      </c>
      <c r="B4329">
        <v>3260005</v>
      </c>
      <c r="C4329" s="293">
        <v>92300000</v>
      </c>
      <c r="D4329">
        <f t="shared" si="134"/>
        <v>3210005</v>
      </c>
      <c r="E4329">
        <f t="shared" si="135"/>
        <v>3260005</v>
      </c>
    </row>
    <row r="4330" spans="1:5">
      <c r="A4330">
        <v>3211002</v>
      </c>
      <c r="B4330">
        <v>3261001</v>
      </c>
      <c r="C4330" s="293">
        <v>47000000</v>
      </c>
      <c r="D4330">
        <f t="shared" si="134"/>
        <v>3211002</v>
      </c>
      <c r="E4330">
        <f t="shared" si="135"/>
        <v>3261001</v>
      </c>
    </row>
    <row r="4331" spans="1:5">
      <c r="A4331">
        <v>3211003</v>
      </c>
      <c r="B4331">
        <v>3261002</v>
      </c>
      <c r="C4331" s="293">
        <v>50400000</v>
      </c>
      <c r="D4331">
        <f t="shared" si="134"/>
        <v>3211003</v>
      </c>
      <c r="E4331">
        <f t="shared" si="135"/>
        <v>3261002</v>
      </c>
    </row>
    <row r="4332" spans="1:5">
      <c r="A4332">
        <v>3211004</v>
      </c>
      <c r="B4332">
        <v>3261003</v>
      </c>
      <c r="C4332" s="293">
        <v>40400000</v>
      </c>
      <c r="D4332">
        <f t="shared" si="134"/>
        <v>3211004</v>
      </c>
      <c r="E4332">
        <f t="shared" si="135"/>
        <v>3261003</v>
      </c>
    </row>
    <row r="4333" spans="1:5">
      <c r="A4333">
        <v>3211005</v>
      </c>
      <c r="B4333">
        <v>3261004</v>
      </c>
      <c r="C4333" s="293">
        <v>67000000</v>
      </c>
      <c r="D4333">
        <f t="shared" si="134"/>
        <v>3211005</v>
      </c>
      <c r="E4333">
        <f t="shared" si="135"/>
        <v>3261004</v>
      </c>
    </row>
    <row r="4334" spans="1:5">
      <c r="A4334">
        <v>3211006</v>
      </c>
      <c r="B4334">
        <v>3261005</v>
      </c>
      <c r="C4334" s="293">
        <v>44200000</v>
      </c>
      <c r="D4334">
        <f t="shared" si="134"/>
        <v>3211006</v>
      </c>
      <c r="E4334">
        <f t="shared" si="135"/>
        <v>3261005</v>
      </c>
    </row>
    <row r="4335" spans="1:5">
      <c r="A4335">
        <v>3211008</v>
      </c>
      <c r="B4335">
        <v>3261006</v>
      </c>
      <c r="C4335" s="293">
        <v>105000000</v>
      </c>
      <c r="D4335">
        <f t="shared" si="134"/>
        <v>3211008</v>
      </c>
      <c r="E4335">
        <f t="shared" si="135"/>
        <v>3261006</v>
      </c>
    </row>
    <row r="4336" spans="1:5">
      <c r="A4336">
        <v>3211009</v>
      </c>
      <c r="B4336">
        <v>3261007</v>
      </c>
      <c r="C4336" s="293">
        <v>130000000</v>
      </c>
      <c r="D4336">
        <f t="shared" si="134"/>
        <v>3211009</v>
      </c>
      <c r="E4336">
        <f t="shared" si="135"/>
        <v>3261007</v>
      </c>
    </row>
    <row r="4337" spans="1:5">
      <c r="A4337">
        <v>3211010</v>
      </c>
      <c r="B4337">
        <v>3261008</v>
      </c>
      <c r="C4337" s="293">
        <v>163000000</v>
      </c>
      <c r="D4337">
        <f t="shared" si="134"/>
        <v>3211010</v>
      </c>
      <c r="E4337">
        <f t="shared" si="135"/>
        <v>3261008</v>
      </c>
    </row>
    <row r="4338" spans="1:5">
      <c r="A4338">
        <v>3211011</v>
      </c>
      <c r="B4338">
        <v>3261009</v>
      </c>
      <c r="C4338" s="293">
        <v>121000000</v>
      </c>
      <c r="D4338">
        <f t="shared" si="134"/>
        <v>3211011</v>
      </c>
      <c r="E4338">
        <f t="shared" si="135"/>
        <v>3261009</v>
      </c>
    </row>
    <row r="4339" spans="1:5">
      <c r="A4339">
        <v>3211012</v>
      </c>
      <c r="B4339">
        <v>3261010</v>
      </c>
      <c r="C4339" s="293">
        <v>61100000</v>
      </c>
      <c r="D4339">
        <f t="shared" si="134"/>
        <v>3211012</v>
      </c>
      <c r="E4339">
        <f t="shared" si="135"/>
        <v>3261010</v>
      </c>
    </row>
    <row r="4340" spans="1:5">
      <c r="A4340">
        <v>3211013</v>
      </c>
      <c r="B4340">
        <v>3261011</v>
      </c>
      <c r="C4340" s="293">
        <v>47000000</v>
      </c>
      <c r="D4340">
        <f t="shared" si="134"/>
        <v>3211013</v>
      </c>
      <c r="E4340">
        <f t="shared" si="135"/>
        <v>3261011</v>
      </c>
    </row>
    <row r="4341" spans="1:5">
      <c r="A4341">
        <v>3211014</v>
      </c>
      <c r="B4341">
        <v>3261012</v>
      </c>
      <c r="C4341" s="293">
        <v>61100000</v>
      </c>
      <c r="D4341">
        <f t="shared" si="134"/>
        <v>3211014</v>
      </c>
      <c r="E4341">
        <f t="shared" si="135"/>
        <v>3261012</v>
      </c>
    </row>
    <row r="4342" spans="1:5">
      <c r="A4342">
        <v>3211015</v>
      </c>
      <c r="B4342">
        <v>3261013</v>
      </c>
      <c r="C4342" s="293">
        <v>80800000</v>
      </c>
      <c r="D4342">
        <f t="shared" si="134"/>
        <v>3211015</v>
      </c>
      <c r="E4342">
        <f t="shared" si="135"/>
        <v>3261013</v>
      </c>
    </row>
    <row r="4343" spans="1:5">
      <c r="A4343">
        <v>3211016</v>
      </c>
      <c r="B4343">
        <v>3261014</v>
      </c>
      <c r="C4343" s="293">
        <v>67000000</v>
      </c>
      <c r="D4343">
        <f t="shared" si="134"/>
        <v>3211016</v>
      </c>
      <c r="E4343">
        <f t="shared" si="135"/>
        <v>3261014</v>
      </c>
    </row>
    <row r="4344" spans="1:5">
      <c r="A4344">
        <v>3211017</v>
      </c>
      <c r="B4344">
        <v>3261015</v>
      </c>
      <c r="C4344" s="293">
        <v>230000000</v>
      </c>
      <c r="D4344">
        <f t="shared" si="134"/>
        <v>3211017</v>
      </c>
      <c r="E4344">
        <f t="shared" si="135"/>
        <v>3261015</v>
      </c>
    </row>
    <row r="4345" spans="1:5">
      <c r="A4345">
        <v>3211018</v>
      </c>
      <c r="B4345">
        <v>3261016</v>
      </c>
      <c r="C4345" s="293">
        <v>49000000</v>
      </c>
      <c r="D4345">
        <f t="shared" si="134"/>
        <v>3211018</v>
      </c>
      <c r="E4345">
        <f t="shared" si="135"/>
        <v>3261016</v>
      </c>
    </row>
    <row r="4346" spans="1:5">
      <c r="A4346">
        <v>3211019</v>
      </c>
      <c r="B4346">
        <v>3261017</v>
      </c>
      <c r="C4346" s="293">
        <v>165000000</v>
      </c>
      <c r="D4346">
        <f t="shared" si="134"/>
        <v>3211019</v>
      </c>
      <c r="E4346">
        <f t="shared" si="135"/>
        <v>3261017</v>
      </c>
    </row>
    <row r="4347" spans="1:5">
      <c r="A4347">
        <v>3211020</v>
      </c>
      <c r="B4347">
        <v>3261018</v>
      </c>
      <c r="C4347" s="293">
        <v>120000000</v>
      </c>
      <c r="D4347">
        <f t="shared" si="134"/>
        <v>3211020</v>
      </c>
      <c r="E4347">
        <f t="shared" si="135"/>
        <v>3261018</v>
      </c>
    </row>
    <row r="4348" spans="1:5">
      <c r="A4348">
        <v>3211021</v>
      </c>
      <c r="B4348">
        <v>3261019</v>
      </c>
      <c r="C4348" s="293">
        <v>59900000</v>
      </c>
      <c r="D4348">
        <f t="shared" si="134"/>
        <v>3211021</v>
      </c>
      <c r="E4348">
        <f t="shared" si="135"/>
        <v>3261019</v>
      </c>
    </row>
    <row r="4349" spans="1:5">
      <c r="A4349">
        <v>3211022</v>
      </c>
      <c r="B4349">
        <v>3261020</v>
      </c>
      <c r="C4349" s="293">
        <v>99900000</v>
      </c>
      <c r="D4349">
        <f t="shared" si="134"/>
        <v>3211022</v>
      </c>
      <c r="E4349">
        <f t="shared" si="135"/>
        <v>3261020</v>
      </c>
    </row>
    <row r="4350" spans="1:5">
      <c r="A4350">
        <v>3211023</v>
      </c>
      <c r="B4350">
        <v>3261021</v>
      </c>
      <c r="C4350" s="293">
        <v>77800000</v>
      </c>
      <c r="D4350">
        <f t="shared" si="134"/>
        <v>3211023</v>
      </c>
      <c r="E4350">
        <f t="shared" si="135"/>
        <v>3261021</v>
      </c>
    </row>
    <row r="4351" spans="1:5">
      <c r="A4351">
        <v>3211024</v>
      </c>
      <c r="B4351">
        <v>3261022</v>
      </c>
      <c r="C4351" s="293">
        <v>95200000</v>
      </c>
      <c r="D4351">
        <f t="shared" si="134"/>
        <v>3211024</v>
      </c>
      <c r="E4351">
        <f t="shared" si="135"/>
        <v>3261022</v>
      </c>
    </row>
    <row r="4352" spans="1:5">
      <c r="A4352">
        <v>3211025</v>
      </c>
      <c r="B4352">
        <v>3261023</v>
      </c>
      <c r="C4352" s="293">
        <v>258800000</v>
      </c>
      <c r="D4352">
        <f t="shared" si="134"/>
        <v>3211025</v>
      </c>
      <c r="E4352">
        <f t="shared" si="135"/>
        <v>3261023</v>
      </c>
    </row>
    <row r="4353" spans="1:5">
      <c r="A4353">
        <v>3211026</v>
      </c>
      <c r="B4353">
        <v>3261024</v>
      </c>
      <c r="C4353" s="293">
        <v>113200000</v>
      </c>
      <c r="D4353">
        <f t="shared" si="134"/>
        <v>3211026</v>
      </c>
      <c r="E4353">
        <f t="shared" si="135"/>
        <v>3261024</v>
      </c>
    </row>
    <row r="4354" spans="1:5">
      <c r="A4354">
        <v>3211027</v>
      </c>
      <c r="B4354">
        <v>3261025</v>
      </c>
      <c r="C4354" s="293">
        <v>112000000</v>
      </c>
      <c r="D4354">
        <f t="shared" si="134"/>
        <v>3211027</v>
      </c>
      <c r="E4354">
        <f t="shared" si="135"/>
        <v>3261025</v>
      </c>
    </row>
    <row r="4355" spans="1:5">
      <c r="A4355">
        <v>3211028</v>
      </c>
      <c r="B4355">
        <v>3261026</v>
      </c>
      <c r="C4355" s="293">
        <v>120000000</v>
      </c>
      <c r="D4355">
        <f t="shared" ref="D4355:D4418" si="136">+A4355*1</f>
        <v>3211028</v>
      </c>
      <c r="E4355">
        <f t="shared" ref="E4355:E4418" si="137">+B4355*1</f>
        <v>3261026</v>
      </c>
    </row>
    <row r="4356" spans="1:5">
      <c r="A4356">
        <v>3211029</v>
      </c>
      <c r="B4356">
        <v>3261027</v>
      </c>
      <c r="C4356" s="293">
        <v>108700000</v>
      </c>
      <c r="D4356">
        <f t="shared" si="136"/>
        <v>3211029</v>
      </c>
      <c r="E4356">
        <f t="shared" si="137"/>
        <v>3261027</v>
      </c>
    </row>
    <row r="4357" spans="1:5">
      <c r="A4357">
        <v>3211030</v>
      </c>
      <c r="B4357">
        <v>3261028</v>
      </c>
      <c r="C4357" s="293">
        <v>129800000</v>
      </c>
      <c r="D4357">
        <f t="shared" si="136"/>
        <v>3211030</v>
      </c>
      <c r="E4357">
        <f t="shared" si="137"/>
        <v>3261028</v>
      </c>
    </row>
    <row r="4358" spans="1:5">
      <c r="A4358">
        <v>3211031</v>
      </c>
      <c r="B4358">
        <v>3261029</v>
      </c>
      <c r="C4358" s="293">
        <v>150000000</v>
      </c>
      <c r="D4358">
        <f t="shared" si="136"/>
        <v>3211031</v>
      </c>
      <c r="E4358">
        <f t="shared" si="137"/>
        <v>3261029</v>
      </c>
    </row>
    <row r="4359" spans="1:5">
      <c r="A4359">
        <v>3211032</v>
      </c>
      <c r="B4359">
        <v>3261030</v>
      </c>
      <c r="C4359" s="293">
        <v>128000000</v>
      </c>
      <c r="D4359">
        <f t="shared" si="136"/>
        <v>3211032</v>
      </c>
      <c r="E4359">
        <f t="shared" si="137"/>
        <v>3261030</v>
      </c>
    </row>
    <row r="4360" spans="1:5">
      <c r="A4360">
        <v>3211033</v>
      </c>
      <c r="B4360">
        <v>3261031</v>
      </c>
      <c r="C4360" s="293">
        <v>212200000</v>
      </c>
      <c r="D4360">
        <f t="shared" si="136"/>
        <v>3211033</v>
      </c>
      <c r="E4360">
        <f t="shared" si="137"/>
        <v>3261031</v>
      </c>
    </row>
    <row r="4361" spans="1:5">
      <c r="A4361">
        <v>3211034</v>
      </c>
      <c r="B4361">
        <v>3261032</v>
      </c>
      <c r="C4361" s="293">
        <v>149000000</v>
      </c>
      <c r="D4361">
        <f t="shared" si="136"/>
        <v>3211034</v>
      </c>
      <c r="E4361">
        <f t="shared" si="137"/>
        <v>3261032</v>
      </c>
    </row>
    <row r="4362" spans="1:5">
      <c r="A4362">
        <v>3211035</v>
      </c>
      <c r="B4362">
        <v>3261033</v>
      </c>
      <c r="C4362" s="293">
        <v>144000000</v>
      </c>
      <c r="D4362">
        <f t="shared" si="136"/>
        <v>3211035</v>
      </c>
      <c r="E4362">
        <f t="shared" si="137"/>
        <v>3261033</v>
      </c>
    </row>
    <row r="4363" spans="1:5">
      <c r="A4363">
        <v>3211036</v>
      </c>
      <c r="B4363">
        <v>3261034</v>
      </c>
      <c r="C4363" s="293">
        <v>104000000</v>
      </c>
      <c r="D4363">
        <f t="shared" si="136"/>
        <v>3211036</v>
      </c>
      <c r="E4363">
        <f t="shared" si="137"/>
        <v>3261034</v>
      </c>
    </row>
    <row r="4364" spans="1:5">
      <c r="A4364">
        <v>3211037</v>
      </c>
      <c r="B4364">
        <v>3261035</v>
      </c>
      <c r="C4364" s="293">
        <v>185600000</v>
      </c>
      <c r="D4364">
        <f t="shared" si="136"/>
        <v>3211037</v>
      </c>
      <c r="E4364">
        <f t="shared" si="137"/>
        <v>3261035</v>
      </c>
    </row>
    <row r="4365" spans="1:5">
      <c r="A4365">
        <v>3211038</v>
      </c>
      <c r="B4365">
        <v>3261036</v>
      </c>
      <c r="C4365" s="293">
        <v>173000000</v>
      </c>
      <c r="D4365">
        <f t="shared" si="136"/>
        <v>3211038</v>
      </c>
      <c r="E4365">
        <f t="shared" si="137"/>
        <v>3261036</v>
      </c>
    </row>
    <row r="4366" spans="1:5">
      <c r="A4366">
        <v>3204001</v>
      </c>
      <c r="B4366">
        <v>3262001</v>
      </c>
      <c r="C4366" s="293">
        <v>44500000</v>
      </c>
      <c r="D4366">
        <f t="shared" si="136"/>
        <v>3204001</v>
      </c>
      <c r="E4366">
        <f t="shared" si="137"/>
        <v>3262001</v>
      </c>
    </row>
    <row r="4367" spans="1:5">
      <c r="A4367">
        <v>3204003</v>
      </c>
      <c r="B4367">
        <v>3262002</v>
      </c>
      <c r="C4367" s="293">
        <v>55800000</v>
      </c>
      <c r="D4367">
        <f t="shared" si="136"/>
        <v>3204003</v>
      </c>
      <c r="E4367">
        <f t="shared" si="137"/>
        <v>3262002</v>
      </c>
    </row>
    <row r="4368" spans="1:5">
      <c r="A4368">
        <v>3204005</v>
      </c>
      <c r="B4368">
        <v>3262003</v>
      </c>
      <c r="C4368" s="293">
        <v>77800000</v>
      </c>
      <c r="D4368">
        <f t="shared" si="136"/>
        <v>3204005</v>
      </c>
      <c r="E4368">
        <f t="shared" si="137"/>
        <v>3262003</v>
      </c>
    </row>
    <row r="4369" spans="1:5">
      <c r="A4369">
        <v>3204006</v>
      </c>
      <c r="B4369">
        <v>3262004</v>
      </c>
      <c r="C4369" s="293">
        <v>69500000</v>
      </c>
      <c r="D4369">
        <f t="shared" si="136"/>
        <v>3204006</v>
      </c>
      <c r="E4369">
        <f t="shared" si="137"/>
        <v>3262004</v>
      </c>
    </row>
    <row r="4370" spans="1:5">
      <c r="A4370">
        <v>3204007</v>
      </c>
      <c r="B4370">
        <v>3262005</v>
      </c>
      <c r="C4370" s="293">
        <v>49100000</v>
      </c>
      <c r="D4370">
        <f t="shared" si="136"/>
        <v>3204007</v>
      </c>
      <c r="E4370">
        <f t="shared" si="137"/>
        <v>3262005</v>
      </c>
    </row>
    <row r="4371" spans="1:5">
      <c r="A4371">
        <v>3204009</v>
      </c>
      <c r="B4371">
        <v>3262006</v>
      </c>
      <c r="C4371" s="293">
        <v>53800000</v>
      </c>
      <c r="D4371">
        <f t="shared" si="136"/>
        <v>3204009</v>
      </c>
      <c r="E4371">
        <f t="shared" si="137"/>
        <v>3262006</v>
      </c>
    </row>
    <row r="4372" spans="1:5">
      <c r="A4372">
        <v>3204014</v>
      </c>
      <c r="B4372">
        <v>3262007</v>
      </c>
      <c r="C4372" s="293">
        <v>120800000</v>
      </c>
      <c r="D4372">
        <f t="shared" si="136"/>
        <v>3204014</v>
      </c>
      <c r="E4372">
        <f t="shared" si="137"/>
        <v>3262007</v>
      </c>
    </row>
    <row r="4373" spans="1:5">
      <c r="A4373">
        <v>3204015</v>
      </c>
      <c r="B4373">
        <v>3262008</v>
      </c>
      <c r="C4373" s="293">
        <v>233200000</v>
      </c>
      <c r="D4373">
        <f t="shared" si="136"/>
        <v>3204015</v>
      </c>
      <c r="E4373">
        <f t="shared" si="137"/>
        <v>3262008</v>
      </c>
    </row>
    <row r="4374" spans="1:5">
      <c r="A4374">
        <v>3204016</v>
      </c>
      <c r="B4374">
        <v>3262009</v>
      </c>
      <c r="C4374" s="293">
        <v>256000000</v>
      </c>
      <c r="D4374">
        <f t="shared" si="136"/>
        <v>3204016</v>
      </c>
      <c r="E4374">
        <f t="shared" si="137"/>
        <v>3262009</v>
      </c>
    </row>
    <row r="4375" spans="1:5">
      <c r="A4375">
        <v>3204017</v>
      </c>
      <c r="B4375">
        <v>3262010</v>
      </c>
      <c r="C4375" s="293">
        <v>53000000</v>
      </c>
      <c r="D4375">
        <f t="shared" si="136"/>
        <v>3204017</v>
      </c>
      <c r="E4375">
        <f t="shared" si="137"/>
        <v>3262010</v>
      </c>
    </row>
    <row r="4376" spans="1:5">
      <c r="A4376">
        <v>3204019</v>
      </c>
      <c r="B4376">
        <v>3262011</v>
      </c>
      <c r="C4376" s="293">
        <v>91200000</v>
      </c>
      <c r="D4376">
        <f t="shared" si="136"/>
        <v>3204019</v>
      </c>
      <c r="E4376">
        <f t="shared" si="137"/>
        <v>3262011</v>
      </c>
    </row>
    <row r="4377" spans="1:5">
      <c r="A4377">
        <v>3204020</v>
      </c>
      <c r="B4377">
        <v>3262012</v>
      </c>
      <c r="C4377" s="293">
        <v>71100000</v>
      </c>
      <c r="D4377">
        <f t="shared" si="136"/>
        <v>3204020</v>
      </c>
      <c r="E4377">
        <f t="shared" si="137"/>
        <v>3262012</v>
      </c>
    </row>
    <row r="4378" spans="1:5">
      <c r="A4378">
        <v>3204021</v>
      </c>
      <c r="B4378">
        <v>3262013</v>
      </c>
      <c r="C4378" s="293">
        <v>77000000</v>
      </c>
      <c r="D4378">
        <f t="shared" si="136"/>
        <v>3204021</v>
      </c>
      <c r="E4378">
        <f t="shared" si="137"/>
        <v>3262013</v>
      </c>
    </row>
    <row r="4379" spans="1:5">
      <c r="A4379">
        <v>3204022</v>
      </c>
      <c r="B4379">
        <v>3262014</v>
      </c>
      <c r="C4379" s="293">
        <v>38500000</v>
      </c>
      <c r="D4379">
        <f t="shared" si="136"/>
        <v>3204022</v>
      </c>
      <c r="E4379">
        <f t="shared" si="137"/>
        <v>3262014</v>
      </c>
    </row>
    <row r="4380" spans="1:5">
      <c r="A4380">
        <v>3204023</v>
      </c>
      <c r="B4380">
        <v>3262015</v>
      </c>
      <c r="C4380" s="293">
        <v>49000000</v>
      </c>
      <c r="D4380">
        <f t="shared" si="136"/>
        <v>3204023</v>
      </c>
      <c r="E4380">
        <f t="shared" si="137"/>
        <v>3262015</v>
      </c>
    </row>
    <row r="4381" spans="1:5">
      <c r="A4381">
        <v>3204024</v>
      </c>
      <c r="B4381">
        <v>3262016</v>
      </c>
      <c r="C4381" s="293">
        <v>137000000</v>
      </c>
      <c r="D4381">
        <f t="shared" si="136"/>
        <v>3204024</v>
      </c>
      <c r="E4381">
        <f t="shared" si="137"/>
        <v>3262016</v>
      </c>
    </row>
    <row r="4382" spans="1:5">
      <c r="A4382">
        <v>3204025</v>
      </c>
      <c r="B4382">
        <v>3262017</v>
      </c>
      <c r="C4382" s="293">
        <v>67700000</v>
      </c>
      <c r="D4382">
        <f t="shared" si="136"/>
        <v>3204025</v>
      </c>
      <c r="E4382">
        <f t="shared" si="137"/>
        <v>3262017</v>
      </c>
    </row>
    <row r="4383" spans="1:5">
      <c r="A4383">
        <v>3204026</v>
      </c>
      <c r="B4383">
        <v>3262018</v>
      </c>
      <c r="C4383" s="293">
        <v>133000000</v>
      </c>
      <c r="D4383">
        <f t="shared" si="136"/>
        <v>3204026</v>
      </c>
      <c r="E4383">
        <f t="shared" si="137"/>
        <v>3262018</v>
      </c>
    </row>
    <row r="4384" spans="1:5">
      <c r="A4384">
        <v>3204027</v>
      </c>
      <c r="B4384">
        <v>3262019</v>
      </c>
      <c r="C4384" s="293">
        <v>120000000</v>
      </c>
      <c r="D4384">
        <f t="shared" si="136"/>
        <v>3204027</v>
      </c>
      <c r="E4384">
        <f t="shared" si="137"/>
        <v>3262019</v>
      </c>
    </row>
    <row r="4385" spans="1:5">
      <c r="A4385">
        <v>3204028</v>
      </c>
      <c r="B4385">
        <v>3262020</v>
      </c>
      <c r="C4385" s="293">
        <v>143800000</v>
      </c>
      <c r="D4385">
        <f t="shared" si="136"/>
        <v>3204028</v>
      </c>
      <c r="E4385">
        <f t="shared" si="137"/>
        <v>3262020</v>
      </c>
    </row>
    <row r="4386" spans="1:5">
      <c r="A4386">
        <v>3204029</v>
      </c>
      <c r="B4386">
        <v>3262021</v>
      </c>
      <c r="C4386" s="293">
        <v>164000000</v>
      </c>
      <c r="D4386">
        <f t="shared" si="136"/>
        <v>3204029</v>
      </c>
      <c r="E4386">
        <f t="shared" si="137"/>
        <v>3262021</v>
      </c>
    </row>
    <row r="4387" spans="1:5">
      <c r="A4387">
        <v>3204030</v>
      </c>
      <c r="B4387">
        <v>3262022</v>
      </c>
      <c r="C4387" s="293">
        <v>112100000</v>
      </c>
      <c r="D4387">
        <f t="shared" si="136"/>
        <v>3204030</v>
      </c>
      <c r="E4387">
        <f t="shared" si="137"/>
        <v>3262022</v>
      </c>
    </row>
    <row r="4388" spans="1:5">
      <c r="A4388">
        <v>3204031</v>
      </c>
      <c r="B4388">
        <v>3262023</v>
      </c>
      <c r="C4388" s="293">
        <v>159000000</v>
      </c>
      <c r="D4388">
        <f t="shared" si="136"/>
        <v>3204031</v>
      </c>
      <c r="E4388">
        <f t="shared" si="137"/>
        <v>3262023</v>
      </c>
    </row>
    <row r="4389" spans="1:5">
      <c r="A4389">
        <v>3212004</v>
      </c>
      <c r="B4389">
        <v>3263001</v>
      </c>
      <c r="C4389" s="293">
        <v>45400000</v>
      </c>
      <c r="D4389">
        <f t="shared" si="136"/>
        <v>3212004</v>
      </c>
      <c r="E4389">
        <f t="shared" si="137"/>
        <v>3263001</v>
      </c>
    </row>
    <row r="4390" spans="1:5">
      <c r="A4390">
        <v>3212006</v>
      </c>
      <c r="B4390">
        <v>3263002</v>
      </c>
      <c r="C4390" s="293">
        <v>78700000</v>
      </c>
      <c r="D4390">
        <f t="shared" si="136"/>
        <v>3212006</v>
      </c>
      <c r="E4390">
        <f t="shared" si="137"/>
        <v>3263002</v>
      </c>
    </row>
    <row r="4391" spans="1:5">
      <c r="A4391">
        <v>3212007</v>
      </c>
      <c r="B4391">
        <v>3263003</v>
      </c>
      <c r="C4391" s="293">
        <v>50000000</v>
      </c>
      <c r="D4391">
        <f t="shared" si="136"/>
        <v>3212007</v>
      </c>
      <c r="E4391">
        <f t="shared" si="137"/>
        <v>3263003</v>
      </c>
    </row>
    <row r="4392" spans="1:5">
      <c r="A4392">
        <v>3212009</v>
      </c>
      <c r="B4392">
        <v>3263004</v>
      </c>
      <c r="C4392" s="293">
        <v>55300000</v>
      </c>
      <c r="D4392">
        <f t="shared" si="136"/>
        <v>3212009</v>
      </c>
      <c r="E4392">
        <f t="shared" si="137"/>
        <v>3263004</v>
      </c>
    </row>
    <row r="4393" spans="1:5">
      <c r="A4393">
        <v>3212080</v>
      </c>
      <c r="B4393">
        <v>3263005</v>
      </c>
      <c r="C4393" s="293">
        <v>56800000</v>
      </c>
      <c r="D4393">
        <f t="shared" si="136"/>
        <v>3212080</v>
      </c>
      <c r="E4393">
        <f t="shared" si="137"/>
        <v>3263005</v>
      </c>
    </row>
    <row r="4394" spans="1:5">
      <c r="A4394">
        <v>3212081</v>
      </c>
      <c r="B4394">
        <v>3263006</v>
      </c>
      <c r="C4394" s="293">
        <v>124300000</v>
      </c>
      <c r="D4394">
        <f t="shared" si="136"/>
        <v>3212081</v>
      </c>
      <c r="E4394">
        <f t="shared" si="137"/>
        <v>3263006</v>
      </c>
    </row>
    <row r="4395" spans="1:5">
      <c r="A4395">
        <v>3212084</v>
      </c>
      <c r="B4395">
        <v>3263007</v>
      </c>
      <c r="C4395" s="293">
        <v>70900000</v>
      </c>
      <c r="D4395">
        <f t="shared" si="136"/>
        <v>3212084</v>
      </c>
      <c r="E4395">
        <f t="shared" si="137"/>
        <v>3263007</v>
      </c>
    </row>
    <row r="4396" spans="1:5">
      <c r="A4396">
        <v>3212087</v>
      </c>
      <c r="B4396">
        <v>3263008</v>
      </c>
      <c r="C4396" s="293">
        <v>55800000</v>
      </c>
      <c r="D4396">
        <f t="shared" si="136"/>
        <v>3212087</v>
      </c>
      <c r="E4396">
        <f t="shared" si="137"/>
        <v>3263008</v>
      </c>
    </row>
    <row r="4397" spans="1:5">
      <c r="A4397">
        <v>3212089</v>
      </c>
      <c r="B4397">
        <v>3263009</v>
      </c>
      <c r="C4397" s="293">
        <v>73100000</v>
      </c>
      <c r="D4397">
        <f t="shared" si="136"/>
        <v>3212089</v>
      </c>
      <c r="E4397">
        <f t="shared" si="137"/>
        <v>3263009</v>
      </c>
    </row>
    <row r="4398" spans="1:5">
      <c r="A4398">
        <v>3212090</v>
      </c>
      <c r="B4398">
        <v>3263010</v>
      </c>
      <c r="C4398" s="293">
        <v>92800000</v>
      </c>
      <c r="D4398">
        <f t="shared" si="136"/>
        <v>3212090</v>
      </c>
      <c r="E4398">
        <f t="shared" si="137"/>
        <v>3263010</v>
      </c>
    </row>
    <row r="4399" spans="1:5">
      <c r="A4399">
        <v>3212094</v>
      </c>
      <c r="B4399">
        <v>3263011</v>
      </c>
      <c r="C4399" s="293">
        <v>79000000</v>
      </c>
      <c r="D4399">
        <f t="shared" si="136"/>
        <v>3212094</v>
      </c>
      <c r="E4399">
        <f t="shared" si="137"/>
        <v>3263011</v>
      </c>
    </row>
    <row r="4400" spans="1:5">
      <c r="A4400">
        <v>3212095</v>
      </c>
      <c r="B4400">
        <v>3263012</v>
      </c>
      <c r="C4400" s="293">
        <v>39900000</v>
      </c>
      <c r="D4400">
        <f t="shared" si="136"/>
        <v>3212095</v>
      </c>
      <c r="E4400">
        <f t="shared" si="137"/>
        <v>3263012</v>
      </c>
    </row>
    <row r="4401" spans="1:5">
      <c r="A4401">
        <v>3212098</v>
      </c>
      <c r="B4401">
        <v>3263013</v>
      </c>
      <c r="C4401" s="293">
        <v>68400000</v>
      </c>
      <c r="D4401">
        <f t="shared" si="136"/>
        <v>3212098</v>
      </c>
      <c r="E4401">
        <f t="shared" si="137"/>
        <v>3263013</v>
      </c>
    </row>
    <row r="4402" spans="1:5">
      <c r="A4402">
        <v>3212100</v>
      </c>
      <c r="B4402">
        <v>3263014</v>
      </c>
      <c r="C4402" s="293">
        <v>121200000</v>
      </c>
      <c r="D4402">
        <f t="shared" si="136"/>
        <v>3212100</v>
      </c>
      <c r="E4402">
        <f t="shared" si="137"/>
        <v>3263014</v>
      </c>
    </row>
    <row r="4403" spans="1:5">
      <c r="A4403">
        <v>3212102</v>
      </c>
      <c r="B4403">
        <v>3263015</v>
      </c>
      <c r="C4403" s="293">
        <v>163900000</v>
      </c>
      <c r="D4403">
        <f t="shared" si="136"/>
        <v>3212102</v>
      </c>
      <c r="E4403">
        <f t="shared" si="137"/>
        <v>3263015</v>
      </c>
    </row>
    <row r="4404" spans="1:5">
      <c r="A4404">
        <v>3212103</v>
      </c>
      <c r="B4404">
        <v>3263016</v>
      </c>
      <c r="C4404" s="293">
        <v>134700000</v>
      </c>
      <c r="D4404">
        <f t="shared" si="136"/>
        <v>3212103</v>
      </c>
      <c r="E4404">
        <f t="shared" si="137"/>
        <v>3263016</v>
      </c>
    </row>
    <row r="4405" spans="1:5">
      <c r="A4405">
        <v>3212105</v>
      </c>
      <c r="B4405">
        <v>3263017</v>
      </c>
      <c r="C4405" s="293">
        <v>110200000</v>
      </c>
      <c r="D4405">
        <f t="shared" si="136"/>
        <v>3212105</v>
      </c>
      <c r="E4405">
        <f t="shared" si="137"/>
        <v>3263017</v>
      </c>
    </row>
    <row r="4406" spans="1:5">
      <c r="A4406">
        <v>3212108</v>
      </c>
      <c r="B4406">
        <v>3263018</v>
      </c>
      <c r="C4406" s="293">
        <v>148000000</v>
      </c>
      <c r="D4406">
        <f t="shared" si="136"/>
        <v>3212108</v>
      </c>
      <c r="E4406">
        <f t="shared" si="137"/>
        <v>3263018</v>
      </c>
    </row>
    <row r="4407" spans="1:5">
      <c r="A4407">
        <v>3212109</v>
      </c>
      <c r="B4407">
        <v>3263019</v>
      </c>
      <c r="C4407" s="293">
        <v>158500000</v>
      </c>
      <c r="D4407">
        <f t="shared" si="136"/>
        <v>3212109</v>
      </c>
      <c r="E4407">
        <f t="shared" si="137"/>
        <v>3263019</v>
      </c>
    </row>
    <row r="4408" spans="1:5">
      <c r="A4408">
        <v>3212110</v>
      </c>
      <c r="B4408">
        <v>3263020</v>
      </c>
      <c r="C4408" s="293">
        <v>208500000</v>
      </c>
      <c r="D4408">
        <f t="shared" si="136"/>
        <v>3212110</v>
      </c>
      <c r="E4408">
        <f t="shared" si="137"/>
        <v>3263020</v>
      </c>
    </row>
    <row r="4409" spans="1:5">
      <c r="A4409">
        <v>3212111</v>
      </c>
      <c r="B4409">
        <v>3263021</v>
      </c>
      <c r="C4409" s="293">
        <v>200000000</v>
      </c>
      <c r="D4409">
        <f t="shared" si="136"/>
        <v>3212111</v>
      </c>
      <c r="E4409">
        <f t="shared" si="137"/>
        <v>3263021</v>
      </c>
    </row>
    <row r="4410" spans="1:5">
      <c r="A4410">
        <v>3212005</v>
      </c>
      <c r="B4410">
        <v>3264001</v>
      </c>
      <c r="C4410" s="293">
        <v>48200000</v>
      </c>
      <c r="D4410">
        <f t="shared" si="136"/>
        <v>3212005</v>
      </c>
      <c r="E4410">
        <f t="shared" si="137"/>
        <v>3264001</v>
      </c>
    </row>
    <row r="4411" spans="1:5">
      <c r="A4411">
        <v>3212082</v>
      </c>
      <c r="B4411">
        <v>3264002</v>
      </c>
      <c r="C4411" s="293">
        <v>59900000</v>
      </c>
      <c r="D4411">
        <f t="shared" si="136"/>
        <v>3212082</v>
      </c>
      <c r="E4411">
        <f t="shared" si="137"/>
        <v>3264002</v>
      </c>
    </row>
    <row r="4412" spans="1:5">
      <c r="A4412">
        <v>3212083</v>
      </c>
      <c r="B4412">
        <v>3264003</v>
      </c>
      <c r="C4412" s="293">
        <v>86500000</v>
      </c>
      <c r="D4412">
        <f t="shared" si="136"/>
        <v>3212083</v>
      </c>
      <c r="E4412">
        <f t="shared" si="137"/>
        <v>3264003</v>
      </c>
    </row>
    <row r="4413" spans="1:5">
      <c r="A4413">
        <v>3212085</v>
      </c>
      <c r="B4413">
        <v>3264004</v>
      </c>
      <c r="C4413" s="293">
        <v>75800000</v>
      </c>
      <c r="D4413">
        <f t="shared" si="136"/>
        <v>3212085</v>
      </c>
      <c r="E4413">
        <f t="shared" si="137"/>
        <v>3264004</v>
      </c>
    </row>
    <row r="4414" spans="1:5">
      <c r="A4414">
        <v>3212086</v>
      </c>
      <c r="B4414">
        <v>3264005</v>
      </c>
      <c r="C4414" s="293">
        <v>137500000</v>
      </c>
      <c r="D4414">
        <f t="shared" si="136"/>
        <v>3212086</v>
      </c>
      <c r="E4414">
        <f t="shared" si="137"/>
        <v>3264005</v>
      </c>
    </row>
    <row r="4415" spans="1:5">
      <c r="A4415">
        <v>3212088</v>
      </c>
      <c r="B4415">
        <v>3264006</v>
      </c>
      <c r="C4415" s="293">
        <v>59900000</v>
      </c>
      <c r="D4415">
        <f t="shared" si="136"/>
        <v>3212088</v>
      </c>
      <c r="E4415">
        <f t="shared" si="137"/>
        <v>3264006</v>
      </c>
    </row>
    <row r="4416" spans="1:5">
      <c r="A4416">
        <v>3212091</v>
      </c>
      <c r="B4416">
        <v>3264007</v>
      </c>
      <c r="C4416" s="293">
        <v>79100000</v>
      </c>
      <c r="D4416">
        <f t="shared" si="136"/>
        <v>3212091</v>
      </c>
      <c r="E4416">
        <f t="shared" si="137"/>
        <v>3264007</v>
      </c>
    </row>
    <row r="4417" spans="1:5">
      <c r="A4417">
        <v>3212092</v>
      </c>
      <c r="B4417">
        <v>3264008</v>
      </c>
      <c r="C4417" s="293">
        <v>107200000</v>
      </c>
      <c r="D4417">
        <f t="shared" si="136"/>
        <v>3212092</v>
      </c>
      <c r="E4417">
        <f t="shared" si="137"/>
        <v>3264008</v>
      </c>
    </row>
    <row r="4418" spans="1:5">
      <c r="A4418">
        <v>3212093</v>
      </c>
      <c r="B4418">
        <v>3264009</v>
      </c>
      <c r="C4418" s="293">
        <v>85000000</v>
      </c>
      <c r="D4418">
        <f t="shared" si="136"/>
        <v>3212093</v>
      </c>
      <c r="E4418">
        <f t="shared" si="137"/>
        <v>3264009</v>
      </c>
    </row>
    <row r="4419" spans="1:5">
      <c r="A4419">
        <v>3212096</v>
      </c>
      <c r="B4419">
        <v>3264010</v>
      </c>
      <c r="C4419" s="293">
        <v>44700000</v>
      </c>
      <c r="D4419">
        <f t="shared" ref="D4419:D4482" si="138">+A4419*1</f>
        <v>3212096</v>
      </c>
      <c r="E4419">
        <f t="shared" ref="E4419:E4482" si="139">+B4419*1</f>
        <v>3264010</v>
      </c>
    </row>
    <row r="4420" spans="1:5">
      <c r="A4420">
        <v>3212097</v>
      </c>
      <c r="B4420">
        <v>3264011</v>
      </c>
      <c r="C4420" s="293">
        <v>305700000</v>
      </c>
      <c r="D4420">
        <f t="shared" si="138"/>
        <v>3212097</v>
      </c>
      <c r="E4420">
        <f t="shared" si="139"/>
        <v>3264011</v>
      </c>
    </row>
    <row r="4421" spans="1:5">
      <c r="A4421">
        <v>3212099</v>
      </c>
      <c r="B4421">
        <v>3264012</v>
      </c>
      <c r="C4421" s="293">
        <v>152100000</v>
      </c>
      <c r="D4421">
        <f t="shared" si="138"/>
        <v>3212099</v>
      </c>
      <c r="E4421">
        <f t="shared" si="139"/>
        <v>3264012</v>
      </c>
    </row>
    <row r="4422" spans="1:5">
      <c r="A4422">
        <v>3212101</v>
      </c>
      <c r="B4422">
        <v>3264013</v>
      </c>
      <c r="C4422" s="293">
        <v>136100000</v>
      </c>
      <c r="D4422">
        <f t="shared" si="138"/>
        <v>3212101</v>
      </c>
      <c r="E4422">
        <f t="shared" si="139"/>
        <v>3264013</v>
      </c>
    </row>
    <row r="4423" spans="1:5">
      <c r="A4423">
        <v>3212104</v>
      </c>
      <c r="B4423">
        <v>3264014</v>
      </c>
      <c r="C4423" s="293">
        <v>76900000</v>
      </c>
      <c r="D4423">
        <f t="shared" si="138"/>
        <v>3212104</v>
      </c>
      <c r="E4423">
        <f t="shared" si="139"/>
        <v>3264014</v>
      </c>
    </row>
    <row r="4424" spans="1:5">
      <c r="A4424">
        <v>3212106</v>
      </c>
      <c r="B4424">
        <v>3264015</v>
      </c>
      <c r="C4424" s="293">
        <v>177500000</v>
      </c>
      <c r="D4424">
        <f t="shared" si="138"/>
        <v>3212106</v>
      </c>
      <c r="E4424">
        <f t="shared" si="139"/>
        <v>3264015</v>
      </c>
    </row>
    <row r="4425" spans="1:5">
      <c r="A4425">
        <v>3212107</v>
      </c>
      <c r="B4425">
        <v>3264016</v>
      </c>
      <c r="C4425" s="293">
        <v>160000000</v>
      </c>
      <c r="D4425">
        <f t="shared" si="138"/>
        <v>3212107</v>
      </c>
      <c r="E4425">
        <f t="shared" si="139"/>
        <v>3264016</v>
      </c>
    </row>
    <row r="4426" spans="1:5">
      <c r="A4426">
        <v>3226001</v>
      </c>
      <c r="B4426">
        <v>3265001</v>
      </c>
      <c r="C4426" s="293">
        <v>250000000</v>
      </c>
      <c r="D4426">
        <f t="shared" si="138"/>
        <v>3226001</v>
      </c>
      <c r="E4426">
        <f t="shared" si="139"/>
        <v>3265001</v>
      </c>
    </row>
    <row r="4427" spans="1:5">
      <c r="A4427">
        <v>3226002</v>
      </c>
      <c r="B4427">
        <v>3265002</v>
      </c>
      <c r="C4427" s="293">
        <v>193000000</v>
      </c>
      <c r="D4427">
        <f t="shared" si="138"/>
        <v>3226002</v>
      </c>
      <c r="E4427">
        <f t="shared" si="139"/>
        <v>3265002</v>
      </c>
    </row>
    <row r="4428" spans="1:5">
      <c r="A4428">
        <v>3226003</v>
      </c>
      <c r="B4428">
        <v>3265003</v>
      </c>
      <c r="C4428" s="293">
        <v>126000000</v>
      </c>
      <c r="D4428">
        <f t="shared" si="138"/>
        <v>3226003</v>
      </c>
      <c r="E4428">
        <f t="shared" si="139"/>
        <v>3265003</v>
      </c>
    </row>
    <row r="4429" spans="1:5">
      <c r="A4429">
        <v>3226004</v>
      </c>
      <c r="B4429">
        <v>3265004</v>
      </c>
      <c r="C4429" s="293">
        <v>139000000</v>
      </c>
      <c r="D4429">
        <f t="shared" si="138"/>
        <v>3226004</v>
      </c>
      <c r="E4429">
        <f t="shared" si="139"/>
        <v>3265004</v>
      </c>
    </row>
    <row r="4430" spans="1:5">
      <c r="A4430">
        <v>3226005</v>
      </c>
      <c r="B4430">
        <v>3265005</v>
      </c>
      <c r="C4430" s="293">
        <v>71100000</v>
      </c>
      <c r="D4430">
        <f t="shared" si="138"/>
        <v>3226005</v>
      </c>
      <c r="E4430">
        <f t="shared" si="139"/>
        <v>3265005</v>
      </c>
    </row>
    <row r="4431" spans="1:5">
      <c r="A4431">
        <v>3226006</v>
      </c>
      <c r="B4431">
        <v>3265006</v>
      </c>
      <c r="C4431" s="293">
        <v>195000000</v>
      </c>
      <c r="D4431">
        <f t="shared" si="138"/>
        <v>3226006</v>
      </c>
      <c r="E4431">
        <f t="shared" si="139"/>
        <v>3265006</v>
      </c>
    </row>
    <row r="4432" spans="1:5">
      <c r="A4432">
        <v>3226007</v>
      </c>
      <c r="B4432">
        <v>3265007</v>
      </c>
      <c r="C4432" s="293">
        <v>265000000</v>
      </c>
      <c r="D4432">
        <f t="shared" si="138"/>
        <v>3226007</v>
      </c>
      <c r="E4432">
        <f t="shared" si="139"/>
        <v>3265007</v>
      </c>
    </row>
    <row r="4433" spans="1:5">
      <c r="A4433">
        <v>3226008</v>
      </c>
      <c r="B4433">
        <v>3265008</v>
      </c>
      <c r="C4433" s="293">
        <v>261000000</v>
      </c>
      <c r="D4433">
        <f t="shared" si="138"/>
        <v>3226008</v>
      </c>
      <c r="E4433">
        <f t="shared" si="139"/>
        <v>3265008</v>
      </c>
    </row>
    <row r="4434" spans="1:5">
      <c r="A4434">
        <v>3226009</v>
      </c>
      <c r="B4434">
        <v>3265009</v>
      </c>
      <c r="C4434" s="293">
        <v>139700000</v>
      </c>
      <c r="D4434">
        <f t="shared" si="138"/>
        <v>3226009</v>
      </c>
      <c r="E4434">
        <f t="shared" si="139"/>
        <v>3265009</v>
      </c>
    </row>
    <row r="4435" spans="1:5">
      <c r="A4435">
        <v>3226010</v>
      </c>
      <c r="B4435">
        <v>3265010</v>
      </c>
      <c r="C4435" s="293">
        <v>295900000</v>
      </c>
      <c r="D4435">
        <f t="shared" si="138"/>
        <v>3226010</v>
      </c>
      <c r="E4435">
        <f t="shared" si="139"/>
        <v>3265010</v>
      </c>
    </row>
    <row r="4436" spans="1:5">
      <c r="A4436">
        <v>3226011</v>
      </c>
      <c r="B4436">
        <v>3265011</v>
      </c>
      <c r="C4436" s="293">
        <v>81500000</v>
      </c>
      <c r="D4436">
        <f t="shared" si="138"/>
        <v>3226011</v>
      </c>
      <c r="E4436">
        <f t="shared" si="139"/>
        <v>3265011</v>
      </c>
    </row>
    <row r="4437" spans="1:5">
      <c r="A4437">
        <v>3222001</v>
      </c>
      <c r="B4437">
        <v>3266001</v>
      </c>
      <c r="C4437" s="293">
        <v>180000000</v>
      </c>
      <c r="D4437">
        <f t="shared" si="138"/>
        <v>3222001</v>
      </c>
      <c r="E4437">
        <f t="shared" si="139"/>
        <v>3266001</v>
      </c>
    </row>
    <row r="4438" spans="1:5">
      <c r="A4438">
        <v>3222002</v>
      </c>
      <c r="B4438">
        <v>3266002</v>
      </c>
      <c r="C4438" s="293">
        <v>125000000</v>
      </c>
      <c r="D4438">
        <f t="shared" si="138"/>
        <v>3222002</v>
      </c>
      <c r="E4438">
        <f t="shared" si="139"/>
        <v>3266002</v>
      </c>
    </row>
    <row r="4439" spans="1:5">
      <c r="A4439">
        <v>3222003</v>
      </c>
      <c r="B4439">
        <v>3266003</v>
      </c>
      <c r="C4439" s="293">
        <v>195000000</v>
      </c>
      <c r="D4439">
        <f t="shared" si="138"/>
        <v>3222003</v>
      </c>
      <c r="E4439">
        <f t="shared" si="139"/>
        <v>3266003</v>
      </c>
    </row>
    <row r="4440" spans="1:5">
      <c r="A4440">
        <v>3222004</v>
      </c>
      <c r="B4440">
        <v>3266004</v>
      </c>
      <c r="C4440" s="293">
        <v>386000000</v>
      </c>
      <c r="D4440">
        <f t="shared" si="138"/>
        <v>3222004</v>
      </c>
      <c r="E4440">
        <f t="shared" si="139"/>
        <v>3266004</v>
      </c>
    </row>
    <row r="4441" spans="1:5">
      <c r="A4441">
        <v>3203004</v>
      </c>
      <c r="B4441">
        <v>3270001</v>
      </c>
      <c r="C4441" s="293">
        <v>306100000</v>
      </c>
      <c r="D4441">
        <f t="shared" si="138"/>
        <v>3203004</v>
      </c>
      <c r="E4441">
        <f t="shared" si="139"/>
        <v>3270001</v>
      </c>
    </row>
    <row r="4442" spans="1:5">
      <c r="A4442">
        <v>3203021</v>
      </c>
      <c r="B4442">
        <v>3270002</v>
      </c>
      <c r="C4442" s="293">
        <v>189000000</v>
      </c>
      <c r="D4442">
        <f t="shared" si="138"/>
        <v>3203021</v>
      </c>
      <c r="E4442">
        <f t="shared" si="139"/>
        <v>3270002</v>
      </c>
    </row>
    <row r="4443" spans="1:5">
      <c r="A4443">
        <v>3203024</v>
      </c>
      <c r="B4443">
        <v>3270003</v>
      </c>
      <c r="C4443" s="293">
        <v>157400000</v>
      </c>
      <c r="D4443">
        <f t="shared" si="138"/>
        <v>3203024</v>
      </c>
      <c r="E4443">
        <f t="shared" si="139"/>
        <v>3270003</v>
      </c>
    </row>
    <row r="4444" spans="1:5">
      <c r="A4444">
        <v>3203026</v>
      </c>
      <c r="B4444">
        <v>3270004</v>
      </c>
      <c r="C4444" s="293">
        <v>171000000</v>
      </c>
      <c r="D4444">
        <f t="shared" si="138"/>
        <v>3203026</v>
      </c>
      <c r="E4444">
        <f t="shared" si="139"/>
        <v>3270004</v>
      </c>
    </row>
    <row r="4445" spans="1:5">
      <c r="A4445">
        <v>3203032</v>
      </c>
      <c r="B4445">
        <v>3270005</v>
      </c>
      <c r="C4445" s="293">
        <v>194000000</v>
      </c>
      <c r="D4445">
        <f t="shared" si="138"/>
        <v>3203032</v>
      </c>
      <c r="E4445">
        <f t="shared" si="139"/>
        <v>3270005</v>
      </c>
    </row>
    <row r="4446" spans="1:5">
      <c r="A4446">
        <v>3203038</v>
      </c>
      <c r="B4446">
        <v>3270006</v>
      </c>
      <c r="C4446" s="293">
        <v>175200000</v>
      </c>
      <c r="D4446">
        <f t="shared" si="138"/>
        <v>3203038</v>
      </c>
      <c r="E4446">
        <f t="shared" si="139"/>
        <v>3270006</v>
      </c>
    </row>
    <row r="4447" spans="1:5">
      <c r="A4447">
        <v>3203010</v>
      </c>
      <c r="B4447">
        <v>3270007</v>
      </c>
      <c r="C4447" s="293">
        <v>270000000</v>
      </c>
      <c r="D4447">
        <f t="shared" si="138"/>
        <v>3203010</v>
      </c>
      <c r="E4447">
        <f t="shared" si="139"/>
        <v>3270007</v>
      </c>
    </row>
    <row r="4448" spans="1:5">
      <c r="A4448">
        <v>3203040</v>
      </c>
      <c r="B4448">
        <v>3270008</v>
      </c>
      <c r="C4448" s="293">
        <v>223800000</v>
      </c>
      <c r="D4448">
        <f t="shared" si="138"/>
        <v>3203040</v>
      </c>
      <c r="E4448">
        <f t="shared" si="139"/>
        <v>3270008</v>
      </c>
    </row>
    <row r="4449" spans="1:5">
      <c r="A4449">
        <v>3203044</v>
      </c>
      <c r="B4449">
        <v>3270009</v>
      </c>
      <c r="C4449" s="293">
        <v>259000000</v>
      </c>
      <c r="D4449">
        <f t="shared" si="138"/>
        <v>3203044</v>
      </c>
      <c r="E4449">
        <f t="shared" si="139"/>
        <v>3270009</v>
      </c>
    </row>
    <row r="4450" spans="1:5">
      <c r="A4450">
        <v>3203035</v>
      </c>
      <c r="B4450">
        <v>3271001</v>
      </c>
      <c r="C4450" s="293">
        <v>131000000</v>
      </c>
      <c r="D4450">
        <f t="shared" si="138"/>
        <v>3203035</v>
      </c>
      <c r="E4450">
        <f t="shared" si="139"/>
        <v>3271001</v>
      </c>
    </row>
    <row r="4451" spans="1:5">
      <c r="A4451">
        <v>3203036</v>
      </c>
      <c r="B4451">
        <v>3271002</v>
      </c>
      <c r="C4451" s="293">
        <v>144000000</v>
      </c>
      <c r="D4451">
        <f t="shared" si="138"/>
        <v>3203036</v>
      </c>
      <c r="E4451">
        <f t="shared" si="139"/>
        <v>3271002</v>
      </c>
    </row>
    <row r="4452" spans="1:5">
      <c r="A4452">
        <v>3203039</v>
      </c>
      <c r="B4452">
        <v>3271003</v>
      </c>
      <c r="C4452" s="293">
        <v>148200000</v>
      </c>
      <c r="D4452">
        <f t="shared" si="138"/>
        <v>3203039</v>
      </c>
      <c r="E4452">
        <f t="shared" si="139"/>
        <v>3271003</v>
      </c>
    </row>
    <row r="4453" spans="1:5">
      <c r="A4453">
        <v>3203042</v>
      </c>
      <c r="B4453">
        <v>3271004</v>
      </c>
      <c r="C4453" s="293">
        <v>193000000</v>
      </c>
      <c r="D4453">
        <f t="shared" si="138"/>
        <v>3203042</v>
      </c>
      <c r="E4453">
        <f t="shared" si="139"/>
        <v>3271004</v>
      </c>
    </row>
    <row r="4454" spans="1:5">
      <c r="A4454">
        <v>3203009</v>
      </c>
      <c r="B4454">
        <v>3272001</v>
      </c>
      <c r="C4454" s="293">
        <v>142300000</v>
      </c>
      <c r="D4454">
        <f t="shared" si="138"/>
        <v>3203009</v>
      </c>
      <c r="E4454">
        <f t="shared" si="139"/>
        <v>3272001</v>
      </c>
    </row>
    <row r="4455" spans="1:5">
      <c r="A4455">
        <v>3203025</v>
      </c>
      <c r="B4455">
        <v>3272003</v>
      </c>
      <c r="C4455" s="293">
        <v>150000000</v>
      </c>
      <c r="D4455">
        <f t="shared" si="138"/>
        <v>3203025</v>
      </c>
      <c r="E4455">
        <f t="shared" si="139"/>
        <v>3272003</v>
      </c>
    </row>
    <row r="4456" spans="1:5">
      <c r="A4456">
        <v>3203002</v>
      </c>
      <c r="B4456">
        <v>3273001</v>
      </c>
      <c r="C4456" s="293">
        <v>68700000</v>
      </c>
      <c r="D4456">
        <f t="shared" si="138"/>
        <v>3203002</v>
      </c>
      <c r="E4456">
        <f t="shared" si="139"/>
        <v>3273001</v>
      </c>
    </row>
    <row r="4457" spans="1:5">
      <c r="A4457">
        <v>3203005</v>
      </c>
      <c r="B4457">
        <v>3273002</v>
      </c>
      <c r="C4457" s="293">
        <v>137300000</v>
      </c>
      <c r="D4457">
        <f t="shared" si="138"/>
        <v>3203005</v>
      </c>
      <c r="E4457">
        <f t="shared" si="139"/>
        <v>3273002</v>
      </c>
    </row>
    <row r="4458" spans="1:5">
      <c r="A4458">
        <v>3203006</v>
      </c>
      <c r="B4458">
        <v>3273003</v>
      </c>
      <c r="C4458" s="293">
        <v>99100000</v>
      </c>
      <c r="D4458">
        <f t="shared" si="138"/>
        <v>3203006</v>
      </c>
      <c r="E4458">
        <f t="shared" si="139"/>
        <v>3273003</v>
      </c>
    </row>
    <row r="4459" spans="1:5">
      <c r="A4459">
        <v>3203014</v>
      </c>
      <c r="B4459">
        <v>3273004</v>
      </c>
      <c r="C4459" s="293">
        <v>198900000</v>
      </c>
      <c r="D4459">
        <f t="shared" si="138"/>
        <v>3203014</v>
      </c>
      <c r="E4459">
        <f t="shared" si="139"/>
        <v>3273004</v>
      </c>
    </row>
    <row r="4460" spans="1:5">
      <c r="A4460">
        <v>3203017</v>
      </c>
      <c r="B4460">
        <v>3273005</v>
      </c>
      <c r="C4460" s="293">
        <v>109500000</v>
      </c>
      <c r="D4460">
        <f t="shared" si="138"/>
        <v>3203017</v>
      </c>
      <c r="E4460">
        <f t="shared" si="139"/>
        <v>3273005</v>
      </c>
    </row>
    <row r="4461" spans="1:5">
      <c r="A4461">
        <v>3203027</v>
      </c>
      <c r="B4461">
        <v>3273006</v>
      </c>
      <c r="C4461" s="293">
        <v>143500000</v>
      </c>
      <c r="D4461">
        <f t="shared" si="138"/>
        <v>3203027</v>
      </c>
      <c r="E4461">
        <f t="shared" si="139"/>
        <v>3273006</v>
      </c>
    </row>
    <row r="4462" spans="1:5">
      <c r="A4462">
        <v>3203033</v>
      </c>
      <c r="B4462">
        <v>3273007</v>
      </c>
      <c r="C4462" s="293">
        <v>127000000</v>
      </c>
      <c r="D4462">
        <f t="shared" si="138"/>
        <v>3203033</v>
      </c>
      <c r="E4462">
        <f t="shared" si="139"/>
        <v>3273007</v>
      </c>
    </row>
    <row r="4463" spans="1:5">
      <c r="A4463">
        <v>3203037</v>
      </c>
      <c r="B4463">
        <v>3273008</v>
      </c>
      <c r="C4463" s="293">
        <v>130000000</v>
      </c>
      <c r="D4463">
        <f t="shared" si="138"/>
        <v>3203037</v>
      </c>
      <c r="E4463">
        <f t="shared" si="139"/>
        <v>3273008</v>
      </c>
    </row>
    <row r="4464" spans="1:5">
      <c r="A4464">
        <v>3203008</v>
      </c>
      <c r="B4464">
        <v>3273009</v>
      </c>
      <c r="C4464" s="293">
        <v>100500000</v>
      </c>
      <c r="D4464">
        <f t="shared" si="138"/>
        <v>3203008</v>
      </c>
      <c r="E4464">
        <f t="shared" si="139"/>
        <v>3273009</v>
      </c>
    </row>
    <row r="4465" spans="1:5">
      <c r="A4465">
        <v>3203007</v>
      </c>
      <c r="B4465">
        <v>3274001</v>
      </c>
      <c r="C4465" s="293">
        <v>110500000</v>
      </c>
      <c r="D4465">
        <f t="shared" si="138"/>
        <v>3203007</v>
      </c>
      <c r="E4465">
        <f t="shared" si="139"/>
        <v>3274001</v>
      </c>
    </row>
    <row r="4466" spans="1:5">
      <c r="A4466">
        <v>3203023</v>
      </c>
      <c r="B4466">
        <v>3274002</v>
      </c>
      <c r="C4466" s="293">
        <v>103600000</v>
      </c>
      <c r="D4466">
        <f t="shared" si="138"/>
        <v>3203023</v>
      </c>
      <c r="E4466">
        <f t="shared" si="139"/>
        <v>3274002</v>
      </c>
    </row>
    <row r="4467" spans="1:5">
      <c r="A4467">
        <v>3203030</v>
      </c>
      <c r="B4467">
        <v>3274003</v>
      </c>
      <c r="C4467" s="293">
        <v>116000000</v>
      </c>
      <c r="D4467">
        <f t="shared" si="138"/>
        <v>3203030</v>
      </c>
      <c r="E4467">
        <f t="shared" si="139"/>
        <v>3274003</v>
      </c>
    </row>
    <row r="4468" spans="1:5">
      <c r="A4468">
        <v>3203031</v>
      </c>
      <c r="B4468">
        <v>3274004</v>
      </c>
      <c r="C4468" s="293">
        <v>146800000</v>
      </c>
      <c r="D4468">
        <f t="shared" si="138"/>
        <v>3203031</v>
      </c>
      <c r="E4468">
        <f t="shared" si="139"/>
        <v>3274004</v>
      </c>
    </row>
    <row r="4469" spans="1:5">
      <c r="A4469">
        <v>3203043</v>
      </c>
      <c r="B4469">
        <v>3274005</v>
      </c>
      <c r="C4469" s="293">
        <v>214800000</v>
      </c>
      <c r="D4469">
        <f t="shared" si="138"/>
        <v>3203043</v>
      </c>
      <c r="E4469">
        <f t="shared" si="139"/>
        <v>3274005</v>
      </c>
    </row>
    <row r="4470" spans="1:5">
      <c r="A4470">
        <v>3203016</v>
      </c>
      <c r="B4470">
        <v>3275002</v>
      </c>
      <c r="C4470" s="293">
        <v>96600000</v>
      </c>
      <c r="D4470">
        <f t="shared" si="138"/>
        <v>3203016</v>
      </c>
      <c r="E4470">
        <f t="shared" si="139"/>
        <v>3275002</v>
      </c>
    </row>
    <row r="4471" spans="1:5">
      <c r="A4471">
        <v>3203022</v>
      </c>
      <c r="B4471">
        <v>3275003</v>
      </c>
      <c r="C4471" s="293">
        <v>98700000</v>
      </c>
      <c r="D4471">
        <f t="shared" si="138"/>
        <v>3203022</v>
      </c>
      <c r="E4471">
        <f t="shared" si="139"/>
        <v>3275003</v>
      </c>
    </row>
    <row r="4472" spans="1:5">
      <c r="A4472">
        <v>3203029</v>
      </c>
      <c r="B4472">
        <v>3275004</v>
      </c>
      <c r="C4472" s="293">
        <v>70400000</v>
      </c>
      <c r="D4472">
        <f t="shared" si="138"/>
        <v>3203029</v>
      </c>
      <c r="E4472">
        <f t="shared" si="139"/>
        <v>3275004</v>
      </c>
    </row>
    <row r="4473" spans="1:5">
      <c r="A4473">
        <v>3203041</v>
      </c>
      <c r="B4473">
        <v>3275005</v>
      </c>
      <c r="C4473" s="293">
        <v>107100000</v>
      </c>
      <c r="D4473">
        <f t="shared" si="138"/>
        <v>3203041</v>
      </c>
      <c r="E4473">
        <f t="shared" si="139"/>
        <v>3275005</v>
      </c>
    </row>
    <row r="4474" spans="1:5">
      <c r="A4474">
        <v>3203011</v>
      </c>
      <c r="B4474">
        <v>3275006</v>
      </c>
      <c r="C4474" s="293">
        <v>67600000</v>
      </c>
      <c r="D4474">
        <f t="shared" si="138"/>
        <v>3203011</v>
      </c>
      <c r="E4474">
        <f t="shared" si="139"/>
        <v>3275006</v>
      </c>
    </row>
    <row r="4475" spans="1:5">
      <c r="A4475">
        <v>3203012</v>
      </c>
      <c r="B4475">
        <v>3275007</v>
      </c>
      <c r="C4475" s="293">
        <v>104800000</v>
      </c>
      <c r="D4475">
        <f t="shared" si="138"/>
        <v>3203012</v>
      </c>
      <c r="E4475">
        <f t="shared" si="139"/>
        <v>3275007</v>
      </c>
    </row>
    <row r="4476" spans="1:5">
      <c r="A4476">
        <v>3203013</v>
      </c>
      <c r="B4476">
        <v>3275008</v>
      </c>
      <c r="C4476" s="293">
        <v>43500000</v>
      </c>
      <c r="D4476">
        <f t="shared" si="138"/>
        <v>3203013</v>
      </c>
      <c r="E4476">
        <f t="shared" si="139"/>
        <v>3275008</v>
      </c>
    </row>
    <row r="4477" spans="1:5">
      <c r="A4477">
        <v>3203015</v>
      </c>
      <c r="B4477">
        <v>3275009</v>
      </c>
      <c r="C4477" s="293">
        <v>37200000</v>
      </c>
      <c r="D4477">
        <f t="shared" si="138"/>
        <v>3203015</v>
      </c>
      <c r="E4477">
        <f t="shared" si="139"/>
        <v>3275009</v>
      </c>
    </row>
    <row r="4478" spans="1:5">
      <c r="A4478">
        <v>3203018</v>
      </c>
      <c r="B4478">
        <v>3275010</v>
      </c>
      <c r="C4478" s="293">
        <v>40900000</v>
      </c>
      <c r="D4478">
        <f t="shared" si="138"/>
        <v>3203018</v>
      </c>
      <c r="E4478">
        <f t="shared" si="139"/>
        <v>3275010</v>
      </c>
    </row>
    <row r="4479" spans="1:5">
      <c r="A4479">
        <v>3203019</v>
      </c>
      <c r="B4479">
        <v>3275011</v>
      </c>
      <c r="C4479" s="293">
        <v>37100000</v>
      </c>
      <c r="D4479">
        <f t="shared" si="138"/>
        <v>3203019</v>
      </c>
      <c r="E4479">
        <f t="shared" si="139"/>
        <v>3275011</v>
      </c>
    </row>
    <row r="4480" spans="1:5">
      <c r="A4480">
        <v>3203020</v>
      </c>
      <c r="B4480">
        <v>3275012</v>
      </c>
      <c r="C4480" s="293">
        <v>40300000</v>
      </c>
      <c r="D4480">
        <f t="shared" si="138"/>
        <v>3203020</v>
      </c>
      <c r="E4480">
        <f t="shared" si="139"/>
        <v>3275012</v>
      </c>
    </row>
    <row r="4481" spans="1:5">
      <c r="A4481">
        <v>3203028</v>
      </c>
      <c r="B4481">
        <v>3275013</v>
      </c>
      <c r="C4481" s="293">
        <v>38600000</v>
      </c>
      <c r="D4481">
        <f t="shared" si="138"/>
        <v>3203028</v>
      </c>
      <c r="E4481">
        <f t="shared" si="139"/>
        <v>3275013</v>
      </c>
    </row>
    <row r="4482" spans="1:5">
      <c r="A4482">
        <v>3203034</v>
      </c>
      <c r="B4482">
        <v>3275014</v>
      </c>
      <c r="C4482" s="293">
        <v>111900000</v>
      </c>
      <c r="D4482">
        <f t="shared" si="138"/>
        <v>3203034</v>
      </c>
      <c r="E4482">
        <f t="shared" si="139"/>
        <v>3275014</v>
      </c>
    </row>
    <row r="4483" spans="1:5">
      <c r="A4483">
        <v>3203045</v>
      </c>
      <c r="B4483">
        <v>3275015</v>
      </c>
      <c r="C4483" s="293">
        <v>173300000</v>
      </c>
      <c r="D4483">
        <f t="shared" ref="D4483:D4546" si="140">+A4483*1</f>
        <v>3203045</v>
      </c>
      <c r="E4483">
        <f t="shared" ref="E4483:E4546" si="141">+B4483*1</f>
        <v>3275015</v>
      </c>
    </row>
    <row r="4484" spans="1:5">
      <c r="A4484">
        <v>3206001</v>
      </c>
      <c r="B4484">
        <v>3288010</v>
      </c>
      <c r="C4484" s="293">
        <v>70100000</v>
      </c>
      <c r="D4484">
        <f t="shared" si="140"/>
        <v>3206001</v>
      </c>
      <c r="E4484">
        <f t="shared" si="141"/>
        <v>3288010</v>
      </c>
    </row>
    <row r="4485" spans="1:5">
      <c r="A4485">
        <v>3206003</v>
      </c>
      <c r="B4485">
        <v>3288011</v>
      </c>
      <c r="C4485" s="293">
        <v>63500000</v>
      </c>
      <c r="D4485">
        <f t="shared" si="140"/>
        <v>3206003</v>
      </c>
      <c r="E4485">
        <f t="shared" si="141"/>
        <v>3288011</v>
      </c>
    </row>
    <row r="4486" spans="1:5">
      <c r="A4486">
        <v>3206005</v>
      </c>
      <c r="B4486">
        <v>3288012</v>
      </c>
      <c r="C4486" s="293">
        <v>70700000</v>
      </c>
      <c r="D4486">
        <f t="shared" si="140"/>
        <v>3206005</v>
      </c>
      <c r="E4486">
        <f t="shared" si="141"/>
        <v>3288012</v>
      </c>
    </row>
    <row r="4487" spans="1:5">
      <c r="A4487">
        <v>3206007</v>
      </c>
      <c r="B4487">
        <v>3288013</v>
      </c>
      <c r="C4487" s="293">
        <v>64000000</v>
      </c>
      <c r="D4487">
        <f t="shared" si="140"/>
        <v>3206007</v>
      </c>
      <c r="E4487">
        <f t="shared" si="141"/>
        <v>3288013</v>
      </c>
    </row>
    <row r="4488" spans="1:5">
      <c r="A4488">
        <v>3206011</v>
      </c>
      <c r="B4488">
        <v>3288014</v>
      </c>
      <c r="C4488" s="293">
        <v>64500000</v>
      </c>
      <c r="D4488">
        <f t="shared" si="140"/>
        <v>3206011</v>
      </c>
      <c r="E4488">
        <f t="shared" si="141"/>
        <v>3288014</v>
      </c>
    </row>
    <row r="4489" spans="1:5">
      <c r="A4489">
        <v>3206016</v>
      </c>
      <c r="B4489">
        <v>3288015</v>
      </c>
      <c r="C4489" s="293">
        <v>95200000</v>
      </c>
      <c r="D4489">
        <f t="shared" si="140"/>
        <v>3206016</v>
      </c>
      <c r="E4489">
        <f t="shared" si="141"/>
        <v>3288015</v>
      </c>
    </row>
    <row r="4490" spans="1:5">
      <c r="A4490">
        <v>3206028</v>
      </c>
      <c r="B4490">
        <v>3288016</v>
      </c>
      <c r="C4490" s="293">
        <v>76800000</v>
      </c>
      <c r="D4490">
        <f t="shared" si="140"/>
        <v>3206028</v>
      </c>
      <c r="E4490">
        <f t="shared" si="141"/>
        <v>3288016</v>
      </c>
    </row>
    <row r="4491" spans="1:5">
      <c r="A4491">
        <v>3206036</v>
      </c>
      <c r="B4491">
        <v>3288017</v>
      </c>
      <c r="C4491" s="293">
        <v>95200000</v>
      </c>
      <c r="D4491">
        <f t="shared" si="140"/>
        <v>3206036</v>
      </c>
      <c r="E4491">
        <f t="shared" si="141"/>
        <v>3288017</v>
      </c>
    </row>
    <row r="4492" spans="1:5">
      <c r="A4492">
        <v>3206047</v>
      </c>
      <c r="B4492">
        <v>3288018</v>
      </c>
      <c r="C4492" s="293">
        <v>98400000</v>
      </c>
      <c r="D4492">
        <f t="shared" si="140"/>
        <v>3206047</v>
      </c>
      <c r="E4492">
        <f t="shared" si="141"/>
        <v>3288018</v>
      </c>
    </row>
    <row r="4493" spans="1:5">
      <c r="A4493">
        <v>3206048</v>
      </c>
      <c r="B4493">
        <v>3288019</v>
      </c>
      <c r="C4493" s="293">
        <v>97000000</v>
      </c>
      <c r="D4493">
        <f t="shared" si="140"/>
        <v>3206048</v>
      </c>
      <c r="E4493">
        <f t="shared" si="141"/>
        <v>3288019</v>
      </c>
    </row>
    <row r="4494" spans="1:5">
      <c r="A4494">
        <v>3206052</v>
      </c>
      <c r="B4494">
        <v>3288020</v>
      </c>
      <c r="C4494" s="293">
        <v>97000000</v>
      </c>
      <c r="D4494">
        <f t="shared" si="140"/>
        <v>3206052</v>
      </c>
      <c r="E4494">
        <f t="shared" si="141"/>
        <v>3288020</v>
      </c>
    </row>
    <row r="4495" spans="1:5">
      <c r="A4495">
        <v>3206054</v>
      </c>
      <c r="B4495">
        <v>3288021</v>
      </c>
      <c r="C4495" s="293">
        <v>97300000</v>
      </c>
      <c r="D4495">
        <f t="shared" si="140"/>
        <v>3206054</v>
      </c>
      <c r="E4495">
        <f t="shared" si="141"/>
        <v>3288021</v>
      </c>
    </row>
    <row r="4496" spans="1:5">
      <c r="A4496">
        <v>3206056</v>
      </c>
      <c r="B4496">
        <v>3288022</v>
      </c>
      <c r="C4496" s="293">
        <v>92500000</v>
      </c>
      <c r="D4496">
        <f t="shared" si="140"/>
        <v>3206056</v>
      </c>
      <c r="E4496">
        <f t="shared" si="141"/>
        <v>3288022</v>
      </c>
    </row>
    <row r="4497" spans="1:5">
      <c r="A4497">
        <v>3206063</v>
      </c>
      <c r="B4497">
        <v>3288023</v>
      </c>
      <c r="C4497" s="293">
        <v>88800000</v>
      </c>
      <c r="D4497">
        <f t="shared" si="140"/>
        <v>3206063</v>
      </c>
      <c r="E4497">
        <f t="shared" si="141"/>
        <v>3288023</v>
      </c>
    </row>
    <row r="4498" spans="1:5">
      <c r="A4498">
        <v>3206064</v>
      </c>
      <c r="B4498">
        <v>3288024</v>
      </c>
      <c r="C4498" s="293">
        <v>93300000</v>
      </c>
      <c r="D4498">
        <f t="shared" si="140"/>
        <v>3206064</v>
      </c>
      <c r="E4498">
        <f t="shared" si="141"/>
        <v>3288024</v>
      </c>
    </row>
    <row r="4499" spans="1:5">
      <c r="A4499">
        <v>3206081</v>
      </c>
      <c r="B4499">
        <v>3288025</v>
      </c>
      <c r="C4499" s="293">
        <v>116600000</v>
      </c>
      <c r="D4499">
        <f t="shared" si="140"/>
        <v>3206081</v>
      </c>
      <c r="E4499">
        <f t="shared" si="141"/>
        <v>3288025</v>
      </c>
    </row>
    <row r="4500" spans="1:5">
      <c r="A4500">
        <v>3206099</v>
      </c>
      <c r="B4500">
        <v>3288026</v>
      </c>
      <c r="C4500" s="293">
        <v>120000000</v>
      </c>
      <c r="D4500">
        <f t="shared" si="140"/>
        <v>3206099</v>
      </c>
      <c r="E4500">
        <f t="shared" si="141"/>
        <v>3288026</v>
      </c>
    </row>
    <row r="4501" spans="1:5">
      <c r="A4501">
        <v>3206106</v>
      </c>
      <c r="B4501">
        <v>3288027</v>
      </c>
      <c r="C4501" s="293">
        <v>130000000</v>
      </c>
      <c r="D4501">
        <f t="shared" si="140"/>
        <v>3206106</v>
      </c>
      <c r="E4501">
        <f t="shared" si="141"/>
        <v>3288027</v>
      </c>
    </row>
    <row r="4502" spans="1:5">
      <c r="A4502">
        <v>3206123</v>
      </c>
      <c r="B4502">
        <v>3288028</v>
      </c>
      <c r="C4502" s="293">
        <v>209000000</v>
      </c>
      <c r="D4502">
        <f t="shared" si="140"/>
        <v>3206123</v>
      </c>
      <c r="E4502">
        <f t="shared" si="141"/>
        <v>3288028</v>
      </c>
    </row>
    <row r="4503" spans="1:5">
      <c r="A4503">
        <v>3319001</v>
      </c>
      <c r="B4503">
        <v>3352001</v>
      </c>
      <c r="C4503" s="293">
        <v>196700000</v>
      </c>
      <c r="D4503">
        <f t="shared" si="140"/>
        <v>3319001</v>
      </c>
      <c r="E4503">
        <f t="shared" si="141"/>
        <v>3352001</v>
      </c>
    </row>
    <row r="4504" spans="1:5">
      <c r="A4504">
        <v>3319002</v>
      </c>
      <c r="B4504">
        <v>3352002</v>
      </c>
      <c r="C4504" s="293">
        <v>158800000</v>
      </c>
      <c r="D4504">
        <f t="shared" si="140"/>
        <v>3319002</v>
      </c>
      <c r="E4504">
        <f t="shared" si="141"/>
        <v>3352002</v>
      </c>
    </row>
    <row r="4505" spans="1:5">
      <c r="A4505">
        <v>3319003</v>
      </c>
      <c r="B4505">
        <v>3352003</v>
      </c>
      <c r="C4505" s="293">
        <v>250000000</v>
      </c>
      <c r="D4505">
        <f t="shared" si="140"/>
        <v>3319003</v>
      </c>
      <c r="E4505">
        <f t="shared" si="141"/>
        <v>3352003</v>
      </c>
    </row>
    <row r="4506" spans="1:5">
      <c r="A4506">
        <v>3319004</v>
      </c>
      <c r="B4506">
        <v>3352004</v>
      </c>
      <c r="C4506" s="293">
        <v>225000000</v>
      </c>
      <c r="D4506">
        <f t="shared" si="140"/>
        <v>3319004</v>
      </c>
      <c r="E4506">
        <f t="shared" si="141"/>
        <v>3352004</v>
      </c>
    </row>
    <row r="4507" spans="1:5">
      <c r="A4507">
        <v>3317005</v>
      </c>
      <c r="B4507">
        <v>3357001</v>
      </c>
      <c r="C4507" s="293">
        <v>304900000</v>
      </c>
      <c r="D4507">
        <f t="shared" si="140"/>
        <v>3317005</v>
      </c>
      <c r="E4507">
        <f t="shared" si="141"/>
        <v>3357001</v>
      </c>
    </row>
    <row r="4508" spans="1:5">
      <c r="A4508">
        <v>3317006</v>
      </c>
      <c r="B4508">
        <v>3357002</v>
      </c>
      <c r="C4508" s="293">
        <v>176600000</v>
      </c>
      <c r="D4508">
        <f t="shared" si="140"/>
        <v>3317006</v>
      </c>
      <c r="E4508">
        <f t="shared" si="141"/>
        <v>3357002</v>
      </c>
    </row>
    <row r="4509" spans="1:5">
      <c r="A4509">
        <v>3317007</v>
      </c>
      <c r="B4509">
        <v>3357003</v>
      </c>
      <c r="C4509" s="293">
        <v>69400000</v>
      </c>
      <c r="D4509">
        <f t="shared" si="140"/>
        <v>3317007</v>
      </c>
      <c r="E4509">
        <f t="shared" si="141"/>
        <v>3357003</v>
      </c>
    </row>
    <row r="4510" spans="1:5">
      <c r="A4510">
        <v>3317008</v>
      </c>
      <c r="B4510">
        <v>3357004</v>
      </c>
      <c r="C4510" s="293">
        <v>74900000</v>
      </c>
      <c r="D4510">
        <f t="shared" si="140"/>
        <v>3317008</v>
      </c>
      <c r="E4510">
        <f t="shared" si="141"/>
        <v>3357004</v>
      </c>
    </row>
    <row r="4511" spans="1:5">
      <c r="A4511">
        <v>3317009</v>
      </c>
      <c r="B4511">
        <v>3357005</v>
      </c>
      <c r="C4511" s="293">
        <v>112600000</v>
      </c>
      <c r="D4511">
        <f t="shared" si="140"/>
        <v>3317009</v>
      </c>
      <c r="E4511">
        <f t="shared" si="141"/>
        <v>3357005</v>
      </c>
    </row>
    <row r="4512" spans="1:5">
      <c r="A4512">
        <v>3317010</v>
      </c>
      <c r="B4512">
        <v>3357006</v>
      </c>
      <c r="C4512" s="293">
        <v>105400000</v>
      </c>
      <c r="D4512">
        <f t="shared" si="140"/>
        <v>3317010</v>
      </c>
      <c r="E4512">
        <f t="shared" si="141"/>
        <v>3357006</v>
      </c>
    </row>
    <row r="4513" spans="1:5">
      <c r="A4513">
        <v>3317012</v>
      </c>
      <c r="B4513">
        <v>3357007</v>
      </c>
      <c r="C4513" s="293">
        <v>104900000</v>
      </c>
      <c r="D4513">
        <f t="shared" si="140"/>
        <v>3317012</v>
      </c>
      <c r="E4513">
        <f t="shared" si="141"/>
        <v>3357007</v>
      </c>
    </row>
    <row r="4514" spans="1:5">
      <c r="A4514">
        <v>3317013</v>
      </c>
      <c r="B4514">
        <v>3357008</v>
      </c>
      <c r="C4514" s="293">
        <v>187700000</v>
      </c>
      <c r="D4514">
        <f t="shared" si="140"/>
        <v>3317013</v>
      </c>
      <c r="E4514">
        <f t="shared" si="141"/>
        <v>3357008</v>
      </c>
    </row>
    <row r="4515" spans="1:5">
      <c r="A4515">
        <v>3317014</v>
      </c>
      <c r="B4515">
        <v>3357009</v>
      </c>
      <c r="C4515" s="293">
        <v>74500000</v>
      </c>
      <c r="D4515">
        <f t="shared" si="140"/>
        <v>3317014</v>
      </c>
      <c r="E4515">
        <f t="shared" si="141"/>
        <v>3357009</v>
      </c>
    </row>
    <row r="4516" spans="1:5">
      <c r="A4516">
        <v>3317015</v>
      </c>
      <c r="B4516">
        <v>3357010</v>
      </c>
      <c r="C4516" s="293">
        <v>75600000</v>
      </c>
      <c r="D4516">
        <f t="shared" si="140"/>
        <v>3317015</v>
      </c>
      <c r="E4516">
        <f t="shared" si="141"/>
        <v>3357010</v>
      </c>
    </row>
    <row r="4517" spans="1:5">
      <c r="A4517">
        <v>3317016</v>
      </c>
      <c r="B4517">
        <v>3357011</v>
      </c>
      <c r="C4517" s="293">
        <v>70000000</v>
      </c>
      <c r="D4517">
        <f t="shared" si="140"/>
        <v>3317016</v>
      </c>
      <c r="E4517">
        <f t="shared" si="141"/>
        <v>3357011</v>
      </c>
    </row>
    <row r="4518" spans="1:5">
      <c r="A4518">
        <v>3317017</v>
      </c>
      <c r="B4518">
        <v>3357012</v>
      </c>
      <c r="C4518" s="293">
        <v>106000000</v>
      </c>
      <c r="D4518">
        <f t="shared" si="140"/>
        <v>3317017</v>
      </c>
      <c r="E4518">
        <f t="shared" si="141"/>
        <v>3357012</v>
      </c>
    </row>
    <row r="4519" spans="1:5">
      <c r="A4519">
        <v>3317018</v>
      </c>
      <c r="B4519">
        <v>3357013</v>
      </c>
      <c r="C4519" s="293">
        <v>80400000</v>
      </c>
      <c r="D4519">
        <f t="shared" si="140"/>
        <v>3317018</v>
      </c>
      <c r="E4519">
        <f t="shared" si="141"/>
        <v>3357013</v>
      </c>
    </row>
    <row r="4520" spans="1:5">
      <c r="A4520">
        <v>3317019</v>
      </c>
      <c r="B4520">
        <v>3357014</v>
      </c>
      <c r="C4520" s="293">
        <v>81200000</v>
      </c>
      <c r="D4520">
        <f t="shared" si="140"/>
        <v>3317019</v>
      </c>
      <c r="E4520">
        <f t="shared" si="141"/>
        <v>3357014</v>
      </c>
    </row>
    <row r="4521" spans="1:5">
      <c r="A4521">
        <v>3317020</v>
      </c>
      <c r="B4521">
        <v>3357015</v>
      </c>
      <c r="C4521" s="293">
        <v>88300000</v>
      </c>
      <c r="D4521">
        <f t="shared" si="140"/>
        <v>3317020</v>
      </c>
      <c r="E4521">
        <f t="shared" si="141"/>
        <v>3357015</v>
      </c>
    </row>
    <row r="4522" spans="1:5">
      <c r="A4522">
        <v>3317021</v>
      </c>
      <c r="B4522">
        <v>3357016</v>
      </c>
      <c r="C4522" s="293">
        <v>91500000</v>
      </c>
      <c r="D4522">
        <f t="shared" si="140"/>
        <v>3317021</v>
      </c>
      <c r="E4522">
        <f t="shared" si="141"/>
        <v>3357016</v>
      </c>
    </row>
    <row r="4523" spans="1:5">
      <c r="A4523">
        <v>3317022</v>
      </c>
      <c r="B4523">
        <v>3357017</v>
      </c>
      <c r="C4523" s="293">
        <v>87100000</v>
      </c>
      <c r="D4523">
        <f t="shared" si="140"/>
        <v>3317022</v>
      </c>
      <c r="E4523">
        <f t="shared" si="141"/>
        <v>3357017</v>
      </c>
    </row>
    <row r="4524" spans="1:5">
      <c r="A4524">
        <v>3317023</v>
      </c>
      <c r="B4524">
        <v>3357018</v>
      </c>
      <c r="C4524" s="293">
        <v>79900000</v>
      </c>
      <c r="D4524">
        <f t="shared" si="140"/>
        <v>3317023</v>
      </c>
      <c r="E4524">
        <f t="shared" si="141"/>
        <v>3357018</v>
      </c>
    </row>
    <row r="4525" spans="1:5">
      <c r="A4525">
        <v>3317024</v>
      </c>
      <c r="B4525">
        <v>3357019</v>
      </c>
      <c r="C4525" s="293">
        <v>177600000</v>
      </c>
      <c r="D4525">
        <f t="shared" si="140"/>
        <v>3317024</v>
      </c>
      <c r="E4525">
        <f t="shared" si="141"/>
        <v>3357019</v>
      </c>
    </row>
    <row r="4526" spans="1:5">
      <c r="A4526">
        <v>3317025</v>
      </c>
      <c r="B4526">
        <v>3357020</v>
      </c>
      <c r="C4526" s="293">
        <v>104900000</v>
      </c>
      <c r="D4526">
        <f t="shared" si="140"/>
        <v>3317025</v>
      </c>
      <c r="E4526">
        <f t="shared" si="141"/>
        <v>3357020</v>
      </c>
    </row>
    <row r="4527" spans="1:5">
      <c r="A4527">
        <v>3317026</v>
      </c>
      <c r="B4527">
        <v>3357021</v>
      </c>
      <c r="C4527" s="293">
        <v>175000000</v>
      </c>
      <c r="D4527">
        <f t="shared" si="140"/>
        <v>3317026</v>
      </c>
      <c r="E4527">
        <f t="shared" si="141"/>
        <v>3357021</v>
      </c>
    </row>
    <row r="4528" spans="1:5">
      <c r="A4528">
        <v>3317027</v>
      </c>
      <c r="B4528">
        <v>3357022</v>
      </c>
      <c r="C4528" s="293">
        <v>105100000</v>
      </c>
      <c r="D4528">
        <f t="shared" si="140"/>
        <v>3317027</v>
      </c>
      <c r="E4528">
        <f t="shared" si="141"/>
        <v>3357022</v>
      </c>
    </row>
    <row r="4529" spans="1:5">
      <c r="A4529">
        <v>3317028</v>
      </c>
      <c r="B4529">
        <v>3357023</v>
      </c>
      <c r="C4529" s="293">
        <v>106100000</v>
      </c>
      <c r="D4529">
        <f t="shared" si="140"/>
        <v>3317028</v>
      </c>
      <c r="E4529">
        <f t="shared" si="141"/>
        <v>3357023</v>
      </c>
    </row>
    <row r="4530" spans="1:5">
      <c r="A4530">
        <v>3317029</v>
      </c>
      <c r="B4530">
        <v>3357024</v>
      </c>
      <c r="C4530" s="293">
        <v>108400000</v>
      </c>
      <c r="D4530">
        <f t="shared" si="140"/>
        <v>3317029</v>
      </c>
      <c r="E4530">
        <f t="shared" si="141"/>
        <v>3357024</v>
      </c>
    </row>
    <row r="4531" spans="1:5">
      <c r="A4531">
        <v>3317030</v>
      </c>
      <c r="B4531">
        <v>3357025</v>
      </c>
      <c r="C4531" s="293">
        <v>121900000</v>
      </c>
      <c r="D4531">
        <f t="shared" si="140"/>
        <v>3317030</v>
      </c>
      <c r="E4531">
        <f t="shared" si="141"/>
        <v>3357025</v>
      </c>
    </row>
    <row r="4532" spans="1:5">
      <c r="A4532">
        <v>3317031</v>
      </c>
      <c r="B4532">
        <v>3357026</v>
      </c>
      <c r="C4532" s="293">
        <v>188500000</v>
      </c>
      <c r="D4532">
        <f t="shared" si="140"/>
        <v>3317031</v>
      </c>
      <c r="E4532">
        <f t="shared" si="141"/>
        <v>3357026</v>
      </c>
    </row>
    <row r="4533" spans="1:5">
      <c r="A4533">
        <v>3317032</v>
      </c>
      <c r="B4533">
        <v>3357027</v>
      </c>
      <c r="C4533" s="293">
        <v>127600000</v>
      </c>
      <c r="D4533">
        <f t="shared" si="140"/>
        <v>3317032</v>
      </c>
      <c r="E4533">
        <f t="shared" si="141"/>
        <v>3357027</v>
      </c>
    </row>
    <row r="4534" spans="1:5">
      <c r="A4534">
        <v>3317033</v>
      </c>
      <c r="B4534">
        <v>3357028</v>
      </c>
      <c r="C4534" s="293">
        <v>98600000</v>
      </c>
      <c r="D4534">
        <f t="shared" si="140"/>
        <v>3317033</v>
      </c>
      <c r="E4534">
        <f t="shared" si="141"/>
        <v>3357028</v>
      </c>
    </row>
    <row r="4535" spans="1:5">
      <c r="A4535">
        <v>3317034</v>
      </c>
      <c r="B4535">
        <v>3357029</v>
      </c>
      <c r="C4535" s="293">
        <v>104200000</v>
      </c>
      <c r="D4535">
        <f t="shared" si="140"/>
        <v>3317034</v>
      </c>
      <c r="E4535">
        <f t="shared" si="141"/>
        <v>3357029</v>
      </c>
    </row>
    <row r="4536" spans="1:5">
      <c r="A4536">
        <v>3317035</v>
      </c>
      <c r="B4536">
        <v>3357030</v>
      </c>
      <c r="C4536" s="293">
        <v>156100000</v>
      </c>
      <c r="D4536">
        <f t="shared" si="140"/>
        <v>3317035</v>
      </c>
      <c r="E4536">
        <f t="shared" si="141"/>
        <v>3357030</v>
      </c>
    </row>
    <row r="4537" spans="1:5">
      <c r="A4537">
        <v>3317036</v>
      </c>
      <c r="B4537">
        <v>3357031</v>
      </c>
      <c r="C4537" s="293">
        <v>86500000</v>
      </c>
      <c r="D4537">
        <f t="shared" si="140"/>
        <v>3317036</v>
      </c>
      <c r="E4537">
        <f t="shared" si="141"/>
        <v>3357031</v>
      </c>
    </row>
    <row r="4538" spans="1:5">
      <c r="A4538">
        <v>3317037</v>
      </c>
      <c r="B4538">
        <v>3357032</v>
      </c>
      <c r="C4538" s="293">
        <v>133500000</v>
      </c>
      <c r="D4538">
        <f t="shared" si="140"/>
        <v>3317037</v>
      </c>
      <c r="E4538">
        <f t="shared" si="141"/>
        <v>3357032</v>
      </c>
    </row>
    <row r="4539" spans="1:5">
      <c r="A4539">
        <v>3317038</v>
      </c>
      <c r="B4539">
        <v>3357033</v>
      </c>
      <c r="C4539" s="293">
        <v>127800000</v>
      </c>
      <c r="D4539">
        <f t="shared" si="140"/>
        <v>3317038</v>
      </c>
      <c r="E4539">
        <f t="shared" si="141"/>
        <v>3357033</v>
      </c>
    </row>
    <row r="4540" spans="1:5">
      <c r="A4540">
        <v>3317039</v>
      </c>
      <c r="B4540">
        <v>3357034</v>
      </c>
      <c r="C4540" s="293">
        <v>127500000</v>
      </c>
      <c r="D4540">
        <f t="shared" si="140"/>
        <v>3317039</v>
      </c>
      <c r="E4540">
        <f t="shared" si="141"/>
        <v>3357034</v>
      </c>
    </row>
    <row r="4541" spans="1:5">
      <c r="A4541">
        <v>3317040</v>
      </c>
      <c r="B4541">
        <v>3357035</v>
      </c>
      <c r="C4541" s="293">
        <v>304300000</v>
      </c>
      <c r="D4541">
        <f t="shared" si="140"/>
        <v>3317040</v>
      </c>
      <c r="E4541">
        <f t="shared" si="141"/>
        <v>3357035</v>
      </c>
    </row>
    <row r="4542" spans="1:5">
      <c r="A4542">
        <v>3317041</v>
      </c>
      <c r="B4542">
        <v>3357036</v>
      </c>
      <c r="C4542" s="293">
        <v>101100000</v>
      </c>
      <c r="D4542">
        <f t="shared" si="140"/>
        <v>3317041</v>
      </c>
      <c r="E4542">
        <f t="shared" si="141"/>
        <v>3357036</v>
      </c>
    </row>
    <row r="4543" spans="1:5">
      <c r="A4543">
        <v>3317042</v>
      </c>
      <c r="B4543">
        <v>3357037</v>
      </c>
      <c r="C4543" s="293">
        <v>79100000</v>
      </c>
      <c r="D4543">
        <f t="shared" si="140"/>
        <v>3317042</v>
      </c>
      <c r="E4543">
        <f t="shared" si="141"/>
        <v>3357037</v>
      </c>
    </row>
    <row r="4544" spans="1:5">
      <c r="A4544">
        <v>3317043</v>
      </c>
      <c r="B4544">
        <v>3357038</v>
      </c>
      <c r="C4544" s="293">
        <v>101200000</v>
      </c>
      <c r="D4544">
        <f t="shared" si="140"/>
        <v>3317043</v>
      </c>
      <c r="E4544">
        <f t="shared" si="141"/>
        <v>3357038</v>
      </c>
    </row>
    <row r="4545" spans="1:5">
      <c r="A4545">
        <v>3317044</v>
      </c>
      <c r="B4545">
        <v>3357039</v>
      </c>
      <c r="C4545" s="293">
        <v>117500000</v>
      </c>
      <c r="D4545">
        <f t="shared" si="140"/>
        <v>3317044</v>
      </c>
      <c r="E4545">
        <f t="shared" si="141"/>
        <v>3357039</v>
      </c>
    </row>
    <row r="4546" spans="1:5">
      <c r="A4546">
        <v>3317045</v>
      </c>
      <c r="B4546">
        <v>3357040</v>
      </c>
      <c r="C4546" s="293">
        <v>111300000</v>
      </c>
      <c r="D4546">
        <f t="shared" si="140"/>
        <v>3317045</v>
      </c>
      <c r="E4546">
        <f t="shared" si="141"/>
        <v>3357040</v>
      </c>
    </row>
    <row r="4547" spans="1:5">
      <c r="A4547">
        <v>3317046</v>
      </c>
      <c r="B4547">
        <v>3357041</v>
      </c>
      <c r="C4547" s="293">
        <v>64800000</v>
      </c>
      <c r="D4547">
        <f t="shared" ref="D4547:D4610" si="142">+A4547*1</f>
        <v>3317046</v>
      </c>
      <c r="E4547">
        <f t="shared" ref="E4547:E4610" si="143">+B4547*1</f>
        <v>3357041</v>
      </c>
    </row>
    <row r="4548" spans="1:5">
      <c r="A4548">
        <v>3317047</v>
      </c>
      <c r="B4548">
        <v>3357042</v>
      </c>
      <c r="C4548" s="293">
        <v>54100000</v>
      </c>
      <c r="D4548">
        <f t="shared" si="142"/>
        <v>3317047</v>
      </c>
      <c r="E4548">
        <f t="shared" si="143"/>
        <v>3357042</v>
      </c>
    </row>
    <row r="4549" spans="1:5">
      <c r="A4549">
        <v>3317048</v>
      </c>
      <c r="B4549">
        <v>3357043</v>
      </c>
      <c r="C4549" s="293">
        <v>114900000</v>
      </c>
      <c r="D4549">
        <f t="shared" si="142"/>
        <v>3317048</v>
      </c>
      <c r="E4549">
        <f t="shared" si="143"/>
        <v>3357043</v>
      </c>
    </row>
    <row r="4550" spans="1:5">
      <c r="A4550">
        <v>3317049</v>
      </c>
      <c r="B4550">
        <v>3357044</v>
      </c>
      <c r="C4550" s="293">
        <v>67000000</v>
      </c>
      <c r="D4550">
        <f t="shared" si="142"/>
        <v>3317049</v>
      </c>
      <c r="E4550">
        <f t="shared" si="143"/>
        <v>3357044</v>
      </c>
    </row>
    <row r="4551" spans="1:5">
      <c r="A4551">
        <v>3317050</v>
      </c>
      <c r="B4551">
        <v>3357045</v>
      </c>
      <c r="C4551" s="293">
        <v>84000000</v>
      </c>
      <c r="D4551">
        <f t="shared" si="142"/>
        <v>3317050</v>
      </c>
      <c r="E4551">
        <f t="shared" si="143"/>
        <v>3357045</v>
      </c>
    </row>
    <row r="4552" spans="1:5">
      <c r="A4552">
        <v>3317051</v>
      </c>
      <c r="B4552">
        <v>3357046</v>
      </c>
      <c r="C4552" s="293">
        <v>127400000</v>
      </c>
      <c r="D4552">
        <f t="shared" si="142"/>
        <v>3317051</v>
      </c>
      <c r="E4552">
        <f t="shared" si="143"/>
        <v>3357046</v>
      </c>
    </row>
    <row r="4553" spans="1:5">
      <c r="A4553">
        <v>3317052</v>
      </c>
      <c r="B4553">
        <v>3357047</v>
      </c>
      <c r="C4553" s="293">
        <v>80900000</v>
      </c>
      <c r="D4553">
        <f t="shared" si="142"/>
        <v>3317052</v>
      </c>
      <c r="E4553">
        <f t="shared" si="143"/>
        <v>3357047</v>
      </c>
    </row>
    <row r="4554" spans="1:5">
      <c r="A4554">
        <v>3317053</v>
      </c>
      <c r="B4554">
        <v>3357048</v>
      </c>
      <c r="C4554" s="293">
        <v>135000000</v>
      </c>
      <c r="D4554">
        <f t="shared" si="142"/>
        <v>3317053</v>
      </c>
      <c r="E4554">
        <f t="shared" si="143"/>
        <v>3357048</v>
      </c>
    </row>
    <row r="4555" spans="1:5">
      <c r="A4555">
        <v>3317054</v>
      </c>
      <c r="B4555">
        <v>3357049</v>
      </c>
      <c r="C4555" s="293">
        <v>82200000</v>
      </c>
      <c r="D4555">
        <f t="shared" si="142"/>
        <v>3317054</v>
      </c>
      <c r="E4555">
        <f t="shared" si="143"/>
        <v>3357049</v>
      </c>
    </row>
    <row r="4556" spans="1:5">
      <c r="A4556">
        <v>3317055</v>
      </c>
      <c r="B4556">
        <v>3357050</v>
      </c>
      <c r="C4556" s="293">
        <v>111900000</v>
      </c>
      <c r="D4556">
        <f t="shared" si="142"/>
        <v>3317055</v>
      </c>
      <c r="E4556">
        <f t="shared" si="143"/>
        <v>3357050</v>
      </c>
    </row>
    <row r="4557" spans="1:5">
      <c r="A4557">
        <v>3317056</v>
      </c>
      <c r="B4557">
        <v>3357051</v>
      </c>
      <c r="C4557" s="293">
        <v>85300000</v>
      </c>
      <c r="D4557">
        <f t="shared" si="142"/>
        <v>3317056</v>
      </c>
      <c r="E4557">
        <f t="shared" si="143"/>
        <v>3357051</v>
      </c>
    </row>
    <row r="4558" spans="1:5">
      <c r="A4558">
        <v>3317057</v>
      </c>
      <c r="B4558">
        <v>3357052</v>
      </c>
      <c r="C4558" s="293">
        <v>118500000</v>
      </c>
      <c r="D4558">
        <f t="shared" si="142"/>
        <v>3317057</v>
      </c>
      <c r="E4558">
        <f t="shared" si="143"/>
        <v>3357052</v>
      </c>
    </row>
    <row r="4559" spans="1:5">
      <c r="A4559">
        <v>3317058</v>
      </c>
      <c r="B4559">
        <v>3357053</v>
      </c>
      <c r="C4559" s="293">
        <v>133000000</v>
      </c>
      <c r="D4559">
        <f t="shared" si="142"/>
        <v>3317058</v>
      </c>
      <c r="E4559">
        <f t="shared" si="143"/>
        <v>3357053</v>
      </c>
    </row>
    <row r="4560" spans="1:5">
      <c r="A4560">
        <v>3317059</v>
      </c>
      <c r="B4560">
        <v>3357054</v>
      </c>
      <c r="C4560" s="293">
        <v>80700000</v>
      </c>
      <c r="D4560">
        <f t="shared" si="142"/>
        <v>3317059</v>
      </c>
      <c r="E4560">
        <f t="shared" si="143"/>
        <v>3357054</v>
      </c>
    </row>
    <row r="4561" spans="1:5">
      <c r="A4561">
        <v>3317060</v>
      </c>
      <c r="B4561">
        <v>3357055</v>
      </c>
      <c r="C4561" s="293">
        <v>136700000</v>
      </c>
      <c r="D4561">
        <f t="shared" si="142"/>
        <v>3317060</v>
      </c>
      <c r="E4561">
        <f t="shared" si="143"/>
        <v>3357055</v>
      </c>
    </row>
    <row r="4562" spans="1:5">
      <c r="A4562">
        <v>3317061</v>
      </c>
      <c r="B4562">
        <v>3357056</v>
      </c>
      <c r="C4562" s="293">
        <v>93100000</v>
      </c>
      <c r="D4562">
        <f t="shared" si="142"/>
        <v>3317061</v>
      </c>
      <c r="E4562">
        <f t="shared" si="143"/>
        <v>3357056</v>
      </c>
    </row>
    <row r="4563" spans="1:5">
      <c r="A4563">
        <v>3317062</v>
      </c>
      <c r="B4563">
        <v>3357057</v>
      </c>
      <c r="C4563" s="293">
        <v>182400000</v>
      </c>
      <c r="D4563">
        <f t="shared" si="142"/>
        <v>3317062</v>
      </c>
      <c r="E4563">
        <f t="shared" si="143"/>
        <v>3357057</v>
      </c>
    </row>
    <row r="4564" spans="1:5">
      <c r="A4564">
        <v>3317063</v>
      </c>
      <c r="B4564">
        <v>3357058</v>
      </c>
      <c r="C4564" s="293">
        <v>131800000</v>
      </c>
      <c r="D4564">
        <f t="shared" si="142"/>
        <v>3317063</v>
      </c>
      <c r="E4564">
        <f t="shared" si="143"/>
        <v>3357058</v>
      </c>
    </row>
    <row r="4565" spans="1:5">
      <c r="A4565">
        <v>3317064</v>
      </c>
      <c r="B4565">
        <v>3357059</v>
      </c>
      <c r="C4565" s="293">
        <v>123200000</v>
      </c>
      <c r="D4565">
        <f t="shared" si="142"/>
        <v>3317064</v>
      </c>
      <c r="E4565">
        <f t="shared" si="143"/>
        <v>3357059</v>
      </c>
    </row>
    <row r="4566" spans="1:5">
      <c r="A4566">
        <v>3317065</v>
      </c>
      <c r="B4566">
        <v>3357060</v>
      </c>
      <c r="C4566" s="293">
        <v>108900000</v>
      </c>
      <c r="D4566">
        <f t="shared" si="142"/>
        <v>3317065</v>
      </c>
      <c r="E4566">
        <f t="shared" si="143"/>
        <v>3357060</v>
      </c>
    </row>
    <row r="4567" spans="1:5">
      <c r="A4567">
        <v>3317066</v>
      </c>
      <c r="B4567">
        <v>3357061</v>
      </c>
      <c r="C4567" s="293">
        <v>116000000</v>
      </c>
      <c r="D4567">
        <f t="shared" si="142"/>
        <v>3317066</v>
      </c>
      <c r="E4567">
        <f t="shared" si="143"/>
        <v>3357061</v>
      </c>
    </row>
    <row r="4568" spans="1:5">
      <c r="A4568">
        <v>3317067</v>
      </c>
      <c r="B4568">
        <v>3357062</v>
      </c>
      <c r="C4568" s="293">
        <v>96000000</v>
      </c>
      <c r="D4568">
        <f t="shared" si="142"/>
        <v>3317067</v>
      </c>
      <c r="E4568">
        <f t="shared" si="143"/>
        <v>3357062</v>
      </c>
    </row>
    <row r="4569" spans="1:5">
      <c r="A4569">
        <v>3317068</v>
      </c>
      <c r="B4569">
        <v>3357063</v>
      </c>
      <c r="C4569" s="293">
        <v>96500000</v>
      </c>
      <c r="D4569">
        <f t="shared" si="142"/>
        <v>3317068</v>
      </c>
      <c r="E4569">
        <f t="shared" si="143"/>
        <v>3357063</v>
      </c>
    </row>
    <row r="4570" spans="1:5">
      <c r="A4570">
        <v>3317069</v>
      </c>
      <c r="B4570">
        <v>3357064</v>
      </c>
      <c r="C4570" s="293">
        <v>157300000</v>
      </c>
      <c r="D4570">
        <f t="shared" si="142"/>
        <v>3317069</v>
      </c>
      <c r="E4570">
        <f t="shared" si="143"/>
        <v>3357064</v>
      </c>
    </row>
    <row r="4571" spans="1:5">
      <c r="A4571">
        <v>3317070</v>
      </c>
      <c r="B4571">
        <v>3357065</v>
      </c>
      <c r="C4571" s="293">
        <v>130000000</v>
      </c>
      <c r="D4571">
        <f t="shared" si="142"/>
        <v>3317070</v>
      </c>
      <c r="E4571">
        <f t="shared" si="143"/>
        <v>3357065</v>
      </c>
    </row>
    <row r="4572" spans="1:5">
      <c r="A4572">
        <v>3317071</v>
      </c>
      <c r="B4572">
        <v>3357066</v>
      </c>
      <c r="C4572" s="293">
        <v>140500000</v>
      </c>
      <c r="D4572">
        <f t="shared" si="142"/>
        <v>3317071</v>
      </c>
      <c r="E4572">
        <f t="shared" si="143"/>
        <v>3357066</v>
      </c>
    </row>
    <row r="4573" spans="1:5">
      <c r="A4573">
        <v>3317072</v>
      </c>
      <c r="B4573">
        <v>3357067</v>
      </c>
      <c r="C4573" s="293">
        <v>233600000</v>
      </c>
      <c r="D4573">
        <f t="shared" si="142"/>
        <v>3317072</v>
      </c>
      <c r="E4573">
        <f t="shared" si="143"/>
        <v>3357067</v>
      </c>
    </row>
    <row r="4574" spans="1:5">
      <c r="A4574">
        <v>3317073</v>
      </c>
      <c r="B4574">
        <v>3357068</v>
      </c>
      <c r="C4574" s="293">
        <v>83100000</v>
      </c>
      <c r="D4574">
        <f t="shared" si="142"/>
        <v>3317073</v>
      </c>
      <c r="E4574">
        <f t="shared" si="143"/>
        <v>3357068</v>
      </c>
    </row>
    <row r="4575" spans="1:5">
      <c r="A4575">
        <v>3317074</v>
      </c>
      <c r="B4575">
        <v>3357069</v>
      </c>
      <c r="C4575" s="293">
        <v>139600000</v>
      </c>
      <c r="D4575">
        <f t="shared" si="142"/>
        <v>3317074</v>
      </c>
      <c r="E4575">
        <f t="shared" si="143"/>
        <v>3357069</v>
      </c>
    </row>
    <row r="4576" spans="1:5">
      <c r="A4576">
        <v>3317075</v>
      </c>
      <c r="B4576">
        <v>3357070</v>
      </c>
      <c r="C4576" s="293">
        <v>56500000</v>
      </c>
      <c r="D4576">
        <f t="shared" si="142"/>
        <v>3317075</v>
      </c>
      <c r="E4576">
        <f t="shared" si="143"/>
        <v>3357070</v>
      </c>
    </row>
    <row r="4577" spans="1:5">
      <c r="A4577">
        <v>3317076</v>
      </c>
      <c r="B4577">
        <v>3357071</v>
      </c>
      <c r="C4577" s="293">
        <v>214100000</v>
      </c>
      <c r="D4577">
        <f t="shared" si="142"/>
        <v>3317076</v>
      </c>
      <c r="E4577">
        <f t="shared" si="143"/>
        <v>3357071</v>
      </c>
    </row>
    <row r="4578" spans="1:5">
      <c r="A4578">
        <v>3317077</v>
      </c>
      <c r="B4578">
        <v>3357072</v>
      </c>
      <c r="C4578" s="293">
        <v>139300000</v>
      </c>
      <c r="D4578">
        <f t="shared" si="142"/>
        <v>3317077</v>
      </c>
      <c r="E4578">
        <f t="shared" si="143"/>
        <v>3357072</v>
      </c>
    </row>
    <row r="4579" spans="1:5">
      <c r="A4579">
        <v>3317078</v>
      </c>
      <c r="B4579">
        <v>3357073</v>
      </c>
      <c r="C4579" s="293">
        <v>141400000</v>
      </c>
      <c r="D4579">
        <f t="shared" si="142"/>
        <v>3317078</v>
      </c>
      <c r="E4579">
        <f t="shared" si="143"/>
        <v>3357073</v>
      </c>
    </row>
    <row r="4580" spans="1:5">
      <c r="A4580">
        <v>3317079</v>
      </c>
      <c r="B4580">
        <v>3357074</v>
      </c>
      <c r="C4580" s="293">
        <v>87200000</v>
      </c>
      <c r="D4580">
        <f t="shared" si="142"/>
        <v>3317079</v>
      </c>
      <c r="E4580">
        <f t="shared" si="143"/>
        <v>3357074</v>
      </c>
    </row>
    <row r="4581" spans="1:5">
      <c r="A4581">
        <v>3317080</v>
      </c>
      <c r="B4581">
        <v>3357075</v>
      </c>
      <c r="C4581" s="293">
        <v>112700000</v>
      </c>
      <c r="D4581">
        <f t="shared" si="142"/>
        <v>3317080</v>
      </c>
      <c r="E4581">
        <f t="shared" si="143"/>
        <v>3357075</v>
      </c>
    </row>
    <row r="4582" spans="1:5">
      <c r="A4582">
        <v>3317081</v>
      </c>
      <c r="B4582">
        <v>3357076</v>
      </c>
      <c r="C4582" s="293">
        <v>96000000</v>
      </c>
      <c r="D4582">
        <f t="shared" si="142"/>
        <v>3317081</v>
      </c>
      <c r="E4582">
        <f t="shared" si="143"/>
        <v>3357076</v>
      </c>
    </row>
    <row r="4583" spans="1:5">
      <c r="A4583">
        <v>3317082</v>
      </c>
      <c r="B4583">
        <v>3357077</v>
      </c>
      <c r="C4583" s="293">
        <v>235600000</v>
      </c>
      <c r="D4583">
        <f t="shared" si="142"/>
        <v>3317082</v>
      </c>
      <c r="E4583">
        <f t="shared" si="143"/>
        <v>3357077</v>
      </c>
    </row>
    <row r="4584" spans="1:5">
      <c r="A4584">
        <v>3317083</v>
      </c>
      <c r="B4584">
        <v>3357078</v>
      </c>
      <c r="C4584" s="293">
        <v>156100000</v>
      </c>
      <c r="D4584">
        <f t="shared" si="142"/>
        <v>3317083</v>
      </c>
      <c r="E4584">
        <f t="shared" si="143"/>
        <v>3357078</v>
      </c>
    </row>
    <row r="4585" spans="1:5">
      <c r="A4585">
        <v>3317084</v>
      </c>
      <c r="B4585">
        <v>3357079</v>
      </c>
      <c r="C4585" s="293">
        <v>114600000</v>
      </c>
      <c r="D4585">
        <f t="shared" si="142"/>
        <v>3317084</v>
      </c>
      <c r="E4585">
        <f t="shared" si="143"/>
        <v>3357079</v>
      </c>
    </row>
    <row r="4586" spans="1:5">
      <c r="A4586">
        <v>3317085</v>
      </c>
      <c r="B4586">
        <v>3357080</v>
      </c>
      <c r="C4586" s="293">
        <v>111900000</v>
      </c>
      <c r="D4586">
        <f t="shared" si="142"/>
        <v>3317085</v>
      </c>
      <c r="E4586">
        <f t="shared" si="143"/>
        <v>3357080</v>
      </c>
    </row>
    <row r="4587" spans="1:5">
      <c r="A4587">
        <v>3317086</v>
      </c>
      <c r="B4587">
        <v>3357081</v>
      </c>
      <c r="C4587" s="293">
        <v>114300000</v>
      </c>
      <c r="D4587">
        <f t="shared" si="142"/>
        <v>3317086</v>
      </c>
      <c r="E4587">
        <f t="shared" si="143"/>
        <v>3357081</v>
      </c>
    </row>
    <row r="4588" spans="1:5">
      <c r="A4588">
        <v>3317087</v>
      </c>
      <c r="B4588">
        <v>3357082</v>
      </c>
      <c r="C4588" s="293">
        <v>121900000</v>
      </c>
      <c r="D4588">
        <f t="shared" si="142"/>
        <v>3317087</v>
      </c>
      <c r="E4588">
        <f t="shared" si="143"/>
        <v>3357082</v>
      </c>
    </row>
    <row r="4589" spans="1:5">
      <c r="A4589">
        <v>3317088</v>
      </c>
      <c r="B4589">
        <v>3357083</v>
      </c>
      <c r="C4589" s="293">
        <v>132200000</v>
      </c>
      <c r="D4589">
        <f t="shared" si="142"/>
        <v>3317088</v>
      </c>
      <c r="E4589">
        <f t="shared" si="143"/>
        <v>3357083</v>
      </c>
    </row>
    <row r="4590" spans="1:5">
      <c r="A4590">
        <v>3317089</v>
      </c>
      <c r="B4590">
        <v>3357084</v>
      </c>
      <c r="C4590" s="293">
        <v>88400000</v>
      </c>
      <c r="D4590">
        <f t="shared" si="142"/>
        <v>3317089</v>
      </c>
      <c r="E4590">
        <f t="shared" si="143"/>
        <v>3357084</v>
      </c>
    </row>
    <row r="4591" spans="1:5">
      <c r="A4591">
        <v>3317090</v>
      </c>
      <c r="B4591">
        <v>3357085</v>
      </c>
      <c r="C4591" s="293">
        <v>157900000</v>
      </c>
      <c r="D4591">
        <f t="shared" si="142"/>
        <v>3317090</v>
      </c>
      <c r="E4591">
        <f t="shared" si="143"/>
        <v>3357085</v>
      </c>
    </row>
    <row r="4592" spans="1:5">
      <c r="A4592">
        <v>3317091</v>
      </c>
      <c r="B4592">
        <v>3357086</v>
      </c>
      <c r="C4592" s="293">
        <v>90200000</v>
      </c>
      <c r="D4592">
        <f t="shared" si="142"/>
        <v>3317091</v>
      </c>
      <c r="E4592">
        <f t="shared" si="143"/>
        <v>3357086</v>
      </c>
    </row>
    <row r="4593" spans="1:5">
      <c r="A4593">
        <v>3317092</v>
      </c>
      <c r="B4593">
        <v>3357087</v>
      </c>
      <c r="C4593" s="293">
        <v>143000000</v>
      </c>
      <c r="D4593">
        <f t="shared" si="142"/>
        <v>3317092</v>
      </c>
      <c r="E4593">
        <f t="shared" si="143"/>
        <v>3357087</v>
      </c>
    </row>
    <row r="4594" spans="1:5">
      <c r="A4594">
        <v>3317093</v>
      </c>
      <c r="B4594">
        <v>3357088</v>
      </c>
      <c r="C4594" s="293">
        <v>162600000</v>
      </c>
      <c r="D4594">
        <f t="shared" si="142"/>
        <v>3317093</v>
      </c>
      <c r="E4594">
        <f t="shared" si="143"/>
        <v>3357088</v>
      </c>
    </row>
    <row r="4595" spans="1:5">
      <c r="A4595">
        <v>3317094</v>
      </c>
      <c r="B4595">
        <v>3357089</v>
      </c>
      <c r="C4595" s="293">
        <v>127000000</v>
      </c>
      <c r="D4595">
        <f t="shared" si="142"/>
        <v>3317094</v>
      </c>
      <c r="E4595">
        <f t="shared" si="143"/>
        <v>3357089</v>
      </c>
    </row>
    <row r="4596" spans="1:5">
      <c r="A4596">
        <v>3317095</v>
      </c>
      <c r="B4596">
        <v>3357090</v>
      </c>
      <c r="C4596" s="293">
        <v>190000000</v>
      </c>
      <c r="D4596">
        <f t="shared" si="142"/>
        <v>3317095</v>
      </c>
      <c r="E4596">
        <f t="shared" si="143"/>
        <v>3357090</v>
      </c>
    </row>
    <row r="4597" spans="1:5">
      <c r="A4597">
        <v>3317096</v>
      </c>
      <c r="B4597">
        <v>3357091</v>
      </c>
      <c r="C4597" s="293">
        <v>84000000</v>
      </c>
      <c r="D4597">
        <f t="shared" si="142"/>
        <v>3317096</v>
      </c>
      <c r="E4597">
        <f t="shared" si="143"/>
        <v>3357091</v>
      </c>
    </row>
    <row r="4598" spans="1:5">
      <c r="A4598">
        <v>3317097</v>
      </c>
      <c r="B4598">
        <v>3357092</v>
      </c>
      <c r="C4598" s="293">
        <v>204900000</v>
      </c>
      <c r="D4598">
        <f t="shared" si="142"/>
        <v>3317097</v>
      </c>
      <c r="E4598">
        <f t="shared" si="143"/>
        <v>3357092</v>
      </c>
    </row>
    <row r="4599" spans="1:5">
      <c r="A4599">
        <v>3317098</v>
      </c>
      <c r="B4599">
        <v>3357093</v>
      </c>
      <c r="C4599" s="293">
        <v>114300000</v>
      </c>
      <c r="D4599">
        <f t="shared" si="142"/>
        <v>3317098</v>
      </c>
      <c r="E4599">
        <f t="shared" si="143"/>
        <v>3357093</v>
      </c>
    </row>
    <row r="4600" spans="1:5">
      <c r="A4600">
        <v>3317099</v>
      </c>
      <c r="B4600">
        <v>3357094</v>
      </c>
      <c r="C4600" s="293">
        <v>155000000</v>
      </c>
      <c r="D4600">
        <f t="shared" si="142"/>
        <v>3317099</v>
      </c>
      <c r="E4600">
        <f t="shared" si="143"/>
        <v>3357094</v>
      </c>
    </row>
    <row r="4601" spans="1:5">
      <c r="A4601">
        <v>3317100</v>
      </c>
      <c r="B4601">
        <v>3357095</v>
      </c>
      <c r="C4601" s="293">
        <v>170200000</v>
      </c>
      <c r="D4601">
        <f t="shared" si="142"/>
        <v>3317100</v>
      </c>
      <c r="E4601">
        <f t="shared" si="143"/>
        <v>3357095</v>
      </c>
    </row>
    <row r="4602" spans="1:5">
      <c r="A4602">
        <v>3317101</v>
      </c>
      <c r="B4602">
        <v>3357096</v>
      </c>
      <c r="C4602" s="293">
        <v>120000000</v>
      </c>
      <c r="D4602">
        <f t="shared" si="142"/>
        <v>3317101</v>
      </c>
      <c r="E4602">
        <f t="shared" si="143"/>
        <v>3357096</v>
      </c>
    </row>
    <row r="4603" spans="1:5">
      <c r="A4603">
        <v>3317102</v>
      </c>
      <c r="B4603">
        <v>3357097</v>
      </c>
      <c r="C4603" s="293">
        <v>138000000</v>
      </c>
      <c r="D4603">
        <f t="shared" si="142"/>
        <v>3317102</v>
      </c>
      <c r="E4603">
        <f t="shared" si="143"/>
        <v>3357097</v>
      </c>
    </row>
    <row r="4604" spans="1:5">
      <c r="A4604">
        <v>3317103</v>
      </c>
      <c r="B4604">
        <v>3357098</v>
      </c>
      <c r="C4604" s="293">
        <v>100000000</v>
      </c>
      <c r="D4604">
        <f t="shared" si="142"/>
        <v>3317103</v>
      </c>
      <c r="E4604">
        <f t="shared" si="143"/>
        <v>3357098</v>
      </c>
    </row>
    <row r="4605" spans="1:5">
      <c r="A4605">
        <v>3317104</v>
      </c>
      <c r="B4605">
        <v>3357099</v>
      </c>
      <c r="C4605" s="293">
        <v>141700000</v>
      </c>
      <c r="D4605">
        <f t="shared" si="142"/>
        <v>3317104</v>
      </c>
      <c r="E4605">
        <f t="shared" si="143"/>
        <v>3357099</v>
      </c>
    </row>
    <row r="4606" spans="1:5">
      <c r="A4606">
        <v>3317105</v>
      </c>
      <c r="B4606">
        <v>3357100</v>
      </c>
      <c r="C4606" s="293">
        <v>245100000</v>
      </c>
      <c r="D4606">
        <f t="shared" si="142"/>
        <v>3317105</v>
      </c>
      <c r="E4606">
        <f t="shared" si="143"/>
        <v>3357100</v>
      </c>
    </row>
    <row r="4607" spans="1:5">
      <c r="A4607">
        <v>3317106</v>
      </c>
      <c r="B4607">
        <v>3357101</v>
      </c>
      <c r="C4607" s="293">
        <v>160000000</v>
      </c>
      <c r="D4607">
        <f t="shared" si="142"/>
        <v>3317106</v>
      </c>
      <c r="E4607">
        <f t="shared" si="143"/>
        <v>3357101</v>
      </c>
    </row>
    <row r="4608" spans="1:5">
      <c r="A4608">
        <v>3317107</v>
      </c>
      <c r="B4608">
        <v>3357102</v>
      </c>
      <c r="C4608" s="293">
        <v>174000000</v>
      </c>
      <c r="D4608">
        <f t="shared" si="142"/>
        <v>3317107</v>
      </c>
      <c r="E4608">
        <f t="shared" si="143"/>
        <v>3357102</v>
      </c>
    </row>
    <row r="4609" spans="1:5">
      <c r="A4609">
        <v>3317108</v>
      </c>
      <c r="B4609">
        <v>3357103</v>
      </c>
      <c r="C4609" s="293">
        <v>111900000</v>
      </c>
      <c r="D4609">
        <f t="shared" si="142"/>
        <v>3317108</v>
      </c>
      <c r="E4609">
        <f t="shared" si="143"/>
        <v>3357103</v>
      </c>
    </row>
    <row r="4610" spans="1:5">
      <c r="A4610">
        <v>3317109</v>
      </c>
      <c r="B4610">
        <v>3357104</v>
      </c>
      <c r="C4610" s="293">
        <v>59300000</v>
      </c>
      <c r="D4610">
        <f t="shared" si="142"/>
        <v>3317109</v>
      </c>
      <c r="E4610">
        <f t="shared" si="143"/>
        <v>3357104</v>
      </c>
    </row>
    <row r="4611" spans="1:5">
      <c r="A4611">
        <v>3317110</v>
      </c>
      <c r="B4611">
        <v>3357105</v>
      </c>
      <c r="C4611" s="293">
        <v>158000000</v>
      </c>
      <c r="D4611">
        <f t="shared" ref="D4611:D4674" si="144">+A4611*1</f>
        <v>3317110</v>
      </c>
      <c r="E4611">
        <f t="shared" ref="E4611:E4674" si="145">+B4611*1</f>
        <v>3357105</v>
      </c>
    </row>
    <row r="4612" spans="1:5">
      <c r="A4612">
        <v>3317111</v>
      </c>
      <c r="B4612">
        <v>3357106</v>
      </c>
      <c r="C4612" s="293">
        <v>120000000</v>
      </c>
      <c r="D4612">
        <f t="shared" si="144"/>
        <v>3317111</v>
      </c>
      <c r="E4612">
        <f t="shared" si="145"/>
        <v>3357106</v>
      </c>
    </row>
    <row r="4613" spans="1:5">
      <c r="A4613">
        <v>3317112</v>
      </c>
      <c r="B4613">
        <v>3357107</v>
      </c>
      <c r="C4613" s="293">
        <v>84800000</v>
      </c>
      <c r="D4613">
        <f t="shared" si="144"/>
        <v>3317112</v>
      </c>
      <c r="E4613">
        <f t="shared" si="145"/>
        <v>3357107</v>
      </c>
    </row>
    <row r="4614" spans="1:5">
      <c r="A4614">
        <v>3317113</v>
      </c>
      <c r="B4614">
        <v>3357108</v>
      </c>
      <c r="C4614" s="293">
        <v>169000000</v>
      </c>
      <c r="D4614">
        <f t="shared" si="144"/>
        <v>3317113</v>
      </c>
      <c r="E4614">
        <f t="shared" si="145"/>
        <v>3357108</v>
      </c>
    </row>
    <row r="4615" spans="1:5">
      <c r="A4615">
        <v>3317114</v>
      </c>
      <c r="B4615">
        <v>3357109</v>
      </c>
      <c r="C4615" s="293">
        <v>300000000</v>
      </c>
      <c r="D4615">
        <f t="shared" si="144"/>
        <v>3317114</v>
      </c>
      <c r="E4615">
        <f t="shared" si="145"/>
        <v>3357109</v>
      </c>
    </row>
    <row r="4616" spans="1:5">
      <c r="A4616">
        <v>3317115</v>
      </c>
      <c r="B4616">
        <v>3357110</v>
      </c>
      <c r="C4616" s="293">
        <v>125000000</v>
      </c>
      <c r="D4616">
        <f t="shared" si="144"/>
        <v>3317115</v>
      </c>
      <c r="E4616">
        <f t="shared" si="145"/>
        <v>3357110</v>
      </c>
    </row>
    <row r="4617" spans="1:5">
      <c r="A4617">
        <v>3317116</v>
      </c>
      <c r="B4617">
        <v>3357111</v>
      </c>
      <c r="C4617" s="293">
        <v>122600000</v>
      </c>
      <c r="D4617">
        <f t="shared" si="144"/>
        <v>3317116</v>
      </c>
      <c r="E4617">
        <f t="shared" si="145"/>
        <v>3357111</v>
      </c>
    </row>
    <row r="4618" spans="1:5">
      <c r="A4618">
        <v>3317117</v>
      </c>
      <c r="B4618">
        <v>3357112</v>
      </c>
      <c r="C4618" s="293">
        <v>88300000</v>
      </c>
      <c r="D4618">
        <f t="shared" si="144"/>
        <v>3317117</v>
      </c>
      <c r="E4618">
        <f t="shared" si="145"/>
        <v>3357112</v>
      </c>
    </row>
    <row r="4619" spans="1:5">
      <c r="A4619">
        <v>3317118</v>
      </c>
      <c r="B4619">
        <v>3357113</v>
      </c>
      <c r="C4619" s="293">
        <v>120000000</v>
      </c>
      <c r="D4619">
        <f t="shared" si="144"/>
        <v>3317118</v>
      </c>
      <c r="E4619">
        <f t="shared" si="145"/>
        <v>3357113</v>
      </c>
    </row>
    <row r="4620" spans="1:5">
      <c r="A4620">
        <v>3317119</v>
      </c>
      <c r="B4620">
        <v>3357114</v>
      </c>
      <c r="C4620" s="293">
        <v>300000000</v>
      </c>
      <c r="D4620">
        <f t="shared" si="144"/>
        <v>3317119</v>
      </c>
      <c r="E4620">
        <f t="shared" si="145"/>
        <v>3357114</v>
      </c>
    </row>
    <row r="4621" spans="1:5">
      <c r="A4621">
        <v>3317120</v>
      </c>
      <c r="B4621">
        <v>3357115</v>
      </c>
      <c r="C4621" s="293">
        <v>85100000</v>
      </c>
      <c r="D4621">
        <f t="shared" si="144"/>
        <v>3317120</v>
      </c>
      <c r="E4621">
        <f t="shared" si="145"/>
        <v>3357115</v>
      </c>
    </row>
    <row r="4622" spans="1:5">
      <c r="A4622">
        <v>3317121</v>
      </c>
      <c r="B4622">
        <v>3357116</v>
      </c>
      <c r="C4622" s="293">
        <v>145000000</v>
      </c>
      <c r="D4622">
        <f t="shared" si="144"/>
        <v>3317121</v>
      </c>
      <c r="E4622">
        <f t="shared" si="145"/>
        <v>3357116</v>
      </c>
    </row>
    <row r="4623" spans="1:5">
      <c r="A4623">
        <v>3317122</v>
      </c>
      <c r="B4623">
        <v>3357117</v>
      </c>
      <c r="C4623" s="293">
        <v>71600000</v>
      </c>
      <c r="D4623">
        <f t="shared" si="144"/>
        <v>3317122</v>
      </c>
      <c r="E4623">
        <f t="shared" si="145"/>
        <v>3357117</v>
      </c>
    </row>
    <row r="4624" spans="1:5">
      <c r="A4624">
        <v>3317123</v>
      </c>
      <c r="B4624">
        <v>3357118</v>
      </c>
      <c r="C4624" s="293">
        <v>110300000</v>
      </c>
      <c r="D4624">
        <f t="shared" si="144"/>
        <v>3317123</v>
      </c>
      <c r="E4624">
        <f t="shared" si="145"/>
        <v>3357118</v>
      </c>
    </row>
    <row r="4625" spans="1:5">
      <c r="A4625">
        <v>3317124</v>
      </c>
      <c r="B4625">
        <v>3357119</v>
      </c>
      <c r="C4625" s="293">
        <v>123000000</v>
      </c>
      <c r="D4625">
        <f t="shared" si="144"/>
        <v>3317124</v>
      </c>
      <c r="E4625">
        <f t="shared" si="145"/>
        <v>3357119</v>
      </c>
    </row>
    <row r="4626" spans="1:5">
      <c r="A4626">
        <v>3317125</v>
      </c>
      <c r="B4626">
        <v>3357120</v>
      </c>
      <c r="C4626" s="293">
        <v>102000000</v>
      </c>
      <c r="D4626">
        <f t="shared" si="144"/>
        <v>3317125</v>
      </c>
      <c r="E4626">
        <f t="shared" si="145"/>
        <v>3357120</v>
      </c>
    </row>
    <row r="4627" spans="1:5">
      <c r="A4627">
        <v>3317126</v>
      </c>
      <c r="B4627">
        <v>3357121</v>
      </c>
      <c r="C4627" s="293">
        <v>320000000</v>
      </c>
      <c r="D4627">
        <f t="shared" si="144"/>
        <v>3317126</v>
      </c>
      <c r="E4627">
        <f t="shared" si="145"/>
        <v>3357121</v>
      </c>
    </row>
    <row r="4628" spans="1:5">
      <c r="A4628">
        <v>3317127</v>
      </c>
      <c r="B4628">
        <v>3357122</v>
      </c>
      <c r="C4628" s="293">
        <v>142000000</v>
      </c>
      <c r="D4628">
        <f t="shared" si="144"/>
        <v>3317127</v>
      </c>
      <c r="E4628">
        <f t="shared" si="145"/>
        <v>3357122</v>
      </c>
    </row>
    <row r="4629" spans="1:5">
      <c r="A4629">
        <v>3317128</v>
      </c>
      <c r="B4629">
        <v>3357123</v>
      </c>
      <c r="C4629" s="293">
        <v>270000000</v>
      </c>
      <c r="D4629">
        <f t="shared" si="144"/>
        <v>3317128</v>
      </c>
      <c r="E4629">
        <f t="shared" si="145"/>
        <v>3357123</v>
      </c>
    </row>
    <row r="4630" spans="1:5">
      <c r="A4630">
        <v>3317129</v>
      </c>
      <c r="B4630">
        <v>3357124</v>
      </c>
      <c r="C4630" s="293">
        <v>170000000</v>
      </c>
      <c r="D4630">
        <f t="shared" si="144"/>
        <v>3317129</v>
      </c>
      <c r="E4630">
        <f t="shared" si="145"/>
        <v>3357124</v>
      </c>
    </row>
    <row r="4631" spans="1:5">
      <c r="A4631">
        <v>3317130</v>
      </c>
      <c r="B4631">
        <v>3357125</v>
      </c>
      <c r="C4631" s="293">
        <v>190000000</v>
      </c>
      <c r="D4631">
        <f t="shared" si="144"/>
        <v>3317130</v>
      </c>
      <c r="E4631">
        <f t="shared" si="145"/>
        <v>3357125</v>
      </c>
    </row>
    <row r="4632" spans="1:5">
      <c r="A4632">
        <v>3317131</v>
      </c>
      <c r="B4632">
        <v>3357126</v>
      </c>
      <c r="C4632" s="293">
        <v>159000000</v>
      </c>
      <c r="D4632">
        <f t="shared" si="144"/>
        <v>3317131</v>
      </c>
      <c r="E4632">
        <f t="shared" si="145"/>
        <v>3357126</v>
      </c>
    </row>
    <row r="4633" spans="1:5">
      <c r="A4633">
        <v>3317132</v>
      </c>
      <c r="B4633">
        <v>3357127</v>
      </c>
      <c r="C4633" s="293">
        <v>195000000</v>
      </c>
      <c r="D4633">
        <f t="shared" si="144"/>
        <v>3317132</v>
      </c>
      <c r="E4633">
        <f t="shared" si="145"/>
        <v>3357127</v>
      </c>
    </row>
    <row r="4634" spans="1:5">
      <c r="A4634">
        <v>3317133</v>
      </c>
      <c r="B4634">
        <v>3357128</v>
      </c>
      <c r="C4634" s="293">
        <v>150000000</v>
      </c>
      <c r="D4634">
        <f t="shared" si="144"/>
        <v>3317133</v>
      </c>
      <c r="E4634">
        <f t="shared" si="145"/>
        <v>3357128</v>
      </c>
    </row>
    <row r="4635" spans="1:5">
      <c r="A4635">
        <v>3401089</v>
      </c>
      <c r="B4635">
        <v>3431001</v>
      </c>
      <c r="C4635" s="293">
        <v>99500000</v>
      </c>
      <c r="D4635">
        <f t="shared" si="144"/>
        <v>3401089</v>
      </c>
      <c r="E4635">
        <f t="shared" si="145"/>
        <v>3431001</v>
      </c>
    </row>
    <row r="4636" spans="1:5">
      <c r="A4636">
        <v>3401005</v>
      </c>
      <c r="B4636">
        <v>3432001</v>
      </c>
      <c r="C4636" s="293">
        <v>96900000</v>
      </c>
      <c r="D4636">
        <f t="shared" si="144"/>
        <v>3401005</v>
      </c>
      <c r="E4636">
        <f t="shared" si="145"/>
        <v>3432001</v>
      </c>
    </row>
    <row r="4637" spans="1:5">
      <c r="A4637">
        <v>3401010</v>
      </c>
      <c r="B4637">
        <v>3432002</v>
      </c>
      <c r="C4637" s="293">
        <v>25000000</v>
      </c>
      <c r="D4637">
        <f t="shared" si="144"/>
        <v>3401010</v>
      </c>
      <c r="E4637">
        <f t="shared" si="145"/>
        <v>3432002</v>
      </c>
    </row>
    <row r="4638" spans="1:5">
      <c r="A4638">
        <v>3401021</v>
      </c>
      <c r="B4638">
        <v>3432003</v>
      </c>
      <c r="C4638" s="293">
        <v>93400000</v>
      </c>
      <c r="D4638">
        <f t="shared" si="144"/>
        <v>3401021</v>
      </c>
      <c r="E4638">
        <f t="shared" si="145"/>
        <v>3432003</v>
      </c>
    </row>
    <row r="4639" spans="1:5">
      <c r="A4639">
        <v>3401028</v>
      </c>
      <c r="B4639">
        <v>3432004</v>
      </c>
      <c r="C4639" s="293">
        <v>101000000</v>
      </c>
      <c r="D4639">
        <f t="shared" si="144"/>
        <v>3401028</v>
      </c>
      <c r="E4639">
        <f t="shared" si="145"/>
        <v>3432004</v>
      </c>
    </row>
    <row r="4640" spans="1:5">
      <c r="A4640">
        <v>3401030</v>
      </c>
      <c r="B4640">
        <v>3432005</v>
      </c>
      <c r="C4640" s="293">
        <v>81300000</v>
      </c>
      <c r="D4640">
        <f t="shared" si="144"/>
        <v>3401030</v>
      </c>
      <c r="E4640">
        <f t="shared" si="145"/>
        <v>3432005</v>
      </c>
    </row>
    <row r="4641" spans="1:5">
      <c r="A4641">
        <v>3401054</v>
      </c>
      <c r="B4641">
        <v>3432006</v>
      </c>
      <c r="C4641" s="293">
        <v>76600000</v>
      </c>
      <c r="D4641">
        <f t="shared" si="144"/>
        <v>3401054</v>
      </c>
      <c r="E4641">
        <f t="shared" si="145"/>
        <v>3432006</v>
      </c>
    </row>
    <row r="4642" spans="1:5">
      <c r="A4642">
        <v>3401070</v>
      </c>
      <c r="B4642">
        <v>3432007</v>
      </c>
      <c r="C4642" s="293">
        <v>62500000</v>
      </c>
      <c r="D4642">
        <f t="shared" si="144"/>
        <v>3401070</v>
      </c>
      <c r="E4642">
        <f t="shared" si="145"/>
        <v>3432007</v>
      </c>
    </row>
    <row r="4643" spans="1:5">
      <c r="A4643">
        <v>3401073</v>
      </c>
      <c r="B4643">
        <v>3432008</v>
      </c>
      <c r="C4643" s="293">
        <v>66100000</v>
      </c>
      <c r="D4643">
        <f t="shared" si="144"/>
        <v>3401073</v>
      </c>
      <c r="E4643">
        <f t="shared" si="145"/>
        <v>3432008</v>
      </c>
    </row>
    <row r="4644" spans="1:5">
      <c r="A4644">
        <v>3401085</v>
      </c>
      <c r="B4644">
        <v>3432009</v>
      </c>
      <c r="C4644" s="293">
        <v>61600000</v>
      </c>
      <c r="D4644">
        <f t="shared" si="144"/>
        <v>3401085</v>
      </c>
      <c r="E4644">
        <f t="shared" si="145"/>
        <v>3432009</v>
      </c>
    </row>
    <row r="4645" spans="1:5">
      <c r="A4645">
        <v>3401087</v>
      </c>
      <c r="B4645">
        <v>3432010</v>
      </c>
      <c r="C4645" s="293">
        <v>60000000</v>
      </c>
      <c r="D4645">
        <f t="shared" si="144"/>
        <v>3401087</v>
      </c>
      <c r="E4645">
        <f t="shared" si="145"/>
        <v>3432010</v>
      </c>
    </row>
    <row r="4646" spans="1:5">
      <c r="A4646">
        <v>3401098</v>
      </c>
      <c r="B4646">
        <v>3432011</v>
      </c>
      <c r="C4646" s="293">
        <v>67600000</v>
      </c>
      <c r="D4646">
        <f t="shared" si="144"/>
        <v>3401098</v>
      </c>
      <c r="E4646">
        <f t="shared" si="145"/>
        <v>3432011</v>
      </c>
    </row>
    <row r="4647" spans="1:5">
      <c r="A4647">
        <v>3401099</v>
      </c>
      <c r="B4647">
        <v>3432012</v>
      </c>
      <c r="C4647" s="293">
        <v>65200000</v>
      </c>
      <c r="D4647">
        <f t="shared" si="144"/>
        <v>3401099</v>
      </c>
      <c r="E4647">
        <f t="shared" si="145"/>
        <v>3432012</v>
      </c>
    </row>
    <row r="4648" spans="1:5">
      <c r="A4648">
        <v>3401100</v>
      </c>
      <c r="B4648">
        <v>3432013</v>
      </c>
      <c r="C4648" s="293">
        <v>67100000</v>
      </c>
      <c r="D4648">
        <f t="shared" si="144"/>
        <v>3401100</v>
      </c>
      <c r="E4648">
        <f t="shared" si="145"/>
        <v>3432013</v>
      </c>
    </row>
    <row r="4649" spans="1:5">
      <c r="A4649">
        <v>3401101</v>
      </c>
      <c r="B4649">
        <v>3432014</v>
      </c>
      <c r="C4649" s="293">
        <v>63500000</v>
      </c>
      <c r="D4649">
        <f t="shared" si="144"/>
        <v>3401101</v>
      </c>
      <c r="E4649">
        <f t="shared" si="145"/>
        <v>3432014</v>
      </c>
    </row>
    <row r="4650" spans="1:5">
      <c r="A4650">
        <v>3401104</v>
      </c>
      <c r="B4650">
        <v>3432015</v>
      </c>
      <c r="C4650" s="293">
        <v>24000000</v>
      </c>
      <c r="D4650">
        <f t="shared" si="144"/>
        <v>3401104</v>
      </c>
      <c r="E4650">
        <f t="shared" si="145"/>
        <v>3432015</v>
      </c>
    </row>
    <row r="4651" spans="1:5">
      <c r="A4651">
        <v>3401116</v>
      </c>
      <c r="B4651">
        <v>3432016</v>
      </c>
      <c r="C4651" s="293">
        <v>71400000</v>
      </c>
      <c r="D4651">
        <f t="shared" si="144"/>
        <v>3401116</v>
      </c>
      <c r="E4651">
        <f t="shared" si="145"/>
        <v>3432016</v>
      </c>
    </row>
    <row r="4652" spans="1:5">
      <c r="A4652">
        <v>3401126</v>
      </c>
      <c r="B4652">
        <v>3432017</v>
      </c>
      <c r="C4652" s="293">
        <v>66200000</v>
      </c>
      <c r="D4652">
        <f t="shared" si="144"/>
        <v>3401126</v>
      </c>
      <c r="E4652">
        <f t="shared" si="145"/>
        <v>3432017</v>
      </c>
    </row>
    <row r="4653" spans="1:5">
      <c r="A4653">
        <v>3401127</v>
      </c>
      <c r="B4653">
        <v>3432018</v>
      </c>
      <c r="C4653" s="293">
        <v>70300000</v>
      </c>
      <c r="D4653">
        <f t="shared" si="144"/>
        <v>3401127</v>
      </c>
      <c r="E4653">
        <f t="shared" si="145"/>
        <v>3432018</v>
      </c>
    </row>
    <row r="4654" spans="1:5">
      <c r="A4654">
        <v>3401128</v>
      </c>
      <c r="B4654">
        <v>3432019</v>
      </c>
      <c r="C4654" s="293">
        <v>64800000</v>
      </c>
      <c r="D4654">
        <f t="shared" si="144"/>
        <v>3401128</v>
      </c>
      <c r="E4654">
        <f t="shared" si="145"/>
        <v>3432019</v>
      </c>
    </row>
    <row r="4655" spans="1:5">
      <c r="A4655">
        <v>3401129</v>
      </c>
      <c r="B4655">
        <v>3432020</v>
      </c>
      <c r="C4655" s="293">
        <v>67100000</v>
      </c>
      <c r="D4655">
        <f t="shared" si="144"/>
        <v>3401129</v>
      </c>
      <c r="E4655">
        <f t="shared" si="145"/>
        <v>3432020</v>
      </c>
    </row>
    <row r="4656" spans="1:5">
      <c r="A4656">
        <v>3401134</v>
      </c>
      <c r="B4656">
        <v>3432021</v>
      </c>
      <c r="C4656" s="293">
        <v>90200000</v>
      </c>
      <c r="D4656">
        <f t="shared" si="144"/>
        <v>3401134</v>
      </c>
      <c r="E4656">
        <f t="shared" si="145"/>
        <v>3432021</v>
      </c>
    </row>
    <row r="4657" spans="1:5">
      <c r="A4657">
        <v>3401140</v>
      </c>
      <c r="B4657">
        <v>3432022</v>
      </c>
      <c r="C4657" s="293">
        <v>67200000</v>
      </c>
      <c r="D4657">
        <f t="shared" si="144"/>
        <v>3401140</v>
      </c>
      <c r="E4657">
        <f t="shared" si="145"/>
        <v>3432022</v>
      </c>
    </row>
    <row r="4658" spans="1:5">
      <c r="A4658">
        <v>3401141</v>
      </c>
      <c r="B4658">
        <v>3432023</v>
      </c>
      <c r="C4658" s="293">
        <v>96900000</v>
      </c>
      <c r="D4658">
        <f t="shared" si="144"/>
        <v>3401141</v>
      </c>
      <c r="E4658">
        <f t="shared" si="145"/>
        <v>3432023</v>
      </c>
    </row>
    <row r="4659" spans="1:5">
      <c r="A4659">
        <v>3401142</v>
      </c>
      <c r="B4659">
        <v>3432024</v>
      </c>
      <c r="C4659" s="293">
        <v>115300000</v>
      </c>
      <c r="D4659">
        <f t="shared" si="144"/>
        <v>3401142</v>
      </c>
      <c r="E4659">
        <f t="shared" si="145"/>
        <v>3432024</v>
      </c>
    </row>
    <row r="4660" spans="1:5">
      <c r="A4660">
        <v>3401153</v>
      </c>
      <c r="B4660">
        <v>3432025</v>
      </c>
      <c r="C4660" s="293">
        <v>63300000</v>
      </c>
      <c r="D4660">
        <f t="shared" si="144"/>
        <v>3401153</v>
      </c>
      <c r="E4660">
        <f t="shared" si="145"/>
        <v>3432025</v>
      </c>
    </row>
    <row r="4661" spans="1:5">
      <c r="A4661">
        <v>3401154</v>
      </c>
      <c r="B4661">
        <v>3432026</v>
      </c>
      <c r="C4661" s="293">
        <v>63500000</v>
      </c>
      <c r="D4661">
        <f t="shared" si="144"/>
        <v>3401154</v>
      </c>
      <c r="E4661">
        <f t="shared" si="145"/>
        <v>3432026</v>
      </c>
    </row>
    <row r="4662" spans="1:5">
      <c r="A4662">
        <v>3401155</v>
      </c>
      <c r="B4662">
        <v>3432027</v>
      </c>
      <c r="C4662" s="293">
        <v>86600000</v>
      </c>
      <c r="D4662">
        <f t="shared" si="144"/>
        <v>3401155</v>
      </c>
      <c r="E4662">
        <f t="shared" si="145"/>
        <v>3432027</v>
      </c>
    </row>
    <row r="4663" spans="1:5">
      <c r="A4663">
        <v>3401157</v>
      </c>
      <c r="B4663">
        <v>3432028</v>
      </c>
      <c r="C4663" s="293">
        <v>79900000</v>
      </c>
      <c r="D4663">
        <f t="shared" si="144"/>
        <v>3401157</v>
      </c>
      <c r="E4663">
        <f t="shared" si="145"/>
        <v>3432028</v>
      </c>
    </row>
    <row r="4664" spans="1:5">
      <c r="A4664">
        <v>3401158</v>
      </c>
      <c r="B4664">
        <v>3432029</v>
      </c>
      <c r="C4664" s="293">
        <v>84500000</v>
      </c>
      <c r="D4664">
        <f t="shared" si="144"/>
        <v>3401158</v>
      </c>
      <c r="E4664">
        <f t="shared" si="145"/>
        <v>3432029</v>
      </c>
    </row>
    <row r="4665" spans="1:5">
      <c r="A4665">
        <v>3401162</v>
      </c>
      <c r="B4665">
        <v>3432030</v>
      </c>
      <c r="C4665" s="293">
        <v>89200000</v>
      </c>
      <c r="D4665">
        <f t="shared" si="144"/>
        <v>3401162</v>
      </c>
      <c r="E4665">
        <f t="shared" si="145"/>
        <v>3432030</v>
      </c>
    </row>
    <row r="4666" spans="1:5">
      <c r="A4666">
        <v>3401171</v>
      </c>
      <c r="B4666">
        <v>3432031</v>
      </c>
      <c r="C4666" s="293">
        <v>97000000</v>
      </c>
      <c r="D4666">
        <f t="shared" si="144"/>
        <v>3401171</v>
      </c>
      <c r="E4666">
        <f t="shared" si="145"/>
        <v>3432031</v>
      </c>
    </row>
    <row r="4667" spans="1:5">
      <c r="A4667">
        <v>3401172</v>
      </c>
      <c r="B4667">
        <v>3432032</v>
      </c>
      <c r="C4667" s="293">
        <v>85000000</v>
      </c>
      <c r="D4667">
        <f t="shared" si="144"/>
        <v>3401172</v>
      </c>
      <c r="E4667">
        <f t="shared" si="145"/>
        <v>3432032</v>
      </c>
    </row>
    <row r="4668" spans="1:5">
      <c r="A4668">
        <v>3401002</v>
      </c>
      <c r="B4668">
        <v>3433001</v>
      </c>
      <c r="C4668" s="293">
        <v>101300000</v>
      </c>
      <c r="D4668">
        <f t="shared" si="144"/>
        <v>3401002</v>
      </c>
      <c r="E4668">
        <f t="shared" si="145"/>
        <v>3433001</v>
      </c>
    </row>
    <row r="4669" spans="1:5">
      <c r="A4669">
        <v>3401003</v>
      </c>
      <c r="B4669">
        <v>3433002</v>
      </c>
      <c r="C4669" s="293">
        <v>110600000</v>
      </c>
      <c r="D4669">
        <f t="shared" si="144"/>
        <v>3401003</v>
      </c>
      <c r="E4669">
        <f t="shared" si="145"/>
        <v>3433002</v>
      </c>
    </row>
    <row r="4670" spans="1:5">
      <c r="A4670">
        <v>3401004</v>
      </c>
      <c r="B4670">
        <v>3433003</v>
      </c>
      <c r="C4670" s="293">
        <v>98300000</v>
      </c>
      <c r="D4670">
        <f t="shared" si="144"/>
        <v>3401004</v>
      </c>
      <c r="E4670">
        <f t="shared" si="145"/>
        <v>3433003</v>
      </c>
    </row>
    <row r="4671" spans="1:5">
      <c r="A4671">
        <v>3401007</v>
      </c>
      <c r="B4671">
        <v>3433004</v>
      </c>
      <c r="C4671" s="293">
        <v>45400000</v>
      </c>
      <c r="D4671">
        <f t="shared" si="144"/>
        <v>3401007</v>
      </c>
      <c r="E4671">
        <f t="shared" si="145"/>
        <v>3433004</v>
      </c>
    </row>
    <row r="4672" spans="1:5">
      <c r="A4672">
        <v>3401008</v>
      </c>
      <c r="B4672">
        <v>3433005</v>
      </c>
      <c r="C4672" s="293">
        <v>43400000</v>
      </c>
      <c r="D4672">
        <f t="shared" si="144"/>
        <v>3401008</v>
      </c>
      <c r="E4672">
        <f t="shared" si="145"/>
        <v>3433005</v>
      </c>
    </row>
    <row r="4673" spans="1:5">
      <c r="A4673">
        <v>3401013</v>
      </c>
      <c r="B4673">
        <v>3433006</v>
      </c>
      <c r="C4673" s="293">
        <v>104600000</v>
      </c>
      <c r="D4673">
        <f t="shared" si="144"/>
        <v>3401013</v>
      </c>
      <c r="E4673">
        <f t="shared" si="145"/>
        <v>3433006</v>
      </c>
    </row>
    <row r="4674" spans="1:5">
      <c r="A4674">
        <v>3401014</v>
      </c>
      <c r="B4674">
        <v>3433007</v>
      </c>
      <c r="C4674" s="293">
        <v>92500000</v>
      </c>
      <c r="D4674">
        <f t="shared" si="144"/>
        <v>3401014</v>
      </c>
      <c r="E4674">
        <f t="shared" si="145"/>
        <v>3433007</v>
      </c>
    </row>
    <row r="4675" spans="1:5">
      <c r="A4675">
        <v>3401015</v>
      </c>
      <c r="B4675">
        <v>3433008</v>
      </c>
      <c r="C4675" s="293">
        <v>89500000</v>
      </c>
      <c r="D4675">
        <f t="shared" ref="D4675:D4738" si="146">+A4675*1</f>
        <v>3401015</v>
      </c>
      <c r="E4675">
        <f t="shared" ref="E4675:E4738" si="147">+B4675*1</f>
        <v>3433008</v>
      </c>
    </row>
    <row r="4676" spans="1:5">
      <c r="A4676">
        <v>3401016</v>
      </c>
      <c r="B4676">
        <v>3433009</v>
      </c>
      <c r="C4676" s="293">
        <v>85700000</v>
      </c>
      <c r="D4676">
        <f t="shared" si="146"/>
        <v>3401016</v>
      </c>
      <c r="E4676">
        <f t="shared" si="147"/>
        <v>3433009</v>
      </c>
    </row>
    <row r="4677" spans="1:5">
      <c r="A4677">
        <v>3401018</v>
      </c>
      <c r="B4677">
        <v>3433010</v>
      </c>
      <c r="C4677" s="293">
        <v>83400000</v>
      </c>
      <c r="D4677">
        <f t="shared" si="146"/>
        <v>3401018</v>
      </c>
      <c r="E4677">
        <f t="shared" si="147"/>
        <v>3433010</v>
      </c>
    </row>
    <row r="4678" spans="1:5">
      <c r="A4678">
        <v>3401019</v>
      </c>
      <c r="B4678">
        <v>3433011</v>
      </c>
      <c r="C4678" s="293">
        <v>85700000</v>
      </c>
      <c r="D4678">
        <f t="shared" si="146"/>
        <v>3401019</v>
      </c>
      <c r="E4678">
        <f t="shared" si="147"/>
        <v>3433011</v>
      </c>
    </row>
    <row r="4679" spans="1:5">
      <c r="A4679">
        <v>3401022</v>
      </c>
      <c r="B4679">
        <v>3433012</v>
      </c>
      <c r="C4679" s="293">
        <v>65100000</v>
      </c>
      <c r="D4679">
        <f t="shared" si="146"/>
        <v>3401022</v>
      </c>
      <c r="E4679">
        <f t="shared" si="147"/>
        <v>3433012</v>
      </c>
    </row>
    <row r="4680" spans="1:5">
      <c r="A4680">
        <v>3401023</v>
      </c>
      <c r="B4680">
        <v>3433013</v>
      </c>
      <c r="C4680" s="293">
        <v>56900000</v>
      </c>
      <c r="D4680">
        <f t="shared" si="146"/>
        <v>3401023</v>
      </c>
      <c r="E4680">
        <f t="shared" si="147"/>
        <v>3433013</v>
      </c>
    </row>
    <row r="4681" spans="1:5">
      <c r="A4681">
        <v>3401024</v>
      </c>
      <c r="B4681">
        <v>3433014</v>
      </c>
      <c r="C4681" s="293">
        <v>52000000</v>
      </c>
      <c r="D4681">
        <f t="shared" si="146"/>
        <v>3401024</v>
      </c>
      <c r="E4681">
        <f t="shared" si="147"/>
        <v>3433014</v>
      </c>
    </row>
    <row r="4682" spans="1:5">
      <c r="A4682">
        <v>3401027</v>
      </c>
      <c r="B4682">
        <v>3433015</v>
      </c>
      <c r="C4682" s="293">
        <v>85900000</v>
      </c>
      <c r="D4682">
        <f t="shared" si="146"/>
        <v>3401027</v>
      </c>
      <c r="E4682">
        <f t="shared" si="147"/>
        <v>3433015</v>
      </c>
    </row>
    <row r="4683" spans="1:5">
      <c r="A4683">
        <v>3401029</v>
      </c>
      <c r="B4683">
        <v>3433016</v>
      </c>
      <c r="C4683" s="293">
        <v>53800000</v>
      </c>
      <c r="D4683">
        <f t="shared" si="146"/>
        <v>3401029</v>
      </c>
      <c r="E4683">
        <f t="shared" si="147"/>
        <v>3433016</v>
      </c>
    </row>
    <row r="4684" spans="1:5">
      <c r="A4684">
        <v>3401032</v>
      </c>
      <c r="B4684">
        <v>3433017</v>
      </c>
      <c r="C4684" s="293">
        <v>89800000</v>
      </c>
      <c r="D4684">
        <f t="shared" si="146"/>
        <v>3401032</v>
      </c>
      <c r="E4684">
        <f t="shared" si="147"/>
        <v>3433017</v>
      </c>
    </row>
    <row r="4685" spans="1:5">
      <c r="A4685">
        <v>3401034</v>
      </c>
      <c r="B4685">
        <v>3433018</v>
      </c>
      <c r="C4685" s="293">
        <v>83400000</v>
      </c>
      <c r="D4685">
        <f t="shared" si="146"/>
        <v>3401034</v>
      </c>
      <c r="E4685">
        <f t="shared" si="147"/>
        <v>3433018</v>
      </c>
    </row>
    <row r="4686" spans="1:5">
      <c r="A4686">
        <v>3401035</v>
      </c>
      <c r="B4686">
        <v>3433019</v>
      </c>
      <c r="C4686" s="293">
        <v>67400000</v>
      </c>
      <c r="D4686">
        <f t="shared" si="146"/>
        <v>3401035</v>
      </c>
      <c r="E4686">
        <f t="shared" si="147"/>
        <v>3433019</v>
      </c>
    </row>
    <row r="4687" spans="1:5">
      <c r="A4687">
        <v>3401036</v>
      </c>
      <c r="B4687">
        <v>3433020</v>
      </c>
      <c r="C4687" s="293">
        <v>85500000</v>
      </c>
      <c r="D4687">
        <f t="shared" si="146"/>
        <v>3401036</v>
      </c>
      <c r="E4687">
        <f t="shared" si="147"/>
        <v>3433020</v>
      </c>
    </row>
    <row r="4688" spans="1:5">
      <c r="A4688">
        <v>3401037</v>
      </c>
      <c r="B4688">
        <v>3433021</v>
      </c>
      <c r="C4688" s="293">
        <v>77100000</v>
      </c>
      <c r="D4688">
        <f t="shared" si="146"/>
        <v>3401037</v>
      </c>
      <c r="E4688">
        <f t="shared" si="147"/>
        <v>3433021</v>
      </c>
    </row>
    <row r="4689" spans="1:5">
      <c r="A4689">
        <v>3401038</v>
      </c>
      <c r="B4689">
        <v>3433022</v>
      </c>
      <c r="C4689" s="293">
        <v>70900000</v>
      </c>
      <c r="D4689">
        <f t="shared" si="146"/>
        <v>3401038</v>
      </c>
      <c r="E4689">
        <f t="shared" si="147"/>
        <v>3433022</v>
      </c>
    </row>
    <row r="4690" spans="1:5">
      <c r="A4690">
        <v>3401039</v>
      </c>
      <c r="B4690">
        <v>3433023</v>
      </c>
      <c r="C4690" s="293">
        <v>88400000</v>
      </c>
      <c r="D4690">
        <f t="shared" si="146"/>
        <v>3401039</v>
      </c>
      <c r="E4690">
        <f t="shared" si="147"/>
        <v>3433023</v>
      </c>
    </row>
    <row r="4691" spans="1:5">
      <c r="A4691">
        <v>3401040</v>
      </c>
      <c r="B4691">
        <v>3433024</v>
      </c>
      <c r="C4691" s="293">
        <v>87100000</v>
      </c>
      <c r="D4691">
        <f t="shared" si="146"/>
        <v>3401040</v>
      </c>
      <c r="E4691">
        <f t="shared" si="147"/>
        <v>3433024</v>
      </c>
    </row>
    <row r="4692" spans="1:5">
      <c r="A4692">
        <v>3401041</v>
      </c>
      <c r="B4692">
        <v>3433025</v>
      </c>
      <c r="C4692" s="293">
        <v>83100000</v>
      </c>
      <c r="D4692">
        <f t="shared" si="146"/>
        <v>3401041</v>
      </c>
      <c r="E4692">
        <f t="shared" si="147"/>
        <v>3433025</v>
      </c>
    </row>
    <row r="4693" spans="1:5">
      <c r="A4693">
        <v>3401042</v>
      </c>
      <c r="B4693">
        <v>3433026</v>
      </c>
      <c r="C4693" s="293">
        <v>68500000</v>
      </c>
      <c r="D4693">
        <f t="shared" si="146"/>
        <v>3401042</v>
      </c>
      <c r="E4693">
        <f t="shared" si="147"/>
        <v>3433026</v>
      </c>
    </row>
    <row r="4694" spans="1:5">
      <c r="A4694">
        <v>3401043</v>
      </c>
      <c r="B4694">
        <v>3433027</v>
      </c>
      <c r="C4694" s="293">
        <v>71900000</v>
      </c>
      <c r="D4694">
        <f t="shared" si="146"/>
        <v>3401043</v>
      </c>
      <c r="E4694">
        <f t="shared" si="147"/>
        <v>3433027</v>
      </c>
    </row>
    <row r="4695" spans="1:5">
      <c r="A4695">
        <v>3401044</v>
      </c>
      <c r="B4695">
        <v>3433028</v>
      </c>
      <c r="C4695" s="293">
        <v>71400000</v>
      </c>
      <c r="D4695">
        <f t="shared" si="146"/>
        <v>3401044</v>
      </c>
      <c r="E4695">
        <f t="shared" si="147"/>
        <v>3433028</v>
      </c>
    </row>
    <row r="4696" spans="1:5">
      <c r="A4696">
        <v>3401045</v>
      </c>
      <c r="B4696">
        <v>3433029</v>
      </c>
      <c r="C4696" s="293">
        <v>70500000</v>
      </c>
      <c r="D4696">
        <f t="shared" si="146"/>
        <v>3401045</v>
      </c>
      <c r="E4696">
        <f t="shared" si="147"/>
        <v>3433029</v>
      </c>
    </row>
    <row r="4697" spans="1:5">
      <c r="A4697">
        <v>3401046</v>
      </c>
      <c r="B4697">
        <v>3433030</v>
      </c>
      <c r="C4697" s="293">
        <v>86600000</v>
      </c>
      <c r="D4697">
        <f t="shared" si="146"/>
        <v>3401046</v>
      </c>
      <c r="E4697">
        <f t="shared" si="147"/>
        <v>3433030</v>
      </c>
    </row>
    <row r="4698" spans="1:5">
      <c r="A4698">
        <v>3401047</v>
      </c>
      <c r="B4698">
        <v>3433031</v>
      </c>
      <c r="C4698" s="293">
        <v>84400000</v>
      </c>
      <c r="D4698">
        <f t="shared" si="146"/>
        <v>3401047</v>
      </c>
      <c r="E4698">
        <f t="shared" si="147"/>
        <v>3433031</v>
      </c>
    </row>
    <row r="4699" spans="1:5">
      <c r="A4699">
        <v>3401048</v>
      </c>
      <c r="B4699">
        <v>3433032</v>
      </c>
      <c r="C4699" s="293">
        <v>61200000</v>
      </c>
      <c r="D4699">
        <f t="shared" si="146"/>
        <v>3401048</v>
      </c>
      <c r="E4699">
        <f t="shared" si="147"/>
        <v>3433032</v>
      </c>
    </row>
    <row r="4700" spans="1:5">
      <c r="A4700">
        <v>3401051</v>
      </c>
      <c r="B4700">
        <v>3433033</v>
      </c>
      <c r="C4700" s="293">
        <v>102100000</v>
      </c>
      <c r="D4700">
        <f t="shared" si="146"/>
        <v>3401051</v>
      </c>
      <c r="E4700">
        <f t="shared" si="147"/>
        <v>3433033</v>
      </c>
    </row>
    <row r="4701" spans="1:5">
      <c r="A4701">
        <v>3401052</v>
      </c>
      <c r="B4701">
        <v>3433034</v>
      </c>
      <c r="C4701" s="293">
        <v>92100000</v>
      </c>
      <c r="D4701">
        <f t="shared" si="146"/>
        <v>3401052</v>
      </c>
      <c r="E4701">
        <f t="shared" si="147"/>
        <v>3433034</v>
      </c>
    </row>
    <row r="4702" spans="1:5">
      <c r="A4702">
        <v>3401053</v>
      </c>
      <c r="B4702">
        <v>3433035</v>
      </c>
      <c r="C4702" s="293">
        <v>96400000</v>
      </c>
      <c r="D4702">
        <f t="shared" si="146"/>
        <v>3401053</v>
      </c>
      <c r="E4702">
        <f t="shared" si="147"/>
        <v>3433035</v>
      </c>
    </row>
    <row r="4703" spans="1:5">
      <c r="A4703">
        <v>3401057</v>
      </c>
      <c r="B4703">
        <v>3433036</v>
      </c>
      <c r="C4703" s="293">
        <v>63500000</v>
      </c>
      <c r="D4703">
        <f t="shared" si="146"/>
        <v>3401057</v>
      </c>
      <c r="E4703">
        <f t="shared" si="147"/>
        <v>3433036</v>
      </c>
    </row>
    <row r="4704" spans="1:5">
      <c r="A4704">
        <v>3401058</v>
      </c>
      <c r="B4704">
        <v>3433037</v>
      </c>
      <c r="C4704" s="293">
        <v>74000000</v>
      </c>
      <c r="D4704">
        <f t="shared" si="146"/>
        <v>3401058</v>
      </c>
      <c r="E4704">
        <f t="shared" si="147"/>
        <v>3433037</v>
      </c>
    </row>
    <row r="4705" spans="1:5">
      <c r="A4705">
        <v>3401059</v>
      </c>
      <c r="B4705">
        <v>3433038</v>
      </c>
      <c r="C4705" s="293">
        <v>73300000</v>
      </c>
      <c r="D4705">
        <f t="shared" si="146"/>
        <v>3401059</v>
      </c>
      <c r="E4705">
        <f t="shared" si="147"/>
        <v>3433038</v>
      </c>
    </row>
    <row r="4706" spans="1:5">
      <c r="A4706">
        <v>3401061</v>
      </c>
      <c r="B4706">
        <v>3433039</v>
      </c>
      <c r="C4706" s="293">
        <v>66000000</v>
      </c>
      <c r="D4706">
        <f t="shared" si="146"/>
        <v>3401061</v>
      </c>
      <c r="E4706">
        <f t="shared" si="147"/>
        <v>3433039</v>
      </c>
    </row>
    <row r="4707" spans="1:5">
      <c r="A4707">
        <v>3401062</v>
      </c>
      <c r="B4707">
        <v>3433040</v>
      </c>
      <c r="C4707" s="293">
        <v>91000000</v>
      </c>
      <c r="D4707">
        <f t="shared" si="146"/>
        <v>3401062</v>
      </c>
      <c r="E4707">
        <f t="shared" si="147"/>
        <v>3433040</v>
      </c>
    </row>
    <row r="4708" spans="1:5">
      <c r="A4708">
        <v>3401064</v>
      </c>
      <c r="B4708">
        <v>3433041</v>
      </c>
      <c r="C4708" s="293">
        <v>80200000</v>
      </c>
      <c r="D4708">
        <f t="shared" si="146"/>
        <v>3401064</v>
      </c>
      <c r="E4708">
        <f t="shared" si="147"/>
        <v>3433041</v>
      </c>
    </row>
    <row r="4709" spans="1:5">
      <c r="A4709">
        <v>3401066</v>
      </c>
      <c r="B4709">
        <v>3433042</v>
      </c>
      <c r="C4709" s="293">
        <v>82900000</v>
      </c>
      <c r="D4709">
        <f t="shared" si="146"/>
        <v>3401066</v>
      </c>
      <c r="E4709">
        <f t="shared" si="147"/>
        <v>3433042</v>
      </c>
    </row>
    <row r="4710" spans="1:5">
      <c r="A4710">
        <v>3401067</v>
      </c>
      <c r="B4710">
        <v>3433043</v>
      </c>
      <c r="C4710" s="293">
        <v>90400000</v>
      </c>
      <c r="D4710">
        <f t="shared" si="146"/>
        <v>3401067</v>
      </c>
      <c r="E4710">
        <f t="shared" si="147"/>
        <v>3433043</v>
      </c>
    </row>
    <row r="4711" spans="1:5">
      <c r="A4711">
        <v>3401068</v>
      </c>
      <c r="B4711">
        <v>3433044</v>
      </c>
      <c r="C4711" s="293">
        <v>89900000</v>
      </c>
      <c r="D4711">
        <f t="shared" si="146"/>
        <v>3401068</v>
      </c>
      <c r="E4711">
        <f t="shared" si="147"/>
        <v>3433044</v>
      </c>
    </row>
    <row r="4712" spans="1:5">
      <c r="A4712">
        <v>3401069</v>
      </c>
      <c r="B4712">
        <v>3433045</v>
      </c>
      <c r="C4712" s="293">
        <v>78300000</v>
      </c>
      <c r="D4712">
        <f t="shared" si="146"/>
        <v>3401069</v>
      </c>
      <c r="E4712">
        <f t="shared" si="147"/>
        <v>3433045</v>
      </c>
    </row>
    <row r="4713" spans="1:5">
      <c r="A4713">
        <v>3401074</v>
      </c>
      <c r="B4713">
        <v>3433046</v>
      </c>
      <c r="C4713" s="293">
        <v>77200000</v>
      </c>
      <c r="D4713">
        <f t="shared" si="146"/>
        <v>3401074</v>
      </c>
      <c r="E4713">
        <f t="shared" si="147"/>
        <v>3433046</v>
      </c>
    </row>
    <row r="4714" spans="1:5">
      <c r="A4714">
        <v>3401076</v>
      </c>
      <c r="B4714">
        <v>3433047</v>
      </c>
      <c r="C4714" s="293">
        <v>100400000</v>
      </c>
      <c r="D4714">
        <f t="shared" si="146"/>
        <v>3401076</v>
      </c>
      <c r="E4714">
        <f t="shared" si="147"/>
        <v>3433047</v>
      </c>
    </row>
    <row r="4715" spans="1:5">
      <c r="A4715">
        <v>3401077</v>
      </c>
      <c r="B4715">
        <v>3433048</v>
      </c>
      <c r="C4715" s="293">
        <v>72700000</v>
      </c>
      <c r="D4715">
        <f t="shared" si="146"/>
        <v>3401077</v>
      </c>
      <c r="E4715">
        <f t="shared" si="147"/>
        <v>3433048</v>
      </c>
    </row>
    <row r="4716" spans="1:5">
      <c r="A4716">
        <v>3401079</v>
      </c>
      <c r="B4716">
        <v>3433049</v>
      </c>
      <c r="C4716" s="293">
        <v>76800000</v>
      </c>
      <c r="D4716">
        <f t="shared" si="146"/>
        <v>3401079</v>
      </c>
      <c r="E4716">
        <f t="shared" si="147"/>
        <v>3433049</v>
      </c>
    </row>
    <row r="4717" spans="1:5">
      <c r="A4717">
        <v>3401080</v>
      </c>
      <c r="B4717">
        <v>3433050</v>
      </c>
      <c r="C4717" s="293">
        <v>91200000</v>
      </c>
      <c r="D4717">
        <f t="shared" si="146"/>
        <v>3401080</v>
      </c>
      <c r="E4717">
        <f t="shared" si="147"/>
        <v>3433050</v>
      </c>
    </row>
    <row r="4718" spans="1:5">
      <c r="A4718">
        <v>3401082</v>
      </c>
      <c r="B4718">
        <v>3433051</v>
      </c>
      <c r="C4718" s="293">
        <v>62000000</v>
      </c>
      <c r="D4718">
        <f t="shared" si="146"/>
        <v>3401082</v>
      </c>
      <c r="E4718">
        <f t="shared" si="147"/>
        <v>3433051</v>
      </c>
    </row>
    <row r="4719" spans="1:5">
      <c r="A4719">
        <v>3401083</v>
      </c>
      <c r="B4719">
        <v>3433052</v>
      </c>
      <c r="C4719" s="293">
        <v>111500000</v>
      </c>
      <c r="D4719">
        <f t="shared" si="146"/>
        <v>3401083</v>
      </c>
      <c r="E4719">
        <f t="shared" si="147"/>
        <v>3433052</v>
      </c>
    </row>
    <row r="4720" spans="1:5">
      <c r="A4720">
        <v>3401092</v>
      </c>
      <c r="B4720">
        <v>3433053</v>
      </c>
      <c r="C4720" s="293">
        <v>77900000</v>
      </c>
      <c r="D4720">
        <f t="shared" si="146"/>
        <v>3401092</v>
      </c>
      <c r="E4720">
        <f t="shared" si="147"/>
        <v>3433053</v>
      </c>
    </row>
    <row r="4721" spans="1:5">
      <c r="A4721">
        <v>3401093</v>
      </c>
      <c r="B4721">
        <v>3433054</v>
      </c>
      <c r="C4721" s="293">
        <v>79000000</v>
      </c>
      <c r="D4721">
        <f t="shared" si="146"/>
        <v>3401093</v>
      </c>
      <c r="E4721">
        <f t="shared" si="147"/>
        <v>3433054</v>
      </c>
    </row>
    <row r="4722" spans="1:5">
      <c r="A4722">
        <v>3401094</v>
      </c>
      <c r="B4722">
        <v>3433055</v>
      </c>
      <c r="C4722" s="293">
        <v>79600000</v>
      </c>
      <c r="D4722">
        <f t="shared" si="146"/>
        <v>3401094</v>
      </c>
      <c r="E4722">
        <f t="shared" si="147"/>
        <v>3433055</v>
      </c>
    </row>
    <row r="4723" spans="1:5">
      <c r="A4723">
        <v>3401097</v>
      </c>
      <c r="B4723">
        <v>3433056</v>
      </c>
      <c r="C4723" s="293">
        <v>110300000</v>
      </c>
      <c r="D4723">
        <f t="shared" si="146"/>
        <v>3401097</v>
      </c>
      <c r="E4723">
        <f t="shared" si="147"/>
        <v>3433056</v>
      </c>
    </row>
    <row r="4724" spans="1:5">
      <c r="A4724">
        <v>3401102</v>
      </c>
      <c r="B4724">
        <v>3433057</v>
      </c>
      <c r="C4724" s="293">
        <v>93500000</v>
      </c>
      <c r="D4724">
        <f t="shared" si="146"/>
        <v>3401102</v>
      </c>
      <c r="E4724">
        <f t="shared" si="147"/>
        <v>3433057</v>
      </c>
    </row>
    <row r="4725" spans="1:5">
      <c r="A4725">
        <v>3401105</v>
      </c>
      <c r="B4725">
        <v>3433058</v>
      </c>
      <c r="C4725" s="293">
        <v>84800000</v>
      </c>
      <c r="D4725">
        <f t="shared" si="146"/>
        <v>3401105</v>
      </c>
      <c r="E4725">
        <f t="shared" si="147"/>
        <v>3433058</v>
      </c>
    </row>
    <row r="4726" spans="1:5">
      <c r="A4726">
        <v>3401106</v>
      </c>
      <c r="B4726">
        <v>3433059</v>
      </c>
      <c r="C4726" s="293">
        <v>84000000</v>
      </c>
      <c r="D4726">
        <f t="shared" si="146"/>
        <v>3401106</v>
      </c>
      <c r="E4726">
        <f t="shared" si="147"/>
        <v>3433059</v>
      </c>
    </row>
    <row r="4727" spans="1:5">
      <c r="A4727">
        <v>3401107</v>
      </c>
      <c r="B4727">
        <v>3433060</v>
      </c>
      <c r="C4727" s="293">
        <v>100500000</v>
      </c>
      <c r="D4727">
        <f t="shared" si="146"/>
        <v>3401107</v>
      </c>
      <c r="E4727">
        <f t="shared" si="147"/>
        <v>3433060</v>
      </c>
    </row>
    <row r="4728" spans="1:5">
      <c r="A4728">
        <v>3401108</v>
      </c>
      <c r="B4728">
        <v>3433061</v>
      </c>
      <c r="C4728" s="293">
        <v>83900000</v>
      </c>
      <c r="D4728">
        <f t="shared" si="146"/>
        <v>3401108</v>
      </c>
      <c r="E4728">
        <f t="shared" si="147"/>
        <v>3433061</v>
      </c>
    </row>
    <row r="4729" spans="1:5">
      <c r="A4729">
        <v>3401109</v>
      </c>
      <c r="B4729">
        <v>3433062</v>
      </c>
      <c r="C4729" s="293">
        <v>79500000</v>
      </c>
      <c r="D4729">
        <f t="shared" si="146"/>
        <v>3401109</v>
      </c>
      <c r="E4729">
        <f t="shared" si="147"/>
        <v>3433062</v>
      </c>
    </row>
    <row r="4730" spans="1:5">
      <c r="A4730">
        <v>3401110</v>
      </c>
      <c r="B4730">
        <v>3433063</v>
      </c>
      <c r="C4730" s="293">
        <v>86600000</v>
      </c>
      <c r="D4730">
        <f t="shared" si="146"/>
        <v>3401110</v>
      </c>
      <c r="E4730">
        <f t="shared" si="147"/>
        <v>3433063</v>
      </c>
    </row>
    <row r="4731" spans="1:5">
      <c r="A4731">
        <v>3401111</v>
      </c>
      <c r="B4731">
        <v>3433064</v>
      </c>
      <c r="C4731" s="293">
        <v>95200000</v>
      </c>
      <c r="D4731">
        <f t="shared" si="146"/>
        <v>3401111</v>
      </c>
      <c r="E4731">
        <f t="shared" si="147"/>
        <v>3433064</v>
      </c>
    </row>
    <row r="4732" spans="1:5">
      <c r="A4732">
        <v>3401112</v>
      </c>
      <c r="B4732">
        <v>3433065</v>
      </c>
      <c r="C4732" s="293">
        <v>122900000</v>
      </c>
      <c r="D4732">
        <f t="shared" si="146"/>
        <v>3401112</v>
      </c>
      <c r="E4732">
        <f t="shared" si="147"/>
        <v>3433065</v>
      </c>
    </row>
    <row r="4733" spans="1:5">
      <c r="A4733">
        <v>3401113</v>
      </c>
      <c r="B4733">
        <v>3433066</v>
      </c>
      <c r="C4733" s="293">
        <v>91900000</v>
      </c>
      <c r="D4733">
        <f t="shared" si="146"/>
        <v>3401113</v>
      </c>
      <c r="E4733">
        <f t="shared" si="147"/>
        <v>3433066</v>
      </c>
    </row>
    <row r="4734" spans="1:5">
      <c r="A4734">
        <v>3401114</v>
      </c>
      <c r="B4734">
        <v>3433067</v>
      </c>
      <c r="C4734" s="293">
        <v>126000000</v>
      </c>
      <c r="D4734">
        <f t="shared" si="146"/>
        <v>3401114</v>
      </c>
      <c r="E4734">
        <f t="shared" si="147"/>
        <v>3433067</v>
      </c>
    </row>
    <row r="4735" spans="1:5">
      <c r="A4735">
        <v>3401115</v>
      </c>
      <c r="B4735">
        <v>3433068</v>
      </c>
      <c r="C4735" s="293">
        <v>94800000</v>
      </c>
      <c r="D4735">
        <f t="shared" si="146"/>
        <v>3401115</v>
      </c>
      <c r="E4735">
        <f t="shared" si="147"/>
        <v>3433068</v>
      </c>
    </row>
    <row r="4736" spans="1:5">
      <c r="A4736">
        <v>3401117</v>
      </c>
      <c r="B4736">
        <v>3433069</v>
      </c>
      <c r="C4736" s="293">
        <v>83800000</v>
      </c>
      <c r="D4736">
        <f t="shared" si="146"/>
        <v>3401117</v>
      </c>
      <c r="E4736">
        <f t="shared" si="147"/>
        <v>3433069</v>
      </c>
    </row>
    <row r="4737" spans="1:5">
      <c r="A4737">
        <v>3401118</v>
      </c>
      <c r="B4737">
        <v>3433070</v>
      </c>
      <c r="C4737" s="293">
        <v>105300000</v>
      </c>
      <c r="D4737">
        <f t="shared" si="146"/>
        <v>3401118</v>
      </c>
      <c r="E4737">
        <f t="shared" si="147"/>
        <v>3433070</v>
      </c>
    </row>
    <row r="4738" spans="1:5">
      <c r="A4738">
        <v>3401119</v>
      </c>
      <c r="B4738">
        <v>3433071</v>
      </c>
      <c r="C4738" s="293">
        <v>114300000</v>
      </c>
      <c r="D4738">
        <f t="shared" si="146"/>
        <v>3401119</v>
      </c>
      <c r="E4738">
        <f t="shared" si="147"/>
        <v>3433071</v>
      </c>
    </row>
    <row r="4739" spans="1:5">
      <c r="A4739">
        <v>3401120</v>
      </c>
      <c r="B4739">
        <v>3433072</v>
      </c>
      <c r="C4739" s="293">
        <v>132400000</v>
      </c>
      <c r="D4739">
        <f t="shared" ref="D4739:D4802" si="148">+A4739*1</f>
        <v>3401120</v>
      </c>
      <c r="E4739">
        <f t="shared" ref="E4739:E4802" si="149">+B4739*1</f>
        <v>3433072</v>
      </c>
    </row>
    <row r="4740" spans="1:5">
      <c r="A4740">
        <v>3401121</v>
      </c>
      <c r="B4740">
        <v>3433073</v>
      </c>
      <c r="C4740" s="293">
        <v>57100000</v>
      </c>
      <c r="D4740">
        <f t="shared" si="148"/>
        <v>3401121</v>
      </c>
      <c r="E4740">
        <f t="shared" si="149"/>
        <v>3433073</v>
      </c>
    </row>
    <row r="4741" spans="1:5">
      <c r="A4741">
        <v>3401122</v>
      </c>
      <c r="B4741">
        <v>3433074</v>
      </c>
      <c r="C4741" s="293">
        <v>61300000</v>
      </c>
      <c r="D4741">
        <f t="shared" si="148"/>
        <v>3401122</v>
      </c>
      <c r="E4741">
        <f t="shared" si="149"/>
        <v>3433074</v>
      </c>
    </row>
    <row r="4742" spans="1:5">
      <c r="A4742">
        <v>3401123</v>
      </c>
      <c r="B4742">
        <v>3433075</v>
      </c>
      <c r="C4742" s="293">
        <v>159000000</v>
      </c>
      <c r="D4742">
        <f t="shared" si="148"/>
        <v>3401123</v>
      </c>
      <c r="E4742">
        <f t="shared" si="149"/>
        <v>3433075</v>
      </c>
    </row>
    <row r="4743" spans="1:5">
      <c r="A4743">
        <v>3401124</v>
      </c>
      <c r="B4743">
        <v>3433076</v>
      </c>
      <c r="C4743" s="293">
        <v>109400000</v>
      </c>
      <c r="D4743">
        <f t="shared" si="148"/>
        <v>3401124</v>
      </c>
      <c r="E4743">
        <f t="shared" si="149"/>
        <v>3433076</v>
      </c>
    </row>
    <row r="4744" spans="1:5">
      <c r="A4744">
        <v>3401125</v>
      </c>
      <c r="B4744">
        <v>3433077</v>
      </c>
      <c r="C4744" s="293">
        <v>63000000</v>
      </c>
      <c r="D4744">
        <f t="shared" si="148"/>
        <v>3401125</v>
      </c>
      <c r="E4744">
        <f t="shared" si="149"/>
        <v>3433077</v>
      </c>
    </row>
    <row r="4745" spans="1:5">
      <c r="A4745">
        <v>3401130</v>
      </c>
      <c r="B4745">
        <v>3433078</v>
      </c>
      <c r="C4745" s="293">
        <v>78800000</v>
      </c>
      <c r="D4745">
        <f t="shared" si="148"/>
        <v>3401130</v>
      </c>
      <c r="E4745">
        <f t="shared" si="149"/>
        <v>3433078</v>
      </c>
    </row>
    <row r="4746" spans="1:5">
      <c r="A4746">
        <v>3401131</v>
      </c>
      <c r="B4746">
        <v>3433079</v>
      </c>
      <c r="C4746" s="293">
        <v>84100000</v>
      </c>
      <c r="D4746">
        <f t="shared" si="148"/>
        <v>3401131</v>
      </c>
      <c r="E4746">
        <f t="shared" si="149"/>
        <v>3433079</v>
      </c>
    </row>
    <row r="4747" spans="1:5">
      <c r="A4747">
        <v>3401132</v>
      </c>
      <c r="B4747">
        <v>3433080</v>
      </c>
      <c r="C4747" s="293">
        <v>52900000</v>
      </c>
      <c r="D4747">
        <f t="shared" si="148"/>
        <v>3401132</v>
      </c>
      <c r="E4747">
        <f t="shared" si="149"/>
        <v>3433080</v>
      </c>
    </row>
    <row r="4748" spans="1:5">
      <c r="A4748">
        <v>3401133</v>
      </c>
      <c r="B4748">
        <v>3433081</v>
      </c>
      <c r="C4748" s="293">
        <v>51100000</v>
      </c>
      <c r="D4748">
        <f t="shared" si="148"/>
        <v>3401133</v>
      </c>
      <c r="E4748">
        <f t="shared" si="149"/>
        <v>3433081</v>
      </c>
    </row>
    <row r="4749" spans="1:5">
      <c r="A4749">
        <v>3401135</v>
      </c>
      <c r="B4749">
        <v>3433082</v>
      </c>
      <c r="C4749" s="293">
        <v>82600000</v>
      </c>
      <c r="D4749">
        <f t="shared" si="148"/>
        <v>3401135</v>
      </c>
      <c r="E4749">
        <f t="shared" si="149"/>
        <v>3433082</v>
      </c>
    </row>
    <row r="4750" spans="1:5">
      <c r="A4750">
        <v>3401136</v>
      </c>
      <c r="B4750">
        <v>3433083</v>
      </c>
      <c r="C4750" s="293">
        <v>86000000</v>
      </c>
      <c r="D4750">
        <f t="shared" si="148"/>
        <v>3401136</v>
      </c>
      <c r="E4750">
        <f t="shared" si="149"/>
        <v>3433083</v>
      </c>
    </row>
    <row r="4751" spans="1:5">
      <c r="A4751">
        <v>3401137</v>
      </c>
      <c r="B4751">
        <v>3433084</v>
      </c>
      <c r="C4751" s="293">
        <v>102800000</v>
      </c>
      <c r="D4751">
        <f t="shared" si="148"/>
        <v>3401137</v>
      </c>
      <c r="E4751">
        <f t="shared" si="149"/>
        <v>3433084</v>
      </c>
    </row>
    <row r="4752" spans="1:5">
      <c r="A4752">
        <v>3401138</v>
      </c>
      <c r="B4752">
        <v>3433085</v>
      </c>
      <c r="C4752" s="293">
        <v>93400000</v>
      </c>
      <c r="D4752">
        <f t="shared" si="148"/>
        <v>3401138</v>
      </c>
      <c r="E4752">
        <f t="shared" si="149"/>
        <v>3433085</v>
      </c>
    </row>
    <row r="4753" spans="1:5">
      <c r="A4753">
        <v>3401139</v>
      </c>
      <c r="B4753">
        <v>3433086</v>
      </c>
      <c r="C4753" s="293">
        <v>109300000</v>
      </c>
      <c r="D4753">
        <f t="shared" si="148"/>
        <v>3401139</v>
      </c>
      <c r="E4753">
        <f t="shared" si="149"/>
        <v>3433086</v>
      </c>
    </row>
    <row r="4754" spans="1:5">
      <c r="A4754">
        <v>3401143</v>
      </c>
      <c r="B4754">
        <v>3433087</v>
      </c>
      <c r="C4754" s="293">
        <v>76000000</v>
      </c>
      <c r="D4754">
        <f t="shared" si="148"/>
        <v>3401143</v>
      </c>
      <c r="E4754">
        <f t="shared" si="149"/>
        <v>3433087</v>
      </c>
    </row>
    <row r="4755" spans="1:5">
      <c r="A4755">
        <v>3401144</v>
      </c>
      <c r="B4755">
        <v>3433088</v>
      </c>
      <c r="C4755" s="293">
        <v>78600000</v>
      </c>
      <c r="D4755">
        <f t="shared" si="148"/>
        <v>3401144</v>
      </c>
      <c r="E4755">
        <f t="shared" si="149"/>
        <v>3433088</v>
      </c>
    </row>
    <row r="4756" spans="1:5">
      <c r="A4756">
        <v>3401145</v>
      </c>
      <c r="B4756">
        <v>3433089</v>
      </c>
      <c r="C4756" s="293">
        <v>99600000</v>
      </c>
      <c r="D4756">
        <f t="shared" si="148"/>
        <v>3401145</v>
      </c>
      <c r="E4756">
        <f t="shared" si="149"/>
        <v>3433089</v>
      </c>
    </row>
    <row r="4757" spans="1:5">
      <c r="A4757">
        <v>3401146</v>
      </c>
      <c r="B4757">
        <v>3433090</v>
      </c>
      <c r="C4757" s="293">
        <v>89500000</v>
      </c>
      <c r="D4757">
        <f t="shared" si="148"/>
        <v>3401146</v>
      </c>
      <c r="E4757">
        <f t="shared" si="149"/>
        <v>3433090</v>
      </c>
    </row>
    <row r="4758" spans="1:5">
      <c r="A4758">
        <v>3401147</v>
      </c>
      <c r="B4758">
        <v>3433091</v>
      </c>
      <c r="C4758" s="293">
        <v>89300000</v>
      </c>
      <c r="D4758">
        <f t="shared" si="148"/>
        <v>3401147</v>
      </c>
      <c r="E4758">
        <f t="shared" si="149"/>
        <v>3433091</v>
      </c>
    </row>
    <row r="4759" spans="1:5">
      <c r="A4759">
        <v>3401148</v>
      </c>
      <c r="B4759">
        <v>3433092</v>
      </c>
      <c r="C4759" s="293">
        <v>124100000</v>
      </c>
      <c r="D4759">
        <f t="shared" si="148"/>
        <v>3401148</v>
      </c>
      <c r="E4759">
        <f t="shared" si="149"/>
        <v>3433092</v>
      </c>
    </row>
    <row r="4760" spans="1:5">
      <c r="A4760">
        <v>3401149</v>
      </c>
      <c r="B4760">
        <v>3433093</v>
      </c>
      <c r="C4760" s="293">
        <v>92000000</v>
      </c>
      <c r="D4760">
        <f t="shared" si="148"/>
        <v>3401149</v>
      </c>
      <c r="E4760">
        <f t="shared" si="149"/>
        <v>3433093</v>
      </c>
    </row>
    <row r="4761" spans="1:5">
      <c r="A4761">
        <v>3401150</v>
      </c>
      <c r="B4761">
        <v>3433094</v>
      </c>
      <c r="C4761" s="293">
        <v>118700000</v>
      </c>
      <c r="D4761">
        <f t="shared" si="148"/>
        <v>3401150</v>
      </c>
      <c r="E4761">
        <f t="shared" si="149"/>
        <v>3433094</v>
      </c>
    </row>
    <row r="4762" spans="1:5">
      <c r="A4762">
        <v>3401151</v>
      </c>
      <c r="B4762">
        <v>3433095</v>
      </c>
      <c r="C4762" s="293">
        <v>51000000</v>
      </c>
      <c r="D4762">
        <f t="shared" si="148"/>
        <v>3401151</v>
      </c>
      <c r="E4762">
        <f t="shared" si="149"/>
        <v>3433095</v>
      </c>
    </row>
    <row r="4763" spans="1:5">
      <c r="A4763">
        <v>3401152</v>
      </c>
      <c r="B4763">
        <v>3433096</v>
      </c>
      <c r="C4763" s="293">
        <v>80900000</v>
      </c>
      <c r="D4763">
        <f t="shared" si="148"/>
        <v>3401152</v>
      </c>
      <c r="E4763">
        <f t="shared" si="149"/>
        <v>3433096</v>
      </c>
    </row>
    <row r="4764" spans="1:5">
      <c r="A4764">
        <v>3401156</v>
      </c>
      <c r="B4764">
        <v>3433097</v>
      </c>
      <c r="C4764" s="293">
        <v>115000000</v>
      </c>
      <c r="D4764">
        <f t="shared" si="148"/>
        <v>3401156</v>
      </c>
      <c r="E4764">
        <f t="shared" si="149"/>
        <v>3433097</v>
      </c>
    </row>
    <row r="4765" spans="1:5">
      <c r="A4765">
        <v>3401159</v>
      </c>
      <c r="B4765">
        <v>3433098</v>
      </c>
      <c r="C4765" s="293">
        <v>108700000</v>
      </c>
      <c r="D4765">
        <f t="shared" si="148"/>
        <v>3401159</v>
      </c>
      <c r="E4765">
        <f t="shared" si="149"/>
        <v>3433098</v>
      </c>
    </row>
    <row r="4766" spans="1:5">
      <c r="A4766">
        <v>3401160</v>
      </c>
      <c r="B4766">
        <v>3433099</v>
      </c>
      <c r="C4766" s="293">
        <v>146400000</v>
      </c>
      <c r="D4766">
        <f t="shared" si="148"/>
        <v>3401160</v>
      </c>
      <c r="E4766">
        <f t="shared" si="149"/>
        <v>3433099</v>
      </c>
    </row>
    <row r="4767" spans="1:5">
      <c r="A4767">
        <v>3401161</v>
      </c>
      <c r="B4767">
        <v>3433100</v>
      </c>
      <c r="C4767" s="293">
        <v>117000000</v>
      </c>
      <c r="D4767">
        <f t="shared" si="148"/>
        <v>3401161</v>
      </c>
      <c r="E4767">
        <f t="shared" si="149"/>
        <v>3433100</v>
      </c>
    </row>
    <row r="4768" spans="1:5">
      <c r="A4768">
        <v>3401163</v>
      </c>
      <c r="B4768">
        <v>3433101</v>
      </c>
      <c r="C4768" s="293">
        <v>99700000</v>
      </c>
      <c r="D4768">
        <f t="shared" si="148"/>
        <v>3401163</v>
      </c>
      <c r="E4768">
        <f t="shared" si="149"/>
        <v>3433101</v>
      </c>
    </row>
    <row r="4769" spans="1:5">
      <c r="A4769">
        <v>3401164</v>
      </c>
      <c r="B4769">
        <v>3433102</v>
      </c>
      <c r="C4769" s="293">
        <v>177500000</v>
      </c>
      <c r="D4769">
        <f t="shared" si="148"/>
        <v>3401164</v>
      </c>
      <c r="E4769">
        <f t="shared" si="149"/>
        <v>3433102</v>
      </c>
    </row>
    <row r="4770" spans="1:5">
      <c r="A4770">
        <v>3401165</v>
      </c>
      <c r="B4770">
        <v>3433103</v>
      </c>
      <c r="C4770" s="293">
        <v>118300000</v>
      </c>
      <c r="D4770">
        <f t="shared" si="148"/>
        <v>3401165</v>
      </c>
      <c r="E4770">
        <f t="shared" si="149"/>
        <v>3433103</v>
      </c>
    </row>
    <row r="4771" spans="1:5">
      <c r="A4771">
        <v>3401166</v>
      </c>
      <c r="B4771">
        <v>3433104</v>
      </c>
      <c r="C4771" s="293">
        <v>150000000</v>
      </c>
      <c r="D4771">
        <f t="shared" si="148"/>
        <v>3401166</v>
      </c>
      <c r="E4771">
        <f t="shared" si="149"/>
        <v>3433104</v>
      </c>
    </row>
    <row r="4772" spans="1:5">
      <c r="A4772">
        <v>3401167</v>
      </c>
      <c r="B4772">
        <v>3433105</v>
      </c>
      <c r="C4772" s="293">
        <v>128000000</v>
      </c>
      <c r="D4772">
        <f t="shared" si="148"/>
        <v>3401167</v>
      </c>
      <c r="E4772">
        <f t="shared" si="149"/>
        <v>3433105</v>
      </c>
    </row>
    <row r="4773" spans="1:5">
      <c r="A4773">
        <v>3401168</v>
      </c>
      <c r="B4773">
        <v>3433106</v>
      </c>
      <c r="C4773" s="293">
        <v>250000000</v>
      </c>
      <c r="D4773">
        <f t="shared" si="148"/>
        <v>3401168</v>
      </c>
      <c r="E4773">
        <f t="shared" si="149"/>
        <v>3433106</v>
      </c>
    </row>
    <row r="4774" spans="1:5">
      <c r="A4774">
        <v>3401169</v>
      </c>
      <c r="B4774">
        <v>3433107</v>
      </c>
      <c r="C4774" s="293">
        <v>97000000</v>
      </c>
      <c r="D4774">
        <f t="shared" si="148"/>
        <v>3401169</v>
      </c>
      <c r="E4774">
        <f t="shared" si="149"/>
        <v>3433107</v>
      </c>
    </row>
    <row r="4775" spans="1:5">
      <c r="A4775">
        <v>3401170</v>
      </c>
      <c r="B4775">
        <v>3433108</v>
      </c>
      <c r="C4775" s="293">
        <v>105000000</v>
      </c>
      <c r="D4775">
        <f t="shared" si="148"/>
        <v>3401170</v>
      </c>
      <c r="E4775">
        <f t="shared" si="149"/>
        <v>3433108</v>
      </c>
    </row>
    <row r="4776" spans="1:5">
      <c r="A4776">
        <v>3401173</v>
      </c>
      <c r="B4776">
        <v>3433109</v>
      </c>
      <c r="C4776" s="293">
        <v>160000000</v>
      </c>
      <c r="D4776">
        <f t="shared" si="148"/>
        <v>3401173</v>
      </c>
      <c r="E4776">
        <f t="shared" si="149"/>
        <v>3433109</v>
      </c>
    </row>
    <row r="4777" spans="1:5">
      <c r="A4777">
        <v>3401174</v>
      </c>
      <c r="B4777">
        <v>3433110</v>
      </c>
      <c r="C4777" s="293">
        <v>160000000</v>
      </c>
      <c r="D4777">
        <f t="shared" si="148"/>
        <v>3401174</v>
      </c>
      <c r="E4777">
        <f t="shared" si="149"/>
        <v>3433110</v>
      </c>
    </row>
    <row r="4778" spans="1:5">
      <c r="A4778">
        <v>3401175</v>
      </c>
      <c r="B4778">
        <v>3433111</v>
      </c>
      <c r="C4778" s="293">
        <v>190000000</v>
      </c>
      <c r="D4778">
        <f t="shared" si="148"/>
        <v>3401175</v>
      </c>
      <c r="E4778">
        <f t="shared" si="149"/>
        <v>3433111</v>
      </c>
    </row>
    <row r="4779" spans="1:5">
      <c r="A4779">
        <v>3406002</v>
      </c>
      <c r="B4779">
        <v>3434001</v>
      </c>
      <c r="C4779" s="293">
        <v>99500000</v>
      </c>
      <c r="D4779">
        <f t="shared" si="148"/>
        <v>3406002</v>
      </c>
      <c r="E4779">
        <f t="shared" si="149"/>
        <v>3434001</v>
      </c>
    </row>
    <row r="4780" spans="1:5">
      <c r="A4780">
        <v>3406052</v>
      </c>
      <c r="B4780">
        <v>3434002</v>
      </c>
      <c r="C4780" s="293">
        <v>130000000</v>
      </c>
      <c r="D4780">
        <f t="shared" si="148"/>
        <v>3406052</v>
      </c>
      <c r="E4780">
        <f t="shared" si="149"/>
        <v>3434002</v>
      </c>
    </row>
    <row r="4781" spans="1:5">
      <c r="A4781">
        <v>3406053</v>
      </c>
      <c r="B4781">
        <v>3434003</v>
      </c>
      <c r="C4781" s="293">
        <v>138000000</v>
      </c>
      <c r="D4781">
        <f t="shared" si="148"/>
        <v>3406053</v>
      </c>
      <c r="E4781">
        <f t="shared" si="149"/>
        <v>3434003</v>
      </c>
    </row>
    <row r="4782" spans="1:5">
      <c r="A4782">
        <v>3406054</v>
      </c>
      <c r="B4782">
        <v>3434004</v>
      </c>
      <c r="C4782" s="293">
        <v>156500000</v>
      </c>
      <c r="D4782">
        <f t="shared" si="148"/>
        <v>3406054</v>
      </c>
      <c r="E4782">
        <f t="shared" si="149"/>
        <v>3434004</v>
      </c>
    </row>
    <row r="4783" spans="1:5">
      <c r="A4783">
        <v>3406055</v>
      </c>
      <c r="B4783">
        <v>3434005</v>
      </c>
      <c r="C4783" s="293">
        <v>140000000</v>
      </c>
      <c r="D4783">
        <f t="shared" si="148"/>
        <v>3406055</v>
      </c>
      <c r="E4783">
        <f t="shared" si="149"/>
        <v>3434005</v>
      </c>
    </row>
    <row r="4784" spans="1:5">
      <c r="A4784">
        <v>3406056</v>
      </c>
      <c r="B4784">
        <v>3434006</v>
      </c>
      <c r="C4784" s="293">
        <v>160000000</v>
      </c>
      <c r="D4784">
        <f t="shared" si="148"/>
        <v>3406056</v>
      </c>
      <c r="E4784">
        <f t="shared" si="149"/>
        <v>3434006</v>
      </c>
    </row>
    <row r="4785" spans="1:5">
      <c r="A4785">
        <v>3406025</v>
      </c>
      <c r="B4785">
        <v>3435001</v>
      </c>
      <c r="C4785" s="293">
        <v>85000000</v>
      </c>
      <c r="D4785">
        <f t="shared" si="148"/>
        <v>3406025</v>
      </c>
      <c r="E4785">
        <f t="shared" si="149"/>
        <v>3435001</v>
      </c>
    </row>
    <row r="4786" spans="1:5">
      <c r="A4786">
        <v>3406026</v>
      </c>
      <c r="B4786">
        <v>3435002</v>
      </c>
      <c r="C4786" s="293">
        <v>125900000</v>
      </c>
      <c r="D4786">
        <f t="shared" si="148"/>
        <v>3406026</v>
      </c>
      <c r="E4786">
        <f t="shared" si="149"/>
        <v>3435002</v>
      </c>
    </row>
    <row r="4787" spans="1:5">
      <c r="A4787">
        <v>3406027</v>
      </c>
      <c r="B4787">
        <v>3435003</v>
      </c>
      <c r="C4787" s="293">
        <v>165200000</v>
      </c>
      <c r="D4787">
        <f t="shared" si="148"/>
        <v>3406027</v>
      </c>
      <c r="E4787">
        <f t="shared" si="149"/>
        <v>3435003</v>
      </c>
    </row>
    <row r="4788" spans="1:5">
      <c r="A4788">
        <v>3406028</v>
      </c>
      <c r="B4788">
        <v>3435004</v>
      </c>
      <c r="C4788" s="293">
        <v>126300000</v>
      </c>
      <c r="D4788">
        <f t="shared" si="148"/>
        <v>3406028</v>
      </c>
      <c r="E4788">
        <f t="shared" si="149"/>
        <v>3435004</v>
      </c>
    </row>
    <row r="4789" spans="1:5">
      <c r="A4789">
        <v>3406029</v>
      </c>
      <c r="B4789">
        <v>3435005</v>
      </c>
      <c r="C4789" s="293">
        <v>129500000</v>
      </c>
      <c r="D4789">
        <f t="shared" si="148"/>
        <v>3406029</v>
      </c>
      <c r="E4789">
        <f t="shared" si="149"/>
        <v>3435005</v>
      </c>
    </row>
    <row r="4790" spans="1:5">
      <c r="A4790">
        <v>3406030</v>
      </c>
      <c r="B4790">
        <v>3435006</v>
      </c>
      <c r="C4790" s="293">
        <v>183100000</v>
      </c>
      <c r="D4790">
        <f t="shared" si="148"/>
        <v>3406030</v>
      </c>
      <c r="E4790">
        <f t="shared" si="149"/>
        <v>3435006</v>
      </c>
    </row>
    <row r="4791" spans="1:5">
      <c r="A4791">
        <v>3406032</v>
      </c>
      <c r="B4791">
        <v>3435007</v>
      </c>
      <c r="C4791" s="293">
        <v>98700000</v>
      </c>
      <c r="D4791">
        <f t="shared" si="148"/>
        <v>3406032</v>
      </c>
      <c r="E4791">
        <f t="shared" si="149"/>
        <v>3435007</v>
      </c>
    </row>
    <row r="4792" spans="1:5">
      <c r="A4792">
        <v>3406033</v>
      </c>
      <c r="B4792">
        <v>3435008</v>
      </c>
      <c r="C4792" s="293">
        <v>96300000</v>
      </c>
      <c r="D4792">
        <f t="shared" si="148"/>
        <v>3406033</v>
      </c>
      <c r="E4792">
        <f t="shared" si="149"/>
        <v>3435008</v>
      </c>
    </row>
    <row r="4793" spans="1:5">
      <c r="A4793">
        <v>3406034</v>
      </c>
      <c r="B4793">
        <v>3435009</v>
      </c>
      <c r="C4793" s="293">
        <v>96000000</v>
      </c>
      <c r="D4793">
        <f t="shared" si="148"/>
        <v>3406034</v>
      </c>
      <c r="E4793">
        <f t="shared" si="149"/>
        <v>3435009</v>
      </c>
    </row>
    <row r="4794" spans="1:5">
      <c r="A4794">
        <v>3406035</v>
      </c>
      <c r="B4794">
        <v>3435010</v>
      </c>
      <c r="C4794" s="293">
        <v>90000000</v>
      </c>
      <c r="D4794">
        <f t="shared" si="148"/>
        <v>3406035</v>
      </c>
      <c r="E4794">
        <f t="shared" si="149"/>
        <v>3435010</v>
      </c>
    </row>
    <row r="4795" spans="1:5">
      <c r="A4795">
        <v>3406036</v>
      </c>
      <c r="B4795">
        <v>3435011</v>
      </c>
      <c r="C4795" s="293">
        <v>138200000</v>
      </c>
      <c r="D4795">
        <f t="shared" si="148"/>
        <v>3406036</v>
      </c>
      <c r="E4795">
        <f t="shared" si="149"/>
        <v>3435011</v>
      </c>
    </row>
    <row r="4796" spans="1:5">
      <c r="A4796">
        <v>3406038</v>
      </c>
      <c r="B4796">
        <v>3435012</v>
      </c>
      <c r="C4796" s="293">
        <v>285000000</v>
      </c>
      <c r="D4796">
        <f t="shared" si="148"/>
        <v>3406038</v>
      </c>
      <c r="E4796">
        <f t="shared" si="149"/>
        <v>3435012</v>
      </c>
    </row>
    <row r="4797" spans="1:5">
      <c r="A4797">
        <v>3406039</v>
      </c>
      <c r="B4797">
        <v>3435013</v>
      </c>
      <c r="C4797" s="293">
        <v>85000000</v>
      </c>
      <c r="D4797">
        <f t="shared" si="148"/>
        <v>3406039</v>
      </c>
      <c r="E4797">
        <f t="shared" si="149"/>
        <v>3435013</v>
      </c>
    </row>
    <row r="4798" spans="1:5">
      <c r="A4798">
        <v>3406040</v>
      </c>
      <c r="B4798">
        <v>3435014</v>
      </c>
      <c r="C4798" s="293">
        <v>104300000</v>
      </c>
      <c r="D4798">
        <f t="shared" si="148"/>
        <v>3406040</v>
      </c>
      <c r="E4798">
        <f t="shared" si="149"/>
        <v>3435014</v>
      </c>
    </row>
    <row r="4799" spans="1:5">
      <c r="A4799">
        <v>3406041</v>
      </c>
      <c r="B4799">
        <v>3435015</v>
      </c>
      <c r="C4799" s="293">
        <v>103700000</v>
      </c>
      <c r="D4799">
        <f t="shared" si="148"/>
        <v>3406041</v>
      </c>
      <c r="E4799">
        <f t="shared" si="149"/>
        <v>3435015</v>
      </c>
    </row>
    <row r="4800" spans="1:5">
      <c r="A4800">
        <v>3406042</v>
      </c>
      <c r="B4800">
        <v>3435016</v>
      </c>
      <c r="C4800" s="293">
        <v>112500000</v>
      </c>
      <c r="D4800">
        <f t="shared" si="148"/>
        <v>3406042</v>
      </c>
      <c r="E4800">
        <f t="shared" si="149"/>
        <v>3435016</v>
      </c>
    </row>
    <row r="4801" spans="1:5">
      <c r="A4801">
        <v>3406044</v>
      </c>
      <c r="B4801">
        <v>3435017</v>
      </c>
      <c r="C4801" s="293">
        <v>202000000</v>
      </c>
      <c r="D4801">
        <f t="shared" si="148"/>
        <v>3406044</v>
      </c>
      <c r="E4801">
        <f t="shared" si="149"/>
        <v>3435017</v>
      </c>
    </row>
    <row r="4802" spans="1:5">
      <c r="A4802">
        <v>3406045</v>
      </c>
      <c r="B4802">
        <v>3435018</v>
      </c>
      <c r="C4802" s="293">
        <v>140500000</v>
      </c>
      <c r="D4802">
        <f t="shared" si="148"/>
        <v>3406045</v>
      </c>
      <c r="E4802">
        <f t="shared" si="149"/>
        <v>3435018</v>
      </c>
    </row>
    <row r="4803" spans="1:5">
      <c r="A4803">
        <v>3406047</v>
      </c>
      <c r="B4803">
        <v>3435019</v>
      </c>
      <c r="C4803" s="293">
        <v>106400000</v>
      </c>
      <c r="D4803">
        <f t="shared" ref="D4803:D4866" si="150">+A4803*1</f>
        <v>3406047</v>
      </c>
      <c r="E4803">
        <f t="shared" ref="E4803:E4866" si="151">+B4803*1</f>
        <v>3435019</v>
      </c>
    </row>
    <row r="4804" spans="1:5">
      <c r="A4804">
        <v>3406049</v>
      </c>
      <c r="B4804">
        <v>3435020</v>
      </c>
      <c r="C4804" s="293">
        <v>174000000</v>
      </c>
      <c r="D4804">
        <f t="shared" si="150"/>
        <v>3406049</v>
      </c>
      <c r="E4804">
        <f t="shared" si="151"/>
        <v>3435020</v>
      </c>
    </row>
    <row r="4805" spans="1:5">
      <c r="A4805">
        <v>3406050</v>
      </c>
      <c r="B4805">
        <v>3435021</v>
      </c>
      <c r="C4805" s="293">
        <v>105600000</v>
      </c>
      <c r="D4805">
        <f t="shared" si="150"/>
        <v>3406050</v>
      </c>
      <c r="E4805">
        <f t="shared" si="151"/>
        <v>3435021</v>
      </c>
    </row>
    <row r="4806" spans="1:5">
      <c r="A4806">
        <v>3406051</v>
      </c>
      <c r="B4806">
        <v>3435022</v>
      </c>
      <c r="C4806" s="293">
        <v>205000000</v>
      </c>
      <c r="D4806">
        <f t="shared" si="150"/>
        <v>3406051</v>
      </c>
      <c r="E4806">
        <f t="shared" si="151"/>
        <v>3435022</v>
      </c>
    </row>
    <row r="4807" spans="1:5">
      <c r="A4807">
        <v>3406005</v>
      </c>
      <c r="B4807">
        <v>3436001</v>
      </c>
      <c r="C4807" s="293">
        <v>116200000</v>
      </c>
      <c r="D4807">
        <f t="shared" si="150"/>
        <v>3406005</v>
      </c>
      <c r="E4807">
        <f t="shared" si="151"/>
        <v>3436001</v>
      </c>
    </row>
    <row r="4808" spans="1:5">
      <c r="A4808">
        <v>3406006</v>
      </c>
      <c r="B4808">
        <v>3436002</v>
      </c>
      <c r="C4808" s="293">
        <v>118200000</v>
      </c>
      <c r="D4808">
        <f t="shared" si="150"/>
        <v>3406006</v>
      </c>
      <c r="E4808">
        <f t="shared" si="151"/>
        <v>3436002</v>
      </c>
    </row>
    <row r="4809" spans="1:5">
      <c r="A4809">
        <v>3406007</v>
      </c>
      <c r="B4809">
        <v>3436003</v>
      </c>
      <c r="C4809" s="293">
        <v>113300000</v>
      </c>
      <c r="D4809">
        <f t="shared" si="150"/>
        <v>3406007</v>
      </c>
      <c r="E4809">
        <f t="shared" si="151"/>
        <v>3436003</v>
      </c>
    </row>
    <row r="4810" spans="1:5">
      <c r="A4810">
        <v>3406009</v>
      </c>
      <c r="B4810">
        <v>3436004</v>
      </c>
      <c r="C4810" s="293">
        <v>118400000</v>
      </c>
      <c r="D4810">
        <f t="shared" si="150"/>
        <v>3406009</v>
      </c>
      <c r="E4810">
        <f t="shared" si="151"/>
        <v>3436004</v>
      </c>
    </row>
    <row r="4811" spans="1:5">
      <c r="A4811">
        <v>3406010</v>
      </c>
      <c r="B4811">
        <v>3436005</v>
      </c>
      <c r="C4811" s="293">
        <v>107600000</v>
      </c>
      <c r="D4811">
        <f t="shared" si="150"/>
        <v>3406010</v>
      </c>
      <c r="E4811">
        <f t="shared" si="151"/>
        <v>3436005</v>
      </c>
    </row>
    <row r="4812" spans="1:5">
      <c r="A4812">
        <v>3406012</v>
      </c>
      <c r="B4812">
        <v>3436006</v>
      </c>
      <c r="C4812" s="293">
        <v>115300000</v>
      </c>
      <c r="D4812">
        <f t="shared" si="150"/>
        <v>3406012</v>
      </c>
      <c r="E4812">
        <f t="shared" si="151"/>
        <v>3436006</v>
      </c>
    </row>
    <row r="4813" spans="1:5">
      <c r="A4813">
        <v>3406016</v>
      </c>
      <c r="B4813">
        <v>3436007</v>
      </c>
      <c r="C4813" s="293">
        <v>111500000</v>
      </c>
      <c r="D4813">
        <f t="shared" si="150"/>
        <v>3406016</v>
      </c>
      <c r="E4813">
        <f t="shared" si="151"/>
        <v>3436007</v>
      </c>
    </row>
    <row r="4814" spans="1:5">
      <c r="A4814">
        <v>3406031</v>
      </c>
      <c r="B4814">
        <v>3436008</v>
      </c>
      <c r="C4814" s="293">
        <v>114800000</v>
      </c>
      <c r="D4814">
        <f t="shared" si="150"/>
        <v>3406031</v>
      </c>
      <c r="E4814">
        <f t="shared" si="151"/>
        <v>3436008</v>
      </c>
    </row>
    <row r="4815" spans="1:5">
      <c r="A4815">
        <v>3408001</v>
      </c>
      <c r="B4815">
        <v>3436009</v>
      </c>
      <c r="C4815" s="293">
        <v>51200000</v>
      </c>
      <c r="D4815">
        <f t="shared" si="150"/>
        <v>3408001</v>
      </c>
      <c r="E4815">
        <f t="shared" si="151"/>
        <v>3436009</v>
      </c>
    </row>
    <row r="4816" spans="1:5">
      <c r="A4816">
        <v>3408002</v>
      </c>
      <c r="B4816">
        <v>3436010</v>
      </c>
      <c r="C4816" s="293">
        <v>53500000</v>
      </c>
      <c r="D4816">
        <f t="shared" si="150"/>
        <v>3408002</v>
      </c>
      <c r="E4816">
        <f t="shared" si="151"/>
        <v>3436010</v>
      </c>
    </row>
    <row r="4817" spans="1:5">
      <c r="A4817">
        <v>3408008</v>
      </c>
      <c r="B4817">
        <v>3436011</v>
      </c>
      <c r="C4817" s="293">
        <v>111800000</v>
      </c>
      <c r="D4817">
        <f t="shared" si="150"/>
        <v>3408008</v>
      </c>
      <c r="E4817">
        <f t="shared" si="151"/>
        <v>3436011</v>
      </c>
    </row>
    <row r="4818" spans="1:5">
      <c r="A4818">
        <v>3408011</v>
      </c>
      <c r="B4818">
        <v>3436012</v>
      </c>
      <c r="C4818" s="293">
        <v>141700000</v>
      </c>
      <c r="D4818">
        <f t="shared" si="150"/>
        <v>3408011</v>
      </c>
      <c r="E4818">
        <f t="shared" si="151"/>
        <v>3436012</v>
      </c>
    </row>
    <row r="4819" spans="1:5">
      <c r="A4819">
        <v>3408044</v>
      </c>
      <c r="B4819">
        <v>3436013</v>
      </c>
      <c r="C4819" s="293">
        <v>113300000</v>
      </c>
      <c r="D4819">
        <f t="shared" si="150"/>
        <v>3408044</v>
      </c>
      <c r="E4819">
        <f t="shared" si="151"/>
        <v>3436013</v>
      </c>
    </row>
    <row r="4820" spans="1:5">
      <c r="A4820">
        <v>3408045</v>
      </c>
      <c r="B4820">
        <v>3436014</v>
      </c>
      <c r="C4820" s="293">
        <v>124100000</v>
      </c>
      <c r="D4820">
        <f t="shared" si="150"/>
        <v>3408045</v>
      </c>
      <c r="E4820">
        <f t="shared" si="151"/>
        <v>3436014</v>
      </c>
    </row>
    <row r="4821" spans="1:5">
      <c r="A4821">
        <v>3408046</v>
      </c>
      <c r="B4821">
        <v>3436015</v>
      </c>
      <c r="C4821" s="293">
        <v>122100000</v>
      </c>
      <c r="D4821">
        <f t="shared" si="150"/>
        <v>3408046</v>
      </c>
      <c r="E4821">
        <f t="shared" si="151"/>
        <v>3436015</v>
      </c>
    </row>
    <row r="4822" spans="1:5">
      <c r="A4822">
        <v>3408047</v>
      </c>
      <c r="B4822">
        <v>3436016</v>
      </c>
      <c r="C4822" s="293">
        <v>124800000</v>
      </c>
      <c r="D4822">
        <f t="shared" si="150"/>
        <v>3408047</v>
      </c>
      <c r="E4822">
        <f t="shared" si="151"/>
        <v>3436016</v>
      </c>
    </row>
    <row r="4823" spans="1:5">
      <c r="A4823">
        <v>3408048</v>
      </c>
      <c r="B4823">
        <v>3436017</v>
      </c>
      <c r="C4823" s="293">
        <v>146100000</v>
      </c>
      <c r="D4823">
        <f t="shared" si="150"/>
        <v>3408048</v>
      </c>
      <c r="E4823">
        <f t="shared" si="151"/>
        <v>3436017</v>
      </c>
    </row>
    <row r="4824" spans="1:5">
      <c r="A4824">
        <v>3408049</v>
      </c>
      <c r="B4824">
        <v>3436018</v>
      </c>
      <c r="C4824" s="293">
        <v>132100000</v>
      </c>
      <c r="D4824">
        <f t="shared" si="150"/>
        <v>3408049</v>
      </c>
      <c r="E4824">
        <f t="shared" si="151"/>
        <v>3436018</v>
      </c>
    </row>
    <row r="4825" spans="1:5">
      <c r="A4825">
        <v>3408050</v>
      </c>
      <c r="B4825">
        <v>3436019</v>
      </c>
      <c r="C4825" s="293">
        <v>125200000</v>
      </c>
      <c r="D4825">
        <f t="shared" si="150"/>
        <v>3408050</v>
      </c>
      <c r="E4825">
        <f t="shared" si="151"/>
        <v>3436019</v>
      </c>
    </row>
    <row r="4826" spans="1:5">
      <c r="A4826">
        <v>3408051</v>
      </c>
      <c r="B4826">
        <v>3436020</v>
      </c>
      <c r="C4826" s="293">
        <v>143100000</v>
      </c>
      <c r="D4826">
        <f t="shared" si="150"/>
        <v>3408051</v>
      </c>
      <c r="E4826">
        <f t="shared" si="151"/>
        <v>3436020</v>
      </c>
    </row>
    <row r="4827" spans="1:5">
      <c r="A4827">
        <v>3408052</v>
      </c>
      <c r="B4827">
        <v>3436021</v>
      </c>
      <c r="C4827" s="293">
        <v>173300000</v>
      </c>
      <c r="D4827">
        <f t="shared" si="150"/>
        <v>3408052</v>
      </c>
      <c r="E4827">
        <f t="shared" si="151"/>
        <v>3436021</v>
      </c>
    </row>
    <row r="4828" spans="1:5">
      <c r="A4828">
        <v>3408053</v>
      </c>
      <c r="B4828">
        <v>3436022</v>
      </c>
      <c r="C4828" s="293">
        <v>130900000</v>
      </c>
      <c r="D4828">
        <f t="shared" si="150"/>
        <v>3408053</v>
      </c>
      <c r="E4828">
        <f t="shared" si="151"/>
        <v>3436022</v>
      </c>
    </row>
    <row r="4829" spans="1:5">
      <c r="A4829">
        <v>3408054</v>
      </c>
      <c r="B4829">
        <v>3436023</v>
      </c>
      <c r="C4829" s="293">
        <v>130600000</v>
      </c>
      <c r="D4829">
        <f t="shared" si="150"/>
        <v>3408054</v>
      </c>
      <c r="E4829">
        <f t="shared" si="151"/>
        <v>3436023</v>
      </c>
    </row>
    <row r="4830" spans="1:5">
      <c r="A4830">
        <v>3408055</v>
      </c>
      <c r="B4830">
        <v>3436024</v>
      </c>
      <c r="C4830" s="293">
        <v>136500000</v>
      </c>
      <c r="D4830">
        <f t="shared" si="150"/>
        <v>3408055</v>
      </c>
      <c r="E4830">
        <f t="shared" si="151"/>
        <v>3436024</v>
      </c>
    </row>
    <row r="4831" spans="1:5">
      <c r="A4831">
        <v>3408056</v>
      </c>
      <c r="B4831">
        <v>3436025</v>
      </c>
      <c r="C4831" s="293">
        <v>191500000</v>
      </c>
      <c r="D4831">
        <f t="shared" si="150"/>
        <v>3408056</v>
      </c>
      <c r="E4831">
        <f t="shared" si="151"/>
        <v>3436025</v>
      </c>
    </row>
    <row r="4832" spans="1:5">
      <c r="A4832">
        <v>3408057</v>
      </c>
      <c r="B4832">
        <v>3436026</v>
      </c>
      <c r="C4832" s="293">
        <v>175500000</v>
      </c>
      <c r="D4832">
        <f t="shared" si="150"/>
        <v>3408057</v>
      </c>
      <c r="E4832">
        <f t="shared" si="151"/>
        <v>3436026</v>
      </c>
    </row>
    <row r="4833" spans="1:5">
      <c r="A4833">
        <v>3408058</v>
      </c>
      <c r="B4833">
        <v>3436027</v>
      </c>
      <c r="C4833" s="293">
        <v>250000000</v>
      </c>
      <c r="D4833">
        <f t="shared" si="150"/>
        <v>3408058</v>
      </c>
      <c r="E4833">
        <f t="shared" si="151"/>
        <v>3436027</v>
      </c>
    </row>
    <row r="4834" spans="1:5">
      <c r="A4834">
        <v>3406043</v>
      </c>
      <c r="B4834">
        <v>3436028</v>
      </c>
      <c r="C4834" s="293">
        <v>123500000</v>
      </c>
      <c r="D4834">
        <f t="shared" si="150"/>
        <v>3406043</v>
      </c>
      <c r="E4834">
        <f t="shared" si="151"/>
        <v>3436028</v>
      </c>
    </row>
    <row r="4835" spans="1:5">
      <c r="A4835">
        <v>3408059</v>
      </c>
      <c r="B4835">
        <v>3436029</v>
      </c>
      <c r="C4835" s="293">
        <v>217000000</v>
      </c>
      <c r="D4835">
        <f t="shared" si="150"/>
        <v>3408059</v>
      </c>
      <c r="E4835">
        <f t="shared" si="151"/>
        <v>3436029</v>
      </c>
    </row>
    <row r="4836" spans="1:5">
      <c r="A4836">
        <v>3408060</v>
      </c>
      <c r="B4836">
        <v>3436030</v>
      </c>
      <c r="C4836" s="293">
        <v>154000000</v>
      </c>
      <c r="D4836">
        <f t="shared" si="150"/>
        <v>3408060</v>
      </c>
      <c r="E4836">
        <f t="shared" si="151"/>
        <v>3436030</v>
      </c>
    </row>
    <row r="4837" spans="1:5">
      <c r="A4837">
        <v>3406048</v>
      </c>
      <c r="B4837">
        <v>3436031</v>
      </c>
      <c r="C4837" s="293">
        <v>154000000</v>
      </c>
      <c r="D4837">
        <f t="shared" si="150"/>
        <v>3406048</v>
      </c>
      <c r="E4837">
        <f t="shared" si="151"/>
        <v>3436031</v>
      </c>
    </row>
    <row r="4838" spans="1:5">
      <c r="A4838">
        <v>3408061</v>
      </c>
      <c r="B4838">
        <v>3436032</v>
      </c>
      <c r="C4838" s="293">
        <v>215000000</v>
      </c>
      <c r="D4838">
        <f t="shared" si="150"/>
        <v>3408061</v>
      </c>
      <c r="E4838">
        <f t="shared" si="151"/>
        <v>3436032</v>
      </c>
    </row>
    <row r="4839" spans="1:5">
      <c r="A4839">
        <v>3408063</v>
      </c>
      <c r="B4839">
        <v>3436033</v>
      </c>
      <c r="C4839" s="293">
        <v>335000000</v>
      </c>
      <c r="D4839">
        <f t="shared" si="150"/>
        <v>3408063</v>
      </c>
      <c r="E4839">
        <f t="shared" si="151"/>
        <v>3436033</v>
      </c>
    </row>
    <row r="4840" spans="1:5">
      <c r="A4840">
        <v>3406003</v>
      </c>
      <c r="B4840">
        <v>3437001</v>
      </c>
      <c r="C4840" s="293">
        <v>100100000</v>
      </c>
      <c r="D4840">
        <f t="shared" si="150"/>
        <v>3406003</v>
      </c>
      <c r="E4840">
        <f t="shared" si="151"/>
        <v>3437001</v>
      </c>
    </row>
    <row r="4841" spans="1:5">
      <c r="A4841">
        <v>3406020</v>
      </c>
      <c r="B4841">
        <v>3437002</v>
      </c>
      <c r="C4841" s="293">
        <v>139900000</v>
      </c>
      <c r="D4841">
        <f t="shared" si="150"/>
        <v>3406020</v>
      </c>
      <c r="E4841">
        <f t="shared" si="151"/>
        <v>3437002</v>
      </c>
    </row>
    <row r="4842" spans="1:5">
      <c r="A4842">
        <v>3406022</v>
      </c>
      <c r="B4842">
        <v>3437003</v>
      </c>
      <c r="C4842" s="293">
        <v>127800000</v>
      </c>
      <c r="D4842">
        <f t="shared" si="150"/>
        <v>3406022</v>
      </c>
      <c r="E4842">
        <f t="shared" si="151"/>
        <v>3437003</v>
      </c>
    </row>
    <row r="4843" spans="1:5">
      <c r="A4843">
        <v>3406023</v>
      </c>
      <c r="B4843">
        <v>3437004</v>
      </c>
      <c r="C4843" s="293">
        <v>103700000</v>
      </c>
      <c r="D4843">
        <f t="shared" si="150"/>
        <v>3406023</v>
      </c>
      <c r="E4843">
        <f t="shared" si="151"/>
        <v>3437004</v>
      </c>
    </row>
    <row r="4844" spans="1:5">
      <c r="A4844">
        <v>3406024</v>
      </c>
      <c r="B4844">
        <v>3437005</v>
      </c>
      <c r="C4844" s="293">
        <v>170000000</v>
      </c>
      <c r="D4844">
        <f t="shared" si="150"/>
        <v>3406024</v>
      </c>
      <c r="E4844">
        <f t="shared" si="151"/>
        <v>3437005</v>
      </c>
    </row>
    <row r="4845" spans="1:5">
      <c r="A4845">
        <v>3406037</v>
      </c>
      <c r="B4845">
        <v>3437006</v>
      </c>
      <c r="C4845" s="293">
        <v>210000000</v>
      </c>
      <c r="D4845">
        <f t="shared" si="150"/>
        <v>3406037</v>
      </c>
      <c r="E4845">
        <f t="shared" si="151"/>
        <v>3437006</v>
      </c>
    </row>
    <row r="4846" spans="1:5">
      <c r="A4846">
        <v>3406046</v>
      </c>
      <c r="B4846">
        <v>3437007</v>
      </c>
      <c r="C4846" s="293">
        <v>234500000</v>
      </c>
      <c r="D4846">
        <f t="shared" si="150"/>
        <v>3406046</v>
      </c>
      <c r="E4846">
        <f t="shared" si="151"/>
        <v>3437007</v>
      </c>
    </row>
    <row r="4847" spans="1:5">
      <c r="A4847">
        <v>3421001</v>
      </c>
      <c r="B4847">
        <v>3442001</v>
      </c>
      <c r="C4847" s="293">
        <v>146400000</v>
      </c>
      <c r="D4847">
        <f t="shared" si="150"/>
        <v>3421001</v>
      </c>
      <c r="E4847">
        <f t="shared" si="151"/>
        <v>3442001</v>
      </c>
    </row>
    <row r="4848" spans="1:5">
      <c r="A4848">
        <v>3421002</v>
      </c>
      <c r="B4848">
        <v>3442002</v>
      </c>
      <c r="C4848" s="293">
        <v>189900000</v>
      </c>
      <c r="D4848">
        <f t="shared" si="150"/>
        <v>3421002</v>
      </c>
      <c r="E4848">
        <f t="shared" si="151"/>
        <v>3442002</v>
      </c>
    </row>
    <row r="4849" spans="1:5">
      <c r="A4849">
        <v>3418011</v>
      </c>
      <c r="B4849">
        <v>3450001</v>
      </c>
      <c r="C4849" s="293">
        <v>10000000</v>
      </c>
      <c r="D4849">
        <f t="shared" si="150"/>
        <v>3418011</v>
      </c>
      <c r="E4849">
        <f t="shared" si="151"/>
        <v>3450001</v>
      </c>
    </row>
    <row r="4850" spans="1:5">
      <c r="A4850">
        <v>3418031</v>
      </c>
      <c r="B4850">
        <v>3450002</v>
      </c>
      <c r="C4850" s="293">
        <v>19000000</v>
      </c>
      <c r="D4850">
        <f t="shared" si="150"/>
        <v>3418031</v>
      </c>
      <c r="E4850">
        <f t="shared" si="151"/>
        <v>3450002</v>
      </c>
    </row>
    <row r="4851" spans="1:5">
      <c r="A4851">
        <v>3418061</v>
      </c>
      <c r="B4851">
        <v>3450003</v>
      </c>
      <c r="C4851" s="293">
        <v>30500000</v>
      </c>
      <c r="D4851">
        <f t="shared" si="150"/>
        <v>3418061</v>
      </c>
      <c r="E4851">
        <f t="shared" si="151"/>
        <v>3450003</v>
      </c>
    </row>
    <row r="4852" spans="1:5">
      <c r="A4852">
        <v>3419002</v>
      </c>
      <c r="B4852">
        <v>3450004</v>
      </c>
      <c r="C4852" s="293">
        <v>41000000</v>
      </c>
      <c r="D4852">
        <f t="shared" si="150"/>
        <v>3419002</v>
      </c>
      <c r="E4852">
        <f t="shared" si="151"/>
        <v>3450004</v>
      </c>
    </row>
    <row r="4853" spans="1:5">
      <c r="A4853">
        <v>3419003</v>
      </c>
      <c r="B4853">
        <v>3450005</v>
      </c>
      <c r="C4853" s="293">
        <v>29000000</v>
      </c>
      <c r="D4853">
        <f t="shared" si="150"/>
        <v>3419003</v>
      </c>
      <c r="E4853">
        <f t="shared" si="151"/>
        <v>3450005</v>
      </c>
    </row>
    <row r="4854" spans="1:5">
      <c r="A4854">
        <v>3419004</v>
      </c>
      <c r="B4854">
        <v>3450006</v>
      </c>
      <c r="C4854" s="293">
        <v>50000000</v>
      </c>
      <c r="D4854">
        <f t="shared" si="150"/>
        <v>3419004</v>
      </c>
      <c r="E4854">
        <f t="shared" si="151"/>
        <v>3450006</v>
      </c>
    </row>
    <row r="4855" spans="1:5">
      <c r="A4855">
        <v>3419005</v>
      </c>
      <c r="B4855">
        <v>3450007</v>
      </c>
      <c r="C4855" s="293">
        <v>23000000</v>
      </c>
      <c r="D4855">
        <f t="shared" si="150"/>
        <v>3419005</v>
      </c>
      <c r="E4855">
        <f t="shared" si="151"/>
        <v>3450007</v>
      </c>
    </row>
    <row r="4856" spans="1:5">
      <c r="A4856">
        <v>3419006</v>
      </c>
      <c r="B4856">
        <v>3450008</v>
      </c>
      <c r="C4856" s="293">
        <v>17100000</v>
      </c>
      <c r="D4856">
        <f t="shared" si="150"/>
        <v>3419006</v>
      </c>
      <c r="E4856">
        <f t="shared" si="151"/>
        <v>3450008</v>
      </c>
    </row>
    <row r="4857" spans="1:5">
      <c r="A4857">
        <v>3419007</v>
      </c>
      <c r="B4857">
        <v>3450009</v>
      </c>
      <c r="C4857" s="293">
        <v>21300000</v>
      </c>
      <c r="D4857">
        <f t="shared" si="150"/>
        <v>3419007</v>
      </c>
      <c r="E4857">
        <f t="shared" si="151"/>
        <v>3450009</v>
      </c>
    </row>
    <row r="4858" spans="1:5">
      <c r="A4858">
        <v>3419008</v>
      </c>
      <c r="B4858">
        <v>3450010</v>
      </c>
      <c r="C4858" s="293">
        <v>25100000</v>
      </c>
      <c r="D4858">
        <f t="shared" si="150"/>
        <v>3419008</v>
      </c>
      <c r="E4858">
        <f t="shared" si="151"/>
        <v>3450010</v>
      </c>
    </row>
    <row r="4859" spans="1:5">
      <c r="A4859">
        <v>3419009</v>
      </c>
      <c r="B4859">
        <v>3450011</v>
      </c>
      <c r="C4859" s="293">
        <v>39900000</v>
      </c>
      <c r="D4859">
        <f t="shared" si="150"/>
        <v>3419009</v>
      </c>
      <c r="E4859">
        <f t="shared" si="151"/>
        <v>3450011</v>
      </c>
    </row>
    <row r="4860" spans="1:5">
      <c r="A4860">
        <v>3419010</v>
      </c>
      <c r="B4860">
        <v>3450012</v>
      </c>
      <c r="C4860" s="293">
        <v>58000000</v>
      </c>
      <c r="D4860">
        <f t="shared" si="150"/>
        <v>3419010</v>
      </c>
      <c r="E4860">
        <f t="shared" si="151"/>
        <v>3450012</v>
      </c>
    </row>
    <row r="4861" spans="1:5">
      <c r="A4861">
        <v>3419011</v>
      </c>
      <c r="B4861">
        <v>3450013</v>
      </c>
      <c r="C4861" s="293">
        <v>42800000</v>
      </c>
      <c r="D4861">
        <f t="shared" si="150"/>
        <v>3419011</v>
      </c>
      <c r="E4861">
        <f t="shared" si="151"/>
        <v>3450013</v>
      </c>
    </row>
    <row r="4862" spans="1:5">
      <c r="A4862">
        <v>3419012</v>
      </c>
      <c r="B4862">
        <v>3450014</v>
      </c>
      <c r="C4862" s="293">
        <v>134000000</v>
      </c>
      <c r="D4862">
        <f t="shared" si="150"/>
        <v>3419012</v>
      </c>
      <c r="E4862">
        <f t="shared" si="151"/>
        <v>3450014</v>
      </c>
    </row>
    <row r="4863" spans="1:5">
      <c r="A4863">
        <v>3419013</v>
      </c>
      <c r="B4863">
        <v>3450015</v>
      </c>
      <c r="C4863" s="293">
        <v>119600000</v>
      </c>
      <c r="D4863">
        <f t="shared" si="150"/>
        <v>3419013</v>
      </c>
      <c r="E4863">
        <f t="shared" si="151"/>
        <v>3450015</v>
      </c>
    </row>
    <row r="4864" spans="1:5">
      <c r="A4864">
        <v>3419014</v>
      </c>
      <c r="B4864">
        <v>3450016</v>
      </c>
      <c r="C4864" s="293">
        <v>96600000</v>
      </c>
      <c r="D4864">
        <f t="shared" si="150"/>
        <v>3419014</v>
      </c>
      <c r="E4864">
        <f t="shared" si="151"/>
        <v>3450016</v>
      </c>
    </row>
    <row r="4865" spans="1:5">
      <c r="A4865">
        <v>3416001</v>
      </c>
      <c r="B4865">
        <v>3450017</v>
      </c>
      <c r="C4865" s="293">
        <v>33000000</v>
      </c>
      <c r="D4865">
        <f t="shared" si="150"/>
        <v>3416001</v>
      </c>
      <c r="E4865">
        <f t="shared" si="151"/>
        <v>3450017</v>
      </c>
    </row>
    <row r="4866" spans="1:5">
      <c r="A4866">
        <v>3416002</v>
      </c>
      <c r="B4866">
        <v>3450018</v>
      </c>
      <c r="C4866" s="293">
        <v>60000000</v>
      </c>
      <c r="D4866">
        <f t="shared" si="150"/>
        <v>3416002</v>
      </c>
      <c r="E4866">
        <f t="shared" si="151"/>
        <v>3450018</v>
      </c>
    </row>
    <row r="4867" spans="1:5">
      <c r="A4867">
        <v>3416003</v>
      </c>
      <c r="B4867">
        <v>3450019</v>
      </c>
      <c r="C4867" s="293">
        <v>30000000</v>
      </c>
      <c r="D4867">
        <f t="shared" ref="D4867:D4930" si="152">+A4867*1</f>
        <v>3416003</v>
      </c>
      <c r="E4867">
        <f t="shared" ref="E4867:E4930" si="153">+B4867*1</f>
        <v>3450019</v>
      </c>
    </row>
    <row r="4868" spans="1:5">
      <c r="A4868">
        <v>3416004</v>
      </c>
      <c r="B4868">
        <v>3450020</v>
      </c>
      <c r="C4868" s="293">
        <v>161700000</v>
      </c>
      <c r="D4868">
        <f t="shared" si="152"/>
        <v>3416004</v>
      </c>
      <c r="E4868">
        <f t="shared" si="153"/>
        <v>3450020</v>
      </c>
    </row>
    <row r="4869" spans="1:5">
      <c r="A4869">
        <v>3416005</v>
      </c>
      <c r="B4869">
        <v>3450021</v>
      </c>
      <c r="C4869" s="293">
        <v>63000000</v>
      </c>
      <c r="D4869">
        <f t="shared" si="152"/>
        <v>3416005</v>
      </c>
      <c r="E4869">
        <f t="shared" si="153"/>
        <v>3450021</v>
      </c>
    </row>
    <row r="4870" spans="1:5">
      <c r="A4870">
        <v>3417028</v>
      </c>
      <c r="B4870">
        <v>3453001</v>
      </c>
      <c r="C4870" s="293">
        <v>43300000</v>
      </c>
      <c r="D4870">
        <f t="shared" si="152"/>
        <v>3417028</v>
      </c>
      <c r="E4870">
        <f t="shared" si="153"/>
        <v>3453001</v>
      </c>
    </row>
    <row r="4871" spans="1:5">
      <c r="A4871">
        <v>3417109</v>
      </c>
      <c r="B4871">
        <v>3453003</v>
      </c>
      <c r="C4871" s="293">
        <v>92600000</v>
      </c>
      <c r="D4871">
        <f t="shared" si="152"/>
        <v>3417109</v>
      </c>
      <c r="E4871">
        <f t="shared" si="153"/>
        <v>3453003</v>
      </c>
    </row>
    <row r="4872" spans="1:5">
      <c r="A4872">
        <v>3417112</v>
      </c>
      <c r="B4872">
        <v>3453004</v>
      </c>
      <c r="C4872" s="293">
        <v>97800000</v>
      </c>
      <c r="D4872">
        <f t="shared" si="152"/>
        <v>3417112</v>
      </c>
      <c r="E4872">
        <f t="shared" si="153"/>
        <v>3453004</v>
      </c>
    </row>
    <row r="4873" spans="1:5">
      <c r="A4873">
        <v>3417123</v>
      </c>
      <c r="B4873">
        <v>3453005</v>
      </c>
      <c r="C4873" s="293">
        <v>52500000</v>
      </c>
      <c r="D4873">
        <f t="shared" si="152"/>
        <v>3417123</v>
      </c>
      <c r="E4873">
        <f t="shared" si="153"/>
        <v>3453005</v>
      </c>
    </row>
    <row r="4874" spans="1:5">
      <c r="A4874">
        <v>3417126</v>
      </c>
      <c r="B4874">
        <v>3453006</v>
      </c>
      <c r="C4874" s="293">
        <v>86500000</v>
      </c>
      <c r="D4874">
        <f t="shared" si="152"/>
        <v>3417126</v>
      </c>
      <c r="E4874">
        <f t="shared" si="153"/>
        <v>3453006</v>
      </c>
    </row>
    <row r="4875" spans="1:5">
      <c r="A4875">
        <v>3417143</v>
      </c>
      <c r="B4875">
        <v>3453008</v>
      </c>
      <c r="C4875" s="293">
        <v>51300000</v>
      </c>
      <c r="D4875">
        <f t="shared" si="152"/>
        <v>3417143</v>
      </c>
      <c r="E4875">
        <f t="shared" si="153"/>
        <v>3453008</v>
      </c>
    </row>
    <row r="4876" spans="1:5">
      <c r="A4876">
        <v>3417144</v>
      </c>
      <c r="B4876">
        <v>3453009</v>
      </c>
      <c r="C4876" s="293">
        <v>53300000</v>
      </c>
      <c r="D4876">
        <f t="shared" si="152"/>
        <v>3417144</v>
      </c>
      <c r="E4876">
        <f t="shared" si="153"/>
        <v>3453009</v>
      </c>
    </row>
    <row r="4877" spans="1:5">
      <c r="A4877">
        <v>3417145</v>
      </c>
      <c r="B4877">
        <v>3453010</v>
      </c>
      <c r="C4877" s="293">
        <v>15000000</v>
      </c>
      <c r="D4877">
        <f t="shared" si="152"/>
        <v>3417145</v>
      </c>
      <c r="E4877">
        <f t="shared" si="153"/>
        <v>3453010</v>
      </c>
    </row>
    <row r="4878" spans="1:5">
      <c r="A4878">
        <v>3417166</v>
      </c>
      <c r="B4878">
        <v>3453011</v>
      </c>
      <c r="C4878" s="293">
        <v>13600000</v>
      </c>
      <c r="D4878">
        <f t="shared" si="152"/>
        <v>3417166</v>
      </c>
      <c r="E4878">
        <f t="shared" si="153"/>
        <v>3453011</v>
      </c>
    </row>
    <row r="4879" spans="1:5">
      <c r="A4879">
        <v>3417172</v>
      </c>
      <c r="B4879">
        <v>3453012</v>
      </c>
      <c r="C4879" s="293">
        <v>91600000</v>
      </c>
      <c r="D4879">
        <f t="shared" si="152"/>
        <v>3417172</v>
      </c>
      <c r="E4879">
        <f t="shared" si="153"/>
        <v>3453012</v>
      </c>
    </row>
    <row r="4880" spans="1:5">
      <c r="A4880">
        <v>3417175</v>
      </c>
      <c r="B4880">
        <v>3453013</v>
      </c>
      <c r="C4880" s="293">
        <v>28000000</v>
      </c>
      <c r="D4880">
        <f t="shared" si="152"/>
        <v>3417175</v>
      </c>
      <c r="E4880">
        <f t="shared" si="153"/>
        <v>3453013</v>
      </c>
    </row>
    <row r="4881" spans="1:5">
      <c r="A4881">
        <v>3418014</v>
      </c>
      <c r="B4881">
        <v>3453016</v>
      </c>
      <c r="C4881" s="293">
        <v>23000000</v>
      </c>
      <c r="D4881">
        <f t="shared" si="152"/>
        <v>3418014</v>
      </c>
      <c r="E4881">
        <f t="shared" si="153"/>
        <v>3453016</v>
      </c>
    </row>
    <row r="4882" spans="1:5">
      <c r="A4882">
        <v>3418017</v>
      </c>
      <c r="B4882">
        <v>3453017</v>
      </c>
      <c r="C4882" s="293">
        <v>55400000</v>
      </c>
      <c r="D4882">
        <f t="shared" si="152"/>
        <v>3418017</v>
      </c>
      <c r="E4882">
        <f t="shared" si="153"/>
        <v>3453017</v>
      </c>
    </row>
    <row r="4883" spans="1:5">
      <c r="A4883">
        <v>3418038</v>
      </c>
      <c r="B4883">
        <v>3453018</v>
      </c>
      <c r="C4883" s="293">
        <v>90000000</v>
      </c>
      <c r="D4883">
        <f t="shared" si="152"/>
        <v>3418038</v>
      </c>
      <c r="E4883">
        <f t="shared" si="153"/>
        <v>3453018</v>
      </c>
    </row>
    <row r="4884" spans="1:5">
      <c r="A4884">
        <v>3418073</v>
      </c>
      <c r="B4884">
        <v>3453019</v>
      </c>
      <c r="C4884" s="293">
        <v>9500000</v>
      </c>
      <c r="D4884">
        <f t="shared" si="152"/>
        <v>3418073</v>
      </c>
      <c r="E4884">
        <f t="shared" si="153"/>
        <v>3453019</v>
      </c>
    </row>
    <row r="4885" spans="1:5">
      <c r="A4885">
        <v>3417193</v>
      </c>
      <c r="B4885">
        <v>3453020</v>
      </c>
      <c r="C4885" s="293">
        <v>101000000</v>
      </c>
      <c r="D4885">
        <f t="shared" si="152"/>
        <v>3417193</v>
      </c>
      <c r="E4885">
        <f t="shared" si="153"/>
        <v>3453020</v>
      </c>
    </row>
    <row r="4886" spans="1:5">
      <c r="A4886">
        <v>3417211</v>
      </c>
      <c r="B4886">
        <v>3453021</v>
      </c>
      <c r="C4886" s="293">
        <v>34000000</v>
      </c>
      <c r="D4886">
        <f t="shared" si="152"/>
        <v>3417211</v>
      </c>
      <c r="E4886">
        <f t="shared" si="153"/>
        <v>3453021</v>
      </c>
    </row>
    <row r="4887" spans="1:5">
      <c r="A4887">
        <v>3417088</v>
      </c>
      <c r="B4887">
        <v>3454001</v>
      </c>
      <c r="C4887" s="293">
        <v>10600000</v>
      </c>
      <c r="D4887">
        <f t="shared" si="152"/>
        <v>3417088</v>
      </c>
      <c r="E4887">
        <f t="shared" si="153"/>
        <v>3454001</v>
      </c>
    </row>
    <row r="4888" spans="1:5">
      <c r="A4888">
        <v>3417091</v>
      </c>
      <c r="B4888">
        <v>3454002</v>
      </c>
      <c r="C4888" s="293">
        <v>10900000</v>
      </c>
      <c r="D4888">
        <f t="shared" si="152"/>
        <v>3417091</v>
      </c>
      <c r="E4888">
        <f t="shared" si="153"/>
        <v>3454002</v>
      </c>
    </row>
    <row r="4889" spans="1:5">
      <c r="A4889">
        <v>3417093</v>
      </c>
      <c r="B4889">
        <v>3454003</v>
      </c>
      <c r="C4889" s="293">
        <v>15600000</v>
      </c>
      <c r="D4889">
        <f t="shared" si="152"/>
        <v>3417093</v>
      </c>
      <c r="E4889">
        <f t="shared" si="153"/>
        <v>3454003</v>
      </c>
    </row>
    <row r="4890" spans="1:5">
      <c r="A4890">
        <v>3417099</v>
      </c>
      <c r="B4890">
        <v>3454004</v>
      </c>
      <c r="C4890" s="293">
        <v>23600000</v>
      </c>
      <c r="D4890">
        <f t="shared" si="152"/>
        <v>3417099</v>
      </c>
      <c r="E4890">
        <f t="shared" si="153"/>
        <v>3454004</v>
      </c>
    </row>
    <row r="4891" spans="1:5">
      <c r="A4891">
        <v>3417100</v>
      </c>
      <c r="B4891">
        <v>3454005</v>
      </c>
      <c r="C4891" s="293">
        <v>10500000</v>
      </c>
      <c r="D4891">
        <f t="shared" si="152"/>
        <v>3417100</v>
      </c>
      <c r="E4891">
        <f t="shared" si="153"/>
        <v>3454005</v>
      </c>
    </row>
    <row r="4892" spans="1:5">
      <c r="A4892">
        <v>3417103</v>
      </c>
      <c r="B4892">
        <v>3454006</v>
      </c>
      <c r="C4892" s="293">
        <v>32200000</v>
      </c>
      <c r="D4892">
        <f t="shared" si="152"/>
        <v>3417103</v>
      </c>
      <c r="E4892">
        <f t="shared" si="153"/>
        <v>3454006</v>
      </c>
    </row>
    <row r="4893" spans="1:5">
      <c r="A4893">
        <v>3417104</v>
      </c>
      <c r="B4893">
        <v>3454007</v>
      </c>
      <c r="C4893" s="293">
        <v>6800000</v>
      </c>
      <c r="D4893">
        <f t="shared" si="152"/>
        <v>3417104</v>
      </c>
      <c r="E4893">
        <f t="shared" si="153"/>
        <v>3454007</v>
      </c>
    </row>
    <row r="4894" spans="1:5">
      <c r="A4894">
        <v>3417119</v>
      </c>
      <c r="B4894">
        <v>3454009</v>
      </c>
      <c r="C4894" s="293">
        <v>11800000</v>
      </c>
      <c r="D4894">
        <f t="shared" si="152"/>
        <v>3417119</v>
      </c>
      <c r="E4894">
        <f t="shared" si="153"/>
        <v>3454009</v>
      </c>
    </row>
    <row r="4895" spans="1:5">
      <c r="A4895">
        <v>3417120</v>
      </c>
      <c r="B4895">
        <v>3454010</v>
      </c>
      <c r="C4895" s="293">
        <v>26000000</v>
      </c>
      <c r="D4895">
        <f t="shared" si="152"/>
        <v>3417120</v>
      </c>
      <c r="E4895">
        <f t="shared" si="153"/>
        <v>3454010</v>
      </c>
    </row>
    <row r="4896" spans="1:5">
      <c r="A4896">
        <v>3417127</v>
      </c>
      <c r="B4896">
        <v>3454011</v>
      </c>
      <c r="C4896" s="293">
        <v>45800000</v>
      </c>
      <c r="D4896">
        <f t="shared" si="152"/>
        <v>3417127</v>
      </c>
      <c r="E4896">
        <f t="shared" si="153"/>
        <v>3454011</v>
      </c>
    </row>
    <row r="4897" spans="1:5">
      <c r="A4897">
        <v>3417128</v>
      </c>
      <c r="B4897">
        <v>3454012</v>
      </c>
      <c r="C4897" s="293">
        <v>15300000</v>
      </c>
      <c r="D4897">
        <f t="shared" si="152"/>
        <v>3417128</v>
      </c>
      <c r="E4897">
        <f t="shared" si="153"/>
        <v>3454012</v>
      </c>
    </row>
    <row r="4898" spans="1:5">
      <c r="A4898">
        <v>3417133</v>
      </c>
      <c r="B4898">
        <v>3454013</v>
      </c>
      <c r="C4898" s="293">
        <v>31000000</v>
      </c>
      <c r="D4898">
        <f t="shared" si="152"/>
        <v>3417133</v>
      </c>
      <c r="E4898">
        <f t="shared" si="153"/>
        <v>3454013</v>
      </c>
    </row>
    <row r="4899" spans="1:5">
      <c r="A4899">
        <v>3417136</v>
      </c>
      <c r="B4899">
        <v>3454014</v>
      </c>
      <c r="C4899" s="293">
        <v>11200000</v>
      </c>
      <c r="D4899">
        <f t="shared" si="152"/>
        <v>3417136</v>
      </c>
      <c r="E4899">
        <f t="shared" si="153"/>
        <v>3454014</v>
      </c>
    </row>
    <row r="4900" spans="1:5">
      <c r="A4900">
        <v>3417140</v>
      </c>
      <c r="B4900">
        <v>3454015</v>
      </c>
      <c r="C4900" s="293">
        <v>46900000</v>
      </c>
      <c r="D4900">
        <f t="shared" si="152"/>
        <v>3417140</v>
      </c>
      <c r="E4900">
        <f t="shared" si="153"/>
        <v>3454015</v>
      </c>
    </row>
    <row r="4901" spans="1:5">
      <c r="A4901">
        <v>3417150</v>
      </c>
      <c r="B4901">
        <v>3454018</v>
      </c>
      <c r="C4901" s="293">
        <v>38500000</v>
      </c>
      <c r="D4901">
        <f t="shared" si="152"/>
        <v>3417150</v>
      </c>
      <c r="E4901">
        <f t="shared" si="153"/>
        <v>3454018</v>
      </c>
    </row>
    <row r="4902" spans="1:5">
      <c r="A4902">
        <v>3417151</v>
      </c>
      <c r="B4902">
        <v>3454019</v>
      </c>
      <c r="C4902" s="293">
        <v>33800000</v>
      </c>
      <c r="D4902">
        <f t="shared" si="152"/>
        <v>3417151</v>
      </c>
      <c r="E4902">
        <f t="shared" si="153"/>
        <v>3454019</v>
      </c>
    </row>
    <row r="4903" spans="1:5">
      <c r="A4903">
        <v>3417152</v>
      </c>
      <c r="B4903">
        <v>3454020</v>
      </c>
      <c r="C4903" s="293">
        <v>31600000</v>
      </c>
      <c r="D4903">
        <f t="shared" si="152"/>
        <v>3417152</v>
      </c>
      <c r="E4903">
        <f t="shared" si="153"/>
        <v>3454020</v>
      </c>
    </row>
    <row r="4904" spans="1:5">
      <c r="A4904">
        <v>3417167</v>
      </c>
      <c r="B4904">
        <v>3454021</v>
      </c>
      <c r="C4904" s="293">
        <v>10400000</v>
      </c>
      <c r="D4904">
        <f t="shared" si="152"/>
        <v>3417167</v>
      </c>
      <c r="E4904">
        <f t="shared" si="153"/>
        <v>3454021</v>
      </c>
    </row>
    <row r="4905" spans="1:5">
      <c r="A4905">
        <v>3418007</v>
      </c>
      <c r="B4905">
        <v>3454026</v>
      </c>
      <c r="C4905" s="293">
        <v>37400000</v>
      </c>
      <c r="D4905">
        <f t="shared" si="152"/>
        <v>3418007</v>
      </c>
      <c r="E4905">
        <f t="shared" si="153"/>
        <v>3454026</v>
      </c>
    </row>
    <row r="4906" spans="1:5">
      <c r="A4906">
        <v>3417173</v>
      </c>
      <c r="B4906">
        <v>3454027</v>
      </c>
      <c r="C4906" s="293">
        <v>21300000</v>
      </c>
      <c r="D4906">
        <f t="shared" si="152"/>
        <v>3417173</v>
      </c>
      <c r="E4906">
        <f t="shared" si="153"/>
        <v>3454027</v>
      </c>
    </row>
    <row r="4907" spans="1:5">
      <c r="A4907">
        <v>3418020</v>
      </c>
      <c r="B4907">
        <v>3454028</v>
      </c>
      <c r="C4907" s="293">
        <v>19000000</v>
      </c>
      <c r="D4907">
        <f t="shared" si="152"/>
        <v>3418020</v>
      </c>
      <c r="E4907">
        <f t="shared" si="153"/>
        <v>3454028</v>
      </c>
    </row>
    <row r="4908" spans="1:5">
      <c r="A4908">
        <v>3418042</v>
      </c>
      <c r="B4908">
        <v>3454029</v>
      </c>
      <c r="C4908" s="293">
        <v>15300000</v>
      </c>
      <c r="D4908">
        <f t="shared" si="152"/>
        <v>3418042</v>
      </c>
      <c r="E4908">
        <f t="shared" si="153"/>
        <v>3454029</v>
      </c>
    </row>
    <row r="4909" spans="1:5">
      <c r="A4909">
        <v>3418043</v>
      </c>
      <c r="B4909">
        <v>3454030</v>
      </c>
      <c r="C4909" s="293">
        <v>18000000</v>
      </c>
      <c r="D4909">
        <f t="shared" si="152"/>
        <v>3418043</v>
      </c>
      <c r="E4909">
        <f t="shared" si="153"/>
        <v>3454030</v>
      </c>
    </row>
    <row r="4910" spans="1:5">
      <c r="A4910">
        <v>3417186</v>
      </c>
      <c r="B4910">
        <v>3454031</v>
      </c>
      <c r="C4910" s="293">
        <v>14500000</v>
      </c>
      <c r="D4910">
        <f t="shared" si="152"/>
        <v>3417186</v>
      </c>
      <c r="E4910">
        <f t="shared" si="153"/>
        <v>3454031</v>
      </c>
    </row>
    <row r="4911" spans="1:5">
      <c r="A4911">
        <v>3418001</v>
      </c>
      <c r="B4911">
        <v>3454032</v>
      </c>
      <c r="C4911" s="293">
        <v>8800000</v>
      </c>
      <c r="D4911">
        <f t="shared" si="152"/>
        <v>3418001</v>
      </c>
      <c r="E4911">
        <f t="shared" si="153"/>
        <v>3454032</v>
      </c>
    </row>
    <row r="4912" spans="1:5">
      <c r="A4912">
        <v>3418057</v>
      </c>
      <c r="B4912">
        <v>3454033</v>
      </c>
      <c r="C4912" s="293">
        <v>15300000</v>
      </c>
      <c r="D4912">
        <f t="shared" si="152"/>
        <v>3418057</v>
      </c>
      <c r="E4912">
        <f t="shared" si="153"/>
        <v>3454033</v>
      </c>
    </row>
    <row r="4913" spans="1:5">
      <c r="A4913">
        <v>3418058</v>
      </c>
      <c r="B4913">
        <v>3454034</v>
      </c>
      <c r="C4913" s="293">
        <v>18400000</v>
      </c>
      <c r="D4913">
        <f t="shared" si="152"/>
        <v>3418058</v>
      </c>
      <c r="E4913">
        <f t="shared" si="153"/>
        <v>3454034</v>
      </c>
    </row>
    <row r="4914" spans="1:5">
      <c r="A4914">
        <v>3418076</v>
      </c>
      <c r="B4914">
        <v>3454035</v>
      </c>
      <c r="C4914" s="293">
        <v>27100000</v>
      </c>
      <c r="D4914">
        <f t="shared" si="152"/>
        <v>3418076</v>
      </c>
      <c r="E4914">
        <f t="shared" si="153"/>
        <v>3454035</v>
      </c>
    </row>
    <row r="4915" spans="1:5">
      <c r="A4915">
        <v>3417198</v>
      </c>
      <c r="B4915">
        <v>3454036</v>
      </c>
      <c r="C4915" s="293">
        <v>26900000</v>
      </c>
      <c r="D4915">
        <f t="shared" si="152"/>
        <v>3417198</v>
      </c>
      <c r="E4915">
        <f t="shared" si="153"/>
        <v>3454036</v>
      </c>
    </row>
    <row r="4916" spans="1:5">
      <c r="A4916">
        <v>3417202</v>
      </c>
      <c r="B4916">
        <v>3454037</v>
      </c>
      <c r="C4916" s="293">
        <v>15600000</v>
      </c>
      <c r="D4916">
        <f t="shared" si="152"/>
        <v>3417202</v>
      </c>
      <c r="E4916">
        <f t="shared" si="153"/>
        <v>3454037</v>
      </c>
    </row>
    <row r="4917" spans="1:5">
      <c r="A4917">
        <v>3417210</v>
      </c>
      <c r="B4917">
        <v>3454038</v>
      </c>
      <c r="C4917" s="293">
        <v>28000000</v>
      </c>
      <c r="D4917">
        <f t="shared" si="152"/>
        <v>3417210</v>
      </c>
      <c r="E4917">
        <f t="shared" si="153"/>
        <v>3454038</v>
      </c>
    </row>
    <row r="4918" spans="1:5">
      <c r="A4918">
        <v>3417212</v>
      </c>
      <c r="B4918">
        <v>3454039</v>
      </c>
      <c r="C4918" s="293">
        <v>13700000</v>
      </c>
      <c r="D4918">
        <f t="shared" si="152"/>
        <v>3417212</v>
      </c>
      <c r="E4918">
        <f t="shared" si="153"/>
        <v>3454039</v>
      </c>
    </row>
    <row r="4919" spans="1:5">
      <c r="A4919">
        <v>3417217</v>
      </c>
      <c r="B4919">
        <v>3454040</v>
      </c>
      <c r="C4919" s="293">
        <v>21000000</v>
      </c>
      <c r="D4919">
        <f t="shared" si="152"/>
        <v>3417217</v>
      </c>
      <c r="E4919">
        <f t="shared" si="153"/>
        <v>3454040</v>
      </c>
    </row>
    <row r="4920" spans="1:5">
      <c r="A4920">
        <v>3417229</v>
      </c>
      <c r="B4920">
        <v>3454041</v>
      </c>
      <c r="C4920" s="293">
        <v>100000000</v>
      </c>
      <c r="D4920">
        <f t="shared" si="152"/>
        <v>3417229</v>
      </c>
      <c r="E4920">
        <f t="shared" si="153"/>
        <v>3454041</v>
      </c>
    </row>
    <row r="4921" spans="1:5">
      <c r="A4921">
        <v>3417231</v>
      </c>
      <c r="B4921">
        <v>3454042</v>
      </c>
      <c r="C4921" s="293">
        <v>33500000</v>
      </c>
      <c r="D4921">
        <f t="shared" si="152"/>
        <v>3417231</v>
      </c>
      <c r="E4921">
        <f t="shared" si="153"/>
        <v>3454042</v>
      </c>
    </row>
    <row r="4922" spans="1:5">
      <c r="A4922">
        <v>3417005</v>
      </c>
      <c r="B4922">
        <v>3455001</v>
      </c>
      <c r="C4922" s="293">
        <v>20800000</v>
      </c>
      <c r="D4922">
        <f t="shared" si="152"/>
        <v>3417005</v>
      </c>
      <c r="E4922">
        <f t="shared" si="153"/>
        <v>3455001</v>
      </c>
    </row>
    <row r="4923" spans="1:5">
      <c r="A4923">
        <v>3417102</v>
      </c>
      <c r="B4923">
        <v>3455002</v>
      </c>
      <c r="C4923" s="293">
        <v>5500000</v>
      </c>
      <c r="D4923">
        <f t="shared" si="152"/>
        <v>3417102</v>
      </c>
      <c r="E4923">
        <f t="shared" si="153"/>
        <v>3455002</v>
      </c>
    </row>
    <row r="4924" spans="1:5">
      <c r="A4924">
        <v>3417110</v>
      </c>
      <c r="B4924">
        <v>3455003</v>
      </c>
      <c r="C4924" s="293">
        <v>7900000</v>
      </c>
      <c r="D4924">
        <f t="shared" si="152"/>
        <v>3417110</v>
      </c>
      <c r="E4924">
        <f t="shared" si="153"/>
        <v>3455003</v>
      </c>
    </row>
    <row r="4925" spans="1:5">
      <c r="A4925">
        <v>3417117</v>
      </c>
      <c r="B4925">
        <v>3455004</v>
      </c>
      <c r="C4925" s="293">
        <v>6800000</v>
      </c>
      <c r="D4925">
        <f t="shared" si="152"/>
        <v>3417117</v>
      </c>
      <c r="E4925">
        <f t="shared" si="153"/>
        <v>3455004</v>
      </c>
    </row>
    <row r="4926" spans="1:5">
      <c r="A4926">
        <v>3417141</v>
      </c>
      <c r="B4926">
        <v>3455005</v>
      </c>
      <c r="C4926" s="293">
        <v>5600000</v>
      </c>
      <c r="D4926">
        <f t="shared" si="152"/>
        <v>3417141</v>
      </c>
      <c r="E4926">
        <f t="shared" si="153"/>
        <v>3455005</v>
      </c>
    </row>
    <row r="4927" spans="1:5">
      <c r="A4927">
        <v>3417160</v>
      </c>
      <c r="B4927">
        <v>3455006</v>
      </c>
      <c r="C4927" s="293">
        <v>6200000</v>
      </c>
      <c r="D4927">
        <f t="shared" si="152"/>
        <v>3417160</v>
      </c>
      <c r="E4927">
        <f t="shared" si="153"/>
        <v>3455006</v>
      </c>
    </row>
    <row r="4928" spans="1:5">
      <c r="A4928">
        <v>3417190</v>
      </c>
      <c r="B4928">
        <v>3455007</v>
      </c>
      <c r="C4928" s="293">
        <v>7400000</v>
      </c>
      <c r="D4928">
        <f t="shared" si="152"/>
        <v>3417190</v>
      </c>
      <c r="E4928">
        <f t="shared" si="153"/>
        <v>3455007</v>
      </c>
    </row>
    <row r="4929" spans="1:5">
      <c r="A4929">
        <v>3418030</v>
      </c>
      <c r="B4929">
        <v>3455008</v>
      </c>
      <c r="C4929" s="293">
        <v>5600000</v>
      </c>
      <c r="D4929">
        <f t="shared" si="152"/>
        <v>3418030</v>
      </c>
      <c r="E4929">
        <f t="shared" si="153"/>
        <v>3455008</v>
      </c>
    </row>
    <row r="4930" spans="1:5">
      <c r="A4930">
        <v>3418062</v>
      </c>
      <c r="B4930">
        <v>3455009</v>
      </c>
      <c r="C4930" s="293">
        <v>5300000</v>
      </c>
      <c r="D4930">
        <f t="shared" si="152"/>
        <v>3418062</v>
      </c>
      <c r="E4930">
        <f t="shared" si="153"/>
        <v>3455009</v>
      </c>
    </row>
    <row r="4931" spans="1:5">
      <c r="A4931">
        <v>3418063</v>
      </c>
      <c r="B4931">
        <v>3455010</v>
      </c>
      <c r="C4931" s="293">
        <v>5300000</v>
      </c>
      <c r="D4931">
        <f t="shared" ref="D4931:D4994" si="154">+A4931*1</f>
        <v>3418063</v>
      </c>
      <c r="E4931">
        <f t="shared" ref="E4931:E4994" si="155">+B4931*1</f>
        <v>3455010</v>
      </c>
    </row>
    <row r="4932" spans="1:5">
      <c r="A4932">
        <v>3418070</v>
      </c>
      <c r="B4932">
        <v>3455011</v>
      </c>
      <c r="C4932" s="293">
        <v>3500000</v>
      </c>
      <c r="D4932">
        <f t="shared" si="154"/>
        <v>3418070</v>
      </c>
      <c r="E4932">
        <f t="shared" si="155"/>
        <v>3455011</v>
      </c>
    </row>
    <row r="4933" spans="1:5">
      <c r="A4933">
        <v>3417051</v>
      </c>
      <c r="B4933">
        <v>3456001</v>
      </c>
      <c r="C4933" s="293">
        <v>3100000</v>
      </c>
      <c r="D4933">
        <f t="shared" si="154"/>
        <v>3417051</v>
      </c>
      <c r="E4933">
        <f t="shared" si="155"/>
        <v>3456001</v>
      </c>
    </row>
    <row r="4934" spans="1:5">
      <c r="A4934">
        <v>3417108</v>
      </c>
      <c r="B4934">
        <v>3456002</v>
      </c>
      <c r="C4934" s="293">
        <v>4700000</v>
      </c>
      <c r="D4934">
        <f t="shared" si="154"/>
        <v>3417108</v>
      </c>
      <c r="E4934">
        <f t="shared" si="155"/>
        <v>3456002</v>
      </c>
    </row>
    <row r="4935" spans="1:5">
      <c r="A4935">
        <v>3417118</v>
      </c>
      <c r="B4935">
        <v>3456003</v>
      </c>
      <c r="C4935" s="293">
        <v>9500000</v>
      </c>
      <c r="D4935">
        <f t="shared" si="154"/>
        <v>3417118</v>
      </c>
      <c r="E4935">
        <f t="shared" si="155"/>
        <v>3456003</v>
      </c>
    </row>
    <row r="4936" spans="1:5">
      <c r="A4936">
        <v>3417163</v>
      </c>
      <c r="B4936">
        <v>3456004</v>
      </c>
      <c r="C4936" s="293">
        <v>5200000</v>
      </c>
      <c r="D4936">
        <f t="shared" si="154"/>
        <v>3417163</v>
      </c>
      <c r="E4936">
        <f t="shared" si="155"/>
        <v>3456004</v>
      </c>
    </row>
    <row r="4937" spans="1:5">
      <c r="A4937">
        <v>3417168</v>
      </c>
      <c r="B4937">
        <v>3456005</v>
      </c>
      <c r="C4937" s="293">
        <v>7200000</v>
      </c>
      <c r="D4937">
        <f t="shared" si="154"/>
        <v>3417168</v>
      </c>
      <c r="E4937">
        <f t="shared" si="155"/>
        <v>3456005</v>
      </c>
    </row>
    <row r="4938" spans="1:5">
      <c r="A4938">
        <v>3417179</v>
      </c>
      <c r="B4938">
        <v>3456006</v>
      </c>
      <c r="C4938" s="293">
        <v>6600000</v>
      </c>
      <c r="D4938">
        <f t="shared" si="154"/>
        <v>3417179</v>
      </c>
      <c r="E4938">
        <f t="shared" si="155"/>
        <v>3456006</v>
      </c>
    </row>
    <row r="4939" spans="1:5">
      <c r="A4939">
        <v>3417189</v>
      </c>
      <c r="B4939">
        <v>3456007</v>
      </c>
      <c r="C4939" s="293">
        <v>14600000</v>
      </c>
      <c r="D4939">
        <f t="shared" si="154"/>
        <v>3417189</v>
      </c>
      <c r="E4939">
        <f t="shared" si="155"/>
        <v>3456007</v>
      </c>
    </row>
    <row r="4940" spans="1:5">
      <c r="A4940">
        <v>3418019</v>
      </c>
      <c r="B4940">
        <v>3456009</v>
      </c>
      <c r="C4940" s="293">
        <v>3000000</v>
      </c>
      <c r="D4940">
        <f t="shared" si="154"/>
        <v>3418019</v>
      </c>
      <c r="E4940">
        <f t="shared" si="155"/>
        <v>3456009</v>
      </c>
    </row>
    <row r="4941" spans="1:5">
      <c r="A4941">
        <v>3418054</v>
      </c>
      <c r="B4941">
        <v>3456010</v>
      </c>
      <c r="C4941" s="293">
        <v>3900000</v>
      </c>
      <c r="D4941">
        <f t="shared" si="154"/>
        <v>3418054</v>
      </c>
      <c r="E4941">
        <f t="shared" si="155"/>
        <v>3456010</v>
      </c>
    </row>
    <row r="4942" spans="1:5">
      <c r="A4942">
        <v>3418067</v>
      </c>
      <c r="B4942">
        <v>3456011</v>
      </c>
      <c r="C4942" s="293">
        <v>3900000</v>
      </c>
      <c r="D4942">
        <f t="shared" si="154"/>
        <v>3418067</v>
      </c>
      <c r="E4942">
        <f t="shared" si="155"/>
        <v>3456011</v>
      </c>
    </row>
    <row r="4943" spans="1:5">
      <c r="A4943">
        <v>3417197</v>
      </c>
      <c r="B4943">
        <v>3456012</v>
      </c>
      <c r="C4943" s="293">
        <v>65200000</v>
      </c>
      <c r="D4943">
        <f t="shared" si="154"/>
        <v>3417197</v>
      </c>
      <c r="E4943">
        <f t="shared" si="155"/>
        <v>3456012</v>
      </c>
    </row>
    <row r="4944" spans="1:5">
      <c r="A4944">
        <v>3417205</v>
      </c>
      <c r="B4944">
        <v>3456013</v>
      </c>
      <c r="C4944" s="293">
        <v>7700000</v>
      </c>
      <c r="D4944">
        <f t="shared" si="154"/>
        <v>3417205</v>
      </c>
      <c r="E4944">
        <f t="shared" si="155"/>
        <v>3456013</v>
      </c>
    </row>
    <row r="4945" spans="1:5">
      <c r="A4945">
        <v>3417215</v>
      </c>
      <c r="B4945">
        <v>3456014</v>
      </c>
      <c r="C4945" s="293">
        <v>74000000</v>
      </c>
      <c r="D4945">
        <f t="shared" si="154"/>
        <v>3417215</v>
      </c>
      <c r="E4945">
        <f t="shared" si="155"/>
        <v>3456014</v>
      </c>
    </row>
    <row r="4946" spans="1:5">
      <c r="A4946">
        <v>3417219</v>
      </c>
      <c r="B4946">
        <v>3456015</v>
      </c>
      <c r="C4946" s="293">
        <v>15000000</v>
      </c>
      <c r="D4946">
        <f t="shared" si="154"/>
        <v>3417219</v>
      </c>
      <c r="E4946">
        <f t="shared" si="155"/>
        <v>3456015</v>
      </c>
    </row>
    <row r="4947" spans="1:5">
      <c r="A4947">
        <v>3417220</v>
      </c>
      <c r="B4947">
        <v>3456016</v>
      </c>
      <c r="C4947" s="293">
        <v>7500000</v>
      </c>
      <c r="D4947">
        <f t="shared" si="154"/>
        <v>3417220</v>
      </c>
      <c r="E4947">
        <f t="shared" si="155"/>
        <v>3456016</v>
      </c>
    </row>
    <row r="4948" spans="1:5">
      <c r="A4948">
        <v>3417010</v>
      </c>
      <c r="B4948">
        <v>3457001</v>
      </c>
      <c r="C4948" s="293">
        <v>38700000</v>
      </c>
      <c r="D4948">
        <f t="shared" si="154"/>
        <v>3417010</v>
      </c>
      <c r="E4948">
        <f t="shared" si="155"/>
        <v>3457001</v>
      </c>
    </row>
    <row r="4949" spans="1:5">
      <c r="A4949">
        <v>3417017</v>
      </c>
      <c r="B4949">
        <v>3457002</v>
      </c>
      <c r="C4949" s="293">
        <v>29700000</v>
      </c>
      <c r="D4949">
        <f t="shared" si="154"/>
        <v>3417017</v>
      </c>
      <c r="E4949">
        <f t="shared" si="155"/>
        <v>3457002</v>
      </c>
    </row>
    <row r="4950" spans="1:5">
      <c r="A4950">
        <v>3417025</v>
      </c>
      <c r="B4950">
        <v>3457003</v>
      </c>
      <c r="C4950" s="293">
        <v>31900000</v>
      </c>
      <c r="D4950">
        <f t="shared" si="154"/>
        <v>3417025</v>
      </c>
      <c r="E4950">
        <f t="shared" si="155"/>
        <v>3457003</v>
      </c>
    </row>
    <row r="4951" spans="1:5">
      <c r="A4951">
        <v>3417026</v>
      </c>
      <c r="B4951">
        <v>3457004</v>
      </c>
      <c r="C4951" s="293">
        <v>29100000</v>
      </c>
      <c r="D4951">
        <f t="shared" si="154"/>
        <v>3417026</v>
      </c>
      <c r="E4951">
        <f t="shared" si="155"/>
        <v>3457004</v>
      </c>
    </row>
    <row r="4952" spans="1:5">
      <c r="A4952">
        <v>3417032</v>
      </c>
      <c r="B4952">
        <v>3457005</v>
      </c>
      <c r="C4952" s="293">
        <v>10600000</v>
      </c>
      <c r="D4952">
        <f t="shared" si="154"/>
        <v>3417032</v>
      </c>
      <c r="E4952">
        <f t="shared" si="155"/>
        <v>3457005</v>
      </c>
    </row>
    <row r="4953" spans="1:5">
      <c r="A4953">
        <v>3417044</v>
      </c>
      <c r="B4953">
        <v>3457006</v>
      </c>
      <c r="C4953" s="293">
        <v>23000000</v>
      </c>
      <c r="D4953">
        <f t="shared" si="154"/>
        <v>3417044</v>
      </c>
      <c r="E4953">
        <f t="shared" si="155"/>
        <v>3457006</v>
      </c>
    </row>
    <row r="4954" spans="1:5">
      <c r="A4954">
        <v>3417054</v>
      </c>
      <c r="B4954">
        <v>3457007</v>
      </c>
      <c r="C4954" s="293">
        <v>2400000</v>
      </c>
      <c r="D4954">
        <f t="shared" si="154"/>
        <v>3417054</v>
      </c>
      <c r="E4954">
        <f t="shared" si="155"/>
        <v>3457007</v>
      </c>
    </row>
    <row r="4955" spans="1:5">
      <c r="A4955">
        <v>3417059</v>
      </c>
      <c r="B4955">
        <v>3457008</v>
      </c>
      <c r="C4955" s="293">
        <v>7500000</v>
      </c>
      <c r="D4955">
        <f t="shared" si="154"/>
        <v>3417059</v>
      </c>
      <c r="E4955">
        <f t="shared" si="155"/>
        <v>3457008</v>
      </c>
    </row>
    <row r="4956" spans="1:5">
      <c r="A4956">
        <v>3417063</v>
      </c>
      <c r="B4956">
        <v>3457009</v>
      </c>
      <c r="C4956" s="293">
        <v>9500000</v>
      </c>
      <c r="D4956">
        <f t="shared" si="154"/>
        <v>3417063</v>
      </c>
      <c r="E4956">
        <f t="shared" si="155"/>
        <v>3457009</v>
      </c>
    </row>
    <row r="4957" spans="1:5">
      <c r="A4957">
        <v>3417069</v>
      </c>
      <c r="B4957">
        <v>3457010</v>
      </c>
      <c r="C4957" s="293">
        <v>12800000</v>
      </c>
      <c r="D4957">
        <f t="shared" si="154"/>
        <v>3417069</v>
      </c>
      <c r="E4957">
        <f t="shared" si="155"/>
        <v>3457010</v>
      </c>
    </row>
    <row r="4958" spans="1:5">
      <c r="A4958">
        <v>3417101</v>
      </c>
      <c r="B4958">
        <v>3457011</v>
      </c>
      <c r="C4958" s="293">
        <v>7100000</v>
      </c>
      <c r="D4958">
        <f t="shared" si="154"/>
        <v>3417101</v>
      </c>
      <c r="E4958">
        <f t="shared" si="155"/>
        <v>3457011</v>
      </c>
    </row>
    <row r="4959" spans="1:5">
      <c r="A4959">
        <v>3417105</v>
      </c>
      <c r="B4959">
        <v>3457012</v>
      </c>
      <c r="C4959" s="293">
        <v>6100000</v>
      </c>
      <c r="D4959">
        <f t="shared" si="154"/>
        <v>3417105</v>
      </c>
      <c r="E4959">
        <f t="shared" si="155"/>
        <v>3457012</v>
      </c>
    </row>
    <row r="4960" spans="1:5">
      <c r="A4960">
        <v>3417106</v>
      </c>
      <c r="B4960">
        <v>3457013</v>
      </c>
      <c r="C4960" s="293">
        <v>11800000</v>
      </c>
      <c r="D4960">
        <f t="shared" si="154"/>
        <v>3417106</v>
      </c>
      <c r="E4960">
        <f t="shared" si="155"/>
        <v>3457013</v>
      </c>
    </row>
    <row r="4961" spans="1:5">
      <c r="A4961">
        <v>3417114</v>
      </c>
      <c r="B4961">
        <v>3457014</v>
      </c>
      <c r="C4961" s="293">
        <v>4100000</v>
      </c>
      <c r="D4961">
        <f t="shared" si="154"/>
        <v>3417114</v>
      </c>
      <c r="E4961">
        <f t="shared" si="155"/>
        <v>3457014</v>
      </c>
    </row>
    <row r="4962" spans="1:5">
      <c r="A4962">
        <v>3417115</v>
      </c>
      <c r="B4962">
        <v>3457015</v>
      </c>
      <c r="C4962" s="293">
        <v>37700000</v>
      </c>
      <c r="D4962">
        <f t="shared" si="154"/>
        <v>3417115</v>
      </c>
      <c r="E4962">
        <f t="shared" si="155"/>
        <v>3457015</v>
      </c>
    </row>
    <row r="4963" spans="1:5">
      <c r="A4963">
        <v>3417116</v>
      </c>
      <c r="B4963">
        <v>3457016</v>
      </c>
      <c r="C4963" s="293">
        <v>5100000</v>
      </c>
      <c r="D4963">
        <f t="shared" si="154"/>
        <v>3417116</v>
      </c>
      <c r="E4963">
        <f t="shared" si="155"/>
        <v>3457016</v>
      </c>
    </row>
    <row r="4964" spans="1:5">
      <c r="A4964">
        <v>3417121</v>
      </c>
      <c r="B4964">
        <v>3457017</v>
      </c>
      <c r="C4964" s="293">
        <v>4400000</v>
      </c>
      <c r="D4964">
        <f t="shared" si="154"/>
        <v>3417121</v>
      </c>
      <c r="E4964">
        <f t="shared" si="155"/>
        <v>3457017</v>
      </c>
    </row>
    <row r="4965" spans="1:5">
      <c r="A4965">
        <v>3417122</v>
      </c>
      <c r="B4965">
        <v>3457018</v>
      </c>
      <c r="C4965" s="293">
        <v>6100000</v>
      </c>
      <c r="D4965">
        <f t="shared" si="154"/>
        <v>3417122</v>
      </c>
      <c r="E4965">
        <f t="shared" si="155"/>
        <v>3457018</v>
      </c>
    </row>
    <row r="4966" spans="1:5">
      <c r="A4966">
        <v>3417124</v>
      </c>
      <c r="B4966">
        <v>3457019</v>
      </c>
      <c r="C4966" s="293">
        <v>4600000</v>
      </c>
      <c r="D4966">
        <f t="shared" si="154"/>
        <v>3417124</v>
      </c>
      <c r="E4966">
        <f t="shared" si="155"/>
        <v>3457019</v>
      </c>
    </row>
    <row r="4967" spans="1:5">
      <c r="A4967">
        <v>3417125</v>
      </c>
      <c r="B4967">
        <v>3457020</v>
      </c>
      <c r="C4967" s="293">
        <v>36100000</v>
      </c>
      <c r="D4967">
        <f t="shared" si="154"/>
        <v>3417125</v>
      </c>
      <c r="E4967">
        <f t="shared" si="155"/>
        <v>3457020</v>
      </c>
    </row>
    <row r="4968" spans="1:5">
      <c r="A4968">
        <v>3417129</v>
      </c>
      <c r="B4968">
        <v>3457021</v>
      </c>
      <c r="C4968" s="293">
        <v>30200000</v>
      </c>
      <c r="D4968">
        <f t="shared" si="154"/>
        <v>3417129</v>
      </c>
      <c r="E4968">
        <f t="shared" si="155"/>
        <v>3457021</v>
      </c>
    </row>
    <row r="4969" spans="1:5">
      <c r="A4969">
        <v>3417130</v>
      </c>
      <c r="B4969">
        <v>3457022</v>
      </c>
      <c r="C4969" s="293">
        <v>20700000</v>
      </c>
      <c r="D4969">
        <f t="shared" si="154"/>
        <v>3417130</v>
      </c>
      <c r="E4969">
        <f t="shared" si="155"/>
        <v>3457022</v>
      </c>
    </row>
    <row r="4970" spans="1:5">
      <c r="A4970">
        <v>3417131</v>
      </c>
      <c r="B4970">
        <v>3457023</v>
      </c>
      <c r="C4970" s="293">
        <v>25000000</v>
      </c>
      <c r="D4970">
        <f t="shared" si="154"/>
        <v>3417131</v>
      </c>
      <c r="E4970">
        <f t="shared" si="155"/>
        <v>3457023</v>
      </c>
    </row>
    <row r="4971" spans="1:5">
      <c r="A4971">
        <v>3417132</v>
      </c>
      <c r="B4971">
        <v>3457024</v>
      </c>
      <c r="C4971" s="293">
        <v>5900000</v>
      </c>
      <c r="D4971">
        <f t="shared" si="154"/>
        <v>3417132</v>
      </c>
      <c r="E4971">
        <f t="shared" si="155"/>
        <v>3457024</v>
      </c>
    </row>
    <row r="4972" spans="1:5">
      <c r="A4972">
        <v>3417134</v>
      </c>
      <c r="B4972">
        <v>3457025</v>
      </c>
      <c r="C4972" s="293">
        <v>5900000</v>
      </c>
      <c r="D4972">
        <f t="shared" si="154"/>
        <v>3417134</v>
      </c>
      <c r="E4972">
        <f t="shared" si="155"/>
        <v>3457025</v>
      </c>
    </row>
    <row r="4973" spans="1:5">
      <c r="A4973">
        <v>3417135</v>
      </c>
      <c r="B4973">
        <v>3457026</v>
      </c>
      <c r="C4973" s="293">
        <v>6100000</v>
      </c>
      <c r="D4973">
        <f t="shared" si="154"/>
        <v>3417135</v>
      </c>
      <c r="E4973">
        <f t="shared" si="155"/>
        <v>3457026</v>
      </c>
    </row>
    <row r="4974" spans="1:5">
      <c r="A4974">
        <v>3417137</v>
      </c>
      <c r="B4974">
        <v>3457027</v>
      </c>
      <c r="C4974" s="293">
        <v>6900000</v>
      </c>
      <c r="D4974">
        <f t="shared" si="154"/>
        <v>3417137</v>
      </c>
      <c r="E4974">
        <f t="shared" si="155"/>
        <v>3457027</v>
      </c>
    </row>
    <row r="4975" spans="1:5">
      <c r="A4975">
        <v>3417138</v>
      </c>
      <c r="B4975">
        <v>3457028</v>
      </c>
      <c r="C4975" s="293">
        <v>49500000</v>
      </c>
      <c r="D4975">
        <f t="shared" si="154"/>
        <v>3417138</v>
      </c>
      <c r="E4975">
        <f t="shared" si="155"/>
        <v>3457028</v>
      </c>
    </row>
    <row r="4976" spans="1:5">
      <c r="A4976">
        <v>3417142</v>
      </c>
      <c r="B4976">
        <v>3457029</v>
      </c>
      <c r="C4976" s="293">
        <v>30000000</v>
      </c>
      <c r="D4976">
        <f t="shared" si="154"/>
        <v>3417142</v>
      </c>
      <c r="E4976">
        <f t="shared" si="155"/>
        <v>3457029</v>
      </c>
    </row>
    <row r="4977" spans="1:5">
      <c r="A4977">
        <v>3417148</v>
      </c>
      <c r="B4977">
        <v>3457030</v>
      </c>
      <c r="C4977" s="293">
        <v>6400000</v>
      </c>
      <c r="D4977">
        <f t="shared" si="154"/>
        <v>3417148</v>
      </c>
      <c r="E4977">
        <f t="shared" si="155"/>
        <v>3457030</v>
      </c>
    </row>
    <row r="4978" spans="1:5">
      <c r="A4978">
        <v>3417149</v>
      </c>
      <c r="B4978">
        <v>3457031</v>
      </c>
      <c r="C4978" s="293">
        <v>65800000</v>
      </c>
      <c r="D4978">
        <f t="shared" si="154"/>
        <v>3417149</v>
      </c>
      <c r="E4978">
        <f t="shared" si="155"/>
        <v>3457031</v>
      </c>
    </row>
    <row r="4979" spans="1:5">
      <c r="A4979">
        <v>3417153</v>
      </c>
      <c r="B4979">
        <v>3457032</v>
      </c>
      <c r="C4979" s="293">
        <v>28700000</v>
      </c>
      <c r="D4979">
        <f t="shared" si="154"/>
        <v>3417153</v>
      </c>
      <c r="E4979">
        <f t="shared" si="155"/>
        <v>3457032</v>
      </c>
    </row>
    <row r="4980" spans="1:5">
      <c r="A4980">
        <v>3417154</v>
      </c>
      <c r="B4980">
        <v>3457033</v>
      </c>
      <c r="C4980" s="293">
        <v>43000000</v>
      </c>
      <c r="D4980">
        <f t="shared" si="154"/>
        <v>3417154</v>
      </c>
      <c r="E4980">
        <f t="shared" si="155"/>
        <v>3457033</v>
      </c>
    </row>
    <row r="4981" spans="1:5">
      <c r="A4981">
        <v>3417155</v>
      </c>
      <c r="B4981">
        <v>3457034</v>
      </c>
      <c r="C4981" s="293">
        <v>25000000</v>
      </c>
      <c r="D4981">
        <f t="shared" si="154"/>
        <v>3417155</v>
      </c>
      <c r="E4981">
        <f t="shared" si="155"/>
        <v>3457034</v>
      </c>
    </row>
    <row r="4982" spans="1:5">
      <c r="A4982">
        <v>3417156</v>
      </c>
      <c r="B4982">
        <v>3457035</v>
      </c>
      <c r="C4982" s="293">
        <v>28900000</v>
      </c>
      <c r="D4982">
        <f t="shared" si="154"/>
        <v>3417156</v>
      </c>
      <c r="E4982">
        <f t="shared" si="155"/>
        <v>3457035</v>
      </c>
    </row>
    <row r="4983" spans="1:5">
      <c r="A4983">
        <v>3417157</v>
      </c>
      <c r="B4983">
        <v>3457036</v>
      </c>
      <c r="C4983" s="293">
        <v>7200000</v>
      </c>
      <c r="D4983">
        <f t="shared" si="154"/>
        <v>3417157</v>
      </c>
      <c r="E4983">
        <f t="shared" si="155"/>
        <v>3457036</v>
      </c>
    </row>
    <row r="4984" spans="1:5">
      <c r="A4984">
        <v>3417158</v>
      </c>
      <c r="B4984">
        <v>3457037</v>
      </c>
      <c r="C4984" s="293">
        <v>74500000</v>
      </c>
      <c r="D4984">
        <f t="shared" si="154"/>
        <v>3417158</v>
      </c>
      <c r="E4984">
        <f t="shared" si="155"/>
        <v>3457037</v>
      </c>
    </row>
    <row r="4985" spans="1:5">
      <c r="A4985">
        <v>3417159</v>
      </c>
      <c r="B4985">
        <v>3457038</v>
      </c>
      <c r="C4985" s="293">
        <v>46500000</v>
      </c>
      <c r="D4985">
        <f t="shared" si="154"/>
        <v>3417159</v>
      </c>
      <c r="E4985">
        <f t="shared" si="155"/>
        <v>3457038</v>
      </c>
    </row>
    <row r="4986" spans="1:5">
      <c r="A4986">
        <v>3417161</v>
      </c>
      <c r="B4986">
        <v>3457039</v>
      </c>
      <c r="C4986" s="293">
        <v>48400000</v>
      </c>
      <c r="D4986">
        <f t="shared" si="154"/>
        <v>3417161</v>
      </c>
      <c r="E4986">
        <f t="shared" si="155"/>
        <v>3457039</v>
      </c>
    </row>
    <row r="4987" spans="1:5">
      <c r="A4987">
        <v>3417162</v>
      </c>
      <c r="B4987">
        <v>3457040</v>
      </c>
      <c r="C4987" s="293">
        <v>6600000</v>
      </c>
      <c r="D4987">
        <f t="shared" si="154"/>
        <v>3417162</v>
      </c>
      <c r="E4987">
        <f t="shared" si="155"/>
        <v>3457040</v>
      </c>
    </row>
    <row r="4988" spans="1:5">
      <c r="A4988">
        <v>3417164</v>
      </c>
      <c r="B4988">
        <v>3457041</v>
      </c>
      <c r="C4988" s="293">
        <v>70300000</v>
      </c>
      <c r="D4988">
        <f t="shared" si="154"/>
        <v>3417164</v>
      </c>
      <c r="E4988">
        <f t="shared" si="155"/>
        <v>3457041</v>
      </c>
    </row>
    <row r="4989" spans="1:5">
      <c r="A4989">
        <v>3417165</v>
      </c>
      <c r="B4989">
        <v>3457042</v>
      </c>
      <c r="C4989" s="293">
        <v>43800000</v>
      </c>
      <c r="D4989">
        <f t="shared" si="154"/>
        <v>3417165</v>
      </c>
      <c r="E4989">
        <f t="shared" si="155"/>
        <v>3457042</v>
      </c>
    </row>
    <row r="4990" spans="1:5">
      <c r="A4990">
        <v>3417169</v>
      </c>
      <c r="B4990">
        <v>3457043</v>
      </c>
      <c r="C4990" s="293">
        <v>6400000</v>
      </c>
      <c r="D4990">
        <f t="shared" si="154"/>
        <v>3417169</v>
      </c>
      <c r="E4990">
        <f t="shared" si="155"/>
        <v>3457043</v>
      </c>
    </row>
    <row r="4991" spans="1:5">
      <c r="A4991">
        <v>3417170</v>
      </c>
      <c r="B4991">
        <v>3457044</v>
      </c>
      <c r="C4991" s="293">
        <v>44000000</v>
      </c>
      <c r="D4991">
        <f t="shared" si="154"/>
        <v>3417170</v>
      </c>
      <c r="E4991">
        <f t="shared" si="155"/>
        <v>3457044</v>
      </c>
    </row>
    <row r="4992" spans="1:5">
      <c r="A4992">
        <v>3417171</v>
      </c>
      <c r="B4992">
        <v>3457045</v>
      </c>
      <c r="C4992" s="293">
        <v>5100000</v>
      </c>
      <c r="D4992">
        <f t="shared" si="154"/>
        <v>3417171</v>
      </c>
      <c r="E4992">
        <f t="shared" si="155"/>
        <v>3457045</v>
      </c>
    </row>
    <row r="4993" spans="1:5">
      <c r="A4993">
        <v>3417174</v>
      </c>
      <c r="B4993">
        <v>3457047</v>
      </c>
      <c r="C4993" s="293">
        <v>25600000</v>
      </c>
      <c r="D4993">
        <f t="shared" si="154"/>
        <v>3417174</v>
      </c>
      <c r="E4993">
        <f t="shared" si="155"/>
        <v>3457047</v>
      </c>
    </row>
    <row r="4994" spans="1:5">
      <c r="A4994">
        <v>3417177</v>
      </c>
      <c r="B4994">
        <v>3457048</v>
      </c>
      <c r="C4994" s="293">
        <v>5900000</v>
      </c>
      <c r="D4994">
        <f t="shared" si="154"/>
        <v>3417177</v>
      </c>
      <c r="E4994">
        <f t="shared" si="155"/>
        <v>3457048</v>
      </c>
    </row>
    <row r="4995" spans="1:5">
      <c r="A4995">
        <v>3417178</v>
      </c>
      <c r="B4995">
        <v>3457049</v>
      </c>
      <c r="C4995" s="293">
        <v>9200000</v>
      </c>
      <c r="D4995">
        <f t="shared" ref="D4995:D5058" si="156">+A4995*1</f>
        <v>3417178</v>
      </c>
      <c r="E4995">
        <f t="shared" ref="E4995:E5058" si="157">+B4995*1</f>
        <v>3457049</v>
      </c>
    </row>
    <row r="4996" spans="1:5">
      <c r="A4996">
        <v>3417183</v>
      </c>
      <c r="B4996">
        <v>3457050</v>
      </c>
      <c r="C4996" s="293">
        <v>9600000</v>
      </c>
      <c r="D4996">
        <f t="shared" si="156"/>
        <v>3417183</v>
      </c>
      <c r="E4996">
        <f t="shared" si="157"/>
        <v>3457050</v>
      </c>
    </row>
    <row r="4997" spans="1:5">
      <c r="A4997">
        <v>3417184</v>
      </c>
      <c r="B4997">
        <v>3457051</v>
      </c>
      <c r="C4997" s="293">
        <v>8300000</v>
      </c>
      <c r="D4997">
        <f t="shared" si="156"/>
        <v>3417184</v>
      </c>
      <c r="E4997">
        <f t="shared" si="157"/>
        <v>3457051</v>
      </c>
    </row>
    <row r="4998" spans="1:5">
      <c r="A4998">
        <v>3417185</v>
      </c>
      <c r="B4998">
        <v>3457052</v>
      </c>
      <c r="C4998" s="293">
        <v>14300000</v>
      </c>
      <c r="D4998">
        <f t="shared" si="156"/>
        <v>3417185</v>
      </c>
      <c r="E4998">
        <f t="shared" si="157"/>
        <v>3457052</v>
      </c>
    </row>
    <row r="4999" spans="1:5">
      <c r="A4999">
        <v>3417187</v>
      </c>
      <c r="B4999">
        <v>3457054</v>
      </c>
      <c r="C4999" s="293">
        <v>7300000</v>
      </c>
      <c r="D4999">
        <f t="shared" si="156"/>
        <v>3417187</v>
      </c>
      <c r="E4999">
        <f t="shared" si="157"/>
        <v>3457054</v>
      </c>
    </row>
    <row r="5000" spans="1:5">
      <c r="A5000">
        <v>3417188</v>
      </c>
      <c r="B5000">
        <v>3457055</v>
      </c>
      <c r="C5000" s="293">
        <v>59000000</v>
      </c>
      <c r="D5000">
        <f t="shared" si="156"/>
        <v>3417188</v>
      </c>
      <c r="E5000">
        <f t="shared" si="157"/>
        <v>3457055</v>
      </c>
    </row>
    <row r="5001" spans="1:5">
      <c r="A5001">
        <v>3417191</v>
      </c>
      <c r="B5001">
        <v>3457056</v>
      </c>
      <c r="C5001" s="293">
        <v>8300000</v>
      </c>
      <c r="D5001">
        <f t="shared" si="156"/>
        <v>3417191</v>
      </c>
      <c r="E5001">
        <f t="shared" si="157"/>
        <v>3457056</v>
      </c>
    </row>
    <row r="5002" spans="1:5">
      <c r="A5002">
        <v>3418004</v>
      </c>
      <c r="B5002">
        <v>3457058</v>
      </c>
      <c r="C5002" s="293">
        <v>65600000</v>
      </c>
      <c r="D5002">
        <f t="shared" si="156"/>
        <v>3418004</v>
      </c>
      <c r="E5002">
        <f t="shared" si="157"/>
        <v>3457058</v>
      </c>
    </row>
    <row r="5003" spans="1:5">
      <c r="A5003">
        <v>3418006</v>
      </c>
      <c r="B5003">
        <v>3457059</v>
      </c>
      <c r="C5003" s="293">
        <v>2600000</v>
      </c>
      <c r="D5003">
        <f t="shared" si="156"/>
        <v>3418006</v>
      </c>
      <c r="E5003">
        <f t="shared" si="157"/>
        <v>3457059</v>
      </c>
    </row>
    <row r="5004" spans="1:5">
      <c r="A5004">
        <v>3418008</v>
      </c>
      <c r="B5004">
        <v>3457060</v>
      </c>
      <c r="C5004" s="293">
        <v>112800000</v>
      </c>
      <c r="D5004">
        <f t="shared" si="156"/>
        <v>3418008</v>
      </c>
      <c r="E5004">
        <f t="shared" si="157"/>
        <v>3457060</v>
      </c>
    </row>
    <row r="5005" spans="1:5">
      <c r="A5005">
        <v>3418009</v>
      </c>
      <c r="B5005">
        <v>3457061</v>
      </c>
      <c r="C5005" s="293">
        <v>3200000</v>
      </c>
      <c r="D5005">
        <f t="shared" si="156"/>
        <v>3418009</v>
      </c>
      <c r="E5005">
        <f t="shared" si="157"/>
        <v>3457061</v>
      </c>
    </row>
    <row r="5006" spans="1:5">
      <c r="A5006">
        <v>3418018</v>
      </c>
      <c r="B5006">
        <v>3457062</v>
      </c>
      <c r="C5006" s="293">
        <v>4800000</v>
      </c>
      <c r="D5006">
        <f t="shared" si="156"/>
        <v>3418018</v>
      </c>
      <c r="E5006">
        <f t="shared" si="157"/>
        <v>3457062</v>
      </c>
    </row>
    <row r="5007" spans="1:5">
      <c r="A5007">
        <v>3418029</v>
      </c>
      <c r="B5007">
        <v>3457063</v>
      </c>
      <c r="C5007" s="293">
        <v>15000000</v>
      </c>
      <c r="D5007">
        <f t="shared" si="156"/>
        <v>3418029</v>
      </c>
      <c r="E5007">
        <f t="shared" si="157"/>
        <v>3457063</v>
      </c>
    </row>
    <row r="5008" spans="1:5">
      <c r="A5008">
        <v>3418032</v>
      </c>
      <c r="B5008">
        <v>3457064</v>
      </c>
      <c r="C5008" s="293">
        <v>6800000</v>
      </c>
      <c r="D5008">
        <f t="shared" si="156"/>
        <v>3418032</v>
      </c>
      <c r="E5008">
        <f t="shared" si="157"/>
        <v>3457064</v>
      </c>
    </row>
    <row r="5009" spans="1:5">
      <c r="A5009">
        <v>3418034</v>
      </c>
      <c r="B5009">
        <v>3457065</v>
      </c>
      <c r="C5009" s="293">
        <v>38900000</v>
      </c>
      <c r="D5009">
        <f t="shared" si="156"/>
        <v>3418034</v>
      </c>
      <c r="E5009">
        <f t="shared" si="157"/>
        <v>3457065</v>
      </c>
    </row>
    <row r="5010" spans="1:5">
      <c r="A5010">
        <v>3418036</v>
      </c>
      <c r="B5010">
        <v>3457066</v>
      </c>
      <c r="C5010" s="293">
        <v>3900000</v>
      </c>
      <c r="D5010">
        <f t="shared" si="156"/>
        <v>3418036</v>
      </c>
      <c r="E5010">
        <f t="shared" si="157"/>
        <v>3457066</v>
      </c>
    </row>
    <row r="5011" spans="1:5">
      <c r="A5011">
        <v>3418037</v>
      </c>
      <c r="B5011">
        <v>3457067</v>
      </c>
      <c r="C5011" s="293">
        <v>4800000</v>
      </c>
      <c r="D5011">
        <f t="shared" si="156"/>
        <v>3418037</v>
      </c>
      <c r="E5011">
        <f t="shared" si="157"/>
        <v>3457067</v>
      </c>
    </row>
    <row r="5012" spans="1:5">
      <c r="A5012">
        <v>3418039</v>
      </c>
      <c r="B5012">
        <v>3457068</v>
      </c>
      <c r="C5012" s="293">
        <v>5800000</v>
      </c>
      <c r="D5012">
        <f t="shared" si="156"/>
        <v>3418039</v>
      </c>
      <c r="E5012">
        <f t="shared" si="157"/>
        <v>3457068</v>
      </c>
    </row>
    <row r="5013" spans="1:5">
      <c r="A5013">
        <v>3418047</v>
      </c>
      <c r="B5013">
        <v>3457069</v>
      </c>
      <c r="C5013" s="293">
        <v>3200000</v>
      </c>
      <c r="D5013">
        <f t="shared" si="156"/>
        <v>3418047</v>
      </c>
      <c r="E5013">
        <f t="shared" si="157"/>
        <v>3457069</v>
      </c>
    </row>
    <row r="5014" spans="1:5">
      <c r="A5014">
        <v>3418055</v>
      </c>
      <c r="B5014">
        <v>3457070</v>
      </c>
      <c r="C5014" s="293">
        <v>3300000</v>
      </c>
      <c r="D5014">
        <f t="shared" si="156"/>
        <v>3418055</v>
      </c>
      <c r="E5014">
        <f t="shared" si="157"/>
        <v>3457070</v>
      </c>
    </row>
    <row r="5015" spans="1:5">
      <c r="A5015">
        <v>3418056</v>
      </c>
      <c r="B5015">
        <v>3457071</v>
      </c>
      <c r="C5015" s="293">
        <v>49900000</v>
      </c>
      <c r="D5015">
        <f t="shared" si="156"/>
        <v>3418056</v>
      </c>
      <c r="E5015">
        <f t="shared" si="157"/>
        <v>3457071</v>
      </c>
    </row>
    <row r="5016" spans="1:5">
      <c r="A5016">
        <v>3418060</v>
      </c>
      <c r="B5016">
        <v>3457072</v>
      </c>
      <c r="C5016" s="293">
        <v>4200000</v>
      </c>
      <c r="D5016">
        <f t="shared" si="156"/>
        <v>3418060</v>
      </c>
      <c r="E5016">
        <f t="shared" si="157"/>
        <v>3457072</v>
      </c>
    </row>
    <row r="5017" spans="1:5">
      <c r="A5017">
        <v>3418065</v>
      </c>
      <c r="B5017">
        <v>3457073</v>
      </c>
      <c r="C5017" s="293">
        <v>4500000</v>
      </c>
      <c r="D5017">
        <f t="shared" si="156"/>
        <v>3418065</v>
      </c>
      <c r="E5017">
        <f t="shared" si="157"/>
        <v>3457073</v>
      </c>
    </row>
    <row r="5018" spans="1:5">
      <c r="A5018">
        <v>3418068</v>
      </c>
      <c r="B5018">
        <v>3457074</v>
      </c>
      <c r="C5018" s="293">
        <v>4800000</v>
      </c>
      <c r="D5018">
        <f t="shared" si="156"/>
        <v>3418068</v>
      </c>
      <c r="E5018">
        <f t="shared" si="157"/>
        <v>3457074</v>
      </c>
    </row>
    <row r="5019" spans="1:5">
      <c r="A5019">
        <v>3418069</v>
      </c>
      <c r="B5019">
        <v>3457075</v>
      </c>
      <c r="C5019" s="293">
        <v>13800000</v>
      </c>
      <c r="D5019">
        <f t="shared" si="156"/>
        <v>3418069</v>
      </c>
      <c r="E5019">
        <f t="shared" si="157"/>
        <v>3457075</v>
      </c>
    </row>
    <row r="5020" spans="1:5">
      <c r="A5020">
        <v>3417052</v>
      </c>
      <c r="B5020">
        <v>3457076</v>
      </c>
      <c r="C5020" s="293">
        <v>51000000</v>
      </c>
      <c r="D5020">
        <f t="shared" si="156"/>
        <v>3417052</v>
      </c>
      <c r="E5020">
        <f t="shared" si="157"/>
        <v>3457076</v>
      </c>
    </row>
    <row r="5021" spans="1:5">
      <c r="A5021">
        <v>3417113</v>
      </c>
      <c r="B5021">
        <v>3457077</v>
      </c>
      <c r="C5021" s="293">
        <v>33700000</v>
      </c>
      <c r="D5021">
        <f t="shared" si="156"/>
        <v>3417113</v>
      </c>
      <c r="E5021">
        <f t="shared" si="157"/>
        <v>3457077</v>
      </c>
    </row>
    <row r="5022" spans="1:5">
      <c r="A5022">
        <v>3417139</v>
      </c>
      <c r="B5022">
        <v>3457078</v>
      </c>
      <c r="C5022" s="293">
        <v>79200000</v>
      </c>
      <c r="D5022">
        <f t="shared" si="156"/>
        <v>3417139</v>
      </c>
      <c r="E5022">
        <f t="shared" si="157"/>
        <v>3457078</v>
      </c>
    </row>
    <row r="5023" spans="1:5">
      <c r="A5023">
        <v>3417146</v>
      </c>
      <c r="B5023">
        <v>3457079</v>
      </c>
      <c r="C5023" s="293">
        <v>48000000</v>
      </c>
      <c r="D5023">
        <f t="shared" si="156"/>
        <v>3417146</v>
      </c>
      <c r="E5023">
        <f t="shared" si="157"/>
        <v>3457079</v>
      </c>
    </row>
    <row r="5024" spans="1:5">
      <c r="A5024">
        <v>3417147</v>
      </c>
      <c r="B5024">
        <v>3457080</v>
      </c>
      <c r="C5024" s="293">
        <v>33700000</v>
      </c>
      <c r="D5024">
        <f t="shared" si="156"/>
        <v>3417147</v>
      </c>
      <c r="E5024">
        <f t="shared" si="157"/>
        <v>3457080</v>
      </c>
    </row>
    <row r="5025" spans="1:5">
      <c r="A5025">
        <v>3417176</v>
      </c>
      <c r="B5025">
        <v>3457081</v>
      </c>
      <c r="C5025" s="293">
        <v>49000000</v>
      </c>
      <c r="D5025">
        <f t="shared" si="156"/>
        <v>3417176</v>
      </c>
      <c r="E5025">
        <f t="shared" si="157"/>
        <v>3457081</v>
      </c>
    </row>
    <row r="5026" spans="1:5">
      <c r="A5026">
        <v>3417180</v>
      </c>
      <c r="B5026">
        <v>3457082</v>
      </c>
      <c r="C5026" s="293">
        <v>77700000</v>
      </c>
      <c r="D5026">
        <f t="shared" si="156"/>
        <v>3417180</v>
      </c>
      <c r="E5026">
        <f t="shared" si="157"/>
        <v>3457082</v>
      </c>
    </row>
    <row r="5027" spans="1:5">
      <c r="A5027">
        <v>3417181</v>
      </c>
      <c r="B5027">
        <v>3457083</v>
      </c>
      <c r="C5027" s="293">
        <v>77600000</v>
      </c>
      <c r="D5027">
        <f t="shared" si="156"/>
        <v>3417181</v>
      </c>
      <c r="E5027">
        <f t="shared" si="157"/>
        <v>3457083</v>
      </c>
    </row>
    <row r="5028" spans="1:5">
      <c r="A5028">
        <v>3417182</v>
      </c>
      <c r="B5028">
        <v>3457084</v>
      </c>
      <c r="C5028" s="293">
        <v>96700000</v>
      </c>
      <c r="D5028">
        <f t="shared" si="156"/>
        <v>3417182</v>
      </c>
      <c r="E5028">
        <f t="shared" si="157"/>
        <v>3457084</v>
      </c>
    </row>
    <row r="5029" spans="1:5">
      <c r="A5029">
        <v>3417192</v>
      </c>
      <c r="B5029">
        <v>3457085</v>
      </c>
      <c r="C5029" s="293">
        <v>7900000</v>
      </c>
      <c r="D5029">
        <f t="shared" si="156"/>
        <v>3417192</v>
      </c>
      <c r="E5029">
        <f t="shared" si="157"/>
        <v>3457085</v>
      </c>
    </row>
    <row r="5030" spans="1:5">
      <c r="A5030">
        <v>3417194</v>
      </c>
      <c r="B5030">
        <v>3457086</v>
      </c>
      <c r="C5030" s="293">
        <v>85600000</v>
      </c>
      <c r="D5030">
        <f t="shared" si="156"/>
        <v>3417194</v>
      </c>
      <c r="E5030">
        <f t="shared" si="157"/>
        <v>3457086</v>
      </c>
    </row>
    <row r="5031" spans="1:5">
      <c r="A5031">
        <v>3417195</v>
      </c>
      <c r="B5031">
        <v>3457087</v>
      </c>
      <c r="C5031" s="293">
        <v>96700000</v>
      </c>
      <c r="D5031">
        <f t="shared" si="156"/>
        <v>3417195</v>
      </c>
      <c r="E5031">
        <f t="shared" si="157"/>
        <v>3457087</v>
      </c>
    </row>
    <row r="5032" spans="1:5">
      <c r="A5032">
        <v>3418002</v>
      </c>
      <c r="B5032">
        <v>3457088</v>
      </c>
      <c r="C5032" s="293">
        <v>35000000</v>
      </c>
      <c r="D5032">
        <f t="shared" si="156"/>
        <v>3418002</v>
      </c>
      <c r="E5032">
        <f t="shared" si="157"/>
        <v>3457088</v>
      </c>
    </row>
    <row r="5033" spans="1:5">
      <c r="A5033">
        <v>3418003</v>
      </c>
      <c r="B5033">
        <v>3457089</v>
      </c>
      <c r="C5033" s="293">
        <v>68000000</v>
      </c>
      <c r="D5033">
        <f t="shared" si="156"/>
        <v>3418003</v>
      </c>
      <c r="E5033">
        <f t="shared" si="157"/>
        <v>3457089</v>
      </c>
    </row>
    <row r="5034" spans="1:5">
      <c r="A5034">
        <v>3418010</v>
      </c>
      <c r="B5034">
        <v>3457090</v>
      </c>
      <c r="C5034" s="293">
        <v>57400000</v>
      </c>
      <c r="D5034">
        <f t="shared" si="156"/>
        <v>3418010</v>
      </c>
      <c r="E5034">
        <f t="shared" si="157"/>
        <v>3457090</v>
      </c>
    </row>
    <row r="5035" spans="1:5">
      <c r="A5035">
        <v>3418049</v>
      </c>
      <c r="B5035">
        <v>3457091</v>
      </c>
      <c r="C5035" s="293">
        <v>57400000</v>
      </c>
      <c r="D5035">
        <f t="shared" si="156"/>
        <v>3418049</v>
      </c>
      <c r="E5035">
        <f t="shared" si="157"/>
        <v>3457091</v>
      </c>
    </row>
    <row r="5036" spans="1:5">
      <c r="A5036">
        <v>3418051</v>
      </c>
      <c r="B5036">
        <v>3457092</v>
      </c>
      <c r="C5036" s="293">
        <v>85900000</v>
      </c>
      <c r="D5036">
        <f t="shared" si="156"/>
        <v>3418051</v>
      </c>
      <c r="E5036">
        <f t="shared" si="157"/>
        <v>3457092</v>
      </c>
    </row>
    <row r="5037" spans="1:5">
      <c r="A5037">
        <v>3417196</v>
      </c>
      <c r="B5037">
        <v>3457093</v>
      </c>
      <c r="C5037" s="293">
        <v>63000000</v>
      </c>
      <c r="D5037">
        <f t="shared" si="156"/>
        <v>3417196</v>
      </c>
      <c r="E5037">
        <f t="shared" si="157"/>
        <v>3457093</v>
      </c>
    </row>
    <row r="5038" spans="1:5">
      <c r="A5038">
        <v>3417199</v>
      </c>
      <c r="B5038">
        <v>3457094</v>
      </c>
      <c r="C5038" s="293">
        <v>16400000</v>
      </c>
      <c r="D5038">
        <f t="shared" si="156"/>
        <v>3417199</v>
      </c>
      <c r="E5038">
        <f t="shared" si="157"/>
        <v>3457094</v>
      </c>
    </row>
    <row r="5039" spans="1:5">
      <c r="A5039">
        <v>3417200</v>
      </c>
      <c r="B5039">
        <v>3457095</v>
      </c>
      <c r="C5039" s="293">
        <v>55000000</v>
      </c>
      <c r="D5039">
        <f t="shared" si="156"/>
        <v>3417200</v>
      </c>
      <c r="E5039">
        <f t="shared" si="157"/>
        <v>3457095</v>
      </c>
    </row>
    <row r="5040" spans="1:5">
      <c r="A5040">
        <v>3417201</v>
      </c>
      <c r="B5040">
        <v>3457096</v>
      </c>
      <c r="C5040" s="293">
        <v>22200000</v>
      </c>
      <c r="D5040">
        <f t="shared" si="156"/>
        <v>3417201</v>
      </c>
      <c r="E5040">
        <f t="shared" si="157"/>
        <v>3457096</v>
      </c>
    </row>
    <row r="5041" spans="1:5">
      <c r="A5041">
        <v>3417203</v>
      </c>
      <c r="B5041">
        <v>3457097</v>
      </c>
      <c r="C5041" s="293">
        <v>55000000</v>
      </c>
      <c r="D5041">
        <f t="shared" si="156"/>
        <v>3417203</v>
      </c>
      <c r="E5041">
        <f t="shared" si="157"/>
        <v>3457097</v>
      </c>
    </row>
    <row r="5042" spans="1:5">
      <c r="A5042">
        <v>3417204</v>
      </c>
      <c r="B5042">
        <v>3457098</v>
      </c>
      <c r="C5042" s="293">
        <v>146000000</v>
      </c>
      <c r="D5042">
        <f t="shared" si="156"/>
        <v>3417204</v>
      </c>
      <c r="E5042">
        <f t="shared" si="157"/>
        <v>3457098</v>
      </c>
    </row>
    <row r="5043" spans="1:5">
      <c r="A5043">
        <v>3417206</v>
      </c>
      <c r="B5043">
        <v>3457099</v>
      </c>
      <c r="C5043" s="293">
        <v>117200000</v>
      </c>
      <c r="D5043">
        <f t="shared" si="156"/>
        <v>3417206</v>
      </c>
      <c r="E5043">
        <f t="shared" si="157"/>
        <v>3457099</v>
      </c>
    </row>
    <row r="5044" spans="1:5">
      <c r="A5044">
        <v>3417207</v>
      </c>
      <c r="B5044">
        <v>3457100</v>
      </c>
      <c r="C5044" s="293">
        <v>105000000</v>
      </c>
      <c r="D5044">
        <f t="shared" si="156"/>
        <v>3417207</v>
      </c>
      <c r="E5044">
        <f t="shared" si="157"/>
        <v>3457100</v>
      </c>
    </row>
    <row r="5045" spans="1:5">
      <c r="A5045">
        <v>3417208</v>
      </c>
      <c r="B5045">
        <v>3457101</v>
      </c>
      <c r="C5045" s="293">
        <v>100400000</v>
      </c>
      <c r="D5045">
        <f t="shared" si="156"/>
        <v>3417208</v>
      </c>
      <c r="E5045">
        <f t="shared" si="157"/>
        <v>3457101</v>
      </c>
    </row>
    <row r="5046" spans="1:5">
      <c r="A5046">
        <v>3417209</v>
      </c>
      <c r="B5046">
        <v>3457102</v>
      </c>
      <c r="C5046" s="293">
        <v>12000000</v>
      </c>
      <c r="D5046">
        <f t="shared" si="156"/>
        <v>3417209</v>
      </c>
      <c r="E5046">
        <f t="shared" si="157"/>
        <v>3457102</v>
      </c>
    </row>
    <row r="5047" spans="1:5">
      <c r="A5047">
        <v>3417213</v>
      </c>
      <c r="B5047">
        <v>3457103</v>
      </c>
      <c r="C5047" s="293">
        <v>86000000</v>
      </c>
      <c r="D5047">
        <f t="shared" si="156"/>
        <v>3417213</v>
      </c>
      <c r="E5047">
        <f t="shared" si="157"/>
        <v>3457103</v>
      </c>
    </row>
    <row r="5048" spans="1:5">
      <c r="A5048">
        <v>3417214</v>
      </c>
      <c r="B5048">
        <v>3457104</v>
      </c>
      <c r="C5048" s="293">
        <v>47600000</v>
      </c>
      <c r="D5048">
        <f t="shared" si="156"/>
        <v>3417214</v>
      </c>
      <c r="E5048">
        <f t="shared" si="157"/>
        <v>3457104</v>
      </c>
    </row>
    <row r="5049" spans="1:5">
      <c r="A5049">
        <v>3417216</v>
      </c>
      <c r="B5049">
        <v>3457105</v>
      </c>
      <c r="C5049" s="293">
        <v>10100000</v>
      </c>
      <c r="D5049">
        <f t="shared" si="156"/>
        <v>3417216</v>
      </c>
      <c r="E5049">
        <f t="shared" si="157"/>
        <v>3457105</v>
      </c>
    </row>
    <row r="5050" spans="1:5">
      <c r="A5050">
        <v>3417218</v>
      </c>
      <c r="B5050">
        <v>3457106</v>
      </c>
      <c r="C5050" s="293">
        <v>7500000</v>
      </c>
      <c r="D5050">
        <f t="shared" si="156"/>
        <v>3417218</v>
      </c>
      <c r="E5050">
        <f t="shared" si="157"/>
        <v>3457106</v>
      </c>
    </row>
    <row r="5051" spans="1:5">
      <c r="A5051">
        <v>3417221</v>
      </c>
      <c r="B5051">
        <v>3457107</v>
      </c>
      <c r="C5051" s="293">
        <v>7700000</v>
      </c>
      <c r="D5051">
        <f t="shared" si="156"/>
        <v>3417221</v>
      </c>
      <c r="E5051">
        <f t="shared" si="157"/>
        <v>3457107</v>
      </c>
    </row>
    <row r="5052" spans="1:5">
      <c r="A5052">
        <v>3417222</v>
      </c>
      <c r="B5052">
        <v>3457108</v>
      </c>
      <c r="C5052" s="293">
        <v>18900000</v>
      </c>
      <c r="D5052">
        <f t="shared" si="156"/>
        <v>3417222</v>
      </c>
      <c r="E5052">
        <f t="shared" si="157"/>
        <v>3457108</v>
      </c>
    </row>
    <row r="5053" spans="1:5">
      <c r="A5053">
        <v>3417224</v>
      </c>
      <c r="B5053">
        <v>3457109</v>
      </c>
      <c r="C5053" s="293">
        <v>38000000</v>
      </c>
      <c r="D5053">
        <f t="shared" si="156"/>
        <v>3417224</v>
      </c>
      <c r="E5053">
        <f t="shared" si="157"/>
        <v>3457109</v>
      </c>
    </row>
    <row r="5054" spans="1:5">
      <c r="A5054">
        <v>3417225</v>
      </c>
      <c r="B5054">
        <v>3457110</v>
      </c>
      <c r="C5054" s="293">
        <v>55800000</v>
      </c>
      <c r="D5054">
        <f t="shared" si="156"/>
        <v>3417225</v>
      </c>
      <c r="E5054">
        <f t="shared" si="157"/>
        <v>3457110</v>
      </c>
    </row>
    <row r="5055" spans="1:5">
      <c r="A5055">
        <v>3417226</v>
      </c>
      <c r="B5055">
        <v>3457111</v>
      </c>
      <c r="C5055" s="293">
        <v>7800000</v>
      </c>
      <c r="D5055">
        <f t="shared" si="156"/>
        <v>3417226</v>
      </c>
      <c r="E5055">
        <f t="shared" si="157"/>
        <v>3457111</v>
      </c>
    </row>
    <row r="5056" spans="1:5">
      <c r="A5056">
        <v>3417227</v>
      </c>
      <c r="B5056">
        <v>3457112</v>
      </c>
      <c r="C5056" s="293">
        <v>5900000</v>
      </c>
      <c r="D5056">
        <f t="shared" si="156"/>
        <v>3417227</v>
      </c>
      <c r="E5056">
        <f t="shared" si="157"/>
        <v>3457112</v>
      </c>
    </row>
    <row r="5057" spans="1:5">
      <c r="A5057">
        <v>3417228</v>
      </c>
      <c r="B5057">
        <v>3457113</v>
      </c>
      <c r="C5057" s="293">
        <v>20000000</v>
      </c>
      <c r="D5057">
        <f t="shared" si="156"/>
        <v>3417228</v>
      </c>
      <c r="E5057">
        <f t="shared" si="157"/>
        <v>3457113</v>
      </c>
    </row>
    <row r="5058" spans="1:5">
      <c r="A5058">
        <v>3417230</v>
      </c>
      <c r="B5058">
        <v>3457114</v>
      </c>
      <c r="C5058" s="293">
        <v>13600000</v>
      </c>
      <c r="D5058">
        <f t="shared" si="156"/>
        <v>3417230</v>
      </c>
      <c r="E5058">
        <f t="shared" si="157"/>
        <v>3457114</v>
      </c>
    </row>
    <row r="5059" spans="1:5">
      <c r="A5059">
        <v>3417232</v>
      </c>
      <c r="B5059">
        <v>3457115</v>
      </c>
      <c r="C5059" s="293">
        <v>90000000</v>
      </c>
      <c r="D5059">
        <f t="shared" ref="D5059:D5122" si="158">+A5059*1</f>
        <v>3417232</v>
      </c>
      <c r="E5059">
        <f t="shared" ref="E5059:E5122" si="159">+B5059*1</f>
        <v>3457115</v>
      </c>
    </row>
    <row r="5060" spans="1:5">
      <c r="A5060">
        <v>3417233</v>
      </c>
      <c r="B5060">
        <v>3457116</v>
      </c>
      <c r="C5060" s="293">
        <v>86000000</v>
      </c>
      <c r="D5060">
        <f t="shared" si="158"/>
        <v>3417233</v>
      </c>
      <c r="E5060">
        <f t="shared" si="159"/>
        <v>3457116</v>
      </c>
    </row>
    <row r="5061" spans="1:5">
      <c r="A5061">
        <v>3408062</v>
      </c>
      <c r="B5061">
        <v>3489001</v>
      </c>
      <c r="C5061" s="293">
        <v>285000000</v>
      </c>
      <c r="D5061">
        <f t="shared" si="158"/>
        <v>3408062</v>
      </c>
      <c r="E5061">
        <f t="shared" si="159"/>
        <v>3489001</v>
      </c>
    </row>
    <row r="5062" spans="1:5">
      <c r="A5062">
        <v>3419015</v>
      </c>
      <c r="B5062">
        <v>3491001</v>
      </c>
      <c r="C5062" s="293">
        <v>70000000</v>
      </c>
      <c r="D5062">
        <f t="shared" si="158"/>
        <v>3419015</v>
      </c>
      <c r="E5062">
        <f t="shared" si="159"/>
        <v>3491001</v>
      </c>
    </row>
    <row r="5063" spans="1:5">
      <c r="A5063">
        <v>3419016</v>
      </c>
      <c r="B5063">
        <v>3491002</v>
      </c>
      <c r="C5063" s="293">
        <v>109000000</v>
      </c>
      <c r="D5063">
        <f t="shared" si="158"/>
        <v>3419016</v>
      </c>
      <c r="E5063">
        <f t="shared" si="159"/>
        <v>3491002</v>
      </c>
    </row>
    <row r="5064" spans="1:5">
      <c r="A5064">
        <v>3419017</v>
      </c>
      <c r="B5064">
        <v>3491003</v>
      </c>
      <c r="C5064" s="293">
        <v>148800000</v>
      </c>
      <c r="D5064">
        <f t="shared" si="158"/>
        <v>3419017</v>
      </c>
      <c r="E5064">
        <f t="shared" si="159"/>
        <v>3491003</v>
      </c>
    </row>
    <row r="5065" spans="1:5">
      <c r="A5065">
        <v>3419018</v>
      </c>
      <c r="B5065">
        <v>3491004</v>
      </c>
      <c r="C5065" s="293">
        <v>129600000</v>
      </c>
      <c r="D5065">
        <f t="shared" si="158"/>
        <v>3419018</v>
      </c>
      <c r="E5065">
        <f t="shared" si="159"/>
        <v>3491004</v>
      </c>
    </row>
    <row r="5066" spans="1:5">
      <c r="A5066">
        <v>3419019</v>
      </c>
      <c r="B5066">
        <v>3491005</v>
      </c>
      <c r="C5066" s="293">
        <v>145000000</v>
      </c>
      <c r="D5066">
        <f t="shared" si="158"/>
        <v>3419019</v>
      </c>
      <c r="E5066">
        <f t="shared" si="159"/>
        <v>3491005</v>
      </c>
    </row>
    <row r="5067" spans="1:5">
      <c r="A5067">
        <v>3419020</v>
      </c>
      <c r="B5067">
        <v>3491006</v>
      </c>
      <c r="C5067" s="293">
        <v>119600000</v>
      </c>
      <c r="D5067">
        <f t="shared" si="158"/>
        <v>3419020</v>
      </c>
      <c r="E5067">
        <f t="shared" si="159"/>
        <v>3491006</v>
      </c>
    </row>
    <row r="5068" spans="1:5">
      <c r="A5068">
        <v>3504001</v>
      </c>
      <c r="B5068">
        <v>3562001</v>
      </c>
      <c r="C5068" s="293">
        <v>27500000</v>
      </c>
      <c r="D5068">
        <f t="shared" si="158"/>
        <v>3504001</v>
      </c>
      <c r="E5068">
        <f t="shared" si="159"/>
        <v>3562001</v>
      </c>
    </row>
    <row r="5069" spans="1:5">
      <c r="A5069">
        <v>3526001</v>
      </c>
      <c r="B5069">
        <v>3565001</v>
      </c>
      <c r="C5069" s="293">
        <v>66300000</v>
      </c>
      <c r="D5069">
        <f t="shared" si="158"/>
        <v>3526001</v>
      </c>
      <c r="E5069">
        <f t="shared" si="159"/>
        <v>3565001</v>
      </c>
    </row>
    <row r="5070" spans="1:5">
      <c r="A5070">
        <v>3522001</v>
      </c>
      <c r="B5070">
        <v>3566001</v>
      </c>
      <c r="C5070" s="293">
        <v>36700000</v>
      </c>
      <c r="D5070">
        <f t="shared" si="158"/>
        <v>3522001</v>
      </c>
      <c r="E5070">
        <f t="shared" si="159"/>
        <v>3566001</v>
      </c>
    </row>
    <row r="5071" spans="1:5">
      <c r="A5071">
        <v>3610001</v>
      </c>
      <c r="B5071">
        <v>3660001</v>
      </c>
      <c r="C5071" s="293">
        <v>143700000</v>
      </c>
      <c r="D5071">
        <f t="shared" si="158"/>
        <v>3610001</v>
      </c>
      <c r="E5071">
        <f t="shared" si="159"/>
        <v>3660001</v>
      </c>
    </row>
    <row r="5072" spans="1:5">
      <c r="A5072">
        <v>3610006</v>
      </c>
      <c r="B5072">
        <v>3660002</v>
      </c>
      <c r="C5072" s="293">
        <v>179600000</v>
      </c>
      <c r="D5072">
        <f t="shared" si="158"/>
        <v>3610006</v>
      </c>
      <c r="E5072">
        <f t="shared" si="159"/>
        <v>3660002</v>
      </c>
    </row>
    <row r="5073" spans="1:5">
      <c r="A5073">
        <v>3610007</v>
      </c>
      <c r="B5073">
        <v>3660003</v>
      </c>
      <c r="C5073" s="293">
        <v>124100000</v>
      </c>
      <c r="D5073">
        <f t="shared" si="158"/>
        <v>3610007</v>
      </c>
      <c r="E5073">
        <f t="shared" si="159"/>
        <v>3660003</v>
      </c>
    </row>
    <row r="5074" spans="1:5">
      <c r="A5074">
        <v>3610009</v>
      </c>
      <c r="B5074">
        <v>3660004</v>
      </c>
      <c r="C5074" s="293">
        <v>144900000</v>
      </c>
      <c r="D5074">
        <f t="shared" si="158"/>
        <v>3610009</v>
      </c>
      <c r="E5074">
        <f t="shared" si="159"/>
        <v>3660004</v>
      </c>
    </row>
    <row r="5075" spans="1:5">
      <c r="A5075">
        <v>3610081</v>
      </c>
      <c r="B5075">
        <v>3660005</v>
      </c>
      <c r="C5075" s="293">
        <v>249000000</v>
      </c>
      <c r="D5075">
        <f t="shared" si="158"/>
        <v>3610081</v>
      </c>
      <c r="E5075">
        <f t="shared" si="159"/>
        <v>3660005</v>
      </c>
    </row>
    <row r="5076" spans="1:5">
      <c r="A5076">
        <v>3610082</v>
      </c>
      <c r="B5076">
        <v>3660006</v>
      </c>
      <c r="C5076" s="293">
        <v>233800000</v>
      </c>
      <c r="D5076">
        <f t="shared" si="158"/>
        <v>3610082</v>
      </c>
      <c r="E5076">
        <f t="shared" si="159"/>
        <v>3660006</v>
      </c>
    </row>
    <row r="5077" spans="1:5">
      <c r="A5077">
        <v>3610083</v>
      </c>
      <c r="B5077">
        <v>3660007</v>
      </c>
      <c r="C5077" s="293">
        <v>92600000</v>
      </c>
      <c r="D5077">
        <f t="shared" si="158"/>
        <v>3610083</v>
      </c>
      <c r="E5077">
        <f t="shared" si="159"/>
        <v>3660007</v>
      </c>
    </row>
    <row r="5078" spans="1:5">
      <c r="A5078">
        <v>3610086</v>
      </c>
      <c r="B5078">
        <v>3660008</v>
      </c>
      <c r="C5078" s="293">
        <v>156700000</v>
      </c>
      <c r="D5078">
        <f t="shared" si="158"/>
        <v>3610086</v>
      </c>
      <c r="E5078">
        <f t="shared" si="159"/>
        <v>3660008</v>
      </c>
    </row>
    <row r="5079" spans="1:5">
      <c r="A5079">
        <v>3610088</v>
      </c>
      <c r="B5079">
        <v>3660009</v>
      </c>
      <c r="C5079" s="293">
        <v>164900000</v>
      </c>
      <c r="D5079">
        <f t="shared" si="158"/>
        <v>3610088</v>
      </c>
      <c r="E5079">
        <f t="shared" si="159"/>
        <v>3660009</v>
      </c>
    </row>
    <row r="5080" spans="1:5">
      <c r="A5080">
        <v>3610089</v>
      </c>
      <c r="B5080">
        <v>3660010</v>
      </c>
      <c r="C5080" s="293">
        <v>148000000</v>
      </c>
      <c r="D5080">
        <f t="shared" si="158"/>
        <v>3610089</v>
      </c>
      <c r="E5080">
        <f t="shared" si="159"/>
        <v>3660010</v>
      </c>
    </row>
    <row r="5081" spans="1:5">
      <c r="A5081">
        <v>3610090</v>
      </c>
      <c r="B5081">
        <v>3660011</v>
      </c>
      <c r="C5081" s="293">
        <v>270000000</v>
      </c>
      <c r="D5081">
        <f t="shared" si="158"/>
        <v>3610090</v>
      </c>
      <c r="E5081">
        <f t="shared" si="159"/>
        <v>3660011</v>
      </c>
    </row>
    <row r="5082" spans="1:5">
      <c r="A5082">
        <v>3610091</v>
      </c>
      <c r="B5082">
        <v>3660012</v>
      </c>
      <c r="C5082" s="293">
        <v>257000000</v>
      </c>
      <c r="D5082">
        <f t="shared" si="158"/>
        <v>3610091</v>
      </c>
      <c r="E5082">
        <f t="shared" si="159"/>
        <v>3660012</v>
      </c>
    </row>
    <row r="5083" spans="1:5">
      <c r="A5083">
        <v>3610092</v>
      </c>
      <c r="B5083">
        <v>3660013</v>
      </c>
      <c r="C5083" s="293">
        <v>244000000</v>
      </c>
      <c r="D5083">
        <f t="shared" si="158"/>
        <v>3610092</v>
      </c>
      <c r="E5083">
        <f t="shared" si="159"/>
        <v>3660013</v>
      </c>
    </row>
    <row r="5084" spans="1:5">
      <c r="A5084">
        <v>3610093</v>
      </c>
      <c r="B5084">
        <v>3660014</v>
      </c>
      <c r="C5084" s="293">
        <v>264000000</v>
      </c>
      <c r="D5084">
        <f t="shared" si="158"/>
        <v>3610093</v>
      </c>
      <c r="E5084">
        <f t="shared" si="159"/>
        <v>3660014</v>
      </c>
    </row>
    <row r="5085" spans="1:5">
      <c r="A5085">
        <v>3610094</v>
      </c>
      <c r="B5085">
        <v>3660015</v>
      </c>
      <c r="C5085" s="293">
        <v>288000000</v>
      </c>
      <c r="D5085">
        <f t="shared" si="158"/>
        <v>3610094</v>
      </c>
      <c r="E5085">
        <f t="shared" si="159"/>
        <v>3660015</v>
      </c>
    </row>
    <row r="5086" spans="1:5">
      <c r="A5086">
        <v>3610095</v>
      </c>
      <c r="B5086">
        <v>3660016</v>
      </c>
      <c r="C5086" s="293">
        <v>173000000</v>
      </c>
      <c r="D5086">
        <f t="shared" si="158"/>
        <v>3610095</v>
      </c>
      <c r="E5086">
        <f t="shared" si="159"/>
        <v>3660016</v>
      </c>
    </row>
    <row r="5087" spans="1:5">
      <c r="A5087">
        <v>3610096</v>
      </c>
      <c r="B5087">
        <v>3660017</v>
      </c>
      <c r="C5087" s="293">
        <v>152000000</v>
      </c>
      <c r="D5087">
        <f t="shared" si="158"/>
        <v>3610096</v>
      </c>
      <c r="E5087">
        <f t="shared" si="159"/>
        <v>3660017</v>
      </c>
    </row>
    <row r="5088" spans="1:5">
      <c r="A5088">
        <v>3610097</v>
      </c>
      <c r="B5088">
        <v>3660018</v>
      </c>
      <c r="C5088" s="293">
        <v>172000000</v>
      </c>
      <c r="D5088">
        <f t="shared" si="158"/>
        <v>3610097</v>
      </c>
      <c r="E5088">
        <f t="shared" si="159"/>
        <v>3660018</v>
      </c>
    </row>
    <row r="5089" spans="1:5">
      <c r="A5089">
        <v>3610098</v>
      </c>
      <c r="B5089">
        <v>3660019</v>
      </c>
      <c r="C5089" s="293">
        <v>279000000</v>
      </c>
      <c r="D5089">
        <f t="shared" si="158"/>
        <v>3610098</v>
      </c>
      <c r="E5089">
        <f t="shared" si="159"/>
        <v>3660019</v>
      </c>
    </row>
    <row r="5090" spans="1:5">
      <c r="A5090">
        <v>3610099</v>
      </c>
      <c r="B5090">
        <v>3660020</v>
      </c>
      <c r="C5090" s="293">
        <v>218000000</v>
      </c>
      <c r="D5090">
        <f t="shared" si="158"/>
        <v>3610099</v>
      </c>
      <c r="E5090">
        <f t="shared" si="159"/>
        <v>3660020</v>
      </c>
    </row>
    <row r="5091" spans="1:5">
      <c r="A5091">
        <v>3610100</v>
      </c>
      <c r="B5091">
        <v>3660021</v>
      </c>
      <c r="C5091" s="293">
        <v>269200000</v>
      </c>
      <c r="D5091">
        <f t="shared" si="158"/>
        <v>3610100</v>
      </c>
      <c r="E5091">
        <f t="shared" si="159"/>
        <v>3660021</v>
      </c>
    </row>
    <row r="5092" spans="1:5">
      <c r="A5092">
        <v>3610101</v>
      </c>
      <c r="B5092">
        <v>3660022</v>
      </c>
      <c r="C5092" s="293">
        <v>170200000</v>
      </c>
      <c r="D5092">
        <f t="shared" si="158"/>
        <v>3610101</v>
      </c>
      <c r="E5092">
        <f t="shared" si="159"/>
        <v>3660022</v>
      </c>
    </row>
    <row r="5093" spans="1:5">
      <c r="A5093">
        <v>3610102</v>
      </c>
      <c r="B5093">
        <v>3660023</v>
      </c>
      <c r="C5093" s="293">
        <v>264000000</v>
      </c>
      <c r="D5093">
        <f t="shared" si="158"/>
        <v>3610102</v>
      </c>
      <c r="E5093">
        <f t="shared" si="159"/>
        <v>3660023</v>
      </c>
    </row>
    <row r="5094" spans="1:5">
      <c r="A5094">
        <v>3610103</v>
      </c>
      <c r="B5094">
        <v>3660024</v>
      </c>
      <c r="C5094" s="293">
        <v>404400000</v>
      </c>
      <c r="D5094">
        <f t="shared" si="158"/>
        <v>3610103</v>
      </c>
      <c r="E5094">
        <f t="shared" si="159"/>
        <v>3660024</v>
      </c>
    </row>
    <row r="5095" spans="1:5">
      <c r="A5095">
        <v>3610104</v>
      </c>
      <c r="B5095">
        <v>3660025</v>
      </c>
      <c r="C5095" s="293">
        <v>283000000</v>
      </c>
      <c r="D5095">
        <f t="shared" si="158"/>
        <v>3610104</v>
      </c>
      <c r="E5095">
        <f t="shared" si="159"/>
        <v>3660025</v>
      </c>
    </row>
    <row r="5096" spans="1:5">
      <c r="A5096">
        <v>3610105</v>
      </c>
      <c r="B5096">
        <v>3660026</v>
      </c>
      <c r="C5096" s="293">
        <v>260800000</v>
      </c>
      <c r="D5096">
        <f t="shared" si="158"/>
        <v>3610105</v>
      </c>
      <c r="E5096">
        <f t="shared" si="159"/>
        <v>3660026</v>
      </c>
    </row>
    <row r="5097" spans="1:5">
      <c r="A5097">
        <v>3610106</v>
      </c>
      <c r="B5097">
        <v>3660027</v>
      </c>
      <c r="C5097" s="293">
        <v>398400000</v>
      </c>
      <c r="D5097">
        <f t="shared" si="158"/>
        <v>3610106</v>
      </c>
      <c r="E5097">
        <f t="shared" si="159"/>
        <v>3660027</v>
      </c>
    </row>
    <row r="5098" spans="1:5">
      <c r="A5098">
        <v>3610107</v>
      </c>
      <c r="B5098">
        <v>3660028</v>
      </c>
      <c r="C5098" s="293">
        <v>314500000</v>
      </c>
      <c r="D5098">
        <f t="shared" si="158"/>
        <v>3610107</v>
      </c>
      <c r="E5098">
        <f t="shared" si="159"/>
        <v>3660028</v>
      </c>
    </row>
    <row r="5099" spans="1:5">
      <c r="A5099">
        <v>3610108</v>
      </c>
      <c r="B5099">
        <v>3660029</v>
      </c>
      <c r="C5099" s="293">
        <v>270500000</v>
      </c>
      <c r="D5099">
        <f t="shared" si="158"/>
        <v>3610108</v>
      </c>
      <c r="E5099">
        <f t="shared" si="159"/>
        <v>3660029</v>
      </c>
    </row>
    <row r="5100" spans="1:5">
      <c r="A5100">
        <v>3610109</v>
      </c>
      <c r="B5100">
        <v>3660030</v>
      </c>
      <c r="C5100" s="293">
        <v>195900000</v>
      </c>
      <c r="D5100">
        <f t="shared" si="158"/>
        <v>3610109</v>
      </c>
      <c r="E5100">
        <f t="shared" si="159"/>
        <v>3660030</v>
      </c>
    </row>
    <row r="5101" spans="1:5">
      <c r="A5101">
        <v>3610110</v>
      </c>
      <c r="B5101">
        <v>3660031</v>
      </c>
      <c r="C5101" s="293">
        <v>156100000</v>
      </c>
      <c r="D5101">
        <f t="shared" si="158"/>
        <v>3610110</v>
      </c>
      <c r="E5101">
        <f t="shared" si="159"/>
        <v>3660031</v>
      </c>
    </row>
    <row r="5102" spans="1:5">
      <c r="A5102">
        <v>3610111</v>
      </c>
      <c r="B5102">
        <v>3660032</v>
      </c>
      <c r="C5102" s="293">
        <v>553400000</v>
      </c>
      <c r="D5102">
        <f t="shared" si="158"/>
        <v>3610111</v>
      </c>
      <c r="E5102">
        <f t="shared" si="159"/>
        <v>3660032</v>
      </c>
    </row>
    <row r="5103" spans="1:5">
      <c r="A5103">
        <v>3610112</v>
      </c>
      <c r="B5103">
        <v>3660033</v>
      </c>
      <c r="C5103" s="293">
        <v>292000000</v>
      </c>
      <c r="D5103">
        <f t="shared" si="158"/>
        <v>3610112</v>
      </c>
      <c r="E5103">
        <f t="shared" si="159"/>
        <v>3660033</v>
      </c>
    </row>
    <row r="5104" spans="1:5">
      <c r="A5104">
        <v>3610113</v>
      </c>
      <c r="B5104">
        <v>3660034</v>
      </c>
      <c r="C5104" s="293">
        <v>562900000</v>
      </c>
      <c r="D5104">
        <f t="shared" si="158"/>
        <v>3610113</v>
      </c>
      <c r="E5104">
        <f t="shared" si="159"/>
        <v>3660034</v>
      </c>
    </row>
    <row r="5105" spans="1:5">
      <c r="A5105">
        <v>3610114</v>
      </c>
      <c r="B5105">
        <v>3660035</v>
      </c>
      <c r="C5105" s="293">
        <v>422200000</v>
      </c>
      <c r="D5105">
        <f t="shared" si="158"/>
        <v>3610114</v>
      </c>
      <c r="E5105">
        <f t="shared" si="159"/>
        <v>3660035</v>
      </c>
    </row>
    <row r="5106" spans="1:5">
      <c r="A5106">
        <v>3610115</v>
      </c>
      <c r="B5106">
        <v>3660036</v>
      </c>
      <c r="C5106" s="293">
        <v>551200000</v>
      </c>
      <c r="D5106">
        <f t="shared" si="158"/>
        <v>3610115</v>
      </c>
      <c r="E5106">
        <f t="shared" si="159"/>
        <v>3660036</v>
      </c>
    </row>
    <row r="5107" spans="1:5">
      <c r="A5107">
        <v>3610116</v>
      </c>
      <c r="B5107">
        <v>3660037</v>
      </c>
      <c r="C5107" s="293">
        <v>592100000</v>
      </c>
      <c r="D5107">
        <f t="shared" si="158"/>
        <v>3610116</v>
      </c>
      <c r="E5107">
        <f t="shared" si="159"/>
        <v>3660037</v>
      </c>
    </row>
    <row r="5108" spans="1:5">
      <c r="A5108">
        <v>3610117</v>
      </c>
      <c r="B5108">
        <v>3660038</v>
      </c>
      <c r="C5108" s="293">
        <v>535900000</v>
      </c>
      <c r="D5108">
        <f t="shared" si="158"/>
        <v>3610117</v>
      </c>
      <c r="E5108">
        <f t="shared" si="159"/>
        <v>3660038</v>
      </c>
    </row>
    <row r="5109" spans="1:5">
      <c r="A5109">
        <v>3610118</v>
      </c>
      <c r="B5109">
        <v>3660039</v>
      </c>
      <c r="C5109" s="293">
        <v>507900000</v>
      </c>
      <c r="D5109">
        <f t="shared" si="158"/>
        <v>3610118</v>
      </c>
      <c r="E5109">
        <f t="shared" si="159"/>
        <v>3660039</v>
      </c>
    </row>
    <row r="5110" spans="1:5">
      <c r="A5110">
        <v>3610119</v>
      </c>
      <c r="B5110">
        <v>3660040</v>
      </c>
      <c r="C5110" s="293">
        <v>638800000</v>
      </c>
      <c r="D5110">
        <f t="shared" si="158"/>
        <v>3610119</v>
      </c>
      <c r="E5110">
        <f t="shared" si="159"/>
        <v>3660040</v>
      </c>
    </row>
    <row r="5111" spans="1:5">
      <c r="A5111">
        <v>3610120</v>
      </c>
      <c r="B5111">
        <v>3660041</v>
      </c>
      <c r="C5111" s="293">
        <v>502100000</v>
      </c>
      <c r="D5111">
        <f t="shared" si="158"/>
        <v>3610120</v>
      </c>
      <c r="E5111">
        <f t="shared" si="159"/>
        <v>3660041</v>
      </c>
    </row>
    <row r="5112" spans="1:5">
      <c r="A5112">
        <v>3611001</v>
      </c>
      <c r="B5112">
        <v>3661001</v>
      </c>
      <c r="C5112" s="293">
        <v>162300000</v>
      </c>
      <c r="D5112">
        <f t="shared" si="158"/>
        <v>3611001</v>
      </c>
      <c r="E5112">
        <f t="shared" si="159"/>
        <v>3661001</v>
      </c>
    </row>
    <row r="5113" spans="1:5">
      <c r="A5113">
        <v>3611002</v>
      </c>
      <c r="B5113">
        <v>3661002</v>
      </c>
      <c r="C5113" s="293">
        <v>129800000</v>
      </c>
      <c r="D5113">
        <f t="shared" si="158"/>
        <v>3611002</v>
      </c>
      <c r="E5113">
        <f t="shared" si="159"/>
        <v>3661002</v>
      </c>
    </row>
    <row r="5114" spans="1:5">
      <c r="A5114">
        <v>3611010</v>
      </c>
      <c r="B5114">
        <v>3661003</v>
      </c>
      <c r="C5114" s="293">
        <v>195000000</v>
      </c>
      <c r="D5114">
        <f t="shared" si="158"/>
        <v>3611010</v>
      </c>
      <c r="E5114">
        <f t="shared" si="159"/>
        <v>3661003</v>
      </c>
    </row>
    <row r="5115" spans="1:5">
      <c r="A5115">
        <v>3611011</v>
      </c>
      <c r="B5115">
        <v>3661004</v>
      </c>
      <c r="C5115" s="293">
        <v>103000000</v>
      </c>
      <c r="D5115">
        <f t="shared" si="158"/>
        <v>3611011</v>
      </c>
      <c r="E5115">
        <f t="shared" si="159"/>
        <v>3661004</v>
      </c>
    </row>
    <row r="5116" spans="1:5">
      <c r="A5116">
        <v>3611012</v>
      </c>
      <c r="B5116">
        <v>3661005</v>
      </c>
      <c r="C5116" s="293">
        <v>133300000</v>
      </c>
      <c r="D5116">
        <f t="shared" si="158"/>
        <v>3611012</v>
      </c>
      <c r="E5116">
        <f t="shared" si="159"/>
        <v>3661005</v>
      </c>
    </row>
    <row r="5117" spans="1:5">
      <c r="A5117">
        <v>3611080</v>
      </c>
      <c r="B5117">
        <v>3661006</v>
      </c>
      <c r="C5117" s="293">
        <v>186000000</v>
      </c>
      <c r="D5117">
        <f t="shared" si="158"/>
        <v>3611080</v>
      </c>
      <c r="E5117">
        <f t="shared" si="159"/>
        <v>3661006</v>
      </c>
    </row>
    <row r="5118" spans="1:5">
      <c r="A5118">
        <v>3611083</v>
      </c>
      <c r="B5118">
        <v>3661007</v>
      </c>
      <c r="C5118" s="293">
        <v>130000000</v>
      </c>
      <c r="D5118">
        <f t="shared" si="158"/>
        <v>3611083</v>
      </c>
      <c r="E5118">
        <f t="shared" si="159"/>
        <v>3661007</v>
      </c>
    </row>
    <row r="5119" spans="1:5">
      <c r="A5119">
        <v>3611084</v>
      </c>
      <c r="B5119">
        <v>3661008</v>
      </c>
      <c r="C5119" s="293">
        <v>127000000</v>
      </c>
      <c r="D5119">
        <f t="shared" si="158"/>
        <v>3611084</v>
      </c>
      <c r="E5119">
        <f t="shared" si="159"/>
        <v>3661008</v>
      </c>
    </row>
    <row r="5120" spans="1:5">
      <c r="A5120">
        <v>3611085</v>
      </c>
      <c r="B5120">
        <v>3661009</v>
      </c>
      <c r="C5120" s="293">
        <v>180100000</v>
      </c>
      <c r="D5120">
        <f t="shared" si="158"/>
        <v>3611085</v>
      </c>
      <c r="E5120">
        <f t="shared" si="159"/>
        <v>3661009</v>
      </c>
    </row>
    <row r="5121" spans="1:5">
      <c r="A5121">
        <v>3611086</v>
      </c>
      <c r="B5121">
        <v>3661010</v>
      </c>
      <c r="C5121" s="293">
        <v>124900000</v>
      </c>
      <c r="D5121">
        <f t="shared" si="158"/>
        <v>3611086</v>
      </c>
      <c r="E5121">
        <f t="shared" si="159"/>
        <v>3661010</v>
      </c>
    </row>
    <row r="5122" spans="1:5">
      <c r="A5122">
        <v>3611087</v>
      </c>
      <c r="B5122">
        <v>3661011</v>
      </c>
      <c r="C5122" s="293">
        <v>122900000</v>
      </c>
      <c r="D5122">
        <f t="shared" si="158"/>
        <v>3611087</v>
      </c>
      <c r="E5122">
        <f t="shared" si="159"/>
        <v>3661011</v>
      </c>
    </row>
    <row r="5123" spans="1:5">
      <c r="A5123">
        <v>3611088</v>
      </c>
      <c r="B5123">
        <v>3661012</v>
      </c>
      <c r="C5123" s="293">
        <v>131000000</v>
      </c>
      <c r="D5123">
        <f t="shared" ref="D5123:D5186" si="160">+A5123*1</f>
        <v>3611088</v>
      </c>
      <c r="E5123">
        <f t="shared" ref="E5123:E5186" si="161">+B5123*1</f>
        <v>3661012</v>
      </c>
    </row>
    <row r="5124" spans="1:5">
      <c r="A5124">
        <v>3611089</v>
      </c>
      <c r="B5124">
        <v>3661013</v>
      </c>
      <c r="C5124" s="293">
        <v>197600000</v>
      </c>
      <c r="D5124">
        <f t="shared" si="160"/>
        <v>3611089</v>
      </c>
      <c r="E5124">
        <f t="shared" si="161"/>
        <v>3661013</v>
      </c>
    </row>
    <row r="5125" spans="1:5">
      <c r="A5125">
        <v>3611090</v>
      </c>
      <c r="B5125">
        <v>3661014</v>
      </c>
      <c r="C5125" s="293">
        <v>199000000</v>
      </c>
      <c r="D5125">
        <f t="shared" si="160"/>
        <v>3611090</v>
      </c>
      <c r="E5125">
        <f t="shared" si="161"/>
        <v>3661014</v>
      </c>
    </row>
    <row r="5126" spans="1:5">
      <c r="A5126">
        <v>3611091</v>
      </c>
      <c r="B5126">
        <v>3661015</v>
      </c>
      <c r="C5126" s="293">
        <v>81500000</v>
      </c>
      <c r="D5126">
        <f t="shared" si="160"/>
        <v>3611091</v>
      </c>
      <c r="E5126">
        <f t="shared" si="161"/>
        <v>3661015</v>
      </c>
    </row>
    <row r="5127" spans="1:5">
      <c r="A5127">
        <v>3611092</v>
      </c>
      <c r="B5127">
        <v>3661016</v>
      </c>
      <c r="C5127" s="293">
        <v>207000000</v>
      </c>
      <c r="D5127">
        <f t="shared" si="160"/>
        <v>3611092</v>
      </c>
      <c r="E5127">
        <f t="shared" si="161"/>
        <v>3661016</v>
      </c>
    </row>
    <row r="5128" spans="1:5">
      <c r="A5128">
        <v>3611093</v>
      </c>
      <c r="B5128">
        <v>3661017</v>
      </c>
      <c r="C5128" s="293">
        <v>238000000</v>
      </c>
      <c r="D5128">
        <f t="shared" si="160"/>
        <v>3611093</v>
      </c>
      <c r="E5128">
        <f t="shared" si="161"/>
        <v>3661017</v>
      </c>
    </row>
    <row r="5129" spans="1:5">
      <c r="A5129">
        <v>3611094</v>
      </c>
      <c r="B5129">
        <v>3661018</v>
      </c>
      <c r="C5129" s="293">
        <v>343000000</v>
      </c>
      <c r="D5129">
        <f t="shared" si="160"/>
        <v>3611094</v>
      </c>
      <c r="E5129">
        <f t="shared" si="161"/>
        <v>3661018</v>
      </c>
    </row>
    <row r="5130" spans="1:5">
      <c r="A5130">
        <v>3611095</v>
      </c>
      <c r="B5130">
        <v>3661019</v>
      </c>
      <c r="C5130" s="293">
        <v>229000000</v>
      </c>
      <c r="D5130">
        <f t="shared" si="160"/>
        <v>3611095</v>
      </c>
      <c r="E5130">
        <f t="shared" si="161"/>
        <v>3661019</v>
      </c>
    </row>
    <row r="5131" spans="1:5">
      <c r="A5131">
        <v>3611096</v>
      </c>
      <c r="B5131">
        <v>3661020</v>
      </c>
      <c r="C5131" s="293">
        <v>219000000</v>
      </c>
      <c r="D5131">
        <f t="shared" si="160"/>
        <v>3611096</v>
      </c>
      <c r="E5131">
        <f t="shared" si="161"/>
        <v>3661020</v>
      </c>
    </row>
    <row r="5132" spans="1:5">
      <c r="A5132">
        <v>3611097</v>
      </c>
      <c r="B5132">
        <v>3661021</v>
      </c>
      <c r="C5132" s="293">
        <v>130000000</v>
      </c>
      <c r="D5132">
        <f t="shared" si="160"/>
        <v>3611097</v>
      </c>
      <c r="E5132">
        <f t="shared" si="161"/>
        <v>3661021</v>
      </c>
    </row>
    <row r="5133" spans="1:5">
      <c r="A5133">
        <v>3611098</v>
      </c>
      <c r="B5133">
        <v>3661022</v>
      </c>
      <c r="C5133" s="293">
        <v>145000000</v>
      </c>
      <c r="D5133">
        <f t="shared" si="160"/>
        <v>3611098</v>
      </c>
      <c r="E5133">
        <f t="shared" si="161"/>
        <v>3661022</v>
      </c>
    </row>
    <row r="5134" spans="1:5">
      <c r="A5134">
        <v>3611099</v>
      </c>
      <c r="B5134">
        <v>3661023</v>
      </c>
      <c r="C5134" s="293">
        <v>115000000</v>
      </c>
      <c r="D5134">
        <f t="shared" si="160"/>
        <v>3611099</v>
      </c>
      <c r="E5134">
        <f t="shared" si="161"/>
        <v>3661023</v>
      </c>
    </row>
    <row r="5135" spans="1:5">
      <c r="A5135">
        <v>3611100</v>
      </c>
      <c r="B5135">
        <v>3661024</v>
      </c>
      <c r="C5135" s="293">
        <v>222000000</v>
      </c>
      <c r="D5135">
        <f t="shared" si="160"/>
        <v>3611100</v>
      </c>
      <c r="E5135">
        <f t="shared" si="161"/>
        <v>3661024</v>
      </c>
    </row>
    <row r="5136" spans="1:5">
      <c r="A5136">
        <v>3611101</v>
      </c>
      <c r="B5136">
        <v>3661025</v>
      </c>
      <c r="C5136" s="293">
        <v>237000000</v>
      </c>
      <c r="D5136">
        <f t="shared" si="160"/>
        <v>3611101</v>
      </c>
      <c r="E5136">
        <f t="shared" si="161"/>
        <v>3661025</v>
      </c>
    </row>
    <row r="5137" spans="1:5">
      <c r="A5137">
        <v>3611102</v>
      </c>
      <c r="B5137">
        <v>3661026</v>
      </c>
      <c r="C5137" s="293">
        <v>132400000</v>
      </c>
      <c r="D5137">
        <f t="shared" si="160"/>
        <v>3611102</v>
      </c>
      <c r="E5137">
        <f t="shared" si="161"/>
        <v>3661026</v>
      </c>
    </row>
    <row r="5138" spans="1:5">
      <c r="A5138">
        <v>3611103</v>
      </c>
      <c r="B5138">
        <v>3661027</v>
      </c>
      <c r="C5138" s="293">
        <v>354400000</v>
      </c>
      <c r="D5138">
        <f t="shared" si="160"/>
        <v>3611103</v>
      </c>
      <c r="E5138">
        <f t="shared" si="161"/>
        <v>3661027</v>
      </c>
    </row>
    <row r="5139" spans="1:5">
      <c r="A5139">
        <v>3611104</v>
      </c>
      <c r="B5139">
        <v>3661028</v>
      </c>
      <c r="C5139" s="293">
        <v>531400000</v>
      </c>
      <c r="D5139">
        <f t="shared" si="160"/>
        <v>3611104</v>
      </c>
      <c r="E5139">
        <f t="shared" si="161"/>
        <v>3661028</v>
      </c>
    </row>
    <row r="5140" spans="1:5">
      <c r="A5140">
        <v>3611105</v>
      </c>
      <c r="B5140">
        <v>3661029</v>
      </c>
      <c r="C5140" s="293">
        <v>222000000</v>
      </c>
      <c r="D5140">
        <f t="shared" si="160"/>
        <v>3611105</v>
      </c>
      <c r="E5140">
        <f t="shared" si="161"/>
        <v>3661029</v>
      </c>
    </row>
    <row r="5141" spans="1:5">
      <c r="A5141">
        <v>3611106</v>
      </c>
      <c r="B5141">
        <v>3661030</v>
      </c>
      <c r="C5141" s="293">
        <v>229000000</v>
      </c>
      <c r="D5141">
        <f t="shared" si="160"/>
        <v>3611106</v>
      </c>
      <c r="E5141">
        <f t="shared" si="161"/>
        <v>3661030</v>
      </c>
    </row>
    <row r="5142" spans="1:5">
      <c r="A5142">
        <v>3611107</v>
      </c>
      <c r="B5142">
        <v>3661031</v>
      </c>
      <c r="C5142" s="293">
        <v>237000000</v>
      </c>
      <c r="D5142">
        <f t="shared" si="160"/>
        <v>3611107</v>
      </c>
      <c r="E5142">
        <f t="shared" si="161"/>
        <v>3661031</v>
      </c>
    </row>
    <row r="5143" spans="1:5">
      <c r="A5143">
        <v>3611108</v>
      </c>
      <c r="B5143">
        <v>3661032</v>
      </c>
      <c r="C5143" s="293">
        <v>395300000</v>
      </c>
      <c r="D5143">
        <f t="shared" si="160"/>
        <v>3611108</v>
      </c>
      <c r="E5143">
        <f t="shared" si="161"/>
        <v>3661032</v>
      </c>
    </row>
    <row r="5144" spans="1:5">
      <c r="A5144">
        <v>3611109</v>
      </c>
      <c r="B5144">
        <v>3661033</v>
      </c>
      <c r="C5144" s="293">
        <v>506700000</v>
      </c>
      <c r="D5144">
        <f t="shared" si="160"/>
        <v>3611109</v>
      </c>
      <c r="E5144">
        <f t="shared" si="161"/>
        <v>3661033</v>
      </c>
    </row>
    <row r="5145" spans="1:5">
      <c r="A5145">
        <v>3611110</v>
      </c>
      <c r="B5145">
        <v>3661034</v>
      </c>
      <c r="C5145" s="293">
        <v>252700000</v>
      </c>
      <c r="D5145">
        <f t="shared" si="160"/>
        <v>3611110</v>
      </c>
      <c r="E5145">
        <f t="shared" si="161"/>
        <v>3661034</v>
      </c>
    </row>
    <row r="5146" spans="1:5">
      <c r="A5146">
        <v>3611111</v>
      </c>
      <c r="B5146">
        <v>3661035</v>
      </c>
      <c r="C5146" s="293">
        <v>130000000</v>
      </c>
      <c r="D5146">
        <f t="shared" si="160"/>
        <v>3611111</v>
      </c>
      <c r="E5146">
        <f t="shared" si="161"/>
        <v>3661035</v>
      </c>
    </row>
    <row r="5147" spans="1:5">
      <c r="A5147">
        <v>3611112</v>
      </c>
      <c r="B5147">
        <v>3661036</v>
      </c>
      <c r="C5147" s="293">
        <v>273000000</v>
      </c>
      <c r="D5147">
        <f t="shared" si="160"/>
        <v>3611112</v>
      </c>
      <c r="E5147">
        <f t="shared" si="161"/>
        <v>3661036</v>
      </c>
    </row>
    <row r="5148" spans="1:5">
      <c r="A5148">
        <v>3611113</v>
      </c>
      <c r="B5148">
        <v>3661037</v>
      </c>
      <c r="C5148" s="293">
        <v>293500000</v>
      </c>
      <c r="D5148">
        <f t="shared" si="160"/>
        <v>3611113</v>
      </c>
      <c r="E5148">
        <f t="shared" si="161"/>
        <v>3661037</v>
      </c>
    </row>
    <row r="5149" spans="1:5">
      <c r="A5149">
        <v>3611114</v>
      </c>
      <c r="B5149">
        <v>3661038</v>
      </c>
      <c r="C5149" s="293">
        <v>137000000</v>
      </c>
      <c r="D5149">
        <f t="shared" si="160"/>
        <v>3611114</v>
      </c>
      <c r="E5149">
        <f t="shared" si="161"/>
        <v>3661038</v>
      </c>
    </row>
    <row r="5150" spans="1:5">
      <c r="A5150">
        <v>3611115</v>
      </c>
      <c r="B5150">
        <v>3661039</v>
      </c>
      <c r="C5150" s="293">
        <v>512900000</v>
      </c>
      <c r="D5150">
        <f t="shared" si="160"/>
        <v>3611115</v>
      </c>
      <c r="E5150">
        <f t="shared" si="161"/>
        <v>3661039</v>
      </c>
    </row>
    <row r="5151" spans="1:5">
      <c r="A5151">
        <v>3611116</v>
      </c>
      <c r="B5151">
        <v>3661040</v>
      </c>
      <c r="C5151" s="293">
        <v>341900000</v>
      </c>
      <c r="D5151">
        <f t="shared" si="160"/>
        <v>3611116</v>
      </c>
      <c r="E5151">
        <f t="shared" si="161"/>
        <v>3661040</v>
      </c>
    </row>
    <row r="5152" spans="1:5">
      <c r="A5152">
        <v>3611117</v>
      </c>
      <c r="B5152">
        <v>3661041</v>
      </c>
      <c r="C5152" s="293">
        <v>438300000</v>
      </c>
      <c r="D5152">
        <f t="shared" si="160"/>
        <v>3611117</v>
      </c>
      <c r="E5152">
        <f t="shared" si="161"/>
        <v>3661041</v>
      </c>
    </row>
    <row r="5153" spans="1:5">
      <c r="A5153">
        <v>3611118</v>
      </c>
      <c r="B5153">
        <v>3661042</v>
      </c>
      <c r="C5153" s="293">
        <v>417900000</v>
      </c>
      <c r="D5153">
        <f t="shared" si="160"/>
        <v>3611118</v>
      </c>
      <c r="E5153">
        <f t="shared" si="161"/>
        <v>3661042</v>
      </c>
    </row>
    <row r="5154" spans="1:5">
      <c r="A5154">
        <v>3611119</v>
      </c>
      <c r="B5154">
        <v>3661043</v>
      </c>
      <c r="C5154" s="293">
        <v>429100000</v>
      </c>
      <c r="D5154">
        <f t="shared" si="160"/>
        <v>3611119</v>
      </c>
      <c r="E5154">
        <f t="shared" si="161"/>
        <v>3661043</v>
      </c>
    </row>
    <row r="5155" spans="1:5">
      <c r="A5155">
        <v>3611120</v>
      </c>
      <c r="B5155">
        <v>3661044</v>
      </c>
      <c r="C5155" s="293">
        <v>395200000</v>
      </c>
      <c r="D5155">
        <f t="shared" si="160"/>
        <v>3611120</v>
      </c>
      <c r="E5155">
        <f t="shared" si="161"/>
        <v>3661044</v>
      </c>
    </row>
    <row r="5156" spans="1:5">
      <c r="A5156">
        <v>3611121</v>
      </c>
      <c r="B5156">
        <v>3661045</v>
      </c>
      <c r="C5156" s="293">
        <v>436500000</v>
      </c>
      <c r="D5156">
        <f t="shared" si="160"/>
        <v>3611121</v>
      </c>
      <c r="E5156">
        <f t="shared" si="161"/>
        <v>3661045</v>
      </c>
    </row>
    <row r="5157" spans="1:5">
      <c r="A5157">
        <v>3611122</v>
      </c>
      <c r="B5157">
        <v>3661046</v>
      </c>
      <c r="C5157" s="293">
        <v>467800000</v>
      </c>
      <c r="D5157">
        <f t="shared" si="160"/>
        <v>3611122</v>
      </c>
      <c r="E5157">
        <f t="shared" si="161"/>
        <v>3661046</v>
      </c>
    </row>
    <row r="5158" spans="1:5">
      <c r="A5158">
        <v>3611123</v>
      </c>
      <c r="B5158">
        <v>3661047</v>
      </c>
      <c r="C5158" s="293">
        <v>642100000</v>
      </c>
      <c r="D5158">
        <f t="shared" si="160"/>
        <v>3611123</v>
      </c>
      <c r="E5158">
        <f t="shared" si="161"/>
        <v>3661047</v>
      </c>
    </row>
    <row r="5159" spans="1:5">
      <c r="A5159">
        <v>3611124</v>
      </c>
      <c r="B5159">
        <v>3661048</v>
      </c>
      <c r="C5159" s="293">
        <v>478600000</v>
      </c>
      <c r="D5159">
        <f t="shared" si="160"/>
        <v>3611124</v>
      </c>
      <c r="E5159">
        <f t="shared" si="161"/>
        <v>3661048</v>
      </c>
    </row>
    <row r="5160" spans="1:5">
      <c r="A5160">
        <v>3611125</v>
      </c>
      <c r="B5160">
        <v>3661049</v>
      </c>
      <c r="C5160" s="293">
        <v>408700000</v>
      </c>
      <c r="D5160">
        <f t="shared" si="160"/>
        <v>3611125</v>
      </c>
      <c r="E5160">
        <f t="shared" si="161"/>
        <v>3661049</v>
      </c>
    </row>
    <row r="5161" spans="1:5">
      <c r="A5161">
        <v>3611126</v>
      </c>
      <c r="B5161">
        <v>3661050</v>
      </c>
      <c r="C5161" s="293">
        <v>637100000</v>
      </c>
      <c r="D5161">
        <f t="shared" si="160"/>
        <v>3611126</v>
      </c>
      <c r="E5161">
        <f t="shared" si="161"/>
        <v>3661050</v>
      </c>
    </row>
    <row r="5162" spans="1:5">
      <c r="A5162">
        <v>3611127</v>
      </c>
      <c r="B5162">
        <v>3661051</v>
      </c>
      <c r="C5162" s="293">
        <v>655900000</v>
      </c>
      <c r="D5162">
        <f t="shared" si="160"/>
        <v>3611127</v>
      </c>
      <c r="E5162">
        <f t="shared" si="161"/>
        <v>3661051</v>
      </c>
    </row>
    <row r="5163" spans="1:5">
      <c r="A5163">
        <v>3611128</v>
      </c>
      <c r="B5163">
        <v>3661052</v>
      </c>
      <c r="C5163" s="293">
        <v>612200000</v>
      </c>
      <c r="D5163">
        <f t="shared" si="160"/>
        <v>3611128</v>
      </c>
      <c r="E5163">
        <f t="shared" si="161"/>
        <v>3661052</v>
      </c>
    </row>
    <row r="5164" spans="1:5">
      <c r="A5164">
        <v>3611129</v>
      </c>
      <c r="B5164">
        <v>3661053</v>
      </c>
      <c r="C5164" s="293">
        <v>674200000</v>
      </c>
      <c r="D5164">
        <f t="shared" si="160"/>
        <v>3611129</v>
      </c>
      <c r="E5164">
        <f t="shared" si="161"/>
        <v>3661053</v>
      </c>
    </row>
    <row r="5165" spans="1:5">
      <c r="A5165">
        <v>3604005</v>
      </c>
      <c r="B5165">
        <v>3662001</v>
      </c>
      <c r="C5165" s="293">
        <v>96700000</v>
      </c>
      <c r="D5165">
        <f t="shared" si="160"/>
        <v>3604005</v>
      </c>
      <c r="E5165">
        <f t="shared" si="161"/>
        <v>3662001</v>
      </c>
    </row>
    <row r="5166" spans="1:5">
      <c r="A5166">
        <v>3604010</v>
      </c>
      <c r="B5166">
        <v>3662002</v>
      </c>
      <c r="C5166" s="293">
        <v>196600000</v>
      </c>
      <c r="D5166">
        <f t="shared" si="160"/>
        <v>3604010</v>
      </c>
      <c r="E5166">
        <f t="shared" si="161"/>
        <v>3662002</v>
      </c>
    </row>
    <row r="5167" spans="1:5">
      <c r="A5167">
        <v>3604011</v>
      </c>
      <c r="B5167">
        <v>3662003</v>
      </c>
      <c r="C5167" s="293">
        <v>140400000</v>
      </c>
      <c r="D5167">
        <f t="shared" si="160"/>
        <v>3604011</v>
      </c>
      <c r="E5167">
        <f t="shared" si="161"/>
        <v>3662003</v>
      </c>
    </row>
    <row r="5168" spans="1:5">
      <c r="A5168">
        <v>3604013</v>
      </c>
      <c r="B5168">
        <v>3662004</v>
      </c>
      <c r="C5168" s="293">
        <v>175200000</v>
      </c>
      <c r="D5168">
        <f t="shared" si="160"/>
        <v>3604013</v>
      </c>
      <c r="E5168">
        <f t="shared" si="161"/>
        <v>3662004</v>
      </c>
    </row>
    <row r="5169" spans="1:5">
      <c r="A5169">
        <v>3604016</v>
      </c>
      <c r="B5169">
        <v>3662005</v>
      </c>
      <c r="C5169" s="293">
        <v>151700000</v>
      </c>
      <c r="D5169">
        <f t="shared" si="160"/>
        <v>3604016</v>
      </c>
      <c r="E5169">
        <f t="shared" si="161"/>
        <v>3662005</v>
      </c>
    </row>
    <row r="5170" spans="1:5">
      <c r="A5170">
        <v>3604017</v>
      </c>
      <c r="B5170">
        <v>3662006</v>
      </c>
      <c r="C5170" s="293">
        <v>178600000</v>
      </c>
      <c r="D5170">
        <f t="shared" si="160"/>
        <v>3604017</v>
      </c>
      <c r="E5170">
        <f t="shared" si="161"/>
        <v>3662006</v>
      </c>
    </row>
    <row r="5171" spans="1:5">
      <c r="A5171">
        <v>3604018</v>
      </c>
      <c r="B5171">
        <v>3662007</v>
      </c>
      <c r="C5171" s="293">
        <v>146600000</v>
      </c>
      <c r="D5171">
        <f t="shared" si="160"/>
        <v>3604018</v>
      </c>
      <c r="E5171">
        <f t="shared" si="161"/>
        <v>3662007</v>
      </c>
    </row>
    <row r="5172" spans="1:5">
      <c r="A5172">
        <v>3604022</v>
      </c>
      <c r="B5172">
        <v>3662008</v>
      </c>
      <c r="C5172" s="293">
        <v>207000000</v>
      </c>
      <c r="D5172">
        <f t="shared" si="160"/>
        <v>3604022</v>
      </c>
      <c r="E5172">
        <f t="shared" si="161"/>
        <v>3662008</v>
      </c>
    </row>
    <row r="5173" spans="1:5">
      <c r="A5173">
        <v>3604023</v>
      </c>
      <c r="B5173">
        <v>3662009</v>
      </c>
      <c r="C5173" s="293">
        <v>192700000</v>
      </c>
      <c r="D5173">
        <f t="shared" si="160"/>
        <v>3604023</v>
      </c>
      <c r="E5173">
        <f t="shared" si="161"/>
        <v>3662009</v>
      </c>
    </row>
    <row r="5174" spans="1:5">
      <c r="A5174">
        <v>3604080</v>
      </c>
      <c r="B5174">
        <v>3662010</v>
      </c>
      <c r="C5174" s="293">
        <v>139500000</v>
      </c>
      <c r="D5174">
        <f t="shared" si="160"/>
        <v>3604080</v>
      </c>
      <c r="E5174">
        <f t="shared" si="161"/>
        <v>3662010</v>
      </c>
    </row>
    <row r="5175" spans="1:5">
      <c r="A5175">
        <v>3604082</v>
      </c>
      <c r="B5175">
        <v>3662011</v>
      </c>
      <c r="C5175" s="293">
        <v>88800000</v>
      </c>
      <c r="D5175">
        <f t="shared" si="160"/>
        <v>3604082</v>
      </c>
      <c r="E5175">
        <f t="shared" si="161"/>
        <v>3662011</v>
      </c>
    </row>
    <row r="5176" spans="1:5">
      <c r="A5176">
        <v>3604083</v>
      </c>
      <c r="B5176">
        <v>3662012</v>
      </c>
      <c r="C5176" s="293">
        <v>220000000</v>
      </c>
      <c r="D5176">
        <f t="shared" si="160"/>
        <v>3604083</v>
      </c>
      <c r="E5176">
        <f t="shared" si="161"/>
        <v>3662012</v>
      </c>
    </row>
    <row r="5177" spans="1:5">
      <c r="A5177">
        <v>3604084</v>
      </c>
      <c r="B5177">
        <v>3662013</v>
      </c>
      <c r="C5177" s="293">
        <v>216000000</v>
      </c>
      <c r="D5177">
        <f t="shared" si="160"/>
        <v>3604084</v>
      </c>
      <c r="E5177">
        <f t="shared" si="161"/>
        <v>3662013</v>
      </c>
    </row>
    <row r="5178" spans="1:5">
      <c r="A5178">
        <v>3604085</v>
      </c>
      <c r="B5178">
        <v>3662014</v>
      </c>
      <c r="C5178" s="293">
        <v>181600000</v>
      </c>
      <c r="D5178">
        <f t="shared" si="160"/>
        <v>3604085</v>
      </c>
      <c r="E5178">
        <f t="shared" si="161"/>
        <v>3662014</v>
      </c>
    </row>
    <row r="5179" spans="1:5">
      <c r="A5179">
        <v>3604086</v>
      </c>
      <c r="B5179">
        <v>3662015</v>
      </c>
      <c r="C5179" s="293">
        <v>147500000</v>
      </c>
      <c r="D5179">
        <f t="shared" si="160"/>
        <v>3604086</v>
      </c>
      <c r="E5179">
        <f t="shared" si="161"/>
        <v>3662015</v>
      </c>
    </row>
    <row r="5180" spans="1:5">
      <c r="A5180">
        <v>3604087</v>
      </c>
      <c r="B5180">
        <v>3662016</v>
      </c>
      <c r="C5180" s="293">
        <v>228000000</v>
      </c>
      <c r="D5180">
        <f t="shared" si="160"/>
        <v>3604087</v>
      </c>
      <c r="E5180">
        <f t="shared" si="161"/>
        <v>3662016</v>
      </c>
    </row>
    <row r="5181" spans="1:5">
      <c r="A5181">
        <v>3604088</v>
      </c>
      <c r="B5181">
        <v>3662017</v>
      </c>
      <c r="C5181" s="293">
        <v>259000000</v>
      </c>
      <c r="D5181">
        <f t="shared" si="160"/>
        <v>3604088</v>
      </c>
      <c r="E5181">
        <f t="shared" si="161"/>
        <v>3662017</v>
      </c>
    </row>
    <row r="5182" spans="1:5">
      <c r="A5182">
        <v>3604089</v>
      </c>
      <c r="B5182">
        <v>3662018</v>
      </c>
      <c r="C5182" s="293">
        <v>364900000</v>
      </c>
      <c r="D5182">
        <f t="shared" si="160"/>
        <v>3604089</v>
      </c>
      <c r="E5182">
        <f t="shared" si="161"/>
        <v>3662018</v>
      </c>
    </row>
    <row r="5183" spans="1:5">
      <c r="A5183">
        <v>3604090</v>
      </c>
      <c r="B5183">
        <v>3662019</v>
      </c>
      <c r="C5183" s="293">
        <v>253600000</v>
      </c>
      <c r="D5183">
        <f t="shared" si="160"/>
        <v>3604090</v>
      </c>
      <c r="E5183">
        <f t="shared" si="161"/>
        <v>3662019</v>
      </c>
    </row>
    <row r="5184" spans="1:5">
      <c r="A5184">
        <v>3604091</v>
      </c>
      <c r="B5184">
        <v>3662020</v>
      </c>
      <c r="C5184" s="293">
        <v>245600000</v>
      </c>
      <c r="D5184">
        <f t="shared" si="160"/>
        <v>3604091</v>
      </c>
      <c r="E5184">
        <f t="shared" si="161"/>
        <v>3662020</v>
      </c>
    </row>
    <row r="5185" spans="1:5">
      <c r="A5185">
        <v>3604092</v>
      </c>
      <c r="B5185">
        <v>3662021</v>
      </c>
      <c r="C5185" s="293">
        <v>254700000</v>
      </c>
      <c r="D5185">
        <f t="shared" si="160"/>
        <v>3604092</v>
      </c>
      <c r="E5185">
        <f t="shared" si="161"/>
        <v>3662021</v>
      </c>
    </row>
    <row r="5186" spans="1:5">
      <c r="A5186">
        <v>3604093</v>
      </c>
      <c r="B5186">
        <v>3662022</v>
      </c>
      <c r="C5186" s="293">
        <v>238600000</v>
      </c>
      <c r="D5186">
        <f t="shared" si="160"/>
        <v>3604093</v>
      </c>
      <c r="E5186">
        <f t="shared" si="161"/>
        <v>3662022</v>
      </c>
    </row>
    <row r="5187" spans="1:5">
      <c r="A5187">
        <v>3604094</v>
      </c>
      <c r="B5187">
        <v>3662023</v>
      </c>
      <c r="C5187" s="293">
        <v>145000000</v>
      </c>
      <c r="D5187">
        <f t="shared" ref="D5187:D5250" si="162">+A5187*1</f>
        <v>3604094</v>
      </c>
      <c r="E5187">
        <f t="shared" ref="E5187:E5250" si="163">+B5187*1</f>
        <v>3662023</v>
      </c>
    </row>
    <row r="5188" spans="1:5">
      <c r="A5188">
        <v>3604095</v>
      </c>
      <c r="B5188">
        <v>3662024</v>
      </c>
      <c r="C5188" s="293">
        <v>281700000</v>
      </c>
      <c r="D5188">
        <f t="shared" si="162"/>
        <v>3604095</v>
      </c>
      <c r="E5188">
        <f t="shared" si="163"/>
        <v>3662024</v>
      </c>
    </row>
    <row r="5189" spans="1:5">
      <c r="A5189">
        <v>3604096</v>
      </c>
      <c r="B5189">
        <v>3662025</v>
      </c>
      <c r="C5189" s="293">
        <v>214100000</v>
      </c>
      <c r="D5189">
        <f t="shared" si="162"/>
        <v>3604096</v>
      </c>
      <c r="E5189">
        <f t="shared" si="163"/>
        <v>3662025</v>
      </c>
    </row>
    <row r="5190" spans="1:5">
      <c r="A5190">
        <v>3604097</v>
      </c>
      <c r="B5190">
        <v>3662026</v>
      </c>
      <c r="C5190" s="293">
        <v>534300000</v>
      </c>
      <c r="D5190">
        <f t="shared" si="162"/>
        <v>3604097</v>
      </c>
      <c r="E5190">
        <f t="shared" si="163"/>
        <v>3662026</v>
      </c>
    </row>
    <row r="5191" spans="1:5">
      <c r="A5191">
        <v>3604098</v>
      </c>
      <c r="B5191">
        <v>3662027</v>
      </c>
      <c r="C5191" s="293">
        <v>426100000</v>
      </c>
      <c r="D5191">
        <f t="shared" si="162"/>
        <v>3604098</v>
      </c>
      <c r="E5191">
        <f t="shared" si="163"/>
        <v>3662027</v>
      </c>
    </row>
    <row r="5192" spans="1:5">
      <c r="A5192">
        <v>3604099</v>
      </c>
      <c r="B5192">
        <v>3662028</v>
      </c>
      <c r="C5192" s="293">
        <v>553400000</v>
      </c>
      <c r="D5192">
        <f t="shared" si="162"/>
        <v>3604099</v>
      </c>
      <c r="E5192">
        <f t="shared" si="163"/>
        <v>3662028</v>
      </c>
    </row>
    <row r="5193" spans="1:5">
      <c r="A5193">
        <v>3604100</v>
      </c>
      <c r="B5193">
        <v>3662029</v>
      </c>
      <c r="C5193" s="293">
        <v>431200000</v>
      </c>
      <c r="D5193">
        <f t="shared" si="162"/>
        <v>3604100</v>
      </c>
      <c r="E5193">
        <f t="shared" si="163"/>
        <v>3662029</v>
      </c>
    </row>
    <row r="5194" spans="1:5">
      <c r="A5194">
        <v>3604101</v>
      </c>
      <c r="B5194">
        <v>3662030</v>
      </c>
      <c r="C5194" s="293">
        <v>446800000</v>
      </c>
      <c r="D5194">
        <f t="shared" si="162"/>
        <v>3604101</v>
      </c>
      <c r="E5194">
        <f t="shared" si="163"/>
        <v>3662030</v>
      </c>
    </row>
    <row r="5195" spans="1:5">
      <c r="A5195">
        <v>3604102</v>
      </c>
      <c r="B5195">
        <v>3662031</v>
      </c>
      <c r="C5195" s="293">
        <v>619400000</v>
      </c>
      <c r="D5195">
        <f t="shared" si="162"/>
        <v>3604102</v>
      </c>
      <c r="E5195">
        <f t="shared" si="163"/>
        <v>3662031</v>
      </c>
    </row>
    <row r="5196" spans="1:5">
      <c r="A5196">
        <v>3604103</v>
      </c>
      <c r="B5196">
        <v>3662032</v>
      </c>
      <c r="C5196" s="293">
        <v>692000000</v>
      </c>
      <c r="D5196">
        <f t="shared" si="162"/>
        <v>3604103</v>
      </c>
      <c r="E5196">
        <f t="shared" si="163"/>
        <v>3662032</v>
      </c>
    </row>
    <row r="5197" spans="1:5">
      <c r="A5197">
        <v>3612002</v>
      </c>
      <c r="B5197">
        <v>3663001</v>
      </c>
      <c r="C5197" s="293">
        <v>142900000</v>
      </c>
      <c r="D5197">
        <f t="shared" si="162"/>
        <v>3612002</v>
      </c>
      <c r="E5197">
        <f t="shared" si="163"/>
        <v>3663001</v>
      </c>
    </row>
    <row r="5198" spans="1:5">
      <c r="A5198">
        <v>3612004</v>
      </c>
      <c r="B5198">
        <v>3663002</v>
      </c>
      <c r="C5198" s="293">
        <v>89600000</v>
      </c>
      <c r="D5198">
        <f t="shared" si="162"/>
        <v>3612004</v>
      </c>
      <c r="E5198">
        <f t="shared" si="163"/>
        <v>3663002</v>
      </c>
    </row>
    <row r="5199" spans="1:5">
      <c r="A5199">
        <v>3612005</v>
      </c>
      <c r="B5199">
        <v>3663003</v>
      </c>
      <c r="C5199" s="293">
        <v>178400000</v>
      </c>
      <c r="D5199">
        <f t="shared" si="162"/>
        <v>3612005</v>
      </c>
      <c r="E5199">
        <f t="shared" si="163"/>
        <v>3663003</v>
      </c>
    </row>
    <row r="5200" spans="1:5">
      <c r="A5200">
        <v>3612006</v>
      </c>
      <c r="B5200">
        <v>3663004</v>
      </c>
      <c r="C5200" s="293">
        <v>151800000</v>
      </c>
      <c r="D5200">
        <f t="shared" si="162"/>
        <v>3612006</v>
      </c>
      <c r="E5200">
        <f t="shared" si="163"/>
        <v>3663004</v>
      </c>
    </row>
    <row r="5201" spans="1:5">
      <c r="A5201">
        <v>3612009</v>
      </c>
      <c r="B5201">
        <v>3663005</v>
      </c>
      <c r="C5201" s="293">
        <v>208500000</v>
      </c>
      <c r="D5201">
        <f t="shared" si="162"/>
        <v>3612009</v>
      </c>
      <c r="E5201">
        <f t="shared" si="163"/>
        <v>3663005</v>
      </c>
    </row>
    <row r="5202" spans="1:5">
      <c r="A5202">
        <v>3612080</v>
      </c>
      <c r="B5202">
        <v>3663006</v>
      </c>
      <c r="C5202" s="293">
        <v>171500000</v>
      </c>
      <c r="D5202">
        <f t="shared" si="162"/>
        <v>3612080</v>
      </c>
      <c r="E5202">
        <f t="shared" si="163"/>
        <v>3663006</v>
      </c>
    </row>
    <row r="5203" spans="1:5">
      <c r="A5203">
        <v>3612082</v>
      </c>
      <c r="B5203">
        <v>3663007</v>
      </c>
      <c r="C5203" s="293">
        <v>144700000</v>
      </c>
      <c r="D5203">
        <f t="shared" si="162"/>
        <v>3612082</v>
      </c>
      <c r="E5203">
        <f t="shared" si="163"/>
        <v>3663007</v>
      </c>
    </row>
    <row r="5204" spans="1:5">
      <c r="A5204">
        <v>3612085</v>
      </c>
      <c r="B5204">
        <v>3663008</v>
      </c>
      <c r="C5204" s="293">
        <v>181600000</v>
      </c>
      <c r="D5204">
        <f t="shared" si="162"/>
        <v>3612085</v>
      </c>
      <c r="E5204">
        <f t="shared" si="163"/>
        <v>3663008</v>
      </c>
    </row>
    <row r="5205" spans="1:5">
      <c r="A5205">
        <v>3612087</v>
      </c>
      <c r="B5205">
        <v>3663009</v>
      </c>
      <c r="C5205" s="293">
        <v>366400000</v>
      </c>
      <c r="D5205">
        <f t="shared" si="162"/>
        <v>3612087</v>
      </c>
      <c r="E5205">
        <f t="shared" si="163"/>
        <v>3663009</v>
      </c>
    </row>
    <row r="5206" spans="1:5">
      <c r="A5206">
        <v>3612088</v>
      </c>
      <c r="B5206">
        <v>3663010</v>
      </c>
      <c r="C5206" s="293">
        <v>241700000</v>
      </c>
      <c r="D5206">
        <f t="shared" si="162"/>
        <v>3612088</v>
      </c>
      <c r="E5206">
        <f t="shared" si="163"/>
        <v>3663010</v>
      </c>
    </row>
    <row r="5207" spans="1:5">
      <c r="A5207">
        <v>3612091</v>
      </c>
      <c r="B5207">
        <v>3663011</v>
      </c>
      <c r="C5207" s="293">
        <v>147000000</v>
      </c>
      <c r="D5207">
        <f t="shared" si="162"/>
        <v>3612091</v>
      </c>
      <c r="E5207">
        <f t="shared" si="163"/>
        <v>3663011</v>
      </c>
    </row>
    <row r="5208" spans="1:5">
      <c r="A5208">
        <v>3612093</v>
      </c>
      <c r="B5208">
        <v>3663012</v>
      </c>
      <c r="C5208" s="293">
        <v>248000000</v>
      </c>
      <c r="D5208">
        <f t="shared" si="162"/>
        <v>3612093</v>
      </c>
      <c r="E5208">
        <f t="shared" si="163"/>
        <v>3663012</v>
      </c>
    </row>
    <row r="5209" spans="1:5">
      <c r="A5209">
        <v>3612094</v>
      </c>
      <c r="B5209">
        <v>3663013</v>
      </c>
      <c r="C5209" s="293">
        <v>150000000</v>
      </c>
      <c r="D5209">
        <f t="shared" si="162"/>
        <v>3612094</v>
      </c>
      <c r="E5209">
        <f t="shared" si="163"/>
        <v>3663013</v>
      </c>
    </row>
    <row r="5210" spans="1:5">
      <c r="A5210">
        <v>3612096</v>
      </c>
      <c r="B5210">
        <v>3663014</v>
      </c>
      <c r="C5210" s="293">
        <v>217000000</v>
      </c>
      <c r="D5210">
        <f t="shared" si="162"/>
        <v>3612096</v>
      </c>
      <c r="E5210">
        <f t="shared" si="163"/>
        <v>3663014</v>
      </c>
    </row>
    <row r="5211" spans="1:5">
      <c r="A5211">
        <v>3612098</v>
      </c>
      <c r="B5211">
        <v>3663015</v>
      </c>
      <c r="C5211" s="293">
        <v>261400000</v>
      </c>
      <c r="D5211">
        <f t="shared" si="162"/>
        <v>3612098</v>
      </c>
      <c r="E5211">
        <f t="shared" si="163"/>
        <v>3663015</v>
      </c>
    </row>
    <row r="5212" spans="1:5">
      <c r="A5212">
        <v>3612099</v>
      </c>
      <c r="B5212">
        <v>3663016</v>
      </c>
      <c r="C5212" s="293">
        <v>260600000</v>
      </c>
      <c r="D5212">
        <f t="shared" si="162"/>
        <v>3612099</v>
      </c>
      <c r="E5212">
        <f t="shared" si="163"/>
        <v>3663016</v>
      </c>
    </row>
    <row r="5213" spans="1:5">
      <c r="A5213">
        <v>3612101</v>
      </c>
      <c r="B5213">
        <v>3663017</v>
      </c>
      <c r="C5213" s="293">
        <v>296600000</v>
      </c>
      <c r="D5213">
        <f t="shared" si="162"/>
        <v>3612101</v>
      </c>
      <c r="E5213">
        <f t="shared" si="163"/>
        <v>3663017</v>
      </c>
    </row>
    <row r="5214" spans="1:5">
      <c r="A5214">
        <v>3612102</v>
      </c>
      <c r="B5214">
        <v>3663018</v>
      </c>
      <c r="C5214" s="293">
        <v>276300000</v>
      </c>
      <c r="D5214">
        <f t="shared" si="162"/>
        <v>3612102</v>
      </c>
      <c r="E5214">
        <f t="shared" si="163"/>
        <v>3663018</v>
      </c>
    </row>
    <row r="5215" spans="1:5">
      <c r="A5215">
        <v>3612105</v>
      </c>
      <c r="B5215">
        <v>3663019</v>
      </c>
      <c r="C5215" s="293">
        <v>464600000</v>
      </c>
      <c r="D5215">
        <f t="shared" si="162"/>
        <v>3612105</v>
      </c>
      <c r="E5215">
        <f t="shared" si="163"/>
        <v>3663019</v>
      </c>
    </row>
    <row r="5216" spans="1:5">
      <c r="A5216">
        <v>3612106</v>
      </c>
      <c r="B5216">
        <v>3663020</v>
      </c>
      <c r="C5216" s="293">
        <v>540000000</v>
      </c>
      <c r="D5216">
        <f t="shared" si="162"/>
        <v>3612106</v>
      </c>
      <c r="E5216">
        <f t="shared" si="163"/>
        <v>3663020</v>
      </c>
    </row>
    <row r="5217" spans="1:5">
      <c r="A5217">
        <v>3612107</v>
      </c>
      <c r="B5217">
        <v>3663021</v>
      </c>
      <c r="C5217" s="293">
        <v>438700000</v>
      </c>
      <c r="D5217">
        <f t="shared" si="162"/>
        <v>3612107</v>
      </c>
      <c r="E5217">
        <f t="shared" si="163"/>
        <v>3663021</v>
      </c>
    </row>
    <row r="5218" spans="1:5">
      <c r="A5218">
        <v>3612003</v>
      </c>
      <c r="B5218">
        <v>3664001</v>
      </c>
      <c r="C5218" s="293">
        <v>187500000</v>
      </c>
      <c r="D5218">
        <f t="shared" si="162"/>
        <v>3612003</v>
      </c>
      <c r="E5218">
        <f t="shared" si="163"/>
        <v>3664001</v>
      </c>
    </row>
    <row r="5219" spans="1:5">
      <c r="A5219">
        <v>3612081</v>
      </c>
      <c r="B5219">
        <v>3664002</v>
      </c>
      <c r="C5219" s="293">
        <v>150000000</v>
      </c>
      <c r="D5219">
        <f t="shared" si="162"/>
        <v>3612081</v>
      </c>
      <c r="E5219">
        <f t="shared" si="163"/>
        <v>3664002</v>
      </c>
    </row>
    <row r="5220" spans="1:5">
      <c r="A5220">
        <v>3612083</v>
      </c>
      <c r="B5220">
        <v>3664003</v>
      </c>
      <c r="C5220" s="293">
        <v>230000000</v>
      </c>
      <c r="D5220">
        <f t="shared" si="162"/>
        <v>3612083</v>
      </c>
      <c r="E5220">
        <f t="shared" si="163"/>
        <v>3664003</v>
      </c>
    </row>
    <row r="5221" spans="1:5">
      <c r="A5221">
        <v>3612084</v>
      </c>
      <c r="B5221">
        <v>3664004</v>
      </c>
      <c r="C5221" s="293">
        <v>156500000</v>
      </c>
      <c r="D5221">
        <f t="shared" si="162"/>
        <v>3612084</v>
      </c>
      <c r="E5221">
        <f t="shared" si="163"/>
        <v>3664004</v>
      </c>
    </row>
    <row r="5222" spans="1:5">
      <c r="A5222">
        <v>3612086</v>
      </c>
      <c r="B5222">
        <v>3664005</v>
      </c>
      <c r="C5222" s="293">
        <v>279300000</v>
      </c>
      <c r="D5222">
        <f t="shared" si="162"/>
        <v>3612086</v>
      </c>
      <c r="E5222">
        <f t="shared" si="163"/>
        <v>3664005</v>
      </c>
    </row>
    <row r="5223" spans="1:5">
      <c r="A5223">
        <v>3612089</v>
      </c>
      <c r="B5223">
        <v>3664006</v>
      </c>
      <c r="C5223" s="293">
        <v>258700000</v>
      </c>
      <c r="D5223">
        <f t="shared" si="162"/>
        <v>3612089</v>
      </c>
      <c r="E5223">
        <f t="shared" si="163"/>
        <v>3664006</v>
      </c>
    </row>
    <row r="5224" spans="1:5">
      <c r="A5224">
        <v>3612090</v>
      </c>
      <c r="B5224">
        <v>3664007</v>
      </c>
      <c r="C5224" s="293">
        <v>225900000</v>
      </c>
      <c r="D5224">
        <f t="shared" si="162"/>
        <v>3612090</v>
      </c>
      <c r="E5224">
        <f t="shared" si="163"/>
        <v>3664007</v>
      </c>
    </row>
    <row r="5225" spans="1:5">
      <c r="A5225">
        <v>3612092</v>
      </c>
      <c r="B5225">
        <v>3664008</v>
      </c>
      <c r="C5225" s="293">
        <v>164400000</v>
      </c>
      <c r="D5225">
        <f t="shared" si="162"/>
        <v>3612092</v>
      </c>
      <c r="E5225">
        <f t="shared" si="163"/>
        <v>3664008</v>
      </c>
    </row>
    <row r="5226" spans="1:5">
      <c r="A5226">
        <v>3612095</v>
      </c>
      <c r="B5226">
        <v>3664009</v>
      </c>
      <c r="C5226" s="293">
        <v>392100000</v>
      </c>
      <c r="D5226">
        <f t="shared" si="162"/>
        <v>3612095</v>
      </c>
      <c r="E5226">
        <f t="shared" si="163"/>
        <v>3664009</v>
      </c>
    </row>
    <row r="5227" spans="1:5">
      <c r="A5227">
        <v>3612097</v>
      </c>
      <c r="B5227">
        <v>3664010</v>
      </c>
      <c r="C5227" s="293">
        <v>572700000</v>
      </c>
      <c r="D5227">
        <f t="shared" si="162"/>
        <v>3612097</v>
      </c>
      <c r="E5227">
        <f t="shared" si="163"/>
        <v>3664010</v>
      </c>
    </row>
    <row r="5228" spans="1:5">
      <c r="A5228">
        <v>3612100</v>
      </c>
      <c r="B5228">
        <v>3664011</v>
      </c>
      <c r="C5228" s="293">
        <v>553000000</v>
      </c>
      <c r="D5228">
        <f t="shared" si="162"/>
        <v>3612100</v>
      </c>
      <c r="E5228">
        <f t="shared" si="163"/>
        <v>3664011</v>
      </c>
    </row>
    <row r="5229" spans="1:5">
      <c r="A5229">
        <v>3612103</v>
      </c>
      <c r="B5229">
        <v>3664012</v>
      </c>
      <c r="C5229" s="293">
        <v>386600000</v>
      </c>
      <c r="D5229">
        <f t="shared" si="162"/>
        <v>3612103</v>
      </c>
      <c r="E5229">
        <f t="shared" si="163"/>
        <v>3664012</v>
      </c>
    </row>
    <row r="5230" spans="1:5">
      <c r="A5230">
        <v>3612104</v>
      </c>
      <c r="B5230">
        <v>3664013</v>
      </c>
      <c r="C5230" s="293">
        <v>540200000</v>
      </c>
      <c r="D5230">
        <f t="shared" si="162"/>
        <v>3612104</v>
      </c>
      <c r="E5230">
        <f t="shared" si="163"/>
        <v>3664013</v>
      </c>
    </row>
    <row r="5231" spans="1:5">
      <c r="A5231">
        <v>3612108</v>
      </c>
      <c r="B5231">
        <v>3664014</v>
      </c>
      <c r="C5231" s="293">
        <v>668400000</v>
      </c>
      <c r="D5231">
        <f t="shared" si="162"/>
        <v>3612108</v>
      </c>
      <c r="E5231">
        <f t="shared" si="163"/>
        <v>3664014</v>
      </c>
    </row>
    <row r="5232" spans="1:5">
      <c r="A5232">
        <v>3626001</v>
      </c>
      <c r="B5232">
        <v>3665001</v>
      </c>
      <c r="C5232" s="293">
        <v>141700000</v>
      </c>
      <c r="D5232">
        <f t="shared" si="162"/>
        <v>3626001</v>
      </c>
      <c r="E5232">
        <f t="shared" si="163"/>
        <v>3665001</v>
      </c>
    </row>
    <row r="5233" spans="1:5">
      <c r="A5233">
        <v>3626004</v>
      </c>
      <c r="B5233">
        <v>3665002</v>
      </c>
      <c r="C5233" s="293">
        <v>194400000</v>
      </c>
      <c r="D5233">
        <f t="shared" si="162"/>
        <v>3626004</v>
      </c>
      <c r="E5233">
        <f t="shared" si="163"/>
        <v>3665002</v>
      </c>
    </row>
    <row r="5234" spans="1:5">
      <c r="A5234">
        <v>3626005</v>
      </c>
      <c r="B5234">
        <v>3665003</v>
      </c>
      <c r="C5234" s="293">
        <v>140700000</v>
      </c>
      <c r="D5234">
        <f t="shared" si="162"/>
        <v>3626005</v>
      </c>
      <c r="E5234">
        <f t="shared" si="163"/>
        <v>3665003</v>
      </c>
    </row>
    <row r="5235" spans="1:5">
      <c r="A5235">
        <v>3626006</v>
      </c>
      <c r="B5235">
        <v>3665004</v>
      </c>
      <c r="C5235" s="293">
        <v>197000000</v>
      </c>
      <c r="D5235">
        <f t="shared" si="162"/>
        <v>3626006</v>
      </c>
      <c r="E5235">
        <f t="shared" si="163"/>
        <v>3665004</v>
      </c>
    </row>
    <row r="5236" spans="1:5">
      <c r="A5236">
        <v>3626007</v>
      </c>
      <c r="B5236">
        <v>3665005</v>
      </c>
      <c r="C5236" s="293">
        <v>147800000</v>
      </c>
      <c r="D5236">
        <f t="shared" si="162"/>
        <v>3626007</v>
      </c>
      <c r="E5236">
        <f t="shared" si="163"/>
        <v>3665005</v>
      </c>
    </row>
    <row r="5237" spans="1:5">
      <c r="A5237">
        <v>3626080</v>
      </c>
      <c r="B5237">
        <v>3665006</v>
      </c>
      <c r="C5237" s="293">
        <v>261800000</v>
      </c>
      <c r="D5237">
        <f t="shared" si="162"/>
        <v>3626080</v>
      </c>
      <c r="E5237">
        <f t="shared" si="163"/>
        <v>3665006</v>
      </c>
    </row>
    <row r="5238" spans="1:5">
      <c r="A5238">
        <v>3626081</v>
      </c>
      <c r="B5238">
        <v>3665007</v>
      </c>
      <c r="C5238" s="293">
        <v>206500000</v>
      </c>
      <c r="D5238">
        <f t="shared" si="162"/>
        <v>3626081</v>
      </c>
      <c r="E5238">
        <f t="shared" si="163"/>
        <v>3665007</v>
      </c>
    </row>
    <row r="5239" spans="1:5">
      <c r="A5239">
        <v>3626082</v>
      </c>
      <c r="B5239">
        <v>3665008</v>
      </c>
      <c r="C5239" s="293">
        <v>294200000</v>
      </c>
      <c r="D5239">
        <f t="shared" si="162"/>
        <v>3626082</v>
      </c>
      <c r="E5239">
        <f t="shared" si="163"/>
        <v>3665008</v>
      </c>
    </row>
    <row r="5240" spans="1:5">
      <c r="A5240">
        <v>3626083</v>
      </c>
      <c r="B5240">
        <v>3665009</v>
      </c>
      <c r="C5240" s="293">
        <v>214300000</v>
      </c>
      <c r="D5240">
        <f t="shared" si="162"/>
        <v>3626083</v>
      </c>
      <c r="E5240">
        <f t="shared" si="163"/>
        <v>3665009</v>
      </c>
    </row>
    <row r="5241" spans="1:5">
      <c r="A5241">
        <v>3626084</v>
      </c>
      <c r="B5241">
        <v>3665010</v>
      </c>
      <c r="C5241" s="293">
        <v>279500000</v>
      </c>
      <c r="D5241">
        <f t="shared" si="162"/>
        <v>3626084</v>
      </c>
      <c r="E5241">
        <f t="shared" si="163"/>
        <v>3665010</v>
      </c>
    </row>
    <row r="5242" spans="1:5">
      <c r="A5242">
        <v>3626085</v>
      </c>
      <c r="B5242">
        <v>3665011</v>
      </c>
      <c r="C5242" s="293">
        <v>170000000</v>
      </c>
      <c r="D5242">
        <f t="shared" si="162"/>
        <v>3626085</v>
      </c>
      <c r="E5242">
        <f t="shared" si="163"/>
        <v>3665011</v>
      </c>
    </row>
    <row r="5243" spans="1:5">
      <c r="A5243">
        <v>3626086</v>
      </c>
      <c r="B5243">
        <v>3665012</v>
      </c>
      <c r="C5243" s="293">
        <v>274700000</v>
      </c>
      <c r="D5243">
        <f t="shared" si="162"/>
        <v>3626086</v>
      </c>
      <c r="E5243">
        <f t="shared" si="163"/>
        <v>3665012</v>
      </c>
    </row>
    <row r="5244" spans="1:5">
      <c r="A5244">
        <v>3626087</v>
      </c>
      <c r="B5244">
        <v>3665013</v>
      </c>
      <c r="C5244" s="293">
        <v>239000000</v>
      </c>
      <c r="D5244">
        <f t="shared" si="162"/>
        <v>3626087</v>
      </c>
      <c r="E5244">
        <f t="shared" si="163"/>
        <v>3665013</v>
      </c>
    </row>
    <row r="5245" spans="1:5">
      <c r="A5245">
        <v>3626088</v>
      </c>
      <c r="B5245">
        <v>3665014</v>
      </c>
      <c r="C5245" s="293">
        <v>280000000</v>
      </c>
      <c r="D5245">
        <f t="shared" si="162"/>
        <v>3626088</v>
      </c>
      <c r="E5245">
        <f t="shared" si="163"/>
        <v>3665014</v>
      </c>
    </row>
    <row r="5246" spans="1:5">
      <c r="A5246">
        <v>3626089</v>
      </c>
      <c r="B5246">
        <v>3665015</v>
      </c>
      <c r="C5246" s="293">
        <v>186500000</v>
      </c>
      <c r="D5246">
        <f t="shared" si="162"/>
        <v>3626089</v>
      </c>
      <c r="E5246">
        <f t="shared" si="163"/>
        <v>3665015</v>
      </c>
    </row>
    <row r="5247" spans="1:5">
      <c r="A5247">
        <v>3626090</v>
      </c>
      <c r="B5247">
        <v>3665016</v>
      </c>
      <c r="C5247" s="293">
        <v>375000000</v>
      </c>
      <c r="D5247">
        <f t="shared" si="162"/>
        <v>3626090</v>
      </c>
      <c r="E5247">
        <f t="shared" si="163"/>
        <v>3665016</v>
      </c>
    </row>
    <row r="5248" spans="1:5">
      <c r="A5248">
        <v>3626091</v>
      </c>
      <c r="B5248">
        <v>3665017</v>
      </c>
      <c r="C5248" s="293">
        <v>323100000</v>
      </c>
      <c r="D5248">
        <f t="shared" si="162"/>
        <v>3626091</v>
      </c>
      <c r="E5248">
        <f t="shared" si="163"/>
        <v>3665017</v>
      </c>
    </row>
    <row r="5249" spans="1:5">
      <c r="A5249">
        <v>3626092</v>
      </c>
      <c r="B5249">
        <v>3665018</v>
      </c>
      <c r="C5249" s="293">
        <v>252000000</v>
      </c>
      <c r="D5249">
        <f t="shared" si="162"/>
        <v>3626092</v>
      </c>
      <c r="E5249">
        <f t="shared" si="163"/>
        <v>3665018</v>
      </c>
    </row>
    <row r="5250" spans="1:5">
      <c r="A5250">
        <v>3626093</v>
      </c>
      <c r="B5250">
        <v>3665019</v>
      </c>
      <c r="C5250" s="293">
        <v>201200000</v>
      </c>
      <c r="D5250">
        <f t="shared" si="162"/>
        <v>3626093</v>
      </c>
      <c r="E5250">
        <f t="shared" si="163"/>
        <v>3665019</v>
      </c>
    </row>
    <row r="5251" spans="1:5">
      <c r="A5251">
        <v>3626094</v>
      </c>
      <c r="B5251">
        <v>3665020</v>
      </c>
      <c r="C5251" s="293">
        <v>338000000</v>
      </c>
      <c r="D5251">
        <f t="shared" ref="D5251:D5314" si="164">+A5251*1</f>
        <v>3626094</v>
      </c>
      <c r="E5251">
        <f t="shared" ref="E5251:E5314" si="165">+B5251*1</f>
        <v>3665020</v>
      </c>
    </row>
    <row r="5252" spans="1:5">
      <c r="A5252">
        <v>3626095</v>
      </c>
      <c r="B5252">
        <v>3665021</v>
      </c>
      <c r="C5252" s="293">
        <v>349000000</v>
      </c>
      <c r="D5252">
        <f t="shared" si="164"/>
        <v>3626095</v>
      </c>
      <c r="E5252">
        <f t="shared" si="165"/>
        <v>3665021</v>
      </c>
    </row>
    <row r="5253" spans="1:5">
      <c r="A5253">
        <v>3626096</v>
      </c>
      <c r="B5253">
        <v>3665022</v>
      </c>
      <c r="C5253" s="293">
        <v>309800000</v>
      </c>
      <c r="D5253">
        <f t="shared" si="164"/>
        <v>3626096</v>
      </c>
      <c r="E5253">
        <f t="shared" si="165"/>
        <v>3665022</v>
      </c>
    </row>
    <row r="5254" spans="1:5">
      <c r="A5254">
        <v>3626097</v>
      </c>
      <c r="B5254">
        <v>3665023</v>
      </c>
      <c r="C5254" s="293">
        <v>188800000</v>
      </c>
      <c r="D5254">
        <f t="shared" si="164"/>
        <v>3626097</v>
      </c>
      <c r="E5254">
        <f t="shared" si="165"/>
        <v>3665023</v>
      </c>
    </row>
    <row r="5255" spans="1:5">
      <c r="A5255">
        <v>3626098</v>
      </c>
      <c r="B5255">
        <v>3665024</v>
      </c>
      <c r="C5255" s="293">
        <v>565100000</v>
      </c>
      <c r="D5255">
        <f t="shared" si="164"/>
        <v>3626098</v>
      </c>
      <c r="E5255">
        <f t="shared" si="165"/>
        <v>3665024</v>
      </c>
    </row>
    <row r="5256" spans="1:5">
      <c r="A5256">
        <v>3626099</v>
      </c>
      <c r="B5256">
        <v>3665025</v>
      </c>
      <c r="C5256" s="293">
        <v>412000000</v>
      </c>
      <c r="D5256">
        <f t="shared" si="164"/>
        <v>3626099</v>
      </c>
      <c r="E5256">
        <f t="shared" si="165"/>
        <v>3665025</v>
      </c>
    </row>
    <row r="5257" spans="1:5">
      <c r="A5257">
        <v>3626100</v>
      </c>
      <c r="B5257">
        <v>3665026</v>
      </c>
      <c r="C5257" s="293">
        <v>567900000</v>
      </c>
      <c r="D5257">
        <f t="shared" si="164"/>
        <v>3626100</v>
      </c>
      <c r="E5257">
        <f t="shared" si="165"/>
        <v>3665026</v>
      </c>
    </row>
    <row r="5258" spans="1:5">
      <c r="A5258">
        <v>3626101</v>
      </c>
      <c r="B5258">
        <v>3665027</v>
      </c>
      <c r="C5258" s="293">
        <v>574100000</v>
      </c>
      <c r="D5258">
        <f t="shared" si="164"/>
        <v>3626101</v>
      </c>
      <c r="E5258">
        <f t="shared" si="165"/>
        <v>3665027</v>
      </c>
    </row>
    <row r="5259" spans="1:5">
      <c r="A5259">
        <v>3626102</v>
      </c>
      <c r="B5259">
        <v>3665028</v>
      </c>
      <c r="C5259" s="293">
        <v>409900000</v>
      </c>
      <c r="D5259">
        <f t="shared" si="164"/>
        <v>3626102</v>
      </c>
      <c r="E5259">
        <f t="shared" si="165"/>
        <v>3665028</v>
      </c>
    </row>
    <row r="5260" spans="1:5">
      <c r="A5260">
        <v>3626103</v>
      </c>
      <c r="B5260">
        <v>3665029</v>
      </c>
      <c r="C5260" s="293">
        <v>436000000</v>
      </c>
      <c r="D5260">
        <f t="shared" si="164"/>
        <v>3626103</v>
      </c>
      <c r="E5260">
        <f t="shared" si="165"/>
        <v>3665029</v>
      </c>
    </row>
    <row r="5261" spans="1:5">
      <c r="A5261">
        <v>3626104</v>
      </c>
      <c r="B5261">
        <v>3665030</v>
      </c>
      <c r="C5261" s="293">
        <v>744200000</v>
      </c>
      <c r="D5261">
        <f t="shared" si="164"/>
        <v>3626104</v>
      </c>
      <c r="E5261">
        <f t="shared" si="165"/>
        <v>3665030</v>
      </c>
    </row>
    <row r="5262" spans="1:5">
      <c r="A5262">
        <v>3626105</v>
      </c>
      <c r="B5262">
        <v>3665031</v>
      </c>
      <c r="C5262" s="293">
        <v>548500000</v>
      </c>
      <c r="D5262">
        <f t="shared" si="164"/>
        <v>3626105</v>
      </c>
      <c r="E5262">
        <f t="shared" si="165"/>
        <v>3665031</v>
      </c>
    </row>
    <row r="5263" spans="1:5">
      <c r="A5263">
        <v>3626106</v>
      </c>
      <c r="B5263">
        <v>3665032</v>
      </c>
      <c r="C5263" s="293">
        <v>752500000</v>
      </c>
      <c r="D5263">
        <f t="shared" si="164"/>
        <v>3626106</v>
      </c>
      <c r="E5263">
        <f t="shared" si="165"/>
        <v>3665032</v>
      </c>
    </row>
    <row r="5264" spans="1:5">
      <c r="A5264">
        <v>3626107</v>
      </c>
      <c r="B5264">
        <v>3665033</v>
      </c>
      <c r="C5264" s="293">
        <v>492900000</v>
      </c>
      <c r="D5264">
        <f t="shared" si="164"/>
        <v>3626107</v>
      </c>
      <c r="E5264">
        <f t="shared" si="165"/>
        <v>3665033</v>
      </c>
    </row>
    <row r="5265" spans="1:5">
      <c r="A5265">
        <v>3626108</v>
      </c>
      <c r="B5265">
        <v>3665034</v>
      </c>
      <c r="C5265" s="293">
        <v>760000000</v>
      </c>
      <c r="D5265">
        <f t="shared" si="164"/>
        <v>3626108</v>
      </c>
      <c r="E5265">
        <f t="shared" si="165"/>
        <v>3665034</v>
      </c>
    </row>
    <row r="5266" spans="1:5">
      <c r="A5266">
        <v>3626109</v>
      </c>
      <c r="B5266">
        <v>3665035</v>
      </c>
      <c r="C5266" s="293">
        <v>757300000</v>
      </c>
      <c r="D5266">
        <f t="shared" si="164"/>
        <v>3626109</v>
      </c>
      <c r="E5266">
        <f t="shared" si="165"/>
        <v>3665035</v>
      </c>
    </row>
    <row r="5267" spans="1:5">
      <c r="A5267">
        <v>3626110</v>
      </c>
      <c r="B5267">
        <v>3665036</v>
      </c>
      <c r="C5267" s="293">
        <v>572800000</v>
      </c>
      <c r="D5267">
        <f t="shared" si="164"/>
        <v>3626110</v>
      </c>
      <c r="E5267">
        <f t="shared" si="165"/>
        <v>3665036</v>
      </c>
    </row>
    <row r="5268" spans="1:5">
      <c r="A5268">
        <v>3626111</v>
      </c>
      <c r="B5268">
        <v>3665037</v>
      </c>
      <c r="C5268" s="293">
        <v>695400000</v>
      </c>
      <c r="D5268">
        <f t="shared" si="164"/>
        <v>3626111</v>
      </c>
      <c r="E5268">
        <f t="shared" si="165"/>
        <v>3665037</v>
      </c>
    </row>
    <row r="5269" spans="1:5">
      <c r="A5269">
        <v>3622001</v>
      </c>
      <c r="B5269">
        <v>3666001</v>
      </c>
      <c r="C5269" s="293">
        <v>181200000</v>
      </c>
      <c r="D5269">
        <f t="shared" si="164"/>
        <v>3622001</v>
      </c>
      <c r="E5269">
        <f t="shared" si="165"/>
        <v>3666001</v>
      </c>
    </row>
    <row r="5270" spans="1:5">
      <c r="A5270">
        <v>3622002</v>
      </c>
      <c r="B5270">
        <v>3666002</v>
      </c>
      <c r="C5270" s="293">
        <v>184400000</v>
      </c>
      <c r="D5270">
        <f t="shared" si="164"/>
        <v>3622002</v>
      </c>
      <c r="E5270">
        <f t="shared" si="165"/>
        <v>3666002</v>
      </c>
    </row>
    <row r="5271" spans="1:5">
      <c r="A5271">
        <v>3622003</v>
      </c>
      <c r="B5271">
        <v>3666003</v>
      </c>
      <c r="C5271" s="293">
        <v>180800000</v>
      </c>
      <c r="D5271">
        <f t="shared" si="164"/>
        <v>3622003</v>
      </c>
      <c r="E5271">
        <f t="shared" si="165"/>
        <v>3666003</v>
      </c>
    </row>
    <row r="5272" spans="1:5">
      <c r="A5272">
        <v>3622004</v>
      </c>
      <c r="B5272">
        <v>3666004</v>
      </c>
      <c r="C5272" s="293">
        <v>200300000</v>
      </c>
      <c r="D5272">
        <f t="shared" si="164"/>
        <v>3622004</v>
      </c>
      <c r="E5272">
        <f t="shared" si="165"/>
        <v>3666004</v>
      </c>
    </row>
    <row r="5273" spans="1:5">
      <c r="A5273">
        <v>3622005</v>
      </c>
      <c r="B5273">
        <v>3666005</v>
      </c>
      <c r="C5273" s="293">
        <v>310000000</v>
      </c>
      <c r="D5273">
        <f t="shared" si="164"/>
        <v>3622005</v>
      </c>
      <c r="E5273">
        <f t="shared" si="165"/>
        <v>3666005</v>
      </c>
    </row>
    <row r="5274" spans="1:5">
      <c r="A5274">
        <v>3622006</v>
      </c>
      <c r="B5274">
        <v>3666006</v>
      </c>
      <c r="C5274" s="293">
        <v>186200000</v>
      </c>
      <c r="D5274">
        <f t="shared" si="164"/>
        <v>3622006</v>
      </c>
      <c r="E5274">
        <f t="shared" si="165"/>
        <v>3666006</v>
      </c>
    </row>
    <row r="5275" spans="1:5">
      <c r="A5275">
        <v>3622008</v>
      </c>
      <c r="B5275">
        <v>3666007</v>
      </c>
      <c r="C5275" s="293">
        <v>153100000</v>
      </c>
      <c r="D5275">
        <f t="shared" si="164"/>
        <v>3622008</v>
      </c>
      <c r="E5275">
        <f t="shared" si="165"/>
        <v>3666007</v>
      </c>
    </row>
    <row r="5276" spans="1:5">
      <c r="A5276">
        <v>3622010</v>
      </c>
      <c r="B5276">
        <v>3666008</v>
      </c>
      <c r="C5276" s="293">
        <v>311200000</v>
      </c>
      <c r="D5276">
        <f t="shared" si="164"/>
        <v>3622010</v>
      </c>
      <c r="E5276">
        <f t="shared" si="165"/>
        <v>3666008</v>
      </c>
    </row>
    <row r="5277" spans="1:5">
      <c r="A5277">
        <v>3622012</v>
      </c>
      <c r="B5277">
        <v>3666009</v>
      </c>
      <c r="C5277" s="293">
        <v>201500000</v>
      </c>
      <c r="D5277">
        <f t="shared" si="164"/>
        <v>3622012</v>
      </c>
      <c r="E5277">
        <f t="shared" si="165"/>
        <v>3666009</v>
      </c>
    </row>
    <row r="5278" spans="1:5">
      <c r="A5278">
        <v>3622013</v>
      </c>
      <c r="B5278">
        <v>3666010</v>
      </c>
      <c r="C5278" s="293">
        <v>152800000</v>
      </c>
      <c r="D5278">
        <f t="shared" si="164"/>
        <v>3622013</v>
      </c>
      <c r="E5278">
        <f t="shared" si="165"/>
        <v>3666010</v>
      </c>
    </row>
    <row r="5279" spans="1:5">
      <c r="A5279">
        <v>3622014</v>
      </c>
      <c r="B5279">
        <v>3666011</v>
      </c>
      <c r="C5279" s="293">
        <v>213300000</v>
      </c>
      <c r="D5279">
        <f t="shared" si="164"/>
        <v>3622014</v>
      </c>
      <c r="E5279">
        <f t="shared" si="165"/>
        <v>3666011</v>
      </c>
    </row>
    <row r="5280" spans="1:5">
      <c r="A5280">
        <v>3622016</v>
      </c>
      <c r="B5280">
        <v>3666012</v>
      </c>
      <c r="C5280" s="293">
        <v>240600000</v>
      </c>
      <c r="D5280">
        <f t="shared" si="164"/>
        <v>3622016</v>
      </c>
      <c r="E5280">
        <f t="shared" si="165"/>
        <v>3666012</v>
      </c>
    </row>
    <row r="5281" spans="1:5">
      <c r="A5281">
        <v>3622020</v>
      </c>
      <c r="B5281">
        <v>3666013</v>
      </c>
      <c r="C5281" s="293">
        <v>159500000</v>
      </c>
      <c r="D5281">
        <f t="shared" si="164"/>
        <v>3622020</v>
      </c>
      <c r="E5281">
        <f t="shared" si="165"/>
        <v>3666013</v>
      </c>
    </row>
    <row r="5282" spans="1:5">
      <c r="A5282">
        <v>3622021</v>
      </c>
      <c r="B5282">
        <v>3666014</v>
      </c>
      <c r="C5282" s="293">
        <v>304400000</v>
      </c>
      <c r="D5282">
        <f t="shared" si="164"/>
        <v>3622021</v>
      </c>
      <c r="E5282">
        <f t="shared" si="165"/>
        <v>3666014</v>
      </c>
    </row>
    <row r="5283" spans="1:5">
      <c r="A5283">
        <v>3622022</v>
      </c>
      <c r="B5283">
        <v>3666015</v>
      </c>
      <c r="C5283" s="293">
        <v>163000000</v>
      </c>
      <c r="D5283">
        <f t="shared" si="164"/>
        <v>3622022</v>
      </c>
      <c r="E5283">
        <f t="shared" si="165"/>
        <v>3666015</v>
      </c>
    </row>
    <row r="5284" spans="1:5">
      <c r="A5284">
        <v>3622023</v>
      </c>
      <c r="B5284">
        <v>3666016</v>
      </c>
      <c r="C5284" s="293">
        <v>312000000</v>
      </c>
      <c r="D5284">
        <f t="shared" si="164"/>
        <v>3622023</v>
      </c>
      <c r="E5284">
        <f t="shared" si="165"/>
        <v>3666016</v>
      </c>
    </row>
    <row r="5285" spans="1:5">
      <c r="A5285">
        <v>3622026</v>
      </c>
      <c r="B5285">
        <v>3666017</v>
      </c>
      <c r="C5285" s="293">
        <v>328300000</v>
      </c>
      <c r="D5285">
        <f t="shared" si="164"/>
        <v>3622026</v>
      </c>
      <c r="E5285">
        <f t="shared" si="165"/>
        <v>3666017</v>
      </c>
    </row>
    <row r="5286" spans="1:5">
      <c r="A5286">
        <v>3622028</v>
      </c>
      <c r="B5286">
        <v>3666018</v>
      </c>
      <c r="C5286" s="293">
        <v>213000000</v>
      </c>
      <c r="D5286">
        <f t="shared" si="164"/>
        <v>3622028</v>
      </c>
      <c r="E5286">
        <f t="shared" si="165"/>
        <v>3666018</v>
      </c>
    </row>
    <row r="5287" spans="1:5">
      <c r="A5287">
        <v>3622080</v>
      </c>
      <c r="B5287">
        <v>3666019</v>
      </c>
      <c r="C5287" s="293">
        <v>183700000</v>
      </c>
      <c r="D5287">
        <f t="shared" si="164"/>
        <v>3622080</v>
      </c>
      <c r="E5287">
        <f t="shared" si="165"/>
        <v>3666019</v>
      </c>
    </row>
    <row r="5288" spans="1:5">
      <c r="A5288">
        <v>3622081</v>
      </c>
      <c r="B5288">
        <v>3666020</v>
      </c>
      <c r="C5288" s="293">
        <v>244330000</v>
      </c>
      <c r="D5288">
        <f t="shared" si="164"/>
        <v>3622081</v>
      </c>
      <c r="E5288">
        <f t="shared" si="165"/>
        <v>3666020</v>
      </c>
    </row>
    <row r="5289" spans="1:5">
      <c r="A5289">
        <v>3622084</v>
      </c>
      <c r="B5289">
        <v>3666021</v>
      </c>
      <c r="C5289" s="293">
        <v>322400000</v>
      </c>
      <c r="D5289">
        <f t="shared" si="164"/>
        <v>3622084</v>
      </c>
      <c r="E5289">
        <f t="shared" si="165"/>
        <v>3666021</v>
      </c>
    </row>
    <row r="5290" spans="1:5">
      <c r="A5290">
        <v>3622085</v>
      </c>
      <c r="B5290">
        <v>3666022</v>
      </c>
      <c r="C5290" s="293">
        <v>170000000</v>
      </c>
      <c r="D5290">
        <f t="shared" si="164"/>
        <v>3622085</v>
      </c>
      <c r="E5290">
        <f t="shared" si="165"/>
        <v>3666022</v>
      </c>
    </row>
    <row r="5291" spans="1:5">
      <c r="A5291">
        <v>3622086</v>
      </c>
      <c r="B5291">
        <v>3666023</v>
      </c>
      <c r="C5291" s="293">
        <v>474400000</v>
      </c>
      <c r="D5291">
        <f t="shared" si="164"/>
        <v>3622086</v>
      </c>
      <c r="E5291">
        <f t="shared" si="165"/>
        <v>3666023</v>
      </c>
    </row>
    <row r="5292" spans="1:5">
      <c r="A5292">
        <v>3622089</v>
      </c>
      <c r="B5292">
        <v>3666024</v>
      </c>
      <c r="C5292" s="293">
        <v>320400000</v>
      </c>
      <c r="D5292">
        <f t="shared" si="164"/>
        <v>3622089</v>
      </c>
      <c r="E5292">
        <f t="shared" si="165"/>
        <v>3666024</v>
      </c>
    </row>
    <row r="5293" spans="1:5">
      <c r="A5293">
        <v>3622090</v>
      </c>
      <c r="B5293">
        <v>3666025</v>
      </c>
      <c r="C5293" s="293">
        <v>157600000</v>
      </c>
      <c r="D5293">
        <f t="shared" si="164"/>
        <v>3622090</v>
      </c>
      <c r="E5293">
        <f t="shared" si="165"/>
        <v>3666025</v>
      </c>
    </row>
    <row r="5294" spans="1:5">
      <c r="A5294">
        <v>3622091</v>
      </c>
      <c r="B5294">
        <v>3666026</v>
      </c>
      <c r="C5294" s="293">
        <v>302600000</v>
      </c>
      <c r="D5294">
        <f t="shared" si="164"/>
        <v>3622091</v>
      </c>
      <c r="E5294">
        <f t="shared" si="165"/>
        <v>3666026</v>
      </c>
    </row>
    <row r="5295" spans="1:5">
      <c r="A5295">
        <v>3622092</v>
      </c>
      <c r="B5295">
        <v>3666027</v>
      </c>
      <c r="C5295" s="293">
        <v>183000000</v>
      </c>
      <c r="D5295">
        <f t="shared" si="164"/>
        <v>3622092</v>
      </c>
      <c r="E5295">
        <f t="shared" si="165"/>
        <v>3666027</v>
      </c>
    </row>
    <row r="5296" spans="1:5">
      <c r="A5296">
        <v>3622093</v>
      </c>
      <c r="B5296">
        <v>3666028</v>
      </c>
      <c r="C5296" s="293">
        <v>212100000</v>
      </c>
      <c r="D5296">
        <f t="shared" si="164"/>
        <v>3622093</v>
      </c>
      <c r="E5296">
        <f t="shared" si="165"/>
        <v>3666028</v>
      </c>
    </row>
    <row r="5297" spans="1:5">
      <c r="A5297">
        <v>3622094</v>
      </c>
      <c r="B5297">
        <v>3666029</v>
      </c>
      <c r="C5297" s="293">
        <v>264300000</v>
      </c>
      <c r="D5297">
        <f t="shared" si="164"/>
        <v>3622094</v>
      </c>
      <c r="E5297">
        <f t="shared" si="165"/>
        <v>3666029</v>
      </c>
    </row>
    <row r="5298" spans="1:5">
      <c r="A5298">
        <v>3622095</v>
      </c>
      <c r="B5298">
        <v>3666030</v>
      </c>
      <c r="C5298" s="293">
        <v>236300000</v>
      </c>
      <c r="D5298">
        <f t="shared" si="164"/>
        <v>3622095</v>
      </c>
      <c r="E5298">
        <f t="shared" si="165"/>
        <v>3666030</v>
      </c>
    </row>
    <row r="5299" spans="1:5">
      <c r="A5299">
        <v>3622096</v>
      </c>
      <c r="B5299">
        <v>3666031</v>
      </c>
      <c r="C5299" s="293">
        <v>250000000</v>
      </c>
      <c r="D5299">
        <f t="shared" si="164"/>
        <v>3622096</v>
      </c>
      <c r="E5299">
        <f t="shared" si="165"/>
        <v>3666031</v>
      </c>
    </row>
    <row r="5300" spans="1:5">
      <c r="A5300">
        <v>3622097</v>
      </c>
      <c r="B5300">
        <v>3666032</v>
      </c>
      <c r="C5300" s="293">
        <v>444800000</v>
      </c>
      <c r="D5300">
        <f t="shared" si="164"/>
        <v>3622097</v>
      </c>
      <c r="E5300">
        <f t="shared" si="165"/>
        <v>3666032</v>
      </c>
    </row>
    <row r="5301" spans="1:5">
      <c r="A5301">
        <v>3622098</v>
      </c>
      <c r="B5301">
        <v>3666033</v>
      </c>
      <c r="C5301" s="293">
        <v>245000000</v>
      </c>
      <c r="D5301">
        <f t="shared" si="164"/>
        <v>3622098</v>
      </c>
      <c r="E5301">
        <f t="shared" si="165"/>
        <v>3666033</v>
      </c>
    </row>
    <row r="5302" spans="1:5">
      <c r="A5302">
        <v>3622099</v>
      </c>
      <c r="B5302">
        <v>3666034</v>
      </c>
      <c r="C5302" s="293">
        <v>223000000</v>
      </c>
      <c r="D5302">
        <f t="shared" si="164"/>
        <v>3622099</v>
      </c>
      <c r="E5302">
        <f t="shared" si="165"/>
        <v>3666034</v>
      </c>
    </row>
    <row r="5303" spans="1:5">
      <c r="A5303">
        <v>3622100</v>
      </c>
      <c r="B5303">
        <v>3666035</v>
      </c>
      <c r="C5303" s="293">
        <v>308000000</v>
      </c>
      <c r="D5303">
        <f t="shared" si="164"/>
        <v>3622100</v>
      </c>
      <c r="E5303">
        <f t="shared" si="165"/>
        <v>3666035</v>
      </c>
    </row>
    <row r="5304" spans="1:5">
      <c r="A5304">
        <v>3622101</v>
      </c>
      <c r="B5304">
        <v>3666036</v>
      </c>
      <c r="C5304" s="293">
        <v>490600000</v>
      </c>
      <c r="D5304">
        <f t="shared" si="164"/>
        <v>3622101</v>
      </c>
      <c r="E5304">
        <f t="shared" si="165"/>
        <v>3666036</v>
      </c>
    </row>
    <row r="5305" spans="1:5">
      <c r="A5305">
        <v>3622102</v>
      </c>
      <c r="B5305">
        <v>3666037</v>
      </c>
      <c r="C5305" s="293">
        <v>510000000</v>
      </c>
      <c r="D5305">
        <f t="shared" si="164"/>
        <v>3622102</v>
      </c>
      <c r="E5305">
        <f t="shared" si="165"/>
        <v>3666037</v>
      </c>
    </row>
    <row r="5306" spans="1:5">
      <c r="A5306">
        <v>3622103</v>
      </c>
      <c r="B5306">
        <v>3666038</v>
      </c>
      <c r="C5306" s="293">
        <v>347000000</v>
      </c>
      <c r="D5306">
        <f t="shared" si="164"/>
        <v>3622103</v>
      </c>
      <c r="E5306">
        <f t="shared" si="165"/>
        <v>3666038</v>
      </c>
    </row>
    <row r="5307" spans="1:5">
      <c r="A5307">
        <v>3622104</v>
      </c>
      <c r="B5307">
        <v>3666039</v>
      </c>
      <c r="C5307" s="293">
        <v>252500000</v>
      </c>
      <c r="D5307">
        <f t="shared" si="164"/>
        <v>3622104</v>
      </c>
      <c r="E5307">
        <f t="shared" si="165"/>
        <v>3666039</v>
      </c>
    </row>
    <row r="5308" spans="1:5">
      <c r="A5308">
        <v>3622105</v>
      </c>
      <c r="B5308">
        <v>3666040</v>
      </c>
      <c r="C5308" s="293">
        <v>380000000</v>
      </c>
      <c r="D5308">
        <f t="shared" si="164"/>
        <v>3622105</v>
      </c>
      <c r="E5308">
        <f t="shared" si="165"/>
        <v>3666040</v>
      </c>
    </row>
    <row r="5309" spans="1:5">
      <c r="A5309">
        <v>3622106</v>
      </c>
      <c r="B5309">
        <v>3666041</v>
      </c>
      <c r="C5309" s="293">
        <v>324600000</v>
      </c>
      <c r="D5309">
        <f t="shared" si="164"/>
        <v>3622106</v>
      </c>
      <c r="E5309">
        <f t="shared" si="165"/>
        <v>3666041</v>
      </c>
    </row>
    <row r="5310" spans="1:5">
      <c r="A5310">
        <v>3622107</v>
      </c>
      <c r="B5310">
        <v>3666042</v>
      </c>
      <c r="C5310" s="293">
        <v>301900000</v>
      </c>
      <c r="D5310">
        <f t="shared" si="164"/>
        <v>3622107</v>
      </c>
      <c r="E5310">
        <f t="shared" si="165"/>
        <v>3666042</v>
      </c>
    </row>
    <row r="5311" spans="1:5">
      <c r="A5311">
        <v>3622108</v>
      </c>
      <c r="B5311">
        <v>3666043</v>
      </c>
      <c r="C5311" s="293">
        <v>311200000</v>
      </c>
      <c r="D5311">
        <f t="shared" si="164"/>
        <v>3622108</v>
      </c>
      <c r="E5311">
        <f t="shared" si="165"/>
        <v>3666043</v>
      </c>
    </row>
    <row r="5312" spans="1:5">
      <c r="A5312">
        <v>3622109</v>
      </c>
      <c r="B5312">
        <v>3666044</v>
      </c>
      <c r="C5312" s="293">
        <v>259200000</v>
      </c>
      <c r="D5312">
        <f t="shared" si="164"/>
        <v>3622109</v>
      </c>
      <c r="E5312">
        <f t="shared" si="165"/>
        <v>3666044</v>
      </c>
    </row>
    <row r="5313" spans="1:5">
      <c r="A5313">
        <v>3622110</v>
      </c>
      <c r="B5313">
        <v>3666045</v>
      </c>
      <c r="C5313" s="293">
        <v>513900000</v>
      </c>
      <c r="D5313">
        <f t="shared" si="164"/>
        <v>3622110</v>
      </c>
      <c r="E5313">
        <f t="shared" si="165"/>
        <v>3666045</v>
      </c>
    </row>
    <row r="5314" spans="1:5">
      <c r="A5314">
        <v>3622111</v>
      </c>
      <c r="B5314">
        <v>3666046</v>
      </c>
      <c r="C5314" s="293">
        <v>476000000</v>
      </c>
      <c r="D5314">
        <f t="shared" si="164"/>
        <v>3622111</v>
      </c>
      <c r="E5314">
        <f t="shared" si="165"/>
        <v>3666046</v>
      </c>
    </row>
    <row r="5315" spans="1:5">
      <c r="A5315">
        <v>3622112</v>
      </c>
      <c r="B5315">
        <v>3666047</v>
      </c>
      <c r="C5315" s="293">
        <v>496300000</v>
      </c>
      <c r="D5315">
        <f t="shared" ref="D5315:D5378" si="166">+A5315*1</f>
        <v>3622112</v>
      </c>
      <c r="E5315">
        <f t="shared" ref="E5315:E5378" si="167">+B5315*1</f>
        <v>3666047</v>
      </c>
    </row>
    <row r="5316" spans="1:5">
      <c r="A5316">
        <v>3622113</v>
      </c>
      <c r="B5316">
        <v>3666048</v>
      </c>
      <c r="C5316" s="293">
        <v>528300000</v>
      </c>
      <c r="D5316">
        <f t="shared" si="166"/>
        <v>3622113</v>
      </c>
      <c r="E5316">
        <f t="shared" si="167"/>
        <v>3666048</v>
      </c>
    </row>
    <row r="5317" spans="1:5">
      <c r="A5317">
        <v>3622114</v>
      </c>
      <c r="B5317">
        <v>3666049</v>
      </c>
      <c r="C5317" s="293">
        <v>504000000</v>
      </c>
      <c r="D5317">
        <f t="shared" si="166"/>
        <v>3622114</v>
      </c>
      <c r="E5317">
        <f t="shared" si="167"/>
        <v>3666049</v>
      </c>
    </row>
    <row r="5318" spans="1:5">
      <c r="A5318">
        <v>3622115</v>
      </c>
      <c r="B5318">
        <v>3666050</v>
      </c>
      <c r="C5318" s="293">
        <v>492700000</v>
      </c>
      <c r="D5318">
        <f t="shared" si="166"/>
        <v>3622115</v>
      </c>
      <c r="E5318">
        <f t="shared" si="167"/>
        <v>3666050</v>
      </c>
    </row>
    <row r="5319" spans="1:5">
      <c r="A5319">
        <v>3622116</v>
      </c>
      <c r="B5319">
        <v>3666051</v>
      </c>
      <c r="C5319" s="293">
        <v>516700000</v>
      </c>
      <c r="D5319">
        <f t="shared" si="166"/>
        <v>3622116</v>
      </c>
      <c r="E5319">
        <f t="shared" si="167"/>
        <v>3666051</v>
      </c>
    </row>
    <row r="5320" spans="1:5">
      <c r="A5320">
        <v>3622117</v>
      </c>
      <c r="B5320">
        <v>3666052</v>
      </c>
      <c r="C5320" s="293">
        <v>516700000</v>
      </c>
      <c r="D5320">
        <f t="shared" si="166"/>
        <v>3622117</v>
      </c>
      <c r="E5320">
        <f t="shared" si="167"/>
        <v>3666052</v>
      </c>
    </row>
    <row r="5321" spans="1:5">
      <c r="A5321">
        <v>3622118</v>
      </c>
      <c r="B5321">
        <v>3666053</v>
      </c>
      <c r="C5321" s="293">
        <v>522500000</v>
      </c>
      <c r="D5321">
        <f t="shared" si="166"/>
        <v>3622118</v>
      </c>
      <c r="E5321">
        <f t="shared" si="167"/>
        <v>3666053</v>
      </c>
    </row>
    <row r="5322" spans="1:5">
      <c r="A5322">
        <v>3622119</v>
      </c>
      <c r="B5322">
        <v>3666054</v>
      </c>
      <c r="C5322" s="293">
        <v>536800000</v>
      </c>
      <c r="D5322">
        <f t="shared" si="166"/>
        <v>3622119</v>
      </c>
      <c r="E5322">
        <f t="shared" si="167"/>
        <v>3666054</v>
      </c>
    </row>
    <row r="5323" spans="1:5">
      <c r="A5323">
        <v>3622120</v>
      </c>
      <c r="B5323">
        <v>3666055</v>
      </c>
      <c r="C5323" s="293">
        <v>509100000</v>
      </c>
      <c r="D5323">
        <f t="shared" si="166"/>
        <v>3622120</v>
      </c>
      <c r="E5323">
        <f t="shared" si="167"/>
        <v>3666055</v>
      </c>
    </row>
    <row r="5324" spans="1:5">
      <c r="A5324">
        <v>3622121</v>
      </c>
      <c r="B5324">
        <v>3666056</v>
      </c>
      <c r="C5324" s="293">
        <v>523000000</v>
      </c>
      <c r="D5324">
        <f t="shared" si="166"/>
        <v>3622121</v>
      </c>
      <c r="E5324">
        <f t="shared" si="167"/>
        <v>3666056</v>
      </c>
    </row>
    <row r="5325" spans="1:5">
      <c r="A5325">
        <v>3622122</v>
      </c>
      <c r="B5325">
        <v>3666057</v>
      </c>
      <c r="C5325" s="293">
        <v>518100000</v>
      </c>
      <c r="D5325">
        <f t="shared" si="166"/>
        <v>3622122</v>
      </c>
      <c r="E5325">
        <f t="shared" si="167"/>
        <v>3666057</v>
      </c>
    </row>
    <row r="5326" spans="1:5">
      <c r="A5326">
        <v>3622123</v>
      </c>
      <c r="B5326">
        <v>3666058</v>
      </c>
      <c r="C5326" s="293">
        <v>755700000</v>
      </c>
      <c r="D5326">
        <f t="shared" si="166"/>
        <v>3622123</v>
      </c>
      <c r="E5326">
        <f t="shared" si="167"/>
        <v>3666058</v>
      </c>
    </row>
    <row r="5327" spans="1:5">
      <c r="A5327">
        <v>3622124</v>
      </c>
      <c r="B5327">
        <v>3666059</v>
      </c>
      <c r="C5327" s="293">
        <v>508300000</v>
      </c>
      <c r="D5327">
        <f t="shared" si="166"/>
        <v>3622124</v>
      </c>
      <c r="E5327">
        <f t="shared" si="167"/>
        <v>3666059</v>
      </c>
    </row>
    <row r="5328" spans="1:5">
      <c r="A5328">
        <v>3622125</v>
      </c>
      <c r="B5328">
        <v>3666060</v>
      </c>
      <c r="C5328" s="293">
        <v>621000000</v>
      </c>
      <c r="D5328">
        <f t="shared" si="166"/>
        <v>3622125</v>
      </c>
      <c r="E5328">
        <f t="shared" si="167"/>
        <v>3666060</v>
      </c>
    </row>
    <row r="5329" spans="1:5">
      <c r="A5329">
        <v>3622126</v>
      </c>
      <c r="B5329">
        <v>3666061</v>
      </c>
      <c r="C5329" s="293">
        <v>495800000</v>
      </c>
      <c r="D5329">
        <f t="shared" si="166"/>
        <v>3622126</v>
      </c>
      <c r="E5329">
        <f t="shared" si="167"/>
        <v>3666061</v>
      </c>
    </row>
    <row r="5330" spans="1:5">
      <c r="A5330">
        <v>3622127</v>
      </c>
      <c r="B5330">
        <v>3666062</v>
      </c>
      <c r="C5330" s="293">
        <v>518100000</v>
      </c>
      <c r="D5330">
        <f t="shared" si="166"/>
        <v>3622127</v>
      </c>
      <c r="E5330">
        <f t="shared" si="167"/>
        <v>3666062</v>
      </c>
    </row>
    <row r="5331" spans="1:5">
      <c r="A5331">
        <v>3622128</v>
      </c>
      <c r="B5331">
        <v>3666063</v>
      </c>
      <c r="C5331" s="293">
        <v>528300000</v>
      </c>
      <c r="D5331">
        <f t="shared" si="166"/>
        <v>3622128</v>
      </c>
      <c r="E5331">
        <f t="shared" si="167"/>
        <v>3666063</v>
      </c>
    </row>
    <row r="5332" spans="1:5">
      <c r="A5332">
        <v>3622129</v>
      </c>
      <c r="B5332">
        <v>3666064</v>
      </c>
      <c r="C5332" s="293">
        <v>871500000</v>
      </c>
      <c r="D5332">
        <f t="shared" si="166"/>
        <v>3622129</v>
      </c>
      <c r="E5332">
        <f t="shared" si="167"/>
        <v>3666064</v>
      </c>
    </row>
    <row r="5333" spans="1:5">
      <c r="A5333">
        <v>3622130</v>
      </c>
      <c r="B5333">
        <v>3666065</v>
      </c>
      <c r="C5333" s="293">
        <v>681700000</v>
      </c>
      <c r="D5333">
        <f t="shared" si="166"/>
        <v>3622130</v>
      </c>
      <c r="E5333">
        <f t="shared" si="167"/>
        <v>3666065</v>
      </c>
    </row>
    <row r="5334" spans="1:5">
      <c r="A5334">
        <v>3622131</v>
      </c>
      <c r="B5334">
        <v>3666066</v>
      </c>
      <c r="C5334" s="293">
        <v>170700000</v>
      </c>
      <c r="D5334">
        <f t="shared" si="166"/>
        <v>3622131</v>
      </c>
      <c r="E5334">
        <f t="shared" si="167"/>
        <v>3666066</v>
      </c>
    </row>
    <row r="5335" spans="1:5">
      <c r="A5335">
        <v>3622132</v>
      </c>
      <c r="B5335">
        <v>3666067</v>
      </c>
      <c r="C5335" s="293">
        <v>656800000</v>
      </c>
      <c r="D5335">
        <f t="shared" si="166"/>
        <v>3622132</v>
      </c>
      <c r="E5335">
        <f t="shared" si="167"/>
        <v>3666067</v>
      </c>
    </row>
    <row r="5336" spans="1:5">
      <c r="A5336">
        <v>3622133</v>
      </c>
      <c r="B5336">
        <v>3666068</v>
      </c>
      <c r="C5336" s="293">
        <v>681200000</v>
      </c>
      <c r="D5336">
        <f t="shared" si="166"/>
        <v>3622133</v>
      </c>
      <c r="E5336">
        <f t="shared" si="167"/>
        <v>3666068</v>
      </c>
    </row>
    <row r="5337" spans="1:5">
      <c r="A5337">
        <v>3622134</v>
      </c>
      <c r="B5337">
        <v>3666069</v>
      </c>
      <c r="C5337" s="293">
        <v>782900000</v>
      </c>
      <c r="D5337">
        <f t="shared" si="166"/>
        <v>3622134</v>
      </c>
      <c r="E5337">
        <f t="shared" si="167"/>
        <v>3666069</v>
      </c>
    </row>
    <row r="5338" spans="1:5">
      <c r="A5338">
        <v>3622135</v>
      </c>
      <c r="B5338">
        <v>3666070</v>
      </c>
      <c r="C5338" s="293">
        <v>853700000</v>
      </c>
      <c r="D5338">
        <f t="shared" si="166"/>
        <v>3622135</v>
      </c>
      <c r="E5338">
        <f t="shared" si="167"/>
        <v>3666070</v>
      </c>
    </row>
    <row r="5339" spans="1:5">
      <c r="A5339">
        <v>3622136</v>
      </c>
      <c r="B5339">
        <v>3666071</v>
      </c>
      <c r="C5339" s="293">
        <v>746700000</v>
      </c>
      <c r="D5339">
        <f t="shared" si="166"/>
        <v>3622136</v>
      </c>
      <c r="E5339">
        <f t="shared" si="167"/>
        <v>3666071</v>
      </c>
    </row>
    <row r="5340" spans="1:5">
      <c r="A5340">
        <v>3622137</v>
      </c>
      <c r="B5340">
        <v>3666072</v>
      </c>
      <c r="C5340" s="293">
        <v>632600000</v>
      </c>
      <c r="D5340">
        <f t="shared" si="166"/>
        <v>3622137</v>
      </c>
      <c r="E5340">
        <f t="shared" si="167"/>
        <v>3666072</v>
      </c>
    </row>
    <row r="5341" spans="1:5">
      <c r="A5341">
        <v>3622138</v>
      </c>
      <c r="B5341">
        <v>3666073</v>
      </c>
      <c r="C5341" s="293">
        <v>710000000</v>
      </c>
      <c r="D5341">
        <f t="shared" si="166"/>
        <v>3622138</v>
      </c>
      <c r="E5341">
        <f t="shared" si="167"/>
        <v>3666073</v>
      </c>
    </row>
    <row r="5342" spans="1:5">
      <c r="A5342">
        <v>3622139</v>
      </c>
      <c r="B5342">
        <v>3666074</v>
      </c>
      <c r="C5342" s="293">
        <v>800800000</v>
      </c>
      <c r="D5342">
        <f t="shared" si="166"/>
        <v>3622139</v>
      </c>
      <c r="E5342">
        <f t="shared" si="167"/>
        <v>3666074</v>
      </c>
    </row>
    <row r="5343" spans="1:5">
      <c r="A5343">
        <v>3603002</v>
      </c>
      <c r="B5343">
        <v>3670001</v>
      </c>
      <c r="C5343" s="293">
        <v>124500000</v>
      </c>
      <c r="D5343">
        <f t="shared" si="166"/>
        <v>3603002</v>
      </c>
      <c r="E5343">
        <f t="shared" si="167"/>
        <v>3670001</v>
      </c>
    </row>
    <row r="5344" spans="1:5">
      <c r="A5344">
        <v>3603081</v>
      </c>
      <c r="B5344">
        <v>3670002</v>
      </c>
      <c r="C5344" s="293">
        <v>283300000</v>
      </c>
      <c r="D5344">
        <f t="shared" si="166"/>
        <v>3603081</v>
      </c>
      <c r="E5344">
        <f t="shared" si="167"/>
        <v>3670002</v>
      </c>
    </row>
    <row r="5345" spans="1:5">
      <c r="A5345">
        <v>3603087</v>
      </c>
      <c r="B5345">
        <v>3670003</v>
      </c>
      <c r="C5345" s="293">
        <v>287600000</v>
      </c>
      <c r="D5345">
        <f t="shared" si="166"/>
        <v>3603087</v>
      </c>
      <c r="E5345">
        <f t="shared" si="167"/>
        <v>3670003</v>
      </c>
    </row>
    <row r="5346" spans="1:5">
      <c r="A5346">
        <v>3603088</v>
      </c>
      <c r="B5346">
        <v>3670004</v>
      </c>
      <c r="C5346" s="293">
        <v>180000000</v>
      </c>
      <c r="D5346">
        <f t="shared" si="166"/>
        <v>3603088</v>
      </c>
      <c r="E5346">
        <f t="shared" si="167"/>
        <v>3670004</v>
      </c>
    </row>
    <row r="5347" spans="1:5">
      <c r="A5347">
        <v>3603089</v>
      </c>
      <c r="B5347">
        <v>3670005</v>
      </c>
      <c r="C5347" s="293">
        <v>230000000</v>
      </c>
      <c r="D5347">
        <f t="shared" si="166"/>
        <v>3603089</v>
      </c>
      <c r="E5347">
        <f t="shared" si="167"/>
        <v>3670005</v>
      </c>
    </row>
    <row r="5348" spans="1:5">
      <c r="A5348">
        <v>3603001</v>
      </c>
      <c r="B5348">
        <v>3671001</v>
      </c>
      <c r="C5348" s="293">
        <v>110200000</v>
      </c>
      <c r="D5348">
        <f t="shared" si="166"/>
        <v>3603001</v>
      </c>
      <c r="E5348">
        <f t="shared" si="167"/>
        <v>3671001</v>
      </c>
    </row>
    <row r="5349" spans="1:5">
      <c r="A5349">
        <v>3603003</v>
      </c>
      <c r="B5349">
        <v>3671002</v>
      </c>
      <c r="C5349" s="293">
        <v>90100000</v>
      </c>
      <c r="D5349">
        <f t="shared" si="166"/>
        <v>3603003</v>
      </c>
      <c r="E5349">
        <f t="shared" si="167"/>
        <v>3671002</v>
      </c>
    </row>
    <row r="5350" spans="1:5">
      <c r="A5350">
        <v>3603083</v>
      </c>
      <c r="B5350">
        <v>3671003</v>
      </c>
      <c r="C5350" s="293">
        <v>239300000</v>
      </c>
      <c r="D5350">
        <f t="shared" si="166"/>
        <v>3603083</v>
      </c>
      <c r="E5350">
        <f t="shared" si="167"/>
        <v>3671003</v>
      </c>
    </row>
    <row r="5351" spans="1:5">
      <c r="A5351">
        <v>3603084</v>
      </c>
      <c r="B5351">
        <v>3671004</v>
      </c>
      <c r="C5351" s="293">
        <v>162000000</v>
      </c>
      <c r="D5351">
        <f t="shared" si="166"/>
        <v>3603084</v>
      </c>
      <c r="E5351">
        <f t="shared" si="167"/>
        <v>3671004</v>
      </c>
    </row>
    <row r="5352" spans="1:5">
      <c r="A5352">
        <v>3603085</v>
      </c>
      <c r="B5352">
        <v>3671005</v>
      </c>
      <c r="C5352" s="293">
        <v>255200000</v>
      </c>
      <c r="D5352">
        <f t="shared" si="166"/>
        <v>3603085</v>
      </c>
      <c r="E5352">
        <f t="shared" si="167"/>
        <v>3671005</v>
      </c>
    </row>
    <row r="5353" spans="1:5">
      <c r="A5353">
        <v>3603086</v>
      </c>
      <c r="B5353">
        <v>3671006</v>
      </c>
      <c r="C5353" s="293">
        <v>189200000</v>
      </c>
      <c r="D5353">
        <f t="shared" si="166"/>
        <v>3603086</v>
      </c>
      <c r="E5353">
        <f t="shared" si="167"/>
        <v>3671006</v>
      </c>
    </row>
    <row r="5354" spans="1:5">
      <c r="A5354">
        <v>3603090</v>
      </c>
      <c r="B5354">
        <v>3671007</v>
      </c>
      <c r="C5354" s="293">
        <v>197000000</v>
      </c>
      <c r="D5354">
        <f t="shared" si="166"/>
        <v>3603090</v>
      </c>
      <c r="E5354">
        <f t="shared" si="167"/>
        <v>3671007</v>
      </c>
    </row>
    <row r="5355" spans="1:5">
      <c r="A5355">
        <v>3603091</v>
      </c>
      <c r="B5355">
        <v>3671008</v>
      </c>
      <c r="C5355" s="293">
        <v>222000000</v>
      </c>
      <c r="D5355">
        <f t="shared" si="166"/>
        <v>3603091</v>
      </c>
      <c r="E5355">
        <f t="shared" si="167"/>
        <v>3671008</v>
      </c>
    </row>
    <row r="5356" spans="1:5">
      <c r="A5356">
        <v>3603082</v>
      </c>
      <c r="B5356">
        <v>3673001</v>
      </c>
      <c r="C5356" s="293">
        <v>212000000</v>
      </c>
      <c r="D5356">
        <f t="shared" si="166"/>
        <v>3603082</v>
      </c>
      <c r="E5356">
        <f t="shared" si="167"/>
        <v>3673001</v>
      </c>
    </row>
    <row r="5357" spans="1:5">
      <c r="A5357">
        <v>3710001</v>
      </c>
      <c r="B5357">
        <v>3760001</v>
      </c>
      <c r="C5357" s="293">
        <v>243500000</v>
      </c>
      <c r="D5357">
        <f t="shared" si="166"/>
        <v>3710001</v>
      </c>
      <c r="E5357">
        <f t="shared" si="167"/>
        <v>3760001</v>
      </c>
    </row>
    <row r="5358" spans="1:5">
      <c r="A5358">
        <v>3710002</v>
      </c>
      <c r="B5358">
        <v>3760002</v>
      </c>
      <c r="C5358" s="293">
        <v>88000000</v>
      </c>
      <c r="D5358">
        <f t="shared" si="166"/>
        <v>3710002</v>
      </c>
      <c r="E5358">
        <f t="shared" si="167"/>
        <v>3760002</v>
      </c>
    </row>
    <row r="5359" spans="1:5">
      <c r="A5359">
        <v>3710003</v>
      </c>
      <c r="B5359">
        <v>3760003</v>
      </c>
      <c r="C5359" s="293">
        <v>114000000</v>
      </c>
      <c r="D5359">
        <f t="shared" si="166"/>
        <v>3710003</v>
      </c>
      <c r="E5359">
        <f t="shared" si="167"/>
        <v>3760003</v>
      </c>
    </row>
    <row r="5360" spans="1:5">
      <c r="A5360">
        <v>3710004</v>
      </c>
      <c r="B5360">
        <v>3760004</v>
      </c>
      <c r="C5360" s="293">
        <v>99000000</v>
      </c>
      <c r="D5360">
        <f t="shared" si="166"/>
        <v>3710004</v>
      </c>
      <c r="E5360">
        <f t="shared" si="167"/>
        <v>3760004</v>
      </c>
    </row>
    <row r="5361" spans="1:5">
      <c r="A5361">
        <v>3710005</v>
      </c>
      <c r="B5361">
        <v>3760005</v>
      </c>
      <c r="C5361" s="293">
        <v>133000000</v>
      </c>
      <c r="D5361">
        <f t="shared" si="166"/>
        <v>3710005</v>
      </c>
      <c r="E5361">
        <f t="shared" si="167"/>
        <v>3760005</v>
      </c>
    </row>
    <row r="5362" spans="1:5">
      <c r="A5362">
        <v>3710006</v>
      </c>
      <c r="B5362">
        <v>3760006</v>
      </c>
      <c r="C5362" s="293">
        <v>105400000</v>
      </c>
      <c r="D5362">
        <f t="shared" si="166"/>
        <v>3710006</v>
      </c>
      <c r="E5362">
        <f t="shared" si="167"/>
        <v>3760006</v>
      </c>
    </row>
    <row r="5363" spans="1:5">
      <c r="A5363">
        <v>3710007</v>
      </c>
      <c r="B5363">
        <v>3760007</v>
      </c>
      <c r="C5363" s="293">
        <v>149300000</v>
      </c>
      <c r="D5363">
        <f t="shared" si="166"/>
        <v>3710007</v>
      </c>
      <c r="E5363">
        <f t="shared" si="167"/>
        <v>3760007</v>
      </c>
    </row>
    <row r="5364" spans="1:5">
      <c r="A5364">
        <v>3710008</v>
      </c>
      <c r="B5364">
        <v>3760008</v>
      </c>
      <c r="C5364" s="293">
        <v>152600000</v>
      </c>
      <c r="D5364">
        <f t="shared" si="166"/>
        <v>3710008</v>
      </c>
      <c r="E5364">
        <f t="shared" si="167"/>
        <v>3760008</v>
      </c>
    </row>
    <row r="5365" spans="1:5">
      <c r="A5365">
        <v>3710009</v>
      </c>
      <c r="B5365">
        <v>3760009</v>
      </c>
      <c r="C5365" s="293">
        <v>166000000</v>
      </c>
      <c r="D5365">
        <f t="shared" si="166"/>
        <v>3710009</v>
      </c>
      <c r="E5365">
        <f t="shared" si="167"/>
        <v>3760009</v>
      </c>
    </row>
    <row r="5366" spans="1:5">
      <c r="A5366">
        <v>3710010</v>
      </c>
      <c r="B5366">
        <v>3760010</v>
      </c>
      <c r="C5366" s="293">
        <v>114400000</v>
      </c>
      <c r="D5366">
        <f t="shared" si="166"/>
        <v>3710010</v>
      </c>
      <c r="E5366">
        <f t="shared" si="167"/>
        <v>3760010</v>
      </c>
    </row>
    <row r="5367" spans="1:5">
      <c r="A5367">
        <v>3710011</v>
      </c>
      <c r="B5367">
        <v>3760011</v>
      </c>
      <c r="C5367" s="293">
        <v>259500000</v>
      </c>
      <c r="D5367">
        <f t="shared" si="166"/>
        <v>3710011</v>
      </c>
      <c r="E5367">
        <f t="shared" si="167"/>
        <v>3760011</v>
      </c>
    </row>
    <row r="5368" spans="1:5">
      <c r="A5368">
        <v>3710012</v>
      </c>
      <c r="B5368">
        <v>3760012</v>
      </c>
      <c r="C5368" s="293">
        <v>149900000</v>
      </c>
      <c r="D5368">
        <f t="shared" si="166"/>
        <v>3710012</v>
      </c>
      <c r="E5368">
        <f t="shared" si="167"/>
        <v>3760012</v>
      </c>
    </row>
    <row r="5369" spans="1:5">
      <c r="A5369">
        <v>3710013</v>
      </c>
      <c r="B5369">
        <v>3760013</v>
      </c>
      <c r="C5369" s="293">
        <v>136300000</v>
      </c>
      <c r="D5369">
        <f t="shared" si="166"/>
        <v>3710013</v>
      </c>
      <c r="E5369">
        <f t="shared" si="167"/>
        <v>3760013</v>
      </c>
    </row>
    <row r="5370" spans="1:5">
      <c r="A5370">
        <v>3710014</v>
      </c>
      <c r="B5370">
        <v>3760014</v>
      </c>
      <c r="C5370" s="293">
        <v>188100000</v>
      </c>
      <c r="D5370">
        <f t="shared" si="166"/>
        <v>3710014</v>
      </c>
      <c r="E5370">
        <f t="shared" si="167"/>
        <v>3760014</v>
      </c>
    </row>
    <row r="5371" spans="1:5">
      <c r="A5371">
        <v>3710015</v>
      </c>
      <c r="B5371">
        <v>3760015</v>
      </c>
      <c r="C5371" s="293">
        <v>142400000</v>
      </c>
      <c r="D5371">
        <f t="shared" si="166"/>
        <v>3710015</v>
      </c>
      <c r="E5371">
        <f t="shared" si="167"/>
        <v>3760015</v>
      </c>
    </row>
    <row r="5372" spans="1:5">
      <c r="A5372">
        <v>3710016</v>
      </c>
      <c r="B5372">
        <v>3760016</v>
      </c>
      <c r="C5372" s="293">
        <v>93400000</v>
      </c>
      <c r="D5372">
        <f t="shared" si="166"/>
        <v>3710016</v>
      </c>
      <c r="E5372">
        <f t="shared" si="167"/>
        <v>3760016</v>
      </c>
    </row>
    <row r="5373" spans="1:5">
      <c r="A5373">
        <v>3710017</v>
      </c>
      <c r="B5373">
        <v>3760017</v>
      </c>
      <c r="C5373" s="293">
        <v>165100000</v>
      </c>
      <c r="D5373">
        <f t="shared" si="166"/>
        <v>3710017</v>
      </c>
      <c r="E5373">
        <f t="shared" si="167"/>
        <v>3760017</v>
      </c>
    </row>
    <row r="5374" spans="1:5">
      <c r="A5374">
        <v>3710018</v>
      </c>
      <c r="B5374">
        <v>3760018</v>
      </c>
      <c r="C5374" s="293">
        <v>361000000</v>
      </c>
      <c r="D5374">
        <f t="shared" si="166"/>
        <v>3710018</v>
      </c>
      <c r="E5374">
        <f t="shared" si="167"/>
        <v>3760018</v>
      </c>
    </row>
    <row r="5375" spans="1:5">
      <c r="A5375">
        <v>3710019</v>
      </c>
      <c r="B5375">
        <v>3760019</v>
      </c>
      <c r="C5375" s="293">
        <v>152600000</v>
      </c>
      <c r="D5375">
        <f t="shared" si="166"/>
        <v>3710019</v>
      </c>
      <c r="E5375">
        <f t="shared" si="167"/>
        <v>3760019</v>
      </c>
    </row>
    <row r="5376" spans="1:5">
      <c r="A5376">
        <v>3710020</v>
      </c>
      <c r="B5376">
        <v>3760020</v>
      </c>
      <c r="C5376" s="293">
        <v>103700000</v>
      </c>
      <c r="D5376">
        <f t="shared" si="166"/>
        <v>3710020</v>
      </c>
      <c r="E5376">
        <f t="shared" si="167"/>
        <v>3760020</v>
      </c>
    </row>
    <row r="5377" spans="1:5">
      <c r="A5377">
        <v>3710021</v>
      </c>
      <c r="B5377">
        <v>3760021</v>
      </c>
      <c r="C5377" s="293">
        <v>55900000</v>
      </c>
      <c r="D5377">
        <f t="shared" si="166"/>
        <v>3710021</v>
      </c>
      <c r="E5377">
        <f t="shared" si="167"/>
        <v>3760021</v>
      </c>
    </row>
    <row r="5378" spans="1:5">
      <c r="A5378">
        <v>3710022</v>
      </c>
      <c r="B5378">
        <v>3760022</v>
      </c>
      <c r="C5378" s="293">
        <v>127500000</v>
      </c>
      <c r="D5378">
        <f t="shared" si="166"/>
        <v>3710022</v>
      </c>
      <c r="E5378">
        <f t="shared" si="167"/>
        <v>3760022</v>
      </c>
    </row>
    <row r="5379" spans="1:5">
      <c r="A5379">
        <v>3710023</v>
      </c>
      <c r="B5379">
        <v>3760023</v>
      </c>
      <c r="C5379" s="293">
        <v>151300000</v>
      </c>
      <c r="D5379">
        <f t="shared" ref="D5379:D5442" si="168">+A5379*1</f>
        <v>3710023</v>
      </c>
      <c r="E5379">
        <f t="shared" ref="E5379:E5442" si="169">+B5379*1</f>
        <v>3760023</v>
      </c>
    </row>
    <row r="5380" spans="1:5">
      <c r="A5380">
        <v>3710024</v>
      </c>
      <c r="B5380">
        <v>3760024</v>
      </c>
      <c r="C5380" s="293">
        <v>249200000</v>
      </c>
      <c r="D5380">
        <f t="shared" si="168"/>
        <v>3710024</v>
      </c>
      <c r="E5380">
        <f t="shared" si="169"/>
        <v>3760024</v>
      </c>
    </row>
    <row r="5381" spans="1:5">
      <c r="A5381">
        <v>3710025</v>
      </c>
      <c r="B5381">
        <v>3760025</v>
      </c>
      <c r="C5381" s="293">
        <v>117400000</v>
      </c>
      <c r="D5381">
        <f t="shared" si="168"/>
        <v>3710025</v>
      </c>
      <c r="E5381">
        <f t="shared" si="169"/>
        <v>3760025</v>
      </c>
    </row>
    <row r="5382" spans="1:5">
      <c r="A5382">
        <v>3710026</v>
      </c>
      <c r="B5382">
        <v>3760026</v>
      </c>
      <c r="C5382" s="293">
        <v>202600000</v>
      </c>
      <c r="D5382">
        <f t="shared" si="168"/>
        <v>3710026</v>
      </c>
      <c r="E5382">
        <f t="shared" si="169"/>
        <v>3760026</v>
      </c>
    </row>
    <row r="5383" spans="1:5">
      <c r="A5383">
        <v>3710027</v>
      </c>
      <c r="B5383">
        <v>3760027</v>
      </c>
      <c r="C5383" s="293">
        <v>314500000</v>
      </c>
      <c r="D5383">
        <f t="shared" si="168"/>
        <v>3710027</v>
      </c>
      <c r="E5383">
        <f t="shared" si="169"/>
        <v>3760027</v>
      </c>
    </row>
    <row r="5384" spans="1:5">
      <c r="A5384">
        <v>3710028</v>
      </c>
      <c r="B5384">
        <v>3760028</v>
      </c>
      <c r="C5384" s="293">
        <v>127500000</v>
      </c>
      <c r="D5384">
        <f t="shared" si="168"/>
        <v>3710028</v>
      </c>
      <c r="E5384">
        <f t="shared" si="169"/>
        <v>3760028</v>
      </c>
    </row>
    <row r="5385" spans="1:5">
      <c r="A5385">
        <v>3710029</v>
      </c>
      <c r="B5385">
        <v>3760029</v>
      </c>
      <c r="C5385" s="293">
        <v>296600000</v>
      </c>
      <c r="D5385">
        <f t="shared" si="168"/>
        <v>3710029</v>
      </c>
      <c r="E5385">
        <f t="shared" si="169"/>
        <v>3760029</v>
      </c>
    </row>
    <row r="5386" spans="1:5">
      <c r="A5386">
        <v>3710030</v>
      </c>
      <c r="B5386">
        <v>3760030</v>
      </c>
      <c r="C5386" s="293">
        <v>516000000</v>
      </c>
      <c r="D5386">
        <f t="shared" si="168"/>
        <v>3710030</v>
      </c>
      <c r="E5386">
        <f t="shared" si="169"/>
        <v>3760030</v>
      </c>
    </row>
    <row r="5387" spans="1:5">
      <c r="A5387">
        <v>3710031</v>
      </c>
      <c r="B5387">
        <v>3760031</v>
      </c>
      <c r="C5387" s="293">
        <v>320400000</v>
      </c>
      <c r="D5387">
        <f t="shared" si="168"/>
        <v>3710031</v>
      </c>
      <c r="E5387">
        <f t="shared" si="169"/>
        <v>3760031</v>
      </c>
    </row>
    <row r="5388" spans="1:5">
      <c r="A5388">
        <v>3710032</v>
      </c>
      <c r="B5388">
        <v>3760032</v>
      </c>
      <c r="C5388" s="293">
        <v>227000000</v>
      </c>
      <c r="D5388">
        <f t="shared" si="168"/>
        <v>3710032</v>
      </c>
      <c r="E5388">
        <f t="shared" si="169"/>
        <v>3760032</v>
      </c>
    </row>
    <row r="5389" spans="1:5">
      <c r="A5389">
        <v>3710033</v>
      </c>
      <c r="B5389">
        <v>3760033</v>
      </c>
      <c r="C5389" s="293">
        <v>254900000</v>
      </c>
      <c r="D5389">
        <f t="shared" si="168"/>
        <v>3710033</v>
      </c>
      <c r="E5389">
        <f t="shared" si="169"/>
        <v>3760033</v>
      </c>
    </row>
    <row r="5390" spans="1:5">
      <c r="A5390">
        <v>3710034</v>
      </c>
      <c r="B5390">
        <v>3760034</v>
      </c>
      <c r="C5390" s="293">
        <v>383900000</v>
      </c>
      <c r="D5390">
        <f t="shared" si="168"/>
        <v>3710034</v>
      </c>
      <c r="E5390">
        <f t="shared" si="169"/>
        <v>3760034</v>
      </c>
    </row>
    <row r="5391" spans="1:5">
      <c r="A5391">
        <v>3711001</v>
      </c>
      <c r="B5391">
        <v>3761001</v>
      </c>
      <c r="C5391" s="293">
        <v>101600000</v>
      </c>
      <c r="D5391">
        <f t="shared" si="168"/>
        <v>3711001</v>
      </c>
      <c r="E5391">
        <f t="shared" si="169"/>
        <v>3761001</v>
      </c>
    </row>
    <row r="5392" spans="1:5">
      <c r="A5392">
        <v>3711002</v>
      </c>
      <c r="B5392">
        <v>3761002</v>
      </c>
      <c r="C5392" s="293">
        <v>86300000</v>
      </c>
      <c r="D5392">
        <f t="shared" si="168"/>
        <v>3711002</v>
      </c>
      <c r="E5392">
        <f t="shared" si="169"/>
        <v>3761002</v>
      </c>
    </row>
    <row r="5393" spans="1:5">
      <c r="A5393">
        <v>3711003</v>
      </c>
      <c r="B5393">
        <v>3761003</v>
      </c>
      <c r="C5393" s="293">
        <v>105600000</v>
      </c>
      <c r="D5393">
        <f t="shared" si="168"/>
        <v>3711003</v>
      </c>
      <c r="E5393">
        <f t="shared" si="169"/>
        <v>3761003</v>
      </c>
    </row>
    <row r="5394" spans="1:5">
      <c r="A5394">
        <v>3711004</v>
      </c>
      <c r="B5394">
        <v>3761004</v>
      </c>
      <c r="C5394" s="293">
        <v>41900000</v>
      </c>
      <c r="D5394">
        <f t="shared" si="168"/>
        <v>3711004</v>
      </c>
      <c r="E5394">
        <f t="shared" si="169"/>
        <v>3761004</v>
      </c>
    </row>
    <row r="5395" spans="1:5">
      <c r="A5395">
        <v>3711005</v>
      </c>
      <c r="B5395">
        <v>3761005</v>
      </c>
      <c r="C5395" s="293">
        <v>110000000</v>
      </c>
      <c r="D5395">
        <f t="shared" si="168"/>
        <v>3711005</v>
      </c>
      <c r="E5395">
        <f t="shared" si="169"/>
        <v>3761005</v>
      </c>
    </row>
    <row r="5396" spans="1:5">
      <c r="A5396">
        <v>3711006</v>
      </c>
      <c r="B5396">
        <v>3761006</v>
      </c>
      <c r="C5396" s="293">
        <v>130600000</v>
      </c>
      <c r="D5396">
        <f t="shared" si="168"/>
        <v>3711006</v>
      </c>
      <c r="E5396">
        <f t="shared" si="169"/>
        <v>3761006</v>
      </c>
    </row>
    <row r="5397" spans="1:5">
      <c r="A5397">
        <v>3711008</v>
      </c>
      <c r="B5397">
        <v>3761007</v>
      </c>
      <c r="C5397" s="293">
        <v>49000000</v>
      </c>
      <c r="D5397">
        <f t="shared" si="168"/>
        <v>3711008</v>
      </c>
      <c r="E5397">
        <f t="shared" si="169"/>
        <v>3761007</v>
      </c>
    </row>
    <row r="5398" spans="1:5">
      <c r="A5398">
        <v>3711009</v>
      </c>
      <c r="B5398">
        <v>3761008</v>
      </c>
      <c r="C5398" s="293">
        <v>145700000</v>
      </c>
      <c r="D5398">
        <f t="shared" si="168"/>
        <v>3711009</v>
      </c>
      <c r="E5398">
        <f t="shared" si="169"/>
        <v>3761008</v>
      </c>
    </row>
    <row r="5399" spans="1:5">
      <c r="A5399">
        <v>3711010</v>
      </c>
      <c r="B5399">
        <v>3761009</v>
      </c>
      <c r="C5399" s="293">
        <v>178600000</v>
      </c>
      <c r="D5399">
        <f t="shared" si="168"/>
        <v>3711010</v>
      </c>
      <c r="E5399">
        <f t="shared" si="169"/>
        <v>3761009</v>
      </c>
    </row>
    <row r="5400" spans="1:5">
      <c r="A5400">
        <v>3711011</v>
      </c>
      <c r="B5400">
        <v>3761010</v>
      </c>
      <c r="C5400" s="293">
        <v>209500000</v>
      </c>
      <c r="D5400">
        <f t="shared" si="168"/>
        <v>3711011</v>
      </c>
      <c r="E5400">
        <f t="shared" si="169"/>
        <v>3761010</v>
      </c>
    </row>
    <row r="5401" spans="1:5">
      <c r="A5401">
        <v>3711012</v>
      </c>
      <c r="B5401">
        <v>3761011</v>
      </c>
      <c r="C5401" s="293">
        <v>201300000</v>
      </c>
      <c r="D5401">
        <f t="shared" si="168"/>
        <v>3711012</v>
      </c>
      <c r="E5401">
        <f t="shared" si="169"/>
        <v>3761011</v>
      </c>
    </row>
    <row r="5402" spans="1:5">
      <c r="A5402">
        <v>3711013</v>
      </c>
      <c r="B5402">
        <v>3761012</v>
      </c>
      <c r="C5402" s="293">
        <v>43600000</v>
      </c>
      <c r="D5402">
        <f t="shared" si="168"/>
        <v>3711013</v>
      </c>
      <c r="E5402">
        <f t="shared" si="169"/>
        <v>3761012</v>
      </c>
    </row>
    <row r="5403" spans="1:5">
      <c r="A5403">
        <v>3711014</v>
      </c>
      <c r="B5403">
        <v>3761013</v>
      </c>
      <c r="C5403" s="293">
        <v>76000000</v>
      </c>
      <c r="D5403">
        <f t="shared" si="168"/>
        <v>3711014</v>
      </c>
      <c r="E5403">
        <f t="shared" si="169"/>
        <v>3761013</v>
      </c>
    </row>
    <row r="5404" spans="1:5">
      <c r="A5404">
        <v>3711015</v>
      </c>
      <c r="B5404">
        <v>3761014</v>
      </c>
      <c r="C5404" s="293">
        <v>117200000</v>
      </c>
      <c r="D5404">
        <f t="shared" si="168"/>
        <v>3711015</v>
      </c>
      <c r="E5404">
        <f t="shared" si="169"/>
        <v>3761014</v>
      </c>
    </row>
    <row r="5405" spans="1:5">
      <c r="A5405">
        <v>3711016</v>
      </c>
      <c r="B5405">
        <v>3761015</v>
      </c>
      <c r="C5405" s="293">
        <v>60000000</v>
      </c>
      <c r="D5405">
        <f t="shared" si="168"/>
        <v>3711016</v>
      </c>
      <c r="E5405">
        <f t="shared" si="169"/>
        <v>3761015</v>
      </c>
    </row>
    <row r="5406" spans="1:5">
      <c r="A5406">
        <v>3711017</v>
      </c>
      <c r="B5406">
        <v>3761016</v>
      </c>
      <c r="C5406" s="293">
        <v>68800000</v>
      </c>
      <c r="D5406">
        <f t="shared" si="168"/>
        <v>3711017</v>
      </c>
      <c r="E5406">
        <f t="shared" si="169"/>
        <v>3761016</v>
      </c>
    </row>
    <row r="5407" spans="1:5">
      <c r="A5407">
        <v>3711018</v>
      </c>
      <c r="B5407">
        <v>3761017</v>
      </c>
      <c r="C5407" s="293">
        <v>113900000</v>
      </c>
      <c r="D5407">
        <f t="shared" si="168"/>
        <v>3711018</v>
      </c>
      <c r="E5407">
        <f t="shared" si="169"/>
        <v>3761017</v>
      </c>
    </row>
    <row r="5408" spans="1:5">
      <c r="A5408">
        <v>3711019</v>
      </c>
      <c r="B5408">
        <v>3761018</v>
      </c>
      <c r="C5408" s="293">
        <v>143100000</v>
      </c>
      <c r="D5408">
        <f t="shared" si="168"/>
        <v>3711019</v>
      </c>
      <c r="E5408">
        <f t="shared" si="169"/>
        <v>3761018</v>
      </c>
    </row>
    <row r="5409" spans="1:5">
      <c r="A5409">
        <v>3711020</v>
      </c>
      <c r="B5409">
        <v>3761019</v>
      </c>
      <c r="C5409" s="293">
        <v>91900000</v>
      </c>
      <c r="D5409">
        <f t="shared" si="168"/>
        <v>3711020</v>
      </c>
      <c r="E5409">
        <f t="shared" si="169"/>
        <v>3761019</v>
      </c>
    </row>
    <row r="5410" spans="1:5">
      <c r="A5410">
        <v>3711021</v>
      </c>
      <c r="B5410">
        <v>3761020</v>
      </c>
      <c r="C5410" s="293">
        <v>81400000</v>
      </c>
      <c r="D5410">
        <f t="shared" si="168"/>
        <v>3711021</v>
      </c>
      <c r="E5410">
        <f t="shared" si="169"/>
        <v>3761020</v>
      </c>
    </row>
    <row r="5411" spans="1:5">
      <c r="A5411">
        <v>3711022</v>
      </c>
      <c r="B5411">
        <v>3761021</v>
      </c>
      <c r="C5411" s="293">
        <v>96500000</v>
      </c>
      <c r="D5411">
        <f t="shared" si="168"/>
        <v>3711022</v>
      </c>
      <c r="E5411">
        <f t="shared" si="169"/>
        <v>3761021</v>
      </c>
    </row>
    <row r="5412" spans="1:5">
      <c r="A5412">
        <v>3711023</v>
      </c>
      <c r="B5412">
        <v>3761022</v>
      </c>
      <c r="C5412" s="293">
        <v>117200000</v>
      </c>
      <c r="D5412">
        <f t="shared" si="168"/>
        <v>3711023</v>
      </c>
      <c r="E5412">
        <f t="shared" si="169"/>
        <v>3761022</v>
      </c>
    </row>
    <row r="5413" spans="1:5">
      <c r="A5413">
        <v>3711024</v>
      </c>
      <c r="B5413">
        <v>3761023</v>
      </c>
      <c r="C5413" s="293">
        <v>52000000</v>
      </c>
      <c r="D5413">
        <f t="shared" si="168"/>
        <v>3711024</v>
      </c>
      <c r="E5413">
        <f t="shared" si="169"/>
        <v>3761023</v>
      </c>
    </row>
    <row r="5414" spans="1:5">
      <c r="A5414">
        <v>3711025</v>
      </c>
      <c r="B5414">
        <v>3761024</v>
      </c>
      <c r="C5414" s="293">
        <v>96500000</v>
      </c>
      <c r="D5414">
        <f t="shared" si="168"/>
        <v>3711025</v>
      </c>
      <c r="E5414">
        <f t="shared" si="169"/>
        <v>3761024</v>
      </c>
    </row>
    <row r="5415" spans="1:5">
      <c r="A5415">
        <v>3711026</v>
      </c>
      <c r="B5415">
        <v>3761025</v>
      </c>
      <c r="C5415" s="293">
        <v>54400000</v>
      </c>
      <c r="D5415">
        <f t="shared" si="168"/>
        <v>3711026</v>
      </c>
      <c r="E5415">
        <f t="shared" si="169"/>
        <v>3761025</v>
      </c>
    </row>
    <row r="5416" spans="1:5">
      <c r="A5416">
        <v>3711027</v>
      </c>
      <c r="B5416">
        <v>3761026</v>
      </c>
      <c r="C5416" s="293">
        <v>90900000</v>
      </c>
      <c r="D5416">
        <f t="shared" si="168"/>
        <v>3711027</v>
      </c>
      <c r="E5416">
        <f t="shared" si="169"/>
        <v>3761026</v>
      </c>
    </row>
    <row r="5417" spans="1:5">
      <c r="A5417">
        <v>3711028</v>
      </c>
      <c r="B5417">
        <v>3761027</v>
      </c>
      <c r="C5417" s="293">
        <v>77700000</v>
      </c>
      <c r="D5417">
        <f t="shared" si="168"/>
        <v>3711028</v>
      </c>
      <c r="E5417">
        <f t="shared" si="169"/>
        <v>3761027</v>
      </c>
    </row>
    <row r="5418" spans="1:5">
      <c r="A5418">
        <v>3711029</v>
      </c>
      <c r="B5418">
        <v>3761028</v>
      </c>
      <c r="C5418" s="293">
        <v>84600000</v>
      </c>
      <c r="D5418">
        <f t="shared" si="168"/>
        <v>3711029</v>
      </c>
      <c r="E5418">
        <f t="shared" si="169"/>
        <v>3761028</v>
      </c>
    </row>
    <row r="5419" spans="1:5">
      <c r="A5419">
        <v>3711030</v>
      </c>
      <c r="B5419">
        <v>3761029</v>
      </c>
      <c r="C5419" s="293">
        <v>72700000</v>
      </c>
      <c r="D5419">
        <f t="shared" si="168"/>
        <v>3711030</v>
      </c>
      <c r="E5419">
        <f t="shared" si="169"/>
        <v>3761029</v>
      </c>
    </row>
    <row r="5420" spans="1:5">
      <c r="A5420">
        <v>3711031</v>
      </c>
      <c r="B5420">
        <v>3761030</v>
      </c>
      <c r="C5420" s="293">
        <v>66300000</v>
      </c>
      <c r="D5420">
        <f t="shared" si="168"/>
        <v>3711031</v>
      </c>
      <c r="E5420">
        <f t="shared" si="169"/>
        <v>3761030</v>
      </c>
    </row>
    <row r="5421" spans="1:5">
      <c r="A5421">
        <v>3711032</v>
      </c>
      <c r="B5421">
        <v>3761031</v>
      </c>
      <c r="C5421" s="293">
        <v>95800000</v>
      </c>
      <c r="D5421">
        <f t="shared" si="168"/>
        <v>3711032</v>
      </c>
      <c r="E5421">
        <f t="shared" si="169"/>
        <v>3761031</v>
      </c>
    </row>
    <row r="5422" spans="1:5">
      <c r="A5422">
        <v>3711033</v>
      </c>
      <c r="B5422">
        <v>3761032</v>
      </c>
      <c r="C5422" s="293">
        <v>153900000</v>
      </c>
      <c r="D5422">
        <f t="shared" si="168"/>
        <v>3711033</v>
      </c>
      <c r="E5422">
        <f t="shared" si="169"/>
        <v>3761032</v>
      </c>
    </row>
    <row r="5423" spans="1:5">
      <c r="A5423">
        <v>3711034</v>
      </c>
      <c r="B5423">
        <v>3761033</v>
      </c>
      <c r="C5423" s="293">
        <v>350500000</v>
      </c>
      <c r="D5423">
        <f t="shared" si="168"/>
        <v>3711034</v>
      </c>
      <c r="E5423">
        <f t="shared" si="169"/>
        <v>3761033</v>
      </c>
    </row>
    <row r="5424" spans="1:5">
      <c r="A5424">
        <v>3711035</v>
      </c>
      <c r="B5424">
        <v>3761034</v>
      </c>
      <c r="C5424" s="293">
        <v>118000000</v>
      </c>
      <c r="D5424">
        <f t="shared" si="168"/>
        <v>3711035</v>
      </c>
      <c r="E5424">
        <f t="shared" si="169"/>
        <v>3761034</v>
      </c>
    </row>
    <row r="5425" spans="1:5">
      <c r="A5425">
        <v>3711036</v>
      </c>
      <c r="B5425">
        <v>3761035</v>
      </c>
      <c r="C5425" s="293">
        <v>74200000</v>
      </c>
      <c r="D5425">
        <f t="shared" si="168"/>
        <v>3711036</v>
      </c>
      <c r="E5425">
        <f t="shared" si="169"/>
        <v>3761035</v>
      </c>
    </row>
    <row r="5426" spans="1:5">
      <c r="A5426">
        <v>3711037</v>
      </c>
      <c r="B5426">
        <v>3761036</v>
      </c>
      <c r="C5426" s="293">
        <v>168000000</v>
      </c>
      <c r="D5426">
        <f t="shared" si="168"/>
        <v>3711037</v>
      </c>
      <c r="E5426">
        <f t="shared" si="169"/>
        <v>3761036</v>
      </c>
    </row>
    <row r="5427" spans="1:5">
      <c r="A5427">
        <v>3711038</v>
      </c>
      <c r="B5427">
        <v>3761037</v>
      </c>
      <c r="C5427" s="293">
        <v>249800000</v>
      </c>
      <c r="D5427">
        <f t="shared" si="168"/>
        <v>3711038</v>
      </c>
      <c r="E5427">
        <f t="shared" si="169"/>
        <v>3761037</v>
      </c>
    </row>
    <row r="5428" spans="1:5">
      <c r="A5428">
        <v>3711039</v>
      </c>
      <c r="B5428">
        <v>3761038</v>
      </c>
      <c r="C5428" s="293">
        <v>117700000</v>
      </c>
      <c r="D5428">
        <f t="shared" si="168"/>
        <v>3711039</v>
      </c>
      <c r="E5428">
        <f t="shared" si="169"/>
        <v>3761038</v>
      </c>
    </row>
    <row r="5429" spans="1:5">
      <c r="A5429">
        <v>3711040</v>
      </c>
      <c r="B5429">
        <v>3761039</v>
      </c>
      <c r="C5429" s="293">
        <v>281100000</v>
      </c>
      <c r="D5429">
        <f t="shared" si="168"/>
        <v>3711040</v>
      </c>
      <c r="E5429">
        <f t="shared" si="169"/>
        <v>3761039</v>
      </c>
    </row>
    <row r="5430" spans="1:5">
      <c r="A5430">
        <v>3711041</v>
      </c>
      <c r="B5430">
        <v>3761040</v>
      </c>
      <c r="C5430" s="293">
        <v>102800000</v>
      </c>
      <c r="D5430">
        <f t="shared" si="168"/>
        <v>3711041</v>
      </c>
      <c r="E5430">
        <f t="shared" si="169"/>
        <v>3761040</v>
      </c>
    </row>
    <row r="5431" spans="1:5">
      <c r="A5431">
        <v>3711042</v>
      </c>
      <c r="B5431">
        <v>3761041</v>
      </c>
      <c r="C5431" s="293">
        <v>103600000</v>
      </c>
      <c r="D5431">
        <f t="shared" si="168"/>
        <v>3711042</v>
      </c>
      <c r="E5431">
        <f t="shared" si="169"/>
        <v>3761041</v>
      </c>
    </row>
    <row r="5432" spans="1:5">
      <c r="A5432">
        <v>3711043</v>
      </c>
      <c r="B5432">
        <v>3761042</v>
      </c>
      <c r="C5432" s="293">
        <v>116900000</v>
      </c>
      <c r="D5432">
        <f t="shared" si="168"/>
        <v>3711043</v>
      </c>
      <c r="E5432">
        <f t="shared" si="169"/>
        <v>3761042</v>
      </c>
    </row>
    <row r="5433" spans="1:5">
      <c r="A5433">
        <v>3711044</v>
      </c>
      <c r="B5433">
        <v>3761043</v>
      </c>
      <c r="C5433" s="293">
        <v>301800000</v>
      </c>
      <c r="D5433">
        <f t="shared" si="168"/>
        <v>3711044</v>
      </c>
      <c r="E5433">
        <f t="shared" si="169"/>
        <v>3761043</v>
      </c>
    </row>
    <row r="5434" spans="1:5">
      <c r="A5434">
        <v>3711045</v>
      </c>
      <c r="B5434">
        <v>3761044</v>
      </c>
      <c r="C5434" s="293">
        <v>204200000</v>
      </c>
      <c r="D5434">
        <f t="shared" si="168"/>
        <v>3711045</v>
      </c>
      <c r="E5434">
        <f t="shared" si="169"/>
        <v>3761044</v>
      </c>
    </row>
    <row r="5435" spans="1:5">
      <c r="A5435">
        <v>3711046</v>
      </c>
      <c r="B5435">
        <v>3761045</v>
      </c>
      <c r="C5435" s="293">
        <v>223800000</v>
      </c>
      <c r="D5435">
        <f t="shared" si="168"/>
        <v>3711046</v>
      </c>
      <c r="E5435">
        <f t="shared" si="169"/>
        <v>3761045</v>
      </c>
    </row>
    <row r="5436" spans="1:5">
      <c r="A5436">
        <v>3711047</v>
      </c>
      <c r="B5436">
        <v>3761046</v>
      </c>
      <c r="C5436" s="293">
        <v>114200000</v>
      </c>
      <c r="D5436">
        <f t="shared" si="168"/>
        <v>3711047</v>
      </c>
      <c r="E5436">
        <f t="shared" si="169"/>
        <v>3761046</v>
      </c>
    </row>
    <row r="5437" spans="1:5">
      <c r="A5437">
        <v>3711048</v>
      </c>
      <c r="B5437">
        <v>3761047</v>
      </c>
      <c r="C5437" s="293">
        <v>264500000</v>
      </c>
      <c r="D5437">
        <f t="shared" si="168"/>
        <v>3711048</v>
      </c>
      <c r="E5437">
        <f t="shared" si="169"/>
        <v>3761047</v>
      </c>
    </row>
    <row r="5438" spans="1:5">
      <c r="A5438">
        <v>3711049</v>
      </c>
      <c r="B5438">
        <v>3761048</v>
      </c>
      <c r="C5438" s="293">
        <v>472200000</v>
      </c>
      <c r="D5438">
        <f t="shared" si="168"/>
        <v>3711049</v>
      </c>
      <c r="E5438">
        <f t="shared" si="169"/>
        <v>3761048</v>
      </c>
    </row>
    <row r="5439" spans="1:5">
      <c r="A5439">
        <v>3711050</v>
      </c>
      <c r="B5439">
        <v>3761049</v>
      </c>
      <c r="C5439" s="293">
        <v>323000000</v>
      </c>
      <c r="D5439">
        <f t="shared" si="168"/>
        <v>3711050</v>
      </c>
      <c r="E5439">
        <f t="shared" si="169"/>
        <v>3761049</v>
      </c>
    </row>
    <row r="5440" spans="1:5">
      <c r="A5440">
        <v>3711051</v>
      </c>
      <c r="B5440">
        <v>3761050</v>
      </c>
      <c r="C5440" s="293">
        <v>103300000</v>
      </c>
      <c r="D5440">
        <f t="shared" si="168"/>
        <v>3711051</v>
      </c>
      <c r="E5440">
        <f t="shared" si="169"/>
        <v>3761050</v>
      </c>
    </row>
    <row r="5441" spans="1:5">
      <c r="A5441">
        <v>3711052</v>
      </c>
      <c r="B5441">
        <v>3761051</v>
      </c>
      <c r="C5441" s="293">
        <v>134400000</v>
      </c>
      <c r="D5441">
        <f t="shared" si="168"/>
        <v>3711052</v>
      </c>
      <c r="E5441">
        <f t="shared" si="169"/>
        <v>3761051</v>
      </c>
    </row>
    <row r="5442" spans="1:5">
      <c r="A5442">
        <v>3711053</v>
      </c>
      <c r="B5442">
        <v>3761052</v>
      </c>
      <c r="C5442" s="293">
        <v>152500000</v>
      </c>
      <c r="D5442">
        <f t="shared" si="168"/>
        <v>3711053</v>
      </c>
      <c r="E5442">
        <f t="shared" si="169"/>
        <v>3761052</v>
      </c>
    </row>
    <row r="5443" spans="1:5">
      <c r="A5443">
        <v>3711054</v>
      </c>
      <c r="B5443">
        <v>3761053</v>
      </c>
      <c r="C5443" s="293">
        <v>158600000</v>
      </c>
      <c r="D5443">
        <f t="shared" ref="D5443:D5506" si="170">+A5443*1</f>
        <v>3711054</v>
      </c>
      <c r="E5443">
        <f t="shared" ref="E5443:E5506" si="171">+B5443*1</f>
        <v>3761053</v>
      </c>
    </row>
    <row r="5444" spans="1:5">
      <c r="A5444">
        <v>3711055</v>
      </c>
      <c r="B5444">
        <v>3761054</v>
      </c>
      <c r="C5444" s="293">
        <v>170700000</v>
      </c>
      <c r="D5444">
        <f t="shared" si="170"/>
        <v>3711055</v>
      </c>
      <c r="E5444">
        <f t="shared" si="171"/>
        <v>3761054</v>
      </c>
    </row>
    <row r="5445" spans="1:5">
      <c r="A5445">
        <v>3711056</v>
      </c>
      <c r="B5445">
        <v>3761055</v>
      </c>
      <c r="C5445" s="293">
        <v>163100000</v>
      </c>
      <c r="D5445">
        <f t="shared" si="170"/>
        <v>3711056</v>
      </c>
      <c r="E5445">
        <f t="shared" si="171"/>
        <v>3761055</v>
      </c>
    </row>
    <row r="5446" spans="1:5">
      <c r="A5446">
        <v>3711057</v>
      </c>
      <c r="B5446">
        <v>3761056</v>
      </c>
      <c r="C5446" s="293">
        <v>150200000</v>
      </c>
      <c r="D5446">
        <f t="shared" si="170"/>
        <v>3711057</v>
      </c>
      <c r="E5446">
        <f t="shared" si="171"/>
        <v>3761056</v>
      </c>
    </row>
    <row r="5447" spans="1:5">
      <c r="A5447">
        <v>3711058</v>
      </c>
      <c r="B5447">
        <v>3761057</v>
      </c>
      <c r="C5447" s="293">
        <v>511500000</v>
      </c>
      <c r="D5447">
        <f t="shared" si="170"/>
        <v>3711058</v>
      </c>
      <c r="E5447">
        <f t="shared" si="171"/>
        <v>3761057</v>
      </c>
    </row>
    <row r="5448" spans="1:5">
      <c r="A5448">
        <v>3711059</v>
      </c>
      <c r="B5448">
        <v>3761058</v>
      </c>
      <c r="C5448" s="293">
        <v>123000000</v>
      </c>
      <c r="D5448">
        <f t="shared" si="170"/>
        <v>3711059</v>
      </c>
      <c r="E5448">
        <f t="shared" si="171"/>
        <v>3761058</v>
      </c>
    </row>
    <row r="5449" spans="1:5">
      <c r="A5449">
        <v>3711060</v>
      </c>
      <c r="B5449">
        <v>3761059</v>
      </c>
      <c r="C5449" s="293">
        <v>226000000</v>
      </c>
      <c r="D5449">
        <f t="shared" si="170"/>
        <v>3711060</v>
      </c>
      <c r="E5449">
        <f t="shared" si="171"/>
        <v>3761059</v>
      </c>
    </row>
    <row r="5450" spans="1:5">
      <c r="A5450">
        <v>3711061</v>
      </c>
      <c r="B5450">
        <v>3761060</v>
      </c>
      <c r="C5450" s="293">
        <v>199500000</v>
      </c>
      <c r="D5450">
        <f t="shared" si="170"/>
        <v>3711061</v>
      </c>
      <c r="E5450">
        <f t="shared" si="171"/>
        <v>3761060</v>
      </c>
    </row>
    <row r="5451" spans="1:5">
      <c r="A5451">
        <v>3711062</v>
      </c>
      <c r="B5451">
        <v>3761061</v>
      </c>
      <c r="C5451" s="293">
        <v>183900000</v>
      </c>
      <c r="D5451">
        <f t="shared" si="170"/>
        <v>3711062</v>
      </c>
      <c r="E5451">
        <f t="shared" si="171"/>
        <v>3761061</v>
      </c>
    </row>
    <row r="5452" spans="1:5">
      <c r="A5452">
        <v>3711063</v>
      </c>
      <c r="B5452">
        <v>3761062</v>
      </c>
      <c r="C5452" s="293">
        <v>179600000</v>
      </c>
      <c r="D5452">
        <f t="shared" si="170"/>
        <v>3711063</v>
      </c>
      <c r="E5452">
        <f t="shared" si="171"/>
        <v>3761062</v>
      </c>
    </row>
    <row r="5453" spans="1:5">
      <c r="A5453">
        <v>3711064</v>
      </c>
      <c r="B5453">
        <v>3761063</v>
      </c>
      <c r="C5453" s="293">
        <v>171400000</v>
      </c>
      <c r="D5453">
        <f t="shared" si="170"/>
        <v>3711064</v>
      </c>
      <c r="E5453">
        <f t="shared" si="171"/>
        <v>3761063</v>
      </c>
    </row>
    <row r="5454" spans="1:5">
      <c r="A5454">
        <v>3711065</v>
      </c>
      <c r="B5454">
        <v>3761064</v>
      </c>
      <c r="C5454" s="293">
        <v>203900000</v>
      </c>
      <c r="D5454">
        <f t="shared" si="170"/>
        <v>3711065</v>
      </c>
      <c r="E5454">
        <f t="shared" si="171"/>
        <v>3761064</v>
      </c>
    </row>
    <row r="5455" spans="1:5">
      <c r="A5455">
        <v>3711066</v>
      </c>
      <c r="B5455">
        <v>3761065</v>
      </c>
      <c r="C5455" s="293">
        <v>106700000</v>
      </c>
      <c r="D5455">
        <f t="shared" si="170"/>
        <v>3711066</v>
      </c>
      <c r="E5455">
        <f t="shared" si="171"/>
        <v>3761065</v>
      </c>
    </row>
    <row r="5456" spans="1:5">
      <c r="A5456">
        <v>3711067</v>
      </c>
      <c r="B5456">
        <v>3761066</v>
      </c>
      <c r="C5456" s="293">
        <v>153700000</v>
      </c>
      <c r="D5456">
        <f t="shared" si="170"/>
        <v>3711067</v>
      </c>
      <c r="E5456">
        <f t="shared" si="171"/>
        <v>3761066</v>
      </c>
    </row>
    <row r="5457" spans="1:5">
      <c r="A5457">
        <v>3711068</v>
      </c>
      <c r="B5457">
        <v>3761067</v>
      </c>
      <c r="C5457" s="293">
        <v>156100000</v>
      </c>
      <c r="D5457">
        <f t="shared" si="170"/>
        <v>3711068</v>
      </c>
      <c r="E5457">
        <f t="shared" si="171"/>
        <v>3761067</v>
      </c>
    </row>
    <row r="5458" spans="1:5">
      <c r="A5458">
        <v>3711069</v>
      </c>
      <c r="B5458">
        <v>3761068</v>
      </c>
      <c r="C5458" s="293">
        <v>137800000</v>
      </c>
      <c r="D5458">
        <f t="shared" si="170"/>
        <v>3711069</v>
      </c>
      <c r="E5458">
        <f t="shared" si="171"/>
        <v>3761068</v>
      </c>
    </row>
    <row r="5459" spans="1:5">
      <c r="A5459">
        <v>3711070</v>
      </c>
      <c r="B5459">
        <v>3761069</v>
      </c>
      <c r="C5459" s="293">
        <v>147100000</v>
      </c>
      <c r="D5459">
        <f t="shared" si="170"/>
        <v>3711070</v>
      </c>
      <c r="E5459">
        <f t="shared" si="171"/>
        <v>3761069</v>
      </c>
    </row>
    <row r="5460" spans="1:5">
      <c r="A5460">
        <v>3711071</v>
      </c>
      <c r="B5460">
        <v>3761070</v>
      </c>
      <c r="C5460" s="293">
        <v>274200000</v>
      </c>
      <c r="D5460">
        <f t="shared" si="170"/>
        <v>3711071</v>
      </c>
      <c r="E5460">
        <f t="shared" si="171"/>
        <v>3761070</v>
      </c>
    </row>
    <row r="5461" spans="1:5">
      <c r="A5461">
        <v>3711072</v>
      </c>
      <c r="B5461">
        <v>3761071</v>
      </c>
      <c r="C5461" s="293">
        <v>219100000</v>
      </c>
      <c r="D5461">
        <f t="shared" si="170"/>
        <v>3711072</v>
      </c>
      <c r="E5461">
        <f t="shared" si="171"/>
        <v>3761071</v>
      </c>
    </row>
    <row r="5462" spans="1:5">
      <c r="A5462">
        <v>3711073</v>
      </c>
      <c r="B5462">
        <v>3761072</v>
      </c>
      <c r="C5462" s="293">
        <v>237000000</v>
      </c>
      <c r="D5462">
        <f t="shared" si="170"/>
        <v>3711073</v>
      </c>
      <c r="E5462">
        <f t="shared" si="171"/>
        <v>3761072</v>
      </c>
    </row>
    <row r="5463" spans="1:5">
      <c r="A5463">
        <v>3711074</v>
      </c>
      <c r="B5463">
        <v>3761073</v>
      </c>
      <c r="C5463" s="293">
        <v>126000000</v>
      </c>
      <c r="D5463">
        <f t="shared" si="170"/>
        <v>3711074</v>
      </c>
      <c r="E5463">
        <f t="shared" si="171"/>
        <v>3761073</v>
      </c>
    </row>
    <row r="5464" spans="1:5">
      <c r="A5464">
        <v>3711075</v>
      </c>
      <c r="B5464">
        <v>3761074</v>
      </c>
      <c r="C5464" s="293">
        <v>162800000</v>
      </c>
      <c r="D5464">
        <f t="shared" si="170"/>
        <v>3711075</v>
      </c>
      <c r="E5464">
        <f t="shared" si="171"/>
        <v>3761074</v>
      </c>
    </row>
    <row r="5465" spans="1:5">
      <c r="A5465">
        <v>3711076</v>
      </c>
      <c r="B5465">
        <v>3761075</v>
      </c>
      <c r="C5465" s="293">
        <v>207000000</v>
      </c>
      <c r="D5465">
        <f t="shared" si="170"/>
        <v>3711076</v>
      </c>
      <c r="E5465">
        <f t="shared" si="171"/>
        <v>3761075</v>
      </c>
    </row>
    <row r="5466" spans="1:5">
      <c r="A5466">
        <v>3711077</v>
      </c>
      <c r="B5466">
        <v>3761076</v>
      </c>
      <c r="C5466" s="293">
        <v>219100000</v>
      </c>
      <c r="D5466">
        <f t="shared" si="170"/>
        <v>3711077</v>
      </c>
      <c r="E5466">
        <f t="shared" si="171"/>
        <v>3761076</v>
      </c>
    </row>
    <row r="5467" spans="1:5">
      <c r="A5467">
        <v>3711078</v>
      </c>
      <c r="B5467">
        <v>3761077</v>
      </c>
      <c r="C5467" s="293">
        <v>225000000</v>
      </c>
      <c r="D5467">
        <f t="shared" si="170"/>
        <v>3711078</v>
      </c>
      <c r="E5467">
        <f t="shared" si="171"/>
        <v>3761077</v>
      </c>
    </row>
    <row r="5468" spans="1:5">
      <c r="A5468">
        <v>3711079</v>
      </c>
      <c r="B5468">
        <v>3761078</v>
      </c>
      <c r="C5468" s="293">
        <v>237000000</v>
      </c>
      <c r="D5468">
        <f t="shared" si="170"/>
        <v>3711079</v>
      </c>
      <c r="E5468">
        <f t="shared" si="171"/>
        <v>3761078</v>
      </c>
    </row>
    <row r="5469" spans="1:5">
      <c r="A5469">
        <v>3711080</v>
      </c>
      <c r="B5469">
        <v>3761079</v>
      </c>
      <c r="C5469" s="293">
        <v>256200000</v>
      </c>
      <c r="D5469">
        <f t="shared" si="170"/>
        <v>3711080</v>
      </c>
      <c r="E5469">
        <f t="shared" si="171"/>
        <v>3761079</v>
      </c>
    </row>
    <row r="5470" spans="1:5">
      <c r="A5470">
        <v>3711081</v>
      </c>
      <c r="B5470">
        <v>3761080</v>
      </c>
      <c r="C5470" s="293">
        <v>248000000</v>
      </c>
      <c r="D5470">
        <f t="shared" si="170"/>
        <v>3711081</v>
      </c>
      <c r="E5470">
        <f t="shared" si="171"/>
        <v>3761080</v>
      </c>
    </row>
    <row r="5471" spans="1:5">
      <c r="A5471">
        <v>3711082</v>
      </c>
      <c r="B5471">
        <v>3761081</v>
      </c>
      <c r="C5471" s="293">
        <v>320400000</v>
      </c>
      <c r="D5471">
        <f t="shared" si="170"/>
        <v>3711082</v>
      </c>
      <c r="E5471">
        <f t="shared" si="171"/>
        <v>3761081</v>
      </c>
    </row>
    <row r="5472" spans="1:5">
      <c r="A5472">
        <v>3711083</v>
      </c>
      <c r="B5472">
        <v>3761082</v>
      </c>
      <c r="C5472" s="293">
        <v>242900000</v>
      </c>
      <c r="D5472">
        <f t="shared" si="170"/>
        <v>3711083</v>
      </c>
      <c r="E5472">
        <f t="shared" si="171"/>
        <v>3761082</v>
      </c>
    </row>
    <row r="5473" spans="1:5">
      <c r="A5473">
        <v>3711084</v>
      </c>
      <c r="B5473">
        <v>3761083</v>
      </c>
      <c r="C5473" s="293">
        <v>247400000</v>
      </c>
      <c r="D5473">
        <f t="shared" si="170"/>
        <v>3711084</v>
      </c>
      <c r="E5473">
        <f t="shared" si="171"/>
        <v>3761083</v>
      </c>
    </row>
    <row r="5474" spans="1:5">
      <c r="A5474">
        <v>3711085</v>
      </c>
      <c r="B5474">
        <v>3761084</v>
      </c>
      <c r="C5474" s="293">
        <v>345900000</v>
      </c>
      <c r="D5474">
        <f t="shared" si="170"/>
        <v>3711085</v>
      </c>
      <c r="E5474">
        <f t="shared" si="171"/>
        <v>3761084</v>
      </c>
    </row>
    <row r="5475" spans="1:5">
      <c r="A5475">
        <v>3711086</v>
      </c>
      <c r="B5475">
        <v>3761085</v>
      </c>
      <c r="C5475" s="293">
        <v>418700000</v>
      </c>
      <c r="D5475">
        <f t="shared" si="170"/>
        <v>3711086</v>
      </c>
      <c r="E5475">
        <f t="shared" si="171"/>
        <v>3761085</v>
      </c>
    </row>
    <row r="5476" spans="1:5">
      <c r="A5476">
        <v>3711087</v>
      </c>
      <c r="B5476">
        <v>3761086</v>
      </c>
      <c r="C5476" s="293">
        <v>340400000</v>
      </c>
      <c r="D5476">
        <f t="shared" si="170"/>
        <v>3711087</v>
      </c>
      <c r="E5476">
        <f t="shared" si="171"/>
        <v>3761086</v>
      </c>
    </row>
    <row r="5477" spans="1:5">
      <c r="A5477">
        <v>3711088</v>
      </c>
      <c r="B5477">
        <v>3761087</v>
      </c>
      <c r="C5477" s="293">
        <v>133500000</v>
      </c>
      <c r="D5477">
        <f t="shared" si="170"/>
        <v>3711088</v>
      </c>
      <c r="E5477">
        <f t="shared" si="171"/>
        <v>3761087</v>
      </c>
    </row>
    <row r="5478" spans="1:5">
      <c r="A5478">
        <v>3711089</v>
      </c>
      <c r="B5478">
        <v>3761088</v>
      </c>
      <c r="C5478" s="293">
        <v>137200000</v>
      </c>
      <c r="D5478">
        <f t="shared" si="170"/>
        <v>3711089</v>
      </c>
      <c r="E5478">
        <f t="shared" si="171"/>
        <v>3761088</v>
      </c>
    </row>
    <row r="5479" spans="1:5">
      <c r="A5479">
        <v>3711090</v>
      </c>
      <c r="B5479">
        <v>3761089</v>
      </c>
      <c r="C5479" s="293">
        <v>162700000</v>
      </c>
      <c r="D5479">
        <f t="shared" si="170"/>
        <v>3711090</v>
      </c>
      <c r="E5479">
        <f t="shared" si="171"/>
        <v>3761089</v>
      </c>
    </row>
    <row r="5480" spans="1:5">
      <c r="A5480">
        <v>3711091</v>
      </c>
      <c r="B5480">
        <v>3761090</v>
      </c>
      <c r="C5480" s="293">
        <v>168500000</v>
      </c>
      <c r="D5480">
        <f t="shared" si="170"/>
        <v>3711091</v>
      </c>
      <c r="E5480">
        <f t="shared" si="171"/>
        <v>3761090</v>
      </c>
    </row>
    <row r="5481" spans="1:5">
      <c r="A5481">
        <v>3711092</v>
      </c>
      <c r="B5481">
        <v>3761091</v>
      </c>
      <c r="C5481" s="293">
        <v>195400000</v>
      </c>
      <c r="D5481">
        <f t="shared" si="170"/>
        <v>3711092</v>
      </c>
      <c r="E5481">
        <f t="shared" si="171"/>
        <v>3761091</v>
      </c>
    </row>
    <row r="5482" spans="1:5">
      <c r="A5482">
        <v>3711093</v>
      </c>
      <c r="B5482">
        <v>3761092</v>
      </c>
      <c r="C5482" s="293">
        <v>170300000</v>
      </c>
      <c r="D5482">
        <f t="shared" si="170"/>
        <v>3711093</v>
      </c>
      <c r="E5482">
        <f t="shared" si="171"/>
        <v>3761092</v>
      </c>
    </row>
    <row r="5483" spans="1:5">
      <c r="A5483">
        <v>3711094</v>
      </c>
      <c r="B5483">
        <v>3761093</v>
      </c>
      <c r="C5483" s="293">
        <v>183900000</v>
      </c>
      <c r="D5483">
        <f t="shared" si="170"/>
        <v>3711094</v>
      </c>
      <c r="E5483">
        <f t="shared" si="171"/>
        <v>3761093</v>
      </c>
    </row>
    <row r="5484" spans="1:5">
      <c r="A5484">
        <v>3711095</v>
      </c>
      <c r="B5484">
        <v>3761094</v>
      </c>
      <c r="C5484" s="293">
        <v>189600000</v>
      </c>
      <c r="D5484">
        <f t="shared" si="170"/>
        <v>3711095</v>
      </c>
      <c r="E5484">
        <f t="shared" si="171"/>
        <v>3761094</v>
      </c>
    </row>
    <row r="5485" spans="1:5">
      <c r="A5485">
        <v>3711096</v>
      </c>
      <c r="B5485">
        <v>3761095</v>
      </c>
      <c r="C5485" s="293">
        <v>138300000</v>
      </c>
      <c r="D5485">
        <f t="shared" si="170"/>
        <v>3711096</v>
      </c>
      <c r="E5485">
        <f t="shared" si="171"/>
        <v>3761095</v>
      </c>
    </row>
    <row r="5486" spans="1:5">
      <c r="A5486">
        <v>3704001</v>
      </c>
      <c r="B5486">
        <v>3762001</v>
      </c>
      <c r="C5486" s="293">
        <v>110100000</v>
      </c>
      <c r="D5486">
        <f t="shared" si="170"/>
        <v>3704001</v>
      </c>
      <c r="E5486">
        <f t="shared" si="171"/>
        <v>3762001</v>
      </c>
    </row>
    <row r="5487" spans="1:5">
      <c r="A5487">
        <v>3704002</v>
      </c>
      <c r="B5487">
        <v>3762002</v>
      </c>
      <c r="C5487" s="293">
        <v>94900000</v>
      </c>
      <c r="D5487">
        <f t="shared" si="170"/>
        <v>3704002</v>
      </c>
      <c r="E5487">
        <f t="shared" si="171"/>
        <v>3762002</v>
      </c>
    </row>
    <row r="5488" spans="1:5">
      <c r="A5488">
        <v>3704004</v>
      </c>
      <c r="B5488">
        <v>3762003</v>
      </c>
      <c r="C5488" s="293">
        <v>125900000</v>
      </c>
      <c r="D5488">
        <f t="shared" si="170"/>
        <v>3704004</v>
      </c>
      <c r="E5488">
        <f t="shared" si="171"/>
        <v>3762003</v>
      </c>
    </row>
    <row r="5489" spans="1:5">
      <c r="A5489">
        <v>3704005</v>
      </c>
      <c r="B5489">
        <v>3762004</v>
      </c>
      <c r="C5489" s="293">
        <v>114600000</v>
      </c>
      <c r="D5489">
        <f t="shared" si="170"/>
        <v>3704005</v>
      </c>
      <c r="E5489">
        <f t="shared" si="171"/>
        <v>3762004</v>
      </c>
    </row>
    <row r="5490" spans="1:5">
      <c r="A5490">
        <v>3704009</v>
      </c>
      <c r="B5490">
        <v>3762005</v>
      </c>
      <c r="C5490" s="293">
        <v>55000000</v>
      </c>
      <c r="D5490">
        <f t="shared" si="170"/>
        <v>3704009</v>
      </c>
      <c r="E5490">
        <f t="shared" si="171"/>
        <v>3762005</v>
      </c>
    </row>
    <row r="5491" spans="1:5">
      <c r="A5491">
        <v>3704011</v>
      </c>
      <c r="B5491">
        <v>3762006</v>
      </c>
      <c r="C5491" s="293">
        <v>108000000</v>
      </c>
      <c r="D5491">
        <f t="shared" si="170"/>
        <v>3704011</v>
      </c>
      <c r="E5491">
        <f t="shared" si="171"/>
        <v>3762006</v>
      </c>
    </row>
    <row r="5492" spans="1:5">
      <c r="A5492">
        <v>3704012</v>
      </c>
      <c r="B5492">
        <v>3762007</v>
      </c>
      <c r="C5492" s="293">
        <v>115200000</v>
      </c>
      <c r="D5492">
        <f t="shared" si="170"/>
        <v>3704012</v>
      </c>
      <c r="E5492">
        <f t="shared" si="171"/>
        <v>3762007</v>
      </c>
    </row>
    <row r="5493" spans="1:5">
      <c r="A5493">
        <v>3704013</v>
      </c>
      <c r="B5493">
        <v>3762008</v>
      </c>
      <c r="C5493" s="293">
        <v>143400000</v>
      </c>
      <c r="D5493">
        <f t="shared" si="170"/>
        <v>3704013</v>
      </c>
      <c r="E5493">
        <f t="shared" si="171"/>
        <v>3762008</v>
      </c>
    </row>
    <row r="5494" spans="1:5">
      <c r="A5494">
        <v>3704014</v>
      </c>
      <c r="B5494">
        <v>3762009</v>
      </c>
      <c r="C5494" s="293">
        <v>133100000</v>
      </c>
      <c r="D5494">
        <f t="shared" si="170"/>
        <v>3704014</v>
      </c>
      <c r="E5494">
        <f t="shared" si="171"/>
        <v>3762009</v>
      </c>
    </row>
    <row r="5495" spans="1:5">
      <c r="A5495">
        <v>3704015</v>
      </c>
      <c r="B5495">
        <v>3762010</v>
      </c>
      <c r="C5495" s="293">
        <v>230500000</v>
      </c>
      <c r="D5495">
        <f t="shared" si="170"/>
        <v>3704015</v>
      </c>
      <c r="E5495">
        <f t="shared" si="171"/>
        <v>3762010</v>
      </c>
    </row>
    <row r="5496" spans="1:5">
      <c r="A5496">
        <v>3704016</v>
      </c>
      <c r="B5496">
        <v>3762011</v>
      </c>
      <c r="C5496" s="293">
        <v>86800000</v>
      </c>
      <c r="D5496">
        <f t="shared" si="170"/>
        <v>3704016</v>
      </c>
      <c r="E5496">
        <f t="shared" si="171"/>
        <v>3762011</v>
      </c>
    </row>
    <row r="5497" spans="1:5">
      <c r="A5497">
        <v>3704017</v>
      </c>
      <c r="B5497">
        <v>3762012</v>
      </c>
      <c r="C5497" s="293">
        <v>79600000</v>
      </c>
      <c r="D5497">
        <f t="shared" si="170"/>
        <v>3704017</v>
      </c>
      <c r="E5497">
        <f t="shared" si="171"/>
        <v>3762012</v>
      </c>
    </row>
    <row r="5498" spans="1:5">
      <c r="A5498">
        <v>3704018</v>
      </c>
      <c r="B5498">
        <v>3762013</v>
      </c>
      <c r="C5498" s="293">
        <v>125900000</v>
      </c>
      <c r="D5498">
        <f t="shared" si="170"/>
        <v>3704018</v>
      </c>
      <c r="E5498">
        <f t="shared" si="171"/>
        <v>3762013</v>
      </c>
    </row>
    <row r="5499" spans="1:5">
      <c r="A5499">
        <v>3704019</v>
      </c>
      <c r="B5499">
        <v>3762014</v>
      </c>
      <c r="C5499" s="293">
        <v>101100000</v>
      </c>
      <c r="D5499">
        <f t="shared" si="170"/>
        <v>3704019</v>
      </c>
      <c r="E5499">
        <f t="shared" si="171"/>
        <v>3762014</v>
      </c>
    </row>
    <row r="5500" spans="1:5">
      <c r="A5500">
        <v>3704020</v>
      </c>
      <c r="B5500">
        <v>3762015</v>
      </c>
      <c r="C5500" s="293">
        <v>161100000</v>
      </c>
      <c r="D5500">
        <f t="shared" si="170"/>
        <v>3704020</v>
      </c>
      <c r="E5500">
        <f t="shared" si="171"/>
        <v>3762015</v>
      </c>
    </row>
    <row r="5501" spans="1:5">
      <c r="A5501">
        <v>3704021</v>
      </c>
      <c r="B5501">
        <v>3762016</v>
      </c>
      <c r="C5501" s="293">
        <v>92200000</v>
      </c>
      <c r="D5501">
        <f t="shared" si="170"/>
        <v>3704021</v>
      </c>
      <c r="E5501">
        <f t="shared" si="171"/>
        <v>3762016</v>
      </c>
    </row>
    <row r="5502" spans="1:5">
      <c r="A5502">
        <v>3704022</v>
      </c>
      <c r="B5502">
        <v>3762017</v>
      </c>
      <c r="C5502" s="293">
        <v>133000000</v>
      </c>
      <c r="D5502">
        <f t="shared" si="170"/>
        <v>3704022</v>
      </c>
      <c r="E5502">
        <f t="shared" si="171"/>
        <v>3762017</v>
      </c>
    </row>
    <row r="5503" spans="1:5">
      <c r="A5503">
        <v>3704023</v>
      </c>
      <c r="B5503">
        <v>3762018</v>
      </c>
      <c r="C5503" s="293">
        <v>70100000</v>
      </c>
      <c r="D5503">
        <f t="shared" si="170"/>
        <v>3704023</v>
      </c>
      <c r="E5503">
        <f t="shared" si="171"/>
        <v>3762018</v>
      </c>
    </row>
    <row r="5504" spans="1:5">
      <c r="A5504">
        <v>3704024</v>
      </c>
      <c r="B5504">
        <v>3762019</v>
      </c>
      <c r="C5504" s="293">
        <v>58600000</v>
      </c>
      <c r="D5504">
        <f t="shared" si="170"/>
        <v>3704024</v>
      </c>
      <c r="E5504">
        <f t="shared" si="171"/>
        <v>3762019</v>
      </c>
    </row>
    <row r="5505" spans="1:5">
      <c r="A5505">
        <v>3704025</v>
      </c>
      <c r="B5505">
        <v>3762020</v>
      </c>
      <c r="C5505" s="293">
        <v>88500000</v>
      </c>
      <c r="D5505">
        <f t="shared" si="170"/>
        <v>3704025</v>
      </c>
      <c r="E5505">
        <f t="shared" si="171"/>
        <v>3762020</v>
      </c>
    </row>
    <row r="5506" spans="1:5">
      <c r="A5506">
        <v>3704026</v>
      </c>
      <c r="B5506">
        <v>3762021</v>
      </c>
      <c r="C5506" s="293">
        <v>103800000</v>
      </c>
      <c r="D5506">
        <f t="shared" si="170"/>
        <v>3704026</v>
      </c>
      <c r="E5506">
        <f t="shared" si="171"/>
        <v>3762021</v>
      </c>
    </row>
    <row r="5507" spans="1:5">
      <c r="A5507">
        <v>3704027</v>
      </c>
      <c r="B5507">
        <v>3762022</v>
      </c>
      <c r="C5507" s="293">
        <v>63200000</v>
      </c>
      <c r="D5507">
        <f t="shared" ref="D5507:D5570" si="172">+A5507*1</f>
        <v>3704027</v>
      </c>
      <c r="E5507">
        <f t="shared" ref="E5507:E5570" si="173">+B5507*1</f>
        <v>3762022</v>
      </c>
    </row>
    <row r="5508" spans="1:5">
      <c r="A5508">
        <v>3704028</v>
      </c>
      <c r="B5508">
        <v>3762023</v>
      </c>
      <c r="C5508" s="293">
        <v>95600000</v>
      </c>
      <c r="D5508">
        <f t="shared" si="172"/>
        <v>3704028</v>
      </c>
      <c r="E5508">
        <f t="shared" si="173"/>
        <v>3762023</v>
      </c>
    </row>
    <row r="5509" spans="1:5">
      <c r="A5509">
        <v>3704029</v>
      </c>
      <c r="B5509">
        <v>3762024</v>
      </c>
      <c r="C5509" s="293">
        <v>76400000</v>
      </c>
      <c r="D5509">
        <f t="shared" si="172"/>
        <v>3704029</v>
      </c>
      <c r="E5509">
        <f t="shared" si="173"/>
        <v>3762024</v>
      </c>
    </row>
    <row r="5510" spans="1:5">
      <c r="A5510">
        <v>3704030</v>
      </c>
      <c r="B5510">
        <v>3762025</v>
      </c>
      <c r="C5510" s="293">
        <v>338400000</v>
      </c>
      <c r="D5510">
        <f t="shared" si="172"/>
        <v>3704030</v>
      </c>
      <c r="E5510">
        <f t="shared" si="173"/>
        <v>3762025</v>
      </c>
    </row>
    <row r="5511" spans="1:5">
      <c r="A5511">
        <v>3704031</v>
      </c>
      <c r="B5511">
        <v>3762026</v>
      </c>
      <c r="C5511" s="293">
        <v>83900000</v>
      </c>
      <c r="D5511">
        <f t="shared" si="172"/>
        <v>3704031</v>
      </c>
      <c r="E5511">
        <f t="shared" si="173"/>
        <v>3762026</v>
      </c>
    </row>
    <row r="5512" spans="1:5">
      <c r="A5512">
        <v>3704032</v>
      </c>
      <c r="B5512">
        <v>3762027</v>
      </c>
      <c r="C5512" s="293">
        <v>83000000</v>
      </c>
      <c r="D5512">
        <f t="shared" si="172"/>
        <v>3704032</v>
      </c>
      <c r="E5512">
        <f t="shared" si="173"/>
        <v>3762027</v>
      </c>
    </row>
    <row r="5513" spans="1:5">
      <c r="A5513">
        <v>3704033</v>
      </c>
      <c r="B5513">
        <v>3762028</v>
      </c>
      <c r="C5513" s="293">
        <v>183100000</v>
      </c>
      <c r="D5513">
        <f t="shared" si="172"/>
        <v>3704033</v>
      </c>
      <c r="E5513">
        <f t="shared" si="173"/>
        <v>3762028</v>
      </c>
    </row>
    <row r="5514" spans="1:5">
      <c r="A5514">
        <v>3704034</v>
      </c>
      <c r="B5514">
        <v>3762029</v>
      </c>
      <c r="C5514" s="293">
        <v>128700000</v>
      </c>
      <c r="D5514">
        <f t="shared" si="172"/>
        <v>3704034</v>
      </c>
      <c r="E5514">
        <f t="shared" si="173"/>
        <v>3762029</v>
      </c>
    </row>
    <row r="5515" spans="1:5">
      <c r="A5515">
        <v>3704035</v>
      </c>
      <c r="B5515">
        <v>3762030</v>
      </c>
      <c r="C5515" s="293">
        <v>298100000</v>
      </c>
      <c r="D5515">
        <f t="shared" si="172"/>
        <v>3704035</v>
      </c>
      <c r="E5515">
        <f t="shared" si="173"/>
        <v>3762030</v>
      </c>
    </row>
    <row r="5516" spans="1:5">
      <c r="A5516">
        <v>3704036</v>
      </c>
      <c r="B5516">
        <v>3762031</v>
      </c>
      <c r="C5516" s="293">
        <v>111600000</v>
      </c>
      <c r="D5516">
        <f t="shared" si="172"/>
        <v>3704036</v>
      </c>
      <c r="E5516">
        <f t="shared" si="173"/>
        <v>3762031</v>
      </c>
    </row>
    <row r="5517" spans="1:5">
      <c r="A5517">
        <v>3704037</v>
      </c>
      <c r="B5517">
        <v>3762032</v>
      </c>
      <c r="C5517" s="293">
        <v>127900000</v>
      </c>
      <c r="D5517">
        <f t="shared" si="172"/>
        <v>3704037</v>
      </c>
      <c r="E5517">
        <f t="shared" si="173"/>
        <v>3762032</v>
      </c>
    </row>
    <row r="5518" spans="1:5">
      <c r="A5518">
        <v>3704038</v>
      </c>
      <c r="B5518">
        <v>3762033</v>
      </c>
      <c r="C5518" s="293">
        <v>222900000</v>
      </c>
      <c r="D5518">
        <f t="shared" si="172"/>
        <v>3704038</v>
      </c>
      <c r="E5518">
        <f t="shared" si="173"/>
        <v>3762033</v>
      </c>
    </row>
    <row r="5519" spans="1:5">
      <c r="A5519">
        <v>3704039</v>
      </c>
      <c r="B5519">
        <v>3762034</v>
      </c>
      <c r="C5519" s="293">
        <v>112900000</v>
      </c>
      <c r="D5519">
        <f t="shared" si="172"/>
        <v>3704039</v>
      </c>
      <c r="E5519">
        <f t="shared" si="173"/>
        <v>3762034</v>
      </c>
    </row>
    <row r="5520" spans="1:5">
      <c r="A5520">
        <v>3704040</v>
      </c>
      <c r="B5520">
        <v>3762035</v>
      </c>
      <c r="C5520" s="293">
        <v>284800000</v>
      </c>
      <c r="D5520">
        <f t="shared" si="172"/>
        <v>3704040</v>
      </c>
      <c r="E5520">
        <f t="shared" si="173"/>
        <v>3762035</v>
      </c>
    </row>
    <row r="5521" spans="1:5">
      <c r="A5521">
        <v>3704041</v>
      </c>
      <c r="B5521">
        <v>3762036</v>
      </c>
      <c r="C5521" s="293">
        <v>184700000</v>
      </c>
      <c r="D5521">
        <f t="shared" si="172"/>
        <v>3704041</v>
      </c>
      <c r="E5521">
        <f t="shared" si="173"/>
        <v>3762036</v>
      </c>
    </row>
    <row r="5522" spans="1:5">
      <c r="A5522">
        <v>3704042</v>
      </c>
      <c r="B5522">
        <v>3762037</v>
      </c>
      <c r="C5522" s="293">
        <v>112800000</v>
      </c>
      <c r="D5522">
        <f t="shared" si="172"/>
        <v>3704042</v>
      </c>
      <c r="E5522">
        <f t="shared" si="173"/>
        <v>3762037</v>
      </c>
    </row>
    <row r="5523" spans="1:5">
      <c r="A5523">
        <v>3704043</v>
      </c>
      <c r="B5523">
        <v>3762038</v>
      </c>
      <c r="C5523" s="293">
        <v>171100000</v>
      </c>
      <c r="D5523">
        <f t="shared" si="172"/>
        <v>3704043</v>
      </c>
      <c r="E5523">
        <f t="shared" si="173"/>
        <v>3762038</v>
      </c>
    </row>
    <row r="5524" spans="1:5">
      <c r="A5524">
        <v>3704044</v>
      </c>
      <c r="B5524">
        <v>3762039</v>
      </c>
      <c r="C5524" s="293">
        <v>164000000</v>
      </c>
      <c r="D5524">
        <f t="shared" si="172"/>
        <v>3704044</v>
      </c>
      <c r="E5524">
        <f t="shared" si="173"/>
        <v>3762039</v>
      </c>
    </row>
    <row r="5525" spans="1:5">
      <c r="A5525">
        <v>3704045</v>
      </c>
      <c r="B5525">
        <v>3762040</v>
      </c>
      <c r="C5525" s="293">
        <v>161200000</v>
      </c>
      <c r="D5525">
        <f t="shared" si="172"/>
        <v>3704045</v>
      </c>
      <c r="E5525">
        <f t="shared" si="173"/>
        <v>3762040</v>
      </c>
    </row>
    <row r="5526" spans="1:5">
      <c r="A5526">
        <v>3704046</v>
      </c>
      <c r="B5526">
        <v>3762041</v>
      </c>
      <c r="C5526" s="293">
        <v>208500000</v>
      </c>
      <c r="D5526">
        <f t="shared" si="172"/>
        <v>3704046</v>
      </c>
      <c r="E5526">
        <f t="shared" si="173"/>
        <v>3762041</v>
      </c>
    </row>
    <row r="5527" spans="1:5">
      <c r="A5527">
        <v>3704047</v>
      </c>
      <c r="B5527">
        <v>3762042</v>
      </c>
      <c r="C5527" s="293">
        <v>116200000</v>
      </c>
      <c r="D5527">
        <f t="shared" si="172"/>
        <v>3704047</v>
      </c>
      <c r="E5527">
        <f t="shared" si="173"/>
        <v>3762042</v>
      </c>
    </row>
    <row r="5528" spans="1:5">
      <c r="A5528">
        <v>3704048</v>
      </c>
      <c r="B5528">
        <v>3762043</v>
      </c>
      <c r="C5528" s="293">
        <v>203300000</v>
      </c>
      <c r="D5528">
        <f t="shared" si="172"/>
        <v>3704048</v>
      </c>
      <c r="E5528">
        <f t="shared" si="173"/>
        <v>3762043</v>
      </c>
    </row>
    <row r="5529" spans="1:5">
      <c r="A5529">
        <v>3704049</v>
      </c>
      <c r="B5529">
        <v>3762044</v>
      </c>
      <c r="C5529" s="293">
        <v>486000000</v>
      </c>
      <c r="D5529">
        <f t="shared" si="172"/>
        <v>3704049</v>
      </c>
      <c r="E5529">
        <f t="shared" si="173"/>
        <v>3762044</v>
      </c>
    </row>
    <row r="5530" spans="1:5">
      <c r="A5530">
        <v>3704050</v>
      </c>
      <c r="B5530">
        <v>3762045</v>
      </c>
      <c r="C5530" s="293">
        <v>253600000</v>
      </c>
      <c r="D5530">
        <f t="shared" si="172"/>
        <v>3704050</v>
      </c>
      <c r="E5530">
        <f t="shared" si="173"/>
        <v>3762045</v>
      </c>
    </row>
    <row r="5531" spans="1:5">
      <c r="A5531">
        <v>3704051</v>
      </c>
      <c r="B5531">
        <v>3762046</v>
      </c>
      <c r="C5531" s="293">
        <v>251200000</v>
      </c>
      <c r="D5531">
        <f t="shared" si="172"/>
        <v>3704051</v>
      </c>
      <c r="E5531">
        <f t="shared" si="173"/>
        <v>3762046</v>
      </c>
    </row>
    <row r="5532" spans="1:5">
      <c r="A5532">
        <v>3704052</v>
      </c>
      <c r="B5532">
        <v>3762047</v>
      </c>
      <c r="C5532" s="293">
        <v>202900000</v>
      </c>
      <c r="D5532">
        <f t="shared" si="172"/>
        <v>3704052</v>
      </c>
      <c r="E5532">
        <f t="shared" si="173"/>
        <v>3762047</v>
      </c>
    </row>
    <row r="5533" spans="1:5">
      <c r="A5533">
        <v>3704053</v>
      </c>
      <c r="B5533">
        <v>3762048</v>
      </c>
      <c r="C5533" s="293">
        <v>334000000</v>
      </c>
      <c r="D5533">
        <f t="shared" si="172"/>
        <v>3704053</v>
      </c>
      <c r="E5533">
        <f t="shared" si="173"/>
        <v>3762048</v>
      </c>
    </row>
    <row r="5534" spans="1:5">
      <c r="A5534">
        <v>3704054</v>
      </c>
      <c r="B5534">
        <v>3762049</v>
      </c>
      <c r="C5534" s="293">
        <v>190900000</v>
      </c>
      <c r="D5534">
        <f t="shared" si="172"/>
        <v>3704054</v>
      </c>
      <c r="E5534">
        <f t="shared" si="173"/>
        <v>3762049</v>
      </c>
    </row>
    <row r="5535" spans="1:5">
      <c r="A5535">
        <v>3704055</v>
      </c>
      <c r="B5535">
        <v>3762050</v>
      </c>
      <c r="C5535" s="293">
        <v>145900000</v>
      </c>
      <c r="D5535">
        <f t="shared" si="172"/>
        <v>3704055</v>
      </c>
      <c r="E5535">
        <f t="shared" si="173"/>
        <v>3762050</v>
      </c>
    </row>
    <row r="5536" spans="1:5">
      <c r="A5536">
        <v>3704056</v>
      </c>
      <c r="B5536">
        <v>3762051</v>
      </c>
      <c r="C5536" s="293">
        <v>141500000</v>
      </c>
      <c r="D5536">
        <f t="shared" si="172"/>
        <v>3704056</v>
      </c>
      <c r="E5536">
        <f t="shared" si="173"/>
        <v>3762051</v>
      </c>
    </row>
    <row r="5537" spans="1:5">
      <c r="A5537">
        <v>3704057</v>
      </c>
      <c r="B5537">
        <v>3762052</v>
      </c>
      <c r="C5537" s="293">
        <v>218000000</v>
      </c>
      <c r="D5537">
        <f t="shared" si="172"/>
        <v>3704057</v>
      </c>
      <c r="E5537">
        <f t="shared" si="173"/>
        <v>3762052</v>
      </c>
    </row>
    <row r="5538" spans="1:5">
      <c r="A5538">
        <v>3712003</v>
      </c>
      <c r="B5538">
        <v>3763001</v>
      </c>
      <c r="C5538" s="293">
        <v>55700000</v>
      </c>
      <c r="D5538">
        <f t="shared" si="172"/>
        <v>3712003</v>
      </c>
      <c r="E5538">
        <f t="shared" si="173"/>
        <v>3763001</v>
      </c>
    </row>
    <row r="5539" spans="1:5">
      <c r="A5539">
        <v>3712082</v>
      </c>
      <c r="B5539">
        <v>3763002</v>
      </c>
      <c r="C5539" s="293">
        <v>111400000</v>
      </c>
      <c r="D5539">
        <f t="shared" si="172"/>
        <v>3712082</v>
      </c>
      <c r="E5539">
        <f t="shared" si="173"/>
        <v>3763002</v>
      </c>
    </row>
    <row r="5540" spans="1:5">
      <c r="A5540">
        <v>3712083</v>
      </c>
      <c r="B5540">
        <v>3763003</v>
      </c>
      <c r="C5540" s="293">
        <v>116400000</v>
      </c>
      <c r="D5540">
        <f t="shared" si="172"/>
        <v>3712083</v>
      </c>
      <c r="E5540">
        <f t="shared" si="173"/>
        <v>3763003</v>
      </c>
    </row>
    <row r="5541" spans="1:5">
      <c r="A5541">
        <v>3712084</v>
      </c>
      <c r="B5541">
        <v>3763004</v>
      </c>
      <c r="C5541" s="293">
        <v>144400000</v>
      </c>
      <c r="D5541">
        <f t="shared" si="172"/>
        <v>3712084</v>
      </c>
      <c r="E5541">
        <f t="shared" si="173"/>
        <v>3763004</v>
      </c>
    </row>
    <row r="5542" spans="1:5">
      <c r="A5542">
        <v>3712086</v>
      </c>
      <c r="B5542">
        <v>3763005</v>
      </c>
      <c r="C5542" s="293">
        <v>136500000</v>
      </c>
      <c r="D5542">
        <f t="shared" si="172"/>
        <v>3712086</v>
      </c>
      <c r="E5542">
        <f t="shared" si="173"/>
        <v>3763005</v>
      </c>
    </row>
    <row r="5543" spans="1:5">
      <c r="A5543">
        <v>3712088</v>
      </c>
      <c r="B5543">
        <v>3763006</v>
      </c>
      <c r="C5543" s="293">
        <v>87800000</v>
      </c>
      <c r="D5543">
        <f t="shared" si="172"/>
        <v>3712088</v>
      </c>
      <c r="E5543">
        <f t="shared" si="173"/>
        <v>3763006</v>
      </c>
    </row>
    <row r="5544" spans="1:5">
      <c r="A5544">
        <v>3712091</v>
      </c>
      <c r="B5544">
        <v>3763007</v>
      </c>
      <c r="C5544" s="293">
        <v>127900000</v>
      </c>
      <c r="D5544">
        <f t="shared" si="172"/>
        <v>3712091</v>
      </c>
      <c r="E5544">
        <f t="shared" si="173"/>
        <v>3763007</v>
      </c>
    </row>
    <row r="5545" spans="1:5">
      <c r="A5545">
        <v>3712092</v>
      </c>
      <c r="B5545">
        <v>3763008</v>
      </c>
      <c r="C5545" s="293">
        <v>101500000</v>
      </c>
      <c r="D5545">
        <f t="shared" si="172"/>
        <v>3712092</v>
      </c>
      <c r="E5545">
        <f t="shared" si="173"/>
        <v>3763008</v>
      </c>
    </row>
    <row r="5546" spans="1:5">
      <c r="A5546">
        <v>3712096</v>
      </c>
      <c r="B5546">
        <v>3763009</v>
      </c>
      <c r="C5546" s="293">
        <v>71400000</v>
      </c>
      <c r="D5546">
        <f t="shared" si="172"/>
        <v>3712096</v>
      </c>
      <c r="E5546">
        <f t="shared" si="173"/>
        <v>3763009</v>
      </c>
    </row>
    <row r="5547" spans="1:5">
      <c r="A5547">
        <v>3712097</v>
      </c>
      <c r="B5547">
        <v>3763010</v>
      </c>
      <c r="C5547" s="293">
        <v>126500000</v>
      </c>
      <c r="D5547">
        <f t="shared" si="172"/>
        <v>3712097</v>
      </c>
      <c r="E5547">
        <f t="shared" si="173"/>
        <v>3763010</v>
      </c>
    </row>
    <row r="5548" spans="1:5">
      <c r="A5548">
        <v>3712102</v>
      </c>
      <c r="B5548">
        <v>3763011</v>
      </c>
      <c r="C5548" s="293">
        <v>164300000</v>
      </c>
      <c r="D5548">
        <f t="shared" si="172"/>
        <v>3712102</v>
      </c>
      <c r="E5548">
        <f t="shared" si="173"/>
        <v>3763011</v>
      </c>
    </row>
    <row r="5549" spans="1:5">
      <c r="A5549">
        <v>3712103</v>
      </c>
      <c r="B5549">
        <v>3763012</v>
      </c>
      <c r="C5549" s="293">
        <v>115600000</v>
      </c>
      <c r="D5549">
        <f t="shared" si="172"/>
        <v>3712103</v>
      </c>
      <c r="E5549">
        <f t="shared" si="173"/>
        <v>3763012</v>
      </c>
    </row>
    <row r="5550" spans="1:5">
      <c r="A5550">
        <v>3712104</v>
      </c>
      <c r="B5550">
        <v>3763013</v>
      </c>
      <c r="C5550" s="293">
        <v>71200000</v>
      </c>
      <c r="D5550">
        <f t="shared" si="172"/>
        <v>3712104</v>
      </c>
      <c r="E5550">
        <f t="shared" si="173"/>
        <v>3763013</v>
      </c>
    </row>
    <row r="5551" spans="1:5">
      <c r="A5551">
        <v>3712105</v>
      </c>
      <c r="B5551">
        <v>3763014</v>
      </c>
      <c r="C5551" s="293">
        <v>64700000</v>
      </c>
      <c r="D5551">
        <f t="shared" si="172"/>
        <v>3712105</v>
      </c>
      <c r="E5551">
        <f t="shared" si="173"/>
        <v>3763014</v>
      </c>
    </row>
    <row r="5552" spans="1:5">
      <c r="A5552">
        <v>3712106</v>
      </c>
      <c r="B5552">
        <v>3763015</v>
      </c>
      <c r="C5552" s="293">
        <v>81300000</v>
      </c>
      <c r="D5552">
        <f t="shared" si="172"/>
        <v>3712106</v>
      </c>
      <c r="E5552">
        <f t="shared" si="173"/>
        <v>3763015</v>
      </c>
    </row>
    <row r="5553" spans="1:5">
      <c r="A5553">
        <v>3712108</v>
      </c>
      <c r="B5553">
        <v>3763016</v>
      </c>
      <c r="C5553" s="293">
        <v>93700000</v>
      </c>
      <c r="D5553">
        <f t="shared" si="172"/>
        <v>3712108</v>
      </c>
      <c r="E5553">
        <f t="shared" si="173"/>
        <v>3763016</v>
      </c>
    </row>
    <row r="5554" spans="1:5">
      <c r="A5554">
        <v>3712112</v>
      </c>
      <c r="B5554">
        <v>3763017</v>
      </c>
      <c r="C5554" s="293">
        <v>96700000</v>
      </c>
      <c r="D5554">
        <f t="shared" si="172"/>
        <v>3712112</v>
      </c>
      <c r="E5554">
        <f t="shared" si="173"/>
        <v>3763017</v>
      </c>
    </row>
    <row r="5555" spans="1:5">
      <c r="A5555">
        <v>3712113</v>
      </c>
      <c r="B5555">
        <v>3763018</v>
      </c>
      <c r="C5555" s="293">
        <v>77700000</v>
      </c>
      <c r="D5555">
        <f t="shared" si="172"/>
        <v>3712113</v>
      </c>
      <c r="E5555">
        <f t="shared" si="173"/>
        <v>3763018</v>
      </c>
    </row>
    <row r="5556" spans="1:5">
      <c r="A5556">
        <v>3712115</v>
      </c>
      <c r="B5556">
        <v>3763019</v>
      </c>
      <c r="C5556" s="293">
        <v>61500000</v>
      </c>
      <c r="D5556">
        <f t="shared" si="172"/>
        <v>3712115</v>
      </c>
      <c r="E5556">
        <f t="shared" si="173"/>
        <v>3763019</v>
      </c>
    </row>
    <row r="5557" spans="1:5">
      <c r="A5557">
        <v>3712116</v>
      </c>
      <c r="B5557">
        <v>3763020</v>
      </c>
      <c r="C5557" s="293">
        <v>73500000</v>
      </c>
      <c r="D5557">
        <f t="shared" si="172"/>
        <v>3712116</v>
      </c>
      <c r="E5557">
        <f t="shared" si="173"/>
        <v>3763020</v>
      </c>
    </row>
    <row r="5558" spans="1:5">
      <c r="A5558">
        <v>3712118</v>
      </c>
      <c r="B5558">
        <v>3763021</v>
      </c>
      <c r="C5558" s="293">
        <v>85200000</v>
      </c>
      <c r="D5558">
        <f t="shared" si="172"/>
        <v>3712118</v>
      </c>
      <c r="E5558">
        <f t="shared" si="173"/>
        <v>3763021</v>
      </c>
    </row>
    <row r="5559" spans="1:5">
      <c r="A5559">
        <v>3712121</v>
      </c>
      <c r="B5559">
        <v>3763022</v>
      </c>
      <c r="C5559" s="293">
        <v>129800000</v>
      </c>
      <c r="D5559">
        <f t="shared" si="172"/>
        <v>3712121</v>
      </c>
      <c r="E5559">
        <f t="shared" si="173"/>
        <v>3763022</v>
      </c>
    </row>
    <row r="5560" spans="1:5">
      <c r="A5560">
        <v>3712122</v>
      </c>
      <c r="B5560">
        <v>3763023</v>
      </c>
      <c r="C5560" s="293">
        <v>84200000</v>
      </c>
      <c r="D5560">
        <f t="shared" si="172"/>
        <v>3712122</v>
      </c>
      <c r="E5560">
        <f t="shared" si="173"/>
        <v>3763023</v>
      </c>
    </row>
    <row r="5561" spans="1:5">
      <c r="A5561">
        <v>3712123</v>
      </c>
      <c r="B5561">
        <v>3763024</v>
      </c>
      <c r="C5561" s="293">
        <v>114200000</v>
      </c>
      <c r="D5561">
        <f t="shared" si="172"/>
        <v>3712123</v>
      </c>
      <c r="E5561">
        <f t="shared" si="173"/>
        <v>3763024</v>
      </c>
    </row>
    <row r="5562" spans="1:5">
      <c r="A5562">
        <v>3712125</v>
      </c>
      <c r="B5562">
        <v>3763025</v>
      </c>
      <c r="C5562" s="293">
        <v>184000000</v>
      </c>
      <c r="D5562">
        <f t="shared" si="172"/>
        <v>3712125</v>
      </c>
      <c r="E5562">
        <f t="shared" si="173"/>
        <v>3763025</v>
      </c>
    </row>
    <row r="5563" spans="1:5">
      <c r="A5563">
        <v>3712130</v>
      </c>
      <c r="B5563">
        <v>3763026</v>
      </c>
      <c r="C5563" s="293">
        <v>341000000</v>
      </c>
      <c r="D5563">
        <f t="shared" si="172"/>
        <v>3712130</v>
      </c>
      <c r="E5563">
        <f t="shared" si="173"/>
        <v>3763026</v>
      </c>
    </row>
    <row r="5564" spans="1:5">
      <c r="A5564">
        <v>3712131</v>
      </c>
      <c r="B5564">
        <v>3763027</v>
      </c>
      <c r="C5564" s="293">
        <v>286800000</v>
      </c>
      <c r="D5564">
        <f t="shared" si="172"/>
        <v>3712131</v>
      </c>
      <c r="E5564">
        <f t="shared" si="173"/>
        <v>3763027</v>
      </c>
    </row>
    <row r="5565" spans="1:5">
      <c r="A5565">
        <v>3712132</v>
      </c>
      <c r="B5565">
        <v>3763028</v>
      </c>
      <c r="C5565" s="293">
        <v>128800000</v>
      </c>
      <c r="D5565">
        <f t="shared" si="172"/>
        <v>3712132</v>
      </c>
      <c r="E5565">
        <f t="shared" si="173"/>
        <v>3763028</v>
      </c>
    </row>
    <row r="5566" spans="1:5">
      <c r="A5566">
        <v>3712134</v>
      </c>
      <c r="B5566">
        <v>3763029</v>
      </c>
      <c r="C5566" s="293">
        <v>228500000</v>
      </c>
      <c r="D5566">
        <f t="shared" si="172"/>
        <v>3712134</v>
      </c>
      <c r="E5566">
        <f t="shared" si="173"/>
        <v>3763029</v>
      </c>
    </row>
    <row r="5567" spans="1:5">
      <c r="A5567">
        <v>3712135</v>
      </c>
      <c r="B5567">
        <v>3763030</v>
      </c>
      <c r="C5567" s="293">
        <v>125800000</v>
      </c>
      <c r="D5567">
        <f t="shared" si="172"/>
        <v>3712135</v>
      </c>
      <c r="E5567">
        <f t="shared" si="173"/>
        <v>3763030</v>
      </c>
    </row>
    <row r="5568" spans="1:5">
      <c r="A5568">
        <v>3712137</v>
      </c>
      <c r="B5568">
        <v>3763031</v>
      </c>
      <c r="C5568" s="293">
        <v>113300000</v>
      </c>
      <c r="D5568">
        <f t="shared" si="172"/>
        <v>3712137</v>
      </c>
      <c r="E5568">
        <f t="shared" si="173"/>
        <v>3763031</v>
      </c>
    </row>
    <row r="5569" spans="1:5">
      <c r="A5569">
        <v>3712139</v>
      </c>
      <c r="B5569">
        <v>3763032</v>
      </c>
      <c r="C5569" s="293">
        <v>165100000</v>
      </c>
      <c r="D5569">
        <f t="shared" si="172"/>
        <v>3712139</v>
      </c>
      <c r="E5569">
        <f t="shared" si="173"/>
        <v>3763032</v>
      </c>
    </row>
    <row r="5570" spans="1:5">
      <c r="A5570">
        <v>3712141</v>
      </c>
      <c r="B5570">
        <v>3763033</v>
      </c>
      <c r="C5570" s="293">
        <v>161600000</v>
      </c>
      <c r="D5570">
        <f t="shared" si="172"/>
        <v>3712141</v>
      </c>
      <c r="E5570">
        <f t="shared" si="173"/>
        <v>3763033</v>
      </c>
    </row>
    <row r="5571" spans="1:5">
      <c r="A5571">
        <v>3712142</v>
      </c>
      <c r="B5571">
        <v>3763034</v>
      </c>
      <c r="C5571" s="293">
        <v>254900000</v>
      </c>
      <c r="D5571">
        <f t="shared" ref="D5571:D5634" si="174">+A5571*1</f>
        <v>3712142</v>
      </c>
      <c r="E5571">
        <f t="shared" ref="E5571:E5634" si="175">+B5571*1</f>
        <v>3763034</v>
      </c>
    </row>
    <row r="5572" spans="1:5">
      <c r="A5572">
        <v>3712144</v>
      </c>
      <c r="B5572">
        <v>3763035</v>
      </c>
      <c r="C5572" s="293">
        <v>146700000</v>
      </c>
      <c r="D5572">
        <f t="shared" si="174"/>
        <v>3712144</v>
      </c>
      <c r="E5572">
        <f t="shared" si="175"/>
        <v>3763035</v>
      </c>
    </row>
    <row r="5573" spans="1:5">
      <c r="A5573">
        <v>3712145</v>
      </c>
      <c r="B5573">
        <v>3763036</v>
      </c>
      <c r="C5573" s="293">
        <v>204000000</v>
      </c>
      <c r="D5573">
        <f t="shared" si="174"/>
        <v>3712145</v>
      </c>
      <c r="E5573">
        <f t="shared" si="175"/>
        <v>3763036</v>
      </c>
    </row>
    <row r="5574" spans="1:5">
      <c r="A5574">
        <v>3712146</v>
      </c>
      <c r="B5574">
        <v>3763037</v>
      </c>
      <c r="C5574" s="293">
        <v>105100000</v>
      </c>
      <c r="D5574">
        <f t="shared" si="174"/>
        <v>3712146</v>
      </c>
      <c r="E5574">
        <f t="shared" si="175"/>
        <v>3763037</v>
      </c>
    </row>
    <row r="5575" spans="1:5">
      <c r="A5575">
        <v>3712148</v>
      </c>
      <c r="B5575">
        <v>3763038</v>
      </c>
      <c r="C5575" s="293">
        <v>135400000</v>
      </c>
      <c r="D5575">
        <f t="shared" si="174"/>
        <v>3712148</v>
      </c>
      <c r="E5575">
        <f t="shared" si="175"/>
        <v>3763038</v>
      </c>
    </row>
    <row r="5576" spans="1:5">
      <c r="A5576">
        <v>3712149</v>
      </c>
      <c r="B5576">
        <v>3763039</v>
      </c>
      <c r="C5576" s="293">
        <v>116700000</v>
      </c>
      <c r="D5576">
        <f t="shared" si="174"/>
        <v>3712149</v>
      </c>
      <c r="E5576">
        <f t="shared" si="175"/>
        <v>3763039</v>
      </c>
    </row>
    <row r="5577" spans="1:5">
      <c r="A5577">
        <v>3712151</v>
      </c>
      <c r="B5577">
        <v>3763040</v>
      </c>
      <c r="C5577" s="293">
        <v>277900000</v>
      </c>
      <c r="D5577">
        <f t="shared" si="174"/>
        <v>3712151</v>
      </c>
      <c r="E5577">
        <f t="shared" si="175"/>
        <v>3763040</v>
      </c>
    </row>
    <row r="5578" spans="1:5">
      <c r="A5578">
        <v>3712152</v>
      </c>
      <c r="B5578">
        <v>3763041</v>
      </c>
      <c r="C5578" s="293">
        <v>203900000</v>
      </c>
      <c r="D5578">
        <f t="shared" si="174"/>
        <v>3712152</v>
      </c>
      <c r="E5578">
        <f t="shared" si="175"/>
        <v>3763041</v>
      </c>
    </row>
    <row r="5579" spans="1:5">
      <c r="A5579">
        <v>3712155</v>
      </c>
      <c r="B5579">
        <v>3763042</v>
      </c>
      <c r="C5579" s="293">
        <v>141000000</v>
      </c>
      <c r="D5579">
        <f t="shared" si="174"/>
        <v>3712155</v>
      </c>
      <c r="E5579">
        <f t="shared" si="175"/>
        <v>3763042</v>
      </c>
    </row>
    <row r="5580" spans="1:5">
      <c r="A5580">
        <v>3712157</v>
      </c>
      <c r="B5580">
        <v>3763043</v>
      </c>
      <c r="C5580" s="293">
        <v>199900000</v>
      </c>
      <c r="D5580">
        <f t="shared" si="174"/>
        <v>3712157</v>
      </c>
      <c r="E5580">
        <f t="shared" si="175"/>
        <v>3763043</v>
      </c>
    </row>
    <row r="5581" spans="1:5">
      <c r="A5581">
        <v>3712158</v>
      </c>
      <c r="B5581">
        <v>3763044</v>
      </c>
      <c r="C5581" s="293">
        <v>164900000</v>
      </c>
      <c r="D5581">
        <f t="shared" si="174"/>
        <v>3712158</v>
      </c>
      <c r="E5581">
        <f t="shared" si="175"/>
        <v>3763044</v>
      </c>
    </row>
    <row r="5582" spans="1:5">
      <c r="A5582">
        <v>3712161</v>
      </c>
      <c r="B5582">
        <v>3763045</v>
      </c>
      <c r="C5582" s="293">
        <v>191000000</v>
      </c>
      <c r="D5582">
        <f t="shared" si="174"/>
        <v>3712161</v>
      </c>
      <c r="E5582">
        <f t="shared" si="175"/>
        <v>3763045</v>
      </c>
    </row>
    <row r="5583" spans="1:5">
      <c r="A5583">
        <v>3712001</v>
      </c>
      <c r="B5583">
        <v>3764001</v>
      </c>
      <c r="C5583" s="293">
        <v>101600000</v>
      </c>
      <c r="D5583">
        <f t="shared" si="174"/>
        <v>3712001</v>
      </c>
      <c r="E5583">
        <f t="shared" si="175"/>
        <v>3764001</v>
      </c>
    </row>
    <row r="5584" spans="1:5">
      <c r="A5584">
        <v>3712004</v>
      </c>
      <c r="B5584">
        <v>3764002</v>
      </c>
      <c r="C5584" s="293">
        <v>61200000</v>
      </c>
      <c r="D5584">
        <f t="shared" si="174"/>
        <v>3712004</v>
      </c>
      <c r="E5584">
        <f t="shared" si="175"/>
        <v>3764002</v>
      </c>
    </row>
    <row r="5585" spans="1:5">
      <c r="A5585">
        <v>3712080</v>
      </c>
      <c r="B5585">
        <v>3764003</v>
      </c>
      <c r="C5585" s="293">
        <v>138000000</v>
      </c>
      <c r="D5585">
        <f t="shared" si="174"/>
        <v>3712080</v>
      </c>
      <c r="E5585">
        <f t="shared" si="175"/>
        <v>3764003</v>
      </c>
    </row>
    <row r="5586" spans="1:5">
      <c r="A5586">
        <v>3712081</v>
      </c>
      <c r="B5586">
        <v>3764004</v>
      </c>
      <c r="C5586" s="293">
        <v>117900000</v>
      </c>
      <c r="D5586">
        <f t="shared" si="174"/>
        <v>3712081</v>
      </c>
      <c r="E5586">
        <f t="shared" si="175"/>
        <v>3764004</v>
      </c>
    </row>
    <row r="5587" spans="1:5">
      <c r="A5587">
        <v>3712085</v>
      </c>
      <c r="B5587">
        <v>3764005</v>
      </c>
      <c r="C5587" s="293">
        <v>233500000</v>
      </c>
      <c r="D5587">
        <f t="shared" si="174"/>
        <v>3712085</v>
      </c>
      <c r="E5587">
        <f t="shared" si="175"/>
        <v>3764005</v>
      </c>
    </row>
    <row r="5588" spans="1:5">
      <c r="A5588">
        <v>3712089</v>
      </c>
      <c r="B5588">
        <v>3764006</v>
      </c>
      <c r="C5588" s="293">
        <v>149200000</v>
      </c>
      <c r="D5588">
        <f t="shared" si="174"/>
        <v>3712089</v>
      </c>
      <c r="E5588">
        <f t="shared" si="175"/>
        <v>3764006</v>
      </c>
    </row>
    <row r="5589" spans="1:5">
      <c r="A5589">
        <v>3712090</v>
      </c>
      <c r="B5589">
        <v>3764007</v>
      </c>
      <c r="C5589" s="293">
        <v>97000000</v>
      </c>
      <c r="D5589">
        <f t="shared" si="174"/>
        <v>3712090</v>
      </c>
      <c r="E5589">
        <f t="shared" si="175"/>
        <v>3764007</v>
      </c>
    </row>
    <row r="5590" spans="1:5">
      <c r="A5590">
        <v>3712093</v>
      </c>
      <c r="B5590">
        <v>3764008</v>
      </c>
      <c r="C5590" s="293">
        <v>108100000</v>
      </c>
      <c r="D5590">
        <f t="shared" si="174"/>
        <v>3712093</v>
      </c>
      <c r="E5590">
        <f t="shared" si="175"/>
        <v>3764008</v>
      </c>
    </row>
    <row r="5591" spans="1:5">
      <c r="A5591">
        <v>3712094</v>
      </c>
      <c r="B5591">
        <v>3764009</v>
      </c>
      <c r="C5591" s="293">
        <v>105400000</v>
      </c>
      <c r="D5591">
        <f t="shared" si="174"/>
        <v>3712094</v>
      </c>
      <c r="E5591">
        <f t="shared" si="175"/>
        <v>3764009</v>
      </c>
    </row>
    <row r="5592" spans="1:5">
      <c r="A5592">
        <v>3712095</v>
      </c>
      <c r="B5592">
        <v>3764010</v>
      </c>
      <c r="C5592" s="293">
        <v>87800000</v>
      </c>
      <c r="D5592">
        <f t="shared" si="174"/>
        <v>3712095</v>
      </c>
      <c r="E5592">
        <f t="shared" si="175"/>
        <v>3764010</v>
      </c>
    </row>
    <row r="5593" spans="1:5">
      <c r="A5593">
        <v>3712098</v>
      </c>
      <c r="B5593">
        <v>3764011</v>
      </c>
      <c r="C5593" s="293">
        <v>73000000</v>
      </c>
      <c r="D5593">
        <f t="shared" si="174"/>
        <v>3712098</v>
      </c>
      <c r="E5593">
        <f t="shared" si="175"/>
        <v>3764011</v>
      </c>
    </row>
    <row r="5594" spans="1:5">
      <c r="A5594">
        <v>3712099</v>
      </c>
      <c r="B5594">
        <v>3764012</v>
      </c>
      <c r="C5594" s="293">
        <v>82300000</v>
      </c>
      <c r="D5594">
        <f t="shared" si="174"/>
        <v>3712099</v>
      </c>
      <c r="E5594">
        <f t="shared" si="175"/>
        <v>3764012</v>
      </c>
    </row>
    <row r="5595" spans="1:5">
      <c r="A5595">
        <v>3712100</v>
      </c>
      <c r="B5595">
        <v>3764013</v>
      </c>
      <c r="C5595" s="293">
        <v>152000000</v>
      </c>
      <c r="D5595">
        <f t="shared" si="174"/>
        <v>3712100</v>
      </c>
      <c r="E5595">
        <f t="shared" si="175"/>
        <v>3764013</v>
      </c>
    </row>
    <row r="5596" spans="1:5">
      <c r="A5596">
        <v>3712101</v>
      </c>
      <c r="B5596">
        <v>3764014</v>
      </c>
      <c r="C5596" s="293">
        <v>134900000</v>
      </c>
      <c r="D5596">
        <f t="shared" si="174"/>
        <v>3712101</v>
      </c>
      <c r="E5596">
        <f t="shared" si="175"/>
        <v>3764014</v>
      </c>
    </row>
    <row r="5597" spans="1:5">
      <c r="A5597">
        <v>3712107</v>
      </c>
      <c r="B5597">
        <v>3764015</v>
      </c>
      <c r="C5597" s="293">
        <v>174500000</v>
      </c>
      <c r="D5597">
        <f t="shared" si="174"/>
        <v>3712107</v>
      </c>
      <c r="E5597">
        <f t="shared" si="175"/>
        <v>3764015</v>
      </c>
    </row>
    <row r="5598" spans="1:5">
      <c r="A5598">
        <v>3712109</v>
      </c>
      <c r="B5598">
        <v>3764016</v>
      </c>
      <c r="C5598" s="293">
        <v>88700000</v>
      </c>
      <c r="D5598">
        <f t="shared" si="174"/>
        <v>3712109</v>
      </c>
      <c r="E5598">
        <f t="shared" si="175"/>
        <v>3764016</v>
      </c>
    </row>
    <row r="5599" spans="1:5">
      <c r="A5599">
        <v>3712110</v>
      </c>
      <c r="B5599">
        <v>3764017</v>
      </c>
      <c r="C5599" s="293">
        <v>358400000</v>
      </c>
      <c r="D5599">
        <f t="shared" si="174"/>
        <v>3712110</v>
      </c>
      <c r="E5599">
        <f t="shared" si="175"/>
        <v>3764017</v>
      </c>
    </row>
    <row r="5600" spans="1:5">
      <c r="A5600">
        <v>3712111</v>
      </c>
      <c r="B5600">
        <v>3764018</v>
      </c>
      <c r="C5600" s="293">
        <v>98100000</v>
      </c>
      <c r="D5600">
        <f t="shared" si="174"/>
        <v>3712111</v>
      </c>
      <c r="E5600">
        <f t="shared" si="175"/>
        <v>3764018</v>
      </c>
    </row>
    <row r="5601" spans="1:5">
      <c r="A5601">
        <v>3712114</v>
      </c>
      <c r="B5601">
        <v>3764019</v>
      </c>
      <c r="C5601" s="293">
        <v>102600000</v>
      </c>
      <c r="D5601">
        <f t="shared" si="174"/>
        <v>3712114</v>
      </c>
      <c r="E5601">
        <f t="shared" si="175"/>
        <v>3764019</v>
      </c>
    </row>
    <row r="5602" spans="1:5">
      <c r="A5602">
        <v>3712117</v>
      </c>
      <c r="B5602">
        <v>3764020</v>
      </c>
      <c r="C5602" s="293">
        <v>71600000</v>
      </c>
      <c r="D5602">
        <f t="shared" si="174"/>
        <v>3712117</v>
      </c>
      <c r="E5602">
        <f t="shared" si="175"/>
        <v>3764020</v>
      </c>
    </row>
    <row r="5603" spans="1:5">
      <c r="A5603">
        <v>3712119</v>
      </c>
      <c r="B5603">
        <v>3764021</v>
      </c>
      <c r="C5603" s="293">
        <v>110800000</v>
      </c>
      <c r="D5603">
        <f t="shared" si="174"/>
        <v>3712119</v>
      </c>
      <c r="E5603">
        <f t="shared" si="175"/>
        <v>3764021</v>
      </c>
    </row>
    <row r="5604" spans="1:5">
      <c r="A5604">
        <v>3712120</v>
      </c>
      <c r="B5604">
        <v>3764022</v>
      </c>
      <c r="C5604" s="293">
        <v>91400000</v>
      </c>
      <c r="D5604">
        <f t="shared" si="174"/>
        <v>3712120</v>
      </c>
      <c r="E5604">
        <f t="shared" si="175"/>
        <v>3764022</v>
      </c>
    </row>
    <row r="5605" spans="1:5">
      <c r="A5605">
        <v>3712124</v>
      </c>
      <c r="B5605">
        <v>3764023</v>
      </c>
      <c r="C5605" s="293">
        <v>202800000</v>
      </c>
      <c r="D5605">
        <f t="shared" si="174"/>
        <v>3712124</v>
      </c>
      <c r="E5605">
        <f t="shared" si="175"/>
        <v>3764023</v>
      </c>
    </row>
    <row r="5606" spans="1:5">
      <c r="A5606">
        <v>3712126</v>
      </c>
      <c r="B5606">
        <v>3764024</v>
      </c>
      <c r="C5606" s="293">
        <v>143000000</v>
      </c>
      <c r="D5606">
        <f t="shared" si="174"/>
        <v>3712126</v>
      </c>
      <c r="E5606">
        <f t="shared" si="175"/>
        <v>3764024</v>
      </c>
    </row>
    <row r="5607" spans="1:5">
      <c r="A5607">
        <v>3712127</v>
      </c>
      <c r="B5607">
        <v>3764025</v>
      </c>
      <c r="C5607" s="293">
        <v>237500000</v>
      </c>
      <c r="D5607">
        <f t="shared" si="174"/>
        <v>3712127</v>
      </c>
      <c r="E5607">
        <f t="shared" si="175"/>
        <v>3764025</v>
      </c>
    </row>
    <row r="5608" spans="1:5">
      <c r="A5608">
        <v>3712128</v>
      </c>
      <c r="B5608">
        <v>3764026</v>
      </c>
      <c r="C5608" s="293">
        <v>145500000</v>
      </c>
      <c r="D5608">
        <f t="shared" si="174"/>
        <v>3712128</v>
      </c>
      <c r="E5608">
        <f t="shared" si="175"/>
        <v>3764026</v>
      </c>
    </row>
    <row r="5609" spans="1:5">
      <c r="A5609">
        <v>3712129</v>
      </c>
      <c r="B5609">
        <v>3764027</v>
      </c>
      <c r="C5609" s="293">
        <v>139300000</v>
      </c>
      <c r="D5609">
        <f t="shared" si="174"/>
        <v>3712129</v>
      </c>
      <c r="E5609">
        <f t="shared" si="175"/>
        <v>3764027</v>
      </c>
    </row>
    <row r="5610" spans="1:5">
      <c r="A5610">
        <v>3712133</v>
      </c>
      <c r="B5610">
        <v>3764028</v>
      </c>
      <c r="C5610" s="293">
        <v>125200000</v>
      </c>
      <c r="D5610">
        <f t="shared" si="174"/>
        <v>3712133</v>
      </c>
      <c r="E5610">
        <f t="shared" si="175"/>
        <v>3764028</v>
      </c>
    </row>
    <row r="5611" spans="1:5">
      <c r="A5611">
        <v>3712136</v>
      </c>
      <c r="B5611">
        <v>3764029</v>
      </c>
      <c r="C5611" s="293">
        <v>120500000</v>
      </c>
      <c r="D5611">
        <f t="shared" si="174"/>
        <v>3712136</v>
      </c>
      <c r="E5611">
        <f t="shared" si="175"/>
        <v>3764029</v>
      </c>
    </row>
    <row r="5612" spans="1:5">
      <c r="A5612">
        <v>3712138</v>
      </c>
      <c r="B5612">
        <v>3764030</v>
      </c>
      <c r="C5612" s="293">
        <v>179500000</v>
      </c>
      <c r="D5612">
        <f t="shared" si="174"/>
        <v>3712138</v>
      </c>
      <c r="E5612">
        <f t="shared" si="175"/>
        <v>3764030</v>
      </c>
    </row>
    <row r="5613" spans="1:5">
      <c r="A5613">
        <v>3712140</v>
      </c>
      <c r="B5613">
        <v>3764031</v>
      </c>
      <c r="C5613" s="293">
        <v>300200000</v>
      </c>
      <c r="D5613">
        <f t="shared" si="174"/>
        <v>3712140</v>
      </c>
      <c r="E5613">
        <f t="shared" si="175"/>
        <v>3764031</v>
      </c>
    </row>
    <row r="5614" spans="1:5">
      <c r="A5614">
        <v>3712143</v>
      </c>
      <c r="B5614">
        <v>3764032</v>
      </c>
      <c r="C5614" s="293">
        <v>500000000</v>
      </c>
      <c r="D5614">
        <f t="shared" si="174"/>
        <v>3712143</v>
      </c>
      <c r="E5614">
        <f t="shared" si="175"/>
        <v>3764032</v>
      </c>
    </row>
    <row r="5615" spans="1:5">
      <c r="A5615">
        <v>3712147</v>
      </c>
      <c r="B5615">
        <v>3764033</v>
      </c>
      <c r="C5615" s="293">
        <v>420000000</v>
      </c>
      <c r="D5615">
        <f t="shared" si="174"/>
        <v>3712147</v>
      </c>
      <c r="E5615">
        <f t="shared" si="175"/>
        <v>3764033</v>
      </c>
    </row>
    <row r="5616" spans="1:5">
      <c r="A5616">
        <v>3712150</v>
      </c>
      <c r="B5616">
        <v>3764034</v>
      </c>
      <c r="C5616" s="293">
        <v>218700000</v>
      </c>
      <c r="D5616">
        <f t="shared" si="174"/>
        <v>3712150</v>
      </c>
      <c r="E5616">
        <f t="shared" si="175"/>
        <v>3764034</v>
      </c>
    </row>
    <row r="5617" spans="1:5">
      <c r="A5617">
        <v>3712153</v>
      </c>
      <c r="B5617">
        <v>3764035</v>
      </c>
      <c r="C5617" s="293">
        <v>264700000</v>
      </c>
      <c r="D5617">
        <f t="shared" si="174"/>
        <v>3712153</v>
      </c>
      <c r="E5617">
        <f t="shared" si="175"/>
        <v>3764035</v>
      </c>
    </row>
    <row r="5618" spans="1:5">
      <c r="A5618">
        <v>3712154</v>
      </c>
      <c r="B5618">
        <v>3764036</v>
      </c>
      <c r="C5618" s="293">
        <v>181100000</v>
      </c>
      <c r="D5618">
        <f t="shared" si="174"/>
        <v>3712154</v>
      </c>
      <c r="E5618">
        <f t="shared" si="175"/>
        <v>3764036</v>
      </c>
    </row>
    <row r="5619" spans="1:5">
      <c r="A5619">
        <v>3712156</v>
      </c>
      <c r="B5619">
        <v>3764037</v>
      </c>
      <c r="C5619" s="293">
        <v>189900000</v>
      </c>
      <c r="D5619">
        <f t="shared" si="174"/>
        <v>3712156</v>
      </c>
      <c r="E5619">
        <f t="shared" si="175"/>
        <v>3764037</v>
      </c>
    </row>
    <row r="5620" spans="1:5">
      <c r="A5620">
        <v>3712159</v>
      </c>
      <c r="B5620">
        <v>3764038</v>
      </c>
      <c r="C5620" s="293">
        <v>153000000</v>
      </c>
      <c r="D5620">
        <f t="shared" si="174"/>
        <v>3712159</v>
      </c>
      <c r="E5620">
        <f t="shared" si="175"/>
        <v>3764038</v>
      </c>
    </row>
    <row r="5621" spans="1:5">
      <c r="A5621">
        <v>3712160</v>
      </c>
      <c r="B5621">
        <v>3764039</v>
      </c>
      <c r="C5621" s="293">
        <v>187800000</v>
      </c>
      <c r="D5621">
        <f t="shared" si="174"/>
        <v>3712160</v>
      </c>
      <c r="E5621">
        <f t="shared" si="175"/>
        <v>3764039</v>
      </c>
    </row>
    <row r="5622" spans="1:5">
      <c r="A5622">
        <v>3712162</v>
      </c>
      <c r="B5622">
        <v>3764040</v>
      </c>
      <c r="C5622" s="293">
        <v>211500000</v>
      </c>
      <c r="D5622">
        <f t="shared" si="174"/>
        <v>3712162</v>
      </c>
      <c r="E5622">
        <f t="shared" si="175"/>
        <v>3764040</v>
      </c>
    </row>
    <row r="5623" spans="1:5">
      <c r="A5623">
        <v>3726002</v>
      </c>
      <c r="B5623">
        <v>3765001</v>
      </c>
      <c r="C5623" s="293">
        <v>210600000</v>
      </c>
      <c r="D5623">
        <f t="shared" si="174"/>
        <v>3726002</v>
      </c>
      <c r="E5623">
        <f t="shared" si="175"/>
        <v>3765001</v>
      </c>
    </row>
    <row r="5624" spans="1:5">
      <c r="A5624">
        <v>3726003</v>
      </c>
      <c r="B5624">
        <v>3765002</v>
      </c>
      <c r="C5624" s="293">
        <v>148400000</v>
      </c>
      <c r="D5624">
        <f t="shared" si="174"/>
        <v>3726003</v>
      </c>
      <c r="E5624">
        <f t="shared" si="175"/>
        <v>3765002</v>
      </c>
    </row>
    <row r="5625" spans="1:5">
      <c r="A5625">
        <v>3726004</v>
      </c>
      <c r="B5625">
        <v>3765003</v>
      </c>
      <c r="C5625" s="293">
        <v>231300000</v>
      </c>
      <c r="D5625">
        <f t="shared" si="174"/>
        <v>3726004</v>
      </c>
      <c r="E5625">
        <f t="shared" si="175"/>
        <v>3765003</v>
      </c>
    </row>
    <row r="5626" spans="1:5">
      <c r="A5626">
        <v>3726005</v>
      </c>
      <c r="B5626">
        <v>3765004</v>
      </c>
      <c r="C5626" s="293">
        <v>90800000</v>
      </c>
      <c r="D5626">
        <f t="shared" si="174"/>
        <v>3726005</v>
      </c>
      <c r="E5626">
        <f t="shared" si="175"/>
        <v>3765004</v>
      </c>
    </row>
    <row r="5627" spans="1:5">
      <c r="A5627">
        <v>3726006</v>
      </c>
      <c r="B5627">
        <v>3765005</v>
      </c>
      <c r="C5627" s="293">
        <v>332300000</v>
      </c>
      <c r="D5627">
        <f t="shared" si="174"/>
        <v>3726006</v>
      </c>
      <c r="E5627">
        <f t="shared" si="175"/>
        <v>3765005</v>
      </c>
    </row>
    <row r="5628" spans="1:5">
      <c r="A5628">
        <v>3726007</v>
      </c>
      <c r="B5628">
        <v>3765006</v>
      </c>
      <c r="C5628" s="293">
        <v>158700000</v>
      </c>
      <c r="D5628">
        <f t="shared" si="174"/>
        <v>3726007</v>
      </c>
      <c r="E5628">
        <f t="shared" si="175"/>
        <v>3765006</v>
      </c>
    </row>
    <row r="5629" spans="1:5">
      <c r="A5629">
        <v>3726008</v>
      </c>
      <c r="B5629">
        <v>3765007</v>
      </c>
      <c r="C5629" s="293">
        <v>138800000</v>
      </c>
      <c r="D5629">
        <f t="shared" si="174"/>
        <v>3726008</v>
      </c>
      <c r="E5629">
        <f t="shared" si="175"/>
        <v>3765007</v>
      </c>
    </row>
    <row r="5630" spans="1:5">
      <c r="A5630">
        <v>3726009</v>
      </c>
      <c r="B5630">
        <v>3765008</v>
      </c>
      <c r="C5630" s="293">
        <v>206100000</v>
      </c>
      <c r="D5630">
        <f t="shared" si="174"/>
        <v>3726009</v>
      </c>
      <c r="E5630">
        <f t="shared" si="175"/>
        <v>3765008</v>
      </c>
    </row>
    <row r="5631" spans="1:5">
      <c r="A5631">
        <v>3726010</v>
      </c>
      <c r="B5631">
        <v>3765009</v>
      </c>
      <c r="C5631" s="293">
        <v>338700000</v>
      </c>
      <c r="D5631">
        <f t="shared" si="174"/>
        <v>3726010</v>
      </c>
      <c r="E5631">
        <f t="shared" si="175"/>
        <v>3765009</v>
      </c>
    </row>
    <row r="5632" spans="1:5">
      <c r="A5632">
        <v>3726011</v>
      </c>
      <c r="B5632">
        <v>3765010</v>
      </c>
      <c r="C5632" s="293">
        <v>273600000</v>
      </c>
      <c r="D5632">
        <f t="shared" si="174"/>
        <v>3726011</v>
      </c>
      <c r="E5632">
        <f t="shared" si="175"/>
        <v>3765010</v>
      </c>
    </row>
    <row r="5633" spans="1:5">
      <c r="A5633">
        <v>3726012</v>
      </c>
      <c r="B5633">
        <v>3765011</v>
      </c>
      <c r="C5633" s="293">
        <v>290100000</v>
      </c>
      <c r="D5633">
        <f t="shared" si="174"/>
        <v>3726012</v>
      </c>
      <c r="E5633">
        <f t="shared" si="175"/>
        <v>3765011</v>
      </c>
    </row>
    <row r="5634" spans="1:5">
      <c r="A5634">
        <v>3726013</v>
      </c>
      <c r="B5634">
        <v>3765012</v>
      </c>
      <c r="C5634" s="293">
        <v>128300000</v>
      </c>
      <c r="D5634">
        <f t="shared" si="174"/>
        <v>3726013</v>
      </c>
      <c r="E5634">
        <f t="shared" si="175"/>
        <v>3765012</v>
      </c>
    </row>
    <row r="5635" spans="1:5">
      <c r="A5635">
        <v>3726014</v>
      </c>
      <c r="B5635">
        <v>3765013</v>
      </c>
      <c r="C5635" s="293">
        <v>135700000</v>
      </c>
      <c r="D5635">
        <f t="shared" ref="D5635:D5698" si="176">+A5635*1</f>
        <v>3726014</v>
      </c>
      <c r="E5635">
        <f t="shared" ref="E5635:E5698" si="177">+B5635*1</f>
        <v>3765013</v>
      </c>
    </row>
    <row r="5636" spans="1:5">
      <c r="A5636">
        <v>3726015</v>
      </c>
      <c r="B5636">
        <v>3765014</v>
      </c>
      <c r="C5636" s="293">
        <v>481400000</v>
      </c>
      <c r="D5636">
        <f t="shared" si="176"/>
        <v>3726015</v>
      </c>
      <c r="E5636">
        <f t="shared" si="177"/>
        <v>3765014</v>
      </c>
    </row>
    <row r="5637" spans="1:5">
      <c r="A5637">
        <v>3726016</v>
      </c>
      <c r="B5637">
        <v>3765015</v>
      </c>
      <c r="C5637" s="293">
        <v>117800000</v>
      </c>
      <c r="D5637">
        <f t="shared" si="176"/>
        <v>3726016</v>
      </c>
      <c r="E5637">
        <f t="shared" si="177"/>
        <v>3765015</v>
      </c>
    </row>
    <row r="5638" spans="1:5">
      <c r="A5638">
        <v>3726017</v>
      </c>
      <c r="B5638">
        <v>3765016</v>
      </c>
      <c r="C5638" s="293">
        <v>298500000</v>
      </c>
      <c r="D5638">
        <f t="shared" si="176"/>
        <v>3726017</v>
      </c>
      <c r="E5638">
        <f t="shared" si="177"/>
        <v>3765016</v>
      </c>
    </row>
    <row r="5639" spans="1:5">
      <c r="A5639">
        <v>3726018</v>
      </c>
      <c r="B5639">
        <v>3765017</v>
      </c>
      <c r="C5639" s="293">
        <v>177400000</v>
      </c>
      <c r="D5639">
        <f t="shared" si="176"/>
        <v>3726018</v>
      </c>
      <c r="E5639">
        <f t="shared" si="177"/>
        <v>3765017</v>
      </c>
    </row>
    <row r="5640" spans="1:5">
      <c r="A5640">
        <v>3726019</v>
      </c>
      <c r="B5640">
        <v>3765018</v>
      </c>
      <c r="C5640" s="293">
        <v>207900000</v>
      </c>
      <c r="D5640">
        <f t="shared" si="176"/>
        <v>3726019</v>
      </c>
      <c r="E5640">
        <f t="shared" si="177"/>
        <v>3765018</v>
      </c>
    </row>
    <row r="5641" spans="1:5">
      <c r="A5641">
        <v>3726020</v>
      </c>
      <c r="B5641">
        <v>3765019</v>
      </c>
      <c r="C5641" s="293">
        <v>471700000</v>
      </c>
      <c r="D5641">
        <f t="shared" si="176"/>
        <v>3726020</v>
      </c>
      <c r="E5641">
        <f t="shared" si="177"/>
        <v>3765019</v>
      </c>
    </row>
    <row r="5642" spans="1:5">
      <c r="A5642">
        <v>3726021</v>
      </c>
      <c r="B5642">
        <v>3765020</v>
      </c>
      <c r="C5642" s="293">
        <v>370600000</v>
      </c>
      <c r="D5642">
        <f t="shared" si="176"/>
        <v>3726021</v>
      </c>
      <c r="E5642">
        <f t="shared" si="177"/>
        <v>3765020</v>
      </c>
    </row>
    <row r="5643" spans="1:5">
      <c r="A5643">
        <v>3722002</v>
      </c>
      <c r="B5643">
        <v>3766001</v>
      </c>
      <c r="C5643" s="293">
        <v>79700000</v>
      </c>
      <c r="D5643">
        <f t="shared" si="176"/>
        <v>3722002</v>
      </c>
      <c r="E5643">
        <f t="shared" si="177"/>
        <v>3766001</v>
      </c>
    </row>
    <row r="5644" spans="1:5">
      <c r="A5644">
        <v>3722003</v>
      </c>
      <c r="B5644">
        <v>3766002</v>
      </c>
      <c r="C5644" s="293">
        <v>135000000</v>
      </c>
      <c r="D5644">
        <f t="shared" si="176"/>
        <v>3722003</v>
      </c>
      <c r="E5644">
        <f t="shared" si="177"/>
        <v>3766002</v>
      </c>
    </row>
    <row r="5645" spans="1:5">
      <c r="A5645">
        <v>3722005</v>
      </c>
      <c r="B5645">
        <v>3766003</v>
      </c>
      <c r="C5645" s="293">
        <v>235000000</v>
      </c>
      <c r="D5645">
        <f t="shared" si="176"/>
        <v>3722005</v>
      </c>
      <c r="E5645">
        <f t="shared" si="177"/>
        <v>3766003</v>
      </c>
    </row>
    <row r="5646" spans="1:5">
      <c r="A5646">
        <v>3722006</v>
      </c>
      <c r="B5646">
        <v>3766004</v>
      </c>
      <c r="C5646" s="293">
        <v>141000000</v>
      </c>
      <c r="D5646">
        <f t="shared" si="176"/>
        <v>3722006</v>
      </c>
      <c r="E5646">
        <f t="shared" si="177"/>
        <v>3766004</v>
      </c>
    </row>
    <row r="5647" spans="1:5">
      <c r="A5647">
        <v>3722007</v>
      </c>
      <c r="B5647">
        <v>3766005</v>
      </c>
      <c r="C5647" s="293">
        <v>295900000</v>
      </c>
      <c r="D5647">
        <f t="shared" si="176"/>
        <v>3722007</v>
      </c>
      <c r="E5647">
        <f t="shared" si="177"/>
        <v>3766005</v>
      </c>
    </row>
    <row r="5648" spans="1:5">
      <c r="A5648">
        <v>3722008</v>
      </c>
      <c r="B5648">
        <v>3766006</v>
      </c>
      <c r="C5648" s="293">
        <v>410000000</v>
      </c>
      <c r="D5648">
        <f t="shared" si="176"/>
        <v>3722008</v>
      </c>
      <c r="E5648">
        <f t="shared" si="177"/>
        <v>3766006</v>
      </c>
    </row>
    <row r="5649" spans="1:5">
      <c r="A5649">
        <v>3722009</v>
      </c>
      <c r="B5649">
        <v>3766007</v>
      </c>
      <c r="C5649" s="293">
        <v>487200000</v>
      </c>
      <c r="D5649">
        <f t="shared" si="176"/>
        <v>3722009</v>
      </c>
      <c r="E5649">
        <f t="shared" si="177"/>
        <v>3766007</v>
      </c>
    </row>
    <row r="5650" spans="1:5">
      <c r="A5650">
        <v>3704058</v>
      </c>
      <c r="B5650">
        <v>3767001</v>
      </c>
      <c r="C5650" s="293">
        <v>219900000</v>
      </c>
      <c r="D5650">
        <f t="shared" si="176"/>
        <v>3704058</v>
      </c>
      <c r="E5650">
        <f t="shared" si="177"/>
        <v>3767001</v>
      </c>
    </row>
    <row r="5651" spans="1:5">
      <c r="A5651">
        <v>3704059</v>
      </c>
      <c r="B5651">
        <v>3767002</v>
      </c>
      <c r="C5651" s="293">
        <v>405900000</v>
      </c>
      <c r="D5651">
        <f t="shared" si="176"/>
        <v>3704059</v>
      </c>
      <c r="E5651">
        <f t="shared" si="177"/>
        <v>3767002</v>
      </c>
    </row>
    <row r="5652" spans="1:5">
      <c r="A5652">
        <v>3703004</v>
      </c>
      <c r="B5652">
        <v>3770001</v>
      </c>
      <c r="C5652" s="293">
        <v>292200000</v>
      </c>
      <c r="D5652">
        <f t="shared" si="176"/>
        <v>3703004</v>
      </c>
      <c r="E5652">
        <f t="shared" si="177"/>
        <v>3770001</v>
      </c>
    </row>
    <row r="5653" spans="1:5">
      <c r="A5653">
        <v>3703008</v>
      </c>
      <c r="B5653">
        <v>3770003</v>
      </c>
      <c r="C5653" s="293">
        <v>184200000</v>
      </c>
      <c r="D5653">
        <f t="shared" si="176"/>
        <v>3703008</v>
      </c>
      <c r="E5653">
        <f t="shared" si="177"/>
        <v>3770003</v>
      </c>
    </row>
    <row r="5654" spans="1:5">
      <c r="A5654">
        <v>3703011</v>
      </c>
      <c r="B5654">
        <v>3770004</v>
      </c>
      <c r="C5654" s="293">
        <v>180500000</v>
      </c>
      <c r="D5654">
        <f t="shared" si="176"/>
        <v>3703011</v>
      </c>
      <c r="E5654">
        <f t="shared" si="177"/>
        <v>3770004</v>
      </c>
    </row>
    <row r="5655" spans="1:5">
      <c r="A5655">
        <v>3703016</v>
      </c>
      <c r="B5655">
        <v>3770005</v>
      </c>
      <c r="C5655" s="293">
        <v>460500000</v>
      </c>
      <c r="D5655">
        <f t="shared" si="176"/>
        <v>3703016</v>
      </c>
      <c r="E5655">
        <f t="shared" si="177"/>
        <v>3770005</v>
      </c>
    </row>
    <row r="5656" spans="1:5">
      <c r="A5656">
        <v>3703019</v>
      </c>
      <c r="B5656">
        <v>3770006</v>
      </c>
      <c r="C5656" s="293">
        <v>413800000</v>
      </c>
      <c r="D5656">
        <f t="shared" si="176"/>
        <v>3703019</v>
      </c>
      <c r="E5656">
        <f t="shared" si="177"/>
        <v>3770006</v>
      </c>
    </row>
    <row r="5657" spans="1:5">
      <c r="A5657">
        <v>3703024</v>
      </c>
      <c r="B5657">
        <v>3770007</v>
      </c>
      <c r="C5657" s="293">
        <v>288600000</v>
      </c>
      <c r="D5657">
        <f t="shared" si="176"/>
        <v>3703024</v>
      </c>
      <c r="E5657">
        <f t="shared" si="177"/>
        <v>3770007</v>
      </c>
    </row>
    <row r="5658" spans="1:5">
      <c r="A5658">
        <v>3703029</v>
      </c>
      <c r="B5658">
        <v>3770008</v>
      </c>
      <c r="C5658" s="293">
        <v>630000000</v>
      </c>
      <c r="D5658">
        <f t="shared" si="176"/>
        <v>3703029</v>
      </c>
      <c r="E5658">
        <f t="shared" si="177"/>
        <v>3770008</v>
      </c>
    </row>
    <row r="5659" spans="1:5">
      <c r="A5659">
        <v>3703005</v>
      </c>
      <c r="B5659">
        <v>3771002</v>
      </c>
      <c r="C5659" s="293">
        <v>284700000</v>
      </c>
      <c r="D5659">
        <f t="shared" si="176"/>
        <v>3703005</v>
      </c>
      <c r="E5659">
        <f t="shared" si="177"/>
        <v>3771002</v>
      </c>
    </row>
    <row r="5660" spans="1:5">
      <c r="A5660">
        <v>3703010</v>
      </c>
      <c r="B5660">
        <v>3771003</v>
      </c>
      <c r="C5660" s="293">
        <v>161300000</v>
      </c>
      <c r="D5660">
        <f t="shared" si="176"/>
        <v>3703010</v>
      </c>
      <c r="E5660">
        <f t="shared" si="177"/>
        <v>3771003</v>
      </c>
    </row>
    <row r="5661" spans="1:5">
      <c r="A5661">
        <v>3703014</v>
      </c>
      <c r="B5661">
        <v>3771004</v>
      </c>
      <c r="C5661" s="293">
        <v>153500000</v>
      </c>
      <c r="D5661">
        <f t="shared" si="176"/>
        <v>3703014</v>
      </c>
      <c r="E5661">
        <f t="shared" si="177"/>
        <v>3771004</v>
      </c>
    </row>
    <row r="5662" spans="1:5">
      <c r="A5662">
        <v>3703020</v>
      </c>
      <c r="B5662">
        <v>3771005</v>
      </c>
      <c r="C5662" s="293">
        <v>213100000</v>
      </c>
      <c r="D5662">
        <f t="shared" si="176"/>
        <v>3703020</v>
      </c>
      <c r="E5662">
        <f t="shared" si="177"/>
        <v>3771005</v>
      </c>
    </row>
    <row r="5663" spans="1:5">
      <c r="A5663">
        <v>3703023</v>
      </c>
      <c r="B5663">
        <v>3771006</v>
      </c>
      <c r="C5663" s="293">
        <v>240100000</v>
      </c>
      <c r="D5663">
        <f t="shared" si="176"/>
        <v>3703023</v>
      </c>
      <c r="E5663">
        <f t="shared" si="177"/>
        <v>3771006</v>
      </c>
    </row>
    <row r="5664" spans="1:5">
      <c r="A5664">
        <v>3703031</v>
      </c>
      <c r="B5664">
        <v>3771007</v>
      </c>
      <c r="C5664" s="293">
        <v>339400000</v>
      </c>
      <c r="D5664">
        <f t="shared" si="176"/>
        <v>3703031</v>
      </c>
      <c r="E5664">
        <f t="shared" si="177"/>
        <v>3771007</v>
      </c>
    </row>
    <row r="5665" spans="1:5">
      <c r="A5665">
        <v>3703001</v>
      </c>
      <c r="B5665">
        <v>3772001</v>
      </c>
      <c r="C5665" s="293">
        <v>80700000</v>
      </c>
      <c r="D5665">
        <f t="shared" si="176"/>
        <v>3703001</v>
      </c>
      <c r="E5665">
        <f t="shared" si="177"/>
        <v>3772001</v>
      </c>
    </row>
    <row r="5666" spans="1:5">
      <c r="A5666">
        <v>3703007</v>
      </c>
      <c r="B5666">
        <v>3772002</v>
      </c>
      <c r="C5666" s="293">
        <v>174300000</v>
      </c>
      <c r="D5666">
        <f t="shared" si="176"/>
        <v>3703007</v>
      </c>
      <c r="E5666">
        <f t="shared" si="177"/>
        <v>3772002</v>
      </c>
    </row>
    <row r="5667" spans="1:5">
      <c r="A5667">
        <v>3703012</v>
      </c>
      <c r="B5667">
        <v>3772003</v>
      </c>
      <c r="C5667" s="293">
        <v>153500000</v>
      </c>
      <c r="D5667">
        <f t="shared" si="176"/>
        <v>3703012</v>
      </c>
      <c r="E5667">
        <f t="shared" si="177"/>
        <v>3772003</v>
      </c>
    </row>
    <row r="5668" spans="1:5">
      <c r="A5668">
        <v>3703017</v>
      </c>
      <c r="B5668">
        <v>3772005</v>
      </c>
      <c r="C5668" s="293">
        <v>196000000</v>
      </c>
      <c r="D5668">
        <f t="shared" si="176"/>
        <v>3703017</v>
      </c>
      <c r="E5668">
        <f t="shared" si="177"/>
        <v>3772005</v>
      </c>
    </row>
    <row r="5669" spans="1:5">
      <c r="A5669">
        <v>3703026</v>
      </c>
      <c r="B5669">
        <v>3772006</v>
      </c>
      <c r="C5669" s="293">
        <v>263400000</v>
      </c>
      <c r="D5669">
        <f t="shared" si="176"/>
        <v>3703026</v>
      </c>
      <c r="E5669">
        <f t="shared" si="177"/>
        <v>3772006</v>
      </c>
    </row>
    <row r="5670" spans="1:5">
      <c r="A5670">
        <v>3703006</v>
      </c>
      <c r="B5670">
        <v>3772007</v>
      </c>
      <c r="C5670" s="293">
        <v>83100000</v>
      </c>
      <c r="D5670">
        <f t="shared" si="176"/>
        <v>3703006</v>
      </c>
      <c r="E5670">
        <f t="shared" si="177"/>
        <v>3772007</v>
      </c>
    </row>
    <row r="5671" spans="1:5">
      <c r="A5671">
        <v>3703009</v>
      </c>
      <c r="B5671">
        <v>3773001</v>
      </c>
      <c r="C5671" s="293">
        <v>74600000</v>
      </c>
      <c r="D5671">
        <f t="shared" si="176"/>
        <v>3703009</v>
      </c>
      <c r="E5671">
        <f t="shared" si="177"/>
        <v>3773001</v>
      </c>
    </row>
    <row r="5672" spans="1:5">
      <c r="A5672">
        <v>3703013</v>
      </c>
      <c r="B5672">
        <v>3773002</v>
      </c>
      <c r="C5672" s="293">
        <v>143500000</v>
      </c>
      <c r="D5672">
        <f t="shared" si="176"/>
        <v>3703013</v>
      </c>
      <c r="E5672">
        <f t="shared" si="177"/>
        <v>3773002</v>
      </c>
    </row>
    <row r="5673" spans="1:5">
      <c r="A5673">
        <v>3703018</v>
      </c>
      <c r="B5673">
        <v>3773003</v>
      </c>
      <c r="C5673" s="293">
        <v>186000000</v>
      </c>
      <c r="D5673">
        <f t="shared" si="176"/>
        <v>3703018</v>
      </c>
      <c r="E5673">
        <f t="shared" si="177"/>
        <v>3773003</v>
      </c>
    </row>
    <row r="5674" spans="1:5">
      <c r="A5674">
        <v>3703002</v>
      </c>
      <c r="B5674">
        <v>3773004</v>
      </c>
      <c r="C5674" s="293">
        <v>78300000</v>
      </c>
      <c r="D5674">
        <f t="shared" si="176"/>
        <v>3703002</v>
      </c>
      <c r="E5674">
        <f t="shared" si="177"/>
        <v>3773004</v>
      </c>
    </row>
    <row r="5675" spans="1:5">
      <c r="A5675">
        <v>3703030</v>
      </c>
      <c r="B5675">
        <v>3773005</v>
      </c>
      <c r="C5675" s="293">
        <v>309100000</v>
      </c>
      <c r="D5675">
        <f t="shared" si="176"/>
        <v>3703030</v>
      </c>
      <c r="E5675">
        <f t="shared" si="177"/>
        <v>3773005</v>
      </c>
    </row>
    <row r="5676" spans="1:5">
      <c r="A5676">
        <v>3703021</v>
      </c>
      <c r="B5676">
        <v>3774001</v>
      </c>
      <c r="C5676" s="293">
        <v>183000000</v>
      </c>
      <c r="D5676">
        <f t="shared" si="176"/>
        <v>3703021</v>
      </c>
      <c r="E5676">
        <f t="shared" si="177"/>
        <v>3774001</v>
      </c>
    </row>
    <row r="5677" spans="1:5">
      <c r="A5677">
        <v>3703022</v>
      </c>
      <c r="B5677">
        <v>3774002</v>
      </c>
      <c r="C5677" s="293">
        <v>140500000</v>
      </c>
      <c r="D5677">
        <f t="shared" si="176"/>
        <v>3703022</v>
      </c>
      <c r="E5677">
        <f t="shared" si="177"/>
        <v>3774002</v>
      </c>
    </row>
    <row r="5678" spans="1:5">
      <c r="A5678">
        <v>3703015</v>
      </c>
      <c r="B5678">
        <v>3774003</v>
      </c>
      <c r="C5678" s="293">
        <v>167400000</v>
      </c>
      <c r="D5678">
        <f t="shared" si="176"/>
        <v>3703015</v>
      </c>
      <c r="E5678">
        <f t="shared" si="177"/>
        <v>3774003</v>
      </c>
    </row>
    <row r="5679" spans="1:5">
      <c r="A5679">
        <v>3703028</v>
      </c>
      <c r="B5679">
        <v>3774004</v>
      </c>
      <c r="C5679" s="293">
        <v>236900000</v>
      </c>
      <c r="D5679">
        <f t="shared" si="176"/>
        <v>3703028</v>
      </c>
      <c r="E5679">
        <f t="shared" si="177"/>
        <v>3774004</v>
      </c>
    </row>
    <row r="5680" spans="1:5">
      <c r="A5680">
        <v>3703025</v>
      </c>
      <c r="B5680">
        <v>3775001</v>
      </c>
      <c r="C5680" s="293">
        <v>239400000</v>
      </c>
      <c r="D5680">
        <f t="shared" si="176"/>
        <v>3703025</v>
      </c>
      <c r="E5680">
        <f t="shared" si="177"/>
        <v>3775001</v>
      </c>
    </row>
    <row r="5681" spans="1:5">
      <c r="A5681">
        <v>3703027</v>
      </c>
      <c r="B5681">
        <v>3775002</v>
      </c>
      <c r="C5681" s="293">
        <v>173000000</v>
      </c>
      <c r="D5681">
        <f t="shared" si="176"/>
        <v>3703027</v>
      </c>
      <c r="E5681">
        <f t="shared" si="177"/>
        <v>3775002</v>
      </c>
    </row>
    <row r="5682" spans="1:5">
      <c r="A5682">
        <v>3801001</v>
      </c>
      <c r="B5682">
        <v>3833001</v>
      </c>
      <c r="C5682" s="293">
        <v>24700000</v>
      </c>
      <c r="D5682">
        <f t="shared" si="176"/>
        <v>3801001</v>
      </c>
      <c r="E5682">
        <f t="shared" si="177"/>
        <v>3833001</v>
      </c>
    </row>
    <row r="5683" spans="1:5">
      <c r="A5683">
        <v>3806002</v>
      </c>
      <c r="B5683">
        <v>3836001</v>
      </c>
      <c r="C5683" s="293">
        <v>51200000</v>
      </c>
      <c r="D5683">
        <f t="shared" si="176"/>
        <v>3806002</v>
      </c>
      <c r="E5683">
        <f t="shared" si="177"/>
        <v>3836001</v>
      </c>
    </row>
    <row r="5684" spans="1:5">
      <c r="A5684">
        <v>3806003</v>
      </c>
      <c r="B5684">
        <v>3836002</v>
      </c>
      <c r="C5684" s="293">
        <v>59300000</v>
      </c>
      <c r="D5684">
        <f t="shared" si="176"/>
        <v>3806003</v>
      </c>
      <c r="E5684">
        <f t="shared" si="177"/>
        <v>3836002</v>
      </c>
    </row>
    <row r="5685" spans="1:5">
      <c r="A5685">
        <v>3806004</v>
      </c>
      <c r="B5685">
        <v>3836003</v>
      </c>
      <c r="C5685" s="293">
        <v>53600000</v>
      </c>
      <c r="D5685">
        <f t="shared" si="176"/>
        <v>3806004</v>
      </c>
      <c r="E5685">
        <f t="shared" si="177"/>
        <v>3836003</v>
      </c>
    </row>
    <row r="5686" spans="1:5">
      <c r="A5686">
        <v>3808004</v>
      </c>
      <c r="B5686">
        <v>3836004</v>
      </c>
      <c r="C5686" s="293">
        <v>37200000</v>
      </c>
      <c r="D5686">
        <f t="shared" si="176"/>
        <v>3808004</v>
      </c>
      <c r="E5686">
        <f t="shared" si="177"/>
        <v>3836004</v>
      </c>
    </row>
    <row r="5687" spans="1:5">
      <c r="A5687">
        <v>3808005</v>
      </c>
      <c r="B5687">
        <v>3836005</v>
      </c>
      <c r="C5687" s="293">
        <v>53200000</v>
      </c>
      <c r="D5687">
        <f t="shared" si="176"/>
        <v>3808005</v>
      </c>
      <c r="E5687">
        <f t="shared" si="177"/>
        <v>3836005</v>
      </c>
    </row>
    <row r="5688" spans="1:5">
      <c r="A5688">
        <v>3808006</v>
      </c>
      <c r="B5688">
        <v>3836006</v>
      </c>
      <c r="C5688" s="293">
        <v>68500000</v>
      </c>
      <c r="D5688">
        <f t="shared" si="176"/>
        <v>3808006</v>
      </c>
      <c r="E5688">
        <f t="shared" si="177"/>
        <v>3836006</v>
      </c>
    </row>
    <row r="5689" spans="1:5">
      <c r="A5689">
        <v>3821001</v>
      </c>
      <c r="B5689">
        <v>3842001</v>
      </c>
      <c r="C5689" s="293">
        <v>70800000</v>
      </c>
      <c r="D5689">
        <f t="shared" si="176"/>
        <v>3821001</v>
      </c>
      <c r="E5689">
        <f t="shared" si="177"/>
        <v>3842001</v>
      </c>
    </row>
    <row r="5690" spans="1:5">
      <c r="A5690">
        <v>3821002</v>
      </c>
      <c r="B5690">
        <v>3842002</v>
      </c>
      <c r="C5690" s="293">
        <v>190000000</v>
      </c>
      <c r="D5690">
        <f t="shared" si="176"/>
        <v>3821002</v>
      </c>
      <c r="E5690">
        <f t="shared" si="177"/>
        <v>3842002</v>
      </c>
    </row>
    <row r="5691" spans="1:5">
      <c r="A5691">
        <v>3821003</v>
      </c>
      <c r="B5691">
        <v>3842003</v>
      </c>
      <c r="C5691" s="293">
        <v>195000000</v>
      </c>
      <c r="D5691">
        <f t="shared" si="176"/>
        <v>3821003</v>
      </c>
      <c r="E5691">
        <f t="shared" si="177"/>
        <v>3842003</v>
      </c>
    </row>
    <row r="5692" spans="1:5">
      <c r="A5692">
        <v>3821004</v>
      </c>
      <c r="B5692">
        <v>3842004</v>
      </c>
      <c r="C5692" s="293">
        <v>210000000</v>
      </c>
      <c r="D5692">
        <f t="shared" si="176"/>
        <v>3821004</v>
      </c>
      <c r="E5692">
        <f t="shared" si="177"/>
        <v>3842004</v>
      </c>
    </row>
    <row r="5693" spans="1:5">
      <c r="A5693">
        <v>3821005</v>
      </c>
      <c r="B5693">
        <v>3842005</v>
      </c>
      <c r="C5693" s="293">
        <v>215000000</v>
      </c>
      <c r="D5693">
        <f t="shared" si="176"/>
        <v>3821005</v>
      </c>
      <c r="E5693">
        <f t="shared" si="177"/>
        <v>3842005</v>
      </c>
    </row>
    <row r="5694" spans="1:5">
      <c r="A5694">
        <v>3821006</v>
      </c>
      <c r="B5694">
        <v>3842006</v>
      </c>
      <c r="C5694" s="293">
        <v>230000000</v>
      </c>
      <c r="D5694">
        <f t="shared" si="176"/>
        <v>3821006</v>
      </c>
      <c r="E5694">
        <f t="shared" si="177"/>
        <v>3842006</v>
      </c>
    </row>
    <row r="5695" spans="1:5">
      <c r="A5695">
        <v>3821007</v>
      </c>
      <c r="B5695">
        <v>3842007</v>
      </c>
      <c r="C5695" s="293">
        <v>250000000</v>
      </c>
      <c r="D5695">
        <f t="shared" si="176"/>
        <v>3821007</v>
      </c>
      <c r="E5695">
        <f t="shared" si="177"/>
        <v>3842007</v>
      </c>
    </row>
    <row r="5696" spans="1:5">
      <c r="A5696">
        <v>3821008</v>
      </c>
      <c r="B5696">
        <v>3842008</v>
      </c>
      <c r="C5696" s="293">
        <v>253000000</v>
      </c>
      <c r="D5696">
        <f t="shared" si="176"/>
        <v>3821008</v>
      </c>
      <c r="E5696">
        <f t="shared" si="177"/>
        <v>3842008</v>
      </c>
    </row>
    <row r="5697" spans="1:5">
      <c r="A5697">
        <v>3821009</v>
      </c>
      <c r="B5697">
        <v>3842009</v>
      </c>
      <c r="C5697" s="293">
        <v>190000000</v>
      </c>
      <c r="D5697">
        <f t="shared" si="176"/>
        <v>3821009</v>
      </c>
      <c r="E5697">
        <f t="shared" si="177"/>
        <v>3842009</v>
      </c>
    </row>
    <row r="5698" spans="1:5">
      <c r="A5698">
        <v>3821010</v>
      </c>
      <c r="B5698">
        <v>3842010</v>
      </c>
      <c r="C5698" s="293">
        <v>195000000</v>
      </c>
      <c r="D5698">
        <f t="shared" si="176"/>
        <v>3821010</v>
      </c>
      <c r="E5698">
        <f t="shared" si="177"/>
        <v>3842010</v>
      </c>
    </row>
    <row r="5699" spans="1:5">
      <c r="A5699">
        <v>3821011</v>
      </c>
      <c r="B5699">
        <v>3842011</v>
      </c>
      <c r="C5699" s="293">
        <v>210000000</v>
      </c>
      <c r="D5699">
        <f t="shared" ref="D5699:D5762" si="178">+A5699*1</f>
        <v>3821011</v>
      </c>
      <c r="E5699">
        <f t="shared" ref="E5699:E5762" si="179">+B5699*1</f>
        <v>3842011</v>
      </c>
    </row>
    <row r="5700" spans="1:5">
      <c r="A5700">
        <v>3821012</v>
      </c>
      <c r="B5700">
        <v>3842012</v>
      </c>
      <c r="C5700" s="293">
        <v>215000000</v>
      </c>
      <c r="D5700">
        <f t="shared" si="178"/>
        <v>3821012</v>
      </c>
      <c r="E5700">
        <f t="shared" si="179"/>
        <v>3842012</v>
      </c>
    </row>
    <row r="5701" spans="1:5">
      <c r="A5701">
        <v>3820004</v>
      </c>
      <c r="B5701">
        <v>3843001</v>
      </c>
      <c r="C5701" s="293">
        <v>41800000</v>
      </c>
      <c r="D5701">
        <f t="shared" si="178"/>
        <v>3820004</v>
      </c>
      <c r="E5701">
        <f t="shared" si="179"/>
        <v>3843001</v>
      </c>
    </row>
    <row r="5702" spans="1:5">
      <c r="A5702">
        <v>3826001</v>
      </c>
      <c r="B5702">
        <v>3865001</v>
      </c>
      <c r="C5702" s="293">
        <v>157600000</v>
      </c>
      <c r="D5702">
        <f t="shared" si="178"/>
        <v>3826001</v>
      </c>
      <c r="E5702">
        <f t="shared" si="179"/>
        <v>3865001</v>
      </c>
    </row>
    <row r="5703" spans="1:5">
      <c r="A5703">
        <v>3917010</v>
      </c>
      <c r="B5703">
        <v>3954001</v>
      </c>
      <c r="C5703" s="293">
        <v>10200000</v>
      </c>
      <c r="D5703">
        <f t="shared" si="178"/>
        <v>3917010</v>
      </c>
      <c r="E5703">
        <f t="shared" si="179"/>
        <v>3954001</v>
      </c>
    </row>
    <row r="5704" spans="1:5">
      <c r="A5704">
        <v>4001010</v>
      </c>
      <c r="B5704">
        <v>4031001</v>
      </c>
      <c r="C5704" s="293">
        <v>338400000</v>
      </c>
      <c r="D5704">
        <f t="shared" si="178"/>
        <v>4001010</v>
      </c>
      <c r="E5704">
        <f t="shared" si="179"/>
        <v>4031001</v>
      </c>
    </row>
    <row r="5705" spans="1:5">
      <c r="A5705">
        <v>4001022</v>
      </c>
      <c r="B5705">
        <v>4031002</v>
      </c>
      <c r="C5705" s="293">
        <v>319800000</v>
      </c>
      <c r="D5705">
        <f t="shared" si="178"/>
        <v>4001022</v>
      </c>
      <c r="E5705">
        <f t="shared" si="179"/>
        <v>4031002</v>
      </c>
    </row>
    <row r="5706" spans="1:5">
      <c r="A5706">
        <v>4001008</v>
      </c>
      <c r="B5706">
        <v>4032001</v>
      </c>
      <c r="C5706" s="293">
        <v>341100000</v>
      </c>
      <c r="D5706">
        <f t="shared" si="178"/>
        <v>4001008</v>
      </c>
      <c r="E5706">
        <f t="shared" si="179"/>
        <v>4032001</v>
      </c>
    </row>
    <row r="5707" spans="1:5">
      <c r="A5707">
        <v>4001017</v>
      </c>
      <c r="B5707">
        <v>4032002</v>
      </c>
      <c r="C5707" s="293">
        <v>270000000</v>
      </c>
      <c r="D5707">
        <f t="shared" si="178"/>
        <v>4001017</v>
      </c>
      <c r="E5707">
        <f t="shared" si="179"/>
        <v>4032002</v>
      </c>
    </row>
    <row r="5708" spans="1:5">
      <c r="A5708">
        <v>4001019</v>
      </c>
      <c r="B5708">
        <v>4032003</v>
      </c>
      <c r="C5708" s="293">
        <v>314200000</v>
      </c>
      <c r="D5708">
        <f t="shared" si="178"/>
        <v>4001019</v>
      </c>
      <c r="E5708">
        <f t="shared" si="179"/>
        <v>4032003</v>
      </c>
    </row>
    <row r="5709" spans="1:5">
      <c r="A5709">
        <v>4001028</v>
      </c>
      <c r="B5709">
        <v>4032004</v>
      </c>
      <c r="C5709" s="293">
        <v>714000000</v>
      </c>
      <c r="D5709">
        <f t="shared" si="178"/>
        <v>4001028</v>
      </c>
      <c r="E5709">
        <f t="shared" si="179"/>
        <v>4032004</v>
      </c>
    </row>
    <row r="5710" spans="1:5">
      <c r="A5710">
        <v>4001001</v>
      </c>
      <c r="B5710">
        <v>4033001</v>
      </c>
      <c r="C5710" s="293">
        <v>220000000</v>
      </c>
      <c r="D5710">
        <f t="shared" si="178"/>
        <v>4001001</v>
      </c>
      <c r="E5710">
        <f t="shared" si="179"/>
        <v>4033001</v>
      </c>
    </row>
    <row r="5711" spans="1:5">
      <c r="A5711">
        <v>4001003</v>
      </c>
      <c r="B5711">
        <v>4033002</v>
      </c>
      <c r="C5711" s="293">
        <v>180000000</v>
      </c>
      <c r="D5711">
        <f t="shared" si="178"/>
        <v>4001003</v>
      </c>
      <c r="E5711">
        <f t="shared" si="179"/>
        <v>4033002</v>
      </c>
    </row>
    <row r="5712" spans="1:5">
      <c r="A5712">
        <v>4001004</v>
      </c>
      <c r="B5712">
        <v>4033003</v>
      </c>
      <c r="C5712" s="293">
        <v>100000000</v>
      </c>
      <c r="D5712">
        <f t="shared" si="178"/>
        <v>4001004</v>
      </c>
      <c r="E5712">
        <f t="shared" si="179"/>
        <v>4033003</v>
      </c>
    </row>
    <row r="5713" spans="1:5">
      <c r="A5713">
        <v>4001005</v>
      </c>
      <c r="B5713">
        <v>4033004</v>
      </c>
      <c r="C5713" s="293">
        <v>123300000</v>
      </c>
      <c r="D5713">
        <f t="shared" si="178"/>
        <v>4001005</v>
      </c>
      <c r="E5713">
        <f t="shared" si="179"/>
        <v>4033004</v>
      </c>
    </row>
    <row r="5714" spans="1:5">
      <c r="A5714">
        <v>4001006</v>
      </c>
      <c r="B5714">
        <v>4033005</v>
      </c>
      <c r="C5714" s="293">
        <v>130000000</v>
      </c>
      <c r="D5714">
        <f t="shared" si="178"/>
        <v>4001006</v>
      </c>
      <c r="E5714">
        <f t="shared" si="179"/>
        <v>4033005</v>
      </c>
    </row>
    <row r="5715" spans="1:5">
      <c r="A5715">
        <v>4001007</v>
      </c>
      <c r="B5715">
        <v>4033006</v>
      </c>
      <c r="C5715" s="293">
        <v>235000000</v>
      </c>
      <c r="D5715">
        <f t="shared" si="178"/>
        <v>4001007</v>
      </c>
      <c r="E5715">
        <f t="shared" si="179"/>
        <v>4033006</v>
      </c>
    </row>
    <row r="5716" spans="1:5">
      <c r="A5716">
        <v>4001009</v>
      </c>
      <c r="B5716">
        <v>4033007</v>
      </c>
      <c r="C5716" s="293">
        <v>181600000</v>
      </c>
      <c r="D5716">
        <f t="shared" si="178"/>
        <v>4001009</v>
      </c>
      <c r="E5716">
        <f t="shared" si="179"/>
        <v>4033007</v>
      </c>
    </row>
    <row r="5717" spans="1:5">
      <c r="A5717">
        <v>4001011</v>
      </c>
      <c r="B5717">
        <v>4033008</v>
      </c>
      <c r="C5717" s="293">
        <v>201000000</v>
      </c>
      <c r="D5717">
        <f t="shared" si="178"/>
        <v>4001011</v>
      </c>
      <c r="E5717">
        <f t="shared" si="179"/>
        <v>4033008</v>
      </c>
    </row>
    <row r="5718" spans="1:5">
      <c r="A5718">
        <v>4001012</v>
      </c>
      <c r="B5718">
        <v>4033009</v>
      </c>
      <c r="C5718" s="293">
        <v>284000000</v>
      </c>
      <c r="D5718">
        <f t="shared" si="178"/>
        <v>4001012</v>
      </c>
      <c r="E5718">
        <f t="shared" si="179"/>
        <v>4033009</v>
      </c>
    </row>
    <row r="5719" spans="1:5">
      <c r="A5719">
        <v>4001013</v>
      </c>
      <c r="B5719">
        <v>4033010</v>
      </c>
      <c r="C5719" s="293">
        <v>121000000</v>
      </c>
      <c r="D5719">
        <f t="shared" si="178"/>
        <v>4001013</v>
      </c>
      <c r="E5719">
        <f t="shared" si="179"/>
        <v>4033010</v>
      </c>
    </row>
    <row r="5720" spans="1:5">
      <c r="A5720">
        <v>4001014</v>
      </c>
      <c r="B5720">
        <v>4033011</v>
      </c>
      <c r="C5720" s="293">
        <v>292200000</v>
      </c>
      <c r="D5720">
        <f t="shared" si="178"/>
        <v>4001014</v>
      </c>
      <c r="E5720">
        <f t="shared" si="179"/>
        <v>4033011</v>
      </c>
    </row>
    <row r="5721" spans="1:5">
      <c r="A5721">
        <v>4001015</v>
      </c>
      <c r="B5721">
        <v>4033012</v>
      </c>
      <c r="C5721" s="293">
        <v>156900000</v>
      </c>
      <c r="D5721">
        <f t="shared" si="178"/>
        <v>4001015</v>
      </c>
      <c r="E5721">
        <f t="shared" si="179"/>
        <v>4033012</v>
      </c>
    </row>
    <row r="5722" spans="1:5">
      <c r="A5722">
        <v>4001016</v>
      </c>
      <c r="B5722">
        <v>4033013</v>
      </c>
      <c r="C5722" s="293">
        <v>650000000</v>
      </c>
      <c r="D5722">
        <f t="shared" si="178"/>
        <v>4001016</v>
      </c>
      <c r="E5722">
        <f t="shared" si="179"/>
        <v>4033013</v>
      </c>
    </row>
    <row r="5723" spans="1:5">
      <c r="A5723">
        <v>4001018</v>
      </c>
      <c r="B5723">
        <v>4033014</v>
      </c>
      <c r="C5723" s="293">
        <v>352200000</v>
      </c>
      <c r="D5723">
        <f t="shared" si="178"/>
        <v>4001018</v>
      </c>
      <c r="E5723">
        <f t="shared" si="179"/>
        <v>4033014</v>
      </c>
    </row>
    <row r="5724" spans="1:5">
      <c r="A5724">
        <v>4001020</v>
      </c>
      <c r="B5724">
        <v>4033015</v>
      </c>
      <c r="C5724" s="293">
        <v>145400000</v>
      </c>
      <c r="D5724">
        <f t="shared" si="178"/>
        <v>4001020</v>
      </c>
      <c r="E5724">
        <f t="shared" si="179"/>
        <v>4033015</v>
      </c>
    </row>
    <row r="5725" spans="1:5">
      <c r="A5725">
        <v>4001021</v>
      </c>
      <c r="B5725">
        <v>4033016</v>
      </c>
      <c r="C5725" s="293">
        <v>261700000</v>
      </c>
      <c r="D5725">
        <f t="shared" si="178"/>
        <v>4001021</v>
      </c>
      <c r="E5725">
        <f t="shared" si="179"/>
        <v>4033016</v>
      </c>
    </row>
    <row r="5726" spans="1:5">
      <c r="A5726">
        <v>4001023</v>
      </c>
      <c r="B5726">
        <v>4033017</v>
      </c>
      <c r="C5726" s="293">
        <v>171700000</v>
      </c>
      <c r="D5726">
        <f t="shared" si="178"/>
        <v>4001023</v>
      </c>
      <c r="E5726">
        <f t="shared" si="179"/>
        <v>4033017</v>
      </c>
    </row>
    <row r="5727" spans="1:5">
      <c r="A5727">
        <v>4001024</v>
      </c>
      <c r="B5727">
        <v>4033018</v>
      </c>
      <c r="C5727" s="293">
        <v>173800000</v>
      </c>
      <c r="D5727">
        <f t="shared" si="178"/>
        <v>4001024</v>
      </c>
      <c r="E5727">
        <f t="shared" si="179"/>
        <v>4033018</v>
      </c>
    </row>
    <row r="5728" spans="1:5">
      <c r="A5728">
        <v>4001025</v>
      </c>
      <c r="B5728">
        <v>4033019</v>
      </c>
      <c r="C5728" s="293">
        <v>183900000</v>
      </c>
      <c r="D5728">
        <f t="shared" si="178"/>
        <v>4001025</v>
      </c>
      <c r="E5728">
        <f t="shared" si="179"/>
        <v>4033019</v>
      </c>
    </row>
    <row r="5729" spans="1:5">
      <c r="A5729">
        <v>4001026</v>
      </c>
      <c r="B5729">
        <v>4033020</v>
      </c>
      <c r="C5729" s="293">
        <v>183900000</v>
      </c>
      <c r="D5729">
        <f t="shared" si="178"/>
        <v>4001026</v>
      </c>
      <c r="E5729">
        <f t="shared" si="179"/>
        <v>4033020</v>
      </c>
    </row>
    <row r="5730" spans="1:5">
      <c r="A5730">
        <v>4001027</v>
      </c>
      <c r="B5730">
        <v>4033021</v>
      </c>
      <c r="C5730" s="293">
        <v>197100000</v>
      </c>
      <c r="D5730">
        <f t="shared" si="178"/>
        <v>4001027</v>
      </c>
      <c r="E5730">
        <f t="shared" si="179"/>
        <v>4033021</v>
      </c>
    </row>
    <row r="5731" spans="1:5">
      <c r="A5731">
        <v>4001029</v>
      </c>
      <c r="B5731">
        <v>4033022</v>
      </c>
      <c r="C5731" s="293">
        <v>226900000</v>
      </c>
      <c r="D5731">
        <f t="shared" si="178"/>
        <v>4001029</v>
      </c>
      <c r="E5731">
        <f t="shared" si="179"/>
        <v>4033022</v>
      </c>
    </row>
    <row r="5732" spans="1:5">
      <c r="A5732">
        <v>4001030</v>
      </c>
      <c r="B5732">
        <v>4033023</v>
      </c>
      <c r="C5732" s="293">
        <v>565900000</v>
      </c>
      <c r="D5732">
        <f t="shared" si="178"/>
        <v>4001030</v>
      </c>
      <c r="E5732">
        <f t="shared" si="179"/>
        <v>4033023</v>
      </c>
    </row>
    <row r="5733" spans="1:5">
      <c r="A5733">
        <v>4006019</v>
      </c>
      <c r="B5733">
        <v>4034001</v>
      </c>
      <c r="C5733" s="293">
        <v>536900000</v>
      </c>
      <c r="D5733">
        <f t="shared" si="178"/>
        <v>4006019</v>
      </c>
      <c r="E5733">
        <f t="shared" si="179"/>
        <v>4034001</v>
      </c>
    </row>
    <row r="5734" spans="1:5">
      <c r="A5734">
        <v>4006020</v>
      </c>
      <c r="B5734">
        <v>4034002</v>
      </c>
      <c r="C5734" s="293">
        <v>389900000</v>
      </c>
      <c r="D5734">
        <f t="shared" si="178"/>
        <v>4006020</v>
      </c>
      <c r="E5734">
        <f t="shared" si="179"/>
        <v>4034002</v>
      </c>
    </row>
    <row r="5735" spans="1:5">
      <c r="A5735">
        <v>4006016</v>
      </c>
      <c r="B5735">
        <v>4035001</v>
      </c>
      <c r="C5735" s="293">
        <v>245900000</v>
      </c>
      <c r="D5735">
        <f t="shared" si="178"/>
        <v>4006016</v>
      </c>
      <c r="E5735">
        <f t="shared" si="179"/>
        <v>4035001</v>
      </c>
    </row>
    <row r="5736" spans="1:5">
      <c r="A5736">
        <v>4006001</v>
      </c>
      <c r="B5736">
        <v>4036001</v>
      </c>
      <c r="C5736" s="293">
        <v>380000000</v>
      </c>
      <c r="D5736">
        <f t="shared" si="178"/>
        <v>4006001</v>
      </c>
      <c r="E5736">
        <f t="shared" si="179"/>
        <v>4036001</v>
      </c>
    </row>
    <row r="5737" spans="1:5">
      <c r="A5737">
        <v>4006002</v>
      </c>
      <c r="B5737">
        <v>4036002</v>
      </c>
      <c r="C5737" s="293">
        <v>297800000</v>
      </c>
      <c r="D5737">
        <f t="shared" si="178"/>
        <v>4006002</v>
      </c>
      <c r="E5737">
        <f t="shared" si="179"/>
        <v>4036002</v>
      </c>
    </row>
    <row r="5738" spans="1:5">
      <c r="A5738">
        <v>4006003</v>
      </c>
      <c r="B5738">
        <v>4036003</v>
      </c>
      <c r="C5738" s="293">
        <v>255500000</v>
      </c>
      <c r="D5738">
        <f t="shared" si="178"/>
        <v>4006003</v>
      </c>
      <c r="E5738">
        <f t="shared" si="179"/>
        <v>4036003</v>
      </c>
    </row>
    <row r="5739" spans="1:5">
      <c r="A5739">
        <v>4006004</v>
      </c>
      <c r="B5739">
        <v>4036004</v>
      </c>
      <c r="C5739" s="293">
        <v>296000000</v>
      </c>
      <c r="D5739">
        <f t="shared" si="178"/>
        <v>4006004</v>
      </c>
      <c r="E5739">
        <f t="shared" si="179"/>
        <v>4036004</v>
      </c>
    </row>
    <row r="5740" spans="1:5">
      <c r="A5740">
        <v>4006005</v>
      </c>
      <c r="B5740">
        <v>4036005</v>
      </c>
      <c r="C5740" s="293">
        <v>244300000</v>
      </c>
      <c r="D5740">
        <f t="shared" si="178"/>
        <v>4006005</v>
      </c>
      <c r="E5740">
        <f t="shared" si="179"/>
        <v>4036005</v>
      </c>
    </row>
    <row r="5741" spans="1:5">
      <c r="A5741">
        <v>4006006</v>
      </c>
      <c r="B5741">
        <v>4036006</v>
      </c>
      <c r="C5741" s="293">
        <v>262000000</v>
      </c>
      <c r="D5741">
        <f t="shared" si="178"/>
        <v>4006006</v>
      </c>
      <c r="E5741">
        <f t="shared" si="179"/>
        <v>4036006</v>
      </c>
    </row>
    <row r="5742" spans="1:5">
      <c r="A5742">
        <v>4006007</v>
      </c>
      <c r="B5742">
        <v>4036007</v>
      </c>
      <c r="C5742" s="293">
        <v>237000000</v>
      </c>
      <c r="D5742">
        <f t="shared" si="178"/>
        <v>4006007</v>
      </c>
      <c r="E5742">
        <f t="shared" si="179"/>
        <v>4036007</v>
      </c>
    </row>
    <row r="5743" spans="1:5">
      <c r="A5743">
        <v>4006008</v>
      </c>
      <c r="B5743">
        <v>4036008</v>
      </c>
      <c r="C5743" s="293">
        <v>280000000</v>
      </c>
      <c r="D5743">
        <f t="shared" si="178"/>
        <v>4006008</v>
      </c>
      <c r="E5743">
        <f t="shared" si="179"/>
        <v>4036008</v>
      </c>
    </row>
    <row r="5744" spans="1:5">
      <c r="A5744">
        <v>4006009</v>
      </c>
      <c r="B5744">
        <v>4036009</v>
      </c>
      <c r="C5744" s="293">
        <v>253800000</v>
      </c>
      <c r="D5744">
        <f t="shared" si="178"/>
        <v>4006009</v>
      </c>
      <c r="E5744">
        <f t="shared" si="179"/>
        <v>4036009</v>
      </c>
    </row>
    <row r="5745" spans="1:5">
      <c r="A5745">
        <v>4006010</v>
      </c>
      <c r="B5745">
        <v>4036010</v>
      </c>
      <c r="C5745" s="293">
        <v>300000000</v>
      </c>
      <c r="D5745">
        <f t="shared" si="178"/>
        <v>4006010</v>
      </c>
      <c r="E5745">
        <f t="shared" si="179"/>
        <v>4036010</v>
      </c>
    </row>
    <row r="5746" spans="1:5">
      <c r="A5746">
        <v>4006011</v>
      </c>
      <c r="B5746">
        <v>4036011</v>
      </c>
      <c r="C5746" s="293">
        <v>489900000</v>
      </c>
      <c r="D5746">
        <f t="shared" si="178"/>
        <v>4006011</v>
      </c>
      <c r="E5746">
        <f t="shared" si="179"/>
        <v>4036011</v>
      </c>
    </row>
    <row r="5747" spans="1:5">
      <c r="A5747">
        <v>4006012</v>
      </c>
      <c r="B5747">
        <v>4036012</v>
      </c>
      <c r="C5747" s="293">
        <v>669900000</v>
      </c>
      <c r="D5747">
        <f t="shared" si="178"/>
        <v>4006012</v>
      </c>
      <c r="E5747">
        <f t="shared" si="179"/>
        <v>4036012</v>
      </c>
    </row>
    <row r="5748" spans="1:5">
      <c r="A5748">
        <v>4006013</v>
      </c>
      <c r="B5748">
        <v>4036013</v>
      </c>
      <c r="C5748" s="293">
        <v>485900000</v>
      </c>
      <c r="D5748">
        <f t="shared" si="178"/>
        <v>4006013</v>
      </c>
      <c r="E5748">
        <f t="shared" si="179"/>
        <v>4036013</v>
      </c>
    </row>
    <row r="5749" spans="1:5">
      <c r="A5749">
        <v>4006014</v>
      </c>
      <c r="B5749">
        <v>4036014</v>
      </c>
      <c r="C5749" s="293">
        <v>546900000</v>
      </c>
      <c r="D5749">
        <f t="shared" si="178"/>
        <v>4006014</v>
      </c>
      <c r="E5749">
        <f t="shared" si="179"/>
        <v>4036014</v>
      </c>
    </row>
    <row r="5750" spans="1:5">
      <c r="A5750">
        <v>4006015</v>
      </c>
      <c r="B5750">
        <v>4036015</v>
      </c>
      <c r="C5750" s="293">
        <v>295900000</v>
      </c>
      <c r="D5750">
        <f t="shared" si="178"/>
        <v>4006015</v>
      </c>
      <c r="E5750">
        <f t="shared" si="179"/>
        <v>4036015</v>
      </c>
    </row>
    <row r="5751" spans="1:5">
      <c r="A5751">
        <v>4006017</v>
      </c>
      <c r="B5751">
        <v>4036016</v>
      </c>
      <c r="C5751" s="293">
        <v>313900000</v>
      </c>
      <c r="D5751">
        <f t="shared" si="178"/>
        <v>4006017</v>
      </c>
      <c r="E5751">
        <f t="shared" si="179"/>
        <v>4036016</v>
      </c>
    </row>
    <row r="5752" spans="1:5">
      <c r="A5752">
        <v>4006018</v>
      </c>
      <c r="B5752">
        <v>4036017</v>
      </c>
      <c r="C5752" s="293">
        <v>399900000</v>
      </c>
      <c r="D5752">
        <f t="shared" si="178"/>
        <v>4006018</v>
      </c>
      <c r="E5752">
        <f t="shared" si="179"/>
        <v>4036017</v>
      </c>
    </row>
    <row r="5753" spans="1:5">
      <c r="A5753">
        <v>4206080</v>
      </c>
      <c r="B5753">
        <v>4234001</v>
      </c>
      <c r="C5753" s="293">
        <v>162000000</v>
      </c>
      <c r="D5753">
        <f t="shared" si="178"/>
        <v>4206080</v>
      </c>
      <c r="E5753">
        <f t="shared" si="179"/>
        <v>4234001</v>
      </c>
    </row>
    <row r="5754" spans="1:5">
      <c r="A5754">
        <v>4206014</v>
      </c>
      <c r="B5754">
        <v>4235001</v>
      </c>
      <c r="C5754" s="293">
        <v>96500000</v>
      </c>
      <c r="D5754">
        <f t="shared" si="178"/>
        <v>4206014</v>
      </c>
      <c r="E5754">
        <f t="shared" si="179"/>
        <v>4235001</v>
      </c>
    </row>
    <row r="5755" spans="1:5">
      <c r="A5755">
        <v>4206052</v>
      </c>
      <c r="B5755">
        <v>4235002</v>
      </c>
      <c r="C5755" s="293">
        <v>96900000</v>
      </c>
      <c r="D5755">
        <f t="shared" si="178"/>
        <v>4206052</v>
      </c>
      <c r="E5755">
        <f t="shared" si="179"/>
        <v>4235002</v>
      </c>
    </row>
    <row r="5756" spans="1:5">
      <c r="A5756">
        <v>4206053</v>
      </c>
      <c r="B5756">
        <v>4235003</v>
      </c>
      <c r="C5756" s="293">
        <v>105200000</v>
      </c>
      <c r="D5756">
        <f t="shared" si="178"/>
        <v>4206053</v>
      </c>
      <c r="E5756">
        <f t="shared" si="179"/>
        <v>4235003</v>
      </c>
    </row>
    <row r="5757" spans="1:5">
      <c r="A5757">
        <v>4206054</v>
      </c>
      <c r="B5757">
        <v>4235004</v>
      </c>
      <c r="C5757" s="293">
        <v>98100000</v>
      </c>
      <c r="D5757">
        <f t="shared" si="178"/>
        <v>4206054</v>
      </c>
      <c r="E5757">
        <f t="shared" si="179"/>
        <v>4235004</v>
      </c>
    </row>
    <row r="5758" spans="1:5">
      <c r="A5758">
        <v>4206055</v>
      </c>
      <c r="B5758">
        <v>4235005</v>
      </c>
      <c r="C5758" s="293">
        <v>98500000</v>
      </c>
      <c r="D5758">
        <f t="shared" si="178"/>
        <v>4206055</v>
      </c>
      <c r="E5758">
        <f t="shared" si="179"/>
        <v>4235005</v>
      </c>
    </row>
    <row r="5759" spans="1:5">
      <c r="A5759">
        <v>4206060</v>
      </c>
      <c r="B5759">
        <v>4235006</v>
      </c>
      <c r="C5759" s="293">
        <v>123700000</v>
      </c>
      <c r="D5759">
        <f t="shared" si="178"/>
        <v>4206060</v>
      </c>
      <c r="E5759">
        <f t="shared" si="179"/>
        <v>4235006</v>
      </c>
    </row>
    <row r="5760" spans="1:5">
      <c r="A5760">
        <v>4206062</v>
      </c>
      <c r="B5760">
        <v>4235007</v>
      </c>
      <c r="C5760" s="293">
        <v>75300000</v>
      </c>
      <c r="D5760">
        <f t="shared" si="178"/>
        <v>4206062</v>
      </c>
      <c r="E5760">
        <f t="shared" si="179"/>
        <v>4235007</v>
      </c>
    </row>
    <row r="5761" spans="1:5">
      <c r="A5761">
        <v>4206063</v>
      </c>
      <c r="B5761">
        <v>4235008</v>
      </c>
      <c r="C5761" s="293">
        <v>111900000</v>
      </c>
      <c r="D5761">
        <f t="shared" si="178"/>
        <v>4206063</v>
      </c>
      <c r="E5761">
        <f t="shared" si="179"/>
        <v>4235008</v>
      </c>
    </row>
    <row r="5762" spans="1:5">
      <c r="A5762">
        <v>4206064</v>
      </c>
      <c r="B5762">
        <v>4235009</v>
      </c>
      <c r="C5762" s="293">
        <v>114000000</v>
      </c>
      <c r="D5762">
        <f t="shared" si="178"/>
        <v>4206064</v>
      </c>
      <c r="E5762">
        <f t="shared" si="179"/>
        <v>4235009</v>
      </c>
    </row>
    <row r="5763" spans="1:5">
      <c r="A5763">
        <v>4206065</v>
      </c>
      <c r="B5763">
        <v>4235010</v>
      </c>
      <c r="C5763" s="293">
        <v>103000000</v>
      </c>
      <c r="D5763">
        <f t="shared" ref="D5763:D5826" si="180">+A5763*1</f>
        <v>4206065</v>
      </c>
      <c r="E5763">
        <f t="shared" ref="E5763:E5826" si="181">+B5763*1</f>
        <v>4235010</v>
      </c>
    </row>
    <row r="5764" spans="1:5">
      <c r="A5764">
        <v>4206067</v>
      </c>
      <c r="B5764">
        <v>4235011</v>
      </c>
      <c r="C5764" s="293">
        <v>126900000</v>
      </c>
      <c r="D5764">
        <f t="shared" si="180"/>
        <v>4206067</v>
      </c>
      <c r="E5764">
        <f t="shared" si="181"/>
        <v>4235011</v>
      </c>
    </row>
    <row r="5765" spans="1:5">
      <c r="A5765">
        <v>4206068</v>
      </c>
      <c r="B5765">
        <v>4235012</v>
      </c>
      <c r="C5765" s="293">
        <v>117800000</v>
      </c>
      <c r="D5765">
        <f t="shared" si="180"/>
        <v>4206068</v>
      </c>
      <c r="E5765">
        <f t="shared" si="181"/>
        <v>4235012</v>
      </c>
    </row>
    <row r="5766" spans="1:5">
      <c r="A5766">
        <v>4206069</v>
      </c>
      <c r="B5766">
        <v>4235013</v>
      </c>
      <c r="C5766" s="293">
        <v>127900000</v>
      </c>
      <c r="D5766">
        <f t="shared" si="180"/>
        <v>4206069</v>
      </c>
      <c r="E5766">
        <f t="shared" si="181"/>
        <v>4235013</v>
      </c>
    </row>
    <row r="5767" spans="1:5">
      <c r="A5767">
        <v>4206070</v>
      </c>
      <c r="B5767">
        <v>4235014</v>
      </c>
      <c r="C5767" s="293">
        <v>95800000</v>
      </c>
      <c r="D5767">
        <f t="shared" si="180"/>
        <v>4206070</v>
      </c>
      <c r="E5767">
        <f t="shared" si="181"/>
        <v>4235014</v>
      </c>
    </row>
    <row r="5768" spans="1:5">
      <c r="A5768">
        <v>4206071</v>
      </c>
      <c r="B5768">
        <v>4235015</v>
      </c>
      <c r="C5768" s="293">
        <v>103800000</v>
      </c>
      <c r="D5768">
        <f t="shared" si="180"/>
        <v>4206071</v>
      </c>
      <c r="E5768">
        <f t="shared" si="181"/>
        <v>4235015</v>
      </c>
    </row>
    <row r="5769" spans="1:5">
      <c r="A5769">
        <v>4206072</v>
      </c>
      <c r="B5769">
        <v>4235016</v>
      </c>
      <c r="C5769" s="293">
        <v>134000000</v>
      </c>
      <c r="D5769">
        <f t="shared" si="180"/>
        <v>4206072</v>
      </c>
      <c r="E5769">
        <f t="shared" si="181"/>
        <v>4235016</v>
      </c>
    </row>
    <row r="5770" spans="1:5">
      <c r="A5770">
        <v>4206074</v>
      </c>
      <c r="B5770">
        <v>4235017</v>
      </c>
      <c r="C5770" s="293">
        <v>142000000</v>
      </c>
      <c r="D5770">
        <f t="shared" si="180"/>
        <v>4206074</v>
      </c>
      <c r="E5770">
        <f t="shared" si="181"/>
        <v>4235017</v>
      </c>
    </row>
    <row r="5771" spans="1:5">
      <c r="A5771">
        <v>4206075</v>
      </c>
      <c r="B5771">
        <v>4235018</v>
      </c>
      <c r="C5771" s="293">
        <v>187000000</v>
      </c>
      <c r="D5771">
        <f t="shared" si="180"/>
        <v>4206075</v>
      </c>
      <c r="E5771">
        <f t="shared" si="181"/>
        <v>4235018</v>
      </c>
    </row>
    <row r="5772" spans="1:5">
      <c r="A5772">
        <v>4206076</v>
      </c>
      <c r="B5772">
        <v>4235019</v>
      </c>
      <c r="C5772" s="293">
        <v>122900000</v>
      </c>
      <c r="D5772">
        <f t="shared" si="180"/>
        <v>4206076</v>
      </c>
      <c r="E5772">
        <f t="shared" si="181"/>
        <v>4235019</v>
      </c>
    </row>
    <row r="5773" spans="1:5">
      <c r="A5773">
        <v>4206077</v>
      </c>
      <c r="B5773">
        <v>4235020</v>
      </c>
      <c r="C5773" s="293">
        <v>110000000</v>
      </c>
      <c r="D5773">
        <f t="shared" si="180"/>
        <v>4206077</v>
      </c>
      <c r="E5773">
        <f t="shared" si="181"/>
        <v>4235020</v>
      </c>
    </row>
    <row r="5774" spans="1:5">
      <c r="A5774">
        <v>4206078</v>
      </c>
      <c r="B5774">
        <v>4235021</v>
      </c>
      <c r="C5774" s="293">
        <v>124000000</v>
      </c>
      <c r="D5774">
        <f t="shared" si="180"/>
        <v>4206078</v>
      </c>
      <c r="E5774">
        <f t="shared" si="181"/>
        <v>4235021</v>
      </c>
    </row>
    <row r="5775" spans="1:5">
      <c r="A5775">
        <v>4206005</v>
      </c>
      <c r="B5775">
        <v>4236001</v>
      </c>
      <c r="C5775" s="293">
        <v>101800000</v>
      </c>
      <c r="D5775">
        <f t="shared" si="180"/>
        <v>4206005</v>
      </c>
      <c r="E5775">
        <f t="shared" si="181"/>
        <v>4236001</v>
      </c>
    </row>
    <row r="5776" spans="1:5">
      <c r="A5776">
        <v>4206006</v>
      </c>
      <c r="B5776">
        <v>4236002</v>
      </c>
      <c r="C5776" s="293">
        <v>103200000</v>
      </c>
      <c r="D5776">
        <f t="shared" si="180"/>
        <v>4206006</v>
      </c>
      <c r="E5776">
        <f t="shared" si="181"/>
        <v>4236002</v>
      </c>
    </row>
    <row r="5777" spans="1:5">
      <c r="A5777">
        <v>4206007</v>
      </c>
      <c r="B5777">
        <v>4236003</v>
      </c>
      <c r="C5777" s="293">
        <v>97500000</v>
      </c>
      <c r="D5777">
        <f t="shared" si="180"/>
        <v>4206007</v>
      </c>
      <c r="E5777">
        <f t="shared" si="181"/>
        <v>4236003</v>
      </c>
    </row>
    <row r="5778" spans="1:5">
      <c r="A5778">
        <v>4206009</v>
      </c>
      <c r="B5778">
        <v>4236004</v>
      </c>
      <c r="C5778" s="293">
        <v>100500000</v>
      </c>
      <c r="D5778">
        <f t="shared" si="180"/>
        <v>4206009</v>
      </c>
      <c r="E5778">
        <f t="shared" si="181"/>
        <v>4236004</v>
      </c>
    </row>
    <row r="5779" spans="1:5">
      <c r="A5779">
        <v>4206011</v>
      </c>
      <c r="B5779">
        <v>4236005</v>
      </c>
      <c r="C5779" s="293">
        <v>99600000</v>
      </c>
      <c r="D5779">
        <f t="shared" si="180"/>
        <v>4206011</v>
      </c>
      <c r="E5779">
        <f t="shared" si="181"/>
        <v>4236005</v>
      </c>
    </row>
    <row r="5780" spans="1:5">
      <c r="A5780">
        <v>4206012</v>
      </c>
      <c r="B5780">
        <v>4236006</v>
      </c>
      <c r="C5780" s="293">
        <v>139900000</v>
      </c>
      <c r="D5780">
        <f t="shared" si="180"/>
        <v>4206012</v>
      </c>
      <c r="E5780">
        <f t="shared" si="181"/>
        <v>4236006</v>
      </c>
    </row>
    <row r="5781" spans="1:5">
      <c r="A5781">
        <v>4206015</v>
      </c>
      <c r="B5781">
        <v>4236007</v>
      </c>
      <c r="C5781" s="293">
        <v>101300000</v>
      </c>
      <c r="D5781">
        <f t="shared" si="180"/>
        <v>4206015</v>
      </c>
      <c r="E5781">
        <f t="shared" si="181"/>
        <v>4236007</v>
      </c>
    </row>
    <row r="5782" spans="1:5">
      <c r="A5782">
        <v>4206016</v>
      </c>
      <c r="B5782">
        <v>4236008</v>
      </c>
      <c r="C5782" s="293">
        <v>97700000</v>
      </c>
      <c r="D5782">
        <f t="shared" si="180"/>
        <v>4206016</v>
      </c>
      <c r="E5782">
        <f t="shared" si="181"/>
        <v>4236008</v>
      </c>
    </row>
    <row r="5783" spans="1:5">
      <c r="A5783">
        <v>4206018</v>
      </c>
      <c r="B5783">
        <v>4236009</v>
      </c>
      <c r="C5783" s="293">
        <v>118200000</v>
      </c>
      <c r="D5783">
        <f t="shared" si="180"/>
        <v>4206018</v>
      </c>
      <c r="E5783">
        <f t="shared" si="181"/>
        <v>4236009</v>
      </c>
    </row>
    <row r="5784" spans="1:5">
      <c r="A5784">
        <v>4206019</v>
      </c>
      <c r="B5784">
        <v>4236010</v>
      </c>
      <c r="C5784" s="293">
        <v>106300000</v>
      </c>
      <c r="D5784">
        <f t="shared" si="180"/>
        <v>4206019</v>
      </c>
      <c r="E5784">
        <f t="shared" si="181"/>
        <v>4236010</v>
      </c>
    </row>
    <row r="5785" spans="1:5">
      <c r="A5785">
        <v>4206021</v>
      </c>
      <c r="B5785">
        <v>4236011</v>
      </c>
      <c r="C5785" s="293">
        <v>101100000</v>
      </c>
      <c r="D5785">
        <f t="shared" si="180"/>
        <v>4206021</v>
      </c>
      <c r="E5785">
        <f t="shared" si="181"/>
        <v>4236011</v>
      </c>
    </row>
    <row r="5786" spans="1:5">
      <c r="A5786">
        <v>4206025</v>
      </c>
      <c r="B5786">
        <v>4236012</v>
      </c>
      <c r="C5786" s="293">
        <v>103700000</v>
      </c>
      <c r="D5786">
        <f t="shared" si="180"/>
        <v>4206025</v>
      </c>
      <c r="E5786">
        <f t="shared" si="181"/>
        <v>4236012</v>
      </c>
    </row>
    <row r="5787" spans="1:5">
      <c r="A5787">
        <v>4206026</v>
      </c>
      <c r="B5787">
        <v>4236013</v>
      </c>
      <c r="C5787" s="293">
        <v>114200000</v>
      </c>
      <c r="D5787">
        <f t="shared" si="180"/>
        <v>4206026</v>
      </c>
      <c r="E5787">
        <f t="shared" si="181"/>
        <v>4236013</v>
      </c>
    </row>
    <row r="5788" spans="1:5">
      <c r="A5788">
        <v>4206027</v>
      </c>
      <c r="B5788">
        <v>4236014</v>
      </c>
      <c r="C5788" s="293">
        <v>118200000</v>
      </c>
      <c r="D5788">
        <f t="shared" si="180"/>
        <v>4206027</v>
      </c>
      <c r="E5788">
        <f t="shared" si="181"/>
        <v>4236014</v>
      </c>
    </row>
    <row r="5789" spans="1:5">
      <c r="A5789">
        <v>4206028</v>
      </c>
      <c r="B5789">
        <v>4236015</v>
      </c>
      <c r="C5789" s="293">
        <v>161300000</v>
      </c>
      <c r="D5789">
        <f t="shared" si="180"/>
        <v>4206028</v>
      </c>
      <c r="E5789">
        <f t="shared" si="181"/>
        <v>4236015</v>
      </c>
    </row>
    <row r="5790" spans="1:5">
      <c r="A5790">
        <v>4206032</v>
      </c>
      <c r="B5790">
        <v>4236016</v>
      </c>
      <c r="C5790" s="293">
        <v>117000000</v>
      </c>
      <c r="D5790">
        <f t="shared" si="180"/>
        <v>4206032</v>
      </c>
      <c r="E5790">
        <f t="shared" si="181"/>
        <v>4236016</v>
      </c>
    </row>
    <row r="5791" spans="1:5">
      <c r="A5791">
        <v>4206033</v>
      </c>
      <c r="B5791">
        <v>4236017</v>
      </c>
      <c r="C5791" s="293">
        <v>126000000</v>
      </c>
      <c r="D5791">
        <f t="shared" si="180"/>
        <v>4206033</v>
      </c>
      <c r="E5791">
        <f t="shared" si="181"/>
        <v>4236017</v>
      </c>
    </row>
    <row r="5792" spans="1:5">
      <c r="A5792">
        <v>4206034</v>
      </c>
      <c r="B5792">
        <v>4236018</v>
      </c>
      <c r="C5792" s="293">
        <v>139800000</v>
      </c>
      <c r="D5792">
        <f t="shared" si="180"/>
        <v>4206034</v>
      </c>
      <c r="E5792">
        <f t="shared" si="181"/>
        <v>4236018</v>
      </c>
    </row>
    <row r="5793" spans="1:5">
      <c r="A5793">
        <v>4206038</v>
      </c>
      <c r="B5793">
        <v>4236019</v>
      </c>
      <c r="C5793" s="293">
        <v>100600000</v>
      </c>
      <c r="D5793">
        <f t="shared" si="180"/>
        <v>4206038</v>
      </c>
      <c r="E5793">
        <f t="shared" si="181"/>
        <v>4236019</v>
      </c>
    </row>
    <row r="5794" spans="1:5">
      <c r="A5794">
        <v>4206039</v>
      </c>
      <c r="B5794">
        <v>4236020</v>
      </c>
      <c r="C5794" s="293">
        <v>131800000</v>
      </c>
      <c r="D5794">
        <f t="shared" si="180"/>
        <v>4206039</v>
      </c>
      <c r="E5794">
        <f t="shared" si="181"/>
        <v>4236020</v>
      </c>
    </row>
    <row r="5795" spans="1:5">
      <c r="A5795">
        <v>4206041</v>
      </c>
      <c r="B5795">
        <v>4236021</v>
      </c>
      <c r="C5795" s="293">
        <v>110800000</v>
      </c>
      <c r="D5795">
        <f t="shared" si="180"/>
        <v>4206041</v>
      </c>
      <c r="E5795">
        <f t="shared" si="181"/>
        <v>4236021</v>
      </c>
    </row>
    <row r="5796" spans="1:5">
      <c r="A5796">
        <v>4206042</v>
      </c>
      <c r="B5796">
        <v>4236022</v>
      </c>
      <c r="C5796" s="293">
        <v>114200000</v>
      </c>
      <c r="D5796">
        <f t="shared" si="180"/>
        <v>4206042</v>
      </c>
      <c r="E5796">
        <f t="shared" si="181"/>
        <v>4236022</v>
      </c>
    </row>
    <row r="5797" spans="1:5">
      <c r="A5797">
        <v>4206044</v>
      </c>
      <c r="B5797">
        <v>4236023</v>
      </c>
      <c r="C5797" s="293">
        <v>112900000</v>
      </c>
      <c r="D5797">
        <f t="shared" si="180"/>
        <v>4206044</v>
      </c>
      <c r="E5797">
        <f t="shared" si="181"/>
        <v>4236023</v>
      </c>
    </row>
    <row r="5798" spans="1:5">
      <c r="A5798">
        <v>4206046</v>
      </c>
      <c r="B5798">
        <v>4236024</v>
      </c>
      <c r="C5798" s="293">
        <v>171900000</v>
      </c>
      <c r="D5798">
        <f t="shared" si="180"/>
        <v>4206046</v>
      </c>
      <c r="E5798">
        <f t="shared" si="181"/>
        <v>4236024</v>
      </c>
    </row>
    <row r="5799" spans="1:5">
      <c r="A5799">
        <v>4206047</v>
      </c>
      <c r="B5799">
        <v>4236025</v>
      </c>
      <c r="C5799" s="293">
        <v>99000000</v>
      </c>
      <c r="D5799">
        <f t="shared" si="180"/>
        <v>4206047</v>
      </c>
      <c r="E5799">
        <f t="shared" si="181"/>
        <v>4236025</v>
      </c>
    </row>
    <row r="5800" spans="1:5">
      <c r="A5800">
        <v>4206048</v>
      </c>
      <c r="B5800">
        <v>4236026</v>
      </c>
      <c r="C5800" s="293">
        <v>93900000</v>
      </c>
      <c r="D5800">
        <f t="shared" si="180"/>
        <v>4206048</v>
      </c>
      <c r="E5800">
        <f t="shared" si="181"/>
        <v>4236026</v>
      </c>
    </row>
    <row r="5801" spans="1:5">
      <c r="A5801">
        <v>4206049</v>
      </c>
      <c r="B5801">
        <v>4236027</v>
      </c>
      <c r="C5801" s="293">
        <v>137000000</v>
      </c>
      <c r="D5801">
        <f t="shared" si="180"/>
        <v>4206049</v>
      </c>
      <c r="E5801">
        <f t="shared" si="181"/>
        <v>4236027</v>
      </c>
    </row>
    <row r="5802" spans="1:5">
      <c r="A5802">
        <v>4206050</v>
      </c>
      <c r="B5802">
        <v>4236028</v>
      </c>
      <c r="C5802" s="293">
        <v>105500000</v>
      </c>
      <c r="D5802">
        <f t="shared" si="180"/>
        <v>4206050</v>
      </c>
      <c r="E5802">
        <f t="shared" si="181"/>
        <v>4236028</v>
      </c>
    </row>
    <row r="5803" spans="1:5">
      <c r="A5803">
        <v>4206051</v>
      </c>
      <c r="B5803">
        <v>4236029</v>
      </c>
      <c r="C5803" s="293">
        <v>102400000</v>
      </c>
      <c r="D5803">
        <f t="shared" si="180"/>
        <v>4206051</v>
      </c>
      <c r="E5803">
        <f t="shared" si="181"/>
        <v>4236029</v>
      </c>
    </row>
    <row r="5804" spans="1:5">
      <c r="A5804">
        <v>4206056</v>
      </c>
      <c r="B5804">
        <v>4236030</v>
      </c>
      <c r="C5804" s="293">
        <v>141800000</v>
      </c>
      <c r="D5804">
        <f t="shared" si="180"/>
        <v>4206056</v>
      </c>
      <c r="E5804">
        <f t="shared" si="181"/>
        <v>4236030</v>
      </c>
    </row>
    <row r="5805" spans="1:5">
      <c r="A5805">
        <v>4206057</v>
      </c>
      <c r="B5805">
        <v>4236031</v>
      </c>
      <c r="C5805" s="293">
        <v>143000000</v>
      </c>
      <c r="D5805">
        <f t="shared" si="180"/>
        <v>4206057</v>
      </c>
      <c r="E5805">
        <f t="shared" si="181"/>
        <v>4236031</v>
      </c>
    </row>
    <row r="5806" spans="1:5">
      <c r="A5806">
        <v>4206058</v>
      </c>
      <c r="B5806">
        <v>4236032</v>
      </c>
      <c r="C5806" s="293">
        <v>150000000</v>
      </c>
      <c r="D5806">
        <f t="shared" si="180"/>
        <v>4206058</v>
      </c>
      <c r="E5806">
        <f t="shared" si="181"/>
        <v>4236032</v>
      </c>
    </row>
    <row r="5807" spans="1:5">
      <c r="A5807">
        <v>4206059</v>
      </c>
      <c r="B5807">
        <v>4236033</v>
      </c>
      <c r="C5807" s="293">
        <v>230800000</v>
      </c>
      <c r="D5807">
        <f t="shared" si="180"/>
        <v>4206059</v>
      </c>
      <c r="E5807">
        <f t="shared" si="181"/>
        <v>4236033</v>
      </c>
    </row>
    <row r="5808" spans="1:5">
      <c r="A5808">
        <v>4206061</v>
      </c>
      <c r="B5808">
        <v>4236034</v>
      </c>
      <c r="C5808" s="293">
        <v>114700000</v>
      </c>
      <c r="D5808">
        <f t="shared" si="180"/>
        <v>4206061</v>
      </c>
      <c r="E5808">
        <f t="shared" si="181"/>
        <v>4236034</v>
      </c>
    </row>
    <row r="5809" spans="1:5">
      <c r="A5809">
        <v>4208001</v>
      </c>
      <c r="B5809">
        <v>4236035</v>
      </c>
      <c r="C5809" s="293">
        <v>74900000</v>
      </c>
      <c r="D5809">
        <f t="shared" si="180"/>
        <v>4208001</v>
      </c>
      <c r="E5809">
        <f t="shared" si="181"/>
        <v>4236035</v>
      </c>
    </row>
    <row r="5810" spans="1:5">
      <c r="A5810">
        <v>4208002</v>
      </c>
      <c r="B5810">
        <v>4236036</v>
      </c>
      <c r="C5810" s="293">
        <v>73100000</v>
      </c>
      <c r="D5810">
        <f t="shared" si="180"/>
        <v>4208002</v>
      </c>
      <c r="E5810">
        <f t="shared" si="181"/>
        <v>4236036</v>
      </c>
    </row>
    <row r="5811" spans="1:5">
      <c r="A5811">
        <v>4208003</v>
      </c>
      <c r="B5811">
        <v>4236037</v>
      </c>
      <c r="C5811" s="293">
        <v>77400000</v>
      </c>
      <c r="D5811">
        <f t="shared" si="180"/>
        <v>4208003</v>
      </c>
      <c r="E5811">
        <f t="shared" si="181"/>
        <v>4236037</v>
      </c>
    </row>
    <row r="5812" spans="1:5">
      <c r="A5812">
        <v>4208005</v>
      </c>
      <c r="B5812">
        <v>4236038</v>
      </c>
      <c r="C5812" s="293">
        <v>75900000</v>
      </c>
      <c r="D5812">
        <f t="shared" si="180"/>
        <v>4208005</v>
      </c>
      <c r="E5812">
        <f t="shared" si="181"/>
        <v>4236038</v>
      </c>
    </row>
    <row r="5813" spans="1:5">
      <c r="A5813">
        <v>4208006</v>
      </c>
      <c r="B5813">
        <v>4236039</v>
      </c>
      <c r="C5813" s="293">
        <v>75000000</v>
      </c>
      <c r="D5813">
        <f t="shared" si="180"/>
        <v>4208006</v>
      </c>
      <c r="E5813">
        <f t="shared" si="181"/>
        <v>4236039</v>
      </c>
    </row>
    <row r="5814" spans="1:5">
      <c r="A5814">
        <v>4208009</v>
      </c>
      <c r="B5814">
        <v>4236040</v>
      </c>
      <c r="C5814" s="293">
        <v>77200000</v>
      </c>
      <c r="D5814">
        <f t="shared" si="180"/>
        <v>4208009</v>
      </c>
      <c r="E5814">
        <f t="shared" si="181"/>
        <v>4236040</v>
      </c>
    </row>
    <row r="5815" spans="1:5">
      <c r="A5815">
        <v>4208012</v>
      </c>
      <c r="B5815">
        <v>4236041</v>
      </c>
      <c r="C5815" s="293">
        <v>208900000</v>
      </c>
      <c r="D5815">
        <f t="shared" si="180"/>
        <v>4208012</v>
      </c>
      <c r="E5815">
        <f t="shared" si="181"/>
        <v>4236041</v>
      </c>
    </row>
    <row r="5816" spans="1:5">
      <c r="A5816">
        <v>4208013</v>
      </c>
      <c r="B5816">
        <v>4236042</v>
      </c>
      <c r="C5816" s="293">
        <v>208900000</v>
      </c>
      <c r="D5816">
        <f t="shared" si="180"/>
        <v>4208013</v>
      </c>
      <c r="E5816">
        <f t="shared" si="181"/>
        <v>4236042</v>
      </c>
    </row>
    <row r="5817" spans="1:5">
      <c r="A5817">
        <v>4208019</v>
      </c>
      <c r="B5817">
        <v>4236043</v>
      </c>
      <c r="C5817" s="293">
        <v>206900000</v>
      </c>
      <c r="D5817">
        <f t="shared" si="180"/>
        <v>4208019</v>
      </c>
      <c r="E5817">
        <f t="shared" si="181"/>
        <v>4236043</v>
      </c>
    </row>
    <row r="5818" spans="1:5">
      <c r="A5818">
        <v>4208020</v>
      </c>
      <c r="B5818">
        <v>4236044</v>
      </c>
      <c r="C5818" s="293">
        <v>208600000</v>
      </c>
      <c r="D5818">
        <f t="shared" si="180"/>
        <v>4208020</v>
      </c>
      <c r="E5818">
        <f t="shared" si="181"/>
        <v>4236044</v>
      </c>
    </row>
    <row r="5819" spans="1:5">
      <c r="A5819">
        <v>4208021</v>
      </c>
      <c r="B5819">
        <v>4236045</v>
      </c>
      <c r="C5819" s="293">
        <v>206900000</v>
      </c>
      <c r="D5819">
        <f t="shared" si="180"/>
        <v>4208021</v>
      </c>
      <c r="E5819">
        <f t="shared" si="181"/>
        <v>4236045</v>
      </c>
    </row>
    <row r="5820" spans="1:5">
      <c r="A5820">
        <v>4208022</v>
      </c>
      <c r="B5820">
        <v>4236046</v>
      </c>
      <c r="C5820" s="293">
        <v>214600000</v>
      </c>
      <c r="D5820">
        <f t="shared" si="180"/>
        <v>4208022</v>
      </c>
      <c r="E5820">
        <f t="shared" si="181"/>
        <v>4236046</v>
      </c>
    </row>
    <row r="5821" spans="1:5">
      <c r="A5821">
        <v>4208024</v>
      </c>
      <c r="B5821">
        <v>4236047</v>
      </c>
      <c r="C5821" s="293">
        <v>63400000</v>
      </c>
      <c r="D5821">
        <f t="shared" si="180"/>
        <v>4208024</v>
      </c>
      <c r="E5821">
        <f t="shared" si="181"/>
        <v>4236047</v>
      </c>
    </row>
    <row r="5822" spans="1:5">
      <c r="A5822">
        <v>4208027</v>
      </c>
      <c r="B5822">
        <v>4236048</v>
      </c>
      <c r="C5822" s="293">
        <v>212400000</v>
      </c>
      <c r="D5822">
        <f t="shared" si="180"/>
        <v>4208027</v>
      </c>
      <c r="E5822">
        <f t="shared" si="181"/>
        <v>4236048</v>
      </c>
    </row>
    <row r="5823" spans="1:5">
      <c r="A5823">
        <v>4208028</v>
      </c>
      <c r="B5823">
        <v>4236049</v>
      </c>
      <c r="C5823" s="293">
        <v>118400000</v>
      </c>
      <c r="D5823">
        <f t="shared" si="180"/>
        <v>4208028</v>
      </c>
      <c r="E5823">
        <f t="shared" si="181"/>
        <v>4236049</v>
      </c>
    </row>
    <row r="5824" spans="1:5">
      <c r="A5824">
        <v>4208029</v>
      </c>
      <c r="B5824">
        <v>4236050</v>
      </c>
      <c r="C5824" s="293">
        <v>209500000</v>
      </c>
      <c r="D5824">
        <f t="shared" si="180"/>
        <v>4208029</v>
      </c>
      <c r="E5824">
        <f t="shared" si="181"/>
        <v>4236050</v>
      </c>
    </row>
    <row r="5825" spans="1:5">
      <c r="A5825">
        <v>4208030</v>
      </c>
      <c r="B5825">
        <v>4236051</v>
      </c>
      <c r="C5825" s="293">
        <v>103600000</v>
      </c>
      <c r="D5825">
        <f t="shared" si="180"/>
        <v>4208030</v>
      </c>
      <c r="E5825">
        <f t="shared" si="181"/>
        <v>4236051</v>
      </c>
    </row>
    <row r="5826" spans="1:5">
      <c r="A5826">
        <v>4208031</v>
      </c>
      <c r="B5826">
        <v>4236052</v>
      </c>
      <c r="C5826" s="293">
        <v>129100000</v>
      </c>
      <c r="D5826">
        <f t="shared" si="180"/>
        <v>4208031</v>
      </c>
      <c r="E5826">
        <f t="shared" si="181"/>
        <v>4236052</v>
      </c>
    </row>
    <row r="5827" spans="1:5">
      <c r="A5827">
        <v>4208035</v>
      </c>
      <c r="B5827">
        <v>4236053</v>
      </c>
      <c r="C5827" s="293">
        <v>213200000</v>
      </c>
      <c r="D5827">
        <f t="shared" ref="D5827:D5890" si="182">+A5827*1</f>
        <v>4208035</v>
      </c>
      <c r="E5827">
        <f t="shared" ref="E5827:E5890" si="183">+B5827*1</f>
        <v>4236053</v>
      </c>
    </row>
    <row r="5828" spans="1:5">
      <c r="A5828">
        <v>4208036</v>
      </c>
      <c r="B5828">
        <v>4236054</v>
      </c>
      <c r="C5828" s="293">
        <v>94800000</v>
      </c>
      <c r="D5828">
        <f t="shared" si="182"/>
        <v>4208036</v>
      </c>
      <c r="E5828">
        <f t="shared" si="183"/>
        <v>4236054</v>
      </c>
    </row>
    <row r="5829" spans="1:5">
      <c r="A5829">
        <v>4208037</v>
      </c>
      <c r="B5829">
        <v>4236055</v>
      </c>
      <c r="C5829" s="293">
        <v>212600000</v>
      </c>
      <c r="D5829">
        <f t="shared" si="182"/>
        <v>4208037</v>
      </c>
      <c r="E5829">
        <f t="shared" si="183"/>
        <v>4236055</v>
      </c>
    </row>
    <row r="5830" spans="1:5">
      <c r="A5830">
        <v>4208038</v>
      </c>
      <c r="B5830">
        <v>4236056</v>
      </c>
      <c r="C5830" s="293">
        <v>139800000</v>
      </c>
      <c r="D5830">
        <f t="shared" si="182"/>
        <v>4208038</v>
      </c>
      <c r="E5830">
        <f t="shared" si="183"/>
        <v>4236056</v>
      </c>
    </row>
    <row r="5831" spans="1:5">
      <c r="A5831">
        <v>4208039</v>
      </c>
      <c r="B5831">
        <v>4236057</v>
      </c>
      <c r="C5831" s="293">
        <v>104200000</v>
      </c>
      <c r="D5831">
        <f t="shared" si="182"/>
        <v>4208039</v>
      </c>
      <c r="E5831">
        <f t="shared" si="183"/>
        <v>4236057</v>
      </c>
    </row>
    <row r="5832" spans="1:5">
      <c r="A5832">
        <v>4208040</v>
      </c>
      <c r="B5832">
        <v>4236058</v>
      </c>
      <c r="C5832" s="293">
        <v>126000000</v>
      </c>
      <c r="D5832">
        <f t="shared" si="182"/>
        <v>4208040</v>
      </c>
      <c r="E5832">
        <f t="shared" si="183"/>
        <v>4236058</v>
      </c>
    </row>
    <row r="5833" spans="1:5">
      <c r="A5833">
        <v>4208043</v>
      </c>
      <c r="B5833">
        <v>4236059</v>
      </c>
      <c r="C5833" s="293">
        <v>110000000</v>
      </c>
      <c r="D5833">
        <f t="shared" si="182"/>
        <v>4208043</v>
      </c>
      <c r="E5833">
        <f t="shared" si="183"/>
        <v>4236059</v>
      </c>
    </row>
    <row r="5834" spans="1:5">
      <c r="A5834">
        <v>4208044</v>
      </c>
      <c r="B5834">
        <v>4236060</v>
      </c>
      <c r="C5834" s="293">
        <v>112500000</v>
      </c>
      <c r="D5834">
        <f t="shared" si="182"/>
        <v>4208044</v>
      </c>
      <c r="E5834">
        <f t="shared" si="183"/>
        <v>4236060</v>
      </c>
    </row>
    <row r="5835" spans="1:5">
      <c r="A5835">
        <v>4208045</v>
      </c>
      <c r="B5835">
        <v>4236061</v>
      </c>
      <c r="C5835" s="293">
        <v>100600000</v>
      </c>
      <c r="D5835">
        <f t="shared" si="182"/>
        <v>4208045</v>
      </c>
      <c r="E5835">
        <f t="shared" si="183"/>
        <v>4236061</v>
      </c>
    </row>
    <row r="5836" spans="1:5">
      <c r="A5836">
        <v>4208046</v>
      </c>
      <c r="B5836">
        <v>4236062</v>
      </c>
      <c r="C5836" s="293">
        <v>190200000</v>
      </c>
      <c r="D5836">
        <f t="shared" si="182"/>
        <v>4208046</v>
      </c>
      <c r="E5836">
        <f t="shared" si="183"/>
        <v>4236062</v>
      </c>
    </row>
    <row r="5837" spans="1:5">
      <c r="A5837">
        <v>4208047</v>
      </c>
      <c r="B5837">
        <v>4236063</v>
      </c>
      <c r="C5837" s="293">
        <v>72200000</v>
      </c>
      <c r="D5837">
        <f t="shared" si="182"/>
        <v>4208047</v>
      </c>
      <c r="E5837">
        <f t="shared" si="183"/>
        <v>4236063</v>
      </c>
    </row>
    <row r="5838" spans="1:5">
      <c r="A5838">
        <v>4208048</v>
      </c>
      <c r="B5838">
        <v>4236064</v>
      </c>
      <c r="C5838" s="293">
        <v>112800000</v>
      </c>
      <c r="D5838">
        <f t="shared" si="182"/>
        <v>4208048</v>
      </c>
      <c r="E5838">
        <f t="shared" si="183"/>
        <v>4236064</v>
      </c>
    </row>
    <row r="5839" spans="1:5">
      <c r="A5839">
        <v>4208049</v>
      </c>
      <c r="B5839">
        <v>4236065</v>
      </c>
      <c r="C5839" s="293">
        <v>74300000</v>
      </c>
      <c r="D5839">
        <f t="shared" si="182"/>
        <v>4208049</v>
      </c>
      <c r="E5839">
        <f t="shared" si="183"/>
        <v>4236065</v>
      </c>
    </row>
    <row r="5840" spans="1:5">
      <c r="A5840">
        <v>4208050</v>
      </c>
      <c r="B5840">
        <v>4236066</v>
      </c>
      <c r="C5840" s="293">
        <v>167400000</v>
      </c>
      <c r="D5840">
        <f t="shared" si="182"/>
        <v>4208050</v>
      </c>
      <c r="E5840">
        <f t="shared" si="183"/>
        <v>4236066</v>
      </c>
    </row>
    <row r="5841" spans="1:5">
      <c r="A5841">
        <v>4208052</v>
      </c>
      <c r="B5841">
        <v>4236067</v>
      </c>
      <c r="C5841" s="293">
        <v>96500000</v>
      </c>
      <c r="D5841">
        <f t="shared" si="182"/>
        <v>4208052</v>
      </c>
      <c r="E5841">
        <f t="shared" si="183"/>
        <v>4236067</v>
      </c>
    </row>
    <row r="5842" spans="1:5">
      <c r="A5842">
        <v>4208053</v>
      </c>
      <c r="B5842">
        <v>4236068</v>
      </c>
      <c r="C5842" s="293">
        <v>132700000</v>
      </c>
      <c r="D5842">
        <f t="shared" si="182"/>
        <v>4208053</v>
      </c>
      <c r="E5842">
        <f t="shared" si="183"/>
        <v>4236068</v>
      </c>
    </row>
    <row r="5843" spans="1:5">
      <c r="A5843">
        <v>4208054</v>
      </c>
      <c r="B5843">
        <v>4236069</v>
      </c>
      <c r="C5843" s="293">
        <v>123600000</v>
      </c>
      <c r="D5843">
        <f t="shared" si="182"/>
        <v>4208054</v>
      </c>
      <c r="E5843">
        <f t="shared" si="183"/>
        <v>4236069</v>
      </c>
    </row>
    <row r="5844" spans="1:5">
      <c r="A5844">
        <v>4208056</v>
      </c>
      <c r="B5844">
        <v>4236070</v>
      </c>
      <c r="C5844" s="293">
        <v>116200000</v>
      </c>
      <c r="D5844">
        <f t="shared" si="182"/>
        <v>4208056</v>
      </c>
      <c r="E5844">
        <f t="shared" si="183"/>
        <v>4236070</v>
      </c>
    </row>
    <row r="5845" spans="1:5">
      <c r="A5845">
        <v>4208058</v>
      </c>
      <c r="B5845">
        <v>4236071</v>
      </c>
      <c r="C5845" s="293">
        <v>124300000</v>
      </c>
      <c r="D5845">
        <f t="shared" si="182"/>
        <v>4208058</v>
      </c>
      <c r="E5845">
        <f t="shared" si="183"/>
        <v>4236071</v>
      </c>
    </row>
    <row r="5846" spans="1:5">
      <c r="A5846">
        <v>4208059</v>
      </c>
      <c r="B5846">
        <v>4236072</v>
      </c>
      <c r="C5846" s="293">
        <v>112800000</v>
      </c>
      <c r="D5846">
        <f t="shared" si="182"/>
        <v>4208059</v>
      </c>
      <c r="E5846">
        <f t="shared" si="183"/>
        <v>4236072</v>
      </c>
    </row>
    <row r="5847" spans="1:5">
      <c r="A5847">
        <v>4208061</v>
      </c>
      <c r="B5847">
        <v>4236073</v>
      </c>
      <c r="C5847" s="293">
        <v>210400000</v>
      </c>
      <c r="D5847">
        <f t="shared" si="182"/>
        <v>4208061</v>
      </c>
      <c r="E5847">
        <f t="shared" si="183"/>
        <v>4236073</v>
      </c>
    </row>
    <row r="5848" spans="1:5">
      <c r="A5848">
        <v>4208062</v>
      </c>
      <c r="B5848">
        <v>4236074</v>
      </c>
      <c r="C5848" s="293">
        <v>110800000</v>
      </c>
      <c r="D5848">
        <f t="shared" si="182"/>
        <v>4208062</v>
      </c>
      <c r="E5848">
        <f t="shared" si="183"/>
        <v>4236074</v>
      </c>
    </row>
    <row r="5849" spans="1:5">
      <c r="A5849">
        <v>4208063</v>
      </c>
      <c r="B5849">
        <v>4236075</v>
      </c>
      <c r="C5849" s="293">
        <v>140000000</v>
      </c>
      <c r="D5849">
        <f t="shared" si="182"/>
        <v>4208063</v>
      </c>
      <c r="E5849">
        <f t="shared" si="183"/>
        <v>4236075</v>
      </c>
    </row>
    <row r="5850" spans="1:5">
      <c r="A5850">
        <v>4208066</v>
      </c>
      <c r="B5850">
        <v>4236076</v>
      </c>
      <c r="C5850" s="293">
        <v>203600000</v>
      </c>
      <c r="D5850">
        <f t="shared" si="182"/>
        <v>4208066</v>
      </c>
      <c r="E5850">
        <f t="shared" si="183"/>
        <v>4236076</v>
      </c>
    </row>
    <row r="5851" spans="1:5">
      <c r="A5851">
        <v>4208067</v>
      </c>
      <c r="B5851">
        <v>4236077</v>
      </c>
      <c r="C5851" s="293">
        <v>205500000</v>
      </c>
      <c r="D5851">
        <f t="shared" si="182"/>
        <v>4208067</v>
      </c>
      <c r="E5851">
        <f t="shared" si="183"/>
        <v>4236077</v>
      </c>
    </row>
    <row r="5852" spans="1:5">
      <c r="A5852">
        <v>4208068</v>
      </c>
      <c r="B5852">
        <v>4236078</v>
      </c>
      <c r="C5852" s="293">
        <v>123800000</v>
      </c>
      <c r="D5852">
        <f t="shared" si="182"/>
        <v>4208068</v>
      </c>
      <c r="E5852">
        <f t="shared" si="183"/>
        <v>4236078</v>
      </c>
    </row>
    <row r="5853" spans="1:5">
      <c r="A5853">
        <v>4208069</v>
      </c>
      <c r="B5853">
        <v>4236079</v>
      </c>
      <c r="C5853" s="293">
        <v>132500000</v>
      </c>
      <c r="D5853">
        <f t="shared" si="182"/>
        <v>4208069</v>
      </c>
      <c r="E5853">
        <f t="shared" si="183"/>
        <v>4236079</v>
      </c>
    </row>
    <row r="5854" spans="1:5">
      <c r="A5854">
        <v>4208070</v>
      </c>
      <c r="B5854">
        <v>4236080</v>
      </c>
      <c r="C5854" s="293">
        <v>212700000</v>
      </c>
      <c r="D5854">
        <f t="shared" si="182"/>
        <v>4208070</v>
      </c>
      <c r="E5854">
        <f t="shared" si="183"/>
        <v>4236080</v>
      </c>
    </row>
    <row r="5855" spans="1:5">
      <c r="A5855">
        <v>4208071</v>
      </c>
      <c r="B5855">
        <v>4236081</v>
      </c>
      <c r="C5855" s="293">
        <v>203500000</v>
      </c>
      <c r="D5855">
        <f t="shared" si="182"/>
        <v>4208071</v>
      </c>
      <c r="E5855">
        <f t="shared" si="183"/>
        <v>4236081</v>
      </c>
    </row>
    <row r="5856" spans="1:5">
      <c r="A5856">
        <v>4208072</v>
      </c>
      <c r="B5856">
        <v>4236082</v>
      </c>
      <c r="C5856" s="293">
        <v>109500000</v>
      </c>
      <c r="D5856">
        <f t="shared" si="182"/>
        <v>4208072</v>
      </c>
      <c r="E5856">
        <f t="shared" si="183"/>
        <v>4236082</v>
      </c>
    </row>
    <row r="5857" spans="1:5">
      <c r="A5857">
        <v>4208073</v>
      </c>
      <c r="B5857">
        <v>4236083</v>
      </c>
      <c r="C5857" s="293">
        <v>106400000</v>
      </c>
      <c r="D5857">
        <f t="shared" si="182"/>
        <v>4208073</v>
      </c>
      <c r="E5857">
        <f t="shared" si="183"/>
        <v>4236083</v>
      </c>
    </row>
    <row r="5858" spans="1:5">
      <c r="A5858">
        <v>4208074</v>
      </c>
      <c r="B5858">
        <v>4236084</v>
      </c>
      <c r="C5858" s="293">
        <v>134500000</v>
      </c>
      <c r="D5858">
        <f t="shared" si="182"/>
        <v>4208074</v>
      </c>
      <c r="E5858">
        <f t="shared" si="183"/>
        <v>4236084</v>
      </c>
    </row>
    <row r="5859" spans="1:5">
      <c r="A5859">
        <v>4208075</v>
      </c>
      <c r="B5859">
        <v>4236085</v>
      </c>
      <c r="C5859" s="293">
        <v>180600000</v>
      </c>
      <c r="D5859">
        <f t="shared" si="182"/>
        <v>4208075</v>
      </c>
      <c r="E5859">
        <f t="shared" si="183"/>
        <v>4236085</v>
      </c>
    </row>
    <row r="5860" spans="1:5">
      <c r="A5860">
        <v>4208076</v>
      </c>
      <c r="B5860">
        <v>4236086</v>
      </c>
      <c r="C5860" s="293">
        <v>203100000</v>
      </c>
      <c r="D5860">
        <f t="shared" si="182"/>
        <v>4208076</v>
      </c>
      <c r="E5860">
        <f t="shared" si="183"/>
        <v>4236086</v>
      </c>
    </row>
    <row r="5861" spans="1:5">
      <c r="A5861">
        <v>4208077</v>
      </c>
      <c r="B5861">
        <v>4236087</v>
      </c>
      <c r="C5861" s="293">
        <v>221900000</v>
      </c>
      <c r="D5861">
        <f t="shared" si="182"/>
        <v>4208077</v>
      </c>
      <c r="E5861">
        <f t="shared" si="183"/>
        <v>4236087</v>
      </c>
    </row>
    <row r="5862" spans="1:5">
      <c r="A5862">
        <v>4208078</v>
      </c>
      <c r="B5862">
        <v>4236088</v>
      </c>
      <c r="C5862" s="293">
        <v>114600000</v>
      </c>
      <c r="D5862">
        <f t="shared" si="182"/>
        <v>4208078</v>
      </c>
      <c r="E5862">
        <f t="shared" si="183"/>
        <v>4236088</v>
      </c>
    </row>
    <row r="5863" spans="1:5">
      <c r="A5863">
        <v>4208079</v>
      </c>
      <c r="B5863">
        <v>4236089</v>
      </c>
      <c r="C5863" s="293">
        <v>114500000</v>
      </c>
      <c r="D5863">
        <f t="shared" si="182"/>
        <v>4208079</v>
      </c>
      <c r="E5863">
        <f t="shared" si="183"/>
        <v>4236089</v>
      </c>
    </row>
    <row r="5864" spans="1:5">
      <c r="A5864">
        <v>4208080</v>
      </c>
      <c r="B5864">
        <v>4236090</v>
      </c>
      <c r="C5864" s="293">
        <v>118800000</v>
      </c>
      <c r="D5864">
        <f t="shared" si="182"/>
        <v>4208080</v>
      </c>
      <c r="E5864">
        <f t="shared" si="183"/>
        <v>4236090</v>
      </c>
    </row>
    <row r="5865" spans="1:5">
      <c r="A5865">
        <v>4208081</v>
      </c>
      <c r="B5865">
        <v>4236091</v>
      </c>
      <c r="C5865" s="293">
        <v>213200000</v>
      </c>
      <c r="D5865">
        <f t="shared" si="182"/>
        <v>4208081</v>
      </c>
      <c r="E5865">
        <f t="shared" si="183"/>
        <v>4236091</v>
      </c>
    </row>
    <row r="5866" spans="1:5">
      <c r="A5866">
        <v>4208082</v>
      </c>
      <c r="B5866">
        <v>4236092</v>
      </c>
      <c r="C5866" s="293">
        <v>217500000</v>
      </c>
      <c r="D5866">
        <f t="shared" si="182"/>
        <v>4208082</v>
      </c>
      <c r="E5866">
        <f t="shared" si="183"/>
        <v>4236092</v>
      </c>
    </row>
    <row r="5867" spans="1:5">
      <c r="A5867">
        <v>4208083</v>
      </c>
      <c r="B5867">
        <v>4236093</v>
      </c>
      <c r="C5867" s="293">
        <v>226100000</v>
      </c>
      <c r="D5867">
        <f t="shared" si="182"/>
        <v>4208083</v>
      </c>
      <c r="E5867">
        <f t="shared" si="183"/>
        <v>4236093</v>
      </c>
    </row>
    <row r="5868" spans="1:5">
      <c r="A5868">
        <v>4208084</v>
      </c>
      <c r="B5868">
        <v>4236094</v>
      </c>
      <c r="C5868" s="293">
        <v>127700000</v>
      </c>
      <c r="D5868">
        <f t="shared" si="182"/>
        <v>4208084</v>
      </c>
      <c r="E5868">
        <f t="shared" si="183"/>
        <v>4236094</v>
      </c>
    </row>
    <row r="5869" spans="1:5">
      <c r="A5869">
        <v>4208085</v>
      </c>
      <c r="B5869">
        <v>4236095</v>
      </c>
      <c r="C5869" s="293">
        <v>152100000</v>
      </c>
      <c r="D5869">
        <f t="shared" si="182"/>
        <v>4208085</v>
      </c>
      <c r="E5869">
        <f t="shared" si="183"/>
        <v>4236095</v>
      </c>
    </row>
    <row r="5870" spans="1:5">
      <c r="A5870">
        <v>4208086</v>
      </c>
      <c r="B5870">
        <v>4236096</v>
      </c>
      <c r="C5870" s="293">
        <v>222400000</v>
      </c>
      <c r="D5870">
        <f t="shared" si="182"/>
        <v>4208086</v>
      </c>
      <c r="E5870">
        <f t="shared" si="183"/>
        <v>4236096</v>
      </c>
    </row>
    <row r="5871" spans="1:5">
      <c r="A5871">
        <v>4208087</v>
      </c>
      <c r="B5871">
        <v>4236097</v>
      </c>
      <c r="C5871" s="293">
        <v>97600000</v>
      </c>
      <c r="D5871">
        <f t="shared" si="182"/>
        <v>4208087</v>
      </c>
      <c r="E5871">
        <f t="shared" si="183"/>
        <v>4236097</v>
      </c>
    </row>
    <row r="5872" spans="1:5">
      <c r="A5872">
        <v>4208088</v>
      </c>
      <c r="B5872">
        <v>4236098</v>
      </c>
      <c r="C5872" s="293">
        <v>100700000</v>
      </c>
      <c r="D5872">
        <f t="shared" si="182"/>
        <v>4208088</v>
      </c>
      <c r="E5872">
        <f t="shared" si="183"/>
        <v>4236098</v>
      </c>
    </row>
    <row r="5873" spans="1:5">
      <c r="A5873">
        <v>4208089</v>
      </c>
      <c r="B5873">
        <v>4236099</v>
      </c>
      <c r="C5873" s="293">
        <v>232900000</v>
      </c>
      <c r="D5873">
        <f t="shared" si="182"/>
        <v>4208089</v>
      </c>
      <c r="E5873">
        <f t="shared" si="183"/>
        <v>4236099</v>
      </c>
    </row>
    <row r="5874" spans="1:5">
      <c r="A5874">
        <v>4208090</v>
      </c>
      <c r="B5874">
        <v>4236100</v>
      </c>
      <c r="C5874" s="293">
        <v>164100000</v>
      </c>
      <c r="D5874">
        <f t="shared" si="182"/>
        <v>4208090</v>
      </c>
      <c r="E5874">
        <f t="shared" si="183"/>
        <v>4236100</v>
      </c>
    </row>
    <row r="5875" spans="1:5">
      <c r="A5875">
        <v>4208091</v>
      </c>
      <c r="B5875">
        <v>4236101</v>
      </c>
      <c r="C5875" s="293">
        <v>159000000</v>
      </c>
      <c r="D5875">
        <f t="shared" si="182"/>
        <v>4208091</v>
      </c>
      <c r="E5875">
        <f t="shared" si="183"/>
        <v>4236101</v>
      </c>
    </row>
    <row r="5876" spans="1:5">
      <c r="A5876">
        <v>4208092</v>
      </c>
      <c r="B5876">
        <v>4236102</v>
      </c>
      <c r="C5876" s="293">
        <v>158500000</v>
      </c>
      <c r="D5876">
        <f t="shared" si="182"/>
        <v>4208092</v>
      </c>
      <c r="E5876">
        <f t="shared" si="183"/>
        <v>4236102</v>
      </c>
    </row>
    <row r="5877" spans="1:5">
      <c r="A5877">
        <v>4208093</v>
      </c>
      <c r="B5877">
        <v>4236103</v>
      </c>
      <c r="C5877" s="293">
        <v>173100000</v>
      </c>
      <c r="D5877">
        <f t="shared" si="182"/>
        <v>4208093</v>
      </c>
      <c r="E5877">
        <f t="shared" si="183"/>
        <v>4236103</v>
      </c>
    </row>
    <row r="5878" spans="1:5">
      <c r="A5878">
        <v>4208094</v>
      </c>
      <c r="B5878">
        <v>4236104</v>
      </c>
      <c r="C5878" s="293">
        <v>157100000</v>
      </c>
      <c r="D5878">
        <f t="shared" si="182"/>
        <v>4208094</v>
      </c>
      <c r="E5878">
        <f t="shared" si="183"/>
        <v>4236104</v>
      </c>
    </row>
    <row r="5879" spans="1:5">
      <c r="A5879">
        <v>4208095</v>
      </c>
      <c r="B5879">
        <v>4236105</v>
      </c>
      <c r="C5879" s="293">
        <v>178000000</v>
      </c>
      <c r="D5879">
        <f t="shared" si="182"/>
        <v>4208095</v>
      </c>
      <c r="E5879">
        <f t="shared" si="183"/>
        <v>4236105</v>
      </c>
    </row>
    <row r="5880" spans="1:5">
      <c r="A5880">
        <v>4208096</v>
      </c>
      <c r="B5880">
        <v>4236106</v>
      </c>
      <c r="C5880" s="293">
        <v>149400000</v>
      </c>
      <c r="D5880">
        <f t="shared" si="182"/>
        <v>4208096</v>
      </c>
      <c r="E5880">
        <f t="shared" si="183"/>
        <v>4236106</v>
      </c>
    </row>
    <row r="5881" spans="1:5">
      <c r="A5881">
        <v>4208097</v>
      </c>
      <c r="B5881">
        <v>4236107</v>
      </c>
      <c r="C5881" s="293">
        <v>151200000</v>
      </c>
      <c r="D5881">
        <f t="shared" si="182"/>
        <v>4208097</v>
      </c>
      <c r="E5881">
        <f t="shared" si="183"/>
        <v>4236107</v>
      </c>
    </row>
    <row r="5882" spans="1:5">
      <c r="A5882">
        <v>4208098</v>
      </c>
      <c r="B5882">
        <v>4236108</v>
      </c>
      <c r="C5882" s="293">
        <v>198800000</v>
      </c>
      <c r="D5882">
        <f t="shared" si="182"/>
        <v>4208098</v>
      </c>
      <c r="E5882">
        <f t="shared" si="183"/>
        <v>4236108</v>
      </c>
    </row>
    <row r="5883" spans="1:5">
      <c r="A5883">
        <v>4208099</v>
      </c>
      <c r="B5883">
        <v>4236109</v>
      </c>
      <c r="C5883" s="293">
        <v>101800000</v>
      </c>
      <c r="D5883">
        <f t="shared" si="182"/>
        <v>4208099</v>
      </c>
      <c r="E5883">
        <f t="shared" si="183"/>
        <v>4236109</v>
      </c>
    </row>
    <row r="5884" spans="1:5">
      <c r="A5884">
        <v>4208100</v>
      </c>
      <c r="B5884">
        <v>4236110</v>
      </c>
      <c r="C5884" s="293">
        <v>229900000</v>
      </c>
      <c r="D5884">
        <f t="shared" si="182"/>
        <v>4208100</v>
      </c>
      <c r="E5884">
        <f t="shared" si="183"/>
        <v>4236110</v>
      </c>
    </row>
    <row r="5885" spans="1:5">
      <c r="A5885">
        <v>4208101</v>
      </c>
      <c r="B5885">
        <v>4236111</v>
      </c>
      <c r="C5885" s="293">
        <v>173000000</v>
      </c>
      <c r="D5885">
        <f t="shared" si="182"/>
        <v>4208101</v>
      </c>
      <c r="E5885">
        <f t="shared" si="183"/>
        <v>4236111</v>
      </c>
    </row>
    <row r="5886" spans="1:5">
      <c r="A5886">
        <v>4208102</v>
      </c>
      <c r="B5886">
        <v>4236112</v>
      </c>
      <c r="C5886" s="293">
        <v>110000000</v>
      </c>
      <c r="D5886">
        <f t="shared" si="182"/>
        <v>4208102</v>
      </c>
      <c r="E5886">
        <f t="shared" si="183"/>
        <v>4236112</v>
      </c>
    </row>
    <row r="5887" spans="1:5">
      <c r="A5887">
        <v>4208103</v>
      </c>
      <c r="B5887">
        <v>4236113</v>
      </c>
      <c r="C5887" s="293">
        <v>252000000</v>
      </c>
      <c r="D5887">
        <f t="shared" si="182"/>
        <v>4208103</v>
      </c>
      <c r="E5887">
        <f t="shared" si="183"/>
        <v>4236113</v>
      </c>
    </row>
    <row r="5888" spans="1:5">
      <c r="A5888">
        <v>4208104</v>
      </c>
      <c r="B5888">
        <v>4236114</v>
      </c>
      <c r="C5888" s="293">
        <v>165400000</v>
      </c>
      <c r="D5888">
        <f t="shared" si="182"/>
        <v>4208104</v>
      </c>
      <c r="E5888">
        <f t="shared" si="183"/>
        <v>4236114</v>
      </c>
    </row>
    <row r="5889" spans="1:5">
      <c r="A5889">
        <v>4208105</v>
      </c>
      <c r="B5889">
        <v>4236115</v>
      </c>
      <c r="C5889" s="293">
        <v>320000000</v>
      </c>
      <c r="D5889">
        <f t="shared" si="182"/>
        <v>4208105</v>
      </c>
      <c r="E5889">
        <f t="shared" si="183"/>
        <v>4236115</v>
      </c>
    </row>
    <row r="5890" spans="1:5">
      <c r="A5890">
        <v>4208106</v>
      </c>
      <c r="B5890">
        <v>4236116</v>
      </c>
      <c r="C5890" s="293">
        <v>232500000</v>
      </c>
      <c r="D5890">
        <f t="shared" si="182"/>
        <v>4208106</v>
      </c>
      <c r="E5890">
        <f t="shared" si="183"/>
        <v>4236116</v>
      </c>
    </row>
    <row r="5891" spans="1:5">
      <c r="A5891">
        <v>4208107</v>
      </c>
      <c r="B5891">
        <v>4236117</v>
      </c>
      <c r="C5891" s="293">
        <v>168800000</v>
      </c>
      <c r="D5891">
        <f t="shared" ref="D5891:D5954" si="184">+A5891*1</f>
        <v>4208107</v>
      </c>
      <c r="E5891">
        <f t="shared" ref="E5891:E5954" si="185">+B5891*1</f>
        <v>4236117</v>
      </c>
    </row>
    <row r="5892" spans="1:5">
      <c r="A5892">
        <v>4208108</v>
      </c>
      <c r="B5892">
        <v>4236118</v>
      </c>
      <c r="C5892" s="293">
        <v>200200000</v>
      </c>
      <c r="D5892">
        <f t="shared" si="184"/>
        <v>4208108</v>
      </c>
      <c r="E5892">
        <f t="shared" si="185"/>
        <v>4236118</v>
      </c>
    </row>
    <row r="5893" spans="1:5">
      <c r="A5893">
        <v>4208109</v>
      </c>
      <c r="B5893">
        <v>4236119</v>
      </c>
      <c r="C5893" s="293">
        <v>230000000</v>
      </c>
      <c r="D5893">
        <f t="shared" si="184"/>
        <v>4208109</v>
      </c>
      <c r="E5893">
        <f t="shared" si="185"/>
        <v>4236119</v>
      </c>
    </row>
    <row r="5894" spans="1:5">
      <c r="A5894">
        <v>4208110</v>
      </c>
      <c r="B5894">
        <v>4236120</v>
      </c>
      <c r="C5894" s="293">
        <v>209600000</v>
      </c>
      <c r="D5894">
        <f t="shared" si="184"/>
        <v>4208110</v>
      </c>
      <c r="E5894">
        <f t="shared" si="185"/>
        <v>4236120</v>
      </c>
    </row>
    <row r="5895" spans="1:5">
      <c r="A5895">
        <v>4208111</v>
      </c>
      <c r="B5895">
        <v>4236121</v>
      </c>
      <c r="C5895" s="293">
        <v>209200000</v>
      </c>
      <c r="D5895">
        <f t="shared" si="184"/>
        <v>4208111</v>
      </c>
      <c r="E5895">
        <f t="shared" si="185"/>
        <v>4236121</v>
      </c>
    </row>
    <row r="5896" spans="1:5">
      <c r="A5896">
        <v>4208112</v>
      </c>
      <c r="B5896">
        <v>4236122</v>
      </c>
      <c r="C5896" s="293">
        <v>247200000</v>
      </c>
      <c r="D5896">
        <f t="shared" si="184"/>
        <v>4208112</v>
      </c>
      <c r="E5896">
        <f t="shared" si="185"/>
        <v>4236122</v>
      </c>
    </row>
    <row r="5897" spans="1:5">
      <c r="A5897">
        <v>4208113</v>
      </c>
      <c r="B5897">
        <v>4236123</v>
      </c>
      <c r="C5897" s="293">
        <v>339000000</v>
      </c>
      <c r="D5897">
        <f t="shared" si="184"/>
        <v>4208113</v>
      </c>
      <c r="E5897">
        <f t="shared" si="185"/>
        <v>4236123</v>
      </c>
    </row>
    <row r="5898" spans="1:5">
      <c r="A5898">
        <v>4206066</v>
      </c>
      <c r="B5898">
        <v>4236124</v>
      </c>
      <c r="C5898" s="293">
        <v>163400000</v>
      </c>
      <c r="D5898">
        <f t="shared" si="184"/>
        <v>4206066</v>
      </c>
      <c r="E5898">
        <f t="shared" si="185"/>
        <v>4236124</v>
      </c>
    </row>
    <row r="5899" spans="1:5">
      <c r="A5899">
        <v>4208114</v>
      </c>
      <c r="B5899">
        <v>4236125</v>
      </c>
      <c r="C5899" s="293">
        <v>260000000</v>
      </c>
      <c r="D5899">
        <f t="shared" si="184"/>
        <v>4208114</v>
      </c>
      <c r="E5899">
        <f t="shared" si="185"/>
        <v>4236125</v>
      </c>
    </row>
    <row r="5900" spans="1:5">
      <c r="A5900">
        <v>4208115</v>
      </c>
      <c r="B5900">
        <v>4236126</v>
      </c>
      <c r="C5900" s="293">
        <v>365000000</v>
      </c>
      <c r="D5900">
        <f t="shared" si="184"/>
        <v>4208115</v>
      </c>
      <c r="E5900">
        <f t="shared" si="185"/>
        <v>4236126</v>
      </c>
    </row>
    <row r="5901" spans="1:5">
      <c r="A5901">
        <v>4208116</v>
      </c>
      <c r="B5901">
        <v>4236127</v>
      </c>
      <c r="C5901" s="293">
        <v>240200000</v>
      </c>
      <c r="D5901">
        <f t="shared" si="184"/>
        <v>4208116</v>
      </c>
      <c r="E5901">
        <f t="shared" si="185"/>
        <v>4236127</v>
      </c>
    </row>
    <row r="5902" spans="1:5">
      <c r="A5902">
        <v>4208117</v>
      </c>
      <c r="B5902">
        <v>4236128</v>
      </c>
      <c r="C5902" s="293">
        <v>345000000</v>
      </c>
      <c r="D5902">
        <f t="shared" si="184"/>
        <v>4208117</v>
      </c>
      <c r="E5902">
        <f t="shared" si="185"/>
        <v>4236128</v>
      </c>
    </row>
    <row r="5903" spans="1:5">
      <c r="A5903">
        <v>4208118</v>
      </c>
      <c r="B5903">
        <v>4236129</v>
      </c>
      <c r="C5903" s="293">
        <v>319000000</v>
      </c>
      <c r="D5903">
        <f t="shared" si="184"/>
        <v>4208118</v>
      </c>
      <c r="E5903">
        <f t="shared" si="185"/>
        <v>4236129</v>
      </c>
    </row>
    <row r="5904" spans="1:5">
      <c r="A5904">
        <v>4208119</v>
      </c>
      <c r="B5904">
        <v>4236130</v>
      </c>
      <c r="C5904" s="293">
        <v>270000000</v>
      </c>
      <c r="D5904">
        <f t="shared" si="184"/>
        <v>4208119</v>
      </c>
      <c r="E5904">
        <f t="shared" si="185"/>
        <v>4236130</v>
      </c>
    </row>
    <row r="5905" spans="1:5">
      <c r="A5905">
        <v>4208120</v>
      </c>
      <c r="B5905">
        <v>4236131</v>
      </c>
      <c r="C5905" s="293">
        <v>366000000</v>
      </c>
      <c r="D5905">
        <f t="shared" si="184"/>
        <v>4208120</v>
      </c>
      <c r="E5905">
        <f t="shared" si="185"/>
        <v>4236131</v>
      </c>
    </row>
    <row r="5906" spans="1:5">
      <c r="A5906">
        <v>4208121</v>
      </c>
      <c r="B5906">
        <v>4236132</v>
      </c>
      <c r="C5906" s="293">
        <v>255200000</v>
      </c>
      <c r="D5906">
        <f t="shared" si="184"/>
        <v>4208121</v>
      </c>
      <c r="E5906">
        <f t="shared" si="185"/>
        <v>4236132</v>
      </c>
    </row>
    <row r="5907" spans="1:5">
      <c r="A5907">
        <v>4206073</v>
      </c>
      <c r="B5907">
        <v>4236133</v>
      </c>
      <c r="C5907" s="293">
        <v>581000000</v>
      </c>
      <c r="D5907">
        <f t="shared" si="184"/>
        <v>4206073</v>
      </c>
      <c r="E5907">
        <f t="shared" si="185"/>
        <v>4236133</v>
      </c>
    </row>
    <row r="5908" spans="1:5">
      <c r="A5908">
        <v>4208122</v>
      </c>
      <c r="B5908">
        <v>4236134</v>
      </c>
      <c r="C5908" s="293">
        <v>325000000</v>
      </c>
      <c r="D5908">
        <f t="shared" si="184"/>
        <v>4208122</v>
      </c>
      <c r="E5908">
        <f t="shared" si="185"/>
        <v>4236134</v>
      </c>
    </row>
    <row r="5909" spans="1:5">
      <c r="A5909">
        <v>4208123</v>
      </c>
      <c r="B5909">
        <v>4236135</v>
      </c>
      <c r="C5909" s="293">
        <v>365000000</v>
      </c>
      <c r="D5909">
        <f t="shared" si="184"/>
        <v>4208123</v>
      </c>
      <c r="E5909">
        <f t="shared" si="185"/>
        <v>4236135</v>
      </c>
    </row>
    <row r="5910" spans="1:5">
      <c r="A5910">
        <v>4208124</v>
      </c>
      <c r="B5910">
        <v>4236136</v>
      </c>
      <c r="C5910" s="293">
        <v>220200000</v>
      </c>
      <c r="D5910">
        <f t="shared" si="184"/>
        <v>4208124</v>
      </c>
      <c r="E5910">
        <f t="shared" si="185"/>
        <v>4236136</v>
      </c>
    </row>
    <row r="5911" spans="1:5">
      <c r="A5911">
        <v>4208125</v>
      </c>
      <c r="B5911">
        <v>4236137</v>
      </c>
      <c r="C5911" s="293">
        <v>400000000</v>
      </c>
      <c r="D5911">
        <f t="shared" si="184"/>
        <v>4208125</v>
      </c>
      <c r="E5911">
        <f t="shared" si="185"/>
        <v>4236137</v>
      </c>
    </row>
    <row r="5912" spans="1:5">
      <c r="A5912">
        <v>4206079</v>
      </c>
      <c r="B5912">
        <v>4236138</v>
      </c>
      <c r="C5912" s="293">
        <v>392000000</v>
      </c>
      <c r="D5912">
        <f t="shared" si="184"/>
        <v>4206079</v>
      </c>
      <c r="E5912">
        <f t="shared" si="185"/>
        <v>4236138</v>
      </c>
    </row>
    <row r="5913" spans="1:5">
      <c r="A5913">
        <v>4208126</v>
      </c>
      <c r="B5913">
        <v>4236139</v>
      </c>
      <c r="C5913" s="293">
        <v>349000000</v>
      </c>
      <c r="D5913">
        <f t="shared" si="184"/>
        <v>4208126</v>
      </c>
      <c r="E5913">
        <f t="shared" si="185"/>
        <v>4236139</v>
      </c>
    </row>
    <row r="5914" spans="1:5">
      <c r="A5914">
        <v>4221001</v>
      </c>
      <c r="B5914">
        <v>4242001</v>
      </c>
      <c r="C5914" s="293">
        <v>370000000</v>
      </c>
      <c r="D5914">
        <f t="shared" si="184"/>
        <v>4221001</v>
      </c>
      <c r="E5914">
        <f t="shared" si="185"/>
        <v>4242001</v>
      </c>
    </row>
    <row r="5915" spans="1:5">
      <c r="A5915">
        <v>4221002</v>
      </c>
      <c r="B5915">
        <v>4242002</v>
      </c>
      <c r="C5915" s="293">
        <v>326000000</v>
      </c>
      <c r="D5915">
        <f t="shared" si="184"/>
        <v>4221002</v>
      </c>
      <c r="E5915">
        <f t="shared" si="185"/>
        <v>4242002</v>
      </c>
    </row>
    <row r="5916" spans="1:5">
      <c r="A5916">
        <v>4220001</v>
      </c>
      <c r="B5916">
        <v>4243001</v>
      </c>
      <c r="C5916" s="293">
        <v>49900000</v>
      </c>
      <c r="D5916">
        <f t="shared" si="184"/>
        <v>4220001</v>
      </c>
      <c r="E5916">
        <f t="shared" si="185"/>
        <v>4243001</v>
      </c>
    </row>
    <row r="5917" spans="1:5">
      <c r="A5917">
        <v>4220002</v>
      </c>
      <c r="B5917">
        <v>4243002</v>
      </c>
      <c r="C5917" s="293">
        <v>49700000</v>
      </c>
      <c r="D5917">
        <f t="shared" si="184"/>
        <v>4220002</v>
      </c>
      <c r="E5917">
        <f t="shared" si="185"/>
        <v>4243002</v>
      </c>
    </row>
    <row r="5918" spans="1:5">
      <c r="A5918">
        <v>4304001</v>
      </c>
      <c r="B5918">
        <v>4362001</v>
      </c>
      <c r="C5918" s="293">
        <v>101600000</v>
      </c>
      <c r="D5918">
        <f t="shared" si="184"/>
        <v>4304001</v>
      </c>
      <c r="E5918">
        <f t="shared" si="185"/>
        <v>4362001</v>
      </c>
    </row>
    <row r="5919" spans="1:5">
      <c r="A5919">
        <v>4312001</v>
      </c>
      <c r="B5919">
        <v>4363001</v>
      </c>
      <c r="C5919" s="293">
        <v>106300000</v>
      </c>
      <c r="D5919">
        <f t="shared" si="184"/>
        <v>4312001</v>
      </c>
      <c r="E5919">
        <f t="shared" si="185"/>
        <v>4363001</v>
      </c>
    </row>
    <row r="5920" spans="1:5">
      <c r="A5920">
        <v>4326001</v>
      </c>
      <c r="B5920">
        <v>4365001</v>
      </c>
      <c r="C5920" s="293">
        <v>140200000</v>
      </c>
      <c r="D5920">
        <f t="shared" si="184"/>
        <v>4326001</v>
      </c>
      <c r="E5920">
        <f t="shared" si="185"/>
        <v>4365001</v>
      </c>
    </row>
    <row r="5921" spans="1:5">
      <c r="A5921">
        <v>4326002</v>
      </c>
      <c r="B5921">
        <v>4365002</v>
      </c>
      <c r="C5921" s="293">
        <v>180900000</v>
      </c>
      <c r="D5921">
        <f t="shared" si="184"/>
        <v>4326002</v>
      </c>
      <c r="E5921">
        <f t="shared" si="185"/>
        <v>4365002</v>
      </c>
    </row>
    <row r="5922" spans="1:5">
      <c r="A5922">
        <v>4326003</v>
      </c>
      <c r="B5922">
        <v>4365003</v>
      </c>
      <c r="C5922" s="293">
        <v>215000000</v>
      </c>
      <c r="D5922">
        <f t="shared" si="184"/>
        <v>4326003</v>
      </c>
      <c r="E5922">
        <f t="shared" si="185"/>
        <v>4365003</v>
      </c>
    </row>
    <row r="5923" spans="1:5">
      <c r="A5923">
        <v>4326004</v>
      </c>
      <c r="B5923">
        <v>4365004</v>
      </c>
      <c r="C5923" s="293">
        <v>235000000</v>
      </c>
      <c r="D5923">
        <f t="shared" si="184"/>
        <v>4326004</v>
      </c>
      <c r="E5923">
        <f t="shared" si="185"/>
        <v>4365004</v>
      </c>
    </row>
    <row r="5924" spans="1:5">
      <c r="A5924">
        <v>4326005</v>
      </c>
      <c r="B5924">
        <v>4365005</v>
      </c>
      <c r="C5924" s="293">
        <v>109200000</v>
      </c>
      <c r="D5924">
        <f t="shared" si="184"/>
        <v>4326005</v>
      </c>
      <c r="E5924">
        <f t="shared" si="185"/>
        <v>4365005</v>
      </c>
    </row>
    <row r="5925" spans="1:5">
      <c r="A5925">
        <v>4322001</v>
      </c>
      <c r="B5925">
        <v>4366001</v>
      </c>
      <c r="C5925" s="293">
        <v>136200000</v>
      </c>
      <c r="D5925">
        <f t="shared" si="184"/>
        <v>4322001</v>
      </c>
      <c r="E5925">
        <f t="shared" si="185"/>
        <v>4366001</v>
      </c>
    </row>
    <row r="5926" spans="1:5">
      <c r="A5926">
        <v>4322002</v>
      </c>
      <c r="B5926">
        <v>4366002</v>
      </c>
      <c r="C5926" s="293">
        <v>148100000</v>
      </c>
      <c r="D5926">
        <f t="shared" si="184"/>
        <v>4322002</v>
      </c>
      <c r="E5926">
        <f t="shared" si="185"/>
        <v>4366002</v>
      </c>
    </row>
    <row r="5927" spans="1:5">
      <c r="A5927">
        <v>4322003</v>
      </c>
      <c r="B5927">
        <v>4366003</v>
      </c>
      <c r="C5927" s="293">
        <v>220000000</v>
      </c>
      <c r="D5927">
        <f t="shared" si="184"/>
        <v>4322003</v>
      </c>
      <c r="E5927">
        <f t="shared" si="185"/>
        <v>4366003</v>
      </c>
    </row>
    <row r="5928" spans="1:5">
      <c r="A5928">
        <v>4322004</v>
      </c>
      <c r="B5928">
        <v>4366004</v>
      </c>
      <c r="C5928" s="293">
        <v>200000000</v>
      </c>
      <c r="D5928">
        <f t="shared" si="184"/>
        <v>4322004</v>
      </c>
      <c r="E5928">
        <f t="shared" si="185"/>
        <v>4366004</v>
      </c>
    </row>
    <row r="5929" spans="1:5">
      <c r="A5929">
        <v>4410001</v>
      </c>
      <c r="B5929">
        <v>4460001</v>
      </c>
      <c r="C5929" s="293">
        <v>295400000</v>
      </c>
      <c r="D5929">
        <f t="shared" si="184"/>
        <v>4410001</v>
      </c>
      <c r="E5929">
        <f t="shared" si="185"/>
        <v>4460001</v>
      </c>
    </row>
    <row r="5930" spans="1:5">
      <c r="A5930">
        <v>4410002</v>
      </c>
      <c r="B5930">
        <v>4460002</v>
      </c>
      <c r="C5930" s="293">
        <v>214000000</v>
      </c>
      <c r="D5930">
        <f t="shared" si="184"/>
        <v>4410002</v>
      </c>
      <c r="E5930">
        <f t="shared" si="185"/>
        <v>4460002</v>
      </c>
    </row>
    <row r="5931" spans="1:5">
      <c r="A5931">
        <v>4410003</v>
      </c>
      <c r="B5931">
        <v>4460003</v>
      </c>
      <c r="C5931" s="293">
        <v>220800000</v>
      </c>
      <c r="D5931">
        <f t="shared" si="184"/>
        <v>4410003</v>
      </c>
      <c r="E5931">
        <f t="shared" si="185"/>
        <v>4460003</v>
      </c>
    </row>
    <row r="5932" spans="1:5">
      <c r="A5932">
        <v>4410005</v>
      </c>
      <c r="B5932">
        <v>4460004</v>
      </c>
      <c r="C5932" s="293">
        <v>317400000</v>
      </c>
      <c r="D5932">
        <f t="shared" si="184"/>
        <v>4410005</v>
      </c>
      <c r="E5932">
        <f t="shared" si="185"/>
        <v>4460004</v>
      </c>
    </row>
    <row r="5933" spans="1:5">
      <c r="A5933">
        <v>4410007</v>
      </c>
      <c r="B5933">
        <v>4460005</v>
      </c>
      <c r="C5933" s="293">
        <v>303400000</v>
      </c>
      <c r="D5933">
        <f t="shared" si="184"/>
        <v>4410007</v>
      </c>
      <c r="E5933">
        <f t="shared" si="185"/>
        <v>4460005</v>
      </c>
    </row>
    <row r="5934" spans="1:5">
      <c r="A5934">
        <v>4410008</v>
      </c>
      <c r="B5934">
        <v>4460006</v>
      </c>
      <c r="C5934" s="293">
        <v>313000000</v>
      </c>
      <c r="D5934">
        <f t="shared" si="184"/>
        <v>4410008</v>
      </c>
      <c r="E5934">
        <f t="shared" si="185"/>
        <v>4460006</v>
      </c>
    </row>
    <row r="5935" spans="1:5">
      <c r="A5935">
        <v>4410009</v>
      </c>
      <c r="B5935">
        <v>4460007</v>
      </c>
      <c r="C5935" s="293">
        <v>164000000</v>
      </c>
      <c r="D5935">
        <f t="shared" si="184"/>
        <v>4410009</v>
      </c>
      <c r="E5935">
        <f t="shared" si="185"/>
        <v>4460007</v>
      </c>
    </row>
    <row r="5936" spans="1:5">
      <c r="A5936">
        <v>4410010</v>
      </c>
      <c r="B5936">
        <v>4460008</v>
      </c>
      <c r="C5936" s="293">
        <v>290100000</v>
      </c>
      <c r="D5936">
        <f t="shared" si="184"/>
        <v>4410010</v>
      </c>
      <c r="E5936">
        <f t="shared" si="185"/>
        <v>4460008</v>
      </c>
    </row>
    <row r="5937" spans="1:5">
      <c r="A5937">
        <v>4410011</v>
      </c>
      <c r="B5937">
        <v>4460009</v>
      </c>
      <c r="C5937" s="293">
        <v>493600000</v>
      </c>
      <c r="D5937">
        <f t="shared" si="184"/>
        <v>4410011</v>
      </c>
      <c r="E5937">
        <f t="shared" si="185"/>
        <v>4460009</v>
      </c>
    </row>
    <row r="5938" spans="1:5">
      <c r="A5938">
        <v>4410012</v>
      </c>
      <c r="B5938">
        <v>4460010</v>
      </c>
      <c r="C5938" s="293">
        <v>506100000</v>
      </c>
      <c r="D5938">
        <f t="shared" si="184"/>
        <v>4410012</v>
      </c>
      <c r="E5938">
        <f t="shared" si="185"/>
        <v>4460010</v>
      </c>
    </row>
    <row r="5939" spans="1:5">
      <c r="A5939">
        <v>4410013</v>
      </c>
      <c r="B5939">
        <v>4460011</v>
      </c>
      <c r="C5939" s="293">
        <v>616800000</v>
      </c>
      <c r="D5939">
        <f t="shared" si="184"/>
        <v>4410013</v>
      </c>
      <c r="E5939">
        <f t="shared" si="185"/>
        <v>4460011</v>
      </c>
    </row>
    <row r="5940" spans="1:5">
      <c r="A5940">
        <v>4410014</v>
      </c>
      <c r="B5940">
        <v>4460012</v>
      </c>
      <c r="C5940" s="293">
        <v>176400000</v>
      </c>
      <c r="D5940">
        <f t="shared" si="184"/>
        <v>4410014</v>
      </c>
      <c r="E5940">
        <f t="shared" si="185"/>
        <v>4460012</v>
      </c>
    </row>
    <row r="5941" spans="1:5">
      <c r="A5941">
        <v>4410015</v>
      </c>
      <c r="B5941">
        <v>4460013</v>
      </c>
      <c r="C5941" s="293">
        <v>377500000</v>
      </c>
      <c r="D5941">
        <f t="shared" si="184"/>
        <v>4410015</v>
      </c>
      <c r="E5941">
        <f t="shared" si="185"/>
        <v>4460013</v>
      </c>
    </row>
    <row r="5942" spans="1:5">
      <c r="A5942">
        <v>4410016</v>
      </c>
      <c r="B5942">
        <v>4460014</v>
      </c>
      <c r="C5942" s="293">
        <v>789500000</v>
      </c>
      <c r="D5942">
        <f t="shared" si="184"/>
        <v>4410016</v>
      </c>
      <c r="E5942">
        <f t="shared" si="185"/>
        <v>4460014</v>
      </c>
    </row>
    <row r="5943" spans="1:5">
      <c r="A5943">
        <v>4410017</v>
      </c>
      <c r="B5943">
        <v>4460015</v>
      </c>
      <c r="C5943" s="293">
        <v>546000000</v>
      </c>
      <c r="D5943">
        <f t="shared" si="184"/>
        <v>4410017</v>
      </c>
      <c r="E5943">
        <f t="shared" si="185"/>
        <v>4460015</v>
      </c>
    </row>
    <row r="5944" spans="1:5">
      <c r="A5944">
        <v>4410018</v>
      </c>
      <c r="B5944">
        <v>4460016</v>
      </c>
      <c r="C5944" s="293">
        <v>642600000</v>
      </c>
      <c r="D5944">
        <f t="shared" si="184"/>
        <v>4410018</v>
      </c>
      <c r="E5944">
        <f t="shared" si="185"/>
        <v>4460016</v>
      </c>
    </row>
    <row r="5945" spans="1:5">
      <c r="A5945">
        <v>4411002</v>
      </c>
      <c r="B5945">
        <v>4461001</v>
      </c>
      <c r="C5945" s="293">
        <v>267400000</v>
      </c>
      <c r="D5945">
        <f t="shared" si="184"/>
        <v>4411002</v>
      </c>
      <c r="E5945">
        <f t="shared" si="185"/>
        <v>4461001</v>
      </c>
    </row>
    <row r="5946" spans="1:5">
      <c r="A5946">
        <v>4411003</v>
      </c>
      <c r="B5946">
        <v>4461002</v>
      </c>
      <c r="C5946" s="293">
        <v>150200000</v>
      </c>
      <c r="D5946">
        <f t="shared" si="184"/>
        <v>4411003</v>
      </c>
      <c r="E5946">
        <f t="shared" si="185"/>
        <v>4461002</v>
      </c>
    </row>
    <row r="5947" spans="1:5">
      <c r="A5947">
        <v>4411004</v>
      </c>
      <c r="B5947">
        <v>4461003</v>
      </c>
      <c r="C5947" s="293">
        <v>199800000</v>
      </c>
      <c r="D5947">
        <f t="shared" si="184"/>
        <v>4411004</v>
      </c>
      <c r="E5947">
        <f t="shared" si="185"/>
        <v>4461003</v>
      </c>
    </row>
    <row r="5948" spans="1:5">
      <c r="A5948">
        <v>4411005</v>
      </c>
      <c r="B5948">
        <v>4461004</v>
      </c>
      <c r="C5948" s="293">
        <v>261400000</v>
      </c>
      <c r="D5948">
        <f t="shared" si="184"/>
        <v>4411005</v>
      </c>
      <c r="E5948">
        <f t="shared" si="185"/>
        <v>4461004</v>
      </c>
    </row>
    <row r="5949" spans="1:5">
      <c r="A5949">
        <v>4411006</v>
      </c>
      <c r="B5949">
        <v>4461005</v>
      </c>
      <c r="C5949" s="293">
        <v>290000000</v>
      </c>
      <c r="D5949">
        <f t="shared" si="184"/>
        <v>4411006</v>
      </c>
      <c r="E5949">
        <f t="shared" si="185"/>
        <v>4461005</v>
      </c>
    </row>
    <row r="5950" spans="1:5">
      <c r="A5950">
        <v>4411007</v>
      </c>
      <c r="B5950">
        <v>4461006</v>
      </c>
      <c r="C5950" s="293">
        <v>461100000</v>
      </c>
      <c r="D5950">
        <f t="shared" si="184"/>
        <v>4411007</v>
      </c>
      <c r="E5950">
        <f t="shared" si="185"/>
        <v>4461006</v>
      </c>
    </row>
    <row r="5951" spans="1:5">
      <c r="A5951">
        <v>4411008</v>
      </c>
      <c r="B5951">
        <v>4461007</v>
      </c>
      <c r="C5951" s="293">
        <v>630300000</v>
      </c>
      <c r="D5951">
        <f t="shared" si="184"/>
        <v>4411008</v>
      </c>
      <c r="E5951">
        <f t="shared" si="185"/>
        <v>4461007</v>
      </c>
    </row>
    <row r="5952" spans="1:5">
      <c r="A5952">
        <v>4411009</v>
      </c>
      <c r="B5952">
        <v>4461008</v>
      </c>
      <c r="C5952" s="293">
        <v>315300000</v>
      </c>
      <c r="D5952">
        <f t="shared" si="184"/>
        <v>4411009</v>
      </c>
      <c r="E5952">
        <f t="shared" si="185"/>
        <v>4461008</v>
      </c>
    </row>
    <row r="5953" spans="1:5">
      <c r="A5953">
        <v>4411010</v>
      </c>
      <c r="B5953">
        <v>4461009</v>
      </c>
      <c r="C5953" s="293">
        <v>336000000</v>
      </c>
      <c r="D5953">
        <f t="shared" si="184"/>
        <v>4411010</v>
      </c>
      <c r="E5953">
        <f t="shared" si="185"/>
        <v>4461009</v>
      </c>
    </row>
    <row r="5954" spans="1:5">
      <c r="A5954">
        <v>4404004</v>
      </c>
      <c r="B5954">
        <v>4462001</v>
      </c>
      <c r="C5954" s="293">
        <v>136300000</v>
      </c>
      <c r="D5954">
        <f t="shared" si="184"/>
        <v>4404004</v>
      </c>
      <c r="E5954">
        <f t="shared" si="185"/>
        <v>4462001</v>
      </c>
    </row>
    <row r="5955" spans="1:5">
      <c r="A5955">
        <v>4404005</v>
      </c>
      <c r="B5955">
        <v>4462002</v>
      </c>
      <c r="C5955" s="293">
        <v>160400000</v>
      </c>
      <c r="D5955">
        <f t="shared" ref="D5955:D6018" si="186">+A5955*1</f>
        <v>4404005</v>
      </c>
      <c r="E5955">
        <f t="shared" ref="E5955:E6018" si="187">+B5955*1</f>
        <v>4462002</v>
      </c>
    </row>
    <row r="5956" spans="1:5">
      <c r="A5956">
        <v>4404006</v>
      </c>
      <c r="B5956">
        <v>4462003</v>
      </c>
      <c r="C5956" s="293">
        <v>288400000</v>
      </c>
      <c r="D5956">
        <f t="shared" si="186"/>
        <v>4404006</v>
      </c>
      <c r="E5956">
        <f t="shared" si="187"/>
        <v>4462003</v>
      </c>
    </row>
    <row r="5957" spans="1:5">
      <c r="A5957">
        <v>4404007</v>
      </c>
      <c r="B5957">
        <v>4462004</v>
      </c>
      <c r="C5957" s="293">
        <v>278700000</v>
      </c>
      <c r="D5957">
        <f t="shared" si="186"/>
        <v>4404007</v>
      </c>
      <c r="E5957">
        <f t="shared" si="187"/>
        <v>4462004</v>
      </c>
    </row>
    <row r="5958" spans="1:5">
      <c r="A5958">
        <v>4404008</v>
      </c>
      <c r="B5958">
        <v>4462005</v>
      </c>
      <c r="C5958" s="293">
        <v>208400000</v>
      </c>
      <c r="D5958">
        <f t="shared" si="186"/>
        <v>4404008</v>
      </c>
      <c r="E5958">
        <f t="shared" si="187"/>
        <v>4462005</v>
      </c>
    </row>
    <row r="5959" spans="1:5">
      <c r="A5959">
        <v>4404009</v>
      </c>
      <c r="B5959">
        <v>4462006</v>
      </c>
      <c r="C5959" s="293">
        <v>307300000</v>
      </c>
      <c r="D5959">
        <f t="shared" si="186"/>
        <v>4404009</v>
      </c>
      <c r="E5959">
        <f t="shared" si="187"/>
        <v>4462006</v>
      </c>
    </row>
    <row r="5960" spans="1:5">
      <c r="A5960">
        <v>4404010</v>
      </c>
      <c r="B5960">
        <v>4462007</v>
      </c>
      <c r="C5960" s="293">
        <v>482600000</v>
      </c>
      <c r="D5960">
        <f t="shared" si="186"/>
        <v>4404010</v>
      </c>
      <c r="E5960">
        <f t="shared" si="187"/>
        <v>4462007</v>
      </c>
    </row>
    <row r="5961" spans="1:5">
      <c r="A5961">
        <v>4404011</v>
      </c>
      <c r="B5961">
        <v>4462008</v>
      </c>
      <c r="C5961" s="293">
        <v>332900000</v>
      </c>
      <c r="D5961">
        <f t="shared" si="186"/>
        <v>4404011</v>
      </c>
      <c r="E5961">
        <f t="shared" si="187"/>
        <v>4462008</v>
      </c>
    </row>
    <row r="5962" spans="1:5">
      <c r="A5962">
        <v>4404012</v>
      </c>
      <c r="B5962">
        <v>4462009</v>
      </c>
      <c r="C5962" s="293">
        <v>602400000</v>
      </c>
      <c r="D5962">
        <f t="shared" si="186"/>
        <v>4404012</v>
      </c>
      <c r="E5962">
        <f t="shared" si="187"/>
        <v>4462009</v>
      </c>
    </row>
    <row r="5963" spans="1:5">
      <c r="A5963">
        <v>4412002</v>
      </c>
      <c r="B5963">
        <v>4463001</v>
      </c>
      <c r="C5963" s="293">
        <v>162700000</v>
      </c>
      <c r="D5963">
        <f t="shared" si="186"/>
        <v>4412002</v>
      </c>
      <c r="E5963">
        <f t="shared" si="187"/>
        <v>4463001</v>
      </c>
    </row>
    <row r="5964" spans="1:5">
      <c r="A5964">
        <v>4412003</v>
      </c>
      <c r="B5964">
        <v>4463002</v>
      </c>
      <c r="C5964" s="293">
        <v>209700000</v>
      </c>
      <c r="D5964">
        <f t="shared" si="186"/>
        <v>4412003</v>
      </c>
      <c r="E5964">
        <f t="shared" si="187"/>
        <v>4463002</v>
      </c>
    </row>
    <row r="5965" spans="1:5">
      <c r="A5965">
        <v>4412004</v>
      </c>
      <c r="B5965">
        <v>4463003</v>
      </c>
      <c r="C5965" s="293">
        <v>291400000</v>
      </c>
      <c r="D5965">
        <f t="shared" si="186"/>
        <v>4412004</v>
      </c>
      <c r="E5965">
        <f t="shared" si="187"/>
        <v>4463003</v>
      </c>
    </row>
    <row r="5966" spans="1:5">
      <c r="A5966">
        <v>4412008</v>
      </c>
      <c r="B5966">
        <v>4463004</v>
      </c>
      <c r="C5966" s="293">
        <v>310700000</v>
      </c>
      <c r="D5966">
        <f t="shared" si="186"/>
        <v>4412008</v>
      </c>
      <c r="E5966">
        <f t="shared" si="187"/>
        <v>4463004</v>
      </c>
    </row>
    <row r="5967" spans="1:5">
      <c r="A5967">
        <v>4412005</v>
      </c>
      <c r="B5967">
        <v>4464001</v>
      </c>
      <c r="C5967" s="293">
        <v>169800000</v>
      </c>
      <c r="D5967">
        <f t="shared" si="186"/>
        <v>4412005</v>
      </c>
      <c r="E5967">
        <f t="shared" si="187"/>
        <v>4464001</v>
      </c>
    </row>
    <row r="5968" spans="1:5">
      <c r="A5968">
        <v>4412006</v>
      </c>
      <c r="B5968">
        <v>4464002</v>
      </c>
      <c r="C5968" s="293">
        <v>503100000</v>
      </c>
      <c r="D5968">
        <f t="shared" si="186"/>
        <v>4412006</v>
      </c>
      <c r="E5968">
        <f t="shared" si="187"/>
        <v>4464002</v>
      </c>
    </row>
    <row r="5969" spans="1:5">
      <c r="A5969">
        <v>4412007</v>
      </c>
      <c r="B5969">
        <v>4464003</v>
      </c>
      <c r="C5969" s="293">
        <v>192600000</v>
      </c>
      <c r="D5969">
        <f t="shared" si="186"/>
        <v>4412007</v>
      </c>
      <c r="E5969">
        <f t="shared" si="187"/>
        <v>4464003</v>
      </c>
    </row>
    <row r="5970" spans="1:5">
      <c r="A5970">
        <v>4412009</v>
      </c>
      <c r="B5970">
        <v>4464004</v>
      </c>
      <c r="C5970" s="293">
        <v>299300000</v>
      </c>
      <c r="D5970">
        <f t="shared" si="186"/>
        <v>4412009</v>
      </c>
      <c r="E5970">
        <f t="shared" si="187"/>
        <v>4464004</v>
      </c>
    </row>
    <row r="5971" spans="1:5">
      <c r="A5971">
        <v>4412010</v>
      </c>
      <c r="B5971">
        <v>4464005</v>
      </c>
      <c r="C5971" s="293">
        <v>612700000</v>
      </c>
      <c r="D5971">
        <f t="shared" si="186"/>
        <v>4412010</v>
      </c>
      <c r="E5971">
        <f t="shared" si="187"/>
        <v>4464005</v>
      </c>
    </row>
    <row r="5972" spans="1:5">
      <c r="A5972">
        <v>4412011</v>
      </c>
      <c r="B5972">
        <v>4464006</v>
      </c>
      <c r="C5972" s="293">
        <v>649400000</v>
      </c>
      <c r="D5972">
        <f t="shared" si="186"/>
        <v>4412011</v>
      </c>
      <c r="E5972">
        <f t="shared" si="187"/>
        <v>4464006</v>
      </c>
    </row>
    <row r="5973" spans="1:5">
      <c r="A5973">
        <v>4426001</v>
      </c>
      <c r="B5973">
        <v>4465001</v>
      </c>
      <c r="C5973" s="293">
        <v>324300000</v>
      </c>
      <c r="D5973">
        <f t="shared" si="186"/>
        <v>4426001</v>
      </c>
      <c r="E5973">
        <f t="shared" si="187"/>
        <v>4465001</v>
      </c>
    </row>
    <row r="5974" spans="1:5">
      <c r="A5974">
        <v>4426002</v>
      </c>
      <c r="B5974">
        <v>4465002</v>
      </c>
      <c r="C5974" s="293">
        <v>270800000</v>
      </c>
      <c r="D5974">
        <f t="shared" si="186"/>
        <v>4426002</v>
      </c>
      <c r="E5974">
        <f t="shared" si="187"/>
        <v>4465002</v>
      </c>
    </row>
    <row r="5975" spans="1:5">
      <c r="A5975">
        <v>4426003</v>
      </c>
      <c r="B5975">
        <v>4465003</v>
      </c>
      <c r="C5975" s="293">
        <v>225200000</v>
      </c>
      <c r="D5975">
        <f t="shared" si="186"/>
        <v>4426003</v>
      </c>
      <c r="E5975">
        <f t="shared" si="187"/>
        <v>4465003</v>
      </c>
    </row>
    <row r="5976" spans="1:5">
      <c r="A5976">
        <v>4426004</v>
      </c>
      <c r="B5976">
        <v>4465004</v>
      </c>
      <c r="C5976" s="293">
        <v>391300000</v>
      </c>
      <c r="D5976">
        <f t="shared" si="186"/>
        <v>4426004</v>
      </c>
      <c r="E5976">
        <f t="shared" si="187"/>
        <v>4465004</v>
      </c>
    </row>
    <row r="5977" spans="1:5">
      <c r="A5977">
        <v>4426005</v>
      </c>
      <c r="B5977">
        <v>4465005</v>
      </c>
      <c r="C5977" s="293">
        <v>184700000</v>
      </c>
      <c r="D5977">
        <f t="shared" si="186"/>
        <v>4426005</v>
      </c>
      <c r="E5977">
        <f t="shared" si="187"/>
        <v>4465005</v>
      </c>
    </row>
    <row r="5978" spans="1:5">
      <c r="A5978">
        <v>4426006</v>
      </c>
      <c r="B5978">
        <v>4465006</v>
      </c>
      <c r="C5978" s="293">
        <v>561000000</v>
      </c>
      <c r="D5978">
        <f t="shared" si="186"/>
        <v>4426006</v>
      </c>
      <c r="E5978">
        <f t="shared" si="187"/>
        <v>4465006</v>
      </c>
    </row>
    <row r="5979" spans="1:5">
      <c r="A5979">
        <v>4426007</v>
      </c>
      <c r="B5979">
        <v>4465007</v>
      </c>
      <c r="C5979" s="293">
        <v>327300000</v>
      </c>
      <c r="D5979">
        <f t="shared" si="186"/>
        <v>4426007</v>
      </c>
      <c r="E5979">
        <f t="shared" si="187"/>
        <v>4465007</v>
      </c>
    </row>
    <row r="5980" spans="1:5">
      <c r="A5980">
        <v>4426008</v>
      </c>
      <c r="B5980">
        <v>4465008</v>
      </c>
      <c r="C5980" s="293">
        <v>538800000</v>
      </c>
      <c r="D5980">
        <f t="shared" si="186"/>
        <v>4426008</v>
      </c>
      <c r="E5980">
        <f t="shared" si="187"/>
        <v>4465008</v>
      </c>
    </row>
    <row r="5981" spans="1:5">
      <c r="A5981">
        <v>4426009</v>
      </c>
      <c r="B5981">
        <v>4465009</v>
      </c>
      <c r="C5981" s="293">
        <v>473200000</v>
      </c>
      <c r="D5981">
        <f t="shared" si="186"/>
        <v>4426009</v>
      </c>
      <c r="E5981">
        <f t="shared" si="187"/>
        <v>4465009</v>
      </c>
    </row>
    <row r="5982" spans="1:5">
      <c r="A5982">
        <v>4426010</v>
      </c>
      <c r="B5982">
        <v>4465010</v>
      </c>
      <c r="C5982" s="293">
        <v>692300000</v>
      </c>
      <c r="D5982">
        <f t="shared" si="186"/>
        <v>4426010</v>
      </c>
      <c r="E5982">
        <f t="shared" si="187"/>
        <v>4465010</v>
      </c>
    </row>
    <row r="5983" spans="1:5">
      <c r="A5983">
        <v>4426011</v>
      </c>
      <c r="B5983">
        <v>4465011</v>
      </c>
      <c r="C5983" s="293">
        <v>697900000</v>
      </c>
      <c r="D5983">
        <f t="shared" si="186"/>
        <v>4426011</v>
      </c>
      <c r="E5983">
        <f t="shared" si="187"/>
        <v>4465011</v>
      </c>
    </row>
    <row r="5984" spans="1:5">
      <c r="A5984">
        <v>4426012</v>
      </c>
      <c r="B5984">
        <v>4465012</v>
      </c>
      <c r="C5984" s="293">
        <v>538800000</v>
      </c>
      <c r="D5984">
        <f t="shared" si="186"/>
        <v>4426012</v>
      </c>
      <c r="E5984">
        <f t="shared" si="187"/>
        <v>4465012</v>
      </c>
    </row>
    <row r="5985" spans="1:5">
      <c r="A5985">
        <v>4422001</v>
      </c>
      <c r="B5985">
        <v>4466001</v>
      </c>
      <c r="C5985" s="293">
        <v>299100000</v>
      </c>
      <c r="D5985">
        <f t="shared" si="186"/>
        <v>4422001</v>
      </c>
      <c r="E5985">
        <f t="shared" si="187"/>
        <v>4466001</v>
      </c>
    </row>
    <row r="5986" spans="1:5">
      <c r="A5986">
        <v>4422002</v>
      </c>
      <c r="B5986">
        <v>4466002</v>
      </c>
      <c r="C5986" s="293">
        <v>303800000</v>
      </c>
      <c r="D5986">
        <f t="shared" si="186"/>
        <v>4422002</v>
      </c>
      <c r="E5986">
        <f t="shared" si="187"/>
        <v>4466002</v>
      </c>
    </row>
    <row r="5987" spans="1:5">
      <c r="A5987">
        <v>4422003</v>
      </c>
      <c r="B5987">
        <v>4466003</v>
      </c>
      <c r="C5987" s="293">
        <v>504300000</v>
      </c>
      <c r="D5987">
        <f t="shared" si="186"/>
        <v>4422003</v>
      </c>
      <c r="E5987">
        <f t="shared" si="187"/>
        <v>4466003</v>
      </c>
    </row>
    <row r="5988" spans="1:5">
      <c r="A5988">
        <v>4422004</v>
      </c>
      <c r="B5988">
        <v>4466004</v>
      </c>
      <c r="C5988" s="293">
        <v>293800000</v>
      </c>
      <c r="D5988">
        <f t="shared" si="186"/>
        <v>4422004</v>
      </c>
      <c r="E5988">
        <f t="shared" si="187"/>
        <v>4466004</v>
      </c>
    </row>
    <row r="5989" spans="1:5">
      <c r="A5989">
        <v>4422005</v>
      </c>
      <c r="B5989">
        <v>4466005</v>
      </c>
      <c r="C5989" s="293">
        <v>308300000</v>
      </c>
      <c r="D5989">
        <f t="shared" si="186"/>
        <v>4422005</v>
      </c>
      <c r="E5989">
        <f t="shared" si="187"/>
        <v>4466005</v>
      </c>
    </row>
    <row r="5990" spans="1:5">
      <c r="A5990">
        <v>4422006</v>
      </c>
      <c r="B5990">
        <v>4466006</v>
      </c>
      <c r="C5990" s="293">
        <v>411900000</v>
      </c>
      <c r="D5990">
        <f t="shared" si="186"/>
        <v>4422006</v>
      </c>
      <c r="E5990">
        <f t="shared" si="187"/>
        <v>4466006</v>
      </c>
    </row>
    <row r="5991" spans="1:5">
      <c r="A5991">
        <v>4422007</v>
      </c>
      <c r="B5991">
        <v>4466007</v>
      </c>
      <c r="C5991" s="293">
        <v>481000000</v>
      </c>
      <c r="D5991">
        <f t="shared" si="186"/>
        <v>4422007</v>
      </c>
      <c r="E5991">
        <f t="shared" si="187"/>
        <v>4466007</v>
      </c>
    </row>
    <row r="5992" spans="1:5">
      <c r="A5992">
        <v>4422009</v>
      </c>
      <c r="B5992">
        <v>4466008</v>
      </c>
      <c r="C5992" s="293">
        <v>435700000</v>
      </c>
      <c r="D5992">
        <f t="shared" si="186"/>
        <v>4422009</v>
      </c>
      <c r="E5992">
        <f t="shared" si="187"/>
        <v>4466008</v>
      </c>
    </row>
    <row r="5993" spans="1:5">
      <c r="A5993">
        <v>4422013</v>
      </c>
      <c r="B5993">
        <v>4466009</v>
      </c>
      <c r="C5993" s="293">
        <v>287900000</v>
      </c>
      <c r="D5993">
        <f t="shared" si="186"/>
        <v>4422013</v>
      </c>
      <c r="E5993">
        <f t="shared" si="187"/>
        <v>4466009</v>
      </c>
    </row>
    <row r="5994" spans="1:5">
      <c r="A5994">
        <v>4422014</v>
      </c>
      <c r="B5994">
        <v>4466010</v>
      </c>
      <c r="C5994" s="293">
        <v>344100000</v>
      </c>
      <c r="D5994">
        <f t="shared" si="186"/>
        <v>4422014</v>
      </c>
      <c r="E5994">
        <f t="shared" si="187"/>
        <v>4466010</v>
      </c>
    </row>
    <row r="5995" spans="1:5">
      <c r="A5995">
        <v>4422015</v>
      </c>
      <c r="B5995">
        <v>4466011</v>
      </c>
      <c r="C5995" s="293">
        <v>182200000</v>
      </c>
      <c r="D5995">
        <f t="shared" si="186"/>
        <v>4422015</v>
      </c>
      <c r="E5995">
        <f t="shared" si="187"/>
        <v>4466011</v>
      </c>
    </row>
    <row r="5996" spans="1:5">
      <c r="A5996">
        <v>4422080</v>
      </c>
      <c r="B5996">
        <v>4466012</v>
      </c>
      <c r="C5996" s="293">
        <v>526000000</v>
      </c>
      <c r="D5996">
        <f t="shared" si="186"/>
        <v>4422080</v>
      </c>
      <c r="E5996">
        <f t="shared" si="187"/>
        <v>4466012</v>
      </c>
    </row>
    <row r="5997" spans="1:5">
      <c r="A5997">
        <v>4422081</v>
      </c>
      <c r="B5997">
        <v>4466013</v>
      </c>
      <c r="C5997" s="293">
        <v>120000000</v>
      </c>
      <c r="D5997">
        <f t="shared" si="186"/>
        <v>4422081</v>
      </c>
      <c r="E5997">
        <f t="shared" si="187"/>
        <v>4466013</v>
      </c>
    </row>
    <row r="5998" spans="1:5">
      <c r="A5998">
        <v>4422082</v>
      </c>
      <c r="B5998">
        <v>4466014</v>
      </c>
      <c r="C5998" s="293">
        <v>335600000</v>
      </c>
      <c r="D5998">
        <f t="shared" si="186"/>
        <v>4422082</v>
      </c>
      <c r="E5998">
        <f t="shared" si="187"/>
        <v>4466014</v>
      </c>
    </row>
    <row r="5999" spans="1:5">
      <c r="A5999">
        <v>4422083</v>
      </c>
      <c r="B5999">
        <v>4466015</v>
      </c>
      <c r="C5999" s="293">
        <v>200200000</v>
      </c>
      <c r="D5999">
        <f t="shared" si="186"/>
        <v>4422083</v>
      </c>
      <c r="E5999">
        <f t="shared" si="187"/>
        <v>4466015</v>
      </c>
    </row>
    <row r="6000" spans="1:5">
      <c r="A6000">
        <v>4422084</v>
      </c>
      <c r="B6000">
        <v>4466016</v>
      </c>
      <c r="C6000" s="293">
        <v>202000000</v>
      </c>
      <c r="D6000">
        <f t="shared" si="186"/>
        <v>4422084</v>
      </c>
      <c r="E6000">
        <f t="shared" si="187"/>
        <v>4466016</v>
      </c>
    </row>
    <row r="6001" spans="1:5">
      <c r="A6001">
        <v>4422085</v>
      </c>
      <c r="B6001">
        <v>4466017</v>
      </c>
      <c r="C6001" s="293">
        <v>312200000</v>
      </c>
      <c r="D6001">
        <f t="shared" si="186"/>
        <v>4422085</v>
      </c>
      <c r="E6001">
        <f t="shared" si="187"/>
        <v>4466017</v>
      </c>
    </row>
    <row r="6002" spans="1:5">
      <c r="A6002">
        <v>4422086</v>
      </c>
      <c r="B6002">
        <v>4466018</v>
      </c>
      <c r="C6002" s="293">
        <v>350900000</v>
      </c>
      <c r="D6002">
        <f t="shared" si="186"/>
        <v>4422086</v>
      </c>
      <c r="E6002">
        <f t="shared" si="187"/>
        <v>4466018</v>
      </c>
    </row>
    <row r="6003" spans="1:5">
      <c r="A6003">
        <v>4422087</v>
      </c>
      <c r="B6003">
        <v>4466019</v>
      </c>
      <c r="C6003" s="293">
        <v>250200000</v>
      </c>
      <c r="D6003">
        <f t="shared" si="186"/>
        <v>4422087</v>
      </c>
      <c r="E6003">
        <f t="shared" si="187"/>
        <v>4466019</v>
      </c>
    </row>
    <row r="6004" spans="1:5">
      <c r="A6004">
        <v>4422088</v>
      </c>
      <c r="B6004">
        <v>4466020</v>
      </c>
      <c r="C6004" s="293">
        <v>783000000</v>
      </c>
      <c r="D6004">
        <f t="shared" si="186"/>
        <v>4422088</v>
      </c>
      <c r="E6004">
        <f t="shared" si="187"/>
        <v>4466020</v>
      </c>
    </row>
    <row r="6005" spans="1:5">
      <c r="A6005">
        <v>4422089</v>
      </c>
      <c r="B6005">
        <v>4466021</v>
      </c>
      <c r="C6005" s="293">
        <v>490000000</v>
      </c>
      <c r="D6005">
        <f t="shared" si="186"/>
        <v>4422089</v>
      </c>
      <c r="E6005">
        <f t="shared" si="187"/>
        <v>4466021</v>
      </c>
    </row>
    <row r="6006" spans="1:5">
      <c r="A6006">
        <v>4422090</v>
      </c>
      <c r="B6006">
        <v>4466022</v>
      </c>
      <c r="C6006" s="293">
        <v>494200000</v>
      </c>
      <c r="D6006">
        <f t="shared" si="186"/>
        <v>4422090</v>
      </c>
      <c r="E6006">
        <f t="shared" si="187"/>
        <v>4466022</v>
      </c>
    </row>
    <row r="6007" spans="1:5">
      <c r="A6007">
        <v>4422091</v>
      </c>
      <c r="B6007">
        <v>4466023</v>
      </c>
      <c r="C6007" s="293">
        <v>556200000</v>
      </c>
      <c r="D6007">
        <f t="shared" si="186"/>
        <v>4422091</v>
      </c>
      <c r="E6007">
        <f t="shared" si="187"/>
        <v>4466023</v>
      </c>
    </row>
    <row r="6008" spans="1:5">
      <c r="A6008">
        <v>4422092</v>
      </c>
      <c r="B6008">
        <v>4466024</v>
      </c>
      <c r="C6008" s="293">
        <v>441300000</v>
      </c>
      <c r="D6008">
        <f t="shared" si="186"/>
        <v>4422092</v>
      </c>
      <c r="E6008">
        <f t="shared" si="187"/>
        <v>4466024</v>
      </c>
    </row>
    <row r="6009" spans="1:5">
      <c r="A6009">
        <v>4422093</v>
      </c>
      <c r="B6009">
        <v>4466025</v>
      </c>
      <c r="C6009" s="293">
        <v>395400000</v>
      </c>
      <c r="D6009">
        <f t="shared" si="186"/>
        <v>4422093</v>
      </c>
      <c r="E6009">
        <f t="shared" si="187"/>
        <v>4466025</v>
      </c>
    </row>
    <row r="6010" spans="1:5">
      <c r="A6010">
        <v>4422094</v>
      </c>
      <c r="B6010">
        <v>4466026</v>
      </c>
      <c r="C6010" s="293">
        <v>689400000</v>
      </c>
      <c r="D6010">
        <f t="shared" si="186"/>
        <v>4422094</v>
      </c>
      <c r="E6010">
        <f t="shared" si="187"/>
        <v>4466026</v>
      </c>
    </row>
    <row r="6011" spans="1:5">
      <c r="A6011">
        <v>4422095</v>
      </c>
      <c r="B6011">
        <v>4466027</v>
      </c>
      <c r="C6011" s="293">
        <v>718100000</v>
      </c>
      <c r="D6011">
        <f t="shared" si="186"/>
        <v>4422095</v>
      </c>
      <c r="E6011">
        <f t="shared" si="187"/>
        <v>4466027</v>
      </c>
    </row>
    <row r="6012" spans="1:5">
      <c r="A6012">
        <v>4422096</v>
      </c>
      <c r="B6012">
        <v>4466028</v>
      </c>
      <c r="C6012" s="293">
        <v>798900000</v>
      </c>
      <c r="D6012">
        <f t="shared" si="186"/>
        <v>4422096</v>
      </c>
      <c r="E6012">
        <f t="shared" si="187"/>
        <v>4466028</v>
      </c>
    </row>
    <row r="6013" spans="1:5">
      <c r="A6013">
        <v>4422097</v>
      </c>
      <c r="B6013">
        <v>4466029</v>
      </c>
      <c r="C6013" s="293">
        <v>665300000</v>
      </c>
      <c r="D6013">
        <f t="shared" si="186"/>
        <v>4422097</v>
      </c>
      <c r="E6013">
        <f t="shared" si="187"/>
        <v>4466029</v>
      </c>
    </row>
    <row r="6014" spans="1:5">
      <c r="A6014">
        <v>4422098</v>
      </c>
      <c r="B6014">
        <v>4466030</v>
      </c>
      <c r="C6014" s="293">
        <v>567000000</v>
      </c>
      <c r="D6014">
        <f t="shared" si="186"/>
        <v>4422098</v>
      </c>
      <c r="E6014">
        <f t="shared" si="187"/>
        <v>4466030</v>
      </c>
    </row>
    <row r="6015" spans="1:5">
      <c r="A6015">
        <v>4422099</v>
      </c>
      <c r="B6015">
        <v>4466031</v>
      </c>
      <c r="C6015" s="293">
        <v>742300000</v>
      </c>
      <c r="D6015">
        <f t="shared" si="186"/>
        <v>4422099</v>
      </c>
      <c r="E6015">
        <f t="shared" si="187"/>
        <v>4466031</v>
      </c>
    </row>
    <row r="6016" spans="1:5">
      <c r="A6016">
        <v>4422100</v>
      </c>
      <c r="B6016">
        <v>4466032</v>
      </c>
      <c r="C6016" s="293">
        <v>604300000</v>
      </c>
      <c r="D6016">
        <f t="shared" si="186"/>
        <v>4422100</v>
      </c>
      <c r="E6016">
        <f t="shared" si="187"/>
        <v>4466032</v>
      </c>
    </row>
    <row r="6017" spans="1:5">
      <c r="A6017">
        <v>4422101</v>
      </c>
      <c r="B6017">
        <v>4466033</v>
      </c>
      <c r="C6017" s="293">
        <v>821400000</v>
      </c>
      <c r="D6017">
        <f t="shared" si="186"/>
        <v>4422101</v>
      </c>
      <c r="E6017">
        <f t="shared" si="187"/>
        <v>4466033</v>
      </c>
    </row>
    <row r="6018" spans="1:5">
      <c r="A6018">
        <v>4422102</v>
      </c>
      <c r="B6018">
        <v>4466034</v>
      </c>
      <c r="C6018" s="293">
        <v>676700000</v>
      </c>
      <c r="D6018">
        <f t="shared" si="186"/>
        <v>4422102</v>
      </c>
      <c r="E6018">
        <f t="shared" si="187"/>
        <v>4466034</v>
      </c>
    </row>
    <row r="6019" spans="1:5">
      <c r="A6019">
        <v>4422103</v>
      </c>
      <c r="B6019">
        <v>4466035</v>
      </c>
      <c r="C6019" s="293">
        <v>713300000</v>
      </c>
      <c r="D6019">
        <f t="shared" ref="D6019:D6082" si="188">+A6019*1</f>
        <v>4422103</v>
      </c>
      <c r="E6019">
        <f t="shared" ref="E6019:E6082" si="189">+B6019*1</f>
        <v>4466035</v>
      </c>
    </row>
    <row r="6020" spans="1:5">
      <c r="A6020">
        <v>4422104</v>
      </c>
      <c r="B6020">
        <v>4466036</v>
      </c>
      <c r="C6020" s="293">
        <v>817300000</v>
      </c>
      <c r="D6020">
        <f t="shared" si="188"/>
        <v>4422104</v>
      </c>
      <c r="E6020">
        <f t="shared" si="189"/>
        <v>4466036</v>
      </c>
    </row>
    <row r="6021" spans="1:5">
      <c r="A6021">
        <v>4422105</v>
      </c>
      <c r="B6021">
        <v>4466037</v>
      </c>
      <c r="C6021" s="293">
        <v>815400000</v>
      </c>
      <c r="D6021">
        <f t="shared" si="188"/>
        <v>4422105</v>
      </c>
      <c r="E6021">
        <f t="shared" si="189"/>
        <v>4466037</v>
      </c>
    </row>
    <row r="6022" spans="1:5">
      <c r="A6022">
        <v>4422106</v>
      </c>
      <c r="B6022">
        <v>4466038</v>
      </c>
      <c r="C6022" s="293">
        <v>553500000</v>
      </c>
      <c r="D6022">
        <f t="shared" si="188"/>
        <v>4422106</v>
      </c>
      <c r="E6022">
        <f t="shared" si="189"/>
        <v>4466038</v>
      </c>
    </row>
    <row r="6023" spans="1:5">
      <c r="A6023">
        <v>4422107</v>
      </c>
      <c r="B6023">
        <v>4466039</v>
      </c>
      <c r="C6023" s="293">
        <v>524800000</v>
      </c>
      <c r="D6023">
        <f t="shared" si="188"/>
        <v>4422107</v>
      </c>
      <c r="E6023">
        <f t="shared" si="189"/>
        <v>4466039</v>
      </c>
    </row>
    <row r="6024" spans="1:5">
      <c r="A6024">
        <v>4422108</v>
      </c>
      <c r="B6024">
        <v>4466040</v>
      </c>
      <c r="C6024" s="293">
        <v>698100000</v>
      </c>
      <c r="D6024">
        <f t="shared" si="188"/>
        <v>4422108</v>
      </c>
      <c r="E6024">
        <f t="shared" si="189"/>
        <v>4466040</v>
      </c>
    </row>
    <row r="6025" spans="1:5">
      <c r="A6025">
        <v>4519001</v>
      </c>
      <c r="B6025">
        <v>4550001</v>
      </c>
      <c r="C6025" s="293">
        <v>26000000</v>
      </c>
      <c r="D6025">
        <f t="shared" si="188"/>
        <v>4519001</v>
      </c>
      <c r="E6025">
        <f t="shared" si="189"/>
        <v>4550001</v>
      </c>
    </row>
    <row r="6026" spans="1:5">
      <c r="A6026">
        <v>4519002</v>
      </c>
      <c r="B6026">
        <v>4550002</v>
      </c>
      <c r="C6026" s="293">
        <v>50000000</v>
      </c>
      <c r="D6026">
        <f t="shared" si="188"/>
        <v>4519002</v>
      </c>
      <c r="E6026">
        <f t="shared" si="189"/>
        <v>4550002</v>
      </c>
    </row>
    <row r="6027" spans="1:5">
      <c r="A6027">
        <v>4519003</v>
      </c>
      <c r="B6027">
        <v>4550003</v>
      </c>
      <c r="C6027" s="293">
        <v>22000000</v>
      </c>
      <c r="D6027">
        <f t="shared" si="188"/>
        <v>4519003</v>
      </c>
      <c r="E6027">
        <f t="shared" si="189"/>
        <v>4550003</v>
      </c>
    </row>
    <row r="6028" spans="1:5">
      <c r="A6028">
        <v>4519004</v>
      </c>
      <c r="B6028">
        <v>4550004</v>
      </c>
      <c r="C6028" s="293">
        <v>12400000</v>
      </c>
      <c r="D6028">
        <f t="shared" si="188"/>
        <v>4519004</v>
      </c>
      <c r="E6028">
        <f t="shared" si="189"/>
        <v>4550004</v>
      </c>
    </row>
    <row r="6029" spans="1:5">
      <c r="A6029">
        <v>4519006</v>
      </c>
      <c r="B6029">
        <v>4550005</v>
      </c>
      <c r="C6029" s="293">
        <v>45000000</v>
      </c>
      <c r="D6029">
        <f t="shared" si="188"/>
        <v>4519006</v>
      </c>
      <c r="E6029">
        <f t="shared" si="189"/>
        <v>4550005</v>
      </c>
    </row>
    <row r="6030" spans="1:5">
      <c r="A6030">
        <v>4519008</v>
      </c>
      <c r="B6030">
        <v>4550006</v>
      </c>
      <c r="C6030" s="293">
        <v>56400000</v>
      </c>
      <c r="D6030">
        <f t="shared" si="188"/>
        <v>4519008</v>
      </c>
      <c r="E6030">
        <f t="shared" si="189"/>
        <v>4550006</v>
      </c>
    </row>
    <row r="6031" spans="1:5">
      <c r="A6031">
        <v>4519010</v>
      </c>
      <c r="B6031">
        <v>4550007</v>
      </c>
      <c r="C6031" s="293">
        <v>25000000</v>
      </c>
      <c r="D6031">
        <f t="shared" si="188"/>
        <v>4519010</v>
      </c>
      <c r="E6031">
        <f t="shared" si="189"/>
        <v>4550007</v>
      </c>
    </row>
    <row r="6032" spans="1:5">
      <c r="A6032">
        <v>4519005</v>
      </c>
      <c r="B6032">
        <v>4550008</v>
      </c>
      <c r="C6032" s="293">
        <v>67000000</v>
      </c>
      <c r="D6032">
        <f t="shared" si="188"/>
        <v>4519005</v>
      </c>
      <c r="E6032">
        <f t="shared" si="189"/>
        <v>4550008</v>
      </c>
    </row>
    <row r="6033" spans="1:5">
      <c r="A6033">
        <v>4519007</v>
      </c>
      <c r="B6033">
        <v>4550009</v>
      </c>
      <c r="C6033" s="293">
        <v>47100000</v>
      </c>
      <c r="D6033">
        <f t="shared" si="188"/>
        <v>4519007</v>
      </c>
      <c r="E6033">
        <f t="shared" si="189"/>
        <v>4550009</v>
      </c>
    </row>
    <row r="6034" spans="1:5">
      <c r="A6034">
        <v>4519009</v>
      </c>
      <c r="B6034">
        <v>4550010</v>
      </c>
      <c r="C6034" s="293">
        <v>69000000</v>
      </c>
      <c r="D6034">
        <f t="shared" si="188"/>
        <v>4519009</v>
      </c>
      <c r="E6034">
        <f t="shared" si="189"/>
        <v>4550010</v>
      </c>
    </row>
    <row r="6035" spans="1:5">
      <c r="A6035">
        <v>4519011</v>
      </c>
      <c r="B6035">
        <v>4550011</v>
      </c>
      <c r="C6035" s="293">
        <v>71400000</v>
      </c>
      <c r="D6035">
        <f t="shared" si="188"/>
        <v>4519011</v>
      </c>
      <c r="E6035">
        <f t="shared" si="189"/>
        <v>4550011</v>
      </c>
    </row>
    <row r="6036" spans="1:5">
      <c r="A6036">
        <v>4516001</v>
      </c>
      <c r="B6036">
        <v>4550012</v>
      </c>
      <c r="C6036" s="293">
        <v>87900000</v>
      </c>
      <c r="D6036">
        <f t="shared" si="188"/>
        <v>4516001</v>
      </c>
      <c r="E6036">
        <f t="shared" si="189"/>
        <v>4550012</v>
      </c>
    </row>
    <row r="6037" spans="1:5">
      <c r="A6037">
        <v>4516002</v>
      </c>
      <c r="B6037">
        <v>4550013</v>
      </c>
      <c r="C6037" s="293">
        <v>110000000</v>
      </c>
      <c r="D6037">
        <f t="shared" si="188"/>
        <v>4516002</v>
      </c>
      <c r="E6037">
        <f t="shared" si="189"/>
        <v>4550013</v>
      </c>
    </row>
    <row r="6038" spans="1:5">
      <c r="A6038">
        <v>4516003</v>
      </c>
      <c r="B6038">
        <v>4550014</v>
      </c>
      <c r="C6038" s="293">
        <v>120000000</v>
      </c>
      <c r="D6038">
        <f t="shared" si="188"/>
        <v>4516003</v>
      </c>
      <c r="E6038">
        <f t="shared" si="189"/>
        <v>4550014</v>
      </c>
    </row>
    <row r="6039" spans="1:5">
      <c r="A6039">
        <v>4516004</v>
      </c>
      <c r="B6039">
        <v>4550015</v>
      </c>
      <c r="C6039" s="293">
        <v>129000000</v>
      </c>
      <c r="D6039">
        <f t="shared" si="188"/>
        <v>4516004</v>
      </c>
      <c r="E6039">
        <f t="shared" si="189"/>
        <v>4550015</v>
      </c>
    </row>
    <row r="6040" spans="1:5">
      <c r="A6040">
        <v>4517054</v>
      </c>
      <c r="B6040">
        <v>4553001</v>
      </c>
      <c r="C6040" s="293">
        <v>58600000</v>
      </c>
      <c r="D6040">
        <f t="shared" si="188"/>
        <v>4517054</v>
      </c>
      <c r="E6040">
        <f t="shared" si="189"/>
        <v>4553001</v>
      </c>
    </row>
    <row r="6041" spans="1:5">
      <c r="A6041">
        <v>4517067</v>
      </c>
      <c r="B6041">
        <v>4553002</v>
      </c>
      <c r="C6041" s="293">
        <v>113600000</v>
      </c>
      <c r="D6041">
        <f t="shared" si="188"/>
        <v>4517067</v>
      </c>
      <c r="E6041">
        <f t="shared" si="189"/>
        <v>4553002</v>
      </c>
    </row>
    <row r="6042" spans="1:5">
      <c r="A6042">
        <v>4517082</v>
      </c>
      <c r="B6042">
        <v>4553003</v>
      </c>
      <c r="C6042" s="293">
        <v>56500000</v>
      </c>
      <c r="D6042">
        <f t="shared" si="188"/>
        <v>4517082</v>
      </c>
      <c r="E6042">
        <f t="shared" si="189"/>
        <v>4553003</v>
      </c>
    </row>
    <row r="6043" spans="1:5">
      <c r="A6043">
        <v>4517094</v>
      </c>
      <c r="B6043">
        <v>4553004</v>
      </c>
      <c r="C6043" s="293">
        <v>61100000</v>
      </c>
      <c r="D6043">
        <f t="shared" si="188"/>
        <v>4517094</v>
      </c>
      <c r="E6043">
        <f t="shared" si="189"/>
        <v>4553004</v>
      </c>
    </row>
    <row r="6044" spans="1:5">
      <c r="A6044">
        <v>4517097</v>
      </c>
      <c r="B6044">
        <v>4553005</v>
      </c>
      <c r="C6044" s="293">
        <v>46800000</v>
      </c>
      <c r="D6044">
        <f t="shared" si="188"/>
        <v>4517097</v>
      </c>
      <c r="E6044">
        <f t="shared" si="189"/>
        <v>4553005</v>
      </c>
    </row>
    <row r="6045" spans="1:5">
      <c r="A6045">
        <v>4517099</v>
      </c>
      <c r="B6045">
        <v>4553006</v>
      </c>
      <c r="C6045" s="293">
        <v>18000000</v>
      </c>
      <c r="D6045">
        <f t="shared" si="188"/>
        <v>4517099</v>
      </c>
      <c r="E6045">
        <f t="shared" si="189"/>
        <v>4553006</v>
      </c>
    </row>
    <row r="6046" spans="1:5">
      <c r="A6046">
        <v>4517103</v>
      </c>
      <c r="B6046">
        <v>4553007</v>
      </c>
      <c r="C6046" s="293">
        <v>75000000</v>
      </c>
      <c r="D6046">
        <f t="shared" si="188"/>
        <v>4517103</v>
      </c>
      <c r="E6046">
        <f t="shared" si="189"/>
        <v>4553007</v>
      </c>
    </row>
    <row r="6047" spans="1:5">
      <c r="A6047">
        <v>4517106</v>
      </c>
      <c r="B6047">
        <v>4553008</v>
      </c>
      <c r="C6047" s="293">
        <v>76300000</v>
      </c>
      <c r="D6047">
        <f t="shared" si="188"/>
        <v>4517106</v>
      </c>
      <c r="E6047">
        <f t="shared" si="189"/>
        <v>4553008</v>
      </c>
    </row>
    <row r="6048" spans="1:5">
      <c r="A6048">
        <v>4517107</v>
      </c>
      <c r="B6048">
        <v>4553009</v>
      </c>
      <c r="C6048" s="293">
        <v>41100000</v>
      </c>
      <c r="D6048">
        <f t="shared" si="188"/>
        <v>4517107</v>
      </c>
      <c r="E6048">
        <f t="shared" si="189"/>
        <v>4553009</v>
      </c>
    </row>
    <row r="6049" spans="1:5">
      <c r="A6049">
        <v>4517109</v>
      </c>
      <c r="B6049">
        <v>4553010</v>
      </c>
      <c r="C6049" s="293">
        <v>53700000</v>
      </c>
      <c r="D6049">
        <f t="shared" si="188"/>
        <v>4517109</v>
      </c>
      <c r="E6049">
        <f t="shared" si="189"/>
        <v>4553010</v>
      </c>
    </row>
    <row r="6050" spans="1:5">
      <c r="A6050">
        <v>4517114</v>
      </c>
      <c r="B6050">
        <v>4553011</v>
      </c>
      <c r="C6050" s="293">
        <v>34000000</v>
      </c>
      <c r="D6050">
        <f t="shared" si="188"/>
        <v>4517114</v>
      </c>
      <c r="E6050">
        <f t="shared" si="189"/>
        <v>4553011</v>
      </c>
    </row>
    <row r="6051" spans="1:5">
      <c r="A6051">
        <v>4517119</v>
      </c>
      <c r="B6051">
        <v>4553012</v>
      </c>
      <c r="C6051" s="293">
        <v>40500000</v>
      </c>
      <c r="D6051">
        <f t="shared" si="188"/>
        <v>4517119</v>
      </c>
      <c r="E6051">
        <f t="shared" si="189"/>
        <v>4553012</v>
      </c>
    </row>
    <row r="6052" spans="1:5">
      <c r="A6052">
        <v>4517120</v>
      </c>
      <c r="B6052">
        <v>4553013</v>
      </c>
      <c r="C6052" s="293">
        <v>81100000</v>
      </c>
      <c r="D6052">
        <f t="shared" si="188"/>
        <v>4517120</v>
      </c>
      <c r="E6052">
        <f t="shared" si="189"/>
        <v>4553013</v>
      </c>
    </row>
    <row r="6053" spans="1:5">
      <c r="A6053">
        <v>4517121</v>
      </c>
      <c r="B6053">
        <v>4553014</v>
      </c>
      <c r="C6053" s="293">
        <v>22100000</v>
      </c>
      <c r="D6053">
        <f t="shared" si="188"/>
        <v>4517121</v>
      </c>
      <c r="E6053">
        <f t="shared" si="189"/>
        <v>4553014</v>
      </c>
    </row>
    <row r="6054" spans="1:5">
      <c r="A6054">
        <v>4517122</v>
      </c>
      <c r="B6054">
        <v>4553015</v>
      </c>
      <c r="C6054" s="293">
        <v>66100000</v>
      </c>
      <c r="D6054">
        <f t="shared" si="188"/>
        <v>4517122</v>
      </c>
      <c r="E6054">
        <f t="shared" si="189"/>
        <v>4553015</v>
      </c>
    </row>
    <row r="6055" spans="1:5">
      <c r="A6055">
        <v>4517125</v>
      </c>
      <c r="B6055">
        <v>4553016</v>
      </c>
      <c r="C6055" s="293">
        <v>65600000</v>
      </c>
      <c r="D6055">
        <f t="shared" si="188"/>
        <v>4517125</v>
      </c>
      <c r="E6055">
        <f t="shared" si="189"/>
        <v>4553016</v>
      </c>
    </row>
    <row r="6056" spans="1:5">
      <c r="A6056">
        <v>4517136</v>
      </c>
      <c r="B6056">
        <v>4553017</v>
      </c>
      <c r="C6056" s="293">
        <v>210800000</v>
      </c>
      <c r="D6056">
        <f t="shared" si="188"/>
        <v>4517136</v>
      </c>
      <c r="E6056">
        <f t="shared" si="189"/>
        <v>4553017</v>
      </c>
    </row>
    <row r="6057" spans="1:5">
      <c r="A6057">
        <v>4517139</v>
      </c>
      <c r="B6057">
        <v>4553018</v>
      </c>
      <c r="C6057" s="293">
        <v>17700000</v>
      </c>
      <c r="D6057">
        <f t="shared" si="188"/>
        <v>4517139</v>
      </c>
      <c r="E6057">
        <f t="shared" si="189"/>
        <v>4553018</v>
      </c>
    </row>
    <row r="6058" spans="1:5">
      <c r="A6058">
        <v>4517146</v>
      </c>
      <c r="B6058">
        <v>4553019</v>
      </c>
      <c r="C6058" s="293">
        <v>37000000</v>
      </c>
      <c r="D6058">
        <f t="shared" si="188"/>
        <v>4517146</v>
      </c>
      <c r="E6058">
        <f t="shared" si="189"/>
        <v>4553019</v>
      </c>
    </row>
    <row r="6059" spans="1:5">
      <c r="A6059">
        <v>4517129</v>
      </c>
      <c r="B6059">
        <v>4553020</v>
      </c>
      <c r="C6059" s="293">
        <v>72900000</v>
      </c>
      <c r="D6059">
        <f t="shared" si="188"/>
        <v>4517129</v>
      </c>
      <c r="E6059">
        <f t="shared" si="189"/>
        <v>4553020</v>
      </c>
    </row>
    <row r="6060" spans="1:5">
      <c r="A6060">
        <v>4517132</v>
      </c>
      <c r="B6060">
        <v>4553021</v>
      </c>
      <c r="C6060" s="293">
        <v>65500000</v>
      </c>
      <c r="D6060">
        <f t="shared" si="188"/>
        <v>4517132</v>
      </c>
      <c r="E6060">
        <f t="shared" si="189"/>
        <v>4553021</v>
      </c>
    </row>
    <row r="6061" spans="1:5">
      <c r="A6061">
        <v>4517148</v>
      </c>
      <c r="B6061">
        <v>4553022</v>
      </c>
      <c r="C6061" s="293">
        <v>82000000</v>
      </c>
      <c r="D6061">
        <f t="shared" si="188"/>
        <v>4517148</v>
      </c>
      <c r="E6061">
        <f t="shared" si="189"/>
        <v>4553022</v>
      </c>
    </row>
    <row r="6062" spans="1:5">
      <c r="A6062">
        <v>4517150</v>
      </c>
      <c r="B6062">
        <v>4553023</v>
      </c>
      <c r="C6062" s="293">
        <v>88600000</v>
      </c>
      <c r="D6062">
        <f t="shared" si="188"/>
        <v>4517150</v>
      </c>
      <c r="E6062">
        <f t="shared" si="189"/>
        <v>4553023</v>
      </c>
    </row>
    <row r="6063" spans="1:5">
      <c r="A6063">
        <v>4517153</v>
      </c>
      <c r="B6063">
        <v>4553024</v>
      </c>
      <c r="C6063" s="293">
        <v>95800000</v>
      </c>
      <c r="D6063">
        <f t="shared" si="188"/>
        <v>4517153</v>
      </c>
      <c r="E6063">
        <f t="shared" si="189"/>
        <v>4553024</v>
      </c>
    </row>
    <row r="6064" spans="1:5">
      <c r="A6064">
        <v>4517158</v>
      </c>
      <c r="B6064">
        <v>4553025</v>
      </c>
      <c r="C6064" s="293">
        <v>115000000</v>
      </c>
      <c r="D6064">
        <f t="shared" si="188"/>
        <v>4517158</v>
      </c>
      <c r="E6064">
        <f t="shared" si="189"/>
        <v>4553025</v>
      </c>
    </row>
    <row r="6065" spans="1:5">
      <c r="A6065">
        <v>4517160</v>
      </c>
      <c r="B6065">
        <v>4553026</v>
      </c>
      <c r="C6065" s="293">
        <v>36500000</v>
      </c>
      <c r="D6065">
        <f t="shared" si="188"/>
        <v>4517160</v>
      </c>
      <c r="E6065">
        <f t="shared" si="189"/>
        <v>4553026</v>
      </c>
    </row>
    <row r="6066" spans="1:5">
      <c r="A6066">
        <v>4517161</v>
      </c>
      <c r="B6066">
        <v>4553027</v>
      </c>
      <c r="C6066" s="293">
        <v>38500000</v>
      </c>
      <c r="D6066">
        <f t="shared" si="188"/>
        <v>4517161</v>
      </c>
      <c r="E6066">
        <f t="shared" si="189"/>
        <v>4553027</v>
      </c>
    </row>
    <row r="6067" spans="1:5">
      <c r="A6067">
        <v>4517162</v>
      </c>
      <c r="B6067">
        <v>4553028</v>
      </c>
      <c r="C6067" s="293">
        <v>63000000</v>
      </c>
      <c r="D6067">
        <f t="shared" si="188"/>
        <v>4517162</v>
      </c>
      <c r="E6067">
        <f t="shared" si="189"/>
        <v>4553028</v>
      </c>
    </row>
    <row r="6068" spans="1:5">
      <c r="A6068">
        <v>4517060</v>
      </c>
      <c r="B6068">
        <v>4554001</v>
      </c>
      <c r="C6068" s="293">
        <v>7600000</v>
      </c>
      <c r="D6068">
        <f t="shared" si="188"/>
        <v>4517060</v>
      </c>
      <c r="E6068">
        <f t="shared" si="189"/>
        <v>4554001</v>
      </c>
    </row>
    <row r="6069" spans="1:5">
      <c r="A6069">
        <v>4517061</v>
      </c>
      <c r="B6069">
        <v>4554002</v>
      </c>
      <c r="C6069" s="293">
        <v>36000000</v>
      </c>
      <c r="D6069">
        <f t="shared" si="188"/>
        <v>4517061</v>
      </c>
      <c r="E6069">
        <f t="shared" si="189"/>
        <v>4554002</v>
      </c>
    </row>
    <row r="6070" spans="1:5">
      <c r="A6070">
        <v>4517065</v>
      </c>
      <c r="B6070">
        <v>4554003</v>
      </c>
      <c r="C6070" s="293">
        <v>10800000</v>
      </c>
      <c r="D6070">
        <f t="shared" si="188"/>
        <v>4517065</v>
      </c>
      <c r="E6070">
        <f t="shared" si="189"/>
        <v>4554003</v>
      </c>
    </row>
    <row r="6071" spans="1:5">
      <c r="A6071">
        <v>4517104</v>
      </c>
      <c r="B6071">
        <v>4554004</v>
      </c>
      <c r="C6071" s="293">
        <v>31200000</v>
      </c>
      <c r="D6071">
        <f t="shared" si="188"/>
        <v>4517104</v>
      </c>
      <c r="E6071">
        <f t="shared" si="189"/>
        <v>4554004</v>
      </c>
    </row>
    <row r="6072" spans="1:5">
      <c r="A6072">
        <v>4517108</v>
      </c>
      <c r="B6072">
        <v>4554005</v>
      </c>
      <c r="C6072" s="293">
        <v>24900000</v>
      </c>
      <c r="D6072">
        <f t="shared" si="188"/>
        <v>4517108</v>
      </c>
      <c r="E6072">
        <f t="shared" si="189"/>
        <v>4554005</v>
      </c>
    </row>
    <row r="6073" spans="1:5">
      <c r="A6073">
        <v>4517112</v>
      </c>
      <c r="B6073">
        <v>4554006</v>
      </c>
      <c r="C6073" s="293">
        <v>14000000</v>
      </c>
      <c r="D6073">
        <f t="shared" si="188"/>
        <v>4517112</v>
      </c>
      <c r="E6073">
        <f t="shared" si="189"/>
        <v>4554006</v>
      </c>
    </row>
    <row r="6074" spans="1:5">
      <c r="A6074">
        <v>4517126</v>
      </c>
      <c r="B6074">
        <v>4554007</v>
      </c>
      <c r="C6074" s="293">
        <v>18700000</v>
      </c>
      <c r="D6074">
        <f t="shared" si="188"/>
        <v>4517126</v>
      </c>
      <c r="E6074">
        <f t="shared" si="189"/>
        <v>4554007</v>
      </c>
    </row>
    <row r="6075" spans="1:5">
      <c r="A6075">
        <v>4517138</v>
      </c>
      <c r="B6075">
        <v>4554008</v>
      </c>
      <c r="C6075" s="293">
        <v>27500000</v>
      </c>
      <c r="D6075">
        <f t="shared" si="188"/>
        <v>4517138</v>
      </c>
      <c r="E6075">
        <f t="shared" si="189"/>
        <v>4554008</v>
      </c>
    </row>
    <row r="6076" spans="1:5">
      <c r="A6076">
        <v>4517143</v>
      </c>
      <c r="B6076">
        <v>4554010</v>
      </c>
      <c r="C6076" s="293">
        <v>18700000</v>
      </c>
      <c r="D6076">
        <f t="shared" si="188"/>
        <v>4517143</v>
      </c>
      <c r="E6076">
        <f t="shared" si="189"/>
        <v>4554010</v>
      </c>
    </row>
    <row r="6077" spans="1:5">
      <c r="A6077">
        <v>4517015</v>
      </c>
      <c r="B6077">
        <v>4554011</v>
      </c>
      <c r="C6077" s="293">
        <v>4500000</v>
      </c>
      <c r="D6077">
        <f t="shared" si="188"/>
        <v>4517015</v>
      </c>
      <c r="E6077">
        <f t="shared" si="189"/>
        <v>4554011</v>
      </c>
    </row>
    <row r="6078" spans="1:5">
      <c r="A6078">
        <v>4517021</v>
      </c>
      <c r="B6078">
        <v>4554012</v>
      </c>
      <c r="C6078" s="293">
        <v>5800000</v>
      </c>
      <c r="D6078">
        <f t="shared" si="188"/>
        <v>4517021</v>
      </c>
      <c r="E6078">
        <f t="shared" si="189"/>
        <v>4554012</v>
      </c>
    </row>
    <row r="6079" spans="1:5">
      <c r="A6079">
        <v>4517025</v>
      </c>
      <c r="B6079">
        <v>4554013</v>
      </c>
      <c r="C6079" s="293">
        <v>7000000</v>
      </c>
      <c r="D6079">
        <f t="shared" si="188"/>
        <v>4517025</v>
      </c>
      <c r="E6079">
        <f t="shared" si="189"/>
        <v>4554013</v>
      </c>
    </row>
    <row r="6080" spans="1:5">
      <c r="A6080">
        <v>4517157</v>
      </c>
      <c r="B6080">
        <v>4554014</v>
      </c>
      <c r="C6080" s="293">
        <v>31500000</v>
      </c>
      <c r="D6080">
        <f t="shared" si="188"/>
        <v>4517157</v>
      </c>
      <c r="E6080">
        <f t="shared" si="189"/>
        <v>4554014</v>
      </c>
    </row>
    <row r="6081" spans="1:5">
      <c r="A6081">
        <v>4517068</v>
      </c>
      <c r="B6081">
        <v>4555002</v>
      </c>
      <c r="C6081" s="293">
        <v>3100000</v>
      </c>
      <c r="D6081">
        <f t="shared" si="188"/>
        <v>4517068</v>
      </c>
      <c r="E6081">
        <f t="shared" si="189"/>
        <v>4555002</v>
      </c>
    </row>
    <row r="6082" spans="1:5">
      <c r="A6082">
        <v>4517071</v>
      </c>
      <c r="B6082">
        <v>4555003</v>
      </c>
      <c r="C6082" s="293">
        <v>2700000</v>
      </c>
      <c r="D6082">
        <f t="shared" si="188"/>
        <v>4517071</v>
      </c>
      <c r="E6082">
        <f t="shared" si="189"/>
        <v>4555003</v>
      </c>
    </row>
    <row r="6083" spans="1:5">
      <c r="A6083">
        <v>4517073</v>
      </c>
      <c r="B6083">
        <v>4555004</v>
      </c>
      <c r="C6083" s="293">
        <v>3600000</v>
      </c>
      <c r="D6083">
        <f t="shared" ref="D6083:D6146" si="190">+A6083*1</f>
        <v>4517073</v>
      </c>
      <c r="E6083">
        <f t="shared" ref="E6083:E6146" si="191">+B6083*1</f>
        <v>4555004</v>
      </c>
    </row>
    <row r="6084" spans="1:5">
      <c r="A6084">
        <v>4517075</v>
      </c>
      <c r="B6084">
        <v>4555005</v>
      </c>
      <c r="C6084" s="293">
        <v>5300000</v>
      </c>
      <c r="D6084">
        <f t="shared" si="190"/>
        <v>4517075</v>
      </c>
      <c r="E6084">
        <f t="shared" si="191"/>
        <v>4555005</v>
      </c>
    </row>
    <row r="6085" spans="1:5">
      <c r="A6085">
        <v>4517079</v>
      </c>
      <c r="B6085">
        <v>4555006</v>
      </c>
      <c r="C6085" s="293">
        <v>6900000</v>
      </c>
      <c r="D6085">
        <f t="shared" si="190"/>
        <v>4517079</v>
      </c>
      <c r="E6085">
        <f t="shared" si="191"/>
        <v>4555006</v>
      </c>
    </row>
    <row r="6086" spans="1:5">
      <c r="A6086">
        <v>4517092</v>
      </c>
      <c r="B6086">
        <v>4555007</v>
      </c>
      <c r="C6086" s="293">
        <v>3600000</v>
      </c>
      <c r="D6086">
        <f t="shared" si="190"/>
        <v>4517092</v>
      </c>
      <c r="E6086">
        <f t="shared" si="191"/>
        <v>4555007</v>
      </c>
    </row>
    <row r="6087" spans="1:5">
      <c r="A6087">
        <v>4517105</v>
      </c>
      <c r="B6087">
        <v>4555008</v>
      </c>
      <c r="C6087" s="293">
        <v>4700000</v>
      </c>
      <c r="D6087">
        <f t="shared" si="190"/>
        <v>4517105</v>
      </c>
      <c r="E6087">
        <f t="shared" si="191"/>
        <v>4555008</v>
      </c>
    </row>
    <row r="6088" spans="1:5">
      <c r="A6088">
        <v>4517111</v>
      </c>
      <c r="B6088">
        <v>4555009</v>
      </c>
      <c r="C6088" s="293">
        <v>6500000</v>
      </c>
      <c r="D6088">
        <f t="shared" si="190"/>
        <v>4517111</v>
      </c>
      <c r="E6088">
        <f t="shared" si="191"/>
        <v>4555009</v>
      </c>
    </row>
    <row r="6089" spans="1:5">
      <c r="A6089">
        <v>4517006</v>
      </c>
      <c r="B6089">
        <v>4557001</v>
      </c>
      <c r="C6089" s="293">
        <v>2200000</v>
      </c>
      <c r="D6089">
        <f t="shared" si="190"/>
        <v>4517006</v>
      </c>
      <c r="E6089">
        <f t="shared" si="191"/>
        <v>4557001</v>
      </c>
    </row>
    <row r="6090" spans="1:5">
      <c r="A6090">
        <v>4517012</v>
      </c>
      <c r="B6090">
        <v>4557002</v>
      </c>
      <c r="C6090" s="293">
        <v>22700000</v>
      </c>
      <c r="D6090">
        <f t="shared" si="190"/>
        <v>4517012</v>
      </c>
      <c r="E6090">
        <f t="shared" si="191"/>
        <v>4557002</v>
      </c>
    </row>
    <row r="6091" spans="1:5">
      <c r="A6091">
        <v>4517033</v>
      </c>
      <c r="B6091">
        <v>4557006</v>
      </c>
      <c r="C6091" s="293">
        <v>11900000</v>
      </c>
      <c r="D6091">
        <f t="shared" si="190"/>
        <v>4517033</v>
      </c>
      <c r="E6091">
        <f t="shared" si="191"/>
        <v>4557006</v>
      </c>
    </row>
    <row r="6092" spans="1:5">
      <c r="A6092">
        <v>4517059</v>
      </c>
      <c r="B6092">
        <v>4557007</v>
      </c>
      <c r="C6092" s="293">
        <v>30500000</v>
      </c>
      <c r="D6092">
        <f t="shared" si="190"/>
        <v>4517059</v>
      </c>
      <c r="E6092">
        <f t="shared" si="191"/>
        <v>4557007</v>
      </c>
    </row>
    <row r="6093" spans="1:5">
      <c r="A6093">
        <v>4517070</v>
      </c>
      <c r="B6093">
        <v>4557008</v>
      </c>
      <c r="C6093" s="293">
        <v>48200000</v>
      </c>
      <c r="D6093">
        <f t="shared" si="190"/>
        <v>4517070</v>
      </c>
      <c r="E6093">
        <f t="shared" si="191"/>
        <v>4557008</v>
      </c>
    </row>
    <row r="6094" spans="1:5">
      <c r="A6094">
        <v>4517072</v>
      </c>
      <c r="B6094">
        <v>4557009</v>
      </c>
      <c r="C6094" s="293">
        <v>91600000</v>
      </c>
      <c r="D6094">
        <f t="shared" si="190"/>
        <v>4517072</v>
      </c>
      <c r="E6094">
        <f t="shared" si="191"/>
        <v>4557009</v>
      </c>
    </row>
    <row r="6095" spans="1:5">
      <c r="A6095">
        <v>4517087</v>
      </c>
      <c r="B6095">
        <v>4557010</v>
      </c>
      <c r="C6095" s="293">
        <v>3900000</v>
      </c>
      <c r="D6095">
        <f t="shared" si="190"/>
        <v>4517087</v>
      </c>
      <c r="E6095">
        <f t="shared" si="191"/>
        <v>4557010</v>
      </c>
    </row>
    <row r="6096" spans="1:5">
      <c r="A6096">
        <v>4517093</v>
      </c>
      <c r="B6096">
        <v>4557011</v>
      </c>
      <c r="C6096" s="293">
        <v>39900000</v>
      </c>
      <c r="D6096">
        <f t="shared" si="190"/>
        <v>4517093</v>
      </c>
      <c r="E6096">
        <f t="shared" si="191"/>
        <v>4557011</v>
      </c>
    </row>
    <row r="6097" spans="1:5">
      <c r="A6097">
        <v>4517095</v>
      </c>
      <c r="B6097">
        <v>4557012</v>
      </c>
      <c r="C6097" s="293">
        <v>50600000</v>
      </c>
      <c r="D6097">
        <f t="shared" si="190"/>
        <v>4517095</v>
      </c>
      <c r="E6097">
        <f t="shared" si="191"/>
        <v>4557012</v>
      </c>
    </row>
    <row r="6098" spans="1:5">
      <c r="A6098">
        <v>4517096</v>
      </c>
      <c r="B6098">
        <v>4557013</v>
      </c>
      <c r="C6098" s="293">
        <v>30600000</v>
      </c>
      <c r="D6098">
        <f t="shared" si="190"/>
        <v>4517096</v>
      </c>
      <c r="E6098">
        <f t="shared" si="191"/>
        <v>4557013</v>
      </c>
    </row>
    <row r="6099" spans="1:5">
      <c r="A6099">
        <v>4517098</v>
      </c>
      <c r="B6099">
        <v>4557014</v>
      </c>
      <c r="C6099" s="293">
        <v>69400000</v>
      </c>
      <c r="D6099">
        <f t="shared" si="190"/>
        <v>4517098</v>
      </c>
      <c r="E6099">
        <f t="shared" si="191"/>
        <v>4557014</v>
      </c>
    </row>
    <row r="6100" spans="1:5">
      <c r="A6100">
        <v>4517100</v>
      </c>
      <c r="B6100">
        <v>4557015</v>
      </c>
      <c r="C6100" s="293">
        <v>32300000</v>
      </c>
      <c r="D6100">
        <f t="shared" si="190"/>
        <v>4517100</v>
      </c>
      <c r="E6100">
        <f t="shared" si="191"/>
        <v>4557015</v>
      </c>
    </row>
    <row r="6101" spans="1:5">
      <c r="A6101">
        <v>4517101</v>
      </c>
      <c r="B6101">
        <v>4557016</v>
      </c>
      <c r="C6101" s="293">
        <v>51100000</v>
      </c>
      <c r="D6101">
        <f t="shared" si="190"/>
        <v>4517101</v>
      </c>
      <c r="E6101">
        <f t="shared" si="191"/>
        <v>4557016</v>
      </c>
    </row>
    <row r="6102" spans="1:5">
      <c r="A6102">
        <v>4517102</v>
      </c>
      <c r="B6102">
        <v>4557017</v>
      </c>
      <c r="C6102" s="293">
        <v>37900000</v>
      </c>
      <c r="D6102">
        <f t="shared" si="190"/>
        <v>4517102</v>
      </c>
      <c r="E6102">
        <f t="shared" si="191"/>
        <v>4557017</v>
      </c>
    </row>
    <row r="6103" spans="1:5">
      <c r="A6103">
        <v>4517110</v>
      </c>
      <c r="B6103">
        <v>4557018</v>
      </c>
      <c r="C6103" s="293">
        <v>74000000</v>
      </c>
      <c r="D6103">
        <f t="shared" si="190"/>
        <v>4517110</v>
      </c>
      <c r="E6103">
        <f t="shared" si="191"/>
        <v>4557018</v>
      </c>
    </row>
    <row r="6104" spans="1:5">
      <c r="A6104">
        <v>4517113</v>
      </c>
      <c r="B6104">
        <v>4557019</v>
      </c>
      <c r="C6104" s="293">
        <v>83400000</v>
      </c>
      <c r="D6104">
        <f t="shared" si="190"/>
        <v>4517113</v>
      </c>
      <c r="E6104">
        <f t="shared" si="191"/>
        <v>4557019</v>
      </c>
    </row>
    <row r="6105" spans="1:5">
      <c r="A6105">
        <v>4517115</v>
      </c>
      <c r="B6105">
        <v>4557020</v>
      </c>
      <c r="C6105" s="293">
        <v>42500000</v>
      </c>
      <c r="D6105">
        <f t="shared" si="190"/>
        <v>4517115</v>
      </c>
      <c r="E6105">
        <f t="shared" si="191"/>
        <v>4557020</v>
      </c>
    </row>
    <row r="6106" spans="1:5">
      <c r="A6106">
        <v>4517116</v>
      </c>
      <c r="B6106">
        <v>4557021</v>
      </c>
      <c r="C6106" s="293">
        <v>38900000</v>
      </c>
      <c r="D6106">
        <f t="shared" si="190"/>
        <v>4517116</v>
      </c>
      <c r="E6106">
        <f t="shared" si="191"/>
        <v>4557021</v>
      </c>
    </row>
    <row r="6107" spans="1:5">
      <c r="A6107">
        <v>4517117</v>
      </c>
      <c r="B6107">
        <v>4557022</v>
      </c>
      <c r="C6107" s="293">
        <v>84700000</v>
      </c>
      <c r="D6107">
        <f t="shared" si="190"/>
        <v>4517117</v>
      </c>
      <c r="E6107">
        <f t="shared" si="191"/>
        <v>4557022</v>
      </c>
    </row>
    <row r="6108" spans="1:5">
      <c r="A6108">
        <v>4517118</v>
      </c>
      <c r="B6108">
        <v>4557023</v>
      </c>
      <c r="C6108" s="293">
        <v>40900000</v>
      </c>
      <c r="D6108">
        <f t="shared" si="190"/>
        <v>4517118</v>
      </c>
      <c r="E6108">
        <f t="shared" si="191"/>
        <v>4557023</v>
      </c>
    </row>
    <row r="6109" spans="1:5">
      <c r="A6109">
        <v>4517123</v>
      </c>
      <c r="B6109">
        <v>4557024</v>
      </c>
      <c r="C6109" s="293">
        <v>58300000</v>
      </c>
      <c r="D6109">
        <f t="shared" si="190"/>
        <v>4517123</v>
      </c>
      <c r="E6109">
        <f t="shared" si="191"/>
        <v>4557024</v>
      </c>
    </row>
    <row r="6110" spans="1:5">
      <c r="A6110">
        <v>4517124</v>
      </c>
      <c r="B6110">
        <v>4557025</v>
      </c>
      <c r="C6110" s="293">
        <v>30900000</v>
      </c>
      <c r="D6110">
        <f t="shared" si="190"/>
        <v>4517124</v>
      </c>
      <c r="E6110">
        <f t="shared" si="191"/>
        <v>4557025</v>
      </c>
    </row>
    <row r="6111" spans="1:5">
      <c r="A6111">
        <v>4517127</v>
      </c>
      <c r="B6111">
        <v>4557026</v>
      </c>
      <c r="C6111" s="293">
        <v>16500000</v>
      </c>
      <c r="D6111">
        <f t="shared" si="190"/>
        <v>4517127</v>
      </c>
      <c r="E6111">
        <f t="shared" si="191"/>
        <v>4557026</v>
      </c>
    </row>
    <row r="6112" spans="1:5">
      <c r="A6112">
        <v>4517128</v>
      </c>
      <c r="B6112">
        <v>4557027</v>
      </c>
      <c r="C6112" s="293">
        <v>74000000</v>
      </c>
      <c r="D6112">
        <f t="shared" si="190"/>
        <v>4517128</v>
      </c>
      <c r="E6112">
        <f t="shared" si="191"/>
        <v>4557027</v>
      </c>
    </row>
    <row r="6113" spans="1:5">
      <c r="A6113">
        <v>4517130</v>
      </c>
      <c r="B6113">
        <v>4557029</v>
      </c>
      <c r="C6113" s="293">
        <v>46000000</v>
      </c>
      <c r="D6113">
        <f t="shared" si="190"/>
        <v>4517130</v>
      </c>
      <c r="E6113">
        <f t="shared" si="191"/>
        <v>4557029</v>
      </c>
    </row>
    <row r="6114" spans="1:5">
      <c r="A6114">
        <v>4517131</v>
      </c>
      <c r="B6114">
        <v>4557030</v>
      </c>
      <c r="C6114" s="293">
        <v>13800000</v>
      </c>
      <c r="D6114">
        <f t="shared" si="190"/>
        <v>4517131</v>
      </c>
      <c r="E6114">
        <f t="shared" si="191"/>
        <v>4557030</v>
      </c>
    </row>
    <row r="6115" spans="1:5">
      <c r="A6115">
        <v>4517133</v>
      </c>
      <c r="B6115">
        <v>4557032</v>
      </c>
      <c r="C6115" s="293">
        <v>55000000</v>
      </c>
      <c r="D6115">
        <f t="shared" si="190"/>
        <v>4517133</v>
      </c>
      <c r="E6115">
        <f t="shared" si="191"/>
        <v>4557032</v>
      </c>
    </row>
    <row r="6116" spans="1:5">
      <c r="A6116">
        <v>4517134</v>
      </c>
      <c r="B6116">
        <v>4557033</v>
      </c>
      <c r="C6116" s="293">
        <v>74600000</v>
      </c>
      <c r="D6116">
        <f t="shared" si="190"/>
        <v>4517134</v>
      </c>
      <c r="E6116">
        <f t="shared" si="191"/>
        <v>4557033</v>
      </c>
    </row>
    <row r="6117" spans="1:5">
      <c r="A6117">
        <v>4517135</v>
      </c>
      <c r="B6117">
        <v>4557034</v>
      </c>
      <c r="C6117" s="293">
        <v>38000000</v>
      </c>
      <c r="D6117">
        <f t="shared" si="190"/>
        <v>4517135</v>
      </c>
      <c r="E6117">
        <f t="shared" si="191"/>
        <v>4557034</v>
      </c>
    </row>
    <row r="6118" spans="1:5">
      <c r="A6118">
        <v>4517137</v>
      </c>
      <c r="B6118">
        <v>4557035</v>
      </c>
      <c r="C6118" s="293">
        <v>52400000</v>
      </c>
      <c r="D6118">
        <f t="shared" si="190"/>
        <v>4517137</v>
      </c>
      <c r="E6118">
        <f t="shared" si="191"/>
        <v>4557035</v>
      </c>
    </row>
    <row r="6119" spans="1:5">
      <c r="A6119">
        <v>4517140</v>
      </c>
      <c r="B6119">
        <v>4557036</v>
      </c>
      <c r="C6119" s="293">
        <v>36400000</v>
      </c>
      <c r="D6119">
        <f t="shared" si="190"/>
        <v>4517140</v>
      </c>
      <c r="E6119">
        <f t="shared" si="191"/>
        <v>4557036</v>
      </c>
    </row>
    <row r="6120" spans="1:5">
      <c r="A6120">
        <v>4517141</v>
      </c>
      <c r="B6120">
        <v>4557037</v>
      </c>
      <c r="C6120" s="293">
        <v>62000000</v>
      </c>
      <c r="D6120">
        <f t="shared" si="190"/>
        <v>4517141</v>
      </c>
      <c r="E6120">
        <f t="shared" si="191"/>
        <v>4557037</v>
      </c>
    </row>
    <row r="6121" spans="1:5">
      <c r="A6121">
        <v>4517145</v>
      </c>
      <c r="B6121">
        <v>4557038</v>
      </c>
      <c r="C6121" s="293">
        <v>70000000</v>
      </c>
      <c r="D6121">
        <f t="shared" si="190"/>
        <v>4517145</v>
      </c>
      <c r="E6121">
        <f t="shared" si="191"/>
        <v>4557038</v>
      </c>
    </row>
    <row r="6122" spans="1:5">
      <c r="A6122">
        <v>4517142</v>
      </c>
      <c r="B6122">
        <v>4557039</v>
      </c>
      <c r="C6122" s="293">
        <v>25000000</v>
      </c>
      <c r="D6122">
        <f t="shared" si="190"/>
        <v>4517142</v>
      </c>
      <c r="E6122">
        <f t="shared" si="191"/>
        <v>4557039</v>
      </c>
    </row>
    <row r="6123" spans="1:5">
      <c r="A6123">
        <v>4517144</v>
      </c>
      <c r="B6123">
        <v>4557040</v>
      </c>
      <c r="C6123" s="293">
        <v>35500000</v>
      </c>
      <c r="D6123">
        <f t="shared" si="190"/>
        <v>4517144</v>
      </c>
      <c r="E6123">
        <f t="shared" si="191"/>
        <v>4557040</v>
      </c>
    </row>
    <row r="6124" spans="1:5">
      <c r="A6124">
        <v>4517147</v>
      </c>
      <c r="B6124">
        <v>4557041</v>
      </c>
      <c r="C6124" s="293">
        <v>18300000</v>
      </c>
      <c r="D6124">
        <f t="shared" si="190"/>
        <v>4517147</v>
      </c>
      <c r="E6124">
        <f t="shared" si="191"/>
        <v>4557041</v>
      </c>
    </row>
    <row r="6125" spans="1:5">
      <c r="A6125">
        <v>4517149</v>
      </c>
      <c r="B6125">
        <v>4557042</v>
      </c>
      <c r="C6125" s="293">
        <v>35500000</v>
      </c>
      <c r="D6125">
        <f t="shared" si="190"/>
        <v>4517149</v>
      </c>
      <c r="E6125">
        <f t="shared" si="191"/>
        <v>4557042</v>
      </c>
    </row>
    <row r="6126" spans="1:5">
      <c r="A6126">
        <v>4517151</v>
      </c>
      <c r="B6126">
        <v>4557043</v>
      </c>
      <c r="C6126" s="293">
        <v>42000000</v>
      </c>
      <c r="D6126">
        <f t="shared" si="190"/>
        <v>4517151</v>
      </c>
      <c r="E6126">
        <f t="shared" si="191"/>
        <v>4557043</v>
      </c>
    </row>
    <row r="6127" spans="1:5">
      <c r="A6127">
        <v>4517152</v>
      </c>
      <c r="B6127">
        <v>4557044</v>
      </c>
      <c r="C6127" s="293">
        <v>125000000</v>
      </c>
      <c r="D6127">
        <f t="shared" si="190"/>
        <v>4517152</v>
      </c>
      <c r="E6127">
        <f t="shared" si="191"/>
        <v>4557044</v>
      </c>
    </row>
    <row r="6128" spans="1:5">
      <c r="A6128">
        <v>4517154</v>
      </c>
      <c r="B6128">
        <v>4557045</v>
      </c>
      <c r="C6128" s="293">
        <v>85000000</v>
      </c>
      <c r="D6128">
        <f t="shared" si="190"/>
        <v>4517154</v>
      </c>
      <c r="E6128">
        <f t="shared" si="191"/>
        <v>4557045</v>
      </c>
    </row>
    <row r="6129" spans="1:5">
      <c r="A6129">
        <v>4517155</v>
      </c>
      <c r="B6129">
        <v>4557046</v>
      </c>
      <c r="C6129" s="293">
        <v>122000000</v>
      </c>
      <c r="D6129">
        <f t="shared" si="190"/>
        <v>4517155</v>
      </c>
      <c r="E6129">
        <f t="shared" si="191"/>
        <v>4557046</v>
      </c>
    </row>
    <row r="6130" spans="1:5">
      <c r="A6130">
        <v>4517156</v>
      </c>
      <c r="B6130">
        <v>4557047</v>
      </c>
      <c r="C6130" s="293">
        <v>51800000</v>
      </c>
      <c r="D6130">
        <f t="shared" si="190"/>
        <v>4517156</v>
      </c>
      <c r="E6130">
        <f t="shared" si="191"/>
        <v>4557047</v>
      </c>
    </row>
    <row r="6131" spans="1:5">
      <c r="A6131">
        <v>4517159</v>
      </c>
      <c r="B6131">
        <v>4557048</v>
      </c>
      <c r="C6131" s="293">
        <v>75000000</v>
      </c>
      <c r="D6131">
        <f t="shared" si="190"/>
        <v>4517159</v>
      </c>
      <c r="E6131">
        <f t="shared" si="191"/>
        <v>4557048</v>
      </c>
    </row>
    <row r="6132" spans="1:5">
      <c r="A6132">
        <v>4601010</v>
      </c>
      <c r="B6132">
        <v>4632001</v>
      </c>
      <c r="C6132" s="293">
        <v>27800000</v>
      </c>
      <c r="D6132">
        <f t="shared" si="190"/>
        <v>4601010</v>
      </c>
      <c r="E6132">
        <f t="shared" si="191"/>
        <v>4632001</v>
      </c>
    </row>
    <row r="6133" spans="1:5">
      <c r="A6133">
        <v>4601013</v>
      </c>
      <c r="B6133">
        <v>4632002</v>
      </c>
      <c r="C6133" s="293">
        <v>28300000</v>
      </c>
      <c r="D6133">
        <f t="shared" si="190"/>
        <v>4601013</v>
      </c>
      <c r="E6133">
        <f t="shared" si="191"/>
        <v>4632002</v>
      </c>
    </row>
    <row r="6134" spans="1:5">
      <c r="A6134">
        <v>4601014</v>
      </c>
      <c r="B6134">
        <v>4632003</v>
      </c>
      <c r="C6134" s="293">
        <v>88500000</v>
      </c>
      <c r="D6134">
        <f t="shared" si="190"/>
        <v>4601014</v>
      </c>
      <c r="E6134">
        <f t="shared" si="191"/>
        <v>4632003</v>
      </c>
    </row>
    <row r="6135" spans="1:5">
      <c r="A6135">
        <v>4601016</v>
      </c>
      <c r="B6135">
        <v>4632004</v>
      </c>
      <c r="C6135" s="293">
        <v>29700000</v>
      </c>
      <c r="D6135">
        <f t="shared" si="190"/>
        <v>4601016</v>
      </c>
      <c r="E6135">
        <f t="shared" si="191"/>
        <v>4632004</v>
      </c>
    </row>
    <row r="6136" spans="1:5">
      <c r="A6136">
        <v>4601018</v>
      </c>
      <c r="B6136">
        <v>4632005</v>
      </c>
      <c r="C6136" s="293">
        <v>28600000</v>
      </c>
      <c r="D6136">
        <f t="shared" si="190"/>
        <v>4601018</v>
      </c>
      <c r="E6136">
        <f t="shared" si="191"/>
        <v>4632005</v>
      </c>
    </row>
    <row r="6137" spans="1:5">
      <c r="A6137">
        <v>4601022</v>
      </c>
      <c r="B6137">
        <v>4632006</v>
      </c>
      <c r="C6137" s="293">
        <v>89600000</v>
      </c>
      <c r="D6137">
        <f t="shared" si="190"/>
        <v>4601022</v>
      </c>
      <c r="E6137">
        <f t="shared" si="191"/>
        <v>4632006</v>
      </c>
    </row>
    <row r="6138" spans="1:5">
      <c r="A6138">
        <v>4601047</v>
      </c>
      <c r="B6138">
        <v>4632007</v>
      </c>
      <c r="C6138" s="293">
        <v>54900000</v>
      </c>
      <c r="D6138">
        <f t="shared" si="190"/>
        <v>4601047</v>
      </c>
      <c r="E6138">
        <f t="shared" si="191"/>
        <v>4632007</v>
      </c>
    </row>
    <row r="6139" spans="1:5">
      <c r="A6139">
        <v>4601048</v>
      </c>
      <c r="B6139">
        <v>4632008</v>
      </c>
      <c r="C6139" s="293">
        <v>54700000</v>
      </c>
      <c r="D6139">
        <f t="shared" si="190"/>
        <v>4601048</v>
      </c>
      <c r="E6139">
        <f t="shared" si="191"/>
        <v>4632008</v>
      </c>
    </row>
    <row r="6140" spans="1:5">
      <c r="A6140">
        <v>4601051</v>
      </c>
      <c r="B6140">
        <v>4632009</v>
      </c>
      <c r="C6140" s="293">
        <v>54900000</v>
      </c>
      <c r="D6140">
        <f t="shared" si="190"/>
        <v>4601051</v>
      </c>
      <c r="E6140">
        <f t="shared" si="191"/>
        <v>4632009</v>
      </c>
    </row>
    <row r="6141" spans="1:5">
      <c r="A6141">
        <v>4601052</v>
      </c>
      <c r="B6141">
        <v>4632010</v>
      </c>
      <c r="C6141" s="293">
        <v>56000000</v>
      </c>
      <c r="D6141">
        <f t="shared" si="190"/>
        <v>4601052</v>
      </c>
      <c r="E6141">
        <f t="shared" si="191"/>
        <v>4632010</v>
      </c>
    </row>
    <row r="6142" spans="1:5">
      <c r="A6142">
        <v>4601056</v>
      </c>
      <c r="B6142">
        <v>4632011</v>
      </c>
      <c r="C6142" s="293">
        <v>56600000</v>
      </c>
      <c r="D6142">
        <f t="shared" si="190"/>
        <v>4601056</v>
      </c>
      <c r="E6142">
        <f t="shared" si="191"/>
        <v>4632011</v>
      </c>
    </row>
    <row r="6143" spans="1:5">
      <c r="A6143">
        <v>4601061</v>
      </c>
      <c r="B6143">
        <v>4632012</v>
      </c>
      <c r="C6143" s="293">
        <v>62900000</v>
      </c>
      <c r="D6143">
        <f t="shared" si="190"/>
        <v>4601061</v>
      </c>
      <c r="E6143">
        <f t="shared" si="191"/>
        <v>4632012</v>
      </c>
    </row>
    <row r="6144" spans="1:5">
      <c r="A6144">
        <v>4601062</v>
      </c>
      <c r="B6144">
        <v>4632013</v>
      </c>
      <c r="C6144" s="293">
        <v>60400000</v>
      </c>
      <c r="D6144">
        <f t="shared" si="190"/>
        <v>4601062</v>
      </c>
      <c r="E6144">
        <f t="shared" si="191"/>
        <v>4632013</v>
      </c>
    </row>
    <row r="6145" spans="1:5">
      <c r="A6145">
        <v>4601085</v>
      </c>
      <c r="B6145">
        <v>4632014</v>
      </c>
      <c r="C6145" s="293">
        <v>56600000</v>
      </c>
      <c r="D6145">
        <f t="shared" si="190"/>
        <v>4601085</v>
      </c>
      <c r="E6145">
        <f t="shared" si="191"/>
        <v>4632014</v>
      </c>
    </row>
    <row r="6146" spans="1:5">
      <c r="A6146">
        <v>4601089</v>
      </c>
      <c r="B6146">
        <v>4632015</v>
      </c>
      <c r="C6146" s="293">
        <v>48100000</v>
      </c>
      <c r="D6146">
        <f t="shared" si="190"/>
        <v>4601089</v>
      </c>
      <c r="E6146">
        <f t="shared" si="191"/>
        <v>4632015</v>
      </c>
    </row>
    <row r="6147" spans="1:5">
      <c r="A6147">
        <v>4601094</v>
      </c>
      <c r="B6147">
        <v>4632016</v>
      </c>
      <c r="C6147" s="293">
        <v>62000000</v>
      </c>
      <c r="D6147">
        <f t="shared" ref="D6147:D6210" si="192">+A6147*1</f>
        <v>4601094</v>
      </c>
      <c r="E6147">
        <f t="shared" ref="E6147:E6210" si="193">+B6147*1</f>
        <v>4632016</v>
      </c>
    </row>
    <row r="6148" spans="1:5">
      <c r="A6148">
        <v>4601096</v>
      </c>
      <c r="B6148">
        <v>4632017</v>
      </c>
      <c r="C6148" s="293">
        <v>75100000</v>
      </c>
      <c r="D6148">
        <f t="shared" si="192"/>
        <v>4601096</v>
      </c>
      <c r="E6148">
        <f t="shared" si="193"/>
        <v>4632017</v>
      </c>
    </row>
    <row r="6149" spans="1:5">
      <c r="A6149">
        <v>4601098</v>
      </c>
      <c r="B6149">
        <v>4632018</v>
      </c>
      <c r="C6149" s="293">
        <v>68500000</v>
      </c>
      <c r="D6149">
        <f t="shared" si="192"/>
        <v>4601098</v>
      </c>
      <c r="E6149">
        <f t="shared" si="193"/>
        <v>4632018</v>
      </c>
    </row>
    <row r="6150" spans="1:5">
      <c r="A6150">
        <v>4601099</v>
      </c>
      <c r="B6150">
        <v>4632019</v>
      </c>
      <c r="C6150" s="293">
        <v>48100000</v>
      </c>
      <c r="D6150">
        <f t="shared" si="192"/>
        <v>4601099</v>
      </c>
      <c r="E6150">
        <f t="shared" si="193"/>
        <v>4632019</v>
      </c>
    </row>
    <row r="6151" spans="1:5">
      <c r="A6151">
        <v>4601101</v>
      </c>
      <c r="B6151">
        <v>4632020</v>
      </c>
      <c r="C6151" s="293">
        <v>55500000</v>
      </c>
      <c r="D6151">
        <f t="shared" si="192"/>
        <v>4601101</v>
      </c>
      <c r="E6151">
        <f t="shared" si="193"/>
        <v>4632020</v>
      </c>
    </row>
    <row r="6152" spans="1:5">
      <c r="A6152">
        <v>4601102</v>
      </c>
      <c r="B6152">
        <v>4632021</v>
      </c>
      <c r="C6152" s="293">
        <v>55500000</v>
      </c>
      <c r="D6152">
        <f t="shared" si="192"/>
        <v>4601102</v>
      </c>
      <c r="E6152">
        <f t="shared" si="193"/>
        <v>4632021</v>
      </c>
    </row>
    <row r="6153" spans="1:5">
      <c r="A6153">
        <v>4601107</v>
      </c>
      <c r="B6153">
        <v>4632022</v>
      </c>
      <c r="C6153" s="293">
        <v>54700000</v>
      </c>
      <c r="D6153">
        <f t="shared" si="192"/>
        <v>4601107</v>
      </c>
      <c r="E6153">
        <f t="shared" si="193"/>
        <v>4632022</v>
      </c>
    </row>
    <row r="6154" spans="1:5">
      <c r="A6154">
        <v>4601108</v>
      </c>
      <c r="B6154">
        <v>4632023</v>
      </c>
      <c r="C6154" s="293">
        <v>54700000</v>
      </c>
      <c r="D6154">
        <f t="shared" si="192"/>
        <v>4601108</v>
      </c>
      <c r="E6154">
        <f t="shared" si="193"/>
        <v>4632023</v>
      </c>
    </row>
    <row r="6155" spans="1:5">
      <c r="A6155">
        <v>4601109</v>
      </c>
      <c r="B6155">
        <v>4632024</v>
      </c>
      <c r="C6155" s="293">
        <v>58100000</v>
      </c>
      <c r="D6155">
        <f t="shared" si="192"/>
        <v>4601109</v>
      </c>
      <c r="E6155">
        <f t="shared" si="193"/>
        <v>4632024</v>
      </c>
    </row>
    <row r="6156" spans="1:5">
      <c r="A6156">
        <v>4601110</v>
      </c>
      <c r="B6156">
        <v>4632025</v>
      </c>
      <c r="C6156" s="293">
        <v>64300000</v>
      </c>
      <c r="D6156">
        <f t="shared" si="192"/>
        <v>4601110</v>
      </c>
      <c r="E6156">
        <f t="shared" si="193"/>
        <v>4632025</v>
      </c>
    </row>
    <row r="6157" spans="1:5">
      <c r="A6157">
        <v>4601111</v>
      </c>
      <c r="B6157">
        <v>4632026</v>
      </c>
      <c r="C6157" s="293">
        <v>46900000</v>
      </c>
      <c r="D6157">
        <f t="shared" si="192"/>
        <v>4601111</v>
      </c>
      <c r="E6157">
        <f t="shared" si="193"/>
        <v>4632026</v>
      </c>
    </row>
    <row r="6158" spans="1:5">
      <c r="A6158">
        <v>4601112</v>
      </c>
      <c r="B6158">
        <v>4632027</v>
      </c>
      <c r="C6158" s="293">
        <v>47500000</v>
      </c>
      <c r="D6158">
        <f t="shared" si="192"/>
        <v>4601112</v>
      </c>
      <c r="E6158">
        <f t="shared" si="193"/>
        <v>4632027</v>
      </c>
    </row>
    <row r="6159" spans="1:5">
      <c r="A6159">
        <v>4601114</v>
      </c>
      <c r="B6159">
        <v>4632028</v>
      </c>
      <c r="C6159" s="293">
        <v>49200000</v>
      </c>
      <c r="D6159">
        <f t="shared" si="192"/>
        <v>4601114</v>
      </c>
      <c r="E6159">
        <f t="shared" si="193"/>
        <v>4632028</v>
      </c>
    </row>
    <row r="6160" spans="1:5">
      <c r="A6160">
        <v>4601121</v>
      </c>
      <c r="B6160">
        <v>4632029</v>
      </c>
      <c r="C6160" s="293">
        <v>65900000</v>
      </c>
      <c r="D6160">
        <f t="shared" si="192"/>
        <v>4601121</v>
      </c>
      <c r="E6160">
        <f t="shared" si="193"/>
        <v>4632029</v>
      </c>
    </row>
    <row r="6161" spans="1:5">
      <c r="A6161">
        <v>4601128</v>
      </c>
      <c r="B6161">
        <v>4632030</v>
      </c>
      <c r="C6161" s="293">
        <v>63300000</v>
      </c>
      <c r="D6161">
        <f t="shared" si="192"/>
        <v>4601128</v>
      </c>
      <c r="E6161">
        <f t="shared" si="193"/>
        <v>4632030</v>
      </c>
    </row>
    <row r="6162" spans="1:5">
      <c r="A6162">
        <v>4601133</v>
      </c>
      <c r="B6162">
        <v>4632031</v>
      </c>
      <c r="C6162" s="293">
        <v>73000000</v>
      </c>
      <c r="D6162">
        <f t="shared" si="192"/>
        <v>4601133</v>
      </c>
      <c r="E6162">
        <f t="shared" si="193"/>
        <v>4632031</v>
      </c>
    </row>
    <row r="6163" spans="1:5">
      <c r="A6163">
        <v>4601134</v>
      </c>
      <c r="B6163">
        <v>4632032</v>
      </c>
      <c r="C6163" s="293">
        <v>76200000</v>
      </c>
      <c r="D6163">
        <f t="shared" si="192"/>
        <v>4601134</v>
      </c>
      <c r="E6163">
        <f t="shared" si="193"/>
        <v>4632032</v>
      </c>
    </row>
    <row r="6164" spans="1:5">
      <c r="A6164">
        <v>4601135</v>
      </c>
      <c r="B6164">
        <v>4632033</v>
      </c>
      <c r="C6164" s="293">
        <v>47500000</v>
      </c>
      <c r="D6164">
        <f t="shared" si="192"/>
        <v>4601135</v>
      </c>
      <c r="E6164">
        <f t="shared" si="193"/>
        <v>4632033</v>
      </c>
    </row>
    <row r="6165" spans="1:5">
      <c r="A6165">
        <v>4601136</v>
      </c>
      <c r="B6165">
        <v>4632034</v>
      </c>
      <c r="C6165" s="293">
        <v>47500000</v>
      </c>
      <c r="D6165">
        <f t="shared" si="192"/>
        <v>4601136</v>
      </c>
      <c r="E6165">
        <f t="shared" si="193"/>
        <v>4632034</v>
      </c>
    </row>
    <row r="6166" spans="1:5">
      <c r="A6166">
        <v>4601137</v>
      </c>
      <c r="B6166">
        <v>4632035</v>
      </c>
      <c r="C6166" s="293">
        <v>58500000</v>
      </c>
      <c r="D6166">
        <f t="shared" si="192"/>
        <v>4601137</v>
      </c>
      <c r="E6166">
        <f t="shared" si="193"/>
        <v>4632035</v>
      </c>
    </row>
    <row r="6167" spans="1:5">
      <c r="A6167">
        <v>4601138</v>
      </c>
      <c r="B6167">
        <v>4632036</v>
      </c>
      <c r="C6167" s="293">
        <v>58500000</v>
      </c>
      <c r="D6167">
        <f t="shared" si="192"/>
        <v>4601138</v>
      </c>
      <c r="E6167">
        <f t="shared" si="193"/>
        <v>4632036</v>
      </c>
    </row>
    <row r="6168" spans="1:5">
      <c r="A6168">
        <v>4601139</v>
      </c>
      <c r="B6168">
        <v>4632037</v>
      </c>
      <c r="C6168" s="293">
        <v>60400000</v>
      </c>
      <c r="D6168">
        <f t="shared" si="192"/>
        <v>4601139</v>
      </c>
      <c r="E6168">
        <f t="shared" si="193"/>
        <v>4632037</v>
      </c>
    </row>
    <row r="6169" spans="1:5">
      <c r="A6169">
        <v>4601140</v>
      </c>
      <c r="B6169">
        <v>4632038</v>
      </c>
      <c r="C6169" s="293">
        <v>60800000</v>
      </c>
      <c r="D6169">
        <f t="shared" si="192"/>
        <v>4601140</v>
      </c>
      <c r="E6169">
        <f t="shared" si="193"/>
        <v>4632038</v>
      </c>
    </row>
    <row r="6170" spans="1:5">
      <c r="A6170">
        <v>4601142</v>
      </c>
      <c r="B6170">
        <v>4632039</v>
      </c>
      <c r="C6170" s="293">
        <v>60700000</v>
      </c>
      <c r="D6170">
        <f t="shared" si="192"/>
        <v>4601142</v>
      </c>
      <c r="E6170">
        <f t="shared" si="193"/>
        <v>4632039</v>
      </c>
    </row>
    <row r="6171" spans="1:5">
      <c r="A6171">
        <v>4601143</v>
      </c>
      <c r="B6171">
        <v>4632040</v>
      </c>
      <c r="C6171" s="293">
        <v>63300000</v>
      </c>
      <c r="D6171">
        <f t="shared" si="192"/>
        <v>4601143</v>
      </c>
      <c r="E6171">
        <f t="shared" si="193"/>
        <v>4632040</v>
      </c>
    </row>
    <row r="6172" spans="1:5">
      <c r="A6172">
        <v>4601144</v>
      </c>
      <c r="B6172">
        <v>4632041</v>
      </c>
      <c r="C6172" s="293">
        <v>66300000</v>
      </c>
      <c r="D6172">
        <f t="shared" si="192"/>
        <v>4601144</v>
      </c>
      <c r="E6172">
        <f t="shared" si="193"/>
        <v>4632041</v>
      </c>
    </row>
    <row r="6173" spans="1:5">
      <c r="A6173">
        <v>4601145</v>
      </c>
      <c r="B6173">
        <v>4632042</v>
      </c>
      <c r="C6173" s="293">
        <v>65900000</v>
      </c>
      <c r="D6173">
        <f t="shared" si="192"/>
        <v>4601145</v>
      </c>
      <c r="E6173">
        <f t="shared" si="193"/>
        <v>4632042</v>
      </c>
    </row>
    <row r="6174" spans="1:5">
      <c r="A6174">
        <v>4601146</v>
      </c>
      <c r="B6174">
        <v>4632043</v>
      </c>
      <c r="C6174" s="293">
        <v>69800000</v>
      </c>
      <c r="D6174">
        <f t="shared" si="192"/>
        <v>4601146</v>
      </c>
      <c r="E6174">
        <f t="shared" si="193"/>
        <v>4632043</v>
      </c>
    </row>
    <row r="6175" spans="1:5">
      <c r="A6175">
        <v>4601147</v>
      </c>
      <c r="B6175">
        <v>4632044</v>
      </c>
      <c r="C6175" s="293">
        <v>63300000</v>
      </c>
      <c r="D6175">
        <f t="shared" si="192"/>
        <v>4601147</v>
      </c>
      <c r="E6175">
        <f t="shared" si="193"/>
        <v>4632044</v>
      </c>
    </row>
    <row r="6176" spans="1:5">
      <c r="A6176">
        <v>4601152</v>
      </c>
      <c r="B6176">
        <v>4632045</v>
      </c>
      <c r="C6176" s="293">
        <v>51500000</v>
      </c>
      <c r="D6176">
        <f t="shared" si="192"/>
        <v>4601152</v>
      </c>
      <c r="E6176">
        <f t="shared" si="193"/>
        <v>4632045</v>
      </c>
    </row>
    <row r="6177" spans="1:5">
      <c r="A6177">
        <v>4601153</v>
      </c>
      <c r="B6177">
        <v>4632046</v>
      </c>
      <c r="C6177" s="293">
        <v>52800000</v>
      </c>
      <c r="D6177">
        <f t="shared" si="192"/>
        <v>4601153</v>
      </c>
      <c r="E6177">
        <f t="shared" si="193"/>
        <v>4632046</v>
      </c>
    </row>
    <row r="6178" spans="1:5">
      <c r="A6178">
        <v>4601155</v>
      </c>
      <c r="B6178">
        <v>4632047</v>
      </c>
      <c r="C6178" s="293">
        <v>52300000</v>
      </c>
      <c r="D6178">
        <f t="shared" si="192"/>
        <v>4601155</v>
      </c>
      <c r="E6178">
        <f t="shared" si="193"/>
        <v>4632047</v>
      </c>
    </row>
    <row r="6179" spans="1:5">
      <c r="A6179">
        <v>4601156</v>
      </c>
      <c r="B6179">
        <v>4632048</v>
      </c>
      <c r="C6179" s="293">
        <v>54900000</v>
      </c>
      <c r="D6179">
        <f t="shared" si="192"/>
        <v>4601156</v>
      </c>
      <c r="E6179">
        <f t="shared" si="193"/>
        <v>4632048</v>
      </c>
    </row>
    <row r="6180" spans="1:5">
      <c r="A6180">
        <v>4601157</v>
      </c>
      <c r="B6180">
        <v>4632049</v>
      </c>
      <c r="C6180" s="293">
        <v>57600000</v>
      </c>
      <c r="D6180">
        <f t="shared" si="192"/>
        <v>4601157</v>
      </c>
      <c r="E6180">
        <f t="shared" si="193"/>
        <v>4632049</v>
      </c>
    </row>
    <row r="6181" spans="1:5">
      <c r="A6181">
        <v>4601162</v>
      </c>
      <c r="B6181">
        <v>4632050</v>
      </c>
      <c r="C6181" s="293">
        <v>56600000</v>
      </c>
      <c r="D6181">
        <f t="shared" si="192"/>
        <v>4601162</v>
      </c>
      <c r="E6181">
        <f t="shared" si="193"/>
        <v>4632050</v>
      </c>
    </row>
    <row r="6182" spans="1:5">
      <c r="A6182">
        <v>4601168</v>
      </c>
      <c r="B6182">
        <v>4632051</v>
      </c>
      <c r="C6182" s="293">
        <v>80800000</v>
      </c>
      <c r="D6182">
        <f t="shared" si="192"/>
        <v>4601168</v>
      </c>
      <c r="E6182">
        <f t="shared" si="193"/>
        <v>4632051</v>
      </c>
    </row>
    <row r="6183" spans="1:5">
      <c r="A6183">
        <v>4601170</v>
      </c>
      <c r="B6183">
        <v>4632052</v>
      </c>
      <c r="C6183" s="293">
        <v>58700000</v>
      </c>
      <c r="D6183">
        <f t="shared" si="192"/>
        <v>4601170</v>
      </c>
      <c r="E6183">
        <f t="shared" si="193"/>
        <v>4632052</v>
      </c>
    </row>
    <row r="6184" spans="1:5">
      <c r="A6184">
        <v>4601171</v>
      </c>
      <c r="B6184">
        <v>4632053</v>
      </c>
      <c r="C6184" s="293">
        <v>85800000</v>
      </c>
      <c r="D6184">
        <f t="shared" si="192"/>
        <v>4601171</v>
      </c>
      <c r="E6184">
        <f t="shared" si="193"/>
        <v>4632053</v>
      </c>
    </row>
    <row r="6185" spans="1:5">
      <c r="A6185">
        <v>4601175</v>
      </c>
      <c r="B6185">
        <v>4632054</v>
      </c>
      <c r="C6185" s="293">
        <v>70900000</v>
      </c>
      <c r="D6185">
        <f t="shared" si="192"/>
        <v>4601175</v>
      </c>
      <c r="E6185">
        <f t="shared" si="193"/>
        <v>4632054</v>
      </c>
    </row>
    <row r="6186" spans="1:5">
      <c r="A6186">
        <v>4601176</v>
      </c>
      <c r="B6186">
        <v>4632055</v>
      </c>
      <c r="C6186" s="293">
        <v>70600000</v>
      </c>
      <c r="D6186">
        <f t="shared" si="192"/>
        <v>4601176</v>
      </c>
      <c r="E6186">
        <f t="shared" si="193"/>
        <v>4632055</v>
      </c>
    </row>
    <row r="6187" spans="1:5">
      <c r="A6187">
        <v>4601178</v>
      </c>
      <c r="B6187">
        <v>4632056</v>
      </c>
      <c r="C6187" s="293">
        <v>68800000</v>
      </c>
      <c r="D6187">
        <f t="shared" si="192"/>
        <v>4601178</v>
      </c>
      <c r="E6187">
        <f t="shared" si="193"/>
        <v>4632056</v>
      </c>
    </row>
    <row r="6188" spans="1:5">
      <c r="A6188">
        <v>4601185</v>
      </c>
      <c r="B6188">
        <v>4632057</v>
      </c>
      <c r="C6188" s="293">
        <v>56400000</v>
      </c>
      <c r="D6188">
        <f t="shared" si="192"/>
        <v>4601185</v>
      </c>
      <c r="E6188">
        <f t="shared" si="193"/>
        <v>4632057</v>
      </c>
    </row>
    <row r="6189" spans="1:5">
      <c r="A6189">
        <v>4601188</v>
      </c>
      <c r="B6189">
        <v>4632058</v>
      </c>
      <c r="C6189" s="293">
        <v>70600000</v>
      </c>
      <c r="D6189">
        <f t="shared" si="192"/>
        <v>4601188</v>
      </c>
      <c r="E6189">
        <f t="shared" si="193"/>
        <v>4632058</v>
      </c>
    </row>
    <row r="6190" spans="1:5">
      <c r="A6190">
        <v>4601189</v>
      </c>
      <c r="B6190">
        <v>4632059</v>
      </c>
      <c r="C6190" s="293">
        <v>44000000</v>
      </c>
      <c r="D6190">
        <f t="shared" si="192"/>
        <v>4601189</v>
      </c>
      <c r="E6190">
        <f t="shared" si="193"/>
        <v>4632059</v>
      </c>
    </row>
    <row r="6191" spans="1:5">
      <c r="A6191">
        <v>4601190</v>
      </c>
      <c r="B6191">
        <v>4632060</v>
      </c>
      <c r="C6191" s="293">
        <v>58500000</v>
      </c>
      <c r="D6191">
        <f t="shared" si="192"/>
        <v>4601190</v>
      </c>
      <c r="E6191">
        <f t="shared" si="193"/>
        <v>4632060</v>
      </c>
    </row>
    <row r="6192" spans="1:5">
      <c r="A6192">
        <v>4601191</v>
      </c>
      <c r="B6192">
        <v>4632061</v>
      </c>
      <c r="C6192" s="293">
        <v>58500000</v>
      </c>
      <c r="D6192">
        <f t="shared" si="192"/>
        <v>4601191</v>
      </c>
      <c r="E6192">
        <f t="shared" si="193"/>
        <v>4632061</v>
      </c>
    </row>
    <row r="6193" spans="1:5">
      <c r="A6193">
        <v>4601192</v>
      </c>
      <c r="B6193">
        <v>4632062</v>
      </c>
      <c r="C6193" s="293">
        <v>86500000</v>
      </c>
      <c r="D6193">
        <f t="shared" si="192"/>
        <v>4601192</v>
      </c>
      <c r="E6193">
        <f t="shared" si="193"/>
        <v>4632062</v>
      </c>
    </row>
    <row r="6194" spans="1:5">
      <c r="A6194">
        <v>4601193</v>
      </c>
      <c r="B6194">
        <v>4632063</v>
      </c>
      <c r="C6194" s="293">
        <v>60300000</v>
      </c>
      <c r="D6194">
        <f t="shared" si="192"/>
        <v>4601193</v>
      </c>
      <c r="E6194">
        <f t="shared" si="193"/>
        <v>4632063</v>
      </c>
    </row>
    <row r="6195" spans="1:5">
      <c r="A6195">
        <v>4601194</v>
      </c>
      <c r="B6195">
        <v>4632064</v>
      </c>
      <c r="C6195" s="293">
        <v>60400000</v>
      </c>
      <c r="D6195">
        <f t="shared" si="192"/>
        <v>4601194</v>
      </c>
      <c r="E6195">
        <f t="shared" si="193"/>
        <v>4632064</v>
      </c>
    </row>
    <row r="6196" spans="1:5">
      <c r="A6196">
        <v>4601196</v>
      </c>
      <c r="B6196">
        <v>4632065</v>
      </c>
      <c r="C6196" s="293">
        <v>55000000</v>
      </c>
      <c r="D6196">
        <f t="shared" si="192"/>
        <v>4601196</v>
      </c>
      <c r="E6196">
        <f t="shared" si="193"/>
        <v>4632065</v>
      </c>
    </row>
    <row r="6197" spans="1:5">
      <c r="A6197">
        <v>4601197</v>
      </c>
      <c r="B6197">
        <v>4632066</v>
      </c>
      <c r="C6197" s="293">
        <v>59300000</v>
      </c>
      <c r="D6197">
        <f t="shared" si="192"/>
        <v>4601197</v>
      </c>
      <c r="E6197">
        <f t="shared" si="193"/>
        <v>4632066</v>
      </c>
    </row>
    <row r="6198" spans="1:5">
      <c r="A6198">
        <v>4601198</v>
      </c>
      <c r="B6198">
        <v>4632067</v>
      </c>
      <c r="C6198" s="293">
        <v>45200000</v>
      </c>
      <c r="D6198">
        <f t="shared" si="192"/>
        <v>4601198</v>
      </c>
      <c r="E6198">
        <f t="shared" si="193"/>
        <v>4632067</v>
      </c>
    </row>
    <row r="6199" spans="1:5">
      <c r="A6199">
        <v>4601200</v>
      </c>
      <c r="B6199">
        <v>4632068</v>
      </c>
      <c r="C6199" s="293">
        <v>71900000</v>
      </c>
      <c r="D6199">
        <f t="shared" si="192"/>
        <v>4601200</v>
      </c>
      <c r="E6199">
        <f t="shared" si="193"/>
        <v>4632068</v>
      </c>
    </row>
    <row r="6200" spans="1:5">
      <c r="A6200">
        <v>4601202</v>
      </c>
      <c r="B6200">
        <v>4632069</v>
      </c>
      <c r="C6200" s="293">
        <v>58700000</v>
      </c>
      <c r="D6200">
        <f t="shared" si="192"/>
        <v>4601202</v>
      </c>
      <c r="E6200">
        <f t="shared" si="193"/>
        <v>4632069</v>
      </c>
    </row>
    <row r="6201" spans="1:5">
      <c r="A6201">
        <v>4601204</v>
      </c>
      <c r="B6201">
        <v>4632070</v>
      </c>
      <c r="C6201" s="293">
        <v>72200000</v>
      </c>
      <c r="D6201">
        <f t="shared" si="192"/>
        <v>4601204</v>
      </c>
      <c r="E6201">
        <f t="shared" si="193"/>
        <v>4632070</v>
      </c>
    </row>
    <row r="6202" spans="1:5">
      <c r="A6202">
        <v>4601205</v>
      </c>
      <c r="B6202">
        <v>4632071</v>
      </c>
      <c r="C6202" s="293">
        <v>60500000</v>
      </c>
      <c r="D6202">
        <f t="shared" si="192"/>
        <v>4601205</v>
      </c>
      <c r="E6202">
        <f t="shared" si="193"/>
        <v>4632071</v>
      </c>
    </row>
    <row r="6203" spans="1:5">
      <c r="A6203">
        <v>4601206</v>
      </c>
      <c r="B6203">
        <v>4632072</v>
      </c>
      <c r="C6203" s="293">
        <v>58300000</v>
      </c>
      <c r="D6203">
        <f t="shared" si="192"/>
        <v>4601206</v>
      </c>
      <c r="E6203">
        <f t="shared" si="193"/>
        <v>4632072</v>
      </c>
    </row>
    <row r="6204" spans="1:5">
      <c r="A6204">
        <v>4601208</v>
      </c>
      <c r="B6204">
        <v>4632073</v>
      </c>
      <c r="C6204" s="293">
        <v>54100000</v>
      </c>
      <c r="D6204">
        <f t="shared" si="192"/>
        <v>4601208</v>
      </c>
      <c r="E6204">
        <f t="shared" si="193"/>
        <v>4632073</v>
      </c>
    </row>
    <row r="6205" spans="1:5">
      <c r="A6205">
        <v>4601210</v>
      </c>
      <c r="B6205">
        <v>4632074</v>
      </c>
      <c r="C6205" s="293">
        <v>51600000</v>
      </c>
      <c r="D6205">
        <f t="shared" si="192"/>
        <v>4601210</v>
      </c>
      <c r="E6205">
        <f t="shared" si="193"/>
        <v>4632074</v>
      </c>
    </row>
    <row r="6206" spans="1:5">
      <c r="A6206">
        <v>4601211</v>
      </c>
      <c r="B6206">
        <v>4632075</v>
      </c>
      <c r="C6206" s="293">
        <v>54100000</v>
      </c>
      <c r="D6206">
        <f t="shared" si="192"/>
        <v>4601211</v>
      </c>
      <c r="E6206">
        <f t="shared" si="193"/>
        <v>4632075</v>
      </c>
    </row>
    <row r="6207" spans="1:5">
      <c r="A6207">
        <v>4601212</v>
      </c>
      <c r="B6207">
        <v>4632076</v>
      </c>
      <c r="C6207" s="293">
        <v>45200000</v>
      </c>
      <c r="D6207">
        <f t="shared" si="192"/>
        <v>4601212</v>
      </c>
      <c r="E6207">
        <f t="shared" si="193"/>
        <v>4632076</v>
      </c>
    </row>
    <row r="6208" spans="1:5">
      <c r="A6208">
        <v>4601213</v>
      </c>
      <c r="B6208">
        <v>4632077</v>
      </c>
      <c r="C6208" s="293">
        <v>68400000</v>
      </c>
      <c r="D6208">
        <f t="shared" si="192"/>
        <v>4601213</v>
      </c>
      <c r="E6208">
        <f t="shared" si="193"/>
        <v>4632077</v>
      </c>
    </row>
    <row r="6209" spans="1:5">
      <c r="A6209">
        <v>4601215</v>
      </c>
      <c r="B6209">
        <v>4632078</v>
      </c>
      <c r="C6209" s="293">
        <v>60500000</v>
      </c>
      <c r="D6209">
        <f t="shared" si="192"/>
        <v>4601215</v>
      </c>
      <c r="E6209">
        <f t="shared" si="193"/>
        <v>4632078</v>
      </c>
    </row>
    <row r="6210" spans="1:5">
      <c r="A6210">
        <v>4601216</v>
      </c>
      <c r="B6210">
        <v>4632079</v>
      </c>
      <c r="C6210" s="293">
        <v>58700000</v>
      </c>
      <c r="D6210">
        <f t="shared" si="192"/>
        <v>4601216</v>
      </c>
      <c r="E6210">
        <f t="shared" si="193"/>
        <v>4632079</v>
      </c>
    </row>
    <row r="6211" spans="1:5">
      <c r="A6211">
        <v>4601218</v>
      </c>
      <c r="B6211">
        <v>4632080</v>
      </c>
      <c r="C6211" s="293">
        <v>85500000</v>
      </c>
      <c r="D6211">
        <f t="shared" ref="D6211:D6274" si="194">+A6211*1</f>
        <v>4601218</v>
      </c>
      <c r="E6211">
        <f t="shared" ref="E6211:E6274" si="195">+B6211*1</f>
        <v>4632080</v>
      </c>
    </row>
    <row r="6212" spans="1:5">
      <c r="A6212">
        <v>4601219</v>
      </c>
      <c r="B6212">
        <v>4632081</v>
      </c>
      <c r="C6212" s="293">
        <v>58800000</v>
      </c>
      <c r="D6212">
        <f t="shared" si="194"/>
        <v>4601219</v>
      </c>
      <c r="E6212">
        <f t="shared" si="195"/>
        <v>4632081</v>
      </c>
    </row>
    <row r="6213" spans="1:5">
      <c r="A6213">
        <v>4601220</v>
      </c>
      <c r="B6213">
        <v>4632082</v>
      </c>
      <c r="C6213" s="293">
        <v>61400000</v>
      </c>
      <c r="D6213">
        <f t="shared" si="194"/>
        <v>4601220</v>
      </c>
      <c r="E6213">
        <f t="shared" si="195"/>
        <v>4632082</v>
      </c>
    </row>
    <row r="6214" spans="1:5">
      <c r="A6214">
        <v>4601221</v>
      </c>
      <c r="B6214">
        <v>4632083</v>
      </c>
      <c r="C6214" s="293">
        <v>83700000</v>
      </c>
      <c r="D6214">
        <f t="shared" si="194"/>
        <v>4601221</v>
      </c>
      <c r="E6214">
        <f t="shared" si="195"/>
        <v>4632083</v>
      </c>
    </row>
    <row r="6215" spans="1:5">
      <c r="A6215">
        <v>4601227</v>
      </c>
      <c r="B6215">
        <v>4632084</v>
      </c>
      <c r="C6215" s="293">
        <v>58700000</v>
      </c>
      <c r="D6215">
        <f t="shared" si="194"/>
        <v>4601227</v>
      </c>
      <c r="E6215">
        <f t="shared" si="195"/>
        <v>4632084</v>
      </c>
    </row>
    <row r="6216" spans="1:5">
      <c r="A6216">
        <v>4601228</v>
      </c>
      <c r="B6216">
        <v>4632085</v>
      </c>
      <c r="C6216" s="293">
        <v>57400000</v>
      </c>
      <c r="D6216">
        <f t="shared" si="194"/>
        <v>4601228</v>
      </c>
      <c r="E6216">
        <f t="shared" si="195"/>
        <v>4632085</v>
      </c>
    </row>
    <row r="6217" spans="1:5">
      <c r="A6217">
        <v>4601229</v>
      </c>
      <c r="B6217">
        <v>4632086</v>
      </c>
      <c r="C6217" s="293">
        <v>70900000</v>
      </c>
      <c r="D6217">
        <f t="shared" si="194"/>
        <v>4601229</v>
      </c>
      <c r="E6217">
        <f t="shared" si="195"/>
        <v>4632086</v>
      </c>
    </row>
    <row r="6218" spans="1:5">
      <c r="A6218">
        <v>4601235</v>
      </c>
      <c r="B6218">
        <v>4632087</v>
      </c>
      <c r="C6218" s="293">
        <v>86800000</v>
      </c>
      <c r="D6218">
        <f t="shared" si="194"/>
        <v>4601235</v>
      </c>
      <c r="E6218">
        <f t="shared" si="195"/>
        <v>4632087</v>
      </c>
    </row>
    <row r="6219" spans="1:5">
      <c r="A6219">
        <v>4601237</v>
      </c>
      <c r="B6219">
        <v>4632088</v>
      </c>
      <c r="C6219" s="293">
        <v>55900000</v>
      </c>
      <c r="D6219">
        <f t="shared" si="194"/>
        <v>4601237</v>
      </c>
      <c r="E6219">
        <f t="shared" si="195"/>
        <v>4632088</v>
      </c>
    </row>
    <row r="6220" spans="1:5">
      <c r="A6220">
        <v>4601238</v>
      </c>
      <c r="B6220">
        <v>4632089</v>
      </c>
      <c r="C6220" s="293">
        <v>55300000</v>
      </c>
      <c r="D6220">
        <f t="shared" si="194"/>
        <v>4601238</v>
      </c>
      <c r="E6220">
        <f t="shared" si="195"/>
        <v>4632089</v>
      </c>
    </row>
    <row r="6221" spans="1:5">
      <c r="A6221">
        <v>4601240</v>
      </c>
      <c r="B6221">
        <v>4632090</v>
      </c>
      <c r="C6221" s="293">
        <v>48000000</v>
      </c>
      <c r="D6221">
        <f t="shared" si="194"/>
        <v>4601240</v>
      </c>
      <c r="E6221">
        <f t="shared" si="195"/>
        <v>4632090</v>
      </c>
    </row>
    <row r="6222" spans="1:5">
      <c r="A6222">
        <v>4601241</v>
      </c>
      <c r="B6222">
        <v>4632091</v>
      </c>
      <c r="C6222" s="293">
        <v>55400000</v>
      </c>
      <c r="D6222">
        <f t="shared" si="194"/>
        <v>4601241</v>
      </c>
      <c r="E6222">
        <f t="shared" si="195"/>
        <v>4632091</v>
      </c>
    </row>
    <row r="6223" spans="1:5">
      <c r="A6223">
        <v>4601243</v>
      </c>
      <c r="B6223">
        <v>4632092</v>
      </c>
      <c r="C6223" s="293">
        <v>42300000</v>
      </c>
      <c r="D6223">
        <f t="shared" si="194"/>
        <v>4601243</v>
      </c>
      <c r="E6223">
        <f t="shared" si="195"/>
        <v>4632092</v>
      </c>
    </row>
    <row r="6224" spans="1:5">
      <c r="A6224">
        <v>4601244</v>
      </c>
      <c r="B6224">
        <v>4632093</v>
      </c>
      <c r="C6224" s="293">
        <v>59400000</v>
      </c>
      <c r="D6224">
        <f t="shared" si="194"/>
        <v>4601244</v>
      </c>
      <c r="E6224">
        <f t="shared" si="195"/>
        <v>4632093</v>
      </c>
    </row>
    <row r="6225" spans="1:5">
      <c r="A6225">
        <v>4601245</v>
      </c>
      <c r="B6225">
        <v>4632094</v>
      </c>
      <c r="C6225" s="293">
        <v>58100000</v>
      </c>
      <c r="D6225">
        <f t="shared" si="194"/>
        <v>4601245</v>
      </c>
      <c r="E6225">
        <f t="shared" si="195"/>
        <v>4632094</v>
      </c>
    </row>
    <row r="6226" spans="1:5">
      <c r="A6226">
        <v>4601249</v>
      </c>
      <c r="B6226">
        <v>4632095</v>
      </c>
      <c r="C6226" s="293">
        <v>50000000</v>
      </c>
      <c r="D6226">
        <f t="shared" si="194"/>
        <v>4601249</v>
      </c>
      <c r="E6226">
        <f t="shared" si="195"/>
        <v>4632095</v>
      </c>
    </row>
    <row r="6227" spans="1:5">
      <c r="A6227">
        <v>4601250</v>
      </c>
      <c r="B6227">
        <v>4632096</v>
      </c>
      <c r="C6227" s="293">
        <v>50000000</v>
      </c>
      <c r="D6227">
        <f t="shared" si="194"/>
        <v>4601250</v>
      </c>
      <c r="E6227">
        <f t="shared" si="195"/>
        <v>4632096</v>
      </c>
    </row>
    <row r="6228" spans="1:5">
      <c r="A6228">
        <v>4601251</v>
      </c>
      <c r="B6228">
        <v>4632097</v>
      </c>
      <c r="C6228" s="293">
        <v>55000000</v>
      </c>
      <c r="D6228">
        <f t="shared" si="194"/>
        <v>4601251</v>
      </c>
      <c r="E6228">
        <f t="shared" si="195"/>
        <v>4632097</v>
      </c>
    </row>
    <row r="6229" spans="1:5">
      <c r="A6229">
        <v>4601252</v>
      </c>
      <c r="B6229">
        <v>4632098</v>
      </c>
      <c r="C6229" s="293">
        <v>60000000</v>
      </c>
      <c r="D6229">
        <f t="shared" si="194"/>
        <v>4601252</v>
      </c>
      <c r="E6229">
        <f t="shared" si="195"/>
        <v>4632098</v>
      </c>
    </row>
    <row r="6230" spans="1:5">
      <c r="A6230">
        <v>4601253</v>
      </c>
      <c r="B6230">
        <v>4632099</v>
      </c>
      <c r="C6230" s="293">
        <v>57800000</v>
      </c>
      <c r="D6230">
        <f t="shared" si="194"/>
        <v>4601253</v>
      </c>
      <c r="E6230">
        <f t="shared" si="195"/>
        <v>4632099</v>
      </c>
    </row>
    <row r="6231" spans="1:5">
      <c r="A6231">
        <v>4601254</v>
      </c>
      <c r="B6231">
        <v>4632100</v>
      </c>
      <c r="C6231" s="293">
        <v>68600000</v>
      </c>
      <c r="D6231">
        <f t="shared" si="194"/>
        <v>4601254</v>
      </c>
      <c r="E6231">
        <f t="shared" si="195"/>
        <v>4632100</v>
      </c>
    </row>
    <row r="6232" spans="1:5">
      <c r="A6232">
        <v>4601257</v>
      </c>
      <c r="B6232">
        <v>4632101</v>
      </c>
      <c r="C6232" s="293">
        <v>54100000</v>
      </c>
      <c r="D6232">
        <f t="shared" si="194"/>
        <v>4601257</v>
      </c>
      <c r="E6232">
        <f t="shared" si="195"/>
        <v>4632101</v>
      </c>
    </row>
    <row r="6233" spans="1:5">
      <c r="A6233">
        <v>4601258</v>
      </c>
      <c r="B6233">
        <v>4632102</v>
      </c>
      <c r="C6233" s="293">
        <v>74300000</v>
      </c>
      <c r="D6233">
        <f t="shared" si="194"/>
        <v>4601258</v>
      </c>
      <c r="E6233">
        <f t="shared" si="195"/>
        <v>4632102</v>
      </c>
    </row>
    <row r="6234" spans="1:5">
      <c r="A6234">
        <v>4601260</v>
      </c>
      <c r="B6234">
        <v>4632103</v>
      </c>
      <c r="C6234" s="293">
        <v>80700000</v>
      </c>
      <c r="D6234">
        <f t="shared" si="194"/>
        <v>4601260</v>
      </c>
      <c r="E6234">
        <f t="shared" si="195"/>
        <v>4632103</v>
      </c>
    </row>
    <row r="6235" spans="1:5">
      <c r="A6235">
        <v>4601262</v>
      </c>
      <c r="B6235">
        <v>4632104</v>
      </c>
      <c r="C6235" s="293">
        <v>78200000</v>
      </c>
      <c r="D6235">
        <f t="shared" si="194"/>
        <v>4601262</v>
      </c>
      <c r="E6235">
        <f t="shared" si="195"/>
        <v>4632104</v>
      </c>
    </row>
    <row r="6236" spans="1:5">
      <c r="A6236">
        <v>4601264</v>
      </c>
      <c r="B6236">
        <v>4632105</v>
      </c>
      <c r="C6236" s="293">
        <v>84700000</v>
      </c>
      <c r="D6236">
        <f t="shared" si="194"/>
        <v>4601264</v>
      </c>
      <c r="E6236">
        <f t="shared" si="195"/>
        <v>4632105</v>
      </c>
    </row>
    <row r="6237" spans="1:5">
      <c r="A6237">
        <v>4601266</v>
      </c>
      <c r="B6237">
        <v>4632106</v>
      </c>
      <c r="C6237" s="293">
        <v>55900000</v>
      </c>
      <c r="D6237">
        <f t="shared" si="194"/>
        <v>4601266</v>
      </c>
      <c r="E6237">
        <f t="shared" si="195"/>
        <v>4632106</v>
      </c>
    </row>
    <row r="6238" spans="1:5">
      <c r="A6238">
        <v>4601267</v>
      </c>
      <c r="B6238">
        <v>4632107</v>
      </c>
      <c r="C6238" s="293">
        <v>59400000</v>
      </c>
      <c r="D6238">
        <f t="shared" si="194"/>
        <v>4601267</v>
      </c>
      <c r="E6238">
        <f t="shared" si="195"/>
        <v>4632107</v>
      </c>
    </row>
    <row r="6239" spans="1:5">
      <c r="A6239">
        <v>4601268</v>
      </c>
      <c r="B6239">
        <v>4632108</v>
      </c>
      <c r="C6239" s="293">
        <v>61200000</v>
      </c>
      <c r="D6239">
        <f t="shared" si="194"/>
        <v>4601268</v>
      </c>
      <c r="E6239">
        <f t="shared" si="195"/>
        <v>4632108</v>
      </c>
    </row>
    <row r="6240" spans="1:5">
      <c r="A6240">
        <v>4606016</v>
      </c>
      <c r="B6240">
        <v>4632109</v>
      </c>
      <c r="C6240" s="293">
        <v>19500000</v>
      </c>
      <c r="D6240">
        <f t="shared" si="194"/>
        <v>4606016</v>
      </c>
      <c r="E6240">
        <f t="shared" si="195"/>
        <v>4632109</v>
      </c>
    </row>
    <row r="6241" spans="1:5">
      <c r="A6241">
        <v>4601269</v>
      </c>
      <c r="B6241">
        <v>4632110</v>
      </c>
      <c r="C6241" s="293">
        <v>71500000</v>
      </c>
      <c r="D6241">
        <f t="shared" si="194"/>
        <v>4601269</v>
      </c>
      <c r="E6241">
        <f t="shared" si="195"/>
        <v>4632110</v>
      </c>
    </row>
    <row r="6242" spans="1:5">
      <c r="A6242">
        <v>4601270</v>
      </c>
      <c r="B6242">
        <v>4632111</v>
      </c>
      <c r="C6242" s="293">
        <v>265000000</v>
      </c>
      <c r="D6242">
        <f t="shared" si="194"/>
        <v>4601270</v>
      </c>
      <c r="E6242">
        <f t="shared" si="195"/>
        <v>4632111</v>
      </c>
    </row>
    <row r="6243" spans="1:5">
      <c r="A6243">
        <v>4601271</v>
      </c>
      <c r="B6243">
        <v>4632112</v>
      </c>
      <c r="C6243" s="293">
        <v>78600000</v>
      </c>
      <c r="D6243">
        <f t="shared" si="194"/>
        <v>4601271</v>
      </c>
      <c r="E6243">
        <f t="shared" si="195"/>
        <v>4632112</v>
      </c>
    </row>
    <row r="6244" spans="1:5">
      <c r="A6244">
        <v>4601272</v>
      </c>
      <c r="B6244">
        <v>4632113</v>
      </c>
      <c r="C6244" s="293">
        <v>74900000</v>
      </c>
      <c r="D6244">
        <f t="shared" si="194"/>
        <v>4601272</v>
      </c>
      <c r="E6244">
        <f t="shared" si="195"/>
        <v>4632113</v>
      </c>
    </row>
    <row r="6245" spans="1:5">
      <c r="A6245">
        <v>4601274</v>
      </c>
      <c r="B6245">
        <v>4632114</v>
      </c>
      <c r="C6245" s="293">
        <v>74400000</v>
      </c>
      <c r="D6245">
        <f t="shared" si="194"/>
        <v>4601274</v>
      </c>
      <c r="E6245">
        <f t="shared" si="195"/>
        <v>4632114</v>
      </c>
    </row>
    <row r="6246" spans="1:5">
      <c r="A6246">
        <v>4601275</v>
      </c>
      <c r="B6246">
        <v>4632115</v>
      </c>
      <c r="C6246" s="293">
        <v>58500000</v>
      </c>
      <c r="D6246">
        <f t="shared" si="194"/>
        <v>4601275</v>
      </c>
      <c r="E6246">
        <f t="shared" si="195"/>
        <v>4632115</v>
      </c>
    </row>
    <row r="6247" spans="1:5">
      <c r="A6247">
        <v>4601276</v>
      </c>
      <c r="B6247">
        <v>4632116</v>
      </c>
      <c r="C6247" s="293">
        <v>60300000</v>
      </c>
      <c r="D6247">
        <f t="shared" si="194"/>
        <v>4601276</v>
      </c>
      <c r="E6247">
        <f t="shared" si="195"/>
        <v>4632116</v>
      </c>
    </row>
    <row r="6248" spans="1:5">
      <c r="A6248">
        <v>4601278</v>
      </c>
      <c r="B6248">
        <v>4632117</v>
      </c>
      <c r="C6248" s="293">
        <v>70400000</v>
      </c>
      <c r="D6248">
        <f t="shared" si="194"/>
        <v>4601278</v>
      </c>
      <c r="E6248">
        <f t="shared" si="195"/>
        <v>4632117</v>
      </c>
    </row>
    <row r="6249" spans="1:5">
      <c r="A6249">
        <v>4601279</v>
      </c>
      <c r="B6249">
        <v>4632118</v>
      </c>
      <c r="C6249" s="293">
        <v>86600000</v>
      </c>
      <c r="D6249">
        <f t="shared" si="194"/>
        <v>4601279</v>
      </c>
      <c r="E6249">
        <f t="shared" si="195"/>
        <v>4632118</v>
      </c>
    </row>
    <row r="6250" spans="1:5">
      <c r="A6250">
        <v>4601280</v>
      </c>
      <c r="B6250">
        <v>4632119</v>
      </c>
      <c r="C6250" s="293">
        <v>84300000</v>
      </c>
      <c r="D6250">
        <f t="shared" si="194"/>
        <v>4601280</v>
      </c>
      <c r="E6250">
        <f t="shared" si="195"/>
        <v>4632119</v>
      </c>
    </row>
    <row r="6251" spans="1:5">
      <c r="A6251">
        <v>4601281</v>
      </c>
      <c r="B6251">
        <v>4632120</v>
      </c>
      <c r="C6251" s="293">
        <v>73000000</v>
      </c>
      <c r="D6251">
        <f t="shared" si="194"/>
        <v>4601281</v>
      </c>
      <c r="E6251">
        <f t="shared" si="195"/>
        <v>4632120</v>
      </c>
    </row>
    <row r="6252" spans="1:5">
      <c r="A6252">
        <v>4601292</v>
      </c>
      <c r="B6252">
        <v>4632121</v>
      </c>
      <c r="C6252" s="293">
        <v>64600000</v>
      </c>
      <c r="D6252">
        <f t="shared" si="194"/>
        <v>4601292</v>
      </c>
      <c r="E6252">
        <f t="shared" si="195"/>
        <v>4632121</v>
      </c>
    </row>
    <row r="6253" spans="1:5">
      <c r="A6253">
        <v>4601295</v>
      </c>
      <c r="B6253">
        <v>4632122</v>
      </c>
      <c r="C6253" s="293">
        <v>60600000</v>
      </c>
      <c r="D6253">
        <f t="shared" si="194"/>
        <v>4601295</v>
      </c>
      <c r="E6253">
        <f t="shared" si="195"/>
        <v>4632122</v>
      </c>
    </row>
    <row r="6254" spans="1:5">
      <c r="A6254">
        <v>4601296</v>
      </c>
      <c r="B6254">
        <v>4632123</v>
      </c>
      <c r="C6254" s="293">
        <v>60000000</v>
      </c>
      <c r="D6254">
        <f t="shared" si="194"/>
        <v>4601296</v>
      </c>
      <c r="E6254">
        <f t="shared" si="195"/>
        <v>4632123</v>
      </c>
    </row>
    <row r="6255" spans="1:5">
      <c r="A6255">
        <v>4601297</v>
      </c>
      <c r="B6255">
        <v>4632124</v>
      </c>
      <c r="C6255" s="293">
        <v>59100000</v>
      </c>
      <c r="D6255">
        <f t="shared" si="194"/>
        <v>4601297</v>
      </c>
      <c r="E6255">
        <f t="shared" si="195"/>
        <v>4632124</v>
      </c>
    </row>
    <row r="6256" spans="1:5">
      <c r="A6256">
        <v>4601298</v>
      </c>
      <c r="B6256">
        <v>4632125</v>
      </c>
      <c r="C6256" s="293">
        <v>64200000</v>
      </c>
      <c r="D6256">
        <f t="shared" si="194"/>
        <v>4601298</v>
      </c>
      <c r="E6256">
        <f t="shared" si="195"/>
        <v>4632125</v>
      </c>
    </row>
    <row r="6257" spans="1:5">
      <c r="A6257">
        <v>4601299</v>
      </c>
      <c r="B6257">
        <v>4632126</v>
      </c>
      <c r="C6257" s="293">
        <v>58400000</v>
      </c>
      <c r="D6257">
        <f t="shared" si="194"/>
        <v>4601299</v>
      </c>
      <c r="E6257">
        <f t="shared" si="195"/>
        <v>4632126</v>
      </c>
    </row>
    <row r="6258" spans="1:5">
      <c r="A6258">
        <v>4601300</v>
      </c>
      <c r="B6258">
        <v>4632127</v>
      </c>
      <c r="C6258" s="293">
        <v>60200000</v>
      </c>
      <c r="D6258">
        <f t="shared" si="194"/>
        <v>4601300</v>
      </c>
      <c r="E6258">
        <f t="shared" si="195"/>
        <v>4632127</v>
      </c>
    </row>
    <row r="6259" spans="1:5">
      <c r="A6259">
        <v>4601301</v>
      </c>
      <c r="B6259">
        <v>4632128</v>
      </c>
      <c r="C6259" s="293">
        <v>90500000</v>
      </c>
      <c r="D6259">
        <f t="shared" si="194"/>
        <v>4601301</v>
      </c>
      <c r="E6259">
        <f t="shared" si="195"/>
        <v>4632128</v>
      </c>
    </row>
    <row r="6260" spans="1:5">
      <c r="A6260">
        <v>4601302</v>
      </c>
      <c r="B6260">
        <v>4632129</v>
      </c>
      <c r="C6260" s="293">
        <v>110000000</v>
      </c>
      <c r="D6260">
        <f t="shared" si="194"/>
        <v>4601302</v>
      </c>
      <c r="E6260">
        <f t="shared" si="195"/>
        <v>4632129</v>
      </c>
    </row>
    <row r="6261" spans="1:5">
      <c r="A6261">
        <v>4601303</v>
      </c>
      <c r="B6261">
        <v>4632130</v>
      </c>
      <c r="C6261" s="293">
        <v>101000000</v>
      </c>
      <c r="D6261">
        <f t="shared" si="194"/>
        <v>4601303</v>
      </c>
      <c r="E6261">
        <f t="shared" si="195"/>
        <v>4632130</v>
      </c>
    </row>
    <row r="6262" spans="1:5">
      <c r="A6262">
        <v>4601307</v>
      </c>
      <c r="B6262">
        <v>4632131</v>
      </c>
      <c r="C6262" s="293">
        <v>79000000</v>
      </c>
      <c r="D6262">
        <f t="shared" si="194"/>
        <v>4601307</v>
      </c>
      <c r="E6262">
        <f t="shared" si="195"/>
        <v>4632131</v>
      </c>
    </row>
    <row r="6263" spans="1:5">
      <c r="A6263">
        <v>4601308</v>
      </c>
      <c r="B6263">
        <v>4632132</v>
      </c>
      <c r="C6263" s="293">
        <v>73000000</v>
      </c>
      <c r="D6263">
        <f t="shared" si="194"/>
        <v>4601308</v>
      </c>
      <c r="E6263">
        <f t="shared" si="195"/>
        <v>4632132</v>
      </c>
    </row>
    <row r="6264" spans="1:5">
      <c r="A6264">
        <v>4601309</v>
      </c>
      <c r="B6264">
        <v>4632133</v>
      </c>
      <c r="C6264" s="293">
        <v>81000000</v>
      </c>
      <c r="D6264">
        <f t="shared" si="194"/>
        <v>4601309</v>
      </c>
      <c r="E6264">
        <f t="shared" si="195"/>
        <v>4632133</v>
      </c>
    </row>
    <row r="6265" spans="1:5">
      <c r="A6265">
        <v>4601312</v>
      </c>
      <c r="B6265">
        <v>4632134</v>
      </c>
      <c r="C6265" s="293">
        <v>73900000</v>
      </c>
      <c r="D6265">
        <f t="shared" si="194"/>
        <v>4601312</v>
      </c>
      <c r="E6265">
        <f t="shared" si="195"/>
        <v>4632134</v>
      </c>
    </row>
    <row r="6266" spans="1:5">
      <c r="A6266">
        <v>4601314</v>
      </c>
      <c r="B6266">
        <v>4632135</v>
      </c>
      <c r="C6266" s="293">
        <v>87000000</v>
      </c>
      <c r="D6266">
        <f t="shared" si="194"/>
        <v>4601314</v>
      </c>
      <c r="E6266">
        <f t="shared" si="195"/>
        <v>4632135</v>
      </c>
    </row>
    <row r="6267" spans="1:5">
      <c r="A6267">
        <v>4601315</v>
      </c>
      <c r="B6267">
        <v>4632136</v>
      </c>
      <c r="C6267" s="293">
        <v>75000000</v>
      </c>
      <c r="D6267">
        <f t="shared" si="194"/>
        <v>4601315</v>
      </c>
      <c r="E6267">
        <f t="shared" si="195"/>
        <v>4632136</v>
      </c>
    </row>
    <row r="6268" spans="1:5">
      <c r="A6268">
        <v>4601316</v>
      </c>
      <c r="B6268">
        <v>4632137</v>
      </c>
      <c r="C6268" s="293">
        <v>68000000</v>
      </c>
      <c r="D6268">
        <f t="shared" si="194"/>
        <v>4601316</v>
      </c>
      <c r="E6268">
        <f t="shared" si="195"/>
        <v>4632137</v>
      </c>
    </row>
    <row r="6269" spans="1:5">
      <c r="A6269">
        <v>4601317</v>
      </c>
      <c r="B6269">
        <v>4632138</v>
      </c>
      <c r="C6269" s="293">
        <v>60000000</v>
      </c>
      <c r="D6269">
        <f t="shared" si="194"/>
        <v>4601317</v>
      </c>
      <c r="E6269">
        <f t="shared" si="195"/>
        <v>4632138</v>
      </c>
    </row>
    <row r="6270" spans="1:5">
      <c r="A6270">
        <v>4601318</v>
      </c>
      <c r="B6270">
        <v>4632139</v>
      </c>
      <c r="C6270" s="293">
        <v>63000000</v>
      </c>
      <c r="D6270">
        <f t="shared" si="194"/>
        <v>4601318</v>
      </c>
      <c r="E6270">
        <f t="shared" si="195"/>
        <v>4632139</v>
      </c>
    </row>
    <row r="6271" spans="1:5">
      <c r="A6271">
        <v>4601320</v>
      </c>
      <c r="B6271">
        <v>4632140</v>
      </c>
      <c r="C6271" s="293">
        <v>64000000</v>
      </c>
      <c r="D6271">
        <f t="shared" si="194"/>
        <v>4601320</v>
      </c>
      <c r="E6271">
        <f t="shared" si="195"/>
        <v>4632140</v>
      </c>
    </row>
    <row r="6272" spans="1:5">
      <c r="A6272">
        <v>4601321</v>
      </c>
      <c r="B6272">
        <v>4632141</v>
      </c>
      <c r="C6272" s="293">
        <v>64000000</v>
      </c>
      <c r="D6272">
        <f t="shared" si="194"/>
        <v>4601321</v>
      </c>
      <c r="E6272">
        <f t="shared" si="195"/>
        <v>4632141</v>
      </c>
    </row>
    <row r="6273" spans="1:5">
      <c r="A6273">
        <v>4601323</v>
      </c>
      <c r="B6273">
        <v>4632142</v>
      </c>
      <c r="C6273" s="293">
        <v>63300000</v>
      </c>
      <c r="D6273">
        <f t="shared" si="194"/>
        <v>4601323</v>
      </c>
      <c r="E6273">
        <f t="shared" si="195"/>
        <v>4632142</v>
      </c>
    </row>
    <row r="6274" spans="1:5">
      <c r="A6274">
        <v>4601326</v>
      </c>
      <c r="B6274">
        <v>4632143</v>
      </c>
      <c r="C6274" s="293">
        <v>64500000</v>
      </c>
      <c r="D6274">
        <f t="shared" si="194"/>
        <v>4601326</v>
      </c>
      <c r="E6274">
        <f t="shared" si="195"/>
        <v>4632143</v>
      </c>
    </row>
    <row r="6275" spans="1:5">
      <c r="A6275">
        <v>4601331</v>
      </c>
      <c r="B6275">
        <v>4632144</v>
      </c>
      <c r="C6275" s="293">
        <v>58000000</v>
      </c>
      <c r="D6275">
        <f t="shared" ref="D6275:D6338" si="196">+A6275*1</f>
        <v>4601331</v>
      </c>
      <c r="E6275">
        <f t="shared" ref="E6275:E6338" si="197">+B6275*1</f>
        <v>4632144</v>
      </c>
    </row>
    <row r="6276" spans="1:5">
      <c r="A6276">
        <v>4601332</v>
      </c>
      <c r="B6276">
        <v>4632145</v>
      </c>
      <c r="C6276" s="293">
        <v>65000000</v>
      </c>
      <c r="D6276">
        <f t="shared" si="196"/>
        <v>4601332</v>
      </c>
      <c r="E6276">
        <f t="shared" si="197"/>
        <v>4632145</v>
      </c>
    </row>
    <row r="6277" spans="1:5">
      <c r="A6277">
        <v>4601333</v>
      </c>
      <c r="B6277">
        <v>4632146</v>
      </c>
      <c r="C6277" s="293">
        <v>70000000</v>
      </c>
      <c r="D6277">
        <f t="shared" si="196"/>
        <v>4601333</v>
      </c>
      <c r="E6277">
        <f t="shared" si="197"/>
        <v>4632146</v>
      </c>
    </row>
    <row r="6278" spans="1:5">
      <c r="A6278">
        <v>4601335</v>
      </c>
      <c r="B6278">
        <v>4632147</v>
      </c>
      <c r="C6278" s="293">
        <v>78000000</v>
      </c>
      <c r="D6278">
        <f t="shared" si="196"/>
        <v>4601335</v>
      </c>
      <c r="E6278">
        <f t="shared" si="197"/>
        <v>4632147</v>
      </c>
    </row>
    <row r="6279" spans="1:5">
      <c r="A6279">
        <v>4601336</v>
      </c>
      <c r="B6279">
        <v>4632148</v>
      </c>
      <c r="C6279" s="293">
        <v>84000000</v>
      </c>
      <c r="D6279">
        <f t="shared" si="196"/>
        <v>4601336</v>
      </c>
      <c r="E6279">
        <f t="shared" si="197"/>
        <v>4632148</v>
      </c>
    </row>
    <row r="6280" spans="1:5">
      <c r="A6280">
        <v>4601337</v>
      </c>
      <c r="B6280">
        <v>4632149</v>
      </c>
      <c r="C6280" s="293">
        <v>78000000</v>
      </c>
      <c r="D6280">
        <f t="shared" si="196"/>
        <v>4601337</v>
      </c>
      <c r="E6280">
        <f t="shared" si="197"/>
        <v>4632149</v>
      </c>
    </row>
    <row r="6281" spans="1:5">
      <c r="A6281">
        <v>4601338</v>
      </c>
      <c r="B6281">
        <v>4632150</v>
      </c>
      <c r="C6281" s="293">
        <v>79000000</v>
      </c>
      <c r="D6281">
        <f t="shared" si="196"/>
        <v>4601338</v>
      </c>
      <c r="E6281">
        <f t="shared" si="197"/>
        <v>4632150</v>
      </c>
    </row>
    <row r="6282" spans="1:5">
      <c r="A6282">
        <v>4601006</v>
      </c>
      <c r="B6282">
        <v>4633001</v>
      </c>
      <c r="C6282" s="293">
        <v>53100000</v>
      </c>
      <c r="D6282">
        <f t="shared" si="196"/>
        <v>4601006</v>
      </c>
      <c r="E6282">
        <f t="shared" si="197"/>
        <v>4633001</v>
      </c>
    </row>
    <row r="6283" spans="1:5">
      <c r="A6283">
        <v>4601007</v>
      </c>
      <c r="B6283">
        <v>4633002</v>
      </c>
      <c r="C6283" s="293">
        <v>54600000</v>
      </c>
      <c r="D6283">
        <f t="shared" si="196"/>
        <v>4601007</v>
      </c>
      <c r="E6283">
        <f t="shared" si="197"/>
        <v>4633002</v>
      </c>
    </row>
    <row r="6284" spans="1:5">
      <c r="A6284">
        <v>4601008</v>
      </c>
      <c r="B6284">
        <v>4633003</v>
      </c>
      <c r="C6284" s="293">
        <v>57100000</v>
      </c>
      <c r="D6284">
        <f t="shared" si="196"/>
        <v>4601008</v>
      </c>
      <c r="E6284">
        <f t="shared" si="197"/>
        <v>4633003</v>
      </c>
    </row>
    <row r="6285" spans="1:5">
      <c r="A6285">
        <v>4601009</v>
      </c>
      <c r="B6285">
        <v>4633004</v>
      </c>
      <c r="C6285" s="293">
        <v>34600000</v>
      </c>
      <c r="D6285">
        <f t="shared" si="196"/>
        <v>4601009</v>
      </c>
      <c r="E6285">
        <f t="shared" si="197"/>
        <v>4633004</v>
      </c>
    </row>
    <row r="6286" spans="1:5">
      <c r="A6286">
        <v>4601011</v>
      </c>
      <c r="B6286">
        <v>4633005</v>
      </c>
      <c r="C6286" s="293">
        <v>51100000</v>
      </c>
      <c r="D6286">
        <f t="shared" si="196"/>
        <v>4601011</v>
      </c>
      <c r="E6286">
        <f t="shared" si="197"/>
        <v>4633005</v>
      </c>
    </row>
    <row r="6287" spans="1:5">
      <c r="A6287">
        <v>4601012</v>
      </c>
      <c r="B6287">
        <v>4633006</v>
      </c>
      <c r="C6287" s="293">
        <v>36100000</v>
      </c>
      <c r="D6287">
        <f t="shared" si="196"/>
        <v>4601012</v>
      </c>
      <c r="E6287">
        <f t="shared" si="197"/>
        <v>4633006</v>
      </c>
    </row>
    <row r="6288" spans="1:5">
      <c r="A6288">
        <v>4601017</v>
      </c>
      <c r="B6288">
        <v>4633007</v>
      </c>
      <c r="C6288" s="293">
        <v>86500000</v>
      </c>
      <c r="D6288">
        <f t="shared" si="196"/>
        <v>4601017</v>
      </c>
      <c r="E6288">
        <f t="shared" si="197"/>
        <v>4633007</v>
      </c>
    </row>
    <row r="6289" spans="1:5">
      <c r="A6289">
        <v>4601019</v>
      </c>
      <c r="B6289">
        <v>4633008</v>
      </c>
      <c r="C6289" s="293">
        <v>86500000</v>
      </c>
      <c r="D6289">
        <f t="shared" si="196"/>
        <v>4601019</v>
      </c>
      <c r="E6289">
        <f t="shared" si="197"/>
        <v>4633008</v>
      </c>
    </row>
    <row r="6290" spans="1:5">
      <c r="A6290">
        <v>4601021</v>
      </c>
      <c r="B6290">
        <v>4633009</v>
      </c>
      <c r="C6290" s="293">
        <v>87600000</v>
      </c>
      <c r="D6290">
        <f t="shared" si="196"/>
        <v>4601021</v>
      </c>
      <c r="E6290">
        <f t="shared" si="197"/>
        <v>4633009</v>
      </c>
    </row>
    <row r="6291" spans="1:5">
      <c r="A6291">
        <v>4601025</v>
      </c>
      <c r="B6291">
        <v>4633010</v>
      </c>
      <c r="C6291" s="293">
        <v>35100000</v>
      </c>
      <c r="D6291">
        <f t="shared" si="196"/>
        <v>4601025</v>
      </c>
      <c r="E6291">
        <f t="shared" si="197"/>
        <v>4633010</v>
      </c>
    </row>
    <row r="6292" spans="1:5">
      <c r="A6292">
        <v>4601031</v>
      </c>
      <c r="B6292">
        <v>4633011</v>
      </c>
      <c r="C6292" s="293">
        <v>53300000</v>
      </c>
      <c r="D6292">
        <f t="shared" si="196"/>
        <v>4601031</v>
      </c>
      <c r="E6292">
        <f t="shared" si="197"/>
        <v>4633011</v>
      </c>
    </row>
    <row r="6293" spans="1:5">
      <c r="A6293">
        <v>4601032</v>
      </c>
      <c r="B6293">
        <v>4633012</v>
      </c>
      <c r="C6293" s="293">
        <v>21700000</v>
      </c>
      <c r="D6293">
        <f t="shared" si="196"/>
        <v>4601032</v>
      </c>
      <c r="E6293">
        <f t="shared" si="197"/>
        <v>4633012</v>
      </c>
    </row>
    <row r="6294" spans="1:5">
      <c r="A6294">
        <v>4601040</v>
      </c>
      <c r="B6294">
        <v>4633013</v>
      </c>
      <c r="C6294" s="293">
        <v>54600000</v>
      </c>
      <c r="D6294">
        <f t="shared" si="196"/>
        <v>4601040</v>
      </c>
      <c r="E6294">
        <f t="shared" si="197"/>
        <v>4633013</v>
      </c>
    </row>
    <row r="6295" spans="1:5">
      <c r="A6295">
        <v>4601041</v>
      </c>
      <c r="B6295">
        <v>4633014</v>
      </c>
      <c r="C6295" s="293">
        <v>31200000</v>
      </c>
      <c r="D6295">
        <f t="shared" si="196"/>
        <v>4601041</v>
      </c>
      <c r="E6295">
        <f t="shared" si="197"/>
        <v>4633014</v>
      </c>
    </row>
    <row r="6296" spans="1:5">
      <c r="A6296">
        <v>4601045</v>
      </c>
      <c r="B6296">
        <v>4633015</v>
      </c>
      <c r="C6296" s="293">
        <v>86900000</v>
      </c>
      <c r="D6296">
        <f t="shared" si="196"/>
        <v>4601045</v>
      </c>
      <c r="E6296">
        <f t="shared" si="197"/>
        <v>4633015</v>
      </c>
    </row>
    <row r="6297" spans="1:5">
      <c r="A6297">
        <v>4601050</v>
      </c>
      <c r="B6297">
        <v>4633016</v>
      </c>
      <c r="C6297" s="293">
        <v>77300000</v>
      </c>
      <c r="D6297">
        <f t="shared" si="196"/>
        <v>4601050</v>
      </c>
      <c r="E6297">
        <f t="shared" si="197"/>
        <v>4633016</v>
      </c>
    </row>
    <row r="6298" spans="1:5">
      <c r="A6298">
        <v>4601058</v>
      </c>
      <c r="B6298">
        <v>4633017</v>
      </c>
      <c r="C6298" s="293">
        <v>89600000</v>
      </c>
      <c r="D6298">
        <f t="shared" si="196"/>
        <v>4601058</v>
      </c>
      <c r="E6298">
        <f t="shared" si="197"/>
        <v>4633017</v>
      </c>
    </row>
    <row r="6299" spans="1:5">
      <c r="A6299">
        <v>4601064</v>
      </c>
      <c r="B6299">
        <v>4633018</v>
      </c>
      <c r="C6299" s="293">
        <v>60500000</v>
      </c>
      <c r="D6299">
        <f t="shared" si="196"/>
        <v>4601064</v>
      </c>
      <c r="E6299">
        <f t="shared" si="197"/>
        <v>4633018</v>
      </c>
    </row>
    <row r="6300" spans="1:5">
      <c r="A6300">
        <v>4601067</v>
      </c>
      <c r="B6300">
        <v>4633019</v>
      </c>
      <c r="C6300" s="293">
        <v>65000000</v>
      </c>
      <c r="D6300">
        <f t="shared" si="196"/>
        <v>4601067</v>
      </c>
      <c r="E6300">
        <f t="shared" si="197"/>
        <v>4633019</v>
      </c>
    </row>
    <row r="6301" spans="1:5">
      <c r="A6301">
        <v>4601080</v>
      </c>
      <c r="B6301">
        <v>4633020</v>
      </c>
      <c r="C6301" s="293">
        <v>40300000</v>
      </c>
      <c r="D6301">
        <f t="shared" si="196"/>
        <v>4601080</v>
      </c>
      <c r="E6301">
        <f t="shared" si="197"/>
        <v>4633020</v>
      </c>
    </row>
    <row r="6302" spans="1:5">
      <c r="A6302">
        <v>4601081</v>
      </c>
      <c r="B6302">
        <v>4633021</v>
      </c>
      <c r="C6302" s="293">
        <v>42000000</v>
      </c>
      <c r="D6302">
        <f t="shared" si="196"/>
        <v>4601081</v>
      </c>
      <c r="E6302">
        <f t="shared" si="197"/>
        <v>4633021</v>
      </c>
    </row>
    <row r="6303" spans="1:5">
      <c r="A6303">
        <v>4601082</v>
      </c>
      <c r="B6303">
        <v>4633022</v>
      </c>
      <c r="C6303" s="293">
        <v>57700000</v>
      </c>
      <c r="D6303">
        <f t="shared" si="196"/>
        <v>4601082</v>
      </c>
      <c r="E6303">
        <f t="shared" si="197"/>
        <v>4633022</v>
      </c>
    </row>
    <row r="6304" spans="1:5">
      <c r="A6304">
        <v>4601083</v>
      </c>
      <c r="B6304">
        <v>4633023</v>
      </c>
      <c r="C6304" s="293">
        <v>65000000</v>
      </c>
      <c r="D6304">
        <f t="shared" si="196"/>
        <v>4601083</v>
      </c>
      <c r="E6304">
        <f t="shared" si="197"/>
        <v>4633023</v>
      </c>
    </row>
    <row r="6305" spans="1:5">
      <c r="A6305">
        <v>4601084</v>
      </c>
      <c r="B6305">
        <v>4633024</v>
      </c>
      <c r="C6305" s="293">
        <v>61400000</v>
      </c>
      <c r="D6305">
        <f t="shared" si="196"/>
        <v>4601084</v>
      </c>
      <c r="E6305">
        <f t="shared" si="197"/>
        <v>4633024</v>
      </c>
    </row>
    <row r="6306" spans="1:5">
      <c r="A6306">
        <v>4601086</v>
      </c>
      <c r="B6306">
        <v>4633025</v>
      </c>
      <c r="C6306" s="293">
        <v>62800000</v>
      </c>
      <c r="D6306">
        <f t="shared" si="196"/>
        <v>4601086</v>
      </c>
      <c r="E6306">
        <f t="shared" si="197"/>
        <v>4633025</v>
      </c>
    </row>
    <row r="6307" spans="1:5">
      <c r="A6307">
        <v>4601087</v>
      </c>
      <c r="B6307">
        <v>4633026</v>
      </c>
      <c r="C6307" s="293">
        <v>90600000</v>
      </c>
      <c r="D6307">
        <f t="shared" si="196"/>
        <v>4601087</v>
      </c>
      <c r="E6307">
        <f t="shared" si="197"/>
        <v>4633026</v>
      </c>
    </row>
    <row r="6308" spans="1:5">
      <c r="A6308">
        <v>4601090</v>
      </c>
      <c r="B6308">
        <v>4633027</v>
      </c>
      <c r="C6308" s="293">
        <v>27100000</v>
      </c>
      <c r="D6308">
        <f t="shared" si="196"/>
        <v>4601090</v>
      </c>
      <c r="E6308">
        <f t="shared" si="197"/>
        <v>4633027</v>
      </c>
    </row>
    <row r="6309" spans="1:5">
      <c r="A6309">
        <v>4601091</v>
      </c>
      <c r="B6309">
        <v>4633028</v>
      </c>
      <c r="C6309" s="293">
        <v>29200000</v>
      </c>
      <c r="D6309">
        <f t="shared" si="196"/>
        <v>4601091</v>
      </c>
      <c r="E6309">
        <f t="shared" si="197"/>
        <v>4633028</v>
      </c>
    </row>
    <row r="6310" spans="1:5">
      <c r="A6310">
        <v>4601092</v>
      </c>
      <c r="B6310">
        <v>4633029</v>
      </c>
      <c r="C6310" s="293">
        <v>67800000</v>
      </c>
      <c r="D6310">
        <f t="shared" si="196"/>
        <v>4601092</v>
      </c>
      <c r="E6310">
        <f t="shared" si="197"/>
        <v>4633029</v>
      </c>
    </row>
    <row r="6311" spans="1:5">
      <c r="A6311">
        <v>4601093</v>
      </c>
      <c r="B6311">
        <v>4633030</v>
      </c>
      <c r="C6311" s="293">
        <v>48000000</v>
      </c>
      <c r="D6311">
        <f t="shared" si="196"/>
        <v>4601093</v>
      </c>
      <c r="E6311">
        <f t="shared" si="197"/>
        <v>4633030</v>
      </c>
    </row>
    <row r="6312" spans="1:5">
      <c r="A6312">
        <v>4601095</v>
      </c>
      <c r="B6312">
        <v>4633031</v>
      </c>
      <c r="C6312" s="293">
        <v>59500000</v>
      </c>
      <c r="D6312">
        <f t="shared" si="196"/>
        <v>4601095</v>
      </c>
      <c r="E6312">
        <f t="shared" si="197"/>
        <v>4633031</v>
      </c>
    </row>
    <row r="6313" spans="1:5">
      <c r="A6313">
        <v>4601097</v>
      </c>
      <c r="B6313">
        <v>4633032</v>
      </c>
      <c r="C6313" s="293">
        <v>106600000</v>
      </c>
      <c r="D6313">
        <f t="shared" si="196"/>
        <v>4601097</v>
      </c>
      <c r="E6313">
        <f t="shared" si="197"/>
        <v>4633032</v>
      </c>
    </row>
    <row r="6314" spans="1:5">
      <c r="A6314">
        <v>4601100</v>
      </c>
      <c r="B6314">
        <v>4633033</v>
      </c>
      <c r="C6314" s="293">
        <v>41600000</v>
      </c>
      <c r="D6314">
        <f t="shared" si="196"/>
        <v>4601100</v>
      </c>
      <c r="E6314">
        <f t="shared" si="197"/>
        <v>4633033</v>
      </c>
    </row>
    <row r="6315" spans="1:5">
      <c r="A6315">
        <v>4601103</v>
      </c>
      <c r="B6315">
        <v>4633034</v>
      </c>
      <c r="C6315" s="293">
        <v>65100000</v>
      </c>
      <c r="D6315">
        <f t="shared" si="196"/>
        <v>4601103</v>
      </c>
      <c r="E6315">
        <f t="shared" si="197"/>
        <v>4633034</v>
      </c>
    </row>
    <row r="6316" spans="1:5">
      <c r="A6316">
        <v>4601104</v>
      </c>
      <c r="B6316">
        <v>4633035</v>
      </c>
      <c r="C6316" s="293">
        <v>65100000</v>
      </c>
      <c r="D6316">
        <f t="shared" si="196"/>
        <v>4601104</v>
      </c>
      <c r="E6316">
        <f t="shared" si="197"/>
        <v>4633035</v>
      </c>
    </row>
    <row r="6317" spans="1:5">
      <c r="A6317">
        <v>4601105</v>
      </c>
      <c r="B6317">
        <v>4633036</v>
      </c>
      <c r="C6317" s="293">
        <v>64800000</v>
      </c>
      <c r="D6317">
        <f t="shared" si="196"/>
        <v>4601105</v>
      </c>
      <c r="E6317">
        <f t="shared" si="197"/>
        <v>4633036</v>
      </c>
    </row>
    <row r="6318" spans="1:5">
      <c r="A6318">
        <v>4601106</v>
      </c>
      <c r="B6318">
        <v>4633037</v>
      </c>
      <c r="C6318" s="293">
        <v>67300000</v>
      </c>
      <c r="D6318">
        <f t="shared" si="196"/>
        <v>4601106</v>
      </c>
      <c r="E6318">
        <f t="shared" si="197"/>
        <v>4633037</v>
      </c>
    </row>
    <row r="6319" spans="1:5">
      <c r="A6319">
        <v>4601115</v>
      </c>
      <c r="B6319">
        <v>4633038</v>
      </c>
      <c r="C6319" s="293">
        <v>86500000</v>
      </c>
      <c r="D6319">
        <f t="shared" si="196"/>
        <v>4601115</v>
      </c>
      <c r="E6319">
        <f t="shared" si="197"/>
        <v>4633038</v>
      </c>
    </row>
    <row r="6320" spans="1:5">
      <c r="A6320">
        <v>4601118</v>
      </c>
      <c r="B6320">
        <v>4633039</v>
      </c>
      <c r="C6320" s="293">
        <v>72300000</v>
      </c>
      <c r="D6320">
        <f t="shared" si="196"/>
        <v>4601118</v>
      </c>
      <c r="E6320">
        <f t="shared" si="197"/>
        <v>4633039</v>
      </c>
    </row>
    <row r="6321" spans="1:5">
      <c r="A6321">
        <v>4601119</v>
      </c>
      <c r="B6321">
        <v>4633040</v>
      </c>
      <c r="C6321" s="293">
        <v>72400000</v>
      </c>
      <c r="D6321">
        <f t="shared" si="196"/>
        <v>4601119</v>
      </c>
      <c r="E6321">
        <f t="shared" si="197"/>
        <v>4633040</v>
      </c>
    </row>
    <row r="6322" spans="1:5">
      <c r="A6322">
        <v>4601120</v>
      </c>
      <c r="B6322">
        <v>4633041</v>
      </c>
      <c r="C6322" s="293">
        <v>74300000</v>
      </c>
      <c r="D6322">
        <f t="shared" si="196"/>
        <v>4601120</v>
      </c>
      <c r="E6322">
        <f t="shared" si="197"/>
        <v>4633041</v>
      </c>
    </row>
    <row r="6323" spans="1:5">
      <c r="A6323">
        <v>4601122</v>
      </c>
      <c r="B6323">
        <v>4633042</v>
      </c>
      <c r="C6323" s="293">
        <v>80600000</v>
      </c>
      <c r="D6323">
        <f t="shared" si="196"/>
        <v>4601122</v>
      </c>
      <c r="E6323">
        <f t="shared" si="197"/>
        <v>4633042</v>
      </c>
    </row>
    <row r="6324" spans="1:5">
      <c r="A6324">
        <v>4601123</v>
      </c>
      <c r="B6324">
        <v>4633043</v>
      </c>
      <c r="C6324" s="293">
        <v>86800000</v>
      </c>
      <c r="D6324">
        <f t="shared" si="196"/>
        <v>4601123</v>
      </c>
      <c r="E6324">
        <f t="shared" si="197"/>
        <v>4633043</v>
      </c>
    </row>
    <row r="6325" spans="1:5">
      <c r="A6325">
        <v>4601124</v>
      </c>
      <c r="B6325">
        <v>4633044</v>
      </c>
      <c r="C6325" s="293">
        <v>72100000</v>
      </c>
      <c r="D6325">
        <f t="shared" si="196"/>
        <v>4601124</v>
      </c>
      <c r="E6325">
        <f t="shared" si="197"/>
        <v>4633044</v>
      </c>
    </row>
    <row r="6326" spans="1:5">
      <c r="A6326">
        <v>4601125</v>
      </c>
      <c r="B6326">
        <v>4633045</v>
      </c>
      <c r="C6326" s="293">
        <v>51400000</v>
      </c>
      <c r="D6326">
        <f t="shared" si="196"/>
        <v>4601125</v>
      </c>
      <c r="E6326">
        <f t="shared" si="197"/>
        <v>4633045</v>
      </c>
    </row>
    <row r="6327" spans="1:5">
      <c r="A6327">
        <v>4601126</v>
      </c>
      <c r="B6327">
        <v>4633046</v>
      </c>
      <c r="C6327" s="293">
        <v>60100000</v>
      </c>
      <c r="D6327">
        <f t="shared" si="196"/>
        <v>4601126</v>
      </c>
      <c r="E6327">
        <f t="shared" si="197"/>
        <v>4633046</v>
      </c>
    </row>
    <row r="6328" spans="1:5">
      <c r="A6328">
        <v>4601127</v>
      </c>
      <c r="B6328">
        <v>4633047</v>
      </c>
      <c r="C6328" s="293">
        <v>60500000</v>
      </c>
      <c r="D6328">
        <f t="shared" si="196"/>
        <v>4601127</v>
      </c>
      <c r="E6328">
        <f t="shared" si="197"/>
        <v>4633047</v>
      </c>
    </row>
    <row r="6329" spans="1:5">
      <c r="A6329">
        <v>4601129</v>
      </c>
      <c r="B6329">
        <v>4633048</v>
      </c>
      <c r="C6329" s="293">
        <v>87200000</v>
      </c>
      <c r="D6329">
        <f t="shared" si="196"/>
        <v>4601129</v>
      </c>
      <c r="E6329">
        <f t="shared" si="197"/>
        <v>4633048</v>
      </c>
    </row>
    <row r="6330" spans="1:5">
      <c r="A6330">
        <v>4601130</v>
      </c>
      <c r="B6330">
        <v>4633049</v>
      </c>
      <c r="C6330" s="293">
        <v>77900000</v>
      </c>
      <c r="D6330">
        <f t="shared" si="196"/>
        <v>4601130</v>
      </c>
      <c r="E6330">
        <f t="shared" si="197"/>
        <v>4633049</v>
      </c>
    </row>
    <row r="6331" spans="1:5">
      <c r="A6331">
        <v>4601131</v>
      </c>
      <c r="B6331">
        <v>4633050</v>
      </c>
      <c r="C6331" s="293">
        <v>99700000</v>
      </c>
      <c r="D6331">
        <f t="shared" si="196"/>
        <v>4601131</v>
      </c>
      <c r="E6331">
        <f t="shared" si="197"/>
        <v>4633050</v>
      </c>
    </row>
    <row r="6332" spans="1:5">
      <c r="A6332">
        <v>4601132</v>
      </c>
      <c r="B6332">
        <v>4633051</v>
      </c>
      <c r="C6332" s="293">
        <v>97400000</v>
      </c>
      <c r="D6332">
        <f t="shared" si="196"/>
        <v>4601132</v>
      </c>
      <c r="E6332">
        <f t="shared" si="197"/>
        <v>4633051</v>
      </c>
    </row>
    <row r="6333" spans="1:5">
      <c r="A6333">
        <v>4601148</v>
      </c>
      <c r="B6333">
        <v>4633052</v>
      </c>
      <c r="C6333" s="293">
        <v>62500000</v>
      </c>
      <c r="D6333">
        <f t="shared" si="196"/>
        <v>4601148</v>
      </c>
      <c r="E6333">
        <f t="shared" si="197"/>
        <v>4633052</v>
      </c>
    </row>
    <row r="6334" spans="1:5">
      <c r="A6334">
        <v>4601149</v>
      </c>
      <c r="B6334">
        <v>4633053</v>
      </c>
      <c r="C6334" s="293">
        <v>64800000</v>
      </c>
      <c r="D6334">
        <f t="shared" si="196"/>
        <v>4601149</v>
      </c>
      <c r="E6334">
        <f t="shared" si="197"/>
        <v>4633053</v>
      </c>
    </row>
    <row r="6335" spans="1:5">
      <c r="A6335">
        <v>4601150</v>
      </c>
      <c r="B6335">
        <v>4633054</v>
      </c>
      <c r="C6335" s="293">
        <v>68000000</v>
      </c>
      <c r="D6335">
        <f t="shared" si="196"/>
        <v>4601150</v>
      </c>
      <c r="E6335">
        <f t="shared" si="197"/>
        <v>4633054</v>
      </c>
    </row>
    <row r="6336" spans="1:5">
      <c r="A6336">
        <v>4601151</v>
      </c>
      <c r="B6336">
        <v>4633055</v>
      </c>
      <c r="C6336" s="293">
        <v>68800000</v>
      </c>
      <c r="D6336">
        <f t="shared" si="196"/>
        <v>4601151</v>
      </c>
      <c r="E6336">
        <f t="shared" si="197"/>
        <v>4633055</v>
      </c>
    </row>
    <row r="6337" spans="1:5">
      <c r="A6337">
        <v>4601154</v>
      </c>
      <c r="B6337">
        <v>4633056</v>
      </c>
      <c r="C6337" s="293">
        <v>102100000</v>
      </c>
      <c r="D6337">
        <f t="shared" si="196"/>
        <v>4601154</v>
      </c>
      <c r="E6337">
        <f t="shared" si="197"/>
        <v>4633056</v>
      </c>
    </row>
    <row r="6338" spans="1:5">
      <c r="A6338">
        <v>4601158</v>
      </c>
      <c r="B6338">
        <v>4633057</v>
      </c>
      <c r="C6338" s="293">
        <v>160000000</v>
      </c>
      <c r="D6338">
        <f t="shared" si="196"/>
        <v>4601158</v>
      </c>
      <c r="E6338">
        <f t="shared" si="197"/>
        <v>4633057</v>
      </c>
    </row>
    <row r="6339" spans="1:5">
      <c r="A6339">
        <v>4601159</v>
      </c>
      <c r="B6339">
        <v>4633058</v>
      </c>
      <c r="C6339" s="293">
        <v>83100000</v>
      </c>
      <c r="D6339">
        <f t="shared" ref="D6339:D6402" si="198">+A6339*1</f>
        <v>4601159</v>
      </c>
      <c r="E6339">
        <f t="shared" ref="E6339:E6402" si="199">+B6339*1</f>
        <v>4633058</v>
      </c>
    </row>
    <row r="6340" spans="1:5">
      <c r="A6340">
        <v>4601160</v>
      </c>
      <c r="B6340">
        <v>4633059</v>
      </c>
      <c r="C6340" s="293">
        <v>52200000</v>
      </c>
      <c r="D6340">
        <f t="shared" si="198"/>
        <v>4601160</v>
      </c>
      <c r="E6340">
        <f t="shared" si="199"/>
        <v>4633059</v>
      </c>
    </row>
    <row r="6341" spans="1:5">
      <c r="A6341">
        <v>4601161</v>
      </c>
      <c r="B6341">
        <v>4633060</v>
      </c>
      <c r="C6341" s="293">
        <v>80400000</v>
      </c>
      <c r="D6341">
        <f t="shared" si="198"/>
        <v>4601161</v>
      </c>
      <c r="E6341">
        <f t="shared" si="199"/>
        <v>4633060</v>
      </c>
    </row>
    <row r="6342" spans="1:5">
      <c r="A6342">
        <v>4601163</v>
      </c>
      <c r="B6342">
        <v>4633061</v>
      </c>
      <c r="C6342" s="293">
        <v>130300000</v>
      </c>
      <c r="D6342">
        <f t="shared" si="198"/>
        <v>4601163</v>
      </c>
      <c r="E6342">
        <f t="shared" si="199"/>
        <v>4633061</v>
      </c>
    </row>
    <row r="6343" spans="1:5">
      <c r="A6343">
        <v>4601164</v>
      </c>
      <c r="B6343">
        <v>4633062</v>
      </c>
      <c r="C6343" s="293">
        <v>77000000</v>
      </c>
      <c r="D6343">
        <f t="shared" si="198"/>
        <v>4601164</v>
      </c>
      <c r="E6343">
        <f t="shared" si="199"/>
        <v>4633062</v>
      </c>
    </row>
    <row r="6344" spans="1:5">
      <c r="A6344">
        <v>4601165</v>
      </c>
      <c r="B6344">
        <v>4633063</v>
      </c>
      <c r="C6344" s="293">
        <v>224500000</v>
      </c>
      <c r="D6344">
        <f t="shared" si="198"/>
        <v>4601165</v>
      </c>
      <c r="E6344">
        <f t="shared" si="199"/>
        <v>4633063</v>
      </c>
    </row>
    <row r="6345" spans="1:5">
      <c r="A6345">
        <v>4601166</v>
      </c>
      <c r="B6345">
        <v>4633064</v>
      </c>
      <c r="C6345" s="293">
        <v>64200000</v>
      </c>
      <c r="D6345">
        <f t="shared" si="198"/>
        <v>4601166</v>
      </c>
      <c r="E6345">
        <f t="shared" si="199"/>
        <v>4633064</v>
      </c>
    </row>
    <row r="6346" spans="1:5">
      <c r="A6346">
        <v>4601167</v>
      </c>
      <c r="B6346">
        <v>4633065</v>
      </c>
      <c r="C6346" s="293">
        <v>82600000</v>
      </c>
      <c r="D6346">
        <f t="shared" si="198"/>
        <v>4601167</v>
      </c>
      <c r="E6346">
        <f t="shared" si="199"/>
        <v>4633065</v>
      </c>
    </row>
    <row r="6347" spans="1:5">
      <c r="A6347">
        <v>4601169</v>
      </c>
      <c r="B6347">
        <v>4633066</v>
      </c>
      <c r="C6347" s="293">
        <v>66100000</v>
      </c>
      <c r="D6347">
        <f t="shared" si="198"/>
        <v>4601169</v>
      </c>
      <c r="E6347">
        <f t="shared" si="199"/>
        <v>4633066</v>
      </c>
    </row>
    <row r="6348" spans="1:5">
      <c r="A6348">
        <v>4601172</v>
      </c>
      <c r="B6348">
        <v>4633067</v>
      </c>
      <c r="C6348" s="293">
        <v>90600000</v>
      </c>
      <c r="D6348">
        <f t="shared" si="198"/>
        <v>4601172</v>
      </c>
      <c r="E6348">
        <f t="shared" si="199"/>
        <v>4633067</v>
      </c>
    </row>
    <row r="6349" spans="1:5">
      <c r="A6349">
        <v>4601173</v>
      </c>
      <c r="B6349">
        <v>4633068</v>
      </c>
      <c r="C6349" s="293">
        <v>71600000</v>
      </c>
      <c r="D6349">
        <f t="shared" si="198"/>
        <v>4601173</v>
      </c>
      <c r="E6349">
        <f t="shared" si="199"/>
        <v>4633068</v>
      </c>
    </row>
    <row r="6350" spans="1:5">
      <c r="A6350">
        <v>4601174</v>
      </c>
      <c r="B6350">
        <v>4633069</v>
      </c>
      <c r="C6350" s="293">
        <v>56800000</v>
      </c>
      <c r="D6350">
        <f t="shared" si="198"/>
        <v>4601174</v>
      </c>
      <c r="E6350">
        <f t="shared" si="199"/>
        <v>4633069</v>
      </c>
    </row>
    <row r="6351" spans="1:5">
      <c r="A6351">
        <v>4601177</v>
      </c>
      <c r="B6351">
        <v>4633070</v>
      </c>
      <c r="C6351" s="293">
        <v>82200000</v>
      </c>
      <c r="D6351">
        <f t="shared" si="198"/>
        <v>4601177</v>
      </c>
      <c r="E6351">
        <f t="shared" si="199"/>
        <v>4633070</v>
      </c>
    </row>
    <row r="6352" spans="1:5">
      <c r="A6352">
        <v>4601180</v>
      </c>
      <c r="B6352">
        <v>4633071</v>
      </c>
      <c r="C6352" s="293">
        <v>69600000</v>
      </c>
      <c r="D6352">
        <f t="shared" si="198"/>
        <v>4601180</v>
      </c>
      <c r="E6352">
        <f t="shared" si="199"/>
        <v>4633071</v>
      </c>
    </row>
    <row r="6353" spans="1:5">
      <c r="A6353">
        <v>4601183</v>
      </c>
      <c r="B6353">
        <v>4633072</v>
      </c>
      <c r="C6353" s="293">
        <v>90700000</v>
      </c>
      <c r="D6353">
        <f t="shared" si="198"/>
        <v>4601183</v>
      </c>
      <c r="E6353">
        <f t="shared" si="199"/>
        <v>4633072</v>
      </c>
    </row>
    <row r="6354" spans="1:5">
      <c r="A6354">
        <v>4601184</v>
      </c>
      <c r="B6354">
        <v>4633073</v>
      </c>
      <c r="C6354" s="293">
        <v>80300000</v>
      </c>
      <c r="D6354">
        <f t="shared" si="198"/>
        <v>4601184</v>
      </c>
      <c r="E6354">
        <f t="shared" si="199"/>
        <v>4633073</v>
      </c>
    </row>
    <row r="6355" spans="1:5">
      <c r="A6355">
        <v>4601186</v>
      </c>
      <c r="B6355">
        <v>4633074</v>
      </c>
      <c r="C6355" s="293">
        <v>67900000</v>
      </c>
      <c r="D6355">
        <f t="shared" si="198"/>
        <v>4601186</v>
      </c>
      <c r="E6355">
        <f t="shared" si="199"/>
        <v>4633074</v>
      </c>
    </row>
    <row r="6356" spans="1:5">
      <c r="A6356">
        <v>4601187</v>
      </c>
      <c r="B6356">
        <v>4633075</v>
      </c>
      <c r="C6356" s="293">
        <v>93500000</v>
      </c>
      <c r="D6356">
        <f t="shared" si="198"/>
        <v>4601187</v>
      </c>
      <c r="E6356">
        <f t="shared" si="199"/>
        <v>4633075</v>
      </c>
    </row>
    <row r="6357" spans="1:5">
      <c r="A6357">
        <v>4601199</v>
      </c>
      <c r="B6357">
        <v>4633076</v>
      </c>
      <c r="C6357" s="293">
        <v>51500000</v>
      </c>
      <c r="D6357">
        <f t="shared" si="198"/>
        <v>4601199</v>
      </c>
      <c r="E6357">
        <f t="shared" si="199"/>
        <v>4633076</v>
      </c>
    </row>
    <row r="6358" spans="1:5">
      <c r="A6358">
        <v>4601201</v>
      </c>
      <c r="B6358">
        <v>4633077</v>
      </c>
      <c r="C6358" s="293">
        <v>66900000</v>
      </c>
      <c r="D6358">
        <f t="shared" si="198"/>
        <v>4601201</v>
      </c>
      <c r="E6358">
        <f t="shared" si="199"/>
        <v>4633077</v>
      </c>
    </row>
    <row r="6359" spans="1:5">
      <c r="A6359">
        <v>4601203</v>
      </c>
      <c r="B6359">
        <v>4633078</v>
      </c>
      <c r="C6359" s="293">
        <v>45400000</v>
      </c>
      <c r="D6359">
        <f t="shared" si="198"/>
        <v>4601203</v>
      </c>
      <c r="E6359">
        <f t="shared" si="199"/>
        <v>4633078</v>
      </c>
    </row>
    <row r="6360" spans="1:5">
      <c r="A6360">
        <v>4601207</v>
      </c>
      <c r="B6360">
        <v>4633079</v>
      </c>
      <c r="C6360" s="293">
        <v>72400000</v>
      </c>
      <c r="D6360">
        <f t="shared" si="198"/>
        <v>4601207</v>
      </c>
      <c r="E6360">
        <f t="shared" si="199"/>
        <v>4633079</v>
      </c>
    </row>
    <row r="6361" spans="1:5">
      <c r="A6361">
        <v>4601209</v>
      </c>
      <c r="B6361">
        <v>4633080</v>
      </c>
      <c r="C6361" s="293">
        <v>44000000</v>
      </c>
      <c r="D6361">
        <f t="shared" si="198"/>
        <v>4601209</v>
      </c>
      <c r="E6361">
        <f t="shared" si="199"/>
        <v>4633080</v>
      </c>
    </row>
    <row r="6362" spans="1:5">
      <c r="A6362">
        <v>4601214</v>
      </c>
      <c r="B6362">
        <v>4633081</v>
      </c>
      <c r="C6362" s="293">
        <v>93500000</v>
      </c>
      <c r="D6362">
        <f t="shared" si="198"/>
        <v>4601214</v>
      </c>
      <c r="E6362">
        <f t="shared" si="199"/>
        <v>4633081</v>
      </c>
    </row>
    <row r="6363" spans="1:5">
      <c r="A6363">
        <v>4601217</v>
      </c>
      <c r="B6363">
        <v>4633082</v>
      </c>
      <c r="C6363" s="293">
        <v>70700000</v>
      </c>
      <c r="D6363">
        <f t="shared" si="198"/>
        <v>4601217</v>
      </c>
      <c r="E6363">
        <f t="shared" si="199"/>
        <v>4633082</v>
      </c>
    </row>
    <row r="6364" spans="1:5">
      <c r="A6364">
        <v>4601222</v>
      </c>
      <c r="B6364">
        <v>4633083</v>
      </c>
      <c r="C6364" s="293">
        <v>80200000</v>
      </c>
      <c r="D6364">
        <f t="shared" si="198"/>
        <v>4601222</v>
      </c>
      <c r="E6364">
        <f t="shared" si="199"/>
        <v>4633083</v>
      </c>
    </row>
    <row r="6365" spans="1:5">
      <c r="A6365">
        <v>4601223</v>
      </c>
      <c r="B6365">
        <v>4633084</v>
      </c>
      <c r="C6365" s="293">
        <v>88500000</v>
      </c>
      <c r="D6365">
        <f t="shared" si="198"/>
        <v>4601223</v>
      </c>
      <c r="E6365">
        <f t="shared" si="199"/>
        <v>4633084</v>
      </c>
    </row>
    <row r="6366" spans="1:5">
      <c r="A6366">
        <v>4601224</v>
      </c>
      <c r="B6366">
        <v>4633085</v>
      </c>
      <c r="C6366" s="293">
        <v>99400000</v>
      </c>
      <c r="D6366">
        <f t="shared" si="198"/>
        <v>4601224</v>
      </c>
      <c r="E6366">
        <f t="shared" si="199"/>
        <v>4633085</v>
      </c>
    </row>
    <row r="6367" spans="1:5">
      <c r="A6367">
        <v>4601225</v>
      </c>
      <c r="B6367">
        <v>4633086</v>
      </c>
      <c r="C6367" s="293">
        <v>84400000</v>
      </c>
      <c r="D6367">
        <f t="shared" si="198"/>
        <v>4601225</v>
      </c>
      <c r="E6367">
        <f t="shared" si="199"/>
        <v>4633086</v>
      </c>
    </row>
    <row r="6368" spans="1:5">
      <c r="A6368">
        <v>4601226</v>
      </c>
      <c r="B6368">
        <v>4633087</v>
      </c>
      <c r="C6368" s="293">
        <v>90700000</v>
      </c>
      <c r="D6368">
        <f t="shared" si="198"/>
        <v>4601226</v>
      </c>
      <c r="E6368">
        <f t="shared" si="199"/>
        <v>4633087</v>
      </c>
    </row>
    <row r="6369" spans="1:5">
      <c r="A6369">
        <v>4601230</v>
      </c>
      <c r="B6369">
        <v>4633088</v>
      </c>
      <c r="C6369" s="293">
        <v>57700000</v>
      </c>
      <c r="D6369">
        <f t="shared" si="198"/>
        <v>4601230</v>
      </c>
      <c r="E6369">
        <f t="shared" si="199"/>
        <v>4633088</v>
      </c>
    </row>
    <row r="6370" spans="1:5">
      <c r="A6370">
        <v>4601231</v>
      </c>
      <c r="B6370">
        <v>4633089</v>
      </c>
      <c r="C6370" s="293">
        <v>65200000</v>
      </c>
      <c r="D6370">
        <f t="shared" si="198"/>
        <v>4601231</v>
      </c>
      <c r="E6370">
        <f t="shared" si="199"/>
        <v>4633089</v>
      </c>
    </row>
    <row r="6371" spans="1:5">
      <c r="A6371">
        <v>4601232</v>
      </c>
      <c r="B6371">
        <v>4633090</v>
      </c>
      <c r="C6371" s="293">
        <v>78900000</v>
      </c>
      <c r="D6371">
        <f t="shared" si="198"/>
        <v>4601232</v>
      </c>
      <c r="E6371">
        <f t="shared" si="199"/>
        <v>4633090</v>
      </c>
    </row>
    <row r="6372" spans="1:5">
      <c r="A6372">
        <v>4601233</v>
      </c>
      <c r="B6372">
        <v>4633091</v>
      </c>
      <c r="C6372" s="293">
        <v>84400000</v>
      </c>
      <c r="D6372">
        <f t="shared" si="198"/>
        <v>4601233</v>
      </c>
      <c r="E6372">
        <f t="shared" si="199"/>
        <v>4633091</v>
      </c>
    </row>
    <row r="6373" spans="1:5">
      <c r="A6373">
        <v>4601234</v>
      </c>
      <c r="B6373">
        <v>4633092</v>
      </c>
      <c r="C6373" s="293">
        <v>88000000</v>
      </c>
      <c r="D6373">
        <f t="shared" si="198"/>
        <v>4601234</v>
      </c>
      <c r="E6373">
        <f t="shared" si="199"/>
        <v>4633092</v>
      </c>
    </row>
    <row r="6374" spans="1:5">
      <c r="A6374">
        <v>4601236</v>
      </c>
      <c r="B6374">
        <v>4633093</v>
      </c>
      <c r="C6374" s="293">
        <v>68300000</v>
      </c>
      <c r="D6374">
        <f t="shared" si="198"/>
        <v>4601236</v>
      </c>
      <c r="E6374">
        <f t="shared" si="199"/>
        <v>4633093</v>
      </c>
    </row>
    <row r="6375" spans="1:5">
      <c r="A6375">
        <v>4601246</v>
      </c>
      <c r="B6375">
        <v>4633094</v>
      </c>
      <c r="C6375" s="293">
        <v>67300000</v>
      </c>
      <c r="D6375">
        <f t="shared" si="198"/>
        <v>4601246</v>
      </c>
      <c r="E6375">
        <f t="shared" si="199"/>
        <v>4633094</v>
      </c>
    </row>
    <row r="6376" spans="1:5">
      <c r="A6376">
        <v>4601247</v>
      </c>
      <c r="B6376">
        <v>4633095</v>
      </c>
      <c r="C6376" s="293">
        <v>62600000</v>
      </c>
      <c r="D6376">
        <f t="shared" si="198"/>
        <v>4601247</v>
      </c>
      <c r="E6376">
        <f t="shared" si="199"/>
        <v>4633095</v>
      </c>
    </row>
    <row r="6377" spans="1:5">
      <c r="A6377">
        <v>4601259</v>
      </c>
      <c r="B6377">
        <v>4633096</v>
      </c>
      <c r="C6377" s="293">
        <v>74300000</v>
      </c>
      <c r="D6377">
        <f t="shared" si="198"/>
        <v>4601259</v>
      </c>
      <c r="E6377">
        <f t="shared" si="199"/>
        <v>4633096</v>
      </c>
    </row>
    <row r="6378" spans="1:5">
      <c r="A6378">
        <v>4601261</v>
      </c>
      <c r="B6378">
        <v>4633097</v>
      </c>
      <c r="C6378" s="293">
        <v>80700000</v>
      </c>
      <c r="D6378">
        <f t="shared" si="198"/>
        <v>4601261</v>
      </c>
      <c r="E6378">
        <f t="shared" si="199"/>
        <v>4633097</v>
      </c>
    </row>
    <row r="6379" spans="1:5">
      <c r="A6379">
        <v>4601263</v>
      </c>
      <c r="B6379">
        <v>4633098</v>
      </c>
      <c r="C6379" s="293">
        <v>78200000</v>
      </c>
      <c r="D6379">
        <f t="shared" si="198"/>
        <v>4601263</v>
      </c>
      <c r="E6379">
        <f t="shared" si="199"/>
        <v>4633098</v>
      </c>
    </row>
    <row r="6380" spans="1:5">
      <c r="A6380">
        <v>4601265</v>
      </c>
      <c r="B6380">
        <v>4633099</v>
      </c>
      <c r="C6380" s="293">
        <v>84700000</v>
      </c>
      <c r="D6380">
        <f t="shared" si="198"/>
        <v>4601265</v>
      </c>
      <c r="E6380">
        <f t="shared" si="199"/>
        <v>4633099</v>
      </c>
    </row>
    <row r="6381" spans="1:5">
      <c r="A6381">
        <v>4601273</v>
      </c>
      <c r="B6381">
        <v>4633100</v>
      </c>
      <c r="C6381" s="293">
        <v>74400000</v>
      </c>
      <c r="D6381">
        <f t="shared" si="198"/>
        <v>4601273</v>
      </c>
      <c r="E6381">
        <f t="shared" si="199"/>
        <v>4633100</v>
      </c>
    </row>
    <row r="6382" spans="1:5">
      <c r="A6382">
        <v>4601277</v>
      </c>
      <c r="B6382">
        <v>4633101</v>
      </c>
      <c r="C6382" s="293">
        <v>70400000</v>
      </c>
      <c r="D6382">
        <f t="shared" si="198"/>
        <v>4601277</v>
      </c>
      <c r="E6382">
        <f t="shared" si="199"/>
        <v>4633101</v>
      </c>
    </row>
    <row r="6383" spans="1:5">
      <c r="A6383">
        <v>4601282</v>
      </c>
      <c r="B6383">
        <v>4633102</v>
      </c>
      <c r="C6383" s="293">
        <v>90400000</v>
      </c>
      <c r="D6383">
        <f t="shared" si="198"/>
        <v>4601282</v>
      </c>
      <c r="E6383">
        <f t="shared" si="199"/>
        <v>4633102</v>
      </c>
    </row>
    <row r="6384" spans="1:5">
      <c r="A6384">
        <v>4601283</v>
      </c>
      <c r="B6384">
        <v>4633103</v>
      </c>
      <c r="C6384" s="293">
        <v>94100000</v>
      </c>
      <c r="D6384">
        <f t="shared" si="198"/>
        <v>4601283</v>
      </c>
      <c r="E6384">
        <f t="shared" si="199"/>
        <v>4633103</v>
      </c>
    </row>
    <row r="6385" spans="1:5">
      <c r="A6385">
        <v>4601287</v>
      </c>
      <c r="B6385">
        <v>4633104</v>
      </c>
      <c r="C6385" s="293">
        <v>126300000</v>
      </c>
      <c r="D6385">
        <f t="shared" si="198"/>
        <v>4601287</v>
      </c>
      <c r="E6385">
        <f t="shared" si="199"/>
        <v>4633104</v>
      </c>
    </row>
    <row r="6386" spans="1:5">
      <c r="A6386">
        <v>4601288</v>
      </c>
      <c r="B6386">
        <v>4633105</v>
      </c>
      <c r="C6386" s="293">
        <v>95400000</v>
      </c>
      <c r="D6386">
        <f t="shared" si="198"/>
        <v>4601288</v>
      </c>
      <c r="E6386">
        <f t="shared" si="199"/>
        <v>4633105</v>
      </c>
    </row>
    <row r="6387" spans="1:5">
      <c r="A6387">
        <v>4601289</v>
      </c>
      <c r="B6387">
        <v>4633106</v>
      </c>
      <c r="C6387" s="293">
        <v>65900000</v>
      </c>
      <c r="D6387">
        <f t="shared" si="198"/>
        <v>4601289</v>
      </c>
      <c r="E6387">
        <f t="shared" si="199"/>
        <v>4633106</v>
      </c>
    </row>
    <row r="6388" spans="1:5">
      <c r="A6388">
        <v>4601290</v>
      </c>
      <c r="B6388">
        <v>4633107</v>
      </c>
      <c r="C6388" s="293">
        <v>65700000</v>
      </c>
      <c r="D6388">
        <f t="shared" si="198"/>
        <v>4601290</v>
      </c>
      <c r="E6388">
        <f t="shared" si="199"/>
        <v>4633107</v>
      </c>
    </row>
    <row r="6389" spans="1:5">
      <c r="A6389">
        <v>4601291</v>
      </c>
      <c r="B6389">
        <v>4633108</v>
      </c>
      <c r="C6389" s="293">
        <v>86000000</v>
      </c>
      <c r="D6389">
        <f t="shared" si="198"/>
        <v>4601291</v>
      </c>
      <c r="E6389">
        <f t="shared" si="199"/>
        <v>4633108</v>
      </c>
    </row>
    <row r="6390" spans="1:5">
      <c r="A6390">
        <v>4601293</v>
      </c>
      <c r="B6390">
        <v>4633109</v>
      </c>
      <c r="C6390" s="293">
        <v>79000000</v>
      </c>
      <c r="D6390">
        <f t="shared" si="198"/>
        <v>4601293</v>
      </c>
      <c r="E6390">
        <f t="shared" si="199"/>
        <v>4633109</v>
      </c>
    </row>
    <row r="6391" spans="1:5">
      <c r="A6391">
        <v>4601304</v>
      </c>
      <c r="B6391">
        <v>4633110</v>
      </c>
      <c r="C6391" s="293">
        <v>73000000</v>
      </c>
      <c r="D6391">
        <f t="shared" si="198"/>
        <v>4601304</v>
      </c>
      <c r="E6391">
        <f t="shared" si="199"/>
        <v>4633110</v>
      </c>
    </row>
    <row r="6392" spans="1:5">
      <c r="A6392">
        <v>4601305</v>
      </c>
      <c r="B6392">
        <v>4633111</v>
      </c>
      <c r="C6392" s="293">
        <v>77000000</v>
      </c>
      <c r="D6392">
        <f t="shared" si="198"/>
        <v>4601305</v>
      </c>
      <c r="E6392">
        <f t="shared" si="199"/>
        <v>4633111</v>
      </c>
    </row>
    <row r="6393" spans="1:5">
      <c r="A6393">
        <v>4601306</v>
      </c>
      <c r="B6393">
        <v>4633112</v>
      </c>
      <c r="C6393" s="293">
        <v>72000000</v>
      </c>
      <c r="D6393">
        <f t="shared" si="198"/>
        <v>4601306</v>
      </c>
      <c r="E6393">
        <f t="shared" si="199"/>
        <v>4633112</v>
      </c>
    </row>
    <row r="6394" spans="1:5">
      <c r="A6394">
        <v>4601310</v>
      </c>
      <c r="B6394">
        <v>4633113</v>
      </c>
      <c r="C6394" s="293">
        <v>85000000</v>
      </c>
      <c r="D6394">
        <f t="shared" si="198"/>
        <v>4601310</v>
      </c>
      <c r="E6394">
        <f t="shared" si="199"/>
        <v>4633113</v>
      </c>
    </row>
    <row r="6395" spans="1:5">
      <c r="A6395">
        <v>4601311</v>
      </c>
      <c r="B6395">
        <v>4633114</v>
      </c>
      <c r="C6395" s="293">
        <v>103800000</v>
      </c>
      <c r="D6395">
        <f t="shared" si="198"/>
        <v>4601311</v>
      </c>
      <c r="E6395">
        <f t="shared" si="199"/>
        <v>4633114</v>
      </c>
    </row>
    <row r="6396" spans="1:5">
      <c r="A6396">
        <v>4601313</v>
      </c>
      <c r="B6396">
        <v>4633115</v>
      </c>
      <c r="C6396" s="293">
        <v>79000000</v>
      </c>
      <c r="D6396">
        <f t="shared" si="198"/>
        <v>4601313</v>
      </c>
      <c r="E6396">
        <f t="shared" si="199"/>
        <v>4633115</v>
      </c>
    </row>
    <row r="6397" spans="1:5">
      <c r="A6397">
        <v>4601319</v>
      </c>
      <c r="B6397">
        <v>4633116</v>
      </c>
      <c r="C6397" s="293">
        <v>75000000</v>
      </c>
      <c r="D6397">
        <f t="shared" si="198"/>
        <v>4601319</v>
      </c>
      <c r="E6397">
        <f t="shared" si="199"/>
        <v>4633116</v>
      </c>
    </row>
    <row r="6398" spans="1:5">
      <c r="A6398">
        <v>4601322</v>
      </c>
      <c r="B6398">
        <v>4633117</v>
      </c>
      <c r="C6398" s="293">
        <v>72500000</v>
      </c>
      <c r="D6398">
        <f t="shared" si="198"/>
        <v>4601322</v>
      </c>
      <c r="E6398">
        <f t="shared" si="199"/>
        <v>4633117</v>
      </c>
    </row>
    <row r="6399" spans="1:5">
      <c r="A6399">
        <v>4601324</v>
      </c>
      <c r="B6399">
        <v>4633118</v>
      </c>
      <c r="C6399" s="293">
        <v>68900000</v>
      </c>
      <c r="D6399">
        <f t="shared" si="198"/>
        <v>4601324</v>
      </c>
      <c r="E6399">
        <f t="shared" si="199"/>
        <v>4633118</v>
      </c>
    </row>
    <row r="6400" spans="1:5">
      <c r="A6400">
        <v>4601327</v>
      </c>
      <c r="B6400">
        <v>4633119</v>
      </c>
      <c r="C6400" s="293">
        <v>90000000</v>
      </c>
      <c r="D6400">
        <f t="shared" si="198"/>
        <v>4601327</v>
      </c>
      <c r="E6400">
        <f t="shared" si="199"/>
        <v>4633119</v>
      </c>
    </row>
    <row r="6401" spans="1:5">
      <c r="A6401">
        <v>4601328</v>
      </c>
      <c r="B6401">
        <v>4633120</v>
      </c>
      <c r="C6401" s="293">
        <v>81000000</v>
      </c>
      <c r="D6401">
        <f t="shared" si="198"/>
        <v>4601328</v>
      </c>
      <c r="E6401">
        <f t="shared" si="199"/>
        <v>4633120</v>
      </c>
    </row>
    <row r="6402" spans="1:5">
      <c r="A6402">
        <v>4601329</v>
      </c>
      <c r="B6402">
        <v>4633121</v>
      </c>
      <c r="C6402" s="293">
        <v>98000000</v>
      </c>
      <c r="D6402">
        <f t="shared" si="198"/>
        <v>4601329</v>
      </c>
      <c r="E6402">
        <f t="shared" si="199"/>
        <v>4633121</v>
      </c>
    </row>
    <row r="6403" spans="1:5">
      <c r="A6403">
        <v>4601330</v>
      </c>
      <c r="B6403">
        <v>4633122</v>
      </c>
      <c r="C6403" s="293">
        <v>105000000</v>
      </c>
      <c r="D6403">
        <f t="shared" ref="D6403:D6466" si="200">+A6403*1</f>
        <v>4601330</v>
      </c>
      <c r="E6403">
        <f t="shared" ref="E6403:E6466" si="201">+B6403*1</f>
        <v>4633122</v>
      </c>
    </row>
    <row r="6404" spans="1:5">
      <c r="A6404">
        <v>4601334</v>
      </c>
      <c r="B6404">
        <v>4633123</v>
      </c>
      <c r="C6404" s="293">
        <v>73000000</v>
      </c>
      <c r="D6404">
        <f t="shared" si="200"/>
        <v>4601334</v>
      </c>
      <c r="E6404">
        <f t="shared" si="201"/>
        <v>4633123</v>
      </c>
    </row>
    <row r="6405" spans="1:5">
      <c r="A6405">
        <v>4601339</v>
      </c>
      <c r="B6405">
        <v>4633124</v>
      </c>
      <c r="C6405" s="293">
        <v>74400000</v>
      </c>
      <c r="D6405">
        <f t="shared" si="200"/>
        <v>4601339</v>
      </c>
      <c r="E6405">
        <f t="shared" si="201"/>
        <v>4633124</v>
      </c>
    </row>
    <row r="6406" spans="1:5">
      <c r="A6406">
        <v>4601340</v>
      </c>
      <c r="B6406">
        <v>4633125</v>
      </c>
      <c r="C6406" s="293">
        <v>135000000</v>
      </c>
      <c r="D6406">
        <f t="shared" si="200"/>
        <v>4601340</v>
      </c>
      <c r="E6406">
        <f t="shared" si="201"/>
        <v>4633125</v>
      </c>
    </row>
    <row r="6407" spans="1:5">
      <c r="A6407">
        <v>4601341</v>
      </c>
      <c r="B6407">
        <v>4633126</v>
      </c>
      <c r="C6407" s="293">
        <v>103000000</v>
      </c>
      <c r="D6407">
        <f t="shared" si="200"/>
        <v>4601341</v>
      </c>
      <c r="E6407">
        <f t="shared" si="201"/>
        <v>4633126</v>
      </c>
    </row>
    <row r="6408" spans="1:5">
      <c r="A6408">
        <v>4601026</v>
      </c>
      <c r="B6408">
        <v>4634001</v>
      </c>
      <c r="C6408" s="293">
        <v>62200000</v>
      </c>
      <c r="D6408">
        <f t="shared" si="200"/>
        <v>4601026</v>
      </c>
      <c r="E6408">
        <f t="shared" si="201"/>
        <v>4634001</v>
      </c>
    </row>
    <row r="6409" spans="1:5">
      <c r="A6409">
        <v>4601027</v>
      </c>
      <c r="B6409">
        <v>4634002</v>
      </c>
      <c r="C6409" s="293">
        <v>66000000</v>
      </c>
      <c r="D6409">
        <f t="shared" si="200"/>
        <v>4601027</v>
      </c>
      <c r="E6409">
        <f t="shared" si="201"/>
        <v>4634002</v>
      </c>
    </row>
    <row r="6410" spans="1:5">
      <c r="A6410">
        <v>4601028</v>
      </c>
      <c r="B6410">
        <v>4634003</v>
      </c>
      <c r="C6410" s="293">
        <v>28700000</v>
      </c>
      <c r="D6410">
        <f t="shared" si="200"/>
        <v>4601028</v>
      </c>
      <c r="E6410">
        <f t="shared" si="201"/>
        <v>4634003</v>
      </c>
    </row>
    <row r="6411" spans="1:5">
      <c r="A6411">
        <v>4601033</v>
      </c>
      <c r="B6411">
        <v>4634004</v>
      </c>
      <c r="C6411" s="293">
        <v>58000000</v>
      </c>
      <c r="D6411">
        <f t="shared" si="200"/>
        <v>4601033</v>
      </c>
      <c r="E6411">
        <f t="shared" si="201"/>
        <v>4634004</v>
      </c>
    </row>
    <row r="6412" spans="1:5">
      <c r="A6412">
        <v>4601036</v>
      </c>
      <c r="B6412">
        <v>4634005</v>
      </c>
      <c r="C6412" s="293">
        <v>39800000</v>
      </c>
      <c r="D6412">
        <f t="shared" si="200"/>
        <v>4601036</v>
      </c>
      <c r="E6412">
        <f t="shared" si="201"/>
        <v>4634005</v>
      </c>
    </row>
    <row r="6413" spans="1:5">
      <c r="A6413">
        <v>4601037</v>
      </c>
      <c r="B6413">
        <v>4634006</v>
      </c>
      <c r="C6413" s="293">
        <v>40100000</v>
      </c>
      <c r="D6413">
        <f t="shared" si="200"/>
        <v>4601037</v>
      </c>
      <c r="E6413">
        <f t="shared" si="201"/>
        <v>4634006</v>
      </c>
    </row>
    <row r="6414" spans="1:5">
      <c r="A6414">
        <v>4601088</v>
      </c>
      <c r="B6414">
        <v>4634007</v>
      </c>
      <c r="C6414" s="293">
        <v>62300000</v>
      </c>
      <c r="D6414">
        <f t="shared" si="200"/>
        <v>4601088</v>
      </c>
      <c r="E6414">
        <f t="shared" si="201"/>
        <v>4634007</v>
      </c>
    </row>
    <row r="6415" spans="1:5">
      <c r="A6415">
        <v>4606007</v>
      </c>
      <c r="B6415">
        <v>4634008</v>
      </c>
      <c r="C6415" s="293">
        <v>28000000</v>
      </c>
      <c r="D6415">
        <f t="shared" si="200"/>
        <v>4606007</v>
      </c>
      <c r="E6415">
        <f t="shared" si="201"/>
        <v>4634008</v>
      </c>
    </row>
    <row r="6416" spans="1:5">
      <c r="A6416">
        <v>4606160</v>
      </c>
      <c r="B6416">
        <v>4634009</v>
      </c>
      <c r="C6416" s="293">
        <v>92300000</v>
      </c>
      <c r="D6416">
        <f t="shared" si="200"/>
        <v>4606160</v>
      </c>
      <c r="E6416">
        <f t="shared" si="201"/>
        <v>4634009</v>
      </c>
    </row>
    <row r="6417" spans="1:5">
      <c r="A6417">
        <v>4606161</v>
      </c>
      <c r="B6417">
        <v>4634010</v>
      </c>
      <c r="C6417" s="293">
        <v>78500000</v>
      </c>
      <c r="D6417">
        <f t="shared" si="200"/>
        <v>4606161</v>
      </c>
      <c r="E6417">
        <f t="shared" si="201"/>
        <v>4634010</v>
      </c>
    </row>
    <row r="6418" spans="1:5">
      <c r="A6418">
        <v>4606162</v>
      </c>
      <c r="B6418">
        <v>4634011</v>
      </c>
      <c r="C6418" s="293">
        <v>90000000</v>
      </c>
      <c r="D6418">
        <f t="shared" si="200"/>
        <v>4606162</v>
      </c>
      <c r="E6418">
        <f t="shared" si="201"/>
        <v>4634011</v>
      </c>
    </row>
    <row r="6419" spans="1:5">
      <c r="A6419">
        <v>4606168</v>
      </c>
      <c r="B6419">
        <v>4634012</v>
      </c>
      <c r="C6419" s="293">
        <v>213000000</v>
      </c>
      <c r="D6419">
        <f t="shared" si="200"/>
        <v>4606168</v>
      </c>
      <c r="E6419">
        <f t="shared" si="201"/>
        <v>4634012</v>
      </c>
    </row>
    <row r="6420" spans="1:5">
      <c r="A6420">
        <v>4606169</v>
      </c>
      <c r="B6420">
        <v>4634013</v>
      </c>
      <c r="C6420" s="293">
        <v>138500000</v>
      </c>
      <c r="D6420">
        <f t="shared" si="200"/>
        <v>4606169</v>
      </c>
      <c r="E6420">
        <f t="shared" si="201"/>
        <v>4634013</v>
      </c>
    </row>
    <row r="6421" spans="1:5">
      <c r="A6421">
        <v>4606170</v>
      </c>
      <c r="B6421">
        <v>4634014</v>
      </c>
      <c r="C6421" s="293">
        <v>110000000</v>
      </c>
      <c r="D6421">
        <f t="shared" si="200"/>
        <v>4606170</v>
      </c>
      <c r="E6421">
        <f t="shared" si="201"/>
        <v>4634014</v>
      </c>
    </row>
    <row r="6422" spans="1:5">
      <c r="A6422">
        <v>4606171</v>
      </c>
      <c r="B6422">
        <v>4634015</v>
      </c>
      <c r="C6422" s="293">
        <v>400000000</v>
      </c>
      <c r="D6422">
        <f t="shared" si="200"/>
        <v>4606171</v>
      </c>
      <c r="E6422">
        <f t="shared" si="201"/>
        <v>4634015</v>
      </c>
    </row>
    <row r="6423" spans="1:5">
      <c r="A6423">
        <v>4606172</v>
      </c>
      <c r="B6423">
        <v>4634016</v>
      </c>
      <c r="C6423" s="293">
        <v>91000000</v>
      </c>
      <c r="D6423">
        <f t="shared" si="200"/>
        <v>4606172</v>
      </c>
      <c r="E6423">
        <f t="shared" si="201"/>
        <v>4634016</v>
      </c>
    </row>
    <row r="6424" spans="1:5">
      <c r="A6424">
        <v>4606173</v>
      </c>
      <c r="B6424">
        <v>4634017</v>
      </c>
      <c r="C6424" s="293">
        <v>100000000</v>
      </c>
      <c r="D6424">
        <f t="shared" si="200"/>
        <v>4606173</v>
      </c>
      <c r="E6424">
        <f t="shared" si="201"/>
        <v>4634017</v>
      </c>
    </row>
    <row r="6425" spans="1:5">
      <c r="A6425">
        <v>4606174</v>
      </c>
      <c r="B6425">
        <v>4634018</v>
      </c>
      <c r="C6425" s="293">
        <v>107000000</v>
      </c>
      <c r="D6425">
        <f t="shared" si="200"/>
        <v>4606174</v>
      </c>
      <c r="E6425">
        <f t="shared" si="201"/>
        <v>4634018</v>
      </c>
    </row>
    <row r="6426" spans="1:5">
      <c r="A6426">
        <v>4606177</v>
      </c>
      <c r="B6426">
        <v>4634019</v>
      </c>
      <c r="C6426" s="293">
        <v>190000000</v>
      </c>
      <c r="D6426">
        <f t="shared" si="200"/>
        <v>4606177</v>
      </c>
      <c r="E6426">
        <f t="shared" si="201"/>
        <v>4634019</v>
      </c>
    </row>
    <row r="6427" spans="1:5">
      <c r="A6427">
        <v>4606178</v>
      </c>
      <c r="B6427">
        <v>4634020</v>
      </c>
      <c r="C6427" s="293">
        <v>220000000</v>
      </c>
      <c r="D6427">
        <f t="shared" si="200"/>
        <v>4606178</v>
      </c>
      <c r="E6427">
        <f t="shared" si="201"/>
        <v>4634020</v>
      </c>
    </row>
    <row r="6428" spans="1:5">
      <c r="A6428">
        <v>4606179</v>
      </c>
      <c r="B6428">
        <v>4634021</v>
      </c>
      <c r="C6428" s="293">
        <v>90000000</v>
      </c>
      <c r="D6428">
        <f t="shared" si="200"/>
        <v>4606179</v>
      </c>
      <c r="E6428">
        <f t="shared" si="201"/>
        <v>4634021</v>
      </c>
    </row>
    <row r="6429" spans="1:5">
      <c r="A6429">
        <v>4601113</v>
      </c>
      <c r="B6429">
        <v>4635001</v>
      </c>
      <c r="C6429" s="293">
        <v>77800000</v>
      </c>
      <c r="D6429">
        <f t="shared" si="200"/>
        <v>4601113</v>
      </c>
      <c r="E6429">
        <f t="shared" si="201"/>
        <v>4635001</v>
      </c>
    </row>
    <row r="6430" spans="1:5">
      <c r="A6430">
        <v>4601116</v>
      </c>
      <c r="B6430">
        <v>4635002</v>
      </c>
      <c r="C6430" s="293">
        <v>79600000</v>
      </c>
      <c r="D6430">
        <f t="shared" si="200"/>
        <v>4601116</v>
      </c>
      <c r="E6430">
        <f t="shared" si="201"/>
        <v>4635002</v>
      </c>
    </row>
    <row r="6431" spans="1:5">
      <c r="A6431">
        <v>4601117</v>
      </c>
      <c r="B6431">
        <v>4635003</v>
      </c>
      <c r="C6431" s="293">
        <v>74700000</v>
      </c>
      <c r="D6431">
        <f t="shared" si="200"/>
        <v>4601117</v>
      </c>
      <c r="E6431">
        <f t="shared" si="201"/>
        <v>4635003</v>
      </c>
    </row>
    <row r="6432" spans="1:5">
      <c r="A6432">
        <v>4601141</v>
      </c>
      <c r="B6432">
        <v>4635004</v>
      </c>
      <c r="C6432" s="293">
        <v>76900000</v>
      </c>
      <c r="D6432">
        <f t="shared" si="200"/>
        <v>4601141</v>
      </c>
      <c r="E6432">
        <f t="shared" si="201"/>
        <v>4635004</v>
      </c>
    </row>
    <row r="6433" spans="1:5">
      <c r="A6433">
        <v>4601179</v>
      </c>
      <c r="B6433">
        <v>4635005</v>
      </c>
      <c r="C6433" s="293">
        <v>79900000</v>
      </c>
      <c r="D6433">
        <f t="shared" si="200"/>
        <v>4601179</v>
      </c>
      <c r="E6433">
        <f t="shared" si="201"/>
        <v>4635005</v>
      </c>
    </row>
    <row r="6434" spans="1:5">
      <c r="A6434">
        <v>4601181</v>
      </c>
      <c r="B6434">
        <v>4635006</v>
      </c>
      <c r="C6434" s="293">
        <v>72500000</v>
      </c>
      <c r="D6434">
        <f t="shared" si="200"/>
        <v>4601181</v>
      </c>
      <c r="E6434">
        <f t="shared" si="201"/>
        <v>4635006</v>
      </c>
    </row>
    <row r="6435" spans="1:5">
      <c r="A6435">
        <v>4601182</v>
      </c>
      <c r="B6435">
        <v>4635007</v>
      </c>
      <c r="C6435" s="293">
        <v>77800000</v>
      </c>
      <c r="D6435">
        <f t="shared" si="200"/>
        <v>4601182</v>
      </c>
      <c r="E6435">
        <f t="shared" si="201"/>
        <v>4635007</v>
      </c>
    </row>
    <row r="6436" spans="1:5">
      <c r="A6436">
        <v>4601195</v>
      </c>
      <c r="B6436">
        <v>4635008</v>
      </c>
      <c r="C6436" s="293">
        <v>72500000</v>
      </c>
      <c r="D6436">
        <f t="shared" si="200"/>
        <v>4601195</v>
      </c>
      <c r="E6436">
        <f t="shared" si="201"/>
        <v>4635008</v>
      </c>
    </row>
    <row r="6437" spans="1:5">
      <c r="A6437">
        <v>4601239</v>
      </c>
      <c r="B6437">
        <v>4635009</v>
      </c>
      <c r="C6437" s="293">
        <v>82200000</v>
      </c>
      <c r="D6437">
        <f t="shared" si="200"/>
        <v>4601239</v>
      </c>
      <c r="E6437">
        <f t="shared" si="201"/>
        <v>4635009</v>
      </c>
    </row>
    <row r="6438" spans="1:5">
      <c r="A6438">
        <v>4601242</v>
      </c>
      <c r="B6438">
        <v>4635010</v>
      </c>
      <c r="C6438" s="293">
        <v>133000000</v>
      </c>
      <c r="D6438">
        <f t="shared" si="200"/>
        <v>4601242</v>
      </c>
      <c r="E6438">
        <f t="shared" si="201"/>
        <v>4635010</v>
      </c>
    </row>
    <row r="6439" spans="1:5">
      <c r="A6439">
        <v>4601248</v>
      </c>
      <c r="B6439">
        <v>4635011</v>
      </c>
      <c r="C6439" s="293">
        <v>69200000</v>
      </c>
      <c r="D6439">
        <f t="shared" si="200"/>
        <v>4601248</v>
      </c>
      <c r="E6439">
        <f t="shared" si="201"/>
        <v>4635011</v>
      </c>
    </row>
    <row r="6440" spans="1:5">
      <c r="A6440">
        <v>4601255</v>
      </c>
      <c r="B6440">
        <v>4635012</v>
      </c>
      <c r="C6440" s="293">
        <v>82200000</v>
      </c>
      <c r="D6440">
        <f t="shared" si="200"/>
        <v>4601255</v>
      </c>
      <c r="E6440">
        <f t="shared" si="201"/>
        <v>4635012</v>
      </c>
    </row>
    <row r="6441" spans="1:5">
      <c r="A6441">
        <v>4601256</v>
      </c>
      <c r="B6441">
        <v>4635013</v>
      </c>
      <c r="C6441" s="293">
        <v>75700000</v>
      </c>
      <c r="D6441">
        <f t="shared" si="200"/>
        <v>4601256</v>
      </c>
      <c r="E6441">
        <f t="shared" si="201"/>
        <v>4635013</v>
      </c>
    </row>
    <row r="6442" spans="1:5">
      <c r="A6442">
        <v>4606065</v>
      </c>
      <c r="B6442">
        <v>4635014</v>
      </c>
      <c r="C6442" s="293">
        <v>97300000</v>
      </c>
      <c r="D6442">
        <f t="shared" si="200"/>
        <v>4606065</v>
      </c>
      <c r="E6442">
        <f t="shared" si="201"/>
        <v>4635014</v>
      </c>
    </row>
    <row r="6443" spans="1:5">
      <c r="A6443">
        <v>4606066</v>
      </c>
      <c r="B6443">
        <v>4635015</v>
      </c>
      <c r="C6443" s="293">
        <v>102900000</v>
      </c>
      <c r="D6443">
        <f t="shared" si="200"/>
        <v>4606066</v>
      </c>
      <c r="E6443">
        <f t="shared" si="201"/>
        <v>4635015</v>
      </c>
    </row>
    <row r="6444" spans="1:5">
      <c r="A6444">
        <v>4606067</v>
      </c>
      <c r="B6444">
        <v>4635016</v>
      </c>
      <c r="C6444" s="293">
        <v>102400000</v>
      </c>
      <c r="D6444">
        <f t="shared" si="200"/>
        <v>4606067</v>
      </c>
      <c r="E6444">
        <f t="shared" si="201"/>
        <v>4635016</v>
      </c>
    </row>
    <row r="6445" spans="1:5">
      <c r="A6445">
        <v>4606068</v>
      </c>
      <c r="B6445">
        <v>4635017</v>
      </c>
      <c r="C6445" s="293">
        <v>125600000</v>
      </c>
      <c r="D6445">
        <f t="shared" si="200"/>
        <v>4606068</v>
      </c>
      <c r="E6445">
        <f t="shared" si="201"/>
        <v>4635017</v>
      </c>
    </row>
    <row r="6446" spans="1:5">
      <c r="A6446">
        <v>4606071</v>
      </c>
      <c r="B6446">
        <v>4635018</v>
      </c>
      <c r="C6446" s="293">
        <v>126200000</v>
      </c>
      <c r="D6446">
        <f t="shared" si="200"/>
        <v>4606071</v>
      </c>
      <c r="E6446">
        <f t="shared" si="201"/>
        <v>4635018</v>
      </c>
    </row>
    <row r="6447" spans="1:5">
      <c r="A6447">
        <v>4606072</v>
      </c>
      <c r="B6447">
        <v>4635019</v>
      </c>
      <c r="C6447" s="293">
        <v>123300000</v>
      </c>
      <c r="D6447">
        <f t="shared" si="200"/>
        <v>4606072</v>
      </c>
      <c r="E6447">
        <f t="shared" si="201"/>
        <v>4635019</v>
      </c>
    </row>
    <row r="6448" spans="1:5">
      <c r="A6448">
        <v>4606074</v>
      </c>
      <c r="B6448">
        <v>4635020</v>
      </c>
      <c r="C6448" s="293">
        <v>128300000</v>
      </c>
      <c r="D6448">
        <f t="shared" si="200"/>
        <v>4606074</v>
      </c>
      <c r="E6448">
        <f t="shared" si="201"/>
        <v>4635020</v>
      </c>
    </row>
    <row r="6449" spans="1:5">
      <c r="A6449">
        <v>4606075</v>
      </c>
      <c r="B6449">
        <v>4635021</v>
      </c>
      <c r="C6449" s="293">
        <v>124100000</v>
      </c>
      <c r="D6449">
        <f t="shared" si="200"/>
        <v>4606075</v>
      </c>
      <c r="E6449">
        <f t="shared" si="201"/>
        <v>4635021</v>
      </c>
    </row>
    <row r="6450" spans="1:5">
      <c r="A6450">
        <v>4606078</v>
      </c>
      <c r="B6450">
        <v>4635022</v>
      </c>
      <c r="C6450" s="293">
        <v>100200000</v>
      </c>
      <c r="D6450">
        <f t="shared" si="200"/>
        <v>4606078</v>
      </c>
      <c r="E6450">
        <f t="shared" si="201"/>
        <v>4635022</v>
      </c>
    </row>
    <row r="6451" spans="1:5">
      <c r="A6451">
        <v>4606079</v>
      </c>
      <c r="B6451">
        <v>4635023</v>
      </c>
      <c r="C6451" s="293">
        <v>129100000</v>
      </c>
      <c r="D6451">
        <f t="shared" si="200"/>
        <v>4606079</v>
      </c>
      <c r="E6451">
        <f t="shared" si="201"/>
        <v>4635023</v>
      </c>
    </row>
    <row r="6452" spans="1:5">
      <c r="A6452">
        <v>4606080</v>
      </c>
      <c r="B6452">
        <v>4635024</v>
      </c>
      <c r="C6452" s="293">
        <v>125900000</v>
      </c>
      <c r="D6452">
        <f t="shared" si="200"/>
        <v>4606080</v>
      </c>
      <c r="E6452">
        <f t="shared" si="201"/>
        <v>4635024</v>
      </c>
    </row>
    <row r="6453" spans="1:5">
      <c r="A6453">
        <v>4606081</v>
      </c>
      <c r="B6453">
        <v>4635025</v>
      </c>
      <c r="C6453" s="293">
        <v>139600000</v>
      </c>
      <c r="D6453">
        <f t="shared" si="200"/>
        <v>4606081</v>
      </c>
      <c r="E6453">
        <f t="shared" si="201"/>
        <v>4635025</v>
      </c>
    </row>
    <row r="6454" spans="1:5">
      <c r="A6454">
        <v>4606084</v>
      </c>
      <c r="B6454">
        <v>4635026</v>
      </c>
      <c r="C6454" s="293">
        <v>132400000</v>
      </c>
      <c r="D6454">
        <f t="shared" si="200"/>
        <v>4606084</v>
      </c>
      <c r="E6454">
        <f t="shared" si="201"/>
        <v>4635026</v>
      </c>
    </row>
    <row r="6455" spans="1:5">
      <c r="A6455">
        <v>4606085</v>
      </c>
      <c r="B6455">
        <v>4635027</v>
      </c>
      <c r="C6455" s="293">
        <v>134600000</v>
      </c>
      <c r="D6455">
        <f t="shared" si="200"/>
        <v>4606085</v>
      </c>
      <c r="E6455">
        <f t="shared" si="201"/>
        <v>4635027</v>
      </c>
    </row>
    <row r="6456" spans="1:5">
      <c r="A6456">
        <v>4606086</v>
      </c>
      <c r="B6456">
        <v>4635028</v>
      </c>
      <c r="C6456" s="293">
        <v>120800000</v>
      </c>
      <c r="D6456">
        <f t="shared" si="200"/>
        <v>4606086</v>
      </c>
      <c r="E6456">
        <f t="shared" si="201"/>
        <v>4635028</v>
      </c>
    </row>
    <row r="6457" spans="1:5">
      <c r="A6457">
        <v>4606087</v>
      </c>
      <c r="B6457">
        <v>4635029</v>
      </c>
      <c r="C6457" s="293">
        <v>99000000</v>
      </c>
      <c r="D6457">
        <f t="shared" si="200"/>
        <v>4606087</v>
      </c>
      <c r="E6457">
        <f t="shared" si="201"/>
        <v>4635029</v>
      </c>
    </row>
    <row r="6458" spans="1:5">
      <c r="A6458">
        <v>4606088</v>
      </c>
      <c r="B6458">
        <v>4635030</v>
      </c>
      <c r="C6458" s="293">
        <v>128800000</v>
      </c>
      <c r="D6458">
        <f t="shared" si="200"/>
        <v>4606088</v>
      </c>
      <c r="E6458">
        <f t="shared" si="201"/>
        <v>4635030</v>
      </c>
    </row>
    <row r="6459" spans="1:5">
      <c r="A6459">
        <v>4606090</v>
      </c>
      <c r="B6459">
        <v>4635031</v>
      </c>
      <c r="C6459" s="293">
        <v>126200000</v>
      </c>
      <c r="D6459">
        <f t="shared" si="200"/>
        <v>4606090</v>
      </c>
      <c r="E6459">
        <f t="shared" si="201"/>
        <v>4635031</v>
      </c>
    </row>
    <row r="6460" spans="1:5">
      <c r="A6460">
        <v>4606091</v>
      </c>
      <c r="B6460">
        <v>4635032</v>
      </c>
      <c r="C6460" s="293">
        <v>122600000</v>
      </c>
      <c r="D6460">
        <f t="shared" si="200"/>
        <v>4606091</v>
      </c>
      <c r="E6460">
        <f t="shared" si="201"/>
        <v>4635032</v>
      </c>
    </row>
    <row r="6461" spans="1:5">
      <c r="A6461">
        <v>4606092</v>
      </c>
      <c r="B6461">
        <v>4635033</v>
      </c>
      <c r="C6461" s="293">
        <v>121200000</v>
      </c>
      <c r="D6461">
        <f t="shared" si="200"/>
        <v>4606092</v>
      </c>
      <c r="E6461">
        <f t="shared" si="201"/>
        <v>4635033</v>
      </c>
    </row>
    <row r="6462" spans="1:5">
      <c r="A6462">
        <v>4606093</v>
      </c>
      <c r="B6462">
        <v>4635034</v>
      </c>
      <c r="C6462" s="293">
        <v>95800000</v>
      </c>
      <c r="D6462">
        <f t="shared" si="200"/>
        <v>4606093</v>
      </c>
      <c r="E6462">
        <f t="shared" si="201"/>
        <v>4635034</v>
      </c>
    </row>
    <row r="6463" spans="1:5">
      <c r="A6463">
        <v>4606096</v>
      </c>
      <c r="B6463">
        <v>4635035</v>
      </c>
      <c r="C6463" s="293">
        <v>138500000</v>
      </c>
      <c r="D6463">
        <f t="shared" si="200"/>
        <v>4606096</v>
      </c>
      <c r="E6463">
        <f t="shared" si="201"/>
        <v>4635035</v>
      </c>
    </row>
    <row r="6464" spans="1:5">
      <c r="A6464">
        <v>4606097</v>
      </c>
      <c r="B6464">
        <v>4635036</v>
      </c>
      <c r="C6464" s="293">
        <v>127700000</v>
      </c>
      <c r="D6464">
        <f t="shared" si="200"/>
        <v>4606097</v>
      </c>
      <c r="E6464">
        <f t="shared" si="201"/>
        <v>4635036</v>
      </c>
    </row>
    <row r="6465" spans="1:5">
      <c r="A6465">
        <v>4606098</v>
      </c>
      <c r="B6465">
        <v>4635037</v>
      </c>
      <c r="C6465" s="293">
        <v>126100000</v>
      </c>
      <c r="D6465">
        <f t="shared" si="200"/>
        <v>4606098</v>
      </c>
      <c r="E6465">
        <f t="shared" si="201"/>
        <v>4635037</v>
      </c>
    </row>
    <row r="6466" spans="1:5">
      <c r="A6466">
        <v>4606100</v>
      </c>
      <c r="B6466">
        <v>4635038</v>
      </c>
      <c r="C6466" s="293">
        <v>142500000</v>
      </c>
      <c r="D6466">
        <f t="shared" si="200"/>
        <v>4606100</v>
      </c>
      <c r="E6466">
        <f t="shared" si="201"/>
        <v>4635038</v>
      </c>
    </row>
    <row r="6467" spans="1:5">
      <c r="A6467">
        <v>4606101</v>
      </c>
      <c r="B6467">
        <v>4635039</v>
      </c>
      <c r="C6467" s="293">
        <v>131100000</v>
      </c>
      <c r="D6467">
        <f t="shared" ref="D6467:D6530" si="202">+A6467*1</f>
        <v>4606101</v>
      </c>
      <c r="E6467">
        <f t="shared" ref="E6467:E6530" si="203">+B6467*1</f>
        <v>4635039</v>
      </c>
    </row>
    <row r="6468" spans="1:5">
      <c r="A6468">
        <v>4606102</v>
      </c>
      <c r="B6468">
        <v>4635040</v>
      </c>
      <c r="C6468" s="293">
        <v>118700000</v>
      </c>
      <c r="D6468">
        <f t="shared" si="202"/>
        <v>4606102</v>
      </c>
      <c r="E6468">
        <f t="shared" si="203"/>
        <v>4635040</v>
      </c>
    </row>
    <row r="6469" spans="1:5">
      <c r="A6469">
        <v>4606103</v>
      </c>
      <c r="B6469">
        <v>4635041</v>
      </c>
      <c r="C6469" s="293">
        <v>133500000</v>
      </c>
      <c r="D6469">
        <f t="shared" si="202"/>
        <v>4606103</v>
      </c>
      <c r="E6469">
        <f t="shared" si="203"/>
        <v>4635041</v>
      </c>
    </row>
    <row r="6470" spans="1:5">
      <c r="A6470">
        <v>4606105</v>
      </c>
      <c r="B6470">
        <v>4635042</v>
      </c>
      <c r="C6470" s="293">
        <v>130100000</v>
      </c>
      <c r="D6470">
        <f t="shared" si="202"/>
        <v>4606105</v>
      </c>
      <c r="E6470">
        <f t="shared" si="203"/>
        <v>4635042</v>
      </c>
    </row>
    <row r="6471" spans="1:5">
      <c r="A6471">
        <v>4606108</v>
      </c>
      <c r="B6471">
        <v>4635043</v>
      </c>
      <c r="C6471" s="293">
        <v>130100000</v>
      </c>
      <c r="D6471">
        <f t="shared" si="202"/>
        <v>4606108</v>
      </c>
      <c r="E6471">
        <f t="shared" si="203"/>
        <v>4635043</v>
      </c>
    </row>
    <row r="6472" spans="1:5">
      <c r="A6472">
        <v>4606109</v>
      </c>
      <c r="B6472">
        <v>4635044</v>
      </c>
      <c r="C6472" s="293">
        <v>136200000</v>
      </c>
      <c r="D6472">
        <f t="shared" si="202"/>
        <v>4606109</v>
      </c>
      <c r="E6472">
        <f t="shared" si="203"/>
        <v>4635044</v>
      </c>
    </row>
    <row r="6473" spans="1:5">
      <c r="A6473">
        <v>4606110</v>
      </c>
      <c r="B6473">
        <v>4635045</v>
      </c>
      <c r="C6473" s="293">
        <v>146000000</v>
      </c>
      <c r="D6473">
        <f t="shared" si="202"/>
        <v>4606110</v>
      </c>
      <c r="E6473">
        <f t="shared" si="203"/>
        <v>4635045</v>
      </c>
    </row>
    <row r="6474" spans="1:5">
      <c r="A6474">
        <v>4606111</v>
      </c>
      <c r="B6474">
        <v>4635046</v>
      </c>
      <c r="C6474" s="293">
        <v>121100000</v>
      </c>
      <c r="D6474">
        <f t="shared" si="202"/>
        <v>4606111</v>
      </c>
      <c r="E6474">
        <f t="shared" si="203"/>
        <v>4635046</v>
      </c>
    </row>
    <row r="6475" spans="1:5">
      <c r="A6475">
        <v>4606112</v>
      </c>
      <c r="B6475">
        <v>4635047</v>
      </c>
      <c r="C6475" s="293">
        <v>132600000</v>
      </c>
      <c r="D6475">
        <f t="shared" si="202"/>
        <v>4606112</v>
      </c>
      <c r="E6475">
        <f t="shared" si="203"/>
        <v>4635047</v>
      </c>
    </row>
    <row r="6476" spans="1:5">
      <c r="A6476">
        <v>4606113</v>
      </c>
      <c r="B6476">
        <v>4635048</v>
      </c>
      <c r="C6476" s="293">
        <v>136100000</v>
      </c>
      <c r="D6476">
        <f t="shared" si="202"/>
        <v>4606113</v>
      </c>
      <c r="E6476">
        <f t="shared" si="203"/>
        <v>4635048</v>
      </c>
    </row>
    <row r="6477" spans="1:5">
      <c r="A6477">
        <v>4601284</v>
      </c>
      <c r="B6477">
        <v>4635049</v>
      </c>
      <c r="C6477" s="293">
        <v>80500000</v>
      </c>
      <c r="D6477">
        <f t="shared" si="202"/>
        <v>4601284</v>
      </c>
      <c r="E6477">
        <f t="shared" si="203"/>
        <v>4635049</v>
      </c>
    </row>
    <row r="6478" spans="1:5">
      <c r="A6478">
        <v>4606121</v>
      </c>
      <c r="B6478">
        <v>4635050</v>
      </c>
      <c r="C6478" s="293">
        <v>120000000</v>
      </c>
      <c r="D6478">
        <f t="shared" si="202"/>
        <v>4606121</v>
      </c>
      <c r="E6478">
        <f t="shared" si="203"/>
        <v>4635050</v>
      </c>
    </row>
    <row r="6479" spans="1:5">
      <c r="A6479">
        <v>4601285</v>
      </c>
      <c r="B6479">
        <v>4635051</v>
      </c>
      <c r="C6479" s="293">
        <v>79400000</v>
      </c>
      <c r="D6479">
        <f t="shared" si="202"/>
        <v>4601285</v>
      </c>
      <c r="E6479">
        <f t="shared" si="203"/>
        <v>4635051</v>
      </c>
    </row>
    <row r="6480" spans="1:5">
      <c r="A6480">
        <v>4606122</v>
      </c>
      <c r="B6480">
        <v>4635052</v>
      </c>
      <c r="C6480" s="293">
        <v>146100000</v>
      </c>
      <c r="D6480">
        <f t="shared" si="202"/>
        <v>4606122</v>
      </c>
      <c r="E6480">
        <f t="shared" si="203"/>
        <v>4635052</v>
      </c>
    </row>
    <row r="6481" spans="1:5">
      <c r="A6481">
        <v>4601286</v>
      </c>
      <c r="B6481">
        <v>4635053</v>
      </c>
      <c r="C6481" s="293">
        <v>76100000</v>
      </c>
      <c r="D6481">
        <f t="shared" si="202"/>
        <v>4601286</v>
      </c>
      <c r="E6481">
        <f t="shared" si="203"/>
        <v>4635053</v>
      </c>
    </row>
    <row r="6482" spans="1:5">
      <c r="A6482">
        <v>4606124</v>
      </c>
      <c r="B6482">
        <v>4635054</v>
      </c>
      <c r="C6482" s="293">
        <v>116500000</v>
      </c>
      <c r="D6482">
        <f t="shared" si="202"/>
        <v>4606124</v>
      </c>
      <c r="E6482">
        <f t="shared" si="203"/>
        <v>4635054</v>
      </c>
    </row>
    <row r="6483" spans="1:5">
      <c r="A6483">
        <v>4606125</v>
      </c>
      <c r="B6483">
        <v>4635055</v>
      </c>
      <c r="C6483" s="293">
        <v>128000000</v>
      </c>
      <c r="D6483">
        <f t="shared" si="202"/>
        <v>4606125</v>
      </c>
      <c r="E6483">
        <f t="shared" si="203"/>
        <v>4635055</v>
      </c>
    </row>
    <row r="6484" spans="1:5">
      <c r="A6484">
        <v>4606126</v>
      </c>
      <c r="B6484">
        <v>4635056</v>
      </c>
      <c r="C6484" s="293">
        <v>114000000</v>
      </c>
      <c r="D6484">
        <f t="shared" si="202"/>
        <v>4606126</v>
      </c>
      <c r="E6484">
        <f t="shared" si="203"/>
        <v>4635056</v>
      </c>
    </row>
    <row r="6485" spans="1:5">
      <c r="A6485">
        <v>4606127</v>
      </c>
      <c r="B6485">
        <v>4635057</v>
      </c>
      <c r="C6485" s="293">
        <v>118000000</v>
      </c>
      <c r="D6485">
        <f t="shared" si="202"/>
        <v>4606127</v>
      </c>
      <c r="E6485">
        <f t="shared" si="203"/>
        <v>4635057</v>
      </c>
    </row>
    <row r="6486" spans="1:5">
      <c r="A6486">
        <v>4606128</v>
      </c>
      <c r="B6486">
        <v>4635058</v>
      </c>
      <c r="C6486" s="293">
        <v>141700000</v>
      </c>
      <c r="D6486">
        <f t="shared" si="202"/>
        <v>4606128</v>
      </c>
      <c r="E6486">
        <f t="shared" si="203"/>
        <v>4635058</v>
      </c>
    </row>
    <row r="6487" spans="1:5">
      <c r="A6487">
        <v>4606130</v>
      </c>
      <c r="B6487">
        <v>4635059</v>
      </c>
      <c r="C6487" s="293">
        <v>154000000</v>
      </c>
      <c r="D6487">
        <f t="shared" si="202"/>
        <v>4606130</v>
      </c>
      <c r="E6487">
        <f t="shared" si="203"/>
        <v>4635059</v>
      </c>
    </row>
    <row r="6488" spans="1:5">
      <c r="A6488">
        <v>4606132</v>
      </c>
      <c r="B6488">
        <v>4635060</v>
      </c>
      <c r="C6488" s="293">
        <v>129400000</v>
      </c>
      <c r="D6488">
        <f t="shared" si="202"/>
        <v>4606132</v>
      </c>
      <c r="E6488">
        <f t="shared" si="203"/>
        <v>4635060</v>
      </c>
    </row>
    <row r="6489" spans="1:5">
      <c r="A6489">
        <v>4606134</v>
      </c>
      <c r="B6489">
        <v>4635061</v>
      </c>
      <c r="C6489" s="293">
        <v>117200000</v>
      </c>
      <c r="D6489">
        <f t="shared" si="202"/>
        <v>4606134</v>
      </c>
      <c r="E6489">
        <f t="shared" si="203"/>
        <v>4635061</v>
      </c>
    </row>
    <row r="6490" spans="1:5">
      <c r="A6490">
        <v>4606135</v>
      </c>
      <c r="B6490">
        <v>4635062</v>
      </c>
      <c r="C6490" s="293">
        <v>152000000</v>
      </c>
      <c r="D6490">
        <f t="shared" si="202"/>
        <v>4606135</v>
      </c>
      <c r="E6490">
        <f t="shared" si="203"/>
        <v>4635062</v>
      </c>
    </row>
    <row r="6491" spans="1:5">
      <c r="A6491">
        <v>4601294</v>
      </c>
      <c r="B6491">
        <v>4635063</v>
      </c>
      <c r="C6491" s="293">
        <v>76500000</v>
      </c>
      <c r="D6491">
        <f t="shared" si="202"/>
        <v>4601294</v>
      </c>
      <c r="E6491">
        <f t="shared" si="203"/>
        <v>4635063</v>
      </c>
    </row>
    <row r="6492" spans="1:5">
      <c r="A6492">
        <v>4606137</v>
      </c>
      <c r="B6492">
        <v>4635064</v>
      </c>
      <c r="C6492" s="293">
        <v>130300000</v>
      </c>
      <c r="D6492">
        <f t="shared" si="202"/>
        <v>4606137</v>
      </c>
      <c r="E6492">
        <f t="shared" si="203"/>
        <v>4635064</v>
      </c>
    </row>
    <row r="6493" spans="1:5">
      <c r="A6493">
        <v>4606138</v>
      </c>
      <c r="B6493">
        <v>4635065</v>
      </c>
      <c r="C6493" s="293">
        <v>150000000</v>
      </c>
      <c r="D6493">
        <f t="shared" si="202"/>
        <v>4606138</v>
      </c>
      <c r="E6493">
        <f t="shared" si="203"/>
        <v>4635065</v>
      </c>
    </row>
    <row r="6494" spans="1:5">
      <c r="A6494">
        <v>4606140</v>
      </c>
      <c r="B6494">
        <v>4635066</v>
      </c>
      <c r="C6494" s="293">
        <v>132000000</v>
      </c>
      <c r="D6494">
        <f t="shared" si="202"/>
        <v>4606140</v>
      </c>
      <c r="E6494">
        <f t="shared" si="203"/>
        <v>4635066</v>
      </c>
    </row>
    <row r="6495" spans="1:5">
      <c r="A6495">
        <v>4606141</v>
      </c>
      <c r="B6495">
        <v>4635067</v>
      </c>
      <c r="C6495" s="293">
        <v>132000000</v>
      </c>
      <c r="D6495">
        <f t="shared" si="202"/>
        <v>4606141</v>
      </c>
      <c r="E6495">
        <f t="shared" si="203"/>
        <v>4635067</v>
      </c>
    </row>
    <row r="6496" spans="1:5">
      <c r="A6496">
        <v>4606142</v>
      </c>
      <c r="B6496">
        <v>4635068</v>
      </c>
      <c r="C6496" s="293">
        <v>110900000</v>
      </c>
      <c r="D6496">
        <f t="shared" si="202"/>
        <v>4606142</v>
      </c>
      <c r="E6496">
        <f t="shared" si="203"/>
        <v>4635068</v>
      </c>
    </row>
    <row r="6497" spans="1:5">
      <c r="A6497">
        <v>4606143</v>
      </c>
      <c r="B6497">
        <v>4635069</v>
      </c>
      <c r="C6497" s="293">
        <v>117600000</v>
      </c>
      <c r="D6497">
        <f t="shared" si="202"/>
        <v>4606143</v>
      </c>
      <c r="E6497">
        <f t="shared" si="203"/>
        <v>4635069</v>
      </c>
    </row>
    <row r="6498" spans="1:5">
      <c r="A6498">
        <v>4606144</v>
      </c>
      <c r="B6498">
        <v>4635070</v>
      </c>
      <c r="C6498" s="293">
        <v>127900000</v>
      </c>
      <c r="D6498">
        <f t="shared" si="202"/>
        <v>4606144</v>
      </c>
      <c r="E6498">
        <f t="shared" si="203"/>
        <v>4635070</v>
      </c>
    </row>
    <row r="6499" spans="1:5">
      <c r="A6499">
        <v>4606145</v>
      </c>
      <c r="B6499">
        <v>4635071</v>
      </c>
      <c r="C6499" s="293">
        <v>133800000</v>
      </c>
      <c r="D6499">
        <f t="shared" si="202"/>
        <v>4606145</v>
      </c>
      <c r="E6499">
        <f t="shared" si="203"/>
        <v>4635071</v>
      </c>
    </row>
    <row r="6500" spans="1:5">
      <c r="A6500">
        <v>4606147</v>
      </c>
      <c r="B6500">
        <v>4635072</v>
      </c>
      <c r="C6500" s="293">
        <v>92000000</v>
      </c>
      <c r="D6500">
        <f t="shared" si="202"/>
        <v>4606147</v>
      </c>
      <c r="E6500">
        <f t="shared" si="203"/>
        <v>4635072</v>
      </c>
    </row>
    <row r="6501" spans="1:5">
      <c r="A6501">
        <v>4606148</v>
      </c>
      <c r="B6501">
        <v>4635073</v>
      </c>
      <c r="C6501" s="293">
        <v>101000000</v>
      </c>
      <c r="D6501">
        <f t="shared" si="202"/>
        <v>4606148</v>
      </c>
      <c r="E6501">
        <f t="shared" si="203"/>
        <v>4635073</v>
      </c>
    </row>
    <row r="6502" spans="1:5">
      <c r="A6502">
        <v>4606149</v>
      </c>
      <c r="B6502">
        <v>4635074</v>
      </c>
      <c r="C6502" s="293">
        <v>95900000</v>
      </c>
      <c r="D6502">
        <f t="shared" si="202"/>
        <v>4606149</v>
      </c>
      <c r="E6502">
        <f t="shared" si="203"/>
        <v>4635074</v>
      </c>
    </row>
    <row r="6503" spans="1:5">
      <c r="A6503">
        <v>4606150</v>
      </c>
      <c r="B6503">
        <v>4635075</v>
      </c>
      <c r="C6503" s="293">
        <v>115000000</v>
      </c>
      <c r="D6503">
        <f t="shared" si="202"/>
        <v>4606150</v>
      </c>
      <c r="E6503">
        <f t="shared" si="203"/>
        <v>4635075</v>
      </c>
    </row>
    <row r="6504" spans="1:5">
      <c r="A6504">
        <v>4606151</v>
      </c>
      <c r="B6504">
        <v>4635076</v>
      </c>
      <c r="C6504" s="293">
        <v>135000000</v>
      </c>
      <c r="D6504">
        <f t="shared" si="202"/>
        <v>4606151</v>
      </c>
      <c r="E6504">
        <f t="shared" si="203"/>
        <v>4635076</v>
      </c>
    </row>
    <row r="6505" spans="1:5">
      <c r="A6505">
        <v>4606152</v>
      </c>
      <c r="B6505">
        <v>4635077</v>
      </c>
      <c r="C6505" s="293">
        <v>166000000</v>
      </c>
      <c r="D6505">
        <f t="shared" si="202"/>
        <v>4606152</v>
      </c>
      <c r="E6505">
        <f t="shared" si="203"/>
        <v>4635077</v>
      </c>
    </row>
    <row r="6506" spans="1:5">
      <c r="A6506">
        <v>4606154</v>
      </c>
      <c r="B6506">
        <v>4635078</v>
      </c>
      <c r="C6506" s="293">
        <v>152000000</v>
      </c>
      <c r="D6506">
        <f t="shared" si="202"/>
        <v>4606154</v>
      </c>
      <c r="E6506">
        <f t="shared" si="203"/>
        <v>4635078</v>
      </c>
    </row>
    <row r="6507" spans="1:5">
      <c r="A6507">
        <v>4606155</v>
      </c>
      <c r="B6507">
        <v>4635079</v>
      </c>
      <c r="C6507" s="293">
        <v>183000000</v>
      </c>
      <c r="D6507">
        <f t="shared" si="202"/>
        <v>4606155</v>
      </c>
      <c r="E6507">
        <f t="shared" si="203"/>
        <v>4635079</v>
      </c>
    </row>
    <row r="6508" spans="1:5">
      <c r="A6508">
        <v>4606157</v>
      </c>
      <c r="B6508">
        <v>4635080</v>
      </c>
      <c r="C6508" s="293">
        <v>151000000</v>
      </c>
      <c r="D6508">
        <f t="shared" si="202"/>
        <v>4606157</v>
      </c>
      <c r="E6508">
        <f t="shared" si="203"/>
        <v>4635080</v>
      </c>
    </row>
    <row r="6509" spans="1:5">
      <c r="A6509">
        <v>4606158</v>
      </c>
      <c r="B6509">
        <v>4635081</v>
      </c>
      <c r="C6509" s="293">
        <v>120600000</v>
      </c>
      <c r="D6509">
        <f t="shared" si="202"/>
        <v>4606158</v>
      </c>
      <c r="E6509">
        <f t="shared" si="203"/>
        <v>4635081</v>
      </c>
    </row>
    <row r="6510" spans="1:5">
      <c r="A6510">
        <v>4606159</v>
      </c>
      <c r="B6510">
        <v>4635082</v>
      </c>
      <c r="C6510" s="293">
        <v>94000000</v>
      </c>
      <c r="D6510">
        <f t="shared" si="202"/>
        <v>4606159</v>
      </c>
      <c r="E6510">
        <f t="shared" si="203"/>
        <v>4635082</v>
      </c>
    </row>
    <row r="6511" spans="1:5">
      <c r="A6511">
        <v>4606163</v>
      </c>
      <c r="B6511">
        <v>4635083</v>
      </c>
      <c r="C6511" s="293">
        <v>120000000</v>
      </c>
      <c r="D6511">
        <f t="shared" si="202"/>
        <v>4606163</v>
      </c>
      <c r="E6511">
        <f t="shared" si="203"/>
        <v>4635083</v>
      </c>
    </row>
    <row r="6512" spans="1:5">
      <c r="A6512">
        <v>4606164</v>
      </c>
      <c r="B6512">
        <v>4635084</v>
      </c>
      <c r="C6512" s="293">
        <v>127000000</v>
      </c>
      <c r="D6512">
        <f t="shared" si="202"/>
        <v>4606164</v>
      </c>
      <c r="E6512">
        <f t="shared" si="203"/>
        <v>4635084</v>
      </c>
    </row>
    <row r="6513" spans="1:5">
      <c r="A6513">
        <v>4606166</v>
      </c>
      <c r="B6513">
        <v>4635085</v>
      </c>
      <c r="C6513" s="293">
        <v>139000000</v>
      </c>
      <c r="D6513">
        <f t="shared" si="202"/>
        <v>4606166</v>
      </c>
      <c r="E6513">
        <f t="shared" si="203"/>
        <v>4635085</v>
      </c>
    </row>
    <row r="6514" spans="1:5">
      <c r="A6514">
        <v>4606175</v>
      </c>
      <c r="B6514">
        <v>4635086</v>
      </c>
      <c r="C6514" s="293">
        <v>252000000</v>
      </c>
      <c r="D6514">
        <f t="shared" si="202"/>
        <v>4606175</v>
      </c>
      <c r="E6514">
        <f t="shared" si="203"/>
        <v>4635086</v>
      </c>
    </row>
    <row r="6515" spans="1:5">
      <c r="A6515">
        <v>4606176</v>
      </c>
      <c r="B6515">
        <v>4635087</v>
      </c>
      <c r="C6515" s="293">
        <v>162000000</v>
      </c>
      <c r="D6515">
        <f t="shared" si="202"/>
        <v>4606176</v>
      </c>
      <c r="E6515">
        <f t="shared" si="203"/>
        <v>4635087</v>
      </c>
    </row>
    <row r="6516" spans="1:5">
      <c r="A6516">
        <v>4606183</v>
      </c>
      <c r="B6516">
        <v>4635088</v>
      </c>
      <c r="C6516" s="293">
        <v>200000000</v>
      </c>
      <c r="D6516">
        <f t="shared" si="202"/>
        <v>4606183</v>
      </c>
      <c r="E6516">
        <f t="shared" si="203"/>
        <v>4635088</v>
      </c>
    </row>
    <row r="6517" spans="1:5">
      <c r="A6517">
        <v>4606184</v>
      </c>
      <c r="B6517">
        <v>4635089</v>
      </c>
      <c r="C6517" s="293">
        <v>160000000</v>
      </c>
      <c r="D6517">
        <f t="shared" si="202"/>
        <v>4606184</v>
      </c>
      <c r="E6517">
        <f t="shared" si="203"/>
        <v>4635089</v>
      </c>
    </row>
    <row r="6518" spans="1:5">
      <c r="A6518">
        <v>4606185</v>
      </c>
      <c r="B6518">
        <v>4635090</v>
      </c>
      <c r="C6518" s="293">
        <v>185000000</v>
      </c>
      <c r="D6518">
        <f t="shared" si="202"/>
        <v>4606185</v>
      </c>
      <c r="E6518">
        <f t="shared" si="203"/>
        <v>4635090</v>
      </c>
    </row>
    <row r="6519" spans="1:5">
      <c r="A6519">
        <v>4606094</v>
      </c>
      <c r="B6519">
        <v>4636001</v>
      </c>
      <c r="C6519" s="293">
        <v>155500000</v>
      </c>
      <c r="D6519">
        <f t="shared" si="202"/>
        <v>4606094</v>
      </c>
      <c r="E6519">
        <f t="shared" si="203"/>
        <v>4636001</v>
      </c>
    </row>
    <row r="6520" spans="1:5">
      <c r="A6520">
        <v>4606095</v>
      </c>
      <c r="B6520">
        <v>4636002</v>
      </c>
      <c r="C6520" s="293">
        <v>145200000</v>
      </c>
      <c r="D6520">
        <f t="shared" si="202"/>
        <v>4606095</v>
      </c>
      <c r="E6520">
        <f t="shared" si="203"/>
        <v>4636002</v>
      </c>
    </row>
    <row r="6521" spans="1:5">
      <c r="A6521">
        <v>4606104</v>
      </c>
      <c r="B6521">
        <v>4636003</v>
      </c>
      <c r="C6521" s="293">
        <v>140000000</v>
      </c>
      <c r="D6521">
        <f t="shared" si="202"/>
        <v>4606104</v>
      </c>
      <c r="E6521">
        <f t="shared" si="203"/>
        <v>4636003</v>
      </c>
    </row>
    <row r="6522" spans="1:5">
      <c r="A6522">
        <v>4606106</v>
      </c>
      <c r="B6522">
        <v>4636004</v>
      </c>
      <c r="C6522" s="293">
        <v>150400000</v>
      </c>
      <c r="D6522">
        <f t="shared" si="202"/>
        <v>4606106</v>
      </c>
      <c r="E6522">
        <f t="shared" si="203"/>
        <v>4636004</v>
      </c>
    </row>
    <row r="6523" spans="1:5">
      <c r="A6523">
        <v>4606107</v>
      </c>
      <c r="B6523">
        <v>4636005</v>
      </c>
      <c r="C6523" s="293">
        <v>158900000</v>
      </c>
      <c r="D6523">
        <f t="shared" si="202"/>
        <v>4606107</v>
      </c>
      <c r="E6523">
        <f t="shared" si="203"/>
        <v>4636005</v>
      </c>
    </row>
    <row r="6524" spans="1:5">
      <c r="A6524">
        <v>4608001</v>
      </c>
      <c r="B6524">
        <v>4636006</v>
      </c>
      <c r="C6524" s="293">
        <v>110200000</v>
      </c>
      <c r="D6524">
        <f t="shared" si="202"/>
        <v>4608001</v>
      </c>
      <c r="E6524">
        <f t="shared" si="203"/>
        <v>4636006</v>
      </c>
    </row>
    <row r="6525" spans="1:5">
      <c r="A6525">
        <v>4608002</v>
      </c>
      <c r="B6525">
        <v>4636007</v>
      </c>
      <c r="C6525" s="293">
        <v>94300000</v>
      </c>
      <c r="D6525">
        <f t="shared" si="202"/>
        <v>4608002</v>
      </c>
      <c r="E6525">
        <f t="shared" si="203"/>
        <v>4636007</v>
      </c>
    </row>
    <row r="6526" spans="1:5">
      <c r="A6526">
        <v>4608003</v>
      </c>
      <c r="B6526">
        <v>4636008</v>
      </c>
      <c r="C6526" s="293">
        <v>97800000</v>
      </c>
      <c r="D6526">
        <f t="shared" si="202"/>
        <v>4608003</v>
      </c>
      <c r="E6526">
        <f t="shared" si="203"/>
        <v>4636008</v>
      </c>
    </row>
    <row r="6527" spans="1:5">
      <c r="A6527">
        <v>4608005</v>
      </c>
      <c r="B6527">
        <v>4636009</v>
      </c>
      <c r="C6527" s="293">
        <v>106100000</v>
      </c>
      <c r="D6527">
        <f t="shared" si="202"/>
        <v>4608005</v>
      </c>
      <c r="E6527">
        <f t="shared" si="203"/>
        <v>4636009</v>
      </c>
    </row>
    <row r="6528" spans="1:5">
      <c r="A6528">
        <v>4608007</v>
      </c>
      <c r="B6528">
        <v>4636010</v>
      </c>
      <c r="C6528" s="293">
        <v>103700000</v>
      </c>
      <c r="D6528">
        <f t="shared" si="202"/>
        <v>4608007</v>
      </c>
      <c r="E6528">
        <f t="shared" si="203"/>
        <v>4636010</v>
      </c>
    </row>
    <row r="6529" spans="1:5">
      <c r="A6529">
        <v>4608009</v>
      </c>
      <c r="B6529">
        <v>4636011</v>
      </c>
      <c r="C6529" s="293">
        <v>96500000</v>
      </c>
      <c r="D6529">
        <f t="shared" si="202"/>
        <v>4608009</v>
      </c>
      <c r="E6529">
        <f t="shared" si="203"/>
        <v>4636011</v>
      </c>
    </row>
    <row r="6530" spans="1:5">
      <c r="A6530">
        <v>4608010</v>
      </c>
      <c r="B6530">
        <v>4636012</v>
      </c>
      <c r="C6530" s="293">
        <v>94500000</v>
      </c>
      <c r="D6530">
        <f t="shared" si="202"/>
        <v>4608010</v>
      </c>
      <c r="E6530">
        <f t="shared" si="203"/>
        <v>4636012</v>
      </c>
    </row>
    <row r="6531" spans="1:5">
      <c r="A6531">
        <v>4608011</v>
      </c>
      <c r="B6531">
        <v>4636013</v>
      </c>
      <c r="C6531" s="293">
        <v>94200000</v>
      </c>
      <c r="D6531">
        <f t="shared" ref="D6531:D6594" si="204">+A6531*1</f>
        <v>4608011</v>
      </c>
      <c r="E6531">
        <f t="shared" ref="E6531:E6594" si="205">+B6531*1</f>
        <v>4636013</v>
      </c>
    </row>
    <row r="6532" spans="1:5">
      <c r="A6532">
        <v>4608012</v>
      </c>
      <c r="B6532">
        <v>4636014</v>
      </c>
      <c r="C6532" s="293">
        <v>101000000</v>
      </c>
      <c r="D6532">
        <f t="shared" si="204"/>
        <v>4608012</v>
      </c>
      <c r="E6532">
        <f t="shared" si="205"/>
        <v>4636014</v>
      </c>
    </row>
    <row r="6533" spans="1:5">
      <c r="A6533">
        <v>4608020</v>
      </c>
      <c r="B6533">
        <v>4636015</v>
      </c>
      <c r="C6533" s="293">
        <v>96900000</v>
      </c>
      <c r="D6533">
        <f t="shared" si="204"/>
        <v>4608020</v>
      </c>
      <c r="E6533">
        <f t="shared" si="205"/>
        <v>4636015</v>
      </c>
    </row>
    <row r="6534" spans="1:5">
      <c r="A6534">
        <v>4608021</v>
      </c>
      <c r="B6534">
        <v>4636016</v>
      </c>
      <c r="C6534" s="293">
        <v>89500000</v>
      </c>
      <c r="D6534">
        <f t="shared" si="204"/>
        <v>4608021</v>
      </c>
      <c r="E6534">
        <f t="shared" si="205"/>
        <v>4636016</v>
      </c>
    </row>
    <row r="6535" spans="1:5">
      <c r="A6535">
        <v>4608022</v>
      </c>
      <c r="B6535">
        <v>4636017</v>
      </c>
      <c r="C6535" s="293">
        <v>87500000</v>
      </c>
      <c r="D6535">
        <f t="shared" si="204"/>
        <v>4608022</v>
      </c>
      <c r="E6535">
        <f t="shared" si="205"/>
        <v>4636017</v>
      </c>
    </row>
    <row r="6536" spans="1:5">
      <c r="A6536">
        <v>4608028</v>
      </c>
      <c r="B6536">
        <v>4636018</v>
      </c>
      <c r="C6536" s="293">
        <v>93900000</v>
      </c>
      <c r="D6536">
        <f t="shared" si="204"/>
        <v>4608028</v>
      </c>
      <c r="E6536">
        <f t="shared" si="205"/>
        <v>4636018</v>
      </c>
    </row>
    <row r="6537" spans="1:5">
      <c r="A6537">
        <v>4608029</v>
      </c>
      <c r="B6537">
        <v>4636019</v>
      </c>
      <c r="C6537" s="293">
        <v>95600000</v>
      </c>
      <c r="D6537">
        <f t="shared" si="204"/>
        <v>4608029</v>
      </c>
      <c r="E6537">
        <f t="shared" si="205"/>
        <v>4636019</v>
      </c>
    </row>
    <row r="6538" spans="1:5">
      <c r="A6538">
        <v>4608030</v>
      </c>
      <c r="B6538">
        <v>4636020</v>
      </c>
      <c r="C6538" s="293">
        <v>100000000</v>
      </c>
      <c r="D6538">
        <f t="shared" si="204"/>
        <v>4608030</v>
      </c>
      <c r="E6538">
        <f t="shared" si="205"/>
        <v>4636020</v>
      </c>
    </row>
    <row r="6539" spans="1:5">
      <c r="A6539">
        <v>4608031</v>
      </c>
      <c r="B6539">
        <v>4636021</v>
      </c>
      <c r="C6539" s="293">
        <v>106800000</v>
      </c>
      <c r="D6539">
        <f t="shared" si="204"/>
        <v>4608031</v>
      </c>
      <c r="E6539">
        <f t="shared" si="205"/>
        <v>4636021</v>
      </c>
    </row>
    <row r="6540" spans="1:5">
      <c r="A6540">
        <v>4608032</v>
      </c>
      <c r="B6540">
        <v>4636022</v>
      </c>
      <c r="C6540" s="293">
        <v>105400000</v>
      </c>
      <c r="D6540">
        <f t="shared" si="204"/>
        <v>4608032</v>
      </c>
      <c r="E6540">
        <f t="shared" si="205"/>
        <v>4636022</v>
      </c>
    </row>
    <row r="6541" spans="1:5">
      <c r="A6541">
        <v>4608033</v>
      </c>
      <c r="B6541">
        <v>4636023</v>
      </c>
      <c r="C6541" s="293">
        <v>97400000</v>
      </c>
      <c r="D6541">
        <f t="shared" si="204"/>
        <v>4608033</v>
      </c>
      <c r="E6541">
        <f t="shared" si="205"/>
        <v>4636023</v>
      </c>
    </row>
    <row r="6542" spans="1:5">
      <c r="A6542">
        <v>4608034</v>
      </c>
      <c r="B6542">
        <v>4636024</v>
      </c>
      <c r="C6542" s="293">
        <v>98400000</v>
      </c>
      <c r="D6542">
        <f t="shared" si="204"/>
        <v>4608034</v>
      </c>
      <c r="E6542">
        <f t="shared" si="205"/>
        <v>4636024</v>
      </c>
    </row>
    <row r="6543" spans="1:5">
      <c r="A6543">
        <v>4608035</v>
      </c>
      <c r="B6543">
        <v>4636025</v>
      </c>
      <c r="C6543" s="293">
        <v>94200000</v>
      </c>
      <c r="D6543">
        <f t="shared" si="204"/>
        <v>4608035</v>
      </c>
      <c r="E6543">
        <f t="shared" si="205"/>
        <v>4636025</v>
      </c>
    </row>
    <row r="6544" spans="1:5">
      <c r="A6544">
        <v>4608036</v>
      </c>
      <c r="B6544">
        <v>4636026</v>
      </c>
      <c r="C6544" s="293">
        <v>94200000</v>
      </c>
      <c r="D6544">
        <f t="shared" si="204"/>
        <v>4608036</v>
      </c>
      <c r="E6544">
        <f t="shared" si="205"/>
        <v>4636026</v>
      </c>
    </row>
    <row r="6545" spans="1:5">
      <c r="A6545">
        <v>4608037</v>
      </c>
      <c r="B6545">
        <v>4636027</v>
      </c>
      <c r="C6545" s="293">
        <v>87900000</v>
      </c>
      <c r="D6545">
        <f t="shared" si="204"/>
        <v>4608037</v>
      </c>
      <c r="E6545">
        <f t="shared" si="205"/>
        <v>4636027</v>
      </c>
    </row>
    <row r="6546" spans="1:5">
      <c r="A6546">
        <v>4608038</v>
      </c>
      <c r="B6546">
        <v>4636028</v>
      </c>
      <c r="C6546" s="293">
        <v>89800000</v>
      </c>
      <c r="D6546">
        <f t="shared" si="204"/>
        <v>4608038</v>
      </c>
      <c r="E6546">
        <f t="shared" si="205"/>
        <v>4636028</v>
      </c>
    </row>
    <row r="6547" spans="1:5">
      <c r="A6547">
        <v>4608039</v>
      </c>
      <c r="B6547">
        <v>4636029</v>
      </c>
      <c r="C6547" s="293">
        <v>106800000</v>
      </c>
      <c r="D6547">
        <f t="shared" si="204"/>
        <v>4608039</v>
      </c>
      <c r="E6547">
        <f t="shared" si="205"/>
        <v>4636029</v>
      </c>
    </row>
    <row r="6548" spans="1:5">
      <c r="A6548">
        <v>4608040</v>
      </c>
      <c r="B6548">
        <v>4636030</v>
      </c>
      <c r="C6548" s="293">
        <v>108100000</v>
      </c>
      <c r="D6548">
        <f t="shared" si="204"/>
        <v>4608040</v>
      </c>
      <c r="E6548">
        <f t="shared" si="205"/>
        <v>4636030</v>
      </c>
    </row>
    <row r="6549" spans="1:5">
      <c r="A6549">
        <v>4608041</v>
      </c>
      <c r="B6549">
        <v>4636031</v>
      </c>
      <c r="C6549" s="293">
        <v>101300000</v>
      </c>
      <c r="D6549">
        <f t="shared" si="204"/>
        <v>4608041</v>
      </c>
      <c r="E6549">
        <f t="shared" si="205"/>
        <v>4636031</v>
      </c>
    </row>
    <row r="6550" spans="1:5">
      <c r="A6550">
        <v>4608042</v>
      </c>
      <c r="B6550">
        <v>4636032</v>
      </c>
      <c r="C6550" s="293">
        <v>99900000</v>
      </c>
      <c r="D6550">
        <f t="shared" si="204"/>
        <v>4608042</v>
      </c>
      <c r="E6550">
        <f t="shared" si="205"/>
        <v>4636032</v>
      </c>
    </row>
    <row r="6551" spans="1:5">
      <c r="A6551">
        <v>4608043</v>
      </c>
      <c r="B6551">
        <v>4636033</v>
      </c>
      <c r="C6551" s="293">
        <v>113100000</v>
      </c>
      <c r="D6551">
        <f t="shared" si="204"/>
        <v>4608043</v>
      </c>
      <c r="E6551">
        <f t="shared" si="205"/>
        <v>4636033</v>
      </c>
    </row>
    <row r="6552" spans="1:5">
      <c r="A6552">
        <v>4608044</v>
      </c>
      <c r="B6552">
        <v>4636034</v>
      </c>
      <c r="C6552" s="293">
        <v>117500000</v>
      </c>
      <c r="D6552">
        <f t="shared" si="204"/>
        <v>4608044</v>
      </c>
      <c r="E6552">
        <f t="shared" si="205"/>
        <v>4636034</v>
      </c>
    </row>
    <row r="6553" spans="1:5">
      <c r="A6553">
        <v>4608045</v>
      </c>
      <c r="B6553">
        <v>4636035</v>
      </c>
      <c r="C6553" s="293">
        <v>103100000</v>
      </c>
      <c r="D6553">
        <f t="shared" si="204"/>
        <v>4608045</v>
      </c>
      <c r="E6553">
        <f t="shared" si="205"/>
        <v>4636035</v>
      </c>
    </row>
    <row r="6554" spans="1:5">
      <c r="A6554">
        <v>4608046</v>
      </c>
      <c r="B6554">
        <v>4636036</v>
      </c>
      <c r="C6554" s="293">
        <v>115900000</v>
      </c>
      <c r="D6554">
        <f t="shared" si="204"/>
        <v>4608046</v>
      </c>
      <c r="E6554">
        <f t="shared" si="205"/>
        <v>4636036</v>
      </c>
    </row>
    <row r="6555" spans="1:5">
      <c r="A6555">
        <v>4608047</v>
      </c>
      <c r="B6555">
        <v>4636037</v>
      </c>
      <c r="C6555" s="293">
        <v>109100000</v>
      </c>
      <c r="D6555">
        <f t="shared" si="204"/>
        <v>4608047</v>
      </c>
      <c r="E6555">
        <f t="shared" si="205"/>
        <v>4636037</v>
      </c>
    </row>
    <row r="6556" spans="1:5">
      <c r="A6556">
        <v>4608048</v>
      </c>
      <c r="B6556">
        <v>4636038</v>
      </c>
      <c r="C6556" s="293">
        <v>104500000</v>
      </c>
      <c r="D6556">
        <f t="shared" si="204"/>
        <v>4608048</v>
      </c>
      <c r="E6556">
        <f t="shared" si="205"/>
        <v>4636038</v>
      </c>
    </row>
    <row r="6557" spans="1:5">
      <c r="A6557">
        <v>4608049</v>
      </c>
      <c r="B6557">
        <v>4636039</v>
      </c>
      <c r="C6557" s="293">
        <v>100200000</v>
      </c>
      <c r="D6557">
        <f t="shared" si="204"/>
        <v>4608049</v>
      </c>
      <c r="E6557">
        <f t="shared" si="205"/>
        <v>4636039</v>
      </c>
    </row>
    <row r="6558" spans="1:5">
      <c r="A6558">
        <v>4608050</v>
      </c>
      <c r="B6558">
        <v>4636040</v>
      </c>
      <c r="C6558" s="293">
        <v>100800000</v>
      </c>
      <c r="D6558">
        <f t="shared" si="204"/>
        <v>4608050</v>
      </c>
      <c r="E6558">
        <f t="shared" si="205"/>
        <v>4636040</v>
      </c>
    </row>
    <row r="6559" spans="1:5">
      <c r="A6559">
        <v>4608051</v>
      </c>
      <c r="B6559">
        <v>4636041</v>
      </c>
      <c r="C6559" s="293">
        <v>102100000</v>
      </c>
      <c r="D6559">
        <f t="shared" si="204"/>
        <v>4608051</v>
      </c>
      <c r="E6559">
        <f t="shared" si="205"/>
        <v>4636041</v>
      </c>
    </row>
    <row r="6560" spans="1:5">
      <c r="A6560">
        <v>4608052</v>
      </c>
      <c r="B6560">
        <v>4636042</v>
      </c>
      <c r="C6560" s="293">
        <v>98100000</v>
      </c>
      <c r="D6560">
        <f t="shared" si="204"/>
        <v>4608052</v>
      </c>
      <c r="E6560">
        <f t="shared" si="205"/>
        <v>4636042</v>
      </c>
    </row>
    <row r="6561" spans="1:5">
      <c r="A6561">
        <v>4608053</v>
      </c>
      <c r="B6561">
        <v>4636043</v>
      </c>
      <c r="C6561" s="293">
        <v>99600000</v>
      </c>
      <c r="D6561">
        <f t="shared" si="204"/>
        <v>4608053</v>
      </c>
      <c r="E6561">
        <f t="shared" si="205"/>
        <v>4636043</v>
      </c>
    </row>
    <row r="6562" spans="1:5">
      <c r="A6562">
        <v>4608054</v>
      </c>
      <c r="B6562">
        <v>4636044</v>
      </c>
      <c r="C6562" s="293">
        <v>114800000</v>
      </c>
      <c r="D6562">
        <f t="shared" si="204"/>
        <v>4608054</v>
      </c>
      <c r="E6562">
        <f t="shared" si="205"/>
        <v>4636044</v>
      </c>
    </row>
    <row r="6563" spans="1:5">
      <c r="A6563">
        <v>4608055</v>
      </c>
      <c r="B6563">
        <v>4636045</v>
      </c>
      <c r="C6563" s="293">
        <v>124900000</v>
      </c>
      <c r="D6563">
        <f t="shared" si="204"/>
        <v>4608055</v>
      </c>
      <c r="E6563">
        <f t="shared" si="205"/>
        <v>4636045</v>
      </c>
    </row>
    <row r="6564" spans="1:5">
      <c r="A6564">
        <v>4608056</v>
      </c>
      <c r="B6564">
        <v>4636046</v>
      </c>
      <c r="C6564" s="293">
        <v>129100000</v>
      </c>
      <c r="D6564">
        <f t="shared" si="204"/>
        <v>4608056</v>
      </c>
      <c r="E6564">
        <f t="shared" si="205"/>
        <v>4636046</v>
      </c>
    </row>
    <row r="6565" spans="1:5">
      <c r="A6565">
        <v>4608057</v>
      </c>
      <c r="B6565">
        <v>4636047</v>
      </c>
      <c r="C6565" s="293">
        <v>143200000</v>
      </c>
      <c r="D6565">
        <f t="shared" si="204"/>
        <v>4608057</v>
      </c>
      <c r="E6565">
        <f t="shared" si="205"/>
        <v>4636047</v>
      </c>
    </row>
    <row r="6566" spans="1:5">
      <c r="A6566">
        <v>4608058</v>
      </c>
      <c r="B6566">
        <v>4636048</v>
      </c>
      <c r="C6566" s="293">
        <v>96900000</v>
      </c>
      <c r="D6566">
        <f t="shared" si="204"/>
        <v>4608058</v>
      </c>
      <c r="E6566">
        <f t="shared" si="205"/>
        <v>4636048</v>
      </c>
    </row>
    <row r="6567" spans="1:5">
      <c r="A6567">
        <v>4608059</v>
      </c>
      <c r="B6567">
        <v>4636049</v>
      </c>
      <c r="C6567" s="293">
        <v>98900000</v>
      </c>
      <c r="D6567">
        <f t="shared" si="204"/>
        <v>4608059</v>
      </c>
      <c r="E6567">
        <f t="shared" si="205"/>
        <v>4636049</v>
      </c>
    </row>
    <row r="6568" spans="1:5">
      <c r="A6568">
        <v>4608060</v>
      </c>
      <c r="B6568">
        <v>4636050</v>
      </c>
      <c r="C6568" s="293">
        <v>126200000</v>
      </c>
      <c r="D6568">
        <f t="shared" si="204"/>
        <v>4608060</v>
      </c>
      <c r="E6568">
        <f t="shared" si="205"/>
        <v>4636050</v>
      </c>
    </row>
    <row r="6569" spans="1:5">
      <c r="A6569">
        <v>4608061</v>
      </c>
      <c r="B6569">
        <v>4636051</v>
      </c>
      <c r="C6569" s="293">
        <v>131300000</v>
      </c>
      <c r="D6569">
        <f t="shared" si="204"/>
        <v>4608061</v>
      </c>
      <c r="E6569">
        <f t="shared" si="205"/>
        <v>4636051</v>
      </c>
    </row>
    <row r="6570" spans="1:5">
      <c r="A6570">
        <v>4608062</v>
      </c>
      <c r="B6570">
        <v>4636052</v>
      </c>
      <c r="C6570" s="293">
        <v>70200000</v>
      </c>
      <c r="D6570">
        <f t="shared" si="204"/>
        <v>4608062</v>
      </c>
      <c r="E6570">
        <f t="shared" si="205"/>
        <v>4636052</v>
      </c>
    </row>
    <row r="6571" spans="1:5">
      <c r="A6571">
        <v>4608063</v>
      </c>
      <c r="B6571">
        <v>4636053</v>
      </c>
      <c r="C6571" s="293">
        <v>139400000</v>
      </c>
      <c r="D6571">
        <f t="shared" si="204"/>
        <v>4608063</v>
      </c>
      <c r="E6571">
        <f t="shared" si="205"/>
        <v>4636053</v>
      </c>
    </row>
    <row r="6572" spans="1:5">
      <c r="A6572">
        <v>4608064</v>
      </c>
      <c r="B6572">
        <v>4636054</v>
      </c>
      <c r="C6572" s="293">
        <v>139600000</v>
      </c>
      <c r="D6572">
        <f t="shared" si="204"/>
        <v>4608064</v>
      </c>
      <c r="E6572">
        <f t="shared" si="205"/>
        <v>4636054</v>
      </c>
    </row>
    <row r="6573" spans="1:5">
      <c r="A6573">
        <v>4608065</v>
      </c>
      <c r="B6573">
        <v>4636055</v>
      </c>
      <c r="C6573" s="293">
        <v>116500000</v>
      </c>
      <c r="D6573">
        <f t="shared" si="204"/>
        <v>4608065</v>
      </c>
      <c r="E6573">
        <f t="shared" si="205"/>
        <v>4636055</v>
      </c>
    </row>
    <row r="6574" spans="1:5">
      <c r="A6574">
        <v>4608066</v>
      </c>
      <c r="B6574">
        <v>4636056</v>
      </c>
      <c r="C6574" s="293">
        <v>118400000</v>
      </c>
      <c r="D6574">
        <f t="shared" si="204"/>
        <v>4608066</v>
      </c>
      <c r="E6574">
        <f t="shared" si="205"/>
        <v>4636056</v>
      </c>
    </row>
    <row r="6575" spans="1:5">
      <c r="A6575">
        <v>4608067</v>
      </c>
      <c r="B6575">
        <v>4636057</v>
      </c>
      <c r="C6575" s="293">
        <v>128800000</v>
      </c>
      <c r="D6575">
        <f t="shared" si="204"/>
        <v>4608067</v>
      </c>
      <c r="E6575">
        <f t="shared" si="205"/>
        <v>4636057</v>
      </c>
    </row>
    <row r="6576" spans="1:5">
      <c r="A6576">
        <v>4608068</v>
      </c>
      <c r="B6576">
        <v>4636058</v>
      </c>
      <c r="C6576" s="293">
        <v>128700000</v>
      </c>
      <c r="D6576">
        <f t="shared" si="204"/>
        <v>4608068</v>
      </c>
      <c r="E6576">
        <f t="shared" si="205"/>
        <v>4636058</v>
      </c>
    </row>
    <row r="6577" spans="1:5">
      <c r="A6577">
        <v>4608069</v>
      </c>
      <c r="B6577">
        <v>4636059</v>
      </c>
      <c r="C6577" s="293">
        <v>121300000</v>
      </c>
      <c r="D6577">
        <f t="shared" si="204"/>
        <v>4608069</v>
      </c>
      <c r="E6577">
        <f t="shared" si="205"/>
        <v>4636059</v>
      </c>
    </row>
    <row r="6578" spans="1:5">
      <c r="A6578">
        <v>4608070</v>
      </c>
      <c r="B6578">
        <v>4636060</v>
      </c>
      <c r="C6578" s="293">
        <v>124200000</v>
      </c>
      <c r="D6578">
        <f t="shared" si="204"/>
        <v>4608070</v>
      </c>
      <c r="E6578">
        <f t="shared" si="205"/>
        <v>4636060</v>
      </c>
    </row>
    <row r="6579" spans="1:5">
      <c r="A6579">
        <v>4608071</v>
      </c>
      <c r="B6579">
        <v>4636061</v>
      </c>
      <c r="C6579" s="293">
        <v>51500000</v>
      </c>
      <c r="D6579">
        <f t="shared" si="204"/>
        <v>4608071</v>
      </c>
      <c r="E6579">
        <f t="shared" si="205"/>
        <v>4636061</v>
      </c>
    </row>
    <row r="6580" spans="1:5">
      <c r="A6580">
        <v>4608072</v>
      </c>
      <c r="B6580">
        <v>4636062</v>
      </c>
      <c r="C6580" s="293">
        <v>135200000</v>
      </c>
      <c r="D6580">
        <f t="shared" si="204"/>
        <v>4608072</v>
      </c>
      <c r="E6580">
        <f t="shared" si="205"/>
        <v>4636062</v>
      </c>
    </row>
    <row r="6581" spans="1:5">
      <c r="A6581">
        <v>4608073</v>
      </c>
      <c r="B6581">
        <v>4636063</v>
      </c>
      <c r="C6581" s="293">
        <v>71800000</v>
      </c>
      <c r="D6581">
        <f t="shared" si="204"/>
        <v>4608073</v>
      </c>
      <c r="E6581">
        <f t="shared" si="205"/>
        <v>4636063</v>
      </c>
    </row>
    <row r="6582" spans="1:5">
      <c r="A6582">
        <v>4608074</v>
      </c>
      <c r="B6582">
        <v>4636064</v>
      </c>
      <c r="C6582" s="293">
        <v>117000000</v>
      </c>
      <c r="D6582">
        <f t="shared" si="204"/>
        <v>4608074</v>
      </c>
      <c r="E6582">
        <f t="shared" si="205"/>
        <v>4636064</v>
      </c>
    </row>
    <row r="6583" spans="1:5">
      <c r="A6583">
        <v>4608075</v>
      </c>
      <c r="B6583">
        <v>4636065</v>
      </c>
      <c r="C6583" s="293">
        <v>115600000</v>
      </c>
      <c r="D6583">
        <f t="shared" si="204"/>
        <v>4608075</v>
      </c>
      <c r="E6583">
        <f t="shared" si="205"/>
        <v>4636065</v>
      </c>
    </row>
    <row r="6584" spans="1:5">
      <c r="A6584">
        <v>4608076</v>
      </c>
      <c r="B6584">
        <v>4636066</v>
      </c>
      <c r="C6584" s="293">
        <v>115000000</v>
      </c>
      <c r="D6584">
        <f t="shared" si="204"/>
        <v>4608076</v>
      </c>
      <c r="E6584">
        <f t="shared" si="205"/>
        <v>4636066</v>
      </c>
    </row>
    <row r="6585" spans="1:5">
      <c r="A6585">
        <v>4608077</v>
      </c>
      <c r="B6585">
        <v>4636067</v>
      </c>
      <c r="C6585" s="293">
        <v>151700000</v>
      </c>
      <c r="D6585">
        <f t="shared" si="204"/>
        <v>4608077</v>
      </c>
      <c r="E6585">
        <f t="shared" si="205"/>
        <v>4636067</v>
      </c>
    </row>
    <row r="6586" spans="1:5">
      <c r="A6586">
        <v>4608078</v>
      </c>
      <c r="B6586">
        <v>4636068</v>
      </c>
      <c r="C6586" s="293">
        <v>110900000</v>
      </c>
      <c r="D6586">
        <f t="shared" si="204"/>
        <v>4608078</v>
      </c>
      <c r="E6586">
        <f t="shared" si="205"/>
        <v>4636068</v>
      </c>
    </row>
    <row r="6587" spans="1:5">
      <c r="A6587">
        <v>4608079</v>
      </c>
      <c r="B6587">
        <v>4636069</v>
      </c>
      <c r="C6587" s="293">
        <v>113200000</v>
      </c>
      <c r="D6587">
        <f t="shared" si="204"/>
        <v>4608079</v>
      </c>
      <c r="E6587">
        <f t="shared" si="205"/>
        <v>4636069</v>
      </c>
    </row>
    <row r="6588" spans="1:5">
      <c r="A6588">
        <v>4608080</v>
      </c>
      <c r="B6588">
        <v>4636070</v>
      </c>
      <c r="C6588" s="293">
        <v>132500000</v>
      </c>
      <c r="D6588">
        <f t="shared" si="204"/>
        <v>4608080</v>
      </c>
      <c r="E6588">
        <f t="shared" si="205"/>
        <v>4636070</v>
      </c>
    </row>
    <row r="6589" spans="1:5">
      <c r="A6589">
        <v>4608081</v>
      </c>
      <c r="B6589">
        <v>4636071</v>
      </c>
      <c r="C6589" s="293">
        <v>127600000</v>
      </c>
      <c r="D6589">
        <f t="shared" si="204"/>
        <v>4608081</v>
      </c>
      <c r="E6589">
        <f t="shared" si="205"/>
        <v>4636071</v>
      </c>
    </row>
    <row r="6590" spans="1:5">
      <c r="A6590">
        <v>4608082</v>
      </c>
      <c r="B6590">
        <v>4636072</v>
      </c>
      <c r="C6590" s="293">
        <v>131800000</v>
      </c>
      <c r="D6590">
        <f t="shared" si="204"/>
        <v>4608082</v>
      </c>
      <c r="E6590">
        <f t="shared" si="205"/>
        <v>4636072</v>
      </c>
    </row>
    <row r="6591" spans="1:5">
      <c r="A6591">
        <v>4608083</v>
      </c>
      <c r="B6591">
        <v>4636073</v>
      </c>
      <c r="C6591" s="293">
        <v>123800000</v>
      </c>
      <c r="D6591">
        <f t="shared" si="204"/>
        <v>4608083</v>
      </c>
      <c r="E6591">
        <f t="shared" si="205"/>
        <v>4636073</v>
      </c>
    </row>
    <row r="6592" spans="1:5">
      <c r="A6592">
        <v>4606114</v>
      </c>
      <c r="B6592">
        <v>4636074</v>
      </c>
      <c r="C6592" s="293">
        <v>143100000</v>
      </c>
      <c r="D6592">
        <f t="shared" si="204"/>
        <v>4606114</v>
      </c>
      <c r="E6592">
        <f t="shared" si="205"/>
        <v>4636074</v>
      </c>
    </row>
    <row r="6593" spans="1:5">
      <c r="A6593">
        <v>4606118</v>
      </c>
      <c r="B6593">
        <v>4636075</v>
      </c>
      <c r="C6593" s="293">
        <v>150600000</v>
      </c>
      <c r="D6593">
        <f t="shared" si="204"/>
        <v>4606118</v>
      </c>
      <c r="E6593">
        <f t="shared" si="205"/>
        <v>4636075</v>
      </c>
    </row>
    <row r="6594" spans="1:5">
      <c r="A6594">
        <v>4606119</v>
      </c>
      <c r="B6594">
        <v>4636076</v>
      </c>
      <c r="C6594" s="293">
        <v>172000000</v>
      </c>
      <c r="D6594">
        <f t="shared" si="204"/>
        <v>4606119</v>
      </c>
      <c r="E6594">
        <f t="shared" si="205"/>
        <v>4636076</v>
      </c>
    </row>
    <row r="6595" spans="1:5">
      <c r="A6595">
        <v>4606129</v>
      </c>
      <c r="B6595">
        <v>4636077</v>
      </c>
      <c r="C6595" s="293">
        <v>164500000</v>
      </c>
      <c r="D6595">
        <f t="shared" ref="D6595:D6658" si="206">+A6595*1</f>
        <v>4606129</v>
      </c>
      <c r="E6595">
        <f t="shared" ref="E6595:E6658" si="207">+B6595*1</f>
        <v>4636077</v>
      </c>
    </row>
    <row r="6596" spans="1:5">
      <c r="A6596">
        <v>4606131</v>
      </c>
      <c r="B6596">
        <v>4636078</v>
      </c>
      <c r="C6596" s="293">
        <v>174400000</v>
      </c>
      <c r="D6596">
        <f t="shared" si="206"/>
        <v>4606131</v>
      </c>
      <c r="E6596">
        <f t="shared" si="207"/>
        <v>4636078</v>
      </c>
    </row>
    <row r="6597" spans="1:5">
      <c r="A6597">
        <v>4606133</v>
      </c>
      <c r="B6597">
        <v>4636079</v>
      </c>
      <c r="C6597" s="293">
        <v>144100000</v>
      </c>
      <c r="D6597">
        <f t="shared" si="206"/>
        <v>4606133</v>
      </c>
      <c r="E6597">
        <f t="shared" si="207"/>
        <v>4636079</v>
      </c>
    </row>
    <row r="6598" spans="1:5">
      <c r="A6598">
        <v>4606136</v>
      </c>
      <c r="B6598">
        <v>4636080</v>
      </c>
      <c r="C6598" s="293">
        <v>142400000</v>
      </c>
      <c r="D6598">
        <f t="shared" si="206"/>
        <v>4606136</v>
      </c>
      <c r="E6598">
        <f t="shared" si="207"/>
        <v>4636080</v>
      </c>
    </row>
    <row r="6599" spans="1:5">
      <c r="A6599">
        <v>4606139</v>
      </c>
      <c r="B6599">
        <v>4636081</v>
      </c>
      <c r="C6599" s="293">
        <v>160000000</v>
      </c>
      <c r="D6599">
        <f t="shared" si="206"/>
        <v>4606139</v>
      </c>
      <c r="E6599">
        <f t="shared" si="207"/>
        <v>4636081</v>
      </c>
    </row>
    <row r="6600" spans="1:5">
      <c r="A6600">
        <v>4606153</v>
      </c>
      <c r="B6600">
        <v>4636082</v>
      </c>
      <c r="C6600" s="293">
        <v>139000000</v>
      </c>
      <c r="D6600">
        <f t="shared" si="206"/>
        <v>4606153</v>
      </c>
      <c r="E6600">
        <f t="shared" si="207"/>
        <v>4636082</v>
      </c>
    </row>
    <row r="6601" spans="1:5">
      <c r="A6601">
        <v>4606156</v>
      </c>
      <c r="B6601">
        <v>4636083</v>
      </c>
      <c r="C6601" s="293">
        <v>190000000</v>
      </c>
      <c r="D6601">
        <f t="shared" si="206"/>
        <v>4606156</v>
      </c>
      <c r="E6601">
        <f t="shared" si="207"/>
        <v>4636083</v>
      </c>
    </row>
    <row r="6602" spans="1:5">
      <c r="A6602">
        <v>4606165</v>
      </c>
      <c r="B6602">
        <v>4636084</v>
      </c>
      <c r="C6602" s="293">
        <v>132000000</v>
      </c>
      <c r="D6602">
        <f t="shared" si="206"/>
        <v>4606165</v>
      </c>
      <c r="E6602">
        <f t="shared" si="207"/>
        <v>4636084</v>
      </c>
    </row>
    <row r="6603" spans="1:5">
      <c r="A6603">
        <v>4606167</v>
      </c>
      <c r="B6603">
        <v>4636085</v>
      </c>
      <c r="C6603" s="293">
        <v>147000000</v>
      </c>
      <c r="D6603">
        <f t="shared" si="206"/>
        <v>4606167</v>
      </c>
      <c r="E6603">
        <f t="shared" si="207"/>
        <v>4636085</v>
      </c>
    </row>
    <row r="6604" spans="1:5">
      <c r="A6604">
        <v>4606180</v>
      </c>
      <c r="B6604">
        <v>4636086</v>
      </c>
      <c r="C6604" s="293">
        <v>220000000</v>
      </c>
      <c r="D6604">
        <f t="shared" si="206"/>
        <v>4606180</v>
      </c>
      <c r="E6604">
        <f t="shared" si="207"/>
        <v>4636086</v>
      </c>
    </row>
    <row r="6605" spans="1:5">
      <c r="A6605">
        <v>4606181</v>
      </c>
      <c r="B6605">
        <v>4636087</v>
      </c>
      <c r="C6605" s="293">
        <v>210000000</v>
      </c>
      <c r="D6605">
        <f t="shared" si="206"/>
        <v>4606181</v>
      </c>
      <c r="E6605">
        <f t="shared" si="207"/>
        <v>4636087</v>
      </c>
    </row>
    <row r="6606" spans="1:5">
      <c r="A6606">
        <v>4606010</v>
      </c>
      <c r="B6606">
        <v>4637001</v>
      </c>
      <c r="C6606" s="293">
        <v>103500000</v>
      </c>
      <c r="D6606">
        <f t="shared" si="206"/>
        <v>4606010</v>
      </c>
      <c r="E6606">
        <f t="shared" si="207"/>
        <v>4637001</v>
      </c>
    </row>
    <row r="6607" spans="1:5">
      <c r="A6607">
        <v>4606012</v>
      </c>
      <c r="B6607">
        <v>4637002</v>
      </c>
      <c r="C6607" s="293">
        <v>108800000</v>
      </c>
      <c r="D6607">
        <f t="shared" si="206"/>
        <v>4606012</v>
      </c>
      <c r="E6607">
        <f t="shared" si="207"/>
        <v>4637002</v>
      </c>
    </row>
    <row r="6608" spans="1:5">
      <c r="A6608">
        <v>4606014</v>
      </c>
      <c r="B6608">
        <v>4637003</v>
      </c>
      <c r="C6608" s="293">
        <v>78300000</v>
      </c>
      <c r="D6608">
        <f t="shared" si="206"/>
        <v>4606014</v>
      </c>
      <c r="E6608">
        <f t="shared" si="207"/>
        <v>4637003</v>
      </c>
    </row>
    <row r="6609" spans="1:5">
      <c r="A6609">
        <v>4606015</v>
      </c>
      <c r="B6609">
        <v>4637004</v>
      </c>
      <c r="C6609" s="293">
        <v>79900000</v>
      </c>
      <c r="D6609">
        <f t="shared" si="206"/>
        <v>4606015</v>
      </c>
      <c r="E6609">
        <f t="shared" si="207"/>
        <v>4637004</v>
      </c>
    </row>
    <row r="6610" spans="1:5">
      <c r="A6610">
        <v>4606018</v>
      </c>
      <c r="B6610">
        <v>4637005</v>
      </c>
      <c r="C6610" s="293">
        <v>87800000</v>
      </c>
      <c r="D6610">
        <f t="shared" si="206"/>
        <v>4606018</v>
      </c>
      <c r="E6610">
        <f t="shared" si="207"/>
        <v>4637005</v>
      </c>
    </row>
    <row r="6611" spans="1:5">
      <c r="A6611">
        <v>4606019</v>
      </c>
      <c r="B6611">
        <v>4637006</v>
      </c>
      <c r="C6611" s="293">
        <v>97800000</v>
      </c>
      <c r="D6611">
        <f t="shared" si="206"/>
        <v>4606019</v>
      </c>
      <c r="E6611">
        <f t="shared" si="207"/>
        <v>4637006</v>
      </c>
    </row>
    <row r="6612" spans="1:5">
      <c r="A6612">
        <v>4606022</v>
      </c>
      <c r="B6612">
        <v>4637007</v>
      </c>
      <c r="C6612" s="293">
        <v>98700000</v>
      </c>
      <c r="D6612">
        <f t="shared" si="206"/>
        <v>4606022</v>
      </c>
      <c r="E6612">
        <f t="shared" si="207"/>
        <v>4637007</v>
      </c>
    </row>
    <row r="6613" spans="1:5">
      <c r="A6613">
        <v>4606029</v>
      </c>
      <c r="B6613">
        <v>4637008</v>
      </c>
      <c r="C6613" s="293">
        <v>101900000</v>
      </c>
      <c r="D6613">
        <f t="shared" si="206"/>
        <v>4606029</v>
      </c>
      <c r="E6613">
        <f t="shared" si="207"/>
        <v>4637008</v>
      </c>
    </row>
    <row r="6614" spans="1:5">
      <c r="A6614">
        <v>4606034</v>
      </c>
      <c r="B6614">
        <v>4637009</v>
      </c>
      <c r="C6614" s="293">
        <v>79800000</v>
      </c>
      <c r="D6614">
        <f t="shared" si="206"/>
        <v>4606034</v>
      </c>
      <c r="E6614">
        <f t="shared" si="207"/>
        <v>4637009</v>
      </c>
    </row>
    <row r="6615" spans="1:5">
      <c r="A6615">
        <v>4606040</v>
      </c>
      <c r="B6615">
        <v>4637010</v>
      </c>
      <c r="C6615" s="293">
        <v>78400000</v>
      </c>
      <c r="D6615">
        <f t="shared" si="206"/>
        <v>4606040</v>
      </c>
      <c r="E6615">
        <f t="shared" si="207"/>
        <v>4637010</v>
      </c>
    </row>
    <row r="6616" spans="1:5">
      <c r="A6616">
        <v>4606050</v>
      </c>
      <c r="B6616">
        <v>4637011</v>
      </c>
      <c r="C6616" s="293">
        <v>85800000</v>
      </c>
      <c r="D6616">
        <f t="shared" si="206"/>
        <v>4606050</v>
      </c>
      <c r="E6616">
        <f t="shared" si="207"/>
        <v>4637011</v>
      </c>
    </row>
    <row r="6617" spans="1:5">
      <c r="A6617">
        <v>4606051</v>
      </c>
      <c r="B6617">
        <v>4637012</v>
      </c>
      <c r="C6617" s="293">
        <v>88800000</v>
      </c>
      <c r="D6617">
        <f t="shared" si="206"/>
        <v>4606051</v>
      </c>
      <c r="E6617">
        <f t="shared" si="207"/>
        <v>4637012</v>
      </c>
    </row>
    <row r="6618" spans="1:5">
      <c r="A6618">
        <v>4606053</v>
      </c>
      <c r="B6618">
        <v>4637013</v>
      </c>
      <c r="C6618" s="293">
        <v>93400000</v>
      </c>
      <c r="D6618">
        <f t="shared" si="206"/>
        <v>4606053</v>
      </c>
      <c r="E6618">
        <f t="shared" si="207"/>
        <v>4637013</v>
      </c>
    </row>
    <row r="6619" spans="1:5">
      <c r="A6619">
        <v>4606054</v>
      </c>
      <c r="B6619">
        <v>4637014</v>
      </c>
      <c r="C6619" s="293">
        <v>114700000</v>
      </c>
      <c r="D6619">
        <f t="shared" si="206"/>
        <v>4606054</v>
      </c>
      <c r="E6619">
        <f t="shared" si="207"/>
        <v>4637014</v>
      </c>
    </row>
    <row r="6620" spans="1:5">
      <c r="A6620">
        <v>4606056</v>
      </c>
      <c r="B6620">
        <v>4637015</v>
      </c>
      <c r="C6620" s="293">
        <v>120200000</v>
      </c>
      <c r="D6620">
        <f t="shared" si="206"/>
        <v>4606056</v>
      </c>
      <c r="E6620">
        <f t="shared" si="207"/>
        <v>4637015</v>
      </c>
    </row>
    <row r="6621" spans="1:5">
      <c r="A6621">
        <v>4606057</v>
      </c>
      <c r="B6621">
        <v>4637016</v>
      </c>
      <c r="C6621" s="293">
        <v>111800000</v>
      </c>
      <c r="D6621">
        <f t="shared" si="206"/>
        <v>4606057</v>
      </c>
      <c r="E6621">
        <f t="shared" si="207"/>
        <v>4637016</v>
      </c>
    </row>
    <row r="6622" spans="1:5">
      <c r="A6622">
        <v>4606058</v>
      </c>
      <c r="B6622">
        <v>4637017</v>
      </c>
      <c r="C6622" s="293">
        <v>84600000</v>
      </c>
      <c r="D6622">
        <f t="shared" si="206"/>
        <v>4606058</v>
      </c>
      <c r="E6622">
        <f t="shared" si="207"/>
        <v>4637017</v>
      </c>
    </row>
    <row r="6623" spans="1:5">
      <c r="A6623">
        <v>4606059</v>
      </c>
      <c r="B6623">
        <v>4637018</v>
      </c>
      <c r="C6623" s="293">
        <v>80900000</v>
      </c>
      <c r="D6623">
        <f t="shared" si="206"/>
        <v>4606059</v>
      </c>
      <c r="E6623">
        <f t="shared" si="207"/>
        <v>4637018</v>
      </c>
    </row>
    <row r="6624" spans="1:5">
      <c r="A6624">
        <v>4606060</v>
      </c>
      <c r="B6624">
        <v>4637019</v>
      </c>
      <c r="C6624" s="293">
        <v>92100000</v>
      </c>
      <c r="D6624">
        <f t="shared" si="206"/>
        <v>4606060</v>
      </c>
      <c r="E6624">
        <f t="shared" si="207"/>
        <v>4637019</v>
      </c>
    </row>
    <row r="6625" spans="1:5">
      <c r="A6625">
        <v>4606061</v>
      </c>
      <c r="B6625">
        <v>4637020</v>
      </c>
      <c r="C6625" s="293">
        <v>81700000</v>
      </c>
      <c r="D6625">
        <f t="shared" si="206"/>
        <v>4606061</v>
      </c>
      <c r="E6625">
        <f t="shared" si="207"/>
        <v>4637020</v>
      </c>
    </row>
    <row r="6626" spans="1:5">
      <c r="A6626">
        <v>4606062</v>
      </c>
      <c r="B6626">
        <v>4637021</v>
      </c>
      <c r="C6626" s="293">
        <v>81400000</v>
      </c>
      <c r="D6626">
        <f t="shared" si="206"/>
        <v>4606062</v>
      </c>
      <c r="E6626">
        <f t="shared" si="207"/>
        <v>4637021</v>
      </c>
    </row>
    <row r="6627" spans="1:5">
      <c r="A6627">
        <v>4606063</v>
      </c>
      <c r="B6627">
        <v>4637022</v>
      </c>
      <c r="C6627" s="293">
        <v>78800000</v>
      </c>
      <c r="D6627">
        <f t="shared" si="206"/>
        <v>4606063</v>
      </c>
      <c r="E6627">
        <f t="shared" si="207"/>
        <v>4637022</v>
      </c>
    </row>
    <row r="6628" spans="1:5">
      <c r="A6628">
        <v>4606064</v>
      </c>
      <c r="B6628">
        <v>4637023</v>
      </c>
      <c r="C6628" s="293">
        <v>120100000</v>
      </c>
      <c r="D6628">
        <f t="shared" si="206"/>
        <v>4606064</v>
      </c>
      <c r="E6628">
        <f t="shared" si="207"/>
        <v>4637023</v>
      </c>
    </row>
    <row r="6629" spans="1:5">
      <c r="A6629">
        <v>4606069</v>
      </c>
      <c r="B6629">
        <v>4637024</v>
      </c>
      <c r="C6629" s="293">
        <v>95600000</v>
      </c>
      <c r="D6629">
        <f t="shared" si="206"/>
        <v>4606069</v>
      </c>
      <c r="E6629">
        <f t="shared" si="207"/>
        <v>4637024</v>
      </c>
    </row>
    <row r="6630" spans="1:5">
      <c r="A6630">
        <v>4606070</v>
      </c>
      <c r="B6630">
        <v>4637025</v>
      </c>
      <c r="C6630" s="293">
        <v>101200000</v>
      </c>
      <c r="D6630">
        <f t="shared" si="206"/>
        <v>4606070</v>
      </c>
      <c r="E6630">
        <f t="shared" si="207"/>
        <v>4637025</v>
      </c>
    </row>
    <row r="6631" spans="1:5">
      <c r="A6631">
        <v>4606073</v>
      </c>
      <c r="B6631">
        <v>4637026</v>
      </c>
      <c r="C6631" s="293">
        <v>100700000</v>
      </c>
      <c r="D6631">
        <f t="shared" si="206"/>
        <v>4606073</v>
      </c>
      <c r="E6631">
        <f t="shared" si="207"/>
        <v>4637026</v>
      </c>
    </row>
    <row r="6632" spans="1:5">
      <c r="A6632">
        <v>4606076</v>
      </c>
      <c r="B6632">
        <v>4637027</v>
      </c>
      <c r="C6632" s="293">
        <v>85000000</v>
      </c>
      <c r="D6632">
        <f t="shared" si="206"/>
        <v>4606076</v>
      </c>
      <c r="E6632">
        <f t="shared" si="207"/>
        <v>4637027</v>
      </c>
    </row>
    <row r="6633" spans="1:5">
      <c r="A6633">
        <v>4606077</v>
      </c>
      <c r="B6633">
        <v>4637028</v>
      </c>
      <c r="C6633" s="293">
        <v>97700000</v>
      </c>
      <c r="D6633">
        <f t="shared" si="206"/>
        <v>4606077</v>
      </c>
      <c r="E6633">
        <f t="shared" si="207"/>
        <v>4637028</v>
      </c>
    </row>
    <row r="6634" spans="1:5">
      <c r="A6634">
        <v>4606082</v>
      </c>
      <c r="B6634">
        <v>4637029</v>
      </c>
      <c r="C6634" s="293">
        <v>96000000</v>
      </c>
      <c r="D6634">
        <f t="shared" si="206"/>
        <v>4606082</v>
      </c>
      <c r="E6634">
        <f t="shared" si="207"/>
        <v>4637029</v>
      </c>
    </row>
    <row r="6635" spans="1:5">
      <c r="A6635">
        <v>4606083</v>
      </c>
      <c r="B6635">
        <v>4637030</v>
      </c>
      <c r="C6635" s="293">
        <v>75000000</v>
      </c>
      <c r="D6635">
        <f t="shared" si="206"/>
        <v>4606083</v>
      </c>
      <c r="E6635">
        <f t="shared" si="207"/>
        <v>4637030</v>
      </c>
    </row>
    <row r="6636" spans="1:5">
      <c r="A6636">
        <v>4606089</v>
      </c>
      <c r="B6636">
        <v>4637031</v>
      </c>
      <c r="C6636" s="293">
        <v>92700000</v>
      </c>
      <c r="D6636">
        <f t="shared" si="206"/>
        <v>4606089</v>
      </c>
      <c r="E6636">
        <f t="shared" si="207"/>
        <v>4637031</v>
      </c>
    </row>
    <row r="6637" spans="1:5">
      <c r="A6637">
        <v>4606099</v>
      </c>
      <c r="B6637">
        <v>4637032</v>
      </c>
      <c r="C6637" s="293">
        <v>182200000</v>
      </c>
      <c r="D6637">
        <f t="shared" si="206"/>
        <v>4606099</v>
      </c>
      <c r="E6637">
        <f t="shared" si="207"/>
        <v>4637032</v>
      </c>
    </row>
    <row r="6638" spans="1:5">
      <c r="A6638">
        <v>4606115</v>
      </c>
      <c r="B6638">
        <v>4637033</v>
      </c>
      <c r="C6638" s="293">
        <v>192200000</v>
      </c>
      <c r="D6638">
        <f t="shared" si="206"/>
        <v>4606115</v>
      </c>
      <c r="E6638">
        <f t="shared" si="207"/>
        <v>4637033</v>
      </c>
    </row>
    <row r="6639" spans="1:5">
      <c r="A6639">
        <v>4606116</v>
      </c>
      <c r="B6639">
        <v>4637034</v>
      </c>
      <c r="C6639" s="293">
        <v>156300000</v>
      </c>
      <c r="D6639">
        <f t="shared" si="206"/>
        <v>4606116</v>
      </c>
      <c r="E6639">
        <f t="shared" si="207"/>
        <v>4637034</v>
      </c>
    </row>
    <row r="6640" spans="1:5">
      <c r="A6640">
        <v>4606117</v>
      </c>
      <c r="B6640">
        <v>4637035</v>
      </c>
      <c r="C6640" s="293">
        <v>156000000</v>
      </c>
      <c r="D6640">
        <f t="shared" si="206"/>
        <v>4606117</v>
      </c>
      <c r="E6640">
        <f t="shared" si="207"/>
        <v>4637035</v>
      </c>
    </row>
    <row r="6641" spans="1:5">
      <c r="A6641">
        <v>4606120</v>
      </c>
      <c r="B6641">
        <v>4637036</v>
      </c>
      <c r="C6641" s="293">
        <v>100400000</v>
      </c>
      <c r="D6641">
        <f t="shared" si="206"/>
        <v>4606120</v>
      </c>
      <c r="E6641">
        <f t="shared" si="207"/>
        <v>4637036</v>
      </c>
    </row>
    <row r="6642" spans="1:5">
      <c r="A6642">
        <v>4606123</v>
      </c>
      <c r="B6642">
        <v>4637037</v>
      </c>
      <c r="C6642" s="293">
        <v>115000000</v>
      </c>
      <c r="D6642">
        <f t="shared" si="206"/>
        <v>4606123</v>
      </c>
      <c r="E6642">
        <f t="shared" si="207"/>
        <v>4637037</v>
      </c>
    </row>
    <row r="6643" spans="1:5">
      <c r="A6643">
        <v>4606146</v>
      </c>
      <c r="B6643">
        <v>4637038</v>
      </c>
      <c r="C6643" s="293">
        <v>278000000</v>
      </c>
      <c r="D6643">
        <f t="shared" si="206"/>
        <v>4606146</v>
      </c>
      <c r="E6643">
        <f t="shared" si="207"/>
        <v>4637038</v>
      </c>
    </row>
    <row r="6644" spans="1:5">
      <c r="A6644">
        <v>4606182</v>
      </c>
      <c r="B6644">
        <v>4637039</v>
      </c>
      <c r="C6644" s="293">
        <v>265000000</v>
      </c>
      <c r="D6644">
        <f t="shared" si="206"/>
        <v>4606182</v>
      </c>
      <c r="E6644">
        <f t="shared" si="207"/>
        <v>4637039</v>
      </c>
    </row>
    <row r="6645" spans="1:5">
      <c r="A6645">
        <v>4607001</v>
      </c>
      <c r="B6645">
        <v>4641001</v>
      </c>
      <c r="C6645" s="293">
        <v>100500000</v>
      </c>
      <c r="D6645">
        <f t="shared" si="206"/>
        <v>4607001</v>
      </c>
      <c r="E6645">
        <f t="shared" si="207"/>
        <v>4641001</v>
      </c>
    </row>
    <row r="6646" spans="1:5">
      <c r="A6646">
        <v>4621001</v>
      </c>
      <c r="B6646">
        <v>4642001</v>
      </c>
      <c r="C6646" s="293">
        <v>210000000</v>
      </c>
      <c r="D6646">
        <f t="shared" si="206"/>
        <v>4621001</v>
      </c>
      <c r="E6646">
        <f t="shared" si="207"/>
        <v>4642001</v>
      </c>
    </row>
    <row r="6647" spans="1:5">
      <c r="A6647">
        <v>4610001</v>
      </c>
      <c r="B6647">
        <v>4660001</v>
      </c>
      <c r="C6647" s="293">
        <v>34200000</v>
      </c>
      <c r="D6647">
        <f t="shared" si="206"/>
        <v>4610001</v>
      </c>
      <c r="E6647">
        <f t="shared" si="207"/>
        <v>4660001</v>
      </c>
    </row>
    <row r="6648" spans="1:5">
      <c r="A6648">
        <v>4611001</v>
      </c>
      <c r="B6648">
        <v>4661001</v>
      </c>
      <c r="C6648" s="293">
        <v>30900000</v>
      </c>
      <c r="D6648">
        <f t="shared" si="206"/>
        <v>4611001</v>
      </c>
      <c r="E6648">
        <f t="shared" si="207"/>
        <v>4661001</v>
      </c>
    </row>
    <row r="6649" spans="1:5">
      <c r="A6649">
        <v>4611002</v>
      </c>
      <c r="B6649">
        <v>4661002</v>
      </c>
      <c r="C6649" s="293">
        <v>32200000</v>
      </c>
      <c r="D6649">
        <f t="shared" si="206"/>
        <v>4611002</v>
      </c>
      <c r="E6649">
        <f t="shared" si="207"/>
        <v>4661002</v>
      </c>
    </row>
    <row r="6650" spans="1:5">
      <c r="A6650">
        <v>4611005</v>
      </c>
      <c r="B6650">
        <v>4661003</v>
      </c>
      <c r="C6650" s="293">
        <v>27500000</v>
      </c>
      <c r="D6650">
        <f t="shared" si="206"/>
        <v>4611005</v>
      </c>
      <c r="E6650">
        <f t="shared" si="207"/>
        <v>4661003</v>
      </c>
    </row>
    <row r="6651" spans="1:5">
      <c r="A6651">
        <v>4611007</v>
      </c>
      <c r="B6651">
        <v>4661004</v>
      </c>
      <c r="C6651" s="293">
        <v>53500000</v>
      </c>
      <c r="D6651">
        <f t="shared" si="206"/>
        <v>4611007</v>
      </c>
      <c r="E6651">
        <f t="shared" si="207"/>
        <v>4661004</v>
      </c>
    </row>
    <row r="6652" spans="1:5">
      <c r="A6652">
        <v>4611008</v>
      </c>
      <c r="B6652">
        <v>4661005</v>
      </c>
      <c r="C6652" s="293">
        <v>42800000</v>
      </c>
      <c r="D6652">
        <f t="shared" si="206"/>
        <v>4611008</v>
      </c>
      <c r="E6652">
        <f t="shared" si="207"/>
        <v>4661005</v>
      </c>
    </row>
    <row r="6653" spans="1:5">
      <c r="A6653">
        <v>4611009</v>
      </c>
      <c r="B6653">
        <v>4661006</v>
      </c>
      <c r="C6653" s="293">
        <v>43000000</v>
      </c>
      <c r="D6653">
        <f t="shared" si="206"/>
        <v>4611009</v>
      </c>
      <c r="E6653">
        <f t="shared" si="207"/>
        <v>4661006</v>
      </c>
    </row>
    <row r="6654" spans="1:5">
      <c r="A6654">
        <v>4611010</v>
      </c>
      <c r="B6654">
        <v>4661007</v>
      </c>
      <c r="C6654" s="293">
        <v>39200000</v>
      </c>
      <c r="D6654">
        <f t="shared" si="206"/>
        <v>4611010</v>
      </c>
      <c r="E6654">
        <f t="shared" si="207"/>
        <v>4661007</v>
      </c>
    </row>
    <row r="6655" spans="1:5">
      <c r="A6655">
        <v>4611011</v>
      </c>
      <c r="B6655">
        <v>4661008</v>
      </c>
      <c r="C6655" s="293">
        <v>51500000</v>
      </c>
      <c r="D6655">
        <f t="shared" si="206"/>
        <v>4611011</v>
      </c>
      <c r="E6655">
        <f t="shared" si="207"/>
        <v>4661008</v>
      </c>
    </row>
    <row r="6656" spans="1:5">
      <c r="A6656">
        <v>4611012</v>
      </c>
      <c r="B6656">
        <v>4661009</v>
      </c>
      <c r="C6656" s="293">
        <v>43500000</v>
      </c>
      <c r="D6656">
        <f t="shared" si="206"/>
        <v>4611012</v>
      </c>
      <c r="E6656">
        <f t="shared" si="207"/>
        <v>4661009</v>
      </c>
    </row>
    <row r="6657" spans="1:5">
      <c r="A6657">
        <v>4611013</v>
      </c>
      <c r="B6657">
        <v>4661010</v>
      </c>
      <c r="C6657" s="293">
        <v>72200000</v>
      </c>
      <c r="D6657">
        <f t="shared" si="206"/>
        <v>4611013</v>
      </c>
      <c r="E6657">
        <f t="shared" si="207"/>
        <v>4661010</v>
      </c>
    </row>
    <row r="6658" spans="1:5">
      <c r="A6658">
        <v>4604002</v>
      </c>
      <c r="B6658">
        <v>4662001</v>
      </c>
      <c r="C6658" s="293">
        <v>32500000</v>
      </c>
      <c r="D6658">
        <f t="shared" si="206"/>
        <v>4604002</v>
      </c>
      <c r="E6658">
        <f t="shared" si="207"/>
        <v>4662001</v>
      </c>
    </row>
    <row r="6659" spans="1:5">
      <c r="A6659">
        <v>4604003</v>
      </c>
      <c r="B6659">
        <v>4662002</v>
      </c>
      <c r="C6659" s="293">
        <v>34200000</v>
      </c>
      <c r="D6659">
        <f t="shared" ref="D6659:D6722" si="208">+A6659*1</f>
        <v>4604003</v>
      </c>
      <c r="E6659">
        <f t="shared" ref="E6659:E6722" si="209">+B6659*1</f>
        <v>4662002</v>
      </c>
    </row>
    <row r="6660" spans="1:5">
      <c r="A6660">
        <v>4604004</v>
      </c>
      <c r="B6660">
        <v>4662003</v>
      </c>
      <c r="C6660" s="293">
        <v>40500000</v>
      </c>
      <c r="D6660">
        <f t="shared" si="208"/>
        <v>4604004</v>
      </c>
      <c r="E6660">
        <f t="shared" si="209"/>
        <v>4662003</v>
      </c>
    </row>
    <row r="6661" spans="1:5">
      <c r="A6661">
        <v>4604005</v>
      </c>
      <c r="B6661">
        <v>4662004</v>
      </c>
      <c r="C6661" s="293">
        <v>49600000</v>
      </c>
      <c r="D6661">
        <f t="shared" si="208"/>
        <v>4604005</v>
      </c>
      <c r="E6661">
        <f t="shared" si="209"/>
        <v>4662004</v>
      </c>
    </row>
    <row r="6662" spans="1:5">
      <c r="A6662">
        <v>4604006</v>
      </c>
      <c r="B6662">
        <v>4662005</v>
      </c>
      <c r="C6662" s="293">
        <v>36600000</v>
      </c>
      <c r="D6662">
        <f t="shared" si="208"/>
        <v>4604006</v>
      </c>
      <c r="E6662">
        <f t="shared" si="209"/>
        <v>4662005</v>
      </c>
    </row>
    <row r="6663" spans="1:5">
      <c r="A6663">
        <v>4604007</v>
      </c>
      <c r="B6663">
        <v>4662006</v>
      </c>
      <c r="C6663" s="293">
        <v>35300000</v>
      </c>
      <c r="D6663">
        <f t="shared" si="208"/>
        <v>4604007</v>
      </c>
      <c r="E6663">
        <f t="shared" si="209"/>
        <v>4662006</v>
      </c>
    </row>
    <row r="6664" spans="1:5">
      <c r="A6664">
        <v>4604008</v>
      </c>
      <c r="B6664">
        <v>4662007</v>
      </c>
      <c r="C6664" s="293">
        <v>49500000</v>
      </c>
      <c r="D6664">
        <f t="shared" si="208"/>
        <v>4604008</v>
      </c>
      <c r="E6664">
        <f t="shared" si="209"/>
        <v>4662007</v>
      </c>
    </row>
    <row r="6665" spans="1:5">
      <c r="A6665">
        <v>4604010</v>
      </c>
      <c r="B6665">
        <v>4662008</v>
      </c>
      <c r="C6665" s="293">
        <v>46000000</v>
      </c>
      <c r="D6665">
        <f t="shared" si="208"/>
        <v>4604010</v>
      </c>
      <c r="E6665">
        <f t="shared" si="209"/>
        <v>4662008</v>
      </c>
    </row>
    <row r="6666" spans="1:5">
      <c r="A6666">
        <v>4604011</v>
      </c>
      <c r="B6666">
        <v>4662009</v>
      </c>
      <c r="C6666" s="293">
        <v>38400000</v>
      </c>
      <c r="D6666">
        <f t="shared" si="208"/>
        <v>4604011</v>
      </c>
      <c r="E6666">
        <f t="shared" si="209"/>
        <v>4662009</v>
      </c>
    </row>
    <row r="6667" spans="1:5">
      <c r="A6667">
        <v>4604012</v>
      </c>
      <c r="B6667">
        <v>4662010</v>
      </c>
      <c r="C6667" s="293">
        <v>37600000</v>
      </c>
      <c r="D6667">
        <f t="shared" si="208"/>
        <v>4604012</v>
      </c>
      <c r="E6667">
        <f t="shared" si="209"/>
        <v>4662010</v>
      </c>
    </row>
    <row r="6668" spans="1:5">
      <c r="A6668">
        <v>4604013</v>
      </c>
      <c r="B6668">
        <v>4662011</v>
      </c>
      <c r="C6668" s="293">
        <v>50000000</v>
      </c>
      <c r="D6668">
        <f t="shared" si="208"/>
        <v>4604013</v>
      </c>
      <c r="E6668">
        <f t="shared" si="209"/>
        <v>4662011</v>
      </c>
    </row>
    <row r="6669" spans="1:5">
      <c r="A6669">
        <v>4604014</v>
      </c>
      <c r="B6669">
        <v>4662012</v>
      </c>
      <c r="C6669" s="293">
        <v>58900000</v>
      </c>
      <c r="D6669">
        <f t="shared" si="208"/>
        <v>4604014</v>
      </c>
      <c r="E6669">
        <f t="shared" si="209"/>
        <v>4662012</v>
      </c>
    </row>
    <row r="6670" spans="1:5">
      <c r="A6670">
        <v>4604015</v>
      </c>
      <c r="B6670">
        <v>4662013</v>
      </c>
      <c r="C6670" s="293">
        <v>52000000</v>
      </c>
      <c r="D6670">
        <f t="shared" si="208"/>
        <v>4604015</v>
      </c>
      <c r="E6670">
        <f t="shared" si="209"/>
        <v>4662013</v>
      </c>
    </row>
    <row r="6671" spans="1:5">
      <c r="A6671">
        <v>4604016</v>
      </c>
      <c r="B6671">
        <v>4662014</v>
      </c>
      <c r="C6671" s="293">
        <v>51500000</v>
      </c>
      <c r="D6671">
        <f t="shared" si="208"/>
        <v>4604016</v>
      </c>
      <c r="E6671">
        <f t="shared" si="209"/>
        <v>4662014</v>
      </c>
    </row>
    <row r="6672" spans="1:5">
      <c r="A6672">
        <v>4604017</v>
      </c>
      <c r="B6672">
        <v>4662015</v>
      </c>
      <c r="C6672" s="293">
        <v>59500000</v>
      </c>
      <c r="D6672">
        <f t="shared" si="208"/>
        <v>4604017</v>
      </c>
      <c r="E6672">
        <f t="shared" si="209"/>
        <v>4662015</v>
      </c>
    </row>
    <row r="6673" spans="1:5">
      <c r="A6673">
        <v>4604018</v>
      </c>
      <c r="B6673">
        <v>4662016</v>
      </c>
      <c r="C6673" s="293">
        <v>55000000</v>
      </c>
      <c r="D6673">
        <f t="shared" si="208"/>
        <v>4604018</v>
      </c>
      <c r="E6673">
        <f t="shared" si="209"/>
        <v>4662016</v>
      </c>
    </row>
    <row r="6674" spans="1:5">
      <c r="A6674">
        <v>4604019</v>
      </c>
      <c r="B6674">
        <v>4662017</v>
      </c>
      <c r="C6674" s="293">
        <v>59500000</v>
      </c>
      <c r="D6674">
        <f t="shared" si="208"/>
        <v>4604019</v>
      </c>
      <c r="E6674">
        <f t="shared" si="209"/>
        <v>4662017</v>
      </c>
    </row>
    <row r="6675" spans="1:5">
      <c r="A6675">
        <v>4604020</v>
      </c>
      <c r="B6675">
        <v>4662018</v>
      </c>
      <c r="C6675" s="293">
        <v>53500000</v>
      </c>
      <c r="D6675">
        <f t="shared" si="208"/>
        <v>4604020</v>
      </c>
      <c r="E6675">
        <f t="shared" si="209"/>
        <v>4662018</v>
      </c>
    </row>
    <row r="6676" spans="1:5">
      <c r="A6676">
        <v>4604021</v>
      </c>
      <c r="B6676">
        <v>4662019</v>
      </c>
      <c r="C6676" s="293">
        <v>50000000</v>
      </c>
      <c r="D6676">
        <f t="shared" si="208"/>
        <v>4604021</v>
      </c>
      <c r="E6676">
        <f t="shared" si="209"/>
        <v>4662019</v>
      </c>
    </row>
    <row r="6677" spans="1:5">
      <c r="A6677">
        <v>4604022</v>
      </c>
      <c r="B6677">
        <v>4662020</v>
      </c>
      <c r="C6677" s="293">
        <v>58600000</v>
      </c>
      <c r="D6677">
        <f t="shared" si="208"/>
        <v>4604022</v>
      </c>
      <c r="E6677">
        <f t="shared" si="209"/>
        <v>4662020</v>
      </c>
    </row>
    <row r="6678" spans="1:5">
      <c r="A6678">
        <v>4604023</v>
      </c>
      <c r="B6678">
        <v>4662021</v>
      </c>
      <c r="C6678" s="293">
        <v>59500000</v>
      </c>
      <c r="D6678">
        <f t="shared" si="208"/>
        <v>4604023</v>
      </c>
      <c r="E6678">
        <f t="shared" si="209"/>
        <v>4662021</v>
      </c>
    </row>
    <row r="6679" spans="1:5">
      <c r="A6679">
        <v>4604024</v>
      </c>
      <c r="B6679">
        <v>4662022</v>
      </c>
      <c r="C6679" s="293">
        <v>63100000</v>
      </c>
      <c r="D6679">
        <f t="shared" si="208"/>
        <v>4604024</v>
      </c>
      <c r="E6679">
        <f t="shared" si="209"/>
        <v>4662022</v>
      </c>
    </row>
    <row r="6680" spans="1:5">
      <c r="A6680">
        <v>4604025</v>
      </c>
      <c r="B6680">
        <v>4662023</v>
      </c>
      <c r="C6680" s="293">
        <v>77200000</v>
      </c>
      <c r="D6680">
        <f t="shared" si="208"/>
        <v>4604025</v>
      </c>
      <c r="E6680">
        <f t="shared" si="209"/>
        <v>4662023</v>
      </c>
    </row>
    <row r="6681" spans="1:5">
      <c r="A6681">
        <v>4604026</v>
      </c>
      <c r="B6681">
        <v>4662024</v>
      </c>
      <c r="C6681" s="293">
        <v>64000000</v>
      </c>
      <c r="D6681">
        <f t="shared" si="208"/>
        <v>4604026</v>
      </c>
      <c r="E6681">
        <f t="shared" si="209"/>
        <v>4662024</v>
      </c>
    </row>
    <row r="6682" spans="1:5">
      <c r="A6682">
        <v>4604027</v>
      </c>
      <c r="B6682">
        <v>4662025</v>
      </c>
      <c r="C6682" s="293">
        <v>65000000</v>
      </c>
      <c r="D6682">
        <f t="shared" si="208"/>
        <v>4604027</v>
      </c>
      <c r="E6682">
        <f t="shared" si="209"/>
        <v>4662025</v>
      </c>
    </row>
    <row r="6683" spans="1:5">
      <c r="A6683">
        <v>4604028</v>
      </c>
      <c r="B6683">
        <v>4662026</v>
      </c>
      <c r="C6683" s="293">
        <v>74200000</v>
      </c>
      <c r="D6683">
        <f t="shared" si="208"/>
        <v>4604028</v>
      </c>
      <c r="E6683">
        <f t="shared" si="209"/>
        <v>4662026</v>
      </c>
    </row>
    <row r="6684" spans="1:5">
      <c r="A6684">
        <v>4604029</v>
      </c>
      <c r="B6684">
        <v>4662027</v>
      </c>
      <c r="C6684" s="293">
        <v>73800000</v>
      </c>
      <c r="D6684">
        <f t="shared" si="208"/>
        <v>4604029</v>
      </c>
      <c r="E6684">
        <f t="shared" si="209"/>
        <v>4662027</v>
      </c>
    </row>
    <row r="6685" spans="1:5">
      <c r="A6685">
        <v>4604030</v>
      </c>
      <c r="B6685">
        <v>4662028</v>
      </c>
      <c r="C6685" s="293">
        <v>65100000</v>
      </c>
      <c r="D6685">
        <f t="shared" si="208"/>
        <v>4604030</v>
      </c>
      <c r="E6685">
        <f t="shared" si="209"/>
        <v>4662028</v>
      </c>
    </row>
    <row r="6686" spans="1:5">
      <c r="A6686">
        <v>4612002</v>
      </c>
      <c r="B6686">
        <v>4663001</v>
      </c>
      <c r="C6686" s="293">
        <v>36300000</v>
      </c>
      <c r="D6686">
        <f t="shared" si="208"/>
        <v>4612002</v>
      </c>
      <c r="E6686">
        <f t="shared" si="209"/>
        <v>4663001</v>
      </c>
    </row>
    <row r="6687" spans="1:5">
      <c r="A6687">
        <v>4612003</v>
      </c>
      <c r="B6687">
        <v>4663002</v>
      </c>
      <c r="C6687" s="293">
        <v>37500000</v>
      </c>
      <c r="D6687">
        <f t="shared" si="208"/>
        <v>4612003</v>
      </c>
      <c r="E6687">
        <f t="shared" si="209"/>
        <v>4663002</v>
      </c>
    </row>
    <row r="6688" spans="1:5">
      <c r="A6688">
        <v>4612004</v>
      </c>
      <c r="B6688">
        <v>4663003</v>
      </c>
      <c r="C6688" s="293">
        <v>33500000</v>
      </c>
      <c r="D6688">
        <f t="shared" si="208"/>
        <v>4612004</v>
      </c>
      <c r="E6688">
        <f t="shared" si="209"/>
        <v>4663003</v>
      </c>
    </row>
    <row r="6689" spans="1:5">
      <c r="A6689">
        <v>4612005</v>
      </c>
      <c r="B6689">
        <v>4663004</v>
      </c>
      <c r="C6689" s="293">
        <v>41900000</v>
      </c>
      <c r="D6689">
        <f t="shared" si="208"/>
        <v>4612005</v>
      </c>
      <c r="E6689">
        <f t="shared" si="209"/>
        <v>4663004</v>
      </c>
    </row>
    <row r="6690" spans="1:5">
      <c r="A6690">
        <v>4612007</v>
      </c>
      <c r="B6690">
        <v>4663005</v>
      </c>
      <c r="C6690" s="293">
        <v>35100000</v>
      </c>
      <c r="D6690">
        <f t="shared" si="208"/>
        <v>4612007</v>
      </c>
      <c r="E6690">
        <f t="shared" si="209"/>
        <v>4663005</v>
      </c>
    </row>
    <row r="6691" spans="1:5">
      <c r="A6691">
        <v>4612008</v>
      </c>
      <c r="B6691">
        <v>4663006</v>
      </c>
      <c r="C6691" s="293">
        <v>50400000</v>
      </c>
      <c r="D6691">
        <f t="shared" si="208"/>
        <v>4612008</v>
      </c>
      <c r="E6691">
        <f t="shared" si="209"/>
        <v>4663006</v>
      </c>
    </row>
    <row r="6692" spans="1:5">
      <c r="A6692">
        <v>4612009</v>
      </c>
      <c r="B6692">
        <v>4663007</v>
      </c>
      <c r="C6692" s="293">
        <v>51000000</v>
      </c>
      <c r="D6692">
        <f t="shared" si="208"/>
        <v>4612009</v>
      </c>
      <c r="E6692">
        <f t="shared" si="209"/>
        <v>4663007</v>
      </c>
    </row>
    <row r="6693" spans="1:5">
      <c r="A6693">
        <v>4612010</v>
      </c>
      <c r="B6693">
        <v>4663008</v>
      </c>
      <c r="C6693" s="293">
        <v>47600000</v>
      </c>
      <c r="D6693">
        <f t="shared" si="208"/>
        <v>4612010</v>
      </c>
      <c r="E6693">
        <f t="shared" si="209"/>
        <v>4663008</v>
      </c>
    </row>
    <row r="6694" spans="1:5">
      <c r="A6694">
        <v>4612011</v>
      </c>
      <c r="B6694">
        <v>4663009</v>
      </c>
      <c r="C6694" s="293">
        <v>55200000</v>
      </c>
      <c r="D6694">
        <f t="shared" si="208"/>
        <v>4612011</v>
      </c>
      <c r="E6694">
        <f t="shared" si="209"/>
        <v>4663009</v>
      </c>
    </row>
    <row r="6695" spans="1:5">
      <c r="A6695">
        <v>4612014</v>
      </c>
      <c r="B6695">
        <v>4663010</v>
      </c>
      <c r="C6695" s="293">
        <v>38800000</v>
      </c>
      <c r="D6695">
        <f t="shared" si="208"/>
        <v>4612014</v>
      </c>
      <c r="E6695">
        <f t="shared" si="209"/>
        <v>4663010</v>
      </c>
    </row>
    <row r="6696" spans="1:5">
      <c r="A6696">
        <v>4612018</v>
      </c>
      <c r="B6696">
        <v>4663011</v>
      </c>
      <c r="C6696" s="293">
        <v>37800000</v>
      </c>
      <c r="D6696">
        <f t="shared" si="208"/>
        <v>4612018</v>
      </c>
      <c r="E6696">
        <f t="shared" si="209"/>
        <v>4663011</v>
      </c>
    </row>
    <row r="6697" spans="1:5">
      <c r="A6697">
        <v>4612019</v>
      </c>
      <c r="B6697">
        <v>4663012</v>
      </c>
      <c r="C6697" s="293">
        <v>51900000</v>
      </c>
      <c r="D6697">
        <f t="shared" si="208"/>
        <v>4612019</v>
      </c>
      <c r="E6697">
        <f t="shared" si="209"/>
        <v>4663012</v>
      </c>
    </row>
    <row r="6698" spans="1:5">
      <c r="A6698">
        <v>4612020</v>
      </c>
      <c r="B6698">
        <v>4663013</v>
      </c>
      <c r="C6698" s="293">
        <v>63400000</v>
      </c>
      <c r="D6698">
        <f t="shared" si="208"/>
        <v>4612020</v>
      </c>
      <c r="E6698">
        <f t="shared" si="209"/>
        <v>4663013</v>
      </c>
    </row>
    <row r="6699" spans="1:5">
      <c r="A6699">
        <v>4612021</v>
      </c>
      <c r="B6699">
        <v>4663014</v>
      </c>
      <c r="C6699" s="293">
        <v>61800000</v>
      </c>
      <c r="D6699">
        <f t="shared" si="208"/>
        <v>4612021</v>
      </c>
      <c r="E6699">
        <f t="shared" si="209"/>
        <v>4663014</v>
      </c>
    </row>
    <row r="6700" spans="1:5">
      <c r="A6700">
        <v>4612023</v>
      </c>
      <c r="B6700">
        <v>4663015</v>
      </c>
      <c r="C6700" s="293">
        <v>58300000</v>
      </c>
      <c r="D6700">
        <f t="shared" si="208"/>
        <v>4612023</v>
      </c>
      <c r="E6700">
        <f t="shared" si="209"/>
        <v>4663015</v>
      </c>
    </row>
    <row r="6701" spans="1:5">
      <c r="A6701">
        <v>4612026</v>
      </c>
      <c r="B6701">
        <v>4663016</v>
      </c>
      <c r="C6701" s="293">
        <v>67400000</v>
      </c>
      <c r="D6701">
        <f t="shared" si="208"/>
        <v>4612026</v>
      </c>
      <c r="E6701">
        <f t="shared" si="209"/>
        <v>4663016</v>
      </c>
    </row>
    <row r="6702" spans="1:5">
      <c r="A6702">
        <v>4612027</v>
      </c>
      <c r="B6702">
        <v>4663017</v>
      </c>
      <c r="C6702" s="293">
        <v>71600000</v>
      </c>
      <c r="D6702">
        <f t="shared" si="208"/>
        <v>4612027</v>
      </c>
      <c r="E6702">
        <f t="shared" si="209"/>
        <v>4663017</v>
      </c>
    </row>
    <row r="6703" spans="1:5">
      <c r="A6703">
        <v>4612006</v>
      </c>
      <c r="B6703">
        <v>4664001</v>
      </c>
      <c r="C6703" s="293">
        <v>39300000</v>
      </c>
      <c r="D6703">
        <f t="shared" si="208"/>
        <v>4612006</v>
      </c>
      <c r="E6703">
        <f t="shared" si="209"/>
        <v>4664001</v>
      </c>
    </row>
    <row r="6704" spans="1:5">
      <c r="A6704">
        <v>4612012</v>
      </c>
      <c r="B6704">
        <v>4664002</v>
      </c>
      <c r="C6704" s="293">
        <v>55700000</v>
      </c>
      <c r="D6704">
        <f t="shared" si="208"/>
        <v>4612012</v>
      </c>
      <c r="E6704">
        <f t="shared" si="209"/>
        <v>4664002</v>
      </c>
    </row>
    <row r="6705" spans="1:5">
      <c r="A6705">
        <v>4612013</v>
      </c>
      <c r="B6705">
        <v>4664003</v>
      </c>
      <c r="C6705" s="293">
        <v>52100000</v>
      </c>
      <c r="D6705">
        <f t="shared" si="208"/>
        <v>4612013</v>
      </c>
      <c r="E6705">
        <f t="shared" si="209"/>
        <v>4664003</v>
      </c>
    </row>
    <row r="6706" spans="1:5">
      <c r="A6706">
        <v>4612015</v>
      </c>
      <c r="B6706">
        <v>4664004</v>
      </c>
      <c r="C6706" s="293">
        <v>41500000</v>
      </c>
      <c r="D6706">
        <f t="shared" si="208"/>
        <v>4612015</v>
      </c>
      <c r="E6706">
        <f t="shared" si="209"/>
        <v>4664004</v>
      </c>
    </row>
    <row r="6707" spans="1:5">
      <c r="A6707">
        <v>4612016</v>
      </c>
      <c r="B6707">
        <v>4664005</v>
      </c>
      <c r="C6707" s="293">
        <v>52400000</v>
      </c>
      <c r="D6707">
        <f t="shared" si="208"/>
        <v>4612016</v>
      </c>
      <c r="E6707">
        <f t="shared" si="209"/>
        <v>4664005</v>
      </c>
    </row>
    <row r="6708" spans="1:5">
      <c r="A6708">
        <v>4612017</v>
      </c>
      <c r="B6708">
        <v>4664006</v>
      </c>
      <c r="C6708" s="293">
        <v>57000000</v>
      </c>
      <c r="D6708">
        <f t="shared" si="208"/>
        <v>4612017</v>
      </c>
      <c r="E6708">
        <f t="shared" si="209"/>
        <v>4664006</v>
      </c>
    </row>
    <row r="6709" spans="1:5">
      <c r="A6709">
        <v>4612022</v>
      </c>
      <c r="B6709">
        <v>4664007</v>
      </c>
      <c r="C6709" s="293">
        <v>69700000</v>
      </c>
      <c r="D6709">
        <f t="shared" si="208"/>
        <v>4612022</v>
      </c>
      <c r="E6709">
        <f t="shared" si="209"/>
        <v>4664007</v>
      </c>
    </row>
    <row r="6710" spans="1:5">
      <c r="A6710">
        <v>4612024</v>
      </c>
      <c r="B6710">
        <v>4664008</v>
      </c>
      <c r="C6710" s="293">
        <v>66200000</v>
      </c>
      <c r="D6710">
        <f t="shared" si="208"/>
        <v>4612024</v>
      </c>
      <c r="E6710">
        <f t="shared" si="209"/>
        <v>4664008</v>
      </c>
    </row>
    <row r="6711" spans="1:5">
      <c r="A6711">
        <v>4612025</v>
      </c>
      <c r="B6711">
        <v>4664009</v>
      </c>
      <c r="C6711" s="293">
        <v>69700000</v>
      </c>
      <c r="D6711">
        <f t="shared" si="208"/>
        <v>4612025</v>
      </c>
      <c r="E6711">
        <f t="shared" si="209"/>
        <v>4664009</v>
      </c>
    </row>
    <row r="6712" spans="1:5">
      <c r="A6712">
        <v>4626001</v>
      </c>
      <c r="B6712">
        <v>4665001</v>
      </c>
      <c r="C6712" s="293">
        <v>34000000</v>
      </c>
      <c r="D6712">
        <f t="shared" si="208"/>
        <v>4626001</v>
      </c>
      <c r="E6712">
        <f t="shared" si="209"/>
        <v>4665001</v>
      </c>
    </row>
    <row r="6713" spans="1:5">
      <c r="A6713">
        <v>4603018</v>
      </c>
      <c r="B6713">
        <v>4674001</v>
      </c>
      <c r="C6713" s="293">
        <v>85900000</v>
      </c>
      <c r="D6713">
        <f t="shared" si="208"/>
        <v>4603018</v>
      </c>
      <c r="E6713">
        <f t="shared" si="209"/>
        <v>4674001</v>
      </c>
    </row>
    <row r="6714" spans="1:5">
      <c r="A6714">
        <v>4603020</v>
      </c>
      <c r="B6714">
        <v>4674002</v>
      </c>
      <c r="C6714" s="293">
        <v>80000000</v>
      </c>
      <c r="D6714">
        <f t="shared" si="208"/>
        <v>4603020</v>
      </c>
      <c r="E6714">
        <f t="shared" si="209"/>
        <v>4674002</v>
      </c>
    </row>
    <row r="6715" spans="1:5">
      <c r="A6715">
        <v>4603001</v>
      </c>
      <c r="B6715">
        <v>4675001</v>
      </c>
      <c r="C6715" s="293">
        <v>34000000</v>
      </c>
      <c r="D6715">
        <f t="shared" si="208"/>
        <v>4603001</v>
      </c>
      <c r="E6715">
        <f t="shared" si="209"/>
        <v>4675001</v>
      </c>
    </row>
    <row r="6716" spans="1:5">
      <c r="A6716">
        <v>4603002</v>
      </c>
      <c r="B6716">
        <v>4675002</v>
      </c>
      <c r="C6716" s="293">
        <v>39600000</v>
      </c>
      <c r="D6716">
        <f t="shared" si="208"/>
        <v>4603002</v>
      </c>
      <c r="E6716">
        <f t="shared" si="209"/>
        <v>4675002</v>
      </c>
    </row>
    <row r="6717" spans="1:5">
      <c r="A6717">
        <v>4603004</v>
      </c>
      <c r="B6717">
        <v>4675003</v>
      </c>
      <c r="C6717" s="293">
        <v>66200000</v>
      </c>
      <c r="D6717">
        <f t="shared" si="208"/>
        <v>4603004</v>
      </c>
      <c r="E6717">
        <f t="shared" si="209"/>
        <v>4675003</v>
      </c>
    </row>
    <row r="6718" spans="1:5">
      <c r="A6718">
        <v>4603006</v>
      </c>
      <c r="B6718">
        <v>4675004</v>
      </c>
      <c r="C6718" s="293">
        <v>68200000</v>
      </c>
      <c r="D6718">
        <f t="shared" si="208"/>
        <v>4603006</v>
      </c>
      <c r="E6718">
        <f t="shared" si="209"/>
        <v>4675004</v>
      </c>
    </row>
    <row r="6719" spans="1:5">
      <c r="A6719">
        <v>4603007</v>
      </c>
      <c r="B6719">
        <v>4675005</v>
      </c>
      <c r="C6719" s="293">
        <v>74200000</v>
      </c>
      <c r="D6719">
        <f t="shared" si="208"/>
        <v>4603007</v>
      </c>
      <c r="E6719">
        <f t="shared" si="209"/>
        <v>4675005</v>
      </c>
    </row>
    <row r="6720" spans="1:5">
      <c r="A6720">
        <v>4603008</v>
      </c>
      <c r="B6720">
        <v>4675006</v>
      </c>
      <c r="C6720" s="293">
        <v>74200000</v>
      </c>
      <c r="D6720">
        <f t="shared" si="208"/>
        <v>4603008</v>
      </c>
      <c r="E6720">
        <f t="shared" si="209"/>
        <v>4675006</v>
      </c>
    </row>
    <row r="6721" spans="1:5">
      <c r="A6721">
        <v>4603009</v>
      </c>
      <c r="B6721">
        <v>4675007</v>
      </c>
      <c r="C6721" s="293">
        <v>77400000</v>
      </c>
      <c r="D6721">
        <f t="shared" si="208"/>
        <v>4603009</v>
      </c>
      <c r="E6721">
        <f t="shared" si="209"/>
        <v>4675007</v>
      </c>
    </row>
    <row r="6722" spans="1:5">
      <c r="A6722">
        <v>4603010</v>
      </c>
      <c r="B6722">
        <v>4675008</v>
      </c>
      <c r="C6722" s="293">
        <v>76300000</v>
      </c>
      <c r="D6722">
        <f t="shared" si="208"/>
        <v>4603010</v>
      </c>
      <c r="E6722">
        <f t="shared" si="209"/>
        <v>4675008</v>
      </c>
    </row>
    <row r="6723" spans="1:5">
      <c r="A6723">
        <v>4603011</v>
      </c>
      <c r="B6723">
        <v>4675009</v>
      </c>
      <c r="C6723" s="293">
        <v>81400000</v>
      </c>
      <c r="D6723">
        <f t="shared" ref="D6723:D6786" si="210">+A6723*1</f>
        <v>4603011</v>
      </c>
      <c r="E6723">
        <f t="shared" ref="E6723:E6786" si="211">+B6723*1</f>
        <v>4675009</v>
      </c>
    </row>
    <row r="6724" spans="1:5">
      <c r="A6724">
        <v>4603012</v>
      </c>
      <c r="B6724">
        <v>4675010</v>
      </c>
      <c r="C6724" s="293">
        <v>34000000</v>
      </c>
      <c r="D6724">
        <f t="shared" si="210"/>
        <v>4603012</v>
      </c>
      <c r="E6724">
        <f t="shared" si="211"/>
        <v>4675010</v>
      </c>
    </row>
    <row r="6725" spans="1:5">
      <c r="A6725">
        <v>4603013</v>
      </c>
      <c r="B6725">
        <v>4675011</v>
      </c>
      <c r="C6725" s="293">
        <v>34900000</v>
      </c>
      <c r="D6725">
        <f t="shared" si="210"/>
        <v>4603013</v>
      </c>
      <c r="E6725">
        <f t="shared" si="211"/>
        <v>4675011</v>
      </c>
    </row>
    <row r="6726" spans="1:5">
      <c r="A6726">
        <v>4603014</v>
      </c>
      <c r="B6726">
        <v>4675012</v>
      </c>
      <c r="C6726" s="293">
        <v>33000000</v>
      </c>
      <c r="D6726">
        <f t="shared" si="210"/>
        <v>4603014</v>
      </c>
      <c r="E6726">
        <f t="shared" si="211"/>
        <v>4675012</v>
      </c>
    </row>
    <row r="6727" spans="1:5">
      <c r="A6727">
        <v>4603015</v>
      </c>
      <c r="B6727">
        <v>4675013</v>
      </c>
      <c r="C6727" s="293">
        <v>36300000</v>
      </c>
      <c r="D6727">
        <f t="shared" si="210"/>
        <v>4603015</v>
      </c>
      <c r="E6727">
        <f t="shared" si="211"/>
        <v>4675013</v>
      </c>
    </row>
    <row r="6728" spans="1:5">
      <c r="A6728">
        <v>4603016</v>
      </c>
      <c r="B6728">
        <v>4675014</v>
      </c>
      <c r="C6728" s="293">
        <v>35100000</v>
      </c>
      <c r="D6728">
        <f t="shared" si="210"/>
        <v>4603016</v>
      </c>
      <c r="E6728">
        <f t="shared" si="211"/>
        <v>4675014</v>
      </c>
    </row>
    <row r="6729" spans="1:5">
      <c r="A6729">
        <v>4603017</v>
      </c>
      <c r="B6729">
        <v>4675015</v>
      </c>
      <c r="C6729" s="293">
        <v>32400000</v>
      </c>
      <c r="D6729">
        <f t="shared" si="210"/>
        <v>4603017</v>
      </c>
      <c r="E6729">
        <f t="shared" si="211"/>
        <v>4675015</v>
      </c>
    </row>
    <row r="6730" spans="1:5">
      <c r="A6730">
        <v>4603019</v>
      </c>
      <c r="B6730">
        <v>4675016</v>
      </c>
      <c r="C6730" s="293">
        <v>76300000</v>
      </c>
      <c r="D6730">
        <f t="shared" si="210"/>
        <v>4603019</v>
      </c>
      <c r="E6730">
        <f t="shared" si="211"/>
        <v>4675016</v>
      </c>
    </row>
    <row r="6731" spans="1:5">
      <c r="A6731">
        <v>4606003</v>
      </c>
      <c r="B6731">
        <v>4688015</v>
      </c>
      <c r="C6731" s="293">
        <v>39700000</v>
      </c>
      <c r="D6731">
        <f t="shared" si="210"/>
        <v>4606003</v>
      </c>
      <c r="E6731">
        <f t="shared" si="211"/>
        <v>4688015</v>
      </c>
    </row>
    <row r="6732" spans="1:5">
      <c r="A6732">
        <v>4606004</v>
      </c>
      <c r="B6732">
        <v>4688016</v>
      </c>
      <c r="C6732" s="293">
        <v>38400000</v>
      </c>
      <c r="D6732">
        <f t="shared" si="210"/>
        <v>4606004</v>
      </c>
      <c r="E6732">
        <f t="shared" si="211"/>
        <v>4688016</v>
      </c>
    </row>
    <row r="6733" spans="1:5">
      <c r="A6733">
        <v>4606005</v>
      </c>
      <c r="B6733">
        <v>4688017</v>
      </c>
      <c r="C6733" s="293">
        <v>96300000</v>
      </c>
      <c r="D6733">
        <f t="shared" si="210"/>
        <v>4606005</v>
      </c>
      <c r="E6733">
        <f t="shared" si="211"/>
        <v>4688017</v>
      </c>
    </row>
    <row r="6734" spans="1:5">
      <c r="A6734">
        <v>4606013</v>
      </c>
      <c r="B6734">
        <v>4688018</v>
      </c>
      <c r="C6734" s="293">
        <v>64900000</v>
      </c>
      <c r="D6734">
        <f t="shared" si="210"/>
        <v>4606013</v>
      </c>
      <c r="E6734">
        <f t="shared" si="211"/>
        <v>4688018</v>
      </c>
    </row>
    <row r="6735" spans="1:5">
      <c r="A6735">
        <v>4606017</v>
      </c>
      <c r="B6735">
        <v>4688019</v>
      </c>
      <c r="C6735" s="293">
        <v>67300000</v>
      </c>
      <c r="D6735">
        <f t="shared" si="210"/>
        <v>4606017</v>
      </c>
      <c r="E6735">
        <f t="shared" si="211"/>
        <v>4688019</v>
      </c>
    </row>
    <row r="6736" spans="1:5">
      <c r="A6736">
        <v>4606021</v>
      </c>
      <c r="B6736">
        <v>4688020</v>
      </c>
      <c r="C6736" s="293">
        <v>106900000</v>
      </c>
      <c r="D6736">
        <f t="shared" si="210"/>
        <v>4606021</v>
      </c>
      <c r="E6736">
        <f t="shared" si="211"/>
        <v>4688020</v>
      </c>
    </row>
    <row r="6737" spans="1:5">
      <c r="A6737">
        <v>4606025</v>
      </c>
      <c r="B6737">
        <v>4688021</v>
      </c>
      <c r="C6737" s="293">
        <v>68200000</v>
      </c>
      <c r="D6737">
        <f t="shared" si="210"/>
        <v>4606025</v>
      </c>
      <c r="E6737">
        <f t="shared" si="211"/>
        <v>4688021</v>
      </c>
    </row>
    <row r="6738" spans="1:5">
      <c r="A6738">
        <v>4606049</v>
      </c>
      <c r="B6738">
        <v>4688022</v>
      </c>
      <c r="C6738" s="293">
        <v>76300000</v>
      </c>
      <c r="D6738">
        <f t="shared" si="210"/>
        <v>4606049</v>
      </c>
      <c r="E6738">
        <f t="shared" si="211"/>
        <v>4688022</v>
      </c>
    </row>
    <row r="6739" spans="1:5">
      <c r="A6739">
        <v>4704082</v>
      </c>
      <c r="B6739">
        <v>4761001</v>
      </c>
      <c r="C6739" s="293">
        <v>135900000</v>
      </c>
      <c r="D6739">
        <f t="shared" si="210"/>
        <v>4704082</v>
      </c>
      <c r="E6739">
        <f t="shared" si="211"/>
        <v>4761001</v>
      </c>
    </row>
    <row r="6740" spans="1:5">
      <c r="A6740">
        <v>4711081</v>
      </c>
      <c r="B6740">
        <v>4761002</v>
      </c>
      <c r="C6740" s="293">
        <v>142100000</v>
      </c>
      <c r="D6740">
        <f t="shared" si="210"/>
        <v>4711081</v>
      </c>
      <c r="E6740">
        <f t="shared" si="211"/>
        <v>4761002</v>
      </c>
    </row>
    <row r="6741" spans="1:5">
      <c r="A6741">
        <v>4704001</v>
      </c>
      <c r="B6741">
        <v>4762001</v>
      </c>
      <c r="C6741" s="293">
        <v>148600000</v>
      </c>
      <c r="D6741">
        <f t="shared" si="210"/>
        <v>4704001</v>
      </c>
      <c r="E6741">
        <f t="shared" si="211"/>
        <v>4762001</v>
      </c>
    </row>
    <row r="6742" spans="1:5">
      <c r="A6742">
        <v>4704080</v>
      </c>
      <c r="B6742">
        <v>4762002</v>
      </c>
      <c r="C6742" s="293">
        <v>143900000</v>
      </c>
      <c r="D6742">
        <f t="shared" si="210"/>
        <v>4704080</v>
      </c>
      <c r="E6742">
        <f t="shared" si="211"/>
        <v>4762002</v>
      </c>
    </row>
    <row r="6743" spans="1:5">
      <c r="A6743">
        <v>4726001</v>
      </c>
      <c r="B6743">
        <v>4765001</v>
      </c>
      <c r="C6743" s="293">
        <v>155400000</v>
      </c>
      <c r="D6743">
        <f t="shared" si="210"/>
        <v>4726001</v>
      </c>
      <c r="E6743">
        <f t="shared" si="211"/>
        <v>4765001</v>
      </c>
    </row>
    <row r="6744" spans="1:5">
      <c r="A6744">
        <v>4726002</v>
      </c>
      <c r="B6744">
        <v>4765002</v>
      </c>
      <c r="C6744" s="293">
        <v>93100000</v>
      </c>
      <c r="D6744">
        <f t="shared" si="210"/>
        <v>4726002</v>
      </c>
      <c r="E6744">
        <f t="shared" si="211"/>
        <v>4765002</v>
      </c>
    </row>
    <row r="6745" spans="1:5">
      <c r="A6745">
        <v>4726081</v>
      </c>
      <c r="B6745">
        <v>4765003</v>
      </c>
      <c r="C6745" s="293">
        <v>143900000</v>
      </c>
      <c r="D6745">
        <f t="shared" si="210"/>
        <v>4726081</v>
      </c>
      <c r="E6745">
        <f t="shared" si="211"/>
        <v>4765003</v>
      </c>
    </row>
    <row r="6746" spans="1:5">
      <c r="A6746">
        <v>4722007</v>
      </c>
      <c r="B6746">
        <v>4766001</v>
      </c>
      <c r="C6746" s="293">
        <v>98000000</v>
      </c>
      <c r="D6746">
        <f t="shared" si="210"/>
        <v>4722007</v>
      </c>
      <c r="E6746">
        <f t="shared" si="211"/>
        <v>4766001</v>
      </c>
    </row>
    <row r="6747" spans="1:5">
      <c r="A6747">
        <v>4801008</v>
      </c>
      <c r="B6747">
        <v>4832001</v>
      </c>
      <c r="C6747" s="293">
        <v>19800000</v>
      </c>
      <c r="D6747">
        <f t="shared" si="210"/>
        <v>4801008</v>
      </c>
      <c r="E6747">
        <f t="shared" si="211"/>
        <v>4832001</v>
      </c>
    </row>
    <row r="6748" spans="1:5">
      <c r="A6748">
        <v>4801002</v>
      </c>
      <c r="B6748">
        <v>4833001</v>
      </c>
      <c r="C6748" s="293">
        <v>15000000</v>
      </c>
      <c r="D6748">
        <f t="shared" si="210"/>
        <v>4801002</v>
      </c>
      <c r="E6748">
        <f t="shared" si="211"/>
        <v>4833001</v>
      </c>
    </row>
    <row r="6749" spans="1:5">
      <c r="A6749">
        <v>4801003</v>
      </c>
      <c r="B6749">
        <v>4833002</v>
      </c>
      <c r="C6749" s="293">
        <v>18000000</v>
      </c>
      <c r="D6749">
        <f t="shared" si="210"/>
        <v>4801003</v>
      </c>
      <c r="E6749">
        <f t="shared" si="211"/>
        <v>4833002</v>
      </c>
    </row>
    <row r="6750" spans="1:5">
      <c r="A6750">
        <v>4801004</v>
      </c>
      <c r="B6750">
        <v>4833003</v>
      </c>
      <c r="C6750" s="293">
        <v>20600000</v>
      </c>
      <c r="D6750">
        <f t="shared" si="210"/>
        <v>4801004</v>
      </c>
      <c r="E6750">
        <f t="shared" si="211"/>
        <v>4833003</v>
      </c>
    </row>
    <row r="6751" spans="1:5">
      <c r="A6751">
        <v>4801005</v>
      </c>
      <c r="B6751">
        <v>4833004</v>
      </c>
      <c r="C6751" s="293">
        <v>17400000</v>
      </c>
      <c r="D6751">
        <f t="shared" si="210"/>
        <v>4801005</v>
      </c>
      <c r="E6751">
        <f t="shared" si="211"/>
        <v>4833004</v>
      </c>
    </row>
    <row r="6752" spans="1:5">
      <c r="A6752">
        <v>4801006</v>
      </c>
      <c r="B6752">
        <v>4833005</v>
      </c>
      <c r="C6752" s="293">
        <v>20900000</v>
      </c>
      <c r="D6752">
        <f t="shared" si="210"/>
        <v>4801006</v>
      </c>
      <c r="E6752">
        <f t="shared" si="211"/>
        <v>4833005</v>
      </c>
    </row>
    <row r="6753" spans="1:5">
      <c r="A6753">
        <v>4801007</v>
      </c>
      <c r="B6753">
        <v>4833006</v>
      </c>
      <c r="C6753" s="293">
        <v>22700000</v>
      </c>
      <c r="D6753">
        <f t="shared" si="210"/>
        <v>4801007</v>
      </c>
      <c r="E6753">
        <f t="shared" si="211"/>
        <v>4833006</v>
      </c>
    </row>
    <row r="6754" spans="1:5">
      <c r="A6754">
        <v>4801009</v>
      </c>
      <c r="B6754">
        <v>4833007</v>
      </c>
      <c r="C6754" s="293">
        <v>18200000</v>
      </c>
      <c r="D6754">
        <f t="shared" si="210"/>
        <v>4801009</v>
      </c>
      <c r="E6754">
        <f t="shared" si="211"/>
        <v>4833007</v>
      </c>
    </row>
    <row r="6755" spans="1:5">
      <c r="A6755">
        <v>4801010</v>
      </c>
      <c r="B6755">
        <v>4833008</v>
      </c>
      <c r="C6755" s="293">
        <v>21400000</v>
      </c>
      <c r="D6755">
        <f t="shared" si="210"/>
        <v>4801010</v>
      </c>
      <c r="E6755">
        <f t="shared" si="211"/>
        <v>4833008</v>
      </c>
    </row>
    <row r="6756" spans="1:5">
      <c r="A6756">
        <v>4806001</v>
      </c>
      <c r="B6756">
        <v>4834001</v>
      </c>
      <c r="C6756" s="293">
        <v>23800000</v>
      </c>
      <c r="D6756">
        <f t="shared" si="210"/>
        <v>4806001</v>
      </c>
      <c r="E6756">
        <f t="shared" si="211"/>
        <v>4834001</v>
      </c>
    </row>
    <row r="6757" spans="1:5">
      <c r="A6757">
        <v>4808001</v>
      </c>
      <c r="B6757">
        <v>4836001</v>
      </c>
      <c r="C6757" s="293">
        <v>74300000</v>
      </c>
      <c r="D6757">
        <f t="shared" si="210"/>
        <v>4808001</v>
      </c>
      <c r="E6757">
        <f t="shared" si="211"/>
        <v>4836001</v>
      </c>
    </row>
    <row r="6758" spans="1:5">
      <c r="A6758">
        <v>4808003</v>
      </c>
      <c r="B6758">
        <v>4836002</v>
      </c>
      <c r="C6758" s="293">
        <v>79300000</v>
      </c>
      <c r="D6758">
        <f t="shared" si="210"/>
        <v>4808003</v>
      </c>
      <c r="E6758">
        <f t="shared" si="211"/>
        <v>4836002</v>
      </c>
    </row>
    <row r="6759" spans="1:5">
      <c r="A6759">
        <v>4808004</v>
      </c>
      <c r="B6759">
        <v>4836003</v>
      </c>
      <c r="C6759" s="293">
        <v>73700000</v>
      </c>
      <c r="D6759">
        <f t="shared" si="210"/>
        <v>4808004</v>
      </c>
      <c r="E6759">
        <f t="shared" si="211"/>
        <v>4836003</v>
      </c>
    </row>
    <row r="6760" spans="1:5">
      <c r="A6760">
        <v>4808005</v>
      </c>
      <c r="B6760">
        <v>4836004</v>
      </c>
      <c r="C6760" s="293">
        <v>72800000</v>
      </c>
      <c r="D6760">
        <f t="shared" si="210"/>
        <v>4808005</v>
      </c>
      <c r="E6760">
        <f t="shared" si="211"/>
        <v>4836004</v>
      </c>
    </row>
    <row r="6761" spans="1:5">
      <c r="A6761">
        <v>4808006</v>
      </c>
      <c r="B6761">
        <v>4836005</v>
      </c>
      <c r="C6761" s="293">
        <v>78200000</v>
      </c>
      <c r="D6761">
        <f t="shared" si="210"/>
        <v>4808006</v>
      </c>
      <c r="E6761">
        <f t="shared" si="211"/>
        <v>4836005</v>
      </c>
    </row>
    <row r="6762" spans="1:5">
      <c r="A6762">
        <v>4808007</v>
      </c>
      <c r="B6762">
        <v>4836006</v>
      </c>
      <c r="C6762" s="293">
        <v>79800000</v>
      </c>
      <c r="D6762">
        <f t="shared" si="210"/>
        <v>4808007</v>
      </c>
      <c r="E6762">
        <f t="shared" si="211"/>
        <v>4836006</v>
      </c>
    </row>
    <row r="6763" spans="1:5">
      <c r="A6763">
        <v>4808008</v>
      </c>
      <c r="B6763">
        <v>4836007</v>
      </c>
      <c r="C6763" s="293">
        <v>78300000</v>
      </c>
      <c r="D6763">
        <f t="shared" si="210"/>
        <v>4808008</v>
      </c>
      <c r="E6763">
        <f t="shared" si="211"/>
        <v>4836007</v>
      </c>
    </row>
    <row r="6764" spans="1:5">
      <c r="A6764">
        <v>4911080</v>
      </c>
      <c r="B6764">
        <v>4961001</v>
      </c>
      <c r="C6764" s="293">
        <v>134500000</v>
      </c>
      <c r="D6764">
        <f t="shared" si="210"/>
        <v>4911080</v>
      </c>
      <c r="E6764">
        <f t="shared" si="211"/>
        <v>4961001</v>
      </c>
    </row>
    <row r="6765" spans="1:5">
      <c r="A6765">
        <v>4904001</v>
      </c>
      <c r="B6765">
        <v>4962001</v>
      </c>
      <c r="C6765" s="293">
        <v>191200000</v>
      </c>
      <c r="D6765">
        <f t="shared" si="210"/>
        <v>4904001</v>
      </c>
      <c r="E6765">
        <f t="shared" si="211"/>
        <v>4962001</v>
      </c>
    </row>
    <row r="6766" spans="1:5">
      <c r="A6766">
        <v>4926001</v>
      </c>
      <c r="B6766">
        <v>4965001</v>
      </c>
      <c r="C6766" s="293">
        <v>195500000</v>
      </c>
      <c r="D6766">
        <f t="shared" si="210"/>
        <v>4926001</v>
      </c>
      <c r="E6766">
        <f t="shared" si="211"/>
        <v>4965001</v>
      </c>
    </row>
    <row r="6767" spans="1:5">
      <c r="A6767">
        <v>4922001</v>
      </c>
      <c r="B6767">
        <v>4966001</v>
      </c>
      <c r="C6767" s="293">
        <v>200000000</v>
      </c>
      <c r="D6767">
        <f t="shared" si="210"/>
        <v>4922001</v>
      </c>
      <c r="E6767">
        <f t="shared" si="211"/>
        <v>4966001</v>
      </c>
    </row>
    <row r="6768" spans="1:5">
      <c r="A6768">
        <v>4922002</v>
      </c>
      <c r="B6768">
        <v>4966002</v>
      </c>
      <c r="C6768" s="293">
        <v>195500000</v>
      </c>
      <c r="D6768">
        <f t="shared" si="210"/>
        <v>4922002</v>
      </c>
      <c r="E6768">
        <f t="shared" si="211"/>
        <v>4966002</v>
      </c>
    </row>
    <row r="6769" spans="1:5">
      <c r="A6769">
        <v>5001010</v>
      </c>
      <c r="B6769">
        <v>5032001</v>
      </c>
      <c r="C6769" s="293">
        <v>26600000</v>
      </c>
      <c r="D6769">
        <f t="shared" si="210"/>
        <v>5001010</v>
      </c>
      <c r="E6769">
        <f t="shared" si="211"/>
        <v>5032001</v>
      </c>
    </row>
    <row r="6770" spans="1:5">
      <c r="A6770">
        <v>5001004</v>
      </c>
      <c r="B6770">
        <v>5033001</v>
      </c>
      <c r="C6770" s="293">
        <v>65000000</v>
      </c>
      <c r="D6770">
        <f t="shared" si="210"/>
        <v>5001004</v>
      </c>
      <c r="E6770">
        <f t="shared" si="211"/>
        <v>5033001</v>
      </c>
    </row>
    <row r="6771" spans="1:5">
      <c r="A6771">
        <v>5001008</v>
      </c>
      <c r="B6771">
        <v>5033002</v>
      </c>
      <c r="C6771" s="293">
        <v>53300000</v>
      </c>
      <c r="D6771">
        <f t="shared" si="210"/>
        <v>5001008</v>
      </c>
      <c r="E6771">
        <f t="shared" si="211"/>
        <v>5033002</v>
      </c>
    </row>
    <row r="6772" spans="1:5">
      <c r="A6772">
        <v>5001009</v>
      </c>
      <c r="B6772">
        <v>5033003</v>
      </c>
      <c r="C6772" s="293">
        <v>57200000</v>
      </c>
      <c r="D6772">
        <f t="shared" si="210"/>
        <v>5001009</v>
      </c>
      <c r="E6772">
        <f t="shared" si="211"/>
        <v>5033003</v>
      </c>
    </row>
    <row r="6773" spans="1:5">
      <c r="A6773">
        <v>5001011</v>
      </c>
      <c r="B6773">
        <v>5033004</v>
      </c>
      <c r="C6773" s="293">
        <v>31500000</v>
      </c>
      <c r="D6773">
        <f t="shared" si="210"/>
        <v>5001011</v>
      </c>
      <c r="E6773">
        <f t="shared" si="211"/>
        <v>5033004</v>
      </c>
    </row>
    <row r="6774" spans="1:5">
      <c r="A6774">
        <v>5001012</v>
      </c>
      <c r="B6774">
        <v>5033005</v>
      </c>
      <c r="C6774" s="293">
        <v>32800000</v>
      </c>
      <c r="D6774">
        <f t="shared" si="210"/>
        <v>5001012</v>
      </c>
      <c r="E6774">
        <f t="shared" si="211"/>
        <v>5033005</v>
      </c>
    </row>
    <row r="6775" spans="1:5">
      <c r="A6775">
        <v>5001013</v>
      </c>
      <c r="B6775">
        <v>5033006</v>
      </c>
      <c r="C6775" s="293">
        <v>29500000</v>
      </c>
      <c r="D6775">
        <f t="shared" si="210"/>
        <v>5001013</v>
      </c>
      <c r="E6775">
        <f t="shared" si="211"/>
        <v>5033006</v>
      </c>
    </row>
    <row r="6776" spans="1:5">
      <c r="A6776">
        <v>5117001</v>
      </c>
      <c r="B6776">
        <v>5153001</v>
      </c>
      <c r="C6776" s="293">
        <v>6400000</v>
      </c>
      <c r="D6776">
        <f t="shared" si="210"/>
        <v>5117001</v>
      </c>
      <c r="E6776">
        <f t="shared" si="211"/>
        <v>5153001</v>
      </c>
    </row>
    <row r="6777" spans="1:5">
      <c r="A6777">
        <v>5117004</v>
      </c>
      <c r="B6777">
        <v>5154001</v>
      </c>
      <c r="C6777" s="293">
        <v>5100000</v>
      </c>
      <c r="D6777">
        <f t="shared" si="210"/>
        <v>5117004</v>
      </c>
      <c r="E6777">
        <f t="shared" si="211"/>
        <v>5154001</v>
      </c>
    </row>
    <row r="6778" spans="1:5">
      <c r="A6778">
        <v>5117003</v>
      </c>
      <c r="B6778">
        <v>5155001</v>
      </c>
      <c r="C6778" s="293">
        <v>4300000</v>
      </c>
      <c r="D6778">
        <f t="shared" si="210"/>
        <v>5117003</v>
      </c>
      <c r="E6778">
        <f t="shared" si="211"/>
        <v>5155001</v>
      </c>
    </row>
    <row r="6779" spans="1:5">
      <c r="A6779">
        <v>5117002</v>
      </c>
      <c r="B6779">
        <v>5156001</v>
      </c>
      <c r="C6779" s="293">
        <v>3400000</v>
      </c>
      <c r="D6779">
        <f t="shared" si="210"/>
        <v>5117002</v>
      </c>
      <c r="E6779">
        <f t="shared" si="211"/>
        <v>5156001</v>
      </c>
    </row>
    <row r="6780" spans="1:5">
      <c r="A6780">
        <v>5117005</v>
      </c>
      <c r="B6780">
        <v>5157001</v>
      </c>
      <c r="C6780" s="293">
        <v>7000000</v>
      </c>
      <c r="D6780">
        <f t="shared" si="210"/>
        <v>5117005</v>
      </c>
      <c r="E6780">
        <f t="shared" si="211"/>
        <v>5157001</v>
      </c>
    </row>
    <row r="6781" spans="1:5">
      <c r="A6781">
        <v>5206001</v>
      </c>
      <c r="B6781">
        <v>5236001</v>
      </c>
      <c r="C6781" s="293">
        <v>117700000</v>
      </c>
      <c r="D6781">
        <f t="shared" si="210"/>
        <v>5206001</v>
      </c>
      <c r="E6781">
        <f t="shared" si="211"/>
        <v>5236001</v>
      </c>
    </row>
    <row r="6782" spans="1:5">
      <c r="A6782">
        <v>5206002</v>
      </c>
      <c r="B6782">
        <v>5236002</v>
      </c>
      <c r="C6782" s="293">
        <v>171700000</v>
      </c>
      <c r="D6782">
        <f t="shared" si="210"/>
        <v>5206002</v>
      </c>
      <c r="E6782">
        <f t="shared" si="211"/>
        <v>5236002</v>
      </c>
    </row>
    <row r="6783" spans="1:5">
      <c r="A6783">
        <v>5206004</v>
      </c>
      <c r="B6783">
        <v>5236003</v>
      </c>
      <c r="C6783" s="293">
        <v>279200000</v>
      </c>
      <c r="D6783">
        <f t="shared" si="210"/>
        <v>5206004</v>
      </c>
      <c r="E6783">
        <f t="shared" si="211"/>
        <v>5236003</v>
      </c>
    </row>
    <row r="6784" spans="1:5">
      <c r="A6784">
        <v>5206009</v>
      </c>
      <c r="B6784">
        <v>5236004</v>
      </c>
      <c r="C6784" s="293">
        <v>101300000</v>
      </c>
      <c r="D6784">
        <f t="shared" si="210"/>
        <v>5206009</v>
      </c>
      <c r="E6784">
        <f t="shared" si="211"/>
        <v>5236004</v>
      </c>
    </row>
    <row r="6785" spans="1:5">
      <c r="A6785">
        <v>5206010</v>
      </c>
      <c r="B6785">
        <v>5236005</v>
      </c>
      <c r="C6785" s="293">
        <v>176900000</v>
      </c>
      <c r="D6785">
        <f t="shared" si="210"/>
        <v>5206010</v>
      </c>
      <c r="E6785">
        <f t="shared" si="211"/>
        <v>5236005</v>
      </c>
    </row>
    <row r="6786" spans="1:5">
      <c r="A6786">
        <v>5206011</v>
      </c>
      <c r="B6786">
        <v>5236006</v>
      </c>
      <c r="C6786" s="293">
        <v>121600000</v>
      </c>
      <c r="D6786">
        <f t="shared" si="210"/>
        <v>5206011</v>
      </c>
      <c r="E6786">
        <f t="shared" si="211"/>
        <v>5236006</v>
      </c>
    </row>
    <row r="6787" spans="1:5">
      <c r="A6787">
        <v>5206012</v>
      </c>
      <c r="B6787">
        <v>5236007</v>
      </c>
      <c r="C6787" s="293">
        <v>161300000</v>
      </c>
      <c r="D6787">
        <f t="shared" ref="D6787:D6850" si="212">+A6787*1</f>
        <v>5206012</v>
      </c>
      <c r="E6787">
        <f t="shared" ref="E6787:E6850" si="213">+B6787*1</f>
        <v>5236007</v>
      </c>
    </row>
    <row r="6788" spans="1:5">
      <c r="A6788">
        <v>5206013</v>
      </c>
      <c r="B6788">
        <v>5236008</v>
      </c>
      <c r="C6788" s="293">
        <v>164200000</v>
      </c>
      <c r="D6788">
        <f t="shared" si="212"/>
        <v>5206013</v>
      </c>
      <c r="E6788">
        <f t="shared" si="213"/>
        <v>5236008</v>
      </c>
    </row>
    <row r="6789" spans="1:5">
      <c r="A6789">
        <v>5206014</v>
      </c>
      <c r="B6789">
        <v>5236009</v>
      </c>
      <c r="C6789" s="293">
        <v>129600000</v>
      </c>
      <c r="D6789">
        <f t="shared" si="212"/>
        <v>5206014</v>
      </c>
      <c r="E6789">
        <f t="shared" si="213"/>
        <v>5236009</v>
      </c>
    </row>
    <row r="6790" spans="1:5">
      <c r="A6790">
        <v>5206016</v>
      </c>
      <c r="B6790">
        <v>5236010</v>
      </c>
      <c r="C6790" s="293">
        <v>149000000</v>
      </c>
      <c r="D6790">
        <f t="shared" si="212"/>
        <v>5206016</v>
      </c>
      <c r="E6790">
        <f t="shared" si="213"/>
        <v>5236010</v>
      </c>
    </row>
    <row r="6791" spans="1:5">
      <c r="A6791">
        <v>5206017</v>
      </c>
      <c r="B6791">
        <v>5236011</v>
      </c>
      <c r="C6791" s="293">
        <v>109200000</v>
      </c>
      <c r="D6791">
        <f t="shared" si="212"/>
        <v>5206017</v>
      </c>
      <c r="E6791">
        <f t="shared" si="213"/>
        <v>5236011</v>
      </c>
    </row>
    <row r="6792" spans="1:5">
      <c r="A6792">
        <v>5206018</v>
      </c>
      <c r="B6792">
        <v>5236012</v>
      </c>
      <c r="C6792" s="293">
        <v>248700000</v>
      </c>
      <c r="D6792">
        <f t="shared" si="212"/>
        <v>5206018</v>
      </c>
      <c r="E6792">
        <f t="shared" si="213"/>
        <v>5236012</v>
      </c>
    </row>
    <row r="6793" spans="1:5">
      <c r="A6793">
        <v>5206019</v>
      </c>
      <c r="B6793">
        <v>5236013</v>
      </c>
      <c r="C6793" s="293">
        <v>265300000</v>
      </c>
      <c r="D6793">
        <f t="shared" si="212"/>
        <v>5206019</v>
      </c>
      <c r="E6793">
        <f t="shared" si="213"/>
        <v>5236013</v>
      </c>
    </row>
    <row r="6794" spans="1:5">
      <c r="A6794">
        <v>5208001</v>
      </c>
      <c r="B6794">
        <v>5236014</v>
      </c>
      <c r="C6794" s="293">
        <v>46400000</v>
      </c>
      <c r="D6794">
        <f t="shared" si="212"/>
        <v>5208001</v>
      </c>
      <c r="E6794">
        <f t="shared" si="213"/>
        <v>5236014</v>
      </c>
    </row>
    <row r="6795" spans="1:5">
      <c r="A6795">
        <v>5208003</v>
      </c>
      <c r="B6795">
        <v>5236015</v>
      </c>
      <c r="C6795" s="293">
        <v>43100000</v>
      </c>
      <c r="D6795">
        <f t="shared" si="212"/>
        <v>5208003</v>
      </c>
      <c r="E6795">
        <f t="shared" si="213"/>
        <v>5236015</v>
      </c>
    </row>
    <row r="6796" spans="1:5">
      <c r="A6796">
        <v>5208005</v>
      </c>
      <c r="B6796">
        <v>5236016</v>
      </c>
      <c r="C6796" s="293">
        <v>110400000</v>
      </c>
      <c r="D6796">
        <f t="shared" si="212"/>
        <v>5208005</v>
      </c>
      <c r="E6796">
        <f t="shared" si="213"/>
        <v>5236016</v>
      </c>
    </row>
    <row r="6797" spans="1:5">
      <c r="A6797">
        <v>5208008</v>
      </c>
      <c r="B6797">
        <v>5236017</v>
      </c>
      <c r="C6797" s="293">
        <v>27000000</v>
      </c>
      <c r="D6797">
        <f t="shared" si="212"/>
        <v>5208008</v>
      </c>
      <c r="E6797">
        <f t="shared" si="213"/>
        <v>5236017</v>
      </c>
    </row>
    <row r="6798" spans="1:5">
      <c r="A6798">
        <v>5208009</v>
      </c>
      <c r="B6798">
        <v>5236018</v>
      </c>
      <c r="C6798" s="293">
        <v>26800000</v>
      </c>
      <c r="D6798">
        <f t="shared" si="212"/>
        <v>5208009</v>
      </c>
      <c r="E6798">
        <f t="shared" si="213"/>
        <v>5236018</v>
      </c>
    </row>
    <row r="6799" spans="1:5">
      <c r="A6799">
        <v>5208018</v>
      </c>
      <c r="B6799">
        <v>5236019</v>
      </c>
      <c r="C6799" s="293">
        <v>164800000</v>
      </c>
      <c r="D6799">
        <f t="shared" si="212"/>
        <v>5208018</v>
      </c>
      <c r="E6799">
        <f t="shared" si="213"/>
        <v>5236019</v>
      </c>
    </row>
    <row r="6800" spans="1:5">
      <c r="A6800">
        <v>5208020</v>
      </c>
      <c r="B6800">
        <v>5236020</v>
      </c>
      <c r="C6800" s="293">
        <v>161800000</v>
      </c>
      <c r="D6800">
        <f t="shared" si="212"/>
        <v>5208020</v>
      </c>
      <c r="E6800">
        <f t="shared" si="213"/>
        <v>5236020</v>
      </c>
    </row>
    <row r="6801" spans="1:5">
      <c r="A6801">
        <v>5208021</v>
      </c>
      <c r="B6801">
        <v>5236021</v>
      </c>
      <c r="C6801" s="293">
        <v>212000000</v>
      </c>
      <c r="D6801">
        <f t="shared" si="212"/>
        <v>5208021</v>
      </c>
      <c r="E6801">
        <f t="shared" si="213"/>
        <v>5236021</v>
      </c>
    </row>
    <row r="6802" spans="1:5">
      <c r="A6802">
        <v>5208022</v>
      </c>
      <c r="B6802">
        <v>5236022</v>
      </c>
      <c r="C6802" s="293">
        <v>143700000</v>
      </c>
      <c r="D6802">
        <f t="shared" si="212"/>
        <v>5208022</v>
      </c>
      <c r="E6802">
        <f t="shared" si="213"/>
        <v>5236022</v>
      </c>
    </row>
    <row r="6803" spans="1:5">
      <c r="A6803">
        <v>5208024</v>
      </c>
      <c r="B6803">
        <v>5236023</v>
      </c>
      <c r="C6803" s="293">
        <v>145200000</v>
      </c>
      <c r="D6803">
        <f t="shared" si="212"/>
        <v>5208024</v>
      </c>
      <c r="E6803">
        <f t="shared" si="213"/>
        <v>5236023</v>
      </c>
    </row>
    <row r="6804" spans="1:5">
      <c r="A6804">
        <v>5208026</v>
      </c>
      <c r="B6804">
        <v>5236024</v>
      </c>
      <c r="C6804" s="293">
        <v>165300000</v>
      </c>
      <c r="D6804">
        <f t="shared" si="212"/>
        <v>5208026</v>
      </c>
      <c r="E6804">
        <f t="shared" si="213"/>
        <v>5236024</v>
      </c>
    </row>
    <row r="6805" spans="1:5">
      <c r="A6805">
        <v>5208027</v>
      </c>
      <c r="B6805">
        <v>5236025</v>
      </c>
      <c r="C6805" s="293">
        <v>177100000</v>
      </c>
      <c r="D6805">
        <f t="shared" si="212"/>
        <v>5208027</v>
      </c>
      <c r="E6805">
        <f t="shared" si="213"/>
        <v>5236025</v>
      </c>
    </row>
    <row r="6806" spans="1:5">
      <c r="A6806">
        <v>5208028</v>
      </c>
      <c r="B6806">
        <v>5236026</v>
      </c>
      <c r="C6806" s="293">
        <v>54100000</v>
      </c>
      <c r="D6806">
        <f t="shared" si="212"/>
        <v>5208028</v>
      </c>
      <c r="E6806">
        <f t="shared" si="213"/>
        <v>5236026</v>
      </c>
    </row>
    <row r="6807" spans="1:5">
      <c r="A6807">
        <v>5208033</v>
      </c>
      <c r="B6807">
        <v>5236027</v>
      </c>
      <c r="C6807" s="293">
        <v>154900000</v>
      </c>
      <c r="D6807">
        <f t="shared" si="212"/>
        <v>5208033</v>
      </c>
      <c r="E6807">
        <f t="shared" si="213"/>
        <v>5236027</v>
      </c>
    </row>
    <row r="6808" spans="1:5">
      <c r="A6808">
        <v>5208034</v>
      </c>
      <c r="B6808">
        <v>5236028</v>
      </c>
      <c r="C6808" s="293">
        <v>112600000</v>
      </c>
      <c r="D6808">
        <f t="shared" si="212"/>
        <v>5208034</v>
      </c>
      <c r="E6808">
        <f t="shared" si="213"/>
        <v>5236028</v>
      </c>
    </row>
    <row r="6809" spans="1:5">
      <c r="A6809">
        <v>5208035</v>
      </c>
      <c r="B6809">
        <v>5236029</v>
      </c>
      <c r="C6809" s="293">
        <v>162900000</v>
      </c>
      <c r="D6809">
        <f t="shared" si="212"/>
        <v>5208035</v>
      </c>
      <c r="E6809">
        <f t="shared" si="213"/>
        <v>5236029</v>
      </c>
    </row>
    <row r="6810" spans="1:5">
      <c r="A6810">
        <v>5208036</v>
      </c>
      <c r="B6810">
        <v>5236030</v>
      </c>
      <c r="C6810" s="293">
        <v>274700000</v>
      </c>
      <c r="D6810">
        <f t="shared" si="212"/>
        <v>5208036</v>
      </c>
      <c r="E6810">
        <f t="shared" si="213"/>
        <v>5236030</v>
      </c>
    </row>
    <row r="6811" spans="1:5">
      <c r="A6811">
        <v>5208037</v>
      </c>
      <c r="B6811">
        <v>5236031</v>
      </c>
      <c r="C6811" s="293">
        <v>276600000</v>
      </c>
      <c r="D6811">
        <f t="shared" si="212"/>
        <v>5208037</v>
      </c>
      <c r="E6811">
        <f t="shared" si="213"/>
        <v>5236031</v>
      </c>
    </row>
    <row r="6812" spans="1:5">
      <c r="A6812">
        <v>5208039</v>
      </c>
      <c r="B6812">
        <v>5236032</v>
      </c>
      <c r="C6812" s="293">
        <v>179100000</v>
      </c>
      <c r="D6812">
        <f t="shared" si="212"/>
        <v>5208039</v>
      </c>
      <c r="E6812">
        <f t="shared" si="213"/>
        <v>5236032</v>
      </c>
    </row>
    <row r="6813" spans="1:5">
      <c r="A6813">
        <v>5208041</v>
      </c>
      <c r="B6813">
        <v>5236033</v>
      </c>
      <c r="C6813" s="293">
        <v>210000000</v>
      </c>
      <c r="D6813">
        <f t="shared" si="212"/>
        <v>5208041</v>
      </c>
      <c r="E6813">
        <f t="shared" si="213"/>
        <v>5236033</v>
      </c>
    </row>
    <row r="6814" spans="1:5">
      <c r="A6814">
        <v>5208042</v>
      </c>
      <c r="B6814">
        <v>5236034</v>
      </c>
      <c r="C6814" s="293">
        <v>233300000</v>
      </c>
      <c r="D6814">
        <f t="shared" si="212"/>
        <v>5208042</v>
      </c>
      <c r="E6814">
        <f t="shared" si="213"/>
        <v>5236034</v>
      </c>
    </row>
    <row r="6815" spans="1:5">
      <c r="A6815">
        <v>5208043</v>
      </c>
      <c r="B6815">
        <v>5236035</v>
      </c>
      <c r="C6815" s="293">
        <v>280900000</v>
      </c>
      <c r="D6815">
        <f t="shared" si="212"/>
        <v>5208043</v>
      </c>
      <c r="E6815">
        <f t="shared" si="213"/>
        <v>5236035</v>
      </c>
    </row>
    <row r="6816" spans="1:5">
      <c r="A6816">
        <v>5208044</v>
      </c>
      <c r="B6816">
        <v>5236036</v>
      </c>
      <c r="C6816" s="293">
        <v>329800000</v>
      </c>
      <c r="D6816">
        <f t="shared" si="212"/>
        <v>5208044</v>
      </c>
      <c r="E6816">
        <f t="shared" si="213"/>
        <v>5236036</v>
      </c>
    </row>
    <row r="6817" spans="1:5">
      <c r="A6817">
        <v>5208045</v>
      </c>
      <c r="B6817">
        <v>5236037</v>
      </c>
      <c r="C6817" s="293">
        <v>333600000</v>
      </c>
      <c r="D6817">
        <f t="shared" si="212"/>
        <v>5208045</v>
      </c>
      <c r="E6817">
        <f t="shared" si="213"/>
        <v>5236037</v>
      </c>
    </row>
    <row r="6818" spans="1:5">
      <c r="A6818">
        <v>5208046</v>
      </c>
      <c r="B6818">
        <v>5236038</v>
      </c>
      <c r="C6818" s="293">
        <v>396600000</v>
      </c>
      <c r="D6818">
        <f t="shared" si="212"/>
        <v>5208046</v>
      </c>
      <c r="E6818">
        <f t="shared" si="213"/>
        <v>5236038</v>
      </c>
    </row>
    <row r="6819" spans="1:5">
      <c r="A6819">
        <v>5208047</v>
      </c>
      <c r="B6819">
        <v>5236039</v>
      </c>
      <c r="C6819" s="293">
        <v>231100000</v>
      </c>
      <c r="D6819">
        <f t="shared" si="212"/>
        <v>5208047</v>
      </c>
      <c r="E6819">
        <f t="shared" si="213"/>
        <v>5236039</v>
      </c>
    </row>
    <row r="6820" spans="1:5">
      <c r="A6820">
        <v>5208048</v>
      </c>
      <c r="B6820">
        <v>5236040</v>
      </c>
      <c r="C6820" s="293">
        <v>303100000</v>
      </c>
      <c r="D6820">
        <f t="shared" si="212"/>
        <v>5208048</v>
      </c>
      <c r="E6820">
        <f t="shared" si="213"/>
        <v>5236040</v>
      </c>
    </row>
    <row r="6821" spans="1:5">
      <c r="A6821">
        <v>5208049</v>
      </c>
      <c r="B6821">
        <v>5236041</v>
      </c>
      <c r="C6821" s="293">
        <v>38700000</v>
      </c>
      <c r="D6821">
        <f t="shared" si="212"/>
        <v>5208049</v>
      </c>
      <c r="E6821">
        <f t="shared" si="213"/>
        <v>5236041</v>
      </c>
    </row>
    <row r="6822" spans="1:5">
      <c r="A6822">
        <v>5208050</v>
      </c>
      <c r="B6822">
        <v>5236042</v>
      </c>
      <c r="C6822" s="293">
        <v>196500000</v>
      </c>
      <c r="D6822">
        <f t="shared" si="212"/>
        <v>5208050</v>
      </c>
      <c r="E6822">
        <f t="shared" si="213"/>
        <v>5236042</v>
      </c>
    </row>
    <row r="6823" spans="1:5">
      <c r="A6823">
        <v>5208051</v>
      </c>
      <c r="B6823">
        <v>5236043</v>
      </c>
      <c r="C6823" s="293">
        <v>220900000</v>
      </c>
      <c r="D6823">
        <f t="shared" si="212"/>
        <v>5208051</v>
      </c>
      <c r="E6823">
        <f t="shared" si="213"/>
        <v>5236043</v>
      </c>
    </row>
    <row r="6824" spans="1:5">
      <c r="A6824">
        <v>5208052</v>
      </c>
      <c r="B6824">
        <v>5236044</v>
      </c>
      <c r="C6824" s="293">
        <v>194000000</v>
      </c>
      <c r="D6824">
        <f t="shared" si="212"/>
        <v>5208052</v>
      </c>
      <c r="E6824">
        <f t="shared" si="213"/>
        <v>5236044</v>
      </c>
    </row>
    <row r="6825" spans="1:5">
      <c r="A6825">
        <v>5208053</v>
      </c>
      <c r="B6825">
        <v>5236045</v>
      </c>
      <c r="C6825" s="293">
        <v>129900000</v>
      </c>
      <c r="D6825">
        <f t="shared" si="212"/>
        <v>5208053</v>
      </c>
      <c r="E6825">
        <f t="shared" si="213"/>
        <v>5236045</v>
      </c>
    </row>
    <row r="6826" spans="1:5">
      <c r="A6826">
        <v>5208054</v>
      </c>
      <c r="B6826">
        <v>5236046</v>
      </c>
      <c r="C6826" s="293">
        <v>247900000</v>
      </c>
      <c r="D6826">
        <f t="shared" si="212"/>
        <v>5208054</v>
      </c>
      <c r="E6826">
        <f t="shared" si="213"/>
        <v>5236046</v>
      </c>
    </row>
    <row r="6827" spans="1:5">
      <c r="A6827">
        <v>5208055</v>
      </c>
      <c r="B6827">
        <v>5236047</v>
      </c>
      <c r="C6827" s="293">
        <v>232600000</v>
      </c>
      <c r="D6827">
        <f t="shared" si="212"/>
        <v>5208055</v>
      </c>
      <c r="E6827">
        <f t="shared" si="213"/>
        <v>5236047</v>
      </c>
    </row>
    <row r="6828" spans="1:5">
      <c r="A6828">
        <v>5208056</v>
      </c>
      <c r="B6828">
        <v>5236048</v>
      </c>
      <c r="C6828" s="293">
        <v>134300000</v>
      </c>
      <c r="D6828">
        <f t="shared" si="212"/>
        <v>5208056</v>
      </c>
      <c r="E6828">
        <f t="shared" si="213"/>
        <v>5236048</v>
      </c>
    </row>
    <row r="6829" spans="1:5">
      <c r="A6829">
        <v>5208057</v>
      </c>
      <c r="B6829">
        <v>5236049</v>
      </c>
      <c r="C6829" s="293">
        <v>130800000</v>
      </c>
      <c r="D6829">
        <f t="shared" si="212"/>
        <v>5208057</v>
      </c>
      <c r="E6829">
        <f t="shared" si="213"/>
        <v>5236049</v>
      </c>
    </row>
    <row r="6830" spans="1:5">
      <c r="A6830">
        <v>5208058</v>
      </c>
      <c r="B6830">
        <v>5236050</v>
      </c>
      <c r="C6830" s="293">
        <v>189900000</v>
      </c>
      <c r="D6830">
        <f t="shared" si="212"/>
        <v>5208058</v>
      </c>
      <c r="E6830">
        <f t="shared" si="213"/>
        <v>5236050</v>
      </c>
    </row>
    <row r="6831" spans="1:5">
      <c r="A6831">
        <v>5208059</v>
      </c>
      <c r="B6831">
        <v>5236051</v>
      </c>
      <c r="C6831" s="293">
        <v>194000000</v>
      </c>
      <c r="D6831">
        <f t="shared" si="212"/>
        <v>5208059</v>
      </c>
      <c r="E6831">
        <f t="shared" si="213"/>
        <v>5236051</v>
      </c>
    </row>
    <row r="6832" spans="1:5">
      <c r="A6832">
        <v>5208060</v>
      </c>
      <c r="B6832">
        <v>5236052</v>
      </c>
      <c r="C6832" s="293">
        <v>190600000</v>
      </c>
      <c r="D6832">
        <f t="shared" si="212"/>
        <v>5208060</v>
      </c>
      <c r="E6832">
        <f t="shared" si="213"/>
        <v>5236052</v>
      </c>
    </row>
    <row r="6833" spans="1:5">
      <c r="A6833">
        <v>5208061</v>
      </c>
      <c r="B6833">
        <v>5236053</v>
      </c>
      <c r="C6833" s="293">
        <v>201700000</v>
      </c>
      <c r="D6833">
        <f t="shared" si="212"/>
        <v>5208061</v>
      </c>
      <c r="E6833">
        <f t="shared" si="213"/>
        <v>5236053</v>
      </c>
    </row>
    <row r="6834" spans="1:5">
      <c r="A6834">
        <v>5208062</v>
      </c>
      <c r="B6834">
        <v>5236054</v>
      </c>
      <c r="C6834" s="293">
        <v>201700000</v>
      </c>
      <c r="D6834">
        <f t="shared" si="212"/>
        <v>5208062</v>
      </c>
      <c r="E6834">
        <f t="shared" si="213"/>
        <v>5236054</v>
      </c>
    </row>
    <row r="6835" spans="1:5">
      <c r="A6835">
        <v>5208063</v>
      </c>
      <c r="B6835">
        <v>5236055</v>
      </c>
      <c r="C6835" s="293">
        <v>207400000</v>
      </c>
      <c r="D6835">
        <f t="shared" si="212"/>
        <v>5208063</v>
      </c>
      <c r="E6835">
        <f t="shared" si="213"/>
        <v>5236055</v>
      </c>
    </row>
    <row r="6836" spans="1:5">
      <c r="A6836">
        <v>5208064</v>
      </c>
      <c r="B6836">
        <v>5236056</v>
      </c>
      <c r="C6836" s="293">
        <v>187100000</v>
      </c>
      <c r="D6836">
        <f t="shared" si="212"/>
        <v>5208064</v>
      </c>
      <c r="E6836">
        <f t="shared" si="213"/>
        <v>5236056</v>
      </c>
    </row>
    <row r="6837" spans="1:5">
      <c r="A6837">
        <v>5208065</v>
      </c>
      <c r="B6837">
        <v>5236057</v>
      </c>
      <c r="C6837" s="293">
        <v>171800000</v>
      </c>
      <c r="D6837">
        <f t="shared" si="212"/>
        <v>5208065</v>
      </c>
      <c r="E6837">
        <f t="shared" si="213"/>
        <v>5236057</v>
      </c>
    </row>
    <row r="6838" spans="1:5">
      <c r="A6838">
        <v>5208066</v>
      </c>
      <c r="B6838">
        <v>5236058</v>
      </c>
      <c r="C6838" s="293">
        <v>188900000</v>
      </c>
      <c r="D6838">
        <f t="shared" si="212"/>
        <v>5208066</v>
      </c>
      <c r="E6838">
        <f t="shared" si="213"/>
        <v>5236058</v>
      </c>
    </row>
    <row r="6839" spans="1:5">
      <c r="A6839">
        <v>5208067</v>
      </c>
      <c r="B6839">
        <v>5236059</v>
      </c>
      <c r="C6839" s="293">
        <v>139100000</v>
      </c>
      <c r="D6839">
        <f t="shared" si="212"/>
        <v>5208067</v>
      </c>
      <c r="E6839">
        <f t="shared" si="213"/>
        <v>5236059</v>
      </c>
    </row>
    <row r="6840" spans="1:5">
      <c r="A6840">
        <v>5208068</v>
      </c>
      <c r="B6840">
        <v>5236060</v>
      </c>
      <c r="C6840" s="293">
        <v>146500000</v>
      </c>
      <c r="D6840">
        <f t="shared" si="212"/>
        <v>5208068</v>
      </c>
      <c r="E6840">
        <f t="shared" si="213"/>
        <v>5236060</v>
      </c>
    </row>
    <row r="6841" spans="1:5">
      <c r="A6841">
        <v>5208069</v>
      </c>
      <c r="B6841">
        <v>5236061</v>
      </c>
      <c r="C6841" s="293">
        <v>230600000</v>
      </c>
      <c r="D6841">
        <f t="shared" si="212"/>
        <v>5208069</v>
      </c>
      <c r="E6841">
        <f t="shared" si="213"/>
        <v>5236061</v>
      </c>
    </row>
    <row r="6842" spans="1:5">
      <c r="A6842">
        <v>5208070</v>
      </c>
      <c r="B6842">
        <v>5236062</v>
      </c>
      <c r="C6842" s="293">
        <v>246600000</v>
      </c>
      <c r="D6842">
        <f t="shared" si="212"/>
        <v>5208070</v>
      </c>
      <c r="E6842">
        <f t="shared" si="213"/>
        <v>5236062</v>
      </c>
    </row>
    <row r="6843" spans="1:5">
      <c r="A6843">
        <v>5208071</v>
      </c>
      <c r="B6843">
        <v>5236063</v>
      </c>
      <c r="C6843" s="293">
        <v>225100000</v>
      </c>
      <c r="D6843">
        <f t="shared" si="212"/>
        <v>5208071</v>
      </c>
      <c r="E6843">
        <f t="shared" si="213"/>
        <v>5236063</v>
      </c>
    </row>
    <row r="6844" spans="1:5">
      <c r="A6844">
        <v>5208072</v>
      </c>
      <c r="B6844">
        <v>5236064</v>
      </c>
      <c r="C6844" s="293">
        <v>239900000</v>
      </c>
      <c r="D6844">
        <f t="shared" si="212"/>
        <v>5208072</v>
      </c>
      <c r="E6844">
        <f t="shared" si="213"/>
        <v>5236064</v>
      </c>
    </row>
    <row r="6845" spans="1:5">
      <c r="A6845">
        <v>5208073</v>
      </c>
      <c r="B6845">
        <v>5236065</v>
      </c>
      <c r="C6845" s="293">
        <v>295900000</v>
      </c>
      <c r="D6845">
        <f t="shared" si="212"/>
        <v>5208073</v>
      </c>
      <c r="E6845">
        <f t="shared" si="213"/>
        <v>5236065</v>
      </c>
    </row>
    <row r="6846" spans="1:5">
      <c r="A6846">
        <v>5208074</v>
      </c>
      <c r="B6846">
        <v>5236066</v>
      </c>
      <c r="C6846" s="293">
        <v>245200000</v>
      </c>
      <c r="D6846">
        <f t="shared" si="212"/>
        <v>5208074</v>
      </c>
      <c r="E6846">
        <f t="shared" si="213"/>
        <v>5236066</v>
      </c>
    </row>
    <row r="6847" spans="1:5">
      <c r="A6847">
        <v>5208075</v>
      </c>
      <c r="B6847">
        <v>5236067</v>
      </c>
      <c r="C6847" s="293">
        <v>259700000</v>
      </c>
      <c r="D6847">
        <f t="shared" si="212"/>
        <v>5208075</v>
      </c>
      <c r="E6847">
        <f t="shared" si="213"/>
        <v>5236067</v>
      </c>
    </row>
    <row r="6848" spans="1:5">
      <c r="A6848">
        <v>5208076</v>
      </c>
      <c r="B6848">
        <v>5236068</v>
      </c>
      <c r="C6848" s="293">
        <v>263000000</v>
      </c>
      <c r="D6848">
        <f t="shared" si="212"/>
        <v>5208076</v>
      </c>
      <c r="E6848">
        <f t="shared" si="213"/>
        <v>5236068</v>
      </c>
    </row>
    <row r="6849" spans="1:5">
      <c r="A6849">
        <v>5208077</v>
      </c>
      <c r="B6849">
        <v>5236069</v>
      </c>
      <c r="C6849" s="293">
        <v>295200000</v>
      </c>
      <c r="D6849">
        <f t="shared" si="212"/>
        <v>5208077</v>
      </c>
      <c r="E6849">
        <f t="shared" si="213"/>
        <v>5236069</v>
      </c>
    </row>
    <row r="6850" spans="1:5">
      <c r="A6850">
        <v>5208078</v>
      </c>
      <c r="B6850">
        <v>5236070</v>
      </c>
      <c r="C6850" s="293">
        <v>392700000</v>
      </c>
      <c r="D6850">
        <f t="shared" si="212"/>
        <v>5208078</v>
      </c>
      <c r="E6850">
        <f t="shared" si="213"/>
        <v>5236070</v>
      </c>
    </row>
    <row r="6851" spans="1:5">
      <c r="A6851">
        <v>5208079</v>
      </c>
      <c r="B6851">
        <v>5236071</v>
      </c>
      <c r="C6851" s="293">
        <v>160900000</v>
      </c>
      <c r="D6851">
        <f t="shared" ref="D6851:D6914" si="214">+A6851*1</f>
        <v>5208079</v>
      </c>
      <c r="E6851">
        <f t="shared" ref="E6851:E6914" si="215">+B6851*1</f>
        <v>5236071</v>
      </c>
    </row>
    <row r="6852" spans="1:5">
      <c r="A6852">
        <v>5208080</v>
      </c>
      <c r="B6852">
        <v>5236072</v>
      </c>
      <c r="C6852" s="293">
        <v>244800000</v>
      </c>
      <c r="D6852">
        <f t="shared" si="214"/>
        <v>5208080</v>
      </c>
      <c r="E6852">
        <f t="shared" si="215"/>
        <v>5236072</v>
      </c>
    </row>
    <row r="6853" spans="1:5">
      <c r="A6853">
        <v>5208081</v>
      </c>
      <c r="B6853">
        <v>5236073</v>
      </c>
      <c r="C6853" s="293">
        <v>371400000</v>
      </c>
      <c r="D6853">
        <f t="shared" si="214"/>
        <v>5208081</v>
      </c>
      <c r="E6853">
        <f t="shared" si="215"/>
        <v>5236073</v>
      </c>
    </row>
    <row r="6854" spans="1:5">
      <c r="A6854">
        <v>5208082</v>
      </c>
      <c r="B6854">
        <v>5236074</v>
      </c>
      <c r="C6854" s="293">
        <v>113400000</v>
      </c>
      <c r="D6854">
        <f t="shared" si="214"/>
        <v>5208082</v>
      </c>
      <c r="E6854">
        <f t="shared" si="215"/>
        <v>5236074</v>
      </c>
    </row>
    <row r="6855" spans="1:5">
      <c r="A6855">
        <v>5208083</v>
      </c>
      <c r="B6855">
        <v>5236075</v>
      </c>
      <c r="C6855" s="293">
        <v>284700000</v>
      </c>
      <c r="D6855">
        <f t="shared" si="214"/>
        <v>5208083</v>
      </c>
      <c r="E6855">
        <f t="shared" si="215"/>
        <v>5236075</v>
      </c>
    </row>
    <row r="6856" spans="1:5">
      <c r="A6856">
        <v>5208084</v>
      </c>
      <c r="B6856">
        <v>5236076</v>
      </c>
      <c r="C6856" s="293">
        <v>90000000</v>
      </c>
      <c r="D6856">
        <f t="shared" si="214"/>
        <v>5208084</v>
      </c>
      <c r="E6856">
        <f t="shared" si="215"/>
        <v>5236076</v>
      </c>
    </row>
    <row r="6857" spans="1:5">
      <c r="A6857">
        <v>5208085</v>
      </c>
      <c r="B6857">
        <v>5236077</v>
      </c>
      <c r="C6857" s="293">
        <v>194500000</v>
      </c>
      <c r="D6857">
        <f t="shared" si="214"/>
        <v>5208085</v>
      </c>
      <c r="E6857">
        <f t="shared" si="215"/>
        <v>5236077</v>
      </c>
    </row>
    <row r="6858" spans="1:5">
      <c r="A6858">
        <v>5208086</v>
      </c>
      <c r="B6858">
        <v>5236078</v>
      </c>
      <c r="C6858" s="293">
        <v>359500000</v>
      </c>
      <c r="D6858">
        <f t="shared" si="214"/>
        <v>5208086</v>
      </c>
      <c r="E6858">
        <f t="shared" si="215"/>
        <v>5236078</v>
      </c>
    </row>
    <row r="6859" spans="1:5">
      <c r="A6859">
        <v>5208087</v>
      </c>
      <c r="B6859">
        <v>5236079</v>
      </c>
      <c r="C6859" s="293">
        <v>228400000</v>
      </c>
      <c r="D6859">
        <f t="shared" si="214"/>
        <v>5208087</v>
      </c>
      <c r="E6859">
        <f t="shared" si="215"/>
        <v>5236079</v>
      </c>
    </row>
    <row r="6860" spans="1:5">
      <c r="A6860">
        <v>5208088</v>
      </c>
      <c r="B6860">
        <v>5236080</v>
      </c>
      <c r="C6860" s="293">
        <v>252800000</v>
      </c>
      <c r="D6860">
        <f t="shared" si="214"/>
        <v>5208088</v>
      </c>
      <c r="E6860">
        <f t="shared" si="215"/>
        <v>5236080</v>
      </c>
    </row>
    <row r="6861" spans="1:5">
      <c r="A6861">
        <v>5208089</v>
      </c>
      <c r="B6861">
        <v>5236081</v>
      </c>
      <c r="C6861" s="293">
        <v>226100000</v>
      </c>
      <c r="D6861">
        <f t="shared" si="214"/>
        <v>5208089</v>
      </c>
      <c r="E6861">
        <f t="shared" si="215"/>
        <v>5236081</v>
      </c>
    </row>
    <row r="6862" spans="1:5">
      <c r="A6862">
        <v>5208090</v>
      </c>
      <c r="B6862">
        <v>5236082</v>
      </c>
      <c r="C6862" s="293">
        <v>168800000</v>
      </c>
      <c r="D6862">
        <f t="shared" si="214"/>
        <v>5208090</v>
      </c>
      <c r="E6862">
        <f t="shared" si="215"/>
        <v>5236082</v>
      </c>
    </row>
    <row r="6863" spans="1:5">
      <c r="A6863">
        <v>5208091</v>
      </c>
      <c r="B6863">
        <v>5236083</v>
      </c>
      <c r="C6863" s="293">
        <v>203000000</v>
      </c>
      <c r="D6863">
        <f t="shared" si="214"/>
        <v>5208091</v>
      </c>
      <c r="E6863">
        <f t="shared" si="215"/>
        <v>5236083</v>
      </c>
    </row>
    <row r="6864" spans="1:5">
      <c r="A6864">
        <v>5208092</v>
      </c>
      <c r="B6864">
        <v>5236084</v>
      </c>
      <c r="C6864" s="293">
        <v>226100000</v>
      </c>
      <c r="D6864">
        <f t="shared" si="214"/>
        <v>5208092</v>
      </c>
      <c r="E6864">
        <f t="shared" si="215"/>
        <v>5236084</v>
      </c>
    </row>
    <row r="6865" spans="1:5">
      <c r="A6865">
        <v>5208093</v>
      </c>
      <c r="B6865">
        <v>5236085</v>
      </c>
      <c r="C6865" s="293">
        <v>549900000</v>
      </c>
      <c r="D6865">
        <f t="shared" si="214"/>
        <v>5208093</v>
      </c>
      <c r="E6865">
        <f t="shared" si="215"/>
        <v>5236085</v>
      </c>
    </row>
    <row r="6866" spans="1:5">
      <c r="A6866">
        <v>5208094</v>
      </c>
      <c r="B6866">
        <v>5236086</v>
      </c>
      <c r="C6866" s="293">
        <v>232800000</v>
      </c>
      <c r="D6866">
        <f t="shared" si="214"/>
        <v>5208094</v>
      </c>
      <c r="E6866">
        <f t="shared" si="215"/>
        <v>5236086</v>
      </c>
    </row>
    <row r="6867" spans="1:5">
      <c r="A6867">
        <v>5208095</v>
      </c>
      <c r="B6867">
        <v>5236087</v>
      </c>
      <c r="C6867" s="293">
        <v>223500000</v>
      </c>
      <c r="D6867">
        <f t="shared" si="214"/>
        <v>5208095</v>
      </c>
      <c r="E6867">
        <f t="shared" si="215"/>
        <v>5236087</v>
      </c>
    </row>
    <row r="6868" spans="1:5">
      <c r="A6868">
        <v>5208096</v>
      </c>
      <c r="B6868">
        <v>5236088</v>
      </c>
      <c r="C6868" s="293">
        <v>281800000</v>
      </c>
      <c r="D6868">
        <f t="shared" si="214"/>
        <v>5208096</v>
      </c>
      <c r="E6868">
        <f t="shared" si="215"/>
        <v>5236088</v>
      </c>
    </row>
    <row r="6869" spans="1:5">
      <c r="A6869">
        <v>5208097</v>
      </c>
      <c r="B6869">
        <v>5236089</v>
      </c>
      <c r="C6869" s="293">
        <v>415100000</v>
      </c>
      <c r="D6869">
        <f t="shared" si="214"/>
        <v>5208097</v>
      </c>
      <c r="E6869">
        <f t="shared" si="215"/>
        <v>5236089</v>
      </c>
    </row>
    <row r="6870" spans="1:5">
      <c r="A6870">
        <v>5208098</v>
      </c>
      <c r="B6870">
        <v>5236090</v>
      </c>
      <c r="C6870" s="293">
        <v>195000000</v>
      </c>
      <c r="D6870">
        <f t="shared" si="214"/>
        <v>5208098</v>
      </c>
      <c r="E6870">
        <f t="shared" si="215"/>
        <v>5236090</v>
      </c>
    </row>
    <row r="6871" spans="1:5">
      <c r="A6871">
        <v>5208099</v>
      </c>
      <c r="B6871">
        <v>5236091</v>
      </c>
      <c r="C6871" s="293">
        <v>228400000</v>
      </c>
      <c r="D6871">
        <f t="shared" si="214"/>
        <v>5208099</v>
      </c>
      <c r="E6871">
        <f t="shared" si="215"/>
        <v>5236091</v>
      </c>
    </row>
    <row r="6872" spans="1:5">
      <c r="A6872">
        <v>5208100</v>
      </c>
      <c r="B6872">
        <v>5236092</v>
      </c>
      <c r="C6872" s="293">
        <v>473600000</v>
      </c>
      <c r="D6872">
        <f t="shared" si="214"/>
        <v>5208100</v>
      </c>
      <c r="E6872">
        <f t="shared" si="215"/>
        <v>5236092</v>
      </c>
    </row>
    <row r="6873" spans="1:5">
      <c r="A6873">
        <v>5208101</v>
      </c>
      <c r="B6873">
        <v>5236093</v>
      </c>
      <c r="C6873" s="293">
        <v>168700000</v>
      </c>
      <c r="D6873">
        <f t="shared" si="214"/>
        <v>5208101</v>
      </c>
      <c r="E6873">
        <f t="shared" si="215"/>
        <v>5236093</v>
      </c>
    </row>
    <row r="6874" spans="1:5">
      <c r="A6874">
        <v>5208102</v>
      </c>
      <c r="B6874">
        <v>5236094</v>
      </c>
      <c r="C6874" s="293">
        <v>236500000</v>
      </c>
      <c r="D6874">
        <f t="shared" si="214"/>
        <v>5208102</v>
      </c>
      <c r="E6874">
        <f t="shared" si="215"/>
        <v>5236094</v>
      </c>
    </row>
    <row r="6875" spans="1:5">
      <c r="A6875">
        <v>5208103</v>
      </c>
      <c r="B6875">
        <v>5236095</v>
      </c>
      <c r="C6875" s="293">
        <v>446300000</v>
      </c>
      <c r="D6875">
        <f t="shared" si="214"/>
        <v>5208103</v>
      </c>
      <c r="E6875">
        <f t="shared" si="215"/>
        <v>5236095</v>
      </c>
    </row>
    <row r="6876" spans="1:5">
      <c r="A6876">
        <v>5208104</v>
      </c>
      <c r="B6876">
        <v>5236096</v>
      </c>
      <c r="C6876" s="293">
        <v>336500000</v>
      </c>
      <c r="D6876">
        <f t="shared" si="214"/>
        <v>5208104</v>
      </c>
      <c r="E6876">
        <f t="shared" si="215"/>
        <v>5236096</v>
      </c>
    </row>
    <row r="6877" spans="1:5">
      <c r="A6877">
        <v>5208105</v>
      </c>
      <c r="B6877">
        <v>5236097</v>
      </c>
      <c r="C6877" s="293">
        <v>226500000</v>
      </c>
      <c r="D6877">
        <f t="shared" si="214"/>
        <v>5208105</v>
      </c>
      <c r="E6877">
        <f t="shared" si="215"/>
        <v>5236097</v>
      </c>
    </row>
    <row r="6878" spans="1:5">
      <c r="A6878">
        <v>5208106</v>
      </c>
      <c r="B6878">
        <v>5236098</v>
      </c>
      <c r="C6878" s="293">
        <v>230900000</v>
      </c>
      <c r="D6878">
        <f t="shared" si="214"/>
        <v>5208106</v>
      </c>
      <c r="E6878">
        <f t="shared" si="215"/>
        <v>5236098</v>
      </c>
    </row>
    <row r="6879" spans="1:5">
      <c r="A6879">
        <v>5208107</v>
      </c>
      <c r="B6879">
        <v>5236099</v>
      </c>
      <c r="C6879" s="293">
        <v>194400000</v>
      </c>
      <c r="D6879">
        <f t="shared" si="214"/>
        <v>5208107</v>
      </c>
      <c r="E6879">
        <f t="shared" si="215"/>
        <v>5236099</v>
      </c>
    </row>
    <row r="6880" spans="1:5">
      <c r="A6880">
        <v>5208108</v>
      </c>
      <c r="B6880">
        <v>5236100</v>
      </c>
      <c r="C6880" s="293">
        <v>254900000</v>
      </c>
      <c r="D6880">
        <f t="shared" si="214"/>
        <v>5208108</v>
      </c>
      <c r="E6880">
        <f t="shared" si="215"/>
        <v>5236100</v>
      </c>
    </row>
    <row r="6881" spans="1:5">
      <c r="A6881">
        <v>5208109</v>
      </c>
      <c r="B6881">
        <v>5236101</v>
      </c>
      <c r="C6881" s="293">
        <v>453600000</v>
      </c>
      <c r="D6881">
        <f t="shared" si="214"/>
        <v>5208109</v>
      </c>
      <c r="E6881">
        <f t="shared" si="215"/>
        <v>5236101</v>
      </c>
    </row>
    <row r="6882" spans="1:5">
      <c r="A6882">
        <v>5208110</v>
      </c>
      <c r="B6882">
        <v>5236102</v>
      </c>
      <c r="C6882" s="293">
        <v>411000000</v>
      </c>
      <c r="D6882">
        <f t="shared" si="214"/>
        <v>5208110</v>
      </c>
      <c r="E6882">
        <f t="shared" si="215"/>
        <v>5236102</v>
      </c>
    </row>
    <row r="6883" spans="1:5">
      <c r="A6883">
        <v>5208111</v>
      </c>
      <c r="B6883">
        <v>5236103</v>
      </c>
      <c r="C6883" s="293">
        <v>209300000</v>
      </c>
      <c r="D6883">
        <f t="shared" si="214"/>
        <v>5208111</v>
      </c>
      <c r="E6883">
        <f t="shared" si="215"/>
        <v>5236103</v>
      </c>
    </row>
    <row r="6884" spans="1:5">
      <c r="A6884">
        <v>5208112</v>
      </c>
      <c r="B6884">
        <v>5236104</v>
      </c>
      <c r="C6884" s="293">
        <v>235300000</v>
      </c>
      <c r="D6884">
        <f t="shared" si="214"/>
        <v>5208112</v>
      </c>
      <c r="E6884">
        <f t="shared" si="215"/>
        <v>5236104</v>
      </c>
    </row>
    <row r="6885" spans="1:5">
      <c r="A6885">
        <v>5208113</v>
      </c>
      <c r="B6885">
        <v>5236105</v>
      </c>
      <c r="C6885" s="293">
        <v>279200000</v>
      </c>
      <c r="D6885">
        <f t="shared" si="214"/>
        <v>5208113</v>
      </c>
      <c r="E6885">
        <f t="shared" si="215"/>
        <v>5236105</v>
      </c>
    </row>
    <row r="6886" spans="1:5">
      <c r="A6886">
        <v>5208114</v>
      </c>
      <c r="B6886">
        <v>5236106</v>
      </c>
      <c r="C6886" s="293">
        <v>487800000</v>
      </c>
      <c r="D6886">
        <f t="shared" si="214"/>
        <v>5208114</v>
      </c>
      <c r="E6886">
        <f t="shared" si="215"/>
        <v>5236106</v>
      </c>
    </row>
    <row r="6887" spans="1:5">
      <c r="A6887">
        <v>5208115</v>
      </c>
      <c r="B6887">
        <v>5236107</v>
      </c>
      <c r="C6887" s="293">
        <v>218700000</v>
      </c>
      <c r="D6887">
        <f t="shared" si="214"/>
        <v>5208115</v>
      </c>
      <c r="E6887">
        <f t="shared" si="215"/>
        <v>5236107</v>
      </c>
    </row>
    <row r="6888" spans="1:5">
      <c r="A6888">
        <v>5208116</v>
      </c>
      <c r="B6888">
        <v>5236108</v>
      </c>
      <c r="C6888" s="293">
        <v>450200000</v>
      </c>
      <c r="D6888">
        <f t="shared" si="214"/>
        <v>5208116</v>
      </c>
      <c r="E6888">
        <f t="shared" si="215"/>
        <v>5236108</v>
      </c>
    </row>
    <row r="6889" spans="1:5">
      <c r="A6889">
        <v>5208117</v>
      </c>
      <c r="B6889">
        <v>5236109</v>
      </c>
      <c r="C6889" s="293">
        <v>250300000</v>
      </c>
      <c r="D6889">
        <f t="shared" si="214"/>
        <v>5208117</v>
      </c>
      <c r="E6889">
        <f t="shared" si="215"/>
        <v>5236109</v>
      </c>
    </row>
    <row r="6890" spans="1:5">
      <c r="A6890">
        <v>5208118</v>
      </c>
      <c r="B6890">
        <v>5236110</v>
      </c>
      <c r="C6890" s="293">
        <v>348400000</v>
      </c>
      <c r="D6890">
        <f t="shared" si="214"/>
        <v>5208118</v>
      </c>
      <c r="E6890">
        <f t="shared" si="215"/>
        <v>5236110</v>
      </c>
    </row>
    <row r="6891" spans="1:5">
      <c r="A6891">
        <v>5208119</v>
      </c>
      <c r="B6891">
        <v>5236111</v>
      </c>
      <c r="C6891" s="293">
        <v>438600000</v>
      </c>
      <c r="D6891">
        <f t="shared" si="214"/>
        <v>5208119</v>
      </c>
      <c r="E6891">
        <f t="shared" si="215"/>
        <v>5236111</v>
      </c>
    </row>
    <row r="6892" spans="1:5">
      <c r="A6892">
        <v>5208120</v>
      </c>
      <c r="B6892">
        <v>5236112</v>
      </c>
      <c r="C6892" s="293">
        <v>321500000</v>
      </c>
      <c r="D6892">
        <f t="shared" si="214"/>
        <v>5208120</v>
      </c>
      <c r="E6892">
        <f t="shared" si="215"/>
        <v>5236112</v>
      </c>
    </row>
    <row r="6893" spans="1:5">
      <c r="A6893">
        <v>5208121</v>
      </c>
      <c r="B6893">
        <v>5236113</v>
      </c>
      <c r="C6893" s="293">
        <v>419400000</v>
      </c>
      <c r="D6893">
        <f t="shared" si="214"/>
        <v>5208121</v>
      </c>
      <c r="E6893">
        <f t="shared" si="215"/>
        <v>5236113</v>
      </c>
    </row>
    <row r="6894" spans="1:5">
      <c r="A6894">
        <v>5208122</v>
      </c>
      <c r="B6894">
        <v>5236114</v>
      </c>
      <c r="C6894" s="293">
        <v>387800000</v>
      </c>
      <c r="D6894">
        <f t="shared" si="214"/>
        <v>5208122</v>
      </c>
      <c r="E6894">
        <f t="shared" si="215"/>
        <v>5236114</v>
      </c>
    </row>
    <row r="6895" spans="1:5">
      <c r="A6895">
        <v>5208123</v>
      </c>
      <c r="B6895">
        <v>5236115</v>
      </c>
      <c r="C6895" s="293">
        <v>350800000</v>
      </c>
      <c r="D6895">
        <f t="shared" si="214"/>
        <v>5208123</v>
      </c>
      <c r="E6895">
        <f t="shared" si="215"/>
        <v>5236115</v>
      </c>
    </row>
    <row r="6896" spans="1:5">
      <c r="A6896">
        <v>5208124</v>
      </c>
      <c r="B6896">
        <v>5236116</v>
      </c>
      <c r="C6896" s="293">
        <v>252100000</v>
      </c>
      <c r="D6896">
        <f t="shared" si="214"/>
        <v>5208124</v>
      </c>
      <c r="E6896">
        <f t="shared" si="215"/>
        <v>5236116</v>
      </c>
    </row>
    <row r="6897" spans="1:5">
      <c r="A6897">
        <v>5208125</v>
      </c>
      <c r="B6897">
        <v>5236117</v>
      </c>
      <c r="C6897" s="293">
        <v>301500000</v>
      </c>
      <c r="D6897">
        <f t="shared" si="214"/>
        <v>5208125</v>
      </c>
      <c r="E6897">
        <f t="shared" si="215"/>
        <v>5236117</v>
      </c>
    </row>
    <row r="6898" spans="1:5">
      <c r="A6898">
        <v>5208126</v>
      </c>
      <c r="B6898">
        <v>5236118</v>
      </c>
      <c r="C6898" s="293">
        <v>161300000</v>
      </c>
      <c r="D6898">
        <f t="shared" si="214"/>
        <v>5208126</v>
      </c>
      <c r="E6898">
        <f t="shared" si="215"/>
        <v>5236118</v>
      </c>
    </row>
    <row r="6899" spans="1:5">
      <c r="A6899">
        <v>5208127</v>
      </c>
      <c r="B6899">
        <v>5236119</v>
      </c>
      <c r="C6899" s="293">
        <v>384500000</v>
      </c>
      <c r="D6899">
        <f t="shared" si="214"/>
        <v>5208127</v>
      </c>
      <c r="E6899">
        <f t="shared" si="215"/>
        <v>5236119</v>
      </c>
    </row>
    <row r="6900" spans="1:5">
      <c r="A6900">
        <v>5208128</v>
      </c>
      <c r="B6900">
        <v>5236120</v>
      </c>
      <c r="C6900" s="293">
        <v>399900000</v>
      </c>
      <c r="D6900">
        <f t="shared" si="214"/>
        <v>5208128</v>
      </c>
      <c r="E6900">
        <f t="shared" si="215"/>
        <v>5236120</v>
      </c>
    </row>
    <row r="6901" spans="1:5">
      <c r="A6901">
        <v>5208129</v>
      </c>
      <c r="B6901">
        <v>5236121</v>
      </c>
      <c r="C6901" s="293">
        <v>313100000</v>
      </c>
      <c r="D6901">
        <f t="shared" si="214"/>
        <v>5208129</v>
      </c>
      <c r="E6901">
        <f t="shared" si="215"/>
        <v>5236121</v>
      </c>
    </row>
    <row r="6902" spans="1:5">
      <c r="A6902">
        <v>5208130</v>
      </c>
      <c r="B6902">
        <v>5236122</v>
      </c>
      <c r="C6902" s="293">
        <v>889900000</v>
      </c>
      <c r="D6902">
        <f t="shared" si="214"/>
        <v>5208130</v>
      </c>
      <c r="E6902">
        <f t="shared" si="215"/>
        <v>5236122</v>
      </c>
    </row>
    <row r="6903" spans="1:5">
      <c r="A6903">
        <v>5208131</v>
      </c>
      <c r="B6903">
        <v>5236123</v>
      </c>
      <c r="C6903" s="293">
        <v>332900000</v>
      </c>
      <c r="D6903">
        <f t="shared" si="214"/>
        <v>5208131</v>
      </c>
      <c r="E6903">
        <f t="shared" si="215"/>
        <v>5236123</v>
      </c>
    </row>
    <row r="6904" spans="1:5">
      <c r="A6904">
        <v>5208132</v>
      </c>
      <c r="B6904">
        <v>5236124</v>
      </c>
      <c r="C6904" s="293">
        <v>324800000</v>
      </c>
      <c r="D6904">
        <f t="shared" si="214"/>
        <v>5208132</v>
      </c>
      <c r="E6904">
        <f t="shared" si="215"/>
        <v>5236124</v>
      </c>
    </row>
    <row r="6905" spans="1:5">
      <c r="A6905">
        <v>5208133</v>
      </c>
      <c r="B6905">
        <v>5236125</v>
      </c>
      <c r="C6905" s="293">
        <v>339300000</v>
      </c>
      <c r="D6905">
        <f t="shared" si="214"/>
        <v>5208133</v>
      </c>
      <c r="E6905">
        <f t="shared" si="215"/>
        <v>5236125</v>
      </c>
    </row>
    <row r="6906" spans="1:5">
      <c r="A6906">
        <v>5208134</v>
      </c>
      <c r="B6906">
        <v>5236126</v>
      </c>
      <c r="C6906" s="293">
        <v>285300000</v>
      </c>
      <c r="D6906">
        <f t="shared" si="214"/>
        <v>5208134</v>
      </c>
      <c r="E6906">
        <f t="shared" si="215"/>
        <v>5236126</v>
      </c>
    </row>
    <row r="6907" spans="1:5">
      <c r="A6907">
        <v>5208135</v>
      </c>
      <c r="B6907">
        <v>5236127</v>
      </c>
      <c r="C6907" s="293">
        <v>284800000</v>
      </c>
      <c r="D6907">
        <f t="shared" si="214"/>
        <v>5208135</v>
      </c>
      <c r="E6907">
        <f t="shared" si="215"/>
        <v>5236127</v>
      </c>
    </row>
    <row r="6908" spans="1:5">
      <c r="A6908">
        <v>5208136</v>
      </c>
      <c r="B6908">
        <v>5236128</v>
      </c>
      <c r="C6908" s="293">
        <v>319900000</v>
      </c>
      <c r="D6908">
        <f t="shared" si="214"/>
        <v>5208136</v>
      </c>
      <c r="E6908">
        <f t="shared" si="215"/>
        <v>5236128</v>
      </c>
    </row>
    <row r="6909" spans="1:5">
      <c r="A6909">
        <v>5208137</v>
      </c>
      <c r="B6909">
        <v>5236129</v>
      </c>
      <c r="C6909" s="293">
        <v>679900000</v>
      </c>
      <c r="D6909">
        <f t="shared" si="214"/>
        <v>5208137</v>
      </c>
      <c r="E6909">
        <f t="shared" si="215"/>
        <v>5236129</v>
      </c>
    </row>
    <row r="6910" spans="1:5">
      <c r="A6910">
        <v>5208138</v>
      </c>
      <c r="B6910">
        <v>5236130</v>
      </c>
      <c r="C6910" s="293">
        <v>335900000</v>
      </c>
      <c r="D6910">
        <f t="shared" si="214"/>
        <v>5208138</v>
      </c>
      <c r="E6910">
        <f t="shared" si="215"/>
        <v>5236130</v>
      </c>
    </row>
    <row r="6911" spans="1:5">
      <c r="A6911">
        <v>5208139</v>
      </c>
      <c r="B6911">
        <v>5236131</v>
      </c>
      <c r="C6911" s="293">
        <v>395900000</v>
      </c>
      <c r="D6911">
        <f t="shared" si="214"/>
        <v>5208139</v>
      </c>
      <c r="E6911">
        <f t="shared" si="215"/>
        <v>5236131</v>
      </c>
    </row>
    <row r="6912" spans="1:5">
      <c r="A6912">
        <v>5208140</v>
      </c>
      <c r="B6912">
        <v>5236132</v>
      </c>
      <c r="C6912" s="293">
        <v>396600000</v>
      </c>
      <c r="D6912">
        <f t="shared" si="214"/>
        <v>5208140</v>
      </c>
      <c r="E6912">
        <f t="shared" si="215"/>
        <v>5236132</v>
      </c>
    </row>
    <row r="6913" spans="1:5">
      <c r="A6913">
        <v>5208141</v>
      </c>
      <c r="B6913">
        <v>5236133</v>
      </c>
      <c r="C6913" s="293">
        <v>414300000</v>
      </c>
      <c r="D6913">
        <f t="shared" si="214"/>
        <v>5208141</v>
      </c>
      <c r="E6913">
        <f t="shared" si="215"/>
        <v>5236133</v>
      </c>
    </row>
    <row r="6914" spans="1:5">
      <c r="A6914">
        <v>5208142</v>
      </c>
      <c r="B6914">
        <v>5236134</v>
      </c>
      <c r="C6914" s="293">
        <v>455700000</v>
      </c>
      <c r="D6914">
        <f t="shared" si="214"/>
        <v>5208142</v>
      </c>
      <c r="E6914">
        <f t="shared" si="215"/>
        <v>5236134</v>
      </c>
    </row>
    <row r="6915" spans="1:5">
      <c r="A6915">
        <v>5208143</v>
      </c>
      <c r="B6915">
        <v>5236135</v>
      </c>
      <c r="C6915" s="293">
        <v>289700000</v>
      </c>
      <c r="D6915">
        <f t="shared" ref="D6915:D6978" si="216">+A6915*1</f>
        <v>5208143</v>
      </c>
      <c r="E6915">
        <f t="shared" ref="E6915:E6978" si="217">+B6915*1</f>
        <v>5236135</v>
      </c>
    </row>
    <row r="6916" spans="1:5">
      <c r="A6916">
        <v>5208144</v>
      </c>
      <c r="B6916">
        <v>5236136</v>
      </c>
      <c r="C6916" s="293">
        <v>489900000</v>
      </c>
      <c r="D6916">
        <f t="shared" si="216"/>
        <v>5208144</v>
      </c>
      <c r="E6916">
        <f t="shared" si="217"/>
        <v>5236136</v>
      </c>
    </row>
    <row r="6917" spans="1:5">
      <c r="A6917">
        <v>5208145</v>
      </c>
      <c r="B6917">
        <v>5236137</v>
      </c>
      <c r="C6917" s="293">
        <v>348000000</v>
      </c>
      <c r="D6917">
        <f t="shared" si="216"/>
        <v>5208145</v>
      </c>
      <c r="E6917">
        <f t="shared" si="217"/>
        <v>5236137</v>
      </c>
    </row>
    <row r="6918" spans="1:5">
      <c r="A6918">
        <v>5208146</v>
      </c>
      <c r="B6918">
        <v>5236138</v>
      </c>
      <c r="C6918" s="293">
        <v>395100000</v>
      </c>
      <c r="D6918">
        <f t="shared" si="216"/>
        <v>5208146</v>
      </c>
      <c r="E6918">
        <f t="shared" si="217"/>
        <v>5236138</v>
      </c>
    </row>
    <row r="6919" spans="1:5">
      <c r="A6919">
        <v>5208147</v>
      </c>
      <c r="B6919">
        <v>5236139</v>
      </c>
      <c r="C6919" s="293">
        <v>238200000</v>
      </c>
      <c r="D6919">
        <f t="shared" si="216"/>
        <v>5208147</v>
      </c>
      <c r="E6919">
        <f t="shared" si="217"/>
        <v>5236139</v>
      </c>
    </row>
    <row r="6920" spans="1:5">
      <c r="A6920">
        <v>5208148</v>
      </c>
      <c r="B6920">
        <v>5236140</v>
      </c>
      <c r="C6920" s="293">
        <v>321100000</v>
      </c>
      <c r="D6920">
        <f t="shared" si="216"/>
        <v>5208148</v>
      </c>
      <c r="E6920">
        <f t="shared" si="217"/>
        <v>5236140</v>
      </c>
    </row>
    <row r="6921" spans="1:5">
      <c r="A6921">
        <v>5208149</v>
      </c>
      <c r="B6921">
        <v>5236141</v>
      </c>
      <c r="C6921" s="293">
        <v>317900000</v>
      </c>
      <c r="D6921">
        <f t="shared" si="216"/>
        <v>5208149</v>
      </c>
      <c r="E6921">
        <f t="shared" si="217"/>
        <v>5236141</v>
      </c>
    </row>
    <row r="6922" spans="1:5">
      <c r="A6922">
        <v>5208150</v>
      </c>
      <c r="B6922">
        <v>5236142</v>
      </c>
      <c r="C6922" s="293">
        <v>554900000</v>
      </c>
      <c r="D6922">
        <f t="shared" si="216"/>
        <v>5208150</v>
      </c>
      <c r="E6922">
        <f t="shared" si="217"/>
        <v>5236142</v>
      </c>
    </row>
    <row r="6923" spans="1:5">
      <c r="A6923">
        <v>5208151</v>
      </c>
      <c r="B6923">
        <v>5236143</v>
      </c>
      <c r="C6923" s="293">
        <v>323500000</v>
      </c>
      <c r="D6923">
        <f t="shared" si="216"/>
        <v>5208151</v>
      </c>
      <c r="E6923">
        <f t="shared" si="217"/>
        <v>5236143</v>
      </c>
    </row>
    <row r="6924" spans="1:5">
      <c r="A6924">
        <v>5208152</v>
      </c>
      <c r="B6924">
        <v>5236144</v>
      </c>
      <c r="C6924" s="293">
        <v>513700000</v>
      </c>
      <c r="D6924">
        <f t="shared" si="216"/>
        <v>5208152</v>
      </c>
      <c r="E6924">
        <f t="shared" si="217"/>
        <v>5236144</v>
      </c>
    </row>
    <row r="6925" spans="1:5">
      <c r="A6925">
        <v>5208153</v>
      </c>
      <c r="B6925">
        <v>5236145</v>
      </c>
      <c r="C6925" s="293">
        <v>306300000</v>
      </c>
      <c r="D6925">
        <f t="shared" si="216"/>
        <v>5208153</v>
      </c>
      <c r="E6925">
        <f t="shared" si="217"/>
        <v>5236145</v>
      </c>
    </row>
    <row r="6926" spans="1:5">
      <c r="A6926">
        <v>5208154</v>
      </c>
      <c r="B6926">
        <v>5236146</v>
      </c>
      <c r="C6926" s="293">
        <v>352800000</v>
      </c>
      <c r="D6926">
        <f t="shared" si="216"/>
        <v>5208154</v>
      </c>
      <c r="E6926">
        <f t="shared" si="217"/>
        <v>5236146</v>
      </c>
    </row>
    <row r="6927" spans="1:5">
      <c r="A6927">
        <v>5208155</v>
      </c>
      <c r="B6927">
        <v>5236147</v>
      </c>
      <c r="C6927" s="293">
        <v>247900000</v>
      </c>
      <c r="D6927">
        <f t="shared" si="216"/>
        <v>5208155</v>
      </c>
      <c r="E6927">
        <f t="shared" si="217"/>
        <v>5236147</v>
      </c>
    </row>
    <row r="6928" spans="1:5">
      <c r="A6928">
        <v>5208156</v>
      </c>
      <c r="B6928">
        <v>5236148</v>
      </c>
      <c r="C6928" s="293">
        <v>548700000</v>
      </c>
      <c r="D6928">
        <f t="shared" si="216"/>
        <v>5208156</v>
      </c>
      <c r="E6928">
        <f t="shared" si="217"/>
        <v>5236148</v>
      </c>
    </row>
    <row r="6929" spans="1:5">
      <c r="A6929">
        <v>5208157</v>
      </c>
      <c r="B6929">
        <v>5236149</v>
      </c>
      <c r="C6929" s="293">
        <v>549900000</v>
      </c>
      <c r="D6929">
        <f t="shared" si="216"/>
        <v>5208157</v>
      </c>
      <c r="E6929">
        <f t="shared" si="217"/>
        <v>5236149</v>
      </c>
    </row>
    <row r="6930" spans="1:5">
      <c r="A6930">
        <v>5208158</v>
      </c>
      <c r="B6930">
        <v>5236150</v>
      </c>
      <c r="C6930" s="293">
        <v>449900000</v>
      </c>
      <c r="D6930">
        <f t="shared" si="216"/>
        <v>5208158</v>
      </c>
      <c r="E6930">
        <f t="shared" si="217"/>
        <v>5236150</v>
      </c>
    </row>
    <row r="6931" spans="1:5">
      <c r="A6931">
        <v>5208159</v>
      </c>
      <c r="B6931">
        <v>5236151</v>
      </c>
      <c r="C6931" s="293">
        <v>391900000</v>
      </c>
      <c r="D6931">
        <f t="shared" si="216"/>
        <v>5208159</v>
      </c>
      <c r="E6931">
        <f t="shared" si="217"/>
        <v>5236151</v>
      </c>
    </row>
    <row r="6932" spans="1:5">
      <c r="A6932">
        <v>5208160</v>
      </c>
      <c r="B6932">
        <v>5236152</v>
      </c>
      <c r="C6932" s="293">
        <v>689900000</v>
      </c>
      <c r="D6932">
        <f t="shared" si="216"/>
        <v>5208160</v>
      </c>
      <c r="E6932">
        <f t="shared" si="217"/>
        <v>5236152</v>
      </c>
    </row>
    <row r="6933" spans="1:5">
      <c r="A6933">
        <v>5208161</v>
      </c>
      <c r="B6933">
        <v>5236153</v>
      </c>
      <c r="C6933" s="293">
        <v>356300000</v>
      </c>
      <c r="D6933">
        <f t="shared" si="216"/>
        <v>5208161</v>
      </c>
      <c r="E6933">
        <f t="shared" si="217"/>
        <v>5236153</v>
      </c>
    </row>
    <row r="6934" spans="1:5">
      <c r="A6934">
        <v>5208162</v>
      </c>
      <c r="B6934">
        <v>5236154</v>
      </c>
      <c r="C6934" s="293">
        <v>352800000</v>
      </c>
      <c r="D6934">
        <f t="shared" si="216"/>
        <v>5208162</v>
      </c>
      <c r="E6934">
        <f t="shared" si="217"/>
        <v>5236154</v>
      </c>
    </row>
    <row r="6935" spans="1:5">
      <c r="A6935">
        <v>5208163</v>
      </c>
      <c r="B6935">
        <v>5236155</v>
      </c>
      <c r="C6935" s="293">
        <v>325300000</v>
      </c>
      <c r="D6935">
        <f t="shared" si="216"/>
        <v>5208163</v>
      </c>
      <c r="E6935">
        <f t="shared" si="217"/>
        <v>5236155</v>
      </c>
    </row>
    <row r="6936" spans="1:5">
      <c r="A6936">
        <v>5208164</v>
      </c>
      <c r="B6936">
        <v>5236156</v>
      </c>
      <c r="C6936" s="293">
        <v>1150000000</v>
      </c>
      <c r="D6936">
        <f t="shared" si="216"/>
        <v>5208164</v>
      </c>
      <c r="E6936">
        <f t="shared" si="217"/>
        <v>5236156</v>
      </c>
    </row>
    <row r="6937" spans="1:5">
      <c r="A6937">
        <v>5208165</v>
      </c>
      <c r="B6937">
        <v>5236157</v>
      </c>
      <c r="C6937" s="293">
        <v>789900000</v>
      </c>
      <c r="D6937">
        <f t="shared" si="216"/>
        <v>5208165</v>
      </c>
      <c r="E6937">
        <f t="shared" si="217"/>
        <v>5236157</v>
      </c>
    </row>
    <row r="6938" spans="1:5">
      <c r="A6938">
        <v>5208166</v>
      </c>
      <c r="B6938">
        <v>5236158</v>
      </c>
      <c r="C6938" s="293">
        <v>1350000000</v>
      </c>
      <c r="D6938">
        <f t="shared" si="216"/>
        <v>5208166</v>
      </c>
      <c r="E6938">
        <f t="shared" si="217"/>
        <v>5236158</v>
      </c>
    </row>
    <row r="6939" spans="1:5">
      <c r="A6939">
        <v>5208167</v>
      </c>
      <c r="B6939">
        <v>5236159</v>
      </c>
      <c r="C6939" s="293">
        <v>876000000</v>
      </c>
      <c r="D6939">
        <f t="shared" si="216"/>
        <v>5208167</v>
      </c>
      <c r="E6939">
        <f t="shared" si="217"/>
        <v>5236159</v>
      </c>
    </row>
    <row r="6940" spans="1:5">
      <c r="A6940">
        <v>5208168</v>
      </c>
      <c r="B6940">
        <v>5236160</v>
      </c>
      <c r="C6940" s="293">
        <v>999900000</v>
      </c>
      <c r="D6940">
        <f t="shared" si="216"/>
        <v>5208168</v>
      </c>
      <c r="E6940">
        <f t="shared" si="217"/>
        <v>5236160</v>
      </c>
    </row>
    <row r="6941" spans="1:5">
      <c r="A6941">
        <v>5208169</v>
      </c>
      <c r="B6941">
        <v>5236161</v>
      </c>
      <c r="C6941" s="293">
        <v>1399600000</v>
      </c>
      <c r="D6941">
        <f t="shared" si="216"/>
        <v>5208169</v>
      </c>
      <c r="E6941">
        <f t="shared" si="217"/>
        <v>5236161</v>
      </c>
    </row>
    <row r="6942" spans="1:5">
      <c r="A6942">
        <v>5208170</v>
      </c>
      <c r="B6942">
        <v>5236162</v>
      </c>
      <c r="C6942" s="293">
        <v>847300000</v>
      </c>
      <c r="D6942">
        <f t="shared" si="216"/>
        <v>5208170</v>
      </c>
      <c r="E6942">
        <f t="shared" si="217"/>
        <v>5236162</v>
      </c>
    </row>
    <row r="6943" spans="1:5">
      <c r="A6943">
        <v>5208171</v>
      </c>
      <c r="B6943">
        <v>5236163</v>
      </c>
      <c r="C6943" s="293">
        <v>649900000</v>
      </c>
      <c r="D6943">
        <f t="shared" si="216"/>
        <v>5208171</v>
      </c>
      <c r="E6943">
        <f t="shared" si="217"/>
        <v>5236163</v>
      </c>
    </row>
    <row r="6944" spans="1:5">
      <c r="A6944">
        <v>5208172</v>
      </c>
      <c r="B6944">
        <v>5236164</v>
      </c>
      <c r="C6944" s="293">
        <v>766900000</v>
      </c>
      <c r="D6944">
        <f t="shared" si="216"/>
        <v>5208172</v>
      </c>
      <c r="E6944">
        <f t="shared" si="217"/>
        <v>5236164</v>
      </c>
    </row>
    <row r="6945" spans="1:5">
      <c r="A6945">
        <v>5208173</v>
      </c>
      <c r="B6945">
        <v>5236165</v>
      </c>
      <c r="C6945" s="293">
        <v>752900000</v>
      </c>
      <c r="D6945">
        <f t="shared" si="216"/>
        <v>5208173</v>
      </c>
      <c r="E6945">
        <f t="shared" si="217"/>
        <v>5236165</v>
      </c>
    </row>
    <row r="6946" spans="1:5">
      <c r="A6946">
        <v>5208174</v>
      </c>
      <c r="B6946">
        <v>5236166</v>
      </c>
      <c r="C6946" s="293">
        <v>1149900000</v>
      </c>
      <c r="D6946">
        <f t="shared" si="216"/>
        <v>5208174</v>
      </c>
      <c r="E6946">
        <f t="shared" si="217"/>
        <v>5236166</v>
      </c>
    </row>
    <row r="6947" spans="1:5">
      <c r="A6947">
        <v>5208175</v>
      </c>
      <c r="B6947">
        <v>5236167</v>
      </c>
      <c r="C6947" s="293">
        <v>628900000</v>
      </c>
      <c r="D6947">
        <f t="shared" si="216"/>
        <v>5208175</v>
      </c>
      <c r="E6947">
        <f t="shared" si="217"/>
        <v>5236167</v>
      </c>
    </row>
    <row r="6948" spans="1:5">
      <c r="A6948">
        <v>5208176</v>
      </c>
      <c r="B6948">
        <v>5236168</v>
      </c>
      <c r="C6948" s="293">
        <v>830900000</v>
      </c>
      <c r="D6948">
        <f t="shared" si="216"/>
        <v>5208176</v>
      </c>
      <c r="E6948">
        <f t="shared" si="217"/>
        <v>5236168</v>
      </c>
    </row>
    <row r="6949" spans="1:5">
      <c r="A6949">
        <v>5208177</v>
      </c>
      <c r="B6949">
        <v>5236169</v>
      </c>
      <c r="C6949" s="293">
        <v>670900000</v>
      </c>
      <c r="D6949">
        <f t="shared" si="216"/>
        <v>5208177</v>
      </c>
      <c r="E6949">
        <f t="shared" si="217"/>
        <v>5236169</v>
      </c>
    </row>
    <row r="6950" spans="1:5">
      <c r="A6950">
        <v>5208178</v>
      </c>
      <c r="B6950">
        <v>5236170</v>
      </c>
      <c r="C6950" s="293">
        <v>1459600000</v>
      </c>
      <c r="D6950">
        <f t="shared" si="216"/>
        <v>5208178</v>
      </c>
      <c r="E6950">
        <f t="shared" si="217"/>
        <v>5236170</v>
      </c>
    </row>
    <row r="6951" spans="1:5">
      <c r="A6951">
        <v>5208179</v>
      </c>
      <c r="B6951">
        <v>5236171</v>
      </c>
      <c r="C6951" s="293">
        <v>876000000</v>
      </c>
      <c r="D6951">
        <f t="shared" si="216"/>
        <v>5208179</v>
      </c>
      <c r="E6951">
        <f t="shared" si="217"/>
        <v>5236171</v>
      </c>
    </row>
    <row r="6952" spans="1:5">
      <c r="A6952">
        <v>5208180</v>
      </c>
      <c r="B6952">
        <v>5236172</v>
      </c>
      <c r="C6952" s="293">
        <v>619900000</v>
      </c>
      <c r="D6952">
        <f t="shared" si="216"/>
        <v>5208180</v>
      </c>
      <c r="E6952">
        <f t="shared" si="217"/>
        <v>5236172</v>
      </c>
    </row>
    <row r="6953" spans="1:5">
      <c r="A6953">
        <v>5208181</v>
      </c>
      <c r="B6953">
        <v>5236173</v>
      </c>
      <c r="C6953" s="293">
        <v>654700000</v>
      </c>
      <c r="D6953">
        <f t="shared" si="216"/>
        <v>5208181</v>
      </c>
      <c r="E6953">
        <f t="shared" si="217"/>
        <v>5236173</v>
      </c>
    </row>
    <row r="6954" spans="1:5">
      <c r="A6954">
        <v>5208182</v>
      </c>
      <c r="B6954">
        <v>5236174</v>
      </c>
      <c r="C6954" s="293">
        <v>575700000</v>
      </c>
      <c r="D6954">
        <f t="shared" si="216"/>
        <v>5208182</v>
      </c>
      <c r="E6954">
        <f t="shared" si="217"/>
        <v>5236174</v>
      </c>
    </row>
    <row r="6955" spans="1:5">
      <c r="A6955">
        <v>5208183</v>
      </c>
      <c r="B6955">
        <v>5236175</v>
      </c>
      <c r="C6955" s="293">
        <v>752900000</v>
      </c>
      <c r="D6955">
        <f t="shared" si="216"/>
        <v>5208183</v>
      </c>
      <c r="E6955">
        <f t="shared" si="217"/>
        <v>5236175</v>
      </c>
    </row>
    <row r="6956" spans="1:5">
      <c r="A6956">
        <v>5208184</v>
      </c>
      <c r="B6956">
        <v>5236176</v>
      </c>
      <c r="C6956" s="293">
        <v>1359200000</v>
      </c>
      <c r="D6956">
        <f t="shared" si="216"/>
        <v>5208184</v>
      </c>
      <c r="E6956">
        <f t="shared" si="217"/>
        <v>5236176</v>
      </c>
    </row>
    <row r="6957" spans="1:5">
      <c r="A6957">
        <v>5208185</v>
      </c>
      <c r="B6957">
        <v>5236177</v>
      </c>
      <c r="C6957" s="293">
        <v>1649900000</v>
      </c>
      <c r="D6957">
        <f t="shared" si="216"/>
        <v>5208185</v>
      </c>
      <c r="E6957">
        <f t="shared" si="217"/>
        <v>5236177</v>
      </c>
    </row>
    <row r="6958" spans="1:5">
      <c r="A6958">
        <v>5208186</v>
      </c>
      <c r="B6958">
        <v>5236178</v>
      </c>
      <c r="C6958" s="293">
        <v>374900000</v>
      </c>
      <c r="D6958">
        <f t="shared" si="216"/>
        <v>5208186</v>
      </c>
      <c r="E6958">
        <f t="shared" si="217"/>
        <v>5236178</v>
      </c>
    </row>
    <row r="6959" spans="1:5">
      <c r="A6959">
        <v>5208187</v>
      </c>
      <c r="B6959">
        <v>5236179</v>
      </c>
      <c r="C6959" s="293">
        <v>349900000</v>
      </c>
      <c r="D6959">
        <f t="shared" si="216"/>
        <v>5208187</v>
      </c>
      <c r="E6959">
        <f t="shared" si="217"/>
        <v>5236179</v>
      </c>
    </row>
    <row r="6960" spans="1:5">
      <c r="A6960">
        <v>5208188</v>
      </c>
      <c r="B6960">
        <v>5236180</v>
      </c>
      <c r="C6960" s="293">
        <v>214900000</v>
      </c>
      <c r="D6960">
        <f t="shared" si="216"/>
        <v>5208188</v>
      </c>
      <c r="E6960">
        <f t="shared" si="217"/>
        <v>5236180</v>
      </c>
    </row>
    <row r="6961" spans="1:5">
      <c r="A6961">
        <v>5208189</v>
      </c>
      <c r="B6961">
        <v>5236181</v>
      </c>
      <c r="C6961" s="293">
        <v>1673900000</v>
      </c>
      <c r="D6961">
        <f t="shared" si="216"/>
        <v>5208189</v>
      </c>
      <c r="E6961">
        <f t="shared" si="217"/>
        <v>5236181</v>
      </c>
    </row>
    <row r="6962" spans="1:5">
      <c r="A6962">
        <v>5208190</v>
      </c>
      <c r="B6962">
        <v>5236182</v>
      </c>
      <c r="C6962" s="293">
        <v>649900000</v>
      </c>
      <c r="D6962">
        <f t="shared" si="216"/>
        <v>5208190</v>
      </c>
      <c r="E6962">
        <f t="shared" si="217"/>
        <v>5236182</v>
      </c>
    </row>
    <row r="6963" spans="1:5">
      <c r="A6963">
        <v>5208191</v>
      </c>
      <c r="B6963">
        <v>5236183</v>
      </c>
      <c r="C6963" s="293">
        <v>729900000</v>
      </c>
      <c r="D6963">
        <f t="shared" si="216"/>
        <v>5208191</v>
      </c>
      <c r="E6963">
        <f t="shared" si="217"/>
        <v>5236183</v>
      </c>
    </row>
    <row r="6964" spans="1:5">
      <c r="A6964">
        <v>5208192</v>
      </c>
      <c r="B6964">
        <v>5236184</v>
      </c>
      <c r="C6964" s="293">
        <v>798900000</v>
      </c>
      <c r="D6964">
        <f t="shared" si="216"/>
        <v>5208192</v>
      </c>
      <c r="E6964">
        <f t="shared" si="217"/>
        <v>5236184</v>
      </c>
    </row>
    <row r="6965" spans="1:5">
      <c r="A6965">
        <v>5208193</v>
      </c>
      <c r="B6965">
        <v>5236185</v>
      </c>
      <c r="C6965" s="293">
        <v>299900000</v>
      </c>
      <c r="D6965">
        <f t="shared" si="216"/>
        <v>5208193</v>
      </c>
      <c r="E6965">
        <f t="shared" si="217"/>
        <v>5236185</v>
      </c>
    </row>
    <row r="6966" spans="1:5">
      <c r="A6966">
        <v>5208194</v>
      </c>
      <c r="B6966">
        <v>5236186</v>
      </c>
      <c r="C6966" s="293">
        <v>699900000</v>
      </c>
      <c r="D6966">
        <f t="shared" si="216"/>
        <v>5208194</v>
      </c>
      <c r="E6966">
        <f t="shared" si="217"/>
        <v>5236186</v>
      </c>
    </row>
    <row r="6967" spans="1:5">
      <c r="A6967">
        <v>5221001</v>
      </c>
      <c r="B6967">
        <v>5242001</v>
      </c>
      <c r="C6967" s="293">
        <v>199000000</v>
      </c>
      <c r="D6967">
        <f t="shared" si="216"/>
        <v>5221001</v>
      </c>
      <c r="E6967">
        <f t="shared" si="217"/>
        <v>5242001</v>
      </c>
    </row>
    <row r="6968" spans="1:5">
      <c r="A6968">
        <v>5221002</v>
      </c>
      <c r="B6968">
        <v>5242002</v>
      </c>
      <c r="C6968" s="293">
        <v>103600000</v>
      </c>
      <c r="D6968">
        <f t="shared" si="216"/>
        <v>5221002</v>
      </c>
      <c r="E6968">
        <f t="shared" si="217"/>
        <v>5242002</v>
      </c>
    </row>
    <row r="6969" spans="1:5">
      <c r="A6969">
        <v>5221003</v>
      </c>
      <c r="B6969">
        <v>5242003</v>
      </c>
      <c r="C6969" s="293">
        <v>199800000</v>
      </c>
      <c r="D6969">
        <f t="shared" si="216"/>
        <v>5221003</v>
      </c>
      <c r="E6969">
        <f t="shared" si="217"/>
        <v>5242003</v>
      </c>
    </row>
    <row r="6970" spans="1:5">
      <c r="A6970">
        <v>5220003</v>
      </c>
      <c r="B6970">
        <v>5243001</v>
      </c>
      <c r="C6970" s="293">
        <v>95100000</v>
      </c>
      <c r="D6970">
        <f t="shared" si="216"/>
        <v>5220003</v>
      </c>
      <c r="E6970">
        <f t="shared" si="217"/>
        <v>5243001</v>
      </c>
    </row>
    <row r="6971" spans="1:5">
      <c r="A6971">
        <v>5317001</v>
      </c>
      <c r="B6971">
        <v>5357001</v>
      </c>
      <c r="C6971" s="293">
        <v>18000000</v>
      </c>
      <c r="D6971">
        <f t="shared" si="216"/>
        <v>5317001</v>
      </c>
      <c r="E6971">
        <f t="shared" si="217"/>
        <v>5357001</v>
      </c>
    </row>
    <row r="6972" spans="1:5">
      <c r="A6972">
        <v>5410001</v>
      </c>
      <c r="B6972">
        <v>5460001</v>
      </c>
      <c r="C6972" s="293">
        <v>623300000</v>
      </c>
      <c r="D6972">
        <f t="shared" si="216"/>
        <v>5410001</v>
      </c>
      <c r="E6972">
        <f t="shared" si="217"/>
        <v>5460001</v>
      </c>
    </row>
    <row r="6973" spans="1:5">
      <c r="A6973">
        <v>5411001</v>
      </c>
      <c r="B6973">
        <v>5461001</v>
      </c>
      <c r="C6973" s="293">
        <v>270200000</v>
      </c>
      <c r="D6973">
        <f t="shared" si="216"/>
        <v>5411001</v>
      </c>
      <c r="E6973">
        <f t="shared" si="217"/>
        <v>5461001</v>
      </c>
    </row>
    <row r="6974" spans="1:5">
      <c r="A6974">
        <v>5411002</v>
      </c>
      <c r="B6974">
        <v>5461002</v>
      </c>
      <c r="C6974" s="293">
        <v>233100000</v>
      </c>
      <c r="D6974">
        <f t="shared" si="216"/>
        <v>5411002</v>
      </c>
      <c r="E6974">
        <f t="shared" si="217"/>
        <v>5461002</v>
      </c>
    </row>
    <row r="6975" spans="1:5">
      <c r="A6975">
        <v>5411003</v>
      </c>
      <c r="B6975">
        <v>5461003</v>
      </c>
      <c r="C6975" s="293">
        <v>420400000</v>
      </c>
      <c r="D6975">
        <f t="shared" si="216"/>
        <v>5411003</v>
      </c>
      <c r="E6975">
        <f t="shared" si="217"/>
        <v>5461003</v>
      </c>
    </row>
    <row r="6976" spans="1:5">
      <c r="A6976">
        <v>5411004</v>
      </c>
      <c r="B6976">
        <v>5461004</v>
      </c>
      <c r="C6976" s="293">
        <v>235800000</v>
      </c>
      <c r="D6976">
        <f t="shared" si="216"/>
        <v>5411004</v>
      </c>
      <c r="E6976">
        <f t="shared" si="217"/>
        <v>5461004</v>
      </c>
    </row>
    <row r="6977" spans="1:5">
      <c r="A6977">
        <v>5411005</v>
      </c>
      <c r="B6977">
        <v>5461005</v>
      </c>
      <c r="C6977" s="293">
        <v>252500000</v>
      </c>
      <c r="D6977">
        <f t="shared" si="216"/>
        <v>5411005</v>
      </c>
      <c r="E6977">
        <f t="shared" si="217"/>
        <v>5461005</v>
      </c>
    </row>
    <row r="6978" spans="1:5">
      <c r="A6978">
        <v>5411006</v>
      </c>
      <c r="B6978">
        <v>5461006</v>
      </c>
      <c r="C6978" s="293">
        <v>229800000</v>
      </c>
      <c r="D6978">
        <f t="shared" si="216"/>
        <v>5411006</v>
      </c>
      <c r="E6978">
        <f t="shared" si="217"/>
        <v>5461006</v>
      </c>
    </row>
    <row r="6979" spans="1:5">
      <c r="A6979">
        <v>5411007</v>
      </c>
      <c r="B6979">
        <v>5461007</v>
      </c>
      <c r="C6979" s="293">
        <v>225200000</v>
      </c>
      <c r="D6979">
        <f t="shared" ref="D6979:D7042" si="218">+A6979*1</f>
        <v>5411007</v>
      </c>
      <c r="E6979">
        <f t="shared" ref="E6979:E7042" si="219">+B6979*1</f>
        <v>5461007</v>
      </c>
    </row>
    <row r="6980" spans="1:5">
      <c r="A6980">
        <v>5411008</v>
      </c>
      <c r="B6980">
        <v>5461008</v>
      </c>
      <c r="C6980" s="293">
        <v>309400000</v>
      </c>
      <c r="D6980">
        <f t="shared" si="218"/>
        <v>5411008</v>
      </c>
      <c r="E6980">
        <f t="shared" si="219"/>
        <v>5461008</v>
      </c>
    </row>
    <row r="6981" spans="1:5">
      <c r="A6981">
        <v>5411009</v>
      </c>
      <c r="B6981">
        <v>5461009</v>
      </c>
      <c r="C6981" s="293">
        <v>420400000</v>
      </c>
      <c r="D6981">
        <f t="shared" si="218"/>
        <v>5411009</v>
      </c>
      <c r="E6981">
        <f t="shared" si="219"/>
        <v>5461009</v>
      </c>
    </row>
    <row r="6982" spans="1:5">
      <c r="A6982">
        <v>5411010</v>
      </c>
      <c r="B6982">
        <v>5461010</v>
      </c>
      <c r="C6982" s="293">
        <v>340000000</v>
      </c>
      <c r="D6982">
        <f t="shared" si="218"/>
        <v>5411010</v>
      </c>
      <c r="E6982">
        <f t="shared" si="219"/>
        <v>5461010</v>
      </c>
    </row>
    <row r="6983" spans="1:5">
      <c r="A6983">
        <v>5411011</v>
      </c>
      <c r="B6983">
        <v>5461011</v>
      </c>
      <c r="C6983" s="293">
        <v>435900000</v>
      </c>
      <c r="D6983">
        <f t="shared" si="218"/>
        <v>5411011</v>
      </c>
      <c r="E6983">
        <f t="shared" si="219"/>
        <v>5461011</v>
      </c>
    </row>
    <row r="6984" spans="1:5">
      <c r="A6984">
        <v>5411012</v>
      </c>
      <c r="B6984">
        <v>5461012</v>
      </c>
      <c r="C6984" s="293">
        <v>473100000</v>
      </c>
      <c r="D6984">
        <f t="shared" si="218"/>
        <v>5411012</v>
      </c>
      <c r="E6984">
        <f t="shared" si="219"/>
        <v>5461012</v>
      </c>
    </row>
    <row r="6985" spans="1:5">
      <c r="A6985">
        <v>5411013</v>
      </c>
      <c r="B6985">
        <v>5461013</v>
      </c>
      <c r="C6985" s="293">
        <v>723200000</v>
      </c>
      <c r="D6985">
        <f t="shared" si="218"/>
        <v>5411013</v>
      </c>
      <c r="E6985">
        <f t="shared" si="219"/>
        <v>5461013</v>
      </c>
    </row>
    <row r="6986" spans="1:5">
      <c r="A6986">
        <v>5411014</v>
      </c>
      <c r="B6986">
        <v>5461014</v>
      </c>
      <c r="C6986" s="293">
        <v>536900000</v>
      </c>
      <c r="D6986">
        <f t="shared" si="218"/>
        <v>5411014</v>
      </c>
      <c r="E6986">
        <f t="shared" si="219"/>
        <v>5461014</v>
      </c>
    </row>
    <row r="6987" spans="1:5">
      <c r="A6987">
        <v>5404005</v>
      </c>
      <c r="B6987">
        <v>5462001</v>
      </c>
      <c r="C6987" s="293">
        <v>124500000</v>
      </c>
      <c r="D6987">
        <f t="shared" si="218"/>
        <v>5404005</v>
      </c>
      <c r="E6987">
        <f t="shared" si="219"/>
        <v>5462001</v>
      </c>
    </row>
    <row r="6988" spans="1:5">
      <c r="A6988">
        <v>5404007</v>
      </c>
      <c r="B6988">
        <v>5462002</v>
      </c>
      <c r="C6988" s="293">
        <v>204300000</v>
      </c>
      <c r="D6988">
        <f t="shared" si="218"/>
        <v>5404007</v>
      </c>
      <c r="E6988">
        <f t="shared" si="219"/>
        <v>5462002</v>
      </c>
    </row>
    <row r="6989" spans="1:5">
      <c r="A6989">
        <v>5404010</v>
      </c>
      <c r="B6989">
        <v>5462003</v>
      </c>
      <c r="C6989" s="293">
        <v>185900000</v>
      </c>
      <c r="D6989">
        <f t="shared" si="218"/>
        <v>5404010</v>
      </c>
      <c r="E6989">
        <f t="shared" si="219"/>
        <v>5462003</v>
      </c>
    </row>
    <row r="6990" spans="1:5">
      <c r="A6990">
        <v>5404080</v>
      </c>
      <c r="B6990">
        <v>5462004</v>
      </c>
      <c r="C6990" s="293">
        <v>139600000</v>
      </c>
      <c r="D6990">
        <f t="shared" si="218"/>
        <v>5404080</v>
      </c>
      <c r="E6990">
        <f t="shared" si="219"/>
        <v>5462004</v>
      </c>
    </row>
    <row r="6991" spans="1:5">
      <c r="A6991">
        <v>5404081</v>
      </c>
      <c r="B6991">
        <v>5462005</v>
      </c>
      <c r="C6991" s="293">
        <v>256400000</v>
      </c>
      <c r="D6991">
        <f t="shared" si="218"/>
        <v>5404081</v>
      </c>
      <c r="E6991">
        <f t="shared" si="219"/>
        <v>5462005</v>
      </c>
    </row>
    <row r="6992" spans="1:5">
      <c r="A6992">
        <v>5404082</v>
      </c>
      <c r="B6992">
        <v>5462006</v>
      </c>
      <c r="C6992" s="293">
        <v>259000000</v>
      </c>
      <c r="D6992">
        <f t="shared" si="218"/>
        <v>5404082</v>
      </c>
      <c r="E6992">
        <f t="shared" si="219"/>
        <v>5462006</v>
      </c>
    </row>
    <row r="6993" spans="1:5">
      <c r="A6993">
        <v>5412001</v>
      </c>
      <c r="B6993">
        <v>5464001</v>
      </c>
      <c r="C6993" s="293">
        <v>136800000</v>
      </c>
      <c r="D6993">
        <f t="shared" si="218"/>
        <v>5412001</v>
      </c>
      <c r="E6993">
        <f t="shared" si="219"/>
        <v>5464001</v>
      </c>
    </row>
    <row r="6994" spans="1:5">
      <c r="A6994">
        <v>5426003</v>
      </c>
      <c r="B6994">
        <v>5465001</v>
      </c>
      <c r="C6994" s="293">
        <v>251800000</v>
      </c>
      <c r="D6994">
        <f t="shared" si="218"/>
        <v>5426003</v>
      </c>
      <c r="E6994">
        <f t="shared" si="219"/>
        <v>5465001</v>
      </c>
    </row>
    <row r="6995" spans="1:5">
      <c r="A6995">
        <v>5426006</v>
      </c>
      <c r="B6995">
        <v>5465002</v>
      </c>
      <c r="C6995" s="293">
        <v>226600000</v>
      </c>
      <c r="D6995">
        <f t="shared" si="218"/>
        <v>5426006</v>
      </c>
      <c r="E6995">
        <f t="shared" si="219"/>
        <v>5465002</v>
      </c>
    </row>
    <row r="6996" spans="1:5">
      <c r="A6996">
        <v>5426009</v>
      </c>
      <c r="B6996">
        <v>5465003</v>
      </c>
      <c r="C6996" s="293">
        <v>228900000</v>
      </c>
      <c r="D6996">
        <f t="shared" si="218"/>
        <v>5426009</v>
      </c>
      <c r="E6996">
        <f t="shared" si="219"/>
        <v>5465003</v>
      </c>
    </row>
    <row r="6997" spans="1:5">
      <c r="A6997">
        <v>5426010</v>
      </c>
      <c r="B6997">
        <v>5465004</v>
      </c>
      <c r="C6997" s="293">
        <v>257600000</v>
      </c>
      <c r="D6997">
        <f t="shared" si="218"/>
        <v>5426010</v>
      </c>
      <c r="E6997">
        <f t="shared" si="219"/>
        <v>5465004</v>
      </c>
    </row>
    <row r="6998" spans="1:5">
      <c r="A6998">
        <v>5426080</v>
      </c>
      <c r="B6998">
        <v>5465005</v>
      </c>
      <c r="C6998" s="293">
        <v>257100000</v>
      </c>
      <c r="D6998">
        <f t="shared" si="218"/>
        <v>5426080</v>
      </c>
      <c r="E6998">
        <f t="shared" si="219"/>
        <v>5465005</v>
      </c>
    </row>
    <row r="6999" spans="1:5">
      <c r="A6999">
        <v>5426081</v>
      </c>
      <c r="B6999">
        <v>5465006</v>
      </c>
      <c r="C6999" s="293">
        <v>218500000</v>
      </c>
      <c r="D6999">
        <f t="shared" si="218"/>
        <v>5426081</v>
      </c>
      <c r="E6999">
        <f t="shared" si="219"/>
        <v>5465006</v>
      </c>
    </row>
    <row r="7000" spans="1:5">
      <c r="A7000">
        <v>5426082</v>
      </c>
      <c r="B7000">
        <v>5465007</v>
      </c>
      <c r="C7000" s="293">
        <v>285900000</v>
      </c>
      <c r="D7000">
        <f t="shared" si="218"/>
        <v>5426082</v>
      </c>
      <c r="E7000">
        <f t="shared" si="219"/>
        <v>5465007</v>
      </c>
    </row>
    <row r="7001" spans="1:5">
      <c r="A7001">
        <v>5426083</v>
      </c>
      <c r="B7001">
        <v>5465008</v>
      </c>
      <c r="C7001" s="293">
        <v>264400000</v>
      </c>
      <c r="D7001">
        <f t="shared" si="218"/>
        <v>5426083</v>
      </c>
      <c r="E7001">
        <f t="shared" si="219"/>
        <v>5465008</v>
      </c>
    </row>
    <row r="7002" spans="1:5">
      <c r="A7002">
        <v>5426084</v>
      </c>
      <c r="B7002">
        <v>5465009</v>
      </c>
      <c r="C7002" s="293">
        <v>263600000</v>
      </c>
      <c r="D7002">
        <f t="shared" si="218"/>
        <v>5426084</v>
      </c>
      <c r="E7002">
        <f t="shared" si="219"/>
        <v>5465009</v>
      </c>
    </row>
    <row r="7003" spans="1:5">
      <c r="A7003">
        <v>5426085</v>
      </c>
      <c r="B7003">
        <v>5465010</v>
      </c>
      <c r="C7003" s="293">
        <v>341400000</v>
      </c>
      <c r="D7003">
        <f t="shared" si="218"/>
        <v>5426085</v>
      </c>
      <c r="E7003">
        <f t="shared" si="219"/>
        <v>5465010</v>
      </c>
    </row>
    <row r="7004" spans="1:5">
      <c r="A7004">
        <v>5426086</v>
      </c>
      <c r="B7004">
        <v>5465011</v>
      </c>
      <c r="C7004" s="293">
        <v>470300000</v>
      </c>
      <c r="D7004">
        <f t="shared" si="218"/>
        <v>5426086</v>
      </c>
      <c r="E7004">
        <f t="shared" si="219"/>
        <v>5465011</v>
      </c>
    </row>
    <row r="7005" spans="1:5">
      <c r="A7005">
        <v>5426087</v>
      </c>
      <c r="B7005">
        <v>5465012</v>
      </c>
      <c r="C7005" s="293">
        <v>398000000</v>
      </c>
      <c r="D7005">
        <f t="shared" si="218"/>
        <v>5426087</v>
      </c>
      <c r="E7005">
        <f t="shared" si="219"/>
        <v>5465012</v>
      </c>
    </row>
    <row r="7006" spans="1:5">
      <c r="A7006">
        <v>5426088</v>
      </c>
      <c r="B7006">
        <v>5465013</v>
      </c>
      <c r="C7006" s="293">
        <v>597600000</v>
      </c>
      <c r="D7006">
        <f t="shared" si="218"/>
        <v>5426088</v>
      </c>
      <c r="E7006">
        <f t="shared" si="219"/>
        <v>5465013</v>
      </c>
    </row>
    <row r="7007" spans="1:5">
      <c r="A7007">
        <v>5426089</v>
      </c>
      <c r="B7007">
        <v>5465014</v>
      </c>
      <c r="C7007" s="293">
        <v>99800000</v>
      </c>
      <c r="D7007">
        <f t="shared" si="218"/>
        <v>5426089</v>
      </c>
      <c r="E7007">
        <f t="shared" si="219"/>
        <v>5465014</v>
      </c>
    </row>
    <row r="7008" spans="1:5">
      <c r="A7008">
        <v>5426090</v>
      </c>
      <c r="B7008">
        <v>5465015</v>
      </c>
      <c r="C7008" s="293">
        <v>23400000</v>
      </c>
      <c r="D7008">
        <f t="shared" si="218"/>
        <v>5426090</v>
      </c>
      <c r="E7008">
        <f t="shared" si="219"/>
        <v>5465015</v>
      </c>
    </row>
    <row r="7009" spans="1:5">
      <c r="A7009">
        <v>5426091</v>
      </c>
      <c r="B7009">
        <v>5465016</v>
      </c>
      <c r="C7009" s="293">
        <v>700700000</v>
      </c>
      <c r="D7009">
        <f t="shared" si="218"/>
        <v>5426091</v>
      </c>
      <c r="E7009">
        <f t="shared" si="219"/>
        <v>5465016</v>
      </c>
    </row>
    <row r="7010" spans="1:5">
      <c r="A7010">
        <v>5422003</v>
      </c>
      <c r="B7010">
        <v>5466001</v>
      </c>
      <c r="C7010" s="293">
        <v>245600000</v>
      </c>
      <c r="D7010">
        <f t="shared" si="218"/>
        <v>5422003</v>
      </c>
      <c r="E7010">
        <f t="shared" si="219"/>
        <v>5466001</v>
      </c>
    </row>
    <row r="7011" spans="1:5">
      <c r="A7011">
        <v>5422004</v>
      </c>
      <c r="B7011">
        <v>5466002</v>
      </c>
      <c r="C7011" s="293">
        <v>230100000</v>
      </c>
      <c r="D7011">
        <f t="shared" si="218"/>
        <v>5422004</v>
      </c>
      <c r="E7011">
        <f t="shared" si="219"/>
        <v>5466002</v>
      </c>
    </row>
    <row r="7012" spans="1:5">
      <c r="A7012">
        <v>5422005</v>
      </c>
      <c r="B7012">
        <v>5466003</v>
      </c>
      <c r="C7012" s="293">
        <v>225600000</v>
      </c>
      <c r="D7012">
        <f t="shared" si="218"/>
        <v>5422005</v>
      </c>
      <c r="E7012">
        <f t="shared" si="219"/>
        <v>5466003</v>
      </c>
    </row>
    <row r="7013" spans="1:5">
      <c r="A7013">
        <v>5422007</v>
      </c>
      <c r="B7013">
        <v>5466004</v>
      </c>
      <c r="C7013" s="293">
        <v>201600000</v>
      </c>
      <c r="D7013">
        <f t="shared" si="218"/>
        <v>5422007</v>
      </c>
      <c r="E7013">
        <f t="shared" si="219"/>
        <v>5466004</v>
      </c>
    </row>
    <row r="7014" spans="1:5">
      <c r="A7014">
        <v>5422008</v>
      </c>
      <c r="B7014">
        <v>5466005</v>
      </c>
      <c r="C7014" s="293">
        <v>182800000</v>
      </c>
      <c r="D7014">
        <f t="shared" si="218"/>
        <v>5422008</v>
      </c>
      <c r="E7014">
        <f t="shared" si="219"/>
        <v>5466005</v>
      </c>
    </row>
    <row r="7015" spans="1:5">
      <c r="A7015">
        <v>5422011</v>
      </c>
      <c r="B7015">
        <v>5466006</v>
      </c>
      <c r="C7015" s="293">
        <v>199500000</v>
      </c>
      <c r="D7015">
        <f t="shared" si="218"/>
        <v>5422011</v>
      </c>
      <c r="E7015">
        <f t="shared" si="219"/>
        <v>5466006</v>
      </c>
    </row>
    <row r="7016" spans="1:5">
      <c r="A7016">
        <v>5422020</v>
      </c>
      <c r="B7016">
        <v>5466007</v>
      </c>
      <c r="C7016" s="293">
        <v>179000000</v>
      </c>
      <c r="D7016">
        <f t="shared" si="218"/>
        <v>5422020</v>
      </c>
      <c r="E7016">
        <f t="shared" si="219"/>
        <v>5466007</v>
      </c>
    </row>
    <row r="7017" spans="1:5">
      <c r="A7017">
        <v>5422021</v>
      </c>
      <c r="B7017">
        <v>5466008</v>
      </c>
      <c r="C7017" s="293">
        <v>244800000</v>
      </c>
      <c r="D7017">
        <f t="shared" si="218"/>
        <v>5422021</v>
      </c>
      <c r="E7017">
        <f t="shared" si="219"/>
        <v>5466008</v>
      </c>
    </row>
    <row r="7018" spans="1:5">
      <c r="A7018">
        <v>5422083</v>
      </c>
      <c r="B7018">
        <v>5466009</v>
      </c>
      <c r="C7018" s="293">
        <v>239500000</v>
      </c>
      <c r="D7018">
        <f t="shared" si="218"/>
        <v>5422083</v>
      </c>
      <c r="E7018">
        <f t="shared" si="219"/>
        <v>5466009</v>
      </c>
    </row>
    <row r="7019" spans="1:5">
      <c r="A7019">
        <v>5422086</v>
      </c>
      <c r="B7019">
        <v>5466010</v>
      </c>
      <c r="C7019" s="293">
        <v>241900000</v>
      </c>
      <c r="D7019">
        <f t="shared" si="218"/>
        <v>5422086</v>
      </c>
      <c r="E7019">
        <f t="shared" si="219"/>
        <v>5466010</v>
      </c>
    </row>
    <row r="7020" spans="1:5">
      <c r="A7020">
        <v>5422088</v>
      </c>
      <c r="B7020">
        <v>5466011</v>
      </c>
      <c r="C7020" s="293">
        <v>242400000</v>
      </c>
      <c r="D7020">
        <f t="shared" si="218"/>
        <v>5422088</v>
      </c>
      <c r="E7020">
        <f t="shared" si="219"/>
        <v>5466011</v>
      </c>
    </row>
    <row r="7021" spans="1:5">
      <c r="A7021">
        <v>5422090</v>
      </c>
      <c r="B7021">
        <v>5466012</v>
      </c>
      <c r="C7021" s="293">
        <v>243100000</v>
      </c>
      <c r="D7021">
        <f t="shared" si="218"/>
        <v>5422090</v>
      </c>
      <c r="E7021">
        <f t="shared" si="219"/>
        <v>5466012</v>
      </c>
    </row>
    <row r="7022" spans="1:5">
      <c r="A7022">
        <v>5422091</v>
      </c>
      <c r="B7022">
        <v>5466013</v>
      </c>
      <c r="C7022" s="293">
        <v>227800000</v>
      </c>
      <c r="D7022">
        <f t="shared" si="218"/>
        <v>5422091</v>
      </c>
      <c r="E7022">
        <f t="shared" si="219"/>
        <v>5466013</v>
      </c>
    </row>
    <row r="7023" spans="1:5">
      <c r="A7023">
        <v>5422093</v>
      </c>
      <c r="B7023">
        <v>5466014</v>
      </c>
      <c r="C7023" s="293">
        <v>246300000</v>
      </c>
      <c r="D7023">
        <f t="shared" si="218"/>
        <v>5422093</v>
      </c>
      <c r="E7023">
        <f t="shared" si="219"/>
        <v>5466014</v>
      </c>
    </row>
    <row r="7024" spans="1:5">
      <c r="A7024">
        <v>5422094</v>
      </c>
      <c r="B7024">
        <v>5466015</v>
      </c>
      <c r="C7024" s="293">
        <v>121500000</v>
      </c>
      <c r="D7024">
        <f t="shared" si="218"/>
        <v>5422094</v>
      </c>
      <c r="E7024">
        <f t="shared" si="219"/>
        <v>5466015</v>
      </c>
    </row>
    <row r="7025" spans="1:5">
      <c r="A7025">
        <v>5422095</v>
      </c>
      <c r="B7025">
        <v>5466016</v>
      </c>
      <c r="C7025" s="293">
        <v>372700000</v>
      </c>
      <c r="D7025">
        <f t="shared" si="218"/>
        <v>5422095</v>
      </c>
      <c r="E7025">
        <f t="shared" si="219"/>
        <v>5466016</v>
      </c>
    </row>
    <row r="7026" spans="1:5">
      <c r="A7026">
        <v>5422096</v>
      </c>
      <c r="B7026">
        <v>5466017</v>
      </c>
      <c r="C7026" s="293">
        <v>255200000</v>
      </c>
      <c r="D7026">
        <f t="shared" si="218"/>
        <v>5422096</v>
      </c>
      <c r="E7026">
        <f t="shared" si="219"/>
        <v>5466017</v>
      </c>
    </row>
    <row r="7027" spans="1:5">
      <c r="A7027">
        <v>5422097</v>
      </c>
      <c r="B7027">
        <v>5466018</v>
      </c>
      <c r="C7027" s="293">
        <v>388000000</v>
      </c>
      <c r="D7027">
        <f t="shared" si="218"/>
        <v>5422097</v>
      </c>
      <c r="E7027">
        <f t="shared" si="219"/>
        <v>5466018</v>
      </c>
    </row>
    <row r="7028" spans="1:5">
      <c r="A7028">
        <v>5422098</v>
      </c>
      <c r="B7028">
        <v>5466019</v>
      </c>
      <c r="C7028" s="293">
        <v>392000000</v>
      </c>
      <c r="D7028">
        <f t="shared" si="218"/>
        <v>5422098</v>
      </c>
      <c r="E7028">
        <f t="shared" si="219"/>
        <v>5466019</v>
      </c>
    </row>
    <row r="7029" spans="1:5">
      <c r="A7029">
        <v>5422099</v>
      </c>
      <c r="B7029">
        <v>5466020</v>
      </c>
      <c r="C7029" s="293">
        <v>365000000</v>
      </c>
      <c r="D7029">
        <f t="shared" si="218"/>
        <v>5422099</v>
      </c>
      <c r="E7029">
        <f t="shared" si="219"/>
        <v>5466020</v>
      </c>
    </row>
    <row r="7030" spans="1:5">
      <c r="A7030">
        <v>5422100</v>
      </c>
      <c r="B7030">
        <v>5466021</v>
      </c>
      <c r="C7030" s="293">
        <v>412100000</v>
      </c>
      <c r="D7030">
        <f t="shared" si="218"/>
        <v>5422100</v>
      </c>
      <c r="E7030">
        <f t="shared" si="219"/>
        <v>5466021</v>
      </c>
    </row>
    <row r="7031" spans="1:5">
      <c r="A7031">
        <v>5422101</v>
      </c>
      <c r="B7031">
        <v>5466022</v>
      </c>
      <c r="C7031" s="293">
        <v>451400000</v>
      </c>
      <c r="D7031">
        <f t="shared" si="218"/>
        <v>5422101</v>
      </c>
      <c r="E7031">
        <f t="shared" si="219"/>
        <v>5466022</v>
      </c>
    </row>
    <row r="7032" spans="1:5">
      <c r="A7032">
        <v>5422102</v>
      </c>
      <c r="B7032">
        <v>5466023</v>
      </c>
      <c r="C7032" s="293">
        <v>685900000</v>
      </c>
      <c r="D7032">
        <f t="shared" si="218"/>
        <v>5422102</v>
      </c>
      <c r="E7032">
        <f t="shared" si="219"/>
        <v>5466023</v>
      </c>
    </row>
    <row r="7033" spans="1:5">
      <c r="A7033">
        <v>5422103</v>
      </c>
      <c r="B7033">
        <v>5466024</v>
      </c>
      <c r="C7033" s="293">
        <v>628200000</v>
      </c>
      <c r="D7033">
        <f t="shared" si="218"/>
        <v>5422103</v>
      </c>
      <c r="E7033">
        <f t="shared" si="219"/>
        <v>5466024</v>
      </c>
    </row>
    <row r="7034" spans="1:5">
      <c r="A7034">
        <v>5422104</v>
      </c>
      <c r="B7034">
        <v>5466025</v>
      </c>
      <c r="C7034" s="293">
        <v>549000000</v>
      </c>
      <c r="D7034">
        <f t="shared" si="218"/>
        <v>5422104</v>
      </c>
      <c r="E7034">
        <f t="shared" si="219"/>
        <v>5466025</v>
      </c>
    </row>
    <row r="7035" spans="1:5">
      <c r="A7035">
        <v>5422105</v>
      </c>
      <c r="B7035">
        <v>5466026</v>
      </c>
      <c r="C7035" s="293">
        <v>675900000</v>
      </c>
      <c r="D7035">
        <f t="shared" si="218"/>
        <v>5422105</v>
      </c>
      <c r="E7035">
        <f t="shared" si="219"/>
        <v>5466026</v>
      </c>
    </row>
    <row r="7036" spans="1:5">
      <c r="A7036">
        <v>5422106</v>
      </c>
      <c r="B7036">
        <v>5466027</v>
      </c>
      <c r="C7036" s="293">
        <v>699900000</v>
      </c>
      <c r="D7036">
        <f t="shared" si="218"/>
        <v>5422106</v>
      </c>
      <c r="E7036">
        <f t="shared" si="219"/>
        <v>5466027</v>
      </c>
    </row>
    <row r="7037" spans="1:5">
      <c r="A7037">
        <v>5422107</v>
      </c>
      <c r="B7037">
        <v>5466028</v>
      </c>
      <c r="C7037" s="293">
        <v>710000000</v>
      </c>
      <c r="D7037">
        <f t="shared" si="218"/>
        <v>5422107</v>
      </c>
      <c r="E7037">
        <f t="shared" si="219"/>
        <v>5466028</v>
      </c>
    </row>
    <row r="7038" spans="1:5">
      <c r="A7038">
        <v>5422108</v>
      </c>
      <c r="B7038">
        <v>5466029</v>
      </c>
      <c r="C7038" s="293">
        <v>638700000</v>
      </c>
      <c r="D7038">
        <f t="shared" si="218"/>
        <v>5422108</v>
      </c>
      <c r="E7038">
        <f t="shared" si="219"/>
        <v>5466029</v>
      </c>
    </row>
    <row r="7039" spans="1:5">
      <c r="A7039">
        <v>5601080</v>
      </c>
      <c r="B7039">
        <v>5631001</v>
      </c>
      <c r="C7039" s="293">
        <v>148100000</v>
      </c>
      <c r="D7039">
        <f t="shared" si="218"/>
        <v>5601080</v>
      </c>
      <c r="E7039">
        <f t="shared" si="219"/>
        <v>5631001</v>
      </c>
    </row>
    <row r="7040" spans="1:5">
      <c r="A7040">
        <v>5601113</v>
      </c>
      <c r="B7040">
        <v>5631002</v>
      </c>
      <c r="C7040" s="293">
        <v>136600000</v>
      </c>
      <c r="D7040">
        <f t="shared" si="218"/>
        <v>5601113</v>
      </c>
      <c r="E7040">
        <f t="shared" si="219"/>
        <v>5631002</v>
      </c>
    </row>
    <row r="7041" spans="1:5">
      <c r="A7041">
        <v>5601122</v>
      </c>
      <c r="B7041">
        <v>5631003</v>
      </c>
      <c r="C7041" s="293">
        <v>135500000</v>
      </c>
      <c r="D7041">
        <f t="shared" si="218"/>
        <v>5601122</v>
      </c>
      <c r="E7041">
        <f t="shared" si="219"/>
        <v>5631003</v>
      </c>
    </row>
    <row r="7042" spans="1:5">
      <c r="A7042">
        <v>5601126</v>
      </c>
      <c r="B7042">
        <v>5631004</v>
      </c>
      <c r="C7042" s="293">
        <v>153700000</v>
      </c>
      <c r="D7042">
        <f t="shared" si="218"/>
        <v>5601126</v>
      </c>
      <c r="E7042">
        <f t="shared" si="219"/>
        <v>5631004</v>
      </c>
    </row>
    <row r="7043" spans="1:5">
      <c r="A7043">
        <v>5601160</v>
      </c>
      <c r="B7043">
        <v>5631005</v>
      </c>
      <c r="C7043" s="293">
        <v>122500000</v>
      </c>
      <c r="D7043">
        <f t="shared" ref="D7043:D7106" si="220">+A7043*1</f>
        <v>5601160</v>
      </c>
      <c r="E7043">
        <f t="shared" ref="E7043:E7106" si="221">+B7043*1</f>
        <v>5631005</v>
      </c>
    </row>
    <row r="7044" spans="1:5">
      <c r="A7044">
        <v>5601161</v>
      </c>
      <c r="B7044">
        <v>5631006</v>
      </c>
      <c r="C7044" s="293">
        <v>125800000</v>
      </c>
      <c r="D7044">
        <f t="shared" si="220"/>
        <v>5601161</v>
      </c>
      <c r="E7044">
        <f t="shared" si="221"/>
        <v>5631006</v>
      </c>
    </row>
    <row r="7045" spans="1:5">
      <c r="A7045">
        <v>5601177</v>
      </c>
      <c r="B7045">
        <v>5631007</v>
      </c>
      <c r="C7045" s="293">
        <v>182300000</v>
      </c>
      <c r="D7045">
        <f t="shared" si="220"/>
        <v>5601177</v>
      </c>
      <c r="E7045">
        <f t="shared" si="221"/>
        <v>5631007</v>
      </c>
    </row>
    <row r="7046" spans="1:5">
      <c r="A7046">
        <v>5601004</v>
      </c>
      <c r="B7046">
        <v>5632001</v>
      </c>
      <c r="C7046" s="293">
        <v>62200000</v>
      </c>
      <c r="D7046">
        <f t="shared" si="220"/>
        <v>5601004</v>
      </c>
      <c r="E7046">
        <f t="shared" si="221"/>
        <v>5632001</v>
      </c>
    </row>
    <row r="7047" spans="1:5">
      <c r="A7047">
        <v>5601005</v>
      </c>
      <c r="B7047">
        <v>5632002</v>
      </c>
      <c r="C7047" s="293">
        <v>62200000</v>
      </c>
      <c r="D7047">
        <f t="shared" si="220"/>
        <v>5601005</v>
      </c>
      <c r="E7047">
        <f t="shared" si="221"/>
        <v>5632002</v>
      </c>
    </row>
    <row r="7048" spans="1:5">
      <c r="A7048">
        <v>5601017</v>
      </c>
      <c r="B7048">
        <v>5632003</v>
      </c>
      <c r="C7048" s="293">
        <v>68200000</v>
      </c>
      <c r="D7048">
        <f t="shared" si="220"/>
        <v>5601017</v>
      </c>
      <c r="E7048">
        <f t="shared" si="221"/>
        <v>5632003</v>
      </c>
    </row>
    <row r="7049" spans="1:5">
      <c r="A7049">
        <v>5601030</v>
      </c>
      <c r="B7049">
        <v>5632004</v>
      </c>
      <c r="C7049" s="293">
        <v>56600000</v>
      </c>
      <c r="D7049">
        <f t="shared" si="220"/>
        <v>5601030</v>
      </c>
      <c r="E7049">
        <f t="shared" si="221"/>
        <v>5632004</v>
      </c>
    </row>
    <row r="7050" spans="1:5">
      <c r="A7050">
        <v>5601033</v>
      </c>
      <c r="B7050">
        <v>5632005</v>
      </c>
      <c r="C7050" s="293">
        <v>68700000</v>
      </c>
      <c r="D7050">
        <f t="shared" si="220"/>
        <v>5601033</v>
      </c>
      <c r="E7050">
        <f t="shared" si="221"/>
        <v>5632005</v>
      </c>
    </row>
    <row r="7051" spans="1:5">
      <c r="A7051">
        <v>5601034</v>
      </c>
      <c r="B7051">
        <v>5632006</v>
      </c>
      <c r="C7051" s="293">
        <v>68700000</v>
      </c>
      <c r="D7051">
        <f t="shared" si="220"/>
        <v>5601034</v>
      </c>
      <c r="E7051">
        <f t="shared" si="221"/>
        <v>5632006</v>
      </c>
    </row>
    <row r="7052" spans="1:5">
      <c r="A7052">
        <v>5601040</v>
      </c>
      <c r="B7052">
        <v>5632007</v>
      </c>
      <c r="C7052" s="293">
        <v>75400000</v>
      </c>
      <c r="D7052">
        <f t="shared" si="220"/>
        <v>5601040</v>
      </c>
      <c r="E7052">
        <f t="shared" si="221"/>
        <v>5632007</v>
      </c>
    </row>
    <row r="7053" spans="1:5">
      <c r="A7053">
        <v>5601041</v>
      </c>
      <c r="B7053">
        <v>5632008</v>
      </c>
      <c r="C7053" s="293">
        <v>56600000</v>
      </c>
      <c r="D7053">
        <f t="shared" si="220"/>
        <v>5601041</v>
      </c>
      <c r="E7053">
        <f t="shared" si="221"/>
        <v>5632008</v>
      </c>
    </row>
    <row r="7054" spans="1:5">
      <c r="A7054">
        <v>5601050</v>
      </c>
      <c r="B7054">
        <v>5632009</v>
      </c>
      <c r="C7054" s="293">
        <v>68700000</v>
      </c>
      <c r="D7054">
        <f t="shared" si="220"/>
        <v>5601050</v>
      </c>
      <c r="E7054">
        <f t="shared" si="221"/>
        <v>5632009</v>
      </c>
    </row>
    <row r="7055" spans="1:5">
      <c r="A7055">
        <v>5601051</v>
      </c>
      <c r="B7055">
        <v>5632010</v>
      </c>
      <c r="C7055" s="293">
        <v>68700000</v>
      </c>
      <c r="D7055">
        <f t="shared" si="220"/>
        <v>5601051</v>
      </c>
      <c r="E7055">
        <f t="shared" si="221"/>
        <v>5632010</v>
      </c>
    </row>
    <row r="7056" spans="1:5">
      <c r="A7056">
        <v>5601052</v>
      </c>
      <c r="B7056">
        <v>5632011</v>
      </c>
      <c r="C7056" s="293">
        <v>57400000</v>
      </c>
      <c r="D7056">
        <f t="shared" si="220"/>
        <v>5601052</v>
      </c>
      <c r="E7056">
        <f t="shared" si="221"/>
        <v>5632011</v>
      </c>
    </row>
    <row r="7057" spans="1:5">
      <c r="A7057">
        <v>5601053</v>
      </c>
      <c r="B7057">
        <v>5632012</v>
      </c>
      <c r="C7057" s="293">
        <v>57400000</v>
      </c>
      <c r="D7057">
        <f t="shared" si="220"/>
        <v>5601053</v>
      </c>
      <c r="E7057">
        <f t="shared" si="221"/>
        <v>5632012</v>
      </c>
    </row>
    <row r="7058" spans="1:5">
      <c r="A7058">
        <v>5601059</v>
      </c>
      <c r="B7058">
        <v>5632013</v>
      </c>
      <c r="C7058" s="293">
        <v>68900000</v>
      </c>
      <c r="D7058">
        <f t="shared" si="220"/>
        <v>5601059</v>
      </c>
      <c r="E7058">
        <f t="shared" si="221"/>
        <v>5632013</v>
      </c>
    </row>
    <row r="7059" spans="1:5">
      <c r="A7059">
        <v>5601060</v>
      </c>
      <c r="B7059">
        <v>5632014</v>
      </c>
      <c r="C7059" s="293">
        <v>68900000</v>
      </c>
      <c r="D7059">
        <f t="shared" si="220"/>
        <v>5601060</v>
      </c>
      <c r="E7059">
        <f t="shared" si="221"/>
        <v>5632014</v>
      </c>
    </row>
    <row r="7060" spans="1:5">
      <c r="A7060">
        <v>5601061</v>
      </c>
      <c r="B7060">
        <v>5632015</v>
      </c>
      <c r="C7060" s="293">
        <v>68900000</v>
      </c>
      <c r="D7060">
        <f t="shared" si="220"/>
        <v>5601061</v>
      </c>
      <c r="E7060">
        <f t="shared" si="221"/>
        <v>5632015</v>
      </c>
    </row>
    <row r="7061" spans="1:5">
      <c r="A7061">
        <v>5601062</v>
      </c>
      <c r="B7061">
        <v>5632016</v>
      </c>
      <c r="C7061" s="293">
        <v>68900000</v>
      </c>
      <c r="D7061">
        <f t="shared" si="220"/>
        <v>5601062</v>
      </c>
      <c r="E7061">
        <f t="shared" si="221"/>
        <v>5632016</v>
      </c>
    </row>
    <row r="7062" spans="1:5">
      <c r="A7062">
        <v>5601075</v>
      </c>
      <c r="B7062">
        <v>5632017</v>
      </c>
      <c r="C7062" s="293">
        <v>66000000</v>
      </c>
      <c r="D7062">
        <f t="shared" si="220"/>
        <v>5601075</v>
      </c>
      <c r="E7062">
        <f t="shared" si="221"/>
        <v>5632017</v>
      </c>
    </row>
    <row r="7063" spans="1:5">
      <c r="A7063">
        <v>5601076</v>
      </c>
      <c r="B7063">
        <v>5632018</v>
      </c>
      <c r="C7063" s="293">
        <v>66000000</v>
      </c>
      <c r="D7063">
        <f t="shared" si="220"/>
        <v>5601076</v>
      </c>
      <c r="E7063">
        <f t="shared" si="221"/>
        <v>5632018</v>
      </c>
    </row>
    <row r="7064" spans="1:5">
      <c r="A7064">
        <v>5601077</v>
      </c>
      <c r="B7064">
        <v>5632019</v>
      </c>
      <c r="C7064" s="293">
        <v>66000000</v>
      </c>
      <c r="D7064">
        <f t="shared" si="220"/>
        <v>5601077</v>
      </c>
      <c r="E7064">
        <f t="shared" si="221"/>
        <v>5632019</v>
      </c>
    </row>
    <row r="7065" spans="1:5">
      <c r="A7065">
        <v>5601078</v>
      </c>
      <c r="B7065">
        <v>5632020</v>
      </c>
      <c r="C7065" s="293">
        <v>66000000</v>
      </c>
      <c r="D7065">
        <f t="shared" si="220"/>
        <v>5601078</v>
      </c>
      <c r="E7065">
        <f t="shared" si="221"/>
        <v>5632020</v>
      </c>
    </row>
    <row r="7066" spans="1:5">
      <c r="A7066">
        <v>5601084</v>
      </c>
      <c r="B7066">
        <v>5632021</v>
      </c>
      <c r="C7066" s="293">
        <v>73900000</v>
      </c>
      <c r="D7066">
        <f t="shared" si="220"/>
        <v>5601084</v>
      </c>
      <c r="E7066">
        <f t="shared" si="221"/>
        <v>5632021</v>
      </c>
    </row>
    <row r="7067" spans="1:5">
      <c r="A7067">
        <v>5601085</v>
      </c>
      <c r="B7067">
        <v>5632022</v>
      </c>
      <c r="C7067" s="293">
        <v>70000000</v>
      </c>
      <c r="D7067">
        <f t="shared" si="220"/>
        <v>5601085</v>
      </c>
      <c r="E7067">
        <f t="shared" si="221"/>
        <v>5632022</v>
      </c>
    </row>
    <row r="7068" spans="1:5">
      <c r="A7068">
        <v>5601093</v>
      </c>
      <c r="B7068">
        <v>5632023</v>
      </c>
      <c r="C7068" s="293">
        <v>52600000</v>
      </c>
      <c r="D7068">
        <f t="shared" si="220"/>
        <v>5601093</v>
      </c>
      <c r="E7068">
        <f t="shared" si="221"/>
        <v>5632023</v>
      </c>
    </row>
    <row r="7069" spans="1:5">
      <c r="A7069">
        <v>5601094</v>
      </c>
      <c r="B7069">
        <v>5632024</v>
      </c>
      <c r="C7069" s="293">
        <v>52600000</v>
      </c>
      <c r="D7069">
        <f t="shared" si="220"/>
        <v>5601094</v>
      </c>
      <c r="E7069">
        <f t="shared" si="221"/>
        <v>5632024</v>
      </c>
    </row>
    <row r="7070" spans="1:5">
      <c r="A7070">
        <v>5601099</v>
      </c>
      <c r="B7070">
        <v>5632025</v>
      </c>
      <c r="C7070" s="293">
        <v>57400000</v>
      </c>
      <c r="D7070">
        <f t="shared" si="220"/>
        <v>5601099</v>
      </c>
      <c r="E7070">
        <f t="shared" si="221"/>
        <v>5632025</v>
      </c>
    </row>
    <row r="7071" spans="1:5">
      <c r="A7071">
        <v>5601100</v>
      </c>
      <c r="B7071">
        <v>5632026</v>
      </c>
      <c r="C7071" s="293">
        <v>75200000</v>
      </c>
      <c r="D7071">
        <f t="shared" si="220"/>
        <v>5601100</v>
      </c>
      <c r="E7071">
        <f t="shared" si="221"/>
        <v>5632026</v>
      </c>
    </row>
    <row r="7072" spans="1:5">
      <c r="A7072">
        <v>5601101</v>
      </c>
      <c r="B7072">
        <v>5632027</v>
      </c>
      <c r="C7072" s="293">
        <v>74300000</v>
      </c>
      <c r="D7072">
        <f t="shared" si="220"/>
        <v>5601101</v>
      </c>
      <c r="E7072">
        <f t="shared" si="221"/>
        <v>5632027</v>
      </c>
    </row>
    <row r="7073" spans="1:5">
      <c r="A7073">
        <v>5601104</v>
      </c>
      <c r="B7073">
        <v>5632028</v>
      </c>
      <c r="C7073" s="293">
        <v>72600000</v>
      </c>
      <c r="D7073">
        <f t="shared" si="220"/>
        <v>5601104</v>
      </c>
      <c r="E7073">
        <f t="shared" si="221"/>
        <v>5632028</v>
      </c>
    </row>
    <row r="7074" spans="1:5">
      <c r="A7074">
        <v>5601105</v>
      </c>
      <c r="B7074">
        <v>5632029</v>
      </c>
      <c r="C7074" s="293">
        <v>69700000</v>
      </c>
      <c r="D7074">
        <f t="shared" si="220"/>
        <v>5601105</v>
      </c>
      <c r="E7074">
        <f t="shared" si="221"/>
        <v>5632029</v>
      </c>
    </row>
    <row r="7075" spans="1:5">
      <c r="A7075">
        <v>5601106</v>
      </c>
      <c r="B7075">
        <v>5632030</v>
      </c>
      <c r="C7075" s="293">
        <v>100800000</v>
      </c>
      <c r="D7075">
        <f t="shared" si="220"/>
        <v>5601106</v>
      </c>
      <c r="E7075">
        <f t="shared" si="221"/>
        <v>5632030</v>
      </c>
    </row>
    <row r="7076" spans="1:5">
      <c r="A7076">
        <v>5601107</v>
      </c>
      <c r="B7076">
        <v>5632031</v>
      </c>
      <c r="C7076" s="293">
        <v>65000000</v>
      </c>
      <c r="D7076">
        <f t="shared" si="220"/>
        <v>5601107</v>
      </c>
      <c r="E7076">
        <f t="shared" si="221"/>
        <v>5632031</v>
      </c>
    </row>
    <row r="7077" spans="1:5">
      <c r="A7077">
        <v>5601108</v>
      </c>
      <c r="B7077">
        <v>5632032</v>
      </c>
      <c r="C7077" s="293">
        <v>65000000</v>
      </c>
      <c r="D7077">
        <f t="shared" si="220"/>
        <v>5601108</v>
      </c>
      <c r="E7077">
        <f t="shared" si="221"/>
        <v>5632032</v>
      </c>
    </row>
    <row r="7078" spans="1:5">
      <c r="A7078">
        <v>5601110</v>
      </c>
      <c r="B7078">
        <v>5632033</v>
      </c>
      <c r="C7078" s="293">
        <v>77300000</v>
      </c>
      <c r="D7078">
        <f t="shared" si="220"/>
        <v>5601110</v>
      </c>
      <c r="E7078">
        <f t="shared" si="221"/>
        <v>5632033</v>
      </c>
    </row>
    <row r="7079" spans="1:5">
      <c r="A7079">
        <v>5601118</v>
      </c>
      <c r="B7079">
        <v>5632034</v>
      </c>
      <c r="C7079" s="293">
        <v>74900000</v>
      </c>
      <c r="D7079">
        <f t="shared" si="220"/>
        <v>5601118</v>
      </c>
      <c r="E7079">
        <f t="shared" si="221"/>
        <v>5632034</v>
      </c>
    </row>
    <row r="7080" spans="1:5">
      <c r="A7080">
        <v>5601119</v>
      </c>
      <c r="B7080">
        <v>5632035</v>
      </c>
      <c r="C7080" s="293">
        <v>85100000</v>
      </c>
      <c r="D7080">
        <f t="shared" si="220"/>
        <v>5601119</v>
      </c>
      <c r="E7080">
        <f t="shared" si="221"/>
        <v>5632035</v>
      </c>
    </row>
    <row r="7081" spans="1:5">
      <c r="A7081">
        <v>5601123</v>
      </c>
      <c r="B7081">
        <v>5632036</v>
      </c>
      <c r="C7081" s="293">
        <v>86300000</v>
      </c>
      <c r="D7081">
        <f t="shared" si="220"/>
        <v>5601123</v>
      </c>
      <c r="E7081">
        <f t="shared" si="221"/>
        <v>5632036</v>
      </c>
    </row>
    <row r="7082" spans="1:5">
      <c r="A7082">
        <v>5601124</v>
      </c>
      <c r="B7082">
        <v>5632037</v>
      </c>
      <c r="C7082" s="293">
        <v>71700000</v>
      </c>
      <c r="D7082">
        <f t="shared" si="220"/>
        <v>5601124</v>
      </c>
      <c r="E7082">
        <f t="shared" si="221"/>
        <v>5632037</v>
      </c>
    </row>
    <row r="7083" spans="1:5">
      <c r="A7083">
        <v>5601125</v>
      </c>
      <c r="B7083">
        <v>5632038</v>
      </c>
      <c r="C7083" s="293">
        <v>69500000</v>
      </c>
      <c r="D7083">
        <f t="shared" si="220"/>
        <v>5601125</v>
      </c>
      <c r="E7083">
        <f t="shared" si="221"/>
        <v>5632038</v>
      </c>
    </row>
    <row r="7084" spans="1:5">
      <c r="A7084">
        <v>5601133</v>
      </c>
      <c r="B7084">
        <v>5632039</v>
      </c>
      <c r="C7084" s="293">
        <v>89300000</v>
      </c>
      <c r="D7084">
        <f t="shared" si="220"/>
        <v>5601133</v>
      </c>
      <c r="E7084">
        <f t="shared" si="221"/>
        <v>5632039</v>
      </c>
    </row>
    <row r="7085" spans="1:5">
      <c r="A7085">
        <v>5601134</v>
      </c>
      <c r="B7085">
        <v>5632040</v>
      </c>
      <c r="C7085" s="293">
        <v>103800000</v>
      </c>
      <c r="D7085">
        <f t="shared" si="220"/>
        <v>5601134</v>
      </c>
      <c r="E7085">
        <f t="shared" si="221"/>
        <v>5632040</v>
      </c>
    </row>
    <row r="7086" spans="1:5">
      <c r="A7086">
        <v>5601138</v>
      </c>
      <c r="B7086">
        <v>5632041</v>
      </c>
      <c r="C7086" s="293">
        <v>72700000</v>
      </c>
      <c r="D7086">
        <f t="shared" si="220"/>
        <v>5601138</v>
      </c>
      <c r="E7086">
        <f t="shared" si="221"/>
        <v>5632041</v>
      </c>
    </row>
    <row r="7087" spans="1:5">
      <c r="A7087">
        <v>5601144</v>
      </c>
      <c r="B7087">
        <v>5632042</v>
      </c>
      <c r="C7087" s="293">
        <v>91000000</v>
      </c>
      <c r="D7087">
        <f t="shared" si="220"/>
        <v>5601144</v>
      </c>
      <c r="E7087">
        <f t="shared" si="221"/>
        <v>5632042</v>
      </c>
    </row>
    <row r="7088" spans="1:5">
      <c r="A7088">
        <v>5601145</v>
      </c>
      <c r="B7088">
        <v>5632043</v>
      </c>
      <c r="C7088" s="293">
        <v>105000000</v>
      </c>
      <c r="D7088">
        <f t="shared" si="220"/>
        <v>5601145</v>
      </c>
      <c r="E7088">
        <f t="shared" si="221"/>
        <v>5632043</v>
      </c>
    </row>
    <row r="7089" spans="1:5">
      <c r="A7089">
        <v>5601146</v>
      </c>
      <c r="B7089">
        <v>5632044</v>
      </c>
      <c r="C7089" s="293">
        <v>71500000</v>
      </c>
      <c r="D7089">
        <f t="shared" si="220"/>
        <v>5601146</v>
      </c>
      <c r="E7089">
        <f t="shared" si="221"/>
        <v>5632044</v>
      </c>
    </row>
    <row r="7090" spans="1:5">
      <c r="A7090">
        <v>5601148</v>
      </c>
      <c r="B7090">
        <v>5632045</v>
      </c>
      <c r="C7090" s="293">
        <v>92100000</v>
      </c>
      <c r="D7090">
        <f t="shared" si="220"/>
        <v>5601148</v>
      </c>
      <c r="E7090">
        <f t="shared" si="221"/>
        <v>5632045</v>
      </c>
    </row>
    <row r="7091" spans="1:5">
      <c r="A7091">
        <v>5601149</v>
      </c>
      <c r="B7091">
        <v>5632046</v>
      </c>
      <c r="C7091" s="293">
        <v>69100000</v>
      </c>
      <c r="D7091">
        <f t="shared" si="220"/>
        <v>5601149</v>
      </c>
      <c r="E7091">
        <f t="shared" si="221"/>
        <v>5632046</v>
      </c>
    </row>
    <row r="7092" spans="1:5">
      <c r="A7092">
        <v>5601150</v>
      </c>
      <c r="B7092">
        <v>5632047</v>
      </c>
      <c r="C7092" s="293">
        <v>61600000</v>
      </c>
      <c r="D7092">
        <f t="shared" si="220"/>
        <v>5601150</v>
      </c>
      <c r="E7092">
        <f t="shared" si="221"/>
        <v>5632047</v>
      </c>
    </row>
    <row r="7093" spans="1:5">
      <c r="A7093">
        <v>5601151</v>
      </c>
      <c r="B7093">
        <v>5632048</v>
      </c>
      <c r="C7093" s="293">
        <v>95400000</v>
      </c>
      <c r="D7093">
        <f t="shared" si="220"/>
        <v>5601151</v>
      </c>
      <c r="E7093">
        <f t="shared" si="221"/>
        <v>5632048</v>
      </c>
    </row>
    <row r="7094" spans="1:5">
      <c r="A7094">
        <v>5601152</v>
      </c>
      <c r="B7094">
        <v>5632049</v>
      </c>
      <c r="C7094" s="293">
        <v>91600000</v>
      </c>
      <c r="D7094">
        <f t="shared" si="220"/>
        <v>5601152</v>
      </c>
      <c r="E7094">
        <f t="shared" si="221"/>
        <v>5632049</v>
      </c>
    </row>
    <row r="7095" spans="1:5">
      <c r="A7095">
        <v>5601153</v>
      </c>
      <c r="B7095">
        <v>5632050</v>
      </c>
      <c r="C7095" s="293">
        <v>117900000</v>
      </c>
      <c r="D7095">
        <f t="shared" si="220"/>
        <v>5601153</v>
      </c>
      <c r="E7095">
        <f t="shared" si="221"/>
        <v>5632050</v>
      </c>
    </row>
    <row r="7096" spans="1:5">
      <c r="A7096">
        <v>5601154</v>
      </c>
      <c r="B7096">
        <v>5632051</v>
      </c>
      <c r="C7096" s="293">
        <v>85900000</v>
      </c>
      <c r="D7096">
        <f t="shared" si="220"/>
        <v>5601154</v>
      </c>
      <c r="E7096">
        <f t="shared" si="221"/>
        <v>5632051</v>
      </c>
    </row>
    <row r="7097" spans="1:5">
      <c r="A7097">
        <v>5601155</v>
      </c>
      <c r="B7097">
        <v>5632052</v>
      </c>
      <c r="C7097" s="293">
        <v>91800000</v>
      </c>
      <c r="D7097">
        <f t="shared" si="220"/>
        <v>5601155</v>
      </c>
      <c r="E7097">
        <f t="shared" si="221"/>
        <v>5632052</v>
      </c>
    </row>
    <row r="7098" spans="1:5">
      <c r="A7098">
        <v>5601156</v>
      </c>
      <c r="B7098">
        <v>5632053</v>
      </c>
      <c r="C7098" s="293">
        <v>81100000</v>
      </c>
      <c r="D7098">
        <f t="shared" si="220"/>
        <v>5601156</v>
      </c>
      <c r="E7098">
        <f t="shared" si="221"/>
        <v>5632053</v>
      </c>
    </row>
    <row r="7099" spans="1:5">
      <c r="A7099">
        <v>5601157</v>
      </c>
      <c r="B7099">
        <v>5632054</v>
      </c>
      <c r="C7099" s="293">
        <v>88500000</v>
      </c>
      <c r="D7099">
        <f t="shared" si="220"/>
        <v>5601157</v>
      </c>
      <c r="E7099">
        <f t="shared" si="221"/>
        <v>5632054</v>
      </c>
    </row>
    <row r="7100" spans="1:5">
      <c r="A7100">
        <v>5601158</v>
      </c>
      <c r="B7100">
        <v>5632055</v>
      </c>
      <c r="C7100" s="293">
        <v>112600000</v>
      </c>
      <c r="D7100">
        <f t="shared" si="220"/>
        <v>5601158</v>
      </c>
      <c r="E7100">
        <f t="shared" si="221"/>
        <v>5632055</v>
      </c>
    </row>
    <row r="7101" spans="1:5">
      <c r="A7101">
        <v>5601162</v>
      </c>
      <c r="B7101">
        <v>5632056</v>
      </c>
      <c r="C7101" s="293">
        <v>87800000</v>
      </c>
      <c r="D7101">
        <f t="shared" si="220"/>
        <v>5601162</v>
      </c>
      <c r="E7101">
        <f t="shared" si="221"/>
        <v>5632056</v>
      </c>
    </row>
    <row r="7102" spans="1:5">
      <c r="A7102">
        <v>5601163</v>
      </c>
      <c r="B7102">
        <v>5632057</v>
      </c>
      <c r="C7102" s="293">
        <v>81800000</v>
      </c>
      <c r="D7102">
        <f t="shared" si="220"/>
        <v>5601163</v>
      </c>
      <c r="E7102">
        <f t="shared" si="221"/>
        <v>5632057</v>
      </c>
    </row>
    <row r="7103" spans="1:5">
      <c r="A7103">
        <v>5602001</v>
      </c>
      <c r="B7103">
        <v>5632058</v>
      </c>
      <c r="C7103" s="293">
        <v>55700000</v>
      </c>
      <c r="D7103">
        <f t="shared" si="220"/>
        <v>5602001</v>
      </c>
      <c r="E7103">
        <f t="shared" si="221"/>
        <v>5632058</v>
      </c>
    </row>
    <row r="7104" spans="1:5">
      <c r="A7104">
        <v>5602004</v>
      </c>
      <c r="B7104">
        <v>5632059</v>
      </c>
      <c r="C7104" s="293">
        <v>57700000</v>
      </c>
      <c r="D7104">
        <f t="shared" si="220"/>
        <v>5602004</v>
      </c>
      <c r="E7104">
        <f t="shared" si="221"/>
        <v>5632059</v>
      </c>
    </row>
    <row r="7105" spans="1:5">
      <c r="A7105">
        <v>5602005</v>
      </c>
      <c r="B7105">
        <v>5632060</v>
      </c>
      <c r="C7105" s="293">
        <v>59000000</v>
      </c>
      <c r="D7105">
        <f t="shared" si="220"/>
        <v>5602005</v>
      </c>
      <c r="E7105">
        <f t="shared" si="221"/>
        <v>5632060</v>
      </c>
    </row>
    <row r="7106" spans="1:5">
      <c r="A7106">
        <v>5602006</v>
      </c>
      <c r="B7106">
        <v>5632061</v>
      </c>
      <c r="C7106" s="293">
        <v>59000000</v>
      </c>
      <c r="D7106">
        <f t="shared" si="220"/>
        <v>5602006</v>
      </c>
      <c r="E7106">
        <f t="shared" si="221"/>
        <v>5632061</v>
      </c>
    </row>
    <row r="7107" spans="1:5">
      <c r="A7107">
        <v>5602007</v>
      </c>
      <c r="B7107">
        <v>5632062</v>
      </c>
      <c r="C7107" s="293">
        <v>59000000</v>
      </c>
      <c r="D7107">
        <f t="shared" ref="D7107:D7170" si="222">+A7107*1</f>
        <v>5602007</v>
      </c>
      <c r="E7107">
        <f t="shared" ref="E7107:E7170" si="223">+B7107*1</f>
        <v>5632062</v>
      </c>
    </row>
    <row r="7108" spans="1:5">
      <c r="A7108">
        <v>5602011</v>
      </c>
      <c r="B7108">
        <v>5632063</v>
      </c>
      <c r="C7108" s="293">
        <v>50200000</v>
      </c>
      <c r="D7108">
        <f t="shared" si="222"/>
        <v>5602011</v>
      </c>
      <c r="E7108">
        <f t="shared" si="223"/>
        <v>5632063</v>
      </c>
    </row>
    <row r="7109" spans="1:5">
      <c r="A7109">
        <v>5602012</v>
      </c>
      <c r="B7109">
        <v>5632064</v>
      </c>
      <c r="C7109" s="293">
        <v>50200000</v>
      </c>
      <c r="D7109">
        <f t="shared" si="222"/>
        <v>5602012</v>
      </c>
      <c r="E7109">
        <f t="shared" si="223"/>
        <v>5632064</v>
      </c>
    </row>
    <row r="7110" spans="1:5">
      <c r="A7110">
        <v>5602020</v>
      </c>
      <c r="B7110">
        <v>5632065</v>
      </c>
      <c r="C7110" s="293">
        <v>66500000</v>
      </c>
      <c r="D7110">
        <f t="shared" si="222"/>
        <v>5602020</v>
      </c>
      <c r="E7110">
        <f t="shared" si="223"/>
        <v>5632065</v>
      </c>
    </row>
    <row r="7111" spans="1:5">
      <c r="A7111">
        <v>5602052</v>
      </c>
      <c r="B7111">
        <v>5632066</v>
      </c>
      <c r="C7111" s="293">
        <v>71000000</v>
      </c>
      <c r="D7111">
        <f t="shared" si="222"/>
        <v>5602052</v>
      </c>
      <c r="E7111">
        <f t="shared" si="223"/>
        <v>5632066</v>
      </c>
    </row>
    <row r="7112" spans="1:5">
      <c r="A7112">
        <v>5602057</v>
      </c>
      <c r="B7112">
        <v>5632067</v>
      </c>
      <c r="C7112" s="293">
        <v>65200000</v>
      </c>
      <c r="D7112">
        <f t="shared" si="222"/>
        <v>5602057</v>
      </c>
      <c r="E7112">
        <f t="shared" si="223"/>
        <v>5632067</v>
      </c>
    </row>
    <row r="7113" spans="1:5">
      <c r="A7113">
        <v>5602070</v>
      </c>
      <c r="B7113">
        <v>5632069</v>
      </c>
      <c r="C7113" s="293">
        <v>59500000</v>
      </c>
      <c r="D7113">
        <f t="shared" si="222"/>
        <v>5602070</v>
      </c>
      <c r="E7113">
        <f t="shared" si="223"/>
        <v>5632069</v>
      </c>
    </row>
    <row r="7114" spans="1:5">
      <c r="A7114">
        <v>5602080</v>
      </c>
      <c r="B7114">
        <v>5632070</v>
      </c>
      <c r="C7114" s="293">
        <v>67800000</v>
      </c>
      <c r="D7114">
        <f t="shared" si="222"/>
        <v>5602080</v>
      </c>
      <c r="E7114">
        <f t="shared" si="223"/>
        <v>5632070</v>
      </c>
    </row>
    <row r="7115" spans="1:5">
      <c r="A7115">
        <v>5602130</v>
      </c>
      <c r="B7115">
        <v>5632071</v>
      </c>
      <c r="C7115" s="293">
        <v>50400000</v>
      </c>
      <c r="D7115">
        <f t="shared" si="222"/>
        <v>5602130</v>
      </c>
      <c r="E7115">
        <f t="shared" si="223"/>
        <v>5632071</v>
      </c>
    </row>
    <row r="7116" spans="1:5">
      <c r="A7116">
        <v>5602131</v>
      </c>
      <c r="B7116">
        <v>5632072</v>
      </c>
      <c r="C7116" s="293">
        <v>75400000</v>
      </c>
      <c r="D7116">
        <f t="shared" si="222"/>
        <v>5602131</v>
      </c>
      <c r="E7116">
        <f t="shared" si="223"/>
        <v>5632072</v>
      </c>
    </row>
    <row r="7117" spans="1:5">
      <c r="A7117">
        <v>5602132</v>
      </c>
      <c r="B7117">
        <v>5632073</v>
      </c>
      <c r="C7117" s="293">
        <v>79600000</v>
      </c>
      <c r="D7117">
        <f t="shared" si="222"/>
        <v>5602132</v>
      </c>
      <c r="E7117">
        <f t="shared" si="223"/>
        <v>5632073</v>
      </c>
    </row>
    <row r="7118" spans="1:5">
      <c r="A7118">
        <v>5602134</v>
      </c>
      <c r="B7118">
        <v>5632074</v>
      </c>
      <c r="C7118" s="293">
        <v>75800000</v>
      </c>
      <c r="D7118">
        <f t="shared" si="222"/>
        <v>5602134</v>
      </c>
      <c r="E7118">
        <f t="shared" si="223"/>
        <v>5632074</v>
      </c>
    </row>
    <row r="7119" spans="1:5">
      <c r="A7119">
        <v>5602415</v>
      </c>
      <c r="B7119">
        <v>5632075</v>
      </c>
      <c r="C7119" s="293">
        <v>74200000</v>
      </c>
      <c r="D7119">
        <f t="shared" si="222"/>
        <v>5602415</v>
      </c>
      <c r="E7119">
        <f t="shared" si="223"/>
        <v>5632075</v>
      </c>
    </row>
    <row r="7120" spans="1:5">
      <c r="A7120">
        <v>5602417</v>
      </c>
      <c r="B7120">
        <v>5632076</v>
      </c>
      <c r="C7120" s="293">
        <v>58400000</v>
      </c>
      <c r="D7120">
        <f t="shared" si="222"/>
        <v>5602417</v>
      </c>
      <c r="E7120">
        <f t="shared" si="223"/>
        <v>5632076</v>
      </c>
    </row>
    <row r="7121" spans="1:5">
      <c r="A7121">
        <v>5602420</v>
      </c>
      <c r="B7121">
        <v>5632077</v>
      </c>
      <c r="C7121" s="293">
        <v>81500000</v>
      </c>
      <c r="D7121">
        <f t="shared" si="222"/>
        <v>5602420</v>
      </c>
      <c r="E7121">
        <f t="shared" si="223"/>
        <v>5632077</v>
      </c>
    </row>
    <row r="7122" spans="1:5">
      <c r="A7122">
        <v>5602421</v>
      </c>
      <c r="B7122">
        <v>5632078</v>
      </c>
      <c r="C7122" s="293">
        <v>83800000</v>
      </c>
      <c r="D7122">
        <f t="shared" si="222"/>
        <v>5602421</v>
      </c>
      <c r="E7122">
        <f t="shared" si="223"/>
        <v>5632078</v>
      </c>
    </row>
    <row r="7123" spans="1:5">
      <c r="A7123">
        <v>5602423</v>
      </c>
      <c r="B7123">
        <v>5632079</v>
      </c>
      <c r="C7123" s="293">
        <v>78500000</v>
      </c>
      <c r="D7123">
        <f t="shared" si="222"/>
        <v>5602423</v>
      </c>
      <c r="E7123">
        <f t="shared" si="223"/>
        <v>5632079</v>
      </c>
    </row>
    <row r="7124" spans="1:5">
      <c r="A7124">
        <v>5602424</v>
      </c>
      <c r="B7124">
        <v>5632080</v>
      </c>
      <c r="C7124" s="293">
        <v>77600000</v>
      </c>
      <c r="D7124">
        <f t="shared" si="222"/>
        <v>5602424</v>
      </c>
      <c r="E7124">
        <f t="shared" si="223"/>
        <v>5632080</v>
      </c>
    </row>
    <row r="7125" spans="1:5">
      <c r="A7125">
        <v>5601164</v>
      </c>
      <c r="B7125">
        <v>5632081</v>
      </c>
      <c r="C7125" s="293">
        <v>77200000</v>
      </c>
      <c r="D7125">
        <f t="shared" si="222"/>
        <v>5601164</v>
      </c>
      <c r="E7125">
        <f t="shared" si="223"/>
        <v>5632081</v>
      </c>
    </row>
    <row r="7126" spans="1:5">
      <c r="A7126">
        <v>5601165</v>
      </c>
      <c r="B7126">
        <v>5632082</v>
      </c>
      <c r="C7126" s="293">
        <v>80300000</v>
      </c>
      <c r="D7126">
        <f t="shared" si="222"/>
        <v>5601165</v>
      </c>
      <c r="E7126">
        <f t="shared" si="223"/>
        <v>5632082</v>
      </c>
    </row>
    <row r="7127" spans="1:5">
      <c r="A7127">
        <v>5601178</v>
      </c>
      <c r="B7127">
        <v>5632083</v>
      </c>
      <c r="C7127" s="293">
        <v>124400000</v>
      </c>
      <c r="D7127">
        <f t="shared" si="222"/>
        <v>5601178</v>
      </c>
      <c r="E7127">
        <f t="shared" si="223"/>
        <v>5632083</v>
      </c>
    </row>
    <row r="7128" spans="1:5">
      <c r="A7128">
        <v>5601179</v>
      </c>
      <c r="B7128">
        <v>5632084</v>
      </c>
      <c r="C7128" s="293">
        <v>126000000</v>
      </c>
      <c r="D7128">
        <f t="shared" si="222"/>
        <v>5601179</v>
      </c>
      <c r="E7128">
        <f t="shared" si="223"/>
        <v>5632084</v>
      </c>
    </row>
    <row r="7129" spans="1:5">
      <c r="A7129">
        <v>5601187</v>
      </c>
      <c r="B7129">
        <v>5632085</v>
      </c>
      <c r="C7129" s="293">
        <v>79200000</v>
      </c>
      <c r="D7129">
        <f t="shared" si="222"/>
        <v>5601187</v>
      </c>
      <c r="E7129">
        <f t="shared" si="223"/>
        <v>5632085</v>
      </c>
    </row>
    <row r="7130" spans="1:5">
      <c r="A7130">
        <v>5601188</v>
      </c>
      <c r="B7130">
        <v>5632086</v>
      </c>
      <c r="C7130" s="293">
        <v>83400000</v>
      </c>
      <c r="D7130">
        <f t="shared" si="222"/>
        <v>5601188</v>
      </c>
      <c r="E7130">
        <f t="shared" si="223"/>
        <v>5632086</v>
      </c>
    </row>
    <row r="7131" spans="1:5">
      <c r="A7131">
        <v>5601189</v>
      </c>
      <c r="B7131">
        <v>5632087</v>
      </c>
      <c r="C7131" s="293">
        <v>79100000</v>
      </c>
      <c r="D7131">
        <f t="shared" si="222"/>
        <v>5601189</v>
      </c>
      <c r="E7131">
        <f t="shared" si="223"/>
        <v>5632087</v>
      </c>
    </row>
    <row r="7132" spans="1:5">
      <c r="A7132">
        <v>5601190</v>
      </c>
      <c r="B7132">
        <v>5632088</v>
      </c>
      <c r="C7132" s="293">
        <v>82400000</v>
      </c>
      <c r="D7132">
        <f t="shared" si="222"/>
        <v>5601190</v>
      </c>
      <c r="E7132">
        <f t="shared" si="223"/>
        <v>5632088</v>
      </c>
    </row>
    <row r="7133" spans="1:5">
      <c r="A7133">
        <v>5601191</v>
      </c>
      <c r="B7133">
        <v>5632089</v>
      </c>
      <c r="C7133" s="293">
        <v>87100000</v>
      </c>
      <c r="D7133">
        <f t="shared" si="222"/>
        <v>5601191</v>
      </c>
      <c r="E7133">
        <f t="shared" si="223"/>
        <v>5632089</v>
      </c>
    </row>
    <row r="7134" spans="1:5">
      <c r="A7134">
        <v>5601192</v>
      </c>
      <c r="B7134">
        <v>5632090</v>
      </c>
      <c r="C7134" s="293">
        <v>86300000</v>
      </c>
      <c r="D7134">
        <f t="shared" si="222"/>
        <v>5601192</v>
      </c>
      <c r="E7134">
        <f t="shared" si="223"/>
        <v>5632090</v>
      </c>
    </row>
    <row r="7135" spans="1:5">
      <c r="A7135">
        <v>5601193</v>
      </c>
      <c r="B7135">
        <v>5632091</v>
      </c>
      <c r="C7135" s="293">
        <v>91000000</v>
      </c>
      <c r="D7135">
        <f t="shared" si="222"/>
        <v>5601193</v>
      </c>
      <c r="E7135">
        <f t="shared" si="223"/>
        <v>5632091</v>
      </c>
    </row>
    <row r="7136" spans="1:5">
      <c r="A7136">
        <v>5601203</v>
      </c>
      <c r="B7136">
        <v>5632092</v>
      </c>
      <c r="C7136" s="293">
        <v>85400000</v>
      </c>
      <c r="D7136">
        <f t="shared" si="222"/>
        <v>5601203</v>
      </c>
      <c r="E7136">
        <f t="shared" si="223"/>
        <v>5632092</v>
      </c>
    </row>
    <row r="7137" spans="1:5">
      <c r="A7137">
        <v>5601205</v>
      </c>
      <c r="B7137">
        <v>5632093</v>
      </c>
      <c r="C7137" s="293">
        <v>97600000</v>
      </c>
      <c r="D7137">
        <f t="shared" si="222"/>
        <v>5601205</v>
      </c>
      <c r="E7137">
        <f t="shared" si="223"/>
        <v>5632093</v>
      </c>
    </row>
    <row r="7138" spans="1:5">
      <c r="A7138">
        <v>5601206</v>
      </c>
      <c r="B7138">
        <v>5632094</v>
      </c>
      <c r="C7138" s="293">
        <v>79100000</v>
      </c>
      <c r="D7138">
        <f t="shared" si="222"/>
        <v>5601206</v>
      </c>
      <c r="E7138">
        <f t="shared" si="223"/>
        <v>5632094</v>
      </c>
    </row>
    <row r="7139" spans="1:5">
      <c r="A7139">
        <v>5601207</v>
      </c>
      <c r="B7139">
        <v>5632095</v>
      </c>
      <c r="C7139" s="293">
        <v>82400000</v>
      </c>
      <c r="D7139">
        <f t="shared" si="222"/>
        <v>5601207</v>
      </c>
      <c r="E7139">
        <f t="shared" si="223"/>
        <v>5632095</v>
      </c>
    </row>
    <row r="7140" spans="1:5">
      <c r="A7140">
        <v>5601208</v>
      </c>
      <c r="B7140">
        <v>5632096</v>
      </c>
      <c r="C7140" s="293">
        <v>86300000</v>
      </c>
      <c r="D7140">
        <f t="shared" si="222"/>
        <v>5601208</v>
      </c>
      <c r="E7140">
        <f t="shared" si="223"/>
        <v>5632096</v>
      </c>
    </row>
    <row r="7141" spans="1:5">
      <c r="A7141">
        <v>5601209</v>
      </c>
      <c r="B7141">
        <v>5632097</v>
      </c>
      <c r="C7141" s="293">
        <v>90900000</v>
      </c>
      <c r="D7141">
        <f t="shared" si="222"/>
        <v>5601209</v>
      </c>
      <c r="E7141">
        <f t="shared" si="223"/>
        <v>5632097</v>
      </c>
    </row>
    <row r="7142" spans="1:5">
      <c r="A7142">
        <v>5601006</v>
      </c>
      <c r="B7142">
        <v>5633001</v>
      </c>
      <c r="C7142" s="293">
        <v>59700000</v>
      </c>
      <c r="D7142">
        <f t="shared" si="222"/>
        <v>5601006</v>
      </c>
      <c r="E7142">
        <f t="shared" si="223"/>
        <v>5633001</v>
      </c>
    </row>
    <row r="7143" spans="1:5">
      <c r="A7143">
        <v>5601007</v>
      </c>
      <c r="B7143">
        <v>5633002</v>
      </c>
      <c r="C7143" s="293">
        <v>59700000</v>
      </c>
      <c r="D7143">
        <f t="shared" si="222"/>
        <v>5601007</v>
      </c>
      <c r="E7143">
        <f t="shared" si="223"/>
        <v>5633002</v>
      </c>
    </row>
    <row r="7144" spans="1:5">
      <c r="A7144">
        <v>5601010</v>
      </c>
      <c r="B7144">
        <v>5633003</v>
      </c>
      <c r="C7144" s="293">
        <v>81400000</v>
      </c>
      <c r="D7144">
        <f t="shared" si="222"/>
        <v>5601010</v>
      </c>
      <c r="E7144">
        <f t="shared" si="223"/>
        <v>5633003</v>
      </c>
    </row>
    <row r="7145" spans="1:5">
      <c r="A7145">
        <v>5601014</v>
      </c>
      <c r="B7145">
        <v>5633004</v>
      </c>
      <c r="C7145" s="293">
        <v>67000000</v>
      </c>
      <c r="D7145">
        <f t="shared" si="222"/>
        <v>5601014</v>
      </c>
      <c r="E7145">
        <f t="shared" si="223"/>
        <v>5633004</v>
      </c>
    </row>
    <row r="7146" spans="1:5">
      <c r="A7146">
        <v>5601015</v>
      </c>
      <c r="B7146">
        <v>5633005</v>
      </c>
      <c r="C7146" s="293">
        <v>67000000</v>
      </c>
      <c r="D7146">
        <f t="shared" si="222"/>
        <v>5601015</v>
      </c>
      <c r="E7146">
        <f t="shared" si="223"/>
        <v>5633005</v>
      </c>
    </row>
    <row r="7147" spans="1:5">
      <c r="A7147">
        <v>5601019</v>
      </c>
      <c r="B7147">
        <v>5633006</v>
      </c>
      <c r="C7147" s="293">
        <v>67100000</v>
      </c>
      <c r="D7147">
        <f t="shared" si="222"/>
        <v>5601019</v>
      </c>
      <c r="E7147">
        <f t="shared" si="223"/>
        <v>5633006</v>
      </c>
    </row>
    <row r="7148" spans="1:5">
      <c r="A7148">
        <v>5601020</v>
      </c>
      <c r="B7148">
        <v>5633007</v>
      </c>
      <c r="C7148" s="293">
        <v>67100000</v>
      </c>
      <c r="D7148">
        <f t="shared" si="222"/>
        <v>5601020</v>
      </c>
      <c r="E7148">
        <f t="shared" si="223"/>
        <v>5633007</v>
      </c>
    </row>
    <row r="7149" spans="1:5">
      <c r="A7149">
        <v>5601022</v>
      </c>
      <c r="B7149">
        <v>5633008</v>
      </c>
      <c r="C7149" s="293">
        <v>59700000</v>
      </c>
      <c r="D7149">
        <f t="shared" si="222"/>
        <v>5601022</v>
      </c>
      <c r="E7149">
        <f t="shared" si="223"/>
        <v>5633008</v>
      </c>
    </row>
    <row r="7150" spans="1:5">
      <c r="A7150">
        <v>5601023</v>
      </c>
      <c r="B7150">
        <v>5633009</v>
      </c>
      <c r="C7150" s="293">
        <v>59700000</v>
      </c>
      <c r="D7150">
        <f t="shared" si="222"/>
        <v>5601023</v>
      </c>
      <c r="E7150">
        <f t="shared" si="223"/>
        <v>5633009</v>
      </c>
    </row>
    <row r="7151" spans="1:5">
      <c r="A7151">
        <v>5601024</v>
      </c>
      <c r="B7151">
        <v>5633010</v>
      </c>
      <c r="C7151" s="293">
        <v>59700000</v>
      </c>
      <c r="D7151">
        <f t="shared" si="222"/>
        <v>5601024</v>
      </c>
      <c r="E7151">
        <f t="shared" si="223"/>
        <v>5633010</v>
      </c>
    </row>
    <row r="7152" spans="1:5">
      <c r="A7152">
        <v>5601025</v>
      </c>
      <c r="B7152">
        <v>5633011</v>
      </c>
      <c r="C7152" s="293">
        <v>59700000</v>
      </c>
      <c r="D7152">
        <f t="shared" si="222"/>
        <v>5601025</v>
      </c>
      <c r="E7152">
        <f t="shared" si="223"/>
        <v>5633011</v>
      </c>
    </row>
    <row r="7153" spans="1:5">
      <c r="A7153">
        <v>5601029</v>
      </c>
      <c r="B7153">
        <v>5633012</v>
      </c>
      <c r="C7153" s="293">
        <v>60700000</v>
      </c>
      <c r="D7153">
        <f t="shared" si="222"/>
        <v>5601029</v>
      </c>
      <c r="E7153">
        <f t="shared" si="223"/>
        <v>5633012</v>
      </c>
    </row>
    <row r="7154" spans="1:5">
      <c r="A7154">
        <v>5601031</v>
      </c>
      <c r="B7154">
        <v>5633013</v>
      </c>
      <c r="C7154" s="293">
        <v>61000000</v>
      </c>
      <c r="D7154">
        <f t="shared" si="222"/>
        <v>5601031</v>
      </c>
      <c r="E7154">
        <f t="shared" si="223"/>
        <v>5633013</v>
      </c>
    </row>
    <row r="7155" spans="1:5">
      <c r="A7155">
        <v>5601032</v>
      </c>
      <c r="B7155">
        <v>5633014</v>
      </c>
      <c r="C7155" s="293">
        <v>61000000</v>
      </c>
      <c r="D7155">
        <f t="shared" si="222"/>
        <v>5601032</v>
      </c>
      <c r="E7155">
        <f t="shared" si="223"/>
        <v>5633014</v>
      </c>
    </row>
    <row r="7156" spans="1:5">
      <c r="A7156">
        <v>5601035</v>
      </c>
      <c r="B7156">
        <v>5633015</v>
      </c>
      <c r="C7156" s="293">
        <v>67100000</v>
      </c>
      <c r="D7156">
        <f t="shared" si="222"/>
        <v>5601035</v>
      </c>
      <c r="E7156">
        <f t="shared" si="223"/>
        <v>5633015</v>
      </c>
    </row>
    <row r="7157" spans="1:5">
      <c r="A7157">
        <v>5601036</v>
      </c>
      <c r="B7157">
        <v>5633016</v>
      </c>
      <c r="C7157" s="293">
        <v>67100000</v>
      </c>
      <c r="D7157">
        <f t="shared" si="222"/>
        <v>5601036</v>
      </c>
      <c r="E7157">
        <f t="shared" si="223"/>
        <v>5633016</v>
      </c>
    </row>
    <row r="7158" spans="1:5">
      <c r="A7158">
        <v>5601037</v>
      </c>
      <c r="B7158">
        <v>5633017</v>
      </c>
      <c r="C7158" s="293">
        <v>65800000</v>
      </c>
      <c r="D7158">
        <f t="shared" si="222"/>
        <v>5601037</v>
      </c>
      <c r="E7158">
        <f t="shared" si="223"/>
        <v>5633017</v>
      </c>
    </row>
    <row r="7159" spans="1:5">
      <c r="A7159">
        <v>5601038</v>
      </c>
      <c r="B7159">
        <v>5633018</v>
      </c>
      <c r="C7159" s="293">
        <v>65800000</v>
      </c>
      <c r="D7159">
        <f t="shared" si="222"/>
        <v>5601038</v>
      </c>
      <c r="E7159">
        <f t="shared" si="223"/>
        <v>5633018</v>
      </c>
    </row>
    <row r="7160" spans="1:5">
      <c r="A7160">
        <v>5601042</v>
      </c>
      <c r="B7160">
        <v>5633019</v>
      </c>
      <c r="C7160" s="293">
        <v>55300000</v>
      </c>
      <c r="D7160">
        <f t="shared" si="222"/>
        <v>5601042</v>
      </c>
      <c r="E7160">
        <f t="shared" si="223"/>
        <v>5633019</v>
      </c>
    </row>
    <row r="7161" spans="1:5">
      <c r="A7161">
        <v>5601043</v>
      </c>
      <c r="B7161">
        <v>5633020</v>
      </c>
      <c r="C7161" s="293">
        <v>55300000</v>
      </c>
      <c r="D7161">
        <f t="shared" si="222"/>
        <v>5601043</v>
      </c>
      <c r="E7161">
        <f t="shared" si="223"/>
        <v>5633020</v>
      </c>
    </row>
    <row r="7162" spans="1:5">
      <c r="A7162">
        <v>5601045</v>
      </c>
      <c r="B7162">
        <v>5633021</v>
      </c>
      <c r="C7162" s="293">
        <v>61000000</v>
      </c>
      <c r="D7162">
        <f t="shared" si="222"/>
        <v>5601045</v>
      </c>
      <c r="E7162">
        <f t="shared" si="223"/>
        <v>5633021</v>
      </c>
    </row>
    <row r="7163" spans="1:5">
      <c r="A7163">
        <v>5601046</v>
      </c>
      <c r="B7163">
        <v>5633022</v>
      </c>
      <c r="C7163" s="293">
        <v>46800000</v>
      </c>
      <c r="D7163">
        <f t="shared" si="222"/>
        <v>5601046</v>
      </c>
      <c r="E7163">
        <f t="shared" si="223"/>
        <v>5633022</v>
      </c>
    </row>
    <row r="7164" spans="1:5">
      <c r="A7164">
        <v>5601048</v>
      </c>
      <c r="B7164">
        <v>5633023</v>
      </c>
      <c r="C7164" s="293">
        <v>65800000</v>
      </c>
      <c r="D7164">
        <f t="shared" si="222"/>
        <v>5601048</v>
      </c>
      <c r="E7164">
        <f t="shared" si="223"/>
        <v>5633023</v>
      </c>
    </row>
    <row r="7165" spans="1:5">
      <c r="A7165">
        <v>5601049</v>
      </c>
      <c r="B7165">
        <v>5633024</v>
      </c>
      <c r="C7165" s="293">
        <v>65800000</v>
      </c>
      <c r="D7165">
        <f t="shared" si="222"/>
        <v>5601049</v>
      </c>
      <c r="E7165">
        <f t="shared" si="223"/>
        <v>5633024</v>
      </c>
    </row>
    <row r="7166" spans="1:5">
      <c r="A7166">
        <v>5601054</v>
      </c>
      <c r="B7166">
        <v>5633025</v>
      </c>
      <c r="C7166" s="293">
        <v>34000000</v>
      </c>
      <c r="D7166">
        <f t="shared" si="222"/>
        <v>5601054</v>
      </c>
      <c r="E7166">
        <f t="shared" si="223"/>
        <v>5633025</v>
      </c>
    </row>
    <row r="7167" spans="1:5">
      <c r="A7167">
        <v>5601055</v>
      </c>
      <c r="B7167">
        <v>5633026</v>
      </c>
      <c r="C7167" s="293">
        <v>67800000</v>
      </c>
      <c r="D7167">
        <f t="shared" si="222"/>
        <v>5601055</v>
      </c>
      <c r="E7167">
        <f t="shared" si="223"/>
        <v>5633026</v>
      </c>
    </row>
    <row r="7168" spans="1:5">
      <c r="A7168">
        <v>5601056</v>
      </c>
      <c r="B7168">
        <v>5633027</v>
      </c>
      <c r="C7168" s="293">
        <v>67800000</v>
      </c>
      <c r="D7168">
        <f t="shared" si="222"/>
        <v>5601056</v>
      </c>
      <c r="E7168">
        <f t="shared" si="223"/>
        <v>5633027</v>
      </c>
    </row>
    <row r="7169" spans="1:5">
      <c r="A7169">
        <v>5601057</v>
      </c>
      <c r="B7169">
        <v>5633028</v>
      </c>
      <c r="C7169" s="293">
        <v>67800000</v>
      </c>
      <c r="D7169">
        <f t="shared" si="222"/>
        <v>5601057</v>
      </c>
      <c r="E7169">
        <f t="shared" si="223"/>
        <v>5633028</v>
      </c>
    </row>
    <row r="7170" spans="1:5">
      <c r="A7170">
        <v>5601058</v>
      </c>
      <c r="B7170">
        <v>5633029</v>
      </c>
      <c r="C7170" s="293">
        <v>67800000</v>
      </c>
      <c r="D7170">
        <f t="shared" si="222"/>
        <v>5601058</v>
      </c>
      <c r="E7170">
        <f t="shared" si="223"/>
        <v>5633029</v>
      </c>
    </row>
    <row r="7171" spans="1:5">
      <c r="A7171">
        <v>5601063</v>
      </c>
      <c r="B7171">
        <v>5633030</v>
      </c>
      <c r="C7171" s="293">
        <v>70700000</v>
      </c>
      <c r="D7171">
        <f t="shared" ref="D7171:D7234" si="224">+A7171*1</f>
        <v>5601063</v>
      </c>
      <c r="E7171">
        <f t="shared" ref="E7171:E7234" si="225">+B7171*1</f>
        <v>5633030</v>
      </c>
    </row>
    <row r="7172" spans="1:5">
      <c r="A7172">
        <v>5601064</v>
      </c>
      <c r="B7172">
        <v>5633031</v>
      </c>
      <c r="C7172" s="293">
        <v>70700000</v>
      </c>
      <c r="D7172">
        <f t="shared" si="224"/>
        <v>5601064</v>
      </c>
      <c r="E7172">
        <f t="shared" si="225"/>
        <v>5633031</v>
      </c>
    </row>
    <row r="7173" spans="1:5">
      <c r="A7173">
        <v>5601065</v>
      </c>
      <c r="B7173">
        <v>5633032</v>
      </c>
      <c r="C7173" s="293">
        <v>70700000</v>
      </c>
      <c r="D7173">
        <f t="shared" si="224"/>
        <v>5601065</v>
      </c>
      <c r="E7173">
        <f t="shared" si="225"/>
        <v>5633032</v>
      </c>
    </row>
    <row r="7174" spans="1:5">
      <c r="A7174">
        <v>5601066</v>
      </c>
      <c r="B7174">
        <v>5633033</v>
      </c>
      <c r="C7174" s="293">
        <v>70700000</v>
      </c>
      <c r="D7174">
        <f t="shared" si="224"/>
        <v>5601066</v>
      </c>
      <c r="E7174">
        <f t="shared" si="225"/>
        <v>5633033</v>
      </c>
    </row>
    <row r="7175" spans="1:5">
      <c r="A7175">
        <v>5601067</v>
      </c>
      <c r="B7175">
        <v>5633034</v>
      </c>
      <c r="C7175" s="293">
        <v>60500000</v>
      </c>
      <c r="D7175">
        <f t="shared" si="224"/>
        <v>5601067</v>
      </c>
      <c r="E7175">
        <f t="shared" si="225"/>
        <v>5633034</v>
      </c>
    </row>
    <row r="7176" spans="1:5">
      <c r="A7176">
        <v>5601068</v>
      </c>
      <c r="B7176">
        <v>5633035</v>
      </c>
      <c r="C7176" s="293">
        <v>60500000</v>
      </c>
      <c r="D7176">
        <f t="shared" si="224"/>
        <v>5601068</v>
      </c>
      <c r="E7176">
        <f t="shared" si="225"/>
        <v>5633035</v>
      </c>
    </row>
    <row r="7177" spans="1:5">
      <c r="A7177">
        <v>5601069</v>
      </c>
      <c r="B7177">
        <v>5633036</v>
      </c>
      <c r="C7177" s="293">
        <v>60500000</v>
      </c>
      <c r="D7177">
        <f t="shared" si="224"/>
        <v>5601069</v>
      </c>
      <c r="E7177">
        <f t="shared" si="225"/>
        <v>5633036</v>
      </c>
    </row>
    <row r="7178" spans="1:5">
      <c r="A7178">
        <v>5601070</v>
      </c>
      <c r="B7178">
        <v>5633037</v>
      </c>
      <c r="C7178" s="293">
        <v>60500000</v>
      </c>
      <c r="D7178">
        <f t="shared" si="224"/>
        <v>5601070</v>
      </c>
      <c r="E7178">
        <f t="shared" si="225"/>
        <v>5633037</v>
      </c>
    </row>
    <row r="7179" spans="1:5">
      <c r="A7179">
        <v>5601071</v>
      </c>
      <c r="B7179">
        <v>5633038</v>
      </c>
      <c r="C7179" s="293">
        <v>71900000</v>
      </c>
      <c r="D7179">
        <f t="shared" si="224"/>
        <v>5601071</v>
      </c>
      <c r="E7179">
        <f t="shared" si="225"/>
        <v>5633038</v>
      </c>
    </row>
    <row r="7180" spans="1:5">
      <c r="A7180">
        <v>5601072</v>
      </c>
      <c r="B7180">
        <v>5633039</v>
      </c>
      <c r="C7180" s="293">
        <v>71900000</v>
      </c>
      <c r="D7180">
        <f t="shared" si="224"/>
        <v>5601072</v>
      </c>
      <c r="E7180">
        <f t="shared" si="225"/>
        <v>5633039</v>
      </c>
    </row>
    <row r="7181" spans="1:5">
      <c r="A7181">
        <v>5601073</v>
      </c>
      <c r="B7181">
        <v>5633040</v>
      </c>
      <c r="C7181" s="293">
        <v>74800000</v>
      </c>
      <c r="D7181">
        <f t="shared" si="224"/>
        <v>5601073</v>
      </c>
      <c r="E7181">
        <f t="shared" si="225"/>
        <v>5633040</v>
      </c>
    </row>
    <row r="7182" spans="1:5">
      <c r="A7182">
        <v>5601074</v>
      </c>
      <c r="B7182">
        <v>5633041</v>
      </c>
      <c r="C7182" s="293">
        <v>74800000</v>
      </c>
      <c r="D7182">
        <f t="shared" si="224"/>
        <v>5601074</v>
      </c>
      <c r="E7182">
        <f t="shared" si="225"/>
        <v>5633041</v>
      </c>
    </row>
    <row r="7183" spans="1:5">
      <c r="A7183">
        <v>5601079</v>
      </c>
      <c r="B7183">
        <v>5633042</v>
      </c>
      <c r="C7183" s="293">
        <v>37900000</v>
      </c>
      <c r="D7183">
        <f t="shared" si="224"/>
        <v>5601079</v>
      </c>
      <c r="E7183">
        <f t="shared" si="225"/>
        <v>5633042</v>
      </c>
    </row>
    <row r="7184" spans="1:5">
      <c r="A7184">
        <v>5601082</v>
      </c>
      <c r="B7184">
        <v>5633043</v>
      </c>
      <c r="C7184" s="293">
        <v>78000000</v>
      </c>
      <c r="D7184">
        <f t="shared" si="224"/>
        <v>5601082</v>
      </c>
      <c r="E7184">
        <f t="shared" si="225"/>
        <v>5633043</v>
      </c>
    </row>
    <row r="7185" spans="1:5">
      <c r="A7185">
        <v>5601083</v>
      </c>
      <c r="B7185">
        <v>5633044</v>
      </c>
      <c r="C7185" s="293">
        <v>93100000</v>
      </c>
      <c r="D7185">
        <f t="shared" si="224"/>
        <v>5601083</v>
      </c>
      <c r="E7185">
        <f t="shared" si="225"/>
        <v>5633044</v>
      </c>
    </row>
    <row r="7186" spans="1:5">
      <c r="A7186">
        <v>5601087</v>
      </c>
      <c r="B7186">
        <v>5633045</v>
      </c>
      <c r="C7186" s="293">
        <v>76600000</v>
      </c>
      <c r="D7186">
        <f t="shared" si="224"/>
        <v>5601087</v>
      </c>
      <c r="E7186">
        <f t="shared" si="225"/>
        <v>5633045</v>
      </c>
    </row>
    <row r="7187" spans="1:5">
      <c r="A7187">
        <v>5601088</v>
      </c>
      <c r="B7187">
        <v>5633046</v>
      </c>
      <c r="C7187" s="293">
        <v>51700000</v>
      </c>
      <c r="D7187">
        <f t="shared" si="224"/>
        <v>5601088</v>
      </c>
      <c r="E7187">
        <f t="shared" si="225"/>
        <v>5633046</v>
      </c>
    </row>
    <row r="7188" spans="1:5">
      <c r="A7188">
        <v>5601090</v>
      </c>
      <c r="B7188">
        <v>5633047</v>
      </c>
      <c r="C7188" s="293">
        <v>51700000</v>
      </c>
      <c r="D7188">
        <f t="shared" si="224"/>
        <v>5601090</v>
      </c>
      <c r="E7188">
        <f t="shared" si="225"/>
        <v>5633047</v>
      </c>
    </row>
    <row r="7189" spans="1:5">
      <c r="A7189">
        <v>5601091</v>
      </c>
      <c r="B7189">
        <v>5633048</v>
      </c>
      <c r="C7189" s="293">
        <v>51900000</v>
      </c>
      <c r="D7189">
        <f t="shared" si="224"/>
        <v>5601091</v>
      </c>
      <c r="E7189">
        <f t="shared" si="225"/>
        <v>5633048</v>
      </c>
    </row>
    <row r="7190" spans="1:5">
      <c r="A7190">
        <v>5601092</v>
      </c>
      <c r="B7190">
        <v>5633049</v>
      </c>
      <c r="C7190" s="293">
        <v>51900000</v>
      </c>
      <c r="D7190">
        <f t="shared" si="224"/>
        <v>5601092</v>
      </c>
      <c r="E7190">
        <f t="shared" si="225"/>
        <v>5633049</v>
      </c>
    </row>
    <row r="7191" spans="1:5">
      <c r="A7191">
        <v>5601095</v>
      </c>
      <c r="B7191">
        <v>5633050</v>
      </c>
      <c r="C7191" s="293">
        <v>60400000</v>
      </c>
      <c r="D7191">
        <f t="shared" si="224"/>
        <v>5601095</v>
      </c>
      <c r="E7191">
        <f t="shared" si="225"/>
        <v>5633050</v>
      </c>
    </row>
    <row r="7192" spans="1:5">
      <c r="A7192">
        <v>5601096</v>
      </c>
      <c r="B7192">
        <v>5633051</v>
      </c>
      <c r="C7192" s="293">
        <v>60400000</v>
      </c>
      <c r="D7192">
        <f t="shared" si="224"/>
        <v>5601096</v>
      </c>
      <c r="E7192">
        <f t="shared" si="225"/>
        <v>5633051</v>
      </c>
    </row>
    <row r="7193" spans="1:5">
      <c r="A7193">
        <v>5601097</v>
      </c>
      <c r="B7193">
        <v>5633052</v>
      </c>
      <c r="C7193" s="293">
        <v>66500000</v>
      </c>
      <c r="D7193">
        <f t="shared" si="224"/>
        <v>5601097</v>
      </c>
      <c r="E7193">
        <f t="shared" si="225"/>
        <v>5633052</v>
      </c>
    </row>
    <row r="7194" spans="1:5">
      <c r="A7194">
        <v>5601098</v>
      </c>
      <c r="B7194">
        <v>5633053</v>
      </c>
      <c r="C7194" s="293">
        <v>31400000</v>
      </c>
      <c r="D7194">
        <f t="shared" si="224"/>
        <v>5601098</v>
      </c>
      <c r="E7194">
        <f t="shared" si="225"/>
        <v>5633053</v>
      </c>
    </row>
    <row r="7195" spans="1:5">
      <c r="A7195">
        <v>5601102</v>
      </c>
      <c r="B7195">
        <v>5633054</v>
      </c>
      <c r="C7195" s="293">
        <v>76300000</v>
      </c>
      <c r="D7195">
        <f t="shared" si="224"/>
        <v>5601102</v>
      </c>
      <c r="E7195">
        <f t="shared" si="225"/>
        <v>5633054</v>
      </c>
    </row>
    <row r="7196" spans="1:5">
      <c r="A7196">
        <v>5601103</v>
      </c>
      <c r="B7196">
        <v>5633055</v>
      </c>
      <c r="C7196" s="293">
        <v>90700000</v>
      </c>
      <c r="D7196">
        <f t="shared" si="224"/>
        <v>5601103</v>
      </c>
      <c r="E7196">
        <f t="shared" si="225"/>
        <v>5633055</v>
      </c>
    </row>
    <row r="7197" spans="1:5">
      <c r="A7197">
        <v>5601109</v>
      </c>
      <c r="B7197">
        <v>5633056</v>
      </c>
      <c r="C7197" s="293">
        <v>31900000</v>
      </c>
      <c r="D7197">
        <f t="shared" si="224"/>
        <v>5601109</v>
      </c>
      <c r="E7197">
        <f t="shared" si="225"/>
        <v>5633056</v>
      </c>
    </row>
    <row r="7198" spans="1:5">
      <c r="A7198">
        <v>5601111</v>
      </c>
      <c r="B7198">
        <v>5633057</v>
      </c>
      <c r="C7198" s="293">
        <v>89100000</v>
      </c>
      <c r="D7198">
        <f t="shared" si="224"/>
        <v>5601111</v>
      </c>
      <c r="E7198">
        <f t="shared" si="225"/>
        <v>5633057</v>
      </c>
    </row>
    <row r="7199" spans="1:5">
      <c r="A7199">
        <v>5601112</v>
      </c>
      <c r="B7199">
        <v>5633058</v>
      </c>
      <c r="C7199" s="293">
        <v>95200000</v>
      </c>
      <c r="D7199">
        <f t="shared" si="224"/>
        <v>5601112</v>
      </c>
      <c r="E7199">
        <f t="shared" si="225"/>
        <v>5633058</v>
      </c>
    </row>
    <row r="7200" spans="1:5">
      <c r="A7200">
        <v>5601114</v>
      </c>
      <c r="B7200">
        <v>5633059</v>
      </c>
      <c r="C7200" s="293">
        <v>122000000</v>
      </c>
      <c r="D7200">
        <f t="shared" si="224"/>
        <v>5601114</v>
      </c>
      <c r="E7200">
        <f t="shared" si="225"/>
        <v>5633059</v>
      </c>
    </row>
    <row r="7201" spans="1:5">
      <c r="A7201">
        <v>5601115</v>
      </c>
      <c r="B7201">
        <v>5633060</v>
      </c>
      <c r="C7201" s="293">
        <v>78500000</v>
      </c>
      <c r="D7201">
        <f t="shared" si="224"/>
        <v>5601115</v>
      </c>
      <c r="E7201">
        <f t="shared" si="225"/>
        <v>5633060</v>
      </c>
    </row>
    <row r="7202" spans="1:5">
      <c r="A7202">
        <v>5601116</v>
      </c>
      <c r="B7202">
        <v>5633061</v>
      </c>
      <c r="C7202" s="293">
        <v>78000000</v>
      </c>
      <c r="D7202">
        <f t="shared" si="224"/>
        <v>5601116</v>
      </c>
      <c r="E7202">
        <f t="shared" si="225"/>
        <v>5633061</v>
      </c>
    </row>
    <row r="7203" spans="1:5">
      <c r="A7203">
        <v>5601117</v>
      </c>
      <c r="B7203">
        <v>5633062</v>
      </c>
      <c r="C7203" s="293">
        <v>89700000</v>
      </c>
      <c r="D7203">
        <f t="shared" si="224"/>
        <v>5601117</v>
      </c>
      <c r="E7203">
        <f t="shared" si="225"/>
        <v>5633062</v>
      </c>
    </row>
    <row r="7204" spans="1:5">
      <c r="A7204">
        <v>5601120</v>
      </c>
      <c r="B7204">
        <v>5633063</v>
      </c>
      <c r="C7204" s="293">
        <v>70700000</v>
      </c>
      <c r="D7204">
        <f t="shared" si="224"/>
        <v>5601120</v>
      </c>
      <c r="E7204">
        <f t="shared" si="225"/>
        <v>5633063</v>
      </c>
    </row>
    <row r="7205" spans="1:5">
      <c r="A7205">
        <v>5601121</v>
      </c>
      <c r="B7205">
        <v>5633064</v>
      </c>
      <c r="C7205" s="293">
        <v>72000000</v>
      </c>
      <c r="D7205">
        <f t="shared" si="224"/>
        <v>5601121</v>
      </c>
      <c r="E7205">
        <f t="shared" si="225"/>
        <v>5633064</v>
      </c>
    </row>
    <row r="7206" spans="1:5">
      <c r="A7206">
        <v>5601127</v>
      </c>
      <c r="B7206">
        <v>5633065</v>
      </c>
      <c r="C7206" s="293">
        <v>86700000</v>
      </c>
      <c r="D7206">
        <f t="shared" si="224"/>
        <v>5601127</v>
      </c>
      <c r="E7206">
        <f t="shared" si="225"/>
        <v>5633065</v>
      </c>
    </row>
    <row r="7207" spans="1:5">
      <c r="A7207">
        <v>5601128</v>
      </c>
      <c r="B7207">
        <v>5633066</v>
      </c>
      <c r="C7207" s="293">
        <v>78200000</v>
      </c>
      <c r="D7207">
        <f t="shared" si="224"/>
        <v>5601128</v>
      </c>
      <c r="E7207">
        <f t="shared" si="225"/>
        <v>5633066</v>
      </c>
    </row>
    <row r="7208" spans="1:5">
      <c r="A7208">
        <v>5601129</v>
      </c>
      <c r="B7208">
        <v>5633067</v>
      </c>
      <c r="C7208" s="293">
        <v>79700000</v>
      </c>
      <c r="D7208">
        <f t="shared" si="224"/>
        <v>5601129</v>
      </c>
      <c r="E7208">
        <f t="shared" si="225"/>
        <v>5633067</v>
      </c>
    </row>
    <row r="7209" spans="1:5">
      <c r="A7209">
        <v>5601130</v>
      </c>
      <c r="B7209">
        <v>5633068</v>
      </c>
      <c r="C7209" s="293">
        <v>77200000</v>
      </c>
      <c r="D7209">
        <f t="shared" si="224"/>
        <v>5601130</v>
      </c>
      <c r="E7209">
        <f t="shared" si="225"/>
        <v>5633068</v>
      </c>
    </row>
    <row r="7210" spans="1:5">
      <c r="A7210">
        <v>5601131</v>
      </c>
      <c r="B7210">
        <v>5633069</v>
      </c>
      <c r="C7210" s="293">
        <v>78400000</v>
      </c>
      <c r="D7210">
        <f t="shared" si="224"/>
        <v>5601131</v>
      </c>
      <c r="E7210">
        <f t="shared" si="225"/>
        <v>5633069</v>
      </c>
    </row>
    <row r="7211" spans="1:5">
      <c r="A7211">
        <v>5601132</v>
      </c>
      <c r="B7211">
        <v>5633070</v>
      </c>
      <c r="C7211" s="293">
        <v>88800000</v>
      </c>
      <c r="D7211">
        <f t="shared" si="224"/>
        <v>5601132</v>
      </c>
      <c r="E7211">
        <f t="shared" si="225"/>
        <v>5633070</v>
      </c>
    </row>
    <row r="7212" spans="1:5">
      <c r="A7212">
        <v>5601135</v>
      </c>
      <c r="B7212">
        <v>5633071</v>
      </c>
      <c r="C7212" s="293">
        <v>103500000</v>
      </c>
      <c r="D7212">
        <f t="shared" si="224"/>
        <v>5601135</v>
      </c>
      <c r="E7212">
        <f t="shared" si="225"/>
        <v>5633071</v>
      </c>
    </row>
    <row r="7213" spans="1:5">
      <c r="A7213">
        <v>5601136</v>
      </c>
      <c r="B7213">
        <v>5633072</v>
      </c>
      <c r="C7213" s="293">
        <v>120700000</v>
      </c>
      <c r="D7213">
        <f t="shared" si="224"/>
        <v>5601136</v>
      </c>
      <c r="E7213">
        <f t="shared" si="225"/>
        <v>5633072</v>
      </c>
    </row>
    <row r="7214" spans="1:5">
      <c r="A7214">
        <v>5601137</v>
      </c>
      <c r="B7214">
        <v>5633073</v>
      </c>
      <c r="C7214" s="293">
        <v>80600000</v>
      </c>
      <c r="D7214">
        <f t="shared" si="224"/>
        <v>5601137</v>
      </c>
      <c r="E7214">
        <f t="shared" si="225"/>
        <v>5633073</v>
      </c>
    </row>
    <row r="7215" spans="1:5">
      <c r="A7215">
        <v>5601139</v>
      </c>
      <c r="B7215">
        <v>5633074</v>
      </c>
      <c r="C7215" s="293">
        <v>93400000</v>
      </c>
      <c r="D7215">
        <f t="shared" si="224"/>
        <v>5601139</v>
      </c>
      <c r="E7215">
        <f t="shared" si="225"/>
        <v>5633074</v>
      </c>
    </row>
    <row r="7216" spans="1:5">
      <c r="A7216">
        <v>5601140</v>
      </c>
      <c r="B7216">
        <v>5633075</v>
      </c>
      <c r="C7216" s="293">
        <v>99800000</v>
      </c>
      <c r="D7216">
        <f t="shared" si="224"/>
        <v>5601140</v>
      </c>
      <c r="E7216">
        <f t="shared" si="225"/>
        <v>5633075</v>
      </c>
    </row>
    <row r="7217" spans="1:5">
      <c r="A7217">
        <v>5601141</v>
      </c>
      <c r="B7217">
        <v>5633076</v>
      </c>
      <c r="C7217" s="293">
        <v>103100000</v>
      </c>
      <c r="D7217">
        <f t="shared" si="224"/>
        <v>5601141</v>
      </c>
      <c r="E7217">
        <f t="shared" si="225"/>
        <v>5633076</v>
      </c>
    </row>
    <row r="7218" spans="1:5">
      <c r="A7218">
        <v>5601142</v>
      </c>
      <c r="B7218">
        <v>5633077</v>
      </c>
      <c r="C7218" s="293">
        <v>106200000</v>
      </c>
      <c r="D7218">
        <f t="shared" si="224"/>
        <v>5601142</v>
      </c>
      <c r="E7218">
        <f t="shared" si="225"/>
        <v>5633077</v>
      </c>
    </row>
    <row r="7219" spans="1:5">
      <c r="A7219">
        <v>5601143</v>
      </c>
      <c r="B7219">
        <v>5633078</v>
      </c>
      <c r="C7219" s="293">
        <v>90800000</v>
      </c>
      <c r="D7219">
        <f t="shared" si="224"/>
        <v>5601143</v>
      </c>
      <c r="E7219">
        <f t="shared" si="225"/>
        <v>5633078</v>
      </c>
    </row>
    <row r="7220" spans="1:5">
      <c r="A7220">
        <v>5601147</v>
      </c>
      <c r="B7220">
        <v>5633079</v>
      </c>
      <c r="C7220" s="293">
        <v>125300000</v>
      </c>
      <c r="D7220">
        <f t="shared" si="224"/>
        <v>5601147</v>
      </c>
      <c r="E7220">
        <f t="shared" si="225"/>
        <v>5633079</v>
      </c>
    </row>
    <row r="7221" spans="1:5">
      <c r="A7221">
        <v>5601159</v>
      </c>
      <c r="B7221">
        <v>5633080</v>
      </c>
      <c r="C7221" s="293">
        <v>93500000</v>
      </c>
      <c r="D7221">
        <f t="shared" si="224"/>
        <v>5601159</v>
      </c>
      <c r="E7221">
        <f t="shared" si="225"/>
        <v>5633080</v>
      </c>
    </row>
    <row r="7222" spans="1:5">
      <c r="A7222">
        <v>5602002</v>
      </c>
      <c r="B7222">
        <v>5633081</v>
      </c>
      <c r="C7222" s="293">
        <v>53600000</v>
      </c>
      <c r="D7222">
        <f t="shared" si="224"/>
        <v>5602002</v>
      </c>
      <c r="E7222">
        <f t="shared" si="225"/>
        <v>5633081</v>
      </c>
    </row>
    <row r="7223" spans="1:5">
      <c r="A7223">
        <v>5602009</v>
      </c>
      <c r="B7223">
        <v>5633082</v>
      </c>
      <c r="C7223" s="293">
        <v>49400000</v>
      </c>
      <c r="D7223">
        <f t="shared" si="224"/>
        <v>5602009</v>
      </c>
      <c r="E7223">
        <f t="shared" si="225"/>
        <v>5633082</v>
      </c>
    </row>
    <row r="7224" spans="1:5">
      <c r="A7224">
        <v>5602013</v>
      </c>
      <c r="B7224">
        <v>5633083</v>
      </c>
      <c r="C7224" s="293">
        <v>65400000</v>
      </c>
      <c r="D7224">
        <f t="shared" si="224"/>
        <v>5602013</v>
      </c>
      <c r="E7224">
        <f t="shared" si="225"/>
        <v>5633083</v>
      </c>
    </row>
    <row r="7225" spans="1:5">
      <c r="A7225">
        <v>5602024</v>
      </c>
      <c r="B7225">
        <v>5633084</v>
      </c>
      <c r="C7225" s="293">
        <v>62800000</v>
      </c>
      <c r="D7225">
        <f t="shared" si="224"/>
        <v>5602024</v>
      </c>
      <c r="E7225">
        <f t="shared" si="225"/>
        <v>5633084</v>
      </c>
    </row>
    <row r="7226" spans="1:5">
      <c r="A7226">
        <v>5602028</v>
      </c>
      <c r="B7226">
        <v>5633085</v>
      </c>
      <c r="C7226" s="293">
        <v>54400000</v>
      </c>
      <c r="D7226">
        <f t="shared" si="224"/>
        <v>5602028</v>
      </c>
      <c r="E7226">
        <f t="shared" si="225"/>
        <v>5633085</v>
      </c>
    </row>
    <row r="7227" spans="1:5">
      <c r="A7227">
        <v>5602035</v>
      </c>
      <c r="B7227">
        <v>5633086</v>
      </c>
      <c r="C7227" s="293">
        <v>58900000</v>
      </c>
      <c r="D7227">
        <f t="shared" si="224"/>
        <v>5602035</v>
      </c>
      <c r="E7227">
        <f t="shared" si="225"/>
        <v>5633086</v>
      </c>
    </row>
    <row r="7228" spans="1:5">
      <c r="A7228">
        <v>5602036</v>
      </c>
      <c r="B7228">
        <v>5633087</v>
      </c>
      <c r="C7228" s="293">
        <v>20400000</v>
      </c>
      <c r="D7228">
        <f t="shared" si="224"/>
        <v>5602036</v>
      </c>
      <c r="E7228">
        <f t="shared" si="225"/>
        <v>5633087</v>
      </c>
    </row>
    <row r="7229" spans="1:5">
      <c r="A7229">
        <v>5602037</v>
      </c>
      <c r="B7229">
        <v>5633088</v>
      </c>
      <c r="C7229" s="293">
        <v>59800000</v>
      </c>
      <c r="D7229">
        <f t="shared" si="224"/>
        <v>5602037</v>
      </c>
      <c r="E7229">
        <f t="shared" si="225"/>
        <v>5633088</v>
      </c>
    </row>
    <row r="7230" spans="1:5">
      <c r="A7230">
        <v>5602040</v>
      </c>
      <c r="B7230">
        <v>5633089</v>
      </c>
      <c r="C7230" s="293">
        <v>49400000</v>
      </c>
      <c r="D7230">
        <f t="shared" si="224"/>
        <v>5602040</v>
      </c>
      <c r="E7230">
        <f t="shared" si="225"/>
        <v>5633089</v>
      </c>
    </row>
    <row r="7231" spans="1:5">
      <c r="A7231">
        <v>5602043</v>
      </c>
      <c r="B7231">
        <v>5633090</v>
      </c>
      <c r="C7231" s="293">
        <v>67600000</v>
      </c>
      <c r="D7231">
        <f t="shared" si="224"/>
        <v>5602043</v>
      </c>
      <c r="E7231">
        <f t="shared" si="225"/>
        <v>5633090</v>
      </c>
    </row>
    <row r="7232" spans="1:5">
      <c r="A7232">
        <v>5602046</v>
      </c>
      <c r="B7232">
        <v>5633091</v>
      </c>
      <c r="C7232" s="293">
        <v>69500000</v>
      </c>
      <c r="D7232">
        <f t="shared" si="224"/>
        <v>5602046</v>
      </c>
      <c r="E7232">
        <f t="shared" si="225"/>
        <v>5633091</v>
      </c>
    </row>
    <row r="7233" spans="1:5">
      <c r="A7233">
        <v>5602051</v>
      </c>
      <c r="B7233">
        <v>5633092</v>
      </c>
      <c r="C7233" s="293">
        <v>63600000</v>
      </c>
      <c r="D7233">
        <f t="shared" si="224"/>
        <v>5602051</v>
      </c>
      <c r="E7233">
        <f t="shared" si="225"/>
        <v>5633092</v>
      </c>
    </row>
    <row r="7234" spans="1:5">
      <c r="A7234">
        <v>5602059</v>
      </c>
      <c r="B7234">
        <v>5633093</v>
      </c>
      <c r="C7234" s="293">
        <v>44400000</v>
      </c>
      <c r="D7234">
        <f t="shared" si="224"/>
        <v>5602059</v>
      </c>
      <c r="E7234">
        <f t="shared" si="225"/>
        <v>5633093</v>
      </c>
    </row>
    <row r="7235" spans="1:5">
      <c r="A7235">
        <v>5602062</v>
      </c>
      <c r="B7235">
        <v>5633094</v>
      </c>
      <c r="C7235" s="293">
        <v>62500000</v>
      </c>
      <c r="D7235">
        <f t="shared" ref="D7235:D7298" si="226">+A7235*1</f>
        <v>5602062</v>
      </c>
      <c r="E7235">
        <f t="shared" ref="E7235:E7298" si="227">+B7235*1</f>
        <v>5633094</v>
      </c>
    </row>
    <row r="7236" spans="1:5">
      <c r="A7236">
        <v>5602065</v>
      </c>
      <c r="B7236">
        <v>5633095</v>
      </c>
      <c r="C7236" s="293">
        <v>77700000</v>
      </c>
      <c r="D7236">
        <f t="shared" si="226"/>
        <v>5602065</v>
      </c>
      <c r="E7236">
        <f t="shared" si="227"/>
        <v>5633095</v>
      </c>
    </row>
    <row r="7237" spans="1:5">
      <c r="A7237">
        <v>5602072</v>
      </c>
      <c r="B7237">
        <v>5633096</v>
      </c>
      <c r="C7237" s="293">
        <v>65000000</v>
      </c>
      <c r="D7237">
        <f t="shared" si="226"/>
        <v>5602072</v>
      </c>
      <c r="E7237">
        <f t="shared" si="227"/>
        <v>5633096</v>
      </c>
    </row>
    <row r="7238" spans="1:5">
      <c r="A7238">
        <v>5602082</v>
      </c>
      <c r="B7238">
        <v>5633097</v>
      </c>
      <c r="C7238" s="293">
        <v>63900000</v>
      </c>
      <c r="D7238">
        <f t="shared" si="226"/>
        <v>5602082</v>
      </c>
      <c r="E7238">
        <f t="shared" si="227"/>
        <v>5633097</v>
      </c>
    </row>
    <row r="7239" spans="1:5">
      <c r="A7239">
        <v>5602084</v>
      </c>
      <c r="B7239">
        <v>5633098</v>
      </c>
      <c r="C7239" s="293">
        <v>63600000</v>
      </c>
      <c r="D7239">
        <f t="shared" si="226"/>
        <v>5602084</v>
      </c>
      <c r="E7239">
        <f t="shared" si="227"/>
        <v>5633098</v>
      </c>
    </row>
    <row r="7240" spans="1:5">
      <c r="A7240">
        <v>5602087</v>
      </c>
      <c r="B7240">
        <v>5633099</v>
      </c>
      <c r="C7240" s="293">
        <v>33200000</v>
      </c>
      <c r="D7240">
        <f t="shared" si="226"/>
        <v>5602087</v>
      </c>
      <c r="E7240">
        <f t="shared" si="227"/>
        <v>5633099</v>
      </c>
    </row>
    <row r="7241" spans="1:5">
      <c r="A7241">
        <v>5602089</v>
      </c>
      <c r="B7241">
        <v>5633100</v>
      </c>
      <c r="C7241" s="293">
        <v>32700000</v>
      </c>
      <c r="D7241">
        <f t="shared" si="226"/>
        <v>5602089</v>
      </c>
      <c r="E7241">
        <f t="shared" si="227"/>
        <v>5633100</v>
      </c>
    </row>
    <row r="7242" spans="1:5">
      <c r="A7242">
        <v>5602103</v>
      </c>
      <c r="B7242">
        <v>5633101</v>
      </c>
      <c r="C7242" s="293">
        <v>79000000</v>
      </c>
      <c r="D7242">
        <f t="shared" si="226"/>
        <v>5602103</v>
      </c>
      <c r="E7242">
        <f t="shared" si="227"/>
        <v>5633101</v>
      </c>
    </row>
    <row r="7243" spans="1:5">
      <c r="A7243">
        <v>5602121</v>
      </c>
      <c r="B7243">
        <v>5633102</v>
      </c>
      <c r="C7243" s="293">
        <v>67800000</v>
      </c>
      <c r="D7243">
        <f t="shared" si="226"/>
        <v>5602121</v>
      </c>
      <c r="E7243">
        <f t="shared" si="227"/>
        <v>5633102</v>
      </c>
    </row>
    <row r="7244" spans="1:5">
      <c r="A7244">
        <v>5602122</v>
      </c>
      <c r="B7244">
        <v>5633103</v>
      </c>
      <c r="C7244" s="293">
        <v>59000000</v>
      </c>
      <c r="D7244">
        <f t="shared" si="226"/>
        <v>5602122</v>
      </c>
      <c r="E7244">
        <f t="shared" si="227"/>
        <v>5633103</v>
      </c>
    </row>
    <row r="7245" spans="1:5">
      <c r="A7245">
        <v>5602125</v>
      </c>
      <c r="B7245">
        <v>5633104</v>
      </c>
      <c r="C7245" s="293">
        <v>69200000</v>
      </c>
      <c r="D7245">
        <f t="shared" si="226"/>
        <v>5602125</v>
      </c>
      <c r="E7245">
        <f t="shared" si="227"/>
        <v>5633104</v>
      </c>
    </row>
    <row r="7246" spans="1:5">
      <c r="A7246">
        <v>5602126</v>
      </c>
      <c r="B7246">
        <v>5633105</v>
      </c>
      <c r="C7246" s="293">
        <v>69200000</v>
      </c>
      <c r="D7246">
        <f t="shared" si="226"/>
        <v>5602126</v>
      </c>
      <c r="E7246">
        <f t="shared" si="227"/>
        <v>5633105</v>
      </c>
    </row>
    <row r="7247" spans="1:5">
      <c r="A7247">
        <v>5602128</v>
      </c>
      <c r="B7247">
        <v>5633106</v>
      </c>
      <c r="C7247" s="293">
        <v>57700000</v>
      </c>
      <c r="D7247">
        <f t="shared" si="226"/>
        <v>5602128</v>
      </c>
      <c r="E7247">
        <f t="shared" si="227"/>
        <v>5633106</v>
      </c>
    </row>
    <row r="7248" spans="1:5">
      <c r="A7248">
        <v>5602129</v>
      </c>
      <c r="B7248">
        <v>5633107</v>
      </c>
      <c r="C7248" s="293">
        <v>68800000</v>
      </c>
      <c r="D7248">
        <f t="shared" si="226"/>
        <v>5602129</v>
      </c>
      <c r="E7248">
        <f t="shared" si="227"/>
        <v>5633107</v>
      </c>
    </row>
    <row r="7249" spans="1:5">
      <c r="A7249">
        <v>5602133</v>
      </c>
      <c r="B7249">
        <v>5633108</v>
      </c>
      <c r="C7249" s="293">
        <v>74000000</v>
      </c>
      <c r="D7249">
        <f t="shared" si="226"/>
        <v>5602133</v>
      </c>
      <c r="E7249">
        <f t="shared" si="227"/>
        <v>5633108</v>
      </c>
    </row>
    <row r="7250" spans="1:5">
      <c r="A7250">
        <v>5602141</v>
      </c>
      <c r="B7250">
        <v>5633109</v>
      </c>
      <c r="C7250" s="293">
        <v>78000000</v>
      </c>
      <c r="D7250">
        <f t="shared" si="226"/>
        <v>5602141</v>
      </c>
      <c r="E7250">
        <f t="shared" si="227"/>
        <v>5633109</v>
      </c>
    </row>
    <row r="7251" spans="1:5">
      <c r="A7251">
        <v>5602153</v>
      </c>
      <c r="B7251">
        <v>5633110</v>
      </c>
      <c r="C7251" s="293">
        <v>57300000</v>
      </c>
      <c r="D7251">
        <f t="shared" si="226"/>
        <v>5602153</v>
      </c>
      <c r="E7251">
        <f t="shared" si="227"/>
        <v>5633110</v>
      </c>
    </row>
    <row r="7252" spans="1:5">
      <c r="A7252">
        <v>5602154</v>
      </c>
      <c r="B7252">
        <v>5633111</v>
      </c>
      <c r="C7252" s="293">
        <v>57300000</v>
      </c>
      <c r="D7252">
        <f t="shared" si="226"/>
        <v>5602154</v>
      </c>
      <c r="E7252">
        <f t="shared" si="227"/>
        <v>5633111</v>
      </c>
    </row>
    <row r="7253" spans="1:5">
      <c r="A7253">
        <v>5602156</v>
      </c>
      <c r="B7253">
        <v>5633112</v>
      </c>
      <c r="C7253" s="293">
        <v>74100000</v>
      </c>
      <c r="D7253">
        <f t="shared" si="226"/>
        <v>5602156</v>
      </c>
      <c r="E7253">
        <f t="shared" si="227"/>
        <v>5633112</v>
      </c>
    </row>
    <row r="7254" spans="1:5">
      <c r="A7254">
        <v>5602158</v>
      </c>
      <c r="B7254">
        <v>5633113</v>
      </c>
      <c r="C7254" s="293">
        <v>54400000</v>
      </c>
      <c r="D7254">
        <f t="shared" si="226"/>
        <v>5602158</v>
      </c>
      <c r="E7254">
        <f t="shared" si="227"/>
        <v>5633113</v>
      </c>
    </row>
    <row r="7255" spans="1:5">
      <c r="A7255">
        <v>5602160</v>
      </c>
      <c r="B7255">
        <v>5633114</v>
      </c>
      <c r="C7255" s="293">
        <v>75800000</v>
      </c>
      <c r="D7255">
        <f t="shared" si="226"/>
        <v>5602160</v>
      </c>
      <c r="E7255">
        <f t="shared" si="227"/>
        <v>5633114</v>
      </c>
    </row>
    <row r="7256" spans="1:5">
      <c r="A7256">
        <v>5602161</v>
      </c>
      <c r="B7256">
        <v>5633115</v>
      </c>
      <c r="C7256" s="293">
        <v>76500000</v>
      </c>
      <c r="D7256">
        <f t="shared" si="226"/>
        <v>5602161</v>
      </c>
      <c r="E7256">
        <f t="shared" si="227"/>
        <v>5633115</v>
      </c>
    </row>
    <row r="7257" spans="1:5">
      <c r="A7257">
        <v>5602162</v>
      </c>
      <c r="B7257">
        <v>5633116</v>
      </c>
      <c r="C7257" s="293">
        <v>72100000</v>
      </c>
      <c r="D7257">
        <f t="shared" si="226"/>
        <v>5602162</v>
      </c>
      <c r="E7257">
        <f t="shared" si="227"/>
        <v>5633116</v>
      </c>
    </row>
    <row r="7258" spans="1:5">
      <c r="A7258">
        <v>5602168</v>
      </c>
      <c r="B7258">
        <v>5633117</v>
      </c>
      <c r="C7258" s="293">
        <v>70800000</v>
      </c>
      <c r="D7258">
        <f t="shared" si="226"/>
        <v>5602168</v>
      </c>
      <c r="E7258">
        <f t="shared" si="227"/>
        <v>5633117</v>
      </c>
    </row>
    <row r="7259" spans="1:5">
      <c r="A7259">
        <v>5602414</v>
      </c>
      <c r="B7259">
        <v>5633118</v>
      </c>
      <c r="C7259" s="293">
        <v>76500000</v>
      </c>
      <c r="D7259">
        <f t="shared" si="226"/>
        <v>5602414</v>
      </c>
      <c r="E7259">
        <f t="shared" si="227"/>
        <v>5633118</v>
      </c>
    </row>
    <row r="7260" spans="1:5">
      <c r="A7260">
        <v>5602416</v>
      </c>
      <c r="B7260">
        <v>5633119</v>
      </c>
      <c r="C7260" s="293">
        <v>53700000</v>
      </c>
      <c r="D7260">
        <f t="shared" si="226"/>
        <v>5602416</v>
      </c>
      <c r="E7260">
        <f t="shared" si="227"/>
        <v>5633119</v>
      </c>
    </row>
    <row r="7261" spans="1:5">
      <c r="A7261">
        <v>5602418</v>
      </c>
      <c r="B7261">
        <v>5633120</v>
      </c>
      <c r="C7261" s="293">
        <v>80700000</v>
      </c>
      <c r="D7261">
        <f t="shared" si="226"/>
        <v>5602418</v>
      </c>
      <c r="E7261">
        <f t="shared" si="227"/>
        <v>5633120</v>
      </c>
    </row>
    <row r="7262" spans="1:5">
      <c r="A7262">
        <v>5602419</v>
      </c>
      <c r="B7262">
        <v>5633121</v>
      </c>
      <c r="C7262" s="293">
        <v>68900000</v>
      </c>
      <c r="D7262">
        <f t="shared" si="226"/>
        <v>5602419</v>
      </c>
      <c r="E7262">
        <f t="shared" si="227"/>
        <v>5633121</v>
      </c>
    </row>
    <row r="7263" spans="1:5">
      <c r="A7263">
        <v>5602422</v>
      </c>
      <c r="B7263">
        <v>5633122</v>
      </c>
      <c r="C7263" s="293">
        <v>72900000</v>
      </c>
      <c r="D7263">
        <f t="shared" si="226"/>
        <v>5602422</v>
      </c>
      <c r="E7263">
        <f t="shared" si="227"/>
        <v>5633122</v>
      </c>
    </row>
    <row r="7264" spans="1:5">
      <c r="A7264">
        <v>5601166</v>
      </c>
      <c r="B7264">
        <v>5633123</v>
      </c>
      <c r="C7264" s="293">
        <v>97600000</v>
      </c>
      <c r="D7264">
        <f t="shared" si="226"/>
        <v>5601166</v>
      </c>
      <c r="E7264">
        <f t="shared" si="227"/>
        <v>5633123</v>
      </c>
    </row>
    <row r="7265" spans="1:5">
      <c r="A7265">
        <v>5601167</v>
      </c>
      <c r="B7265">
        <v>5633124</v>
      </c>
      <c r="C7265" s="293">
        <v>101200000</v>
      </c>
      <c r="D7265">
        <f t="shared" si="226"/>
        <v>5601167</v>
      </c>
      <c r="E7265">
        <f t="shared" si="227"/>
        <v>5633124</v>
      </c>
    </row>
    <row r="7266" spans="1:5">
      <c r="A7266">
        <v>5601168</v>
      </c>
      <c r="B7266">
        <v>5633125</v>
      </c>
      <c r="C7266" s="293">
        <v>55200000</v>
      </c>
      <c r="D7266">
        <f t="shared" si="226"/>
        <v>5601168</v>
      </c>
      <c r="E7266">
        <f t="shared" si="227"/>
        <v>5633125</v>
      </c>
    </row>
    <row r="7267" spans="1:5">
      <c r="A7267">
        <v>5601169</v>
      </c>
      <c r="B7267">
        <v>5633126</v>
      </c>
      <c r="C7267" s="293">
        <v>62100000</v>
      </c>
      <c r="D7267">
        <f t="shared" si="226"/>
        <v>5601169</v>
      </c>
      <c r="E7267">
        <f t="shared" si="227"/>
        <v>5633126</v>
      </c>
    </row>
    <row r="7268" spans="1:5">
      <c r="A7268">
        <v>5601170</v>
      </c>
      <c r="B7268">
        <v>5633127</v>
      </c>
      <c r="C7268" s="293">
        <v>77800000</v>
      </c>
      <c r="D7268">
        <f t="shared" si="226"/>
        <v>5601170</v>
      </c>
      <c r="E7268">
        <f t="shared" si="227"/>
        <v>5633127</v>
      </c>
    </row>
    <row r="7269" spans="1:5">
      <c r="A7269">
        <v>5601171</v>
      </c>
      <c r="B7269">
        <v>5633128</v>
      </c>
      <c r="C7269" s="293">
        <v>81300000</v>
      </c>
      <c r="D7269">
        <f t="shared" si="226"/>
        <v>5601171</v>
      </c>
      <c r="E7269">
        <f t="shared" si="227"/>
        <v>5633128</v>
      </c>
    </row>
    <row r="7270" spans="1:5">
      <c r="A7270">
        <v>5601172</v>
      </c>
      <c r="B7270">
        <v>5633129</v>
      </c>
      <c r="C7270" s="293">
        <v>80300000</v>
      </c>
      <c r="D7270">
        <f t="shared" si="226"/>
        <v>5601172</v>
      </c>
      <c r="E7270">
        <f t="shared" si="227"/>
        <v>5633129</v>
      </c>
    </row>
    <row r="7271" spans="1:5">
      <c r="A7271">
        <v>5601173</v>
      </c>
      <c r="B7271">
        <v>5633130</v>
      </c>
      <c r="C7271" s="293">
        <v>83200000</v>
      </c>
      <c r="D7271">
        <f t="shared" si="226"/>
        <v>5601173</v>
      </c>
      <c r="E7271">
        <f t="shared" si="227"/>
        <v>5633130</v>
      </c>
    </row>
    <row r="7272" spans="1:5">
      <c r="A7272">
        <v>5601174</v>
      </c>
      <c r="B7272">
        <v>5633131</v>
      </c>
      <c r="C7272" s="293">
        <v>85200000</v>
      </c>
      <c r="D7272">
        <f t="shared" si="226"/>
        <v>5601174</v>
      </c>
      <c r="E7272">
        <f t="shared" si="227"/>
        <v>5633131</v>
      </c>
    </row>
    <row r="7273" spans="1:5">
      <c r="A7273">
        <v>5601175</v>
      </c>
      <c r="B7273">
        <v>5633132</v>
      </c>
      <c r="C7273" s="293">
        <v>136200000</v>
      </c>
      <c r="D7273">
        <f t="shared" si="226"/>
        <v>5601175</v>
      </c>
      <c r="E7273">
        <f t="shared" si="227"/>
        <v>5633132</v>
      </c>
    </row>
    <row r="7274" spans="1:5">
      <c r="A7274">
        <v>5601176</v>
      </c>
      <c r="B7274">
        <v>5633133</v>
      </c>
      <c r="C7274" s="293">
        <v>134400000</v>
      </c>
      <c r="D7274">
        <f t="shared" si="226"/>
        <v>5601176</v>
      </c>
      <c r="E7274">
        <f t="shared" si="227"/>
        <v>5633133</v>
      </c>
    </row>
    <row r="7275" spans="1:5">
      <c r="A7275">
        <v>5602067</v>
      </c>
      <c r="B7275">
        <v>5633134</v>
      </c>
      <c r="C7275" s="293">
        <v>73400000</v>
      </c>
      <c r="D7275">
        <f t="shared" si="226"/>
        <v>5602067</v>
      </c>
      <c r="E7275">
        <f t="shared" si="227"/>
        <v>5633134</v>
      </c>
    </row>
    <row r="7276" spans="1:5">
      <c r="A7276">
        <v>5601180</v>
      </c>
      <c r="B7276">
        <v>5633135</v>
      </c>
      <c r="C7276" s="293">
        <v>98300000</v>
      </c>
      <c r="D7276">
        <f t="shared" si="226"/>
        <v>5601180</v>
      </c>
      <c r="E7276">
        <f t="shared" si="227"/>
        <v>5633135</v>
      </c>
    </row>
    <row r="7277" spans="1:5">
      <c r="A7277">
        <v>5601181</v>
      </c>
      <c r="B7277">
        <v>5633136</v>
      </c>
      <c r="C7277" s="293">
        <v>102000000</v>
      </c>
      <c r="D7277">
        <f t="shared" si="226"/>
        <v>5601181</v>
      </c>
      <c r="E7277">
        <f t="shared" si="227"/>
        <v>5633136</v>
      </c>
    </row>
    <row r="7278" spans="1:5">
      <c r="A7278">
        <v>5601182</v>
      </c>
      <c r="B7278">
        <v>5633137</v>
      </c>
      <c r="C7278" s="293">
        <v>106300000</v>
      </c>
      <c r="D7278">
        <f t="shared" si="226"/>
        <v>5601182</v>
      </c>
      <c r="E7278">
        <f t="shared" si="227"/>
        <v>5633137</v>
      </c>
    </row>
    <row r="7279" spans="1:5">
      <c r="A7279">
        <v>5601183</v>
      </c>
      <c r="B7279">
        <v>5633138</v>
      </c>
      <c r="C7279" s="293">
        <v>104300000</v>
      </c>
      <c r="D7279">
        <f t="shared" si="226"/>
        <v>5601183</v>
      </c>
      <c r="E7279">
        <f t="shared" si="227"/>
        <v>5633138</v>
      </c>
    </row>
    <row r="7280" spans="1:5">
      <c r="A7280">
        <v>5601184</v>
      </c>
      <c r="B7280">
        <v>5633139</v>
      </c>
      <c r="C7280" s="293">
        <v>121900000</v>
      </c>
      <c r="D7280">
        <f t="shared" si="226"/>
        <v>5601184</v>
      </c>
      <c r="E7280">
        <f t="shared" si="227"/>
        <v>5633139</v>
      </c>
    </row>
    <row r="7281" spans="1:5">
      <c r="A7281">
        <v>5601185</v>
      </c>
      <c r="B7281">
        <v>5633140</v>
      </c>
      <c r="C7281" s="293">
        <v>116400000</v>
      </c>
      <c r="D7281">
        <f t="shared" si="226"/>
        <v>5601185</v>
      </c>
      <c r="E7281">
        <f t="shared" si="227"/>
        <v>5633140</v>
      </c>
    </row>
    <row r="7282" spans="1:5">
      <c r="A7282">
        <v>5601186</v>
      </c>
      <c r="B7282">
        <v>5633141</v>
      </c>
      <c r="C7282" s="293">
        <v>128600000</v>
      </c>
      <c r="D7282">
        <f t="shared" si="226"/>
        <v>5601186</v>
      </c>
      <c r="E7282">
        <f t="shared" si="227"/>
        <v>5633141</v>
      </c>
    </row>
    <row r="7283" spans="1:5">
      <c r="A7283">
        <v>5601194</v>
      </c>
      <c r="B7283">
        <v>5633142</v>
      </c>
      <c r="C7283" s="293">
        <v>63800000</v>
      </c>
      <c r="D7283">
        <f t="shared" si="226"/>
        <v>5601194</v>
      </c>
      <c r="E7283">
        <f t="shared" si="227"/>
        <v>5633142</v>
      </c>
    </row>
    <row r="7284" spans="1:5">
      <c r="A7284">
        <v>5601195</v>
      </c>
      <c r="B7284">
        <v>5633143</v>
      </c>
      <c r="C7284" s="293">
        <v>71700000</v>
      </c>
      <c r="D7284">
        <f t="shared" si="226"/>
        <v>5601195</v>
      </c>
      <c r="E7284">
        <f t="shared" si="227"/>
        <v>5633143</v>
      </c>
    </row>
    <row r="7285" spans="1:5">
      <c r="A7285">
        <v>5601196</v>
      </c>
      <c r="B7285">
        <v>5633144</v>
      </c>
      <c r="C7285" s="293">
        <v>80300000</v>
      </c>
      <c r="D7285">
        <f t="shared" si="226"/>
        <v>5601196</v>
      </c>
      <c r="E7285">
        <f t="shared" si="227"/>
        <v>5633144</v>
      </c>
    </row>
    <row r="7286" spans="1:5">
      <c r="A7286">
        <v>5601197</v>
      </c>
      <c r="B7286">
        <v>5633145</v>
      </c>
      <c r="C7286" s="293">
        <v>83600000</v>
      </c>
      <c r="D7286">
        <f t="shared" si="226"/>
        <v>5601197</v>
      </c>
      <c r="E7286">
        <f t="shared" si="227"/>
        <v>5633145</v>
      </c>
    </row>
    <row r="7287" spans="1:5">
      <c r="A7287">
        <v>5601198</v>
      </c>
      <c r="B7287">
        <v>5633146</v>
      </c>
      <c r="C7287" s="293">
        <v>78000000</v>
      </c>
      <c r="D7287">
        <f t="shared" si="226"/>
        <v>5601198</v>
      </c>
      <c r="E7287">
        <f t="shared" si="227"/>
        <v>5633146</v>
      </c>
    </row>
    <row r="7288" spans="1:5">
      <c r="A7288">
        <v>5601199</v>
      </c>
      <c r="B7288">
        <v>5633147</v>
      </c>
      <c r="C7288" s="293">
        <v>87500000</v>
      </c>
      <c r="D7288">
        <f t="shared" si="226"/>
        <v>5601199</v>
      </c>
      <c r="E7288">
        <f t="shared" si="227"/>
        <v>5633147</v>
      </c>
    </row>
    <row r="7289" spans="1:5">
      <c r="A7289">
        <v>5601200</v>
      </c>
      <c r="B7289">
        <v>5633148</v>
      </c>
      <c r="C7289" s="293">
        <v>92200000</v>
      </c>
      <c r="D7289">
        <f t="shared" si="226"/>
        <v>5601200</v>
      </c>
      <c r="E7289">
        <f t="shared" si="227"/>
        <v>5633148</v>
      </c>
    </row>
    <row r="7290" spans="1:5">
      <c r="A7290">
        <v>5601201</v>
      </c>
      <c r="B7290">
        <v>5633149</v>
      </c>
      <c r="C7290" s="293">
        <v>114000000</v>
      </c>
      <c r="D7290">
        <f t="shared" si="226"/>
        <v>5601201</v>
      </c>
      <c r="E7290">
        <f t="shared" si="227"/>
        <v>5633149</v>
      </c>
    </row>
    <row r="7291" spans="1:5">
      <c r="A7291">
        <v>5601202</v>
      </c>
      <c r="B7291">
        <v>5633150</v>
      </c>
      <c r="C7291" s="293">
        <v>130400000</v>
      </c>
      <c r="D7291">
        <f t="shared" si="226"/>
        <v>5601202</v>
      </c>
      <c r="E7291">
        <f t="shared" si="227"/>
        <v>5633150</v>
      </c>
    </row>
    <row r="7292" spans="1:5">
      <c r="A7292">
        <v>5601204</v>
      </c>
      <c r="B7292">
        <v>5633151</v>
      </c>
      <c r="C7292" s="293">
        <v>131000000</v>
      </c>
      <c r="D7292">
        <f t="shared" si="226"/>
        <v>5601204</v>
      </c>
      <c r="E7292">
        <f t="shared" si="227"/>
        <v>5633151</v>
      </c>
    </row>
    <row r="7293" spans="1:5">
      <c r="A7293">
        <v>5601210</v>
      </c>
      <c r="B7293">
        <v>5633152</v>
      </c>
      <c r="C7293" s="293">
        <v>80300000</v>
      </c>
      <c r="D7293">
        <f t="shared" si="226"/>
        <v>5601210</v>
      </c>
      <c r="E7293">
        <f t="shared" si="227"/>
        <v>5633152</v>
      </c>
    </row>
    <row r="7294" spans="1:5">
      <c r="A7294">
        <v>5601211</v>
      </c>
      <c r="B7294">
        <v>5633153</v>
      </c>
      <c r="C7294" s="293">
        <v>83600000</v>
      </c>
      <c r="D7294">
        <f t="shared" si="226"/>
        <v>5601211</v>
      </c>
      <c r="E7294">
        <f t="shared" si="227"/>
        <v>5633153</v>
      </c>
    </row>
    <row r="7295" spans="1:5">
      <c r="A7295">
        <v>5601212</v>
      </c>
      <c r="B7295">
        <v>5633154</v>
      </c>
      <c r="C7295" s="293">
        <v>86500000</v>
      </c>
      <c r="D7295">
        <f t="shared" si="226"/>
        <v>5601212</v>
      </c>
      <c r="E7295">
        <f t="shared" si="227"/>
        <v>5633154</v>
      </c>
    </row>
    <row r="7296" spans="1:5">
      <c r="A7296">
        <v>5601213</v>
      </c>
      <c r="B7296">
        <v>5633155</v>
      </c>
      <c r="C7296" s="293">
        <v>92100000</v>
      </c>
      <c r="D7296">
        <f t="shared" si="226"/>
        <v>5601213</v>
      </c>
      <c r="E7296">
        <f t="shared" si="227"/>
        <v>5633155</v>
      </c>
    </row>
    <row r="7297" spans="1:5">
      <c r="A7297">
        <v>5606007</v>
      </c>
      <c r="B7297">
        <v>5634001</v>
      </c>
      <c r="C7297" s="293">
        <v>64800000</v>
      </c>
      <c r="D7297">
        <f t="shared" si="226"/>
        <v>5606007</v>
      </c>
      <c r="E7297">
        <f t="shared" si="227"/>
        <v>5634001</v>
      </c>
    </row>
    <row r="7298" spans="1:5">
      <c r="A7298">
        <v>5606008</v>
      </c>
      <c r="B7298">
        <v>5634002</v>
      </c>
      <c r="C7298" s="293">
        <v>64800000</v>
      </c>
      <c r="D7298">
        <f t="shared" si="226"/>
        <v>5606008</v>
      </c>
      <c r="E7298">
        <f t="shared" si="227"/>
        <v>5634002</v>
      </c>
    </row>
    <row r="7299" spans="1:5">
      <c r="A7299">
        <v>5606014</v>
      </c>
      <c r="B7299">
        <v>5634003</v>
      </c>
      <c r="C7299" s="293">
        <v>62900000</v>
      </c>
      <c r="D7299">
        <f t="shared" ref="D7299:D7362" si="228">+A7299*1</f>
        <v>5606014</v>
      </c>
      <c r="E7299">
        <f t="shared" ref="E7299:E7362" si="229">+B7299*1</f>
        <v>5634003</v>
      </c>
    </row>
    <row r="7300" spans="1:5">
      <c r="A7300">
        <v>5606016</v>
      </c>
      <c r="B7300">
        <v>5634004</v>
      </c>
      <c r="C7300" s="293">
        <v>61300000</v>
      </c>
      <c r="D7300">
        <f t="shared" si="228"/>
        <v>5606016</v>
      </c>
      <c r="E7300">
        <f t="shared" si="229"/>
        <v>5634004</v>
      </c>
    </row>
    <row r="7301" spans="1:5">
      <c r="A7301">
        <v>5606017</v>
      </c>
      <c r="B7301">
        <v>5634005</v>
      </c>
      <c r="C7301" s="293">
        <v>61300000</v>
      </c>
      <c r="D7301">
        <f t="shared" si="228"/>
        <v>5606017</v>
      </c>
      <c r="E7301">
        <f t="shared" si="229"/>
        <v>5634005</v>
      </c>
    </row>
    <row r="7302" spans="1:5">
      <c r="A7302">
        <v>5606050</v>
      </c>
      <c r="B7302">
        <v>5634006</v>
      </c>
      <c r="C7302" s="293">
        <v>67900000</v>
      </c>
      <c r="D7302">
        <f t="shared" si="228"/>
        <v>5606050</v>
      </c>
      <c r="E7302">
        <f t="shared" si="229"/>
        <v>5634006</v>
      </c>
    </row>
    <row r="7303" spans="1:5">
      <c r="A7303">
        <v>5606070</v>
      </c>
      <c r="B7303">
        <v>5634007</v>
      </c>
      <c r="C7303" s="293">
        <v>99800000</v>
      </c>
      <c r="D7303">
        <f t="shared" si="228"/>
        <v>5606070</v>
      </c>
      <c r="E7303">
        <f t="shared" si="229"/>
        <v>5634007</v>
      </c>
    </row>
    <row r="7304" spans="1:5">
      <c r="A7304">
        <v>5606056</v>
      </c>
      <c r="B7304">
        <v>5635001</v>
      </c>
      <c r="C7304" s="293">
        <v>61200000</v>
      </c>
      <c r="D7304">
        <f t="shared" si="228"/>
        <v>5606056</v>
      </c>
      <c r="E7304">
        <f t="shared" si="229"/>
        <v>5635001</v>
      </c>
    </row>
    <row r="7305" spans="1:5">
      <c r="A7305">
        <v>5606071</v>
      </c>
      <c r="B7305">
        <v>5635002</v>
      </c>
      <c r="C7305" s="293">
        <v>92800000</v>
      </c>
      <c r="D7305">
        <f t="shared" si="228"/>
        <v>5606071</v>
      </c>
      <c r="E7305">
        <f t="shared" si="229"/>
        <v>5635002</v>
      </c>
    </row>
    <row r="7306" spans="1:5">
      <c r="A7306">
        <v>5606073</v>
      </c>
      <c r="B7306">
        <v>5635003</v>
      </c>
      <c r="C7306" s="293">
        <v>117500000</v>
      </c>
      <c r="D7306">
        <f t="shared" si="228"/>
        <v>5606073</v>
      </c>
      <c r="E7306">
        <f t="shared" si="229"/>
        <v>5635003</v>
      </c>
    </row>
    <row r="7307" spans="1:5">
      <c r="A7307">
        <v>5606074</v>
      </c>
      <c r="B7307">
        <v>5635004</v>
      </c>
      <c r="C7307" s="293">
        <v>111500000</v>
      </c>
      <c r="D7307">
        <f t="shared" si="228"/>
        <v>5606074</v>
      </c>
      <c r="E7307">
        <f t="shared" si="229"/>
        <v>5635004</v>
      </c>
    </row>
    <row r="7308" spans="1:5">
      <c r="A7308">
        <v>5606075</v>
      </c>
      <c r="B7308">
        <v>5635005</v>
      </c>
      <c r="C7308" s="293">
        <v>124700000</v>
      </c>
      <c r="D7308">
        <f t="shared" si="228"/>
        <v>5606075</v>
      </c>
      <c r="E7308">
        <f t="shared" si="229"/>
        <v>5635005</v>
      </c>
    </row>
    <row r="7309" spans="1:5">
      <c r="A7309">
        <v>5606077</v>
      </c>
      <c r="B7309">
        <v>5635006</v>
      </c>
      <c r="C7309" s="293">
        <v>125400000</v>
      </c>
      <c r="D7309">
        <f t="shared" si="228"/>
        <v>5606077</v>
      </c>
      <c r="E7309">
        <f t="shared" si="229"/>
        <v>5635006</v>
      </c>
    </row>
    <row r="7310" spans="1:5">
      <c r="A7310">
        <v>5606078</v>
      </c>
      <c r="B7310">
        <v>5635007</v>
      </c>
      <c r="C7310" s="293">
        <v>129300000</v>
      </c>
      <c r="D7310">
        <f t="shared" si="228"/>
        <v>5606078</v>
      </c>
      <c r="E7310">
        <f t="shared" si="229"/>
        <v>5635007</v>
      </c>
    </row>
    <row r="7311" spans="1:5">
      <c r="A7311">
        <v>5606079</v>
      </c>
      <c r="B7311">
        <v>5635008</v>
      </c>
      <c r="C7311" s="293">
        <v>136300000</v>
      </c>
      <c r="D7311">
        <f t="shared" si="228"/>
        <v>5606079</v>
      </c>
      <c r="E7311">
        <f t="shared" si="229"/>
        <v>5635008</v>
      </c>
    </row>
    <row r="7312" spans="1:5">
      <c r="A7312">
        <v>5606082</v>
      </c>
      <c r="B7312">
        <v>5635009</v>
      </c>
      <c r="C7312" s="293">
        <v>93500000</v>
      </c>
      <c r="D7312">
        <f t="shared" si="228"/>
        <v>5606082</v>
      </c>
      <c r="E7312">
        <f t="shared" si="229"/>
        <v>5635009</v>
      </c>
    </row>
    <row r="7313" spans="1:5">
      <c r="A7313">
        <v>5606083</v>
      </c>
      <c r="B7313">
        <v>5635010</v>
      </c>
      <c r="C7313" s="293">
        <v>96300000</v>
      </c>
      <c r="D7313">
        <f t="shared" si="228"/>
        <v>5606083</v>
      </c>
      <c r="E7313">
        <f t="shared" si="229"/>
        <v>5635010</v>
      </c>
    </row>
    <row r="7314" spans="1:5">
      <c r="A7314">
        <v>5606084</v>
      </c>
      <c r="B7314">
        <v>5635011</v>
      </c>
      <c r="C7314" s="293">
        <v>101600000</v>
      </c>
      <c r="D7314">
        <f t="shared" si="228"/>
        <v>5606084</v>
      </c>
      <c r="E7314">
        <f t="shared" si="229"/>
        <v>5635011</v>
      </c>
    </row>
    <row r="7315" spans="1:5">
      <c r="A7315">
        <v>5606086</v>
      </c>
      <c r="B7315">
        <v>5635012</v>
      </c>
      <c r="C7315" s="293">
        <v>136700000</v>
      </c>
      <c r="D7315">
        <f t="shared" si="228"/>
        <v>5606086</v>
      </c>
      <c r="E7315">
        <f t="shared" si="229"/>
        <v>5635012</v>
      </c>
    </row>
    <row r="7316" spans="1:5">
      <c r="A7316">
        <v>5606087</v>
      </c>
      <c r="B7316">
        <v>5635013</v>
      </c>
      <c r="C7316" s="293">
        <v>144500000</v>
      </c>
      <c r="D7316">
        <f t="shared" si="228"/>
        <v>5606087</v>
      </c>
      <c r="E7316">
        <f t="shared" si="229"/>
        <v>5635013</v>
      </c>
    </row>
    <row r="7317" spans="1:5">
      <c r="A7317">
        <v>5606090</v>
      </c>
      <c r="B7317">
        <v>5635014</v>
      </c>
      <c r="C7317" s="293">
        <v>169000000</v>
      </c>
      <c r="D7317">
        <f t="shared" si="228"/>
        <v>5606090</v>
      </c>
      <c r="E7317">
        <f t="shared" si="229"/>
        <v>5635014</v>
      </c>
    </row>
    <row r="7318" spans="1:5">
      <c r="A7318">
        <v>5606091</v>
      </c>
      <c r="B7318">
        <v>5635015</v>
      </c>
      <c r="C7318" s="293">
        <v>89500000</v>
      </c>
      <c r="D7318">
        <f t="shared" si="228"/>
        <v>5606091</v>
      </c>
      <c r="E7318">
        <f t="shared" si="229"/>
        <v>5635015</v>
      </c>
    </row>
    <row r="7319" spans="1:5">
      <c r="A7319">
        <v>5606092</v>
      </c>
      <c r="B7319">
        <v>5635016</v>
      </c>
      <c r="C7319" s="293">
        <v>92100000</v>
      </c>
      <c r="D7319">
        <f t="shared" si="228"/>
        <v>5606092</v>
      </c>
      <c r="E7319">
        <f t="shared" si="229"/>
        <v>5635016</v>
      </c>
    </row>
    <row r="7320" spans="1:5">
      <c r="A7320">
        <v>5606097</v>
      </c>
      <c r="B7320">
        <v>5635017</v>
      </c>
      <c r="C7320" s="293">
        <v>106200000</v>
      </c>
      <c r="D7320">
        <f t="shared" si="228"/>
        <v>5606097</v>
      </c>
      <c r="E7320">
        <f t="shared" si="229"/>
        <v>5635017</v>
      </c>
    </row>
    <row r="7321" spans="1:5">
      <c r="A7321">
        <v>5606098</v>
      </c>
      <c r="B7321">
        <v>5635018</v>
      </c>
      <c r="C7321" s="293">
        <v>109500000</v>
      </c>
      <c r="D7321">
        <f t="shared" si="228"/>
        <v>5606098</v>
      </c>
      <c r="E7321">
        <f t="shared" si="229"/>
        <v>5635018</v>
      </c>
    </row>
    <row r="7322" spans="1:5">
      <c r="A7322">
        <v>5606099</v>
      </c>
      <c r="B7322">
        <v>5635019</v>
      </c>
      <c r="C7322" s="293">
        <v>112800000</v>
      </c>
      <c r="D7322">
        <f t="shared" si="228"/>
        <v>5606099</v>
      </c>
      <c r="E7322">
        <f t="shared" si="229"/>
        <v>5635019</v>
      </c>
    </row>
    <row r="7323" spans="1:5">
      <c r="A7323">
        <v>5606100</v>
      </c>
      <c r="B7323">
        <v>5635020</v>
      </c>
      <c r="C7323" s="293">
        <v>112300000</v>
      </c>
      <c r="D7323">
        <f t="shared" si="228"/>
        <v>5606100</v>
      </c>
      <c r="E7323">
        <f t="shared" si="229"/>
        <v>5635020</v>
      </c>
    </row>
    <row r="7324" spans="1:5">
      <c r="A7324">
        <v>5606101</v>
      </c>
      <c r="B7324">
        <v>5635021</v>
      </c>
      <c r="C7324" s="293">
        <v>122400000</v>
      </c>
      <c r="D7324">
        <f t="shared" si="228"/>
        <v>5606101</v>
      </c>
      <c r="E7324">
        <f t="shared" si="229"/>
        <v>5635021</v>
      </c>
    </row>
    <row r="7325" spans="1:5">
      <c r="A7325">
        <v>5606102</v>
      </c>
      <c r="B7325">
        <v>5635022</v>
      </c>
      <c r="C7325" s="293">
        <v>126200000</v>
      </c>
      <c r="D7325">
        <f t="shared" si="228"/>
        <v>5606102</v>
      </c>
      <c r="E7325">
        <f t="shared" si="229"/>
        <v>5635022</v>
      </c>
    </row>
    <row r="7326" spans="1:5">
      <c r="A7326">
        <v>5606103</v>
      </c>
      <c r="B7326">
        <v>5635023</v>
      </c>
      <c r="C7326" s="293">
        <v>134600000</v>
      </c>
      <c r="D7326">
        <f t="shared" si="228"/>
        <v>5606103</v>
      </c>
      <c r="E7326">
        <f t="shared" si="229"/>
        <v>5635023</v>
      </c>
    </row>
    <row r="7327" spans="1:5">
      <c r="A7327">
        <v>5606104</v>
      </c>
      <c r="B7327">
        <v>5635024</v>
      </c>
      <c r="C7327" s="293">
        <v>124400000</v>
      </c>
      <c r="D7327">
        <f t="shared" si="228"/>
        <v>5606104</v>
      </c>
      <c r="E7327">
        <f t="shared" si="229"/>
        <v>5635024</v>
      </c>
    </row>
    <row r="7328" spans="1:5">
      <c r="A7328">
        <v>5606105</v>
      </c>
      <c r="B7328">
        <v>5635025</v>
      </c>
      <c r="C7328" s="293">
        <v>139900000</v>
      </c>
      <c r="D7328">
        <f t="shared" si="228"/>
        <v>5606105</v>
      </c>
      <c r="E7328">
        <f t="shared" si="229"/>
        <v>5635025</v>
      </c>
    </row>
    <row r="7329" spans="1:5">
      <c r="A7329">
        <v>5606106</v>
      </c>
      <c r="B7329">
        <v>5635026</v>
      </c>
      <c r="C7329" s="293">
        <v>149300000</v>
      </c>
      <c r="D7329">
        <f t="shared" si="228"/>
        <v>5606106</v>
      </c>
      <c r="E7329">
        <f t="shared" si="229"/>
        <v>5635026</v>
      </c>
    </row>
    <row r="7330" spans="1:5">
      <c r="A7330">
        <v>5606107</v>
      </c>
      <c r="B7330">
        <v>5635027</v>
      </c>
      <c r="C7330" s="293">
        <v>159300000</v>
      </c>
      <c r="D7330">
        <f t="shared" si="228"/>
        <v>5606107</v>
      </c>
      <c r="E7330">
        <f t="shared" si="229"/>
        <v>5635027</v>
      </c>
    </row>
    <row r="7331" spans="1:5">
      <c r="A7331">
        <v>5606111</v>
      </c>
      <c r="B7331">
        <v>5635028</v>
      </c>
      <c r="C7331" s="293">
        <v>131000000</v>
      </c>
      <c r="D7331">
        <f t="shared" si="228"/>
        <v>5606111</v>
      </c>
      <c r="E7331">
        <f t="shared" si="229"/>
        <v>5635028</v>
      </c>
    </row>
    <row r="7332" spans="1:5">
      <c r="A7332">
        <v>5606112</v>
      </c>
      <c r="B7332">
        <v>5635029</v>
      </c>
      <c r="C7332" s="293">
        <v>141600000</v>
      </c>
      <c r="D7332">
        <f t="shared" si="228"/>
        <v>5606112</v>
      </c>
      <c r="E7332">
        <f t="shared" si="229"/>
        <v>5635029</v>
      </c>
    </row>
    <row r="7333" spans="1:5">
      <c r="A7333">
        <v>5606113</v>
      </c>
      <c r="B7333">
        <v>5635030</v>
      </c>
      <c r="C7333" s="293">
        <v>206600000</v>
      </c>
      <c r="D7333">
        <f t="shared" si="228"/>
        <v>5606113</v>
      </c>
      <c r="E7333">
        <f t="shared" si="229"/>
        <v>5635030</v>
      </c>
    </row>
    <row r="7334" spans="1:5">
      <c r="A7334">
        <v>5606114</v>
      </c>
      <c r="B7334">
        <v>5635031</v>
      </c>
      <c r="C7334" s="293">
        <v>173000000</v>
      </c>
      <c r="D7334">
        <f t="shared" si="228"/>
        <v>5606114</v>
      </c>
      <c r="E7334">
        <f t="shared" si="229"/>
        <v>5635031</v>
      </c>
    </row>
    <row r="7335" spans="1:5">
      <c r="A7335">
        <v>5606117</v>
      </c>
      <c r="B7335">
        <v>5635032</v>
      </c>
      <c r="C7335" s="293">
        <v>153300000</v>
      </c>
      <c r="D7335">
        <f t="shared" si="228"/>
        <v>5606117</v>
      </c>
      <c r="E7335">
        <f t="shared" si="229"/>
        <v>5635032</v>
      </c>
    </row>
    <row r="7336" spans="1:5">
      <c r="A7336">
        <v>5606119</v>
      </c>
      <c r="B7336">
        <v>5635033</v>
      </c>
      <c r="C7336" s="293">
        <v>134100000</v>
      </c>
      <c r="D7336">
        <f t="shared" si="228"/>
        <v>5606119</v>
      </c>
      <c r="E7336">
        <f t="shared" si="229"/>
        <v>5635033</v>
      </c>
    </row>
    <row r="7337" spans="1:5">
      <c r="A7337">
        <v>5606127</v>
      </c>
      <c r="B7337">
        <v>5635034</v>
      </c>
      <c r="C7337" s="293">
        <v>119000000</v>
      </c>
      <c r="D7337">
        <f t="shared" si="228"/>
        <v>5606127</v>
      </c>
      <c r="E7337">
        <f t="shared" si="229"/>
        <v>5635034</v>
      </c>
    </row>
    <row r="7338" spans="1:5">
      <c r="A7338">
        <v>5606130</v>
      </c>
      <c r="B7338">
        <v>5635036</v>
      </c>
      <c r="C7338" s="293">
        <v>124000000</v>
      </c>
      <c r="D7338">
        <f t="shared" si="228"/>
        <v>5606130</v>
      </c>
      <c r="E7338">
        <f t="shared" si="229"/>
        <v>5635036</v>
      </c>
    </row>
    <row r="7339" spans="1:5">
      <c r="A7339">
        <v>5606010</v>
      </c>
      <c r="B7339">
        <v>5636001</v>
      </c>
      <c r="C7339" s="293">
        <v>35900000</v>
      </c>
      <c r="D7339">
        <f t="shared" si="228"/>
        <v>5606010</v>
      </c>
      <c r="E7339">
        <f t="shared" si="229"/>
        <v>5636001</v>
      </c>
    </row>
    <row r="7340" spans="1:5">
      <c r="A7340">
        <v>5606060</v>
      </c>
      <c r="B7340">
        <v>5636002</v>
      </c>
      <c r="C7340" s="293">
        <v>107300000</v>
      </c>
      <c r="D7340">
        <f t="shared" si="228"/>
        <v>5606060</v>
      </c>
      <c r="E7340">
        <f t="shared" si="229"/>
        <v>5636002</v>
      </c>
    </row>
    <row r="7341" spans="1:5">
      <c r="A7341">
        <v>5606061</v>
      </c>
      <c r="B7341">
        <v>5636003</v>
      </c>
      <c r="C7341" s="293">
        <v>135400000</v>
      </c>
      <c r="D7341">
        <f t="shared" si="228"/>
        <v>5606061</v>
      </c>
      <c r="E7341">
        <f t="shared" si="229"/>
        <v>5636003</v>
      </c>
    </row>
    <row r="7342" spans="1:5">
      <c r="A7342">
        <v>5606062</v>
      </c>
      <c r="B7342">
        <v>5636004</v>
      </c>
      <c r="C7342" s="293">
        <v>147900000</v>
      </c>
      <c r="D7342">
        <f t="shared" si="228"/>
        <v>5606062</v>
      </c>
      <c r="E7342">
        <f t="shared" si="229"/>
        <v>5636004</v>
      </c>
    </row>
    <row r="7343" spans="1:5">
      <c r="A7343">
        <v>5606065</v>
      </c>
      <c r="B7343">
        <v>5636005</v>
      </c>
      <c r="C7343" s="293">
        <v>101700000</v>
      </c>
      <c r="D7343">
        <f t="shared" si="228"/>
        <v>5606065</v>
      </c>
      <c r="E7343">
        <f t="shared" si="229"/>
        <v>5636005</v>
      </c>
    </row>
    <row r="7344" spans="1:5">
      <c r="A7344">
        <v>5606067</v>
      </c>
      <c r="B7344">
        <v>5636006</v>
      </c>
      <c r="C7344" s="293">
        <v>70200000</v>
      </c>
      <c r="D7344">
        <f t="shared" si="228"/>
        <v>5606067</v>
      </c>
      <c r="E7344">
        <f t="shared" si="229"/>
        <v>5636006</v>
      </c>
    </row>
    <row r="7345" spans="1:5">
      <c r="A7345">
        <v>5606068</v>
      </c>
      <c r="B7345">
        <v>5636007</v>
      </c>
      <c r="C7345" s="293">
        <v>117000000</v>
      </c>
      <c r="D7345">
        <f t="shared" si="228"/>
        <v>5606068</v>
      </c>
      <c r="E7345">
        <f t="shared" si="229"/>
        <v>5636007</v>
      </c>
    </row>
    <row r="7346" spans="1:5">
      <c r="A7346">
        <v>5606076</v>
      </c>
      <c r="B7346">
        <v>5636008</v>
      </c>
      <c r="C7346" s="293">
        <v>128300000</v>
      </c>
      <c r="D7346">
        <f t="shared" si="228"/>
        <v>5606076</v>
      </c>
      <c r="E7346">
        <f t="shared" si="229"/>
        <v>5636008</v>
      </c>
    </row>
    <row r="7347" spans="1:5">
      <c r="A7347">
        <v>5606080</v>
      </c>
      <c r="B7347">
        <v>5636009</v>
      </c>
      <c r="C7347" s="293">
        <v>202400000</v>
      </c>
      <c r="D7347">
        <f t="shared" si="228"/>
        <v>5606080</v>
      </c>
      <c r="E7347">
        <f t="shared" si="229"/>
        <v>5636009</v>
      </c>
    </row>
    <row r="7348" spans="1:5">
      <c r="A7348">
        <v>5606081</v>
      </c>
      <c r="B7348">
        <v>5636010</v>
      </c>
      <c r="C7348" s="293">
        <v>143800000</v>
      </c>
      <c r="D7348">
        <f t="shared" si="228"/>
        <v>5606081</v>
      </c>
      <c r="E7348">
        <f t="shared" si="229"/>
        <v>5636010</v>
      </c>
    </row>
    <row r="7349" spans="1:5">
      <c r="A7349">
        <v>5606085</v>
      </c>
      <c r="B7349">
        <v>5636011</v>
      </c>
      <c r="C7349" s="293">
        <v>122600000</v>
      </c>
      <c r="D7349">
        <f t="shared" si="228"/>
        <v>5606085</v>
      </c>
      <c r="E7349">
        <f t="shared" si="229"/>
        <v>5636011</v>
      </c>
    </row>
    <row r="7350" spans="1:5">
      <c r="A7350">
        <v>5606088</v>
      </c>
      <c r="B7350">
        <v>5636012</v>
      </c>
      <c r="C7350" s="293">
        <v>149600000</v>
      </c>
      <c r="D7350">
        <f t="shared" si="228"/>
        <v>5606088</v>
      </c>
      <c r="E7350">
        <f t="shared" si="229"/>
        <v>5636012</v>
      </c>
    </row>
    <row r="7351" spans="1:5">
      <c r="A7351">
        <v>5606089</v>
      </c>
      <c r="B7351">
        <v>5636013</v>
      </c>
      <c r="C7351" s="293">
        <v>135400000</v>
      </c>
      <c r="D7351">
        <f t="shared" si="228"/>
        <v>5606089</v>
      </c>
      <c r="E7351">
        <f t="shared" si="229"/>
        <v>5636013</v>
      </c>
    </row>
    <row r="7352" spans="1:5">
      <c r="A7352">
        <v>5608001</v>
      </c>
      <c r="B7352">
        <v>5636014</v>
      </c>
      <c r="C7352" s="293">
        <v>142000000</v>
      </c>
      <c r="D7352">
        <f t="shared" si="228"/>
        <v>5608001</v>
      </c>
      <c r="E7352">
        <f t="shared" si="229"/>
        <v>5636014</v>
      </c>
    </row>
    <row r="7353" spans="1:5">
      <c r="A7353">
        <v>5608002</v>
      </c>
      <c r="B7353">
        <v>5636015</v>
      </c>
      <c r="C7353" s="293">
        <v>163900000</v>
      </c>
      <c r="D7353">
        <f t="shared" si="228"/>
        <v>5608002</v>
      </c>
      <c r="E7353">
        <f t="shared" si="229"/>
        <v>5636015</v>
      </c>
    </row>
    <row r="7354" spans="1:5">
      <c r="A7354">
        <v>5608003</v>
      </c>
      <c r="B7354">
        <v>5636016</v>
      </c>
      <c r="C7354" s="293">
        <v>126900000</v>
      </c>
      <c r="D7354">
        <f t="shared" si="228"/>
        <v>5608003</v>
      </c>
      <c r="E7354">
        <f t="shared" si="229"/>
        <v>5636016</v>
      </c>
    </row>
    <row r="7355" spans="1:5">
      <c r="A7355">
        <v>5608004</v>
      </c>
      <c r="B7355">
        <v>5636017</v>
      </c>
      <c r="C7355" s="293">
        <v>139000000</v>
      </c>
      <c r="D7355">
        <f t="shared" si="228"/>
        <v>5608004</v>
      </c>
      <c r="E7355">
        <f t="shared" si="229"/>
        <v>5636017</v>
      </c>
    </row>
    <row r="7356" spans="1:5">
      <c r="A7356">
        <v>5608005</v>
      </c>
      <c r="B7356">
        <v>5636018</v>
      </c>
      <c r="C7356" s="293">
        <v>154700000</v>
      </c>
      <c r="D7356">
        <f t="shared" si="228"/>
        <v>5608005</v>
      </c>
      <c r="E7356">
        <f t="shared" si="229"/>
        <v>5636018</v>
      </c>
    </row>
    <row r="7357" spans="1:5">
      <c r="A7357">
        <v>5608006</v>
      </c>
      <c r="B7357">
        <v>5636019</v>
      </c>
      <c r="C7357" s="293">
        <v>159200000</v>
      </c>
      <c r="D7357">
        <f t="shared" si="228"/>
        <v>5608006</v>
      </c>
      <c r="E7357">
        <f t="shared" si="229"/>
        <v>5636019</v>
      </c>
    </row>
    <row r="7358" spans="1:5">
      <c r="A7358">
        <v>5606093</v>
      </c>
      <c r="B7358">
        <v>5636020</v>
      </c>
      <c r="C7358" s="293">
        <v>239800000</v>
      </c>
      <c r="D7358">
        <f t="shared" si="228"/>
        <v>5606093</v>
      </c>
      <c r="E7358">
        <f t="shared" si="229"/>
        <v>5636020</v>
      </c>
    </row>
    <row r="7359" spans="1:5">
      <c r="A7359">
        <v>5606094</v>
      </c>
      <c r="B7359">
        <v>5636021</v>
      </c>
      <c r="C7359" s="293">
        <v>123500000</v>
      </c>
      <c r="D7359">
        <f t="shared" si="228"/>
        <v>5606094</v>
      </c>
      <c r="E7359">
        <f t="shared" si="229"/>
        <v>5636021</v>
      </c>
    </row>
    <row r="7360" spans="1:5">
      <c r="A7360">
        <v>5606095</v>
      </c>
      <c r="B7360">
        <v>5636022</v>
      </c>
      <c r="C7360" s="293">
        <v>181200000</v>
      </c>
      <c r="D7360">
        <f t="shared" si="228"/>
        <v>5606095</v>
      </c>
      <c r="E7360">
        <f t="shared" si="229"/>
        <v>5636022</v>
      </c>
    </row>
    <row r="7361" spans="1:5">
      <c r="A7361">
        <v>5606096</v>
      </c>
      <c r="B7361">
        <v>5636023</v>
      </c>
      <c r="C7361" s="293">
        <v>147500000</v>
      </c>
      <c r="D7361">
        <f t="shared" si="228"/>
        <v>5606096</v>
      </c>
      <c r="E7361">
        <f t="shared" si="229"/>
        <v>5636023</v>
      </c>
    </row>
    <row r="7362" spans="1:5">
      <c r="A7362">
        <v>5606108</v>
      </c>
      <c r="B7362">
        <v>5636024</v>
      </c>
      <c r="C7362" s="293">
        <v>166000000</v>
      </c>
      <c r="D7362">
        <f t="shared" si="228"/>
        <v>5606108</v>
      </c>
      <c r="E7362">
        <f t="shared" si="229"/>
        <v>5636024</v>
      </c>
    </row>
    <row r="7363" spans="1:5">
      <c r="A7363">
        <v>5606109</v>
      </c>
      <c r="B7363">
        <v>5636025</v>
      </c>
      <c r="C7363" s="293">
        <v>179600000</v>
      </c>
      <c r="D7363">
        <f t="shared" ref="D7363:D7426" si="230">+A7363*1</f>
        <v>5606109</v>
      </c>
      <c r="E7363">
        <f t="shared" ref="E7363:E7426" si="231">+B7363*1</f>
        <v>5636025</v>
      </c>
    </row>
    <row r="7364" spans="1:5">
      <c r="A7364">
        <v>5606110</v>
      </c>
      <c r="B7364">
        <v>5636026</v>
      </c>
      <c r="C7364" s="293">
        <v>198900000</v>
      </c>
      <c r="D7364">
        <f t="shared" si="230"/>
        <v>5606110</v>
      </c>
      <c r="E7364">
        <f t="shared" si="231"/>
        <v>5636026</v>
      </c>
    </row>
    <row r="7365" spans="1:5">
      <c r="A7365">
        <v>5606115</v>
      </c>
      <c r="B7365">
        <v>5636027</v>
      </c>
      <c r="C7365" s="293">
        <v>176100000</v>
      </c>
      <c r="D7365">
        <f t="shared" si="230"/>
        <v>5606115</v>
      </c>
      <c r="E7365">
        <f t="shared" si="231"/>
        <v>5636027</v>
      </c>
    </row>
    <row r="7366" spans="1:5">
      <c r="A7366">
        <v>5606116</v>
      </c>
      <c r="B7366">
        <v>5636028</v>
      </c>
      <c r="C7366" s="293">
        <v>186400000</v>
      </c>
      <c r="D7366">
        <f t="shared" si="230"/>
        <v>5606116</v>
      </c>
      <c r="E7366">
        <f t="shared" si="231"/>
        <v>5636028</v>
      </c>
    </row>
    <row r="7367" spans="1:5">
      <c r="A7367">
        <v>5606118</v>
      </c>
      <c r="B7367">
        <v>5636029</v>
      </c>
      <c r="C7367" s="293">
        <v>230000000</v>
      </c>
      <c r="D7367">
        <f t="shared" si="230"/>
        <v>5606118</v>
      </c>
      <c r="E7367">
        <f t="shared" si="231"/>
        <v>5636029</v>
      </c>
    </row>
    <row r="7368" spans="1:5">
      <c r="A7368">
        <v>5606120</v>
      </c>
      <c r="B7368">
        <v>5636030</v>
      </c>
      <c r="C7368" s="293">
        <v>139000000</v>
      </c>
      <c r="D7368">
        <f t="shared" si="230"/>
        <v>5606120</v>
      </c>
      <c r="E7368">
        <f t="shared" si="231"/>
        <v>5636030</v>
      </c>
    </row>
    <row r="7369" spans="1:5">
      <c r="A7369">
        <v>5606121</v>
      </c>
      <c r="B7369">
        <v>5636031</v>
      </c>
      <c r="C7369" s="293">
        <v>158000000</v>
      </c>
      <c r="D7369">
        <f t="shared" si="230"/>
        <v>5606121</v>
      </c>
      <c r="E7369">
        <f t="shared" si="231"/>
        <v>5636031</v>
      </c>
    </row>
    <row r="7370" spans="1:5">
      <c r="A7370">
        <v>5606122</v>
      </c>
      <c r="B7370">
        <v>5636032</v>
      </c>
      <c r="C7370" s="293">
        <v>171500000</v>
      </c>
      <c r="D7370">
        <f t="shared" si="230"/>
        <v>5606122</v>
      </c>
      <c r="E7370">
        <f t="shared" si="231"/>
        <v>5636032</v>
      </c>
    </row>
    <row r="7371" spans="1:5">
      <c r="A7371">
        <v>5606123</v>
      </c>
      <c r="B7371">
        <v>5636033</v>
      </c>
      <c r="C7371" s="293">
        <v>143100000</v>
      </c>
      <c r="D7371">
        <f t="shared" si="230"/>
        <v>5606123</v>
      </c>
      <c r="E7371">
        <f t="shared" si="231"/>
        <v>5636033</v>
      </c>
    </row>
    <row r="7372" spans="1:5">
      <c r="A7372">
        <v>5606124</v>
      </c>
      <c r="B7372">
        <v>5636034</v>
      </c>
      <c r="C7372" s="293">
        <v>171200000</v>
      </c>
      <c r="D7372">
        <f t="shared" si="230"/>
        <v>5606124</v>
      </c>
      <c r="E7372">
        <f t="shared" si="231"/>
        <v>5636034</v>
      </c>
    </row>
    <row r="7373" spans="1:5">
      <c r="A7373">
        <v>5606125</v>
      </c>
      <c r="B7373">
        <v>5636035</v>
      </c>
      <c r="C7373" s="293">
        <v>160200000</v>
      </c>
      <c r="D7373">
        <f t="shared" si="230"/>
        <v>5606125</v>
      </c>
      <c r="E7373">
        <f t="shared" si="231"/>
        <v>5636035</v>
      </c>
    </row>
    <row r="7374" spans="1:5">
      <c r="A7374">
        <v>5606126</v>
      </c>
      <c r="B7374">
        <v>5636036</v>
      </c>
      <c r="C7374" s="293">
        <v>262000000</v>
      </c>
      <c r="D7374">
        <f t="shared" si="230"/>
        <v>5606126</v>
      </c>
      <c r="E7374">
        <f t="shared" si="231"/>
        <v>5636036</v>
      </c>
    </row>
    <row r="7375" spans="1:5">
      <c r="A7375">
        <v>5606128</v>
      </c>
      <c r="B7375">
        <v>5636037</v>
      </c>
      <c r="C7375" s="293">
        <v>150600000</v>
      </c>
      <c r="D7375">
        <f t="shared" si="230"/>
        <v>5606128</v>
      </c>
      <c r="E7375">
        <f t="shared" si="231"/>
        <v>5636037</v>
      </c>
    </row>
    <row r="7376" spans="1:5">
      <c r="A7376">
        <v>5606131</v>
      </c>
      <c r="B7376">
        <v>5636038</v>
      </c>
      <c r="C7376" s="293">
        <v>283300000</v>
      </c>
      <c r="D7376">
        <f t="shared" si="230"/>
        <v>5606131</v>
      </c>
      <c r="E7376">
        <f t="shared" si="231"/>
        <v>5636038</v>
      </c>
    </row>
    <row r="7377" spans="1:5">
      <c r="A7377">
        <v>5606132</v>
      </c>
      <c r="B7377">
        <v>5636039</v>
      </c>
      <c r="C7377" s="293">
        <v>165400000</v>
      </c>
      <c r="D7377">
        <f t="shared" si="230"/>
        <v>5606132</v>
      </c>
      <c r="E7377">
        <f t="shared" si="231"/>
        <v>5636039</v>
      </c>
    </row>
    <row r="7378" spans="1:5">
      <c r="A7378">
        <v>5606133</v>
      </c>
      <c r="B7378">
        <v>5636040</v>
      </c>
      <c r="C7378" s="293">
        <v>189100000</v>
      </c>
      <c r="D7378">
        <f t="shared" si="230"/>
        <v>5606133</v>
      </c>
      <c r="E7378">
        <f t="shared" si="231"/>
        <v>5636040</v>
      </c>
    </row>
    <row r="7379" spans="1:5">
      <c r="A7379">
        <v>5621001</v>
      </c>
      <c r="B7379">
        <v>5642001</v>
      </c>
      <c r="C7379" s="293">
        <v>34600000</v>
      </c>
      <c r="D7379">
        <f t="shared" si="230"/>
        <v>5621001</v>
      </c>
      <c r="E7379">
        <f t="shared" si="231"/>
        <v>5642001</v>
      </c>
    </row>
    <row r="7380" spans="1:5">
      <c r="A7380">
        <v>5621002</v>
      </c>
      <c r="B7380">
        <v>5642002</v>
      </c>
      <c r="C7380" s="293">
        <v>170200000</v>
      </c>
      <c r="D7380">
        <f t="shared" si="230"/>
        <v>5621002</v>
      </c>
      <c r="E7380">
        <f t="shared" si="231"/>
        <v>5642002</v>
      </c>
    </row>
    <row r="7381" spans="1:5">
      <c r="A7381">
        <v>5621003</v>
      </c>
      <c r="B7381">
        <v>5642003</v>
      </c>
      <c r="C7381" s="293">
        <v>148800000</v>
      </c>
      <c r="D7381">
        <f t="shared" si="230"/>
        <v>5621003</v>
      </c>
      <c r="E7381">
        <f t="shared" si="231"/>
        <v>5642003</v>
      </c>
    </row>
    <row r="7382" spans="1:5">
      <c r="A7382">
        <v>5621004</v>
      </c>
      <c r="B7382">
        <v>5642004</v>
      </c>
      <c r="C7382" s="293">
        <v>171800000</v>
      </c>
      <c r="D7382">
        <f t="shared" si="230"/>
        <v>5621004</v>
      </c>
      <c r="E7382">
        <f t="shared" si="231"/>
        <v>5642004</v>
      </c>
    </row>
    <row r="7383" spans="1:5">
      <c r="A7383">
        <v>5621005</v>
      </c>
      <c r="B7383">
        <v>5642005</v>
      </c>
      <c r="C7383" s="293">
        <v>123400000</v>
      </c>
      <c r="D7383">
        <f t="shared" si="230"/>
        <v>5621005</v>
      </c>
      <c r="E7383">
        <f t="shared" si="231"/>
        <v>5642005</v>
      </c>
    </row>
    <row r="7384" spans="1:5">
      <c r="A7384">
        <v>5621006</v>
      </c>
      <c r="B7384">
        <v>5642006</v>
      </c>
      <c r="C7384" s="293">
        <v>164500000</v>
      </c>
      <c r="D7384">
        <f t="shared" si="230"/>
        <v>5621006</v>
      </c>
      <c r="E7384">
        <f t="shared" si="231"/>
        <v>5642006</v>
      </c>
    </row>
    <row r="7385" spans="1:5">
      <c r="A7385">
        <v>5621008</v>
      </c>
      <c r="B7385">
        <v>5642007</v>
      </c>
      <c r="C7385" s="293">
        <v>48600000</v>
      </c>
      <c r="D7385">
        <f t="shared" si="230"/>
        <v>5621008</v>
      </c>
      <c r="E7385">
        <f t="shared" si="231"/>
        <v>5642007</v>
      </c>
    </row>
    <row r="7386" spans="1:5">
      <c r="A7386">
        <v>5621009</v>
      </c>
      <c r="B7386">
        <v>5642008</v>
      </c>
      <c r="C7386" s="293">
        <v>130900000</v>
      </c>
      <c r="D7386">
        <f t="shared" si="230"/>
        <v>5621009</v>
      </c>
      <c r="E7386">
        <f t="shared" si="231"/>
        <v>5642008</v>
      </c>
    </row>
    <row r="7387" spans="1:5">
      <c r="A7387">
        <v>5621013</v>
      </c>
      <c r="B7387">
        <v>5642009</v>
      </c>
      <c r="C7387" s="293">
        <v>111900000</v>
      </c>
      <c r="D7387">
        <f t="shared" si="230"/>
        <v>5621013</v>
      </c>
      <c r="E7387">
        <f t="shared" si="231"/>
        <v>5642009</v>
      </c>
    </row>
    <row r="7388" spans="1:5">
      <c r="A7388">
        <v>5621017</v>
      </c>
      <c r="B7388">
        <v>5642010</v>
      </c>
      <c r="C7388" s="293">
        <v>57200000</v>
      </c>
      <c r="D7388">
        <f t="shared" si="230"/>
        <v>5621017</v>
      </c>
      <c r="E7388">
        <f t="shared" si="231"/>
        <v>5642010</v>
      </c>
    </row>
    <row r="7389" spans="1:5">
      <c r="A7389">
        <v>5621018</v>
      </c>
      <c r="B7389">
        <v>5642011</v>
      </c>
      <c r="C7389" s="293">
        <v>124700000</v>
      </c>
      <c r="D7389">
        <f t="shared" si="230"/>
        <v>5621018</v>
      </c>
      <c r="E7389">
        <f t="shared" si="231"/>
        <v>5642011</v>
      </c>
    </row>
    <row r="7390" spans="1:5">
      <c r="A7390">
        <v>5621019</v>
      </c>
      <c r="B7390">
        <v>5642012</v>
      </c>
      <c r="C7390" s="293">
        <v>113800000</v>
      </c>
      <c r="D7390">
        <f t="shared" si="230"/>
        <v>5621019</v>
      </c>
      <c r="E7390">
        <f t="shared" si="231"/>
        <v>5642012</v>
      </c>
    </row>
    <row r="7391" spans="1:5">
      <c r="A7391">
        <v>5621020</v>
      </c>
      <c r="B7391">
        <v>5642013</v>
      </c>
      <c r="C7391" s="293">
        <v>123100000</v>
      </c>
      <c r="D7391">
        <f t="shared" si="230"/>
        <v>5621020</v>
      </c>
      <c r="E7391">
        <f t="shared" si="231"/>
        <v>5642013</v>
      </c>
    </row>
    <row r="7392" spans="1:5">
      <c r="A7392">
        <v>5621021</v>
      </c>
      <c r="B7392">
        <v>5642014</v>
      </c>
      <c r="C7392" s="293">
        <v>144000000</v>
      </c>
      <c r="D7392">
        <f t="shared" si="230"/>
        <v>5621021</v>
      </c>
      <c r="E7392">
        <f t="shared" si="231"/>
        <v>5642014</v>
      </c>
    </row>
    <row r="7393" spans="1:5">
      <c r="A7393">
        <v>5621022</v>
      </c>
      <c r="B7393">
        <v>5642015</v>
      </c>
      <c r="C7393" s="293">
        <v>97700000</v>
      </c>
      <c r="D7393">
        <f t="shared" si="230"/>
        <v>5621022</v>
      </c>
      <c r="E7393">
        <f t="shared" si="231"/>
        <v>5642015</v>
      </c>
    </row>
    <row r="7394" spans="1:5">
      <c r="A7394">
        <v>5621023</v>
      </c>
      <c r="B7394">
        <v>5642016</v>
      </c>
      <c r="C7394" s="293">
        <v>107700000</v>
      </c>
      <c r="D7394">
        <f t="shared" si="230"/>
        <v>5621023</v>
      </c>
      <c r="E7394">
        <f t="shared" si="231"/>
        <v>5642016</v>
      </c>
    </row>
    <row r="7395" spans="1:5">
      <c r="A7395">
        <v>5621024</v>
      </c>
      <c r="B7395">
        <v>5642017</v>
      </c>
      <c r="C7395" s="293">
        <v>134700000</v>
      </c>
      <c r="D7395">
        <f t="shared" si="230"/>
        <v>5621024</v>
      </c>
      <c r="E7395">
        <f t="shared" si="231"/>
        <v>5642017</v>
      </c>
    </row>
    <row r="7396" spans="1:5">
      <c r="A7396">
        <v>5621025</v>
      </c>
      <c r="B7396">
        <v>5642018</v>
      </c>
      <c r="C7396" s="293">
        <v>116000000</v>
      </c>
      <c r="D7396">
        <f t="shared" si="230"/>
        <v>5621025</v>
      </c>
      <c r="E7396">
        <f t="shared" si="231"/>
        <v>5642018</v>
      </c>
    </row>
    <row r="7397" spans="1:5">
      <c r="A7397">
        <v>5621026</v>
      </c>
      <c r="B7397">
        <v>5642019</v>
      </c>
      <c r="C7397" s="293">
        <v>143000000</v>
      </c>
      <c r="D7397">
        <f t="shared" si="230"/>
        <v>5621026</v>
      </c>
      <c r="E7397">
        <f t="shared" si="231"/>
        <v>5642019</v>
      </c>
    </row>
    <row r="7398" spans="1:5">
      <c r="A7398">
        <v>5621027</v>
      </c>
      <c r="B7398">
        <v>5642020</v>
      </c>
      <c r="C7398" s="293">
        <v>178800000</v>
      </c>
      <c r="D7398">
        <f t="shared" si="230"/>
        <v>5621027</v>
      </c>
      <c r="E7398">
        <f t="shared" si="231"/>
        <v>5642020</v>
      </c>
    </row>
    <row r="7399" spans="1:5">
      <c r="A7399">
        <v>5621028</v>
      </c>
      <c r="B7399">
        <v>5642021</v>
      </c>
      <c r="C7399" s="293">
        <v>189000000</v>
      </c>
      <c r="D7399">
        <f t="shared" si="230"/>
        <v>5621028</v>
      </c>
      <c r="E7399">
        <f t="shared" si="231"/>
        <v>5642021</v>
      </c>
    </row>
    <row r="7400" spans="1:5">
      <c r="A7400">
        <v>5621029</v>
      </c>
      <c r="B7400">
        <v>5642022</v>
      </c>
      <c r="C7400" s="293">
        <v>126600000</v>
      </c>
      <c r="D7400">
        <f t="shared" si="230"/>
        <v>5621029</v>
      </c>
      <c r="E7400">
        <f t="shared" si="231"/>
        <v>5642022</v>
      </c>
    </row>
    <row r="7401" spans="1:5">
      <c r="A7401">
        <v>5621030</v>
      </c>
      <c r="B7401">
        <v>5642023</v>
      </c>
      <c r="C7401" s="293">
        <v>196100000</v>
      </c>
      <c r="D7401">
        <f t="shared" si="230"/>
        <v>5621030</v>
      </c>
      <c r="E7401">
        <f t="shared" si="231"/>
        <v>5642023</v>
      </c>
    </row>
    <row r="7402" spans="1:5">
      <c r="A7402">
        <v>5621031</v>
      </c>
      <c r="B7402">
        <v>5642024</v>
      </c>
      <c r="C7402" s="293">
        <v>181300000</v>
      </c>
      <c r="D7402">
        <f t="shared" si="230"/>
        <v>5621031</v>
      </c>
      <c r="E7402">
        <f t="shared" si="231"/>
        <v>5642024</v>
      </c>
    </row>
    <row r="7403" spans="1:5">
      <c r="A7403">
        <v>5620001</v>
      </c>
      <c r="B7403">
        <v>5643001</v>
      </c>
      <c r="C7403" s="293">
        <v>28000000</v>
      </c>
      <c r="D7403">
        <f t="shared" si="230"/>
        <v>5620001</v>
      </c>
      <c r="E7403">
        <f t="shared" si="231"/>
        <v>5643001</v>
      </c>
    </row>
    <row r="7404" spans="1:5">
      <c r="A7404">
        <v>5620003</v>
      </c>
      <c r="B7404">
        <v>5643003</v>
      </c>
      <c r="C7404" s="293">
        <v>31100000</v>
      </c>
      <c r="D7404">
        <f t="shared" si="230"/>
        <v>5620003</v>
      </c>
      <c r="E7404">
        <f t="shared" si="231"/>
        <v>5643003</v>
      </c>
    </row>
    <row r="7405" spans="1:5">
      <c r="A7405">
        <v>5620009</v>
      </c>
      <c r="B7405">
        <v>5643005</v>
      </c>
      <c r="C7405" s="293">
        <v>167100000</v>
      </c>
      <c r="D7405">
        <f t="shared" si="230"/>
        <v>5620009</v>
      </c>
      <c r="E7405">
        <f t="shared" si="231"/>
        <v>5643005</v>
      </c>
    </row>
    <row r="7406" spans="1:5">
      <c r="A7406">
        <v>5620010</v>
      </c>
      <c r="B7406">
        <v>5643006</v>
      </c>
      <c r="C7406" s="293">
        <v>147400000</v>
      </c>
      <c r="D7406">
        <f t="shared" si="230"/>
        <v>5620010</v>
      </c>
      <c r="E7406">
        <f t="shared" si="231"/>
        <v>5643006</v>
      </c>
    </row>
    <row r="7407" spans="1:5">
      <c r="A7407">
        <v>5620014</v>
      </c>
      <c r="B7407">
        <v>5643007</v>
      </c>
      <c r="C7407" s="293">
        <v>53100000</v>
      </c>
      <c r="D7407">
        <f t="shared" si="230"/>
        <v>5620014</v>
      </c>
      <c r="E7407">
        <f t="shared" si="231"/>
        <v>5643007</v>
      </c>
    </row>
    <row r="7408" spans="1:5">
      <c r="A7408">
        <v>5620015</v>
      </c>
      <c r="B7408">
        <v>5643008</v>
      </c>
      <c r="C7408" s="293">
        <v>39800000</v>
      </c>
      <c r="D7408">
        <f t="shared" si="230"/>
        <v>5620015</v>
      </c>
      <c r="E7408">
        <f t="shared" si="231"/>
        <v>5643008</v>
      </c>
    </row>
    <row r="7409" spans="1:5">
      <c r="A7409">
        <v>5620017</v>
      </c>
      <c r="B7409">
        <v>5643009</v>
      </c>
      <c r="C7409" s="293">
        <v>134100000</v>
      </c>
      <c r="D7409">
        <f t="shared" si="230"/>
        <v>5620017</v>
      </c>
      <c r="E7409">
        <f t="shared" si="231"/>
        <v>5643009</v>
      </c>
    </row>
    <row r="7410" spans="1:5">
      <c r="A7410">
        <v>5620021</v>
      </c>
      <c r="B7410">
        <v>5643010</v>
      </c>
      <c r="C7410" s="293">
        <v>45000000</v>
      </c>
      <c r="D7410">
        <f t="shared" si="230"/>
        <v>5620021</v>
      </c>
      <c r="E7410">
        <f t="shared" si="231"/>
        <v>5643010</v>
      </c>
    </row>
    <row r="7411" spans="1:5">
      <c r="A7411">
        <v>5620022</v>
      </c>
      <c r="B7411">
        <v>5643011</v>
      </c>
      <c r="C7411" s="293">
        <v>131200000</v>
      </c>
      <c r="D7411">
        <f t="shared" si="230"/>
        <v>5620022</v>
      </c>
      <c r="E7411">
        <f t="shared" si="231"/>
        <v>5643011</v>
      </c>
    </row>
    <row r="7412" spans="1:5">
      <c r="A7412">
        <v>5620023</v>
      </c>
      <c r="B7412">
        <v>5643012</v>
      </c>
      <c r="C7412" s="293">
        <v>106600000</v>
      </c>
      <c r="D7412">
        <f t="shared" si="230"/>
        <v>5620023</v>
      </c>
      <c r="E7412">
        <f t="shared" si="231"/>
        <v>5643012</v>
      </c>
    </row>
    <row r="7413" spans="1:5">
      <c r="A7413">
        <v>5620024</v>
      </c>
      <c r="B7413">
        <v>5643013</v>
      </c>
      <c r="C7413" s="293">
        <v>128600000</v>
      </c>
      <c r="D7413">
        <f t="shared" si="230"/>
        <v>5620024</v>
      </c>
      <c r="E7413">
        <f t="shared" si="231"/>
        <v>5643013</v>
      </c>
    </row>
    <row r="7414" spans="1:5">
      <c r="A7414">
        <v>5620026</v>
      </c>
      <c r="B7414">
        <v>5643014</v>
      </c>
      <c r="C7414" s="293">
        <v>147600000</v>
      </c>
      <c r="D7414">
        <f t="shared" si="230"/>
        <v>5620026</v>
      </c>
      <c r="E7414">
        <f t="shared" si="231"/>
        <v>5643014</v>
      </c>
    </row>
    <row r="7415" spans="1:5">
      <c r="A7415">
        <v>5620038</v>
      </c>
      <c r="B7415">
        <v>5643015</v>
      </c>
      <c r="C7415" s="293">
        <v>150600000</v>
      </c>
      <c r="D7415">
        <f t="shared" si="230"/>
        <v>5620038</v>
      </c>
      <c r="E7415">
        <f t="shared" si="231"/>
        <v>5643015</v>
      </c>
    </row>
    <row r="7416" spans="1:5">
      <c r="A7416">
        <v>5611008</v>
      </c>
      <c r="B7416">
        <v>5644001</v>
      </c>
      <c r="C7416" s="293">
        <v>47900000</v>
      </c>
      <c r="D7416">
        <f t="shared" si="230"/>
        <v>5611008</v>
      </c>
      <c r="E7416">
        <f t="shared" si="231"/>
        <v>5644001</v>
      </c>
    </row>
    <row r="7417" spans="1:5">
      <c r="A7417">
        <v>5611009</v>
      </c>
      <c r="B7417">
        <v>5644002</v>
      </c>
      <c r="C7417" s="293">
        <v>35800000</v>
      </c>
      <c r="D7417">
        <f t="shared" si="230"/>
        <v>5611009</v>
      </c>
      <c r="E7417">
        <f t="shared" si="231"/>
        <v>5644002</v>
      </c>
    </row>
    <row r="7418" spans="1:5">
      <c r="A7418">
        <v>5611011</v>
      </c>
      <c r="B7418">
        <v>5644003</v>
      </c>
      <c r="C7418" s="293">
        <v>39500000</v>
      </c>
      <c r="D7418">
        <f t="shared" si="230"/>
        <v>5611011</v>
      </c>
      <c r="E7418">
        <f t="shared" si="231"/>
        <v>5644003</v>
      </c>
    </row>
    <row r="7419" spans="1:5">
      <c r="A7419">
        <v>5611012</v>
      </c>
      <c r="B7419">
        <v>5644004</v>
      </c>
      <c r="C7419" s="293">
        <v>49500000</v>
      </c>
      <c r="D7419">
        <f t="shared" si="230"/>
        <v>5611012</v>
      </c>
      <c r="E7419">
        <f t="shared" si="231"/>
        <v>5644004</v>
      </c>
    </row>
    <row r="7420" spans="1:5">
      <c r="A7420">
        <v>5611013</v>
      </c>
      <c r="B7420">
        <v>5644005</v>
      </c>
      <c r="C7420" s="293">
        <v>38500000</v>
      </c>
      <c r="D7420">
        <f t="shared" si="230"/>
        <v>5611013</v>
      </c>
      <c r="E7420">
        <f t="shared" si="231"/>
        <v>5644005</v>
      </c>
    </row>
    <row r="7421" spans="1:5">
      <c r="A7421">
        <v>5611014</v>
      </c>
      <c r="B7421">
        <v>5644006</v>
      </c>
      <c r="C7421" s="293">
        <v>39900000</v>
      </c>
      <c r="D7421">
        <f t="shared" si="230"/>
        <v>5611014</v>
      </c>
      <c r="E7421">
        <f t="shared" si="231"/>
        <v>5644006</v>
      </c>
    </row>
    <row r="7422" spans="1:5">
      <c r="A7422">
        <v>5611015</v>
      </c>
      <c r="B7422">
        <v>5644007</v>
      </c>
      <c r="C7422" s="293">
        <v>37900000</v>
      </c>
      <c r="D7422">
        <f t="shared" si="230"/>
        <v>5611015</v>
      </c>
      <c r="E7422">
        <f t="shared" si="231"/>
        <v>5644007</v>
      </c>
    </row>
    <row r="7423" spans="1:5">
      <c r="A7423">
        <v>5611016</v>
      </c>
      <c r="B7423">
        <v>5644008</v>
      </c>
      <c r="C7423" s="293">
        <v>55400000</v>
      </c>
      <c r="D7423">
        <f t="shared" si="230"/>
        <v>5611016</v>
      </c>
      <c r="E7423">
        <f t="shared" si="231"/>
        <v>5644008</v>
      </c>
    </row>
    <row r="7424" spans="1:5">
      <c r="A7424">
        <v>5620011</v>
      </c>
      <c r="B7424">
        <v>5645001</v>
      </c>
      <c r="C7424" s="293">
        <v>167800000</v>
      </c>
      <c r="D7424">
        <f t="shared" si="230"/>
        <v>5620011</v>
      </c>
      <c r="E7424">
        <f t="shared" si="231"/>
        <v>5645001</v>
      </c>
    </row>
    <row r="7425" spans="1:5">
      <c r="A7425">
        <v>5620020</v>
      </c>
      <c r="B7425">
        <v>5645002</v>
      </c>
      <c r="C7425" s="293">
        <v>129200000</v>
      </c>
      <c r="D7425">
        <f t="shared" si="230"/>
        <v>5620020</v>
      </c>
      <c r="E7425">
        <f t="shared" si="231"/>
        <v>5645002</v>
      </c>
    </row>
    <row r="7426" spans="1:5">
      <c r="A7426">
        <v>5620027</v>
      </c>
      <c r="B7426">
        <v>5645003</v>
      </c>
      <c r="C7426" s="293">
        <v>128600000</v>
      </c>
      <c r="D7426">
        <f t="shared" si="230"/>
        <v>5620027</v>
      </c>
      <c r="E7426">
        <f t="shared" si="231"/>
        <v>5645003</v>
      </c>
    </row>
    <row r="7427" spans="1:5">
      <c r="A7427">
        <v>5620029</v>
      </c>
      <c r="B7427">
        <v>5645004</v>
      </c>
      <c r="C7427" s="293">
        <v>106600000</v>
      </c>
      <c r="D7427">
        <f t="shared" ref="D7427:D7490" si="232">+A7427*1</f>
        <v>5620029</v>
      </c>
      <c r="E7427">
        <f t="shared" ref="E7427:E7490" si="233">+B7427*1</f>
        <v>5645004</v>
      </c>
    </row>
    <row r="7428" spans="1:5">
      <c r="A7428">
        <v>5620030</v>
      </c>
      <c r="B7428">
        <v>5645005</v>
      </c>
      <c r="C7428" s="293">
        <v>103400000</v>
      </c>
      <c r="D7428">
        <f t="shared" si="232"/>
        <v>5620030</v>
      </c>
      <c r="E7428">
        <f t="shared" si="233"/>
        <v>5645005</v>
      </c>
    </row>
    <row r="7429" spans="1:5">
      <c r="A7429">
        <v>5620031</v>
      </c>
      <c r="B7429">
        <v>5645006</v>
      </c>
      <c r="C7429" s="293">
        <v>123700000</v>
      </c>
      <c r="D7429">
        <f t="shared" si="232"/>
        <v>5620031</v>
      </c>
      <c r="E7429">
        <f t="shared" si="233"/>
        <v>5645006</v>
      </c>
    </row>
    <row r="7430" spans="1:5">
      <c r="A7430">
        <v>5620032</v>
      </c>
      <c r="B7430">
        <v>5645007</v>
      </c>
      <c r="C7430" s="293">
        <v>140700000</v>
      </c>
      <c r="D7430">
        <f t="shared" si="232"/>
        <v>5620032</v>
      </c>
      <c r="E7430">
        <f t="shared" si="233"/>
        <v>5645007</v>
      </c>
    </row>
    <row r="7431" spans="1:5">
      <c r="A7431">
        <v>5620033</v>
      </c>
      <c r="B7431">
        <v>5645008</v>
      </c>
      <c r="C7431" s="293">
        <v>116900000</v>
      </c>
      <c r="D7431">
        <f t="shared" si="232"/>
        <v>5620033</v>
      </c>
      <c r="E7431">
        <f t="shared" si="233"/>
        <v>5645008</v>
      </c>
    </row>
    <row r="7432" spans="1:5">
      <c r="A7432">
        <v>5620034</v>
      </c>
      <c r="B7432">
        <v>5645009</v>
      </c>
      <c r="C7432" s="293">
        <v>81200000</v>
      </c>
      <c r="D7432">
        <f t="shared" si="232"/>
        <v>5620034</v>
      </c>
      <c r="E7432">
        <f t="shared" si="233"/>
        <v>5645009</v>
      </c>
    </row>
    <row r="7433" spans="1:5">
      <c r="A7433">
        <v>5620035</v>
      </c>
      <c r="B7433">
        <v>5645010</v>
      </c>
      <c r="C7433" s="293">
        <v>147400000</v>
      </c>
      <c r="D7433">
        <f t="shared" si="232"/>
        <v>5620035</v>
      </c>
      <c r="E7433">
        <f t="shared" si="233"/>
        <v>5645010</v>
      </c>
    </row>
    <row r="7434" spans="1:5">
      <c r="A7434">
        <v>5620036</v>
      </c>
      <c r="B7434">
        <v>5645011</v>
      </c>
      <c r="C7434" s="293">
        <v>97300000</v>
      </c>
      <c r="D7434">
        <f t="shared" si="232"/>
        <v>5620036</v>
      </c>
      <c r="E7434">
        <f t="shared" si="233"/>
        <v>5645011</v>
      </c>
    </row>
    <row r="7435" spans="1:5">
      <c r="A7435">
        <v>5620037</v>
      </c>
      <c r="B7435">
        <v>5645012</v>
      </c>
      <c r="C7435" s="293">
        <v>150600000</v>
      </c>
      <c r="D7435">
        <f t="shared" si="232"/>
        <v>5620037</v>
      </c>
      <c r="E7435">
        <f t="shared" si="233"/>
        <v>5645012</v>
      </c>
    </row>
    <row r="7436" spans="1:5">
      <c r="A7436">
        <v>5620039</v>
      </c>
      <c r="B7436">
        <v>5645013</v>
      </c>
      <c r="C7436" s="293">
        <v>161600000</v>
      </c>
      <c r="D7436">
        <f t="shared" si="232"/>
        <v>5620039</v>
      </c>
      <c r="E7436">
        <f t="shared" si="233"/>
        <v>5645013</v>
      </c>
    </row>
    <row r="7437" spans="1:5">
      <c r="A7437">
        <v>5620040</v>
      </c>
      <c r="B7437">
        <v>5645014</v>
      </c>
      <c r="C7437" s="293">
        <v>111500000</v>
      </c>
      <c r="D7437">
        <f t="shared" si="232"/>
        <v>5620040</v>
      </c>
      <c r="E7437">
        <f t="shared" si="233"/>
        <v>5645014</v>
      </c>
    </row>
    <row r="7438" spans="1:5">
      <c r="A7438">
        <v>5620041</v>
      </c>
      <c r="B7438">
        <v>5645015</v>
      </c>
      <c r="C7438" s="293">
        <v>110600000</v>
      </c>
      <c r="D7438">
        <f t="shared" si="232"/>
        <v>5620041</v>
      </c>
      <c r="E7438">
        <f t="shared" si="233"/>
        <v>5645015</v>
      </c>
    </row>
    <row r="7439" spans="1:5">
      <c r="A7439">
        <v>5620002</v>
      </c>
      <c r="B7439">
        <v>5645016</v>
      </c>
      <c r="C7439" s="293">
        <v>27500000</v>
      </c>
      <c r="D7439">
        <f t="shared" si="232"/>
        <v>5620002</v>
      </c>
      <c r="E7439">
        <f t="shared" si="233"/>
        <v>5645016</v>
      </c>
    </row>
    <row r="7440" spans="1:5">
      <c r="A7440">
        <v>5620004</v>
      </c>
      <c r="B7440">
        <v>5645017</v>
      </c>
      <c r="C7440" s="293">
        <v>30500000</v>
      </c>
      <c r="D7440">
        <f t="shared" si="232"/>
        <v>5620004</v>
      </c>
      <c r="E7440">
        <f t="shared" si="233"/>
        <v>5645017</v>
      </c>
    </row>
    <row r="7441" spans="1:5">
      <c r="A7441">
        <v>5612001</v>
      </c>
      <c r="B7441">
        <v>5646001</v>
      </c>
      <c r="C7441" s="293">
        <v>35000000</v>
      </c>
      <c r="D7441">
        <f t="shared" si="232"/>
        <v>5612001</v>
      </c>
      <c r="E7441">
        <f t="shared" si="233"/>
        <v>5646001</v>
      </c>
    </row>
    <row r="7442" spans="1:5">
      <c r="A7442">
        <v>5612002</v>
      </c>
      <c r="B7442">
        <v>5646002</v>
      </c>
      <c r="C7442" s="293">
        <v>37000000</v>
      </c>
      <c r="D7442">
        <f t="shared" si="232"/>
        <v>5612002</v>
      </c>
      <c r="E7442">
        <f t="shared" si="233"/>
        <v>5646002</v>
      </c>
    </row>
    <row r="7443" spans="1:5">
      <c r="A7443">
        <v>5612005</v>
      </c>
      <c r="B7443">
        <v>5646003</v>
      </c>
      <c r="C7443" s="293">
        <v>40800000</v>
      </c>
      <c r="D7443">
        <f t="shared" si="232"/>
        <v>5612005</v>
      </c>
      <c r="E7443">
        <f t="shared" si="233"/>
        <v>5646003</v>
      </c>
    </row>
    <row r="7444" spans="1:5">
      <c r="A7444">
        <v>5612007</v>
      </c>
      <c r="B7444">
        <v>5646004</v>
      </c>
      <c r="C7444" s="293">
        <v>52900000</v>
      </c>
      <c r="D7444">
        <f t="shared" si="232"/>
        <v>5612007</v>
      </c>
      <c r="E7444">
        <f t="shared" si="233"/>
        <v>5646004</v>
      </c>
    </row>
    <row r="7445" spans="1:5">
      <c r="A7445">
        <v>5612008</v>
      </c>
      <c r="B7445">
        <v>5646005</v>
      </c>
      <c r="C7445" s="293">
        <v>42400000</v>
      </c>
      <c r="D7445">
        <f t="shared" si="232"/>
        <v>5612008</v>
      </c>
      <c r="E7445">
        <f t="shared" si="233"/>
        <v>5646005</v>
      </c>
    </row>
    <row r="7446" spans="1:5">
      <c r="A7446">
        <v>5612010</v>
      </c>
      <c r="B7446">
        <v>5646006</v>
      </c>
      <c r="C7446" s="293">
        <v>43500000</v>
      </c>
      <c r="D7446">
        <f t="shared" si="232"/>
        <v>5612010</v>
      </c>
      <c r="E7446">
        <f t="shared" si="233"/>
        <v>5646006</v>
      </c>
    </row>
    <row r="7447" spans="1:5">
      <c r="A7447">
        <v>5612012</v>
      </c>
      <c r="B7447">
        <v>5646007</v>
      </c>
      <c r="C7447" s="293">
        <v>54500000</v>
      </c>
      <c r="D7447">
        <f t="shared" si="232"/>
        <v>5612012</v>
      </c>
      <c r="E7447">
        <f t="shared" si="233"/>
        <v>5646007</v>
      </c>
    </row>
    <row r="7448" spans="1:5">
      <c r="A7448">
        <v>5612013</v>
      </c>
      <c r="B7448">
        <v>5646008</v>
      </c>
      <c r="C7448" s="293">
        <v>44500000</v>
      </c>
      <c r="D7448">
        <f t="shared" si="232"/>
        <v>5612013</v>
      </c>
      <c r="E7448">
        <f t="shared" si="233"/>
        <v>5646008</v>
      </c>
    </row>
    <row r="7449" spans="1:5">
      <c r="A7449">
        <v>5612014</v>
      </c>
      <c r="B7449">
        <v>5646009</v>
      </c>
      <c r="C7449" s="293">
        <v>39000000</v>
      </c>
      <c r="D7449">
        <f t="shared" si="232"/>
        <v>5612014</v>
      </c>
      <c r="E7449">
        <f t="shared" si="233"/>
        <v>5646009</v>
      </c>
    </row>
    <row r="7450" spans="1:5">
      <c r="A7450">
        <v>5612015</v>
      </c>
      <c r="B7450">
        <v>5646010</v>
      </c>
      <c r="C7450" s="293">
        <v>44800000</v>
      </c>
      <c r="D7450">
        <f t="shared" si="232"/>
        <v>5612015</v>
      </c>
      <c r="E7450">
        <f t="shared" si="233"/>
        <v>5646010</v>
      </c>
    </row>
    <row r="7451" spans="1:5">
      <c r="A7451">
        <v>5612016</v>
      </c>
      <c r="B7451">
        <v>5646011</v>
      </c>
      <c r="C7451" s="293">
        <v>42900000</v>
      </c>
      <c r="D7451">
        <f t="shared" si="232"/>
        <v>5612016</v>
      </c>
      <c r="E7451">
        <f t="shared" si="233"/>
        <v>5646011</v>
      </c>
    </row>
    <row r="7452" spans="1:5">
      <c r="A7452">
        <v>5612017</v>
      </c>
      <c r="B7452">
        <v>5646012</v>
      </c>
      <c r="C7452" s="293">
        <v>60400000</v>
      </c>
      <c r="D7452">
        <f t="shared" si="232"/>
        <v>5612017</v>
      </c>
      <c r="E7452">
        <f t="shared" si="233"/>
        <v>5646012</v>
      </c>
    </row>
    <row r="7453" spans="1:5">
      <c r="A7453">
        <v>5612021</v>
      </c>
      <c r="B7453">
        <v>5646013</v>
      </c>
      <c r="C7453" s="293">
        <v>57500000</v>
      </c>
      <c r="D7453">
        <f t="shared" si="232"/>
        <v>5612021</v>
      </c>
      <c r="E7453">
        <f t="shared" si="233"/>
        <v>5646013</v>
      </c>
    </row>
    <row r="7454" spans="1:5">
      <c r="A7454">
        <v>5612011</v>
      </c>
      <c r="B7454">
        <v>5647001</v>
      </c>
      <c r="C7454" s="293">
        <v>47500000</v>
      </c>
      <c r="D7454">
        <f t="shared" si="232"/>
        <v>5612011</v>
      </c>
      <c r="E7454">
        <f t="shared" si="233"/>
        <v>5647001</v>
      </c>
    </row>
    <row r="7455" spans="1:5">
      <c r="A7455">
        <v>5612018</v>
      </c>
      <c r="B7455">
        <v>5647002</v>
      </c>
      <c r="C7455" s="293">
        <v>42000000</v>
      </c>
      <c r="D7455">
        <f t="shared" si="232"/>
        <v>5612018</v>
      </c>
      <c r="E7455">
        <f t="shared" si="233"/>
        <v>5647002</v>
      </c>
    </row>
    <row r="7456" spans="1:5">
      <c r="A7456">
        <v>5612019</v>
      </c>
      <c r="B7456">
        <v>5647003</v>
      </c>
      <c r="C7456" s="293">
        <v>45900000</v>
      </c>
      <c r="D7456">
        <f t="shared" si="232"/>
        <v>5612019</v>
      </c>
      <c r="E7456">
        <f t="shared" si="233"/>
        <v>5647003</v>
      </c>
    </row>
    <row r="7457" spans="1:5">
      <c r="A7457">
        <v>5612020</v>
      </c>
      <c r="B7457">
        <v>5647004</v>
      </c>
      <c r="C7457" s="293">
        <v>49900000</v>
      </c>
      <c r="D7457">
        <f t="shared" si="232"/>
        <v>5612020</v>
      </c>
      <c r="E7457">
        <f t="shared" si="233"/>
        <v>5647004</v>
      </c>
    </row>
    <row r="7458" spans="1:5">
      <c r="A7458">
        <v>5612022</v>
      </c>
      <c r="B7458">
        <v>5647005</v>
      </c>
      <c r="C7458" s="293">
        <v>63400000</v>
      </c>
      <c r="D7458">
        <f t="shared" si="232"/>
        <v>5612022</v>
      </c>
      <c r="E7458">
        <f t="shared" si="233"/>
        <v>5647005</v>
      </c>
    </row>
    <row r="7459" spans="1:5">
      <c r="A7459">
        <v>5610001</v>
      </c>
      <c r="B7459">
        <v>5660001</v>
      </c>
      <c r="C7459" s="293">
        <v>61500000</v>
      </c>
      <c r="D7459">
        <f t="shared" si="232"/>
        <v>5610001</v>
      </c>
      <c r="E7459">
        <f t="shared" si="233"/>
        <v>5660001</v>
      </c>
    </row>
    <row r="7460" spans="1:5">
      <c r="A7460">
        <v>5611005</v>
      </c>
      <c r="B7460">
        <v>5661001</v>
      </c>
      <c r="C7460" s="293">
        <v>54500000</v>
      </c>
      <c r="D7460">
        <f t="shared" si="232"/>
        <v>5611005</v>
      </c>
      <c r="E7460">
        <f t="shared" si="233"/>
        <v>5661001</v>
      </c>
    </row>
    <row r="7461" spans="1:5">
      <c r="A7461">
        <v>5604002</v>
      </c>
      <c r="B7461">
        <v>5662001</v>
      </c>
      <c r="C7461" s="293">
        <v>60500000</v>
      </c>
      <c r="D7461">
        <f t="shared" si="232"/>
        <v>5604002</v>
      </c>
      <c r="E7461">
        <f t="shared" si="233"/>
        <v>5662001</v>
      </c>
    </row>
    <row r="7462" spans="1:5">
      <c r="A7462">
        <v>5604003</v>
      </c>
      <c r="B7462">
        <v>5662002</v>
      </c>
      <c r="C7462" s="293">
        <v>39000000</v>
      </c>
      <c r="D7462">
        <f t="shared" si="232"/>
        <v>5604003</v>
      </c>
      <c r="E7462">
        <f t="shared" si="233"/>
        <v>5662002</v>
      </c>
    </row>
    <row r="7463" spans="1:5">
      <c r="A7463">
        <v>5612003</v>
      </c>
      <c r="B7463">
        <v>5663001</v>
      </c>
      <c r="C7463" s="293">
        <v>61300000</v>
      </c>
      <c r="D7463">
        <f t="shared" si="232"/>
        <v>5612003</v>
      </c>
      <c r="E7463">
        <f t="shared" si="233"/>
        <v>5663001</v>
      </c>
    </row>
    <row r="7464" spans="1:5">
      <c r="A7464">
        <v>5612004</v>
      </c>
      <c r="B7464">
        <v>5664001</v>
      </c>
      <c r="C7464" s="293">
        <v>62300000</v>
      </c>
      <c r="D7464">
        <f t="shared" si="232"/>
        <v>5612004</v>
      </c>
      <c r="E7464">
        <f t="shared" si="233"/>
        <v>5664001</v>
      </c>
    </row>
    <row r="7465" spans="1:5">
      <c r="A7465">
        <v>5626001</v>
      </c>
      <c r="B7465">
        <v>5665001</v>
      </c>
      <c r="C7465" s="293">
        <v>60500000</v>
      </c>
      <c r="D7465">
        <f t="shared" si="232"/>
        <v>5626001</v>
      </c>
      <c r="E7465">
        <f t="shared" si="233"/>
        <v>5665001</v>
      </c>
    </row>
    <row r="7466" spans="1:5">
      <c r="A7466">
        <v>5603003</v>
      </c>
      <c r="B7466">
        <v>5672001</v>
      </c>
      <c r="C7466" s="293">
        <v>81300000</v>
      </c>
      <c r="D7466">
        <f t="shared" si="232"/>
        <v>5603003</v>
      </c>
      <c r="E7466">
        <f t="shared" si="233"/>
        <v>5672001</v>
      </c>
    </row>
    <row r="7467" spans="1:5">
      <c r="A7467">
        <v>5603001</v>
      </c>
      <c r="B7467">
        <v>5673001</v>
      </c>
      <c r="C7467" s="293">
        <v>69800000</v>
      </c>
      <c r="D7467">
        <f t="shared" si="232"/>
        <v>5603001</v>
      </c>
      <c r="E7467">
        <f t="shared" si="233"/>
        <v>5673001</v>
      </c>
    </row>
    <row r="7468" spans="1:5">
      <c r="A7468">
        <v>5606009</v>
      </c>
      <c r="B7468">
        <v>5688001</v>
      </c>
      <c r="C7468" s="293">
        <v>61900000</v>
      </c>
      <c r="D7468">
        <f t="shared" si="232"/>
        <v>5606009</v>
      </c>
      <c r="E7468">
        <f t="shared" si="233"/>
        <v>5688001</v>
      </c>
    </row>
    <row r="7469" spans="1:5">
      <c r="A7469">
        <v>5606057</v>
      </c>
      <c r="B7469">
        <v>5688002</v>
      </c>
      <c r="C7469" s="293">
        <v>96100000</v>
      </c>
      <c r="D7469">
        <f t="shared" si="232"/>
        <v>5606057</v>
      </c>
      <c r="E7469">
        <f t="shared" si="233"/>
        <v>5688002</v>
      </c>
    </row>
    <row r="7470" spans="1:5">
      <c r="A7470">
        <v>5606058</v>
      </c>
      <c r="B7470">
        <v>5688003</v>
      </c>
      <c r="C7470" s="293">
        <v>80800000</v>
      </c>
      <c r="D7470">
        <f t="shared" si="232"/>
        <v>5606058</v>
      </c>
      <c r="E7470">
        <f t="shared" si="233"/>
        <v>5688003</v>
      </c>
    </row>
    <row r="7471" spans="1:5">
      <c r="A7471">
        <v>5606059</v>
      </c>
      <c r="B7471">
        <v>5688004</v>
      </c>
      <c r="C7471" s="293">
        <v>72400000</v>
      </c>
      <c r="D7471">
        <f t="shared" si="232"/>
        <v>5606059</v>
      </c>
      <c r="E7471">
        <f t="shared" si="233"/>
        <v>5688004</v>
      </c>
    </row>
    <row r="7472" spans="1:5">
      <c r="A7472">
        <v>5606063</v>
      </c>
      <c r="B7472">
        <v>5688005</v>
      </c>
      <c r="C7472" s="293">
        <v>95400000</v>
      </c>
      <c r="D7472">
        <f t="shared" si="232"/>
        <v>5606063</v>
      </c>
      <c r="E7472">
        <f t="shared" si="233"/>
        <v>5688005</v>
      </c>
    </row>
    <row r="7473" spans="1:5">
      <c r="A7473">
        <v>5606064</v>
      </c>
      <c r="B7473">
        <v>5688006</v>
      </c>
      <c r="C7473" s="293">
        <v>94200000</v>
      </c>
      <c r="D7473">
        <f t="shared" si="232"/>
        <v>5606064</v>
      </c>
      <c r="E7473">
        <f t="shared" si="233"/>
        <v>5688006</v>
      </c>
    </row>
    <row r="7474" spans="1:5">
      <c r="A7474">
        <v>5606066</v>
      </c>
      <c r="B7474">
        <v>5688007</v>
      </c>
      <c r="C7474" s="293">
        <v>87200000</v>
      </c>
      <c r="D7474">
        <f t="shared" si="232"/>
        <v>5606066</v>
      </c>
      <c r="E7474">
        <f t="shared" si="233"/>
        <v>5688007</v>
      </c>
    </row>
    <row r="7475" spans="1:5">
      <c r="A7475">
        <v>5606069</v>
      </c>
      <c r="B7475">
        <v>5688008</v>
      </c>
      <c r="C7475" s="293">
        <v>89200000</v>
      </c>
      <c r="D7475">
        <f t="shared" si="232"/>
        <v>5606069</v>
      </c>
      <c r="E7475">
        <f t="shared" si="233"/>
        <v>5688008</v>
      </c>
    </row>
    <row r="7476" spans="1:5">
      <c r="A7476">
        <v>5606072</v>
      </c>
      <c r="B7476">
        <v>5688009</v>
      </c>
      <c r="C7476" s="293">
        <v>92700000</v>
      </c>
      <c r="D7476">
        <f t="shared" si="232"/>
        <v>5606072</v>
      </c>
      <c r="E7476">
        <f t="shared" si="233"/>
        <v>5688009</v>
      </c>
    </row>
    <row r="7477" spans="1:5">
      <c r="A7477">
        <v>5801044</v>
      </c>
      <c r="B7477">
        <v>5831002</v>
      </c>
      <c r="C7477" s="293">
        <v>221900000</v>
      </c>
      <c r="D7477">
        <f t="shared" si="232"/>
        <v>5801044</v>
      </c>
      <c r="E7477">
        <f t="shared" si="233"/>
        <v>5831002</v>
      </c>
    </row>
    <row r="7478" spans="1:5">
      <c r="A7478">
        <v>5801048</v>
      </c>
      <c r="B7478">
        <v>5831003</v>
      </c>
      <c r="C7478" s="293">
        <v>272400000</v>
      </c>
      <c r="D7478">
        <f t="shared" si="232"/>
        <v>5801048</v>
      </c>
      <c r="E7478">
        <f t="shared" si="233"/>
        <v>5831003</v>
      </c>
    </row>
    <row r="7479" spans="1:5">
      <c r="A7479">
        <v>5801074</v>
      </c>
      <c r="B7479">
        <v>5831004</v>
      </c>
      <c r="C7479" s="293">
        <v>158000000</v>
      </c>
      <c r="D7479">
        <f t="shared" si="232"/>
        <v>5801074</v>
      </c>
      <c r="E7479">
        <f t="shared" si="233"/>
        <v>5831004</v>
      </c>
    </row>
    <row r="7480" spans="1:5">
      <c r="A7480">
        <v>5801075</v>
      </c>
      <c r="B7480">
        <v>5831005</v>
      </c>
      <c r="C7480" s="293">
        <v>202600000</v>
      </c>
      <c r="D7480">
        <f t="shared" si="232"/>
        <v>5801075</v>
      </c>
      <c r="E7480">
        <f t="shared" si="233"/>
        <v>5831005</v>
      </c>
    </row>
    <row r="7481" spans="1:5">
      <c r="A7481">
        <v>5801077</v>
      </c>
      <c r="B7481">
        <v>5831006</v>
      </c>
      <c r="C7481" s="293">
        <v>179400000</v>
      </c>
      <c r="D7481">
        <f t="shared" si="232"/>
        <v>5801077</v>
      </c>
      <c r="E7481">
        <f t="shared" si="233"/>
        <v>5831006</v>
      </c>
    </row>
    <row r="7482" spans="1:5">
      <c r="A7482">
        <v>5801087</v>
      </c>
      <c r="B7482">
        <v>5831007</v>
      </c>
      <c r="C7482" s="293">
        <v>172200000</v>
      </c>
      <c r="D7482">
        <f t="shared" si="232"/>
        <v>5801087</v>
      </c>
      <c r="E7482">
        <f t="shared" si="233"/>
        <v>5831007</v>
      </c>
    </row>
    <row r="7483" spans="1:5">
      <c r="A7483">
        <v>5801093</v>
      </c>
      <c r="B7483">
        <v>5831008</v>
      </c>
      <c r="C7483" s="293">
        <v>211700000</v>
      </c>
      <c r="D7483">
        <f t="shared" si="232"/>
        <v>5801093</v>
      </c>
      <c r="E7483">
        <f t="shared" si="233"/>
        <v>5831008</v>
      </c>
    </row>
    <row r="7484" spans="1:5">
      <c r="A7484">
        <v>5801108</v>
      </c>
      <c r="B7484">
        <v>5831009</v>
      </c>
      <c r="C7484" s="293">
        <v>284000000</v>
      </c>
      <c r="D7484">
        <f t="shared" si="232"/>
        <v>5801108</v>
      </c>
      <c r="E7484">
        <f t="shared" si="233"/>
        <v>5831009</v>
      </c>
    </row>
    <row r="7485" spans="1:5">
      <c r="A7485">
        <v>5801114</v>
      </c>
      <c r="B7485">
        <v>5831010</v>
      </c>
      <c r="C7485" s="293">
        <v>125000000</v>
      </c>
      <c r="D7485">
        <f t="shared" si="232"/>
        <v>5801114</v>
      </c>
      <c r="E7485">
        <f t="shared" si="233"/>
        <v>5831010</v>
      </c>
    </row>
    <row r="7486" spans="1:5">
      <c r="A7486">
        <v>5801121</v>
      </c>
      <c r="B7486">
        <v>5831011</v>
      </c>
      <c r="C7486" s="293">
        <v>272500000</v>
      </c>
      <c r="D7486">
        <f t="shared" si="232"/>
        <v>5801121</v>
      </c>
      <c r="E7486">
        <f t="shared" si="233"/>
        <v>5831011</v>
      </c>
    </row>
    <row r="7487" spans="1:5">
      <c r="A7487">
        <v>5801132</v>
      </c>
      <c r="B7487">
        <v>5831012</v>
      </c>
      <c r="C7487" s="293">
        <v>161200000</v>
      </c>
      <c r="D7487">
        <f t="shared" si="232"/>
        <v>5801132</v>
      </c>
      <c r="E7487">
        <f t="shared" si="233"/>
        <v>5831012</v>
      </c>
    </row>
    <row r="7488" spans="1:5">
      <c r="A7488">
        <v>5801137</v>
      </c>
      <c r="B7488">
        <v>5831013</v>
      </c>
      <c r="C7488" s="293">
        <v>165000000</v>
      </c>
      <c r="D7488">
        <f t="shared" si="232"/>
        <v>5801137</v>
      </c>
      <c r="E7488">
        <f t="shared" si="233"/>
        <v>5831013</v>
      </c>
    </row>
    <row r="7489" spans="1:5">
      <c r="A7489">
        <v>5801147</v>
      </c>
      <c r="B7489">
        <v>5831014</v>
      </c>
      <c r="C7489" s="293">
        <v>129000000</v>
      </c>
      <c r="D7489">
        <f t="shared" si="232"/>
        <v>5801147</v>
      </c>
      <c r="E7489">
        <f t="shared" si="233"/>
        <v>5831014</v>
      </c>
    </row>
    <row r="7490" spans="1:5">
      <c r="A7490">
        <v>5801160</v>
      </c>
      <c r="B7490">
        <v>5831015</v>
      </c>
      <c r="C7490" s="293">
        <v>145000000</v>
      </c>
      <c r="D7490">
        <f t="shared" si="232"/>
        <v>5801160</v>
      </c>
      <c r="E7490">
        <f t="shared" si="233"/>
        <v>5831015</v>
      </c>
    </row>
    <row r="7491" spans="1:5">
      <c r="A7491">
        <v>5801173</v>
      </c>
      <c r="B7491">
        <v>5831016</v>
      </c>
      <c r="C7491" s="293">
        <v>265000000</v>
      </c>
      <c r="D7491">
        <f t="shared" ref="D7491:D7554" si="234">+A7491*1</f>
        <v>5801173</v>
      </c>
      <c r="E7491">
        <f t="shared" ref="E7491:E7554" si="235">+B7491*1</f>
        <v>5831016</v>
      </c>
    </row>
    <row r="7492" spans="1:5">
      <c r="A7492">
        <v>5801196</v>
      </c>
      <c r="B7492">
        <v>5831017</v>
      </c>
      <c r="C7492" s="293">
        <v>268600000</v>
      </c>
      <c r="D7492">
        <f t="shared" si="234"/>
        <v>5801196</v>
      </c>
      <c r="E7492">
        <f t="shared" si="235"/>
        <v>5831017</v>
      </c>
    </row>
    <row r="7493" spans="1:5">
      <c r="A7493">
        <v>5801198</v>
      </c>
      <c r="B7493">
        <v>5831018</v>
      </c>
      <c r="C7493" s="293">
        <v>290000000</v>
      </c>
      <c r="D7493">
        <f t="shared" si="234"/>
        <v>5801198</v>
      </c>
      <c r="E7493">
        <f t="shared" si="235"/>
        <v>5831018</v>
      </c>
    </row>
    <row r="7494" spans="1:5">
      <c r="A7494">
        <v>5801199</v>
      </c>
      <c r="B7494">
        <v>5831019</v>
      </c>
      <c r="C7494" s="293">
        <v>223200000</v>
      </c>
      <c r="D7494">
        <f t="shared" si="234"/>
        <v>5801199</v>
      </c>
      <c r="E7494">
        <f t="shared" si="235"/>
        <v>5831019</v>
      </c>
    </row>
    <row r="7495" spans="1:5">
      <c r="A7495">
        <v>5801203</v>
      </c>
      <c r="B7495">
        <v>5831020</v>
      </c>
      <c r="C7495" s="293">
        <v>260000000</v>
      </c>
      <c r="D7495">
        <f t="shared" si="234"/>
        <v>5801203</v>
      </c>
      <c r="E7495">
        <f t="shared" si="235"/>
        <v>5831020</v>
      </c>
    </row>
    <row r="7496" spans="1:5">
      <c r="A7496">
        <v>5801207</v>
      </c>
      <c r="B7496">
        <v>5831021</v>
      </c>
      <c r="C7496" s="293">
        <v>175000000</v>
      </c>
      <c r="D7496">
        <f t="shared" si="234"/>
        <v>5801207</v>
      </c>
      <c r="E7496">
        <f t="shared" si="235"/>
        <v>5831021</v>
      </c>
    </row>
    <row r="7497" spans="1:5">
      <c r="A7497">
        <v>5801208</v>
      </c>
      <c r="B7497">
        <v>5831022</v>
      </c>
      <c r="C7497" s="293">
        <v>159800000</v>
      </c>
      <c r="D7497">
        <f t="shared" si="234"/>
        <v>5801208</v>
      </c>
      <c r="E7497">
        <f t="shared" si="235"/>
        <v>5831022</v>
      </c>
    </row>
    <row r="7498" spans="1:5">
      <c r="A7498">
        <v>5801211</v>
      </c>
      <c r="B7498">
        <v>5831023</v>
      </c>
      <c r="C7498" s="293">
        <v>140000000</v>
      </c>
      <c r="D7498">
        <f t="shared" si="234"/>
        <v>5801211</v>
      </c>
      <c r="E7498">
        <f t="shared" si="235"/>
        <v>5831023</v>
      </c>
    </row>
    <row r="7499" spans="1:5">
      <c r="A7499">
        <v>5801234</v>
      </c>
      <c r="B7499">
        <v>5831024</v>
      </c>
      <c r="C7499" s="293">
        <v>185300000</v>
      </c>
      <c r="D7499">
        <f t="shared" si="234"/>
        <v>5801234</v>
      </c>
      <c r="E7499">
        <f t="shared" si="235"/>
        <v>5831024</v>
      </c>
    </row>
    <row r="7500" spans="1:5">
      <c r="A7500">
        <v>5801237</v>
      </c>
      <c r="B7500">
        <v>5831025</v>
      </c>
      <c r="C7500" s="293">
        <v>162000000</v>
      </c>
      <c r="D7500">
        <f t="shared" si="234"/>
        <v>5801237</v>
      </c>
      <c r="E7500">
        <f t="shared" si="235"/>
        <v>5831025</v>
      </c>
    </row>
    <row r="7501" spans="1:5">
      <c r="A7501">
        <v>5801244</v>
      </c>
      <c r="B7501">
        <v>5831026</v>
      </c>
      <c r="C7501" s="293">
        <v>290000000</v>
      </c>
      <c r="D7501">
        <f t="shared" si="234"/>
        <v>5801244</v>
      </c>
      <c r="E7501">
        <f t="shared" si="235"/>
        <v>5831026</v>
      </c>
    </row>
    <row r="7502" spans="1:5">
      <c r="A7502">
        <v>5801265</v>
      </c>
      <c r="B7502">
        <v>5831027</v>
      </c>
      <c r="C7502" s="293">
        <v>172000000</v>
      </c>
      <c r="D7502">
        <f t="shared" si="234"/>
        <v>5801265</v>
      </c>
      <c r="E7502">
        <f t="shared" si="235"/>
        <v>5831027</v>
      </c>
    </row>
    <row r="7503" spans="1:5">
      <c r="A7503">
        <v>5801266</v>
      </c>
      <c r="B7503">
        <v>5831028</v>
      </c>
      <c r="C7503" s="293">
        <v>182500000</v>
      </c>
      <c r="D7503">
        <f t="shared" si="234"/>
        <v>5801266</v>
      </c>
      <c r="E7503">
        <f t="shared" si="235"/>
        <v>5831028</v>
      </c>
    </row>
    <row r="7504" spans="1:5">
      <c r="A7504">
        <v>5801272</v>
      </c>
      <c r="B7504">
        <v>5831029</v>
      </c>
      <c r="C7504" s="293">
        <v>313500000</v>
      </c>
      <c r="D7504">
        <f t="shared" si="234"/>
        <v>5801272</v>
      </c>
      <c r="E7504">
        <f t="shared" si="235"/>
        <v>5831029</v>
      </c>
    </row>
    <row r="7505" spans="1:5">
      <c r="A7505">
        <v>5801276</v>
      </c>
      <c r="B7505">
        <v>5831030</v>
      </c>
      <c r="C7505" s="293">
        <v>212900000</v>
      </c>
      <c r="D7505">
        <f t="shared" si="234"/>
        <v>5801276</v>
      </c>
      <c r="E7505">
        <f t="shared" si="235"/>
        <v>5831030</v>
      </c>
    </row>
    <row r="7506" spans="1:5">
      <c r="A7506">
        <v>5801282</v>
      </c>
      <c r="B7506">
        <v>5831031</v>
      </c>
      <c r="C7506" s="293">
        <v>230000000</v>
      </c>
      <c r="D7506">
        <f t="shared" si="234"/>
        <v>5801282</v>
      </c>
      <c r="E7506">
        <f t="shared" si="235"/>
        <v>5831031</v>
      </c>
    </row>
    <row r="7507" spans="1:5">
      <c r="A7507">
        <v>5801292</v>
      </c>
      <c r="B7507">
        <v>5831032</v>
      </c>
      <c r="C7507" s="293">
        <v>187400000</v>
      </c>
      <c r="D7507">
        <f t="shared" si="234"/>
        <v>5801292</v>
      </c>
      <c r="E7507">
        <f t="shared" si="235"/>
        <v>5831032</v>
      </c>
    </row>
    <row r="7508" spans="1:5">
      <c r="A7508">
        <v>5801294</v>
      </c>
      <c r="B7508">
        <v>5831033</v>
      </c>
      <c r="C7508" s="293">
        <v>385000000</v>
      </c>
      <c r="D7508">
        <f t="shared" si="234"/>
        <v>5801294</v>
      </c>
      <c r="E7508">
        <f t="shared" si="235"/>
        <v>5831033</v>
      </c>
    </row>
    <row r="7509" spans="1:5">
      <c r="A7509">
        <v>5801297</v>
      </c>
      <c r="B7509">
        <v>5831034</v>
      </c>
      <c r="C7509" s="293">
        <v>258800000</v>
      </c>
      <c r="D7509">
        <f t="shared" si="234"/>
        <v>5801297</v>
      </c>
      <c r="E7509">
        <f t="shared" si="235"/>
        <v>5831034</v>
      </c>
    </row>
    <row r="7510" spans="1:5">
      <c r="A7510">
        <v>5801299</v>
      </c>
      <c r="B7510">
        <v>5831035</v>
      </c>
      <c r="C7510" s="293">
        <v>228000000</v>
      </c>
      <c r="D7510">
        <f t="shared" si="234"/>
        <v>5801299</v>
      </c>
      <c r="E7510">
        <f t="shared" si="235"/>
        <v>5831035</v>
      </c>
    </row>
    <row r="7511" spans="1:5">
      <c r="A7511">
        <v>5801306</v>
      </c>
      <c r="B7511">
        <v>5831036</v>
      </c>
      <c r="C7511" s="293">
        <v>165000000</v>
      </c>
      <c r="D7511">
        <f t="shared" si="234"/>
        <v>5801306</v>
      </c>
      <c r="E7511">
        <f t="shared" si="235"/>
        <v>5831036</v>
      </c>
    </row>
    <row r="7512" spans="1:5">
      <c r="A7512">
        <v>5801314</v>
      </c>
      <c r="B7512">
        <v>5831037</v>
      </c>
      <c r="C7512" s="293">
        <v>169900000</v>
      </c>
      <c r="D7512">
        <f t="shared" si="234"/>
        <v>5801314</v>
      </c>
      <c r="E7512">
        <f t="shared" si="235"/>
        <v>5831037</v>
      </c>
    </row>
    <row r="7513" spans="1:5">
      <c r="A7513">
        <v>5801315</v>
      </c>
      <c r="B7513">
        <v>5831038</v>
      </c>
      <c r="C7513" s="293">
        <v>203000000</v>
      </c>
      <c r="D7513">
        <f t="shared" si="234"/>
        <v>5801315</v>
      </c>
      <c r="E7513">
        <f t="shared" si="235"/>
        <v>5831038</v>
      </c>
    </row>
    <row r="7514" spans="1:5">
      <c r="A7514">
        <v>5801321</v>
      </c>
      <c r="B7514">
        <v>5831039</v>
      </c>
      <c r="C7514" s="293">
        <v>150000000</v>
      </c>
      <c r="D7514">
        <f t="shared" si="234"/>
        <v>5801321</v>
      </c>
      <c r="E7514">
        <f t="shared" si="235"/>
        <v>5831039</v>
      </c>
    </row>
    <row r="7515" spans="1:5">
      <c r="A7515">
        <v>5801322</v>
      </c>
      <c r="B7515">
        <v>5831040</v>
      </c>
      <c r="C7515" s="293">
        <v>200900000</v>
      </c>
      <c r="D7515">
        <f t="shared" si="234"/>
        <v>5801322</v>
      </c>
      <c r="E7515">
        <f t="shared" si="235"/>
        <v>5831040</v>
      </c>
    </row>
    <row r="7516" spans="1:5">
      <c r="A7516">
        <v>5801324</v>
      </c>
      <c r="B7516">
        <v>5831041</v>
      </c>
      <c r="C7516" s="293">
        <v>232900000</v>
      </c>
      <c r="D7516">
        <f t="shared" si="234"/>
        <v>5801324</v>
      </c>
      <c r="E7516">
        <f t="shared" si="235"/>
        <v>5831041</v>
      </c>
    </row>
    <row r="7517" spans="1:5">
      <c r="A7517">
        <v>5801329</v>
      </c>
      <c r="B7517">
        <v>5831042</v>
      </c>
      <c r="C7517" s="293">
        <v>633900000</v>
      </c>
      <c r="D7517">
        <f t="shared" si="234"/>
        <v>5801329</v>
      </c>
      <c r="E7517">
        <f t="shared" si="235"/>
        <v>5831042</v>
      </c>
    </row>
    <row r="7518" spans="1:5">
      <c r="A7518">
        <v>5801368</v>
      </c>
      <c r="B7518">
        <v>5831043</v>
      </c>
      <c r="C7518" s="293">
        <v>324900000</v>
      </c>
      <c r="D7518">
        <f t="shared" si="234"/>
        <v>5801368</v>
      </c>
      <c r="E7518">
        <f t="shared" si="235"/>
        <v>5831043</v>
      </c>
    </row>
    <row r="7519" spans="1:5">
      <c r="A7519">
        <v>5801082</v>
      </c>
      <c r="B7519">
        <v>5832001</v>
      </c>
      <c r="C7519" s="293">
        <v>65600000</v>
      </c>
      <c r="D7519">
        <f t="shared" si="234"/>
        <v>5801082</v>
      </c>
      <c r="E7519">
        <f t="shared" si="235"/>
        <v>5832001</v>
      </c>
    </row>
    <row r="7520" spans="1:5">
      <c r="A7520">
        <v>5801099</v>
      </c>
      <c r="B7520">
        <v>5832002</v>
      </c>
      <c r="C7520" s="293">
        <v>64200000</v>
      </c>
      <c r="D7520">
        <f t="shared" si="234"/>
        <v>5801099</v>
      </c>
      <c r="E7520">
        <f t="shared" si="235"/>
        <v>5832002</v>
      </c>
    </row>
    <row r="7521" spans="1:5">
      <c r="A7521">
        <v>5801123</v>
      </c>
      <c r="B7521">
        <v>5832003</v>
      </c>
      <c r="C7521" s="293">
        <v>66900000</v>
      </c>
      <c r="D7521">
        <f t="shared" si="234"/>
        <v>5801123</v>
      </c>
      <c r="E7521">
        <f t="shared" si="235"/>
        <v>5832003</v>
      </c>
    </row>
    <row r="7522" spans="1:5">
      <c r="A7522">
        <v>5801135</v>
      </c>
      <c r="B7522">
        <v>5832004</v>
      </c>
      <c r="C7522" s="293">
        <v>64300000</v>
      </c>
      <c r="D7522">
        <f t="shared" si="234"/>
        <v>5801135</v>
      </c>
      <c r="E7522">
        <f t="shared" si="235"/>
        <v>5832004</v>
      </c>
    </row>
    <row r="7523" spans="1:5">
      <c r="A7523">
        <v>5801136</v>
      </c>
      <c r="B7523">
        <v>5832005</v>
      </c>
      <c r="C7523" s="293">
        <v>64900000</v>
      </c>
      <c r="D7523">
        <f t="shared" si="234"/>
        <v>5801136</v>
      </c>
      <c r="E7523">
        <f t="shared" si="235"/>
        <v>5832005</v>
      </c>
    </row>
    <row r="7524" spans="1:5">
      <c r="A7524">
        <v>5801139</v>
      </c>
      <c r="B7524">
        <v>5832006</v>
      </c>
      <c r="C7524" s="293">
        <v>131700000</v>
      </c>
      <c r="D7524">
        <f t="shared" si="234"/>
        <v>5801139</v>
      </c>
      <c r="E7524">
        <f t="shared" si="235"/>
        <v>5832006</v>
      </c>
    </row>
    <row r="7525" spans="1:5">
      <c r="A7525">
        <v>5801152</v>
      </c>
      <c r="B7525">
        <v>5832007</v>
      </c>
      <c r="C7525" s="293">
        <v>114300000</v>
      </c>
      <c r="D7525">
        <f t="shared" si="234"/>
        <v>5801152</v>
      </c>
      <c r="E7525">
        <f t="shared" si="235"/>
        <v>5832007</v>
      </c>
    </row>
    <row r="7526" spans="1:5">
      <c r="A7526">
        <v>5801153</v>
      </c>
      <c r="B7526">
        <v>5832008</v>
      </c>
      <c r="C7526" s="293">
        <v>97900000</v>
      </c>
      <c r="D7526">
        <f t="shared" si="234"/>
        <v>5801153</v>
      </c>
      <c r="E7526">
        <f t="shared" si="235"/>
        <v>5832008</v>
      </c>
    </row>
    <row r="7527" spans="1:5">
      <c r="A7527">
        <v>5801216</v>
      </c>
      <c r="B7527">
        <v>5832009</v>
      </c>
      <c r="C7527" s="293">
        <v>116300000</v>
      </c>
      <c r="D7527">
        <f t="shared" si="234"/>
        <v>5801216</v>
      </c>
      <c r="E7527">
        <f t="shared" si="235"/>
        <v>5832009</v>
      </c>
    </row>
    <row r="7528" spans="1:5">
      <c r="A7528">
        <v>5801219</v>
      </c>
      <c r="B7528">
        <v>5832010</v>
      </c>
      <c r="C7528" s="293">
        <v>103300000</v>
      </c>
      <c r="D7528">
        <f t="shared" si="234"/>
        <v>5801219</v>
      </c>
      <c r="E7528">
        <f t="shared" si="235"/>
        <v>5832010</v>
      </c>
    </row>
    <row r="7529" spans="1:5">
      <c r="A7529">
        <v>5801231</v>
      </c>
      <c r="B7529">
        <v>5832011</v>
      </c>
      <c r="C7529" s="293">
        <v>124500000</v>
      </c>
      <c r="D7529">
        <f t="shared" si="234"/>
        <v>5801231</v>
      </c>
      <c r="E7529">
        <f t="shared" si="235"/>
        <v>5832011</v>
      </c>
    </row>
    <row r="7530" spans="1:5">
      <c r="A7530">
        <v>5801238</v>
      </c>
      <c r="B7530">
        <v>5832012</v>
      </c>
      <c r="C7530" s="293">
        <v>106700000</v>
      </c>
      <c r="D7530">
        <f t="shared" si="234"/>
        <v>5801238</v>
      </c>
      <c r="E7530">
        <f t="shared" si="235"/>
        <v>5832012</v>
      </c>
    </row>
    <row r="7531" spans="1:5">
      <c r="A7531">
        <v>5801247</v>
      </c>
      <c r="B7531">
        <v>5832013</v>
      </c>
      <c r="C7531" s="293">
        <v>42500000</v>
      </c>
      <c r="D7531">
        <f t="shared" si="234"/>
        <v>5801247</v>
      </c>
      <c r="E7531">
        <f t="shared" si="235"/>
        <v>5832013</v>
      </c>
    </row>
    <row r="7532" spans="1:5">
      <c r="A7532">
        <v>5801248</v>
      </c>
      <c r="B7532">
        <v>5832014</v>
      </c>
      <c r="C7532" s="293">
        <v>103100000</v>
      </c>
      <c r="D7532">
        <f t="shared" si="234"/>
        <v>5801248</v>
      </c>
      <c r="E7532">
        <f t="shared" si="235"/>
        <v>5832014</v>
      </c>
    </row>
    <row r="7533" spans="1:5">
      <c r="A7533">
        <v>5801251</v>
      </c>
      <c r="B7533">
        <v>5832015</v>
      </c>
      <c r="C7533" s="293">
        <v>49200000</v>
      </c>
      <c r="D7533">
        <f t="shared" si="234"/>
        <v>5801251</v>
      </c>
      <c r="E7533">
        <f t="shared" si="235"/>
        <v>5832015</v>
      </c>
    </row>
    <row r="7534" spans="1:5">
      <c r="A7534">
        <v>5801258</v>
      </c>
      <c r="B7534">
        <v>5832016</v>
      </c>
      <c r="C7534" s="293">
        <v>115100000</v>
      </c>
      <c r="D7534">
        <f t="shared" si="234"/>
        <v>5801258</v>
      </c>
      <c r="E7534">
        <f t="shared" si="235"/>
        <v>5832016</v>
      </c>
    </row>
    <row r="7535" spans="1:5">
      <c r="A7535">
        <v>5801259</v>
      </c>
      <c r="B7535">
        <v>5832017</v>
      </c>
      <c r="C7535" s="293">
        <v>127100000</v>
      </c>
      <c r="D7535">
        <f t="shared" si="234"/>
        <v>5801259</v>
      </c>
      <c r="E7535">
        <f t="shared" si="235"/>
        <v>5832017</v>
      </c>
    </row>
    <row r="7536" spans="1:5">
      <c r="A7536">
        <v>5801263</v>
      </c>
      <c r="B7536">
        <v>5832018</v>
      </c>
      <c r="C7536" s="293">
        <v>66300000</v>
      </c>
      <c r="D7536">
        <f t="shared" si="234"/>
        <v>5801263</v>
      </c>
      <c r="E7536">
        <f t="shared" si="235"/>
        <v>5832018</v>
      </c>
    </row>
    <row r="7537" spans="1:5">
      <c r="A7537">
        <v>5801268</v>
      </c>
      <c r="B7537">
        <v>5832019</v>
      </c>
      <c r="C7537" s="293">
        <v>125000000</v>
      </c>
      <c r="D7537">
        <f t="shared" si="234"/>
        <v>5801268</v>
      </c>
      <c r="E7537">
        <f t="shared" si="235"/>
        <v>5832019</v>
      </c>
    </row>
    <row r="7538" spans="1:5">
      <c r="A7538">
        <v>5801275</v>
      </c>
      <c r="B7538">
        <v>5832020</v>
      </c>
      <c r="C7538" s="293">
        <v>200600000</v>
      </c>
      <c r="D7538">
        <f t="shared" si="234"/>
        <v>5801275</v>
      </c>
      <c r="E7538">
        <f t="shared" si="235"/>
        <v>5832020</v>
      </c>
    </row>
    <row r="7539" spans="1:5">
      <c r="A7539">
        <v>5801280</v>
      </c>
      <c r="B7539">
        <v>5832021</v>
      </c>
      <c r="C7539" s="293">
        <v>144200000</v>
      </c>
      <c r="D7539">
        <f t="shared" si="234"/>
        <v>5801280</v>
      </c>
      <c r="E7539">
        <f t="shared" si="235"/>
        <v>5832021</v>
      </c>
    </row>
    <row r="7540" spans="1:5">
      <c r="A7540">
        <v>5801284</v>
      </c>
      <c r="B7540">
        <v>5832022</v>
      </c>
      <c r="C7540" s="293">
        <v>116400000</v>
      </c>
      <c r="D7540">
        <f t="shared" si="234"/>
        <v>5801284</v>
      </c>
      <c r="E7540">
        <f t="shared" si="235"/>
        <v>5832022</v>
      </c>
    </row>
    <row r="7541" spans="1:5">
      <c r="A7541">
        <v>5801295</v>
      </c>
      <c r="B7541">
        <v>5832023</v>
      </c>
      <c r="C7541" s="293">
        <v>549900000</v>
      </c>
      <c r="D7541">
        <f t="shared" si="234"/>
        <v>5801295</v>
      </c>
      <c r="E7541">
        <f t="shared" si="235"/>
        <v>5832023</v>
      </c>
    </row>
    <row r="7542" spans="1:5">
      <c r="A7542">
        <v>5801300</v>
      </c>
      <c r="B7542">
        <v>5832024</v>
      </c>
      <c r="C7542" s="293">
        <v>121700000</v>
      </c>
      <c r="D7542">
        <f t="shared" si="234"/>
        <v>5801300</v>
      </c>
      <c r="E7542">
        <f t="shared" si="235"/>
        <v>5832024</v>
      </c>
    </row>
    <row r="7543" spans="1:5">
      <c r="A7543">
        <v>5801316</v>
      </c>
      <c r="B7543">
        <v>5832025</v>
      </c>
      <c r="C7543" s="293">
        <v>126100000</v>
      </c>
      <c r="D7543">
        <f t="shared" si="234"/>
        <v>5801316</v>
      </c>
      <c r="E7543">
        <f t="shared" si="235"/>
        <v>5832025</v>
      </c>
    </row>
    <row r="7544" spans="1:5">
      <c r="A7544">
        <v>5801325</v>
      </c>
      <c r="B7544">
        <v>5832026</v>
      </c>
      <c r="C7544" s="293">
        <v>127800000</v>
      </c>
      <c r="D7544">
        <f t="shared" si="234"/>
        <v>5801325</v>
      </c>
      <c r="E7544">
        <f t="shared" si="235"/>
        <v>5832026</v>
      </c>
    </row>
    <row r="7545" spans="1:5">
      <c r="A7545">
        <v>5801328</v>
      </c>
      <c r="B7545">
        <v>5832027</v>
      </c>
      <c r="C7545" s="293">
        <v>143900000</v>
      </c>
      <c r="D7545">
        <f t="shared" si="234"/>
        <v>5801328</v>
      </c>
      <c r="E7545">
        <f t="shared" si="235"/>
        <v>5832027</v>
      </c>
    </row>
    <row r="7546" spans="1:5">
      <c r="A7546">
        <v>5801335</v>
      </c>
      <c r="B7546">
        <v>5832028</v>
      </c>
      <c r="C7546" s="293">
        <v>257900000</v>
      </c>
      <c r="D7546">
        <f t="shared" si="234"/>
        <v>5801335</v>
      </c>
      <c r="E7546">
        <f t="shared" si="235"/>
        <v>5832028</v>
      </c>
    </row>
    <row r="7547" spans="1:5">
      <c r="A7547">
        <v>5801337</v>
      </c>
      <c r="B7547">
        <v>5832029</v>
      </c>
      <c r="C7547" s="293">
        <v>256800000</v>
      </c>
      <c r="D7547">
        <f t="shared" si="234"/>
        <v>5801337</v>
      </c>
      <c r="E7547">
        <f t="shared" si="235"/>
        <v>5832029</v>
      </c>
    </row>
    <row r="7548" spans="1:5">
      <c r="A7548">
        <v>5801343</v>
      </c>
      <c r="B7548">
        <v>5832030</v>
      </c>
      <c r="C7548" s="293">
        <v>163900000</v>
      </c>
      <c r="D7548">
        <f t="shared" si="234"/>
        <v>5801343</v>
      </c>
      <c r="E7548">
        <f t="shared" si="235"/>
        <v>5832030</v>
      </c>
    </row>
    <row r="7549" spans="1:5">
      <c r="A7549">
        <v>5801353</v>
      </c>
      <c r="B7549">
        <v>5832031</v>
      </c>
      <c r="C7549" s="293">
        <v>383900000</v>
      </c>
      <c r="D7549">
        <f t="shared" si="234"/>
        <v>5801353</v>
      </c>
      <c r="E7549">
        <f t="shared" si="235"/>
        <v>5832031</v>
      </c>
    </row>
    <row r="7550" spans="1:5">
      <c r="A7550">
        <v>5801358</v>
      </c>
      <c r="B7550">
        <v>5832032</v>
      </c>
      <c r="C7550" s="293">
        <v>235900000</v>
      </c>
      <c r="D7550">
        <f t="shared" si="234"/>
        <v>5801358</v>
      </c>
      <c r="E7550">
        <f t="shared" si="235"/>
        <v>5832032</v>
      </c>
    </row>
    <row r="7551" spans="1:5">
      <c r="A7551">
        <v>5801361</v>
      </c>
      <c r="B7551">
        <v>5832033</v>
      </c>
      <c r="C7551" s="293">
        <v>209900000</v>
      </c>
      <c r="D7551">
        <f t="shared" si="234"/>
        <v>5801361</v>
      </c>
      <c r="E7551">
        <f t="shared" si="235"/>
        <v>5832033</v>
      </c>
    </row>
    <row r="7552" spans="1:5">
      <c r="A7552">
        <v>5801001</v>
      </c>
      <c r="B7552">
        <v>5833001</v>
      </c>
      <c r="C7552" s="293">
        <v>113200000</v>
      </c>
      <c r="D7552">
        <f t="shared" si="234"/>
        <v>5801001</v>
      </c>
      <c r="E7552">
        <f t="shared" si="235"/>
        <v>5833001</v>
      </c>
    </row>
    <row r="7553" spans="1:5">
      <c r="A7553">
        <v>5801002</v>
      </c>
      <c r="B7553">
        <v>5833002</v>
      </c>
      <c r="C7553" s="293">
        <v>141800000</v>
      </c>
      <c r="D7553">
        <f t="shared" si="234"/>
        <v>5801002</v>
      </c>
      <c r="E7553">
        <f t="shared" si="235"/>
        <v>5833002</v>
      </c>
    </row>
    <row r="7554" spans="1:5">
      <c r="A7554">
        <v>5801003</v>
      </c>
      <c r="B7554">
        <v>5833003</v>
      </c>
      <c r="C7554" s="293">
        <v>147500000</v>
      </c>
      <c r="D7554">
        <f t="shared" si="234"/>
        <v>5801003</v>
      </c>
      <c r="E7554">
        <f t="shared" si="235"/>
        <v>5833003</v>
      </c>
    </row>
    <row r="7555" spans="1:5">
      <c r="A7555">
        <v>5801004</v>
      </c>
      <c r="B7555">
        <v>5833004</v>
      </c>
      <c r="C7555" s="293">
        <v>64100000</v>
      </c>
      <c r="D7555">
        <f t="shared" ref="D7555:D7618" si="236">+A7555*1</f>
        <v>5801004</v>
      </c>
      <c r="E7555">
        <f t="shared" ref="E7555:E7618" si="237">+B7555*1</f>
        <v>5833004</v>
      </c>
    </row>
    <row r="7556" spans="1:5">
      <c r="A7556">
        <v>5801008</v>
      </c>
      <c r="B7556">
        <v>5833005</v>
      </c>
      <c r="C7556" s="293">
        <v>119000000</v>
      </c>
      <c r="D7556">
        <f t="shared" si="236"/>
        <v>5801008</v>
      </c>
      <c r="E7556">
        <f t="shared" si="237"/>
        <v>5833005</v>
      </c>
    </row>
    <row r="7557" spans="1:5">
      <c r="A7557">
        <v>5801009</v>
      </c>
      <c r="B7557">
        <v>5833006</v>
      </c>
      <c r="C7557" s="293">
        <v>133800000</v>
      </c>
      <c r="D7557">
        <f t="shared" si="236"/>
        <v>5801009</v>
      </c>
      <c r="E7557">
        <f t="shared" si="237"/>
        <v>5833006</v>
      </c>
    </row>
    <row r="7558" spans="1:5">
      <c r="A7558">
        <v>5801015</v>
      </c>
      <c r="B7558">
        <v>5833007</v>
      </c>
      <c r="C7558" s="293">
        <v>42200000</v>
      </c>
      <c r="D7558">
        <f t="shared" si="236"/>
        <v>5801015</v>
      </c>
      <c r="E7558">
        <f t="shared" si="237"/>
        <v>5833007</v>
      </c>
    </row>
    <row r="7559" spans="1:5">
      <c r="A7559">
        <v>5801018</v>
      </c>
      <c r="B7559">
        <v>5833009</v>
      </c>
      <c r="C7559" s="293">
        <v>102300000</v>
      </c>
      <c r="D7559">
        <f t="shared" si="236"/>
        <v>5801018</v>
      </c>
      <c r="E7559">
        <f t="shared" si="237"/>
        <v>5833009</v>
      </c>
    </row>
    <row r="7560" spans="1:5">
      <c r="A7560">
        <v>5801021</v>
      </c>
      <c r="B7560">
        <v>5833010</v>
      </c>
      <c r="C7560" s="293">
        <v>224400000</v>
      </c>
      <c r="D7560">
        <f t="shared" si="236"/>
        <v>5801021</v>
      </c>
      <c r="E7560">
        <f t="shared" si="237"/>
        <v>5833010</v>
      </c>
    </row>
    <row r="7561" spans="1:5">
      <c r="A7561">
        <v>5801022</v>
      </c>
      <c r="B7561">
        <v>5833011</v>
      </c>
      <c r="C7561" s="293">
        <v>104500000</v>
      </c>
      <c r="D7561">
        <f t="shared" si="236"/>
        <v>5801022</v>
      </c>
      <c r="E7561">
        <f t="shared" si="237"/>
        <v>5833011</v>
      </c>
    </row>
    <row r="7562" spans="1:5">
      <c r="A7562">
        <v>5801023</v>
      </c>
      <c r="B7562">
        <v>5833012</v>
      </c>
      <c r="C7562" s="293">
        <v>106800000</v>
      </c>
      <c r="D7562">
        <f t="shared" si="236"/>
        <v>5801023</v>
      </c>
      <c r="E7562">
        <f t="shared" si="237"/>
        <v>5833012</v>
      </c>
    </row>
    <row r="7563" spans="1:5">
      <c r="A7563">
        <v>5801024</v>
      </c>
      <c r="B7563">
        <v>5833013</v>
      </c>
      <c r="C7563" s="293">
        <v>113200000</v>
      </c>
      <c r="D7563">
        <f t="shared" si="236"/>
        <v>5801024</v>
      </c>
      <c r="E7563">
        <f t="shared" si="237"/>
        <v>5833013</v>
      </c>
    </row>
    <row r="7564" spans="1:5">
      <c r="A7564">
        <v>5801026</v>
      </c>
      <c r="B7564">
        <v>5833014</v>
      </c>
      <c r="C7564" s="293">
        <v>163700000</v>
      </c>
      <c r="D7564">
        <f t="shared" si="236"/>
        <v>5801026</v>
      </c>
      <c r="E7564">
        <f t="shared" si="237"/>
        <v>5833014</v>
      </c>
    </row>
    <row r="7565" spans="1:5">
      <c r="A7565">
        <v>5801033</v>
      </c>
      <c r="B7565">
        <v>5833015</v>
      </c>
      <c r="C7565" s="293">
        <v>128000000</v>
      </c>
      <c r="D7565">
        <f t="shared" si="236"/>
        <v>5801033</v>
      </c>
      <c r="E7565">
        <f t="shared" si="237"/>
        <v>5833015</v>
      </c>
    </row>
    <row r="7566" spans="1:5">
      <c r="A7566">
        <v>5801034</v>
      </c>
      <c r="B7566">
        <v>5833016</v>
      </c>
      <c r="C7566" s="293">
        <v>160200000</v>
      </c>
      <c r="D7566">
        <f t="shared" si="236"/>
        <v>5801034</v>
      </c>
      <c r="E7566">
        <f t="shared" si="237"/>
        <v>5833016</v>
      </c>
    </row>
    <row r="7567" spans="1:5">
      <c r="A7567">
        <v>5801035</v>
      </c>
      <c r="B7567">
        <v>5833017</v>
      </c>
      <c r="C7567" s="293">
        <v>200000000</v>
      </c>
      <c r="D7567">
        <f t="shared" si="236"/>
        <v>5801035</v>
      </c>
      <c r="E7567">
        <f t="shared" si="237"/>
        <v>5833017</v>
      </c>
    </row>
    <row r="7568" spans="1:5">
      <c r="A7568">
        <v>5801036</v>
      </c>
      <c r="B7568">
        <v>5833018</v>
      </c>
      <c r="C7568" s="293">
        <v>169400000</v>
      </c>
      <c r="D7568">
        <f t="shared" si="236"/>
        <v>5801036</v>
      </c>
      <c r="E7568">
        <f t="shared" si="237"/>
        <v>5833018</v>
      </c>
    </row>
    <row r="7569" spans="1:5">
      <c r="A7569">
        <v>5801037</v>
      </c>
      <c r="B7569">
        <v>5833019</v>
      </c>
      <c r="C7569" s="293">
        <v>129000000</v>
      </c>
      <c r="D7569">
        <f t="shared" si="236"/>
        <v>5801037</v>
      </c>
      <c r="E7569">
        <f t="shared" si="237"/>
        <v>5833019</v>
      </c>
    </row>
    <row r="7570" spans="1:5">
      <c r="A7570">
        <v>5801038</v>
      </c>
      <c r="B7570">
        <v>5833020</v>
      </c>
      <c r="C7570" s="293">
        <v>193700000</v>
      </c>
      <c r="D7570">
        <f t="shared" si="236"/>
        <v>5801038</v>
      </c>
      <c r="E7570">
        <f t="shared" si="237"/>
        <v>5833020</v>
      </c>
    </row>
    <row r="7571" spans="1:5">
      <c r="A7571">
        <v>5801039</v>
      </c>
      <c r="B7571">
        <v>5833021</v>
      </c>
      <c r="C7571" s="293">
        <v>231000000</v>
      </c>
      <c r="D7571">
        <f t="shared" si="236"/>
        <v>5801039</v>
      </c>
      <c r="E7571">
        <f t="shared" si="237"/>
        <v>5833021</v>
      </c>
    </row>
    <row r="7572" spans="1:5">
      <c r="A7572">
        <v>5801040</v>
      </c>
      <c r="B7572">
        <v>5833022</v>
      </c>
      <c r="C7572" s="293">
        <v>106300000</v>
      </c>
      <c r="D7572">
        <f t="shared" si="236"/>
        <v>5801040</v>
      </c>
      <c r="E7572">
        <f t="shared" si="237"/>
        <v>5833022</v>
      </c>
    </row>
    <row r="7573" spans="1:5">
      <c r="A7573">
        <v>5801042</v>
      </c>
      <c r="B7573">
        <v>5833023</v>
      </c>
      <c r="C7573" s="293">
        <v>120000000</v>
      </c>
      <c r="D7573">
        <f t="shared" si="236"/>
        <v>5801042</v>
      </c>
      <c r="E7573">
        <f t="shared" si="237"/>
        <v>5833023</v>
      </c>
    </row>
    <row r="7574" spans="1:5">
      <c r="A7574">
        <v>5801043</v>
      </c>
      <c r="B7574">
        <v>5833024</v>
      </c>
      <c r="C7574" s="293">
        <v>107800000</v>
      </c>
      <c r="D7574">
        <f t="shared" si="236"/>
        <v>5801043</v>
      </c>
      <c r="E7574">
        <f t="shared" si="237"/>
        <v>5833024</v>
      </c>
    </row>
    <row r="7575" spans="1:5">
      <c r="A7575">
        <v>5801046</v>
      </c>
      <c r="B7575">
        <v>5833025</v>
      </c>
      <c r="C7575" s="293">
        <v>120200000</v>
      </c>
      <c r="D7575">
        <f t="shared" si="236"/>
        <v>5801046</v>
      </c>
      <c r="E7575">
        <f t="shared" si="237"/>
        <v>5833025</v>
      </c>
    </row>
    <row r="7576" spans="1:5">
      <c r="A7576">
        <v>5801047</v>
      </c>
      <c r="B7576">
        <v>5833026</v>
      </c>
      <c r="C7576" s="293">
        <v>141400000</v>
      </c>
      <c r="D7576">
        <f t="shared" si="236"/>
        <v>5801047</v>
      </c>
      <c r="E7576">
        <f t="shared" si="237"/>
        <v>5833026</v>
      </c>
    </row>
    <row r="7577" spans="1:5">
      <c r="A7577">
        <v>5801049</v>
      </c>
      <c r="B7577">
        <v>5833027</v>
      </c>
      <c r="C7577" s="293">
        <v>134000000</v>
      </c>
      <c r="D7577">
        <f t="shared" si="236"/>
        <v>5801049</v>
      </c>
      <c r="E7577">
        <f t="shared" si="237"/>
        <v>5833027</v>
      </c>
    </row>
    <row r="7578" spans="1:5">
      <c r="A7578">
        <v>5801050</v>
      </c>
      <c r="B7578">
        <v>5833028</v>
      </c>
      <c r="C7578" s="293">
        <v>160900000</v>
      </c>
      <c r="D7578">
        <f t="shared" si="236"/>
        <v>5801050</v>
      </c>
      <c r="E7578">
        <f t="shared" si="237"/>
        <v>5833028</v>
      </c>
    </row>
    <row r="7579" spans="1:5">
      <c r="A7579">
        <v>5801051</v>
      </c>
      <c r="B7579">
        <v>5833029</v>
      </c>
      <c r="C7579" s="293">
        <v>218000000</v>
      </c>
      <c r="D7579">
        <f t="shared" si="236"/>
        <v>5801051</v>
      </c>
      <c r="E7579">
        <f t="shared" si="237"/>
        <v>5833029</v>
      </c>
    </row>
    <row r="7580" spans="1:5">
      <c r="A7580">
        <v>5801052</v>
      </c>
      <c r="B7580">
        <v>5833030</v>
      </c>
      <c r="C7580" s="293">
        <v>86500000</v>
      </c>
      <c r="D7580">
        <f t="shared" si="236"/>
        <v>5801052</v>
      </c>
      <c r="E7580">
        <f t="shared" si="237"/>
        <v>5833030</v>
      </c>
    </row>
    <row r="7581" spans="1:5">
      <c r="A7581">
        <v>5801055</v>
      </c>
      <c r="B7581">
        <v>5833032</v>
      </c>
      <c r="C7581" s="293">
        <v>88500000</v>
      </c>
      <c r="D7581">
        <f t="shared" si="236"/>
        <v>5801055</v>
      </c>
      <c r="E7581">
        <f t="shared" si="237"/>
        <v>5833032</v>
      </c>
    </row>
    <row r="7582" spans="1:5">
      <c r="A7582">
        <v>5801056</v>
      </c>
      <c r="B7582">
        <v>5833033</v>
      </c>
      <c r="C7582" s="293">
        <v>137400000</v>
      </c>
      <c r="D7582">
        <f t="shared" si="236"/>
        <v>5801056</v>
      </c>
      <c r="E7582">
        <f t="shared" si="237"/>
        <v>5833033</v>
      </c>
    </row>
    <row r="7583" spans="1:5">
      <c r="A7583">
        <v>5801057</v>
      </c>
      <c r="B7583">
        <v>5833034</v>
      </c>
      <c r="C7583" s="293">
        <v>97800000</v>
      </c>
      <c r="D7583">
        <f t="shared" si="236"/>
        <v>5801057</v>
      </c>
      <c r="E7583">
        <f t="shared" si="237"/>
        <v>5833034</v>
      </c>
    </row>
    <row r="7584" spans="1:5">
      <c r="A7584">
        <v>5801060</v>
      </c>
      <c r="B7584">
        <v>5833035</v>
      </c>
      <c r="C7584" s="293">
        <v>86700000</v>
      </c>
      <c r="D7584">
        <f t="shared" si="236"/>
        <v>5801060</v>
      </c>
      <c r="E7584">
        <f t="shared" si="237"/>
        <v>5833035</v>
      </c>
    </row>
    <row r="7585" spans="1:5">
      <c r="A7585">
        <v>5801061</v>
      </c>
      <c r="B7585">
        <v>5833036</v>
      </c>
      <c r="C7585" s="293">
        <v>100900000</v>
      </c>
      <c r="D7585">
        <f t="shared" si="236"/>
        <v>5801061</v>
      </c>
      <c r="E7585">
        <f t="shared" si="237"/>
        <v>5833036</v>
      </c>
    </row>
    <row r="7586" spans="1:5">
      <c r="A7586">
        <v>5801062</v>
      </c>
      <c r="B7586">
        <v>5833037</v>
      </c>
      <c r="C7586" s="293">
        <v>84900000</v>
      </c>
      <c r="D7586">
        <f t="shared" si="236"/>
        <v>5801062</v>
      </c>
      <c r="E7586">
        <f t="shared" si="237"/>
        <v>5833037</v>
      </c>
    </row>
    <row r="7587" spans="1:5">
      <c r="A7587">
        <v>5801063</v>
      </c>
      <c r="B7587">
        <v>5833038</v>
      </c>
      <c r="C7587" s="293">
        <v>84100000</v>
      </c>
      <c r="D7587">
        <f t="shared" si="236"/>
        <v>5801063</v>
      </c>
      <c r="E7587">
        <f t="shared" si="237"/>
        <v>5833038</v>
      </c>
    </row>
    <row r="7588" spans="1:5">
      <c r="A7588">
        <v>5801064</v>
      </c>
      <c r="B7588">
        <v>5833039</v>
      </c>
      <c r="C7588" s="293">
        <v>120300000</v>
      </c>
      <c r="D7588">
        <f t="shared" si="236"/>
        <v>5801064</v>
      </c>
      <c r="E7588">
        <f t="shared" si="237"/>
        <v>5833039</v>
      </c>
    </row>
    <row r="7589" spans="1:5">
      <c r="A7589">
        <v>5801066</v>
      </c>
      <c r="B7589">
        <v>5833040</v>
      </c>
      <c r="C7589" s="293">
        <v>127400000</v>
      </c>
      <c r="D7589">
        <f t="shared" si="236"/>
        <v>5801066</v>
      </c>
      <c r="E7589">
        <f t="shared" si="237"/>
        <v>5833040</v>
      </c>
    </row>
    <row r="7590" spans="1:5">
      <c r="A7590">
        <v>5801067</v>
      </c>
      <c r="B7590">
        <v>5833041</v>
      </c>
      <c r="C7590" s="293">
        <v>81200000</v>
      </c>
      <c r="D7590">
        <f t="shared" si="236"/>
        <v>5801067</v>
      </c>
      <c r="E7590">
        <f t="shared" si="237"/>
        <v>5833041</v>
      </c>
    </row>
    <row r="7591" spans="1:5">
      <c r="A7591">
        <v>5801069</v>
      </c>
      <c r="B7591">
        <v>5833042</v>
      </c>
      <c r="C7591" s="293">
        <v>90800000</v>
      </c>
      <c r="D7591">
        <f t="shared" si="236"/>
        <v>5801069</v>
      </c>
      <c r="E7591">
        <f t="shared" si="237"/>
        <v>5833042</v>
      </c>
    </row>
    <row r="7592" spans="1:5">
      <c r="A7592">
        <v>5801071</v>
      </c>
      <c r="B7592">
        <v>5833043</v>
      </c>
      <c r="C7592" s="293">
        <v>214800000</v>
      </c>
      <c r="D7592">
        <f t="shared" si="236"/>
        <v>5801071</v>
      </c>
      <c r="E7592">
        <f t="shared" si="237"/>
        <v>5833043</v>
      </c>
    </row>
    <row r="7593" spans="1:5">
      <c r="A7593">
        <v>5801072</v>
      </c>
      <c r="B7593">
        <v>5833044</v>
      </c>
      <c r="C7593" s="293">
        <v>233400000</v>
      </c>
      <c r="D7593">
        <f t="shared" si="236"/>
        <v>5801072</v>
      </c>
      <c r="E7593">
        <f t="shared" si="237"/>
        <v>5833044</v>
      </c>
    </row>
    <row r="7594" spans="1:5">
      <c r="A7594">
        <v>5801076</v>
      </c>
      <c r="B7594">
        <v>5833045</v>
      </c>
      <c r="C7594" s="293">
        <v>211100000</v>
      </c>
      <c r="D7594">
        <f t="shared" si="236"/>
        <v>5801076</v>
      </c>
      <c r="E7594">
        <f t="shared" si="237"/>
        <v>5833045</v>
      </c>
    </row>
    <row r="7595" spans="1:5">
      <c r="A7595">
        <v>5801078</v>
      </c>
      <c r="B7595">
        <v>5833046</v>
      </c>
      <c r="C7595" s="293">
        <v>147700000</v>
      </c>
      <c r="D7595">
        <f t="shared" si="236"/>
        <v>5801078</v>
      </c>
      <c r="E7595">
        <f t="shared" si="237"/>
        <v>5833046</v>
      </c>
    </row>
    <row r="7596" spans="1:5">
      <c r="A7596">
        <v>5801079</v>
      </c>
      <c r="B7596">
        <v>5833047</v>
      </c>
      <c r="C7596" s="293">
        <v>83500000</v>
      </c>
      <c r="D7596">
        <f t="shared" si="236"/>
        <v>5801079</v>
      </c>
      <c r="E7596">
        <f t="shared" si="237"/>
        <v>5833047</v>
      </c>
    </row>
    <row r="7597" spans="1:5">
      <c r="A7597">
        <v>5801081</v>
      </c>
      <c r="B7597">
        <v>5833048</v>
      </c>
      <c r="C7597" s="293">
        <v>219400000</v>
      </c>
      <c r="D7597">
        <f t="shared" si="236"/>
        <v>5801081</v>
      </c>
      <c r="E7597">
        <f t="shared" si="237"/>
        <v>5833048</v>
      </c>
    </row>
    <row r="7598" spans="1:5">
      <c r="A7598">
        <v>5801083</v>
      </c>
      <c r="B7598">
        <v>5833049</v>
      </c>
      <c r="C7598" s="293">
        <v>107400000</v>
      </c>
      <c r="D7598">
        <f t="shared" si="236"/>
        <v>5801083</v>
      </c>
      <c r="E7598">
        <f t="shared" si="237"/>
        <v>5833049</v>
      </c>
    </row>
    <row r="7599" spans="1:5">
      <c r="A7599">
        <v>5801084</v>
      </c>
      <c r="B7599">
        <v>5833050</v>
      </c>
      <c r="C7599" s="293">
        <v>98400000</v>
      </c>
      <c r="D7599">
        <f t="shared" si="236"/>
        <v>5801084</v>
      </c>
      <c r="E7599">
        <f t="shared" si="237"/>
        <v>5833050</v>
      </c>
    </row>
    <row r="7600" spans="1:5">
      <c r="A7600">
        <v>5801085</v>
      </c>
      <c r="B7600">
        <v>5833051</v>
      </c>
      <c r="C7600" s="293">
        <v>89200000</v>
      </c>
      <c r="D7600">
        <f t="shared" si="236"/>
        <v>5801085</v>
      </c>
      <c r="E7600">
        <f t="shared" si="237"/>
        <v>5833051</v>
      </c>
    </row>
    <row r="7601" spans="1:5">
      <c r="A7601">
        <v>5801088</v>
      </c>
      <c r="B7601">
        <v>5833052</v>
      </c>
      <c r="C7601" s="293">
        <v>110900000</v>
      </c>
      <c r="D7601">
        <f t="shared" si="236"/>
        <v>5801088</v>
      </c>
      <c r="E7601">
        <f t="shared" si="237"/>
        <v>5833052</v>
      </c>
    </row>
    <row r="7602" spans="1:5">
      <c r="A7602">
        <v>5801089</v>
      </c>
      <c r="B7602">
        <v>5833053</v>
      </c>
      <c r="C7602" s="293">
        <v>120100000</v>
      </c>
      <c r="D7602">
        <f t="shared" si="236"/>
        <v>5801089</v>
      </c>
      <c r="E7602">
        <f t="shared" si="237"/>
        <v>5833053</v>
      </c>
    </row>
    <row r="7603" spans="1:5">
      <c r="A7603">
        <v>5801090</v>
      </c>
      <c r="B7603">
        <v>5833054</v>
      </c>
      <c r="C7603" s="293">
        <v>84700000</v>
      </c>
      <c r="D7603">
        <f t="shared" si="236"/>
        <v>5801090</v>
      </c>
      <c r="E7603">
        <f t="shared" si="237"/>
        <v>5833054</v>
      </c>
    </row>
    <row r="7604" spans="1:5">
      <c r="A7604">
        <v>5801091</v>
      </c>
      <c r="B7604">
        <v>5833055</v>
      </c>
      <c r="C7604" s="293">
        <v>106000000</v>
      </c>
      <c r="D7604">
        <f t="shared" si="236"/>
        <v>5801091</v>
      </c>
      <c r="E7604">
        <f t="shared" si="237"/>
        <v>5833055</v>
      </c>
    </row>
    <row r="7605" spans="1:5">
      <c r="A7605">
        <v>5801092</v>
      </c>
      <c r="B7605">
        <v>5833056</v>
      </c>
      <c r="C7605" s="293">
        <v>157600000</v>
      </c>
      <c r="D7605">
        <f t="shared" si="236"/>
        <v>5801092</v>
      </c>
      <c r="E7605">
        <f t="shared" si="237"/>
        <v>5833056</v>
      </c>
    </row>
    <row r="7606" spans="1:5">
      <c r="A7606">
        <v>5801094</v>
      </c>
      <c r="B7606">
        <v>5833057</v>
      </c>
      <c r="C7606" s="293">
        <v>157300000</v>
      </c>
      <c r="D7606">
        <f t="shared" si="236"/>
        <v>5801094</v>
      </c>
      <c r="E7606">
        <f t="shared" si="237"/>
        <v>5833057</v>
      </c>
    </row>
    <row r="7607" spans="1:5">
      <c r="A7607">
        <v>5801096</v>
      </c>
      <c r="B7607">
        <v>5833058</v>
      </c>
      <c r="C7607" s="293">
        <v>154000000</v>
      </c>
      <c r="D7607">
        <f t="shared" si="236"/>
        <v>5801096</v>
      </c>
      <c r="E7607">
        <f t="shared" si="237"/>
        <v>5833058</v>
      </c>
    </row>
    <row r="7608" spans="1:5">
      <c r="A7608">
        <v>5801098</v>
      </c>
      <c r="B7608">
        <v>5833059</v>
      </c>
      <c r="C7608" s="293">
        <v>138500000</v>
      </c>
      <c r="D7608">
        <f t="shared" si="236"/>
        <v>5801098</v>
      </c>
      <c r="E7608">
        <f t="shared" si="237"/>
        <v>5833059</v>
      </c>
    </row>
    <row r="7609" spans="1:5">
      <c r="A7609">
        <v>5801100</v>
      </c>
      <c r="B7609">
        <v>5833060</v>
      </c>
      <c r="C7609" s="293">
        <v>126900000</v>
      </c>
      <c r="D7609">
        <f t="shared" si="236"/>
        <v>5801100</v>
      </c>
      <c r="E7609">
        <f t="shared" si="237"/>
        <v>5833060</v>
      </c>
    </row>
    <row r="7610" spans="1:5">
      <c r="A7610">
        <v>5801103</v>
      </c>
      <c r="B7610">
        <v>5833061</v>
      </c>
      <c r="C7610" s="293">
        <v>116800000</v>
      </c>
      <c r="D7610">
        <f t="shared" si="236"/>
        <v>5801103</v>
      </c>
      <c r="E7610">
        <f t="shared" si="237"/>
        <v>5833061</v>
      </c>
    </row>
    <row r="7611" spans="1:5">
      <c r="A7611">
        <v>5801107</v>
      </c>
      <c r="B7611">
        <v>5833062</v>
      </c>
      <c r="C7611" s="293">
        <v>171600000</v>
      </c>
      <c r="D7611">
        <f t="shared" si="236"/>
        <v>5801107</v>
      </c>
      <c r="E7611">
        <f t="shared" si="237"/>
        <v>5833062</v>
      </c>
    </row>
    <row r="7612" spans="1:5">
      <c r="A7612">
        <v>5801109</v>
      </c>
      <c r="B7612">
        <v>5833063</v>
      </c>
      <c r="C7612" s="293">
        <v>141000000</v>
      </c>
      <c r="D7612">
        <f t="shared" si="236"/>
        <v>5801109</v>
      </c>
      <c r="E7612">
        <f t="shared" si="237"/>
        <v>5833063</v>
      </c>
    </row>
    <row r="7613" spans="1:5">
      <c r="A7613">
        <v>5801110</v>
      </c>
      <c r="B7613">
        <v>5833064</v>
      </c>
      <c r="C7613" s="293">
        <v>151200000</v>
      </c>
      <c r="D7613">
        <f t="shared" si="236"/>
        <v>5801110</v>
      </c>
      <c r="E7613">
        <f t="shared" si="237"/>
        <v>5833064</v>
      </c>
    </row>
    <row r="7614" spans="1:5">
      <c r="A7614">
        <v>5801111</v>
      </c>
      <c r="B7614">
        <v>5833065</v>
      </c>
      <c r="C7614" s="293">
        <v>159600000</v>
      </c>
      <c r="D7614">
        <f t="shared" si="236"/>
        <v>5801111</v>
      </c>
      <c r="E7614">
        <f t="shared" si="237"/>
        <v>5833065</v>
      </c>
    </row>
    <row r="7615" spans="1:5">
      <c r="A7615">
        <v>5801112</v>
      </c>
      <c r="B7615">
        <v>5833066</v>
      </c>
      <c r="C7615" s="293">
        <v>154200000</v>
      </c>
      <c r="D7615">
        <f t="shared" si="236"/>
        <v>5801112</v>
      </c>
      <c r="E7615">
        <f t="shared" si="237"/>
        <v>5833066</v>
      </c>
    </row>
    <row r="7616" spans="1:5">
      <c r="A7616">
        <v>5801113</v>
      </c>
      <c r="B7616">
        <v>5833067</v>
      </c>
      <c r="C7616" s="293">
        <v>130600000</v>
      </c>
      <c r="D7616">
        <f t="shared" si="236"/>
        <v>5801113</v>
      </c>
      <c r="E7616">
        <f t="shared" si="237"/>
        <v>5833067</v>
      </c>
    </row>
    <row r="7617" spans="1:5">
      <c r="A7617">
        <v>5801115</v>
      </c>
      <c r="B7617">
        <v>5833068</v>
      </c>
      <c r="C7617" s="293">
        <v>218800000</v>
      </c>
      <c r="D7617">
        <f t="shared" si="236"/>
        <v>5801115</v>
      </c>
      <c r="E7617">
        <f t="shared" si="237"/>
        <v>5833068</v>
      </c>
    </row>
    <row r="7618" spans="1:5">
      <c r="A7618">
        <v>5801116</v>
      </c>
      <c r="B7618">
        <v>5833069</v>
      </c>
      <c r="C7618" s="293">
        <v>133200000</v>
      </c>
      <c r="D7618">
        <f t="shared" si="236"/>
        <v>5801116</v>
      </c>
      <c r="E7618">
        <f t="shared" si="237"/>
        <v>5833069</v>
      </c>
    </row>
    <row r="7619" spans="1:5">
      <c r="A7619">
        <v>5801117</v>
      </c>
      <c r="B7619">
        <v>5833070</v>
      </c>
      <c r="C7619" s="293">
        <v>82200000</v>
      </c>
      <c r="D7619">
        <f t="shared" ref="D7619:D7682" si="238">+A7619*1</f>
        <v>5801117</v>
      </c>
      <c r="E7619">
        <f t="shared" ref="E7619:E7682" si="239">+B7619*1</f>
        <v>5833070</v>
      </c>
    </row>
    <row r="7620" spans="1:5">
      <c r="A7620">
        <v>5801118</v>
      </c>
      <c r="B7620">
        <v>5833071</v>
      </c>
      <c r="C7620" s="293">
        <v>178200000</v>
      </c>
      <c r="D7620">
        <f t="shared" si="238"/>
        <v>5801118</v>
      </c>
      <c r="E7620">
        <f t="shared" si="239"/>
        <v>5833071</v>
      </c>
    </row>
    <row r="7621" spans="1:5">
      <c r="A7621">
        <v>5801119</v>
      </c>
      <c r="B7621">
        <v>5833072</v>
      </c>
      <c r="C7621" s="293">
        <v>118500000</v>
      </c>
      <c r="D7621">
        <f t="shared" si="238"/>
        <v>5801119</v>
      </c>
      <c r="E7621">
        <f t="shared" si="239"/>
        <v>5833072</v>
      </c>
    </row>
    <row r="7622" spans="1:5">
      <c r="A7622">
        <v>5801120</v>
      </c>
      <c r="B7622">
        <v>5833073</v>
      </c>
      <c r="C7622" s="293">
        <v>137900000</v>
      </c>
      <c r="D7622">
        <f t="shared" si="238"/>
        <v>5801120</v>
      </c>
      <c r="E7622">
        <f t="shared" si="239"/>
        <v>5833073</v>
      </c>
    </row>
    <row r="7623" spans="1:5">
      <c r="A7623">
        <v>5801122</v>
      </c>
      <c r="B7623">
        <v>5833074</v>
      </c>
      <c r="C7623" s="293">
        <v>273800000</v>
      </c>
      <c r="D7623">
        <f t="shared" si="238"/>
        <v>5801122</v>
      </c>
      <c r="E7623">
        <f t="shared" si="239"/>
        <v>5833074</v>
      </c>
    </row>
    <row r="7624" spans="1:5">
      <c r="A7624">
        <v>5801126</v>
      </c>
      <c r="B7624">
        <v>5833075</v>
      </c>
      <c r="C7624" s="293">
        <v>185000000</v>
      </c>
      <c r="D7624">
        <f t="shared" si="238"/>
        <v>5801126</v>
      </c>
      <c r="E7624">
        <f t="shared" si="239"/>
        <v>5833075</v>
      </c>
    </row>
    <row r="7625" spans="1:5">
      <c r="A7625">
        <v>5801128</v>
      </c>
      <c r="B7625">
        <v>5833076</v>
      </c>
      <c r="C7625" s="293">
        <v>180500000</v>
      </c>
      <c r="D7625">
        <f t="shared" si="238"/>
        <v>5801128</v>
      </c>
      <c r="E7625">
        <f t="shared" si="239"/>
        <v>5833076</v>
      </c>
    </row>
    <row r="7626" spans="1:5">
      <c r="A7626">
        <v>5801129</v>
      </c>
      <c r="B7626">
        <v>5833077</v>
      </c>
      <c r="C7626" s="293">
        <v>135800000</v>
      </c>
      <c r="D7626">
        <f t="shared" si="238"/>
        <v>5801129</v>
      </c>
      <c r="E7626">
        <f t="shared" si="239"/>
        <v>5833077</v>
      </c>
    </row>
    <row r="7627" spans="1:5">
      <c r="A7627">
        <v>5801130</v>
      </c>
      <c r="B7627">
        <v>5833078</v>
      </c>
      <c r="C7627" s="293">
        <v>160300000</v>
      </c>
      <c r="D7627">
        <f t="shared" si="238"/>
        <v>5801130</v>
      </c>
      <c r="E7627">
        <f t="shared" si="239"/>
        <v>5833078</v>
      </c>
    </row>
    <row r="7628" spans="1:5">
      <c r="A7628">
        <v>5801133</v>
      </c>
      <c r="B7628">
        <v>5833079</v>
      </c>
      <c r="C7628" s="293">
        <v>85800000</v>
      </c>
      <c r="D7628">
        <f t="shared" si="238"/>
        <v>5801133</v>
      </c>
      <c r="E7628">
        <f t="shared" si="239"/>
        <v>5833079</v>
      </c>
    </row>
    <row r="7629" spans="1:5">
      <c r="A7629">
        <v>5801134</v>
      </c>
      <c r="B7629">
        <v>5833080</v>
      </c>
      <c r="C7629" s="293">
        <v>182000000</v>
      </c>
      <c r="D7629">
        <f t="shared" si="238"/>
        <v>5801134</v>
      </c>
      <c r="E7629">
        <f t="shared" si="239"/>
        <v>5833080</v>
      </c>
    </row>
    <row r="7630" spans="1:5">
      <c r="A7630">
        <v>5801140</v>
      </c>
      <c r="B7630">
        <v>5833081</v>
      </c>
      <c r="C7630" s="293">
        <v>246400000</v>
      </c>
      <c r="D7630">
        <f t="shared" si="238"/>
        <v>5801140</v>
      </c>
      <c r="E7630">
        <f t="shared" si="239"/>
        <v>5833081</v>
      </c>
    </row>
    <row r="7631" spans="1:5">
      <c r="A7631">
        <v>5801141</v>
      </c>
      <c r="B7631">
        <v>5833082</v>
      </c>
      <c r="C7631" s="293">
        <v>103000000</v>
      </c>
      <c r="D7631">
        <f t="shared" si="238"/>
        <v>5801141</v>
      </c>
      <c r="E7631">
        <f t="shared" si="239"/>
        <v>5833082</v>
      </c>
    </row>
    <row r="7632" spans="1:5">
      <c r="A7632">
        <v>5801142</v>
      </c>
      <c r="B7632">
        <v>5833083</v>
      </c>
      <c r="C7632" s="293">
        <v>143300000</v>
      </c>
      <c r="D7632">
        <f t="shared" si="238"/>
        <v>5801142</v>
      </c>
      <c r="E7632">
        <f t="shared" si="239"/>
        <v>5833083</v>
      </c>
    </row>
    <row r="7633" spans="1:5">
      <c r="A7633">
        <v>5801143</v>
      </c>
      <c r="B7633">
        <v>5833084</v>
      </c>
      <c r="C7633" s="293">
        <v>136900000</v>
      </c>
      <c r="D7633">
        <f t="shared" si="238"/>
        <v>5801143</v>
      </c>
      <c r="E7633">
        <f t="shared" si="239"/>
        <v>5833084</v>
      </c>
    </row>
    <row r="7634" spans="1:5">
      <c r="A7634">
        <v>5801144</v>
      </c>
      <c r="B7634">
        <v>5833085</v>
      </c>
      <c r="C7634" s="293">
        <v>126600000</v>
      </c>
      <c r="D7634">
        <f t="shared" si="238"/>
        <v>5801144</v>
      </c>
      <c r="E7634">
        <f t="shared" si="239"/>
        <v>5833085</v>
      </c>
    </row>
    <row r="7635" spans="1:5">
      <c r="A7635">
        <v>5801149</v>
      </c>
      <c r="B7635">
        <v>5833087</v>
      </c>
      <c r="C7635" s="293">
        <v>540000000</v>
      </c>
      <c r="D7635">
        <f t="shared" si="238"/>
        <v>5801149</v>
      </c>
      <c r="E7635">
        <f t="shared" si="239"/>
        <v>5833087</v>
      </c>
    </row>
    <row r="7636" spans="1:5">
      <c r="A7636">
        <v>5801151</v>
      </c>
      <c r="B7636">
        <v>5833088</v>
      </c>
      <c r="C7636" s="293">
        <v>254200000</v>
      </c>
      <c r="D7636">
        <f t="shared" si="238"/>
        <v>5801151</v>
      </c>
      <c r="E7636">
        <f t="shared" si="239"/>
        <v>5833088</v>
      </c>
    </row>
    <row r="7637" spans="1:5">
      <c r="A7637">
        <v>5801154</v>
      </c>
      <c r="B7637">
        <v>5833089</v>
      </c>
      <c r="C7637" s="293">
        <v>128200000</v>
      </c>
      <c r="D7637">
        <f t="shared" si="238"/>
        <v>5801154</v>
      </c>
      <c r="E7637">
        <f t="shared" si="239"/>
        <v>5833089</v>
      </c>
    </row>
    <row r="7638" spans="1:5">
      <c r="A7638">
        <v>5801155</v>
      </c>
      <c r="B7638">
        <v>5833090</v>
      </c>
      <c r="C7638" s="293">
        <v>116400000</v>
      </c>
      <c r="D7638">
        <f t="shared" si="238"/>
        <v>5801155</v>
      </c>
      <c r="E7638">
        <f t="shared" si="239"/>
        <v>5833090</v>
      </c>
    </row>
    <row r="7639" spans="1:5">
      <c r="A7639">
        <v>5801156</v>
      </c>
      <c r="B7639">
        <v>5833091</v>
      </c>
      <c r="C7639" s="293">
        <v>300000000</v>
      </c>
      <c r="D7639">
        <f t="shared" si="238"/>
        <v>5801156</v>
      </c>
      <c r="E7639">
        <f t="shared" si="239"/>
        <v>5833091</v>
      </c>
    </row>
    <row r="7640" spans="1:5">
      <c r="A7640">
        <v>5801157</v>
      </c>
      <c r="B7640">
        <v>5833092</v>
      </c>
      <c r="C7640" s="293">
        <v>108000000</v>
      </c>
      <c r="D7640">
        <f t="shared" si="238"/>
        <v>5801157</v>
      </c>
      <c r="E7640">
        <f t="shared" si="239"/>
        <v>5833092</v>
      </c>
    </row>
    <row r="7641" spans="1:5">
      <c r="A7641">
        <v>5801158</v>
      </c>
      <c r="B7641">
        <v>5833093</v>
      </c>
      <c r="C7641" s="293">
        <v>317500000</v>
      </c>
      <c r="D7641">
        <f t="shared" si="238"/>
        <v>5801158</v>
      </c>
      <c r="E7641">
        <f t="shared" si="239"/>
        <v>5833093</v>
      </c>
    </row>
    <row r="7642" spans="1:5">
      <c r="A7642">
        <v>5801159</v>
      </c>
      <c r="B7642">
        <v>5833094</v>
      </c>
      <c r="C7642" s="293">
        <v>150000000</v>
      </c>
      <c r="D7642">
        <f t="shared" si="238"/>
        <v>5801159</v>
      </c>
      <c r="E7642">
        <f t="shared" si="239"/>
        <v>5833094</v>
      </c>
    </row>
    <row r="7643" spans="1:5">
      <c r="A7643">
        <v>5801162</v>
      </c>
      <c r="B7643">
        <v>5833095</v>
      </c>
      <c r="C7643" s="293">
        <v>87600000</v>
      </c>
      <c r="D7643">
        <f t="shared" si="238"/>
        <v>5801162</v>
      </c>
      <c r="E7643">
        <f t="shared" si="239"/>
        <v>5833095</v>
      </c>
    </row>
    <row r="7644" spans="1:5">
      <c r="A7644">
        <v>5801163</v>
      </c>
      <c r="B7644">
        <v>5833096</v>
      </c>
      <c r="C7644" s="293">
        <v>170300000</v>
      </c>
      <c r="D7644">
        <f t="shared" si="238"/>
        <v>5801163</v>
      </c>
      <c r="E7644">
        <f t="shared" si="239"/>
        <v>5833096</v>
      </c>
    </row>
    <row r="7645" spans="1:5">
      <c r="A7645">
        <v>5801164</v>
      </c>
      <c r="B7645">
        <v>5833097</v>
      </c>
      <c r="C7645" s="293">
        <v>172300000</v>
      </c>
      <c r="D7645">
        <f t="shared" si="238"/>
        <v>5801164</v>
      </c>
      <c r="E7645">
        <f t="shared" si="239"/>
        <v>5833097</v>
      </c>
    </row>
    <row r="7646" spans="1:5">
      <c r="A7646">
        <v>5801166</v>
      </c>
      <c r="B7646">
        <v>5833098</v>
      </c>
      <c r="C7646" s="293">
        <v>140000000</v>
      </c>
      <c r="D7646">
        <f t="shared" si="238"/>
        <v>5801166</v>
      </c>
      <c r="E7646">
        <f t="shared" si="239"/>
        <v>5833098</v>
      </c>
    </row>
    <row r="7647" spans="1:5">
      <c r="A7647">
        <v>5801167</v>
      </c>
      <c r="B7647">
        <v>5833099</v>
      </c>
      <c r="C7647" s="293">
        <v>88400000</v>
      </c>
      <c r="D7647">
        <f t="shared" si="238"/>
        <v>5801167</v>
      </c>
      <c r="E7647">
        <f t="shared" si="239"/>
        <v>5833099</v>
      </c>
    </row>
    <row r="7648" spans="1:5">
      <c r="A7648">
        <v>5801168</v>
      </c>
      <c r="B7648">
        <v>5833100</v>
      </c>
      <c r="C7648" s="293">
        <v>366900000</v>
      </c>
      <c r="D7648">
        <f t="shared" si="238"/>
        <v>5801168</v>
      </c>
      <c r="E7648">
        <f t="shared" si="239"/>
        <v>5833100</v>
      </c>
    </row>
    <row r="7649" spans="1:5">
      <c r="A7649">
        <v>5801170</v>
      </c>
      <c r="B7649">
        <v>5833101</v>
      </c>
      <c r="C7649" s="293">
        <v>109300000</v>
      </c>
      <c r="D7649">
        <f t="shared" si="238"/>
        <v>5801170</v>
      </c>
      <c r="E7649">
        <f t="shared" si="239"/>
        <v>5833101</v>
      </c>
    </row>
    <row r="7650" spans="1:5">
      <c r="A7650">
        <v>5801171</v>
      </c>
      <c r="B7650">
        <v>5833102</v>
      </c>
      <c r="C7650" s="293">
        <v>110000000</v>
      </c>
      <c r="D7650">
        <f t="shared" si="238"/>
        <v>5801171</v>
      </c>
      <c r="E7650">
        <f t="shared" si="239"/>
        <v>5833102</v>
      </c>
    </row>
    <row r="7651" spans="1:5">
      <c r="A7651">
        <v>5801174</v>
      </c>
      <c r="B7651">
        <v>5833103</v>
      </c>
      <c r="C7651" s="293">
        <v>207600000</v>
      </c>
      <c r="D7651">
        <f t="shared" si="238"/>
        <v>5801174</v>
      </c>
      <c r="E7651">
        <f t="shared" si="239"/>
        <v>5833103</v>
      </c>
    </row>
    <row r="7652" spans="1:5">
      <c r="A7652">
        <v>5801175</v>
      </c>
      <c r="B7652">
        <v>5833104</v>
      </c>
      <c r="C7652" s="293">
        <v>178200000</v>
      </c>
      <c r="D7652">
        <f t="shared" si="238"/>
        <v>5801175</v>
      </c>
      <c r="E7652">
        <f t="shared" si="239"/>
        <v>5833104</v>
      </c>
    </row>
    <row r="7653" spans="1:5">
      <c r="A7653">
        <v>5801176</v>
      </c>
      <c r="B7653">
        <v>5833105</v>
      </c>
      <c r="C7653" s="293">
        <v>115000000</v>
      </c>
      <c r="D7653">
        <f t="shared" si="238"/>
        <v>5801176</v>
      </c>
      <c r="E7653">
        <f t="shared" si="239"/>
        <v>5833105</v>
      </c>
    </row>
    <row r="7654" spans="1:5">
      <c r="A7654">
        <v>5801177</v>
      </c>
      <c r="B7654">
        <v>5833106</v>
      </c>
      <c r="C7654" s="293">
        <v>142000000</v>
      </c>
      <c r="D7654">
        <f t="shared" si="238"/>
        <v>5801177</v>
      </c>
      <c r="E7654">
        <f t="shared" si="239"/>
        <v>5833106</v>
      </c>
    </row>
    <row r="7655" spans="1:5">
      <c r="A7655">
        <v>5801178</v>
      </c>
      <c r="B7655">
        <v>5833107</v>
      </c>
      <c r="C7655" s="293">
        <v>344400000</v>
      </c>
      <c r="D7655">
        <f t="shared" si="238"/>
        <v>5801178</v>
      </c>
      <c r="E7655">
        <f t="shared" si="239"/>
        <v>5833107</v>
      </c>
    </row>
    <row r="7656" spans="1:5">
      <c r="A7656">
        <v>5801179</v>
      </c>
      <c r="B7656">
        <v>5833108</v>
      </c>
      <c r="C7656" s="293">
        <v>175600000</v>
      </c>
      <c r="D7656">
        <f t="shared" si="238"/>
        <v>5801179</v>
      </c>
      <c r="E7656">
        <f t="shared" si="239"/>
        <v>5833108</v>
      </c>
    </row>
    <row r="7657" spans="1:5">
      <c r="A7657">
        <v>5801180</v>
      </c>
      <c r="B7657">
        <v>5833109</v>
      </c>
      <c r="C7657" s="293">
        <v>106100000</v>
      </c>
      <c r="D7657">
        <f t="shared" si="238"/>
        <v>5801180</v>
      </c>
      <c r="E7657">
        <f t="shared" si="239"/>
        <v>5833109</v>
      </c>
    </row>
    <row r="7658" spans="1:5">
      <c r="A7658">
        <v>5801181</v>
      </c>
      <c r="B7658">
        <v>5833110</v>
      </c>
      <c r="C7658" s="293">
        <v>132400000</v>
      </c>
      <c r="D7658">
        <f t="shared" si="238"/>
        <v>5801181</v>
      </c>
      <c r="E7658">
        <f t="shared" si="239"/>
        <v>5833110</v>
      </c>
    </row>
    <row r="7659" spans="1:5">
      <c r="A7659">
        <v>5801182</v>
      </c>
      <c r="B7659">
        <v>5833111</v>
      </c>
      <c r="C7659" s="293">
        <v>139500000</v>
      </c>
      <c r="D7659">
        <f t="shared" si="238"/>
        <v>5801182</v>
      </c>
      <c r="E7659">
        <f t="shared" si="239"/>
        <v>5833111</v>
      </c>
    </row>
    <row r="7660" spans="1:5">
      <c r="A7660">
        <v>5801183</v>
      </c>
      <c r="B7660">
        <v>5833112</v>
      </c>
      <c r="C7660" s="293">
        <v>200400000</v>
      </c>
      <c r="D7660">
        <f t="shared" si="238"/>
        <v>5801183</v>
      </c>
      <c r="E7660">
        <f t="shared" si="239"/>
        <v>5833112</v>
      </c>
    </row>
    <row r="7661" spans="1:5">
      <c r="A7661">
        <v>5801184</v>
      </c>
      <c r="B7661">
        <v>5833113</v>
      </c>
      <c r="C7661" s="293">
        <v>184200000</v>
      </c>
      <c r="D7661">
        <f t="shared" si="238"/>
        <v>5801184</v>
      </c>
      <c r="E7661">
        <f t="shared" si="239"/>
        <v>5833113</v>
      </c>
    </row>
    <row r="7662" spans="1:5">
      <c r="A7662">
        <v>5801185</v>
      </c>
      <c r="B7662">
        <v>5833114</v>
      </c>
      <c r="C7662" s="293">
        <v>175000000</v>
      </c>
      <c r="D7662">
        <f t="shared" si="238"/>
        <v>5801185</v>
      </c>
      <c r="E7662">
        <f t="shared" si="239"/>
        <v>5833114</v>
      </c>
    </row>
    <row r="7663" spans="1:5">
      <c r="A7663">
        <v>5801186</v>
      </c>
      <c r="B7663">
        <v>5833115</v>
      </c>
      <c r="C7663" s="293">
        <v>115100000</v>
      </c>
      <c r="D7663">
        <f t="shared" si="238"/>
        <v>5801186</v>
      </c>
      <c r="E7663">
        <f t="shared" si="239"/>
        <v>5833115</v>
      </c>
    </row>
    <row r="7664" spans="1:5">
      <c r="A7664">
        <v>5801187</v>
      </c>
      <c r="B7664">
        <v>5833116</v>
      </c>
      <c r="C7664" s="293">
        <v>200800000</v>
      </c>
      <c r="D7664">
        <f t="shared" si="238"/>
        <v>5801187</v>
      </c>
      <c r="E7664">
        <f t="shared" si="239"/>
        <v>5833116</v>
      </c>
    </row>
    <row r="7665" spans="1:5">
      <c r="A7665">
        <v>5801188</v>
      </c>
      <c r="B7665">
        <v>5833117</v>
      </c>
      <c r="C7665" s="293">
        <v>214400000</v>
      </c>
      <c r="D7665">
        <f t="shared" si="238"/>
        <v>5801188</v>
      </c>
      <c r="E7665">
        <f t="shared" si="239"/>
        <v>5833117</v>
      </c>
    </row>
    <row r="7666" spans="1:5">
      <c r="A7666">
        <v>5801189</v>
      </c>
      <c r="B7666">
        <v>5833118</v>
      </c>
      <c r="C7666" s="293">
        <v>159400000</v>
      </c>
      <c r="D7666">
        <f t="shared" si="238"/>
        <v>5801189</v>
      </c>
      <c r="E7666">
        <f t="shared" si="239"/>
        <v>5833118</v>
      </c>
    </row>
    <row r="7667" spans="1:5">
      <c r="A7667">
        <v>5801190</v>
      </c>
      <c r="B7667">
        <v>5833119</v>
      </c>
      <c r="C7667" s="293">
        <v>108700000</v>
      </c>
      <c r="D7667">
        <f t="shared" si="238"/>
        <v>5801190</v>
      </c>
      <c r="E7667">
        <f t="shared" si="239"/>
        <v>5833119</v>
      </c>
    </row>
    <row r="7668" spans="1:5">
      <c r="A7668">
        <v>5801191</v>
      </c>
      <c r="B7668">
        <v>5833120</v>
      </c>
      <c r="C7668" s="293">
        <v>104100000</v>
      </c>
      <c r="D7668">
        <f t="shared" si="238"/>
        <v>5801191</v>
      </c>
      <c r="E7668">
        <f t="shared" si="239"/>
        <v>5833120</v>
      </c>
    </row>
    <row r="7669" spans="1:5">
      <c r="A7669">
        <v>5801192</v>
      </c>
      <c r="B7669">
        <v>5833121</v>
      </c>
      <c r="C7669" s="293">
        <v>72600000</v>
      </c>
      <c r="D7669">
        <f t="shared" si="238"/>
        <v>5801192</v>
      </c>
      <c r="E7669">
        <f t="shared" si="239"/>
        <v>5833121</v>
      </c>
    </row>
    <row r="7670" spans="1:5">
      <c r="A7670">
        <v>5801193</v>
      </c>
      <c r="B7670">
        <v>5833122</v>
      </c>
      <c r="C7670" s="293">
        <v>87500000</v>
      </c>
      <c r="D7670">
        <f t="shared" si="238"/>
        <v>5801193</v>
      </c>
      <c r="E7670">
        <f t="shared" si="239"/>
        <v>5833122</v>
      </c>
    </row>
    <row r="7671" spans="1:5">
      <c r="A7671">
        <v>5801194</v>
      </c>
      <c r="B7671">
        <v>5833123</v>
      </c>
      <c r="C7671" s="293">
        <v>214900000</v>
      </c>
      <c r="D7671">
        <f t="shared" si="238"/>
        <v>5801194</v>
      </c>
      <c r="E7671">
        <f t="shared" si="239"/>
        <v>5833123</v>
      </c>
    </row>
    <row r="7672" spans="1:5">
      <c r="A7672">
        <v>5801195</v>
      </c>
      <c r="B7672">
        <v>5833124</v>
      </c>
      <c r="C7672" s="293">
        <v>100500000</v>
      </c>
      <c r="D7672">
        <f t="shared" si="238"/>
        <v>5801195</v>
      </c>
      <c r="E7672">
        <f t="shared" si="239"/>
        <v>5833124</v>
      </c>
    </row>
    <row r="7673" spans="1:5">
      <c r="A7673">
        <v>5801197</v>
      </c>
      <c r="B7673">
        <v>5833125</v>
      </c>
      <c r="C7673" s="293">
        <v>215100000</v>
      </c>
      <c r="D7673">
        <f t="shared" si="238"/>
        <v>5801197</v>
      </c>
      <c r="E7673">
        <f t="shared" si="239"/>
        <v>5833125</v>
      </c>
    </row>
    <row r="7674" spans="1:5">
      <c r="A7674">
        <v>5801200</v>
      </c>
      <c r="B7674">
        <v>5833126</v>
      </c>
      <c r="C7674" s="293">
        <v>147600000</v>
      </c>
      <c r="D7674">
        <f t="shared" si="238"/>
        <v>5801200</v>
      </c>
      <c r="E7674">
        <f t="shared" si="239"/>
        <v>5833126</v>
      </c>
    </row>
    <row r="7675" spans="1:5">
      <c r="A7675">
        <v>5801201</v>
      </c>
      <c r="B7675">
        <v>5833127</v>
      </c>
      <c r="C7675" s="293">
        <v>121600000</v>
      </c>
      <c r="D7675">
        <f t="shared" si="238"/>
        <v>5801201</v>
      </c>
      <c r="E7675">
        <f t="shared" si="239"/>
        <v>5833127</v>
      </c>
    </row>
    <row r="7676" spans="1:5">
      <c r="A7676">
        <v>5801202</v>
      </c>
      <c r="B7676">
        <v>5833128</v>
      </c>
      <c r="C7676" s="293">
        <v>318000000</v>
      </c>
      <c r="D7676">
        <f t="shared" si="238"/>
        <v>5801202</v>
      </c>
      <c r="E7676">
        <f t="shared" si="239"/>
        <v>5833128</v>
      </c>
    </row>
    <row r="7677" spans="1:5">
      <c r="A7677">
        <v>5801204</v>
      </c>
      <c r="B7677">
        <v>5833129</v>
      </c>
      <c r="C7677" s="293">
        <v>231600000</v>
      </c>
      <c r="D7677">
        <f t="shared" si="238"/>
        <v>5801204</v>
      </c>
      <c r="E7677">
        <f t="shared" si="239"/>
        <v>5833129</v>
      </c>
    </row>
    <row r="7678" spans="1:5">
      <c r="A7678">
        <v>5801205</v>
      </c>
      <c r="B7678">
        <v>5833130</v>
      </c>
      <c r="C7678" s="293">
        <v>272000000</v>
      </c>
      <c r="D7678">
        <f t="shared" si="238"/>
        <v>5801205</v>
      </c>
      <c r="E7678">
        <f t="shared" si="239"/>
        <v>5833130</v>
      </c>
    </row>
    <row r="7679" spans="1:5">
      <c r="A7679">
        <v>5801206</v>
      </c>
      <c r="B7679">
        <v>5833131</v>
      </c>
      <c r="C7679" s="293">
        <v>108400000</v>
      </c>
      <c r="D7679">
        <f t="shared" si="238"/>
        <v>5801206</v>
      </c>
      <c r="E7679">
        <f t="shared" si="239"/>
        <v>5833131</v>
      </c>
    </row>
    <row r="7680" spans="1:5">
      <c r="A7680">
        <v>5801209</v>
      </c>
      <c r="B7680">
        <v>5833132</v>
      </c>
      <c r="C7680" s="293">
        <v>202100000</v>
      </c>
      <c r="D7680">
        <f t="shared" si="238"/>
        <v>5801209</v>
      </c>
      <c r="E7680">
        <f t="shared" si="239"/>
        <v>5833132</v>
      </c>
    </row>
    <row r="7681" spans="1:5">
      <c r="A7681">
        <v>5801210</v>
      </c>
      <c r="B7681">
        <v>5833133</v>
      </c>
      <c r="C7681" s="293">
        <v>173300000</v>
      </c>
      <c r="D7681">
        <f t="shared" si="238"/>
        <v>5801210</v>
      </c>
      <c r="E7681">
        <f t="shared" si="239"/>
        <v>5833133</v>
      </c>
    </row>
    <row r="7682" spans="1:5">
      <c r="A7682">
        <v>5801212</v>
      </c>
      <c r="B7682">
        <v>5833134</v>
      </c>
      <c r="C7682" s="293">
        <v>196000000</v>
      </c>
      <c r="D7682">
        <f t="shared" si="238"/>
        <v>5801212</v>
      </c>
      <c r="E7682">
        <f t="shared" si="239"/>
        <v>5833134</v>
      </c>
    </row>
    <row r="7683" spans="1:5">
      <c r="A7683">
        <v>5801213</v>
      </c>
      <c r="B7683">
        <v>5833135</v>
      </c>
      <c r="C7683" s="293">
        <v>109700000</v>
      </c>
      <c r="D7683">
        <f t="shared" ref="D7683:D7746" si="240">+A7683*1</f>
        <v>5801213</v>
      </c>
      <c r="E7683">
        <f t="shared" ref="E7683:E7746" si="241">+B7683*1</f>
        <v>5833135</v>
      </c>
    </row>
    <row r="7684" spans="1:5">
      <c r="A7684">
        <v>5801214</v>
      </c>
      <c r="B7684">
        <v>5833136</v>
      </c>
      <c r="C7684" s="293">
        <v>111200000</v>
      </c>
      <c r="D7684">
        <f t="shared" si="240"/>
        <v>5801214</v>
      </c>
      <c r="E7684">
        <f t="shared" si="241"/>
        <v>5833136</v>
      </c>
    </row>
    <row r="7685" spans="1:5">
      <c r="A7685">
        <v>5801215</v>
      </c>
      <c r="B7685">
        <v>5833137</v>
      </c>
      <c r="C7685" s="293">
        <v>193900000</v>
      </c>
      <c r="D7685">
        <f t="shared" si="240"/>
        <v>5801215</v>
      </c>
      <c r="E7685">
        <f t="shared" si="241"/>
        <v>5833137</v>
      </c>
    </row>
    <row r="7686" spans="1:5">
      <c r="A7686">
        <v>5801217</v>
      </c>
      <c r="B7686">
        <v>5833138</v>
      </c>
      <c r="C7686" s="293">
        <v>147300000</v>
      </c>
      <c r="D7686">
        <f t="shared" si="240"/>
        <v>5801217</v>
      </c>
      <c r="E7686">
        <f t="shared" si="241"/>
        <v>5833138</v>
      </c>
    </row>
    <row r="7687" spans="1:5">
      <c r="A7687">
        <v>5801218</v>
      </c>
      <c r="B7687">
        <v>5833139</v>
      </c>
      <c r="C7687" s="293">
        <v>163600000</v>
      </c>
      <c r="D7687">
        <f t="shared" si="240"/>
        <v>5801218</v>
      </c>
      <c r="E7687">
        <f t="shared" si="241"/>
        <v>5833139</v>
      </c>
    </row>
    <row r="7688" spans="1:5">
      <c r="A7688">
        <v>5801220</v>
      </c>
      <c r="B7688">
        <v>5833140</v>
      </c>
      <c r="C7688" s="293">
        <v>113800000</v>
      </c>
      <c r="D7688">
        <f t="shared" si="240"/>
        <v>5801220</v>
      </c>
      <c r="E7688">
        <f t="shared" si="241"/>
        <v>5833140</v>
      </c>
    </row>
    <row r="7689" spans="1:5">
      <c r="A7689">
        <v>5801221</v>
      </c>
      <c r="B7689">
        <v>5833141</v>
      </c>
      <c r="C7689" s="293">
        <v>178800000</v>
      </c>
      <c r="D7689">
        <f t="shared" si="240"/>
        <v>5801221</v>
      </c>
      <c r="E7689">
        <f t="shared" si="241"/>
        <v>5833141</v>
      </c>
    </row>
    <row r="7690" spans="1:5">
      <c r="A7690">
        <v>5801222</v>
      </c>
      <c r="B7690">
        <v>5833142</v>
      </c>
      <c r="C7690" s="293">
        <v>73300000</v>
      </c>
      <c r="D7690">
        <f t="shared" si="240"/>
        <v>5801222</v>
      </c>
      <c r="E7690">
        <f t="shared" si="241"/>
        <v>5833142</v>
      </c>
    </row>
    <row r="7691" spans="1:5">
      <c r="A7691">
        <v>5801223</v>
      </c>
      <c r="B7691">
        <v>5833143</v>
      </c>
      <c r="C7691" s="293">
        <v>321800000</v>
      </c>
      <c r="D7691">
        <f t="shared" si="240"/>
        <v>5801223</v>
      </c>
      <c r="E7691">
        <f t="shared" si="241"/>
        <v>5833143</v>
      </c>
    </row>
    <row r="7692" spans="1:5">
      <c r="A7692">
        <v>5801224</v>
      </c>
      <c r="B7692">
        <v>5833144</v>
      </c>
      <c r="C7692" s="293">
        <v>130800000</v>
      </c>
      <c r="D7692">
        <f t="shared" si="240"/>
        <v>5801224</v>
      </c>
      <c r="E7692">
        <f t="shared" si="241"/>
        <v>5833144</v>
      </c>
    </row>
    <row r="7693" spans="1:5">
      <c r="A7693">
        <v>5801225</v>
      </c>
      <c r="B7693">
        <v>5833145</v>
      </c>
      <c r="C7693" s="293">
        <v>131600000</v>
      </c>
      <c r="D7693">
        <f t="shared" si="240"/>
        <v>5801225</v>
      </c>
      <c r="E7693">
        <f t="shared" si="241"/>
        <v>5833145</v>
      </c>
    </row>
    <row r="7694" spans="1:5">
      <c r="A7694">
        <v>5801226</v>
      </c>
      <c r="B7694">
        <v>5833146</v>
      </c>
      <c r="C7694" s="293">
        <v>102700000</v>
      </c>
      <c r="D7694">
        <f t="shared" si="240"/>
        <v>5801226</v>
      </c>
      <c r="E7694">
        <f t="shared" si="241"/>
        <v>5833146</v>
      </c>
    </row>
    <row r="7695" spans="1:5">
      <c r="A7695">
        <v>5801227</v>
      </c>
      <c r="B7695">
        <v>5833147</v>
      </c>
      <c r="C7695" s="293">
        <v>131500000</v>
      </c>
      <c r="D7695">
        <f t="shared" si="240"/>
        <v>5801227</v>
      </c>
      <c r="E7695">
        <f t="shared" si="241"/>
        <v>5833147</v>
      </c>
    </row>
    <row r="7696" spans="1:5">
      <c r="A7696">
        <v>5801228</v>
      </c>
      <c r="B7696">
        <v>5833148</v>
      </c>
      <c r="C7696" s="293">
        <v>117900000</v>
      </c>
      <c r="D7696">
        <f t="shared" si="240"/>
        <v>5801228</v>
      </c>
      <c r="E7696">
        <f t="shared" si="241"/>
        <v>5833148</v>
      </c>
    </row>
    <row r="7697" spans="1:5">
      <c r="A7697">
        <v>5801229</v>
      </c>
      <c r="B7697">
        <v>5833149</v>
      </c>
      <c r="C7697" s="293">
        <v>118800000</v>
      </c>
      <c r="D7697">
        <f t="shared" si="240"/>
        <v>5801229</v>
      </c>
      <c r="E7697">
        <f t="shared" si="241"/>
        <v>5833149</v>
      </c>
    </row>
    <row r="7698" spans="1:5">
      <c r="A7698">
        <v>5801230</v>
      </c>
      <c r="B7698">
        <v>5833150</v>
      </c>
      <c r="C7698" s="293">
        <v>170000000</v>
      </c>
      <c r="D7698">
        <f t="shared" si="240"/>
        <v>5801230</v>
      </c>
      <c r="E7698">
        <f t="shared" si="241"/>
        <v>5833150</v>
      </c>
    </row>
    <row r="7699" spans="1:5">
      <c r="A7699">
        <v>5801232</v>
      </c>
      <c r="B7699">
        <v>5833151</v>
      </c>
      <c r="C7699" s="293">
        <v>203100000</v>
      </c>
      <c r="D7699">
        <f t="shared" si="240"/>
        <v>5801232</v>
      </c>
      <c r="E7699">
        <f t="shared" si="241"/>
        <v>5833151</v>
      </c>
    </row>
    <row r="7700" spans="1:5">
      <c r="A7700">
        <v>5801233</v>
      </c>
      <c r="B7700">
        <v>5833152</v>
      </c>
      <c r="C7700" s="293">
        <v>107700000</v>
      </c>
      <c r="D7700">
        <f t="shared" si="240"/>
        <v>5801233</v>
      </c>
      <c r="E7700">
        <f t="shared" si="241"/>
        <v>5833152</v>
      </c>
    </row>
    <row r="7701" spans="1:5">
      <c r="A7701">
        <v>5801235</v>
      </c>
      <c r="B7701">
        <v>5833153</v>
      </c>
      <c r="C7701" s="293">
        <v>360000000</v>
      </c>
      <c r="D7701">
        <f t="shared" si="240"/>
        <v>5801235</v>
      </c>
      <c r="E7701">
        <f t="shared" si="241"/>
        <v>5833153</v>
      </c>
    </row>
    <row r="7702" spans="1:5">
      <c r="A7702">
        <v>5801236</v>
      </c>
      <c r="B7702">
        <v>5833154</v>
      </c>
      <c r="C7702" s="293">
        <v>325000000</v>
      </c>
      <c r="D7702">
        <f t="shared" si="240"/>
        <v>5801236</v>
      </c>
      <c r="E7702">
        <f t="shared" si="241"/>
        <v>5833154</v>
      </c>
    </row>
    <row r="7703" spans="1:5">
      <c r="A7703">
        <v>5801239</v>
      </c>
      <c r="B7703">
        <v>5833155</v>
      </c>
      <c r="C7703" s="293">
        <v>131400000</v>
      </c>
      <c r="D7703">
        <f t="shared" si="240"/>
        <v>5801239</v>
      </c>
      <c r="E7703">
        <f t="shared" si="241"/>
        <v>5833155</v>
      </c>
    </row>
    <row r="7704" spans="1:5">
      <c r="A7704">
        <v>5801240</v>
      </c>
      <c r="B7704">
        <v>5833156</v>
      </c>
      <c r="C7704" s="293">
        <v>939700000</v>
      </c>
      <c r="D7704">
        <f t="shared" si="240"/>
        <v>5801240</v>
      </c>
      <c r="E7704">
        <f t="shared" si="241"/>
        <v>5833156</v>
      </c>
    </row>
    <row r="7705" spans="1:5">
      <c r="A7705">
        <v>5801241</v>
      </c>
      <c r="B7705">
        <v>5833157</v>
      </c>
      <c r="C7705" s="293">
        <v>132000000</v>
      </c>
      <c r="D7705">
        <f t="shared" si="240"/>
        <v>5801241</v>
      </c>
      <c r="E7705">
        <f t="shared" si="241"/>
        <v>5833157</v>
      </c>
    </row>
    <row r="7706" spans="1:5">
      <c r="A7706">
        <v>5801242</v>
      </c>
      <c r="B7706">
        <v>5833158</v>
      </c>
      <c r="C7706" s="293">
        <v>144600000</v>
      </c>
      <c r="D7706">
        <f t="shared" si="240"/>
        <v>5801242</v>
      </c>
      <c r="E7706">
        <f t="shared" si="241"/>
        <v>5833158</v>
      </c>
    </row>
    <row r="7707" spans="1:5">
      <c r="A7707">
        <v>5801243</v>
      </c>
      <c r="B7707">
        <v>5833159</v>
      </c>
      <c r="C7707" s="293">
        <v>142300000</v>
      </c>
      <c r="D7707">
        <f t="shared" si="240"/>
        <v>5801243</v>
      </c>
      <c r="E7707">
        <f t="shared" si="241"/>
        <v>5833159</v>
      </c>
    </row>
    <row r="7708" spans="1:5">
      <c r="A7708">
        <v>5801245</v>
      </c>
      <c r="B7708">
        <v>5833160</v>
      </c>
      <c r="C7708" s="293">
        <v>318800000</v>
      </c>
      <c r="D7708">
        <f t="shared" si="240"/>
        <v>5801245</v>
      </c>
      <c r="E7708">
        <f t="shared" si="241"/>
        <v>5833160</v>
      </c>
    </row>
    <row r="7709" spans="1:5">
      <c r="A7709">
        <v>5801246</v>
      </c>
      <c r="B7709">
        <v>5833161</v>
      </c>
      <c r="C7709" s="293">
        <v>140600000</v>
      </c>
      <c r="D7709">
        <f t="shared" si="240"/>
        <v>5801246</v>
      </c>
      <c r="E7709">
        <f t="shared" si="241"/>
        <v>5833161</v>
      </c>
    </row>
    <row r="7710" spans="1:5">
      <c r="A7710">
        <v>5801249</v>
      </c>
      <c r="B7710">
        <v>5833162</v>
      </c>
      <c r="C7710" s="293">
        <v>134700000</v>
      </c>
      <c r="D7710">
        <f t="shared" si="240"/>
        <v>5801249</v>
      </c>
      <c r="E7710">
        <f t="shared" si="241"/>
        <v>5833162</v>
      </c>
    </row>
    <row r="7711" spans="1:5">
      <c r="A7711">
        <v>5801250</v>
      </c>
      <c r="B7711">
        <v>5833163</v>
      </c>
      <c r="C7711" s="293">
        <v>174900000</v>
      </c>
      <c r="D7711">
        <f t="shared" si="240"/>
        <v>5801250</v>
      </c>
      <c r="E7711">
        <f t="shared" si="241"/>
        <v>5833163</v>
      </c>
    </row>
    <row r="7712" spans="1:5">
      <c r="A7712">
        <v>5801252</v>
      </c>
      <c r="B7712">
        <v>5833164</v>
      </c>
      <c r="C7712" s="293">
        <v>129700000</v>
      </c>
      <c r="D7712">
        <f t="shared" si="240"/>
        <v>5801252</v>
      </c>
      <c r="E7712">
        <f t="shared" si="241"/>
        <v>5833164</v>
      </c>
    </row>
    <row r="7713" spans="1:5">
      <c r="A7713">
        <v>5801253</v>
      </c>
      <c r="B7713">
        <v>5833165</v>
      </c>
      <c r="C7713" s="293">
        <v>134900000</v>
      </c>
      <c r="D7713">
        <f t="shared" si="240"/>
        <v>5801253</v>
      </c>
      <c r="E7713">
        <f t="shared" si="241"/>
        <v>5833165</v>
      </c>
    </row>
    <row r="7714" spans="1:5">
      <c r="A7714">
        <v>5801254</v>
      </c>
      <c r="B7714">
        <v>5833166</v>
      </c>
      <c r="C7714" s="293">
        <v>128700000</v>
      </c>
      <c r="D7714">
        <f t="shared" si="240"/>
        <v>5801254</v>
      </c>
      <c r="E7714">
        <f t="shared" si="241"/>
        <v>5833166</v>
      </c>
    </row>
    <row r="7715" spans="1:5">
      <c r="A7715">
        <v>5801255</v>
      </c>
      <c r="B7715">
        <v>5833167</v>
      </c>
      <c r="C7715" s="293">
        <v>303500000</v>
      </c>
      <c r="D7715">
        <f t="shared" si="240"/>
        <v>5801255</v>
      </c>
      <c r="E7715">
        <f t="shared" si="241"/>
        <v>5833167</v>
      </c>
    </row>
    <row r="7716" spans="1:5">
      <c r="A7716">
        <v>5801256</v>
      </c>
      <c r="B7716">
        <v>5833168</v>
      </c>
      <c r="C7716" s="293">
        <v>684000000</v>
      </c>
      <c r="D7716">
        <f t="shared" si="240"/>
        <v>5801256</v>
      </c>
      <c r="E7716">
        <f t="shared" si="241"/>
        <v>5833168</v>
      </c>
    </row>
    <row r="7717" spans="1:5">
      <c r="A7717">
        <v>5801260</v>
      </c>
      <c r="B7717">
        <v>5833169</v>
      </c>
      <c r="C7717" s="293">
        <v>328400000</v>
      </c>
      <c r="D7717">
        <f t="shared" si="240"/>
        <v>5801260</v>
      </c>
      <c r="E7717">
        <f t="shared" si="241"/>
        <v>5833169</v>
      </c>
    </row>
    <row r="7718" spans="1:5">
      <c r="A7718">
        <v>5801261</v>
      </c>
      <c r="B7718">
        <v>5833170</v>
      </c>
      <c r="C7718" s="293">
        <v>147200000</v>
      </c>
      <c r="D7718">
        <f t="shared" si="240"/>
        <v>5801261</v>
      </c>
      <c r="E7718">
        <f t="shared" si="241"/>
        <v>5833170</v>
      </c>
    </row>
    <row r="7719" spans="1:5">
      <c r="A7719">
        <v>5801262</v>
      </c>
      <c r="B7719">
        <v>5833171</v>
      </c>
      <c r="C7719" s="293">
        <v>122700000</v>
      </c>
      <c r="D7719">
        <f t="shared" si="240"/>
        <v>5801262</v>
      </c>
      <c r="E7719">
        <f t="shared" si="241"/>
        <v>5833171</v>
      </c>
    </row>
    <row r="7720" spans="1:5">
      <c r="A7720">
        <v>5801264</v>
      </c>
      <c r="B7720">
        <v>5833172</v>
      </c>
      <c r="C7720" s="293">
        <v>93000000</v>
      </c>
      <c r="D7720">
        <f t="shared" si="240"/>
        <v>5801264</v>
      </c>
      <c r="E7720">
        <f t="shared" si="241"/>
        <v>5833172</v>
      </c>
    </row>
    <row r="7721" spans="1:5">
      <c r="A7721">
        <v>5801267</v>
      </c>
      <c r="B7721">
        <v>5833173</v>
      </c>
      <c r="C7721" s="293">
        <v>184900000</v>
      </c>
      <c r="D7721">
        <f t="shared" si="240"/>
        <v>5801267</v>
      </c>
      <c r="E7721">
        <f t="shared" si="241"/>
        <v>5833173</v>
      </c>
    </row>
    <row r="7722" spans="1:5">
      <c r="A7722">
        <v>5801269</v>
      </c>
      <c r="B7722">
        <v>5833174</v>
      </c>
      <c r="C7722" s="293">
        <v>161400000</v>
      </c>
      <c r="D7722">
        <f t="shared" si="240"/>
        <v>5801269</v>
      </c>
      <c r="E7722">
        <f t="shared" si="241"/>
        <v>5833174</v>
      </c>
    </row>
    <row r="7723" spans="1:5">
      <c r="A7723">
        <v>5801270</v>
      </c>
      <c r="B7723">
        <v>5833175</v>
      </c>
      <c r="C7723" s="293">
        <v>273900000</v>
      </c>
      <c r="D7723">
        <f t="shared" si="240"/>
        <v>5801270</v>
      </c>
      <c r="E7723">
        <f t="shared" si="241"/>
        <v>5833175</v>
      </c>
    </row>
    <row r="7724" spans="1:5">
      <c r="A7724">
        <v>5801271</v>
      </c>
      <c r="B7724">
        <v>5833176</v>
      </c>
      <c r="C7724" s="293">
        <v>132500000</v>
      </c>
      <c r="D7724">
        <f t="shared" si="240"/>
        <v>5801271</v>
      </c>
      <c r="E7724">
        <f t="shared" si="241"/>
        <v>5833176</v>
      </c>
    </row>
    <row r="7725" spans="1:5">
      <c r="A7725">
        <v>5801273</v>
      </c>
      <c r="B7725">
        <v>5833177</v>
      </c>
      <c r="C7725" s="293">
        <v>124500000</v>
      </c>
      <c r="D7725">
        <f t="shared" si="240"/>
        <v>5801273</v>
      </c>
      <c r="E7725">
        <f t="shared" si="241"/>
        <v>5833177</v>
      </c>
    </row>
    <row r="7726" spans="1:5">
      <c r="A7726">
        <v>5801274</v>
      </c>
      <c r="B7726">
        <v>5833178</v>
      </c>
      <c r="C7726" s="293">
        <v>210200000</v>
      </c>
      <c r="D7726">
        <f t="shared" si="240"/>
        <v>5801274</v>
      </c>
      <c r="E7726">
        <f t="shared" si="241"/>
        <v>5833178</v>
      </c>
    </row>
    <row r="7727" spans="1:5">
      <c r="A7727">
        <v>5801278</v>
      </c>
      <c r="B7727">
        <v>5833179</v>
      </c>
      <c r="C7727" s="293">
        <v>222900000</v>
      </c>
      <c r="D7727">
        <f t="shared" si="240"/>
        <v>5801278</v>
      </c>
      <c r="E7727">
        <f t="shared" si="241"/>
        <v>5833179</v>
      </c>
    </row>
    <row r="7728" spans="1:5">
      <c r="A7728">
        <v>5801279</v>
      </c>
      <c r="B7728">
        <v>5833180</v>
      </c>
      <c r="C7728" s="293">
        <v>320000000</v>
      </c>
      <c r="D7728">
        <f t="shared" si="240"/>
        <v>5801279</v>
      </c>
      <c r="E7728">
        <f t="shared" si="241"/>
        <v>5833180</v>
      </c>
    </row>
    <row r="7729" spans="1:5">
      <c r="A7729">
        <v>5801281</v>
      </c>
      <c r="B7729">
        <v>5833181</v>
      </c>
      <c r="C7729" s="293">
        <v>208400000</v>
      </c>
      <c r="D7729">
        <f t="shared" si="240"/>
        <v>5801281</v>
      </c>
      <c r="E7729">
        <f t="shared" si="241"/>
        <v>5833181</v>
      </c>
    </row>
    <row r="7730" spans="1:5">
      <c r="A7730">
        <v>5801283</v>
      </c>
      <c r="B7730">
        <v>5833182</v>
      </c>
      <c r="C7730" s="293">
        <v>530400000</v>
      </c>
      <c r="D7730">
        <f t="shared" si="240"/>
        <v>5801283</v>
      </c>
      <c r="E7730">
        <f t="shared" si="241"/>
        <v>5833182</v>
      </c>
    </row>
    <row r="7731" spans="1:5">
      <c r="A7731">
        <v>5801285</v>
      </c>
      <c r="B7731">
        <v>5833183</v>
      </c>
      <c r="C7731" s="293">
        <v>146400000</v>
      </c>
      <c r="D7731">
        <f t="shared" si="240"/>
        <v>5801285</v>
      </c>
      <c r="E7731">
        <f t="shared" si="241"/>
        <v>5833183</v>
      </c>
    </row>
    <row r="7732" spans="1:5">
      <c r="A7732">
        <v>5801286</v>
      </c>
      <c r="B7732">
        <v>5833184</v>
      </c>
      <c r="C7732" s="293">
        <v>124700000</v>
      </c>
      <c r="D7732">
        <f t="shared" si="240"/>
        <v>5801286</v>
      </c>
      <c r="E7732">
        <f t="shared" si="241"/>
        <v>5833184</v>
      </c>
    </row>
    <row r="7733" spans="1:5">
      <c r="A7733">
        <v>5801287</v>
      </c>
      <c r="B7733">
        <v>5833185</v>
      </c>
      <c r="C7733" s="293">
        <v>141500000</v>
      </c>
      <c r="D7733">
        <f t="shared" si="240"/>
        <v>5801287</v>
      </c>
      <c r="E7733">
        <f t="shared" si="241"/>
        <v>5833185</v>
      </c>
    </row>
    <row r="7734" spans="1:5">
      <c r="A7734">
        <v>5801288</v>
      </c>
      <c r="B7734">
        <v>5833186</v>
      </c>
      <c r="C7734" s="293">
        <v>378000000</v>
      </c>
      <c r="D7734">
        <f t="shared" si="240"/>
        <v>5801288</v>
      </c>
      <c r="E7734">
        <f t="shared" si="241"/>
        <v>5833186</v>
      </c>
    </row>
    <row r="7735" spans="1:5">
      <c r="A7735">
        <v>5801290</v>
      </c>
      <c r="B7735">
        <v>5833187</v>
      </c>
      <c r="C7735" s="293">
        <v>167900000</v>
      </c>
      <c r="D7735">
        <f t="shared" si="240"/>
        <v>5801290</v>
      </c>
      <c r="E7735">
        <f t="shared" si="241"/>
        <v>5833187</v>
      </c>
    </row>
    <row r="7736" spans="1:5">
      <c r="A7736">
        <v>5801291</v>
      </c>
      <c r="B7736">
        <v>5833188</v>
      </c>
      <c r="C7736" s="293">
        <v>213400000</v>
      </c>
      <c r="D7736">
        <f t="shared" si="240"/>
        <v>5801291</v>
      </c>
      <c r="E7736">
        <f t="shared" si="241"/>
        <v>5833188</v>
      </c>
    </row>
    <row r="7737" spans="1:5">
      <c r="A7737">
        <v>5801293</v>
      </c>
      <c r="B7737">
        <v>5833189</v>
      </c>
      <c r="C7737" s="293">
        <v>430900000</v>
      </c>
      <c r="D7737">
        <f t="shared" si="240"/>
        <v>5801293</v>
      </c>
      <c r="E7737">
        <f t="shared" si="241"/>
        <v>5833189</v>
      </c>
    </row>
    <row r="7738" spans="1:5">
      <c r="A7738">
        <v>5801296</v>
      </c>
      <c r="B7738">
        <v>5833190</v>
      </c>
      <c r="C7738" s="293">
        <v>131200000</v>
      </c>
      <c r="D7738">
        <f t="shared" si="240"/>
        <v>5801296</v>
      </c>
      <c r="E7738">
        <f t="shared" si="241"/>
        <v>5833190</v>
      </c>
    </row>
    <row r="7739" spans="1:5">
      <c r="A7739">
        <v>5801298</v>
      </c>
      <c r="B7739">
        <v>5833191</v>
      </c>
      <c r="C7739" s="293">
        <v>144700000</v>
      </c>
      <c r="D7739">
        <f t="shared" si="240"/>
        <v>5801298</v>
      </c>
      <c r="E7739">
        <f t="shared" si="241"/>
        <v>5833191</v>
      </c>
    </row>
    <row r="7740" spans="1:5">
      <c r="A7740">
        <v>5801301</v>
      </c>
      <c r="B7740">
        <v>5833192</v>
      </c>
      <c r="C7740" s="293">
        <v>132000000</v>
      </c>
      <c r="D7740">
        <f t="shared" si="240"/>
        <v>5801301</v>
      </c>
      <c r="E7740">
        <f t="shared" si="241"/>
        <v>5833192</v>
      </c>
    </row>
    <row r="7741" spans="1:5">
      <c r="A7741">
        <v>5801302</v>
      </c>
      <c r="B7741">
        <v>5833193</v>
      </c>
      <c r="C7741" s="293">
        <v>174600000</v>
      </c>
      <c r="D7741">
        <f t="shared" si="240"/>
        <v>5801302</v>
      </c>
      <c r="E7741">
        <f t="shared" si="241"/>
        <v>5833193</v>
      </c>
    </row>
    <row r="7742" spans="1:5">
      <c r="A7742">
        <v>5801303</v>
      </c>
      <c r="B7742">
        <v>5833194</v>
      </c>
      <c r="C7742" s="293">
        <v>523400000</v>
      </c>
      <c r="D7742">
        <f t="shared" si="240"/>
        <v>5801303</v>
      </c>
      <c r="E7742">
        <f t="shared" si="241"/>
        <v>5833194</v>
      </c>
    </row>
    <row r="7743" spans="1:5">
      <c r="A7743">
        <v>5801304</v>
      </c>
      <c r="B7743">
        <v>5833195</v>
      </c>
      <c r="C7743" s="293">
        <v>250500000</v>
      </c>
      <c r="D7743">
        <f t="shared" si="240"/>
        <v>5801304</v>
      </c>
      <c r="E7743">
        <f t="shared" si="241"/>
        <v>5833195</v>
      </c>
    </row>
    <row r="7744" spans="1:5">
      <c r="A7744">
        <v>5801305</v>
      </c>
      <c r="B7744">
        <v>5833196</v>
      </c>
      <c r="C7744" s="293">
        <v>350700000</v>
      </c>
      <c r="D7744">
        <f t="shared" si="240"/>
        <v>5801305</v>
      </c>
      <c r="E7744">
        <f t="shared" si="241"/>
        <v>5833196</v>
      </c>
    </row>
    <row r="7745" spans="1:5">
      <c r="A7745">
        <v>5801308</v>
      </c>
      <c r="B7745">
        <v>5833197</v>
      </c>
      <c r="C7745" s="293">
        <v>715800000</v>
      </c>
      <c r="D7745">
        <f t="shared" si="240"/>
        <v>5801308</v>
      </c>
      <c r="E7745">
        <f t="shared" si="241"/>
        <v>5833197</v>
      </c>
    </row>
    <row r="7746" spans="1:5">
      <c r="A7746">
        <v>5801309</v>
      </c>
      <c r="B7746">
        <v>5833198</v>
      </c>
      <c r="C7746" s="293">
        <v>174000000</v>
      </c>
      <c r="D7746">
        <f t="shared" si="240"/>
        <v>5801309</v>
      </c>
      <c r="E7746">
        <f t="shared" si="241"/>
        <v>5833198</v>
      </c>
    </row>
    <row r="7747" spans="1:5">
      <c r="A7747">
        <v>5801310</v>
      </c>
      <c r="B7747">
        <v>5833199</v>
      </c>
      <c r="C7747" s="293">
        <v>190500000</v>
      </c>
      <c r="D7747">
        <f t="shared" ref="D7747:D7810" si="242">+A7747*1</f>
        <v>5801310</v>
      </c>
      <c r="E7747">
        <f t="shared" ref="E7747:E7810" si="243">+B7747*1</f>
        <v>5833199</v>
      </c>
    </row>
    <row r="7748" spans="1:5">
      <c r="A7748">
        <v>5801311</v>
      </c>
      <c r="B7748">
        <v>5833200</v>
      </c>
      <c r="C7748" s="293">
        <v>134700000</v>
      </c>
      <c r="D7748">
        <f t="shared" si="242"/>
        <v>5801311</v>
      </c>
      <c r="E7748">
        <f t="shared" si="243"/>
        <v>5833200</v>
      </c>
    </row>
    <row r="7749" spans="1:5">
      <c r="A7749">
        <v>5801312</v>
      </c>
      <c r="B7749">
        <v>5833201</v>
      </c>
      <c r="C7749" s="293">
        <v>306200000</v>
      </c>
      <c r="D7749">
        <f t="shared" si="242"/>
        <v>5801312</v>
      </c>
      <c r="E7749">
        <f t="shared" si="243"/>
        <v>5833201</v>
      </c>
    </row>
    <row r="7750" spans="1:5">
      <c r="A7750">
        <v>5801313</v>
      </c>
      <c r="B7750">
        <v>5833202</v>
      </c>
      <c r="C7750" s="293">
        <v>558000000</v>
      </c>
      <c r="D7750">
        <f t="shared" si="242"/>
        <v>5801313</v>
      </c>
      <c r="E7750">
        <f t="shared" si="243"/>
        <v>5833202</v>
      </c>
    </row>
    <row r="7751" spans="1:5">
      <c r="A7751">
        <v>5801317</v>
      </c>
      <c r="B7751">
        <v>5833203</v>
      </c>
      <c r="C7751" s="293">
        <v>112000000</v>
      </c>
      <c r="D7751">
        <f t="shared" si="242"/>
        <v>5801317</v>
      </c>
      <c r="E7751">
        <f t="shared" si="243"/>
        <v>5833203</v>
      </c>
    </row>
    <row r="7752" spans="1:5">
      <c r="A7752">
        <v>5801318</v>
      </c>
      <c r="B7752">
        <v>5833204</v>
      </c>
      <c r="C7752" s="293">
        <v>185500000</v>
      </c>
      <c r="D7752">
        <f t="shared" si="242"/>
        <v>5801318</v>
      </c>
      <c r="E7752">
        <f t="shared" si="243"/>
        <v>5833204</v>
      </c>
    </row>
    <row r="7753" spans="1:5">
      <c r="A7753">
        <v>5801319</v>
      </c>
      <c r="B7753">
        <v>5833205</v>
      </c>
      <c r="C7753" s="293">
        <v>496900000</v>
      </c>
      <c r="D7753">
        <f t="shared" si="242"/>
        <v>5801319</v>
      </c>
      <c r="E7753">
        <f t="shared" si="243"/>
        <v>5833205</v>
      </c>
    </row>
    <row r="7754" spans="1:5">
      <c r="A7754">
        <v>5801320</v>
      </c>
      <c r="B7754">
        <v>5833206</v>
      </c>
      <c r="C7754" s="293">
        <v>253600000</v>
      </c>
      <c r="D7754">
        <f t="shared" si="242"/>
        <v>5801320</v>
      </c>
      <c r="E7754">
        <f t="shared" si="243"/>
        <v>5833206</v>
      </c>
    </row>
    <row r="7755" spans="1:5">
      <c r="A7755">
        <v>5801323</v>
      </c>
      <c r="B7755">
        <v>5833207</v>
      </c>
      <c r="C7755" s="293">
        <v>186900000</v>
      </c>
      <c r="D7755">
        <f t="shared" si="242"/>
        <v>5801323</v>
      </c>
      <c r="E7755">
        <f t="shared" si="243"/>
        <v>5833207</v>
      </c>
    </row>
    <row r="7756" spans="1:5">
      <c r="A7756">
        <v>5801326</v>
      </c>
      <c r="B7756">
        <v>5833208</v>
      </c>
      <c r="C7756" s="293">
        <v>116900000</v>
      </c>
      <c r="D7756">
        <f t="shared" si="242"/>
        <v>5801326</v>
      </c>
      <c r="E7756">
        <f t="shared" si="243"/>
        <v>5833208</v>
      </c>
    </row>
    <row r="7757" spans="1:5">
      <c r="A7757">
        <v>5801327</v>
      </c>
      <c r="B7757">
        <v>5833209</v>
      </c>
      <c r="C7757" s="293">
        <v>485900000</v>
      </c>
      <c r="D7757">
        <f t="shared" si="242"/>
        <v>5801327</v>
      </c>
      <c r="E7757">
        <f t="shared" si="243"/>
        <v>5833209</v>
      </c>
    </row>
    <row r="7758" spans="1:5">
      <c r="A7758">
        <v>5801330</v>
      </c>
      <c r="B7758">
        <v>5833210</v>
      </c>
      <c r="C7758" s="293">
        <v>280400000</v>
      </c>
      <c r="D7758">
        <f t="shared" si="242"/>
        <v>5801330</v>
      </c>
      <c r="E7758">
        <f t="shared" si="243"/>
        <v>5833210</v>
      </c>
    </row>
    <row r="7759" spans="1:5">
      <c r="A7759">
        <v>5801331</v>
      </c>
      <c r="B7759">
        <v>5833211</v>
      </c>
      <c r="C7759" s="293">
        <v>163900000</v>
      </c>
      <c r="D7759">
        <f t="shared" si="242"/>
        <v>5801331</v>
      </c>
      <c r="E7759">
        <f t="shared" si="243"/>
        <v>5833211</v>
      </c>
    </row>
    <row r="7760" spans="1:5">
      <c r="A7760">
        <v>5801332</v>
      </c>
      <c r="B7760">
        <v>5833212</v>
      </c>
      <c r="C7760" s="293">
        <v>161900000</v>
      </c>
      <c r="D7760">
        <f t="shared" si="242"/>
        <v>5801332</v>
      </c>
      <c r="E7760">
        <f t="shared" si="243"/>
        <v>5833212</v>
      </c>
    </row>
    <row r="7761" spans="1:5">
      <c r="A7761">
        <v>5801333</v>
      </c>
      <c r="B7761">
        <v>5833213</v>
      </c>
      <c r="C7761" s="293">
        <v>271900000</v>
      </c>
      <c r="D7761">
        <f t="shared" si="242"/>
        <v>5801333</v>
      </c>
      <c r="E7761">
        <f t="shared" si="243"/>
        <v>5833213</v>
      </c>
    </row>
    <row r="7762" spans="1:5">
      <c r="A7762">
        <v>5801334</v>
      </c>
      <c r="B7762">
        <v>5833214</v>
      </c>
      <c r="C7762" s="293">
        <v>177900000</v>
      </c>
      <c r="D7762">
        <f t="shared" si="242"/>
        <v>5801334</v>
      </c>
      <c r="E7762">
        <f t="shared" si="243"/>
        <v>5833214</v>
      </c>
    </row>
    <row r="7763" spans="1:5">
      <c r="A7763">
        <v>5801336</v>
      </c>
      <c r="B7763">
        <v>5833215</v>
      </c>
      <c r="C7763" s="293">
        <v>288500000</v>
      </c>
      <c r="D7763">
        <f t="shared" si="242"/>
        <v>5801336</v>
      </c>
      <c r="E7763">
        <f t="shared" si="243"/>
        <v>5833215</v>
      </c>
    </row>
    <row r="7764" spans="1:5">
      <c r="A7764">
        <v>5801338</v>
      </c>
      <c r="B7764">
        <v>5833216</v>
      </c>
      <c r="C7764" s="293">
        <v>368900000</v>
      </c>
      <c r="D7764">
        <f t="shared" si="242"/>
        <v>5801338</v>
      </c>
      <c r="E7764">
        <f t="shared" si="243"/>
        <v>5833216</v>
      </c>
    </row>
    <row r="7765" spans="1:5">
      <c r="A7765">
        <v>5801339</v>
      </c>
      <c r="B7765">
        <v>5833217</v>
      </c>
      <c r="C7765" s="293">
        <v>154900000</v>
      </c>
      <c r="D7765">
        <f t="shared" si="242"/>
        <v>5801339</v>
      </c>
      <c r="E7765">
        <f t="shared" si="243"/>
        <v>5833217</v>
      </c>
    </row>
    <row r="7766" spans="1:5">
      <c r="A7766">
        <v>5801340</v>
      </c>
      <c r="B7766">
        <v>5833218</v>
      </c>
      <c r="C7766" s="293">
        <v>256000000</v>
      </c>
      <c r="D7766">
        <f t="shared" si="242"/>
        <v>5801340</v>
      </c>
      <c r="E7766">
        <f t="shared" si="243"/>
        <v>5833218</v>
      </c>
    </row>
    <row r="7767" spans="1:5">
      <c r="A7767">
        <v>5801341</v>
      </c>
      <c r="B7767">
        <v>5833219</v>
      </c>
      <c r="C7767" s="293">
        <v>402900000</v>
      </c>
      <c r="D7767">
        <f t="shared" si="242"/>
        <v>5801341</v>
      </c>
      <c r="E7767">
        <f t="shared" si="243"/>
        <v>5833219</v>
      </c>
    </row>
    <row r="7768" spans="1:5">
      <c r="A7768">
        <v>5801342</v>
      </c>
      <c r="B7768">
        <v>5833220</v>
      </c>
      <c r="C7768" s="293">
        <v>600900000</v>
      </c>
      <c r="D7768">
        <f t="shared" si="242"/>
        <v>5801342</v>
      </c>
      <c r="E7768">
        <f t="shared" si="243"/>
        <v>5833220</v>
      </c>
    </row>
    <row r="7769" spans="1:5">
      <c r="A7769">
        <v>5801344</v>
      </c>
      <c r="B7769">
        <v>5833221</v>
      </c>
      <c r="C7769" s="293">
        <v>285900000</v>
      </c>
      <c r="D7769">
        <f t="shared" si="242"/>
        <v>5801344</v>
      </c>
      <c r="E7769">
        <f t="shared" si="243"/>
        <v>5833221</v>
      </c>
    </row>
    <row r="7770" spans="1:5">
      <c r="A7770">
        <v>5801345</v>
      </c>
      <c r="B7770">
        <v>5833222</v>
      </c>
      <c r="C7770" s="293">
        <v>254900000</v>
      </c>
      <c r="D7770">
        <f t="shared" si="242"/>
        <v>5801345</v>
      </c>
      <c r="E7770">
        <f t="shared" si="243"/>
        <v>5833222</v>
      </c>
    </row>
    <row r="7771" spans="1:5">
      <c r="A7771">
        <v>5801346</v>
      </c>
      <c r="B7771">
        <v>5833223</v>
      </c>
      <c r="C7771" s="293">
        <v>249900000</v>
      </c>
      <c r="D7771">
        <f t="shared" si="242"/>
        <v>5801346</v>
      </c>
      <c r="E7771">
        <f t="shared" si="243"/>
        <v>5833223</v>
      </c>
    </row>
    <row r="7772" spans="1:5">
      <c r="A7772">
        <v>5801347</v>
      </c>
      <c r="B7772">
        <v>5833224</v>
      </c>
      <c r="C7772" s="293">
        <v>339900000</v>
      </c>
      <c r="D7772">
        <f t="shared" si="242"/>
        <v>5801347</v>
      </c>
      <c r="E7772">
        <f t="shared" si="243"/>
        <v>5833224</v>
      </c>
    </row>
    <row r="7773" spans="1:5">
      <c r="A7773">
        <v>5801348</v>
      </c>
      <c r="B7773">
        <v>5833225</v>
      </c>
      <c r="C7773" s="293">
        <v>213900000</v>
      </c>
      <c r="D7773">
        <f t="shared" si="242"/>
        <v>5801348</v>
      </c>
      <c r="E7773">
        <f t="shared" si="243"/>
        <v>5833225</v>
      </c>
    </row>
    <row r="7774" spans="1:5">
      <c r="A7774">
        <v>5801349</v>
      </c>
      <c r="B7774">
        <v>5833226</v>
      </c>
      <c r="C7774" s="293">
        <v>209900000</v>
      </c>
      <c r="D7774">
        <f t="shared" si="242"/>
        <v>5801349</v>
      </c>
      <c r="E7774">
        <f t="shared" si="243"/>
        <v>5833226</v>
      </c>
    </row>
    <row r="7775" spans="1:5">
      <c r="A7775">
        <v>5801350</v>
      </c>
      <c r="B7775">
        <v>5833227</v>
      </c>
      <c r="C7775" s="293">
        <v>275900000</v>
      </c>
      <c r="D7775">
        <f t="shared" si="242"/>
        <v>5801350</v>
      </c>
      <c r="E7775">
        <f t="shared" si="243"/>
        <v>5833227</v>
      </c>
    </row>
    <row r="7776" spans="1:5">
      <c r="A7776">
        <v>5801351</v>
      </c>
      <c r="B7776">
        <v>5833228</v>
      </c>
      <c r="C7776" s="293">
        <v>349900000</v>
      </c>
      <c r="D7776">
        <f t="shared" si="242"/>
        <v>5801351</v>
      </c>
      <c r="E7776">
        <f t="shared" si="243"/>
        <v>5833228</v>
      </c>
    </row>
    <row r="7777" spans="1:5">
      <c r="A7777">
        <v>5801352</v>
      </c>
      <c r="B7777">
        <v>5833229</v>
      </c>
      <c r="C7777" s="293">
        <v>350900000</v>
      </c>
      <c r="D7777">
        <f t="shared" si="242"/>
        <v>5801352</v>
      </c>
      <c r="E7777">
        <f t="shared" si="243"/>
        <v>5833229</v>
      </c>
    </row>
    <row r="7778" spans="1:5">
      <c r="A7778">
        <v>5801354</v>
      </c>
      <c r="B7778">
        <v>5833230</v>
      </c>
      <c r="C7778" s="293">
        <v>419900000</v>
      </c>
      <c r="D7778">
        <f t="shared" si="242"/>
        <v>5801354</v>
      </c>
      <c r="E7778">
        <f t="shared" si="243"/>
        <v>5833230</v>
      </c>
    </row>
    <row r="7779" spans="1:5">
      <c r="A7779">
        <v>5801355</v>
      </c>
      <c r="B7779">
        <v>5833231</v>
      </c>
      <c r="C7779" s="293">
        <v>806900000</v>
      </c>
      <c r="D7779">
        <f t="shared" si="242"/>
        <v>5801355</v>
      </c>
      <c r="E7779">
        <f t="shared" si="243"/>
        <v>5833231</v>
      </c>
    </row>
    <row r="7780" spans="1:5">
      <c r="A7780">
        <v>5801356</v>
      </c>
      <c r="B7780">
        <v>5833232</v>
      </c>
      <c r="C7780" s="293">
        <v>339000000</v>
      </c>
      <c r="D7780">
        <f t="shared" si="242"/>
        <v>5801356</v>
      </c>
      <c r="E7780">
        <f t="shared" si="243"/>
        <v>5833232</v>
      </c>
    </row>
    <row r="7781" spans="1:5">
      <c r="A7781">
        <v>5801357</v>
      </c>
      <c r="B7781">
        <v>5833233</v>
      </c>
      <c r="C7781" s="293">
        <v>689900000</v>
      </c>
      <c r="D7781">
        <f t="shared" si="242"/>
        <v>5801357</v>
      </c>
      <c r="E7781">
        <f t="shared" si="243"/>
        <v>5833233</v>
      </c>
    </row>
    <row r="7782" spans="1:5">
      <c r="A7782">
        <v>5801359</v>
      </c>
      <c r="B7782">
        <v>5833234</v>
      </c>
      <c r="C7782" s="293">
        <v>265900000</v>
      </c>
      <c r="D7782">
        <f t="shared" si="242"/>
        <v>5801359</v>
      </c>
      <c r="E7782">
        <f t="shared" si="243"/>
        <v>5833234</v>
      </c>
    </row>
    <row r="7783" spans="1:5">
      <c r="A7783">
        <v>5801360</v>
      </c>
      <c r="B7783">
        <v>5833235</v>
      </c>
      <c r="C7783" s="293">
        <v>377900000</v>
      </c>
      <c r="D7783">
        <f t="shared" si="242"/>
        <v>5801360</v>
      </c>
      <c r="E7783">
        <f t="shared" si="243"/>
        <v>5833235</v>
      </c>
    </row>
    <row r="7784" spans="1:5">
      <c r="A7784">
        <v>5801362</v>
      </c>
      <c r="B7784">
        <v>5833236</v>
      </c>
      <c r="C7784" s="293">
        <v>280000000</v>
      </c>
      <c r="D7784">
        <f t="shared" si="242"/>
        <v>5801362</v>
      </c>
      <c r="E7784">
        <f t="shared" si="243"/>
        <v>5833236</v>
      </c>
    </row>
    <row r="7785" spans="1:5">
      <c r="A7785">
        <v>5801363</v>
      </c>
      <c r="B7785">
        <v>5833237</v>
      </c>
      <c r="C7785" s="293">
        <v>347900000</v>
      </c>
      <c r="D7785">
        <f t="shared" si="242"/>
        <v>5801363</v>
      </c>
      <c r="E7785">
        <f t="shared" si="243"/>
        <v>5833237</v>
      </c>
    </row>
    <row r="7786" spans="1:5">
      <c r="A7786">
        <v>5801364</v>
      </c>
      <c r="B7786">
        <v>5833238</v>
      </c>
      <c r="C7786" s="293">
        <v>394900000</v>
      </c>
      <c r="D7786">
        <f t="shared" si="242"/>
        <v>5801364</v>
      </c>
      <c r="E7786">
        <f t="shared" si="243"/>
        <v>5833238</v>
      </c>
    </row>
    <row r="7787" spans="1:5">
      <c r="A7787">
        <v>5801365</v>
      </c>
      <c r="B7787">
        <v>5833239</v>
      </c>
      <c r="C7787" s="293">
        <v>218900000</v>
      </c>
      <c r="D7787">
        <f t="shared" si="242"/>
        <v>5801365</v>
      </c>
      <c r="E7787">
        <f t="shared" si="243"/>
        <v>5833239</v>
      </c>
    </row>
    <row r="7788" spans="1:5">
      <c r="A7788">
        <v>5801366</v>
      </c>
      <c r="B7788">
        <v>5833240</v>
      </c>
      <c r="C7788" s="293">
        <v>355900000</v>
      </c>
      <c r="D7788">
        <f t="shared" si="242"/>
        <v>5801366</v>
      </c>
      <c r="E7788">
        <f t="shared" si="243"/>
        <v>5833240</v>
      </c>
    </row>
    <row r="7789" spans="1:5">
      <c r="A7789">
        <v>5801367</v>
      </c>
      <c r="B7789">
        <v>5833241</v>
      </c>
      <c r="C7789" s="293">
        <v>244900000</v>
      </c>
      <c r="D7789">
        <f t="shared" si="242"/>
        <v>5801367</v>
      </c>
      <c r="E7789">
        <f t="shared" si="243"/>
        <v>5833241</v>
      </c>
    </row>
    <row r="7790" spans="1:5">
      <c r="A7790">
        <v>5801369</v>
      </c>
      <c r="B7790">
        <v>5833242</v>
      </c>
      <c r="C7790" s="293">
        <v>331900000</v>
      </c>
      <c r="D7790">
        <f t="shared" si="242"/>
        <v>5801369</v>
      </c>
      <c r="E7790">
        <f t="shared" si="243"/>
        <v>5833242</v>
      </c>
    </row>
    <row r="7791" spans="1:5">
      <c r="A7791">
        <v>5801146</v>
      </c>
      <c r="B7791">
        <v>5834001</v>
      </c>
      <c r="C7791" s="293">
        <v>185000000</v>
      </c>
      <c r="D7791">
        <f t="shared" si="242"/>
        <v>5801146</v>
      </c>
      <c r="E7791">
        <f t="shared" si="243"/>
        <v>5834001</v>
      </c>
    </row>
    <row r="7792" spans="1:5">
      <c r="A7792">
        <v>5801148</v>
      </c>
      <c r="B7792">
        <v>5834002</v>
      </c>
      <c r="C7792" s="293">
        <v>87600000</v>
      </c>
      <c r="D7792">
        <f t="shared" si="242"/>
        <v>5801148</v>
      </c>
      <c r="E7792">
        <f t="shared" si="243"/>
        <v>5834002</v>
      </c>
    </row>
    <row r="7793" spans="1:5">
      <c r="A7793">
        <v>5801161</v>
      </c>
      <c r="B7793">
        <v>5834003</v>
      </c>
      <c r="C7793" s="293">
        <v>107400000</v>
      </c>
      <c r="D7793">
        <f t="shared" si="242"/>
        <v>5801161</v>
      </c>
      <c r="E7793">
        <f t="shared" si="243"/>
        <v>5834003</v>
      </c>
    </row>
    <row r="7794" spans="1:5">
      <c r="A7794">
        <v>5801169</v>
      </c>
      <c r="B7794">
        <v>5834004</v>
      </c>
      <c r="C7794" s="293">
        <v>110000000</v>
      </c>
      <c r="D7794">
        <f t="shared" si="242"/>
        <v>5801169</v>
      </c>
      <c r="E7794">
        <f t="shared" si="243"/>
        <v>5834004</v>
      </c>
    </row>
    <row r="7795" spans="1:5">
      <c r="A7795">
        <v>5801172</v>
      </c>
      <c r="B7795">
        <v>5834005</v>
      </c>
      <c r="C7795" s="293">
        <v>107000000</v>
      </c>
      <c r="D7795">
        <f t="shared" si="242"/>
        <v>5801172</v>
      </c>
      <c r="E7795">
        <f t="shared" si="243"/>
        <v>5834005</v>
      </c>
    </row>
    <row r="7796" spans="1:5">
      <c r="A7796">
        <v>5801257</v>
      </c>
      <c r="B7796">
        <v>5834006</v>
      </c>
      <c r="C7796" s="293">
        <v>169100000</v>
      </c>
      <c r="D7796">
        <f t="shared" si="242"/>
        <v>5801257</v>
      </c>
      <c r="E7796">
        <f t="shared" si="243"/>
        <v>5834006</v>
      </c>
    </row>
    <row r="7797" spans="1:5">
      <c r="A7797">
        <v>5801277</v>
      </c>
      <c r="B7797">
        <v>5834007</v>
      </c>
      <c r="C7797" s="293">
        <v>125400000</v>
      </c>
      <c r="D7797">
        <f t="shared" si="242"/>
        <v>5801277</v>
      </c>
      <c r="E7797">
        <f t="shared" si="243"/>
        <v>5834007</v>
      </c>
    </row>
    <row r="7798" spans="1:5">
      <c r="A7798">
        <v>5801307</v>
      </c>
      <c r="B7798">
        <v>5834008</v>
      </c>
      <c r="C7798" s="293">
        <v>136100000</v>
      </c>
      <c r="D7798">
        <f t="shared" si="242"/>
        <v>5801307</v>
      </c>
      <c r="E7798">
        <f t="shared" si="243"/>
        <v>5834008</v>
      </c>
    </row>
    <row r="7799" spans="1:5">
      <c r="A7799">
        <v>5806001</v>
      </c>
      <c r="B7799">
        <v>5834009</v>
      </c>
      <c r="C7799" s="293">
        <v>89200000</v>
      </c>
      <c r="D7799">
        <f t="shared" si="242"/>
        <v>5806001</v>
      </c>
      <c r="E7799">
        <f t="shared" si="243"/>
        <v>5834009</v>
      </c>
    </row>
    <row r="7800" spans="1:5">
      <c r="A7800">
        <v>5806002</v>
      </c>
      <c r="B7800">
        <v>5834010</v>
      </c>
      <c r="C7800" s="293">
        <v>92100000</v>
      </c>
      <c r="D7800">
        <f t="shared" si="242"/>
        <v>5806002</v>
      </c>
      <c r="E7800">
        <f t="shared" si="243"/>
        <v>5834010</v>
      </c>
    </row>
    <row r="7801" spans="1:5">
      <c r="A7801">
        <v>5806008</v>
      </c>
      <c r="B7801">
        <v>5834011</v>
      </c>
      <c r="C7801" s="293">
        <v>118000000</v>
      </c>
      <c r="D7801">
        <f t="shared" si="242"/>
        <v>5806008</v>
      </c>
      <c r="E7801">
        <f t="shared" si="243"/>
        <v>5834011</v>
      </c>
    </row>
    <row r="7802" spans="1:5">
      <c r="A7802">
        <v>5806009</v>
      </c>
      <c r="B7802">
        <v>5834012</v>
      </c>
      <c r="C7802" s="293">
        <v>96300000</v>
      </c>
      <c r="D7802">
        <f t="shared" si="242"/>
        <v>5806009</v>
      </c>
      <c r="E7802">
        <f t="shared" si="243"/>
        <v>5834012</v>
      </c>
    </row>
    <row r="7803" spans="1:5">
      <c r="A7803">
        <v>5806019</v>
      </c>
      <c r="B7803">
        <v>5834013</v>
      </c>
      <c r="C7803" s="293">
        <v>101200000</v>
      </c>
      <c r="D7803">
        <f t="shared" si="242"/>
        <v>5806019</v>
      </c>
      <c r="E7803">
        <f t="shared" si="243"/>
        <v>5834013</v>
      </c>
    </row>
    <row r="7804" spans="1:5">
      <c r="A7804">
        <v>5806024</v>
      </c>
      <c r="B7804">
        <v>5834014</v>
      </c>
      <c r="C7804" s="293">
        <v>84700000</v>
      </c>
      <c r="D7804">
        <f t="shared" si="242"/>
        <v>5806024</v>
      </c>
      <c r="E7804">
        <f t="shared" si="243"/>
        <v>5834014</v>
      </c>
    </row>
    <row r="7805" spans="1:5">
      <c r="A7805">
        <v>5806026</v>
      </c>
      <c r="B7805">
        <v>5834015</v>
      </c>
      <c r="C7805" s="293">
        <v>113000000</v>
      </c>
      <c r="D7805">
        <f t="shared" si="242"/>
        <v>5806026</v>
      </c>
      <c r="E7805">
        <f t="shared" si="243"/>
        <v>5834015</v>
      </c>
    </row>
    <row r="7806" spans="1:5">
      <c r="A7806">
        <v>5806038</v>
      </c>
      <c r="B7806">
        <v>5834016</v>
      </c>
      <c r="C7806" s="293">
        <v>92600000</v>
      </c>
      <c r="D7806">
        <f t="shared" si="242"/>
        <v>5806038</v>
      </c>
      <c r="E7806">
        <f t="shared" si="243"/>
        <v>5834016</v>
      </c>
    </row>
    <row r="7807" spans="1:5">
      <c r="A7807">
        <v>5806040</v>
      </c>
      <c r="B7807">
        <v>5834017</v>
      </c>
      <c r="C7807" s="293">
        <v>112000000</v>
      </c>
      <c r="D7807">
        <f t="shared" si="242"/>
        <v>5806040</v>
      </c>
      <c r="E7807">
        <f t="shared" si="243"/>
        <v>5834017</v>
      </c>
    </row>
    <row r="7808" spans="1:5">
      <c r="A7808">
        <v>5806041</v>
      </c>
      <c r="B7808">
        <v>5834018</v>
      </c>
      <c r="C7808" s="293">
        <v>90400000</v>
      </c>
      <c r="D7808">
        <f t="shared" si="242"/>
        <v>5806041</v>
      </c>
      <c r="E7808">
        <f t="shared" si="243"/>
        <v>5834018</v>
      </c>
    </row>
    <row r="7809" spans="1:5">
      <c r="A7809">
        <v>5806042</v>
      </c>
      <c r="B7809">
        <v>5834019</v>
      </c>
      <c r="C7809" s="293">
        <v>117000000</v>
      </c>
      <c r="D7809">
        <f t="shared" si="242"/>
        <v>5806042</v>
      </c>
      <c r="E7809">
        <f t="shared" si="243"/>
        <v>5834019</v>
      </c>
    </row>
    <row r="7810" spans="1:5">
      <c r="A7810">
        <v>5806043</v>
      </c>
      <c r="B7810">
        <v>5834020</v>
      </c>
      <c r="C7810" s="293">
        <v>87700000</v>
      </c>
      <c r="D7810">
        <f t="shared" si="242"/>
        <v>5806043</v>
      </c>
      <c r="E7810">
        <f t="shared" si="243"/>
        <v>5834020</v>
      </c>
    </row>
    <row r="7811" spans="1:5">
      <c r="A7811">
        <v>5806104</v>
      </c>
      <c r="B7811">
        <v>5834021</v>
      </c>
      <c r="C7811" s="293">
        <v>469900000</v>
      </c>
      <c r="D7811">
        <f t="shared" ref="D7811:D7874" si="244">+A7811*1</f>
        <v>5806104</v>
      </c>
      <c r="E7811">
        <f t="shared" ref="E7811:E7874" si="245">+B7811*1</f>
        <v>5834021</v>
      </c>
    </row>
    <row r="7812" spans="1:5">
      <c r="A7812">
        <v>5806106</v>
      </c>
      <c r="B7812">
        <v>5834022</v>
      </c>
      <c r="C7812" s="293">
        <v>660900000</v>
      </c>
      <c r="D7812">
        <f t="shared" si="244"/>
        <v>5806106</v>
      </c>
      <c r="E7812">
        <f t="shared" si="245"/>
        <v>5834022</v>
      </c>
    </row>
    <row r="7813" spans="1:5">
      <c r="A7813">
        <v>5806107</v>
      </c>
      <c r="B7813">
        <v>5834023</v>
      </c>
      <c r="C7813" s="293">
        <v>339900000</v>
      </c>
      <c r="D7813">
        <f t="shared" si="244"/>
        <v>5806107</v>
      </c>
      <c r="E7813">
        <f t="shared" si="245"/>
        <v>5834023</v>
      </c>
    </row>
    <row r="7814" spans="1:5">
      <c r="A7814">
        <v>5806114</v>
      </c>
      <c r="B7814">
        <v>5834024</v>
      </c>
      <c r="C7814" s="293">
        <v>91000000</v>
      </c>
      <c r="D7814">
        <f t="shared" si="244"/>
        <v>5806114</v>
      </c>
      <c r="E7814">
        <f t="shared" si="245"/>
        <v>5834024</v>
      </c>
    </row>
    <row r="7815" spans="1:5">
      <c r="A7815">
        <v>5806115</v>
      </c>
      <c r="B7815">
        <v>5834025</v>
      </c>
      <c r="C7815" s="293">
        <v>249900000</v>
      </c>
      <c r="D7815">
        <f t="shared" si="244"/>
        <v>5806115</v>
      </c>
      <c r="E7815">
        <f t="shared" si="245"/>
        <v>5834025</v>
      </c>
    </row>
    <row r="7816" spans="1:5">
      <c r="A7816">
        <v>5806063</v>
      </c>
      <c r="B7816">
        <v>5835002</v>
      </c>
      <c r="C7816" s="293">
        <v>155500000</v>
      </c>
      <c r="D7816">
        <f t="shared" si="244"/>
        <v>5806063</v>
      </c>
      <c r="E7816">
        <f t="shared" si="245"/>
        <v>5835002</v>
      </c>
    </row>
    <row r="7817" spans="1:5">
      <c r="A7817">
        <v>5806080</v>
      </c>
      <c r="B7817">
        <v>5835003</v>
      </c>
      <c r="C7817" s="293">
        <v>229900000</v>
      </c>
      <c r="D7817">
        <f t="shared" si="244"/>
        <v>5806080</v>
      </c>
      <c r="E7817">
        <f t="shared" si="245"/>
        <v>5835003</v>
      </c>
    </row>
    <row r="7818" spans="1:5">
      <c r="A7818">
        <v>5806085</v>
      </c>
      <c r="B7818">
        <v>5835004</v>
      </c>
      <c r="C7818" s="293">
        <v>229900000</v>
      </c>
      <c r="D7818">
        <f t="shared" si="244"/>
        <v>5806085</v>
      </c>
      <c r="E7818">
        <f t="shared" si="245"/>
        <v>5835004</v>
      </c>
    </row>
    <row r="7819" spans="1:5">
      <c r="A7819">
        <v>5806044</v>
      </c>
      <c r="B7819">
        <v>5836002</v>
      </c>
      <c r="C7819" s="293">
        <v>223600000</v>
      </c>
      <c r="D7819">
        <f t="shared" si="244"/>
        <v>5806044</v>
      </c>
      <c r="E7819">
        <f t="shared" si="245"/>
        <v>5836002</v>
      </c>
    </row>
    <row r="7820" spans="1:5">
      <c r="A7820">
        <v>5806046</v>
      </c>
      <c r="B7820">
        <v>5836003</v>
      </c>
      <c r="C7820" s="293">
        <v>145000000</v>
      </c>
      <c r="D7820">
        <f t="shared" si="244"/>
        <v>5806046</v>
      </c>
      <c r="E7820">
        <f t="shared" si="245"/>
        <v>5836003</v>
      </c>
    </row>
    <row r="7821" spans="1:5">
      <c r="A7821">
        <v>5806047</v>
      </c>
      <c r="B7821">
        <v>5836004</v>
      </c>
      <c r="C7821" s="293">
        <v>245900000</v>
      </c>
      <c r="D7821">
        <f t="shared" si="244"/>
        <v>5806047</v>
      </c>
      <c r="E7821">
        <f t="shared" si="245"/>
        <v>5836004</v>
      </c>
    </row>
    <row r="7822" spans="1:5">
      <c r="A7822">
        <v>5806048</v>
      </c>
      <c r="B7822">
        <v>5836005</v>
      </c>
      <c r="C7822" s="293">
        <v>299200000</v>
      </c>
      <c r="D7822">
        <f t="shared" si="244"/>
        <v>5806048</v>
      </c>
      <c r="E7822">
        <f t="shared" si="245"/>
        <v>5836005</v>
      </c>
    </row>
    <row r="7823" spans="1:5">
      <c r="A7823">
        <v>5806049</v>
      </c>
      <c r="B7823">
        <v>5836006</v>
      </c>
      <c r="C7823" s="293">
        <v>480000000</v>
      </c>
      <c r="D7823">
        <f t="shared" si="244"/>
        <v>5806049</v>
      </c>
      <c r="E7823">
        <f t="shared" si="245"/>
        <v>5836006</v>
      </c>
    </row>
    <row r="7824" spans="1:5">
      <c r="A7824">
        <v>5806050</v>
      </c>
      <c r="B7824">
        <v>5836007</v>
      </c>
      <c r="C7824" s="293">
        <v>172900000</v>
      </c>
      <c r="D7824">
        <f t="shared" si="244"/>
        <v>5806050</v>
      </c>
      <c r="E7824">
        <f t="shared" si="245"/>
        <v>5836007</v>
      </c>
    </row>
    <row r="7825" spans="1:5">
      <c r="A7825">
        <v>5806051</v>
      </c>
      <c r="B7825">
        <v>5836008</v>
      </c>
      <c r="C7825" s="293">
        <v>219900000</v>
      </c>
      <c r="D7825">
        <f t="shared" si="244"/>
        <v>5806051</v>
      </c>
      <c r="E7825">
        <f t="shared" si="245"/>
        <v>5836008</v>
      </c>
    </row>
    <row r="7826" spans="1:5">
      <c r="A7826">
        <v>5806052</v>
      </c>
      <c r="B7826">
        <v>5836009</v>
      </c>
      <c r="C7826" s="293">
        <v>175900000</v>
      </c>
      <c r="D7826">
        <f t="shared" si="244"/>
        <v>5806052</v>
      </c>
      <c r="E7826">
        <f t="shared" si="245"/>
        <v>5836009</v>
      </c>
    </row>
    <row r="7827" spans="1:5">
      <c r="A7827">
        <v>5806053</v>
      </c>
      <c r="B7827">
        <v>5836010</v>
      </c>
      <c r="C7827" s="293">
        <v>434600000</v>
      </c>
      <c r="D7827">
        <f t="shared" si="244"/>
        <v>5806053</v>
      </c>
      <c r="E7827">
        <f t="shared" si="245"/>
        <v>5836010</v>
      </c>
    </row>
    <row r="7828" spans="1:5">
      <c r="A7828">
        <v>5806054</v>
      </c>
      <c r="B7828">
        <v>5836011</v>
      </c>
      <c r="C7828" s="293">
        <v>287900000</v>
      </c>
      <c r="D7828">
        <f t="shared" si="244"/>
        <v>5806054</v>
      </c>
      <c r="E7828">
        <f t="shared" si="245"/>
        <v>5836011</v>
      </c>
    </row>
    <row r="7829" spans="1:5">
      <c r="A7829">
        <v>5806055</v>
      </c>
      <c r="B7829">
        <v>5836012</v>
      </c>
      <c r="C7829" s="293">
        <v>275700000</v>
      </c>
      <c r="D7829">
        <f t="shared" si="244"/>
        <v>5806055</v>
      </c>
      <c r="E7829">
        <f t="shared" si="245"/>
        <v>5836012</v>
      </c>
    </row>
    <row r="7830" spans="1:5">
      <c r="A7830">
        <v>5806056</v>
      </c>
      <c r="B7830">
        <v>5836013</v>
      </c>
      <c r="C7830" s="293">
        <v>654600000</v>
      </c>
      <c r="D7830">
        <f t="shared" si="244"/>
        <v>5806056</v>
      </c>
      <c r="E7830">
        <f t="shared" si="245"/>
        <v>5836013</v>
      </c>
    </row>
    <row r="7831" spans="1:5">
      <c r="A7831">
        <v>5806057</v>
      </c>
      <c r="B7831">
        <v>5836014</v>
      </c>
      <c r="C7831" s="293">
        <v>336600000</v>
      </c>
      <c r="D7831">
        <f t="shared" si="244"/>
        <v>5806057</v>
      </c>
      <c r="E7831">
        <f t="shared" si="245"/>
        <v>5836014</v>
      </c>
    </row>
    <row r="7832" spans="1:5">
      <c r="A7832">
        <v>5806058</v>
      </c>
      <c r="B7832">
        <v>5836015</v>
      </c>
      <c r="C7832" s="293">
        <v>291400000</v>
      </c>
      <c r="D7832">
        <f t="shared" si="244"/>
        <v>5806058</v>
      </c>
      <c r="E7832">
        <f t="shared" si="245"/>
        <v>5836015</v>
      </c>
    </row>
    <row r="7833" spans="1:5">
      <c r="A7833">
        <v>5806059</v>
      </c>
      <c r="B7833">
        <v>5836016</v>
      </c>
      <c r="C7833" s="293">
        <v>518900000</v>
      </c>
      <c r="D7833">
        <f t="shared" si="244"/>
        <v>5806059</v>
      </c>
      <c r="E7833">
        <f t="shared" si="245"/>
        <v>5836016</v>
      </c>
    </row>
    <row r="7834" spans="1:5">
      <c r="A7834">
        <v>5806060</v>
      </c>
      <c r="B7834">
        <v>5836017</v>
      </c>
      <c r="C7834" s="293">
        <v>341900000</v>
      </c>
      <c r="D7834">
        <f t="shared" si="244"/>
        <v>5806060</v>
      </c>
      <c r="E7834">
        <f t="shared" si="245"/>
        <v>5836017</v>
      </c>
    </row>
    <row r="7835" spans="1:5">
      <c r="A7835">
        <v>5806061</v>
      </c>
      <c r="B7835">
        <v>5836018</v>
      </c>
      <c r="C7835" s="293">
        <v>349700000</v>
      </c>
      <c r="D7835">
        <f t="shared" si="244"/>
        <v>5806061</v>
      </c>
      <c r="E7835">
        <f t="shared" si="245"/>
        <v>5836018</v>
      </c>
    </row>
    <row r="7836" spans="1:5">
      <c r="A7836">
        <v>5806064</v>
      </c>
      <c r="B7836">
        <v>5836019</v>
      </c>
      <c r="C7836" s="293">
        <v>242800000</v>
      </c>
      <c r="D7836">
        <f t="shared" si="244"/>
        <v>5806064</v>
      </c>
      <c r="E7836">
        <f t="shared" si="245"/>
        <v>5836019</v>
      </c>
    </row>
    <row r="7837" spans="1:5">
      <c r="A7837">
        <v>5806065</v>
      </c>
      <c r="B7837">
        <v>5836020</v>
      </c>
      <c r="C7837" s="293">
        <v>189900000</v>
      </c>
      <c r="D7837">
        <f t="shared" si="244"/>
        <v>5806065</v>
      </c>
      <c r="E7837">
        <f t="shared" si="245"/>
        <v>5836020</v>
      </c>
    </row>
    <row r="7838" spans="1:5">
      <c r="A7838">
        <v>5806066</v>
      </c>
      <c r="B7838">
        <v>5836021</v>
      </c>
      <c r="C7838" s="293">
        <v>192600000</v>
      </c>
      <c r="D7838">
        <f t="shared" si="244"/>
        <v>5806066</v>
      </c>
      <c r="E7838">
        <f t="shared" si="245"/>
        <v>5836021</v>
      </c>
    </row>
    <row r="7839" spans="1:5">
      <c r="A7839">
        <v>5808003</v>
      </c>
      <c r="B7839">
        <v>5836022</v>
      </c>
      <c r="C7839" s="293">
        <v>153400000</v>
      </c>
      <c r="D7839">
        <f t="shared" si="244"/>
        <v>5808003</v>
      </c>
      <c r="E7839">
        <f t="shared" si="245"/>
        <v>5836022</v>
      </c>
    </row>
    <row r="7840" spans="1:5">
      <c r="A7840">
        <v>5808004</v>
      </c>
      <c r="B7840">
        <v>5836023</v>
      </c>
      <c r="C7840" s="293">
        <v>201500000</v>
      </c>
      <c r="D7840">
        <f t="shared" si="244"/>
        <v>5808004</v>
      </c>
      <c r="E7840">
        <f t="shared" si="245"/>
        <v>5836023</v>
      </c>
    </row>
    <row r="7841" spans="1:5">
      <c r="A7841">
        <v>5808005</v>
      </c>
      <c r="B7841">
        <v>5836024</v>
      </c>
      <c r="C7841" s="293">
        <v>134400000</v>
      </c>
      <c r="D7841">
        <f t="shared" si="244"/>
        <v>5808005</v>
      </c>
      <c r="E7841">
        <f t="shared" si="245"/>
        <v>5836024</v>
      </c>
    </row>
    <row r="7842" spans="1:5">
      <c r="A7842">
        <v>5808006</v>
      </c>
      <c r="B7842">
        <v>5836025</v>
      </c>
      <c r="C7842" s="293">
        <v>248500000</v>
      </c>
      <c r="D7842">
        <f t="shared" si="244"/>
        <v>5808006</v>
      </c>
      <c r="E7842">
        <f t="shared" si="245"/>
        <v>5836025</v>
      </c>
    </row>
    <row r="7843" spans="1:5">
      <c r="A7843">
        <v>5808007</v>
      </c>
      <c r="B7843">
        <v>5836026</v>
      </c>
      <c r="C7843" s="293">
        <v>245000000</v>
      </c>
      <c r="D7843">
        <f t="shared" si="244"/>
        <v>5808007</v>
      </c>
      <c r="E7843">
        <f t="shared" si="245"/>
        <v>5836026</v>
      </c>
    </row>
    <row r="7844" spans="1:5">
      <c r="A7844">
        <v>5808008</v>
      </c>
      <c r="B7844">
        <v>5836027</v>
      </c>
      <c r="C7844" s="293">
        <v>464800000</v>
      </c>
      <c r="D7844">
        <f t="shared" si="244"/>
        <v>5808008</v>
      </c>
      <c r="E7844">
        <f t="shared" si="245"/>
        <v>5836027</v>
      </c>
    </row>
    <row r="7845" spans="1:5">
      <c r="A7845">
        <v>5808009</v>
      </c>
      <c r="B7845">
        <v>5836028</v>
      </c>
      <c r="C7845" s="293">
        <v>185600000</v>
      </c>
      <c r="D7845">
        <f t="shared" si="244"/>
        <v>5808009</v>
      </c>
      <c r="E7845">
        <f t="shared" si="245"/>
        <v>5836028</v>
      </c>
    </row>
    <row r="7846" spans="1:5">
      <c r="A7846">
        <v>5808010</v>
      </c>
      <c r="B7846">
        <v>5836029</v>
      </c>
      <c r="C7846" s="293">
        <v>184800000</v>
      </c>
      <c r="D7846">
        <f t="shared" si="244"/>
        <v>5808010</v>
      </c>
      <c r="E7846">
        <f t="shared" si="245"/>
        <v>5836029</v>
      </c>
    </row>
    <row r="7847" spans="1:5">
      <c r="A7847">
        <v>5808011</v>
      </c>
      <c r="B7847">
        <v>5836030</v>
      </c>
      <c r="C7847" s="293">
        <v>418700000</v>
      </c>
      <c r="D7847">
        <f t="shared" si="244"/>
        <v>5808011</v>
      </c>
      <c r="E7847">
        <f t="shared" si="245"/>
        <v>5836030</v>
      </c>
    </row>
    <row r="7848" spans="1:5">
      <c r="A7848">
        <v>5808012</v>
      </c>
      <c r="B7848">
        <v>5836031</v>
      </c>
      <c r="C7848" s="293">
        <v>200200000</v>
      </c>
      <c r="D7848">
        <f t="shared" si="244"/>
        <v>5808012</v>
      </c>
      <c r="E7848">
        <f t="shared" si="245"/>
        <v>5836031</v>
      </c>
    </row>
    <row r="7849" spans="1:5">
      <c r="A7849">
        <v>5808013</v>
      </c>
      <c r="B7849">
        <v>5836032</v>
      </c>
      <c r="C7849" s="293">
        <v>110000000</v>
      </c>
      <c r="D7849">
        <f t="shared" si="244"/>
        <v>5808013</v>
      </c>
      <c r="E7849">
        <f t="shared" si="245"/>
        <v>5836032</v>
      </c>
    </row>
    <row r="7850" spans="1:5">
      <c r="A7850">
        <v>5808014</v>
      </c>
      <c r="B7850">
        <v>5836033</v>
      </c>
      <c r="C7850" s="293">
        <v>295000000</v>
      </c>
      <c r="D7850">
        <f t="shared" si="244"/>
        <v>5808014</v>
      </c>
      <c r="E7850">
        <f t="shared" si="245"/>
        <v>5836033</v>
      </c>
    </row>
    <row r="7851" spans="1:5">
      <c r="A7851">
        <v>5808015</v>
      </c>
      <c r="B7851">
        <v>5836034</v>
      </c>
      <c r="C7851" s="293">
        <v>158000000</v>
      </c>
      <c r="D7851">
        <f t="shared" si="244"/>
        <v>5808015</v>
      </c>
      <c r="E7851">
        <f t="shared" si="245"/>
        <v>5836034</v>
      </c>
    </row>
    <row r="7852" spans="1:5">
      <c r="A7852">
        <v>5808016</v>
      </c>
      <c r="B7852">
        <v>5836035</v>
      </c>
      <c r="C7852" s="293">
        <v>328000000</v>
      </c>
      <c r="D7852">
        <f t="shared" si="244"/>
        <v>5808016</v>
      </c>
      <c r="E7852">
        <f t="shared" si="245"/>
        <v>5836035</v>
      </c>
    </row>
    <row r="7853" spans="1:5">
      <c r="A7853">
        <v>5808017</v>
      </c>
      <c r="B7853">
        <v>5836036</v>
      </c>
      <c r="C7853" s="293">
        <v>270000000</v>
      </c>
      <c r="D7853">
        <f t="shared" si="244"/>
        <v>5808017</v>
      </c>
      <c r="E7853">
        <f t="shared" si="245"/>
        <v>5836036</v>
      </c>
    </row>
    <row r="7854" spans="1:5">
      <c r="A7854">
        <v>5808018</v>
      </c>
      <c r="B7854">
        <v>5836037</v>
      </c>
      <c r="C7854" s="293">
        <v>180000000</v>
      </c>
      <c r="D7854">
        <f t="shared" si="244"/>
        <v>5808018</v>
      </c>
      <c r="E7854">
        <f t="shared" si="245"/>
        <v>5836037</v>
      </c>
    </row>
    <row r="7855" spans="1:5">
      <c r="A7855">
        <v>5808019</v>
      </c>
      <c r="B7855">
        <v>5836038</v>
      </c>
      <c r="C7855" s="293">
        <v>286400000</v>
      </c>
      <c r="D7855">
        <f t="shared" si="244"/>
        <v>5808019</v>
      </c>
      <c r="E7855">
        <f t="shared" si="245"/>
        <v>5836038</v>
      </c>
    </row>
    <row r="7856" spans="1:5">
      <c r="A7856">
        <v>5808020</v>
      </c>
      <c r="B7856">
        <v>5836039</v>
      </c>
      <c r="C7856" s="293">
        <v>117600000</v>
      </c>
      <c r="D7856">
        <f t="shared" si="244"/>
        <v>5808020</v>
      </c>
      <c r="E7856">
        <f t="shared" si="245"/>
        <v>5836039</v>
      </c>
    </row>
    <row r="7857" spans="1:5">
      <c r="A7857">
        <v>5808021</v>
      </c>
      <c r="B7857">
        <v>5836040</v>
      </c>
      <c r="C7857" s="293">
        <v>305000000</v>
      </c>
      <c r="D7857">
        <f t="shared" si="244"/>
        <v>5808021</v>
      </c>
      <c r="E7857">
        <f t="shared" si="245"/>
        <v>5836040</v>
      </c>
    </row>
    <row r="7858" spans="1:5">
      <c r="A7858">
        <v>5808022</v>
      </c>
      <c r="B7858">
        <v>5836041</v>
      </c>
      <c r="C7858" s="293">
        <v>134000000</v>
      </c>
      <c r="D7858">
        <f t="shared" si="244"/>
        <v>5808022</v>
      </c>
      <c r="E7858">
        <f t="shared" si="245"/>
        <v>5836041</v>
      </c>
    </row>
    <row r="7859" spans="1:5">
      <c r="A7859">
        <v>5808023</v>
      </c>
      <c r="B7859">
        <v>5836042</v>
      </c>
      <c r="C7859" s="293">
        <v>205000000</v>
      </c>
      <c r="D7859">
        <f t="shared" si="244"/>
        <v>5808023</v>
      </c>
      <c r="E7859">
        <f t="shared" si="245"/>
        <v>5836042</v>
      </c>
    </row>
    <row r="7860" spans="1:5">
      <c r="A7860">
        <v>5808024</v>
      </c>
      <c r="B7860">
        <v>5836043</v>
      </c>
      <c r="C7860" s="293">
        <v>134900000</v>
      </c>
      <c r="D7860">
        <f t="shared" si="244"/>
        <v>5808024</v>
      </c>
      <c r="E7860">
        <f t="shared" si="245"/>
        <v>5836043</v>
      </c>
    </row>
    <row r="7861" spans="1:5">
      <c r="A7861">
        <v>5808025</v>
      </c>
      <c r="B7861">
        <v>5836044</v>
      </c>
      <c r="C7861" s="293">
        <v>232800000</v>
      </c>
      <c r="D7861">
        <f t="shared" si="244"/>
        <v>5808025</v>
      </c>
      <c r="E7861">
        <f t="shared" si="245"/>
        <v>5836044</v>
      </c>
    </row>
    <row r="7862" spans="1:5">
      <c r="A7862">
        <v>5808026</v>
      </c>
      <c r="B7862">
        <v>5836045</v>
      </c>
      <c r="C7862" s="293">
        <v>320000000</v>
      </c>
      <c r="D7862">
        <f t="shared" si="244"/>
        <v>5808026</v>
      </c>
      <c r="E7862">
        <f t="shared" si="245"/>
        <v>5836045</v>
      </c>
    </row>
    <row r="7863" spans="1:5">
      <c r="A7863">
        <v>5808027</v>
      </c>
      <c r="B7863">
        <v>5836046</v>
      </c>
      <c r="C7863" s="293">
        <v>136200000</v>
      </c>
      <c r="D7863">
        <f t="shared" si="244"/>
        <v>5808027</v>
      </c>
      <c r="E7863">
        <f t="shared" si="245"/>
        <v>5836046</v>
      </c>
    </row>
    <row r="7864" spans="1:5">
      <c r="A7864">
        <v>5808028</v>
      </c>
      <c r="B7864">
        <v>5836047</v>
      </c>
      <c r="C7864" s="293">
        <v>328000000</v>
      </c>
      <c r="D7864">
        <f t="shared" si="244"/>
        <v>5808028</v>
      </c>
      <c r="E7864">
        <f t="shared" si="245"/>
        <v>5836047</v>
      </c>
    </row>
    <row r="7865" spans="1:5">
      <c r="A7865">
        <v>5808029</v>
      </c>
      <c r="B7865">
        <v>5836048</v>
      </c>
      <c r="C7865" s="293">
        <v>199900000</v>
      </c>
      <c r="D7865">
        <f t="shared" si="244"/>
        <v>5808029</v>
      </c>
      <c r="E7865">
        <f t="shared" si="245"/>
        <v>5836048</v>
      </c>
    </row>
    <row r="7866" spans="1:5">
      <c r="A7866">
        <v>5808030</v>
      </c>
      <c r="B7866">
        <v>5836049</v>
      </c>
      <c r="C7866" s="293">
        <v>141300000</v>
      </c>
      <c r="D7866">
        <f t="shared" si="244"/>
        <v>5808030</v>
      </c>
      <c r="E7866">
        <f t="shared" si="245"/>
        <v>5836049</v>
      </c>
    </row>
    <row r="7867" spans="1:5">
      <c r="A7867">
        <v>5808031</v>
      </c>
      <c r="B7867">
        <v>5836050</v>
      </c>
      <c r="C7867" s="293">
        <v>569100000</v>
      </c>
      <c r="D7867">
        <f t="shared" si="244"/>
        <v>5808031</v>
      </c>
      <c r="E7867">
        <f t="shared" si="245"/>
        <v>5836050</v>
      </c>
    </row>
    <row r="7868" spans="1:5">
      <c r="A7868">
        <v>5808032</v>
      </c>
      <c r="B7868">
        <v>5836051</v>
      </c>
      <c r="C7868" s="293">
        <v>199200000</v>
      </c>
      <c r="D7868">
        <f t="shared" si="244"/>
        <v>5808032</v>
      </c>
      <c r="E7868">
        <f t="shared" si="245"/>
        <v>5836051</v>
      </c>
    </row>
    <row r="7869" spans="1:5">
      <c r="A7869">
        <v>5808033</v>
      </c>
      <c r="B7869">
        <v>5836052</v>
      </c>
      <c r="C7869" s="293">
        <v>240000000</v>
      </c>
      <c r="D7869">
        <f t="shared" si="244"/>
        <v>5808033</v>
      </c>
      <c r="E7869">
        <f t="shared" si="245"/>
        <v>5836052</v>
      </c>
    </row>
    <row r="7870" spans="1:5">
      <c r="A7870">
        <v>5808034</v>
      </c>
      <c r="B7870">
        <v>5836053</v>
      </c>
      <c r="C7870" s="293">
        <v>208400000</v>
      </c>
      <c r="D7870">
        <f t="shared" si="244"/>
        <v>5808034</v>
      </c>
      <c r="E7870">
        <f t="shared" si="245"/>
        <v>5836053</v>
      </c>
    </row>
    <row r="7871" spans="1:5">
      <c r="A7871">
        <v>5808035</v>
      </c>
      <c r="B7871">
        <v>5836054</v>
      </c>
      <c r="C7871" s="293">
        <v>176000000</v>
      </c>
      <c r="D7871">
        <f t="shared" si="244"/>
        <v>5808035</v>
      </c>
      <c r="E7871">
        <f t="shared" si="245"/>
        <v>5836054</v>
      </c>
    </row>
    <row r="7872" spans="1:5">
      <c r="A7872">
        <v>5808036</v>
      </c>
      <c r="B7872">
        <v>5836055</v>
      </c>
      <c r="C7872" s="293">
        <v>240100000</v>
      </c>
      <c r="D7872">
        <f t="shared" si="244"/>
        <v>5808036</v>
      </c>
      <c r="E7872">
        <f t="shared" si="245"/>
        <v>5836055</v>
      </c>
    </row>
    <row r="7873" spans="1:5">
      <c r="A7873">
        <v>5808037</v>
      </c>
      <c r="B7873">
        <v>5836056</v>
      </c>
      <c r="C7873" s="293">
        <v>184000000</v>
      </c>
      <c r="D7873">
        <f t="shared" si="244"/>
        <v>5808037</v>
      </c>
      <c r="E7873">
        <f t="shared" si="245"/>
        <v>5836056</v>
      </c>
    </row>
    <row r="7874" spans="1:5">
      <c r="A7874">
        <v>5808038</v>
      </c>
      <c r="B7874">
        <v>5836057</v>
      </c>
      <c r="C7874" s="293">
        <v>337500000</v>
      </c>
      <c r="D7874">
        <f t="shared" si="244"/>
        <v>5808038</v>
      </c>
      <c r="E7874">
        <f t="shared" si="245"/>
        <v>5836057</v>
      </c>
    </row>
    <row r="7875" spans="1:5">
      <c r="A7875">
        <v>5808039</v>
      </c>
      <c r="B7875">
        <v>5836058</v>
      </c>
      <c r="C7875" s="293">
        <v>169800000</v>
      </c>
      <c r="D7875">
        <f t="shared" ref="D7875:D7938" si="246">+A7875*1</f>
        <v>5808039</v>
      </c>
      <c r="E7875">
        <f t="shared" ref="E7875:E7938" si="247">+B7875*1</f>
        <v>5836058</v>
      </c>
    </row>
    <row r="7876" spans="1:5">
      <c r="A7876">
        <v>5808040</v>
      </c>
      <c r="B7876">
        <v>5836059</v>
      </c>
      <c r="C7876" s="293">
        <v>288600000</v>
      </c>
      <c r="D7876">
        <f t="shared" si="246"/>
        <v>5808040</v>
      </c>
      <c r="E7876">
        <f t="shared" si="247"/>
        <v>5836059</v>
      </c>
    </row>
    <row r="7877" spans="1:5">
      <c r="A7877">
        <v>5808041</v>
      </c>
      <c r="B7877">
        <v>5836060</v>
      </c>
      <c r="C7877" s="293">
        <v>180000000</v>
      </c>
      <c r="D7877">
        <f t="shared" si="246"/>
        <v>5808041</v>
      </c>
      <c r="E7877">
        <f t="shared" si="247"/>
        <v>5836060</v>
      </c>
    </row>
    <row r="7878" spans="1:5">
      <c r="A7878">
        <v>5808042</v>
      </c>
      <c r="B7878">
        <v>5836061</v>
      </c>
      <c r="C7878" s="293">
        <v>540700000</v>
      </c>
      <c r="D7878">
        <f t="shared" si="246"/>
        <v>5808042</v>
      </c>
      <c r="E7878">
        <f t="shared" si="247"/>
        <v>5836061</v>
      </c>
    </row>
    <row r="7879" spans="1:5">
      <c r="A7879">
        <v>5808043</v>
      </c>
      <c r="B7879">
        <v>5836062</v>
      </c>
      <c r="C7879" s="293">
        <v>182000000</v>
      </c>
      <c r="D7879">
        <f t="shared" si="246"/>
        <v>5808043</v>
      </c>
      <c r="E7879">
        <f t="shared" si="247"/>
        <v>5836062</v>
      </c>
    </row>
    <row r="7880" spans="1:5">
      <c r="A7880">
        <v>5808044</v>
      </c>
      <c r="B7880">
        <v>5836063</v>
      </c>
      <c r="C7880" s="293">
        <v>811000000</v>
      </c>
      <c r="D7880">
        <f t="shared" si="246"/>
        <v>5808044</v>
      </c>
      <c r="E7880">
        <f t="shared" si="247"/>
        <v>5836063</v>
      </c>
    </row>
    <row r="7881" spans="1:5">
      <c r="A7881">
        <v>5808045</v>
      </c>
      <c r="B7881">
        <v>5836064</v>
      </c>
      <c r="C7881" s="293">
        <v>141700000</v>
      </c>
      <c r="D7881">
        <f t="shared" si="246"/>
        <v>5808045</v>
      </c>
      <c r="E7881">
        <f t="shared" si="247"/>
        <v>5836064</v>
      </c>
    </row>
    <row r="7882" spans="1:5">
      <c r="A7882">
        <v>5808046</v>
      </c>
      <c r="B7882">
        <v>5836065</v>
      </c>
      <c r="C7882" s="293">
        <v>245900000</v>
      </c>
      <c r="D7882">
        <f t="shared" si="246"/>
        <v>5808046</v>
      </c>
      <c r="E7882">
        <f t="shared" si="247"/>
        <v>5836065</v>
      </c>
    </row>
    <row r="7883" spans="1:5">
      <c r="A7883">
        <v>5808047</v>
      </c>
      <c r="B7883">
        <v>5836066</v>
      </c>
      <c r="C7883" s="293">
        <v>560300000</v>
      </c>
      <c r="D7883">
        <f t="shared" si="246"/>
        <v>5808047</v>
      </c>
      <c r="E7883">
        <f t="shared" si="247"/>
        <v>5836066</v>
      </c>
    </row>
    <row r="7884" spans="1:5">
      <c r="A7884">
        <v>5806068</v>
      </c>
      <c r="B7884">
        <v>5836067</v>
      </c>
      <c r="C7884" s="293">
        <v>449900000</v>
      </c>
      <c r="D7884">
        <f t="shared" si="246"/>
        <v>5806068</v>
      </c>
      <c r="E7884">
        <f t="shared" si="247"/>
        <v>5836067</v>
      </c>
    </row>
    <row r="7885" spans="1:5">
      <c r="A7885">
        <v>5806069</v>
      </c>
      <c r="B7885">
        <v>5836068</v>
      </c>
      <c r="C7885" s="293">
        <v>299900000</v>
      </c>
      <c r="D7885">
        <f t="shared" si="246"/>
        <v>5806069</v>
      </c>
      <c r="E7885">
        <f t="shared" si="247"/>
        <v>5836068</v>
      </c>
    </row>
    <row r="7886" spans="1:5">
      <c r="A7886">
        <v>5806070</v>
      </c>
      <c r="B7886">
        <v>5836069</v>
      </c>
      <c r="C7886" s="293">
        <v>427900000</v>
      </c>
      <c r="D7886">
        <f t="shared" si="246"/>
        <v>5806070</v>
      </c>
      <c r="E7886">
        <f t="shared" si="247"/>
        <v>5836069</v>
      </c>
    </row>
    <row r="7887" spans="1:5">
      <c r="A7887">
        <v>5806071</v>
      </c>
      <c r="B7887">
        <v>5836070</v>
      </c>
      <c r="C7887" s="293">
        <v>231500000</v>
      </c>
      <c r="D7887">
        <f t="shared" si="246"/>
        <v>5806071</v>
      </c>
      <c r="E7887">
        <f t="shared" si="247"/>
        <v>5836070</v>
      </c>
    </row>
    <row r="7888" spans="1:5">
      <c r="A7888">
        <v>5808048</v>
      </c>
      <c r="B7888">
        <v>5836071</v>
      </c>
      <c r="C7888" s="293">
        <v>1399900000</v>
      </c>
      <c r="D7888">
        <f t="shared" si="246"/>
        <v>5808048</v>
      </c>
      <c r="E7888">
        <f t="shared" si="247"/>
        <v>5836071</v>
      </c>
    </row>
    <row r="7889" spans="1:5">
      <c r="A7889">
        <v>5806072</v>
      </c>
      <c r="B7889">
        <v>5836072</v>
      </c>
      <c r="C7889" s="293">
        <v>258900000</v>
      </c>
      <c r="D7889">
        <f t="shared" si="246"/>
        <v>5806072</v>
      </c>
      <c r="E7889">
        <f t="shared" si="247"/>
        <v>5836072</v>
      </c>
    </row>
    <row r="7890" spans="1:5">
      <c r="A7890">
        <v>5806073</v>
      </c>
      <c r="B7890">
        <v>5836073</v>
      </c>
      <c r="C7890" s="293">
        <v>414900000</v>
      </c>
      <c r="D7890">
        <f t="shared" si="246"/>
        <v>5806073</v>
      </c>
      <c r="E7890">
        <f t="shared" si="247"/>
        <v>5836073</v>
      </c>
    </row>
    <row r="7891" spans="1:5">
      <c r="A7891">
        <v>5806076</v>
      </c>
      <c r="B7891">
        <v>5836074</v>
      </c>
      <c r="C7891" s="293">
        <v>249400000</v>
      </c>
      <c r="D7891">
        <f t="shared" si="246"/>
        <v>5806076</v>
      </c>
      <c r="E7891">
        <f t="shared" si="247"/>
        <v>5836074</v>
      </c>
    </row>
    <row r="7892" spans="1:5">
      <c r="A7892">
        <v>5806077</v>
      </c>
      <c r="B7892">
        <v>5836075</v>
      </c>
      <c r="C7892" s="293">
        <v>405800000</v>
      </c>
      <c r="D7892">
        <f t="shared" si="246"/>
        <v>5806077</v>
      </c>
      <c r="E7892">
        <f t="shared" si="247"/>
        <v>5836075</v>
      </c>
    </row>
    <row r="7893" spans="1:5">
      <c r="A7893">
        <v>5806078</v>
      </c>
      <c r="B7893">
        <v>5836076</v>
      </c>
      <c r="C7893" s="293">
        <v>338900000</v>
      </c>
      <c r="D7893">
        <f t="shared" si="246"/>
        <v>5806078</v>
      </c>
      <c r="E7893">
        <f t="shared" si="247"/>
        <v>5836076</v>
      </c>
    </row>
    <row r="7894" spans="1:5">
      <c r="A7894">
        <v>5806079</v>
      </c>
      <c r="B7894">
        <v>5836077</v>
      </c>
      <c r="C7894" s="293">
        <v>314400000</v>
      </c>
      <c r="D7894">
        <f t="shared" si="246"/>
        <v>5806079</v>
      </c>
      <c r="E7894">
        <f t="shared" si="247"/>
        <v>5836077</v>
      </c>
    </row>
    <row r="7895" spans="1:5">
      <c r="A7895">
        <v>5806081</v>
      </c>
      <c r="B7895">
        <v>5836078</v>
      </c>
      <c r="C7895" s="293">
        <v>516900000</v>
      </c>
      <c r="D7895">
        <f t="shared" si="246"/>
        <v>5806081</v>
      </c>
      <c r="E7895">
        <f t="shared" si="247"/>
        <v>5836078</v>
      </c>
    </row>
    <row r="7896" spans="1:5">
      <c r="A7896">
        <v>5806082</v>
      </c>
      <c r="B7896">
        <v>5836079</v>
      </c>
      <c r="C7896" s="293">
        <v>339300000</v>
      </c>
      <c r="D7896">
        <f t="shared" si="246"/>
        <v>5806082</v>
      </c>
      <c r="E7896">
        <f t="shared" si="247"/>
        <v>5836079</v>
      </c>
    </row>
    <row r="7897" spans="1:5">
      <c r="A7897">
        <v>5806083</v>
      </c>
      <c r="B7897">
        <v>5836080</v>
      </c>
      <c r="C7897" s="293">
        <v>289900000</v>
      </c>
      <c r="D7897">
        <f t="shared" si="246"/>
        <v>5806083</v>
      </c>
      <c r="E7897">
        <f t="shared" si="247"/>
        <v>5836080</v>
      </c>
    </row>
    <row r="7898" spans="1:5">
      <c r="A7898">
        <v>5806084</v>
      </c>
      <c r="B7898">
        <v>5836081</v>
      </c>
      <c r="C7898" s="293">
        <v>380500000</v>
      </c>
      <c r="D7898">
        <f t="shared" si="246"/>
        <v>5806084</v>
      </c>
      <c r="E7898">
        <f t="shared" si="247"/>
        <v>5836081</v>
      </c>
    </row>
    <row r="7899" spans="1:5">
      <c r="A7899">
        <v>5806086</v>
      </c>
      <c r="B7899">
        <v>5836082</v>
      </c>
      <c r="C7899" s="293">
        <v>523900000</v>
      </c>
      <c r="D7899">
        <f t="shared" si="246"/>
        <v>5806086</v>
      </c>
      <c r="E7899">
        <f t="shared" si="247"/>
        <v>5836082</v>
      </c>
    </row>
    <row r="7900" spans="1:5">
      <c r="A7900">
        <v>5806087</v>
      </c>
      <c r="B7900">
        <v>5836083</v>
      </c>
      <c r="C7900" s="293">
        <v>295900000</v>
      </c>
      <c r="D7900">
        <f t="shared" si="246"/>
        <v>5806087</v>
      </c>
      <c r="E7900">
        <f t="shared" si="247"/>
        <v>5836083</v>
      </c>
    </row>
    <row r="7901" spans="1:5">
      <c r="A7901">
        <v>5806088</v>
      </c>
      <c r="B7901">
        <v>5836084</v>
      </c>
      <c r="C7901" s="293">
        <v>314900000</v>
      </c>
      <c r="D7901">
        <f t="shared" si="246"/>
        <v>5806088</v>
      </c>
      <c r="E7901">
        <f t="shared" si="247"/>
        <v>5836084</v>
      </c>
    </row>
    <row r="7902" spans="1:5">
      <c r="A7902">
        <v>5806089</v>
      </c>
      <c r="B7902">
        <v>5836085</v>
      </c>
      <c r="C7902" s="293">
        <v>496900000</v>
      </c>
      <c r="D7902">
        <f t="shared" si="246"/>
        <v>5806089</v>
      </c>
      <c r="E7902">
        <f t="shared" si="247"/>
        <v>5836085</v>
      </c>
    </row>
    <row r="7903" spans="1:5">
      <c r="A7903">
        <v>5806090</v>
      </c>
      <c r="B7903">
        <v>5836086</v>
      </c>
      <c r="C7903" s="293">
        <v>828900000</v>
      </c>
      <c r="D7903">
        <f t="shared" si="246"/>
        <v>5806090</v>
      </c>
      <c r="E7903">
        <f t="shared" si="247"/>
        <v>5836086</v>
      </c>
    </row>
    <row r="7904" spans="1:5">
      <c r="A7904">
        <v>5806091</v>
      </c>
      <c r="B7904">
        <v>5836087</v>
      </c>
      <c r="C7904" s="293">
        <v>791900000</v>
      </c>
      <c r="D7904">
        <f t="shared" si="246"/>
        <v>5806091</v>
      </c>
      <c r="E7904">
        <f t="shared" si="247"/>
        <v>5836087</v>
      </c>
    </row>
    <row r="7905" spans="1:5">
      <c r="A7905">
        <v>5806092</v>
      </c>
      <c r="B7905">
        <v>5836088</v>
      </c>
      <c r="C7905" s="293">
        <v>290300000</v>
      </c>
      <c r="D7905">
        <f t="shared" si="246"/>
        <v>5806092</v>
      </c>
      <c r="E7905">
        <f t="shared" si="247"/>
        <v>5836088</v>
      </c>
    </row>
    <row r="7906" spans="1:5">
      <c r="A7906">
        <v>5806093</v>
      </c>
      <c r="B7906">
        <v>5836089</v>
      </c>
      <c r="C7906" s="293">
        <v>650900000</v>
      </c>
      <c r="D7906">
        <f t="shared" si="246"/>
        <v>5806093</v>
      </c>
      <c r="E7906">
        <f t="shared" si="247"/>
        <v>5836089</v>
      </c>
    </row>
    <row r="7907" spans="1:5">
      <c r="A7907">
        <v>5806095</v>
      </c>
      <c r="B7907">
        <v>5836090</v>
      </c>
      <c r="C7907" s="293">
        <v>312900000</v>
      </c>
      <c r="D7907">
        <f t="shared" si="246"/>
        <v>5806095</v>
      </c>
      <c r="E7907">
        <f t="shared" si="247"/>
        <v>5836090</v>
      </c>
    </row>
    <row r="7908" spans="1:5">
      <c r="A7908">
        <v>5806096</v>
      </c>
      <c r="B7908">
        <v>5836091</v>
      </c>
      <c r="C7908" s="293">
        <v>434900000</v>
      </c>
      <c r="D7908">
        <f t="shared" si="246"/>
        <v>5806096</v>
      </c>
      <c r="E7908">
        <f t="shared" si="247"/>
        <v>5836091</v>
      </c>
    </row>
    <row r="7909" spans="1:5">
      <c r="A7909">
        <v>5806097</v>
      </c>
      <c r="B7909">
        <v>5836092</v>
      </c>
      <c r="C7909" s="293">
        <v>480900000</v>
      </c>
      <c r="D7909">
        <f t="shared" si="246"/>
        <v>5806097</v>
      </c>
      <c r="E7909">
        <f t="shared" si="247"/>
        <v>5836092</v>
      </c>
    </row>
    <row r="7910" spans="1:5">
      <c r="A7910">
        <v>5806098</v>
      </c>
      <c r="B7910">
        <v>5836093</v>
      </c>
      <c r="C7910" s="293">
        <v>459900000</v>
      </c>
      <c r="D7910">
        <f t="shared" si="246"/>
        <v>5806098</v>
      </c>
      <c r="E7910">
        <f t="shared" si="247"/>
        <v>5836093</v>
      </c>
    </row>
    <row r="7911" spans="1:5">
      <c r="A7911">
        <v>5806099</v>
      </c>
      <c r="B7911">
        <v>5836094</v>
      </c>
      <c r="C7911" s="293">
        <v>464900000</v>
      </c>
      <c r="D7911">
        <f t="shared" si="246"/>
        <v>5806099</v>
      </c>
      <c r="E7911">
        <f t="shared" si="247"/>
        <v>5836094</v>
      </c>
    </row>
    <row r="7912" spans="1:5">
      <c r="A7912">
        <v>5806100</v>
      </c>
      <c r="B7912">
        <v>5836095</v>
      </c>
      <c r="C7912" s="293">
        <v>324900000</v>
      </c>
      <c r="D7912">
        <f t="shared" si="246"/>
        <v>5806100</v>
      </c>
      <c r="E7912">
        <f t="shared" si="247"/>
        <v>5836095</v>
      </c>
    </row>
    <row r="7913" spans="1:5">
      <c r="A7913">
        <v>5806101</v>
      </c>
      <c r="B7913">
        <v>5836096</v>
      </c>
      <c r="C7913" s="293">
        <v>418900000</v>
      </c>
      <c r="D7913">
        <f t="shared" si="246"/>
        <v>5806101</v>
      </c>
      <c r="E7913">
        <f t="shared" si="247"/>
        <v>5836096</v>
      </c>
    </row>
    <row r="7914" spans="1:5">
      <c r="A7914">
        <v>5806102</v>
      </c>
      <c r="B7914">
        <v>5836097</v>
      </c>
      <c r="C7914" s="293">
        <v>789900000</v>
      </c>
      <c r="D7914">
        <f t="shared" si="246"/>
        <v>5806102</v>
      </c>
      <c r="E7914">
        <f t="shared" si="247"/>
        <v>5836097</v>
      </c>
    </row>
    <row r="7915" spans="1:5">
      <c r="A7915">
        <v>5806103</v>
      </c>
      <c r="B7915">
        <v>5836098</v>
      </c>
      <c r="C7915" s="293">
        <v>335900000</v>
      </c>
      <c r="D7915">
        <f t="shared" si="246"/>
        <v>5806103</v>
      </c>
      <c r="E7915">
        <f t="shared" si="247"/>
        <v>5836098</v>
      </c>
    </row>
    <row r="7916" spans="1:5">
      <c r="A7916">
        <v>5806105</v>
      </c>
      <c r="B7916">
        <v>5836099</v>
      </c>
      <c r="C7916" s="293">
        <v>334900000</v>
      </c>
      <c r="D7916">
        <f t="shared" si="246"/>
        <v>5806105</v>
      </c>
      <c r="E7916">
        <f t="shared" si="247"/>
        <v>5836099</v>
      </c>
    </row>
    <row r="7917" spans="1:5">
      <c r="A7917">
        <v>5806108</v>
      </c>
      <c r="B7917">
        <v>5836100</v>
      </c>
      <c r="C7917" s="293">
        <v>399900000</v>
      </c>
      <c r="D7917">
        <f t="shared" si="246"/>
        <v>5806108</v>
      </c>
      <c r="E7917">
        <f t="shared" si="247"/>
        <v>5836100</v>
      </c>
    </row>
    <row r="7918" spans="1:5">
      <c r="A7918">
        <v>5806109</v>
      </c>
      <c r="B7918">
        <v>5836101</v>
      </c>
      <c r="C7918" s="293">
        <v>489900000</v>
      </c>
      <c r="D7918">
        <f t="shared" si="246"/>
        <v>5806109</v>
      </c>
      <c r="E7918">
        <f t="shared" si="247"/>
        <v>5836101</v>
      </c>
    </row>
    <row r="7919" spans="1:5">
      <c r="A7919">
        <v>5806110</v>
      </c>
      <c r="B7919">
        <v>5836102</v>
      </c>
      <c r="C7919" s="293">
        <v>549900000</v>
      </c>
      <c r="D7919">
        <f t="shared" si="246"/>
        <v>5806110</v>
      </c>
      <c r="E7919">
        <f t="shared" si="247"/>
        <v>5836102</v>
      </c>
    </row>
    <row r="7920" spans="1:5">
      <c r="A7920">
        <v>5806111</v>
      </c>
      <c r="B7920">
        <v>5836103</v>
      </c>
      <c r="C7920" s="293">
        <v>791900000</v>
      </c>
      <c r="D7920">
        <f t="shared" si="246"/>
        <v>5806111</v>
      </c>
      <c r="E7920">
        <f t="shared" si="247"/>
        <v>5836103</v>
      </c>
    </row>
    <row r="7921" spans="1:5">
      <c r="A7921">
        <v>5806112</v>
      </c>
      <c r="B7921">
        <v>5836104</v>
      </c>
      <c r="C7921" s="293">
        <v>916900000</v>
      </c>
      <c r="D7921">
        <f t="shared" si="246"/>
        <v>5806112</v>
      </c>
      <c r="E7921">
        <f t="shared" si="247"/>
        <v>5836104</v>
      </c>
    </row>
    <row r="7922" spans="1:5">
      <c r="A7922">
        <v>5806117</v>
      </c>
      <c r="B7922">
        <v>5836105</v>
      </c>
      <c r="C7922" s="293">
        <v>829900000</v>
      </c>
      <c r="D7922">
        <f t="shared" si="246"/>
        <v>5806117</v>
      </c>
      <c r="E7922">
        <f t="shared" si="247"/>
        <v>5836105</v>
      </c>
    </row>
    <row r="7923" spans="1:5">
      <c r="A7923">
        <v>5808049</v>
      </c>
      <c r="B7923">
        <v>5836106</v>
      </c>
      <c r="C7923" s="293">
        <v>2180900000</v>
      </c>
      <c r="D7923">
        <f t="shared" si="246"/>
        <v>5808049</v>
      </c>
      <c r="E7923">
        <f t="shared" si="247"/>
        <v>5836106</v>
      </c>
    </row>
    <row r="7924" spans="1:5">
      <c r="A7924">
        <v>5806118</v>
      </c>
      <c r="B7924">
        <v>5836107</v>
      </c>
      <c r="C7924" s="293">
        <v>269900000</v>
      </c>
      <c r="D7924">
        <f t="shared" si="246"/>
        <v>5806118</v>
      </c>
      <c r="E7924">
        <f t="shared" si="247"/>
        <v>5836107</v>
      </c>
    </row>
    <row r="7925" spans="1:5">
      <c r="A7925">
        <v>5806074</v>
      </c>
      <c r="B7925">
        <v>5837001</v>
      </c>
      <c r="C7925" s="293">
        <v>151300000</v>
      </c>
      <c r="D7925">
        <f t="shared" si="246"/>
        <v>5806074</v>
      </c>
      <c r="E7925">
        <f t="shared" si="247"/>
        <v>5837001</v>
      </c>
    </row>
    <row r="7926" spans="1:5">
      <c r="A7926">
        <v>5806094</v>
      </c>
      <c r="B7926">
        <v>5837002</v>
      </c>
      <c r="C7926" s="293">
        <v>216600000</v>
      </c>
      <c r="D7926">
        <f t="shared" si="246"/>
        <v>5806094</v>
      </c>
      <c r="E7926">
        <f t="shared" si="247"/>
        <v>5837002</v>
      </c>
    </row>
    <row r="7927" spans="1:5">
      <c r="A7927">
        <v>5807018</v>
      </c>
      <c r="B7927">
        <v>5840001</v>
      </c>
      <c r="C7927" s="293">
        <v>249900000</v>
      </c>
      <c r="D7927">
        <f t="shared" si="246"/>
        <v>5807018</v>
      </c>
      <c r="E7927">
        <f t="shared" si="247"/>
        <v>5840001</v>
      </c>
    </row>
    <row r="7928" spans="1:5">
      <c r="A7928">
        <v>5807022</v>
      </c>
      <c r="B7928">
        <v>5840002</v>
      </c>
      <c r="C7928" s="293">
        <v>359900000</v>
      </c>
      <c r="D7928">
        <f t="shared" si="246"/>
        <v>5807022</v>
      </c>
      <c r="E7928">
        <f t="shared" si="247"/>
        <v>5840002</v>
      </c>
    </row>
    <row r="7929" spans="1:5">
      <c r="A7929">
        <v>5807001</v>
      </c>
      <c r="B7929">
        <v>5841001</v>
      </c>
      <c r="C7929" s="293">
        <v>76800000</v>
      </c>
      <c r="D7929">
        <f t="shared" si="246"/>
        <v>5807001</v>
      </c>
      <c r="E7929">
        <f t="shared" si="247"/>
        <v>5841001</v>
      </c>
    </row>
    <row r="7930" spans="1:5">
      <c r="A7930">
        <v>5807002</v>
      </c>
      <c r="B7930">
        <v>5841002</v>
      </c>
      <c r="C7930" s="293">
        <v>160600000</v>
      </c>
      <c r="D7930">
        <f t="shared" si="246"/>
        <v>5807002</v>
      </c>
      <c r="E7930">
        <f t="shared" si="247"/>
        <v>5841002</v>
      </c>
    </row>
    <row r="7931" spans="1:5">
      <c r="A7931">
        <v>5807003</v>
      </c>
      <c r="B7931">
        <v>5841003</v>
      </c>
      <c r="C7931" s="293">
        <v>173300000</v>
      </c>
      <c r="D7931">
        <f t="shared" si="246"/>
        <v>5807003</v>
      </c>
      <c r="E7931">
        <f t="shared" si="247"/>
        <v>5841003</v>
      </c>
    </row>
    <row r="7932" spans="1:5">
      <c r="A7932">
        <v>5807004</v>
      </c>
      <c r="B7932">
        <v>5841004</v>
      </c>
      <c r="C7932" s="293">
        <v>175400000</v>
      </c>
      <c r="D7932">
        <f t="shared" si="246"/>
        <v>5807004</v>
      </c>
      <c r="E7932">
        <f t="shared" si="247"/>
        <v>5841004</v>
      </c>
    </row>
    <row r="7933" spans="1:5">
      <c r="A7933">
        <v>5807005</v>
      </c>
      <c r="B7933">
        <v>5841005</v>
      </c>
      <c r="C7933" s="293">
        <v>169400000</v>
      </c>
      <c r="D7933">
        <f t="shared" si="246"/>
        <v>5807005</v>
      </c>
      <c r="E7933">
        <f t="shared" si="247"/>
        <v>5841005</v>
      </c>
    </row>
    <row r="7934" spans="1:5">
      <c r="A7934">
        <v>5807006</v>
      </c>
      <c r="B7934">
        <v>5841006</v>
      </c>
      <c r="C7934" s="293">
        <v>236700000</v>
      </c>
      <c r="D7934">
        <f t="shared" si="246"/>
        <v>5807006</v>
      </c>
      <c r="E7934">
        <f t="shared" si="247"/>
        <v>5841006</v>
      </c>
    </row>
    <row r="7935" spans="1:5">
      <c r="A7935">
        <v>5807007</v>
      </c>
      <c r="B7935">
        <v>5841007</v>
      </c>
      <c r="C7935" s="293">
        <v>179500000</v>
      </c>
      <c r="D7935">
        <f t="shared" si="246"/>
        <v>5807007</v>
      </c>
      <c r="E7935">
        <f t="shared" si="247"/>
        <v>5841007</v>
      </c>
    </row>
    <row r="7936" spans="1:5">
      <c r="A7936">
        <v>5807008</v>
      </c>
      <c r="B7936">
        <v>5841008</v>
      </c>
      <c r="C7936" s="293">
        <v>155800000</v>
      </c>
      <c r="D7936">
        <f t="shared" si="246"/>
        <v>5807008</v>
      </c>
      <c r="E7936">
        <f t="shared" si="247"/>
        <v>5841008</v>
      </c>
    </row>
    <row r="7937" spans="1:5">
      <c r="A7937">
        <v>5807009</v>
      </c>
      <c r="B7937">
        <v>5841009</v>
      </c>
      <c r="C7937" s="293">
        <v>149000000</v>
      </c>
      <c r="D7937">
        <f t="shared" si="246"/>
        <v>5807009</v>
      </c>
      <c r="E7937">
        <f t="shared" si="247"/>
        <v>5841009</v>
      </c>
    </row>
    <row r="7938" spans="1:5">
      <c r="A7938">
        <v>5807010</v>
      </c>
      <c r="B7938">
        <v>5841010</v>
      </c>
      <c r="C7938" s="293">
        <v>154700000</v>
      </c>
      <c r="D7938">
        <f t="shared" si="246"/>
        <v>5807010</v>
      </c>
      <c r="E7938">
        <f t="shared" si="247"/>
        <v>5841010</v>
      </c>
    </row>
    <row r="7939" spans="1:5">
      <c r="A7939">
        <v>5807011</v>
      </c>
      <c r="B7939">
        <v>5841011</v>
      </c>
      <c r="C7939" s="293">
        <v>152600000</v>
      </c>
      <c r="D7939">
        <f t="shared" ref="D7939:D8002" si="248">+A7939*1</f>
        <v>5807011</v>
      </c>
      <c r="E7939">
        <f t="shared" ref="E7939:E8002" si="249">+B7939*1</f>
        <v>5841011</v>
      </c>
    </row>
    <row r="7940" spans="1:5">
      <c r="A7940">
        <v>5807012</v>
      </c>
      <c r="B7940">
        <v>5841012</v>
      </c>
      <c r="C7940" s="293">
        <v>183200000</v>
      </c>
      <c r="D7940">
        <f t="shared" si="248"/>
        <v>5807012</v>
      </c>
      <c r="E7940">
        <f t="shared" si="249"/>
        <v>5841012</v>
      </c>
    </row>
    <row r="7941" spans="1:5">
      <c r="A7941">
        <v>5807013</v>
      </c>
      <c r="B7941">
        <v>5841013</v>
      </c>
      <c r="C7941" s="293">
        <v>213200000</v>
      </c>
      <c r="D7941">
        <f t="shared" si="248"/>
        <v>5807013</v>
      </c>
      <c r="E7941">
        <f t="shared" si="249"/>
        <v>5841013</v>
      </c>
    </row>
    <row r="7942" spans="1:5">
      <c r="A7942">
        <v>5807014</v>
      </c>
      <c r="B7942">
        <v>5841014</v>
      </c>
      <c r="C7942" s="293">
        <v>186700000</v>
      </c>
      <c r="D7942">
        <f t="shared" si="248"/>
        <v>5807014</v>
      </c>
      <c r="E7942">
        <f t="shared" si="249"/>
        <v>5841014</v>
      </c>
    </row>
    <row r="7943" spans="1:5">
      <c r="A7943">
        <v>5807015</v>
      </c>
      <c r="B7943">
        <v>5841015</v>
      </c>
      <c r="C7943" s="293">
        <v>253900000</v>
      </c>
      <c r="D7943">
        <f t="shared" si="248"/>
        <v>5807015</v>
      </c>
      <c r="E7943">
        <f t="shared" si="249"/>
        <v>5841015</v>
      </c>
    </row>
    <row r="7944" spans="1:5">
      <c r="A7944">
        <v>5807016</v>
      </c>
      <c r="B7944">
        <v>5841016</v>
      </c>
      <c r="C7944" s="293">
        <v>228900000</v>
      </c>
      <c r="D7944">
        <f t="shared" si="248"/>
        <v>5807016</v>
      </c>
      <c r="E7944">
        <f t="shared" si="249"/>
        <v>5841016</v>
      </c>
    </row>
    <row r="7945" spans="1:5">
      <c r="A7945">
        <v>5807017</v>
      </c>
      <c r="B7945">
        <v>5841017</v>
      </c>
      <c r="C7945" s="293">
        <v>224900000</v>
      </c>
      <c r="D7945">
        <f t="shared" si="248"/>
        <v>5807017</v>
      </c>
      <c r="E7945">
        <f t="shared" si="249"/>
        <v>5841017</v>
      </c>
    </row>
    <row r="7946" spans="1:5">
      <c r="A7946">
        <v>5807019</v>
      </c>
      <c r="B7946">
        <v>5841018</v>
      </c>
      <c r="C7946" s="293">
        <v>214900000</v>
      </c>
      <c r="D7946">
        <f t="shared" si="248"/>
        <v>5807019</v>
      </c>
      <c r="E7946">
        <f t="shared" si="249"/>
        <v>5841018</v>
      </c>
    </row>
    <row r="7947" spans="1:5">
      <c r="A7947">
        <v>5807020</v>
      </c>
      <c r="B7947">
        <v>5841019</v>
      </c>
      <c r="C7947" s="293">
        <v>261900000</v>
      </c>
      <c r="D7947">
        <f t="shared" si="248"/>
        <v>5807020</v>
      </c>
      <c r="E7947">
        <f t="shared" si="249"/>
        <v>5841019</v>
      </c>
    </row>
    <row r="7948" spans="1:5">
      <c r="A7948">
        <v>5807021</v>
      </c>
      <c r="B7948">
        <v>5841020</v>
      </c>
      <c r="C7948" s="293">
        <v>295900000</v>
      </c>
      <c r="D7948">
        <f t="shared" si="248"/>
        <v>5807021</v>
      </c>
      <c r="E7948">
        <f t="shared" si="249"/>
        <v>5841020</v>
      </c>
    </row>
    <row r="7949" spans="1:5">
      <c r="A7949">
        <v>5810002</v>
      </c>
      <c r="B7949">
        <v>5860001</v>
      </c>
      <c r="C7949" s="293">
        <v>96000000</v>
      </c>
      <c r="D7949">
        <f t="shared" si="248"/>
        <v>5810002</v>
      </c>
      <c r="E7949">
        <f t="shared" si="249"/>
        <v>5860001</v>
      </c>
    </row>
    <row r="7950" spans="1:5">
      <c r="A7950">
        <v>5810003</v>
      </c>
      <c r="B7950">
        <v>5860002</v>
      </c>
      <c r="C7950" s="293">
        <v>131800000</v>
      </c>
      <c r="D7950">
        <f t="shared" si="248"/>
        <v>5810003</v>
      </c>
      <c r="E7950">
        <f t="shared" si="249"/>
        <v>5860002</v>
      </c>
    </row>
    <row r="7951" spans="1:5">
      <c r="A7951">
        <v>5810004</v>
      </c>
      <c r="B7951">
        <v>5860003</v>
      </c>
      <c r="C7951" s="293">
        <v>138700000</v>
      </c>
      <c r="D7951">
        <f t="shared" si="248"/>
        <v>5810004</v>
      </c>
      <c r="E7951">
        <f t="shared" si="249"/>
        <v>5860003</v>
      </c>
    </row>
    <row r="7952" spans="1:5">
      <c r="A7952">
        <v>5810005</v>
      </c>
      <c r="B7952">
        <v>5860004</v>
      </c>
      <c r="C7952" s="293">
        <v>115200000</v>
      </c>
      <c r="D7952">
        <f t="shared" si="248"/>
        <v>5810005</v>
      </c>
      <c r="E7952">
        <f t="shared" si="249"/>
        <v>5860004</v>
      </c>
    </row>
    <row r="7953" spans="1:5">
      <c r="A7953">
        <v>5810006</v>
      </c>
      <c r="B7953">
        <v>5860005</v>
      </c>
      <c r="C7953" s="293">
        <v>378500000</v>
      </c>
      <c r="D7953">
        <f t="shared" si="248"/>
        <v>5810006</v>
      </c>
      <c r="E7953">
        <f t="shared" si="249"/>
        <v>5860005</v>
      </c>
    </row>
    <row r="7954" spans="1:5">
      <c r="A7954">
        <v>5810007</v>
      </c>
      <c r="B7954">
        <v>5860006</v>
      </c>
      <c r="C7954" s="293">
        <v>130400000</v>
      </c>
      <c r="D7954">
        <f t="shared" si="248"/>
        <v>5810007</v>
      </c>
      <c r="E7954">
        <f t="shared" si="249"/>
        <v>5860006</v>
      </c>
    </row>
    <row r="7955" spans="1:5">
      <c r="A7955">
        <v>5810008</v>
      </c>
      <c r="B7955">
        <v>5860007</v>
      </c>
      <c r="C7955" s="293">
        <v>413000000</v>
      </c>
      <c r="D7955">
        <f t="shared" si="248"/>
        <v>5810008</v>
      </c>
      <c r="E7955">
        <f t="shared" si="249"/>
        <v>5860007</v>
      </c>
    </row>
    <row r="7956" spans="1:5">
      <c r="A7956">
        <v>5810009</v>
      </c>
      <c r="B7956">
        <v>5860008</v>
      </c>
      <c r="C7956" s="293">
        <v>303400000</v>
      </c>
      <c r="D7956">
        <f t="shared" si="248"/>
        <v>5810009</v>
      </c>
      <c r="E7956">
        <f t="shared" si="249"/>
        <v>5860008</v>
      </c>
    </row>
    <row r="7957" spans="1:5">
      <c r="A7957">
        <v>5810010</v>
      </c>
      <c r="B7957">
        <v>5860009</v>
      </c>
      <c r="C7957" s="293">
        <v>325100000</v>
      </c>
      <c r="D7957">
        <f t="shared" si="248"/>
        <v>5810010</v>
      </c>
      <c r="E7957">
        <f t="shared" si="249"/>
        <v>5860009</v>
      </c>
    </row>
    <row r="7958" spans="1:5">
      <c r="A7958">
        <v>5811001</v>
      </c>
      <c r="B7958">
        <v>5861001</v>
      </c>
      <c r="C7958" s="293">
        <v>46100000</v>
      </c>
      <c r="D7958">
        <f t="shared" si="248"/>
        <v>5811001</v>
      </c>
      <c r="E7958">
        <f t="shared" si="249"/>
        <v>5861001</v>
      </c>
    </row>
    <row r="7959" spans="1:5">
      <c r="A7959">
        <v>5811002</v>
      </c>
      <c r="B7959">
        <v>5861002</v>
      </c>
      <c r="C7959" s="293">
        <v>103400000</v>
      </c>
      <c r="D7959">
        <f t="shared" si="248"/>
        <v>5811002</v>
      </c>
      <c r="E7959">
        <f t="shared" si="249"/>
        <v>5861002</v>
      </c>
    </row>
    <row r="7960" spans="1:5">
      <c r="A7960">
        <v>5811003</v>
      </c>
      <c r="B7960">
        <v>5861003</v>
      </c>
      <c r="C7960" s="293">
        <v>83000000</v>
      </c>
      <c r="D7960">
        <f t="shared" si="248"/>
        <v>5811003</v>
      </c>
      <c r="E7960">
        <f t="shared" si="249"/>
        <v>5861003</v>
      </c>
    </row>
    <row r="7961" spans="1:5">
      <c r="A7961">
        <v>5811004</v>
      </c>
      <c r="B7961">
        <v>5861004</v>
      </c>
      <c r="C7961" s="293">
        <v>94200000</v>
      </c>
      <c r="D7961">
        <f t="shared" si="248"/>
        <v>5811004</v>
      </c>
      <c r="E7961">
        <f t="shared" si="249"/>
        <v>5861004</v>
      </c>
    </row>
    <row r="7962" spans="1:5">
      <c r="A7962">
        <v>5811005</v>
      </c>
      <c r="B7962">
        <v>5861005</v>
      </c>
      <c r="C7962" s="293">
        <v>93800000</v>
      </c>
      <c r="D7962">
        <f t="shared" si="248"/>
        <v>5811005</v>
      </c>
      <c r="E7962">
        <f t="shared" si="249"/>
        <v>5861005</v>
      </c>
    </row>
    <row r="7963" spans="1:5">
      <c r="A7963">
        <v>5811006</v>
      </c>
      <c r="B7963">
        <v>5861006</v>
      </c>
      <c r="C7963" s="293">
        <v>205700000</v>
      </c>
      <c r="D7963">
        <f t="shared" si="248"/>
        <v>5811006</v>
      </c>
      <c r="E7963">
        <f t="shared" si="249"/>
        <v>5861006</v>
      </c>
    </row>
    <row r="7964" spans="1:5">
      <c r="A7964">
        <v>5811007</v>
      </c>
      <c r="B7964">
        <v>5861007</v>
      </c>
      <c r="C7964" s="293">
        <v>95900000</v>
      </c>
      <c r="D7964">
        <f t="shared" si="248"/>
        <v>5811007</v>
      </c>
      <c r="E7964">
        <f t="shared" si="249"/>
        <v>5861007</v>
      </c>
    </row>
    <row r="7965" spans="1:5">
      <c r="A7965">
        <v>5811008</v>
      </c>
      <c r="B7965">
        <v>5861008</v>
      </c>
      <c r="C7965" s="293">
        <v>170000000</v>
      </c>
      <c r="D7965">
        <f t="shared" si="248"/>
        <v>5811008</v>
      </c>
      <c r="E7965">
        <f t="shared" si="249"/>
        <v>5861008</v>
      </c>
    </row>
    <row r="7966" spans="1:5">
      <c r="A7966">
        <v>5811009</v>
      </c>
      <c r="B7966">
        <v>5861009</v>
      </c>
      <c r="C7966" s="293">
        <v>231700000</v>
      </c>
      <c r="D7966">
        <f t="shared" si="248"/>
        <v>5811009</v>
      </c>
      <c r="E7966">
        <f t="shared" si="249"/>
        <v>5861009</v>
      </c>
    </row>
    <row r="7967" spans="1:5">
      <c r="A7967">
        <v>5811010</v>
      </c>
      <c r="B7967">
        <v>5861010</v>
      </c>
      <c r="C7967" s="293">
        <v>409400000</v>
      </c>
      <c r="D7967">
        <f t="shared" si="248"/>
        <v>5811010</v>
      </c>
      <c r="E7967">
        <f t="shared" si="249"/>
        <v>5861010</v>
      </c>
    </row>
    <row r="7968" spans="1:5">
      <c r="A7968">
        <v>5811011</v>
      </c>
      <c r="B7968">
        <v>5861011</v>
      </c>
      <c r="C7968" s="293">
        <v>119800000</v>
      </c>
      <c r="D7968">
        <f t="shared" si="248"/>
        <v>5811011</v>
      </c>
      <c r="E7968">
        <f t="shared" si="249"/>
        <v>5861011</v>
      </c>
    </row>
    <row r="7969" spans="1:5">
      <c r="A7969">
        <v>5811012</v>
      </c>
      <c r="B7969">
        <v>5861012</v>
      </c>
      <c r="C7969" s="293">
        <v>110900000</v>
      </c>
      <c r="D7969">
        <f t="shared" si="248"/>
        <v>5811012</v>
      </c>
      <c r="E7969">
        <f t="shared" si="249"/>
        <v>5861012</v>
      </c>
    </row>
    <row r="7970" spans="1:5">
      <c r="A7970">
        <v>5811013</v>
      </c>
      <c r="B7970">
        <v>5861013</v>
      </c>
      <c r="C7970" s="293">
        <v>113500000</v>
      </c>
      <c r="D7970">
        <f t="shared" si="248"/>
        <v>5811013</v>
      </c>
      <c r="E7970">
        <f t="shared" si="249"/>
        <v>5861013</v>
      </c>
    </row>
    <row r="7971" spans="1:5">
      <c r="A7971">
        <v>5811014</v>
      </c>
      <c r="B7971">
        <v>5861014</v>
      </c>
      <c r="C7971" s="293">
        <v>222700000</v>
      </c>
      <c r="D7971">
        <f t="shared" si="248"/>
        <v>5811014</v>
      </c>
      <c r="E7971">
        <f t="shared" si="249"/>
        <v>5861014</v>
      </c>
    </row>
    <row r="7972" spans="1:5">
      <c r="A7972">
        <v>5811015</v>
      </c>
      <c r="B7972">
        <v>5861015</v>
      </c>
      <c r="C7972" s="293">
        <v>223400000</v>
      </c>
      <c r="D7972">
        <f t="shared" si="248"/>
        <v>5811015</v>
      </c>
      <c r="E7972">
        <f t="shared" si="249"/>
        <v>5861015</v>
      </c>
    </row>
    <row r="7973" spans="1:5">
      <c r="A7973">
        <v>5811016</v>
      </c>
      <c r="B7973">
        <v>5861016</v>
      </c>
      <c r="C7973" s="293">
        <v>278000000</v>
      </c>
      <c r="D7973">
        <f t="shared" si="248"/>
        <v>5811016</v>
      </c>
      <c r="E7973">
        <f t="shared" si="249"/>
        <v>5861016</v>
      </c>
    </row>
    <row r="7974" spans="1:5">
      <c r="A7974">
        <v>5811017</v>
      </c>
      <c r="B7974">
        <v>5861017</v>
      </c>
      <c r="C7974" s="293">
        <v>338500000</v>
      </c>
      <c r="D7974">
        <f t="shared" si="248"/>
        <v>5811017</v>
      </c>
      <c r="E7974">
        <f t="shared" si="249"/>
        <v>5861017</v>
      </c>
    </row>
    <row r="7975" spans="1:5">
      <c r="A7975">
        <v>5811018</v>
      </c>
      <c r="B7975">
        <v>5861018</v>
      </c>
      <c r="C7975" s="293">
        <v>428500000</v>
      </c>
      <c r="D7975">
        <f t="shared" si="248"/>
        <v>5811018</v>
      </c>
      <c r="E7975">
        <f t="shared" si="249"/>
        <v>5861018</v>
      </c>
    </row>
    <row r="7976" spans="1:5">
      <c r="A7976">
        <v>5811019</v>
      </c>
      <c r="B7976">
        <v>5861019</v>
      </c>
      <c r="C7976" s="293">
        <v>366500000</v>
      </c>
      <c r="D7976">
        <f t="shared" si="248"/>
        <v>5811019</v>
      </c>
      <c r="E7976">
        <f t="shared" si="249"/>
        <v>5861019</v>
      </c>
    </row>
    <row r="7977" spans="1:5">
      <c r="A7977">
        <v>5811020</v>
      </c>
      <c r="B7977">
        <v>5861020</v>
      </c>
      <c r="C7977" s="293">
        <v>315100000</v>
      </c>
      <c r="D7977">
        <f t="shared" si="248"/>
        <v>5811020</v>
      </c>
      <c r="E7977">
        <f t="shared" si="249"/>
        <v>5861020</v>
      </c>
    </row>
    <row r="7978" spans="1:5">
      <c r="A7978">
        <v>5811021</v>
      </c>
      <c r="B7978">
        <v>5861021</v>
      </c>
      <c r="C7978" s="293">
        <v>340000000</v>
      </c>
      <c r="D7978">
        <f t="shared" si="248"/>
        <v>5811021</v>
      </c>
      <c r="E7978">
        <f t="shared" si="249"/>
        <v>5861021</v>
      </c>
    </row>
    <row r="7979" spans="1:5">
      <c r="A7979">
        <v>5811022</v>
      </c>
      <c r="B7979">
        <v>5861022</v>
      </c>
      <c r="C7979" s="293">
        <v>335000000</v>
      </c>
      <c r="D7979">
        <f t="shared" si="248"/>
        <v>5811022</v>
      </c>
      <c r="E7979">
        <f t="shared" si="249"/>
        <v>5861022</v>
      </c>
    </row>
    <row r="7980" spans="1:5">
      <c r="A7980">
        <v>5811023</v>
      </c>
      <c r="B7980">
        <v>5861023</v>
      </c>
      <c r="C7980" s="293">
        <v>317300000</v>
      </c>
      <c r="D7980">
        <f t="shared" si="248"/>
        <v>5811023</v>
      </c>
      <c r="E7980">
        <f t="shared" si="249"/>
        <v>5861023</v>
      </c>
    </row>
    <row r="7981" spans="1:5">
      <c r="A7981">
        <v>5811024</v>
      </c>
      <c r="B7981">
        <v>5861024</v>
      </c>
      <c r="C7981" s="293">
        <v>160200000</v>
      </c>
      <c r="D7981">
        <f t="shared" si="248"/>
        <v>5811024</v>
      </c>
      <c r="E7981">
        <f t="shared" si="249"/>
        <v>5861024</v>
      </c>
    </row>
    <row r="7982" spans="1:5">
      <c r="A7982">
        <v>5811025</v>
      </c>
      <c r="B7982">
        <v>5861025</v>
      </c>
      <c r="C7982" s="293">
        <v>248600000</v>
      </c>
      <c r="D7982">
        <f t="shared" si="248"/>
        <v>5811025</v>
      </c>
      <c r="E7982">
        <f t="shared" si="249"/>
        <v>5861025</v>
      </c>
    </row>
    <row r="7983" spans="1:5">
      <c r="A7983">
        <v>5811026</v>
      </c>
      <c r="B7983">
        <v>5861026</v>
      </c>
      <c r="C7983" s="293">
        <v>153100000</v>
      </c>
      <c r="D7983">
        <f t="shared" si="248"/>
        <v>5811026</v>
      </c>
      <c r="E7983">
        <f t="shared" si="249"/>
        <v>5861026</v>
      </c>
    </row>
    <row r="7984" spans="1:5">
      <c r="A7984">
        <v>5811027</v>
      </c>
      <c r="B7984">
        <v>5861027</v>
      </c>
      <c r="C7984" s="293">
        <v>289900000</v>
      </c>
      <c r="D7984">
        <f t="shared" si="248"/>
        <v>5811027</v>
      </c>
      <c r="E7984">
        <f t="shared" si="249"/>
        <v>5861027</v>
      </c>
    </row>
    <row r="7985" spans="1:5">
      <c r="A7985">
        <v>5811028</v>
      </c>
      <c r="B7985">
        <v>5861028</v>
      </c>
      <c r="C7985" s="293">
        <v>305100000</v>
      </c>
      <c r="D7985">
        <f t="shared" si="248"/>
        <v>5811028</v>
      </c>
      <c r="E7985">
        <f t="shared" si="249"/>
        <v>5861028</v>
      </c>
    </row>
    <row r="7986" spans="1:5">
      <c r="A7986">
        <v>5811029</v>
      </c>
      <c r="B7986">
        <v>5861029</v>
      </c>
      <c r="C7986" s="293">
        <v>356200000</v>
      </c>
      <c r="D7986">
        <f t="shared" si="248"/>
        <v>5811029</v>
      </c>
      <c r="E7986">
        <f t="shared" si="249"/>
        <v>5861029</v>
      </c>
    </row>
    <row r="7987" spans="1:5">
      <c r="A7987">
        <v>5811030</v>
      </c>
      <c r="B7987">
        <v>5861030</v>
      </c>
      <c r="C7987" s="293">
        <v>101600000</v>
      </c>
      <c r="D7987">
        <f t="shared" si="248"/>
        <v>5811030</v>
      </c>
      <c r="E7987">
        <f t="shared" si="249"/>
        <v>5861030</v>
      </c>
    </row>
    <row r="7988" spans="1:5">
      <c r="A7988">
        <v>5811031</v>
      </c>
      <c r="B7988">
        <v>5861031</v>
      </c>
      <c r="C7988" s="293">
        <v>338500000</v>
      </c>
      <c r="D7988">
        <f t="shared" si="248"/>
        <v>5811031</v>
      </c>
      <c r="E7988">
        <f t="shared" si="249"/>
        <v>5861031</v>
      </c>
    </row>
    <row r="7989" spans="1:5">
      <c r="A7989">
        <v>5811032</v>
      </c>
      <c r="B7989">
        <v>5861032</v>
      </c>
      <c r="C7989" s="293">
        <v>288100000</v>
      </c>
      <c r="D7989">
        <f t="shared" si="248"/>
        <v>5811032</v>
      </c>
      <c r="E7989">
        <f t="shared" si="249"/>
        <v>5861032</v>
      </c>
    </row>
    <row r="7990" spans="1:5">
      <c r="A7990">
        <v>5811033</v>
      </c>
      <c r="B7990">
        <v>5861033</v>
      </c>
      <c r="C7990" s="293">
        <v>334500000</v>
      </c>
      <c r="D7990">
        <f t="shared" si="248"/>
        <v>5811033</v>
      </c>
      <c r="E7990">
        <f t="shared" si="249"/>
        <v>5861033</v>
      </c>
    </row>
    <row r="7991" spans="1:5">
      <c r="A7991">
        <v>5811034</v>
      </c>
      <c r="B7991">
        <v>5861034</v>
      </c>
      <c r="C7991" s="293">
        <v>200600000</v>
      </c>
      <c r="D7991">
        <f t="shared" si="248"/>
        <v>5811034</v>
      </c>
      <c r="E7991">
        <f t="shared" si="249"/>
        <v>5861034</v>
      </c>
    </row>
    <row r="7992" spans="1:5">
      <c r="A7992">
        <v>5811035</v>
      </c>
      <c r="B7992">
        <v>5861035</v>
      </c>
      <c r="C7992" s="293">
        <v>501500000</v>
      </c>
      <c r="D7992">
        <f t="shared" si="248"/>
        <v>5811035</v>
      </c>
      <c r="E7992">
        <f t="shared" si="249"/>
        <v>5861035</v>
      </c>
    </row>
    <row r="7993" spans="1:5">
      <c r="A7993">
        <v>5811036</v>
      </c>
      <c r="B7993">
        <v>5861036</v>
      </c>
      <c r="C7993" s="293">
        <v>187600000</v>
      </c>
      <c r="D7993">
        <f t="shared" si="248"/>
        <v>5811036</v>
      </c>
      <c r="E7993">
        <f t="shared" si="249"/>
        <v>5861036</v>
      </c>
    </row>
    <row r="7994" spans="1:5">
      <c r="A7994">
        <v>5811037</v>
      </c>
      <c r="B7994">
        <v>5861037</v>
      </c>
      <c r="C7994" s="293">
        <v>316600000</v>
      </c>
      <c r="D7994">
        <f t="shared" si="248"/>
        <v>5811037</v>
      </c>
      <c r="E7994">
        <f t="shared" si="249"/>
        <v>5861037</v>
      </c>
    </row>
    <row r="7995" spans="1:5">
      <c r="A7995">
        <v>5811038</v>
      </c>
      <c r="B7995">
        <v>5861038</v>
      </c>
      <c r="C7995" s="293">
        <v>335500000</v>
      </c>
      <c r="D7995">
        <f t="shared" si="248"/>
        <v>5811038</v>
      </c>
      <c r="E7995">
        <f t="shared" si="249"/>
        <v>5861038</v>
      </c>
    </row>
    <row r="7996" spans="1:5">
      <c r="A7996">
        <v>5811039</v>
      </c>
      <c r="B7996">
        <v>5861039</v>
      </c>
      <c r="C7996" s="293">
        <v>581000000</v>
      </c>
      <c r="D7996">
        <f t="shared" si="248"/>
        <v>5811039</v>
      </c>
      <c r="E7996">
        <f t="shared" si="249"/>
        <v>5861039</v>
      </c>
    </row>
    <row r="7997" spans="1:5">
      <c r="A7997">
        <v>5811040</v>
      </c>
      <c r="B7997">
        <v>5861040</v>
      </c>
      <c r="C7997" s="293">
        <v>480400000</v>
      </c>
      <c r="D7997">
        <f t="shared" si="248"/>
        <v>5811040</v>
      </c>
      <c r="E7997">
        <f t="shared" si="249"/>
        <v>5861040</v>
      </c>
    </row>
    <row r="7998" spans="1:5">
      <c r="A7998">
        <v>5811041</v>
      </c>
      <c r="B7998">
        <v>5861041</v>
      </c>
      <c r="C7998" s="293">
        <v>335400000</v>
      </c>
      <c r="D7998">
        <f t="shared" si="248"/>
        <v>5811041</v>
      </c>
      <c r="E7998">
        <f t="shared" si="249"/>
        <v>5861041</v>
      </c>
    </row>
    <row r="7999" spans="1:5">
      <c r="A7999">
        <v>5811042</v>
      </c>
      <c r="B7999">
        <v>5861042</v>
      </c>
      <c r="C7999" s="293">
        <v>784000000</v>
      </c>
      <c r="D7999">
        <f t="shared" si="248"/>
        <v>5811042</v>
      </c>
      <c r="E7999">
        <f t="shared" si="249"/>
        <v>5861042</v>
      </c>
    </row>
    <row r="8000" spans="1:5">
      <c r="A8000">
        <v>5811043</v>
      </c>
      <c r="B8000">
        <v>5861043</v>
      </c>
      <c r="C8000" s="293">
        <v>696400000</v>
      </c>
      <c r="D8000">
        <f t="shared" si="248"/>
        <v>5811043</v>
      </c>
      <c r="E8000">
        <f t="shared" si="249"/>
        <v>5861043</v>
      </c>
    </row>
    <row r="8001" spans="1:5">
      <c r="A8001">
        <v>5811044</v>
      </c>
      <c r="B8001">
        <v>5861044</v>
      </c>
      <c r="C8001" s="293">
        <v>404400000</v>
      </c>
      <c r="D8001">
        <f t="shared" si="248"/>
        <v>5811044</v>
      </c>
      <c r="E8001">
        <f t="shared" si="249"/>
        <v>5861044</v>
      </c>
    </row>
    <row r="8002" spans="1:5">
      <c r="A8002">
        <v>5804001</v>
      </c>
      <c r="B8002">
        <v>5862001</v>
      </c>
      <c r="C8002" s="293">
        <v>231700000</v>
      </c>
      <c r="D8002">
        <f t="shared" si="248"/>
        <v>5804001</v>
      </c>
      <c r="E8002">
        <f t="shared" si="249"/>
        <v>5862001</v>
      </c>
    </row>
    <row r="8003" spans="1:5">
      <c r="A8003">
        <v>5804003</v>
      </c>
      <c r="B8003">
        <v>5862002</v>
      </c>
      <c r="C8003" s="293">
        <v>83200000</v>
      </c>
      <c r="D8003">
        <f t="shared" ref="D8003:D8066" si="250">+A8003*1</f>
        <v>5804003</v>
      </c>
      <c r="E8003">
        <f t="shared" ref="E8003:E8066" si="251">+B8003*1</f>
        <v>5862002</v>
      </c>
    </row>
    <row r="8004" spans="1:5">
      <c r="A8004">
        <v>5804004</v>
      </c>
      <c r="B8004">
        <v>5862003</v>
      </c>
      <c r="C8004" s="293">
        <v>104400000</v>
      </c>
      <c r="D8004">
        <f t="shared" si="250"/>
        <v>5804004</v>
      </c>
      <c r="E8004">
        <f t="shared" si="251"/>
        <v>5862003</v>
      </c>
    </row>
    <row r="8005" spans="1:5">
      <c r="A8005">
        <v>5804007</v>
      </c>
      <c r="B8005">
        <v>5862004</v>
      </c>
      <c r="C8005" s="293">
        <v>95000000</v>
      </c>
      <c r="D8005">
        <f t="shared" si="250"/>
        <v>5804007</v>
      </c>
      <c r="E8005">
        <f t="shared" si="251"/>
        <v>5862004</v>
      </c>
    </row>
    <row r="8006" spans="1:5">
      <c r="A8006">
        <v>5804011</v>
      </c>
      <c r="B8006">
        <v>5862005</v>
      </c>
      <c r="C8006" s="293">
        <v>130800000</v>
      </c>
      <c r="D8006">
        <f t="shared" si="250"/>
        <v>5804011</v>
      </c>
      <c r="E8006">
        <f t="shared" si="251"/>
        <v>5862005</v>
      </c>
    </row>
    <row r="8007" spans="1:5">
      <c r="A8007">
        <v>5804081</v>
      </c>
      <c r="B8007">
        <v>5862006</v>
      </c>
      <c r="C8007" s="293">
        <v>113500000</v>
      </c>
      <c r="D8007">
        <f t="shared" si="250"/>
        <v>5804081</v>
      </c>
      <c r="E8007">
        <f t="shared" si="251"/>
        <v>5862006</v>
      </c>
    </row>
    <row r="8008" spans="1:5">
      <c r="A8008">
        <v>5804082</v>
      </c>
      <c r="B8008">
        <v>5862007</v>
      </c>
      <c r="C8008" s="293">
        <v>83200000</v>
      </c>
      <c r="D8008">
        <f t="shared" si="250"/>
        <v>5804082</v>
      </c>
      <c r="E8008">
        <f t="shared" si="251"/>
        <v>5862007</v>
      </c>
    </row>
    <row r="8009" spans="1:5">
      <c r="A8009">
        <v>5804083</v>
      </c>
      <c r="B8009">
        <v>5862008</v>
      </c>
      <c r="C8009" s="293">
        <v>127900000</v>
      </c>
      <c r="D8009">
        <f t="shared" si="250"/>
        <v>5804083</v>
      </c>
      <c r="E8009">
        <f t="shared" si="251"/>
        <v>5862008</v>
      </c>
    </row>
    <row r="8010" spans="1:5">
      <c r="A8010">
        <v>5804084</v>
      </c>
      <c r="B8010">
        <v>5862009</v>
      </c>
      <c r="C8010" s="293">
        <v>130500000</v>
      </c>
      <c r="D8010">
        <f t="shared" si="250"/>
        <v>5804084</v>
      </c>
      <c r="E8010">
        <f t="shared" si="251"/>
        <v>5862009</v>
      </c>
    </row>
    <row r="8011" spans="1:5">
      <c r="A8011">
        <v>5804085</v>
      </c>
      <c r="B8011">
        <v>5862010</v>
      </c>
      <c r="C8011" s="293">
        <v>300100000</v>
      </c>
      <c r="D8011">
        <f t="shared" si="250"/>
        <v>5804085</v>
      </c>
      <c r="E8011">
        <f t="shared" si="251"/>
        <v>5862010</v>
      </c>
    </row>
    <row r="8012" spans="1:5">
      <c r="A8012">
        <v>5804086</v>
      </c>
      <c r="B8012">
        <v>5862011</v>
      </c>
      <c r="C8012" s="293">
        <v>325100000</v>
      </c>
      <c r="D8012">
        <f t="shared" si="250"/>
        <v>5804086</v>
      </c>
      <c r="E8012">
        <f t="shared" si="251"/>
        <v>5862011</v>
      </c>
    </row>
    <row r="8013" spans="1:5">
      <c r="A8013">
        <v>5804087</v>
      </c>
      <c r="B8013">
        <v>5862012</v>
      </c>
      <c r="C8013" s="293">
        <v>399100000</v>
      </c>
      <c r="D8013">
        <f t="shared" si="250"/>
        <v>5804087</v>
      </c>
      <c r="E8013">
        <f t="shared" si="251"/>
        <v>5862012</v>
      </c>
    </row>
    <row r="8014" spans="1:5">
      <c r="A8014">
        <v>5804088</v>
      </c>
      <c r="B8014">
        <v>5862013</v>
      </c>
      <c r="C8014" s="293">
        <v>419700000</v>
      </c>
      <c r="D8014">
        <f t="shared" si="250"/>
        <v>5804088</v>
      </c>
      <c r="E8014">
        <f t="shared" si="251"/>
        <v>5862013</v>
      </c>
    </row>
    <row r="8015" spans="1:5">
      <c r="A8015">
        <v>5812001</v>
      </c>
      <c r="B8015">
        <v>5863001</v>
      </c>
      <c r="C8015" s="293">
        <v>71800000</v>
      </c>
      <c r="D8015">
        <f t="shared" si="250"/>
        <v>5812001</v>
      </c>
      <c r="E8015">
        <f t="shared" si="251"/>
        <v>5863001</v>
      </c>
    </row>
    <row r="8016" spans="1:5">
      <c r="A8016">
        <v>5812002</v>
      </c>
      <c r="B8016">
        <v>5863002</v>
      </c>
      <c r="C8016" s="293">
        <v>107900000</v>
      </c>
      <c r="D8016">
        <f t="shared" si="250"/>
        <v>5812002</v>
      </c>
      <c r="E8016">
        <f t="shared" si="251"/>
        <v>5863002</v>
      </c>
    </row>
    <row r="8017" spans="1:5">
      <c r="A8017">
        <v>5812003</v>
      </c>
      <c r="B8017">
        <v>5863003</v>
      </c>
      <c r="C8017" s="293">
        <v>95700000</v>
      </c>
      <c r="D8017">
        <f t="shared" si="250"/>
        <v>5812003</v>
      </c>
      <c r="E8017">
        <f t="shared" si="251"/>
        <v>5863003</v>
      </c>
    </row>
    <row r="8018" spans="1:5">
      <c r="A8018">
        <v>5812004</v>
      </c>
      <c r="B8018">
        <v>5863004</v>
      </c>
      <c r="C8018" s="293">
        <v>113100000</v>
      </c>
      <c r="D8018">
        <f t="shared" si="250"/>
        <v>5812004</v>
      </c>
      <c r="E8018">
        <f t="shared" si="251"/>
        <v>5863004</v>
      </c>
    </row>
    <row r="8019" spans="1:5">
      <c r="A8019">
        <v>5812005</v>
      </c>
      <c r="B8019">
        <v>5863005</v>
      </c>
      <c r="C8019" s="293">
        <v>106800000</v>
      </c>
      <c r="D8019">
        <f t="shared" si="250"/>
        <v>5812005</v>
      </c>
      <c r="E8019">
        <f t="shared" si="251"/>
        <v>5863005</v>
      </c>
    </row>
    <row r="8020" spans="1:5">
      <c r="A8020">
        <v>5812006</v>
      </c>
      <c r="B8020">
        <v>5863006</v>
      </c>
      <c r="C8020" s="293">
        <v>116500000</v>
      </c>
      <c r="D8020">
        <f t="shared" si="250"/>
        <v>5812006</v>
      </c>
      <c r="E8020">
        <f t="shared" si="251"/>
        <v>5863006</v>
      </c>
    </row>
    <row r="8021" spans="1:5">
      <c r="A8021">
        <v>5812010</v>
      </c>
      <c r="B8021">
        <v>5863007</v>
      </c>
      <c r="C8021" s="293">
        <v>133900000</v>
      </c>
      <c r="D8021">
        <f t="shared" si="250"/>
        <v>5812010</v>
      </c>
      <c r="E8021">
        <f t="shared" si="251"/>
        <v>5863007</v>
      </c>
    </row>
    <row r="8022" spans="1:5">
      <c r="A8022">
        <v>5812012</v>
      </c>
      <c r="B8022">
        <v>5863008</v>
      </c>
      <c r="C8022" s="293">
        <v>302100000</v>
      </c>
      <c r="D8022">
        <f t="shared" si="250"/>
        <v>5812012</v>
      </c>
      <c r="E8022">
        <f t="shared" si="251"/>
        <v>5863008</v>
      </c>
    </row>
    <row r="8023" spans="1:5">
      <c r="A8023">
        <v>5812013</v>
      </c>
      <c r="B8023">
        <v>5863009</v>
      </c>
      <c r="C8023" s="293">
        <v>129700000</v>
      </c>
      <c r="D8023">
        <f t="shared" si="250"/>
        <v>5812013</v>
      </c>
      <c r="E8023">
        <f t="shared" si="251"/>
        <v>5863009</v>
      </c>
    </row>
    <row r="8024" spans="1:5">
      <c r="A8024">
        <v>5812015</v>
      </c>
      <c r="B8024">
        <v>5863010</v>
      </c>
      <c r="C8024" s="293">
        <v>341100000</v>
      </c>
      <c r="D8024">
        <f t="shared" si="250"/>
        <v>5812015</v>
      </c>
      <c r="E8024">
        <f t="shared" si="251"/>
        <v>5863010</v>
      </c>
    </row>
    <row r="8025" spans="1:5">
      <c r="A8025">
        <v>5812017</v>
      </c>
      <c r="B8025">
        <v>5863011</v>
      </c>
      <c r="C8025" s="293">
        <v>402000000</v>
      </c>
      <c r="D8025">
        <f t="shared" si="250"/>
        <v>5812017</v>
      </c>
      <c r="E8025">
        <f t="shared" si="251"/>
        <v>5863011</v>
      </c>
    </row>
    <row r="8026" spans="1:5">
      <c r="A8026">
        <v>5812018</v>
      </c>
      <c r="B8026">
        <v>5863012</v>
      </c>
      <c r="C8026" s="293">
        <v>428000000</v>
      </c>
      <c r="D8026">
        <f t="shared" si="250"/>
        <v>5812018</v>
      </c>
      <c r="E8026">
        <f t="shared" si="251"/>
        <v>5863012</v>
      </c>
    </row>
    <row r="8027" spans="1:5">
      <c r="A8027">
        <v>5812007</v>
      </c>
      <c r="B8027">
        <v>5864001</v>
      </c>
      <c r="C8027" s="293">
        <v>121300000</v>
      </c>
      <c r="D8027">
        <f t="shared" si="250"/>
        <v>5812007</v>
      </c>
      <c r="E8027">
        <f t="shared" si="251"/>
        <v>5864001</v>
      </c>
    </row>
    <row r="8028" spans="1:5">
      <c r="A8028">
        <v>5812008</v>
      </c>
      <c r="B8028">
        <v>5864002</v>
      </c>
      <c r="C8028" s="293">
        <v>112100000</v>
      </c>
      <c r="D8028">
        <f t="shared" si="250"/>
        <v>5812008</v>
      </c>
      <c r="E8028">
        <f t="shared" si="251"/>
        <v>5864002</v>
      </c>
    </row>
    <row r="8029" spans="1:5">
      <c r="A8029">
        <v>5812009</v>
      </c>
      <c r="B8029">
        <v>5864003</v>
      </c>
      <c r="C8029" s="293">
        <v>140100000</v>
      </c>
      <c r="D8029">
        <f t="shared" si="250"/>
        <v>5812009</v>
      </c>
      <c r="E8029">
        <f t="shared" si="251"/>
        <v>5864003</v>
      </c>
    </row>
    <row r="8030" spans="1:5">
      <c r="A8030">
        <v>5812011</v>
      </c>
      <c r="B8030">
        <v>5864004</v>
      </c>
      <c r="C8030" s="293">
        <v>147100000</v>
      </c>
      <c r="D8030">
        <f t="shared" si="250"/>
        <v>5812011</v>
      </c>
      <c r="E8030">
        <f t="shared" si="251"/>
        <v>5864004</v>
      </c>
    </row>
    <row r="8031" spans="1:5">
      <c r="A8031">
        <v>5812014</v>
      </c>
      <c r="B8031">
        <v>5864005</v>
      </c>
      <c r="C8031" s="293">
        <v>305200000</v>
      </c>
      <c r="D8031">
        <f t="shared" si="250"/>
        <v>5812014</v>
      </c>
      <c r="E8031">
        <f t="shared" si="251"/>
        <v>5864005</v>
      </c>
    </row>
    <row r="8032" spans="1:5">
      <c r="A8032">
        <v>5812016</v>
      </c>
      <c r="B8032">
        <v>5864006</v>
      </c>
      <c r="C8032" s="293">
        <v>109900000</v>
      </c>
      <c r="D8032">
        <f t="shared" si="250"/>
        <v>5812016</v>
      </c>
      <c r="E8032">
        <f t="shared" si="251"/>
        <v>5864006</v>
      </c>
    </row>
    <row r="8033" spans="1:5">
      <c r="A8033">
        <v>5812019</v>
      </c>
      <c r="B8033">
        <v>5864007</v>
      </c>
      <c r="C8033" s="293">
        <v>585500000</v>
      </c>
      <c r="D8033">
        <f t="shared" si="250"/>
        <v>5812019</v>
      </c>
      <c r="E8033">
        <f t="shared" si="251"/>
        <v>5864007</v>
      </c>
    </row>
    <row r="8034" spans="1:5">
      <c r="A8034">
        <v>5812020</v>
      </c>
      <c r="B8034">
        <v>5864008</v>
      </c>
      <c r="C8034" s="293">
        <v>410200000</v>
      </c>
      <c r="D8034">
        <f t="shared" si="250"/>
        <v>5812020</v>
      </c>
      <c r="E8034">
        <f t="shared" si="251"/>
        <v>5864008</v>
      </c>
    </row>
    <row r="8035" spans="1:5">
      <c r="A8035">
        <v>5826001</v>
      </c>
      <c r="B8035">
        <v>5865001</v>
      </c>
      <c r="C8035" s="293">
        <v>267100000</v>
      </c>
      <c r="D8035">
        <f t="shared" si="250"/>
        <v>5826001</v>
      </c>
      <c r="E8035">
        <f t="shared" si="251"/>
        <v>5865001</v>
      </c>
    </row>
    <row r="8036" spans="1:5">
      <c r="A8036">
        <v>5826002</v>
      </c>
      <c r="B8036">
        <v>5865002</v>
      </c>
      <c r="C8036" s="293">
        <v>86300000</v>
      </c>
      <c r="D8036">
        <f t="shared" si="250"/>
        <v>5826002</v>
      </c>
      <c r="E8036">
        <f t="shared" si="251"/>
        <v>5865002</v>
      </c>
    </row>
    <row r="8037" spans="1:5">
      <c r="A8037">
        <v>5826003</v>
      </c>
      <c r="B8037">
        <v>5865003</v>
      </c>
      <c r="C8037" s="293">
        <v>106100000</v>
      </c>
      <c r="D8037">
        <f t="shared" si="250"/>
        <v>5826003</v>
      </c>
      <c r="E8037">
        <f t="shared" si="251"/>
        <v>5865003</v>
      </c>
    </row>
    <row r="8038" spans="1:5">
      <c r="A8038">
        <v>5826004</v>
      </c>
      <c r="B8038">
        <v>5865004</v>
      </c>
      <c r="C8038" s="293">
        <v>297500000</v>
      </c>
      <c r="D8038">
        <f t="shared" si="250"/>
        <v>5826004</v>
      </c>
      <c r="E8038">
        <f t="shared" si="251"/>
        <v>5865004</v>
      </c>
    </row>
    <row r="8039" spans="1:5">
      <c r="A8039">
        <v>5826005</v>
      </c>
      <c r="B8039">
        <v>5865005</v>
      </c>
      <c r="C8039" s="293">
        <v>373500000</v>
      </c>
      <c r="D8039">
        <f t="shared" si="250"/>
        <v>5826005</v>
      </c>
      <c r="E8039">
        <f t="shared" si="251"/>
        <v>5865005</v>
      </c>
    </row>
    <row r="8040" spans="1:5">
      <c r="A8040">
        <v>5826006</v>
      </c>
      <c r="B8040">
        <v>5865006</v>
      </c>
      <c r="C8040" s="293">
        <v>288000000</v>
      </c>
      <c r="D8040">
        <f t="shared" si="250"/>
        <v>5826006</v>
      </c>
      <c r="E8040">
        <f t="shared" si="251"/>
        <v>5865006</v>
      </c>
    </row>
    <row r="8041" spans="1:5">
      <c r="A8041">
        <v>5826007</v>
      </c>
      <c r="B8041">
        <v>5865007</v>
      </c>
      <c r="C8041" s="293">
        <v>82000000</v>
      </c>
      <c r="D8041">
        <f t="shared" si="250"/>
        <v>5826007</v>
      </c>
      <c r="E8041">
        <f t="shared" si="251"/>
        <v>5865007</v>
      </c>
    </row>
    <row r="8042" spans="1:5">
      <c r="A8042">
        <v>5826008</v>
      </c>
      <c r="B8042">
        <v>5865008</v>
      </c>
      <c r="C8042" s="293">
        <v>236500000</v>
      </c>
      <c r="D8042">
        <f t="shared" si="250"/>
        <v>5826008</v>
      </c>
      <c r="E8042">
        <f t="shared" si="251"/>
        <v>5865008</v>
      </c>
    </row>
    <row r="8043" spans="1:5">
      <c r="A8043">
        <v>5826009</v>
      </c>
      <c r="B8043">
        <v>5865009</v>
      </c>
      <c r="C8043" s="293">
        <v>447400000</v>
      </c>
      <c r="D8043">
        <f t="shared" si="250"/>
        <v>5826009</v>
      </c>
      <c r="E8043">
        <f t="shared" si="251"/>
        <v>5865009</v>
      </c>
    </row>
    <row r="8044" spans="1:5">
      <c r="A8044">
        <v>5826010</v>
      </c>
      <c r="B8044">
        <v>5865010</v>
      </c>
      <c r="C8044" s="293">
        <v>297500000</v>
      </c>
      <c r="D8044">
        <f t="shared" si="250"/>
        <v>5826010</v>
      </c>
      <c r="E8044">
        <f t="shared" si="251"/>
        <v>5865010</v>
      </c>
    </row>
    <row r="8045" spans="1:5">
      <c r="A8045">
        <v>5826011</v>
      </c>
      <c r="B8045">
        <v>5865011</v>
      </c>
      <c r="C8045" s="293">
        <v>115600000</v>
      </c>
      <c r="D8045">
        <f t="shared" si="250"/>
        <v>5826011</v>
      </c>
      <c r="E8045">
        <f t="shared" si="251"/>
        <v>5865011</v>
      </c>
    </row>
    <row r="8046" spans="1:5">
      <c r="A8046">
        <v>5826012</v>
      </c>
      <c r="B8046">
        <v>5865012</v>
      </c>
      <c r="C8046" s="293">
        <v>254700000</v>
      </c>
      <c r="D8046">
        <f t="shared" si="250"/>
        <v>5826012</v>
      </c>
      <c r="E8046">
        <f t="shared" si="251"/>
        <v>5865012</v>
      </c>
    </row>
    <row r="8047" spans="1:5">
      <c r="A8047">
        <v>5826013</v>
      </c>
      <c r="B8047">
        <v>5865013</v>
      </c>
      <c r="C8047" s="293">
        <v>455400000</v>
      </c>
      <c r="D8047">
        <f t="shared" si="250"/>
        <v>5826013</v>
      </c>
      <c r="E8047">
        <f t="shared" si="251"/>
        <v>5865013</v>
      </c>
    </row>
    <row r="8048" spans="1:5">
      <c r="A8048">
        <v>5826014</v>
      </c>
      <c r="B8048">
        <v>5865014</v>
      </c>
      <c r="C8048" s="293">
        <v>348600000</v>
      </c>
      <c r="D8048">
        <f t="shared" si="250"/>
        <v>5826014</v>
      </c>
      <c r="E8048">
        <f t="shared" si="251"/>
        <v>5865014</v>
      </c>
    </row>
    <row r="8049" spans="1:5">
      <c r="A8049">
        <v>5826015</v>
      </c>
      <c r="B8049">
        <v>5865015</v>
      </c>
      <c r="C8049" s="293">
        <v>378000000</v>
      </c>
      <c r="D8049">
        <f t="shared" si="250"/>
        <v>5826015</v>
      </c>
      <c r="E8049">
        <f t="shared" si="251"/>
        <v>5865015</v>
      </c>
    </row>
    <row r="8050" spans="1:5">
      <c r="A8050">
        <v>5826016</v>
      </c>
      <c r="B8050">
        <v>5865016</v>
      </c>
      <c r="C8050" s="293">
        <v>372200000</v>
      </c>
      <c r="D8050">
        <f t="shared" si="250"/>
        <v>5826016</v>
      </c>
      <c r="E8050">
        <f t="shared" si="251"/>
        <v>5865016</v>
      </c>
    </row>
    <row r="8051" spans="1:5">
      <c r="A8051">
        <v>5826017</v>
      </c>
      <c r="B8051">
        <v>5865017</v>
      </c>
      <c r="C8051" s="293">
        <v>374200000</v>
      </c>
      <c r="D8051">
        <f t="shared" si="250"/>
        <v>5826017</v>
      </c>
      <c r="E8051">
        <f t="shared" si="251"/>
        <v>5865017</v>
      </c>
    </row>
    <row r="8052" spans="1:5">
      <c r="A8052">
        <v>5826018</v>
      </c>
      <c r="B8052">
        <v>5865018</v>
      </c>
      <c r="C8052" s="293">
        <v>750500000</v>
      </c>
      <c r="D8052">
        <f t="shared" si="250"/>
        <v>5826018</v>
      </c>
      <c r="E8052">
        <f t="shared" si="251"/>
        <v>5865018</v>
      </c>
    </row>
    <row r="8053" spans="1:5">
      <c r="A8053">
        <v>5826019</v>
      </c>
      <c r="B8053">
        <v>5865019</v>
      </c>
      <c r="C8053" s="293">
        <v>340100000</v>
      </c>
      <c r="D8053">
        <f t="shared" si="250"/>
        <v>5826019</v>
      </c>
      <c r="E8053">
        <f t="shared" si="251"/>
        <v>5865019</v>
      </c>
    </row>
    <row r="8054" spans="1:5">
      <c r="A8054">
        <v>5826020</v>
      </c>
      <c r="B8054">
        <v>5865020</v>
      </c>
      <c r="C8054" s="293">
        <v>447000000</v>
      </c>
      <c r="D8054">
        <f t="shared" si="250"/>
        <v>5826020</v>
      </c>
      <c r="E8054">
        <f t="shared" si="251"/>
        <v>5865020</v>
      </c>
    </row>
    <row r="8055" spans="1:5">
      <c r="A8055">
        <v>5826021</v>
      </c>
      <c r="B8055">
        <v>5865021</v>
      </c>
      <c r="C8055" s="293">
        <v>615000000</v>
      </c>
      <c r="D8055">
        <f t="shared" si="250"/>
        <v>5826021</v>
      </c>
      <c r="E8055">
        <f t="shared" si="251"/>
        <v>5865021</v>
      </c>
    </row>
    <row r="8056" spans="1:5">
      <c r="A8056">
        <v>5822001</v>
      </c>
      <c r="B8056">
        <v>5866001</v>
      </c>
      <c r="C8056" s="293">
        <v>274500000</v>
      </c>
      <c r="D8056">
        <f t="shared" si="250"/>
        <v>5822001</v>
      </c>
      <c r="E8056">
        <f t="shared" si="251"/>
        <v>5866001</v>
      </c>
    </row>
    <row r="8057" spans="1:5">
      <c r="A8057">
        <v>5822002</v>
      </c>
      <c r="B8057">
        <v>5866002</v>
      </c>
      <c r="C8057" s="293">
        <v>263500000</v>
      </c>
      <c r="D8057">
        <f t="shared" si="250"/>
        <v>5822002</v>
      </c>
      <c r="E8057">
        <f t="shared" si="251"/>
        <v>5866002</v>
      </c>
    </row>
    <row r="8058" spans="1:5">
      <c r="A8058">
        <v>5822004</v>
      </c>
      <c r="B8058">
        <v>5866003</v>
      </c>
      <c r="C8058" s="293">
        <v>179700000</v>
      </c>
      <c r="D8058">
        <f t="shared" si="250"/>
        <v>5822004</v>
      </c>
      <c r="E8058">
        <f t="shared" si="251"/>
        <v>5866003</v>
      </c>
    </row>
    <row r="8059" spans="1:5">
      <c r="A8059">
        <v>5822005</v>
      </c>
      <c r="B8059">
        <v>5866004</v>
      </c>
      <c r="C8059" s="293">
        <v>120900000</v>
      </c>
      <c r="D8059">
        <f t="shared" si="250"/>
        <v>5822005</v>
      </c>
      <c r="E8059">
        <f t="shared" si="251"/>
        <v>5866004</v>
      </c>
    </row>
    <row r="8060" spans="1:5">
      <c r="A8060">
        <v>5822080</v>
      </c>
      <c r="B8060">
        <v>5866005</v>
      </c>
      <c r="C8060" s="293">
        <v>260000000</v>
      </c>
      <c r="D8060">
        <f t="shared" si="250"/>
        <v>5822080</v>
      </c>
      <c r="E8060">
        <f t="shared" si="251"/>
        <v>5866005</v>
      </c>
    </row>
    <row r="8061" spans="1:5">
      <c r="A8061">
        <v>5822081</v>
      </c>
      <c r="B8061">
        <v>5866006</v>
      </c>
      <c r="C8061" s="293">
        <v>243000000</v>
      </c>
      <c r="D8061">
        <f t="shared" si="250"/>
        <v>5822081</v>
      </c>
      <c r="E8061">
        <f t="shared" si="251"/>
        <v>5866006</v>
      </c>
    </row>
    <row r="8062" spans="1:5">
      <c r="A8062">
        <v>5822082</v>
      </c>
      <c r="B8062">
        <v>5866007</v>
      </c>
      <c r="C8062" s="293">
        <v>266900000</v>
      </c>
      <c r="D8062">
        <f t="shared" si="250"/>
        <v>5822082</v>
      </c>
      <c r="E8062">
        <f t="shared" si="251"/>
        <v>5866007</v>
      </c>
    </row>
    <row r="8063" spans="1:5">
      <c r="A8063">
        <v>5822083</v>
      </c>
      <c r="B8063">
        <v>5866008</v>
      </c>
      <c r="C8063" s="293">
        <v>179700000</v>
      </c>
      <c r="D8063">
        <f t="shared" si="250"/>
        <v>5822083</v>
      </c>
      <c r="E8063">
        <f t="shared" si="251"/>
        <v>5866008</v>
      </c>
    </row>
    <row r="8064" spans="1:5">
      <c r="A8064">
        <v>5822084</v>
      </c>
      <c r="B8064">
        <v>5866009</v>
      </c>
      <c r="C8064" s="293">
        <v>230000000</v>
      </c>
      <c r="D8064">
        <f t="shared" si="250"/>
        <v>5822084</v>
      </c>
      <c r="E8064">
        <f t="shared" si="251"/>
        <v>5866009</v>
      </c>
    </row>
    <row r="8065" spans="1:5">
      <c r="A8065">
        <v>5822085</v>
      </c>
      <c r="B8065">
        <v>5866010</v>
      </c>
      <c r="C8065" s="293">
        <v>303300000</v>
      </c>
      <c r="D8065">
        <f t="shared" si="250"/>
        <v>5822085</v>
      </c>
      <c r="E8065">
        <f t="shared" si="251"/>
        <v>5866010</v>
      </c>
    </row>
    <row r="8066" spans="1:5">
      <c r="A8066">
        <v>5822086</v>
      </c>
      <c r="B8066">
        <v>5866011</v>
      </c>
      <c r="C8066" s="293">
        <v>505500000</v>
      </c>
      <c r="D8066">
        <f t="shared" si="250"/>
        <v>5822086</v>
      </c>
      <c r="E8066">
        <f t="shared" si="251"/>
        <v>5866011</v>
      </c>
    </row>
    <row r="8067" spans="1:5">
      <c r="A8067">
        <v>5822087</v>
      </c>
      <c r="B8067">
        <v>5866012</v>
      </c>
      <c r="C8067" s="293">
        <v>469700000</v>
      </c>
      <c r="D8067">
        <f t="shared" ref="D8067:D8130" si="252">+A8067*1</f>
        <v>5822087</v>
      </c>
      <c r="E8067">
        <f t="shared" ref="E8067:E8130" si="253">+B8067*1</f>
        <v>5866012</v>
      </c>
    </row>
    <row r="8068" spans="1:5">
      <c r="A8068">
        <v>5822088</v>
      </c>
      <c r="B8068">
        <v>5866013</v>
      </c>
      <c r="C8068" s="293">
        <v>329400000</v>
      </c>
      <c r="D8068">
        <f t="shared" si="252"/>
        <v>5822088</v>
      </c>
      <c r="E8068">
        <f t="shared" si="253"/>
        <v>5866013</v>
      </c>
    </row>
    <row r="8069" spans="1:5">
      <c r="A8069">
        <v>5822089</v>
      </c>
      <c r="B8069">
        <v>5866014</v>
      </c>
      <c r="C8069" s="293">
        <v>595800000</v>
      </c>
      <c r="D8069">
        <f t="shared" si="252"/>
        <v>5822089</v>
      </c>
      <c r="E8069">
        <f t="shared" si="253"/>
        <v>5866014</v>
      </c>
    </row>
    <row r="8070" spans="1:5">
      <c r="A8070">
        <v>5822090</v>
      </c>
      <c r="B8070">
        <v>5866015</v>
      </c>
      <c r="C8070" s="293">
        <v>718100000</v>
      </c>
      <c r="D8070">
        <f t="shared" si="252"/>
        <v>5822090</v>
      </c>
      <c r="E8070">
        <f t="shared" si="253"/>
        <v>5866015</v>
      </c>
    </row>
    <row r="8071" spans="1:5">
      <c r="A8071">
        <v>5803001</v>
      </c>
      <c r="B8071">
        <v>5870001</v>
      </c>
      <c r="C8071" s="293">
        <v>118400000</v>
      </c>
      <c r="D8071">
        <f t="shared" si="252"/>
        <v>5803001</v>
      </c>
      <c r="E8071">
        <f t="shared" si="253"/>
        <v>5870001</v>
      </c>
    </row>
    <row r="8072" spans="1:5">
      <c r="A8072">
        <v>5803004</v>
      </c>
      <c r="B8072">
        <v>5870002</v>
      </c>
      <c r="C8072" s="293">
        <v>144800000</v>
      </c>
      <c r="D8072">
        <f t="shared" si="252"/>
        <v>5803004</v>
      </c>
      <c r="E8072">
        <f t="shared" si="253"/>
        <v>5870002</v>
      </c>
    </row>
    <row r="8073" spans="1:5">
      <c r="A8073">
        <v>5803006</v>
      </c>
      <c r="B8073">
        <v>5870003</v>
      </c>
      <c r="C8073" s="293">
        <v>241900000</v>
      </c>
      <c r="D8073">
        <f t="shared" si="252"/>
        <v>5803006</v>
      </c>
      <c r="E8073">
        <f t="shared" si="253"/>
        <v>5870003</v>
      </c>
    </row>
    <row r="8074" spans="1:5">
      <c r="A8074">
        <v>5803013</v>
      </c>
      <c r="B8074">
        <v>5870004</v>
      </c>
      <c r="C8074" s="293">
        <v>142100000</v>
      </c>
      <c r="D8074">
        <f t="shared" si="252"/>
        <v>5803013</v>
      </c>
      <c r="E8074">
        <f t="shared" si="253"/>
        <v>5870004</v>
      </c>
    </row>
    <row r="8075" spans="1:5">
      <c r="A8075">
        <v>5803027</v>
      </c>
      <c r="B8075">
        <v>5870005</v>
      </c>
      <c r="C8075" s="293">
        <v>325000000</v>
      </c>
      <c r="D8075">
        <f t="shared" si="252"/>
        <v>5803027</v>
      </c>
      <c r="E8075">
        <f t="shared" si="253"/>
        <v>5870005</v>
      </c>
    </row>
    <row r="8076" spans="1:5">
      <c r="A8076">
        <v>5803084</v>
      </c>
      <c r="B8076">
        <v>5870006</v>
      </c>
      <c r="C8076" s="293">
        <v>141300000</v>
      </c>
      <c r="D8076">
        <f t="shared" si="252"/>
        <v>5803084</v>
      </c>
      <c r="E8076">
        <f t="shared" si="253"/>
        <v>5870006</v>
      </c>
    </row>
    <row r="8077" spans="1:5">
      <c r="A8077">
        <v>5803086</v>
      </c>
      <c r="B8077">
        <v>5870007</v>
      </c>
      <c r="C8077" s="293">
        <v>319900000</v>
      </c>
      <c r="D8077">
        <f t="shared" si="252"/>
        <v>5803086</v>
      </c>
      <c r="E8077">
        <f t="shared" si="253"/>
        <v>5870007</v>
      </c>
    </row>
    <row r="8078" spans="1:5">
      <c r="A8078">
        <v>5803087</v>
      </c>
      <c r="B8078">
        <v>5870008</v>
      </c>
      <c r="C8078" s="293">
        <v>410900000</v>
      </c>
      <c r="D8078">
        <f t="shared" si="252"/>
        <v>5803087</v>
      </c>
      <c r="E8078">
        <f t="shared" si="253"/>
        <v>5870008</v>
      </c>
    </row>
    <row r="8079" spans="1:5">
      <c r="A8079">
        <v>5803089</v>
      </c>
      <c r="B8079">
        <v>5870009</v>
      </c>
      <c r="C8079" s="293">
        <v>430400000</v>
      </c>
      <c r="D8079">
        <f t="shared" si="252"/>
        <v>5803089</v>
      </c>
      <c r="E8079">
        <f t="shared" si="253"/>
        <v>5870009</v>
      </c>
    </row>
    <row r="8080" spans="1:5">
      <c r="A8080">
        <v>5803090</v>
      </c>
      <c r="B8080">
        <v>5870010</v>
      </c>
      <c r="C8080" s="293">
        <v>209800000</v>
      </c>
      <c r="D8080">
        <f t="shared" si="252"/>
        <v>5803090</v>
      </c>
      <c r="E8080">
        <f t="shared" si="253"/>
        <v>5870010</v>
      </c>
    </row>
    <row r="8081" spans="1:5">
      <c r="A8081">
        <v>5803094</v>
      </c>
      <c r="B8081">
        <v>5870011</v>
      </c>
      <c r="C8081" s="293">
        <v>330000000</v>
      </c>
      <c r="D8081">
        <f t="shared" si="252"/>
        <v>5803094</v>
      </c>
      <c r="E8081">
        <f t="shared" si="253"/>
        <v>5870011</v>
      </c>
    </row>
    <row r="8082" spans="1:5">
      <c r="A8082">
        <v>5803100</v>
      </c>
      <c r="B8082">
        <v>5870012</v>
      </c>
      <c r="C8082" s="293">
        <v>329900000</v>
      </c>
      <c r="D8082">
        <f t="shared" si="252"/>
        <v>5803100</v>
      </c>
      <c r="E8082">
        <f t="shared" si="253"/>
        <v>5870012</v>
      </c>
    </row>
    <row r="8083" spans="1:5">
      <c r="A8083">
        <v>5803104</v>
      </c>
      <c r="B8083">
        <v>5870013</v>
      </c>
      <c r="C8083" s="293">
        <v>269000000</v>
      </c>
      <c r="D8083">
        <f t="shared" si="252"/>
        <v>5803104</v>
      </c>
      <c r="E8083">
        <f t="shared" si="253"/>
        <v>5870013</v>
      </c>
    </row>
    <row r="8084" spans="1:5">
      <c r="A8084">
        <v>5803107</v>
      </c>
      <c r="B8084">
        <v>5870014</v>
      </c>
      <c r="C8084" s="293">
        <v>169000000</v>
      </c>
      <c r="D8084">
        <f t="shared" si="252"/>
        <v>5803107</v>
      </c>
      <c r="E8084">
        <f t="shared" si="253"/>
        <v>5870014</v>
      </c>
    </row>
    <row r="8085" spans="1:5">
      <c r="A8085">
        <v>5803109</v>
      </c>
      <c r="B8085">
        <v>5870015</v>
      </c>
      <c r="C8085" s="293">
        <v>398600000</v>
      </c>
      <c r="D8085">
        <f t="shared" si="252"/>
        <v>5803109</v>
      </c>
      <c r="E8085">
        <f t="shared" si="253"/>
        <v>5870015</v>
      </c>
    </row>
    <row r="8086" spans="1:5">
      <c r="A8086">
        <v>5803110</v>
      </c>
      <c r="B8086">
        <v>5870016</v>
      </c>
      <c r="C8086" s="293">
        <v>263100000</v>
      </c>
      <c r="D8086">
        <f t="shared" si="252"/>
        <v>5803110</v>
      </c>
      <c r="E8086">
        <f t="shared" si="253"/>
        <v>5870016</v>
      </c>
    </row>
    <row r="8087" spans="1:5">
      <c r="A8087">
        <v>5803111</v>
      </c>
      <c r="B8087">
        <v>5870017</v>
      </c>
      <c r="C8087" s="293">
        <v>562000000</v>
      </c>
      <c r="D8087">
        <f t="shared" si="252"/>
        <v>5803111</v>
      </c>
      <c r="E8087">
        <f t="shared" si="253"/>
        <v>5870017</v>
      </c>
    </row>
    <row r="8088" spans="1:5">
      <c r="A8088">
        <v>5803115</v>
      </c>
      <c r="B8088">
        <v>5870018</v>
      </c>
      <c r="C8088" s="293">
        <v>256700000</v>
      </c>
      <c r="D8088">
        <f t="shared" si="252"/>
        <v>5803115</v>
      </c>
      <c r="E8088">
        <f t="shared" si="253"/>
        <v>5870018</v>
      </c>
    </row>
    <row r="8089" spans="1:5">
      <c r="A8089">
        <v>5803116</v>
      </c>
      <c r="B8089">
        <v>5870019</v>
      </c>
      <c r="C8089" s="293">
        <v>216600000</v>
      </c>
      <c r="D8089">
        <f t="shared" si="252"/>
        <v>5803116</v>
      </c>
      <c r="E8089">
        <f t="shared" si="253"/>
        <v>5870019</v>
      </c>
    </row>
    <row r="8090" spans="1:5">
      <c r="A8090">
        <v>5803119</v>
      </c>
      <c r="B8090">
        <v>5870020</v>
      </c>
      <c r="C8090" s="293">
        <v>1086500000</v>
      </c>
      <c r="D8090">
        <f t="shared" si="252"/>
        <v>5803119</v>
      </c>
      <c r="E8090">
        <f t="shared" si="253"/>
        <v>5870020</v>
      </c>
    </row>
    <row r="8091" spans="1:5">
      <c r="A8091">
        <v>5803121</v>
      </c>
      <c r="B8091">
        <v>5870021</v>
      </c>
      <c r="C8091" s="293">
        <v>281700000</v>
      </c>
      <c r="D8091">
        <f t="shared" si="252"/>
        <v>5803121</v>
      </c>
      <c r="E8091">
        <f t="shared" si="253"/>
        <v>5870021</v>
      </c>
    </row>
    <row r="8092" spans="1:5">
      <c r="A8092">
        <v>5803123</v>
      </c>
      <c r="B8092">
        <v>5870022</v>
      </c>
      <c r="C8092" s="293">
        <v>332200000</v>
      </c>
      <c r="D8092">
        <f t="shared" si="252"/>
        <v>5803123</v>
      </c>
      <c r="E8092">
        <f t="shared" si="253"/>
        <v>5870022</v>
      </c>
    </row>
    <row r="8093" spans="1:5">
      <c r="A8093">
        <v>5803128</v>
      </c>
      <c r="B8093">
        <v>5870023</v>
      </c>
      <c r="C8093" s="293">
        <v>770600000</v>
      </c>
      <c r="D8093">
        <f t="shared" si="252"/>
        <v>5803128</v>
      </c>
      <c r="E8093">
        <f t="shared" si="253"/>
        <v>5870023</v>
      </c>
    </row>
    <row r="8094" spans="1:5">
      <c r="A8094">
        <v>5803130</v>
      </c>
      <c r="B8094">
        <v>5870024</v>
      </c>
      <c r="C8094" s="293">
        <v>781100000</v>
      </c>
      <c r="D8094">
        <f t="shared" si="252"/>
        <v>5803130</v>
      </c>
      <c r="E8094">
        <f t="shared" si="253"/>
        <v>5870024</v>
      </c>
    </row>
    <row r="8095" spans="1:5">
      <c r="A8095">
        <v>5803131</v>
      </c>
      <c r="B8095">
        <v>5870025</v>
      </c>
      <c r="C8095" s="293">
        <v>1168200000</v>
      </c>
      <c r="D8095">
        <f t="shared" si="252"/>
        <v>5803131</v>
      </c>
      <c r="E8095">
        <f t="shared" si="253"/>
        <v>5870025</v>
      </c>
    </row>
    <row r="8096" spans="1:5">
      <c r="A8096">
        <v>5803002</v>
      </c>
      <c r="B8096">
        <v>5871001</v>
      </c>
      <c r="C8096" s="293">
        <v>112500000</v>
      </c>
      <c r="D8096">
        <f t="shared" si="252"/>
        <v>5803002</v>
      </c>
      <c r="E8096">
        <f t="shared" si="253"/>
        <v>5871001</v>
      </c>
    </row>
    <row r="8097" spans="1:5">
      <c r="A8097">
        <v>5803022</v>
      </c>
      <c r="B8097">
        <v>5871002</v>
      </c>
      <c r="C8097" s="293">
        <v>149900000</v>
      </c>
      <c r="D8097">
        <f t="shared" si="252"/>
        <v>5803022</v>
      </c>
      <c r="E8097">
        <f t="shared" si="253"/>
        <v>5871002</v>
      </c>
    </row>
    <row r="8098" spans="1:5">
      <c r="A8098">
        <v>5803083</v>
      </c>
      <c r="B8098">
        <v>5871003</v>
      </c>
      <c r="C8098" s="293">
        <v>146800000</v>
      </c>
      <c r="D8098">
        <f t="shared" si="252"/>
        <v>5803083</v>
      </c>
      <c r="E8098">
        <f t="shared" si="253"/>
        <v>5871003</v>
      </c>
    </row>
    <row r="8099" spans="1:5">
      <c r="A8099">
        <v>5803085</v>
      </c>
      <c r="B8099">
        <v>5871004</v>
      </c>
      <c r="C8099" s="293">
        <v>163100000</v>
      </c>
      <c r="D8099">
        <f t="shared" si="252"/>
        <v>5803085</v>
      </c>
      <c r="E8099">
        <f t="shared" si="253"/>
        <v>5871004</v>
      </c>
    </row>
    <row r="8100" spans="1:5">
      <c r="A8100">
        <v>5803098</v>
      </c>
      <c r="B8100">
        <v>5871005</v>
      </c>
      <c r="C8100" s="293">
        <v>320000000</v>
      </c>
      <c r="D8100">
        <f t="shared" si="252"/>
        <v>5803098</v>
      </c>
      <c r="E8100">
        <f t="shared" si="253"/>
        <v>5871005</v>
      </c>
    </row>
    <row r="8101" spans="1:5">
      <c r="A8101">
        <v>5803101</v>
      </c>
      <c r="B8101">
        <v>5871006</v>
      </c>
      <c r="C8101" s="293">
        <v>161600000</v>
      </c>
      <c r="D8101">
        <f t="shared" si="252"/>
        <v>5803101</v>
      </c>
      <c r="E8101">
        <f t="shared" si="253"/>
        <v>5871006</v>
      </c>
    </row>
    <row r="8102" spans="1:5">
      <c r="A8102">
        <v>5803103</v>
      </c>
      <c r="B8102">
        <v>5871007</v>
      </c>
      <c r="C8102" s="293">
        <v>528200000</v>
      </c>
      <c r="D8102">
        <f t="shared" si="252"/>
        <v>5803103</v>
      </c>
      <c r="E8102">
        <f t="shared" si="253"/>
        <v>5871007</v>
      </c>
    </row>
    <row r="8103" spans="1:5">
      <c r="A8103">
        <v>5803105</v>
      </c>
      <c r="B8103">
        <v>5871008</v>
      </c>
      <c r="C8103" s="293">
        <v>225200000</v>
      </c>
      <c r="D8103">
        <f t="shared" si="252"/>
        <v>5803105</v>
      </c>
      <c r="E8103">
        <f t="shared" si="253"/>
        <v>5871008</v>
      </c>
    </row>
    <row r="8104" spans="1:5">
      <c r="A8104">
        <v>5803117</v>
      </c>
      <c r="B8104">
        <v>5871009</v>
      </c>
      <c r="C8104" s="293">
        <v>387900000</v>
      </c>
      <c r="D8104">
        <f t="shared" si="252"/>
        <v>5803117</v>
      </c>
      <c r="E8104">
        <f t="shared" si="253"/>
        <v>5871009</v>
      </c>
    </row>
    <row r="8105" spans="1:5">
      <c r="A8105">
        <v>5803124</v>
      </c>
      <c r="B8105">
        <v>5871010</v>
      </c>
      <c r="C8105" s="293">
        <v>299200000</v>
      </c>
      <c r="D8105">
        <f t="shared" si="252"/>
        <v>5803124</v>
      </c>
      <c r="E8105">
        <f t="shared" si="253"/>
        <v>5871010</v>
      </c>
    </row>
    <row r="8106" spans="1:5">
      <c r="A8106">
        <v>5803129</v>
      </c>
      <c r="B8106">
        <v>5871011</v>
      </c>
      <c r="C8106" s="293">
        <v>734000000</v>
      </c>
      <c r="D8106">
        <f t="shared" si="252"/>
        <v>5803129</v>
      </c>
      <c r="E8106">
        <f t="shared" si="253"/>
        <v>5871011</v>
      </c>
    </row>
    <row r="8107" spans="1:5">
      <c r="A8107">
        <v>5803024</v>
      </c>
      <c r="B8107">
        <v>5872001</v>
      </c>
      <c r="C8107" s="293">
        <v>168900000</v>
      </c>
      <c r="D8107">
        <f t="shared" si="252"/>
        <v>5803024</v>
      </c>
      <c r="E8107">
        <f t="shared" si="253"/>
        <v>5872001</v>
      </c>
    </row>
    <row r="8108" spans="1:5">
      <c r="A8108">
        <v>5803080</v>
      </c>
      <c r="B8108">
        <v>5872002</v>
      </c>
      <c r="C8108" s="293">
        <v>105300000</v>
      </c>
      <c r="D8108">
        <f t="shared" si="252"/>
        <v>5803080</v>
      </c>
      <c r="E8108">
        <f t="shared" si="253"/>
        <v>5872002</v>
      </c>
    </row>
    <row r="8109" spans="1:5">
      <c r="A8109">
        <v>5803088</v>
      </c>
      <c r="B8109">
        <v>5872003</v>
      </c>
      <c r="C8109" s="293">
        <v>76700000</v>
      </c>
      <c r="D8109">
        <f t="shared" si="252"/>
        <v>5803088</v>
      </c>
      <c r="E8109">
        <f t="shared" si="253"/>
        <v>5872003</v>
      </c>
    </row>
    <row r="8110" spans="1:5">
      <c r="A8110">
        <v>5803108</v>
      </c>
      <c r="B8110">
        <v>5872004</v>
      </c>
      <c r="C8110" s="293">
        <v>101200000</v>
      </c>
      <c r="D8110">
        <f t="shared" si="252"/>
        <v>5803108</v>
      </c>
      <c r="E8110">
        <f t="shared" si="253"/>
        <v>5872004</v>
      </c>
    </row>
    <row r="8111" spans="1:5">
      <c r="A8111">
        <v>5803113</v>
      </c>
      <c r="B8111">
        <v>5872005</v>
      </c>
      <c r="C8111" s="293">
        <v>231200000</v>
      </c>
      <c r="D8111">
        <f t="shared" si="252"/>
        <v>5803113</v>
      </c>
      <c r="E8111">
        <f t="shared" si="253"/>
        <v>5872005</v>
      </c>
    </row>
    <row r="8112" spans="1:5">
      <c r="A8112">
        <v>5803118</v>
      </c>
      <c r="B8112">
        <v>5872006</v>
      </c>
      <c r="C8112" s="293">
        <v>263700000</v>
      </c>
      <c r="D8112">
        <f t="shared" si="252"/>
        <v>5803118</v>
      </c>
      <c r="E8112">
        <f t="shared" si="253"/>
        <v>5872006</v>
      </c>
    </row>
    <row r="8113" spans="1:5">
      <c r="A8113">
        <v>5803003</v>
      </c>
      <c r="B8113">
        <v>5873001</v>
      </c>
      <c r="C8113" s="293">
        <v>101400000</v>
      </c>
      <c r="D8113">
        <f t="shared" si="252"/>
        <v>5803003</v>
      </c>
      <c r="E8113">
        <f t="shared" si="253"/>
        <v>5873001</v>
      </c>
    </row>
    <row r="8114" spans="1:5">
      <c r="A8114">
        <v>5803009</v>
      </c>
      <c r="B8114">
        <v>5873002</v>
      </c>
      <c r="C8114" s="293">
        <v>66900000</v>
      </c>
      <c r="D8114">
        <f t="shared" si="252"/>
        <v>5803009</v>
      </c>
      <c r="E8114">
        <f t="shared" si="253"/>
        <v>5873002</v>
      </c>
    </row>
    <row r="8115" spans="1:5">
      <c r="A8115">
        <v>5803015</v>
      </c>
      <c r="B8115">
        <v>5873003</v>
      </c>
      <c r="C8115" s="293">
        <v>96500000</v>
      </c>
      <c r="D8115">
        <f t="shared" si="252"/>
        <v>5803015</v>
      </c>
      <c r="E8115">
        <f t="shared" si="253"/>
        <v>5873003</v>
      </c>
    </row>
    <row r="8116" spans="1:5">
      <c r="A8116">
        <v>5803018</v>
      </c>
      <c r="B8116">
        <v>5873004</v>
      </c>
      <c r="C8116" s="293">
        <v>158900000</v>
      </c>
      <c r="D8116">
        <f t="shared" si="252"/>
        <v>5803018</v>
      </c>
      <c r="E8116">
        <f t="shared" si="253"/>
        <v>5873004</v>
      </c>
    </row>
    <row r="8117" spans="1:5">
      <c r="A8117">
        <v>5803023</v>
      </c>
      <c r="B8117">
        <v>5873005</v>
      </c>
      <c r="C8117" s="293">
        <v>70600000</v>
      </c>
      <c r="D8117">
        <f t="shared" si="252"/>
        <v>5803023</v>
      </c>
      <c r="E8117">
        <f t="shared" si="253"/>
        <v>5873005</v>
      </c>
    </row>
    <row r="8118" spans="1:5">
      <c r="A8118">
        <v>5803114</v>
      </c>
      <c r="B8118">
        <v>5873006</v>
      </c>
      <c r="C8118" s="293">
        <v>213200000</v>
      </c>
      <c r="D8118">
        <f t="shared" si="252"/>
        <v>5803114</v>
      </c>
      <c r="E8118">
        <f t="shared" si="253"/>
        <v>5873006</v>
      </c>
    </row>
    <row r="8119" spans="1:5">
      <c r="A8119">
        <v>5803011</v>
      </c>
      <c r="B8119">
        <v>5874001</v>
      </c>
      <c r="C8119" s="293">
        <v>132900000</v>
      </c>
      <c r="D8119">
        <f t="shared" si="252"/>
        <v>5803011</v>
      </c>
      <c r="E8119">
        <f t="shared" si="253"/>
        <v>5874001</v>
      </c>
    </row>
    <row r="8120" spans="1:5">
      <c r="A8120">
        <v>5803016</v>
      </c>
      <c r="B8120">
        <v>5874002</v>
      </c>
      <c r="C8120" s="293">
        <v>116000000</v>
      </c>
      <c r="D8120">
        <f t="shared" si="252"/>
        <v>5803016</v>
      </c>
      <c r="E8120">
        <f t="shared" si="253"/>
        <v>5874002</v>
      </c>
    </row>
    <row r="8121" spans="1:5">
      <c r="A8121">
        <v>5803019</v>
      </c>
      <c r="B8121">
        <v>5874003</v>
      </c>
      <c r="C8121" s="293">
        <v>127900000</v>
      </c>
      <c r="D8121">
        <f t="shared" si="252"/>
        <v>5803019</v>
      </c>
      <c r="E8121">
        <f t="shared" si="253"/>
        <v>5874003</v>
      </c>
    </row>
    <row r="8122" spans="1:5">
      <c r="A8122">
        <v>5803091</v>
      </c>
      <c r="B8122">
        <v>5874004</v>
      </c>
      <c r="C8122" s="293">
        <v>113900000</v>
      </c>
      <c r="D8122">
        <f t="shared" si="252"/>
        <v>5803091</v>
      </c>
      <c r="E8122">
        <f t="shared" si="253"/>
        <v>5874004</v>
      </c>
    </row>
    <row r="8123" spans="1:5">
      <c r="A8123">
        <v>5803092</v>
      </c>
      <c r="B8123">
        <v>5874005</v>
      </c>
      <c r="C8123" s="293">
        <v>110900000</v>
      </c>
      <c r="D8123">
        <f t="shared" si="252"/>
        <v>5803092</v>
      </c>
      <c r="E8123">
        <f t="shared" si="253"/>
        <v>5874005</v>
      </c>
    </row>
    <row r="8124" spans="1:5">
      <c r="A8124">
        <v>5803093</v>
      </c>
      <c r="B8124">
        <v>5874006</v>
      </c>
      <c r="C8124" s="293">
        <v>139500000</v>
      </c>
      <c r="D8124">
        <f t="shared" si="252"/>
        <v>5803093</v>
      </c>
      <c r="E8124">
        <f t="shared" si="253"/>
        <v>5874006</v>
      </c>
    </row>
    <row r="8125" spans="1:5">
      <c r="A8125">
        <v>5803096</v>
      </c>
      <c r="B8125">
        <v>5874007</v>
      </c>
      <c r="C8125" s="293">
        <v>92200000</v>
      </c>
      <c r="D8125">
        <f t="shared" si="252"/>
        <v>5803096</v>
      </c>
      <c r="E8125">
        <f t="shared" si="253"/>
        <v>5874007</v>
      </c>
    </row>
    <row r="8126" spans="1:5">
      <c r="A8126">
        <v>5803099</v>
      </c>
      <c r="B8126">
        <v>5874008</v>
      </c>
      <c r="C8126" s="293">
        <v>177800000</v>
      </c>
      <c r="D8126">
        <f t="shared" si="252"/>
        <v>5803099</v>
      </c>
      <c r="E8126">
        <f t="shared" si="253"/>
        <v>5874008</v>
      </c>
    </row>
    <row r="8127" spans="1:5">
      <c r="A8127">
        <v>5803102</v>
      </c>
      <c r="B8127">
        <v>5874009</v>
      </c>
      <c r="C8127" s="293">
        <v>217700000</v>
      </c>
      <c r="D8127">
        <f t="shared" si="252"/>
        <v>5803102</v>
      </c>
      <c r="E8127">
        <f t="shared" si="253"/>
        <v>5874009</v>
      </c>
    </row>
    <row r="8128" spans="1:5">
      <c r="A8128">
        <v>5803106</v>
      </c>
      <c r="B8128">
        <v>5874010</v>
      </c>
      <c r="C8128" s="293">
        <v>163400000</v>
      </c>
      <c r="D8128">
        <f t="shared" si="252"/>
        <v>5803106</v>
      </c>
      <c r="E8128">
        <f t="shared" si="253"/>
        <v>5874010</v>
      </c>
    </row>
    <row r="8129" spans="1:5">
      <c r="A8129">
        <v>5803120</v>
      </c>
      <c r="B8129">
        <v>5874011</v>
      </c>
      <c r="C8129" s="293">
        <v>238700000</v>
      </c>
      <c r="D8129">
        <f t="shared" si="252"/>
        <v>5803120</v>
      </c>
      <c r="E8129">
        <f t="shared" si="253"/>
        <v>5874011</v>
      </c>
    </row>
    <row r="8130" spans="1:5">
      <c r="A8130">
        <v>5803122</v>
      </c>
      <c r="B8130">
        <v>5874012</v>
      </c>
      <c r="C8130" s="293">
        <v>259900000</v>
      </c>
      <c r="D8130">
        <f t="shared" si="252"/>
        <v>5803122</v>
      </c>
      <c r="E8130">
        <f t="shared" si="253"/>
        <v>5874012</v>
      </c>
    </row>
    <row r="8131" spans="1:5">
      <c r="A8131">
        <v>5803125</v>
      </c>
      <c r="B8131">
        <v>5874013</v>
      </c>
      <c r="C8131" s="293">
        <v>202900000</v>
      </c>
      <c r="D8131">
        <f t="shared" ref="D8131:D8194" si="254">+A8131*1</f>
        <v>5803125</v>
      </c>
      <c r="E8131">
        <f t="shared" ref="E8131:E8194" si="255">+B8131*1</f>
        <v>5874013</v>
      </c>
    </row>
    <row r="8132" spans="1:5">
      <c r="A8132">
        <v>5803126</v>
      </c>
      <c r="B8132">
        <v>5874014</v>
      </c>
      <c r="C8132" s="293">
        <v>242200000</v>
      </c>
      <c r="D8132">
        <f t="shared" si="254"/>
        <v>5803126</v>
      </c>
      <c r="E8132">
        <f t="shared" si="255"/>
        <v>5874014</v>
      </c>
    </row>
    <row r="8133" spans="1:5">
      <c r="A8133">
        <v>5803132</v>
      </c>
      <c r="B8133">
        <v>5874015</v>
      </c>
      <c r="C8133" s="293">
        <v>270000000</v>
      </c>
      <c r="D8133">
        <f t="shared" si="254"/>
        <v>5803132</v>
      </c>
      <c r="E8133">
        <f t="shared" si="255"/>
        <v>5874015</v>
      </c>
    </row>
    <row r="8134" spans="1:5">
      <c r="A8134">
        <v>5803133</v>
      </c>
      <c r="B8134">
        <v>5874016</v>
      </c>
      <c r="C8134" s="293">
        <v>315000000</v>
      </c>
      <c r="D8134">
        <f t="shared" si="254"/>
        <v>5803133</v>
      </c>
      <c r="E8134">
        <f t="shared" si="255"/>
        <v>5874016</v>
      </c>
    </row>
    <row r="8135" spans="1:5">
      <c r="A8135">
        <v>5803136</v>
      </c>
      <c r="B8135">
        <v>5874017</v>
      </c>
      <c r="C8135" s="293">
        <v>397000000</v>
      </c>
      <c r="D8135">
        <f t="shared" si="254"/>
        <v>5803136</v>
      </c>
      <c r="E8135">
        <f t="shared" si="255"/>
        <v>5874017</v>
      </c>
    </row>
    <row r="8136" spans="1:5">
      <c r="A8136">
        <v>5803137</v>
      </c>
      <c r="B8136">
        <v>5874018</v>
      </c>
      <c r="C8136" s="293">
        <v>410000000</v>
      </c>
      <c r="D8136">
        <f t="shared" si="254"/>
        <v>5803137</v>
      </c>
      <c r="E8136">
        <f t="shared" si="255"/>
        <v>5874018</v>
      </c>
    </row>
    <row r="8137" spans="1:5">
      <c r="A8137">
        <v>5803008</v>
      </c>
      <c r="B8137">
        <v>5875001</v>
      </c>
      <c r="C8137" s="293">
        <v>74600000</v>
      </c>
      <c r="D8137">
        <f t="shared" si="254"/>
        <v>5803008</v>
      </c>
      <c r="E8137">
        <f t="shared" si="255"/>
        <v>5875001</v>
      </c>
    </row>
    <row r="8138" spans="1:5">
      <c r="A8138">
        <v>5803025</v>
      </c>
      <c r="B8138">
        <v>5875002</v>
      </c>
      <c r="C8138" s="293">
        <v>101200000</v>
      </c>
      <c r="D8138">
        <f t="shared" si="254"/>
        <v>5803025</v>
      </c>
      <c r="E8138">
        <f t="shared" si="255"/>
        <v>5875002</v>
      </c>
    </row>
    <row r="8139" spans="1:5">
      <c r="A8139">
        <v>5803026</v>
      </c>
      <c r="B8139">
        <v>5875003</v>
      </c>
      <c r="C8139" s="293">
        <v>111200000</v>
      </c>
      <c r="D8139">
        <f t="shared" si="254"/>
        <v>5803026</v>
      </c>
      <c r="E8139">
        <f t="shared" si="255"/>
        <v>5875003</v>
      </c>
    </row>
    <row r="8140" spans="1:5">
      <c r="A8140">
        <v>5803082</v>
      </c>
      <c r="B8140">
        <v>5875004</v>
      </c>
      <c r="C8140" s="293">
        <v>122500000</v>
      </c>
      <c r="D8140">
        <f t="shared" si="254"/>
        <v>5803082</v>
      </c>
      <c r="E8140">
        <f t="shared" si="255"/>
        <v>5875004</v>
      </c>
    </row>
    <row r="8141" spans="1:5">
      <c r="A8141">
        <v>5803097</v>
      </c>
      <c r="B8141">
        <v>5875005</v>
      </c>
      <c r="C8141" s="293">
        <v>104200000</v>
      </c>
      <c r="D8141">
        <f t="shared" si="254"/>
        <v>5803097</v>
      </c>
      <c r="E8141">
        <f t="shared" si="255"/>
        <v>5875005</v>
      </c>
    </row>
    <row r="8142" spans="1:5">
      <c r="A8142">
        <v>5803112</v>
      </c>
      <c r="B8142">
        <v>5875006</v>
      </c>
      <c r="C8142" s="293">
        <v>205200000</v>
      </c>
      <c r="D8142">
        <f t="shared" si="254"/>
        <v>5803112</v>
      </c>
      <c r="E8142">
        <f t="shared" si="255"/>
        <v>5875006</v>
      </c>
    </row>
    <row r="8143" spans="1:5">
      <c r="A8143">
        <v>5803095</v>
      </c>
      <c r="B8143">
        <v>5875007</v>
      </c>
      <c r="C8143" s="293">
        <v>63300000</v>
      </c>
      <c r="D8143">
        <f t="shared" si="254"/>
        <v>5803095</v>
      </c>
      <c r="E8143">
        <f t="shared" si="255"/>
        <v>5875007</v>
      </c>
    </row>
    <row r="8144" spans="1:5">
      <c r="A8144">
        <v>5803127</v>
      </c>
      <c r="B8144">
        <v>5875008</v>
      </c>
      <c r="C8144" s="293">
        <v>397000000</v>
      </c>
      <c r="D8144">
        <f t="shared" si="254"/>
        <v>5803127</v>
      </c>
      <c r="E8144">
        <f t="shared" si="255"/>
        <v>5875008</v>
      </c>
    </row>
    <row r="8145" spans="1:5">
      <c r="A8145">
        <v>5803134</v>
      </c>
      <c r="B8145">
        <v>5875009</v>
      </c>
      <c r="C8145" s="293">
        <v>307000000</v>
      </c>
      <c r="D8145">
        <f t="shared" si="254"/>
        <v>5803134</v>
      </c>
      <c r="E8145">
        <f t="shared" si="255"/>
        <v>5875009</v>
      </c>
    </row>
    <row r="8146" spans="1:5">
      <c r="A8146">
        <v>5803135</v>
      </c>
      <c r="B8146">
        <v>5875010</v>
      </c>
      <c r="C8146" s="293">
        <v>270000000</v>
      </c>
      <c r="D8146">
        <f t="shared" si="254"/>
        <v>5803135</v>
      </c>
      <c r="E8146">
        <f t="shared" si="255"/>
        <v>5875010</v>
      </c>
    </row>
    <row r="8147" spans="1:5">
      <c r="A8147">
        <v>5803138</v>
      </c>
      <c r="B8147">
        <v>5875011</v>
      </c>
      <c r="C8147" s="293">
        <v>410000000</v>
      </c>
      <c r="D8147">
        <f t="shared" si="254"/>
        <v>5803138</v>
      </c>
      <c r="E8147">
        <f t="shared" si="255"/>
        <v>5875011</v>
      </c>
    </row>
    <row r="8148" spans="1:5">
      <c r="A8148">
        <v>5806014</v>
      </c>
      <c r="B8148">
        <v>5888002</v>
      </c>
      <c r="C8148" s="293">
        <v>78400000</v>
      </c>
      <c r="D8148">
        <f t="shared" si="254"/>
        <v>5806014</v>
      </c>
      <c r="E8148">
        <f t="shared" si="255"/>
        <v>5888002</v>
      </c>
    </row>
    <row r="8149" spans="1:5">
      <c r="A8149">
        <v>5806016</v>
      </c>
      <c r="B8149">
        <v>5888003</v>
      </c>
      <c r="C8149" s="293">
        <v>77500000</v>
      </c>
      <c r="D8149">
        <f t="shared" si="254"/>
        <v>5806016</v>
      </c>
      <c r="E8149">
        <f t="shared" si="255"/>
        <v>5888003</v>
      </c>
    </row>
    <row r="8150" spans="1:5">
      <c r="A8150">
        <v>5806021</v>
      </c>
      <c r="B8150">
        <v>5888004</v>
      </c>
      <c r="C8150" s="293">
        <v>102000000</v>
      </c>
      <c r="D8150">
        <f t="shared" si="254"/>
        <v>5806021</v>
      </c>
      <c r="E8150">
        <f t="shared" si="255"/>
        <v>5888004</v>
      </c>
    </row>
    <row r="8151" spans="1:5">
      <c r="A8151">
        <v>5806037</v>
      </c>
      <c r="B8151">
        <v>5888005</v>
      </c>
      <c r="C8151" s="293">
        <v>105000000</v>
      </c>
      <c r="D8151">
        <f t="shared" si="254"/>
        <v>5806037</v>
      </c>
      <c r="E8151">
        <f t="shared" si="255"/>
        <v>5888005</v>
      </c>
    </row>
    <row r="8152" spans="1:5">
      <c r="A8152">
        <v>5806045</v>
      </c>
      <c r="B8152">
        <v>5888006</v>
      </c>
      <c r="C8152" s="293">
        <v>145700000</v>
      </c>
      <c r="D8152">
        <f t="shared" si="254"/>
        <v>5806045</v>
      </c>
      <c r="E8152">
        <f t="shared" si="255"/>
        <v>5888006</v>
      </c>
    </row>
    <row r="8153" spans="1:5">
      <c r="A8153">
        <v>5806062</v>
      </c>
      <c r="B8153">
        <v>5888007</v>
      </c>
      <c r="C8153" s="293">
        <v>245900000</v>
      </c>
      <c r="D8153">
        <f t="shared" si="254"/>
        <v>5806062</v>
      </c>
      <c r="E8153">
        <f t="shared" si="255"/>
        <v>5888007</v>
      </c>
    </row>
    <row r="8154" spans="1:5">
      <c r="A8154">
        <v>5806067</v>
      </c>
      <c r="B8154">
        <v>5888008</v>
      </c>
      <c r="C8154" s="293">
        <v>246900000</v>
      </c>
      <c r="D8154">
        <f t="shared" si="254"/>
        <v>5806067</v>
      </c>
      <c r="E8154">
        <f t="shared" si="255"/>
        <v>5888008</v>
      </c>
    </row>
    <row r="8155" spans="1:5">
      <c r="A8155">
        <v>5806075</v>
      </c>
      <c r="B8155">
        <v>5888009</v>
      </c>
      <c r="C8155" s="293">
        <v>128000000</v>
      </c>
      <c r="D8155">
        <f t="shared" si="254"/>
        <v>5806075</v>
      </c>
      <c r="E8155">
        <f t="shared" si="255"/>
        <v>5888009</v>
      </c>
    </row>
    <row r="8156" spans="1:5">
      <c r="A8156">
        <v>5806113</v>
      </c>
      <c r="B8156">
        <v>5888010</v>
      </c>
      <c r="C8156" s="293">
        <v>214900000</v>
      </c>
      <c r="D8156">
        <f t="shared" si="254"/>
        <v>5806113</v>
      </c>
      <c r="E8156">
        <f t="shared" si="255"/>
        <v>5888010</v>
      </c>
    </row>
    <row r="8157" spans="1:5">
      <c r="A8157">
        <v>5806116</v>
      </c>
      <c r="B8157">
        <v>5888011</v>
      </c>
      <c r="C8157" s="293">
        <v>245900000</v>
      </c>
      <c r="D8157">
        <f t="shared" si="254"/>
        <v>5806116</v>
      </c>
      <c r="E8157">
        <f t="shared" si="255"/>
        <v>5888011</v>
      </c>
    </row>
    <row r="8158" spans="1:5">
      <c r="A8158">
        <v>5901006</v>
      </c>
      <c r="B8158">
        <v>5931001</v>
      </c>
      <c r="C8158" s="293">
        <v>153500000</v>
      </c>
      <c r="D8158">
        <f t="shared" si="254"/>
        <v>5901006</v>
      </c>
      <c r="E8158">
        <f t="shared" si="255"/>
        <v>5931001</v>
      </c>
    </row>
    <row r="8159" spans="1:5">
      <c r="A8159">
        <v>5901007</v>
      </c>
      <c r="B8159">
        <v>5931002</v>
      </c>
      <c r="C8159" s="293">
        <v>146300000</v>
      </c>
      <c r="D8159">
        <f t="shared" si="254"/>
        <v>5901007</v>
      </c>
      <c r="E8159">
        <f t="shared" si="255"/>
        <v>5931002</v>
      </c>
    </row>
    <row r="8160" spans="1:5">
      <c r="A8160">
        <v>5901009</v>
      </c>
      <c r="B8160">
        <v>5931003</v>
      </c>
      <c r="C8160" s="293">
        <v>135500000</v>
      </c>
      <c r="D8160">
        <f t="shared" si="254"/>
        <v>5901009</v>
      </c>
      <c r="E8160">
        <f t="shared" si="255"/>
        <v>5931003</v>
      </c>
    </row>
    <row r="8161" spans="1:5">
      <c r="A8161">
        <v>5901019</v>
      </c>
      <c r="B8161">
        <v>5931004</v>
      </c>
      <c r="C8161" s="293">
        <v>127200000</v>
      </c>
      <c r="D8161">
        <f t="shared" si="254"/>
        <v>5901019</v>
      </c>
      <c r="E8161">
        <f t="shared" si="255"/>
        <v>5931004</v>
      </c>
    </row>
    <row r="8162" spans="1:5">
      <c r="A8162">
        <v>5901025</v>
      </c>
      <c r="B8162">
        <v>5931005</v>
      </c>
      <c r="C8162" s="293">
        <v>163600000</v>
      </c>
      <c r="D8162">
        <f t="shared" si="254"/>
        <v>5901025</v>
      </c>
      <c r="E8162">
        <f t="shared" si="255"/>
        <v>5931005</v>
      </c>
    </row>
    <row r="8163" spans="1:5">
      <c r="A8163">
        <v>5901031</v>
      </c>
      <c r="B8163">
        <v>5931006</v>
      </c>
      <c r="C8163" s="293">
        <v>147400000</v>
      </c>
      <c r="D8163">
        <f t="shared" si="254"/>
        <v>5901031</v>
      </c>
      <c r="E8163">
        <f t="shared" si="255"/>
        <v>5931006</v>
      </c>
    </row>
    <row r="8164" spans="1:5">
      <c r="A8164">
        <v>5901036</v>
      </c>
      <c r="B8164">
        <v>5931007</v>
      </c>
      <c r="C8164" s="293">
        <v>173300000</v>
      </c>
      <c r="D8164">
        <f t="shared" si="254"/>
        <v>5901036</v>
      </c>
      <c r="E8164">
        <f t="shared" si="255"/>
        <v>5931007</v>
      </c>
    </row>
    <row r="8165" spans="1:5">
      <c r="A8165">
        <v>5901039</v>
      </c>
      <c r="B8165">
        <v>5931008</v>
      </c>
      <c r="C8165" s="293">
        <v>137900000</v>
      </c>
      <c r="D8165">
        <f t="shared" si="254"/>
        <v>5901039</v>
      </c>
      <c r="E8165">
        <f t="shared" si="255"/>
        <v>5931008</v>
      </c>
    </row>
    <row r="8166" spans="1:5">
      <c r="A8166">
        <v>5901041</v>
      </c>
      <c r="B8166">
        <v>5931009</v>
      </c>
      <c r="C8166" s="293">
        <v>138200000</v>
      </c>
      <c r="D8166">
        <f t="shared" si="254"/>
        <v>5901041</v>
      </c>
      <c r="E8166">
        <f t="shared" si="255"/>
        <v>5931009</v>
      </c>
    </row>
    <row r="8167" spans="1:5">
      <c r="A8167">
        <v>5901042</v>
      </c>
      <c r="B8167">
        <v>5931010</v>
      </c>
      <c r="C8167" s="293">
        <v>163300000</v>
      </c>
      <c r="D8167">
        <f t="shared" si="254"/>
        <v>5901042</v>
      </c>
      <c r="E8167">
        <f t="shared" si="255"/>
        <v>5931010</v>
      </c>
    </row>
    <row r="8168" spans="1:5">
      <c r="A8168">
        <v>5901048</v>
      </c>
      <c r="B8168">
        <v>5931011</v>
      </c>
      <c r="C8168" s="293">
        <v>129900000</v>
      </c>
      <c r="D8168">
        <f t="shared" si="254"/>
        <v>5901048</v>
      </c>
      <c r="E8168">
        <f t="shared" si="255"/>
        <v>5931011</v>
      </c>
    </row>
    <row r="8169" spans="1:5">
      <c r="A8169">
        <v>5901060</v>
      </c>
      <c r="B8169">
        <v>5931012</v>
      </c>
      <c r="C8169" s="293">
        <v>180900000</v>
      </c>
      <c r="D8169">
        <f t="shared" si="254"/>
        <v>5901060</v>
      </c>
      <c r="E8169">
        <f t="shared" si="255"/>
        <v>5931012</v>
      </c>
    </row>
    <row r="8170" spans="1:5">
      <c r="A8170">
        <v>5901061</v>
      </c>
      <c r="B8170">
        <v>5931013</v>
      </c>
      <c r="C8170" s="293">
        <v>156800000</v>
      </c>
      <c r="D8170">
        <f t="shared" si="254"/>
        <v>5901061</v>
      </c>
      <c r="E8170">
        <f t="shared" si="255"/>
        <v>5931013</v>
      </c>
    </row>
    <row r="8171" spans="1:5">
      <c r="A8171">
        <v>5901071</v>
      </c>
      <c r="B8171">
        <v>5931014</v>
      </c>
      <c r="C8171" s="293">
        <v>199900000</v>
      </c>
      <c r="D8171">
        <f t="shared" si="254"/>
        <v>5901071</v>
      </c>
      <c r="E8171">
        <f t="shared" si="255"/>
        <v>5931014</v>
      </c>
    </row>
    <row r="8172" spans="1:5">
      <c r="A8172">
        <v>5901079</v>
      </c>
      <c r="B8172">
        <v>5931015</v>
      </c>
      <c r="C8172" s="293">
        <v>254900000</v>
      </c>
      <c r="D8172">
        <f t="shared" si="254"/>
        <v>5901079</v>
      </c>
      <c r="E8172">
        <f t="shared" si="255"/>
        <v>5931015</v>
      </c>
    </row>
    <row r="8173" spans="1:5">
      <c r="A8173">
        <v>5901094</v>
      </c>
      <c r="B8173">
        <v>5931016</v>
      </c>
      <c r="C8173" s="293">
        <v>259900000</v>
      </c>
      <c r="D8173">
        <f t="shared" si="254"/>
        <v>5901094</v>
      </c>
      <c r="E8173">
        <f t="shared" si="255"/>
        <v>5931016</v>
      </c>
    </row>
    <row r="8174" spans="1:5">
      <c r="A8174">
        <v>5901005</v>
      </c>
      <c r="B8174">
        <v>5932001</v>
      </c>
      <c r="C8174" s="293">
        <v>137100000</v>
      </c>
      <c r="D8174">
        <f t="shared" si="254"/>
        <v>5901005</v>
      </c>
      <c r="E8174">
        <f t="shared" si="255"/>
        <v>5932001</v>
      </c>
    </row>
    <row r="8175" spans="1:5">
      <c r="A8175">
        <v>5901008</v>
      </c>
      <c r="B8175">
        <v>5932002</v>
      </c>
      <c r="C8175" s="293">
        <v>102800000</v>
      </c>
      <c r="D8175">
        <f t="shared" si="254"/>
        <v>5901008</v>
      </c>
      <c r="E8175">
        <f t="shared" si="255"/>
        <v>5932002</v>
      </c>
    </row>
    <row r="8176" spans="1:5">
      <c r="A8176">
        <v>5901010</v>
      </c>
      <c r="B8176">
        <v>5932003</v>
      </c>
      <c r="C8176" s="293">
        <v>102800000</v>
      </c>
      <c r="D8176">
        <f t="shared" si="254"/>
        <v>5901010</v>
      </c>
      <c r="E8176">
        <f t="shared" si="255"/>
        <v>5932003</v>
      </c>
    </row>
    <row r="8177" spans="1:5">
      <c r="A8177">
        <v>5901011</v>
      </c>
      <c r="B8177">
        <v>5932004</v>
      </c>
      <c r="C8177" s="293">
        <v>102900000</v>
      </c>
      <c r="D8177">
        <f t="shared" si="254"/>
        <v>5901011</v>
      </c>
      <c r="E8177">
        <f t="shared" si="255"/>
        <v>5932004</v>
      </c>
    </row>
    <row r="8178" spans="1:5">
      <c r="A8178">
        <v>5901012</v>
      </c>
      <c r="B8178">
        <v>5932005</v>
      </c>
      <c r="C8178" s="293">
        <v>103200000</v>
      </c>
      <c r="D8178">
        <f t="shared" si="254"/>
        <v>5901012</v>
      </c>
      <c r="E8178">
        <f t="shared" si="255"/>
        <v>5932005</v>
      </c>
    </row>
    <row r="8179" spans="1:5">
      <c r="A8179">
        <v>5901013</v>
      </c>
      <c r="B8179">
        <v>5932006</v>
      </c>
      <c r="C8179" s="293">
        <v>120900000</v>
      </c>
      <c r="D8179">
        <f t="shared" si="254"/>
        <v>5901013</v>
      </c>
      <c r="E8179">
        <f t="shared" si="255"/>
        <v>5932006</v>
      </c>
    </row>
    <row r="8180" spans="1:5">
      <c r="A8180">
        <v>5901014</v>
      </c>
      <c r="B8180">
        <v>5932007</v>
      </c>
      <c r="C8180" s="293">
        <v>103800000</v>
      </c>
      <c r="D8180">
        <f t="shared" si="254"/>
        <v>5901014</v>
      </c>
      <c r="E8180">
        <f t="shared" si="255"/>
        <v>5932007</v>
      </c>
    </row>
    <row r="8181" spans="1:5">
      <c r="A8181">
        <v>5901015</v>
      </c>
      <c r="B8181">
        <v>5932008</v>
      </c>
      <c r="C8181" s="293">
        <v>103200000</v>
      </c>
      <c r="D8181">
        <f t="shared" si="254"/>
        <v>5901015</v>
      </c>
      <c r="E8181">
        <f t="shared" si="255"/>
        <v>5932008</v>
      </c>
    </row>
    <row r="8182" spans="1:5">
      <c r="A8182">
        <v>5901017</v>
      </c>
      <c r="B8182">
        <v>5932009</v>
      </c>
      <c r="C8182" s="293">
        <v>106200000</v>
      </c>
      <c r="D8182">
        <f t="shared" si="254"/>
        <v>5901017</v>
      </c>
      <c r="E8182">
        <f t="shared" si="255"/>
        <v>5932009</v>
      </c>
    </row>
    <row r="8183" spans="1:5">
      <c r="A8183">
        <v>5901018</v>
      </c>
      <c r="B8183">
        <v>5932010</v>
      </c>
      <c r="C8183" s="293">
        <v>107600000</v>
      </c>
      <c r="D8183">
        <f t="shared" si="254"/>
        <v>5901018</v>
      </c>
      <c r="E8183">
        <f t="shared" si="255"/>
        <v>5932010</v>
      </c>
    </row>
    <row r="8184" spans="1:5">
      <c r="A8184">
        <v>5901020</v>
      </c>
      <c r="B8184">
        <v>5932011</v>
      </c>
      <c r="C8184" s="293">
        <v>122700000</v>
      </c>
      <c r="D8184">
        <f t="shared" si="254"/>
        <v>5901020</v>
      </c>
      <c r="E8184">
        <f t="shared" si="255"/>
        <v>5932011</v>
      </c>
    </row>
    <row r="8185" spans="1:5">
      <c r="A8185">
        <v>5901021</v>
      </c>
      <c r="B8185">
        <v>5932012</v>
      </c>
      <c r="C8185" s="293">
        <v>145100000</v>
      </c>
      <c r="D8185">
        <f t="shared" si="254"/>
        <v>5901021</v>
      </c>
      <c r="E8185">
        <f t="shared" si="255"/>
        <v>5932012</v>
      </c>
    </row>
    <row r="8186" spans="1:5">
      <c r="A8186">
        <v>5901022</v>
      </c>
      <c r="B8186">
        <v>5932013</v>
      </c>
      <c r="C8186" s="293">
        <v>142200000</v>
      </c>
      <c r="D8186">
        <f t="shared" si="254"/>
        <v>5901022</v>
      </c>
      <c r="E8186">
        <f t="shared" si="255"/>
        <v>5932013</v>
      </c>
    </row>
    <row r="8187" spans="1:5">
      <c r="A8187">
        <v>5901023</v>
      </c>
      <c r="B8187">
        <v>5932014</v>
      </c>
      <c r="C8187" s="293">
        <v>117600000</v>
      </c>
      <c r="D8187">
        <f t="shared" si="254"/>
        <v>5901023</v>
      </c>
      <c r="E8187">
        <f t="shared" si="255"/>
        <v>5932014</v>
      </c>
    </row>
    <row r="8188" spans="1:5">
      <c r="A8188">
        <v>5901024</v>
      </c>
      <c r="B8188">
        <v>5932015</v>
      </c>
      <c r="C8188" s="293">
        <v>130500000</v>
      </c>
      <c r="D8188">
        <f t="shared" si="254"/>
        <v>5901024</v>
      </c>
      <c r="E8188">
        <f t="shared" si="255"/>
        <v>5932015</v>
      </c>
    </row>
    <row r="8189" spans="1:5">
      <c r="A8189">
        <v>5901026</v>
      </c>
      <c r="B8189">
        <v>5932016</v>
      </c>
      <c r="C8189" s="293">
        <v>103800000</v>
      </c>
      <c r="D8189">
        <f t="shared" si="254"/>
        <v>5901026</v>
      </c>
      <c r="E8189">
        <f t="shared" si="255"/>
        <v>5932016</v>
      </c>
    </row>
    <row r="8190" spans="1:5">
      <c r="A8190">
        <v>5901027</v>
      </c>
      <c r="B8190">
        <v>5932017</v>
      </c>
      <c r="C8190" s="293">
        <v>139800000</v>
      </c>
      <c r="D8190">
        <f t="shared" si="254"/>
        <v>5901027</v>
      </c>
      <c r="E8190">
        <f t="shared" si="255"/>
        <v>5932017</v>
      </c>
    </row>
    <row r="8191" spans="1:5">
      <c r="A8191">
        <v>5901028</v>
      </c>
      <c r="B8191">
        <v>5932018</v>
      </c>
      <c r="C8191" s="293">
        <v>102400000</v>
      </c>
      <c r="D8191">
        <f t="shared" si="254"/>
        <v>5901028</v>
      </c>
      <c r="E8191">
        <f t="shared" si="255"/>
        <v>5932018</v>
      </c>
    </row>
    <row r="8192" spans="1:5">
      <c r="A8192">
        <v>5901029</v>
      </c>
      <c r="B8192">
        <v>5932019</v>
      </c>
      <c r="C8192" s="293">
        <v>112500000</v>
      </c>
      <c r="D8192">
        <f t="shared" si="254"/>
        <v>5901029</v>
      </c>
      <c r="E8192">
        <f t="shared" si="255"/>
        <v>5932019</v>
      </c>
    </row>
    <row r="8193" spans="1:5">
      <c r="A8193">
        <v>5901030</v>
      </c>
      <c r="B8193">
        <v>5932020</v>
      </c>
      <c r="C8193" s="293">
        <v>120700000</v>
      </c>
      <c r="D8193">
        <f t="shared" si="254"/>
        <v>5901030</v>
      </c>
      <c r="E8193">
        <f t="shared" si="255"/>
        <v>5932020</v>
      </c>
    </row>
    <row r="8194" spans="1:5">
      <c r="A8194">
        <v>5901032</v>
      </c>
      <c r="B8194">
        <v>5932021</v>
      </c>
      <c r="C8194" s="293">
        <v>139000000</v>
      </c>
      <c r="D8194">
        <f t="shared" si="254"/>
        <v>5901032</v>
      </c>
      <c r="E8194">
        <f t="shared" si="255"/>
        <v>5932021</v>
      </c>
    </row>
    <row r="8195" spans="1:5">
      <c r="A8195">
        <v>5901033</v>
      </c>
      <c r="B8195">
        <v>5932022</v>
      </c>
      <c r="C8195" s="293">
        <v>112300000</v>
      </c>
      <c r="D8195">
        <f t="shared" ref="D8195:D8258" si="256">+A8195*1</f>
        <v>5901033</v>
      </c>
      <c r="E8195">
        <f t="shared" ref="E8195:E8258" si="257">+B8195*1</f>
        <v>5932022</v>
      </c>
    </row>
    <row r="8196" spans="1:5">
      <c r="A8196">
        <v>5901034</v>
      </c>
      <c r="B8196">
        <v>5932023</v>
      </c>
      <c r="C8196" s="293">
        <v>111000000</v>
      </c>
      <c r="D8196">
        <f t="shared" si="256"/>
        <v>5901034</v>
      </c>
      <c r="E8196">
        <f t="shared" si="257"/>
        <v>5932023</v>
      </c>
    </row>
    <row r="8197" spans="1:5">
      <c r="A8197">
        <v>5901035</v>
      </c>
      <c r="B8197">
        <v>5932024</v>
      </c>
      <c r="C8197" s="293">
        <v>121000000</v>
      </c>
      <c r="D8197">
        <f t="shared" si="256"/>
        <v>5901035</v>
      </c>
      <c r="E8197">
        <f t="shared" si="257"/>
        <v>5932024</v>
      </c>
    </row>
    <row r="8198" spans="1:5">
      <c r="A8198">
        <v>5901037</v>
      </c>
      <c r="B8198">
        <v>5932025</v>
      </c>
      <c r="C8198" s="293">
        <v>114900000</v>
      </c>
      <c r="D8198">
        <f t="shared" si="256"/>
        <v>5901037</v>
      </c>
      <c r="E8198">
        <f t="shared" si="257"/>
        <v>5932025</v>
      </c>
    </row>
    <row r="8199" spans="1:5">
      <c r="A8199">
        <v>5901038</v>
      </c>
      <c r="B8199">
        <v>5932026</v>
      </c>
      <c r="C8199" s="293">
        <v>129100000</v>
      </c>
      <c r="D8199">
        <f t="shared" si="256"/>
        <v>5901038</v>
      </c>
      <c r="E8199">
        <f t="shared" si="257"/>
        <v>5932026</v>
      </c>
    </row>
    <row r="8200" spans="1:5">
      <c r="A8200">
        <v>5901040</v>
      </c>
      <c r="B8200">
        <v>5932027</v>
      </c>
      <c r="C8200" s="293">
        <v>124100000</v>
      </c>
      <c r="D8200">
        <f t="shared" si="256"/>
        <v>5901040</v>
      </c>
      <c r="E8200">
        <f t="shared" si="257"/>
        <v>5932027</v>
      </c>
    </row>
    <row r="8201" spans="1:5">
      <c r="A8201">
        <v>5901043</v>
      </c>
      <c r="B8201">
        <v>5932028</v>
      </c>
      <c r="C8201" s="293">
        <v>131800000</v>
      </c>
      <c r="D8201">
        <f t="shared" si="256"/>
        <v>5901043</v>
      </c>
      <c r="E8201">
        <f t="shared" si="257"/>
        <v>5932028</v>
      </c>
    </row>
    <row r="8202" spans="1:5">
      <c r="A8202">
        <v>5901044</v>
      </c>
      <c r="B8202">
        <v>5932029</v>
      </c>
      <c r="C8202" s="293">
        <v>139900000</v>
      </c>
      <c r="D8202">
        <f t="shared" si="256"/>
        <v>5901044</v>
      </c>
      <c r="E8202">
        <f t="shared" si="257"/>
        <v>5932029</v>
      </c>
    </row>
    <row r="8203" spans="1:5">
      <c r="A8203">
        <v>5901045</v>
      </c>
      <c r="B8203">
        <v>5932030</v>
      </c>
      <c r="C8203" s="293">
        <v>134900000</v>
      </c>
      <c r="D8203">
        <f t="shared" si="256"/>
        <v>5901045</v>
      </c>
      <c r="E8203">
        <f t="shared" si="257"/>
        <v>5932030</v>
      </c>
    </row>
    <row r="8204" spans="1:5">
      <c r="A8204">
        <v>5901046</v>
      </c>
      <c r="B8204">
        <v>5932031</v>
      </c>
      <c r="C8204" s="293">
        <v>123200000</v>
      </c>
      <c r="D8204">
        <f t="shared" si="256"/>
        <v>5901046</v>
      </c>
      <c r="E8204">
        <f t="shared" si="257"/>
        <v>5932031</v>
      </c>
    </row>
    <row r="8205" spans="1:5">
      <c r="A8205">
        <v>5901047</v>
      </c>
      <c r="B8205">
        <v>5932032</v>
      </c>
      <c r="C8205" s="293">
        <v>128700000</v>
      </c>
      <c r="D8205">
        <f t="shared" si="256"/>
        <v>5901047</v>
      </c>
      <c r="E8205">
        <f t="shared" si="257"/>
        <v>5932032</v>
      </c>
    </row>
    <row r="8206" spans="1:5">
      <c r="A8206">
        <v>5901049</v>
      </c>
      <c r="B8206">
        <v>5932033</v>
      </c>
      <c r="C8206" s="293">
        <v>139900000</v>
      </c>
      <c r="D8206">
        <f t="shared" si="256"/>
        <v>5901049</v>
      </c>
      <c r="E8206">
        <f t="shared" si="257"/>
        <v>5932033</v>
      </c>
    </row>
    <row r="8207" spans="1:5">
      <c r="A8207">
        <v>5901050</v>
      </c>
      <c r="B8207">
        <v>5932034</v>
      </c>
      <c r="C8207" s="293">
        <v>127900000</v>
      </c>
      <c r="D8207">
        <f t="shared" si="256"/>
        <v>5901050</v>
      </c>
      <c r="E8207">
        <f t="shared" si="257"/>
        <v>5932034</v>
      </c>
    </row>
    <row r="8208" spans="1:5">
      <c r="A8208">
        <v>5901051</v>
      </c>
      <c r="B8208">
        <v>5932035</v>
      </c>
      <c r="C8208" s="293">
        <v>128300000</v>
      </c>
      <c r="D8208">
        <f t="shared" si="256"/>
        <v>5901051</v>
      </c>
      <c r="E8208">
        <f t="shared" si="257"/>
        <v>5932035</v>
      </c>
    </row>
    <row r="8209" spans="1:5">
      <c r="A8209">
        <v>5901052</v>
      </c>
      <c r="B8209">
        <v>5932036</v>
      </c>
      <c r="C8209" s="293">
        <v>142000000</v>
      </c>
      <c r="D8209">
        <f t="shared" si="256"/>
        <v>5901052</v>
      </c>
      <c r="E8209">
        <f t="shared" si="257"/>
        <v>5932036</v>
      </c>
    </row>
    <row r="8210" spans="1:5">
      <c r="A8210">
        <v>5901053</v>
      </c>
      <c r="B8210">
        <v>5932037</v>
      </c>
      <c r="C8210" s="293">
        <v>149100000</v>
      </c>
      <c r="D8210">
        <f t="shared" si="256"/>
        <v>5901053</v>
      </c>
      <c r="E8210">
        <f t="shared" si="257"/>
        <v>5932037</v>
      </c>
    </row>
    <row r="8211" spans="1:5">
      <c r="A8211">
        <v>5901054</v>
      </c>
      <c r="B8211">
        <v>5932038</v>
      </c>
      <c r="C8211" s="293">
        <v>139700000</v>
      </c>
      <c r="D8211">
        <f t="shared" si="256"/>
        <v>5901054</v>
      </c>
      <c r="E8211">
        <f t="shared" si="257"/>
        <v>5932038</v>
      </c>
    </row>
    <row r="8212" spans="1:5">
      <c r="A8212">
        <v>5901055</v>
      </c>
      <c r="B8212">
        <v>5932039</v>
      </c>
      <c r="C8212" s="293">
        <v>126100000</v>
      </c>
      <c r="D8212">
        <f t="shared" si="256"/>
        <v>5901055</v>
      </c>
      <c r="E8212">
        <f t="shared" si="257"/>
        <v>5932039</v>
      </c>
    </row>
    <row r="8213" spans="1:5">
      <c r="A8213">
        <v>5901056</v>
      </c>
      <c r="B8213">
        <v>5932040</v>
      </c>
      <c r="C8213" s="293">
        <v>137800000</v>
      </c>
      <c r="D8213">
        <f t="shared" si="256"/>
        <v>5901056</v>
      </c>
      <c r="E8213">
        <f t="shared" si="257"/>
        <v>5932040</v>
      </c>
    </row>
    <row r="8214" spans="1:5">
      <c r="A8214">
        <v>5901057</v>
      </c>
      <c r="B8214">
        <v>5932041</v>
      </c>
      <c r="C8214" s="293">
        <v>137200000</v>
      </c>
      <c r="D8214">
        <f t="shared" si="256"/>
        <v>5901057</v>
      </c>
      <c r="E8214">
        <f t="shared" si="257"/>
        <v>5932041</v>
      </c>
    </row>
    <row r="8215" spans="1:5">
      <c r="A8215">
        <v>5901058</v>
      </c>
      <c r="B8215">
        <v>5932042</v>
      </c>
      <c r="C8215" s="293">
        <v>145200000</v>
      </c>
      <c r="D8215">
        <f t="shared" si="256"/>
        <v>5901058</v>
      </c>
      <c r="E8215">
        <f t="shared" si="257"/>
        <v>5932042</v>
      </c>
    </row>
    <row r="8216" spans="1:5">
      <c r="A8216">
        <v>5901059</v>
      </c>
      <c r="B8216">
        <v>5932043</v>
      </c>
      <c r="C8216" s="293">
        <v>173900000</v>
      </c>
      <c r="D8216">
        <f t="shared" si="256"/>
        <v>5901059</v>
      </c>
      <c r="E8216">
        <f t="shared" si="257"/>
        <v>5932043</v>
      </c>
    </row>
    <row r="8217" spans="1:5">
      <c r="A8217">
        <v>5901062</v>
      </c>
      <c r="B8217">
        <v>5932044</v>
      </c>
      <c r="C8217" s="293">
        <v>147300000</v>
      </c>
      <c r="D8217">
        <f t="shared" si="256"/>
        <v>5901062</v>
      </c>
      <c r="E8217">
        <f t="shared" si="257"/>
        <v>5932044</v>
      </c>
    </row>
    <row r="8218" spans="1:5">
      <c r="A8218">
        <v>5901063</v>
      </c>
      <c r="B8218">
        <v>5932045</v>
      </c>
      <c r="C8218" s="293">
        <v>138200000</v>
      </c>
      <c r="D8218">
        <f t="shared" si="256"/>
        <v>5901063</v>
      </c>
      <c r="E8218">
        <f t="shared" si="257"/>
        <v>5932045</v>
      </c>
    </row>
    <row r="8219" spans="1:5">
      <c r="A8219">
        <v>5901064</v>
      </c>
      <c r="B8219">
        <v>5932046</v>
      </c>
      <c r="C8219" s="293">
        <v>168700000</v>
      </c>
      <c r="D8219">
        <f t="shared" si="256"/>
        <v>5901064</v>
      </c>
      <c r="E8219">
        <f t="shared" si="257"/>
        <v>5932046</v>
      </c>
    </row>
    <row r="8220" spans="1:5">
      <c r="A8220">
        <v>5901065</v>
      </c>
      <c r="B8220">
        <v>5932047</v>
      </c>
      <c r="C8220" s="293">
        <v>158800000</v>
      </c>
      <c r="D8220">
        <f t="shared" si="256"/>
        <v>5901065</v>
      </c>
      <c r="E8220">
        <f t="shared" si="257"/>
        <v>5932047</v>
      </c>
    </row>
    <row r="8221" spans="1:5">
      <c r="A8221">
        <v>5901066</v>
      </c>
      <c r="B8221">
        <v>5932048</v>
      </c>
      <c r="C8221" s="293">
        <v>132600000</v>
      </c>
      <c r="D8221">
        <f t="shared" si="256"/>
        <v>5901066</v>
      </c>
      <c r="E8221">
        <f t="shared" si="257"/>
        <v>5932048</v>
      </c>
    </row>
    <row r="8222" spans="1:5">
      <c r="A8222">
        <v>5901067</v>
      </c>
      <c r="B8222">
        <v>5932049</v>
      </c>
      <c r="C8222" s="293">
        <v>202900000</v>
      </c>
      <c r="D8222">
        <f t="shared" si="256"/>
        <v>5901067</v>
      </c>
      <c r="E8222">
        <f t="shared" si="257"/>
        <v>5932049</v>
      </c>
    </row>
    <row r="8223" spans="1:5">
      <c r="A8223">
        <v>5901068</v>
      </c>
      <c r="B8223">
        <v>5932050</v>
      </c>
      <c r="C8223" s="293">
        <v>142400000</v>
      </c>
      <c r="D8223">
        <f t="shared" si="256"/>
        <v>5901068</v>
      </c>
      <c r="E8223">
        <f t="shared" si="257"/>
        <v>5932050</v>
      </c>
    </row>
    <row r="8224" spans="1:5">
      <c r="A8224">
        <v>5901069</v>
      </c>
      <c r="B8224">
        <v>5932051</v>
      </c>
      <c r="C8224" s="293">
        <v>199400000</v>
      </c>
      <c r="D8224">
        <f t="shared" si="256"/>
        <v>5901069</v>
      </c>
      <c r="E8224">
        <f t="shared" si="257"/>
        <v>5932051</v>
      </c>
    </row>
    <row r="8225" spans="1:5">
      <c r="A8225">
        <v>5901070</v>
      </c>
      <c r="B8225">
        <v>5932052</v>
      </c>
      <c r="C8225" s="293">
        <v>218500000</v>
      </c>
      <c r="D8225">
        <f t="shared" si="256"/>
        <v>5901070</v>
      </c>
      <c r="E8225">
        <f t="shared" si="257"/>
        <v>5932052</v>
      </c>
    </row>
    <row r="8226" spans="1:5">
      <c r="A8226">
        <v>5901072</v>
      </c>
      <c r="B8226">
        <v>5932053</v>
      </c>
      <c r="C8226" s="293">
        <v>233700000</v>
      </c>
      <c r="D8226">
        <f t="shared" si="256"/>
        <v>5901072</v>
      </c>
      <c r="E8226">
        <f t="shared" si="257"/>
        <v>5932053</v>
      </c>
    </row>
    <row r="8227" spans="1:5">
      <c r="A8227">
        <v>5901073</v>
      </c>
      <c r="B8227">
        <v>5932054</v>
      </c>
      <c r="C8227" s="293">
        <v>131500000</v>
      </c>
      <c r="D8227">
        <f t="shared" si="256"/>
        <v>5901073</v>
      </c>
      <c r="E8227">
        <f t="shared" si="257"/>
        <v>5932054</v>
      </c>
    </row>
    <row r="8228" spans="1:5">
      <c r="A8228">
        <v>5901074</v>
      </c>
      <c r="B8228">
        <v>5932055</v>
      </c>
      <c r="C8228" s="293">
        <v>217000000</v>
      </c>
      <c r="D8228">
        <f t="shared" si="256"/>
        <v>5901074</v>
      </c>
      <c r="E8228">
        <f t="shared" si="257"/>
        <v>5932055</v>
      </c>
    </row>
    <row r="8229" spans="1:5">
      <c r="A8229">
        <v>5901075</v>
      </c>
      <c r="B8229">
        <v>5932056</v>
      </c>
      <c r="C8229" s="293">
        <v>196400000</v>
      </c>
      <c r="D8229">
        <f t="shared" si="256"/>
        <v>5901075</v>
      </c>
      <c r="E8229">
        <f t="shared" si="257"/>
        <v>5932056</v>
      </c>
    </row>
    <row r="8230" spans="1:5">
      <c r="A8230">
        <v>5901076</v>
      </c>
      <c r="B8230">
        <v>5932057</v>
      </c>
      <c r="C8230" s="293">
        <v>163500000</v>
      </c>
      <c r="D8230">
        <f t="shared" si="256"/>
        <v>5901076</v>
      </c>
      <c r="E8230">
        <f t="shared" si="257"/>
        <v>5932057</v>
      </c>
    </row>
    <row r="8231" spans="1:5">
      <c r="A8231">
        <v>5901077</v>
      </c>
      <c r="B8231">
        <v>5932058</v>
      </c>
      <c r="C8231" s="293">
        <v>249900000</v>
      </c>
      <c r="D8231">
        <f t="shared" si="256"/>
        <v>5901077</v>
      </c>
      <c r="E8231">
        <f t="shared" si="257"/>
        <v>5932058</v>
      </c>
    </row>
    <row r="8232" spans="1:5">
      <c r="A8232">
        <v>5901078</v>
      </c>
      <c r="B8232">
        <v>5932059</v>
      </c>
      <c r="C8232" s="293">
        <v>173400000</v>
      </c>
      <c r="D8232">
        <f t="shared" si="256"/>
        <v>5901078</v>
      </c>
      <c r="E8232">
        <f t="shared" si="257"/>
        <v>5932059</v>
      </c>
    </row>
    <row r="8233" spans="1:5">
      <c r="A8233">
        <v>5901080</v>
      </c>
      <c r="B8233">
        <v>5932060</v>
      </c>
      <c r="C8233" s="293">
        <v>195900000</v>
      </c>
      <c r="D8233">
        <f t="shared" si="256"/>
        <v>5901080</v>
      </c>
      <c r="E8233">
        <f t="shared" si="257"/>
        <v>5932060</v>
      </c>
    </row>
    <row r="8234" spans="1:5">
      <c r="A8234">
        <v>5901081</v>
      </c>
      <c r="B8234">
        <v>5932061</v>
      </c>
      <c r="C8234" s="293">
        <v>174900000</v>
      </c>
      <c r="D8234">
        <f t="shared" si="256"/>
        <v>5901081</v>
      </c>
      <c r="E8234">
        <f t="shared" si="257"/>
        <v>5932061</v>
      </c>
    </row>
    <row r="8235" spans="1:5">
      <c r="A8235">
        <v>5901082</v>
      </c>
      <c r="B8235">
        <v>5932062</v>
      </c>
      <c r="C8235" s="293">
        <v>256900000</v>
      </c>
      <c r="D8235">
        <f t="shared" si="256"/>
        <v>5901082</v>
      </c>
      <c r="E8235">
        <f t="shared" si="257"/>
        <v>5932062</v>
      </c>
    </row>
    <row r="8236" spans="1:5">
      <c r="A8236">
        <v>5901083</v>
      </c>
      <c r="B8236">
        <v>5932063</v>
      </c>
      <c r="C8236" s="293">
        <v>139000000</v>
      </c>
      <c r="D8236">
        <f t="shared" si="256"/>
        <v>5901083</v>
      </c>
      <c r="E8236">
        <f t="shared" si="257"/>
        <v>5932063</v>
      </c>
    </row>
    <row r="8237" spans="1:5">
      <c r="A8237">
        <v>5901084</v>
      </c>
      <c r="B8237">
        <v>5932064</v>
      </c>
      <c r="C8237" s="293">
        <v>161900000</v>
      </c>
      <c r="D8237">
        <f t="shared" si="256"/>
        <v>5901084</v>
      </c>
      <c r="E8237">
        <f t="shared" si="257"/>
        <v>5932064</v>
      </c>
    </row>
    <row r="8238" spans="1:5">
      <c r="A8238">
        <v>5901085</v>
      </c>
      <c r="B8238">
        <v>5932065</v>
      </c>
      <c r="C8238" s="293">
        <v>171900000</v>
      </c>
      <c r="D8238">
        <f t="shared" si="256"/>
        <v>5901085</v>
      </c>
      <c r="E8238">
        <f t="shared" si="257"/>
        <v>5932065</v>
      </c>
    </row>
    <row r="8239" spans="1:5">
      <c r="A8239">
        <v>5901086</v>
      </c>
      <c r="B8239">
        <v>5932066</v>
      </c>
      <c r="C8239" s="293">
        <v>213900000</v>
      </c>
      <c r="D8239">
        <f t="shared" si="256"/>
        <v>5901086</v>
      </c>
      <c r="E8239">
        <f t="shared" si="257"/>
        <v>5932066</v>
      </c>
    </row>
    <row r="8240" spans="1:5">
      <c r="A8240">
        <v>5901087</v>
      </c>
      <c r="B8240">
        <v>5932067</v>
      </c>
      <c r="C8240" s="293">
        <v>139900000</v>
      </c>
      <c r="D8240">
        <f t="shared" si="256"/>
        <v>5901087</v>
      </c>
      <c r="E8240">
        <f t="shared" si="257"/>
        <v>5932067</v>
      </c>
    </row>
    <row r="8241" spans="1:5">
      <c r="A8241">
        <v>5901088</v>
      </c>
      <c r="B8241">
        <v>5932068</v>
      </c>
      <c r="C8241" s="293">
        <v>173900000</v>
      </c>
      <c r="D8241">
        <f t="shared" si="256"/>
        <v>5901088</v>
      </c>
      <c r="E8241">
        <f t="shared" si="257"/>
        <v>5932068</v>
      </c>
    </row>
    <row r="8242" spans="1:5">
      <c r="A8242">
        <v>5901089</v>
      </c>
      <c r="B8242">
        <v>5932069</v>
      </c>
      <c r="C8242" s="293">
        <v>206900000</v>
      </c>
      <c r="D8242">
        <f t="shared" si="256"/>
        <v>5901089</v>
      </c>
      <c r="E8242">
        <f t="shared" si="257"/>
        <v>5932069</v>
      </c>
    </row>
    <row r="8243" spans="1:5">
      <c r="A8243">
        <v>5901090</v>
      </c>
      <c r="B8243">
        <v>5932070</v>
      </c>
      <c r="C8243" s="293">
        <v>190900000</v>
      </c>
      <c r="D8243">
        <f t="shared" si="256"/>
        <v>5901090</v>
      </c>
      <c r="E8243">
        <f t="shared" si="257"/>
        <v>5932070</v>
      </c>
    </row>
    <row r="8244" spans="1:5">
      <c r="A8244">
        <v>5901091</v>
      </c>
      <c r="B8244">
        <v>5932071</v>
      </c>
      <c r="C8244" s="293">
        <v>236900000</v>
      </c>
      <c r="D8244">
        <f t="shared" si="256"/>
        <v>5901091</v>
      </c>
      <c r="E8244">
        <f t="shared" si="257"/>
        <v>5932071</v>
      </c>
    </row>
    <row r="8245" spans="1:5">
      <c r="A8245">
        <v>5901092</v>
      </c>
      <c r="B8245">
        <v>5932072</v>
      </c>
      <c r="C8245" s="293">
        <v>213500000</v>
      </c>
      <c r="D8245">
        <f t="shared" si="256"/>
        <v>5901092</v>
      </c>
      <c r="E8245">
        <f t="shared" si="257"/>
        <v>5932072</v>
      </c>
    </row>
    <row r="8246" spans="1:5">
      <c r="A8246">
        <v>5901093</v>
      </c>
      <c r="B8246">
        <v>5932073</v>
      </c>
      <c r="C8246" s="293">
        <v>189900000</v>
      </c>
      <c r="D8246">
        <f t="shared" si="256"/>
        <v>5901093</v>
      </c>
      <c r="E8246">
        <f t="shared" si="257"/>
        <v>5932073</v>
      </c>
    </row>
    <row r="8247" spans="1:5">
      <c r="A8247">
        <v>5901095</v>
      </c>
      <c r="B8247">
        <v>5932074</v>
      </c>
      <c r="C8247" s="293">
        <v>191900000</v>
      </c>
      <c r="D8247">
        <f t="shared" si="256"/>
        <v>5901095</v>
      </c>
      <c r="E8247">
        <f t="shared" si="257"/>
        <v>5932074</v>
      </c>
    </row>
    <row r="8248" spans="1:5">
      <c r="A8248">
        <v>5901096</v>
      </c>
      <c r="B8248">
        <v>5932075</v>
      </c>
      <c r="C8248" s="293">
        <v>176900000</v>
      </c>
      <c r="D8248">
        <f t="shared" si="256"/>
        <v>5901096</v>
      </c>
      <c r="E8248">
        <f t="shared" si="257"/>
        <v>5932075</v>
      </c>
    </row>
    <row r="8249" spans="1:5">
      <c r="A8249">
        <v>5901097</v>
      </c>
      <c r="B8249">
        <v>5932076</v>
      </c>
      <c r="C8249" s="293">
        <v>72100000</v>
      </c>
      <c r="D8249">
        <f t="shared" si="256"/>
        <v>5901097</v>
      </c>
      <c r="E8249">
        <f t="shared" si="257"/>
        <v>5932076</v>
      </c>
    </row>
    <row r="8250" spans="1:5">
      <c r="A8250">
        <v>5901098</v>
      </c>
      <c r="B8250">
        <v>5932077</v>
      </c>
      <c r="C8250" s="293">
        <v>187900000</v>
      </c>
      <c r="D8250">
        <f t="shared" si="256"/>
        <v>5901098</v>
      </c>
      <c r="E8250">
        <f t="shared" si="257"/>
        <v>5932077</v>
      </c>
    </row>
    <row r="8251" spans="1:5">
      <c r="A8251">
        <v>5901099</v>
      </c>
      <c r="B8251">
        <v>5932078</v>
      </c>
      <c r="C8251" s="293">
        <v>177900000</v>
      </c>
      <c r="D8251">
        <f t="shared" si="256"/>
        <v>5901099</v>
      </c>
      <c r="E8251">
        <f t="shared" si="257"/>
        <v>5932078</v>
      </c>
    </row>
    <row r="8252" spans="1:5">
      <c r="A8252">
        <v>5901100</v>
      </c>
      <c r="B8252">
        <v>5932079</v>
      </c>
      <c r="C8252" s="293">
        <v>189900000</v>
      </c>
      <c r="D8252">
        <f t="shared" si="256"/>
        <v>5901100</v>
      </c>
      <c r="E8252">
        <f t="shared" si="257"/>
        <v>5932079</v>
      </c>
    </row>
    <row r="8253" spans="1:5">
      <c r="A8253">
        <v>5901101</v>
      </c>
      <c r="B8253">
        <v>5932080</v>
      </c>
      <c r="C8253" s="293">
        <v>197900000</v>
      </c>
      <c r="D8253">
        <f t="shared" si="256"/>
        <v>5901101</v>
      </c>
      <c r="E8253">
        <f t="shared" si="257"/>
        <v>5932080</v>
      </c>
    </row>
    <row r="8254" spans="1:5">
      <c r="A8254">
        <v>5901102</v>
      </c>
      <c r="B8254">
        <v>5932081</v>
      </c>
      <c r="C8254" s="293">
        <v>219900000</v>
      </c>
      <c r="D8254">
        <f t="shared" si="256"/>
        <v>5901102</v>
      </c>
      <c r="E8254">
        <f t="shared" si="257"/>
        <v>5932081</v>
      </c>
    </row>
    <row r="8255" spans="1:5">
      <c r="A8255">
        <v>5901103</v>
      </c>
      <c r="B8255">
        <v>5932082</v>
      </c>
      <c r="C8255" s="293">
        <v>257900000</v>
      </c>
      <c r="D8255">
        <f t="shared" si="256"/>
        <v>5901103</v>
      </c>
      <c r="E8255">
        <f t="shared" si="257"/>
        <v>5932082</v>
      </c>
    </row>
    <row r="8256" spans="1:5">
      <c r="A8256">
        <v>5901104</v>
      </c>
      <c r="B8256">
        <v>5932083</v>
      </c>
      <c r="C8256" s="293">
        <v>249900000</v>
      </c>
      <c r="D8256">
        <f t="shared" si="256"/>
        <v>5901104</v>
      </c>
      <c r="E8256">
        <f t="shared" si="257"/>
        <v>5932083</v>
      </c>
    </row>
    <row r="8257" spans="1:5">
      <c r="A8257">
        <v>5901105</v>
      </c>
      <c r="B8257">
        <v>5932084</v>
      </c>
      <c r="C8257" s="293">
        <v>209900000</v>
      </c>
      <c r="D8257">
        <f t="shared" si="256"/>
        <v>5901105</v>
      </c>
      <c r="E8257">
        <f t="shared" si="257"/>
        <v>5932084</v>
      </c>
    </row>
    <row r="8258" spans="1:5">
      <c r="A8258">
        <v>5901106</v>
      </c>
      <c r="B8258">
        <v>5932085</v>
      </c>
      <c r="C8258" s="293">
        <v>194900000</v>
      </c>
      <c r="D8258">
        <f t="shared" si="256"/>
        <v>5901106</v>
      </c>
      <c r="E8258">
        <f t="shared" si="257"/>
        <v>5932085</v>
      </c>
    </row>
    <row r="8259" spans="1:5">
      <c r="A8259">
        <v>5901107</v>
      </c>
      <c r="B8259">
        <v>5932086</v>
      </c>
      <c r="C8259" s="293">
        <v>207900000</v>
      </c>
      <c r="D8259">
        <f t="shared" ref="D8259:D8322" si="258">+A8259*1</f>
        <v>5901107</v>
      </c>
      <c r="E8259">
        <f t="shared" ref="E8259:E8322" si="259">+B8259*1</f>
        <v>5932086</v>
      </c>
    </row>
    <row r="8260" spans="1:5">
      <c r="A8260">
        <v>5901108</v>
      </c>
      <c r="B8260">
        <v>5932087</v>
      </c>
      <c r="C8260" s="293">
        <v>174900000</v>
      </c>
      <c r="D8260">
        <f t="shared" si="258"/>
        <v>5901108</v>
      </c>
      <c r="E8260">
        <f t="shared" si="259"/>
        <v>5932087</v>
      </c>
    </row>
    <row r="8261" spans="1:5">
      <c r="A8261">
        <v>5901109</v>
      </c>
      <c r="B8261">
        <v>5932088</v>
      </c>
      <c r="C8261" s="293">
        <v>224900000</v>
      </c>
      <c r="D8261">
        <f t="shared" si="258"/>
        <v>5901109</v>
      </c>
      <c r="E8261">
        <f t="shared" si="259"/>
        <v>5932088</v>
      </c>
    </row>
    <row r="8262" spans="1:5">
      <c r="A8262">
        <v>5901110</v>
      </c>
      <c r="B8262">
        <v>5932089</v>
      </c>
      <c r="C8262" s="293">
        <v>189900000</v>
      </c>
      <c r="D8262">
        <f t="shared" si="258"/>
        <v>5901110</v>
      </c>
      <c r="E8262">
        <f t="shared" si="259"/>
        <v>5932089</v>
      </c>
    </row>
    <row r="8263" spans="1:5">
      <c r="A8263">
        <v>5901111</v>
      </c>
      <c r="B8263">
        <v>5932090</v>
      </c>
      <c r="C8263" s="293">
        <v>177900000</v>
      </c>
      <c r="D8263">
        <f t="shared" si="258"/>
        <v>5901111</v>
      </c>
      <c r="E8263">
        <f t="shared" si="259"/>
        <v>5932090</v>
      </c>
    </row>
    <row r="8264" spans="1:5">
      <c r="A8264">
        <v>5901112</v>
      </c>
      <c r="B8264">
        <v>5932091</v>
      </c>
      <c r="C8264" s="293">
        <v>197900000</v>
      </c>
      <c r="D8264">
        <f t="shared" si="258"/>
        <v>5901112</v>
      </c>
      <c r="E8264">
        <f t="shared" si="259"/>
        <v>5932091</v>
      </c>
    </row>
    <row r="8265" spans="1:5">
      <c r="A8265">
        <v>5901113</v>
      </c>
      <c r="B8265">
        <v>5932092</v>
      </c>
      <c r="C8265" s="293">
        <v>207900000</v>
      </c>
      <c r="D8265">
        <f t="shared" si="258"/>
        <v>5901113</v>
      </c>
      <c r="E8265">
        <f t="shared" si="259"/>
        <v>5932092</v>
      </c>
    </row>
    <row r="8266" spans="1:5">
      <c r="A8266">
        <v>5901114</v>
      </c>
      <c r="B8266">
        <v>5932093</v>
      </c>
      <c r="C8266" s="293">
        <v>225900000</v>
      </c>
      <c r="D8266">
        <f t="shared" si="258"/>
        <v>5901114</v>
      </c>
      <c r="E8266">
        <f t="shared" si="259"/>
        <v>5932093</v>
      </c>
    </row>
    <row r="8267" spans="1:5">
      <c r="A8267">
        <v>5901115</v>
      </c>
      <c r="B8267">
        <v>5932094</v>
      </c>
      <c r="C8267" s="293">
        <v>189900000</v>
      </c>
      <c r="D8267">
        <f t="shared" si="258"/>
        <v>5901115</v>
      </c>
      <c r="E8267">
        <f t="shared" si="259"/>
        <v>5932094</v>
      </c>
    </row>
    <row r="8268" spans="1:5">
      <c r="A8268">
        <v>5901116</v>
      </c>
      <c r="B8268">
        <v>5932095</v>
      </c>
      <c r="C8268" s="293">
        <v>172900000</v>
      </c>
      <c r="D8268">
        <f t="shared" si="258"/>
        <v>5901116</v>
      </c>
      <c r="E8268">
        <f t="shared" si="259"/>
        <v>5932095</v>
      </c>
    </row>
    <row r="8269" spans="1:5">
      <c r="A8269">
        <v>5901001</v>
      </c>
      <c r="B8269">
        <v>5933001</v>
      </c>
      <c r="C8269" s="293">
        <v>35000000</v>
      </c>
      <c r="D8269">
        <f t="shared" si="258"/>
        <v>5901001</v>
      </c>
      <c r="E8269">
        <f t="shared" si="259"/>
        <v>5933001</v>
      </c>
    </row>
    <row r="8270" spans="1:5">
      <c r="A8270">
        <v>5901002</v>
      </c>
      <c r="B8270">
        <v>5933002</v>
      </c>
      <c r="C8270" s="293">
        <v>38000000</v>
      </c>
      <c r="D8270">
        <f t="shared" si="258"/>
        <v>5901002</v>
      </c>
      <c r="E8270">
        <f t="shared" si="259"/>
        <v>5933002</v>
      </c>
    </row>
    <row r="8271" spans="1:5">
      <c r="A8271">
        <v>5901003</v>
      </c>
      <c r="B8271">
        <v>5933003</v>
      </c>
      <c r="C8271" s="293">
        <v>41000000</v>
      </c>
      <c r="D8271">
        <f t="shared" si="258"/>
        <v>5901003</v>
      </c>
      <c r="E8271">
        <f t="shared" si="259"/>
        <v>5933003</v>
      </c>
    </row>
    <row r="8272" spans="1:5">
      <c r="A8272">
        <v>5901004</v>
      </c>
      <c r="B8272">
        <v>5933004</v>
      </c>
      <c r="C8272" s="293">
        <v>51600000</v>
      </c>
      <c r="D8272">
        <f t="shared" si="258"/>
        <v>5901004</v>
      </c>
      <c r="E8272">
        <f t="shared" si="259"/>
        <v>5933004</v>
      </c>
    </row>
    <row r="8273" spans="1:5">
      <c r="A8273">
        <v>5901016</v>
      </c>
      <c r="B8273">
        <v>5933005</v>
      </c>
      <c r="C8273" s="293">
        <v>58700000</v>
      </c>
      <c r="D8273">
        <f t="shared" si="258"/>
        <v>5901016</v>
      </c>
      <c r="E8273">
        <f t="shared" si="259"/>
        <v>5933005</v>
      </c>
    </row>
    <row r="8274" spans="1:5">
      <c r="A8274">
        <v>6001005</v>
      </c>
      <c r="B8274">
        <v>6031001</v>
      </c>
      <c r="C8274" s="293">
        <v>43000000</v>
      </c>
      <c r="D8274">
        <f t="shared" si="258"/>
        <v>6001005</v>
      </c>
      <c r="E8274">
        <f t="shared" si="259"/>
        <v>6031001</v>
      </c>
    </row>
    <row r="8275" spans="1:5">
      <c r="A8275">
        <v>6001006</v>
      </c>
      <c r="B8275">
        <v>6033001</v>
      </c>
      <c r="C8275" s="293">
        <v>38000000</v>
      </c>
      <c r="D8275">
        <f t="shared" si="258"/>
        <v>6001006</v>
      </c>
      <c r="E8275">
        <f t="shared" si="259"/>
        <v>6033001</v>
      </c>
    </row>
    <row r="8276" spans="1:5">
      <c r="A8276">
        <v>6001008</v>
      </c>
      <c r="B8276">
        <v>6033002</v>
      </c>
      <c r="C8276" s="293">
        <v>35000000</v>
      </c>
      <c r="D8276">
        <f t="shared" si="258"/>
        <v>6001008</v>
      </c>
      <c r="E8276">
        <f t="shared" si="259"/>
        <v>6033002</v>
      </c>
    </row>
    <row r="8277" spans="1:5">
      <c r="A8277">
        <v>6001009</v>
      </c>
      <c r="B8277">
        <v>6033003</v>
      </c>
      <c r="C8277" s="293">
        <v>31500000</v>
      </c>
      <c r="D8277">
        <f t="shared" si="258"/>
        <v>6001009</v>
      </c>
      <c r="E8277">
        <f t="shared" si="259"/>
        <v>6033003</v>
      </c>
    </row>
    <row r="8278" spans="1:5">
      <c r="A8278">
        <v>6008001</v>
      </c>
      <c r="B8278">
        <v>6036001</v>
      </c>
      <c r="C8278" s="293">
        <v>68800000</v>
      </c>
      <c r="D8278">
        <f t="shared" si="258"/>
        <v>6008001</v>
      </c>
      <c r="E8278">
        <f t="shared" si="259"/>
        <v>6036001</v>
      </c>
    </row>
    <row r="8279" spans="1:5">
      <c r="A8279">
        <v>6006001</v>
      </c>
      <c r="B8279">
        <v>6037001</v>
      </c>
      <c r="C8279" s="293">
        <v>50000000</v>
      </c>
      <c r="D8279">
        <f t="shared" si="258"/>
        <v>6006001</v>
      </c>
      <c r="E8279">
        <f t="shared" si="259"/>
        <v>6037001</v>
      </c>
    </row>
    <row r="8280" spans="1:5">
      <c r="A8280">
        <v>6101042</v>
      </c>
      <c r="B8280">
        <v>6131001</v>
      </c>
      <c r="C8280" s="293">
        <v>250000000</v>
      </c>
      <c r="D8280">
        <f t="shared" si="258"/>
        <v>6101042</v>
      </c>
      <c r="E8280">
        <f t="shared" si="259"/>
        <v>6131001</v>
      </c>
    </row>
    <row r="8281" spans="1:5">
      <c r="A8281">
        <v>6101003</v>
      </c>
      <c r="B8281">
        <v>6132001</v>
      </c>
      <c r="C8281" s="293">
        <v>56000000</v>
      </c>
      <c r="D8281">
        <f t="shared" si="258"/>
        <v>6101003</v>
      </c>
      <c r="E8281">
        <f t="shared" si="259"/>
        <v>6132001</v>
      </c>
    </row>
    <row r="8282" spans="1:5">
      <c r="A8282">
        <v>6101004</v>
      </c>
      <c r="B8282">
        <v>6132002</v>
      </c>
      <c r="C8282" s="293">
        <v>60300000</v>
      </c>
      <c r="D8282">
        <f t="shared" si="258"/>
        <v>6101004</v>
      </c>
      <c r="E8282">
        <f t="shared" si="259"/>
        <v>6132002</v>
      </c>
    </row>
    <row r="8283" spans="1:5">
      <c r="A8283">
        <v>6101005</v>
      </c>
      <c r="B8283">
        <v>6132003</v>
      </c>
      <c r="C8283" s="293">
        <v>61400000</v>
      </c>
      <c r="D8283">
        <f t="shared" si="258"/>
        <v>6101005</v>
      </c>
      <c r="E8283">
        <f t="shared" si="259"/>
        <v>6132003</v>
      </c>
    </row>
    <row r="8284" spans="1:5">
      <c r="A8284">
        <v>6101006</v>
      </c>
      <c r="B8284">
        <v>6132004</v>
      </c>
      <c r="C8284" s="293">
        <v>66000000</v>
      </c>
      <c r="D8284">
        <f t="shared" si="258"/>
        <v>6101006</v>
      </c>
      <c r="E8284">
        <f t="shared" si="259"/>
        <v>6132004</v>
      </c>
    </row>
    <row r="8285" spans="1:5">
      <c r="A8285">
        <v>6101017</v>
      </c>
      <c r="B8285">
        <v>6132005</v>
      </c>
      <c r="C8285" s="293">
        <v>69400000</v>
      </c>
      <c r="D8285">
        <f t="shared" si="258"/>
        <v>6101017</v>
      </c>
      <c r="E8285">
        <f t="shared" si="259"/>
        <v>6132005</v>
      </c>
    </row>
    <row r="8286" spans="1:5">
      <c r="A8286">
        <v>6101018</v>
      </c>
      <c r="B8286">
        <v>6132006</v>
      </c>
      <c r="C8286" s="293">
        <v>73800000</v>
      </c>
      <c r="D8286">
        <f t="shared" si="258"/>
        <v>6101018</v>
      </c>
      <c r="E8286">
        <f t="shared" si="259"/>
        <v>6132006</v>
      </c>
    </row>
    <row r="8287" spans="1:5">
      <c r="A8287">
        <v>6101019</v>
      </c>
      <c r="B8287">
        <v>6132007</v>
      </c>
      <c r="C8287" s="293">
        <v>74500000</v>
      </c>
      <c r="D8287">
        <f t="shared" si="258"/>
        <v>6101019</v>
      </c>
      <c r="E8287">
        <f t="shared" si="259"/>
        <v>6132007</v>
      </c>
    </row>
    <row r="8288" spans="1:5">
      <c r="A8288">
        <v>6101020</v>
      </c>
      <c r="B8288">
        <v>6132008</v>
      </c>
      <c r="C8288" s="293">
        <v>78600000</v>
      </c>
      <c r="D8288">
        <f t="shared" si="258"/>
        <v>6101020</v>
      </c>
      <c r="E8288">
        <f t="shared" si="259"/>
        <v>6132008</v>
      </c>
    </row>
    <row r="8289" spans="1:5">
      <c r="A8289">
        <v>6101021</v>
      </c>
      <c r="B8289">
        <v>6132009</v>
      </c>
      <c r="C8289" s="293">
        <v>78900000</v>
      </c>
      <c r="D8289">
        <f t="shared" si="258"/>
        <v>6101021</v>
      </c>
      <c r="E8289">
        <f t="shared" si="259"/>
        <v>6132009</v>
      </c>
    </row>
    <row r="8290" spans="1:5">
      <c r="A8290">
        <v>6101023</v>
      </c>
      <c r="B8290">
        <v>6132010</v>
      </c>
      <c r="C8290" s="293">
        <v>56800000</v>
      </c>
      <c r="D8290">
        <f t="shared" si="258"/>
        <v>6101023</v>
      </c>
      <c r="E8290">
        <f t="shared" si="259"/>
        <v>6132010</v>
      </c>
    </row>
    <row r="8291" spans="1:5">
      <c r="A8291">
        <v>6101024</v>
      </c>
      <c r="B8291">
        <v>6132011</v>
      </c>
      <c r="C8291" s="293">
        <v>59500000</v>
      </c>
      <c r="D8291">
        <f t="shared" si="258"/>
        <v>6101024</v>
      </c>
      <c r="E8291">
        <f t="shared" si="259"/>
        <v>6132011</v>
      </c>
    </row>
    <row r="8292" spans="1:5">
      <c r="A8292">
        <v>6101025</v>
      </c>
      <c r="B8292">
        <v>6132012</v>
      </c>
      <c r="C8292" s="293">
        <v>64000000</v>
      </c>
      <c r="D8292">
        <f t="shared" si="258"/>
        <v>6101025</v>
      </c>
      <c r="E8292">
        <f t="shared" si="259"/>
        <v>6132012</v>
      </c>
    </row>
    <row r="8293" spans="1:5">
      <c r="A8293">
        <v>6101026</v>
      </c>
      <c r="B8293">
        <v>6132013</v>
      </c>
      <c r="C8293" s="293">
        <v>54200000</v>
      </c>
      <c r="D8293">
        <f t="shared" si="258"/>
        <v>6101026</v>
      </c>
      <c r="E8293">
        <f t="shared" si="259"/>
        <v>6132013</v>
      </c>
    </row>
    <row r="8294" spans="1:5">
      <c r="A8294">
        <v>6101027</v>
      </c>
      <c r="B8294">
        <v>6132014</v>
      </c>
      <c r="C8294" s="293">
        <v>54200000</v>
      </c>
      <c r="D8294">
        <f t="shared" si="258"/>
        <v>6101027</v>
      </c>
      <c r="E8294">
        <f t="shared" si="259"/>
        <v>6132014</v>
      </c>
    </row>
    <row r="8295" spans="1:5">
      <c r="A8295">
        <v>6101028</v>
      </c>
      <c r="B8295">
        <v>6132015</v>
      </c>
      <c r="C8295" s="293">
        <v>59000000</v>
      </c>
      <c r="D8295">
        <f t="shared" si="258"/>
        <v>6101028</v>
      </c>
      <c r="E8295">
        <f t="shared" si="259"/>
        <v>6132015</v>
      </c>
    </row>
    <row r="8296" spans="1:5">
      <c r="A8296">
        <v>6101029</v>
      </c>
      <c r="B8296">
        <v>6132016</v>
      </c>
      <c r="C8296" s="293">
        <v>58000000</v>
      </c>
      <c r="D8296">
        <f t="shared" si="258"/>
        <v>6101029</v>
      </c>
      <c r="E8296">
        <f t="shared" si="259"/>
        <v>6132016</v>
      </c>
    </row>
    <row r="8297" spans="1:5">
      <c r="A8297">
        <v>6101038</v>
      </c>
      <c r="B8297">
        <v>6132017</v>
      </c>
      <c r="C8297" s="293">
        <v>110000000</v>
      </c>
      <c r="D8297">
        <f t="shared" si="258"/>
        <v>6101038</v>
      </c>
      <c r="E8297">
        <f t="shared" si="259"/>
        <v>6132017</v>
      </c>
    </row>
    <row r="8298" spans="1:5">
      <c r="A8298">
        <v>6101039</v>
      </c>
      <c r="B8298">
        <v>6132018</v>
      </c>
      <c r="C8298" s="293">
        <v>160000000</v>
      </c>
      <c r="D8298">
        <f t="shared" si="258"/>
        <v>6101039</v>
      </c>
      <c r="E8298">
        <f t="shared" si="259"/>
        <v>6132018</v>
      </c>
    </row>
    <row r="8299" spans="1:5">
      <c r="A8299">
        <v>6101040</v>
      </c>
      <c r="B8299">
        <v>6132019</v>
      </c>
      <c r="C8299" s="293">
        <v>97000000</v>
      </c>
      <c r="D8299">
        <f t="shared" si="258"/>
        <v>6101040</v>
      </c>
      <c r="E8299">
        <f t="shared" si="259"/>
        <v>6132019</v>
      </c>
    </row>
    <row r="8300" spans="1:5">
      <c r="A8300">
        <v>6101041</v>
      </c>
      <c r="B8300">
        <v>6132020</v>
      </c>
      <c r="C8300" s="293">
        <v>155000000</v>
      </c>
      <c r="D8300">
        <f t="shared" si="258"/>
        <v>6101041</v>
      </c>
      <c r="E8300">
        <f t="shared" si="259"/>
        <v>6132020</v>
      </c>
    </row>
    <row r="8301" spans="1:5">
      <c r="A8301">
        <v>6101007</v>
      </c>
      <c r="B8301">
        <v>6133001</v>
      </c>
      <c r="C8301" s="293">
        <v>64100000</v>
      </c>
      <c r="D8301">
        <f t="shared" si="258"/>
        <v>6101007</v>
      </c>
      <c r="E8301">
        <f t="shared" si="259"/>
        <v>6133001</v>
      </c>
    </row>
    <row r="8302" spans="1:5">
      <c r="A8302">
        <v>6101008</v>
      </c>
      <c r="B8302">
        <v>6133002</v>
      </c>
      <c r="C8302" s="293">
        <v>67700000</v>
      </c>
      <c r="D8302">
        <f t="shared" si="258"/>
        <v>6101008</v>
      </c>
      <c r="E8302">
        <f t="shared" si="259"/>
        <v>6133002</v>
      </c>
    </row>
    <row r="8303" spans="1:5">
      <c r="A8303">
        <v>6101009</v>
      </c>
      <c r="B8303">
        <v>6133003</v>
      </c>
      <c r="C8303" s="293">
        <v>67000000</v>
      </c>
      <c r="D8303">
        <f t="shared" si="258"/>
        <v>6101009</v>
      </c>
      <c r="E8303">
        <f t="shared" si="259"/>
        <v>6133003</v>
      </c>
    </row>
    <row r="8304" spans="1:5">
      <c r="A8304">
        <v>6101010</v>
      </c>
      <c r="B8304">
        <v>6133004</v>
      </c>
      <c r="C8304" s="293">
        <v>72800000</v>
      </c>
      <c r="D8304">
        <f t="shared" si="258"/>
        <v>6101010</v>
      </c>
      <c r="E8304">
        <f t="shared" si="259"/>
        <v>6133004</v>
      </c>
    </row>
    <row r="8305" spans="1:5">
      <c r="A8305">
        <v>6101011</v>
      </c>
      <c r="B8305">
        <v>6133005</v>
      </c>
      <c r="C8305" s="293">
        <v>81600000</v>
      </c>
      <c r="D8305">
        <f t="shared" si="258"/>
        <v>6101011</v>
      </c>
      <c r="E8305">
        <f t="shared" si="259"/>
        <v>6133005</v>
      </c>
    </row>
    <row r="8306" spans="1:5">
      <c r="A8306">
        <v>6101012</v>
      </c>
      <c r="B8306">
        <v>6133006</v>
      </c>
      <c r="C8306" s="293">
        <v>67200000</v>
      </c>
      <c r="D8306">
        <f t="shared" si="258"/>
        <v>6101012</v>
      </c>
      <c r="E8306">
        <f t="shared" si="259"/>
        <v>6133006</v>
      </c>
    </row>
    <row r="8307" spans="1:5">
      <c r="A8307">
        <v>6101013</v>
      </c>
      <c r="B8307">
        <v>6133007</v>
      </c>
      <c r="C8307" s="293">
        <v>69200000</v>
      </c>
      <c r="D8307">
        <f t="shared" si="258"/>
        <v>6101013</v>
      </c>
      <c r="E8307">
        <f t="shared" si="259"/>
        <v>6133007</v>
      </c>
    </row>
    <row r="8308" spans="1:5">
      <c r="A8308">
        <v>6101014</v>
      </c>
      <c r="B8308">
        <v>6133008</v>
      </c>
      <c r="C8308" s="293">
        <v>72000000</v>
      </c>
      <c r="D8308">
        <f t="shared" si="258"/>
        <v>6101014</v>
      </c>
      <c r="E8308">
        <f t="shared" si="259"/>
        <v>6133008</v>
      </c>
    </row>
    <row r="8309" spans="1:5">
      <c r="A8309">
        <v>6101015</v>
      </c>
      <c r="B8309">
        <v>6133009</v>
      </c>
      <c r="C8309" s="293">
        <v>74200000</v>
      </c>
      <c r="D8309">
        <f t="shared" si="258"/>
        <v>6101015</v>
      </c>
      <c r="E8309">
        <f t="shared" si="259"/>
        <v>6133009</v>
      </c>
    </row>
    <row r="8310" spans="1:5">
      <c r="A8310">
        <v>6101016</v>
      </c>
      <c r="B8310">
        <v>6133010</v>
      </c>
      <c r="C8310" s="293">
        <v>75500000</v>
      </c>
      <c r="D8310">
        <f t="shared" si="258"/>
        <v>6101016</v>
      </c>
      <c r="E8310">
        <f t="shared" si="259"/>
        <v>6133010</v>
      </c>
    </row>
    <row r="8311" spans="1:5">
      <c r="A8311">
        <v>6101022</v>
      </c>
      <c r="B8311">
        <v>6133011</v>
      </c>
      <c r="C8311" s="293">
        <v>87000000</v>
      </c>
      <c r="D8311">
        <f t="shared" si="258"/>
        <v>6101022</v>
      </c>
      <c r="E8311">
        <f t="shared" si="259"/>
        <v>6133011</v>
      </c>
    </row>
    <row r="8312" spans="1:5">
      <c r="A8312">
        <v>6101030</v>
      </c>
      <c r="B8312">
        <v>6133012</v>
      </c>
      <c r="C8312" s="293">
        <v>78600000</v>
      </c>
      <c r="D8312">
        <f t="shared" si="258"/>
        <v>6101030</v>
      </c>
      <c r="E8312">
        <f t="shared" si="259"/>
        <v>6133012</v>
      </c>
    </row>
    <row r="8313" spans="1:5">
      <c r="A8313">
        <v>6101031</v>
      </c>
      <c r="B8313">
        <v>6133013</v>
      </c>
      <c r="C8313" s="293">
        <v>62800000</v>
      </c>
      <c r="D8313">
        <f t="shared" si="258"/>
        <v>6101031</v>
      </c>
      <c r="E8313">
        <f t="shared" si="259"/>
        <v>6133013</v>
      </c>
    </row>
    <row r="8314" spans="1:5">
      <c r="A8314">
        <v>6101032</v>
      </c>
      <c r="B8314">
        <v>6133014</v>
      </c>
      <c r="C8314" s="293">
        <v>64100000</v>
      </c>
      <c r="D8314">
        <f t="shared" si="258"/>
        <v>6101032</v>
      </c>
      <c r="E8314">
        <f t="shared" si="259"/>
        <v>6133014</v>
      </c>
    </row>
    <row r="8315" spans="1:5">
      <c r="A8315">
        <v>6101033</v>
      </c>
      <c r="B8315">
        <v>6133015</v>
      </c>
      <c r="C8315" s="293">
        <v>81000000</v>
      </c>
      <c r="D8315">
        <f t="shared" si="258"/>
        <v>6101033</v>
      </c>
      <c r="E8315">
        <f t="shared" si="259"/>
        <v>6133015</v>
      </c>
    </row>
    <row r="8316" spans="1:5">
      <c r="A8316">
        <v>6101034</v>
      </c>
      <c r="B8316">
        <v>6133016</v>
      </c>
      <c r="C8316" s="293">
        <v>87300000</v>
      </c>
      <c r="D8316">
        <f t="shared" si="258"/>
        <v>6101034</v>
      </c>
      <c r="E8316">
        <f t="shared" si="259"/>
        <v>6133016</v>
      </c>
    </row>
    <row r="8317" spans="1:5">
      <c r="A8317">
        <v>6101035</v>
      </c>
      <c r="B8317">
        <v>6133017</v>
      </c>
      <c r="C8317" s="293">
        <v>89000000</v>
      </c>
      <c r="D8317">
        <f t="shared" si="258"/>
        <v>6101035</v>
      </c>
      <c r="E8317">
        <f t="shared" si="259"/>
        <v>6133017</v>
      </c>
    </row>
    <row r="8318" spans="1:5">
      <c r="A8318">
        <v>6101036</v>
      </c>
      <c r="B8318">
        <v>6133018</v>
      </c>
      <c r="C8318" s="293">
        <v>98400000</v>
      </c>
      <c r="D8318">
        <f t="shared" si="258"/>
        <v>6101036</v>
      </c>
      <c r="E8318">
        <f t="shared" si="259"/>
        <v>6133018</v>
      </c>
    </row>
    <row r="8319" spans="1:5">
      <c r="A8319">
        <v>6101037</v>
      </c>
      <c r="B8319">
        <v>6133019</v>
      </c>
      <c r="C8319" s="293">
        <v>102900000</v>
      </c>
      <c r="D8319">
        <f t="shared" si="258"/>
        <v>6101037</v>
      </c>
      <c r="E8319">
        <f t="shared" si="259"/>
        <v>6133019</v>
      </c>
    </row>
    <row r="8320" spans="1:5">
      <c r="A8320">
        <v>6106009</v>
      </c>
      <c r="B8320">
        <v>6134001</v>
      </c>
      <c r="C8320" s="293">
        <v>260000000</v>
      </c>
      <c r="D8320">
        <f t="shared" si="258"/>
        <v>6106009</v>
      </c>
      <c r="E8320">
        <f t="shared" si="259"/>
        <v>6134001</v>
      </c>
    </row>
    <row r="8321" spans="1:5">
      <c r="A8321">
        <v>6106010</v>
      </c>
      <c r="B8321">
        <v>6134002</v>
      </c>
      <c r="C8321" s="293">
        <v>120000000</v>
      </c>
      <c r="D8321">
        <f t="shared" si="258"/>
        <v>6106010</v>
      </c>
      <c r="E8321">
        <f t="shared" si="259"/>
        <v>6134002</v>
      </c>
    </row>
    <row r="8322" spans="1:5">
      <c r="A8322">
        <v>6106011</v>
      </c>
      <c r="B8322">
        <v>6134003</v>
      </c>
      <c r="C8322" s="293">
        <v>120000000</v>
      </c>
      <c r="D8322">
        <f t="shared" si="258"/>
        <v>6106011</v>
      </c>
      <c r="E8322">
        <f t="shared" si="259"/>
        <v>6134003</v>
      </c>
    </row>
    <row r="8323" spans="1:5">
      <c r="A8323">
        <v>6106001</v>
      </c>
      <c r="B8323">
        <v>6135001</v>
      </c>
      <c r="C8323" s="293">
        <v>75000000</v>
      </c>
      <c r="D8323">
        <f t="shared" ref="D8323:D8386" si="260">+A8323*1</f>
        <v>6106001</v>
      </c>
      <c r="E8323">
        <f t="shared" ref="E8323:E8386" si="261">+B8323*1</f>
        <v>6135001</v>
      </c>
    </row>
    <row r="8324" spans="1:5">
      <c r="A8324">
        <v>6106002</v>
      </c>
      <c r="B8324">
        <v>6135002</v>
      </c>
      <c r="C8324" s="293">
        <v>73000000</v>
      </c>
      <c r="D8324">
        <f t="shared" si="260"/>
        <v>6106002</v>
      </c>
      <c r="E8324">
        <f t="shared" si="261"/>
        <v>6135002</v>
      </c>
    </row>
    <row r="8325" spans="1:5">
      <c r="A8325">
        <v>6106003</v>
      </c>
      <c r="B8325">
        <v>6135003</v>
      </c>
      <c r="C8325" s="293">
        <v>85000000</v>
      </c>
      <c r="D8325">
        <f t="shared" si="260"/>
        <v>6106003</v>
      </c>
      <c r="E8325">
        <f t="shared" si="261"/>
        <v>6135003</v>
      </c>
    </row>
    <row r="8326" spans="1:5">
      <c r="A8326">
        <v>6106004</v>
      </c>
      <c r="B8326">
        <v>6135004</v>
      </c>
      <c r="C8326" s="293">
        <v>99700000</v>
      </c>
      <c r="D8326">
        <f t="shared" si="260"/>
        <v>6106004</v>
      </c>
      <c r="E8326">
        <f t="shared" si="261"/>
        <v>6135004</v>
      </c>
    </row>
    <row r="8327" spans="1:5">
      <c r="A8327">
        <v>6106005</v>
      </c>
      <c r="B8327">
        <v>6135005</v>
      </c>
      <c r="C8327" s="293">
        <v>95000000</v>
      </c>
      <c r="D8327">
        <f t="shared" si="260"/>
        <v>6106005</v>
      </c>
      <c r="E8327">
        <f t="shared" si="261"/>
        <v>6135005</v>
      </c>
    </row>
    <row r="8328" spans="1:5">
      <c r="A8328">
        <v>6106006</v>
      </c>
      <c r="B8328">
        <v>6135006</v>
      </c>
      <c r="C8328" s="293">
        <v>143000000</v>
      </c>
      <c r="D8328">
        <f t="shared" si="260"/>
        <v>6106006</v>
      </c>
      <c r="E8328">
        <f t="shared" si="261"/>
        <v>6135006</v>
      </c>
    </row>
    <row r="8329" spans="1:5">
      <c r="A8329">
        <v>6106007</v>
      </c>
      <c r="B8329">
        <v>6135007</v>
      </c>
      <c r="C8329" s="293">
        <v>188000000</v>
      </c>
      <c r="D8329">
        <f t="shared" si="260"/>
        <v>6106007</v>
      </c>
      <c r="E8329">
        <f t="shared" si="261"/>
        <v>6135007</v>
      </c>
    </row>
    <row r="8330" spans="1:5">
      <c r="A8330">
        <v>6106008</v>
      </c>
      <c r="B8330">
        <v>6135008</v>
      </c>
      <c r="C8330" s="293">
        <v>190000000</v>
      </c>
      <c r="D8330">
        <f t="shared" si="260"/>
        <v>6106008</v>
      </c>
      <c r="E8330">
        <f t="shared" si="261"/>
        <v>6135008</v>
      </c>
    </row>
    <row r="8331" spans="1:5">
      <c r="A8331">
        <v>6106012</v>
      </c>
      <c r="B8331">
        <v>6135009</v>
      </c>
      <c r="C8331" s="293">
        <v>135000000</v>
      </c>
      <c r="D8331">
        <f t="shared" si="260"/>
        <v>6106012</v>
      </c>
      <c r="E8331">
        <f t="shared" si="261"/>
        <v>6135009</v>
      </c>
    </row>
    <row r="8332" spans="1:5">
      <c r="A8332">
        <v>6106013</v>
      </c>
      <c r="B8332">
        <v>6135010</v>
      </c>
      <c r="C8332" s="293">
        <v>125000000</v>
      </c>
      <c r="D8332">
        <f t="shared" si="260"/>
        <v>6106013</v>
      </c>
      <c r="E8332">
        <f t="shared" si="261"/>
        <v>6135010</v>
      </c>
    </row>
    <row r="8333" spans="1:5">
      <c r="A8333">
        <v>6201058</v>
      </c>
      <c r="B8333">
        <v>6231001</v>
      </c>
      <c r="C8333" s="293">
        <v>138800000</v>
      </c>
      <c r="D8333">
        <f t="shared" si="260"/>
        <v>6201058</v>
      </c>
      <c r="E8333">
        <f t="shared" si="261"/>
        <v>6231001</v>
      </c>
    </row>
    <row r="8334" spans="1:5">
      <c r="A8334">
        <v>6201008</v>
      </c>
      <c r="B8334">
        <v>6232001</v>
      </c>
      <c r="C8334" s="293">
        <v>130600000</v>
      </c>
      <c r="D8334">
        <f t="shared" si="260"/>
        <v>6201008</v>
      </c>
      <c r="E8334">
        <f t="shared" si="261"/>
        <v>6232001</v>
      </c>
    </row>
    <row r="8335" spans="1:5">
      <c r="A8335">
        <v>6201014</v>
      </c>
      <c r="B8335">
        <v>6232002</v>
      </c>
      <c r="C8335" s="293">
        <v>38300000</v>
      </c>
      <c r="D8335">
        <f t="shared" si="260"/>
        <v>6201014</v>
      </c>
      <c r="E8335">
        <f t="shared" si="261"/>
        <v>6232002</v>
      </c>
    </row>
    <row r="8336" spans="1:5">
      <c r="A8336">
        <v>6201042</v>
      </c>
      <c r="B8336">
        <v>6232003</v>
      </c>
      <c r="C8336" s="293">
        <v>95700000</v>
      </c>
      <c r="D8336">
        <f t="shared" si="260"/>
        <v>6201042</v>
      </c>
      <c r="E8336">
        <f t="shared" si="261"/>
        <v>6232003</v>
      </c>
    </row>
    <row r="8337" spans="1:5">
      <c r="A8337">
        <v>6201046</v>
      </c>
      <c r="B8337">
        <v>6232004</v>
      </c>
      <c r="C8337" s="293">
        <v>41000000</v>
      </c>
      <c r="D8337">
        <f t="shared" si="260"/>
        <v>6201046</v>
      </c>
      <c r="E8337">
        <f t="shared" si="261"/>
        <v>6232004</v>
      </c>
    </row>
    <row r="8338" spans="1:5">
      <c r="A8338">
        <v>6201047</v>
      </c>
      <c r="B8338">
        <v>6232005</v>
      </c>
      <c r="C8338" s="293">
        <v>43700000</v>
      </c>
      <c r="D8338">
        <f t="shared" si="260"/>
        <v>6201047</v>
      </c>
      <c r="E8338">
        <f t="shared" si="261"/>
        <v>6232005</v>
      </c>
    </row>
    <row r="8339" spans="1:5">
      <c r="A8339">
        <v>6201050</v>
      </c>
      <c r="B8339">
        <v>6232006</v>
      </c>
      <c r="C8339" s="293">
        <v>36700000</v>
      </c>
      <c r="D8339">
        <f t="shared" si="260"/>
        <v>6201050</v>
      </c>
      <c r="E8339">
        <f t="shared" si="261"/>
        <v>6232006</v>
      </c>
    </row>
    <row r="8340" spans="1:5">
      <c r="A8340">
        <v>6201055</v>
      </c>
      <c r="B8340">
        <v>6232007</v>
      </c>
      <c r="C8340" s="293">
        <v>111800000</v>
      </c>
      <c r="D8340">
        <f t="shared" si="260"/>
        <v>6201055</v>
      </c>
      <c r="E8340">
        <f t="shared" si="261"/>
        <v>6232007</v>
      </c>
    </row>
    <row r="8341" spans="1:5">
      <c r="A8341">
        <v>6201061</v>
      </c>
      <c r="B8341">
        <v>6232008</v>
      </c>
      <c r="C8341" s="293">
        <v>141000000</v>
      </c>
      <c r="D8341">
        <f t="shared" si="260"/>
        <v>6201061</v>
      </c>
      <c r="E8341">
        <f t="shared" si="261"/>
        <v>6232008</v>
      </c>
    </row>
    <row r="8342" spans="1:5">
      <c r="A8342">
        <v>6201062</v>
      </c>
      <c r="B8342">
        <v>6232009</v>
      </c>
      <c r="C8342" s="293">
        <v>94300000</v>
      </c>
      <c r="D8342">
        <f t="shared" si="260"/>
        <v>6201062</v>
      </c>
      <c r="E8342">
        <f t="shared" si="261"/>
        <v>6232009</v>
      </c>
    </row>
    <row r="8343" spans="1:5">
      <c r="A8343">
        <v>6201068</v>
      </c>
      <c r="B8343">
        <v>6232010</v>
      </c>
      <c r="C8343" s="293">
        <v>59500000</v>
      </c>
      <c r="D8343">
        <f t="shared" si="260"/>
        <v>6201068</v>
      </c>
      <c r="E8343">
        <f t="shared" si="261"/>
        <v>6232010</v>
      </c>
    </row>
    <row r="8344" spans="1:5">
      <c r="A8344">
        <v>6201069</v>
      </c>
      <c r="B8344">
        <v>6232011</v>
      </c>
      <c r="C8344" s="293">
        <v>53600000</v>
      </c>
      <c r="D8344">
        <f t="shared" si="260"/>
        <v>6201069</v>
      </c>
      <c r="E8344">
        <f t="shared" si="261"/>
        <v>6232011</v>
      </c>
    </row>
    <row r="8345" spans="1:5">
      <c r="A8345">
        <v>6201071</v>
      </c>
      <c r="B8345">
        <v>6232012</v>
      </c>
      <c r="C8345" s="293">
        <v>84900000</v>
      </c>
      <c r="D8345">
        <f t="shared" si="260"/>
        <v>6201071</v>
      </c>
      <c r="E8345">
        <f t="shared" si="261"/>
        <v>6232012</v>
      </c>
    </row>
    <row r="8346" spans="1:5">
      <c r="A8346">
        <v>6201003</v>
      </c>
      <c r="B8346">
        <v>6233001</v>
      </c>
      <c r="C8346" s="293">
        <v>63000000</v>
      </c>
      <c r="D8346">
        <f t="shared" si="260"/>
        <v>6201003</v>
      </c>
      <c r="E8346">
        <f t="shared" si="261"/>
        <v>6233001</v>
      </c>
    </row>
    <row r="8347" spans="1:5">
      <c r="A8347">
        <v>6201010</v>
      </c>
      <c r="B8347">
        <v>6233002</v>
      </c>
      <c r="C8347" s="293">
        <v>60300000</v>
      </c>
      <c r="D8347">
        <f t="shared" si="260"/>
        <v>6201010</v>
      </c>
      <c r="E8347">
        <f t="shared" si="261"/>
        <v>6233002</v>
      </c>
    </row>
    <row r="8348" spans="1:5">
      <c r="A8348">
        <v>6201011</v>
      </c>
      <c r="B8348">
        <v>6233003</v>
      </c>
      <c r="C8348" s="293">
        <v>69800000</v>
      </c>
      <c r="D8348">
        <f t="shared" si="260"/>
        <v>6201011</v>
      </c>
      <c r="E8348">
        <f t="shared" si="261"/>
        <v>6233003</v>
      </c>
    </row>
    <row r="8349" spans="1:5">
      <c r="A8349">
        <v>6201012</v>
      </c>
      <c r="B8349">
        <v>6233004</v>
      </c>
      <c r="C8349" s="293">
        <v>67400000</v>
      </c>
      <c r="D8349">
        <f t="shared" si="260"/>
        <v>6201012</v>
      </c>
      <c r="E8349">
        <f t="shared" si="261"/>
        <v>6233004</v>
      </c>
    </row>
    <row r="8350" spans="1:5">
      <c r="A8350">
        <v>6201013</v>
      </c>
      <c r="B8350">
        <v>6233005</v>
      </c>
      <c r="C8350" s="293">
        <v>65900000</v>
      </c>
      <c r="D8350">
        <f t="shared" si="260"/>
        <v>6201013</v>
      </c>
      <c r="E8350">
        <f t="shared" si="261"/>
        <v>6233005</v>
      </c>
    </row>
    <row r="8351" spans="1:5">
      <c r="A8351">
        <v>6201016</v>
      </c>
      <c r="B8351">
        <v>6233006</v>
      </c>
      <c r="C8351" s="293">
        <v>61100000</v>
      </c>
      <c r="D8351">
        <f t="shared" si="260"/>
        <v>6201016</v>
      </c>
      <c r="E8351">
        <f t="shared" si="261"/>
        <v>6233006</v>
      </c>
    </row>
    <row r="8352" spans="1:5">
      <c r="A8352">
        <v>6201017</v>
      </c>
      <c r="B8352">
        <v>6233007</v>
      </c>
      <c r="C8352" s="293">
        <v>62900000</v>
      </c>
      <c r="D8352">
        <f t="shared" si="260"/>
        <v>6201017</v>
      </c>
      <c r="E8352">
        <f t="shared" si="261"/>
        <v>6233007</v>
      </c>
    </row>
    <row r="8353" spans="1:5">
      <c r="A8353">
        <v>6201018</v>
      </c>
      <c r="B8353">
        <v>6233008</v>
      </c>
      <c r="C8353" s="293">
        <v>61700000</v>
      </c>
      <c r="D8353">
        <f t="shared" si="260"/>
        <v>6201018</v>
      </c>
      <c r="E8353">
        <f t="shared" si="261"/>
        <v>6233008</v>
      </c>
    </row>
    <row r="8354" spans="1:5">
      <c r="A8354">
        <v>6201019</v>
      </c>
      <c r="B8354">
        <v>6233009</v>
      </c>
      <c r="C8354" s="293">
        <v>54000000</v>
      </c>
      <c r="D8354">
        <f t="shared" si="260"/>
        <v>6201019</v>
      </c>
      <c r="E8354">
        <f t="shared" si="261"/>
        <v>6233009</v>
      </c>
    </row>
    <row r="8355" spans="1:5">
      <c r="A8355">
        <v>6201020</v>
      </c>
      <c r="B8355">
        <v>6233010</v>
      </c>
      <c r="C8355" s="293">
        <v>56900000</v>
      </c>
      <c r="D8355">
        <f t="shared" si="260"/>
        <v>6201020</v>
      </c>
      <c r="E8355">
        <f t="shared" si="261"/>
        <v>6233010</v>
      </c>
    </row>
    <row r="8356" spans="1:5">
      <c r="A8356">
        <v>6201024</v>
      </c>
      <c r="B8356">
        <v>6233011</v>
      </c>
      <c r="C8356" s="293">
        <v>59500000</v>
      </c>
      <c r="D8356">
        <f t="shared" si="260"/>
        <v>6201024</v>
      </c>
      <c r="E8356">
        <f t="shared" si="261"/>
        <v>6233011</v>
      </c>
    </row>
    <row r="8357" spans="1:5">
      <c r="A8357">
        <v>6201030</v>
      </c>
      <c r="B8357">
        <v>6233012</v>
      </c>
      <c r="C8357" s="293">
        <v>61000000</v>
      </c>
      <c r="D8357">
        <f t="shared" si="260"/>
        <v>6201030</v>
      </c>
      <c r="E8357">
        <f t="shared" si="261"/>
        <v>6233012</v>
      </c>
    </row>
    <row r="8358" spans="1:5">
      <c r="A8358">
        <v>6201031</v>
      </c>
      <c r="B8358">
        <v>6233013</v>
      </c>
      <c r="C8358" s="293">
        <v>65600000</v>
      </c>
      <c r="D8358">
        <f t="shared" si="260"/>
        <v>6201031</v>
      </c>
      <c r="E8358">
        <f t="shared" si="261"/>
        <v>6233013</v>
      </c>
    </row>
    <row r="8359" spans="1:5">
      <c r="A8359">
        <v>6201033</v>
      </c>
      <c r="B8359">
        <v>6233014</v>
      </c>
      <c r="C8359" s="293">
        <v>65300000</v>
      </c>
      <c r="D8359">
        <f t="shared" si="260"/>
        <v>6201033</v>
      </c>
      <c r="E8359">
        <f t="shared" si="261"/>
        <v>6233014</v>
      </c>
    </row>
    <row r="8360" spans="1:5">
      <c r="A8360">
        <v>6201034</v>
      </c>
      <c r="B8360">
        <v>6233015</v>
      </c>
      <c r="C8360" s="293">
        <v>66600000</v>
      </c>
      <c r="D8360">
        <f t="shared" si="260"/>
        <v>6201034</v>
      </c>
      <c r="E8360">
        <f t="shared" si="261"/>
        <v>6233015</v>
      </c>
    </row>
    <row r="8361" spans="1:5">
      <c r="A8361">
        <v>6201036</v>
      </c>
      <c r="B8361">
        <v>6233016</v>
      </c>
      <c r="C8361" s="293">
        <v>64200000</v>
      </c>
      <c r="D8361">
        <f t="shared" si="260"/>
        <v>6201036</v>
      </c>
      <c r="E8361">
        <f t="shared" si="261"/>
        <v>6233016</v>
      </c>
    </row>
    <row r="8362" spans="1:5">
      <c r="A8362">
        <v>6201037</v>
      </c>
      <c r="B8362">
        <v>6233017</v>
      </c>
      <c r="C8362" s="293">
        <v>58300000</v>
      </c>
      <c r="D8362">
        <f t="shared" si="260"/>
        <v>6201037</v>
      </c>
      <c r="E8362">
        <f t="shared" si="261"/>
        <v>6233017</v>
      </c>
    </row>
    <row r="8363" spans="1:5">
      <c r="A8363">
        <v>6201038</v>
      </c>
      <c r="B8363">
        <v>6233018</v>
      </c>
      <c r="C8363" s="293">
        <v>60600000</v>
      </c>
      <c r="D8363">
        <f t="shared" si="260"/>
        <v>6201038</v>
      </c>
      <c r="E8363">
        <f t="shared" si="261"/>
        <v>6233018</v>
      </c>
    </row>
    <row r="8364" spans="1:5">
      <c r="A8364">
        <v>6201040</v>
      </c>
      <c r="B8364">
        <v>6233019</v>
      </c>
      <c r="C8364" s="293">
        <v>32500000</v>
      </c>
      <c r="D8364">
        <f t="shared" si="260"/>
        <v>6201040</v>
      </c>
      <c r="E8364">
        <f t="shared" si="261"/>
        <v>6233019</v>
      </c>
    </row>
    <row r="8365" spans="1:5">
      <c r="A8365">
        <v>6201041</v>
      </c>
      <c r="B8365">
        <v>6233020</v>
      </c>
      <c r="C8365" s="293">
        <v>55400000</v>
      </c>
      <c r="D8365">
        <f t="shared" si="260"/>
        <v>6201041</v>
      </c>
      <c r="E8365">
        <f t="shared" si="261"/>
        <v>6233020</v>
      </c>
    </row>
    <row r="8366" spans="1:5">
      <c r="A8366">
        <v>6201048</v>
      </c>
      <c r="B8366">
        <v>6233021</v>
      </c>
      <c r="C8366" s="293">
        <v>67200000</v>
      </c>
      <c r="D8366">
        <f t="shared" si="260"/>
        <v>6201048</v>
      </c>
      <c r="E8366">
        <f t="shared" si="261"/>
        <v>6233021</v>
      </c>
    </row>
    <row r="8367" spans="1:5">
      <c r="A8367">
        <v>6201049</v>
      </c>
      <c r="B8367">
        <v>6233022</v>
      </c>
      <c r="C8367" s="293">
        <v>72000000</v>
      </c>
      <c r="D8367">
        <f t="shared" si="260"/>
        <v>6201049</v>
      </c>
      <c r="E8367">
        <f t="shared" si="261"/>
        <v>6233022</v>
      </c>
    </row>
    <row r="8368" spans="1:5">
      <c r="A8368">
        <v>6201051</v>
      </c>
      <c r="B8368">
        <v>6233023</v>
      </c>
      <c r="C8368" s="293">
        <v>144700000</v>
      </c>
      <c r="D8368">
        <f t="shared" si="260"/>
        <v>6201051</v>
      </c>
      <c r="E8368">
        <f t="shared" si="261"/>
        <v>6233023</v>
      </c>
    </row>
    <row r="8369" spans="1:5">
      <c r="A8369">
        <v>6201052</v>
      </c>
      <c r="B8369">
        <v>6233024</v>
      </c>
      <c r="C8369" s="293">
        <v>89700000</v>
      </c>
      <c r="D8369">
        <f t="shared" si="260"/>
        <v>6201052</v>
      </c>
      <c r="E8369">
        <f t="shared" si="261"/>
        <v>6233024</v>
      </c>
    </row>
    <row r="8370" spans="1:5">
      <c r="A8370">
        <v>6201053</v>
      </c>
      <c r="B8370">
        <v>6233025</v>
      </c>
      <c r="C8370" s="293">
        <v>90900000</v>
      </c>
      <c r="D8370">
        <f t="shared" si="260"/>
        <v>6201053</v>
      </c>
      <c r="E8370">
        <f t="shared" si="261"/>
        <v>6233025</v>
      </c>
    </row>
    <row r="8371" spans="1:5">
      <c r="A8371">
        <v>6201054</v>
      </c>
      <c r="B8371">
        <v>6233026</v>
      </c>
      <c r="C8371" s="293">
        <v>63100000</v>
      </c>
      <c r="D8371">
        <f t="shared" si="260"/>
        <v>6201054</v>
      </c>
      <c r="E8371">
        <f t="shared" si="261"/>
        <v>6233026</v>
      </c>
    </row>
    <row r="8372" spans="1:5">
      <c r="A8372">
        <v>6201056</v>
      </c>
      <c r="B8372">
        <v>6233027</v>
      </c>
      <c r="C8372" s="293">
        <v>61300000</v>
      </c>
      <c r="D8372">
        <f t="shared" si="260"/>
        <v>6201056</v>
      </c>
      <c r="E8372">
        <f t="shared" si="261"/>
        <v>6233027</v>
      </c>
    </row>
    <row r="8373" spans="1:5">
      <c r="A8373">
        <v>6201057</v>
      </c>
      <c r="B8373">
        <v>6233028</v>
      </c>
      <c r="C8373" s="293">
        <v>59900000</v>
      </c>
      <c r="D8373">
        <f t="shared" si="260"/>
        <v>6201057</v>
      </c>
      <c r="E8373">
        <f t="shared" si="261"/>
        <v>6233028</v>
      </c>
    </row>
    <row r="8374" spans="1:5">
      <c r="A8374">
        <v>6201059</v>
      </c>
      <c r="B8374">
        <v>6233029</v>
      </c>
      <c r="C8374" s="293">
        <v>29100000</v>
      </c>
      <c r="D8374">
        <f t="shared" si="260"/>
        <v>6201059</v>
      </c>
      <c r="E8374">
        <f t="shared" si="261"/>
        <v>6233029</v>
      </c>
    </row>
    <row r="8375" spans="1:5">
      <c r="A8375">
        <v>6201060</v>
      </c>
      <c r="B8375">
        <v>6233030</v>
      </c>
      <c r="C8375" s="293">
        <v>79000000</v>
      </c>
      <c r="D8375">
        <f t="shared" si="260"/>
        <v>6201060</v>
      </c>
      <c r="E8375">
        <f t="shared" si="261"/>
        <v>6233030</v>
      </c>
    </row>
    <row r="8376" spans="1:5">
      <c r="A8376">
        <v>6201063</v>
      </c>
      <c r="B8376">
        <v>6233031</v>
      </c>
      <c r="C8376" s="293">
        <v>88800000</v>
      </c>
      <c r="D8376">
        <f t="shared" si="260"/>
        <v>6201063</v>
      </c>
      <c r="E8376">
        <f t="shared" si="261"/>
        <v>6233031</v>
      </c>
    </row>
    <row r="8377" spans="1:5">
      <c r="A8377">
        <v>6201064</v>
      </c>
      <c r="B8377">
        <v>6233032</v>
      </c>
      <c r="C8377" s="293">
        <v>63400000</v>
      </c>
      <c r="D8377">
        <f t="shared" si="260"/>
        <v>6201064</v>
      </c>
      <c r="E8377">
        <f t="shared" si="261"/>
        <v>6233032</v>
      </c>
    </row>
    <row r="8378" spans="1:5">
      <c r="A8378">
        <v>6201065</v>
      </c>
      <c r="B8378">
        <v>6233033</v>
      </c>
      <c r="C8378" s="293">
        <v>64400000</v>
      </c>
      <c r="D8378">
        <f t="shared" si="260"/>
        <v>6201065</v>
      </c>
      <c r="E8378">
        <f t="shared" si="261"/>
        <v>6233033</v>
      </c>
    </row>
    <row r="8379" spans="1:5">
      <c r="A8379">
        <v>6201066</v>
      </c>
      <c r="B8379">
        <v>6233034</v>
      </c>
      <c r="C8379" s="293">
        <v>65400000</v>
      </c>
      <c r="D8379">
        <f t="shared" si="260"/>
        <v>6201066</v>
      </c>
      <c r="E8379">
        <f t="shared" si="261"/>
        <v>6233034</v>
      </c>
    </row>
    <row r="8380" spans="1:5">
      <c r="A8380">
        <v>6201067</v>
      </c>
      <c r="B8380">
        <v>6233035</v>
      </c>
      <c r="C8380" s="293">
        <v>66200000</v>
      </c>
      <c r="D8380">
        <f t="shared" si="260"/>
        <v>6201067</v>
      </c>
      <c r="E8380">
        <f t="shared" si="261"/>
        <v>6233035</v>
      </c>
    </row>
    <row r="8381" spans="1:5">
      <c r="A8381">
        <v>6201070</v>
      </c>
      <c r="B8381">
        <v>6233036</v>
      </c>
      <c r="C8381" s="293">
        <v>89400000</v>
      </c>
      <c r="D8381">
        <f t="shared" si="260"/>
        <v>6201070</v>
      </c>
      <c r="E8381">
        <f t="shared" si="261"/>
        <v>6233036</v>
      </c>
    </row>
    <row r="8382" spans="1:5">
      <c r="A8382">
        <v>6206012</v>
      </c>
      <c r="B8382">
        <v>6234001</v>
      </c>
      <c r="C8382" s="293">
        <v>63500000</v>
      </c>
      <c r="D8382">
        <f t="shared" si="260"/>
        <v>6206012</v>
      </c>
      <c r="E8382">
        <f t="shared" si="261"/>
        <v>6234001</v>
      </c>
    </row>
    <row r="8383" spans="1:5">
      <c r="A8383">
        <v>6206021</v>
      </c>
      <c r="B8383">
        <v>6234002</v>
      </c>
      <c r="C8383" s="293">
        <v>75700000</v>
      </c>
      <c r="D8383">
        <f t="shared" si="260"/>
        <v>6206021</v>
      </c>
      <c r="E8383">
        <f t="shared" si="261"/>
        <v>6234002</v>
      </c>
    </row>
    <row r="8384" spans="1:5">
      <c r="A8384">
        <v>6206022</v>
      </c>
      <c r="B8384">
        <v>6234003</v>
      </c>
      <c r="C8384" s="293">
        <v>77300000</v>
      </c>
      <c r="D8384">
        <f t="shared" si="260"/>
        <v>6206022</v>
      </c>
      <c r="E8384">
        <f t="shared" si="261"/>
        <v>6234003</v>
      </c>
    </row>
    <row r="8385" spans="1:5">
      <c r="A8385">
        <v>6206035</v>
      </c>
      <c r="B8385">
        <v>6234004</v>
      </c>
      <c r="C8385" s="293">
        <v>74800000</v>
      </c>
      <c r="D8385">
        <f t="shared" si="260"/>
        <v>6206035</v>
      </c>
      <c r="E8385">
        <f t="shared" si="261"/>
        <v>6234004</v>
      </c>
    </row>
    <row r="8386" spans="1:5">
      <c r="A8386">
        <v>6206073</v>
      </c>
      <c r="B8386">
        <v>6234005</v>
      </c>
      <c r="C8386" s="293">
        <v>70900000</v>
      </c>
      <c r="D8386">
        <f t="shared" si="260"/>
        <v>6206073</v>
      </c>
      <c r="E8386">
        <f t="shared" si="261"/>
        <v>6234005</v>
      </c>
    </row>
    <row r="8387" spans="1:5">
      <c r="A8387">
        <v>6206079</v>
      </c>
      <c r="B8387">
        <v>6235001</v>
      </c>
      <c r="C8387" s="293">
        <v>105900000</v>
      </c>
      <c r="D8387">
        <f t="shared" ref="D8387:D8450" si="262">+A8387*1</f>
        <v>6206079</v>
      </c>
      <c r="E8387">
        <f t="shared" ref="E8387:E8450" si="263">+B8387*1</f>
        <v>6235001</v>
      </c>
    </row>
    <row r="8388" spans="1:5">
      <c r="A8388">
        <v>6206080</v>
      </c>
      <c r="B8388">
        <v>6235002</v>
      </c>
      <c r="C8388" s="293">
        <v>104200000</v>
      </c>
      <c r="D8388">
        <f t="shared" si="262"/>
        <v>6206080</v>
      </c>
      <c r="E8388">
        <f t="shared" si="263"/>
        <v>6235002</v>
      </c>
    </row>
    <row r="8389" spans="1:5">
      <c r="A8389">
        <v>6206081</v>
      </c>
      <c r="B8389">
        <v>6235003</v>
      </c>
      <c r="C8389" s="293">
        <v>102800000</v>
      </c>
      <c r="D8389">
        <f t="shared" si="262"/>
        <v>6206081</v>
      </c>
      <c r="E8389">
        <f t="shared" si="263"/>
        <v>6235003</v>
      </c>
    </row>
    <row r="8390" spans="1:5">
      <c r="A8390">
        <v>6206082</v>
      </c>
      <c r="B8390">
        <v>6235004</v>
      </c>
      <c r="C8390" s="293">
        <v>138400000</v>
      </c>
      <c r="D8390">
        <f t="shared" si="262"/>
        <v>6206082</v>
      </c>
      <c r="E8390">
        <f t="shared" si="263"/>
        <v>6235004</v>
      </c>
    </row>
    <row r="8391" spans="1:5">
      <c r="A8391">
        <v>6206083</v>
      </c>
      <c r="B8391">
        <v>6235005</v>
      </c>
      <c r="C8391" s="293">
        <v>126800000</v>
      </c>
      <c r="D8391">
        <f t="shared" si="262"/>
        <v>6206083</v>
      </c>
      <c r="E8391">
        <f t="shared" si="263"/>
        <v>6235005</v>
      </c>
    </row>
    <row r="8392" spans="1:5">
      <c r="A8392">
        <v>6206087</v>
      </c>
      <c r="B8392">
        <v>6235006</v>
      </c>
      <c r="C8392" s="293">
        <v>136200000</v>
      </c>
      <c r="D8392">
        <f t="shared" si="262"/>
        <v>6206087</v>
      </c>
      <c r="E8392">
        <f t="shared" si="263"/>
        <v>6235006</v>
      </c>
    </row>
    <row r="8393" spans="1:5">
      <c r="A8393">
        <v>6206089</v>
      </c>
      <c r="B8393">
        <v>6235007</v>
      </c>
      <c r="C8393" s="293">
        <v>148500000</v>
      </c>
      <c r="D8393">
        <f t="shared" si="262"/>
        <v>6206089</v>
      </c>
      <c r="E8393">
        <f t="shared" si="263"/>
        <v>6235007</v>
      </c>
    </row>
    <row r="8394" spans="1:5">
      <c r="A8394">
        <v>6206090</v>
      </c>
      <c r="B8394">
        <v>6235008</v>
      </c>
      <c r="C8394" s="293">
        <v>225900000</v>
      </c>
      <c r="D8394">
        <f t="shared" si="262"/>
        <v>6206090</v>
      </c>
      <c r="E8394">
        <f t="shared" si="263"/>
        <v>6235008</v>
      </c>
    </row>
    <row r="8395" spans="1:5">
      <c r="A8395">
        <v>6206091</v>
      </c>
      <c r="B8395">
        <v>6235009</v>
      </c>
      <c r="C8395" s="293">
        <v>110600000</v>
      </c>
      <c r="D8395">
        <f t="shared" si="262"/>
        <v>6206091</v>
      </c>
      <c r="E8395">
        <f t="shared" si="263"/>
        <v>6235009</v>
      </c>
    </row>
    <row r="8396" spans="1:5">
      <c r="A8396">
        <v>6206092</v>
      </c>
      <c r="B8396">
        <v>6235010</v>
      </c>
      <c r="C8396" s="293">
        <v>116600000</v>
      </c>
      <c r="D8396">
        <f t="shared" si="262"/>
        <v>6206092</v>
      </c>
      <c r="E8396">
        <f t="shared" si="263"/>
        <v>6235010</v>
      </c>
    </row>
    <row r="8397" spans="1:5">
      <c r="A8397">
        <v>6206097</v>
      </c>
      <c r="B8397">
        <v>6235011</v>
      </c>
      <c r="C8397" s="293">
        <v>141900000</v>
      </c>
      <c r="D8397">
        <f t="shared" si="262"/>
        <v>6206097</v>
      </c>
      <c r="E8397">
        <f t="shared" si="263"/>
        <v>6235011</v>
      </c>
    </row>
    <row r="8398" spans="1:5">
      <c r="A8398">
        <v>6206100</v>
      </c>
      <c r="B8398">
        <v>6235012</v>
      </c>
      <c r="C8398" s="293">
        <v>123100000</v>
      </c>
      <c r="D8398">
        <f t="shared" si="262"/>
        <v>6206100</v>
      </c>
      <c r="E8398">
        <f t="shared" si="263"/>
        <v>6235012</v>
      </c>
    </row>
    <row r="8399" spans="1:5">
      <c r="A8399">
        <v>6206106</v>
      </c>
      <c r="B8399">
        <v>6235013</v>
      </c>
      <c r="C8399" s="293">
        <v>124900000</v>
      </c>
      <c r="D8399">
        <f t="shared" si="262"/>
        <v>6206106</v>
      </c>
      <c r="E8399">
        <f t="shared" si="263"/>
        <v>6235013</v>
      </c>
    </row>
    <row r="8400" spans="1:5">
      <c r="A8400">
        <v>6206108</v>
      </c>
      <c r="B8400">
        <v>6235014</v>
      </c>
      <c r="C8400" s="293">
        <v>175900000</v>
      </c>
      <c r="D8400">
        <f t="shared" si="262"/>
        <v>6206108</v>
      </c>
      <c r="E8400">
        <f t="shared" si="263"/>
        <v>6235014</v>
      </c>
    </row>
    <row r="8401" spans="1:5">
      <c r="A8401">
        <v>6206109</v>
      </c>
      <c r="B8401">
        <v>6235015</v>
      </c>
      <c r="C8401" s="293">
        <v>138900000</v>
      </c>
      <c r="D8401">
        <f t="shared" si="262"/>
        <v>6206109</v>
      </c>
      <c r="E8401">
        <f t="shared" si="263"/>
        <v>6235015</v>
      </c>
    </row>
    <row r="8402" spans="1:5">
      <c r="A8402">
        <v>6206018</v>
      </c>
      <c r="B8402">
        <v>6236001</v>
      </c>
      <c r="C8402" s="293">
        <v>207300000</v>
      </c>
      <c r="D8402">
        <f t="shared" si="262"/>
        <v>6206018</v>
      </c>
      <c r="E8402">
        <f t="shared" si="263"/>
        <v>6236001</v>
      </c>
    </row>
    <row r="8403" spans="1:5">
      <c r="A8403">
        <v>6206026</v>
      </c>
      <c r="B8403">
        <v>6236002</v>
      </c>
      <c r="C8403" s="293">
        <v>157200000</v>
      </c>
      <c r="D8403">
        <f t="shared" si="262"/>
        <v>6206026</v>
      </c>
      <c r="E8403">
        <f t="shared" si="263"/>
        <v>6236002</v>
      </c>
    </row>
    <row r="8404" spans="1:5">
      <c r="A8404">
        <v>6206028</v>
      </c>
      <c r="B8404">
        <v>6236003</v>
      </c>
      <c r="C8404" s="293">
        <v>161200000</v>
      </c>
      <c r="D8404">
        <f t="shared" si="262"/>
        <v>6206028</v>
      </c>
      <c r="E8404">
        <f t="shared" si="263"/>
        <v>6236003</v>
      </c>
    </row>
    <row r="8405" spans="1:5">
      <c r="A8405">
        <v>6206029</v>
      </c>
      <c r="B8405">
        <v>6236004</v>
      </c>
      <c r="C8405" s="293">
        <v>151700000</v>
      </c>
      <c r="D8405">
        <f t="shared" si="262"/>
        <v>6206029</v>
      </c>
      <c r="E8405">
        <f t="shared" si="263"/>
        <v>6236004</v>
      </c>
    </row>
    <row r="8406" spans="1:5">
      <c r="A8406">
        <v>6206052</v>
      </c>
      <c r="B8406">
        <v>6236005</v>
      </c>
      <c r="C8406" s="293">
        <v>144100000</v>
      </c>
      <c r="D8406">
        <f t="shared" si="262"/>
        <v>6206052</v>
      </c>
      <c r="E8406">
        <f t="shared" si="263"/>
        <v>6236005</v>
      </c>
    </row>
    <row r="8407" spans="1:5">
      <c r="A8407">
        <v>6206084</v>
      </c>
      <c r="B8407">
        <v>6236006</v>
      </c>
      <c r="C8407" s="293">
        <v>200000000</v>
      </c>
      <c r="D8407">
        <f t="shared" si="262"/>
        <v>6206084</v>
      </c>
      <c r="E8407">
        <f t="shared" si="263"/>
        <v>6236006</v>
      </c>
    </row>
    <row r="8408" spans="1:5">
      <c r="A8408">
        <v>6206085</v>
      </c>
      <c r="B8408">
        <v>6236007</v>
      </c>
      <c r="C8408" s="293">
        <v>147600000</v>
      </c>
      <c r="D8408">
        <f t="shared" si="262"/>
        <v>6206085</v>
      </c>
      <c r="E8408">
        <f t="shared" si="263"/>
        <v>6236007</v>
      </c>
    </row>
    <row r="8409" spans="1:5">
      <c r="A8409">
        <v>6206086</v>
      </c>
      <c r="B8409">
        <v>6236008</v>
      </c>
      <c r="C8409" s="293">
        <v>179800000</v>
      </c>
      <c r="D8409">
        <f t="shared" si="262"/>
        <v>6206086</v>
      </c>
      <c r="E8409">
        <f t="shared" si="263"/>
        <v>6236008</v>
      </c>
    </row>
    <row r="8410" spans="1:5">
      <c r="A8410">
        <v>6206088</v>
      </c>
      <c r="B8410">
        <v>6236009</v>
      </c>
      <c r="C8410" s="293">
        <v>124000000</v>
      </c>
      <c r="D8410">
        <f t="shared" si="262"/>
        <v>6206088</v>
      </c>
      <c r="E8410">
        <f t="shared" si="263"/>
        <v>6236009</v>
      </c>
    </row>
    <row r="8411" spans="1:5">
      <c r="A8411">
        <v>6206093</v>
      </c>
      <c r="B8411">
        <v>6236010</v>
      </c>
      <c r="C8411" s="293">
        <v>127000000</v>
      </c>
      <c r="D8411">
        <f t="shared" si="262"/>
        <v>6206093</v>
      </c>
      <c r="E8411">
        <f t="shared" si="263"/>
        <v>6236010</v>
      </c>
    </row>
    <row r="8412" spans="1:5">
      <c r="A8412">
        <v>6208001</v>
      </c>
      <c r="B8412">
        <v>6236011</v>
      </c>
      <c r="C8412" s="293">
        <v>166400000</v>
      </c>
      <c r="D8412">
        <f t="shared" si="262"/>
        <v>6208001</v>
      </c>
      <c r="E8412">
        <f t="shared" si="263"/>
        <v>6236011</v>
      </c>
    </row>
    <row r="8413" spans="1:5">
      <c r="A8413">
        <v>6208002</v>
      </c>
      <c r="B8413">
        <v>6236012</v>
      </c>
      <c r="C8413" s="293">
        <v>163400000</v>
      </c>
      <c r="D8413">
        <f t="shared" si="262"/>
        <v>6208002</v>
      </c>
      <c r="E8413">
        <f t="shared" si="263"/>
        <v>6236012</v>
      </c>
    </row>
    <row r="8414" spans="1:5">
      <c r="A8414">
        <v>6208003</v>
      </c>
      <c r="B8414">
        <v>6236013</v>
      </c>
      <c r="C8414" s="293">
        <v>163400000</v>
      </c>
      <c r="D8414">
        <f t="shared" si="262"/>
        <v>6208003</v>
      </c>
      <c r="E8414">
        <f t="shared" si="263"/>
        <v>6236013</v>
      </c>
    </row>
    <row r="8415" spans="1:5">
      <c r="A8415">
        <v>6208006</v>
      </c>
      <c r="B8415">
        <v>6236014</v>
      </c>
      <c r="C8415" s="293">
        <v>166400000</v>
      </c>
      <c r="D8415">
        <f t="shared" si="262"/>
        <v>6208006</v>
      </c>
      <c r="E8415">
        <f t="shared" si="263"/>
        <v>6236014</v>
      </c>
    </row>
    <row r="8416" spans="1:5">
      <c r="A8416">
        <v>6208007</v>
      </c>
      <c r="B8416">
        <v>6236015</v>
      </c>
      <c r="C8416" s="293">
        <v>152400000</v>
      </c>
      <c r="D8416">
        <f t="shared" si="262"/>
        <v>6208007</v>
      </c>
      <c r="E8416">
        <f t="shared" si="263"/>
        <v>6236015</v>
      </c>
    </row>
    <row r="8417" spans="1:5">
      <c r="A8417">
        <v>6208008</v>
      </c>
      <c r="B8417">
        <v>6236016</v>
      </c>
      <c r="C8417" s="293">
        <v>149600000</v>
      </c>
      <c r="D8417">
        <f t="shared" si="262"/>
        <v>6208008</v>
      </c>
      <c r="E8417">
        <f t="shared" si="263"/>
        <v>6236016</v>
      </c>
    </row>
    <row r="8418" spans="1:5">
      <c r="A8418">
        <v>6208009</v>
      </c>
      <c r="B8418">
        <v>6236017</v>
      </c>
      <c r="C8418" s="293">
        <v>152400000</v>
      </c>
      <c r="D8418">
        <f t="shared" si="262"/>
        <v>6208009</v>
      </c>
      <c r="E8418">
        <f t="shared" si="263"/>
        <v>6236017</v>
      </c>
    </row>
    <row r="8419" spans="1:5">
      <c r="A8419">
        <v>6208010</v>
      </c>
      <c r="B8419">
        <v>6236018</v>
      </c>
      <c r="C8419" s="293">
        <v>149600000</v>
      </c>
      <c r="D8419">
        <f t="shared" si="262"/>
        <v>6208010</v>
      </c>
      <c r="E8419">
        <f t="shared" si="263"/>
        <v>6236018</v>
      </c>
    </row>
    <row r="8420" spans="1:5">
      <c r="A8420">
        <v>6208011</v>
      </c>
      <c r="B8420">
        <v>6236019</v>
      </c>
      <c r="C8420" s="293">
        <v>149600000</v>
      </c>
      <c r="D8420">
        <f t="shared" si="262"/>
        <v>6208011</v>
      </c>
      <c r="E8420">
        <f t="shared" si="263"/>
        <v>6236019</v>
      </c>
    </row>
    <row r="8421" spans="1:5">
      <c r="A8421">
        <v>6208012</v>
      </c>
      <c r="B8421">
        <v>6236020</v>
      </c>
      <c r="C8421" s="293">
        <v>149600000</v>
      </c>
      <c r="D8421">
        <f t="shared" si="262"/>
        <v>6208012</v>
      </c>
      <c r="E8421">
        <f t="shared" si="263"/>
        <v>6236020</v>
      </c>
    </row>
    <row r="8422" spans="1:5">
      <c r="A8422">
        <v>6208015</v>
      </c>
      <c r="B8422">
        <v>6236021</v>
      </c>
      <c r="C8422" s="293">
        <v>174300000</v>
      </c>
      <c r="D8422">
        <f t="shared" si="262"/>
        <v>6208015</v>
      </c>
      <c r="E8422">
        <f t="shared" si="263"/>
        <v>6236021</v>
      </c>
    </row>
    <row r="8423" spans="1:5">
      <c r="A8423">
        <v>6208016</v>
      </c>
      <c r="B8423">
        <v>6236022</v>
      </c>
      <c r="C8423" s="293">
        <v>150500000</v>
      </c>
      <c r="D8423">
        <f t="shared" si="262"/>
        <v>6208016</v>
      </c>
      <c r="E8423">
        <f t="shared" si="263"/>
        <v>6236022</v>
      </c>
    </row>
    <row r="8424" spans="1:5">
      <c r="A8424">
        <v>6208019</v>
      </c>
      <c r="B8424">
        <v>6236023</v>
      </c>
      <c r="C8424" s="293">
        <v>184100000</v>
      </c>
      <c r="D8424">
        <f t="shared" si="262"/>
        <v>6208019</v>
      </c>
      <c r="E8424">
        <f t="shared" si="263"/>
        <v>6236023</v>
      </c>
    </row>
    <row r="8425" spans="1:5">
      <c r="A8425">
        <v>6208020</v>
      </c>
      <c r="B8425">
        <v>6236024</v>
      </c>
      <c r="C8425" s="293">
        <v>182400000</v>
      </c>
      <c r="D8425">
        <f t="shared" si="262"/>
        <v>6208020</v>
      </c>
      <c r="E8425">
        <f t="shared" si="263"/>
        <v>6236024</v>
      </c>
    </row>
    <row r="8426" spans="1:5">
      <c r="A8426">
        <v>6208021</v>
      </c>
      <c r="B8426">
        <v>6236025</v>
      </c>
      <c r="C8426" s="293">
        <v>152800000</v>
      </c>
      <c r="D8426">
        <f t="shared" si="262"/>
        <v>6208021</v>
      </c>
      <c r="E8426">
        <f t="shared" si="263"/>
        <v>6236025</v>
      </c>
    </row>
    <row r="8427" spans="1:5">
      <c r="A8427">
        <v>6208022</v>
      </c>
      <c r="B8427">
        <v>6236026</v>
      </c>
      <c r="C8427" s="293">
        <v>164400000</v>
      </c>
      <c r="D8427">
        <f t="shared" si="262"/>
        <v>6208022</v>
      </c>
      <c r="E8427">
        <f t="shared" si="263"/>
        <v>6236026</v>
      </c>
    </row>
    <row r="8428" spans="1:5">
      <c r="A8428">
        <v>6208026</v>
      </c>
      <c r="B8428">
        <v>6236027</v>
      </c>
      <c r="C8428" s="293">
        <v>166100000</v>
      </c>
      <c r="D8428">
        <f t="shared" si="262"/>
        <v>6208026</v>
      </c>
      <c r="E8428">
        <f t="shared" si="263"/>
        <v>6236027</v>
      </c>
    </row>
    <row r="8429" spans="1:5">
      <c r="A8429">
        <v>6208029</v>
      </c>
      <c r="B8429">
        <v>6236028</v>
      </c>
      <c r="C8429" s="293">
        <v>164400000</v>
      </c>
      <c r="D8429">
        <f t="shared" si="262"/>
        <v>6208029</v>
      </c>
      <c r="E8429">
        <f t="shared" si="263"/>
        <v>6236028</v>
      </c>
    </row>
    <row r="8430" spans="1:5">
      <c r="A8430">
        <v>6208030</v>
      </c>
      <c r="B8430">
        <v>6236029</v>
      </c>
      <c r="C8430" s="293">
        <v>144600000</v>
      </c>
      <c r="D8430">
        <f t="shared" si="262"/>
        <v>6208030</v>
      </c>
      <c r="E8430">
        <f t="shared" si="263"/>
        <v>6236029</v>
      </c>
    </row>
    <row r="8431" spans="1:5">
      <c r="A8431">
        <v>6208031</v>
      </c>
      <c r="B8431">
        <v>6236030</v>
      </c>
      <c r="C8431" s="293">
        <v>140300000</v>
      </c>
      <c r="D8431">
        <f t="shared" si="262"/>
        <v>6208031</v>
      </c>
      <c r="E8431">
        <f t="shared" si="263"/>
        <v>6236030</v>
      </c>
    </row>
    <row r="8432" spans="1:5">
      <c r="A8432">
        <v>6208034</v>
      </c>
      <c r="B8432">
        <v>6236031</v>
      </c>
      <c r="C8432" s="293">
        <v>151500000</v>
      </c>
      <c r="D8432">
        <f t="shared" si="262"/>
        <v>6208034</v>
      </c>
      <c r="E8432">
        <f t="shared" si="263"/>
        <v>6236031</v>
      </c>
    </row>
    <row r="8433" spans="1:5">
      <c r="A8433">
        <v>6208035</v>
      </c>
      <c r="B8433">
        <v>6236032</v>
      </c>
      <c r="C8433" s="293">
        <v>138300000</v>
      </c>
      <c r="D8433">
        <f t="shared" si="262"/>
        <v>6208035</v>
      </c>
      <c r="E8433">
        <f t="shared" si="263"/>
        <v>6236032</v>
      </c>
    </row>
    <row r="8434" spans="1:5">
      <c r="A8434">
        <v>6208036</v>
      </c>
      <c r="B8434">
        <v>6236033</v>
      </c>
      <c r="C8434" s="293">
        <v>137500000</v>
      </c>
      <c r="D8434">
        <f t="shared" si="262"/>
        <v>6208036</v>
      </c>
      <c r="E8434">
        <f t="shared" si="263"/>
        <v>6236033</v>
      </c>
    </row>
    <row r="8435" spans="1:5">
      <c r="A8435">
        <v>6208037</v>
      </c>
      <c r="B8435">
        <v>6236034</v>
      </c>
      <c r="C8435" s="293">
        <v>182000000</v>
      </c>
      <c r="D8435">
        <f t="shared" si="262"/>
        <v>6208037</v>
      </c>
      <c r="E8435">
        <f t="shared" si="263"/>
        <v>6236034</v>
      </c>
    </row>
    <row r="8436" spans="1:5">
      <c r="A8436">
        <v>6208039</v>
      </c>
      <c r="B8436">
        <v>6236035</v>
      </c>
      <c r="C8436" s="293">
        <v>162000000</v>
      </c>
      <c r="D8436">
        <f t="shared" si="262"/>
        <v>6208039</v>
      </c>
      <c r="E8436">
        <f t="shared" si="263"/>
        <v>6236035</v>
      </c>
    </row>
    <row r="8437" spans="1:5">
      <c r="A8437">
        <v>6208040</v>
      </c>
      <c r="B8437">
        <v>6236036</v>
      </c>
      <c r="C8437" s="293">
        <v>161000000</v>
      </c>
      <c r="D8437">
        <f t="shared" si="262"/>
        <v>6208040</v>
      </c>
      <c r="E8437">
        <f t="shared" si="263"/>
        <v>6236036</v>
      </c>
    </row>
    <row r="8438" spans="1:5">
      <c r="A8438">
        <v>6208041</v>
      </c>
      <c r="B8438">
        <v>6236037</v>
      </c>
      <c r="C8438" s="293">
        <v>180000000</v>
      </c>
      <c r="D8438">
        <f t="shared" si="262"/>
        <v>6208041</v>
      </c>
      <c r="E8438">
        <f t="shared" si="263"/>
        <v>6236037</v>
      </c>
    </row>
    <row r="8439" spans="1:5">
      <c r="A8439">
        <v>6208043</v>
      </c>
      <c r="B8439">
        <v>6236038</v>
      </c>
      <c r="C8439" s="293">
        <v>140100000</v>
      </c>
      <c r="D8439">
        <f t="shared" si="262"/>
        <v>6208043</v>
      </c>
      <c r="E8439">
        <f t="shared" si="263"/>
        <v>6236038</v>
      </c>
    </row>
    <row r="8440" spans="1:5">
      <c r="A8440">
        <v>6208045</v>
      </c>
      <c r="B8440">
        <v>6236039</v>
      </c>
      <c r="C8440" s="293">
        <v>128600000</v>
      </c>
      <c r="D8440">
        <f t="shared" si="262"/>
        <v>6208045</v>
      </c>
      <c r="E8440">
        <f t="shared" si="263"/>
        <v>6236039</v>
      </c>
    </row>
    <row r="8441" spans="1:5">
      <c r="A8441">
        <v>6208046</v>
      </c>
      <c r="B8441">
        <v>6236040</v>
      </c>
      <c r="C8441" s="293">
        <v>164800000</v>
      </c>
      <c r="D8441">
        <f t="shared" si="262"/>
        <v>6208046</v>
      </c>
      <c r="E8441">
        <f t="shared" si="263"/>
        <v>6236040</v>
      </c>
    </row>
    <row r="8442" spans="1:5">
      <c r="A8442">
        <v>6208047</v>
      </c>
      <c r="B8442">
        <v>6236041</v>
      </c>
      <c r="C8442" s="293">
        <v>156900000</v>
      </c>
      <c r="D8442">
        <f t="shared" si="262"/>
        <v>6208047</v>
      </c>
      <c r="E8442">
        <f t="shared" si="263"/>
        <v>6236041</v>
      </c>
    </row>
    <row r="8443" spans="1:5">
      <c r="A8443">
        <v>6208051</v>
      </c>
      <c r="B8443">
        <v>6236042</v>
      </c>
      <c r="C8443" s="293">
        <v>141000000</v>
      </c>
      <c r="D8443">
        <f t="shared" si="262"/>
        <v>6208051</v>
      </c>
      <c r="E8443">
        <f t="shared" si="263"/>
        <v>6236042</v>
      </c>
    </row>
    <row r="8444" spans="1:5">
      <c r="A8444">
        <v>6208052</v>
      </c>
      <c r="B8444">
        <v>6236043</v>
      </c>
      <c r="C8444" s="293">
        <v>157200000</v>
      </c>
      <c r="D8444">
        <f t="shared" si="262"/>
        <v>6208052</v>
      </c>
      <c r="E8444">
        <f t="shared" si="263"/>
        <v>6236043</v>
      </c>
    </row>
    <row r="8445" spans="1:5">
      <c r="A8445">
        <v>6208053</v>
      </c>
      <c r="B8445">
        <v>6236044</v>
      </c>
      <c r="C8445" s="293">
        <v>165900000</v>
      </c>
      <c r="D8445">
        <f t="shared" si="262"/>
        <v>6208053</v>
      </c>
      <c r="E8445">
        <f t="shared" si="263"/>
        <v>6236044</v>
      </c>
    </row>
    <row r="8446" spans="1:5">
      <c r="A8446">
        <v>6208056</v>
      </c>
      <c r="B8446">
        <v>6236045</v>
      </c>
      <c r="C8446" s="293">
        <v>123100000</v>
      </c>
      <c r="D8446">
        <f t="shared" si="262"/>
        <v>6208056</v>
      </c>
      <c r="E8446">
        <f t="shared" si="263"/>
        <v>6236045</v>
      </c>
    </row>
    <row r="8447" spans="1:5">
      <c r="A8447">
        <v>6208060</v>
      </c>
      <c r="B8447">
        <v>6236046</v>
      </c>
      <c r="C8447" s="293">
        <v>174400000</v>
      </c>
      <c r="D8447">
        <f t="shared" si="262"/>
        <v>6208060</v>
      </c>
      <c r="E8447">
        <f t="shared" si="263"/>
        <v>6236046</v>
      </c>
    </row>
    <row r="8448" spans="1:5">
      <c r="A8448">
        <v>6208061</v>
      </c>
      <c r="B8448">
        <v>6236047</v>
      </c>
      <c r="C8448" s="293">
        <v>169000000</v>
      </c>
      <c r="D8448">
        <f t="shared" si="262"/>
        <v>6208061</v>
      </c>
      <c r="E8448">
        <f t="shared" si="263"/>
        <v>6236047</v>
      </c>
    </row>
    <row r="8449" spans="1:5">
      <c r="A8449">
        <v>6208063</v>
      </c>
      <c r="B8449">
        <v>6236048</v>
      </c>
      <c r="C8449" s="293">
        <v>180800000</v>
      </c>
      <c r="D8449">
        <f t="shared" si="262"/>
        <v>6208063</v>
      </c>
      <c r="E8449">
        <f t="shared" si="263"/>
        <v>6236048</v>
      </c>
    </row>
    <row r="8450" spans="1:5">
      <c r="A8450">
        <v>6208069</v>
      </c>
      <c r="B8450">
        <v>6236049</v>
      </c>
      <c r="C8450" s="293">
        <v>160700000</v>
      </c>
      <c r="D8450">
        <f t="shared" si="262"/>
        <v>6208069</v>
      </c>
      <c r="E8450">
        <f t="shared" si="263"/>
        <v>6236049</v>
      </c>
    </row>
    <row r="8451" spans="1:5">
      <c r="A8451">
        <v>6208070</v>
      </c>
      <c r="B8451">
        <v>6236050</v>
      </c>
      <c r="C8451" s="293">
        <v>164300000</v>
      </c>
      <c r="D8451">
        <f t="shared" ref="D8451:D8514" si="264">+A8451*1</f>
        <v>6208070</v>
      </c>
      <c r="E8451">
        <f t="shared" ref="E8451:E8514" si="265">+B8451*1</f>
        <v>6236050</v>
      </c>
    </row>
    <row r="8452" spans="1:5">
      <c r="A8452">
        <v>6208071</v>
      </c>
      <c r="B8452">
        <v>6236051</v>
      </c>
      <c r="C8452" s="293">
        <v>142400000</v>
      </c>
      <c r="D8452">
        <f t="shared" si="264"/>
        <v>6208071</v>
      </c>
      <c r="E8452">
        <f t="shared" si="265"/>
        <v>6236051</v>
      </c>
    </row>
    <row r="8453" spans="1:5">
      <c r="A8453">
        <v>6208075</v>
      </c>
      <c r="B8453">
        <v>6236052</v>
      </c>
      <c r="C8453" s="293">
        <v>105200000</v>
      </c>
      <c r="D8453">
        <f t="shared" si="264"/>
        <v>6208075</v>
      </c>
      <c r="E8453">
        <f t="shared" si="265"/>
        <v>6236052</v>
      </c>
    </row>
    <row r="8454" spans="1:5">
      <c r="A8454">
        <v>6208076</v>
      </c>
      <c r="B8454">
        <v>6236053</v>
      </c>
      <c r="C8454" s="293">
        <v>107500000</v>
      </c>
      <c r="D8454">
        <f t="shared" si="264"/>
        <v>6208076</v>
      </c>
      <c r="E8454">
        <f t="shared" si="265"/>
        <v>6236053</v>
      </c>
    </row>
    <row r="8455" spans="1:5">
      <c r="A8455">
        <v>6208079</v>
      </c>
      <c r="B8455">
        <v>6236054</v>
      </c>
      <c r="C8455" s="293">
        <v>153500000</v>
      </c>
      <c r="D8455">
        <f t="shared" si="264"/>
        <v>6208079</v>
      </c>
      <c r="E8455">
        <f t="shared" si="265"/>
        <v>6236054</v>
      </c>
    </row>
    <row r="8456" spans="1:5">
      <c r="A8456">
        <v>6208080</v>
      </c>
      <c r="B8456">
        <v>6236055</v>
      </c>
      <c r="C8456" s="293">
        <v>185900000</v>
      </c>
      <c r="D8456">
        <f t="shared" si="264"/>
        <v>6208080</v>
      </c>
      <c r="E8456">
        <f t="shared" si="265"/>
        <v>6236055</v>
      </c>
    </row>
    <row r="8457" spans="1:5">
      <c r="A8457">
        <v>6208081</v>
      </c>
      <c r="B8457">
        <v>6236056</v>
      </c>
      <c r="C8457" s="293">
        <v>160000000</v>
      </c>
      <c r="D8457">
        <f t="shared" si="264"/>
        <v>6208081</v>
      </c>
      <c r="E8457">
        <f t="shared" si="265"/>
        <v>6236056</v>
      </c>
    </row>
    <row r="8458" spans="1:5">
      <c r="A8458">
        <v>6208082</v>
      </c>
      <c r="B8458">
        <v>6236057</v>
      </c>
      <c r="C8458" s="293">
        <v>130600000</v>
      </c>
      <c r="D8458">
        <f t="shared" si="264"/>
        <v>6208082</v>
      </c>
      <c r="E8458">
        <f t="shared" si="265"/>
        <v>6236057</v>
      </c>
    </row>
    <row r="8459" spans="1:5">
      <c r="A8459">
        <v>6208084</v>
      </c>
      <c r="B8459">
        <v>6236058</v>
      </c>
      <c r="C8459" s="293">
        <v>111900000</v>
      </c>
      <c r="D8459">
        <f t="shared" si="264"/>
        <v>6208084</v>
      </c>
      <c r="E8459">
        <f t="shared" si="265"/>
        <v>6236058</v>
      </c>
    </row>
    <row r="8460" spans="1:5">
      <c r="A8460">
        <v>6208089</v>
      </c>
      <c r="B8460">
        <v>6236059</v>
      </c>
      <c r="C8460" s="293">
        <v>211200000</v>
      </c>
      <c r="D8460">
        <f t="shared" si="264"/>
        <v>6208089</v>
      </c>
      <c r="E8460">
        <f t="shared" si="265"/>
        <v>6236059</v>
      </c>
    </row>
    <row r="8461" spans="1:5">
      <c r="A8461">
        <v>6208090</v>
      </c>
      <c r="B8461">
        <v>6236060</v>
      </c>
      <c r="C8461" s="293">
        <v>175200000</v>
      </c>
      <c r="D8461">
        <f t="shared" si="264"/>
        <v>6208090</v>
      </c>
      <c r="E8461">
        <f t="shared" si="265"/>
        <v>6236060</v>
      </c>
    </row>
    <row r="8462" spans="1:5">
      <c r="A8462">
        <v>6208093</v>
      </c>
      <c r="B8462">
        <v>6236061</v>
      </c>
      <c r="C8462" s="293">
        <v>175100000</v>
      </c>
      <c r="D8462">
        <f t="shared" si="264"/>
        <v>6208093</v>
      </c>
      <c r="E8462">
        <f t="shared" si="265"/>
        <v>6236061</v>
      </c>
    </row>
    <row r="8463" spans="1:5">
      <c r="A8463">
        <v>6208098</v>
      </c>
      <c r="B8463">
        <v>6236062</v>
      </c>
      <c r="C8463" s="293">
        <v>165300000</v>
      </c>
      <c r="D8463">
        <f t="shared" si="264"/>
        <v>6208098</v>
      </c>
      <c r="E8463">
        <f t="shared" si="265"/>
        <v>6236062</v>
      </c>
    </row>
    <row r="8464" spans="1:5">
      <c r="A8464">
        <v>6208099</v>
      </c>
      <c r="B8464">
        <v>6236063</v>
      </c>
      <c r="C8464" s="293">
        <v>164500000</v>
      </c>
      <c r="D8464">
        <f t="shared" si="264"/>
        <v>6208099</v>
      </c>
      <c r="E8464">
        <f t="shared" si="265"/>
        <v>6236063</v>
      </c>
    </row>
    <row r="8465" spans="1:5">
      <c r="A8465">
        <v>6208101</v>
      </c>
      <c r="B8465">
        <v>6236064</v>
      </c>
      <c r="C8465" s="293">
        <v>130000000</v>
      </c>
      <c r="D8465">
        <f t="shared" si="264"/>
        <v>6208101</v>
      </c>
      <c r="E8465">
        <f t="shared" si="265"/>
        <v>6236064</v>
      </c>
    </row>
    <row r="8466" spans="1:5">
      <c r="A8466">
        <v>6208102</v>
      </c>
      <c r="B8466">
        <v>6236065</v>
      </c>
      <c r="C8466" s="293">
        <v>134500000</v>
      </c>
      <c r="D8466">
        <f t="shared" si="264"/>
        <v>6208102</v>
      </c>
      <c r="E8466">
        <f t="shared" si="265"/>
        <v>6236065</v>
      </c>
    </row>
    <row r="8467" spans="1:5">
      <c r="A8467">
        <v>6208114</v>
      </c>
      <c r="B8467">
        <v>6236066</v>
      </c>
      <c r="C8467" s="293">
        <v>148500000</v>
      </c>
      <c r="D8467">
        <f t="shared" si="264"/>
        <v>6208114</v>
      </c>
      <c r="E8467">
        <f t="shared" si="265"/>
        <v>6236066</v>
      </c>
    </row>
    <row r="8468" spans="1:5">
      <c r="A8468">
        <v>6208115</v>
      </c>
      <c r="B8468">
        <v>6236067</v>
      </c>
      <c r="C8468" s="293">
        <v>215600000</v>
      </c>
      <c r="D8468">
        <f t="shared" si="264"/>
        <v>6208115</v>
      </c>
      <c r="E8468">
        <f t="shared" si="265"/>
        <v>6236067</v>
      </c>
    </row>
    <row r="8469" spans="1:5">
      <c r="A8469">
        <v>6208116</v>
      </c>
      <c r="B8469">
        <v>6236068</v>
      </c>
      <c r="C8469" s="293">
        <v>218700000</v>
      </c>
      <c r="D8469">
        <f t="shared" si="264"/>
        <v>6208116</v>
      </c>
      <c r="E8469">
        <f t="shared" si="265"/>
        <v>6236068</v>
      </c>
    </row>
    <row r="8470" spans="1:5">
      <c r="A8470">
        <v>6208117</v>
      </c>
      <c r="B8470">
        <v>6236069</v>
      </c>
      <c r="C8470" s="293">
        <v>215000000</v>
      </c>
      <c r="D8470">
        <f t="shared" si="264"/>
        <v>6208117</v>
      </c>
      <c r="E8470">
        <f t="shared" si="265"/>
        <v>6236069</v>
      </c>
    </row>
    <row r="8471" spans="1:5">
      <c r="A8471">
        <v>6208118</v>
      </c>
      <c r="B8471">
        <v>6236070</v>
      </c>
      <c r="C8471" s="293">
        <v>207300000</v>
      </c>
      <c r="D8471">
        <f t="shared" si="264"/>
        <v>6208118</v>
      </c>
      <c r="E8471">
        <f t="shared" si="265"/>
        <v>6236070</v>
      </c>
    </row>
    <row r="8472" spans="1:5">
      <c r="A8472">
        <v>6208119</v>
      </c>
      <c r="B8472">
        <v>6236071</v>
      </c>
      <c r="C8472" s="293">
        <v>193700000</v>
      </c>
      <c r="D8472">
        <f t="shared" si="264"/>
        <v>6208119</v>
      </c>
      <c r="E8472">
        <f t="shared" si="265"/>
        <v>6236071</v>
      </c>
    </row>
    <row r="8473" spans="1:5">
      <c r="A8473">
        <v>6208120</v>
      </c>
      <c r="B8473">
        <v>6236072</v>
      </c>
      <c r="C8473" s="293">
        <v>188800000</v>
      </c>
      <c r="D8473">
        <f t="shared" si="264"/>
        <v>6208120</v>
      </c>
      <c r="E8473">
        <f t="shared" si="265"/>
        <v>6236072</v>
      </c>
    </row>
    <row r="8474" spans="1:5">
      <c r="A8474">
        <v>6208121</v>
      </c>
      <c r="B8474">
        <v>6236073</v>
      </c>
      <c r="C8474" s="293">
        <v>184600000</v>
      </c>
      <c r="D8474">
        <f t="shared" si="264"/>
        <v>6208121</v>
      </c>
      <c r="E8474">
        <f t="shared" si="265"/>
        <v>6236073</v>
      </c>
    </row>
    <row r="8475" spans="1:5">
      <c r="A8475">
        <v>6208122</v>
      </c>
      <c r="B8475">
        <v>6236074</v>
      </c>
      <c r="C8475" s="293">
        <v>175700000</v>
      </c>
      <c r="D8475">
        <f t="shared" si="264"/>
        <v>6208122</v>
      </c>
      <c r="E8475">
        <f t="shared" si="265"/>
        <v>6236074</v>
      </c>
    </row>
    <row r="8476" spans="1:5">
      <c r="A8476">
        <v>6208123</v>
      </c>
      <c r="B8476">
        <v>6236075</v>
      </c>
      <c r="C8476" s="293">
        <v>241800000</v>
      </c>
      <c r="D8476">
        <f t="shared" si="264"/>
        <v>6208123</v>
      </c>
      <c r="E8476">
        <f t="shared" si="265"/>
        <v>6236075</v>
      </c>
    </row>
    <row r="8477" spans="1:5">
      <c r="A8477">
        <v>6208124</v>
      </c>
      <c r="B8477">
        <v>6236076</v>
      </c>
      <c r="C8477" s="293">
        <v>135300000</v>
      </c>
      <c r="D8477">
        <f t="shared" si="264"/>
        <v>6208124</v>
      </c>
      <c r="E8477">
        <f t="shared" si="265"/>
        <v>6236076</v>
      </c>
    </row>
    <row r="8478" spans="1:5">
      <c r="A8478">
        <v>6208125</v>
      </c>
      <c r="B8478">
        <v>6236077</v>
      </c>
      <c r="C8478" s="293">
        <v>122400000</v>
      </c>
      <c r="D8478">
        <f t="shared" si="264"/>
        <v>6208125</v>
      </c>
      <c r="E8478">
        <f t="shared" si="265"/>
        <v>6236077</v>
      </c>
    </row>
    <row r="8479" spans="1:5">
      <c r="A8479">
        <v>6208126</v>
      </c>
      <c r="B8479">
        <v>6236078</v>
      </c>
      <c r="C8479" s="293">
        <v>111600000</v>
      </c>
      <c r="D8479">
        <f t="shared" si="264"/>
        <v>6208126</v>
      </c>
      <c r="E8479">
        <f t="shared" si="265"/>
        <v>6236078</v>
      </c>
    </row>
    <row r="8480" spans="1:5">
      <c r="A8480">
        <v>6208127</v>
      </c>
      <c r="B8480">
        <v>6236079</v>
      </c>
      <c r="C8480" s="293">
        <v>185200000</v>
      </c>
      <c r="D8480">
        <f t="shared" si="264"/>
        <v>6208127</v>
      </c>
      <c r="E8480">
        <f t="shared" si="265"/>
        <v>6236079</v>
      </c>
    </row>
    <row r="8481" spans="1:5">
      <c r="A8481">
        <v>6208128</v>
      </c>
      <c r="B8481">
        <v>6236080</v>
      </c>
      <c r="C8481" s="293">
        <v>115600000</v>
      </c>
      <c r="D8481">
        <f t="shared" si="264"/>
        <v>6208128</v>
      </c>
      <c r="E8481">
        <f t="shared" si="265"/>
        <v>6236080</v>
      </c>
    </row>
    <row r="8482" spans="1:5">
      <c r="A8482">
        <v>6208129</v>
      </c>
      <c r="B8482">
        <v>6236081</v>
      </c>
      <c r="C8482" s="293">
        <v>116600000</v>
      </c>
      <c r="D8482">
        <f t="shared" si="264"/>
        <v>6208129</v>
      </c>
      <c r="E8482">
        <f t="shared" si="265"/>
        <v>6236081</v>
      </c>
    </row>
    <row r="8483" spans="1:5">
      <c r="A8483">
        <v>6208130</v>
      </c>
      <c r="B8483">
        <v>6236082</v>
      </c>
      <c r="C8483" s="293">
        <v>166900000</v>
      </c>
      <c r="D8483">
        <f t="shared" si="264"/>
        <v>6208130</v>
      </c>
      <c r="E8483">
        <f t="shared" si="265"/>
        <v>6236082</v>
      </c>
    </row>
    <row r="8484" spans="1:5">
      <c r="A8484">
        <v>6208131</v>
      </c>
      <c r="B8484">
        <v>6236083</v>
      </c>
      <c r="C8484" s="293">
        <v>215400000</v>
      </c>
      <c r="D8484">
        <f t="shared" si="264"/>
        <v>6208131</v>
      </c>
      <c r="E8484">
        <f t="shared" si="265"/>
        <v>6236083</v>
      </c>
    </row>
    <row r="8485" spans="1:5">
      <c r="A8485">
        <v>6208132</v>
      </c>
      <c r="B8485">
        <v>6236084</v>
      </c>
      <c r="C8485" s="293">
        <v>159900000</v>
      </c>
      <c r="D8485">
        <f t="shared" si="264"/>
        <v>6208132</v>
      </c>
      <c r="E8485">
        <f t="shared" si="265"/>
        <v>6236084</v>
      </c>
    </row>
    <row r="8486" spans="1:5">
      <c r="A8486">
        <v>6208133</v>
      </c>
      <c r="B8486">
        <v>6236085</v>
      </c>
      <c r="C8486" s="293">
        <v>163400000</v>
      </c>
      <c r="D8486">
        <f t="shared" si="264"/>
        <v>6208133</v>
      </c>
      <c r="E8486">
        <f t="shared" si="265"/>
        <v>6236085</v>
      </c>
    </row>
    <row r="8487" spans="1:5">
      <c r="A8487">
        <v>6208134</v>
      </c>
      <c r="B8487">
        <v>6236086</v>
      </c>
      <c r="C8487" s="293">
        <v>181200000</v>
      </c>
      <c r="D8487">
        <f t="shared" si="264"/>
        <v>6208134</v>
      </c>
      <c r="E8487">
        <f t="shared" si="265"/>
        <v>6236086</v>
      </c>
    </row>
    <row r="8488" spans="1:5">
      <c r="A8488">
        <v>6208135</v>
      </c>
      <c r="B8488">
        <v>6236087</v>
      </c>
      <c r="C8488" s="293">
        <v>142100000</v>
      </c>
      <c r="D8488">
        <f t="shared" si="264"/>
        <v>6208135</v>
      </c>
      <c r="E8488">
        <f t="shared" si="265"/>
        <v>6236087</v>
      </c>
    </row>
    <row r="8489" spans="1:5">
      <c r="A8489">
        <v>6208136</v>
      </c>
      <c r="B8489">
        <v>6236088</v>
      </c>
      <c r="C8489" s="293">
        <v>153700000</v>
      </c>
      <c r="D8489">
        <f t="shared" si="264"/>
        <v>6208136</v>
      </c>
      <c r="E8489">
        <f t="shared" si="265"/>
        <v>6236088</v>
      </c>
    </row>
    <row r="8490" spans="1:5">
      <c r="A8490">
        <v>6208137</v>
      </c>
      <c r="B8490">
        <v>6236089</v>
      </c>
      <c r="C8490" s="293">
        <v>118800000</v>
      </c>
      <c r="D8490">
        <f t="shared" si="264"/>
        <v>6208137</v>
      </c>
      <c r="E8490">
        <f t="shared" si="265"/>
        <v>6236089</v>
      </c>
    </row>
    <row r="8491" spans="1:5">
      <c r="A8491">
        <v>6208138</v>
      </c>
      <c r="B8491">
        <v>6236090</v>
      </c>
      <c r="C8491" s="293">
        <v>125700000</v>
      </c>
      <c r="D8491">
        <f t="shared" si="264"/>
        <v>6208138</v>
      </c>
      <c r="E8491">
        <f t="shared" si="265"/>
        <v>6236090</v>
      </c>
    </row>
    <row r="8492" spans="1:5">
      <c r="A8492">
        <v>6208139</v>
      </c>
      <c r="B8492">
        <v>6236091</v>
      </c>
      <c r="C8492" s="293">
        <v>117100000</v>
      </c>
      <c r="D8492">
        <f t="shared" si="264"/>
        <v>6208139</v>
      </c>
      <c r="E8492">
        <f t="shared" si="265"/>
        <v>6236091</v>
      </c>
    </row>
    <row r="8493" spans="1:5">
      <c r="A8493">
        <v>6208140</v>
      </c>
      <c r="B8493">
        <v>6236092</v>
      </c>
      <c r="C8493" s="293">
        <v>120600000</v>
      </c>
      <c r="D8493">
        <f t="shared" si="264"/>
        <v>6208140</v>
      </c>
      <c r="E8493">
        <f t="shared" si="265"/>
        <v>6236092</v>
      </c>
    </row>
    <row r="8494" spans="1:5">
      <c r="A8494">
        <v>6208141</v>
      </c>
      <c r="B8494">
        <v>6236093</v>
      </c>
      <c r="C8494" s="293">
        <v>149700000</v>
      </c>
      <c r="D8494">
        <f t="shared" si="264"/>
        <v>6208141</v>
      </c>
      <c r="E8494">
        <f t="shared" si="265"/>
        <v>6236093</v>
      </c>
    </row>
    <row r="8495" spans="1:5">
      <c r="A8495">
        <v>6208142</v>
      </c>
      <c r="B8495">
        <v>6236094</v>
      </c>
      <c r="C8495" s="293">
        <v>135400000</v>
      </c>
      <c r="D8495">
        <f t="shared" si="264"/>
        <v>6208142</v>
      </c>
      <c r="E8495">
        <f t="shared" si="265"/>
        <v>6236094</v>
      </c>
    </row>
    <row r="8496" spans="1:5">
      <c r="A8496">
        <v>6208143</v>
      </c>
      <c r="B8496">
        <v>6236095</v>
      </c>
      <c r="C8496" s="293">
        <v>156200000</v>
      </c>
      <c r="D8496">
        <f t="shared" si="264"/>
        <v>6208143</v>
      </c>
      <c r="E8496">
        <f t="shared" si="265"/>
        <v>6236095</v>
      </c>
    </row>
    <row r="8497" spans="1:5">
      <c r="A8497">
        <v>6208144</v>
      </c>
      <c r="B8497">
        <v>6236096</v>
      </c>
      <c r="C8497" s="293">
        <v>162700000</v>
      </c>
      <c r="D8497">
        <f t="shared" si="264"/>
        <v>6208144</v>
      </c>
      <c r="E8497">
        <f t="shared" si="265"/>
        <v>6236096</v>
      </c>
    </row>
    <row r="8498" spans="1:5">
      <c r="A8498">
        <v>6208145</v>
      </c>
      <c r="B8498">
        <v>6236097</v>
      </c>
      <c r="C8498" s="293">
        <v>188600000</v>
      </c>
      <c r="D8498">
        <f t="shared" si="264"/>
        <v>6208145</v>
      </c>
      <c r="E8498">
        <f t="shared" si="265"/>
        <v>6236097</v>
      </c>
    </row>
    <row r="8499" spans="1:5">
      <c r="A8499">
        <v>6208146</v>
      </c>
      <c r="B8499">
        <v>6236098</v>
      </c>
      <c r="C8499" s="293">
        <v>176800000</v>
      </c>
      <c r="D8499">
        <f t="shared" si="264"/>
        <v>6208146</v>
      </c>
      <c r="E8499">
        <f t="shared" si="265"/>
        <v>6236098</v>
      </c>
    </row>
    <row r="8500" spans="1:5">
      <c r="A8500">
        <v>6208147</v>
      </c>
      <c r="B8500">
        <v>6236099</v>
      </c>
      <c r="C8500" s="293">
        <v>171500000</v>
      </c>
      <c r="D8500">
        <f t="shared" si="264"/>
        <v>6208147</v>
      </c>
      <c r="E8500">
        <f t="shared" si="265"/>
        <v>6236099</v>
      </c>
    </row>
    <row r="8501" spans="1:5">
      <c r="A8501">
        <v>6208148</v>
      </c>
      <c r="B8501">
        <v>6236100</v>
      </c>
      <c r="C8501" s="293">
        <v>147000000</v>
      </c>
      <c r="D8501">
        <f t="shared" si="264"/>
        <v>6208148</v>
      </c>
      <c r="E8501">
        <f t="shared" si="265"/>
        <v>6236100</v>
      </c>
    </row>
    <row r="8502" spans="1:5">
      <c r="A8502">
        <v>6208149</v>
      </c>
      <c r="B8502">
        <v>6236101</v>
      </c>
      <c r="C8502" s="293">
        <v>273900000</v>
      </c>
      <c r="D8502">
        <f t="shared" si="264"/>
        <v>6208149</v>
      </c>
      <c r="E8502">
        <f t="shared" si="265"/>
        <v>6236101</v>
      </c>
    </row>
    <row r="8503" spans="1:5">
      <c r="A8503">
        <v>6208150</v>
      </c>
      <c r="B8503">
        <v>6236102</v>
      </c>
      <c r="C8503" s="293">
        <v>261000000</v>
      </c>
      <c r="D8503">
        <f t="shared" si="264"/>
        <v>6208150</v>
      </c>
      <c r="E8503">
        <f t="shared" si="265"/>
        <v>6236102</v>
      </c>
    </row>
    <row r="8504" spans="1:5">
      <c r="A8504">
        <v>6206094</v>
      </c>
      <c r="B8504">
        <v>6236103</v>
      </c>
      <c r="C8504" s="293">
        <v>239900000</v>
      </c>
      <c r="D8504">
        <f t="shared" si="264"/>
        <v>6206094</v>
      </c>
      <c r="E8504">
        <f t="shared" si="265"/>
        <v>6236103</v>
      </c>
    </row>
    <row r="8505" spans="1:5">
      <c r="A8505">
        <v>6206095</v>
      </c>
      <c r="B8505">
        <v>6236104</v>
      </c>
      <c r="C8505" s="293">
        <v>161900000</v>
      </c>
      <c r="D8505">
        <f t="shared" si="264"/>
        <v>6206095</v>
      </c>
      <c r="E8505">
        <f t="shared" si="265"/>
        <v>6236104</v>
      </c>
    </row>
    <row r="8506" spans="1:5">
      <c r="A8506">
        <v>6206096</v>
      </c>
      <c r="B8506">
        <v>6236105</v>
      </c>
      <c r="C8506" s="293">
        <v>128900000</v>
      </c>
      <c r="D8506">
        <f t="shared" si="264"/>
        <v>6206096</v>
      </c>
      <c r="E8506">
        <f t="shared" si="265"/>
        <v>6236105</v>
      </c>
    </row>
    <row r="8507" spans="1:5">
      <c r="A8507">
        <v>6206098</v>
      </c>
      <c r="B8507">
        <v>6236106</v>
      </c>
      <c r="C8507" s="293">
        <v>169900000</v>
      </c>
      <c r="D8507">
        <f t="shared" si="264"/>
        <v>6206098</v>
      </c>
      <c r="E8507">
        <f t="shared" si="265"/>
        <v>6236106</v>
      </c>
    </row>
    <row r="8508" spans="1:5">
      <c r="A8508">
        <v>6206099</v>
      </c>
      <c r="B8508">
        <v>6236107</v>
      </c>
      <c r="C8508" s="293">
        <v>134900000</v>
      </c>
      <c r="D8508">
        <f t="shared" si="264"/>
        <v>6206099</v>
      </c>
      <c r="E8508">
        <f t="shared" si="265"/>
        <v>6236107</v>
      </c>
    </row>
    <row r="8509" spans="1:5">
      <c r="A8509">
        <v>6208151</v>
      </c>
      <c r="B8509">
        <v>6236108</v>
      </c>
      <c r="C8509" s="293">
        <v>289900000</v>
      </c>
      <c r="D8509">
        <f t="shared" si="264"/>
        <v>6208151</v>
      </c>
      <c r="E8509">
        <f t="shared" si="265"/>
        <v>6236108</v>
      </c>
    </row>
    <row r="8510" spans="1:5">
      <c r="A8510">
        <v>6208152</v>
      </c>
      <c r="B8510">
        <v>6236109</v>
      </c>
      <c r="C8510" s="293">
        <v>287900000</v>
      </c>
      <c r="D8510">
        <f t="shared" si="264"/>
        <v>6208152</v>
      </c>
      <c r="E8510">
        <f t="shared" si="265"/>
        <v>6236109</v>
      </c>
    </row>
    <row r="8511" spans="1:5">
      <c r="A8511">
        <v>6206101</v>
      </c>
      <c r="B8511">
        <v>6236110</v>
      </c>
      <c r="C8511" s="293">
        <v>150000000</v>
      </c>
      <c r="D8511">
        <f t="shared" si="264"/>
        <v>6206101</v>
      </c>
      <c r="E8511">
        <f t="shared" si="265"/>
        <v>6236110</v>
      </c>
    </row>
    <row r="8512" spans="1:5">
      <c r="A8512">
        <v>6206102</v>
      </c>
      <c r="B8512">
        <v>6236111</v>
      </c>
      <c r="C8512" s="293">
        <v>153900000</v>
      </c>
      <c r="D8512">
        <f t="shared" si="264"/>
        <v>6206102</v>
      </c>
      <c r="E8512">
        <f t="shared" si="265"/>
        <v>6236111</v>
      </c>
    </row>
    <row r="8513" spans="1:5">
      <c r="A8513">
        <v>6206105</v>
      </c>
      <c r="B8513">
        <v>6236112</v>
      </c>
      <c r="C8513" s="293">
        <v>129400000</v>
      </c>
      <c r="D8513">
        <f t="shared" si="264"/>
        <v>6206105</v>
      </c>
      <c r="E8513">
        <f t="shared" si="265"/>
        <v>6236112</v>
      </c>
    </row>
    <row r="8514" spans="1:5">
      <c r="A8514">
        <v>6206107</v>
      </c>
      <c r="B8514">
        <v>6236113</v>
      </c>
      <c r="C8514" s="293">
        <v>215900000</v>
      </c>
      <c r="D8514">
        <f t="shared" si="264"/>
        <v>6206107</v>
      </c>
      <c r="E8514">
        <f t="shared" si="265"/>
        <v>6236113</v>
      </c>
    </row>
    <row r="8515" spans="1:5">
      <c r="A8515">
        <v>6206007</v>
      </c>
      <c r="B8515">
        <v>6237001</v>
      </c>
      <c r="C8515" s="293">
        <v>62400000</v>
      </c>
      <c r="D8515">
        <f t="shared" ref="D8515:D8578" si="266">+A8515*1</f>
        <v>6206007</v>
      </c>
      <c r="E8515">
        <f t="shared" ref="E8515:E8578" si="267">+B8515*1</f>
        <v>6237001</v>
      </c>
    </row>
    <row r="8516" spans="1:5">
      <c r="A8516">
        <v>6206011</v>
      </c>
      <c r="B8516">
        <v>6237002</v>
      </c>
      <c r="C8516" s="293">
        <v>55600000</v>
      </c>
      <c r="D8516">
        <f t="shared" si="266"/>
        <v>6206011</v>
      </c>
      <c r="E8516">
        <f t="shared" si="267"/>
        <v>6237002</v>
      </c>
    </row>
    <row r="8517" spans="1:5">
      <c r="A8517">
        <v>6206020</v>
      </c>
      <c r="B8517">
        <v>6237003</v>
      </c>
      <c r="C8517" s="293">
        <v>57800000</v>
      </c>
      <c r="D8517">
        <f t="shared" si="266"/>
        <v>6206020</v>
      </c>
      <c r="E8517">
        <f t="shared" si="267"/>
        <v>6237003</v>
      </c>
    </row>
    <row r="8518" spans="1:5">
      <c r="A8518">
        <v>6206033</v>
      </c>
      <c r="B8518">
        <v>6237004</v>
      </c>
      <c r="C8518" s="293">
        <v>57800000</v>
      </c>
      <c r="D8518">
        <f t="shared" si="266"/>
        <v>6206033</v>
      </c>
      <c r="E8518">
        <f t="shared" si="267"/>
        <v>6237004</v>
      </c>
    </row>
    <row r="8519" spans="1:5">
      <c r="A8519">
        <v>6206034</v>
      </c>
      <c r="B8519">
        <v>6237005</v>
      </c>
      <c r="C8519" s="293">
        <v>58200000</v>
      </c>
      <c r="D8519">
        <f t="shared" si="266"/>
        <v>6206034</v>
      </c>
      <c r="E8519">
        <f t="shared" si="267"/>
        <v>6237005</v>
      </c>
    </row>
    <row r="8520" spans="1:5">
      <c r="A8520">
        <v>6206043</v>
      </c>
      <c r="B8520">
        <v>6237006</v>
      </c>
      <c r="C8520" s="293">
        <v>61000000</v>
      </c>
      <c r="D8520">
        <f t="shared" si="266"/>
        <v>6206043</v>
      </c>
      <c r="E8520">
        <f t="shared" si="267"/>
        <v>6237006</v>
      </c>
    </row>
    <row r="8521" spans="1:5">
      <c r="A8521">
        <v>6206053</v>
      </c>
      <c r="B8521">
        <v>6237007</v>
      </c>
      <c r="C8521" s="293">
        <v>60500000</v>
      </c>
      <c r="D8521">
        <f t="shared" si="266"/>
        <v>6206053</v>
      </c>
      <c r="E8521">
        <f t="shared" si="267"/>
        <v>6237007</v>
      </c>
    </row>
    <row r="8522" spans="1:5">
      <c r="A8522">
        <v>6206057</v>
      </c>
      <c r="B8522">
        <v>6237008</v>
      </c>
      <c r="C8522" s="293">
        <v>62500000</v>
      </c>
      <c r="D8522">
        <f t="shared" si="266"/>
        <v>6206057</v>
      </c>
      <c r="E8522">
        <f t="shared" si="267"/>
        <v>6237008</v>
      </c>
    </row>
    <row r="8523" spans="1:5">
      <c r="A8523">
        <v>6206063</v>
      </c>
      <c r="B8523">
        <v>6237009</v>
      </c>
      <c r="C8523" s="293">
        <v>59600000</v>
      </c>
      <c r="D8523">
        <f t="shared" si="266"/>
        <v>6206063</v>
      </c>
      <c r="E8523">
        <f t="shared" si="267"/>
        <v>6237009</v>
      </c>
    </row>
    <row r="8524" spans="1:5">
      <c r="A8524">
        <v>6206065</v>
      </c>
      <c r="B8524">
        <v>6237010</v>
      </c>
      <c r="C8524" s="293">
        <v>100000000</v>
      </c>
      <c r="D8524">
        <f t="shared" si="266"/>
        <v>6206065</v>
      </c>
      <c r="E8524">
        <f t="shared" si="267"/>
        <v>6237010</v>
      </c>
    </row>
    <row r="8525" spans="1:5">
      <c r="A8525">
        <v>6206068</v>
      </c>
      <c r="B8525">
        <v>6237011</v>
      </c>
      <c r="C8525" s="293">
        <v>58400000</v>
      </c>
      <c r="D8525">
        <f t="shared" si="266"/>
        <v>6206068</v>
      </c>
      <c r="E8525">
        <f t="shared" si="267"/>
        <v>6237011</v>
      </c>
    </row>
    <row r="8526" spans="1:5">
      <c r="A8526">
        <v>6206103</v>
      </c>
      <c r="B8526">
        <v>6237012</v>
      </c>
      <c r="C8526" s="293">
        <v>125900000</v>
      </c>
      <c r="D8526">
        <f t="shared" si="266"/>
        <v>6206103</v>
      </c>
      <c r="E8526">
        <f t="shared" si="267"/>
        <v>6237012</v>
      </c>
    </row>
    <row r="8527" spans="1:5">
      <c r="A8527">
        <v>6206104</v>
      </c>
      <c r="B8527">
        <v>6237013</v>
      </c>
      <c r="C8527" s="293">
        <v>139900000</v>
      </c>
      <c r="D8527">
        <f t="shared" si="266"/>
        <v>6206104</v>
      </c>
      <c r="E8527">
        <f t="shared" si="267"/>
        <v>6237013</v>
      </c>
    </row>
    <row r="8528" spans="1:5">
      <c r="A8528">
        <v>6207001</v>
      </c>
      <c r="B8528">
        <v>6241001</v>
      </c>
      <c r="C8528" s="293">
        <v>84800000</v>
      </c>
      <c r="D8528">
        <f t="shared" si="266"/>
        <v>6207001</v>
      </c>
      <c r="E8528">
        <f t="shared" si="267"/>
        <v>6241001</v>
      </c>
    </row>
    <row r="8529" spans="1:5">
      <c r="A8529">
        <v>6207002</v>
      </c>
      <c r="B8529">
        <v>6241002</v>
      </c>
      <c r="C8529" s="293">
        <v>90300000</v>
      </c>
      <c r="D8529">
        <f t="shared" si="266"/>
        <v>6207002</v>
      </c>
      <c r="E8529">
        <f t="shared" si="267"/>
        <v>6241002</v>
      </c>
    </row>
    <row r="8530" spans="1:5">
      <c r="A8530">
        <v>6207003</v>
      </c>
      <c r="B8530">
        <v>6241003</v>
      </c>
      <c r="C8530" s="293">
        <v>106800000</v>
      </c>
      <c r="D8530">
        <f t="shared" si="266"/>
        <v>6207003</v>
      </c>
      <c r="E8530">
        <f t="shared" si="267"/>
        <v>6241003</v>
      </c>
    </row>
    <row r="8531" spans="1:5">
      <c r="A8531">
        <v>6207004</v>
      </c>
      <c r="B8531">
        <v>6241004</v>
      </c>
      <c r="C8531" s="293">
        <v>82900000</v>
      </c>
      <c r="D8531">
        <f t="shared" si="266"/>
        <v>6207004</v>
      </c>
      <c r="E8531">
        <f t="shared" si="267"/>
        <v>6241004</v>
      </c>
    </row>
    <row r="8532" spans="1:5">
      <c r="A8532">
        <v>6207005</v>
      </c>
      <c r="B8532">
        <v>6241005</v>
      </c>
      <c r="C8532" s="293">
        <v>90300000</v>
      </c>
      <c r="D8532">
        <f t="shared" si="266"/>
        <v>6207005</v>
      </c>
      <c r="E8532">
        <f t="shared" si="267"/>
        <v>6241005</v>
      </c>
    </row>
    <row r="8533" spans="1:5">
      <c r="A8533">
        <v>6207006</v>
      </c>
      <c r="B8533">
        <v>6241006</v>
      </c>
      <c r="C8533" s="293">
        <v>105700000</v>
      </c>
      <c r="D8533">
        <f t="shared" si="266"/>
        <v>6207006</v>
      </c>
      <c r="E8533">
        <f t="shared" si="267"/>
        <v>6241006</v>
      </c>
    </row>
    <row r="8534" spans="1:5">
      <c r="A8534">
        <v>6221001</v>
      </c>
      <c r="B8534">
        <v>6242001</v>
      </c>
      <c r="C8534" s="293">
        <v>103000000</v>
      </c>
      <c r="D8534">
        <f t="shared" si="266"/>
        <v>6221001</v>
      </c>
      <c r="E8534">
        <f t="shared" si="267"/>
        <v>6242001</v>
      </c>
    </row>
    <row r="8535" spans="1:5">
      <c r="A8535">
        <v>6221002</v>
      </c>
      <c r="B8535">
        <v>6242002</v>
      </c>
      <c r="C8535" s="293">
        <v>105000000</v>
      </c>
      <c r="D8535">
        <f t="shared" si="266"/>
        <v>6221002</v>
      </c>
      <c r="E8535">
        <f t="shared" si="267"/>
        <v>6242002</v>
      </c>
    </row>
    <row r="8536" spans="1:5">
      <c r="A8536">
        <v>6221003</v>
      </c>
      <c r="B8536">
        <v>6242003</v>
      </c>
      <c r="C8536" s="293">
        <v>116200000</v>
      </c>
      <c r="D8536">
        <f t="shared" si="266"/>
        <v>6221003</v>
      </c>
      <c r="E8536">
        <f t="shared" si="267"/>
        <v>6242003</v>
      </c>
    </row>
    <row r="8537" spans="1:5">
      <c r="A8537">
        <v>6221004</v>
      </c>
      <c r="B8537">
        <v>6242004</v>
      </c>
      <c r="C8537" s="293">
        <v>88600000</v>
      </c>
      <c r="D8537">
        <f t="shared" si="266"/>
        <v>6221004</v>
      </c>
      <c r="E8537">
        <f t="shared" si="267"/>
        <v>6242004</v>
      </c>
    </row>
    <row r="8538" spans="1:5">
      <c r="A8538">
        <v>6221005</v>
      </c>
      <c r="B8538">
        <v>6242005</v>
      </c>
      <c r="C8538" s="293">
        <v>104300000</v>
      </c>
      <c r="D8538">
        <f t="shared" si="266"/>
        <v>6221005</v>
      </c>
      <c r="E8538">
        <f t="shared" si="267"/>
        <v>6242005</v>
      </c>
    </row>
    <row r="8539" spans="1:5">
      <c r="A8539">
        <v>6221006</v>
      </c>
      <c r="B8539">
        <v>6242006</v>
      </c>
      <c r="C8539" s="293">
        <v>114600000</v>
      </c>
      <c r="D8539">
        <f t="shared" si="266"/>
        <v>6221006</v>
      </c>
      <c r="E8539">
        <f t="shared" si="267"/>
        <v>6242006</v>
      </c>
    </row>
    <row r="8540" spans="1:5">
      <c r="A8540">
        <v>6221007</v>
      </c>
      <c r="B8540">
        <v>6242007</v>
      </c>
      <c r="C8540" s="293">
        <v>116200000</v>
      </c>
      <c r="D8540">
        <f t="shared" si="266"/>
        <v>6221007</v>
      </c>
      <c r="E8540">
        <f t="shared" si="267"/>
        <v>6242007</v>
      </c>
    </row>
    <row r="8541" spans="1:5">
      <c r="A8541">
        <v>6221008</v>
      </c>
      <c r="B8541">
        <v>6242008</v>
      </c>
      <c r="C8541" s="293">
        <v>114800000</v>
      </c>
      <c r="D8541">
        <f t="shared" si="266"/>
        <v>6221008</v>
      </c>
      <c r="E8541">
        <f t="shared" si="267"/>
        <v>6242008</v>
      </c>
    </row>
    <row r="8542" spans="1:5">
      <c r="A8542">
        <v>6221009</v>
      </c>
      <c r="B8542">
        <v>6242009</v>
      </c>
      <c r="C8542" s="293">
        <v>157300000</v>
      </c>
      <c r="D8542">
        <f t="shared" si="266"/>
        <v>6221009</v>
      </c>
      <c r="E8542">
        <f t="shared" si="267"/>
        <v>6242009</v>
      </c>
    </row>
    <row r="8543" spans="1:5">
      <c r="A8543">
        <v>6221010</v>
      </c>
      <c r="B8543">
        <v>6242010</v>
      </c>
      <c r="C8543" s="293">
        <v>153500000</v>
      </c>
      <c r="D8543">
        <f t="shared" si="266"/>
        <v>6221010</v>
      </c>
      <c r="E8543">
        <f t="shared" si="267"/>
        <v>6242010</v>
      </c>
    </row>
    <row r="8544" spans="1:5">
      <c r="A8544">
        <v>6221011</v>
      </c>
      <c r="B8544">
        <v>6242011</v>
      </c>
      <c r="C8544" s="293">
        <v>164000000</v>
      </c>
      <c r="D8544">
        <f t="shared" si="266"/>
        <v>6221011</v>
      </c>
      <c r="E8544">
        <f t="shared" si="267"/>
        <v>6242011</v>
      </c>
    </row>
    <row r="8545" spans="1:5">
      <c r="A8545">
        <v>6221012</v>
      </c>
      <c r="B8545">
        <v>6242012</v>
      </c>
      <c r="C8545" s="293">
        <v>162100000</v>
      </c>
      <c r="D8545">
        <f t="shared" si="266"/>
        <v>6221012</v>
      </c>
      <c r="E8545">
        <f t="shared" si="267"/>
        <v>6242012</v>
      </c>
    </row>
    <row r="8546" spans="1:5">
      <c r="A8546">
        <v>6221013</v>
      </c>
      <c r="B8546">
        <v>6242013</v>
      </c>
      <c r="C8546" s="293">
        <v>156800000</v>
      </c>
      <c r="D8546">
        <f t="shared" si="266"/>
        <v>6221013</v>
      </c>
      <c r="E8546">
        <f t="shared" si="267"/>
        <v>6242013</v>
      </c>
    </row>
    <row r="8547" spans="1:5">
      <c r="A8547">
        <v>6221014</v>
      </c>
      <c r="B8547">
        <v>6242014</v>
      </c>
      <c r="C8547" s="293">
        <v>166600000</v>
      </c>
      <c r="D8547">
        <f t="shared" si="266"/>
        <v>6221014</v>
      </c>
      <c r="E8547">
        <f t="shared" si="267"/>
        <v>6242014</v>
      </c>
    </row>
    <row r="8548" spans="1:5">
      <c r="A8548">
        <v>6221015</v>
      </c>
      <c r="B8548">
        <v>6242015</v>
      </c>
      <c r="C8548" s="293">
        <v>177200000</v>
      </c>
      <c r="D8548">
        <f t="shared" si="266"/>
        <v>6221015</v>
      </c>
      <c r="E8548">
        <f t="shared" si="267"/>
        <v>6242015</v>
      </c>
    </row>
    <row r="8549" spans="1:5">
      <c r="A8549">
        <v>6221016</v>
      </c>
      <c r="B8549">
        <v>6242016</v>
      </c>
      <c r="C8549" s="293">
        <v>103100000</v>
      </c>
      <c r="D8549">
        <f t="shared" si="266"/>
        <v>6221016</v>
      </c>
      <c r="E8549">
        <f t="shared" si="267"/>
        <v>6242016</v>
      </c>
    </row>
    <row r="8550" spans="1:5">
      <c r="A8550">
        <v>6221017</v>
      </c>
      <c r="B8550">
        <v>6242017</v>
      </c>
      <c r="C8550" s="293">
        <v>103100000</v>
      </c>
      <c r="D8550">
        <f t="shared" si="266"/>
        <v>6221017</v>
      </c>
      <c r="E8550">
        <f t="shared" si="267"/>
        <v>6242017</v>
      </c>
    </row>
    <row r="8551" spans="1:5">
      <c r="A8551">
        <v>6221018</v>
      </c>
      <c r="B8551">
        <v>6242018</v>
      </c>
      <c r="C8551" s="293">
        <v>119600000</v>
      </c>
      <c r="D8551">
        <f t="shared" si="266"/>
        <v>6221018</v>
      </c>
      <c r="E8551">
        <f t="shared" si="267"/>
        <v>6242018</v>
      </c>
    </row>
    <row r="8552" spans="1:5">
      <c r="A8552">
        <v>6221019</v>
      </c>
      <c r="B8552">
        <v>6242019</v>
      </c>
      <c r="C8552" s="293">
        <v>141900000</v>
      </c>
      <c r="D8552">
        <f t="shared" si="266"/>
        <v>6221019</v>
      </c>
      <c r="E8552">
        <f t="shared" si="267"/>
        <v>6242019</v>
      </c>
    </row>
    <row r="8553" spans="1:5">
      <c r="A8553">
        <v>6221020</v>
      </c>
      <c r="B8553">
        <v>6242020</v>
      </c>
      <c r="C8553" s="293">
        <v>139500000</v>
      </c>
      <c r="D8553">
        <f t="shared" si="266"/>
        <v>6221020</v>
      </c>
      <c r="E8553">
        <f t="shared" si="267"/>
        <v>6242020</v>
      </c>
    </row>
    <row r="8554" spans="1:5">
      <c r="A8554">
        <v>6221021</v>
      </c>
      <c r="B8554">
        <v>6242021</v>
      </c>
      <c r="C8554" s="293">
        <v>165700000</v>
      </c>
      <c r="D8554">
        <f t="shared" si="266"/>
        <v>6221021</v>
      </c>
      <c r="E8554">
        <f t="shared" si="267"/>
        <v>6242021</v>
      </c>
    </row>
    <row r="8555" spans="1:5">
      <c r="A8555">
        <v>6221022</v>
      </c>
      <c r="B8555">
        <v>6242022</v>
      </c>
      <c r="C8555" s="293">
        <v>169100000</v>
      </c>
      <c r="D8555">
        <f t="shared" si="266"/>
        <v>6221022</v>
      </c>
      <c r="E8555">
        <f t="shared" si="267"/>
        <v>6242022</v>
      </c>
    </row>
    <row r="8556" spans="1:5">
      <c r="A8556">
        <v>6221023</v>
      </c>
      <c r="B8556">
        <v>6242023</v>
      </c>
      <c r="C8556" s="293">
        <v>140900000</v>
      </c>
      <c r="D8556">
        <f t="shared" si="266"/>
        <v>6221023</v>
      </c>
      <c r="E8556">
        <f t="shared" si="267"/>
        <v>6242023</v>
      </c>
    </row>
    <row r="8557" spans="1:5">
      <c r="A8557">
        <v>6221024</v>
      </c>
      <c r="B8557">
        <v>6242024</v>
      </c>
      <c r="C8557" s="293">
        <v>151900000</v>
      </c>
      <c r="D8557">
        <f t="shared" si="266"/>
        <v>6221024</v>
      </c>
      <c r="E8557">
        <f t="shared" si="267"/>
        <v>6242024</v>
      </c>
    </row>
    <row r="8558" spans="1:5">
      <c r="A8558">
        <v>6221025</v>
      </c>
      <c r="B8558">
        <v>6242025</v>
      </c>
      <c r="C8558" s="293">
        <v>167000000</v>
      </c>
      <c r="D8558">
        <f t="shared" si="266"/>
        <v>6221025</v>
      </c>
      <c r="E8558">
        <f t="shared" si="267"/>
        <v>6242025</v>
      </c>
    </row>
    <row r="8559" spans="1:5">
      <c r="A8559">
        <v>6221026</v>
      </c>
      <c r="B8559">
        <v>6242026</v>
      </c>
      <c r="C8559" s="293">
        <v>182500000</v>
      </c>
      <c r="D8559">
        <f t="shared" si="266"/>
        <v>6221026</v>
      </c>
      <c r="E8559">
        <f t="shared" si="267"/>
        <v>6242026</v>
      </c>
    </row>
    <row r="8560" spans="1:5">
      <c r="A8560">
        <v>6221027</v>
      </c>
      <c r="B8560">
        <v>6242027</v>
      </c>
      <c r="C8560" s="293">
        <v>158300000</v>
      </c>
      <c r="D8560">
        <f t="shared" si="266"/>
        <v>6221027</v>
      </c>
      <c r="E8560">
        <f t="shared" si="267"/>
        <v>6242027</v>
      </c>
    </row>
    <row r="8561" spans="1:5">
      <c r="A8561">
        <v>6221028</v>
      </c>
      <c r="B8561">
        <v>6242028</v>
      </c>
      <c r="C8561" s="293">
        <v>175500000</v>
      </c>
      <c r="D8561">
        <f t="shared" si="266"/>
        <v>6221028</v>
      </c>
      <c r="E8561">
        <f t="shared" si="267"/>
        <v>6242028</v>
      </c>
    </row>
    <row r="8562" spans="1:5">
      <c r="A8562">
        <v>6221029</v>
      </c>
      <c r="B8562">
        <v>6242029</v>
      </c>
      <c r="C8562" s="293">
        <v>176400000</v>
      </c>
      <c r="D8562">
        <f t="shared" si="266"/>
        <v>6221029</v>
      </c>
      <c r="E8562">
        <f t="shared" si="267"/>
        <v>6242029</v>
      </c>
    </row>
    <row r="8563" spans="1:5">
      <c r="A8563">
        <v>6221030</v>
      </c>
      <c r="B8563">
        <v>6242030</v>
      </c>
      <c r="C8563" s="293">
        <v>194900000</v>
      </c>
      <c r="D8563">
        <f t="shared" si="266"/>
        <v>6221030</v>
      </c>
      <c r="E8563">
        <f t="shared" si="267"/>
        <v>6242030</v>
      </c>
    </row>
    <row r="8564" spans="1:5">
      <c r="A8564">
        <v>6221031</v>
      </c>
      <c r="B8564">
        <v>6242031</v>
      </c>
      <c r="C8564" s="293">
        <v>202600000</v>
      </c>
      <c r="D8564">
        <f t="shared" si="266"/>
        <v>6221031</v>
      </c>
      <c r="E8564">
        <f t="shared" si="267"/>
        <v>6242031</v>
      </c>
    </row>
    <row r="8565" spans="1:5">
      <c r="A8565">
        <v>6221032</v>
      </c>
      <c r="B8565">
        <v>6242032</v>
      </c>
      <c r="C8565" s="293">
        <v>179900000</v>
      </c>
      <c r="D8565">
        <f t="shared" si="266"/>
        <v>6221032</v>
      </c>
      <c r="E8565">
        <f t="shared" si="267"/>
        <v>6242032</v>
      </c>
    </row>
    <row r="8566" spans="1:5">
      <c r="A8566">
        <v>6221033</v>
      </c>
      <c r="B8566">
        <v>6242033</v>
      </c>
      <c r="C8566" s="293">
        <v>185900000</v>
      </c>
      <c r="D8566">
        <f t="shared" si="266"/>
        <v>6221033</v>
      </c>
      <c r="E8566">
        <f t="shared" si="267"/>
        <v>6242033</v>
      </c>
    </row>
    <row r="8567" spans="1:5">
      <c r="A8567">
        <v>6221034</v>
      </c>
      <c r="B8567">
        <v>6242034</v>
      </c>
      <c r="C8567" s="293">
        <v>138000000</v>
      </c>
      <c r="D8567">
        <f t="shared" si="266"/>
        <v>6221034</v>
      </c>
      <c r="E8567">
        <f t="shared" si="267"/>
        <v>6242034</v>
      </c>
    </row>
    <row r="8568" spans="1:5">
      <c r="A8568">
        <v>6221035</v>
      </c>
      <c r="B8568">
        <v>6242035</v>
      </c>
      <c r="C8568" s="293">
        <v>199900000</v>
      </c>
      <c r="D8568">
        <f t="shared" si="266"/>
        <v>6221035</v>
      </c>
      <c r="E8568">
        <f t="shared" si="267"/>
        <v>6242035</v>
      </c>
    </row>
    <row r="8569" spans="1:5">
      <c r="A8569">
        <v>6221036</v>
      </c>
      <c r="B8569">
        <v>6242036</v>
      </c>
      <c r="C8569" s="293">
        <v>192900000</v>
      </c>
      <c r="D8569">
        <f t="shared" si="266"/>
        <v>6221036</v>
      </c>
      <c r="E8569">
        <f t="shared" si="267"/>
        <v>6242036</v>
      </c>
    </row>
    <row r="8570" spans="1:5">
      <c r="A8570">
        <v>6221037</v>
      </c>
      <c r="B8570">
        <v>6242037</v>
      </c>
      <c r="C8570" s="293">
        <v>209900000</v>
      </c>
      <c r="D8570">
        <f t="shared" si="266"/>
        <v>6221037</v>
      </c>
      <c r="E8570">
        <f t="shared" si="267"/>
        <v>6242037</v>
      </c>
    </row>
    <row r="8571" spans="1:5">
      <c r="A8571">
        <v>6221038</v>
      </c>
      <c r="B8571">
        <v>6242038</v>
      </c>
      <c r="C8571" s="293">
        <v>248900000</v>
      </c>
      <c r="D8571">
        <f t="shared" si="266"/>
        <v>6221038</v>
      </c>
      <c r="E8571">
        <f t="shared" si="267"/>
        <v>6242038</v>
      </c>
    </row>
    <row r="8572" spans="1:5">
      <c r="A8572">
        <v>6221039</v>
      </c>
      <c r="B8572">
        <v>6242039</v>
      </c>
      <c r="C8572" s="293">
        <v>253900000</v>
      </c>
      <c r="D8572">
        <f t="shared" si="266"/>
        <v>6221039</v>
      </c>
      <c r="E8572">
        <f t="shared" si="267"/>
        <v>6242039</v>
      </c>
    </row>
    <row r="8573" spans="1:5">
      <c r="A8573">
        <v>6220001</v>
      </c>
      <c r="B8573">
        <v>6243001</v>
      </c>
      <c r="C8573" s="293">
        <v>100800000</v>
      </c>
      <c r="D8573">
        <f t="shared" si="266"/>
        <v>6220001</v>
      </c>
      <c r="E8573">
        <f t="shared" si="267"/>
        <v>6243001</v>
      </c>
    </row>
    <row r="8574" spans="1:5">
      <c r="A8574">
        <v>6220003</v>
      </c>
      <c r="B8574">
        <v>6243002</v>
      </c>
      <c r="C8574" s="293">
        <v>107200000</v>
      </c>
      <c r="D8574">
        <f t="shared" si="266"/>
        <v>6220003</v>
      </c>
      <c r="E8574">
        <f t="shared" si="267"/>
        <v>6243002</v>
      </c>
    </row>
    <row r="8575" spans="1:5">
      <c r="A8575">
        <v>6220004</v>
      </c>
      <c r="B8575">
        <v>6243003</v>
      </c>
      <c r="C8575" s="293">
        <v>102700000</v>
      </c>
      <c r="D8575">
        <f t="shared" si="266"/>
        <v>6220004</v>
      </c>
      <c r="E8575">
        <f t="shared" si="267"/>
        <v>6243003</v>
      </c>
    </row>
    <row r="8576" spans="1:5">
      <c r="A8576">
        <v>6220007</v>
      </c>
      <c r="B8576">
        <v>6243004</v>
      </c>
      <c r="C8576" s="293">
        <v>105200000</v>
      </c>
      <c r="D8576">
        <f t="shared" si="266"/>
        <v>6220007</v>
      </c>
      <c r="E8576">
        <f t="shared" si="267"/>
        <v>6243004</v>
      </c>
    </row>
    <row r="8577" spans="1:5">
      <c r="A8577">
        <v>6220002</v>
      </c>
      <c r="B8577">
        <v>6245001</v>
      </c>
      <c r="C8577" s="293">
        <v>105200000</v>
      </c>
      <c r="D8577">
        <f t="shared" si="266"/>
        <v>6220002</v>
      </c>
      <c r="E8577">
        <f t="shared" si="267"/>
        <v>6245001</v>
      </c>
    </row>
    <row r="8578" spans="1:5">
      <c r="A8578">
        <v>6220006</v>
      </c>
      <c r="B8578">
        <v>6245002</v>
      </c>
      <c r="C8578" s="293">
        <v>107200000</v>
      </c>
      <c r="D8578">
        <f t="shared" si="266"/>
        <v>6220006</v>
      </c>
      <c r="E8578">
        <f t="shared" si="267"/>
        <v>6245002</v>
      </c>
    </row>
    <row r="8579" spans="1:5">
      <c r="A8579">
        <v>6220008</v>
      </c>
      <c r="B8579">
        <v>6245003</v>
      </c>
      <c r="C8579" s="293">
        <v>100800000</v>
      </c>
      <c r="D8579">
        <f t="shared" ref="D8579:D8642" si="268">+A8579*1</f>
        <v>6220008</v>
      </c>
      <c r="E8579">
        <f t="shared" ref="E8579:E8642" si="269">+B8579*1</f>
        <v>6245003</v>
      </c>
    </row>
    <row r="8580" spans="1:5">
      <c r="A8580">
        <v>6220009</v>
      </c>
      <c r="B8580">
        <v>6245004</v>
      </c>
      <c r="C8580" s="293">
        <v>102700000</v>
      </c>
      <c r="D8580">
        <f t="shared" si="268"/>
        <v>6220009</v>
      </c>
      <c r="E8580">
        <f t="shared" si="269"/>
        <v>6245004</v>
      </c>
    </row>
    <row r="8581" spans="1:5">
      <c r="A8581">
        <v>6212001</v>
      </c>
      <c r="B8581">
        <v>6246001</v>
      </c>
      <c r="C8581" s="293">
        <v>27100000</v>
      </c>
      <c r="D8581">
        <f t="shared" si="268"/>
        <v>6212001</v>
      </c>
      <c r="E8581">
        <f t="shared" si="269"/>
        <v>6246001</v>
      </c>
    </row>
    <row r="8582" spans="1:5">
      <c r="A8582">
        <v>6212014</v>
      </c>
      <c r="B8582">
        <v>6246002</v>
      </c>
      <c r="C8582" s="293">
        <v>30200000</v>
      </c>
      <c r="D8582">
        <f t="shared" si="268"/>
        <v>6212014</v>
      </c>
      <c r="E8582">
        <f t="shared" si="269"/>
        <v>6246002</v>
      </c>
    </row>
    <row r="8583" spans="1:5">
      <c r="A8583">
        <v>6210001</v>
      </c>
      <c r="B8583">
        <v>6260001</v>
      </c>
      <c r="C8583" s="293">
        <v>71200000</v>
      </c>
      <c r="D8583">
        <f t="shared" si="268"/>
        <v>6210001</v>
      </c>
      <c r="E8583">
        <f t="shared" si="269"/>
        <v>6260001</v>
      </c>
    </row>
    <row r="8584" spans="1:5">
      <c r="A8584">
        <v>6210002</v>
      </c>
      <c r="B8584">
        <v>6260002</v>
      </c>
      <c r="C8584" s="293">
        <v>87100000</v>
      </c>
      <c r="D8584">
        <f t="shared" si="268"/>
        <v>6210002</v>
      </c>
      <c r="E8584">
        <f t="shared" si="269"/>
        <v>6260002</v>
      </c>
    </row>
    <row r="8585" spans="1:5">
      <c r="A8585">
        <v>6210003</v>
      </c>
      <c r="B8585">
        <v>6260003</v>
      </c>
      <c r="C8585" s="293">
        <v>112900000</v>
      </c>
      <c r="D8585">
        <f t="shared" si="268"/>
        <v>6210003</v>
      </c>
      <c r="E8585">
        <f t="shared" si="269"/>
        <v>6260003</v>
      </c>
    </row>
    <row r="8586" spans="1:5">
      <c r="A8586">
        <v>6210004</v>
      </c>
      <c r="B8586">
        <v>6260004</v>
      </c>
      <c r="C8586" s="293">
        <v>94400000</v>
      </c>
      <c r="D8586">
        <f t="shared" si="268"/>
        <v>6210004</v>
      </c>
      <c r="E8586">
        <f t="shared" si="269"/>
        <v>6260004</v>
      </c>
    </row>
    <row r="8587" spans="1:5">
      <c r="A8587">
        <v>6211002</v>
      </c>
      <c r="B8587">
        <v>6261001</v>
      </c>
      <c r="C8587" s="293">
        <v>60200000</v>
      </c>
      <c r="D8587">
        <f t="shared" si="268"/>
        <v>6211002</v>
      </c>
      <c r="E8587">
        <f t="shared" si="269"/>
        <v>6261001</v>
      </c>
    </row>
    <row r="8588" spans="1:5">
      <c r="A8588">
        <v>6211003</v>
      </c>
      <c r="B8588">
        <v>6261002</v>
      </c>
      <c r="C8588" s="293">
        <v>64400000</v>
      </c>
      <c r="D8588">
        <f t="shared" si="268"/>
        <v>6211003</v>
      </c>
      <c r="E8588">
        <f t="shared" si="269"/>
        <v>6261002</v>
      </c>
    </row>
    <row r="8589" spans="1:5">
      <c r="A8589">
        <v>6211005</v>
      </c>
      <c r="B8589">
        <v>6261003</v>
      </c>
      <c r="C8589" s="293">
        <v>79900000</v>
      </c>
      <c r="D8589">
        <f t="shared" si="268"/>
        <v>6211005</v>
      </c>
      <c r="E8589">
        <f t="shared" si="269"/>
        <v>6261003</v>
      </c>
    </row>
    <row r="8590" spans="1:5">
      <c r="A8590">
        <v>6211006</v>
      </c>
      <c r="B8590">
        <v>6261004</v>
      </c>
      <c r="C8590" s="293">
        <v>75500000</v>
      </c>
      <c r="D8590">
        <f t="shared" si="268"/>
        <v>6211006</v>
      </c>
      <c r="E8590">
        <f t="shared" si="269"/>
        <v>6261004</v>
      </c>
    </row>
    <row r="8591" spans="1:5">
      <c r="A8591">
        <v>6211007</v>
      </c>
      <c r="B8591">
        <v>6261005</v>
      </c>
      <c r="C8591" s="293">
        <v>63000000</v>
      </c>
      <c r="D8591">
        <f t="shared" si="268"/>
        <v>6211007</v>
      </c>
      <c r="E8591">
        <f t="shared" si="269"/>
        <v>6261005</v>
      </c>
    </row>
    <row r="8592" spans="1:5">
      <c r="A8592">
        <v>6211008</v>
      </c>
      <c r="B8592">
        <v>6261006</v>
      </c>
      <c r="C8592" s="293">
        <v>71200000</v>
      </c>
      <c r="D8592">
        <f t="shared" si="268"/>
        <v>6211008</v>
      </c>
      <c r="E8592">
        <f t="shared" si="269"/>
        <v>6261006</v>
      </c>
    </row>
    <row r="8593" spans="1:5">
      <c r="A8593">
        <v>6211009</v>
      </c>
      <c r="B8593">
        <v>6261007</v>
      </c>
      <c r="C8593" s="293">
        <v>88200000</v>
      </c>
      <c r="D8593">
        <f t="shared" si="268"/>
        <v>6211009</v>
      </c>
      <c r="E8593">
        <f t="shared" si="269"/>
        <v>6261007</v>
      </c>
    </row>
    <row r="8594" spans="1:5">
      <c r="A8594">
        <v>6204004</v>
      </c>
      <c r="B8594">
        <v>6262001</v>
      </c>
      <c r="C8594" s="293">
        <v>78000000</v>
      </c>
      <c r="D8594">
        <f t="shared" si="268"/>
        <v>6204004</v>
      </c>
      <c r="E8594">
        <f t="shared" si="269"/>
        <v>6262001</v>
      </c>
    </row>
    <row r="8595" spans="1:5">
      <c r="A8595">
        <v>6204006</v>
      </c>
      <c r="B8595">
        <v>6262002</v>
      </c>
      <c r="C8595" s="293">
        <v>78000000</v>
      </c>
      <c r="D8595">
        <f t="shared" si="268"/>
        <v>6204006</v>
      </c>
      <c r="E8595">
        <f t="shared" si="269"/>
        <v>6262002</v>
      </c>
    </row>
    <row r="8596" spans="1:5">
      <c r="A8596">
        <v>6204008</v>
      </c>
      <c r="B8596">
        <v>6262003</v>
      </c>
      <c r="C8596" s="293">
        <v>67800000</v>
      </c>
      <c r="D8596">
        <f t="shared" si="268"/>
        <v>6204008</v>
      </c>
      <c r="E8596">
        <f t="shared" si="269"/>
        <v>6262003</v>
      </c>
    </row>
    <row r="8597" spans="1:5">
      <c r="A8597">
        <v>6204081</v>
      </c>
      <c r="B8597">
        <v>6262004</v>
      </c>
      <c r="C8597" s="293">
        <v>85800000</v>
      </c>
      <c r="D8597">
        <f t="shared" si="268"/>
        <v>6204081</v>
      </c>
      <c r="E8597">
        <f t="shared" si="269"/>
        <v>6262004</v>
      </c>
    </row>
    <row r="8598" spans="1:5">
      <c r="A8598">
        <v>6204082</v>
      </c>
      <c r="B8598">
        <v>6262005</v>
      </c>
      <c r="C8598" s="293">
        <v>91100000</v>
      </c>
      <c r="D8598">
        <f t="shared" si="268"/>
        <v>6204082</v>
      </c>
      <c r="E8598">
        <f t="shared" si="269"/>
        <v>6262005</v>
      </c>
    </row>
    <row r="8599" spans="1:5">
      <c r="A8599">
        <v>6204083</v>
      </c>
      <c r="B8599">
        <v>6262006</v>
      </c>
      <c r="C8599" s="293">
        <v>68600000</v>
      </c>
      <c r="D8599">
        <f t="shared" si="268"/>
        <v>6204083</v>
      </c>
      <c r="E8599">
        <f t="shared" si="269"/>
        <v>6262006</v>
      </c>
    </row>
    <row r="8600" spans="1:5">
      <c r="A8600">
        <v>6204084</v>
      </c>
      <c r="B8600">
        <v>6262007</v>
      </c>
      <c r="C8600" s="293">
        <v>76300000</v>
      </c>
      <c r="D8600">
        <f t="shared" si="268"/>
        <v>6204084</v>
      </c>
      <c r="E8600">
        <f t="shared" si="269"/>
        <v>6262007</v>
      </c>
    </row>
    <row r="8601" spans="1:5">
      <c r="A8601">
        <v>6204085</v>
      </c>
      <c r="B8601">
        <v>6262008</v>
      </c>
      <c r="C8601" s="293">
        <v>101700000</v>
      </c>
      <c r="D8601">
        <f t="shared" si="268"/>
        <v>6204085</v>
      </c>
      <c r="E8601">
        <f t="shared" si="269"/>
        <v>6262008</v>
      </c>
    </row>
    <row r="8602" spans="1:5">
      <c r="A8602">
        <v>6212002</v>
      </c>
      <c r="B8602">
        <v>6263001</v>
      </c>
      <c r="C8602" s="293">
        <v>76800000</v>
      </c>
      <c r="D8602">
        <f t="shared" si="268"/>
        <v>6212002</v>
      </c>
      <c r="E8602">
        <f t="shared" si="269"/>
        <v>6263001</v>
      </c>
    </row>
    <row r="8603" spans="1:5">
      <c r="A8603">
        <v>6212004</v>
      </c>
      <c r="B8603">
        <v>6263002</v>
      </c>
      <c r="C8603" s="293">
        <v>67300000</v>
      </c>
      <c r="D8603">
        <f t="shared" si="268"/>
        <v>6212004</v>
      </c>
      <c r="E8603">
        <f t="shared" si="269"/>
        <v>6263002</v>
      </c>
    </row>
    <row r="8604" spans="1:5">
      <c r="A8604">
        <v>6212005</v>
      </c>
      <c r="B8604">
        <v>6263003</v>
      </c>
      <c r="C8604" s="293">
        <v>78300000</v>
      </c>
      <c r="D8604">
        <f t="shared" si="268"/>
        <v>6212005</v>
      </c>
      <c r="E8604">
        <f t="shared" si="269"/>
        <v>6263003</v>
      </c>
    </row>
    <row r="8605" spans="1:5">
      <c r="A8605">
        <v>6212006</v>
      </c>
      <c r="B8605">
        <v>6263004</v>
      </c>
      <c r="C8605" s="293">
        <v>71100000</v>
      </c>
      <c r="D8605">
        <f t="shared" si="268"/>
        <v>6212006</v>
      </c>
      <c r="E8605">
        <f t="shared" si="269"/>
        <v>6263004</v>
      </c>
    </row>
    <row r="8606" spans="1:5">
      <c r="A8606">
        <v>6212008</v>
      </c>
      <c r="B8606">
        <v>6263005</v>
      </c>
      <c r="C8606" s="293">
        <v>68600000</v>
      </c>
      <c r="D8606">
        <f t="shared" si="268"/>
        <v>6212008</v>
      </c>
      <c r="E8606">
        <f t="shared" si="269"/>
        <v>6263005</v>
      </c>
    </row>
    <row r="8607" spans="1:5">
      <c r="A8607">
        <v>6212009</v>
      </c>
      <c r="B8607">
        <v>6263006</v>
      </c>
      <c r="C8607" s="293">
        <v>91900000</v>
      </c>
      <c r="D8607">
        <f t="shared" si="268"/>
        <v>6212009</v>
      </c>
      <c r="E8607">
        <f t="shared" si="269"/>
        <v>6263006</v>
      </c>
    </row>
    <row r="8608" spans="1:5">
      <c r="A8608">
        <v>6212010</v>
      </c>
      <c r="B8608">
        <v>6263007</v>
      </c>
      <c r="C8608" s="293">
        <v>86900000</v>
      </c>
      <c r="D8608">
        <f t="shared" si="268"/>
        <v>6212010</v>
      </c>
      <c r="E8608">
        <f t="shared" si="269"/>
        <v>6263007</v>
      </c>
    </row>
    <row r="8609" spans="1:5">
      <c r="A8609">
        <v>6212015</v>
      </c>
      <c r="B8609">
        <v>6263008</v>
      </c>
      <c r="C8609" s="293">
        <v>70000000</v>
      </c>
      <c r="D8609">
        <f t="shared" si="268"/>
        <v>6212015</v>
      </c>
      <c r="E8609">
        <f t="shared" si="269"/>
        <v>6263008</v>
      </c>
    </row>
    <row r="8610" spans="1:5">
      <c r="A8610">
        <v>6212018</v>
      </c>
      <c r="B8610">
        <v>6263009</v>
      </c>
      <c r="C8610" s="293">
        <v>102800000</v>
      </c>
      <c r="D8610">
        <f t="shared" si="268"/>
        <v>6212018</v>
      </c>
      <c r="E8610">
        <f t="shared" si="269"/>
        <v>6263009</v>
      </c>
    </row>
    <row r="8611" spans="1:5">
      <c r="A8611">
        <v>6212007</v>
      </c>
      <c r="B8611">
        <v>6264001</v>
      </c>
      <c r="C8611" s="293">
        <v>83200000</v>
      </c>
      <c r="D8611">
        <f t="shared" si="268"/>
        <v>6212007</v>
      </c>
      <c r="E8611">
        <f t="shared" si="269"/>
        <v>6264001</v>
      </c>
    </row>
    <row r="8612" spans="1:5">
      <c r="A8612">
        <v>6212011</v>
      </c>
      <c r="B8612">
        <v>6264002</v>
      </c>
      <c r="C8612" s="293">
        <v>100100000</v>
      </c>
      <c r="D8612">
        <f t="shared" si="268"/>
        <v>6212011</v>
      </c>
      <c r="E8612">
        <f t="shared" si="269"/>
        <v>6264002</v>
      </c>
    </row>
    <row r="8613" spans="1:5">
      <c r="A8613">
        <v>6212012</v>
      </c>
      <c r="B8613">
        <v>6264003</v>
      </c>
      <c r="C8613" s="293">
        <v>94100000</v>
      </c>
      <c r="D8613">
        <f t="shared" si="268"/>
        <v>6212012</v>
      </c>
      <c r="E8613">
        <f t="shared" si="269"/>
        <v>6264003</v>
      </c>
    </row>
    <row r="8614" spans="1:5">
      <c r="A8614">
        <v>6212013</v>
      </c>
      <c r="B8614">
        <v>6264004</v>
      </c>
      <c r="C8614" s="293">
        <v>75100000</v>
      </c>
      <c r="D8614">
        <f t="shared" si="268"/>
        <v>6212013</v>
      </c>
      <c r="E8614">
        <f t="shared" si="269"/>
        <v>6264004</v>
      </c>
    </row>
    <row r="8615" spans="1:5">
      <c r="A8615">
        <v>6212016</v>
      </c>
      <c r="B8615">
        <v>6264005</v>
      </c>
      <c r="C8615" s="293">
        <v>68600000</v>
      </c>
      <c r="D8615">
        <f t="shared" si="268"/>
        <v>6212016</v>
      </c>
      <c r="E8615">
        <f t="shared" si="269"/>
        <v>6264005</v>
      </c>
    </row>
    <row r="8616" spans="1:5">
      <c r="A8616">
        <v>6212017</v>
      </c>
      <c r="B8616">
        <v>6264006</v>
      </c>
      <c r="C8616" s="293">
        <v>72600000</v>
      </c>
      <c r="D8616">
        <f t="shared" si="268"/>
        <v>6212017</v>
      </c>
      <c r="E8616">
        <f t="shared" si="269"/>
        <v>6264006</v>
      </c>
    </row>
    <row r="8617" spans="1:5">
      <c r="A8617">
        <v>6203001</v>
      </c>
      <c r="B8617">
        <v>6271001</v>
      </c>
      <c r="C8617" s="293">
        <v>251100000</v>
      </c>
      <c r="D8617">
        <f t="shared" si="268"/>
        <v>6203001</v>
      </c>
      <c r="E8617">
        <f t="shared" si="269"/>
        <v>6271001</v>
      </c>
    </row>
    <row r="8618" spans="1:5">
      <c r="A8618">
        <v>6203002</v>
      </c>
      <c r="B8618">
        <v>6271002</v>
      </c>
      <c r="C8618" s="293">
        <v>63100000</v>
      </c>
      <c r="D8618">
        <f t="shared" si="268"/>
        <v>6203002</v>
      </c>
      <c r="E8618">
        <f t="shared" si="269"/>
        <v>6271002</v>
      </c>
    </row>
    <row r="8619" spans="1:5">
      <c r="A8619">
        <v>6203010</v>
      </c>
      <c r="B8619">
        <v>6272001</v>
      </c>
      <c r="C8619" s="293">
        <v>134400000</v>
      </c>
      <c r="D8619">
        <f t="shared" si="268"/>
        <v>6203010</v>
      </c>
      <c r="E8619">
        <f t="shared" si="269"/>
        <v>6272001</v>
      </c>
    </row>
    <row r="8620" spans="1:5">
      <c r="A8620">
        <v>6203007</v>
      </c>
      <c r="B8620">
        <v>6273001</v>
      </c>
      <c r="C8620" s="293">
        <v>120700000</v>
      </c>
      <c r="D8620">
        <f t="shared" si="268"/>
        <v>6203007</v>
      </c>
      <c r="E8620">
        <f t="shared" si="269"/>
        <v>6273001</v>
      </c>
    </row>
    <row r="8621" spans="1:5">
      <c r="A8621">
        <v>6203011</v>
      </c>
      <c r="B8621">
        <v>6274001</v>
      </c>
      <c r="C8621" s="293">
        <v>116600000</v>
      </c>
      <c r="D8621">
        <f t="shared" si="268"/>
        <v>6203011</v>
      </c>
      <c r="E8621">
        <f t="shared" si="269"/>
        <v>6274001</v>
      </c>
    </row>
    <row r="8622" spans="1:5">
      <c r="A8622">
        <v>6203006</v>
      </c>
      <c r="B8622">
        <v>6275001</v>
      </c>
      <c r="C8622" s="293">
        <v>113000000</v>
      </c>
      <c r="D8622">
        <f t="shared" si="268"/>
        <v>6203006</v>
      </c>
      <c r="E8622">
        <f t="shared" si="269"/>
        <v>6275001</v>
      </c>
    </row>
    <row r="8623" spans="1:5">
      <c r="A8623">
        <v>6203012</v>
      </c>
      <c r="B8623">
        <v>6275002</v>
      </c>
      <c r="C8623" s="293">
        <v>74200000</v>
      </c>
      <c r="D8623">
        <f t="shared" si="268"/>
        <v>6203012</v>
      </c>
      <c r="E8623">
        <f t="shared" si="269"/>
        <v>6275002</v>
      </c>
    </row>
    <row r="8624" spans="1:5">
      <c r="A8624">
        <v>6203013</v>
      </c>
      <c r="B8624">
        <v>6275003</v>
      </c>
      <c r="C8624" s="293">
        <v>65200000</v>
      </c>
      <c r="D8624">
        <f t="shared" si="268"/>
        <v>6203013</v>
      </c>
      <c r="E8624">
        <f t="shared" si="269"/>
        <v>6275003</v>
      </c>
    </row>
    <row r="8625" spans="1:5">
      <c r="A8625">
        <v>6203014</v>
      </c>
      <c r="B8625">
        <v>6275004</v>
      </c>
      <c r="C8625" s="293">
        <v>60000000</v>
      </c>
      <c r="D8625">
        <f t="shared" si="268"/>
        <v>6203014</v>
      </c>
      <c r="E8625">
        <f t="shared" si="269"/>
        <v>6275004</v>
      </c>
    </row>
    <row r="8626" spans="1:5">
      <c r="A8626">
        <v>6206002</v>
      </c>
      <c r="B8626">
        <v>6288004</v>
      </c>
      <c r="C8626" s="293">
        <v>80400000</v>
      </c>
      <c r="D8626">
        <f t="shared" si="268"/>
        <v>6206002</v>
      </c>
      <c r="E8626">
        <f t="shared" si="269"/>
        <v>6288004</v>
      </c>
    </row>
    <row r="8627" spans="1:5">
      <c r="A8627">
        <v>6206003</v>
      </c>
      <c r="B8627">
        <v>6288005</v>
      </c>
      <c r="C8627" s="293">
        <v>82400000</v>
      </c>
      <c r="D8627">
        <f t="shared" si="268"/>
        <v>6206003</v>
      </c>
      <c r="E8627">
        <f t="shared" si="269"/>
        <v>6288005</v>
      </c>
    </row>
    <row r="8628" spans="1:5">
      <c r="A8628">
        <v>6206050</v>
      </c>
      <c r="B8628">
        <v>6288006</v>
      </c>
      <c r="C8628" s="293">
        <v>81600000</v>
      </c>
      <c r="D8628">
        <f t="shared" si="268"/>
        <v>6206050</v>
      </c>
      <c r="E8628">
        <f t="shared" si="269"/>
        <v>6288006</v>
      </c>
    </row>
    <row r="8629" spans="1:5">
      <c r="A8629">
        <v>6206074</v>
      </c>
      <c r="B8629">
        <v>6288007</v>
      </c>
      <c r="C8629" s="293">
        <v>81200000</v>
      </c>
      <c r="D8629">
        <f t="shared" si="268"/>
        <v>6206074</v>
      </c>
      <c r="E8629">
        <f t="shared" si="269"/>
        <v>6288007</v>
      </c>
    </row>
    <row r="8630" spans="1:5">
      <c r="A8630">
        <v>6206075</v>
      </c>
      <c r="B8630">
        <v>6288008</v>
      </c>
      <c r="C8630" s="293">
        <v>81500000</v>
      </c>
      <c r="D8630">
        <f t="shared" si="268"/>
        <v>6206075</v>
      </c>
      <c r="E8630">
        <f t="shared" si="269"/>
        <v>6288008</v>
      </c>
    </row>
    <row r="8631" spans="1:5">
      <c r="A8631">
        <v>6206076</v>
      </c>
      <c r="B8631">
        <v>6288009</v>
      </c>
      <c r="C8631" s="293">
        <v>95500000</v>
      </c>
      <c r="D8631">
        <f t="shared" si="268"/>
        <v>6206076</v>
      </c>
      <c r="E8631">
        <f t="shared" si="269"/>
        <v>6288009</v>
      </c>
    </row>
    <row r="8632" spans="1:5">
      <c r="A8632">
        <v>6206077</v>
      </c>
      <c r="B8632">
        <v>6288010</v>
      </c>
      <c r="C8632" s="293">
        <v>98200000</v>
      </c>
      <c r="D8632">
        <f t="shared" si="268"/>
        <v>6206077</v>
      </c>
      <c r="E8632">
        <f t="shared" si="269"/>
        <v>6288010</v>
      </c>
    </row>
    <row r="8633" spans="1:5">
      <c r="A8633">
        <v>6206078</v>
      </c>
      <c r="B8633">
        <v>6288011</v>
      </c>
      <c r="C8633" s="293">
        <v>61700000</v>
      </c>
      <c r="D8633">
        <f t="shared" si="268"/>
        <v>6206078</v>
      </c>
      <c r="E8633">
        <f t="shared" si="269"/>
        <v>6288011</v>
      </c>
    </row>
    <row r="8634" spans="1:5">
      <c r="A8634">
        <v>6401201</v>
      </c>
      <c r="B8634">
        <v>6431001</v>
      </c>
      <c r="C8634" s="293">
        <v>101000000</v>
      </c>
      <c r="D8634">
        <f t="shared" si="268"/>
        <v>6401201</v>
      </c>
      <c r="E8634">
        <f t="shared" si="269"/>
        <v>6431001</v>
      </c>
    </row>
    <row r="8635" spans="1:5">
      <c r="A8635">
        <v>6401032</v>
      </c>
      <c r="B8635">
        <v>6432001</v>
      </c>
      <c r="C8635" s="293">
        <v>49700000</v>
      </c>
      <c r="D8635">
        <f t="shared" si="268"/>
        <v>6401032</v>
      </c>
      <c r="E8635">
        <f t="shared" si="269"/>
        <v>6432001</v>
      </c>
    </row>
    <row r="8636" spans="1:5">
      <c r="A8636">
        <v>6401049</v>
      </c>
      <c r="B8636">
        <v>6432002</v>
      </c>
      <c r="C8636" s="293">
        <v>70500000</v>
      </c>
      <c r="D8636">
        <f t="shared" si="268"/>
        <v>6401049</v>
      </c>
      <c r="E8636">
        <f t="shared" si="269"/>
        <v>6432002</v>
      </c>
    </row>
    <row r="8637" spans="1:5">
      <c r="A8637">
        <v>6401050</v>
      </c>
      <c r="B8637">
        <v>6432003</v>
      </c>
      <c r="C8637" s="293">
        <v>65600000</v>
      </c>
      <c r="D8637">
        <f t="shared" si="268"/>
        <v>6401050</v>
      </c>
      <c r="E8637">
        <f t="shared" si="269"/>
        <v>6432003</v>
      </c>
    </row>
    <row r="8638" spans="1:5">
      <c r="A8638">
        <v>6401051</v>
      </c>
      <c r="B8638">
        <v>6432004</v>
      </c>
      <c r="C8638" s="293">
        <v>58800000</v>
      </c>
      <c r="D8638">
        <f t="shared" si="268"/>
        <v>6401051</v>
      </c>
      <c r="E8638">
        <f t="shared" si="269"/>
        <v>6432004</v>
      </c>
    </row>
    <row r="8639" spans="1:5">
      <c r="A8639">
        <v>6401052</v>
      </c>
      <c r="B8639">
        <v>6432005</v>
      </c>
      <c r="C8639" s="293">
        <v>67700000</v>
      </c>
      <c r="D8639">
        <f t="shared" si="268"/>
        <v>6401052</v>
      </c>
      <c r="E8639">
        <f t="shared" si="269"/>
        <v>6432005</v>
      </c>
    </row>
    <row r="8640" spans="1:5">
      <c r="A8640">
        <v>6401084</v>
      </c>
      <c r="B8640">
        <v>6432006</v>
      </c>
      <c r="C8640" s="293">
        <v>68500000</v>
      </c>
      <c r="D8640">
        <f t="shared" si="268"/>
        <v>6401084</v>
      </c>
      <c r="E8640">
        <f t="shared" si="269"/>
        <v>6432006</v>
      </c>
    </row>
    <row r="8641" spans="1:5">
      <c r="A8641">
        <v>6401120</v>
      </c>
      <c r="B8641">
        <v>6432007</v>
      </c>
      <c r="C8641" s="293">
        <v>70700000</v>
      </c>
      <c r="D8641">
        <f t="shared" si="268"/>
        <v>6401120</v>
      </c>
      <c r="E8641">
        <f t="shared" si="269"/>
        <v>6432007</v>
      </c>
    </row>
    <row r="8642" spans="1:5">
      <c r="A8642">
        <v>6401122</v>
      </c>
      <c r="B8642">
        <v>6432008</v>
      </c>
      <c r="C8642" s="293">
        <v>190800000</v>
      </c>
      <c r="D8642">
        <f t="shared" si="268"/>
        <v>6401122</v>
      </c>
      <c r="E8642">
        <f t="shared" si="269"/>
        <v>6432008</v>
      </c>
    </row>
    <row r="8643" spans="1:5">
      <c r="A8643">
        <v>6401143</v>
      </c>
      <c r="B8643">
        <v>6432009</v>
      </c>
      <c r="C8643" s="293">
        <v>57400000</v>
      </c>
      <c r="D8643">
        <f t="shared" ref="D8643:D8706" si="270">+A8643*1</f>
        <v>6401143</v>
      </c>
      <c r="E8643">
        <f t="shared" ref="E8643:E8706" si="271">+B8643*1</f>
        <v>6432009</v>
      </c>
    </row>
    <row r="8644" spans="1:5">
      <c r="A8644">
        <v>6401144</v>
      </c>
      <c r="B8644">
        <v>6432010</v>
      </c>
      <c r="C8644" s="293">
        <v>50900000</v>
      </c>
      <c r="D8644">
        <f t="shared" si="270"/>
        <v>6401144</v>
      </c>
      <c r="E8644">
        <f t="shared" si="271"/>
        <v>6432010</v>
      </c>
    </row>
    <row r="8645" spans="1:5">
      <c r="A8645">
        <v>6401145</v>
      </c>
      <c r="B8645">
        <v>6432011</v>
      </c>
      <c r="C8645" s="293">
        <v>64200000</v>
      </c>
      <c r="D8645">
        <f t="shared" si="270"/>
        <v>6401145</v>
      </c>
      <c r="E8645">
        <f t="shared" si="271"/>
        <v>6432011</v>
      </c>
    </row>
    <row r="8646" spans="1:5">
      <c r="A8646">
        <v>6401146</v>
      </c>
      <c r="B8646">
        <v>6432012</v>
      </c>
      <c r="C8646" s="293">
        <v>67400000</v>
      </c>
      <c r="D8646">
        <f t="shared" si="270"/>
        <v>6401146</v>
      </c>
      <c r="E8646">
        <f t="shared" si="271"/>
        <v>6432012</v>
      </c>
    </row>
    <row r="8647" spans="1:5">
      <c r="A8647">
        <v>6401147</v>
      </c>
      <c r="B8647">
        <v>6432013</v>
      </c>
      <c r="C8647" s="293">
        <v>62700000</v>
      </c>
      <c r="D8647">
        <f t="shared" si="270"/>
        <v>6401147</v>
      </c>
      <c r="E8647">
        <f t="shared" si="271"/>
        <v>6432013</v>
      </c>
    </row>
    <row r="8648" spans="1:5">
      <c r="A8648">
        <v>6401148</v>
      </c>
      <c r="B8648">
        <v>6432014</v>
      </c>
      <c r="C8648" s="293">
        <v>64700000</v>
      </c>
      <c r="D8648">
        <f t="shared" si="270"/>
        <v>6401148</v>
      </c>
      <c r="E8648">
        <f t="shared" si="271"/>
        <v>6432014</v>
      </c>
    </row>
    <row r="8649" spans="1:5">
      <c r="A8649">
        <v>6401171</v>
      </c>
      <c r="B8649">
        <v>6432015</v>
      </c>
      <c r="C8649" s="293">
        <v>233800000</v>
      </c>
      <c r="D8649">
        <f t="shared" si="270"/>
        <v>6401171</v>
      </c>
      <c r="E8649">
        <f t="shared" si="271"/>
        <v>6432015</v>
      </c>
    </row>
    <row r="8650" spans="1:5">
      <c r="A8650">
        <v>6401179</v>
      </c>
      <c r="B8650">
        <v>6432016</v>
      </c>
      <c r="C8650" s="293">
        <v>66800000</v>
      </c>
      <c r="D8650">
        <f t="shared" si="270"/>
        <v>6401179</v>
      </c>
      <c r="E8650">
        <f t="shared" si="271"/>
        <v>6432016</v>
      </c>
    </row>
    <row r="8651" spans="1:5">
      <c r="A8651">
        <v>6401180</v>
      </c>
      <c r="B8651">
        <v>6432017</v>
      </c>
      <c r="C8651" s="293">
        <v>61500000</v>
      </c>
      <c r="D8651">
        <f t="shared" si="270"/>
        <v>6401180</v>
      </c>
      <c r="E8651">
        <f t="shared" si="271"/>
        <v>6432017</v>
      </c>
    </row>
    <row r="8652" spans="1:5">
      <c r="A8652">
        <v>6401181</v>
      </c>
      <c r="B8652">
        <v>6432018</v>
      </c>
      <c r="C8652" s="293">
        <v>64500000</v>
      </c>
      <c r="D8652">
        <f t="shared" si="270"/>
        <v>6401181</v>
      </c>
      <c r="E8652">
        <f t="shared" si="271"/>
        <v>6432018</v>
      </c>
    </row>
    <row r="8653" spans="1:5">
      <c r="A8653">
        <v>6401182</v>
      </c>
      <c r="B8653">
        <v>6432019</v>
      </c>
      <c r="C8653" s="293">
        <v>59300000</v>
      </c>
      <c r="D8653">
        <f t="shared" si="270"/>
        <v>6401182</v>
      </c>
      <c r="E8653">
        <f t="shared" si="271"/>
        <v>6432019</v>
      </c>
    </row>
    <row r="8654" spans="1:5">
      <c r="A8654">
        <v>6401183</v>
      </c>
      <c r="B8654">
        <v>6432020</v>
      </c>
      <c r="C8654" s="293">
        <v>58600000</v>
      </c>
      <c r="D8654">
        <f t="shared" si="270"/>
        <v>6401183</v>
      </c>
      <c r="E8654">
        <f t="shared" si="271"/>
        <v>6432020</v>
      </c>
    </row>
    <row r="8655" spans="1:5">
      <c r="A8655">
        <v>6401186</v>
      </c>
      <c r="B8655">
        <v>6432021</v>
      </c>
      <c r="C8655" s="293">
        <v>60800000</v>
      </c>
      <c r="D8655">
        <f t="shared" si="270"/>
        <v>6401186</v>
      </c>
      <c r="E8655">
        <f t="shared" si="271"/>
        <v>6432021</v>
      </c>
    </row>
    <row r="8656" spans="1:5">
      <c r="A8656">
        <v>6401187</v>
      </c>
      <c r="B8656">
        <v>6432022</v>
      </c>
      <c r="C8656" s="293">
        <v>62700000</v>
      </c>
      <c r="D8656">
        <f t="shared" si="270"/>
        <v>6401187</v>
      </c>
      <c r="E8656">
        <f t="shared" si="271"/>
        <v>6432022</v>
      </c>
    </row>
    <row r="8657" spans="1:5">
      <c r="A8657">
        <v>6401188</v>
      </c>
      <c r="B8657">
        <v>6432023</v>
      </c>
      <c r="C8657" s="293">
        <v>61200000</v>
      </c>
      <c r="D8657">
        <f t="shared" si="270"/>
        <v>6401188</v>
      </c>
      <c r="E8657">
        <f t="shared" si="271"/>
        <v>6432023</v>
      </c>
    </row>
    <row r="8658" spans="1:5">
      <c r="A8658">
        <v>6401189</v>
      </c>
      <c r="B8658">
        <v>6432024</v>
      </c>
      <c r="C8658" s="293">
        <v>59800000</v>
      </c>
      <c r="D8658">
        <f t="shared" si="270"/>
        <v>6401189</v>
      </c>
      <c r="E8658">
        <f t="shared" si="271"/>
        <v>6432024</v>
      </c>
    </row>
    <row r="8659" spans="1:5">
      <c r="A8659">
        <v>6401196</v>
      </c>
      <c r="B8659">
        <v>6432025</v>
      </c>
      <c r="C8659" s="293">
        <v>58800000</v>
      </c>
      <c r="D8659">
        <f t="shared" si="270"/>
        <v>6401196</v>
      </c>
      <c r="E8659">
        <f t="shared" si="271"/>
        <v>6432025</v>
      </c>
    </row>
    <row r="8660" spans="1:5">
      <c r="A8660">
        <v>6401197</v>
      </c>
      <c r="B8660">
        <v>6432026</v>
      </c>
      <c r="C8660" s="293">
        <v>60600000</v>
      </c>
      <c r="D8660">
        <f t="shared" si="270"/>
        <v>6401197</v>
      </c>
      <c r="E8660">
        <f t="shared" si="271"/>
        <v>6432026</v>
      </c>
    </row>
    <row r="8661" spans="1:5">
      <c r="A8661">
        <v>6401198</v>
      </c>
      <c r="B8661">
        <v>6432027</v>
      </c>
      <c r="C8661" s="293">
        <v>59100000</v>
      </c>
      <c r="D8661">
        <f t="shared" si="270"/>
        <v>6401198</v>
      </c>
      <c r="E8661">
        <f t="shared" si="271"/>
        <v>6432027</v>
      </c>
    </row>
    <row r="8662" spans="1:5">
      <c r="A8662">
        <v>6401199</v>
      </c>
      <c r="B8662">
        <v>6432028</v>
      </c>
      <c r="C8662" s="293">
        <v>56500000</v>
      </c>
      <c r="D8662">
        <f t="shared" si="270"/>
        <v>6401199</v>
      </c>
      <c r="E8662">
        <f t="shared" si="271"/>
        <v>6432028</v>
      </c>
    </row>
    <row r="8663" spans="1:5">
      <c r="A8663">
        <v>6401204</v>
      </c>
      <c r="B8663">
        <v>6432029</v>
      </c>
      <c r="C8663" s="293">
        <v>66900000</v>
      </c>
      <c r="D8663">
        <f t="shared" si="270"/>
        <v>6401204</v>
      </c>
      <c r="E8663">
        <f t="shared" si="271"/>
        <v>6432029</v>
      </c>
    </row>
    <row r="8664" spans="1:5">
      <c r="A8664">
        <v>6401205</v>
      </c>
      <c r="B8664">
        <v>6432030</v>
      </c>
      <c r="C8664" s="293">
        <v>66400000</v>
      </c>
      <c r="D8664">
        <f t="shared" si="270"/>
        <v>6401205</v>
      </c>
      <c r="E8664">
        <f t="shared" si="271"/>
        <v>6432030</v>
      </c>
    </row>
    <row r="8665" spans="1:5">
      <c r="A8665">
        <v>6401206</v>
      </c>
      <c r="B8665">
        <v>6432031</v>
      </c>
      <c r="C8665" s="293">
        <v>67800000</v>
      </c>
      <c r="D8665">
        <f t="shared" si="270"/>
        <v>6401206</v>
      </c>
      <c r="E8665">
        <f t="shared" si="271"/>
        <v>6432031</v>
      </c>
    </row>
    <row r="8666" spans="1:5">
      <c r="A8666">
        <v>6401207</v>
      </c>
      <c r="B8666">
        <v>6432032</v>
      </c>
      <c r="C8666" s="293">
        <v>70800000</v>
      </c>
      <c r="D8666">
        <f t="shared" si="270"/>
        <v>6401207</v>
      </c>
      <c r="E8666">
        <f t="shared" si="271"/>
        <v>6432032</v>
      </c>
    </row>
    <row r="8667" spans="1:5">
      <c r="A8667">
        <v>6401209</v>
      </c>
      <c r="B8667">
        <v>6432033</v>
      </c>
      <c r="C8667" s="293">
        <v>50400000</v>
      </c>
      <c r="D8667">
        <f t="shared" si="270"/>
        <v>6401209</v>
      </c>
      <c r="E8667">
        <f t="shared" si="271"/>
        <v>6432033</v>
      </c>
    </row>
    <row r="8668" spans="1:5">
      <c r="A8668">
        <v>6401210</v>
      </c>
      <c r="B8668">
        <v>6432034</v>
      </c>
      <c r="C8668" s="293">
        <v>59000000</v>
      </c>
      <c r="D8668">
        <f t="shared" si="270"/>
        <v>6401210</v>
      </c>
      <c r="E8668">
        <f t="shared" si="271"/>
        <v>6432034</v>
      </c>
    </row>
    <row r="8669" spans="1:5">
      <c r="A8669">
        <v>6401211</v>
      </c>
      <c r="B8669">
        <v>6432035</v>
      </c>
      <c r="C8669" s="293">
        <v>56800000</v>
      </c>
      <c r="D8669">
        <f t="shared" si="270"/>
        <v>6401211</v>
      </c>
      <c r="E8669">
        <f t="shared" si="271"/>
        <v>6432035</v>
      </c>
    </row>
    <row r="8670" spans="1:5">
      <c r="A8670">
        <v>6401215</v>
      </c>
      <c r="B8670">
        <v>6432036</v>
      </c>
      <c r="C8670" s="293">
        <v>60900000</v>
      </c>
      <c r="D8670">
        <f t="shared" si="270"/>
        <v>6401215</v>
      </c>
      <c r="E8670">
        <f t="shared" si="271"/>
        <v>6432036</v>
      </c>
    </row>
    <row r="8671" spans="1:5">
      <c r="A8671">
        <v>6401216</v>
      </c>
      <c r="B8671">
        <v>6432037</v>
      </c>
      <c r="C8671" s="293">
        <v>63000000</v>
      </c>
      <c r="D8671">
        <f t="shared" si="270"/>
        <v>6401216</v>
      </c>
      <c r="E8671">
        <f t="shared" si="271"/>
        <v>6432037</v>
      </c>
    </row>
    <row r="8672" spans="1:5">
      <c r="A8672">
        <v>6401219</v>
      </c>
      <c r="B8672">
        <v>6432038</v>
      </c>
      <c r="C8672" s="293">
        <v>56600000</v>
      </c>
      <c r="D8672">
        <f t="shared" si="270"/>
        <v>6401219</v>
      </c>
      <c r="E8672">
        <f t="shared" si="271"/>
        <v>6432038</v>
      </c>
    </row>
    <row r="8673" spans="1:5">
      <c r="A8673">
        <v>6401221</v>
      </c>
      <c r="B8673">
        <v>6432039</v>
      </c>
      <c r="C8673" s="293">
        <v>56600000</v>
      </c>
      <c r="D8673">
        <f t="shared" si="270"/>
        <v>6401221</v>
      </c>
      <c r="E8673">
        <f t="shared" si="271"/>
        <v>6432039</v>
      </c>
    </row>
    <row r="8674" spans="1:5">
      <c r="A8674">
        <v>6401222</v>
      </c>
      <c r="B8674">
        <v>6432040</v>
      </c>
      <c r="C8674" s="293">
        <v>119700000</v>
      </c>
      <c r="D8674">
        <f t="shared" si="270"/>
        <v>6401222</v>
      </c>
      <c r="E8674">
        <f t="shared" si="271"/>
        <v>6432040</v>
      </c>
    </row>
    <row r="8675" spans="1:5">
      <c r="A8675">
        <v>6401227</v>
      </c>
      <c r="B8675">
        <v>6432041</v>
      </c>
      <c r="C8675" s="293">
        <v>55600000</v>
      </c>
      <c r="D8675">
        <f t="shared" si="270"/>
        <v>6401227</v>
      </c>
      <c r="E8675">
        <f t="shared" si="271"/>
        <v>6432041</v>
      </c>
    </row>
    <row r="8676" spans="1:5">
      <c r="A8676">
        <v>6401233</v>
      </c>
      <c r="B8676">
        <v>6432042</v>
      </c>
      <c r="C8676" s="293">
        <v>53000000</v>
      </c>
      <c r="D8676">
        <f t="shared" si="270"/>
        <v>6401233</v>
      </c>
      <c r="E8676">
        <f t="shared" si="271"/>
        <v>6432042</v>
      </c>
    </row>
    <row r="8677" spans="1:5">
      <c r="A8677">
        <v>6401234</v>
      </c>
      <c r="B8677">
        <v>6432043</v>
      </c>
      <c r="C8677" s="293">
        <v>71800000</v>
      </c>
      <c r="D8677">
        <f t="shared" si="270"/>
        <v>6401234</v>
      </c>
      <c r="E8677">
        <f t="shared" si="271"/>
        <v>6432043</v>
      </c>
    </row>
    <row r="8678" spans="1:5">
      <c r="A8678">
        <v>6401235</v>
      </c>
      <c r="B8678">
        <v>6432044</v>
      </c>
      <c r="C8678" s="293">
        <v>59900000</v>
      </c>
      <c r="D8678">
        <f t="shared" si="270"/>
        <v>6401235</v>
      </c>
      <c r="E8678">
        <f t="shared" si="271"/>
        <v>6432044</v>
      </c>
    </row>
    <row r="8679" spans="1:5">
      <c r="A8679">
        <v>6401236</v>
      </c>
      <c r="B8679">
        <v>6432045</v>
      </c>
      <c r="C8679" s="293">
        <v>58100000</v>
      </c>
      <c r="D8679">
        <f t="shared" si="270"/>
        <v>6401236</v>
      </c>
      <c r="E8679">
        <f t="shared" si="271"/>
        <v>6432045</v>
      </c>
    </row>
    <row r="8680" spans="1:5">
      <c r="A8680">
        <v>6401237</v>
      </c>
      <c r="B8680">
        <v>6432046</v>
      </c>
      <c r="C8680" s="293">
        <v>61000000</v>
      </c>
      <c r="D8680">
        <f t="shared" si="270"/>
        <v>6401237</v>
      </c>
      <c r="E8680">
        <f t="shared" si="271"/>
        <v>6432046</v>
      </c>
    </row>
    <row r="8681" spans="1:5">
      <c r="A8681">
        <v>6401238</v>
      </c>
      <c r="B8681">
        <v>6432047</v>
      </c>
      <c r="C8681" s="293">
        <v>62200000</v>
      </c>
      <c r="D8681">
        <f t="shared" si="270"/>
        <v>6401238</v>
      </c>
      <c r="E8681">
        <f t="shared" si="271"/>
        <v>6432047</v>
      </c>
    </row>
    <row r="8682" spans="1:5">
      <c r="A8682">
        <v>6401240</v>
      </c>
      <c r="B8682">
        <v>6432048</v>
      </c>
      <c r="C8682" s="293">
        <v>143000000</v>
      </c>
      <c r="D8682">
        <f t="shared" si="270"/>
        <v>6401240</v>
      </c>
      <c r="E8682">
        <f t="shared" si="271"/>
        <v>6432048</v>
      </c>
    </row>
    <row r="8683" spans="1:5">
      <c r="A8683">
        <v>6401242</v>
      </c>
      <c r="B8683">
        <v>6432049</v>
      </c>
      <c r="C8683" s="293">
        <v>56000000</v>
      </c>
      <c r="D8683">
        <f t="shared" si="270"/>
        <v>6401242</v>
      </c>
      <c r="E8683">
        <f t="shared" si="271"/>
        <v>6432049</v>
      </c>
    </row>
    <row r="8684" spans="1:5">
      <c r="A8684">
        <v>6401255</v>
      </c>
      <c r="B8684">
        <v>6432050</v>
      </c>
      <c r="C8684" s="293">
        <v>68000000</v>
      </c>
      <c r="D8684">
        <f t="shared" si="270"/>
        <v>6401255</v>
      </c>
      <c r="E8684">
        <f t="shared" si="271"/>
        <v>6432050</v>
      </c>
    </row>
    <row r="8685" spans="1:5">
      <c r="A8685">
        <v>6401256</v>
      </c>
      <c r="B8685">
        <v>6432051</v>
      </c>
      <c r="C8685" s="293">
        <v>73000000</v>
      </c>
      <c r="D8685">
        <f t="shared" si="270"/>
        <v>6401256</v>
      </c>
      <c r="E8685">
        <f t="shared" si="271"/>
        <v>6432051</v>
      </c>
    </row>
    <row r="8686" spans="1:5">
      <c r="A8686">
        <v>6401257</v>
      </c>
      <c r="B8686">
        <v>6432052</v>
      </c>
      <c r="C8686" s="293">
        <v>77000000</v>
      </c>
      <c r="D8686">
        <f t="shared" si="270"/>
        <v>6401257</v>
      </c>
      <c r="E8686">
        <f t="shared" si="271"/>
        <v>6432052</v>
      </c>
    </row>
    <row r="8687" spans="1:5">
      <c r="A8687">
        <v>6401258</v>
      </c>
      <c r="B8687">
        <v>6432053</v>
      </c>
      <c r="C8687" s="293">
        <v>80000000</v>
      </c>
      <c r="D8687">
        <f t="shared" si="270"/>
        <v>6401258</v>
      </c>
      <c r="E8687">
        <f t="shared" si="271"/>
        <v>6432053</v>
      </c>
    </row>
    <row r="8688" spans="1:5">
      <c r="A8688">
        <v>6401259</v>
      </c>
      <c r="B8688">
        <v>6432054</v>
      </c>
      <c r="C8688" s="293">
        <v>56700000</v>
      </c>
      <c r="D8688">
        <f t="shared" si="270"/>
        <v>6401259</v>
      </c>
      <c r="E8688">
        <f t="shared" si="271"/>
        <v>6432054</v>
      </c>
    </row>
    <row r="8689" spans="1:5">
      <c r="A8689">
        <v>6401267</v>
      </c>
      <c r="B8689">
        <v>6432055</v>
      </c>
      <c r="C8689" s="293">
        <v>193000000</v>
      </c>
      <c r="D8689">
        <f t="shared" si="270"/>
        <v>6401267</v>
      </c>
      <c r="E8689">
        <f t="shared" si="271"/>
        <v>6432055</v>
      </c>
    </row>
    <row r="8690" spans="1:5">
      <c r="A8690">
        <v>6401268</v>
      </c>
      <c r="B8690">
        <v>6432056</v>
      </c>
      <c r="C8690" s="293">
        <v>75000000</v>
      </c>
      <c r="D8690">
        <f t="shared" si="270"/>
        <v>6401268</v>
      </c>
      <c r="E8690">
        <f t="shared" si="271"/>
        <v>6432056</v>
      </c>
    </row>
    <row r="8691" spans="1:5">
      <c r="A8691">
        <v>6401269</v>
      </c>
      <c r="B8691">
        <v>6432057</v>
      </c>
      <c r="C8691" s="293">
        <v>70000000</v>
      </c>
      <c r="D8691">
        <f t="shared" si="270"/>
        <v>6401269</v>
      </c>
      <c r="E8691">
        <f t="shared" si="271"/>
        <v>6432057</v>
      </c>
    </row>
    <row r="8692" spans="1:5">
      <c r="A8692">
        <v>6401270</v>
      </c>
      <c r="B8692">
        <v>6432058</v>
      </c>
      <c r="C8692" s="293">
        <v>73000000</v>
      </c>
      <c r="D8692">
        <f t="shared" si="270"/>
        <v>6401270</v>
      </c>
      <c r="E8692">
        <f t="shared" si="271"/>
        <v>6432058</v>
      </c>
    </row>
    <row r="8693" spans="1:5">
      <c r="A8693">
        <v>6401001</v>
      </c>
      <c r="B8693">
        <v>6433001</v>
      </c>
      <c r="C8693" s="293">
        <v>41200000</v>
      </c>
      <c r="D8693">
        <f t="shared" si="270"/>
        <v>6401001</v>
      </c>
      <c r="E8693">
        <f t="shared" si="271"/>
        <v>6433001</v>
      </c>
    </row>
    <row r="8694" spans="1:5">
      <c r="A8694">
        <v>6401002</v>
      </c>
      <c r="B8694">
        <v>6433002</v>
      </c>
      <c r="C8694" s="293">
        <v>12800000</v>
      </c>
      <c r="D8694">
        <f t="shared" si="270"/>
        <v>6401002</v>
      </c>
      <c r="E8694">
        <f t="shared" si="271"/>
        <v>6433002</v>
      </c>
    </row>
    <row r="8695" spans="1:5">
      <c r="A8695">
        <v>6401003</v>
      </c>
      <c r="B8695">
        <v>6433003</v>
      </c>
      <c r="C8695" s="293">
        <v>31200000</v>
      </c>
      <c r="D8695">
        <f t="shared" si="270"/>
        <v>6401003</v>
      </c>
      <c r="E8695">
        <f t="shared" si="271"/>
        <v>6433003</v>
      </c>
    </row>
    <row r="8696" spans="1:5">
      <c r="A8696">
        <v>6401005</v>
      </c>
      <c r="B8696">
        <v>6433004</v>
      </c>
      <c r="C8696" s="293">
        <v>17500000</v>
      </c>
      <c r="D8696">
        <f t="shared" si="270"/>
        <v>6401005</v>
      </c>
      <c r="E8696">
        <f t="shared" si="271"/>
        <v>6433004</v>
      </c>
    </row>
    <row r="8697" spans="1:5">
      <c r="A8697">
        <v>6401008</v>
      </c>
      <c r="B8697">
        <v>6433005</v>
      </c>
      <c r="C8697" s="293">
        <v>20600000</v>
      </c>
      <c r="D8697">
        <f t="shared" si="270"/>
        <v>6401008</v>
      </c>
      <c r="E8697">
        <f t="shared" si="271"/>
        <v>6433005</v>
      </c>
    </row>
    <row r="8698" spans="1:5">
      <c r="A8698">
        <v>6401009</v>
      </c>
      <c r="B8698">
        <v>6433006</v>
      </c>
      <c r="C8698" s="293">
        <v>21600000</v>
      </c>
      <c r="D8698">
        <f t="shared" si="270"/>
        <v>6401009</v>
      </c>
      <c r="E8698">
        <f t="shared" si="271"/>
        <v>6433006</v>
      </c>
    </row>
    <row r="8699" spans="1:5">
      <c r="A8699">
        <v>6401011</v>
      </c>
      <c r="B8699">
        <v>6433007</v>
      </c>
      <c r="C8699" s="293">
        <v>67600000</v>
      </c>
      <c r="D8699">
        <f t="shared" si="270"/>
        <v>6401011</v>
      </c>
      <c r="E8699">
        <f t="shared" si="271"/>
        <v>6433007</v>
      </c>
    </row>
    <row r="8700" spans="1:5">
      <c r="A8700">
        <v>6401023</v>
      </c>
      <c r="B8700">
        <v>6433009</v>
      </c>
      <c r="C8700" s="293">
        <v>23700000</v>
      </c>
      <c r="D8700">
        <f t="shared" si="270"/>
        <v>6401023</v>
      </c>
      <c r="E8700">
        <f t="shared" si="271"/>
        <v>6433009</v>
      </c>
    </row>
    <row r="8701" spans="1:5">
      <c r="A8701">
        <v>6401024</v>
      </c>
      <c r="B8701">
        <v>6433010</v>
      </c>
      <c r="C8701" s="293">
        <v>61500000</v>
      </c>
      <c r="D8701">
        <f t="shared" si="270"/>
        <v>6401024</v>
      </c>
      <c r="E8701">
        <f t="shared" si="271"/>
        <v>6433010</v>
      </c>
    </row>
    <row r="8702" spans="1:5">
      <c r="A8702">
        <v>6401025</v>
      </c>
      <c r="B8702">
        <v>6433011</v>
      </c>
      <c r="C8702" s="293">
        <v>46600000</v>
      </c>
      <c r="D8702">
        <f t="shared" si="270"/>
        <v>6401025</v>
      </c>
      <c r="E8702">
        <f t="shared" si="271"/>
        <v>6433011</v>
      </c>
    </row>
    <row r="8703" spans="1:5">
      <c r="A8703">
        <v>6401026</v>
      </c>
      <c r="B8703">
        <v>6433012</v>
      </c>
      <c r="C8703" s="293">
        <v>64700000</v>
      </c>
      <c r="D8703">
        <f t="shared" si="270"/>
        <v>6401026</v>
      </c>
      <c r="E8703">
        <f t="shared" si="271"/>
        <v>6433012</v>
      </c>
    </row>
    <row r="8704" spans="1:5">
      <c r="A8704">
        <v>6401027</v>
      </c>
      <c r="B8704">
        <v>6433013</v>
      </c>
      <c r="C8704" s="293">
        <v>62700000</v>
      </c>
      <c r="D8704">
        <f t="shared" si="270"/>
        <v>6401027</v>
      </c>
      <c r="E8704">
        <f t="shared" si="271"/>
        <v>6433013</v>
      </c>
    </row>
    <row r="8705" spans="1:5">
      <c r="A8705">
        <v>6401028</v>
      </c>
      <c r="B8705">
        <v>6433014</v>
      </c>
      <c r="C8705" s="293">
        <v>59300000</v>
      </c>
      <c r="D8705">
        <f t="shared" si="270"/>
        <v>6401028</v>
      </c>
      <c r="E8705">
        <f t="shared" si="271"/>
        <v>6433014</v>
      </c>
    </row>
    <row r="8706" spans="1:5">
      <c r="A8706">
        <v>6401029</v>
      </c>
      <c r="B8706">
        <v>6433015</v>
      </c>
      <c r="C8706" s="293">
        <v>85300000</v>
      </c>
      <c r="D8706">
        <f t="shared" si="270"/>
        <v>6401029</v>
      </c>
      <c r="E8706">
        <f t="shared" si="271"/>
        <v>6433015</v>
      </c>
    </row>
    <row r="8707" spans="1:5">
      <c r="A8707">
        <v>6401030</v>
      </c>
      <c r="B8707">
        <v>6433016</v>
      </c>
      <c r="C8707" s="293">
        <v>34000000</v>
      </c>
      <c r="D8707">
        <f t="shared" ref="D8707:D8770" si="272">+A8707*1</f>
        <v>6401030</v>
      </c>
      <c r="E8707">
        <f t="shared" ref="E8707:E8770" si="273">+B8707*1</f>
        <v>6433016</v>
      </c>
    </row>
    <row r="8708" spans="1:5">
      <c r="A8708">
        <v>6401038</v>
      </c>
      <c r="B8708">
        <v>6433017</v>
      </c>
      <c r="C8708" s="293">
        <v>35700000</v>
      </c>
      <c r="D8708">
        <f t="shared" si="272"/>
        <v>6401038</v>
      </c>
      <c r="E8708">
        <f t="shared" si="273"/>
        <v>6433017</v>
      </c>
    </row>
    <row r="8709" spans="1:5">
      <c r="A8709">
        <v>6401040</v>
      </c>
      <c r="B8709">
        <v>6433018</v>
      </c>
      <c r="C8709" s="293">
        <v>32600000</v>
      </c>
      <c r="D8709">
        <f t="shared" si="272"/>
        <v>6401040</v>
      </c>
      <c r="E8709">
        <f t="shared" si="273"/>
        <v>6433018</v>
      </c>
    </row>
    <row r="8710" spans="1:5">
      <c r="A8710">
        <v>6401041</v>
      </c>
      <c r="B8710">
        <v>6433019</v>
      </c>
      <c r="C8710" s="293">
        <v>65200000</v>
      </c>
      <c r="D8710">
        <f t="shared" si="272"/>
        <v>6401041</v>
      </c>
      <c r="E8710">
        <f t="shared" si="273"/>
        <v>6433019</v>
      </c>
    </row>
    <row r="8711" spans="1:5">
      <c r="A8711">
        <v>6401043</v>
      </c>
      <c r="B8711">
        <v>6433020</v>
      </c>
      <c r="C8711" s="293">
        <v>60400000</v>
      </c>
      <c r="D8711">
        <f t="shared" si="272"/>
        <v>6401043</v>
      </c>
      <c r="E8711">
        <f t="shared" si="273"/>
        <v>6433020</v>
      </c>
    </row>
    <row r="8712" spans="1:5">
      <c r="A8712">
        <v>6401044</v>
      </c>
      <c r="B8712">
        <v>6433021</v>
      </c>
      <c r="C8712" s="293">
        <v>34200000</v>
      </c>
      <c r="D8712">
        <f t="shared" si="272"/>
        <v>6401044</v>
      </c>
      <c r="E8712">
        <f t="shared" si="273"/>
        <v>6433021</v>
      </c>
    </row>
    <row r="8713" spans="1:5">
      <c r="A8713">
        <v>6401045</v>
      </c>
      <c r="B8713">
        <v>6433022</v>
      </c>
      <c r="C8713" s="293">
        <v>24700000</v>
      </c>
      <c r="D8713">
        <f t="shared" si="272"/>
        <v>6401045</v>
      </c>
      <c r="E8713">
        <f t="shared" si="273"/>
        <v>6433022</v>
      </c>
    </row>
    <row r="8714" spans="1:5">
      <c r="A8714">
        <v>6401046</v>
      </c>
      <c r="B8714">
        <v>6433023</v>
      </c>
      <c r="C8714" s="293">
        <v>50500000</v>
      </c>
      <c r="D8714">
        <f t="shared" si="272"/>
        <v>6401046</v>
      </c>
      <c r="E8714">
        <f t="shared" si="273"/>
        <v>6433023</v>
      </c>
    </row>
    <row r="8715" spans="1:5">
      <c r="A8715">
        <v>6401047</v>
      </c>
      <c r="B8715">
        <v>6433024</v>
      </c>
      <c r="C8715" s="293">
        <v>52300000</v>
      </c>
      <c r="D8715">
        <f t="shared" si="272"/>
        <v>6401047</v>
      </c>
      <c r="E8715">
        <f t="shared" si="273"/>
        <v>6433024</v>
      </c>
    </row>
    <row r="8716" spans="1:5">
      <c r="A8716">
        <v>6401053</v>
      </c>
      <c r="B8716">
        <v>6433025</v>
      </c>
      <c r="C8716" s="293">
        <v>62800000</v>
      </c>
      <c r="D8716">
        <f t="shared" si="272"/>
        <v>6401053</v>
      </c>
      <c r="E8716">
        <f t="shared" si="273"/>
        <v>6433025</v>
      </c>
    </row>
    <row r="8717" spans="1:5">
      <c r="A8717">
        <v>6401056</v>
      </c>
      <c r="B8717">
        <v>6433026</v>
      </c>
      <c r="C8717" s="293">
        <v>59000000</v>
      </c>
      <c r="D8717">
        <f t="shared" si="272"/>
        <v>6401056</v>
      </c>
      <c r="E8717">
        <f t="shared" si="273"/>
        <v>6433026</v>
      </c>
    </row>
    <row r="8718" spans="1:5">
      <c r="A8718">
        <v>6401058</v>
      </c>
      <c r="B8718">
        <v>6433027</v>
      </c>
      <c r="C8718" s="293">
        <v>75100000</v>
      </c>
      <c r="D8718">
        <f t="shared" si="272"/>
        <v>6401058</v>
      </c>
      <c r="E8718">
        <f t="shared" si="273"/>
        <v>6433027</v>
      </c>
    </row>
    <row r="8719" spans="1:5">
      <c r="A8719">
        <v>6401062</v>
      </c>
      <c r="B8719">
        <v>6433028</v>
      </c>
      <c r="C8719" s="293">
        <v>61800000</v>
      </c>
      <c r="D8719">
        <f t="shared" si="272"/>
        <v>6401062</v>
      </c>
      <c r="E8719">
        <f t="shared" si="273"/>
        <v>6433028</v>
      </c>
    </row>
    <row r="8720" spans="1:5">
      <c r="A8720">
        <v>6401063</v>
      </c>
      <c r="B8720">
        <v>6433029</v>
      </c>
      <c r="C8720" s="293">
        <v>52500000</v>
      </c>
      <c r="D8720">
        <f t="shared" si="272"/>
        <v>6401063</v>
      </c>
      <c r="E8720">
        <f t="shared" si="273"/>
        <v>6433029</v>
      </c>
    </row>
    <row r="8721" spans="1:5">
      <c r="A8721">
        <v>6401066</v>
      </c>
      <c r="B8721">
        <v>6433030</v>
      </c>
      <c r="C8721" s="293">
        <v>87100000</v>
      </c>
      <c r="D8721">
        <f t="shared" si="272"/>
        <v>6401066</v>
      </c>
      <c r="E8721">
        <f t="shared" si="273"/>
        <v>6433030</v>
      </c>
    </row>
    <row r="8722" spans="1:5">
      <c r="A8722">
        <v>6401069</v>
      </c>
      <c r="B8722">
        <v>6433031</v>
      </c>
      <c r="C8722" s="293">
        <v>58600000</v>
      </c>
      <c r="D8722">
        <f t="shared" si="272"/>
        <v>6401069</v>
      </c>
      <c r="E8722">
        <f t="shared" si="273"/>
        <v>6433031</v>
      </c>
    </row>
    <row r="8723" spans="1:5">
      <c r="A8723">
        <v>6401070</v>
      </c>
      <c r="B8723">
        <v>6433032</v>
      </c>
      <c r="C8723" s="293">
        <v>66000000</v>
      </c>
      <c r="D8723">
        <f t="shared" si="272"/>
        <v>6401070</v>
      </c>
      <c r="E8723">
        <f t="shared" si="273"/>
        <v>6433032</v>
      </c>
    </row>
    <row r="8724" spans="1:5">
      <c r="A8724">
        <v>6401077</v>
      </c>
      <c r="B8724">
        <v>6433033</v>
      </c>
      <c r="C8724" s="293">
        <v>58100000</v>
      </c>
      <c r="D8724">
        <f t="shared" si="272"/>
        <v>6401077</v>
      </c>
      <c r="E8724">
        <f t="shared" si="273"/>
        <v>6433033</v>
      </c>
    </row>
    <row r="8725" spans="1:5">
      <c r="A8725">
        <v>6401079</v>
      </c>
      <c r="B8725">
        <v>6433034</v>
      </c>
      <c r="C8725" s="293">
        <v>63700000</v>
      </c>
      <c r="D8725">
        <f t="shared" si="272"/>
        <v>6401079</v>
      </c>
      <c r="E8725">
        <f t="shared" si="273"/>
        <v>6433034</v>
      </c>
    </row>
    <row r="8726" spans="1:5">
      <c r="A8726">
        <v>6401080</v>
      </c>
      <c r="B8726">
        <v>6433035</v>
      </c>
      <c r="C8726" s="293">
        <v>58000000</v>
      </c>
      <c r="D8726">
        <f t="shared" si="272"/>
        <v>6401080</v>
      </c>
      <c r="E8726">
        <f t="shared" si="273"/>
        <v>6433035</v>
      </c>
    </row>
    <row r="8727" spans="1:5">
      <c r="A8727">
        <v>6401086</v>
      </c>
      <c r="B8727">
        <v>6433036</v>
      </c>
      <c r="C8727" s="293">
        <v>49700000</v>
      </c>
      <c r="D8727">
        <f t="shared" si="272"/>
        <v>6401086</v>
      </c>
      <c r="E8727">
        <f t="shared" si="273"/>
        <v>6433036</v>
      </c>
    </row>
    <row r="8728" spans="1:5">
      <c r="A8728">
        <v>6401089</v>
      </c>
      <c r="B8728">
        <v>6433037</v>
      </c>
      <c r="C8728" s="293">
        <v>61700000</v>
      </c>
      <c r="D8728">
        <f t="shared" si="272"/>
        <v>6401089</v>
      </c>
      <c r="E8728">
        <f t="shared" si="273"/>
        <v>6433037</v>
      </c>
    </row>
    <row r="8729" spans="1:5">
      <c r="A8729">
        <v>6401090</v>
      </c>
      <c r="B8729">
        <v>6433038</v>
      </c>
      <c r="C8729" s="293">
        <v>57300000</v>
      </c>
      <c r="D8729">
        <f t="shared" si="272"/>
        <v>6401090</v>
      </c>
      <c r="E8729">
        <f t="shared" si="273"/>
        <v>6433038</v>
      </c>
    </row>
    <row r="8730" spans="1:5">
      <c r="A8730">
        <v>6401091</v>
      </c>
      <c r="B8730">
        <v>6433039</v>
      </c>
      <c r="C8730" s="293">
        <v>65500000</v>
      </c>
      <c r="D8730">
        <f t="shared" si="272"/>
        <v>6401091</v>
      </c>
      <c r="E8730">
        <f t="shared" si="273"/>
        <v>6433039</v>
      </c>
    </row>
    <row r="8731" spans="1:5">
      <c r="A8731">
        <v>6401092</v>
      </c>
      <c r="B8731">
        <v>6433040</v>
      </c>
      <c r="C8731" s="293">
        <v>57800000</v>
      </c>
      <c r="D8731">
        <f t="shared" si="272"/>
        <v>6401092</v>
      </c>
      <c r="E8731">
        <f t="shared" si="273"/>
        <v>6433040</v>
      </c>
    </row>
    <row r="8732" spans="1:5">
      <c r="A8732">
        <v>6401095</v>
      </c>
      <c r="B8732">
        <v>6433041</v>
      </c>
      <c r="C8732" s="293">
        <v>61900000</v>
      </c>
      <c r="D8732">
        <f t="shared" si="272"/>
        <v>6401095</v>
      </c>
      <c r="E8732">
        <f t="shared" si="273"/>
        <v>6433041</v>
      </c>
    </row>
    <row r="8733" spans="1:5">
      <c r="A8733">
        <v>6401097</v>
      </c>
      <c r="B8733">
        <v>6433042</v>
      </c>
      <c r="C8733" s="293">
        <v>70500000</v>
      </c>
      <c r="D8733">
        <f t="shared" si="272"/>
        <v>6401097</v>
      </c>
      <c r="E8733">
        <f t="shared" si="273"/>
        <v>6433042</v>
      </c>
    </row>
    <row r="8734" spans="1:5">
      <c r="A8734">
        <v>6401102</v>
      </c>
      <c r="B8734">
        <v>6433043</v>
      </c>
      <c r="C8734" s="293">
        <v>67100000</v>
      </c>
      <c r="D8734">
        <f t="shared" si="272"/>
        <v>6401102</v>
      </c>
      <c r="E8734">
        <f t="shared" si="273"/>
        <v>6433043</v>
      </c>
    </row>
    <row r="8735" spans="1:5">
      <c r="A8735">
        <v>6401103</v>
      </c>
      <c r="B8735">
        <v>6433044</v>
      </c>
      <c r="C8735" s="293">
        <v>74000000</v>
      </c>
      <c r="D8735">
        <f t="shared" si="272"/>
        <v>6401103</v>
      </c>
      <c r="E8735">
        <f t="shared" si="273"/>
        <v>6433044</v>
      </c>
    </row>
    <row r="8736" spans="1:5">
      <c r="A8736">
        <v>6401105</v>
      </c>
      <c r="B8736">
        <v>6433045</v>
      </c>
      <c r="C8736" s="293">
        <v>66000000</v>
      </c>
      <c r="D8736">
        <f t="shared" si="272"/>
        <v>6401105</v>
      </c>
      <c r="E8736">
        <f t="shared" si="273"/>
        <v>6433045</v>
      </c>
    </row>
    <row r="8737" spans="1:5">
      <c r="A8737">
        <v>6401110</v>
      </c>
      <c r="B8737">
        <v>6433046</v>
      </c>
      <c r="C8737" s="293">
        <v>61900000</v>
      </c>
      <c r="D8737">
        <f t="shared" si="272"/>
        <v>6401110</v>
      </c>
      <c r="E8737">
        <f t="shared" si="273"/>
        <v>6433046</v>
      </c>
    </row>
    <row r="8738" spans="1:5">
      <c r="A8738">
        <v>6401112</v>
      </c>
      <c r="B8738">
        <v>6433047</v>
      </c>
      <c r="C8738" s="293">
        <v>109100000</v>
      </c>
      <c r="D8738">
        <f t="shared" si="272"/>
        <v>6401112</v>
      </c>
      <c r="E8738">
        <f t="shared" si="273"/>
        <v>6433047</v>
      </c>
    </row>
    <row r="8739" spans="1:5">
      <c r="A8739">
        <v>6401113</v>
      </c>
      <c r="B8739">
        <v>6433048</v>
      </c>
      <c r="C8739" s="293">
        <v>57200000</v>
      </c>
      <c r="D8739">
        <f t="shared" si="272"/>
        <v>6401113</v>
      </c>
      <c r="E8739">
        <f t="shared" si="273"/>
        <v>6433048</v>
      </c>
    </row>
    <row r="8740" spans="1:5">
      <c r="A8740">
        <v>6401114</v>
      </c>
      <c r="B8740">
        <v>6433049</v>
      </c>
      <c r="C8740" s="293">
        <v>93600000</v>
      </c>
      <c r="D8740">
        <f t="shared" si="272"/>
        <v>6401114</v>
      </c>
      <c r="E8740">
        <f t="shared" si="273"/>
        <v>6433049</v>
      </c>
    </row>
    <row r="8741" spans="1:5">
      <c r="A8741">
        <v>6401116</v>
      </c>
      <c r="B8741">
        <v>6433050</v>
      </c>
      <c r="C8741" s="293">
        <v>50500000</v>
      </c>
      <c r="D8741">
        <f t="shared" si="272"/>
        <v>6401116</v>
      </c>
      <c r="E8741">
        <f t="shared" si="273"/>
        <v>6433050</v>
      </c>
    </row>
    <row r="8742" spans="1:5">
      <c r="A8742">
        <v>6401118</v>
      </c>
      <c r="B8742">
        <v>6433051</v>
      </c>
      <c r="C8742" s="293">
        <v>62400000</v>
      </c>
      <c r="D8742">
        <f t="shared" si="272"/>
        <v>6401118</v>
      </c>
      <c r="E8742">
        <f t="shared" si="273"/>
        <v>6433051</v>
      </c>
    </row>
    <row r="8743" spans="1:5">
      <c r="A8743">
        <v>6401126</v>
      </c>
      <c r="B8743">
        <v>6433052</v>
      </c>
      <c r="C8743" s="293">
        <v>60900000</v>
      </c>
      <c r="D8743">
        <f t="shared" si="272"/>
        <v>6401126</v>
      </c>
      <c r="E8743">
        <f t="shared" si="273"/>
        <v>6433052</v>
      </c>
    </row>
    <row r="8744" spans="1:5">
      <c r="A8744">
        <v>6401128</v>
      </c>
      <c r="B8744">
        <v>6433053</v>
      </c>
      <c r="C8744" s="293">
        <v>58600000</v>
      </c>
      <c r="D8744">
        <f t="shared" si="272"/>
        <v>6401128</v>
      </c>
      <c r="E8744">
        <f t="shared" si="273"/>
        <v>6433053</v>
      </c>
    </row>
    <row r="8745" spans="1:5">
      <c r="A8745">
        <v>6401129</v>
      </c>
      <c r="B8745">
        <v>6433054</v>
      </c>
      <c r="C8745" s="293">
        <v>59100000</v>
      </c>
      <c r="D8745">
        <f t="shared" si="272"/>
        <v>6401129</v>
      </c>
      <c r="E8745">
        <f t="shared" si="273"/>
        <v>6433054</v>
      </c>
    </row>
    <row r="8746" spans="1:5">
      <c r="A8746">
        <v>6401130</v>
      </c>
      <c r="B8746">
        <v>6433055</v>
      </c>
      <c r="C8746" s="293">
        <v>58600000</v>
      </c>
      <c r="D8746">
        <f t="shared" si="272"/>
        <v>6401130</v>
      </c>
      <c r="E8746">
        <f t="shared" si="273"/>
        <v>6433055</v>
      </c>
    </row>
    <row r="8747" spans="1:5">
      <c r="A8747">
        <v>6401131</v>
      </c>
      <c r="B8747">
        <v>6433056</v>
      </c>
      <c r="C8747" s="293">
        <v>58600000</v>
      </c>
      <c r="D8747">
        <f t="shared" si="272"/>
        <v>6401131</v>
      </c>
      <c r="E8747">
        <f t="shared" si="273"/>
        <v>6433056</v>
      </c>
    </row>
    <row r="8748" spans="1:5">
      <c r="A8748">
        <v>6401132</v>
      </c>
      <c r="B8748">
        <v>6433057</v>
      </c>
      <c r="C8748" s="293">
        <v>64900000</v>
      </c>
      <c r="D8748">
        <f t="shared" si="272"/>
        <v>6401132</v>
      </c>
      <c r="E8748">
        <f t="shared" si="273"/>
        <v>6433057</v>
      </c>
    </row>
    <row r="8749" spans="1:5">
      <c r="A8749">
        <v>6401133</v>
      </c>
      <c r="B8749">
        <v>6433058</v>
      </c>
      <c r="C8749" s="293">
        <v>64900000</v>
      </c>
      <c r="D8749">
        <f t="shared" si="272"/>
        <v>6401133</v>
      </c>
      <c r="E8749">
        <f t="shared" si="273"/>
        <v>6433058</v>
      </c>
    </row>
    <row r="8750" spans="1:5">
      <c r="A8750">
        <v>6401134</v>
      </c>
      <c r="B8750">
        <v>6433059</v>
      </c>
      <c r="C8750" s="293">
        <v>64900000</v>
      </c>
      <c r="D8750">
        <f t="shared" si="272"/>
        <v>6401134</v>
      </c>
      <c r="E8750">
        <f t="shared" si="273"/>
        <v>6433059</v>
      </c>
    </row>
    <row r="8751" spans="1:5">
      <c r="A8751">
        <v>6401135</v>
      </c>
      <c r="B8751">
        <v>6433060</v>
      </c>
      <c r="C8751" s="293">
        <v>64900000</v>
      </c>
      <c r="D8751">
        <f t="shared" si="272"/>
        <v>6401135</v>
      </c>
      <c r="E8751">
        <f t="shared" si="273"/>
        <v>6433060</v>
      </c>
    </row>
    <row r="8752" spans="1:5">
      <c r="A8752">
        <v>6401136</v>
      </c>
      <c r="B8752">
        <v>6433061</v>
      </c>
      <c r="C8752" s="293">
        <v>61900000</v>
      </c>
      <c r="D8752">
        <f t="shared" si="272"/>
        <v>6401136</v>
      </c>
      <c r="E8752">
        <f t="shared" si="273"/>
        <v>6433061</v>
      </c>
    </row>
    <row r="8753" spans="1:5">
      <c r="A8753">
        <v>6401137</v>
      </c>
      <c r="B8753">
        <v>6433062</v>
      </c>
      <c r="C8753" s="293">
        <v>64500000</v>
      </c>
      <c r="D8753">
        <f t="shared" si="272"/>
        <v>6401137</v>
      </c>
      <c r="E8753">
        <f t="shared" si="273"/>
        <v>6433062</v>
      </c>
    </row>
    <row r="8754" spans="1:5">
      <c r="A8754">
        <v>6401139</v>
      </c>
      <c r="B8754">
        <v>6433063</v>
      </c>
      <c r="C8754" s="293">
        <v>65400000</v>
      </c>
      <c r="D8754">
        <f t="shared" si="272"/>
        <v>6401139</v>
      </c>
      <c r="E8754">
        <f t="shared" si="273"/>
        <v>6433063</v>
      </c>
    </row>
    <row r="8755" spans="1:5">
      <c r="A8755">
        <v>6401140</v>
      </c>
      <c r="B8755">
        <v>6433064</v>
      </c>
      <c r="C8755" s="293">
        <v>63300000</v>
      </c>
      <c r="D8755">
        <f t="shared" si="272"/>
        <v>6401140</v>
      </c>
      <c r="E8755">
        <f t="shared" si="273"/>
        <v>6433064</v>
      </c>
    </row>
    <row r="8756" spans="1:5">
      <c r="A8756">
        <v>6401141</v>
      </c>
      <c r="B8756">
        <v>6433065</v>
      </c>
      <c r="C8756" s="293">
        <v>58000000</v>
      </c>
      <c r="D8756">
        <f t="shared" si="272"/>
        <v>6401141</v>
      </c>
      <c r="E8756">
        <f t="shared" si="273"/>
        <v>6433065</v>
      </c>
    </row>
    <row r="8757" spans="1:5">
      <c r="A8757">
        <v>6401150</v>
      </c>
      <c r="B8757">
        <v>6433066</v>
      </c>
      <c r="C8757" s="293">
        <v>61400000</v>
      </c>
      <c r="D8757">
        <f t="shared" si="272"/>
        <v>6401150</v>
      </c>
      <c r="E8757">
        <f t="shared" si="273"/>
        <v>6433066</v>
      </c>
    </row>
    <row r="8758" spans="1:5">
      <c r="A8758">
        <v>6401151</v>
      </c>
      <c r="B8758">
        <v>6433067</v>
      </c>
      <c r="C8758" s="293">
        <v>62100000</v>
      </c>
      <c r="D8758">
        <f t="shared" si="272"/>
        <v>6401151</v>
      </c>
      <c r="E8758">
        <f t="shared" si="273"/>
        <v>6433067</v>
      </c>
    </row>
    <row r="8759" spans="1:5">
      <c r="A8759">
        <v>6401152</v>
      </c>
      <c r="B8759">
        <v>6433068</v>
      </c>
      <c r="C8759" s="293">
        <v>64000000</v>
      </c>
      <c r="D8759">
        <f t="shared" si="272"/>
        <v>6401152</v>
      </c>
      <c r="E8759">
        <f t="shared" si="273"/>
        <v>6433068</v>
      </c>
    </row>
    <row r="8760" spans="1:5">
      <c r="A8760">
        <v>6401153</v>
      </c>
      <c r="B8760">
        <v>6433069</v>
      </c>
      <c r="C8760" s="293">
        <v>66000000</v>
      </c>
      <c r="D8760">
        <f t="shared" si="272"/>
        <v>6401153</v>
      </c>
      <c r="E8760">
        <f t="shared" si="273"/>
        <v>6433069</v>
      </c>
    </row>
    <row r="8761" spans="1:5">
      <c r="A8761">
        <v>6401154</v>
      </c>
      <c r="B8761">
        <v>6433070</v>
      </c>
      <c r="C8761" s="293">
        <v>63100000</v>
      </c>
      <c r="D8761">
        <f t="shared" si="272"/>
        <v>6401154</v>
      </c>
      <c r="E8761">
        <f t="shared" si="273"/>
        <v>6433070</v>
      </c>
    </row>
    <row r="8762" spans="1:5">
      <c r="A8762">
        <v>6401155</v>
      </c>
      <c r="B8762">
        <v>6433071</v>
      </c>
      <c r="C8762" s="293">
        <v>65800000</v>
      </c>
      <c r="D8762">
        <f t="shared" si="272"/>
        <v>6401155</v>
      </c>
      <c r="E8762">
        <f t="shared" si="273"/>
        <v>6433071</v>
      </c>
    </row>
    <row r="8763" spans="1:5">
      <c r="A8763">
        <v>6401156</v>
      </c>
      <c r="B8763">
        <v>6433072</v>
      </c>
      <c r="C8763" s="293">
        <v>63500000</v>
      </c>
      <c r="D8763">
        <f t="shared" si="272"/>
        <v>6401156</v>
      </c>
      <c r="E8763">
        <f t="shared" si="273"/>
        <v>6433072</v>
      </c>
    </row>
    <row r="8764" spans="1:5">
      <c r="A8764">
        <v>6401157</v>
      </c>
      <c r="B8764">
        <v>6433073</v>
      </c>
      <c r="C8764" s="293">
        <v>64400000</v>
      </c>
      <c r="D8764">
        <f t="shared" si="272"/>
        <v>6401157</v>
      </c>
      <c r="E8764">
        <f t="shared" si="273"/>
        <v>6433073</v>
      </c>
    </row>
    <row r="8765" spans="1:5">
      <c r="A8765">
        <v>6401158</v>
      </c>
      <c r="B8765">
        <v>6433074</v>
      </c>
      <c r="C8765" s="293">
        <v>63700000</v>
      </c>
      <c r="D8765">
        <f t="shared" si="272"/>
        <v>6401158</v>
      </c>
      <c r="E8765">
        <f t="shared" si="273"/>
        <v>6433074</v>
      </c>
    </row>
    <row r="8766" spans="1:5">
      <c r="A8766">
        <v>6401159</v>
      </c>
      <c r="B8766">
        <v>6433075</v>
      </c>
      <c r="C8766" s="293">
        <v>67700000</v>
      </c>
      <c r="D8766">
        <f t="shared" si="272"/>
        <v>6401159</v>
      </c>
      <c r="E8766">
        <f t="shared" si="273"/>
        <v>6433075</v>
      </c>
    </row>
    <row r="8767" spans="1:5">
      <c r="A8767">
        <v>6401160</v>
      </c>
      <c r="B8767">
        <v>6433076</v>
      </c>
      <c r="C8767" s="293">
        <v>69300000</v>
      </c>
      <c r="D8767">
        <f t="shared" si="272"/>
        <v>6401160</v>
      </c>
      <c r="E8767">
        <f t="shared" si="273"/>
        <v>6433076</v>
      </c>
    </row>
    <row r="8768" spans="1:5">
      <c r="A8768">
        <v>6401161</v>
      </c>
      <c r="B8768">
        <v>6433077</v>
      </c>
      <c r="C8768" s="293">
        <v>48900000</v>
      </c>
      <c r="D8768">
        <f t="shared" si="272"/>
        <v>6401161</v>
      </c>
      <c r="E8768">
        <f t="shared" si="273"/>
        <v>6433077</v>
      </c>
    </row>
    <row r="8769" spans="1:5">
      <c r="A8769">
        <v>6401162</v>
      </c>
      <c r="B8769">
        <v>6433078</v>
      </c>
      <c r="C8769" s="293">
        <v>98200000</v>
      </c>
      <c r="D8769">
        <f t="shared" si="272"/>
        <v>6401162</v>
      </c>
      <c r="E8769">
        <f t="shared" si="273"/>
        <v>6433078</v>
      </c>
    </row>
    <row r="8770" spans="1:5">
      <c r="A8770">
        <v>6401163</v>
      </c>
      <c r="B8770">
        <v>6433079</v>
      </c>
      <c r="C8770" s="293">
        <v>65000000</v>
      </c>
      <c r="D8770">
        <f t="shared" si="272"/>
        <v>6401163</v>
      </c>
      <c r="E8770">
        <f t="shared" si="273"/>
        <v>6433079</v>
      </c>
    </row>
    <row r="8771" spans="1:5">
      <c r="A8771">
        <v>6401164</v>
      </c>
      <c r="B8771">
        <v>6433080</v>
      </c>
      <c r="C8771" s="293">
        <v>68200000</v>
      </c>
      <c r="D8771">
        <f t="shared" ref="D8771:D8834" si="274">+A8771*1</f>
        <v>6401164</v>
      </c>
      <c r="E8771">
        <f t="shared" ref="E8771:E8834" si="275">+B8771*1</f>
        <v>6433080</v>
      </c>
    </row>
    <row r="8772" spans="1:5">
      <c r="A8772">
        <v>6401165</v>
      </c>
      <c r="B8772">
        <v>6433081</v>
      </c>
      <c r="C8772" s="293">
        <v>89400000</v>
      </c>
      <c r="D8772">
        <f t="shared" si="274"/>
        <v>6401165</v>
      </c>
      <c r="E8772">
        <f t="shared" si="275"/>
        <v>6433081</v>
      </c>
    </row>
    <row r="8773" spans="1:5">
      <c r="A8773">
        <v>6401166</v>
      </c>
      <c r="B8773">
        <v>6433082</v>
      </c>
      <c r="C8773" s="293">
        <v>53300000</v>
      </c>
      <c r="D8773">
        <f t="shared" si="274"/>
        <v>6401166</v>
      </c>
      <c r="E8773">
        <f t="shared" si="275"/>
        <v>6433082</v>
      </c>
    </row>
    <row r="8774" spans="1:5">
      <c r="A8774">
        <v>6401167</v>
      </c>
      <c r="B8774">
        <v>6433083</v>
      </c>
      <c r="C8774" s="293">
        <v>64300000</v>
      </c>
      <c r="D8774">
        <f t="shared" si="274"/>
        <v>6401167</v>
      </c>
      <c r="E8774">
        <f t="shared" si="275"/>
        <v>6433083</v>
      </c>
    </row>
    <row r="8775" spans="1:5">
      <c r="A8775">
        <v>6401168</v>
      </c>
      <c r="B8775">
        <v>6433084</v>
      </c>
      <c r="C8775" s="293">
        <v>100000000</v>
      </c>
      <c r="D8775">
        <f t="shared" si="274"/>
        <v>6401168</v>
      </c>
      <c r="E8775">
        <f t="shared" si="275"/>
        <v>6433084</v>
      </c>
    </row>
    <row r="8776" spans="1:5">
      <c r="A8776">
        <v>6401169</v>
      </c>
      <c r="B8776">
        <v>6433085</v>
      </c>
      <c r="C8776" s="293">
        <v>77500000</v>
      </c>
      <c r="D8776">
        <f t="shared" si="274"/>
        <v>6401169</v>
      </c>
      <c r="E8776">
        <f t="shared" si="275"/>
        <v>6433085</v>
      </c>
    </row>
    <row r="8777" spans="1:5">
      <c r="A8777">
        <v>6401170</v>
      </c>
      <c r="B8777">
        <v>6433086</v>
      </c>
      <c r="C8777" s="293">
        <v>608900000</v>
      </c>
      <c r="D8777">
        <f t="shared" si="274"/>
        <v>6401170</v>
      </c>
      <c r="E8777">
        <f t="shared" si="275"/>
        <v>6433086</v>
      </c>
    </row>
    <row r="8778" spans="1:5">
      <c r="A8778">
        <v>6401172</v>
      </c>
      <c r="B8778">
        <v>6433087</v>
      </c>
      <c r="C8778" s="293">
        <v>130000000</v>
      </c>
      <c r="D8778">
        <f t="shared" si="274"/>
        <v>6401172</v>
      </c>
      <c r="E8778">
        <f t="shared" si="275"/>
        <v>6433087</v>
      </c>
    </row>
    <row r="8779" spans="1:5">
      <c r="A8779">
        <v>6401173</v>
      </c>
      <c r="B8779">
        <v>6433088</v>
      </c>
      <c r="C8779" s="293">
        <v>57300000</v>
      </c>
      <c r="D8779">
        <f t="shared" si="274"/>
        <v>6401173</v>
      </c>
      <c r="E8779">
        <f t="shared" si="275"/>
        <v>6433088</v>
      </c>
    </row>
    <row r="8780" spans="1:5">
      <c r="A8780">
        <v>6401174</v>
      </c>
      <c r="B8780">
        <v>6433089</v>
      </c>
      <c r="C8780" s="293">
        <v>57300000</v>
      </c>
      <c r="D8780">
        <f t="shared" si="274"/>
        <v>6401174</v>
      </c>
      <c r="E8780">
        <f t="shared" si="275"/>
        <v>6433089</v>
      </c>
    </row>
    <row r="8781" spans="1:5">
      <c r="A8781">
        <v>6401175</v>
      </c>
      <c r="B8781">
        <v>6433090</v>
      </c>
      <c r="C8781" s="293">
        <v>122600000</v>
      </c>
      <c r="D8781">
        <f t="shared" si="274"/>
        <v>6401175</v>
      </c>
      <c r="E8781">
        <f t="shared" si="275"/>
        <v>6433090</v>
      </c>
    </row>
    <row r="8782" spans="1:5">
      <c r="A8782">
        <v>6401176</v>
      </c>
      <c r="B8782">
        <v>6433091</v>
      </c>
      <c r="C8782" s="293">
        <v>58800000</v>
      </c>
      <c r="D8782">
        <f t="shared" si="274"/>
        <v>6401176</v>
      </c>
      <c r="E8782">
        <f t="shared" si="275"/>
        <v>6433091</v>
      </c>
    </row>
    <row r="8783" spans="1:5">
      <c r="A8783">
        <v>6401177</v>
      </c>
      <c r="B8783">
        <v>6433092</v>
      </c>
      <c r="C8783" s="293">
        <v>75000000</v>
      </c>
      <c r="D8783">
        <f t="shared" si="274"/>
        <v>6401177</v>
      </c>
      <c r="E8783">
        <f t="shared" si="275"/>
        <v>6433092</v>
      </c>
    </row>
    <row r="8784" spans="1:5">
      <c r="A8784">
        <v>6401178</v>
      </c>
      <c r="B8784">
        <v>6433093</v>
      </c>
      <c r="C8784" s="293">
        <v>79000000</v>
      </c>
      <c r="D8784">
        <f t="shared" si="274"/>
        <v>6401178</v>
      </c>
      <c r="E8784">
        <f t="shared" si="275"/>
        <v>6433093</v>
      </c>
    </row>
    <row r="8785" spans="1:5">
      <c r="A8785">
        <v>6401184</v>
      </c>
      <c r="B8785">
        <v>6433094</v>
      </c>
      <c r="C8785" s="293">
        <v>71600000</v>
      </c>
      <c r="D8785">
        <f t="shared" si="274"/>
        <v>6401184</v>
      </c>
      <c r="E8785">
        <f t="shared" si="275"/>
        <v>6433094</v>
      </c>
    </row>
    <row r="8786" spans="1:5">
      <c r="A8786">
        <v>6401185</v>
      </c>
      <c r="B8786">
        <v>6433095</v>
      </c>
      <c r="C8786" s="293">
        <v>68500000</v>
      </c>
      <c r="D8786">
        <f t="shared" si="274"/>
        <v>6401185</v>
      </c>
      <c r="E8786">
        <f t="shared" si="275"/>
        <v>6433095</v>
      </c>
    </row>
    <row r="8787" spans="1:5">
      <c r="A8787">
        <v>6401190</v>
      </c>
      <c r="B8787">
        <v>6433096</v>
      </c>
      <c r="C8787" s="293">
        <v>68300000</v>
      </c>
      <c r="D8787">
        <f t="shared" si="274"/>
        <v>6401190</v>
      </c>
      <c r="E8787">
        <f t="shared" si="275"/>
        <v>6433096</v>
      </c>
    </row>
    <row r="8788" spans="1:5">
      <c r="A8788">
        <v>6401191</v>
      </c>
      <c r="B8788">
        <v>6433097</v>
      </c>
      <c r="C8788" s="293">
        <v>69500000</v>
      </c>
      <c r="D8788">
        <f t="shared" si="274"/>
        <v>6401191</v>
      </c>
      <c r="E8788">
        <f t="shared" si="275"/>
        <v>6433097</v>
      </c>
    </row>
    <row r="8789" spans="1:5">
      <c r="A8789">
        <v>6401192</v>
      </c>
      <c r="B8789">
        <v>6433098</v>
      </c>
      <c r="C8789" s="293">
        <v>60600000</v>
      </c>
      <c r="D8789">
        <f t="shared" si="274"/>
        <v>6401192</v>
      </c>
      <c r="E8789">
        <f t="shared" si="275"/>
        <v>6433098</v>
      </c>
    </row>
    <row r="8790" spans="1:5">
      <c r="A8790">
        <v>6401193</v>
      </c>
      <c r="B8790">
        <v>6433099</v>
      </c>
      <c r="C8790" s="293">
        <v>67600000</v>
      </c>
      <c r="D8790">
        <f t="shared" si="274"/>
        <v>6401193</v>
      </c>
      <c r="E8790">
        <f t="shared" si="275"/>
        <v>6433099</v>
      </c>
    </row>
    <row r="8791" spans="1:5">
      <c r="A8791">
        <v>6401194</v>
      </c>
      <c r="B8791">
        <v>6433100</v>
      </c>
      <c r="C8791" s="293">
        <v>94200000</v>
      </c>
      <c r="D8791">
        <f t="shared" si="274"/>
        <v>6401194</v>
      </c>
      <c r="E8791">
        <f t="shared" si="275"/>
        <v>6433100</v>
      </c>
    </row>
    <row r="8792" spans="1:5">
      <c r="A8792">
        <v>6401195</v>
      </c>
      <c r="B8792">
        <v>6433101</v>
      </c>
      <c r="C8792" s="293">
        <v>59300000</v>
      </c>
      <c r="D8792">
        <f t="shared" si="274"/>
        <v>6401195</v>
      </c>
      <c r="E8792">
        <f t="shared" si="275"/>
        <v>6433101</v>
      </c>
    </row>
    <row r="8793" spans="1:5">
      <c r="A8793">
        <v>6401200</v>
      </c>
      <c r="B8793">
        <v>6433102</v>
      </c>
      <c r="C8793" s="293">
        <v>56000000</v>
      </c>
      <c r="D8793">
        <f t="shared" si="274"/>
        <v>6401200</v>
      </c>
      <c r="E8793">
        <f t="shared" si="275"/>
        <v>6433102</v>
      </c>
    </row>
    <row r="8794" spans="1:5">
      <c r="A8794">
        <v>6401202</v>
      </c>
      <c r="B8794">
        <v>6433103</v>
      </c>
      <c r="C8794" s="293">
        <v>73100000</v>
      </c>
      <c r="D8794">
        <f t="shared" si="274"/>
        <v>6401202</v>
      </c>
      <c r="E8794">
        <f t="shared" si="275"/>
        <v>6433103</v>
      </c>
    </row>
    <row r="8795" spans="1:5">
      <c r="A8795">
        <v>6401203</v>
      </c>
      <c r="B8795">
        <v>6433104</v>
      </c>
      <c r="C8795" s="293">
        <v>52900000</v>
      </c>
      <c r="D8795">
        <f t="shared" si="274"/>
        <v>6401203</v>
      </c>
      <c r="E8795">
        <f t="shared" si="275"/>
        <v>6433104</v>
      </c>
    </row>
    <row r="8796" spans="1:5">
      <c r="A8796">
        <v>6401208</v>
      </c>
      <c r="B8796">
        <v>6433105</v>
      </c>
      <c r="C8796" s="293">
        <v>590200000</v>
      </c>
      <c r="D8796">
        <f t="shared" si="274"/>
        <v>6401208</v>
      </c>
      <c r="E8796">
        <f t="shared" si="275"/>
        <v>6433105</v>
      </c>
    </row>
    <row r="8797" spans="1:5">
      <c r="A8797">
        <v>6401212</v>
      </c>
      <c r="B8797">
        <v>6433106</v>
      </c>
      <c r="C8797" s="293">
        <v>73200000</v>
      </c>
      <c r="D8797">
        <f t="shared" si="274"/>
        <v>6401212</v>
      </c>
      <c r="E8797">
        <f t="shared" si="275"/>
        <v>6433106</v>
      </c>
    </row>
    <row r="8798" spans="1:5">
      <c r="A8798">
        <v>6401213</v>
      </c>
      <c r="B8798">
        <v>6433107</v>
      </c>
      <c r="C8798" s="293">
        <v>71000000</v>
      </c>
      <c r="D8798">
        <f t="shared" si="274"/>
        <v>6401213</v>
      </c>
      <c r="E8798">
        <f t="shared" si="275"/>
        <v>6433107</v>
      </c>
    </row>
    <row r="8799" spans="1:5">
      <c r="A8799">
        <v>6401214</v>
      </c>
      <c r="B8799">
        <v>6433108</v>
      </c>
      <c r="C8799" s="293">
        <v>95600000</v>
      </c>
      <c r="D8799">
        <f t="shared" si="274"/>
        <v>6401214</v>
      </c>
      <c r="E8799">
        <f t="shared" si="275"/>
        <v>6433108</v>
      </c>
    </row>
    <row r="8800" spans="1:5">
      <c r="A8800">
        <v>6401217</v>
      </c>
      <c r="B8800">
        <v>6433109</v>
      </c>
      <c r="C8800" s="293">
        <v>70800000</v>
      </c>
      <c r="D8800">
        <f t="shared" si="274"/>
        <v>6401217</v>
      </c>
      <c r="E8800">
        <f t="shared" si="275"/>
        <v>6433109</v>
      </c>
    </row>
    <row r="8801" spans="1:5">
      <c r="A8801">
        <v>6401218</v>
      </c>
      <c r="B8801">
        <v>6433110</v>
      </c>
      <c r="C8801" s="293">
        <v>73000000</v>
      </c>
      <c r="D8801">
        <f t="shared" si="274"/>
        <v>6401218</v>
      </c>
      <c r="E8801">
        <f t="shared" si="275"/>
        <v>6433110</v>
      </c>
    </row>
    <row r="8802" spans="1:5">
      <c r="A8802">
        <v>6401220</v>
      </c>
      <c r="B8802">
        <v>6433111</v>
      </c>
      <c r="C8802" s="293">
        <v>59300000</v>
      </c>
      <c r="D8802">
        <f t="shared" si="274"/>
        <v>6401220</v>
      </c>
      <c r="E8802">
        <f t="shared" si="275"/>
        <v>6433111</v>
      </c>
    </row>
    <row r="8803" spans="1:5">
      <c r="A8803">
        <v>6401223</v>
      </c>
      <c r="B8803">
        <v>6433112</v>
      </c>
      <c r="C8803" s="293">
        <v>79900000</v>
      </c>
      <c r="D8803">
        <f t="shared" si="274"/>
        <v>6401223</v>
      </c>
      <c r="E8803">
        <f t="shared" si="275"/>
        <v>6433112</v>
      </c>
    </row>
    <row r="8804" spans="1:5">
      <c r="A8804">
        <v>6401224</v>
      </c>
      <c r="B8804">
        <v>6433113</v>
      </c>
      <c r="C8804" s="293">
        <v>74500000</v>
      </c>
      <c r="D8804">
        <f t="shared" si="274"/>
        <v>6401224</v>
      </c>
      <c r="E8804">
        <f t="shared" si="275"/>
        <v>6433113</v>
      </c>
    </row>
    <row r="8805" spans="1:5">
      <c r="A8805">
        <v>6401225</v>
      </c>
      <c r="B8805">
        <v>6433114</v>
      </c>
      <c r="C8805" s="293">
        <v>72300000</v>
      </c>
      <c r="D8805">
        <f t="shared" si="274"/>
        <v>6401225</v>
      </c>
      <c r="E8805">
        <f t="shared" si="275"/>
        <v>6433114</v>
      </c>
    </row>
    <row r="8806" spans="1:5">
      <c r="A8806">
        <v>6401226</v>
      </c>
      <c r="B8806">
        <v>6433115</v>
      </c>
      <c r="C8806" s="293">
        <v>80700000</v>
      </c>
      <c r="D8806">
        <f t="shared" si="274"/>
        <v>6401226</v>
      </c>
      <c r="E8806">
        <f t="shared" si="275"/>
        <v>6433115</v>
      </c>
    </row>
    <row r="8807" spans="1:5">
      <c r="A8807">
        <v>6401228</v>
      </c>
      <c r="B8807">
        <v>6433116</v>
      </c>
      <c r="C8807" s="293">
        <v>69800000</v>
      </c>
      <c r="D8807">
        <f t="shared" si="274"/>
        <v>6401228</v>
      </c>
      <c r="E8807">
        <f t="shared" si="275"/>
        <v>6433116</v>
      </c>
    </row>
    <row r="8808" spans="1:5">
      <c r="A8808">
        <v>6401229</v>
      </c>
      <c r="B8808">
        <v>6433117</v>
      </c>
      <c r="C8808" s="293">
        <v>75000000</v>
      </c>
      <c r="D8808">
        <f t="shared" si="274"/>
        <v>6401229</v>
      </c>
      <c r="E8808">
        <f t="shared" si="275"/>
        <v>6433117</v>
      </c>
    </row>
    <row r="8809" spans="1:5">
      <c r="A8809">
        <v>6401230</v>
      </c>
      <c r="B8809">
        <v>6433118</v>
      </c>
      <c r="C8809" s="293">
        <v>107100000</v>
      </c>
      <c r="D8809">
        <f t="shared" si="274"/>
        <v>6401230</v>
      </c>
      <c r="E8809">
        <f t="shared" si="275"/>
        <v>6433118</v>
      </c>
    </row>
    <row r="8810" spans="1:5">
      <c r="A8810">
        <v>6401231</v>
      </c>
      <c r="B8810">
        <v>6433119</v>
      </c>
      <c r="C8810" s="293">
        <v>77200000</v>
      </c>
      <c r="D8810">
        <f t="shared" si="274"/>
        <v>6401231</v>
      </c>
      <c r="E8810">
        <f t="shared" si="275"/>
        <v>6433119</v>
      </c>
    </row>
    <row r="8811" spans="1:5">
      <c r="A8811">
        <v>6401232</v>
      </c>
      <c r="B8811">
        <v>6433120</v>
      </c>
      <c r="C8811" s="293">
        <v>84800000</v>
      </c>
      <c r="D8811">
        <f t="shared" si="274"/>
        <v>6401232</v>
      </c>
      <c r="E8811">
        <f t="shared" si="275"/>
        <v>6433120</v>
      </c>
    </row>
    <row r="8812" spans="1:5">
      <c r="A8812">
        <v>6401239</v>
      </c>
      <c r="B8812">
        <v>6433121</v>
      </c>
      <c r="C8812" s="293">
        <v>1075400000</v>
      </c>
      <c r="D8812">
        <f t="shared" si="274"/>
        <v>6401239</v>
      </c>
      <c r="E8812">
        <f t="shared" si="275"/>
        <v>6433121</v>
      </c>
    </row>
    <row r="8813" spans="1:5">
      <c r="A8813">
        <v>6401241</v>
      </c>
      <c r="B8813">
        <v>6433122</v>
      </c>
      <c r="C8813" s="293">
        <v>148300000</v>
      </c>
      <c r="D8813">
        <f t="shared" si="274"/>
        <v>6401241</v>
      </c>
      <c r="E8813">
        <f t="shared" si="275"/>
        <v>6433122</v>
      </c>
    </row>
    <row r="8814" spans="1:5">
      <c r="A8814">
        <v>6401243</v>
      </c>
      <c r="B8814">
        <v>6433123</v>
      </c>
      <c r="C8814" s="293">
        <v>66600000</v>
      </c>
      <c r="D8814">
        <f t="shared" si="274"/>
        <v>6401243</v>
      </c>
      <c r="E8814">
        <f t="shared" si="275"/>
        <v>6433123</v>
      </c>
    </row>
    <row r="8815" spans="1:5">
      <c r="A8815">
        <v>6401244</v>
      </c>
      <c r="B8815">
        <v>6433124</v>
      </c>
      <c r="C8815" s="293">
        <v>98000000</v>
      </c>
      <c r="D8815">
        <f t="shared" si="274"/>
        <v>6401244</v>
      </c>
      <c r="E8815">
        <f t="shared" si="275"/>
        <v>6433124</v>
      </c>
    </row>
    <row r="8816" spans="1:5">
      <c r="A8816">
        <v>6401245</v>
      </c>
      <c r="B8816">
        <v>6433125</v>
      </c>
      <c r="C8816" s="293">
        <v>92000000</v>
      </c>
      <c r="D8816">
        <f t="shared" si="274"/>
        <v>6401245</v>
      </c>
      <c r="E8816">
        <f t="shared" si="275"/>
        <v>6433125</v>
      </c>
    </row>
    <row r="8817" spans="1:5">
      <c r="A8817">
        <v>6401246</v>
      </c>
      <c r="B8817">
        <v>6433126</v>
      </c>
      <c r="C8817" s="293">
        <v>88000000</v>
      </c>
      <c r="D8817">
        <f t="shared" si="274"/>
        <v>6401246</v>
      </c>
      <c r="E8817">
        <f t="shared" si="275"/>
        <v>6433126</v>
      </c>
    </row>
    <row r="8818" spans="1:5">
      <c r="A8818">
        <v>6401247</v>
      </c>
      <c r="B8818">
        <v>6433127</v>
      </c>
      <c r="C8818" s="293">
        <v>82000000</v>
      </c>
      <c r="D8818">
        <f t="shared" si="274"/>
        <v>6401247</v>
      </c>
      <c r="E8818">
        <f t="shared" si="275"/>
        <v>6433127</v>
      </c>
    </row>
    <row r="8819" spans="1:5">
      <c r="A8819">
        <v>6401248</v>
      </c>
      <c r="B8819">
        <v>6433128</v>
      </c>
      <c r="C8819" s="293">
        <v>87000000</v>
      </c>
      <c r="D8819">
        <f t="shared" si="274"/>
        <v>6401248</v>
      </c>
      <c r="E8819">
        <f t="shared" si="275"/>
        <v>6433128</v>
      </c>
    </row>
    <row r="8820" spans="1:5">
      <c r="A8820">
        <v>6401249</v>
      </c>
      <c r="B8820">
        <v>6433129</v>
      </c>
      <c r="C8820" s="293">
        <v>66600000</v>
      </c>
      <c r="D8820">
        <f t="shared" si="274"/>
        <v>6401249</v>
      </c>
      <c r="E8820">
        <f t="shared" si="275"/>
        <v>6433129</v>
      </c>
    </row>
    <row r="8821" spans="1:5">
      <c r="A8821">
        <v>6401250</v>
      </c>
      <c r="B8821">
        <v>6433130</v>
      </c>
      <c r="C8821" s="293">
        <v>69200000</v>
      </c>
      <c r="D8821">
        <f t="shared" si="274"/>
        <v>6401250</v>
      </c>
      <c r="E8821">
        <f t="shared" si="275"/>
        <v>6433130</v>
      </c>
    </row>
    <row r="8822" spans="1:5">
      <c r="A8822">
        <v>6401251</v>
      </c>
      <c r="B8822">
        <v>6433131</v>
      </c>
      <c r="C8822" s="293">
        <v>103000000</v>
      </c>
      <c r="D8822">
        <f t="shared" si="274"/>
        <v>6401251</v>
      </c>
      <c r="E8822">
        <f t="shared" si="275"/>
        <v>6433131</v>
      </c>
    </row>
    <row r="8823" spans="1:5">
      <c r="A8823">
        <v>6401252</v>
      </c>
      <c r="B8823">
        <v>6433132</v>
      </c>
      <c r="C8823" s="293">
        <v>123000000</v>
      </c>
      <c r="D8823">
        <f t="shared" si="274"/>
        <v>6401252</v>
      </c>
      <c r="E8823">
        <f t="shared" si="275"/>
        <v>6433132</v>
      </c>
    </row>
    <row r="8824" spans="1:5">
      <c r="A8824">
        <v>6401253</v>
      </c>
      <c r="B8824">
        <v>6433133</v>
      </c>
      <c r="C8824" s="293">
        <v>122000000</v>
      </c>
      <c r="D8824">
        <f t="shared" si="274"/>
        <v>6401253</v>
      </c>
      <c r="E8824">
        <f t="shared" si="275"/>
        <v>6433133</v>
      </c>
    </row>
    <row r="8825" spans="1:5">
      <c r="A8825">
        <v>6401254</v>
      </c>
      <c r="B8825">
        <v>6433134</v>
      </c>
      <c r="C8825" s="293">
        <v>102300000</v>
      </c>
      <c r="D8825">
        <f t="shared" si="274"/>
        <v>6401254</v>
      </c>
      <c r="E8825">
        <f t="shared" si="275"/>
        <v>6433134</v>
      </c>
    </row>
    <row r="8826" spans="1:5">
      <c r="A8826">
        <v>6401260</v>
      </c>
      <c r="B8826">
        <v>6433135</v>
      </c>
      <c r="C8826" s="293">
        <v>74000000</v>
      </c>
      <c r="D8826">
        <f t="shared" si="274"/>
        <v>6401260</v>
      </c>
      <c r="E8826">
        <f t="shared" si="275"/>
        <v>6433135</v>
      </c>
    </row>
    <row r="8827" spans="1:5">
      <c r="A8827">
        <v>6401261</v>
      </c>
      <c r="B8827">
        <v>6433136</v>
      </c>
      <c r="C8827" s="293">
        <v>77000000</v>
      </c>
      <c r="D8827">
        <f t="shared" si="274"/>
        <v>6401261</v>
      </c>
      <c r="E8827">
        <f t="shared" si="275"/>
        <v>6433136</v>
      </c>
    </row>
    <row r="8828" spans="1:5">
      <c r="A8828">
        <v>6401262</v>
      </c>
      <c r="B8828">
        <v>6433137</v>
      </c>
      <c r="C8828" s="293">
        <v>77000000</v>
      </c>
      <c r="D8828">
        <f t="shared" si="274"/>
        <v>6401262</v>
      </c>
      <c r="E8828">
        <f t="shared" si="275"/>
        <v>6433137</v>
      </c>
    </row>
    <row r="8829" spans="1:5">
      <c r="A8829">
        <v>6401263</v>
      </c>
      <c r="B8829">
        <v>6433138</v>
      </c>
      <c r="C8829" s="293">
        <v>80000000</v>
      </c>
      <c r="D8829">
        <f t="shared" si="274"/>
        <v>6401263</v>
      </c>
      <c r="E8829">
        <f t="shared" si="275"/>
        <v>6433138</v>
      </c>
    </row>
    <row r="8830" spans="1:5">
      <c r="A8830">
        <v>6401264</v>
      </c>
      <c r="B8830">
        <v>6433139</v>
      </c>
      <c r="C8830" s="293">
        <v>85000000</v>
      </c>
      <c r="D8830">
        <f t="shared" si="274"/>
        <v>6401264</v>
      </c>
      <c r="E8830">
        <f t="shared" si="275"/>
        <v>6433139</v>
      </c>
    </row>
    <row r="8831" spans="1:5">
      <c r="A8831">
        <v>6401265</v>
      </c>
      <c r="B8831">
        <v>6433140</v>
      </c>
      <c r="C8831" s="293">
        <v>89000000</v>
      </c>
      <c r="D8831">
        <f t="shared" si="274"/>
        <v>6401265</v>
      </c>
      <c r="E8831">
        <f t="shared" si="275"/>
        <v>6433140</v>
      </c>
    </row>
    <row r="8832" spans="1:5">
      <c r="A8832">
        <v>6401266</v>
      </c>
      <c r="B8832">
        <v>6433141</v>
      </c>
      <c r="C8832" s="293">
        <v>94000000</v>
      </c>
      <c r="D8832">
        <f t="shared" si="274"/>
        <v>6401266</v>
      </c>
      <c r="E8832">
        <f t="shared" si="275"/>
        <v>6433141</v>
      </c>
    </row>
    <row r="8833" spans="1:5">
      <c r="A8833">
        <v>6401271</v>
      </c>
      <c r="B8833">
        <v>6433142</v>
      </c>
      <c r="C8833" s="293">
        <v>83300000</v>
      </c>
      <c r="D8833">
        <f t="shared" si="274"/>
        <v>6401271</v>
      </c>
      <c r="E8833">
        <f t="shared" si="275"/>
        <v>6433142</v>
      </c>
    </row>
    <row r="8834" spans="1:5">
      <c r="A8834">
        <v>6401272</v>
      </c>
      <c r="B8834">
        <v>6433143</v>
      </c>
      <c r="C8834" s="293">
        <v>123000000</v>
      </c>
      <c r="D8834">
        <f t="shared" si="274"/>
        <v>6401272</v>
      </c>
      <c r="E8834">
        <f t="shared" si="275"/>
        <v>6433143</v>
      </c>
    </row>
    <row r="8835" spans="1:5">
      <c r="A8835">
        <v>6401273</v>
      </c>
      <c r="B8835">
        <v>6433144</v>
      </c>
      <c r="C8835" s="293">
        <v>92000000</v>
      </c>
      <c r="D8835">
        <f t="shared" ref="D8835:D8898" si="276">+A8835*1</f>
        <v>6401273</v>
      </c>
      <c r="E8835">
        <f t="shared" ref="E8835:E8898" si="277">+B8835*1</f>
        <v>6433144</v>
      </c>
    </row>
    <row r="8836" spans="1:5">
      <c r="A8836">
        <v>6401274</v>
      </c>
      <c r="B8836">
        <v>6433145</v>
      </c>
      <c r="C8836" s="293">
        <v>103000000</v>
      </c>
      <c r="D8836">
        <f t="shared" si="276"/>
        <v>6401274</v>
      </c>
      <c r="E8836">
        <f t="shared" si="277"/>
        <v>6433145</v>
      </c>
    </row>
    <row r="8837" spans="1:5">
      <c r="A8837">
        <v>6401275</v>
      </c>
      <c r="B8837">
        <v>6433146</v>
      </c>
      <c r="C8837" s="293">
        <v>87000000</v>
      </c>
      <c r="D8837">
        <f t="shared" si="276"/>
        <v>6401275</v>
      </c>
      <c r="E8837">
        <f t="shared" si="277"/>
        <v>6433146</v>
      </c>
    </row>
    <row r="8838" spans="1:5">
      <c r="A8838">
        <v>6401276</v>
      </c>
      <c r="B8838">
        <v>6433147</v>
      </c>
      <c r="C8838" s="293">
        <v>86000000</v>
      </c>
      <c r="D8838">
        <f t="shared" si="276"/>
        <v>6401276</v>
      </c>
      <c r="E8838">
        <f t="shared" si="277"/>
        <v>6433147</v>
      </c>
    </row>
    <row r="8839" spans="1:5">
      <c r="A8839">
        <v>6401277</v>
      </c>
      <c r="B8839">
        <v>6433148</v>
      </c>
      <c r="C8839" s="293">
        <v>98000000</v>
      </c>
      <c r="D8839">
        <f t="shared" si="276"/>
        <v>6401277</v>
      </c>
      <c r="E8839">
        <f t="shared" si="277"/>
        <v>6433148</v>
      </c>
    </row>
    <row r="8840" spans="1:5">
      <c r="A8840">
        <v>6406013</v>
      </c>
      <c r="B8840">
        <v>6434001</v>
      </c>
      <c r="C8840" s="293">
        <v>27500000</v>
      </c>
      <c r="D8840">
        <f t="shared" si="276"/>
        <v>6406013</v>
      </c>
      <c r="E8840">
        <f t="shared" si="277"/>
        <v>6434001</v>
      </c>
    </row>
    <row r="8841" spans="1:5">
      <c r="A8841">
        <v>6406014</v>
      </c>
      <c r="B8841">
        <v>6434002</v>
      </c>
      <c r="C8841" s="293">
        <v>26500000</v>
      </c>
      <c r="D8841">
        <f t="shared" si="276"/>
        <v>6406014</v>
      </c>
      <c r="E8841">
        <f t="shared" si="277"/>
        <v>6434002</v>
      </c>
    </row>
    <row r="8842" spans="1:5">
      <c r="A8842">
        <v>6406015</v>
      </c>
      <c r="B8842">
        <v>6434003</v>
      </c>
      <c r="C8842" s="293">
        <v>28600000</v>
      </c>
      <c r="D8842">
        <f t="shared" si="276"/>
        <v>6406015</v>
      </c>
      <c r="E8842">
        <f t="shared" si="277"/>
        <v>6434003</v>
      </c>
    </row>
    <row r="8843" spans="1:5">
      <c r="A8843">
        <v>6406032</v>
      </c>
      <c r="B8843">
        <v>6434004</v>
      </c>
      <c r="C8843" s="293">
        <v>27500000</v>
      </c>
      <c r="D8843">
        <f t="shared" si="276"/>
        <v>6406032</v>
      </c>
      <c r="E8843">
        <f t="shared" si="277"/>
        <v>6434004</v>
      </c>
    </row>
    <row r="8844" spans="1:5">
      <c r="A8844">
        <v>6406157</v>
      </c>
      <c r="B8844">
        <v>6434005</v>
      </c>
      <c r="C8844" s="293">
        <v>253000000</v>
      </c>
      <c r="D8844">
        <f t="shared" si="276"/>
        <v>6406157</v>
      </c>
      <c r="E8844">
        <f t="shared" si="277"/>
        <v>6434005</v>
      </c>
    </row>
    <row r="8845" spans="1:5">
      <c r="A8845">
        <v>6406109</v>
      </c>
      <c r="B8845">
        <v>6435001</v>
      </c>
      <c r="C8845" s="293">
        <v>78200000</v>
      </c>
      <c r="D8845">
        <f t="shared" si="276"/>
        <v>6406109</v>
      </c>
      <c r="E8845">
        <f t="shared" si="277"/>
        <v>6435001</v>
      </c>
    </row>
    <row r="8846" spans="1:5">
      <c r="A8846">
        <v>6406110</v>
      </c>
      <c r="B8846">
        <v>6435002</v>
      </c>
      <c r="C8846" s="293">
        <v>104800000</v>
      </c>
      <c r="D8846">
        <f t="shared" si="276"/>
        <v>6406110</v>
      </c>
      <c r="E8846">
        <f t="shared" si="277"/>
        <v>6435002</v>
      </c>
    </row>
    <row r="8847" spans="1:5">
      <c r="A8847">
        <v>6406111</v>
      </c>
      <c r="B8847">
        <v>6435003</v>
      </c>
      <c r="C8847" s="293">
        <v>105900000</v>
      </c>
      <c r="D8847">
        <f t="shared" si="276"/>
        <v>6406111</v>
      </c>
      <c r="E8847">
        <f t="shared" si="277"/>
        <v>6435003</v>
      </c>
    </row>
    <row r="8848" spans="1:5">
      <c r="A8848">
        <v>6406112</v>
      </c>
      <c r="B8848">
        <v>6435004</v>
      </c>
      <c r="C8848" s="293">
        <v>102500000</v>
      </c>
      <c r="D8848">
        <f t="shared" si="276"/>
        <v>6406112</v>
      </c>
      <c r="E8848">
        <f t="shared" si="277"/>
        <v>6435004</v>
      </c>
    </row>
    <row r="8849" spans="1:5">
      <c r="A8849">
        <v>6406113</v>
      </c>
      <c r="B8849">
        <v>6435005</v>
      </c>
      <c r="C8849" s="293">
        <v>130400000</v>
      </c>
      <c r="D8849">
        <f t="shared" si="276"/>
        <v>6406113</v>
      </c>
      <c r="E8849">
        <f t="shared" si="277"/>
        <v>6435005</v>
      </c>
    </row>
    <row r="8850" spans="1:5">
      <c r="A8850">
        <v>6406115</v>
      </c>
      <c r="B8850">
        <v>6435006</v>
      </c>
      <c r="C8850" s="293">
        <v>111200000</v>
      </c>
      <c r="D8850">
        <f t="shared" si="276"/>
        <v>6406115</v>
      </c>
      <c r="E8850">
        <f t="shared" si="277"/>
        <v>6435006</v>
      </c>
    </row>
    <row r="8851" spans="1:5">
      <c r="A8851">
        <v>6406117</v>
      </c>
      <c r="B8851">
        <v>6435007</v>
      </c>
      <c r="C8851" s="293">
        <v>83600000</v>
      </c>
      <c r="D8851">
        <f t="shared" si="276"/>
        <v>6406117</v>
      </c>
      <c r="E8851">
        <f t="shared" si="277"/>
        <v>6435007</v>
      </c>
    </row>
    <row r="8852" spans="1:5">
      <c r="A8852">
        <v>6406118</v>
      </c>
      <c r="B8852">
        <v>6435008</v>
      </c>
      <c r="C8852" s="293">
        <v>109500000</v>
      </c>
      <c r="D8852">
        <f t="shared" si="276"/>
        <v>6406118</v>
      </c>
      <c r="E8852">
        <f t="shared" si="277"/>
        <v>6435008</v>
      </c>
    </row>
    <row r="8853" spans="1:5">
      <c r="A8853">
        <v>6406119</v>
      </c>
      <c r="B8853">
        <v>6435009</v>
      </c>
      <c r="C8853" s="293">
        <v>110000000</v>
      </c>
      <c r="D8853">
        <f t="shared" si="276"/>
        <v>6406119</v>
      </c>
      <c r="E8853">
        <f t="shared" si="277"/>
        <v>6435009</v>
      </c>
    </row>
    <row r="8854" spans="1:5">
      <c r="A8854">
        <v>6406120</v>
      </c>
      <c r="B8854">
        <v>6435010</v>
      </c>
      <c r="C8854" s="293">
        <v>104400000</v>
      </c>
      <c r="D8854">
        <f t="shared" si="276"/>
        <v>6406120</v>
      </c>
      <c r="E8854">
        <f t="shared" si="277"/>
        <v>6435010</v>
      </c>
    </row>
    <row r="8855" spans="1:5">
      <c r="A8855">
        <v>6406122</v>
      </c>
      <c r="B8855">
        <v>6435011</v>
      </c>
      <c r="C8855" s="293">
        <v>117600000</v>
      </c>
      <c r="D8855">
        <f t="shared" si="276"/>
        <v>6406122</v>
      </c>
      <c r="E8855">
        <f t="shared" si="277"/>
        <v>6435011</v>
      </c>
    </row>
    <row r="8856" spans="1:5">
      <c r="A8856">
        <v>6406124</v>
      </c>
      <c r="B8856">
        <v>6435012</v>
      </c>
      <c r="C8856" s="293">
        <v>133700000</v>
      </c>
      <c r="D8856">
        <f t="shared" si="276"/>
        <v>6406124</v>
      </c>
      <c r="E8856">
        <f t="shared" si="277"/>
        <v>6435012</v>
      </c>
    </row>
    <row r="8857" spans="1:5">
      <c r="A8857">
        <v>6406125</v>
      </c>
      <c r="B8857">
        <v>6435013</v>
      </c>
      <c r="C8857" s="293">
        <v>121900000</v>
      </c>
      <c r="D8857">
        <f t="shared" si="276"/>
        <v>6406125</v>
      </c>
      <c r="E8857">
        <f t="shared" si="277"/>
        <v>6435013</v>
      </c>
    </row>
    <row r="8858" spans="1:5">
      <c r="A8858">
        <v>6406126</v>
      </c>
      <c r="B8858">
        <v>6435014</v>
      </c>
      <c r="C8858" s="293">
        <v>118700000</v>
      </c>
      <c r="D8858">
        <f t="shared" si="276"/>
        <v>6406126</v>
      </c>
      <c r="E8858">
        <f t="shared" si="277"/>
        <v>6435014</v>
      </c>
    </row>
    <row r="8859" spans="1:5">
      <c r="A8859">
        <v>6406127</v>
      </c>
      <c r="B8859">
        <v>6435015</v>
      </c>
      <c r="C8859" s="293">
        <v>116100000</v>
      </c>
      <c r="D8859">
        <f t="shared" si="276"/>
        <v>6406127</v>
      </c>
      <c r="E8859">
        <f t="shared" si="277"/>
        <v>6435015</v>
      </c>
    </row>
    <row r="8860" spans="1:5">
      <c r="A8860">
        <v>6406128</v>
      </c>
      <c r="B8860">
        <v>6435016</v>
      </c>
      <c r="C8860" s="293">
        <v>102500000</v>
      </c>
      <c r="D8860">
        <f t="shared" si="276"/>
        <v>6406128</v>
      </c>
      <c r="E8860">
        <f t="shared" si="277"/>
        <v>6435016</v>
      </c>
    </row>
    <row r="8861" spans="1:5">
      <c r="A8861">
        <v>6406130</v>
      </c>
      <c r="B8861">
        <v>6435017</v>
      </c>
      <c r="C8861" s="293">
        <v>92800000</v>
      </c>
      <c r="D8861">
        <f t="shared" si="276"/>
        <v>6406130</v>
      </c>
      <c r="E8861">
        <f t="shared" si="277"/>
        <v>6435017</v>
      </c>
    </row>
    <row r="8862" spans="1:5">
      <c r="A8862">
        <v>6406131</v>
      </c>
      <c r="B8862">
        <v>6435018</v>
      </c>
      <c r="C8862" s="293">
        <v>98000000</v>
      </c>
      <c r="D8862">
        <f t="shared" si="276"/>
        <v>6406131</v>
      </c>
      <c r="E8862">
        <f t="shared" si="277"/>
        <v>6435018</v>
      </c>
    </row>
    <row r="8863" spans="1:5">
      <c r="A8863">
        <v>6406132</v>
      </c>
      <c r="B8863">
        <v>6435019</v>
      </c>
      <c r="C8863" s="293">
        <v>104400000</v>
      </c>
      <c r="D8863">
        <f t="shared" si="276"/>
        <v>6406132</v>
      </c>
      <c r="E8863">
        <f t="shared" si="277"/>
        <v>6435019</v>
      </c>
    </row>
    <row r="8864" spans="1:5">
      <c r="A8864">
        <v>6406133</v>
      </c>
      <c r="B8864">
        <v>6435020</v>
      </c>
      <c r="C8864" s="293">
        <v>107500000</v>
      </c>
      <c r="D8864">
        <f t="shared" si="276"/>
        <v>6406133</v>
      </c>
      <c r="E8864">
        <f t="shared" si="277"/>
        <v>6435020</v>
      </c>
    </row>
    <row r="8865" spans="1:5">
      <c r="A8865">
        <v>6406135</v>
      </c>
      <c r="B8865">
        <v>6435021</v>
      </c>
      <c r="C8865" s="293">
        <v>79500000</v>
      </c>
      <c r="D8865">
        <f t="shared" si="276"/>
        <v>6406135</v>
      </c>
      <c r="E8865">
        <f t="shared" si="277"/>
        <v>6435021</v>
      </c>
    </row>
    <row r="8866" spans="1:5">
      <c r="A8866">
        <v>6406136</v>
      </c>
      <c r="B8866">
        <v>6435022</v>
      </c>
      <c r="C8866" s="293">
        <v>106400000</v>
      </c>
      <c r="D8866">
        <f t="shared" si="276"/>
        <v>6406136</v>
      </c>
      <c r="E8866">
        <f t="shared" si="277"/>
        <v>6435022</v>
      </c>
    </row>
    <row r="8867" spans="1:5">
      <c r="A8867">
        <v>6406137</v>
      </c>
      <c r="B8867">
        <v>6435023</v>
      </c>
      <c r="C8867" s="293">
        <v>83900000</v>
      </c>
      <c r="D8867">
        <f t="shared" si="276"/>
        <v>6406137</v>
      </c>
      <c r="E8867">
        <f t="shared" si="277"/>
        <v>6435023</v>
      </c>
    </row>
    <row r="8868" spans="1:5">
      <c r="A8868">
        <v>6406138</v>
      </c>
      <c r="B8868">
        <v>6435024</v>
      </c>
      <c r="C8868" s="293">
        <v>118000000</v>
      </c>
      <c r="D8868">
        <f t="shared" si="276"/>
        <v>6406138</v>
      </c>
      <c r="E8868">
        <f t="shared" si="277"/>
        <v>6435024</v>
      </c>
    </row>
    <row r="8869" spans="1:5">
      <c r="A8869">
        <v>6406139</v>
      </c>
      <c r="B8869">
        <v>6435025</v>
      </c>
      <c r="C8869" s="293">
        <v>123700000</v>
      </c>
      <c r="D8869">
        <f t="shared" si="276"/>
        <v>6406139</v>
      </c>
      <c r="E8869">
        <f t="shared" si="277"/>
        <v>6435025</v>
      </c>
    </row>
    <row r="8870" spans="1:5">
      <c r="A8870">
        <v>6406140</v>
      </c>
      <c r="B8870">
        <v>6435026</v>
      </c>
      <c r="C8870" s="293">
        <v>93000000</v>
      </c>
      <c r="D8870">
        <f t="shared" si="276"/>
        <v>6406140</v>
      </c>
      <c r="E8870">
        <f t="shared" si="277"/>
        <v>6435026</v>
      </c>
    </row>
    <row r="8871" spans="1:5">
      <c r="A8871">
        <v>6406141</v>
      </c>
      <c r="B8871">
        <v>6435027</v>
      </c>
      <c r="C8871" s="293">
        <v>99000000</v>
      </c>
      <c r="D8871">
        <f t="shared" si="276"/>
        <v>6406141</v>
      </c>
      <c r="E8871">
        <f t="shared" si="277"/>
        <v>6435027</v>
      </c>
    </row>
    <row r="8872" spans="1:5">
      <c r="A8872">
        <v>6406142</v>
      </c>
      <c r="B8872">
        <v>6435028</v>
      </c>
      <c r="C8872" s="293">
        <v>105000000</v>
      </c>
      <c r="D8872">
        <f t="shared" si="276"/>
        <v>6406142</v>
      </c>
      <c r="E8872">
        <f t="shared" si="277"/>
        <v>6435028</v>
      </c>
    </row>
    <row r="8873" spans="1:5">
      <c r="A8873">
        <v>6406143</v>
      </c>
      <c r="B8873">
        <v>6435029</v>
      </c>
      <c r="C8873" s="293">
        <v>118000000</v>
      </c>
      <c r="D8873">
        <f t="shared" si="276"/>
        <v>6406143</v>
      </c>
      <c r="E8873">
        <f t="shared" si="277"/>
        <v>6435029</v>
      </c>
    </row>
    <row r="8874" spans="1:5">
      <c r="A8874">
        <v>6406145</v>
      </c>
      <c r="B8874">
        <v>6435030</v>
      </c>
      <c r="C8874" s="293">
        <v>168000000</v>
      </c>
      <c r="D8874">
        <f t="shared" si="276"/>
        <v>6406145</v>
      </c>
      <c r="E8874">
        <f t="shared" si="277"/>
        <v>6435030</v>
      </c>
    </row>
    <row r="8875" spans="1:5">
      <c r="A8875">
        <v>6406146</v>
      </c>
      <c r="B8875">
        <v>6435031</v>
      </c>
      <c r="C8875" s="293">
        <v>79800000</v>
      </c>
      <c r="D8875">
        <f t="shared" si="276"/>
        <v>6406146</v>
      </c>
      <c r="E8875">
        <f t="shared" si="277"/>
        <v>6435031</v>
      </c>
    </row>
    <row r="8876" spans="1:5">
      <c r="A8876">
        <v>6406147</v>
      </c>
      <c r="B8876">
        <v>6435032</v>
      </c>
      <c r="C8876" s="293">
        <v>131900000</v>
      </c>
      <c r="D8876">
        <f t="shared" si="276"/>
        <v>6406147</v>
      </c>
      <c r="E8876">
        <f t="shared" si="277"/>
        <v>6435032</v>
      </c>
    </row>
    <row r="8877" spans="1:5">
      <c r="A8877">
        <v>6406148</v>
      </c>
      <c r="B8877">
        <v>6435033</v>
      </c>
      <c r="C8877" s="293">
        <v>153000000</v>
      </c>
      <c r="D8877">
        <f t="shared" si="276"/>
        <v>6406148</v>
      </c>
      <c r="E8877">
        <f t="shared" si="277"/>
        <v>6435033</v>
      </c>
    </row>
    <row r="8878" spans="1:5">
      <c r="A8878">
        <v>6406150</v>
      </c>
      <c r="B8878">
        <v>6435034</v>
      </c>
      <c r="C8878" s="293">
        <v>136000000</v>
      </c>
      <c r="D8878">
        <f t="shared" si="276"/>
        <v>6406150</v>
      </c>
      <c r="E8878">
        <f t="shared" si="277"/>
        <v>6435034</v>
      </c>
    </row>
    <row r="8879" spans="1:5">
      <c r="A8879">
        <v>6406151</v>
      </c>
      <c r="B8879">
        <v>6435035</v>
      </c>
      <c r="C8879" s="293">
        <v>133000000</v>
      </c>
      <c r="D8879">
        <f t="shared" si="276"/>
        <v>6406151</v>
      </c>
      <c r="E8879">
        <f t="shared" si="277"/>
        <v>6435035</v>
      </c>
    </row>
    <row r="8880" spans="1:5">
      <c r="A8880">
        <v>6406152</v>
      </c>
      <c r="B8880">
        <v>6435036</v>
      </c>
      <c r="C8880" s="293">
        <v>141000000</v>
      </c>
      <c r="D8880">
        <f t="shared" si="276"/>
        <v>6406152</v>
      </c>
      <c r="E8880">
        <f t="shared" si="277"/>
        <v>6435036</v>
      </c>
    </row>
    <row r="8881" spans="1:5">
      <c r="A8881">
        <v>6406153</v>
      </c>
      <c r="B8881">
        <v>6435037</v>
      </c>
      <c r="C8881" s="293">
        <v>192000000</v>
      </c>
      <c r="D8881">
        <f t="shared" si="276"/>
        <v>6406153</v>
      </c>
      <c r="E8881">
        <f t="shared" si="277"/>
        <v>6435037</v>
      </c>
    </row>
    <row r="8882" spans="1:5">
      <c r="A8882">
        <v>6406156</v>
      </c>
      <c r="B8882">
        <v>6435038</v>
      </c>
      <c r="C8882" s="293">
        <v>92000000</v>
      </c>
      <c r="D8882">
        <f t="shared" si="276"/>
        <v>6406156</v>
      </c>
      <c r="E8882">
        <f t="shared" si="277"/>
        <v>6435038</v>
      </c>
    </row>
    <row r="8883" spans="1:5">
      <c r="A8883">
        <v>6406160</v>
      </c>
      <c r="B8883">
        <v>6435039</v>
      </c>
      <c r="C8883" s="293">
        <v>122000000</v>
      </c>
      <c r="D8883">
        <f t="shared" si="276"/>
        <v>6406160</v>
      </c>
      <c r="E8883">
        <f t="shared" si="277"/>
        <v>6435039</v>
      </c>
    </row>
    <row r="8884" spans="1:5">
      <c r="A8884">
        <v>6406161</v>
      </c>
      <c r="B8884">
        <v>6435040</v>
      </c>
      <c r="C8884" s="293">
        <v>130000000</v>
      </c>
      <c r="D8884">
        <f t="shared" si="276"/>
        <v>6406161</v>
      </c>
      <c r="E8884">
        <f t="shared" si="277"/>
        <v>6435040</v>
      </c>
    </row>
    <row r="8885" spans="1:5">
      <c r="A8885">
        <v>6406162</v>
      </c>
      <c r="B8885">
        <v>6435041</v>
      </c>
      <c r="C8885" s="293">
        <v>148000000</v>
      </c>
      <c r="D8885">
        <f t="shared" si="276"/>
        <v>6406162</v>
      </c>
      <c r="E8885">
        <f t="shared" si="277"/>
        <v>6435041</v>
      </c>
    </row>
    <row r="8886" spans="1:5">
      <c r="A8886">
        <v>6406008</v>
      </c>
      <c r="B8886">
        <v>6436001</v>
      </c>
      <c r="C8886" s="293">
        <v>103900000</v>
      </c>
      <c r="D8886">
        <f t="shared" si="276"/>
        <v>6406008</v>
      </c>
      <c r="E8886">
        <f t="shared" si="277"/>
        <v>6436001</v>
      </c>
    </row>
    <row r="8887" spans="1:5">
      <c r="A8887">
        <v>6406010</v>
      </c>
      <c r="B8887">
        <v>6436002</v>
      </c>
      <c r="C8887" s="293">
        <v>104600000</v>
      </c>
      <c r="D8887">
        <f t="shared" si="276"/>
        <v>6406010</v>
      </c>
      <c r="E8887">
        <f t="shared" si="277"/>
        <v>6436002</v>
      </c>
    </row>
    <row r="8888" spans="1:5">
      <c r="A8888">
        <v>6406011</v>
      </c>
      <c r="B8888">
        <v>6436003</v>
      </c>
      <c r="C8888" s="293">
        <v>103300000</v>
      </c>
      <c r="D8888">
        <f t="shared" si="276"/>
        <v>6406011</v>
      </c>
      <c r="E8888">
        <f t="shared" si="277"/>
        <v>6436003</v>
      </c>
    </row>
    <row r="8889" spans="1:5">
      <c r="A8889">
        <v>6406022</v>
      </c>
      <c r="B8889">
        <v>6436004</v>
      </c>
      <c r="C8889" s="293">
        <v>112700000</v>
      </c>
      <c r="D8889">
        <f t="shared" si="276"/>
        <v>6406022</v>
      </c>
      <c r="E8889">
        <f t="shared" si="277"/>
        <v>6436004</v>
      </c>
    </row>
    <row r="8890" spans="1:5">
      <c r="A8890">
        <v>6406023</v>
      </c>
      <c r="B8890">
        <v>6436005</v>
      </c>
      <c r="C8890" s="293">
        <v>113900000</v>
      </c>
      <c r="D8890">
        <f t="shared" si="276"/>
        <v>6406023</v>
      </c>
      <c r="E8890">
        <f t="shared" si="277"/>
        <v>6436005</v>
      </c>
    </row>
    <row r="8891" spans="1:5">
      <c r="A8891">
        <v>6406026</v>
      </c>
      <c r="B8891">
        <v>6436006</v>
      </c>
      <c r="C8891" s="293">
        <v>109600000</v>
      </c>
      <c r="D8891">
        <f t="shared" si="276"/>
        <v>6406026</v>
      </c>
      <c r="E8891">
        <f t="shared" si="277"/>
        <v>6436006</v>
      </c>
    </row>
    <row r="8892" spans="1:5">
      <c r="A8892">
        <v>6406027</v>
      </c>
      <c r="B8892">
        <v>6436007</v>
      </c>
      <c r="C8892" s="293">
        <v>113000000</v>
      </c>
      <c r="D8892">
        <f t="shared" si="276"/>
        <v>6406027</v>
      </c>
      <c r="E8892">
        <f t="shared" si="277"/>
        <v>6436007</v>
      </c>
    </row>
    <row r="8893" spans="1:5">
      <c r="A8893">
        <v>6406028</v>
      </c>
      <c r="B8893">
        <v>6436008</v>
      </c>
      <c r="C8893" s="293">
        <v>111000000</v>
      </c>
      <c r="D8893">
        <f t="shared" si="276"/>
        <v>6406028</v>
      </c>
      <c r="E8893">
        <f t="shared" si="277"/>
        <v>6436008</v>
      </c>
    </row>
    <row r="8894" spans="1:5">
      <c r="A8894">
        <v>6406029</v>
      </c>
      <c r="B8894">
        <v>6436009</v>
      </c>
      <c r="C8894" s="293">
        <v>107700000</v>
      </c>
      <c r="D8894">
        <f t="shared" si="276"/>
        <v>6406029</v>
      </c>
      <c r="E8894">
        <f t="shared" si="277"/>
        <v>6436009</v>
      </c>
    </row>
    <row r="8895" spans="1:5">
      <c r="A8895">
        <v>6406038</v>
      </c>
      <c r="B8895">
        <v>6436010</v>
      </c>
      <c r="C8895" s="293">
        <v>107600000</v>
      </c>
      <c r="D8895">
        <f t="shared" si="276"/>
        <v>6406038</v>
      </c>
      <c r="E8895">
        <f t="shared" si="277"/>
        <v>6436010</v>
      </c>
    </row>
    <row r="8896" spans="1:5">
      <c r="A8896">
        <v>6406049</v>
      </c>
      <c r="B8896">
        <v>6436011</v>
      </c>
      <c r="C8896" s="293">
        <v>114100000</v>
      </c>
      <c r="D8896">
        <f t="shared" si="276"/>
        <v>6406049</v>
      </c>
      <c r="E8896">
        <f t="shared" si="277"/>
        <v>6436011</v>
      </c>
    </row>
    <row r="8897" spans="1:5">
      <c r="A8897">
        <v>6406053</v>
      </c>
      <c r="B8897">
        <v>6436012</v>
      </c>
      <c r="C8897" s="293">
        <v>62000000</v>
      </c>
      <c r="D8897">
        <f t="shared" si="276"/>
        <v>6406053</v>
      </c>
      <c r="E8897">
        <f t="shared" si="277"/>
        <v>6436012</v>
      </c>
    </row>
    <row r="8898" spans="1:5">
      <c r="A8898">
        <v>6406056</v>
      </c>
      <c r="B8898">
        <v>6436013</v>
      </c>
      <c r="C8898" s="293">
        <v>132100000</v>
      </c>
      <c r="D8898">
        <f t="shared" si="276"/>
        <v>6406056</v>
      </c>
      <c r="E8898">
        <f t="shared" si="277"/>
        <v>6436013</v>
      </c>
    </row>
    <row r="8899" spans="1:5">
      <c r="A8899">
        <v>6406097</v>
      </c>
      <c r="B8899">
        <v>6436014</v>
      </c>
      <c r="C8899" s="293">
        <v>130200000</v>
      </c>
      <c r="D8899">
        <f t="shared" ref="D8899:D8962" si="278">+A8899*1</f>
        <v>6406097</v>
      </c>
      <c r="E8899">
        <f t="shared" ref="E8899:E8962" si="279">+B8899*1</f>
        <v>6436014</v>
      </c>
    </row>
    <row r="8900" spans="1:5">
      <c r="A8900">
        <v>6406105</v>
      </c>
      <c r="B8900">
        <v>6436015</v>
      </c>
      <c r="C8900" s="293">
        <v>175000000</v>
      </c>
      <c r="D8900">
        <f t="shared" si="278"/>
        <v>6406105</v>
      </c>
      <c r="E8900">
        <f t="shared" si="279"/>
        <v>6436015</v>
      </c>
    </row>
    <row r="8901" spans="1:5">
      <c r="A8901">
        <v>6406106</v>
      </c>
      <c r="B8901">
        <v>6436016</v>
      </c>
      <c r="C8901" s="293">
        <v>109100000</v>
      </c>
      <c r="D8901">
        <f t="shared" si="278"/>
        <v>6406106</v>
      </c>
      <c r="E8901">
        <f t="shared" si="279"/>
        <v>6436016</v>
      </c>
    </row>
    <row r="8902" spans="1:5">
      <c r="A8902">
        <v>6406107</v>
      </c>
      <c r="B8902">
        <v>6436017</v>
      </c>
      <c r="C8902" s="293">
        <v>107800000</v>
      </c>
      <c r="D8902">
        <f t="shared" si="278"/>
        <v>6406107</v>
      </c>
      <c r="E8902">
        <f t="shared" si="279"/>
        <v>6436017</v>
      </c>
    </row>
    <row r="8903" spans="1:5">
      <c r="A8903">
        <v>6406108</v>
      </c>
      <c r="B8903">
        <v>6436018</v>
      </c>
      <c r="C8903" s="293">
        <v>100100000</v>
      </c>
      <c r="D8903">
        <f t="shared" si="278"/>
        <v>6406108</v>
      </c>
      <c r="E8903">
        <f t="shared" si="279"/>
        <v>6436018</v>
      </c>
    </row>
    <row r="8904" spans="1:5">
      <c r="A8904">
        <v>6406129</v>
      </c>
      <c r="B8904">
        <v>6436019</v>
      </c>
      <c r="C8904" s="293">
        <v>203000000</v>
      </c>
      <c r="D8904">
        <f t="shared" si="278"/>
        <v>6406129</v>
      </c>
      <c r="E8904">
        <f t="shared" si="279"/>
        <v>6436019</v>
      </c>
    </row>
    <row r="8905" spans="1:5">
      <c r="A8905">
        <v>6406134</v>
      </c>
      <c r="B8905">
        <v>6436020</v>
      </c>
      <c r="C8905" s="293">
        <v>131300000</v>
      </c>
      <c r="D8905">
        <f t="shared" si="278"/>
        <v>6406134</v>
      </c>
      <c r="E8905">
        <f t="shared" si="279"/>
        <v>6436020</v>
      </c>
    </row>
    <row r="8906" spans="1:5">
      <c r="A8906">
        <v>6408002</v>
      </c>
      <c r="B8906">
        <v>6436021</v>
      </c>
      <c r="C8906" s="293">
        <v>192600000</v>
      </c>
      <c r="D8906">
        <f t="shared" si="278"/>
        <v>6408002</v>
      </c>
      <c r="E8906">
        <f t="shared" si="279"/>
        <v>6436021</v>
      </c>
    </row>
    <row r="8907" spans="1:5">
      <c r="A8907">
        <v>6408006</v>
      </c>
      <c r="B8907">
        <v>6436022</v>
      </c>
      <c r="C8907" s="293">
        <v>182000000</v>
      </c>
      <c r="D8907">
        <f t="shared" si="278"/>
        <v>6408006</v>
      </c>
      <c r="E8907">
        <f t="shared" si="279"/>
        <v>6436022</v>
      </c>
    </row>
    <row r="8908" spans="1:5">
      <c r="A8908">
        <v>6408010</v>
      </c>
      <c r="B8908">
        <v>6436023</v>
      </c>
      <c r="C8908" s="293">
        <v>193200000</v>
      </c>
      <c r="D8908">
        <f t="shared" si="278"/>
        <v>6408010</v>
      </c>
      <c r="E8908">
        <f t="shared" si="279"/>
        <v>6436023</v>
      </c>
    </row>
    <row r="8909" spans="1:5">
      <c r="A8909">
        <v>6408011</v>
      </c>
      <c r="B8909">
        <v>6436024</v>
      </c>
      <c r="C8909" s="293">
        <v>186100000</v>
      </c>
      <c r="D8909">
        <f t="shared" si="278"/>
        <v>6408011</v>
      </c>
      <c r="E8909">
        <f t="shared" si="279"/>
        <v>6436024</v>
      </c>
    </row>
    <row r="8910" spans="1:5">
      <c r="A8910">
        <v>6408012</v>
      </c>
      <c r="B8910">
        <v>6436025</v>
      </c>
      <c r="C8910" s="293">
        <v>186100000</v>
      </c>
      <c r="D8910">
        <f t="shared" si="278"/>
        <v>6408012</v>
      </c>
      <c r="E8910">
        <f t="shared" si="279"/>
        <v>6436025</v>
      </c>
    </row>
    <row r="8911" spans="1:5">
      <c r="A8911">
        <v>6408021</v>
      </c>
      <c r="B8911">
        <v>6436026</v>
      </c>
      <c r="C8911" s="293">
        <v>120900000</v>
      </c>
      <c r="D8911">
        <f t="shared" si="278"/>
        <v>6408021</v>
      </c>
      <c r="E8911">
        <f t="shared" si="279"/>
        <v>6436026</v>
      </c>
    </row>
    <row r="8912" spans="1:5">
      <c r="A8912">
        <v>6408022</v>
      </c>
      <c r="B8912">
        <v>6436027</v>
      </c>
      <c r="C8912" s="293">
        <v>113100000</v>
      </c>
      <c r="D8912">
        <f t="shared" si="278"/>
        <v>6408022</v>
      </c>
      <c r="E8912">
        <f t="shared" si="279"/>
        <v>6436027</v>
      </c>
    </row>
    <row r="8913" spans="1:5">
      <c r="A8913">
        <v>6408023</v>
      </c>
      <c r="B8913">
        <v>6436028</v>
      </c>
      <c r="C8913" s="293">
        <v>202700000</v>
      </c>
      <c r="D8913">
        <f t="shared" si="278"/>
        <v>6408023</v>
      </c>
      <c r="E8913">
        <f t="shared" si="279"/>
        <v>6436028</v>
      </c>
    </row>
    <row r="8914" spans="1:5">
      <c r="A8914">
        <v>6408025</v>
      </c>
      <c r="B8914">
        <v>6436029</v>
      </c>
      <c r="C8914" s="293">
        <v>203700000</v>
      </c>
      <c r="D8914">
        <f t="shared" si="278"/>
        <v>6408025</v>
      </c>
      <c r="E8914">
        <f t="shared" si="279"/>
        <v>6436029</v>
      </c>
    </row>
    <row r="8915" spans="1:5">
      <c r="A8915">
        <v>6408026</v>
      </c>
      <c r="B8915">
        <v>6436030</v>
      </c>
      <c r="C8915" s="293">
        <v>189800000</v>
      </c>
      <c r="D8915">
        <f t="shared" si="278"/>
        <v>6408026</v>
      </c>
      <c r="E8915">
        <f t="shared" si="279"/>
        <v>6436030</v>
      </c>
    </row>
    <row r="8916" spans="1:5">
      <c r="A8916">
        <v>6408027</v>
      </c>
      <c r="B8916">
        <v>6436031</v>
      </c>
      <c r="C8916" s="293">
        <v>208000000</v>
      </c>
      <c r="D8916">
        <f t="shared" si="278"/>
        <v>6408027</v>
      </c>
      <c r="E8916">
        <f t="shared" si="279"/>
        <v>6436031</v>
      </c>
    </row>
    <row r="8917" spans="1:5">
      <c r="A8917">
        <v>6408028</v>
      </c>
      <c r="B8917">
        <v>6436032</v>
      </c>
      <c r="C8917" s="293">
        <v>208300000</v>
      </c>
      <c r="D8917">
        <f t="shared" si="278"/>
        <v>6408028</v>
      </c>
      <c r="E8917">
        <f t="shared" si="279"/>
        <v>6436032</v>
      </c>
    </row>
    <row r="8918" spans="1:5">
      <c r="A8918">
        <v>6408029</v>
      </c>
      <c r="B8918">
        <v>6436033</v>
      </c>
      <c r="C8918" s="293">
        <v>101000000</v>
      </c>
      <c r="D8918">
        <f t="shared" si="278"/>
        <v>6408029</v>
      </c>
      <c r="E8918">
        <f t="shared" si="279"/>
        <v>6436033</v>
      </c>
    </row>
    <row r="8919" spans="1:5">
      <c r="A8919">
        <v>6408030</v>
      </c>
      <c r="B8919">
        <v>6436034</v>
      </c>
      <c r="C8919" s="293">
        <v>113200000</v>
      </c>
      <c r="D8919">
        <f t="shared" si="278"/>
        <v>6408030</v>
      </c>
      <c r="E8919">
        <f t="shared" si="279"/>
        <v>6436034</v>
      </c>
    </row>
    <row r="8920" spans="1:5">
      <c r="A8920">
        <v>6408032</v>
      </c>
      <c r="B8920">
        <v>6436035</v>
      </c>
      <c r="C8920" s="293">
        <v>110700000</v>
      </c>
      <c r="D8920">
        <f t="shared" si="278"/>
        <v>6408032</v>
      </c>
      <c r="E8920">
        <f t="shared" si="279"/>
        <v>6436035</v>
      </c>
    </row>
    <row r="8921" spans="1:5">
      <c r="A8921">
        <v>6408035</v>
      </c>
      <c r="B8921">
        <v>6436036</v>
      </c>
      <c r="C8921" s="293">
        <v>124900000</v>
      </c>
      <c r="D8921">
        <f t="shared" si="278"/>
        <v>6408035</v>
      </c>
      <c r="E8921">
        <f t="shared" si="279"/>
        <v>6436036</v>
      </c>
    </row>
    <row r="8922" spans="1:5">
      <c r="A8922">
        <v>6408036</v>
      </c>
      <c r="B8922">
        <v>6436037</v>
      </c>
      <c r="C8922" s="293">
        <v>197000000</v>
      </c>
      <c r="D8922">
        <f t="shared" si="278"/>
        <v>6408036</v>
      </c>
      <c r="E8922">
        <f t="shared" si="279"/>
        <v>6436037</v>
      </c>
    </row>
    <row r="8923" spans="1:5">
      <c r="A8923">
        <v>6408037</v>
      </c>
      <c r="B8923">
        <v>6436038</v>
      </c>
      <c r="C8923" s="293">
        <v>222600000</v>
      </c>
      <c r="D8923">
        <f t="shared" si="278"/>
        <v>6408037</v>
      </c>
      <c r="E8923">
        <f t="shared" si="279"/>
        <v>6436038</v>
      </c>
    </row>
    <row r="8924" spans="1:5">
      <c r="A8924">
        <v>6408038</v>
      </c>
      <c r="B8924">
        <v>6436039</v>
      </c>
      <c r="C8924" s="293">
        <v>106500000</v>
      </c>
      <c r="D8924">
        <f t="shared" si="278"/>
        <v>6408038</v>
      </c>
      <c r="E8924">
        <f t="shared" si="279"/>
        <v>6436039</v>
      </c>
    </row>
    <row r="8925" spans="1:5">
      <c r="A8925">
        <v>6408040</v>
      </c>
      <c r="B8925">
        <v>6436040</v>
      </c>
      <c r="C8925" s="293">
        <v>234400000</v>
      </c>
      <c r="D8925">
        <f t="shared" si="278"/>
        <v>6408040</v>
      </c>
      <c r="E8925">
        <f t="shared" si="279"/>
        <v>6436040</v>
      </c>
    </row>
    <row r="8926" spans="1:5">
      <c r="A8926">
        <v>6408041</v>
      </c>
      <c r="B8926">
        <v>6436041</v>
      </c>
      <c r="C8926" s="293">
        <v>104000000</v>
      </c>
      <c r="D8926">
        <f t="shared" si="278"/>
        <v>6408041</v>
      </c>
      <c r="E8926">
        <f t="shared" si="279"/>
        <v>6436041</v>
      </c>
    </row>
    <row r="8927" spans="1:5">
      <c r="A8927">
        <v>6408042</v>
      </c>
      <c r="B8927">
        <v>6436042</v>
      </c>
      <c r="C8927" s="293">
        <v>126000000</v>
      </c>
      <c r="D8927">
        <f t="shared" si="278"/>
        <v>6408042</v>
      </c>
      <c r="E8927">
        <f t="shared" si="279"/>
        <v>6436042</v>
      </c>
    </row>
    <row r="8928" spans="1:5">
      <c r="A8928">
        <v>6408043</v>
      </c>
      <c r="B8928">
        <v>6436043</v>
      </c>
      <c r="C8928" s="293">
        <v>130000000</v>
      </c>
      <c r="D8928">
        <f t="shared" si="278"/>
        <v>6408043</v>
      </c>
      <c r="E8928">
        <f t="shared" si="279"/>
        <v>6436043</v>
      </c>
    </row>
    <row r="8929" spans="1:5">
      <c r="A8929">
        <v>6408045</v>
      </c>
      <c r="B8929">
        <v>6436044</v>
      </c>
      <c r="C8929" s="293">
        <v>238200000</v>
      </c>
      <c r="D8929">
        <f t="shared" si="278"/>
        <v>6408045</v>
      </c>
      <c r="E8929">
        <f t="shared" si="279"/>
        <v>6436044</v>
      </c>
    </row>
    <row r="8930" spans="1:5">
      <c r="A8930">
        <v>6408046</v>
      </c>
      <c r="B8930">
        <v>6436045</v>
      </c>
      <c r="C8930" s="293">
        <v>137800000</v>
      </c>
      <c r="D8930">
        <f t="shared" si="278"/>
        <v>6408046</v>
      </c>
      <c r="E8930">
        <f t="shared" si="279"/>
        <v>6436045</v>
      </c>
    </row>
    <row r="8931" spans="1:5">
      <c r="A8931">
        <v>6408048</v>
      </c>
      <c r="B8931">
        <v>6436046</v>
      </c>
      <c r="C8931" s="293">
        <v>127400000</v>
      </c>
      <c r="D8931">
        <f t="shared" si="278"/>
        <v>6408048</v>
      </c>
      <c r="E8931">
        <f t="shared" si="279"/>
        <v>6436046</v>
      </c>
    </row>
    <row r="8932" spans="1:5">
      <c r="A8932">
        <v>6408049</v>
      </c>
      <c r="B8932">
        <v>6436047</v>
      </c>
      <c r="C8932" s="293">
        <v>107800000</v>
      </c>
      <c r="D8932">
        <f t="shared" si="278"/>
        <v>6408049</v>
      </c>
      <c r="E8932">
        <f t="shared" si="279"/>
        <v>6436047</v>
      </c>
    </row>
    <row r="8933" spans="1:5">
      <c r="A8933">
        <v>6408051</v>
      </c>
      <c r="B8933">
        <v>6436048</v>
      </c>
      <c r="C8933" s="293">
        <v>127800000</v>
      </c>
      <c r="D8933">
        <f t="shared" si="278"/>
        <v>6408051</v>
      </c>
      <c r="E8933">
        <f t="shared" si="279"/>
        <v>6436048</v>
      </c>
    </row>
    <row r="8934" spans="1:5">
      <c r="A8934">
        <v>6408054</v>
      </c>
      <c r="B8934">
        <v>6436049</v>
      </c>
      <c r="C8934" s="293">
        <v>105000000</v>
      </c>
      <c r="D8934">
        <f t="shared" si="278"/>
        <v>6408054</v>
      </c>
      <c r="E8934">
        <f t="shared" si="279"/>
        <v>6436049</v>
      </c>
    </row>
    <row r="8935" spans="1:5">
      <c r="A8935">
        <v>6408057</v>
      </c>
      <c r="B8935">
        <v>6436050</v>
      </c>
      <c r="C8935" s="293">
        <v>228200000</v>
      </c>
      <c r="D8935">
        <f t="shared" si="278"/>
        <v>6408057</v>
      </c>
      <c r="E8935">
        <f t="shared" si="279"/>
        <v>6436050</v>
      </c>
    </row>
    <row r="8936" spans="1:5">
      <c r="A8936">
        <v>6408062</v>
      </c>
      <c r="B8936">
        <v>6436051</v>
      </c>
      <c r="C8936" s="293">
        <v>104900000</v>
      </c>
      <c r="D8936">
        <f t="shared" si="278"/>
        <v>6408062</v>
      </c>
      <c r="E8936">
        <f t="shared" si="279"/>
        <v>6436051</v>
      </c>
    </row>
    <row r="8937" spans="1:5">
      <c r="A8937">
        <v>6408063</v>
      </c>
      <c r="B8937">
        <v>6436052</v>
      </c>
      <c r="C8937" s="293">
        <v>111500000</v>
      </c>
      <c r="D8937">
        <f t="shared" si="278"/>
        <v>6408063</v>
      </c>
      <c r="E8937">
        <f t="shared" si="279"/>
        <v>6436052</v>
      </c>
    </row>
    <row r="8938" spans="1:5">
      <c r="A8938">
        <v>6408064</v>
      </c>
      <c r="B8938">
        <v>6436053</v>
      </c>
      <c r="C8938" s="293">
        <v>107200000</v>
      </c>
      <c r="D8938">
        <f t="shared" si="278"/>
        <v>6408064</v>
      </c>
      <c r="E8938">
        <f t="shared" si="279"/>
        <v>6436053</v>
      </c>
    </row>
    <row r="8939" spans="1:5">
      <c r="A8939">
        <v>6408065</v>
      </c>
      <c r="B8939">
        <v>6436054</v>
      </c>
      <c r="C8939" s="293">
        <v>137400000</v>
      </c>
      <c r="D8939">
        <f t="shared" si="278"/>
        <v>6408065</v>
      </c>
      <c r="E8939">
        <f t="shared" si="279"/>
        <v>6436054</v>
      </c>
    </row>
    <row r="8940" spans="1:5">
      <c r="A8940">
        <v>6408066</v>
      </c>
      <c r="B8940">
        <v>6436055</v>
      </c>
      <c r="C8940" s="293">
        <v>140400000</v>
      </c>
      <c r="D8940">
        <f t="shared" si="278"/>
        <v>6408066</v>
      </c>
      <c r="E8940">
        <f t="shared" si="279"/>
        <v>6436055</v>
      </c>
    </row>
    <row r="8941" spans="1:5">
      <c r="A8941">
        <v>6408067</v>
      </c>
      <c r="B8941">
        <v>6436056</v>
      </c>
      <c r="C8941" s="293">
        <v>139100000</v>
      </c>
      <c r="D8941">
        <f t="shared" si="278"/>
        <v>6408067</v>
      </c>
      <c r="E8941">
        <f t="shared" si="279"/>
        <v>6436056</v>
      </c>
    </row>
    <row r="8942" spans="1:5">
      <c r="A8942">
        <v>6408070</v>
      </c>
      <c r="B8942">
        <v>6436057</v>
      </c>
      <c r="C8942" s="293">
        <v>139300000</v>
      </c>
      <c r="D8942">
        <f t="shared" si="278"/>
        <v>6408070</v>
      </c>
      <c r="E8942">
        <f t="shared" si="279"/>
        <v>6436057</v>
      </c>
    </row>
    <row r="8943" spans="1:5">
      <c r="A8943">
        <v>6408071</v>
      </c>
      <c r="B8943">
        <v>6436058</v>
      </c>
      <c r="C8943" s="293">
        <v>143600000</v>
      </c>
      <c r="D8943">
        <f t="shared" si="278"/>
        <v>6408071</v>
      </c>
      <c r="E8943">
        <f t="shared" si="279"/>
        <v>6436058</v>
      </c>
    </row>
    <row r="8944" spans="1:5">
      <c r="A8944">
        <v>6408072</v>
      </c>
      <c r="B8944">
        <v>6436059</v>
      </c>
      <c r="C8944" s="293">
        <v>144900000</v>
      </c>
      <c r="D8944">
        <f t="shared" si="278"/>
        <v>6408072</v>
      </c>
      <c r="E8944">
        <f t="shared" si="279"/>
        <v>6436059</v>
      </c>
    </row>
    <row r="8945" spans="1:5">
      <c r="A8945">
        <v>6408073</v>
      </c>
      <c r="B8945">
        <v>6436060</v>
      </c>
      <c r="C8945" s="293">
        <v>140600000</v>
      </c>
      <c r="D8945">
        <f t="shared" si="278"/>
        <v>6408073</v>
      </c>
      <c r="E8945">
        <f t="shared" si="279"/>
        <v>6436060</v>
      </c>
    </row>
    <row r="8946" spans="1:5">
      <c r="A8946">
        <v>6408075</v>
      </c>
      <c r="B8946">
        <v>6436061</v>
      </c>
      <c r="C8946" s="293">
        <v>188100000</v>
      </c>
      <c r="D8946">
        <f t="shared" si="278"/>
        <v>6408075</v>
      </c>
      <c r="E8946">
        <f t="shared" si="279"/>
        <v>6436061</v>
      </c>
    </row>
    <row r="8947" spans="1:5">
      <c r="A8947">
        <v>6408076</v>
      </c>
      <c r="B8947">
        <v>6436062</v>
      </c>
      <c r="C8947" s="293">
        <v>138100000</v>
      </c>
      <c r="D8947">
        <f t="shared" si="278"/>
        <v>6408076</v>
      </c>
      <c r="E8947">
        <f t="shared" si="279"/>
        <v>6436062</v>
      </c>
    </row>
    <row r="8948" spans="1:5">
      <c r="A8948">
        <v>6408078</v>
      </c>
      <c r="B8948">
        <v>6436063</v>
      </c>
      <c r="C8948" s="293">
        <v>196000000</v>
      </c>
      <c r="D8948">
        <f t="shared" si="278"/>
        <v>6408078</v>
      </c>
      <c r="E8948">
        <f t="shared" si="279"/>
        <v>6436063</v>
      </c>
    </row>
    <row r="8949" spans="1:5">
      <c r="A8949">
        <v>6408088</v>
      </c>
      <c r="B8949">
        <v>6436064</v>
      </c>
      <c r="C8949" s="293">
        <v>106200000</v>
      </c>
      <c r="D8949">
        <f t="shared" si="278"/>
        <v>6408088</v>
      </c>
      <c r="E8949">
        <f t="shared" si="279"/>
        <v>6436064</v>
      </c>
    </row>
    <row r="8950" spans="1:5">
      <c r="A8950">
        <v>6408089</v>
      </c>
      <c r="B8950">
        <v>6436065</v>
      </c>
      <c r="C8950" s="293">
        <v>110100000</v>
      </c>
      <c r="D8950">
        <f t="shared" si="278"/>
        <v>6408089</v>
      </c>
      <c r="E8950">
        <f t="shared" si="279"/>
        <v>6436065</v>
      </c>
    </row>
    <row r="8951" spans="1:5">
      <c r="A8951">
        <v>6408090</v>
      </c>
      <c r="B8951">
        <v>6436066</v>
      </c>
      <c r="C8951" s="293">
        <v>111600000</v>
      </c>
      <c r="D8951">
        <f t="shared" si="278"/>
        <v>6408090</v>
      </c>
      <c r="E8951">
        <f t="shared" si="279"/>
        <v>6436066</v>
      </c>
    </row>
    <row r="8952" spans="1:5">
      <c r="A8952">
        <v>6408091</v>
      </c>
      <c r="B8952">
        <v>6436067</v>
      </c>
      <c r="C8952" s="293">
        <v>108500000</v>
      </c>
      <c r="D8952">
        <f t="shared" si="278"/>
        <v>6408091</v>
      </c>
      <c r="E8952">
        <f t="shared" si="279"/>
        <v>6436067</v>
      </c>
    </row>
    <row r="8953" spans="1:5">
      <c r="A8953">
        <v>6408092</v>
      </c>
      <c r="B8953">
        <v>6436068</v>
      </c>
      <c r="C8953" s="293">
        <v>109900000</v>
      </c>
      <c r="D8953">
        <f t="shared" si="278"/>
        <v>6408092</v>
      </c>
      <c r="E8953">
        <f t="shared" si="279"/>
        <v>6436068</v>
      </c>
    </row>
    <row r="8954" spans="1:5">
      <c r="A8954">
        <v>6408093</v>
      </c>
      <c r="B8954">
        <v>6436069</v>
      </c>
      <c r="C8954" s="293">
        <v>106600000</v>
      </c>
      <c r="D8954">
        <f t="shared" si="278"/>
        <v>6408093</v>
      </c>
      <c r="E8954">
        <f t="shared" si="279"/>
        <v>6436069</v>
      </c>
    </row>
    <row r="8955" spans="1:5">
      <c r="A8955">
        <v>6408094</v>
      </c>
      <c r="B8955">
        <v>6436070</v>
      </c>
      <c r="C8955" s="293">
        <v>105500000</v>
      </c>
      <c r="D8955">
        <f t="shared" si="278"/>
        <v>6408094</v>
      </c>
      <c r="E8955">
        <f t="shared" si="279"/>
        <v>6436070</v>
      </c>
    </row>
    <row r="8956" spans="1:5">
      <c r="A8956">
        <v>6408095</v>
      </c>
      <c r="B8956">
        <v>6436071</v>
      </c>
      <c r="C8956" s="293">
        <v>108200000</v>
      </c>
      <c r="D8956">
        <f t="shared" si="278"/>
        <v>6408095</v>
      </c>
      <c r="E8956">
        <f t="shared" si="279"/>
        <v>6436071</v>
      </c>
    </row>
    <row r="8957" spans="1:5">
      <c r="A8957">
        <v>6408096</v>
      </c>
      <c r="B8957">
        <v>6436072</v>
      </c>
      <c r="C8957" s="293">
        <v>110000000</v>
      </c>
      <c r="D8957">
        <f t="shared" si="278"/>
        <v>6408096</v>
      </c>
      <c r="E8957">
        <f t="shared" si="279"/>
        <v>6436072</v>
      </c>
    </row>
    <row r="8958" spans="1:5">
      <c r="A8958">
        <v>6408097</v>
      </c>
      <c r="B8958">
        <v>6436073</v>
      </c>
      <c r="C8958" s="293">
        <v>103500000</v>
      </c>
      <c r="D8958">
        <f t="shared" si="278"/>
        <v>6408097</v>
      </c>
      <c r="E8958">
        <f t="shared" si="279"/>
        <v>6436073</v>
      </c>
    </row>
    <row r="8959" spans="1:5">
      <c r="A8959">
        <v>6408098</v>
      </c>
      <c r="B8959">
        <v>6436074</v>
      </c>
      <c r="C8959" s="293">
        <v>103500000</v>
      </c>
      <c r="D8959">
        <f t="shared" si="278"/>
        <v>6408098</v>
      </c>
      <c r="E8959">
        <f t="shared" si="279"/>
        <v>6436074</v>
      </c>
    </row>
    <row r="8960" spans="1:5">
      <c r="A8960">
        <v>6408099</v>
      </c>
      <c r="B8960">
        <v>6436075</v>
      </c>
      <c r="C8960" s="293">
        <v>113400000</v>
      </c>
      <c r="D8960">
        <f t="shared" si="278"/>
        <v>6408099</v>
      </c>
      <c r="E8960">
        <f t="shared" si="279"/>
        <v>6436075</v>
      </c>
    </row>
    <row r="8961" spans="1:5">
      <c r="A8961">
        <v>6408100</v>
      </c>
      <c r="B8961">
        <v>6436076</v>
      </c>
      <c r="C8961" s="293">
        <v>107800000</v>
      </c>
      <c r="D8961">
        <f t="shared" si="278"/>
        <v>6408100</v>
      </c>
      <c r="E8961">
        <f t="shared" si="279"/>
        <v>6436076</v>
      </c>
    </row>
    <row r="8962" spans="1:5">
      <c r="A8962">
        <v>6408101</v>
      </c>
      <c r="B8962">
        <v>6436077</v>
      </c>
      <c r="C8962" s="293">
        <v>220800000</v>
      </c>
      <c r="D8962">
        <f t="shared" si="278"/>
        <v>6408101</v>
      </c>
      <c r="E8962">
        <f t="shared" si="279"/>
        <v>6436077</v>
      </c>
    </row>
    <row r="8963" spans="1:5">
      <c r="A8963">
        <v>6408102</v>
      </c>
      <c r="B8963">
        <v>6436078</v>
      </c>
      <c r="C8963" s="293">
        <v>102800000</v>
      </c>
      <c r="D8963">
        <f t="shared" ref="D8963:D9026" si="280">+A8963*1</f>
        <v>6408102</v>
      </c>
      <c r="E8963">
        <f t="shared" ref="E8963:E9026" si="281">+B8963*1</f>
        <v>6436078</v>
      </c>
    </row>
    <row r="8964" spans="1:5">
      <c r="A8964">
        <v>6408103</v>
      </c>
      <c r="B8964">
        <v>6436079</v>
      </c>
      <c r="C8964" s="293">
        <v>137000000</v>
      </c>
      <c r="D8964">
        <f t="shared" si="280"/>
        <v>6408103</v>
      </c>
      <c r="E8964">
        <f t="shared" si="281"/>
        <v>6436079</v>
      </c>
    </row>
    <row r="8965" spans="1:5">
      <c r="A8965">
        <v>6408104</v>
      </c>
      <c r="B8965">
        <v>6436080</v>
      </c>
      <c r="C8965" s="293">
        <v>403000000</v>
      </c>
      <c r="D8965">
        <f t="shared" si="280"/>
        <v>6408104</v>
      </c>
      <c r="E8965">
        <f t="shared" si="281"/>
        <v>6436080</v>
      </c>
    </row>
    <row r="8966" spans="1:5">
      <c r="A8966">
        <v>6408105</v>
      </c>
      <c r="B8966">
        <v>6436081</v>
      </c>
      <c r="C8966" s="293">
        <v>113500000</v>
      </c>
      <c r="D8966">
        <f t="shared" si="280"/>
        <v>6408105</v>
      </c>
      <c r="E8966">
        <f t="shared" si="281"/>
        <v>6436081</v>
      </c>
    </row>
    <row r="8967" spans="1:5">
      <c r="A8967">
        <v>6408106</v>
      </c>
      <c r="B8967">
        <v>6436082</v>
      </c>
      <c r="C8967" s="293">
        <v>115200000</v>
      </c>
      <c r="D8967">
        <f t="shared" si="280"/>
        <v>6408106</v>
      </c>
      <c r="E8967">
        <f t="shared" si="281"/>
        <v>6436082</v>
      </c>
    </row>
    <row r="8968" spans="1:5">
      <c r="A8968">
        <v>6408107</v>
      </c>
      <c r="B8968">
        <v>6436083</v>
      </c>
      <c r="C8968" s="293">
        <v>100000000</v>
      </c>
      <c r="D8968">
        <f t="shared" si="280"/>
        <v>6408107</v>
      </c>
      <c r="E8968">
        <f t="shared" si="281"/>
        <v>6436083</v>
      </c>
    </row>
    <row r="8969" spans="1:5">
      <c r="A8969">
        <v>6408108</v>
      </c>
      <c r="B8969">
        <v>6436084</v>
      </c>
      <c r="C8969" s="293">
        <v>124700000</v>
      </c>
      <c r="D8969">
        <f t="shared" si="280"/>
        <v>6408108</v>
      </c>
      <c r="E8969">
        <f t="shared" si="281"/>
        <v>6436084</v>
      </c>
    </row>
    <row r="8970" spans="1:5">
      <c r="A8970">
        <v>6408109</v>
      </c>
      <c r="B8970">
        <v>6436085</v>
      </c>
      <c r="C8970" s="293">
        <v>153200000</v>
      </c>
      <c r="D8970">
        <f t="shared" si="280"/>
        <v>6408109</v>
      </c>
      <c r="E8970">
        <f t="shared" si="281"/>
        <v>6436085</v>
      </c>
    </row>
    <row r="8971" spans="1:5">
      <c r="A8971">
        <v>6408110</v>
      </c>
      <c r="B8971">
        <v>6436086</v>
      </c>
      <c r="C8971" s="293">
        <v>181700000</v>
      </c>
      <c r="D8971">
        <f t="shared" si="280"/>
        <v>6408110</v>
      </c>
      <c r="E8971">
        <f t="shared" si="281"/>
        <v>6436086</v>
      </c>
    </row>
    <row r="8972" spans="1:5">
      <c r="A8972">
        <v>6408111</v>
      </c>
      <c r="B8972">
        <v>6436087</v>
      </c>
      <c r="C8972" s="293">
        <v>167300000</v>
      </c>
      <c r="D8972">
        <f t="shared" si="280"/>
        <v>6408111</v>
      </c>
      <c r="E8972">
        <f t="shared" si="281"/>
        <v>6436087</v>
      </c>
    </row>
    <row r="8973" spans="1:5">
      <c r="A8973">
        <v>6408112</v>
      </c>
      <c r="B8973">
        <v>6436088</v>
      </c>
      <c r="C8973" s="293">
        <v>116100000</v>
      </c>
      <c r="D8973">
        <f t="shared" si="280"/>
        <v>6408112</v>
      </c>
      <c r="E8973">
        <f t="shared" si="281"/>
        <v>6436088</v>
      </c>
    </row>
    <row r="8974" spans="1:5">
      <c r="A8974">
        <v>6408113</v>
      </c>
      <c r="B8974">
        <v>6436089</v>
      </c>
      <c r="C8974" s="293">
        <v>114800000</v>
      </c>
      <c r="D8974">
        <f t="shared" si="280"/>
        <v>6408113</v>
      </c>
      <c r="E8974">
        <f t="shared" si="281"/>
        <v>6436089</v>
      </c>
    </row>
    <row r="8975" spans="1:5">
      <c r="A8975">
        <v>6408114</v>
      </c>
      <c r="B8975">
        <v>6436090</v>
      </c>
      <c r="C8975" s="293">
        <v>142900000</v>
      </c>
      <c r="D8975">
        <f t="shared" si="280"/>
        <v>6408114</v>
      </c>
      <c r="E8975">
        <f t="shared" si="281"/>
        <v>6436090</v>
      </c>
    </row>
    <row r="8976" spans="1:5">
      <c r="A8976">
        <v>6408115</v>
      </c>
      <c r="B8976">
        <v>6436091</v>
      </c>
      <c r="C8976" s="293">
        <v>131700000</v>
      </c>
      <c r="D8976">
        <f t="shared" si="280"/>
        <v>6408115</v>
      </c>
      <c r="E8976">
        <f t="shared" si="281"/>
        <v>6436091</v>
      </c>
    </row>
    <row r="8977" spans="1:5">
      <c r="A8977">
        <v>6408116</v>
      </c>
      <c r="B8977">
        <v>6436092</v>
      </c>
      <c r="C8977" s="293">
        <v>159000000</v>
      </c>
      <c r="D8977">
        <f t="shared" si="280"/>
        <v>6408116</v>
      </c>
      <c r="E8977">
        <f t="shared" si="281"/>
        <v>6436092</v>
      </c>
    </row>
    <row r="8978" spans="1:5">
      <c r="A8978">
        <v>6408117</v>
      </c>
      <c r="B8978">
        <v>6436093</v>
      </c>
      <c r="C8978" s="293">
        <v>172100000</v>
      </c>
      <c r="D8978">
        <f t="shared" si="280"/>
        <v>6408117</v>
      </c>
      <c r="E8978">
        <f t="shared" si="281"/>
        <v>6436093</v>
      </c>
    </row>
    <row r="8979" spans="1:5">
      <c r="A8979">
        <v>6408118</v>
      </c>
      <c r="B8979">
        <v>6436094</v>
      </c>
      <c r="C8979" s="293">
        <v>105400000</v>
      </c>
      <c r="D8979">
        <f t="shared" si="280"/>
        <v>6408118</v>
      </c>
      <c r="E8979">
        <f t="shared" si="281"/>
        <v>6436094</v>
      </c>
    </row>
    <row r="8980" spans="1:5">
      <c r="A8980">
        <v>6408119</v>
      </c>
      <c r="B8980">
        <v>6436095</v>
      </c>
      <c r="C8980" s="293">
        <v>139700000</v>
      </c>
      <c r="D8980">
        <f t="shared" si="280"/>
        <v>6408119</v>
      </c>
      <c r="E8980">
        <f t="shared" si="281"/>
        <v>6436095</v>
      </c>
    </row>
    <row r="8981" spans="1:5">
      <c r="A8981">
        <v>6406144</v>
      </c>
      <c r="B8981">
        <v>6436096</v>
      </c>
      <c r="C8981" s="293">
        <v>186000000</v>
      </c>
      <c r="D8981">
        <f t="shared" si="280"/>
        <v>6406144</v>
      </c>
      <c r="E8981">
        <f t="shared" si="281"/>
        <v>6436096</v>
      </c>
    </row>
    <row r="8982" spans="1:5">
      <c r="A8982">
        <v>6406149</v>
      </c>
      <c r="B8982">
        <v>6436097</v>
      </c>
      <c r="C8982" s="293">
        <v>163000000</v>
      </c>
      <c r="D8982">
        <f t="shared" si="280"/>
        <v>6406149</v>
      </c>
      <c r="E8982">
        <f t="shared" si="281"/>
        <v>6436097</v>
      </c>
    </row>
    <row r="8983" spans="1:5">
      <c r="A8983">
        <v>6406154</v>
      </c>
      <c r="B8983">
        <v>6436098</v>
      </c>
      <c r="C8983" s="293">
        <v>231000000</v>
      </c>
      <c r="D8983">
        <f t="shared" si="280"/>
        <v>6406154</v>
      </c>
      <c r="E8983">
        <f t="shared" si="281"/>
        <v>6436098</v>
      </c>
    </row>
    <row r="8984" spans="1:5">
      <c r="A8984">
        <v>6406155</v>
      </c>
      <c r="B8984">
        <v>6436099</v>
      </c>
      <c r="C8984" s="293">
        <v>202000000</v>
      </c>
      <c r="D8984">
        <f t="shared" si="280"/>
        <v>6406155</v>
      </c>
      <c r="E8984">
        <f t="shared" si="281"/>
        <v>6436099</v>
      </c>
    </row>
    <row r="8985" spans="1:5">
      <c r="A8985">
        <v>6406158</v>
      </c>
      <c r="B8985">
        <v>6436100</v>
      </c>
      <c r="C8985" s="293">
        <v>212000000</v>
      </c>
      <c r="D8985">
        <f t="shared" si="280"/>
        <v>6406158</v>
      </c>
      <c r="E8985">
        <f t="shared" si="281"/>
        <v>6436100</v>
      </c>
    </row>
    <row r="8986" spans="1:5">
      <c r="A8986">
        <v>6406159</v>
      </c>
      <c r="B8986">
        <v>6436101</v>
      </c>
      <c r="C8986" s="293">
        <v>187000000</v>
      </c>
      <c r="D8986">
        <f t="shared" si="280"/>
        <v>6406159</v>
      </c>
      <c r="E8986">
        <f t="shared" si="281"/>
        <v>6436101</v>
      </c>
    </row>
    <row r="8987" spans="1:5">
      <c r="A8987">
        <v>6406016</v>
      </c>
      <c r="B8987">
        <v>6437001</v>
      </c>
      <c r="C8987" s="293">
        <v>59600000</v>
      </c>
      <c r="D8987">
        <f t="shared" si="280"/>
        <v>6406016</v>
      </c>
      <c r="E8987">
        <f t="shared" si="281"/>
        <v>6437001</v>
      </c>
    </row>
    <row r="8988" spans="1:5">
      <c r="A8988">
        <v>6406114</v>
      </c>
      <c r="B8988">
        <v>6437002</v>
      </c>
      <c r="C8988" s="293">
        <v>118700000</v>
      </c>
      <c r="D8988">
        <f t="shared" si="280"/>
        <v>6406114</v>
      </c>
      <c r="E8988">
        <f t="shared" si="281"/>
        <v>6437002</v>
      </c>
    </row>
    <row r="8989" spans="1:5">
      <c r="A8989">
        <v>6407003</v>
      </c>
      <c r="B8989">
        <v>6441001</v>
      </c>
      <c r="C8989" s="293">
        <v>115800000</v>
      </c>
      <c r="D8989">
        <f t="shared" si="280"/>
        <v>6407003</v>
      </c>
      <c r="E8989">
        <f t="shared" si="281"/>
        <v>6441001</v>
      </c>
    </row>
    <row r="8990" spans="1:5">
      <c r="A8990">
        <v>6407004</v>
      </c>
      <c r="B8990">
        <v>6441002</v>
      </c>
      <c r="C8990" s="293">
        <v>117400000</v>
      </c>
      <c r="D8990">
        <f t="shared" si="280"/>
        <v>6407004</v>
      </c>
      <c r="E8990">
        <f t="shared" si="281"/>
        <v>6441002</v>
      </c>
    </row>
    <row r="8991" spans="1:5">
      <c r="A8991">
        <v>6407006</v>
      </c>
      <c r="B8991">
        <v>6441003</v>
      </c>
      <c r="C8991" s="293">
        <v>121300000</v>
      </c>
      <c r="D8991">
        <f t="shared" si="280"/>
        <v>6407006</v>
      </c>
      <c r="E8991">
        <f t="shared" si="281"/>
        <v>6441003</v>
      </c>
    </row>
    <row r="8992" spans="1:5">
      <c r="A8992">
        <v>6407007</v>
      </c>
      <c r="B8992">
        <v>6441004</v>
      </c>
      <c r="C8992" s="293">
        <v>140300000</v>
      </c>
      <c r="D8992">
        <f t="shared" si="280"/>
        <v>6407007</v>
      </c>
      <c r="E8992">
        <f t="shared" si="281"/>
        <v>6441004</v>
      </c>
    </row>
    <row r="8993" spans="1:5">
      <c r="A8993">
        <v>6407008</v>
      </c>
      <c r="B8993">
        <v>6441005</v>
      </c>
      <c r="C8993" s="293">
        <v>194000000</v>
      </c>
      <c r="D8993">
        <f t="shared" si="280"/>
        <v>6407008</v>
      </c>
      <c r="E8993">
        <f t="shared" si="281"/>
        <v>6441005</v>
      </c>
    </row>
    <row r="8994" spans="1:5">
      <c r="A8994">
        <v>6407009</v>
      </c>
      <c r="B8994">
        <v>6441006</v>
      </c>
      <c r="C8994" s="293">
        <v>138000000</v>
      </c>
      <c r="D8994">
        <f t="shared" si="280"/>
        <v>6407009</v>
      </c>
      <c r="E8994">
        <f t="shared" si="281"/>
        <v>6441006</v>
      </c>
    </row>
    <row r="8995" spans="1:5">
      <c r="A8995">
        <v>6407010</v>
      </c>
      <c r="B8995">
        <v>6441007</v>
      </c>
      <c r="C8995" s="293">
        <v>160000000</v>
      </c>
      <c r="D8995">
        <f t="shared" si="280"/>
        <v>6407010</v>
      </c>
      <c r="E8995">
        <f t="shared" si="281"/>
        <v>6441007</v>
      </c>
    </row>
    <row r="8996" spans="1:5">
      <c r="A8996">
        <v>6421003</v>
      </c>
      <c r="B8996">
        <v>6442001</v>
      </c>
      <c r="C8996" s="293">
        <v>48500000</v>
      </c>
      <c r="D8996">
        <f t="shared" si="280"/>
        <v>6421003</v>
      </c>
      <c r="E8996">
        <f t="shared" si="281"/>
        <v>6442001</v>
      </c>
    </row>
    <row r="8997" spans="1:5">
      <c r="A8997">
        <v>6421004</v>
      </c>
      <c r="B8997">
        <v>6442002</v>
      </c>
      <c r="C8997" s="293">
        <v>119500000</v>
      </c>
      <c r="D8997">
        <f t="shared" si="280"/>
        <v>6421004</v>
      </c>
      <c r="E8997">
        <f t="shared" si="281"/>
        <v>6442002</v>
      </c>
    </row>
    <row r="8998" spans="1:5">
      <c r="A8998">
        <v>6421005</v>
      </c>
      <c r="B8998">
        <v>6442003</v>
      </c>
      <c r="C8998" s="293">
        <v>97800000</v>
      </c>
      <c r="D8998">
        <f t="shared" si="280"/>
        <v>6421005</v>
      </c>
      <c r="E8998">
        <f t="shared" si="281"/>
        <v>6442003</v>
      </c>
    </row>
    <row r="8999" spans="1:5">
      <c r="A8999">
        <v>6421006</v>
      </c>
      <c r="B8999">
        <v>6442004</v>
      </c>
      <c r="C8999" s="293">
        <v>124200000</v>
      </c>
      <c r="D8999">
        <f t="shared" si="280"/>
        <v>6421006</v>
      </c>
      <c r="E8999">
        <f t="shared" si="281"/>
        <v>6442004</v>
      </c>
    </row>
    <row r="9000" spans="1:5">
      <c r="A9000">
        <v>6421007</v>
      </c>
      <c r="B9000">
        <v>6442005</v>
      </c>
      <c r="C9000" s="293">
        <v>115300000</v>
      </c>
      <c r="D9000">
        <f t="shared" si="280"/>
        <v>6421007</v>
      </c>
      <c r="E9000">
        <f t="shared" si="281"/>
        <v>6442005</v>
      </c>
    </row>
    <row r="9001" spans="1:5">
      <c r="A9001">
        <v>6421008</v>
      </c>
      <c r="B9001">
        <v>6442006</v>
      </c>
      <c r="C9001" s="293">
        <v>122400000</v>
      </c>
      <c r="D9001">
        <f t="shared" si="280"/>
        <v>6421008</v>
      </c>
      <c r="E9001">
        <f t="shared" si="281"/>
        <v>6442006</v>
      </c>
    </row>
    <row r="9002" spans="1:5">
      <c r="A9002">
        <v>6421009</v>
      </c>
      <c r="B9002">
        <v>6442007</v>
      </c>
      <c r="C9002" s="293">
        <v>114500000</v>
      </c>
      <c r="D9002">
        <f t="shared" si="280"/>
        <v>6421009</v>
      </c>
      <c r="E9002">
        <f t="shared" si="281"/>
        <v>6442007</v>
      </c>
    </row>
    <row r="9003" spans="1:5">
      <c r="A9003">
        <v>6421010</v>
      </c>
      <c r="B9003">
        <v>6442008</v>
      </c>
      <c r="C9003" s="293">
        <v>117900000</v>
      </c>
      <c r="D9003">
        <f t="shared" si="280"/>
        <v>6421010</v>
      </c>
      <c r="E9003">
        <f t="shared" si="281"/>
        <v>6442008</v>
      </c>
    </row>
    <row r="9004" spans="1:5">
      <c r="A9004">
        <v>6421011</v>
      </c>
      <c r="B9004">
        <v>6442009</v>
      </c>
      <c r="C9004" s="293">
        <v>133500000</v>
      </c>
      <c r="D9004">
        <f t="shared" si="280"/>
        <v>6421011</v>
      </c>
      <c r="E9004">
        <f t="shared" si="281"/>
        <v>6442009</v>
      </c>
    </row>
    <row r="9005" spans="1:5">
      <c r="A9005">
        <v>6421013</v>
      </c>
      <c r="B9005">
        <v>6442010</v>
      </c>
      <c r="C9005" s="293">
        <v>112600000</v>
      </c>
      <c r="D9005">
        <f t="shared" si="280"/>
        <v>6421013</v>
      </c>
      <c r="E9005">
        <f t="shared" si="281"/>
        <v>6442010</v>
      </c>
    </row>
    <row r="9006" spans="1:5">
      <c r="A9006">
        <v>6421016</v>
      </c>
      <c r="B9006">
        <v>6442011</v>
      </c>
      <c r="C9006" s="293">
        <v>126700000</v>
      </c>
      <c r="D9006">
        <f t="shared" si="280"/>
        <v>6421016</v>
      </c>
      <c r="E9006">
        <f t="shared" si="281"/>
        <v>6442011</v>
      </c>
    </row>
    <row r="9007" spans="1:5">
      <c r="A9007">
        <v>6421018</v>
      </c>
      <c r="B9007">
        <v>6442012</v>
      </c>
      <c r="C9007" s="293">
        <v>115300000</v>
      </c>
      <c r="D9007">
        <f t="shared" si="280"/>
        <v>6421018</v>
      </c>
      <c r="E9007">
        <f t="shared" si="281"/>
        <v>6442012</v>
      </c>
    </row>
    <row r="9008" spans="1:5">
      <c r="A9008">
        <v>6421020</v>
      </c>
      <c r="B9008">
        <v>6442013</v>
      </c>
      <c r="C9008" s="293">
        <v>115000000</v>
      </c>
      <c r="D9008">
        <f t="shared" si="280"/>
        <v>6421020</v>
      </c>
      <c r="E9008">
        <f t="shared" si="281"/>
        <v>6442013</v>
      </c>
    </row>
    <row r="9009" spans="1:5">
      <c r="A9009">
        <v>6421021</v>
      </c>
      <c r="B9009">
        <v>6442014</v>
      </c>
      <c r="C9009" s="293">
        <v>120400000</v>
      </c>
      <c r="D9009">
        <f t="shared" si="280"/>
        <v>6421021</v>
      </c>
      <c r="E9009">
        <f t="shared" si="281"/>
        <v>6442014</v>
      </c>
    </row>
    <row r="9010" spans="1:5">
      <c r="A9010">
        <v>6421023</v>
      </c>
      <c r="B9010">
        <v>6442015</v>
      </c>
      <c r="C9010" s="293">
        <v>115800000</v>
      </c>
      <c r="D9010">
        <f t="shared" si="280"/>
        <v>6421023</v>
      </c>
      <c r="E9010">
        <f t="shared" si="281"/>
        <v>6442015</v>
      </c>
    </row>
    <row r="9011" spans="1:5">
      <c r="A9011">
        <v>6421025</v>
      </c>
      <c r="B9011">
        <v>6442016</v>
      </c>
      <c r="C9011" s="293">
        <v>115800000</v>
      </c>
      <c r="D9011">
        <f t="shared" si="280"/>
        <v>6421025</v>
      </c>
      <c r="E9011">
        <f t="shared" si="281"/>
        <v>6442016</v>
      </c>
    </row>
    <row r="9012" spans="1:5">
      <c r="A9012">
        <v>6421026</v>
      </c>
      <c r="B9012">
        <v>6442017</v>
      </c>
      <c r="C9012" s="293">
        <v>123100000</v>
      </c>
      <c r="D9012">
        <f t="shared" si="280"/>
        <v>6421026</v>
      </c>
      <c r="E9012">
        <f t="shared" si="281"/>
        <v>6442017</v>
      </c>
    </row>
    <row r="9013" spans="1:5">
      <c r="A9013">
        <v>6421030</v>
      </c>
      <c r="B9013">
        <v>6442018</v>
      </c>
      <c r="C9013" s="293">
        <v>110000000</v>
      </c>
      <c r="D9013">
        <f t="shared" si="280"/>
        <v>6421030</v>
      </c>
      <c r="E9013">
        <f t="shared" si="281"/>
        <v>6442018</v>
      </c>
    </row>
    <row r="9014" spans="1:5">
      <c r="A9014">
        <v>6421031</v>
      </c>
      <c r="B9014">
        <v>6442019</v>
      </c>
      <c r="C9014" s="293">
        <v>120800000</v>
      </c>
      <c r="D9014">
        <f t="shared" si="280"/>
        <v>6421031</v>
      </c>
      <c r="E9014">
        <f t="shared" si="281"/>
        <v>6442019</v>
      </c>
    </row>
    <row r="9015" spans="1:5">
      <c r="A9015">
        <v>6421032</v>
      </c>
      <c r="B9015">
        <v>6442020</v>
      </c>
      <c r="C9015" s="293">
        <v>97800000</v>
      </c>
      <c r="D9015">
        <f t="shared" si="280"/>
        <v>6421032</v>
      </c>
      <c r="E9015">
        <f t="shared" si="281"/>
        <v>6442020</v>
      </c>
    </row>
    <row r="9016" spans="1:5">
      <c r="A9016">
        <v>6421033</v>
      </c>
      <c r="B9016">
        <v>6442021</v>
      </c>
      <c r="C9016" s="293">
        <v>115700000</v>
      </c>
      <c r="D9016">
        <f t="shared" si="280"/>
        <v>6421033</v>
      </c>
      <c r="E9016">
        <f t="shared" si="281"/>
        <v>6442021</v>
      </c>
    </row>
    <row r="9017" spans="1:5">
      <c r="A9017">
        <v>6421034</v>
      </c>
      <c r="B9017">
        <v>6442022</v>
      </c>
      <c r="C9017" s="293">
        <v>120300000</v>
      </c>
      <c r="D9017">
        <f t="shared" si="280"/>
        <v>6421034</v>
      </c>
      <c r="E9017">
        <f t="shared" si="281"/>
        <v>6442022</v>
      </c>
    </row>
    <row r="9018" spans="1:5">
      <c r="A9018">
        <v>6421035</v>
      </c>
      <c r="B9018">
        <v>6442023</v>
      </c>
      <c r="C9018" s="293">
        <v>119800000</v>
      </c>
      <c r="D9018">
        <f t="shared" si="280"/>
        <v>6421035</v>
      </c>
      <c r="E9018">
        <f t="shared" si="281"/>
        <v>6442023</v>
      </c>
    </row>
    <row r="9019" spans="1:5">
      <c r="A9019">
        <v>6421036</v>
      </c>
      <c r="B9019">
        <v>6442024</v>
      </c>
      <c r="C9019" s="293">
        <v>98500000</v>
      </c>
      <c r="D9019">
        <f t="shared" si="280"/>
        <v>6421036</v>
      </c>
      <c r="E9019">
        <f t="shared" si="281"/>
        <v>6442024</v>
      </c>
    </row>
    <row r="9020" spans="1:5">
      <c r="A9020">
        <v>6421037</v>
      </c>
      <c r="B9020">
        <v>6442025</v>
      </c>
      <c r="C9020" s="293">
        <v>121500000</v>
      </c>
      <c r="D9020">
        <f t="shared" si="280"/>
        <v>6421037</v>
      </c>
      <c r="E9020">
        <f t="shared" si="281"/>
        <v>6442025</v>
      </c>
    </row>
    <row r="9021" spans="1:5">
      <c r="A9021">
        <v>6421038</v>
      </c>
      <c r="B9021">
        <v>6442026</v>
      </c>
      <c r="C9021" s="293">
        <v>122000000</v>
      </c>
      <c r="D9021">
        <f t="shared" si="280"/>
        <v>6421038</v>
      </c>
      <c r="E9021">
        <f t="shared" si="281"/>
        <v>6442026</v>
      </c>
    </row>
    <row r="9022" spans="1:5">
      <c r="A9022">
        <v>6421039</v>
      </c>
      <c r="B9022">
        <v>6442027</v>
      </c>
      <c r="C9022" s="293">
        <v>150000000</v>
      </c>
      <c r="D9022">
        <f t="shared" si="280"/>
        <v>6421039</v>
      </c>
      <c r="E9022">
        <f t="shared" si="281"/>
        <v>6442027</v>
      </c>
    </row>
    <row r="9023" spans="1:5">
      <c r="A9023">
        <v>6421040</v>
      </c>
      <c r="B9023">
        <v>6442028</v>
      </c>
      <c r="C9023" s="293">
        <v>140400000</v>
      </c>
      <c r="D9023">
        <f t="shared" si="280"/>
        <v>6421040</v>
      </c>
      <c r="E9023">
        <f t="shared" si="281"/>
        <v>6442028</v>
      </c>
    </row>
    <row r="9024" spans="1:5">
      <c r="A9024">
        <v>6421041</v>
      </c>
      <c r="B9024">
        <v>6442029</v>
      </c>
      <c r="C9024" s="293">
        <v>161200000</v>
      </c>
      <c r="D9024">
        <f t="shared" si="280"/>
        <v>6421041</v>
      </c>
      <c r="E9024">
        <f t="shared" si="281"/>
        <v>6442029</v>
      </c>
    </row>
    <row r="9025" spans="1:5">
      <c r="A9025">
        <v>6421042</v>
      </c>
      <c r="B9025">
        <v>6442030</v>
      </c>
      <c r="C9025" s="293">
        <v>162100000</v>
      </c>
      <c r="D9025">
        <f t="shared" si="280"/>
        <v>6421042</v>
      </c>
      <c r="E9025">
        <f t="shared" si="281"/>
        <v>6442030</v>
      </c>
    </row>
    <row r="9026" spans="1:5">
      <c r="A9026">
        <v>6421043</v>
      </c>
      <c r="B9026">
        <v>6442031</v>
      </c>
      <c r="C9026" s="293">
        <v>158800000</v>
      </c>
      <c r="D9026">
        <f t="shared" si="280"/>
        <v>6421043</v>
      </c>
      <c r="E9026">
        <f t="shared" si="281"/>
        <v>6442031</v>
      </c>
    </row>
    <row r="9027" spans="1:5">
      <c r="A9027">
        <v>6421044</v>
      </c>
      <c r="B9027">
        <v>6442032</v>
      </c>
      <c r="C9027" s="293">
        <v>168700000</v>
      </c>
      <c r="D9027">
        <f t="shared" ref="D9027:D9090" si="282">+A9027*1</f>
        <v>6421044</v>
      </c>
      <c r="E9027">
        <f t="shared" ref="E9027:E9090" si="283">+B9027*1</f>
        <v>6442032</v>
      </c>
    </row>
    <row r="9028" spans="1:5">
      <c r="A9028">
        <v>6421045</v>
      </c>
      <c r="B9028">
        <v>6442033</v>
      </c>
      <c r="C9028" s="293">
        <v>120900000</v>
      </c>
      <c r="D9028">
        <f t="shared" si="282"/>
        <v>6421045</v>
      </c>
      <c r="E9028">
        <f t="shared" si="283"/>
        <v>6442033</v>
      </c>
    </row>
    <row r="9029" spans="1:5">
      <c r="A9029">
        <v>6421046</v>
      </c>
      <c r="B9029">
        <v>6442034</v>
      </c>
      <c r="C9029" s="293">
        <v>102400000</v>
      </c>
      <c r="D9029">
        <f t="shared" si="282"/>
        <v>6421046</v>
      </c>
      <c r="E9029">
        <f t="shared" si="283"/>
        <v>6442034</v>
      </c>
    </row>
    <row r="9030" spans="1:5">
      <c r="A9030">
        <v>6421047</v>
      </c>
      <c r="B9030">
        <v>6442035</v>
      </c>
      <c r="C9030" s="293">
        <v>126000000</v>
      </c>
      <c r="D9030">
        <f t="shared" si="282"/>
        <v>6421047</v>
      </c>
      <c r="E9030">
        <f t="shared" si="283"/>
        <v>6442035</v>
      </c>
    </row>
    <row r="9031" spans="1:5">
      <c r="A9031">
        <v>6421048</v>
      </c>
      <c r="B9031">
        <v>6442036</v>
      </c>
      <c r="C9031" s="293">
        <v>124900000</v>
      </c>
      <c r="D9031">
        <f t="shared" si="282"/>
        <v>6421048</v>
      </c>
      <c r="E9031">
        <f t="shared" si="283"/>
        <v>6442036</v>
      </c>
    </row>
    <row r="9032" spans="1:5">
      <c r="A9032">
        <v>6421049</v>
      </c>
      <c r="B9032">
        <v>6442037</v>
      </c>
      <c r="C9032" s="293">
        <v>147500000</v>
      </c>
      <c r="D9032">
        <f t="shared" si="282"/>
        <v>6421049</v>
      </c>
      <c r="E9032">
        <f t="shared" si="283"/>
        <v>6442037</v>
      </c>
    </row>
    <row r="9033" spans="1:5">
      <c r="A9033">
        <v>6421050</v>
      </c>
      <c r="B9033">
        <v>6442038</v>
      </c>
      <c r="C9033" s="293">
        <v>59000000</v>
      </c>
      <c r="D9033">
        <f t="shared" si="282"/>
        <v>6421050</v>
      </c>
      <c r="E9033">
        <f t="shared" si="283"/>
        <v>6442038</v>
      </c>
    </row>
    <row r="9034" spans="1:5">
      <c r="A9034">
        <v>6421051</v>
      </c>
      <c r="B9034">
        <v>6442039</v>
      </c>
      <c r="C9034" s="293">
        <v>65600000</v>
      </c>
      <c r="D9034">
        <f t="shared" si="282"/>
        <v>6421051</v>
      </c>
      <c r="E9034">
        <f t="shared" si="283"/>
        <v>6442039</v>
      </c>
    </row>
    <row r="9035" spans="1:5">
      <c r="A9035">
        <v>6421052</v>
      </c>
      <c r="B9035">
        <v>6442040</v>
      </c>
      <c r="C9035" s="293">
        <v>104300000</v>
      </c>
      <c r="D9035">
        <f t="shared" si="282"/>
        <v>6421052</v>
      </c>
      <c r="E9035">
        <f t="shared" si="283"/>
        <v>6442040</v>
      </c>
    </row>
    <row r="9036" spans="1:5">
      <c r="A9036">
        <v>6421053</v>
      </c>
      <c r="B9036">
        <v>6442041</v>
      </c>
      <c r="C9036" s="293">
        <v>114200000</v>
      </c>
      <c r="D9036">
        <f t="shared" si="282"/>
        <v>6421053</v>
      </c>
      <c r="E9036">
        <f t="shared" si="283"/>
        <v>6442041</v>
      </c>
    </row>
    <row r="9037" spans="1:5">
      <c r="A9037">
        <v>6421054</v>
      </c>
      <c r="B9037">
        <v>6442042</v>
      </c>
      <c r="C9037" s="293">
        <v>149100000</v>
      </c>
      <c r="D9037">
        <f t="shared" si="282"/>
        <v>6421054</v>
      </c>
      <c r="E9037">
        <f t="shared" si="283"/>
        <v>6442042</v>
      </c>
    </row>
    <row r="9038" spans="1:5">
      <c r="A9038">
        <v>6421055</v>
      </c>
      <c r="B9038">
        <v>6442043</v>
      </c>
      <c r="C9038" s="293">
        <v>150700000</v>
      </c>
      <c r="D9038">
        <f t="shared" si="282"/>
        <v>6421055</v>
      </c>
      <c r="E9038">
        <f t="shared" si="283"/>
        <v>6442043</v>
      </c>
    </row>
    <row r="9039" spans="1:5">
      <c r="A9039">
        <v>6421056</v>
      </c>
      <c r="B9039">
        <v>6442044</v>
      </c>
      <c r="C9039" s="293">
        <v>133000000</v>
      </c>
      <c r="D9039">
        <f t="shared" si="282"/>
        <v>6421056</v>
      </c>
      <c r="E9039">
        <f t="shared" si="283"/>
        <v>6442044</v>
      </c>
    </row>
    <row r="9040" spans="1:5">
      <c r="A9040">
        <v>6421057</v>
      </c>
      <c r="B9040">
        <v>6442045</v>
      </c>
      <c r="C9040" s="293">
        <v>150700000</v>
      </c>
      <c r="D9040">
        <f t="shared" si="282"/>
        <v>6421057</v>
      </c>
      <c r="E9040">
        <f t="shared" si="283"/>
        <v>6442045</v>
      </c>
    </row>
    <row r="9041" spans="1:5">
      <c r="A9041">
        <v>6421058</v>
      </c>
      <c r="B9041">
        <v>6442046</v>
      </c>
      <c r="C9041" s="293">
        <v>150000000</v>
      </c>
      <c r="D9041">
        <f t="shared" si="282"/>
        <v>6421058</v>
      </c>
      <c r="E9041">
        <f t="shared" si="283"/>
        <v>6442046</v>
      </c>
    </row>
    <row r="9042" spans="1:5">
      <c r="A9042">
        <v>6421059</v>
      </c>
      <c r="B9042">
        <v>6442047</v>
      </c>
      <c r="C9042" s="293">
        <v>114800000</v>
      </c>
      <c r="D9042">
        <f t="shared" si="282"/>
        <v>6421059</v>
      </c>
      <c r="E9042">
        <f t="shared" si="283"/>
        <v>6442047</v>
      </c>
    </row>
    <row r="9043" spans="1:5">
      <c r="A9043">
        <v>6421060</v>
      </c>
      <c r="B9043">
        <v>6442048</v>
      </c>
      <c r="C9043" s="293">
        <v>143800000</v>
      </c>
      <c r="D9043">
        <f t="shared" si="282"/>
        <v>6421060</v>
      </c>
      <c r="E9043">
        <f t="shared" si="283"/>
        <v>6442048</v>
      </c>
    </row>
    <row r="9044" spans="1:5">
      <c r="A9044">
        <v>6421061</v>
      </c>
      <c r="B9044">
        <v>6442049</v>
      </c>
      <c r="C9044" s="293">
        <v>198600000</v>
      </c>
      <c r="D9044">
        <f t="shared" si="282"/>
        <v>6421061</v>
      </c>
      <c r="E9044">
        <f t="shared" si="283"/>
        <v>6442049</v>
      </c>
    </row>
    <row r="9045" spans="1:5">
      <c r="A9045">
        <v>6421062</v>
      </c>
      <c r="B9045">
        <v>6442050</v>
      </c>
      <c r="C9045" s="293">
        <v>180500000</v>
      </c>
      <c r="D9045">
        <f t="shared" si="282"/>
        <v>6421062</v>
      </c>
      <c r="E9045">
        <f t="shared" si="283"/>
        <v>6442050</v>
      </c>
    </row>
    <row r="9046" spans="1:5">
      <c r="A9046">
        <v>6421063</v>
      </c>
      <c r="B9046">
        <v>6442051</v>
      </c>
      <c r="C9046" s="293">
        <v>177100000</v>
      </c>
      <c r="D9046">
        <f t="shared" si="282"/>
        <v>6421063</v>
      </c>
      <c r="E9046">
        <f t="shared" si="283"/>
        <v>6442051</v>
      </c>
    </row>
    <row r="9047" spans="1:5">
      <c r="A9047">
        <v>6421064</v>
      </c>
      <c r="B9047">
        <v>6442052</v>
      </c>
      <c r="C9047" s="293">
        <v>156300000</v>
      </c>
      <c r="D9047">
        <f t="shared" si="282"/>
        <v>6421064</v>
      </c>
      <c r="E9047">
        <f t="shared" si="283"/>
        <v>6442052</v>
      </c>
    </row>
    <row r="9048" spans="1:5">
      <c r="A9048">
        <v>6421065</v>
      </c>
      <c r="B9048">
        <v>6442053</v>
      </c>
      <c r="C9048" s="293">
        <v>128000000</v>
      </c>
      <c r="D9048">
        <f t="shared" si="282"/>
        <v>6421065</v>
      </c>
      <c r="E9048">
        <f t="shared" si="283"/>
        <v>6442053</v>
      </c>
    </row>
    <row r="9049" spans="1:5">
      <c r="A9049">
        <v>6421066</v>
      </c>
      <c r="B9049">
        <v>6442054</v>
      </c>
      <c r="C9049" s="293">
        <v>128000000</v>
      </c>
      <c r="D9049">
        <f t="shared" si="282"/>
        <v>6421066</v>
      </c>
      <c r="E9049">
        <f t="shared" si="283"/>
        <v>6442054</v>
      </c>
    </row>
    <row r="9050" spans="1:5">
      <c r="A9050">
        <v>6421067</v>
      </c>
      <c r="B9050">
        <v>6442055</v>
      </c>
      <c r="C9050" s="293">
        <v>126700000</v>
      </c>
      <c r="D9050">
        <f t="shared" si="282"/>
        <v>6421067</v>
      </c>
      <c r="E9050">
        <f t="shared" si="283"/>
        <v>6442055</v>
      </c>
    </row>
    <row r="9051" spans="1:5">
      <c r="A9051">
        <v>6421068</v>
      </c>
      <c r="B9051">
        <v>6442056</v>
      </c>
      <c r="C9051" s="293">
        <v>164400000</v>
      </c>
      <c r="D9051">
        <f t="shared" si="282"/>
        <v>6421068</v>
      </c>
      <c r="E9051">
        <f t="shared" si="283"/>
        <v>6442056</v>
      </c>
    </row>
    <row r="9052" spans="1:5">
      <c r="A9052">
        <v>6421069</v>
      </c>
      <c r="B9052">
        <v>6442057</v>
      </c>
      <c r="C9052" s="293">
        <v>161900000</v>
      </c>
      <c r="D9052">
        <f t="shared" si="282"/>
        <v>6421069</v>
      </c>
      <c r="E9052">
        <f t="shared" si="283"/>
        <v>6442057</v>
      </c>
    </row>
    <row r="9053" spans="1:5">
      <c r="A9053">
        <v>6421070</v>
      </c>
      <c r="B9053">
        <v>6442058</v>
      </c>
      <c r="C9053" s="293">
        <v>203800000</v>
      </c>
      <c r="D9053">
        <f t="shared" si="282"/>
        <v>6421070</v>
      </c>
      <c r="E9053">
        <f t="shared" si="283"/>
        <v>6442058</v>
      </c>
    </row>
    <row r="9054" spans="1:5">
      <c r="A9054">
        <v>6421071</v>
      </c>
      <c r="B9054">
        <v>6442059</v>
      </c>
      <c r="C9054" s="293">
        <v>171000000</v>
      </c>
      <c r="D9054">
        <f t="shared" si="282"/>
        <v>6421071</v>
      </c>
      <c r="E9054">
        <f t="shared" si="283"/>
        <v>6442059</v>
      </c>
    </row>
    <row r="9055" spans="1:5">
      <c r="A9055">
        <v>6421072</v>
      </c>
      <c r="B9055">
        <v>6442060</v>
      </c>
      <c r="C9055" s="293">
        <v>167000000</v>
      </c>
      <c r="D9055">
        <f t="shared" si="282"/>
        <v>6421072</v>
      </c>
      <c r="E9055">
        <f t="shared" si="283"/>
        <v>6442060</v>
      </c>
    </row>
    <row r="9056" spans="1:5">
      <c r="A9056">
        <v>6421073</v>
      </c>
      <c r="B9056">
        <v>6442061</v>
      </c>
      <c r="C9056" s="293">
        <v>174800000</v>
      </c>
      <c r="D9056">
        <f t="shared" si="282"/>
        <v>6421073</v>
      </c>
      <c r="E9056">
        <f t="shared" si="283"/>
        <v>6442061</v>
      </c>
    </row>
    <row r="9057" spans="1:5">
      <c r="A9057">
        <v>6421074</v>
      </c>
      <c r="B9057">
        <v>6442062</v>
      </c>
      <c r="C9057" s="293">
        <v>135000000</v>
      </c>
      <c r="D9057">
        <f t="shared" si="282"/>
        <v>6421074</v>
      </c>
      <c r="E9057">
        <f t="shared" si="283"/>
        <v>6442062</v>
      </c>
    </row>
    <row r="9058" spans="1:5">
      <c r="A9058">
        <v>6421075</v>
      </c>
      <c r="B9058">
        <v>6442063</v>
      </c>
      <c r="C9058" s="293">
        <v>164600000</v>
      </c>
      <c r="D9058">
        <f t="shared" si="282"/>
        <v>6421075</v>
      </c>
      <c r="E9058">
        <f t="shared" si="283"/>
        <v>6442063</v>
      </c>
    </row>
    <row r="9059" spans="1:5">
      <c r="A9059">
        <v>6421076</v>
      </c>
      <c r="B9059">
        <v>6442064</v>
      </c>
      <c r="C9059" s="293">
        <v>191200000</v>
      </c>
      <c r="D9059">
        <f t="shared" si="282"/>
        <v>6421076</v>
      </c>
      <c r="E9059">
        <f t="shared" si="283"/>
        <v>6442064</v>
      </c>
    </row>
    <row r="9060" spans="1:5">
      <c r="A9060">
        <v>6421077</v>
      </c>
      <c r="B9060">
        <v>6442065</v>
      </c>
      <c r="C9060" s="293">
        <v>194500000</v>
      </c>
      <c r="D9060">
        <f t="shared" si="282"/>
        <v>6421077</v>
      </c>
      <c r="E9060">
        <f t="shared" si="283"/>
        <v>6442065</v>
      </c>
    </row>
    <row r="9061" spans="1:5">
      <c r="A9061">
        <v>6421078</v>
      </c>
      <c r="B9061">
        <v>6442066</v>
      </c>
      <c r="C9061" s="293">
        <v>171000000</v>
      </c>
      <c r="D9061">
        <f t="shared" si="282"/>
        <v>6421078</v>
      </c>
      <c r="E9061">
        <f t="shared" si="283"/>
        <v>6442066</v>
      </c>
    </row>
    <row r="9062" spans="1:5">
      <c r="A9062">
        <v>6421079</v>
      </c>
      <c r="B9062">
        <v>6442067</v>
      </c>
      <c r="C9062" s="293">
        <v>137000000</v>
      </c>
      <c r="D9062">
        <f t="shared" si="282"/>
        <v>6421079</v>
      </c>
      <c r="E9062">
        <f t="shared" si="283"/>
        <v>6442067</v>
      </c>
    </row>
    <row r="9063" spans="1:5">
      <c r="A9063">
        <v>6421080</v>
      </c>
      <c r="B9063">
        <v>6442068</v>
      </c>
      <c r="C9063" s="293">
        <v>133000000</v>
      </c>
      <c r="D9063">
        <f t="shared" si="282"/>
        <v>6421080</v>
      </c>
      <c r="E9063">
        <f t="shared" si="283"/>
        <v>6442068</v>
      </c>
    </row>
    <row r="9064" spans="1:5">
      <c r="A9064">
        <v>6421081</v>
      </c>
      <c r="B9064">
        <v>6442069</v>
      </c>
      <c r="C9064" s="293">
        <v>173000000</v>
      </c>
      <c r="D9064">
        <f t="shared" si="282"/>
        <v>6421081</v>
      </c>
      <c r="E9064">
        <f t="shared" si="283"/>
        <v>6442069</v>
      </c>
    </row>
    <row r="9065" spans="1:5">
      <c r="A9065">
        <v>6421082</v>
      </c>
      <c r="B9065">
        <v>6442070</v>
      </c>
      <c r="C9065" s="293">
        <v>225000000</v>
      </c>
      <c r="D9065">
        <f t="shared" si="282"/>
        <v>6421082</v>
      </c>
      <c r="E9065">
        <f t="shared" si="283"/>
        <v>6442070</v>
      </c>
    </row>
    <row r="9066" spans="1:5">
      <c r="A9066">
        <v>6421083</v>
      </c>
      <c r="B9066">
        <v>6442071</v>
      </c>
      <c r="C9066" s="293">
        <v>184000000</v>
      </c>
      <c r="D9066">
        <f t="shared" si="282"/>
        <v>6421083</v>
      </c>
      <c r="E9066">
        <f t="shared" si="283"/>
        <v>6442071</v>
      </c>
    </row>
    <row r="9067" spans="1:5">
      <c r="A9067">
        <v>6421084</v>
      </c>
      <c r="B9067">
        <v>6442072</v>
      </c>
      <c r="C9067" s="293">
        <v>192000000</v>
      </c>
      <c r="D9067">
        <f t="shared" si="282"/>
        <v>6421084</v>
      </c>
      <c r="E9067">
        <f t="shared" si="283"/>
        <v>6442072</v>
      </c>
    </row>
    <row r="9068" spans="1:5">
      <c r="A9068">
        <v>6421085</v>
      </c>
      <c r="B9068">
        <v>6442073</v>
      </c>
      <c r="C9068" s="293">
        <v>209000000</v>
      </c>
      <c r="D9068">
        <f t="shared" si="282"/>
        <v>6421085</v>
      </c>
      <c r="E9068">
        <f t="shared" si="283"/>
        <v>6442073</v>
      </c>
    </row>
    <row r="9069" spans="1:5">
      <c r="A9069">
        <v>6421086</v>
      </c>
      <c r="B9069">
        <v>6442074</v>
      </c>
      <c r="C9069" s="293">
        <v>220000000</v>
      </c>
      <c r="D9069">
        <f t="shared" si="282"/>
        <v>6421086</v>
      </c>
      <c r="E9069">
        <f t="shared" si="283"/>
        <v>6442074</v>
      </c>
    </row>
    <row r="9070" spans="1:5">
      <c r="A9070">
        <v>6421087</v>
      </c>
      <c r="B9070">
        <v>6442075</v>
      </c>
      <c r="C9070" s="293">
        <v>230000000</v>
      </c>
      <c r="D9070">
        <f t="shared" si="282"/>
        <v>6421087</v>
      </c>
      <c r="E9070">
        <f t="shared" si="283"/>
        <v>6442075</v>
      </c>
    </row>
    <row r="9071" spans="1:5">
      <c r="A9071">
        <v>6421088</v>
      </c>
      <c r="B9071">
        <v>6442076</v>
      </c>
      <c r="C9071" s="293">
        <v>189000000</v>
      </c>
      <c r="D9071">
        <f t="shared" si="282"/>
        <v>6421088</v>
      </c>
      <c r="E9071">
        <f t="shared" si="283"/>
        <v>6442076</v>
      </c>
    </row>
    <row r="9072" spans="1:5">
      <c r="A9072">
        <v>6421089</v>
      </c>
      <c r="B9072">
        <v>6442077</v>
      </c>
      <c r="C9072" s="293">
        <v>94500000</v>
      </c>
      <c r="D9072">
        <f t="shared" si="282"/>
        <v>6421089</v>
      </c>
      <c r="E9072">
        <f t="shared" si="283"/>
        <v>6442077</v>
      </c>
    </row>
    <row r="9073" spans="1:5">
      <c r="A9073">
        <v>6421090</v>
      </c>
      <c r="B9073">
        <v>6442078</v>
      </c>
      <c r="C9073" s="293">
        <v>170000000</v>
      </c>
      <c r="D9073">
        <f t="shared" si="282"/>
        <v>6421090</v>
      </c>
      <c r="E9073">
        <f t="shared" si="283"/>
        <v>6442078</v>
      </c>
    </row>
    <row r="9074" spans="1:5">
      <c r="A9074">
        <v>6421091</v>
      </c>
      <c r="B9074">
        <v>6442079</v>
      </c>
      <c r="C9074" s="293">
        <v>221000000</v>
      </c>
      <c r="D9074">
        <f t="shared" si="282"/>
        <v>6421091</v>
      </c>
      <c r="E9074">
        <f t="shared" si="283"/>
        <v>6442079</v>
      </c>
    </row>
    <row r="9075" spans="1:5">
      <c r="A9075">
        <v>6421092</v>
      </c>
      <c r="B9075">
        <v>6442080</v>
      </c>
      <c r="C9075" s="293">
        <v>198000000</v>
      </c>
      <c r="D9075">
        <f t="shared" si="282"/>
        <v>6421092</v>
      </c>
      <c r="E9075">
        <f t="shared" si="283"/>
        <v>6442080</v>
      </c>
    </row>
    <row r="9076" spans="1:5">
      <c r="A9076">
        <v>6421093</v>
      </c>
      <c r="B9076">
        <v>6442081</v>
      </c>
      <c r="C9076" s="293">
        <v>209000000</v>
      </c>
      <c r="D9076">
        <f t="shared" si="282"/>
        <v>6421093</v>
      </c>
      <c r="E9076">
        <f t="shared" si="283"/>
        <v>6442081</v>
      </c>
    </row>
    <row r="9077" spans="1:5">
      <c r="A9077">
        <v>6421094</v>
      </c>
      <c r="B9077">
        <v>6442082</v>
      </c>
      <c r="C9077" s="293">
        <v>250000000</v>
      </c>
      <c r="D9077">
        <f t="shared" si="282"/>
        <v>6421094</v>
      </c>
      <c r="E9077">
        <f t="shared" si="283"/>
        <v>6442082</v>
      </c>
    </row>
    <row r="9078" spans="1:5">
      <c r="A9078">
        <v>6421095</v>
      </c>
      <c r="B9078">
        <v>6442083</v>
      </c>
      <c r="C9078" s="293">
        <v>204000000</v>
      </c>
      <c r="D9078">
        <f t="shared" si="282"/>
        <v>6421095</v>
      </c>
      <c r="E9078">
        <f t="shared" si="283"/>
        <v>6442083</v>
      </c>
    </row>
    <row r="9079" spans="1:5">
      <c r="A9079">
        <v>6421096</v>
      </c>
      <c r="B9079">
        <v>6442084</v>
      </c>
      <c r="C9079" s="293">
        <v>205000000</v>
      </c>
      <c r="D9079">
        <f t="shared" si="282"/>
        <v>6421096</v>
      </c>
      <c r="E9079">
        <f t="shared" si="283"/>
        <v>6442084</v>
      </c>
    </row>
    <row r="9080" spans="1:5">
      <c r="A9080">
        <v>6421097</v>
      </c>
      <c r="B9080">
        <v>6442085</v>
      </c>
      <c r="C9080" s="293">
        <v>231000000</v>
      </c>
      <c r="D9080">
        <f t="shared" si="282"/>
        <v>6421097</v>
      </c>
      <c r="E9080">
        <f t="shared" si="283"/>
        <v>6442085</v>
      </c>
    </row>
    <row r="9081" spans="1:5">
      <c r="A9081">
        <v>6421098</v>
      </c>
      <c r="B9081">
        <v>6442086</v>
      </c>
      <c r="C9081" s="293">
        <v>245000000</v>
      </c>
      <c r="D9081">
        <f t="shared" si="282"/>
        <v>6421098</v>
      </c>
      <c r="E9081">
        <f t="shared" si="283"/>
        <v>6442086</v>
      </c>
    </row>
    <row r="9082" spans="1:5">
      <c r="A9082">
        <v>6421099</v>
      </c>
      <c r="B9082">
        <v>6442087</v>
      </c>
      <c r="C9082" s="293">
        <v>235000000</v>
      </c>
      <c r="D9082">
        <f t="shared" si="282"/>
        <v>6421099</v>
      </c>
      <c r="E9082">
        <f t="shared" si="283"/>
        <v>6442087</v>
      </c>
    </row>
    <row r="9083" spans="1:5">
      <c r="A9083">
        <v>6421100</v>
      </c>
      <c r="B9083">
        <v>6442088</v>
      </c>
      <c r="C9083" s="293">
        <v>144000000</v>
      </c>
      <c r="D9083">
        <f t="shared" si="282"/>
        <v>6421100</v>
      </c>
      <c r="E9083">
        <f t="shared" si="283"/>
        <v>6442088</v>
      </c>
    </row>
    <row r="9084" spans="1:5">
      <c r="A9084">
        <v>6421101</v>
      </c>
      <c r="B9084">
        <v>6442089</v>
      </c>
      <c r="C9084" s="293">
        <v>134000000</v>
      </c>
      <c r="D9084">
        <f t="shared" si="282"/>
        <v>6421101</v>
      </c>
      <c r="E9084">
        <f t="shared" si="283"/>
        <v>6442089</v>
      </c>
    </row>
    <row r="9085" spans="1:5">
      <c r="A9085">
        <v>6421102</v>
      </c>
      <c r="B9085">
        <v>6442090</v>
      </c>
      <c r="C9085" s="293">
        <v>144000000</v>
      </c>
      <c r="D9085">
        <f t="shared" si="282"/>
        <v>6421102</v>
      </c>
      <c r="E9085">
        <f t="shared" si="283"/>
        <v>6442090</v>
      </c>
    </row>
    <row r="9086" spans="1:5">
      <c r="A9086">
        <v>6421103</v>
      </c>
      <c r="B9086">
        <v>6442091</v>
      </c>
      <c r="C9086" s="293">
        <v>194000000</v>
      </c>
      <c r="D9086">
        <f t="shared" si="282"/>
        <v>6421103</v>
      </c>
      <c r="E9086">
        <f t="shared" si="283"/>
        <v>6442091</v>
      </c>
    </row>
    <row r="9087" spans="1:5">
      <c r="A9087">
        <v>6421104</v>
      </c>
      <c r="B9087">
        <v>6442092</v>
      </c>
      <c r="C9087" s="293">
        <v>204000000</v>
      </c>
      <c r="D9087">
        <f t="shared" si="282"/>
        <v>6421104</v>
      </c>
      <c r="E9087">
        <f t="shared" si="283"/>
        <v>6442092</v>
      </c>
    </row>
    <row r="9088" spans="1:5">
      <c r="A9088">
        <v>6421105</v>
      </c>
      <c r="B9088">
        <v>6442093</v>
      </c>
      <c r="C9088" s="293">
        <v>230000000</v>
      </c>
      <c r="D9088">
        <f t="shared" si="282"/>
        <v>6421105</v>
      </c>
      <c r="E9088">
        <f t="shared" si="283"/>
        <v>6442093</v>
      </c>
    </row>
    <row r="9089" spans="1:5">
      <c r="A9089">
        <v>6421106</v>
      </c>
      <c r="B9089">
        <v>6442094</v>
      </c>
      <c r="C9089" s="293">
        <v>190000000</v>
      </c>
      <c r="D9089">
        <f t="shared" si="282"/>
        <v>6421106</v>
      </c>
      <c r="E9089">
        <f t="shared" si="283"/>
        <v>6442094</v>
      </c>
    </row>
    <row r="9090" spans="1:5">
      <c r="A9090">
        <v>6421107</v>
      </c>
      <c r="B9090">
        <v>6442095</v>
      </c>
      <c r="C9090" s="293">
        <v>194000000</v>
      </c>
      <c r="D9090">
        <f t="shared" si="282"/>
        <v>6421107</v>
      </c>
      <c r="E9090">
        <f t="shared" si="283"/>
        <v>6442095</v>
      </c>
    </row>
    <row r="9091" spans="1:5">
      <c r="A9091">
        <v>6421108</v>
      </c>
      <c r="B9091">
        <v>6442096</v>
      </c>
      <c r="C9091" s="293">
        <v>230000000</v>
      </c>
      <c r="D9091">
        <f t="shared" ref="D9091:D9154" si="284">+A9091*1</f>
        <v>6421108</v>
      </c>
      <c r="E9091">
        <f t="shared" ref="E9091:E9154" si="285">+B9091*1</f>
        <v>6442096</v>
      </c>
    </row>
    <row r="9092" spans="1:5">
      <c r="A9092">
        <v>6421109</v>
      </c>
      <c r="B9092">
        <v>6442097</v>
      </c>
      <c r="C9092" s="293">
        <v>205000000</v>
      </c>
      <c r="D9092">
        <f t="shared" si="284"/>
        <v>6421109</v>
      </c>
      <c r="E9092">
        <f t="shared" si="285"/>
        <v>6442097</v>
      </c>
    </row>
    <row r="9093" spans="1:5">
      <c r="A9093">
        <v>6421110</v>
      </c>
      <c r="B9093">
        <v>6442098</v>
      </c>
      <c r="C9093" s="293">
        <v>205000000</v>
      </c>
      <c r="D9093">
        <f t="shared" si="284"/>
        <v>6421110</v>
      </c>
      <c r="E9093">
        <f t="shared" si="285"/>
        <v>6442098</v>
      </c>
    </row>
    <row r="9094" spans="1:5">
      <c r="A9094">
        <v>6421111</v>
      </c>
      <c r="B9094">
        <v>6442099</v>
      </c>
      <c r="C9094" s="293">
        <v>215000000</v>
      </c>
      <c r="D9094">
        <f t="shared" si="284"/>
        <v>6421111</v>
      </c>
      <c r="E9094">
        <f t="shared" si="285"/>
        <v>6442099</v>
      </c>
    </row>
    <row r="9095" spans="1:5">
      <c r="A9095">
        <v>6421112</v>
      </c>
      <c r="B9095">
        <v>6442100</v>
      </c>
      <c r="C9095" s="293">
        <v>245000000</v>
      </c>
      <c r="D9095">
        <f t="shared" si="284"/>
        <v>6421112</v>
      </c>
      <c r="E9095">
        <f t="shared" si="285"/>
        <v>6442100</v>
      </c>
    </row>
    <row r="9096" spans="1:5">
      <c r="A9096">
        <v>6421113</v>
      </c>
      <c r="B9096">
        <v>6442101</v>
      </c>
      <c r="C9096" s="293">
        <v>250000000</v>
      </c>
      <c r="D9096">
        <f t="shared" si="284"/>
        <v>6421113</v>
      </c>
      <c r="E9096">
        <f t="shared" si="285"/>
        <v>6442101</v>
      </c>
    </row>
    <row r="9097" spans="1:5">
      <c r="A9097">
        <v>6421114</v>
      </c>
      <c r="B9097">
        <v>6442102</v>
      </c>
      <c r="C9097" s="293">
        <v>255000000</v>
      </c>
      <c r="D9097">
        <f t="shared" si="284"/>
        <v>6421114</v>
      </c>
      <c r="E9097">
        <f t="shared" si="285"/>
        <v>6442102</v>
      </c>
    </row>
    <row r="9098" spans="1:5">
      <c r="A9098">
        <v>6421115</v>
      </c>
      <c r="B9098">
        <v>6442103</v>
      </c>
      <c r="C9098" s="293">
        <v>194000000</v>
      </c>
      <c r="D9098">
        <f t="shared" si="284"/>
        <v>6421115</v>
      </c>
      <c r="E9098">
        <f t="shared" si="285"/>
        <v>6442103</v>
      </c>
    </row>
    <row r="9099" spans="1:5">
      <c r="A9099">
        <v>6421118</v>
      </c>
      <c r="B9099">
        <v>6442104</v>
      </c>
      <c r="C9099" s="293">
        <v>226000000</v>
      </c>
      <c r="D9099">
        <f t="shared" si="284"/>
        <v>6421118</v>
      </c>
      <c r="E9099">
        <f t="shared" si="285"/>
        <v>6442104</v>
      </c>
    </row>
    <row r="9100" spans="1:5">
      <c r="A9100">
        <v>6421119</v>
      </c>
      <c r="B9100">
        <v>6442105</v>
      </c>
      <c r="C9100" s="293">
        <v>154000000</v>
      </c>
      <c r="D9100">
        <f t="shared" si="284"/>
        <v>6421119</v>
      </c>
      <c r="E9100">
        <f t="shared" si="285"/>
        <v>6442105</v>
      </c>
    </row>
    <row r="9101" spans="1:5">
      <c r="A9101">
        <v>6420004</v>
      </c>
      <c r="B9101">
        <v>6443001</v>
      </c>
      <c r="C9101" s="293">
        <v>106400000</v>
      </c>
      <c r="D9101">
        <f t="shared" si="284"/>
        <v>6420004</v>
      </c>
      <c r="E9101">
        <f t="shared" si="285"/>
        <v>6443001</v>
      </c>
    </row>
    <row r="9102" spans="1:5">
      <c r="A9102">
        <v>6420009</v>
      </c>
      <c r="B9102">
        <v>6443002</v>
      </c>
      <c r="C9102" s="293">
        <v>37800000</v>
      </c>
      <c r="D9102">
        <f t="shared" si="284"/>
        <v>6420009</v>
      </c>
      <c r="E9102">
        <f t="shared" si="285"/>
        <v>6443002</v>
      </c>
    </row>
    <row r="9103" spans="1:5">
      <c r="A9103">
        <v>6420014</v>
      </c>
      <c r="B9103">
        <v>6443003</v>
      </c>
      <c r="C9103" s="293">
        <v>115000000</v>
      </c>
      <c r="D9103">
        <f t="shared" si="284"/>
        <v>6420014</v>
      </c>
      <c r="E9103">
        <f t="shared" si="285"/>
        <v>6443003</v>
      </c>
    </row>
    <row r="9104" spans="1:5">
      <c r="A9104">
        <v>6420015</v>
      </c>
      <c r="B9104">
        <v>6443004</v>
      </c>
      <c r="C9104" s="293">
        <v>106600000</v>
      </c>
      <c r="D9104">
        <f t="shared" si="284"/>
        <v>6420015</v>
      </c>
      <c r="E9104">
        <f t="shared" si="285"/>
        <v>6443004</v>
      </c>
    </row>
    <row r="9105" spans="1:5">
      <c r="A9105">
        <v>6420017</v>
      </c>
      <c r="B9105">
        <v>6443005</v>
      </c>
      <c r="C9105" s="293">
        <v>81600000</v>
      </c>
      <c r="D9105">
        <f t="shared" si="284"/>
        <v>6420017</v>
      </c>
      <c r="E9105">
        <f t="shared" si="285"/>
        <v>6443005</v>
      </c>
    </row>
    <row r="9106" spans="1:5">
      <c r="A9106">
        <v>6420018</v>
      </c>
      <c r="B9106">
        <v>6443006</v>
      </c>
      <c r="C9106" s="293">
        <v>85900000</v>
      </c>
      <c r="D9106">
        <f t="shared" si="284"/>
        <v>6420018</v>
      </c>
      <c r="E9106">
        <f t="shared" si="285"/>
        <v>6443006</v>
      </c>
    </row>
    <row r="9107" spans="1:5">
      <c r="A9107">
        <v>6420019</v>
      </c>
      <c r="B9107">
        <v>6443007</v>
      </c>
      <c r="C9107" s="293">
        <v>126300000</v>
      </c>
      <c r="D9107">
        <f t="shared" si="284"/>
        <v>6420019</v>
      </c>
      <c r="E9107">
        <f t="shared" si="285"/>
        <v>6443007</v>
      </c>
    </row>
    <row r="9108" spans="1:5">
      <c r="A9108">
        <v>6420025</v>
      </c>
      <c r="B9108">
        <v>6443008</v>
      </c>
      <c r="C9108" s="293">
        <v>123600000</v>
      </c>
      <c r="D9108">
        <f t="shared" si="284"/>
        <v>6420025</v>
      </c>
      <c r="E9108">
        <f t="shared" si="285"/>
        <v>6443008</v>
      </c>
    </row>
    <row r="9109" spans="1:5">
      <c r="A9109">
        <v>6420027</v>
      </c>
      <c r="B9109">
        <v>6443009</v>
      </c>
      <c r="C9109" s="293">
        <v>196200000</v>
      </c>
      <c r="D9109">
        <f t="shared" si="284"/>
        <v>6420027</v>
      </c>
      <c r="E9109">
        <f t="shared" si="285"/>
        <v>6443009</v>
      </c>
    </row>
    <row r="9110" spans="1:5">
      <c r="A9110">
        <v>6420028</v>
      </c>
      <c r="B9110">
        <v>6443010</v>
      </c>
      <c r="C9110" s="293">
        <v>55000000</v>
      </c>
      <c r="D9110">
        <f t="shared" si="284"/>
        <v>6420028</v>
      </c>
      <c r="E9110">
        <f t="shared" si="285"/>
        <v>6443010</v>
      </c>
    </row>
    <row r="9111" spans="1:5">
      <c r="A9111">
        <v>6420029</v>
      </c>
      <c r="B9111">
        <v>6443011</v>
      </c>
      <c r="C9111" s="293">
        <v>119400000</v>
      </c>
      <c r="D9111">
        <f t="shared" si="284"/>
        <v>6420029</v>
      </c>
      <c r="E9111">
        <f t="shared" si="285"/>
        <v>6443011</v>
      </c>
    </row>
    <row r="9112" spans="1:5">
      <c r="A9112">
        <v>6420034</v>
      </c>
      <c r="B9112">
        <v>6443012</v>
      </c>
      <c r="C9112" s="293">
        <v>138700000</v>
      </c>
      <c r="D9112">
        <f t="shared" si="284"/>
        <v>6420034</v>
      </c>
      <c r="E9112">
        <f t="shared" si="285"/>
        <v>6443012</v>
      </c>
    </row>
    <row r="9113" spans="1:5">
      <c r="A9113">
        <v>6420035</v>
      </c>
      <c r="B9113">
        <v>6443013</v>
      </c>
      <c r="C9113" s="293">
        <v>162700000</v>
      </c>
      <c r="D9113">
        <f t="shared" si="284"/>
        <v>6420035</v>
      </c>
      <c r="E9113">
        <f t="shared" si="285"/>
        <v>6443013</v>
      </c>
    </row>
    <row r="9114" spans="1:5">
      <c r="A9114">
        <v>6420039</v>
      </c>
      <c r="B9114">
        <v>6443014</v>
      </c>
      <c r="C9114" s="293">
        <v>120500000</v>
      </c>
      <c r="D9114">
        <f t="shared" si="284"/>
        <v>6420039</v>
      </c>
      <c r="E9114">
        <f t="shared" si="285"/>
        <v>6443014</v>
      </c>
    </row>
    <row r="9115" spans="1:5">
      <c r="A9115">
        <v>6420040</v>
      </c>
      <c r="B9115">
        <v>6443015</v>
      </c>
      <c r="C9115" s="293">
        <v>126400000</v>
      </c>
      <c r="D9115">
        <f t="shared" si="284"/>
        <v>6420040</v>
      </c>
      <c r="E9115">
        <f t="shared" si="285"/>
        <v>6443015</v>
      </c>
    </row>
    <row r="9116" spans="1:5">
      <c r="A9116">
        <v>6420042</v>
      </c>
      <c r="B9116">
        <v>6443016</v>
      </c>
      <c r="C9116" s="293">
        <v>122400000</v>
      </c>
      <c r="D9116">
        <f t="shared" si="284"/>
        <v>6420042</v>
      </c>
      <c r="E9116">
        <f t="shared" si="285"/>
        <v>6443016</v>
      </c>
    </row>
    <row r="9117" spans="1:5">
      <c r="A9117">
        <v>6420048</v>
      </c>
      <c r="B9117">
        <v>6443017</v>
      </c>
      <c r="C9117" s="293">
        <v>122000000</v>
      </c>
      <c r="D9117">
        <f t="shared" si="284"/>
        <v>6420048</v>
      </c>
      <c r="E9117">
        <f t="shared" si="285"/>
        <v>6443017</v>
      </c>
    </row>
    <row r="9118" spans="1:5">
      <c r="A9118">
        <v>6420049</v>
      </c>
      <c r="B9118">
        <v>6443018</v>
      </c>
      <c r="C9118" s="293">
        <v>150900000</v>
      </c>
      <c r="D9118">
        <f t="shared" si="284"/>
        <v>6420049</v>
      </c>
      <c r="E9118">
        <f t="shared" si="285"/>
        <v>6443018</v>
      </c>
    </row>
    <row r="9119" spans="1:5">
      <c r="A9119">
        <v>6420055</v>
      </c>
      <c r="B9119">
        <v>6443019</v>
      </c>
      <c r="C9119" s="293">
        <v>127600000</v>
      </c>
      <c r="D9119">
        <f t="shared" si="284"/>
        <v>6420055</v>
      </c>
      <c r="E9119">
        <f t="shared" si="285"/>
        <v>6443019</v>
      </c>
    </row>
    <row r="9120" spans="1:5">
      <c r="A9120">
        <v>6420059</v>
      </c>
      <c r="B9120">
        <v>6443020</v>
      </c>
      <c r="C9120" s="293">
        <v>142000000</v>
      </c>
      <c r="D9120">
        <f t="shared" si="284"/>
        <v>6420059</v>
      </c>
      <c r="E9120">
        <f t="shared" si="285"/>
        <v>6443020</v>
      </c>
    </row>
    <row r="9121" spans="1:5">
      <c r="A9121">
        <v>6420063</v>
      </c>
      <c r="B9121">
        <v>6443021</v>
      </c>
      <c r="C9121" s="293">
        <v>138000000</v>
      </c>
      <c r="D9121">
        <f t="shared" si="284"/>
        <v>6420063</v>
      </c>
      <c r="E9121">
        <f t="shared" si="285"/>
        <v>6443021</v>
      </c>
    </row>
    <row r="9122" spans="1:5">
      <c r="A9122">
        <v>6420070</v>
      </c>
      <c r="B9122">
        <v>6443022</v>
      </c>
      <c r="C9122" s="293">
        <v>138000000</v>
      </c>
      <c r="D9122">
        <f t="shared" si="284"/>
        <v>6420070</v>
      </c>
      <c r="E9122">
        <f t="shared" si="285"/>
        <v>6443022</v>
      </c>
    </row>
    <row r="9123" spans="1:5">
      <c r="A9123">
        <v>6411082</v>
      </c>
      <c r="B9123">
        <v>6444001</v>
      </c>
      <c r="C9123" s="293">
        <v>55800000</v>
      </c>
      <c r="D9123">
        <f t="shared" si="284"/>
        <v>6411082</v>
      </c>
      <c r="E9123">
        <f t="shared" si="285"/>
        <v>6444001</v>
      </c>
    </row>
    <row r="9124" spans="1:5">
      <c r="A9124">
        <v>6411083</v>
      </c>
      <c r="B9124">
        <v>6444002</v>
      </c>
      <c r="C9124" s="293">
        <v>51100000</v>
      </c>
      <c r="D9124">
        <f t="shared" si="284"/>
        <v>6411083</v>
      </c>
      <c r="E9124">
        <f t="shared" si="285"/>
        <v>6444002</v>
      </c>
    </row>
    <row r="9125" spans="1:5">
      <c r="A9125">
        <v>6411084</v>
      </c>
      <c r="B9125">
        <v>6444003</v>
      </c>
      <c r="C9125" s="293">
        <v>52500000</v>
      </c>
      <c r="D9125">
        <f t="shared" si="284"/>
        <v>6411084</v>
      </c>
      <c r="E9125">
        <f t="shared" si="285"/>
        <v>6444003</v>
      </c>
    </row>
    <row r="9126" spans="1:5">
      <c r="A9126">
        <v>6411085</v>
      </c>
      <c r="B9126">
        <v>6444004</v>
      </c>
      <c r="C9126" s="293">
        <v>74000000</v>
      </c>
      <c r="D9126">
        <f t="shared" si="284"/>
        <v>6411085</v>
      </c>
      <c r="E9126">
        <f t="shared" si="285"/>
        <v>6444004</v>
      </c>
    </row>
    <row r="9127" spans="1:5">
      <c r="A9127">
        <v>6411092</v>
      </c>
      <c r="B9127">
        <v>6444005</v>
      </c>
      <c r="C9127" s="293">
        <v>122000000</v>
      </c>
      <c r="D9127">
        <f t="shared" si="284"/>
        <v>6411092</v>
      </c>
      <c r="E9127">
        <f t="shared" si="285"/>
        <v>6444005</v>
      </c>
    </row>
    <row r="9128" spans="1:5">
      <c r="A9128">
        <v>6411093</v>
      </c>
      <c r="B9128">
        <v>6444006</v>
      </c>
      <c r="C9128" s="293">
        <v>91000000</v>
      </c>
      <c r="D9128">
        <f t="shared" si="284"/>
        <v>6411093</v>
      </c>
      <c r="E9128">
        <f t="shared" si="285"/>
        <v>6444006</v>
      </c>
    </row>
    <row r="9129" spans="1:5">
      <c r="A9129">
        <v>6411095</v>
      </c>
      <c r="B9129">
        <v>6444007</v>
      </c>
      <c r="C9129" s="293">
        <v>64800000</v>
      </c>
      <c r="D9129">
        <f t="shared" si="284"/>
        <v>6411095</v>
      </c>
      <c r="E9129">
        <f t="shared" si="285"/>
        <v>6444007</v>
      </c>
    </row>
    <row r="9130" spans="1:5">
      <c r="A9130">
        <v>6411096</v>
      </c>
      <c r="B9130">
        <v>6444008</v>
      </c>
      <c r="C9130" s="293">
        <v>82000000</v>
      </c>
      <c r="D9130">
        <f t="shared" si="284"/>
        <v>6411096</v>
      </c>
      <c r="E9130">
        <f t="shared" si="285"/>
        <v>6444008</v>
      </c>
    </row>
    <row r="9131" spans="1:5">
      <c r="A9131">
        <v>6420044</v>
      </c>
      <c r="B9131">
        <v>6444009</v>
      </c>
      <c r="C9131" s="293">
        <v>156400000</v>
      </c>
      <c r="D9131">
        <f t="shared" si="284"/>
        <v>6420044</v>
      </c>
      <c r="E9131">
        <f t="shared" si="285"/>
        <v>6444009</v>
      </c>
    </row>
    <row r="9132" spans="1:5">
      <c r="A9132">
        <v>6420050</v>
      </c>
      <c r="B9132">
        <v>6444010</v>
      </c>
      <c r="C9132" s="293">
        <v>122000000</v>
      </c>
      <c r="D9132">
        <f t="shared" si="284"/>
        <v>6420050</v>
      </c>
      <c r="E9132">
        <f t="shared" si="285"/>
        <v>6444010</v>
      </c>
    </row>
    <row r="9133" spans="1:5">
      <c r="A9133">
        <v>6420051</v>
      </c>
      <c r="B9133">
        <v>6444011</v>
      </c>
      <c r="C9133" s="293">
        <v>151100000</v>
      </c>
      <c r="D9133">
        <f t="shared" si="284"/>
        <v>6420051</v>
      </c>
      <c r="E9133">
        <f t="shared" si="285"/>
        <v>6444011</v>
      </c>
    </row>
    <row r="9134" spans="1:5">
      <c r="A9134">
        <v>6420052</v>
      </c>
      <c r="B9134">
        <v>6444012</v>
      </c>
      <c r="C9134" s="293">
        <v>156500000</v>
      </c>
      <c r="D9134">
        <f t="shared" si="284"/>
        <v>6420052</v>
      </c>
      <c r="E9134">
        <f t="shared" si="285"/>
        <v>6444012</v>
      </c>
    </row>
    <row r="9135" spans="1:5">
      <c r="A9135">
        <v>6420056</v>
      </c>
      <c r="B9135">
        <v>6444013</v>
      </c>
      <c r="C9135" s="293">
        <v>123000000</v>
      </c>
      <c r="D9135">
        <f t="shared" si="284"/>
        <v>6420056</v>
      </c>
      <c r="E9135">
        <f t="shared" si="285"/>
        <v>6444013</v>
      </c>
    </row>
    <row r="9136" spans="1:5">
      <c r="A9136">
        <v>6420057</v>
      </c>
      <c r="B9136">
        <v>6444014</v>
      </c>
      <c r="C9136" s="293">
        <v>106000000</v>
      </c>
      <c r="D9136">
        <f t="shared" si="284"/>
        <v>6420057</v>
      </c>
      <c r="E9136">
        <f t="shared" si="285"/>
        <v>6444014</v>
      </c>
    </row>
    <row r="9137" spans="1:5">
      <c r="A9137">
        <v>6420058</v>
      </c>
      <c r="B9137">
        <v>6444015</v>
      </c>
      <c r="C9137" s="293">
        <v>159000000</v>
      </c>
      <c r="D9137">
        <f t="shared" si="284"/>
        <v>6420058</v>
      </c>
      <c r="E9137">
        <f t="shared" si="285"/>
        <v>6444015</v>
      </c>
    </row>
    <row r="9138" spans="1:5">
      <c r="A9138">
        <v>6420069</v>
      </c>
      <c r="B9138">
        <v>6444016</v>
      </c>
      <c r="C9138" s="293">
        <v>133000000</v>
      </c>
      <c r="D9138">
        <f t="shared" si="284"/>
        <v>6420069</v>
      </c>
      <c r="E9138">
        <f t="shared" si="285"/>
        <v>6444016</v>
      </c>
    </row>
    <row r="9139" spans="1:5">
      <c r="A9139">
        <v>6420010</v>
      </c>
      <c r="B9139">
        <v>6445001</v>
      </c>
      <c r="C9139" s="293">
        <v>30000000</v>
      </c>
      <c r="D9139">
        <f t="shared" si="284"/>
        <v>6420010</v>
      </c>
      <c r="E9139">
        <f t="shared" si="285"/>
        <v>6445001</v>
      </c>
    </row>
    <row r="9140" spans="1:5">
      <c r="A9140">
        <v>6420016</v>
      </c>
      <c r="B9140">
        <v>6445002</v>
      </c>
      <c r="C9140" s="293">
        <v>106600000</v>
      </c>
      <c r="D9140">
        <f t="shared" si="284"/>
        <v>6420016</v>
      </c>
      <c r="E9140">
        <f t="shared" si="285"/>
        <v>6445002</v>
      </c>
    </row>
    <row r="9141" spans="1:5">
      <c r="A9141">
        <v>6420020</v>
      </c>
      <c r="B9141">
        <v>6445003</v>
      </c>
      <c r="C9141" s="293">
        <v>123600000</v>
      </c>
      <c r="D9141">
        <f t="shared" si="284"/>
        <v>6420020</v>
      </c>
      <c r="E9141">
        <f t="shared" si="285"/>
        <v>6445003</v>
      </c>
    </row>
    <row r="9142" spans="1:5">
      <c r="A9142">
        <v>6420021</v>
      </c>
      <c r="B9142">
        <v>6445004</v>
      </c>
      <c r="C9142" s="293">
        <v>112500000</v>
      </c>
      <c r="D9142">
        <f t="shared" si="284"/>
        <v>6420021</v>
      </c>
      <c r="E9142">
        <f t="shared" si="285"/>
        <v>6445004</v>
      </c>
    </row>
    <row r="9143" spans="1:5">
      <c r="A9143">
        <v>6420026</v>
      </c>
      <c r="B9143">
        <v>6445005</v>
      </c>
      <c r="C9143" s="293">
        <v>118400000</v>
      </c>
      <c r="D9143">
        <f t="shared" si="284"/>
        <v>6420026</v>
      </c>
      <c r="E9143">
        <f t="shared" si="285"/>
        <v>6445005</v>
      </c>
    </row>
    <row r="9144" spans="1:5">
      <c r="A9144">
        <v>6420030</v>
      </c>
      <c r="B9144">
        <v>6445006</v>
      </c>
      <c r="C9144" s="293">
        <v>187100000</v>
      </c>
      <c r="D9144">
        <f t="shared" si="284"/>
        <v>6420030</v>
      </c>
      <c r="E9144">
        <f t="shared" si="285"/>
        <v>6445006</v>
      </c>
    </row>
    <row r="9145" spans="1:5">
      <c r="A9145">
        <v>6420031</v>
      </c>
      <c r="B9145">
        <v>6445007</v>
      </c>
      <c r="C9145" s="293">
        <v>107600000</v>
      </c>
      <c r="D9145">
        <f t="shared" si="284"/>
        <v>6420031</v>
      </c>
      <c r="E9145">
        <f t="shared" si="285"/>
        <v>6445007</v>
      </c>
    </row>
    <row r="9146" spans="1:5">
      <c r="A9146">
        <v>6420032</v>
      </c>
      <c r="B9146">
        <v>6445008</v>
      </c>
      <c r="C9146" s="293">
        <v>122400000</v>
      </c>
      <c r="D9146">
        <f t="shared" si="284"/>
        <v>6420032</v>
      </c>
      <c r="E9146">
        <f t="shared" si="285"/>
        <v>6445008</v>
      </c>
    </row>
    <row r="9147" spans="1:5">
      <c r="A9147">
        <v>6420033</v>
      </c>
      <c r="B9147">
        <v>6445009</v>
      </c>
      <c r="C9147" s="293">
        <v>127200000</v>
      </c>
      <c r="D9147">
        <f t="shared" si="284"/>
        <v>6420033</v>
      </c>
      <c r="E9147">
        <f t="shared" si="285"/>
        <v>6445009</v>
      </c>
    </row>
    <row r="9148" spans="1:5">
      <c r="A9148">
        <v>6420036</v>
      </c>
      <c r="B9148">
        <v>6445010</v>
      </c>
      <c r="C9148" s="293">
        <v>158000000</v>
      </c>
      <c r="D9148">
        <f t="shared" si="284"/>
        <v>6420036</v>
      </c>
      <c r="E9148">
        <f t="shared" si="285"/>
        <v>6445010</v>
      </c>
    </row>
    <row r="9149" spans="1:5">
      <c r="A9149">
        <v>6420037</v>
      </c>
      <c r="B9149">
        <v>6445011</v>
      </c>
      <c r="C9149" s="293">
        <v>153800000</v>
      </c>
      <c r="D9149">
        <f t="shared" si="284"/>
        <v>6420037</v>
      </c>
      <c r="E9149">
        <f t="shared" si="285"/>
        <v>6445011</v>
      </c>
    </row>
    <row r="9150" spans="1:5">
      <c r="A9150">
        <v>6420038</v>
      </c>
      <c r="B9150">
        <v>6445012</v>
      </c>
      <c r="C9150" s="293">
        <v>120500000</v>
      </c>
      <c r="D9150">
        <f t="shared" si="284"/>
        <v>6420038</v>
      </c>
      <c r="E9150">
        <f t="shared" si="285"/>
        <v>6445012</v>
      </c>
    </row>
    <row r="9151" spans="1:5">
      <c r="A9151">
        <v>6420041</v>
      </c>
      <c r="B9151">
        <v>6445013</v>
      </c>
      <c r="C9151" s="293">
        <v>125000000</v>
      </c>
      <c r="D9151">
        <f t="shared" si="284"/>
        <v>6420041</v>
      </c>
      <c r="E9151">
        <f t="shared" si="285"/>
        <v>6445013</v>
      </c>
    </row>
    <row r="9152" spans="1:5">
      <c r="A9152">
        <v>6420043</v>
      </c>
      <c r="B9152">
        <v>6445014</v>
      </c>
      <c r="C9152" s="293">
        <v>156800000</v>
      </c>
      <c r="D9152">
        <f t="shared" si="284"/>
        <v>6420043</v>
      </c>
      <c r="E9152">
        <f t="shared" si="285"/>
        <v>6445014</v>
      </c>
    </row>
    <row r="9153" spans="1:5">
      <c r="A9153">
        <v>6420047</v>
      </c>
      <c r="B9153">
        <v>6445015</v>
      </c>
      <c r="C9153" s="293">
        <v>156500000</v>
      </c>
      <c r="D9153">
        <f t="shared" si="284"/>
        <v>6420047</v>
      </c>
      <c r="E9153">
        <f t="shared" si="285"/>
        <v>6445015</v>
      </c>
    </row>
    <row r="9154" spans="1:5">
      <c r="A9154">
        <v>6420053</v>
      </c>
      <c r="B9154">
        <v>6445016</v>
      </c>
      <c r="C9154" s="293">
        <v>153400000</v>
      </c>
      <c r="D9154">
        <f t="shared" si="284"/>
        <v>6420053</v>
      </c>
      <c r="E9154">
        <f t="shared" si="285"/>
        <v>6445016</v>
      </c>
    </row>
    <row r="9155" spans="1:5">
      <c r="A9155">
        <v>6420054</v>
      </c>
      <c r="B9155">
        <v>6445017</v>
      </c>
      <c r="C9155" s="293">
        <v>122000000</v>
      </c>
      <c r="D9155">
        <f t="shared" ref="D9155:D9218" si="286">+A9155*1</f>
        <v>6420054</v>
      </c>
      <c r="E9155">
        <f t="shared" ref="E9155:E9218" si="287">+B9155*1</f>
        <v>6445017</v>
      </c>
    </row>
    <row r="9156" spans="1:5">
      <c r="A9156">
        <v>6420060</v>
      </c>
      <c r="B9156">
        <v>6445018</v>
      </c>
      <c r="C9156" s="293">
        <v>116000000</v>
      </c>
      <c r="D9156">
        <f t="shared" si="286"/>
        <v>6420060</v>
      </c>
      <c r="E9156">
        <f t="shared" si="287"/>
        <v>6445018</v>
      </c>
    </row>
    <row r="9157" spans="1:5">
      <c r="A9157">
        <v>6420061</v>
      </c>
      <c r="B9157">
        <v>6445019</v>
      </c>
      <c r="C9157" s="293">
        <v>150000000</v>
      </c>
      <c r="D9157">
        <f t="shared" si="286"/>
        <v>6420061</v>
      </c>
      <c r="E9157">
        <f t="shared" si="287"/>
        <v>6445019</v>
      </c>
    </row>
    <row r="9158" spans="1:5">
      <c r="A9158">
        <v>6420062</v>
      </c>
      <c r="B9158">
        <v>6445020</v>
      </c>
      <c r="C9158" s="293">
        <v>146500000</v>
      </c>
      <c r="D9158">
        <f t="shared" si="286"/>
        <v>6420062</v>
      </c>
      <c r="E9158">
        <f t="shared" si="287"/>
        <v>6445020</v>
      </c>
    </row>
    <row r="9159" spans="1:5">
      <c r="A9159">
        <v>6420068</v>
      </c>
      <c r="B9159">
        <v>6445021</v>
      </c>
      <c r="C9159" s="293">
        <v>164000000</v>
      </c>
      <c r="D9159">
        <f t="shared" si="286"/>
        <v>6420068</v>
      </c>
      <c r="E9159">
        <f t="shared" si="287"/>
        <v>6445021</v>
      </c>
    </row>
    <row r="9160" spans="1:5">
      <c r="A9160">
        <v>6421116</v>
      </c>
      <c r="B9160">
        <v>6445022</v>
      </c>
      <c r="C9160" s="293">
        <v>206100000</v>
      </c>
      <c r="D9160">
        <f t="shared" si="286"/>
        <v>6421116</v>
      </c>
      <c r="E9160">
        <f t="shared" si="287"/>
        <v>6445022</v>
      </c>
    </row>
    <row r="9161" spans="1:5">
      <c r="A9161">
        <v>6412001</v>
      </c>
      <c r="B9161">
        <v>6446001</v>
      </c>
      <c r="C9161" s="293">
        <v>22200000</v>
      </c>
      <c r="D9161">
        <f t="shared" si="286"/>
        <v>6412001</v>
      </c>
      <c r="E9161">
        <f t="shared" si="287"/>
        <v>6446001</v>
      </c>
    </row>
    <row r="9162" spans="1:5">
      <c r="A9162">
        <v>6412006</v>
      </c>
      <c r="B9162">
        <v>6446002</v>
      </c>
      <c r="C9162" s="293">
        <v>24000000</v>
      </c>
      <c r="D9162">
        <f t="shared" si="286"/>
        <v>6412006</v>
      </c>
      <c r="E9162">
        <f t="shared" si="287"/>
        <v>6446002</v>
      </c>
    </row>
    <row r="9163" spans="1:5">
      <c r="A9163">
        <v>6412010</v>
      </c>
      <c r="B9163">
        <v>6446003</v>
      </c>
      <c r="C9163" s="293">
        <v>54200000</v>
      </c>
      <c r="D9163">
        <f t="shared" si="286"/>
        <v>6412010</v>
      </c>
      <c r="E9163">
        <f t="shared" si="287"/>
        <v>6446003</v>
      </c>
    </row>
    <row r="9164" spans="1:5">
      <c r="A9164">
        <v>6412012</v>
      </c>
      <c r="B9164">
        <v>6446004</v>
      </c>
      <c r="C9164" s="293">
        <v>62200000</v>
      </c>
      <c r="D9164">
        <f t="shared" si="286"/>
        <v>6412012</v>
      </c>
      <c r="E9164">
        <f t="shared" si="287"/>
        <v>6446004</v>
      </c>
    </row>
    <row r="9165" spans="1:5">
      <c r="A9165">
        <v>6412013</v>
      </c>
      <c r="B9165">
        <v>6446005</v>
      </c>
      <c r="C9165" s="293">
        <v>33600000</v>
      </c>
      <c r="D9165">
        <f t="shared" si="286"/>
        <v>6412013</v>
      </c>
      <c r="E9165">
        <f t="shared" si="287"/>
        <v>6446005</v>
      </c>
    </row>
    <row r="9166" spans="1:5">
      <c r="A9166">
        <v>6412014</v>
      </c>
      <c r="B9166">
        <v>6446006</v>
      </c>
      <c r="C9166" s="293">
        <v>52300000</v>
      </c>
      <c r="D9166">
        <f t="shared" si="286"/>
        <v>6412014</v>
      </c>
      <c r="E9166">
        <f t="shared" si="287"/>
        <v>6446006</v>
      </c>
    </row>
    <row r="9167" spans="1:5">
      <c r="A9167">
        <v>6412016</v>
      </c>
      <c r="B9167">
        <v>6446007</v>
      </c>
      <c r="C9167" s="293">
        <v>55600000</v>
      </c>
      <c r="D9167">
        <f t="shared" si="286"/>
        <v>6412016</v>
      </c>
      <c r="E9167">
        <f t="shared" si="287"/>
        <v>6446007</v>
      </c>
    </row>
    <row r="9168" spans="1:5">
      <c r="A9168">
        <v>6412017</v>
      </c>
      <c r="B9168">
        <v>6446008</v>
      </c>
      <c r="C9168" s="293">
        <v>24300000</v>
      </c>
      <c r="D9168">
        <f t="shared" si="286"/>
        <v>6412017</v>
      </c>
      <c r="E9168">
        <f t="shared" si="287"/>
        <v>6446008</v>
      </c>
    </row>
    <row r="9169" spans="1:5">
      <c r="A9169">
        <v>6412022</v>
      </c>
      <c r="B9169">
        <v>6446009</v>
      </c>
      <c r="C9169" s="293">
        <v>78500000</v>
      </c>
      <c r="D9169">
        <f t="shared" si="286"/>
        <v>6412022</v>
      </c>
      <c r="E9169">
        <f t="shared" si="287"/>
        <v>6446009</v>
      </c>
    </row>
    <row r="9170" spans="1:5">
      <c r="A9170">
        <v>6412028</v>
      </c>
      <c r="B9170">
        <v>6446010</v>
      </c>
      <c r="C9170" s="293">
        <v>58200000</v>
      </c>
      <c r="D9170">
        <f t="shared" si="286"/>
        <v>6412028</v>
      </c>
      <c r="E9170">
        <f t="shared" si="287"/>
        <v>6446010</v>
      </c>
    </row>
    <row r="9171" spans="1:5">
      <c r="A9171">
        <v>6412037</v>
      </c>
      <c r="B9171">
        <v>6446011</v>
      </c>
      <c r="C9171" s="293">
        <v>96700000</v>
      </c>
      <c r="D9171">
        <f t="shared" si="286"/>
        <v>6412037</v>
      </c>
      <c r="E9171">
        <f t="shared" si="287"/>
        <v>6446011</v>
      </c>
    </row>
    <row r="9172" spans="1:5">
      <c r="A9172">
        <v>6412038</v>
      </c>
      <c r="B9172">
        <v>6446012</v>
      </c>
      <c r="C9172" s="293">
        <v>87700000</v>
      </c>
      <c r="D9172">
        <f t="shared" si="286"/>
        <v>6412038</v>
      </c>
      <c r="E9172">
        <f t="shared" si="287"/>
        <v>6446012</v>
      </c>
    </row>
    <row r="9173" spans="1:5">
      <c r="A9173">
        <v>6412040</v>
      </c>
      <c r="B9173">
        <v>6446013</v>
      </c>
      <c r="C9173" s="293">
        <v>128800000</v>
      </c>
      <c r="D9173">
        <f t="shared" si="286"/>
        <v>6412040</v>
      </c>
      <c r="E9173">
        <f t="shared" si="287"/>
        <v>6446013</v>
      </c>
    </row>
    <row r="9174" spans="1:5">
      <c r="A9174">
        <v>6420045</v>
      </c>
      <c r="B9174">
        <v>6446014</v>
      </c>
      <c r="C9174" s="293">
        <v>156800000</v>
      </c>
      <c r="D9174">
        <f t="shared" si="286"/>
        <v>6420045</v>
      </c>
      <c r="E9174">
        <f t="shared" si="287"/>
        <v>6446014</v>
      </c>
    </row>
    <row r="9175" spans="1:5">
      <c r="A9175">
        <v>6420066</v>
      </c>
      <c r="B9175">
        <v>6446015</v>
      </c>
      <c r="C9175" s="293">
        <v>152000000</v>
      </c>
      <c r="D9175">
        <f t="shared" si="286"/>
        <v>6420066</v>
      </c>
      <c r="E9175">
        <f t="shared" si="287"/>
        <v>6446015</v>
      </c>
    </row>
    <row r="9176" spans="1:5">
      <c r="A9176">
        <v>6420067</v>
      </c>
      <c r="B9176">
        <v>6446016</v>
      </c>
      <c r="C9176" s="293">
        <v>152000000</v>
      </c>
      <c r="D9176">
        <f t="shared" si="286"/>
        <v>6420067</v>
      </c>
      <c r="E9176">
        <f t="shared" si="287"/>
        <v>6446016</v>
      </c>
    </row>
    <row r="9177" spans="1:5">
      <c r="A9177">
        <v>6421117</v>
      </c>
      <c r="B9177">
        <v>6446017</v>
      </c>
      <c r="C9177" s="293">
        <v>220900000</v>
      </c>
      <c r="D9177">
        <f t="shared" si="286"/>
        <v>6421117</v>
      </c>
      <c r="E9177">
        <f t="shared" si="287"/>
        <v>6446017</v>
      </c>
    </row>
    <row r="9178" spans="1:5">
      <c r="A9178">
        <v>6412015</v>
      </c>
      <c r="B9178">
        <v>6447001</v>
      </c>
      <c r="C9178" s="293">
        <v>63200000</v>
      </c>
      <c r="D9178">
        <f t="shared" si="286"/>
        <v>6412015</v>
      </c>
      <c r="E9178">
        <f t="shared" si="287"/>
        <v>6447001</v>
      </c>
    </row>
    <row r="9179" spans="1:5">
      <c r="A9179">
        <v>6412018</v>
      </c>
      <c r="B9179">
        <v>6447002</v>
      </c>
      <c r="C9179" s="293">
        <v>61400000</v>
      </c>
      <c r="D9179">
        <f t="shared" si="286"/>
        <v>6412018</v>
      </c>
      <c r="E9179">
        <f t="shared" si="287"/>
        <v>6447002</v>
      </c>
    </row>
    <row r="9180" spans="1:5">
      <c r="A9180">
        <v>6412029</v>
      </c>
      <c r="B9180">
        <v>6447003</v>
      </c>
      <c r="C9180" s="293">
        <v>43500000</v>
      </c>
      <c r="D9180">
        <f t="shared" si="286"/>
        <v>6412029</v>
      </c>
      <c r="E9180">
        <f t="shared" si="287"/>
        <v>6447003</v>
      </c>
    </row>
    <row r="9181" spans="1:5">
      <c r="A9181">
        <v>6412033</v>
      </c>
      <c r="B9181">
        <v>6447004</v>
      </c>
      <c r="C9181" s="293">
        <v>75100000</v>
      </c>
      <c r="D9181">
        <f t="shared" si="286"/>
        <v>6412033</v>
      </c>
      <c r="E9181">
        <f t="shared" si="287"/>
        <v>6447004</v>
      </c>
    </row>
    <row r="9182" spans="1:5">
      <c r="A9182">
        <v>6412035</v>
      </c>
      <c r="B9182">
        <v>6447005</v>
      </c>
      <c r="C9182" s="293">
        <v>132300000</v>
      </c>
      <c r="D9182">
        <f t="shared" si="286"/>
        <v>6412035</v>
      </c>
      <c r="E9182">
        <f t="shared" si="287"/>
        <v>6447005</v>
      </c>
    </row>
    <row r="9183" spans="1:5">
      <c r="A9183">
        <v>6412036</v>
      </c>
      <c r="B9183">
        <v>6447006</v>
      </c>
      <c r="C9183" s="293">
        <v>101300000</v>
      </c>
      <c r="D9183">
        <f t="shared" si="286"/>
        <v>6412036</v>
      </c>
      <c r="E9183">
        <f t="shared" si="287"/>
        <v>6447006</v>
      </c>
    </row>
    <row r="9184" spans="1:5">
      <c r="A9184">
        <v>6412039</v>
      </c>
      <c r="B9184">
        <v>6447007</v>
      </c>
      <c r="C9184" s="293">
        <v>92300000</v>
      </c>
      <c r="D9184">
        <f t="shared" si="286"/>
        <v>6412039</v>
      </c>
      <c r="E9184">
        <f t="shared" si="287"/>
        <v>6447007</v>
      </c>
    </row>
    <row r="9185" spans="1:5">
      <c r="A9185">
        <v>6412043</v>
      </c>
      <c r="B9185">
        <v>6447008</v>
      </c>
      <c r="C9185" s="293">
        <v>84300000</v>
      </c>
      <c r="D9185">
        <f t="shared" si="286"/>
        <v>6412043</v>
      </c>
      <c r="E9185">
        <f t="shared" si="287"/>
        <v>6447008</v>
      </c>
    </row>
    <row r="9186" spans="1:5">
      <c r="A9186">
        <v>6412026</v>
      </c>
      <c r="B9186">
        <v>6447010</v>
      </c>
      <c r="C9186" s="293">
        <v>59500000</v>
      </c>
      <c r="D9186">
        <f t="shared" si="286"/>
        <v>6412026</v>
      </c>
      <c r="E9186">
        <f t="shared" si="287"/>
        <v>6447010</v>
      </c>
    </row>
    <row r="9187" spans="1:5">
      <c r="A9187">
        <v>6420046</v>
      </c>
      <c r="B9187">
        <v>6447011</v>
      </c>
      <c r="C9187" s="293">
        <v>156500000</v>
      </c>
      <c r="D9187">
        <f t="shared" si="286"/>
        <v>6420046</v>
      </c>
      <c r="E9187">
        <f t="shared" si="287"/>
        <v>6447011</v>
      </c>
    </row>
    <row r="9188" spans="1:5">
      <c r="A9188">
        <v>6420064</v>
      </c>
      <c r="B9188">
        <v>6447012</v>
      </c>
      <c r="C9188" s="293">
        <v>123000000</v>
      </c>
      <c r="D9188">
        <f t="shared" si="286"/>
        <v>6420064</v>
      </c>
      <c r="E9188">
        <f t="shared" si="287"/>
        <v>6447012</v>
      </c>
    </row>
    <row r="9189" spans="1:5">
      <c r="A9189">
        <v>6420065</v>
      </c>
      <c r="B9189">
        <v>6447013</v>
      </c>
      <c r="C9189" s="293">
        <v>122000000</v>
      </c>
      <c r="D9189">
        <f t="shared" si="286"/>
        <v>6420065</v>
      </c>
      <c r="E9189">
        <f t="shared" si="287"/>
        <v>6447013</v>
      </c>
    </row>
    <row r="9190" spans="1:5">
      <c r="A9190">
        <v>6410000</v>
      </c>
      <c r="B9190">
        <v>6460001</v>
      </c>
      <c r="C9190" s="293">
        <v>91100000</v>
      </c>
      <c r="D9190">
        <f t="shared" si="286"/>
        <v>6410000</v>
      </c>
      <c r="E9190">
        <f t="shared" si="287"/>
        <v>6460001</v>
      </c>
    </row>
    <row r="9191" spans="1:5">
      <c r="A9191">
        <v>6410001</v>
      </c>
      <c r="B9191">
        <v>6460002</v>
      </c>
      <c r="C9191" s="293">
        <v>167000000</v>
      </c>
      <c r="D9191">
        <f t="shared" si="286"/>
        <v>6410001</v>
      </c>
      <c r="E9191">
        <f t="shared" si="287"/>
        <v>6460002</v>
      </c>
    </row>
    <row r="9192" spans="1:5">
      <c r="A9192">
        <v>6410002</v>
      </c>
      <c r="B9192">
        <v>6460003</v>
      </c>
      <c r="C9192" s="293">
        <v>145200000</v>
      </c>
      <c r="D9192">
        <f t="shared" si="286"/>
        <v>6410002</v>
      </c>
      <c r="E9192">
        <f t="shared" si="287"/>
        <v>6460003</v>
      </c>
    </row>
    <row r="9193" spans="1:5">
      <c r="A9193">
        <v>6411005</v>
      </c>
      <c r="B9193">
        <v>6461001</v>
      </c>
      <c r="C9193" s="293">
        <v>137100000</v>
      </c>
      <c r="D9193">
        <f t="shared" si="286"/>
        <v>6411005</v>
      </c>
      <c r="E9193">
        <f t="shared" si="287"/>
        <v>6461001</v>
      </c>
    </row>
    <row r="9194" spans="1:5">
      <c r="A9194">
        <v>6411006</v>
      </c>
      <c r="B9194">
        <v>6461002</v>
      </c>
      <c r="C9194" s="293">
        <v>122000000</v>
      </c>
      <c r="D9194">
        <f t="shared" si="286"/>
        <v>6411006</v>
      </c>
      <c r="E9194">
        <f t="shared" si="287"/>
        <v>6461002</v>
      </c>
    </row>
    <row r="9195" spans="1:5">
      <c r="A9195">
        <v>6411007</v>
      </c>
      <c r="B9195">
        <v>6461003</v>
      </c>
      <c r="C9195" s="293">
        <v>80300000</v>
      </c>
      <c r="D9195">
        <f t="shared" si="286"/>
        <v>6411007</v>
      </c>
      <c r="E9195">
        <f t="shared" si="287"/>
        <v>6461003</v>
      </c>
    </row>
    <row r="9196" spans="1:5">
      <c r="A9196">
        <v>6411081</v>
      </c>
      <c r="B9196">
        <v>6461004</v>
      </c>
      <c r="C9196" s="293">
        <v>83400000</v>
      </c>
      <c r="D9196">
        <f t="shared" si="286"/>
        <v>6411081</v>
      </c>
      <c r="E9196">
        <f t="shared" si="287"/>
        <v>6461004</v>
      </c>
    </row>
    <row r="9197" spans="1:5">
      <c r="A9197">
        <v>6411086</v>
      </c>
      <c r="B9197">
        <v>6461005</v>
      </c>
      <c r="C9197" s="293">
        <v>67900000</v>
      </c>
      <c r="D9197">
        <f t="shared" si="286"/>
        <v>6411086</v>
      </c>
      <c r="E9197">
        <f t="shared" si="287"/>
        <v>6461005</v>
      </c>
    </row>
    <row r="9198" spans="1:5">
      <c r="A9198">
        <v>6411087</v>
      </c>
      <c r="B9198">
        <v>6461006</v>
      </c>
      <c r="C9198" s="293">
        <v>62700000</v>
      </c>
      <c r="D9198">
        <f t="shared" si="286"/>
        <v>6411087</v>
      </c>
      <c r="E9198">
        <f t="shared" si="287"/>
        <v>6461006</v>
      </c>
    </row>
    <row r="9199" spans="1:5">
      <c r="A9199">
        <v>6411088</v>
      </c>
      <c r="B9199">
        <v>6461007</v>
      </c>
      <c r="C9199" s="293">
        <v>70600000</v>
      </c>
      <c r="D9199">
        <f t="shared" si="286"/>
        <v>6411088</v>
      </c>
      <c r="E9199">
        <f t="shared" si="287"/>
        <v>6461007</v>
      </c>
    </row>
    <row r="9200" spans="1:5">
      <c r="A9200">
        <v>6411089</v>
      </c>
      <c r="B9200">
        <v>6461008</v>
      </c>
      <c r="C9200" s="293">
        <v>108000000</v>
      </c>
      <c r="D9200">
        <f t="shared" si="286"/>
        <v>6411089</v>
      </c>
      <c r="E9200">
        <f t="shared" si="287"/>
        <v>6461008</v>
      </c>
    </row>
    <row r="9201" spans="1:5">
      <c r="A9201">
        <v>6411090</v>
      </c>
      <c r="B9201">
        <v>6461009</v>
      </c>
      <c r="C9201" s="293">
        <v>77000000</v>
      </c>
      <c r="D9201">
        <f t="shared" si="286"/>
        <v>6411090</v>
      </c>
      <c r="E9201">
        <f t="shared" si="287"/>
        <v>6461009</v>
      </c>
    </row>
    <row r="9202" spans="1:5">
      <c r="A9202">
        <v>6411091</v>
      </c>
      <c r="B9202">
        <v>6461010</v>
      </c>
      <c r="C9202" s="293">
        <v>103100000</v>
      </c>
      <c r="D9202">
        <f t="shared" si="286"/>
        <v>6411091</v>
      </c>
      <c r="E9202">
        <f t="shared" si="287"/>
        <v>6461010</v>
      </c>
    </row>
    <row r="9203" spans="1:5">
      <c r="A9203">
        <v>6411094</v>
      </c>
      <c r="B9203">
        <v>6461011</v>
      </c>
      <c r="C9203" s="293">
        <v>82100000</v>
      </c>
      <c r="D9203">
        <f t="shared" si="286"/>
        <v>6411094</v>
      </c>
      <c r="E9203">
        <f t="shared" si="287"/>
        <v>6461011</v>
      </c>
    </row>
    <row r="9204" spans="1:5">
      <c r="A9204">
        <v>6404002</v>
      </c>
      <c r="B9204">
        <v>6462001</v>
      </c>
      <c r="C9204" s="293">
        <v>90200000</v>
      </c>
      <c r="D9204">
        <f t="shared" si="286"/>
        <v>6404002</v>
      </c>
      <c r="E9204">
        <f t="shared" si="287"/>
        <v>6462001</v>
      </c>
    </row>
    <row r="9205" spans="1:5">
      <c r="A9205">
        <v>6404003</v>
      </c>
      <c r="B9205">
        <v>6462002</v>
      </c>
      <c r="C9205" s="293">
        <v>93300000</v>
      </c>
      <c r="D9205">
        <f t="shared" si="286"/>
        <v>6404003</v>
      </c>
      <c r="E9205">
        <f t="shared" si="287"/>
        <v>6462002</v>
      </c>
    </row>
    <row r="9206" spans="1:5">
      <c r="A9206">
        <v>6404004</v>
      </c>
      <c r="B9206">
        <v>6462003</v>
      </c>
      <c r="C9206" s="293">
        <v>93200000</v>
      </c>
      <c r="D9206">
        <f t="shared" si="286"/>
        <v>6404004</v>
      </c>
      <c r="E9206">
        <f t="shared" si="287"/>
        <v>6462003</v>
      </c>
    </row>
    <row r="9207" spans="1:5">
      <c r="A9207">
        <v>6404005</v>
      </c>
      <c r="B9207">
        <v>6462004</v>
      </c>
      <c r="C9207" s="293">
        <v>141700000</v>
      </c>
      <c r="D9207">
        <f t="shared" si="286"/>
        <v>6404005</v>
      </c>
      <c r="E9207">
        <f t="shared" si="287"/>
        <v>6462004</v>
      </c>
    </row>
    <row r="9208" spans="1:5">
      <c r="A9208">
        <v>6404006</v>
      </c>
      <c r="B9208">
        <v>6462005</v>
      </c>
      <c r="C9208" s="293">
        <v>93900000</v>
      </c>
      <c r="D9208">
        <f t="shared" si="286"/>
        <v>6404006</v>
      </c>
      <c r="E9208">
        <f t="shared" si="287"/>
        <v>6462005</v>
      </c>
    </row>
    <row r="9209" spans="1:5">
      <c r="A9209">
        <v>6404007</v>
      </c>
      <c r="B9209">
        <v>6462006</v>
      </c>
      <c r="C9209" s="293">
        <v>77400000</v>
      </c>
      <c r="D9209">
        <f t="shared" si="286"/>
        <v>6404007</v>
      </c>
      <c r="E9209">
        <f t="shared" si="287"/>
        <v>6462006</v>
      </c>
    </row>
    <row r="9210" spans="1:5">
      <c r="A9210">
        <v>6404008</v>
      </c>
      <c r="B9210">
        <v>6462007</v>
      </c>
      <c r="C9210" s="293">
        <v>77100000</v>
      </c>
      <c r="D9210">
        <f t="shared" si="286"/>
        <v>6404008</v>
      </c>
      <c r="E9210">
        <f t="shared" si="287"/>
        <v>6462007</v>
      </c>
    </row>
    <row r="9211" spans="1:5">
      <c r="A9211">
        <v>6404009</v>
      </c>
      <c r="B9211">
        <v>6462008</v>
      </c>
      <c r="C9211" s="293">
        <v>70700000</v>
      </c>
      <c r="D9211">
        <f t="shared" si="286"/>
        <v>6404009</v>
      </c>
      <c r="E9211">
        <f t="shared" si="287"/>
        <v>6462008</v>
      </c>
    </row>
    <row r="9212" spans="1:5">
      <c r="A9212">
        <v>6404010</v>
      </c>
      <c r="B9212">
        <v>6462009</v>
      </c>
      <c r="C9212" s="293">
        <v>67200000</v>
      </c>
      <c r="D9212">
        <f t="shared" si="286"/>
        <v>6404010</v>
      </c>
      <c r="E9212">
        <f t="shared" si="287"/>
        <v>6462009</v>
      </c>
    </row>
    <row r="9213" spans="1:5">
      <c r="A9213">
        <v>6404011</v>
      </c>
      <c r="B9213">
        <v>6462010</v>
      </c>
      <c r="C9213" s="293">
        <v>91600000</v>
      </c>
      <c r="D9213">
        <f t="shared" si="286"/>
        <v>6404011</v>
      </c>
      <c r="E9213">
        <f t="shared" si="287"/>
        <v>6462010</v>
      </c>
    </row>
    <row r="9214" spans="1:5">
      <c r="A9214">
        <v>6404012</v>
      </c>
      <c r="B9214">
        <v>6462011</v>
      </c>
      <c r="C9214" s="293">
        <v>109600000</v>
      </c>
      <c r="D9214">
        <f t="shared" si="286"/>
        <v>6404012</v>
      </c>
      <c r="E9214">
        <f t="shared" si="287"/>
        <v>6462011</v>
      </c>
    </row>
    <row r="9215" spans="1:5">
      <c r="A9215">
        <v>6404013</v>
      </c>
      <c r="B9215">
        <v>6462012</v>
      </c>
      <c r="C9215" s="293">
        <v>67200000</v>
      </c>
      <c r="D9215">
        <f t="shared" si="286"/>
        <v>6404013</v>
      </c>
      <c r="E9215">
        <f t="shared" si="287"/>
        <v>6462012</v>
      </c>
    </row>
    <row r="9216" spans="1:5">
      <c r="A9216">
        <v>6412004</v>
      </c>
      <c r="B9216">
        <v>6463001</v>
      </c>
      <c r="C9216" s="293">
        <v>94900000</v>
      </c>
      <c r="D9216">
        <f t="shared" si="286"/>
        <v>6412004</v>
      </c>
      <c r="E9216">
        <f t="shared" si="287"/>
        <v>6463001</v>
      </c>
    </row>
    <row r="9217" spans="1:5">
      <c r="A9217">
        <v>6412005</v>
      </c>
      <c r="B9217">
        <v>6463002</v>
      </c>
      <c r="C9217" s="293">
        <v>94900000</v>
      </c>
      <c r="D9217">
        <f t="shared" si="286"/>
        <v>6412005</v>
      </c>
      <c r="E9217">
        <f t="shared" si="287"/>
        <v>6463002</v>
      </c>
    </row>
    <row r="9218" spans="1:5">
      <c r="A9218">
        <v>6412007</v>
      </c>
      <c r="B9218">
        <v>6463003</v>
      </c>
      <c r="C9218" s="293">
        <v>95400000</v>
      </c>
      <c r="D9218">
        <f t="shared" si="286"/>
        <v>6412007</v>
      </c>
      <c r="E9218">
        <f t="shared" si="287"/>
        <v>6463003</v>
      </c>
    </row>
    <row r="9219" spans="1:5">
      <c r="A9219">
        <v>6412011</v>
      </c>
      <c r="B9219">
        <v>6463004</v>
      </c>
      <c r="C9219" s="293">
        <v>144400000</v>
      </c>
      <c r="D9219">
        <f t="shared" ref="D9219:D9282" si="288">+A9219*1</f>
        <v>6412011</v>
      </c>
      <c r="E9219">
        <f t="shared" ref="E9219:E9282" si="289">+B9219*1</f>
        <v>6463004</v>
      </c>
    </row>
    <row r="9220" spans="1:5">
      <c r="A9220">
        <v>6412020</v>
      </c>
      <c r="B9220">
        <v>6463005</v>
      </c>
      <c r="C9220" s="293">
        <v>92800000</v>
      </c>
      <c r="D9220">
        <f t="shared" si="288"/>
        <v>6412020</v>
      </c>
      <c r="E9220">
        <f t="shared" si="289"/>
        <v>6463005</v>
      </c>
    </row>
    <row r="9221" spans="1:5">
      <c r="A9221">
        <v>6412021</v>
      </c>
      <c r="B9221">
        <v>6463006</v>
      </c>
      <c r="C9221" s="293">
        <v>79100000</v>
      </c>
      <c r="D9221">
        <f t="shared" si="288"/>
        <v>6412021</v>
      </c>
      <c r="E9221">
        <f t="shared" si="289"/>
        <v>6463006</v>
      </c>
    </row>
    <row r="9222" spans="1:5">
      <c r="A9222">
        <v>6412024</v>
      </c>
      <c r="B9222">
        <v>6463007</v>
      </c>
      <c r="C9222" s="293">
        <v>77900000</v>
      </c>
      <c r="D9222">
        <f t="shared" si="288"/>
        <v>6412024</v>
      </c>
      <c r="E9222">
        <f t="shared" si="289"/>
        <v>6463007</v>
      </c>
    </row>
    <row r="9223" spans="1:5">
      <c r="A9223">
        <v>6412025</v>
      </c>
      <c r="B9223">
        <v>6463008</v>
      </c>
      <c r="C9223" s="293">
        <v>68500000</v>
      </c>
      <c r="D9223">
        <f t="shared" si="288"/>
        <v>6412025</v>
      </c>
      <c r="E9223">
        <f t="shared" si="289"/>
        <v>6463008</v>
      </c>
    </row>
    <row r="9224" spans="1:5">
      <c r="A9224">
        <v>6412027</v>
      </c>
      <c r="B9224">
        <v>6463009</v>
      </c>
      <c r="C9224" s="293">
        <v>71700000</v>
      </c>
      <c r="D9224">
        <f t="shared" si="288"/>
        <v>6412027</v>
      </c>
      <c r="E9224">
        <f t="shared" si="289"/>
        <v>6463009</v>
      </c>
    </row>
    <row r="9225" spans="1:5">
      <c r="A9225">
        <v>6412030</v>
      </c>
      <c r="B9225">
        <v>6463010</v>
      </c>
      <c r="C9225" s="293">
        <v>111600000</v>
      </c>
      <c r="D9225">
        <f t="shared" si="288"/>
        <v>6412030</v>
      </c>
      <c r="E9225">
        <f t="shared" si="289"/>
        <v>6463010</v>
      </c>
    </row>
    <row r="9226" spans="1:5">
      <c r="A9226">
        <v>6412031</v>
      </c>
      <c r="B9226">
        <v>6463011</v>
      </c>
      <c r="C9226" s="293">
        <v>92100000</v>
      </c>
      <c r="D9226">
        <f t="shared" si="288"/>
        <v>6412031</v>
      </c>
      <c r="E9226">
        <f t="shared" si="289"/>
        <v>6463011</v>
      </c>
    </row>
    <row r="9227" spans="1:5">
      <c r="A9227">
        <v>6412034</v>
      </c>
      <c r="B9227">
        <v>6463012</v>
      </c>
      <c r="C9227" s="293">
        <v>68500000</v>
      </c>
      <c r="D9227">
        <f t="shared" si="288"/>
        <v>6412034</v>
      </c>
      <c r="E9227">
        <f t="shared" si="289"/>
        <v>6463012</v>
      </c>
    </row>
    <row r="9228" spans="1:5">
      <c r="A9228">
        <v>6412008</v>
      </c>
      <c r="B9228">
        <v>6464001</v>
      </c>
      <c r="C9228" s="293">
        <v>154800000</v>
      </c>
      <c r="D9228">
        <f t="shared" si="288"/>
        <v>6412008</v>
      </c>
      <c r="E9228">
        <f t="shared" si="289"/>
        <v>6464001</v>
      </c>
    </row>
    <row r="9229" spans="1:5">
      <c r="A9229">
        <v>6412019</v>
      </c>
      <c r="B9229">
        <v>6464002</v>
      </c>
      <c r="C9229" s="293">
        <v>99800000</v>
      </c>
      <c r="D9229">
        <f t="shared" si="288"/>
        <v>6412019</v>
      </c>
      <c r="E9229">
        <f t="shared" si="289"/>
        <v>6464002</v>
      </c>
    </row>
    <row r="9230" spans="1:5">
      <c r="A9230">
        <v>6412023</v>
      </c>
      <c r="B9230">
        <v>6464003</v>
      </c>
      <c r="C9230" s="293">
        <v>86900000</v>
      </c>
      <c r="D9230">
        <f t="shared" si="288"/>
        <v>6412023</v>
      </c>
      <c r="E9230">
        <f t="shared" si="289"/>
        <v>6464003</v>
      </c>
    </row>
    <row r="9231" spans="1:5">
      <c r="A9231">
        <v>6412032</v>
      </c>
      <c r="B9231">
        <v>6464005</v>
      </c>
      <c r="C9231" s="293">
        <v>119400000</v>
      </c>
      <c r="D9231">
        <f t="shared" si="288"/>
        <v>6412032</v>
      </c>
      <c r="E9231">
        <f t="shared" si="289"/>
        <v>6464005</v>
      </c>
    </row>
    <row r="9232" spans="1:5">
      <c r="A9232">
        <v>6412041</v>
      </c>
      <c r="B9232">
        <v>6464006</v>
      </c>
      <c r="C9232" s="293">
        <v>103700000</v>
      </c>
      <c r="D9232">
        <f t="shared" si="288"/>
        <v>6412041</v>
      </c>
      <c r="E9232">
        <f t="shared" si="289"/>
        <v>6464006</v>
      </c>
    </row>
    <row r="9233" spans="1:5">
      <c r="A9233">
        <v>6412042</v>
      </c>
      <c r="B9233">
        <v>6464007</v>
      </c>
      <c r="C9233" s="293">
        <v>75700000</v>
      </c>
      <c r="D9233">
        <f t="shared" si="288"/>
        <v>6412042</v>
      </c>
      <c r="E9233">
        <f t="shared" si="289"/>
        <v>6464007</v>
      </c>
    </row>
    <row r="9234" spans="1:5">
      <c r="A9234">
        <v>6426002</v>
      </c>
      <c r="B9234">
        <v>6465001</v>
      </c>
      <c r="C9234" s="293">
        <v>139000000</v>
      </c>
      <c r="D9234">
        <f t="shared" si="288"/>
        <v>6426002</v>
      </c>
      <c r="E9234">
        <f t="shared" si="289"/>
        <v>6465001</v>
      </c>
    </row>
    <row r="9235" spans="1:5">
      <c r="A9235">
        <v>6426003</v>
      </c>
      <c r="B9235">
        <v>6465002</v>
      </c>
      <c r="C9235" s="293">
        <v>130500000</v>
      </c>
      <c r="D9235">
        <f t="shared" si="288"/>
        <v>6426003</v>
      </c>
      <c r="E9235">
        <f t="shared" si="289"/>
        <v>6465002</v>
      </c>
    </row>
    <row r="9236" spans="1:5">
      <c r="A9236">
        <v>6426004</v>
      </c>
      <c r="B9236">
        <v>6465003</v>
      </c>
      <c r="C9236" s="293">
        <v>220000000</v>
      </c>
      <c r="D9236">
        <f t="shared" si="288"/>
        <v>6426004</v>
      </c>
      <c r="E9236">
        <f t="shared" si="289"/>
        <v>6465003</v>
      </c>
    </row>
    <row r="9237" spans="1:5">
      <c r="A9237">
        <v>6422001</v>
      </c>
      <c r="B9237">
        <v>6466001</v>
      </c>
      <c r="C9237" s="293">
        <v>193000000</v>
      </c>
      <c r="D9237">
        <f t="shared" si="288"/>
        <v>6422001</v>
      </c>
      <c r="E9237">
        <f t="shared" si="289"/>
        <v>6466001</v>
      </c>
    </row>
    <row r="9238" spans="1:5">
      <c r="A9238">
        <v>6422003</v>
      </c>
      <c r="B9238">
        <v>6466002</v>
      </c>
      <c r="C9238" s="293">
        <v>177300000</v>
      </c>
      <c r="D9238">
        <f t="shared" si="288"/>
        <v>6422003</v>
      </c>
      <c r="E9238">
        <f t="shared" si="289"/>
        <v>6466002</v>
      </c>
    </row>
    <row r="9239" spans="1:5">
      <c r="A9239">
        <v>6403019</v>
      </c>
      <c r="B9239">
        <v>6470001</v>
      </c>
      <c r="C9239" s="293">
        <v>175000000</v>
      </c>
      <c r="D9239">
        <f t="shared" si="288"/>
        <v>6403019</v>
      </c>
      <c r="E9239">
        <f t="shared" si="289"/>
        <v>6470001</v>
      </c>
    </row>
    <row r="9240" spans="1:5">
      <c r="A9240">
        <v>6403012</v>
      </c>
      <c r="B9240">
        <v>6471001</v>
      </c>
      <c r="C9240" s="293">
        <v>66700000</v>
      </c>
      <c r="D9240">
        <f t="shared" si="288"/>
        <v>6403012</v>
      </c>
      <c r="E9240">
        <f t="shared" si="289"/>
        <v>6471001</v>
      </c>
    </row>
    <row r="9241" spans="1:5">
      <c r="A9241">
        <v>6403016</v>
      </c>
      <c r="B9241">
        <v>6471002</v>
      </c>
      <c r="C9241" s="293">
        <v>61700000</v>
      </c>
      <c r="D9241">
        <f t="shared" si="288"/>
        <v>6403016</v>
      </c>
      <c r="E9241">
        <f t="shared" si="289"/>
        <v>6471002</v>
      </c>
    </row>
    <row r="9242" spans="1:5">
      <c r="A9242">
        <v>6403030</v>
      </c>
      <c r="B9242">
        <v>6471003</v>
      </c>
      <c r="C9242" s="293">
        <v>149200000</v>
      </c>
      <c r="D9242">
        <f t="shared" si="288"/>
        <v>6403030</v>
      </c>
      <c r="E9242">
        <f t="shared" si="289"/>
        <v>6471003</v>
      </c>
    </row>
    <row r="9243" spans="1:5">
      <c r="A9243">
        <v>6403004</v>
      </c>
      <c r="B9243">
        <v>6472001</v>
      </c>
      <c r="C9243" s="293">
        <v>88500000</v>
      </c>
      <c r="D9243">
        <f t="shared" si="288"/>
        <v>6403004</v>
      </c>
      <c r="E9243">
        <f t="shared" si="289"/>
        <v>6472001</v>
      </c>
    </row>
    <row r="9244" spans="1:5">
      <c r="A9244">
        <v>6403013</v>
      </c>
      <c r="B9244">
        <v>6472002</v>
      </c>
      <c r="C9244" s="293">
        <v>60400000</v>
      </c>
      <c r="D9244">
        <f t="shared" si="288"/>
        <v>6403013</v>
      </c>
      <c r="E9244">
        <f t="shared" si="289"/>
        <v>6472002</v>
      </c>
    </row>
    <row r="9245" spans="1:5">
      <c r="A9245">
        <v>6403014</v>
      </c>
      <c r="B9245">
        <v>6472003</v>
      </c>
      <c r="C9245" s="293">
        <v>178900000</v>
      </c>
      <c r="D9245">
        <f t="shared" si="288"/>
        <v>6403014</v>
      </c>
      <c r="E9245">
        <f t="shared" si="289"/>
        <v>6472003</v>
      </c>
    </row>
    <row r="9246" spans="1:5">
      <c r="A9246">
        <v>6403017</v>
      </c>
      <c r="B9246">
        <v>6472004</v>
      </c>
      <c r="C9246" s="293">
        <v>55500000</v>
      </c>
      <c r="D9246">
        <f t="shared" si="288"/>
        <v>6403017</v>
      </c>
      <c r="E9246">
        <f t="shared" si="289"/>
        <v>6472004</v>
      </c>
    </row>
    <row r="9247" spans="1:5">
      <c r="A9247">
        <v>6403020</v>
      </c>
      <c r="B9247">
        <v>6472005</v>
      </c>
      <c r="C9247" s="293">
        <v>186200000</v>
      </c>
      <c r="D9247">
        <f t="shared" si="288"/>
        <v>6403020</v>
      </c>
      <c r="E9247">
        <f t="shared" si="289"/>
        <v>6472005</v>
      </c>
    </row>
    <row r="9248" spans="1:5">
      <c r="A9248">
        <v>6403021</v>
      </c>
      <c r="B9248">
        <v>6472006</v>
      </c>
      <c r="C9248" s="293">
        <v>145200000</v>
      </c>
      <c r="D9248">
        <f t="shared" si="288"/>
        <v>6403021</v>
      </c>
      <c r="E9248">
        <f t="shared" si="289"/>
        <v>6472006</v>
      </c>
    </row>
    <row r="9249" spans="1:5">
      <c r="A9249">
        <v>6403023</v>
      </c>
      <c r="B9249">
        <v>6472007</v>
      </c>
      <c r="C9249" s="293">
        <v>113300000</v>
      </c>
      <c r="D9249">
        <f t="shared" si="288"/>
        <v>6403023</v>
      </c>
      <c r="E9249">
        <f t="shared" si="289"/>
        <v>6472007</v>
      </c>
    </row>
    <row r="9250" spans="1:5">
      <c r="A9250">
        <v>6403032</v>
      </c>
      <c r="B9250">
        <v>6472008</v>
      </c>
      <c r="C9250" s="293">
        <v>137500000</v>
      </c>
      <c r="D9250">
        <f t="shared" si="288"/>
        <v>6403032</v>
      </c>
      <c r="E9250">
        <f t="shared" si="289"/>
        <v>6472008</v>
      </c>
    </row>
    <row r="9251" spans="1:5">
      <c r="A9251">
        <v>6403039</v>
      </c>
      <c r="B9251">
        <v>6472009</v>
      </c>
      <c r="C9251" s="293">
        <v>158400000</v>
      </c>
      <c r="D9251">
        <f t="shared" si="288"/>
        <v>6403039</v>
      </c>
      <c r="E9251">
        <f t="shared" si="289"/>
        <v>6472009</v>
      </c>
    </row>
    <row r="9252" spans="1:5">
      <c r="A9252">
        <v>6403040</v>
      </c>
      <c r="B9252">
        <v>6472010</v>
      </c>
      <c r="C9252" s="293">
        <v>180000000</v>
      </c>
      <c r="D9252">
        <f t="shared" si="288"/>
        <v>6403040</v>
      </c>
      <c r="E9252">
        <f t="shared" si="289"/>
        <v>6472010</v>
      </c>
    </row>
    <row r="9253" spans="1:5">
      <c r="A9253">
        <v>6403002</v>
      </c>
      <c r="B9253">
        <v>6473001</v>
      </c>
      <c r="C9253" s="293">
        <v>49400000</v>
      </c>
      <c r="D9253">
        <f t="shared" si="288"/>
        <v>6403002</v>
      </c>
      <c r="E9253">
        <f t="shared" si="289"/>
        <v>6473001</v>
      </c>
    </row>
    <row r="9254" spans="1:5">
      <c r="A9254">
        <v>6403006</v>
      </c>
      <c r="B9254">
        <v>6473002</v>
      </c>
      <c r="C9254" s="293">
        <v>86700000</v>
      </c>
      <c r="D9254">
        <f t="shared" si="288"/>
        <v>6403006</v>
      </c>
      <c r="E9254">
        <f t="shared" si="289"/>
        <v>6473002</v>
      </c>
    </row>
    <row r="9255" spans="1:5">
      <c r="A9255">
        <v>6403008</v>
      </c>
      <c r="B9255">
        <v>6473003</v>
      </c>
      <c r="C9255" s="293">
        <v>39500000</v>
      </c>
      <c r="D9255">
        <f t="shared" si="288"/>
        <v>6403008</v>
      </c>
      <c r="E9255">
        <f t="shared" si="289"/>
        <v>6473003</v>
      </c>
    </row>
    <row r="9256" spans="1:5">
      <c r="A9256">
        <v>6403022</v>
      </c>
      <c r="B9256">
        <v>6473004</v>
      </c>
      <c r="C9256" s="293">
        <v>55100000</v>
      </c>
      <c r="D9256">
        <f t="shared" si="288"/>
        <v>6403022</v>
      </c>
      <c r="E9256">
        <f t="shared" si="289"/>
        <v>6473004</v>
      </c>
    </row>
    <row r="9257" spans="1:5">
      <c r="A9257">
        <v>6403033</v>
      </c>
      <c r="B9257">
        <v>6473005</v>
      </c>
      <c r="C9257" s="293">
        <v>124700000</v>
      </c>
      <c r="D9257">
        <f t="shared" si="288"/>
        <v>6403033</v>
      </c>
      <c r="E9257">
        <f t="shared" si="289"/>
        <v>6473005</v>
      </c>
    </row>
    <row r="9258" spans="1:5">
      <c r="A9258">
        <v>6403003</v>
      </c>
      <c r="B9258">
        <v>6474001</v>
      </c>
      <c r="C9258" s="293">
        <v>46900000</v>
      </c>
      <c r="D9258">
        <f t="shared" si="288"/>
        <v>6403003</v>
      </c>
      <c r="E9258">
        <f t="shared" si="289"/>
        <v>6474001</v>
      </c>
    </row>
    <row r="9259" spans="1:5">
      <c r="A9259">
        <v>6403018</v>
      </c>
      <c r="B9259">
        <v>6474002</v>
      </c>
      <c r="C9259" s="293">
        <v>135500000</v>
      </c>
      <c r="D9259">
        <f t="shared" si="288"/>
        <v>6403018</v>
      </c>
      <c r="E9259">
        <f t="shared" si="289"/>
        <v>6474002</v>
      </c>
    </row>
    <row r="9260" spans="1:5">
      <c r="A9260">
        <v>6403041</v>
      </c>
      <c r="B9260">
        <v>6474003</v>
      </c>
      <c r="C9260" s="293">
        <v>122000000</v>
      </c>
      <c r="D9260">
        <f t="shared" si="288"/>
        <v>6403041</v>
      </c>
      <c r="E9260">
        <f t="shared" si="289"/>
        <v>6474003</v>
      </c>
    </row>
    <row r="9261" spans="1:5">
      <c r="A9261">
        <v>6403029</v>
      </c>
      <c r="B9261">
        <v>6475001</v>
      </c>
      <c r="C9261" s="293">
        <v>40200000</v>
      </c>
      <c r="D9261">
        <f t="shared" si="288"/>
        <v>6403029</v>
      </c>
      <c r="E9261">
        <f t="shared" si="289"/>
        <v>6475001</v>
      </c>
    </row>
    <row r="9262" spans="1:5">
      <c r="A9262">
        <v>6403034</v>
      </c>
      <c r="B9262">
        <v>6475002</v>
      </c>
      <c r="C9262" s="293">
        <v>84500000</v>
      </c>
      <c r="D9262">
        <f t="shared" si="288"/>
        <v>6403034</v>
      </c>
      <c r="E9262">
        <f t="shared" si="289"/>
        <v>6475002</v>
      </c>
    </row>
    <row r="9263" spans="1:5">
      <c r="A9263">
        <v>6403035</v>
      </c>
      <c r="B9263">
        <v>6475003</v>
      </c>
      <c r="C9263" s="293">
        <v>87800000</v>
      </c>
      <c r="D9263">
        <f t="shared" si="288"/>
        <v>6403035</v>
      </c>
      <c r="E9263">
        <f t="shared" si="289"/>
        <v>6475003</v>
      </c>
    </row>
    <row r="9264" spans="1:5">
      <c r="A9264">
        <v>6403036</v>
      </c>
      <c r="B9264">
        <v>6475004</v>
      </c>
      <c r="C9264" s="293">
        <v>121500000</v>
      </c>
      <c r="D9264">
        <f t="shared" si="288"/>
        <v>6403036</v>
      </c>
      <c r="E9264">
        <f t="shared" si="289"/>
        <v>6475004</v>
      </c>
    </row>
    <row r="9265" spans="1:5">
      <c r="A9265">
        <v>6403037</v>
      </c>
      <c r="B9265">
        <v>6475005</v>
      </c>
      <c r="C9265" s="293">
        <v>153000000</v>
      </c>
      <c r="D9265">
        <f t="shared" si="288"/>
        <v>6403037</v>
      </c>
      <c r="E9265">
        <f t="shared" si="289"/>
        <v>6475005</v>
      </c>
    </row>
    <row r="9266" spans="1:5">
      <c r="A9266">
        <v>6403038</v>
      </c>
      <c r="B9266">
        <v>6475006</v>
      </c>
      <c r="C9266" s="293">
        <v>95500000</v>
      </c>
      <c r="D9266">
        <f t="shared" si="288"/>
        <v>6403038</v>
      </c>
      <c r="E9266">
        <f t="shared" si="289"/>
        <v>6475006</v>
      </c>
    </row>
    <row r="9267" spans="1:5">
      <c r="A9267">
        <v>6403007</v>
      </c>
      <c r="B9267">
        <v>6475014</v>
      </c>
      <c r="C9267" s="293">
        <v>44200000</v>
      </c>
      <c r="D9267">
        <f t="shared" si="288"/>
        <v>6403007</v>
      </c>
      <c r="E9267">
        <f t="shared" si="289"/>
        <v>6475014</v>
      </c>
    </row>
    <row r="9268" spans="1:5">
      <c r="A9268">
        <v>6403024</v>
      </c>
      <c r="B9268">
        <v>6475015</v>
      </c>
      <c r="C9268" s="293">
        <v>69500000</v>
      </c>
      <c r="D9268">
        <f t="shared" si="288"/>
        <v>6403024</v>
      </c>
      <c r="E9268">
        <f t="shared" si="289"/>
        <v>6475015</v>
      </c>
    </row>
    <row r="9269" spans="1:5">
      <c r="A9269">
        <v>6403025</v>
      </c>
      <c r="B9269">
        <v>6475016</v>
      </c>
      <c r="C9269" s="293">
        <v>64500000</v>
      </c>
      <c r="D9269">
        <f t="shared" si="288"/>
        <v>6403025</v>
      </c>
      <c r="E9269">
        <f t="shared" si="289"/>
        <v>6475016</v>
      </c>
    </row>
    <row r="9270" spans="1:5">
      <c r="A9270">
        <v>6403026</v>
      </c>
      <c r="B9270">
        <v>6475017</v>
      </c>
      <c r="C9270" s="293">
        <v>74000000</v>
      </c>
      <c r="D9270">
        <f t="shared" si="288"/>
        <v>6403026</v>
      </c>
      <c r="E9270">
        <f t="shared" si="289"/>
        <v>6475017</v>
      </c>
    </row>
    <row r="9271" spans="1:5">
      <c r="A9271">
        <v>6403027</v>
      </c>
      <c r="B9271">
        <v>6475018</v>
      </c>
      <c r="C9271" s="293">
        <v>39600000</v>
      </c>
      <c r="D9271">
        <f t="shared" si="288"/>
        <v>6403027</v>
      </c>
      <c r="E9271">
        <f t="shared" si="289"/>
        <v>6475018</v>
      </c>
    </row>
    <row r="9272" spans="1:5">
      <c r="A9272">
        <v>6403028</v>
      </c>
      <c r="B9272">
        <v>6475019</v>
      </c>
      <c r="C9272" s="293">
        <v>41400000</v>
      </c>
      <c r="D9272">
        <f t="shared" si="288"/>
        <v>6403028</v>
      </c>
      <c r="E9272">
        <f t="shared" si="289"/>
        <v>6475019</v>
      </c>
    </row>
    <row r="9273" spans="1:5">
      <c r="A9273">
        <v>6403031</v>
      </c>
      <c r="B9273">
        <v>6475020</v>
      </c>
      <c r="C9273" s="293">
        <v>79500000</v>
      </c>
      <c r="D9273">
        <f t="shared" si="288"/>
        <v>6403031</v>
      </c>
      <c r="E9273">
        <f t="shared" si="289"/>
        <v>6475020</v>
      </c>
    </row>
    <row r="9274" spans="1:5">
      <c r="A9274">
        <v>6406004</v>
      </c>
      <c r="B9274">
        <v>6488008</v>
      </c>
      <c r="C9274" s="293">
        <v>41400000</v>
      </c>
      <c r="D9274">
        <f t="shared" si="288"/>
        <v>6406004</v>
      </c>
      <c r="E9274">
        <f t="shared" si="289"/>
        <v>6488008</v>
      </c>
    </row>
    <row r="9275" spans="1:5">
      <c r="A9275">
        <v>6406006</v>
      </c>
      <c r="B9275">
        <v>6488009</v>
      </c>
      <c r="C9275" s="293">
        <v>84400000</v>
      </c>
      <c r="D9275">
        <f t="shared" si="288"/>
        <v>6406006</v>
      </c>
      <c r="E9275">
        <f t="shared" si="289"/>
        <v>6488009</v>
      </c>
    </row>
    <row r="9276" spans="1:5">
      <c r="A9276">
        <v>6406007</v>
      </c>
      <c r="B9276">
        <v>6488010</v>
      </c>
      <c r="C9276" s="293">
        <v>84400000</v>
      </c>
      <c r="D9276">
        <f t="shared" si="288"/>
        <v>6406007</v>
      </c>
      <c r="E9276">
        <f t="shared" si="289"/>
        <v>6488010</v>
      </c>
    </row>
    <row r="9277" spans="1:5">
      <c r="A9277">
        <v>6406021</v>
      </c>
      <c r="B9277">
        <v>6488011</v>
      </c>
      <c r="C9277" s="293">
        <v>109000000</v>
      </c>
      <c r="D9277">
        <f t="shared" si="288"/>
        <v>6406021</v>
      </c>
      <c r="E9277">
        <f t="shared" si="289"/>
        <v>6488011</v>
      </c>
    </row>
    <row r="9278" spans="1:5">
      <c r="A9278">
        <v>6406037</v>
      </c>
      <c r="B9278">
        <v>6488012</v>
      </c>
      <c r="C9278" s="293">
        <v>121300000</v>
      </c>
      <c r="D9278">
        <f t="shared" si="288"/>
        <v>6406037</v>
      </c>
      <c r="E9278">
        <f t="shared" si="289"/>
        <v>6488012</v>
      </c>
    </row>
    <row r="9279" spans="1:5">
      <c r="A9279">
        <v>6406055</v>
      </c>
      <c r="B9279">
        <v>6488013</v>
      </c>
      <c r="C9279" s="293">
        <v>106500000</v>
      </c>
      <c r="D9279">
        <f t="shared" si="288"/>
        <v>6406055</v>
      </c>
      <c r="E9279">
        <f t="shared" si="289"/>
        <v>6488013</v>
      </c>
    </row>
    <row r="9280" spans="1:5">
      <c r="A9280">
        <v>6406080</v>
      </c>
      <c r="B9280">
        <v>6488014</v>
      </c>
      <c r="C9280" s="293">
        <v>119200000</v>
      </c>
      <c r="D9280">
        <f t="shared" si="288"/>
        <v>6406080</v>
      </c>
      <c r="E9280">
        <f t="shared" si="289"/>
        <v>6488014</v>
      </c>
    </row>
    <row r="9281" spans="1:5">
      <c r="A9281">
        <v>6406084</v>
      </c>
      <c r="B9281">
        <v>6488015</v>
      </c>
      <c r="C9281" s="293">
        <v>110900000</v>
      </c>
      <c r="D9281">
        <f t="shared" si="288"/>
        <v>6406084</v>
      </c>
      <c r="E9281">
        <f t="shared" si="289"/>
        <v>6488015</v>
      </c>
    </row>
    <row r="9282" spans="1:5">
      <c r="A9282">
        <v>6406116</v>
      </c>
      <c r="B9282">
        <v>6488016</v>
      </c>
      <c r="C9282" s="293">
        <v>108900000</v>
      </c>
      <c r="D9282">
        <f t="shared" si="288"/>
        <v>6406116</v>
      </c>
      <c r="E9282">
        <f t="shared" si="289"/>
        <v>6488016</v>
      </c>
    </row>
    <row r="9283" spans="1:5">
      <c r="A9283">
        <v>6406121</v>
      </c>
      <c r="B9283">
        <v>6488017</v>
      </c>
      <c r="C9283" s="293">
        <v>111400000</v>
      </c>
      <c r="D9283">
        <f t="shared" ref="D9283:D9346" si="290">+A9283*1</f>
        <v>6406121</v>
      </c>
      <c r="E9283">
        <f t="shared" ref="E9283:E9346" si="291">+B9283*1</f>
        <v>6488017</v>
      </c>
    </row>
    <row r="9284" spans="1:5">
      <c r="A9284">
        <v>6406123</v>
      </c>
      <c r="B9284">
        <v>6488018</v>
      </c>
      <c r="C9284" s="293">
        <v>111400000</v>
      </c>
      <c r="D9284">
        <f t="shared" si="290"/>
        <v>6406123</v>
      </c>
      <c r="E9284">
        <f t="shared" si="291"/>
        <v>6488018</v>
      </c>
    </row>
    <row r="9285" spans="1:5">
      <c r="A9285">
        <v>6604001</v>
      </c>
      <c r="B9285">
        <v>6662001</v>
      </c>
      <c r="C9285" s="293">
        <v>195700000</v>
      </c>
      <c r="D9285">
        <f t="shared" si="290"/>
        <v>6604001</v>
      </c>
      <c r="E9285">
        <f t="shared" si="291"/>
        <v>6662001</v>
      </c>
    </row>
    <row r="9286" spans="1:5">
      <c r="A9286">
        <v>6626001</v>
      </c>
      <c r="B9286">
        <v>6665001</v>
      </c>
      <c r="C9286" s="293">
        <v>174400000</v>
      </c>
      <c r="D9286">
        <f t="shared" si="290"/>
        <v>6626001</v>
      </c>
      <c r="E9286">
        <f t="shared" si="291"/>
        <v>6665001</v>
      </c>
    </row>
    <row r="9287" spans="1:5">
      <c r="A9287">
        <v>6622003</v>
      </c>
      <c r="B9287">
        <v>6666001</v>
      </c>
      <c r="C9287" s="293">
        <v>91800000</v>
      </c>
      <c r="D9287">
        <f t="shared" si="290"/>
        <v>6622003</v>
      </c>
      <c r="E9287">
        <f t="shared" si="291"/>
        <v>6666001</v>
      </c>
    </row>
    <row r="9288" spans="1:5">
      <c r="A9288">
        <v>6701001</v>
      </c>
      <c r="B9288">
        <v>6732001</v>
      </c>
      <c r="C9288" s="293">
        <v>63000000</v>
      </c>
      <c r="D9288">
        <f t="shared" si="290"/>
        <v>6701001</v>
      </c>
      <c r="E9288">
        <f t="shared" si="291"/>
        <v>6732001</v>
      </c>
    </row>
    <row r="9289" spans="1:5">
      <c r="A9289">
        <v>6713001</v>
      </c>
      <c r="B9289">
        <v>6740001</v>
      </c>
      <c r="C9289" s="293">
        <v>18000000</v>
      </c>
      <c r="D9289">
        <f t="shared" si="290"/>
        <v>6713001</v>
      </c>
      <c r="E9289">
        <f t="shared" si="291"/>
        <v>6740001</v>
      </c>
    </row>
    <row r="9290" spans="1:5">
      <c r="A9290">
        <v>6801022</v>
      </c>
      <c r="B9290">
        <v>6831001</v>
      </c>
      <c r="C9290" s="293">
        <v>28000000</v>
      </c>
      <c r="D9290">
        <f t="shared" si="290"/>
        <v>6801022</v>
      </c>
      <c r="E9290">
        <f t="shared" si="291"/>
        <v>6831001</v>
      </c>
    </row>
    <row r="9291" spans="1:5">
      <c r="A9291">
        <v>6801037</v>
      </c>
      <c r="B9291">
        <v>6831002</v>
      </c>
      <c r="C9291" s="293">
        <v>73900000</v>
      </c>
      <c r="D9291">
        <f t="shared" si="290"/>
        <v>6801037</v>
      </c>
      <c r="E9291">
        <f t="shared" si="291"/>
        <v>6831002</v>
      </c>
    </row>
    <row r="9292" spans="1:5">
      <c r="A9292">
        <v>6801051</v>
      </c>
      <c r="B9292">
        <v>6831003</v>
      </c>
      <c r="C9292" s="293">
        <v>81400000</v>
      </c>
      <c r="D9292">
        <f t="shared" si="290"/>
        <v>6801051</v>
      </c>
      <c r="E9292">
        <f t="shared" si="291"/>
        <v>6831003</v>
      </c>
    </row>
    <row r="9293" spans="1:5">
      <c r="A9293">
        <v>6801066</v>
      </c>
      <c r="B9293">
        <v>6831004</v>
      </c>
      <c r="C9293" s="293">
        <v>61900000</v>
      </c>
      <c r="D9293">
        <f t="shared" si="290"/>
        <v>6801066</v>
      </c>
      <c r="E9293">
        <f t="shared" si="291"/>
        <v>6831004</v>
      </c>
    </row>
    <row r="9294" spans="1:5">
      <c r="A9294">
        <v>6801103</v>
      </c>
      <c r="B9294">
        <v>6831005</v>
      </c>
      <c r="C9294" s="293">
        <v>95800000</v>
      </c>
      <c r="D9294">
        <f t="shared" si="290"/>
        <v>6801103</v>
      </c>
      <c r="E9294">
        <f t="shared" si="291"/>
        <v>6831005</v>
      </c>
    </row>
    <row r="9295" spans="1:5">
      <c r="A9295">
        <v>6801111</v>
      </c>
      <c r="B9295">
        <v>6831006</v>
      </c>
      <c r="C9295" s="293">
        <v>87200000</v>
      </c>
      <c r="D9295">
        <f t="shared" si="290"/>
        <v>6801111</v>
      </c>
      <c r="E9295">
        <f t="shared" si="291"/>
        <v>6831006</v>
      </c>
    </row>
    <row r="9296" spans="1:5">
      <c r="A9296">
        <v>6801115</v>
      </c>
      <c r="B9296">
        <v>6831007</v>
      </c>
      <c r="C9296" s="293">
        <v>84600000</v>
      </c>
      <c r="D9296">
        <f t="shared" si="290"/>
        <v>6801115</v>
      </c>
      <c r="E9296">
        <f t="shared" si="291"/>
        <v>6831007</v>
      </c>
    </row>
    <row r="9297" spans="1:5">
      <c r="A9297">
        <v>6801132</v>
      </c>
      <c r="B9297">
        <v>6831008</v>
      </c>
      <c r="C9297" s="293">
        <v>91500000</v>
      </c>
      <c r="D9297">
        <f t="shared" si="290"/>
        <v>6801132</v>
      </c>
      <c r="E9297">
        <f t="shared" si="291"/>
        <v>6831008</v>
      </c>
    </row>
    <row r="9298" spans="1:5">
      <c r="A9298">
        <v>6801134</v>
      </c>
      <c r="B9298">
        <v>6831009</v>
      </c>
      <c r="C9298" s="293">
        <v>73400000</v>
      </c>
      <c r="D9298">
        <f t="shared" si="290"/>
        <v>6801134</v>
      </c>
      <c r="E9298">
        <f t="shared" si="291"/>
        <v>6831009</v>
      </c>
    </row>
    <row r="9299" spans="1:5">
      <c r="A9299">
        <v>6801166</v>
      </c>
      <c r="B9299">
        <v>6831010</v>
      </c>
      <c r="C9299" s="293">
        <v>64600000</v>
      </c>
      <c r="D9299">
        <f t="shared" si="290"/>
        <v>6801166</v>
      </c>
      <c r="E9299">
        <f t="shared" si="291"/>
        <v>6831010</v>
      </c>
    </row>
    <row r="9300" spans="1:5">
      <c r="A9300">
        <v>6801192</v>
      </c>
      <c r="B9300">
        <v>6831011</v>
      </c>
      <c r="C9300" s="293">
        <v>87500000</v>
      </c>
      <c r="D9300">
        <f t="shared" si="290"/>
        <v>6801192</v>
      </c>
      <c r="E9300">
        <f t="shared" si="291"/>
        <v>6831011</v>
      </c>
    </row>
    <row r="9301" spans="1:5">
      <c r="A9301">
        <v>6801196</v>
      </c>
      <c r="B9301">
        <v>6831012</v>
      </c>
      <c r="C9301" s="293">
        <v>85300000</v>
      </c>
      <c r="D9301">
        <f t="shared" si="290"/>
        <v>6801196</v>
      </c>
      <c r="E9301">
        <f t="shared" si="291"/>
        <v>6831012</v>
      </c>
    </row>
    <row r="9302" spans="1:5">
      <c r="A9302">
        <v>6801219</v>
      </c>
      <c r="B9302">
        <v>6831015</v>
      </c>
      <c r="C9302" s="293">
        <v>109800000</v>
      </c>
      <c r="D9302">
        <f t="shared" si="290"/>
        <v>6801219</v>
      </c>
      <c r="E9302">
        <f t="shared" si="291"/>
        <v>6831015</v>
      </c>
    </row>
    <row r="9303" spans="1:5">
      <c r="A9303">
        <v>6801220</v>
      </c>
      <c r="B9303">
        <v>6831016</v>
      </c>
      <c r="C9303" s="293">
        <v>113100000</v>
      </c>
      <c r="D9303">
        <f t="shared" si="290"/>
        <v>6801220</v>
      </c>
      <c r="E9303">
        <f t="shared" si="291"/>
        <v>6831016</v>
      </c>
    </row>
    <row r="9304" spans="1:5">
      <c r="A9304">
        <v>6801023</v>
      </c>
      <c r="B9304">
        <v>6832001</v>
      </c>
      <c r="C9304" s="293">
        <v>26500000</v>
      </c>
      <c r="D9304">
        <f t="shared" si="290"/>
        <v>6801023</v>
      </c>
      <c r="E9304">
        <f t="shared" si="291"/>
        <v>6832001</v>
      </c>
    </row>
    <row r="9305" spans="1:5">
      <c r="A9305">
        <v>6801024</v>
      </c>
      <c r="B9305">
        <v>6832002</v>
      </c>
      <c r="C9305" s="293">
        <v>26800000</v>
      </c>
      <c r="D9305">
        <f t="shared" si="290"/>
        <v>6801024</v>
      </c>
      <c r="E9305">
        <f t="shared" si="291"/>
        <v>6832002</v>
      </c>
    </row>
    <row r="9306" spans="1:5">
      <c r="A9306">
        <v>6801031</v>
      </c>
      <c r="B9306">
        <v>6832003</v>
      </c>
      <c r="C9306" s="293">
        <v>70700000</v>
      </c>
      <c r="D9306">
        <f t="shared" si="290"/>
        <v>6801031</v>
      </c>
      <c r="E9306">
        <f t="shared" si="291"/>
        <v>6832003</v>
      </c>
    </row>
    <row r="9307" spans="1:5">
      <c r="A9307">
        <v>6801034</v>
      </c>
      <c r="B9307">
        <v>6832004</v>
      </c>
      <c r="C9307" s="293">
        <v>21200000</v>
      </c>
      <c r="D9307">
        <f t="shared" si="290"/>
        <v>6801034</v>
      </c>
      <c r="E9307">
        <f t="shared" si="291"/>
        <v>6832004</v>
      </c>
    </row>
    <row r="9308" spans="1:5">
      <c r="A9308">
        <v>6801042</v>
      </c>
      <c r="B9308">
        <v>6832005</v>
      </c>
      <c r="C9308" s="293">
        <v>69300000</v>
      </c>
      <c r="D9308">
        <f t="shared" si="290"/>
        <v>6801042</v>
      </c>
      <c r="E9308">
        <f t="shared" si="291"/>
        <v>6832005</v>
      </c>
    </row>
    <row r="9309" spans="1:5">
      <c r="A9309">
        <v>6801044</v>
      </c>
      <c r="B9309">
        <v>6832006</v>
      </c>
      <c r="C9309" s="293">
        <v>22400000</v>
      </c>
      <c r="D9309">
        <f t="shared" si="290"/>
        <v>6801044</v>
      </c>
      <c r="E9309">
        <f t="shared" si="291"/>
        <v>6832006</v>
      </c>
    </row>
    <row r="9310" spans="1:5">
      <c r="A9310">
        <v>6801047</v>
      </c>
      <c r="B9310">
        <v>6832007</v>
      </c>
      <c r="C9310" s="293">
        <v>29900000</v>
      </c>
      <c r="D9310">
        <f t="shared" si="290"/>
        <v>6801047</v>
      </c>
      <c r="E9310">
        <f t="shared" si="291"/>
        <v>6832007</v>
      </c>
    </row>
    <row r="9311" spans="1:5">
      <c r="A9311">
        <v>6801048</v>
      </c>
      <c r="B9311">
        <v>6832008</v>
      </c>
      <c r="C9311" s="293">
        <v>28600000</v>
      </c>
      <c r="D9311">
        <f t="shared" si="290"/>
        <v>6801048</v>
      </c>
      <c r="E9311">
        <f t="shared" si="291"/>
        <v>6832008</v>
      </c>
    </row>
    <row r="9312" spans="1:5">
      <c r="A9312">
        <v>6801050</v>
      </c>
      <c r="B9312">
        <v>6832009</v>
      </c>
      <c r="C9312" s="293">
        <v>64900000</v>
      </c>
      <c r="D9312">
        <f t="shared" si="290"/>
        <v>6801050</v>
      </c>
      <c r="E9312">
        <f t="shared" si="291"/>
        <v>6832009</v>
      </c>
    </row>
    <row r="9313" spans="1:5">
      <c r="A9313">
        <v>6801054</v>
      </c>
      <c r="B9313">
        <v>6832010</v>
      </c>
      <c r="C9313" s="293">
        <v>49600000</v>
      </c>
      <c r="D9313">
        <f t="shared" si="290"/>
        <v>6801054</v>
      </c>
      <c r="E9313">
        <f t="shared" si="291"/>
        <v>6832010</v>
      </c>
    </row>
    <row r="9314" spans="1:5">
      <c r="A9314">
        <v>6801055</v>
      </c>
      <c r="B9314">
        <v>6832011</v>
      </c>
      <c r="C9314" s="293">
        <v>54700000</v>
      </c>
      <c r="D9314">
        <f t="shared" si="290"/>
        <v>6801055</v>
      </c>
      <c r="E9314">
        <f t="shared" si="291"/>
        <v>6832011</v>
      </c>
    </row>
    <row r="9315" spans="1:5">
      <c r="A9315">
        <v>6801057</v>
      </c>
      <c r="B9315">
        <v>6832012</v>
      </c>
      <c r="C9315" s="293">
        <v>52200000</v>
      </c>
      <c r="D9315">
        <f t="shared" si="290"/>
        <v>6801057</v>
      </c>
      <c r="E9315">
        <f t="shared" si="291"/>
        <v>6832012</v>
      </c>
    </row>
    <row r="9316" spans="1:5">
      <c r="A9316">
        <v>6801061</v>
      </c>
      <c r="B9316">
        <v>6832013</v>
      </c>
      <c r="C9316" s="293">
        <v>54700000</v>
      </c>
      <c r="D9316">
        <f t="shared" si="290"/>
        <v>6801061</v>
      </c>
      <c r="E9316">
        <f t="shared" si="291"/>
        <v>6832013</v>
      </c>
    </row>
    <row r="9317" spans="1:5">
      <c r="A9317">
        <v>6801062</v>
      </c>
      <c r="B9317">
        <v>6832014</v>
      </c>
      <c r="C9317" s="293">
        <v>49100000</v>
      </c>
      <c r="D9317">
        <f t="shared" si="290"/>
        <v>6801062</v>
      </c>
      <c r="E9317">
        <f t="shared" si="291"/>
        <v>6832014</v>
      </c>
    </row>
    <row r="9318" spans="1:5">
      <c r="A9318">
        <v>6801063</v>
      </c>
      <c r="B9318">
        <v>6832015</v>
      </c>
      <c r="C9318" s="293">
        <v>73100000</v>
      </c>
      <c r="D9318">
        <f t="shared" si="290"/>
        <v>6801063</v>
      </c>
      <c r="E9318">
        <f t="shared" si="291"/>
        <v>6832015</v>
      </c>
    </row>
    <row r="9319" spans="1:5">
      <c r="A9319">
        <v>6801064</v>
      </c>
      <c r="B9319">
        <v>6832016</v>
      </c>
      <c r="C9319" s="293">
        <v>76400000</v>
      </c>
      <c r="D9319">
        <f t="shared" si="290"/>
        <v>6801064</v>
      </c>
      <c r="E9319">
        <f t="shared" si="291"/>
        <v>6832016</v>
      </c>
    </row>
    <row r="9320" spans="1:5">
      <c r="A9320">
        <v>6801068</v>
      </c>
      <c r="B9320">
        <v>6832017</v>
      </c>
      <c r="C9320" s="293">
        <v>72000000</v>
      </c>
      <c r="D9320">
        <f t="shared" si="290"/>
        <v>6801068</v>
      </c>
      <c r="E9320">
        <f t="shared" si="291"/>
        <v>6832017</v>
      </c>
    </row>
    <row r="9321" spans="1:5">
      <c r="A9321">
        <v>6801070</v>
      </c>
      <c r="B9321">
        <v>6832018</v>
      </c>
      <c r="C9321" s="293">
        <v>59800000</v>
      </c>
      <c r="D9321">
        <f t="shared" si="290"/>
        <v>6801070</v>
      </c>
      <c r="E9321">
        <f t="shared" si="291"/>
        <v>6832018</v>
      </c>
    </row>
    <row r="9322" spans="1:5">
      <c r="A9322">
        <v>6801074</v>
      </c>
      <c r="B9322">
        <v>6832019</v>
      </c>
      <c r="C9322" s="293">
        <v>69000000</v>
      </c>
      <c r="D9322">
        <f t="shared" si="290"/>
        <v>6801074</v>
      </c>
      <c r="E9322">
        <f t="shared" si="291"/>
        <v>6832019</v>
      </c>
    </row>
    <row r="9323" spans="1:5">
      <c r="A9323">
        <v>6801078</v>
      </c>
      <c r="B9323">
        <v>6832020</v>
      </c>
      <c r="C9323" s="293">
        <v>69400000</v>
      </c>
      <c r="D9323">
        <f t="shared" si="290"/>
        <v>6801078</v>
      </c>
      <c r="E9323">
        <f t="shared" si="291"/>
        <v>6832020</v>
      </c>
    </row>
    <row r="9324" spans="1:5">
      <c r="A9324">
        <v>6801079</v>
      </c>
      <c r="B9324">
        <v>6832021</v>
      </c>
      <c r="C9324" s="293">
        <v>77000000</v>
      </c>
      <c r="D9324">
        <f t="shared" si="290"/>
        <v>6801079</v>
      </c>
      <c r="E9324">
        <f t="shared" si="291"/>
        <v>6832021</v>
      </c>
    </row>
    <row r="9325" spans="1:5">
      <c r="A9325">
        <v>6801090</v>
      </c>
      <c r="B9325">
        <v>6832022</v>
      </c>
      <c r="C9325" s="293">
        <v>70600000</v>
      </c>
      <c r="D9325">
        <f t="shared" si="290"/>
        <v>6801090</v>
      </c>
      <c r="E9325">
        <f t="shared" si="291"/>
        <v>6832022</v>
      </c>
    </row>
    <row r="9326" spans="1:5">
      <c r="A9326">
        <v>6801091</v>
      </c>
      <c r="B9326">
        <v>6832023</v>
      </c>
      <c r="C9326" s="293">
        <v>62800000</v>
      </c>
      <c r="D9326">
        <f t="shared" si="290"/>
        <v>6801091</v>
      </c>
      <c r="E9326">
        <f t="shared" si="291"/>
        <v>6832023</v>
      </c>
    </row>
    <row r="9327" spans="1:5">
      <c r="A9327">
        <v>6801092</v>
      </c>
      <c r="B9327">
        <v>6832024</v>
      </c>
      <c r="C9327" s="293">
        <v>70500000</v>
      </c>
      <c r="D9327">
        <f t="shared" si="290"/>
        <v>6801092</v>
      </c>
      <c r="E9327">
        <f t="shared" si="291"/>
        <v>6832024</v>
      </c>
    </row>
    <row r="9328" spans="1:5">
      <c r="A9328">
        <v>6801094</v>
      </c>
      <c r="B9328">
        <v>6832025</v>
      </c>
      <c r="C9328" s="293">
        <v>24700000</v>
      </c>
      <c r="D9328">
        <f t="shared" si="290"/>
        <v>6801094</v>
      </c>
      <c r="E9328">
        <f t="shared" si="291"/>
        <v>6832025</v>
      </c>
    </row>
    <row r="9329" spans="1:5">
      <c r="A9329">
        <v>6801096</v>
      </c>
      <c r="B9329">
        <v>6832026</v>
      </c>
      <c r="C9329" s="293">
        <v>53100000</v>
      </c>
      <c r="D9329">
        <f t="shared" si="290"/>
        <v>6801096</v>
      </c>
      <c r="E9329">
        <f t="shared" si="291"/>
        <v>6832026</v>
      </c>
    </row>
    <row r="9330" spans="1:5">
      <c r="A9330">
        <v>6801098</v>
      </c>
      <c r="B9330">
        <v>6832027</v>
      </c>
      <c r="C9330" s="293">
        <v>51900000</v>
      </c>
      <c r="D9330">
        <f t="shared" si="290"/>
        <v>6801098</v>
      </c>
      <c r="E9330">
        <f t="shared" si="291"/>
        <v>6832027</v>
      </c>
    </row>
    <row r="9331" spans="1:5">
      <c r="A9331">
        <v>6801102</v>
      </c>
      <c r="B9331">
        <v>6832028</v>
      </c>
      <c r="C9331" s="293">
        <v>54300000</v>
      </c>
      <c r="D9331">
        <f t="shared" si="290"/>
        <v>6801102</v>
      </c>
      <c r="E9331">
        <f t="shared" si="291"/>
        <v>6832028</v>
      </c>
    </row>
    <row r="9332" spans="1:5">
      <c r="A9332">
        <v>6801106</v>
      </c>
      <c r="B9332">
        <v>6832029</v>
      </c>
      <c r="C9332" s="293">
        <v>71700000</v>
      </c>
      <c r="D9332">
        <f t="shared" si="290"/>
        <v>6801106</v>
      </c>
      <c r="E9332">
        <f t="shared" si="291"/>
        <v>6832029</v>
      </c>
    </row>
    <row r="9333" spans="1:5">
      <c r="A9333">
        <v>6801108</v>
      </c>
      <c r="B9333">
        <v>6832030</v>
      </c>
      <c r="C9333" s="293">
        <v>56000000</v>
      </c>
      <c r="D9333">
        <f t="shared" si="290"/>
        <v>6801108</v>
      </c>
      <c r="E9333">
        <f t="shared" si="291"/>
        <v>6832030</v>
      </c>
    </row>
    <row r="9334" spans="1:5">
      <c r="A9334">
        <v>6801112</v>
      </c>
      <c r="B9334">
        <v>6832031</v>
      </c>
      <c r="C9334" s="293">
        <v>62000000</v>
      </c>
      <c r="D9334">
        <f t="shared" si="290"/>
        <v>6801112</v>
      </c>
      <c r="E9334">
        <f t="shared" si="291"/>
        <v>6832031</v>
      </c>
    </row>
    <row r="9335" spans="1:5">
      <c r="A9335">
        <v>6801113</v>
      </c>
      <c r="B9335">
        <v>6832032</v>
      </c>
      <c r="C9335" s="293">
        <v>47700000</v>
      </c>
      <c r="D9335">
        <f t="shared" si="290"/>
        <v>6801113</v>
      </c>
      <c r="E9335">
        <f t="shared" si="291"/>
        <v>6832032</v>
      </c>
    </row>
    <row r="9336" spans="1:5">
      <c r="A9336">
        <v>6801116</v>
      </c>
      <c r="B9336">
        <v>6832033</v>
      </c>
      <c r="C9336" s="293">
        <v>51500000</v>
      </c>
      <c r="D9336">
        <f t="shared" si="290"/>
        <v>6801116</v>
      </c>
      <c r="E9336">
        <f t="shared" si="291"/>
        <v>6832033</v>
      </c>
    </row>
    <row r="9337" spans="1:5">
      <c r="A9337">
        <v>6801121</v>
      </c>
      <c r="B9337">
        <v>6832034</v>
      </c>
      <c r="C9337" s="293">
        <v>58600000</v>
      </c>
      <c r="D9337">
        <f t="shared" si="290"/>
        <v>6801121</v>
      </c>
      <c r="E9337">
        <f t="shared" si="291"/>
        <v>6832034</v>
      </c>
    </row>
    <row r="9338" spans="1:5">
      <c r="A9338">
        <v>6801125</v>
      </c>
      <c r="B9338">
        <v>6832035</v>
      </c>
      <c r="C9338" s="293">
        <v>67200000</v>
      </c>
      <c r="D9338">
        <f t="shared" si="290"/>
        <v>6801125</v>
      </c>
      <c r="E9338">
        <f t="shared" si="291"/>
        <v>6832035</v>
      </c>
    </row>
    <row r="9339" spans="1:5">
      <c r="A9339">
        <v>6801133</v>
      </c>
      <c r="B9339">
        <v>6832036</v>
      </c>
      <c r="C9339" s="293">
        <v>23700000</v>
      </c>
      <c r="D9339">
        <f t="shared" si="290"/>
        <v>6801133</v>
      </c>
      <c r="E9339">
        <f t="shared" si="291"/>
        <v>6832036</v>
      </c>
    </row>
    <row r="9340" spans="1:5">
      <c r="A9340">
        <v>6801135</v>
      </c>
      <c r="B9340">
        <v>6832037</v>
      </c>
      <c r="C9340" s="293">
        <v>56000000</v>
      </c>
      <c r="D9340">
        <f t="shared" si="290"/>
        <v>6801135</v>
      </c>
      <c r="E9340">
        <f t="shared" si="291"/>
        <v>6832037</v>
      </c>
    </row>
    <row r="9341" spans="1:5">
      <c r="A9341">
        <v>6801136</v>
      </c>
      <c r="B9341">
        <v>6832038</v>
      </c>
      <c r="C9341" s="293">
        <v>59700000</v>
      </c>
      <c r="D9341">
        <f t="shared" si="290"/>
        <v>6801136</v>
      </c>
      <c r="E9341">
        <f t="shared" si="291"/>
        <v>6832038</v>
      </c>
    </row>
    <row r="9342" spans="1:5">
      <c r="A9342">
        <v>6801141</v>
      </c>
      <c r="B9342">
        <v>6832039</v>
      </c>
      <c r="C9342" s="293">
        <v>57700000</v>
      </c>
      <c r="D9342">
        <f t="shared" si="290"/>
        <v>6801141</v>
      </c>
      <c r="E9342">
        <f t="shared" si="291"/>
        <v>6832039</v>
      </c>
    </row>
    <row r="9343" spans="1:5">
      <c r="A9343">
        <v>6801148</v>
      </c>
      <c r="B9343">
        <v>6832040</v>
      </c>
      <c r="C9343" s="293">
        <v>67300000</v>
      </c>
      <c r="D9343">
        <f t="shared" si="290"/>
        <v>6801148</v>
      </c>
      <c r="E9343">
        <f t="shared" si="291"/>
        <v>6832040</v>
      </c>
    </row>
    <row r="9344" spans="1:5">
      <c r="A9344">
        <v>6801150</v>
      </c>
      <c r="B9344">
        <v>6832041</v>
      </c>
      <c r="C9344" s="293">
        <v>52200000</v>
      </c>
      <c r="D9344">
        <f t="shared" si="290"/>
        <v>6801150</v>
      </c>
      <c r="E9344">
        <f t="shared" si="291"/>
        <v>6832041</v>
      </c>
    </row>
    <row r="9345" spans="1:5">
      <c r="A9345">
        <v>6801154</v>
      </c>
      <c r="B9345">
        <v>6832042</v>
      </c>
      <c r="C9345" s="293">
        <v>58300000</v>
      </c>
      <c r="D9345">
        <f t="shared" si="290"/>
        <v>6801154</v>
      </c>
      <c r="E9345">
        <f t="shared" si="291"/>
        <v>6832042</v>
      </c>
    </row>
    <row r="9346" spans="1:5">
      <c r="A9346">
        <v>6801155</v>
      </c>
      <c r="B9346">
        <v>6832043</v>
      </c>
      <c r="C9346" s="293">
        <v>50600000</v>
      </c>
      <c r="D9346">
        <f t="shared" si="290"/>
        <v>6801155</v>
      </c>
      <c r="E9346">
        <f t="shared" si="291"/>
        <v>6832043</v>
      </c>
    </row>
    <row r="9347" spans="1:5">
      <c r="A9347">
        <v>6801161</v>
      </c>
      <c r="B9347">
        <v>6832044</v>
      </c>
      <c r="C9347" s="293">
        <v>52700000</v>
      </c>
      <c r="D9347">
        <f t="shared" ref="D9347:D9410" si="292">+A9347*1</f>
        <v>6801161</v>
      </c>
      <c r="E9347">
        <f t="shared" ref="E9347:E9410" si="293">+B9347*1</f>
        <v>6832044</v>
      </c>
    </row>
    <row r="9348" spans="1:5">
      <c r="A9348">
        <v>6801169</v>
      </c>
      <c r="B9348">
        <v>6832045</v>
      </c>
      <c r="C9348" s="293">
        <v>50500000</v>
      </c>
      <c r="D9348">
        <f t="shared" si="292"/>
        <v>6801169</v>
      </c>
      <c r="E9348">
        <f t="shared" si="293"/>
        <v>6832045</v>
      </c>
    </row>
    <row r="9349" spans="1:5">
      <c r="A9349">
        <v>6801170</v>
      </c>
      <c r="B9349">
        <v>6832046</v>
      </c>
      <c r="C9349" s="293">
        <v>50300000</v>
      </c>
      <c r="D9349">
        <f t="shared" si="292"/>
        <v>6801170</v>
      </c>
      <c r="E9349">
        <f t="shared" si="293"/>
        <v>6832046</v>
      </c>
    </row>
    <row r="9350" spans="1:5">
      <c r="A9350">
        <v>6801171</v>
      </c>
      <c r="B9350">
        <v>6832047</v>
      </c>
      <c r="C9350" s="293">
        <v>62300000</v>
      </c>
      <c r="D9350">
        <f t="shared" si="292"/>
        <v>6801171</v>
      </c>
      <c r="E9350">
        <f t="shared" si="293"/>
        <v>6832047</v>
      </c>
    </row>
    <row r="9351" spans="1:5">
      <c r="A9351">
        <v>6801173</v>
      </c>
      <c r="B9351">
        <v>6832048</v>
      </c>
      <c r="C9351" s="293">
        <v>65100000</v>
      </c>
      <c r="D9351">
        <f t="shared" si="292"/>
        <v>6801173</v>
      </c>
      <c r="E9351">
        <f t="shared" si="293"/>
        <v>6832048</v>
      </c>
    </row>
    <row r="9352" spans="1:5">
      <c r="A9352">
        <v>6801175</v>
      </c>
      <c r="B9352">
        <v>6832049</v>
      </c>
      <c r="C9352" s="293">
        <v>94100000</v>
      </c>
      <c r="D9352">
        <f t="shared" si="292"/>
        <v>6801175</v>
      </c>
      <c r="E9352">
        <f t="shared" si="293"/>
        <v>6832049</v>
      </c>
    </row>
    <row r="9353" spans="1:5">
      <c r="A9353">
        <v>6801176</v>
      </c>
      <c r="B9353">
        <v>6832050</v>
      </c>
      <c r="C9353" s="293">
        <v>91500000</v>
      </c>
      <c r="D9353">
        <f t="shared" si="292"/>
        <v>6801176</v>
      </c>
      <c r="E9353">
        <f t="shared" si="293"/>
        <v>6832050</v>
      </c>
    </row>
    <row r="9354" spans="1:5">
      <c r="A9354">
        <v>6801177</v>
      </c>
      <c r="B9354">
        <v>6832051</v>
      </c>
      <c r="C9354" s="293">
        <v>75500000</v>
      </c>
      <c r="D9354">
        <f t="shared" si="292"/>
        <v>6801177</v>
      </c>
      <c r="E9354">
        <f t="shared" si="293"/>
        <v>6832051</v>
      </c>
    </row>
    <row r="9355" spans="1:5">
      <c r="A9355">
        <v>6801178</v>
      </c>
      <c r="B9355">
        <v>6832052</v>
      </c>
      <c r="C9355" s="293">
        <v>83100000</v>
      </c>
      <c r="D9355">
        <f t="shared" si="292"/>
        <v>6801178</v>
      </c>
      <c r="E9355">
        <f t="shared" si="293"/>
        <v>6832052</v>
      </c>
    </row>
    <row r="9356" spans="1:5">
      <c r="A9356">
        <v>6801179</v>
      </c>
      <c r="B9356">
        <v>6832053</v>
      </c>
      <c r="C9356" s="293">
        <v>63600000</v>
      </c>
      <c r="D9356">
        <f t="shared" si="292"/>
        <v>6801179</v>
      </c>
      <c r="E9356">
        <f t="shared" si="293"/>
        <v>6832053</v>
      </c>
    </row>
    <row r="9357" spans="1:5">
      <c r="A9357">
        <v>6801181</v>
      </c>
      <c r="B9357">
        <v>6832054</v>
      </c>
      <c r="C9357" s="293">
        <v>73600000</v>
      </c>
      <c r="D9357">
        <f t="shared" si="292"/>
        <v>6801181</v>
      </c>
      <c r="E9357">
        <f t="shared" si="293"/>
        <v>6832054</v>
      </c>
    </row>
    <row r="9358" spans="1:5">
      <c r="A9358">
        <v>6801182</v>
      </c>
      <c r="B9358">
        <v>6832055</v>
      </c>
      <c r="C9358" s="293">
        <v>57200000</v>
      </c>
      <c r="D9358">
        <f t="shared" si="292"/>
        <v>6801182</v>
      </c>
      <c r="E9358">
        <f t="shared" si="293"/>
        <v>6832055</v>
      </c>
    </row>
    <row r="9359" spans="1:5">
      <c r="A9359">
        <v>6801183</v>
      </c>
      <c r="B9359">
        <v>6832056</v>
      </c>
      <c r="C9359" s="293">
        <v>54100000</v>
      </c>
      <c r="D9359">
        <f t="shared" si="292"/>
        <v>6801183</v>
      </c>
      <c r="E9359">
        <f t="shared" si="293"/>
        <v>6832056</v>
      </c>
    </row>
    <row r="9360" spans="1:5">
      <c r="A9360">
        <v>6801189</v>
      </c>
      <c r="B9360">
        <v>6832057</v>
      </c>
      <c r="C9360" s="293">
        <v>54800000</v>
      </c>
      <c r="D9360">
        <f t="shared" si="292"/>
        <v>6801189</v>
      </c>
      <c r="E9360">
        <f t="shared" si="293"/>
        <v>6832057</v>
      </c>
    </row>
    <row r="9361" spans="1:5">
      <c r="A9361">
        <v>6801191</v>
      </c>
      <c r="B9361">
        <v>6832058</v>
      </c>
      <c r="C9361" s="293">
        <v>62200000</v>
      </c>
      <c r="D9361">
        <f t="shared" si="292"/>
        <v>6801191</v>
      </c>
      <c r="E9361">
        <f t="shared" si="293"/>
        <v>6832058</v>
      </c>
    </row>
    <row r="9362" spans="1:5">
      <c r="A9362">
        <v>6801193</v>
      </c>
      <c r="B9362">
        <v>6832059</v>
      </c>
      <c r="C9362" s="293">
        <v>62300000</v>
      </c>
      <c r="D9362">
        <f t="shared" si="292"/>
        <v>6801193</v>
      </c>
      <c r="E9362">
        <f t="shared" si="293"/>
        <v>6832059</v>
      </c>
    </row>
    <row r="9363" spans="1:5">
      <c r="A9363">
        <v>6801194</v>
      </c>
      <c r="B9363">
        <v>6832060</v>
      </c>
      <c r="C9363" s="293">
        <v>91100000</v>
      </c>
      <c r="D9363">
        <f t="shared" si="292"/>
        <v>6801194</v>
      </c>
      <c r="E9363">
        <f t="shared" si="293"/>
        <v>6832060</v>
      </c>
    </row>
    <row r="9364" spans="1:5">
      <c r="A9364">
        <v>6801195</v>
      </c>
      <c r="B9364">
        <v>6832061</v>
      </c>
      <c r="C9364" s="293">
        <v>45400000</v>
      </c>
      <c r="D9364">
        <f t="shared" si="292"/>
        <v>6801195</v>
      </c>
      <c r="E9364">
        <f t="shared" si="293"/>
        <v>6832061</v>
      </c>
    </row>
    <row r="9365" spans="1:5">
      <c r="A9365">
        <v>6801200</v>
      </c>
      <c r="B9365">
        <v>6832062</v>
      </c>
      <c r="C9365" s="293">
        <v>67500000</v>
      </c>
      <c r="D9365">
        <f t="shared" si="292"/>
        <v>6801200</v>
      </c>
      <c r="E9365">
        <f t="shared" si="293"/>
        <v>6832062</v>
      </c>
    </row>
    <row r="9366" spans="1:5">
      <c r="A9366">
        <v>6801201</v>
      </c>
      <c r="B9366">
        <v>6832063</v>
      </c>
      <c r="C9366" s="293">
        <v>56200000</v>
      </c>
      <c r="D9366">
        <f t="shared" si="292"/>
        <v>6801201</v>
      </c>
      <c r="E9366">
        <f t="shared" si="293"/>
        <v>6832063</v>
      </c>
    </row>
    <row r="9367" spans="1:5">
      <c r="A9367">
        <v>6801202</v>
      </c>
      <c r="B9367">
        <v>6832064</v>
      </c>
      <c r="C9367" s="293">
        <v>61600000</v>
      </c>
      <c r="D9367">
        <f t="shared" si="292"/>
        <v>6801202</v>
      </c>
      <c r="E9367">
        <f t="shared" si="293"/>
        <v>6832064</v>
      </c>
    </row>
    <row r="9368" spans="1:5">
      <c r="A9368">
        <v>6801203</v>
      </c>
      <c r="B9368">
        <v>6832065</v>
      </c>
      <c r="C9368" s="293">
        <v>75900000</v>
      </c>
      <c r="D9368">
        <f t="shared" si="292"/>
        <v>6801203</v>
      </c>
      <c r="E9368">
        <f t="shared" si="293"/>
        <v>6832065</v>
      </c>
    </row>
    <row r="9369" spans="1:5">
      <c r="A9369">
        <v>6801207</v>
      </c>
      <c r="B9369">
        <v>6832066</v>
      </c>
      <c r="C9369" s="293">
        <v>57400000</v>
      </c>
      <c r="D9369">
        <f t="shared" si="292"/>
        <v>6801207</v>
      </c>
      <c r="E9369">
        <f t="shared" si="293"/>
        <v>6832066</v>
      </c>
    </row>
    <row r="9370" spans="1:5">
      <c r="A9370">
        <v>6801208</v>
      </c>
      <c r="B9370">
        <v>6832067</v>
      </c>
      <c r="C9370" s="293">
        <v>54100000</v>
      </c>
      <c r="D9370">
        <f t="shared" si="292"/>
        <v>6801208</v>
      </c>
      <c r="E9370">
        <f t="shared" si="293"/>
        <v>6832067</v>
      </c>
    </row>
    <row r="9371" spans="1:5">
      <c r="A9371">
        <v>6801209</v>
      </c>
      <c r="B9371">
        <v>6832068</v>
      </c>
      <c r="C9371" s="293">
        <v>46300000</v>
      </c>
      <c r="D9371">
        <f t="shared" si="292"/>
        <v>6801209</v>
      </c>
      <c r="E9371">
        <f t="shared" si="293"/>
        <v>6832068</v>
      </c>
    </row>
    <row r="9372" spans="1:5">
      <c r="A9372">
        <v>6801211</v>
      </c>
      <c r="B9372">
        <v>6832069</v>
      </c>
      <c r="C9372" s="293">
        <v>93600000</v>
      </c>
      <c r="D9372">
        <f t="shared" si="292"/>
        <v>6801211</v>
      </c>
      <c r="E9372">
        <f t="shared" si="293"/>
        <v>6832069</v>
      </c>
    </row>
    <row r="9373" spans="1:5">
      <c r="A9373">
        <v>6801212</v>
      </c>
      <c r="B9373">
        <v>6832070</v>
      </c>
      <c r="C9373" s="293">
        <v>100300000</v>
      </c>
      <c r="D9373">
        <f t="shared" si="292"/>
        <v>6801212</v>
      </c>
      <c r="E9373">
        <f t="shared" si="293"/>
        <v>6832070</v>
      </c>
    </row>
    <row r="9374" spans="1:5">
      <c r="A9374">
        <v>6801214</v>
      </c>
      <c r="B9374">
        <v>6832071</v>
      </c>
      <c r="C9374" s="293">
        <v>62200000</v>
      </c>
      <c r="D9374">
        <f t="shared" si="292"/>
        <v>6801214</v>
      </c>
      <c r="E9374">
        <f t="shared" si="293"/>
        <v>6832071</v>
      </c>
    </row>
    <row r="9375" spans="1:5">
      <c r="A9375">
        <v>6801215</v>
      </c>
      <c r="B9375">
        <v>6832072</v>
      </c>
      <c r="C9375" s="293">
        <v>65800000</v>
      </c>
      <c r="D9375">
        <f t="shared" si="292"/>
        <v>6801215</v>
      </c>
      <c r="E9375">
        <f t="shared" si="293"/>
        <v>6832072</v>
      </c>
    </row>
    <row r="9376" spans="1:5">
      <c r="A9376">
        <v>6801216</v>
      </c>
      <c r="B9376">
        <v>6832073</v>
      </c>
      <c r="C9376" s="293">
        <v>51100000</v>
      </c>
      <c r="D9376">
        <f t="shared" si="292"/>
        <v>6801216</v>
      </c>
      <c r="E9376">
        <f t="shared" si="293"/>
        <v>6832073</v>
      </c>
    </row>
    <row r="9377" spans="1:5">
      <c r="A9377">
        <v>6801221</v>
      </c>
      <c r="B9377">
        <v>6832074</v>
      </c>
      <c r="C9377" s="293">
        <v>73400000</v>
      </c>
      <c r="D9377">
        <f t="shared" si="292"/>
        <v>6801221</v>
      </c>
      <c r="E9377">
        <f t="shared" si="293"/>
        <v>6832074</v>
      </c>
    </row>
    <row r="9378" spans="1:5">
      <c r="A9378">
        <v>6801222</v>
      </c>
      <c r="B9378">
        <v>6832075</v>
      </c>
      <c r="C9378" s="293">
        <v>75600000</v>
      </c>
      <c r="D9378">
        <f t="shared" si="292"/>
        <v>6801222</v>
      </c>
      <c r="E9378">
        <f t="shared" si="293"/>
        <v>6832075</v>
      </c>
    </row>
    <row r="9379" spans="1:5">
      <c r="A9379">
        <v>6801224</v>
      </c>
      <c r="B9379">
        <v>6832076</v>
      </c>
      <c r="C9379" s="293">
        <v>96100000</v>
      </c>
      <c r="D9379">
        <f t="shared" si="292"/>
        <v>6801224</v>
      </c>
      <c r="E9379">
        <f t="shared" si="293"/>
        <v>6832076</v>
      </c>
    </row>
    <row r="9380" spans="1:5">
      <c r="A9380">
        <v>6801225</v>
      </c>
      <c r="B9380">
        <v>6832077</v>
      </c>
      <c r="C9380" s="293">
        <v>65900000</v>
      </c>
      <c r="D9380">
        <f t="shared" si="292"/>
        <v>6801225</v>
      </c>
      <c r="E9380">
        <f t="shared" si="293"/>
        <v>6832077</v>
      </c>
    </row>
    <row r="9381" spans="1:5">
      <c r="A9381">
        <v>6801227</v>
      </c>
      <c r="B9381">
        <v>6832078</v>
      </c>
      <c r="C9381" s="293">
        <v>85600000</v>
      </c>
      <c r="D9381">
        <f t="shared" si="292"/>
        <v>6801227</v>
      </c>
      <c r="E9381">
        <f t="shared" si="293"/>
        <v>6832078</v>
      </c>
    </row>
    <row r="9382" spans="1:5">
      <c r="A9382">
        <v>6801229</v>
      </c>
      <c r="B9382">
        <v>6832079</v>
      </c>
      <c r="C9382" s="293">
        <v>74500000</v>
      </c>
      <c r="D9382">
        <f t="shared" si="292"/>
        <v>6801229</v>
      </c>
      <c r="E9382">
        <f t="shared" si="293"/>
        <v>6832079</v>
      </c>
    </row>
    <row r="9383" spans="1:5">
      <c r="A9383">
        <v>6801231</v>
      </c>
      <c r="B9383">
        <v>6832080</v>
      </c>
      <c r="C9383" s="293">
        <v>63600000</v>
      </c>
      <c r="D9383">
        <f t="shared" si="292"/>
        <v>6801231</v>
      </c>
      <c r="E9383">
        <f t="shared" si="293"/>
        <v>6832080</v>
      </c>
    </row>
    <row r="9384" spans="1:5">
      <c r="A9384">
        <v>6801236</v>
      </c>
      <c r="B9384">
        <v>6832081</v>
      </c>
      <c r="C9384" s="293">
        <v>76600000</v>
      </c>
      <c r="D9384">
        <f t="shared" si="292"/>
        <v>6801236</v>
      </c>
      <c r="E9384">
        <f t="shared" si="293"/>
        <v>6832081</v>
      </c>
    </row>
    <row r="9385" spans="1:5">
      <c r="A9385">
        <v>6801237</v>
      </c>
      <c r="B9385">
        <v>6832082</v>
      </c>
      <c r="C9385" s="293">
        <v>77200000</v>
      </c>
      <c r="D9385">
        <f t="shared" si="292"/>
        <v>6801237</v>
      </c>
      <c r="E9385">
        <f t="shared" si="293"/>
        <v>6832082</v>
      </c>
    </row>
    <row r="9386" spans="1:5">
      <c r="A9386">
        <v>6801242</v>
      </c>
      <c r="B9386">
        <v>6832083</v>
      </c>
      <c r="C9386" s="293">
        <v>81200000</v>
      </c>
      <c r="D9386">
        <f t="shared" si="292"/>
        <v>6801242</v>
      </c>
      <c r="E9386">
        <f t="shared" si="293"/>
        <v>6832083</v>
      </c>
    </row>
    <row r="9387" spans="1:5">
      <c r="A9387">
        <v>6801243</v>
      </c>
      <c r="B9387">
        <v>6832084</v>
      </c>
      <c r="C9387" s="293">
        <v>70600000</v>
      </c>
      <c r="D9387">
        <f t="shared" si="292"/>
        <v>6801243</v>
      </c>
      <c r="E9387">
        <f t="shared" si="293"/>
        <v>6832084</v>
      </c>
    </row>
    <row r="9388" spans="1:5">
      <c r="A9388">
        <v>6801244</v>
      </c>
      <c r="B9388">
        <v>6832085</v>
      </c>
      <c r="C9388" s="293">
        <v>77000000</v>
      </c>
      <c r="D9388">
        <f t="shared" si="292"/>
        <v>6801244</v>
      </c>
      <c r="E9388">
        <f t="shared" si="293"/>
        <v>6832085</v>
      </c>
    </row>
    <row r="9389" spans="1:5">
      <c r="A9389">
        <v>6801245</v>
      </c>
      <c r="B9389">
        <v>6832086</v>
      </c>
      <c r="C9389" s="293">
        <v>110200000</v>
      </c>
      <c r="D9389">
        <f t="shared" si="292"/>
        <v>6801245</v>
      </c>
      <c r="E9389">
        <f t="shared" si="293"/>
        <v>6832086</v>
      </c>
    </row>
    <row r="9390" spans="1:5">
      <c r="A9390">
        <v>6801114</v>
      </c>
      <c r="B9390">
        <v>6832090</v>
      </c>
      <c r="C9390" s="293">
        <v>71600000</v>
      </c>
      <c r="D9390">
        <f t="shared" si="292"/>
        <v>6801114</v>
      </c>
      <c r="E9390">
        <f t="shared" si="293"/>
        <v>6832090</v>
      </c>
    </row>
    <row r="9391" spans="1:5">
      <c r="A9391">
        <v>6801235</v>
      </c>
      <c r="B9391">
        <v>6832091</v>
      </c>
      <c r="C9391" s="293">
        <v>83800000</v>
      </c>
      <c r="D9391">
        <f t="shared" si="292"/>
        <v>6801235</v>
      </c>
      <c r="E9391">
        <f t="shared" si="293"/>
        <v>6832091</v>
      </c>
    </row>
    <row r="9392" spans="1:5">
      <c r="A9392">
        <v>6801240</v>
      </c>
      <c r="B9392">
        <v>6832092</v>
      </c>
      <c r="C9392" s="293">
        <v>106500000</v>
      </c>
      <c r="D9392">
        <f t="shared" si="292"/>
        <v>6801240</v>
      </c>
      <c r="E9392">
        <f t="shared" si="293"/>
        <v>6832092</v>
      </c>
    </row>
    <row r="9393" spans="1:5">
      <c r="A9393">
        <v>6801003</v>
      </c>
      <c r="B9393">
        <v>6833001</v>
      </c>
      <c r="C9393" s="293">
        <v>32500000</v>
      </c>
      <c r="D9393">
        <f t="shared" si="292"/>
        <v>6801003</v>
      </c>
      <c r="E9393">
        <f t="shared" si="293"/>
        <v>6833001</v>
      </c>
    </row>
    <row r="9394" spans="1:5">
      <c r="A9394">
        <v>6801007</v>
      </c>
      <c r="B9394">
        <v>6833002</v>
      </c>
      <c r="C9394" s="293">
        <v>35400000</v>
      </c>
      <c r="D9394">
        <f t="shared" si="292"/>
        <v>6801007</v>
      </c>
      <c r="E9394">
        <f t="shared" si="293"/>
        <v>6833002</v>
      </c>
    </row>
    <row r="9395" spans="1:5">
      <c r="A9395">
        <v>6801012</v>
      </c>
      <c r="B9395">
        <v>6833003</v>
      </c>
      <c r="C9395" s="293">
        <v>42300000</v>
      </c>
      <c r="D9395">
        <f t="shared" si="292"/>
        <v>6801012</v>
      </c>
      <c r="E9395">
        <f t="shared" si="293"/>
        <v>6833003</v>
      </c>
    </row>
    <row r="9396" spans="1:5">
      <c r="A9396">
        <v>6801017</v>
      </c>
      <c r="B9396">
        <v>6833004</v>
      </c>
      <c r="C9396" s="293">
        <v>24800000</v>
      </c>
      <c r="D9396">
        <f t="shared" si="292"/>
        <v>6801017</v>
      </c>
      <c r="E9396">
        <f t="shared" si="293"/>
        <v>6833004</v>
      </c>
    </row>
    <row r="9397" spans="1:5">
      <c r="A9397">
        <v>6801019</v>
      </c>
      <c r="B9397">
        <v>6833005</v>
      </c>
      <c r="C9397" s="293">
        <v>32000000</v>
      </c>
      <c r="D9397">
        <f t="shared" si="292"/>
        <v>6801019</v>
      </c>
      <c r="E9397">
        <f t="shared" si="293"/>
        <v>6833005</v>
      </c>
    </row>
    <row r="9398" spans="1:5">
      <c r="A9398">
        <v>6801020</v>
      </c>
      <c r="B9398">
        <v>6833006</v>
      </c>
      <c r="C9398" s="293">
        <v>48300000</v>
      </c>
      <c r="D9398">
        <f t="shared" si="292"/>
        <v>6801020</v>
      </c>
      <c r="E9398">
        <f t="shared" si="293"/>
        <v>6833006</v>
      </c>
    </row>
    <row r="9399" spans="1:5">
      <c r="A9399">
        <v>6801021</v>
      </c>
      <c r="B9399">
        <v>6833007</v>
      </c>
      <c r="C9399" s="293">
        <v>31400000</v>
      </c>
      <c r="D9399">
        <f t="shared" si="292"/>
        <v>6801021</v>
      </c>
      <c r="E9399">
        <f t="shared" si="293"/>
        <v>6833007</v>
      </c>
    </row>
    <row r="9400" spans="1:5">
      <c r="A9400">
        <v>6801025</v>
      </c>
      <c r="B9400">
        <v>6833008</v>
      </c>
      <c r="C9400" s="293">
        <v>53700000</v>
      </c>
      <c r="D9400">
        <f t="shared" si="292"/>
        <v>6801025</v>
      </c>
      <c r="E9400">
        <f t="shared" si="293"/>
        <v>6833008</v>
      </c>
    </row>
    <row r="9401" spans="1:5">
      <c r="A9401">
        <v>6801027</v>
      </c>
      <c r="B9401">
        <v>6833009</v>
      </c>
      <c r="C9401" s="293">
        <v>32800000</v>
      </c>
      <c r="D9401">
        <f t="shared" si="292"/>
        <v>6801027</v>
      </c>
      <c r="E9401">
        <f t="shared" si="293"/>
        <v>6833009</v>
      </c>
    </row>
    <row r="9402" spans="1:5">
      <c r="A9402">
        <v>6801028</v>
      </c>
      <c r="B9402">
        <v>6833010</v>
      </c>
      <c r="C9402" s="293">
        <v>60800000</v>
      </c>
      <c r="D9402">
        <f t="shared" si="292"/>
        <v>6801028</v>
      </c>
      <c r="E9402">
        <f t="shared" si="293"/>
        <v>6833010</v>
      </c>
    </row>
    <row r="9403" spans="1:5">
      <c r="A9403">
        <v>6801029</v>
      </c>
      <c r="B9403">
        <v>6833011</v>
      </c>
      <c r="C9403" s="293">
        <v>58300000</v>
      </c>
      <c r="D9403">
        <f t="shared" si="292"/>
        <v>6801029</v>
      </c>
      <c r="E9403">
        <f t="shared" si="293"/>
        <v>6833011</v>
      </c>
    </row>
    <row r="9404" spans="1:5">
      <c r="A9404">
        <v>6801030</v>
      </c>
      <c r="B9404">
        <v>6833012</v>
      </c>
      <c r="C9404" s="293">
        <v>34100000</v>
      </c>
      <c r="D9404">
        <f t="shared" si="292"/>
        <v>6801030</v>
      </c>
      <c r="E9404">
        <f t="shared" si="293"/>
        <v>6833012</v>
      </c>
    </row>
    <row r="9405" spans="1:5">
      <c r="A9405">
        <v>6801032</v>
      </c>
      <c r="B9405">
        <v>6833013</v>
      </c>
      <c r="C9405" s="293">
        <v>58900000</v>
      </c>
      <c r="D9405">
        <f t="shared" si="292"/>
        <v>6801032</v>
      </c>
      <c r="E9405">
        <f t="shared" si="293"/>
        <v>6833013</v>
      </c>
    </row>
    <row r="9406" spans="1:5">
      <c r="A9406">
        <v>6801035</v>
      </c>
      <c r="B9406">
        <v>6833014</v>
      </c>
      <c r="C9406" s="293">
        <v>32000000</v>
      </c>
      <c r="D9406">
        <f t="shared" si="292"/>
        <v>6801035</v>
      </c>
      <c r="E9406">
        <f t="shared" si="293"/>
        <v>6833014</v>
      </c>
    </row>
    <row r="9407" spans="1:5">
      <c r="A9407">
        <v>6801036</v>
      </c>
      <c r="B9407">
        <v>6833015</v>
      </c>
      <c r="C9407" s="293">
        <v>34100000</v>
      </c>
      <c r="D9407">
        <f t="shared" si="292"/>
        <v>6801036</v>
      </c>
      <c r="E9407">
        <f t="shared" si="293"/>
        <v>6833015</v>
      </c>
    </row>
    <row r="9408" spans="1:5">
      <c r="A9408">
        <v>6801040</v>
      </c>
      <c r="B9408">
        <v>6833016</v>
      </c>
      <c r="C9408" s="293">
        <v>57800000</v>
      </c>
      <c r="D9408">
        <f t="shared" si="292"/>
        <v>6801040</v>
      </c>
      <c r="E9408">
        <f t="shared" si="293"/>
        <v>6833016</v>
      </c>
    </row>
    <row r="9409" spans="1:5">
      <c r="A9409">
        <v>6801041</v>
      </c>
      <c r="B9409">
        <v>6833017</v>
      </c>
      <c r="C9409" s="293">
        <v>73400000</v>
      </c>
      <c r="D9409">
        <f t="shared" si="292"/>
        <v>6801041</v>
      </c>
      <c r="E9409">
        <f t="shared" si="293"/>
        <v>6833017</v>
      </c>
    </row>
    <row r="9410" spans="1:5">
      <c r="A9410">
        <v>6801043</v>
      </c>
      <c r="B9410">
        <v>6833018</v>
      </c>
      <c r="C9410" s="293">
        <v>70800000</v>
      </c>
      <c r="D9410">
        <f t="shared" si="292"/>
        <v>6801043</v>
      </c>
      <c r="E9410">
        <f t="shared" si="293"/>
        <v>6833018</v>
      </c>
    </row>
    <row r="9411" spans="1:5">
      <c r="A9411">
        <v>6801045</v>
      </c>
      <c r="B9411">
        <v>6833019</v>
      </c>
      <c r="C9411" s="293">
        <v>58200000</v>
      </c>
      <c r="D9411">
        <f t="shared" ref="D9411:D9474" si="294">+A9411*1</f>
        <v>6801045</v>
      </c>
      <c r="E9411">
        <f t="shared" ref="E9411:E9474" si="295">+B9411*1</f>
        <v>6833019</v>
      </c>
    </row>
    <row r="9412" spans="1:5">
      <c r="A9412">
        <v>6801052</v>
      </c>
      <c r="B9412">
        <v>6833020</v>
      </c>
      <c r="C9412" s="293">
        <v>58000000</v>
      </c>
      <c r="D9412">
        <f t="shared" si="294"/>
        <v>6801052</v>
      </c>
      <c r="E9412">
        <f t="shared" si="295"/>
        <v>6833020</v>
      </c>
    </row>
    <row r="9413" spans="1:5">
      <c r="A9413">
        <v>6801053</v>
      </c>
      <c r="B9413">
        <v>6833021</v>
      </c>
      <c r="C9413" s="293">
        <v>59800000</v>
      </c>
      <c r="D9413">
        <f t="shared" si="294"/>
        <v>6801053</v>
      </c>
      <c r="E9413">
        <f t="shared" si="295"/>
        <v>6833021</v>
      </c>
    </row>
    <row r="9414" spans="1:5">
      <c r="A9414">
        <v>6801056</v>
      </c>
      <c r="B9414">
        <v>6833022</v>
      </c>
      <c r="C9414" s="293">
        <v>73500000</v>
      </c>
      <c r="D9414">
        <f t="shared" si="294"/>
        <v>6801056</v>
      </c>
      <c r="E9414">
        <f t="shared" si="295"/>
        <v>6833022</v>
      </c>
    </row>
    <row r="9415" spans="1:5">
      <c r="A9415">
        <v>6801059</v>
      </c>
      <c r="B9415">
        <v>6833023</v>
      </c>
      <c r="C9415" s="293">
        <v>67100000</v>
      </c>
      <c r="D9415">
        <f t="shared" si="294"/>
        <v>6801059</v>
      </c>
      <c r="E9415">
        <f t="shared" si="295"/>
        <v>6833023</v>
      </c>
    </row>
    <row r="9416" spans="1:5">
      <c r="A9416">
        <v>6801060</v>
      </c>
      <c r="B9416">
        <v>6833024</v>
      </c>
      <c r="C9416" s="293">
        <v>59000000</v>
      </c>
      <c r="D9416">
        <f t="shared" si="294"/>
        <v>6801060</v>
      </c>
      <c r="E9416">
        <f t="shared" si="295"/>
        <v>6833024</v>
      </c>
    </row>
    <row r="9417" spans="1:5">
      <c r="A9417">
        <v>6801065</v>
      </c>
      <c r="B9417">
        <v>6833025</v>
      </c>
      <c r="C9417" s="293">
        <v>56000000</v>
      </c>
      <c r="D9417">
        <f t="shared" si="294"/>
        <v>6801065</v>
      </c>
      <c r="E9417">
        <f t="shared" si="295"/>
        <v>6833025</v>
      </c>
    </row>
    <row r="9418" spans="1:5">
      <c r="A9418">
        <v>6801071</v>
      </c>
      <c r="B9418">
        <v>6833026</v>
      </c>
      <c r="C9418" s="293">
        <v>58300000</v>
      </c>
      <c r="D9418">
        <f t="shared" si="294"/>
        <v>6801071</v>
      </c>
      <c r="E9418">
        <f t="shared" si="295"/>
        <v>6833026</v>
      </c>
    </row>
    <row r="9419" spans="1:5">
      <c r="A9419">
        <v>6801086</v>
      </c>
      <c r="B9419">
        <v>6833027</v>
      </c>
      <c r="C9419" s="293">
        <v>69200000</v>
      </c>
      <c r="D9419">
        <f t="shared" si="294"/>
        <v>6801086</v>
      </c>
      <c r="E9419">
        <f t="shared" si="295"/>
        <v>6833027</v>
      </c>
    </row>
    <row r="9420" spans="1:5">
      <c r="A9420">
        <v>6801089</v>
      </c>
      <c r="B9420">
        <v>6833028</v>
      </c>
      <c r="C9420" s="293">
        <v>47900000</v>
      </c>
      <c r="D9420">
        <f t="shared" si="294"/>
        <v>6801089</v>
      </c>
      <c r="E9420">
        <f t="shared" si="295"/>
        <v>6833028</v>
      </c>
    </row>
    <row r="9421" spans="1:5">
      <c r="A9421">
        <v>6801101</v>
      </c>
      <c r="B9421">
        <v>6833029</v>
      </c>
      <c r="C9421" s="293">
        <v>72500000</v>
      </c>
      <c r="D9421">
        <f t="shared" si="294"/>
        <v>6801101</v>
      </c>
      <c r="E9421">
        <f t="shared" si="295"/>
        <v>6833029</v>
      </c>
    </row>
    <row r="9422" spans="1:5">
      <c r="A9422">
        <v>6801117</v>
      </c>
      <c r="B9422">
        <v>6833031</v>
      </c>
      <c r="C9422" s="293">
        <v>100200000</v>
      </c>
      <c r="D9422">
        <f t="shared" si="294"/>
        <v>6801117</v>
      </c>
      <c r="E9422">
        <f t="shared" si="295"/>
        <v>6833031</v>
      </c>
    </row>
    <row r="9423" spans="1:5">
      <c r="A9423">
        <v>6801128</v>
      </c>
      <c r="B9423">
        <v>6833032</v>
      </c>
      <c r="C9423" s="293">
        <v>61700000</v>
      </c>
      <c r="D9423">
        <f t="shared" si="294"/>
        <v>6801128</v>
      </c>
      <c r="E9423">
        <f t="shared" si="295"/>
        <v>6833032</v>
      </c>
    </row>
    <row r="9424" spans="1:5">
      <c r="A9424">
        <v>6801129</v>
      </c>
      <c r="B9424">
        <v>6833033</v>
      </c>
      <c r="C9424" s="293">
        <v>69800000</v>
      </c>
      <c r="D9424">
        <f t="shared" si="294"/>
        <v>6801129</v>
      </c>
      <c r="E9424">
        <f t="shared" si="295"/>
        <v>6833033</v>
      </c>
    </row>
    <row r="9425" spans="1:5">
      <c r="A9425">
        <v>6801137</v>
      </c>
      <c r="B9425">
        <v>6833034</v>
      </c>
      <c r="C9425" s="293">
        <v>57100000</v>
      </c>
      <c r="D9425">
        <f t="shared" si="294"/>
        <v>6801137</v>
      </c>
      <c r="E9425">
        <f t="shared" si="295"/>
        <v>6833034</v>
      </c>
    </row>
    <row r="9426" spans="1:5">
      <c r="A9426">
        <v>6801138</v>
      </c>
      <c r="B9426">
        <v>6833035</v>
      </c>
      <c r="C9426" s="293">
        <v>58800000</v>
      </c>
      <c r="D9426">
        <f t="shared" si="294"/>
        <v>6801138</v>
      </c>
      <c r="E9426">
        <f t="shared" si="295"/>
        <v>6833035</v>
      </c>
    </row>
    <row r="9427" spans="1:5">
      <c r="A9427">
        <v>6801139</v>
      </c>
      <c r="B9427">
        <v>6833036</v>
      </c>
      <c r="C9427" s="293">
        <v>44500000</v>
      </c>
      <c r="D9427">
        <f t="shared" si="294"/>
        <v>6801139</v>
      </c>
      <c r="E9427">
        <f t="shared" si="295"/>
        <v>6833036</v>
      </c>
    </row>
    <row r="9428" spans="1:5">
      <c r="A9428">
        <v>6801140</v>
      </c>
      <c r="B9428">
        <v>6833037</v>
      </c>
      <c r="C9428" s="293">
        <v>32500000</v>
      </c>
      <c r="D9428">
        <f t="shared" si="294"/>
        <v>6801140</v>
      </c>
      <c r="E9428">
        <f t="shared" si="295"/>
        <v>6833037</v>
      </c>
    </row>
    <row r="9429" spans="1:5">
      <c r="A9429">
        <v>6801142</v>
      </c>
      <c r="B9429">
        <v>6833038</v>
      </c>
      <c r="C9429" s="293">
        <v>87400000</v>
      </c>
      <c r="D9429">
        <f t="shared" si="294"/>
        <v>6801142</v>
      </c>
      <c r="E9429">
        <f t="shared" si="295"/>
        <v>6833038</v>
      </c>
    </row>
    <row r="9430" spans="1:5">
      <c r="A9430">
        <v>6801143</v>
      </c>
      <c r="B9430">
        <v>6833039</v>
      </c>
      <c r="C9430" s="293">
        <v>87900000</v>
      </c>
      <c r="D9430">
        <f t="shared" si="294"/>
        <v>6801143</v>
      </c>
      <c r="E9430">
        <f t="shared" si="295"/>
        <v>6833039</v>
      </c>
    </row>
    <row r="9431" spans="1:5">
      <c r="A9431">
        <v>6801151</v>
      </c>
      <c r="B9431">
        <v>6833040</v>
      </c>
      <c r="C9431" s="293">
        <v>81000000</v>
      </c>
      <c r="D9431">
        <f t="shared" si="294"/>
        <v>6801151</v>
      </c>
      <c r="E9431">
        <f t="shared" si="295"/>
        <v>6833040</v>
      </c>
    </row>
    <row r="9432" spans="1:5">
      <c r="A9432">
        <v>6801152</v>
      </c>
      <c r="B9432">
        <v>6833041</v>
      </c>
      <c r="C9432" s="293">
        <v>59900000</v>
      </c>
      <c r="D9432">
        <f t="shared" si="294"/>
        <v>6801152</v>
      </c>
      <c r="E9432">
        <f t="shared" si="295"/>
        <v>6833041</v>
      </c>
    </row>
    <row r="9433" spans="1:5">
      <c r="A9433">
        <v>6801156</v>
      </c>
      <c r="B9433">
        <v>6833042</v>
      </c>
      <c r="C9433" s="293">
        <v>93000000</v>
      </c>
      <c r="D9433">
        <f t="shared" si="294"/>
        <v>6801156</v>
      </c>
      <c r="E9433">
        <f t="shared" si="295"/>
        <v>6833042</v>
      </c>
    </row>
    <row r="9434" spans="1:5">
      <c r="A9434">
        <v>6801158</v>
      </c>
      <c r="B9434">
        <v>6833043</v>
      </c>
      <c r="C9434" s="293">
        <v>86700000</v>
      </c>
      <c r="D9434">
        <f t="shared" si="294"/>
        <v>6801158</v>
      </c>
      <c r="E9434">
        <f t="shared" si="295"/>
        <v>6833043</v>
      </c>
    </row>
    <row r="9435" spans="1:5">
      <c r="A9435">
        <v>6801160</v>
      </c>
      <c r="B9435">
        <v>6833044</v>
      </c>
      <c r="C9435" s="293">
        <v>69200000</v>
      </c>
      <c r="D9435">
        <f t="shared" si="294"/>
        <v>6801160</v>
      </c>
      <c r="E9435">
        <f t="shared" si="295"/>
        <v>6833044</v>
      </c>
    </row>
    <row r="9436" spans="1:5">
      <c r="A9436">
        <v>6801164</v>
      </c>
      <c r="B9436">
        <v>6833045</v>
      </c>
      <c r="C9436" s="293">
        <v>80300000</v>
      </c>
      <c r="D9436">
        <f t="shared" si="294"/>
        <v>6801164</v>
      </c>
      <c r="E9436">
        <f t="shared" si="295"/>
        <v>6833045</v>
      </c>
    </row>
    <row r="9437" spans="1:5">
      <c r="A9437">
        <v>6801167</v>
      </c>
      <c r="B9437">
        <v>6833046</v>
      </c>
      <c r="C9437" s="293">
        <v>65600000</v>
      </c>
      <c r="D9437">
        <f t="shared" si="294"/>
        <v>6801167</v>
      </c>
      <c r="E9437">
        <f t="shared" si="295"/>
        <v>6833046</v>
      </c>
    </row>
    <row r="9438" spans="1:5">
      <c r="A9438">
        <v>6801172</v>
      </c>
      <c r="B9438">
        <v>6833047</v>
      </c>
      <c r="C9438" s="293">
        <v>73500000</v>
      </c>
      <c r="D9438">
        <f t="shared" si="294"/>
        <v>6801172</v>
      </c>
      <c r="E9438">
        <f t="shared" si="295"/>
        <v>6833047</v>
      </c>
    </row>
    <row r="9439" spans="1:5">
      <c r="A9439">
        <v>6801174</v>
      </c>
      <c r="B9439">
        <v>6833048</v>
      </c>
      <c r="C9439" s="293">
        <v>39900000</v>
      </c>
      <c r="D9439">
        <f t="shared" si="294"/>
        <v>6801174</v>
      </c>
      <c r="E9439">
        <f t="shared" si="295"/>
        <v>6833048</v>
      </c>
    </row>
    <row r="9440" spans="1:5">
      <c r="A9440">
        <v>6801180</v>
      </c>
      <c r="B9440">
        <v>6833049</v>
      </c>
      <c r="C9440" s="293">
        <v>88100000</v>
      </c>
      <c r="D9440">
        <f t="shared" si="294"/>
        <v>6801180</v>
      </c>
      <c r="E9440">
        <f t="shared" si="295"/>
        <v>6833049</v>
      </c>
    </row>
    <row r="9441" spans="1:5">
      <c r="A9441">
        <v>6801185</v>
      </c>
      <c r="B9441">
        <v>6833050</v>
      </c>
      <c r="C9441" s="293">
        <v>53100000</v>
      </c>
      <c r="D9441">
        <f t="shared" si="294"/>
        <v>6801185</v>
      </c>
      <c r="E9441">
        <f t="shared" si="295"/>
        <v>6833050</v>
      </c>
    </row>
    <row r="9442" spans="1:5">
      <c r="A9442">
        <v>6801186</v>
      </c>
      <c r="B9442">
        <v>6833051</v>
      </c>
      <c r="C9442" s="293">
        <v>55300000</v>
      </c>
      <c r="D9442">
        <f t="shared" si="294"/>
        <v>6801186</v>
      </c>
      <c r="E9442">
        <f t="shared" si="295"/>
        <v>6833051</v>
      </c>
    </row>
    <row r="9443" spans="1:5">
      <c r="A9443">
        <v>6801187</v>
      </c>
      <c r="B9443">
        <v>6833052</v>
      </c>
      <c r="C9443" s="293">
        <v>56700000</v>
      </c>
      <c r="D9443">
        <f t="shared" si="294"/>
        <v>6801187</v>
      </c>
      <c r="E9443">
        <f t="shared" si="295"/>
        <v>6833052</v>
      </c>
    </row>
    <row r="9444" spans="1:5">
      <c r="A9444">
        <v>6801188</v>
      </c>
      <c r="B9444">
        <v>6833053</v>
      </c>
      <c r="C9444" s="293">
        <v>62600000</v>
      </c>
      <c r="D9444">
        <f t="shared" si="294"/>
        <v>6801188</v>
      </c>
      <c r="E9444">
        <f t="shared" si="295"/>
        <v>6833053</v>
      </c>
    </row>
    <row r="9445" spans="1:5">
      <c r="A9445">
        <v>6801190</v>
      </c>
      <c r="B9445">
        <v>6833054</v>
      </c>
      <c r="C9445" s="293">
        <v>117400000</v>
      </c>
      <c r="D9445">
        <f t="shared" si="294"/>
        <v>6801190</v>
      </c>
      <c r="E9445">
        <f t="shared" si="295"/>
        <v>6833054</v>
      </c>
    </row>
    <row r="9446" spans="1:5">
      <c r="A9446">
        <v>6801205</v>
      </c>
      <c r="B9446">
        <v>6833055</v>
      </c>
      <c r="C9446" s="293">
        <v>155700000</v>
      </c>
      <c r="D9446">
        <f t="shared" si="294"/>
        <v>6801205</v>
      </c>
      <c r="E9446">
        <f t="shared" si="295"/>
        <v>6833055</v>
      </c>
    </row>
    <row r="9447" spans="1:5">
      <c r="A9447">
        <v>6801206</v>
      </c>
      <c r="B9447">
        <v>6833056</v>
      </c>
      <c r="C9447" s="293">
        <v>170600000</v>
      </c>
      <c r="D9447">
        <f t="shared" si="294"/>
        <v>6801206</v>
      </c>
      <c r="E9447">
        <f t="shared" si="295"/>
        <v>6833056</v>
      </c>
    </row>
    <row r="9448" spans="1:5">
      <c r="A9448">
        <v>6801213</v>
      </c>
      <c r="B9448">
        <v>6833057</v>
      </c>
      <c r="C9448" s="293">
        <v>91400000</v>
      </c>
      <c r="D9448">
        <f t="shared" si="294"/>
        <v>6801213</v>
      </c>
      <c r="E9448">
        <f t="shared" si="295"/>
        <v>6833057</v>
      </c>
    </row>
    <row r="9449" spans="1:5">
      <c r="A9449">
        <v>6801217</v>
      </c>
      <c r="B9449">
        <v>6833058</v>
      </c>
      <c r="C9449" s="293">
        <v>69900000</v>
      </c>
      <c r="D9449">
        <f t="shared" si="294"/>
        <v>6801217</v>
      </c>
      <c r="E9449">
        <f t="shared" si="295"/>
        <v>6833058</v>
      </c>
    </row>
    <row r="9450" spans="1:5">
      <c r="A9450">
        <v>6801218</v>
      </c>
      <c r="B9450">
        <v>6833059</v>
      </c>
      <c r="C9450" s="293">
        <v>72900000</v>
      </c>
      <c r="D9450">
        <f t="shared" si="294"/>
        <v>6801218</v>
      </c>
      <c r="E9450">
        <f t="shared" si="295"/>
        <v>6833059</v>
      </c>
    </row>
    <row r="9451" spans="1:5">
      <c r="A9451">
        <v>6801223</v>
      </c>
      <c r="B9451">
        <v>6833060</v>
      </c>
      <c r="C9451" s="293">
        <v>63900000</v>
      </c>
      <c r="D9451">
        <f t="shared" si="294"/>
        <v>6801223</v>
      </c>
      <c r="E9451">
        <f t="shared" si="295"/>
        <v>6833060</v>
      </c>
    </row>
    <row r="9452" spans="1:5">
      <c r="A9452">
        <v>6801226</v>
      </c>
      <c r="B9452">
        <v>6833061</v>
      </c>
      <c r="C9452" s="293">
        <v>175900000</v>
      </c>
      <c r="D9452">
        <f t="shared" si="294"/>
        <v>6801226</v>
      </c>
      <c r="E9452">
        <f t="shared" si="295"/>
        <v>6833061</v>
      </c>
    </row>
    <row r="9453" spans="1:5">
      <c r="A9453">
        <v>6801232</v>
      </c>
      <c r="B9453">
        <v>6833062</v>
      </c>
      <c r="C9453" s="293">
        <v>68400000</v>
      </c>
      <c r="D9453">
        <f t="shared" si="294"/>
        <v>6801232</v>
      </c>
      <c r="E9453">
        <f t="shared" si="295"/>
        <v>6833062</v>
      </c>
    </row>
    <row r="9454" spans="1:5">
      <c r="A9454">
        <v>6801241</v>
      </c>
      <c r="B9454">
        <v>6833063</v>
      </c>
      <c r="C9454" s="293">
        <v>72600000</v>
      </c>
      <c r="D9454">
        <f t="shared" si="294"/>
        <v>6801241</v>
      </c>
      <c r="E9454">
        <f t="shared" si="295"/>
        <v>6833063</v>
      </c>
    </row>
    <row r="9455" spans="1:5">
      <c r="A9455">
        <v>6801198</v>
      </c>
      <c r="B9455">
        <v>6833065</v>
      </c>
      <c r="C9455" s="293">
        <v>103000000</v>
      </c>
      <c r="D9455">
        <f t="shared" si="294"/>
        <v>6801198</v>
      </c>
      <c r="E9455">
        <f t="shared" si="295"/>
        <v>6833065</v>
      </c>
    </row>
    <row r="9456" spans="1:5">
      <c r="A9456">
        <v>6801199</v>
      </c>
      <c r="B9456">
        <v>6833066</v>
      </c>
      <c r="C9456" s="293">
        <v>108500000</v>
      </c>
      <c r="D9456">
        <f t="shared" si="294"/>
        <v>6801199</v>
      </c>
      <c r="E9456">
        <f t="shared" si="295"/>
        <v>6833066</v>
      </c>
    </row>
    <row r="9457" spans="1:5">
      <c r="A9457">
        <v>6801149</v>
      </c>
      <c r="B9457">
        <v>6834001</v>
      </c>
      <c r="C9457" s="293">
        <v>64500000</v>
      </c>
      <c r="D9457">
        <f t="shared" si="294"/>
        <v>6801149</v>
      </c>
      <c r="E9457">
        <f t="shared" si="295"/>
        <v>6834001</v>
      </c>
    </row>
    <row r="9458" spans="1:5">
      <c r="A9458">
        <v>6801184</v>
      </c>
      <c r="B9458">
        <v>6834002</v>
      </c>
      <c r="C9458" s="293">
        <v>97000000</v>
      </c>
      <c r="D9458">
        <f t="shared" si="294"/>
        <v>6801184</v>
      </c>
      <c r="E9458">
        <f t="shared" si="295"/>
        <v>6834002</v>
      </c>
    </row>
    <row r="9459" spans="1:5">
      <c r="A9459">
        <v>6806001</v>
      </c>
      <c r="B9459">
        <v>6834003</v>
      </c>
      <c r="C9459" s="293">
        <v>39400000</v>
      </c>
      <c r="D9459">
        <f t="shared" si="294"/>
        <v>6806001</v>
      </c>
      <c r="E9459">
        <f t="shared" si="295"/>
        <v>6834003</v>
      </c>
    </row>
    <row r="9460" spans="1:5">
      <c r="A9460">
        <v>6806006</v>
      </c>
      <c r="B9460">
        <v>6834004</v>
      </c>
      <c r="C9460" s="293">
        <v>36000000</v>
      </c>
      <c r="D9460">
        <f t="shared" si="294"/>
        <v>6806006</v>
      </c>
      <c r="E9460">
        <f t="shared" si="295"/>
        <v>6834004</v>
      </c>
    </row>
    <row r="9461" spans="1:5">
      <c r="A9461">
        <v>6806007</v>
      </c>
      <c r="B9461">
        <v>6834005</v>
      </c>
      <c r="C9461" s="293">
        <v>36800000</v>
      </c>
      <c r="D9461">
        <f t="shared" si="294"/>
        <v>6806007</v>
      </c>
      <c r="E9461">
        <f t="shared" si="295"/>
        <v>6834005</v>
      </c>
    </row>
    <row r="9462" spans="1:5">
      <c r="A9462">
        <v>6806008</v>
      </c>
      <c r="B9462">
        <v>6834006</v>
      </c>
      <c r="C9462" s="293">
        <v>41700000</v>
      </c>
      <c r="D9462">
        <f t="shared" si="294"/>
        <v>6806008</v>
      </c>
      <c r="E9462">
        <f t="shared" si="295"/>
        <v>6834006</v>
      </c>
    </row>
    <row r="9463" spans="1:5">
      <c r="A9463">
        <v>6806009</v>
      </c>
      <c r="B9463">
        <v>6834007</v>
      </c>
      <c r="C9463" s="293">
        <v>35400000</v>
      </c>
      <c r="D9463">
        <f t="shared" si="294"/>
        <v>6806009</v>
      </c>
      <c r="E9463">
        <f t="shared" si="295"/>
        <v>6834007</v>
      </c>
    </row>
    <row r="9464" spans="1:5">
      <c r="A9464">
        <v>6806011</v>
      </c>
      <c r="B9464">
        <v>6834008</v>
      </c>
      <c r="C9464" s="293">
        <v>69100000</v>
      </c>
      <c r="D9464">
        <f t="shared" si="294"/>
        <v>6806011</v>
      </c>
      <c r="E9464">
        <f t="shared" si="295"/>
        <v>6834008</v>
      </c>
    </row>
    <row r="9465" spans="1:5">
      <c r="A9465">
        <v>6806012</v>
      </c>
      <c r="B9465">
        <v>6834009</v>
      </c>
      <c r="C9465" s="293">
        <v>76700000</v>
      </c>
      <c r="D9465">
        <f t="shared" si="294"/>
        <v>6806012</v>
      </c>
      <c r="E9465">
        <f t="shared" si="295"/>
        <v>6834009</v>
      </c>
    </row>
    <row r="9466" spans="1:5">
      <c r="A9466">
        <v>6806017</v>
      </c>
      <c r="B9466">
        <v>6834010</v>
      </c>
      <c r="C9466" s="293">
        <v>80200000</v>
      </c>
      <c r="D9466">
        <f t="shared" si="294"/>
        <v>6806017</v>
      </c>
      <c r="E9466">
        <f t="shared" si="295"/>
        <v>6834010</v>
      </c>
    </row>
    <row r="9467" spans="1:5">
      <c r="A9467">
        <v>6806018</v>
      </c>
      <c r="B9467">
        <v>6834011</v>
      </c>
      <c r="C9467" s="293">
        <v>75600000</v>
      </c>
      <c r="D9467">
        <f t="shared" si="294"/>
        <v>6806018</v>
      </c>
      <c r="E9467">
        <f t="shared" si="295"/>
        <v>6834011</v>
      </c>
    </row>
    <row r="9468" spans="1:5">
      <c r="A9468">
        <v>6806019</v>
      </c>
      <c r="B9468">
        <v>6834012</v>
      </c>
      <c r="C9468" s="293">
        <v>65300000</v>
      </c>
      <c r="D9468">
        <f t="shared" si="294"/>
        <v>6806019</v>
      </c>
      <c r="E9468">
        <f t="shared" si="295"/>
        <v>6834012</v>
      </c>
    </row>
    <row r="9469" spans="1:5">
      <c r="A9469">
        <v>6806021</v>
      </c>
      <c r="B9469">
        <v>6834013</v>
      </c>
      <c r="C9469" s="293">
        <v>81900000</v>
      </c>
      <c r="D9469">
        <f t="shared" si="294"/>
        <v>6806021</v>
      </c>
      <c r="E9469">
        <f t="shared" si="295"/>
        <v>6834013</v>
      </c>
    </row>
    <row r="9470" spans="1:5">
      <c r="A9470">
        <v>6806025</v>
      </c>
      <c r="B9470">
        <v>6834014</v>
      </c>
      <c r="C9470" s="293">
        <v>71700000</v>
      </c>
      <c r="D9470">
        <f t="shared" si="294"/>
        <v>6806025</v>
      </c>
      <c r="E9470">
        <f t="shared" si="295"/>
        <v>6834014</v>
      </c>
    </row>
    <row r="9471" spans="1:5">
      <c r="A9471">
        <v>6806026</v>
      </c>
      <c r="B9471">
        <v>6834015</v>
      </c>
      <c r="C9471" s="293">
        <v>79300000</v>
      </c>
      <c r="D9471">
        <f t="shared" si="294"/>
        <v>6806026</v>
      </c>
      <c r="E9471">
        <f t="shared" si="295"/>
        <v>6834015</v>
      </c>
    </row>
    <row r="9472" spans="1:5">
      <c r="A9472">
        <v>6806028</v>
      </c>
      <c r="B9472">
        <v>6834016</v>
      </c>
      <c r="C9472" s="293">
        <v>78300000</v>
      </c>
      <c r="D9472">
        <f t="shared" si="294"/>
        <v>6806028</v>
      </c>
      <c r="E9472">
        <f t="shared" si="295"/>
        <v>6834016</v>
      </c>
    </row>
    <row r="9473" spans="1:5">
      <c r="A9473">
        <v>6806033</v>
      </c>
      <c r="B9473">
        <v>6834017</v>
      </c>
      <c r="C9473" s="293">
        <v>60100000</v>
      </c>
      <c r="D9473">
        <f t="shared" si="294"/>
        <v>6806033</v>
      </c>
      <c r="E9473">
        <f t="shared" si="295"/>
        <v>6834017</v>
      </c>
    </row>
    <row r="9474" spans="1:5">
      <c r="A9474">
        <v>6806035</v>
      </c>
      <c r="B9474">
        <v>6834018</v>
      </c>
      <c r="C9474" s="293">
        <v>56800000</v>
      </c>
      <c r="D9474">
        <f t="shared" si="294"/>
        <v>6806035</v>
      </c>
      <c r="E9474">
        <f t="shared" si="295"/>
        <v>6834018</v>
      </c>
    </row>
    <row r="9475" spans="1:5">
      <c r="A9475">
        <v>6806036</v>
      </c>
      <c r="B9475">
        <v>6834019</v>
      </c>
      <c r="C9475" s="293">
        <v>63700000</v>
      </c>
      <c r="D9475">
        <f t="shared" ref="D9475:D9538" si="296">+A9475*1</f>
        <v>6806036</v>
      </c>
      <c r="E9475">
        <f t="shared" ref="E9475:E9538" si="297">+B9475*1</f>
        <v>6834019</v>
      </c>
    </row>
    <row r="9476" spans="1:5">
      <c r="A9476">
        <v>6806039</v>
      </c>
      <c r="B9476">
        <v>6834020</v>
      </c>
      <c r="C9476" s="293">
        <v>80700000</v>
      </c>
      <c r="D9476">
        <f t="shared" si="296"/>
        <v>6806039</v>
      </c>
      <c r="E9476">
        <f t="shared" si="297"/>
        <v>6834020</v>
      </c>
    </row>
    <row r="9477" spans="1:5">
      <c r="A9477">
        <v>6806040</v>
      </c>
      <c r="B9477">
        <v>6834021</v>
      </c>
      <c r="C9477" s="293">
        <v>75500000</v>
      </c>
      <c r="D9477">
        <f t="shared" si="296"/>
        <v>6806040</v>
      </c>
      <c r="E9477">
        <f t="shared" si="297"/>
        <v>6834021</v>
      </c>
    </row>
    <row r="9478" spans="1:5">
      <c r="A9478">
        <v>6801197</v>
      </c>
      <c r="B9478">
        <v>6835001</v>
      </c>
      <c r="C9478" s="293">
        <v>104300000</v>
      </c>
      <c r="D9478">
        <f t="shared" si="296"/>
        <v>6801197</v>
      </c>
      <c r="E9478">
        <f t="shared" si="297"/>
        <v>6835001</v>
      </c>
    </row>
    <row r="9479" spans="1:5">
      <c r="A9479">
        <v>6801204</v>
      </c>
      <c r="B9479">
        <v>6835002</v>
      </c>
      <c r="C9479" s="293">
        <v>106900000</v>
      </c>
      <c r="D9479">
        <f t="shared" si="296"/>
        <v>6801204</v>
      </c>
      <c r="E9479">
        <f t="shared" si="297"/>
        <v>6835002</v>
      </c>
    </row>
    <row r="9480" spans="1:5">
      <c r="A9480">
        <v>6801210</v>
      </c>
      <c r="B9480">
        <v>6835003</v>
      </c>
      <c r="C9480" s="293">
        <v>80900000</v>
      </c>
      <c r="D9480">
        <f t="shared" si="296"/>
        <v>6801210</v>
      </c>
      <c r="E9480">
        <f t="shared" si="297"/>
        <v>6835003</v>
      </c>
    </row>
    <row r="9481" spans="1:5">
      <c r="A9481">
        <v>6801228</v>
      </c>
      <c r="B9481">
        <v>6835004</v>
      </c>
      <c r="C9481" s="293">
        <v>87200000</v>
      </c>
      <c r="D9481">
        <f t="shared" si="296"/>
        <v>6801228</v>
      </c>
      <c r="E9481">
        <f t="shared" si="297"/>
        <v>6835004</v>
      </c>
    </row>
    <row r="9482" spans="1:5">
      <c r="A9482">
        <v>6801230</v>
      </c>
      <c r="B9482">
        <v>6835005</v>
      </c>
      <c r="C9482" s="293">
        <v>113200000</v>
      </c>
      <c r="D9482">
        <f t="shared" si="296"/>
        <v>6801230</v>
      </c>
      <c r="E9482">
        <f t="shared" si="297"/>
        <v>6835005</v>
      </c>
    </row>
    <row r="9483" spans="1:5">
      <c r="A9483">
        <v>6801233</v>
      </c>
      <c r="B9483">
        <v>6835006</v>
      </c>
      <c r="C9483" s="293">
        <v>86300000</v>
      </c>
      <c r="D9483">
        <f t="shared" si="296"/>
        <v>6801233</v>
      </c>
      <c r="E9483">
        <f t="shared" si="297"/>
        <v>6835006</v>
      </c>
    </row>
    <row r="9484" spans="1:5">
      <c r="A9484">
        <v>6801234</v>
      </c>
      <c r="B9484">
        <v>6835007</v>
      </c>
      <c r="C9484" s="293">
        <v>83600000</v>
      </c>
      <c r="D9484">
        <f t="shared" si="296"/>
        <v>6801234</v>
      </c>
      <c r="E9484">
        <f t="shared" si="297"/>
        <v>6835007</v>
      </c>
    </row>
    <row r="9485" spans="1:5">
      <c r="A9485">
        <v>6801238</v>
      </c>
      <c r="B9485">
        <v>6835009</v>
      </c>
      <c r="C9485" s="293">
        <v>82400000</v>
      </c>
      <c r="D9485">
        <f t="shared" si="296"/>
        <v>6801238</v>
      </c>
      <c r="E9485">
        <f t="shared" si="297"/>
        <v>6835009</v>
      </c>
    </row>
    <row r="9486" spans="1:5">
      <c r="A9486">
        <v>6801239</v>
      </c>
      <c r="B9486">
        <v>6835010</v>
      </c>
      <c r="C9486" s="293">
        <v>90600000</v>
      </c>
      <c r="D9486">
        <f t="shared" si="296"/>
        <v>6801239</v>
      </c>
      <c r="E9486">
        <f t="shared" si="297"/>
        <v>6835010</v>
      </c>
    </row>
    <row r="9487" spans="1:5">
      <c r="A9487">
        <v>6806041</v>
      </c>
      <c r="B9487">
        <v>6835012</v>
      </c>
      <c r="C9487" s="293">
        <v>137700000</v>
      </c>
      <c r="D9487">
        <f t="shared" si="296"/>
        <v>6806041</v>
      </c>
      <c r="E9487">
        <f t="shared" si="297"/>
        <v>6835012</v>
      </c>
    </row>
    <row r="9488" spans="1:5">
      <c r="A9488">
        <v>6806042</v>
      </c>
      <c r="B9488">
        <v>6835013</v>
      </c>
      <c r="C9488" s="293">
        <v>139500000</v>
      </c>
      <c r="D9488">
        <f t="shared" si="296"/>
        <v>6806042</v>
      </c>
      <c r="E9488">
        <f t="shared" si="297"/>
        <v>6835013</v>
      </c>
    </row>
    <row r="9489" spans="1:5">
      <c r="A9489">
        <v>6806043</v>
      </c>
      <c r="B9489">
        <v>6835014</v>
      </c>
      <c r="C9489" s="293">
        <v>145400000</v>
      </c>
      <c r="D9489">
        <f t="shared" si="296"/>
        <v>6806043</v>
      </c>
      <c r="E9489">
        <f t="shared" si="297"/>
        <v>6835014</v>
      </c>
    </row>
    <row r="9490" spans="1:5">
      <c r="A9490">
        <v>6806044</v>
      </c>
      <c r="B9490">
        <v>6835015</v>
      </c>
      <c r="C9490" s="293">
        <v>136700000</v>
      </c>
      <c r="D9490">
        <f t="shared" si="296"/>
        <v>6806044</v>
      </c>
      <c r="E9490">
        <f t="shared" si="297"/>
        <v>6835015</v>
      </c>
    </row>
    <row r="9491" spans="1:5">
      <c r="A9491">
        <v>6806045</v>
      </c>
      <c r="B9491">
        <v>6835016</v>
      </c>
      <c r="C9491" s="293">
        <v>143900000</v>
      </c>
      <c r="D9491">
        <f t="shared" si="296"/>
        <v>6806045</v>
      </c>
      <c r="E9491">
        <f t="shared" si="297"/>
        <v>6835016</v>
      </c>
    </row>
    <row r="9492" spans="1:5">
      <c r="A9492">
        <v>6806046</v>
      </c>
      <c r="B9492">
        <v>6835017</v>
      </c>
      <c r="C9492" s="293">
        <v>148900000</v>
      </c>
      <c r="D9492">
        <f t="shared" si="296"/>
        <v>6806046</v>
      </c>
      <c r="E9492">
        <f t="shared" si="297"/>
        <v>6835017</v>
      </c>
    </row>
    <row r="9493" spans="1:5">
      <c r="A9493">
        <v>6806047</v>
      </c>
      <c r="B9493">
        <v>6835018</v>
      </c>
      <c r="C9493" s="293">
        <v>94700000</v>
      </c>
      <c r="D9493">
        <f t="shared" si="296"/>
        <v>6806047</v>
      </c>
      <c r="E9493">
        <f t="shared" si="297"/>
        <v>6835018</v>
      </c>
    </row>
    <row r="9494" spans="1:5">
      <c r="A9494">
        <v>6806048</v>
      </c>
      <c r="B9494">
        <v>6835019</v>
      </c>
      <c r="C9494" s="293">
        <v>95100000</v>
      </c>
      <c r="D9494">
        <f t="shared" si="296"/>
        <v>6806048</v>
      </c>
      <c r="E9494">
        <f t="shared" si="297"/>
        <v>6835019</v>
      </c>
    </row>
    <row r="9495" spans="1:5">
      <c r="A9495">
        <v>6806049</v>
      </c>
      <c r="B9495">
        <v>6835020</v>
      </c>
      <c r="C9495" s="293">
        <v>100100000</v>
      </c>
      <c r="D9495">
        <f t="shared" si="296"/>
        <v>6806049</v>
      </c>
      <c r="E9495">
        <f t="shared" si="297"/>
        <v>6835020</v>
      </c>
    </row>
    <row r="9496" spans="1:5">
      <c r="A9496">
        <v>6806050</v>
      </c>
      <c r="B9496">
        <v>6835021</v>
      </c>
      <c r="C9496" s="293">
        <v>155300000</v>
      </c>
      <c r="D9496">
        <f t="shared" si="296"/>
        <v>6806050</v>
      </c>
      <c r="E9496">
        <f t="shared" si="297"/>
        <v>6835021</v>
      </c>
    </row>
    <row r="9497" spans="1:5">
      <c r="A9497">
        <v>6806051</v>
      </c>
      <c r="B9497">
        <v>6835022</v>
      </c>
      <c r="C9497" s="293">
        <v>171100000</v>
      </c>
      <c r="D9497">
        <f t="shared" si="296"/>
        <v>6806051</v>
      </c>
      <c r="E9497">
        <f t="shared" si="297"/>
        <v>6835022</v>
      </c>
    </row>
    <row r="9498" spans="1:5">
      <c r="A9498">
        <v>6806052</v>
      </c>
      <c r="B9498">
        <v>6835023</v>
      </c>
      <c r="C9498" s="293">
        <v>90600000</v>
      </c>
      <c r="D9498">
        <f t="shared" si="296"/>
        <v>6806052</v>
      </c>
      <c r="E9498">
        <f t="shared" si="297"/>
        <v>6835023</v>
      </c>
    </row>
    <row r="9499" spans="1:5">
      <c r="A9499">
        <v>6806053</v>
      </c>
      <c r="B9499">
        <v>6835024</v>
      </c>
      <c r="C9499" s="293">
        <v>82000000</v>
      </c>
      <c r="D9499">
        <f t="shared" si="296"/>
        <v>6806053</v>
      </c>
      <c r="E9499">
        <f t="shared" si="297"/>
        <v>6835024</v>
      </c>
    </row>
    <row r="9500" spans="1:5">
      <c r="A9500">
        <v>6806055</v>
      </c>
      <c r="B9500">
        <v>6835025</v>
      </c>
      <c r="C9500" s="293">
        <v>132000000</v>
      </c>
      <c r="D9500">
        <f t="shared" si="296"/>
        <v>6806055</v>
      </c>
      <c r="E9500">
        <f t="shared" si="297"/>
        <v>6835025</v>
      </c>
    </row>
    <row r="9501" spans="1:5">
      <c r="A9501">
        <v>6806056</v>
      </c>
      <c r="B9501">
        <v>6835026</v>
      </c>
      <c r="C9501" s="293">
        <v>101000000</v>
      </c>
      <c r="D9501">
        <f t="shared" si="296"/>
        <v>6806056</v>
      </c>
      <c r="E9501">
        <f t="shared" si="297"/>
        <v>6835026</v>
      </c>
    </row>
    <row r="9502" spans="1:5">
      <c r="A9502">
        <v>6806057</v>
      </c>
      <c r="B9502">
        <v>6835027</v>
      </c>
      <c r="C9502" s="293">
        <v>121000000</v>
      </c>
      <c r="D9502">
        <f t="shared" si="296"/>
        <v>6806057</v>
      </c>
      <c r="E9502">
        <f t="shared" si="297"/>
        <v>6835027</v>
      </c>
    </row>
    <row r="9503" spans="1:5">
      <c r="A9503">
        <v>6806058</v>
      </c>
      <c r="B9503">
        <v>6835028</v>
      </c>
      <c r="C9503" s="293">
        <v>130000000</v>
      </c>
      <c r="D9503">
        <f t="shared" si="296"/>
        <v>6806058</v>
      </c>
      <c r="E9503">
        <f t="shared" si="297"/>
        <v>6835028</v>
      </c>
    </row>
    <row r="9504" spans="1:5">
      <c r="A9504">
        <v>6806059</v>
      </c>
      <c r="B9504">
        <v>6835029</v>
      </c>
      <c r="C9504" s="293">
        <v>160000000</v>
      </c>
      <c r="D9504">
        <f t="shared" si="296"/>
        <v>6806059</v>
      </c>
      <c r="E9504">
        <f t="shared" si="297"/>
        <v>6835029</v>
      </c>
    </row>
    <row r="9505" spans="1:5">
      <c r="A9505">
        <v>6806060</v>
      </c>
      <c r="B9505">
        <v>6835030</v>
      </c>
      <c r="C9505" s="293">
        <v>180000000</v>
      </c>
      <c r="D9505">
        <f t="shared" si="296"/>
        <v>6806060</v>
      </c>
      <c r="E9505">
        <f t="shared" si="297"/>
        <v>6835030</v>
      </c>
    </row>
    <row r="9506" spans="1:5">
      <c r="A9506">
        <v>6806061</v>
      </c>
      <c r="B9506">
        <v>6835031</v>
      </c>
      <c r="C9506" s="293">
        <v>115000000</v>
      </c>
      <c r="D9506">
        <f t="shared" si="296"/>
        <v>6806061</v>
      </c>
      <c r="E9506">
        <f t="shared" si="297"/>
        <v>6835031</v>
      </c>
    </row>
    <row r="9507" spans="1:5">
      <c r="A9507">
        <v>6806062</v>
      </c>
      <c r="B9507">
        <v>6835032</v>
      </c>
      <c r="C9507" s="293">
        <v>190000000</v>
      </c>
      <c r="D9507">
        <f t="shared" si="296"/>
        <v>6806062</v>
      </c>
      <c r="E9507">
        <f t="shared" si="297"/>
        <v>6835032</v>
      </c>
    </row>
    <row r="9508" spans="1:5">
      <c r="A9508">
        <v>6806063</v>
      </c>
      <c r="B9508">
        <v>6835033</v>
      </c>
      <c r="C9508" s="293">
        <v>166300000</v>
      </c>
      <c r="D9508">
        <f t="shared" si="296"/>
        <v>6806063</v>
      </c>
      <c r="E9508">
        <f t="shared" si="297"/>
        <v>6835033</v>
      </c>
    </row>
    <row r="9509" spans="1:5">
      <c r="A9509">
        <v>6806064</v>
      </c>
      <c r="B9509">
        <v>6835034</v>
      </c>
      <c r="C9509" s="293">
        <v>176000000</v>
      </c>
      <c r="D9509">
        <f t="shared" si="296"/>
        <v>6806064</v>
      </c>
      <c r="E9509">
        <f t="shared" si="297"/>
        <v>6835034</v>
      </c>
    </row>
    <row r="9510" spans="1:5">
      <c r="A9510">
        <v>6806065</v>
      </c>
      <c r="B9510">
        <v>6835035</v>
      </c>
      <c r="C9510" s="293">
        <v>85000000</v>
      </c>
      <c r="D9510">
        <f t="shared" si="296"/>
        <v>6806065</v>
      </c>
      <c r="E9510">
        <f t="shared" si="297"/>
        <v>6835035</v>
      </c>
    </row>
    <row r="9511" spans="1:5">
      <c r="A9511">
        <v>6806066</v>
      </c>
      <c r="B9511">
        <v>6835036</v>
      </c>
      <c r="C9511" s="293">
        <v>100000000</v>
      </c>
      <c r="D9511">
        <f t="shared" si="296"/>
        <v>6806066</v>
      </c>
      <c r="E9511">
        <f t="shared" si="297"/>
        <v>6835036</v>
      </c>
    </row>
    <row r="9512" spans="1:5">
      <c r="A9512">
        <v>6806068</v>
      </c>
      <c r="B9512">
        <v>6835037</v>
      </c>
      <c r="C9512" s="293">
        <v>170000000</v>
      </c>
      <c r="D9512">
        <f t="shared" si="296"/>
        <v>6806068</v>
      </c>
      <c r="E9512">
        <f t="shared" si="297"/>
        <v>6835037</v>
      </c>
    </row>
    <row r="9513" spans="1:5">
      <c r="A9513">
        <v>6806069</v>
      </c>
      <c r="B9513">
        <v>6835038</v>
      </c>
      <c r="C9513" s="293">
        <v>107000000</v>
      </c>
      <c r="D9513">
        <f t="shared" si="296"/>
        <v>6806069</v>
      </c>
      <c r="E9513">
        <f t="shared" si="297"/>
        <v>6835038</v>
      </c>
    </row>
    <row r="9514" spans="1:5">
      <c r="A9514">
        <v>6806070</v>
      </c>
      <c r="B9514">
        <v>6835039</v>
      </c>
      <c r="C9514" s="293">
        <v>160000000</v>
      </c>
      <c r="D9514">
        <f t="shared" si="296"/>
        <v>6806070</v>
      </c>
      <c r="E9514">
        <f t="shared" si="297"/>
        <v>6835039</v>
      </c>
    </row>
    <row r="9515" spans="1:5">
      <c r="A9515">
        <v>6806071</v>
      </c>
      <c r="B9515">
        <v>6835040</v>
      </c>
      <c r="C9515" s="293">
        <v>180000000</v>
      </c>
      <c r="D9515">
        <f t="shared" si="296"/>
        <v>6806071</v>
      </c>
      <c r="E9515">
        <f t="shared" si="297"/>
        <v>6835040</v>
      </c>
    </row>
    <row r="9516" spans="1:5">
      <c r="A9516">
        <v>6806072</v>
      </c>
      <c r="B9516">
        <v>6835041</v>
      </c>
      <c r="C9516" s="293">
        <v>205000000</v>
      </c>
      <c r="D9516">
        <f t="shared" si="296"/>
        <v>6806072</v>
      </c>
      <c r="E9516">
        <f t="shared" si="297"/>
        <v>6835041</v>
      </c>
    </row>
    <row r="9517" spans="1:5">
      <c r="A9517">
        <v>6806029</v>
      </c>
      <c r="B9517">
        <v>6837001</v>
      </c>
      <c r="C9517" s="293">
        <v>93400000</v>
      </c>
      <c r="D9517">
        <f t="shared" si="296"/>
        <v>6806029</v>
      </c>
      <c r="E9517">
        <f t="shared" si="297"/>
        <v>6837001</v>
      </c>
    </row>
    <row r="9518" spans="1:5">
      <c r="A9518">
        <v>6806038</v>
      </c>
      <c r="B9518">
        <v>6837002</v>
      </c>
      <c r="C9518" s="293">
        <v>62200000</v>
      </c>
      <c r="D9518">
        <f t="shared" si="296"/>
        <v>6806038</v>
      </c>
      <c r="E9518">
        <f t="shared" si="297"/>
        <v>6837002</v>
      </c>
    </row>
    <row r="9519" spans="1:5">
      <c r="A9519">
        <v>6806010</v>
      </c>
      <c r="B9519">
        <v>6840001</v>
      </c>
      <c r="C9519" s="293">
        <v>36000000</v>
      </c>
      <c r="D9519">
        <f t="shared" si="296"/>
        <v>6806010</v>
      </c>
      <c r="E9519">
        <f t="shared" si="297"/>
        <v>6840001</v>
      </c>
    </row>
    <row r="9520" spans="1:5">
      <c r="A9520">
        <v>6807001</v>
      </c>
      <c r="B9520">
        <v>6840002</v>
      </c>
      <c r="C9520" s="293">
        <v>43600000</v>
      </c>
      <c r="D9520">
        <f t="shared" si="296"/>
        <v>6807001</v>
      </c>
      <c r="E9520">
        <f t="shared" si="297"/>
        <v>6840002</v>
      </c>
    </row>
    <row r="9521" spans="1:5">
      <c r="A9521">
        <v>6807002</v>
      </c>
      <c r="B9521">
        <v>6840003</v>
      </c>
      <c r="C9521" s="293">
        <v>495000000</v>
      </c>
      <c r="D9521">
        <f t="shared" si="296"/>
        <v>6807002</v>
      </c>
      <c r="E9521">
        <f t="shared" si="297"/>
        <v>6840003</v>
      </c>
    </row>
    <row r="9522" spans="1:5">
      <c r="A9522">
        <v>6812001</v>
      </c>
      <c r="B9522">
        <v>6840005</v>
      </c>
      <c r="C9522" s="293">
        <v>59600000</v>
      </c>
      <c r="D9522">
        <f t="shared" si="296"/>
        <v>6812001</v>
      </c>
      <c r="E9522">
        <f t="shared" si="297"/>
        <v>6840005</v>
      </c>
    </row>
    <row r="9523" spans="1:5">
      <c r="A9523">
        <v>6807005</v>
      </c>
      <c r="B9523">
        <v>6840006</v>
      </c>
      <c r="C9523" s="293">
        <v>75000000</v>
      </c>
      <c r="D9523">
        <f t="shared" si="296"/>
        <v>6807005</v>
      </c>
      <c r="E9523">
        <f t="shared" si="297"/>
        <v>6840006</v>
      </c>
    </row>
    <row r="9524" spans="1:5">
      <c r="A9524">
        <v>6807006</v>
      </c>
      <c r="B9524">
        <v>6840007</v>
      </c>
      <c r="C9524" s="293">
        <v>106000000</v>
      </c>
      <c r="D9524">
        <f t="shared" si="296"/>
        <v>6807006</v>
      </c>
      <c r="E9524">
        <f t="shared" si="297"/>
        <v>6840007</v>
      </c>
    </row>
    <row r="9525" spans="1:5">
      <c r="A9525">
        <v>6807007</v>
      </c>
      <c r="B9525">
        <v>6840008</v>
      </c>
      <c r="C9525" s="293">
        <v>104000000</v>
      </c>
      <c r="D9525">
        <f t="shared" si="296"/>
        <v>6807007</v>
      </c>
      <c r="E9525">
        <f t="shared" si="297"/>
        <v>6840008</v>
      </c>
    </row>
    <row r="9526" spans="1:5">
      <c r="A9526">
        <v>6807004</v>
      </c>
      <c r="B9526">
        <v>6841001</v>
      </c>
      <c r="C9526" s="293">
        <v>100000000</v>
      </c>
      <c r="D9526">
        <f t="shared" si="296"/>
        <v>6807004</v>
      </c>
      <c r="E9526">
        <f t="shared" si="297"/>
        <v>6841001</v>
      </c>
    </row>
    <row r="9527" spans="1:5">
      <c r="A9527">
        <v>6807003</v>
      </c>
      <c r="B9527">
        <v>6841003</v>
      </c>
      <c r="C9527" s="293">
        <v>105000000</v>
      </c>
      <c r="D9527">
        <f t="shared" si="296"/>
        <v>6807003</v>
      </c>
      <c r="E9527">
        <f t="shared" si="297"/>
        <v>6841003</v>
      </c>
    </row>
    <row r="9528" spans="1:5">
      <c r="A9528">
        <v>6807008</v>
      </c>
      <c r="B9528">
        <v>6841004</v>
      </c>
      <c r="C9528" s="293">
        <v>186000000</v>
      </c>
      <c r="D9528">
        <f t="shared" si="296"/>
        <v>6807008</v>
      </c>
      <c r="E9528">
        <f t="shared" si="297"/>
        <v>6841004</v>
      </c>
    </row>
    <row r="9529" spans="1:5">
      <c r="A9529">
        <v>6817001</v>
      </c>
      <c r="B9529">
        <v>6856001</v>
      </c>
      <c r="C9529" s="293">
        <v>5900000</v>
      </c>
      <c r="D9529">
        <f t="shared" si="296"/>
        <v>6817001</v>
      </c>
      <c r="E9529">
        <f t="shared" si="297"/>
        <v>6856001</v>
      </c>
    </row>
    <row r="9530" spans="1:5">
      <c r="A9530">
        <v>6817002</v>
      </c>
      <c r="B9530">
        <v>6856002</v>
      </c>
      <c r="C9530" s="293">
        <v>6900000</v>
      </c>
      <c r="D9530">
        <f t="shared" si="296"/>
        <v>6817002</v>
      </c>
      <c r="E9530">
        <f t="shared" si="297"/>
        <v>6856002</v>
      </c>
    </row>
    <row r="9531" spans="1:5">
      <c r="A9531">
        <v>6817003</v>
      </c>
      <c r="B9531">
        <v>6856003</v>
      </c>
      <c r="C9531" s="293">
        <v>7400000</v>
      </c>
      <c r="D9531">
        <f t="shared" si="296"/>
        <v>6817003</v>
      </c>
      <c r="E9531">
        <f t="shared" si="297"/>
        <v>6856003</v>
      </c>
    </row>
    <row r="9532" spans="1:5">
      <c r="A9532">
        <v>6817004</v>
      </c>
      <c r="B9532">
        <v>6856004</v>
      </c>
      <c r="C9532" s="293">
        <v>7400000</v>
      </c>
      <c r="D9532">
        <f t="shared" si="296"/>
        <v>6817004</v>
      </c>
      <c r="E9532">
        <f t="shared" si="297"/>
        <v>6856004</v>
      </c>
    </row>
    <row r="9533" spans="1:5">
      <c r="A9533">
        <v>6817006</v>
      </c>
      <c r="B9533">
        <v>6856005</v>
      </c>
      <c r="C9533" s="293">
        <v>12600000</v>
      </c>
      <c r="D9533">
        <f t="shared" si="296"/>
        <v>6817006</v>
      </c>
      <c r="E9533">
        <f t="shared" si="297"/>
        <v>6856005</v>
      </c>
    </row>
    <row r="9534" spans="1:5">
      <c r="A9534">
        <v>6817008</v>
      </c>
      <c r="B9534">
        <v>6856006</v>
      </c>
      <c r="C9534" s="293">
        <v>8500000</v>
      </c>
      <c r="D9534">
        <f t="shared" si="296"/>
        <v>6817008</v>
      </c>
      <c r="E9534">
        <f t="shared" si="297"/>
        <v>6856006</v>
      </c>
    </row>
    <row r="9535" spans="1:5">
      <c r="A9535">
        <v>6806013</v>
      </c>
      <c r="B9535">
        <v>6888001</v>
      </c>
      <c r="C9535" s="293">
        <v>68200000</v>
      </c>
      <c r="D9535">
        <f t="shared" si="296"/>
        <v>6806013</v>
      </c>
      <c r="E9535">
        <f t="shared" si="297"/>
        <v>6888001</v>
      </c>
    </row>
    <row r="9536" spans="1:5">
      <c r="A9536">
        <v>6806054</v>
      </c>
      <c r="B9536">
        <v>6888002</v>
      </c>
      <c r="C9536" s="293">
        <v>130000000</v>
      </c>
      <c r="D9536">
        <f t="shared" si="296"/>
        <v>6806054</v>
      </c>
      <c r="E9536">
        <f t="shared" si="297"/>
        <v>6888002</v>
      </c>
    </row>
    <row r="9537" spans="1:5">
      <c r="A9537">
        <v>6903001</v>
      </c>
      <c r="B9537">
        <v>6973001</v>
      </c>
      <c r="C9537" s="293">
        <v>57900000</v>
      </c>
      <c r="D9537">
        <f t="shared" si="296"/>
        <v>6903001</v>
      </c>
      <c r="E9537">
        <f t="shared" si="297"/>
        <v>6973001</v>
      </c>
    </row>
    <row r="9538" spans="1:5">
      <c r="A9538">
        <v>7015009</v>
      </c>
      <c r="B9538">
        <v>7051001</v>
      </c>
      <c r="C9538" s="293">
        <v>14600000</v>
      </c>
      <c r="D9538">
        <f t="shared" si="296"/>
        <v>7015009</v>
      </c>
      <c r="E9538">
        <f t="shared" si="297"/>
        <v>7051001</v>
      </c>
    </row>
    <row r="9539" spans="1:5">
      <c r="A9539">
        <v>7015010</v>
      </c>
      <c r="B9539">
        <v>7051002</v>
      </c>
      <c r="C9539" s="293">
        <v>15600000</v>
      </c>
      <c r="D9539">
        <f t="shared" ref="D9539:D9602" si="298">+A9539*1</f>
        <v>7015010</v>
      </c>
      <c r="E9539">
        <f t="shared" ref="E9539:E9602" si="299">+B9539*1</f>
        <v>7051002</v>
      </c>
    </row>
    <row r="9540" spans="1:5">
      <c r="A9540">
        <v>7015011</v>
      </c>
      <c r="B9540">
        <v>7051003</v>
      </c>
      <c r="C9540" s="293">
        <v>15100000</v>
      </c>
      <c r="D9540">
        <f t="shared" si="298"/>
        <v>7015011</v>
      </c>
      <c r="E9540">
        <f t="shared" si="299"/>
        <v>7051003</v>
      </c>
    </row>
    <row r="9541" spans="1:5">
      <c r="A9541">
        <v>7019001</v>
      </c>
      <c r="B9541">
        <v>7051004</v>
      </c>
      <c r="C9541" s="293">
        <v>5900000</v>
      </c>
      <c r="D9541">
        <f t="shared" si="298"/>
        <v>7019001</v>
      </c>
      <c r="E9541">
        <f t="shared" si="299"/>
        <v>7051004</v>
      </c>
    </row>
    <row r="9542" spans="1:5">
      <c r="A9542">
        <v>7019002</v>
      </c>
      <c r="B9542">
        <v>7051005</v>
      </c>
      <c r="C9542" s="293">
        <v>5800000</v>
      </c>
      <c r="D9542">
        <f t="shared" si="298"/>
        <v>7019002</v>
      </c>
      <c r="E9542">
        <f t="shared" si="299"/>
        <v>7051005</v>
      </c>
    </row>
    <row r="9543" spans="1:5">
      <c r="A9543">
        <v>7019003</v>
      </c>
      <c r="B9543">
        <v>7051006</v>
      </c>
      <c r="C9543" s="293">
        <v>6100000</v>
      </c>
      <c r="D9543">
        <f t="shared" si="298"/>
        <v>7019003</v>
      </c>
      <c r="E9543">
        <f t="shared" si="299"/>
        <v>7051006</v>
      </c>
    </row>
    <row r="9544" spans="1:5">
      <c r="A9544">
        <v>7019006</v>
      </c>
      <c r="B9544">
        <v>7051007</v>
      </c>
      <c r="C9544" s="293">
        <v>18800000</v>
      </c>
      <c r="D9544">
        <f t="shared" si="298"/>
        <v>7019006</v>
      </c>
      <c r="E9544">
        <f t="shared" si="299"/>
        <v>7051007</v>
      </c>
    </row>
    <row r="9545" spans="1:5">
      <c r="A9545">
        <v>7019007</v>
      </c>
      <c r="B9545">
        <v>7051008</v>
      </c>
      <c r="C9545" s="293">
        <v>18800000</v>
      </c>
      <c r="D9545">
        <f t="shared" si="298"/>
        <v>7019007</v>
      </c>
      <c r="E9545">
        <f t="shared" si="299"/>
        <v>7051008</v>
      </c>
    </row>
    <row r="9546" spans="1:5">
      <c r="A9546">
        <v>7019009</v>
      </c>
      <c r="B9546">
        <v>7051009</v>
      </c>
      <c r="C9546" s="293">
        <v>25500000</v>
      </c>
      <c r="D9546">
        <f t="shared" si="298"/>
        <v>7019009</v>
      </c>
      <c r="E9546">
        <f t="shared" si="299"/>
        <v>7051009</v>
      </c>
    </row>
    <row r="9547" spans="1:5">
      <c r="A9547">
        <v>7019010</v>
      </c>
      <c r="B9547">
        <v>7051010</v>
      </c>
      <c r="C9547" s="293">
        <v>18600000</v>
      </c>
      <c r="D9547">
        <f t="shared" si="298"/>
        <v>7019010</v>
      </c>
      <c r="E9547">
        <f t="shared" si="299"/>
        <v>7051010</v>
      </c>
    </row>
    <row r="9548" spans="1:5">
      <c r="A9548">
        <v>7019012</v>
      </c>
      <c r="B9548">
        <v>7051011</v>
      </c>
      <c r="C9548" s="293">
        <v>13900000</v>
      </c>
      <c r="D9548">
        <f t="shared" si="298"/>
        <v>7019012</v>
      </c>
      <c r="E9548">
        <f t="shared" si="299"/>
        <v>7051011</v>
      </c>
    </row>
    <row r="9549" spans="1:5">
      <c r="A9549">
        <v>7019014</v>
      </c>
      <c r="B9549">
        <v>7051012</v>
      </c>
      <c r="C9549" s="293">
        <v>21400000</v>
      </c>
      <c r="D9549">
        <f t="shared" si="298"/>
        <v>7019014</v>
      </c>
      <c r="E9549">
        <f t="shared" si="299"/>
        <v>7051012</v>
      </c>
    </row>
    <row r="9550" spans="1:5">
      <c r="A9550">
        <v>7019015</v>
      </c>
      <c r="B9550">
        <v>7051013</v>
      </c>
      <c r="C9550" s="293">
        <v>21500000</v>
      </c>
      <c r="D9550">
        <f t="shared" si="298"/>
        <v>7019015</v>
      </c>
      <c r="E9550">
        <f t="shared" si="299"/>
        <v>7051013</v>
      </c>
    </row>
    <row r="9551" spans="1:5">
      <c r="A9551">
        <v>7019004</v>
      </c>
      <c r="B9551">
        <v>7052001</v>
      </c>
      <c r="C9551" s="293">
        <v>5600000</v>
      </c>
      <c r="D9551">
        <f t="shared" si="298"/>
        <v>7019004</v>
      </c>
      <c r="E9551">
        <f t="shared" si="299"/>
        <v>7052001</v>
      </c>
    </row>
    <row r="9552" spans="1:5">
      <c r="A9552">
        <v>7019005</v>
      </c>
      <c r="B9552">
        <v>7052002</v>
      </c>
      <c r="C9552" s="293">
        <v>11000000</v>
      </c>
      <c r="D9552">
        <f t="shared" si="298"/>
        <v>7019005</v>
      </c>
      <c r="E9552">
        <f t="shared" si="299"/>
        <v>7052002</v>
      </c>
    </row>
    <row r="9553" spans="1:5">
      <c r="A9553">
        <v>7019008</v>
      </c>
      <c r="B9553">
        <v>7052003</v>
      </c>
      <c r="C9553" s="293">
        <v>20200000</v>
      </c>
      <c r="D9553">
        <f t="shared" si="298"/>
        <v>7019008</v>
      </c>
      <c r="E9553">
        <f t="shared" si="299"/>
        <v>7052003</v>
      </c>
    </row>
    <row r="9554" spans="1:5">
      <c r="A9554">
        <v>7019011</v>
      </c>
      <c r="B9554">
        <v>7052004</v>
      </c>
      <c r="C9554" s="293">
        <v>15000000</v>
      </c>
      <c r="D9554">
        <f t="shared" si="298"/>
        <v>7019011</v>
      </c>
      <c r="E9554">
        <f t="shared" si="299"/>
        <v>7052004</v>
      </c>
    </row>
    <row r="9555" spans="1:5">
      <c r="A9555">
        <v>7017019</v>
      </c>
      <c r="B9555">
        <v>7052005</v>
      </c>
      <c r="C9555" s="293">
        <v>26900000</v>
      </c>
      <c r="D9555">
        <f t="shared" si="298"/>
        <v>7017019</v>
      </c>
      <c r="E9555">
        <f t="shared" si="299"/>
        <v>7052005</v>
      </c>
    </row>
    <row r="9556" spans="1:5">
      <c r="A9556">
        <v>7017017</v>
      </c>
      <c r="B9556">
        <v>7052006</v>
      </c>
      <c r="C9556" s="293">
        <v>25900000</v>
      </c>
      <c r="D9556">
        <f t="shared" si="298"/>
        <v>7017017</v>
      </c>
      <c r="E9556">
        <f t="shared" si="299"/>
        <v>7052006</v>
      </c>
    </row>
    <row r="9557" spans="1:5">
      <c r="A9557">
        <v>7017018</v>
      </c>
      <c r="B9557">
        <v>7052007</v>
      </c>
      <c r="C9557" s="293">
        <v>26000000</v>
      </c>
      <c r="D9557">
        <f t="shared" si="298"/>
        <v>7017018</v>
      </c>
      <c r="E9557">
        <f t="shared" si="299"/>
        <v>7052007</v>
      </c>
    </row>
    <row r="9558" spans="1:5">
      <c r="A9558">
        <v>7019013</v>
      </c>
      <c r="B9558">
        <v>7052008</v>
      </c>
      <c r="C9558" s="293">
        <v>30000000</v>
      </c>
      <c r="D9558">
        <f t="shared" si="298"/>
        <v>7019013</v>
      </c>
      <c r="E9558">
        <f t="shared" si="299"/>
        <v>7052008</v>
      </c>
    </row>
    <row r="9559" spans="1:5">
      <c r="A9559">
        <v>7017023</v>
      </c>
      <c r="B9559">
        <v>7052009</v>
      </c>
      <c r="C9559" s="293">
        <v>47000000</v>
      </c>
      <c r="D9559">
        <f t="shared" si="298"/>
        <v>7017023</v>
      </c>
      <c r="E9559">
        <f t="shared" si="299"/>
        <v>7052009</v>
      </c>
    </row>
    <row r="9560" spans="1:5">
      <c r="A9560">
        <v>7017024</v>
      </c>
      <c r="B9560">
        <v>7052010</v>
      </c>
      <c r="C9560" s="293">
        <v>45000000</v>
      </c>
      <c r="D9560">
        <f t="shared" si="298"/>
        <v>7017024</v>
      </c>
      <c r="E9560">
        <f t="shared" si="299"/>
        <v>7052010</v>
      </c>
    </row>
    <row r="9561" spans="1:5">
      <c r="A9561">
        <v>7017002</v>
      </c>
      <c r="B9561">
        <v>7055001</v>
      </c>
      <c r="C9561" s="293">
        <v>6200000</v>
      </c>
      <c r="D9561">
        <f t="shared" si="298"/>
        <v>7017002</v>
      </c>
      <c r="E9561">
        <f t="shared" si="299"/>
        <v>7055001</v>
      </c>
    </row>
    <row r="9562" spans="1:5">
      <c r="A9562">
        <v>7017001</v>
      </c>
      <c r="B9562">
        <v>7056001</v>
      </c>
      <c r="C9562" s="293">
        <v>76000000</v>
      </c>
      <c r="D9562">
        <f t="shared" si="298"/>
        <v>7017001</v>
      </c>
      <c r="E9562">
        <f t="shared" si="299"/>
        <v>7056001</v>
      </c>
    </row>
    <row r="9563" spans="1:5">
      <c r="A9563">
        <v>7017003</v>
      </c>
      <c r="B9563">
        <v>7056003</v>
      </c>
      <c r="C9563" s="293">
        <v>8100000</v>
      </c>
      <c r="D9563">
        <f t="shared" si="298"/>
        <v>7017003</v>
      </c>
      <c r="E9563">
        <f t="shared" si="299"/>
        <v>7056003</v>
      </c>
    </row>
    <row r="9564" spans="1:5">
      <c r="A9564">
        <v>7017004</v>
      </c>
      <c r="B9564">
        <v>7056004</v>
      </c>
      <c r="C9564" s="293">
        <v>4100000</v>
      </c>
      <c r="D9564">
        <f t="shared" si="298"/>
        <v>7017004</v>
      </c>
      <c r="E9564">
        <f t="shared" si="299"/>
        <v>7056004</v>
      </c>
    </row>
    <row r="9565" spans="1:5">
      <c r="A9565">
        <v>7017005</v>
      </c>
      <c r="B9565">
        <v>7056005</v>
      </c>
      <c r="C9565" s="293">
        <v>3200000</v>
      </c>
      <c r="D9565">
        <f t="shared" si="298"/>
        <v>7017005</v>
      </c>
      <c r="E9565">
        <f t="shared" si="299"/>
        <v>7056005</v>
      </c>
    </row>
    <row r="9566" spans="1:5">
      <c r="A9566">
        <v>7017006</v>
      </c>
      <c r="B9566">
        <v>7056006</v>
      </c>
      <c r="C9566" s="293">
        <v>4300000</v>
      </c>
      <c r="D9566">
        <f t="shared" si="298"/>
        <v>7017006</v>
      </c>
      <c r="E9566">
        <f t="shared" si="299"/>
        <v>7056006</v>
      </c>
    </row>
    <row r="9567" spans="1:5">
      <c r="A9567">
        <v>7017007</v>
      </c>
      <c r="B9567">
        <v>7056007</v>
      </c>
      <c r="C9567" s="293">
        <v>3600000</v>
      </c>
      <c r="D9567">
        <f t="shared" si="298"/>
        <v>7017007</v>
      </c>
      <c r="E9567">
        <f t="shared" si="299"/>
        <v>7056007</v>
      </c>
    </row>
    <row r="9568" spans="1:5">
      <c r="A9568">
        <v>7017009</v>
      </c>
      <c r="B9568">
        <v>7056008</v>
      </c>
      <c r="C9568" s="293">
        <v>84900000</v>
      </c>
      <c r="D9568">
        <f t="shared" si="298"/>
        <v>7017009</v>
      </c>
      <c r="E9568">
        <f t="shared" si="299"/>
        <v>7056008</v>
      </c>
    </row>
    <row r="9569" spans="1:5">
      <c r="A9569">
        <v>7017010</v>
      </c>
      <c r="B9569">
        <v>7056009</v>
      </c>
      <c r="C9569" s="293">
        <v>3600000</v>
      </c>
      <c r="D9569">
        <f t="shared" si="298"/>
        <v>7017010</v>
      </c>
      <c r="E9569">
        <f t="shared" si="299"/>
        <v>7056009</v>
      </c>
    </row>
    <row r="9570" spans="1:5">
      <c r="A9570">
        <v>7017016</v>
      </c>
      <c r="B9570">
        <v>7056010</v>
      </c>
      <c r="C9570" s="293">
        <v>6400000</v>
      </c>
      <c r="D9570">
        <f t="shared" si="298"/>
        <v>7017016</v>
      </c>
      <c r="E9570">
        <f t="shared" si="299"/>
        <v>7056010</v>
      </c>
    </row>
    <row r="9571" spans="1:5">
      <c r="A9571">
        <v>7017020</v>
      </c>
      <c r="B9571">
        <v>7056014</v>
      </c>
      <c r="C9571" s="293">
        <v>25900000</v>
      </c>
      <c r="D9571">
        <f t="shared" si="298"/>
        <v>7017020</v>
      </c>
      <c r="E9571">
        <f t="shared" si="299"/>
        <v>7056014</v>
      </c>
    </row>
    <row r="9572" spans="1:5">
      <c r="A9572">
        <v>7017021</v>
      </c>
      <c r="B9572">
        <v>7056015</v>
      </c>
      <c r="C9572" s="293">
        <v>33900000</v>
      </c>
      <c r="D9572">
        <f t="shared" si="298"/>
        <v>7017021</v>
      </c>
      <c r="E9572">
        <f t="shared" si="299"/>
        <v>7056015</v>
      </c>
    </row>
    <row r="9573" spans="1:5">
      <c r="A9573">
        <v>7017022</v>
      </c>
      <c r="B9573">
        <v>7056016</v>
      </c>
      <c r="C9573" s="293">
        <v>33000000</v>
      </c>
      <c r="D9573">
        <f t="shared" si="298"/>
        <v>7017022</v>
      </c>
      <c r="E9573">
        <f t="shared" si="299"/>
        <v>7056016</v>
      </c>
    </row>
    <row r="9574" spans="1:5">
      <c r="A9574">
        <v>7017025</v>
      </c>
      <c r="B9574">
        <v>7056017</v>
      </c>
      <c r="C9574" s="293">
        <v>15000000</v>
      </c>
      <c r="D9574">
        <f t="shared" si="298"/>
        <v>7017025</v>
      </c>
      <c r="E9574">
        <f t="shared" si="299"/>
        <v>7056017</v>
      </c>
    </row>
    <row r="9575" spans="1:5">
      <c r="A9575">
        <v>7017026</v>
      </c>
      <c r="B9575">
        <v>7056018</v>
      </c>
      <c r="C9575" s="293">
        <v>14000000</v>
      </c>
      <c r="D9575">
        <f t="shared" si="298"/>
        <v>7017026</v>
      </c>
      <c r="E9575">
        <f t="shared" si="299"/>
        <v>7056018</v>
      </c>
    </row>
    <row r="9576" spans="1:5">
      <c r="A9576">
        <v>7017027</v>
      </c>
      <c r="B9576">
        <v>7056019</v>
      </c>
      <c r="C9576" s="293">
        <v>68000000</v>
      </c>
      <c r="D9576">
        <f t="shared" si="298"/>
        <v>7017027</v>
      </c>
      <c r="E9576">
        <f t="shared" si="299"/>
        <v>7056019</v>
      </c>
    </row>
    <row r="9577" spans="1:5">
      <c r="A9577">
        <v>7017028</v>
      </c>
      <c r="B9577">
        <v>7056020</v>
      </c>
      <c r="C9577" s="293">
        <v>40000000</v>
      </c>
      <c r="D9577">
        <f t="shared" si="298"/>
        <v>7017028</v>
      </c>
      <c r="E9577">
        <f t="shared" si="299"/>
        <v>7056020</v>
      </c>
    </row>
    <row r="9578" spans="1:5">
      <c r="A9578">
        <v>7108002</v>
      </c>
      <c r="B9578">
        <v>7136001</v>
      </c>
      <c r="C9578" s="293">
        <v>27000000</v>
      </c>
      <c r="D9578">
        <f t="shared" si="298"/>
        <v>7108002</v>
      </c>
      <c r="E9578">
        <f t="shared" si="299"/>
        <v>7136001</v>
      </c>
    </row>
    <row r="9579" spans="1:5">
      <c r="A9579">
        <v>7108003</v>
      </c>
      <c r="B9579">
        <v>7136002</v>
      </c>
      <c r="C9579" s="293">
        <v>26000000</v>
      </c>
      <c r="D9579">
        <f t="shared" si="298"/>
        <v>7108003</v>
      </c>
      <c r="E9579">
        <f t="shared" si="299"/>
        <v>7136002</v>
      </c>
    </row>
    <row r="9580" spans="1:5">
      <c r="A9580">
        <v>7120001</v>
      </c>
      <c r="B9580">
        <v>7143001</v>
      </c>
      <c r="C9580" s="293">
        <v>28000000</v>
      </c>
      <c r="D9580">
        <f t="shared" si="298"/>
        <v>7120001</v>
      </c>
      <c r="E9580">
        <f t="shared" si="299"/>
        <v>7143001</v>
      </c>
    </row>
    <row r="9581" spans="1:5">
      <c r="A9581">
        <v>7106001</v>
      </c>
      <c r="B9581">
        <v>7188001</v>
      </c>
      <c r="C9581" s="293">
        <v>32000000</v>
      </c>
      <c r="D9581">
        <f t="shared" si="298"/>
        <v>7106001</v>
      </c>
      <c r="E9581">
        <f t="shared" si="299"/>
        <v>7188001</v>
      </c>
    </row>
    <row r="9582" spans="1:5">
      <c r="A9582">
        <v>7401009</v>
      </c>
      <c r="B9582">
        <v>7431001</v>
      </c>
      <c r="C9582" s="293">
        <v>110000000</v>
      </c>
      <c r="D9582">
        <f t="shared" si="298"/>
        <v>7401009</v>
      </c>
      <c r="E9582">
        <f t="shared" si="299"/>
        <v>7431001</v>
      </c>
    </row>
    <row r="9583" spans="1:5">
      <c r="A9583">
        <v>7401011</v>
      </c>
      <c r="B9583">
        <v>7432001</v>
      </c>
      <c r="C9583" s="293">
        <v>42600000</v>
      </c>
      <c r="D9583">
        <f t="shared" si="298"/>
        <v>7401011</v>
      </c>
      <c r="E9583">
        <f t="shared" si="299"/>
        <v>7432001</v>
      </c>
    </row>
    <row r="9584" spans="1:5">
      <c r="A9584">
        <v>7401005</v>
      </c>
      <c r="B9584">
        <v>7433001</v>
      </c>
      <c r="C9584" s="293">
        <v>40000000</v>
      </c>
      <c r="D9584">
        <f t="shared" si="298"/>
        <v>7401005</v>
      </c>
      <c r="E9584">
        <f t="shared" si="299"/>
        <v>7433001</v>
      </c>
    </row>
    <row r="9585" spans="1:5">
      <c r="A9585">
        <v>7401006</v>
      </c>
      <c r="B9585">
        <v>7433002</v>
      </c>
      <c r="C9585" s="293">
        <v>40000000</v>
      </c>
      <c r="D9585">
        <f t="shared" si="298"/>
        <v>7401006</v>
      </c>
      <c r="E9585">
        <f t="shared" si="299"/>
        <v>7433002</v>
      </c>
    </row>
    <row r="9586" spans="1:5">
      <c r="A9586">
        <v>7401007</v>
      </c>
      <c r="B9586">
        <v>7433003</v>
      </c>
      <c r="C9586" s="293">
        <v>45000000</v>
      </c>
      <c r="D9586">
        <f t="shared" si="298"/>
        <v>7401007</v>
      </c>
      <c r="E9586">
        <f t="shared" si="299"/>
        <v>7433003</v>
      </c>
    </row>
    <row r="9587" spans="1:5">
      <c r="A9587">
        <v>7401010</v>
      </c>
      <c r="B9587">
        <v>7433004</v>
      </c>
      <c r="C9587" s="293">
        <v>42200000</v>
      </c>
      <c r="D9587">
        <f t="shared" si="298"/>
        <v>7401010</v>
      </c>
      <c r="E9587">
        <f t="shared" si="299"/>
        <v>7433004</v>
      </c>
    </row>
    <row r="9588" spans="1:5">
      <c r="A9588">
        <v>7801005</v>
      </c>
      <c r="B9588">
        <v>7831002</v>
      </c>
      <c r="C9588" s="293">
        <v>295400000</v>
      </c>
      <c r="D9588">
        <f t="shared" si="298"/>
        <v>7801005</v>
      </c>
      <c r="E9588">
        <f t="shared" si="299"/>
        <v>7831002</v>
      </c>
    </row>
    <row r="9589" spans="1:5">
      <c r="A9589">
        <v>7801007</v>
      </c>
      <c r="B9589">
        <v>7831003</v>
      </c>
      <c r="C9589" s="293">
        <v>363500000</v>
      </c>
      <c r="D9589">
        <f t="shared" si="298"/>
        <v>7801007</v>
      </c>
      <c r="E9589">
        <f t="shared" si="299"/>
        <v>7831003</v>
      </c>
    </row>
    <row r="9590" spans="1:5">
      <c r="A9590">
        <v>7801008</v>
      </c>
      <c r="B9590">
        <v>7831004</v>
      </c>
      <c r="C9590" s="293">
        <v>434200000</v>
      </c>
      <c r="D9590">
        <f t="shared" si="298"/>
        <v>7801008</v>
      </c>
      <c r="E9590">
        <f t="shared" si="299"/>
        <v>7831004</v>
      </c>
    </row>
    <row r="9591" spans="1:5">
      <c r="A9591">
        <v>7801011</v>
      </c>
      <c r="B9591">
        <v>7831005</v>
      </c>
      <c r="C9591" s="293">
        <v>354800000</v>
      </c>
      <c r="D9591">
        <f t="shared" si="298"/>
        <v>7801011</v>
      </c>
      <c r="E9591">
        <f t="shared" si="299"/>
        <v>7831005</v>
      </c>
    </row>
    <row r="9592" spans="1:5">
      <c r="A9592">
        <v>7801014</v>
      </c>
      <c r="B9592">
        <v>7831006</v>
      </c>
      <c r="C9592" s="293">
        <v>459000000</v>
      </c>
      <c r="D9592">
        <f t="shared" si="298"/>
        <v>7801014</v>
      </c>
      <c r="E9592">
        <f t="shared" si="299"/>
        <v>7831006</v>
      </c>
    </row>
    <row r="9593" spans="1:5">
      <c r="A9593">
        <v>7801016</v>
      </c>
      <c r="B9593">
        <v>7831007</v>
      </c>
      <c r="C9593" s="293">
        <v>766700000</v>
      </c>
      <c r="D9593">
        <f t="shared" si="298"/>
        <v>7801016</v>
      </c>
      <c r="E9593">
        <f t="shared" si="299"/>
        <v>7831007</v>
      </c>
    </row>
    <row r="9594" spans="1:5">
      <c r="A9594">
        <v>7801018</v>
      </c>
      <c r="B9594">
        <v>7831008</v>
      </c>
      <c r="C9594" s="293">
        <v>624300000</v>
      </c>
      <c r="D9594">
        <f t="shared" si="298"/>
        <v>7801018</v>
      </c>
      <c r="E9594">
        <f t="shared" si="299"/>
        <v>7831008</v>
      </c>
    </row>
    <row r="9595" spans="1:5">
      <c r="A9595">
        <v>7801022</v>
      </c>
      <c r="B9595">
        <v>7831009</v>
      </c>
      <c r="C9595" s="293">
        <v>982200000</v>
      </c>
      <c r="D9595">
        <f t="shared" si="298"/>
        <v>7801022</v>
      </c>
      <c r="E9595">
        <f t="shared" si="299"/>
        <v>7831009</v>
      </c>
    </row>
    <row r="9596" spans="1:5">
      <c r="A9596">
        <v>7801023</v>
      </c>
      <c r="B9596">
        <v>7831010</v>
      </c>
      <c r="C9596" s="293">
        <v>369300000</v>
      </c>
      <c r="D9596">
        <f t="shared" si="298"/>
        <v>7801023</v>
      </c>
      <c r="E9596">
        <f t="shared" si="299"/>
        <v>7831010</v>
      </c>
    </row>
    <row r="9597" spans="1:5">
      <c r="A9597">
        <v>7801028</v>
      </c>
      <c r="B9597">
        <v>7831011</v>
      </c>
      <c r="C9597" s="293">
        <v>551800000</v>
      </c>
      <c r="D9597">
        <f t="shared" si="298"/>
        <v>7801028</v>
      </c>
      <c r="E9597">
        <f t="shared" si="299"/>
        <v>7831011</v>
      </c>
    </row>
    <row r="9598" spans="1:5">
      <c r="A9598">
        <v>7801036</v>
      </c>
      <c r="B9598">
        <v>7831012</v>
      </c>
      <c r="C9598" s="293">
        <v>488500000</v>
      </c>
      <c r="D9598">
        <f t="shared" si="298"/>
        <v>7801036</v>
      </c>
      <c r="E9598">
        <f t="shared" si="299"/>
        <v>7831012</v>
      </c>
    </row>
    <row r="9599" spans="1:5">
      <c r="A9599">
        <v>7801037</v>
      </c>
      <c r="B9599">
        <v>7831013</v>
      </c>
      <c r="C9599" s="293">
        <v>405200000</v>
      </c>
      <c r="D9599">
        <f t="shared" si="298"/>
        <v>7801037</v>
      </c>
      <c r="E9599">
        <f t="shared" si="299"/>
        <v>7831013</v>
      </c>
    </row>
    <row r="9600" spans="1:5">
      <c r="A9600">
        <v>7801039</v>
      </c>
      <c r="B9600">
        <v>7831014</v>
      </c>
      <c r="C9600" s="293">
        <v>832700000</v>
      </c>
      <c r="D9600">
        <f t="shared" si="298"/>
        <v>7801039</v>
      </c>
      <c r="E9600">
        <f t="shared" si="299"/>
        <v>7831014</v>
      </c>
    </row>
    <row r="9601" spans="1:5">
      <c r="A9601">
        <v>7801041</v>
      </c>
      <c r="B9601">
        <v>7831015</v>
      </c>
      <c r="C9601" s="293">
        <v>330200000</v>
      </c>
      <c r="D9601">
        <f t="shared" si="298"/>
        <v>7801041</v>
      </c>
      <c r="E9601">
        <f t="shared" si="299"/>
        <v>7831015</v>
      </c>
    </row>
    <row r="9602" spans="1:5">
      <c r="A9602">
        <v>7801042</v>
      </c>
      <c r="B9602">
        <v>7831016</v>
      </c>
      <c r="C9602" s="293">
        <v>863900000</v>
      </c>
      <c r="D9602">
        <f t="shared" si="298"/>
        <v>7801042</v>
      </c>
      <c r="E9602">
        <f t="shared" si="299"/>
        <v>7831016</v>
      </c>
    </row>
    <row r="9603" spans="1:5">
      <c r="A9603">
        <v>7801045</v>
      </c>
      <c r="B9603">
        <v>7831017</v>
      </c>
      <c r="C9603" s="293">
        <v>885200000</v>
      </c>
      <c r="D9603">
        <f t="shared" ref="D9603:D9666" si="300">+A9603*1</f>
        <v>7801045</v>
      </c>
      <c r="E9603">
        <f t="shared" ref="E9603:E9666" si="301">+B9603*1</f>
        <v>7831017</v>
      </c>
    </row>
    <row r="9604" spans="1:5">
      <c r="A9604">
        <v>7801050</v>
      </c>
      <c r="B9604">
        <v>7831018</v>
      </c>
      <c r="C9604" s="293">
        <v>497300000</v>
      </c>
      <c r="D9604">
        <f t="shared" si="300"/>
        <v>7801050</v>
      </c>
      <c r="E9604">
        <f t="shared" si="301"/>
        <v>7831018</v>
      </c>
    </row>
    <row r="9605" spans="1:5">
      <c r="A9605">
        <v>7801052</v>
      </c>
      <c r="B9605">
        <v>7831019</v>
      </c>
      <c r="C9605" s="293">
        <v>807300000</v>
      </c>
      <c r="D9605">
        <f t="shared" si="300"/>
        <v>7801052</v>
      </c>
      <c r="E9605">
        <f t="shared" si="301"/>
        <v>7831019</v>
      </c>
    </row>
    <row r="9606" spans="1:5">
      <c r="A9606">
        <v>7801054</v>
      </c>
      <c r="B9606">
        <v>7831020</v>
      </c>
      <c r="C9606" s="293">
        <v>646600000</v>
      </c>
      <c r="D9606">
        <f t="shared" si="300"/>
        <v>7801054</v>
      </c>
      <c r="E9606">
        <f t="shared" si="301"/>
        <v>7831020</v>
      </c>
    </row>
    <row r="9607" spans="1:5">
      <c r="A9607">
        <v>7801059</v>
      </c>
      <c r="B9607">
        <v>7831021</v>
      </c>
      <c r="C9607" s="293">
        <v>797400000</v>
      </c>
      <c r="D9607">
        <f t="shared" si="300"/>
        <v>7801059</v>
      </c>
      <c r="E9607">
        <f t="shared" si="301"/>
        <v>7831021</v>
      </c>
    </row>
    <row r="9608" spans="1:5">
      <c r="A9608">
        <v>7801061</v>
      </c>
      <c r="B9608">
        <v>7831022</v>
      </c>
      <c r="C9608" s="293">
        <v>490300000</v>
      </c>
      <c r="D9608">
        <f t="shared" si="300"/>
        <v>7801061</v>
      </c>
      <c r="E9608">
        <f t="shared" si="301"/>
        <v>7831022</v>
      </c>
    </row>
    <row r="9609" spans="1:5">
      <c r="A9609">
        <v>7801062</v>
      </c>
      <c r="B9609">
        <v>7831023</v>
      </c>
      <c r="C9609" s="293">
        <v>508500000</v>
      </c>
      <c r="D9609">
        <f t="shared" si="300"/>
        <v>7801062</v>
      </c>
      <c r="E9609">
        <f t="shared" si="301"/>
        <v>7831023</v>
      </c>
    </row>
    <row r="9610" spans="1:5">
      <c r="A9610">
        <v>7801065</v>
      </c>
      <c r="B9610">
        <v>7831024</v>
      </c>
      <c r="C9610" s="293">
        <v>907100000</v>
      </c>
      <c r="D9610">
        <f t="shared" si="300"/>
        <v>7801065</v>
      </c>
      <c r="E9610">
        <f t="shared" si="301"/>
        <v>7831024</v>
      </c>
    </row>
    <row r="9611" spans="1:5">
      <c r="A9611">
        <v>7801070</v>
      </c>
      <c r="B9611">
        <v>7831025</v>
      </c>
      <c r="C9611" s="293">
        <v>389900000</v>
      </c>
      <c r="D9611">
        <f t="shared" si="300"/>
        <v>7801070</v>
      </c>
      <c r="E9611">
        <f t="shared" si="301"/>
        <v>7831025</v>
      </c>
    </row>
    <row r="9612" spans="1:5">
      <c r="A9612">
        <v>7801074</v>
      </c>
      <c r="B9612">
        <v>7831026</v>
      </c>
      <c r="C9612" s="293">
        <v>560900000</v>
      </c>
      <c r="D9612">
        <f t="shared" si="300"/>
        <v>7801074</v>
      </c>
      <c r="E9612">
        <f t="shared" si="301"/>
        <v>7831026</v>
      </c>
    </row>
    <row r="9613" spans="1:5">
      <c r="A9613">
        <v>7801082</v>
      </c>
      <c r="B9613">
        <v>7831027</v>
      </c>
      <c r="C9613" s="293">
        <v>976400000</v>
      </c>
      <c r="D9613">
        <f t="shared" si="300"/>
        <v>7801082</v>
      </c>
      <c r="E9613">
        <f t="shared" si="301"/>
        <v>7831027</v>
      </c>
    </row>
    <row r="9614" spans="1:5">
      <c r="A9614">
        <v>7801083</v>
      </c>
      <c r="B9614">
        <v>7831028</v>
      </c>
      <c r="C9614" s="293">
        <v>610400000</v>
      </c>
      <c r="D9614">
        <f t="shared" si="300"/>
        <v>7801083</v>
      </c>
      <c r="E9614">
        <f t="shared" si="301"/>
        <v>7831028</v>
      </c>
    </row>
    <row r="9615" spans="1:5">
      <c r="A9615">
        <v>7801086</v>
      </c>
      <c r="B9615">
        <v>7831029</v>
      </c>
      <c r="C9615" s="293">
        <v>971900000</v>
      </c>
      <c r="D9615">
        <f t="shared" si="300"/>
        <v>7801086</v>
      </c>
      <c r="E9615">
        <f t="shared" si="301"/>
        <v>7831029</v>
      </c>
    </row>
    <row r="9616" spans="1:5">
      <c r="A9616">
        <v>7801089</v>
      </c>
      <c r="B9616">
        <v>7831030</v>
      </c>
      <c r="C9616" s="293">
        <v>829700000</v>
      </c>
      <c r="D9616">
        <f t="shared" si="300"/>
        <v>7801089</v>
      </c>
      <c r="E9616">
        <f t="shared" si="301"/>
        <v>7831030</v>
      </c>
    </row>
    <row r="9617" spans="1:5">
      <c r="A9617">
        <v>7801093</v>
      </c>
      <c r="B9617">
        <v>7831031</v>
      </c>
      <c r="C9617" s="293">
        <v>769900000</v>
      </c>
      <c r="D9617">
        <f t="shared" si="300"/>
        <v>7801093</v>
      </c>
      <c r="E9617">
        <f t="shared" si="301"/>
        <v>7831031</v>
      </c>
    </row>
    <row r="9618" spans="1:5">
      <c r="A9618">
        <v>7801094</v>
      </c>
      <c r="B9618">
        <v>7831032</v>
      </c>
      <c r="C9618" s="293">
        <v>769300000</v>
      </c>
      <c r="D9618">
        <f t="shared" si="300"/>
        <v>7801094</v>
      </c>
      <c r="E9618">
        <f t="shared" si="301"/>
        <v>7831032</v>
      </c>
    </row>
    <row r="9619" spans="1:5">
      <c r="A9619">
        <v>7801097</v>
      </c>
      <c r="B9619">
        <v>7831033</v>
      </c>
      <c r="C9619" s="293">
        <v>2288300000</v>
      </c>
      <c r="D9619">
        <f t="shared" si="300"/>
        <v>7801097</v>
      </c>
      <c r="E9619">
        <f t="shared" si="301"/>
        <v>7831033</v>
      </c>
    </row>
    <row r="9620" spans="1:5">
      <c r="A9620">
        <v>7801100</v>
      </c>
      <c r="B9620">
        <v>7831034</v>
      </c>
      <c r="C9620" s="293">
        <v>438700000</v>
      </c>
      <c r="D9620">
        <f t="shared" si="300"/>
        <v>7801100</v>
      </c>
      <c r="E9620">
        <f t="shared" si="301"/>
        <v>7831034</v>
      </c>
    </row>
    <row r="9621" spans="1:5">
      <c r="A9621">
        <v>7801107</v>
      </c>
      <c r="B9621">
        <v>7831035</v>
      </c>
      <c r="C9621" s="293">
        <v>1328400000</v>
      </c>
      <c r="D9621">
        <f t="shared" si="300"/>
        <v>7801107</v>
      </c>
      <c r="E9621">
        <f t="shared" si="301"/>
        <v>7831035</v>
      </c>
    </row>
    <row r="9622" spans="1:5">
      <c r="A9622">
        <v>7801111</v>
      </c>
      <c r="B9622">
        <v>7831036</v>
      </c>
      <c r="C9622" s="293">
        <v>1130800000</v>
      </c>
      <c r="D9622">
        <f t="shared" si="300"/>
        <v>7801111</v>
      </c>
      <c r="E9622">
        <f t="shared" si="301"/>
        <v>7831036</v>
      </c>
    </row>
    <row r="9623" spans="1:5">
      <c r="A9623">
        <v>7801113</v>
      </c>
      <c r="B9623">
        <v>7831037</v>
      </c>
      <c r="C9623" s="293">
        <v>1699900000</v>
      </c>
      <c r="D9623">
        <f t="shared" si="300"/>
        <v>7801113</v>
      </c>
      <c r="E9623">
        <f t="shared" si="301"/>
        <v>7831037</v>
      </c>
    </row>
    <row r="9624" spans="1:5">
      <c r="A9624">
        <v>7801118</v>
      </c>
      <c r="B9624">
        <v>7831038</v>
      </c>
      <c r="C9624" s="293">
        <v>825400000</v>
      </c>
      <c r="D9624">
        <f t="shared" si="300"/>
        <v>7801118</v>
      </c>
      <c r="E9624">
        <f t="shared" si="301"/>
        <v>7831038</v>
      </c>
    </row>
    <row r="9625" spans="1:5">
      <c r="A9625">
        <v>7801009</v>
      </c>
      <c r="B9625">
        <v>7832001</v>
      </c>
      <c r="C9625" s="293">
        <v>486200000</v>
      </c>
      <c r="D9625">
        <f t="shared" si="300"/>
        <v>7801009</v>
      </c>
      <c r="E9625">
        <f t="shared" si="301"/>
        <v>7832001</v>
      </c>
    </row>
    <row r="9626" spans="1:5">
      <c r="A9626">
        <v>7801010</v>
      </c>
      <c r="B9626">
        <v>7832002</v>
      </c>
      <c r="C9626" s="293">
        <v>515800000</v>
      </c>
      <c r="D9626">
        <f t="shared" si="300"/>
        <v>7801010</v>
      </c>
      <c r="E9626">
        <f t="shared" si="301"/>
        <v>7832002</v>
      </c>
    </row>
    <row r="9627" spans="1:5">
      <c r="A9627">
        <v>7801015</v>
      </c>
      <c r="B9627">
        <v>7832003</v>
      </c>
      <c r="C9627" s="293">
        <v>265900000</v>
      </c>
      <c r="D9627">
        <f t="shared" si="300"/>
        <v>7801015</v>
      </c>
      <c r="E9627">
        <f t="shared" si="301"/>
        <v>7832003</v>
      </c>
    </row>
    <row r="9628" spans="1:5">
      <c r="A9628">
        <v>7801017</v>
      </c>
      <c r="B9628">
        <v>7832004</v>
      </c>
      <c r="C9628" s="293">
        <v>478500000</v>
      </c>
      <c r="D9628">
        <f t="shared" si="300"/>
        <v>7801017</v>
      </c>
      <c r="E9628">
        <f t="shared" si="301"/>
        <v>7832004</v>
      </c>
    </row>
    <row r="9629" spans="1:5">
      <c r="A9629">
        <v>7801020</v>
      </c>
      <c r="B9629">
        <v>7832005</v>
      </c>
      <c r="C9629" s="293">
        <v>905500000</v>
      </c>
      <c r="D9629">
        <f t="shared" si="300"/>
        <v>7801020</v>
      </c>
      <c r="E9629">
        <f t="shared" si="301"/>
        <v>7832005</v>
      </c>
    </row>
    <row r="9630" spans="1:5">
      <c r="A9630">
        <v>7801024</v>
      </c>
      <c r="B9630">
        <v>7832006</v>
      </c>
      <c r="C9630" s="293">
        <v>380800000</v>
      </c>
      <c r="D9630">
        <f t="shared" si="300"/>
        <v>7801024</v>
      </c>
      <c r="E9630">
        <f t="shared" si="301"/>
        <v>7832006</v>
      </c>
    </row>
    <row r="9631" spans="1:5">
      <c r="A9631">
        <v>7801030</v>
      </c>
      <c r="B9631">
        <v>7832007</v>
      </c>
      <c r="C9631" s="293">
        <v>519100000</v>
      </c>
      <c r="D9631">
        <f t="shared" si="300"/>
        <v>7801030</v>
      </c>
      <c r="E9631">
        <f t="shared" si="301"/>
        <v>7832007</v>
      </c>
    </row>
    <row r="9632" spans="1:5">
      <c r="A9632">
        <v>7801031</v>
      </c>
      <c r="B9632">
        <v>7832008</v>
      </c>
      <c r="C9632" s="293">
        <v>544000000</v>
      </c>
      <c r="D9632">
        <f t="shared" si="300"/>
        <v>7801031</v>
      </c>
      <c r="E9632">
        <f t="shared" si="301"/>
        <v>7832008</v>
      </c>
    </row>
    <row r="9633" spans="1:5">
      <c r="A9633">
        <v>7801033</v>
      </c>
      <c r="B9633">
        <v>7832009</v>
      </c>
      <c r="C9633" s="293">
        <v>777200000</v>
      </c>
      <c r="D9633">
        <f t="shared" si="300"/>
        <v>7801033</v>
      </c>
      <c r="E9633">
        <f t="shared" si="301"/>
        <v>7832009</v>
      </c>
    </row>
    <row r="9634" spans="1:5">
      <c r="A9634">
        <v>7801034</v>
      </c>
      <c r="B9634">
        <v>7832010</v>
      </c>
      <c r="C9634" s="293">
        <v>754100000</v>
      </c>
      <c r="D9634">
        <f t="shared" si="300"/>
        <v>7801034</v>
      </c>
      <c r="E9634">
        <f t="shared" si="301"/>
        <v>7832010</v>
      </c>
    </row>
    <row r="9635" spans="1:5">
      <c r="A9635">
        <v>7801040</v>
      </c>
      <c r="B9635">
        <v>7832011</v>
      </c>
      <c r="C9635" s="293">
        <v>411600000</v>
      </c>
      <c r="D9635">
        <f t="shared" si="300"/>
        <v>7801040</v>
      </c>
      <c r="E9635">
        <f t="shared" si="301"/>
        <v>7832011</v>
      </c>
    </row>
    <row r="9636" spans="1:5">
      <c r="A9636">
        <v>7801047</v>
      </c>
      <c r="B9636">
        <v>7832012</v>
      </c>
      <c r="C9636" s="293">
        <v>535600000</v>
      </c>
      <c r="D9636">
        <f t="shared" si="300"/>
        <v>7801047</v>
      </c>
      <c r="E9636">
        <f t="shared" si="301"/>
        <v>7832012</v>
      </c>
    </row>
    <row r="9637" spans="1:5">
      <c r="A9637">
        <v>7801048</v>
      </c>
      <c r="B9637">
        <v>7832013</v>
      </c>
      <c r="C9637" s="293">
        <v>544400000</v>
      </c>
      <c r="D9637">
        <f t="shared" si="300"/>
        <v>7801048</v>
      </c>
      <c r="E9637">
        <f t="shared" si="301"/>
        <v>7832013</v>
      </c>
    </row>
    <row r="9638" spans="1:5">
      <c r="A9638">
        <v>7801051</v>
      </c>
      <c r="B9638">
        <v>7832014</v>
      </c>
      <c r="C9638" s="293">
        <v>671800000</v>
      </c>
      <c r="D9638">
        <f t="shared" si="300"/>
        <v>7801051</v>
      </c>
      <c r="E9638">
        <f t="shared" si="301"/>
        <v>7832014</v>
      </c>
    </row>
    <row r="9639" spans="1:5">
      <c r="A9639">
        <v>7801063</v>
      </c>
      <c r="B9639">
        <v>7832015</v>
      </c>
      <c r="C9639" s="293">
        <v>521300000</v>
      </c>
      <c r="D9639">
        <f t="shared" si="300"/>
        <v>7801063</v>
      </c>
      <c r="E9639">
        <f t="shared" si="301"/>
        <v>7832015</v>
      </c>
    </row>
    <row r="9640" spans="1:5">
      <c r="A9640">
        <v>7801064</v>
      </c>
      <c r="B9640">
        <v>7832016</v>
      </c>
      <c r="C9640" s="293">
        <v>528100000</v>
      </c>
      <c r="D9640">
        <f t="shared" si="300"/>
        <v>7801064</v>
      </c>
      <c r="E9640">
        <f t="shared" si="301"/>
        <v>7832016</v>
      </c>
    </row>
    <row r="9641" spans="1:5">
      <c r="A9641">
        <v>7801066</v>
      </c>
      <c r="B9641">
        <v>7832017</v>
      </c>
      <c r="C9641" s="293">
        <v>981700000</v>
      </c>
      <c r="D9641">
        <f t="shared" si="300"/>
        <v>7801066</v>
      </c>
      <c r="E9641">
        <f t="shared" si="301"/>
        <v>7832017</v>
      </c>
    </row>
    <row r="9642" spans="1:5">
      <c r="A9642">
        <v>7801067</v>
      </c>
      <c r="B9642">
        <v>7832018</v>
      </c>
      <c r="C9642" s="293">
        <v>1092300000</v>
      </c>
      <c r="D9642">
        <f t="shared" si="300"/>
        <v>7801067</v>
      </c>
      <c r="E9642">
        <f t="shared" si="301"/>
        <v>7832018</v>
      </c>
    </row>
    <row r="9643" spans="1:5">
      <c r="A9643">
        <v>7801069</v>
      </c>
      <c r="B9643">
        <v>7832019</v>
      </c>
      <c r="C9643" s="293">
        <v>950800000</v>
      </c>
      <c r="D9643">
        <f t="shared" si="300"/>
        <v>7801069</v>
      </c>
      <c r="E9643">
        <f t="shared" si="301"/>
        <v>7832019</v>
      </c>
    </row>
    <row r="9644" spans="1:5">
      <c r="A9644">
        <v>7801072</v>
      </c>
      <c r="B9644">
        <v>7832020</v>
      </c>
      <c r="C9644" s="293">
        <v>779500000</v>
      </c>
      <c r="D9644">
        <f t="shared" si="300"/>
        <v>7801072</v>
      </c>
      <c r="E9644">
        <f t="shared" si="301"/>
        <v>7832020</v>
      </c>
    </row>
    <row r="9645" spans="1:5">
      <c r="A9645">
        <v>7801073</v>
      </c>
      <c r="B9645">
        <v>7832021</v>
      </c>
      <c r="C9645" s="293">
        <v>1244500000</v>
      </c>
      <c r="D9645">
        <f t="shared" si="300"/>
        <v>7801073</v>
      </c>
      <c r="E9645">
        <f t="shared" si="301"/>
        <v>7832021</v>
      </c>
    </row>
    <row r="9646" spans="1:5">
      <c r="A9646">
        <v>7801079</v>
      </c>
      <c r="B9646">
        <v>7832022</v>
      </c>
      <c r="C9646" s="293">
        <v>793100000</v>
      </c>
      <c r="D9646">
        <f t="shared" si="300"/>
        <v>7801079</v>
      </c>
      <c r="E9646">
        <f t="shared" si="301"/>
        <v>7832022</v>
      </c>
    </row>
    <row r="9647" spans="1:5">
      <c r="A9647">
        <v>7801081</v>
      </c>
      <c r="B9647">
        <v>7832023</v>
      </c>
      <c r="C9647" s="293">
        <v>529700000</v>
      </c>
      <c r="D9647">
        <f t="shared" si="300"/>
        <v>7801081</v>
      </c>
      <c r="E9647">
        <f t="shared" si="301"/>
        <v>7832023</v>
      </c>
    </row>
    <row r="9648" spans="1:5">
      <c r="A9648">
        <v>7801084</v>
      </c>
      <c r="B9648">
        <v>7832024</v>
      </c>
      <c r="C9648" s="293">
        <v>527400000</v>
      </c>
      <c r="D9648">
        <f t="shared" si="300"/>
        <v>7801084</v>
      </c>
      <c r="E9648">
        <f t="shared" si="301"/>
        <v>7832024</v>
      </c>
    </row>
    <row r="9649" spans="1:5">
      <c r="A9649">
        <v>7801092</v>
      </c>
      <c r="B9649">
        <v>7832025</v>
      </c>
      <c r="C9649" s="293">
        <v>757900000</v>
      </c>
      <c r="D9649">
        <f t="shared" si="300"/>
        <v>7801092</v>
      </c>
      <c r="E9649">
        <f t="shared" si="301"/>
        <v>7832025</v>
      </c>
    </row>
    <row r="9650" spans="1:5">
      <c r="A9650">
        <v>7801098</v>
      </c>
      <c r="B9650">
        <v>7832026</v>
      </c>
      <c r="C9650" s="293">
        <v>855100000</v>
      </c>
      <c r="D9650">
        <f t="shared" si="300"/>
        <v>7801098</v>
      </c>
      <c r="E9650">
        <f t="shared" si="301"/>
        <v>7832026</v>
      </c>
    </row>
    <row r="9651" spans="1:5">
      <c r="A9651">
        <v>7801099</v>
      </c>
      <c r="B9651">
        <v>7832027</v>
      </c>
      <c r="C9651" s="293">
        <v>1071000000</v>
      </c>
      <c r="D9651">
        <f t="shared" si="300"/>
        <v>7801099</v>
      </c>
      <c r="E9651">
        <f t="shared" si="301"/>
        <v>7832027</v>
      </c>
    </row>
    <row r="9652" spans="1:5">
      <c r="A9652">
        <v>7801101</v>
      </c>
      <c r="B9652">
        <v>7832028</v>
      </c>
      <c r="C9652" s="293">
        <v>694200000</v>
      </c>
      <c r="D9652">
        <f t="shared" si="300"/>
        <v>7801101</v>
      </c>
      <c r="E9652">
        <f t="shared" si="301"/>
        <v>7832028</v>
      </c>
    </row>
    <row r="9653" spans="1:5">
      <c r="A9653">
        <v>7801105</v>
      </c>
      <c r="B9653">
        <v>7832029</v>
      </c>
      <c r="C9653" s="293">
        <v>1216700000</v>
      </c>
      <c r="D9653">
        <f t="shared" si="300"/>
        <v>7801105</v>
      </c>
      <c r="E9653">
        <f t="shared" si="301"/>
        <v>7832029</v>
      </c>
    </row>
    <row r="9654" spans="1:5">
      <c r="A9654">
        <v>7801108</v>
      </c>
      <c r="B9654">
        <v>7832030</v>
      </c>
      <c r="C9654" s="293">
        <v>975500000</v>
      </c>
      <c r="D9654">
        <f t="shared" si="300"/>
        <v>7801108</v>
      </c>
      <c r="E9654">
        <f t="shared" si="301"/>
        <v>7832030</v>
      </c>
    </row>
    <row r="9655" spans="1:5">
      <c r="A9655">
        <v>7801109</v>
      </c>
      <c r="B9655">
        <v>7832031</v>
      </c>
      <c r="C9655" s="293">
        <v>2200000000</v>
      </c>
      <c r="D9655">
        <f t="shared" si="300"/>
        <v>7801109</v>
      </c>
      <c r="E9655">
        <f t="shared" si="301"/>
        <v>7832031</v>
      </c>
    </row>
    <row r="9656" spans="1:5">
      <c r="A9656">
        <v>7801112</v>
      </c>
      <c r="B9656">
        <v>7832032</v>
      </c>
      <c r="C9656" s="293">
        <v>848900000</v>
      </c>
      <c r="D9656">
        <f t="shared" si="300"/>
        <v>7801112</v>
      </c>
      <c r="E9656">
        <f t="shared" si="301"/>
        <v>7832032</v>
      </c>
    </row>
    <row r="9657" spans="1:5">
      <c r="A9657">
        <v>7801115</v>
      </c>
      <c r="B9657">
        <v>7832033</v>
      </c>
      <c r="C9657" s="293">
        <v>705000000</v>
      </c>
      <c r="D9657">
        <f t="shared" si="300"/>
        <v>7801115</v>
      </c>
      <c r="E9657">
        <f t="shared" si="301"/>
        <v>7832033</v>
      </c>
    </row>
    <row r="9658" spans="1:5">
      <c r="A9658">
        <v>7801117</v>
      </c>
      <c r="B9658">
        <v>7832034</v>
      </c>
      <c r="C9658" s="293">
        <v>733900000</v>
      </c>
      <c r="D9658">
        <f t="shared" si="300"/>
        <v>7801117</v>
      </c>
      <c r="E9658">
        <f t="shared" si="301"/>
        <v>7832034</v>
      </c>
    </row>
    <row r="9659" spans="1:5">
      <c r="A9659">
        <v>7801121</v>
      </c>
      <c r="B9659">
        <v>7832035</v>
      </c>
      <c r="C9659" s="293">
        <v>833700000</v>
      </c>
      <c r="D9659">
        <f t="shared" si="300"/>
        <v>7801121</v>
      </c>
      <c r="E9659">
        <f t="shared" si="301"/>
        <v>7832035</v>
      </c>
    </row>
    <row r="9660" spans="1:5">
      <c r="A9660">
        <v>7801003</v>
      </c>
      <c r="B9660">
        <v>7833001</v>
      </c>
      <c r="C9660" s="293">
        <v>999300000</v>
      </c>
      <c r="D9660">
        <f t="shared" si="300"/>
        <v>7801003</v>
      </c>
      <c r="E9660">
        <f t="shared" si="301"/>
        <v>7833001</v>
      </c>
    </row>
    <row r="9661" spans="1:5">
      <c r="A9661">
        <v>7801006</v>
      </c>
      <c r="B9661">
        <v>7833002</v>
      </c>
      <c r="C9661" s="293">
        <v>969700000</v>
      </c>
      <c r="D9661">
        <f t="shared" si="300"/>
        <v>7801006</v>
      </c>
      <c r="E9661">
        <f t="shared" si="301"/>
        <v>7833002</v>
      </c>
    </row>
    <row r="9662" spans="1:5">
      <c r="A9662">
        <v>7801012</v>
      </c>
      <c r="B9662">
        <v>7833003</v>
      </c>
      <c r="C9662" s="293">
        <v>280000000</v>
      </c>
      <c r="D9662">
        <f t="shared" si="300"/>
        <v>7801012</v>
      </c>
      <c r="E9662">
        <f t="shared" si="301"/>
        <v>7833003</v>
      </c>
    </row>
    <row r="9663" spans="1:5">
      <c r="A9663">
        <v>7801013</v>
      </c>
      <c r="B9663">
        <v>7833004</v>
      </c>
      <c r="C9663" s="293">
        <v>580900000</v>
      </c>
      <c r="D9663">
        <f t="shared" si="300"/>
        <v>7801013</v>
      </c>
      <c r="E9663">
        <f t="shared" si="301"/>
        <v>7833004</v>
      </c>
    </row>
    <row r="9664" spans="1:5">
      <c r="A9664">
        <v>7801019</v>
      </c>
      <c r="B9664">
        <v>7833005</v>
      </c>
      <c r="C9664" s="293">
        <v>767400000</v>
      </c>
      <c r="D9664">
        <f t="shared" si="300"/>
        <v>7801019</v>
      </c>
      <c r="E9664">
        <f t="shared" si="301"/>
        <v>7833005</v>
      </c>
    </row>
    <row r="9665" spans="1:5">
      <c r="A9665">
        <v>7801021</v>
      </c>
      <c r="B9665">
        <v>7833006</v>
      </c>
      <c r="C9665" s="293">
        <v>882900000</v>
      </c>
      <c r="D9665">
        <f t="shared" si="300"/>
        <v>7801021</v>
      </c>
      <c r="E9665">
        <f t="shared" si="301"/>
        <v>7833006</v>
      </c>
    </row>
    <row r="9666" spans="1:5">
      <c r="A9666">
        <v>7801025</v>
      </c>
      <c r="B9666">
        <v>7833007</v>
      </c>
      <c r="C9666" s="293">
        <v>629300000</v>
      </c>
      <c r="D9666">
        <f t="shared" si="300"/>
        <v>7801025</v>
      </c>
      <c r="E9666">
        <f t="shared" si="301"/>
        <v>7833007</v>
      </c>
    </row>
    <row r="9667" spans="1:5">
      <c r="A9667">
        <v>7801026</v>
      </c>
      <c r="B9667">
        <v>7833008</v>
      </c>
      <c r="C9667" s="293">
        <v>1004700000</v>
      </c>
      <c r="D9667">
        <f t="shared" ref="D9667:D9730" si="302">+A9667*1</f>
        <v>7801026</v>
      </c>
      <c r="E9667">
        <f t="shared" ref="E9667:E9730" si="303">+B9667*1</f>
        <v>7833008</v>
      </c>
    </row>
    <row r="9668" spans="1:5">
      <c r="A9668">
        <v>7801027</v>
      </c>
      <c r="B9668">
        <v>7833009</v>
      </c>
      <c r="C9668" s="293">
        <v>800700000</v>
      </c>
      <c r="D9668">
        <f t="shared" si="302"/>
        <v>7801027</v>
      </c>
      <c r="E9668">
        <f t="shared" si="303"/>
        <v>7833009</v>
      </c>
    </row>
    <row r="9669" spans="1:5">
      <c r="A9669">
        <v>7801029</v>
      </c>
      <c r="B9669">
        <v>7833010</v>
      </c>
      <c r="C9669" s="293">
        <v>895000000</v>
      </c>
      <c r="D9669">
        <f t="shared" si="302"/>
        <v>7801029</v>
      </c>
      <c r="E9669">
        <f t="shared" si="303"/>
        <v>7833010</v>
      </c>
    </row>
    <row r="9670" spans="1:5">
      <c r="A9670">
        <v>7801032</v>
      </c>
      <c r="B9670">
        <v>7833011</v>
      </c>
      <c r="C9670" s="293">
        <v>866900000</v>
      </c>
      <c r="D9670">
        <f t="shared" si="302"/>
        <v>7801032</v>
      </c>
      <c r="E9670">
        <f t="shared" si="303"/>
        <v>7833011</v>
      </c>
    </row>
    <row r="9671" spans="1:5">
      <c r="A9671">
        <v>7801035</v>
      </c>
      <c r="B9671">
        <v>7833012</v>
      </c>
      <c r="C9671" s="293">
        <v>900700000</v>
      </c>
      <c r="D9671">
        <f t="shared" si="302"/>
        <v>7801035</v>
      </c>
      <c r="E9671">
        <f t="shared" si="303"/>
        <v>7833012</v>
      </c>
    </row>
    <row r="9672" spans="1:5">
      <c r="A9672">
        <v>7801038</v>
      </c>
      <c r="B9672">
        <v>7833013</v>
      </c>
      <c r="C9672" s="293">
        <v>1381500000</v>
      </c>
      <c r="D9672">
        <f t="shared" si="302"/>
        <v>7801038</v>
      </c>
      <c r="E9672">
        <f t="shared" si="303"/>
        <v>7833013</v>
      </c>
    </row>
    <row r="9673" spans="1:5">
      <c r="A9673">
        <v>7801043</v>
      </c>
      <c r="B9673">
        <v>7833014</v>
      </c>
      <c r="C9673" s="293">
        <v>1459700000</v>
      </c>
      <c r="D9673">
        <f t="shared" si="302"/>
        <v>7801043</v>
      </c>
      <c r="E9673">
        <f t="shared" si="303"/>
        <v>7833014</v>
      </c>
    </row>
    <row r="9674" spans="1:5">
      <c r="A9674">
        <v>7801044</v>
      </c>
      <c r="B9674">
        <v>7833015</v>
      </c>
      <c r="C9674" s="293">
        <v>686300000</v>
      </c>
      <c r="D9674">
        <f t="shared" si="302"/>
        <v>7801044</v>
      </c>
      <c r="E9674">
        <f t="shared" si="303"/>
        <v>7833015</v>
      </c>
    </row>
    <row r="9675" spans="1:5">
      <c r="A9675">
        <v>7801046</v>
      </c>
      <c r="B9675">
        <v>7833016</v>
      </c>
      <c r="C9675" s="293">
        <v>792200000</v>
      </c>
      <c r="D9675">
        <f t="shared" si="302"/>
        <v>7801046</v>
      </c>
      <c r="E9675">
        <f t="shared" si="303"/>
        <v>7833016</v>
      </c>
    </row>
    <row r="9676" spans="1:5">
      <c r="A9676">
        <v>7801049</v>
      </c>
      <c r="B9676">
        <v>7833017</v>
      </c>
      <c r="C9676" s="293">
        <v>1159100000</v>
      </c>
      <c r="D9676">
        <f t="shared" si="302"/>
        <v>7801049</v>
      </c>
      <c r="E9676">
        <f t="shared" si="303"/>
        <v>7833017</v>
      </c>
    </row>
    <row r="9677" spans="1:5">
      <c r="A9677">
        <v>7801053</v>
      </c>
      <c r="B9677">
        <v>7833018</v>
      </c>
      <c r="C9677" s="293">
        <v>904900000</v>
      </c>
      <c r="D9677">
        <f t="shared" si="302"/>
        <v>7801053</v>
      </c>
      <c r="E9677">
        <f t="shared" si="303"/>
        <v>7833018</v>
      </c>
    </row>
    <row r="9678" spans="1:5">
      <c r="A9678">
        <v>7801055</v>
      </c>
      <c r="B9678">
        <v>7833019</v>
      </c>
      <c r="C9678" s="293">
        <v>645100000</v>
      </c>
      <c r="D9678">
        <f t="shared" si="302"/>
        <v>7801055</v>
      </c>
      <c r="E9678">
        <f t="shared" si="303"/>
        <v>7833019</v>
      </c>
    </row>
    <row r="9679" spans="1:5">
      <c r="A9679">
        <v>7801056</v>
      </c>
      <c r="B9679">
        <v>7833020</v>
      </c>
      <c r="C9679" s="293">
        <v>1160300000</v>
      </c>
      <c r="D9679">
        <f t="shared" si="302"/>
        <v>7801056</v>
      </c>
      <c r="E9679">
        <f t="shared" si="303"/>
        <v>7833020</v>
      </c>
    </row>
    <row r="9680" spans="1:5">
      <c r="A9680">
        <v>7801057</v>
      </c>
      <c r="B9680">
        <v>7833021</v>
      </c>
      <c r="C9680" s="293">
        <v>691900000</v>
      </c>
      <c r="D9680">
        <f t="shared" si="302"/>
        <v>7801057</v>
      </c>
      <c r="E9680">
        <f t="shared" si="303"/>
        <v>7833021</v>
      </c>
    </row>
    <row r="9681" spans="1:5">
      <c r="A9681">
        <v>7801058</v>
      </c>
      <c r="B9681">
        <v>7833022</v>
      </c>
      <c r="C9681" s="293">
        <v>945700000</v>
      </c>
      <c r="D9681">
        <f t="shared" si="302"/>
        <v>7801058</v>
      </c>
      <c r="E9681">
        <f t="shared" si="303"/>
        <v>7833022</v>
      </c>
    </row>
    <row r="9682" spans="1:5">
      <c r="A9682">
        <v>7801060</v>
      </c>
      <c r="B9682">
        <v>7833023</v>
      </c>
      <c r="C9682" s="293">
        <v>1726900000</v>
      </c>
      <c r="D9682">
        <f t="shared" si="302"/>
        <v>7801060</v>
      </c>
      <c r="E9682">
        <f t="shared" si="303"/>
        <v>7833023</v>
      </c>
    </row>
    <row r="9683" spans="1:5">
      <c r="A9683">
        <v>7801068</v>
      </c>
      <c r="B9683">
        <v>7833024</v>
      </c>
      <c r="C9683" s="293">
        <v>1621400000</v>
      </c>
      <c r="D9683">
        <f t="shared" si="302"/>
        <v>7801068</v>
      </c>
      <c r="E9683">
        <f t="shared" si="303"/>
        <v>7833024</v>
      </c>
    </row>
    <row r="9684" spans="1:5">
      <c r="A9684">
        <v>7801071</v>
      </c>
      <c r="B9684">
        <v>7833025</v>
      </c>
      <c r="C9684" s="293">
        <v>1284900000</v>
      </c>
      <c r="D9684">
        <f t="shared" si="302"/>
        <v>7801071</v>
      </c>
      <c r="E9684">
        <f t="shared" si="303"/>
        <v>7833025</v>
      </c>
    </row>
    <row r="9685" spans="1:5">
      <c r="A9685">
        <v>7801075</v>
      </c>
      <c r="B9685">
        <v>7833026</v>
      </c>
      <c r="C9685" s="293">
        <v>807500000</v>
      </c>
      <c r="D9685">
        <f t="shared" si="302"/>
        <v>7801075</v>
      </c>
      <c r="E9685">
        <f t="shared" si="303"/>
        <v>7833026</v>
      </c>
    </row>
    <row r="9686" spans="1:5">
      <c r="A9686">
        <v>7801076</v>
      </c>
      <c r="B9686">
        <v>7833027</v>
      </c>
      <c r="C9686" s="293">
        <v>1220100000</v>
      </c>
      <c r="D9686">
        <f t="shared" si="302"/>
        <v>7801076</v>
      </c>
      <c r="E9686">
        <f t="shared" si="303"/>
        <v>7833027</v>
      </c>
    </row>
    <row r="9687" spans="1:5">
      <c r="A9687">
        <v>7801077</v>
      </c>
      <c r="B9687">
        <v>7833028</v>
      </c>
      <c r="C9687" s="293">
        <v>799500000</v>
      </c>
      <c r="D9687">
        <f t="shared" si="302"/>
        <v>7801077</v>
      </c>
      <c r="E9687">
        <f t="shared" si="303"/>
        <v>7833028</v>
      </c>
    </row>
    <row r="9688" spans="1:5">
      <c r="A9688">
        <v>7801078</v>
      </c>
      <c r="B9688">
        <v>7833029</v>
      </c>
      <c r="C9688" s="293">
        <v>1941400000</v>
      </c>
      <c r="D9688">
        <f t="shared" si="302"/>
        <v>7801078</v>
      </c>
      <c r="E9688">
        <f t="shared" si="303"/>
        <v>7833029</v>
      </c>
    </row>
    <row r="9689" spans="1:5">
      <c r="A9689">
        <v>7801080</v>
      </c>
      <c r="B9689">
        <v>7833030</v>
      </c>
      <c r="C9689" s="293">
        <v>908500000</v>
      </c>
      <c r="D9689">
        <f t="shared" si="302"/>
        <v>7801080</v>
      </c>
      <c r="E9689">
        <f t="shared" si="303"/>
        <v>7833030</v>
      </c>
    </row>
    <row r="9690" spans="1:5">
      <c r="A9690">
        <v>7801085</v>
      </c>
      <c r="B9690">
        <v>7833031</v>
      </c>
      <c r="C9690" s="293">
        <v>948800000</v>
      </c>
      <c r="D9690">
        <f t="shared" si="302"/>
        <v>7801085</v>
      </c>
      <c r="E9690">
        <f t="shared" si="303"/>
        <v>7833031</v>
      </c>
    </row>
    <row r="9691" spans="1:5">
      <c r="A9691">
        <v>7801087</v>
      </c>
      <c r="B9691">
        <v>7833032</v>
      </c>
      <c r="C9691" s="293">
        <v>720400000</v>
      </c>
      <c r="D9691">
        <f t="shared" si="302"/>
        <v>7801087</v>
      </c>
      <c r="E9691">
        <f t="shared" si="303"/>
        <v>7833032</v>
      </c>
    </row>
    <row r="9692" spans="1:5">
      <c r="A9692">
        <v>7801088</v>
      </c>
      <c r="B9692">
        <v>7833033</v>
      </c>
      <c r="C9692" s="293">
        <v>1668200000</v>
      </c>
      <c r="D9692">
        <f t="shared" si="302"/>
        <v>7801088</v>
      </c>
      <c r="E9692">
        <f t="shared" si="303"/>
        <v>7833033</v>
      </c>
    </row>
    <row r="9693" spans="1:5">
      <c r="A9693">
        <v>7801090</v>
      </c>
      <c r="B9693">
        <v>7833034</v>
      </c>
      <c r="C9693" s="293">
        <v>953900000</v>
      </c>
      <c r="D9693">
        <f t="shared" si="302"/>
        <v>7801090</v>
      </c>
      <c r="E9693">
        <f t="shared" si="303"/>
        <v>7833034</v>
      </c>
    </row>
    <row r="9694" spans="1:5">
      <c r="A9694">
        <v>7801091</v>
      </c>
      <c r="B9694">
        <v>7833035</v>
      </c>
      <c r="C9694" s="293">
        <v>744200000</v>
      </c>
      <c r="D9694">
        <f t="shared" si="302"/>
        <v>7801091</v>
      </c>
      <c r="E9694">
        <f t="shared" si="303"/>
        <v>7833035</v>
      </c>
    </row>
    <row r="9695" spans="1:5">
      <c r="A9695">
        <v>7801095</v>
      </c>
      <c r="B9695">
        <v>7833036</v>
      </c>
      <c r="C9695" s="293">
        <v>1055100000</v>
      </c>
      <c r="D9695">
        <f t="shared" si="302"/>
        <v>7801095</v>
      </c>
      <c r="E9695">
        <f t="shared" si="303"/>
        <v>7833036</v>
      </c>
    </row>
    <row r="9696" spans="1:5">
      <c r="A9696">
        <v>7801096</v>
      </c>
      <c r="B9696">
        <v>7833037</v>
      </c>
      <c r="C9696" s="293">
        <v>1151200000</v>
      </c>
      <c r="D9696">
        <f t="shared" si="302"/>
        <v>7801096</v>
      </c>
      <c r="E9696">
        <f t="shared" si="303"/>
        <v>7833037</v>
      </c>
    </row>
    <row r="9697" spans="1:5">
      <c r="A9697">
        <v>7801102</v>
      </c>
      <c r="B9697">
        <v>7833038</v>
      </c>
      <c r="C9697" s="293">
        <v>1227400000</v>
      </c>
      <c r="D9697">
        <f t="shared" si="302"/>
        <v>7801102</v>
      </c>
      <c r="E9697">
        <f t="shared" si="303"/>
        <v>7833038</v>
      </c>
    </row>
    <row r="9698" spans="1:5">
      <c r="A9698">
        <v>7801103</v>
      </c>
      <c r="B9698">
        <v>7833039</v>
      </c>
      <c r="C9698" s="293">
        <v>874600000</v>
      </c>
      <c r="D9698">
        <f t="shared" si="302"/>
        <v>7801103</v>
      </c>
      <c r="E9698">
        <f t="shared" si="303"/>
        <v>7833039</v>
      </c>
    </row>
    <row r="9699" spans="1:5">
      <c r="A9699">
        <v>7801104</v>
      </c>
      <c r="B9699">
        <v>7833040</v>
      </c>
      <c r="C9699" s="293">
        <v>673000000</v>
      </c>
      <c r="D9699">
        <f t="shared" si="302"/>
        <v>7801104</v>
      </c>
      <c r="E9699">
        <f t="shared" si="303"/>
        <v>7833040</v>
      </c>
    </row>
    <row r="9700" spans="1:5">
      <c r="A9700">
        <v>7801106</v>
      </c>
      <c r="B9700">
        <v>7833041</v>
      </c>
      <c r="C9700" s="293">
        <v>715400000</v>
      </c>
      <c r="D9700">
        <f t="shared" si="302"/>
        <v>7801106</v>
      </c>
      <c r="E9700">
        <f t="shared" si="303"/>
        <v>7833041</v>
      </c>
    </row>
    <row r="9701" spans="1:5">
      <c r="A9701">
        <v>7801110</v>
      </c>
      <c r="B9701">
        <v>7833042</v>
      </c>
      <c r="C9701" s="293">
        <v>1296500000</v>
      </c>
      <c r="D9701">
        <f t="shared" si="302"/>
        <v>7801110</v>
      </c>
      <c r="E9701">
        <f t="shared" si="303"/>
        <v>7833042</v>
      </c>
    </row>
    <row r="9702" spans="1:5">
      <c r="A9702">
        <v>7801114</v>
      </c>
      <c r="B9702">
        <v>7833043</v>
      </c>
      <c r="C9702" s="293">
        <v>897300000</v>
      </c>
      <c r="D9702">
        <f t="shared" si="302"/>
        <v>7801114</v>
      </c>
      <c r="E9702">
        <f t="shared" si="303"/>
        <v>7833043</v>
      </c>
    </row>
    <row r="9703" spans="1:5">
      <c r="A9703">
        <v>7801116</v>
      </c>
      <c r="B9703">
        <v>7833044</v>
      </c>
      <c r="C9703" s="293">
        <v>1061500000</v>
      </c>
      <c r="D9703">
        <f t="shared" si="302"/>
        <v>7801116</v>
      </c>
      <c r="E9703">
        <f t="shared" si="303"/>
        <v>7833044</v>
      </c>
    </row>
    <row r="9704" spans="1:5">
      <c r="A9704">
        <v>7801119</v>
      </c>
      <c r="B9704">
        <v>7833045</v>
      </c>
      <c r="C9704" s="293">
        <v>948900000</v>
      </c>
      <c r="D9704">
        <f t="shared" si="302"/>
        <v>7801119</v>
      </c>
      <c r="E9704">
        <f t="shared" si="303"/>
        <v>7833045</v>
      </c>
    </row>
    <row r="9705" spans="1:5">
      <c r="A9705">
        <v>7801120</v>
      </c>
      <c r="B9705">
        <v>7833046</v>
      </c>
      <c r="C9705" s="293">
        <v>578900000</v>
      </c>
      <c r="D9705">
        <f t="shared" si="302"/>
        <v>7801120</v>
      </c>
      <c r="E9705">
        <f t="shared" si="303"/>
        <v>7833046</v>
      </c>
    </row>
    <row r="9706" spans="1:5">
      <c r="A9706">
        <v>7806044</v>
      </c>
      <c r="B9706">
        <v>7834001</v>
      </c>
      <c r="C9706" s="293">
        <v>673900000</v>
      </c>
      <c r="D9706">
        <f t="shared" si="302"/>
        <v>7806044</v>
      </c>
      <c r="E9706">
        <f t="shared" si="303"/>
        <v>7834001</v>
      </c>
    </row>
    <row r="9707" spans="1:5">
      <c r="A9707">
        <v>7806045</v>
      </c>
      <c r="B9707">
        <v>7834002</v>
      </c>
      <c r="C9707" s="293">
        <v>1382900000</v>
      </c>
      <c r="D9707">
        <f t="shared" si="302"/>
        <v>7806045</v>
      </c>
      <c r="E9707">
        <f t="shared" si="303"/>
        <v>7834002</v>
      </c>
    </row>
    <row r="9708" spans="1:5">
      <c r="A9708">
        <v>7806047</v>
      </c>
      <c r="B9708">
        <v>7834003</v>
      </c>
      <c r="C9708" s="293">
        <v>504900000</v>
      </c>
      <c r="D9708">
        <f t="shared" si="302"/>
        <v>7806047</v>
      </c>
      <c r="E9708">
        <f t="shared" si="303"/>
        <v>7834003</v>
      </c>
    </row>
    <row r="9709" spans="1:5">
      <c r="A9709">
        <v>7806002</v>
      </c>
      <c r="B9709">
        <v>7836001</v>
      </c>
      <c r="C9709" s="293">
        <v>358700000</v>
      </c>
      <c r="D9709">
        <f t="shared" si="302"/>
        <v>7806002</v>
      </c>
      <c r="E9709">
        <f t="shared" si="303"/>
        <v>7836001</v>
      </c>
    </row>
    <row r="9710" spans="1:5">
      <c r="A9710">
        <v>7806003</v>
      </c>
      <c r="B9710">
        <v>7836002</v>
      </c>
      <c r="C9710" s="293">
        <v>373200000</v>
      </c>
      <c r="D9710">
        <f t="shared" si="302"/>
        <v>7806003</v>
      </c>
      <c r="E9710">
        <f t="shared" si="303"/>
        <v>7836002</v>
      </c>
    </row>
    <row r="9711" spans="1:5">
      <c r="A9711">
        <v>7806004</v>
      </c>
      <c r="B9711">
        <v>7836003</v>
      </c>
      <c r="C9711" s="293">
        <v>488000000</v>
      </c>
      <c r="D9711">
        <f t="shared" si="302"/>
        <v>7806004</v>
      </c>
      <c r="E9711">
        <f t="shared" si="303"/>
        <v>7836003</v>
      </c>
    </row>
    <row r="9712" spans="1:5">
      <c r="A9712">
        <v>7806005</v>
      </c>
      <c r="B9712">
        <v>7836004</v>
      </c>
      <c r="C9712" s="293">
        <v>519300000</v>
      </c>
      <c r="D9712">
        <f t="shared" si="302"/>
        <v>7806005</v>
      </c>
      <c r="E9712">
        <f t="shared" si="303"/>
        <v>7836004</v>
      </c>
    </row>
    <row r="9713" spans="1:5">
      <c r="A9713">
        <v>7806007</v>
      </c>
      <c r="B9713">
        <v>7836005</v>
      </c>
      <c r="C9713" s="293">
        <v>965000000</v>
      </c>
      <c r="D9713">
        <f t="shared" si="302"/>
        <v>7806007</v>
      </c>
      <c r="E9713">
        <f t="shared" si="303"/>
        <v>7836005</v>
      </c>
    </row>
    <row r="9714" spans="1:5">
      <c r="A9714">
        <v>7806008</v>
      </c>
      <c r="B9714">
        <v>7836006</v>
      </c>
      <c r="C9714" s="293">
        <v>432900000</v>
      </c>
      <c r="D9714">
        <f t="shared" si="302"/>
        <v>7806008</v>
      </c>
      <c r="E9714">
        <f t="shared" si="303"/>
        <v>7836006</v>
      </c>
    </row>
    <row r="9715" spans="1:5">
      <c r="A9715">
        <v>7806009</v>
      </c>
      <c r="B9715">
        <v>7836007</v>
      </c>
      <c r="C9715" s="293">
        <v>588000000</v>
      </c>
      <c r="D9715">
        <f t="shared" si="302"/>
        <v>7806009</v>
      </c>
      <c r="E9715">
        <f t="shared" si="303"/>
        <v>7836007</v>
      </c>
    </row>
    <row r="9716" spans="1:5">
      <c r="A9716">
        <v>7806010</v>
      </c>
      <c r="B9716">
        <v>7836008</v>
      </c>
      <c r="C9716" s="293">
        <v>830700000</v>
      </c>
      <c r="D9716">
        <f t="shared" si="302"/>
        <v>7806010</v>
      </c>
      <c r="E9716">
        <f t="shared" si="303"/>
        <v>7836008</v>
      </c>
    </row>
    <row r="9717" spans="1:5">
      <c r="A9717">
        <v>7806011</v>
      </c>
      <c r="B9717">
        <v>7836009</v>
      </c>
      <c r="C9717" s="293">
        <v>1179500000</v>
      </c>
      <c r="D9717">
        <f t="shared" si="302"/>
        <v>7806011</v>
      </c>
      <c r="E9717">
        <f t="shared" si="303"/>
        <v>7836009</v>
      </c>
    </row>
    <row r="9718" spans="1:5">
      <c r="A9718">
        <v>7806012</v>
      </c>
      <c r="B9718">
        <v>7836010</v>
      </c>
      <c r="C9718" s="293">
        <v>551800000</v>
      </c>
      <c r="D9718">
        <f t="shared" si="302"/>
        <v>7806012</v>
      </c>
      <c r="E9718">
        <f t="shared" si="303"/>
        <v>7836010</v>
      </c>
    </row>
    <row r="9719" spans="1:5">
      <c r="A9719">
        <v>7806013</v>
      </c>
      <c r="B9719">
        <v>7836011</v>
      </c>
      <c r="C9719" s="293">
        <v>809200000</v>
      </c>
      <c r="D9719">
        <f t="shared" si="302"/>
        <v>7806013</v>
      </c>
      <c r="E9719">
        <f t="shared" si="303"/>
        <v>7836011</v>
      </c>
    </row>
    <row r="9720" spans="1:5">
      <c r="A9720">
        <v>7806014</v>
      </c>
      <c r="B9720">
        <v>7836012</v>
      </c>
      <c r="C9720" s="293">
        <v>446600000</v>
      </c>
      <c r="D9720">
        <f t="shared" si="302"/>
        <v>7806014</v>
      </c>
      <c r="E9720">
        <f t="shared" si="303"/>
        <v>7836012</v>
      </c>
    </row>
    <row r="9721" spans="1:5">
      <c r="A9721">
        <v>7806015</v>
      </c>
      <c r="B9721">
        <v>7836013</v>
      </c>
      <c r="C9721" s="293">
        <v>487500000</v>
      </c>
      <c r="D9721">
        <f t="shared" si="302"/>
        <v>7806015</v>
      </c>
      <c r="E9721">
        <f t="shared" si="303"/>
        <v>7836013</v>
      </c>
    </row>
    <row r="9722" spans="1:5">
      <c r="A9722">
        <v>7806016</v>
      </c>
      <c r="B9722">
        <v>7836014</v>
      </c>
      <c r="C9722" s="293">
        <v>532200000</v>
      </c>
      <c r="D9722">
        <f t="shared" si="302"/>
        <v>7806016</v>
      </c>
      <c r="E9722">
        <f t="shared" si="303"/>
        <v>7836014</v>
      </c>
    </row>
    <row r="9723" spans="1:5">
      <c r="A9723">
        <v>7806017</v>
      </c>
      <c r="B9723">
        <v>7836015</v>
      </c>
      <c r="C9723" s="293">
        <v>1148600000</v>
      </c>
      <c r="D9723">
        <f t="shared" si="302"/>
        <v>7806017</v>
      </c>
      <c r="E9723">
        <f t="shared" si="303"/>
        <v>7836015</v>
      </c>
    </row>
    <row r="9724" spans="1:5">
      <c r="A9724">
        <v>7806018</v>
      </c>
      <c r="B9724">
        <v>7836016</v>
      </c>
      <c r="C9724" s="293">
        <v>625900000</v>
      </c>
      <c r="D9724">
        <f t="shared" si="302"/>
        <v>7806018</v>
      </c>
      <c r="E9724">
        <f t="shared" si="303"/>
        <v>7836016</v>
      </c>
    </row>
    <row r="9725" spans="1:5">
      <c r="A9725">
        <v>7806019</v>
      </c>
      <c r="B9725">
        <v>7836017</v>
      </c>
      <c r="C9725" s="293">
        <v>632000000</v>
      </c>
      <c r="D9725">
        <f t="shared" si="302"/>
        <v>7806019</v>
      </c>
      <c r="E9725">
        <f t="shared" si="303"/>
        <v>7836017</v>
      </c>
    </row>
    <row r="9726" spans="1:5">
      <c r="A9726">
        <v>7806020</v>
      </c>
      <c r="B9726">
        <v>7836018</v>
      </c>
      <c r="C9726" s="293">
        <v>821000000</v>
      </c>
      <c r="D9726">
        <f t="shared" si="302"/>
        <v>7806020</v>
      </c>
      <c r="E9726">
        <f t="shared" si="303"/>
        <v>7836018</v>
      </c>
    </row>
    <row r="9727" spans="1:5">
      <c r="A9727">
        <v>7806021</v>
      </c>
      <c r="B9727">
        <v>7836019</v>
      </c>
      <c r="C9727" s="293">
        <v>795300000</v>
      </c>
      <c r="D9727">
        <f t="shared" si="302"/>
        <v>7806021</v>
      </c>
      <c r="E9727">
        <f t="shared" si="303"/>
        <v>7836019</v>
      </c>
    </row>
    <row r="9728" spans="1:5">
      <c r="A9728">
        <v>7808002</v>
      </c>
      <c r="B9728">
        <v>7836020</v>
      </c>
      <c r="C9728" s="293">
        <v>757400000</v>
      </c>
      <c r="D9728">
        <f t="shared" si="302"/>
        <v>7808002</v>
      </c>
      <c r="E9728">
        <f t="shared" si="303"/>
        <v>7836020</v>
      </c>
    </row>
    <row r="9729" spans="1:5">
      <c r="A9729">
        <v>7808003</v>
      </c>
      <c r="B9729">
        <v>7836021</v>
      </c>
      <c r="C9729" s="293">
        <v>1104400000</v>
      </c>
      <c r="D9729">
        <f t="shared" si="302"/>
        <v>7808003</v>
      </c>
      <c r="E9729">
        <f t="shared" si="303"/>
        <v>7836021</v>
      </c>
    </row>
    <row r="9730" spans="1:5">
      <c r="A9730">
        <v>7808004</v>
      </c>
      <c r="B9730">
        <v>7836022</v>
      </c>
      <c r="C9730" s="293">
        <v>447900000</v>
      </c>
      <c r="D9730">
        <f t="shared" si="302"/>
        <v>7808004</v>
      </c>
      <c r="E9730">
        <f t="shared" si="303"/>
        <v>7836022</v>
      </c>
    </row>
    <row r="9731" spans="1:5">
      <c r="A9731">
        <v>7808005</v>
      </c>
      <c r="B9731">
        <v>7836023</v>
      </c>
      <c r="C9731" s="293">
        <v>580100000</v>
      </c>
      <c r="D9731">
        <f t="shared" ref="D9731:D9794" si="304">+A9731*1</f>
        <v>7808005</v>
      </c>
      <c r="E9731">
        <f t="shared" ref="E9731:E9794" si="305">+B9731*1</f>
        <v>7836023</v>
      </c>
    </row>
    <row r="9732" spans="1:5">
      <c r="A9732">
        <v>7808006</v>
      </c>
      <c r="B9732">
        <v>7836024</v>
      </c>
      <c r="C9732" s="293">
        <v>461200000</v>
      </c>
      <c r="D9732">
        <f t="shared" si="304"/>
        <v>7808006</v>
      </c>
      <c r="E9732">
        <f t="shared" si="305"/>
        <v>7836024</v>
      </c>
    </row>
    <row r="9733" spans="1:5">
      <c r="A9733">
        <v>7808007</v>
      </c>
      <c r="B9733">
        <v>7836025</v>
      </c>
      <c r="C9733" s="293">
        <v>903300000</v>
      </c>
      <c r="D9733">
        <f t="shared" si="304"/>
        <v>7808007</v>
      </c>
      <c r="E9733">
        <f t="shared" si="305"/>
        <v>7836025</v>
      </c>
    </row>
    <row r="9734" spans="1:5">
      <c r="A9734">
        <v>7808008</v>
      </c>
      <c r="B9734">
        <v>7836026</v>
      </c>
      <c r="C9734" s="293">
        <v>520600000</v>
      </c>
      <c r="D9734">
        <f t="shared" si="304"/>
        <v>7808008</v>
      </c>
      <c r="E9734">
        <f t="shared" si="305"/>
        <v>7836026</v>
      </c>
    </row>
    <row r="9735" spans="1:5">
      <c r="A9735">
        <v>7808009</v>
      </c>
      <c r="B9735">
        <v>7836027</v>
      </c>
      <c r="C9735" s="293">
        <v>752600000</v>
      </c>
      <c r="D9735">
        <f t="shared" si="304"/>
        <v>7808009</v>
      </c>
      <c r="E9735">
        <f t="shared" si="305"/>
        <v>7836027</v>
      </c>
    </row>
    <row r="9736" spans="1:5">
      <c r="A9736">
        <v>7808010</v>
      </c>
      <c r="B9736">
        <v>7836028</v>
      </c>
      <c r="C9736" s="293">
        <v>350400000</v>
      </c>
      <c r="D9736">
        <f t="shared" si="304"/>
        <v>7808010</v>
      </c>
      <c r="E9736">
        <f t="shared" si="305"/>
        <v>7836028</v>
      </c>
    </row>
    <row r="9737" spans="1:5">
      <c r="A9737">
        <v>7808011</v>
      </c>
      <c r="B9737">
        <v>7836029</v>
      </c>
      <c r="C9737" s="293">
        <v>324700000</v>
      </c>
      <c r="D9737">
        <f t="shared" si="304"/>
        <v>7808011</v>
      </c>
      <c r="E9737">
        <f t="shared" si="305"/>
        <v>7836029</v>
      </c>
    </row>
    <row r="9738" spans="1:5">
      <c r="A9738">
        <v>7808012</v>
      </c>
      <c r="B9738">
        <v>7836030</v>
      </c>
      <c r="C9738" s="293">
        <v>946300000</v>
      </c>
      <c r="D9738">
        <f t="shared" si="304"/>
        <v>7808012</v>
      </c>
      <c r="E9738">
        <f t="shared" si="305"/>
        <v>7836030</v>
      </c>
    </row>
    <row r="9739" spans="1:5">
      <c r="A9739">
        <v>7808013</v>
      </c>
      <c r="B9739">
        <v>7836031</v>
      </c>
      <c r="C9739" s="293">
        <v>457000000</v>
      </c>
      <c r="D9739">
        <f t="shared" si="304"/>
        <v>7808013</v>
      </c>
      <c r="E9739">
        <f t="shared" si="305"/>
        <v>7836031</v>
      </c>
    </row>
    <row r="9740" spans="1:5">
      <c r="A9740">
        <v>7808014</v>
      </c>
      <c r="B9740">
        <v>7836032</v>
      </c>
      <c r="C9740" s="293">
        <v>1214800000</v>
      </c>
      <c r="D9740">
        <f t="shared" si="304"/>
        <v>7808014</v>
      </c>
      <c r="E9740">
        <f t="shared" si="305"/>
        <v>7836032</v>
      </c>
    </row>
    <row r="9741" spans="1:5">
      <c r="A9741">
        <v>7808015</v>
      </c>
      <c r="B9741">
        <v>7836033</v>
      </c>
      <c r="C9741" s="293">
        <v>521500000</v>
      </c>
      <c r="D9741">
        <f t="shared" si="304"/>
        <v>7808015</v>
      </c>
      <c r="E9741">
        <f t="shared" si="305"/>
        <v>7836033</v>
      </c>
    </row>
    <row r="9742" spans="1:5">
      <c r="A9742">
        <v>7808016</v>
      </c>
      <c r="B9742">
        <v>7836034</v>
      </c>
      <c r="C9742" s="293">
        <v>484100000</v>
      </c>
      <c r="D9742">
        <f t="shared" si="304"/>
        <v>7808016</v>
      </c>
      <c r="E9742">
        <f t="shared" si="305"/>
        <v>7836034</v>
      </c>
    </row>
    <row r="9743" spans="1:5">
      <c r="A9743">
        <v>7808017</v>
      </c>
      <c r="B9743">
        <v>7836035</v>
      </c>
      <c r="C9743" s="293">
        <v>744700000</v>
      </c>
      <c r="D9743">
        <f t="shared" si="304"/>
        <v>7808017</v>
      </c>
      <c r="E9743">
        <f t="shared" si="305"/>
        <v>7836035</v>
      </c>
    </row>
    <row r="9744" spans="1:5">
      <c r="A9744">
        <v>7806022</v>
      </c>
      <c r="B9744">
        <v>7836036</v>
      </c>
      <c r="C9744" s="293">
        <v>505700000</v>
      </c>
      <c r="D9744">
        <f t="shared" si="304"/>
        <v>7806022</v>
      </c>
      <c r="E9744">
        <f t="shared" si="305"/>
        <v>7836036</v>
      </c>
    </row>
    <row r="9745" spans="1:5">
      <c r="A9745">
        <v>7806023</v>
      </c>
      <c r="B9745">
        <v>7836037</v>
      </c>
      <c r="C9745" s="293">
        <v>628900000</v>
      </c>
      <c r="D9745">
        <f t="shared" si="304"/>
        <v>7806023</v>
      </c>
      <c r="E9745">
        <f t="shared" si="305"/>
        <v>7836037</v>
      </c>
    </row>
    <row r="9746" spans="1:5">
      <c r="A9746">
        <v>7806024</v>
      </c>
      <c r="B9746">
        <v>7836038</v>
      </c>
      <c r="C9746" s="293">
        <v>833200000</v>
      </c>
      <c r="D9746">
        <f t="shared" si="304"/>
        <v>7806024</v>
      </c>
      <c r="E9746">
        <f t="shared" si="305"/>
        <v>7836038</v>
      </c>
    </row>
    <row r="9747" spans="1:5">
      <c r="A9747">
        <v>7806025</v>
      </c>
      <c r="B9747">
        <v>7836039</v>
      </c>
      <c r="C9747" s="293">
        <v>1214900000</v>
      </c>
      <c r="D9747">
        <f t="shared" si="304"/>
        <v>7806025</v>
      </c>
      <c r="E9747">
        <f t="shared" si="305"/>
        <v>7836039</v>
      </c>
    </row>
    <row r="9748" spans="1:5">
      <c r="A9748">
        <v>7806026</v>
      </c>
      <c r="B9748">
        <v>7836040</v>
      </c>
      <c r="C9748" s="293">
        <v>379900000</v>
      </c>
      <c r="D9748">
        <f t="shared" si="304"/>
        <v>7806026</v>
      </c>
      <c r="E9748">
        <f t="shared" si="305"/>
        <v>7836040</v>
      </c>
    </row>
    <row r="9749" spans="1:5">
      <c r="A9749">
        <v>7806027</v>
      </c>
      <c r="B9749">
        <v>7836041</v>
      </c>
      <c r="C9749" s="293">
        <v>865600000</v>
      </c>
      <c r="D9749">
        <f t="shared" si="304"/>
        <v>7806027</v>
      </c>
      <c r="E9749">
        <f t="shared" si="305"/>
        <v>7836041</v>
      </c>
    </row>
    <row r="9750" spans="1:5">
      <c r="A9750">
        <v>7806028</v>
      </c>
      <c r="B9750">
        <v>7836042</v>
      </c>
      <c r="C9750" s="293">
        <v>517900000</v>
      </c>
      <c r="D9750">
        <f t="shared" si="304"/>
        <v>7806028</v>
      </c>
      <c r="E9750">
        <f t="shared" si="305"/>
        <v>7836042</v>
      </c>
    </row>
    <row r="9751" spans="1:5">
      <c r="A9751">
        <v>7806029</v>
      </c>
      <c r="B9751">
        <v>7836043</v>
      </c>
      <c r="C9751" s="293">
        <v>364600000</v>
      </c>
      <c r="D9751">
        <f t="shared" si="304"/>
        <v>7806029</v>
      </c>
      <c r="E9751">
        <f t="shared" si="305"/>
        <v>7836043</v>
      </c>
    </row>
    <row r="9752" spans="1:5">
      <c r="A9752">
        <v>7806030</v>
      </c>
      <c r="B9752">
        <v>7836044</v>
      </c>
      <c r="C9752" s="293">
        <v>816600000</v>
      </c>
      <c r="D9752">
        <f t="shared" si="304"/>
        <v>7806030</v>
      </c>
      <c r="E9752">
        <f t="shared" si="305"/>
        <v>7836044</v>
      </c>
    </row>
    <row r="9753" spans="1:5">
      <c r="A9753">
        <v>7806031</v>
      </c>
      <c r="B9753">
        <v>7836045</v>
      </c>
      <c r="C9753" s="293">
        <v>1253400000</v>
      </c>
      <c r="D9753">
        <f t="shared" si="304"/>
        <v>7806031</v>
      </c>
      <c r="E9753">
        <f t="shared" si="305"/>
        <v>7836045</v>
      </c>
    </row>
    <row r="9754" spans="1:5">
      <c r="A9754">
        <v>7806032</v>
      </c>
      <c r="B9754">
        <v>7836046</v>
      </c>
      <c r="C9754" s="293">
        <v>607900000</v>
      </c>
      <c r="D9754">
        <f t="shared" si="304"/>
        <v>7806032</v>
      </c>
      <c r="E9754">
        <f t="shared" si="305"/>
        <v>7836046</v>
      </c>
    </row>
    <row r="9755" spans="1:5">
      <c r="A9755">
        <v>7806033</v>
      </c>
      <c r="B9755">
        <v>7836047</v>
      </c>
      <c r="C9755" s="293">
        <v>635900000</v>
      </c>
      <c r="D9755">
        <f t="shared" si="304"/>
        <v>7806033</v>
      </c>
      <c r="E9755">
        <f t="shared" si="305"/>
        <v>7836047</v>
      </c>
    </row>
    <row r="9756" spans="1:5">
      <c r="A9756">
        <v>7806034</v>
      </c>
      <c r="B9756">
        <v>7836048</v>
      </c>
      <c r="C9756" s="293">
        <v>989300000</v>
      </c>
      <c r="D9756">
        <f t="shared" si="304"/>
        <v>7806034</v>
      </c>
      <c r="E9756">
        <f t="shared" si="305"/>
        <v>7836048</v>
      </c>
    </row>
    <row r="9757" spans="1:5">
      <c r="A9757">
        <v>7806035</v>
      </c>
      <c r="B9757">
        <v>7836049</v>
      </c>
      <c r="C9757" s="293">
        <v>1057700000</v>
      </c>
      <c r="D9757">
        <f t="shared" si="304"/>
        <v>7806035</v>
      </c>
      <c r="E9757">
        <f t="shared" si="305"/>
        <v>7836049</v>
      </c>
    </row>
    <row r="9758" spans="1:5">
      <c r="A9758">
        <v>7806036</v>
      </c>
      <c r="B9758">
        <v>7836050</v>
      </c>
      <c r="C9758" s="293">
        <v>1193300000</v>
      </c>
      <c r="D9758">
        <f t="shared" si="304"/>
        <v>7806036</v>
      </c>
      <c r="E9758">
        <f t="shared" si="305"/>
        <v>7836050</v>
      </c>
    </row>
    <row r="9759" spans="1:5">
      <c r="A9759">
        <v>7806037</v>
      </c>
      <c r="B9759">
        <v>7836051</v>
      </c>
      <c r="C9759" s="293">
        <v>529900000</v>
      </c>
      <c r="D9759">
        <f t="shared" si="304"/>
        <v>7806037</v>
      </c>
      <c r="E9759">
        <f t="shared" si="305"/>
        <v>7836051</v>
      </c>
    </row>
    <row r="9760" spans="1:5">
      <c r="A9760">
        <v>7806038</v>
      </c>
      <c r="B9760">
        <v>7836052</v>
      </c>
      <c r="C9760" s="293">
        <v>479900000</v>
      </c>
      <c r="D9760">
        <f t="shared" si="304"/>
        <v>7806038</v>
      </c>
      <c r="E9760">
        <f t="shared" si="305"/>
        <v>7836052</v>
      </c>
    </row>
    <row r="9761" spans="1:5">
      <c r="A9761">
        <v>7806039</v>
      </c>
      <c r="B9761">
        <v>7836053</v>
      </c>
      <c r="C9761" s="293">
        <v>399900000</v>
      </c>
      <c r="D9761">
        <f t="shared" si="304"/>
        <v>7806039</v>
      </c>
      <c r="E9761">
        <f t="shared" si="305"/>
        <v>7836053</v>
      </c>
    </row>
    <row r="9762" spans="1:5">
      <c r="A9762">
        <v>7806040</v>
      </c>
      <c r="B9762">
        <v>7836054</v>
      </c>
      <c r="C9762" s="293">
        <v>579900000</v>
      </c>
      <c r="D9762">
        <f t="shared" si="304"/>
        <v>7806040</v>
      </c>
      <c r="E9762">
        <f t="shared" si="305"/>
        <v>7836054</v>
      </c>
    </row>
    <row r="9763" spans="1:5">
      <c r="A9763">
        <v>7806041</v>
      </c>
      <c r="B9763">
        <v>7836055</v>
      </c>
      <c r="C9763" s="293">
        <v>762900000</v>
      </c>
      <c r="D9763">
        <f t="shared" si="304"/>
        <v>7806041</v>
      </c>
      <c r="E9763">
        <f t="shared" si="305"/>
        <v>7836055</v>
      </c>
    </row>
    <row r="9764" spans="1:5">
      <c r="A9764">
        <v>7806042</v>
      </c>
      <c r="B9764">
        <v>7836056</v>
      </c>
      <c r="C9764" s="293">
        <v>759400000</v>
      </c>
      <c r="D9764">
        <f t="shared" si="304"/>
        <v>7806042</v>
      </c>
      <c r="E9764">
        <f t="shared" si="305"/>
        <v>7836056</v>
      </c>
    </row>
    <row r="9765" spans="1:5">
      <c r="A9765">
        <v>7806043</v>
      </c>
      <c r="B9765">
        <v>7836057</v>
      </c>
      <c r="C9765" s="293">
        <v>173900000</v>
      </c>
      <c r="D9765">
        <f t="shared" si="304"/>
        <v>7806043</v>
      </c>
      <c r="E9765">
        <f t="shared" si="305"/>
        <v>7836057</v>
      </c>
    </row>
    <row r="9766" spans="1:5">
      <c r="A9766">
        <v>7806046</v>
      </c>
      <c r="B9766">
        <v>7836058</v>
      </c>
      <c r="C9766" s="293">
        <v>707300000</v>
      </c>
      <c r="D9766">
        <f t="shared" si="304"/>
        <v>7806046</v>
      </c>
      <c r="E9766">
        <f t="shared" si="305"/>
        <v>7836058</v>
      </c>
    </row>
    <row r="9767" spans="1:5">
      <c r="A9767">
        <v>7806048</v>
      </c>
      <c r="B9767">
        <v>7836059</v>
      </c>
      <c r="C9767" s="293">
        <v>1004700000</v>
      </c>
      <c r="D9767">
        <f t="shared" si="304"/>
        <v>7806048</v>
      </c>
      <c r="E9767">
        <f t="shared" si="305"/>
        <v>7836059</v>
      </c>
    </row>
    <row r="9768" spans="1:5">
      <c r="A9768">
        <v>7806049</v>
      </c>
      <c r="B9768">
        <v>7836060</v>
      </c>
      <c r="C9768" s="293">
        <v>520900000</v>
      </c>
      <c r="D9768">
        <f t="shared" si="304"/>
        <v>7806049</v>
      </c>
      <c r="E9768">
        <f t="shared" si="305"/>
        <v>7836060</v>
      </c>
    </row>
    <row r="9769" spans="1:5">
      <c r="A9769">
        <v>7806050</v>
      </c>
      <c r="B9769">
        <v>7836061</v>
      </c>
      <c r="C9769" s="293">
        <v>670100000</v>
      </c>
      <c r="D9769">
        <f t="shared" si="304"/>
        <v>7806050</v>
      </c>
      <c r="E9769">
        <f t="shared" si="305"/>
        <v>7836061</v>
      </c>
    </row>
    <row r="9770" spans="1:5">
      <c r="A9770">
        <v>7806051</v>
      </c>
      <c r="B9770">
        <v>7836062</v>
      </c>
      <c r="C9770" s="293">
        <v>774500000</v>
      </c>
      <c r="D9770">
        <f t="shared" si="304"/>
        <v>7806051</v>
      </c>
      <c r="E9770">
        <f t="shared" si="305"/>
        <v>7836062</v>
      </c>
    </row>
    <row r="9771" spans="1:5">
      <c r="A9771">
        <v>7806052</v>
      </c>
      <c r="B9771">
        <v>7836063</v>
      </c>
      <c r="C9771" s="293">
        <v>573900000</v>
      </c>
      <c r="D9771">
        <f t="shared" si="304"/>
        <v>7806052</v>
      </c>
      <c r="E9771">
        <f t="shared" si="305"/>
        <v>7836063</v>
      </c>
    </row>
    <row r="9772" spans="1:5">
      <c r="A9772">
        <v>8001004</v>
      </c>
      <c r="B9772">
        <v>8032001</v>
      </c>
      <c r="C9772" s="293">
        <v>18000000</v>
      </c>
      <c r="D9772">
        <f t="shared" si="304"/>
        <v>8001004</v>
      </c>
      <c r="E9772">
        <f t="shared" si="305"/>
        <v>8032001</v>
      </c>
    </row>
    <row r="9773" spans="1:5">
      <c r="A9773">
        <v>8001010</v>
      </c>
      <c r="B9773">
        <v>8032002</v>
      </c>
      <c r="C9773" s="293">
        <v>11600000</v>
      </c>
      <c r="D9773">
        <f t="shared" si="304"/>
        <v>8001010</v>
      </c>
      <c r="E9773">
        <f t="shared" si="305"/>
        <v>8032002</v>
      </c>
    </row>
    <row r="9774" spans="1:5">
      <c r="A9774">
        <v>8001011</v>
      </c>
      <c r="B9774">
        <v>8032003</v>
      </c>
      <c r="C9774" s="293">
        <v>16100000</v>
      </c>
      <c r="D9774">
        <f t="shared" si="304"/>
        <v>8001011</v>
      </c>
      <c r="E9774">
        <f t="shared" si="305"/>
        <v>8032003</v>
      </c>
    </row>
    <row r="9775" spans="1:5">
      <c r="A9775">
        <v>8001012</v>
      </c>
      <c r="B9775">
        <v>8032004</v>
      </c>
      <c r="C9775" s="293">
        <v>17500000</v>
      </c>
      <c r="D9775">
        <f t="shared" si="304"/>
        <v>8001012</v>
      </c>
      <c r="E9775">
        <f t="shared" si="305"/>
        <v>8032004</v>
      </c>
    </row>
    <row r="9776" spans="1:5">
      <c r="A9776">
        <v>8001013</v>
      </c>
      <c r="B9776">
        <v>8032005</v>
      </c>
      <c r="C9776" s="293">
        <v>20300000</v>
      </c>
      <c r="D9776">
        <f t="shared" si="304"/>
        <v>8001013</v>
      </c>
      <c r="E9776">
        <f t="shared" si="305"/>
        <v>8032005</v>
      </c>
    </row>
    <row r="9777" spans="1:5">
      <c r="A9777">
        <v>8001021</v>
      </c>
      <c r="B9777">
        <v>8032006</v>
      </c>
      <c r="C9777" s="293">
        <v>18600000</v>
      </c>
      <c r="D9777">
        <f t="shared" si="304"/>
        <v>8001021</v>
      </c>
      <c r="E9777">
        <f t="shared" si="305"/>
        <v>8032006</v>
      </c>
    </row>
    <row r="9778" spans="1:5">
      <c r="A9778">
        <v>8001053</v>
      </c>
      <c r="B9778">
        <v>8032007</v>
      </c>
      <c r="C9778" s="293">
        <v>17500000</v>
      </c>
      <c r="D9778">
        <f t="shared" si="304"/>
        <v>8001053</v>
      </c>
      <c r="E9778">
        <f t="shared" si="305"/>
        <v>8032007</v>
      </c>
    </row>
    <row r="9779" spans="1:5">
      <c r="A9779">
        <v>8001054</v>
      </c>
      <c r="B9779">
        <v>8032008</v>
      </c>
      <c r="C9779" s="293">
        <v>17500000</v>
      </c>
      <c r="D9779">
        <f t="shared" si="304"/>
        <v>8001054</v>
      </c>
      <c r="E9779">
        <f t="shared" si="305"/>
        <v>8032008</v>
      </c>
    </row>
    <row r="9780" spans="1:5">
      <c r="A9780">
        <v>8001061</v>
      </c>
      <c r="B9780">
        <v>8032009</v>
      </c>
      <c r="C9780" s="293">
        <v>19200000</v>
      </c>
      <c r="D9780">
        <f t="shared" si="304"/>
        <v>8001061</v>
      </c>
      <c r="E9780">
        <f t="shared" si="305"/>
        <v>8032009</v>
      </c>
    </row>
    <row r="9781" spans="1:5">
      <c r="A9781">
        <v>8001071</v>
      </c>
      <c r="B9781">
        <v>8032010</v>
      </c>
      <c r="C9781" s="293">
        <v>21700000</v>
      </c>
      <c r="D9781">
        <f t="shared" si="304"/>
        <v>8001071</v>
      </c>
      <c r="E9781">
        <f t="shared" si="305"/>
        <v>8032010</v>
      </c>
    </row>
    <row r="9782" spans="1:5">
      <c r="A9782">
        <v>8001072</v>
      </c>
      <c r="B9782">
        <v>8032011</v>
      </c>
      <c r="C9782" s="293">
        <v>22200000</v>
      </c>
      <c r="D9782">
        <f t="shared" si="304"/>
        <v>8001072</v>
      </c>
      <c r="E9782">
        <f t="shared" si="305"/>
        <v>8032011</v>
      </c>
    </row>
    <row r="9783" spans="1:5">
      <c r="A9783">
        <v>8001079</v>
      </c>
      <c r="B9783">
        <v>8032012</v>
      </c>
      <c r="C9783" s="293">
        <v>54100000</v>
      </c>
      <c r="D9783">
        <f t="shared" si="304"/>
        <v>8001079</v>
      </c>
      <c r="E9783">
        <f t="shared" si="305"/>
        <v>8032012</v>
      </c>
    </row>
    <row r="9784" spans="1:5">
      <c r="A9784">
        <v>8001080</v>
      </c>
      <c r="B9784">
        <v>8032013</v>
      </c>
      <c r="C9784" s="293">
        <v>54100000</v>
      </c>
      <c r="D9784">
        <f t="shared" si="304"/>
        <v>8001080</v>
      </c>
      <c r="E9784">
        <f t="shared" si="305"/>
        <v>8032013</v>
      </c>
    </row>
    <row r="9785" spans="1:5">
      <c r="A9785">
        <v>8001088</v>
      </c>
      <c r="B9785">
        <v>8032014</v>
      </c>
      <c r="C9785" s="293">
        <v>22800000</v>
      </c>
      <c r="D9785">
        <f t="shared" si="304"/>
        <v>8001088</v>
      </c>
      <c r="E9785">
        <f t="shared" si="305"/>
        <v>8032014</v>
      </c>
    </row>
    <row r="9786" spans="1:5">
      <c r="A9786">
        <v>8001089</v>
      </c>
      <c r="B9786">
        <v>8032015</v>
      </c>
      <c r="C9786" s="293">
        <v>23300000</v>
      </c>
      <c r="D9786">
        <f t="shared" si="304"/>
        <v>8001089</v>
      </c>
      <c r="E9786">
        <f t="shared" si="305"/>
        <v>8032015</v>
      </c>
    </row>
    <row r="9787" spans="1:5">
      <c r="A9787">
        <v>8001092</v>
      </c>
      <c r="B9787">
        <v>8032016</v>
      </c>
      <c r="C9787" s="293">
        <v>45900000</v>
      </c>
      <c r="D9787">
        <f t="shared" si="304"/>
        <v>8001092</v>
      </c>
      <c r="E9787">
        <f t="shared" si="305"/>
        <v>8032016</v>
      </c>
    </row>
    <row r="9788" spans="1:5">
      <c r="A9788">
        <v>8001095</v>
      </c>
      <c r="B9788">
        <v>8032017</v>
      </c>
      <c r="C9788" s="293">
        <v>61900000</v>
      </c>
      <c r="D9788">
        <f t="shared" si="304"/>
        <v>8001095</v>
      </c>
      <c r="E9788">
        <f t="shared" si="305"/>
        <v>8032017</v>
      </c>
    </row>
    <row r="9789" spans="1:5">
      <c r="A9789">
        <v>8001098</v>
      </c>
      <c r="B9789">
        <v>8032018</v>
      </c>
      <c r="C9789" s="293">
        <v>60600000</v>
      </c>
      <c r="D9789">
        <f t="shared" si="304"/>
        <v>8001098</v>
      </c>
      <c r="E9789">
        <f t="shared" si="305"/>
        <v>8032018</v>
      </c>
    </row>
    <row r="9790" spans="1:5">
      <c r="A9790">
        <v>8001106</v>
      </c>
      <c r="B9790">
        <v>8032019</v>
      </c>
      <c r="C9790" s="293">
        <v>42500000</v>
      </c>
      <c r="D9790">
        <f t="shared" si="304"/>
        <v>8001106</v>
      </c>
      <c r="E9790">
        <f t="shared" si="305"/>
        <v>8032019</v>
      </c>
    </row>
    <row r="9791" spans="1:5">
      <c r="A9791">
        <v>8001107</v>
      </c>
      <c r="B9791">
        <v>8032020</v>
      </c>
      <c r="C9791" s="293">
        <v>44300000</v>
      </c>
      <c r="D9791">
        <f t="shared" si="304"/>
        <v>8001107</v>
      </c>
      <c r="E9791">
        <f t="shared" si="305"/>
        <v>8032020</v>
      </c>
    </row>
    <row r="9792" spans="1:5">
      <c r="A9792">
        <v>8001108</v>
      </c>
      <c r="B9792">
        <v>8032021</v>
      </c>
      <c r="C9792" s="293">
        <v>44300000</v>
      </c>
      <c r="D9792">
        <f t="shared" si="304"/>
        <v>8001108</v>
      </c>
      <c r="E9792">
        <f t="shared" si="305"/>
        <v>8032021</v>
      </c>
    </row>
    <row r="9793" spans="1:5">
      <c r="A9793">
        <v>8001109</v>
      </c>
      <c r="B9793">
        <v>8032022</v>
      </c>
      <c r="C9793" s="293">
        <v>52900000</v>
      </c>
      <c r="D9793">
        <f t="shared" si="304"/>
        <v>8001109</v>
      </c>
      <c r="E9793">
        <f t="shared" si="305"/>
        <v>8032022</v>
      </c>
    </row>
    <row r="9794" spans="1:5">
      <c r="A9794">
        <v>8001113</v>
      </c>
      <c r="B9794">
        <v>8032023</v>
      </c>
      <c r="C9794" s="293">
        <v>52000000</v>
      </c>
      <c r="D9794">
        <f t="shared" si="304"/>
        <v>8001113</v>
      </c>
      <c r="E9794">
        <f t="shared" si="305"/>
        <v>8032023</v>
      </c>
    </row>
    <row r="9795" spans="1:5">
      <c r="A9795">
        <v>8001114</v>
      </c>
      <c r="B9795">
        <v>8032024</v>
      </c>
      <c r="C9795" s="293">
        <v>55200000</v>
      </c>
      <c r="D9795">
        <f t="shared" ref="D9795:D9858" si="306">+A9795*1</f>
        <v>8001114</v>
      </c>
      <c r="E9795">
        <f t="shared" ref="E9795:E9858" si="307">+B9795*1</f>
        <v>8032024</v>
      </c>
    </row>
    <row r="9796" spans="1:5">
      <c r="A9796">
        <v>8001116</v>
      </c>
      <c r="B9796">
        <v>8032025</v>
      </c>
      <c r="C9796" s="293">
        <v>58800000</v>
      </c>
      <c r="D9796">
        <f t="shared" si="306"/>
        <v>8001116</v>
      </c>
      <c r="E9796">
        <f t="shared" si="307"/>
        <v>8032025</v>
      </c>
    </row>
    <row r="9797" spans="1:5">
      <c r="A9797">
        <v>8001117</v>
      </c>
      <c r="B9797">
        <v>8032026</v>
      </c>
      <c r="C9797" s="293">
        <v>56300000</v>
      </c>
      <c r="D9797">
        <f t="shared" si="306"/>
        <v>8001117</v>
      </c>
      <c r="E9797">
        <f t="shared" si="307"/>
        <v>8032026</v>
      </c>
    </row>
    <row r="9798" spans="1:5">
      <c r="A9798">
        <v>8001118</v>
      </c>
      <c r="B9798">
        <v>8032027</v>
      </c>
      <c r="C9798" s="293">
        <v>58700000</v>
      </c>
      <c r="D9798">
        <f t="shared" si="306"/>
        <v>8001118</v>
      </c>
      <c r="E9798">
        <f t="shared" si="307"/>
        <v>8032027</v>
      </c>
    </row>
    <row r="9799" spans="1:5">
      <c r="A9799">
        <v>8001119</v>
      </c>
      <c r="B9799">
        <v>8032028</v>
      </c>
      <c r="C9799" s="293">
        <v>60100000</v>
      </c>
      <c r="D9799">
        <f t="shared" si="306"/>
        <v>8001119</v>
      </c>
      <c r="E9799">
        <f t="shared" si="307"/>
        <v>8032028</v>
      </c>
    </row>
    <row r="9800" spans="1:5">
      <c r="A9800">
        <v>8001122</v>
      </c>
      <c r="B9800">
        <v>8032029</v>
      </c>
      <c r="C9800" s="293">
        <v>58600000</v>
      </c>
      <c r="D9800">
        <f t="shared" si="306"/>
        <v>8001122</v>
      </c>
      <c r="E9800">
        <f t="shared" si="307"/>
        <v>8032029</v>
      </c>
    </row>
    <row r="9801" spans="1:5">
      <c r="A9801">
        <v>8001129</v>
      </c>
      <c r="B9801">
        <v>8032030</v>
      </c>
      <c r="C9801" s="293">
        <v>66700000</v>
      </c>
      <c r="D9801">
        <f t="shared" si="306"/>
        <v>8001129</v>
      </c>
      <c r="E9801">
        <f t="shared" si="307"/>
        <v>8032030</v>
      </c>
    </row>
    <row r="9802" spans="1:5">
      <c r="A9802">
        <v>8001138</v>
      </c>
      <c r="B9802">
        <v>8032031</v>
      </c>
      <c r="C9802" s="293">
        <v>61300000</v>
      </c>
      <c r="D9802">
        <f t="shared" si="306"/>
        <v>8001138</v>
      </c>
      <c r="E9802">
        <f t="shared" si="307"/>
        <v>8032031</v>
      </c>
    </row>
    <row r="9803" spans="1:5">
      <c r="A9803">
        <v>8001146</v>
      </c>
      <c r="B9803">
        <v>8032032</v>
      </c>
      <c r="C9803" s="293">
        <v>60400000</v>
      </c>
      <c r="D9803">
        <f t="shared" si="306"/>
        <v>8001146</v>
      </c>
      <c r="E9803">
        <f t="shared" si="307"/>
        <v>8032032</v>
      </c>
    </row>
    <row r="9804" spans="1:5">
      <c r="A9804">
        <v>8001148</v>
      </c>
      <c r="B9804">
        <v>8032033</v>
      </c>
      <c r="C9804" s="293">
        <v>64700000</v>
      </c>
      <c r="D9804">
        <f t="shared" si="306"/>
        <v>8001148</v>
      </c>
      <c r="E9804">
        <f t="shared" si="307"/>
        <v>8032033</v>
      </c>
    </row>
    <row r="9805" spans="1:5">
      <c r="A9805">
        <v>8001149</v>
      </c>
      <c r="B9805">
        <v>8032034</v>
      </c>
      <c r="C9805" s="293">
        <v>66800000</v>
      </c>
      <c r="D9805">
        <f t="shared" si="306"/>
        <v>8001149</v>
      </c>
      <c r="E9805">
        <f t="shared" si="307"/>
        <v>8032034</v>
      </c>
    </row>
    <row r="9806" spans="1:5">
      <c r="A9806">
        <v>8001150</v>
      </c>
      <c r="B9806">
        <v>8032035</v>
      </c>
      <c r="C9806" s="293">
        <v>55800000</v>
      </c>
      <c r="D9806">
        <f t="shared" si="306"/>
        <v>8001150</v>
      </c>
      <c r="E9806">
        <f t="shared" si="307"/>
        <v>8032035</v>
      </c>
    </row>
    <row r="9807" spans="1:5">
      <c r="A9807">
        <v>8001151</v>
      </c>
      <c r="B9807">
        <v>8032036</v>
      </c>
      <c r="C9807" s="293">
        <v>55800000</v>
      </c>
      <c r="D9807">
        <f t="shared" si="306"/>
        <v>8001151</v>
      </c>
      <c r="E9807">
        <f t="shared" si="307"/>
        <v>8032036</v>
      </c>
    </row>
    <row r="9808" spans="1:5">
      <c r="A9808">
        <v>8001152</v>
      </c>
      <c r="B9808">
        <v>8032037</v>
      </c>
      <c r="C9808" s="293">
        <v>56300000</v>
      </c>
      <c r="D9808">
        <f t="shared" si="306"/>
        <v>8001152</v>
      </c>
      <c r="E9808">
        <f t="shared" si="307"/>
        <v>8032037</v>
      </c>
    </row>
    <row r="9809" spans="1:5">
      <c r="A9809">
        <v>8001153</v>
      </c>
      <c r="B9809">
        <v>8032038</v>
      </c>
      <c r="C9809" s="293">
        <v>58200000</v>
      </c>
      <c r="D9809">
        <f t="shared" si="306"/>
        <v>8001153</v>
      </c>
      <c r="E9809">
        <f t="shared" si="307"/>
        <v>8032038</v>
      </c>
    </row>
    <row r="9810" spans="1:5">
      <c r="A9810">
        <v>8001154</v>
      </c>
      <c r="B9810">
        <v>8032039</v>
      </c>
      <c r="C9810" s="293">
        <v>60300000</v>
      </c>
      <c r="D9810">
        <f t="shared" si="306"/>
        <v>8001154</v>
      </c>
      <c r="E9810">
        <f t="shared" si="307"/>
        <v>8032039</v>
      </c>
    </row>
    <row r="9811" spans="1:5">
      <c r="A9811">
        <v>8001155</v>
      </c>
      <c r="B9811">
        <v>8032040</v>
      </c>
      <c r="C9811" s="293">
        <v>64500000</v>
      </c>
      <c r="D9811">
        <f t="shared" si="306"/>
        <v>8001155</v>
      </c>
      <c r="E9811">
        <f t="shared" si="307"/>
        <v>8032040</v>
      </c>
    </row>
    <row r="9812" spans="1:5">
      <c r="A9812">
        <v>8001156</v>
      </c>
      <c r="B9812">
        <v>8032041</v>
      </c>
      <c r="C9812" s="293">
        <v>64700000</v>
      </c>
      <c r="D9812">
        <f t="shared" si="306"/>
        <v>8001156</v>
      </c>
      <c r="E9812">
        <f t="shared" si="307"/>
        <v>8032041</v>
      </c>
    </row>
    <row r="9813" spans="1:5">
      <c r="A9813">
        <v>8001157</v>
      </c>
      <c r="B9813">
        <v>8032042</v>
      </c>
      <c r="C9813" s="293">
        <v>58900000</v>
      </c>
      <c r="D9813">
        <f t="shared" si="306"/>
        <v>8001157</v>
      </c>
      <c r="E9813">
        <f t="shared" si="307"/>
        <v>8032042</v>
      </c>
    </row>
    <row r="9814" spans="1:5">
      <c r="A9814">
        <v>8001158</v>
      </c>
      <c r="B9814">
        <v>8032043</v>
      </c>
      <c r="C9814" s="293">
        <v>46300000</v>
      </c>
      <c r="D9814">
        <f t="shared" si="306"/>
        <v>8001158</v>
      </c>
      <c r="E9814">
        <f t="shared" si="307"/>
        <v>8032043</v>
      </c>
    </row>
    <row r="9815" spans="1:5">
      <c r="A9815">
        <v>8001159</v>
      </c>
      <c r="B9815">
        <v>8032044</v>
      </c>
      <c r="C9815" s="293">
        <v>49700000</v>
      </c>
      <c r="D9815">
        <f t="shared" si="306"/>
        <v>8001159</v>
      </c>
      <c r="E9815">
        <f t="shared" si="307"/>
        <v>8032044</v>
      </c>
    </row>
    <row r="9816" spans="1:5">
      <c r="A9816">
        <v>8001160</v>
      </c>
      <c r="B9816">
        <v>8032045</v>
      </c>
      <c r="C9816" s="293">
        <v>49700000</v>
      </c>
      <c r="D9816">
        <f t="shared" si="306"/>
        <v>8001160</v>
      </c>
      <c r="E9816">
        <f t="shared" si="307"/>
        <v>8032045</v>
      </c>
    </row>
    <row r="9817" spans="1:5">
      <c r="A9817">
        <v>8001161</v>
      </c>
      <c r="B9817">
        <v>8032046</v>
      </c>
      <c r="C9817" s="293">
        <v>46900000</v>
      </c>
      <c r="D9817">
        <f t="shared" si="306"/>
        <v>8001161</v>
      </c>
      <c r="E9817">
        <f t="shared" si="307"/>
        <v>8032046</v>
      </c>
    </row>
    <row r="9818" spans="1:5">
      <c r="A9818">
        <v>8001162</v>
      </c>
      <c r="B9818">
        <v>8032047</v>
      </c>
      <c r="C9818" s="293">
        <v>40200000</v>
      </c>
      <c r="D9818">
        <f t="shared" si="306"/>
        <v>8001162</v>
      </c>
      <c r="E9818">
        <f t="shared" si="307"/>
        <v>8032047</v>
      </c>
    </row>
    <row r="9819" spans="1:5">
      <c r="A9819">
        <v>8001163</v>
      </c>
      <c r="B9819">
        <v>8032048</v>
      </c>
      <c r="C9819" s="293">
        <v>37200000</v>
      </c>
      <c r="D9819">
        <f t="shared" si="306"/>
        <v>8001163</v>
      </c>
      <c r="E9819">
        <f t="shared" si="307"/>
        <v>8032048</v>
      </c>
    </row>
    <row r="9820" spans="1:5">
      <c r="A9820">
        <v>8001165</v>
      </c>
      <c r="B9820">
        <v>8032049</v>
      </c>
      <c r="C9820" s="293">
        <v>57900000</v>
      </c>
      <c r="D9820">
        <f t="shared" si="306"/>
        <v>8001165</v>
      </c>
      <c r="E9820">
        <f t="shared" si="307"/>
        <v>8032049</v>
      </c>
    </row>
    <row r="9821" spans="1:5">
      <c r="A9821">
        <v>8001166</v>
      </c>
      <c r="B9821">
        <v>8032050</v>
      </c>
      <c r="C9821" s="293">
        <v>48200000</v>
      </c>
      <c r="D9821">
        <f t="shared" si="306"/>
        <v>8001166</v>
      </c>
      <c r="E9821">
        <f t="shared" si="307"/>
        <v>8032050</v>
      </c>
    </row>
    <row r="9822" spans="1:5">
      <c r="A9822">
        <v>8001167</v>
      </c>
      <c r="B9822">
        <v>8032051</v>
      </c>
      <c r="C9822" s="293">
        <v>48500000</v>
      </c>
      <c r="D9822">
        <f t="shared" si="306"/>
        <v>8001167</v>
      </c>
      <c r="E9822">
        <f t="shared" si="307"/>
        <v>8032051</v>
      </c>
    </row>
    <row r="9823" spans="1:5">
      <c r="A9823">
        <v>8001168</v>
      </c>
      <c r="B9823">
        <v>8032052</v>
      </c>
      <c r="C9823" s="293">
        <v>50700000</v>
      </c>
      <c r="D9823">
        <f t="shared" si="306"/>
        <v>8001168</v>
      </c>
      <c r="E9823">
        <f t="shared" si="307"/>
        <v>8032052</v>
      </c>
    </row>
    <row r="9824" spans="1:5">
      <c r="A9824">
        <v>8001169</v>
      </c>
      <c r="B9824">
        <v>8032053</v>
      </c>
      <c r="C9824" s="293">
        <v>48900000</v>
      </c>
      <c r="D9824">
        <f t="shared" si="306"/>
        <v>8001169</v>
      </c>
      <c r="E9824">
        <f t="shared" si="307"/>
        <v>8032053</v>
      </c>
    </row>
    <row r="9825" spans="1:5">
      <c r="A9825">
        <v>8001170</v>
      </c>
      <c r="B9825">
        <v>8032054</v>
      </c>
      <c r="C9825" s="293">
        <v>38200000</v>
      </c>
      <c r="D9825">
        <f t="shared" si="306"/>
        <v>8001170</v>
      </c>
      <c r="E9825">
        <f t="shared" si="307"/>
        <v>8032054</v>
      </c>
    </row>
    <row r="9826" spans="1:5">
      <c r="A9826">
        <v>8001176</v>
      </c>
      <c r="B9826">
        <v>8032055</v>
      </c>
      <c r="C9826" s="293">
        <v>68500000</v>
      </c>
      <c r="D9826">
        <f t="shared" si="306"/>
        <v>8001176</v>
      </c>
      <c r="E9826">
        <f t="shared" si="307"/>
        <v>8032055</v>
      </c>
    </row>
    <row r="9827" spans="1:5">
      <c r="A9827">
        <v>8001177</v>
      </c>
      <c r="B9827">
        <v>8032056</v>
      </c>
      <c r="C9827" s="293">
        <v>69900000</v>
      </c>
      <c r="D9827">
        <f t="shared" si="306"/>
        <v>8001177</v>
      </c>
      <c r="E9827">
        <f t="shared" si="307"/>
        <v>8032056</v>
      </c>
    </row>
    <row r="9828" spans="1:5">
      <c r="A9828">
        <v>8001178</v>
      </c>
      <c r="B9828">
        <v>8032057</v>
      </c>
      <c r="C9828" s="293">
        <v>65400000</v>
      </c>
      <c r="D9828">
        <f t="shared" si="306"/>
        <v>8001178</v>
      </c>
      <c r="E9828">
        <f t="shared" si="307"/>
        <v>8032057</v>
      </c>
    </row>
    <row r="9829" spans="1:5">
      <c r="A9829">
        <v>8001179</v>
      </c>
      <c r="B9829">
        <v>8032058</v>
      </c>
      <c r="C9829" s="293">
        <v>39500000</v>
      </c>
      <c r="D9829">
        <f t="shared" si="306"/>
        <v>8001179</v>
      </c>
      <c r="E9829">
        <f t="shared" si="307"/>
        <v>8032058</v>
      </c>
    </row>
    <row r="9830" spans="1:5">
      <c r="A9830">
        <v>8001180</v>
      </c>
      <c r="B9830">
        <v>8032059</v>
      </c>
      <c r="C9830" s="293">
        <v>55400000</v>
      </c>
      <c r="D9830">
        <f t="shared" si="306"/>
        <v>8001180</v>
      </c>
      <c r="E9830">
        <f t="shared" si="307"/>
        <v>8032059</v>
      </c>
    </row>
    <row r="9831" spans="1:5">
      <c r="A9831">
        <v>8001181</v>
      </c>
      <c r="B9831">
        <v>8032060</v>
      </c>
      <c r="C9831" s="293">
        <v>56200000</v>
      </c>
      <c r="D9831">
        <f t="shared" si="306"/>
        <v>8001181</v>
      </c>
      <c r="E9831">
        <f t="shared" si="307"/>
        <v>8032060</v>
      </c>
    </row>
    <row r="9832" spans="1:5">
      <c r="A9832">
        <v>8001182</v>
      </c>
      <c r="B9832">
        <v>8032061</v>
      </c>
      <c r="C9832" s="293">
        <v>59800000</v>
      </c>
      <c r="D9832">
        <f t="shared" si="306"/>
        <v>8001182</v>
      </c>
      <c r="E9832">
        <f t="shared" si="307"/>
        <v>8032061</v>
      </c>
    </row>
    <row r="9833" spans="1:5">
      <c r="A9833">
        <v>8001184</v>
      </c>
      <c r="B9833">
        <v>8032062</v>
      </c>
      <c r="C9833" s="293">
        <v>38100000</v>
      </c>
      <c r="D9833">
        <f t="shared" si="306"/>
        <v>8001184</v>
      </c>
      <c r="E9833">
        <f t="shared" si="307"/>
        <v>8032062</v>
      </c>
    </row>
    <row r="9834" spans="1:5">
      <c r="A9834">
        <v>8001186</v>
      </c>
      <c r="B9834">
        <v>8032063</v>
      </c>
      <c r="C9834" s="293">
        <v>72400000</v>
      </c>
      <c r="D9834">
        <f t="shared" si="306"/>
        <v>8001186</v>
      </c>
      <c r="E9834">
        <f t="shared" si="307"/>
        <v>8032063</v>
      </c>
    </row>
    <row r="9835" spans="1:5">
      <c r="A9835">
        <v>8001188</v>
      </c>
      <c r="B9835">
        <v>8032064</v>
      </c>
      <c r="C9835" s="293">
        <v>54000000</v>
      </c>
      <c r="D9835">
        <f t="shared" si="306"/>
        <v>8001188</v>
      </c>
      <c r="E9835">
        <f t="shared" si="307"/>
        <v>8032064</v>
      </c>
    </row>
    <row r="9836" spans="1:5">
      <c r="A9836">
        <v>8001190</v>
      </c>
      <c r="B9836">
        <v>8032065</v>
      </c>
      <c r="C9836" s="293">
        <v>54300000</v>
      </c>
      <c r="D9836">
        <f t="shared" si="306"/>
        <v>8001190</v>
      </c>
      <c r="E9836">
        <f t="shared" si="307"/>
        <v>8032065</v>
      </c>
    </row>
    <row r="9837" spans="1:5">
      <c r="A9837">
        <v>8001192</v>
      </c>
      <c r="B9837">
        <v>8032066</v>
      </c>
      <c r="C9837" s="293">
        <v>126500000</v>
      </c>
      <c r="D9837">
        <f t="shared" si="306"/>
        <v>8001192</v>
      </c>
      <c r="E9837">
        <f t="shared" si="307"/>
        <v>8032066</v>
      </c>
    </row>
    <row r="9838" spans="1:5">
      <c r="A9838">
        <v>8001193</v>
      </c>
      <c r="B9838">
        <v>8032067</v>
      </c>
      <c r="C9838" s="293">
        <v>70800000</v>
      </c>
      <c r="D9838">
        <f t="shared" si="306"/>
        <v>8001193</v>
      </c>
      <c r="E9838">
        <f t="shared" si="307"/>
        <v>8032067</v>
      </c>
    </row>
    <row r="9839" spans="1:5">
      <c r="A9839">
        <v>8002004</v>
      </c>
      <c r="B9839">
        <v>8032068</v>
      </c>
      <c r="C9839" s="293">
        <v>45200000</v>
      </c>
      <c r="D9839">
        <f t="shared" si="306"/>
        <v>8002004</v>
      </c>
      <c r="E9839">
        <f t="shared" si="307"/>
        <v>8032068</v>
      </c>
    </row>
    <row r="9840" spans="1:5">
      <c r="A9840">
        <v>8002008</v>
      </c>
      <c r="B9840">
        <v>8032069</v>
      </c>
      <c r="C9840" s="293">
        <v>48100000</v>
      </c>
      <c r="D9840">
        <f t="shared" si="306"/>
        <v>8002008</v>
      </c>
      <c r="E9840">
        <f t="shared" si="307"/>
        <v>8032069</v>
      </c>
    </row>
    <row r="9841" spans="1:5">
      <c r="A9841">
        <v>8002010</v>
      </c>
      <c r="B9841">
        <v>8032070</v>
      </c>
      <c r="C9841" s="293">
        <v>48100000</v>
      </c>
      <c r="D9841">
        <f t="shared" si="306"/>
        <v>8002010</v>
      </c>
      <c r="E9841">
        <f t="shared" si="307"/>
        <v>8032070</v>
      </c>
    </row>
    <row r="9842" spans="1:5">
      <c r="A9842">
        <v>8002017</v>
      </c>
      <c r="B9842">
        <v>8032071</v>
      </c>
      <c r="C9842" s="293">
        <v>57500000</v>
      </c>
      <c r="D9842">
        <f t="shared" si="306"/>
        <v>8002017</v>
      </c>
      <c r="E9842">
        <f t="shared" si="307"/>
        <v>8032071</v>
      </c>
    </row>
    <row r="9843" spans="1:5">
      <c r="A9843">
        <v>8002018</v>
      </c>
      <c r="B9843">
        <v>8032072</v>
      </c>
      <c r="C9843" s="293">
        <v>44400000</v>
      </c>
      <c r="D9843">
        <f t="shared" si="306"/>
        <v>8002018</v>
      </c>
      <c r="E9843">
        <f t="shared" si="307"/>
        <v>8032072</v>
      </c>
    </row>
    <row r="9844" spans="1:5">
      <c r="A9844">
        <v>8002019</v>
      </c>
      <c r="B9844">
        <v>8032073</v>
      </c>
      <c r="C9844" s="293">
        <v>52100000</v>
      </c>
      <c r="D9844">
        <f t="shared" si="306"/>
        <v>8002019</v>
      </c>
      <c r="E9844">
        <f t="shared" si="307"/>
        <v>8032073</v>
      </c>
    </row>
    <row r="9845" spans="1:5">
      <c r="A9845">
        <v>8002022</v>
      </c>
      <c r="B9845">
        <v>8032074</v>
      </c>
      <c r="C9845" s="293">
        <v>54400000</v>
      </c>
      <c r="D9845">
        <f t="shared" si="306"/>
        <v>8002022</v>
      </c>
      <c r="E9845">
        <f t="shared" si="307"/>
        <v>8032074</v>
      </c>
    </row>
    <row r="9846" spans="1:5">
      <c r="A9846">
        <v>8002026</v>
      </c>
      <c r="B9846">
        <v>8032075</v>
      </c>
      <c r="C9846" s="293">
        <v>44900000</v>
      </c>
      <c r="D9846">
        <f t="shared" si="306"/>
        <v>8002026</v>
      </c>
      <c r="E9846">
        <f t="shared" si="307"/>
        <v>8032075</v>
      </c>
    </row>
    <row r="9847" spans="1:5">
      <c r="A9847">
        <v>8002029</v>
      </c>
      <c r="B9847">
        <v>8032076</v>
      </c>
      <c r="C9847" s="293">
        <v>57500000</v>
      </c>
      <c r="D9847">
        <f t="shared" si="306"/>
        <v>8002029</v>
      </c>
      <c r="E9847">
        <f t="shared" si="307"/>
        <v>8032076</v>
      </c>
    </row>
    <row r="9848" spans="1:5">
      <c r="A9848">
        <v>8002032</v>
      </c>
      <c r="B9848">
        <v>8032077</v>
      </c>
      <c r="C9848" s="293">
        <v>46100000</v>
      </c>
      <c r="D9848">
        <f t="shared" si="306"/>
        <v>8002032</v>
      </c>
      <c r="E9848">
        <f t="shared" si="307"/>
        <v>8032077</v>
      </c>
    </row>
    <row r="9849" spans="1:5">
      <c r="A9849">
        <v>8002037</v>
      </c>
      <c r="B9849">
        <v>8032078</v>
      </c>
      <c r="C9849" s="293">
        <v>26200000</v>
      </c>
      <c r="D9849">
        <f t="shared" si="306"/>
        <v>8002037</v>
      </c>
      <c r="E9849">
        <f t="shared" si="307"/>
        <v>8032078</v>
      </c>
    </row>
    <row r="9850" spans="1:5">
      <c r="A9850">
        <v>8002043</v>
      </c>
      <c r="B9850">
        <v>8032079</v>
      </c>
      <c r="C9850" s="293">
        <v>52500000</v>
      </c>
      <c r="D9850">
        <f t="shared" si="306"/>
        <v>8002043</v>
      </c>
      <c r="E9850">
        <f t="shared" si="307"/>
        <v>8032079</v>
      </c>
    </row>
    <row r="9851" spans="1:5">
      <c r="A9851">
        <v>8002044</v>
      </c>
      <c r="B9851">
        <v>8032080</v>
      </c>
      <c r="C9851" s="293">
        <v>47100000</v>
      </c>
      <c r="D9851">
        <f t="shared" si="306"/>
        <v>8002044</v>
      </c>
      <c r="E9851">
        <f t="shared" si="307"/>
        <v>8032080</v>
      </c>
    </row>
    <row r="9852" spans="1:5">
      <c r="A9852">
        <v>8002045</v>
      </c>
      <c r="B9852">
        <v>8032081</v>
      </c>
      <c r="C9852" s="293">
        <v>54200000</v>
      </c>
      <c r="D9852">
        <f t="shared" si="306"/>
        <v>8002045</v>
      </c>
      <c r="E9852">
        <f t="shared" si="307"/>
        <v>8032081</v>
      </c>
    </row>
    <row r="9853" spans="1:5">
      <c r="A9853">
        <v>8002046</v>
      </c>
      <c r="B9853">
        <v>8032082</v>
      </c>
      <c r="C9853" s="293">
        <v>52600000</v>
      </c>
      <c r="D9853">
        <f t="shared" si="306"/>
        <v>8002046</v>
      </c>
      <c r="E9853">
        <f t="shared" si="307"/>
        <v>8032082</v>
      </c>
    </row>
    <row r="9854" spans="1:5">
      <c r="A9854">
        <v>8002047</v>
      </c>
      <c r="B9854">
        <v>8032083</v>
      </c>
      <c r="C9854" s="293">
        <v>52400000</v>
      </c>
      <c r="D9854">
        <f t="shared" si="306"/>
        <v>8002047</v>
      </c>
      <c r="E9854">
        <f t="shared" si="307"/>
        <v>8032083</v>
      </c>
    </row>
    <row r="9855" spans="1:5">
      <c r="A9855">
        <v>8002048</v>
      </c>
      <c r="B9855">
        <v>8032084</v>
      </c>
      <c r="C9855" s="293">
        <v>48900000</v>
      </c>
      <c r="D9855">
        <f t="shared" si="306"/>
        <v>8002048</v>
      </c>
      <c r="E9855">
        <f t="shared" si="307"/>
        <v>8032084</v>
      </c>
    </row>
    <row r="9856" spans="1:5">
      <c r="A9856">
        <v>8002056</v>
      </c>
      <c r="B9856">
        <v>8032085</v>
      </c>
      <c r="C9856" s="293">
        <v>46400000</v>
      </c>
      <c r="D9856">
        <f t="shared" si="306"/>
        <v>8002056</v>
      </c>
      <c r="E9856">
        <f t="shared" si="307"/>
        <v>8032085</v>
      </c>
    </row>
    <row r="9857" spans="1:5">
      <c r="A9857">
        <v>8002066</v>
      </c>
      <c r="B9857">
        <v>8032086</v>
      </c>
      <c r="C9857" s="293">
        <v>53600000</v>
      </c>
      <c r="D9857">
        <f t="shared" si="306"/>
        <v>8002066</v>
      </c>
      <c r="E9857">
        <f t="shared" si="307"/>
        <v>8032086</v>
      </c>
    </row>
    <row r="9858" spans="1:5">
      <c r="A9858">
        <v>8002067</v>
      </c>
      <c r="B9858">
        <v>8032087</v>
      </c>
      <c r="C9858" s="293">
        <v>47100000</v>
      </c>
      <c r="D9858">
        <f t="shared" si="306"/>
        <v>8002067</v>
      </c>
      <c r="E9858">
        <f t="shared" si="307"/>
        <v>8032087</v>
      </c>
    </row>
    <row r="9859" spans="1:5">
      <c r="A9859">
        <v>8002076</v>
      </c>
      <c r="B9859">
        <v>8032088</v>
      </c>
      <c r="C9859" s="293">
        <v>72200000</v>
      </c>
      <c r="D9859">
        <f t="shared" ref="D9859:D9922" si="308">+A9859*1</f>
        <v>8002076</v>
      </c>
      <c r="E9859">
        <f t="shared" ref="E9859:E9922" si="309">+B9859*1</f>
        <v>8032088</v>
      </c>
    </row>
    <row r="9860" spans="1:5">
      <c r="A9860">
        <v>8002077</v>
      </c>
      <c r="B9860">
        <v>8032089</v>
      </c>
      <c r="C9860" s="293">
        <v>52600000</v>
      </c>
      <c r="D9860">
        <f t="shared" si="308"/>
        <v>8002077</v>
      </c>
      <c r="E9860">
        <f t="shared" si="309"/>
        <v>8032089</v>
      </c>
    </row>
    <row r="9861" spans="1:5">
      <c r="A9861">
        <v>8002079</v>
      </c>
      <c r="B9861">
        <v>8032090</v>
      </c>
      <c r="C9861" s="293">
        <v>51200000</v>
      </c>
      <c r="D9861">
        <f t="shared" si="308"/>
        <v>8002079</v>
      </c>
      <c r="E9861">
        <f t="shared" si="309"/>
        <v>8032090</v>
      </c>
    </row>
    <row r="9862" spans="1:5">
      <c r="A9862">
        <v>8002081</v>
      </c>
      <c r="B9862">
        <v>8032091</v>
      </c>
      <c r="C9862" s="293">
        <v>42500000</v>
      </c>
      <c r="D9862">
        <f t="shared" si="308"/>
        <v>8002081</v>
      </c>
      <c r="E9862">
        <f t="shared" si="309"/>
        <v>8032091</v>
      </c>
    </row>
    <row r="9863" spans="1:5">
      <c r="A9863">
        <v>8002084</v>
      </c>
      <c r="B9863">
        <v>8032092</v>
      </c>
      <c r="C9863" s="293">
        <v>69700000</v>
      </c>
      <c r="D9863">
        <f t="shared" si="308"/>
        <v>8002084</v>
      </c>
      <c r="E9863">
        <f t="shared" si="309"/>
        <v>8032092</v>
      </c>
    </row>
    <row r="9864" spans="1:5">
      <c r="A9864">
        <v>8002086</v>
      </c>
      <c r="B9864">
        <v>8032093</v>
      </c>
      <c r="C9864" s="293">
        <v>66700000</v>
      </c>
      <c r="D9864">
        <f t="shared" si="308"/>
        <v>8002086</v>
      </c>
      <c r="E9864">
        <f t="shared" si="309"/>
        <v>8032093</v>
      </c>
    </row>
    <row r="9865" spans="1:5">
      <c r="A9865">
        <v>8002087</v>
      </c>
      <c r="B9865">
        <v>8032094</v>
      </c>
      <c r="C9865" s="293">
        <v>46300000</v>
      </c>
      <c r="D9865">
        <f t="shared" si="308"/>
        <v>8002087</v>
      </c>
      <c r="E9865">
        <f t="shared" si="309"/>
        <v>8032094</v>
      </c>
    </row>
    <row r="9866" spans="1:5">
      <c r="A9866">
        <v>8002088</v>
      </c>
      <c r="B9866">
        <v>8032095</v>
      </c>
      <c r="C9866" s="293">
        <v>46600000</v>
      </c>
      <c r="D9866">
        <f t="shared" si="308"/>
        <v>8002088</v>
      </c>
      <c r="E9866">
        <f t="shared" si="309"/>
        <v>8032095</v>
      </c>
    </row>
    <row r="9867" spans="1:5">
      <c r="A9867">
        <v>8002092</v>
      </c>
      <c r="B9867">
        <v>8032096</v>
      </c>
      <c r="C9867" s="293">
        <v>45100000</v>
      </c>
      <c r="D9867">
        <f t="shared" si="308"/>
        <v>8002092</v>
      </c>
      <c r="E9867">
        <f t="shared" si="309"/>
        <v>8032096</v>
      </c>
    </row>
    <row r="9868" spans="1:5">
      <c r="A9868">
        <v>8002094</v>
      </c>
      <c r="B9868">
        <v>8032097</v>
      </c>
      <c r="C9868" s="293">
        <v>47900000</v>
      </c>
      <c r="D9868">
        <f t="shared" si="308"/>
        <v>8002094</v>
      </c>
      <c r="E9868">
        <f t="shared" si="309"/>
        <v>8032097</v>
      </c>
    </row>
    <row r="9869" spans="1:5">
      <c r="A9869">
        <v>8002100</v>
      </c>
      <c r="B9869">
        <v>8032098</v>
      </c>
      <c r="C9869" s="293">
        <v>76500000</v>
      </c>
      <c r="D9869">
        <f t="shared" si="308"/>
        <v>8002100</v>
      </c>
      <c r="E9869">
        <f t="shared" si="309"/>
        <v>8032098</v>
      </c>
    </row>
    <row r="9870" spans="1:5">
      <c r="A9870">
        <v>8002101</v>
      </c>
      <c r="B9870">
        <v>8032099</v>
      </c>
      <c r="C9870" s="293">
        <v>48700000</v>
      </c>
      <c r="D9870">
        <f t="shared" si="308"/>
        <v>8002101</v>
      </c>
      <c r="E9870">
        <f t="shared" si="309"/>
        <v>8032099</v>
      </c>
    </row>
    <row r="9871" spans="1:5">
      <c r="A9871">
        <v>8002104</v>
      </c>
      <c r="B9871">
        <v>8032100</v>
      </c>
      <c r="C9871" s="293">
        <v>47900000</v>
      </c>
      <c r="D9871">
        <f t="shared" si="308"/>
        <v>8002104</v>
      </c>
      <c r="E9871">
        <f t="shared" si="309"/>
        <v>8032100</v>
      </c>
    </row>
    <row r="9872" spans="1:5">
      <c r="A9872">
        <v>8002106</v>
      </c>
      <c r="B9872">
        <v>8032101</v>
      </c>
      <c r="C9872" s="293">
        <v>45300000</v>
      </c>
      <c r="D9872">
        <f t="shared" si="308"/>
        <v>8002106</v>
      </c>
      <c r="E9872">
        <f t="shared" si="309"/>
        <v>8032101</v>
      </c>
    </row>
    <row r="9873" spans="1:5">
      <c r="A9873">
        <v>8002108</v>
      </c>
      <c r="B9873">
        <v>8032102</v>
      </c>
      <c r="C9873" s="293">
        <v>52700000</v>
      </c>
      <c r="D9873">
        <f t="shared" si="308"/>
        <v>8002108</v>
      </c>
      <c r="E9873">
        <f t="shared" si="309"/>
        <v>8032102</v>
      </c>
    </row>
    <row r="9874" spans="1:5">
      <c r="A9874">
        <v>8002110</v>
      </c>
      <c r="B9874">
        <v>8032103</v>
      </c>
      <c r="C9874" s="293">
        <v>45600000</v>
      </c>
      <c r="D9874">
        <f t="shared" si="308"/>
        <v>8002110</v>
      </c>
      <c r="E9874">
        <f t="shared" si="309"/>
        <v>8032103</v>
      </c>
    </row>
    <row r="9875" spans="1:5">
      <c r="A9875">
        <v>8002121</v>
      </c>
      <c r="B9875">
        <v>8032104</v>
      </c>
      <c r="C9875" s="293">
        <v>54400000</v>
      </c>
      <c r="D9875">
        <f t="shared" si="308"/>
        <v>8002121</v>
      </c>
      <c r="E9875">
        <f t="shared" si="309"/>
        <v>8032104</v>
      </c>
    </row>
    <row r="9876" spans="1:5">
      <c r="A9876">
        <v>8002122</v>
      </c>
      <c r="B9876">
        <v>8032105</v>
      </c>
      <c r="C9876" s="293">
        <v>55700000</v>
      </c>
      <c r="D9876">
        <f t="shared" si="308"/>
        <v>8002122</v>
      </c>
      <c r="E9876">
        <f t="shared" si="309"/>
        <v>8032105</v>
      </c>
    </row>
    <row r="9877" spans="1:5">
      <c r="A9877">
        <v>8002142</v>
      </c>
      <c r="B9877">
        <v>8032106</v>
      </c>
      <c r="C9877" s="293">
        <v>52200000</v>
      </c>
      <c r="D9877">
        <f t="shared" si="308"/>
        <v>8002142</v>
      </c>
      <c r="E9877">
        <f t="shared" si="309"/>
        <v>8032106</v>
      </c>
    </row>
    <row r="9878" spans="1:5">
      <c r="A9878">
        <v>8002188</v>
      </c>
      <c r="B9878">
        <v>8032107</v>
      </c>
      <c r="C9878" s="293">
        <v>59900000</v>
      </c>
      <c r="D9878">
        <f t="shared" si="308"/>
        <v>8002188</v>
      </c>
      <c r="E9878">
        <f t="shared" si="309"/>
        <v>8032107</v>
      </c>
    </row>
    <row r="9879" spans="1:5">
      <c r="A9879">
        <v>8002191</v>
      </c>
      <c r="B9879">
        <v>8032108</v>
      </c>
      <c r="C9879" s="293">
        <v>52400000</v>
      </c>
      <c r="D9879">
        <f t="shared" si="308"/>
        <v>8002191</v>
      </c>
      <c r="E9879">
        <f t="shared" si="309"/>
        <v>8032108</v>
      </c>
    </row>
    <row r="9880" spans="1:5">
      <c r="A9880">
        <v>8002195</v>
      </c>
      <c r="B9880">
        <v>8032109</v>
      </c>
      <c r="C9880" s="293">
        <v>17800000</v>
      </c>
      <c r="D9880">
        <f t="shared" si="308"/>
        <v>8002195</v>
      </c>
      <c r="E9880">
        <f t="shared" si="309"/>
        <v>8032109</v>
      </c>
    </row>
    <row r="9881" spans="1:5">
      <c r="A9881">
        <v>8002203</v>
      </c>
      <c r="B9881">
        <v>8032110</v>
      </c>
      <c r="C9881" s="293">
        <v>42400000</v>
      </c>
      <c r="D9881">
        <f t="shared" si="308"/>
        <v>8002203</v>
      </c>
      <c r="E9881">
        <f t="shared" si="309"/>
        <v>8032110</v>
      </c>
    </row>
    <row r="9882" spans="1:5">
      <c r="A9882">
        <v>8002212</v>
      </c>
      <c r="B9882">
        <v>8032111</v>
      </c>
      <c r="C9882" s="293">
        <v>43500000</v>
      </c>
      <c r="D9882">
        <f t="shared" si="308"/>
        <v>8002212</v>
      </c>
      <c r="E9882">
        <f t="shared" si="309"/>
        <v>8032111</v>
      </c>
    </row>
    <row r="9883" spans="1:5">
      <c r="A9883">
        <v>8002213</v>
      </c>
      <c r="B9883">
        <v>8032112</v>
      </c>
      <c r="C9883" s="293">
        <v>55500000</v>
      </c>
      <c r="D9883">
        <f t="shared" si="308"/>
        <v>8002213</v>
      </c>
      <c r="E9883">
        <f t="shared" si="309"/>
        <v>8032112</v>
      </c>
    </row>
    <row r="9884" spans="1:5">
      <c r="A9884">
        <v>8002214</v>
      </c>
      <c r="B9884">
        <v>8032113</v>
      </c>
      <c r="C9884" s="293">
        <v>43400000</v>
      </c>
      <c r="D9884">
        <f t="shared" si="308"/>
        <v>8002214</v>
      </c>
      <c r="E9884">
        <f t="shared" si="309"/>
        <v>8032113</v>
      </c>
    </row>
    <row r="9885" spans="1:5">
      <c r="A9885">
        <v>8002216</v>
      </c>
      <c r="B9885">
        <v>8032114</v>
      </c>
      <c r="C9885" s="293">
        <v>53300000</v>
      </c>
      <c r="D9885">
        <f t="shared" si="308"/>
        <v>8002216</v>
      </c>
      <c r="E9885">
        <f t="shared" si="309"/>
        <v>8032114</v>
      </c>
    </row>
    <row r="9886" spans="1:5">
      <c r="A9886">
        <v>8002217</v>
      </c>
      <c r="B9886">
        <v>8032115</v>
      </c>
      <c r="C9886" s="293">
        <v>52400000</v>
      </c>
      <c r="D9886">
        <f t="shared" si="308"/>
        <v>8002217</v>
      </c>
      <c r="E9886">
        <f t="shared" si="309"/>
        <v>8032115</v>
      </c>
    </row>
    <row r="9887" spans="1:5">
      <c r="A9887">
        <v>8002220</v>
      </c>
      <c r="B9887">
        <v>8032116</v>
      </c>
      <c r="C9887" s="293">
        <v>52800000</v>
      </c>
      <c r="D9887">
        <f t="shared" si="308"/>
        <v>8002220</v>
      </c>
      <c r="E9887">
        <f t="shared" si="309"/>
        <v>8032116</v>
      </c>
    </row>
    <row r="9888" spans="1:5">
      <c r="A9888">
        <v>8002225</v>
      </c>
      <c r="B9888">
        <v>8032117</v>
      </c>
      <c r="C9888" s="293">
        <v>52200000</v>
      </c>
      <c r="D9888">
        <f t="shared" si="308"/>
        <v>8002225</v>
      </c>
      <c r="E9888">
        <f t="shared" si="309"/>
        <v>8032117</v>
      </c>
    </row>
    <row r="9889" spans="1:5">
      <c r="A9889">
        <v>8002226</v>
      </c>
      <c r="B9889">
        <v>8032118</v>
      </c>
      <c r="C9889" s="293">
        <v>60400000</v>
      </c>
      <c r="D9889">
        <f t="shared" si="308"/>
        <v>8002226</v>
      </c>
      <c r="E9889">
        <f t="shared" si="309"/>
        <v>8032118</v>
      </c>
    </row>
    <row r="9890" spans="1:5">
      <c r="A9890">
        <v>8002227</v>
      </c>
      <c r="B9890">
        <v>8032119</v>
      </c>
      <c r="C9890" s="293">
        <v>43400000</v>
      </c>
      <c r="D9890">
        <f t="shared" si="308"/>
        <v>8002227</v>
      </c>
      <c r="E9890">
        <f t="shared" si="309"/>
        <v>8032119</v>
      </c>
    </row>
    <row r="9891" spans="1:5">
      <c r="A9891">
        <v>8001194</v>
      </c>
      <c r="B9891">
        <v>8032120</v>
      </c>
      <c r="C9891" s="293">
        <v>57700000</v>
      </c>
      <c r="D9891">
        <f t="shared" si="308"/>
        <v>8001194</v>
      </c>
      <c r="E9891">
        <f t="shared" si="309"/>
        <v>8032120</v>
      </c>
    </row>
    <row r="9892" spans="1:5">
      <c r="A9892">
        <v>8001195</v>
      </c>
      <c r="B9892">
        <v>8032121</v>
      </c>
      <c r="C9892" s="293">
        <v>50600000</v>
      </c>
      <c r="D9892">
        <f t="shared" si="308"/>
        <v>8001195</v>
      </c>
      <c r="E9892">
        <f t="shared" si="309"/>
        <v>8032121</v>
      </c>
    </row>
    <row r="9893" spans="1:5">
      <c r="A9893">
        <v>8001196</v>
      </c>
      <c r="B9893">
        <v>8032122</v>
      </c>
      <c r="C9893" s="293">
        <v>47600000</v>
      </c>
      <c r="D9893">
        <f t="shared" si="308"/>
        <v>8001196</v>
      </c>
      <c r="E9893">
        <f t="shared" si="309"/>
        <v>8032122</v>
      </c>
    </row>
    <row r="9894" spans="1:5">
      <c r="A9894">
        <v>8001197</v>
      </c>
      <c r="B9894">
        <v>8032123</v>
      </c>
      <c r="C9894" s="293">
        <v>47100000</v>
      </c>
      <c r="D9894">
        <f t="shared" si="308"/>
        <v>8001197</v>
      </c>
      <c r="E9894">
        <f t="shared" si="309"/>
        <v>8032123</v>
      </c>
    </row>
    <row r="9895" spans="1:5">
      <c r="A9895">
        <v>8001198</v>
      </c>
      <c r="B9895">
        <v>8032124</v>
      </c>
      <c r="C9895" s="293">
        <v>112700000</v>
      </c>
      <c r="D9895">
        <f t="shared" si="308"/>
        <v>8001198</v>
      </c>
      <c r="E9895">
        <f t="shared" si="309"/>
        <v>8032124</v>
      </c>
    </row>
    <row r="9896" spans="1:5">
      <c r="A9896">
        <v>8001205</v>
      </c>
      <c r="B9896">
        <v>8032125</v>
      </c>
      <c r="C9896" s="293">
        <v>65000000</v>
      </c>
      <c r="D9896">
        <f t="shared" si="308"/>
        <v>8001205</v>
      </c>
      <c r="E9896">
        <f t="shared" si="309"/>
        <v>8032125</v>
      </c>
    </row>
    <row r="9897" spans="1:5">
      <c r="A9897">
        <v>8001206</v>
      </c>
      <c r="B9897">
        <v>8032126</v>
      </c>
      <c r="C9897" s="293">
        <v>64500000</v>
      </c>
      <c r="D9897">
        <f t="shared" si="308"/>
        <v>8001206</v>
      </c>
      <c r="E9897">
        <f t="shared" si="309"/>
        <v>8032126</v>
      </c>
    </row>
    <row r="9898" spans="1:5">
      <c r="A9898">
        <v>8001207</v>
      </c>
      <c r="B9898">
        <v>8032127</v>
      </c>
      <c r="C9898" s="293">
        <v>69000000</v>
      </c>
      <c r="D9898">
        <f t="shared" si="308"/>
        <v>8001207</v>
      </c>
      <c r="E9898">
        <f t="shared" si="309"/>
        <v>8032127</v>
      </c>
    </row>
    <row r="9899" spans="1:5">
      <c r="A9899">
        <v>8001208</v>
      </c>
      <c r="B9899">
        <v>8032128</v>
      </c>
      <c r="C9899" s="293">
        <v>78100000</v>
      </c>
      <c r="D9899">
        <f t="shared" si="308"/>
        <v>8001208</v>
      </c>
      <c r="E9899">
        <f t="shared" si="309"/>
        <v>8032128</v>
      </c>
    </row>
    <row r="9900" spans="1:5">
      <c r="A9900">
        <v>8001209</v>
      </c>
      <c r="B9900">
        <v>8032129</v>
      </c>
      <c r="C9900" s="293">
        <v>72600000</v>
      </c>
      <c r="D9900">
        <f t="shared" si="308"/>
        <v>8001209</v>
      </c>
      <c r="E9900">
        <f t="shared" si="309"/>
        <v>8032129</v>
      </c>
    </row>
    <row r="9901" spans="1:5">
      <c r="A9901">
        <v>8001210</v>
      </c>
      <c r="B9901">
        <v>8032130</v>
      </c>
      <c r="C9901" s="293">
        <v>82400000</v>
      </c>
      <c r="D9901">
        <f t="shared" si="308"/>
        <v>8001210</v>
      </c>
      <c r="E9901">
        <f t="shared" si="309"/>
        <v>8032130</v>
      </c>
    </row>
    <row r="9902" spans="1:5">
      <c r="A9902">
        <v>8001211</v>
      </c>
      <c r="B9902">
        <v>8032131</v>
      </c>
      <c r="C9902" s="293">
        <v>86600000</v>
      </c>
      <c r="D9902">
        <f t="shared" si="308"/>
        <v>8001211</v>
      </c>
      <c r="E9902">
        <f t="shared" si="309"/>
        <v>8032131</v>
      </c>
    </row>
    <row r="9903" spans="1:5">
      <c r="A9903">
        <v>8001212</v>
      </c>
      <c r="B9903">
        <v>8032132</v>
      </c>
      <c r="C9903" s="293">
        <v>142800000</v>
      </c>
      <c r="D9903">
        <f t="shared" si="308"/>
        <v>8001212</v>
      </c>
      <c r="E9903">
        <f t="shared" si="309"/>
        <v>8032132</v>
      </c>
    </row>
    <row r="9904" spans="1:5">
      <c r="A9904">
        <v>8001213</v>
      </c>
      <c r="B9904">
        <v>8032133</v>
      </c>
      <c r="C9904" s="293">
        <v>48600000</v>
      </c>
      <c r="D9904">
        <f t="shared" si="308"/>
        <v>8001213</v>
      </c>
      <c r="E9904">
        <f t="shared" si="309"/>
        <v>8032133</v>
      </c>
    </row>
    <row r="9905" spans="1:5">
      <c r="A9905">
        <v>8001214</v>
      </c>
      <c r="B9905">
        <v>8032134</v>
      </c>
      <c r="C9905" s="293">
        <v>50000000</v>
      </c>
      <c r="D9905">
        <f t="shared" si="308"/>
        <v>8001214</v>
      </c>
      <c r="E9905">
        <f t="shared" si="309"/>
        <v>8032134</v>
      </c>
    </row>
    <row r="9906" spans="1:5">
      <c r="A9906">
        <v>8001215</v>
      </c>
      <c r="B9906">
        <v>8032135</v>
      </c>
      <c r="C9906" s="293">
        <v>54200000</v>
      </c>
      <c r="D9906">
        <f t="shared" si="308"/>
        <v>8001215</v>
      </c>
      <c r="E9906">
        <f t="shared" si="309"/>
        <v>8032135</v>
      </c>
    </row>
    <row r="9907" spans="1:5">
      <c r="A9907">
        <v>8001216</v>
      </c>
      <c r="B9907">
        <v>8032136</v>
      </c>
      <c r="C9907" s="293">
        <v>56700000</v>
      </c>
      <c r="D9907">
        <f t="shared" si="308"/>
        <v>8001216</v>
      </c>
      <c r="E9907">
        <f t="shared" si="309"/>
        <v>8032136</v>
      </c>
    </row>
    <row r="9908" spans="1:5">
      <c r="A9908">
        <v>8001217</v>
      </c>
      <c r="B9908">
        <v>8032137</v>
      </c>
      <c r="C9908" s="293">
        <v>58700000</v>
      </c>
      <c r="D9908">
        <f t="shared" si="308"/>
        <v>8001217</v>
      </c>
      <c r="E9908">
        <f t="shared" si="309"/>
        <v>8032137</v>
      </c>
    </row>
    <row r="9909" spans="1:5">
      <c r="A9909">
        <v>8001220</v>
      </c>
      <c r="B9909">
        <v>8032138</v>
      </c>
      <c r="C9909" s="293">
        <v>155000000</v>
      </c>
      <c r="D9909">
        <f t="shared" si="308"/>
        <v>8001220</v>
      </c>
      <c r="E9909">
        <f t="shared" si="309"/>
        <v>8032138</v>
      </c>
    </row>
    <row r="9910" spans="1:5">
      <c r="A9910">
        <v>8001221</v>
      </c>
      <c r="B9910">
        <v>8032139</v>
      </c>
      <c r="C9910" s="293">
        <v>77000000</v>
      </c>
      <c r="D9910">
        <f t="shared" si="308"/>
        <v>8001221</v>
      </c>
      <c r="E9910">
        <f t="shared" si="309"/>
        <v>8032139</v>
      </c>
    </row>
    <row r="9911" spans="1:5">
      <c r="A9911">
        <v>8001223</v>
      </c>
      <c r="B9911">
        <v>8032140</v>
      </c>
      <c r="C9911" s="293">
        <v>180000000</v>
      </c>
      <c r="D9911">
        <f t="shared" si="308"/>
        <v>8001223</v>
      </c>
      <c r="E9911">
        <f t="shared" si="309"/>
        <v>8032140</v>
      </c>
    </row>
    <row r="9912" spans="1:5">
      <c r="A9912">
        <v>8001001</v>
      </c>
      <c r="B9912">
        <v>8033001</v>
      </c>
      <c r="C9912" s="293">
        <v>23900000</v>
      </c>
      <c r="D9912">
        <f t="shared" si="308"/>
        <v>8001001</v>
      </c>
      <c r="E9912">
        <f t="shared" si="309"/>
        <v>8033001</v>
      </c>
    </row>
    <row r="9913" spans="1:5">
      <c r="A9913">
        <v>8001005</v>
      </c>
      <c r="B9913">
        <v>8033002</v>
      </c>
      <c r="C9913" s="293">
        <v>16500000</v>
      </c>
      <c r="D9913">
        <f t="shared" si="308"/>
        <v>8001005</v>
      </c>
      <c r="E9913">
        <f t="shared" si="309"/>
        <v>8033002</v>
      </c>
    </row>
    <row r="9914" spans="1:5">
      <c r="A9914">
        <v>8001006</v>
      </c>
      <c r="B9914">
        <v>8033003</v>
      </c>
      <c r="C9914" s="293">
        <v>16900000</v>
      </c>
      <c r="D9914">
        <f t="shared" si="308"/>
        <v>8001006</v>
      </c>
      <c r="E9914">
        <f t="shared" si="309"/>
        <v>8033003</v>
      </c>
    </row>
    <row r="9915" spans="1:5">
      <c r="A9915">
        <v>8001007</v>
      </c>
      <c r="B9915">
        <v>8033004</v>
      </c>
      <c r="C9915" s="293">
        <v>22000000</v>
      </c>
      <c r="D9915">
        <f t="shared" si="308"/>
        <v>8001007</v>
      </c>
      <c r="E9915">
        <f t="shared" si="309"/>
        <v>8033004</v>
      </c>
    </row>
    <row r="9916" spans="1:5">
      <c r="A9916">
        <v>8001008</v>
      </c>
      <c r="B9916">
        <v>8033005</v>
      </c>
      <c r="C9916" s="293">
        <v>22700000</v>
      </c>
      <c r="D9916">
        <f t="shared" si="308"/>
        <v>8001008</v>
      </c>
      <c r="E9916">
        <f t="shared" si="309"/>
        <v>8033005</v>
      </c>
    </row>
    <row r="9917" spans="1:5">
      <c r="A9917">
        <v>8001009</v>
      </c>
      <c r="B9917">
        <v>8033006</v>
      </c>
      <c r="C9917" s="293">
        <v>24400000</v>
      </c>
      <c r="D9917">
        <f t="shared" si="308"/>
        <v>8001009</v>
      </c>
      <c r="E9917">
        <f t="shared" si="309"/>
        <v>8033006</v>
      </c>
    </row>
    <row r="9918" spans="1:5">
      <c r="A9918">
        <v>8001014</v>
      </c>
      <c r="B9918">
        <v>8033007</v>
      </c>
      <c r="C9918" s="293">
        <v>22700000</v>
      </c>
      <c r="D9918">
        <f t="shared" si="308"/>
        <v>8001014</v>
      </c>
      <c r="E9918">
        <f t="shared" si="309"/>
        <v>8033007</v>
      </c>
    </row>
    <row r="9919" spans="1:5">
      <c r="A9919">
        <v>8001016</v>
      </c>
      <c r="B9919">
        <v>8033008</v>
      </c>
      <c r="C9919" s="293">
        <v>31800000</v>
      </c>
      <c r="D9919">
        <f t="shared" si="308"/>
        <v>8001016</v>
      </c>
      <c r="E9919">
        <f t="shared" si="309"/>
        <v>8033008</v>
      </c>
    </row>
    <row r="9920" spans="1:5">
      <c r="A9920">
        <v>8001022</v>
      </c>
      <c r="B9920">
        <v>8033009</v>
      </c>
      <c r="C9920" s="293">
        <v>23600000</v>
      </c>
      <c r="D9920">
        <f t="shared" si="308"/>
        <v>8001022</v>
      </c>
      <c r="E9920">
        <f t="shared" si="309"/>
        <v>8033009</v>
      </c>
    </row>
    <row r="9921" spans="1:5">
      <c r="A9921">
        <v>8001023</v>
      </c>
      <c r="B9921">
        <v>8033010</v>
      </c>
      <c r="C9921" s="293">
        <v>21400000</v>
      </c>
      <c r="D9921">
        <f t="shared" si="308"/>
        <v>8001023</v>
      </c>
      <c r="E9921">
        <f t="shared" si="309"/>
        <v>8033010</v>
      </c>
    </row>
    <row r="9922" spans="1:5">
      <c r="A9922">
        <v>8001024</v>
      </c>
      <c r="B9922">
        <v>8033011</v>
      </c>
      <c r="C9922" s="293">
        <v>22300000</v>
      </c>
      <c r="D9922">
        <f t="shared" si="308"/>
        <v>8001024</v>
      </c>
      <c r="E9922">
        <f t="shared" si="309"/>
        <v>8033011</v>
      </c>
    </row>
    <row r="9923" spans="1:5">
      <c r="A9923">
        <v>8001025</v>
      </c>
      <c r="B9923">
        <v>8033012</v>
      </c>
      <c r="C9923" s="293">
        <v>25000000</v>
      </c>
      <c r="D9923">
        <f t="shared" ref="D9923:D9986" si="310">+A9923*1</f>
        <v>8001025</v>
      </c>
      <c r="E9923">
        <f t="shared" ref="E9923:E9986" si="311">+B9923*1</f>
        <v>8033012</v>
      </c>
    </row>
    <row r="9924" spans="1:5">
      <c r="A9924">
        <v>8001027</v>
      </c>
      <c r="B9924">
        <v>8033013</v>
      </c>
      <c r="C9924" s="293">
        <v>24200000</v>
      </c>
      <c r="D9924">
        <f t="shared" si="310"/>
        <v>8001027</v>
      </c>
      <c r="E9924">
        <f t="shared" si="311"/>
        <v>8033013</v>
      </c>
    </row>
    <row r="9925" spans="1:5">
      <c r="A9925">
        <v>8001028</v>
      </c>
      <c r="B9925">
        <v>8033014</v>
      </c>
      <c r="C9925" s="293">
        <v>20500000</v>
      </c>
      <c r="D9925">
        <f t="shared" si="310"/>
        <v>8001028</v>
      </c>
      <c r="E9925">
        <f t="shared" si="311"/>
        <v>8033014</v>
      </c>
    </row>
    <row r="9926" spans="1:5">
      <c r="A9926">
        <v>8001035</v>
      </c>
      <c r="B9926">
        <v>8033015</v>
      </c>
      <c r="C9926" s="293">
        <v>24100000</v>
      </c>
      <c r="D9926">
        <f t="shared" si="310"/>
        <v>8001035</v>
      </c>
      <c r="E9926">
        <f t="shared" si="311"/>
        <v>8033015</v>
      </c>
    </row>
    <row r="9927" spans="1:5">
      <c r="A9927">
        <v>8001036</v>
      </c>
      <c r="B9927">
        <v>8033016</v>
      </c>
      <c r="C9927" s="293">
        <v>24700000</v>
      </c>
      <c r="D9927">
        <f t="shared" si="310"/>
        <v>8001036</v>
      </c>
      <c r="E9927">
        <f t="shared" si="311"/>
        <v>8033016</v>
      </c>
    </row>
    <row r="9928" spans="1:5">
      <c r="A9928">
        <v>8001037</v>
      </c>
      <c r="B9928">
        <v>8033017</v>
      </c>
      <c r="C9928" s="293">
        <v>22800000</v>
      </c>
      <c r="D9928">
        <f t="shared" si="310"/>
        <v>8001037</v>
      </c>
      <c r="E9928">
        <f t="shared" si="311"/>
        <v>8033017</v>
      </c>
    </row>
    <row r="9929" spans="1:5">
      <c r="A9929">
        <v>8001038</v>
      </c>
      <c r="B9929">
        <v>8033018</v>
      </c>
      <c r="C9929" s="293">
        <v>21400000</v>
      </c>
      <c r="D9929">
        <f t="shared" si="310"/>
        <v>8001038</v>
      </c>
      <c r="E9929">
        <f t="shared" si="311"/>
        <v>8033018</v>
      </c>
    </row>
    <row r="9930" spans="1:5">
      <c r="A9930">
        <v>8001039</v>
      </c>
      <c r="B9930">
        <v>8033019</v>
      </c>
      <c r="C9930" s="293">
        <v>21600000</v>
      </c>
      <c r="D9930">
        <f t="shared" si="310"/>
        <v>8001039</v>
      </c>
      <c r="E9930">
        <f t="shared" si="311"/>
        <v>8033019</v>
      </c>
    </row>
    <row r="9931" spans="1:5">
      <c r="A9931">
        <v>8001041</v>
      </c>
      <c r="B9931">
        <v>8033020</v>
      </c>
      <c r="C9931" s="293">
        <v>22100000</v>
      </c>
      <c r="D9931">
        <f t="shared" si="310"/>
        <v>8001041</v>
      </c>
      <c r="E9931">
        <f t="shared" si="311"/>
        <v>8033020</v>
      </c>
    </row>
    <row r="9932" spans="1:5">
      <c r="A9932">
        <v>8001042</v>
      </c>
      <c r="B9932">
        <v>8033021</v>
      </c>
      <c r="C9932" s="293">
        <v>22800000</v>
      </c>
      <c r="D9932">
        <f t="shared" si="310"/>
        <v>8001042</v>
      </c>
      <c r="E9932">
        <f t="shared" si="311"/>
        <v>8033021</v>
      </c>
    </row>
    <row r="9933" spans="1:5">
      <c r="A9933">
        <v>8001044</v>
      </c>
      <c r="B9933">
        <v>8033022</v>
      </c>
      <c r="C9933" s="293">
        <v>23300000</v>
      </c>
      <c r="D9933">
        <f t="shared" si="310"/>
        <v>8001044</v>
      </c>
      <c r="E9933">
        <f t="shared" si="311"/>
        <v>8033022</v>
      </c>
    </row>
    <row r="9934" spans="1:5">
      <c r="A9934">
        <v>8001046</v>
      </c>
      <c r="B9934">
        <v>8033023</v>
      </c>
      <c r="C9934" s="293">
        <v>23000000</v>
      </c>
      <c r="D9934">
        <f t="shared" si="310"/>
        <v>8001046</v>
      </c>
      <c r="E9934">
        <f t="shared" si="311"/>
        <v>8033023</v>
      </c>
    </row>
    <row r="9935" spans="1:5">
      <c r="A9935">
        <v>8001047</v>
      </c>
      <c r="B9935">
        <v>8033024</v>
      </c>
      <c r="C9935" s="293">
        <v>25600000</v>
      </c>
      <c r="D9935">
        <f t="shared" si="310"/>
        <v>8001047</v>
      </c>
      <c r="E9935">
        <f t="shared" si="311"/>
        <v>8033024</v>
      </c>
    </row>
    <row r="9936" spans="1:5">
      <c r="A9936">
        <v>8001048</v>
      </c>
      <c r="B9936">
        <v>8033025</v>
      </c>
      <c r="C9936" s="293">
        <v>26200000</v>
      </c>
      <c r="D9936">
        <f t="shared" si="310"/>
        <v>8001048</v>
      </c>
      <c r="E9936">
        <f t="shared" si="311"/>
        <v>8033025</v>
      </c>
    </row>
    <row r="9937" spans="1:5">
      <c r="A9937">
        <v>8001049</v>
      </c>
      <c r="B9937">
        <v>8033026</v>
      </c>
      <c r="C9937" s="293">
        <v>24600000</v>
      </c>
      <c r="D9937">
        <f t="shared" si="310"/>
        <v>8001049</v>
      </c>
      <c r="E9937">
        <f t="shared" si="311"/>
        <v>8033026</v>
      </c>
    </row>
    <row r="9938" spans="1:5">
      <c r="A9938">
        <v>8001050</v>
      </c>
      <c r="B9938">
        <v>8033027</v>
      </c>
      <c r="C9938" s="293">
        <v>25200000</v>
      </c>
      <c r="D9938">
        <f t="shared" si="310"/>
        <v>8001050</v>
      </c>
      <c r="E9938">
        <f t="shared" si="311"/>
        <v>8033027</v>
      </c>
    </row>
    <row r="9939" spans="1:5">
      <c r="A9939">
        <v>8001051</v>
      </c>
      <c r="B9939">
        <v>8033028</v>
      </c>
      <c r="C9939" s="293">
        <v>17900000</v>
      </c>
      <c r="D9939">
        <f t="shared" si="310"/>
        <v>8001051</v>
      </c>
      <c r="E9939">
        <f t="shared" si="311"/>
        <v>8033028</v>
      </c>
    </row>
    <row r="9940" spans="1:5">
      <c r="A9940">
        <v>8001052</v>
      </c>
      <c r="B9940">
        <v>8033029</v>
      </c>
      <c r="C9940" s="293">
        <v>18300000</v>
      </c>
      <c r="D9940">
        <f t="shared" si="310"/>
        <v>8001052</v>
      </c>
      <c r="E9940">
        <f t="shared" si="311"/>
        <v>8033029</v>
      </c>
    </row>
    <row r="9941" spans="1:5">
      <c r="A9941">
        <v>8001055</v>
      </c>
      <c r="B9941">
        <v>8033030</v>
      </c>
      <c r="C9941" s="293">
        <v>27300000</v>
      </c>
      <c r="D9941">
        <f t="shared" si="310"/>
        <v>8001055</v>
      </c>
      <c r="E9941">
        <f t="shared" si="311"/>
        <v>8033030</v>
      </c>
    </row>
    <row r="9942" spans="1:5">
      <c r="A9942">
        <v>8001056</v>
      </c>
      <c r="B9942">
        <v>8033031</v>
      </c>
      <c r="C9942" s="293">
        <v>27900000</v>
      </c>
      <c r="D9942">
        <f t="shared" si="310"/>
        <v>8001056</v>
      </c>
      <c r="E9942">
        <f t="shared" si="311"/>
        <v>8033031</v>
      </c>
    </row>
    <row r="9943" spans="1:5">
      <c r="A9943">
        <v>8001057</v>
      </c>
      <c r="B9943">
        <v>8033032</v>
      </c>
      <c r="C9943" s="293">
        <v>18300000</v>
      </c>
      <c r="D9943">
        <f t="shared" si="310"/>
        <v>8001057</v>
      </c>
      <c r="E9943">
        <f t="shared" si="311"/>
        <v>8033032</v>
      </c>
    </row>
    <row r="9944" spans="1:5">
      <c r="A9944">
        <v>8001058</v>
      </c>
      <c r="B9944">
        <v>8033033</v>
      </c>
      <c r="C9944" s="293">
        <v>18700000</v>
      </c>
      <c r="D9944">
        <f t="shared" si="310"/>
        <v>8001058</v>
      </c>
      <c r="E9944">
        <f t="shared" si="311"/>
        <v>8033033</v>
      </c>
    </row>
    <row r="9945" spans="1:5">
      <c r="A9945">
        <v>8001059</v>
      </c>
      <c r="B9945">
        <v>8033034</v>
      </c>
      <c r="C9945" s="293">
        <v>26700000</v>
      </c>
      <c r="D9945">
        <f t="shared" si="310"/>
        <v>8001059</v>
      </c>
      <c r="E9945">
        <f t="shared" si="311"/>
        <v>8033034</v>
      </c>
    </row>
    <row r="9946" spans="1:5">
      <c r="A9946">
        <v>8001060</v>
      </c>
      <c r="B9946">
        <v>8033035</v>
      </c>
      <c r="C9946" s="293">
        <v>27300000</v>
      </c>
      <c r="D9946">
        <f t="shared" si="310"/>
        <v>8001060</v>
      </c>
      <c r="E9946">
        <f t="shared" si="311"/>
        <v>8033035</v>
      </c>
    </row>
    <row r="9947" spans="1:5">
      <c r="A9947">
        <v>8001062</v>
      </c>
      <c r="B9947">
        <v>8033036</v>
      </c>
      <c r="C9947" s="293">
        <v>28700000</v>
      </c>
      <c r="D9947">
        <f t="shared" si="310"/>
        <v>8001062</v>
      </c>
      <c r="E9947">
        <f t="shared" si="311"/>
        <v>8033036</v>
      </c>
    </row>
    <row r="9948" spans="1:5">
      <c r="A9948">
        <v>8001063</v>
      </c>
      <c r="B9948">
        <v>8033037</v>
      </c>
      <c r="C9948" s="293">
        <v>25100000</v>
      </c>
      <c r="D9948">
        <f t="shared" si="310"/>
        <v>8001063</v>
      </c>
      <c r="E9948">
        <f t="shared" si="311"/>
        <v>8033037</v>
      </c>
    </row>
    <row r="9949" spans="1:5">
      <c r="A9949">
        <v>8001064</v>
      </c>
      <c r="B9949">
        <v>8033038</v>
      </c>
      <c r="C9949" s="293">
        <v>25700000</v>
      </c>
      <c r="D9949">
        <f t="shared" si="310"/>
        <v>8001064</v>
      </c>
      <c r="E9949">
        <f t="shared" si="311"/>
        <v>8033038</v>
      </c>
    </row>
    <row r="9950" spans="1:5">
      <c r="A9950">
        <v>8001067</v>
      </c>
      <c r="B9950">
        <v>8033039</v>
      </c>
      <c r="C9950" s="293">
        <v>26100000</v>
      </c>
      <c r="D9950">
        <f t="shared" si="310"/>
        <v>8001067</v>
      </c>
      <c r="E9950">
        <f t="shared" si="311"/>
        <v>8033039</v>
      </c>
    </row>
    <row r="9951" spans="1:5">
      <c r="A9951">
        <v>8001068</v>
      </c>
      <c r="B9951">
        <v>8033040</v>
      </c>
      <c r="C9951" s="293">
        <v>26700000</v>
      </c>
      <c r="D9951">
        <f t="shared" si="310"/>
        <v>8001068</v>
      </c>
      <c r="E9951">
        <f t="shared" si="311"/>
        <v>8033040</v>
      </c>
    </row>
    <row r="9952" spans="1:5">
      <c r="A9952">
        <v>8001073</v>
      </c>
      <c r="B9952">
        <v>8033041</v>
      </c>
      <c r="C9952" s="293">
        <v>24500000</v>
      </c>
      <c r="D9952">
        <f t="shared" si="310"/>
        <v>8001073</v>
      </c>
      <c r="E9952">
        <f t="shared" si="311"/>
        <v>8033041</v>
      </c>
    </row>
    <row r="9953" spans="1:5">
      <c r="A9953">
        <v>8001074</v>
      </c>
      <c r="B9953">
        <v>8033042</v>
      </c>
      <c r="C9953" s="293">
        <v>28200000</v>
      </c>
      <c r="D9953">
        <f t="shared" si="310"/>
        <v>8001074</v>
      </c>
      <c r="E9953">
        <f t="shared" si="311"/>
        <v>8033042</v>
      </c>
    </row>
    <row r="9954" spans="1:5">
      <c r="A9954">
        <v>8001075</v>
      </c>
      <c r="B9954">
        <v>8033043</v>
      </c>
      <c r="C9954" s="293">
        <v>27600000</v>
      </c>
      <c r="D9954">
        <f t="shared" si="310"/>
        <v>8001075</v>
      </c>
      <c r="E9954">
        <f t="shared" si="311"/>
        <v>8033043</v>
      </c>
    </row>
    <row r="9955" spans="1:5">
      <c r="A9955">
        <v>8001076</v>
      </c>
      <c r="B9955">
        <v>8033044</v>
      </c>
      <c r="C9955" s="293">
        <v>25100000</v>
      </c>
      <c r="D9955">
        <f t="shared" si="310"/>
        <v>8001076</v>
      </c>
      <c r="E9955">
        <f t="shared" si="311"/>
        <v>8033044</v>
      </c>
    </row>
    <row r="9956" spans="1:5">
      <c r="A9956">
        <v>8001077</v>
      </c>
      <c r="B9956">
        <v>8033045</v>
      </c>
      <c r="C9956" s="293">
        <v>23500000</v>
      </c>
      <c r="D9956">
        <f t="shared" si="310"/>
        <v>8001077</v>
      </c>
      <c r="E9956">
        <f t="shared" si="311"/>
        <v>8033045</v>
      </c>
    </row>
    <row r="9957" spans="1:5">
      <c r="A9957">
        <v>8001078</v>
      </c>
      <c r="B9957">
        <v>8033046</v>
      </c>
      <c r="C9957" s="293">
        <v>24100000</v>
      </c>
      <c r="D9957">
        <f t="shared" si="310"/>
        <v>8001078</v>
      </c>
      <c r="E9957">
        <f t="shared" si="311"/>
        <v>8033046</v>
      </c>
    </row>
    <row r="9958" spans="1:5">
      <c r="A9958">
        <v>8001081</v>
      </c>
      <c r="B9958">
        <v>8033047</v>
      </c>
      <c r="C9958" s="293">
        <v>26200000</v>
      </c>
      <c r="D9958">
        <f t="shared" si="310"/>
        <v>8001081</v>
      </c>
      <c r="E9958">
        <f t="shared" si="311"/>
        <v>8033047</v>
      </c>
    </row>
    <row r="9959" spans="1:5">
      <c r="A9959">
        <v>8001082</v>
      </c>
      <c r="B9959">
        <v>8033048</v>
      </c>
      <c r="C9959" s="293">
        <v>25600000</v>
      </c>
      <c r="D9959">
        <f t="shared" si="310"/>
        <v>8001082</v>
      </c>
      <c r="E9959">
        <f t="shared" si="311"/>
        <v>8033048</v>
      </c>
    </row>
    <row r="9960" spans="1:5">
      <c r="A9960">
        <v>8001084</v>
      </c>
      <c r="B9960">
        <v>8033049</v>
      </c>
      <c r="C9960" s="293">
        <v>24500000</v>
      </c>
      <c r="D9960">
        <f t="shared" si="310"/>
        <v>8001084</v>
      </c>
      <c r="E9960">
        <f t="shared" si="311"/>
        <v>8033049</v>
      </c>
    </row>
    <row r="9961" spans="1:5">
      <c r="A9961">
        <v>8001085</v>
      </c>
      <c r="B9961">
        <v>8033050</v>
      </c>
      <c r="C9961" s="293">
        <v>25100000</v>
      </c>
      <c r="D9961">
        <f t="shared" si="310"/>
        <v>8001085</v>
      </c>
      <c r="E9961">
        <f t="shared" si="311"/>
        <v>8033050</v>
      </c>
    </row>
    <row r="9962" spans="1:5">
      <c r="A9962">
        <v>8001086</v>
      </c>
      <c r="B9962">
        <v>8033051</v>
      </c>
      <c r="C9962" s="293">
        <v>24800000</v>
      </c>
      <c r="D9962">
        <f t="shared" si="310"/>
        <v>8001086</v>
      </c>
      <c r="E9962">
        <f t="shared" si="311"/>
        <v>8033051</v>
      </c>
    </row>
    <row r="9963" spans="1:5">
      <c r="A9963">
        <v>8001087</v>
      </c>
      <c r="B9963">
        <v>8033052</v>
      </c>
      <c r="C9963" s="293">
        <v>25400000</v>
      </c>
      <c r="D9963">
        <f t="shared" si="310"/>
        <v>8001087</v>
      </c>
      <c r="E9963">
        <f t="shared" si="311"/>
        <v>8033052</v>
      </c>
    </row>
    <row r="9964" spans="1:5">
      <c r="A9964">
        <v>8001093</v>
      </c>
      <c r="B9964">
        <v>8033053</v>
      </c>
      <c r="C9964" s="293">
        <v>51900000</v>
      </c>
      <c r="D9964">
        <f t="shared" si="310"/>
        <v>8001093</v>
      </c>
      <c r="E9964">
        <f t="shared" si="311"/>
        <v>8033053</v>
      </c>
    </row>
    <row r="9965" spans="1:5">
      <c r="A9965">
        <v>8001096</v>
      </c>
      <c r="B9965">
        <v>8033054</v>
      </c>
      <c r="C9965" s="293">
        <v>27600000</v>
      </c>
      <c r="D9965">
        <f t="shared" si="310"/>
        <v>8001096</v>
      </c>
      <c r="E9965">
        <f t="shared" si="311"/>
        <v>8033054</v>
      </c>
    </row>
    <row r="9966" spans="1:5">
      <c r="A9966">
        <v>8001097</v>
      </c>
      <c r="B9966">
        <v>8033055</v>
      </c>
      <c r="C9966" s="293">
        <v>25600000</v>
      </c>
      <c r="D9966">
        <f t="shared" si="310"/>
        <v>8001097</v>
      </c>
      <c r="E9966">
        <f t="shared" si="311"/>
        <v>8033055</v>
      </c>
    </row>
    <row r="9967" spans="1:5">
      <c r="A9967">
        <v>8001100</v>
      </c>
      <c r="B9967">
        <v>8033056</v>
      </c>
      <c r="C9967" s="293">
        <v>55000000</v>
      </c>
      <c r="D9967">
        <f t="shared" si="310"/>
        <v>8001100</v>
      </c>
      <c r="E9967">
        <f t="shared" si="311"/>
        <v>8033056</v>
      </c>
    </row>
    <row r="9968" spans="1:5">
      <c r="A9968">
        <v>8001101</v>
      </c>
      <c r="B9968">
        <v>8033057</v>
      </c>
      <c r="C9968" s="293">
        <v>55500000</v>
      </c>
      <c r="D9968">
        <f t="shared" si="310"/>
        <v>8001101</v>
      </c>
      <c r="E9968">
        <f t="shared" si="311"/>
        <v>8033057</v>
      </c>
    </row>
    <row r="9969" spans="1:5">
      <c r="A9969">
        <v>8001102</v>
      </c>
      <c r="B9969">
        <v>8033058</v>
      </c>
      <c r="C9969" s="293">
        <v>55900000</v>
      </c>
      <c r="D9969">
        <f t="shared" si="310"/>
        <v>8001102</v>
      </c>
      <c r="E9969">
        <f t="shared" si="311"/>
        <v>8033058</v>
      </c>
    </row>
    <row r="9970" spans="1:5">
      <c r="A9970">
        <v>8001103</v>
      </c>
      <c r="B9970">
        <v>8033059</v>
      </c>
      <c r="C9970" s="293">
        <v>59600000</v>
      </c>
      <c r="D9970">
        <f t="shared" si="310"/>
        <v>8001103</v>
      </c>
      <c r="E9970">
        <f t="shared" si="311"/>
        <v>8033059</v>
      </c>
    </row>
    <row r="9971" spans="1:5">
      <c r="A9971">
        <v>8001111</v>
      </c>
      <c r="B9971">
        <v>8033060</v>
      </c>
      <c r="C9971" s="293">
        <v>50900000</v>
      </c>
      <c r="D9971">
        <f t="shared" si="310"/>
        <v>8001111</v>
      </c>
      <c r="E9971">
        <f t="shared" si="311"/>
        <v>8033060</v>
      </c>
    </row>
    <row r="9972" spans="1:5">
      <c r="A9972">
        <v>8001112</v>
      </c>
      <c r="B9972">
        <v>8033061</v>
      </c>
      <c r="C9972" s="293">
        <v>50900000</v>
      </c>
      <c r="D9972">
        <f t="shared" si="310"/>
        <v>8001112</v>
      </c>
      <c r="E9972">
        <f t="shared" si="311"/>
        <v>8033061</v>
      </c>
    </row>
    <row r="9973" spans="1:5">
      <c r="A9973">
        <v>8001115</v>
      </c>
      <c r="B9973">
        <v>8033062</v>
      </c>
      <c r="C9973" s="293">
        <v>48500000</v>
      </c>
      <c r="D9973">
        <f t="shared" si="310"/>
        <v>8001115</v>
      </c>
      <c r="E9973">
        <f t="shared" si="311"/>
        <v>8033062</v>
      </c>
    </row>
    <row r="9974" spans="1:5">
      <c r="A9974">
        <v>8001123</v>
      </c>
      <c r="B9974">
        <v>8033063</v>
      </c>
      <c r="C9974" s="293">
        <v>52300000</v>
      </c>
      <c r="D9974">
        <f t="shared" si="310"/>
        <v>8001123</v>
      </c>
      <c r="E9974">
        <f t="shared" si="311"/>
        <v>8033063</v>
      </c>
    </row>
    <row r="9975" spans="1:5">
      <c r="A9975">
        <v>8001124</v>
      </c>
      <c r="B9975">
        <v>8033064</v>
      </c>
      <c r="C9975" s="293">
        <v>51700000</v>
      </c>
      <c r="D9975">
        <f t="shared" si="310"/>
        <v>8001124</v>
      </c>
      <c r="E9975">
        <f t="shared" si="311"/>
        <v>8033064</v>
      </c>
    </row>
    <row r="9976" spans="1:5">
      <c r="A9976">
        <v>8001126</v>
      </c>
      <c r="B9976">
        <v>8033065</v>
      </c>
      <c r="C9976" s="293">
        <v>27800000</v>
      </c>
      <c r="D9976">
        <f t="shared" si="310"/>
        <v>8001126</v>
      </c>
      <c r="E9976">
        <f t="shared" si="311"/>
        <v>8033065</v>
      </c>
    </row>
    <row r="9977" spans="1:5">
      <c r="A9977">
        <v>8001127</v>
      </c>
      <c r="B9977">
        <v>8033066</v>
      </c>
      <c r="C9977" s="293">
        <v>58700000</v>
      </c>
      <c r="D9977">
        <f t="shared" si="310"/>
        <v>8001127</v>
      </c>
      <c r="E9977">
        <f t="shared" si="311"/>
        <v>8033066</v>
      </c>
    </row>
    <row r="9978" spans="1:5">
      <c r="A9978">
        <v>8001128</v>
      </c>
      <c r="B9978">
        <v>8033067</v>
      </c>
      <c r="C9978" s="293">
        <v>60500000</v>
      </c>
      <c r="D9978">
        <f t="shared" si="310"/>
        <v>8001128</v>
      </c>
      <c r="E9978">
        <f t="shared" si="311"/>
        <v>8033067</v>
      </c>
    </row>
    <row r="9979" spans="1:5">
      <c r="A9979">
        <v>8001130</v>
      </c>
      <c r="B9979">
        <v>8033068</v>
      </c>
      <c r="C9979" s="293">
        <v>56200000</v>
      </c>
      <c r="D9979">
        <f t="shared" si="310"/>
        <v>8001130</v>
      </c>
      <c r="E9979">
        <f t="shared" si="311"/>
        <v>8033068</v>
      </c>
    </row>
    <row r="9980" spans="1:5">
      <c r="A9980">
        <v>8001131</v>
      </c>
      <c r="B9980">
        <v>8033069</v>
      </c>
      <c r="C9980" s="293">
        <v>62900000</v>
      </c>
      <c r="D9980">
        <f t="shared" si="310"/>
        <v>8001131</v>
      </c>
      <c r="E9980">
        <f t="shared" si="311"/>
        <v>8033069</v>
      </c>
    </row>
    <row r="9981" spans="1:5">
      <c r="A9981">
        <v>8001132</v>
      </c>
      <c r="B9981">
        <v>8033070</v>
      </c>
      <c r="C9981" s="293">
        <v>57000000</v>
      </c>
      <c r="D9981">
        <f t="shared" si="310"/>
        <v>8001132</v>
      </c>
      <c r="E9981">
        <f t="shared" si="311"/>
        <v>8033070</v>
      </c>
    </row>
    <row r="9982" spans="1:5">
      <c r="A9982">
        <v>8001133</v>
      </c>
      <c r="B9982">
        <v>8033071</v>
      </c>
      <c r="C9982" s="293">
        <v>54900000</v>
      </c>
      <c r="D9982">
        <f t="shared" si="310"/>
        <v>8001133</v>
      </c>
      <c r="E9982">
        <f t="shared" si="311"/>
        <v>8033071</v>
      </c>
    </row>
    <row r="9983" spans="1:5">
      <c r="A9983">
        <v>8001134</v>
      </c>
      <c r="B9983">
        <v>8033072</v>
      </c>
      <c r="C9983" s="293">
        <v>27800000</v>
      </c>
      <c r="D9983">
        <f t="shared" si="310"/>
        <v>8001134</v>
      </c>
      <c r="E9983">
        <f t="shared" si="311"/>
        <v>8033072</v>
      </c>
    </row>
    <row r="9984" spans="1:5">
      <c r="A9984">
        <v>8001135</v>
      </c>
      <c r="B9984">
        <v>8033073</v>
      </c>
      <c r="C9984" s="293">
        <v>29700000</v>
      </c>
      <c r="D9984">
        <f t="shared" si="310"/>
        <v>8001135</v>
      </c>
      <c r="E9984">
        <f t="shared" si="311"/>
        <v>8033073</v>
      </c>
    </row>
    <row r="9985" spans="1:5">
      <c r="A9985">
        <v>8001136</v>
      </c>
      <c r="B9985">
        <v>8033074</v>
      </c>
      <c r="C9985" s="293">
        <v>53900000</v>
      </c>
      <c r="D9985">
        <f t="shared" si="310"/>
        <v>8001136</v>
      </c>
      <c r="E9985">
        <f t="shared" si="311"/>
        <v>8033074</v>
      </c>
    </row>
    <row r="9986" spans="1:5">
      <c r="A9986">
        <v>8001137</v>
      </c>
      <c r="B9986">
        <v>8033075</v>
      </c>
      <c r="C9986" s="293">
        <v>54600000</v>
      </c>
      <c r="D9986">
        <f t="shared" si="310"/>
        <v>8001137</v>
      </c>
      <c r="E9986">
        <f t="shared" si="311"/>
        <v>8033075</v>
      </c>
    </row>
    <row r="9987" spans="1:5">
      <c r="A9987">
        <v>8001139</v>
      </c>
      <c r="B9987">
        <v>8033076</v>
      </c>
      <c r="C9987" s="293">
        <v>40300000</v>
      </c>
      <c r="D9987">
        <f t="shared" ref="D9987:D10050" si="312">+A9987*1</f>
        <v>8001139</v>
      </c>
      <c r="E9987">
        <f t="shared" ref="E9987:E10050" si="313">+B9987*1</f>
        <v>8033076</v>
      </c>
    </row>
    <row r="9988" spans="1:5">
      <c r="A9988">
        <v>8001140</v>
      </c>
      <c r="B9988">
        <v>8033077</v>
      </c>
      <c r="C9988" s="293">
        <v>37700000</v>
      </c>
      <c r="D9988">
        <f t="shared" si="312"/>
        <v>8001140</v>
      </c>
      <c r="E9988">
        <f t="shared" si="313"/>
        <v>8033077</v>
      </c>
    </row>
    <row r="9989" spans="1:5">
      <c r="A9989">
        <v>8001141</v>
      </c>
      <c r="B9989">
        <v>8033078</v>
      </c>
      <c r="C9989" s="293">
        <v>65900000</v>
      </c>
      <c r="D9989">
        <f t="shared" si="312"/>
        <v>8001141</v>
      </c>
      <c r="E9989">
        <f t="shared" si="313"/>
        <v>8033078</v>
      </c>
    </row>
    <row r="9990" spans="1:5">
      <c r="A9990">
        <v>8001142</v>
      </c>
      <c r="B9990">
        <v>8033079</v>
      </c>
      <c r="C9990" s="293">
        <v>69100000</v>
      </c>
      <c r="D9990">
        <f t="shared" si="312"/>
        <v>8001142</v>
      </c>
      <c r="E9990">
        <f t="shared" si="313"/>
        <v>8033079</v>
      </c>
    </row>
    <row r="9991" spans="1:5">
      <c r="A9991">
        <v>8001143</v>
      </c>
      <c r="B9991">
        <v>8033080</v>
      </c>
      <c r="C9991" s="293">
        <v>67000000</v>
      </c>
      <c r="D9991">
        <f t="shared" si="312"/>
        <v>8001143</v>
      </c>
      <c r="E9991">
        <f t="shared" si="313"/>
        <v>8033080</v>
      </c>
    </row>
    <row r="9992" spans="1:5">
      <c r="A9992">
        <v>8001144</v>
      </c>
      <c r="B9992">
        <v>8033081</v>
      </c>
      <c r="C9992" s="293">
        <v>75600000</v>
      </c>
      <c r="D9992">
        <f t="shared" si="312"/>
        <v>8001144</v>
      </c>
      <c r="E9992">
        <f t="shared" si="313"/>
        <v>8033081</v>
      </c>
    </row>
    <row r="9993" spans="1:5">
      <c r="A9993">
        <v>8001145</v>
      </c>
      <c r="B9993">
        <v>8033082</v>
      </c>
      <c r="C9993" s="293">
        <v>79300000</v>
      </c>
      <c r="D9993">
        <f t="shared" si="312"/>
        <v>8001145</v>
      </c>
      <c r="E9993">
        <f t="shared" si="313"/>
        <v>8033082</v>
      </c>
    </row>
    <row r="9994" spans="1:5">
      <c r="A9994">
        <v>8001147</v>
      </c>
      <c r="B9994">
        <v>8033083</v>
      </c>
      <c r="C9994" s="293">
        <v>57100000</v>
      </c>
      <c r="D9994">
        <f t="shared" si="312"/>
        <v>8001147</v>
      </c>
      <c r="E9994">
        <f t="shared" si="313"/>
        <v>8033083</v>
      </c>
    </row>
    <row r="9995" spans="1:5">
      <c r="A9995">
        <v>8001164</v>
      </c>
      <c r="B9995">
        <v>8033084</v>
      </c>
      <c r="C9995" s="293">
        <v>55200000</v>
      </c>
      <c r="D9995">
        <f t="shared" si="312"/>
        <v>8001164</v>
      </c>
      <c r="E9995">
        <f t="shared" si="313"/>
        <v>8033084</v>
      </c>
    </row>
    <row r="9996" spans="1:5">
      <c r="A9996">
        <v>8001171</v>
      </c>
      <c r="B9996">
        <v>8033085</v>
      </c>
      <c r="C9996" s="293">
        <v>60800000</v>
      </c>
      <c r="D9996">
        <f t="shared" si="312"/>
        <v>8001171</v>
      </c>
      <c r="E9996">
        <f t="shared" si="313"/>
        <v>8033085</v>
      </c>
    </row>
    <row r="9997" spans="1:5">
      <c r="A9997">
        <v>8001172</v>
      </c>
      <c r="B9997">
        <v>8033086</v>
      </c>
      <c r="C9997" s="293">
        <v>54000000</v>
      </c>
      <c r="D9997">
        <f t="shared" si="312"/>
        <v>8001172</v>
      </c>
      <c r="E9997">
        <f t="shared" si="313"/>
        <v>8033086</v>
      </c>
    </row>
    <row r="9998" spans="1:5">
      <c r="A9998">
        <v>8001173</v>
      </c>
      <c r="B9998">
        <v>8033087</v>
      </c>
      <c r="C9998" s="293">
        <v>54700000</v>
      </c>
      <c r="D9998">
        <f t="shared" si="312"/>
        <v>8001173</v>
      </c>
      <c r="E9998">
        <f t="shared" si="313"/>
        <v>8033087</v>
      </c>
    </row>
    <row r="9999" spans="1:5">
      <c r="A9999">
        <v>8001174</v>
      </c>
      <c r="B9999">
        <v>8033088</v>
      </c>
      <c r="C9999" s="293">
        <v>55300000</v>
      </c>
      <c r="D9999">
        <f t="shared" si="312"/>
        <v>8001174</v>
      </c>
      <c r="E9999">
        <f t="shared" si="313"/>
        <v>8033088</v>
      </c>
    </row>
    <row r="10000" spans="1:5">
      <c r="A10000">
        <v>8001175</v>
      </c>
      <c r="B10000">
        <v>8033089</v>
      </c>
      <c r="C10000" s="293">
        <v>56600000</v>
      </c>
      <c r="D10000">
        <f t="shared" si="312"/>
        <v>8001175</v>
      </c>
      <c r="E10000">
        <f t="shared" si="313"/>
        <v>8033089</v>
      </c>
    </row>
    <row r="10001" spans="1:5">
      <c r="A10001">
        <v>8001183</v>
      </c>
      <c r="B10001">
        <v>8033090</v>
      </c>
      <c r="C10001" s="293">
        <v>62800000</v>
      </c>
      <c r="D10001">
        <f t="shared" si="312"/>
        <v>8001183</v>
      </c>
      <c r="E10001">
        <f t="shared" si="313"/>
        <v>8033090</v>
      </c>
    </row>
    <row r="10002" spans="1:5">
      <c r="A10002">
        <v>8001185</v>
      </c>
      <c r="B10002">
        <v>8033091</v>
      </c>
      <c r="C10002" s="293">
        <v>40600000</v>
      </c>
      <c r="D10002">
        <f t="shared" si="312"/>
        <v>8001185</v>
      </c>
      <c r="E10002">
        <f t="shared" si="313"/>
        <v>8033091</v>
      </c>
    </row>
    <row r="10003" spans="1:5">
      <c r="A10003">
        <v>8001187</v>
      </c>
      <c r="B10003">
        <v>8033092</v>
      </c>
      <c r="C10003" s="293">
        <v>52500000</v>
      </c>
      <c r="D10003">
        <f t="shared" si="312"/>
        <v>8001187</v>
      </c>
      <c r="E10003">
        <f t="shared" si="313"/>
        <v>8033092</v>
      </c>
    </row>
    <row r="10004" spans="1:5">
      <c r="A10004">
        <v>8001189</v>
      </c>
      <c r="B10004">
        <v>8033093</v>
      </c>
      <c r="C10004" s="293">
        <v>46200000</v>
      </c>
      <c r="D10004">
        <f t="shared" si="312"/>
        <v>8001189</v>
      </c>
      <c r="E10004">
        <f t="shared" si="313"/>
        <v>8033093</v>
      </c>
    </row>
    <row r="10005" spans="1:5">
      <c r="A10005">
        <v>8001191</v>
      </c>
      <c r="B10005">
        <v>8033094</v>
      </c>
      <c r="C10005" s="293">
        <v>43100000</v>
      </c>
      <c r="D10005">
        <f t="shared" si="312"/>
        <v>8001191</v>
      </c>
      <c r="E10005">
        <f t="shared" si="313"/>
        <v>8033094</v>
      </c>
    </row>
    <row r="10006" spans="1:5">
      <c r="A10006">
        <v>8002001</v>
      </c>
      <c r="B10006">
        <v>8033095</v>
      </c>
      <c r="C10006" s="293">
        <v>51900000</v>
      </c>
      <c r="D10006">
        <f t="shared" si="312"/>
        <v>8002001</v>
      </c>
      <c r="E10006">
        <f t="shared" si="313"/>
        <v>8033095</v>
      </c>
    </row>
    <row r="10007" spans="1:5">
      <c r="A10007">
        <v>8002002</v>
      </c>
      <c r="B10007">
        <v>8033096</v>
      </c>
      <c r="C10007" s="293">
        <v>48400000</v>
      </c>
      <c r="D10007">
        <f t="shared" si="312"/>
        <v>8002002</v>
      </c>
      <c r="E10007">
        <f t="shared" si="313"/>
        <v>8033096</v>
      </c>
    </row>
    <row r="10008" spans="1:5">
      <c r="A10008">
        <v>8002005</v>
      </c>
      <c r="B10008">
        <v>8033097</v>
      </c>
      <c r="C10008" s="293">
        <v>24400000</v>
      </c>
      <c r="D10008">
        <f t="shared" si="312"/>
        <v>8002005</v>
      </c>
      <c r="E10008">
        <f t="shared" si="313"/>
        <v>8033097</v>
      </c>
    </row>
    <row r="10009" spans="1:5">
      <c r="A10009">
        <v>8002006</v>
      </c>
      <c r="B10009">
        <v>8033098</v>
      </c>
      <c r="C10009" s="293">
        <v>25200000</v>
      </c>
      <c r="D10009">
        <f t="shared" si="312"/>
        <v>8002006</v>
      </c>
      <c r="E10009">
        <f t="shared" si="313"/>
        <v>8033098</v>
      </c>
    </row>
    <row r="10010" spans="1:5">
      <c r="A10010">
        <v>8002012</v>
      </c>
      <c r="B10010">
        <v>8033099</v>
      </c>
      <c r="C10010" s="293">
        <v>25500000</v>
      </c>
      <c r="D10010">
        <f t="shared" si="312"/>
        <v>8002012</v>
      </c>
      <c r="E10010">
        <f t="shared" si="313"/>
        <v>8033099</v>
      </c>
    </row>
    <row r="10011" spans="1:5">
      <c r="A10011">
        <v>8002013</v>
      </c>
      <c r="B10011">
        <v>8033100</v>
      </c>
      <c r="C10011" s="293">
        <v>49400000</v>
      </c>
      <c r="D10011">
        <f t="shared" si="312"/>
        <v>8002013</v>
      </c>
      <c r="E10011">
        <f t="shared" si="313"/>
        <v>8033100</v>
      </c>
    </row>
    <row r="10012" spans="1:5">
      <c r="A10012">
        <v>8002015</v>
      </c>
      <c r="B10012">
        <v>8033101</v>
      </c>
      <c r="C10012" s="293">
        <v>24800000</v>
      </c>
      <c r="D10012">
        <f t="shared" si="312"/>
        <v>8002015</v>
      </c>
      <c r="E10012">
        <f t="shared" si="313"/>
        <v>8033101</v>
      </c>
    </row>
    <row r="10013" spans="1:5">
      <c r="A10013">
        <v>8002024</v>
      </c>
      <c r="B10013">
        <v>8033102</v>
      </c>
      <c r="C10013" s="293">
        <v>40500000</v>
      </c>
      <c r="D10013">
        <f t="shared" si="312"/>
        <v>8002024</v>
      </c>
      <c r="E10013">
        <f t="shared" si="313"/>
        <v>8033102</v>
      </c>
    </row>
    <row r="10014" spans="1:5">
      <c r="A10014">
        <v>8002025</v>
      </c>
      <c r="B10014">
        <v>8033103</v>
      </c>
      <c r="C10014" s="293">
        <v>28200000</v>
      </c>
      <c r="D10014">
        <f t="shared" si="312"/>
        <v>8002025</v>
      </c>
      <c r="E10014">
        <f t="shared" si="313"/>
        <v>8033103</v>
      </c>
    </row>
    <row r="10015" spans="1:5">
      <c r="A10015">
        <v>8002030</v>
      </c>
      <c r="B10015">
        <v>8033104</v>
      </c>
      <c r="C10015" s="293">
        <v>53700000</v>
      </c>
      <c r="D10015">
        <f t="shared" si="312"/>
        <v>8002030</v>
      </c>
      <c r="E10015">
        <f t="shared" si="313"/>
        <v>8033104</v>
      </c>
    </row>
    <row r="10016" spans="1:5">
      <c r="A10016">
        <v>8002034</v>
      </c>
      <c r="B10016">
        <v>8033105</v>
      </c>
      <c r="C10016" s="293">
        <v>54200000</v>
      </c>
      <c r="D10016">
        <f t="shared" si="312"/>
        <v>8002034</v>
      </c>
      <c r="E10016">
        <f t="shared" si="313"/>
        <v>8033105</v>
      </c>
    </row>
    <row r="10017" spans="1:5">
      <c r="A10017">
        <v>8002039</v>
      </c>
      <c r="B10017">
        <v>8033106</v>
      </c>
      <c r="C10017" s="293">
        <v>51800000</v>
      </c>
      <c r="D10017">
        <f t="shared" si="312"/>
        <v>8002039</v>
      </c>
      <c r="E10017">
        <f t="shared" si="313"/>
        <v>8033106</v>
      </c>
    </row>
    <row r="10018" spans="1:5">
      <c r="A10018">
        <v>8002040</v>
      </c>
      <c r="B10018">
        <v>8033107</v>
      </c>
      <c r="C10018" s="293">
        <v>50600000</v>
      </c>
      <c r="D10018">
        <f t="shared" si="312"/>
        <v>8002040</v>
      </c>
      <c r="E10018">
        <f t="shared" si="313"/>
        <v>8033107</v>
      </c>
    </row>
    <row r="10019" spans="1:5">
      <c r="A10019">
        <v>8002049</v>
      </c>
      <c r="B10019">
        <v>8033108</v>
      </c>
      <c r="C10019" s="293">
        <v>54800000</v>
      </c>
      <c r="D10019">
        <f t="shared" si="312"/>
        <v>8002049</v>
      </c>
      <c r="E10019">
        <f t="shared" si="313"/>
        <v>8033108</v>
      </c>
    </row>
    <row r="10020" spans="1:5">
      <c r="A10020">
        <v>8002055</v>
      </c>
      <c r="B10020">
        <v>8033109</v>
      </c>
      <c r="C10020" s="293">
        <v>52600000</v>
      </c>
      <c r="D10020">
        <f t="shared" si="312"/>
        <v>8002055</v>
      </c>
      <c r="E10020">
        <f t="shared" si="313"/>
        <v>8033109</v>
      </c>
    </row>
    <row r="10021" spans="1:5">
      <c r="A10021">
        <v>8002063</v>
      </c>
      <c r="B10021">
        <v>8033110</v>
      </c>
      <c r="C10021" s="293">
        <v>52600000</v>
      </c>
      <c r="D10021">
        <f t="shared" si="312"/>
        <v>8002063</v>
      </c>
      <c r="E10021">
        <f t="shared" si="313"/>
        <v>8033110</v>
      </c>
    </row>
    <row r="10022" spans="1:5">
      <c r="A10022">
        <v>8002070</v>
      </c>
      <c r="B10022">
        <v>8033111</v>
      </c>
      <c r="C10022" s="293">
        <v>53700000</v>
      </c>
      <c r="D10022">
        <f t="shared" si="312"/>
        <v>8002070</v>
      </c>
      <c r="E10022">
        <f t="shared" si="313"/>
        <v>8033111</v>
      </c>
    </row>
    <row r="10023" spans="1:5">
      <c r="A10023">
        <v>8002073</v>
      </c>
      <c r="B10023">
        <v>8033112</v>
      </c>
      <c r="C10023" s="293">
        <v>49400000</v>
      </c>
      <c r="D10023">
        <f t="shared" si="312"/>
        <v>8002073</v>
      </c>
      <c r="E10023">
        <f t="shared" si="313"/>
        <v>8033112</v>
      </c>
    </row>
    <row r="10024" spans="1:5">
      <c r="A10024">
        <v>8002080</v>
      </c>
      <c r="B10024">
        <v>8033113</v>
      </c>
      <c r="C10024" s="293">
        <v>55300000</v>
      </c>
      <c r="D10024">
        <f t="shared" si="312"/>
        <v>8002080</v>
      </c>
      <c r="E10024">
        <f t="shared" si="313"/>
        <v>8033113</v>
      </c>
    </row>
    <row r="10025" spans="1:5">
      <c r="A10025">
        <v>8002082</v>
      </c>
      <c r="B10025">
        <v>8033114</v>
      </c>
      <c r="C10025" s="293">
        <v>48300000</v>
      </c>
      <c r="D10025">
        <f t="shared" si="312"/>
        <v>8002082</v>
      </c>
      <c r="E10025">
        <f t="shared" si="313"/>
        <v>8033114</v>
      </c>
    </row>
    <row r="10026" spans="1:5">
      <c r="A10026">
        <v>8002083</v>
      </c>
      <c r="B10026">
        <v>8033115</v>
      </c>
      <c r="C10026" s="293">
        <v>50700000</v>
      </c>
      <c r="D10026">
        <f t="shared" si="312"/>
        <v>8002083</v>
      </c>
      <c r="E10026">
        <f t="shared" si="313"/>
        <v>8033115</v>
      </c>
    </row>
    <row r="10027" spans="1:5">
      <c r="A10027">
        <v>8002093</v>
      </c>
      <c r="B10027">
        <v>8033116</v>
      </c>
      <c r="C10027" s="293">
        <v>54000000</v>
      </c>
      <c r="D10027">
        <f t="shared" si="312"/>
        <v>8002093</v>
      </c>
      <c r="E10027">
        <f t="shared" si="313"/>
        <v>8033116</v>
      </c>
    </row>
    <row r="10028" spans="1:5">
      <c r="A10028">
        <v>8002103</v>
      </c>
      <c r="B10028">
        <v>8033117</v>
      </c>
      <c r="C10028" s="293">
        <v>49800000</v>
      </c>
      <c r="D10028">
        <f t="shared" si="312"/>
        <v>8002103</v>
      </c>
      <c r="E10028">
        <f t="shared" si="313"/>
        <v>8033117</v>
      </c>
    </row>
    <row r="10029" spans="1:5">
      <c r="A10029">
        <v>8002111</v>
      </c>
      <c r="B10029">
        <v>8033118</v>
      </c>
      <c r="C10029" s="293">
        <v>60500000</v>
      </c>
      <c r="D10029">
        <f t="shared" si="312"/>
        <v>8002111</v>
      </c>
      <c r="E10029">
        <f t="shared" si="313"/>
        <v>8033118</v>
      </c>
    </row>
    <row r="10030" spans="1:5">
      <c r="A10030">
        <v>8002112</v>
      </c>
      <c r="B10030">
        <v>8033119</v>
      </c>
      <c r="C10030" s="293">
        <v>55500000</v>
      </c>
      <c r="D10030">
        <f t="shared" si="312"/>
        <v>8002112</v>
      </c>
      <c r="E10030">
        <f t="shared" si="313"/>
        <v>8033119</v>
      </c>
    </row>
    <row r="10031" spans="1:5">
      <c r="A10031">
        <v>8002113</v>
      </c>
      <c r="B10031">
        <v>8033120</v>
      </c>
      <c r="C10031" s="293">
        <v>63000000</v>
      </c>
      <c r="D10031">
        <f t="shared" si="312"/>
        <v>8002113</v>
      </c>
      <c r="E10031">
        <f t="shared" si="313"/>
        <v>8033120</v>
      </c>
    </row>
    <row r="10032" spans="1:5">
      <c r="A10032">
        <v>8002114</v>
      </c>
      <c r="B10032">
        <v>8033121</v>
      </c>
      <c r="C10032" s="293">
        <v>61900000</v>
      </c>
      <c r="D10032">
        <f t="shared" si="312"/>
        <v>8002114</v>
      </c>
      <c r="E10032">
        <f t="shared" si="313"/>
        <v>8033121</v>
      </c>
    </row>
    <row r="10033" spans="1:5">
      <c r="A10033">
        <v>8002116</v>
      </c>
      <c r="B10033">
        <v>8033122</v>
      </c>
      <c r="C10033" s="293">
        <v>60500000</v>
      </c>
      <c r="D10033">
        <f t="shared" si="312"/>
        <v>8002116</v>
      </c>
      <c r="E10033">
        <f t="shared" si="313"/>
        <v>8033122</v>
      </c>
    </row>
    <row r="10034" spans="1:5">
      <c r="A10034">
        <v>8002117</v>
      </c>
      <c r="B10034">
        <v>8033123</v>
      </c>
      <c r="C10034" s="293">
        <v>63000000</v>
      </c>
      <c r="D10034">
        <f t="shared" si="312"/>
        <v>8002117</v>
      </c>
      <c r="E10034">
        <f t="shared" si="313"/>
        <v>8033123</v>
      </c>
    </row>
    <row r="10035" spans="1:5">
      <c r="A10035">
        <v>8002127</v>
      </c>
      <c r="B10035">
        <v>8033124</v>
      </c>
      <c r="C10035" s="293">
        <v>54200000</v>
      </c>
      <c r="D10035">
        <f t="shared" si="312"/>
        <v>8002127</v>
      </c>
      <c r="E10035">
        <f t="shared" si="313"/>
        <v>8033124</v>
      </c>
    </row>
    <row r="10036" spans="1:5">
      <c r="A10036">
        <v>8002135</v>
      </c>
      <c r="B10036">
        <v>8033125</v>
      </c>
      <c r="C10036" s="293">
        <v>53900000</v>
      </c>
      <c r="D10036">
        <f t="shared" si="312"/>
        <v>8002135</v>
      </c>
      <c r="E10036">
        <f t="shared" si="313"/>
        <v>8033125</v>
      </c>
    </row>
    <row r="10037" spans="1:5">
      <c r="A10037">
        <v>8002141</v>
      </c>
      <c r="B10037">
        <v>8033126</v>
      </c>
      <c r="C10037" s="293">
        <v>45100000</v>
      </c>
      <c r="D10037">
        <f t="shared" si="312"/>
        <v>8002141</v>
      </c>
      <c r="E10037">
        <f t="shared" si="313"/>
        <v>8033126</v>
      </c>
    </row>
    <row r="10038" spans="1:5">
      <c r="A10038">
        <v>8002143</v>
      </c>
      <c r="B10038">
        <v>8033127</v>
      </c>
      <c r="C10038" s="293">
        <v>44800000</v>
      </c>
      <c r="D10038">
        <f t="shared" si="312"/>
        <v>8002143</v>
      </c>
      <c r="E10038">
        <f t="shared" si="313"/>
        <v>8033127</v>
      </c>
    </row>
    <row r="10039" spans="1:5">
      <c r="A10039">
        <v>8002144</v>
      </c>
      <c r="B10039">
        <v>8033128</v>
      </c>
      <c r="C10039" s="293">
        <v>47800000</v>
      </c>
      <c r="D10039">
        <f t="shared" si="312"/>
        <v>8002144</v>
      </c>
      <c r="E10039">
        <f t="shared" si="313"/>
        <v>8033128</v>
      </c>
    </row>
    <row r="10040" spans="1:5">
      <c r="A10040">
        <v>8002184</v>
      </c>
      <c r="B10040">
        <v>8033129</v>
      </c>
      <c r="C10040" s="293">
        <v>55900000</v>
      </c>
      <c r="D10040">
        <f t="shared" si="312"/>
        <v>8002184</v>
      </c>
      <c r="E10040">
        <f t="shared" si="313"/>
        <v>8033129</v>
      </c>
    </row>
    <row r="10041" spans="1:5">
      <c r="A10041">
        <v>8002186</v>
      </c>
      <c r="B10041">
        <v>8033130</v>
      </c>
      <c r="C10041" s="293">
        <v>64900000</v>
      </c>
      <c r="D10041">
        <f t="shared" si="312"/>
        <v>8002186</v>
      </c>
      <c r="E10041">
        <f t="shared" si="313"/>
        <v>8033130</v>
      </c>
    </row>
    <row r="10042" spans="1:5">
      <c r="A10042">
        <v>8002200</v>
      </c>
      <c r="B10042">
        <v>8033131</v>
      </c>
      <c r="C10042" s="293">
        <v>45500000</v>
      </c>
      <c r="D10042">
        <f t="shared" si="312"/>
        <v>8002200</v>
      </c>
      <c r="E10042">
        <f t="shared" si="313"/>
        <v>8033131</v>
      </c>
    </row>
    <row r="10043" spans="1:5">
      <c r="A10043">
        <v>8002206</v>
      </c>
      <c r="B10043">
        <v>8033132</v>
      </c>
      <c r="C10043" s="293">
        <v>48500000</v>
      </c>
      <c r="D10043">
        <f t="shared" si="312"/>
        <v>8002206</v>
      </c>
      <c r="E10043">
        <f t="shared" si="313"/>
        <v>8033132</v>
      </c>
    </row>
    <row r="10044" spans="1:5">
      <c r="A10044">
        <v>8002218</v>
      </c>
      <c r="B10044">
        <v>8033133</v>
      </c>
      <c r="C10044" s="293">
        <v>50100000</v>
      </c>
      <c r="D10044">
        <f t="shared" si="312"/>
        <v>8002218</v>
      </c>
      <c r="E10044">
        <f t="shared" si="313"/>
        <v>8033133</v>
      </c>
    </row>
    <row r="10045" spans="1:5">
      <c r="A10045">
        <v>8002219</v>
      </c>
      <c r="B10045">
        <v>8033134</v>
      </c>
      <c r="C10045" s="293">
        <v>48400000</v>
      </c>
      <c r="D10045">
        <f t="shared" si="312"/>
        <v>8002219</v>
      </c>
      <c r="E10045">
        <f t="shared" si="313"/>
        <v>8033134</v>
      </c>
    </row>
    <row r="10046" spans="1:5">
      <c r="A10046">
        <v>8002221</v>
      </c>
      <c r="B10046">
        <v>8033135</v>
      </c>
      <c r="C10046" s="293">
        <v>51800000</v>
      </c>
      <c r="D10046">
        <f t="shared" si="312"/>
        <v>8002221</v>
      </c>
      <c r="E10046">
        <f t="shared" si="313"/>
        <v>8033135</v>
      </c>
    </row>
    <row r="10047" spans="1:5">
      <c r="A10047">
        <v>8002222</v>
      </c>
      <c r="B10047">
        <v>8033136</v>
      </c>
      <c r="C10047" s="293">
        <v>55800000</v>
      </c>
      <c r="D10047">
        <f t="shared" si="312"/>
        <v>8002222</v>
      </c>
      <c r="E10047">
        <f t="shared" si="313"/>
        <v>8033136</v>
      </c>
    </row>
    <row r="10048" spans="1:5">
      <c r="A10048">
        <v>8002223</v>
      </c>
      <c r="B10048">
        <v>8033137</v>
      </c>
      <c r="C10048" s="293">
        <v>55100000</v>
      </c>
      <c r="D10048">
        <f t="shared" si="312"/>
        <v>8002223</v>
      </c>
      <c r="E10048">
        <f t="shared" si="313"/>
        <v>8033137</v>
      </c>
    </row>
    <row r="10049" spans="1:5">
      <c r="A10049">
        <v>8002224</v>
      </c>
      <c r="B10049">
        <v>8033138</v>
      </c>
      <c r="C10049" s="293">
        <v>51800000</v>
      </c>
      <c r="D10049">
        <f t="shared" si="312"/>
        <v>8002224</v>
      </c>
      <c r="E10049">
        <f t="shared" si="313"/>
        <v>8033138</v>
      </c>
    </row>
    <row r="10050" spans="1:5">
      <c r="A10050">
        <v>8001199</v>
      </c>
      <c r="B10050">
        <v>8033139</v>
      </c>
      <c r="C10050" s="293">
        <v>48300000</v>
      </c>
      <c r="D10050">
        <f t="shared" si="312"/>
        <v>8001199</v>
      </c>
      <c r="E10050">
        <f t="shared" si="313"/>
        <v>8033139</v>
      </c>
    </row>
    <row r="10051" spans="1:5">
      <c r="A10051">
        <v>8001200</v>
      </c>
      <c r="B10051">
        <v>8033140</v>
      </c>
      <c r="C10051" s="293">
        <v>67700000</v>
      </c>
      <c r="D10051">
        <f t="shared" ref="D10051:D10114" si="314">+A10051*1</f>
        <v>8001200</v>
      </c>
      <c r="E10051">
        <f t="shared" ref="E10051:E10114" si="315">+B10051*1</f>
        <v>8033140</v>
      </c>
    </row>
    <row r="10052" spans="1:5">
      <c r="A10052">
        <v>8001201</v>
      </c>
      <c r="B10052">
        <v>8033141</v>
      </c>
      <c r="C10052" s="293">
        <v>66500000</v>
      </c>
      <c r="D10052">
        <f t="shared" si="314"/>
        <v>8001201</v>
      </c>
      <c r="E10052">
        <f t="shared" si="315"/>
        <v>8033141</v>
      </c>
    </row>
    <row r="10053" spans="1:5">
      <c r="A10053">
        <v>8001202</v>
      </c>
      <c r="B10053">
        <v>8033142</v>
      </c>
      <c r="C10053" s="293">
        <v>71000000</v>
      </c>
      <c r="D10053">
        <f t="shared" si="314"/>
        <v>8001202</v>
      </c>
      <c r="E10053">
        <f t="shared" si="315"/>
        <v>8033142</v>
      </c>
    </row>
    <row r="10054" spans="1:5">
      <c r="A10054">
        <v>8001203</v>
      </c>
      <c r="B10054">
        <v>8033143</v>
      </c>
      <c r="C10054" s="293">
        <v>73500000</v>
      </c>
      <c r="D10054">
        <f t="shared" si="314"/>
        <v>8001203</v>
      </c>
      <c r="E10054">
        <f t="shared" si="315"/>
        <v>8033143</v>
      </c>
    </row>
    <row r="10055" spans="1:5">
      <c r="A10055">
        <v>8001204</v>
      </c>
      <c r="B10055">
        <v>8033144</v>
      </c>
      <c r="C10055" s="293">
        <v>77500000</v>
      </c>
      <c r="D10055">
        <f t="shared" si="314"/>
        <v>8001204</v>
      </c>
      <c r="E10055">
        <f t="shared" si="315"/>
        <v>8033144</v>
      </c>
    </row>
    <row r="10056" spans="1:5">
      <c r="A10056">
        <v>8001218</v>
      </c>
      <c r="B10056">
        <v>8033145</v>
      </c>
      <c r="C10056" s="293">
        <v>62300000</v>
      </c>
      <c r="D10056">
        <f t="shared" si="314"/>
        <v>8001218</v>
      </c>
      <c r="E10056">
        <f t="shared" si="315"/>
        <v>8033145</v>
      </c>
    </row>
    <row r="10057" spans="1:5">
      <c r="A10057">
        <v>8001219</v>
      </c>
      <c r="B10057">
        <v>8033146</v>
      </c>
      <c r="C10057" s="293">
        <v>66500000</v>
      </c>
      <c r="D10057">
        <f t="shared" si="314"/>
        <v>8001219</v>
      </c>
      <c r="E10057">
        <f t="shared" si="315"/>
        <v>8033146</v>
      </c>
    </row>
    <row r="10058" spans="1:5">
      <c r="A10058">
        <v>8001222</v>
      </c>
      <c r="B10058">
        <v>8033147</v>
      </c>
      <c r="C10058" s="293">
        <v>52800000</v>
      </c>
      <c r="D10058">
        <f t="shared" si="314"/>
        <v>8001222</v>
      </c>
      <c r="E10058">
        <f t="shared" si="315"/>
        <v>8033147</v>
      </c>
    </row>
    <row r="10059" spans="1:5">
      <c r="A10059">
        <v>8001224</v>
      </c>
      <c r="B10059">
        <v>8033148</v>
      </c>
      <c r="C10059" s="293">
        <v>78100000</v>
      </c>
      <c r="D10059">
        <f t="shared" si="314"/>
        <v>8001224</v>
      </c>
      <c r="E10059">
        <f t="shared" si="315"/>
        <v>8033148</v>
      </c>
    </row>
    <row r="10060" spans="1:5">
      <c r="A10060">
        <v>8001225</v>
      </c>
      <c r="B10060">
        <v>8033149</v>
      </c>
      <c r="C10060" s="293">
        <v>68900000</v>
      </c>
      <c r="D10060">
        <f t="shared" si="314"/>
        <v>8001225</v>
      </c>
      <c r="E10060">
        <f t="shared" si="315"/>
        <v>8033149</v>
      </c>
    </row>
    <row r="10061" spans="1:5">
      <c r="A10061">
        <v>8001226</v>
      </c>
      <c r="B10061">
        <v>8033150</v>
      </c>
      <c r="C10061" s="293">
        <v>72600000</v>
      </c>
      <c r="D10061">
        <f t="shared" si="314"/>
        <v>8001226</v>
      </c>
      <c r="E10061">
        <f t="shared" si="315"/>
        <v>8033150</v>
      </c>
    </row>
    <row r="10062" spans="1:5">
      <c r="A10062">
        <v>8001227</v>
      </c>
      <c r="B10062">
        <v>8033151</v>
      </c>
      <c r="C10062" s="293">
        <v>73200000</v>
      </c>
      <c r="D10062">
        <f t="shared" si="314"/>
        <v>8001227</v>
      </c>
      <c r="E10062">
        <f t="shared" si="315"/>
        <v>8033151</v>
      </c>
    </row>
    <row r="10063" spans="1:5">
      <c r="A10063">
        <v>8006001</v>
      </c>
      <c r="B10063">
        <v>8034001</v>
      </c>
      <c r="C10063" s="293">
        <v>17800000</v>
      </c>
      <c r="D10063">
        <f t="shared" si="314"/>
        <v>8006001</v>
      </c>
      <c r="E10063">
        <f t="shared" si="315"/>
        <v>8034001</v>
      </c>
    </row>
    <row r="10064" spans="1:5">
      <c r="A10064">
        <v>8006002</v>
      </c>
      <c r="B10064">
        <v>8034002</v>
      </c>
      <c r="C10064" s="293">
        <v>25600000</v>
      </c>
      <c r="D10064">
        <f t="shared" si="314"/>
        <v>8006002</v>
      </c>
      <c r="E10064">
        <f t="shared" si="315"/>
        <v>8034002</v>
      </c>
    </row>
    <row r="10065" spans="1:5">
      <c r="A10065">
        <v>8006004</v>
      </c>
      <c r="B10065">
        <v>8034003</v>
      </c>
      <c r="C10065" s="293">
        <v>26500000</v>
      </c>
      <c r="D10065">
        <f t="shared" si="314"/>
        <v>8006004</v>
      </c>
      <c r="E10065">
        <f t="shared" si="315"/>
        <v>8034003</v>
      </c>
    </row>
    <row r="10066" spans="1:5">
      <c r="A10066">
        <v>8006005</v>
      </c>
      <c r="B10066">
        <v>8034004</v>
      </c>
      <c r="C10066" s="293">
        <v>27600000</v>
      </c>
      <c r="D10066">
        <f t="shared" si="314"/>
        <v>8006005</v>
      </c>
      <c r="E10066">
        <f t="shared" si="315"/>
        <v>8034004</v>
      </c>
    </row>
    <row r="10067" spans="1:5">
      <c r="A10067">
        <v>8006006</v>
      </c>
      <c r="B10067">
        <v>8034005</v>
      </c>
      <c r="C10067" s="293">
        <v>27000000</v>
      </c>
      <c r="D10067">
        <f t="shared" si="314"/>
        <v>8006006</v>
      </c>
      <c r="E10067">
        <f t="shared" si="315"/>
        <v>8034005</v>
      </c>
    </row>
    <row r="10068" spans="1:5">
      <c r="A10068">
        <v>8006007</v>
      </c>
      <c r="B10068">
        <v>8034006</v>
      </c>
      <c r="C10068" s="293">
        <v>26200000</v>
      </c>
      <c r="D10068">
        <f t="shared" si="314"/>
        <v>8006007</v>
      </c>
      <c r="E10068">
        <f t="shared" si="315"/>
        <v>8034006</v>
      </c>
    </row>
    <row r="10069" spans="1:5">
      <c r="A10069">
        <v>8006008</v>
      </c>
      <c r="B10069">
        <v>8034007</v>
      </c>
      <c r="C10069" s="293">
        <v>27200000</v>
      </c>
      <c r="D10069">
        <f t="shared" si="314"/>
        <v>8006008</v>
      </c>
      <c r="E10069">
        <f t="shared" si="315"/>
        <v>8034007</v>
      </c>
    </row>
    <row r="10070" spans="1:5">
      <c r="A10070">
        <v>8006009</v>
      </c>
      <c r="B10070">
        <v>8034008</v>
      </c>
      <c r="C10070" s="293">
        <v>23800000</v>
      </c>
      <c r="D10070">
        <f t="shared" si="314"/>
        <v>8006009</v>
      </c>
      <c r="E10070">
        <f t="shared" si="315"/>
        <v>8034008</v>
      </c>
    </row>
    <row r="10071" spans="1:5">
      <c r="A10071">
        <v>8006010</v>
      </c>
      <c r="B10071">
        <v>8034009</v>
      </c>
      <c r="C10071" s="293">
        <v>24800000</v>
      </c>
      <c r="D10071">
        <f t="shared" si="314"/>
        <v>8006010</v>
      </c>
      <c r="E10071">
        <f t="shared" si="315"/>
        <v>8034009</v>
      </c>
    </row>
    <row r="10072" spans="1:5">
      <c r="A10072">
        <v>8006011</v>
      </c>
      <c r="B10072">
        <v>8034010</v>
      </c>
      <c r="C10072" s="293">
        <v>31800000</v>
      </c>
      <c r="D10072">
        <f t="shared" si="314"/>
        <v>8006011</v>
      </c>
      <c r="E10072">
        <f t="shared" si="315"/>
        <v>8034010</v>
      </c>
    </row>
    <row r="10073" spans="1:5">
      <c r="A10073">
        <v>8006014</v>
      </c>
      <c r="B10073">
        <v>8034011</v>
      </c>
      <c r="C10073" s="293">
        <v>23500000</v>
      </c>
      <c r="D10073">
        <f t="shared" si="314"/>
        <v>8006014</v>
      </c>
      <c r="E10073">
        <f t="shared" si="315"/>
        <v>8034011</v>
      </c>
    </row>
    <row r="10074" spans="1:5">
      <c r="A10074">
        <v>8006015</v>
      </c>
      <c r="B10074">
        <v>8034012</v>
      </c>
      <c r="C10074" s="293">
        <v>24100000</v>
      </c>
      <c r="D10074">
        <f t="shared" si="314"/>
        <v>8006015</v>
      </c>
      <c r="E10074">
        <f t="shared" si="315"/>
        <v>8034012</v>
      </c>
    </row>
    <row r="10075" spans="1:5">
      <c r="A10075">
        <v>8006016</v>
      </c>
      <c r="B10075">
        <v>8034013</v>
      </c>
      <c r="C10075" s="293">
        <v>24200000</v>
      </c>
      <c r="D10075">
        <f t="shared" si="314"/>
        <v>8006016</v>
      </c>
      <c r="E10075">
        <f t="shared" si="315"/>
        <v>8034013</v>
      </c>
    </row>
    <row r="10076" spans="1:5">
      <c r="A10076">
        <v>8006017</v>
      </c>
      <c r="B10076">
        <v>8034014</v>
      </c>
      <c r="C10076" s="293">
        <v>24800000</v>
      </c>
      <c r="D10076">
        <f t="shared" si="314"/>
        <v>8006017</v>
      </c>
      <c r="E10076">
        <f t="shared" si="315"/>
        <v>8034014</v>
      </c>
    </row>
    <row r="10077" spans="1:5">
      <c r="A10077">
        <v>8006018</v>
      </c>
      <c r="B10077">
        <v>8034015</v>
      </c>
      <c r="C10077" s="293">
        <v>19800000</v>
      </c>
      <c r="D10077">
        <f t="shared" si="314"/>
        <v>8006018</v>
      </c>
      <c r="E10077">
        <f t="shared" si="315"/>
        <v>8034015</v>
      </c>
    </row>
    <row r="10078" spans="1:5">
      <c r="A10078">
        <v>8006019</v>
      </c>
      <c r="B10078">
        <v>8034016</v>
      </c>
      <c r="C10078" s="293">
        <v>20300000</v>
      </c>
      <c r="D10078">
        <f t="shared" si="314"/>
        <v>8006019</v>
      </c>
      <c r="E10078">
        <f t="shared" si="315"/>
        <v>8034016</v>
      </c>
    </row>
    <row r="10079" spans="1:5">
      <c r="A10079">
        <v>8006023</v>
      </c>
      <c r="B10079">
        <v>8034017</v>
      </c>
      <c r="C10079" s="293">
        <v>55300000</v>
      </c>
      <c r="D10079">
        <f t="shared" si="314"/>
        <v>8006023</v>
      </c>
      <c r="E10079">
        <f t="shared" si="315"/>
        <v>8034017</v>
      </c>
    </row>
    <row r="10080" spans="1:5">
      <c r="A10080">
        <v>8006024</v>
      </c>
      <c r="B10080">
        <v>8034018</v>
      </c>
      <c r="C10080" s="293">
        <v>52500000</v>
      </c>
      <c r="D10080">
        <f t="shared" si="314"/>
        <v>8006024</v>
      </c>
      <c r="E10080">
        <f t="shared" si="315"/>
        <v>8034018</v>
      </c>
    </row>
    <row r="10081" spans="1:5">
      <c r="A10081">
        <v>8006091</v>
      </c>
      <c r="B10081">
        <v>8034019</v>
      </c>
      <c r="C10081" s="293">
        <v>81700000</v>
      </c>
      <c r="D10081">
        <f t="shared" si="314"/>
        <v>8006091</v>
      </c>
      <c r="E10081">
        <f t="shared" si="315"/>
        <v>8034019</v>
      </c>
    </row>
    <row r="10082" spans="1:5">
      <c r="A10082">
        <v>8006092</v>
      </c>
      <c r="B10082">
        <v>8034020</v>
      </c>
      <c r="C10082" s="293">
        <v>90700000</v>
      </c>
      <c r="D10082">
        <f t="shared" si="314"/>
        <v>8006092</v>
      </c>
      <c r="E10082">
        <f t="shared" si="315"/>
        <v>8034020</v>
      </c>
    </row>
    <row r="10083" spans="1:5">
      <c r="A10083">
        <v>8006093</v>
      </c>
      <c r="B10083">
        <v>8034021</v>
      </c>
      <c r="C10083" s="293">
        <v>96800000</v>
      </c>
      <c r="D10083">
        <f t="shared" si="314"/>
        <v>8006093</v>
      </c>
      <c r="E10083">
        <f t="shared" si="315"/>
        <v>8034021</v>
      </c>
    </row>
    <row r="10084" spans="1:5">
      <c r="A10084">
        <v>8006094</v>
      </c>
      <c r="B10084">
        <v>8034022</v>
      </c>
      <c r="C10084" s="293">
        <v>102700000</v>
      </c>
      <c r="D10084">
        <f t="shared" si="314"/>
        <v>8006094</v>
      </c>
      <c r="E10084">
        <f t="shared" si="315"/>
        <v>8034022</v>
      </c>
    </row>
    <row r="10085" spans="1:5">
      <c r="A10085">
        <v>8006030</v>
      </c>
      <c r="B10085">
        <v>8035001</v>
      </c>
      <c r="C10085" s="293">
        <v>86300000</v>
      </c>
      <c r="D10085">
        <f t="shared" si="314"/>
        <v>8006030</v>
      </c>
      <c r="E10085">
        <f t="shared" si="315"/>
        <v>8035001</v>
      </c>
    </row>
    <row r="10086" spans="1:5">
      <c r="A10086">
        <v>8006031</v>
      </c>
      <c r="B10086">
        <v>8035002</v>
      </c>
      <c r="C10086" s="293">
        <v>87700000</v>
      </c>
      <c r="D10086">
        <f t="shared" si="314"/>
        <v>8006031</v>
      </c>
      <c r="E10086">
        <f t="shared" si="315"/>
        <v>8035002</v>
      </c>
    </row>
    <row r="10087" spans="1:5">
      <c r="A10087">
        <v>8006032</v>
      </c>
      <c r="B10087">
        <v>8035003</v>
      </c>
      <c r="C10087" s="293">
        <v>91800000</v>
      </c>
      <c r="D10087">
        <f t="shared" si="314"/>
        <v>8006032</v>
      </c>
      <c r="E10087">
        <f t="shared" si="315"/>
        <v>8035003</v>
      </c>
    </row>
    <row r="10088" spans="1:5">
      <c r="A10088">
        <v>8006033</v>
      </c>
      <c r="B10088">
        <v>8035004</v>
      </c>
      <c r="C10088" s="293">
        <v>58400000</v>
      </c>
      <c r="D10088">
        <f t="shared" si="314"/>
        <v>8006033</v>
      </c>
      <c r="E10088">
        <f t="shared" si="315"/>
        <v>8035004</v>
      </c>
    </row>
    <row r="10089" spans="1:5">
      <c r="A10089">
        <v>8006034</v>
      </c>
      <c r="B10089">
        <v>8035005</v>
      </c>
      <c r="C10089" s="293">
        <v>84500000</v>
      </c>
      <c r="D10089">
        <f t="shared" si="314"/>
        <v>8006034</v>
      </c>
      <c r="E10089">
        <f t="shared" si="315"/>
        <v>8035005</v>
      </c>
    </row>
    <row r="10090" spans="1:5">
      <c r="A10090">
        <v>8006035</v>
      </c>
      <c r="B10090">
        <v>8035006</v>
      </c>
      <c r="C10090" s="293">
        <v>58700000</v>
      </c>
      <c r="D10090">
        <f t="shared" si="314"/>
        <v>8006035</v>
      </c>
      <c r="E10090">
        <f t="shared" si="315"/>
        <v>8035006</v>
      </c>
    </row>
    <row r="10091" spans="1:5">
      <c r="A10091">
        <v>8006036</v>
      </c>
      <c r="B10091">
        <v>8035007</v>
      </c>
      <c r="C10091" s="293">
        <v>90200000</v>
      </c>
      <c r="D10091">
        <f t="shared" si="314"/>
        <v>8006036</v>
      </c>
      <c r="E10091">
        <f t="shared" si="315"/>
        <v>8035007</v>
      </c>
    </row>
    <row r="10092" spans="1:5">
      <c r="A10092">
        <v>8006037</v>
      </c>
      <c r="B10092">
        <v>8035008</v>
      </c>
      <c r="C10092" s="293">
        <v>95700000</v>
      </c>
      <c r="D10092">
        <f t="shared" si="314"/>
        <v>8006037</v>
      </c>
      <c r="E10092">
        <f t="shared" si="315"/>
        <v>8035008</v>
      </c>
    </row>
    <row r="10093" spans="1:5">
      <c r="A10093">
        <v>8006038</v>
      </c>
      <c r="B10093">
        <v>8035009</v>
      </c>
      <c r="C10093" s="293">
        <v>99900000</v>
      </c>
      <c r="D10093">
        <f t="shared" si="314"/>
        <v>8006038</v>
      </c>
      <c r="E10093">
        <f t="shared" si="315"/>
        <v>8035009</v>
      </c>
    </row>
    <row r="10094" spans="1:5">
      <c r="A10094">
        <v>8006039</v>
      </c>
      <c r="B10094">
        <v>8035010</v>
      </c>
      <c r="C10094" s="293">
        <v>85500000</v>
      </c>
      <c r="D10094">
        <f t="shared" si="314"/>
        <v>8006039</v>
      </c>
      <c r="E10094">
        <f t="shared" si="315"/>
        <v>8035010</v>
      </c>
    </row>
    <row r="10095" spans="1:5">
      <c r="A10095">
        <v>8006040</v>
      </c>
      <c r="B10095">
        <v>8035011</v>
      </c>
      <c r="C10095" s="293">
        <v>81800000</v>
      </c>
      <c r="D10095">
        <f t="shared" si="314"/>
        <v>8006040</v>
      </c>
      <c r="E10095">
        <f t="shared" si="315"/>
        <v>8035011</v>
      </c>
    </row>
    <row r="10096" spans="1:5">
      <c r="A10096">
        <v>8006042</v>
      </c>
      <c r="B10096">
        <v>8035012</v>
      </c>
      <c r="C10096" s="293">
        <v>98300000</v>
      </c>
      <c r="D10096">
        <f t="shared" si="314"/>
        <v>8006042</v>
      </c>
      <c r="E10096">
        <f t="shared" si="315"/>
        <v>8035012</v>
      </c>
    </row>
    <row r="10097" spans="1:5">
      <c r="A10097">
        <v>8006044</v>
      </c>
      <c r="B10097">
        <v>8035013</v>
      </c>
      <c r="C10097" s="293">
        <v>105900000</v>
      </c>
      <c r="D10097">
        <f t="shared" si="314"/>
        <v>8006044</v>
      </c>
      <c r="E10097">
        <f t="shared" si="315"/>
        <v>8035013</v>
      </c>
    </row>
    <row r="10098" spans="1:5">
      <c r="A10098">
        <v>8006045</v>
      </c>
      <c r="B10098">
        <v>8035014</v>
      </c>
      <c r="C10098" s="293">
        <v>122200000</v>
      </c>
      <c r="D10098">
        <f t="shared" si="314"/>
        <v>8006045</v>
      </c>
      <c r="E10098">
        <f t="shared" si="315"/>
        <v>8035014</v>
      </c>
    </row>
    <row r="10099" spans="1:5">
      <c r="A10099">
        <v>8006048</v>
      </c>
      <c r="B10099">
        <v>8035015</v>
      </c>
      <c r="C10099" s="293">
        <v>82500000</v>
      </c>
      <c r="D10099">
        <f t="shared" si="314"/>
        <v>8006048</v>
      </c>
      <c r="E10099">
        <f t="shared" si="315"/>
        <v>8035015</v>
      </c>
    </row>
    <row r="10100" spans="1:5">
      <c r="A10100">
        <v>8006049</v>
      </c>
      <c r="B10100">
        <v>8035016</v>
      </c>
      <c r="C10100" s="293">
        <v>85200000</v>
      </c>
      <c r="D10100">
        <f t="shared" si="314"/>
        <v>8006049</v>
      </c>
      <c r="E10100">
        <f t="shared" si="315"/>
        <v>8035016</v>
      </c>
    </row>
    <row r="10101" spans="1:5">
      <c r="A10101">
        <v>8006050</v>
      </c>
      <c r="B10101">
        <v>8035017</v>
      </c>
      <c r="C10101" s="293">
        <v>74400000</v>
      </c>
      <c r="D10101">
        <f t="shared" si="314"/>
        <v>8006050</v>
      </c>
      <c r="E10101">
        <f t="shared" si="315"/>
        <v>8035017</v>
      </c>
    </row>
    <row r="10102" spans="1:5">
      <c r="A10102">
        <v>8006051</v>
      </c>
      <c r="B10102">
        <v>8035018</v>
      </c>
      <c r="C10102" s="293">
        <v>79900000</v>
      </c>
      <c r="D10102">
        <f t="shared" si="314"/>
        <v>8006051</v>
      </c>
      <c r="E10102">
        <f t="shared" si="315"/>
        <v>8035018</v>
      </c>
    </row>
    <row r="10103" spans="1:5">
      <c r="A10103">
        <v>8006052</v>
      </c>
      <c r="B10103">
        <v>8035019</v>
      </c>
      <c r="C10103" s="293">
        <v>87700000</v>
      </c>
      <c r="D10103">
        <f t="shared" si="314"/>
        <v>8006052</v>
      </c>
      <c r="E10103">
        <f t="shared" si="315"/>
        <v>8035019</v>
      </c>
    </row>
    <row r="10104" spans="1:5">
      <c r="A10104">
        <v>8006053</v>
      </c>
      <c r="B10104">
        <v>8035020</v>
      </c>
      <c r="C10104" s="293">
        <v>93000000</v>
      </c>
      <c r="D10104">
        <f t="shared" si="314"/>
        <v>8006053</v>
      </c>
      <c r="E10104">
        <f t="shared" si="315"/>
        <v>8035020</v>
      </c>
    </row>
    <row r="10105" spans="1:5">
      <c r="A10105">
        <v>8006054</v>
      </c>
      <c r="B10105">
        <v>8035021</v>
      </c>
      <c r="C10105" s="293">
        <v>82200000</v>
      </c>
      <c r="D10105">
        <f t="shared" si="314"/>
        <v>8006054</v>
      </c>
      <c r="E10105">
        <f t="shared" si="315"/>
        <v>8035021</v>
      </c>
    </row>
    <row r="10106" spans="1:5">
      <c r="A10106">
        <v>8006055</v>
      </c>
      <c r="B10106">
        <v>8035022</v>
      </c>
      <c r="C10106" s="293">
        <v>91200000</v>
      </c>
      <c r="D10106">
        <f t="shared" si="314"/>
        <v>8006055</v>
      </c>
      <c r="E10106">
        <f t="shared" si="315"/>
        <v>8035022</v>
      </c>
    </row>
    <row r="10107" spans="1:5">
      <c r="A10107">
        <v>8006056</v>
      </c>
      <c r="B10107">
        <v>8035023</v>
      </c>
      <c r="C10107" s="293">
        <v>99700000</v>
      </c>
      <c r="D10107">
        <f t="shared" si="314"/>
        <v>8006056</v>
      </c>
      <c r="E10107">
        <f t="shared" si="315"/>
        <v>8035023</v>
      </c>
    </row>
    <row r="10108" spans="1:5">
      <c r="A10108">
        <v>8006057</v>
      </c>
      <c r="B10108">
        <v>8035024</v>
      </c>
      <c r="C10108" s="293">
        <v>118700000</v>
      </c>
      <c r="D10108">
        <f t="shared" si="314"/>
        <v>8006057</v>
      </c>
      <c r="E10108">
        <f t="shared" si="315"/>
        <v>8035024</v>
      </c>
    </row>
    <row r="10109" spans="1:5">
      <c r="A10109">
        <v>8006059</v>
      </c>
      <c r="B10109">
        <v>8035025</v>
      </c>
      <c r="C10109" s="293">
        <v>91500000</v>
      </c>
      <c r="D10109">
        <f t="shared" si="314"/>
        <v>8006059</v>
      </c>
      <c r="E10109">
        <f t="shared" si="315"/>
        <v>8035025</v>
      </c>
    </row>
    <row r="10110" spans="1:5">
      <c r="A10110">
        <v>8006060</v>
      </c>
      <c r="B10110">
        <v>8035026</v>
      </c>
      <c r="C10110" s="293">
        <v>98700000</v>
      </c>
      <c r="D10110">
        <f t="shared" si="314"/>
        <v>8006060</v>
      </c>
      <c r="E10110">
        <f t="shared" si="315"/>
        <v>8035026</v>
      </c>
    </row>
    <row r="10111" spans="1:5">
      <c r="A10111">
        <v>8006061</v>
      </c>
      <c r="B10111">
        <v>8035027</v>
      </c>
      <c r="C10111" s="293">
        <v>103100000</v>
      </c>
      <c r="D10111">
        <f t="shared" si="314"/>
        <v>8006061</v>
      </c>
      <c r="E10111">
        <f t="shared" si="315"/>
        <v>8035027</v>
      </c>
    </row>
    <row r="10112" spans="1:5">
      <c r="A10112">
        <v>8006062</v>
      </c>
      <c r="B10112">
        <v>8035028</v>
      </c>
      <c r="C10112" s="293">
        <v>98300000</v>
      </c>
      <c r="D10112">
        <f t="shared" si="314"/>
        <v>8006062</v>
      </c>
      <c r="E10112">
        <f t="shared" si="315"/>
        <v>8035028</v>
      </c>
    </row>
    <row r="10113" spans="1:5">
      <c r="A10113">
        <v>8006063</v>
      </c>
      <c r="B10113">
        <v>8035029</v>
      </c>
      <c r="C10113" s="293">
        <v>93200000</v>
      </c>
      <c r="D10113">
        <f t="shared" si="314"/>
        <v>8006063</v>
      </c>
      <c r="E10113">
        <f t="shared" si="315"/>
        <v>8035029</v>
      </c>
    </row>
    <row r="10114" spans="1:5">
      <c r="A10114">
        <v>8006064</v>
      </c>
      <c r="B10114">
        <v>8035030</v>
      </c>
      <c r="C10114" s="293">
        <v>89200000</v>
      </c>
      <c r="D10114">
        <f t="shared" si="314"/>
        <v>8006064</v>
      </c>
      <c r="E10114">
        <f t="shared" si="315"/>
        <v>8035030</v>
      </c>
    </row>
    <row r="10115" spans="1:5">
      <c r="A10115">
        <v>8006065</v>
      </c>
      <c r="B10115">
        <v>8035031</v>
      </c>
      <c r="C10115" s="293">
        <v>97300000</v>
      </c>
      <c r="D10115">
        <f t="shared" ref="D10115:D10178" si="316">+A10115*1</f>
        <v>8006065</v>
      </c>
      <c r="E10115">
        <f t="shared" ref="E10115:E10178" si="317">+B10115*1</f>
        <v>8035031</v>
      </c>
    </row>
    <row r="10116" spans="1:5">
      <c r="A10116">
        <v>8006066</v>
      </c>
      <c r="B10116">
        <v>8035032</v>
      </c>
      <c r="C10116" s="293">
        <v>103900000</v>
      </c>
      <c r="D10116">
        <f t="shared" si="316"/>
        <v>8006066</v>
      </c>
      <c r="E10116">
        <f t="shared" si="317"/>
        <v>8035032</v>
      </c>
    </row>
    <row r="10117" spans="1:5">
      <c r="A10117">
        <v>8006067</v>
      </c>
      <c r="B10117">
        <v>8035033</v>
      </c>
      <c r="C10117" s="293">
        <v>99600000</v>
      </c>
      <c r="D10117">
        <f t="shared" si="316"/>
        <v>8006067</v>
      </c>
      <c r="E10117">
        <f t="shared" si="317"/>
        <v>8035033</v>
      </c>
    </row>
    <row r="10118" spans="1:5">
      <c r="A10118">
        <v>8006068</v>
      </c>
      <c r="B10118">
        <v>8035034</v>
      </c>
      <c r="C10118" s="293">
        <v>114500000</v>
      </c>
      <c r="D10118">
        <f t="shared" si="316"/>
        <v>8006068</v>
      </c>
      <c r="E10118">
        <f t="shared" si="317"/>
        <v>8035034</v>
      </c>
    </row>
    <row r="10119" spans="1:5">
      <c r="A10119">
        <v>8006069</v>
      </c>
      <c r="B10119">
        <v>8035035</v>
      </c>
      <c r="C10119" s="293">
        <v>114000000</v>
      </c>
      <c r="D10119">
        <f t="shared" si="316"/>
        <v>8006069</v>
      </c>
      <c r="E10119">
        <f t="shared" si="317"/>
        <v>8035035</v>
      </c>
    </row>
    <row r="10120" spans="1:5">
      <c r="A10120">
        <v>8006070</v>
      </c>
      <c r="B10120">
        <v>8035036</v>
      </c>
      <c r="C10120" s="293">
        <v>124500000</v>
      </c>
      <c r="D10120">
        <f t="shared" si="316"/>
        <v>8006070</v>
      </c>
      <c r="E10120">
        <f t="shared" si="317"/>
        <v>8035036</v>
      </c>
    </row>
    <row r="10121" spans="1:5">
      <c r="A10121">
        <v>8006071</v>
      </c>
      <c r="B10121">
        <v>8035037</v>
      </c>
      <c r="C10121" s="293">
        <v>126900000</v>
      </c>
      <c r="D10121">
        <f t="shared" si="316"/>
        <v>8006071</v>
      </c>
      <c r="E10121">
        <f t="shared" si="317"/>
        <v>8035037</v>
      </c>
    </row>
    <row r="10122" spans="1:5">
      <c r="A10122">
        <v>8006073</v>
      </c>
      <c r="B10122">
        <v>8035038</v>
      </c>
      <c r="C10122" s="293">
        <v>110900000</v>
      </c>
      <c r="D10122">
        <f t="shared" si="316"/>
        <v>8006073</v>
      </c>
      <c r="E10122">
        <f t="shared" si="317"/>
        <v>8035038</v>
      </c>
    </row>
    <row r="10123" spans="1:5">
      <c r="A10123">
        <v>8006077</v>
      </c>
      <c r="B10123">
        <v>8035039</v>
      </c>
      <c r="C10123" s="293">
        <v>87300000</v>
      </c>
      <c r="D10123">
        <f t="shared" si="316"/>
        <v>8006077</v>
      </c>
      <c r="E10123">
        <f t="shared" si="317"/>
        <v>8035039</v>
      </c>
    </row>
    <row r="10124" spans="1:5">
      <c r="A10124">
        <v>8006078</v>
      </c>
      <c r="B10124">
        <v>8035040</v>
      </c>
      <c r="C10124" s="293">
        <v>91200000</v>
      </c>
      <c r="D10124">
        <f t="shared" si="316"/>
        <v>8006078</v>
      </c>
      <c r="E10124">
        <f t="shared" si="317"/>
        <v>8035040</v>
      </c>
    </row>
    <row r="10125" spans="1:5">
      <c r="A10125">
        <v>8006079</v>
      </c>
      <c r="B10125">
        <v>8035041</v>
      </c>
      <c r="C10125" s="293">
        <v>103900000</v>
      </c>
      <c r="D10125">
        <f t="shared" si="316"/>
        <v>8006079</v>
      </c>
      <c r="E10125">
        <f t="shared" si="317"/>
        <v>8035041</v>
      </c>
    </row>
    <row r="10126" spans="1:5">
      <c r="A10126">
        <v>8006081</v>
      </c>
      <c r="B10126">
        <v>8035042</v>
      </c>
      <c r="C10126" s="293">
        <v>107300000</v>
      </c>
      <c r="D10126">
        <f t="shared" si="316"/>
        <v>8006081</v>
      </c>
      <c r="E10126">
        <f t="shared" si="317"/>
        <v>8035042</v>
      </c>
    </row>
    <row r="10127" spans="1:5">
      <c r="A10127">
        <v>8006082</v>
      </c>
      <c r="B10127">
        <v>8035043</v>
      </c>
      <c r="C10127" s="293">
        <v>116700000</v>
      </c>
      <c r="D10127">
        <f t="shared" si="316"/>
        <v>8006082</v>
      </c>
      <c r="E10127">
        <f t="shared" si="317"/>
        <v>8035043</v>
      </c>
    </row>
    <row r="10128" spans="1:5">
      <c r="A10128">
        <v>8006083</v>
      </c>
      <c r="B10128">
        <v>8035044</v>
      </c>
      <c r="C10128" s="293">
        <v>118900000</v>
      </c>
      <c r="D10128">
        <f t="shared" si="316"/>
        <v>8006083</v>
      </c>
      <c r="E10128">
        <f t="shared" si="317"/>
        <v>8035044</v>
      </c>
    </row>
    <row r="10129" spans="1:5">
      <c r="A10129">
        <v>8006088</v>
      </c>
      <c r="B10129">
        <v>8035045</v>
      </c>
      <c r="C10129" s="293">
        <v>97000000</v>
      </c>
      <c r="D10129">
        <f t="shared" si="316"/>
        <v>8006088</v>
      </c>
      <c r="E10129">
        <f t="shared" si="317"/>
        <v>8035045</v>
      </c>
    </row>
    <row r="10130" spans="1:5">
      <c r="A10130">
        <v>8006089</v>
      </c>
      <c r="B10130">
        <v>8035046</v>
      </c>
      <c r="C10130" s="293">
        <v>110900000</v>
      </c>
      <c r="D10130">
        <f t="shared" si="316"/>
        <v>8006089</v>
      </c>
      <c r="E10130">
        <f t="shared" si="317"/>
        <v>8035046</v>
      </c>
    </row>
    <row r="10131" spans="1:5">
      <c r="A10131">
        <v>8006095</v>
      </c>
      <c r="B10131">
        <v>8035047</v>
      </c>
      <c r="C10131" s="293">
        <v>127000000</v>
      </c>
      <c r="D10131">
        <f t="shared" si="316"/>
        <v>8006095</v>
      </c>
      <c r="E10131">
        <f t="shared" si="317"/>
        <v>8035047</v>
      </c>
    </row>
    <row r="10132" spans="1:5">
      <c r="A10132">
        <v>8006096</v>
      </c>
      <c r="B10132">
        <v>8035048</v>
      </c>
      <c r="C10132" s="293">
        <v>137000000</v>
      </c>
      <c r="D10132">
        <f t="shared" si="316"/>
        <v>8006096</v>
      </c>
      <c r="E10132">
        <f t="shared" si="317"/>
        <v>8035048</v>
      </c>
    </row>
    <row r="10133" spans="1:5">
      <c r="A10133">
        <v>8006097</v>
      </c>
      <c r="B10133">
        <v>8035049</v>
      </c>
      <c r="C10133" s="293">
        <v>87100000</v>
      </c>
      <c r="D10133">
        <f t="shared" si="316"/>
        <v>8006097</v>
      </c>
      <c r="E10133">
        <f t="shared" si="317"/>
        <v>8035049</v>
      </c>
    </row>
    <row r="10134" spans="1:5">
      <c r="A10134">
        <v>8006098</v>
      </c>
      <c r="B10134">
        <v>8035050</v>
      </c>
      <c r="C10134" s="293">
        <v>87100000</v>
      </c>
      <c r="D10134">
        <f t="shared" si="316"/>
        <v>8006098</v>
      </c>
      <c r="E10134">
        <f t="shared" si="317"/>
        <v>8035050</v>
      </c>
    </row>
    <row r="10135" spans="1:5">
      <c r="A10135">
        <v>8006100</v>
      </c>
      <c r="B10135">
        <v>8035051</v>
      </c>
      <c r="C10135" s="293">
        <v>89100000</v>
      </c>
      <c r="D10135">
        <f t="shared" si="316"/>
        <v>8006100</v>
      </c>
      <c r="E10135">
        <f t="shared" si="317"/>
        <v>8035051</v>
      </c>
    </row>
    <row r="10136" spans="1:5">
      <c r="A10136">
        <v>8006058</v>
      </c>
      <c r="B10136">
        <v>8036001</v>
      </c>
      <c r="C10136" s="293">
        <v>159300000</v>
      </c>
      <c r="D10136">
        <f t="shared" si="316"/>
        <v>8006058</v>
      </c>
      <c r="E10136">
        <f t="shared" si="317"/>
        <v>8036001</v>
      </c>
    </row>
    <row r="10137" spans="1:5">
      <c r="A10137">
        <v>8008001</v>
      </c>
      <c r="B10137">
        <v>8036002</v>
      </c>
      <c r="C10137" s="293">
        <v>96000000</v>
      </c>
      <c r="D10137">
        <f t="shared" si="316"/>
        <v>8008001</v>
      </c>
      <c r="E10137">
        <f t="shared" si="317"/>
        <v>8036002</v>
      </c>
    </row>
    <row r="10138" spans="1:5">
      <c r="A10138">
        <v>8008002</v>
      </c>
      <c r="B10138">
        <v>8036003</v>
      </c>
      <c r="C10138" s="293">
        <v>99000000</v>
      </c>
      <c r="D10138">
        <f t="shared" si="316"/>
        <v>8008002</v>
      </c>
      <c r="E10138">
        <f t="shared" si="317"/>
        <v>8036003</v>
      </c>
    </row>
    <row r="10139" spans="1:5">
      <c r="A10139">
        <v>8008003</v>
      </c>
      <c r="B10139">
        <v>8036004</v>
      </c>
      <c r="C10139" s="293">
        <v>104000000</v>
      </c>
      <c r="D10139">
        <f t="shared" si="316"/>
        <v>8008003</v>
      </c>
      <c r="E10139">
        <f t="shared" si="317"/>
        <v>8036004</v>
      </c>
    </row>
    <row r="10140" spans="1:5">
      <c r="A10140">
        <v>8008004</v>
      </c>
      <c r="B10140">
        <v>8036005</v>
      </c>
      <c r="C10140" s="293">
        <v>101800000</v>
      </c>
      <c r="D10140">
        <f t="shared" si="316"/>
        <v>8008004</v>
      </c>
      <c r="E10140">
        <f t="shared" si="317"/>
        <v>8036005</v>
      </c>
    </row>
    <row r="10141" spans="1:5">
      <c r="A10141">
        <v>8008005</v>
      </c>
      <c r="B10141">
        <v>8036006</v>
      </c>
      <c r="C10141" s="293">
        <v>106000000</v>
      </c>
      <c r="D10141">
        <f t="shared" si="316"/>
        <v>8008005</v>
      </c>
      <c r="E10141">
        <f t="shared" si="317"/>
        <v>8036006</v>
      </c>
    </row>
    <row r="10142" spans="1:5">
      <c r="A10142">
        <v>8008006</v>
      </c>
      <c r="B10142">
        <v>8036007</v>
      </c>
      <c r="C10142" s="293">
        <v>87200000</v>
      </c>
      <c r="D10142">
        <f t="shared" si="316"/>
        <v>8008006</v>
      </c>
      <c r="E10142">
        <f t="shared" si="317"/>
        <v>8036007</v>
      </c>
    </row>
    <row r="10143" spans="1:5">
      <c r="A10143">
        <v>8008007</v>
      </c>
      <c r="B10143">
        <v>8036008</v>
      </c>
      <c r="C10143" s="293">
        <v>100000000</v>
      </c>
      <c r="D10143">
        <f t="shared" si="316"/>
        <v>8008007</v>
      </c>
      <c r="E10143">
        <f t="shared" si="317"/>
        <v>8036008</v>
      </c>
    </row>
    <row r="10144" spans="1:5">
      <c r="A10144">
        <v>8008008</v>
      </c>
      <c r="B10144">
        <v>8036009</v>
      </c>
      <c r="C10144" s="293">
        <v>111100000</v>
      </c>
      <c r="D10144">
        <f t="shared" si="316"/>
        <v>8008008</v>
      </c>
      <c r="E10144">
        <f t="shared" si="317"/>
        <v>8036009</v>
      </c>
    </row>
    <row r="10145" spans="1:5">
      <c r="A10145">
        <v>8008009</v>
      </c>
      <c r="B10145">
        <v>8036010</v>
      </c>
      <c r="C10145" s="293">
        <v>104900000</v>
      </c>
      <c r="D10145">
        <f t="shared" si="316"/>
        <v>8008009</v>
      </c>
      <c r="E10145">
        <f t="shared" si="317"/>
        <v>8036010</v>
      </c>
    </row>
    <row r="10146" spans="1:5">
      <c r="A10146">
        <v>8008010</v>
      </c>
      <c r="B10146">
        <v>8036011</v>
      </c>
      <c r="C10146" s="293">
        <v>105900000</v>
      </c>
      <c r="D10146">
        <f t="shared" si="316"/>
        <v>8008010</v>
      </c>
      <c r="E10146">
        <f t="shared" si="317"/>
        <v>8036011</v>
      </c>
    </row>
    <row r="10147" spans="1:5">
      <c r="A10147">
        <v>8008011</v>
      </c>
      <c r="B10147">
        <v>8036012</v>
      </c>
      <c r="C10147" s="293">
        <v>86800000</v>
      </c>
      <c r="D10147">
        <f t="shared" si="316"/>
        <v>8008011</v>
      </c>
      <c r="E10147">
        <f t="shared" si="317"/>
        <v>8036012</v>
      </c>
    </row>
    <row r="10148" spans="1:5">
      <c r="A10148">
        <v>8008012</v>
      </c>
      <c r="B10148">
        <v>8036013</v>
      </c>
      <c r="C10148" s="293">
        <v>109200000</v>
      </c>
      <c r="D10148">
        <f t="shared" si="316"/>
        <v>8008012</v>
      </c>
      <c r="E10148">
        <f t="shared" si="317"/>
        <v>8036013</v>
      </c>
    </row>
    <row r="10149" spans="1:5">
      <c r="A10149">
        <v>8008013</v>
      </c>
      <c r="B10149">
        <v>8036014</v>
      </c>
      <c r="C10149" s="293">
        <v>123700000</v>
      </c>
      <c r="D10149">
        <f t="shared" si="316"/>
        <v>8008013</v>
      </c>
      <c r="E10149">
        <f t="shared" si="317"/>
        <v>8036014</v>
      </c>
    </row>
    <row r="10150" spans="1:5">
      <c r="A10150">
        <v>8008014</v>
      </c>
      <c r="B10150">
        <v>8036015</v>
      </c>
      <c r="C10150" s="293">
        <v>92200000</v>
      </c>
      <c r="D10150">
        <f t="shared" si="316"/>
        <v>8008014</v>
      </c>
      <c r="E10150">
        <f t="shared" si="317"/>
        <v>8036015</v>
      </c>
    </row>
    <row r="10151" spans="1:5">
      <c r="A10151">
        <v>8008015</v>
      </c>
      <c r="B10151">
        <v>8036016</v>
      </c>
      <c r="C10151" s="293">
        <v>90600000</v>
      </c>
      <c r="D10151">
        <f t="shared" si="316"/>
        <v>8008015</v>
      </c>
      <c r="E10151">
        <f t="shared" si="317"/>
        <v>8036016</v>
      </c>
    </row>
    <row r="10152" spans="1:5">
      <c r="A10152">
        <v>8008016</v>
      </c>
      <c r="B10152">
        <v>8036017</v>
      </c>
      <c r="C10152" s="293">
        <v>112100000</v>
      </c>
      <c r="D10152">
        <f t="shared" si="316"/>
        <v>8008016</v>
      </c>
      <c r="E10152">
        <f t="shared" si="317"/>
        <v>8036017</v>
      </c>
    </row>
    <row r="10153" spans="1:5">
      <c r="A10153">
        <v>8008017</v>
      </c>
      <c r="B10153">
        <v>8036018</v>
      </c>
      <c r="C10153" s="293">
        <v>106000000</v>
      </c>
      <c r="D10153">
        <f t="shared" si="316"/>
        <v>8008017</v>
      </c>
      <c r="E10153">
        <f t="shared" si="317"/>
        <v>8036018</v>
      </c>
    </row>
    <row r="10154" spans="1:5">
      <c r="A10154">
        <v>8008018</v>
      </c>
      <c r="B10154">
        <v>8036019</v>
      </c>
      <c r="C10154" s="293">
        <v>106900000</v>
      </c>
      <c r="D10154">
        <f t="shared" si="316"/>
        <v>8008018</v>
      </c>
      <c r="E10154">
        <f t="shared" si="317"/>
        <v>8036019</v>
      </c>
    </row>
    <row r="10155" spans="1:5">
      <c r="A10155">
        <v>8008019</v>
      </c>
      <c r="B10155">
        <v>8036020</v>
      </c>
      <c r="C10155" s="293">
        <v>97100000</v>
      </c>
      <c r="D10155">
        <f t="shared" si="316"/>
        <v>8008019</v>
      </c>
      <c r="E10155">
        <f t="shared" si="317"/>
        <v>8036020</v>
      </c>
    </row>
    <row r="10156" spans="1:5">
      <c r="A10156">
        <v>8006074</v>
      </c>
      <c r="B10156">
        <v>8036021</v>
      </c>
      <c r="C10156" s="293">
        <v>114400000</v>
      </c>
      <c r="D10156">
        <f t="shared" si="316"/>
        <v>8006074</v>
      </c>
      <c r="E10156">
        <f t="shared" si="317"/>
        <v>8036021</v>
      </c>
    </row>
    <row r="10157" spans="1:5">
      <c r="A10157">
        <v>8006080</v>
      </c>
      <c r="B10157">
        <v>8036022</v>
      </c>
      <c r="C10157" s="293">
        <v>107200000</v>
      </c>
      <c r="D10157">
        <f t="shared" si="316"/>
        <v>8006080</v>
      </c>
      <c r="E10157">
        <f t="shared" si="317"/>
        <v>8036022</v>
      </c>
    </row>
    <row r="10158" spans="1:5">
      <c r="A10158">
        <v>8006090</v>
      </c>
      <c r="B10158">
        <v>8036023</v>
      </c>
      <c r="C10158" s="293">
        <v>114000000</v>
      </c>
      <c r="D10158">
        <f t="shared" si="316"/>
        <v>8006090</v>
      </c>
      <c r="E10158">
        <f t="shared" si="317"/>
        <v>8036023</v>
      </c>
    </row>
    <row r="10159" spans="1:5">
      <c r="A10159">
        <v>8006099</v>
      </c>
      <c r="B10159">
        <v>8036024</v>
      </c>
      <c r="C10159" s="293">
        <v>159300000</v>
      </c>
      <c r="D10159">
        <f t="shared" si="316"/>
        <v>8006099</v>
      </c>
      <c r="E10159">
        <f t="shared" si="317"/>
        <v>8036024</v>
      </c>
    </row>
    <row r="10160" spans="1:5">
      <c r="A10160">
        <v>8001104</v>
      </c>
      <c r="B10160">
        <v>8037001</v>
      </c>
      <c r="C10160" s="293">
        <v>74500000</v>
      </c>
      <c r="D10160">
        <f t="shared" si="316"/>
        <v>8001104</v>
      </c>
      <c r="E10160">
        <f t="shared" si="317"/>
        <v>8037001</v>
      </c>
    </row>
    <row r="10161" spans="1:5">
      <c r="A10161">
        <v>8001105</v>
      </c>
      <c r="B10161">
        <v>8037002</v>
      </c>
      <c r="C10161" s="293">
        <v>75600000</v>
      </c>
      <c r="D10161">
        <f t="shared" si="316"/>
        <v>8001105</v>
      </c>
      <c r="E10161">
        <f t="shared" si="317"/>
        <v>8037002</v>
      </c>
    </row>
    <row r="10162" spans="1:5">
      <c r="A10162">
        <v>8001110</v>
      </c>
      <c r="B10162">
        <v>8037003</v>
      </c>
      <c r="C10162" s="293">
        <v>57700000</v>
      </c>
      <c r="D10162">
        <f t="shared" si="316"/>
        <v>8001110</v>
      </c>
      <c r="E10162">
        <f t="shared" si="317"/>
        <v>8037003</v>
      </c>
    </row>
    <row r="10163" spans="1:5">
      <c r="A10163">
        <v>8002021</v>
      </c>
      <c r="B10163">
        <v>8037004</v>
      </c>
      <c r="C10163" s="293">
        <v>63700000</v>
      </c>
      <c r="D10163">
        <f t="shared" si="316"/>
        <v>8002021</v>
      </c>
      <c r="E10163">
        <f t="shared" si="317"/>
        <v>8037004</v>
      </c>
    </row>
    <row r="10164" spans="1:5">
      <c r="A10164">
        <v>8002036</v>
      </c>
      <c r="B10164">
        <v>8037005</v>
      </c>
      <c r="C10164" s="293">
        <v>61300000</v>
      </c>
      <c r="D10164">
        <f t="shared" si="316"/>
        <v>8002036</v>
      </c>
      <c r="E10164">
        <f t="shared" si="317"/>
        <v>8037005</v>
      </c>
    </row>
    <row r="10165" spans="1:5">
      <c r="A10165">
        <v>8002123</v>
      </c>
      <c r="B10165">
        <v>8037006</v>
      </c>
      <c r="C10165" s="293">
        <v>75800000</v>
      </c>
      <c r="D10165">
        <f t="shared" si="316"/>
        <v>8002123</v>
      </c>
      <c r="E10165">
        <f t="shared" si="317"/>
        <v>8037006</v>
      </c>
    </row>
    <row r="10166" spans="1:5">
      <c r="A10166">
        <v>8002124</v>
      </c>
      <c r="B10166">
        <v>8037007</v>
      </c>
      <c r="C10166" s="293">
        <v>76000000</v>
      </c>
      <c r="D10166">
        <f t="shared" si="316"/>
        <v>8002124</v>
      </c>
      <c r="E10166">
        <f t="shared" si="317"/>
        <v>8037007</v>
      </c>
    </row>
    <row r="10167" spans="1:5">
      <c r="A10167">
        <v>8002181</v>
      </c>
      <c r="B10167">
        <v>8037008</v>
      </c>
      <c r="C10167" s="293">
        <v>65100000</v>
      </c>
      <c r="D10167">
        <f t="shared" si="316"/>
        <v>8002181</v>
      </c>
      <c r="E10167">
        <f t="shared" si="317"/>
        <v>8037008</v>
      </c>
    </row>
    <row r="10168" spans="1:5">
      <c r="A10168">
        <v>8002190</v>
      </c>
      <c r="B10168">
        <v>8037009</v>
      </c>
      <c r="C10168" s="293">
        <v>74500000</v>
      </c>
      <c r="D10168">
        <f t="shared" si="316"/>
        <v>8002190</v>
      </c>
      <c r="E10168">
        <f t="shared" si="317"/>
        <v>8037009</v>
      </c>
    </row>
    <row r="10169" spans="1:5">
      <c r="A10169">
        <v>8002215</v>
      </c>
      <c r="B10169">
        <v>8037010</v>
      </c>
      <c r="C10169" s="293">
        <v>76300000</v>
      </c>
      <c r="D10169">
        <f t="shared" si="316"/>
        <v>8002215</v>
      </c>
      <c r="E10169">
        <f t="shared" si="317"/>
        <v>8037010</v>
      </c>
    </row>
    <row r="10170" spans="1:5">
      <c r="A10170">
        <v>8006027</v>
      </c>
      <c r="B10170">
        <v>8037011</v>
      </c>
      <c r="C10170" s="293">
        <v>76800000</v>
      </c>
      <c r="D10170">
        <f t="shared" si="316"/>
        <v>8006027</v>
      </c>
      <c r="E10170">
        <f t="shared" si="317"/>
        <v>8037011</v>
      </c>
    </row>
    <row r="10171" spans="1:5">
      <c r="A10171">
        <v>8006028</v>
      </c>
      <c r="B10171">
        <v>8037012</v>
      </c>
      <c r="C10171" s="293">
        <v>65400000</v>
      </c>
      <c r="D10171">
        <f t="shared" si="316"/>
        <v>8006028</v>
      </c>
      <c r="E10171">
        <f t="shared" si="317"/>
        <v>8037012</v>
      </c>
    </row>
    <row r="10172" spans="1:5">
      <c r="A10172">
        <v>8006029</v>
      </c>
      <c r="B10172">
        <v>8037013</v>
      </c>
      <c r="C10172" s="293">
        <v>83400000</v>
      </c>
      <c r="D10172">
        <f t="shared" si="316"/>
        <v>8006029</v>
      </c>
      <c r="E10172">
        <f t="shared" si="317"/>
        <v>8037013</v>
      </c>
    </row>
    <row r="10173" spans="1:5">
      <c r="A10173">
        <v>8006041</v>
      </c>
      <c r="B10173">
        <v>8037014</v>
      </c>
      <c r="C10173" s="293">
        <v>88400000</v>
      </c>
      <c r="D10173">
        <f t="shared" si="316"/>
        <v>8006041</v>
      </c>
      <c r="E10173">
        <f t="shared" si="317"/>
        <v>8037014</v>
      </c>
    </row>
    <row r="10174" spans="1:5">
      <c r="A10174">
        <v>8006043</v>
      </c>
      <c r="B10174">
        <v>8037015</v>
      </c>
      <c r="C10174" s="293">
        <v>99900000</v>
      </c>
      <c r="D10174">
        <f t="shared" si="316"/>
        <v>8006043</v>
      </c>
      <c r="E10174">
        <f t="shared" si="317"/>
        <v>8037015</v>
      </c>
    </row>
    <row r="10175" spans="1:5">
      <c r="A10175">
        <v>8006046</v>
      </c>
      <c r="B10175">
        <v>8037016</v>
      </c>
      <c r="C10175" s="293">
        <v>175000000</v>
      </c>
      <c r="D10175">
        <f t="shared" si="316"/>
        <v>8006046</v>
      </c>
      <c r="E10175">
        <f t="shared" si="317"/>
        <v>8037016</v>
      </c>
    </row>
    <row r="10176" spans="1:5">
      <c r="A10176">
        <v>8006072</v>
      </c>
      <c r="B10176">
        <v>8037017</v>
      </c>
      <c r="C10176" s="293">
        <v>177300000</v>
      </c>
      <c r="D10176">
        <f t="shared" si="316"/>
        <v>8006072</v>
      </c>
      <c r="E10176">
        <f t="shared" si="317"/>
        <v>8037017</v>
      </c>
    </row>
    <row r="10177" spans="1:5">
      <c r="A10177">
        <v>8006075</v>
      </c>
      <c r="B10177">
        <v>8037018</v>
      </c>
      <c r="C10177" s="293">
        <v>183500000</v>
      </c>
      <c r="D10177">
        <f t="shared" si="316"/>
        <v>8006075</v>
      </c>
      <c r="E10177">
        <f t="shared" si="317"/>
        <v>8037018</v>
      </c>
    </row>
    <row r="10178" spans="1:5">
      <c r="A10178">
        <v>8006076</v>
      </c>
      <c r="B10178">
        <v>8037019</v>
      </c>
      <c r="C10178" s="293">
        <v>177500000</v>
      </c>
      <c r="D10178">
        <f t="shared" si="316"/>
        <v>8006076</v>
      </c>
      <c r="E10178">
        <f t="shared" si="317"/>
        <v>8037019</v>
      </c>
    </row>
    <row r="10179" spans="1:5">
      <c r="A10179">
        <v>8006084</v>
      </c>
      <c r="B10179">
        <v>8037020</v>
      </c>
      <c r="C10179" s="293">
        <v>189500000</v>
      </c>
      <c r="D10179">
        <f t="shared" ref="D10179:D10242" si="318">+A10179*1</f>
        <v>8006084</v>
      </c>
      <c r="E10179">
        <f t="shared" ref="E10179:E10242" si="319">+B10179*1</f>
        <v>8037020</v>
      </c>
    </row>
    <row r="10180" spans="1:5">
      <c r="A10180">
        <v>8006085</v>
      </c>
      <c r="B10180">
        <v>8037021</v>
      </c>
      <c r="C10180" s="293">
        <v>195900000</v>
      </c>
      <c r="D10180">
        <f t="shared" si="318"/>
        <v>8006085</v>
      </c>
      <c r="E10180">
        <f t="shared" si="319"/>
        <v>8037021</v>
      </c>
    </row>
    <row r="10181" spans="1:5">
      <c r="A10181">
        <v>8006086</v>
      </c>
      <c r="B10181">
        <v>8037022</v>
      </c>
      <c r="C10181" s="293">
        <v>243900000</v>
      </c>
      <c r="D10181">
        <f t="shared" si="318"/>
        <v>8006086</v>
      </c>
      <c r="E10181">
        <f t="shared" si="319"/>
        <v>8037022</v>
      </c>
    </row>
    <row r="10182" spans="1:5">
      <c r="A10182">
        <v>8006087</v>
      </c>
      <c r="B10182">
        <v>8037023</v>
      </c>
      <c r="C10182" s="293">
        <v>222800000</v>
      </c>
      <c r="D10182">
        <f t="shared" si="318"/>
        <v>8006087</v>
      </c>
      <c r="E10182">
        <f t="shared" si="319"/>
        <v>8037023</v>
      </c>
    </row>
    <row r="10183" spans="1:5">
      <c r="A10183">
        <v>8001120</v>
      </c>
      <c r="B10183">
        <v>8040001</v>
      </c>
      <c r="C10183" s="293">
        <v>61500000</v>
      </c>
      <c r="D10183">
        <f t="shared" si="318"/>
        <v>8001120</v>
      </c>
      <c r="E10183">
        <f t="shared" si="319"/>
        <v>8040001</v>
      </c>
    </row>
    <row r="10184" spans="1:5">
      <c r="A10184">
        <v>8001121</v>
      </c>
      <c r="B10184">
        <v>8040002</v>
      </c>
      <c r="C10184" s="293">
        <v>35500000</v>
      </c>
      <c r="D10184">
        <f t="shared" si="318"/>
        <v>8001121</v>
      </c>
      <c r="E10184">
        <f t="shared" si="319"/>
        <v>8040002</v>
      </c>
    </row>
    <row r="10185" spans="1:5">
      <c r="A10185">
        <v>8001125</v>
      </c>
      <c r="B10185">
        <v>8040003</v>
      </c>
      <c r="C10185" s="293">
        <v>62200000</v>
      </c>
      <c r="D10185">
        <f t="shared" si="318"/>
        <v>8001125</v>
      </c>
      <c r="E10185">
        <f t="shared" si="319"/>
        <v>8040003</v>
      </c>
    </row>
    <row r="10186" spans="1:5">
      <c r="A10186">
        <v>8002041</v>
      </c>
      <c r="B10186">
        <v>8040004</v>
      </c>
      <c r="C10186" s="293">
        <v>23900000</v>
      </c>
      <c r="D10186">
        <f t="shared" si="318"/>
        <v>8002041</v>
      </c>
      <c r="E10186">
        <f t="shared" si="319"/>
        <v>8040004</v>
      </c>
    </row>
    <row r="10187" spans="1:5">
      <c r="A10187">
        <v>8002069</v>
      </c>
      <c r="B10187">
        <v>8040005</v>
      </c>
      <c r="C10187" s="293">
        <v>62000000</v>
      </c>
      <c r="D10187">
        <f t="shared" si="318"/>
        <v>8002069</v>
      </c>
      <c r="E10187">
        <f t="shared" si="319"/>
        <v>8040005</v>
      </c>
    </row>
    <row r="10188" spans="1:5">
      <c r="A10188">
        <v>8002090</v>
      </c>
      <c r="B10188">
        <v>8040006</v>
      </c>
      <c r="C10188" s="293">
        <v>62000000</v>
      </c>
      <c r="D10188">
        <f t="shared" si="318"/>
        <v>8002090</v>
      </c>
      <c r="E10188">
        <f t="shared" si="319"/>
        <v>8040006</v>
      </c>
    </row>
    <row r="10189" spans="1:5">
      <c r="A10189">
        <v>8002189</v>
      </c>
      <c r="B10189">
        <v>8040007</v>
      </c>
      <c r="C10189" s="293">
        <v>25900000</v>
      </c>
      <c r="D10189">
        <f t="shared" si="318"/>
        <v>8002189</v>
      </c>
      <c r="E10189">
        <f t="shared" si="319"/>
        <v>8040007</v>
      </c>
    </row>
    <row r="10190" spans="1:5">
      <c r="A10190">
        <v>8006047</v>
      </c>
      <c r="B10190">
        <v>8040008</v>
      </c>
      <c r="C10190" s="293">
        <v>147300000</v>
      </c>
      <c r="D10190">
        <f t="shared" si="318"/>
        <v>8006047</v>
      </c>
      <c r="E10190">
        <f t="shared" si="319"/>
        <v>8040008</v>
      </c>
    </row>
    <row r="10191" spans="1:5">
      <c r="A10191">
        <v>8007001</v>
      </c>
      <c r="B10191">
        <v>8040009</v>
      </c>
      <c r="C10191" s="293">
        <v>62700000</v>
      </c>
      <c r="D10191">
        <f t="shared" si="318"/>
        <v>8007001</v>
      </c>
      <c r="E10191">
        <f t="shared" si="319"/>
        <v>8040009</v>
      </c>
    </row>
    <row r="10192" spans="1:5">
      <c r="A10192">
        <v>8007002</v>
      </c>
      <c r="B10192">
        <v>8040010</v>
      </c>
      <c r="C10192" s="293">
        <v>63600000</v>
      </c>
      <c r="D10192">
        <f t="shared" si="318"/>
        <v>8007002</v>
      </c>
      <c r="E10192">
        <f t="shared" si="319"/>
        <v>8040010</v>
      </c>
    </row>
    <row r="10193" spans="1:5">
      <c r="A10193">
        <v>8007003</v>
      </c>
      <c r="B10193">
        <v>8040011</v>
      </c>
      <c r="C10193" s="293">
        <v>57000000</v>
      </c>
      <c r="D10193">
        <f t="shared" si="318"/>
        <v>8007003</v>
      </c>
      <c r="E10193">
        <f t="shared" si="319"/>
        <v>8040011</v>
      </c>
    </row>
    <row r="10194" spans="1:5">
      <c r="A10194">
        <v>8007004</v>
      </c>
      <c r="B10194">
        <v>8040012</v>
      </c>
      <c r="C10194" s="293">
        <v>57300000</v>
      </c>
      <c r="D10194">
        <f t="shared" si="318"/>
        <v>8007004</v>
      </c>
      <c r="E10194">
        <f t="shared" si="319"/>
        <v>8040012</v>
      </c>
    </row>
    <row r="10195" spans="1:5">
      <c r="A10195">
        <v>8007005</v>
      </c>
      <c r="B10195">
        <v>8040013</v>
      </c>
      <c r="C10195" s="293">
        <v>48300000</v>
      </c>
      <c r="D10195">
        <f t="shared" si="318"/>
        <v>8007005</v>
      </c>
      <c r="E10195">
        <f t="shared" si="319"/>
        <v>8040013</v>
      </c>
    </row>
    <row r="10196" spans="1:5">
      <c r="A10196">
        <v>8007009</v>
      </c>
      <c r="B10196">
        <v>8040014</v>
      </c>
      <c r="C10196" s="293">
        <v>62700000</v>
      </c>
      <c r="D10196">
        <f t="shared" si="318"/>
        <v>8007009</v>
      </c>
      <c r="E10196">
        <f t="shared" si="319"/>
        <v>8040014</v>
      </c>
    </row>
    <row r="10197" spans="1:5">
      <c r="A10197">
        <v>8007012</v>
      </c>
      <c r="B10197">
        <v>8040015</v>
      </c>
      <c r="C10197" s="293">
        <v>63500000</v>
      </c>
      <c r="D10197">
        <f t="shared" si="318"/>
        <v>8007012</v>
      </c>
      <c r="E10197">
        <f t="shared" si="319"/>
        <v>8040015</v>
      </c>
    </row>
    <row r="10198" spans="1:5">
      <c r="A10198">
        <v>8007014</v>
      </c>
      <c r="B10198">
        <v>8040016</v>
      </c>
      <c r="C10198" s="293">
        <v>61400000</v>
      </c>
      <c r="D10198">
        <f t="shared" si="318"/>
        <v>8007014</v>
      </c>
      <c r="E10198">
        <f t="shared" si="319"/>
        <v>8040016</v>
      </c>
    </row>
    <row r="10199" spans="1:5">
      <c r="A10199">
        <v>8007016</v>
      </c>
      <c r="B10199">
        <v>8040017</v>
      </c>
      <c r="C10199" s="293">
        <v>136800000</v>
      </c>
      <c r="D10199">
        <f t="shared" si="318"/>
        <v>8007016</v>
      </c>
      <c r="E10199">
        <f t="shared" si="319"/>
        <v>8040017</v>
      </c>
    </row>
    <row r="10200" spans="1:5">
      <c r="A10200">
        <v>8007019</v>
      </c>
      <c r="B10200">
        <v>8040018</v>
      </c>
      <c r="C10200" s="293">
        <v>61300000</v>
      </c>
      <c r="D10200">
        <f t="shared" si="318"/>
        <v>8007019</v>
      </c>
      <c r="E10200">
        <f t="shared" si="319"/>
        <v>8040018</v>
      </c>
    </row>
    <row r="10201" spans="1:5">
      <c r="A10201">
        <v>8013001</v>
      </c>
      <c r="B10201">
        <v>8040019</v>
      </c>
      <c r="C10201" s="293">
        <v>6900000</v>
      </c>
      <c r="D10201">
        <f t="shared" si="318"/>
        <v>8013001</v>
      </c>
      <c r="E10201">
        <f t="shared" si="319"/>
        <v>8040019</v>
      </c>
    </row>
    <row r="10202" spans="1:5">
      <c r="A10202">
        <v>8013003</v>
      </c>
      <c r="B10202">
        <v>8040020</v>
      </c>
      <c r="C10202" s="293">
        <v>16200000</v>
      </c>
      <c r="D10202">
        <f t="shared" si="318"/>
        <v>8013003</v>
      </c>
      <c r="E10202">
        <f t="shared" si="319"/>
        <v>8040020</v>
      </c>
    </row>
    <row r="10203" spans="1:5">
      <c r="A10203">
        <v>8007020</v>
      </c>
      <c r="B10203">
        <v>8040021</v>
      </c>
      <c r="C10203" s="293">
        <v>79500000</v>
      </c>
      <c r="D10203">
        <f t="shared" si="318"/>
        <v>8007020</v>
      </c>
      <c r="E10203">
        <f t="shared" si="319"/>
        <v>8040021</v>
      </c>
    </row>
    <row r="10204" spans="1:5">
      <c r="A10204">
        <v>8007028</v>
      </c>
      <c r="B10204">
        <v>8040022</v>
      </c>
      <c r="C10204" s="293">
        <v>79500000</v>
      </c>
      <c r="D10204">
        <f t="shared" si="318"/>
        <v>8007028</v>
      </c>
      <c r="E10204">
        <f t="shared" si="319"/>
        <v>8040022</v>
      </c>
    </row>
    <row r="10205" spans="1:5">
      <c r="A10205">
        <v>8007006</v>
      </c>
      <c r="B10205">
        <v>8041001</v>
      </c>
      <c r="C10205" s="293">
        <v>122700000</v>
      </c>
      <c r="D10205">
        <f t="shared" si="318"/>
        <v>8007006</v>
      </c>
      <c r="E10205">
        <f t="shared" si="319"/>
        <v>8041001</v>
      </c>
    </row>
    <row r="10206" spans="1:5">
      <c r="A10206">
        <v>8007007</v>
      </c>
      <c r="B10206">
        <v>8041002</v>
      </c>
      <c r="C10206" s="293">
        <v>117000000</v>
      </c>
      <c r="D10206">
        <f t="shared" si="318"/>
        <v>8007007</v>
      </c>
      <c r="E10206">
        <f t="shared" si="319"/>
        <v>8041002</v>
      </c>
    </row>
    <row r="10207" spans="1:5">
      <c r="A10207">
        <v>8007008</v>
      </c>
      <c r="B10207">
        <v>8041003</v>
      </c>
      <c r="C10207" s="293">
        <v>119100000</v>
      </c>
      <c r="D10207">
        <f t="shared" si="318"/>
        <v>8007008</v>
      </c>
      <c r="E10207">
        <f t="shared" si="319"/>
        <v>8041003</v>
      </c>
    </row>
    <row r="10208" spans="1:5">
      <c r="A10208">
        <v>8007010</v>
      </c>
      <c r="B10208">
        <v>8041004</v>
      </c>
      <c r="C10208" s="293">
        <v>109400000</v>
      </c>
      <c r="D10208">
        <f t="shared" si="318"/>
        <v>8007010</v>
      </c>
      <c r="E10208">
        <f t="shared" si="319"/>
        <v>8041004</v>
      </c>
    </row>
    <row r="10209" spans="1:5">
      <c r="A10209">
        <v>8007011</v>
      </c>
      <c r="B10209">
        <v>8041005</v>
      </c>
      <c r="C10209" s="293">
        <v>79200000</v>
      </c>
      <c r="D10209">
        <f t="shared" si="318"/>
        <v>8007011</v>
      </c>
      <c r="E10209">
        <f t="shared" si="319"/>
        <v>8041005</v>
      </c>
    </row>
    <row r="10210" spans="1:5">
      <c r="A10210">
        <v>8007013</v>
      </c>
      <c r="B10210">
        <v>8041006</v>
      </c>
      <c r="C10210" s="293">
        <v>89500000</v>
      </c>
      <c r="D10210">
        <f t="shared" si="318"/>
        <v>8007013</v>
      </c>
      <c r="E10210">
        <f t="shared" si="319"/>
        <v>8041006</v>
      </c>
    </row>
    <row r="10211" spans="1:5">
      <c r="A10211">
        <v>8007015</v>
      </c>
      <c r="B10211">
        <v>8041007</v>
      </c>
      <c r="C10211" s="293">
        <v>154900000</v>
      </c>
      <c r="D10211">
        <f t="shared" si="318"/>
        <v>8007015</v>
      </c>
      <c r="E10211">
        <f t="shared" si="319"/>
        <v>8041007</v>
      </c>
    </row>
    <row r="10212" spans="1:5">
      <c r="A10212">
        <v>8007017</v>
      </c>
      <c r="B10212">
        <v>8041008</v>
      </c>
      <c r="C10212" s="293">
        <v>158900000</v>
      </c>
      <c r="D10212">
        <f t="shared" si="318"/>
        <v>8007017</v>
      </c>
      <c r="E10212">
        <f t="shared" si="319"/>
        <v>8041008</v>
      </c>
    </row>
    <row r="10213" spans="1:5">
      <c r="A10213">
        <v>8007018</v>
      </c>
      <c r="B10213">
        <v>8041009</v>
      </c>
      <c r="C10213" s="293">
        <v>164900000</v>
      </c>
      <c r="D10213">
        <f t="shared" si="318"/>
        <v>8007018</v>
      </c>
      <c r="E10213">
        <f t="shared" si="319"/>
        <v>8041009</v>
      </c>
    </row>
    <row r="10214" spans="1:5">
      <c r="A10214">
        <v>8007021</v>
      </c>
      <c r="B10214">
        <v>8041010</v>
      </c>
      <c r="C10214" s="293">
        <v>166000000</v>
      </c>
      <c r="D10214">
        <f t="shared" si="318"/>
        <v>8007021</v>
      </c>
      <c r="E10214">
        <f t="shared" si="319"/>
        <v>8041010</v>
      </c>
    </row>
    <row r="10215" spans="1:5">
      <c r="A10215">
        <v>8007022</v>
      </c>
      <c r="B10215">
        <v>8041011</v>
      </c>
      <c r="C10215" s="293">
        <v>190000000</v>
      </c>
      <c r="D10215">
        <f t="shared" si="318"/>
        <v>8007022</v>
      </c>
      <c r="E10215">
        <f t="shared" si="319"/>
        <v>8041011</v>
      </c>
    </row>
    <row r="10216" spans="1:5">
      <c r="A10216">
        <v>8007023</v>
      </c>
      <c r="B10216">
        <v>8041012</v>
      </c>
      <c r="C10216" s="293">
        <v>209000000</v>
      </c>
      <c r="D10216">
        <f t="shared" si="318"/>
        <v>8007023</v>
      </c>
      <c r="E10216">
        <f t="shared" si="319"/>
        <v>8041012</v>
      </c>
    </row>
    <row r="10217" spans="1:5">
      <c r="A10217">
        <v>8007024</v>
      </c>
      <c r="B10217">
        <v>8041013</v>
      </c>
      <c r="C10217" s="293">
        <v>183500000</v>
      </c>
      <c r="D10217">
        <f t="shared" si="318"/>
        <v>8007024</v>
      </c>
      <c r="E10217">
        <f t="shared" si="319"/>
        <v>8041013</v>
      </c>
    </row>
    <row r="10218" spans="1:5">
      <c r="A10218">
        <v>8007025</v>
      </c>
      <c r="B10218">
        <v>8041014</v>
      </c>
      <c r="C10218" s="293">
        <v>177500000</v>
      </c>
      <c r="D10218">
        <f t="shared" si="318"/>
        <v>8007025</v>
      </c>
      <c r="E10218">
        <f t="shared" si="319"/>
        <v>8041014</v>
      </c>
    </row>
    <row r="10219" spans="1:5">
      <c r="A10219">
        <v>8007026</v>
      </c>
      <c r="B10219">
        <v>8041015</v>
      </c>
      <c r="C10219" s="293">
        <v>260100000</v>
      </c>
      <c r="D10219">
        <f t="shared" si="318"/>
        <v>8007026</v>
      </c>
      <c r="E10219">
        <f t="shared" si="319"/>
        <v>8041015</v>
      </c>
    </row>
    <row r="10220" spans="1:5">
      <c r="A10220">
        <v>8007027</v>
      </c>
      <c r="B10220">
        <v>8041016</v>
      </c>
      <c r="C10220" s="293">
        <v>65800000</v>
      </c>
      <c r="D10220">
        <f t="shared" si="318"/>
        <v>8007027</v>
      </c>
      <c r="E10220">
        <f t="shared" si="319"/>
        <v>8041016</v>
      </c>
    </row>
    <row r="10221" spans="1:5">
      <c r="A10221">
        <v>8007029</v>
      </c>
      <c r="B10221">
        <v>8041017</v>
      </c>
      <c r="C10221" s="293">
        <v>177500000</v>
      </c>
      <c r="D10221">
        <f t="shared" si="318"/>
        <v>8007029</v>
      </c>
      <c r="E10221">
        <f t="shared" si="319"/>
        <v>8041017</v>
      </c>
    </row>
    <row r="10222" spans="1:5">
      <c r="A10222">
        <v>8007030</v>
      </c>
      <c r="B10222">
        <v>8041018</v>
      </c>
      <c r="C10222" s="293">
        <v>183500000</v>
      </c>
      <c r="D10222">
        <f t="shared" si="318"/>
        <v>8007030</v>
      </c>
      <c r="E10222">
        <f t="shared" si="319"/>
        <v>8041018</v>
      </c>
    </row>
    <row r="10223" spans="1:5">
      <c r="A10223">
        <v>8007031</v>
      </c>
      <c r="B10223">
        <v>8041019</v>
      </c>
      <c r="C10223" s="293">
        <v>190000000</v>
      </c>
      <c r="D10223">
        <f t="shared" si="318"/>
        <v>8007031</v>
      </c>
      <c r="E10223">
        <f t="shared" si="319"/>
        <v>8041019</v>
      </c>
    </row>
    <row r="10224" spans="1:5">
      <c r="A10224">
        <v>8007032</v>
      </c>
      <c r="B10224">
        <v>8041020</v>
      </c>
      <c r="C10224" s="293">
        <v>209000000</v>
      </c>
      <c r="D10224">
        <f t="shared" si="318"/>
        <v>8007032</v>
      </c>
      <c r="E10224">
        <f t="shared" si="319"/>
        <v>8041020</v>
      </c>
    </row>
    <row r="10225" spans="1:5">
      <c r="A10225">
        <v>8007033</v>
      </c>
      <c r="B10225">
        <v>8041021</v>
      </c>
      <c r="C10225" s="293">
        <v>196000000</v>
      </c>
      <c r="D10225">
        <f t="shared" si="318"/>
        <v>8007033</v>
      </c>
      <c r="E10225">
        <f t="shared" si="319"/>
        <v>8041021</v>
      </c>
    </row>
    <row r="10226" spans="1:5">
      <c r="A10226">
        <v>8007034</v>
      </c>
      <c r="B10226">
        <v>8041022</v>
      </c>
      <c r="C10226" s="293">
        <v>196000000</v>
      </c>
      <c r="D10226">
        <f t="shared" si="318"/>
        <v>8007034</v>
      </c>
      <c r="E10226">
        <f t="shared" si="319"/>
        <v>8041022</v>
      </c>
    </row>
    <row r="10227" spans="1:5">
      <c r="A10227">
        <v>8007035</v>
      </c>
      <c r="B10227">
        <v>8041023</v>
      </c>
      <c r="C10227" s="293">
        <v>206000000</v>
      </c>
      <c r="D10227">
        <f t="shared" si="318"/>
        <v>8007035</v>
      </c>
      <c r="E10227">
        <f t="shared" si="319"/>
        <v>8041023</v>
      </c>
    </row>
    <row r="10228" spans="1:5">
      <c r="A10228">
        <v>8007036</v>
      </c>
      <c r="B10228">
        <v>8041024</v>
      </c>
      <c r="C10228" s="293">
        <v>206000000</v>
      </c>
      <c r="D10228">
        <f t="shared" si="318"/>
        <v>8007036</v>
      </c>
      <c r="E10228">
        <f t="shared" si="319"/>
        <v>8041024</v>
      </c>
    </row>
    <row r="10229" spans="1:5">
      <c r="A10229">
        <v>8007037</v>
      </c>
      <c r="B10229">
        <v>8041025</v>
      </c>
      <c r="C10229" s="293">
        <v>159000000</v>
      </c>
      <c r="D10229">
        <f t="shared" si="318"/>
        <v>8007037</v>
      </c>
      <c r="E10229">
        <f t="shared" si="319"/>
        <v>8041025</v>
      </c>
    </row>
    <row r="10230" spans="1:5">
      <c r="A10230">
        <v>8007038</v>
      </c>
      <c r="B10230">
        <v>8041026</v>
      </c>
      <c r="C10230" s="293">
        <v>159000000</v>
      </c>
      <c r="D10230">
        <f t="shared" si="318"/>
        <v>8007038</v>
      </c>
      <c r="E10230">
        <f t="shared" si="319"/>
        <v>8041026</v>
      </c>
    </row>
    <row r="10231" spans="1:5">
      <c r="A10231">
        <v>8007039</v>
      </c>
      <c r="B10231">
        <v>8041027</v>
      </c>
      <c r="C10231" s="293">
        <v>159000000</v>
      </c>
      <c r="D10231">
        <f t="shared" si="318"/>
        <v>8007039</v>
      </c>
      <c r="E10231">
        <f t="shared" si="319"/>
        <v>8041027</v>
      </c>
    </row>
    <row r="10232" spans="1:5">
      <c r="A10232">
        <v>8007040</v>
      </c>
      <c r="B10232">
        <v>8041028</v>
      </c>
      <c r="C10232" s="293">
        <v>159000000</v>
      </c>
      <c r="D10232">
        <f t="shared" si="318"/>
        <v>8007040</v>
      </c>
      <c r="E10232">
        <f t="shared" si="319"/>
        <v>8041028</v>
      </c>
    </row>
    <row r="10233" spans="1:5">
      <c r="A10233">
        <v>8021001</v>
      </c>
      <c r="B10233">
        <v>8042001</v>
      </c>
      <c r="C10233" s="293">
        <v>85500000</v>
      </c>
      <c r="D10233">
        <f t="shared" si="318"/>
        <v>8021001</v>
      </c>
      <c r="E10233">
        <f t="shared" si="319"/>
        <v>8042001</v>
      </c>
    </row>
    <row r="10234" spans="1:5">
      <c r="A10234">
        <v>8021002</v>
      </c>
      <c r="B10234">
        <v>8042002</v>
      </c>
      <c r="C10234" s="293">
        <v>89400000</v>
      </c>
      <c r="D10234">
        <f t="shared" si="318"/>
        <v>8021002</v>
      </c>
      <c r="E10234">
        <f t="shared" si="319"/>
        <v>8042002</v>
      </c>
    </row>
    <row r="10235" spans="1:5">
      <c r="A10235">
        <v>8021003</v>
      </c>
      <c r="B10235">
        <v>8042003</v>
      </c>
      <c r="C10235" s="293">
        <v>220000000</v>
      </c>
      <c r="D10235">
        <f t="shared" si="318"/>
        <v>8021003</v>
      </c>
      <c r="E10235">
        <f t="shared" si="319"/>
        <v>8042003</v>
      </c>
    </row>
    <row r="10236" spans="1:5">
      <c r="A10236">
        <v>8021004</v>
      </c>
      <c r="B10236">
        <v>8042004</v>
      </c>
      <c r="C10236" s="293">
        <v>240000000</v>
      </c>
      <c r="D10236">
        <f t="shared" si="318"/>
        <v>8021004</v>
      </c>
      <c r="E10236">
        <f t="shared" si="319"/>
        <v>8042004</v>
      </c>
    </row>
    <row r="10237" spans="1:5">
      <c r="A10237">
        <v>8021005</v>
      </c>
      <c r="B10237">
        <v>8042005</v>
      </c>
      <c r="C10237" s="293">
        <v>102600000</v>
      </c>
      <c r="D10237">
        <f t="shared" si="318"/>
        <v>8021005</v>
      </c>
      <c r="E10237">
        <f t="shared" si="319"/>
        <v>8042005</v>
      </c>
    </row>
    <row r="10238" spans="1:5">
      <c r="A10238">
        <v>8021006</v>
      </c>
      <c r="B10238">
        <v>8042006</v>
      </c>
      <c r="C10238" s="293">
        <v>105600000</v>
      </c>
      <c r="D10238">
        <f t="shared" si="318"/>
        <v>8021006</v>
      </c>
      <c r="E10238">
        <f t="shared" si="319"/>
        <v>8042006</v>
      </c>
    </row>
    <row r="10239" spans="1:5">
      <c r="A10239">
        <v>8021007</v>
      </c>
      <c r="B10239">
        <v>8042007</v>
      </c>
      <c r="C10239" s="293">
        <v>201000000</v>
      </c>
      <c r="D10239">
        <f t="shared" si="318"/>
        <v>8021007</v>
      </c>
      <c r="E10239">
        <f t="shared" si="319"/>
        <v>8042007</v>
      </c>
    </row>
    <row r="10240" spans="1:5">
      <c r="A10240">
        <v>8021008</v>
      </c>
      <c r="B10240">
        <v>8042008</v>
      </c>
      <c r="C10240" s="293">
        <v>103300000</v>
      </c>
      <c r="D10240">
        <f t="shared" si="318"/>
        <v>8021008</v>
      </c>
      <c r="E10240">
        <f t="shared" si="319"/>
        <v>8042008</v>
      </c>
    </row>
    <row r="10241" spans="1:5">
      <c r="A10241">
        <v>8021009</v>
      </c>
      <c r="B10241">
        <v>8042009</v>
      </c>
      <c r="C10241" s="293">
        <v>107400000</v>
      </c>
      <c r="D10241">
        <f t="shared" si="318"/>
        <v>8021009</v>
      </c>
      <c r="E10241">
        <f t="shared" si="319"/>
        <v>8042009</v>
      </c>
    </row>
    <row r="10242" spans="1:5">
      <c r="A10242">
        <v>8021010</v>
      </c>
      <c r="B10242">
        <v>8042010</v>
      </c>
      <c r="C10242" s="293">
        <v>113500000</v>
      </c>
      <c r="D10242">
        <f t="shared" si="318"/>
        <v>8021010</v>
      </c>
      <c r="E10242">
        <f t="shared" si="319"/>
        <v>8042010</v>
      </c>
    </row>
    <row r="10243" spans="1:5">
      <c r="A10243">
        <v>8021011</v>
      </c>
      <c r="B10243">
        <v>8042011</v>
      </c>
      <c r="C10243" s="293">
        <v>114000000</v>
      </c>
      <c r="D10243">
        <f t="shared" ref="D10243:D10306" si="320">+A10243*1</f>
        <v>8021011</v>
      </c>
      <c r="E10243">
        <f t="shared" ref="E10243:E10306" si="321">+B10243*1</f>
        <v>8042011</v>
      </c>
    </row>
    <row r="10244" spans="1:5">
      <c r="A10244">
        <v>8021012</v>
      </c>
      <c r="B10244">
        <v>8042012</v>
      </c>
      <c r="C10244" s="293">
        <v>117900000</v>
      </c>
      <c r="D10244">
        <f t="shared" si="320"/>
        <v>8021012</v>
      </c>
      <c r="E10244">
        <f t="shared" si="321"/>
        <v>8042012</v>
      </c>
    </row>
    <row r="10245" spans="1:5">
      <c r="A10245">
        <v>8021013</v>
      </c>
      <c r="B10245">
        <v>8042013</v>
      </c>
      <c r="C10245" s="293">
        <v>67200000</v>
      </c>
      <c r="D10245">
        <f t="shared" si="320"/>
        <v>8021013</v>
      </c>
      <c r="E10245">
        <f t="shared" si="321"/>
        <v>8042013</v>
      </c>
    </row>
    <row r="10246" spans="1:5">
      <c r="A10246">
        <v>8021014</v>
      </c>
      <c r="B10246">
        <v>8042014</v>
      </c>
      <c r="C10246" s="293">
        <v>102200000</v>
      </c>
      <c r="D10246">
        <f t="shared" si="320"/>
        <v>8021014</v>
      </c>
      <c r="E10246">
        <f t="shared" si="321"/>
        <v>8042014</v>
      </c>
    </row>
    <row r="10247" spans="1:5">
      <c r="A10247">
        <v>8021015</v>
      </c>
      <c r="B10247">
        <v>8042015</v>
      </c>
      <c r="C10247" s="293">
        <v>103300000</v>
      </c>
      <c r="D10247">
        <f t="shared" si="320"/>
        <v>8021015</v>
      </c>
      <c r="E10247">
        <f t="shared" si="321"/>
        <v>8042015</v>
      </c>
    </row>
    <row r="10248" spans="1:5">
      <c r="A10248">
        <v>8021016</v>
      </c>
      <c r="B10248">
        <v>8042016</v>
      </c>
      <c r="C10248" s="293">
        <v>107400000</v>
      </c>
      <c r="D10248">
        <f t="shared" si="320"/>
        <v>8021016</v>
      </c>
      <c r="E10248">
        <f t="shared" si="321"/>
        <v>8042016</v>
      </c>
    </row>
    <row r="10249" spans="1:5">
      <c r="A10249">
        <v>8021017</v>
      </c>
      <c r="B10249">
        <v>8042017</v>
      </c>
      <c r="C10249" s="293">
        <v>113500000</v>
      </c>
      <c r="D10249">
        <f t="shared" si="320"/>
        <v>8021017</v>
      </c>
      <c r="E10249">
        <f t="shared" si="321"/>
        <v>8042017</v>
      </c>
    </row>
    <row r="10250" spans="1:5">
      <c r="A10250">
        <v>8021018</v>
      </c>
      <c r="B10250">
        <v>8042018</v>
      </c>
      <c r="C10250" s="293">
        <v>114000000</v>
      </c>
      <c r="D10250">
        <f t="shared" si="320"/>
        <v>8021018</v>
      </c>
      <c r="E10250">
        <f t="shared" si="321"/>
        <v>8042018</v>
      </c>
    </row>
    <row r="10251" spans="1:5">
      <c r="A10251">
        <v>8021019</v>
      </c>
      <c r="B10251">
        <v>8042019</v>
      </c>
      <c r="C10251" s="293">
        <v>201000000</v>
      </c>
      <c r="D10251">
        <f t="shared" si="320"/>
        <v>8021019</v>
      </c>
      <c r="E10251">
        <f t="shared" si="321"/>
        <v>8042019</v>
      </c>
    </row>
    <row r="10252" spans="1:5">
      <c r="A10252">
        <v>8021020</v>
      </c>
      <c r="B10252">
        <v>8042020</v>
      </c>
      <c r="C10252" s="293">
        <v>240000000</v>
      </c>
      <c r="D10252">
        <f t="shared" si="320"/>
        <v>8021020</v>
      </c>
      <c r="E10252">
        <f t="shared" si="321"/>
        <v>8042020</v>
      </c>
    </row>
    <row r="10253" spans="1:5">
      <c r="A10253">
        <v>8020001</v>
      </c>
      <c r="B10253">
        <v>8045001</v>
      </c>
      <c r="C10253" s="293">
        <v>124500000</v>
      </c>
      <c r="D10253">
        <f t="shared" si="320"/>
        <v>8020001</v>
      </c>
      <c r="E10253">
        <f t="shared" si="321"/>
        <v>8045001</v>
      </c>
    </row>
    <row r="10254" spans="1:5">
      <c r="A10254">
        <v>8010001</v>
      </c>
      <c r="B10254">
        <v>8060001</v>
      </c>
      <c r="C10254" s="293">
        <v>89100000</v>
      </c>
      <c r="D10254">
        <f t="shared" si="320"/>
        <v>8010001</v>
      </c>
      <c r="E10254">
        <f t="shared" si="321"/>
        <v>8060001</v>
      </c>
    </row>
    <row r="10255" spans="1:5">
      <c r="A10255">
        <v>8010003</v>
      </c>
      <c r="B10255">
        <v>8060002</v>
      </c>
      <c r="C10255" s="293">
        <v>207400000</v>
      </c>
      <c r="D10255">
        <f t="shared" si="320"/>
        <v>8010003</v>
      </c>
      <c r="E10255">
        <f t="shared" si="321"/>
        <v>8060002</v>
      </c>
    </row>
    <row r="10256" spans="1:5">
      <c r="A10256">
        <v>8010004</v>
      </c>
      <c r="B10256">
        <v>8060003</v>
      </c>
      <c r="C10256" s="293">
        <v>149400000</v>
      </c>
      <c r="D10256">
        <f t="shared" si="320"/>
        <v>8010004</v>
      </c>
      <c r="E10256">
        <f t="shared" si="321"/>
        <v>8060003</v>
      </c>
    </row>
    <row r="10257" spans="1:5">
      <c r="A10257">
        <v>8010080</v>
      </c>
      <c r="B10257">
        <v>8061001</v>
      </c>
      <c r="C10257" s="293">
        <v>259300000</v>
      </c>
      <c r="D10257">
        <f t="shared" si="320"/>
        <v>8010080</v>
      </c>
      <c r="E10257">
        <f t="shared" si="321"/>
        <v>8061001</v>
      </c>
    </row>
    <row r="10258" spans="1:5">
      <c r="A10258">
        <v>8011001</v>
      </c>
      <c r="B10258">
        <v>8061002</v>
      </c>
      <c r="C10258" s="293">
        <v>126400000</v>
      </c>
      <c r="D10258">
        <f t="shared" si="320"/>
        <v>8011001</v>
      </c>
      <c r="E10258">
        <f t="shared" si="321"/>
        <v>8061002</v>
      </c>
    </row>
    <row r="10259" spans="1:5">
      <c r="A10259">
        <v>8011003</v>
      </c>
      <c r="B10259">
        <v>8061003</v>
      </c>
      <c r="C10259" s="293">
        <v>245000000</v>
      </c>
      <c r="D10259">
        <f t="shared" si="320"/>
        <v>8011003</v>
      </c>
      <c r="E10259">
        <f t="shared" si="321"/>
        <v>8061003</v>
      </c>
    </row>
    <row r="10260" spans="1:5">
      <c r="A10260">
        <v>8011005</v>
      </c>
      <c r="B10260">
        <v>8061004</v>
      </c>
      <c r="C10260" s="293">
        <v>78700000</v>
      </c>
      <c r="D10260">
        <f t="shared" si="320"/>
        <v>8011005</v>
      </c>
      <c r="E10260">
        <f t="shared" si="321"/>
        <v>8061004</v>
      </c>
    </row>
    <row r="10261" spans="1:5">
      <c r="A10261">
        <v>8011006</v>
      </c>
      <c r="B10261">
        <v>8061005</v>
      </c>
      <c r="C10261" s="293">
        <v>258900000</v>
      </c>
      <c r="D10261">
        <f t="shared" si="320"/>
        <v>8011006</v>
      </c>
      <c r="E10261">
        <f t="shared" si="321"/>
        <v>8061005</v>
      </c>
    </row>
    <row r="10262" spans="1:5">
      <c r="A10262">
        <v>8011007</v>
      </c>
      <c r="B10262">
        <v>8061006</v>
      </c>
      <c r="C10262" s="293">
        <v>271400000</v>
      </c>
      <c r="D10262">
        <f t="shared" si="320"/>
        <v>8011007</v>
      </c>
      <c r="E10262">
        <f t="shared" si="321"/>
        <v>8061006</v>
      </c>
    </row>
    <row r="10263" spans="1:5">
      <c r="A10263">
        <v>8011008</v>
      </c>
      <c r="B10263">
        <v>8061007</v>
      </c>
      <c r="C10263" s="293">
        <v>389800000</v>
      </c>
      <c r="D10263">
        <f t="shared" si="320"/>
        <v>8011008</v>
      </c>
      <c r="E10263">
        <f t="shared" si="321"/>
        <v>8061007</v>
      </c>
    </row>
    <row r="10264" spans="1:5">
      <c r="A10264">
        <v>8011009</v>
      </c>
      <c r="B10264">
        <v>8061008</v>
      </c>
      <c r="C10264" s="293">
        <v>105400000</v>
      </c>
      <c r="D10264">
        <f t="shared" si="320"/>
        <v>8011009</v>
      </c>
      <c r="E10264">
        <f t="shared" si="321"/>
        <v>8061008</v>
      </c>
    </row>
    <row r="10265" spans="1:5">
      <c r="A10265">
        <v>8011010</v>
      </c>
      <c r="B10265">
        <v>8061009</v>
      </c>
      <c r="C10265" s="293">
        <v>79300000</v>
      </c>
      <c r="D10265">
        <f t="shared" si="320"/>
        <v>8011010</v>
      </c>
      <c r="E10265">
        <f t="shared" si="321"/>
        <v>8061009</v>
      </c>
    </row>
    <row r="10266" spans="1:5">
      <c r="A10266">
        <v>8011011</v>
      </c>
      <c r="B10266">
        <v>8061010</v>
      </c>
      <c r="C10266" s="293">
        <v>452800000</v>
      </c>
      <c r="D10266">
        <f t="shared" si="320"/>
        <v>8011011</v>
      </c>
      <c r="E10266">
        <f t="shared" si="321"/>
        <v>8061010</v>
      </c>
    </row>
    <row r="10267" spans="1:5">
      <c r="A10267">
        <v>8004001</v>
      </c>
      <c r="B10267">
        <v>8062001</v>
      </c>
      <c r="C10267" s="293">
        <v>86000000</v>
      </c>
      <c r="D10267">
        <f t="shared" si="320"/>
        <v>8004001</v>
      </c>
      <c r="E10267">
        <f t="shared" si="321"/>
        <v>8062001</v>
      </c>
    </row>
    <row r="10268" spans="1:5">
      <c r="A10268">
        <v>8004002</v>
      </c>
      <c r="B10268">
        <v>8062002</v>
      </c>
      <c r="C10268" s="293">
        <v>79000000</v>
      </c>
      <c r="D10268">
        <f t="shared" si="320"/>
        <v>8004002</v>
      </c>
      <c r="E10268">
        <f t="shared" si="321"/>
        <v>8062002</v>
      </c>
    </row>
    <row r="10269" spans="1:5">
      <c r="A10269">
        <v>8004006</v>
      </c>
      <c r="B10269">
        <v>8062003</v>
      </c>
      <c r="C10269" s="293">
        <v>143600000</v>
      </c>
      <c r="D10269">
        <f t="shared" si="320"/>
        <v>8004006</v>
      </c>
      <c r="E10269">
        <f t="shared" si="321"/>
        <v>8062003</v>
      </c>
    </row>
    <row r="10270" spans="1:5">
      <c r="A10270">
        <v>8004008</v>
      </c>
      <c r="B10270">
        <v>8062004</v>
      </c>
      <c r="C10270" s="293">
        <v>292400000</v>
      </c>
      <c r="D10270">
        <f t="shared" si="320"/>
        <v>8004008</v>
      </c>
      <c r="E10270">
        <f t="shared" si="321"/>
        <v>8062004</v>
      </c>
    </row>
    <row r="10271" spans="1:5">
      <c r="A10271">
        <v>8004009</v>
      </c>
      <c r="B10271">
        <v>8062005</v>
      </c>
      <c r="C10271" s="293">
        <v>261000000</v>
      </c>
      <c r="D10271">
        <f t="shared" si="320"/>
        <v>8004009</v>
      </c>
      <c r="E10271">
        <f t="shared" si="321"/>
        <v>8062005</v>
      </c>
    </row>
    <row r="10272" spans="1:5">
      <c r="A10272">
        <v>8012001</v>
      </c>
      <c r="B10272">
        <v>8063001</v>
      </c>
      <c r="C10272" s="293">
        <v>87800000</v>
      </c>
      <c r="D10272">
        <f t="shared" si="320"/>
        <v>8012001</v>
      </c>
      <c r="E10272">
        <f t="shared" si="321"/>
        <v>8063001</v>
      </c>
    </row>
    <row r="10273" spans="1:5">
      <c r="A10273">
        <v>8012002</v>
      </c>
      <c r="B10273">
        <v>8063002</v>
      </c>
      <c r="C10273" s="293">
        <v>266600000</v>
      </c>
      <c r="D10273">
        <f t="shared" si="320"/>
        <v>8012002</v>
      </c>
      <c r="E10273">
        <f t="shared" si="321"/>
        <v>8063002</v>
      </c>
    </row>
    <row r="10274" spans="1:5">
      <c r="A10274">
        <v>8012005</v>
      </c>
      <c r="B10274">
        <v>8063003</v>
      </c>
      <c r="C10274" s="293">
        <v>276900000</v>
      </c>
      <c r="D10274">
        <f t="shared" si="320"/>
        <v>8012005</v>
      </c>
      <c r="E10274">
        <f t="shared" si="321"/>
        <v>8063003</v>
      </c>
    </row>
    <row r="10275" spans="1:5">
      <c r="A10275">
        <v>8012007</v>
      </c>
      <c r="B10275">
        <v>8063004</v>
      </c>
      <c r="C10275" s="293">
        <v>148400000</v>
      </c>
      <c r="D10275">
        <f t="shared" si="320"/>
        <v>8012007</v>
      </c>
      <c r="E10275">
        <f t="shared" si="321"/>
        <v>8063004</v>
      </c>
    </row>
    <row r="10276" spans="1:5">
      <c r="A10276">
        <v>8012008</v>
      </c>
      <c r="B10276">
        <v>8063005</v>
      </c>
      <c r="C10276" s="293">
        <v>113400000</v>
      </c>
      <c r="D10276">
        <f t="shared" si="320"/>
        <v>8012008</v>
      </c>
      <c r="E10276">
        <f t="shared" si="321"/>
        <v>8063005</v>
      </c>
    </row>
    <row r="10277" spans="1:5">
      <c r="A10277">
        <v>8012004</v>
      </c>
      <c r="B10277">
        <v>8064001</v>
      </c>
      <c r="C10277" s="293">
        <v>158900000</v>
      </c>
      <c r="D10277">
        <f t="shared" si="320"/>
        <v>8012004</v>
      </c>
      <c r="E10277">
        <f t="shared" si="321"/>
        <v>8064001</v>
      </c>
    </row>
    <row r="10278" spans="1:5">
      <c r="A10278">
        <v>8012006</v>
      </c>
      <c r="B10278">
        <v>8064002</v>
      </c>
      <c r="C10278" s="293">
        <v>280900000</v>
      </c>
      <c r="D10278">
        <f t="shared" si="320"/>
        <v>8012006</v>
      </c>
      <c r="E10278">
        <f t="shared" si="321"/>
        <v>8064002</v>
      </c>
    </row>
    <row r="10279" spans="1:5">
      <c r="A10279">
        <v>8012009</v>
      </c>
      <c r="B10279">
        <v>8064003</v>
      </c>
      <c r="C10279" s="293">
        <v>120400000</v>
      </c>
      <c r="D10279">
        <f t="shared" si="320"/>
        <v>8012009</v>
      </c>
      <c r="E10279">
        <f t="shared" si="321"/>
        <v>8064003</v>
      </c>
    </row>
    <row r="10280" spans="1:5">
      <c r="A10280">
        <v>8026001</v>
      </c>
      <c r="B10280">
        <v>8065001</v>
      </c>
      <c r="C10280" s="293">
        <v>89500000</v>
      </c>
      <c r="D10280">
        <f t="shared" si="320"/>
        <v>8026001</v>
      </c>
      <c r="E10280">
        <f t="shared" si="321"/>
        <v>8065001</v>
      </c>
    </row>
    <row r="10281" spans="1:5">
      <c r="A10281">
        <v>8026081</v>
      </c>
      <c r="B10281">
        <v>8065002</v>
      </c>
      <c r="C10281" s="293">
        <v>277000000</v>
      </c>
      <c r="D10281">
        <f t="shared" si="320"/>
        <v>8026081</v>
      </c>
      <c r="E10281">
        <f t="shared" si="321"/>
        <v>8065002</v>
      </c>
    </row>
    <row r="10282" spans="1:5">
      <c r="A10282">
        <v>8026082</v>
      </c>
      <c r="B10282">
        <v>8065003</v>
      </c>
      <c r="C10282" s="293">
        <v>285000000</v>
      </c>
      <c r="D10282">
        <f t="shared" si="320"/>
        <v>8026082</v>
      </c>
      <c r="E10282">
        <f t="shared" si="321"/>
        <v>8065003</v>
      </c>
    </row>
    <row r="10283" spans="1:5">
      <c r="A10283">
        <v>8026083</v>
      </c>
      <c r="B10283">
        <v>8065004</v>
      </c>
      <c r="C10283" s="293">
        <v>293700000</v>
      </c>
      <c r="D10283">
        <f t="shared" si="320"/>
        <v>8026083</v>
      </c>
      <c r="E10283">
        <f t="shared" si="321"/>
        <v>8065004</v>
      </c>
    </row>
    <row r="10284" spans="1:5">
      <c r="A10284">
        <v>8026084</v>
      </c>
      <c r="B10284">
        <v>8065005</v>
      </c>
      <c r="C10284" s="293">
        <v>273700000</v>
      </c>
      <c r="D10284">
        <f t="shared" si="320"/>
        <v>8026084</v>
      </c>
      <c r="E10284">
        <f t="shared" si="321"/>
        <v>8065005</v>
      </c>
    </row>
    <row r="10285" spans="1:5">
      <c r="A10285">
        <v>8026085</v>
      </c>
      <c r="B10285">
        <v>8065006</v>
      </c>
      <c r="C10285" s="293">
        <v>145300000</v>
      </c>
      <c r="D10285">
        <f t="shared" si="320"/>
        <v>8026085</v>
      </c>
      <c r="E10285">
        <f t="shared" si="321"/>
        <v>8065006</v>
      </c>
    </row>
    <row r="10286" spans="1:5">
      <c r="A10286">
        <v>8026086</v>
      </c>
      <c r="B10286">
        <v>8065007</v>
      </c>
      <c r="C10286" s="293">
        <v>429500000</v>
      </c>
      <c r="D10286">
        <f t="shared" si="320"/>
        <v>8026086</v>
      </c>
      <c r="E10286">
        <f t="shared" si="321"/>
        <v>8065007</v>
      </c>
    </row>
    <row r="10287" spans="1:5">
      <c r="A10287">
        <v>8022001</v>
      </c>
      <c r="B10287">
        <v>8066001</v>
      </c>
      <c r="C10287" s="293">
        <v>114000000</v>
      </c>
      <c r="D10287">
        <f t="shared" si="320"/>
        <v>8022001</v>
      </c>
      <c r="E10287">
        <f t="shared" si="321"/>
        <v>8066001</v>
      </c>
    </row>
    <row r="10288" spans="1:5">
      <c r="A10288">
        <v>8022003</v>
      </c>
      <c r="B10288">
        <v>8066002</v>
      </c>
      <c r="C10288" s="293">
        <v>261000000</v>
      </c>
      <c r="D10288">
        <f t="shared" si="320"/>
        <v>8022003</v>
      </c>
      <c r="E10288">
        <f t="shared" si="321"/>
        <v>8066002</v>
      </c>
    </row>
    <row r="10289" spans="1:5">
      <c r="A10289">
        <v>8022004</v>
      </c>
      <c r="B10289">
        <v>8066003</v>
      </c>
      <c r="C10289" s="293">
        <v>126800000</v>
      </c>
      <c r="D10289">
        <f t="shared" si="320"/>
        <v>8022004</v>
      </c>
      <c r="E10289">
        <f t="shared" si="321"/>
        <v>8066003</v>
      </c>
    </row>
    <row r="10290" spans="1:5">
      <c r="A10290">
        <v>8022005</v>
      </c>
      <c r="B10290">
        <v>8066004</v>
      </c>
      <c r="C10290" s="293">
        <v>149300000</v>
      </c>
      <c r="D10290">
        <f t="shared" si="320"/>
        <v>8022005</v>
      </c>
      <c r="E10290">
        <f t="shared" si="321"/>
        <v>8066004</v>
      </c>
    </row>
    <row r="10291" spans="1:5">
      <c r="A10291">
        <v>8022006</v>
      </c>
      <c r="B10291">
        <v>8066005</v>
      </c>
      <c r="C10291" s="293">
        <v>128700000</v>
      </c>
      <c r="D10291">
        <f t="shared" si="320"/>
        <v>8022006</v>
      </c>
      <c r="E10291">
        <f t="shared" si="321"/>
        <v>8066005</v>
      </c>
    </row>
    <row r="10292" spans="1:5">
      <c r="A10292">
        <v>8022008</v>
      </c>
      <c r="B10292">
        <v>8066006</v>
      </c>
      <c r="C10292" s="293">
        <v>250000000</v>
      </c>
      <c r="D10292">
        <f t="shared" si="320"/>
        <v>8022008</v>
      </c>
      <c r="E10292">
        <f t="shared" si="321"/>
        <v>8066006</v>
      </c>
    </row>
    <row r="10293" spans="1:5">
      <c r="A10293">
        <v>8022009</v>
      </c>
      <c r="B10293">
        <v>8066007</v>
      </c>
      <c r="C10293" s="293">
        <v>361300000</v>
      </c>
      <c r="D10293">
        <f t="shared" si="320"/>
        <v>8022009</v>
      </c>
      <c r="E10293">
        <f t="shared" si="321"/>
        <v>8066007</v>
      </c>
    </row>
    <row r="10294" spans="1:5">
      <c r="A10294">
        <v>8022010</v>
      </c>
      <c r="B10294">
        <v>8066008</v>
      </c>
      <c r="C10294" s="293">
        <v>280800000</v>
      </c>
      <c r="D10294">
        <f t="shared" si="320"/>
        <v>8022010</v>
      </c>
      <c r="E10294">
        <f t="shared" si="321"/>
        <v>8066008</v>
      </c>
    </row>
    <row r="10295" spans="1:5">
      <c r="A10295">
        <v>8022011</v>
      </c>
      <c r="B10295">
        <v>8066009</v>
      </c>
      <c r="C10295" s="293">
        <v>376300000</v>
      </c>
      <c r="D10295">
        <f t="shared" si="320"/>
        <v>8022011</v>
      </c>
      <c r="E10295">
        <f t="shared" si="321"/>
        <v>8066009</v>
      </c>
    </row>
    <row r="10296" spans="1:5">
      <c r="A10296">
        <v>8022012</v>
      </c>
      <c r="B10296">
        <v>8066010</v>
      </c>
      <c r="C10296" s="293">
        <v>252100000</v>
      </c>
      <c r="D10296">
        <f t="shared" si="320"/>
        <v>8022012</v>
      </c>
      <c r="E10296">
        <f t="shared" si="321"/>
        <v>8066010</v>
      </c>
    </row>
    <row r="10297" spans="1:5">
      <c r="A10297">
        <v>8003002</v>
      </c>
      <c r="B10297">
        <v>8074001</v>
      </c>
      <c r="C10297" s="293">
        <v>98900000</v>
      </c>
      <c r="D10297">
        <f t="shared" si="320"/>
        <v>8003002</v>
      </c>
      <c r="E10297">
        <f t="shared" si="321"/>
        <v>8074001</v>
      </c>
    </row>
    <row r="10298" spans="1:5">
      <c r="A10298">
        <v>8003003</v>
      </c>
      <c r="B10298">
        <v>8074002</v>
      </c>
      <c r="C10298" s="293">
        <v>93900000</v>
      </c>
      <c r="D10298">
        <f t="shared" si="320"/>
        <v>8003003</v>
      </c>
      <c r="E10298">
        <f t="shared" si="321"/>
        <v>8074002</v>
      </c>
    </row>
    <row r="10299" spans="1:5">
      <c r="A10299">
        <v>8003004</v>
      </c>
      <c r="B10299">
        <v>8074003</v>
      </c>
      <c r="C10299" s="293">
        <v>102900000</v>
      </c>
      <c r="D10299">
        <f t="shared" si="320"/>
        <v>8003004</v>
      </c>
      <c r="E10299">
        <f t="shared" si="321"/>
        <v>8074003</v>
      </c>
    </row>
    <row r="10300" spans="1:5">
      <c r="A10300">
        <v>8003005</v>
      </c>
      <c r="B10300">
        <v>8074004</v>
      </c>
      <c r="C10300" s="293">
        <v>109500000</v>
      </c>
      <c r="D10300">
        <f t="shared" si="320"/>
        <v>8003005</v>
      </c>
      <c r="E10300">
        <f t="shared" si="321"/>
        <v>8074004</v>
      </c>
    </row>
    <row r="10301" spans="1:5">
      <c r="A10301">
        <v>8003006</v>
      </c>
      <c r="B10301">
        <v>8074005</v>
      </c>
      <c r="C10301" s="293">
        <v>72900000</v>
      </c>
      <c r="D10301">
        <f t="shared" si="320"/>
        <v>8003006</v>
      </c>
      <c r="E10301">
        <f t="shared" si="321"/>
        <v>8074005</v>
      </c>
    </row>
    <row r="10302" spans="1:5">
      <c r="A10302">
        <v>8003007</v>
      </c>
      <c r="B10302">
        <v>8074006</v>
      </c>
      <c r="C10302" s="293">
        <v>152800000</v>
      </c>
      <c r="D10302">
        <f t="shared" si="320"/>
        <v>8003007</v>
      </c>
      <c r="E10302">
        <f t="shared" si="321"/>
        <v>8074006</v>
      </c>
    </row>
    <row r="10303" spans="1:5">
      <c r="A10303">
        <v>8003008</v>
      </c>
      <c r="B10303">
        <v>8074007</v>
      </c>
      <c r="C10303" s="293">
        <v>99900000</v>
      </c>
      <c r="D10303">
        <f t="shared" si="320"/>
        <v>8003008</v>
      </c>
      <c r="E10303">
        <f t="shared" si="321"/>
        <v>8074007</v>
      </c>
    </row>
    <row r="10304" spans="1:5">
      <c r="A10304">
        <v>8003009</v>
      </c>
      <c r="B10304">
        <v>8074008</v>
      </c>
      <c r="C10304" s="293">
        <v>150100000</v>
      </c>
      <c r="D10304">
        <f t="shared" si="320"/>
        <v>8003009</v>
      </c>
      <c r="E10304">
        <f t="shared" si="321"/>
        <v>8074008</v>
      </c>
    </row>
    <row r="10305" spans="1:5">
      <c r="A10305">
        <v>8003010</v>
      </c>
      <c r="B10305">
        <v>8074009</v>
      </c>
      <c r="C10305" s="293">
        <v>126900000</v>
      </c>
      <c r="D10305">
        <f t="shared" si="320"/>
        <v>8003010</v>
      </c>
      <c r="E10305">
        <f t="shared" si="321"/>
        <v>8074009</v>
      </c>
    </row>
    <row r="10306" spans="1:5">
      <c r="A10306">
        <v>8003011</v>
      </c>
      <c r="B10306">
        <v>8074010</v>
      </c>
      <c r="C10306" s="293">
        <v>130900000</v>
      </c>
      <c r="D10306">
        <f t="shared" si="320"/>
        <v>8003011</v>
      </c>
      <c r="E10306">
        <f t="shared" si="321"/>
        <v>8074010</v>
      </c>
    </row>
    <row r="10307" spans="1:5">
      <c r="A10307">
        <v>8003012</v>
      </c>
      <c r="B10307">
        <v>8074011</v>
      </c>
      <c r="C10307" s="293">
        <v>183700000</v>
      </c>
      <c r="D10307">
        <f t="shared" ref="D10307:D10370" si="322">+A10307*1</f>
        <v>8003012</v>
      </c>
      <c r="E10307">
        <f t="shared" ref="E10307:E10370" si="323">+B10307*1</f>
        <v>8074011</v>
      </c>
    </row>
    <row r="10308" spans="1:5">
      <c r="A10308">
        <v>8003013</v>
      </c>
      <c r="B10308">
        <v>8074012</v>
      </c>
      <c r="C10308" s="293">
        <v>166000000</v>
      </c>
      <c r="D10308">
        <f t="shared" si="322"/>
        <v>8003013</v>
      </c>
      <c r="E10308">
        <f t="shared" si="323"/>
        <v>8074012</v>
      </c>
    </row>
    <row r="10309" spans="1:5">
      <c r="A10309">
        <v>8003014</v>
      </c>
      <c r="B10309">
        <v>8074013</v>
      </c>
      <c r="C10309" s="293">
        <v>222800000</v>
      </c>
      <c r="D10309">
        <f t="shared" si="322"/>
        <v>8003014</v>
      </c>
      <c r="E10309">
        <f t="shared" si="323"/>
        <v>8074013</v>
      </c>
    </row>
    <row r="10310" spans="1:5">
      <c r="A10310">
        <v>8003015</v>
      </c>
      <c r="B10310">
        <v>8074014</v>
      </c>
      <c r="C10310" s="293">
        <v>243900000</v>
      </c>
      <c r="D10310">
        <f t="shared" si="322"/>
        <v>8003015</v>
      </c>
      <c r="E10310">
        <f t="shared" si="323"/>
        <v>8074014</v>
      </c>
    </row>
    <row r="10311" spans="1:5">
      <c r="A10311">
        <v>8003016</v>
      </c>
      <c r="B10311">
        <v>8075001</v>
      </c>
      <c r="C10311" s="293">
        <v>196400000</v>
      </c>
      <c r="D10311">
        <f t="shared" si="322"/>
        <v>8003016</v>
      </c>
      <c r="E10311">
        <f t="shared" si="323"/>
        <v>8075001</v>
      </c>
    </row>
    <row r="10312" spans="1:5">
      <c r="A10312">
        <v>8111001</v>
      </c>
      <c r="B10312">
        <v>8161001</v>
      </c>
      <c r="C10312" s="293">
        <v>216000000</v>
      </c>
      <c r="D10312">
        <f t="shared" si="322"/>
        <v>8111001</v>
      </c>
      <c r="E10312">
        <f t="shared" si="323"/>
        <v>8161001</v>
      </c>
    </row>
    <row r="10313" spans="1:5">
      <c r="A10313">
        <v>8111002</v>
      </c>
      <c r="B10313">
        <v>8161002</v>
      </c>
      <c r="C10313" s="293">
        <v>250000000</v>
      </c>
      <c r="D10313">
        <f t="shared" si="322"/>
        <v>8111002</v>
      </c>
      <c r="E10313">
        <f t="shared" si="323"/>
        <v>8161002</v>
      </c>
    </row>
    <row r="10314" spans="1:5">
      <c r="A10314">
        <v>8111003</v>
      </c>
      <c r="B10314">
        <v>8161003</v>
      </c>
      <c r="C10314" s="293">
        <v>610600000</v>
      </c>
      <c r="D10314">
        <f t="shared" si="322"/>
        <v>8111003</v>
      </c>
      <c r="E10314">
        <f t="shared" si="323"/>
        <v>8161003</v>
      </c>
    </row>
    <row r="10315" spans="1:5">
      <c r="A10315">
        <v>8111004</v>
      </c>
      <c r="B10315">
        <v>8161004</v>
      </c>
      <c r="C10315" s="293">
        <v>270000000</v>
      </c>
      <c r="D10315">
        <f t="shared" si="322"/>
        <v>8111004</v>
      </c>
      <c r="E10315">
        <f t="shared" si="323"/>
        <v>8161004</v>
      </c>
    </row>
    <row r="10316" spans="1:5">
      <c r="A10316">
        <v>8111005</v>
      </c>
      <c r="B10316">
        <v>8161005</v>
      </c>
      <c r="C10316" s="293">
        <v>355000000</v>
      </c>
      <c r="D10316">
        <f t="shared" si="322"/>
        <v>8111005</v>
      </c>
      <c r="E10316">
        <f t="shared" si="323"/>
        <v>8161005</v>
      </c>
    </row>
    <row r="10317" spans="1:5">
      <c r="A10317">
        <v>8111006</v>
      </c>
      <c r="B10317">
        <v>8161006</v>
      </c>
      <c r="C10317" s="293">
        <v>596900000</v>
      </c>
      <c r="D10317">
        <f t="shared" si="322"/>
        <v>8111006</v>
      </c>
      <c r="E10317">
        <f t="shared" si="323"/>
        <v>8161006</v>
      </c>
    </row>
    <row r="10318" spans="1:5">
      <c r="A10318">
        <v>8111007</v>
      </c>
      <c r="B10318">
        <v>8161007</v>
      </c>
      <c r="C10318" s="293">
        <v>592600000</v>
      </c>
      <c r="D10318">
        <f t="shared" si="322"/>
        <v>8111007</v>
      </c>
      <c r="E10318">
        <f t="shared" si="323"/>
        <v>8161007</v>
      </c>
    </row>
    <row r="10319" spans="1:5">
      <c r="A10319">
        <v>8111008</v>
      </c>
      <c r="B10319">
        <v>8161008</v>
      </c>
      <c r="C10319" s="293">
        <v>290000000</v>
      </c>
      <c r="D10319">
        <f t="shared" si="322"/>
        <v>8111008</v>
      </c>
      <c r="E10319">
        <f t="shared" si="323"/>
        <v>8161008</v>
      </c>
    </row>
    <row r="10320" spans="1:5">
      <c r="A10320">
        <v>8111009</v>
      </c>
      <c r="B10320">
        <v>8161009</v>
      </c>
      <c r="C10320" s="293">
        <v>300000000</v>
      </c>
      <c r="D10320">
        <f t="shared" si="322"/>
        <v>8111009</v>
      </c>
      <c r="E10320">
        <f t="shared" si="323"/>
        <v>8161009</v>
      </c>
    </row>
    <row r="10321" spans="1:5">
      <c r="A10321">
        <v>8111010</v>
      </c>
      <c r="B10321">
        <v>8161010</v>
      </c>
      <c r="C10321" s="293">
        <v>460700000</v>
      </c>
      <c r="D10321">
        <f t="shared" si="322"/>
        <v>8111010</v>
      </c>
      <c r="E10321">
        <f t="shared" si="323"/>
        <v>8161010</v>
      </c>
    </row>
    <row r="10322" spans="1:5">
      <c r="A10322">
        <v>8111011</v>
      </c>
      <c r="B10322">
        <v>8161011</v>
      </c>
      <c r="C10322" s="293">
        <v>475700000</v>
      </c>
      <c r="D10322">
        <f t="shared" si="322"/>
        <v>8111011</v>
      </c>
      <c r="E10322">
        <f t="shared" si="323"/>
        <v>8161011</v>
      </c>
    </row>
    <row r="10323" spans="1:5">
      <c r="A10323">
        <v>8111012</v>
      </c>
      <c r="B10323">
        <v>8161012</v>
      </c>
      <c r="C10323" s="293">
        <v>455900000</v>
      </c>
      <c r="D10323">
        <f t="shared" si="322"/>
        <v>8111012</v>
      </c>
      <c r="E10323">
        <f t="shared" si="323"/>
        <v>8161012</v>
      </c>
    </row>
    <row r="10324" spans="1:5">
      <c r="A10324">
        <v>8111013</v>
      </c>
      <c r="B10324">
        <v>8161013</v>
      </c>
      <c r="C10324" s="293">
        <v>548600000</v>
      </c>
      <c r="D10324">
        <f t="shared" si="322"/>
        <v>8111013</v>
      </c>
      <c r="E10324">
        <f t="shared" si="323"/>
        <v>8161013</v>
      </c>
    </row>
    <row r="10325" spans="1:5">
      <c r="A10325">
        <v>8111014</v>
      </c>
      <c r="B10325">
        <v>8161014</v>
      </c>
      <c r="C10325" s="293">
        <v>539100000</v>
      </c>
      <c r="D10325">
        <f t="shared" si="322"/>
        <v>8111014</v>
      </c>
      <c r="E10325">
        <f t="shared" si="323"/>
        <v>8161014</v>
      </c>
    </row>
    <row r="10326" spans="1:5">
      <c r="A10326">
        <v>8111015</v>
      </c>
      <c r="B10326">
        <v>8161015</v>
      </c>
      <c r="C10326" s="293">
        <v>565000000</v>
      </c>
      <c r="D10326">
        <f t="shared" si="322"/>
        <v>8111015</v>
      </c>
      <c r="E10326">
        <f t="shared" si="323"/>
        <v>8161015</v>
      </c>
    </row>
    <row r="10327" spans="1:5">
      <c r="A10327">
        <v>8111016</v>
      </c>
      <c r="B10327">
        <v>8161016</v>
      </c>
      <c r="C10327" s="293">
        <v>468700000</v>
      </c>
      <c r="D10327">
        <f t="shared" si="322"/>
        <v>8111016</v>
      </c>
      <c r="E10327">
        <f t="shared" si="323"/>
        <v>8161016</v>
      </c>
    </row>
    <row r="10328" spans="1:5">
      <c r="A10328">
        <v>8111017</v>
      </c>
      <c r="B10328">
        <v>8161017</v>
      </c>
      <c r="C10328" s="293">
        <v>414000000</v>
      </c>
      <c r="D10328">
        <f t="shared" si="322"/>
        <v>8111017</v>
      </c>
      <c r="E10328">
        <f t="shared" si="323"/>
        <v>8161017</v>
      </c>
    </row>
    <row r="10329" spans="1:5">
      <c r="A10329">
        <v>8111018</v>
      </c>
      <c r="B10329">
        <v>8161018</v>
      </c>
      <c r="C10329" s="293">
        <v>1108500000</v>
      </c>
      <c r="D10329">
        <f t="shared" si="322"/>
        <v>8111018</v>
      </c>
      <c r="E10329">
        <f t="shared" si="323"/>
        <v>8161018</v>
      </c>
    </row>
    <row r="10330" spans="1:5">
      <c r="A10330">
        <v>8111019</v>
      </c>
      <c r="B10330">
        <v>8161019</v>
      </c>
      <c r="C10330" s="293">
        <v>675000000</v>
      </c>
      <c r="D10330">
        <f t="shared" si="322"/>
        <v>8111019</v>
      </c>
      <c r="E10330">
        <f t="shared" si="323"/>
        <v>8161019</v>
      </c>
    </row>
    <row r="10331" spans="1:5">
      <c r="A10331">
        <v>8111020</v>
      </c>
      <c r="B10331">
        <v>8161020</v>
      </c>
      <c r="C10331" s="293">
        <v>682500000</v>
      </c>
      <c r="D10331">
        <f t="shared" si="322"/>
        <v>8111020</v>
      </c>
      <c r="E10331">
        <f t="shared" si="323"/>
        <v>8161020</v>
      </c>
    </row>
    <row r="10332" spans="1:5">
      <c r="A10332">
        <v>8111021</v>
      </c>
      <c r="B10332">
        <v>8161021</v>
      </c>
      <c r="C10332" s="293">
        <v>682100000</v>
      </c>
      <c r="D10332">
        <f t="shared" si="322"/>
        <v>8111021</v>
      </c>
      <c r="E10332">
        <f t="shared" si="323"/>
        <v>8161021</v>
      </c>
    </row>
    <row r="10333" spans="1:5">
      <c r="A10333">
        <v>8104001</v>
      </c>
      <c r="B10333">
        <v>8162001</v>
      </c>
      <c r="C10333" s="293">
        <v>352300000</v>
      </c>
      <c r="D10333">
        <f t="shared" si="322"/>
        <v>8104001</v>
      </c>
      <c r="E10333">
        <f t="shared" si="323"/>
        <v>8162001</v>
      </c>
    </row>
    <row r="10334" spans="1:5">
      <c r="A10334">
        <v>8104002</v>
      </c>
      <c r="B10334">
        <v>8162002</v>
      </c>
      <c r="C10334" s="293">
        <v>559800000</v>
      </c>
      <c r="D10334">
        <f t="shared" si="322"/>
        <v>8104002</v>
      </c>
      <c r="E10334">
        <f t="shared" si="323"/>
        <v>8162002</v>
      </c>
    </row>
    <row r="10335" spans="1:5">
      <c r="A10335">
        <v>8104003</v>
      </c>
      <c r="B10335">
        <v>8162003</v>
      </c>
      <c r="C10335" s="293">
        <v>687100000</v>
      </c>
      <c r="D10335">
        <f t="shared" si="322"/>
        <v>8104003</v>
      </c>
      <c r="E10335">
        <f t="shared" si="323"/>
        <v>8162003</v>
      </c>
    </row>
    <row r="10336" spans="1:5">
      <c r="A10336">
        <v>8112001</v>
      </c>
      <c r="B10336">
        <v>8163001</v>
      </c>
      <c r="C10336" s="293">
        <v>562700000</v>
      </c>
      <c r="D10336">
        <f t="shared" si="322"/>
        <v>8112001</v>
      </c>
      <c r="E10336">
        <f t="shared" si="323"/>
        <v>8163001</v>
      </c>
    </row>
    <row r="10337" spans="1:5">
      <c r="A10337">
        <v>8126001</v>
      </c>
      <c r="B10337">
        <v>8165001</v>
      </c>
      <c r="C10337" s="293">
        <v>579900000</v>
      </c>
      <c r="D10337">
        <f t="shared" si="322"/>
        <v>8126001</v>
      </c>
      <c r="E10337">
        <f t="shared" si="323"/>
        <v>8165001</v>
      </c>
    </row>
    <row r="10338" spans="1:5">
      <c r="A10338">
        <v>8126002</v>
      </c>
      <c r="B10338">
        <v>8165002</v>
      </c>
      <c r="C10338" s="293">
        <v>437100000</v>
      </c>
      <c r="D10338">
        <f t="shared" si="322"/>
        <v>8126002</v>
      </c>
      <c r="E10338">
        <f t="shared" si="323"/>
        <v>8165002</v>
      </c>
    </row>
    <row r="10339" spans="1:5">
      <c r="A10339">
        <v>8126003</v>
      </c>
      <c r="B10339">
        <v>8165003</v>
      </c>
      <c r="C10339" s="293">
        <v>405000000</v>
      </c>
      <c r="D10339">
        <f t="shared" si="322"/>
        <v>8126003</v>
      </c>
      <c r="E10339">
        <f t="shared" si="323"/>
        <v>8165003</v>
      </c>
    </row>
    <row r="10340" spans="1:5">
      <c r="A10340">
        <v>8126004</v>
      </c>
      <c r="B10340">
        <v>8165004</v>
      </c>
      <c r="C10340" s="293">
        <v>367700000</v>
      </c>
      <c r="D10340">
        <f t="shared" si="322"/>
        <v>8126004</v>
      </c>
      <c r="E10340">
        <f t="shared" si="323"/>
        <v>8165004</v>
      </c>
    </row>
    <row r="10341" spans="1:5">
      <c r="A10341">
        <v>8126005</v>
      </c>
      <c r="B10341">
        <v>8165005</v>
      </c>
      <c r="C10341" s="293">
        <v>647700000</v>
      </c>
      <c r="D10341">
        <f t="shared" si="322"/>
        <v>8126005</v>
      </c>
      <c r="E10341">
        <f t="shared" si="323"/>
        <v>8165005</v>
      </c>
    </row>
    <row r="10342" spans="1:5">
      <c r="A10342">
        <v>8126006</v>
      </c>
      <c r="B10342">
        <v>8165006</v>
      </c>
      <c r="C10342" s="293">
        <v>898500000</v>
      </c>
      <c r="D10342">
        <f t="shared" si="322"/>
        <v>8126006</v>
      </c>
      <c r="E10342">
        <f t="shared" si="323"/>
        <v>8165006</v>
      </c>
    </row>
    <row r="10343" spans="1:5">
      <c r="A10343">
        <v>8126007</v>
      </c>
      <c r="B10343">
        <v>8165007</v>
      </c>
      <c r="C10343" s="293">
        <v>593400000</v>
      </c>
      <c r="D10343">
        <f t="shared" si="322"/>
        <v>8126007</v>
      </c>
      <c r="E10343">
        <f t="shared" si="323"/>
        <v>8165007</v>
      </c>
    </row>
    <row r="10344" spans="1:5">
      <c r="A10344">
        <v>8126008</v>
      </c>
      <c r="B10344">
        <v>8165008</v>
      </c>
      <c r="C10344" s="293">
        <v>880000000</v>
      </c>
      <c r="D10344">
        <f t="shared" si="322"/>
        <v>8126008</v>
      </c>
      <c r="E10344">
        <f t="shared" si="323"/>
        <v>8165008</v>
      </c>
    </row>
    <row r="10345" spans="1:5">
      <c r="A10345">
        <v>8126009</v>
      </c>
      <c r="B10345">
        <v>8165009</v>
      </c>
      <c r="C10345" s="293">
        <v>547000000</v>
      </c>
      <c r="D10345">
        <f t="shared" si="322"/>
        <v>8126009</v>
      </c>
      <c r="E10345">
        <f t="shared" si="323"/>
        <v>8165009</v>
      </c>
    </row>
    <row r="10346" spans="1:5">
      <c r="A10346">
        <v>8126010</v>
      </c>
      <c r="B10346">
        <v>8165010</v>
      </c>
      <c r="C10346" s="293">
        <v>977300000</v>
      </c>
      <c r="D10346">
        <f t="shared" si="322"/>
        <v>8126010</v>
      </c>
      <c r="E10346">
        <f t="shared" si="323"/>
        <v>8165010</v>
      </c>
    </row>
    <row r="10347" spans="1:5">
      <c r="A10347">
        <v>8122001</v>
      </c>
      <c r="B10347">
        <v>8166001</v>
      </c>
      <c r="C10347" s="293">
        <v>226500000</v>
      </c>
      <c r="D10347">
        <f t="shared" si="322"/>
        <v>8122001</v>
      </c>
      <c r="E10347">
        <f t="shared" si="323"/>
        <v>8166001</v>
      </c>
    </row>
    <row r="10348" spans="1:5">
      <c r="A10348">
        <v>8122002</v>
      </c>
      <c r="B10348">
        <v>8166002</v>
      </c>
      <c r="C10348" s="293">
        <v>353600000</v>
      </c>
      <c r="D10348">
        <f t="shared" si="322"/>
        <v>8122002</v>
      </c>
      <c r="E10348">
        <f t="shared" si="323"/>
        <v>8166002</v>
      </c>
    </row>
    <row r="10349" spans="1:5">
      <c r="A10349">
        <v>8122003</v>
      </c>
      <c r="B10349">
        <v>8166003</v>
      </c>
      <c r="C10349" s="293">
        <v>422000000</v>
      </c>
      <c r="D10349">
        <f t="shared" si="322"/>
        <v>8122003</v>
      </c>
      <c r="E10349">
        <f t="shared" si="323"/>
        <v>8166003</v>
      </c>
    </row>
    <row r="10350" spans="1:5">
      <c r="A10350">
        <v>8122004</v>
      </c>
      <c r="B10350">
        <v>8166004</v>
      </c>
      <c r="C10350" s="293">
        <v>537300000</v>
      </c>
      <c r="D10350">
        <f t="shared" si="322"/>
        <v>8122004</v>
      </c>
      <c r="E10350">
        <f t="shared" si="323"/>
        <v>8166004</v>
      </c>
    </row>
    <row r="10351" spans="1:5">
      <c r="A10351">
        <v>8122005</v>
      </c>
      <c r="B10351">
        <v>8166005</v>
      </c>
      <c r="C10351" s="293">
        <v>462000000</v>
      </c>
      <c r="D10351">
        <f t="shared" si="322"/>
        <v>8122005</v>
      </c>
      <c r="E10351">
        <f t="shared" si="323"/>
        <v>8166005</v>
      </c>
    </row>
    <row r="10352" spans="1:5">
      <c r="A10352">
        <v>8122006</v>
      </c>
      <c r="B10352">
        <v>8166006</v>
      </c>
      <c r="C10352" s="293">
        <v>539100000</v>
      </c>
      <c r="D10352">
        <f t="shared" si="322"/>
        <v>8122006</v>
      </c>
      <c r="E10352">
        <f t="shared" si="323"/>
        <v>8166006</v>
      </c>
    </row>
    <row r="10353" spans="1:5">
      <c r="A10353">
        <v>8122007</v>
      </c>
      <c r="B10353">
        <v>8166007</v>
      </c>
      <c r="C10353" s="293">
        <v>642200000</v>
      </c>
      <c r="D10353">
        <f t="shared" si="322"/>
        <v>8122007</v>
      </c>
      <c r="E10353">
        <f t="shared" si="323"/>
        <v>8166007</v>
      </c>
    </row>
    <row r="10354" spans="1:5">
      <c r="A10354">
        <v>8122008</v>
      </c>
      <c r="B10354">
        <v>8166008</v>
      </c>
      <c r="C10354" s="293">
        <v>655500000</v>
      </c>
      <c r="D10354">
        <f t="shared" si="322"/>
        <v>8122008</v>
      </c>
      <c r="E10354">
        <f t="shared" si="323"/>
        <v>8166008</v>
      </c>
    </row>
    <row r="10355" spans="1:5">
      <c r="A10355">
        <v>8122009</v>
      </c>
      <c r="B10355">
        <v>8166009</v>
      </c>
      <c r="C10355" s="293">
        <v>492400000</v>
      </c>
      <c r="D10355">
        <f t="shared" si="322"/>
        <v>8122009</v>
      </c>
      <c r="E10355">
        <f t="shared" si="323"/>
        <v>8166009</v>
      </c>
    </row>
    <row r="10356" spans="1:5">
      <c r="A10356">
        <v>8122010</v>
      </c>
      <c r="B10356">
        <v>8166010</v>
      </c>
      <c r="C10356" s="293">
        <v>788700000</v>
      </c>
      <c r="D10356">
        <f t="shared" si="322"/>
        <v>8122010</v>
      </c>
      <c r="E10356">
        <f t="shared" si="323"/>
        <v>8166010</v>
      </c>
    </row>
    <row r="10357" spans="1:5">
      <c r="A10357">
        <v>8122011</v>
      </c>
      <c r="B10357">
        <v>8166011</v>
      </c>
      <c r="C10357" s="293">
        <v>721500000</v>
      </c>
      <c r="D10357">
        <f t="shared" si="322"/>
        <v>8122011</v>
      </c>
      <c r="E10357">
        <f t="shared" si="323"/>
        <v>8166011</v>
      </c>
    </row>
    <row r="10358" spans="1:5">
      <c r="A10358">
        <v>8122012</v>
      </c>
      <c r="B10358">
        <v>8166012</v>
      </c>
      <c r="C10358" s="293">
        <v>612000000</v>
      </c>
      <c r="D10358">
        <f t="shared" si="322"/>
        <v>8122012</v>
      </c>
      <c r="E10358">
        <f t="shared" si="323"/>
        <v>8166012</v>
      </c>
    </row>
    <row r="10359" spans="1:5">
      <c r="A10359">
        <v>8122013</v>
      </c>
      <c r="B10359">
        <v>8166013</v>
      </c>
      <c r="C10359" s="293">
        <v>486400000</v>
      </c>
      <c r="D10359">
        <f t="shared" si="322"/>
        <v>8122013</v>
      </c>
      <c r="E10359">
        <f t="shared" si="323"/>
        <v>8166013</v>
      </c>
    </row>
    <row r="10360" spans="1:5">
      <c r="A10360">
        <v>8122014</v>
      </c>
      <c r="B10360">
        <v>8166014</v>
      </c>
      <c r="C10360" s="293">
        <v>758900000</v>
      </c>
      <c r="D10360">
        <f t="shared" si="322"/>
        <v>8122014</v>
      </c>
      <c r="E10360">
        <f t="shared" si="323"/>
        <v>8166014</v>
      </c>
    </row>
    <row r="10361" spans="1:5">
      <c r="A10361">
        <v>8122015</v>
      </c>
      <c r="B10361">
        <v>8166015</v>
      </c>
      <c r="C10361" s="293">
        <v>703400000</v>
      </c>
      <c r="D10361">
        <f t="shared" si="322"/>
        <v>8122015</v>
      </c>
      <c r="E10361">
        <f t="shared" si="323"/>
        <v>8166015</v>
      </c>
    </row>
    <row r="10362" spans="1:5">
      <c r="A10362">
        <v>8122016</v>
      </c>
      <c r="B10362">
        <v>8166016</v>
      </c>
      <c r="C10362" s="293">
        <v>1694300000</v>
      </c>
      <c r="D10362">
        <f t="shared" si="322"/>
        <v>8122016</v>
      </c>
      <c r="E10362">
        <f t="shared" si="323"/>
        <v>8166016</v>
      </c>
    </row>
    <row r="10363" spans="1:5">
      <c r="A10363">
        <v>8122017</v>
      </c>
      <c r="B10363">
        <v>8166017</v>
      </c>
      <c r="C10363" s="293">
        <v>588200000</v>
      </c>
      <c r="D10363">
        <f t="shared" si="322"/>
        <v>8122017</v>
      </c>
      <c r="E10363">
        <f t="shared" si="323"/>
        <v>8166017</v>
      </c>
    </row>
    <row r="10364" spans="1:5">
      <c r="A10364">
        <v>8104004</v>
      </c>
      <c r="B10364">
        <v>8167001</v>
      </c>
      <c r="C10364" s="293">
        <v>318000000</v>
      </c>
      <c r="D10364">
        <f t="shared" si="322"/>
        <v>8104004</v>
      </c>
      <c r="E10364">
        <f t="shared" si="323"/>
        <v>8167001</v>
      </c>
    </row>
    <row r="10365" spans="1:5">
      <c r="A10365">
        <v>8103001</v>
      </c>
      <c r="B10365">
        <v>8170001</v>
      </c>
      <c r="C10365" s="293">
        <v>177600000</v>
      </c>
      <c r="D10365">
        <f t="shared" si="322"/>
        <v>8103001</v>
      </c>
      <c r="E10365">
        <f t="shared" si="323"/>
        <v>8170001</v>
      </c>
    </row>
    <row r="10366" spans="1:5">
      <c r="A10366">
        <v>8103003</v>
      </c>
      <c r="B10366">
        <v>8170002</v>
      </c>
      <c r="C10366" s="293">
        <v>371000000</v>
      </c>
      <c r="D10366">
        <f t="shared" si="322"/>
        <v>8103003</v>
      </c>
      <c r="E10366">
        <f t="shared" si="323"/>
        <v>8170002</v>
      </c>
    </row>
    <row r="10367" spans="1:5">
      <c r="A10367">
        <v>8103004</v>
      </c>
      <c r="B10367">
        <v>8170003</v>
      </c>
      <c r="C10367" s="293">
        <v>445000000</v>
      </c>
      <c r="D10367">
        <f t="shared" si="322"/>
        <v>8103004</v>
      </c>
      <c r="E10367">
        <f t="shared" si="323"/>
        <v>8170003</v>
      </c>
    </row>
    <row r="10368" spans="1:5">
      <c r="A10368">
        <v>8103005</v>
      </c>
      <c r="B10368">
        <v>8170004</v>
      </c>
      <c r="C10368" s="293">
        <v>422800000</v>
      </c>
      <c r="D10368">
        <f t="shared" si="322"/>
        <v>8103005</v>
      </c>
      <c r="E10368">
        <f t="shared" si="323"/>
        <v>8170004</v>
      </c>
    </row>
    <row r="10369" spans="1:5">
      <c r="A10369">
        <v>8103006</v>
      </c>
      <c r="B10369">
        <v>8170005</v>
      </c>
      <c r="C10369" s="293">
        <v>475500000</v>
      </c>
      <c r="D10369">
        <f t="shared" si="322"/>
        <v>8103006</v>
      </c>
      <c r="E10369">
        <f t="shared" si="323"/>
        <v>8170005</v>
      </c>
    </row>
    <row r="10370" spans="1:5">
      <c r="A10370">
        <v>8103007</v>
      </c>
      <c r="B10370">
        <v>8170006</v>
      </c>
      <c r="C10370" s="293">
        <v>817400000</v>
      </c>
      <c r="D10370">
        <f t="shared" si="322"/>
        <v>8103007</v>
      </c>
      <c r="E10370">
        <f t="shared" si="323"/>
        <v>8170006</v>
      </c>
    </row>
    <row r="10371" spans="1:5">
      <c r="A10371">
        <v>8103008</v>
      </c>
      <c r="B10371">
        <v>8170007</v>
      </c>
      <c r="C10371" s="293">
        <v>403000000</v>
      </c>
      <c r="D10371">
        <f t="shared" ref="D10371:D10434" si="324">+A10371*1</f>
        <v>8103008</v>
      </c>
      <c r="E10371">
        <f t="shared" ref="E10371:E10434" si="325">+B10371*1</f>
        <v>8170007</v>
      </c>
    </row>
    <row r="10372" spans="1:5">
      <c r="A10372">
        <v>8103009</v>
      </c>
      <c r="B10372">
        <v>8170008</v>
      </c>
      <c r="C10372" s="293">
        <v>469700000</v>
      </c>
      <c r="D10372">
        <f t="shared" si="324"/>
        <v>8103009</v>
      </c>
      <c r="E10372">
        <f t="shared" si="325"/>
        <v>8170008</v>
      </c>
    </row>
    <row r="10373" spans="1:5">
      <c r="A10373">
        <v>8103010</v>
      </c>
      <c r="B10373">
        <v>8170009</v>
      </c>
      <c r="C10373" s="293">
        <v>470000000</v>
      </c>
      <c r="D10373">
        <f t="shared" si="324"/>
        <v>8103010</v>
      </c>
      <c r="E10373">
        <f t="shared" si="325"/>
        <v>8170009</v>
      </c>
    </row>
    <row r="10374" spans="1:5">
      <c r="A10374">
        <v>8103012</v>
      </c>
      <c r="B10374">
        <v>8170010</v>
      </c>
      <c r="C10374" s="293">
        <v>475000000</v>
      </c>
      <c r="D10374">
        <f t="shared" si="324"/>
        <v>8103012</v>
      </c>
      <c r="E10374">
        <f t="shared" si="325"/>
        <v>8170010</v>
      </c>
    </row>
    <row r="10375" spans="1:5">
      <c r="A10375">
        <v>8103013</v>
      </c>
      <c r="B10375">
        <v>8170011</v>
      </c>
      <c r="C10375" s="293">
        <v>605000000</v>
      </c>
      <c r="D10375">
        <f t="shared" si="324"/>
        <v>8103013</v>
      </c>
      <c r="E10375">
        <f t="shared" si="325"/>
        <v>8170011</v>
      </c>
    </row>
    <row r="10376" spans="1:5">
      <c r="A10376">
        <v>8103014</v>
      </c>
      <c r="B10376">
        <v>8170012</v>
      </c>
      <c r="C10376" s="293">
        <v>894900000</v>
      </c>
      <c r="D10376">
        <f t="shared" si="324"/>
        <v>8103014</v>
      </c>
      <c r="E10376">
        <f t="shared" si="325"/>
        <v>8170012</v>
      </c>
    </row>
    <row r="10377" spans="1:5">
      <c r="A10377">
        <v>8103015</v>
      </c>
      <c r="B10377">
        <v>8170013</v>
      </c>
      <c r="C10377" s="293">
        <v>855000000</v>
      </c>
      <c r="D10377">
        <f t="shared" si="324"/>
        <v>8103015</v>
      </c>
      <c r="E10377">
        <f t="shared" si="325"/>
        <v>8170013</v>
      </c>
    </row>
    <row r="10378" spans="1:5">
      <c r="A10378">
        <v>8103016</v>
      </c>
      <c r="B10378">
        <v>8170014</v>
      </c>
      <c r="C10378" s="293">
        <v>455500000</v>
      </c>
      <c r="D10378">
        <f t="shared" si="324"/>
        <v>8103016</v>
      </c>
      <c r="E10378">
        <f t="shared" si="325"/>
        <v>8170014</v>
      </c>
    </row>
    <row r="10379" spans="1:5">
      <c r="A10379">
        <v>8103017</v>
      </c>
      <c r="B10379">
        <v>8170015</v>
      </c>
      <c r="C10379" s="293">
        <v>767500000</v>
      </c>
      <c r="D10379">
        <f t="shared" si="324"/>
        <v>8103017</v>
      </c>
      <c r="E10379">
        <f t="shared" si="325"/>
        <v>8170015</v>
      </c>
    </row>
    <row r="10380" spans="1:5">
      <c r="A10380">
        <v>8103018</v>
      </c>
      <c r="B10380">
        <v>8170016</v>
      </c>
      <c r="C10380" s="293">
        <v>545500000</v>
      </c>
      <c r="D10380">
        <f t="shared" si="324"/>
        <v>8103018</v>
      </c>
      <c r="E10380">
        <f t="shared" si="325"/>
        <v>8170016</v>
      </c>
    </row>
    <row r="10381" spans="1:5">
      <c r="A10381">
        <v>8103019</v>
      </c>
      <c r="B10381">
        <v>8170017</v>
      </c>
      <c r="C10381" s="293">
        <v>977900000</v>
      </c>
      <c r="D10381">
        <f t="shared" si="324"/>
        <v>8103019</v>
      </c>
      <c r="E10381">
        <f t="shared" si="325"/>
        <v>8170017</v>
      </c>
    </row>
    <row r="10382" spans="1:5">
      <c r="A10382">
        <v>8103021</v>
      </c>
      <c r="B10382">
        <v>8170018</v>
      </c>
      <c r="C10382" s="293">
        <v>805000000</v>
      </c>
      <c r="D10382">
        <f t="shared" si="324"/>
        <v>8103021</v>
      </c>
      <c r="E10382">
        <f t="shared" si="325"/>
        <v>8170018</v>
      </c>
    </row>
    <row r="10383" spans="1:5">
      <c r="A10383">
        <v>8103022</v>
      </c>
      <c r="B10383">
        <v>8170019</v>
      </c>
      <c r="C10383" s="293">
        <v>1057200000</v>
      </c>
      <c r="D10383">
        <f t="shared" si="324"/>
        <v>8103022</v>
      </c>
      <c r="E10383">
        <f t="shared" si="325"/>
        <v>8170019</v>
      </c>
    </row>
    <row r="10384" spans="1:5">
      <c r="A10384">
        <v>8103023</v>
      </c>
      <c r="B10384">
        <v>8170020</v>
      </c>
      <c r="C10384" s="293">
        <v>1270900000</v>
      </c>
      <c r="D10384">
        <f t="shared" si="324"/>
        <v>8103023</v>
      </c>
      <c r="E10384">
        <f t="shared" si="325"/>
        <v>8170020</v>
      </c>
    </row>
    <row r="10385" spans="1:5">
      <c r="A10385">
        <v>8103024</v>
      </c>
      <c r="B10385">
        <v>8170021</v>
      </c>
      <c r="C10385" s="293">
        <v>657100000</v>
      </c>
      <c r="D10385">
        <f t="shared" si="324"/>
        <v>8103024</v>
      </c>
      <c r="E10385">
        <f t="shared" si="325"/>
        <v>8170021</v>
      </c>
    </row>
    <row r="10386" spans="1:5">
      <c r="A10386">
        <v>8103002</v>
      </c>
      <c r="B10386">
        <v>8171001</v>
      </c>
      <c r="C10386" s="293">
        <v>144600000</v>
      </c>
      <c r="D10386">
        <f t="shared" si="324"/>
        <v>8103002</v>
      </c>
      <c r="E10386">
        <f t="shared" si="325"/>
        <v>8171001</v>
      </c>
    </row>
    <row r="10387" spans="1:5">
      <c r="A10387">
        <v>8103011</v>
      </c>
      <c r="B10387">
        <v>8171002</v>
      </c>
      <c r="C10387" s="293">
        <v>718900000</v>
      </c>
      <c r="D10387">
        <f t="shared" si="324"/>
        <v>8103011</v>
      </c>
      <c r="E10387">
        <f t="shared" si="325"/>
        <v>8171002</v>
      </c>
    </row>
    <row r="10388" spans="1:5">
      <c r="A10388">
        <v>8103020</v>
      </c>
      <c r="B10388">
        <v>8171003</v>
      </c>
      <c r="C10388" s="293">
        <v>579500000</v>
      </c>
      <c r="D10388">
        <f t="shared" si="324"/>
        <v>8103020</v>
      </c>
      <c r="E10388">
        <f t="shared" si="325"/>
        <v>8171003</v>
      </c>
    </row>
    <row r="10389" spans="1:5">
      <c r="A10389">
        <v>8201001</v>
      </c>
      <c r="B10389">
        <v>8232001</v>
      </c>
      <c r="C10389" s="293">
        <v>59000000</v>
      </c>
      <c r="D10389">
        <f t="shared" si="324"/>
        <v>8201001</v>
      </c>
      <c r="E10389">
        <f t="shared" si="325"/>
        <v>8232001</v>
      </c>
    </row>
    <row r="10390" spans="1:5">
      <c r="A10390">
        <v>8201005</v>
      </c>
      <c r="B10390">
        <v>8232002</v>
      </c>
      <c r="C10390" s="293">
        <v>55400000</v>
      </c>
      <c r="D10390">
        <f t="shared" si="324"/>
        <v>8201005</v>
      </c>
      <c r="E10390">
        <f t="shared" si="325"/>
        <v>8232002</v>
      </c>
    </row>
    <row r="10391" spans="1:5">
      <c r="A10391">
        <v>8201008</v>
      </c>
      <c r="B10391">
        <v>8232003</v>
      </c>
      <c r="C10391" s="293">
        <v>58100000</v>
      </c>
      <c r="D10391">
        <f t="shared" si="324"/>
        <v>8201008</v>
      </c>
      <c r="E10391">
        <f t="shared" si="325"/>
        <v>8232003</v>
      </c>
    </row>
    <row r="10392" spans="1:5">
      <c r="A10392">
        <v>8201009</v>
      </c>
      <c r="B10392">
        <v>8232004</v>
      </c>
      <c r="C10392" s="293">
        <v>59800000</v>
      </c>
      <c r="D10392">
        <f t="shared" si="324"/>
        <v>8201009</v>
      </c>
      <c r="E10392">
        <f t="shared" si="325"/>
        <v>8232004</v>
      </c>
    </row>
    <row r="10393" spans="1:5">
      <c r="A10393">
        <v>8201010</v>
      </c>
      <c r="B10393">
        <v>8232005</v>
      </c>
      <c r="C10393" s="293">
        <v>72300000</v>
      </c>
      <c r="D10393">
        <f t="shared" si="324"/>
        <v>8201010</v>
      </c>
      <c r="E10393">
        <f t="shared" si="325"/>
        <v>8232005</v>
      </c>
    </row>
    <row r="10394" spans="1:5">
      <c r="A10394">
        <v>8201013</v>
      </c>
      <c r="B10394">
        <v>8232006</v>
      </c>
      <c r="C10394" s="293">
        <v>62300000</v>
      </c>
      <c r="D10394">
        <f t="shared" si="324"/>
        <v>8201013</v>
      </c>
      <c r="E10394">
        <f t="shared" si="325"/>
        <v>8232006</v>
      </c>
    </row>
    <row r="10395" spans="1:5">
      <c r="A10395">
        <v>8201014</v>
      </c>
      <c r="B10395">
        <v>8232007</v>
      </c>
      <c r="C10395" s="293">
        <v>57500000</v>
      </c>
      <c r="D10395">
        <f t="shared" si="324"/>
        <v>8201014</v>
      </c>
      <c r="E10395">
        <f t="shared" si="325"/>
        <v>8232007</v>
      </c>
    </row>
    <row r="10396" spans="1:5">
      <c r="A10396">
        <v>8201015</v>
      </c>
      <c r="B10396">
        <v>8232008</v>
      </c>
      <c r="C10396" s="293">
        <v>59700000</v>
      </c>
      <c r="D10396">
        <f t="shared" si="324"/>
        <v>8201015</v>
      </c>
      <c r="E10396">
        <f t="shared" si="325"/>
        <v>8232008</v>
      </c>
    </row>
    <row r="10397" spans="1:5">
      <c r="A10397">
        <v>8201017</v>
      </c>
      <c r="B10397">
        <v>8232009</v>
      </c>
      <c r="C10397" s="293">
        <v>67200000</v>
      </c>
      <c r="D10397">
        <f t="shared" si="324"/>
        <v>8201017</v>
      </c>
      <c r="E10397">
        <f t="shared" si="325"/>
        <v>8232009</v>
      </c>
    </row>
    <row r="10398" spans="1:5">
      <c r="A10398">
        <v>8201019</v>
      </c>
      <c r="B10398">
        <v>8232010</v>
      </c>
      <c r="C10398" s="293">
        <v>81300000</v>
      </c>
      <c r="D10398">
        <f t="shared" si="324"/>
        <v>8201019</v>
      </c>
      <c r="E10398">
        <f t="shared" si="325"/>
        <v>8232010</v>
      </c>
    </row>
    <row r="10399" spans="1:5">
      <c r="A10399">
        <v>8201021</v>
      </c>
      <c r="B10399">
        <v>8232011</v>
      </c>
      <c r="C10399" s="293">
        <v>64600000</v>
      </c>
      <c r="D10399">
        <f t="shared" si="324"/>
        <v>8201021</v>
      </c>
      <c r="E10399">
        <f t="shared" si="325"/>
        <v>8232011</v>
      </c>
    </row>
    <row r="10400" spans="1:5">
      <c r="A10400">
        <v>8201023</v>
      </c>
      <c r="B10400">
        <v>8232012</v>
      </c>
      <c r="C10400" s="293">
        <v>88400000</v>
      </c>
      <c r="D10400">
        <f t="shared" si="324"/>
        <v>8201023</v>
      </c>
      <c r="E10400">
        <f t="shared" si="325"/>
        <v>8232012</v>
      </c>
    </row>
    <row r="10401" spans="1:5">
      <c r="A10401">
        <v>8201024</v>
      </c>
      <c r="B10401">
        <v>8232013</v>
      </c>
      <c r="C10401" s="293">
        <v>64400000</v>
      </c>
      <c r="D10401">
        <f t="shared" si="324"/>
        <v>8201024</v>
      </c>
      <c r="E10401">
        <f t="shared" si="325"/>
        <v>8232013</v>
      </c>
    </row>
    <row r="10402" spans="1:5">
      <c r="A10402">
        <v>8201025</v>
      </c>
      <c r="B10402">
        <v>8232014</v>
      </c>
      <c r="C10402" s="293">
        <v>73500000</v>
      </c>
      <c r="D10402">
        <f t="shared" si="324"/>
        <v>8201025</v>
      </c>
      <c r="E10402">
        <f t="shared" si="325"/>
        <v>8232014</v>
      </c>
    </row>
    <row r="10403" spans="1:5">
      <c r="A10403">
        <v>8201026</v>
      </c>
      <c r="B10403">
        <v>8232015</v>
      </c>
      <c r="C10403" s="293">
        <v>67600000</v>
      </c>
      <c r="D10403">
        <f t="shared" si="324"/>
        <v>8201026</v>
      </c>
      <c r="E10403">
        <f t="shared" si="325"/>
        <v>8232015</v>
      </c>
    </row>
    <row r="10404" spans="1:5">
      <c r="A10404">
        <v>8201027</v>
      </c>
      <c r="B10404">
        <v>8232016</v>
      </c>
      <c r="C10404" s="293">
        <v>59000000</v>
      </c>
      <c r="D10404">
        <f t="shared" si="324"/>
        <v>8201027</v>
      </c>
      <c r="E10404">
        <f t="shared" si="325"/>
        <v>8232016</v>
      </c>
    </row>
    <row r="10405" spans="1:5">
      <c r="A10405">
        <v>8201028</v>
      </c>
      <c r="B10405">
        <v>8232017</v>
      </c>
      <c r="C10405" s="293">
        <v>55400000</v>
      </c>
      <c r="D10405">
        <f t="shared" si="324"/>
        <v>8201028</v>
      </c>
      <c r="E10405">
        <f t="shared" si="325"/>
        <v>8232017</v>
      </c>
    </row>
    <row r="10406" spans="1:5">
      <c r="A10406">
        <v>8201029</v>
      </c>
      <c r="B10406">
        <v>8232018</v>
      </c>
      <c r="C10406" s="293">
        <v>60900000</v>
      </c>
      <c r="D10406">
        <f t="shared" si="324"/>
        <v>8201029</v>
      </c>
      <c r="E10406">
        <f t="shared" si="325"/>
        <v>8232018</v>
      </c>
    </row>
    <row r="10407" spans="1:5">
      <c r="A10407">
        <v>8201031</v>
      </c>
      <c r="B10407">
        <v>8232019</v>
      </c>
      <c r="C10407" s="293">
        <v>61500000</v>
      </c>
      <c r="D10407">
        <f t="shared" si="324"/>
        <v>8201031</v>
      </c>
      <c r="E10407">
        <f t="shared" si="325"/>
        <v>8232019</v>
      </c>
    </row>
    <row r="10408" spans="1:5">
      <c r="A10408">
        <v>8201032</v>
      </c>
      <c r="B10408">
        <v>8232020</v>
      </c>
      <c r="C10408" s="293">
        <v>61100000</v>
      </c>
      <c r="D10408">
        <f t="shared" si="324"/>
        <v>8201032</v>
      </c>
      <c r="E10408">
        <f t="shared" si="325"/>
        <v>8232020</v>
      </c>
    </row>
    <row r="10409" spans="1:5">
      <c r="A10409">
        <v>8201033</v>
      </c>
      <c r="B10409">
        <v>8232021</v>
      </c>
      <c r="C10409" s="293">
        <v>75800000</v>
      </c>
      <c r="D10409">
        <f t="shared" si="324"/>
        <v>8201033</v>
      </c>
      <c r="E10409">
        <f t="shared" si="325"/>
        <v>8232021</v>
      </c>
    </row>
    <row r="10410" spans="1:5">
      <c r="A10410">
        <v>8201034</v>
      </c>
      <c r="B10410">
        <v>8232022</v>
      </c>
      <c r="C10410" s="293">
        <v>82900000</v>
      </c>
      <c r="D10410">
        <f t="shared" si="324"/>
        <v>8201034</v>
      </c>
      <c r="E10410">
        <f t="shared" si="325"/>
        <v>8232022</v>
      </c>
    </row>
    <row r="10411" spans="1:5">
      <c r="A10411">
        <v>8201036</v>
      </c>
      <c r="B10411">
        <v>8232023</v>
      </c>
      <c r="C10411" s="293">
        <v>64300000</v>
      </c>
      <c r="D10411">
        <f t="shared" si="324"/>
        <v>8201036</v>
      </c>
      <c r="E10411">
        <f t="shared" si="325"/>
        <v>8232023</v>
      </c>
    </row>
    <row r="10412" spans="1:5">
      <c r="A10412">
        <v>8201038</v>
      </c>
      <c r="B10412">
        <v>8232024</v>
      </c>
      <c r="C10412" s="293">
        <v>75100000</v>
      </c>
      <c r="D10412">
        <f t="shared" si="324"/>
        <v>8201038</v>
      </c>
      <c r="E10412">
        <f t="shared" si="325"/>
        <v>8232024</v>
      </c>
    </row>
    <row r="10413" spans="1:5">
      <c r="A10413">
        <v>8201039</v>
      </c>
      <c r="B10413">
        <v>8232025</v>
      </c>
      <c r="C10413" s="293">
        <v>79700000</v>
      </c>
      <c r="D10413">
        <f t="shared" si="324"/>
        <v>8201039</v>
      </c>
      <c r="E10413">
        <f t="shared" si="325"/>
        <v>8232025</v>
      </c>
    </row>
    <row r="10414" spans="1:5">
      <c r="A10414">
        <v>8201040</v>
      </c>
      <c r="B10414">
        <v>8232026</v>
      </c>
      <c r="C10414" s="293">
        <v>59500000</v>
      </c>
      <c r="D10414">
        <f t="shared" si="324"/>
        <v>8201040</v>
      </c>
      <c r="E10414">
        <f t="shared" si="325"/>
        <v>8232026</v>
      </c>
    </row>
    <row r="10415" spans="1:5">
      <c r="A10415">
        <v>8201041</v>
      </c>
      <c r="B10415">
        <v>8232027</v>
      </c>
      <c r="C10415" s="293">
        <v>64500000</v>
      </c>
      <c r="D10415">
        <f t="shared" si="324"/>
        <v>8201041</v>
      </c>
      <c r="E10415">
        <f t="shared" si="325"/>
        <v>8232027</v>
      </c>
    </row>
    <row r="10416" spans="1:5">
      <c r="A10416">
        <v>8201042</v>
      </c>
      <c r="B10416">
        <v>8232028</v>
      </c>
      <c r="C10416" s="293">
        <v>72300000</v>
      </c>
      <c r="D10416">
        <f t="shared" si="324"/>
        <v>8201042</v>
      </c>
      <c r="E10416">
        <f t="shared" si="325"/>
        <v>8232028</v>
      </c>
    </row>
    <row r="10417" spans="1:5">
      <c r="A10417">
        <v>8201043</v>
      </c>
      <c r="B10417">
        <v>8232029</v>
      </c>
      <c r="C10417" s="293">
        <v>65700000</v>
      </c>
      <c r="D10417">
        <f t="shared" si="324"/>
        <v>8201043</v>
      </c>
      <c r="E10417">
        <f t="shared" si="325"/>
        <v>8232029</v>
      </c>
    </row>
    <row r="10418" spans="1:5">
      <c r="A10418">
        <v>8201044</v>
      </c>
      <c r="B10418">
        <v>8232030</v>
      </c>
      <c r="C10418" s="293">
        <v>62900000</v>
      </c>
      <c r="D10418">
        <f t="shared" si="324"/>
        <v>8201044</v>
      </c>
      <c r="E10418">
        <f t="shared" si="325"/>
        <v>8232030</v>
      </c>
    </row>
    <row r="10419" spans="1:5">
      <c r="A10419">
        <v>8201045</v>
      </c>
      <c r="B10419">
        <v>8232031</v>
      </c>
      <c r="C10419" s="293">
        <v>61600000</v>
      </c>
      <c r="D10419">
        <f t="shared" si="324"/>
        <v>8201045</v>
      </c>
      <c r="E10419">
        <f t="shared" si="325"/>
        <v>8232031</v>
      </c>
    </row>
    <row r="10420" spans="1:5">
      <c r="A10420">
        <v>8201047</v>
      </c>
      <c r="B10420">
        <v>8232032</v>
      </c>
      <c r="C10420" s="293">
        <v>103100000</v>
      </c>
      <c r="D10420">
        <f t="shared" si="324"/>
        <v>8201047</v>
      </c>
      <c r="E10420">
        <f t="shared" si="325"/>
        <v>8232032</v>
      </c>
    </row>
    <row r="10421" spans="1:5">
      <c r="A10421">
        <v>8201048</v>
      </c>
      <c r="B10421">
        <v>8232033</v>
      </c>
      <c r="C10421" s="293">
        <v>114200000</v>
      </c>
      <c r="D10421">
        <f t="shared" si="324"/>
        <v>8201048</v>
      </c>
      <c r="E10421">
        <f t="shared" si="325"/>
        <v>8232033</v>
      </c>
    </row>
    <row r="10422" spans="1:5">
      <c r="A10422">
        <v>8201049</v>
      </c>
      <c r="B10422">
        <v>8232034</v>
      </c>
      <c r="C10422" s="293">
        <v>98000000</v>
      </c>
      <c r="D10422">
        <f t="shared" si="324"/>
        <v>8201049</v>
      </c>
      <c r="E10422">
        <f t="shared" si="325"/>
        <v>8232034</v>
      </c>
    </row>
    <row r="10423" spans="1:5">
      <c r="A10423">
        <v>8201050</v>
      </c>
      <c r="B10423">
        <v>8232035</v>
      </c>
      <c r="C10423" s="293">
        <v>63600000</v>
      </c>
      <c r="D10423">
        <f t="shared" si="324"/>
        <v>8201050</v>
      </c>
      <c r="E10423">
        <f t="shared" si="325"/>
        <v>8232035</v>
      </c>
    </row>
    <row r="10424" spans="1:5">
      <c r="A10424">
        <v>8201051</v>
      </c>
      <c r="B10424">
        <v>8232036</v>
      </c>
      <c r="C10424" s="293">
        <v>63200000</v>
      </c>
      <c r="D10424">
        <f t="shared" si="324"/>
        <v>8201051</v>
      </c>
      <c r="E10424">
        <f t="shared" si="325"/>
        <v>8232036</v>
      </c>
    </row>
    <row r="10425" spans="1:5">
      <c r="A10425">
        <v>8201052</v>
      </c>
      <c r="B10425">
        <v>8232037</v>
      </c>
      <c r="C10425" s="293">
        <v>53700000</v>
      </c>
      <c r="D10425">
        <f t="shared" si="324"/>
        <v>8201052</v>
      </c>
      <c r="E10425">
        <f t="shared" si="325"/>
        <v>8232037</v>
      </c>
    </row>
    <row r="10426" spans="1:5">
      <c r="A10426">
        <v>8201053</v>
      </c>
      <c r="B10426">
        <v>8232038</v>
      </c>
      <c r="C10426" s="293">
        <v>89700000</v>
      </c>
      <c r="D10426">
        <f t="shared" si="324"/>
        <v>8201053</v>
      </c>
      <c r="E10426">
        <f t="shared" si="325"/>
        <v>8232038</v>
      </c>
    </row>
    <row r="10427" spans="1:5">
      <c r="A10427">
        <v>8201054</v>
      </c>
      <c r="B10427">
        <v>8232039</v>
      </c>
      <c r="C10427" s="293">
        <v>66800000</v>
      </c>
      <c r="D10427">
        <f t="shared" si="324"/>
        <v>8201054</v>
      </c>
      <c r="E10427">
        <f t="shared" si="325"/>
        <v>8232039</v>
      </c>
    </row>
    <row r="10428" spans="1:5">
      <c r="A10428">
        <v>8201055</v>
      </c>
      <c r="B10428">
        <v>8232040</v>
      </c>
      <c r="C10428" s="293">
        <v>83300000</v>
      </c>
      <c r="D10428">
        <f t="shared" si="324"/>
        <v>8201055</v>
      </c>
      <c r="E10428">
        <f t="shared" si="325"/>
        <v>8232040</v>
      </c>
    </row>
    <row r="10429" spans="1:5">
      <c r="A10429">
        <v>8201056</v>
      </c>
      <c r="B10429">
        <v>8232041</v>
      </c>
      <c r="C10429" s="293">
        <v>61300000</v>
      </c>
      <c r="D10429">
        <f t="shared" si="324"/>
        <v>8201056</v>
      </c>
      <c r="E10429">
        <f t="shared" si="325"/>
        <v>8232041</v>
      </c>
    </row>
    <row r="10430" spans="1:5">
      <c r="A10430">
        <v>8201057</v>
      </c>
      <c r="B10430">
        <v>8232042</v>
      </c>
      <c r="C10430" s="293">
        <v>63300000</v>
      </c>
      <c r="D10430">
        <f t="shared" si="324"/>
        <v>8201057</v>
      </c>
      <c r="E10430">
        <f t="shared" si="325"/>
        <v>8232042</v>
      </c>
    </row>
    <row r="10431" spans="1:5">
      <c r="A10431">
        <v>8201058</v>
      </c>
      <c r="B10431">
        <v>8232043</v>
      </c>
      <c r="C10431" s="293">
        <v>66800000</v>
      </c>
      <c r="D10431">
        <f t="shared" si="324"/>
        <v>8201058</v>
      </c>
      <c r="E10431">
        <f t="shared" si="325"/>
        <v>8232043</v>
      </c>
    </row>
    <row r="10432" spans="1:5">
      <c r="A10432">
        <v>8201059</v>
      </c>
      <c r="B10432">
        <v>8232044</v>
      </c>
      <c r="C10432" s="293">
        <v>67600000</v>
      </c>
      <c r="D10432">
        <f t="shared" si="324"/>
        <v>8201059</v>
      </c>
      <c r="E10432">
        <f t="shared" si="325"/>
        <v>8232044</v>
      </c>
    </row>
    <row r="10433" spans="1:5">
      <c r="A10433">
        <v>8201060</v>
      </c>
      <c r="B10433">
        <v>8232045</v>
      </c>
      <c r="C10433" s="293">
        <v>72000000</v>
      </c>
      <c r="D10433">
        <f t="shared" si="324"/>
        <v>8201060</v>
      </c>
      <c r="E10433">
        <f t="shared" si="325"/>
        <v>8232045</v>
      </c>
    </row>
    <row r="10434" spans="1:5">
      <c r="A10434">
        <v>8201061</v>
      </c>
      <c r="B10434">
        <v>8232046</v>
      </c>
      <c r="C10434" s="293">
        <v>75300000</v>
      </c>
      <c r="D10434">
        <f t="shared" si="324"/>
        <v>8201061</v>
      </c>
      <c r="E10434">
        <f t="shared" si="325"/>
        <v>8232046</v>
      </c>
    </row>
    <row r="10435" spans="1:5">
      <c r="A10435">
        <v>8201062</v>
      </c>
      <c r="B10435">
        <v>8232047</v>
      </c>
      <c r="C10435" s="293">
        <v>98900000</v>
      </c>
      <c r="D10435">
        <f t="shared" ref="D10435:D10498" si="326">+A10435*1</f>
        <v>8201062</v>
      </c>
      <c r="E10435">
        <f t="shared" ref="E10435:E10498" si="327">+B10435*1</f>
        <v>8232047</v>
      </c>
    </row>
    <row r="10436" spans="1:5">
      <c r="A10436">
        <v>8201063</v>
      </c>
      <c r="B10436">
        <v>8232048</v>
      </c>
      <c r="C10436" s="293">
        <v>72400000</v>
      </c>
      <c r="D10436">
        <f t="shared" si="326"/>
        <v>8201063</v>
      </c>
      <c r="E10436">
        <f t="shared" si="327"/>
        <v>8232048</v>
      </c>
    </row>
    <row r="10437" spans="1:5">
      <c r="A10437">
        <v>8201064</v>
      </c>
      <c r="B10437">
        <v>8232049</v>
      </c>
      <c r="C10437" s="293">
        <v>61100000</v>
      </c>
      <c r="D10437">
        <f t="shared" si="326"/>
        <v>8201064</v>
      </c>
      <c r="E10437">
        <f t="shared" si="327"/>
        <v>8232049</v>
      </c>
    </row>
    <row r="10438" spans="1:5">
      <c r="A10438">
        <v>8201065</v>
      </c>
      <c r="B10438">
        <v>8232050</v>
      </c>
      <c r="C10438" s="293">
        <v>69100000</v>
      </c>
      <c r="D10438">
        <f t="shared" si="326"/>
        <v>8201065</v>
      </c>
      <c r="E10438">
        <f t="shared" si="327"/>
        <v>8232050</v>
      </c>
    </row>
    <row r="10439" spans="1:5">
      <c r="A10439">
        <v>8201067</v>
      </c>
      <c r="B10439">
        <v>8232051</v>
      </c>
      <c r="C10439" s="293">
        <v>81600000</v>
      </c>
      <c r="D10439">
        <f t="shared" si="326"/>
        <v>8201067</v>
      </c>
      <c r="E10439">
        <f t="shared" si="327"/>
        <v>8232051</v>
      </c>
    </row>
    <row r="10440" spans="1:5">
      <c r="A10440">
        <v>8201068</v>
      </c>
      <c r="B10440">
        <v>8232052</v>
      </c>
      <c r="C10440" s="293">
        <v>87800000</v>
      </c>
      <c r="D10440">
        <f t="shared" si="326"/>
        <v>8201068</v>
      </c>
      <c r="E10440">
        <f t="shared" si="327"/>
        <v>8232052</v>
      </c>
    </row>
    <row r="10441" spans="1:5">
      <c r="A10441">
        <v>8201069</v>
      </c>
      <c r="B10441">
        <v>8232053</v>
      </c>
      <c r="C10441" s="293">
        <v>106500000</v>
      </c>
      <c r="D10441">
        <f t="shared" si="326"/>
        <v>8201069</v>
      </c>
      <c r="E10441">
        <f t="shared" si="327"/>
        <v>8232053</v>
      </c>
    </row>
    <row r="10442" spans="1:5">
      <c r="A10442">
        <v>8201070</v>
      </c>
      <c r="B10442">
        <v>8232054</v>
      </c>
      <c r="C10442" s="293">
        <v>62300000</v>
      </c>
      <c r="D10442">
        <f t="shared" si="326"/>
        <v>8201070</v>
      </c>
      <c r="E10442">
        <f t="shared" si="327"/>
        <v>8232054</v>
      </c>
    </row>
    <row r="10443" spans="1:5">
      <c r="A10443">
        <v>8201071</v>
      </c>
      <c r="B10443">
        <v>8232055</v>
      </c>
      <c r="C10443" s="293">
        <v>73400000</v>
      </c>
      <c r="D10443">
        <f t="shared" si="326"/>
        <v>8201071</v>
      </c>
      <c r="E10443">
        <f t="shared" si="327"/>
        <v>8232055</v>
      </c>
    </row>
    <row r="10444" spans="1:5">
      <c r="A10444">
        <v>8201072</v>
      </c>
      <c r="B10444">
        <v>8232056</v>
      </c>
      <c r="C10444" s="293">
        <v>75000000</v>
      </c>
      <c r="D10444">
        <f t="shared" si="326"/>
        <v>8201072</v>
      </c>
      <c r="E10444">
        <f t="shared" si="327"/>
        <v>8232056</v>
      </c>
    </row>
    <row r="10445" spans="1:5">
      <c r="A10445">
        <v>8201073</v>
      </c>
      <c r="B10445">
        <v>8232057</v>
      </c>
      <c r="C10445" s="293">
        <v>107000000</v>
      </c>
      <c r="D10445">
        <f t="shared" si="326"/>
        <v>8201073</v>
      </c>
      <c r="E10445">
        <f t="shared" si="327"/>
        <v>8232057</v>
      </c>
    </row>
    <row r="10446" spans="1:5">
      <c r="A10446">
        <v>8201074</v>
      </c>
      <c r="B10446">
        <v>8232058</v>
      </c>
      <c r="C10446" s="293">
        <v>63400000</v>
      </c>
      <c r="D10446">
        <f t="shared" si="326"/>
        <v>8201074</v>
      </c>
      <c r="E10446">
        <f t="shared" si="327"/>
        <v>8232058</v>
      </c>
    </row>
    <row r="10447" spans="1:5">
      <c r="A10447">
        <v>8201075</v>
      </c>
      <c r="B10447">
        <v>8232059</v>
      </c>
      <c r="C10447" s="293">
        <v>110000000</v>
      </c>
      <c r="D10447">
        <f t="shared" si="326"/>
        <v>8201075</v>
      </c>
      <c r="E10447">
        <f t="shared" si="327"/>
        <v>8232059</v>
      </c>
    </row>
    <row r="10448" spans="1:5">
      <c r="A10448">
        <v>8201076</v>
      </c>
      <c r="B10448">
        <v>8232060</v>
      </c>
      <c r="C10448" s="293">
        <v>69500000</v>
      </c>
      <c r="D10448">
        <f t="shared" si="326"/>
        <v>8201076</v>
      </c>
      <c r="E10448">
        <f t="shared" si="327"/>
        <v>8232060</v>
      </c>
    </row>
    <row r="10449" spans="1:5">
      <c r="A10449">
        <v>8201077</v>
      </c>
      <c r="B10449">
        <v>8232061</v>
      </c>
      <c r="C10449" s="293">
        <v>87400000</v>
      </c>
      <c r="D10449">
        <f t="shared" si="326"/>
        <v>8201077</v>
      </c>
      <c r="E10449">
        <f t="shared" si="327"/>
        <v>8232061</v>
      </c>
    </row>
    <row r="10450" spans="1:5">
      <c r="A10450">
        <v>8201078</v>
      </c>
      <c r="B10450">
        <v>8232062</v>
      </c>
      <c r="C10450" s="293">
        <v>71700000</v>
      </c>
      <c r="D10450">
        <f t="shared" si="326"/>
        <v>8201078</v>
      </c>
      <c r="E10450">
        <f t="shared" si="327"/>
        <v>8232062</v>
      </c>
    </row>
    <row r="10451" spans="1:5">
      <c r="A10451">
        <v>8201079</v>
      </c>
      <c r="B10451">
        <v>8232063</v>
      </c>
      <c r="C10451" s="293">
        <v>76500000</v>
      </c>
      <c r="D10451">
        <f t="shared" si="326"/>
        <v>8201079</v>
      </c>
      <c r="E10451">
        <f t="shared" si="327"/>
        <v>8232063</v>
      </c>
    </row>
    <row r="10452" spans="1:5">
      <c r="A10452">
        <v>8201080</v>
      </c>
      <c r="B10452">
        <v>8232064</v>
      </c>
      <c r="C10452" s="293">
        <v>65900000</v>
      </c>
      <c r="D10452">
        <f t="shared" si="326"/>
        <v>8201080</v>
      </c>
      <c r="E10452">
        <f t="shared" si="327"/>
        <v>8232064</v>
      </c>
    </row>
    <row r="10453" spans="1:5">
      <c r="A10453">
        <v>8201081</v>
      </c>
      <c r="B10453">
        <v>8232065</v>
      </c>
      <c r="C10453" s="293">
        <v>66200000</v>
      </c>
      <c r="D10453">
        <f t="shared" si="326"/>
        <v>8201081</v>
      </c>
      <c r="E10453">
        <f t="shared" si="327"/>
        <v>8232065</v>
      </c>
    </row>
    <row r="10454" spans="1:5">
      <c r="A10454">
        <v>8201082</v>
      </c>
      <c r="B10454">
        <v>8232066</v>
      </c>
      <c r="C10454" s="293">
        <v>70400000</v>
      </c>
      <c r="D10454">
        <f t="shared" si="326"/>
        <v>8201082</v>
      </c>
      <c r="E10454">
        <f t="shared" si="327"/>
        <v>8232066</v>
      </c>
    </row>
    <row r="10455" spans="1:5">
      <c r="A10455">
        <v>8201083</v>
      </c>
      <c r="B10455">
        <v>8232067</v>
      </c>
      <c r="C10455" s="293">
        <v>145000000</v>
      </c>
      <c r="D10455">
        <f t="shared" si="326"/>
        <v>8201083</v>
      </c>
      <c r="E10455">
        <f t="shared" si="327"/>
        <v>8232067</v>
      </c>
    </row>
    <row r="10456" spans="1:5">
      <c r="A10456">
        <v>8201084</v>
      </c>
      <c r="B10456">
        <v>8232068</v>
      </c>
      <c r="C10456" s="293">
        <v>106000000</v>
      </c>
      <c r="D10456">
        <f t="shared" si="326"/>
        <v>8201084</v>
      </c>
      <c r="E10456">
        <f t="shared" si="327"/>
        <v>8232068</v>
      </c>
    </row>
    <row r="10457" spans="1:5">
      <c r="A10457">
        <v>8201086</v>
      </c>
      <c r="B10457">
        <v>8232069</v>
      </c>
      <c r="C10457" s="293">
        <v>86000000</v>
      </c>
      <c r="D10457">
        <f t="shared" si="326"/>
        <v>8201086</v>
      </c>
      <c r="E10457">
        <f t="shared" si="327"/>
        <v>8232069</v>
      </c>
    </row>
    <row r="10458" spans="1:5">
      <c r="A10458">
        <v>8201087</v>
      </c>
      <c r="B10458">
        <v>8232070</v>
      </c>
      <c r="C10458" s="293">
        <v>82000000</v>
      </c>
      <c r="D10458">
        <f t="shared" si="326"/>
        <v>8201087</v>
      </c>
      <c r="E10458">
        <f t="shared" si="327"/>
        <v>8232070</v>
      </c>
    </row>
    <row r="10459" spans="1:5">
      <c r="A10459">
        <v>8201002</v>
      </c>
      <c r="B10459">
        <v>8233001</v>
      </c>
      <c r="C10459" s="293">
        <v>67100000</v>
      </c>
      <c r="D10459">
        <f t="shared" si="326"/>
        <v>8201002</v>
      </c>
      <c r="E10459">
        <f t="shared" si="327"/>
        <v>8233001</v>
      </c>
    </row>
    <row r="10460" spans="1:5">
      <c r="A10460">
        <v>8201003</v>
      </c>
      <c r="B10460">
        <v>8233002</v>
      </c>
      <c r="C10460" s="293">
        <v>48400000</v>
      </c>
      <c r="D10460">
        <f t="shared" si="326"/>
        <v>8201003</v>
      </c>
      <c r="E10460">
        <f t="shared" si="327"/>
        <v>8233002</v>
      </c>
    </row>
    <row r="10461" spans="1:5">
      <c r="A10461">
        <v>8201004</v>
      </c>
      <c r="B10461">
        <v>8233003</v>
      </c>
      <c r="C10461" s="293">
        <v>56800000</v>
      </c>
      <c r="D10461">
        <f t="shared" si="326"/>
        <v>8201004</v>
      </c>
      <c r="E10461">
        <f t="shared" si="327"/>
        <v>8233003</v>
      </c>
    </row>
    <row r="10462" spans="1:5">
      <c r="A10462">
        <v>8201006</v>
      </c>
      <c r="B10462">
        <v>8233004</v>
      </c>
      <c r="C10462" s="293">
        <v>57600000</v>
      </c>
      <c r="D10462">
        <f t="shared" si="326"/>
        <v>8201006</v>
      </c>
      <c r="E10462">
        <f t="shared" si="327"/>
        <v>8233004</v>
      </c>
    </row>
    <row r="10463" spans="1:5">
      <c r="A10463">
        <v>8201007</v>
      </c>
      <c r="B10463">
        <v>8233005</v>
      </c>
      <c r="C10463" s="293">
        <v>56800000</v>
      </c>
      <c r="D10463">
        <f t="shared" si="326"/>
        <v>8201007</v>
      </c>
      <c r="E10463">
        <f t="shared" si="327"/>
        <v>8233005</v>
      </c>
    </row>
    <row r="10464" spans="1:5">
      <c r="A10464">
        <v>8201011</v>
      </c>
      <c r="B10464">
        <v>8233006</v>
      </c>
      <c r="C10464" s="293">
        <v>50300000</v>
      </c>
      <c r="D10464">
        <f t="shared" si="326"/>
        <v>8201011</v>
      </c>
      <c r="E10464">
        <f t="shared" si="327"/>
        <v>8233006</v>
      </c>
    </row>
    <row r="10465" spans="1:5">
      <c r="A10465">
        <v>8201012</v>
      </c>
      <c r="B10465">
        <v>8233007</v>
      </c>
      <c r="C10465" s="293">
        <v>59000000</v>
      </c>
      <c r="D10465">
        <f t="shared" si="326"/>
        <v>8201012</v>
      </c>
      <c r="E10465">
        <f t="shared" si="327"/>
        <v>8233007</v>
      </c>
    </row>
    <row r="10466" spans="1:5">
      <c r="A10466">
        <v>8201016</v>
      </c>
      <c r="B10466">
        <v>8233008</v>
      </c>
      <c r="C10466" s="293">
        <v>67200000</v>
      </c>
      <c r="D10466">
        <f t="shared" si="326"/>
        <v>8201016</v>
      </c>
      <c r="E10466">
        <f t="shared" si="327"/>
        <v>8233008</v>
      </c>
    </row>
    <row r="10467" spans="1:5">
      <c r="A10467">
        <v>8201018</v>
      </c>
      <c r="B10467">
        <v>8233009</v>
      </c>
      <c r="C10467" s="293">
        <v>64300000</v>
      </c>
      <c r="D10467">
        <f t="shared" si="326"/>
        <v>8201018</v>
      </c>
      <c r="E10467">
        <f t="shared" si="327"/>
        <v>8233009</v>
      </c>
    </row>
    <row r="10468" spans="1:5">
      <c r="A10468">
        <v>8201020</v>
      </c>
      <c r="B10468">
        <v>8233010</v>
      </c>
      <c r="C10468" s="293">
        <v>60000000</v>
      </c>
      <c r="D10468">
        <f t="shared" si="326"/>
        <v>8201020</v>
      </c>
      <c r="E10468">
        <f t="shared" si="327"/>
        <v>8233010</v>
      </c>
    </row>
    <row r="10469" spans="1:5">
      <c r="A10469">
        <v>8201022</v>
      </c>
      <c r="B10469">
        <v>8233011</v>
      </c>
      <c r="C10469" s="293">
        <v>60700000</v>
      </c>
      <c r="D10469">
        <f t="shared" si="326"/>
        <v>8201022</v>
      </c>
      <c r="E10469">
        <f t="shared" si="327"/>
        <v>8233011</v>
      </c>
    </row>
    <row r="10470" spans="1:5">
      <c r="A10470">
        <v>8201030</v>
      </c>
      <c r="B10470">
        <v>8233012</v>
      </c>
      <c r="C10470" s="293">
        <v>50500000</v>
      </c>
      <c r="D10470">
        <f t="shared" si="326"/>
        <v>8201030</v>
      </c>
      <c r="E10470">
        <f t="shared" si="327"/>
        <v>8233012</v>
      </c>
    </row>
    <row r="10471" spans="1:5">
      <c r="A10471">
        <v>8201035</v>
      </c>
      <c r="B10471">
        <v>8233013</v>
      </c>
      <c r="C10471" s="293">
        <v>57900000</v>
      </c>
      <c r="D10471">
        <f t="shared" si="326"/>
        <v>8201035</v>
      </c>
      <c r="E10471">
        <f t="shared" si="327"/>
        <v>8233013</v>
      </c>
    </row>
    <row r="10472" spans="1:5">
      <c r="A10472">
        <v>8201037</v>
      </c>
      <c r="B10472">
        <v>8233014</v>
      </c>
      <c r="C10472" s="293">
        <v>65100000</v>
      </c>
      <c r="D10472">
        <f t="shared" si="326"/>
        <v>8201037</v>
      </c>
      <c r="E10472">
        <f t="shared" si="327"/>
        <v>8233014</v>
      </c>
    </row>
    <row r="10473" spans="1:5">
      <c r="A10473">
        <v>8201046</v>
      </c>
      <c r="B10473">
        <v>8233015</v>
      </c>
      <c r="C10473" s="293">
        <v>61200000</v>
      </c>
      <c r="D10473">
        <f t="shared" si="326"/>
        <v>8201046</v>
      </c>
      <c r="E10473">
        <f t="shared" si="327"/>
        <v>8233015</v>
      </c>
    </row>
    <row r="10474" spans="1:5">
      <c r="A10474">
        <v>8201066</v>
      </c>
      <c r="B10474">
        <v>8234001</v>
      </c>
      <c r="C10474" s="293">
        <v>63400000</v>
      </c>
      <c r="D10474">
        <f t="shared" si="326"/>
        <v>8201066</v>
      </c>
      <c r="E10474">
        <f t="shared" si="327"/>
        <v>8234001</v>
      </c>
    </row>
    <row r="10475" spans="1:5">
      <c r="A10475">
        <v>8206002</v>
      </c>
      <c r="B10475">
        <v>8234002</v>
      </c>
      <c r="C10475" s="293">
        <v>55200000</v>
      </c>
      <c r="D10475">
        <f t="shared" si="326"/>
        <v>8206002</v>
      </c>
      <c r="E10475">
        <f t="shared" si="327"/>
        <v>8234002</v>
      </c>
    </row>
    <row r="10476" spans="1:5">
      <c r="A10476">
        <v>8201085</v>
      </c>
      <c r="B10476">
        <v>8234003</v>
      </c>
      <c r="C10476" s="293">
        <v>70300000</v>
      </c>
      <c r="D10476">
        <f t="shared" si="326"/>
        <v>8201085</v>
      </c>
      <c r="E10476">
        <f t="shared" si="327"/>
        <v>8234003</v>
      </c>
    </row>
    <row r="10477" spans="1:5">
      <c r="A10477">
        <v>8206007</v>
      </c>
      <c r="B10477">
        <v>8235001</v>
      </c>
      <c r="C10477" s="293">
        <v>120500000</v>
      </c>
      <c r="D10477">
        <f t="shared" si="326"/>
        <v>8206007</v>
      </c>
      <c r="E10477">
        <f t="shared" si="327"/>
        <v>8235001</v>
      </c>
    </row>
    <row r="10478" spans="1:5">
      <c r="A10478">
        <v>8206008</v>
      </c>
      <c r="B10478">
        <v>8235002</v>
      </c>
      <c r="C10478" s="293">
        <v>121000000</v>
      </c>
      <c r="D10478">
        <f t="shared" si="326"/>
        <v>8206008</v>
      </c>
      <c r="E10478">
        <f t="shared" si="327"/>
        <v>8235002</v>
      </c>
    </row>
    <row r="10479" spans="1:5">
      <c r="A10479">
        <v>8206009</v>
      </c>
      <c r="B10479">
        <v>8235003</v>
      </c>
      <c r="C10479" s="293">
        <v>87500000</v>
      </c>
      <c r="D10479">
        <f t="shared" si="326"/>
        <v>8206009</v>
      </c>
      <c r="E10479">
        <f t="shared" si="327"/>
        <v>8235003</v>
      </c>
    </row>
    <row r="10480" spans="1:5">
      <c r="A10480">
        <v>8206010</v>
      </c>
      <c r="B10480">
        <v>8235004</v>
      </c>
      <c r="C10480" s="293">
        <v>81900000</v>
      </c>
      <c r="D10480">
        <f t="shared" si="326"/>
        <v>8206010</v>
      </c>
      <c r="E10480">
        <f t="shared" si="327"/>
        <v>8235004</v>
      </c>
    </row>
    <row r="10481" spans="1:5">
      <c r="A10481">
        <v>8206011</v>
      </c>
      <c r="B10481">
        <v>8235005</v>
      </c>
      <c r="C10481" s="293">
        <v>85300000</v>
      </c>
      <c r="D10481">
        <f t="shared" si="326"/>
        <v>8206011</v>
      </c>
      <c r="E10481">
        <f t="shared" si="327"/>
        <v>8235005</v>
      </c>
    </row>
    <row r="10482" spans="1:5">
      <c r="A10482">
        <v>8206012</v>
      </c>
      <c r="B10482">
        <v>8235006</v>
      </c>
      <c r="C10482" s="293">
        <v>130700000</v>
      </c>
      <c r="D10482">
        <f t="shared" si="326"/>
        <v>8206012</v>
      </c>
      <c r="E10482">
        <f t="shared" si="327"/>
        <v>8235006</v>
      </c>
    </row>
    <row r="10483" spans="1:5">
      <c r="A10483">
        <v>8206013</v>
      </c>
      <c r="B10483">
        <v>8235007</v>
      </c>
      <c r="C10483" s="293">
        <v>105000000</v>
      </c>
      <c r="D10483">
        <f t="shared" si="326"/>
        <v>8206013</v>
      </c>
      <c r="E10483">
        <f t="shared" si="327"/>
        <v>8235007</v>
      </c>
    </row>
    <row r="10484" spans="1:5">
      <c r="A10484">
        <v>8206014</v>
      </c>
      <c r="B10484">
        <v>8235008</v>
      </c>
      <c r="C10484" s="293">
        <v>127000000</v>
      </c>
      <c r="D10484">
        <f t="shared" si="326"/>
        <v>8206014</v>
      </c>
      <c r="E10484">
        <f t="shared" si="327"/>
        <v>8235008</v>
      </c>
    </row>
    <row r="10485" spans="1:5">
      <c r="A10485">
        <v>8206015</v>
      </c>
      <c r="B10485">
        <v>8235009</v>
      </c>
      <c r="C10485" s="293">
        <v>178000000</v>
      </c>
      <c r="D10485">
        <f t="shared" si="326"/>
        <v>8206015</v>
      </c>
      <c r="E10485">
        <f t="shared" si="327"/>
        <v>8235009</v>
      </c>
    </row>
    <row r="10486" spans="1:5">
      <c r="A10486">
        <v>8206016</v>
      </c>
      <c r="B10486">
        <v>8235010</v>
      </c>
      <c r="C10486" s="293">
        <v>91000000</v>
      </c>
      <c r="D10486">
        <f t="shared" si="326"/>
        <v>8206016</v>
      </c>
      <c r="E10486">
        <f t="shared" si="327"/>
        <v>8235010</v>
      </c>
    </row>
    <row r="10487" spans="1:5">
      <c r="A10487">
        <v>8206017</v>
      </c>
      <c r="B10487">
        <v>8235011</v>
      </c>
      <c r="C10487" s="293">
        <v>94000000</v>
      </c>
      <c r="D10487">
        <f t="shared" si="326"/>
        <v>8206017</v>
      </c>
      <c r="E10487">
        <f t="shared" si="327"/>
        <v>8235011</v>
      </c>
    </row>
    <row r="10488" spans="1:5">
      <c r="A10488">
        <v>8206018</v>
      </c>
      <c r="B10488">
        <v>8235012</v>
      </c>
      <c r="C10488" s="293">
        <v>168000000</v>
      </c>
      <c r="D10488">
        <f t="shared" si="326"/>
        <v>8206018</v>
      </c>
      <c r="E10488">
        <f t="shared" si="327"/>
        <v>8235012</v>
      </c>
    </row>
    <row r="10489" spans="1:5">
      <c r="A10489">
        <v>8206001</v>
      </c>
      <c r="B10489">
        <v>8237001</v>
      </c>
      <c r="C10489" s="293">
        <v>64600000</v>
      </c>
      <c r="D10489">
        <f t="shared" si="326"/>
        <v>8206001</v>
      </c>
      <c r="E10489">
        <f t="shared" si="327"/>
        <v>8237001</v>
      </c>
    </row>
    <row r="10490" spans="1:5">
      <c r="A10490">
        <v>8206003</v>
      </c>
      <c r="B10490">
        <v>8237002</v>
      </c>
      <c r="C10490" s="293">
        <v>76800000</v>
      </c>
      <c r="D10490">
        <f t="shared" si="326"/>
        <v>8206003</v>
      </c>
      <c r="E10490">
        <f t="shared" si="327"/>
        <v>8237002</v>
      </c>
    </row>
    <row r="10491" spans="1:5">
      <c r="A10491">
        <v>8206004</v>
      </c>
      <c r="B10491">
        <v>8237003</v>
      </c>
      <c r="C10491" s="293">
        <v>69100000</v>
      </c>
      <c r="D10491">
        <f t="shared" si="326"/>
        <v>8206004</v>
      </c>
      <c r="E10491">
        <f t="shared" si="327"/>
        <v>8237003</v>
      </c>
    </row>
    <row r="10492" spans="1:5">
      <c r="A10492">
        <v>8206005</v>
      </c>
      <c r="B10492">
        <v>8237004</v>
      </c>
      <c r="C10492" s="293">
        <v>80800000</v>
      </c>
      <c r="D10492">
        <f t="shared" si="326"/>
        <v>8206005</v>
      </c>
      <c r="E10492">
        <f t="shared" si="327"/>
        <v>8237004</v>
      </c>
    </row>
    <row r="10493" spans="1:5">
      <c r="A10493">
        <v>8206006</v>
      </c>
      <c r="B10493">
        <v>8237005</v>
      </c>
      <c r="C10493" s="293">
        <v>82200000</v>
      </c>
      <c r="D10493">
        <f t="shared" si="326"/>
        <v>8206006</v>
      </c>
      <c r="E10493">
        <f t="shared" si="327"/>
        <v>8237005</v>
      </c>
    </row>
    <row r="10494" spans="1:5">
      <c r="A10494">
        <v>8217001</v>
      </c>
      <c r="B10494">
        <v>8256001</v>
      </c>
      <c r="C10494" s="293">
        <v>35000000</v>
      </c>
      <c r="D10494">
        <f t="shared" si="326"/>
        <v>8217001</v>
      </c>
      <c r="E10494">
        <f t="shared" si="327"/>
        <v>8256001</v>
      </c>
    </row>
    <row r="10495" spans="1:5">
      <c r="A10495">
        <v>8306018</v>
      </c>
      <c r="B10495">
        <v>8335001</v>
      </c>
      <c r="C10495" s="293">
        <v>75000000</v>
      </c>
      <c r="D10495">
        <f t="shared" si="326"/>
        <v>8306018</v>
      </c>
      <c r="E10495">
        <f t="shared" si="327"/>
        <v>8335001</v>
      </c>
    </row>
    <row r="10496" spans="1:5">
      <c r="A10496">
        <v>8306019</v>
      </c>
      <c r="B10496">
        <v>8335002</v>
      </c>
      <c r="C10496" s="293">
        <v>80800000</v>
      </c>
      <c r="D10496">
        <f t="shared" si="326"/>
        <v>8306019</v>
      </c>
      <c r="E10496">
        <f t="shared" si="327"/>
        <v>8335002</v>
      </c>
    </row>
    <row r="10497" spans="1:5">
      <c r="A10497">
        <v>8306020</v>
      </c>
      <c r="B10497">
        <v>8335003</v>
      </c>
      <c r="C10497" s="293">
        <v>80100000</v>
      </c>
      <c r="D10497">
        <f t="shared" si="326"/>
        <v>8306020</v>
      </c>
      <c r="E10497">
        <f t="shared" si="327"/>
        <v>8335003</v>
      </c>
    </row>
    <row r="10498" spans="1:5">
      <c r="A10498">
        <v>8306021</v>
      </c>
      <c r="B10498">
        <v>8335004</v>
      </c>
      <c r="C10498" s="293">
        <v>86700000</v>
      </c>
      <c r="D10498">
        <f t="shared" si="326"/>
        <v>8306021</v>
      </c>
      <c r="E10498">
        <f t="shared" si="327"/>
        <v>8335004</v>
      </c>
    </row>
    <row r="10499" spans="1:5">
      <c r="A10499">
        <v>8306022</v>
      </c>
      <c r="B10499">
        <v>8335005</v>
      </c>
      <c r="C10499" s="293">
        <v>94200000</v>
      </c>
      <c r="D10499">
        <f t="shared" ref="D10499:D10562" si="328">+A10499*1</f>
        <v>8306022</v>
      </c>
      <c r="E10499">
        <f t="shared" ref="E10499:E10562" si="329">+B10499*1</f>
        <v>8335005</v>
      </c>
    </row>
    <row r="10500" spans="1:5">
      <c r="A10500">
        <v>8306024</v>
      </c>
      <c r="B10500">
        <v>8335006</v>
      </c>
      <c r="C10500" s="293">
        <v>76100000</v>
      </c>
      <c r="D10500">
        <f t="shared" si="328"/>
        <v>8306024</v>
      </c>
      <c r="E10500">
        <f t="shared" si="329"/>
        <v>8335006</v>
      </c>
    </row>
    <row r="10501" spans="1:5">
      <c r="A10501">
        <v>8306025</v>
      </c>
      <c r="B10501">
        <v>8335007</v>
      </c>
      <c r="C10501" s="293">
        <v>78900000</v>
      </c>
      <c r="D10501">
        <f t="shared" si="328"/>
        <v>8306025</v>
      </c>
      <c r="E10501">
        <f t="shared" si="329"/>
        <v>8335007</v>
      </c>
    </row>
    <row r="10502" spans="1:5">
      <c r="A10502">
        <v>8306027</v>
      </c>
      <c r="B10502">
        <v>8335008</v>
      </c>
      <c r="C10502" s="293">
        <v>81200000</v>
      </c>
      <c r="D10502">
        <f t="shared" si="328"/>
        <v>8306027</v>
      </c>
      <c r="E10502">
        <f t="shared" si="329"/>
        <v>8335008</v>
      </c>
    </row>
    <row r="10503" spans="1:5">
      <c r="A10503">
        <v>8306028</v>
      </c>
      <c r="B10503">
        <v>8335009</v>
      </c>
      <c r="C10503" s="293">
        <v>86400000</v>
      </c>
      <c r="D10503">
        <f t="shared" si="328"/>
        <v>8306028</v>
      </c>
      <c r="E10503">
        <f t="shared" si="329"/>
        <v>8335009</v>
      </c>
    </row>
    <row r="10504" spans="1:5">
      <c r="A10504">
        <v>8306029</v>
      </c>
      <c r="B10504">
        <v>8335010</v>
      </c>
      <c r="C10504" s="293">
        <v>86200000</v>
      </c>
      <c r="D10504">
        <f t="shared" si="328"/>
        <v>8306029</v>
      </c>
      <c r="E10504">
        <f t="shared" si="329"/>
        <v>8335010</v>
      </c>
    </row>
    <row r="10505" spans="1:5">
      <c r="A10505">
        <v>8306030</v>
      </c>
      <c r="B10505">
        <v>8335011</v>
      </c>
      <c r="C10505" s="293">
        <v>89700000</v>
      </c>
      <c r="D10505">
        <f t="shared" si="328"/>
        <v>8306030</v>
      </c>
      <c r="E10505">
        <f t="shared" si="329"/>
        <v>8335011</v>
      </c>
    </row>
    <row r="10506" spans="1:5">
      <c r="A10506">
        <v>8306035</v>
      </c>
      <c r="B10506">
        <v>8335012</v>
      </c>
      <c r="C10506" s="293">
        <v>92300000</v>
      </c>
      <c r="D10506">
        <f t="shared" si="328"/>
        <v>8306035</v>
      </c>
      <c r="E10506">
        <f t="shared" si="329"/>
        <v>8335012</v>
      </c>
    </row>
    <row r="10507" spans="1:5">
      <c r="A10507">
        <v>8306036</v>
      </c>
      <c r="B10507">
        <v>8335013</v>
      </c>
      <c r="C10507" s="293">
        <v>98900000</v>
      </c>
      <c r="D10507">
        <f t="shared" si="328"/>
        <v>8306036</v>
      </c>
      <c r="E10507">
        <f t="shared" si="329"/>
        <v>8335013</v>
      </c>
    </row>
    <row r="10508" spans="1:5">
      <c r="A10508">
        <v>8306037</v>
      </c>
      <c r="B10508">
        <v>8335014</v>
      </c>
      <c r="C10508" s="293">
        <v>92200000</v>
      </c>
      <c r="D10508">
        <f t="shared" si="328"/>
        <v>8306037</v>
      </c>
      <c r="E10508">
        <f t="shared" si="329"/>
        <v>8335014</v>
      </c>
    </row>
    <row r="10509" spans="1:5">
      <c r="A10509">
        <v>8306038</v>
      </c>
      <c r="B10509">
        <v>8335015</v>
      </c>
      <c r="C10509" s="293">
        <v>88500000</v>
      </c>
      <c r="D10509">
        <f t="shared" si="328"/>
        <v>8306038</v>
      </c>
      <c r="E10509">
        <f t="shared" si="329"/>
        <v>8335015</v>
      </c>
    </row>
    <row r="10510" spans="1:5">
      <c r="A10510">
        <v>8306039</v>
      </c>
      <c r="B10510">
        <v>8335016</v>
      </c>
      <c r="C10510" s="293">
        <v>86500000</v>
      </c>
      <c r="D10510">
        <f t="shared" si="328"/>
        <v>8306039</v>
      </c>
      <c r="E10510">
        <f t="shared" si="329"/>
        <v>8335016</v>
      </c>
    </row>
    <row r="10511" spans="1:5">
      <c r="A10511">
        <v>8306040</v>
      </c>
      <c r="B10511">
        <v>8335017</v>
      </c>
      <c r="C10511" s="293">
        <v>90100000</v>
      </c>
      <c r="D10511">
        <f t="shared" si="328"/>
        <v>8306040</v>
      </c>
      <c r="E10511">
        <f t="shared" si="329"/>
        <v>8335017</v>
      </c>
    </row>
    <row r="10512" spans="1:5">
      <c r="A10512">
        <v>8306041</v>
      </c>
      <c r="B10512">
        <v>8335018</v>
      </c>
      <c r="C10512" s="293">
        <v>94000000</v>
      </c>
      <c r="D10512">
        <f t="shared" si="328"/>
        <v>8306041</v>
      </c>
      <c r="E10512">
        <f t="shared" si="329"/>
        <v>8335018</v>
      </c>
    </row>
    <row r="10513" spans="1:5">
      <c r="A10513">
        <v>8306042</v>
      </c>
      <c r="B10513">
        <v>8335019</v>
      </c>
      <c r="C10513" s="293">
        <v>101400000</v>
      </c>
      <c r="D10513">
        <f t="shared" si="328"/>
        <v>8306042</v>
      </c>
      <c r="E10513">
        <f t="shared" si="329"/>
        <v>8335019</v>
      </c>
    </row>
    <row r="10514" spans="1:5">
      <c r="A10514">
        <v>8306043</v>
      </c>
      <c r="B10514">
        <v>8335020</v>
      </c>
      <c r="C10514" s="293">
        <v>90500000</v>
      </c>
      <c r="D10514">
        <f t="shared" si="328"/>
        <v>8306043</v>
      </c>
      <c r="E10514">
        <f t="shared" si="329"/>
        <v>8335020</v>
      </c>
    </row>
    <row r="10515" spans="1:5">
      <c r="A10515">
        <v>8306044</v>
      </c>
      <c r="B10515">
        <v>8335021</v>
      </c>
      <c r="C10515" s="293">
        <v>101400000</v>
      </c>
      <c r="D10515">
        <f t="shared" si="328"/>
        <v>8306044</v>
      </c>
      <c r="E10515">
        <f t="shared" si="329"/>
        <v>8335021</v>
      </c>
    </row>
    <row r="10516" spans="1:5">
      <c r="A10516">
        <v>8306045</v>
      </c>
      <c r="B10516">
        <v>8335022</v>
      </c>
      <c r="C10516" s="293">
        <v>87400000</v>
      </c>
      <c r="D10516">
        <f t="shared" si="328"/>
        <v>8306045</v>
      </c>
      <c r="E10516">
        <f t="shared" si="329"/>
        <v>8335022</v>
      </c>
    </row>
    <row r="10517" spans="1:5">
      <c r="A10517">
        <v>8306046</v>
      </c>
      <c r="B10517">
        <v>8335023</v>
      </c>
      <c r="C10517" s="293">
        <v>86900000</v>
      </c>
      <c r="D10517">
        <f t="shared" si="328"/>
        <v>8306046</v>
      </c>
      <c r="E10517">
        <f t="shared" si="329"/>
        <v>8335023</v>
      </c>
    </row>
    <row r="10518" spans="1:5">
      <c r="A10518">
        <v>8306047</v>
      </c>
      <c r="B10518">
        <v>8335024</v>
      </c>
      <c r="C10518" s="293">
        <v>86300000</v>
      </c>
      <c r="D10518">
        <f t="shared" si="328"/>
        <v>8306047</v>
      </c>
      <c r="E10518">
        <f t="shared" si="329"/>
        <v>8335024</v>
      </c>
    </row>
    <row r="10519" spans="1:5">
      <c r="A10519">
        <v>8306048</v>
      </c>
      <c r="B10519">
        <v>8335025</v>
      </c>
      <c r="C10519" s="293">
        <v>84600000</v>
      </c>
      <c r="D10519">
        <f t="shared" si="328"/>
        <v>8306048</v>
      </c>
      <c r="E10519">
        <f t="shared" si="329"/>
        <v>8335025</v>
      </c>
    </row>
    <row r="10520" spans="1:5">
      <c r="A10520">
        <v>8306049</v>
      </c>
      <c r="B10520">
        <v>8335026</v>
      </c>
      <c r="C10520" s="293">
        <v>91400000</v>
      </c>
      <c r="D10520">
        <f t="shared" si="328"/>
        <v>8306049</v>
      </c>
      <c r="E10520">
        <f t="shared" si="329"/>
        <v>8335026</v>
      </c>
    </row>
    <row r="10521" spans="1:5">
      <c r="A10521">
        <v>8306050</v>
      </c>
      <c r="B10521">
        <v>8335027</v>
      </c>
      <c r="C10521" s="293">
        <v>130600000</v>
      </c>
      <c r="D10521">
        <f t="shared" si="328"/>
        <v>8306050</v>
      </c>
      <c r="E10521">
        <f t="shared" si="329"/>
        <v>8335027</v>
      </c>
    </row>
    <row r="10522" spans="1:5">
      <c r="A10522">
        <v>8306051</v>
      </c>
      <c r="B10522">
        <v>8335028</v>
      </c>
      <c r="C10522" s="293">
        <v>107000000</v>
      </c>
      <c r="D10522">
        <f t="shared" si="328"/>
        <v>8306051</v>
      </c>
      <c r="E10522">
        <f t="shared" si="329"/>
        <v>8335028</v>
      </c>
    </row>
    <row r="10523" spans="1:5">
      <c r="A10523">
        <v>8306052</v>
      </c>
      <c r="B10523">
        <v>8335029</v>
      </c>
      <c r="C10523" s="293">
        <v>103900000</v>
      </c>
      <c r="D10523">
        <f t="shared" si="328"/>
        <v>8306052</v>
      </c>
      <c r="E10523">
        <f t="shared" si="329"/>
        <v>8335029</v>
      </c>
    </row>
    <row r="10524" spans="1:5">
      <c r="A10524">
        <v>8306053</v>
      </c>
      <c r="B10524">
        <v>8335030</v>
      </c>
      <c r="C10524" s="293">
        <v>92300000</v>
      </c>
      <c r="D10524">
        <f t="shared" si="328"/>
        <v>8306053</v>
      </c>
      <c r="E10524">
        <f t="shared" si="329"/>
        <v>8335030</v>
      </c>
    </row>
    <row r="10525" spans="1:5">
      <c r="A10525">
        <v>8306054</v>
      </c>
      <c r="B10525">
        <v>8335031</v>
      </c>
      <c r="C10525" s="293">
        <v>88300000</v>
      </c>
      <c r="D10525">
        <f t="shared" si="328"/>
        <v>8306054</v>
      </c>
      <c r="E10525">
        <f t="shared" si="329"/>
        <v>8335031</v>
      </c>
    </row>
    <row r="10526" spans="1:5">
      <c r="A10526">
        <v>8306055</v>
      </c>
      <c r="B10526">
        <v>8335032</v>
      </c>
      <c r="C10526" s="293">
        <v>84000000</v>
      </c>
      <c r="D10526">
        <f t="shared" si="328"/>
        <v>8306055</v>
      </c>
      <c r="E10526">
        <f t="shared" si="329"/>
        <v>8335032</v>
      </c>
    </row>
    <row r="10527" spans="1:5">
      <c r="A10527">
        <v>8306056</v>
      </c>
      <c r="B10527">
        <v>8335033</v>
      </c>
      <c r="C10527" s="293">
        <v>87400000</v>
      </c>
      <c r="D10527">
        <f t="shared" si="328"/>
        <v>8306056</v>
      </c>
      <c r="E10527">
        <f t="shared" si="329"/>
        <v>8335033</v>
      </c>
    </row>
    <row r="10528" spans="1:5">
      <c r="A10528">
        <v>8306057</v>
      </c>
      <c r="B10528">
        <v>8335034</v>
      </c>
      <c r="C10528" s="293">
        <v>91600000</v>
      </c>
      <c r="D10528">
        <f t="shared" si="328"/>
        <v>8306057</v>
      </c>
      <c r="E10528">
        <f t="shared" si="329"/>
        <v>8335034</v>
      </c>
    </row>
    <row r="10529" spans="1:5">
      <c r="A10529">
        <v>8306058</v>
      </c>
      <c r="B10529">
        <v>8335035</v>
      </c>
      <c r="C10529" s="293">
        <v>93800000</v>
      </c>
      <c r="D10529">
        <f t="shared" si="328"/>
        <v>8306058</v>
      </c>
      <c r="E10529">
        <f t="shared" si="329"/>
        <v>8335035</v>
      </c>
    </row>
    <row r="10530" spans="1:5">
      <c r="A10530">
        <v>8306059</v>
      </c>
      <c r="B10530">
        <v>8335036</v>
      </c>
      <c r="C10530" s="293">
        <v>145000000</v>
      </c>
      <c r="D10530">
        <f t="shared" si="328"/>
        <v>8306059</v>
      </c>
      <c r="E10530">
        <f t="shared" si="329"/>
        <v>8335036</v>
      </c>
    </row>
    <row r="10531" spans="1:5">
      <c r="A10531">
        <v>8306060</v>
      </c>
      <c r="B10531">
        <v>8335037</v>
      </c>
      <c r="C10531" s="293">
        <v>64700000</v>
      </c>
      <c r="D10531">
        <f t="shared" si="328"/>
        <v>8306060</v>
      </c>
      <c r="E10531">
        <f t="shared" si="329"/>
        <v>8335037</v>
      </c>
    </row>
    <row r="10532" spans="1:5">
      <c r="A10532">
        <v>8306061</v>
      </c>
      <c r="B10532">
        <v>8335038</v>
      </c>
      <c r="C10532" s="293">
        <v>81000000</v>
      </c>
      <c r="D10532">
        <f t="shared" si="328"/>
        <v>8306061</v>
      </c>
      <c r="E10532">
        <f t="shared" si="329"/>
        <v>8335038</v>
      </c>
    </row>
    <row r="10533" spans="1:5">
      <c r="A10533">
        <v>8306062</v>
      </c>
      <c r="B10533">
        <v>8335039</v>
      </c>
      <c r="C10533" s="293">
        <v>67500000</v>
      </c>
      <c r="D10533">
        <f t="shared" si="328"/>
        <v>8306062</v>
      </c>
      <c r="E10533">
        <f t="shared" si="329"/>
        <v>8335039</v>
      </c>
    </row>
    <row r="10534" spans="1:5">
      <c r="A10534">
        <v>8306063</v>
      </c>
      <c r="B10534">
        <v>8335040</v>
      </c>
      <c r="C10534" s="293">
        <v>72100000</v>
      </c>
      <c r="D10534">
        <f t="shared" si="328"/>
        <v>8306063</v>
      </c>
      <c r="E10534">
        <f t="shared" si="329"/>
        <v>8335040</v>
      </c>
    </row>
    <row r="10535" spans="1:5">
      <c r="A10535">
        <v>8306065</v>
      </c>
      <c r="B10535">
        <v>8335041</v>
      </c>
      <c r="C10535" s="293">
        <v>100000000</v>
      </c>
      <c r="D10535">
        <f t="shared" si="328"/>
        <v>8306065</v>
      </c>
      <c r="E10535">
        <f t="shared" si="329"/>
        <v>8335041</v>
      </c>
    </row>
    <row r="10536" spans="1:5">
      <c r="A10536">
        <v>8306067</v>
      </c>
      <c r="B10536">
        <v>8335042</v>
      </c>
      <c r="C10536" s="293">
        <v>96000000</v>
      </c>
      <c r="D10536">
        <f t="shared" si="328"/>
        <v>8306067</v>
      </c>
      <c r="E10536">
        <f t="shared" si="329"/>
        <v>8335042</v>
      </c>
    </row>
    <row r="10537" spans="1:5">
      <c r="A10537">
        <v>8306068</v>
      </c>
      <c r="B10537">
        <v>8335043</v>
      </c>
      <c r="C10537" s="293">
        <v>106200000</v>
      </c>
      <c r="D10537">
        <f t="shared" si="328"/>
        <v>8306068</v>
      </c>
      <c r="E10537">
        <f t="shared" si="329"/>
        <v>8335043</v>
      </c>
    </row>
    <row r="10538" spans="1:5">
      <c r="A10538">
        <v>8306069</v>
      </c>
      <c r="B10538">
        <v>8335044</v>
      </c>
      <c r="C10538" s="293">
        <v>84200000</v>
      </c>
      <c r="D10538">
        <f t="shared" si="328"/>
        <v>8306069</v>
      </c>
      <c r="E10538">
        <f t="shared" si="329"/>
        <v>8335044</v>
      </c>
    </row>
    <row r="10539" spans="1:5">
      <c r="A10539">
        <v>8306070</v>
      </c>
      <c r="B10539">
        <v>8335045</v>
      </c>
      <c r="C10539" s="293">
        <v>120000000</v>
      </c>
      <c r="D10539">
        <f t="shared" si="328"/>
        <v>8306070</v>
      </c>
      <c r="E10539">
        <f t="shared" si="329"/>
        <v>8335045</v>
      </c>
    </row>
    <row r="10540" spans="1:5">
      <c r="A10540">
        <v>8306071</v>
      </c>
      <c r="B10540">
        <v>8335046</v>
      </c>
      <c r="C10540" s="293">
        <v>83000000</v>
      </c>
      <c r="D10540">
        <f t="shared" si="328"/>
        <v>8306071</v>
      </c>
      <c r="E10540">
        <f t="shared" si="329"/>
        <v>8335046</v>
      </c>
    </row>
    <row r="10541" spans="1:5">
      <c r="A10541">
        <v>8306072</v>
      </c>
      <c r="B10541">
        <v>8335047</v>
      </c>
      <c r="C10541" s="293">
        <v>80000000</v>
      </c>
      <c r="D10541">
        <f t="shared" si="328"/>
        <v>8306072</v>
      </c>
      <c r="E10541">
        <f t="shared" si="329"/>
        <v>8335047</v>
      </c>
    </row>
    <row r="10542" spans="1:5">
      <c r="A10542">
        <v>8306073</v>
      </c>
      <c r="B10542">
        <v>8335048</v>
      </c>
      <c r="C10542" s="293">
        <v>89000000</v>
      </c>
      <c r="D10542">
        <f t="shared" si="328"/>
        <v>8306073</v>
      </c>
      <c r="E10542">
        <f t="shared" si="329"/>
        <v>8335048</v>
      </c>
    </row>
    <row r="10543" spans="1:5">
      <c r="A10543">
        <v>8306074</v>
      </c>
      <c r="B10543">
        <v>8335049</v>
      </c>
      <c r="C10543" s="293">
        <v>95000000</v>
      </c>
      <c r="D10543">
        <f t="shared" si="328"/>
        <v>8306074</v>
      </c>
      <c r="E10543">
        <f t="shared" si="329"/>
        <v>8335049</v>
      </c>
    </row>
    <row r="10544" spans="1:5">
      <c r="A10544">
        <v>8306075</v>
      </c>
      <c r="B10544">
        <v>8335050</v>
      </c>
      <c r="C10544" s="293">
        <v>103000000</v>
      </c>
      <c r="D10544">
        <f t="shared" si="328"/>
        <v>8306075</v>
      </c>
      <c r="E10544">
        <f t="shared" si="329"/>
        <v>8335050</v>
      </c>
    </row>
    <row r="10545" spans="1:5">
      <c r="A10545">
        <v>8306076</v>
      </c>
      <c r="B10545">
        <v>8335051</v>
      </c>
      <c r="C10545" s="293">
        <v>155000000</v>
      </c>
      <c r="D10545">
        <f t="shared" si="328"/>
        <v>8306076</v>
      </c>
      <c r="E10545">
        <f t="shared" si="329"/>
        <v>8335051</v>
      </c>
    </row>
    <row r="10546" spans="1:5">
      <c r="A10546">
        <v>8306077</v>
      </c>
      <c r="B10546">
        <v>8335052</v>
      </c>
      <c r="C10546" s="293">
        <v>84000000</v>
      </c>
      <c r="D10546">
        <f t="shared" si="328"/>
        <v>8306077</v>
      </c>
      <c r="E10546">
        <f t="shared" si="329"/>
        <v>8335052</v>
      </c>
    </row>
    <row r="10547" spans="1:5">
      <c r="A10547">
        <v>8306078</v>
      </c>
      <c r="B10547">
        <v>8335053</v>
      </c>
      <c r="C10547" s="293">
        <v>97000000</v>
      </c>
      <c r="D10547">
        <f t="shared" si="328"/>
        <v>8306078</v>
      </c>
      <c r="E10547">
        <f t="shared" si="329"/>
        <v>8335053</v>
      </c>
    </row>
    <row r="10548" spans="1:5">
      <c r="A10548">
        <v>8306079</v>
      </c>
      <c r="B10548">
        <v>8335054</v>
      </c>
      <c r="C10548" s="293">
        <v>111000000</v>
      </c>
      <c r="D10548">
        <f t="shared" si="328"/>
        <v>8306079</v>
      </c>
      <c r="E10548">
        <f t="shared" si="329"/>
        <v>8335054</v>
      </c>
    </row>
    <row r="10549" spans="1:5">
      <c r="A10549">
        <v>8306080</v>
      </c>
      <c r="B10549">
        <v>8335055</v>
      </c>
      <c r="C10549" s="293">
        <v>90000000</v>
      </c>
      <c r="D10549">
        <f t="shared" si="328"/>
        <v>8306080</v>
      </c>
      <c r="E10549">
        <f t="shared" si="329"/>
        <v>8335055</v>
      </c>
    </row>
    <row r="10550" spans="1:5">
      <c r="A10550">
        <v>8306085</v>
      </c>
      <c r="B10550">
        <v>8335056</v>
      </c>
      <c r="C10550" s="293">
        <v>140000000</v>
      </c>
      <c r="D10550">
        <f t="shared" si="328"/>
        <v>8306085</v>
      </c>
      <c r="E10550">
        <f t="shared" si="329"/>
        <v>8335056</v>
      </c>
    </row>
    <row r="10551" spans="1:5">
      <c r="A10551">
        <v>8306086</v>
      </c>
      <c r="B10551">
        <v>8335057</v>
      </c>
      <c r="C10551" s="293">
        <v>99000000</v>
      </c>
      <c r="D10551">
        <f t="shared" si="328"/>
        <v>8306086</v>
      </c>
      <c r="E10551">
        <f t="shared" si="329"/>
        <v>8335057</v>
      </c>
    </row>
    <row r="10552" spans="1:5">
      <c r="A10552">
        <v>8306087</v>
      </c>
      <c r="B10552">
        <v>8335058</v>
      </c>
      <c r="C10552" s="293">
        <v>121000000</v>
      </c>
      <c r="D10552">
        <f t="shared" si="328"/>
        <v>8306087</v>
      </c>
      <c r="E10552">
        <f t="shared" si="329"/>
        <v>8335058</v>
      </c>
    </row>
    <row r="10553" spans="1:5">
      <c r="A10553">
        <v>8306090</v>
      </c>
      <c r="B10553">
        <v>8335059</v>
      </c>
      <c r="C10553" s="293">
        <v>91000000</v>
      </c>
      <c r="D10553">
        <f t="shared" si="328"/>
        <v>8306090</v>
      </c>
      <c r="E10553">
        <f t="shared" si="329"/>
        <v>8335059</v>
      </c>
    </row>
    <row r="10554" spans="1:5">
      <c r="A10554">
        <v>8306091</v>
      </c>
      <c r="B10554">
        <v>8335060</v>
      </c>
      <c r="C10554" s="293">
        <v>90000000</v>
      </c>
      <c r="D10554">
        <f t="shared" si="328"/>
        <v>8306091</v>
      </c>
      <c r="E10554">
        <f t="shared" si="329"/>
        <v>8335060</v>
      </c>
    </row>
    <row r="10555" spans="1:5">
      <c r="A10555">
        <v>8306092</v>
      </c>
      <c r="B10555">
        <v>8335061</v>
      </c>
      <c r="C10555" s="293">
        <v>98000000</v>
      </c>
      <c r="D10555">
        <f t="shared" si="328"/>
        <v>8306092</v>
      </c>
      <c r="E10555">
        <f t="shared" si="329"/>
        <v>8335061</v>
      </c>
    </row>
    <row r="10556" spans="1:5">
      <c r="A10556">
        <v>8306093</v>
      </c>
      <c r="B10556">
        <v>8335062</v>
      </c>
      <c r="C10556" s="293">
        <v>104000000</v>
      </c>
      <c r="D10556">
        <f t="shared" si="328"/>
        <v>8306093</v>
      </c>
      <c r="E10556">
        <f t="shared" si="329"/>
        <v>8335062</v>
      </c>
    </row>
    <row r="10557" spans="1:5">
      <c r="A10557">
        <v>8306094</v>
      </c>
      <c r="B10557">
        <v>8335063</v>
      </c>
      <c r="C10557" s="293">
        <v>108000000</v>
      </c>
      <c r="D10557">
        <f t="shared" si="328"/>
        <v>8306094</v>
      </c>
      <c r="E10557">
        <f t="shared" si="329"/>
        <v>8335063</v>
      </c>
    </row>
    <row r="10558" spans="1:5">
      <c r="A10558">
        <v>8306095</v>
      </c>
      <c r="B10558">
        <v>8335064</v>
      </c>
      <c r="C10558" s="293">
        <v>99000000</v>
      </c>
      <c r="D10558">
        <f t="shared" si="328"/>
        <v>8306095</v>
      </c>
      <c r="E10558">
        <f t="shared" si="329"/>
        <v>8335064</v>
      </c>
    </row>
    <row r="10559" spans="1:5">
      <c r="A10559">
        <v>8306096</v>
      </c>
      <c r="B10559">
        <v>8335065</v>
      </c>
      <c r="C10559" s="293">
        <v>180000000</v>
      </c>
      <c r="D10559">
        <f t="shared" si="328"/>
        <v>8306096</v>
      </c>
      <c r="E10559">
        <f t="shared" si="329"/>
        <v>8335065</v>
      </c>
    </row>
    <row r="10560" spans="1:5">
      <c r="A10560">
        <v>8306097</v>
      </c>
      <c r="B10560">
        <v>8335066</v>
      </c>
      <c r="C10560" s="293">
        <v>89000000</v>
      </c>
      <c r="D10560">
        <f t="shared" si="328"/>
        <v>8306097</v>
      </c>
      <c r="E10560">
        <f t="shared" si="329"/>
        <v>8335066</v>
      </c>
    </row>
    <row r="10561" spans="1:5">
      <c r="A10561">
        <v>8306098</v>
      </c>
      <c r="B10561">
        <v>8335067</v>
      </c>
      <c r="C10561" s="293">
        <v>97000000</v>
      </c>
      <c r="D10561">
        <f t="shared" si="328"/>
        <v>8306098</v>
      </c>
      <c r="E10561">
        <f t="shared" si="329"/>
        <v>8335067</v>
      </c>
    </row>
    <row r="10562" spans="1:5">
      <c r="A10562">
        <v>8306099</v>
      </c>
      <c r="B10562">
        <v>8335068</v>
      </c>
      <c r="C10562" s="293">
        <v>85000000</v>
      </c>
      <c r="D10562">
        <f t="shared" si="328"/>
        <v>8306099</v>
      </c>
      <c r="E10562">
        <f t="shared" si="329"/>
        <v>8335068</v>
      </c>
    </row>
    <row r="10563" spans="1:5">
      <c r="A10563">
        <v>8306001</v>
      </c>
      <c r="B10563">
        <v>8336001</v>
      </c>
      <c r="C10563" s="293">
        <v>40800000</v>
      </c>
      <c r="D10563">
        <f t="shared" ref="D10563:D10626" si="330">+A10563*1</f>
        <v>8306001</v>
      </c>
      <c r="E10563">
        <f t="shared" ref="E10563:E10626" si="331">+B10563*1</f>
        <v>8336001</v>
      </c>
    </row>
    <row r="10564" spans="1:5">
      <c r="A10564">
        <v>8306002</v>
      </c>
      <c r="B10564">
        <v>8336002</v>
      </c>
      <c r="C10564" s="293">
        <v>39700000</v>
      </c>
      <c r="D10564">
        <f t="shared" si="330"/>
        <v>8306002</v>
      </c>
      <c r="E10564">
        <f t="shared" si="331"/>
        <v>8336002</v>
      </c>
    </row>
    <row r="10565" spans="1:5">
      <c r="A10565">
        <v>8306003</v>
      </c>
      <c r="B10565">
        <v>8336003</v>
      </c>
      <c r="C10565" s="293">
        <v>45300000</v>
      </c>
      <c r="D10565">
        <f t="shared" si="330"/>
        <v>8306003</v>
      </c>
      <c r="E10565">
        <f t="shared" si="331"/>
        <v>8336003</v>
      </c>
    </row>
    <row r="10566" spans="1:5">
      <c r="A10566">
        <v>8306004</v>
      </c>
      <c r="B10566">
        <v>8336004</v>
      </c>
      <c r="C10566" s="293">
        <v>43100000</v>
      </c>
      <c r="D10566">
        <f t="shared" si="330"/>
        <v>8306004</v>
      </c>
      <c r="E10566">
        <f t="shared" si="331"/>
        <v>8336004</v>
      </c>
    </row>
    <row r="10567" spans="1:5">
      <c r="A10567">
        <v>8306006</v>
      </c>
      <c r="B10567">
        <v>8336005</v>
      </c>
      <c r="C10567" s="293">
        <v>42900000</v>
      </c>
      <c r="D10567">
        <f t="shared" si="330"/>
        <v>8306006</v>
      </c>
      <c r="E10567">
        <f t="shared" si="331"/>
        <v>8336005</v>
      </c>
    </row>
    <row r="10568" spans="1:5">
      <c r="A10568">
        <v>8306007</v>
      </c>
      <c r="B10568">
        <v>8336006</v>
      </c>
      <c r="C10568" s="293">
        <v>36300000</v>
      </c>
      <c r="D10568">
        <f t="shared" si="330"/>
        <v>8306007</v>
      </c>
      <c r="E10568">
        <f t="shared" si="331"/>
        <v>8336006</v>
      </c>
    </row>
    <row r="10569" spans="1:5">
      <c r="A10569">
        <v>8306008</v>
      </c>
      <c r="B10569">
        <v>8336007</v>
      </c>
      <c r="C10569" s="293">
        <v>38100000</v>
      </c>
      <c r="D10569">
        <f t="shared" si="330"/>
        <v>8306008</v>
      </c>
      <c r="E10569">
        <f t="shared" si="331"/>
        <v>8336007</v>
      </c>
    </row>
    <row r="10570" spans="1:5">
      <c r="A10570">
        <v>8306011</v>
      </c>
      <c r="B10570">
        <v>8336008</v>
      </c>
      <c r="C10570" s="293">
        <v>88800000</v>
      </c>
      <c r="D10570">
        <f t="shared" si="330"/>
        <v>8306011</v>
      </c>
      <c r="E10570">
        <f t="shared" si="331"/>
        <v>8336008</v>
      </c>
    </row>
    <row r="10571" spans="1:5">
      <c r="A10571">
        <v>8306012</v>
      </c>
      <c r="B10571">
        <v>8336009</v>
      </c>
      <c r="C10571" s="293">
        <v>89300000</v>
      </c>
      <c r="D10571">
        <f t="shared" si="330"/>
        <v>8306012</v>
      </c>
      <c r="E10571">
        <f t="shared" si="331"/>
        <v>8336009</v>
      </c>
    </row>
    <row r="10572" spans="1:5">
      <c r="A10572">
        <v>8306014</v>
      </c>
      <c r="B10572">
        <v>8336010</v>
      </c>
      <c r="C10572" s="293">
        <v>90500000</v>
      </c>
      <c r="D10572">
        <f t="shared" si="330"/>
        <v>8306014</v>
      </c>
      <c r="E10572">
        <f t="shared" si="331"/>
        <v>8336010</v>
      </c>
    </row>
    <row r="10573" spans="1:5">
      <c r="A10573">
        <v>8306017</v>
      </c>
      <c r="B10573">
        <v>8336011</v>
      </c>
      <c r="C10573" s="293">
        <v>41200000</v>
      </c>
      <c r="D10573">
        <f t="shared" si="330"/>
        <v>8306017</v>
      </c>
      <c r="E10573">
        <f t="shared" si="331"/>
        <v>8336011</v>
      </c>
    </row>
    <row r="10574" spans="1:5">
      <c r="A10574">
        <v>8308001</v>
      </c>
      <c r="B10574">
        <v>8336012</v>
      </c>
      <c r="C10574" s="293">
        <v>73800000</v>
      </c>
      <c r="D10574">
        <f t="shared" si="330"/>
        <v>8308001</v>
      </c>
      <c r="E10574">
        <f t="shared" si="331"/>
        <v>8336012</v>
      </c>
    </row>
    <row r="10575" spans="1:5">
      <c r="A10575">
        <v>8308004</v>
      </c>
      <c r="B10575">
        <v>8336013</v>
      </c>
      <c r="C10575" s="293">
        <v>78600000</v>
      </c>
      <c r="D10575">
        <f t="shared" si="330"/>
        <v>8308004</v>
      </c>
      <c r="E10575">
        <f t="shared" si="331"/>
        <v>8336013</v>
      </c>
    </row>
    <row r="10576" spans="1:5">
      <c r="A10576">
        <v>8308006</v>
      </c>
      <c r="B10576">
        <v>8336014</v>
      </c>
      <c r="C10576" s="293">
        <v>98000000</v>
      </c>
      <c r="D10576">
        <f t="shared" si="330"/>
        <v>8308006</v>
      </c>
      <c r="E10576">
        <f t="shared" si="331"/>
        <v>8336014</v>
      </c>
    </row>
    <row r="10577" spans="1:5">
      <c r="A10577">
        <v>8308007</v>
      </c>
      <c r="B10577">
        <v>8336015</v>
      </c>
      <c r="C10577" s="293">
        <v>98600000</v>
      </c>
      <c r="D10577">
        <f t="shared" si="330"/>
        <v>8308007</v>
      </c>
      <c r="E10577">
        <f t="shared" si="331"/>
        <v>8336015</v>
      </c>
    </row>
    <row r="10578" spans="1:5">
      <c r="A10578">
        <v>8308012</v>
      </c>
      <c r="B10578">
        <v>8336016</v>
      </c>
      <c r="C10578" s="293">
        <v>80000000</v>
      </c>
      <c r="D10578">
        <f t="shared" si="330"/>
        <v>8308012</v>
      </c>
      <c r="E10578">
        <f t="shared" si="331"/>
        <v>8336016</v>
      </c>
    </row>
    <row r="10579" spans="1:5">
      <c r="A10579">
        <v>8308013</v>
      </c>
      <c r="B10579">
        <v>8336017</v>
      </c>
      <c r="C10579" s="293">
        <v>81200000</v>
      </c>
      <c r="D10579">
        <f t="shared" si="330"/>
        <v>8308013</v>
      </c>
      <c r="E10579">
        <f t="shared" si="331"/>
        <v>8336017</v>
      </c>
    </row>
    <row r="10580" spans="1:5">
      <c r="A10580">
        <v>8308014</v>
      </c>
      <c r="B10580">
        <v>8336018</v>
      </c>
      <c r="C10580" s="293">
        <v>87000000</v>
      </c>
      <c r="D10580">
        <f t="shared" si="330"/>
        <v>8308014</v>
      </c>
      <c r="E10580">
        <f t="shared" si="331"/>
        <v>8336018</v>
      </c>
    </row>
    <row r="10581" spans="1:5">
      <c r="A10581">
        <v>8308015</v>
      </c>
      <c r="B10581">
        <v>8336019</v>
      </c>
      <c r="C10581" s="293">
        <v>88700000</v>
      </c>
      <c r="D10581">
        <f t="shared" si="330"/>
        <v>8308015</v>
      </c>
      <c r="E10581">
        <f t="shared" si="331"/>
        <v>8336019</v>
      </c>
    </row>
    <row r="10582" spans="1:5">
      <c r="A10582">
        <v>8308016</v>
      </c>
      <c r="B10582">
        <v>8336020</v>
      </c>
      <c r="C10582" s="293">
        <v>105800000</v>
      </c>
      <c r="D10582">
        <f t="shared" si="330"/>
        <v>8308016</v>
      </c>
      <c r="E10582">
        <f t="shared" si="331"/>
        <v>8336020</v>
      </c>
    </row>
    <row r="10583" spans="1:5">
      <c r="A10583">
        <v>8308017</v>
      </c>
      <c r="B10583">
        <v>8336021</v>
      </c>
      <c r="C10583" s="293">
        <v>102000000</v>
      </c>
      <c r="D10583">
        <f t="shared" si="330"/>
        <v>8308017</v>
      </c>
      <c r="E10583">
        <f t="shared" si="331"/>
        <v>8336021</v>
      </c>
    </row>
    <row r="10584" spans="1:5">
      <c r="A10584">
        <v>8308018</v>
      </c>
      <c r="B10584">
        <v>8336022</v>
      </c>
      <c r="C10584" s="293">
        <v>104000000</v>
      </c>
      <c r="D10584">
        <f t="shared" si="330"/>
        <v>8308018</v>
      </c>
      <c r="E10584">
        <f t="shared" si="331"/>
        <v>8336022</v>
      </c>
    </row>
    <row r="10585" spans="1:5">
      <c r="A10585">
        <v>8308019</v>
      </c>
      <c r="B10585">
        <v>8336023</v>
      </c>
      <c r="C10585" s="293">
        <v>81100000</v>
      </c>
      <c r="D10585">
        <f t="shared" si="330"/>
        <v>8308019</v>
      </c>
      <c r="E10585">
        <f t="shared" si="331"/>
        <v>8336023</v>
      </c>
    </row>
    <row r="10586" spans="1:5">
      <c r="A10586">
        <v>8308020</v>
      </c>
      <c r="B10586">
        <v>8336024</v>
      </c>
      <c r="C10586" s="293">
        <v>79000000</v>
      </c>
      <c r="D10586">
        <f t="shared" si="330"/>
        <v>8308020</v>
      </c>
      <c r="E10586">
        <f t="shared" si="331"/>
        <v>8336024</v>
      </c>
    </row>
    <row r="10587" spans="1:5">
      <c r="A10587">
        <v>8308021</v>
      </c>
      <c r="B10587">
        <v>8336025</v>
      </c>
      <c r="C10587" s="293">
        <v>80800000</v>
      </c>
      <c r="D10587">
        <f t="shared" si="330"/>
        <v>8308021</v>
      </c>
      <c r="E10587">
        <f t="shared" si="331"/>
        <v>8336025</v>
      </c>
    </row>
    <row r="10588" spans="1:5">
      <c r="A10588">
        <v>8308022</v>
      </c>
      <c r="B10588">
        <v>8336026</v>
      </c>
      <c r="C10588" s="293">
        <v>84300000</v>
      </c>
      <c r="D10588">
        <f t="shared" si="330"/>
        <v>8308022</v>
      </c>
      <c r="E10588">
        <f t="shared" si="331"/>
        <v>8336026</v>
      </c>
    </row>
    <row r="10589" spans="1:5">
      <c r="A10589">
        <v>8308023</v>
      </c>
      <c r="B10589">
        <v>8336027</v>
      </c>
      <c r="C10589" s="293">
        <v>100800000</v>
      </c>
      <c r="D10589">
        <f t="shared" si="330"/>
        <v>8308023</v>
      </c>
      <c r="E10589">
        <f t="shared" si="331"/>
        <v>8336027</v>
      </c>
    </row>
    <row r="10590" spans="1:5">
      <c r="A10590">
        <v>8308024</v>
      </c>
      <c r="B10590">
        <v>8336028</v>
      </c>
      <c r="C10590" s="293">
        <v>94200000</v>
      </c>
      <c r="D10590">
        <f t="shared" si="330"/>
        <v>8308024</v>
      </c>
      <c r="E10590">
        <f t="shared" si="331"/>
        <v>8336028</v>
      </c>
    </row>
    <row r="10591" spans="1:5">
      <c r="A10591">
        <v>8308025</v>
      </c>
      <c r="B10591">
        <v>8336029</v>
      </c>
      <c r="C10591" s="293">
        <v>91300000</v>
      </c>
      <c r="D10591">
        <f t="shared" si="330"/>
        <v>8308025</v>
      </c>
      <c r="E10591">
        <f t="shared" si="331"/>
        <v>8336029</v>
      </c>
    </row>
    <row r="10592" spans="1:5">
      <c r="A10592">
        <v>8308026</v>
      </c>
      <c r="B10592">
        <v>8336030</v>
      </c>
      <c r="C10592" s="293">
        <v>98000000</v>
      </c>
      <c r="D10592">
        <f t="shared" si="330"/>
        <v>8308026</v>
      </c>
      <c r="E10592">
        <f t="shared" si="331"/>
        <v>8336030</v>
      </c>
    </row>
    <row r="10593" spans="1:5">
      <c r="A10593">
        <v>8308027</v>
      </c>
      <c r="B10593">
        <v>8336031</v>
      </c>
      <c r="C10593" s="293">
        <v>87300000</v>
      </c>
      <c r="D10593">
        <f t="shared" si="330"/>
        <v>8308027</v>
      </c>
      <c r="E10593">
        <f t="shared" si="331"/>
        <v>8336031</v>
      </c>
    </row>
    <row r="10594" spans="1:5">
      <c r="A10594">
        <v>8308028</v>
      </c>
      <c r="B10594">
        <v>8336032</v>
      </c>
      <c r="C10594" s="293">
        <v>93500000</v>
      </c>
      <c r="D10594">
        <f t="shared" si="330"/>
        <v>8308028</v>
      </c>
      <c r="E10594">
        <f t="shared" si="331"/>
        <v>8336032</v>
      </c>
    </row>
    <row r="10595" spans="1:5">
      <c r="A10595">
        <v>8308029</v>
      </c>
      <c r="B10595">
        <v>8336033</v>
      </c>
      <c r="C10595" s="293">
        <v>110700000</v>
      </c>
      <c r="D10595">
        <f t="shared" si="330"/>
        <v>8308029</v>
      </c>
      <c r="E10595">
        <f t="shared" si="331"/>
        <v>8336033</v>
      </c>
    </row>
    <row r="10596" spans="1:5">
      <c r="A10596">
        <v>8308030</v>
      </c>
      <c r="B10596">
        <v>8336034</v>
      </c>
      <c r="C10596" s="293">
        <v>96700000</v>
      </c>
      <c r="D10596">
        <f t="shared" si="330"/>
        <v>8308030</v>
      </c>
      <c r="E10596">
        <f t="shared" si="331"/>
        <v>8336034</v>
      </c>
    </row>
    <row r="10597" spans="1:5">
      <c r="A10597">
        <v>8308031</v>
      </c>
      <c r="B10597">
        <v>8336035</v>
      </c>
      <c r="C10597" s="293">
        <v>101400000</v>
      </c>
      <c r="D10597">
        <f t="shared" si="330"/>
        <v>8308031</v>
      </c>
      <c r="E10597">
        <f t="shared" si="331"/>
        <v>8336035</v>
      </c>
    </row>
    <row r="10598" spans="1:5">
      <c r="A10598">
        <v>8308032</v>
      </c>
      <c r="B10598">
        <v>8336036</v>
      </c>
      <c r="C10598" s="293">
        <v>88400000</v>
      </c>
      <c r="D10598">
        <f t="shared" si="330"/>
        <v>8308032</v>
      </c>
      <c r="E10598">
        <f t="shared" si="331"/>
        <v>8336036</v>
      </c>
    </row>
    <row r="10599" spans="1:5">
      <c r="A10599">
        <v>8308033</v>
      </c>
      <c r="B10599">
        <v>8336037</v>
      </c>
      <c r="C10599" s="293">
        <v>101400000</v>
      </c>
      <c r="D10599">
        <f t="shared" si="330"/>
        <v>8308033</v>
      </c>
      <c r="E10599">
        <f t="shared" si="331"/>
        <v>8336037</v>
      </c>
    </row>
    <row r="10600" spans="1:5">
      <c r="A10600">
        <v>8308034</v>
      </c>
      <c r="B10600">
        <v>8336038</v>
      </c>
      <c r="C10600" s="293">
        <v>91100000</v>
      </c>
      <c r="D10600">
        <f t="shared" si="330"/>
        <v>8308034</v>
      </c>
      <c r="E10600">
        <f t="shared" si="331"/>
        <v>8336038</v>
      </c>
    </row>
    <row r="10601" spans="1:5">
      <c r="A10601">
        <v>8308035</v>
      </c>
      <c r="B10601">
        <v>8336039</v>
      </c>
      <c r="C10601" s="293">
        <v>126900000</v>
      </c>
      <c r="D10601">
        <f t="shared" si="330"/>
        <v>8308035</v>
      </c>
      <c r="E10601">
        <f t="shared" si="331"/>
        <v>8336039</v>
      </c>
    </row>
    <row r="10602" spans="1:5">
      <c r="A10602">
        <v>8308036</v>
      </c>
      <c r="B10602">
        <v>8336040</v>
      </c>
      <c r="C10602" s="293">
        <v>133900000</v>
      </c>
      <c r="D10602">
        <f t="shared" si="330"/>
        <v>8308036</v>
      </c>
      <c r="E10602">
        <f t="shared" si="331"/>
        <v>8336040</v>
      </c>
    </row>
    <row r="10603" spans="1:5">
      <c r="A10603">
        <v>8308037</v>
      </c>
      <c r="B10603">
        <v>8336041</v>
      </c>
      <c r="C10603" s="293">
        <v>106500000</v>
      </c>
      <c r="D10603">
        <f t="shared" si="330"/>
        <v>8308037</v>
      </c>
      <c r="E10603">
        <f t="shared" si="331"/>
        <v>8336041</v>
      </c>
    </row>
    <row r="10604" spans="1:5">
      <c r="A10604">
        <v>8308038</v>
      </c>
      <c r="B10604">
        <v>8336042</v>
      </c>
      <c r="C10604" s="293">
        <v>106400000</v>
      </c>
      <c r="D10604">
        <f t="shared" si="330"/>
        <v>8308038</v>
      </c>
      <c r="E10604">
        <f t="shared" si="331"/>
        <v>8336042</v>
      </c>
    </row>
    <row r="10605" spans="1:5">
      <c r="A10605">
        <v>8308039</v>
      </c>
      <c r="B10605">
        <v>8336043</v>
      </c>
      <c r="C10605" s="293">
        <v>88400000</v>
      </c>
      <c r="D10605">
        <f t="shared" si="330"/>
        <v>8308039</v>
      </c>
      <c r="E10605">
        <f t="shared" si="331"/>
        <v>8336043</v>
      </c>
    </row>
    <row r="10606" spans="1:5">
      <c r="A10606">
        <v>8308040</v>
      </c>
      <c r="B10606">
        <v>8336044</v>
      </c>
      <c r="C10606" s="293">
        <v>120900000</v>
      </c>
      <c r="D10606">
        <f t="shared" si="330"/>
        <v>8308040</v>
      </c>
      <c r="E10606">
        <f t="shared" si="331"/>
        <v>8336044</v>
      </c>
    </row>
    <row r="10607" spans="1:5">
      <c r="A10607">
        <v>8308041</v>
      </c>
      <c r="B10607">
        <v>8336045</v>
      </c>
      <c r="C10607" s="293">
        <v>86400000</v>
      </c>
      <c r="D10607">
        <f t="shared" si="330"/>
        <v>8308041</v>
      </c>
      <c r="E10607">
        <f t="shared" si="331"/>
        <v>8336045</v>
      </c>
    </row>
    <row r="10608" spans="1:5">
      <c r="A10608">
        <v>8308042</v>
      </c>
      <c r="B10608">
        <v>8336046</v>
      </c>
      <c r="C10608" s="293">
        <v>89200000</v>
      </c>
      <c r="D10608">
        <f t="shared" si="330"/>
        <v>8308042</v>
      </c>
      <c r="E10608">
        <f t="shared" si="331"/>
        <v>8336046</v>
      </c>
    </row>
    <row r="10609" spans="1:5">
      <c r="A10609">
        <v>8308043</v>
      </c>
      <c r="B10609">
        <v>8336047</v>
      </c>
      <c r="C10609" s="293">
        <v>100400000</v>
      </c>
      <c r="D10609">
        <f t="shared" si="330"/>
        <v>8308043</v>
      </c>
      <c r="E10609">
        <f t="shared" si="331"/>
        <v>8336047</v>
      </c>
    </row>
    <row r="10610" spans="1:5">
      <c r="A10610">
        <v>8308044</v>
      </c>
      <c r="B10610">
        <v>8336048</v>
      </c>
      <c r="C10610" s="293">
        <v>91100000</v>
      </c>
      <c r="D10610">
        <f t="shared" si="330"/>
        <v>8308044</v>
      </c>
      <c r="E10610">
        <f t="shared" si="331"/>
        <v>8336048</v>
      </c>
    </row>
    <row r="10611" spans="1:5">
      <c r="A10611">
        <v>8308045</v>
      </c>
      <c r="B10611">
        <v>8336049</v>
      </c>
      <c r="C10611" s="293">
        <v>131900000</v>
      </c>
      <c r="D10611">
        <f t="shared" si="330"/>
        <v>8308045</v>
      </c>
      <c r="E10611">
        <f t="shared" si="331"/>
        <v>8336049</v>
      </c>
    </row>
    <row r="10612" spans="1:5">
      <c r="A10612">
        <v>8308046</v>
      </c>
      <c r="B10612">
        <v>8336050</v>
      </c>
      <c r="C10612" s="293">
        <v>100500000</v>
      </c>
      <c r="D10612">
        <f t="shared" si="330"/>
        <v>8308046</v>
      </c>
      <c r="E10612">
        <f t="shared" si="331"/>
        <v>8336050</v>
      </c>
    </row>
    <row r="10613" spans="1:5">
      <c r="A10613">
        <v>8308047</v>
      </c>
      <c r="B10613">
        <v>8336051</v>
      </c>
      <c r="C10613" s="293">
        <v>116900000</v>
      </c>
      <c r="D10613">
        <f t="shared" si="330"/>
        <v>8308047</v>
      </c>
      <c r="E10613">
        <f t="shared" si="331"/>
        <v>8336051</v>
      </c>
    </row>
    <row r="10614" spans="1:5">
      <c r="A10614">
        <v>8308048</v>
      </c>
      <c r="B10614">
        <v>8336052</v>
      </c>
      <c r="C10614" s="293">
        <v>164000000</v>
      </c>
      <c r="D10614">
        <f t="shared" si="330"/>
        <v>8308048</v>
      </c>
      <c r="E10614">
        <f t="shared" si="331"/>
        <v>8336052</v>
      </c>
    </row>
    <row r="10615" spans="1:5">
      <c r="A10615">
        <v>8308049</v>
      </c>
      <c r="B10615">
        <v>8336053</v>
      </c>
      <c r="C10615" s="293">
        <v>182100000</v>
      </c>
      <c r="D10615">
        <f t="shared" si="330"/>
        <v>8308049</v>
      </c>
      <c r="E10615">
        <f t="shared" si="331"/>
        <v>8336053</v>
      </c>
    </row>
    <row r="10616" spans="1:5">
      <c r="A10616">
        <v>8308050</v>
      </c>
      <c r="B10616">
        <v>8336054</v>
      </c>
      <c r="C10616" s="293">
        <v>91500000</v>
      </c>
      <c r="D10616">
        <f t="shared" si="330"/>
        <v>8308050</v>
      </c>
      <c r="E10616">
        <f t="shared" si="331"/>
        <v>8336054</v>
      </c>
    </row>
    <row r="10617" spans="1:5">
      <c r="A10617">
        <v>8308051</v>
      </c>
      <c r="B10617">
        <v>8336055</v>
      </c>
      <c r="C10617" s="293">
        <v>88900000</v>
      </c>
      <c r="D10617">
        <f t="shared" si="330"/>
        <v>8308051</v>
      </c>
      <c r="E10617">
        <f t="shared" si="331"/>
        <v>8336055</v>
      </c>
    </row>
    <row r="10618" spans="1:5">
      <c r="A10618">
        <v>8308052</v>
      </c>
      <c r="B10618">
        <v>8336056</v>
      </c>
      <c r="C10618" s="293">
        <v>91000000</v>
      </c>
      <c r="D10618">
        <f t="shared" si="330"/>
        <v>8308052</v>
      </c>
      <c r="E10618">
        <f t="shared" si="331"/>
        <v>8336056</v>
      </c>
    </row>
    <row r="10619" spans="1:5">
      <c r="A10619">
        <v>8308053</v>
      </c>
      <c r="B10619">
        <v>8336057</v>
      </c>
      <c r="C10619" s="293">
        <v>88400000</v>
      </c>
      <c r="D10619">
        <f t="shared" si="330"/>
        <v>8308053</v>
      </c>
      <c r="E10619">
        <f t="shared" si="331"/>
        <v>8336057</v>
      </c>
    </row>
    <row r="10620" spans="1:5">
      <c r="A10620">
        <v>8308054</v>
      </c>
      <c r="B10620">
        <v>8336058</v>
      </c>
      <c r="C10620" s="293">
        <v>208000000</v>
      </c>
      <c r="D10620">
        <f t="shared" si="330"/>
        <v>8308054</v>
      </c>
      <c r="E10620">
        <f t="shared" si="331"/>
        <v>8336058</v>
      </c>
    </row>
    <row r="10621" spans="1:5">
      <c r="A10621">
        <v>8308055</v>
      </c>
      <c r="B10621">
        <v>8336059</v>
      </c>
      <c r="C10621" s="293">
        <v>215000000</v>
      </c>
      <c r="D10621">
        <f t="shared" si="330"/>
        <v>8308055</v>
      </c>
      <c r="E10621">
        <f t="shared" si="331"/>
        <v>8336059</v>
      </c>
    </row>
    <row r="10622" spans="1:5">
      <c r="A10622">
        <v>8308056</v>
      </c>
      <c r="B10622">
        <v>8336060</v>
      </c>
      <c r="C10622" s="293">
        <v>140000000</v>
      </c>
      <c r="D10622">
        <f t="shared" si="330"/>
        <v>8308056</v>
      </c>
      <c r="E10622">
        <f t="shared" si="331"/>
        <v>8336060</v>
      </c>
    </row>
    <row r="10623" spans="1:5">
      <c r="A10623">
        <v>8306081</v>
      </c>
      <c r="B10623">
        <v>8336061</v>
      </c>
      <c r="C10623" s="293">
        <v>160000000</v>
      </c>
      <c r="D10623">
        <f t="shared" si="330"/>
        <v>8306081</v>
      </c>
      <c r="E10623">
        <f t="shared" si="331"/>
        <v>8336061</v>
      </c>
    </row>
    <row r="10624" spans="1:5">
      <c r="A10624">
        <v>8306082</v>
      </c>
      <c r="B10624">
        <v>8336062</v>
      </c>
      <c r="C10624" s="293">
        <v>250000000</v>
      </c>
      <c r="D10624">
        <f t="shared" si="330"/>
        <v>8306082</v>
      </c>
      <c r="E10624">
        <f t="shared" si="331"/>
        <v>8336062</v>
      </c>
    </row>
    <row r="10625" spans="1:5">
      <c r="A10625">
        <v>8306084</v>
      </c>
      <c r="B10625">
        <v>8336064</v>
      </c>
      <c r="C10625" s="293">
        <v>230000000</v>
      </c>
      <c r="D10625">
        <f t="shared" si="330"/>
        <v>8306084</v>
      </c>
      <c r="E10625">
        <f t="shared" si="331"/>
        <v>8336064</v>
      </c>
    </row>
    <row r="10626" spans="1:5">
      <c r="A10626">
        <v>8306088</v>
      </c>
      <c r="B10626">
        <v>8336065</v>
      </c>
      <c r="C10626" s="293">
        <v>226000000</v>
      </c>
      <c r="D10626">
        <f t="shared" si="330"/>
        <v>8306088</v>
      </c>
      <c r="E10626">
        <f t="shared" si="331"/>
        <v>8336065</v>
      </c>
    </row>
    <row r="10627" spans="1:5">
      <c r="A10627">
        <v>8306089</v>
      </c>
      <c r="B10627">
        <v>8336066</v>
      </c>
      <c r="C10627" s="293">
        <v>212000000</v>
      </c>
      <c r="D10627">
        <f t="shared" ref="D10627:D10690" si="332">+A10627*1</f>
        <v>8306089</v>
      </c>
      <c r="E10627">
        <f t="shared" ref="E10627:E10690" si="333">+B10627*1</f>
        <v>8336066</v>
      </c>
    </row>
    <row r="10628" spans="1:5">
      <c r="A10628">
        <v>8306015</v>
      </c>
      <c r="B10628">
        <v>8337001</v>
      </c>
      <c r="C10628" s="293">
        <v>93000000</v>
      </c>
      <c r="D10628">
        <f t="shared" si="332"/>
        <v>8306015</v>
      </c>
      <c r="E10628">
        <f t="shared" si="333"/>
        <v>8337001</v>
      </c>
    </row>
    <row r="10629" spans="1:5">
      <c r="A10629">
        <v>8306016</v>
      </c>
      <c r="B10629">
        <v>8337002</v>
      </c>
      <c r="C10629" s="293">
        <v>95900000</v>
      </c>
      <c r="D10629">
        <f t="shared" si="332"/>
        <v>8306016</v>
      </c>
      <c r="E10629">
        <f t="shared" si="333"/>
        <v>8337002</v>
      </c>
    </row>
    <row r="10630" spans="1:5">
      <c r="A10630">
        <v>8306023</v>
      </c>
      <c r="B10630">
        <v>8337003</v>
      </c>
      <c r="C10630" s="293">
        <v>93800000</v>
      </c>
      <c r="D10630">
        <f t="shared" si="332"/>
        <v>8306023</v>
      </c>
      <c r="E10630">
        <f t="shared" si="333"/>
        <v>8337003</v>
      </c>
    </row>
    <row r="10631" spans="1:5">
      <c r="A10631">
        <v>8306026</v>
      </c>
      <c r="B10631">
        <v>8337004</v>
      </c>
      <c r="C10631" s="293">
        <v>95900000</v>
      </c>
      <c r="D10631">
        <f t="shared" si="332"/>
        <v>8306026</v>
      </c>
      <c r="E10631">
        <f t="shared" si="333"/>
        <v>8337004</v>
      </c>
    </row>
    <row r="10632" spans="1:5">
      <c r="A10632">
        <v>8306031</v>
      </c>
      <c r="B10632">
        <v>8337005</v>
      </c>
      <c r="C10632" s="293">
        <v>119400000</v>
      </c>
      <c r="D10632">
        <f t="shared" si="332"/>
        <v>8306031</v>
      </c>
      <c r="E10632">
        <f t="shared" si="333"/>
        <v>8337005</v>
      </c>
    </row>
    <row r="10633" spans="1:5">
      <c r="A10633">
        <v>8306032</v>
      </c>
      <c r="B10633">
        <v>8337006</v>
      </c>
      <c r="C10633" s="293">
        <v>128100000</v>
      </c>
      <c r="D10633">
        <f t="shared" si="332"/>
        <v>8306032</v>
      </c>
      <c r="E10633">
        <f t="shared" si="333"/>
        <v>8337006</v>
      </c>
    </row>
    <row r="10634" spans="1:5">
      <c r="A10634">
        <v>8306033</v>
      </c>
      <c r="B10634">
        <v>8337007</v>
      </c>
      <c r="C10634" s="293">
        <v>119900000</v>
      </c>
      <c r="D10634">
        <f t="shared" si="332"/>
        <v>8306033</v>
      </c>
      <c r="E10634">
        <f t="shared" si="333"/>
        <v>8337007</v>
      </c>
    </row>
    <row r="10635" spans="1:5">
      <c r="A10635">
        <v>8306034</v>
      </c>
      <c r="B10635">
        <v>8337008</v>
      </c>
      <c r="C10635" s="293">
        <v>120200000</v>
      </c>
      <c r="D10635">
        <f t="shared" si="332"/>
        <v>8306034</v>
      </c>
      <c r="E10635">
        <f t="shared" si="333"/>
        <v>8337008</v>
      </c>
    </row>
    <row r="10636" spans="1:5">
      <c r="A10636">
        <v>8306064</v>
      </c>
      <c r="B10636">
        <v>8337009</v>
      </c>
      <c r="C10636" s="293">
        <v>133500000</v>
      </c>
      <c r="D10636">
        <f t="shared" si="332"/>
        <v>8306064</v>
      </c>
      <c r="E10636">
        <f t="shared" si="333"/>
        <v>8337009</v>
      </c>
    </row>
    <row r="10637" spans="1:5">
      <c r="A10637">
        <v>8306066</v>
      </c>
      <c r="B10637">
        <v>8337010</v>
      </c>
      <c r="C10637" s="293">
        <v>116900000</v>
      </c>
      <c r="D10637">
        <f t="shared" si="332"/>
        <v>8306066</v>
      </c>
      <c r="E10637">
        <f t="shared" si="333"/>
        <v>8337010</v>
      </c>
    </row>
    <row r="10638" spans="1:5">
      <c r="A10638">
        <v>8321001</v>
      </c>
      <c r="B10638">
        <v>8342001</v>
      </c>
      <c r="C10638" s="293">
        <v>79500000</v>
      </c>
      <c r="D10638">
        <f t="shared" si="332"/>
        <v>8321001</v>
      </c>
      <c r="E10638">
        <f t="shared" si="333"/>
        <v>8342001</v>
      </c>
    </row>
    <row r="10639" spans="1:5">
      <c r="A10639">
        <v>8321002</v>
      </c>
      <c r="B10639">
        <v>8342002</v>
      </c>
      <c r="C10639" s="293">
        <v>82200000</v>
      </c>
      <c r="D10639">
        <f t="shared" si="332"/>
        <v>8321002</v>
      </c>
      <c r="E10639">
        <f t="shared" si="333"/>
        <v>8342002</v>
      </c>
    </row>
    <row r="10640" spans="1:5">
      <c r="A10640">
        <v>8321003</v>
      </c>
      <c r="B10640">
        <v>8342003</v>
      </c>
      <c r="C10640" s="293">
        <v>88000000</v>
      </c>
      <c r="D10640">
        <f t="shared" si="332"/>
        <v>8321003</v>
      </c>
      <c r="E10640">
        <f t="shared" si="333"/>
        <v>8342003</v>
      </c>
    </row>
    <row r="10641" spans="1:5">
      <c r="A10641">
        <v>8321004</v>
      </c>
      <c r="B10641">
        <v>8342004</v>
      </c>
      <c r="C10641" s="293">
        <v>85900000</v>
      </c>
      <c r="D10641">
        <f t="shared" si="332"/>
        <v>8321004</v>
      </c>
      <c r="E10641">
        <f t="shared" si="333"/>
        <v>8342004</v>
      </c>
    </row>
    <row r="10642" spans="1:5">
      <c r="A10642">
        <v>8321005</v>
      </c>
      <c r="B10642">
        <v>8342005</v>
      </c>
      <c r="C10642" s="293">
        <v>101000000</v>
      </c>
      <c r="D10642">
        <f t="shared" si="332"/>
        <v>8321005</v>
      </c>
      <c r="E10642">
        <f t="shared" si="333"/>
        <v>8342005</v>
      </c>
    </row>
    <row r="10643" spans="1:5">
      <c r="A10643">
        <v>8321006</v>
      </c>
      <c r="B10643">
        <v>8342006</v>
      </c>
      <c r="C10643" s="293">
        <v>85100000</v>
      </c>
      <c r="D10643">
        <f t="shared" si="332"/>
        <v>8321006</v>
      </c>
      <c r="E10643">
        <f t="shared" si="333"/>
        <v>8342006</v>
      </c>
    </row>
    <row r="10644" spans="1:5">
      <c r="A10644">
        <v>8321007</v>
      </c>
      <c r="B10644">
        <v>8342007</v>
      </c>
      <c r="C10644" s="293">
        <v>98000000</v>
      </c>
      <c r="D10644">
        <f t="shared" si="332"/>
        <v>8321007</v>
      </c>
      <c r="E10644">
        <f t="shared" si="333"/>
        <v>8342007</v>
      </c>
    </row>
    <row r="10645" spans="1:5">
      <c r="A10645">
        <v>8321008</v>
      </c>
      <c r="B10645">
        <v>8342008</v>
      </c>
      <c r="C10645" s="293">
        <v>157000000</v>
      </c>
      <c r="D10645">
        <f t="shared" si="332"/>
        <v>8321008</v>
      </c>
      <c r="E10645">
        <f t="shared" si="333"/>
        <v>8342008</v>
      </c>
    </row>
    <row r="10646" spans="1:5">
      <c r="A10646">
        <v>8321009</v>
      </c>
      <c r="B10646">
        <v>8342009</v>
      </c>
      <c r="C10646" s="293">
        <v>159000000</v>
      </c>
      <c r="D10646">
        <f t="shared" si="332"/>
        <v>8321009</v>
      </c>
      <c r="E10646">
        <f t="shared" si="333"/>
        <v>8342009</v>
      </c>
    </row>
    <row r="10647" spans="1:5">
      <c r="A10647">
        <v>8321010</v>
      </c>
      <c r="B10647">
        <v>8342010</v>
      </c>
      <c r="C10647" s="293">
        <v>166000000</v>
      </c>
      <c r="D10647">
        <f t="shared" si="332"/>
        <v>8321010</v>
      </c>
      <c r="E10647">
        <f t="shared" si="333"/>
        <v>8342010</v>
      </c>
    </row>
    <row r="10648" spans="1:5">
      <c r="A10648">
        <v>8321011</v>
      </c>
      <c r="B10648">
        <v>8342011</v>
      </c>
      <c r="C10648" s="293">
        <v>133900000</v>
      </c>
      <c r="D10648">
        <f t="shared" si="332"/>
        <v>8321011</v>
      </c>
      <c r="E10648">
        <f t="shared" si="333"/>
        <v>8342011</v>
      </c>
    </row>
    <row r="10649" spans="1:5">
      <c r="A10649">
        <v>8321012</v>
      </c>
      <c r="B10649">
        <v>8342012</v>
      </c>
      <c r="C10649" s="293">
        <v>175000000</v>
      </c>
      <c r="D10649">
        <f t="shared" si="332"/>
        <v>8321012</v>
      </c>
      <c r="E10649">
        <f t="shared" si="333"/>
        <v>8342012</v>
      </c>
    </row>
    <row r="10650" spans="1:5">
      <c r="A10650">
        <v>8321013</v>
      </c>
      <c r="B10650">
        <v>8342013</v>
      </c>
      <c r="C10650" s="293">
        <v>186000000</v>
      </c>
      <c r="D10650">
        <f t="shared" si="332"/>
        <v>8321013</v>
      </c>
      <c r="E10650">
        <f t="shared" si="333"/>
        <v>8342013</v>
      </c>
    </row>
    <row r="10651" spans="1:5">
      <c r="A10651">
        <v>8321014</v>
      </c>
      <c r="B10651">
        <v>8342014</v>
      </c>
      <c r="C10651" s="293">
        <v>176000000</v>
      </c>
      <c r="D10651">
        <f t="shared" si="332"/>
        <v>8321014</v>
      </c>
      <c r="E10651">
        <f t="shared" si="333"/>
        <v>8342014</v>
      </c>
    </row>
    <row r="10652" spans="1:5">
      <c r="A10652">
        <v>8321015</v>
      </c>
      <c r="B10652">
        <v>8342015</v>
      </c>
      <c r="C10652" s="293">
        <v>158000000</v>
      </c>
      <c r="D10652">
        <f t="shared" si="332"/>
        <v>8321015</v>
      </c>
      <c r="E10652">
        <f t="shared" si="333"/>
        <v>8342015</v>
      </c>
    </row>
    <row r="10653" spans="1:5">
      <c r="A10653">
        <v>8321016</v>
      </c>
      <c r="B10653">
        <v>8342016</v>
      </c>
      <c r="C10653" s="293">
        <v>173000000</v>
      </c>
      <c r="D10653">
        <f t="shared" si="332"/>
        <v>8321016</v>
      </c>
      <c r="E10653">
        <f t="shared" si="333"/>
        <v>8342016</v>
      </c>
    </row>
    <row r="10654" spans="1:5">
      <c r="A10654">
        <v>8303001</v>
      </c>
      <c r="B10654">
        <v>8371001</v>
      </c>
      <c r="C10654" s="293">
        <v>267000000</v>
      </c>
      <c r="D10654">
        <f t="shared" si="332"/>
        <v>8303001</v>
      </c>
      <c r="E10654">
        <f t="shared" si="333"/>
        <v>8371001</v>
      </c>
    </row>
    <row r="10655" spans="1:5">
      <c r="A10655">
        <v>8422001</v>
      </c>
      <c r="B10655">
        <v>8466001</v>
      </c>
      <c r="C10655" s="293">
        <v>175600000</v>
      </c>
      <c r="D10655">
        <f t="shared" si="332"/>
        <v>8422001</v>
      </c>
      <c r="E10655">
        <f t="shared" si="333"/>
        <v>8466001</v>
      </c>
    </row>
    <row r="10656" spans="1:5">
      <c r="A10656">
        <v>8501001</v>
      </c>
      <c r="B10656">
        <v>8532001</v>
      </c>
      <c r="C10656" s="293">
        <v>20100000</v>
      </c>
      <c r="D10656">
        <f t="shared" si="332"/>
        <v>8501001</v>
      </c>
      <c r="E10656">
        <f t="shared" si="333"/>
        <v>8532001</v>
      </c>
    </row>
    <row r="10657" spans="1:5">
      <c r="A10657">
        <v>8501003</v>
      </c>
      <c r="B10657">
        <v>8532002</v>
      </c>
      <c r="C10657" s="293">
        <v>43700000</v>
      </c>
      <c r="D10657">
        <f t="shared" si="332"/>
        <v>8501003</v>
      </c>
      <c r="E10657">
        <f t="shared" si="333"/>
        <v>8532002</v>
      </c>
    </row>
    <row r="10658" spans="1:5">
      <c r="A10658">
        <v>8501004</v>
      </c>
      <c r="B10658">
        <v>8532003</v>
      </c>
      <c r="C10658" s="293">
        <v>47000000</v>
      </c>
      <c r="D10658">
        <f t="shared" si="332"/>
        <v>8501004</v>
      </c>
      <c r="E10658">
        <f t="shared" si="333"/>
        <v>8532003</v>
      </c>
    </row>
    <row r="10659" spans="1:5">
      <c r="A10659">
        <v>8501005</v>
      </c>
      <c r="B10659">
        <v>8532004</v>
      </c>
      <c r="C10659" s="293">
        <v>45500000</v>
      </c>
      <c r="D10659">
        <f t="shared" si="332"/>
        <v>8501005</v>
      </c>
      <c r="E10659">
        <f t="shared" si="333"/>
        <v>8532004</v>
      </c>
    </row>
    <row r="10660" spans="1:5">
      <c r="A10660">
        <v>8501006</v>
      </c>
      <c r="B10660">
        <v>8532005</v>
      </c>
      <c r="C10660" s="293">
        <v>48700000</v>
      </c>
      <c r="D10660">
        <f t="shared" si="332"/>
        <v>8501006</v>
      </c>
      <c r="E10660">
        <f t="shared" si="333"/>
        <v>8532005</v>
      </c>
    </row>
    <row r="10661" spans="1:5">
      <c r="A10661">
        <v>8501007</v>
      </c>
      <c r="B10661">
        <v>8532006</v>
      </c>
      <c r="C10661" s="293">
        <v>49100000</v>
      </c>
      <c r="D10661">
        <f t="shared" si="332"/>
        <v>8501007</v>
      </c>
      <c r="E10661">
        <f t="shared" si="333"/>
        <v>8532006</v>
      </c>
    </row>
    <row r="10662" spans="1:5">
      <c r="A10662">
        <v>8501008</v>
      </c>
      <c r="B10662">
        <v>8532007</v>
      </c>
      <c r="C10662" s="293">
        <v>55900000</v>
      </c>
      <c r="D10662">
        <f t="shared" si="332"/>
        <v>8501008</v>
      </c>
      <c r="E10662">
        <f t="shared" si="333"/>
        <v>8532007</v>
      </c>
    </row>
    <row r="10663" spans="1:5">
      <c r="A10663">
        <v>8501009</v>
      </c>
      <c r="B10663">
        <v>8532008</v>
      </c>
      <c r="C10663" s="293">
        <v>67700000</v>
      </c>
      <c r="D10663">
        <f t="shared" si="332"/>
        <v>8501009</v>
      </c>
      <c r="E10663">
        <f t="shared" si="333"/>
        <v>8532008</v>
      </c>
    </row>
    <row r="10664" spans="1:5">
      <c r="A10664">
        <v>8501010</v>
      </c>
      <c r="B10664">
        <v>8532009</v>
      </c>
      <c r="C10664" s="293">
        <v>63300000</v>
      </c>
      <c r="D10664">
        <f t="shared" si="332"/>
        <v>8501010</v>
      </c>
      <c r="E10664">
        <f t="shared" si="333"/>
        <v>8532009</v>
      </c>
    </row>
    <row r="10665" spans="1:5">
      <c r="A10665">
        <v>8501011</v>
      </c>
      <c r="B10665">
        <v>8532010</v>
      </c>
      <c r="C10665" s="293">
        <v>47100000</v>
      </c>
      <c r="D10665">
        <f t="shared" si="332"/>
        <v>8501011</v>
      </c>
      <c r="E10665">
        <f t="shared" si="333"/>
        <v>8532010</v>
      </c>
    </row>
    <row r="10666" spans="1:5">
      <c r="A10666">
        <v>8501013</v>
      </c>
      <c r="B10666">
        <v>8532011</v>
      </c>
      <c r="C10666" s="293">
        <v>47900000</v>
      </c>
      <c r="D10666">
        <f t="shared" si="332"/>
        <v>8501013</v>
      </c>
      <c r="E10666">
        <f t="shared" si="333"/>
        <v>8532011</v>
      </c>
    </row>
    <row r="10667" spans="1:5">
      <c r="A10667">
        <v>8501014</v>
      </c>
      <c r="B10667">
        <v>8532012</v>
      </c>
      <c r="C10667" s="293">
        <v>56100000</v>
      </c>
      <c r="D10667">
        <f t="shared" si="332"/>
        <v>8501014</v>
      </c>
      <c r="E10667">
        <f t="shared" si="333"/>
        <v>8532012</v>
      </c>
    </row>
    <row r="10668" spans="1:5">
      <c r="A10668">
        <v>8501015</v>
      </c>
      <c r="B10668">
        <v>8532013</v>
      </c>
      <c r="C10668" s="293">
        <v>47600000</v>
      </c>
      <c r="D10668">
        <f t="shared" si="332"/>
        <v>8501015</v>
      </c>
      <c r="E10668">
        <f t="shared" si="333"/>
        <v>8532013</v>
      </c>
    </row>
    <row r="10669" spans="1:5">
      <c r="A10669">
        <v>8501021</v>
      </c>
      <c r="B10669">
        <v>8532014</v>
      </c>
      <c r="C10669" s="293">
        <v>61700000</v>
      </c>
      <c r="D10669">
        <f t="shared" si="332"/>
        <v>8501021</v>
      </c>
      <c r="E10669">
        <f t="shared" si="333"/>
        <v>8532014</v>
      </c>
    </row>
    <row r="10670" spans="1:5">
      <c r="A10670">
        <v>8501022</v>
      </c>
      <c r="B10670">
        <v>8532015</v>
      </c>
      <c r="C10670" s="293">
        <v>59900000</v>
      </c>
      <c r="D10670">
        <f t="shared" si="332"/>
        <v>8501022</v>
      </c>
      <c r="E10670">
        <f t="shared" si="333"/>
        <v>8532015</v>
      </c>
    </row>
    <row r="10671" spans="1:5">
      <c r="A10671">
        <v>8501024</v>
      </c>
      <c r="B10671">
        <v>8532016</v>
      </c>
      <c r="C10671" s="293">
        <v>55300000</v>
      </c>
      <c r="D10671">
        <f t="shared" si="332"/>
        <v>8501024</v>
      </c>
      <c r="E10671">
        <f t="shared" si="333"/>
        <v>8532016</v>
      </c>
    </row>
    <row r="10672" spans="1:5">
      <c r="A10672">
        <v>8501025</v>
      </c>
      <c r="B10672">
        <v>8532017</v>
      </c>
      <c r="C10672" s="293">
        <v>64200000</v>
      </c>
      <c r="D10672">
        <f t="shared" si="332"/>
        <v>8501025</v>
      </c>
      <c r="E10672">
        <f t="shared" si="333"/>
        <v>8532017</v>
      </c>
    </row>
    <row r="10673" spans="1:5">
      <c r="A10673">
        <v>8501027</v>
      </c>
      <c r="B10673">
        <v>8532018</v>
      </c>
      <c r="C10673" s="293">
        <v>78000000</v>
      </c>
      <c r="D10673">
        <f t="shared" si="332"/>
        <v>8501027</v>
      </c>
      <c r="E10673">
        <f t="shared" si="333"/>
        <v>8532018</v>
      </c>
    </row>
    <row r="10674" spans="1:5">
      <c r="A10674">
        <v>8501028</v>
      </c>
      <c r="B10674">
        <v>8532019</v>
      </c>
      <c r="C10674" s="293">
        <v>79600000</v>
      </c>
      <c r="D10674">
        <f t="shared" si="332"/>
        <v>8501028</v>
      </c>
      <c r="E10674">
        <f t="shared" si="333"/>
        <v>8532019</v>
      </c>
    </row>
    <row r="10675" spans="1:5">
      <c r="A10675">
        <v>8501029</v>
      </c>
      <c r="B10675">
        <v>8532020</v>
      </c>
      <c r="C10675" s="293">
        <v>73400000</v>
      </c>
      <c r="D10675">
        <f t="shared" si="332"/>
        <v>8501029</v>
      </c>
      <c r="E10675">
        <f t="shared" si="333"/>
        <v>8532020</v>
      </c>
    </row>
    <row r="10676" spans="1:5">
      <c r="A10676">
        <v>8501031</v>
      </c>
      <c r="B10676">
        <v>8532021</v>
      </c>
      <c r="C10676" s="293">
        <v>62000000</v>
      </c>
      <c r="D10676">
        <f t="shared" si="332"/>
        <v>8501031</v>
      </c>
      <c r="E10676">
        <f t="shared" si="333"/>
        <v>8532021</v>
      </c>
    </row>
    <row r="10677" spans="1:5">
      <c r="A10677">
        <v>8501034</v>
      </c>
      <c r="B10677">
        <v>8532022</v>
      </c>
      <c r="C10677" s="293">
        <v>69000000</v>
      </c>
      <c r="D10677">
        <f t="shared" si="332"/>
        <v>8501034</v>
      </c>
      <c r="E10677">
        <f t="shared" si="333"/>
        <v>8532022</v>
      </c>
    </row>
    <row r="10678" spans="1:5">
      <c r="A10678">
        <v>8501040</v>
      </c>
      <c r="B10678">
        <v>8532023</v>
      </c>
      <c r="C10678" s="293">
        <v>56200000</v>
      </c>
      <c r="D10678">
        <f t="shared" si="332"/>
        <v>8501040</v>
      </c>
      <c r="E10678">
        <f t="shared" si="333"/>
        <v>8532023</v>
      </c>
    </row>
    <row r="10679" spans="1:5">
      <c r="A10679">
        <v>8501041</v>
      </c>
      <c r="B10679">
        <v>8532024</v>
      </c>
      <c r="C10679" s="293">
        <v>56200000</v>
      </c>
      <c r="D10679">
        <f t="shared" si="332"/>
        <v>8501041</v>
      </c>
      <c r="E10679">
        <f t="shared" si="333"/>
        <v>8532024</v>
      </c>
    </row>
    <row r="10680" spans="1:5">
      <c r="A10680">
        <v>8501043</v>
      </c>
      <c r="B10680">
        <v>8532025</v>
      </c>
      <c r="C10680" s="293">
        <v>51100000</v>
      </c>
      <c r="D10680">
        <f t="shared" si="332"/>
        <v>8501043</v>
      </c>
      <c r="E10680">
        <f t="shared" si="333"/>
        <v>8532025</v>
      </c>
    </row>
    <row r="10681" spans="1:5">
      <c r="A10681">
        <v>8501046</v>
      </c>
      <c r="B10681">
        <v>8532026</v>
      </c>
      <c r="C10681" s="293">
        <v>83500000</v>
      </c>
      <c r="D10681">
        <f t="shared" si="332"/>
        <v>8501046</v>
      </c>
      <c r="E10681">
        <f t="shared" si="333"/>
        <v>8532026</v>
      </c>
    </row>
    <row r="10682" spans="1:5">
      <c r="A10682">
        <v>8501047</v>
      </c>
      <c r="B10682">
        <v>8532027</v>
      </c>
      <c r="C10682" s="293">
        <v>88200000</v>
      </c>
      <c r="D10682">
        <f t="shared" si="332"/>
        <v>8501047</v>
      </c>
      <c r="E10682">
        <f t="shared" si="333"/>
        <v>8532027</v>
      </c>
    </row>
    <row r="10683" spans="1:5">
      <c r="A10683">
        <v>8501048</v>
      </c>
      <c r="B10683">
        <v>8532028</v>
      </c>
      <c r="C10683" s="293">
        <v>61800000</v>
      </c>
      <c r="D10683">
        <f t="shared" si="332"/>
        <v>8501048</v>
      </c>
      <c r="E10683">
        <f t="shared" si="333"/>
        <v>8532028</v>
      </c>
    </row>
    <row r="10684" spans="1:5">
      <c r="A10684">
        <v>8501053</v>
      </c>
      <c r="B10684">
        <v>8532029</v>
      </c>
      <c r="C10684" s="293">
        <v>19400000</v>
      </c>
      <c r="D10684">
        <f t="shared" si="332"/>
        <v>8501053</v>
      </c>
      <c r="E10684">
        <f t="shared" si="333"/>
        <v>8532029</v>
      </c>
    </row>
    <row r="10685" spans="1:5">
      <c r="A10685">
        <v>8501062</v>
      </c>
      <c r="B10685">
        <v>8532030</v>
      </c>
      <c r="C10685" s="293">
        <v>78800000</v>
      </c>
      <c r="D10685">
        <f t="shared" si="332"/>
        <v>8501062</v>
      </c>
      <c r="E10685">
        <f t="shared" si="333"/>
        <v>8532030</v>
      </c>
    </row>
    <row r="10686" spans="1:5">
      <c r="A10686">
        <v>8501072</v>
      </c>
      <c r="B10686">
        <v>8532031</v>
      </c>
      <c r="C10686" s="293">
        <v>57900000</v>
      </c>
      <c r="D10686">
        <f t="shared" si="332"/>
        <v>8501072</v>
      </c>
      <c r="E10686">
        <f t="shared" si="333"/>
        <v>8532031</v>
      </c>
    </row>
    <row r="10687" spans="1:5">
      <c r="A10687">
        <v>8501073</v>
      </c>
      <c r="B10687">
        <v>8532032</v>
      </c>
      <c r="C10687" s="293">
        <v>60500000</v>
      </c>
      <c r="D10687">
        <f t="shared" si="332"/>
        <v>8501073</v>
      </c>
      <c r="E10687">
        <f t="shared" si="333"/>
        <v>8532032</v>
      </c>
    </row>
    <row r="10688" spans="1:5">
      <c r="A10688">
        <v>8501074</v>
      </c>
      <c r="B10688">
        <v>8532033</v>
      </c>
      <c r="C10688" s="293">
        <v>68500000</v>
      </c>
      <c r="D10688">
        <f t="shared" si="332"/>
        <v>8501074</v>
      </c>
      <c r="E10688">
        <f t="shared" si="333"/>
        <v>8532033</v>
      </c>
    </row>
    <row r="10689" spans="1:5">
      <c r="A10689">
        <v>8501075</v>
      </c>
      <c r="B10689">
        <v>8532034</v>
      </c>
      <c r="C10689" s="293">
        <v>56200000</v>
      </c>
      <c r="D10689">
        <f t="shared" si="332"/>
        <v>8501075</v>
      </c>
      <c r="E10689">
        <f t="shared" si="333"/>
        <v>8532034</v>
      </c>
    </row>
    <row r="10690" spans="1:5">
      <c r="A10690">
        <v>8501076</v>
      </c>
      <c r="B10690">
        <v>8532035</v>
      </c>
      <c r="C10690" s="293">
        <v>55900000</v>
      </c>
      <c r="D10690">
        <f t="shared" si="332"/>
        <v>8501076</v>
      </c>
      <c r="E10690">
        <f t="shared" si="333"/>
        <v>8532035</v>
      </c>
    </row>
    <row r="10691" spans="1:5">
      <c r="A10691">
        <v>8501079</v>
      </c>
      <c r="B10691">
        <v>8532036</v>
      </c>
      <c r="C10691" s="293">
        <v>59800000</v>
      </c>
      <c r="D10691">
        <f t="shared" ref="D10691:D10754" si="334">+A10691*1</f>
        <v>8501079</v>
      </c>
      <c r="E10691">
        <f t="shared" ref="E10691:E10754" si="335">+B10691*1</f>
        <v>8532036</v>
      </c>
    </row>
    <row r="10692" spans="1:5">
      <c r="A10692">
        <v>8501080</v>
      </c>
      <c r="B10692">
        <v>8532037</v>
      </c>
      <c r="C10692" s="293">
        <v>57800000</v>
      </c>
      <c r="D10692">
        <f t="shared" si="334"/>
        <v>8501080</v>
      </c>
      <c r="E10692">
        <f t="shared" si="335"/>
        <v>8532037</v>
      </c>
    </row>
    <row r="10693" spans="1:5">
      <c r="A10693">
        <v>8501081</v>
      </c>
      <c r="B10693">
        <v>8532038</v>
      </c>
      <c r="C10693" s="293">
        <v>90700000</v>
      </c>
      <c r="D10693">
        <f t="shared" si="334"/>
        <v>8501081</v>
      </c>
      <c r="E10693">
        <f t="shared" si="335"/>
        <v>8532038</v>
      </c>
    </row>
    <row r="10694" spans="1:5">
      <c r="A10694">
        <v>8501083</v>
      </c>
      <c r="B10694">
        <v>8532039</v>
      </c>
      <c r="C10694" s="293">
        <v>64200000</v>
      </c>
      <c r="D10694">
        <f t="shared" si="334"/>
        <v>8501083</v>
      </c>
      <c r="E10694">
        <f t="shared" si="335"/>
        <v>8532039</v>
      </c>
    </row>
    <row r="10695" spans="1:5">
      <c r="A10695">
        <v>8501085</v>
      </c>
      <c r="B10695">
        <v>8532040</v>
      </c>
      <c r="C10695" s="293">
        <v>55500000</v>
      </c>
      <c r="D10695">
        <f t="shared" si="334"/>
        <v>8501085</v>
      </c>
      <c r="E10695">
        <f t="shared" si="335"/>
        <v>8532040</v>
      </c>
    </row>
    <row r="10696" spans="1:5">
      <c r="A10696">
        <v>8501086</v>
      </c>
      <c r="B10696">
        <v>8532041</v>
      </c>
      <c r="C10696" s="293">
        <v>75800000</v>
      </c>
      <c r="D10696">
        <f t="shared" si="334"/>
        <v>8501086</v>
      </c>
      <c r="E10696">
        <f t="shared" si="335"/>
        <v>8532041</v>
      </c>
    </row>
    <row r="10697" spans="1:5">
      <c r="A10697">
        <v>8501087</v>
      </c>
      <c r="B10697">
        <v>8532042</v>
      </c>
      <c r="C10697" s="293">
        <v>83600000</v>
      </c>
      <c r="D10697">
        <f t="shared" si="334"/>
        <v>8501087</v>
      </c>
      <c r="E10697">
        <f t="shared" si="335"/>
        <v>8532042</v>
      </c>
    </row>
    <row r="10698" spans="1:5">
      <c r="A10698">
        <v>8501088</v>
      </c>
      <c r="B10698">
        <v>8532043</v>
      </c>
      <c r="C10698" s="293">
        <v>113900000</v>
      </c>
      <c r="D10698">
        <f t="shared" si="334"/>
        <v>8501088</v>
      </c>
      <c r="E10698">
        <f t="shared" si="335"/>
        <v>8532043</v>
      </c>
    </row>
    <row r="10699" spans="1:5">
      <c r="A10699">
        <v>8501089</v>
      </c>
      <c r="B10699">
        <v>8532044</v>
      </c>
      <c r="C10699" s="293">
        <v>65800000</v>
      </c>
      <c r="D10699">
        <f t="shared" si="334"/>
        <v>8501089</v>
      </c>
      <c r="E10699">
        <f t="shared" si="335"/>
        <v>8532044</v>
      </c>
    </row>
    <row r="10700" spans="1:5">
      <c r="A10700">
        <v>8501090</v>
      </c>
      <c r="B10700">
        <v>8532045</v>
      </c>
      <c r="C10700" s="293">
        <v>56800000</v>
      </c>
      <c r="D10700">
        <f t="shared" si="334"/>
        <v>8501090</v>
      </c>
      <c r="E10700">
        <f t="shared" si="335"/>
        <v>8532045</v>
      </c>
    </row>
    <row r="10701" spans="1:5">
      <c r="A10701">
        <v>8501091</v>
      </c>
      <c r="B10701">
        <v>8532046</v>
      </c>
      <c r="C10701" s="293">
        <v>71600000</v>
      </c>
      <c r="D10701">
        <f t="shared" si="334"/>
        <v>8501091</v>
      </c>
      <c r="E10701">
        <f t="shared" si="335"/>
        <v>8532046</v>
      </c>
    </row>
    <row r="10702" spans="1:5">
      <c r="A10702">
        <v>8501092</v>
      </c>
      <c r="B10702">
        <v>8532047</v>
      </c>
      <c r="C10702" s="293">
        <v>68800000</v>
      </c>
      <c r="D10702">
        <f t="shared" si="334"/>
        <v>8501092</v>
      </c>
      <c r="E10702">
        <f t="shared" si="335"/>
        <v>8532047</v>
      </c>
    </row>
    <row r="10703" spans="1:5">
      <c r="A10703">
        <v>8501093</v>
      </c>
      <c r="B10703">
        <v>8532048</v>
      </c>
      <c r="C10703" s="293">
        <v>85400000</v>
      </c>
      <c r="D10703">
        <f t="shared" si="334"/>
        <v>8501093</v>
      </c>
      <c r="E10703">
        <f t="shared" si="335"/>
        <v>8532048</v>
      </c>
    </row>
    <row r="10704" spans="1:5">
      <c r="A10704">
        <v>8501096</v>
      </c>
      <c r="B10704">
        <v>8532049</v>
      </c>
      <c r="C10704" s="293">
        <v>67600000</v>
      </c>
      <c r="D10704">
        <f t="shared" si="334"/>
        <v>8501096</v>
      </c>
      <c r="E10704">
        <f t="shared" si="335"/>
        <v>8532049</v>
      </c>
    </row>
    <row r="10705" spans="1:5">
      <c r="A10705">
        <v>8501097</v>
      </c>
      <c r="B10705">
        <v>8532050</v>
      </c>
      <c r="C10705" s="293">
        <v>61700000</v>
      </c>
      <c r="D10705">
        <f t="shared" si="334"/>
        <v>8501097</v>
      </c>
      <c r="E10705">
        <f t="shared" si="335"/>
        <v>8532050</v>
      </c>
    </row>
    <row r="10706" spans="1:5">
      <c r="A10706">
        <v>8501098</v>
      </c>
      <c r="B10706">
        <v>8532051</v>
      </c>
      <c r="C10706" s="293">
        <v>61200000</v>
      </c>
      <c r="D10706">
        <f t="shared" si="334"/>
        <v>8501098</v>
      </c>
      <c r="E10706">
        <f t="shared" si="335"/>
        <v>8532051</v>
      </c>
    </row>
    <row r="10707" spans="1:5">
      <c r="A10707">
        <v>8501099</v>
      </c>
      <c r="B10707">
        <v>8532052</v>
      </c>
      <c r="C10707" s="293">
        <v>64100000</v>
      </c>
      <c r="D10707">
        <f t="shared" si="334"/>
        <v>8501099</v>
      </c>
      <c r="E10707">
        <f t="shared" si="335"/>
        <v>8532052</v>
      </c>
    </row>
    <row r="10708" spans="1:5">
      <c r="A10708">
        <v>8501100</v>
      </c>
      <c r="B10708">
        <v>8532053</v>
      </c>
      <c r="C10708" s="293">
        <v>53400000</v>
      </c>
      <c r="D10708">
        <f t="shared" si="334"/>
        <v>8501100</v>
      </c>
      <c r="E10708">
        <f t="shared" si="335"/>
        <v>8532053</v>
      </c>
    </row>
    <row r="10709" spans="1:5">
      <c r="A10709">
        <v>8501105</v>
      </c>
      <c r="B10709">
        <v>8532054</v>
      </c>
      <c r="C10709" s="293">
        <v>54000000</v>
      </c>
      <c r="D10709">
        <f t="shared" si="334"/>
        <v>8501105</v>
      </c>
      <c r="E10709">
        <f t="shared" si="335"/>
        <v>8532054</v>
      </c>
    </row>
    <row r="10710" spans="1:5">
      <c r="A10710">
        <v>8501106</v>
      </c>
      <c r="B10710">
        <v>8532055</v>
      </c>
      <c r="C10710" s="293">
        <v>55000000</v>
      </c>
      <c r="D10710">
        <f t="shared" si="334"/>
        <v>8501106</v>
      </c>
      <c r="E10710">
        <f t="shared" si="335"/>
        <v>8532055</v>
      </c>
    </row>
    <row r="10711" spans="1:5">
      <c r="A10711">
        <v>8501110</v>
      </c>
      <c r="B10711">
        <v>8532056</v>
      </c>
      <c r="C10711" s="293">
        <v>87600000</v>
      </c>
      <c r="D10711">
        <f t="shared" si="334"/>
        <v>8501110</v>
      </c>
      <c r="E10711">
        <f t="shared" si="335"/>
        <v>8532056</v>
      </c>
    </row>
    <row r="10712" spans="1:5">
      <c r="A10712">
        <v>8501111</v>
      </c>
      <c r="B10712">
        <v>8532057</v>
      </c>
      <c r="C10712" s="293">
        <v>61700000</v>
      </c>
      <c r="D10712">
        <f t="shared" si="334"/>
        <v>8501111</v>
      </c>
      <c r="E10712">
        <f t="shared" si="335"/>
        <v>8532057</v>
      </c>
    </row>
    <row r="10713" spans="1:5">
      <c r="A10713">
        <v>8501112</v>
      </c>
      <c r="B10713">
        <v>8532058</v>
      </c>
      <c r="C10713" s="293">
        <v>53100000</v>
      </c>
      <c r="D10713">
        <f t="shared" si="334"/>
        <v>8501112</v>
      </c>
      <c r="E10713">
        <f t="shared" si="335"/>
        <v>8532058</v>
      </c>
    </row>
    <row r="10714" spans="1:5">
      <c r="A10714">
        <v>8501114</v>
      </c>
      <c r="B10714">
        <v>8532059</v>
      </c>
      <c r="C10714" s="293">
        <v>65900000</v>
      </c>
      <c r="D10714">
        <f t="shared" si="334"/>
        <v>8501114</v>
      </c>
      <c r="E10714">
        <f t="shared" si="335"/>
        <v>8532059</v>
      </c>
    </row>
    <row r="10715" spans="1:5">
      <c r="A10715">
        <v>8501115</v>
      </c>
      <c r="B10715">
        <v>8532060</v>
      </c>
      <c r="C10715" s="293">
        <v>67900000</v>
      </c>
      <c r="D10715">
        <f t="shared" si="334"/>
        <v>8501115</v>
      </c>
      <c r="E10715">
        <f t="shared" si="335"/>
        <v>8532060</v>
      </c>
    </row>
    <row r="10716" spans="1:5">
      <c r="A10716">
        <v>8501116</v>
      </c>
      <c r="B10716">
        <v>8532061</v>
      </c>
      <c r="C10716" s="293">
        <v>99800000</v>
      </c>
      <c r="D10716">
        <f t="shared" si="334"/>
        <v>8501116</v>
      </c>
      <c r="E10716">
        <f t="shared" si="335"/>
        <v>8532061</v>
      </c>
    </row>
    <row r="10717" spans="1:5">
      <c r="A10717">
        <v>8501117</v>
      </c>
      <c r="B10717">
        <v>8532062</v>
      </c>
      <c r="C10717" s="293">
        <v>58800000</v>
      </c>
      <c r="D10717">
        <f t="shared" si="334"/>
        <v>8501117</v>
      </c>
      <c r="E10717">
        <f t="shared" si="335"/>
        <v>8532062</v>
      </c>
    </row>
    <row r="10718" spans="1:5">
      <c r="A10718">
        <v>8501118</v>
      </c>
      <c r="B10718">
        <v>8532063</v>
      </c>
      <c r="C10718" s="293">
        <v>70000000</v>
      </c>
      <c r="D10718">
        <f t="shared" si="334"/>
        <v>8501118</v>
      </c>
      <c r="E10718">
        <f t="shared" si="335"/>
        <v>8532063</v>
      </c>
    </row>
    <row r="10719" spans="1:5">
      <c r="A10719">
        <v>8501119</v>
      </c>
      <c r="B10719">
        <v>8532064</v>
      </c>
      <c r="C10719" s="293">
        <v>63700000</v>
      </c>
      <c r="D10719">
        <f t="shared" si="334"/>
        <v>8501119</v>
      </c>
      <c r="E10719">
        <f t="shared" si="335"/>
        <v>8532064</v>
      </c>
    </row>
    <row r="10720" spans="1:5">
      <c r="A10720">
        <v>8501120</v>
      </c>
      <c r="B10720">
        <v>8532065</v>
      </c>
      <c r="C10720" s="293">
        <v>67800000</v>
      </c>
      <c r="D10720">
        <f t="shared" si="334"/>
        <v>8501120</v>
      </c>
      <c r="E10720">
        <f t="shared" si="335"/>
        <v>8532065</v>
      </c>
    </row>
    <row r="10721" spans="1:5">
      <c r="A10721">
        <v>8501121</v>
      </c>
      <c r="B10721">
        <v>8532066</v>
      </c>
      <c r="C10721" s="293">
        <v>93000000</v>
      </c>
      <c r="D10721">
        <f t="shared" si="334"/>
        <v>8501121</v>
      </c>
      <c r="E10721">
        <f t="shared" si="335"/>
        <v>8532066</v>
      </c>
    </row>
    <row r="10722" spans="1:5">
      <c r="A10722">
        <v>8501122</v>
      </c>
      <c r="B10722">
        <v>8532067</v>
      </c>
      <c r="C10722" s="293">
        <v>99700000</v>
      </c>
      <c r="D10722">
        <f t="shared" si="334"/>
        <v>8501122</v>
      </c>
      <c r="E10722">
        <f t="shared" si="335"/>
        <v>8532067</v>
      </c>
    </row>
    <row r="10723" spans="1:5">
      <c r="A10723">
        <v>8501123</v>
      </c>
      <c r="B10723">
        <v>8532068</v>
      </c>
      <c r="C10723" s="293">
        <v>68000000</v>
      </c>
      <c r="D10723">
        <f t="shared" si="334"/>
        <v>8501123</v>
      </c>
      <c r="E10723">
        <f t="shared" si="335"/>
        <v>8532068</v>
      </c>
    </row>
    <row r="10724" spans="1:5">
      <c r="A10724">
        <v>8501124</v>
      </c>
      <c r="B10724">
        <v>8532069</v>
      </c>
      <c r="C10724" s="293">
        <v>73500000</v>
      </c>
      <c r="D10724">
        <f t="shared" si="334"/>
        <v>8501124</v>
      </c>
      <c r="E10724">
        <f t="shared" si="335"/>
        <v>8532069</v>
      </c>
    </row>
    <row r="10725" spans="1:5">
      <c r="A10725">
        <v>8501017</v>
      </c>
      <c r="B10725">
        <v>8533001</v>
      </c>
      <c r="C10725" s="293">
        <v>57900000</v>
      </c>
      <c r="D10725">
        <f t="shared" si="334"/>
        <v>8501017</v>
      </c>
      <c r="E10725">
        <f t="shared" si="335"/>
        <v>8533001</v>
      </c>
    </row>
    <row r="10726" spans="1:5">
      <c r="A10726">
        <v>8501030</v>
      </c>
      <c r="B10726">
        <v>8533002</v>
      </c>
      <c r="C10726" s="293">
        <v>89100000</v>
      </c>
      <c r="D10726">
        <f t="shared" si="334"/>
        <v>8501030</v>
      </c>
      <c r="E10726">
        <f t="shared" si="335"/>
        <v>8533002</v>
      </c>
    </row>
    <row r="10727" spans="1:5">
      <c r="A10727">
        <v>8501032</v>
      </c>
      <c r="B10727">
        <v>8533003</v>
      </c>
      <c r="C10727" s="293">
        <v>92700000</v>
      </c>
      <c r="D10727">
        <f t="shared" si="334"/>
        <v>8501032</v>
      </c>
      <c r="E10727">
        <f t="shared" si="335"/>
        <v>8533003</v>
      </c>
    </row>
    <row r="10728" spans="1:5">
      <c r="A10728">
        <v>8501044</v>
      </c>
      <c r="B10728">
        <v>8533004</v>
      </c>
      <c r="C10728" s="293">
        <v>52600000</v>
      </c>
      <c r="D10728">
        <f t="shared" si="334"/>
        <v>8501044</v>
      </c>
      <c r="E10728">
        <f t="shared" si="335"/>
        <v>8533004</v>
      </c>
    </row>
    <row r="10729" spans="1:5">
      <c r="A10729">
        <v>8501056</v>
      </c>
      <c r="B10729">
        <v>8533005</v>
      </c>
      <c r="C10729" s="293">
        <v>61800000</v>
      </c>
      <c r="D10729">
        <f t="shared" si="334"/>
        <v>8501056</v>
      </c>
      <c r="E10729">
        <f t="shared" si="335"/>
        <v>8533005</v>
      </c>
    </row>
    <row r="10730" spans="1:5">
      <c r="A10730">
        <v>8501064</v>
      </c>
      <c r="B10730">
        <v>8533006</v>
      </c>
      <c r="C10730" s="293">
        <v>79600000</v>
      </c>
      <c r="D10730">
        <f t="shared" si="334"/>
        <v>8501064</v>
      </c>
      <c r="E10730">
        <f t="shared" si="335"/>
        <v>8533006</v>
      </c>
    </row>
    <row r="10731" spans="1:5">
      <c r="A10731">
        <v>8501065</v>
      </c>
      <c r="B10731">
        <v>8533007</v>
      </c>
      <c r="C10731" s="293">
        <v>61100000</v>
      </c>
      <c r="D10731">
        <f t="shared" si="334"/>
        <v>8501065</v>
      </c>
      <c r="E10731">
        <f t="shared" si="335"/>
        <v>8533007</v>
      </c>
    </row>
    <row r="10732" spans="1:5">
      <c r="A10732">
        <v>8501066</v>
      </c>
      <c r="B10732">
        <v>8533008</v>
      </c>
      <c r="C10732" s="293">
        <v>85000000</v>
      </c>
      <c r="D10732">
        <f t="shared" si="334"/>
        <v>8501066</v>
      </c>
      <c r="E10732">
        <f t="shared" si="335"/>
        <v>8533008</v>
      </c>
    </row>
    <row r="10733" spans="1:5">
      <c r="A10733">
        <v>8501067</v>
      </c>
      <c r="B10733">
        <v>8533009</v>
      </c>
      <c r="C10733" s="293">
        <v>61500000</v>
      </c>
      <c r="D10733">
        <f t="shared" si="334"/>
        <v>8501067</v>
      </c>
      <c r="E10733">
        <f t="shared" si="335"/>
        <v>8533009</v>
      </c>
    </row>
    <row r="10734" spans="1:5">
      <c r="A10734">
        <v>8501084</v>
      </c>
      <c r="B10734">
        <v>8533010</v>
      </c>
      <c r="C10734" s="293">
        <v>54400000</v>
      </c>
      <c r="D10734">
        <f t="shared" si="334"/>
        <v>8501084</v>
      </c>
      <c r="E10734">
        <f t="shared" si="335"/>
        <v>8533010</v>
      </c>
    </row>
    <row r="10735" spans="1:5">
      <c r="A10735">
        <v>8501023</v>
      </c>
      <c r="B10735">
        <v>8534001</v>
      </c>
      <c r="C10735" s="293">
        <v>50200000</v>
      </c>
      <c r="D10735">
        <f t="shared" si="334"/>
        <v>8501023</v>
      </c>
      <c r="E10735">
        <f t="shared" si="335"/>
        <v>8534001</v>
      </c>
    </row>
    <row r="10736" spans="1:5">
      <c r="A10736">
        <v>8501026</v>
      </c>
      <c r="B10736">
        <v>8534002</v>
      </c>
      <c r="C10736" s="293">
        <v>73300000</v>
      </c>
      <c r="D10736">
        <f t="shared" si="334"/>
        <v>8501026</v>
      </c>
      <c r="E10736">
        <f t="shared" si="335"/>
        <v>8534002</v>
      </c>
    </row>
    <row r="10737" spans="1:5">
      <c r="A10737">
        <v>8501045</v>
      </c>
      <c r="B10737">
        <v>8534003</v>
      </c>
      <c r="C10737" s="293">
        <v>54800000</v>
      </c>
      <c r="D10737">
        <f t="shared" si="334"/>
        <v>8501045</v>
      </c>
      <c r="E10737">
        <f t="shared" si="335"/>
        <v>8534003</v>
      </c>
    </row>
    <row r="10738" spans="1:5">
      <c r="A10738">
        <v>8501057</v>
      </c>
      <c r="B10738">
        <v>8534004</v>
      </c>
      <c r="C10738" s="293">
        <v>57300000</v>
      </c>
      <c r="D10738">
        <f t="shared" si="334"/>
        <v>8501057</v>
      </c>
      <c r="E10738">
        <f t="shared" si="335"/>
        <v>8534004</v>
      </c>
    </row>
    <row r="10739" spans="1:5">
      <c r="A10739">
        <v>8501058</v>
      </c>
      <c r="B10739">
        <v>8534005</v>
      </c>
      <c r="C10739" s="293">
        <v>57100000</v>
      </c>
      <c r="D10739">
        <f t="shared" si="334"/>
        <v>8501058</v>
      </c>
      <c r="E10739">
        <f t="shared" si="335"/>
        <v>8534005</v>
      </c>
    </row>
    <row r="10740" spans="1:5">
      <c r="A10740">
        <v>8501060</v>
      </c>
      <c r="B10740">
        <v>8534006</v>
      </c>
      <c r="C10740" s="293">
        <v>68200000</v>
      </c>
      <c r="D10740">
        <f t="shared" si="334"/>
        <v>8501060</v>
      </c>
      <c r="E10740">
        <f t="shared" si="335"/>
        <v>8534006</v>
      </c>
    </row>
    <row r="10741" spans="1:5">
      <c r="A10741">
        <v>8501063</v>
      </c>
      <c r="B10741">
        <v>8534007</v>
      </c>
      <c r="C10741" s="293">
        <v>83400000</v>
      </c>
      <c r="D10741">
        <f t="shared" si="334"/>
        <v>8501063</v>
      </c>
      <c r="E10741">
        <f t="shared" si="335"/>
        <v>8534007</v>
      </c>
    </row>
    <row r="10742" spans="1:5">
      <c r="A10742">
        <v>8501069</v>
      </c>
      <c r="B10742">
        <v>8534008</v>
      </c>
      <c r="C10742" s="293">
        <v>82300000</v>
      </c>
      <c r="D10742">
        <f t="shared" si="334"/>
        <v>8501069</v>
      </c>
      <c r="E10742">
        <f t="shared" si="335"/>
        <v>8534008</v>
      </c>
    </row>
    <row r="10743" spans="1:5">
      <c r="A10743">
        <v>8501077</v>
      </c>
      <c r="B10743">
        <v>8534009</v>
      </c>
      <c r="C10743" s="293">
        <v>58800000</v>
      </c>
      <c r="D10743">
        <f t="shared" si="334"/>
        <v>8501077</v>
      </c>
      <c r="E10743">
        <f t="shared" si="335"/>
        <v>8534009</v>
      </c>
    </row>
    <row r="10744" spans="1:5">
      <c r="A10744">
        <v>8501078</v>
      </c>
      <c r="B10744">
        <v>8534010</v>
      </c>
      <c r="C10744" s="293">
        <v>58600000</v>
      </c>
      <c r="D10744">
        <f t="shared" si="334"/>
        <v>8501078</v>
      </c>
      <c r="E10744">
        <f t="shared" si="335"/>
        <v>8534010</v>
      </c>
    </row>
    <row r="10745" spans="1:5">
      <c r="A10745">
        <v>8501082</v>
      </c>
      <c r="B10745">
        <v>8534011</v>
      </c>
      <c r="C10745" s="293">
        <v>92400000</v>
      </c>
      <c r="D10745">
        <f t="shared" si="334"/>
        <v>8501082</v>
      </c>
      <c r="E10745">
        <f t="shared" si="335"/>
        <v>8534011</v>
      </c>
    </row>
    <row r="10746" spans="1:5">
      <c r="A10746">
        <v>8501094</v>
      </c>
      <c r="B10746">
        <v>8534012</v>
      </c>
      <c r="C10746" s="293">
        <v>59000000</v>
      </c>
      <c r="D10746">
        <f t="shared" si="334"/>
        <v>8501094</v>
      </c>
      <c r="E10746">
        <f t="shared" si="335"/>
        <v>8534012</v>
      </c>
    </row>
    <row r="10747" spans="1:5">
      <c r="A10747">
        <v>8501095</v>
      </c>
      <c r="B10747">
        <v>8534013</v>
      </c>
      <c r="C10747" s="293">
        <v>59800000</v>
      </c>
      <c r="D10747">
        <f t="shared" si="334"/>
        <v>8501095</v>
      </c>
      <c r="E10747">
        <f t="shared" si="335"/>
        <v>8534013</v>
      </c>
    </row>
    <row r="10748" spans="1:5">
      <c r="A10748">
        <v>8501101</v>
      </c>
      <c r="B10748">
        <v>8534014</v>
      </c>
      <c r="C10748" s="293">
        <v>61300000</v>
      </c>
      <c r="D10748">
        <f t="shared" si="334"/>
        <v>8501101</v>
      </c>
      <c r="E10748">
        <f t="shared" si="335"/>
        <v>8534014</v>
      </c>
    </row>
    <row r="10749" spans="1:5">
      <c r="A10749">
        <v>8501102</v>
      </c>
      <c r="B10749">
        <v>8534015</v>
      </c>
      <c r="C10749" s="293">
        <v>64000000</v>
      </c>
      <c r="D10749">
        <f t="shared" si="334"/>
        <v>8501102</v>
      </c>
      <c r="E10749">
        <f t="shared" si="335"/>
        <v>8534015</v>
      </c>
    </row>
    <row r="10750" spans="1:5">
      <c r="A10750">
        <v>8501103</v>
      </c>
      <c r="B10750">
        <v>8534016</v>
      </c>
      <c r="C10750" s="293">
        <v>42800000</v>
      </c>
      <c r="D10750">
        <f t="shared" si="334"/>
        <v>8501103</v>
      </c>
      <c r="E10750">
        <f t="shared" si="335"/>
        <v>8534016</v>
      </c>
    </row>
    <row r="10751" spans="1:5">
      <c r="A10751">
        <v>8501104</v>
      </c>
      <c r="B10751">
        <v>8534017</v>
      </c>
      <c r="C10751" s="293">
        <v>42800000</v>
      </c>
      <c r="D10751">
        <f t="shared" si="334"/>
        <v>8501104</v>
      </c>
      <c r="E10751">
        <f t="shared" si="335"/>
        <v>8534017</v>
      </c>
    </row>
    <row r="10752" spans="1:5">
      <c r="A10752">
        <v>8501107</v>
      </c>
      <c r="B10752">
        <v>8534018</v>
      </c>
      <c r="C10752" s="293">
        <v>59200000</v>
      </c>
      <c r="D10752">
        <f t="shared" si="334"/>
        <v>8501107</v>
      </c>
      <c r="E10752">
        <f t="shared" si="335"/>
        <v>8534018</v>
      </c>
    </row>
    <row r="10753" spans="1:5">
      <c r="A10753">
        <v>8501108</v>
      </c>
      <c r="B10753">
        <v>8534019</v>
      </c>
      <c r="C10753" s="293">
        <v>59900000</v>
      </c>
      <c r="D10753">
        <f t="shared" si="334"/>
        <v>8501108</v>
      </c>
      <c r="E10753">
        <f t="shared" si="335"/>
        <v>8534019</v>
      </c>
    </row>
    <row r="10754" spans="1:5">
      <c r="A10754">
        <v>8501109</v>
      </c>
      <c r="B10754">
        <v>8534020</v>
      </c>
      <c r="C10754" s="293">
        <v>61500000</v>
      </c>
      <c r="D10754">
        <f t="shared" si="334"/>
        <v>8501109</v>
      </c>
      <c r="E10754">
        <f t="shared" si="335"/>
        <v>8534020</v>
      </c>
    </row>
    <row r="10755" spans="1:5">
      <c r="A10755">
        <v>8506001</v>
      </c>
      <c r="B10755">
        <v>8534021</v>
      </c>
      <c r="C10755" s="293">
        <v>23500000</v>
      </c>
      <c r="D10755">
        <f t="shared" ref="D10755:D10818" si="336">+A10755*1</f>
        <v>8506001</v>
      </c>
      <c r="E10755">
        <f t="shared" ref="E10755:E10818" si="337">+B10755*1</f>
        <v>8534021</v>
      </c>
    </row>
    <row r="10756" spans="1:5">
      <c r="A10756">
        <v>8506002</v>
      </c>
      <c r="B10756">
        <v>8534022</v>
      </c>
      <c r="C10756" s="293">
        <v>22100000</v>
      </c>
      <c r="D10756">
        <f t="shared" si="336"/>
        <v>8506002</v>
      </c>
      <c r="E10756">
        <f t="shared" si="337"/>
        <v>8534022</v>
      </c>
    </row>
    <row r="10757" spans="1:5">
      <c r="A10757">
        <v>8506003</v>
      </c>
      <c r="B10757">
        <v>8534023</v>
      </c>
      <c r="C10757" s="293">
        <v>46600000</v>
      </c>
      <c r="D10757">
        <f t="shared" si="336"/>
        <v>8506003</v>
      </c>
      <c r="E10757">
        <f t="shared" si="337"/>
        <v>8534023</v>
      </c>
    </row>
    <row r="10758" spans="1:5">
      <c r="A10758">
        <v>8506004</v>
      </c>
      <c r="B10758">
        <v>8534024</v>
      </c>
      <c r="C10758" s="293">
        <v>50300000</v>
      </c>
      <c r="D10758">
        <f t="shared" si="336"/>
        <v>8506004</v>
      </c>
      <c r="E10758">
        <f t="shared" si="337"/>
        <v>8534024</v>
      </c>
    </row>
    <row r="10759" spans="1:5">
      <c r="A10759">
        <v>8506005</v>
      </c>
      <c r="B10759">
        <v>8534025</v>
      </c>
      <c r="C10759" s="293">
        <v>46000000</v>
      </c>
      <c r="D10759">
        <f t="shared" si="336"/>
        <v>8506005</v>
      </c>
      <c r="E10759">
        <f t="shared" si="337"/>
        <v>8534025</v>
      </c>
    </row>
    <row r="10760" spans="1:5">
      <c r="A10760">
        <v>8506007</v>
      </c>
      <c r="B10760">
        <v>8534026</v>
      </c>
      <c r="C10760" s="293">
        <v>58000000</v>
      </c>
      <c r="D10760">
        <f t="shared" si="336"/>
        <v>8506007</v>
      </c>
      <c r="E10760">
        <f t="shared" si="337"/>
        <v>8534026</v>
      </c>
    </row>
    <row r="10761" spans="1:5">
      <c r="A10761">
        <v>8506009</v>
      </c>
      <c r="B10761">
        <v>8534027</v>
      </c>
      <c r="C10761" s="293">
        <v>63500000</v>
      </c>
      <c r="D10761">
        <f t="shared" si="336"/>
        <v>8506009</v>
      </c>
      <c r="E10761">
        <f t="shared" si="337"/>
        <v>8534027</v>
      </c>
    </row>
    <row r="10762" spans="1:5">
      <c r="A10762">
        <v>8506011</v>
      </c>
      <c r="B10762">
        <v>8534028</v>
      </c>
      <c r="C10762" s="293">
        <v>55200000</v>
      </c>
      <c r="D10762">
        <f t="shared" si="336"/>
        <v>8506011</v>
      </c>
      <c r="E10762">
        <f t="shared" si="337"/>
        <v>8534028</v>
      </c>
    </row>
    <row r="10763" spans="1:5">
      <c r="A10763">
        <v>8506014</v>
      </c>
      <c r="B10763">
        <v>8534029</v>
      </c>
      <c r="C10763" s="293">
        <v>78300000</v>
      </c>
      <c r="D10763">
        <f t="shared" si="336"/>
        <v>8506014</v>
      </c>
      <c r="E10763">
        <f t="shared" si="337"/>
        <v>8534029</v>
      </c>
    </row>
    <row r="10764" spans="1:5">
      <c r="A10764">
        <v>8506018</v>
      </c>
      <c r="B10764">
        <v>8534030</v>
      </c>
      <c r="C10764" s="293">
        <v>56300000</v>
      </c>
      <c r="D10764">
        <f t="shared" si="336"/>
        <v>8506018</v>
      </c>
      <c r="E10764">
        <f t="shared" si="337"/>
        <v>8534030</v>
      </c>
    </row>
    <row r="10765" spans="1:5">
      <c r="A10765">
        <v>8506020</v>
      </c>
      <c r="B10765">
        <v>8534031</v>
      </c>
      <c r="C10765" s="293">
        <v>61700000</v>
      </c>
      <c r="D10765">
        <f t="shared" si="336"/>
        <v>8506020</v>
      </c>
      <c r="E10765">
        <f t="shared" si="337"/>
        <v>8534031</v>
      </c>
    </row>
    <row r="10766" spans="1:5">
      <c r="A10766">
        <v>8506022</v>
      </c>
      <c r="B10766">
        <v>8534032</v>
      </c>
      <c r="C10766" s="293">
        <v>61600000</v>
      </c>
      <c r="D10766">
        <f t="shared" si="336"/>
        <v>8506022</v>
      </c>
      <c r="E10766">
        <f t="shared" si="337"/>
        <v>8534032</v>
      </c>
    </row>
    <row r="10767" spans="1:5">
      <c r="A10767">
        <v>8506023</v>
      </c>
      <c r="B10767">
        <v>8534033</v>
      </c>
      <c r="C10767" s="293">
        <v>61600000</v>
      </c>
      <c r="D10767">
        <f t="shared" si="336"/>
        <v>8506023</v>
      </c>
      <c r="E10767">
        <f t="shared" si="337"/>
        <v>8534033</v>
      </c>
    </row>
    <row r="10768" spans="1:5">
      <c r="A10768">
        <v>8506026</v>
      </c>
      <c r="B10768">
        <v>8534034</v>
      </c>
      <c r="C10768" s="293">
        <v>66100000</v>
      </c>
      <c r="D10768">
        <f t="shared" si="336"/>
        <v>8506026</v>
      </c>
      <c r="E10768">
        <f t="shared" si="337"/>
        <v>8534034</v>
      </c>
    </row>
    <row r="10769" spans="1:5">
      <c r="A10769">
        <v>8506028</v>
      </c>
      <c r="B10769">
        <v>8534035</v>
      </c>
      <c r="C10769" s="293">
        <v>62200000</v>
      </c>
      <c r="D10769">
        <f t="shared" si="336"/>
        <v>8506028</v>
      </c>
      <c r="E10769">
        <f t="shared" si="337"/>
        <v>8534035</v>
      </c>
    </row>
    <row r="10770" spans="1:5">
      <c r="A10770">
        <v>8506031</v>
      </c>
      <c r="B10770">
        <v>8535001</v>
      </c>
      <c r="C10770" s="293">
        <v>89900000</v>
      </c>
      <c r="D10770">
        <f t="shared" si="336"/>
        <v>8506031</v>
      </c>
      <c r="E10770">
        <f t="shared" si="337"/>
        <v>8535001</v>
      </c>
    </row>
    <row r="10771" spans="1:5">
      <c r="A10771">
        <v>8506027</v>
      </c>
      <c r="B10771">
        <v>8536001</v>
      </c>
      <c r="C10771" s="293">
        <v>90900000</v>
      </c>
      <c r="D10771">
        <f t="shared" si="336"/>
        <v>8506027</v>
      </c>
      <c r="E10771">
        <f t="shared" si="337"/>
        <v>8536001</v>
      </c>
    </row>
    <row r="10772" spans="1:5">
      <c r="A10772">
        <v>8506029</v>
      </c>
      <c r="B10772">
        <v>8536002</v>
      </c>
      <c r="C10772" s="293">
        <v>104200000</v>
      </c>
      <c r="D10772">
        <f t="shared" si="336"/>
        <v>8506029</v>
      </c>
      <c r="E10772">
        <f t="shared" si="337"/>
        <v>8536002</v>
      </c>
    </row>
    <row r="10773" spans="1:5">
      <c r="A10773">
        <v>8506030</v>
      </c>
      <c r="B10773">
        <v>8536003</v>
      </c>
      <c r="C10773" s="293">
        <v>109700000</v>
      </c>
      <c r="D10773">
        <f t="shared" si="336"/>
        <v>8506030</v>
      </c>
      <c r="E10773">
        <f t="shared" si="337"/>
        <v>8536003</v>
      </c>
    </row>
    <row r="10774" spans="1:5">
      <c r="A10774">
        <v>8508001</v>
      </c>
      <c r="B10774">
        <v>8536004</v>
      </c>
      <c r="C10774" s="293">
        <v>95000000</v>
      </c>
      <c r="D10774">
        <f t="shared" si="336"/>
        <v>8508001</v>
      </c>
      <c r="E10774">
        <f t="shared" si="337"/>
        <v>8536004</v>
      </c>
    </row>
    <row r="10775" spans="1:5">
      <c r="A10775">
        <v>8506032</v>
      </c>
      <c r="B10775">
        <v>8536005</v>
      </c>
      <c r="C10775" s="293">
        <v>136300000</v>
      </c>
      <c r="D10775">
        <f t="shared" si="336"/>
        <v>8506032</v>
      </c>
      <c r="E10775">
        <f t="shared" si="337"/>
        <v>8536005</v>
      </c>
    </row>
    <row r="10776" spans="1:5">
      <c r="A10776">
        <v>8506033</v>
      </c>
      <c r="B10776">
        <v>8536006</v>
      </c>
      <c r="C10776" s="293">
        <v>144700000</v>
      </c>
      <c r="D10776">
        <f t="shared" si="336"/>
        <v>8506033</v>
      </c>
      <c r="E10776">
        <f t="shared" si="337"/>
        <v>8536006</v>
      </c>
    </row>
    <row r="10777" spans="1:5">
      <c r="A10777">
        <v>8506034</v>
      </c>
      <c r="B10777">
        <v>8536007</v>
      </c>
      <c r="C10777" s="293">
        <v>147000000</v>
      </c>
      <c r="D10777">
        <f t="shared" si="336"/>
        <v>8506034</v>
      </c>
      <c r="E10777">
        <f t="shared" si="337"/>
        <v>8536007</v>
      </c>
    </row>
    <row r="10778" spans="1:5">
      <c r="A10778">
        <v>8501070</v>
      </c>
      <c r="B10778">
        <v>8540001</v>
      </c>
      <c r="C10778" s="293">
        <v>63200000</v>
      </c>
      <c r="D10778">
        <f t="shared" si="336"/>
        <v>8501070</v>
      </c>
      <c r="E10778">
        <f t="shared" si="337"/>
        <v>8540001</v>
      </c>
    </row>
    <row r="10779" spans="1:5">
      <c r="A10779">
        <v>8501071</v>
      </c>
      <c r="B10779">
        <v>8540002</v>
      </c>
      <c r="C10779" s="293">
        <v>66700000</v>
      </c>
      <c r="D10779">
        <f t="shared" si="336"/>
        <v>8501071</v>
      </c>
      <c r="E10779">
        <f t="shared" si="337"/>
        <v>8540002</v>
      </c>
    </row>
    <row r="10780" spans="1:5">
      <c r="A10780">
        <v>8501113</v>
      </c>
      <c r="B10780">
        <v>8540003</v>
      </c>
      <c r="C10780" s="293">
        <v>53500000</v>
      </c>
      <c r="D10780">
        <f t="shared" si="336"/>
        <v>8501113</v>
      </c>
      <c r="E10780">
        <f t="shared" si="337"/>
        <v>8540003</v>
      </c>
    </row>
    <row r="10781" spans="1:5">
      <c r="A10781">
        <v>8507001</v>
      </c>
      <c r="B10781">
        <v>8540004</v>
      </c>
      <c r="C10781" s="293">
        <v>54800000</v>
      </c>
      <c r="D10781">
        <f t="shared" si="336"/>
        <v>8507001</v>
      </c>
      <c r="E10781">
        <f t="shared" si="337"/>
        <v>8540004</v>
      </c>
    </row>
    <row r="10782" spans="1:5">
      <c r="A10782">
        <v>8507002</v>
      </c>
      <c r="B10782">
        <v>8540005</v>
      </c>
      <c r="C10782" s="293">
        <v>54800000</v>
      </c>
      <c r="D10782">
        <f t="shared" si="336"/>
        <v>8507002</v>
      </c>
      <c r="E10782">
        <f t="shared" si="337"/>
        <v>8540005</v>
      </c>
    </row>
    <row r="10783" spans="1:5">
      <c r="A10783">
        <v>8520002</v>
      </c>
      <c r="B10783">
        <v>8543001</v>
      </c>
      <c r="C10783" s="293">
        <v>25000000</v>
      </c>
      <c r="D10783">
        <f t="shared" si="336"/>
        <v>8520002</v>
      </c>
      <c r="E10783">
        <f t="shared" si="337"/>
        <v>8543001</v>
      </c>
    </row>
    <row r="10784" spans="1:5">
      <c r="A10784">
        <v>8520003</v>
      </c>
      <c r="B10784">
        <v>8543002</v>
      </c>
      <c r="C10784" s="293">
        <v>23100000</v>
      </c>
      <c r="D10784">
        <f t="shared" si="336"/>
        <v>8520003</v>
      </c>
      <c r="E10784">
        <f t="shared" si="337"/>
        <v>8543002</v>
      </c>
    </row>
    <row r="10785" spans="1:5">
      <c r="A10785">
        <v>8601006</v>
      </c>
      <c r="B10785">
        <v>8632001</v>
      </c>
      <c r="C10785" s="293">
        <v>14200000</v>
      </c>
      <c r="D10785">
        <f t="shared" si="336"/>
        <v>8601006</v>
      </c>
      <c r="E10785">
        <f t="shared" si="337"/>
        <v>8632001</v>
      </c>
    </row>
    <row r="10786" spans="1:5">
      <c r="A10786">
        <v>8601015</v>
      </c>
      <c r="B10786">
        <v>8632002</v>
      </c>
      <c r="C10786" s="293">
        <v>16400000</v>
      </c>
      <c r="D10786">
        <f t="shared" si="336"/>
        <v>8601015</v>
      </c>
      <c r="E10786">
        <f t="shared" si="337"/>
        <v>8632002</v>
      </c>
    </row>
    <row r="10787" spans="1:5">
      <c r="A10787">
        <v>8601042</v>
      </c>
      <c r="B10787">
        <v>8632003</v>
      </c>
      <c r="C10787" s="293">
        <v>110400000</v>
      </c>
      <c r="D10787">
        <f t="shared" si="336"/>
        <v>8601042</v>
      </c>
      <c r="E10787">
        <f t="shared" si="337"/>
        <v>8632003</v>
      </c>
    </row>
    <row r="10788" spans="1:5">
      <c r="A10788">
        <v>8606045</v>
      </c>
      <c r="B10788">
        <v>8632004</v>
      </c>
      <c r="C10788" s="293">
        <v>100600000</v>
      </c>
      <c r="D10788">
        <f t="shared" si="336"/>
        <v>8606045</v>
      </c>
      <c r="E10788">
        <f t="shared" si="337"/>
        <v>8632004</v>
      </c>
    </row>
    <row r="10789" spans="1:5">
      <c r="A10789">
        <v>8608019</v>
      </c>
      <c r="B10789">
        <v>8632005</v>
      </c>
      <c r="C10789" s="293">
        <v>84300000</v>
      </c>
      <c r="D10789">
        <f t="shared" si="336"/>
        <v>8608019</v>
      </c>
      <c r="E10789">
        <f t="shared" si="337"/>
        <v>8632005</v>
      </c>
    </row>
    <row r="10790" spans="1:5">
      <c r="A10790">
        <v>8608021</v>
      </c>
      <c r="B10790">
        <v>8632006</v>
      </c>
      <c r="C10790" s="293">
        <v>94100000</v>
      </c>
      <c r="D10790">
        <f t="shared" si="336"/>
        <v>8608021</v>
      </c>
      <c r="E10790">
        <f t="shared" si="337"/>
        <v>8632006</v>
      </c>
    </row>
    <row r="10791" spans="1:5">
      <c r="A10791">
        <v>8608022</v>
      </c>
      <c r="B10791">
        <v>8632007</v>
      </c>
      <c r="C10791" s="293">
        <v>97900000</v>
      </c>
      <c r="D10791">
        <f t="shared" si="336"/>
        <v>8608022</v>
      </c>
      <c r="E10791">
        <f t="shared" si="337"/>
        <v>8632007</v>
      </c>
    </row>
    <row r="10792" spans="1:5">
      <c r="A10792">
        <v>8608023</v>
      </c>
      <c r="B10792">
        <v>8632008</v>
      </c>
      <c r="C10792" s="293">
        <v>120400000</v>
      </c>
      <c r="D10792">
        <f t="shared" si="336"/>
        <v>8608023</v>
      </c>
      <c r="E10792">
        <f t="shared" si="337"/>
        <v>8632008</v>
      </c>
    </row>
    <row r="10793" spans="1:5">
      <c r="A10793">
        <v>8608049</v>
      </c>
      <c r="B10793">
        <v>8632009</v>
      </c>
      <c r="C10793" s="293">
        <v>178000000</v>
      </c>
      <c r="D10793">
        <f t="shared" si="336"/>
        <v>8608049</v>
      </c>
      <c r="E10793">
        <f t="shared" si="337"/>
        <v>8632009</v>
      </c>
    </row>
    <row r="10794" spans="1:5">
      <c r="A10794">
        <v>8608059</v>
      </c>
      <c r="B10794">
        <v>8632010</v>
      </c>
      <c r="C10794" s="293">
        <v>103900000</v>
      </c>
      <c r="D10794">
        <f t="shared" si="336"/>
        <v>8608059</v>
      </c>
      <c r="E10794">
        <f t="shared" si="337"/>
        <v>8632010</v>
      </c>
    </row>
    <row r="10795" spans="1:5">
      <c r="A10795">
        <v>8608062</v>
      </c>
      <c r="B10795">
        <v>8632011</v>
      </c>
      <c r="C10795" s="293">
        <v>99900000</v>
      </c>
      <c r="D10795">
        <f t="shared" si="336"/>
        <v>8608062</v>
      </c>
      <c r="E10795">
        <f t="shared" si="337"/>
        <v>8632011</v>
      </c>
    </row>
    <row r="10796" spans="1:5">
      <c r="A10796">
        <v>8608063</v>
      </c>
      <c r="B10796">
        <v>8632012</v>
      </c>
      <c r="C10796" s="293">
        <v>128600000</v>
      </c>
      <c r="D10796">
        <f t="shared" si="336"/>
        <v>8608063</v>
      </c>
      <c r="E10796">
        <f t="shared" si="337"/>
        <v>8632012</v>
      </c>
    </row>
    <row r="10797" spans="1:5">
      <c r="A10797">
        <v>8608064</v>
      </c>
      <c r="B10797">
        <v>8632013</v>
      </c>
      <c r="C10797" s="293">
        <v>102300000</v>
      </c>
      <c r="D10797">
        <f t="shared" si="336"/>
        <v>8608064</v>
      </c>
      <c r="E10797">
        <f t="shared" si="337"/>
        <v>8632013</v>
      </c>
    </row>
    <row r="10798" spans="1:5">
      <c r="A10798">
        <v>8608065</v>
      </c>
      <c r="B10798">
        <v>8632014</v>
      </c>
      <c r="C10798" s="293">
        <v>107400000</v>
      </c>
      <c r="D10798">
        <f t="shared" si="336"/>
        <v>8608065</v>
      </c>
      <c r="E10798">
        <f t="shared" si="337"/>
        <v>8632014</v>
      </c>
    </row>
    <row r="10799" spans="1:5">
      <c r="A10799">
        <v>8601001</v>
      </c>
      <c r="B10799">
        <v>8633001</v>
      </c>
      <c r="C10799" s="293">
        <v>32500000</v>
      </c>
      <c r="D10799">
        <f t="shared" si="336"/>
        <v>8601001</v>
      </c>
      <c r="E10799">
        <f t="shared" si="337"/>
        <v>8633001</v>
      </c>
    </row>
    <row r="10800" spans="1:5">
      <c r="A10800">
        <v>8601009</v>
      </c>
      <c r="B10800">
        <v>8633002</v>
      </c>
      <c r="C10800" s="293">
        <v>79800000</v>
      </c>
      <c r="D10800">
        <f t="shared" si="336"/>
        <v>8601009</v>
      </c>
      <c r="E10800">
        <f t="shared" si="337"/>
        <v>8633002</v>
      </c>
    </row>
    <row r="10801" spans="1:5">
      <c r="A10801">
        <v>8601010</v>
      </c>
      <c r="B10801">
        <v>8633003</v>
      </c>
      <c r="C10801" s="293">
        <v>105100000</v>
      </c>
      <c r="D10801">
        <f t="shared" si="336"/>
        <v>8601010</v>
      </c>
      <c r="E10801">
        <f t="shared" si="337"/>
        <v>8633003</v>
      </c>
    </row>
    <row r="10802" spans="1:5">
      <c r="A10802">
        <v>8601011</v>
      </c>
      <c r="B10802">
        <v>8633004</v>
      </c>
      <c r="C10802" s="293">
        <v>96900000</v>
      </c>
      <c r="D10802">
        <f t="shared" si="336"/>
        <v>8601011</v>
      </c>
      <c r="E10802">
        <f t="shared" si="337"/>
        <v>8633004</v>
      </c>
    </row>
    <row r="10803" spans="1:5">
      <c r="A10803">
        <v>8601012</v>
      </c>
      <c r="B10803">
        <v>8633005</v>
      </c>
      <c r="C10803" s="293">
        <v>103900000</v>
      </c>
      <c r="D10803">
        <f t="shared" si="336"/>
        <v>8601012</v>
      </c>
      <c r="E10803">
        <f t="shared" si="337"/>
        <v>8633005</v>
      </c>
    </row>
    <row r="10804" spans="1:5">
      <c r="A10804">
        <v>8601013</v>
      </c>
      <c r="B10804">
        <v>8633006</v>
      </c>
      <c r="C10804" s="293">
        <v>103900000</v>
      </c>
      <c r="D10804">
        <f t="shared" si="336"/>
        <v>8601013</v>
      </c>
      <c r="E10804">
        <f t="shared" si="337"/>
        <v>8633006</v>
      </c>
    </row>
    <row r="10805" spans="1:5">
      <c r="A10805">
        <v>8601014</v>
      </c>
      <c r="B10805">
        <v>8633007</v>
      </c>
      <c r="C10805" s="293">
        <v>70700000</v>
      </c>
      <c r="D10805">
        <f t="shared" si="336"/>
        <v>8601014</v>
      </c>
      <c r="E10805">
        <f t="shared" si="337"/>
        <v>8633007</v>
      </c>
    </row>
    <row r="10806" spans="1:5">
      <c r="A10806">
        <v>8601029</v>
      </c>
      <c r="B10806">
        <v>8633008</v>
      </c>
      <c r="C10806" s="293">
        <v>150500000</v>
      </c>
      <c r="D10806">
        <f t="shared" si="336"/>
        <v>8601029</v>
      </c>
      <c r="E10806">
        <f t="shared" si="337"/>
        <v>8633008</v>
      </c>
    </row>
    <row r="10807" spans="1:5">
      <c r="A10807">
        <v>8601030</v>
      </c>
      <c r="B10807">
        <v>8633009</v>
      </c>
      <c r="C10807" s="293">
        <v>92200000</v>
      </c>
      <c r="D10807">
        <f t="shared" si="336"/>
        <v>8601030</v>
      </c>
      <c r="E10807">
        <f t="shared" si="337"/>
        <v>8633009</v>
      </c>
    </row>
    <row r="10808" spans="1:5">
      <c r="A10808">
        <v>8601031</v>
      </c>
      <c r="B10808">
        <v>8633010</v>
      </c>
      <c r="C10808" s="293">
        <v>108000000</v>
      </c>
      <c r="D10808">
        <f t="shared" si="336"/>
        <v>8601031</v>
      </c>
      <c r="E10808">
        <f t="shared" si="337"/>
        <v>8633010</v>
      </c>
    </row>
    <row r="10809" spans="1:5">
      <c r="A10809">
        <v>8601032</v>
      </c>
      <c r="B10809">
        <v>8633011</v>
      </c>
      <c r="C10809" s="293">
        <v>102100000</v>
      </c>
      <c r="D10809">
        <f t="shared" si="336"/>
        <v>8601032</v>
      </c>
      <c r="E10809">
        <f t="shared" si="337"/>
        <v>8633011</v>
      </c>
    </row>
    <row r="10810" spans="1:5">
      <c r="A10810">
        <v>8601033</v>
      </c>
      <c r="B10810">
        <v>8633012</v>
      </c>
      <c r="C10810" s="293">
        <v>105200000</v>
      </c>
      <c r="D10810">
        <f t="shared" si="336"/>
        <v>8601033</v>
      </c>
      <c r="E10810">
        <f t="shared" si="337"/>
        <v>8633012</v>
      </c>
    </row>
    <row r="10811" spans="1:5">
      <c r="A10811">
        <v>8601034</v>
      </c>
      <c r="B10811">
        <v>8633013</v>
      </c>
      <c r="C10811" s="293">
        <v>104100000</v>
      </c>
      <c r="D10811">
        <f t="shared" si="336"/>
        <v>8601034</v>
      </c>
      <c r="E10811">
        <f t="shared" si="337"/>
        <v>8633013</v>
      </c>
    </row>
    <row r="10812" spans="1:5">
      <c r="A10812">
        <v>8601035</v>
      </c>
      <c r="B10812">
        <v>8633014</v>
      </c>
      <c r="C10812" s="293">
        <v>107300000</v>
      </c>
      <c r="D10812">
        <f t="shared" si="336"/>
        <v>8601035</v>
      </c>
      <c r="E10812">
        <f t="shared" si="337"/>
        <v>8633014</v>
      </c>
    </row>
    <row r="10813" spans="1:5">
      <c r="A10813">
        <v>8601036</v>
      </c>
      <c r="B10813">
        <v>8633015</v>
      </c>
      <c r="C10813" s="293">
        <v>144100000</v>
      </c>
      <c r="D10813">
        <f t="shared" si="336"/>
        <v>8601036</v>
      </c>
      <c r="E10813">
        <f t="shared" si="337"/>
        <v>8633015</v>
      </c>
    </row>
    <row r="10814" spans="1:5">
      <c r="A10814">
        <v>8601037</v>
      </c>
      <c r="B10814">
        <v>8633016</v>
      </c>
      <c r="C10814" s="293">
        <v>135300000</v>
      </c>
      <c r="D10814">
        <f t="shared" si="336"/>
        <v>8601037</v>
      </c>
      <c r="E10814">
        <f t="shared" si="337"/>
        <v>8633016</v>
      </c>
    </row>
    <row r="10815" spans="1:5">
      <c r="A10815">
        <v>8601038</v>
      </c>
      <c r="B10815">
        <v>8633017</v>
      </c>
      <c r="C10815" s="293">
        <v>175900000</v>
      </c>
      <c r="D10815">
        <f t="shared" si="336"/>
        <v>8601038</v>
      </c>
      <c r="E10815">
        <f t="shared" si="337"/>
        <v>8633017</v>
      </c>
    </row>
    <row r="10816" spans="1:5">
      <c r="A10816">
        <v>8601039</v>
      </c>
      <c r="B10816">
        <v>8633018</v>
      </c>
      <c r="C10816" s="293">
        <v>149700000</v>
      </c>
      <c r="D10816">
        <f t="shared" si="336"/>
        <v>8601039</v>
      </c>
      <c r="E10816">
        <f t="shared" si="337"/>
        <v>8633018</v>
      </c>
    </row>
    <row r="10817" spans="1:5">
      <c r="A10817">
        <v>8601040</v>
      </c>
      <c r="B10817">
        <v>8633019</v>
      </c>
      <c r="C10817" s="293">
        <v>114900000</v>
      </c>
      <c r="D10817">
        <f t="shared" si="336"/>
        <v>8601040</v>
      </c>
      <c r="E10817">
        <f t="shared" si="337"/>
        <v>8633019</v>
      </c>
    </row>
    <row r="10818" spans="1:5">
      <c r="A10818">
        <v>8601041</v>
      </c>
      <c r="B10818">
        <v>8633020</v>
      </c>
      <c r="C10818" s="293">
        <v>95700000</v>
      </c>
      <c r="D10818">
        <f t="shared" si="336"/>
        <v>8601041</v>
      </c>
      <c r="E10818">
        <f t="shared" si="337"/>
        <v>8633020</v>
      </c>
    </row>
    <row r="10819" spans="1:5">
      <c r="A10819">
        <v>8601043</v>
      </c>
      <c r="B10819">
        <v>8633021</v>
      </c>
      <c r="C10819" s="293">
        <v>110000000</v>
      </c>
      <c r="D10819">
        <f t="shared" ref="D10819:D10882" si="338">+A10819*1</f>
        <v>8601043</v>
      </c>
      <c r="E10819">
        <f t="shared" ref="E10819:E10882" si="339">+B10819*1</f>
        <v>8633021</v>
      </c>
    </row>
    <row r="10820" spans="1:5">
      <c r="A10820">
        <v>8608005</v>
      </c>
      <c r="B10820">
        <v>8633022</v>
      </c>
      <c r="C10820" s="293">
        <v>84400000</v>
      </c>
      <c r="D10820">
        <f t="shared" si="338"/>
        <v>8608005</v>
      </c>
      <c r="E10820">
        <f t="shared" si="339"/>
        <v>8633022</v>
      </c>
    </row>
    <row r="10821" spans="1:5">
      <c r="A10821">
        <v>8608006</v>
      </c>
      <c r="B10821">
        <v>8633023</v>
      </c>
      <c r="C10821" s="293">
        <v>86500000</v>
      </c>
      <c r="D10821">
        <f t="shared" si="338"/>
        <v>8608006</v>
      </c>
      <c r="E10821">
        <f t="shared" si="339"/>
        <v>8633023</v>
      </c>
    </row>
    <row r="10822" spans="1:5">
      <c r="A10822">
        <v>8608009</v>
      </c>
      <c r="B10822">
        <v>8633024</v>
      </c>
      <c r="C10822" s="293">
        <v>82600000</v>
      </c>
      <c r="D10822">
        <f t="shared" si="338"/>
        <v>8608009</v>
      </c>
      <c r="E10822">
        <f t="shared" si="339"/>
        <v>8633024</v>
      </c>
    </row>
    <row r="10823" spans="1:5">
      <c r="A10823">
        <v>8608010</v>
      </c>
      <c r="B10823">
        <v>8633025</v>
      </c>
      <c r="C10823" s="293">
        <v>115600000</v>
      </c>
      <c r="D10823">
        <f t="shared" si="338"/>
        <v>8608010</v>
      </c>
      <c r="E10823">
        <f t="shared" si="339"/>
        <v>8633025</v>
      </c>
    </row>
    <row r="10824" spans="1:5">
      <c r="A10824">
        <v>8608016</v>
      </c>
      <c r="B10824">
        <v>8633026</v>
      </c>
      <c r="C10824" s="293">
        <v>89500000</v>
      </c>
      <c r="D10824">
        <f t="shared" si="338"/>
        <v>8608016</v>
      </c>
      <c r="E10824">
        <f t="shared" si="339"/>
        <v>8633026</v>
      </c>
    </row>
    <row r="10825" spans="1:5">
      <c r="A10825">
        <v>8608017</v>
      </c>
      <c r="B10825">
        <v>8633027</v>
      </c>
      <c r="C10825" s="293">
        <v>112300000</v>
      </c>
      <c r="D10825">
        <f t="shared" si="338"/>
        <v>8608017</v>
      </c>
      <c r="E10825">
        <f t="shared" si="339"/>
        <v>8633027</v>
      </c>
    </row>
    <row r="10826" spans="1:5">
      <c r="A10826">
        <v>8608027</v>
      </c>
      <c r="B10826">
        <v>8633028</v>
      </c>
      <c r="C10826" s="293">
        <v>105900000</v>
      </c>
      <c r="D10826">
        <f t="shared" si="338"/>
        <v>8608027</v>
      </c>
      <c r="E10826">
        <f t="shared" si="339"/>
        <v>8633028</v>
      </c>
    </row>
    <row r="10827" spans="1:5">
      <c r="A10827">
        <v>8608028</v>
      </c>
      <c r="B10827">
        <v>8633029</v>
      </c>
      <c r="C10827" s="293">
        <v>81800000</v>
      </c>
      <c r="D10827">
        <f t="shared" si="338"/>
        <v>8608028</v>
      </c>
      <c r="E10827">
        <f t="shared" si="339"/>
        <v>8633029</v>
      </c>
    </row>
    <row r="10828" spans="1:5">
      <c r="A10828">
        <v>8608029</v>
      </c>
      <c r="B10828">
        <v>8633030</v>
      </c>
      <c r="C10828" s="293">
        <v>85500000</v>
      </c>
      <c r="D10828">
        <f t="shared" si="338"/>
        <v>8608029</v>
      </c>
      <c r="E10828">
        <f t="shared" si="339"/>
        <v>8633030</v>
      </c>
    </row>
    <row r="10829" spans="1:5">
      <c r="A10829">
        <v>8608030</v>
      </c>
      <c r="B10829">
        <v>8633031</v>
      </c>
      <c r="C10829" s="293">
        <v>89500000</v>
      </c>
      <c r="D10829">
        <f t="shared" si="338"/>
        <v>8608030</v>
      </c>
      <c r="E10829">
        <f t="shared" si="339"/>
        <v>8633031</v>
      </c>
    </row>
    <row r="10830" spans="1:5">
      <c r="A10830">
        <v>8608031</v>
      </c>
      <c r="B10830">
        <v>8633032</v>
      </c>
      <c r="C10830" s="293">
        <v>111900000</v>
      </c>
      <c r="D10830">
        <f t="shared" si="338"/>
        <v>8608031</v>
      </c>
      <c r="E10830">
        <f t="shared" si="339"/>
        <v>8633032</v>
      </c>
    </row>
    <row r="10831" spans="1:5">
      <c r="A10831">
        <v>8608039</v>
      </c>
      <c r="B10831">
        <v>8633033</v>
      </c>
      <c r="C10831" s="293">
        <v>80500000</v>
      </c>
      <c r="D10831">
        <f t="shared" si="338"/>
        <v>8608039</v>
      </c>
      <c r="E10831">
        <f t="shared" si="339"/>
        <v>8633033</v>
      </c>
    </row>
    <row r="10832" spans="1:5">
      <c r="A10832">
        <v>8608040</v>
      </c>
      <c r="B10832">
        <v>8633034</v>
      </c>
      <c r="C10832" s="293">
        <v>89500000</v>
      </c>
      <c r="D10832">
        <f t="shared" si="338"/>
        <v>8608040</v>
      </c>
      <c r="E10832">
        <f t="shared" si="339"/>
        <v>8633034</v>
      </c>
    </row>
    <row r="10833" spans="1:5">
      <c r="A10833">
        <v>8608041</v>
      </c>
      <c r="B10833">
        <v>8633035</v>
      </c>
      <c r="C10833" s="293">
        <v>92300000</v>
      </c>
      <c r="D10833">
        <f t="shared" si="338"/>
        <v>8608041</v>
      </c>
      <c r="E10833">
        <f t="shared" si="339"/>
        <v>8633035</v>
      </c>
    </row>
    <row r="10834" spans="1:5">
      <c r="A10834">
        <v>8608046</v>
      </c>
      <c r="B10834">
        <v>8633036</v>
      </c>
      <c r="C10834" s="293">
        <v>80600000</v>
      </c>
      <c r="D10834">
        <f t="shared" si="338"/>
        <v>8608046</v>
      </c>
      <c r="E10834">
        <f t="shared" si="339"/>
        <v>8633036</v>
      </c>
    </row>
    <row r="10835" spans="1:5">
      <c r="A10835">
        <v>8608047</v>
      </c>
      <c r="B10835">
        <v>8633037</v>
      </c>
      <c r="C10835" s="293">
        <v>90400000</v>
      </c>
      <c r="D10835">
        <f t="shared" si="338"/>
        <v>8608047</v>
      </c>
      <c r="E10835">
        <f t="shared" si="339"/>
        <v>8633037</v>
      </c>
    </row>
    <row r="10836" spans="1:5">
      <c r="A10836">
        <v>8608048</v>
      </c>
      <c r="B10836">
        <v>8633038</v>
      </c>
      <c r="C10836" s="293">
        <v>94800000</v>
      </c>
      <c r="D10836">
        <f t="shared" si="338"/>
        <v>8608048</v>
      </c>
      <c r="E10836">
        <f t="shared" si="339"/>
        <v>8633038</v>
      </c>
    </row>
    <row r="10837" spans="1:5">
      <c r="A10837">
        <v>8608053</v>
      </c>
      <c r="B10837">
        <v>8633039</v>
      </c>
      <c r="C10837" s="293">
        <v>108900000</v>
      </c>
      <c r="D10837">
        <f t="shared" si="338"/>
        <v>8608053</v>
      </c>
      <c r="E10837">
        <f t="shared" si="339"/>
        <v>8633039</v>
      </c>
    </row>
    <row r="10838" spans="1:5">
      <c r="A10838">
        <v>8608054</v>
      </c>
      <c r="B10838">
        <v>8633040</v>
      </c>
      <c r="C10838" s="293">
        <v>125000000</v>
      </c>
      <c r="D10838">
        <f t="shared" si="338"/>
        <v>8608054</v>
      </c>
      <c r="E10838">
        <f t="shared" si="339"/>
        <v>8633040</v>
      </c>
    </row>
    <row r="10839" spans="1:5">
      <c r="A10839">
        <v>8608060</v>
      </c>
      <c r="B10839">
        <v>8633041</v>
      </c>
      <c r="C10839" s="293">
        <v>104800000</v>
      </c>
      <c r="D10839">
        <f t="shared" si="338"/>
        <v>8608060</v>
      </c>
      <c r="E10839">
        <f t="shared" si="339"/>
        <v>8633041</v>
      </c>
    </row>
    <row r="10840" spans="1:5">
      <c r="A10840">
        <v>8608066</v>
      </c>
      <c r="B10840">
        <v>8633042</v>
      </c>
      <c r="C10840" s="293">
        <v>130000000</v>
      </c>
      <c r="D10840">
        <f t="shared" si="338"/>
        <v>8608066</v>
      </c>
      <c r="E10840">
        <f t="shared" si="339"/>
        <v>8633042</v>
      </c>
    </row>
    <row r="10841" spans="1:5">
      <c r="A10841">
        <v>8608069</v>
      </c>
      <c r="B10841">
        <v>8633043</v>
      </c>
      <c r="C10841" s="293">
        <v>102800000</v>
      </c>
      <c r="D10841">
        <f t="shared" si="338"/>
        <v>8608069</v>
      </c>
      <c r="E10841">
        <f t="shared" si="339"/>
        <v>8633043</v>
      </c>
    </row>
    <row r="10842" spans="1:5">
      <c r="A10842">
        <v>8608075</v>
      </c>
      <c r="B10842">
        <v>8633044</v>
      </c>
      <c r="C10842" s="293">
        <v>154200000</v>
      </c>
      <c r="D10842">
        <f t="shared" si="338"/>
        <v>8608075</v>
      </c>
      <c r="E10842">
        <f t="shared" si="339"/>
        <v>8633044</v>
      </c>
    </row>
    <row r="10843" spans="1:5">
      <c r="A10843">
        <v>8601044</v>
      </c>
      <c r="B10843">
        <v>8633045</v>
      </c>
      <c r="C10843" s="293">
        <v>154200000</v>
      </c>
      <c r="D10843">
        <f t="shared" si="338"/>
        <v>8601044</v>
      </c>
      <c r="E10843">
        <f t="shared" si="339"/>
        <v>8633045</v>
      </c>
    </row>
    <row r="10844" spans="1:5">
      <c r="A10844">
        <v>8601045</v>
      </c>
      <c r="B10844">
        <v>8633046</v>
      </c>
      <c r="C10844" s="293">
        <v>144300000</v>
      </c>
      <c r="D10844">
        <f t="shared" si="338"/>
        <v>8601045</v>
      </c>
      <c r="E10844">
        <f t="shared" si="339"/>
        <v>8633046</v>
      </c>
    </row>
    <row r="10845" spans="1:5">
      <c r="A10845">
        <v>8601046</v>
      </c>
      <c r="B10845">
        <v>8633047</v>
      </c>
      <c r="C10845" s="293">
        <v>166600000</v>
      </c>
      <c r="D10845">
        <f t="shared" si="338"/>
        <v>8601046</v>
      </c>
      <c r="E10845">
        <f t="shared" si="339"/>
        <v>8633047</v>
      </c>
    </row>
    <row r="10846" spans="1:5">
      <c r="A10846">
        <v>8601047</v>
      </c>
      <c r="B10846">
        <v>8633048</v>
      </c>
      <c r="C10846" s="293">
        <v>199900000</v>
      </c>
      <c r="D10846">
        <f t="shared" si="338"/>
        <v>8601047</v>
      </c>
      <c r="E10846">
        <f t="shared" si="339"/>
        <v>8633048</v>
      </c>
    </row>
    <row r="10847" spans="1:5">
      <c r="A10847">
        <v>8601048</v>
      </c>
      <c r="B10847">
        <v>8633049</v>
      </c>
      <c r="C10847" s="293">
        <v>152300000</v>
      </c>
      <c r="D10847">
        <f t="shared" si="338"/>
        <v>8601048</v>
      </c>
      <c r="E10847">
        <f t="shared" si="339"/>
        <v>8633049</v>
      </c>
    </row>
    <row r="10848" spans="1:5">
      <c r="A10848">
        <v>8601049</v>
      </c>
      <c r="B10848">
        <v>8633050</v>
      </c>
      <c r="C10848" s="293">
        <v>185900000</v>
      </c>
      <c r="D10848">
        <f t="shared" si="338"/>
        <v>8601049</v>
      </c>
      <c r="E10848">
        <f t="shared" si="339"/>
        <v>8633050</v>
      </c>
    </row>
    <row r="10849" spans="1:5">
      <c r="A10849">
        <v>8601051</v>
      </c>
      <c r="B10849">
        <v>8633051</v>
      </c>
      <c r="C10849" s="293">
        <v>199900000</v>
      </c>
      <c r="D10849">
        <f t="shared" si="338"/>
        <v>8601051</v>
      </c>
      <c r="E10849">
        <f t="shared" si="339"/>
        <v>8633051</v>
      </c>
    </row>
    <row r="10850" spans="1:5">
      <c r="A10850">
        <v>8601052</v>
      </c>
      <c r="B10850">
        <v>8633052</v>
      </c>
      <c r="C10850" s="293">
        <v>229900000</v>
      </c>
      <c r="D10850">
        <f t="shared" si="338"/>
        <v>8601052</v>
      </c>
      <c r="E10850">
        <f t="shared" si="339"/>
        <v>8633052</v>
      </c>
    </row>
    <row r="10851" spans="1:5">
      <c r="A10851">
        <v>8601054</v>
      </c>
      <c r="B10851">
        <v>8633053</v>
      </c>
      <c r="C10851" s="293">
        <v>68700000</v>
      </c>
      <c r="D10851">
        <f t="shared" si="338"/>
        <v>8601054</v>
      </c>
      <c r="E10851">
        <f t="shared" si="339"/>
        <v>8633053</v>
      </c>
    </row>
    <row r="10852" spans="1:5">
      <c r="A10852">
        <v>8601022</v>
      </c>
      <c r="B10852">
        <v>8634001</v>
      </c>
      <c r="C10852" s="293">
        <v>73700000</v>
      </c>
      <c r="D10852">
        <f t="shared" si="338"/>
        <v>8601022</v>
      </c>
      <c r="E10852">
        <f t="shared" si="339"/>
        <v>8634001</v>
      </c>
    </row>
    <row r="10853" spans="1:5">
      <c r="A10853">
        <v>8606002</v>
      </c>
      <c r="B10853">
        <v>8634002</v>
      </c>
      <c r="C10853" s="293">
        <v>92800000</v>
      </c>
      <c r="D10853">
        <f t="shared" si="338"/>
        <v>8606002</v>
      </c>
      <c r="E10853">
        <f t="shared" si="339"/>
        <v>8634002</v>
      </c>
    </row>
    <row r="10854" spans="1:5">
      <c r="A10854">
        <v>8606003</v>
      </c>
      <c r="B10854">
        <v>8634003</v>
      </c>
      <c r="C10854" s="293">
        <v>34200000</v>
      </c>
      <c r="D10854">
        <f t="shared" si="338"/>
        <v>8606003</v>
      </c>
      <c r="E10854">
        <f t="shared" si="339"/>
        <v>8634003</v>
      </c>
    </row>
    <row r="10855" spans="1:5">
      <c r="A10855">
        <v>8606004</v>
      </c>
      <c r="B10855">
        <v>8634004</v>
      </c>
      <c r="C10855" s="293">
        <v>99200000</v>
      </c>
      <c r="D10855">
        <f t="shared" si="338"/>
        <v>8606004</v>
      </c>
      <c r="E10855">
        <f t="shared" si="339"/>
        <v>8634004</v>
      </c>
    </row>
    <row r="10856" spans="1:5">
      <c r="A10856">
        <v>8606005</v>
      </c>
      <c r="B10856">
        <v>8634005</v>
      </c>
      <c r="C10856" s="293">
        <v>33600000</v>
      </c>
      <c r="D10856">
        <f t="shared" si="338"/>
        <v>8606005</v>
      </c>
      <c r="E10856">
        <f t="shared" si="339"/>
        <v>8634005</v>
      </c>
    </row>
    <row r="10857" spans="1:5">
      <c r="A10857">
        <v>8606006</v>
      </c>
      <c r="B10857">
        <v>8634006</v>
      </c>
      <c r="C10857" s="293">
        <v>96300000</v>
      </c>
      <c r="D10857">
        <f t="shared" si="338"/>
        <v>8606006</v>
      </c>
      <c r="E10857">
        <f t="shared" si="339"/>
        <v>8634006</v>
      </c>
    </row>
    <row r="10858" spans="1:5">
      <c r="A10858">
        <v>8606008</v>
      </c>
      <c r="B10858">
        <v>8634007</v>
      </c>
      <c r="C10858" s="293">
        <v>106200000</v>
      </c>
      <c r="D10858">
        <f t="shared" si="338"/>
        <v>8606008</v>
      </c>
      <c r="E10858">
        <f t="shared" si="339"/>
        <v>8634007</v>
      </c>
    </row>
    <row r="10859" spans="1:5">
      <c r="A10859">
        <v>8606009</v>
      </c>
      <c r="B10859">
        <v>8634008</v>
      </c>
      <c r="C10859" s="293">
        <v>101600000</v>
      </c>
      <c r="D10859">
        <f t="shared" si="338"/>
        <v>8606009</v>
      </c>
      <c r="E10859">
        <f t="shared" si="339"/>
        <v>8634008</v>
      </c>
    </row>
    <row r="10860" spans="1:5">
      <c r="A10860">
        <v>8606010</v>
      </c>
      <c r="B10860">
        <v>8634009</v>
      </c>
      <c r="C10860" s="293">
        <v>104500000</v>
      </c>
      <c r="D10860">
        <f t="shared" si="338"/>
        <v>8606010</v>
      </c>
      <c r="E10860">
        <f t="shared" si="339"/>
        <v>8634009</v>
      </c>
    </row>
    <row r="10861" spans="1:5">
      <c r="A10861">
        <v>8606018</v>
      </c>
      <c r="B10861">
        <v>8634010</v>
      </c>
      <c r="C10861" s="293">
        <v>90600000</v>
      </c>
      <c r="D10861">
        <f t="shared" si="338"/>
        <v>8606018</v>
      </c>
      <c r="E10861">
        <f t="shared" si="339"/>
        <v>8634010</v>
      </c>
    </row>
    <row r="10862" spans="1:5">
      <c r="A10862">
        <v>8606021</v>
      </c>
      <c r="B10862">
        <v>8634011</v>
      </c>
      <c r="C10862" s="293">
        <v>112300000</v>
      </c>
      <c r="D10862">
        <f t="shared" si="338"/>
        <v>8606021</v>
      </c>
      <c r="E10862">
        <f t="shared" si="339"/>
        <v>8634011</v>
      </c>
    </row>
    <row r="10863" spans="1:5">
      <c r="A10863">
        <v>8606043</v>
      </c>
      <c r="B10863">
        <v>8634012</v>
      </c>
      <c r="C10863" s="293">
        <v>103100000</v>
      </c>
      <c r="D10863">
        <f t="shared" si="338"/>
        <v>8606043</v>
      </c>
      <c r="E10863">
        <f t="shared" si="339"/>
        <v>8634012</v>
      </c>
    </row>
    <row r="10864" spans="1:5">
      <c r="A10864">
        <v>8606046</v>
      </c>
      <c r="B10864">
        <v>8634013</v>
      </c>
      <c r="C10864" s="293">
        <v>101400000</v>
      </c>
      <c r="D10864">
        <f t="shared" si="338"/>
        <v>8606046</v>
      </c>
      <c r="E10864">
        <f t="shared" si="339"/>
        <v>8634013</v>
      </c>
    </row>
    <row r="10865" spans="1:5">
      <c r="A10865">
        <v>8606047</v>
      </c>
      <c r="B10865">
        <v>8634014</v>
      </c>
      <c r="C10865" s="293">
        <v>101800000</v>
      </c>
      <c r="D10865">
        <f t="shared" si="338"/>
        <v>8606047</v>
      </c>
      <c r="E10865">
        <f t="shared" si="339"/>
        <v>8634014</v>
      </c>
    </row>
    <row r="10866" spans="1:5">
      <c r="A10866">
        <v>8606048</v>
      </c>
      <c r="B10866">
        <v>8634015</v>
      </c>
      <c r="C10866" s="293">
        <v>104900000</v>
      </c>
      <c r="D10866">
        <f t="shared" si="338"/>
        <v>8606048</v>
      </c>
      <c r="E10866">
        <f t="shared" si="339"/>
        <v>8634015</v>
      </c>
    </row>
    <row r="10867" spans="1:5">
      <c r="A10867">
        <v>8606049</v>
      </c>
      <c r="B10867">
        <v>8634016</v>
      </c>
      <c r="C10867" s="293">
        <v>99800000</v>
      </c>
      <c r="D10867">
        <f t="shared" si="338"/>
        <v>8606049</v>
      </c>
      <c r="E10867">
        <f t="shared" si="339"/>
        <v>8634016</v>
      </c>
    </row>
    <row r="10868" spans="1:5">
      <c r="A10868">
        <v>8606050</v>
      </c>
      <c r="B10868">
        <v>8634017</v>
      </c>
      <c r="C10868" s="293">
        <v>102900000</v>
      </c>
      <c r="D10868">
        <f t="shared" si="338"/>
        <v>8606050</v>
      </c>
      <c r="E10868">
        <f t="shared" si="339"/>
        <v>8634017</v>
      </c>
    </row>
    <row r="10869" spans="1:5">
      <c r="A10869">
        <v>8608024</v>
      </c>
      <c r="B10869">
        <v>8634018</v>
      </c>
      <c r="C10869" s="293">
        <v>88600000</v>
      </c>
      <c r="D10869">
        <f t="shared" si="338"/>
        <v>8608024</v>
      </c>
      <c r="E10869">
        <f t="shared" si="339"/>
        <v>8634018</v>
      </c>
    </row>
    <row r="10870" spans="1:5">
      <c r="A10870">
        <v>8608025</v>
      </c>
      <c r="B10870">
        <v>8634019</v>
      </c>
      <c r="C10870" s="293">
        <v>86400000</v>
      </c>
      <c r="D10870">
        <f t="shared" si="338"/>
        <v>8608025</v>
      </c>
      <c r="E10870">
        <f t="shared" si="339"/>
        <v>8634019</v>
      </c>
    </row>
    <row r="10871" spans="1:5">
      <c r="A10871">
        <v>8608026</v>
      </c>
      <c r="B10871">
        <v>8634020</v>
      </c>
      <c r="C10871" s="293">
        <v>92000000</v>
      </c>
      <c r="D10871">
        <f t="shared" si="338"/>
        <v>8608026</v>
      </c>
      <c r="E10871">
        <f t="shared" si="339"/>
        <v>8634020</v>
      </c>
    </row>
    <row r="10872" spans="1:5">
      <c r="A10872">
        <v>8608032</v>
      </c>
      <c r="B10872">
        <v>8634021</v>
      </c>
      <c r="C10872" s="293">
        <v>83900000</v>
      </c>
      <c r="D10872">
        <f t="shared" si="338"/>
        <v>8608032</v>
      </c>
      <c r="E10872">
        <f t="shared" si="339"/>
        <v>8634021</v>
      </c>
    </row>
    <row r="10873" spans="1:5">
      <c r="A10873">
        <v>8608033</v>
      </c>
      <c r="B10873">
        <v>8634022</v>
      </c>
      <c r="C10873" s="293">
        <v>86200000</v>
      </c>
      <c r="D10873">
        <f t="shared" si="338"/>
        <v>8608033</v>
      </c>
      <c r="E10873">
        <f t="shared" si="339"/>
        <v>8634022</v>
      </c>
    </row>
    <row r="10874" spans="1:5">
      <c r="A10874">
        <v>8608034</v>
      </c>
      <c r="B10874">
        <v>8634023</v>
      </c>
      <c r="C10874" s="293">
        <v>86900000</v>
      </c>
      <c r="D10874">
        <f t="shared" si="338"/>
        <v>8608034</v>
      </c>
      <c r="E10874">
        <f t="shared" si="339"/>
        <v>8634023</v>
      </c>
    </row>
    <row r="10875" spans="1:5">
      <c r="A10875">
        <v>8608035</v>
      </c>
      <c r="B10875">
        <v>8634024</v>
      </c>
      <c r="C10875" s="293">
        <v>89900000</v>
      </c>
      <c r="D10875">
        <f t="shared" si="338"/>
        <v>8608035</v>
      </c>
      <c r="E10875">
        <f t="shared" si="339"/>
        <v>8634024</v>
      </c>
    </row>
    <row r="10876" spans="1:5">
      <c r="A10876">
        <v>8608036</v>
      </c>
      <c r="B10876">
        <v>8634025</v>
      </c>
      <c r="C10876" s="293">
        <v>84400000</v>
      </c>
      <c r="D10876">
        <f t="shared" si="338"/>
        <v>8608036</v>
      </c>
      <c r="E10876">
        <f t="shared" si="339"/>
        <v>8634025</v>
      </c>
    </row>
    <row r="10877" spans="1:5">
      <c r="A10877">
        <v>8608037</v>
      </c>
      <c r="B10877">
        <v>8634026</v>
      </c>
      <c r="C10877" s="293">
        <v>85000000</v>
      </c>
      <c r="D10877">
        <f t="shared" si="338"/>
        <v>8608037</v>
      </c>
      <c r="E10877">
        <f t="shared" si="339"/>
        <v>8634026</v>
      </c>
    </row>
    <row r="10878" spans="1:5">
      <c r="A10878">
        <v>8608038</v>
      </c>
      <c r="B10878">
        <v>8634027</v>
      </c>
      <c r="C10878" s="293">
        <v>85800000</v>
      </c>
      <c r="D10878">
        <f t="shared" si="338"/>
        <v>8608038</v>
      </c>
      <c r="E10878">
        <f t="shared" si="339"/>
        <v>8634027</v>
      </c>
    </row>
    <row r="10879" spans="1:5">
      <c r="A10879">
        <v>8608051</v>
      </c>
      <c r="B10879">
        <v>8634028</v>
      </c>
      <c r="C10879" s="293">
        <v>92200000</v>
      </c>
      <c r="D10879">
        <f t="shared" si="338"/>
        <v>8608051</v>
      </c>
      <c r="E10879">
        <f t="shared" si="339"/>
        <v>8634028</v>
      </c>
    </row>
    <row r="10880" spans="1:5">
      <c r="A10880">
        <v>8601050</v>
      </c>
      <c r="B10880">
        <v>8634029</v>
      </c>
      <c r="C10880" s="293">
        <v>220900000</v>
      </c>
      <c r="D10880">
        <f t="shared" si="338"/>
        <v>8601050</v>
      </c>
      <c r="E10880">
        <f t="shared" si="339"/>
        <v>8634029</v>
      </c>
    </row>
    <row r="10881" spans="1:5">
      <c r="A10881">
        <v>8606055</v>
      </c>
      <c r="B10881">
        <v>8634030</v>
      </c>
      <c r="C10881" s="293">
        <v>193900000</v>
      </c>
      <c r="D10881">
        <f t="shared" si="338"/>
        <v>8606055</v>
      </c>
      <c r="E10881">
        <f t="shared" si="339"/>
        <v>8634030</v>
      </c>
    </row>
    <row r="10882" spans="1:5">
      <c r="A10882">
        <v>8606056</v>
      </c>
      <c r="B10882">
        <v>8634031</v>
      </c>
      <c r="C10882" s="293">
        <v>193900000</v>
      </c>
      <c r="D10882">
        <f t="shared" si="338"/>
        <v>8606056</v>
      </c>
      <c r="E10882">
        <f t="shared" si="339"/>
        <v>8634031</v>
      </c>
    </row>
    <row r="10883" spans="1:5">
      <c r="A10883">
        <v>8601053</v>
      </c>
      <c r="B10883">
        <v>8634032</v>
      </c>
      <c r="C10883" s="293">
        <v>27900000</v>
      </c>
      <c r="D10883">
        <f t="shared" ref="D10883:D10946" si="340">+A10883*1</f>
        <v>8601053</v>
      </c>
      <c r="E10883">
        <f t="shared" ref="E10883:E10946" si="341">+B10883*1</f>
        <v>8634032</v>
      </c>
    </row>
    <row r="10884" spans="1:5">
      <c r="A10884">
        <v>8606012</v>
      </c>
      <c r="B10884">
        <v>8636001</v>
      </c>
      <c r="C10884" s="293">
        <v>113600000</v>
      </c>
      <c r="D10884">
        <f t="shared" si="340"/>
        <v>8606012</v>
      </c>
      <c r="E10884">
        <f t="shared" si="341"/>
        <v>8636001</v>
      </c>
    </row>
    <row r="10885" spans="1:5">
      <c r="A10885">
        <v>8606013</v>
      </c>
      <c r="B10885">
        <v>8636002</v>
      </c>
      <c r="C10885" s="293">
        <v>107000000</v>
      </c>
      <c r="D10885">
        <f t="shared" si="340"/>
        <v>8606013</v>
      </c>
      <c r="E10885">
        <f t="shared" si="341"/>
        <v>8636002</v>
      </c>
    </row>
    <row r="10886" spans="1:5">
      <c r="A10886">
        <v>8606014</v>
      </c>
      <c r="B10886">
        <v>8636003</v>
      </c>
      <c r="C10886" s="293">
        <v>108500000</v>
      </c>
      <c r="D10886">
        <f t="shared" si="340"/>
        <v>8606014</v>
      </c>
      <c r="E10886">
        <f t="shared" si="341"/>
        <v>8636003</v>
      </c>
    </row>
    <row r="10887" spans="1:5">
      <c r="A10887">
        <v>8606017</v>
      </c>
      <c r="B10887">
        <v>8636004</v>
      </c>
      <c r="C10887" s="293">
        <v>122700000</v>
      </c>
      <c r="D10887">
        <f t="shared" si="340"/>
        <v>8606017</v>
      </c>
      <c r="E10887">
        <f t="shared" si="341"/>
        <v>8636004</v>
      </c>
    </row>
    <row r="10888" spans="1:5">
      <c r="A10888">
        <v>8606022</v>
      </c>
      <c r="B10888">
        <v>8636005</v>
      </c>
      <c r="C10888" s="293">
        <v>113100000</v>
      </c>
      <c r="D10888">
        <f t="shared" si="340"/>
        <v>8606022</v>
      </c>
      <c r="E10888">
        <f t="shared" si="341"/>
        <v>8636005</v>
      </c>
    </row>
    <row r="10889" spans="1:5">
      <c r="A10889">
        <v>8606025</v>
      </c>
      <c r="B10889">
        <v>8636006</v>
      </c>
      <c r="C10889" s="293">
        <v>119300000</v>
      </c>
      <c r="D10889">
        <f t="shared" si="340"/>
        <v>8606025</v>
      </c>
      <c r="E10889">
        <f t="shared" si="341"/>
        <v>8636006</v>
      </c>
    </row>
    <row r="10890" spans="1:5">
      <c r="A10890">
        <v>8606032</v>
      </c>
      <c r="B10890">
        <v>8636007</v>
      </c>
      <c r="C10890" s="293">
        <v>112200000</v>
      </c>
      <c r="D10890">
        <f t="shared" si="340"/>
        <v>8606032</v>
      </c>
      <c r="E10890">
        <f t="shared" si="341"/>
        <v>8636007</v>
      </c>
    </row>
    <row r="10891" spans="1:5">
      <c r="A10891">
        <v>8606037</v>
      </c>
      <c r="B10891">
        <v>8636008</v>
      </c>
      <c r="C10891" s="293">
        <v>110300000</v>
      </c>
      <c r="D10891">
        <f t="shared" si="340"/>
        <v>8606037</v>
      </c>
      <c r="E10891">
        <f t="shared" si="341"/>
        <v>8636008</v>
      </c>
    </row>
    <row r="10892" spans="1:5">
      <c r="A10892">
        <v>8606038</v>
      </c>
      <c r="B10892">
        <v>8636009</v>
      </c>
      <c r="C10892" s="293">
        <v>109900000</v>
      </c>
      <c r="D10892">
        <f t="shared" si="340"/>
        <v>8606038</v>
      </c>
      <c r="E10892">
        <f t="shared" si="341"/>
        <v>8636009</v>
      </c>
    </row>
    <row r="10893" spans="1:5">
      <c r="A10893">
        <v>8606039</v>
      </c>
      <c r="B10893">
        <v>8636010</v>
      </c>
      <c r="C10893" s="293">
        <v>110300000</v>
      </c>
      <c r="D10893">
        <f t="shared" si="340"/>
        <v>8606039</v>
      </c>
      <c r="E10893">
        <f t="shared" si="341"/>
        <v>8636010</v>
      </c>
    </row>
    <row r="10894" spans="1:5">
      <c r="A10894">
        <v>8606042</v>
      </c>
      <c r="B10894">
        <v>8636011</v>
      </c>
      <c r="C10894" s="293">
        <v>128500000</v>
      </c>
      <c r="D10894">
        <f t="shared" si="340"/>
        <v>8606042</v>
      </c>
      <c r="E10894">
        <f t="shared" si="341"/>
        <v>8636011</v>
      </c>
    </row>
    <row r="10895" spans="1:5">
      <c r="A10895">
        <v>8606044</v>
      </c>
      <c r="B10895">
        <v>8636012</v>
      </c>
      <c r="C10895" s="293">
        <v>143400000</v>
      </c>
      <c r="D10895">
        <f t="shared" si="340"/>
        <v>8606044</v>
      </c>
      <c r="E10895">
        <f t="shared" si="341"/>
        <v>8636012</v>
      </c>
    </row>
    <row r="10896" spans="1:5">
      <c r="A10896">
        <v>8608001</v>
      </c>
      <c r="B10896">
        <v>8636013</v>
      </c>
      <c r="C10896" s="293">
        <v>106900000</v>
      </c>
      <c r="D10896">
        <f t="shared" si="340"/>
        <v>8608001</v>
      </c>
      <c r="E10896">
        <f t="shared" si="341"/>
        <v>8636013</v>
      </c>
    </row>
    <row r="10897" spans="1:5">
      <c r="A10897">
        <v>8608002</v>
      </c>
      <c r="B10897">
        <v>8636014</v>
      </c>
      <c r="C10897" s="293">
        <v>121400000</v>
      </c>
      <c r="D10897">
        <f t="shared" si="340"/>
        <v>8608002</v>
      </c>
      <c r="E10897">
        <f t="shared" si="341"/>
        <v>8636014</v>
      </c>
    </row>
    <row r="10898" spans="1:5">
      <c r="A10898">
        <v>8608003</v>
      </c>
      <c r="B10898">
        <v>8636015</v>
      </c>
      <c r="C10898" s="293">
        <v>113800000</v>
      </c>
      <c r="D10898">
        <f t="shared" si="340"/>
        <v>8608003</v>
      </c>
      <c r="E10898">
        <f t="shared" si="341"/>
        <v>8636015</v>
      </c>
    </row>
    <row r="10899" spans="1:5">
      <c r="A10899">
        <v>8608004</v>
      </c>
      <c r="B10899">
        <v>8636016</v>
      </c>
      <c r="C10899" s="293">
        <v>117900000</v>
      </c>
      <c r="D10899">
        <f t="shared" si="340"/>
        <v>8608004</v>
      </c>
      <c r="E10899">
        <f t="shared" si="341"/>
        <v>8636016</v>
      </c>
    </row>
    <row r="10900" spans="1:5">
      <c r="A10900">
        <v>8608007</v>
      </c>
      <c r="B10900">
        <v>8636017</v>
      </c>
      <c r="C10900" s="293">
        <v>110300000</v>
      </c>
      <c r="D10900">
        <f t="shared" si="340"/>
        <v>8608007</v>
      </c>
      <c r="E10900">
        <f t="shared" si="341"/>
        <v>8636017</v>
      </c>
    </row>
    <row r="10901" spans="1:5">
      <c r="A10901">
        <v>8608008</v>
      </c>
      <c r="B10901">
        <v>8636018</v>
      </c>
      <c r="C10901" s="293">
        <v>135500000</v>
      </c>
      <c r="D10901">
        <f t="shared" si="340"/>
        <v>8608008</v>
      </c>
      <c r="E10901">
        <f t="shared" si="341"/>
        <v>8636018</v>
      </c>
    </row>
    <row r="10902" spans="1:5">
      <c r="A10902">
        <v>8608011</v>
      </c>
      <c r="B10902">
        <v>8636019</v>
      </c>
      <c r="C10902" s="293">
        <v>109900000</v>
      </c>
      <c r="D10902">
        <f t="shared" si="340"/>
        <v>8608011</v>
      </c>
      <c r="E10902">
        <f t="shared" si="341"/>
        <v>8636019</v>
      </c>
    </row>
    <row r="10903" spans="1:5">
      <c r="A10903">
        <v>8608012</v>
      </c>
      <c r="B10903">
        <v>8636020</v>
      </c>
      <c r="C10903" s="293">
        <v>119100000</v>
      </c>
      <c r="D10903">
        <f t="shared" si="340"/>
        <v>8608012</v>
      </c>
      <c r="E10903">
        <f t="shared" si="341"/>
        <v>8636020</v>
      </c>
    </row>
    <row r="10904" spans="1:5">
      <c r="A10904">
        <v>8608013</v>
      </c>
      <c r="B10904">
        <v>8636021</v>
      </c>
      <c r="C10904" s="293">
        <v>113000000</v>
      </c>
      <c r="D10904">
        <f t="shared" si="340"/>
        <v>8608013</v>
      </c>
      <c r="E10904">
        <f t="shared" si="341"/>
        <v>8636021</v>
      </c>
    </row>
    <row r="10905" spans="1:5">
      <c r="A10905">
        <v>8608014</v>
      </c>
      <c r="B10905">
        <v>8636022</v>
      </c>
      <c r="C10905" s="293">
        <v>111300000</v>
      </c>
      <c r="D10905">
        <f t="shared" si="340"/>
        <v>8608014</v>
      </c>
      <c r="E10905">
        <f t="shared" si="341"/>
        <v>8636022</v>
      </c>
    </row>
    <row r="10906" spans="1:5">
      <c r="A10906">
        <v>8608015</v>
      </c>
      <c r="B10906">
        <v>8636023</v>
      </c>
      <c r="C10906" s="293">
        <v>110100000</v>
      </c>
      <c r="D10906">
        <f t="shared" si="340"/>
        <v>8608015</v>
      </c>
      <c r="E10906">
        <f t="shared" si="341"/>
        <v>8636023</v>
      </c>
    </row>
    <row r="10907" spans="1:5">
      <c r="A10907">
        <v>8608018</v>
      </c>
      <c r="B10907">
        <v>8636024</v>
      </c>
      <c r="C10907" s="293">
        <v>129100000</v>
      </c>
      <c r="D10907">
        <f t="shared" si="340"/>
        <v>8608018</v>
      </c>
      <c r="E10907">
        <f t="shared" si="341"/>
        <v>8636024</v>
      </c>
    </row>
    <row r="10908" spans="1:5">
      <c r="A10908">
        <v>8608020</v>
      </c>
      <c r="B10908">
        <v>8636025</v>
      </c>
      <c r="C10908" s="293">
        <v>142600000</v>
      </c>
      <c r="D10908">
        <f t="shared" si="340"/>
        <v>8608020</v>
      </c>
      <c r="E10908">
        <f t="shared" si="341"/>
        <v>8636025</v>
      </c>
    </row>
    <row r="10909" spans="1:5">
      <c r="A10909">
        <v>8608042</v>
      </c>
      <c r="B10909">
        <v>8636026</v>
      </c>
      <c r="C10909" s="293">
        <v>114700000</v>
      </c>
      <c r="D10909">
        <f t="shared" si="340"/>
        <v>8608042</v>
      </c>
      <c r="E10909">
        <f t="shared" si="341"/>
        <v>8636026</v>
      </c>
    </row>
    <row r="10910" spans="1:5">
      <c r="A10910">
        <v>8608043</v>
      </c>
      <c r="B10910">
        <v>8636027</v>
      </c>
      <c r="C10910" s="293">
        <v>118000000</v>
      </c>
      <c r="D10910">
        <f t="shared" si="340"/>
        <v>8608043</v>
      </c>
      <c r="E10910">
        <f t="shared" si="341"/>
        <v>8636027</v>
      </c>
    </row>
    <row r="10911" spans="1:5">
      <c r="A10911">
        <v>8608044</v>
      </c>
      <c r="B10911">
        <v>8636028</v>
      </c>
      <c r="C10911" s="293">
        <v>118700000</v>
      </c>
      <c r="D10911">
        <f t="shared" si="340"/>
        <v>8608044</v>
      </c>
      <c r="E10911">
        <f t="shared" si="341"/>
        <v>8636028</v>
      </c>
    </row>
    <row r="10912" spans="1:5">
      <c r="A10912">
        <v>8608045</v>
      </c>
      <c r="B10912">
        <v>8636029</v>
      </c>
      <c r="C10912" s="293">
        <v>108500000</v>
      </c>
      <c r="D10912">
        <f t="shared" si="340"/>
        <v>8608045</v>
      </c>
      <c r="E10912">
        <f t="shared" si="341"/>
        <v>8636029</v>
      </c>
    </row>
    <row r="10913" spans="1:5">
      <c r="A10913">
        <v>8608050</v>
      </c>
      <c r="B10913">
        <v>8636030</v>
      </c>
      <c r="C10913" s="293">
        <v>123100000</v>
      </c>
      <c r="D10913">
        <f t="shared" si="340"/>
        <v>8608050</v>
      </c>
      <c r="E10913">
        <f t="shared" si="341"/>
        <v>8636030</v>
      </c>
    </row>
    <row r="10914" spans="1:5">
      <c r="A10914">
        <v>8608052</v>
      </c>
      <c r="B10914">
        <v>8636031</v>
      </c>
      <c r="C10914" s="293">
        <v>134500000</v>
      </c>
      <c r="D10914">
        <f t="shared" si="340"/>
        <v>8608052</v>
      </c>
      <c r="E10914">
        <f t="shared" si="341"/>
        <v>8636031</v>
      </c>
    </row>
    <row r="10915" spans="1:5">
      <c r="A10915">
        <v>8608055</v>
      </c>
      <c r="B10915">
        <v>8636032</v>
      </c>
      <c r="C10915" s="293">
        <v>137100000</v>
      </c>
      <c r="D10915">
        <f t="shared" si="340"/>
        <v>8608055</v>
      </c>
      <c r="E10915">
        <f t="shared" si="341"/>
        <v>8636032</v>
      </c>
    </row>
    <row r="10916" spans="1:5">
      <c r="A10916">
        <v>8608056</v>
      </c>
      <c r="B10916">
        <v>8636033</v>
      </c>
      <c r="C10916" s="293">
        <v>114700000</v>
      </c>
      <c r="D10916">
        <f t="shared" si="340"/>
        <v>8608056</v>
      </c>
      <c r="E10916">
        <f t="shared" si="341"/>
        <v>8636033</v>
      </c>
    </row>
    <row r="10917" spans="1:5">
      <c r="A10917">
        <v>8608057</v>
      </c>
      <c r="B10917">
        <v>8636034</v>
      </c>
      <c r="C10917" s="293">
        <v>116300000</v>
      </c>
      <c r="D10917">
        <f t="shared" si="340"/>
        <v>8608057</v>
      </c>
      <c r="E10917">
        <f t="shared" si="341"/>
        <v>8636034</v>
      </c>
    </row>
    <row r="10918" spans="1:5">
      <c r="A10918">
        <v>8608058</v>
      </c>
      <c r="B10918">
        <v>8636035</v>
      </c>
      <c r="C10918" s="293">
        <v>114500000</v>
      </c>
      <c r="D10918">
        <f t="shared" si="340"/>
        <v>8608058</v>
      </c>
      <c r="E10918">
        <f t="shared" si="341"/>
        <v>8636035</v>
      </c>
    </row>
    <row r="10919" spans="1:5">
      <c r="A10919">
        <v>8608061</v>
      </c>
      <c r="B10919">
        <v>8636036</v>
      </c>
      <c r="C10919" s="293">
        <v>112800000</v>
      </c>
      <c r="D10919">
        <f t="shared" si="340"/>
        <v>8608061</v>
      </c>
      <c r="E10919">
        <f t="shared" si="341"/>
        <v>8636036</v>
      </c>
    </row>
    <row r="10920" spans="1:5">
      <c r="A10920">
        <v>8608067</v>
      </c>
      <c r="B10920">
        <v>8636037</v>
      </c>
      <c r="C10920" s="293">
        <v>124500000</v>
      </c>
      <c r="D10920">
        <f t="shared" si="340"/>
        <v>8608067</v>
      </c>
      <c r="E10920">
        <f t="shared" si="341"/>
        <v>8636037</v>
      </c>
    </row>
    <row r="10921" spans="1:5">
      <c r="A10921">
        <v>8608068</v>
      </c>
      <c r="B10921">
        <v>8636038</v>
      </c>
      <c r="C10921" s="293">
        <v>134000000</v>
      </c>
      <c r="D10921">
        <f t="shared" si="340"/>
        <v>8608068</v>
      </c>
      <c r="E10921">
        <f t="shared" si="341"/>
        <v>8636038</v>
      </c>
    </row>
    <row r="10922" spans="1:5">
      <c r="A10922">
        <v>8608070</v>
      </c>
      <c r="B10922">
        <v>8636039</v>
      </c>
      <c r="C10922" s="293">
        <v>134900000</v>
      </c>
      <c r="D10922">
        <f t="shared" si="340"/>
        <v>8608070</v>
      </c>
      <c r="E10922">
        <f t="shared" si="341"/>
        <v>8636039</v>
      </c>
    </row>
    <row r="10923" spans="1:5">
      <c r="A10923">
        <v>8608071</v>
      </c>
      <c r="B10923">
        <v>8636040</v>
      </c>
      <c r="C10923" s="293">
        <v>88800000</v>
      </c>
      <c r="D10923">
        <f t="shared" si="340"/>
        <v>8608071</v>
      </c>
      <c r="E10923">
        <f t="shared" si="341"/>
        <v>8636040</v>
      </c>
    </row>
    <row r="10924" spans="1:5">
      <c r="A10924">
        <v>8608072</v>
      </c>
      <c r="B10924">
        <v>8636041</v>
      </c>
      <c r="C10924" s="293">
        <v>119700000</v>
      </c>
      <c r="D10924">
        <f t="shared" si="340"/>
        <v>8608072</v>
      </c>
      <c r="E10924">
        <f t="shared" si="341"/>
        <v>8636041</v>
      </c>
    </row>
    <row r="10925" spans="1:5">
      <c r="A10925">
        <v>8608073</v>
      </c>
      <c r="B10925">
        <v>8636042</v>
      </c>
      <c r="C10925" s="293">
        <v>111700000</v>
      </c>
      <c r="D10925">
        <f t="shared" si="340"/>
        <v>8608073</v>
      </c>
      <c r="E10925">
        <f t="shared" si="341"/>
        <v>8636042</v>
      </c>
    </row>
    <row r="10926" spans="1:5">
      <c r="A10926">
        <v>8608074</v>
      </c>
      <c r="B10926">
        <v>8636043</v>
      </c>
      <c r="C10926" s="293">
        <v>87900000</v>
      </c>
      <c r="D10926">
        <f t="shared" si="340"/>
        <v>8608074</v>
      </c>
      <c r="E10926">
        <f t="shared" si="341"/>
        <v>8636043</v>
      </c>
    </row>
    <row r="10927" spans="1:5">
      <c r="A10927">
        <v>8608076</v>
      </c>
      <c r="B10927">
        <v>8636044</v>
      </c>
      <c r="C10927" s="293">
        <v>128400000</v>
      </c>
      <c r="D10927">
        <f t="shared" si="340"/>
        <v>8608076</v>
      </c>
      <c r="E10927">
        <f t="shared" si="341"/>
        <v>8636044</v>
      </c>
    </row>
    <row r="10928" spans="1:5">
      <c r="A10928">
        <v>8608077</v>
      </c>
      <c r="B10928">
        <v>8636045</v>
      </c>
      <c r="C10928" s="293">
        <v>159500000</v>
      </c>
      <c r="D10928">
        <f t="shared" si="340"/>
        <v>8608077</v>
      </c>
      <c r="E10928">
        <f t="shared" si="341"/>
        <v>8636045</v>
      </c>
    </row>
    <row r="10929" spans="1:5">
      <c r="A10929">
        <v>8608078</v>
      </c>
      <c r="B10929">
        <v>8636046</v>
      </c>
      <c r="C10929" s="293">
        <v>169000000</v>
      </c>
      <c r="D10929">
        <f t="shared" si="340"/>
        <v>8608078</v>
      </c>
      <c r="E10929">
        <f t="shared" si="341"/>
        <v>8636046</v>
      </c>
    </row>
    <row r="10930" spans="1:5">
      <c r="A10930">
        <v>8608079</v>
      </c>
      <c r="B10930">
        <v>8636047</v>
      </c>
      <c r="C10930" s="293">
        <v>134700000</v>
      </c>
      <c r="D10930">
        <f t="shared" si="340"/>
        <v>8608079</v>
      </c>
      <c r="E10930">
        <f t="shared" si="341"/>
        <v>8636047</v>
      </c>
    </row>
    <row r="10931" spans="1:5">
      <c r="A10931">
        <v>8608080</v>
      </c>
      <c r="B10931">
        <v>8636048</v>
      </c>
      <c r="C10931" s="293">
        <v>130600000</v>
      </c>
      <c r="D10931">
        <f t="shared" si="340"/>
        <v>8608080</v>
      </c>
      <c r="E10931">
        <f t="shared" si="341"/>
        <v>8636048</v>
      </c>
    </row>
    <row r="10932" spans="1:5">
      <c r="A10932">
        <v>8608081</v>
      </c>
      <c r="B10932">
        <v>8636049</v>
      </c>
      <c r="C10932" s="293">
        <v>142300000</v>
      </c>
      <c r="D10932">
        <f t="shared" si="340"/>
        <v>8608081</v>
      </c>
      <c r="E10932">
        <f t="shared" si="341"/>
        <v>8636049</v>
      </c>
    </row>
    <row r="10933" spans="1:5">
      <c r="A10933">
        <v>8608082</v>
      </c>
      <c r="B10933">
        <v>8636050</v>
      </c>
      <c r="C10933" s="293">
        <v>122300000</v>
      </c>
      <c r="D10933">
        <f t="shared" si="340"/>
        <v>8608082</v>
      </c>
      <c r="E10933">
        <f t="shared" si="341"/>
        <v>8636050</v>
      </c>
    </row>
    <row r="10934" spans="1:5">
      <c r="A10934">
        <v>8608083</v>
      </c>
      <c r="B10934">
        <v>8636051</v>
      </c>
      <c r="C10934" s="293">
        <v>118800000</v>
      </c>
      <c r="D10934">
        <f t="shared" si="340"/>
        <v>8608083</v>
      </c>
      <c r="E10934">
        <f t="shared" si="341"/>
        <v>8636051</v>
      </c>
    </row>
    <row r="10935" spans="1:5">
      <c r="A10935">
        <v>8608084</v>
      </c>
      <c r="B10935">
        <v>8636052</v>
      </c>
      <c r="C10935" s="293">
        <v>123900000</v>
      </c>
      <c r="D10935">
        <f t="shared" si="340"/>
        <v>8608084</v>
      </c>
      <c r="E10935">
        <f t="shared" si="341"/>
        <v>8636052</v>
      </c>
    </row>
    <row r="10936" spans="1:5">
      <c r="A10936">
        <v>8608085</v>
      </c>
      <c r="B10936">
        <v>8636053</v>
      </c>
      <c r="C10936" s="293">
        <v>152700000</v>
      </c>
      <c r="D10936">
        <f t="shared" si="340"/>
        <v>8608085</v>
      </c>
      <c r="E10936">
        <f t="shared" si="341"/>
        <v>8636053</v>
      </c>
    </row>
    <row r="10937" spans="1:5">
      <c r="A10937">
        <v>8608086</v>
      </c>
      <c r="B10937">
        <v>8636054</v>
      </c>
      <c r="C10937" s="293">
        <v>148200000</v>
      </c>
      <c r="D10937">
        <f t="shared" si="340"/>
        <v>8608086</v>
      </c>
      <c r="E10937">
        <f t="shared" si="341"/>
        <v>8636054</v>
      </c>
    </row>
    <row r="10938" spans="1:5">
      <c r="A10938">
        <v>8608087</v>
      </c>
      <c r="B10938">
        <v>8636055</v>
      </c>
      <c r="C10938" s="293">
        <v>162900000</v>
      </c>
      <c r="D10938">
        <f t="shared" si="340"/>
        <v>8608087</v>
      </c>
      <c r="E10938">
        <f t="shared" si="341"/>
        <v>8636055</v>
      </c>
    </row>
    <row r="10939" spans="1:5">
      <c r="A10939">
        <v>8608088</v>
      </c>
      <c r="B10939">
        <v>8636056</v>
      </c>
      <c r="C10939" s="293">
        <v>175900000</v>
      </c>
      <c r="D10939">
        <f t="shared" si="340"/>
        <v>8608088</v>
      </c>
      <c r="E10939">
        <f t="shared" si="341"/>
        <v>8636056</v>
      </c>
    </row>
    <row r="10940" spans="1:5">
      <c r="A10940">
        <v>8608089</v>
      </c>
      <c r="B10940">
        <v>8636057</v>
      </c>
      <c r="C10940" s="293">
        <v>164100000</v>
      </c>
      <c r="D10940">
        <f t="shared" si="340"/>
        <v>8608089</v>
      </c>
      <c r="E10940">
        <f t="shared" si="341"/>
        <v>8636057</v>
      </c>
    </row>
    <row r="10941" spans="1:5">
      <c r="A10941">
        <v>8608090</v>
      </c>
      <c r="B10941">
        <v>8636058</v>
      </c>
      <c r="C10941" s="293">
        <v>135000000</v>
      </c>
      <c r="D10941">
        <f t="shared" si="340"/>
        <v>8608090</v>
      </c>
      <c r="E10941">
        <f t="shared" si="341"/>
        <v>8636058</v>
      </c>
    </row>
    <row r="10942" spans="1:5">
      <c r="A10942">
        <v>8608091</v>
      </c>
      <c r="B10942">
        <v>8636059</v>
      </c>
      <c r="C10942" s="293">
        <v>154000000</v>
      </c>
      <c r="D10942">
        <f t="shared" si="340"/>
        <v>8608091</v>
      </c>
      <c r="E10942">
        <f t="shared" si="341"/>
        <v>8636059</v>
      </c>
    </row>
    <row r="10943" spans="1:5">
      <c r="A10943">
        <v>8608092</v>
      </c>
      <c r="B10943">
        <v>8636060</v>
      </c>
      <c r="C10943" s="293">
        <v>132900000</v>
      </c>
      <c r="D10943">
        <f t="shared" si="340"/>
        <v>8608092</v>
      </c>
      <c r="E10943">
        <f t="shared" si="341"/>
        <v>8636060</v>
      </c>
    </row>
    <row r="10944" spans="1:5">
      <c r="A10944">
        <v>8608093</v>
      </c>
      <c r="B10944">
        <v>8636061</v>
      </c>
      <c r="C10944" s="293">
        <v>159900000</v>
      </c>
      <c r="D10944">
        <f t="shared" si="340"/>
        <v>8608093</v>
      </c>
      <c r="E10944">
        <f t="shared" si="341"/>
        <v>8636061</v>
      </c>
    </row>
    <row r="10945" spans="1:5">
      <c r="A10945">
        <v>8608094</v>
      </c>
      <c r="B10945">
        <v>8636062</v>
      </c>
      <c r="C10945" s="293">
        <v>176300000</v>
      </c>
      <c r="D10945">
        <f t="shared" si="340"/>
        <v>8608094</v>
      </c>
      <c r="E10945">
        <f t="shared" si="341"/>
        <v>8636062</v>
      </c>
    </row>
    <row r="10946" spans="1:5">
      <c r="A10946">
        <v>8606051</v>
      </c>
      <c r="B10946">
        <v>8636063</v>
      </c>
      <c r="C10946" s="293">
        <v>249900000</v>
      </c>
      <c r="D10946">
        <f t="shared" si="340"/>
        <v>8606051</v>
      </c>
      <c r="E10946">
        <f t="shared" si="341"/>
        <v>8636063</v>
      </c>
    </row>
    <row r="10947" spans="1:5">
      <c r="A10947">
        <v>8606052</v>
      </c>
      <c r="B10947">
        <v>8636064</v>
      </c>
      <c r="C10947" s="293">
        <v>264900000</v>
      </c>
      <c r="D10947">
        <f t="shared" ref="D10947:D11010" si="342">+A10947*1</f>
        <v>8606052</v>
      </c>
      <c r="E10947">
        <f t="shared" ref="E10947:E11010" si="343">+B10947*1</f>
        <v>8636064</v>
      </c>
    </row>
    <row r="10948" spans="1:5">
      <c r="A10948">
        <v>8608095</v>
      </c>
      <c r="B10948">
        <v>8636065</v>
      </c>
      <c r="C10948" s="293">
        <v>193900000</v>
      </c>
      <c r="D10948">
        <f t="shared" si="342"/>
        <v>8608095</v>
      </c>
      <c r="E10948">
        <f t="shared" si="343"/>
        <v>8636065</v>
      </c>
    </row>
    <row r="10949" spans="1:5">
      <c r="A10949">
        <v>8608096</v>
      </c>
      <c r="B10949">
        <v>8636066</v>
      </c>
      <c r="C10949" s="293">
        <v>159900000</v>
      </c>
      <c r="D10949">
        <f t="shared" si="342"/>
        <v>8608096</v>
      </c>
      <c r="E10949">
        <f t="shared" si="343"/>
        <v>8636066</v>
      </c>
    </row>
    <row r="10950" spans="1:5">
      <c r="A10950">
        <v>8608097</v>
      </c>
      <c r="B10950">
        <v>8636067</v>
      </c>
      <c r="C10950" s="293">
        <v>168900000</v>
      </c>
      <c r="D10950">
        <f t="shared" si="342"/>
        <v>8608097</v>
      </c>
      <c r="E10950">
        <f t="shared" si="343"/>
        <v>8636067</v>
      </c>
    </row>
    <row r="10951" spans="1:5">
      <c r="A10951">
        <v>8606053</v>
      </c>
      <c r="B10951">
        <v>8636068</v>
      </c>
      <c r="C10951" s="293">
        <v>196900000</v>
      </c>
      <c r="D10951">
        <f t="shared" si="342"/>
        <v>8606053</v>
      </c>
      <c r="E10951">
        <f t="shared" si="343"/>
        <v>8636068</v>
      </c>
    </row>
    <row r="10952" spans="1:5">
      <c r="A10952">
        <v>8606054</v>
      </c>
      <c r="B10952">
        <v>8636069</v>
      </c>
      <c r="C10952" s="293">
        <v>151000000</v>
      </c>
      <c r="D10952">
        <f t="shared" si="342"/>
        <v>8606054</v>
      </c>
      <c r="E10952">
        <f t="shared" si="343"/>
        <v>8636069</v>
      </c>
    </row>
    <row r="10953" spans="1:5">
      <c r="A10953">
        <v>8608098</v>
      </c>
      <c r="B10953">
        <v>8636070</v>
      </c>
      <c r="C10953" s="293">
        <v>175900000</v>
      </c>
      <c r="D10953">
        <f t="shared" si="342"/>
        <v>8608098</v>
      </c>
      <c r="E10953">
        <f t="shared" si="343"/>
        <v>8636070</v>
      </c>
    </row>
    <row r="10954" spans="1:5">
      <c r="A10954">
        <v>8608099</v>
      </c>
      <c r="B10954">
        <v>8636071</v>
      </c>
      <c r="C10954" s="293">
        <v>135900000</v>
      </c>
      <c r="D10954">
        <f t="shared" si="342"/>
        <v>8608099</v>
      </c>
      <c r="E10954">
        <f t="shared" si="343"/>
        <v>8636071</v>
      </c>
    </row>
    <row r="10955" spans="1:5">
      <c r="A10955">
        <v>8608100</v>
      </c>
      <c r="B10955">
        <v>8636072</v>
      </c>
      <c r="C10955" s="293">
        <v>145900000</v>
      </c>
      <c r="D10955">
        <f t="shared" si="342"/>
        <v>8608100</v>
      </c>
      <c r="E10955">
        <f t="shared" si="343"/>
        <v>8636072</v>
      </c>
    </row>
    <row r="10956" spans="1:5">
      <c r="A10956">
        <v>8608101</v>
      </c>
      <c r="B10956">
        <v>8636073</v>
      </c>
      <c r="C10956" s="293">
        <v>160000000</v>
      </c>
      <c r="D10956">
        <f t="shared" si="342"/>
        <v>8608101</v>
      </c>
      <c r="E10956">
        <f t="shared" si="343"/>
        <v>8636073</v>
      </c>
    </row>
    <row r="10957" spans="1:5">
      <c r="A10957">
        <v>8608102</v>
      </c>
      <c r="B10957">
        <v>8636074</v>
      </c>
      <c r="C10957" s="293">
        <v>169900000</v>
      </c>
      <c r="D10957">
        <f t="shared" si="342"/>
        <v>8608102</v>
      </c>
      <c r="E10957">
        <f t="shared" si="343"/>
        <v>8636074</v>
      </c>
    </row>
    <row r="10958" spans="1:5">
      <c r="A10958">
        <v>8608103</v>
      </c>
      <c r="B10958">
        <v>8636075</v>
      </c>
      <c r="C10958" s="293">
        <v>159900000</v>
      </c>
      <c r="D10958">
        <f t="shared" si="342"/>
        <v>8608103</v>
      </c>
      <c r="E10958">
        <f t="shared" si="343"/>
        <v>8636075</v>
      </c>
    </row>
    <row r="10959" spans="1:5">
      <c r="A10959">
        <v>8608104</v>
      </c>
      <c r="B10959">
        <v>8636076</v>
      </c>
      <c r="C10959" s="293">
        <v>195900000</v>
      </c>
      <c r="D10959">
        <f t="shared" si="342"/>
        <v>8608104</v>
      </c>
      <c r="E10959">
        <f t="shared" si="343"/>
        <v>8636076</v>
      </c>
    </row>
    <row r="10960" spans="1:5">
      <c r="A10960">
        <v>8801004</v>
      </c>
      <c r="B10960">
        <v>8832001</v>
      </c>
      <c r="C10960" s="293">
        <v>24400000</v>
      </c>
      <c r="D10960">
        <f t="shared" si="342"/>
        <v>8801004</v>
      </c>
      <c r="E10960">
        <f t="shared" si="343"/>
        <v>8832001</v>
      </c>
    </row>
    <row r="10961" spans="1:5">
      <c r="A10961">
        <v>8801005</v>
      </c>
      <c r="B10961">
        <v>8832002</v>
      </c>
      <c r="C10961" s="293">
        <v>56300000</v>
      </c>
      <c r="D10961">
        <f t="shared" si="342"/>
        <v>8801005</v>
      </c>
      <c r="E10961">
        <f t="shared" si="343"/>
        <v>8832002</v>
      </c>
    </row>
    <row r="10962" spans="1:5">
      <c r="A10962">
        <v>8801007</v>
      </c>
      <c r="B10962">
        <v>8832003</v>
      </c>
      <c r="C10962" s="293">
        <v>51800000</v>
      </c>
      <c r="D10962">
        <f t="shared" si="342"/>
        <v>8801007</v>
      </c>
      <c r="E10962">
        <f t="shared" si="343"/>
        <v>8832003</v>
      </c>
    </row>
    <row r="10963" spans="1:5">
      <c r="A10963">
        <v>8801008</v>
      </c>
      <c r="B10963">
        <v>8832004</v>
      </c>
      <c r="C10963" s="293">
        <v>62500000</v>
      </c>
      <c r="D10963">
        <f t="shared" si="342"/>
        <v>8801008</v>
      </c>
      <c r="E10963">
        <f t="shared" si="343"/>
        <v>8832004</v>
      </c>
    </row>
    <row r="10964" spans="1:5">
      <c r="A10964">
        <v>8801011</v>
      </c>
      <c r="B10964">
        <v>8832005</v>
      </c>
      <c r="C10964" s="293">
        <v>59300000</v>
      </c>
      <c r="D10964">
        <f t="shared" si="342"/>
        <v>8801011</v>
      </c>
      <c r="E10964">
        <f t="shared" si="343"/>
        <v>8832005</v>
      </c>
    </row>
    <row r="10965" spans="1:5">
      <c r="A10965">
        <v>8801014</v>
      </c>
      <c r="B10965">
        <v>8832006</v>
      </c>
      <c r="C10965" s="293">
        <v>65100000</v>
      </c>
      <c r="D10965">
        <f t="shared" si="342"/>
        <v>8801014</v>
      </c>
      <c r="E10965">
        <f t="shared" si="343"/>
        <v>8832006</v>
      </c>
    </row>
    <row r="10966" spans="1:5">
      <c r="A10966">
        <v>8801015</v>
      </c>
      <c r="B10966">
        <v>8832007</v>
      </c>
      <c r="C10966" s="293">
        <v>63800000</v>
      </c>
      <c r="D10966">
        <f t="shared" si="342"/>
        <v>8801015</v>
      </c>
      <c r="E10966">
        <f t="shared" si="343"/>
        <v>8832007</v>
      </c>
    </row>
    <row r="10967" spans="1:5">
      <c r="A10967">
        <v>8801016</v>
      </c>
      <c r="B10967">
        <v>8832008</v>
      </c>
      <c r="C10967" s="293">
        <v>67200000</v>
      </c>
      <c r="D10967">
        <f t="shared" si="342"/>
        <v>8801016</v>
      </c>
      <c r="E10967">
        <f t="shared" si="343"/>
        <v>8832008</v>
      </c>
    </row>
    <row r="10968" spans="1:5">
      <c r="A10968">
        <v>8801017</v>
      </c>
      <c r="B10968">
        <v>8832009</v>
      </c>
      <c r="C10968" s="293">
        <v>41800000</v>
      </c>
      <c r="D10968">
        <f t="shared" si="342"/>
        <v>8801017</v>
      </c>
      <c r="E10968">
        <f t="shared" si="343"/>
        <v>8832009</v>
      </c>
    </row>
    <row r="10969" spans="1:5">
      <c r="A10969">
        <v>8801018</v>
      </c>
      <c r="B10969">
        <v>8832010</v>
      </c>
      <c r="C10969" s="293">
        <v>49700000</v>
      </c>
      <c r="D10969">
        <f t="shared" si="342"/>
        <v>8801018</v>
      </c>
      <c r="E10969">
        <f t="shared" si="343"/>
        <v>8832010</v>
      </c>
    </row>
    <row r="10970" spans="1:5">
      <c r="A10970">
        <v>8801019</v>
      </c>
      <c r="B10970">
        <v>8832011</v>
      </c>
      <c r="C10970" s="293">
        <v>64300000</v>
      </c>
      <c r="D10970">
        <f t="shared" si="342"/>
        <v>8801019</v>
      </c>
      <c r="E10970">
        <f t="shared" si="343"/>
        <v>8832011</v>
      </c>
    </row>
    <row r="10971" spans="1:5">
      <c r="A10971">
        <v>8801023</v>
      </c>
      <c r="B10971">
        <v>8832012</v>
      </c>
      <c r="C10971" s="293">
        <v>42600000</v>
      </c>
      <c r="D10971">
        <f t="shared" si="342"/>
        <v>8801023</v>
      </c>
      <c r="E10971">
        <f t="shared" si="343"/>
        <v>8832012</v>
      </c>
    </row>
    <row r="10972" spans="1:5">
      <c r="A10972">
        <v>8801024</v>
      </c>
      <c r="B10972">
        <v>8832013</v>
      </c>
      <c r="C10972" s="293">
        <v>33000000</v>
      </c>
      <c r="D10972">
        <f t="shared" si="342"/>
        <v>8801024</v>
      </c>
      <c r="E10972">
        <f t="shared" si="343"/>
        <v>8832013</v>
      </c>
    </row>
    <row r="10973" spans="1:5">
      <c r="A10973">
        <v>8801025</v>
      </c>
      <c r="B10973">
        <v>8832014</v>
      </c>
      <c r="C10973" s="293">
        <v>51900000</v>
      </c>
      <c r="D10973">
        <f t="shared" si="342"/>
        <v>8801025</v>
      </c>
      <c r="E10973">
        <f t="shared" si="343"/>
        <v>8832014</v>
      </c>
    </row>
    <row r="10974" spans="1:5">
      <c r="A10974">
        <v>8801026</v>
      </c>
      <c r="B10974">
        <v>8832015</v>
      </c>
      <c r="C10974" s="293">
        <v>53500000</v>
      </c>
      <c r="D10974">
        <f t="shared" si="342"/>
        <v>8801026</v>
      </c>
      <c r="E10974">
        <f t="shared" si="343"/>
        <v>8832015</v>
      </c>
    </row>
    <row r="10975" spans="1:5">
      <c r="A10975">
        <v>8801027</v>
      </c>
      <c r="B10975">
        <v>8832016</v>
      </c>
      <c r="C10975" s="293">
        <v>59600000</v>
      </c>
      <c r="D10975">
        <f t="shared" si="342"/>
        <v>8801027</v>
      </c>
      <c r="E10975">
        <f t="shared" si="343"/>
        <v>8832016</v>
      </c>
    </row>
    <row r="10976" spans="1:5">
      <c r="A10976">
        <v>8801028</v>
      </c>
      <c r="B10976">
        <v>8832017</v>
      </c>
      <c r="C10976" s="293">
        <v>63600000</v>
      </c>
      <c r="D10976">
        <f t="shared" si="342"/>
        <v>8801028</v>
      </c>
      <c r="E10976">
        <f t="shared" si="343"/>
        <v>8832017</v>
      </c>
    </row>
    <row r="10977" spans="1:5">
      <c r="A10977">
        <v>8801029</v>
      </c>
      <c r="B10977">
        <v>8832018</v>
      </c>
      <c r="C10977" s="293">
        <v>39400000</v>
      </c>
      <c r="D10977">
        <f t="shared" si="342"/>
        <v>8801029</v>
      </c>
      <c r="E10977">
        <f t="shared" si="343"/>
        <v>8832018</v>
      </c>
    </row>
    <row r="10978" spans="1:5">
      <c r="A10978">
        <v>8801030</v>
      </c>
      <c r="B10978">
        <v>8832019</v>
      </c>
      <c r="C10978" s="293">
        <v>39400000</v>
      </c>
      <c r="D10978">
        <f t="shared" si="342"/>
        <v>8801030</v>
      </c>
      <c r="E10978">
        <f t="shared" si="343"/>
        <v>8832019</v>
      </c>
    </row>
    <row r="10979" spans="1:5">
      <c r="A10979">
        <v>8801031</v>
      </c>
      <c r="B10979">
        <v>8832020</v>
      </c>
      <c r="C10979" s="293">
        <v>40400000</v>
      </c>
      <c r="D10979">
        <f t="shared" si="342"/>
        <v>8801031</v>
      </c>
      <c r="E10979">
        <f t="shared" si="343"/>
        <v>8832020</v>
      </c>
    </row>
    <row r="10980" spans="1:5">
      <c r="A10980">
        <v>8801037</v>
      </c>
      <c r="B10980">
        <v>8832021</v>
      </c>
      <c r="C10980" s="293">
        <v>48900000</v>
      </c>
      <c r="D10980">
        <f t="shared" si="342"/>
        <v>8801037</v>
      </c>
      <c r="E10980">
        <f t="shared" si="343"/>
        <v>8832021</v>
      </c>
    </row>
    <row r="10981" spans="1:5">
      <c r="A10981">
        <v>8801038</v>
      </c>
      <c r="B10981">
        <v>8832022</v>
      </c>
      <c r="C10981" s="293">
        <v>54200000</v>
      </c>
      <c r="D10981">
        <f t="shared" si="342"/>
        <v>8801038</v>
      </c>
      <c r="E10981">
        <f t="shared" si="343"/>
        <v>8832022</v>
      </c>
    </row>
    <row r="10982" spans="1:5">
      <c r="A10982">
        <v>8801039</v>
      </c>
      <c r="B10982">
        <v>8832023</v>
      </c>
      <c r="C10982" s="293">
        <v>34400000</v>
      </c>
      <c r="D10982">
        <f t="shared" si="342"/>
        <v>8801039</v>
      </c>
      <c r="E10982">
        <f t="shared" si="343"/>
        <v>8832023</v>
      </c>
    </row>
    <row r="10983" spans="1:5">
      <c r="A10983">
        <v>8801040</v>
      </c>
      <c r="B10983">
        <v>8832024</v>
      </c>
      <c r="C10983" s="293">
        <v>79300000</v>
      </c>
      <c r="D10983">
        <f t="shared" si="342"/>
        <v>8801040</v>
      </c>
      <c r="E10983">
        <f t="shared" si="343"/>
        <v>8832024</v>
      </c>
    </row>
    <row r="10984" spans="1:5">
      <c r="A10984">
        <v>8801041</v>
      </c>
      <c r="B10984">
        <v>8832025</v>
      </c>
      <c r="C10984" s="293">
        <v>64700000</v>
      </c>
      <c r="D10984">
        <f t="shared" si="342"/>
        <v>8801041</v>
      </c>
      <c r="E10984">
        <f t="shared" si="343"/>
        <v>8832025</v>
      </c>
    </row>
    <row r="10985" spans="1:5">
      <c r="A10985">
        <v>8801042</v>
      </c>
      <c r="B10985">
        <v>8832026</v>
      </c>
      <c r="C10985" s="293">
        <v>86000000</v>
      </c>
      <c r="D10985">
        <f t="shared" si="342"/>
        <v>8801042</v>
      </c>
      <c r="E10985">
        <f t="shared" si="343"/>
        <v>8832026</v>
      </c>
    </row>
    <row r="10986" spans="1:5">
      <c r="A10986">
        <v>8801043</v>
      </c>
      <c r="B10986">
        <v>8832027</v>
      </c>
      <c r="C10986" s="293">
        <v>70200000</v>
      </c>
      <c r="D10986">
        <f t="shared" si="342"/>
        <v>8801043</v>
      </c>
      <c r="E10986">
        <f t="shared" si="343"/>
        <v>8832027</v>
      </c>
    </row>
    <row r="10987" spans="1:5">
      <c r="A10987">
        <v>8801044</v>
      </c>
      <c r="B10987">
        <v>8832028</v>
      </c>
      <c r="C10987" s="293">
        <v>59100000</v>
      </c>
      <c r="D10987">
        <f t="shared" si="342"/>
        <v>8801044</v>
      </c>
      <c r="E10987">
        <f t="shared" si="343"/>
        <v>8832028</v>
      </c>
    </row>
    <row r="10988" spans="1:5">
      <c r="A10988">
        <v>8801045</v>
      </c>
      <c r="B10988">
        <v>8832029</v>
      </c>
      <c r="C10988" s="293">
        <v>63400000</v>
      </c>
      <c r="D10988">
        <f t="shared" si="342"/>
        <v>8801045</v>
      </c>
      <c r="E10988">
        <f t="shared" si="343"/>
        <v>8832029</v>
      </c>
    </row>
    <row r="10989" spans="1:5">
      <c r="A10989">
        <v>8801046</v>
      </c>
      <c r="B10989">
        <v>8832030</v>
      </c>
      <c r="C10989" s="293">
        <v>42200000</v>
      </c>
      <c r="D10989">
        <f t="shared" si="342"/>
        <v>8801046</v>
      </c>
      <c r="E10989">
        <f t="shared" si="343"/>
        <v>8832030</v>
      </c>
    </row>
    <row r="10990" spans="1:5">
      <c r="A10990">
        <v>8801047</v>
      </c>
      <c r="B10990">
        <v>8832031</v>
      </c>
      <c r="C10990" s="293">
        <v>38500000</v>
      </c>
      <c r="D10990">
        <f t="shared" si="342"/>
        <v>8801047</v>
      </c>
      <c r="E10990">
        <f t="shared" si="343"/>
        <v>8832031</v>
      </c>
    </row>
    <row r="10991" spans="1:5">
      <c r="A10991">
        <v>8801048</v>
      </c>
      <c r="B10991">
        <v>8832032</v>
      </c>
      <c r="C10991" s="293">
        <v>40100000</v>
      </c>
      <c r="D10991">
        <f t="shared" si="342"/>
        <v>8801048</v>
      </c>
      <c r="E10991">
        <f t="shared" si="343"/>
        <v>8832032</v>
      </c>
    </row>
    <row r="10992" spans="1:5">
      <c r="A10992">
        <v>8801049</v>
      </c>
      <c r="B10992">
        <v>8832033</v>
      </c>
      <c r="C10992" s="293">
        <v>65200000</v>
      </c>
      <c r="D10992">
        <f t="shared" si="342"/>
        <v>8801049</v>
      </c>
      <c r="E10992">
        <f t="shared" si="343"/>
        <v>8832033</v>
      </c>
    </row>
    <row r="10993" spans="1:5">
      <c r="A10993">
        <v>8801050</v>
      </c>
      <c r="B10993">
        <v>8832034</v>
      </c>
      <c r="C10993" s="293">
        <v>63400000</v>
      </c>
      <c r="D10993">
        <f t="shared" si="342"/>
        <v>8801050</v>
      </c>
      <c r="E10993">
        <f t="shared" si="343"/>
        <v>8832034</v>
      </c>
    </row>
    <row r="10994" spans="1:5">
      <c r="A10994">
        <v>8801051</v>
      </c>
      <c r="B10994">
        <v>8832035</v>
      </c>
      <c r="C10994" s="293">
        <v>65500000</v>
      </c>
      <c r="D10994">
        <f t="shared" si="342"/>
        <v>8801051</v>
      </c>
      <c r="E10994">
        <f t="shared" si="343"/>
        <v>8832035</v>
      </c>
    </row>
    <row r="10995" spans="1:5">
      <c r="A10995">
        <v>8801054</v>
      </c>
      <c r="B10995">
        <v>8832036</v>
      </c>
      <c r="C10995" s="293">
        <v>43100000</v>
      </c>
      <c r="D10995">
        <f t="shared" si="342"/>
        <v>8801054</v>
      </c>
      <c r="E10995">
        <f t="shared" si="343"/>
        <v>8832036</v>
      </c>
    </row>
    <row r="10996" spans="1:5">
      <c r="A10996">
        <v>8801055</v>
      </c>
      <c r="B10996">
        <v>8832037</v>
      </c>
      <c r="C10996" s="293">
        <v>55600000</v>
      </c>
      <c r="D10996">
        <f t="shared" si="342"/>
        <v>8801055</v>
      </c>
      <c r="E10996">
        <f t="shared" si="343"/>
        <v>8832037</v>
      </c>
    </row>
    <row r="10997" spans="1:5">
      <c r="A10997">
        <v>8801056</v>
      </c>
      <c r="B10997">
        <v>8832038</v>
      </c>
      <c r="C10997" s="293">
        <v>47100000</v>
      </c>
      <c r="D10997">
        <f t="shared" si="342"/>
        <v>8801056</v>
      </c>
      <c r="E10997">
        <f t="shared" si="343"/>
        <v>8832038</v>
      </c>
    </row>
    <row r="10998" spans="1:5">
      <c r="A10998">
        <v>8801057</v>
      </c>
      <c r="B10998">
        <v>8832039</v>
      </c>
      <c r="C10998" s="293">
        <v>72100000</v>
      </c>
      <c r="D10998">
        <f t="shared" si="342"/>
        <v>8801057</v>
      </c>
      <c r="E10998">
        <f t="shared" si="343"/>
        <v>8832039</v>
      </c>
    </row>
    <row r="10999" spans="1:5">
      <c r="A10999">
        <v>8801058</v>
      </c>
      <c r="B10999">
        <v>8832040</v>
      </c>
      <c r="C10999" s="293">
        <v>75000000</v>
      </c>
      <c r="D10999">
        <f t="shared" si="342"/>
        <v>8801058</v>
      </c>
      <c r="E10999">
        <f t="shared" si="343"/>
        <v>8832040</v>
      </c>
    </row>
    <row r="11000" spans="1:5">
      <c r="A11000">
        <v>8801059</v>
      </c>
      <c r="B11000">
        <v>8832041</v>
      </c>
      <c r="C11000" s="293">
        <v>79000000</v>
      </c>
      <c r="D11000">
        <f t="shared" si="342"/>
        <v>8801059</v>
      </c>
      <c r="E11000">
        <f t="shared" si="343"/>
        <v>8832041</v>
      </c>
    </row>
    <row r="11001" spans="1:5">
      <c r="A11001">
        <v>8801060</v>
      </c>
      <c r="B11001">
        <v>8832042</v>
      </c>
      <c r="C11001" s="293">
        <v>87000000</v>
      </c>
      <c r="D11001">
        <f t="shared" si="342"/>
        <v>8801060</v>
      </c>
      <c r="E11001">
        <f t="shared" si="343"/>
        <v>8832042</v>
      </c>
    </row>
    <row r="11002" spans="1:5">
      <c r="A11002">
        <v>8801061</v>
      </c>
      <c r="B11002">
        <v>8832043</v>
      </c>
      <c r="C11002" s="293">
        <v>69000000</v>
      </c>
      <c r="D11002">
        <f t="shared" si="342"/>
        <v>8801061</v>
      </c>
      <c r="E11002">
        <f t="shared" si="343"/>
        <v>8832043</v>
      </c>
    </row>
    <row r="11003" spans="1:5">
      <c r="A11003">
        <v>8801062</v>
      </c>
      <c r="B11003">
        <v>8832044</v>
      </c>
      <c r="C11003" s="293">
        <v>73000000</v>
      </c>
      <c r="D11003">
        <f t="shared" si="342"/>
        <v>8801062</v>
      </c>
      <c r="E11003">
        <f t="shared" si="343"/>
        <v>8832044</v>
      </c>
    </row>
    <row r="11004" spans="1:5">
      <c r="A11004">
        <v>8801063</v>
      </c>
      <c r="B11004">
        <v>8832045</v>
      </c>
      <c r="C11004" s="293">
        <v>90000000</v>
      </c>
      <c r="D11004">
        <f t="shared" si="342"/>
        <v>8801063</v>
      </c>
      <c r="E11004">
        <f t="shared" si="343"/>
        <v>8832045</v>
      </c>
    </row>
    <row r="11005" spans="1:5">
      <c r="A11005">
        <v>8801064</v>
      </c>
      <c r="B11005">
        <v>8832046</v>
      </c>
      <c r="C11005" s="293">
        <v>80000000</v>
      </c>
      <c r="D11005">
        <f t="shared" si="342"/>
        <v>8801064</v>
      </c>
      <c r="E11005">
        <f t="shared" si="343"/>
        <v>8832046</v>
      </c>
    </row>
    <row r="11006" spans="1:5">
      <c r="A11006">
        <v>8801065</v>
      </c>
      <c r="B11006">
        <v>8832047</v>
      </c>
      <c r="C11006" s="293">
        <v>83000000</v>
      </c>
      <c r="D11006">
        <f t="shared" si="342"/>
        <v>8801065</v>
      </c>
      <c r="E11006">
        <f t="shared" si="343"/>
        <v>8832047</v>
      </c>
    </row>
    <row r="11007" spans="1:5">
      <c r="A11007">
        <v>8801009</v>
      </c>
      <c r="B11007">
        <v>8833001</v>
      </c>
      <c r="C11007" s="293">
        <v>53200000</v>
      </c>
      <c r="D11007">
        <f t="shared" si="342"/>
        <v>8801009</v>
      </c>
      <c r="E11007">
        <f t="shared" si="343"/>
        <v>8833001</v>
      </c>
    </row>
    <row r="11008" spans="1:5">
      <c r="A11008">
        <v>8801010</v>
      </c>
      <c r="B11008">
        <v>8833002</v>
      </c>
      <c r="C11008" s="293">
        <v>52100000</v>
      </c>
      <c r="D11008">
        <f t="shared" si="342"/>
        <v>8801010</v>
      </c>
      <c r="E11008">
        <f t="shared" si="343"/>
        <v>8833002</v>
      </c>
    </row>
    <row r="11009" spans="1:5">
      <c r="A11009">
        <v>8801012</v>
      </c>
      <c r="B11009">
        <v>8833003</v>
      </c>
      <c r="C11009" s="293">
        <v>54900000</v>
      </c>
      <c r="D11009">
        <f t="shared" si="342"/>
        <v>8801012</v>
      </c>
      <c r="E11009">
        <f t="shared" si="343"/>
        <v>8833003</v>
      </c>
    </row>
    <row r="11010" spans="1:5">
      <c r="A11010">
        <v>8801013</v>
      </c>
      <c r="B11010">
        <v>8833004</v>
      </c>
      <c r="C11010" s="293">
        <v>56600000</v>
      </c>
      <c r="D11010">
        <f t="shared" si="342"/>
        <v>8801013</v>
      </c>
      <c r="E11010">
        <f t="shared" si="343"/>
        <v>8833004</v>
      </c>
    </row>
    <row r="11011" spans="1:5">
      <c r="A11011">
        <v>8801020</v>
      </c>
      <c r="B11011">
        <v>8833005</v>
      </c>
      <c r="C11011" s="293">
        <v>78700000</v>
      </c>
      <c r="D11011">
        <f t="shared" ref="D11011:D11074" si="344">+A11011*1</f>
        <v>8801020</v>
      </c>
      <c r="E11011">
        <f t="shared" ref="E11011:E11074" si="345">+B11011*1</f>
        <v>8833005</v>
      </c>
    </row>
    <row r="11012" spans="1:5">
      <c r="A11012">
        <v>8801021</v>
      </c>
      <c r="B11012">
        <v>8833006</v>
      </c>
      <c r="C11012" s="293">
        <v>87700000</v>
      </c>
      <c r="D11012">
        <f t="shared" si="344"/>
        <v>8801021</v>
      </c>
      <c r="E11012">
        <f t="shared" si="345"/>
        <v>8833006</v>
      </c>
    </row>
    <row r="11013" spans="1:5">
      <c r="A11013">
        <v>8801022</v>
      </c>
      <c r="B11013">
        <v>8833007</v>
      </c>
      <c r="C11013" s="293">
        <v>58700000</v>
      </c>
      <c r="D11013">
        <f t="shared" si="344"/>
        <v>8801022</v>
      </c>
      <c r="E11013">
        <f t="shared" si="345"/>
        <v>8833007</v>
      </c>
    </row>
    <row r="11014" spans="1:5">
      <c r="A11014">
        <v>8801032</v>
      </c>
      <c r="B11014">
        <v>8833008</v>
      </c>
      <c r="C11014" s="293">
        <v>61200000</v>
      </c>
      <c r="D11014">
        <f t="shared" si="344"/>
        <v>8801032</v>
      </c>
      <c r="E11014">
        <f t="shared" si="345"/>
        <v>8833008</v>
      </c>
    </row>
    <row r="11015" spans="1:5">
      <c r="A11015">
        <v>8801033</v>
      </c>
      <c r="B11015">
        <v>8833009</v>
      </c>
      <c r="C11015" s="293">
        <v>62700000</v>
      </c>
      <c r="D11015">
        <f t="shared" si="344"/>
        <v>8801033</v>
      </c>
      <c r="E11015">
        <f t="shared" si="345"/>
        <v>8833009</v>
      </c>
    </row>
    <row r="11016" spans="1:5">
      <c r="A11016">
        <v>8801034</v>
      </c>
      <c r="B11016">
        <v>8833010</v>
      </c>
      <c r="C11016" s="293">
        <v>66600000</v>
      </c>
      <c r="D11016">
        <f t="shared" si="344"/>
        <v>8801034</v>
      </c>
      <c r="E11016">
        <f t="shared" si="345"/>
        <v>8833010</v>
      </c>
    </row>
    <row r="11017" spans="1:5">
      <c r="A11017">
        <v>8801035</v>
      </c>
      <c r="B11017">
        <v>8833011</v>
      </c>
      <c r="C11017" s="293">
        <v>63800000</v>
      </c>
      <c r="D11017">
        <f t="shared" si="344"/>
        <v>8801035</v>
      </c>
      <c r="E11017">
        <f t="shared" si="345"/>
        <v>8833011</v>
      </c>
    </row>
    <row r="11018" spans="1:5">
      <c r="A11018">
        <v>8801036</v>
      </c>
      <c r="B11018">
        <v>8833012</v>
      </c>
      <c r="C11018" s="293">
        <v>66100000</v>
      </c>
      <c r="D11018">
        <f t="shared" si="344"/>
        <v>8801036</v>
      </c>
      <c r="E11018">
        <f t="shared" si="345"/>
        <v>8833012</v>
      </c>
    </row>
    <row r="11019" spans="1:5">
      <c r="A11019">
        <v>8801052</v>
      </c>
      <c r="B11019">
        <v>8833013</v>
      </c>
      <c r="C11019" s="293">
        <v>65700000</v>
      </c>
      <c r="D11019">
        <f t="shared" si="344"/>
        <v>8801052</v>
      </c>
      <c r="E11019">
        <f t="shared" si="345"/>
        <v>8833013</v>
      </c>
    </row>
    <row r="11020" spans="1:5">
      <c r="A11020">
        <v>8801053</v>
      </c>
      <c r="B11020">
        <v>8833014</v>
      </c>
      <c r="C11020" s="293">
        <v>66700000</v>
      </c>
      <c r="D11020">
        <f t="shared" si="344"/>
        <v>8801053</v>
      </c>
      <c r="E11020">
        <f t="shared" si="345"/>
        <v>8833014</v>
      </c>
    </row>
    <row r="11021" spans="1:5">
      <c r="A11021">
        <v>8806030</v>
      </c>
      <c r="B11021">
        <v>8834001</v>
      </c>
      <c r="C11021" s="293">
        <v>142000000</v>
      </c>
      <c r="D11021">
        <f t="shared" si="344"/>
        <v>8806030</v>
      </c>
      <c r="E11021">
        <f t="shared" si="345"/>
        <v>8834001</v>
      </c>
    </row>
    <row r="11022" spans="1:5">
      <c r="A11022">
        <v>8806031</v>
      </c>
      <c r="B11022">
        <v>8834002</v>
      </c>
      <c r="C11022" s="293">
        <v>131000000</v>
      </c>
      <c r="D11022">
        <f t="shared" si="344"/>
        <v>8806031</v>
      </c>
      <c r="E11022">
        <f t="shared" si="345"/>
        <v>8834002</v>
      </c>
    </row>
    <row r="11023" spans="1:5">
      <c r="A11023">
        <v>8806032</v>
      </c>
      <c r="B11023">
        <v>8834003</v>
      </c>
      <c r="C11023" s="293">
        <v>126000000</v>
      </c>
      <c r="D11023">
        <f t="shared" si="344"/>
        <v>8806032</v>
      </c>
      <c r="E11023">
        <f t="shared" si="345"/>
        <v>8834003</v>
      </c>
    </row>
    <row r="11024" spans="1:5">
      <c r="A11024">
        <v>8806034</v>
      </c>
      <c r="B11024">
        <v>8834004</v>
      </c>
      <c r="C11024" s="293">
        <v>106000000</v>
      </c>
      <c r="D11024">
        <f t="shared" si="344"/>
        <v>8806034</v>
      </c>
      <c r="E11024">
        <f t="shared" si="345"/>
        <v>8834004</v>
      </c>
    </row>
    <row r="11025" spans="1:5">
      <c r="A11025">
        <v>8806035</v>
      </c>
      <c r="B11025">
        <v>8834005</v>
      </c>
      <c r="C11025" s="293">
        <v>112000000</v>
      </c>
      <c r="D11025">
        <f t="shared" si="344"/>
        <v>8806035</v>
      </c>
      <c r="E11025">
        <f t="shared" si="345"/>
        <v>8834005</v>
      </c>
    </row>
    <row r="11026" spans="1:5">
      <c r="A11026">
        <v>8806002</v>
      </c>
      <c r="B11026">
        <v>8835001</v>
      </c>
      <c r="C11026" s="293">
        <v>97000000</v>
      </c>
      <c r="D11026">
        <f t="shared" si="344"/>
        <v>8806002</v>
      </c>
      <c r="E11026">
        <f t="shared" si="345"/>
        <v>8835001</v>
      </c>
    </row>
    <row r="11027" spans="1:5">
      <c r="A11027">
        <v>8806004</v>
      </c>
      <c r="B11027">
        <v>8835002</v>
      </c>
      <c r="C11027" s="293">
        <v>98400000</v>
      </c>
      <c r="D11027">
        <f t="shared" si="344"/>
        <v>8806004</v>
      </c>
      <c r="E11027">
        <f t="shared" si="345"/>
        <v>8835002</v>
      </c>
    </row>
    <row r="11028" spans="1:5">
      <c r="A11028">
        <v>8806005</v>
      </c>
      <c r="B11028">
        <v>8835003</v>
      </c>
      <c r="C11028" s="293">
        <v>85800000</v>
      </c>
      <c r="D11028">
        <f t="shared" si="344"/>
        <v>8806005</v>
      </c>
      <c r="E11028">
        <f t="shared" si="345"/>
        <v>8835003</v>
      </c>
    </row>
    <row r="11029" spans="1:5">
      <c r="A11029">
        <v>8806007</v>
      </c>
      <c r="B11029">
        <v>8835004</v>
      </c>
      <c r="C11029" s="293">
        <v>98900000</v>
      </c>
      <c r="D11029">
        <f t="shared" si="344"/>
        <v>8806007</v>
      </c>
      <c r="E11029">
        <f t="shared" si="345"/>
        <v>8835004</v>
      </c>
    </row>
    <row r="11030" spans="1:5">
      <c r="A11030">
        <v>8806008</v>
      </c>
      <c r="B11030">
        <v>8835005</v>
      </c>
      <c r="C11030" s="293">
        <v>97200000</v>
      </c>
      <c r="D11030">
        <f t="shared" si="344"/>
        <v>8806008</v>
      </c>
      <c r="E11030">
        <f t="shared" si="345"/>
        <v>8835005</v>
      </c>
    </row>
    <row r="11031" spans="1:5">
      <c r="A11031">
        <v>8806010</v>
      </c>
      <c r="B11031">
        <v>8835006</v>
      </c>
      <c r="C11031" s="293">
        <v>119000000</v>
      </c>
      <c r="D11031">
        <f t="shared" si="344"/>
        <v>8806010</v>
      </c>
      <c r="E11031">
        <f t="shared" si="345"/>
        <v>8835006</v>
      </c>
    </row>
    <row r="11032" spans="1:5">
      <c r="A11032">
        <v>8806011</v>
      </c>
      <c r="B11032">
        <v>8835007</v>
      </c>
      <c r="C11032" s="293">
        <v>130000000</v>
      </c>
      <c r="D11032">
        <f t="shared" si="344"/>
        <v>8806011</v>
      </c>
      <c r="E11032">
        <f t="shared" si="345"/>
        <v>8835007</v>
      </c>
    </row>
    <row r="11033" spans="1:5">
      <c r="A11033">
        <v>8806012</v>
      </c>
      <c r="B11033">
        <v>8835008</v>
      </c>
      <c r="C11033" s="293">
        <v>81000000</v>
      </c>
      <c r="D11033">
        <f t="shared" si="344"/>
        <v>8806012</v>
      </c>
      <c r="E11033">
        <f t="shared" si="345"/>
        <v>8835008</v>
      </c>
    </row>
    <row r="11034" spans="1:5">
      <c r="A11034">
        <v>8806013</v>
      </c>
      <c r="B11034">
        <v>8835009</v>
      </c>
      <c r="C11034" s="293">
        <v>83600000</v>
      </c>
      <c r="D11034">
        <f t="shared" si="344"/>
        <v>8806013</v>
      </c>
      <c r="E11034">
        <f t="shared" si="345"/>
        <v>8835009</v>
      </c>
    </row>
    <row r="11035" spans="1:5">
      <c r="A11035">
        <v>8806014</v>
      </c>
      <c r="B11035">
        <v>8835010</v>
      </c>
      <c r="C11035" s="293">
        <v>84800000</v>
      </c>
      <c r="D11035">
        <f t="shared" si="344"/>
        <v>8806014</v>
      </c>
      <c r="E11035">
        <f t="shared" si="345"/>
        <v>8835010</v>
      </c>
    </row>
    <row r="11036" spans="1:5">
      <c r="A11036">
        <v>8806015</v>
      </c>
      <c r="B11036">
        <v>8835011</v>
      </c>
      <c r="C11036" s="293">
        <v>82200000</v>
      </c>
      <c r="D11036">
        <f t="shared" si="344"/>
        <v>8806015</v>
      </c>
      <c r="E11036">
        <f t="shared" si="345"/>
        <v>8835011</v>
      </c>
    </row>
    <row r="11037" spans="1:5">
      <c r="A11037">
        <v>8806016</v>
      </c>
      <c r="B11037">
        <v>8835012</v>
      </c>
      <c r="C11037" s="293">
        <v>78200000</v>
      </c>
      <c r="D11037">
        <f t="shared" si="344"/>
        <v>8806016</v>
      </c>
      <c r="E11037">
        <f t="shared" si="345"/>
        <v>8835012</v>
      </c>
    </row>
    <row r="11038" spans="1:5">
      <c r="A11038">
        <v>8806018</v>
      </c>
      <c r="B11038">
        <v>8835013</v>
      </c>
      <c r="C11038" s="293">
        <v>91800000</v>
      </c>
      <c r="D11038">
        <f t="shared" si="344"/>
        <v>8806018</v>
      </c>
      <c r="E11038">
        <f t="shared" si="345"/>
        <v>8835013</v>
      </c>
    </row>
    <row r="11039" spans="1:5">
      <c r="A11039">
        <v>8806019</v>
      </c>
      <c r="B11039">
        <v>8835014</v>
      </c>
      <c r="C11039" s="293">
        <v>87800000</v>
      </c>
      <c r="D11039">
        <f t="shared" si="344"/>
        <v>8806019</v>
      </c>
      <c r="E11039">
        <f t="shared" si="345"/>
        <v>8835014</v>
      </c>
    </row>
    <row r="11040" spans="1:5">
      <c r="A11040">
        <v>8806020</v>
      </c>
      <c r="B11040">
        <v>8835015</v>
      </c>
      <c r="C11040" s="293">
        <v>83200000</v>
      </c>
      <c r="D11040">
        <f t="shared" si="344"/>
        <v>8806020</v>
      </c>
      <c r="E11040">
        <f t="shared" si="345"/>
        <v>8835015</v>
      </c>
    </row>
    <row r="11041" spans="1:5">
      <c r="A11041">
        <v>8806021</v>
      </c>
      <c r="B11041">
        <v>8835016</v>
      </c>
      <c r="C11041" s="293">
        <v>79200000</v>
      </c>
      <c r="D11041">
        <f t="shared" si="344"/>
        <v>8806021</v>
      </c>
      <c r="E11041">
        <f t="shared" si="345"/>
        <v>8835016</v>
      </c>
    </row>
    <row r="11042" spans="1:5">
      <c r="A11042">
        <v>8806022</v>
      </c>
      <c r="B11042">
        <v>8835017</v>
      </c>
      <c r="C11042" s="293">
        <v>116700000</v>
      </c>
      <c r="D11042">
        <f t="shared" si="344"/>
        <v>8806022</v>
      </c>
      <c r="E11042">
        <f t="shared" si="345"/>
        <v>8835017</v>
      </c>
    </row>
    <row r="11043" spans="1:5">
      <c r="A11043">
        <v>8806023</v>
      </c>
      <c r="B11043">
        <v>8835018</v>
      </c>
      <c r="C11043" s="293">
        <v>112700000</v>
      </c>
      <c r="D11043">
        <f t="shared" si="344"/>
        <v>8806023</v>
      </c>
      <c r="E11043">
        <f t="shared" si="345"/>
        <v>8835018</v>
      </c>
    </row>
    <row r="11044" spans="1:5">
      <c r="A11044">
        <v>8806024</v>
      </c>
      <c r="B11044">
        <v>8835019</v>
      </c>
      <c r="C11044" s="293">
        <v>108700000</v>
      </c>
      <c r="D11044">
        <f t="shared" si="344"/>
        <v>8806024</v>
      </c>
      <c r="E11044">
        <f t="shared" si="345"/>
        <v>8835019</v>
      </c>
    </row>
    <row r="11045" spans="1:5">
      <c r="A11045">
        <v>8806025</v>
      </c>
      <c r="B11045">
        <v>8835020</v>
      </c>
      <c r="C11045" s="293">
        <v>112700000</v>
      </c>
      <c r="D11045">
        <f t="shared" si="344"/>
        <v>8806025</v>
      </c>
      <c r="E11045">
        <f t="shared" si="345"/>
        <v>8835020</v>
      </c>
    </row>
    <row r="11046" spans="1:5">
      <c r="A11046">
        <v>8806026</v>
      </c>
      <c r="B11046">
        <v>8835021</v>
      </c>
      <c r="C11046" s="293">
        <v>103000000</v>
      </c>
      <c r="D11046">
        <f t="shared" si="344"/>
        <v>8806026</v>
      </c>
      <c r="E11046">
        <f t="shared" si="345"/>
        <v>8835021</v>
      </c>
    </row>
    <row r="11047" spans="1:5">
      <c r="A11047">
        <v>8806029</v>
      </c>
      <c r="B11047">
        <v>8835022</v>
      </c>
      <c r="C11047" s="293">
        <v>91000000</v>
      </c>
      <c r="D11047">
        <f t="shared" si="344"/>
        <v>8806029</v>
      </c>
      <c r="E11047">
        <f t="shared" si="345"/>
        <v>8835022</v>
      </c>
    </row>
    <row r="11048" spans="1:5">
      <c r="A11048">
        <v>8806033</v>
      </c>
      <c r="B11048">
        <v>8835023</v>
      </c>
      <c r="C11048" s="293">
        <v>106700000</v>
      </c>
      <c r="D11048">
        <f t="shared" si="344"/>
        <v>8806033</v>
      </c>
      <c r="E11048">
        <f t="shared" si="345"/>
        <v>8835023</v>
      </c>
    </row>
    <row r="11049" spans="1:5">
      <c r="A11049">
        <v>8806036</v>
      </c>
      <c r="B11049">
        <v>8835024</v>
      </c>
      <c r="C11049" s="293">
        <v>95800000</v>
      </c>
      <c r="D11049">
        <f t="shared" si="344"/>
        <v>8806036</v>
      </c>
      <c r="E11049">
        <f t="shared" si="345"/>
        <v>8835024</v>
      </c>
    </row>
    <row r="11050" spans="1:5">
      <c r="A11050">
        <v>8806037</v>
      </c>
      <c r="B11050">
        <v>8835025</v>
      </c>
      <c r="C11050" s="293">
        <v>147000000</v>
      </c>
      <c r="D11050">
        <f t="shared" si="344"/>
        <v>8806037</v>
      </c>
      <c r="E11050">
        <f t="shared" si="345"/>
        <v>8835025</v>
      </c>
    </row>
    <row r="11051" spans="1:5">
      <c r="A11051">
        <v>8806038</v>
      </c>
      <c r="B11051">
        <v>8835026</v>
      </c>
      <c r="C11051" s="293">
        <v>123000000</v>
      </c>
      <c r="D11051">
        <f t="shared" si="344"/>
        <v>8806038</v>
      </c>
      <c r="E11051">
        <f t="shared" si="345"/>
        <v>8835026</v>
      </c>
    </row>
    <row r="11052" spans="1:5">
      <c r="A11052">
        <v>8806039</v>
      </c>
      <c r="B11052">
        <v>8835027</v>
      </c>
      <c r="C11052" s="293">
        <v>130000000</v>
      </c>
      <c r="D11052">
        <f t="shared" si="344"/>
        <v>8806039</v>
      </c>
      <c r="E11052">
        <f t="shared" si="345"/>
        <v>8835027</v>
      </c>
    </row>
    <row r="11053" spans="1:5">
      <c r="A11053">
        <v>8806006</v>
      </c>
      <c r="B11053">
        <v>8836001</v>
      </c>
      <c r="C11053" s="293">
        <v>99400000</v>
      </c>
      <c r="D11053">
        <f t="shared" si="344"/>
        <v>8806006</v>
      </c>
      <c r="E11053">
        <f t="shared" si="345"/>
        <v>8836001</v>
      </c>
    </row>
    <row r="11054" spans="1:5">
      <c r="A11054">
        <v>8808001</v>
      </c>
      <c r="B11054">
        <v>8836002</v>
      </c>
      <c r="C11054" s="293">
        <v>35000000</v>
      </c>
      <c r="D11054">
        <f t="shared" si="344"/>
        <v>8808001</v>
      </c>
      <c r="E11054">
        <f t="shared" si="345"/>
        <v>8836002</v>
      </c>
    </row>
    <row r="11055" spans="1:5">
      <c r="A11055">
        <v>8808002</v>
      </c>
      <c r="B11055">
        <v>8836003</v>
      </c>
      <c r="C11055" s="293">
        <v>33900000</v>
      </c>
      <c r="D11055">
        <f t="shared" si="344"/>
        <v>8808002</v>
      </c>
      <c r="E11055">
        <f t="shared" si="345"/>
        <v>8836003</v>
      </c>
    </row>
    <row r="11056" spans="1:5">
      <c r="A11056">
        <v>8808003</v>
      </c>
      <c r="B11056">
        <v>8836004</v>
      </c>
      <c r="C11056" s="293">
        <v>35700000</v>
      </c>
      <c r="D11056">
        <f t="shared" si="344"/>
        <v>8808003</v>
      </c>
      <c r="E11056">
        <f t="shared" si="345"/>
        <v>8836004</v>
      </c>
    </row>
    <row r="11057" spans="1:5">
      <c r="A11057">
        <v>8808004</v>
      </c>
      <c r="B11057">
        <v>8836005</v>
      </c>
      <c r="C11057" s="293">
        <v>38000000</v>
      </c>
      <c r="D11057">
        <f t="shared" si="344"/>
        <v>8808004</v>
      </c>
      <c r="E11057">
        <f t="shared" si="345"/>
        <v>8836005</v>
      </c>
    </row>
    <row r="11058" spans="1:5">
      <c r="A11058">
        <v>8808006</v>
      </c>
      <c r="B11058">
        <v>8836006</v>
      </c>
      <c r="C11058" s="293">
        <v>36700000</v>
      </c>
      <c r="D11058">
        <f t="shared" si="344"/>
        <v>8808006</v>
      </c>
      <c r="E11058">
        <f t="shared" si="345"/>
        <v>8836006</v>
      </c>
    </row>
    <row r="11059" spans="1:5">
      <c r="A11059">
        <v>8808009</v>
      </c>
      <c r="B11059">
        <v>8836007</v>
      </c>
      <c r="C11059" s="293">
        <v>36400000</v>
      </c>
      <c r="D11059">
        <f t="shared" si="344"/>
        <v>8808009</v>
      </c>
      <c r="E11059">
        <f t="shared" si="345"/>
        <v>8836007</v>
      </c>
    </row>
    <row r="11060" spans="1:5">
      <c r="A11060">
        <v>8808010</v>
      </c>
      <c r="B11060">
        <v>8836008</v>
      </c>
      <c r="C11060" s="293">
        <v>38200000</v>
      </c>
      <c r="D11060">
        <f t="shared" si="344"/>
        <v>8808010</v>
      </c>
      <c r="E11060">
        <f t="shared" si="345"/>
        <v>8836008</v>
      </c>
    </row>
    <row r="11061" spans="1:5">
      <c r="A11061">
        <v>8808011</v>
      </c>
      <c r="B11061">
        <v>8836009</v>
      </c>
      <c r="C11061" s="293">
        <v>39500000</v>
      </c>
      <c r="D11061">
        <f t="shared" si="344"/>
        <v>8808011</v>
      </c>
      <c r="E11061">
        <f t="shared" si="345"/>
        <v>8836009</v>
      </c>
    </row>
    <row r="11062" spans="1:5">
      <c r="A11062">
        <v>8808012</v>
      </c>
      <c r="B11062">
        <v>8836010</v>
      </c>
      <c r="C11062" s="293">
        <v>52000000</v>
      </c>
      <c r="D11062">
        <f t="shared" si="344"/>
        <v>8808012</v>
      </c>
      <c r="E11062">
        <f t="shared" si="345"/>
        <v>8836010</v>
      </c>
    </row>
    <row r="11063" spans="1:5">
      <c r="A11063">
        <v>8808014</v>
      </c>
      <c r="B11063">
        <v>8836011</v>
      </c>
      <c r="C11063" s="293">
        <v>50200000</v>
      </c>
      <c r="D11063">
        <f t="shared" si="344"/>
        <v>8808014</v>
      </c>
      <c r="E11063">
        <f t="shared" si="345"/>
        <v>8836011</v>
      </c>
    </row>
    <row r="11064" spans="1:5">
      <c r="A11064">
        <v>8808017</v>
      </c>
      <c r="B11064">
        <v>8836012</v>
      </c>
      <c r="C11064" s="293">
        <v>105400000</v>
      </c>
      <c r="D11064">
        <f t="shared" si="344"/>
        <v>8808017</v>
      </c>
      <c r="E11064">
        <f t="shared" si="345"/>
        <v>8836012</v>
      </c>
    </row>
    <row r="11065" spans="1:5">
      <c r="A11065">
        <v>8808018</v>
      </c>
      <c r="B11065">
        <v>8836013</v>
      </c>
      <c r="C11065" s="293">
        <v>102400000</v>
      </c>
      <c r="D11065">
        <f t="shared" si="344"/>
        <v>8808018</v>
      </c>
      <c r="E11065">
        <f t="shared" si="345"/>
        <v>8836013</v>
      </c>
    </row>
    <row r="11066" spans="1:5">
      <c r="A11066">
        <v>8808019</v>
      </c>
      <c r="B11066">
        <v>8836014</v>
      </c>
      <c r="C11066" s="293">
        <v>73600000</v>
      </c>
      <c r="D11066">
        <f t="shared" si="344"/>
        <v>8808019</v>
      </c>
      <c r="E11066">
        <f t="shared" si="345"/>
        <v>8836014</v>
      </c>
    </row>
    <row r="11067" spans="1:5">
      <c r="A11067">
        <v>8808020</v>
      </c>
      <c r="B11067">
        <v>8836015</v>
      </c>
      <c r="C11067" s="293">
        <v>100600000</v>
      </c>
      <c r="D11067">
        <f t="shared" si="344"/>
        <v>8808020</v>
      </c>
      <c r="E11067">
        <f t="shared" si="345"/>
        <v>8836015</v>
      </c>
    </row>
    <row r="11068" spans="1:5">
      <c r="A11068">
        <v>8808021</v>
      </c>
      <c r="B11068">
        <v>8836016</v>
      </c>
      <c r="C11068" s="293">
        <v>105900000</v>
      </c>
      <c r="D11068">
        <f t="shared" si="344"/>
        <v>8808021</v>
      </c>
      <c r="E11068">
        <f t="shared" si="345"/>
        <v>8836016</v>
      </c>
    </row>
    <row r="11069" spans="1:5">
      <c r="A11069">
        <v>8808022</v>
      </c>
      <c r="B11069">
        <v>8836017</v>
      </c>
      <c r="C11069" s="293">
        <v>107200000</v>
      </c>
      <c r="D11069">
        <f t="shared" si="344"/>
        <v>8808022</v>
      </c>
      <c r="E11069">
        <f t="shared" si="345"/>
        <v>8836017</v>
      </c>
    </row>
    <row r="11070" spans="1:5">
      <c r="A11070">
        <v>8808023</v>
      </c>
      <c r="B11070">
        <v>8836018</v>
      </c>
      <c r="C11070" s="293">
        <v>98000000</v>
      </c>
      <c r="D11070">
        <f t="shared" si="344"/>
        <v>8808023</v>
      </c>
      <c r="E11070">
        <f t="shared" si="345"/>
        <v>8836018</v>
      </c>
    </row>
    <row r="11071" spans="1:5">
      <c r="A11071">
        <v>8808024</v>
      </c>
      <c r="B11071">
        <v>8836019</v>
      </c>
      <c r="C11071" s="293">
        <v>97900000</v>
      </c>
      <c r="D11071">
        <f t="shared" si="344"/>
        <v>8808024</v>
      </c>
      <c r="E11071">
        <f t="shared" si="345"/>
        <v>8836019</v>
      </c>
    </row>
    <row r="11072" spans="1:5">
      <c r="A11072">
        <v>8808025</v>
      </c>
      <c r="B11072">
        <v>8836020</v>
      </c>
      <c r="C11072" s="293">
        <v>105000000</v>
      </c>
      <c r="D11072">
        <f t="shared" si="344"/>
        <v>8808025</v>
      </c>
      <c r="E11072">
        <f t="shared" si="345"/>
        <v>8836020</v>
      </c>
    </row>
    <row r="11073" spans="1:5">
      <c r="A11073">
        <v>8808026</v>
      </c>
      <c r="B11073">
        <v>8836021</v>
      </c>
      <c r="C11073" s="293">
        <v>108200000</v>
      </c>
      <c r="D11073">
        <f t="shared" si="344"/>
        <v>8808026</v>
      </c>
      <c r="E11073">
        <f t="shared" si="345"/>
        <v>8836021</v>
      </c>
    </row>
    <row r="11074" spans="1:5">
      <c r="A11074">
        <v>8808027</v>
      </c>
      <c r="B11074">
        <v>8836022</v>
      </c>
      <c r="C11074" s="293">
        <v>108200000</v>
      </c>
      <c r="D11074">
        <f t="shared" si="344"/>
        <v>8808027</v>
      </c>
      <c r="E11074">
        <f t="shared" si="345"/>
        <v>8836022</v>
      </c>
    </row>
    <row r="11075" spans="1:5">
      <c r="A11075">
        <v>8808028</v>
      </c>
      <c r="B11075">
        <v>8836023</v>
      </c>
      <c r="C11075" s="293">
        <v>104300000</v>
      </c>
      <c r="D11075">
        <f t="shared" ref="D11075:D11138" si="346">+A11075*1</f>
        <v>8808028</v>
      </c>
      <c r="E11075">
        <f t="shared" ref="E11075:E11138" si="347">+B11075*1</f>
        <v>8836023</v>
      </c>
    </row>
    <row r="11076" spans="1:5">
      <c r="A11076">
        <v>8808029</v>
      </c>
      <c r="B11076">
        <v>8836024</v>
      </c>
      <c r="C11076" s="293">
        <v>97900000</v>
      </c>
      <c r="D11076">
        <f t="shared" si="346"/>
        <v>8808029</v>
      </c>
      <c r="E11076">
        <f t="shared" si="347"/>
        <v>8836024</v>
      </c>
    </row>
    <row r="11077" spans="1:5">
      <c r="A11077">
        <v>8808030</v>
      </c>
      <c r="B11077">
        <v>8836025</v>
      </c>
      <c r="C11077" s="293">
        <v>105000000</v>
      </c>
      <c r="D11077">
        <f t="shared" si="346"/>
        <v>8808030</v>
      </c>
      <c r="E11077">
        <f t="shared" si="347"/>
        <v>8836025</v>
      </c>
    </row>
    <row r="11078" spans="1:5">
      <c r="A11078">
        <v>8808031</v>
      </c>
      <c r="B11078">
        <v>8836026</v>
      </c>
      <c r="C11078" s="293">
        <v>111600000</v>
      </c>
      <c r="D11078">
        <f t="shared" si="346"/>
        <v>8808031</v>
      </c>
      <c r="E11078">
        <f t="shared" si="347"/>
        <v>8836026</v>
      </c>
    </row>
    <row r="11079" spans="1:5">
      <c r="A11079">
        <v>8808032</v>
      </c>
      <c r="B11079">
        <v>8836027</v>
      </c>
      <c r="C11079" s="293">
        <v>107500000</v>
      </c>
      <c r="D11079">
        <f t="shared" si="346"/>
        <v>8808032</v>
      </c>
      <c r="E11079">
        <f t="shared" si="347"/>
        <v>8836027</v>
      </c>
    </row>
    <row r="11080" spans="1:5">
      <c r="A11080">
        <v>8808033</v>
      </c>
      <c r="B11080">
        <v>8836028</v>
      </c>
      <c r="C11080" s="293">
        <v>141000000</v>
      </c>
      <c r="D11080">
        <f t="shared" si="346"/>
        <v>8808033</v>
      </c>
      <c r="E11080">
        <f t="shared" si="347"/>
        <v>8836028</v>
      </c>
    </row>
    <row r="11081" spans="1:5">
      <c r="A11081">
        <v>8808034</v>
      </c>
      <c r="B11081">
        <v>8836029</v>
      </c>
      <c r="C11081" s="293">
        <v>90400000</v>
      </c>
      <c r="D11081">
        <f t="shared" si="346"/>
        <v>8808034</v>
      </c>
      <c r="E11081">
        <f t="shared" si="347"/>
        <v>8836029</v>
      </c>
    </row>
    <row r="11082" spans="1:5">
      <c r="A11082">
        <v>8808035</v>
      </c>
      <c r="B11082">
        <v>8836030</v>
      </c>
      <c r="C11082" s="293">
        <v>94300000</v>
      </c>
      <c r="D11082">
        <f t="shared" si="346"/>
        <v>8808035</v>
      </c>
      <c r="E11082">
        <f t="shared" si="347"/>
        <v>8836030</v>
      </c>
    </row>
    <row r="11083" spans="1:5">
      <c r="A11083">
        <v>8808036</v>
      </c>
      <c r="B11083">
        <v>8836031</v>
      </c>
      <c r="C11083" s="293">
        <v>87900000</v>
      </c>
      <c r="D11083">
        <f t="shared" si="346"/>
        <v>8808036</v>
      </c>
      <c r="E11083">
        <f t="shared" si="347"/>
        <v>8836031</v>
      </c>
    </row>
    <row r="11084" spans="1:5">
      <c r="A11084">
        <v>8808037</v>
      </c>
      <c r="B11084">
        <v>8836032</v>
      </c>
      <c r="C11084" s="293">
        <v>91000000</v>
      </c>
      <c r="D11084">
        <f t="shared" si="346"/>
        <v>8808037</v>
      </c>
      <c r="E11084">
        <f t="shared" si="347"/>
        <v>8836032</v>
      </c>
    </row>
    <row r="11085" spans="1:5">
      <c r="A11085">
        <v>8808038</v>
      </c>
      <c r="B11085">
        <v>8836033</v>
      </c>
      <c r="C11085" s="293">
        <v>97800000</v>
      </c>
      <c r="D11085">
        <f t="shared" si="346"/>
        <v>8808038</v>
      </c>
      <c r="E11085">
        <f t="shared" si="347"/>
        <v>8836033</v>
      </c>
    </row>
    <row r="11086" spans="1:5">
      <c r="A11086">
        <v>8808039</v>
      </c>
      <c r="B11086">
        <v>8836034</v>
      </c>
      <c r="C11086" s="293">
        <v>101300000</v>
      </c>
      <c r="D11086">
        <f t="shared" si="346"/>
        <v>8808039</v>
      </c>
      <c r="E11086">
        <f t="shared" si="347"/>
        <v>8836034</v>
      </c>
    </row>
    <row r="11087" spans="1:5">
      <c r="A11087">
        <v>8808040</v>
      </c>
      <c r="B11087">
        <v>8836035</v>
      </c>
      <c r="C11087" s="293">
        <v>100900000</v>
      </c>
      <c r="D11087">
        <f t="shared" si="346"/>
        <v>8808040</v>
      </c>
      <c r="E11087">
        <f t="shared" si="347"/>
        <v>8836035</v>
      </c>
    </row>
    <row r="11088" spans="1:5">
      <c r="A11088">
        <v>8808041</v>
      </c>
      <c r="B11088">
        <v>8836036</v>
      </c>
      <c r="C11088" s="293">
        <v>97800000</v>
      </c>
      <c r="D11088">
        <f t="shared" si="346"/>
        <v>8808041</v>
      </c>
      <c r="E11088">
        <f t="shared" si="347"/>
        <v>8836036</v>
      </c>
    </row>
    <row r="11089" spans="1:5">
      <c r="A11089">
        <v>8808042</v>
      </c>
      <c r="B11089">
        <v>8836037</v>
      </c>
      <c r="C11089" s="293">
        <v>102800000</v>
      </c>
      <c r="D11089">
        <f t="shared" si="346"/>
        <v>8808042</v>
      </c>
      <c r="E11089">
        <f t="shared" si="347"/>
        <v>8836037</v>
      </c>
    </row>
    <row r="11090" spans="1:5">
      <c r="A11090">
        <v>8808043</v>
      </c>
      <c r="B11090">
        <v>8836038</v>
      </c>
      <c r="C11090" s="293">
        <v>108300000</v>
      </c>
      <c r="D11090">
        <f t="shared" si="346"/>
        <v>8808043</v>
      </c>
      <c r="E11090">
        <f t="shared" si="347"/>
        <v>8836038</v>
      </c>
    </row>
    <row r="11091" spans="1:5">
      <c r="A11091">
        <v>8808044</v>
      </c>
      <c r="B11091">
        <v>8836039</v>
      </c>
      <c r="C11091" s="293">
        <v>82100000</v>
      </c>
      <c r="D11091">
        <f t="shared" si="346"/>
        <v>8808044</v>
      </c>
      <c r="E11091">
        <f t="shared" si="347"/>
        <v>8836039</v>
      </c>
    </row>
    <row r="11092" spans="1:5">
      <c r="A11092">
        <v>8808045</v>
      </c>
      <c r="B11092">
        <v>8836040</v>
      </c>
      <c r="C11092" s="293">
        <v>116700000</v>
      </c>
      <c r="D11092">
        <f t="shared" si="346"/>
        <v>8808045</v>
      </c>
      <c r="E11092">
        <f t="shared" si="347"/>
        <v>8836040</v>
      </c>
    </row>
    <row r="11093" spans="1:5">
      <c r="A11093">
        <v>8808046</v>
      </c>
      <c r="B11093">
        <v>8836041</v>
      </c>
      <c r="C11093" s="293">
        <v>123200000</v>
      </c>
      <c r="D11093">
        <f t="shared" si="346"/>
        <v>8808046</v>
      </c>
      <c r="E11093">
        <f t="shared" si="347"/>
        <v>8836041</v>
      </c>
    </row>
    <row r="11094" spans="1:5">
      <c r="A11094">
        <v>8808047</v>
      </c>
      <c r="B11094">
        <v>8836042</v>
      </c>
      <c r="C11094" s="293">
        <v>109100000</v>
      </c>
      <c r="D11094">
        <f t="shared" si="346"/>
        <v>8808047</v>
      </c>
      <c r="E11094">
        <f t="shared" si="347"/>
        <v>8836042</v>
      </c>
    </row>
    <row r="11095" spans="1:5">
      <c r="A11095">
        <v>8808048</v>
      </c>
      <c r="B11095">
        <v>8836043</v>
      </c>
      <c r="C11095" s="293">
        <v>110300000</v>
      </c>
      <c r="D11095">
        <f t="shared" si="346"/>
        <v>8808048</v>
      </c>
      <c r="E11095">
        <f t="shared" si="347"/>
        <v>8836043</v>
      </c>
    </row>
    <row r="11096" spans="1:5">
      <c r="A11096">
        <v>8808049</v>
      </c>
      <c r="B11096">
        <v>8836044</v>
      </c>
      <c r="C11096" s="293">
        <v>109200000</v>
      </c>
      <c r="D11096">
        <f t="shared" si="346"/>
        <v>8808049</v>
      </c>
      <c r="E11096">
        <f t="shared" si="347"/>
        <v>8836044</v>
      </c>
    </row>
    <row r="11097" spans="1:5">
      <c r="A11097">
        <v>8806027</v>
      </c>
      <c r="B11097">
        <v>8836045</v>
      </c>
      <c r="C11097" s="293">
        <v>106000000</v>
      </c>
      <c r="D11097">
        <f t="shared" si="346"/>
        <v>8806027</v>
      </c>
      <c r="E11097">
        <f t="shared" si="347"/>
        <v>8836045</v>
      </c>
    </row>
    <row r="11098" spans="1:5">
      <c r="A11098">
        <v>8806028</v>
      </c>
      <c r="B11098">
        <v>8836046</v>
      </c>
      <c r="C11098" s="293">
        <v>108000000</v>
      </c>
      <c r="D11098">
        <f t="shared" si="346"/>
        <v>8806028</v>
      </c>
      <c r="E11098">
        <f t="shared" si="347"/>
        <v>8836046</v>
      </c>
    </row>
    <row r="11099" spans="1:5">
      <c r="A11099">
        <v>8808050</v>
      </c>
      <c r="B11099">
        <v>8836047</v>
      </c>
      <c r="C11099" s="293">
        <v>135000000</v>
      </c>
      <c r="D11099">
        <f t="shared" si="346"/>
        <v>8808050</v>
      </c>
      <c r="E11099">
        <f t="shared" si="347"/>
        <v>8836047</v>
      </c>
    </row>
    <row r="11100" spans="1:5">
      <c r="A11100">
        <v>8808051</v>
      </c>
      <c r="B11100">
        <v>8836048</v>
      </c>
      <c r="C11100" s="293">
        <v>129000000</v>
      </c>
      <c r="D11100">
        <f t="shared" si="346"/>
        <v>8808051</v>
      </c>
      <c r="E11100">
        <f t="shared" si="347"/>
        <v>8836048</v>
      </c>
    </row>
    <row r="11101" spans="1:5">
      <c r="A11101">
        <v>8806009</v>
      </c>
      <c r="B11101">
        <v>8837001</v>
      </c>
      <c r="C11101" s="293">
        <v>76100000</v>
      </c>
      <c r="D11101">
        <f t="shared" si="346"/>
        <v>8806009</v>
      </c>
      <c r="E11101">
        <f t="shared" si="347"/>
        <v>8837001</v>
      </c>
    </row>
    <row r="11102" spans="1:5">
      <c r="A11102">
        <v>8806017</v>
      </c>
      <c r="B11102">
        <v>8837002</v>
      </c>
      <c r="C11102" s="293">
        <v>81900000</v>
      </c>
      <c r="D11102">
        <f t="shared" si="346"/>
        <v>8806017</v>
      </c>
      <c r="E11102">
        <f t="shared" si="347"/>
        <v>8837002</v>
      </c>
    </row>
    <row r="11103" spans="1:5">
      <c r="A11103">
        <v>8806001</v>
      </c>
      <c r="B11103">
        <v>8841001</v>
      </c>
      <c r="C11103" s="293">
        <v>29700000</v>
      </c>
      <c r="D11103">
        <f t="shared" si="346"/>
        <v>8806001</v>
      </c>
      <c r="E11103">
        <f t="shared" si="347"/>
        <v>8841001</v>
      </c>
    </row>
    <row r="11104" spans="1:5">
      <c r="A11104">
        <v>8820001</v>
      </c>
      <c r="B11104">
        <v>8843001</v>
      </c>
      <c r="C11104" s="293">
        <v>30700000</v>
      </c>
      <c r="D11104">
        <f t="shared" si="346"/>
        <v>8820001</v>
      </c>
      <c r="E11104">
        <f t="shared" si="347"/>
        <v>8843001</v>
      </c>
    </row>
    <row r="11105" spans="1:5">
      <c r="A11105">
        <v>8819001</v>
      </c>
      <c r="B11105">
        <v>8850001</v>
      </c>
      <c r="C11105" s="293">
        <v>18600000</v>
      </c>
      <c r="D11105">
        <f t="shared" si="346"/>
        <v>8819001</v>
      </c>
      <c r="E11105">
        <f t="shared" si="347"/>
        <v>8850001</v>
      </c>
    </row>
    <row r="11106" spans="1:5">
      <c r="A11106">
        <v>8819002</v>
      </c>
      <c r="B11106">
        <v>8850002</v>
      </c>
      <c r="C11106" s="293">
        <v>11400000</v>
      </c>
      <c r="D11106">
        <f t="shared" si="346"/>
        <v>8819002</v>
      </c>
      <c r="E11106">
        <f t="shared" si="347"/>
        <v>8850002</v>
      </c>
    </row>
    <row r="11107" spans="1:5">
      <c r="A11107">
        <v>8819003</v>
      </c>
      <c r="B11107">
        <v>8850003</v>
      </c>
      <c r="C11107" s="293">
        <v>26100000</v>
      </c>
      <c r="D11107">
        <f t="shared" si="346"/>
        <v>8819003</v>
      </c>
      <c r="E11107">
        <f t="shared" si="347"/>
        <v>8850003</v>
      </c>
    </row>
    <row r="11108" spans="1:5">
      <c r="A11108">
        <v>8819004</v>
      </c>
      <c r="B11108">
        <v>8850004</v>
      </c>
      <c r="C11108" s="293">
        <v>18000000</v>
      </c>
      <c r="D11108">
        <f t="shared" si="346"/>
        <v>8819004</v>
      </c>
      <c r="E11108">
        <f t="shared" si="347"/>
        <v>8850004</v>
      </c>
    </row>
    <row r="11109" spans="1:5">
      <c r="A11109">
        <v>8819005</v>
      </c>
      <c r="B11109">
        <v>8850005</v>
      </c>
      <c r="C11109" s="293">
        <v>30300000</v>
      </c>
      <c r="D11109">
        <f t="shared" si="346"/>
        <v>8819005</v>
      </c>
      <c r="E11109">
        <f t="shared" si="347"/>
        <v>8850005</v>
      </c>
    </row>
    <row r="11110" spans="1:5">
      <c r="A11110">
        <v>8819006</v>
      </c>
      <c r="B11110">
        <v>8850006</v>
      </c>
      <c r="C11110" s="293">
        <v>39400000</v>
      </c>
      <c r="D11110">
        <f t="shared" si="346"/>
        <v>8819006</v>
      </c>
      <c r="E11110">
        <f t="shared" si="347"/>
        <v>8850006</v>
      </c>
    </row>
    <row r="11111" spans="1:5">
      <c r="A11111">
        <v>8819007</v>
      </c>
      <c r="B11111">
        <v>8850007</v>
      </c>
      <c r="C11111" s="293">
        <v>26000000</v>
      </c>
      <c r="D11111">
        <f t="shared" si="346"/>
        <v>8819007</v>
      </c>
      <c r="E11111">
        <f t="shared" si="347"/>
        <v>8850007</v>
      </c>
    </row>
    <row r="11112" spans="1:5">
      <c r="A11112">
        <v>8819008</v>
      </c>
      <c r="B11112">
        <v>8850008</v>
      </c>
      <c r="C11112" s="293">
        <v>18100000</v>
      </c>
      <c r="D11112">
        <f t="shared" si="346"/>
        <v>8819008</v>
      </c>
      <c r="E11112">
        <f t="shared" si="347"/>
        <v>8850008</v>
      </c>
    </row>
    <row r="11113" spans="1:5">
      <c r="A11113">
        <v>8819009</v>
      </c>
      <c r="B11113">
        <v>8850009</v>
      </c>
      <c r="C11113" s="293">
        <v>7300000</v>
      </c>
      <c r="D11113">
        <f t="shared" si="346"/>
        <v>8819009</v>
      </c>
      <c r="E11113">
        <f t="shared" si="347"/>
        <v>8850009</v>
      </c>
    </row>
    <row r="11114" spans="1:5">
      <c r="A11114">
        <v>8819010</v>
      </c>
      <c r="B11114">
        <v>8850010</v>
      </c>
      <c r="C11114" s="293">
        <v>23000000</v>
      </c>
      <c r="D11114">
        <f t="shared" si="346"/>
        <v>8819010</v>
      </c>
      <c r="E11114">
        <f t="shared" si="347"/>
        <v>8850010</v>
      </c>
    </row>
    <row r="11115" spans="1:5">
      <c r="A11115">
        <v>8819011</v>
      </c>
      <c r="B11115">
        <v>8850011</v>
      </c>
      <c r="C11115" s="293">
        <v>38500000</v>
      </c>
      <c r="D11115">
        <f t="shared" si="346"/>
        <v>8819011</v>
      </c>
      <c r="E11115">
        <f t="shared" si="347"/>
        <v>8850011</v>
      </c>
    </row>
    <row r="11116" spans="1:5">
      <c r="A11116">
        <v>8819012</v>
      </c>
      <c r="B11116">
        <v>8850012</v>
      </c>
      <c r="C11116" s="293">
        <v>25700000</v>
      </c>
      <c r="D11116">
        <f t="shared" si="346"/>
        <v>8819012</v>
      </c>
      <c r="E11116">
        <f t="shared" si="347"/>
        <v>8850012</v>
      </c>
    </row>
    <row r="11117" spans="1:5">
      <c r="A11117">
        <v>8819013</v>
      </c>
      <c r="B11117">
        <v>8850013</v>
      </c>
      <c r="C11117" s="293">
        <v>18600000</v>
      </c>
      <c r="D11117">
        <f t="shared" si="346"/>
        <v>8819013</v>
      </c>
      <c r="E11117">
        <f t="shared" si="347"/>
        <v>8850013</v>
      </c>
    </row>
    <row r="11118" spans="1:5">
      <c r="A11118">
        <v>8817118</v>
      </c>
      <c r="B11118">
        <v>8850014</v>
      </c>
      <c r="C11118" s="293">
        <v>14100000</v>
      </c>
      <c r="D11118">
        <f t="shared" si="346"/>
        <v>8817118</v>
      </c>
      <c r="E11118">
        <f t="shared" si="347"/>
        <v>8850014</v>
      </c>
    </row>
    <row r="11119" spans="1:5">
      <c r="A11119">
        <v>8817127</v>
      </c>
      <c r="B11119">
        <v>8850015</v>
      </c>
      <c r="C11119" s="293">
        <v>24400000</v>
      </c>
      <c r="D11119">
        <f t="shared" si="346"/>
        <v>8817127</v>
      </c>
      <c r="E11119">
        <f t="shared" si="347"/>
        <v>8850015</v>
      </c>
    </row>
    <row r="11120" spans="1:5">
      <c r="A11120">
        <v>8817018</v>
      </c>
      <c r="B11120">
        <v>8853001</v>
      </c>
      <c r="C11120" s="293">
        <v>98400000</v>
      </c>
      <c r="D11120">
        <f t="shared" si="346"/>
        <v>8817018</v>
      </c>
      <c r="E11120">
        <f t="shared" si="347"/>
        <v>8853001</v>
      </c>
    </row>
    <row r="11121" spans="1:5">
      <c r="A11121">
        <v>8817026</v>
      </c>
      <c r="B11121">
        <v>8853002</v>
      </c>
      <c r="C11121" s="293">
        <v>21800000</v>
      </c>
      <c r="D11121">
        <f t="shared" si="346"/>
        <v>8817026</v>
      </c>
      <c r="E11121">
        <f t="shared" si="347"/>
        <v>8853002</v>
      </c>
    </row>
    <row r="11122" spans="1:5">
      <c r="A11122">
        <v>8817104</v>
      </c>
      <c r="B11122">
        <v>8853005</v>
      </c>
      <c r="C11122" s="293">
        <v>36000000</v>
      </c>
      <c r="D11122">
        <f t="shared" si="346"/>
        <v>8817104</v>
      </c>
      <c r="E11122">
        <f t="shared" si="347"/>
        <v>8853005</v>
      </c>
    </row>
    <row r="11123" spans="1:5">
      <c r="A11123">
        <v>8817121</v>
      </c>
      <c r="B11123">
        <v>8853006</v>
      </c>
      <c r="C11123" s="293">
        <v>35600000</v>
      </c>
      <c r="D11123">
        <f t="shared" si="346"/>
        <v>8817121</v>
      </c>
      <c r="E11123">
        <f t="shared" si="347"/>
        <v>8853006</v>
      </c>
    </row>
    <row r="11124" spans="1:5">
      <c r="A11124">
        <v>8817122</v>
      </c>
      <c r="B11124">
        <v>8853007</v>
      </c>
      <c r="C11124" s="293">
        <v>42700000</v>
      </c>
      <c r="D11124">
        <f t="shared" si="346"/>
        <v>8817122</v>
      </c>
      <c r="E11124">
        <f t="shared" si="347"/>
        <v>8853007</v>
      </c>
    </row>
    <row r="11125" spans="1:5">
      <c r="A11125">
        <v>8817123</v>
      </c>
      <c r="B11125">
        <v>8853008</v>
      </c>
      <c r="C11125" s="293">
        <v>60600000</v>
      </c>
      <c r="D11125">
        <f t="shared" si="346"/>
        <v>8817123</v>
      </c>
      <c r="E11125">
        <f t="shared" si="347"/>
        <v>8853008</v>
      </c>
    </row>
    <row r="11126" spans="1:5">
      <c r="A11126">
        <v>8817126</v>
      </c>
      <c r="B11126">
        <v>8853009</v>
      </c>
      <c r="C11126" s="293">
        <v>99800000</v>
      </c>
      <c r="D11126">
        <f t="shared" si="346"/>
        <v>8817126</v>
      </c>
      <c r="E11126">
        <f t="shared" si="347"/>
        <v>8853009</v>
      </c>
    </row>
    <row r="11127" spans="1:5">
      <c r="A11127">
        <v>8817129</v>
      </c>
      <c r="B11127">
        <v>8853010</v>
      </c>
      <c r="C11127" s="293">
        <v>40600000</v>
      </c>
      <c r="D11127">
        <f t="shared" si="346"/>
        <v>8817129</v>
      </c>
      <c r="E11127">
        <f t="shared" si="347"/>
        <v>8853010</v>
      </c>
    </row>
    <row r="11128" spans="1:5">
      <c r="A11128">
        <v>8817131</v>
      </c>
      <c r="B11128">
        <v>8853011</v>
      </c>
      <c r="C11128" s="293">
        <v>50000000</v>
      </c>
      <c r="D11128">
        <f t="shared" si="346"/>
        <v>8817131</v>
      </c>
      <c r="E11128">
        <f t="shared" si="347"/>
        <v>8853011</v>
      </c>
    </row>
    <row r="11129" spans="1:5">
      <c r="A11129">
        <v>8817163</v>
      </c>
      <c r="B11129">
        <v>8853012</v>
      </c>
      <c r="C11129" s="293">
        <v>10600000</v>
      </c>
      <c r="D11129">
        <f t="shared" si="346"/>
        <v>8817163</v>
      </c>
      <c r="E11129">
        <f t="shared" si="347"/>
        <v>8853012</v>
      </c>
    </row>
    <row r="11130" spans="1:5">
      <c r="A11130">
        <v>8817151</v>
      </c>
      <c r="B11130">
        <v>8853013</v>
      </c>
      <c r="C11130" s="293">
        <v>47000000</v>
      </c>
      <c r="D11130">
        <f t="shared" si="346"/>
        <v>8817151</v>
      </c>
      <c r="E11130">
        <f t="shared" si="347"/>
        <v>8853013</v>
      </c>
    </row>
    <row r="11131" spans="1:5">
      <c r="A11131">
        <v>8817159</v>
      </c>
      <c r="B11131">
        <v>8853015</v>
      </c>
      <c r="C11131" s="293">
        <v>13200000</v>
      </c>
      <c r="D11131">
        <f t="shared" si="346"/>
        <v>8817159</v>
      </c>
      <c r="E11131">
        <f t="shared" si="347"/>
        <v>8853015</v>
      </c>
    </row>
    <row r="11132" spans="1:5">
      <c r="A11132">
        <v>8817169</v>
      </c>
      <c r="B11132">
        <v>8853016</v>
      </c>
      <c r="C11132" s="293">
        <v>90900000</v>
      </c>
      <c r="D11132">
        <f t="shared" si="346"/>
        <v>8817169</v>
      </c>
      <c r="E11132">
        <f t="shared" si="347"/>
        <v>8853016</v>
      </c>
    </row>
    <row r="11133" spans="1:5">
      <c r="A11133">
        <v>8817171</v>
      </c>
      <c r="B11133">
        <v>8853017</v>
      </c>
      <c r="C11133" s="293">
        <v>16800000</v>
      </c>
      <c r="D11133">
        <f t="shared" si="346"/>
        <v>8817171</v>
      </c>
      <c r="E11133">
        <f t="shared" si="347"/>
        <v>8853017</v>
      </c>
    </row>
    <row r="11134" spans="1:5">
      <c r="A11134">
        <v>8817177</v>
      </c>
      <c r="B11134">
        <v>8853018</v>
      </c>
      <c r="C11134" s="293">
        <v>12600000</v>
      </c>
      <c r="D11134">
        <f t="shared" si="346"/>
        <v>8817177</v>
      </c>
      <c r="E11134">
        <f t="shared" si="347"/>
        <v>8853018</v>
      </c>
    </row>
    <row r="11135" spans="1:5">
      <c r="A11135">
        <v>8817180</v>
      </c>
      <c r="B11135">
        <v>8853019</v>
      </c>
      <c r="C11135" s="293">
        <v>101300000</v>
      </c>
      <c r="D11135">
        <f t="shared" si="346"/>
        <v>8817180</v>
      </c>
      <c r="E11135">
        <f t="shared" si="347"/>
        <v>8853019</v>
      </c>
    </row>
    <row r="11136" spans="1:5">
      <c r="A11136">
        <v>8817184</v>
      </c>
      <c r="B11136">
        <v>8853020</v>
      </c>
      <c r="C11136" s="293">
        <v>15000000</v>
      </c>
      <c r="D11136">
        <f t="shared" si="346"/>
        <v>8817184</v>
      </c>
      <c r="E11136">
        <f t="shared" si="347"/>
        <v>8853020</v>
      </c>
    </row>
    <row r="11137" spans="1:5">
      <c r="A11137">
        <v>8817003</v>
      </c>
      <c r="B11137">
        <v>8854001</v>
      </c>
      <c r="C11137" s="293">
        <v>17000000</v>
      </c>
      <c r="D11137">
        <f t="shared" si="346"/>
        <v>8817003</v>
      </c>
      <c r="E11137">
        <f t="shared" si="347"/>
        <v>8854001</v>
      </c>
    </row>
    <row r="11138" spans="1:5">
      <c r="A11138">
        <v>8817005</v>
      </c>
      <c r="B11138">
        <v>8854002</v>
      </c>
      <c r="C11138" s="293">
        <v>21300000</v>
      </c>
      <c r="D11138">
        <f t="shared" si="346"/>
        <v>8817005</v>
      </c>
      <c r="E11138">
        <f t="shared" si="347"/>
        <v>8854002</v>
      </c>
    </row>
    <row r="11139" spans="1:5">
      <c r="A11139">
        <v>8817040</v>
      </c>
      <c r="B11139">
        <v>8854003</v>
      </c>
      <c r="C11139" s="293">
        <v>10800000</v>
      </c>
      <c r="D11139">
        <f t="shared" ref="D11139:D11202" si="348">+A11139*1</f>
        <v>8817040</v>
      </c>
      <c r="E11139">
        <f t="shared" ref="E11139:E11202" si="349">+B11139*1</f>
        <v>8854003</v>
      </c>
    </row>
    <row r="11140" spans="1:5">
      <c r="A11140">
        <v>8817042</v>
      </c>
      <c r="B11140">
        <v>8854004</v>
      </c>
      <c r="C11140" s="293">
        <v>9000000</v>
      </c>
      <c r="D11140">
        <f t="shared" si="348"/>
        <v>8817042</v>
      </c>
      <c r="E11140">
        <f t="shared" si="349"/>
        <v>8854004</v>
      </c>
    </row>
    <row r="11141" spans="1:5">
      <c r="A11141">
        <v>8817043</v>
      </c>
      <c r="B11141">
        <v>8854005</v>
      </c>
      <c r="C11141" s="293">
        <v>13900000</v>
      </c>
      <c r="D11141">
        <f t="shared" si="348"/>
        <v>8817043</v>
      </c>
      <c r="E11141">
        <f t="shared" si="349"/>
        <v>8854005</v>
      </c>
    </row>
    <row r="11142" spans="1:5">
      <c r="A11142">
        <v>8817058</v>
      </c>
      <c r="B11142">
        <v>8854006</v>
      </c>
      <c r="C11142" s="293">
        <v>50800000</v>
      </c>
      <c r="D11142">
        <f t="shared" si="348"/>
        <v>8817058</v>
      </c>
      <c r="E11142">
        <f t="shared" si="349"/>
        <v>8854006</v>
      </c>
    </row>
    <row r="11143" spans="1:5">
      <c r="A11143">
        <v>8817063</v>
      </c>
      <c r="B11143">
        <v>8854007</v>
      </c>
      <c r="C11143" s="293">
        <v>21300000</v>
      </c>
      <c r="D11143">
        <f t="shared" si="348"/>
        <v>8817063</v>
      </c>
      <c r="E11143">
        <f t="shared" si="349"/>
        <v>8854007</v>
      </c>
    </row>
    <row r="11144" spans="1:5">
      <c r="A11144">
        <v>8817074</v>
      </c>
      <c r="B11144">
        <v>8854008</v>
      </c>
      <c r="C11144" s="293">
        <v>24800000</v>
      </c>
      <c r="D11144">
        <f t="shared" si="348"/>
        <v>8817074</v>
      </c>
      <c r="E11144">
        <f t="shared" si="349"/>
        <v>8854008</v>
      </c>
    </row>
    <row r="11145" spans="1:5">
      <c r="A11145">
        <v>8817079</v>
      </c>
      <c r="B11145">
        <v>8854009</v>
      </c>
      <c r="C11145" s="293">
        <v>44000000</v>
      </c>
      <c r="D11145">
        <f t="shared" si="348"/>
        <v>8817079</v>
      </c>
      <c r="E11145">
        <f t="shared" si="349"/>
        <v>8854009</v>
      </c>
    </row>
    <row r="11146" spans="1:5">
      <c r="A11146">
        <v>8817082</v>
      </c>
      <c r="B11146">
        <v>8854010</v>
      </c>
      <c r="C11146" s="293">
        <v>15400000</v>
      </c>
      <c r="D11146">
        <f t="shared" si="348"/>
        <v>8817082</v>
      </c>
      <c r="E11146">
        <f t="shared" si="349"/>
        <v>8854010</v>
      </c>
    </row>
    <row r="11147" spans="1:5">
      <c r="A11147">
        <v>8817084</v>
      </c>
      <c r="B11147">
        <v>8854011</v>
      </c>
      <c r="C11147" s="293">
        <v>18300000</v>
      </c>
      <c r="D11147">
        <f t="shared" si="348"/>
        <v>8817084</v>
      </c>
      <c r="E11147">
        <f t="shared" si="349"/>
        <v>8854011</v>
      </c>
    </row>
    <row r="11148" spans="1:5">
      <c r="A11148">
        <v>8817114</v>
      </c>
      <c r="B11148">
        <v>8854014</v>
      </c>
      <c r="C11148" s="293">
        <v>30100000</v>
      </c>
      <c r="D11148">
        <f t="shared" si="348"/>
        <v>8817114</v>
      </c>
      <c r="E11148">
        <f t="shared" si="349"/>
        <v>8854014</v>
      </c>
    </row>
    <row r="11149" spans="1:5">
      <c r="A11149">
        <v>8817116</v>
      </c>
      <c r="B11149">
        <v>8854015</v>
      </c>
      <c r="C11149" s="293">
        <v>17200000</v>
      </c>
      <c r="D11149">
        <f t="shared" si="348"/>
        <v>8817116</v>
      </c>
      <c r="E11149">
        <f t="shared" si="349"/>
        <v>8854015</v>
      </c>
    </row>
    <row r="11150" spans="1:5">
      <c r="A11150">
        <v>8817119</v>
      </c>
      <c r="B11150">
        <v>8854017</v>
      </c>
      <c r="C11150" s="293">
        <v>23300000</v>
      </c>
      <c r="D11150">
        <f t="shared" si="348"/>
        <v>8817119</v>
      </c>
      <c r="E11150">
        <f t="shared" si="349"/>
        <v>8854017</v>
      </c>
    </row>
    <row r="11151" spans="1:5">
      <c r="A11151">
        <v>8817037</v>
      </c>
      <c r="B11151">
        <v>8854018</v>
      </c>
      <c r="C11151" s="293">
        <v>9300000</v>
      </c>
      <c r="D11151">
        <f t="shared" si="348"/>
        <v>8817037</v>
      </c>
      <c r="E11151">
        <f t="shared" si="349"/>
        <v>8854018</v>
      </c>
    </row>
    <row r="11152" spans="1:5">
      <c r="A11152">
        <v>8817137</v>
      </c>
      <c r="B11152">
        <v>8854020</v>
      </c>
      <c r="C11152" s="293">
        <v>44300000</v>
      </c>
      <c r="D11152">
        <f t="shared" si="348"/>
        <v>8817137</v>
      </c>
      <c r="E11152">
        <f t="shared" si="349"/>
        <v>8854020</v>
      </c>
    </row>
    <row r="11153" spans="1:5">
      <c r="A11153">
        <v>8817150</v>
      </c>
      <c r="B11153">
        <v>8854022</v>
      </c>
      <c r="C11153" s="293">
        <v>15200000</v>
      </c>
      <c r="D11153">
        <f t="shared" si="348"/>
        <v>8817150</v>
      </c>
      <c r="E11153">
        <f t="shared" si="349"/>
        <v>8854022</v>
      </c>
    </row>
    <row r="11154" spans="1:5">
      <c r="A11154">
        <v>8817167</v>
      </c>
      <c r="B11154">
        <v>8854023</v>
      </c>
      <c r="C11154" s="293">
        <v>10600000</v>
      </c>
      <c r="D11154">
        <f t="shared" si="348"/>
        <v>8817167</v>
      </c>
      <c r="E11154">
        <f t="shared" si="349"/>
        <v>8854023</v>
      </c>
    </row>
    <row r="11155" spans="1:5">
      <c r="A11155">
        <v>8817168</v>
      </c>
      <c r="B11155">
        <v>8854024</v>
      </c>
      <c r="C11155" s="293">
        <v>16600000</v>
      </c>
      <c r="D11155">
        <f t="shared" si="348"/>
        <v>8817168</v>
      </c>
      <c r="E11155">
        <f t="shared" si="349"/>
        <v>8854024</v>
      </c>
    </row>
    <row r="11156" spans="1:5">
      <c r="A11156">
        <v>8817192</v>
      </c>
      <c r="B11156">
        <v>8854025</v>
      </c>
      <c r="C11156" s="293">
        <v>13000000</v>
      </c>
      <c r="D11156">
        <f t="shared" si="348"/>
        <v>8817192</v>
      </c>
      <c r="E11156">
        <f t="shared" si="349"/>
        <v>8854025</v>
      </c>
    </row>
    <row r="11157" spans="1:5">
      <c r="A11157">
        <v>8817008</v>
      </c>
      <c r="B11157">
        <v>8855001</v>
      </c>
      <c r="C11157" s="293">
        <v>7500000</v>
      </c>
      <c r="D11157">
        <f t="shared" si="348"/>
        <v>8817008</v>
      </c>
      <c r="E11157">
        <f t="shared" si="349"/>
        <v>8855001</v>
      </c>
    </row>
    <row r="11158" spans="1:5">
      <c r="A11158">
        <v>8817052</v>
      </c>
      <c r="B11158">
        <v>8855002</v>
      </c>
      <c r="C11158" s="293">
        <v>15900000</v>
      </c>
      <c r="D11158">
        <f t="shared" si="348"/>
        <v>8817052</v>
      </c>
      <c r="E11158">
        <f t="shared" si="349"/>
        <v>8855002</v>
      </c>
    </row>
    <row r="11159" spans="1:5">
      <c r="A11159">
        <v>8817061</v>
      </c>
      <c r="B11159">
        <v>8855003</v>
      </c>
      <c r="C11159" s="293">
        <v>10200000</v>
      </c>
      <c r="D11159">
        <f t="shared" si="348"/>
        <v>8817061</v>
      </c>
      <c r="E11159">
        <f t="shared" si="349"/>
        <v>8855003</v>
      </c>
    </row>
    <row r="11160" spans="1:5">
      <c r="A11160">
        <v>8817071</v>
      </c>
      <c r="B11160">
        <v>8855004</v>
      </c>
      <c r="C11160" s="293">
        <v>6300000</v>
      </c>
      <c r="D11160">
        <f t="shared" si="348"/>
        <v>8817071</v>
      </c>
      <c r="E11160">
        <f t="shared" si="349"/>
        <v>8855004</v>
      </c>
    </row>
    <row r="11161" spans="1:5">
      <c r="A11161">
        <v>8817078</v>
      </c>
      <c r="B11161">
        <v>8855005</v>
      </c>
      <c r="C11161" s="293">
        <v>7000000</v>
      </c>
      <c r="D11161">
        <f t="shared" si="348"/>
        <v>8817078</v>
      </c>
      <c r="E11161">
        <f t="shared" si="349"/>
        <v>8855005</v>
      </c>
    </row>
    <row r="11162" spans="1:5">
      <c r="A11162">
        <v>8817091</v>
      </c>
      <c r="B11162">
        <v>8855006</v>
      </c>
      <c r="C11162" s="293">
        <v>8600000</v>
      </c>
      <c r="D11162">
        <f t="shared" si="348"/>
        <v>8817091</v>
      </c>
      <c r="E11162">
        <f t="shared" si="349"/>
        <v>8855006</v>
      </c>
    </row>
    <row r="11163" spans="1:5">
      <c r="A11163">
        <v>8817136</v>
      </c>
      <c r="B11163">
        <v>8855007</v>
      </c>
      <c r="C11163" s="293">
        <v>6400000</v>
      </c>
      <c r="D11163">
        <f t="shared" si="348"/>
        <v>8817136</v>
      </c>
      <c r="E11163">
        <f t="shared" si="349"/>
        <v>8855007</v>
      </c>
    </row>
    <row r="11164" spans="1:5">
      <c r="A11164">
        <v>8817147</v>
      </c>
      <c r="B11164">
        <v>8855009</v>
      </c>
      <c r="C11164" s="293">
        <v>7900000</v>
      </c>
      <c r="D11164">
        <f t="shared" si="348"/>
        <v>8817147</v>
      </c>
      <c r="E11164">
        <f t="shared" si="349"/>
        <v>8855009</v>
      </c>
    </row>
    <row r="11165" spans="1:5">
      <c r="A11165">
        <v>8817152</v>
      </c>
      <c r="B11165">
        <v>8855010</v>
      </c>
      <c r="C11165" s="293">
        <v>7400000</v>
      </c>
      <c r="D11165">
        <f t="shared" si="348"/>
        <v>8817152</v>
      </c>
      <c r="E11165">
        <f t="shared" si="349"/>
        <v>8855010</v>
      </c>
    </row>
    <row r="11166" spans="1:5">
      <c r="A11166">
        <v>8817178</v>
      </c>
      <c r="B11166">
        <v>8855011</v>
      </c>
      <c r="C11166" s="293">
        <v>10500000</v>
      </c>
      <c r="D11166">
        <f t="shared" si="348"/>
        <v>8817178</v>
      </c>
      <c r="E11166">
        <f t="shared" si="349"/>
        <v>8855011</v>
      </c>
    </row>
    <row r="11167" spans="1:5">
      <c r="A11167">
        <v>8817075</v>
      </c>
      <c r="B11167">
        <v>8856001</v>
      </c>
      <c r="C11167" s="293">
        <v>4000000</v>
      </c>
      <c r="D11167">
        <f t="shared" si="348"/>
        <v>8817075</v>
      </c>
      <c r="E11167">
        <f t="shared" si="349"/>
        <v>8856001</v>
      </c>
    </row>
    <row r="11168" spans="1:5">
      <c r="A11168">
        <v>8817096</v>
      </c>
      <c r="B11168">
        <v>8856002</v>
      </c>
      <c r="C11168" s="293">
        <v>4300000</v>
      </c>
      <c r="D11168">
        <f t="shared" si="348"/>
        <v>8817096</v>
      </c>
      <c r="E11168">
        <f t="shared" si="349"/>
        <v>8856002</v>
      </c>
    </row>
    <row r="11169" spans="1:5">
      <c r="A11169">
        <v>8817101</v>
      </c>
      <c r="B11169">
        <v>8856003</v>
      </c>
      <c r="C11169" s="293">
        <v>15000000</v>
      </c>
      <c r="D11169">
        <f t="shared" si="348"/>
        <v>8817101</v>
      </c>
      <c r="E11169">
        <f t="shared" si="349"/>
        <v>8856003</v>
      </c>
    </row>
    <row r="11170" spans="1:5">
      <c r="A11170">
        <v>8817115</v>
      </c>
      <c r="B11170">
        <v>8856004</v>
      </c>
      <c r="C11170" s="293">
        <v>8000000</v>
      </c>
      <c r="D11170">
        <f t="shared" si="348"/>
        <v>8817115</v>
      </c>
      <c r="E11170">
        <f t="shared" si="349"/>
        <v>8856004</v>
      </c>
    </row>
    <row r="11171" spans="1:5">
      <c r="A11171">
        <v>8817125</v>
      </c>
      <c r="B11171">
        <v>8856005</v>
      </c>
      <c r="C11171" s="293">
        <v>23000000</v>
      </c>
      <c r="D11171">
        <f t="shared" si="348"/>
        <v>8817125</v>
      </c>
      <c r="E11171">
        <f t="shared" si="349"/>
        <v>8856005</v>
      </c>
    </row>
    <row r="11172" spans="1:5">
      <c r="A11172">
        <v>8817141</v>
      </c>
      <c r="B11172">
        <v>8856006</v>
      </c>
      <c r="C11172" s="293">
        <v>35700000</v>
      </c>
      <c r="D11172">
        <f t="shared" si="348"/>
        <v>8817141</v>
      </c>
      <c r="E11172">
        <f t="shared" si="349"/>
        <v>8856006</v>
      </c>
    </row>
    <row r="11173" spans="1:5">
      <c r="A11173">
        <v>8817164</v>
      </c>
      <c r="B11173">
        <v>8856007</v>
      </c>
      <c r="C11173" s="293">
        <v>9500000</v>
      </c>
      <c r="D11173">
        <f t="shared" si="348"/>
        <v>8817164</v>
      </c>
      <c r="E11173">
        <f t="shared" si="349"/>
        <v>8856007</v>
      </c>
    </row>
    <row r="11174" spans="1:5">
      <c r="A11174">
        <v>8817146</v>
      </c>
      <c r="B11174">
        <v>8856008</v>
      </c>
      <c r="C11174" s="293">
        <v>5800000</v>
      </c>
      <c r="D11174">
        <f t="shared" si="348"/>
        <v>8817146</v>
      </c>
      <c r="E11174">
        <f t="shared" si="349"/>
        <v>8856008</v>
      </c>
    </row>
    <row r="11175" spans="1:5">
      <c r="A11175">
        <v>8817170</v>
      </c>
      <c r="B11175">
        <v>8856009</v>
      </c>
      <c r="C11175" s="293">
        <v>10000000</v>
      </c>
      <c r="D11175">
        <f t="shared" si="348"/>
        <v>8817170</v>
      </c>
      <c r="E11175">
        <f t="shared" si="349"/>
        <v>8856009</v>
      </c>
    </row>
    <row r="11176" spans="1:5">
      <c r="A11176">
        <v>8817174</v>
      </c>
      <c r="B11176">
        <v>8856010</v>
      </c>
      <c r="C11176" s="293">
        <v>10100000</v>
      </c>
      <c r="D11176">
        <f t="shared" si="348"/>
        <v>8817174</v>
      </c>
      <c r="E11176">
        <f t="shared" si="349"/>
        <v>8856010</v>
      </c>
    </row>
    <row r="11177" spans="1:5">
      <c r="A11177">
        <v>8817182</v>
      </c>
      <c r="B11177">
        <v>8856011</v>
      </c>
      <c r="C11177" s="293">
        <v>9100000</v>
      </c>
      <c r="D11177">
        <f t="shared" si="348"/>
        <v>8817182</v>
      </c>
      <c r="E11177">
        <f t="shared" si="349"/>
        <v>8856011</v>
      </c>
    </row>
    <row r="11178" spans="1:5">
      <c r="A11178">
        <v>8817185</v>
      </c>
      <c r="B11178">
        <v>8856012</v>
      </c>
      <c r="C11178" s="293">
        <v>10000000</v>
      </c>
      <c r="D11178">
        <f t="shared" si="348"/>
        <v>8817185</v>
      </c>
      <c r="E11178">
        <f t="shared" si="349"/>
        <v>8856012</v>
      </c>
    </row>
    <row r="11179" spans="1:5">
      <c r="A11179">
        <v>8817186</v>
      </c>
      <c r="B11179">
        <v>8856013</v>
      </c>
      <c r="C11179" s="293">
        <v>9700000</v>
      </c>
      <c r="D11179">
        <f t="shared" si="348"/>
        <v>8817186</v>
      </c>
      <c r="E11179">
        <f t="shared" si="349"/>
        <v>8856013</v>
      </c>
    </row>
    <row r="11180" spans="1:5">
      <c r="A11180">
        <v>8817002</v>
      </c>
      <c r="B11180">
        <v>8857001</v>
      </c>
      <c r="C11180" s="293">
        <v>6700000</v>
      </c>
      <c r="D11180">
        <f t="shared" si="348"/>
        <v>8817002</v>
      </c>
      <c r="E11180">
        <f t="shared" si="349"/>
        <v>8857001</v>
      </c>
    </row>
    <row r="11181" spans="1:5">
      <c r="A11181">
        <v>8817034</v>
      </c>
      <c r="B11181">
        <v>8857002</v>
      </c>
      <c r="C11181" s="293">
        <v>4800000</v>
      </c>
      <c r="D11181">
        <f t="shared" si="348"/>
        <v>8817034</v>
      </c>
      <c r="E11181">
        <f t="shared" si="349"/>
        <v>8857002</v>
      </c>
    </row>
    <row r="11182" spans="1:5">
      <c r="A11182">
        <v>8817054</v>
      </c>
      <c r="B11182">
        <v>8857004</v>
      </c>
      <c r="C11182" s="293">
        <v>53000000</v>
      </c>
      <c r="D11182">
        <f t="shared" si="348"/>
        <v>8817054</v>
      </c>
      <c r="E11182">
        <f t="shared" si="349"/>
        <v>8857004</v>
      </c>
    </row>
    <row r="11183" spans="1:5">
      <c r="A11183">
        <v>8817056</v>
      </c>
      <c r="B11183">
        <v>8857005</v>
      </c>
      <c r="C11183" s="293">
        <v>21200000</v>
      </c>
      <c r="D11183">
        <f t="shared" si="348"/>
        <v>8817056</v>
      </c>
      <c r="E11183">
        <f t="shared" si="349"/>
        <v>8857005</v>
      </c>
    </row>
    <row r="11184" spans="1:5">
      <c r="A11184">
        <v>8817057</v>
      </c>
      <c r="B11184">
        <v>8857006</v>
      </c>
      <c r="C11184" s="293">
        <v>2000000</v>
      </c>
      <c r="D11184">
        <f t="shared" si="348"/>
        <v>8817057</v>
      </c>
      <c r="E11184">
        <f t="shared" si="349"/>
        <v>8857006</v>
      </c>
    </row>
    <row r="11185" spans="1:5">
      <c r="A11185">
        <v>8817064</v>
      </c>
      <c r="B11185">
        <v>8857007</v>
      </c>
      <c r="C11185" s="293">
        <v>8000000</v>
      </c>
      <c r="D11185">
        <f t="shared" si="348"/>
        <v>8817064</v>
      </c>
      <c r="E11185">
        <f t="shared" si="349"/>
        <v>8857007</v>
      </c>
    </row>
    <row r="11186" spans="1:5">
      <c r="A11186">
        <v>8817065</v>
      </c>
      <c r="B11186">
        <v>8857008</v>
      </c>
      <c r="C11186" s="293">
        <v>46900000</v>
      </c>
      <c r="D11186">
        <f t="shared" si="348"/>
        <v>8817065</v>
      </c>
      <c r="E11186">
        <f t="shared" si="349"/>
        <v>8857008</v>
      </c>
    </row>
    <row r="11187" spans="1:5">
      <c r="A11187">
        <v>8817069</v>
      </c>
      <c r="B11187">
        <v>8857009</v>
      </c>
      <c r="C11187" s="293">
        <v>11000000</v>
      </c>
      <c r="D11187">
        <f t="shared" si="348"/>
        <v>8817069</v>
      </c>
      <c r="E11187">
        <f t="shared" si="349"/>
        <v>8857009</v>
      </c>
    </row>
    <row r="11188" spans="1:5">
      <c r="A11188">
        <v>8817070</v>
      </c>
      <c r="B11188">
        <v>8857010</v>
      </c>
      <c r="C11188" s="293">
        <v>30800000</v>
      </c>
      <c r="D11188">
        <f t="shared" si="348"/>
        <v>8817070</v>
      </c>
      <c r="E11188">
        <f t="shared" si="349"/>
        <v>8857010</v>
      </c>
    </row>
    <row r="11189" spans="1:5">
      <c r="A11189">
        <v>8817077</v>
      </c>
      <c r="B11189">
        <v>8857011</v>
      </c>
      <c r="C11189" s="293">
        <v>4600000</v>
      </c>
      <c r="D11189">
        <f t="shared" si="348"/>
        <v>8817077</v>
      </c>
      <c r="E11189">
        <f t="shared" si="349"/>
        <v>8857011</v>
      </c>
    </row>
    <row r="11190" spans="1:5">
      <c r="A11190">
        <v>8817087</v>
      </c>
      <c r="B11190">
        <v>8857012</v>
      </c>
      <c r="C11190" s="293">
        <v>163600000</v>
      </c>
      <c r="D11190">
        <f t="shared" si="348"/>
        <v>8817087</v>
      </c>
      <c r="E11190">
        <f t="shared" si="349"/>
        <v>8857012</v>
      </c>
    </row>
    <row r="11191" spans="1:5">
      <c r="A11191">
        <v>8817090</v>
      </c>
      <c r="B11191">
        <v>8857013</v>
      </c>
      <c r="C11191" s="293">
        <v>2000000</v>
      </c>
      <c r="D11191">
        <f t="shared" si="348"/>
        <v>8817090</v>
      </c>
      <c r="E11191">
        <f t="shared" si="349"/>
        <v>8857013</v>
      </c>
    </row>
    <row r="11192" spans="1:5">
      <c r="A11192">
        <v>8817099</v>
      </c>
      <c r="B11192">
        <v>8857014</v>
      </c>
      <c r="C11192" s="293">
        <v>30200000</v>
      </c>
      <c r="D11192">
        <f t="shared" si="348"/>
        <v>8817099</v>
      </c>
      <c r="E11192">
        <f t="shared" si="349"/>
        <v>8857014</v>
      </c>
    </row>
    <row r="11193" spans="1:5">
      <c r="A11193">
        <v>8817100</v>
      </c>
      <c r="B11193">
        <v>8857015</v>
      </c>
      <c r="C11193" s="293">
        <v>6000000</v>
      </c>
      <c r="D11193">
        <f t="shared" si="348"/>
        <v>8817100</v>
      </c>
      <c r="E11193">
        <f t="shared" si="349"/>
        <v>8857015</v>
      </c>
    </row>
    <row r="11194" spans="1:5">
      <c r="A11194">
        <v>8817102</v>
      </c>
      <c r="B11194">
        <v>8857016</v>
      </c>
      <c r="C11194" s="293">
        <v>49500000</v>
      </c>
      <c r="D11194">
        <f t="shared" si="348"/>
        <v>8817102</v>
      </c>
      <c r="E11194">
        <f t="shared" si="349"/>
        <v>8857016</v>
      </c>
    </row>
    <row r="11195" spans="1:5">
      <c r="A11195">
        <v>8817117</v>
      </c>
      <c r="B11195">
        <v>8857017</v>
      </c>
      <c r="C11195" s="293">
        <v>52700000</v>
      </c>
      <c r="D11195">
        <f t="shared" si="348"/>
        <v>8817117</v>
      </c>
      <c r="E11195">
        <f t="shared" si="349"/>
        <v>8857017</v>
      </c>
    </row>
    <row r="11196" spans="1:5">
      <c r="A11196">
        <v>8817120</v>
      </c>
      <c r="B11196">
        <v>8857018</v>
      </c>
      <c r="C11196" s="293">
        <v>7200000</v>
      </c>
      <c r="D11196">
        <f t="shared" si="348"/>
        <v>8817120</v>
      </c>
      <c r="E11196">
        <f t="shared" si="349"/>
        <v>8857018</v>
      </c>
    </row>
    <row r="11197" spans="1:5">
      <c r="A11197">
        <v>8817124</v>
      </c>
      <c r="B11197">
        <v>8857019</v>
      </c>
      <c r="C11197" s="293">
        <v>82700000</v>
      </c>
      <c r="D11197">
        <f t="shared" si="348"/>
        <v>8817124</v>
      </c>
      <c r="E11197">
        <f t="shared" si="349"/>
        <v>8857019</v>
      </c>
    </row>
    <row r="11198" spans="1:5">
      <c r="A11198">
        <v>8817128</v>
      </c>
      <c r="B11198">
        <v>8857020</v>
      </c>
      <c r="C11198" s="293">
        <v>8500000</v>
      </c>
      <c r="D11198">
        <f t="shared" si="348"/>
        <v>8817128</v>
      </c>
      <c r="E11198">
        <f t="shared" si="349"/>
        <v>8857020</v>
      </c>
    </row>
    <row r="11199" spans="1:5">
      <c r="A11199">
        <v>8817130</v>
      </c>
      <c r="B11199">
        <v>8857021</v>
      </c>
      <c r="C11199" s="293">
        <v>41600000</v>
      </c>
      <c r="D11199">
        <f t="shared" si="348"/>
        <v>8817130</v>
      </c>
      <c r="E11199">
        <f t="shared" si="349"/>
        <v>8857021</v>
      </c>
    </row>
    <row r="11200" spans="1:5">
      <c r="A11200">
        <v>8817132</v>
      </c>
      <c r="B11200">
        <v>8857022</v>
      </c>
      <c r="C11200" s="293">
        <v>5800000</v>
      </c>
      <c r="D11200">
        <f t="shared" si="348"/>
        <v>8817132</v>
      </c>
      <c r="E11200">
        <f t="shared" si="349"/>
        <v>8857022</v>
      </c>
    </row>
    <row r="11201" spans="1:5">
      <c r="A11201">
        <v>8817133</v>
      </c>
      <c r="B11201">
        <v>8857023</v>
      </c>
      <c r="C11201" s="293">
        <v>8500000</v>
      </c>
      <c r="D11201">
        <f t="shared" si="348"/>
        <v>8817133</v>
      </c>
      <c r="E11201">
        <f t="shared" si="349"/>
        <v>8857023</v>
      </c>
    </row>
    <row r="11202" spans="1:5">
      <c r="A11202">
        <v>8817138</v>
      </c>
      <c r="B11202">
        <v>8857024</v>
      </c>
      <c r="C11202" s="293">
        <v>17000000</v>
      </c>
      <c r="D11202">
        <f t="shared" si="348"/>
        <v>8817138</v>
      </c>
      <c r="E11202">
        <f t="shared" si="349"/>
        <v>8857024</v>
      </c>
    </row>
    <row r="11203" spans="1:5">
      <c r="A11203">
        <v>8817139</v>
      </c>
      <c r="B11203">
        <v>8857025</v>
      </c>
      <c r="C11203" s="293">
        <v>28800000</v>
      </c>
      <c r="D11203">
        <f t="shared" ref="D11203:D11266" si="350">+A11203*1</f>
        <v>8817139</v>
      </c>
      <c r="E11203">
        <f t="shared" ref="E11203:E11266" si="351">+B11203*1</f>
        <v>8857025</v>
      </c>
    </row>
    <row r="11204" spans="1:5">
      <c r="A11204">
        <v>8817140</v>
      </c>
      <c r="B11204">
        <v>8857026</v>
      </c>
      <c r="C11204" s="293">
        <v>76600000</v>
      </c>
      <c r="D11204">
        <f t="shared" si="350"/>
        <v>8817140</v>
      </c>
      <c r="E11204">
        <f t="shared" si="351"/>
        <v>8857026</v>
      </c>
    </row>
    <row r="11205" spans="1:5">
      <c r="A11205">
        <v>8817142</v>
      </c>
      <c r="B11205">
        <v>8857027</v>
      </c>
      <c r="C11205" s="293">
        <v>12000000</v>
      </c>
      <c r="D11205">
        <f t="shared" si="350"/>
        <v>8817142</v>
      </c>
      <c r="E11205">
        <f t="shared" si="351"/>
        <v>8857027</v>
      </c>
    </row>
    <row r="11206" spans="1:5">
      <c r="A11206">
        <v>8817143</v>
      </c>
      <c r="B11206">
        <v>8857028</v>
      </c>
      <c r="C11206" s="293">
        <v>5000000</v>
      </c>
      <c r="D11206">
        <f t="shared" si="350"/>
        <v>8817143</v>
      </c>
      <c r="E11206">
        <f t="shared" si="351"/>
        <v>8857028</v>
      </c>
    </row>
    <row r="11207" spans="1:5">
      <c r="A11207">
        <v>8817145</v>
      </c>
      <c r="B11207">
        <v>8857029</v>
      </c>
      <c r="C11207" s="293">
        <v>7000000</v>
      </c>
      <c r="D11207">
        <f t="shared" si="350"/>
        <v>8817145</v>
      </c>
      <c r="E11207">
        <f t="shared" si="351"/>
        <v>8857029</v>
      </c>
    </row>
    <row r="11208" spans="1:5">
      <c r="A11208">
        <v>8817148</v>
      </c>
      <c r="B11208">
        <v>8857030</v>
      </c>
      <c r="C11208" s="293">
        <v>148600000</v>
      </c>
      <c r="D11208">
        <f t="shared" si="350"/>
        <v>8817148</v>
      </c>
      <c r="E11208">
        <f t="shared" si="351"/>
        <v>8857030</v>
      </c>
    </row>
    <row r="11209" spans="1:5">
      <c r="A11209">
        <v>8817149</v>
      </c>
      <c r="B11209">
        <v>8857031</v>
      </c>
      <c r="C11209" s="293">
        <v>9400000</v>
      </c>
      <c r="D11209">
        <f t="shared" si="350"/>
        <v>8817149</v>
      </c>
      <c r="E11209">
        <f t="shared" si="351"/>
        <v>8857031</v>
      </c>
    </row>
    <row r="11210" spans="1:5">
      <c r="A11210">
        <v>8817153</v>
      </c>
      <c r="B11210">
        <v>8857032</v>
      </c>
      <c r="C11210" s="293">
        <v>11000000</v>
      </c>
      <c r="D11210">
        <f t="shared" si="350"/>
        <v>8817153</v>
      </c>
      <c r="E11210">
        <f t="shared" si="351"/>
        <v>8857032</v>
      </c>
    </row>
    <row r="11211" spans="1:5">
      <c r="A11211">
        <v>8817155</v>
      </c>
      <c r="B11211">
        <v>8857033</v>
      </c>
      <c r="C11211" s="293">
        <v>8000000</v>
      </c>
      <c r="D11211">
        <f t="shared" si="350"/>
        <v>8817155</v>
      </c>
      <c r="E11211">
        <f t="shared" si="351"/>
        <v>8857033</v>
      </c>
    </row>
    <row r="11212" spans="1:5">
      <c r="A11212">
        <v>8817156</v>
      </c>
      <c r="B11212">
        <v>8857034</v>
      </c>
      <c r="C11212" s="293">
        <v>56600000</v>
      </c>
      <c r="D11212">
        <f t="shared" si="350"/>
        <v>8817156</v>
      </c>
      <c r="E11212">
        <f t="shared" si="351"/>
        <v>8857034</v>
      </c>
    </row>
    <row r="11213" spans="1:5">
      <c r="A11213">
        <v>8817158</v>
      </c>
      <c r="B11213">
        <v>8857035</v>
      </c>
      <c r="C11213" s="293">
        <v>11800000</v>
      </c>
      <c r="D11213">
        <f t="shared" si="350"/>
        <v>8817158</v>
      </c>
      <c r="E11213">
        <f t="shared" si="351"/>
        <v>8857035</v>
      </c>
    </row>
    <row r="11214" spans="1:5">
      <c r="A11214">
        <v>8817160</v>
      </c>
      <c r="B11214">
        <v>8857036</v>
      </c>
      <c r="C11214" s="293">
        <v>76300000</v>
      </c>
      <c r="D11214">
        <f t="shared" si="350"/>
        <v>8817160</v>
      </c>
      <c r="E11214">
        <f t="shared" si="351"/>
        <v>8857036</v>
      </c>
    </row>
    <row r="11215" spans="1:5">
      <c r="A11215">
        <v>8817085</v>
      </c>
      <c r="B11215">
        <v>8857037</v>
      </c>
      <c r="C11215" s="293">
        <v>61800000</v>
      </c>
      <c r="D11215">
        <f t="shared" si="350"/>
        <v>8817085</v>
      </c>
      <c r="E11215">
        <f t="shared" si="351"/>
        <v>8857037</v>
      </c>
    </row>
    <row r="11216" spans="1:5">
      <c r="A11216">
        <v>8817165</v>
      </c>
      <c r="B11216">
        <v>8857038</v>
      </c>
      <c r="C11216" s="293">
        <v>15900000</v>
      </c>
      <c r="D11216">
        <f t="shared" si="350"/>
        <v>8817165</v>
      </c>
      <c r="E11216">
        <f t="shared" si="351"/>
        <v>8857038</v>
      </c>
    </row>
    <row r="11217" spans="1:5">
      <c r="A11217">
        <v>8817154</v>
      </c>
      <c r="B11217">
        <v>8857039</v>
      </c>
      <c r="C11217" s="293">
        <v>43600000</v>
      </c>
      <c r="D11217">
        <f t="shared" si="350"/>
        <v>8817154</v>
      </c>
      <c r="E11217">
        <f t="shared" si="351"/>
        <v>8857039</v>
      </c>
    </row>
    <row r="11218" spans="1:5">
      <c r="A11218">
        <v>8817088</v>
      </c>
      <c r="B11218">
        <v>8857040</v>
      </c>
      <c r="C11218" s="293">
        <v>47600000</v>
      </c>
      <c r="D11218">
        <f t="shared" si="350"/>
        <v>8817088</v>
      </c>
      <c r="E11218">
        <f t="shared" si="351"/>
        <v>8857040</v>
      </c>
    </row>
    <row r="11219" spans="1:5">
      <c r="A11219">
        <v>8817094</v>
      </c>
      <c r="B11219">
        <v>8857041</v>
      </c>
      <c r="C11219" s="293">
        <v>36800000</v>
      </c>
      <c r="D11219">
        <f t="shared" si="350"/>
        <v>8817094</v>
      </c>
      <c r="E11219">
        <f t="shared" si="351"/>
        <v>8857041</v>
      </c>
    </row>
    <row r="11220" spans="1:5">
      <c r="A11220">
        <v>8817157</v>
      </c>
      <c r="B11220">
        <v>8857042</v>
      </c>
      <c r="C11220" s="293">
        <v>41300000</v>
      </c>
      <c r="D11220">
        <f t="shared" si="350"/>
        <v>8817157</v>
      </c>
      <c r="E11220">
        <f t="shared" si="351"/>
        <v>8857042</v>
      </c>
    </row>
    <row r="11221" spans="1:5">
      <c r="A11221">
        <v>8817161</v>
      </c>
      <c r="B11221">
        <v>8857045</v>
      </c>
      <c r="C11221" s="293">
        <v>26800000</v>
      </c>
      <c r="D11221">
        <f t="shared" si="350"/>
        <v>8817161</v>
      </c>
      <c r="E11221">
        <f t="shared" si="351"/>
        <v>8857045</v>
      </c>
    </row>
    <row r="11222" spans="1:5">
      <c r="A11222">
        <v>8817162</v>
      </c>
      <c r="B11222">
        <v>8857046</v>
      </c>
      <c r="C11222" s="293">
        <v>49900000</v>
      </c>
      <c r="D11222">
        <f t="shared" si="350"/>
        <v>8817162</v>
      </c>
      <c r="E11222">
        <f t="shared" si="351"/>
        <v>8857046</v>
      </c>
    </row>
    <row r="11223" spans="1:5">
      <c r="A11223">
        <v>8817103</v>
      </c>
      <c r="B11223">
        <v>8857047</v>
      </c>
      <c r="C11223" s="293">
        <v>100000000</v>
      </c>
      <c r="D11223">
        <f t="shared" si="350"/>
        <v>8817103</v>
      </c>
      <c r="E11223">
        <f t="shared" si="351"/>
        <v>8857047</v>
      </c>
    </row>
    <row r="11224" spans="1:5">
      <c r="A11224">
        <v>8817134</v>
      </c>
      <c r="B11224">
        <v>8857048</v>
      </c>
      <c r="C11224" s="293">
        <v>35000000</v>
      </c>
      <c r="D11224">
        <f t="shared" si="350"/>
        <v>8817134</v>
      </c>
      <c r="E11224">
        <f t="shared" si="351"/>
        <v>8857048</v>
      </c>
    </row>
    <row r="11225" spans="1:5">
      <c r="A11225">
        <v>8817135</v>
      </c>
      <c r="B11225">
        <v>8857049</v>
      </c>
      <c r="C11225" s="293">
        <v>57700000</v>
      </c>
      <c r="D11225">
        <f t="shared" si="350"/>
        <v>8817135</v>
      </c>
      <c r="E11225">
        <f t="shared" si="351"/>
        <v>8857049</v>
      </c>
    </row>
    <row r="11226" spans="1:5">
      <c r="A11226">
        <v>8817144</v>
      </c>
      <c r="B11226">
        <v>8857050</v>
      </c>
      <c r="C11226" s="293">
        <v>79600000</v>
      </c>
      <c r="D11226">
        <f t="shared" si="350"/>
        <v>8817144</v>
      </c>
      <c r="E11226">
        <f t="shared" si="351"/>
        <v>8857050</v>
      </c>
    </row>
    <row r="11227" spans="1:5">
      <c r="A11227">
        <v>8817166</v>
      </c>
      <c r="B11227">
        <v>8857051</v>
      </c>
      <c r="C11227" s="293">
        <v>6000000</v>
      </c>
      <c r="D11227">
        <f t="shared" si="350"/>
        <v>8817166</v>
      </c>
      <c r="E11227">
        <f t="shared" si="351"/>
        <v>8857051</v>
      </c>
    </row>
    <row r="11228" spans="1:5">
      <c r="A11228">
        <v>8817172</v>
      </c>
      <c r="B11228">
        <v>8857052</v>
      </c>
      <c r="C11228" s="293">
        <v>15600000</v>
      </c>
      <c r="D11228">
        <f t="shared" si="350"/>
        <v>8817172</v>
      </c>
      <c r="E11228">
        <f t="shared" si="351"/>
        <v>8857052</v>
      </c>
    </row>
    <row r="11229" spans="1:5">
      <c r="A11229">
        <v>8817173</v>
      </c>
      <c r="B11229">
        <v>8857053</v>
      </c>
      <c r="C11229" s="293">
        <v>9200000</v>
      </c>
      <c r="D11229">
        <f t="shared" si="350"/>
        <v>8817173</v>
      </c>
      <c r="E11229">
        <f t="shared" si="351"/>
        <v>8857053</v>
      </c>
    </row>
    <row r="11230" spans="1:5">
      <c r="A11230">
        <v>8817175</v>
      </c>
      <c r="B11230">
        <v>8857054</v>
      </c>
      <c r="C11230" s="293">
        <v>71000000</v>
      </c>
      <c r="D11230">
        <f t="shared" si="350"/>
        <v>8817175</v>
      </c>
      <c r="E11230">
        <f t="shared" si="351"/>
        <v>8857054</v>
      </c>
    </row>
    <row r="11231" spans="1:5">
      <c r="A11231">
        <v>8817176</v>
      </c>
      <c r="B11231">
        <v>8857055</v>
      </c>
      <c r="C11231" s="293">
        <v>10300000</v>
      </c>
      <c r="D11231">
        <f t="shared" si="350"/>
        <v>8817176</v>
      </c>
      <c r="E11231">
        <f t="shared" si="351"/>
        <v>8857055</v>
      </c>
    </row>
    <row r="11232" spans="1:5">
      <c r="A11232">
        <v>8817179</v>
      </c>
      <c r="B11232">
        <v>8857056</v>
      </c>
      <c r="C11232" s="293">
        <v>10900000</v>
      </c>
      <c r="D11232">
        <f t="shared" si="350"/>
        <v>8817179</v>
      </c>
      <c r="E11232">
        <f t="shared" si="351"/>
        <v>8857056</v>
      </c>
    </row>
    <row r="11233" spans="1:5">
      <c r="A11233">
        <v>8817181</v>
      </c>
      <c r="B11233">
        <v>8857057</v>
      </c>
      <c r="C11233" s="293">
        <v>75000000</v>
      </c>
      <c r="D11233">
        <f t="shared" si="350"/>
        <v>8817181</v>
      </c>
      <c r="E11233">
        <f t="shared" si="351"/>
        <v>8857057</v>
      </c>
    </row>
    <row r="11234" spans="1:5">
      <c r="A11234">
        <v>8817183</v>
      </c>
      <c r="B11234">
        <v>8857058</v>
      </c>
      <c r="C11234" s="293">
        <v>14100000</v>
      </c>
      <c r="D11234">
        <f t="shared" si="350"/>
        <v>8817183</v>
      </c>
      <c r="E11234">
        <f t="shared" si="351"/>
        <v>8857058</v>
      </c>
    </row>
    <row r="11235" spans="1:5">
      <c r="A11235">
        <v>8817187</v>
      </c>
      <c r="B11235">
        <v>8857059</v>
      </c>
      <c r="C11235" s="293">
        <v>72700000</v>
      </c>
      <c r="D11235">
        <f t="shared" si="350"/>
        <v>8817187</v>
      </c>
      <c r="E11235">
        <f t="shared" si="351"/>
        <v>8857059</v>
      </c>
    </row>
    <row r="11236" spans="1:5">
      <c r="A11236">
        <v>8817188</v>
      </c>
      <c r="B11236">
        <v>8857060</v>
      </c>
      <c r="C11236" s="293">
        <v>20200000</v>
      </c>
      <c r="D11236">
        <f t="shared" si="350"/>
        <v>8817188</v>
      </c>
      <c r="E11236">
        <f t="shared" si="351"/>
        <v>8857060</v>
      </c>
    </row>
    <row r="11237" spans="1:5">
      <c r="A11237">
        <v>8817189</v>
      </c>
      <c r="B11237">
        <v>8857061</v>
      </c>
      <c r="C11237" s="293">
        <v>80000000</v>
      </c>
      <c r="D11237">
        <f t="shared" si="350"/>
        <v>8817189</v>
      </c>
      <c r="E11237">
        <f t="shared" si="351"/>
        <v>8857061</v>
      </c>
    </row>
    <row r="11238" spans="1:5">
      <c r="A11238">
        <v>8817190</v>
      </c>
      <c r="B11238">
        <v>8857062</v>
      </c>
      <c r="C11238" s="293">
        <v>65700000</v>
      </c>
      <c r="D11238">
        <f t="shared" si="350"/>
        <v>8817190</v>
      </c>
      <c r="E11238">
        <f t="shared" si="351"/>
        <v>8857062</v>
      </c>
    </row>
    <row r="11239" spans="1:5">
      <c r="A11239">
        <v>8817191</v>
      </c>
      <c r="B11239">
        <v>8857063</v>
      </c>
      <c r="C11239" s="293">
        <v>50000000</v>
      </c>
      <c r="D11239">
        <f t="shared" si="350"/>
        <v>8817191</v>
      </c>
      <c r="E11239">
        <f t="shared" si="351"/>
        <v>8857063</v>
      </c>
    </row>
    <row r="11240" spans="1:5">
      <c r="A11240">
        <v>8817193</v>
      </c>
      <c r="B11240">
        <v>8857064</v>
      </c>
      <c r="C11240" s="293">
        <v>13500000</v>
      </c>
      <c r="D11240">
        <f t="shared" si="350"/>
        <v>8817193</v>
      </c>
      <c r="E11240">
        <f t="shared" si="351"/>
        <v>8857064</v>
      </c>
    </row>
    <row r="11241" spans="1:5">
      <c r="A11241">
        <v>8901001</v>
      </c>
      <c r="B11241">
        <v>8932001</v>
      </c>
      <c r="C11241" s="293">
        <v>25000000</v>
      </c>
      <c r="D11241">
        <f t="shared" si="350"/>
        <v>8901001</v>
      </c>
      <c r="E11241">
        <f t="shared" si="351"/>
        <v>8932001</v>
      </c>
    </row>
    <row r="11242" spans="1:5">
      <c r="A11242">
        <v>9001084</v>
      </c>
      <c r="B11242">
        <v>9031001</v>
      </c>
      <c r="C11242" s="293">
        <v>81400000</v>
      </c>
      <c r="D11242">
        <f t="shared" si="350"/>
        <v>9001084</v>
      </c>
      <c r="E11242">
        <f t="shared" si="351"/>
        <v>9031001</v>
      </c>
    </row>
    <row r="11243" spans="1:5">
      <c r="A11243">
        <v>9001092</v>
      </c>
      <c r="B11243">
        <v>9031002</v>
      </c>
      <c r="C11243" s="293">
        <v>98200000</v>
      </c>
      <c r="D11243">
        <f t="shared" si="350"/>
        <v>9001092</v>
      </c>
      <c r="E11243">
        <f t="shared" si="351"/>
        <v>9031002</v>
      </c>
    </row>
    <row r="11244" spans="1:5">
      <c r="A11244">
        <v>9001005</v>
      </c>
      <c r="B11244">
        <v>9032001</v>
      </c>
      <c r="C11244" s="293">
        <v>53200000</v>
      </c>
      <c r="D11244">
        <f t="shared" si="350"/>
        <v>9001005</v>
      </c>
      <c r="E11244">
        <f t="shared" si="351"/>
        <v>9032001</v>
      </c>
    </row>
    <row r="11245" spans="1:5">
      <c r="A11245">
        <v>9001025</v>
      </c>
      <c r="B11245">
        <v>9032002</v>
      </c>
      <c r="C11245" s="293">
        <v>67900000</v>
      </c>
      <c r="D11245">
        <f t="shared" si="350"/>
        <v>9001025</v>
      </c>
      <c r="E11245">
        <f t="shared" si="351"/>
        <v>9032002</v>
      </c>
    </row>
    <row r="11246" spans="1:5">
      <c r="A11246">
        <v>9001043</v>
      </c>
      <c r="B11246">
        <v>9032003</v>
      </c>
      <c r="C11246" s="293">
        <v>71900000</v>
      </c>
      <c r="D11246">
        <f t="shared" si="350"/>
        <v>9001043</v>
      </c>
      <c r="E11246">
        <f t="shared" si="351"/>
        <v>9032003</v>
      </c>
    </row>
    <row r="11247" spans="1:5">
      <c r="A11247">
        <v>9001049</v>
      </c>
      <c r="B11247">
        <v>9032004</v>
      </c>
      <c r="C11247" s="293">
        <v>36400000</v>
      </c>
      <c r="D11247">
        <f t="shared" si="350"/>
        <v>9001049</v>
      </c>
      <c r="E11247">
        <f t="shared" si="351"/>
        <v>9032004</v>
      </c>
    </row>
    <row r="11248" spans="1:5">
      <c r="A11248">
        <v>9001050</v>
      </c>
      <c r="B11248">
        <v>9032005</v>
      </c>
      <c r="C11248" s="293">
        <v>38400000</v>
      </c>
      <c r="D11248">
        <f t="shared" si="350"/>
        <v>9001050</v>
      </c>
      <c r="E11248">
        <f t="shared" si="351"/>
        <v>9032005</v>
      </c>
    </row>
    <row r="11249" spans="1:5">
      <c r="A11249">
        <v>9001054</v>
      </c>
      <c r="B11249">
        <v>9032006</v>
      </c>
      <c r="C11249" s="293">
        <v>75800000</v>
      </c>
      <c r="D11249">
        <f t="shared" si="350"/>
        <v>9001054</v>
      </c>
      <c r="E11249">
        <f t="shared" si="351"/>
        <v>9032006</v>
      </c>
    </row>
    <row r="11250" spans="1:5">
      <c r="A11250">
        <v>9001055</v>
      </c>
      <c r="B11250">
        <v>9032007</v>
      </c>
      <c r="C11250" s="293">
        <v>33700000</v>
      </c>
      <c r="D11250">
        <f t="shared" si="350"/>
        <v>9001055</v>
      </c>
      <c r="E11250">
        <f t="shared" si="351"/>
        <v>9032007</v>
      </c>
    </row>
    <row r="11251" spans="1:5">
      <c r="A11251">
        <v>9001059</v>
      </c>
      <c r="B11251">
        <v>9032008</v>
      </c>
      <c r="C11251" s="293">
        <v>73700000</v>
      </c>
      <c r="D11251">
        <f t="shared" si="350"/>
        <v>9001059</v>
      </c>
      <c r="E11251">
        <f t="shared" si="351"/>
        <v>9032008</v>
      </c>
    </row>
    <row r="11252" spans="1:5">
      <c r="A11252">
        <v>9001073</v>
      </c>
      <c r="B11252">
        <v>9032009</v>
      </c>
      <c r="C11252" s="293">
        <v>162300000</v>
      </c>
      <c r="D11252">
        <f t="shared" si="350"/>
        <v>9001073</v>
      </c>
      <c r="E11252">
        <f t="shared" si="351"/>
        <v>9032009</v>
      </c>
    </row>
    <row r="11253" spans="1:5">
      <c r="A11253">
        <v>9001090</v>
      </c>
      <c r="B11253">
        <v>9032010</v>
      </c>
      <c r="C11253" s="293">
        <v>168800000</v>
      </c>
      <c r="D11253">
        <f t="shared" si="350"/>
        <v>9001090</v>
      </c>
      <c r="E11253">
        <f t="shared" si="351"/>
        <v>9032010</v>
      </c>
    </row>
    <row r="11254" spans="1:5">
      <c r="A11254">
        <v>9001093</v>
      </c>
      <c r="B11254">
        <v>9032011</v>
      </c>
      <c r="C11254" s="293">
        <v>93800000</v>
      </c>
      <c r="D11254">
        <f t="shared" si="350"/>
        <v>9001093</v>
      </c>
      <c r="E11254">
        <f t="shared" si="351"/>
        <v>9032011</v>
      </c>
    </row>
    <row r="11255" spans="1:5">
      <c r="A11255">
        <v>9001100</v>
      </c>
      <c r="B11255">
        <v>9032012</v>
      </c>
      <c r="C11255" s="293">
        <v>45400000</v>
      </c>
      <c r="D11255">
        <f t="shared" si="350"/>
        <v>9001100</v>
      </c>
      <c r="E11255">
        <f t="shared" si="351"/>
        <v>9032012</v>
      </c>
    </row>
    <row r="11256" spans="1:5">
      <c r="A11256">
        <v>9001110</v>
      </c>
      <c r="B11256">
        <v>9032013</v>
      </c>
      <c r="C11256" s="293">
        <v>90000000</v>
      </c>
      <c r="D11256">
        <f t="shared" si="350"/>
        <v>9001110</v>
      </c>
      <c r="E11256">
        <f t="shared" si="351"/>
        <v>9032013</v>
      </c>
    </row>
    <row r="11257" spans="1:5">
      <c r="A11257">
        <v>9001121</v>
      </c>
      <c r="B11257">
        <v>9032014</v>
      </c>
      <c r="C11257" s="293">
        <v>90400000</v>
      </c>
      <c r="D11257">
        <f t="shared" si="350"/>
        <v>9001121</v>
      </c>
      <c r="E11257">
        <f t="shared" si="351"/>
        <v>9032014</v>
      </c>
    </row>
    <row r="11258" spans="1:5">
      <c r="A11258">
        <v>9001123</v>
      </c>
      <c r="B11258">
        <v>9032015</v>
      </c>
      <c r="C11258" s="293">
        <v>55700000</v>
      </c>
      <c r="D11258">
        <f t="shared" si="350"/>
        <v>9001123</v>
      </c>
      <c r="E11258">
        <f t="shared" si="351"/>
        <v>9032015</v>
      </c>
    </row>
    <row r="11259" spans="1:5">
      <c r="A11259">
        <v>9001131</v>
      </c>
      <c r="B11259">
        <v>9032016</v>
      </c>
      <c r="C11259" s="293">
        <v>60400000</v>
      </c>
      <c r="D11259">
        <f t="shared" si="350"/>
        <v>9001131</v>
      </c>
      <c r="E11259">
        <f t="shared" si="351"/>
        <v>9032016</v>
      </c>
    </row>
    <row r="11260" spans="1:5">
      <c r="A11260">
        <v>9008176</v>
      </c>
      <c r="B11260">
        <v>9032017</v>
      </c>
      <c r="C11260" s="293">
        <v>100100000</v>
      </c>
      <c r="D11260">
        <f t="shared" si="350"/>
        <v>9008176</v>
      </c>
      <c r="E11260">
        <f t="shared" si="351"/>
        <v>9032017</v>
      </c>
    </row>
    <row r="11261" spans="1:5">
      <c r="A11261">
        <v>9001141</v>
      </c>
      <c r="B11261">
        <v>9032018</v>
      </c>
      <c r="C11261" s="293">
        <v>85600000</v>
      </c>
      <c r="D11261">
        <f t="shared" si="350"/>
        <v>9001141</v>
      </c>
      <c r="E11261">
        <f t="shared" si="351"/>
        <v>9032018</v>
      </c>
    </row>
    <row r="11262" spans="1:5">
      <c r="A11262">
        <v>9001142</v>
      </c>
      <c r="B11262">
        <v>9032019</v>
      </c>
      <c r="C11262" s="293">
        <v>98500000</v>
      </c>
      <c r="D11262">
        <f t="shared" si="350"/>
        <v>9001142</v>
      </c>
      <c r="E11262">
        <f t="shared" si="351"/>
        <v>9032019</v>
      </c>
    </row>
    <row r="11263" spans="1:5">
      <c r="A11263">
        <v>9001147</v>
      </c>
      <c r="B11263">
        <v>9032020</v>
      </c>
      <c r="C11263" s="293">
        <v>86900000</v>
      </c>
      <c r="D11263">
        <f t="shared" si="350"/>
        <v>9001147</v>
      </c>
      <c r="E11263">
        <f t="shared" si="351"/>
        <v>9032020</v>
      </c>
    </row>
    <row r="11264" spans="1:5">
      <c r="A11264">
        <v>9001148</v>
      </c>
      <c r="B11264">
        <v>9032021</v>
      </c>
      <c r="C11264" s="293">
        <v>79400000</v>
      </c>
      <c r="D11264">
        <f t="shared" si="350"/>
        <v>9001148</v>
      </c>
      <c r="E11264">
        <f t="shared" si="351"/>
        <v>9032021</v>
      </c>
    </row>
    <row r="11265" spans="1:5">
      <c r="A11265">
        <v>9001151</v>
      </c>
      <c r="B11265">
        <v>9032022</v>
      </c>
      <c r="C11265" s="293">
        <v>95900000</v>
      </c>
      <c r="D11265">
        <f t="shared" si="350"/>
        <v>9001151</v>
      </c>
      <c r="E11265">
        <f t="shared" si="351"/>
        <v>9032022</v>
      </c>
    </row>
    <row r="11266" spans="1:5">
      <c r="A11266">
        <v>9001157</v>
      </c>
      <c r="B11266">
        <v>9032023</v>
      </c>
      <c r="C11266" s="293">
        <v>266000000</v>
      </c>
      <c r="D11266">
        <f t="shared" si="350"/>
        <v>9001157</v>
      </c>
      <c r="E11266">
        <f t="shared" si="351"/>
        <v>9032023</v>
      </c>
    </row>
    <row r="11267" spans="1:5">
      <c r="A11267">
        <v>9001160</v>
      </c>
      <c r="B11267">
        <v>9032024</v>
      </c>
      <c r="C11267" s="293">
        <v>86900000</v>
      </c>
      <c r="D11267">
        <f t="shared" ref="D11267:D11330" si="352">+A11267*1</f>
        <v>9001160</v>
      </c>
      <c r="E11267">
        <f t="shared" ref="E11267:E11330" si="353">+B11267*1</f>
        <v>9032024</v>
      </c>
    </row>
    <row r="11268" spans="1:5">
      <c r="A11268">
        <v>9001161</v>
      </c>
      <c r="B11268">
        <v>9032025</v>
      </c>
      <c r="C11268" s="293">
        <v>98500000</v>
      </c>
      <c r="D11268">
        <f t="shared" si="352"/>
        <v>9001161</v>
      </c>
      <c r="E11268">
        <f t="shared" si="353"/>
        <v>9032025</v>
      </c>
    </row>
    <row r="11269" spans="1:5">
      <c r="A11269">
        <v>9001010</v>
      </c>
      <c r="B11269">
        <v>9033001</v>
      </c>
      <c r="C11269" s="293">
        <v>70600000</v>
      </c>
      <c r="D11269">
        <f t="shared" si="352"/>
        <v>9001010</v>
      </c>
      <c r="E11269">
        <f t="shared" si="353"/>
        <v>9033001</v>
      </c>
    </row>
    <row r="11270" spans="1:5">
      <c r="A11270">
        <v>9001021</v>
      </c>
      <c r="B11270">
        <v>9033002</v>
      </c>
      <c r="C11270" s="293">
        <v>24700000</v>
      </c>
      <c r="D11270">
        <f t="shared" si="352"/>
        <v>9001021</v>
      </c>
      <c r="E11270">
        <f t="shared" si="353"/>
        <v>9033002</v>
      </c>
    </row>
    <row r="11271" spans="1:5">
      <c r="A11271">
        <v>9001022</v>
      </c>
      <c r="B11271">
        <v>9033003</v>
      </c>
      <c r="C11271" s="293">
        <v>89500000</v>
      </c>
      <c r="D11271">
        <f t="shared" si="352"/>
        <v>9001022</v>
      </c>
      <c r="E11271">
        <f t="shared" si="353"/>
        <v>9033003</v>
      </c>
    </row>
    <row r="11272" spans="1:5">
      <c r="A11272">
        <v>9001026</v>
      </c>
      <c r="B11272">
        <v>9033004</v>
      </c>
      <c r="C11272" s="293">
        <v>71000000</v>
      </c>
      <c r="D11272">
        <f t="shared" si="352"/>
        <v>9001026</v>
      </c>
      <c r="E11272">
        <f t="shared" si="353"/>
        <v>9033004</v>
      </c>
    </row>
    <row r="11273" spans="1:5">
      <c r="A11273">
        <v>9001027</v>
      </c>
      <c r="B11273">
        <v>9033005</v>
      </c>
      <c r="C11273" s="293">
        <v>42200000</v>
      </c>
      <c r="D11273">
        <f t="shared" si="352"/>
        <v>9001027</v>
      </c>
      <c r="E11273">
        <f t="shared" si="353"/>
        <v>9033005</v>
      </c>
    </row>
    <row r="11274" spans="1:5">
      <c r="A11274">
        <v>9001028</v>
      </c>
      <c r="B11274">
        <v>9033006</v>
      </c>
      <c r="C11274" s="293">
        <v>66600000</v>
      </c>
      <c r="D11274">
        <f t="shared" si="352"/>
        <v>9001028</v>
      </c>
      <c r="E11274">
        <f t="shared" si="353"/>
        <v>9033006</v>
      </c>
    </row>
    <row r="11275" spans="1:5">
      <c r="A11275">
        <v>9001029</v>
      </c>
      <c r="B11275">
        <v>9033007</v>
      </c>
      <c r="C11275" s="293">
        <v>66800000</v>
      </c>
      <c r="D11275">
        <f t="shared" si="352"/>
        <v>9001029</v>
      </c>
      <c r="E11275">
        <f t="shared" si="353"/>
        <v>9033007</v>
      </c>
    </row>
    <row r="11276" spans="1:5">
      <c r="A11276">
        <v>9001030</v>
      </c>
      <c r="B11276">
        <v>9033008</v>
      </c>
      <c r="C11276" s="293">
        <v>44500000</v>
      </c>
      <c r="D11276">
        <f t="shared" si="352"/>
        <v>9001030</v>
      </c>
      <c r="E11276">
        <f t="shared" si="353"/>
        <v>9033008</v>
      </c>
    </row>
    <row r="11277" spans="1:5">
      <c r="A11277">
        <v>9001032</v>
      </c>
      <c r="B11277">
        <v>9033009</v>
      </c>
      <c r="C11277" s="293">
        <v>55100000</v>
      </c>
      <c r="D11277">
        <f t="shared" si="352"/>
        <v>9001032</v>
      </c>
      <c r="E11277">
        <f t="shared" si="353"/>
        <v>9033009</v>
      </c>
    </row>
    <row r="11278" spans="1:5">
      <c r="A11278">
        <v>9001033</v>
      </c>
      <c r="B11278">
        <v>9033010</v>
      </c>
      <c r="C11278" s="293">
        <v>75900000</v>
      </c>
      <c r="D11278">
        <f t="shared" si="352"/>
        <v>9001033</v>
      </c>
      <c r="E11278">
        <f t="shared" si="353"/>
        <v>9033010</v>
      </c>
    </row>
    <row r="11279" spans="1:5">
      <c r="A11279">
        <v>9001035</v>
      </c>
      <c r="B11279">
        <v>9033011</v>
      </c>
      <c r="C11279" s="293">
        <v>24100000</v>
      </c>
      <c r="D11279">
        <f t="shared" si="352"/>
        <v>9001035</v>
      </c>
      <c r="E11279">
        <f t="shared" si="353"/>
        <v>9033011</v>
      </c>
    </row>
    <row r="11280" spans="1:5">
      <c r="A11280">
        <v>9001038</v>
      </c>
      <c r="B11280">
        <v>9033012</v>
      </c>
      <c r="C11280" s="293">
        <v>68300000</v>
      </c>
      <c r="D11280">
        <f t="shared" si="352"/>
        <v>9001038</v>
      </c>
      <c r="E11280">
        <f t="shared" si="353"/>
        <v>9033012</v>
      </c>
    </row>
    <row r="11281" spans="1:5">
      <c r="A11281">
        <v>9001040</v>
      </c>
      <c r="B11281">
        <v>9033013</v>
      </c>
      <c r="C11281" s="293">
        <v>69500000</v>
      </c>
      <c r="D11281">
        <f t="shared" si="352"/>
        <v>9001040</v>
      </c>
      <c r="E11281">
        <f t="shared" si="353"/>
        <v>9033013</v>
      </c>
    </row>
    <row r="11282" spans="1:5">
      <c r="A11282">
        <v>9001041</v>
      </c>
      <c r="B11282">
        <v>9033014</v>
      </c>
      <c r="C11282" s="293">
        <v>58400000</v>
      </c>
      <c r="D11282">
        <f t="shared" si="352"/>
        <v>9001041</v>
      </c>
      <c r="E11282">
        <f t="shared" si="353"/>
        <v>9033014</v>
      </c>
    </row>
    <row r="11283" spans="1:5">
      <c r="A11283">
        <v>9001044</v>
      </c>
      <c r="B11283">
        <v>9033015</v>
      </c>
      <c r="C11283" s="293">
        <v>79300000</v>
      </c>
      <c r="D11283">
        <f t="shared" si="352"/>
        <v>9001044</v>
      </c>
      <c r="E11283">
        <f t="shared" si="353"/>
        <v>9033015</v>
      </c>
    </row>
    <row r="11284" spans="1:5">
      <c r="A11284">
        <v>9001045</v>
      </c>
      <c r="B11284">
        <v>9033016</v>
      </c>
      <c r="C11284" s="293">
        <v>98400000</v>
      </c>
      <c r="D11284">
        <f t="shared" si="352"/>
        <v>9001045</v>
      </c>
      <c r="E11284">
        <f t="shared" si="353"/>
        <v>9033016</v>
      </c>
    </row>
    <row r="11285" spans="1:5">
      <c r="A11285">
        <v>9001046</v>
      </c>
      <c r="B11285">
        <v>9033017</v>
      </c>
      <c r="C11285" s="293">
        <v>57400000</v>
      </c>
      <c r="D11285">
        <f t="shared" si="352"/>
        <v>9001046</v>
      </c>
      <c r="E11285">
        <f t="shared" si="353"/>
        <v>9033017</v>
      </c>
    </row>
    <row r="11286" spans="1:5">
      <c r="A11286">
        <v>9001047</v>
      </c>
      <c r="B11286">
        <v>9033018</v>
      </c>
      <c r="C11286" s="293">
        <v>56600000</v>
      </c>
      <c r="D11286">
        <f t="shared" si="352"/>
        <v>9001047</v>
      </c>
      <c r="E11286">
        <f t="shared" si="353"/>
        <v>9033018</v>
      </c>
    </row>
    <row r="11287" spans="1:5">
      <c r="A11287">
        <v>9001048</v>
      </c>
      <c r="B11287">
        <v>9033019</v>
      </c>
      <c r="C11287" s="293">
        <v>57000000</v>
      </c>
      <c r="D11287">
        <f t="shared" si="352"/>
        <v>9001048</v>
      </c>
      <c r="E11287">
        <f t="shared" si="353"/>
        <v>9033019</v>
      </c>
    </row>
    <row r="11288" spans="1:5">
      <c r="A11288">
        <v>9001052</v>
      </c>
      <c r="B11288">
        <v>9033020</v>
      </c>
      <c r="C11288" s="293">
        <v>81900000</v>
      </c>
      <c r="D11288">
        <f t="shared" si="352"/>
        <v>9001052</v>
      </c>
      <c r="E11288">
        <f t="shared" si="353"/>
        <v>9033020</v>
      </c>
    </row>
    <row r="11289" spans="1:5">
      <c r="A11289">
        <v>9001056</v>
      </c>
      <c r="B11289">
        <v>9033021</v>
      </c>
      <c r="C11289" s="293">
        <v>68900000</v>
      </c>
      <c r="D11289">
        <f t="shared" si="352"/>
        <v>9001056</v>
      </c>
      <c r="E11289">
        <f t="shared" si="353"/>
        <v>9033021</v>
      </c>
    </row>
    <row r="11290" spans="1:5">
      <c r="A11290">
        <v>9001057</v>
      </c>
      <c r="B11290">
        <v>9033022</v>
      </c>
      <c r="C11290" s="293">
        <v>81100000</v>
      </c>
      <c r="D11290">
        <f t="shared" si="352"/>
        <v>9001057</v>
      </c>
      <c r="E11290">
        <f t="shared" si="353"/>
        <v>9033022</v>
      </c>
    </row>
    <row r="11291" spans="1:5">
      <c r="A11291">
        <v>9001060</v>
      </c>
      <c r="B11291">
        <v>9033023</v>
      </c>
      <c r="C11291" s="293">
        <v>71300000</v>
      </c>
      <c r="D11291">
        <f t="shared" si="352"/>
        <v>9001060</v>
      </c>
      <c r="E11291">
        <f t="shared" si="353"/>
        <v>9033023</v>
      </c>
    </row>
    <row r="11292" spans="1:5">
      <c r="A11292">
        <v>9001065</v>
      </c>
      <c r="B11292">
        <v>9033024</v>
      </c>
      <c r="C11292" s="293">
        <v>83900000</v>
      </c>
      <c r="D11292">
        <f t="shared" si="352"/>
        <v>9001065</v>
      </c>
      <c r="E11292">
        <f t="shared" si="353"/>
        <v>9033024</v>
      </c>
    </row>
    <row r="11293" spans="1:5">
      <c r="A11293">
        <v>9001066</v>
      </c>
      <c r="B11293">
        <v>9033025</v>
      </c>
      <c r="C11293" s="293">
        <v>83600000</v>
      </c>
      <c r="D11293">
        <f t="shared" si="352"/>
        <v>9001066</v>
      </c>
      <c r="E11293">
        <f t="shared" si="353"/>
        <v>9033025</v>
      </c>
    </row>
    <row r="11294" spans="1:5">
      <c r="A11294">
        <v>9001067</v>
      </c>
      <c r="B11294">
        <v>9033026</v>
      </c>
      <c r="C11294" s="293">
        <v>89600000</v>
      </c>
      <c r="D11294">
        <f t="shared" si="352"/>
        <v>9001067</v>
      </c>
      <c r="E11294">
        <f t="shared" si="353"/>
        <v>9033026</v>
      </c>
    </row>
    <row r="11295" spans="1:5">
      <c r="A11295">
        <v>9001068</v>
      </c>
      <c r="B11295">
        <v>9033027</v>
      </c>
      <c r="C11295" s="293">
        <v>92700000</v>
      </c>
      <c r="D11295">
        <f t="shared" si="352"/>
        <v>9001068</v>
      </c>
      <c r="E11295">
        <f t="shared" si="353"/>
        <v>9033027</v>
      </c>
    </row>
    <row r="11296" spans="1:5">
      <c r="A11296">
        <v>9001069</v>
      </c>
      <c r="B11296">
        <v>9033028</v>
      </c>
      <c r="C11296" s="293">
        <v>83300000</v>
      </c>
      <c r="D11296">
        <f t="shared" si="352"/>
        <v>9001069</v>
      </c>
      <c r="E11296">
        <f t="shared" si="353"/>
        <v>9033028</v>
      </c>
    </row>
    <row r="11297" spans="1:5">
      <c r="A11297">
        <v>9001070</v>
      </c>
      <c r="B11297">
        <v>9033029</v>
      </c>
      <c r="C11297" s="293">
        <v>91700000</v>
      </c>
      <c r="D11297">
        <f t="shared" si="352"/>
        <v>9001070</v>
      </c>
      <c r="E11297">
        <f t="shared" si="353"/>
        <v>9033029</v>
      </c>
    </row>
    <row r="11298" spans="1:5">
      <c r="A11298">
        <v>9001072</v>
      </c>
      <c r="B11298">
        <v>9033030</v>
      </c>
      <c r="C11298" s="293">
        <v>97000000</v>
      </c>
      <c r="D11298">
        <f t="shared" si="352"/>
        <v>9001072</v>
      </c>
      <c r="E11298">
        <f t="shared" si="353"/>
        <v>9033030</v>
      </c>
    </row>
    <row r="11299" spans="1:5">
      <c r="A11299">
        <v>9001074</v>
      </c>
      <c r="B11299">
        <v>9033031</v>
      </c>
      <c r="C11299" s="293">
        <v>93700000</v>
      </c>
      <c r="D11299">
        <f t="shared" si="352"/>
        <v>9001074</v>
      </c>
      <c r="E11299">
        <f t="shared" si="353"/>
        <v>9033031</v>
      </c>
    </row>
    <row r="11300" spans="1:5">
      <c r="A11300">
        <v>9001076</v>
      </c>
      <c r="B11300">
        <v>9033032</v>
      </c>
      <c r="C11300" s="293">
        <v>83600000</v>
      </c>
      <c r="D11300">
        <f t="shared" si="352"/>
        <v>9001076</v>
      </c>
      <c r="E11300">
        <f t="shared" si="353"/>
        <v>9033032</v>
      </c>
    </row>
    <row r="11301" spans="1:5">
      <c r="A11301">
        <v>9001080</v>
      </c>
      <c r="B11301">
        <v>9033033</v>
      </c>
      <c r="C11301" s="293">
        <v>84100000</v>
      </c>
      <c r="D11301">
        <f t="shared" si="352"/>
        <v>9001080</v>
      </c>
      <c r="E11301">
        <f t="shared" si="353"/>
        <v>9033033</v>
      </c>
    </row>
    <row r="11302" spans="1:5">
      <c r="A11302">
        <v>9001086</v>
      </c>
      <c r="B11302">
        <v>9033034</v>
      </c>
      <c r="C11302" s="293">
        <v>74400000</v>
      </c>
      <c r="D11302">
        <f t="shared" si="352"/>
        <v>9001086</v>
      </c>
      <c r="E11302">
        <f t="shared" si="353"/>
        <v>9033034</v>
      </c>
    </row>
    <row r="11303" spans="1:5">
      <c r="A11303">
        <v>9001089</v>
      </c>
      <c r="B11303">
        <v>9033035</v>
      </c>
      <c r="C11303" s="293">
        <v>45000000</v>
      </c>
      <c r="D11303">
        <f t="shared" si="352"/>
        <v>9001089</v>
      </c>
      <c r="E11303">
        <f t="shared" si="353"/>
        <v>9033035</v>
      </c>
    </row>
    <row r="11304" spans="1:5">
      <c r="A11304">
        <v>9001091</v>
      </c>
      <c r="B11304">
        <v>9033036</v>
      </c>
      <c r="C11304" s="293">
        <v>21400000</v>
      </c>
      <c r="D11304">
        <f t="shared" si="352"/>
        <v>9001091</v>
      </c>
      <c r="E11304">
        <f t="shared" si="353"/>
        <v>9033036</v>
      </c>
    </row>
    <row r="11305" spans="1:5">
      <c r="A11305">
        <v>9001095</v>
      </c>
      <c r="B11305">
        <v>9033037</v>
      </c>
      <c r="C11305" s="293">
        <v>66200000</v>
      </c>
      <c r="D11305">
        <f t="shared" si="352"/>
        <v>9001095</v>
      </c>
      <c r="E11305">
        <f t="shared" si="353"/>
        <v>9033037</v>
      </c>
    </row>
    <row r="11306" spans="1:5">
      <c r="A11306">
        <v>9001096</v>
      </c>
      <c r="B11306">
        <v>9033038</v>
      </c>
      <c r="C11306" s="293">
        <v>136400000</v>
      </c>
      <c r="D11306">
        <f t="shared" si="352"/>
        <v>9001096</v>
      </c>
      <c r="E11306">
        <f t="shared" si="353"/>
        <v>9033038</v>
      </c>
    </row>
    <row r="11307" spans="1:5">
      <c r="A11307">
        <v>9001097</v>
      </c>
      <c r="B11307">
        <v>9033039</v>
      </c>
      <c r="C11307" s="293">
        <v>52600000</v>
      </c>
      <c r="D11307">
        <f t="shared" si="352"/>
        <v>9001097</v>
      </c>
      <c r="E11307">
        <f t="shared" si="353"/>
        <v>9033039</v>
      </c>
    </row>
    <row r="11308" spans="1:5">
      <c r="A11308">
        <v>9001098</v>
      </c>
      <c r="B11308">
        <v>9033040</v>
      </c>
      <c r="C11308" s="293">
        <v>82000000</v>
      </c>
      <c r="D11308">
        <f t="shared" si="352"/>
        <v>9001098</v>
      </c>
      <c r="E11308">
        <f t="shared" si="353"/>
        <v>9033040</v>
      </c>
    </row>
    <row r="11309" spans="1:5">
      <c r="A11309">
        <v>9001099</v>
      </c>
      <c r="B11309">
        <v>9033041</v>
      </c>
      <c r="C11309" s="293">
        <v>90000000</v>
      </c>
      <c r="D11309">
        <f t="shared" si="352"/>
        <v>9001099</v>
      </c>
      <c r="E11309">
        <f t="shared" si="353"/>
        <v>9033041</v>
      </c>
    </row>
    <row r="11310" spans="1:5">
      <c r="A11310">
        <v>9001101</v>
      </c>
      <c r="B11310">
        <v>9033042</v>
      </c>
      <c r="C11310" s="293">
        <v>83100000</v>
      </c>
      <c r="D11310">
        <f t="shared" si="352"/>
        <v>9001101</v>
      </c>
      <c r="E11310">
        <f t="shared" si="353"/>
        <v>9033042</v>
      </c>
    </row>
    <row r="11311" spans="1:5">
      <c r="A11311">
        <v>9001102</v>
      </c>
      <c r="B11311">
        <v>9033043</v>
      </c>
      <c r="C11311" s="293">
        <v>88500000</v>
      </c>
      <c r="D11311">
        <f t="shared" si="352"/>
        <v>9001102</v>
      </c>
      <c r="E11311">
        <f t="shared" si="353"/>
        <v>9033043</v>
      </c>
    </row>
    <row r="11312" spans="1:5">
      <c r="A11312">
        <v>9001103</v>
      </c>
      <c r="B11312">
        <v>9033044</v>
      </c>
      <c r="C11312" s="293">
        <v>91200000</v>
      </c>
      <c r="D11312">
        <f t="shared" si="352"/>
        <v>9001103</v>
      </c>
      <c r="E11312">
        <f t="shared" si="353"/>
        <v>9033044</v>
      </c>
    </row>
    <row r="11313" spans="1:5">
      <c r="A11313">
        <v>9001104</v>
      </c>
      <c r="B11313">
        <v>9033045</v>
      </c>
      <c r="C11313" s="293">
        <v>95500000</v>
      </c>
      <c r="D11313">
        <f t="shared" si="352"/>
        <v>9001104</v>
      </c>
      <c r="E11313">
        <f t="shared" si="353"/>
        <v>9033045</v>
      </c>
    </row>
    <row r="11314" spans="1:5">
      <c r="A11314">
        <v>9001105</v>
      </c>
      <c r="B11314">
        <v>9033046</v>
      </c>
      <c r="C11314" s="293">
        <v>98100000</v>
      </c>
      <c r="D11314">
        <f t="shared" si="352"/>
        <v>9001105</v>
      </c>
      <c r="E11314">
        <f t="shared" si="353"/>
        <v>9033046</v>
      </c>
    </row>
    <row r="11315" spans="1:5">
      <c r="A11315">
        <v>9001106</v>
      </c>
      <c r="B11315">
        <v>9033047</v>
      </c>
      <c r="C11315" s="293">
        <v>56900000</v>
      </c>
      <c r="D11315">
        <f t="shared" si="352"/>
        <v>9001106</v>
      </c>
      <c r="E11315">
        <f t="shared" si="353"/>
        <v>9033047</v>
      </c>
    </row>
    <row r="11316" spans="1:5">
      <c r="A11316">
        <v>9001107</v>
      </c>
      <c r="B11316">
        <v>9033048</v>
      </c>
      <c r="C11316" s="293">
        <v>26300000</v>
      </c>
      <c r="D11316">
        <f t="shared" si="352"/>
        <v>9001107</v>
      </c>
      <c r="E11316">
        <f t="shared" si="353"/>
        <v>9033048</v>
      </c>
    </row>
    <row r="11317" spans="1:5">
      <c r="A11317">
        <v>9001108</v>
      </c>
      <c r="B11317">
        <v>9033049</v>
      </c>
      <c r="C11317" s="293">
        <v>87600000</v>
      </c>
      <c r="D11317">
        <f t="shared" si="352"/>
        <v>9001108</v>
      </c>
      <c r="E11317">
        <f t="shared" si="353"/>
        <v>9033049</v>
      </c>
    </row>
    <row r="11318" spans="1:5">
      <c r="A11318">
        <v>9001109</v>
      </c>
      <c r="B11318">
        <v>9033050</v>
      </c>
      <c r="C11318" s="293">
        <v>107000000</v>
      </c>
      <c r="D11318">
        <f t="shared" si="352"/>
        <v>9001109</v>
      </c>
      <c r="E11318">
        <f t="shared" si="353"/>
        <v>9033050</v>
      </c>
    </row>
    <row r="11319" spans="1:5">
      <c r="A11319">
        <v>9001111</v>
      </c>
      <c r="B11319">
        <v>9033051</v>
      </c>
      <c r="C11319" s="293">
        <v>99000000</v>
      </c>
      <c r="D11319">
        <f t="shared" si="352"/>
        <v>9001111</v>
      </c>
      <c r="E11319">
        <f t="shared" si="353"/>
        <v>9033051</v>
      </c>
    </row>
    <row r="11320" spans="1:5">
      <c r="A11320">
        <v>9001112</v>
      </c>
      <c r="B11320">
        <v>9033052</v>
      </c>
      <c r="C11320" s="293">
        <v>116000000</v>
      </c>
      <c r="D11320">
        <f t="shared" si="352"/>
        <v>9001112</v>
      </c>
      <c r="E11320">
        <f t="shared" si="353"/>
        <v>9033052</v>
      </c>
    </row>
    <row r="11321" spans="1:5">
      <c r="A11321">
        <v>9001114</v>
      </c>
      <c r="B11321">
        <v>9033053</v>
      </c>
      <c r="C11321" s="293">
        <v>28600000</v>
      </c>
      <c r="D11321">
        <f t="shared" si="352"/>
        <v>9001114</v>
      </c>
      <c r="E11321">
        <f t="shared" si="353"/>
        <v>9033053</v>
      </c>
    </row>
    <row r="11322" spans="1:5">
      <c r="A11322">
        <v>9001115</v>
      </c>
      <c r="B11322">
        <v>9033054</v>
      </c>
      <c r="C11322" s="293">
        <v>68200000</v>
      </c>
      <c r="D11322">
        <f t="shared" si="352"/>
        <v>9001115</v>
      </c>
      <c r="E11322">
        <f t="shared" si="353"/>
        <v>9033054</v>
      </c>
    </row>
    <row r="11323" spans="1:5">
      <c r="A11323">
        <v>9001116</v>
      </c>
      <c r="B11323">
        <v>9033055</v>
      </c>
      <c r="C11323" s="293">
        <v>70900000</v>
      </c>
      <c r="D11323">
        <f t="shared" si="352"/>
        <v>9001116</v>
      </c>
      <c r="E11323">
        <f t="shared" si="353"/>
        <v>9033055</v>
      </c>
    </row>
    <row r="11324" spans="1:5">
      <c r="A11324">
        <v>9001117</v>
      </c>
      <c r="B11324">
        <v>9033056</v>
      </c>
      <c r="C11324" s="293">
        <v>93300000</v>
      </c>
      <c r="D11324">
        <f t="shared" si="352"/>
        <v>9001117</v>
      </c>
      <c r="E11324">
        <f t="shared" si="353"/>
        <v>9033056</v>
      </c>
    </row>
    <row r="11325" spans="1:5">
      <c r="A11325">
        <v>9001118</v>
      </c>
      <c r="B11325">
        <v>9033057</v>
      </c>
      <c r="C11325" s="293">
        <v>85700000</v>
      </c>
      <c r="D11325">
        <f t="shared" si="352"/>
        <v>9001118</v>
      </c>
      <c r="E11325">
        <f t="shared" si="353"/>
        <v>9033057</v>
      </c>
    </row>
    <row r="11326" spans="1:5">
      <c r="A11326">
        <v>9001119</v>
      </c>
      <c r="B11326">
        <v>9033058</v>
      </c>
      <c r="C11326" s="293">
        <v>90000000</v>
      </c>
      <c r="D11326">
        <f t="shared" si="352"/>
        <v>9001119</v>
      </c>
      <c r="E11326">
        <f t="shared" si="353"/>
        <v>9033058</v>
      </c>
    </row>
    <row r="11327" spans="1:5">
      <c r="A11327">
        <v>9001120</v>
      </c>
      <c r="B11327">
        <v>9033059</v>
      </c>
      <c r="C11327" s="293">
        <v>95600000</v>
      </c>
      <c r="D11327">
        <f t="shared" si="352"/>
        <v>9001120</v>
      </c>
      <c r="E11327">
        <f t="shared" si="353"/>
        <v>9033059</v>
      </c>
    </row>
    <row r="11328" spans="1:5">
      <c r="A11328">
        <v>9001122</v>
      </c>
      <c r="B11328">
        <v>9033060</v>
      </c>
      <c r="C11328" s="293">
        <v>53400000</v>
      </c>
      <c r="D11328">
        <f t="shared" si="352"/>
        <v>9001122</v>
      </c>
      <c r="E11328">
        <f t="shared" si="353"/>
        <v>9033060</v>
      </c>
    </row>
    <row r="11329" spans="1:5">
      <c r="A11329">
        <v>9001124</v>
      </c>
      <c r="B11329">
        <v>9033061</v>
      </c>
      <c r="C11329" s="293">
        <v>92200000</v>
      </c>
      <c r="D11329">
        <f t="shared" si="352"/>
        <v>9001124</v>
      </c>
      <c r="E11329">
        <f t="shared" si="353"/>
        <v>9033061</v>
      </c>
    </row>
    <row r="11330" spans="1:5">
      <c r="A11330">
        <v>9001125</v>
      </c>
      <c r="B11330">
        <v>9033062</v>
      </c>
      <c r="C11330" s="293">
        <v>96600000</v>
      </c>
      <c r="D11330">
        <f t="shared" si="352"/>
        <v>9001125</v>
      </c>
      <c r="E11330">
        <f t="shared" si="353"/>
        <v>9033062</v>
      </c>
    </row>
    <row r="11331" spans="1:5">
      <c r="A11331">
        <v>9001126</v>
      </c>
      <c r="B11331">
        <v>9033063</v>
      </c>
      <c r="C11331" s="293">
        <v>94800000</v>
      </c>
      <c r="D11331">
        <f t="shared" ref="D11331:D11394" si="354">+A11331*1</f>
        <v>9001126</v>
      </c>
      <c r="E11331">
        <f t="shared" ref="E11331:E11394" si="355">+B11331*1</f>
        <v>9033063</v>
      </c>
    </row>
    <row r="11332" spans="1:5">
      <c r="A11332">
        <v>9001127</v>
      </c>
      <c r="B11332">
        <v>9033064</v>
      </c>
      <c r="C11332" s="293">
        <v>91700000</v>
      </c>
      <c r="D11332">
        <f t="shared" si="354"/>
        <v>9001127</v>
      </c>
      <c r="E11332">
        <f t="shared" si="355"/>
        <v>9033064</v>
      </c>
    </row>
    <row r="11333" spans="1:5">
      <c r="A11333">
        <v>9001128</v>
      </c>
      <c r="B11333">
        <v>9033065</v>
      </c>
      <c r="C11333" s="293">
        <v>96100000</v>
      </c>
      <c r="D11333">
        <f t="shared" si="354"/>
        <v>9001128</v>
      </c>
      <c r="E11333">
        <f t="shared" si="355"/>
        <v>9033065</v>
      </c>
    </row>
    <row r="11334" spans="1:5">
      <c r="A11334">
        <v>9001129</v>
      </c>
      <c r="B11334">
        <v>9033066</v>
      </c>
      <c r="C11334" s="293">
        <v>101900000</v>
      </c>
      <c r="D11334">
        <f t="shared" si="354"/>
        <v>9001129</v>
      </c>
      <c r="E11334">
        <f t="shared" si="355"/>
        <v>9033066</v>
      </c>
    </row>
    <row r="11335" spans="1:5">
      <c r="A11335">
        <v>9001130</v>
      </c>
      <c r="B11335">
        <v>9033067</v>
      </c>
      <c r="C11335" s="293">
        <v>85100000</v>
      </c>
      <c r="D11335">
        <f t="shared" si="354"/>
        <v>9001130</v>
      </c>
      <c r="E11335">
        <f t="shared" si="355"/>
        <v>9033067</v>
      </c>
    </row>
    <row r="11336" spans="1:5">
      <c r="A11336">
        <v>9001132</v>
      </c>
      <c r="B11336">
        <v>9033068</v>
      </c>
      <c r="C11336" s="293">
        <v>84900000</v>
      </c>
      <c r="D11336">
        <f t="shared" si="354"/>
        <v>9001132</v>
      </c>
      <c r="E11336">
        <f t="shared" si="355"/>
        <v>9033068</v>
      </c>
    </row>
    <row r="11337" spans="1:5">
      <c r="A11337">
        <v>9001133</v>
      </c>
      <c r="B11337">
        <v>9033069</v>
      </c>
      <c r="C11337" s="293">
        <v>150200000</v>
      </c>
      <c r="D11337">
        <f t="shared" si="354"/>
        <v>9001133</v>
      </c>
      <c r="E11337">
        <f t="shared" si="355"/>
        <v>9033069</v>
      </c>
    </row>
    <row r="11338" spans="1:5">
      <c r="A11338">
        <v>9001134</v>
      </c>
      <c r="B11338">
        <v>9033070</v>
      </c>
      <c r="C11338" s="293">
        <v>131200000</v>
      </c>
      <c r="D11338">
        <f t="shared" si="354"/>
        <v>9001134</v>
      </c>
      <c r="E11338">
        <f t="shared" si="355"/>
        <v>9033070</v>
      </c>
    </row>
    <row r="11339" spans="1:5">
      <c r="A11339">
        <v>9001135</v>
      </c>
      <c r="B11339">
        <v>9033071</v>
      </c>
      <c r="C11339" s="293">
        <v>104800000</v>
      </c>
      <c r="D11339">
        <f t="shared" si="354"/>
        <v>9001135</v>
      </c>
      <c r="E11339">
        <f t="shared" si="355"/>
        <v>9033071</v>
      </c>
    </row>
    <row r="11340" spans="1:5">
      <c r="A11340">
        <v>9001136</v>
      </c>
      <c r="B11340">
        <v>9033072</v>
      </c>
      <c r="C11340" s="293">
        <v>96600000</v>
      </c>
      <c r="D11340">
        <f t="shared" si="354"/>
        <v>9001136</v>
      </c>
      <c r="E11340">
        <f t="shared" si="355"/>
        <v>9033072</v>
      </c>
    </row>
    <row r="11341" spans="1:5">
      <c r="A11341">
        <v>9001137</v>
      </c>
      <c r="B11341">
        <v>9033073</v>
      </c>
      <c r="C11341" s="293">
        <v>101700000</v>
      </c>
      <c r="D11341">
        <f t="shared" si="354"/>
        <v>9001137</v>
      </c>
      <c r="E11341">
        <f t="shared" si="355"/>
        <v>9033073</v>
      </c>
    </row>
    <row r="11342" spans="1:5">
      <c r="A11342">
        <v>9001138</v>
      </c>
      <c r="B11342">
        <v>9033074</v>
      </c>
      <c r="C11342" s="293">
        <v>101400000</v>
      </c>
      <c r="D11342">
        <f t="shared" si="354"/>
        <v>9001138</v>
      </c>
      <c r="E11342">
        <f t="shared" si="355"/>
        <v>9033074</v>
      </c>
    </row>
    <row r="11343" spans="1:5">
      <c r="A11343">
        <v>9001139</v>
      </c>
      <c r="B11343">
        <v>9033075</v>
      </c>
      <c r="C11343" s="293">
        <v>109600000</v>
      </c>
      <c r="D11343">
        <f t="shared" si="354"/>
        <v>9001139</v>
      </c>
      <c r="E11343">
        <f t="shared" si="355"/>
        <v>9033075</v>
      </c>
    </row>
    <row r="11344" spans="1:5">
      <c r="A11344">
        <v>9001140</v>
      </c>
      <c r="B11344">
        <v>9033076</v>
      </c>
      <c r="C11344" s="293">
        <v>115600000</v>
      </c>
      <c r="D11344">
        <f t="shared" si="354"/>
        <v>9001140</v>
      </c>
      <c r="E11344">
        <f t="shared" si="355"/>
        <v>9033076</v>
      </c>
    </row>
    <row r="11345" spans="1:5">
      <c r="A11345">
        <v>9001143</v>
      </c>
      <c r="B11345">
        <v>9033077</v>
      </c>
      <c r="C11345" s="293">
        <v>123300000</v>
      </c>
      <c r="D11345">
        <f t="shared" si="354"/>
        <v>9001143</v>
      </c>
      <c r="E11345">
        <f t="shared" si="355"/>
        <v>9033077</v>
      </c>
    </row>
    <row r="11346" spans="1:5">
      <c r="A11346">
        <v>9001144</v>
      </c>
      <c r="B11346">
        <v>9033078</v>
      </c>
      <c r="C11346" s="293">
        <v>121500000</v>
      </c>
      <c r="D11346">
        <f t="shared" si="354"/>
        <v>9001144</v>
      </c>
      <c r="E11346">
        <f t="shared" si="355"/>
        <v>9033078</v>
      </c>
    </row>
    <row r="11347" spans="1:5">
      <c r="A11347">
        <v>9001145</v>
      </c>
      <c r="B11347">
        <v>9033079</v>
      </c>
      <c r="C11347" s="293">
        <v>120900000</v>
      </c>
      <c r="D11347">
        <f t="shared" si="354"/>
        <v>9001145</v>
      </c>
      <c r="E11347">
        <f t="shared" si="355"/>
        <v>9033079</v>
      </c>
    </row>
    <row r="11348" spans="1:5">
      <c r="A11348">
        <v>9001146</v>
      </c>
      <c r="B11348">
        <v>9033080</v>
      </c>
      <c r="C11348" s="293">
        <v>131500000</v>
      </c>
      <c r="D11348">
        <f t="shared" si="354"/>
        <v>9001146</v>
      </c>
      <c r="E11348">
        <f t="shared" si="355"/>
        <v>9033080</v>
      </c>
    </row>
    <row r="11349" spans="1:5">
      <c r="A11349">
        <v>9001149</v>
      </c>
      <c r="B11349">
        <v>9033081</v>
      </c>
      <c r="C11349" s="293">
        <v>97500000</v>
      </c>
      <c r="D11349">
        <f t="shared" si="354"/>
        <v>9001149</v>
      </c>
      <c r="E11349">
        <f t="shared" si="355"/>
        <v>9033081</v>
      </c>
    </row>
    <row r="11350" spans="1:5">
      <c r="A11350">
        <v>9001150</v>
      </c>
      <c r="B11350">
        <v>9033082</v>
      </c>
      <c r="C11350" s="293">
        <v>84000000</v>
      </c>
      <c r="D11350">
        <f t="shared" si="354"/>
        <v>9001150</v>
      </c>
      <c r="E11350">
        <f t="shared" si="355"/>
        <v>9033082</v>
      </c>
    </row>
    <row r="11351" spans="1:5">
      <c r="A11351">
        <v>9001152</v>
      </c>
      <c r="B11351">
        <v>9033083</v>
      </c>
      <c r="C11351" s="293">
        <v>106800000</v>
      </c>
      <c r="D11351">
        <f t="shared" si="354"/>
        <v>9001152</v>
      </c>
      <c r="E11351">
        <f t="shared" si="355"/>
        <v>9033083</v>
      </c>
    </row>
    <row r="11352" spans="1:5">
      <c r="A11352">
        <v>9001153</v>
      </c>
      <c r="B11352">
        <v>9033084</v>
      </c>
      <c r="C11352" s="293">
        <v>111300000</v>
      </c>
      <c r="D11352">
        <f t="shared" si="354"/>
        <v>9001153</v>
      </c>
      <c r="E11352">
        <f t="shared" si="355"/>
        <v>9033084</v>
      </c>
    </row>
    <row r="11353" spans="1:5">
      <c r="A11353">
        <v>9001154</v>
      </c>
      <c r="B11353">
        <v>9033085</v>
      </c>
      <c r="C11353" s="293">
        <v>108500000</v>
      </c>
      <c r="D11353">
        <f t="shared" si="354"/>
        <v>9001154</v>
      </c>
      <c r="E11353">
        <f t="shared" si="355"/>
        <v>9033085</v>
      </c>
    </row>
    <row r="11354" spans="1:5">
      <c r="A11354">
        <v>9001155</v>
      </c>
      <c r="B11354">
        <v>9033086</v>
      </c>
      <c r="C11354" s="293">
        <v>88400000</v>
      </c>
      <c r="D11354">
        <f t="shared" si="354"/>
        <v>9001155</v>
      </c>
      <c r="E11354">
        <f t="shared" si="355"/>
        <v>9033086</v>
      </c>
    </row>
    <row r="11355" spans="1:5">
      <c r="A11355">
        <v>9001156</v>
      </c>
      <c r="B11355">
        <v>9033087</v>
      </c>
      <c r="C11355" s="293">
        <v>87900000</v>
      </c>
      <c r="D11355">
        <f t="shared" si="354"/>
        <v>9001156</v>
      </c>
      <c r="E11355">
        <f t="shared" si="355"/>
        <v>9033087</v>
      </c>
    </row>
    <row r="11356" spans="1:5">
      <c r="A11356">
        <v>9001158</v>
      </c>
      <c r="B11356">
        <v>9033088</v>
      </c>
      <c r="C11356" s="293">
        <v>125900000</v>
      </c>
      <c r="D11356">
        <f t="shared" si="354"/>
        <v>9001158</v>
      </c>
      <c r="E11356">
        <f t="shared" si="355"/>
        <v>9033088</v>
      </c>
    </row>
    <row r="11357" spans="1:5">
      <c r="A11357">
        <v>9001159</v>
      </c>
      <c r="B11357">
        <v>9033089</v>
      </c>
      <c r="C11357" s="293">
        <v>80000000</v>
      </c>
      <c r="D11357">
        <f t="shared" si="354"/>
        <v>9001159</v>
      </c>
      <c r="E11357">
        <f t="shared" si="355"/>
        <v>9033089</v>
      </c>
    </row>
    <row r="11358" spans="1:5">
      <c r="A11358">
        <v>9006020</v>
      </c>
      <c r="B11358">
        <v>9034001</v>
      </c>
      <c r="C11358" s="293">
        <v>84400000</v>
      </c>
      <c r="D11358">
        <f t="shared" si="354"/>
        <v>9006020</v>
      </c>
      <c r="E11358">
        <f t="shared" si="355"/>
        <v>9034001</v>
      </c>
    </row>
    <row r="11359" spans="1:5">
      <c r="A11359">
        <v>9006036</v>
      </c>
      <c r="B11359">
        <v>9034002</v>
      </c>
      <c r="C11359" s="293">
        <v>82000000</v>
      </c>
      <c r="D11359">
        <f t="shared" si="354"/>
        <v>9006036</v>
      </c>
      <c r="E11359">
        <f t="shared" si="355"/>
        <v>9034002</v>
      </c>
    </row>
    <row r="11360" spans="1:5">
      <c r="A11360">
        <v>9006136</v>
      </c>
      <c r="B11360">
        <v>9034003</v>
      </c>
      <c r="C11360" s="293">
        <v>38100000</v>
      </c>
      <c r="D11360">
        <f t="shared" si="354"/>
        <v>9006136</v>
      </c>
      <c r="E11360">
        <f t="shared" si="355"/>
        <v>9034003</v>
      </c>
    </row>
    <row r="11361" spans="1:5">
      <c r="A11361">
        <v>9001113</v>
      </c>
      <c r="B11361">
        <v>9035001</v>
      </c>
      <c r="C11361" s="293">
        <v>110500000</v>
      </c>
      <c r="D11361">
        <f t="shared" si="354"/>
        <v>9001113</v>
      </c>
      <c r="E11361">
        <f t="shared" si="355"/>
        <v>9035001</v>
      </c>
    </row>
    <row r="11362" spans="1:5">
      <c r="A11362">
        <v>9006141</v>
      </c>
      <c r="B11362">
        <v>9035002</v>
      </c>
      <c r="C11362" s="293">
        <v>193400000</v>
      </c>
      <c r="D11362">
        <f t="shared" si="354"/>
        <v>9006141</v>
      </c>
      <c r="E11362">
        <f t="shared" si="355"/>
        <v>9035002</v>
      </c>
    </row>
    <row r="11363" spans="1:5">
      <c r="A11363">
        <v>9006142</v>
      </c>
      <c r="B11363">
        <v>9035003</v>
      </c>
      <c r="C11363" s="293">
        <v>204200000</v>
      </c>
      <c r="D11363">
        <f t="shared" si="354"/>
        <v>9006142</v>
      </c>
      <c r="E11363">
        <f t="shared" si="355"/>
        <v>9035003</v>
      </c>
    </row>
    <row r="11364" spans="1:5">
      <c r="A11364">
        <v>9006146</v>
      </c>
      <c r="B11364">
        <v>9035004</v>
      </c>
      <c r="C11364" s="293">
        <v>129100000</v>
      </c>
      <c r="D11364">
        <f t="shared" si="354"/>
        <v>9006146</v>
      </c>
      <c r="E11364">
        <f t="shared" si="355"/>
        <v>9035004</v>
      </c>
    </row>
    <row r="11365" spans="1:5">
      <c r="A11365">
        <v>9006147</v>
      </c>
      <c r="B11365">
        <v>9035005</v>
      </c>
      <c r="C11365" s="293">
        <v>136700000</v>
      </c>
      <c r="D11365">
        <f t="shared" si="354"/>
        <v>9006147</v>
      </c>
      <c r="E11365">
        <f t="shared" si="355"/>
        <v>9035005</v>
      </c>
    </row>
    <row r="11366" spans="1:5">
      <c r="A11366">
        <v>9006150</v>
      </c>
      <c r="B11366">
        <v>9035006</v>
      </c>
      <c r="C11366" s="293">
        <v>196800000</v>
      </c>
      <c r="D11366">
        <f t="shared" si="354"/>
        <v>9006150</v>
      </c>
      <c r="E11366">
        <f t="shared" si="355"/>
        <v>9035006</v>
      </c>
    </row>
    <row r="11367" spans="1:5">
      <c r="A11367">
        <v>9006151</v>
      </c>
      <c r="B11367">
        <v>9035007</v>
      </c>
      <c r="C11367" s="293">
        <v>184200000</v>
      </c>
      <c r="D11367">
        <f t="shared" si="354"/>
        <v>9006151</v>
      </c>
      <c r="E11367">
        <f t="shared" si="355"/>
        <v>9035007</v>
      </c>
    </row>
    <row r="11368" spans="1:5">
      <c r="A11368">
        <v>9006152</v>
      </c>
      <c r="B11368">
        <v>9035008</v>
      </c>
      <c r="C11368" s="293">
        <v>119000000</v>
      </c>
      <c r="D11368">
        <f t="shared" si="354"/>
        <v>9006152</v>
      </c>
      <c r="E11368">
        <f t="shared" si="355"/>
        <v>9035008</v>
      </c>
    </row>
    <row r="11369" spans="1:5">
      <c r="A11369">
        <v>9006153</v>
      </c>
      <c r="B11369">
        <v>9035009</v>
      </c>
      <c r="C11369" s="293">
        <v>154000000</v>
      </c>
      <c r="D11369">
        <f t="shared" si="354"/>
        <v>9006153</v>
      </c>
      <c r="E11369">
        <f t="shared" si="355"/>
        <v>9035009</v>
      </c>
    </row>
    <row r="11370" spans="1:5">
      <c r="A11370">
        <v>9006155</v>
      </c>
      <c r="B11370">
        <v>9035010</v>
      </c>
      <c r="C11370" s="293">
        <v>146100000</v>
      </c>
      <c r="D11370">
        <f t="shared" si="354"/>
        <v>9006155</v>
      </c>
      <c r="E11370">
        <f t="shared" si="355"/>
        <v>9035010</v>
      </c>
    </row>
    <row r="11371" spans="1:5">
      <c r="A11371">
        <v>9006156</v>
      </c>
      <c r="B11371">
        <v>9035011</v>
      </c>
      <c r="C11371" s="293">
        <v>130200000</v>
      </c>
      <c r="D11371">
        <f t="shared" si="354"/>
        <v>9006156</v>
      </c>
      <c r="E11371">
        <f t="shared" si="355"/>
        <v>9035011</v>
      </c>
    </row>
    <row r="11372" spans="1:5">
      <c r="A11372">
        <v>9006157</v>
      </c>
      <c r="B11372">
        <v>9035012</v>
      </c>
      <c r="C11372" s="293">
        <v>302000000</v>
      </c>
      <c r="D11372">
        <f t="shared" si="354"/>
        <v>9006157</v>
      </c>
      <c r="E11372">
        <f t="shared" si="355"/>
        <v>9035012</v>
      </c>
    </row>
    <row r="11373" spans="1:5">
      <c r="A11373">
        <v>9006158</v>
      </c>
      <c r="B11373">
        <v>9035013</v>
      </c>
      <c r="C11373" s="293">
        <v>127600000</v>
      </c>
      <c r="D11373">
        <f t="shared" si="354"/>
        <v>9006158</v>
      </c>
      <c r="E11373">
        <f t="shared" si="355"/>
        <v>9035013</v>
      </c>
    </row>
    <row r="11374" spans="1:5">
      <c r="A11374">
        <v>9006159</v>
      </c>
      <c r="B11374">
        <v>9035014</v>
      </c>
      <c r="C11374" s="293">
        <v>173300000</v>
      </c>
      <c r="D11374">
        <f t="shared" si="354"/>
        <v>9006159</v>
      </c>
      <c r="E11374">
        <f t="shared" si="355"/>
        <v>9035014</v>
      </c>
    </row>
    <row r="11375" spans="1:5">
      <c r="A11375">
        <v>9006160</v>
      </c>
      <c r="B11375">
        <v>9035015</v>
      </c>
      <c r="C11375" s="293">
        <v>228700000</v>
      </c>
      <c r="D11375">
        <f t="shared" si="354"/>
        <v>9006160</v>
      </c>
      <c r="E11375">
        <f t="shared" si="355"/>
        <v>9035015</v>
      </c>
    </row>
    <row r="11376" spans="1:5">
      <c r="A11376">
        <v>9006161</v>
      </c>
      <c r="B11376">
        <v>9035016</v>
      </c>
      <c r="C11376" s="293">
        <v>230700000</v>
      </c>
      <c r="D11376">
        <f t="shared" si="354"/>
        <v>9006161</v>
      </c>
      <c r="E11376">
        <f t="shared" si="355"/>
        <v>9035016</v>
      </c>
    </row>
    <row r="11377" spans="1:5">
      <c r="A11377">
        <v>9006163</v>
      </c>
      <c r="B11377">
        <v>9035017</v>
      </c>
      <c r="C11377" s="293">
        <v>232600000</v>
      </c>
      <c r="D11377">
        <f t="shared" si="354"/>
        <v>9006163</v>
      </c>
      <c r="E11377">
        <f t="shared" si="355"/>
        <v>9035017</v>
      </c>
    </row>
    <row r="11378" spans="1:5">
      <c r="A11378">
        <v>9006164</v>
      </c>
      <c r="B11378">
        <v>9035018</v>
      </c>
      <c r="C11378" s="293">
        <v>88000000</v>
      </c>
      <c r="D11378">
        <f t="shared" si="354"/>
        <v>9006164</v>
      </c>
      <c r="E11378">
        <f t="shared" si="355"/>
        <v>9035018</v>
      </c>
    </row>
    <row r="11379" spans="1:5">
      <c r="A11379">
        <v>9006165</v>
      </c>
      <c r="B11379">
        <v>9035019</v>
      </c>
      <c r="C11379" s="293">
        <v>112300000</v>
      </c>
      <c r="D11379">
        <f t="shared" si="354"/>
        <v>9006165</v>
      </c>
      <c r="E11379">
        <f t="shared" si="355"/>
        <v>9035019</v>
      </c>
    </row>
    <row r="11380" spans="1:5">
      <c r="A11380">
        <v>9006166</v>
      </c>
      <c r="B11380">
        <v>9035020</v>
      </c>
      <c r="C11380" s="293">
        <v>237000000</v>
      </c>
      <c r="D11380">
        <f t="shared" si="354"/>
        <v>9006166</v>
      </c>
      <c r="E11380">
        <f t="shared" si="355"/>
        <v>9035020</v>
      </c>
    </row>
    <row r="11381" spans="1:5">
      <c r="A11381">
        <v>9006167</v>
      </c>
      <c r="B11381">
        <v>9035021</v>
      </c>
      <c r="C11381" s="293">
        <v>136700000</v>
      </c>
      <c r="D11381">
        <f t="shared" si="354"/>
        <v>9006167</v>
      </c>
      <c r="E11381">
        <f t="shared" si="355"/>
        <v>9035021</v>
      </c>
    </row>
    <row r="11382" spans="1:5">
      <c r="A11382">
        <v>9006168</v>
      </c>
      <c r="B11382">
        <v>9035022</v>
      </c>
      <c r="C11382" s="293">
        <v>161300000</v>
      </c>
      <c r="D11382">
        <f t="shared" si="354"/>
        <v>9006168</v>
      </c>
      <c r="E11382">
        <f t="shared" si="355"/>
        <v>9035022</v>
      </c>
    </row>
    <row r="11383" spans="1:5">
      <c r="A11383">
        <v>9006170</v>
      </c>
      <c r="B11383">
        <v>9035023</v>
      </c>
      <c r="C11383" s="293">
        <v>222300000</v>
      </c>
      <c r="D11383">
        <f t="shared" si="354"/>
        <v>9006170</v>
      </c>
      <c r="E11383">
        <f t="shared" si="355"/>
        <v>9035023</v>
      </c>
    </row>
    <row r="11384" spans="1:5">
      <c r="A11384">
        <v>9006171</v>
      </c>
      <c r="B11384">
        <v>9035024</v>
      </c>
      <c r="C11384" s="293">
        <v>234100000</v>
      </c>
      <c r="D11384">
        <f t="shared" si="354"/>
        <v>9006171</v>
      </c>
      <c r="E11384">
        <f t="shared" si="355"/>
        <v>9035024</v>
      </c>
    </row>
    <row r="11385" spans="1:5">
      <c r="A11385">
        <v>9006172</v>
      </c>
      <c r="B11385">
        <v>9035025</v>
      </c>
      <c r="C11385" s="293">
        <v>226900000</v>
      </c>
      <c r="D11385">
        <f t="shared" si="354"/>
        <v>9006172</v>
      </c>
      <c r="E11385">
        <f t="shared" si="355"/>
        <v>9035025</v>
      </c>
    </row>
    <row r="11386" spans="1:5">
      <c r="A11386">
        <v>9006173</v>
      </c>
      <c r="B11386">
        <v>9035026</v>
      </c>
      <c r="C11386" s="293">
        <v>230500000</v>
      </c>
      <c r="D11386">
        <f t="shared" si="354"/>
        <v>9006173</v>
      </c>
      <c r="E11386">
        <f t="shared" si="355"/>
        <v>9035026</v>
      </c>
    </row>
    <row r="11387" spans="1:5">
      <c r="A11387">
        <v>9006174</v>
      </c>
      <c r="B11387">
        <v>9035027</v>
      </c>
      <c r="C11387" s="293">
        <v>204500000</v>
      </c>
      <c r="D11387">
        <f t="shared" si="354"/>
        <v>9006174</v>
      </c>
      <c r="E11387">
        <f t="shared" si="355"/>
        <v>9035027</v>
      </c>
    </row>
    <row r="11388" spans="1:5">
      <c r="A11388">
        <v>9006175</v>
      </c>
      <c r="B11388">
        <v>9035028</v>
      </c>
      <c r="C11388" s="293">
        <v>238500000</v>
      </c>
      <c r="D11388">
        <f t="shared" si="354"/>
        <v>9006175</v>
      </c>
      <c r="E11388">
        <f t="shared" si="355"/>
        <v>9035028</v>
      </c>
    </row>
    <row r="11389" spans="1:5">
      <c r="A11389">
        <v>9006176</v>
      </c>
      <c r="B11389">
        <v>9035029</v>
      </c>
      <c r="C11389" s="293">
        <v>112200000</v>
      </c>
      <c r="D11389">
        <f t="shared" si="354"/>
        <v>9006176</v>
      </c>
      <c r="E11389">
        <f t="shared" si="355"/>
        <v>9035029</v>
      </c>
    </row>
    <row r="11390" spans="1:5">
      <c r="A11390">
        <v>9006177</v>
      </c>
      <c r="B11390">
        <v>9035030</v>
      </c>
      <c r="C11390" s="293">
        <v>134500000</v>
      </c>
      <c r="D11390">
        <f t="shared" si="354"/>
        <v>9006177</v>
      </c>
      <c r="E11390">
        <f t="shared" si="355"/>
        <v>9035030</v>
      </c>
    </row>
    <row r="11391" spans="1:5">
      <c r="A11391">
        <v>9006178</v>
      </c>
      <c r="B11391">
        <v>9035031</v>
      </c>
      <c r="C11391" s="293">
        <v>128900000</v>
      </c>
      <c r="D11391">
        <f t="shared" si="354"/>
        <v>9006178</v>
      </c>
      <c r="E11391">
        <f t="shared" si="355"/>
        <v>9035031</v>
      </c>
    </row>
    <row r="11392" spans="1:5">
      <c r="A11392">
        <v>9006179</v>
      </c>
      <c r="B11392">
        <v>9035032</v>
      </c>
      <c r="C11392" s="293">
        <v>147500000</v>
      </c>
      <c r="D11392">
        <f t="shared" si="354"/>
        <v>9006179</v>
      </c>
      <c r="E11392">
        <f t="shared" si="355"/>
        <v>9035032</v>
      </c>
    </row>
    <row r="11393" spans="1:5">
      <c r="A11393">
        <v>9006181</v>
      </c>
      <c r="B11393">
        <v>9035033</v>
      </c>
      <c r="C11393" s="293">
        <v>131900000</v>
      </c>
      <c r="D11393">
        <f t="shared" si="354"/>
        <v>9006181</v>
      </c>
      <c r="E11393">
        <f t="shared" si="355"/>
        <v>9035033</v>
      </c>
    </row>
    <row r="11394" spans="1:5">
      <c r="A11394">
        <v>9006182</v>
      </c>
      <c r="B11394">
        <v>9035034</v>
      </c>
      <c r="C11394" s="293">
        <v>143900000</v>
      </c>
      <c r="D11394">
        <f t="shared" si="354"/>
        <v>9006182</v>
      </c>
      <c r="E11394">
        <f t="shared" si="355"/>
        <v>9035034</v>
      </c>
    </row>
    <row r="11395" spans="1:5">
      <c r="A11395">
        <v>9006183</v>
      </c>
      <c r="B11395">
        <v>9035035</v>
      </c>
      <c r="C11395" s="293">
        <v>267900000</v>
      </c>
      <c r="D11395">
        <f t="shared" ref="D11395:D11458" si="356">+A11395*1</f>
        <v>9006183</v>
      </c>
      <c r="E11395">
        <f t="shared" ref="E11395:E11458" si="357">+B11395*1</f>
        <v>9035035</v>
      </c>
    </row>
    <row r="11396" spans="1:5">
      <c r="A11396">
        <v>9006184</v>
      </c>
      <c r="B11396">
        <v>9035036</v>
      </c>
      <c r="C11396" s="293">
        <v>148000000</v>
      </c>
      <c r="D11396">
        <f t="shared" si="356"/>
        <v>9006184</v>
      </c>
      <c r="E11396">
        <f t="shared" si="357"/>
        <v>9035036</v>
      </c>
    </row>
    <row r="11397" spans="1:5">
      <c r="A11397">
        <v>9006186</v>
      </c>
      <c r="B11397">
        <v>9035037</v>
      </c>
      <c r="C11397" s="293">
        <v>255100000</v>
      </c>
      <c r="D11397">
        <f t="shared" si="356"/>
        <v>9006186</v>
      </c>
      <c r="E11397">
        <f t="shared" si="357"/>
        <v>9035037</v>
      </c>
    </row>
    <row r="11398" spans="1:5">
      <c r="A11398">
        <v>9006189</v>
      </c>
      <c r="B11398">
        <v>9035038</v>
      </c>
      <c r="C11398" s="293">
        <v>87300000</v>
      </c>
      <c r="D11398">
        <f t="shared" si="356"/>
        <v>9006189</v>
      </c>
      <c r="E11398">
        <f t="shared" si="357"/>
        <v>9035038</v>
      </c>
    </row>
    <row r="11399" spans="1:5">
      <c r="A11399">
        <v>9006190</v>
      </c>
      <c r="B11399">
        <v>9035039</v>
      </c>
      <c r="C11399" s="293">
        <v>260000000</v>
      </c>
      <c r="D11399">
        <f t="shared" si="356"/>
        <v>9006190</v>
      </c>
      <c r="E11399">
        <f t="shared" si="357"/>
        <v>9035039</v>
      </c>
    </row>
    <row r="11400" spans="1:5">
      <c r="A11400">
        <v>9006192</v>
      </c>
      <c r="B11400">
        <v>9035040</v>
      </c>
      <c r="C11400" s="293">
        <v>145900000</v>
      </c>
      <c r="D11400">
        <f t="shared" si="356"/>
        <v>9006192</v>
      </c>
      <c r="E11400">
        <f t="shared" si="357"/>
        <v>9035040</v>
      </c>
    </row>
    <row r="11401" spans="1:5">
      <c r="A11401">
        <v>9006193</v>
      </c>
      <c r="B11401">
        <v>9035041</v>
      </c>
      <c r="C11401" s="293">
        <v>470000000</v>
      </c>
      <c r="D11401">
        <f t="shared" si="356"/>
        <v>9006193</v>
      </c>
      <c r="E11401">
        <f t="shared" si="357"/>
        <v>9035041</v>
      </c>
    </row>
    <row r="11402" spans="1:5">
      <c r="A11402">
        <v>9006197</v>
      </c>
      <c r="B11402">
        <v>9035042</v>
      </c>
      <c r="C11402" s="293">
        <v>152900000</v>
      </c>
      <c r="D11402">
        <f t="shared" si="356"/>
        <v>9006197</v>
      </c>
      <c r="E11402">
        <f t="shared" si="357"/>
        <v>9035042</v>
      </c>
    </row>
    <row r="11403" spans="1:5">
      <c r="A11403">
        <v>9006198</v>
      </c>
      <c r="B11403">
        <v>9035043</v>
      </c>
      <c r="C11403" s="293">
        <v>135900000</v>
      </c>
      <c r="D11403">
        <f t="shared" si="356"/>
        <v>9006198</v>
      </c>
      <c r="E11403">
        <f t="shared" si="357"/>
        <v>9035043</v>
      </c>
    </row>
    <row r="11404" spans="1:5">
      <c r="A11404">
        <v>9006200</v>
      </c>
      <c r="B11404">
        <v>9035045</v>
      </c>
      <c r="C11404" s="293">
        <v>159500000</v>
      </c>
      <c r="D11404">
        <f t="shared" si="356"/>
        <v>9006200</v>
      </c>
      <c r="E11404">
        <f t="shared" si="357"/>
        <v>9035045</v>
      </c>
    </row>
    <row r="11405" spans="1:5">
      <c r="A11405">
        <v>9006201</v>
      </c>
      <c r="B11405">
        <v>9035046</v>
      </c>
      <c r="C11405" s="293">
        <v>237900000</v>
      </c>
      <c r="D11405">
        <f t="shared" si="356"/>
        <v>9006201</v>
      </c>
      <c r="E11405">
        <f t="shared" si="357"/>
        <v>9035046</v>
      </c>
    </row>
    <row r="11406" spans="1:5">
      <c r="A11406">
        <v>9006202</v>
      </c>
      <c r="B11406">
        <v>9035047</v>
      </c>
      <c r="C11406" s="293">
        <v>275900000</v>
      </c>
      <c r="D11406">
        <f t="shared" si="356"/>
        <v>9006202</v>
      </c>
      <c r="E11406">
        <f t="shared" si="357"/>
        <v>9035047</v>
      </c>
    </row>
    <row r="11407" spans="1:5">
      <c r="A11407">
        <v>9006012</v>
      </c>
      <c r="B11407">
        <v>9036001</v>
      </c>
      <c r="C11407" s="293">
        <v>247000000</v>
      </c>
      <c r="D11407">
        <f t="shared" si="356"/>
        <v>9006012</v>
      </c>
      <c r="E11407">
        <f t="shared" si="357"/>
        <v>9036001</v>
      </c>
    </row>
    <row r="11408" spans="1:5">
      <c r="A11408">
        <v>9006016</v>
      </c>
      <c r="B11408">
        <v>9036002</v>
      </c>
      <c r="C11408" s="293">
        <v>224500000</v>
      </c>
      <c r="D11408">
        <f t="shared" si="356"/>
        <v>9006016</v>
      </c>
      <c r="E11408">
        <f t="shared" si="357"/>
        <v>9036002</v>
      </c>
    </row>
    <row r="11409" spans="1:5">
      <c r="A11409">
        <v>9006019</v>
      </c>
      <c r="B11409">
        <v>9036003</v>
      </c>
      <c r="C11409" s="293">
        <v>153200000</v>
      </c>
      <c r="D11409">
        <f t="shared" si="356"/>
        <v>9006019</v>
      </c>
      <c r="E11409">
        <f t="shared" si="357"/>
        <v>9036003</v>
      </c>
    </row>
    <row r="11410" spans="1:5">
      <c r="A11410">
        <v>9006022</v>
      </c>
      <c r="B11410">
        <v>9036004</v>
      </c>
      <c r="C11410" s="293">
        <v>259500000</v>
      </c>
      <c r="D11410">
        <f t="shared" si="356"/>
        <v>9006022</v>
      </c>
      <c r="E11410">
        <f t="shared" si="357"/>
        <v>9036004</v>
      </c>
    </row>
    <row r="11411" spans="1:5">
      <c r="A11411">
        <v>9006043</v>
      </c>
      <c r="B11411">
        <v>9036005</v>
      </c>
      <c r="C11411" s="293">
        <v>137200000</v>
      </c>
      <c r="D11411">
        <f t="shared" si="356"/>
        <v>9006043</v>
      </c>
      <c r="E11411">
        <f t="shared" si="357"/>
        <v>9036005</v>
      </c>
    </row>
    <row r="11412" spans="1:5">
      <c r="A11412">
        <v>9006044</v>
      </c>
      <c r="B11412">
        <v>9036006</v>
      </c>
      <c r="C11412" s="293">
        <v>329700000</v>
      </c>
      <c r="D11412">
        <f t="shared" si="356"/>
        <v>9006044</v>
      </c>
      <c r="E11412">
        <f t="shared" si="357"/>
        <v>9036006</v>
      </c>
    </row>
    <row r="11413" spans="1:5">
      <c r="A11413">
        <v>9006050</v>
      </c>
      <c r="B11413">
        <v>9036007</v>
      </c>
      <c r="C11413" s="293">
        <v>358600000</v>
      </c>
      <c r="D11413">
        <f t="shared" si="356"/>
        <v>9006050</v>
      </c>
      <c r="E11413">
        <f t="shared" si="357"/>
        <v>9036007</v>
      </c>
    </row>
    <row r="11414" spans="1:5">
      <c r="A11414">
        <v>9006054</v>
      </c>
      <c r="B11414">
        <v>9036008</v>
      </c>
      <c r="C11414" s="293">
        <v>149300000</v>
      </c>
      <c r="D11414">
        <f t="shared" si="356"/>
        <v>9006054</v>
      </c>
      <c r="E11414">
        <f t="shared" si="357"/>
        <v>9036008</v>
      </c>
    </row>
    <row r="11415" spans="1:5">
      <c r="A11415">
        <v>9006064</v>
      </c>
      <c r="B11415">
        <v>9036009</v>
      </c>
      <c r="C11415" s="293">
        <v>344100000</v>
      </c>
      <c r="D11415">
        <f t="shared" si="356"/>
        <v>9006064</v>
      </c>
      <c r="E11415">
        <f t="shared" si="357"/>
        <v>9036009</v>
      </c>
    </row>
    <row r="11416" spans="1:5">
      <c r="A11416">
        <v>9006070</v>
      </c>
      <c r="B11416">
        <v>9036010</v>
      </c>
      <c r="C11416" s="293">
        <v>434400000</v>
      </c>
      <c r="D11416">
        <f t="shared" si="356"/>
        <v>9006070</v>
      </c>
      <c r="E11416">
        <f t="shared" si="357"/>
        <v>9036010</v>
      </c>
    </row>
    <row r="11417" spans="1:5">
      <c r="A11417">
        <v>9006072</v>
      </c>
      <c r="B11417">
        <v>9036011</v>
      </c>
      <c r="C11417" s="293">
        <v>204000000</v>
      </c>
      <c r="D11417">
        <f t="shared" si="356"/>
        <v>9006072</v>
      </c>
      <c r="E11417">
        <f t="shared" si="357"/>
        <v>9036011</v>
      </c>
    </row>
    <row r="11418" spans="1:5">
      <c r="A11418">
        <v>9006103</v>
      </c>
      <c r="B11418">
        <v>9036012</v>
      </c>
      <c r="C11418" s="293">
        <v>247000000</v>
      </c>
      <c r="D11418">
        <f t="shared" si="356"/>
        <v>9006103</v>
      </c>
      <c r="E11418">
        <f t="shared" si="357"/>
        <v>9036012</v>
      </c>
    </row>
    <row r="11419" spans="1:5">
      <c r="A11419">
        <v>9006111</v>
      </c>
      <c r="B11419">
        <v>9036013</v>
      </c>
      <c r="C11419" s="293">
        <v>447500000</v>
      </c>
      <c r="D11419">
        <f t="shared" si="356"/>
        <v>9006111</v>
      </c>
      <c r="E11419">
        <f t="shared" si="357"/>
        <v>9036013</v>
      </c>
    </row>
    <row r="11420" spans="1:5">
      <c r="A11420">
        <v>9006122</v>
      </c>
      <c r="B11420">
        <v>9036014</v>
      </c>
      <c r="C11420" s="293">
        <v>446000000</v>
      </c>
      <c r="D11420">
        <f t="shared" si="356"/>
        <v>9006122</v>
      </c>
      <c r="E11420">
        <f t="shared" si="357"/>
        <v>9036014</v>
      </c>
    </row>
    <row r="11421" spans="1:5">
      <c r="A11421">
        <v>9006128</v>
      </c>
      <c r="B11421">
        <v>9036015</v>
      </c>
      <c r="C11421" s="293">
        <v>328700000</v>
      </c>
      <c r="D11421">
        <f t="shared" si="356"/>
        <v>9006128</v>
      </c>
      <c r="E11421">
        <f t="shared" si="357"/>
        <v>9036015</v>
      </c>
    </row>
    <row r="11422" spans="1:5">
      <c r="A11422">
        <v>9006130</v>
      </c>
      <c r="B11422">
        <v>9036016</v>
      </c>
      <c r="C11422" s="293">
        <v>294300000</v>
      </c>
      <c r="D11422">
        <f t="shared" si="356"/>
        <v>9006130</v>
      </c>
      <c r="E11422">
        <f t="shared" si="357"/>
        <v>9036016</v>
      </c>
    </row>
    <row r="11423" spans="1:5">
      <c r="A11423">
        <v>9006131</v>
      </c>
      <c r="B11423">
        <v>9036017</v>
      </c>
      <c r="C11423" s="293">
        <v>168900000</v>
      </c>
      <c r="D11423">
        <f t="shared" si="356"/>
        <v>9006131</v>
      </c>
      <c r="E11423">
        <f t="shared" si="357"/>
        <v>9036017</v>
      </c>
    </row>
    <row r="11424" spans="1:5">
      <c r="A11424">
        <v>9006134</v>
      </c>
      <c r="B11424">
        <v>9036018</v>
      </c>
      <c r="C11424" s="293">
        <v>143400000</v>
      </c>
      <c r="D11424">
        <f t="shared" si="356"/>
        <v>9006134</v>
      </c>
      <c r="E11424">
        <f t="shared" si="357"/>
        <v>9036018</v>
      </c>
    </row>
    <row r="11425" spans="1:5">
      <c r="A11425">
        <v>9006135</v>
      </c>
      <c r="B11425">
        <v>9036019</v>
      </c>
      <c r="C11425" s="293">
        <v>192100000</v>
      </c>
      <c r="D11425">
        <f t="shared" si="356"/>
        <v>9006135</v>
      </c>
      <c r="E11425">
        <f t="shared" si="357"/>
        <v>9036019</v>
      </c>
    </row>
    <row r="11426" spans="1:5">
      <c r="A11426">
        <v>9006140</v>
      </c>
      <c r="B11426">
        <v>9036020</v>
      </c>
      <c r="C11426" s="293">
        <v>119900000</v>
      </c>
      <c r="D11426">
        <f t="shared" si="356"/>
        <v>9006140</v>
      </c>
      <c r="E11426">
        <f t="shared" si="357"/>
        <v>9036020</v>
      </c>
    </row>
    <row r="11427" spans="1:5">
      <c r="A11427">
        <v>9006162</v>
      </c>
      <c r="B11427">
        <v>9036021</v>
      </c>
      <c r="C11427" s="293">
        <v>266300000</v>
      </c>
      <c r="D11427">
        <f t="shared" si="356"/>
        <v>9006162</v>
      </c>
      <c r="E11427">
        <f t="shared" si="357"/>
        <v>9036021</v>
      </c>
    </row>
    <row r="11428" spans="1:5">
      <c r="A11428">
        <v>9008006</v>
      </c>
      <c r="B11428">
        <v>9036022</v>
      </c>
      <c r="C11428" s="293">
        <v>302200000</v>
      </c>
      <c r="D11428">
        <f t="shared" si="356"/>
        <v>9008006</v>
      </c>
      <c r="E11428">
        <f t="shared" si="357"/>
        <v>9036022</v>
      </c>
    </row>
    <row r="11429" spans="1:5">
      <c r="A11429">
        <v>9008008</v>
      </c>
      <c r="B11429">
        <v>9036023</v>
      </c>
      <c r="C11429" s="293">
        <v>302200000</v>
      </c>
      <c r="D11429">
        <f t="shared" si="356"/>
        <v>9008008</v>
      </c>
      <c r="E11429">
        <f t="shared" si="357"/>
        <v>9036023</v>
      </c>
    </row>
    <row r="11430" spans="1:5">
      <c r="A11430">
        <v>9008009</v>
      </c>
      <c r="B11430">
        <v>9036024</v>
      </c>
      <c r="C11430" s="293">
        <v>314500000</v>
      </c>
      <c r="D11430">
        <f t="shared" si="356"/>
        <v>9008009</v>
      </c>
      <c r="E11430">
        <f t="shared" si="357"/>
        <v>9036024</v>
      </c>
    </row>
    <row r="11431" spans="1:5">
      <c r="A11431">
        <v>9008010</v>
      </c>
      <c r="B11431">
        <v>9036025</v>
      </c>
      <c r="C11431" s="293">
        <v>314500000</v>
      </c>
      <c r="D11431">
        <f t="shared" si="356"/>
        <v>9008010</v>
      </c>
      <c r="E11431">
        <f t="shared" si="357"/>
        <v>9036025</v>
      </c>
    </row>
    <row r="11432" spans="1:5">
      <c r="A11432">
        <v>9008012</v>
      </c>
      <c r="B11432">
        <v>9036026</v>
      </c>
      <c r="C11432" s="293">
        <v>293600000</v>
      </c>
      <c r="D11432">
        <f t="shared" si="356"/>
        <v>9008012</v>
      </c>
      <c r="E11432">
        <f t="shared" si="357"/>
        <v>9036026</v>
      </c>
    </row>
    <row r="11433" spans="1:5">
      <c r="A11433">
        <v>9008013</v>
      </c>
      <c r="B11433">
        <v>9036027</v>
      </c>
      <c r="C11433" s="293">
        <v>326500000</v>
      </c>
      <c r="D11433">
        <f t="shared" si="356"/>
        <v>9008013</v>
      </c>
      <c r="E11433">
        <f t="shared" si="357"/>
        <v>9036027</v>
      </c>
    </row>
    <row r="11434" spans="1:5">
      <c r="A11434">
        <v>9008014</v>
      </c>
      <c r="B11434">
        <v>9036028</v>
      </c>
      <c r="C11434" s="293">
        <v>247800000</v>
      </c>
      <c r="D11434">
        <f t="shared" si="356"/>
        <v>9008014</v>
      </c>
      <c r="E11434">
        <f t="shared" si="357"/>
        <v>9036028</v>
      </c>
    </row>
    <row r="11435" spans="1:5">
      <c r="A11435">
        <v>9008016</v>
      </c>
      <c r="B11435">
        <v>9036029</v>
      </c>
      <c r="C11435" s="293">
        <v>268900000</v>
      </c>
      <c r="D11435">
        <f t="shared" si="356"/>
        <v>9008016</v>
      </c>
      <c r="E11435">
        <f t="shared" si="357"/>
        <v>9036029</v>
      </c>
    </row>
    <row r="11436" spans="1:5">
      <c r="A11436">
        <v>9008017</v>
      </c>
      <c r="B11436">
        <v>9036030</v>
      </c>
      <c r="C11436" s="293">
        <v>321700000</v>
      </c>
      <c r="D11436">
        <f t="shared" si="356"/>
        <v>9008017</v>
      </c>
      <c r="E11436">
        <f t="shared" si="357"/>
        <v>9036030</v>
      </c>
    </row>
    <row r="11437" spans="1:5">
      <c r="A11437">
        <v>9008018</v>
      </c>
      <c r="B11437">
        <v>9036031</v>
      </c>
      <c r="C11437" s="293">
        <v>273600000</v>
      </c>
      <c r="D11437">
        <f t="shared" si="356"/>
        <v>9008018</v>
      </c>
      <c r="E11437">
        <f t="shared" si="357"/>
        <v>9036031</v>
      </c>
    </row>
    <row r="11438" spans="1:5">
      <c r="A11438">
        <v>9008024</v>
      </c>
      <c r="B11438">
        <v>9036032</v>
      </c>
      <c r="C11438" s="293">
        <v>270200000</v>
      </c>
      <c r="D11438">
        <f t="shared" si="356"/>
        <v>9008024</v>
      </c>
      <c r="E11438">
        <f t="shared" si="357"/>
        <v>9036032</v>
      </c>
    </row>
    <row r="11439" spans="1:5">
      <c r="A11439">
        <v>9008025</v>
      </c>
      <c r="B11439">
        <v>9036033</v>
      </c>
      <c r="C11439" s="293">
        <v>270200000</v>
      </c>
      <c r="D11439">
        <f t="shared" si="356"/>
        <v>9008025</v>
      </c>
      <c r="E11439">
        <f t="shared" si="357"/>
        <v>9036033</v>
      </c>
    </row>
    <row r="11440" spans="1:5">
      <c r="A11440">
        <v>9008026</v>
      </c>
      <c r="B11440">
        <v>9036034</v>
      </c>
      <c r="C11440" s="293">
        <v>270200000</v>
      </c>
      <c r="D11440">
        <f t="shared" si="356"/>
        <v>9008026</v>
      </c>
      <c r="E11440">
        <f t="shared" si="357"/>
        <v>9036034</v>
      </c>
    </row>
    <row r="11441" spans="1:5">
      <c r="A11441">
        <v>9008027</v>
      </c>
      <c r="B11441">
        <v>9036035</v>
      </c>
      <c r="C11441" s="293">
        <v>357600000</v>
      </c>
      <c r="D11441">
        <f t="shared" si="356"/>
        <v>9008027</v>
      </c>
      <c r="E11441">
        <f t="shared" si="357"/>
        <v>9036035</v>
      </c>
    </row>
    <row r="11442" spans="1:5">
      <c r="A11442">
        <v>9008028</v>
      </c>
      <c r="B11442">
        <v>9036036</v>
      </c>
      <c r="C11442" s="293">
        <v>357600000</v>
      </c>
      <c r="D11442">
        <f t="shared" si="356"/>
        <v>9008028</v>
      </c>
      <c r="E11442">
        <f t="shared" si="357"/>
        <v>9036036</v>
      </c>
    </row>
    <row r="11443" spans="1:5">
      <c r="A11443">
        <v>9008029</v>
      </c>
      <c r="B11443">
        <v>9036037</v>
      </c>
      <c r="C11443" s="293">
        <v>357600000</v>
      </c>
      <c r="D11443">
        <f t="shared" si="356"/>
        <v>9008029</v>
      </c>
      <c r="E11443">
        <f t="shared" si="357"/>
        <v>9036037</v>
      </c>
    </row>
    <row r="11444" spans="1:5">
      <c r="A11444">
        <v>9008031</v>
      </c>
      <c r="B11444">
        <v>9036038</v>
      </c>
      <c r="C11444" s="293">
        <v>120600000</v>
      </c>
      <c r="D11444">
        <f t="shared" si="356"/>
        <v>9008031</v>
      </c>
      <c r="E11444">
        <f t="shared" si="357"/>
        <v>9036038</v>
      </c>
    </row>
    <row r="11445" spans="1:5">
      <c r="A11445">
        <v>9008032</v>
      </c>
      <c r="B11445">
        <v>9036039</v>
      </c>
      <c r="C11445" s="293">
        <v>389000000</v>
      </c>
      <c r="D11445">
        <f t="shared" si="356"/>
        <v>9008032</v>
      </c>
      <c r="E11445">
        <f t="shared" si="357"/>
        <v>9036039</v>
      </c>
    </row>
    <row r="11446" spans="1:5">
      <c r="A11446">
        <v>9008034</v>
      </c>
      <c r="B11446">
        <v>9036040</v>
      </c>
      <c r="C11446" s="293">
        <v>129800000</v>
      </c>
      <c r="D11446">
        <f t="shared" si="356"/>
        <v>9008034</v>
      </c>
      <c r="E11446">
        <f t="shared" si="357"/>
        <v>9036040</v>
      </c>
    </row>
    <row r="11447" spans="1:5">
      <c r="A11447">
        <v>9008035</v>
      </c>
      <c r="B11447">
        <v>9036041</v>
      </c>
      <c r="C11447" s="293">
        <v>144800000</v>
      </c>
      <c r="D11447">
        <f t="shared" si="356"/>
        <v>9008035</v>
      </c>
      <c r="E11447">
        <f t="shared" si="357"/>
        <v>9036041</v>
      </c>
    </row>
    <row r="11448" spans="1:5">
      <c r="A11448">
        <v>9008036</v>
      </c>
      <c r="B11448">
        <v>9036042</v>
      </c>
      <c r="C11448" s="293">
        <v>376900000</v>
      </c>
      <c r="D11448">
        <f t="shared" si="356"/>
        <v>9008036</v>
      </c>
      <c r="E11448">
        <f t="shared" si="357"/>
        <v>9036042</v>
      </c>
    </row>
    <row r="11449" spans="1:5">
      <c r="A11449">
        <v>9008037</v>
      </c>
      <c r="B11449">
        <v>9036043</v>
      </c>
      <c r="C11449" s="293">
        <v>168800000</v>
      </c>
      <c r="D11449">
        <f t="shared" si="356"/>
        <v>9008037</v>
      </c>
      <c r="E11449">
        <f t="shared" si="357"/>
        <v>9036043</v>
      </c>
    </row>
    <row r="11450" spans="1:5">
      <c r="A11450">
        <v>9008038</v>
      </c>
      <c r="B11450">
        <v>9036044</v>
      </c>
      <c r="C11450" s="293">
        <v>217000000</v>
      </c>
      <c r="D11450">
        <f t="shared" si="356"/>
        <v>9008038</v>
      </c>
      <c r="E11450">
        <f t="shared" si="357"/>
        <v>9036044</v>
      </c>
    </row>
    <row r="11451" spans="1:5">
      <c r="A11451">
        <v>9008039</v>
      </c>
      <c r="B11451">
        <v>9036045</v>
      </c>
      <c r="C11451" s="293">
        <v>226100000</v>
      </c>
      <c r="D11451">
        <f t="shared" si="356"/>
        <v>9008039</v>
      </c>
      <c r="E11451">
        <f t="shared" si="357"/>
        <v>9036045</v>
      </c>
    </row>
    <row r="11452" spans="1:5">
      <c r="A11452">
        <v>9008043</v>
      </c>
      <c r="B11452">
        <v>9036046</v>
      </c>
      <c r="C11452" s="293">
        <v>157400000</v>
      </c>
      <c r="D11452">
        <f t="shared" si="356"/>
        <v>9008043</v>
      </c>
      <c r="E11452">
        <f t="shared" si="357"/>
        <v>9036046</v>
      </c>
    </row>
    <row r="11453" spans="1:5">
      <c r="A11453">
        <v>9008044</v>
      </c>
      <c r="B11453">
        <v>9036047</v>
      </c>
      <c r="C11453" s="293">
        <v>197600000</v>
      </c>
      <c r="D11453">
        <f t="shared" si="356"/>
        <v>9008044</v>
      </c>
      <c r="E11453">
        <f t="shared" si="357"/>
        <v>9036047</v>
      </c>
    </row>
    <row r="11454" spans="1:5">
      <c r="A11454">
        <v>9008045</v>
      </c>
      <c r="B11454">
        <v>9036048</v>
      </c>
      <c r="C11454" s="293">
        <v>302700000</v>
      </c>
      <c r="D11454">
        <f t="shared" si="356"/>
        <v>9008045</v>
      </c>
      <c r="E11454">
        <f t="shared" si="357"/>
        <v>9036048</v>
      </c>
    </row>
    <row r="11455" spans="1:5">
      <c r="A11455">
        <v>9008046</v>
      </c>
      <c r="B11455">
        <v>9036049</v>
      </c>
      <c r="C11455" s="293">
        <v>118800000</v>
      </c>
      <c r="D11455">
        <f t="shared" si="356"/>
        <v>9008046</v>
      </c>
      <c r="E11455">
        <f t="shared" si="357"/>
        <v>9036049</v>
      </c>
    </row>
    <row r="11456" spans="1:5">
      <c r="A11456">
        <v>9008048</v>
      </c>
      <c r="B11456">
        <v>9036050</v>
      </c>
      <c r="C11456" s="293">
        <v>181400000</v>
      </c>
      <c r="D11456">
        <f t="shared" si="356"/>
        <v>9008048</v>
      </c>
      <c r="E11456">
        <f t="shared" si="357"/>
        <v>9036050</v>
      </c>
    </row>
    <row r="11457" spans="1:5">
      <c r="A11457">
        <v>9008051</v>
      </c>
      <c r="B11457">
        <v>9036051</v>
      </c>
      <c r="C11457" s="293">
        <v>145700000</v>
      </c>
      <c r="D11457">
        <f t="shared" si="356"/>
        <v>9008051</v>
      </c>
      <c r="E11457">
        <f t="shared" si="357"/>
        <v>9036051</v>
      </c>
    </row>
    <row r="11458" spans="1:5">
      <c r="A11458">
        <v>9008053</v>
      </c>
      <c r="B11458">
        <v>9036052</v>
      </c>
      <c r="C11458" s="293">
        <v>274600000</v>
      </c>
      <c r="D11458">
        <f t="shared" si="356"/>
        <v>9008053</v>
      </c>
      <c r="E11458">
        <f t="shared" si="357"/>
        <v>9036052</v>
      </c>
    </row>
    <row r="11459" spans="1:5">
      <c r="A11459">
        <v>9008054</v>
      </c>
      <c r="B11459">
        <v>9036053</v>
      </c>
      <c r="C11459" s="293">
        <v>196700000</v>
      </c>
      <c r="D11459">
        <f t="shared" ref="D11459:D11522" si="358">+A11459*1</f>
        <v>9008054</v>
      </c>
      <c r="E11459">
        <f t="shared" ref="E11459:E11522" si="359">+B11459*1</f>
        <v>9036053</v>
      </c>
    </row>
    <row r="11460" spans="1:5">
      <c r="A11460">
        <v>9008055</v>
      </c>
      <c r="B11460">
        <v>9036054</v>
      </c>
      <c r="C11460" s="293">
        <v>434700000</v>
      </c>
      <c r="D11460">
        <f t="shared" si="358"/>
        <v>9008055</v>
      </c>
      <c r="E11460">
        <f t="shared" si="359"/>
        <v>9036054</v>
      </c>
    </row>
    <row r="11461" spans="1:5">
      <c r="A11461">
        <v>9008056</v>
      </c>
      <c r="B11461">
        <v>9036055</v>
      </c>
      <c r="C11461" s="293">
        <v>250100000</v>
      </c>
      <c r="D11461">
        <f t="shared" si="358"/>
        <v>9008056</v>
      </c>
      <c r="E11461">
        <f t="shared" si="359"/>
        <v>9036055</v>
      </c>
    </row>
    <row r="11462" spans="1:5">
      <c r="A11462">
        <v>9008057</v>
      </c>
      <c r="B11462">
        <v>9036056</v>
      </c>
      <c r="C11462" s="293">
        <v>357600000</v>
      </c>
      <c r="D11462">
        <f t="shared" si="358"/>
        <v>9008057</v>
      </c>
      <c r="E11462">
        <f t="shared" si="359"/>
        <v>9036056</v>
      </c>
    </row>
    <row r="11463" spans="1:5">
      <c r="A11463">
        <v>9008060</v>
      </c>
      <c r="B11463">
        <v>9036057</v>
      </c>
      <c r="C11463" s="293">
        <v>528600000</v>
      </c>
      <c r="D11463">
        <f t="shared" si="358"/>
        <v>9008060</v>
      </c>
      <c r="E11463">
        <f t="shared" si="359"/>
        <v>9036057</v>
      </c>
    </row>
    <row r="11464" spans="1:5">
      <c r="A11464">
        <v>9008061</v>
      </c>
      <c r="B11464">
        <v>9036058</v>
      </c>
      <c r="C11464" s="293">
        <v>130900000</v>
      </c>
      <c r="D11464">
        <f t="shared" si="358"/>
        <v>9008061</v>
      </c>
      <c r="E11464">
        <f t="shared" si="359"/>
        <v>9036058</v>
      </c>
    </row>
    <row r="11465" spans="1:5">
      <c r="A11465">
        <v>9008070</v>
      </c>
      <c r="B11465">
        <v>9036059</v>
      </c>
      <c r="C11465" s="293">
        <v>243200000</v>
      </c>
      <c r="D11465">
        <f t="shared" si="358"/>
        <v>9008070</v>
      </c>
      <c r="E11465">
        <f t="shared" si="359"/>
        <v>9036059</v>
      </c>
    </row>
    <row r="11466" spans="1:5">
      <c r="A11466">
        <v>9008073</v>
      </c>
      <c r="B11466">
        <v>9036060</v>
      </c>
      <c r="C11466" s="293">
        <v>441600000</v>
      </c>
      <c r="D11466">
        <f t="shared" si="358"/>
        <v>9008073</v>
      </c>
      <c r="E11466">
        <f t="shared" si="359"/>
        <v>9036060</v>
      </c>
    </row>
    <row r="11467" spans="1:5">
      <c r="A11467">
        <v>9008074</v>
      </c>
      <c r="B11467">
        <v>9036061</v>
      </c>
      <c r="C11467" s="293">
        <v>445300000</v>
      </c>
      <c r="D11467">
        <f t="shared" si="358"/>
        <v>9008074</v>
      </c>
      <c r="E11467">
        <f t="shared" si="359"/>
        <v>9036061</v>
      </c>
    </row>
    <row r="11468" spans="1:5">
      <c r="A11468">
        <v>9008076</v>
      </c>
      <c r="B11468">
        <v>9036062</v>
      </c>
      <c r="C11468" s="293">
        <v>228400000</v>
      </c>
      <c r="D11468">
        <f t="shared" si="358"/>
        <v>9008076</v>
      </c>
      <c r="E11468">
        <f t="shared" si="359"/>
        <v>9036062</v>
      </c>
    </row>
    <row r="11469" spans="1:5">
      <c r="A11469">
        <v>9008077</v>
      </c>
      <c r="B11469">
        <v>9036063</v>
      </c>
      <c r="C11469" s="293">
        <v>222600000</v>
      </c>
      <c r="D11469">
        <f t="shared" si="358"/>
        <v>9008077</v>
      </c>
      <c r="E11469">
        <f t="shared" si="359"/>
        <v>9036063</v>
      </c>
    </row>
    <row r="11470" spans="1:5">
      <c r="A11470">
        <v>9008081</v>
      </c>
      <c r="B11470">
        <v>9036064</v>
      </c>
      <c r="C11470" s="293">
        <v>448800000</v>
      </c>
      <c r="D11470">
        <f t="shared" si="358"/>
        <v>9008081</v>
      </c>
      <c r="E11470">
        <f t="shared" si="359"/>
        <v>9036064</v>
      </c>
    </row>
    <row r="11471" spans="1:5">
      <c r="A11471">
        <v>9008089</v>
      </c>
      <c r="B11471">
        <v>9036065</v>
      </c>
      <c r="C11471" s="293">
        <v>161000000</v>
      </c>
      <c r="D11471">
        <f t="shared" si="358"/>
        <v>9008089</v>
      </c>
      <c r="E11471">
        <f t="shared" si="359"/>
        <v>9036065</v>
      </c>
    </row>
    <row r="11472" spans="1:5">
      <c r="A11472">
        <v>9008090</v>
      </c>
      <c r="B11472">
        <v>9036066</v>
      </c>
      <c r="C11472" s="293">
        <v>207700000</v>
      </c>
      <c r="D11472">
        <f t="shared" si="358"/>
        <v>9008090</v>
      </c>
      <c r="E11472">
        <f t="shared" si="359"/>
        <v>9036066</v>
      </c>
    </row>
    <row r="11473" spans="1:5">
      <c r="A11473">
        <v>9008091</v>
      </c>
      <c r="B11473">
        <v>9036067</v>
      </c>
      <c r="C11473" s="293">
        <v>270400000</v>
      </c>
      <c r="D11473">
        <f t="shared" si="358"/>
        <v>9008091</v>
      </c>
      <c r="E11473">
        <f t="shared" si="359"/>
        <v>9036067</v>
      </c>
    </row>
    <row r="11474" spans="1:5">
      <c r="A11474">
        <v>9008092</v>
      </c>
      <c r="B11474">
        <v>9036068</v>
      </c>
      <c r="C11474" s="293">
        <v>286400000</v>
      </c>
      <c r="D11474">
        <f t="shared" si="358"/>
        <v>9008092</v>
      </c>
      <c r="E11474">
        <f t="shared" si="359"/>
        <v>9036068</v>
      </c>
    </row>
    <row r="11475" spans="1:5">
      <c r="A11475">
        <v>9008093</v>
      </c>
      <c r="B11475">
        <v>9036069</v>
      </c>
      <c r="C11475" s="293">
        <v>186700000</v>
      </c>
      <c r="D11475">
        <f t="shared" si="358"/>
        <v>9008093</v>
      </c>
      <c r="E11475">
        <f t="shared" si="359"/>
        <v>9036069</v>
      </c>
    </row>
    <row r="11476" spans="1:5">
      <c r="A11476">
        <v>9008097</v>
      </c>
      <c r="B11476">
        <v>9036070</v>
      </c>
      <c r="C11476" s="293">
        <v>201700000</v>
      </c>
      <c r="D11476">
        <f t="shared" si="358"/>
        <v>9008097</v>
      </c>
      <c r="E11476">
        <f t="shared" si="359"/>
        <v>9036070</v>
      </c>
    </row>
    <row r="11477" spans="1:5">
      <c r="A11477">
        <v>9008099</v>
      </c>
      <c r="B11477">
        <v>9036071</v>
      </c>
      <c r="C11477" s="293">
        <v>240600000</v>
      </c>
      <c r="D11477">
        <f t="shared" si="358"/>
        <v>9008099</v>
      </c>
      <c r="E11477">
        <f t="shared" si="359"/>
        <v>9036071</v>
      </c>
    </row>
    <row r="11478" spans="1:5">
      <c r="A11478">
        <v>9008100</v>
      </c>
      <c r="B11478">
        <v>9036072</v>
      </c>
      <c r="C11478" s="293">
        <v>260000000</v>
      </c>
      <c r="D11478">
        <f t="shared" si="358"/>
        <v>9008100</v>
      </c>
      <c r="E11478">
        <f t="shared" si="359"/>
        <v>9036072</v>
      </c>
    </row>
    <row r="11479" spans="1:5">
      <c r="A11479">
        <v>9008103</v>
      </c>
      <c r="B11479">
        <v>9036073</v>
      </c>
      <c r="C11479" s="293">
        <v>129200000</v>
      </c>
      <c r="D11479">
        <f t="shared" si="358"/>
        <v>9008103</v>
      </c>
      <c r="E11479">
        <f t="shared" si="359"/>
        <v>9036073</v>
      </c>
    </row>
    <row r="11480" spans="1:5">
      <c r="A11480">
        <v>9008104</v>
      </c>
      <c r="B11480">
        <v>9036074</v>
      </c>
      <c r="C11480" s="293">
        <v>140400000</v>
      </c>
      <c r="D11480">
        <f t="shared" si="358"/>
        <v>9008104</v>
      </c>
      <c r="E11480">
        <f t="shared" si="359"/>
        <v>9036074</v>
      </c>
    </row>
    <row r="11481" spans="1:5">
      <c r="A11481">
        <v>9008105</v>
      </c>
      <c r="B11481">
        <v>9036075</v>
      </c>
      <c r="C11481" s="293">
        <v>129100000</v>
      </c>
      <c r="D11481">
        <f t="shared" si="358"/>
        <v>9008105</v>
      </c>
      <c r="E11481">
        <f t="shared" si="359"/>
        <v>9036075</v>
      </c>
    </row>
    <row r="11482" spans="1:5">
      <c r="A11482">
        <v>9008107</v>
      </c>
      <c r="B11482">
        <v>9036076</v>
      </c>
      <c r="C11482" s="293">
        <v>268200000</v>
      </c>
      <c r="D11482">
        <f t="shared" si="358"/>
        <v>9008107</v>
      </c>
      <c r="E11482">
        <f t="shared" si="359"/>
        <v>9036076</v>
      </c>
    </row>
    <row r="11483" spans="1:5">
      <c r="A11483">
        <v>9008108</v>
      </c>
      <c r="B11483">
        <v>9036077</v>
      </c>
      <c r="C11483" s="293">
        <v>228000000</v>
      </c>
      <c r="D11483">
        <f t="shared" si="358"/>
        <v>9008108</v>
      </c>
      <c r="E11483">
        <f t="shared" si="359"/>
        <v>9036077</v>
      </c>
    </row>
    <row r="11484" spans="1:5">
      <c r="A11484">
        <v>9008109</v>
      </c>
      <c r="B11484">
        <v>9036078</v>
      </c>
      <c r="C11484" s="293">
        <v>170100000</v>
      </c>
      <c r="D11484">
        <f t="shared" si="358"/>
        <v>9008109</v>
      </c>
      <c r="E11484">
        <f t="shared" si="359"/>
        <v>9036078</v>
      </c>
    </row>
    <row r="11485" spans="1:5">
      <c r="A11485">
        <v>9008110</v>
      </c>
      <c r="B11485">
        <v>9036079</v>
      </c>
      <c r="C11485" s="293">
        <v>205200000</v>
      </c>
      <c r="D11485">
        <f t="shared" si="358"/>
        <v>9008110</v>
      </c>
      <c r="E11485">
        <f t="shared" si="359"/>
        <v>9036079</v>
      </c>
    </row>
    <row r="11486" spans="1:5">
      <c r="A11486">
        <v>9008111</v>
      </c>
      <c r="B11486">
        <v>9036080</v>
      </c>
      <c r="C11486" s="293">
        <v>137400000</v>
      </c>
      <c r="D11486">
        <f t="shared" si="358"/>
        <v>9008111</v>
      </c>
      <c r="E11486">
        <f t="shared" si="359"/>
        <v>9036080</v>
      </c>
    </row>
    <row r="11487" spans="1:5">
      <c r="A11487">
        <v>9008112</v>
      </c>
      <c r="B11487">
        <v>9036081</v>
      </c>
      <c r="C11487" s="293">
        <v>487200000</v>
      </c>
      <c r="D11487">
        <f t="shared" si="358"/>
        <v>9008112</v>
      </c>
      <c r="E11487">
        <f t="shared" si="359"/>
        <v>9036081</v>
      </c>
    </row>
    <row r="11488" spans="1:5">
      <c r="A11488">
        <v>9008113</v>
      </c>
      <c r="B11488">
        <v>9036082</v>
      </c>
      <c r="C11488" s="293">
        <v>169500000</v>
      </c>
      <c r="D11488">
        <f t="shared" si="358"/>
        <v>9008113</v>
      </c>
      <c r="E11488">
        <f t="shared" si="359"/>
        <v>9036082</v>
      </c>
    </row>
    <row r="11489" spans="1:5">
      <c r="A11489">
        <v>9008114</v>
      </c>
      <c r="B11489">
        <v>9036083</v>
      </c>
      <c r="C11489" s="293">
        <v>207300000</v>
      </c>
      <c r="D11489">
        <f t="shared" si="358"/>
        <v>9008114</v>
      </c>
      <c r="E11489">
        <f t="shared" si="359"/>
        <v>9036083</v>
      </c>
    </row>
    <row r="11490" spans="1:5">
      <c r="A11490">
        <v>9008115</v>
      </c>
      <c r="B11490">
        <v>9036084</v>
      </c>
      <c r="C11490" s="293">
        <v>212000000</v>
      </c>
      <c r="D11490">
        <f t="shared" si="358"/>
        <v>9008115</v>
      </c>
      <c r="E11490">
        <f t="shared" si="359"/>
        <v>9036084</v>
      </c>
    </row>
    <row r="11491" spans="1:5">
      <c r="A11491">
        <v>9008116</v>
      </c>
      <c r="B11491">
        <v>9036085</v>
      </c>
      <c r="C11491" s="293">
        <v>211100000</v>
      </c>
      <c r="D11491">
        <f t="shared" si="358"/>
        <v>9008116</v>
      </c>
      <c r="E11491">
        <f t="shared" si="359"/>
        <v>9036085</v>
      </c>
    </row>
    <row r="11492" spans="1:5">
      <c r="A11492">
        <v>9008117</v>
      </c>
      <c r="B11492">
        <v>9036086</v>
      </c>
      <c r="C11492" s="293">
        <v>219000000</v>
      </c>
      <c r="D11492">
        <f t="shared" si="358"/>
        <v>9008117</v>
      </c>
      <c r="E11492">
        <f t="shared" si="359"/>
        <v>9036086</v>
      </c>
    </row>
    <row r="11493" spans="1:5">
      <c r="A11493">
        <v>9008118</v>
      </c>
      <c r="B11493">
        <v>9036087</v>
      </c>
      <c r="C11493" s="293">
        <v>226000000</v>
      </c>
      <c r="D11493">
        <f t="shared" si="358"/>
        <v>9008118</v>
      </c>
      <c r="E11493">
        <f t="shared" si="359"/>
        <v>9036087</v>
      </c>
    </row>
    <row r="11494" spans="1:5">
      <c r="A11494">
        <v>9008119</v>
      </c>
      <c r="B11494">
        <v>9036088</v>
      </c>
      <c r="C11494" s="293">
        <v>236500000</v>
      </c>
      <c r="D11494">
        <f t="shared" si="358"/>
        <v>9008119</v>
      </c>
      <c r="E11494">
        <f t="shared" si="359"/>
        <v>9036088</v>
      </c>
    </row>
    <row r="11495" spans="1:5">
      <c r="A11495">
        <v>9008120</v>
      </c>
      <c r="B11495">
        <v>9036089</v>
      </c>
      <c r="C11495" s="293">
        <v>200900000</v>
      </c>
      <c r="D11495">
        <f t="shared" si="358"/>
        <v>9008120</v>
      </c>
      <c r="E11495">
        <f t="shared" si="359"/>
        <v>9036089</v>
      </c>
    </row>
    <row r="11496" spans="1:5">
      <c r="A11496">
        <v>9008121</v>
      </c>
      <c r="B11496">
        <v>9036090</v>
      </c>
      <c r="C11496" s="293">
        <v>244600000</v>
      </c>
      <c r="D11496">
        <f t="shared" si="358"/>
        <v>9008121</v>
      </c>
      <c r="E11496">
        <f t="shared" si="359"/>
        <v>9036090</v>
      </c>
    </row>
    <row r="11497" spans="1:5">
      <c r="A11497">
        <v>9008122</v>
      </c>
      <c r="B11497">
        <v>9036091</v>
      </c>
      <c r="C11497" s="293">
        <v>143100000</v>
      </c>
      <c r="D11497">
        <f t="shared" si="358"/>
        <v>9008122</v>
      </c>
      <c r="E11497">
        <f t="shared" si="359"/>
        <v>9036091</v>
      </c>
    </row>
    <row r="11498" spans="1:5">
      <c r="A11498">
        <v>9008123</v>
      </c>
      <c r="B11498">
        <v>9036092</v>
      </c>
      <c r="C11498" s="293">
        <v>424900000</v>
      </c>
      <c r="D11498">
        <f t="shared" si="358"/>
        <v>9008123</v>
      </c>
      <c r="E11498">
        <f t="shared" si="359"/>
        <v>9036092</v>
      </c>
    </row>
    <row r="11499" spans="1:5">
      <c r="A11499">
        <v>9008124</v>
      </c>
      <c r="B11499">
        <v>9036093</v>
      </c>
      <c r="C11499" s="293">
        <v>268500000</v>
      </c>
      <c r="D11499">
        <f t="shared" si="358"/>
        <v>9008124</v>
      </c>
      <c r="E11499">
        <f t="shared" si="359"/>
        <v>9036093</v>
      </c>
    </row>
    <row r="11500" spans="1:5">
      <c r="A11500">
        <v>9008125</v>
      </c>
      <c r="B11500">
        <v>9036094</v>
      </c>
      <c r="C11500" s="293">
        <v>441100000</v>
      </c>
      <c r="D11500">
        <f t="shared" si="358"/>
        <v>9008125</v>
      </c>
      <c r="E11500">
        <f t="shared" si="359"/>
        <v>9036094</v>
      </c>
    </row>
    <row r="11501" spans="1:5">
      <c r="A11501">
        <v>9008126</v>
      </c>
      <c r="B11501">
        <v>9036095</v>
      </c>
      <c r="C11501" s="293">
        <v>204400000</v>
      </c>
      <c r="D11501">
        <f t="shared" si="358"/>
        <v>9008126</v>
      </c>
      <c r="E11501">
        <f t="shared" si="359"/>
        <v>9036095</v>
      </c>
    </row>
    <row r="11502" spans="1:5">
      <c r="A11502">
        <v>9008127</v>
      </c>
      <c r="B11502">
        <v>9036096</v>
      </c>
      <c r="C11502" s="293">
        <v>247200000</v>
      </c>
      <c r="D11502">
        <f t="shared" si="358"/>
        <v>9008127</v>
      </c>
      <c r="E11502">
        <f t="shared" si="359"/>
        <v>9036096</v>
      </c>
    </row>
    <row r="11503" spans="1:5">
      <c r="A11503">
        <v>9008128</v>
      </c>
      <c r="B11503">
        <v>9036097</v>
      </c>
      <c r="C11503" s="293">
        <v>211000000</v>
      </c>
      <c r="D11503">
        <f t="shared" si="358"/>
        <v>9008128</v>
      </c>
      <c r="E11503">
        <f t="shared" si="359"/>
        <v>9036097</v>
      </c>
    </row>
    <row r="11504" spans="1:5">
      <c r="A11504">
        <v>9008129</v>
      </c>
      <c r="B11504">
        <v>9036098</v>
      </c>
      <c r="C11504" s="293">
        <v>206300000</v>
      </c>
      <c r="D11504">
        <f t="shared" si="358"/>
        <v>9008129</v>
      </c>
      <c r="E11504">
        <f t="shared" si="359"/>
        <v>9036098</v>
      </c>
    </row>
    <row r="11505" spans="1:5">
      <c r="A11505">
        <v>9008130</v>
      </c>
      <c r="B11505">
        <v>9036099</v>
      </c>
      <c r="C11505" s="293">
        <v>206700000</v>
      </c>
      <c r="D11505">
        <f t="shared" si="358"/>
        <v>9008130</v>
      </c>
      <c r="E11505">
        <f t="shared" si="359"/>
        <v>9036099</v>
      </c>
    </row>
    <row r="11506" spans="1:5">
      <c r="A11506">
        <v>9008131</v>
      </c>
      <c r="B11506">
        <v>9036100</v>
      </c>
      <c r="C11506" s="293">
        <v>326400000</v>
      </c>
      <c r="D11506">
        <f t="shared" si="358"/>
        <v>9008131</v>
      </c>
      <c r="E11506">
        <f t="shared" si="359"/>
        <v>9036100</v>
      </c>
    </row>
    <row r="11507" spans="1:5">
      <c r="A11507">
        <v>9008132</v>
      </c>
      <c r="B11507">
        <v>9036101</v>
      </c>
      <c r="C11507" s="293">
        <v>126600000</v>
      </c>
      <c r="D11507">
        <f t="shared" si="358"/>
        <v>9008132</v>
      </c>
      <c r="E11507">
        <f t="shared" si="359"/>
        <v>9036101</v>
      </c>
    </row>
    <row r="11508" spans="1:5">
      <c r="A11508">
        <v>9008133</v>
      </c>
      <c r="B11508">
        <v>9036102</v>
      </c>
      <c r="C11508" s="293">
        <v>116000000</v>
      </c>
      <c r="D11508">
        <f t="shared" si="358"/>
        <v>9008133</v>
      </c>
      <c r="E11508">
        <f t="shared" si="359"/>
        <v>9036102</v>
      </c>
    </row>
    <row r="11509" spans="1:5">
      <c r="A11509">
        <v>9008134</v>
      </c>
      <c r="B11509">
        <v>9036103</v>
      </c>
      <c r="C11509" s="293">
        <v>118200000</v>
      </c>
      <c r="D11509">
        <f t="shared" si="358"/>
        <v>9008134</v>
      </c>
      <c r="E11509">
        <f t="shared" si="359"/>
        <v>9036103</v>
      </c>
    </row>
    <row r="11510" spans="1:5">
      <c r="A11510">
        <v>9008135</v>
      </c>
      <c r="B11510">
        <v>9036104</v>
      </c>
      <c r="C11510" s="293">
        <v>146300000</v>
      </c>
      <c r="D11510">
        <f t="shared" si="358"/>
        <v>9008135</v>
      </c>
      <c r="E11510">
        <f t="shared" si="359"/>
        <v>9036104</v>
      </c>
    </row>
    <row r="11511" spans="1:5">
      <c r="A11511">
        <v>9008136</v>
      </c>
      <c r="B11511">
        <v>9036105</v>
      </c>
      <c r="C11511" s="293">
        <v>187000000</v>
      </c>
      <c r="D11511">
        <f t="shared" si="358"/>
        <v>9008136</v>
      </c>
      <c r="E11511">
        <f t="shared" si="359"/>
        <v>9036105</v>
      </c>
    </row>
    <row r="11512" spans="1:5">
      <c r="A11512">
        <v>9008137</v>
      </c>
      <c r="B11512">
        <v>9036106</v>
      </c>
      <c r="C11512" s="293">
        <v>386000000</v>
      </c>
      <c r="D11512">
        <f t="shared" si="358"/>
        <v>9008137</v>
      </c>
      <c r="E11512">
        <f t="shared" si="359"/>
        <v>9036106</v>
      </c>
    </row>
    <row r="11513" spans="1:5">
      <c r="A11513">
        <v>9008138</v>
      </c>
      <c r="B11513">
        <v>9036107</v>
      </c>
      <c r="C11513" s="293">
        <v>227300000</v>
      </c>
      <c r="D11513">
        <f t="shared" si="358"/>
        <v>9008138</v>
      </c>
      <c r="E11513">
        <f t="shared" si="359"/>
        <v>9036107</v>
      </c>
    </row>
    <row r="11514" spans="1:5">
      <c r="A11514">
        <v>9008139</v>
      </c>
      <c r="B11514">
        <v>9036108</v>
      </c>
      <c r="C11514" s="293">
        <v>242400000</v>
      </c>
      <c r="D11514">
        <f t="shared" si="358"/>
        <v>9008139</v>
      </c>
      <c r="E11514">
        <f t="shared" si="359"/>
        <v>9036108</v>
      </c>
    </row>
    <row r="11515" spans="1:5">
      <c r="A11515">
        <v>9008140</v>
      </c>
      <c r="B11515">
        <v>9036109</v>
      </c>
      <c r="C11515" s="293">
        <v>259200000</v>
      </c>
      <c r="D11515">
        <f t="shared" si="358"/>
        <v>9008140</v>
      </c>
      <c r="E11515">
        <f t="shared" si="359"/>
        <v>9036109</v>
      </c>
    </row>
    <row r="11516" spans="1:5">
      <c r="A11516">
        <v>9008141</v>
      </c>
      <c r="B11516">
        <v>9036110</v>
      </c>
      <c r="C11516" s="293">
        <v>315100000</v>
      </c>
      <c r="D11516">
        <f t="shared" si="358"/>
        <v>9008141</v>
      </c>
      <c r="E11516">
        <f t="shared" si="359"/>
        <v>9036110</v>
      </c>
    </row>
    <row r="11517" spans="1:5">
      <c r="A11517">
        <v>9008142</v>
      </c>
      <c r="B11517">
        <v>9036111</v>
      </c>
      <c r="C11517" s="293">
        <v>292300000</v>
      </c>
      <c r="D11517">
        <f t="shared" si="358"/>
        <v>9008142</v>
      </c>
      <c r="E11517">
        <f t="shared" si="359"/>
        <v>9036111</v>
      </c>
    </row>
    <row r="11518" spans="1:5">
      <c r="A11518">
        <v>9008143</v>
      </c>
      <c r="B11518">
        <v>9036112</v>
      </c>
      <c r="C11518" s="293">
        <v>242900000</v>
      </c>
      <c r="D11518">
        <f t="shared" si="358"/>
        <v>9008143</v>
      </c>
      <c r="E11518">
        <f t="shared" si="359"/>
        <v>9036112</v>
      </c>
    </row>
    <row r="11519" spans="1:5">
      <c r="A11519">
        <v>9008144</v>
      </c>
      <c r="B11519">
        <v>9036113</v>
      </c>
      <c r="C11519" s="293">
        <v>188500000</v>
      </c>
      <c r="D11519">
        <f t="shared" si="358"/>
        <v>9008144</v>
      </c>
      <c r="E11519">
        <f t="shared" si="359"/>
        <v>9036113</v>
      </c>
    </row>
    <row r="11520" spans="1:5">
      <c r="A11520">
        <v>9008145</v>
      </c>
      <c r="B11520">
        <v>9036114</v>
      </c>
      <c r="C11520" s="293">
        <v>207200000</v>
      </c>
      <c r="D11520">
        <f t="shared" si="358"/>
        <v>9008145</v>
      </c>
      <c r="E11520">
        <f t="shared" si="359"/>
        <v>9036114</v>
      </c>
    </row>
    <row r="11521" spans="1:5">
      <c r="A11521">
        <v>9008146</v>
      </c>
      <c r="B11521">
        <v>9036115</v>
      </c>
      <c r="C11521" s="293">
        <v>299500000</v>
      </c>
      <c r="D11521">
        <f t="shared" si="358"/>
        <v>9008146</v>
      </c>
      <c r="E11521">
        <f t="shared" si="359"/>
        <v>9036115</v>
      </c>
    </row>
    <row r="11522" spans="1:5">
      <c r="A11522">
        <v>9008147</v>
      </c>
      <c r="B11522">
        <v>9036116</v>
      </c>
      <c r="C11522" s="293">
        <v>264200000</v>
      </c>
      <c r="D11522">
        <f t="shared" si="358"/>
        <v>9008147</v>
      </c>
      <c r="E11522">
        <f t="shared" si="359"/>
        <v>9036116</v>
      </c>
    </row>
    <row r="11523" spans="1:5">
      <c r="A11523">
        <v>9008148</v>
      </c>
      <c r="B11523">
        <v>9036117</v>
      </c>
      <c r="C11523" s="293">
        <v>429700000</v>
      </c>
      <c r="D11523">
        <f t="shared" ref="D11523:D11586" si="360">+A11523*1</f>
        <v>9008148</v>
      </c>
      <c r="E11523">
        <f t="shared" ref="E11523:E11586" si="361">+B11523*1</f>
        <v>9036117</v>
      </c>
    </row>
    <row r="11524" spans="1:5">
      <c r="A11524">
        <v>9008149</v>
      </c>
      <c r="B11524">
        <v>9036118</v>
      </c>
      <c r="C11524" s="293">
        <v>372500000</v>
      </c>
      <c r="D11524">
        <f t="shared" si="360"/>
        <v>9008149</v>
      </c>
      <c r="E11524">
        <f t="shared" si="361"/>
        <v>9036118</v>
      </c>
    </row>
    <row r="11525" spans="1:5">
      <c r="A11525">
        <v>9008150</v>
      </c>
      <c r="B11525">
        <v>9036119</v>
      </c>
      <c r="C11525" s="293">
        <v>204500000</v>
      </c>
      <c r="D11525">
        <f t="shared" si="360"/>
        <v>9008150</v>
      </c>
      <c r="E11525">
        <f t="shared" si="361"/>
        <v>9036119</v>
      </c>
    </row>
    <row r="11526" spans="1:5">
      <c r="A11526">
        <v>9008151</v>
      </c>
      <c r="B11526">
        <v>9036120</v>
      </c>
      <c r="C11526" s="293">
        <v>284400000</v>
      </c>
      <c r="D11526">
        <f t="shared" si="360"/>
        <v>9008151</v>
      </c>
      <c r="E11526">
        <f t="shared" si="361"/>
        <v>9036120</v>
      </c>
    </row>
    <row r="11527" spans="1:5">
      <c r="A11527">
        <v>9008152</v>
      </c>
      <c r="B11527">
        <v>9036121</v>
      </c>
      <c r="C11527" s="293">
        <v>178400000</v>
      </c>
      <c r="D11527">
        <f t="shared" si="360"/>
        <v>9008152</v>
      </c>
      <c r="E11527">
        <f t="shared" si="361"/>
        <v>9036121</v>
      </c>
    </row>
    <row r="11528" spans="1:5">
      <c r="A11528">
        <v>9008153</v>
      </c>
      <c r="B11528">
        <v>9036122</v>
      </c>
      <c r="C11528" s="293">
        <v>299700000</v>
      </c>
      <c r="D11528">
        <f t="shared" si="360"/>
        <v>9008153</v>
      </c>
      <c r="E11528">
        <f t="shared" si="361"/>
        <v>9036122</v>
      </c>
    </row>
    <row r="11529" spans="1:5">
      <c r="A11529">
        <v>9008154</v>
      </c>
      <c r="B11529">
        <v>9036123</v>
      </c>
      <c r="C11529" s="293">
        <v>247400000</v>
      </c>
      <c r="D11529">
        <f t="shared" si="360"/>
        <v>9008154</v>
      </c>
      <c r="E11529">
        <f t="shared" si="361"/>
        <v>9036123</v>
      </c>
    </row>
    <row r="11530" spans="1:5">
      <c r="A11530">
        <v>9008155</v>
      </c>
      <c r="B11530">
        <v>9036124</v>
      </c>
      <c r="C11530" s="293">
        <v>392800000</v>
      </c>
      <c r="D11530">
        <f t="shared" si="360"/>
        <v>9008155</v>
      </c>
      <c r="E11530">
        <f t="shared" si="361"/>
        <v>9036124</v>
      </c>
    </row>
    <row r="11531" spans="1:5">
      <c r="A11531">
        <v>9008156</v>
      </c>
      <c r="B11531">
        <v>9036125</v>
      </c>
      <c r="C11531" s="293">
        <v>395800000</v>
      </c>
      <c r="D11531">
        <f t="shared" si="360"/>
        <v>9008156</v>
      </c>
      <c r="E11531">
        <f t="shared" si="361"/>
        <v>9036125</v>
      </c>
    </row>
    <row r="11532" spans="1:5">
      <c r="A11532">
        <v>9008157</v>
      </c>
      <c r="B11532">
        <v>9036126</v>
      </c>
      <c r="C11532" s="293">
        <v>328100000</v>
      </c>
      <c r="D11532">
        <f t="shared" si="360"/>
        <v>9008157</v>
      </c>
      <c r="E11532">
        <f t="shared" si="361"/>
        <v>9036126</v>
      </c>
    </row>
    <row r="11533" spans="1:5">
      <c r="A11533">
        <v>9008158</v>
      </c>
      <c r="B11533">
        <v>9036127</v>
      </c>
      <c r="C11533" s="293">
        <v>316300000</v>
      </c>
      <c r="D11533">
        <f t="shared" si="360"/>
        <v>9008158</v>
      </c>
      <c r="E11533">
        <f t="shared" si="361"/>
        <v>9036127</v>
      </c>
    </row>
    <row r="11534" spans="1:5">
      <c r="A11534">
        <v>9008159</v>
      </c>
      <c r="B11534">
        <v>9036128</v>
      </c>
      <c r="C11534" s="293">
        <v>200400000</v>
      </c>
      <c r="D11534">
        <f t="shared" si="360"/>
        <v>9008159</v>
      </c>
      <c r="E11534">
        <f t="shared" si="361"/>
        <v>9036128</v>
      </c>
    </row>
    <row r="11535" spans="1:5">
      <c r="A11535">
        <v>9008160</v>
      </c>
      <c r="B11535">
        <v>9036129</v>
      </c>
      <c r="C11535" s="293">
        <v>284200000</v>
      </c>
      <c r="D11535">
        <f t="shared" si="360"/>
        <v>9008160</v>
      </c>
      <c r="E11535">
        <f t="shared" si="361"/>
        <v>9036129</v>
      </c>
    </row>
    <row r="11536" spans="1:5">
      <c r="A11536">
        <v>9008161</v>
      </c>
      <c r="B11536">
        <v>9036130</v>
      </c>
      <c r="C11536" s="293">
        <v>213900000</v>
      </c>
      <c r="D11536">
        <f t="shared" si="360"/>
        <v>9008161</v>
      </c>
      <c r="E11536">
        <f t="shared" si="361"/>
        <v>9036130</v>
      </c>
    </row>
    <row r="11537" spans="1:5">
      <c r="A11537">
        <v>9008162</v>
      </c>
      <c r="B11537">
        <v>9036131</v>
      </c>
      <c r="C11537" s="293">
        <v>133900000</v>
      </c>
      <c r="D11537">
        <f t="shared" si="360"/>
        <v>9008162</v>
      </c>
      <c r="E11537">
        <f t="shared" si="361"/>
        <v>9036131</v>
      </c>
    </row>
    <row r="11538" spans="1:5">
      <c r="A11538">
        <v>9008163</v>
      </c>
      <c r="B11538">
        <v>9036132</v>
      </c>
      <c r="C11538" s="293">
        <v>137300000</v>
      </c>
      <c r="D11538">
        <f t="shared" si="360"/>
        <v>9008163</v>
      </c>
      <c r="E11538">
        <f t="shared" si="361"/>
        <v>9036132</v>
      </c>
    </row>
    <row r="11539" spans="1:5">
      <c r="A11539">
        <v>9008164</v>
      </c>
      <c r="B11539">
        <v>9036133</v>
      </c>
      <c r="C11539" s="293">
        <v>134500000</v>
      </c>
      <c r="D11539">
        <f t="shared" si="360"/>
        <v>9008164</v>
      </c>
      <c r="E11539">
        <f t="shared" si="361"/>
        <v>9036133</v>
      </c>
    </row>
    <row r="11540" spans="1:5">
      <c r="A11540">
        <v>9008165</v>
      </c>
      <c r="B11540">
        <v>9036134</v>
      </c>
      <c r="C11540" s="293">
        <v>278200000</v>
      </c>
      <c r="D11540">
        <f t="shared" si="360"/>
        <v>9008165</v>
      </c>
      <c r="E11540">
        <f t="shared" si="361"/>
        <v>9036134</v>
      </c>
    </row>
    <row r="11541" spans="1:5">
      <c r="A11541">
        <v>9008166</v>
      </c>
      <c r="B11541">
        <v>9036135</v>
      </c>
      <c r="C11541" s="293">
        <v>372000000</v>
      </c>
      <c r="D11541">
        <f t="shared" si="360"/>
        <v>9008166</v>
      </c>
      <c r="E11541">
        <f t="shared" si="361"/>
        <v>9036135</v>
      </c>
    </row>
    <row r="11542" spans="1:5">
      <c r="A11542">
        <v>9008167</v>
      </c>
      <c r="B11542">
        <v>9036136</v>
      </c>
      <c r="C11542" s="293">
        <v>126500000</v>
      </c>
      <c r="D11542">
        <f t="shared" si="360"/>
        <v>9008167</v>
      </c>
      <c r="E11542">
        <f t="shared" si="361"/>
        <v>9036136</v>
      </c>
    </row>
    <row r="11543" spans="1:5">
      <c r="A11543">
        <v>9008168</v>
      </c>
      <c r="B11543">
        <v>9036137</v>
      </c>
      <c r="C11543" s="293">
        <v>321000000</v>
      </c>
      <c r="D11543">
        <f t="shared" si="360"/>
        <v>9008168</v>
      </c>
      <c r="E11543">
        <f t="shared" si="361"/>
        <v>9036137</v>
      </c>
    </row>
    <row r="11544" spans="1:5">
      <c r="A11544">
        <v>9008169</v>
      </c>
      <c r="B11544">
        <v>9036138</v>
      </c>
      <c r="C11544" s="293">
        <v>125400000</v>
      </c>
      <c r="D11544">
        <f t="shared" si="360"/>
        <v>9008169</v>
      </c>
      <c r="E11544">
        <f t="shared" si="361"/>
        <v>9036138</v>
      </c>
    </row>
    <row r="11545" spans="1:5">
      <c r="A11545">
        <v>9008170</v>
      </c>
      <c r="B11545">
        <v>9036139</v>
      </c>
      <c r="C11545" s="293">
        <v>229800000</v>
      </c>
      <c r="D11545">
        <f t="shared" si="360"/>
        <v>9008170</v>
      </c>
      <c r="E11545">
        <f t="shared" si="361"/>
        <v>9036139</v>
      </c>
    </row>
    <row r="11546" spans="1:5">
      <c r="A11546">
        <v>9008171</v>
      </c>
      <c r="B11546">
        <v>9036140</v>
      </c>
      <c r="C11546" s="293">
        <v>183300000</v>
      </c>
      <c r="D11546">
        <f t="shared" si="360"/>
        <v>9008171</v>
      </c>
      <c r="E11546">
        <f t="shared" si="361"/>
        <v>9036140</v>
      </c>
    </row>
    <row r="11547" spans="1:5">
      <c r="A11547">
        <v>9008172</v>
      </c>
      <c r="B11547">
        <v>9036141</v>
      </c>
      <c r="C11547" s="293">
        <v>233900000</v>
      </c>
      <c r="D11547">
        <f t="shared" si="360"/>
        <v>9008172</v>
      </c>
      <c r="E11547">
        <f t="shared" si="361"/>
        <v>9036141</v>
      </c>
    </row>
    <row r="11548" spans="1:5">
      <c r="A11548">
        <v>9008173</v>
      </c>
      <c r="B11548">
        <v>9036142</v>
      </c>
      <c r="C11548" s="293">
        <v>219300000</v>
      </c>
      <c r="D11548">
        <f t="shared" si="360"/>
        <v>9008173</v>
      </c>
      <c r="E11548">
        <f t="shared" si="361"/>
        <v>9036142</v>
      </c>
    </row>
    <row r="11549" spans="1:5">
      <c r="A11549">
        <v>9008174</v>
      </c>
      <c r="B11549">
        <v>9036143</v>
      </c>
      <c r="C11549" s="293">
        <v>212400000</v>
      </c>
      <c r="D11549">
        <f t="shared" si="360"/>
        <v>9008174</v>
      </c>
      <c r="E11549">
        <f t="shared" si="361"/>
        <v>9036143</v>
      </c>
    </row>
    <row r="11550" spans="1:5">
      <c r="A11550">
        <v>9008175</v>
      </c>
      <c r="B11550">
        <v>9036144</v>
      </c>
      <c r="C11550" s="293">
        <v>204700000</v>
      </c>
      <c r="D11550">
        <f t="shared" si="360"/>
        <v>9008175</v>
      </c>
      <c r="E11550">
        <f t="shared" si="361"/>
        <v>9036144</v>
      </c>
    </row>
    <row r="11551" spans="1:5">
      <c r="A11551">
        <v>9008177</v>
      </c>
      <c r="B11551">
        <v>9036145</v>
      </c>
      <c r="C11551" s="293">
        <v>135900000</v>
      </c>
      <c r="D11551">
        <f t="shared" si="360"/>
        <v>9008177</v>
      </c>
      <c r="E11551">
        <f t="shared" si="361"/>
        <v>9036145</v>
      </c>
    </row>
    <row r="11552" spans="1:5">
      <c r="A11552">
        <v>9008178</v>
      </c>
      <c r="B11552">
        <v>9036146</v>
      </c>
      <c r="C11552" s="293">
        <v>467400000</v>
      </c>
      <c r="D11552">
        <f t="shared" si="360"/>
        <v>9008178</v>
      </c>
      <c r="E11552">
        <f t="shared" si="361"/>
        <v>9036146</v>
      </c>
    </row>
    <row r="11553" spans="1:5">
      <c r="A11553">
        <v>9008179</v>
      </c>
      <c r="B11553">
        <v>9036147</v>
      </c>
      <c r="C11553" s="293">
        <v>229400000</v>
      </c>
      <c r="D11553">
        <f t="shared" si="360"/>
        <v>9008179</v>
      </c>
      <c r="E11553">
        <f t="shared" si="361"/>
        <v>9036147</v>
      </c>
    </row>
    <row r="11554" spans="1:5">
      <c r="A11554">
        <v>9008180</v>
      </c>
      <c r="B11554">
        <v>9036148</v>
      </c>
      <c r="C11554" s="293">
        <v>200900000</v>
      </c>
      <c r="D11554">
        <f t="shared" si="360"/>
        <v>9008180</v>
      </c>
      <c r="E11554">
        <f t="shared" si="361"/>
        <v>9036148</v>
      </c>
    </row>
    <row r="11555" spans="1:5">
      <c r="A11555">
        <v>9008181</v>
      </c>
      <c r="B11555">
        <v>9036149</v>
      </c>
      <c r="C11555" s="293">
        <v>291000000</v>
      </c>
      <c r="D11555">
        <f t="shared" si="360"/>
        <v>9008181</v>
      </c>
      <c r="E11555">
        <f t="shared" si="361"/>
        <v>9036149</v>
      </c>
    </row>
    <row r="11556" spans="1:5">
      <c r="A11556">
        <v>9008182</v>
      </c>
      <c r="B11556">
        <v>9036150</v>
      </c>
      <c r="C11556" s="293">
        <v>296900000</v>
      </c>
      <c r="D11556">
        <f t="shared" si="360"/>
        <v>9008182</v>
      </c>
      <c r="E11556">
        <f t="shared" si="361"/>
        <v>9036150</v>
      </c>
    </row>
    <row r="11557" spans="1:5">
      <c r="A11557">
        <v>9008183</v>
      </c>
      <c r="B11557">
        <v>9036151</v>
      </c>
      <c r="C11557" s="293">
        <v>157900000</v>
      </c>
      <c r="D11557">
        <f t="shared" si="360"/>
        <v>9008183</v>
      </c>
      <c r="E11557">
        <f t="shared" si="361"/>
        <v>9036151</v>
      </c>
    </row>
    <row r="11558" spans="1:5">
      <c r="A11558">
        <v>9008184</v>
      </c>
      <c r="B11558">
        <v>9036152</v>
      </c>
      <c r="C11558" s="293">
        <v>149800000</v>
      </c>
      <c r="D11558">
        <f t="shared" si="360"/>
        <v>9008184</v>
      </c>
      <c r="E11558">
        <f t="shared" si="361"/>
        <v>9036152</v>
      </c>
    </row>
    <row r="11559" spans="1:5">
      <c r="A11559">
        <v>9008185</v>
      </c>
      <c r="B11559">
        <v>9036153</v>
      </c>
      <c r="C11559" s="293">
        <v>233700000</v>
      </c>
      <c r="D11559">
        <f t="shared" si="360"/>
        <v>9008185</v>
      </c>
      <c r="E11559">
        <f t="shared" si="361"/>
        <v>9036153</v>
      </c>
    </row>
    <row r="11560" spans="1:5">
      <c r="A11560">
        <v>9008186</v>
      </c>
      <c r="B11560">
        <v>9036154</v>
      </c>
      <c r="C11560" s="293">
        <v>320800000</v>
      </c>
      <c r="D11560">
        <f t="shared" si="360"/>
        <v>9008186</v>
      </c>
      <c r="E11560">
        <f t="shared" si="361"/>
        <v>9036154</v>
      </c>
    </row>
    <row r="11561" spans="1:5">
      <c r="A11561">
        <v>9008187</v>
      </c>
      <c r="B11561">
        <v>9036155</v>
      </c>
      <c r="C11561" s="293">
        <v>295100000</v>
      </c>
      <c r="D11561">
        <f t="shared" si="360"/>
        <v>9008187</v>
      </c>
      <c r="E11561">
        <f t="shared" si="361"/>
        <v>9036155</v>
      </c>
    </row>
    <row r="11562" spans="1:5">
      <c r="A11562">
        <v>9008188</v>
      </c>
      <c r="B11562">
        <v>9036156</v>
      </c>
      <c r="C11562" s="293">
        <v>329800000</v>
      </c>
      <c r="D11562">
        <f t="shared" si="360"/>
        <v>9008188</v>
      </c>
      <c r="E11562">
        <f t="shared" si="361"/>
        <v>9036156</v>
      </c>
    </row>
    <row r="11563" spans="1:5">
      <c r="A11563">
        <v>9008189</v>
      </c>
      <c r="B11563">
        <v>9036157</v>
      </c>
      <c r="C11563" s="293">
        <v>338500000</v>
      </c>
      <c r="D11563">
        <f t="shared" si="360"/>
        <v>9008189</v>
      </c>
      <c r="E11563">
        <f t="shared" si="361"/>
        <v>9036157</v>
      </c>
    </row>
    <row r="11564" spans="1:5">
      <c r="A11564">
        <v>9008190</v>
      </c>
      <c r="B11564">
        <v>9036158</v>
      </c>
      <c r="C11564" s="293">
        <v>363600000</v>
      </c>
      <c r="D11564">
        <f t="shared" si="360"/>
        <v>9008190</v>
      </c>
      <c r="E11564">
        <f t="shared" si="361"/>
        <v>9036158</v>
      </c>
    </row>
    <row r="11565" spans="1:5">
      <c r="A11565">
        <v>9008191</v>
      </c>
      <c r="B11565">
        <v>9036159</v>
      </c>
      <c r="C11565" s="293">
        <v>136200000</v>
      </c>
      <c r="D11565">
        <f t="shared" si="360"/>
        <v>9008191</v>
      </c>
      <c r="E11565">
        <f t="shared" si="361"/>
        <v>9036159</v>
      </c>
    </row>
    <row r="11566" spans="1:5">
      <c r="A11566">
        <v>9008192</v>
      </c>
      <c r="B11566">
        <v>9036160</v>
      </c>
      <c r="C11566" s="293">
        <v>366400000</v>
      </c>
      <c r="D11566">
        <f t="shared" si="360"/>
        <v>9008192</v>
      </c>
      <c r="E11566">
        <f t="shared" si="361"/>
        <v>9036160</v>
      </c>
    </row>
    <row r="11567" spans="1:5">
      <c r="A11567">
        <v>9008193</v>
      </c>
      <c r="B11567">
        <v>9036161</v>
      </c>
      <c r="C11567" s="293">
        <v>270400000</v>
      </c>
      <c r="D11567">
        <f t="shared" si="360"/>
        <v>9008193</v>
      </c>
      <c r="E11567">
        <f t="shared" si="361"/>
        <v>9036161</v>
      </c>
    </row>
    <row r="11568" spans="1:5">
      <c r="A11568">
        <v>9008194</v>
      </c>
      <c r="B11568">
        <v>9036162</v>
      </c>
      <c r="C11568" s="293">
        <v>317900000</v>
      </c>
      <c r="D11568">
        <f t="shared" si="360"/>
        <v>9008194</v>
      </c>
      <c r="E11568">
        <f t="shared" si="361"/>
        <v>9036162</v>
      </c>
    </row>
    <row r="11569" spans="1:5">
      <c r="A11569">
        <v>9008195</v>
      </c>
      <c r="B11569">
        <v>9036163</v>
      </c>
      <c r="C11569" s="293">
        <v>259200000</v>
      </c>
      <c r="D11569">
        <f t="shared" si="360"/>
        <v>9008195</v>
      </c>
      <c r="E11569">
        <f t="shared" si="361"/>
        <v>9036163</v>
      </c>
    </row>
    <row r="11570" spans="1:5">
      <c r="A11570">
        <v>9008196</v>
      </c>
      <c r="B11570">
        <v>9036164</v>
      </c>
      <c r="C11570" s="293">
        <v>216000000</v>
      </c>
      <c r="D11570">
        <f t="shared" si="360"/>
        <v>9008196</v>
      </c>
      <c r="E11570">
        <f t="shared" si="361"/>
        <v>9036164</v>
      </c>
    </row>
    <row r="11571" spans="1:5">
      <c r="A11571">
        <v>9008197</v>
      </c>
      <c r="B11571">
        <v>9036165</v>
      </c>
      <c r="C11571" s="293">
        <v>237400000</v>
      </c>
      <c r="D11571">
        <f t="shared" si="360"/>
        <v>9008197</v>
      </c>
      <c r="E11571">
        <f t="shared" si="361"/>
        <v>9036165</v>
      </c>
    </row>
    <row r="11572" spans="1:5">
      <c r="A11572">
        <v>9008198</v>
      </c>
      <c r="B11572">
        <v>9036166</v>
      </c>
      <c r="C11572" s="293">
        <v>292800000</v>
      </c>
      <c r="D11572">
        <f t="shared" si="360"/>
        <v>9008198</v>
      </c>
      <c r="E11572">
        <f t="shared" si="361"/>
        <v>9036166</v>
      </c>
    </row>
    <row r="11573" spans="1:5">
      <c r="A11573">
        <v>9008199</v>
      </c>
      <c r="B11573">
        <v>9036167</v>
      </c>
      <c r="C11573" s="293">
        <v>323200000</v>
      </c>
      <c r="D11573">
        <f t="shared" si="360"/>
        <v>9008199</v>
      </c>
      <c r="E11573">
        <f t="shared" si="361"/>
        <v>9036167</v>
      </c>
    </row>
    <row r="11574" spans="1:5">
      <c r="A11574">
        <v>9008200</v>
      </c>
      <c r="B11574">
        <v>9036168</v>
      </c>
      <c r="C11574" s="293">
        <v>351200000</v>
      </c>
      <c r="D11574">
        <f t="shared" si="360"/>
        <v>9008200</v>
      </c>
      <c r="E11574">
        <f t="shared" si="361"/>
        <v>9036168</v>
      </c>
    </row>
    <row r="11575" spans="1:5">
      <c r="A11575">
        <v>9008201</v>
      </c>
      <c r="B11575">
        <v>9036169</v>
      </c>
      <c r="C11575" s="293">
        <v>508300000</v>
      </c>
      <c r="D11575">
        <f t="shared" si="360"/>
        <v>9008201</v>
      </c>
      <c r="E11575">
        <f t="shared" si="361"/>
        <v>9036169</v>
      </c>
    </row>
    <row r="11576" spans="1:5">
      <c r="A11576">
        <v>9008202</v>
      </c>
      <c r="B11576">
        <v>9036170</v>
      </c>
      <c r="C11576" s="293">
        <v>660000000</v>
      </c>
      <c r="D11576">
        <f t="shared" si="360"/>
        <v>9008202</v>
      </c>
      <c r="E11576">
        <f t="shared" si="361"/>
        <v>9036170</v>
      </c>
    </row>
    <row r="11577" spans="1:5">
      <c r="A11577">
        <v>9008203</v>
      </c>
      <c r="B11577">
        <v>9036171</v>
      </c>
      <c r="C11577" s="293">
        <v>390300000</v>
      </c>
      <c r="D11577">
        <f t="shared" si="360"/>
        <v>9008203</v>
      </c>
      <c r="E11577">
        <f t="shared" si="361"/>
        <v>9036171</v>
      </c>
    </row>
    <row r="11578" spans="1:5">
      <c r="A11578">
        <v>9008204</v>
      </c>
      <c r="B11578">
        <v>9036172</v>
      </c>
      <c r="C11578" s="293">
        <v>290500000</v>
      </c>
      <c r="D11578">
        <f t="shared" si="360"/>
        <v>9008204</v>
      </c>
      <c r="E11578">
        <f t="shared" si="361"/>
        <v>9036172</v>
      </c>
    </row>
    <row r="11579" spans="1:5">
      <c r="A11579">
        <v>9008205</v>
      </c>
      <c r="B11579">
        <v>9036173</v>
      </c>
      <c r="C11579" s="293">
        <v>246900000</v>
      </c>
      <c r="D11579">
        <f t="shared" si="360"/>
        <v>9008205</v>
      </c>
      <c r="E11579">
        <f t="shared" si="361"/>
        <v>9036173</v>
      </c>
    </row>
    <row r="11580" spans="1:5">
      <c r="A11580">
        <v>9008206</v>
      </c>
      <c r="B11580">
        <v>9036174</v>
      </c>
      <c r="C11580" s="293">
        <v>504500000</v>
      </c>
      <c r="D11580">
        <f t="shared" si="360"/>
        <v>9008206</v>
      </c>
      <c r="E11580">
        <f t="shared" si="361"/>
        <v>9036174</v>
      </c>
    </row>
    <row r="11581" spans="1:5">
      <c r="A11581">
        <v>9008207</v>
      </c>
      <c r="B11581">
        <v>9036175</v>
      </c>
      <c r="C11581" s="293">
        <v>260000000</v>
      </c>
      <c r="D11581">
        <f t="shared" si="360"/>
        <v>9008207</v>
      </c>
      <c r="E11581">
        <f t="shared" si="361"/>
        <v>9036175</v>
      </c>
    </row>
    <row r="11582" spans="1:5">
      <c r="A11582">
        <v>9008208</v>
      </c>
      <c r="B11582">
        <v>9036176</v>
      </c>
      <c r="C11582" s="293">
        <v>184800000</v>
      </c>
      <c r="D11582">
        <f t="shared" si="360"/>
        <v>9008208</v>
      </c>
      <c r="E11582">
        <f t="shared" si="361"/>
        <v>9036176</v>
      </c>
    </row>
    <row r="11583" spans="1:5">
      <c r="A11583">
        <v>9008209</v>
      </c>
      <c r="B11583">
        <v>9036177</v>
      </c>
      <c r="C11583" s="293">
        <v>162400000</v>
      </c>
      <c r="D11583">
        <f t="shared" si="360"/>
        <v>9008209</v>
      </c>
      <c r="E11583">
        <f t="shared" si="361"/>
        <v>9036177</v>
      </c>
    </row>
    <row r="11584" spans="1:5">
      <c r="A11584">
        <v>9008210</v>
      </c>
      <c r="B11584">
        <v>9036178</v>
      </c>
      <c r="C11584" s="293">
        <v>471800000</v>
      </c>
      <c r="D11584">
        <f t="shared" si="360"/>
        <v>9008210</v>
      </c>
      <c r="E11584">
        <f t="shared" si="361"/>
        <v>9036178</v>
      </c>
    </row>
    <row r="11585" spans="1:5">
      <c r="A11585">
        <v>9008211</v>
      </c>
      <c r="B11585">
        <v>9036179</v>
      </c>
      <c r="C11585" s="293">
        <v>257500000</v>
      </c>
      <c r="D11585">
        <f t="shared" si="360"/>
        <v>9008211</v>
      </c>
      <c r="E11585">
        <f t="shared" si="361"/>
        <v>9036179</v>
      </c>
    </row>
    <row r="11586" spans="1:5">
      <c r="A11586">
        <v>9008212</v>
      </c>
      <c r="B11586">
        <v>9036180</v>
      </c>
      <c r="C11586" s="293">
        <v>533400000</v>
      </c>
      <c r="D11586">
        <f t="shared" si="360"/>
        <v>9008212</v>
      </c>
      <c r="E11586">
        <f t="shared" si="361"/>
        <v>9036180</v>
      </c>
    </row>
    <row r="11587" spans="1:5">
      <c r="A11587">
        <v>9008213</v>
      </c>
      <c r="B11587">
        <v>9036181</v>
      </c>
      <c r="C11587" s="293">
        <v>221800000</v>
      </c>
      <c r="D11587">
        <f t="shared" ref="D11587:D11650" si="362">+A11587*1</f>
        <v>9008213</v>
      </c>
      <c r="E11587">
        <f t="shared" ref="E11587:E11650" si="363">+B11587*1</f>
        <v>9036181</v>
      </c>
    </row>
    <row r="11588" spans="1:5">
      <c r="A11588">
        <v>9008214</v>
      </c>
      <c r="B11588">
        <v>9036182</v>
      </c>
      <c r="C11588" s="293">
        <v>251000000</v>
      </c>
      <c r="D11588">
        <f t="shared" si="362"/>
        <v>9008214</v>
      </c>
      <c r="E11588">
        <f t="shared" si="363"/>
        <v>9036182</v>
      </c>
    </row>
    <row r="11589" spans="1:5">
      <c r="A11589">
        <v>9008215</v>
      </c>
      <c r="B11589">
        <v>9036183</v>
      </c>
      <c r="C11589" s="293">
        <v>356800000</v>
      </c>
      <c r="D11589">
        <f t="shared" si="362"/>
        <v>9008215</v>
      </c>
      <c r="E11589">
        <f t="shared" si="363"/>
        <v>9036183</v>
      </c>
    </row>
    <row r="11590" spans="1:5">
      <c r="A11590">
        <v>9008216</v>
      </c>
      <c r="B11590">
        <v>9036184</v>
      </c>
      <c r="C11590" s="293">
        <v>269300000</v>
      </c>
      <c r="D11590">
        <f t="shared" si="362"/>
        <v>9008216</v>
      </c>
      <c r="E11590">
        <f t="shared" si="363"/>
        <v>9036184</v>
      </c>
    </row>
    <row r="11591" spans="1:5">
      <c r="A11591">
        <v>9008217</v>
      </c>
      <c r="B11591">
        <v>9036185</v>
      </c>
      <c r="C11591" s="293">
        <v>362800000</v>
      </c>
      <c r="D11591">
        <f t="shared" si="362"/>
        <v>9008217</v>
      </c>
      <c r="E11591">
        <f t="shared" si="363"/>
        <v>9036185</v>
      </c>
    </row>
    <row r="11592" spans="1:5">
      <c r="A11592">
        <v>9008218</v>
      </c>
      <c r="B11592">
        <v>9036186</v>
      </c>
      <c r="C11592" s="293">
        <v>344700000</v>
      </c>
      <c r="D11592">
        <f t="shared" si="362"/>
        <v>9008218</v>
      </c>
      <c r="E11592">
        <f t="shared" si="363"/>
        <v>9036186</v>
      </c>
    </row>
    <row r="11593" spans="1:5">
      <c r="A11593">
        <v>9008219</v>
      </c>
      <c r="B11593">
        <v>9036187</v>
      </c>
      <c r="C11593" s="293">
        <v>479200000</v>
      </c>
      <c r="D11593">
        <f t="shared" si="362"/>
        <v>9008219</v>
      </c>
      <c r="E11593">
        <f t="shared" si="363"/>
        <v>9036187</v>
      </c>
    </row>
    <row r="11594" spans="1:5">
      <c r="A11594">
        <v>9008220</v>
      </c>
      <c r="B11594">
        <v>9036188</v>
      </c>
      <c r="C11594" s="293">
        <v>350900000</v>
      </c>
      <c r="D11594">
        <f t="shared" si="362"/>
        <v>9008220</v>
      </c>
      <c r="E11594">
        <f t="shared" si="363"/>
        <v>9036188</v>
      </c>
    </row>
    <row r="11595" spans="1:5">
      <c r="A11595">
        <v>9008221</v>
      </c>
      <c r="B11595">
        <v>9036189</v>
      </c>
      <c r="C11595" s="293">
        <v>319000000</v>
      </c>
      <c r="D11595">
        <f t="shared" si="362"/>
        <v>9008221</v>
      </c>
      <c r="E11595">
        <f t="shared" si="363"/>
        <v>9036189</v>
      </c>
    </row>
    <row r="11596" spans="1:5">
      <c r="A11596">
        <v>9008222</v>
      </c>
      <c r="B11596">
        <v>9036190</v>
      </c>
      <c r="C11596" s="293">
        <v>337100000</v>
      </c>
      <c r="D11596">
        <f t="shared" si="362"/>
        <v>9008222</v>
      </c>
      <c r="E11596">
        <f t="shared" si="363"/>
        <v>9036190</v>
      </c>
    </row>
    <row r="11597" spans="1:5">
      <c r="A11597">
        <v>9008223</v>
      </c>
      <c r="B11597">
        <v>9036191</v>
      </c>
      <c r="C11597" s="293">
        <v>336200000</v>
      </c>
      <c r="D11597">
        <f t="shared" si="362"/>
        <v>9008223</v>
      </c>
      <c r="E11597">
        <f t="shared" si="363"/>
        <v>9036191</v>
      </c>
    </row>
    <row r="11598" spans="1:5">
      <c r="A11598">
        <v>9008224</v>
      </c>
      <c r="B11598">
        <v>9036192</v>
      </c>
      <c r="C11598" s="293">
        <v>419600000</v>
      </c>
      <c r="D11598">
        <f t="shared" si="362"/>
        <v>9008224</v>
      </c>
      <c r="E11598">
        <f t="shared" si="363"/>
        <v>9036192</v>
      </c>
    </row>
    <row r="11599" spans="1:5">
      <c r="A11599">
        <v>9008225</v>
      </c>
      <c r="B11599">
        <v>9036193</v>
      </c>
      <c r="C11599" s="293">
        <v>425900000</v>
      </c>
      <c r="D11599">
        <f t="shared" si="362"/>
        <v>9008225</v>
      </c>
      <c r="E11599">
        <f t="shared" si="363"/>
        <v>9036193</v>
      </c>
    </row>
    <row r="11600" spans="1:5">
      <c r="A11600">
        <v>9006169</v>
      </c>
      <c r="B11600">
        <v>9036194</v>
      </c>
      <c r="C11600" s="293">
        <v>172200000</v>
      </c>
      <c r="D11600">
        <f t="shared" si="362"/>
        <v>9006169</v>
      </c>
      <c r="E11600">
        <f t="shared" si="363"/>
        <v>9036194</v>
      </c>
    </row>
    <row r="11601" spans="1:5">
      <c r="A11601">
        <v>9008226</v>
      </c>
      <c r="B11601">
        <v>9036195</v>
      </c>
      <c r="C11601" s="293">
        <v>271400000</v>
      </c>
      <c r="D11601">
        <f t="shared" si="362"/>
        <v>9008226</v>
      </c>
      <c r="E11601">
        <f t="shared" si="363"/>
        <v>9036195</v>
      </c>
    </row>
    <row r="11602" spans="1:5">
      <c r="A11602">
        <v>9008227</v>
      </c>
      <c r="B11602">
        <v>9036196</v>
      </c>
      <c r="C11602" s="293">
        <v>263000000</v>
      </c>
      <c r="D11602">
        <f t="shared" si="362"/>
        <v>9008227</v>
      </c>
      <c r="E11602">
        <f t="shared" si="363"/>
        <v>9036196</v>
      </c>
    </row>
    <row r="11603" spans="1:5">
      <c r="A11603">
        <v>9008228</v>
      </c>
      <c r="B11603">
        <v>9036197</v>
      </c>
      <c r="C11603" s="293">
        <v>294300000</v>
      </c>
      <c r="D11603">
        <f t="shared" si="362"/>
        <v>9008228</v>
      </c>
      <c r="E11603">
        <f t="shared" si="363"/>
        <v>9036197</v>
      </c>
    </row>
    <row r="11604" spans="1:5">
      <c r="A11604">
        <v>9008229</v>
      </c>
      <c r="B11604">
        <v>9036198</v>
      </c>
      <c r="C11604" s="293">
        <v>274400000</v>
      </c>
      <c r="D11604">
        <f t="shared" si="362"/>
        <v>9008229</v>
      </c>
      <c r="E11604">
        <f t="shared" si="363"/>
        <v>9036198</v>
      </c>
    </row>
    <row r="11605" spans="1:5">
      <c r="A11605">
        <v>9008230</v>
      </c>
      <c r="B11605">
        <v>9036199</v>
      </c>
      <c r="C11605" s="293">
        <v>329000000</v>
      </c>
      <c r="D11605">
        <f t="shared" si="362"/>
        <v>9008230</v>
      </c>
      <c r="E11605">
        <f t="shared" si="363"/>
        <v>9036199</v>
      </c>
    </row>
    <row r="11606" spans="1:5">
      <c r="A11606">
        <v>9008231</v>
      </c>
      <c r="B11606">
        <v>9036200</v>
      </c>
      <c r="C11606" s="293">
        <v>395900000</v>
      </c>
      <c r="D11606">
        <f t="shared" si="362"/>
        <v>9008231</v>
      </c>
      <c r="E11606">
        <f t="shared" si="363"/>
        <v>9036200</v>
      </c>
    </row>
    <row r="11607" spans="1:5">
      <c r="A11607">
        <v>9008232</v>
      </c>
      <c r="B11607">
        <v>9036201</v>
      </c>
      <c r="C11607" s="293">
        <v>509900000</v>
      </c>
      <c r="D11607">
        <f t="shared" si="362"/>
        <v>9008232</v>
      </c>
      <c r="E11607">
        <f t="shared" si="363"/>
        <v>9036201</v>
      </c>
    </row>
    <row r="11608" spans="1:5">
      <c r="A11608">
        <v>9008233</v>
      </c>
      <c r="B11608">
        <v>9036202</v>
      </c>
      <c r="C11608" s="293">
        <v>350800000</v>
      </c>
      <c r="D11608">
        <f t="shared" si="362"/>
        <v>9008233</v>
      </c>
      <c r="E11608">
        <f t="shared" si="363"/>
        <v>9036202</v>
      </c>
    </row>
    <row r="11609" spans="1:5">
      <c r="A11609">
        <v>9008234</v>
      </c>
      <c r="B11609">
        <v>9036203</v>
      </c>
      <c r="C11609" s="293">
        <v>183000000</v>
      </c>
      <c r="D11609">
        <f t="shared" si="362"/>
        <v>9008234</v>
      </c>
      <c r="E11609">
        <f t="shared" si="363"/>
        <v>9036203</v>
      </c>
    </row>
    <row r="11610" spans="1:5">
      <c r="A11610">
        <v>9008235</v>
      </c>
      <c r="B11610">
        <v>9036204</v>
      </c>
      <c r="C11610" s="293">
        <v>198500000</v>
      </c>
      <c r="D11610">
        <f t="shared" si="362"/>
        <v>9008235</v>
      </c>
      <c r="E11610">
        <f t="shared" si="363"/>
        <v>9036204</v>
      </c>
    </row>
    <row r="11611" spans="1:5">
      <c r="A11611">
        <v>9008236</v>
      </c>
      <c r="B11611">
        <v>9036205</v>
      </c>
      <c r="C11611" s="293">
        <v>213500000</v>
      </c>
      <c r="D11611">
        <f t="shared" si="362"/>
        <v>9008236</v>
      </c>
      <c r="E11611">
        <f t="shared" si="363"/>
        <v>9036205</v>
      </c>
    </row>
    <row r="11612" spans="1:5">
      <c r="A11612">
        <v>9008237</v>
      </c>
      <c r="B11612">
        <v>9036206</v>
      </c>
      <c r="C11612" s="293">
        <v>278000000</v>
      </c>
      <c r="D11612">
        <f t="shared" si="362"/>
        <v>9008237</v>
      </c>
      <c r="E11612">
        <f t="shared" si="363"/>
        <v>9036206</v>
      </c>
    </row>
    <row r="11613" spans="1:5">
      <c r="A11613">
        <v>9008238</v>
      </c>
      <c r="B11613">
        <v>9036207</v>
      </c>
      <c r="C11613" s="293">
        <v>313500000</v>
      </c>
      <c r="D11613">
        <f t="shared" si="362"/>
        <v>9008238</v>
      </c>
      <c r="E11613">
        <f t="shared" si="363"/>
        <v>9036207</v>
      </c>
    </row>
    <row r="11614" spans="1:5">
      <c r="A11614">
        <v>9008239</v>
      </c>
      <c r="B11614">
        <v>9036208</v>
      </c>
      <c r="C11614" s="293">
        <v>271000000</v>
      </c>
      <c r="D11614">
        <f t="shared" si="362"/>
        <v>9008239</v>
      </c>
      <c r="E11614">
        <f t="shared" si="363"/>
        <v>9036208</v>
      </c>
    </row>
    <row r="11615" spans="1:5">
      <c r="A11615">
        <v>9006180</v>
      </c>
      <c r="B11615">
        <v>9036209</v>
      </c>
      <c r="C11615" s="293">
        <v>213000000</v>
      </c>
      <c r="D11615">
        <f t="shared" si="362"/>
        <v>9006180</v>
      </c>
      <c r="E11615">
        <f t="shared" si="363"/>
        <v>9036209</v>
      </c>
    </row>
    <row r="11616" spans="1:5">
      <c r="A11616">
        <v>9008240</v>
      </c>
      <c r="B11616">
        <v>9036210</v>
      </c>
      <c r="C11616" s="293">
        <v>630800000</v>
      </c>
      <c r="D11616">
        <f t="shared" si="362"/>
        <v>9008240</v>
      </c>
      <c r="E11616">
        <f t="shared" si="363"/>
        <v>9036210</v>
      </c>
    </row>
    <row r="11617" spans="1:5">
      <c r="A11617">
        <v>9008241</v>
      </c>
      <c r="B11617">
        <v>9036211</v>
      </c>
      <c r="C11617" s="293">
        <v>613500000</v>
      </c>
      <c r="D11617">
        <f t="shared" si="362"/>
        <v>9008241</v>
      </c>
      <c r="E11617">
        <f t="shared" si="363"/>
        <v>9036211</v>
      </c>
    </row>
    <row r="11618" spans="1:5">
      <c r="A11618">
        <v>9008242</v>
      </c>
      <c r="B11618">
        <v>9036212</v>
      </c>
      <c r="C11618" s="293">
        <v>610900000</v>
      </c>
      <c r="D11618">
        <f t="shared" si="362"/>
        <v>9008242</v>
      </c>
      <c r="E11618">
        <f t="shared" si="363"/>
        <v>9036212</v>
      </c>
    </row>
    <row r="11619" spans="1:5">
      <c r="A11619">
        <v>9008243</v>
      </c>
      <c r="B11619">
        <v>9036213</v>
      </c>
      <c r="C11619" s="293">
        <v>315900000</v>
      </c>
      <c r="D11619">
        <f t="shared" si="362"/>
        <v>9008243</v>
      </c>
      <c r="E11619">
        <f t="shared" si="363"/>
        <v>9036213</v>
      </c>
    </row>
    <row r="11620" spans="1:5">
      <c r="A11620">
        <v>9008244</v>
      </c>
      <c r="B11620">
        <v>9036214</v>
      </c>
      <c r="C11620" s="293">
        <v>282500000</v>
      </c>
      <c r="D11620">
        <f t="shared" si="362"/>
        <v>9008244</v>
      </c>
      <c r="E11620">
        <f t="shared" si="363"/>
        <v>9036214</v>
      </c>
    </row>
    <row r="11621" spans="1:5">
      <c r="A11621">
        <v>9008245</v>
      </c>
      <c r="B11621">
        <v>9036215</v>
      </c>
      <c r="C11621" s="293">
        <v>558500000</v>
      </c>
      <c r="D11621">
        <f t="shared" si="362"/>
        <v>9008245</v>
      </c>
      <c r="E11621">
        <f t="shared" si="363"/>
        <v>9036215</v>
      </c>
    </row>
    <row r="11622" spans="1:5">
      <c r="A11622">
        <v>9008246</v>
      </c>
      <c r="B11622">
        <v>9036216</v>
      </c>
      <c r="C11622" s="293">
        <v>631000000</v>
      </c>
      <c r="D11622">
        <f t="shared" si="362"/>
        <v>9008246</v>
      </c>
      <c r="E11622">
        <f t="shared" si="363"/>
        <v>9036216</v>
      </c>
    </row>
    <row r="11623" spans="1:5">
      <c r="A11623">
        <v>9008247</v>
      </c>
      <c r="B11623">
        <v>9036217</v>
      </c>
      <c r="C11623" s="293">
        <v>641900000</v>
      </c>
      <c r="D11623">
        <f t="shared" si="362"/>
        <v>9008247</v>
      </c>
      <c r="E11623">
        <f t="shared" si="363"/>
        <v>9036217</v>
      </c>
    </row>
    <row r="11624" spans="1:5">
      <c r="A11624">
        <v>9008248</v>
      </c>
      <c r="B11624">
        <v>9036218</v>
      </c>
      <c r="C11624" s="293">
        <v>318000000</v>
      </c>
      <c r="D11624">
        <f t="shared" si="362"/>
        <v>9008248</v>
      </c>
      <c r="E11624">
        <f t="shared" si="363"/>
        <v>9036218</v>
      </c>
    </row>
    <row r="11625" spans="1:5">
      <c r="A11625">
        <v>9006185</v>
      </c>
      <c r="B11625">
        <v>9036219</v>
      </c>
      <c r="C11625" s="293">
        <v>304400000</v>
      </c>
      <c r="D11625">
        <f t="shared" si="362"/>
        <v>9006185</v>
      </c>
      <c r="E11625">
        <f t="shared" si="363"/>
        <v>9036219</v>
      </c>
    </row>
    <row r="11626" spans="1:5">
      <c r="A11626">
        <v>9008249</v>
      </c>
      <c r="B11626">
        <v>9036220</v>
      </c>
      <c r="C11626" s="293">
        <v>278000000</v>
      </c>
      <c r="D11626">
        <f t="shared" si="362"/>
        <v>9008249</v>
      </c>
      <c r="E11626">
        <f t="shared" si="363"/>
        <v>9036220</v>
      </c>
    </row>
    <row r="11627" spans="1:5">
      <c r="A11627">
        <v>9008250</v>
      </c>
      <c r="B11627">
        <v>9036221</v>
      </c>
      <c r="C11627" s="293">
        <v>255000000</v>
      </c>
      <c r="D11627">
        <f t="shared" si="362"/>
        <v>9008250</v>
      </c>
      <c r="E11627">
        <f t="shared" si="363"/>
        <v>9036221</v>
      </c>
    </row>
    <row r="11628" spans="1:5">
      <c r="A11628">
        <v>9008251</v>
      </c>
      <c r="B11628">
        <v>9036222</v>
      </c>
      <c r="C11628" s="293">
        <v>187500000</v>
      </c>
      <c r="D11628">
        <f t="shared" si="362"/>
        <v>9008251</v>
      </c>
      <c r="E11628">
        <f t="shared" si="363"/>
        <v>9036222</v>
      </c>
    </row>
    <row r="11629" spans="1:5">
      <c r="A11629">
        <v>9006187</v>
      </c>
      <c r="B11629">
        <v>9036223</v>
      </c>
      <c r="C11629" s="293">
        <v>600000000</v>
      </c>
      <c r="D11629">
        <f t="shared" si="362"/>
        <v>9006187</v>
      </c>
      <c r="E11629">
        <f t="shared" si="363"/>
        <v>9036223</v>
      </c>
    </row>
    <row r="11630" spans="1:5">
      <c r="A11630">
        <v>9006188</v>
      </c>
      <c r="B11630">
        <v>9036224</v>
      </c>
      <c r="C11630" s="293">
        <v>437500000</v>
      </c>
      <c r="D11630">
        <f t="shared" si="362"/>
        <v>9006188</v>
      </c>
      <c r="E11630">
        <f t="shared" si="363"/>
        <v>9036224</v>
      </c>
    </row>
    <row r="11631" spans="1:5">
      <c r="A11631">
        <v>9008252</v>
      </c>
      <c r="B11631">
        <v>9036225</v>
      </c>
      <c r="C11631" s="293">
        <v>299000000</v>
      </c>
      <c r="D11631">
        <f t="shared" si="362"/>
        <v>9008252</v>
      </c>
      <c r="E11631">
        <f t="shared" si="363"/>
        <v>9036225</v>
      </c>
    </row>
    <row r="11632" spans="1:5">
      <c r="A11632">
        <v>9008253</v>
      </c>
      <c r="B11632">
        <v>9036226</v>
      </c>
      <c r="C11632" s="293">
        <v>303000000</v>
      </c>
      <c r="D11632">
        <f t="shared" si="362"/>
        <v>9008253</v>
      </c>
      <c r="E11632">
        <f t="shared" si="363"/>
        <v>9036226</v>
      </c>
    </row>
    <row r="11633" spans="1:5">
      <c r="A11633">
        <v>9008254</v>
      </c>
      <c r="B11633">
        <v>9036227</v>
      </c>
      <c r="C11633" s="293">
        <v>354900000</v>
      </c>
      <c r="D11633">
        <f t="shared" si="362"/>
        <v>9008254</v>
      </c>
      <c r="E11633">
        <f t="shared" si="363"/>
        <v>9036227</v>
      </c>
    </row>
    <row r="11634" spans="1:5">
      <c r="A11634">
        <v>9006194</v>
      </c>
      <c r="B11634">
        <v>9036228</v>
      </c>
      <c r="C11634" s="293">
        <v>500000000</v>
      </c>
      <c r="D11634">
        <f t="shared" si="362"/>
        <v>9006194</v>
      </c>
      <c r="E11634">
        <f t="shared" si="363"/>
        <v>9036228</v>
      </c>
    </row>
    <row r="11635" spans="1:5">
      <c r="A11635">
        <v>9006195</v>
      </c>
      <c r="B11635">
        <v>9036229</v>
      </c>
      <c r="C11635" s="293">
        <v>620000000</v>
      </c>
      <c r="D11635">
        <f t="shared" si="362"/>
        <v>9006195</v>
      </c>
      <c r="E11635">
        <f t="shared" si="363"/>
        <v>9036229</v>
      </c>
    </row>
    <row r="11636" spans="1:5">
      <c r="A11636">
        <v>9008255</v>
      </c>
      <c r="B11636">
        <v>9036230</v>
      </c>
      <c r="C11636" s="293">
        <v>299000000</v>
      </c>
      <c r="D11636">
        <f t="shared" si="362"/>
        <v>9008255</v>
      </c>
      <c r="E11636">
        <f t="shared" si="363"/>
        <v>9036230</v>
      </c>
    </row>
    <row r="11637" spans="1:5">
      <c r="A11637">
        <v>9008256</v>
      </c>
      <c r="B11637">
        <v>9036231</v>
      </c>
      <c r="C11637" s="293">
        <v>375900000</v>
      </c>
      <c r="D11637">
        <f t="shared" si="362"/>
        <v>9008256</v>
      </c>
      <c r="E11637">
        <f t="shared" si="363"/>
        <v>9036231</v>
      </c>
    </row>
    <row r="11638" spans="1:5">
      <c r="A11638">
        <v>9008257</v>
      </c>
      <c r="B11638">
        <v>9036232</v>
      </c>
      <c r="C11638" s="293">
        <v>384500000</v>
      </c>
      <c r="D11638">
        <f t="shared" si="362"/>
        <v>9008257</v>
      </c>
      <c r="E11638">
        <f t="shared" si="363"/>
        <v>9036232</v>
      </c>
    </row>
    <row r="11639" spans="1:5">
      <c r="A11639">
        <v>9006196</v>
      </c>
      <c r="B11639">
        <v>9036233</v>
      </c>
      <c r="C11639" s="293">
        <v>400000000</v>
      </c>
      <c r="D11639">
        <f t="shared" si="362"/>
        <v>9006196</v>
      </c>
      <c r="E11639">
        <f t="shared" si="363"/>
        <v>9036233</v>
      </c>
    </row>
    <row r="11640" spans="1:5">
      <c r="A11640">
        <v>9008258</v>
      </c>
      <c r="B11640">
        <v>9036234</v>
      </c>
      <c r="C11640" s="293">
        <v>329000000</v>
      </c>
      <c r="D11640">
        <f t="shared" si="362"/>
        <v>9008258</v>
      </c>
      <c r="E11640">
        <f t="shared" si="363"/>
        <v>9036234</v>
      </c>
    </row>
    <row r="11641" spans="1:5">
      <c r="A11641">
        <v>9008259</v>
      </c>
      <c r="B11641">
        <v>9036235</v>
      </c>
      <c r="C11641" s="293">
        <v>395900000</v>
      </c>
      <c r="D11641">
        <f t="shared" si="362"/>
        <v>9008259</v>
      </c>
      <c r="E11641">
        <f t="shared" si="363"/>
        <v>9036235</v>
      </c>
    </row>
    <row r="11642" spans="1:5">
      <c r="A11642">
        <v>9008260</v>
      </c>
      <c r="B11642">
        <v>9036236</v>
      </c>
      <c r="C11642" s="293">
        <v>499900000</v>
      </c>
      <c r="D11642">
        <f t="shared" si="362"/>
        <v>9008260</v>
      </c>
      <c r="E11642">
        <f t="shared" si="363"/>
        <v>9036236</v>
      </c>
    </row>
    <row r="11643" spans="1:5">
      <c r="A11643">
        <v>9008261</v>
      </c>
      <c r="B11643">
        <v>9036237</v>
      </c>
      <c r="C11643" s="293">
        <v>509900000</v>
      </c>
      <c r="D11643">
        <f t="shared" si="362"/>
        <v>9008261</v>
      </c>
      <c r="E11643">
        <f t="shared" si="363"/>
        <v>9036237</v>
      </c>
    </row>
    <row r="11644" spans="1:5">
      <c r="A11644">
        <v>9008262</v>
      </c>
      <c r="B11644">
        <v>9036238</v>
      </c>
      <c r="C11644" s="293">
        <v>281500000</v>
      </c>
      <c r="D11644">
        <f t="shared" si="362"/>
        <v>9008262</v>
      </c>
      <c r="E11644">
        <f t="shared" si="363"/>
        <v>9036238</v>
      </c>
    </row>
    <row r="11645" spans="1:5">
      <c r="A11645">
        <v>9008263</v>
      </c>
      <c r="B11645">
        <v>9036239</v>
      </c>
      <c r="C11645" s="293">
        <v>316900000</v>
      </c>
      <c r="D11645">
        <f t="shared" si="362"/>
        <v>9008263</v>
      </c>
      <c r="E11645">
        <f t="shared" si="363"/>
        <v>9036239</v>
      </c>
    </row>
    <row r="11646" spans="1:5">
      <c r="A11646">
        <v>9008264</v>
      </c>
      <c r="B11646">
        <v>9036240</v>
      </c>
      <c r="C11646" s="293">
        <v>322500000</v>
      </c>
      <c r="D11646">
        <f t="shared" si="362"/>
        <v>9008264</v>
      </c>
      <c r="E11646">
        <f t="shared" si="363"/>
        <v>9036240</v>
      </c>
    </row>
    <row r="11647" spans="1:5">
      <c r="A11647">
        <v>9006203</v>
      </c>
      <c r="B11647">
        <v>9036241</v>
      </c>
      <c r="C11647" s="293">
        <v>530000000</v>
      </c>
      <c r="D11647">
        <f t="shared" si="362"/>
        <v>9006203</v>
      </c>
      <c r="E11647">
        <f t="shared" si="363"/>
        <v>9036241</v>
      </c>
    </row>
    <row r="11648" spans="1:5">
      <c r="A11648">
        <v>9006021</v>
      </c>
      <c r="B11648">
        <v>9037001</v>
      </c>
      <c r="C11648" s="293">
        <v>80400000</v>
      </c>
      <c r="D11648">
        <f t="shared" si="362"/>
        <v>9006021</v>
      </c>
      <c r="E11648">
        <f t="shared" si="363"/>
        <v>9037001</v>
      </c>
    </row>
    <row r="11649" spans="1:5">
      <c r="A11649">
        <v>9006055</v>
      </c>
      <c r="B11649">
        <v>9037002</v>
      </c>
      <c r="C11649" s="293">
        <v>143700000</v>
      </c>
      <c r="D11649">
        <f t="shared" si="362"/>
        <v>9006055</v>
      </c>
      <c r="E11649">
        <f t="shared" si="363"/>
        <v>9037002</v>
      </c>
    </row>
    <row r="11650" spans="1:5">
      <c r="A11650">
        <v>9006110</v>
      </c>
      <c r="B11650">
        <v>9037003</v>
      </c>
      <c r="C11650" s="293">
        <v>152500000</v>
      </c>
      <c r="D11650">
        <f t="shared" si="362"/>
        <v>9006110</v>
      </c>
      <c r="E11650">
        <f t="shared" si="363"/>
        <v>9037003</v>
      </c>
    </row>
    <row r="11651" spans="1:5">
      <c r="A11651">
        <v>9006132</v>
      </c>
      <c r="B11651">
        <v>9037004</v>
      </c>
      <c r="C11651" s="293">
        <v>75200000</v>
      </c>
      <c r="D11651">
        <f t="shared" ref="D11651:D11714" si="364">+A11651*1</f>
        <v>9006132</v>
      </c>
      <c r="E11651">
        <f t="shared" ref="E11651:E11714" si="365">+B11651*1</f>
        <v>9037004</v>
      </c>
    </row>
    <row r="11652" spans="1:5">
      <c r="A11652">
        <v>9006137</v>
      </c>
      <c r="B11652">
        <v>9037005</v>
      </c>
      <c r="C11652" s="293">
        <v>176300000</v>
      </c>
      <c r="D11652">
        <f t="shared" si="364"/>
        <v>9006137</v>
      </c>
      <c r="E11652">
        <f t="shared" si="365"/>
        <v>9037005</v>
      </c>
    </row>
    <row r="11653" spans="1:5">
      <c r="A11653">
        <v>9006138</v>
      </c>
      <c r="B11653">
        <v>9037006</v>
      </c>
      <c r="C11653" s="293">
        <v>159000000</v>
      </c>
      <c r="D11653">
        <f t="shared" si="364"/>
        <v>9006138</v>
      </c>
      <c r="E11653">
        <f t="shared" si="365"/>
        <v>9037006</v>
      </c>
    </row>
    <row r="11654" spans="1:5">
      <c r="A11654">
        <v>9006139</v>
      </c>
      <c r="B11654">
        <v>9037007</v>
      </c>
      <c r="C11654" s="293">
        <v>145500000</v>
      </c>
      <c r="D11654">
        <f t="shared" si="364"/>
        <v>9006139</v>
      </c>
      <c r="E11654">
        <f t="shared" si="365"/>
        <v>9037007</v>
      </c>
    </row>
    <row r="11655" spans="1:5">
      <c r="A11655">
        <v>9006143</v>
      </c>
      <c r="B11655">
        <v>9037008</v>
      </c>
      <c r="C11655" s="293">
        <v>188400000</v>
      </c>
      <c r="D11655">
        <f t="shared" si="364"/>
        <v>9006143</v>
      </c>
      <c r="E11655">
        <f t="shared" si="365"/>
        <v>9037008</v>
      </c>
    </row>
    <row r="11656" spans="1:5">
      <c r="A11656">
        <v>9006144</v>
      </c>
      <c r="B11656">
        <v>9037009</v>
      </c>
      <c r="C11656" s="293">
        <v>148700000</v>
      </c>
      <c r="D11656">
        <f t="shared" si="364"/>
        <v>9006144</v>
      </c>
      <c r="E11656">
        <f t="shared" si="365"/>
        <v>9037009</v>
      </c>
    </row>
    <row r="11657" spans="1:5">
      <c r="A11657">
        <v>9006145</v>
      </c>
      <c r="B11657">
        <v>9037010</v>
      </c>
      <c r="C11657" s="293">
        <v>176400000</v>
      </c>
      <c r="D11657">
        <f t="shared" si="364"/>
        <v>9006145</v>
      </c>
      <c r="E11657">
        <f t="shared" si="365"/>
        <v>9037010</v>
      </c>
    </row>
    <row r="11658" spans="1:5">
      <c r="A11658">
        <v>9006148</v>
      </c>
      <c r="B11658">
        <v>9037011</v>
      </c>
      <c r="C11658" s="293">
        <v>200400000</v>
      </c>
      <c r="D11658">
        <f t="shared" si="364"/>
        <v>9006148</v>
      </c>
      <c r="E11658">
        <f t="shared" si="365"/>
        <v>9037011</v>
      </c>
    </row>
    <row r="11659" spans="1:5">
      <c r="A11659">
        <v>9006149</v>
      </c>
      <c r="B11659">
        <v>9037012</v>
      </c>
      <c r="C11659" s="293">
        <v>172600000</v>
      </c>
      <c r="D11659">
        <f t="shared" si="364"/>
        <v>9006149</v>
      </c>
      <c r="E11659">
        <f t="shared" si="365"/>
        <v>9037012</v>
      </c>
    </row>
    <row r="11660" spans="1:5">
      <c r="A11660">
        <v>9006154</v>
      </c>
      <c r="B11660">
        <v>9037013</v>
      </c>
      <c r="C11660" s="293">
        <v>190600000</v>
      </c>
      <c r="D11660">
        <f t="shared" si="364"/>
        <v>9006154</v>
      </c>
      <c r="E11660">
        <f t="shared" si="365"/>
        <v>9037013</v>
      </c>
    </row>
    <row r="11661" spans="1:5">
      <c r="A11661">
        <v>9006191</v>
      </c>
      <c r="B11661">
        <v>9037014</v>
      </c>
      <c r="C11661" s="293">
        <v>390000000</v>
      </c>
      <c r="D11661">
        <f t="shared" si="364"/>
        <v>9006191</v>
      </c>
      <c r="E11661">
        <f t="shared" si="365"/>
        <v>9037014</v>
      </c>
    </row>
    <row r="11662" spans="1:5">
      <c r="A11662">
        <v>9007001</v>
      </c>
      <c r="B11662">
        <v>9041001</v>
      </c>
      <c r="C11662" s="293">
        <v>57700000</v>
      </c>
      <c r="D11662">
        <f t="shared" si="364"/>
        <v>9007001</v>
      </c>
      <c r="E11662">
        <f t="shared" si="365"/>
        <v>9041001</v>
      </c>
    </row>
    <row r="11663" spans="1:5">
      <c r="A11663">
        <v>9021001</v>
      </c>
      <c r="B11663">
        <v>9042003</v>
      </c>
      <c r="C11663" s="293">
        <v>177900000</v>
      </c>
      <c r="D11663">
        <f t="shared" si="364"/>
        <v>9021001</v>
      </c>
      <c r="E11663">
        <f t="shared" si="365"/>
        <v>9042003</v>
      </c>
    </row>
    <row r="11664" spans="1:5">
      <c r="A11664">
        <v>9021002</v>
      </c>
      <c r="B11664">
        <v>9042004</v>
      </c>
      <c r="C11664" s="293">
        <v>170300000</v>
      </c>
      <c r="D11664">
        <f t="shared" si="364"/>
        <v>9021002</v>
      </c>
      <c r="E11664">
        <f t="shared" si="365"/>
        <v>9042004</v>
      </c>
    </row>
    <row r="11665" spans="1:5">
      <c r="A11665">
        <v>9021003</v>
      </c>
      <c r="B11665">
        <v>9042005</v>
      </c>
      <c r="C11665" s="293">
        <v>170300000</v>
      </c>
      <c r="D11665">
        <f t="shared" si="364"/>
        <v>9021003</v>
      </c>
      <c r="E11665">
        <f t="shared" si="365"/>
        <v>9042005</v>
      </c>
    </row>
    <row r="11666" spans="1:5">
      <c r="A11666">
        <v>9021004</v>
      </c>
      <c r="B11666">
        <v>9042006</v>
      </c>
      <c r="C11666" s="293">
        <v>170300000</v>
      </c>
      <c r="D11666">
        <f t="shared" si="364"/>
        <v>9021004</v>
      </c>
      <c r="E11666">
        <f t="shared" si="365"/>
        <v>9042006</v>
      </c>
    </row>
    <row r="11667" spans="1:5">
      <c r="A11667">
        <v>9021005</v>
      </c>
      <c r="B11667">
        <v>9042007</v>
      </c>
      <c r="C11667" s="293">
        <v>177900000</v>
      </c>
      <c r="D11667">
        <f t="shared" si="364"/>
        <v>9021005</v>
      </c>
      <c r="E11667">
        <f t="shared" si="365"/>
        <v>9042007</v>
      </c>
    </row>
    <row r="11668" spans="1:5">
      <c r="A11668">
        <v>9021007</v>
      </c>
      <c r="B11668">
        <v>9042008</v>
      </c>
      <c r="C11668" s="293">
        <v>197200000</v>
      </c>
      <c r="D11668">
        <f t="shared" si="364"/>
        <v>9021007</v>
      </c>
      <c r="E11668">
        <f t="shared" si="365"/>
        <v>9042008</v>
      </c>
    </row>
    <row r="11669" spans="1:5">
      <c r="A11669">
        <v>9021009</v>
      </c>
      <c r="B11669">
        <v>9042009</v>
      </c>
      <c r="C11669" s="293">
        <v>202400000</v>
      </c>
      <c r="D11669">
        <f t="shared" si="364"/>
        <v>9021009</v>
      </c>
      <c r="E11669">
        <f t="shared" si="365"/>
        <v>9042009</v>
      </c>
    </row>
    <row r="11670" spans="1:5">
      <c r="A11670">
        <v>9021010</v>
      </c>
      <c r="B11670">
        <v>9042010</v>
      </c>
      <c r="C11670" s="293">
        <v>159700000</v>
      </c>
      <c r="D11670">
        <f t="shared" si="364"/>
        <v>9021010</v>
      </c>
      <c r="E11670">
        <f t="shared" si="365"/>
        <v>9042010</v>
      </c>
    </row>
    <row r="11671" spans="1:5">
      <c r="A11671">
        <v>9021011</v>
      </c>
      <c r="B11671">
        <v>9042011</v>
      </c>
      <c r="C11671" s="293">
        <v>192000000</v>
      </c>
      <c r="D11671">
        <f t="shared" si="364"/>
        <v>9021011</v>
      </c>
      <c r="E11671">
        <f t="shared" si="365"/>
        <v>9042011</v>
      </c>
    </row>
    <row r="11672" spans="1:5">
      <c r="A11672">
        <v>9021013</v>
      </c>
      <c r="B11672">
        <v>9042012</v>
      </c>
      <c r="C11672" s="293">
        <v>170600000</v>
      </c>
      <c r="D11672">
        <f t="shared" si="364"/>
        <v>9021013</v>
      </c>
      <c r="E11672">
        <f t="shared" si="365"/>
        <v>9042012</v>
      </c>
    </row>
    <row r="11673" spans="1:5">
      <c r="A11673">
        <v>9021014</v>
      </c>
      <c r="B11673">
        <v>9042013</v>
      </c>
      <c r="C11673" s="293">
        <v>173800000</v>
      </c>
      <c r="D11673">
        <f t="shared" si="364"/>
        <v>9021014</v>
      </c>
      <c r="E11673">
        <f t="shared" si="365"/>
        <v>9042013</v>
      </c>
    </row>
    <row r="11674" spans="1:5">
      <c r="A11674">
        <v>9021015</v>
      </c>
      <c r="B11674">
        <v>9042014</v>
      </c>
      <c r="C11674" s="293">
        <v>160400000</v>
      </c>
      <c r="D11674">
        <f t="shared" si="364"/>
        <v>9021015</v>
      </c>
      <c r="E11674">
        <f t="shared" si="365"/>
        <v>9042014</v>
      </c>
    </row>
    <row r="11675" spans="1:5">
      <c r="A11675">
        <v>9021020</v>
      </c>
      <c r="B11675">
        <v>9042015</v>
      </c>
      <c r="C11675" s="293">
        <v>169900000</v>
      </c>
      <c r="D11675">
        <f t="shared" si="364"/>
        <v>9021020</v>
      </c>
      <c r="E11675">
        <f t="shared" si="365"/>
        <v>9042015</v>
      </c>
    </row>
    <row r="11676" spans="1:5">
      <c r="A11676">
        <v>9021024</v>
      </c>
      <c r="B11676">
        <v>9042016</v>
      </c>
      <c r="C11676" s="293">
        <v>197500000</v>
      </c>
      <c r="D11676">
        <f t="shared" si="364"/>
        <v>9021024</v>
      </c>
      <c r="E11676">
        <f t="shared" si="365"/>
        <v>9042016</v>
      </c>
    </row>
    <row r="11677" spans="1:5">
      <c r="A11677">
        <v>9021025</v>
      </c>
      <c r="B11677">
        <v>9042017</v>
      </c>
      <c r="C11677" s="293">
        <v>212300000</v>
      </c>
      <c r="D11677">
        <f t="shared" si="364"/>
        <v>9021025</v>
      </c>
      <c r="E11677">
        <f t="shared" si="365"/>
        <v>9042017</v>
      </c>
    </row>
    <row r="11678" spans="1:5">
      <c r="A11678">
        <v>9021027</v>
      </c>
      <c r="B11678">
        <v>9042018</v>
      </c>
      <c r="C11678" s="293">
        <v>209400000</v>
      </c>
      <c r="D11678">
        <f t="shared" si="364"/>
        <v>9021027</v>
      </c>
      <c r="E11678">
        <f t="shared" si="365"/>
        <v>9042018</v>
      </c>
    </row>
    <row r="11679" spans="1:5">
      <c r="A11679">
        <v>9021029</v>
      </c>
      <c r="B11679">
        <v>9042019</v>
      </c>
      <c r="C11679" s="293">
        <v>182600000</v>
      </c>
      <c r="D11679">
        <f t="shared" si="364"/>
        <v>9021029</v>
      </c>
      <c r="E11679">
        <f t="shared" si="365"/>
        <v>9042019</v>
      </c>
    </row>
    <row r="11680" spans="1:5">
      <c r="A11680">
        <v>9021031</v>
      </c>
      <c r="B11680">
        <v>9042020</v>
      </c>
      <c r="C11680" s="293">
        <v>202600000</v>
      </c>
      <c r="D11680">
        <f t="shared" si="364"/>
        <v>9021031</v>
      </c>
      <c r="E11680">
        <f t="shared" si="365"/>
        <v>9042020</v>
      </c>
    </row>
    <row r="11681" spans="1:5">
      <c r="A11681">
        <v>9021034</v>
      </c>
      <c r="B11681">
        <v>9042021</v>
      </c>
      <c r="C11681" s="293">
        <v>221900000</v>
      </c>
      <c r="D11681">
        <f t="shared" si="364"/>
        <v>9021034</v>
      </c>
      <c r="E11681">
        <f t="shared" si="365"/>
        <v>9042021</v>
      </c>
    </row>
    <row r="11682" spans="1:5">
      <c r="A11682">
        <v>9021036</v>
      </c>
      <c r="B11682">
        <v>9042022</v>
      </c>
      <c r="C11682" s="293">
        <v>225400000</v>
      </c>
      <c r="D11682">
        <f t="shared" si="364"/>
        <v>9021036</v>
      </c>
      <c r="E11682">
        <f t="shared" si="365"/>
        <v>9042022</v>
      </c>
    </row>
    <row r="11683" spans="1:5">
      <c r="A11683">
        <v>9021038</v>
      </c>
      <c r="B11683">
        <v>9042023</v>
      </c>
      <c r="C11683" s="293">
        <v>207400000</v>
      </c>
      <c r="D11683">
        <f t="shared" si="364"/>
        <v>9021038</v>
      </c>
      <c r="E11683">
        <f t="shared" si="365"/>
        <v>9042023</v>
      </c>
    </row>
    <row r="11684" spans="1:5">
      <c r="A11684">
        <v>9021039</v>
      </c>
      <c r="B11684">
        <v>9042024</v>
      </c>
      <c r="C11684" s="293">
        <v>247200000</v>
      </c>
      <c r="D11684">
        <f t="shared" si="364"/>
        <v>9021039</v>
      </c>
      <c r="E11684">
        <f t="shared" si="365"/>
        <v>9042024</v>
      </c>
    </row>
    <row r="11685" spans="1:5">
      <c r="A11685">
        <v>9021040</v>
      </c>
      <c r="B11685">
        <v>9042025</v>
      </c>
      <c r="C11685" s="293">
        <v>204900000</v>
      </c>
      <c r="D11685">
        <f t="shared" si="364"/>
        <v>9021040</v>
      </c>
      <c r="E11685">
        <f t="shared" si="365"/>
        <v>9042025</v>
      </c>
    </row>
    <row r="11686" spans="1:5">
      <c r="A11686">
        <v>9021042</v>
      </c>
      <c r="B11686">
        <v>9042026</v>
      </c>
      <c r="C11686" s="293">
        <v>288100000</v>
      </c>
      <c r="D11686">
        <f t="shared" si="364"/>
        <v>9021042</v>
      </c>
      <c r="E11686">
        <f t="shared" si="365"/>
        <v>9042026</v>
      </c>
    </row>
    <row r="11687" spans="1:5">
      <c r="A11687">
        <v>9021043</v>
      </c>
      <c r="B11687">
        <v>9042027</v>
      </c>
      <c r="C11687" s="293">
        <v>236900000</v>
      </c>
      <c r="D11687">
        <f t="shared" si="364"/>
        <v>9021043</v>
      </c>
      <c r="E11687">
        <f t="shared" si="365"/>
        <v>9042027</v>
      </c>
    </row>
    <row r="11688" spans="1:5">
      <c r="A11688">
        <v>9021045</v>
      </c>
      <c r="B11688">
        <v>9042028</v>
      </c>
      <c r="C11688" s="293">
        <v>227300000</v>
      </c>
      <c r="D11688">
        <f t="shared" si="364"/>
        <v>9021045</v>
      </c>
      <c r="E11688">
        <f t="shared" si="365"/>
        <v>9042028</v>
      </c>
    </row>
    <row r="11689" spans="1:5">
      <c r="A11689">
        <v>9021046</v>
      </c>
      <c r="B11689">
        <v>9042029</v>
      </c>
      <c r="C11689" s="293">
        <v>192100000</v>
      </c>
      <c r="D11689">
        <f t="shared" si="364"/>
        <v>9021046</v>
      </c>
      <c r="E11689">
        <f t="shared" si="365"/>
        <v>9042029</v>
      </c>
    </row>
    <row r="11690" spans="1:5">
      <c r="A11690">
        <v>9021047</v>
      </c>
      <c r="B11690">
        <v>9042030</v>
      </c>
      <c r="C11690" s="293">
        <v>269900000</v>
      </c>
      <c r="D11690">
        <f t="shared" si="364"/>
        <v>9021047</v>
      </c>
      <c r="E11690">
        <f t="shared" si="365"/>
        <v>9042030</v>
      </c>
    </row>
    <row r="11691" spans="1:5">
      <c r="A11691">
        <v>9021048</v>
      </c>
      <c r="B11691">
        <v>9042031</v>
      </c>
      <c r="C11691" s="293">
        <v>207400000</v>
      </c>
      <c r="D11691">
        <f t="shared" si="364"/>
        <v>9021048</v>
      </c>
      <c r="E11691">
        <f t="shared" si="365"/>
        <v>9042031</v>
      </c>
    </row>
    <row r="11692" spans="1:5">
      <c r="A11692">
        <v>9021049</v>
      </c>
      <c r="B11692">
        <v>9042032</v>
      </c>
      <c r="C11692" s="293">
        <v>234800000</v>
      </c>
      <c r="D11692">
        <f t="shared" si="364"/>
        <v>9021049</v>
      </c>
      <c r="E11692">
        <f t="shared" si="365"/>
        <v>9042032</v>
      </c>
    </row>
    <row r="11693" spans="1:5">
      <c r="A11693">
        <v>9021050</v>
      </c>
      <c r="B11693">
        <v>9042033</v>
      </c>
      <c r="C11693" s="293">
        <v>196500000</v>
      </c>
      <c r="D11693">
        <f t="shared" si="364"/>
        <v>9021050</v>
      </c>
      <c r="E11693">
        <f t="shared" si="365"/>
        <v>9042033</v>
      </c>
    </row>
    <row r="11694" spans="1:5">
      <c r="A11694">
        <v>9021051</v>
      </c>
      <c r="B11694">
        <v>9042034</v>
      </c>
      <c r="C11694" s="293">
        <v>194300000</v>
      </c>
      <c r="D11694">
        <f t="shared" si="364"/>
        <v>9021051</v>
      </c>
      <c r="E11694">
        <f t="shared" si="365"/>
        <v>9042034</v>
      </c>
    </row>
    <row r="11695" spans="1:5">
      <c r="A11695">
        <v>9021052</v>
      </c>
      <c r="B11695">
        <v>9042035</v>
      </c>
      <c r="C11695" s="293">
        <v>202500000</v>
      </c>
      <c r="D11695">
        <f t="shared" si="364"/>
        <v>9021052</v>
      </c>
      <c r="E11695">
        <f t="shared" si="365"/>
        <v>9042035</v>
      </c>
    </row>
    <row r="11696" spans="1:5">
      <c r="A11696">
        <v>9021053</v>
      </c>
      <c r="B11696">
        <v>9042036</v>
      </c>
      <c r="C11696" s="293">
        <v>201500000</v>
      </c>
      <c r="D11696">
        <f t="shared" si="364"/>
        <v>9021053</v>
      </c>
      <c r="E11696">
        <f t="shared" si="365"/>
        <v>9042036</v>
      </c>
    </row>
    <row r="11697" spans="1:5">
      <c r="A11697">
        <v>9021054</v>
      </c>
      <c r="B11697">
        <v>9042037</v>
      </c>
      <c r="C11697" s="293">
        <v>231400000</v>
      </c>
      <c r="D11697">
        <f t="shared" si="364"/>
        <v>9021054</v>
      </c>
      <c r="E11697">
        <f t="shared" si="365"/>
        <v>9042037</v>
      </c>
    </row>
    <row r="11698" spans="1:5">
      <c r="A11698">
        <v>9021055</v>
      </c>
      <c r="B11698">
        <v>9042038</v>
      </c>
      <c r="C11698" s="293">
        <v>240700000</v>
      </c>
      <c r="D11698">
        <f t="shared" si="364"/>
        <v>9021055</v>
      </c>
      <c r="E11698">
        <f t="shared" si="365"/>
        <v>9042038</v>
      </c>
    </row>
    <row r="11699" spans="1:5">
      <c r="A11699">
        <v>9021056</v>
      </c>
      <c r="B11699">
        <v>9042039</v>
      </c>
      <c r="C11699" s="293">
        <v>273500000</v>
      </c>
      <c r="D11699">
        <f t="shared" si="364"/>
        <v>9021056</v>
      </c>
      <c r="E11699">
        <f t="shared" si="365"/>
        <v>9042039</v>
      </c>
    </row>
    <row r="11700" spans="1:5">
      <c r="A11700">
        <v>9021057</v>
      </c>
      <c r="B11700">
        <v>9042040</v>
      </c>
      <c r="C11700" s="293">
        <v>241600000</v>
      </c>
      <c r="D11700">
        <f t="shared" si="364"/>
        <v>9021057</v>
      </c>
      <c r="E11700">
        <f t="shared" si="365"/>
        <v>9042040</v>
      </c>
    </row>
    <row r="11701" spans="1:5">
      <c r="A11701">
        <v>9021058</v>
      </c>
      <c r="B11701">
        <v>9042041</v>
      </c>
      <c r="C11701" s="293">
        <v>328000000</v>
      </c>
      <c r="D11701">
        <f t="shared" si="364"/>
        <v>9021058</v>
      </c>
      <c r="E11701">
        <f t="shared" si="365"/>
        <v>9042041</v>
      </c>
    </row>
    <row r="11702" spans="1:5">
      <c r="A11702">
        <v>9021059</v>
      </c>
      <c r="B11702">
        <v>9042042</v>
      </c>
      <c r="C11702" s="293">
        <v>413200000</v>
      </c>
      <c r="D11702">
        <f t="shared" si="364"/>
        <v>9021059</v>
      </c>
      <c r="E11702">
        <f t="shared" si="365"/>
        <v>9042042</v>
      </c>
    </row>
    <row r="11703" spans="1:5">
      <c r="A11703">
        <v>9021060</v>
      </c>
      <c r="B11703">
        <v>9042043</v>
      </c>
      <c r="C11703" s="293">
        <v>216800000</v>
      </c>
      <c r="D11703">
        <f t="shared" si="364"/>
        <v>9021060</v>
      </c>
      <c r="E11703">
        <f t="shared" si="365"/>
        <v>9042043</v>
      </c>
    </row>
    <row r="11704" spans="1:5">
      <c r="A11704">
        <v>9021061</v>
      </c>
      <c r="B11704">
        <v>9042044</v>
      </c>
      <c r="C11704" s="293">
        <v>205000000</v>
      </c>
      <c r="D11704">
        <f t="shared" si="364"/>
        <v>9021061</v>
      </c>
      <c r="E11704">
        <f t="shared" si="365"/>
        <v>9042044</v>
      </c>
    </row>
    <row r="11705" spans="1:5">
      <c r="A11705">
        <v>9021062</v>
      </c>
      <c r="B11705">
        <v>9042045</v>
      </c>
      <c r="C11705" s="293">
        <v>239300000</v>
      </c>
      <c r="D11705">
        <f t="shared" si="364"/>
        <v>9021062</v>
      </c>
      <c r="E11705">
        <f t="shared" si="365"/>
        <v>9042045</v>
      </c>
    </row>
    <row r="11706" spans="1:5">
      <c r="A11706">
        <v>9021063</v>
      </c>
      <c r="B11706">
        <v>9042046</v>
      </c>
      <c r="C11706" s="293">
        <v>245200000</v>
      </c>
      <c r="D11706">
        <f t="shared" si="364"/>
        <v>9021063</v>
      </c>
      <c r="E11706">
        <f t="shared" si="365"/>
        <v>9042046</v>
      </c>
    </row>
    <row r="11707" spans="1:5">
      <c r="A11707">
        <v>9021064</v>
      </c>
      <c r="B11707">
        <v>9042047</v>
      </c>
      <c r="C11707" s="293">
        <v>159800000</v>
      </c>
      <c r="D11707">
        <f t="shared" si="364"/>
        <v>9021064</v>
      </c>
      <c r="E11707">
        <f t="shared" si="365"/>
        <v>9042047</v>
      </c>
    </row>
    <row r="11708" spans="1:5">
      <c r="A11708">
        <v>9021065</v>
      </c>
      <c r="B11708">
        <v>9042048</v>
      </c>
      <c r="C11708" s="293">
        <v>188500000</v>
      </c>
      <c r="D11708">
        <f t="shared" si="364"/>
        <v>9021065</v>
      </c>
      <c r="E11708">
        <f t="shared" si="365"/>
        <v>9042048</v>
      </c>
    </row>
    <row r="11709" spans="1:5">
      <c r="A11709">
        <v>9021066</v>
      </c>
      <c r="B11709">
        <v>9042049</v>
      </c>
      <c r="C11709" s="293">
        <v>206800000</v>
      </c>
      <c r="D11709">
        <f t="shared" si="364"/>
        <v>9021066</v>
      </c>
      <c r="E11709">
        <f t="shared" si="365"/>
        <v>9042049</v>
      </c>
    </row>
    <row r="11710" spans="1:5">
      <c r="A11710">
        <v>9021067</v>
      </c>
      <c r="B11710">
        <v>9042050</v>
      </c>
      <c r="C11710" s="293">
        <v>252900000</v>
      </c>
      <c r="D11710">
        <f t="shared" si="364"/>
        <v>9021067</v>
      </c>
      <c r="E11710">
        <f t="shared" si="365"/>
        <v>9042050</v>
      </c>
    </row>
    <row r="11711" spans="1:5">
      <c r="A11711">
        <v>9021068</v>
      </c>
      <c r="B11711">
        <v>9042051</v>
      </c>
      <c r="C11711" s="293">
        <v>236700000</v>
      </c>
      <c r="D11711">
        <f t="shared" si="364"/>
        <v>9021068</v>
      </c>
      <c r="E11711">
        <f t="shared" si="365"/>
        <v>9042051</v>
      </c>
    </row>
    <row r="11712" spans="1:5">
      <c r="A11712">
        <v>9021069</v>
      </c>
      <c r="B11712">
        <v>9042052</v>
      </c>
      <c r="C11712" s="293">
        <v>300100000</v>
      </c>
      <c r="D11712">
        <f t="shared" si="364"/>
        <v>9021069</v>
      </c>
      <c r="E11712">
        <f t="shared" si="365"/>
        <v>9042052</v>
      </c>
    </row>
    <row r="11713" spans="1:5">
      <c r="A11713">
        <v>9021070</v>
      </c>
      <c r="B11713">
        <v>9042053</v>
      </c>
      <c r="C11713" s="293">
        <v>312100000</v>
      </c>
      <c r="D11713">
        <f t="shared" si="364"/>
        <v>9021070</v>
      </c>
      <c r="E11713">
        <f t="shared" si="365"/>
        <v>9042053</v>
      </c>
    </row>
    <row r="11714" spans="1:5">
      <c r="A11714">
        <v>9021071</v>
      </c>
      <c r="B11714">
        <v>9042054</v>
      </c>
      <c r="C11714" s="293">
        <v>204000000</v>
      </c>
      <c r="D11714">
        <f t="shared" si="364"/>
        <v>9021071</v>
      </c>
      <c r="E11714">
        <f t="shared" si="365"/>
        <v>9042054</v>
      </c>
    </row>
    <row r="11715" spans="1:5">
      <c r="A11715">
        <v>9021072</v>
      </c>
      <c r="B11715">
        <v>9042055</v>
      </c>
      <c r="C11715" s="293">
        <v>208300000</v>
      </c>
      <c r="D11715">
        <f t="shared" ref="D11715:D11778" si="366">+A11715*1</f>
        <v>9021072</v>
      </c>
      <c r="E11715">
        <f t="shared" ref="E11715:E11778" si="367">+B11715*1</f>
        <v>9042055</v>
      </c>
    </row>
    <row r="11716" spans="1:5">
      <c r="A11716">
        <v>9021073</v>
      </c>
      <c r="B11716">
        <v>9042056</v>
      </c>
      <c r="C11716" s="293">
        <v>249200000</v>
      </c>
      <c r="D11716">
        <f t="shared" si="366"/>
        <v>9021073</v>
      </c>
      <c r="E11716">
        <f t="shared" si="367"/>
        <v>9042056</v>
      </c>
    </row>
    <row r="11717" spans="1:5">
      <c r="A11717">
        <v>9021074</v>
      </c>
      <c r="B11717">
        <v>9042057</v>
      </c>
      <c r="C11717" s="293">
        <v>242500000</v>
      </c>
      <c r="D11717">
        <f t="shared" si="366"/>
        <v>9021074</v>
      </c>
      <c r="E11717">
        <f t="shared" si="367"/>
        <v>9042057</v>
      </c>
    </row>
    <row r="11718" spans="1:5">
      <c r="A11718">
        <v>9021075</v>
      </c>
      <c r="B11718">
        <v>9042058</v>
      </c>
      <c r="C11718" s="293">
        <v>277900000</v>
      </c>
      <c r="D11718">
        <f t="shared" si="366"/>
        <v>9021075</v>
      </c>
      <c r="E11718">
        <f t="shared" si="367"/>
        <v>9042058</v>
      </c>
    </row>
    <row r="11719" spans="1:5">
      <c r="A11719">
        <v>9021076</v>
      </c>
      <c r="B11719">
        <v>9042059</v>
      </c>
      <c r="C11719" s="293">
        <v>298700000</v>
      </c>
      <c r="D11719">
        <f t="shared" si="366"/>
        <v>9021076</v>
      </c>
      <c r="E11719">
        <f t="shared" si="367"/>
        <v>9042059</v>
      </c>
    </row>
    <row r="11720" spans="1:5">
      <c r="A11720">
        <v>9021077</v>
      </c>
      <c r="B11720">
        <v>9042060</v>
      </c>
      <c r="C11720" s="293">
        <v>204900000</v>
      </c>
      <c r="D11720">
        <f t="shared" si="366"/>
        <v>9021077</v>
      </c>
      <c r="E11720">
        <f t="shared" si="367"/>
        <v>9042060</v>
      </c>
    </row>
    <row r="11721" spans="1:5">
      <c r="A11721">
        <v>9021078</v>
      </c>
      <c r="B11721">
        <v>9042061</v>
      </c>
      <c r="C11721" s="293">
        <v>262200000</v>
      </c>
      <c r="D11721">
        <f t="shared" si="366"/>
        <v>9021078</v>
      </c>
      <c r="E11721">
        <f t="shared" si="367"/>
        <v>9042061</v>
      </c>
    </row>
    <row r="11722" spans="1:5">
      <c r="A11722">
        <v>9021079</v>
      </c>
      <c r="B11722">
        <v>9042062</v>
      </c>
      <c r="C11722" s="293">
        <v>215700000</v>
      </c>
      <c r="D11722">
        <f t="shared" si="366"/>
        <v>9021079</v>
      </c>
      <c r="E11722">
        <f t="shared" si="367"/>
        <v>9042062</v>
      </c>
    </row>
    <row r="11723" spans="1:5">
      <c r="A11723">
        <v>9021080</v>
      </c>
      <c r="B11723">
        <v>9042063</v>
      </c>
      <c r="C11723" s="293">
        <v>413500000</v>
      </c>
      <c r="D11723">
        <f t="shared" si="366"/>
        <v>9021080</v>
      </c>
      <c r="E11723">
        <f t="shared" si="367"/>
        <v>9042063</v>
      </c>
    </row>
    <row r="11724" spans="1:5">
      <c r="A11724">
        <v>9021081</v>
      </c>
      <c r="B11724">
        <v>9042064</v>
      </c>
      <c r="C11724" s="293">
        <v>272700000</v>
      </c>
      <c r="D11724">
        <f t="shared" si="366"/>
        <v>9021081</v>
      </c>
      <c r="E11724">
        <f t="shared" si="367"/>
        <v>9042064</v>
      </c>
    </row>
    <row r="11725" spans="1:5">
      <c r="A11725">
        <v>9021082</v>
      </c>
      <c r="B11725">
        <v>9042065</v>
      </c>
      <c r="C11725" s="293">
        <v>269600000</v>
      </c>
      <c r="D11725">
        <f t="shared" si="366"/>
        <v>9021082</v>
      </c>
      <c r="E11725">
        <f t="shared" si="367"/>
        <v>9042065</v>
      </c>
    </row>
    <row r="11726" spans="1:5">
      <c r="A11726">
        <v>9021083</v>
      </c>
      <c r="B11726">
        <v>9042066</v>
      </c>
      <c r="C11726" s="293">
        <v>210500000</v>
      </c>
      <c r="D11726">
        <f t="shared" si="366"/>
        <v>9021083</v>
      </c>
      <c r="E11726">
        <f t="shared" si="367"/>
        <v>9042066</v>
      </c>
    </row>
    <row r="11727" spans="1:5">
      <c r="A11727">
        <v>9021084</v>
      </c>
      <c r="B11727">
        <v>9042067</v>
      </c>
      <c r="C11727" s="293">
        <v>251500000</v>
      </c>
      <c r="D11727">
        <f t="shared" si="366"/>
        <v>9021084</v>
      </c>
      <c r="E11727">
        <f t="shared" si="367"/>
        <v>9042067</v>
      </c>
    </row>
    <row r="11728" spans="1:5">
      <c r="A11728">
        <v>9021085</v>
      </c>
      <c r="B11728">
        <v>9042068</v>
      </c>
      <c r="C11728" s="293">
        <v>193500000</v>
      </c>
      <c r="D11728">
        <f t="shared" si="366"/>
        <v>9021085</v>
      </c>
      <c r="E11728">
        <f t="shared" si="367"/>
        <v>9042068</v>
      </c>
    </row>
    <row r="11729" spans="1:5">
      <c r="A11729">
        <v>9021086</v>
      </c>
      <c r="B11729">
        <v>9042069</v>
      </c>
      <c r="C11729" s="293">
        <v>280500000</v>
      </c>
      <c r="D11729">
        <f t="shared" si="366"/>
        <v>9021086</v>
      </c>
      <c r="E11729">
        <f t="shared" si="367"/>
        <v>9042069</v>
      </c>
    </row>
    <row r="11730" spans="1:5">
      <c r="A11730">
        <v>9021087</v>
      </c>
      <c r="B11730">
        <v>9042070</v>
      </c>
      <c r="C11730" s="293">
        <v>263000000</v>
      </c>
      <c r="D11730">
        <f t="shared" si="366"/>
        <v>9021087</v>
      </c>
      <c r="E11730">
        <f t="shared" si="367"/>
        <v>9042070</v>
      </c>
    </row>
    <row r="11731" spans="1:5">
      <c r="A11731">
        <v>9021088</v>
      </c>
      <c r="B11731">
        <v>9042071</v>
      </c>
      <c r="C11731" s="293">
        <v>265500000</v>
      </c>
      <c r="D11731">
        <f t="shared" si="366"/>
        <v>9021088</v>
      </c>
      <c r="E11731">
        <f t="shared" si="367"/>
        <v>9042071</v>
      </c>
    </row>
    <row r="11732" spans="1:5">
      <c r="A11732">
        <v>9021089</v>
      </c>
      <c r="B11732">
        <v>9042072</v>
      </c>
      <c r="C11732" s="293">
        <v>347400000</v>
      </c>
      <c r="D11732">
        <f t="shared" si="366"/>
        <v>9021089</v>
      </c>
      <c r="E11732">
        <f t="shared" si="367"/>
        <v>9042072</v>
      </c>
    </row>
    <row r="11733" spans="1:5">
      <c r="A11733">
        <v>9021090</v>
      </c>
      <c r="B11733">
        <v>9042073</v>
      </c>
      <c r="C11733" s="293">
        <v>440000000</v>
      </c>
      <c r="D11733">
        <f t="shared" si="366"/>
        <v>9021090</v>
      </c>
      <c r="E11733">
        <f t="shared" si="367"/>
        <v>9042073</v>
      </c>
    </row>
    <row r="11734" spans="1:5">
      <c r="A11734">
        <v>9021091</v>
      </c>
      <c r="B11734">
        <v>9042074</v>
      </c>
      <c r="C11734" s="293">
        <v>293500000</v>
      </c>
      <c r="D11734">
        <f t="shared" si="366"/>
        <v>9021091</v>
      </c>
      <c r="E11734">
        <f t="shared" si="367"/>
        <v>9042074</v>
      </c>
    </row>
    <row r="11735" spans="1:5">
      <c r="A11735">
        <v>9021092</v>
      </c>
      <c r="B11735">
        <v>9042075</v>
      </c>
      <c r="C11735" s="293">
        <v>432000000</v>
      </c>
      <c r="D11735">
        <f t="shared" si="366"/>
        <v>9021092</v>
      </c>
      <c r="E11735">
        <f t="shared" si="367"/>
        <v>9042075</v>
      </c>
    </row>
    <row r="11736" spans="1:5">
      <c r="A11736">
        <v>9021093</v>
      </c>
      <c r="B11736">
        <v>9042076</v>
      </c>
      <c r="C11736" s="293">
        <v>213900000</v>
      </c>
      <c r="D11736">
        <f t="shared" si="366"/>
        <v>9021093</v>
      </c>
      <c r="E11736">
        <f t="shared" si="367"/>
        <v>9042076</v>
      </c>
    </row>
    <row r="11737" spans="1:5">
      <c r="A11737">
        <v>9021094</v>
      </c>
      <c r="B11737">
        <v>9042077</v>
      </c>
      <c r="C11737" s="293">
        <v>254900000</v>
      </c>
      <c r="D11737">
        <f t="shared" si="366"/>
        <v>9021094</v>
      </c>
      <c r="E11737">
        <f t="shared" si="367"/>
        <v>9042077</v>
      </c>
    </row>
    <row r="11738" spans="1:5">
      <c r="A11738">
        <v>9021095</v>
      </c>
      <c r="B11738">
        <v>9042078</v>
      </c>
      <c r="C11738" s="293">
        <v>283900000</v>
      </c>
      <c r="D11738">
        <f t="shared" si="366"/>
        <v>9021095</v>
      </c>
      <c r="E11738">
        <f t="shared" si="367"/>
        <v>9042078</v>
      </c>
    </row>
    <row r="11739" spans="1:5">
      <c r="A11739">
        <v>9021096</v>
      </c>
      <c r="B11739">
        <v>9042079</v>
      </c>
      <c r="C11739" s="293">
        <v>296900000</v>
      </c>
      <c r="D11739">
        <f t="shared" si="366"/>
        <v>9021096</v>
      </c>
      <c r="E11739">
        <f t="shared" si="367"/>
        <v>9042079</v>
      </c>
    </row>
    <row r="11740" spans="1:5">
      <c r="A11740">
        <v>9020011</v>
      </c>
      <c r="B11740">
        <v>9043001</v>
      </c>
      <c r="C11740" s="293">
        <v>291900000</v>
      </c>
      <c r="D11740">
        <f t="shared" si="366"/>
        <v>9020011</v>
      </c>
      <c r="E11740">
        <f t="shared" si="367"/>
        <v>9043001</v>
      </c>
    </row>
    <row r="11741" spans="1:5">
      <c r="A11741">
        <v>9020015</v>
      </c>
      <c r="B11741">
        <v>9043002</v>
      </c>
      <c r="C11741" s="293">
        <v>402800000</v>
      </c>
      <c r="D11741">
        <f t="shared" si="366"/>
        <v>9020015</v>
      </c>
      <c r="E11741">
        <f t="shared" si="367"/>
        <v>9043002</v>
      </c>
    </row>
    <row r="11742" spans="1:5">
      <c r="A11742">
        <v>9020025</v>
      </c>
      <c r="B11742">
        <v>9043003</v>
      </c>
      <c r="C11742" s="293">
        <v>168500000</v>
      </c>
      <c r="D11742">
        <f t="shared" si="366"/>
        <v>9020025</v>
      </c>
      <c r="E11742">
        <f t="shared" si="367"/>
        <v>9043003</v>
      </c>
    </row>
    <row r="11743" spans="1:5">
      <c r="A11743">
        <v>9020028</v>
      </c>
      <c r="B11743">
        <v>9043004</v>
      </c>
      <c r="C11743" s="293">
        <v>344900000</v>
      </c>
      <c r="D11743">
        <f t="shared" si="366"/>
        <v>9020028</v>
      </c>
      <c r="E11743">
        <f t="shared" si="367"/>
        <v>9043004</v>
      </c>
    </row>
    <row r="11744" spans="1:5">
      <c r="A11744">
        <v>9020033</v>
      </c>
      <c r="B11744">
        <v>9043005</v>
      </c>
      <c r="C11744" s="293">
        <v>217100000</v>
      </c>
      <c r="D11744">
        <f t="shared" si="366"/>
        <v>9020033</v>
      </c>
      <c r="E11744">
        <f t="shared" si="367"/>
        <v>9043005</v>
      </c>
    </row>
    <row r="11745" spans="1:5">
      <c r="A11745">
        <v>9020035</v>
      </c>
      <c r="B11745">
        <v>9043006</v>
      </c>
      <c r="C11745" s="293">
        <v>147000000</v>
      </c>
      <c r="D11745">
        <f t="shared" si="366"/>
        <v>9020035</v>
      </c>
      <c r="E11745">
        <f t="shared" si="367"/>
        <v>9043006</v>
      </c>
    </row>
    <row r="11746" spans="1:5">
      <c r="A11746">
        <v>9020038</v>
      </c>
      <c r="B11746">
        <v>9043007</v>
      </c>
      <c r="C11746" s="293">
        <v>152900000</v>
      </c>
      <c r="D11746">
        <f t="shared" si="366"/>
        <v>9020038</v>
      </c>
      <c r="E11746">
        <f t="shared" si="367"/>
        <v>9043007</v>
      </c>
    </row>
    <row r="11747" spans="1:5">
      <c r="A11747">
        <v>9020044</v>
      </c>
      <c r="B11747">
        <v>9043008</v>
      </c>
      <c r="C11747" s="293">
        <v>172900000</v>
      </c>
      <c r="D11747">
        <f t="shared" si="366"/>
        <v>9020044</v>
      </c>
      <c r="E11747">
        <f t="shared" si="367"/>
        <v>9043008</v>
      </c>
    </row>
    <row r="11748" spans="1:5">
      <c r="A11748">
        <v>9020046</v>
      </c>
      <c r="B11748">
        <v>9043009</v>
      </c>
      <c r="C11748" s="293">
        <v>206400000</v>
      </c>
      <c r="D11748">
        <f t="shared" si="366"/>
        <v>9020046</v>
      </c>
      <c r="E11748">
        <f t="shared" si="367"/>
        <v>9043009</v>
      </c>
    </row>
    <row r="11749" spans="1:5">
      <c r="A11749">
        <v>9020047</v>
      </c>
      <c r="B11749">
        <v>9043010</v>
      </c>
      <c r="C11749" s="293">
        <v>44900000</v>
      </c>
      <c r="D11749">
        <f t="shared" si="366"/>
        <v>9020047</v>
      </c>
      <c r="E11749">
        <f t="shared" si="367"/>
        <v>9043010</v>
      </c>
    </row>
    <row r="11750" spans="1:5">
      <c r="A11750">
        <v>9020051</v>
      </c>
      <c r="B11750">
        <v>9043011</v>
      </c>
      <c r="C11750" s="293">
        <v>203700000</v>
      </c>
      <c r="D11750">
        <f t="shared" si="366"/>
        <v>9020051</v>
      </c>
      <c r="E11750">
        <f t="shared" si="367"/>
        <v>9043011</v>
      </c>
    </row>
    <row r="11751" spans="1:5">
      <c r="A11751">
        <v>9020054</v>
      </c>
      <c r="B11751">
        <v>9043012</v>
      </c>
      <c r="C11751" s="293">
        <v>205500000</v>
      </c>
      <c r="D11751">
        <f t="shared" si="366"/>
        <v>9020054</v>
      </c>
      <c r="E11751">
        <f t="shared" si="367"/>
        <v>9043012</v>
      </c>
    </row>
    <row r="11752" spans="1:5">
      <c r="A11752">
        <v>9020055</v>
      </c>
      <c r="B11752">
        <v>9043013</v>
      </c>
      <c r="C11752" s="293">
        <v>259000000</v>
      </c>
      <c r="D11752">
        <f t="shared" si="366"/>
        <v>9020055</v>
      </c>
      <c r="E11752">
        <f t="shared" si="367"/>
        <v>9043013</v>
      </c>
    </row>
    <row r="11753" spans="1:5">
      <c r="A11753">
        <v>9020003</v>
      </c>
      <c r="B11753">
        <v>9043014</v>
      </c>
      <c r="C11753" s="293">
        <v>310200000</v>
      </c>
      <c r="D11753">
        <f t="shared" si="366"/>
        <v>9020003</v>
      </c>
      <c r="E11753">
        <f t="shared" si="367"/>
        <v>9043014</v>
      </c>
    </row>
    <row r="11754" spans="1:5">
      <c r="A11754">
        <v>9020007</v>
      </c>
      <c r="B11754">
        <v>9043015</v>
      </c>
      <c r="C11754" s="293">
        <v>320600000</v>
      </c>
      <c r="D11754">
        <f t="shared" si="366"/>
        <v>9020007</v>
      </c>
      <c r="E11754">
        <f t="shared" si="367"/>
        <v>9043015</v>
      </c>
    </row>
    <row r="11755" spans="1:5">
      <c r="A11755">
        <v>9020013</v>
      </c>
      <c r="B11755">
        <v>9043016</v>
      </c>
      <c r="C11755" s="293">
        <v>291900000</v>
      </c>
      <c r="D11755">
        <f t="shared" si="366"/>
        <v>9020013</v>
      </c>
      <c r="E11755">
        <f t="shared" si="367"/>
        <v>9043016</v>
      </c>
    </row>
    <row r="11756" spans="1:5">
      <c r="A11756">
        <v>9020017</v>
      </c>
      <c r="B11756">
        <v>9043017</v>
      </c>
      <c r="C11756" s="293">
        <v>402800000</v>
      </c>
      <c r="D11756">
        <f t="shared" si="366"/>
        <v>9020017</v>
      </c>
      <c r="E11756">
        <f t="shared" si="367"/>
        <v>9043017</v>
      </c>
    </row>
    <row r="11757" spans="1:5">
      <c r="A11757">
        <v>9020037</v>
      </c>
      <c r="B11757">
        <v>9043018</v>
      </c>
      <c r="C11757" s="293">
        <v>345400000</v>
      </c>
      <c r="D11757">
        <f t="shared" si="366"/>
        <v>9020037</v>
      </c>
      <c r="E11757">
        <f t="shared" si="367"/>
        <v>9043018</v>
      </c>
    </row>
    <row r="11758" spans="1:5">
      <c r="A11758">
        <v>9020041</v>
      </c>
      <c r="B11758">
        <v>9043019</v>
      </c>
      <c r="C11758" s="293">
        <v>289800000</v>
      </c>
      <c r="D11758">
        <f t="shared" si="366"/>
        <v>9020041</v>
      </c>
      <c r="E11758">
        <f t="shared" si="367"/>
        <v>9043019</v>
      </c>
    </row>
    <row r="11759" spans="1:5">
      <c r="A11759">
        <v>9020045</v>
      </c>
      <c r="B11759">
        <v>9043020</v>
      </c>
      <c r="C11759" s="293">
        <v>184800000</v>
      </c>
      <c r="D11759">
        <f t="shared" si="366"/>
        <v>9020045</v>
      </c>
      <c r="E11759">
        <f t="shared" si="367"/>
        <v>9043020</v>
      </c>
    </row>
    <row r="11760" spans="1:5">
      <c r="A11760">
        <v>9020048</v>
      </c>
      <c r="B11760">
        <v>9043021</v>
      </c>
      <c r="C11760" s="293">
        <v>226000000</v>
      </c>
      <c r="D11760">
        <f t="shared" si="366"/>
        <v>9020048</v>
      </c>
      <c r="E11760">
        <f t="shared" si="367"/>
        <v>9043021</v>
      </c>
    </row>
    <row r="11761" spans="1:5">
      <c r="A11761">
        <v>9020049</v>
      </c>
      <c r="B11761">
        <v>9043022</v>
      </c>
      <c r="C11761" s="293">
        <v>278900000</v>
      </c>
      <c r="D11761">
        <f t="shared" si="366"/>
        <v>9020049</v>
      </c>
      <c r="E11761">
        <f t="shared" si="367"/>
        <v>9043022</v>
      </c>
    </row>
    <row r="11762" spans="1:5">
      <c r="A11762">
        <v>9020050</v>
      </c>
      <c r="B11762">
        <v>9043023</v>
      </c>
      <c r="C11762" s="293">
        <v>276900000</v>
      </c>
      <c r="D11762">
        <f t="shared" si="366"/>
        <v>9020050</v>
      </c>
      <c r="E11762">
        <f t="shared" si="367"/>
        <v>9043023</v>
      </c>
    </row>
    <row r="11763" spans="1:5">
      <c r="A11763">
        <v>9020053</v>
      </c>
      <c r="B11763">
        <v>9043024</v>
      </c>
      <c r="C11763" s="293">
        <v>226800000</v>
      </c>
      <c r="D11763">
        <f t="shared" si="366"/>
        <v>9020053</v>
      </c>
      <c r="E11763">
        <f t="shared" si="367"/>
        <v>9043024</v>
      </c>
    </row>
    <row r="11764" spans="1:5">
      <c r="A11764">
        <v>9020056</v>
      </c>
      <c r="B11764">
        <v>9043025</v>
      </c>
      <c r="C11764" s="293">
        <v>159100000</v>
      </c>
      <c r="D11764">
        <f t="shared" si="366"/>
        <v>9020056</v>
      </c>
      <c r="E11764">
        <f t="shared" si="367"/>
        <v>9043025</v>
      </c>
    </row>
    <row r="11765" spans="1:5">
      <c r="A11765">
        <v>9011002</v>
      </c>
      <c r="B11765">
        <v>9044001</v>
      </c>
      <c r="C11765" s="293">
        <v>62200000</v>
      </c>
      <c r="D11765">
        <f t="shared" si="366"/>
        <v>9011002</v>
      </c>
      <c r="E11765">
        <f t="shared" si="367"/>
        <v>9044001</v>
      </c>
    </row>
    <row r="11766" spans="1:5">
      <c r="A11766">
        <v>9011004</v>
      </c>
      <c r="B11766">
        <v>9044002</v>
      </c>
      <c r="C11766" s="293">
        <v>39400000</v>
      </c>
      <c r="D11766">
        <f t="shared" si="366"/>
        <v>9011004</v>
      </c>
      <c r="E11766">
        <f t="shared" si="367"/>
        <v>9044002</v>
      </c>
    </row>
    <row r="11767" spans="1:5">
      <c r="A11767">
        <v>9011005</v>
      </c>
      <c r="B11767">
        <v>9044003</v>
      </c>
      <c r="C11767" s="293">
        <v>38700000</v>
      </c>
      <c r="D11767">
        <f t="shared" si="366"/>
        <v>9011005</v>
      </c>
      <c r="E11767">
        <f t="shared" si="367"/>
        <v>9044003</v>
      </c>
    </row>
    <row r="11768" spans="1:5">
      <c r="A11768">
        <v>9011081</v>
      </c>
      <c r="B11768">
        <v>9044004</v>
      </c>
      <c r="C11768" s="293">
        <v>39800000</v>
      </c>
      <c r="D11768">
        <f t="shared" si="366"/>
        <v>9011081</v>
      </c>
      <c r="E11768">
        <f t="shared" si="367"/>
        <v>9044004</v>
      </c>
    </row>
    <row r="11769" spans="1:5">
      <c r="A11769">
        <v>9011082</v>
      </c>
      <c r="B11769">
        <v>9044005</v>
      </c>
      <c r="C11769" s="293">
        <v>38800000</v>
      </c>
      <c r="D11769">
        <f t="shared" si="366"/>
        <v>9011082</v>
      </c>
      <c r="E11769">
        <f t="shared" si="367"/>
        <v>9044005</v>
      </c>
    </row>
    <row r="11770" spans="1:5">
      <c r="A11770">
        <v>9011083</v>
      </c>
      <c r="B11770">
        <v>9044006</v>
      </c>
      <c r="C11770" s="293">
        <v>61000000</v>
      </c>
      <c r="D11770">
        <f t="shared" si="366"/>
        <v>9011083</v>
      </c>
      <c r="E11770">
        <f t="shared" si="367"/>
        <v>9044006</v>
      </c>
    </row>
    <row r="11771" spans="1:5">
      <c r="A11771">
        <v>9011084</v>
      </c>
      <c r="B11771">
        <v>9044007</v>
      </c>
      <c r="C11771" s="293">
        <v>255900000</v>
      </c>
      <c r="D11771">
        <f t="shared" si="366"/>
        <v>9011084</v>
      </c>
      <c r="E11771">
        <f t="shared" si="367"/>
        <v>9044007</v>
      </c>
    </row>
    <row r="11772" spans="1:5">
      <c r="A11772">
        <v>9011085</v>
      </c>
      <c r="B11772">
        <v>9044008</v>
      </c>
      <c r="C11772" s="293">
        <v>123000000</v>
      </c>
      <c r="D11772">
        <f t="shared" si="366"/>
        <v>9011085</v>
      </c>
      <c r="E11772">
        <f t="shared" si="367"/>
        <v>9044008</v>
      </c>
    </row>
    <row r="11773" spans="1:5">
      <c r="A11773">
        <v>9020063</v>
      </c>
      <c r="B11773">
        <v>9044009</v>
      </c>
      <c r="C11773" s="293">
        <v>175900000</v>
      </c>
      <c r="D11773">
        <f t="shared" si="366"/>
        <v>9020063</v>
      </c>
      <c r="E11773">
        <f t="shared" si="367"/>
        <v>9044009</v>
      </c>
    </row>
    <row r="11774" spans="1:5">
      <c r="A11774">
        <v>9020022</v>
      </c>
      <c r="B11774">
        <v>9045005</v>
      </c>
      <c r="C11774" s="293">
        <v>152900000</v>
      </c>
      <c r="D11774">
        <f t="shared" si="366"/>
        <v>9020022</v>
      </c>
      <c r="E11774">
        <f t="shared" si="367"/>
        <v>9045005</v>
      </c>
    </row>
    <row r="11775" spans="1:5">
      <c r="A11775">
        <v>9020027</v>
      </c>
      <c r="B11775">
        <v>9045006</v>
      </c>
      <c r="C11775" s="293">
        <v>168500000</v>
      </c>
      <c r="D11775">
        <f t="shared" si="366"/>
        <v>9020027</v>
      </c>
      <c r="E11775">
        <f t="shared" si="367"/>
        <v>9045006</v>
      </c>
    </row>
    <row r="11776" spans="1:5">
      <c r="A11776">
        <v>9020036</v>
      </c>
      <c r="B11776">
        <v>9045007</v>
      </c>
      <c r="C11776" s="293">
        <v>147000000</v>
      </c>
      <c r="D11776">
        <f t="shared" si="366"/>
        <v>9020036</v>
      </c>
      <c r="E11776">
        <f t="shared" si="367"/>
        <v>9045007</v>
      </c>
    </row>
    <row r="11777" spans="1:5">
      <c r="A11777">
        <v>9020052</v>
      </c>
      <c r="B11777">
        <v>9045012</v>
      </c>
      <c r="C11777" s="293">
        <v>188800000</v>
      </c>
      <c r="D11777">
        <f t="shared" si="366"/>
        <v>9020052</v>
      </c>
      <c r="E11777">
        <f t="shared" si="367"/>
        <v>9045012</v>
      </c>
    </row>
    <row r="11778" spans="1:5">
      <c r="A11778">
        <v>9020057</v>
      </c>
      <c r="B11778">
        <v>9045013</v>
      </c>
      <c r="C11778" s="293">
        <v>135000000</v>
      </c>
      <c r="D11778">
        <f t="shared" si="366"/>
        <v>9020057</v>
      </c>
      <c r="E11778">
        <f t="shared" si="367"/>
        <v>9045013</v>
      </c>
    </row>
    <row r="11779" spans="1:5">
      <c r="A11779">
        <v>9020060</v>
      </c>
      <c r="B11779">
        <v>9045014</v>
      </c>
      <c r="C11779" s="293">
        <v>198500000</v>
      </c>
      <c r="D11779">
        <f t="shared" ref="D11779:D11842" si="368">+A11779*1</f>
        <v>9020060</v>
      </c>
      <c r="E11779">
        <f t="shared" ref="E11779:E11842" si="369">+B11779*1</f>
        <v>9045014</v>
      </c>
    </row>
    <row r="11780" spans="1:5">
      <c r="A11780">
        <v>9020061</v>
      </c>
      <c r="B11780">
        <v>9045015</v>
      </c>
      <c r="C11780" s="293">
        <v>137500000</v>
      </c>
      <c r="D11780">
        <f t="shared" si="368"/>
        <v>9020061</v>
      </c>
      <c r="E11780">
        <f t="shared" si="369"/>
        <v>9045015</v>
      </c>
    </row>
    <row r="11781" spans="1:5">
      <c r="A11781">
        <v>9020064</v>
      </c>
      <c r="B11781">
        <v>9045016</v>
      </c>
      <c r="C11781" s="293">
        <v>185500000</v>
      </c>
      <c r="D11781">
        <f t="shared" si="368"/>
        <v>9020064</v>
      </c>
      <c r="E11781">
        <f t="shared" si="369"/>
        <v>9045016</v>
      </c>
    </row>
    <row r="11782" spans="1:5">
      <c r="A11782">
        <v>9012003</v>
      </c>
      <c r="B11782">
        <v>9046001</v>
      </c>
      <c r="C11782" s="293">
        <v>67500000</v>
      </c>
      <c r="D11782">
        <f t="shared" si="368"/>
        <v>9012003</v>
      </c>
      <c r="E11782">
        <f t="shared" si="369"/>
        <v>9046001</v>
      </c>
    </row>
    <row r="11783" spans="1:5">
      <c r="A11783">
        <v>9012005</v>
      </c>
      <c r="B11783">
        <v>9046002</v>
      </c>
      <c r="C11783" s="293">
        <v>41500000</v>
      </c>
      <c r="D11783">
        <f t="shared" si="368"/>
        <v>9012005</v>
      </c>
      <c r="E11783">
        <f t="shared" si="369"/>
        <v>9046002</v>
      </c>
    </row>
    <row r="11784" spans="1:5">
      <c r="A11784">
        <v>9012007</v>
      </c>
      <c r="B11784">
        <v>9046003</v>
      </c>
      <c r="C11784" s="293">
        <v>42700000</v>
      </c>
      <c r="D11784">
        <f t="shared" si="368"/>
        <v>9012007</v>
      </c>
      <c r="E11784">
        <f t="shared" si="369"/>
        <v>9046003</v>
      </c>
    </row>
    <row r="11785" spans="1:5">
      <c r="A11785">
        <v>9012008</v>
      </c>
      <c r="B11785">
        <v>9046004</v>
      </c>
      <c r="C11785" s="293">
        <v>41600000</v>
      </c>
      <c r="D11785">
        <f t="shared" si="368"/>
        <v>9012008</v>
      </c>
      <c r="E11785">
        <f t="shared" si="369"/>
        <v>9046004</v>
      </c>
    </row>
    <row r="11786" spans="1:5">
      <c r="A11786">
        <v>9012010</v>
      </c>
      <c r="B11786">
        <v>9046005</v>
      </c>
      <c r="C11786" s="293">
        <v>67100000</v>
      </c>
      <c r="D11786">
        <f t="shared" si="368"/>
        <v>9012010</v>
      </c>
      <c r="E11786">
        <f t="shared" si="369"/>
        <v>9046005</v>
      </c>
    </row>
    <row r="11787" spans="1:5">
      <c r="A11787">
        <v>9012011</v>
      </c>
      <c r="B11787">
        <v>9046006</v>
      </c>
      <c r="C11787" s="293">
        <v>78600000</v>
      </c>
      <c r="D11787">
        <f t="shared" si="368"/>
        <v>9012011</v>
      </c>
      <c r="E11787">
        <f t="shared" si="369"/>
        <v>9046006</v>
      </c>
    </row>
    <row r="11788" spans="1:5">
      <c r="A11788">
        <v>9012014</v>
      </c>
      <c r="B11788">
        <v>9046007</v>
      </c>
      <c r="C11788" s="293">
        <v>74300000</v>
      </c>
      <c r="D11788">
        <f t="shared" si="368"/>
        <v>9012014</v>
      </c>
      <c r="E11788">
        <f t="shared" si="369"/>
        <v>9046007</v>
      </c>
    </row>
    <row r="11789" spans="1:5">
      <c r="A11789">
        <v>9020058</v>
      </c>
      <c r="B11789">
        <v>9046008</v>
      </c>
      <c r="C11789" s="293">
        <v>133100000</v>
      </c>
      <c r="D11789">
        <f t="shared" si="368"/>
        <v>9020058</v>
      </c>
      <c r="E11789">
        <f t="shared" si="369"/>
        <v>9046008</v>
      </c>
    </row>
    <row r="11790" spans="1:5">
      <c r="A11790">
        <v>9020059</v>
      </c>
      <c r="B11790">
        <v>9046009</v>
      </c>
      <c r="C11790" s="293">
        <v>277800000</v>
      </c>
      <c r="D11790">
        <f t="shared" si="368"/>
        <v>9020059</v>
      </c>
      <c r="E11790">
        <f t="shared" si="369"/>
        <v>9046009</v>
      </c>
    </row>
    <row r="11791" spans="1:5">
      <c r="A11791">
        <v>9012012</v>
      </c>
      <c r="B11791">
        <v>9047001</v>
      </c>
      <c r="C11791" s="293">
        <v>42800000</v>
      </c>
      <c r="D11791">
        <f t="shared" si="368"/>
        <v>9012012</v>
      </c>
      <c r="E11791">
        <f t="shared" si="369"/>
        <v>9047001</v>
      </c>
    </row>
    <row r="11792" spans="1:5">
      <c r="A11792">
        <v>9012013</v>
      </c>
      <c r="B11792">
        <v>9047002</v>
      </c>
      <c r="C11792" s="293">
        <v>183800000</v>
      </c>
      <c r="D11792">
        <f t="shared" si="368"/>
        <v>9012013</v>
      </c>
      <c r="E11792">
        <f t="shared" si="369"/>
        <v>9047002</v>
      </c>
    </row>
    <row r="11793" spans="1:5">
      <c r="A11793">
        <v>9012015</v>
      </c>
      <c r="B11793">
        <v>9047003</v>
      </c>
      <c r="C11793" s="293">
        <v>78900000</v>
      </c>
      <c r="D11793">
        <f t="shared" si="368"/>
        <v>9012015</v>
      </c>
      <c r="E11793">
        <f t="shared" si="369"/>
        <v>9047003</v>
      </c>
    </row>
    <row r="11794" spans="1:5">
      <c r="A11794">
        <v>9012016</v>
      </c>
      <c r="B11794">
        <v>9047004</v>
      </c>
      <c r="C11794" s="293">
        <v>43900000</v>
      </c>
      <c r="D11794">
        <f t="shared" si="368"/>
        <v>9012016</v>
      </c>
      <c r="E11794">
        <f t="shared" si="369"/>
        <v>9047004</v>
      </c>
    </row>
    <row r="11795" spans="1:5">
      <c r="A11795">
        <v>9020062</v>
      </c>
      <c r="B11795">
        <v>9047005</v>
      </c>
      <c r="C11795" s="293">
        <v>154800000</v>
      </c>
      <c r="D11795">
        <f t="shared" si="368"/>
        <v>9020062</v>
      </c>
      <c r="E11795">
        <f t="shared" si="369"/>
        <v>9047005</v>
      </c>
    </row>
    <row r="11796" spans="1:5">
      <c r="A11796">
        <v>9003001</v>
      </c>
      <c r="B11796">
        <v>9073001</v>
      </c>
      <c r="C11796" s="293">
        <v>64100000</v>
      </c>
      <c r="D11796">
        <f t="shared" si="368"/>
        <v>9003001</v>
      </c>
      <c r="E11796">
        <f t="shared" si="369"/>
        <v>9073001</v>
      </c>
    </row>
    <row r="11797" spans="1:5">
      <c r="A11797">
        <v>9106001</v>
      </c>
      <c r="B11797">
        <v>9136001</v>
      </c>
      <c r="C11797" s="293">
        <v>52000000</v>
      </c>
      <c r="D11797">
        <f t="shared" si="368"/>
        <v>9106001</v>
      </c>
      <c r="E11797">
        <f t="shared" si="369"/>
        <v>9136001</v>
      </c>
    </row>
    <row r="11798" spans="1:5">
      <c r="A11798">
        <v>9108004</v>
      </c>
      <c r="B11798">
        <v>9136002</v>
      </c>
      <c r="C11798" s="293">
        <v>35000000</v>
      </c>
      <c r="D11798">
        <f t="shared" si="368"/>
        <v>9108004</v>
      </c>
      <c r="E11798">
        <f t="shared" si="369"/>
        <v>9136002</v>
      </c>
    </row>
    <row r="11799" spans="1:5">
      <c r="A11799">
        <v>9108005</v>
      </c>
      <c r="B11799">
        <v>9136003</v>
      </c>
      <c r="C11799" s="293">
        <v>25000000</v>
      </c>
      <c r="D11799">
        <f t="shared" si="368"/>
        <v>9108005</v>
      </c>
      <c r="E11799">
        <f t="shared" si="369"/>
        <v>9136003</v>
      </c>
    </row>
    <row r="11800" spans="1:5">
      <c r="A11800">
        <v>9108006</v>
      </c>
      <c r="B11800">
        <v>9136004</v>
      </c>
      <c r="C11800" s="293">
        <v>40000000</v>
      </c>
      <c r="D11800">
        <f t="shared" si="368"/>
        <v>9108006</v>
      </c>
      <c r="E11800">
        <f t="shared" si="369"/>
        <v>9136004</v>
      </c>
    </row>
    <row r="11801" spans="1:5">
      <c r="A11801">
        <v>9108009</v>
      </c>
      <c r="B11801">
        <v>9136005</v>
      </c>
      <c r="C11801" s="293">
        <v>36000000</v>
      </c>
      <c r="D11801">
        <f t="shared" si="368"/>
        <v>9108009</v>
      </c>
      <c r="E11801">
        <f t="shared" si="369"/>
        <v>9136005</v>
      </c>
    </row>
    <row r="11802" spans="1:5">
      <c r="A11802">
        <v>9108011</v>
      </c>
      <c r="B11802">
        <v>9136006</v>
      </c>
      <c r="C11802" s="293">
        <v>47400000</v>
      </c>
      <c r="D11802">
        <f t="shared" si="368"/>
        <v>9108011</v>
      </c>
      <c r="E11802">
        <f t="shared" si="369"/>
        <v>9136006</v>
      </c>
    </row>
    <row r="11803" spans="1:5">
      <c r="A11803">
        <v>9108012</v>
      </c>
      <c r="B11803">
        <v>9136007</v>
      </c>
      <c r="C11803" s="293">
        <v>135000000</v>
      </c>
      <c r="D11803">
        <f t="shared" si="368"/>
        <v>9108012</v>
      </c>
      <c r="E11803">
        <f t="shared" si="369"/>
        <v>9136007</v>
      </c>
    </row>
    <row r="11804" spans="1:5">
      <c r="A11804">
        <v>9108013</v>
      </c>
      <c r="B11804">
        <v>9136008</v>
      </c>
      <c r="C11804" s="293">
        <v>103000000</v>
      </c>
      <c r="D11804">
        <f t="shared" si="368"/>
        <v>9108013</v>
      </c>
      <c r="E11804">
        <f t="shared" si="369"/>
        <v>9136008</v>
      </c>
    </row>
    <row r="11805" spans="1:5">
      <c r="A11805">
        <v>9121001</v>
      </c>
      <c r="B11805">
        <v>9142001</v>
      </c>
      <c r="C11805" s="293">
        <v>100000000</v>
      </c>
      <c r="D11805">
        <f t="shared" si="368"/>
        <v>9121001</v>
      </c>
      <c r="E11805">
        <f t="shared" si="369"/>
        <v>9142001</v>
      </c>
    </row>
    <row r="11806" spans="1:5">
      <c r="A11806">
        <v>9121002</v>
      </c>
      <c r="B11806">
        <v>9142002</v>
      </c>
      <c r="C11806" s="293">
        <v>128000000</v>
      </c>
      <c r="D11806">
        <f t="shared" si="368"/>
        <v>9121002</v>
      </c>
      <c r="E11806">
        <f t="shared" si="369"/>
        <v>9142002</v>
      </c>
    </row>
    <row r="11807" spans="1:5">
      <c r="A11807">
        <v>9121003</v>
      </c>
      <c r="B11807">
        <v>9142003</v>
      </c>
      <c r="C11807" s="293">
        <v>102000000</v>
      </c>
      <c r="D11807">
        <f t="shared" si="368"/>
        <v>9121003</v>
      </c>
      <c r="E11807">
        <f t="shared" si="369"/>
        <v>9142003</v>
      </c>
    </row>
    <row r="11808" spans="1:5">
      <c r="A11808">
        <v>9120001</v>
      </c>
      <c r="B11808">
        <v>9144001</v>
      </c>
      <c r="C11808" s="293">
        <v>135000000</v>
      </c>
      <c r="D11808">
        <f t="shared" si="368"/>
        <v>9120001</v>
      </c>
      <c r="E11808">
        <f t="shared" si="369"/>
        <v>9144001</v>
      </c>
    </row>
    <row r="11809" spans="1:5">
      <c r="A11809">
        <v>9103001</v>
      </c>
      <c r="B11809">
        <v>9175001</v>
      </c>
      <c r="C11809" s="293">
        <v>95000000</v>
      </c>
      <c r="D11809">
        <f t="shared" si="368"/>
        <v>9103001</v>
      </c>
      <c r="E11809">
        <f t="shared" si="369"/>
        <v>9175001</v>
      </c>
    </row>
    <row r="11810" spans="1:5">
      <c r="A11810">
        <v>9201067</v>
      </c>
      <c r="B11810">
        <v>9231001</v>
      </c>
      <c r="C11810" s="293">
        <v>69800000</v>
      </c>
      <c r="D11810">
        <f t="shared" si="368"/>
        <v>9201067</v>
      </c>
      <c r="E11810">
        <f t="shared" si="369"/>
        <v>9231001</v>
      </c>
    </row>
    <row r="11811" spans="1:5">
      <c r="A11811">
        <v>9201072</v>
      </c>
      <c r="B11811">
        <v>9231002</v>
      </c>
      <c r="C11811" s="293">
        <v>54000000</v>
      </c>
      <c r="D11811">
        <f t="shared" si="368"/>
        <v>9201072</v>
      </c>
      <c r="E11811">
        <f t="shared" si="369"/>
        <v>9231002</v>
      </c>
    </row>
    <row r="11812" spans="1:5">
      <c r="A11812">
        <v>9201151</v>
      </c>
      <c r="B11812">
        <v>9231003</v>
      </c>
      <c r="C11812" s="293">
        <v>147000000</v>
      </c>
      <c r="D11812">
        <f t="shared" si="368"/>
        <v>9201151</v>
      </c>
      <c r="E11812">
        <f t="shared" si="369"/>
        <v>9231003</v>
      </c>
    </row>
    <row r="11813" spans="1:5">
      <c r="A11813">
        <v>9201156</v>
      </c>
      <c r="B11813">
        <v>9231004</v>
      </c>
      <c r="C11813" s="293">
        <v>95700000</v>
      </c>
      <c r="D11813">
        <f t="shared" si="368"/>
        <v>9201156</v>
      </c>
      <c r="E11813">
        <f t="shared" si="369"/>
        <v>9231004</v>
      </c>
    </row>
    <row r="11814" spans="1:5">
      <c r="A11814">
        <v>9202080</v>
      </c>
      <c r="B11814">
        <v>9231005</v>
      </c>
      <c r="C11814" s="293">
        <v>80600000</v>
      </c>
      <c r="D11814">
        <f t="shared" si="368"/>
        <v>9202080</v>
      </c>
      <c r="E11814">
        <f t="shared" si="369"/>
        <v>9231005</v>
      </c>
    </row>
    <row r="11815" spans="1:5">
      <c r="A11815">
        <v>9202081</v>
      </c>
      <c r="B11815">
        <v>9231006</v>
      </c>
      <c r="C11815" s="293">
        <v>88900000</v>
      </c>
      <c r="D11815">
        <f t="shared" si="368"/>
        <v>9202081</v>
      </c>
      <c r="E11815">
        <f t="shared" si="369"/>
        <v>9231006</v>
      </c>
    </row>
    <row r="11816" spans="1:5">
      <c r="A11816">
        <v>9202093</v>
      </c>
      <c r="B11816">
        <v>9231007</v>
      </c>
      <c r="C11816" s="293">
        <v>107300000</v>
      </c>
      <c r="D11816">
        <f t="shared" si="368"/>
        <v>9202093</v>
      </c>
      <c r="E11816">
        <f t="shared" si="369"/>
        <v>9231007</v>
      </c>
    </row>
    <row r="11817" spans="1:5">
      <c r="A11817">
        <v>9202095</v>
      </c>
      <c r="B11817">
        <v>9231008</v>
      </c>
      <c r="C11817" s="293">
        <v>106800000</v>
      </c>
      <c r="D11817">
        <f t="shared" si="368"/>
        <v>9202095</v>
      </c>
      <c r="E11817">
        <f t="shared" si="369"/>
        <v>9231008</v>
      </c>
    </row>
    <row r="11818" spans="1:5">
      <c r="A11818">
        <v>9202096</v>
      </c>
      <c r="B11818">
        <v>9231009</v>
      </c>
      <c r="C11818" s="293">
        <v>106200000</v>
      </c>
      <c r="D11818">
        <f t="shared" si="368"/>
        <v>9202096</v>
      </c>
      <c r="E11818">
        <f t="shared" si="369"/>
        <v>9231009</v>
      </c>
    </row>
    <row r="11819" spans="1:5">
      <c r="A11819">
        <v>9202113</v>
      </c>
      <c r="B11819">
        <v>9231010</v>
      </c>
      <c r="C11819" s="293">
        <v>104200000</v>
      </c>
      <c r="D11819">
        <f t="shared" si="368"/>
        <v>9202113</v>
      </c>
      <c r="E11819">
        <f t="shared" si="369"/>
        <v>9231010</v>
      </c>
    </row>
    <row r="11820" spans="1:5">
      <c r="A11820">
        <v>9201002</v>
      </c>
      <c r="B11820">
        <v>9232001</v>
      </c>
      <c r="C11820" s="293">
        <v>20600000</v>
      </c>
      <c r="D11820">
        <f t="shared" si="368"/>
        <v>9201002</v>
      </c>
      <c r="E11820">
        <f t="shared" si="369"/>
        <v>9232001</v>
      </c>
    </row>
    <row r="11821" spans="1:5">
      <c r="A11821">
        <v>9201003</v>
      </c>
      <c r="B11821">
        <v>9232002</v>
      </c>
      <c r="C11821" s="293">
        <v>45800000</v>
      </c>
      <c r="D11821">
        <f t="shared" si="368"/>
        <v>9201003</v>
      </c>
      <c r="E11821">
        <f t="shared" si="369"/>
        <v>9232002</v>
      </c>
    </row>
    <row r="11822" spans="1:5">
      <c r="A11822">
        <v>9201019</v>
      </c>
      <c r="B11822">
        <v>9232003</v>
      </c>
      <c r="C11822" s="293">
        <v>55800000</v>
      </c>
      <c r="D11822">
        <f t="shared" si="368"/>
        <v>9201019</v>
      </c>
      <c r="E11822">
        <f t="shared" si="369"/>
        <v>9232003</v>
      </c>
    </row>
    <row r="11823" spans="1:5">
      <c r="A11823">
        <v>9201020</v>
      </c>
      <c r="B11823">
        <v>9232004</v>
      </c>
      <c r="C11823" s="293">
        <v>54800000</v>
      </c>
      <c r="D11823">
        <f t="shared" si="368"/>
        <v>9201020</v>
      </c>
      <c r="E11823">
        <f t="shared" si="369"/>
        <v>9232004</v>
      </c>
    </row>
    <row r="11824" spans="1:5">
      <c r="A11824">
        <v>9201023</v>
      </c>
      <c r="B11824">
        <v>9232005</v>
      </c>
      <c r="C11824" s="293">
        <v>55500000</v>
      </c>
      <c r="D11824">
        <f t="shared" si="368"/>
        <v>9201023</v>
      </c>
      <c r="E11824">
        <f t="shared" si="369"/>
        <v>9232005</v>
      </c>
    </row>
    <row r="11825" spans="1:5">
      <c r="A11825">
        <v>9201043</v>
      </c>
      <c r="B11825">
        <v>9232006</v>
      </c>
      <c r="C11825" s="293">
        <v>54400000</v>
      </c>
      <c r="D11825">
        <f t="shared" si="368"/>
        <v>9201043</v>
      </c>
      <c r="E11825">
        <f t="shared" si="369"/>
        <v>9232006</v>
      </c>
    </row>
    <row r="11826" spans="1:5">
      <c r="A11826">
        <v>9201048</v>
      </c>
      <c r="B11826">
        <v>9232007</v>
      </c>
      <c r="C11826" s="293">
        <v>45400000</v>
      </c>
      <c r="D11826">
        <f t="shared" si="368"/>
        <v>9201048</v>
      </c>
      <c r="E11826">
        <f t="shared" si="369"/>
        <v>9232007</v>
      </c>
    </row>
    <row r="11827" spans="1:5">
      <c r="A11827">
        <v>9201050</v>
      </c>
      <c r="B11827">
        <v>9232008</v>
      </c>
      <c r="C11827" s="293">
        <v>71000000</v>
      </c>
      <c r="D11827">
        <f t="shared" si="368"/>
        <v>9201050</v>
      </c>
      <c r="E11827">
        <f t="shared" si="369"/>
        <v>9232008</v>
      </c>
    </row>
    <row r="11828" spans="1:5">
      <c r="A11828">
        <v>9201051</v>
      </c>
      <c r="B11828">
        <v>9232009</v>
      </c>
      <c r="C11828" s="293">
        <v>47300000</v>
      </c>
      <c r="D11828">
        <f t="shared" si="368"/>
        <v>9201051</v>
      </c>
      <c r="E11828">
        <f t="shared" si="369"/>
        <v>9232009</v>
      </c>
    </row>
    <row r="11829" spans="1:5">
      <c r="A11829">
        <v>9201053</v>
      </c>
      <c r="B11829">
        <v>9232010</v>
      </c>
      <c r="C11829" s="293">
        <v>57200000</v>
      </c>
      <c r="D11829">
        <f t="shared" si="368"/>
        <v>9201053</v>
      </c>
      <c r="E11829">
        <f t="shared" si="369"/>
        <v>9232010</v>
      </c>
    </row>
    <row r="11830" spans="1:5">
      <c r="A11830">
        <v>9201054</v>
      </c>
      <c r="B11830">
        <v>9232011</v>
      </c>
      <c r="C11830" s="293">
        <v>47200000</v>
      </c>
      <c r="D11830">
        <f t="shared" si="368"/>
        <v>9201054</v>
      </c>
      <c r="E11830">
        <f t="shared" si="369"/>
        <v>9232011</v>
      </c>
    </row>
    <row r="11831" spans="1:5">
      <c r="A11831">
        <v>9201059</v>
      </c>
      <c r="B11831">
        <v>9232012</v>
      </c>
      <c r="C11831" s="293">
        <v>58700000</v>
      </c>
      <c r="D11831">
        <f t="shared" si="368"/>
        <v>9201059</v>
      </c>
      <c r="E11831">
        <f t="shared" si="369"/>
        <v>9232012</v>
      </c>
    </row>
    <row r="11832" spans="1:5">
      <c r="A11832">
        <v>9201065</v>
      </c>
      <c r="B11832">
        <v>9232013</v>
      </c>
      <c r="C11832" s="293">
        <v>52800000</v>
      </c>
      <c r="D11832">
        <f t="shared" si="368"/>
        <v>9201065</v>
      </c>
      <c r="E11832">
        <f t="shared" si="369"/>
        <v>9232013</v>
      </c>
    </row>
    <row r="11833" spans="1:5">
      <c r="A11833">
        <v>9201069</v>
      </c>
      <c r="B11833">
        <v>9232014</v>
      </c>
      <c r="C11833" s="293">
        <v>46000000</v>
      </c>
      <c r="D11833">
        <f t="shared" si="368"/>
        <v>9201069</v>
      </c>
      <c r="E11833">
        <f t="shared" si="369"/>
        <v>9232014</v>
      </c>
    </row>
    <row r="11834" spans="1:5">
      <c r="A11834">
        <v>9201073</v>
      </c>
      <c r="B11834">
        <v>9232015</v>
      </c>
      <c r="C11834" s="293">
        <v>49000000</v>
      </c>
      <c r="D11834">
        <f t="shared" si="368"/>
        <v>9201073</v>
      </c>
      <c r="E11834">
        <f t="shared" si="369"/>
        <v>9232015</v>
      </c>
    </row>
    <row r="11835" spans="1:5">
      <c r="A11835">
        <v>9201076</v>
      </c>
      <c r="B11835">
        <v>9232016</v>
      </c>
      <c r="C11835" s="293">
        <v>91800000</v>
      </c>
      <c r="D11835">
        <f t="shared" si="368"/>
        <v>9201076</v>
      </c>
      <c r="E11835">
        <f t="shared" si="369"/>
        <v>9232016</v>
      </c>
    </row>
    <row r="11836" spans="1:5">
      <c r="A11836">
        <v>9201082</v>
      </c>
      <c r="B11836">
        <v>9232017</v>
      </c>
      <c r="C11836" s="293">
        <v>74400000</v>
      </c>
      <c r="D11836">
        <f t="shared" si="368"/>
        <v>9201082</v>
      </c>
      <c r="E11836">
        <f t="shared" si="369"/>
        <v>9232017</v>
      </c>
    </row>
    <row r="11837" spans="1:5">
      <c r="A11837">
        <v>9201083</v>
      </c>
      <c r="B11837">
        <v>9232018</v>
      </c>
      <c r="C11837" s="293">
        <v>72100000</v>
      </c>
      <c r="D11837">
        <f t="shared" si="368"/>
        <v>9201083</v>
      </c>
      <c r="E11837">
        <f t="shared" si="369"/>
        <v>9232018</v>
      </c>
    </row>
    <row r="11838" spans="1:5">
      <c r="A11838">
        <v>9201086</v>
      </c>
      <c r="B11838">
        <v>9232019</v>
      </c>
      <c r="C11838" s="293">
        <v>85500000</v>
      </c>
      <c r="D11838">
        <f t="shared" si="368"/>
        <v>9201086</v>
      </c>
      <c r="E11838">
        <f t="shared" si="369"/>
        <v>9232019</v>
      </c>
    </row>
    <row r="11839" spans="1:5">
      <c r="A11839">
        <v>9201089</v>
      </c>
      <c r="B11839">
        <v>9232020</v>
      </c>
      <c r="C11839" s="293">
        <v>66000000</v>
      </c>
      <c r="D11839">
        <f t="shared" si="368"/>
        <v>9201089</v>
      </c>
      <c r="E11839">
        <f t="shared" si="369"/>
        <v>9232020</v>
      </c>
    </row>
    <row r="11840" spans="1:5">
      <c r="A11840">
        <v>9201093</v>
      </c>
      <c r="B11840">
        <v>9232021</v>
      </c>
      <c r="C11840" s="293">
        <v>59700000</v>
      </c>
      <c r="D11840">
        <f t="shared" si="368"/>
        <v>9201093</v>
      </c>
      <c r="E11840">
        <f t="shared" si="369"/>
        <v>9232021</v>
      </c>
    </row>
    <row r="11841" spans="1:5">
      <c r="A11841">
        <v>9201095</v>
      </c>
      <c r="B11841">
        <v>9232022</v>
      </c>
      <c r="C11841" s="293">
        <v>79300000</v>
      </c>
      <c r="D11841">
        <f t="shared" si="368"/>
        <v>9201095</v>
      </c>
      <c r="E11841">
        <f t="shared" si="369"/>
        <v>9232022</v>
      </c>
    </row>
    <row r="11842" spans="1:5">
      <c r="A11842">
        <v>9201096</v>
      </c>
      <c r="B11842">
        <v>9232023</v>
      </c>
      <c r="C11842" s="293">
        <v>97000000</v>
      </c>
      <c r="D11842">
        <f t="shared" si="368"/>
        <v>9201096</v>
      </c>
      <c r="E11842">
        <f t="shared" si="369"/>
        <v>9232023</v>
      </c>
    </row>
    <row r="11843" spans="1:5">
      <c r="A11843">
        <v>9201126</v>
      </c>
      <c r="B11843">
        <v>9232024</v>
      </c>
      <c r="C11843" s="293">
        <v>87900000</v>
      </c>
      <c r="D11843">
        <f t="shared" ref="D11843:D11906" si="370">+A11843*1</f>
        <v>9201126</v>
      </c>
      <c r="E11843">
        <f t="shared" ref="E11843:E11906" si="371">+B11843*1</f>
        <v>9232024</v>
      </c>
    </row>
    <row r="11844" spans="1:5">
      <c r="A11844">
        <v>9201128</v>
      </c>
      <c r="B11844">
        <v>9232025</v>
      </c>
      <c r="C11844" s="293">
        <v>67800000</v>
      </c>
      <c r="D11844">
        <f t="shared" si="370"/>
        <v>9201128</v>
      </c>
      <c r="E11844">
        <f t="shared" si="371"/>
        <v>9232025</v>
      </c>
    </row>
    <row r="11845" spans="1:5">
      <c r="A11845">
        <v>9201129</v>
      </c>
      <c r="B11845">
        <v>9232026</v>
      </c>
      <c r="C11845" s="293">
        <v>67200000</v>
      </c>
      <c r="D11845">
        <f t="shared" si="370"/>
        <v>9201129</v>
      </c>
      <c r="E11845">
        <f t="shared" si="371"/>
        <v>9232026</v>
      </c>
    </row>
    <row r="11846" spans="1:5">
      <c r="A11846">
        <v>9201130</v>
      </c>
      <c r="B11846">
        <v>9232027</v>
      </c>
      <c r="C11846" s="293">
        <v>89600000</v>
      </c>
      <c r="D11846">
        <f t="shared" si="370"/>
        <v>9201130</v>
      </c>
      <c r="E11846">
        <f t="shared" si="371"/>
        <v>9232027</v>
      </c>
    </row>
    <row r="11847" spans="1:5">
      <c r="A11847">
        <v>9201131</v>
      </c>
      <c r="B11847">
        <v>9232028</v>
      </c>
      <c r="C11847" s="293">
        <v>92300000</v>
      </c>
      <c r="D11847">
        <f t="shared" si="370"/>
        <v>9201131</v>
      </c>
      <c r="E11847">
        <f t="shared" si="371"/>
        <v>9232028</v>
      </c>
    </row>
    <row r="11848" spans="1:5">
      <c r="A11848">
        <v>9201133</v>
      </c>
      <c r="B11848">
        <v>9232029</v>
      </c>
      <c r="C11848" s="293">
        <v>95900000</v>
      </c>
      <c r="D11848">
        <f t="shared" si="370"/>
        <v>9201133</v>
      </c>
      <c r="E11848">
        <f t="shared" si="371"/>
        <v>9232029</v>
      </c>
    </row>
    <row r="11849" spans="1:5">
      <c r="A11849">
        <v>9201134</v>
      </c>
      <c r="B11849">
        <v>9232030</v>
      </c>
      <c r="C11849" s="293">
        <v>64800000</v>
      </c>
      <c r="D11849">
        <f t="shared" si="370"/>
        <v>9201134</v>
      </c>
      <c r="E11849">
        <f t="shared" si="371"/>
        <v>9232030</v>
      </c>
    </row>
    <row r="11850" spans="1:5">
      <c r="A11850">
        <v>9201135</v>
      </c>
      <c r="B11850">
        <v>9232031</v>
      </c>
      <c r="C11850" s="293">
        <v>99600000</v>
      </c>
      <c r="D11850">
        <f t="shared" si="370"/>
        <v>9201135</v>
      </c>
      <c r="E11850">
        <f t="shared" si="371"/>
        <v>9232031</v>
      </c>
    </row>
    <row r="11851" spans="1:5">
      <c r="A11851">
        <v>9201136</v>
      </c>
      <c r="B11851">
        <v>9232032</v>
      </c>
      <c r="C11851" s="293">
        <v>65300000</v>
      </c>
      <c r="D11851">
        <f t="shared" si="370"/>
        <v>9201136</v>
      </c>
      <c r="E11851">
        <f t="shared" si="371"/>
        <v>9232032</v>
      </c>
    </row>
    <row r="11852" spans="1:5">
      <c r="A11852">
        <v>9201137</v>
      </c>
      <c r="B11852">
        <v>9232033</v>
      </c>
      <c r="C11852" s="293">
        <v>64600000</v>
      </c>
      <c r="D11852">
        <f t="shared" si="370"/>
        <v>9201137</v>
      </c>
      <c r="E11852">
        <f t="shared" si="371"/>
        <v>9232033</v>
      </c>
    </row>
    <row r="11853" spans="1:5">
      <c r="A11853">
        <v>9201138</v>
      </c>
      <c r="B11853">
        <v>9232034</v>
      </c>
      <c r="C11853" s="293">
        <v>59900000</v>
      </c>
      <c r="D11853">
        <f t="shared" si="370"/>
        <v>9201138</v>
      </c>
      <c r="E11853">
        <f t="shared" si="371"/>
        <v>9232034</v>
      </c>
    </row>
    <row r="11854" spans="1:5">
      <c r="A11854">
        <v>9201142</v>
      </c>
      <c r="B11854">
        <v>9232035</v>
      </c>
      <c r="C11854" s="293">
        <v>75400000</v>
      </c>
      <c r="D11854">
        <f t="shared" si="370"/>
        <v>9201142</v>
      </c>
      <c r="E11854">
        <f t="shared" si="371"/>
        <v>9232035</v>
      </c>
    </row>
    <row r="11855" spans="1:5">
      <c r="A11855">
        <v>9201143</v>
      </c>
      <c r="B11855">
        <v>9232036</v>
      </c>
      <c r="C11855" s="293">
        <v>51900000</v>
      </c>
      <c r="D11855">
        <f t="shared" si="370"/>
        <v>9201143</v>
      </c>
      <c r="E11855">
        <f t="shared" si="371"/>
        <v>9232036</v>
      </c>
    </row>
    <row r="11856" spans="1:5">
      <c r="A11856">
        <v>9201144</v>
      </c>
      <c r="B11856">
        <v>9232037</v>
      </c>
      <c r="C11856" s="293">
        <v>74400000</v>
      </c>
      <c r="D11856">
        <f t="shared" si="370"/>
        <v>9201144</v>
      </c>
      <c r="E11856">
        <f t="shared" si="371"/>
        <v>9232037</v>
      </c>
    </row>
    <row r="11857" spans="1:5">
      <c r="A11857">
        <v>9201145</v>
      </c>
      <c r="B11857">
        <v>9232038</v>
      </c>
      <c r="C11857" s="293">
        <v>94900000</v>
      </c>
      <c r="D11857">
        <f t="shared" si="370"/>
        <v>9201145</v>
      </c>
      <c r="E11857">
        <f t="shared" si="371"/>
        <v>9232038</v>
      </c>
    </row>
    <row r="11858" spans="1:5">
      <c r="A11858">
        <v>9201146</v>
      </c>
      <c r="B11858">
        <v>9232039</v>
      </c>
      <c r="C11858" s="293">
        <v>106800000</v>
      </c>
      <c r="D11858">
        <f t="shared" si="370"/>
        <v>9201146</v>
      </c>
      <c r="E11858">
        <f t="shared" si="371"/>
        <v>9232039</v>
      </c>
    </row>
    <row r="11859" spans="1:5">
      <c r="A11859">
        <v>9201149</v>
      </c>
      <c r="B11859">
        <v>9232040</v>
      </c>
      <c r="C11859" s="293">
        <v>49800000</v>
      </c>
      <c r="D11859">
        <f t="shared" si="370"/>
        <v>9201149</v>
      </c>
      <c r="E11859">
        <f t="shared" si="371"/>
        <v>9232040</v>
      </c>
    </row>
    <row r="11860" spans="1:5">
      <c r="A11860">
        <v>9201150</v>
      </c>
      <c r="B11860">
        <v>9232041</v>
      </c>
      <c r="C11860" s="293">
        <v>58800000</v>
      </c>
      <c r="D11860">
        <f t="shared" si="370"/>
        <v>9201150</v>
      </c>
      <c r="E11860">
        <f t="shared" si="371"/>
        <v>9232041</v>
      </c>
    </row>
    <row r="11861" spans="1:5">
      <c r="A11861">
        <v>9201154</v>
      </c>
      <c r="B11861">
        <v>9232042</v>
      </c>
      <c r="C11861" s="293">
        <v>102000000</v>
      </c>
      <c r="D11861">
        <f t="shared" si="370"/>
        <v>9201154</v>
      </c>
      <c r="E11861">
        <f t="shared" si="371"/>
        <v>9232042</v>
      </c>
    </row>
    <row r="11862" spans="1:5">
      <c r="A11862">
        <v>9201155</v>
      </c>
      <c r="B11862">
        <v>9232043</v>
      </c>
      <c r="C11862" s="293">
        <v>101700000</v>
      </c>
      <c r="D11862">
        <f t="shared" si="370"/>
        <v>9201155</v>
      </c>
      <c r="E11862">
        <f t="shared" si="371"/>
        <v>9232043</v>
      </c>
    </row>
    <row r="11863" spans="1:5">
      <c r="A11863">
        <v>9201160</v>
      </c>
      <c r="B11863">
        <v>9232044</v>
      </c>
      <c r="C11863" s="293">
        <v>58800000</v>
      </c>
      <c r="D11863">
        <f t="shared" si="370"/>
        <v>9201160</v>
      </c>
      <c r="E11863">
        <f t="shared" si="371"/>
        <v>9232044</v>
      </c>
    </row>
    <row r="11864" spans="1:5">
      <c r="A11864">
        <v>9201161</v>
      </c>
      <c r="B11864">
        <v>9232045</v>
      </c>
      <c r="C11864" s="293">
        <v>60500000</v>
      </c>
      <c r="D11864">
        <f t="shared" si="370"/>
        <v>9201161</v>
      </c>
      <c r="E11864">
        <f t="shared" si="371"/>
        <v>9232045</v>
      </c>
    </row>
    <row r="11865" spans="1:5">
      <c r="A11865">
        <v>9201162</v>
      </c>
      <c r="B11865">
        <v>9232046</v>
      </c>
      <c r="C11865" s="293">
        <v>60800000</v>
      </c>
      <c r="D11865">
        <f t="shared" si="370"/>
        <v>9201162</v>
      </c>
      <c r="E11865">
        <f t="shared" si="371"/>
        <v>9232046</v>
      </c>
    </row>
    <row r="11866" spans="1:5">
      <c r="A11866">
        <v>9201167</v>
      </c>
      <c r="B11866">
        <v>9232047</v>
      </c>
      <c r="C11866" s="293">
        <v>113400000</v>
      </c>
      <c r="D11866">
        <f t="shared" si="370"/>
        <v>9201167</v>
      </c>
      <c r="E11866">
        <f t="shared" si="371"/>
        <v>9232047</v>
      </c>
    </row>
    <row r="11867" spans="1:5">
      <c r="A11867">
        <v>9201173</v>
      </c>
      <c r="B11867">
        <v>9232048</v>
      </c>
      <c r="C11867" s="293">
        <v>57100000</v>
      </c>
      <c r="D11867">
        <f t="shared" si="370"/>
        <v>9201173</v>
      </c>
      <c r="E11867">
        <f t="shared" si="371"/>
        <v>9232048</v>
      </c>
    </row>
    <row r="11868" spans="1:5">
      <c r="A11868">
        <v>9201174</v>
      </c>
      <c r="B11868">
        <v>9232049</v>
      </c>
      <c r="C11868" s="293">
        <v>58100000</v>
      </c>
      <c r="D11868">
        <f t="shared" si="370"/>
        <v>9201174</v>
      </c>
      <c r="E11868">
        <f t="shared" si="371"/>
        <v>9232049</v>
      </c>
    </row>
    <row r="11869" spans="1:5">
      <c r="A11869">
        <v>9201175</v>
      </c>
      <c r="B11869">
        <v>9232050</v>
      </c>
      <c r="C11869" s="293">
        <v>57900000</v>
      </c>
      <c r="D11869">
        <f t="shared" si="370"/>
        <v>9201175</v>
      </c>
      <c r="E11869">
        <f t="shared" si="371"/>
        <v>9232050</v>
      </c>
    </row>
    <row r="11870" spans="1:5">
      <c r="A11870">
        <v>9201176</v>
      </c>
      <c r="B11870">
        <v>9232051</v>
      </c>
      <c r="C11870" s="293">
        <v>62700000</v>
      </c>
      <c r="D11870">
        <f t="shared" si="370"/>
        <v>9201176</v>
      </c>
      <c r="E11870">
        <f t="shared" si="371"/>
        <v>9232051</v>
      </c>
    </row>
    <row r="11871" spans="1:5">
      <c r="A11871">
        <v>9201180</v>
      </c>
      <c r="B11871">
        <v>9232052</v>
      </c>
      <c r="C11871" s="293">
        <v>57100000</v>
      </c>
      <c r="D11871">
        <f t="shared" si="370"/>
        <v>9201180</v>
      </c>
      <c r="E11871">
        <f t="shared" si="371"/>
        <v>9232052</v>
      </c>
    </row>
    <row r="11872" spans="1:5">
      <c r="A11872">
        <v>9201183</v>
      </c>
      <c r="B11872">
        <v>9232053</v>
      </c>
      <c r="C11872" s="293">
        <v>60500000</v>
      </c>
      <c r="D11872">
        <f t="shared" si="370"/>
        <v>9201183</v>
      </c>
      <c r="E11872">
        <f t="shared" si="371"/>
        <v>9232053</v>
      </c>
    </row>
    <row r="11873" spans="1:5">
      <c r="A11873">
        <v>9201185</v>
      </c>
      <c r="B11873">
        <v>9232054</v>
      </c>
      <c r="C11873" s="293">
        <v>57700000</v>
      </c>
      <c r="D11873">
        <f t="shared" si="370"/>
        <v>9201185</v>
      </c>
      <c r="E11873">
        <f t="shared" si="371"/>
        <v>9232054</v>
      </c>
    </row>
    <row r="11874" spans="1:5">
      <c r="A11874">
        <v>9201187</v>
      </c>
      <c r="B11874">
        <v>9232055</v>
      </c>
      <c r="C11874" s="293">
        <v>73200000</v>
      </c>
      <c r="D11874">
        <f t="shared" si="370"/>
        <v>9201187</v>
      </c>
      <c r="E11874">
        <f t="shared" si="371"/>
        <v>9232055</v>
      </c>
    </row>
    <row r="11875" spans="1:5">
      <c r="A11875">
        <v>9201188</v>
      </c>
      <c r="B11875">
        <v>9232056</v>
      </c>
      <c r="C11875" s="293">
        <v>75600000</v>
      </c>
      <c r="D11875">
        <f t="shared" si="370"/>
        <v>9201188</v>
      </c>
      <c r="E11875">
        <f t="shared" si="371"/>
        <v>9232056</v>
      </c>
    </row>
    <row r="11876" spans="1:5">
      <c r="A11876">
        <v>9201189</v>
      </c>
      <c r="B11876">
        <v>9232057</v>
      </c>
      <c r="C11876" s="293">
        <v>104000000</v>
      </c>
      <c r="D11876">
        <f t="shared" si="370"/>
        <v>9201189</v>
      </c>
      <c r="E11876">
        <f t="shared" si="371"/>
        <v>9232057</v>
      </c>
    </row>
    <row r="11877" spans="1:5">
      <c r="A11877">
        <v>9201190</v>
      </c>
      <c r="B11877">
        <v>9232058</v>
      </c>
      <c r="C11877" s="293">
        <v>123000000</v>
      </c>
      <c r="D11877">
        <f t="shared" si="370"/>
        <v>9201190</v>
      </c>
      <c r="E11877">
        <f t="shared" si="371"/>
        <v>9232058</v>
      </c>
    </row>
    <row r="11878" spans="1:5">
      <c r="A11878">
        <v>9201191</v>
      </c>
      <c r="B11878">
        <v>9232059</v>
      </c>
      <c r="C11878" s="293">
        <v>77600000</v>
      </c>
      <c r="D11878">
        <f t="shared" si="370"/>
        <v>9201191</v>
      </c>
      <c r="E11878">
        <f t="shared" si="371"/>
        <v>9232059</v>
      </c>
    </row>
    <row r="11879" spans="1:5">
      <c r="A11879">
        <v>9201192</v>
      </c>
      <c r="B11879">
        <v>9232060</v>
      </c>
      <c r="C11879" s="293">
        <v>73800000</v>
      </c>
      <c r="D11879">
        <f t="shared" si="370"/>
        <v>9201192</v>
      </c>
      <c r="E11879">
        <f t="shared" si="371"/>
        <v>9232060</v>
      </c>
    </row>
    <row r="11880" spans="1:5">
      <c r="A11880">
        <v>9201193</v>
      </c>
      <c r="B11880">
        <v>9232061</v>
      </c>
      <c r="C11880" s="293">
        <v>67700000</v>
      </c>
      <c r="D11880">
        <f t="shared" si="370"/>
        <v>9201193</v>
      </c>
      <c r="E11880">
        <f t="shared" si="371"/>
        <v>9232061</v>
      </c>
    </row>
    <row r="11881" spans="1:5">
      <c r="A11881">
        <v>9201196</v>
      </c>
      <c r="B11881">
        <v>9232062</v>
      </c>
      <c r="C11881" s="293">
        <v>56400000</v>
      </c>
      <c r="D11881">
        <f t="shared" si="370"/>
        <v>9201196</v>
      </c>
      <c r="E11881">
        <f t="shared" si="371"/>
        <v>9232062</v>
      </c>
    </row>
    <row r="11882" spans="1:5">
      <c r="A11882">
        <v>9201200</v>
      </c>
      <c r="B11882">
        <v>9232063</v>
      </c>
      <c r="C11882" s="293">
        <v>67700000</v>
      </c>
      <c r="D11882">
        <f t="shared" si="370"/>
        <v>9201200</v>
      </c>
      <c r="E11882">
        <f t="shared" si="371"/>
        <v>9232063</v>
      </c>
    </row>
    <row r="11883" spans="1:5">
      <c r="A11883">
        <v>9201202</v>
      </c>
      <c r="B11883">
        <v>9232064</v>
      </c>
      <c r="C11883" s="293">
        <v>72800000</v>
      </c>
      <c r="D11883">
        <f t="shared" si="370"/>
        <v>9201202</v>
      </c>
      <c r="E11883">
        <f t="shared" si="371"/>
        <v>9232064</v>
      </c>
    </row>
    <row r="11884" spans="1:5">
      <c r="A11884">
        <v>9201203</v>
      </c>
      <c r="B11884">
        <v>9232065</v>
      </c>
      <c r="C11884" s="293">
        <v>69200000</v>
      </c>
      <c r="D11884">
        <f t="shared" si="370"/>
        <v>9201203</v>
      </c>
      <c r="E11884">
        <f t="shared" si="371"/>
        <v>9232065</v>
      </c>
    </row>
    <row r="11885" spans="1:5">
      <c r="A11885">
        <v>9201204</v>
      </c>
      <c r="B11885">
        <v>9232066</v>
      </c>
      <c r="C11885" s="293">
        <v>75500000</v>
      </c>
      <c r="D11885">
        <f t="shared" si="370"/>
        <v>9201204</v>
      </c>
      <c r="E11885">
        <f t="shared" si="371"/>
        <v>9232066</v>
      </c>
    </row>
    <row r="11886" spans="1:5">
      <c r="A11886">
        <v>9201206</v>
      </c>
      <c r="B11886">
        <v>9232067</v>
      </c>
      <c r="C11886" s="293">
        <v>98800000</v>
      </c>
      <c r="D11886">
        <f t="shared" si="370"/>
        <v>9201206</v>
      </c>
      <c r="E11886">
        <f t="shared" si="371"/>
        <v>9232067</v>
      </c>
    </row>
    <row r="11887" spans="1:5">
      <c r="A11887">
        <v>9201207</v>
      </c>
      <c r="B11887">
        <v>9232068</v>
      </c>
      <c r="C11887" s="293">
        <v>104300000</v>
      </c>
      <c r="D11887">
        <f t="shared" si="370"/>
        <v>9201207</v>
      </c>
      <c r="E11887">
        <f t="shared" si="371"/>
        <v>9232068</v>
      </c>
    </row>
    <row r="11888" spans="1:5">
      <c r="A11888">
        <v>9201208</v>
      </c>
      <c r="B11888">
        <v>9232069</v>
      </c>
      <c r="C11888" s="293">
        <v>111200000</v>
      </c>
      <c r="D11888">
        <f t="shared" si="370"/>
        <v>9201208</v>
      </c>
      <c r="E11888">
        <f t="shared" si="371"/>
        <v>9232069</v>
      </c>
    </row>
    <row r="11889" spans="1:5">
      <c r="A11889">
        <v>9201218</v>
      </c>
      <c r="B11889">
        <v>9232070</v>
      </c>
      <c r="C11889" s="293">
        <v>56300000</v>
      </c>
      <c r="D11889">
        <f t="shared" si="370"/>
        <v>9201218</v>
      </c>
      <c r="E11889">
        <f t="shared" si="371"/>
        <v>9232070</v>
      </c>
    </row>
    <row r="11890" spans="1:5">
      <c r="A11890">
        <v>9201219</v>
      </c>
      <c r="B11890">
        <v>9232071</v>
      </c>
      <c r="C11890" s="293">
        <v>57000000</v>
      </c>
      <c r="D11890">
        <f t="shared" si="370"/>
        <v>9201219</v>
      </c>
      <c r="E11890">
        <f t="shared" si="371"/>
        <v>9232071</v>
      </c>
    </row>
    <row r="11891" spans="1:5">
      <c r="A11891">
        <v>9201222</v>
      </c>
      <c r="B11891">
        <v>9232072</v>
      </c>
      <c r="C11891" s="293">
        <v>56200000</v>
      </c>
      <c r="D11891">
        <f t="shared" si="370"/>
        <v>9201222</v>
      </c>
      <c r="E11891">
        <f t="shared" si="371"/>
        <v>9232072</v>
      </c>
    </row>
    <row r="11892" spans="1:5">
      <c r="A11892">
        <v>9201223</v>
      </c>
      <c r="B11892">
        <v>9232073</v>
      </c>
      <c r="C11892" s="293">
        <v>59000000</v>
      </c>
      <c r="D11892">
        <f t="shared" si="370"/>
        <v>9201223</v>
      </c>
      <c r="E11892">
        <f t="shared" si="371"/>
        <v>9232073</v>
      </c>
    </row>
    <row r="11893" spans="1:5">
      <c r="A11893">
        <v>9201224</v>
      </c>
      <c r="B11893">
        <v>9232074</v>
      </c>
      <c r="C11893" s="293">
        <v>58100000</v>
      </c>
      <c r="D11893">
        <f t="shared" si="370"/>
        <v>9201224</v>
      </c>
      <c r="E11893">
        <f t="shared" si="371"/>
        <v>9232074</v>
      </c>
    </row>
    <row r="11894" spans="1:5">
      <c r="A11894">
        <v>9201229</v>
      </c>
      <c r="B11894">
        <v>9232075</v>
      </c>
      <c r="C11894" s="293">
        <v>68500000</v>
      </c>
      <c r="D11894">
        <f t="shared" si="370"/>
        <v>9201229</v>
      </c>
      <c r="E11894">
        <f t="shared" si="371"/>
        <v>9232075</v>
      </c>
    </row>
    <row r="11895" spans="1:5">
      <c r="A11895">
        <v>9201231</v>
      </c>
      <c r="B11895">
        <v>9232076</v>
      </c>
      <c r="C11895" s="293">
        <v>112300000</v>
      </c>
      <c r="D11895">
        <f t="shared" si="370"/>
        <v>9201231</v>
      </c>
      <c r="E11895">
        <f t="shared" si="371"/>
        <v>9232076</v>
      </c>
    </row>
    <row r="11896" spans="1:5">
      <c r="A11896">
        <v>9201232</v>
      </c>
      <c r="B11896">
        <v>9232077</v>
      </c>
      <c r="C11896" s="293">
        <v>97200000</v>
      </c>
      <c r="D11896">
        <f t="shared" si="370"/>
        <v>9201232</v>
      </c>
      <c r="E11896">
        <f t="shared" si="371"/>
        <v>9232077</v>
      </c>
    </row>
    <row r="11897" spans="1:5">
      <c r="A11897">
        <v>9201233</v>
      </c>
      <c r="B11897">
        <v>9232078</v>
      </c>
      <c r="C11897" s="293">
        <v>100200000</v>
      </c>
      <c r="D11897">
        <f t="shared" si="370"/>
        <v>9201233</v>
      </c>
      <c r="E11897">
        <f t="shared" si="371"/>
        <v>9232078</v>
      </c>
    </row>
    <row r="11898" spans="1:5">
      <c r="A11898">
        <v>9201234</v>
      </c>
      <c r="B11898">
        <v>9232079</v>
      </c>
      <c r="C11898" s="293">
        <v>99200000</v>
      </c>
      <c r="D11898">
        <f t="shared" si="370"/>
        <v>9201234</v>
      </c>
      <c r="E11898">
        <f t="shared" si="371"/>
        <v>9232079</v>
      </c>
    </row>
    <row r="11899" spans="1:5">
      <c r="A11899">
        <v>9201236</v>
      </c>
      <c r="B11899">
        <v>9232080</v>
      </c>
      <c r="C11899" s="293">
        <v>93800000</v>
      </c>
      <c r="D11899">
        <f t="shared" si="370"/>
        <v>9201236</v>
      </c>
      <c r="E11899">
        <f t="shared" si="371"/>
        <v>9232080</v>
      </c>
    </row>
    <row r="11900" spans="1:5">
      <c r="A11900">
        <v>9201237</v>
      </c>
      <c r="B11900">
        <v>9232081</v>
      </c>
      <c r="C11900" s="293">
        <v>96500000</v>
      </c>
      <c r="D11900">
        <f t="shared" si="370"/>
        <v>9201237</v>
      </c>
      <c r="E11900">
        <f t="shared" si="371"/>
        <v>9232081</v>
      </c>
    </row>
    <row r="11901" spans="1:5">
      <c r="A11901">
        <v>9201246</v>
      </c>
      <c r="B11901">
        <v>9232082</v>
      </c>
      <c r="C11901" s="293">
        <v>99000000</v>
      </c>
      <c r="D11901">
        <f t="shared" si="370"/>
        <v>9201246</v>
      </c>
      <c r="E11901">
        <f t="shared" si="371"/>
        <v>9232082</v>
      </c>
    </row>
    <row r="11902" spans="1:5">
      <c r="A11902">
        <v>9202005</v>
      </c>
      <c r="B11902">
        <v>9232083</v>
      </c>
      <c r="C11902" s="293">
        <v>73000000</v>
      </c>
      <c r="D11902">
        <f t="shared" si="370"/>
        <v>9202005</v>
      </c>
      <c r="E11902">
        <f t="shared" si="371"/>
        <v>9232083</v>
      </c>
    </row>
    <row r="11903" spans="1:5">
      <c r="A11903">
        <v>9202007</v>
      </c>
      <c r="B11903">
        <v>9232084</v>
      </c>
      <c r="C11903" s="293">
        <v>88100000</v>
      </c>
      <c r="D11903">
        <f t="shared" si="370"/>
        <v>9202007</v>
      </c>
      <c r="E11903">
        <f t="shared" si="371"/>
        <v>9232084</v>
      </c>
    </row>
    <row r="11904" spans="1:5">
      <c r="A11904">
        <v>9202011</v>
      </c>
      <c r="B11904">
        <v>9232085</v>
      </c>
      <c r="C11904" s="293">
        <v>62600000</v>
      </c>
      <c r="D11904">
        <f t="shared" si="370"/>
        <v>9202011</v>
      </c>
      <c r="E11904">
        <f t="shared" si="371"/>
        <v>9232085</v>
      </c>
    </row>
    <row r="11905" spans="1:5">
      <c r="A11905">
        <v>9202014</v>
      </c>
      <c r="B11905">
        <v>9232086</v>
      </c>
      <c r="C11905" s="293">
        <v>60700000</v>
      </c>
      <c r="D11905">
        <f t="shared" si="370"/>
        <v>9202014</v>
      </c>
      <c r="E11905">
        <f t="shared" si="371"/>
        <v>9232086</v>
      </c>
    </row>
    <row r="11906" spans="1:5">
      <c r="A11906">
        <v>9202015</v>
      </c>
      <c r="B11906">
        <v>9232087</v>
      </c>
      <c r="C11906" s="293">
        <v>55300000</v>
      </c>
      <c r="D11906">
        <f t="shared" si="370"/>
        <v>9202015</v>
      </c>
      <c r="E11906">
        <f t="shared" si="371"/>
        <v>9232087</v>
      </c>
    </row>
    <row r="11907" spans="1:5">
      <c r="A11907">
        <v>9202016</v>
      </c>
      <c r="B11907">
        <v>9232088</v>
      </c>
      <c r="C11907" s="293">
        <v>86500000</v>
      </c>
      <c r="D11907">
        <f t="shared" ref="D11907:D11970" si="372">+A11907*1</f>
        <v>9202016</v>
      </c>
      <c r="E11907">
        <f t="shared" ref="E11907:E11970" si="373">+B11907*1</f>
        <v>9232088</v>
      </c>
    </row>
    <row r="11908" spans="1:5">
      <c r="A11908">
        <v>9202017</v>
      </c>
      <c r="B11908">
        <v>9232089</v>
      </c>
      <c r="C11908" s="293">
        <v>59500000</v>
      </c>
      <c r="D11908">
        <f t="shared" si="372"/>
        <v>9202017</v>
      </c>
      <c r="E11908">
        <f t="shared" si="373"/>
        <v>9232089</v>
      </c>
    </row>
    <row r="11909" spans="1:5">
      <c r="A11909">
        <v>9202018</v>
      </c>
      <c r="B11909">
        <v>9232090</v>
      </c>
      <c r="C11909" s="293">
        <v>55700000</v>
      </c>
      <c r="D11909">
        <f t="shared" si="372"/>
        <v>9202018</v>
      </c>
      <c r="E11909">
        <f t="shared" si="373"/>
        <v>9232090</v>
      </c>
    </row>
    <row r="11910" spans="1:5">
      <c r="A11910">
        <v>9202025</v>
      </c>
      <c r="B11910">
        <v>9232091</v>
      </c>
      <c r="C11910" s="293">
        <v>63900000</v>
      </c>
      <c r="D11910">
        <f t="shared" si="372"/>
        <v>9202025</v>
      </c>
      <c r="E11910">
        <f t="shared" si="373"/>
        <v>9232091</v>
      </c>
    </row>
    <row r="11911" spans="1:5">
      <c r="A11911">
        <v>9202026</v>
      </c>
      <c r="B11911">
        <v>9232092</v>
      </c>
      <c r="C11911" s="293">
        <v>65100000</v>
      </c>
      <c r="D11911">
        <f t="shared" si="372"/>
        <v>9202026</v>
      </c>
      <c r="E11911">
        <f t="shared" si="373"/>
        <v>9232092</v>
      </c>
    </row>
    <row r="11912" spans="1:5">
      <c r="A11912">
        <v>9202027</v>
      </c>
      <c r="B11912">
        <v>9232093</v>
      </c>
      <c r="C11912" s="293">
        <v>57500000</v>
      </c>
      <c r="D11912">
        <f t="shared" si="372"/>
        <v>9202027</v>
      </c>
      <c r="E11912">
        <f t="shared" si="373"/>
        <v>9232093</v>
      </c>
    </row>
    <row r="11913" spans="1:5">
      <c r="A11913">
        <v>9202032</v>
      </c>
      <c r="B11913">
        <v>9232094</v>
      </c>
      <c r="C11913" s="293">
        <v>74400000</v>
      </c>
      <c r="D11913">
        <f t="shared" si="372"/>
        <v>9202032</v>
      </c>
      <c r="E11913">
        <f t="shared" si="373"/>
        <v>9232094</v>
      </c>
    </row>
    <row r="11914" spans="1:5">
      <c r="A11914">
        <v>9202036</v>
      </c>
      <c r="B11914">
        <v>9232095</v>
      </c>
      <c r="C11914" s="293">
        <v>65900000</v>
      </c>
      <c r="D11914">
        <f t="shared" si="372"/>
        <v>9202036</v>
      </c>
      <c r="E11914">
        <f t="shared" si="373"/>
        <v>9232095</v>
      </c>
    </row>
    <row r="11915" spans="1:5">
      <c r="A11915">
        <v>9202038</v>
      </c>
      <c r="B11915">
        <v>9232096</v>
      </c>
      <c r="C11915" s="293">
        <v>64200000</v>
      </c>
      <c r="D11915">
        <f t="shared" si="372"/>
        <v>9202038</v>
      </c>
      <c r="E11915">
        <f t="shared" si="373"/>
        <v>9232096</v>
      </c>
    </row>
    <row r="11916" spans="1:5">
      <c r="A11916">
        <v>9202039</v>
      </c>
      <c r="B11916">
        <v>9232097</v>
      </c>
      <c r="C11916" s="293">
        <v>54800000</v>
      </c>
      <c r="D11916">
        <f t="shared" si="372"/>
        <v>9202039</v>
      </c>
      <c r="E11916">
        <f t="shared" si="373"/>
        <v>9232097</v>
      </c>
    </row>
    <row r="11917" spans="1:5">
      <c r="A11917">
        <v>9202043</v>
      </c>
      <c r="B11917">
        <v>9232098</v>
      </c>
      <c r="C11917" s="293">
        <v>67400000</v>
      </c>
      <c r="D11917">
        <f t="shared" si="372"/>
        <v>9202043</v>
      </c>
      <c r="E11917">
        <f t="shared" si="373"/>
        <v>9232098</v>
      </c>
    </row>
    <row r="11918" spans="1:5">
      <c r="A11918">
        <v>9202048</v>
      </c>
      <c r="B11918">
        <v>9232099</v>
      </c>
      <c r="C11918" s="293">
        <v>63900000</v>
      </c>
      <c r="D11918">
        <f t="shared" si="372"/>
        <v>9202048</v>
      </c>
      <c r="E11918">
        <f t="shared" si="373"/>
        <v>9232099</v>
      </c>
    </row>
    <row r="11919" spans="1:5">
      <c r="A11919">
        <v>9202049</v>
      </c>
      <c r="B11919">
        <v>9232100</v>
      </c>
      <c r="C11919" s="293">
        <v>63900000</v>
      </c>
      <c r="D11919">
        <f t="shared" si="372"/>
        <v>9202049</v>
      </c>
      <c r="E11919">
        <f t="shared" si="373"/>
        <v>9232100</v>
      </c>
    </row>
    <row r="11920" spans="1:5">
      <c r="A11920">
        <v>9202050</v>
      </c>
      <c r="B11920">
        <v>9232101</v>
      </c>
      <c r="C11920" s="293">
        <v>63500000</v>
      </c>
      <c r="D11920">
        <f t="shared" si="372"/>
        <v>9202050</v>
      </c>
      <c r="E11920">
        <f t="shared" si="373"/>
        <v>9232101</v>
      </c>
    </row>
    <row r="11921" spans="1:5">
      <c r="A11921">
        <v>9202051</v>
      </c>
      <c r="B11921">
        <v>9232102</v>
      </c>
      <c r="C11921" s="293">
        <v>58600000</v>
      </c>
      <c r="D11921">
        <f t="shared" si="372"/>
        <v>9202051</v>
      </c>
      <c r="E11921">
        <f t="shared" si="373"/>
        <v>9232102</v>
      </c>
    </row>
    <row r="11922" spans="1:5">
      <c r="A11922">
        <v>9202056</v>
      </c>
      <c r="B11922">
        <v>9232103</v>
      </c>
      <c r="C11922" s="293">
        <v>47800000</v>
      </c>
      <c r="D11922">
        <f t="shared" si="372"/>
        <v>9202056</v>
      </c>
      <c r="E11922">
        <f t="shared" si="373"/>
        <v>9232103</v>
      </c>
    </row>
    <row r="11923" spans="1:5">
      <c r="A11923">
        <v>9202057</v>
      </c>
      <c r="B11923">
        <v>9232104</v>
      </c>
      <c r="C11923" s="293">
        <v>61500000</v>
      </c>
      <c r="D11923">
        <f t="shared" si="372"/>
        <v>9202057</v>
      </c>
      <c r="E11923">
        <f t="shared" si="373"/>
        <v>9232104</v>
      </c>
    </row>
    <row r="11924" spans="1:5">
      <c r="A11924">
        <v>9202058</v>
      </c>
      <c r="B11924">
        <v>9232105</v>
      </c>
      <c r="C11924" s="293">
        <v>57800000</v>
      </c>
      <c r="D11924">
        <f t="shared" si="372"/>
        <v>9202058</v>
      </c>
      <c r="E11924">
        <f t="shared" si="373"/>
        <v>9232105</v>
      </c>
    </row>
    <row r="11925" spans="1:5">
      <c r="A11925">
        <v>9202059</v>
      </c>
      <c r="B11925">
        <v>9232106</v>
      </c>
      <c r="C11925" s="293">
        <v>47800000</v>
      </c>
      <c r="D11925">
        <f t="shared" si="372"/>
        <v>9202059</v>
      </c>
      <c r="E11925">
        <f t="shared" si="373"/>
        <v>9232106</v>
      </c>
    </row>
    <row r="11926" spans="1:5">
      <c r="A11926">
        <v>9202060</v>
      </c>
      <c r="B11926">
        <v>9232107</v>
      </c>
      <c r="C11926" s="293">
        <v>73000000</v>
      </c>
      <c r="D11926">
        <f t="shared" si="372"/>
        <v>9202060</v>
      </c>
      <c r="E11926">
        <f t="shared" si="373"/>
        <v>9232107</v>
      </c>
    </row>
    <row r="11927" spans="1:5">
      <c r="A11927">
        <v>9202062</v>
      </c>
      <c r="B11927">
        <v>9232108</v>
      </c>
      <c r="C11927" s="293">
        <v>57600000</v>
      </c>
      <c r="D11927">
        <f t="shared" si="372"/>
        <v>9202062</v>
      </c>
      <c r="E11927">
        <f t="shared" si="373"/>
        <v>9232108</v>
      </c>
    </row>
    <row r="11928" spans="1:5">
      <c r="A11928">
        <v>9202064</v>
      </c>
      <c r="B11928">
        <v>9232109</v>
      </c>
      <c r="C11928" s="293">
        <v>62300000</v>
      </c>
      <c r="D11928">
        <f t="shared" si="372"/>
        <v>9202064</v>
      </c>
      <c r="E11928">
        <f t="shared" si="373"/>
        <v>9232109</v>
      </c>
    </row>
    <row r="11929" spans="1:5">
      <c r="A11929">
        <v>9202069</v>
      </c>
      <c r="B11929">
        <v>9232110</v>
      </c>
      <c r="C11929" s="293">
        <v>46300000</v>
      </c>
      <c r="D11929">
        <f t="shared" si="372"/>
        <v>9202069</v>
      </c>
      <c r="E11929">
        <f t="shared" si="373"/>
        <v>9232110</v>
      </c>
    </row>
    <row r="11930" spans="1:5">
      <c r="A11930">
        <v>9202078</v>
      </c>
      <c r="B11930">
        <v>9232111</v>
      </c>
      <c r="C11930" s="293">
        <v>97600000</v>
      </c>
      <c r="D11930">
        <f t="shared" si="372"/>
        <v>9202078</v>
      </c>
      <c r="E11930">
        <f t="shared" si="373"/>
        <v>9232111</v>
      </c>
    </row>
    <row r="11931" spans="1:5">
      <c r="A11931">
        <v>9202082</v>
      </c>
      <c r="B11931">
        <v>9232112</v>
      </c>
      <c r="C11931" s="293">
        <v>93100000</v>
      </c>
      <c r="D11931">
        <f t="shared" si="372"/>
        <v>9202082</v>
      </c>
      <c r="E11931">
        <f t="shared" si="373"/>
        <v>9232112</v>
      </c>
    </row>
    <row r="11932" spans="1:5">
      <c r="A11932">
        <v>9202083</v>
      </c>
      <c r="B11932">
        <v>9232113</v>
      </c>
      <c r="C11932" s="293">
        <v>95000000</v>
      </c>
      <c r="D11932">
        <f t="shared" si="372"/>
        <v>9202083</v>
      </c>
      <c r="E11932">
        <f t="shared" si="373"/>
        <v>9232113</v>
      </c>
    </row>
    <row r="11933" spans="1:5">
      <c r="A11933">
        <v>9202084</v>
      </c>
      <c r="B11933">
        <v>9232114</v>
      </c>
      <c r="C11933" s="293">
        <v>98000000</v>
      </c>
      <c r="D11933">
        <f t="shared" si="372"/>
        <v>9202084</v>
      </c>
      <c r="E11933">
        <f t="shared" si="373"/>
        <v>9232114</v>
      </c>
    </row>
    <row r="11934" spans="1:5">
      <c r="A11934">
        <v>9202085</v>
      </c>
      <c r="B11934">
        <v>9232115</v>
      </c>
      <c r="C11934" s="293">
        <v>93300000</v>
      </c>
      <c r="D11934">
        <f t="shared" si="372"/>
        <v>9202085</v>
      </c>
      <c r="E11934">
        <f t="shared" si="373"/>
        <v>9232115</v>
      </c>
    </row>
    <row r="11935" spans="1:5">
      <c r="A11935">
        <v>9202092</v>
      </c>
      <c r="B11935">
        <v>9232116</v>
      </c>
      <c r="C11935" s="293">
        <v>74400000</v>
      </c>
      <c r="D11935">
        <f t="shared" si="372"/>
        <v>9202092</v>
      </c>
      <c r="E11935">
        <f t="shared" si="373"/>
        <v>9232116</v>
      </c>
    </row>
    <row r="11936" spans="1:5">
      <c r="A11936">
        <v>9202101</v>
      </c>
      <c r="B11936">
        <v>9232117</v>
      </c>
      <c r="C11936" s="293">
        <v>69800000</v>
      </c>
      <c r="D11936">
        <f t="shared" si="372"/>
        <v>9202101</v>
      </c>
      <c r="E11936">
        <f t="shared" si="373"/>
        <v>9232117</v>
      </c>
    </row>
    <row r="11937" spans="1:5">
      <c r="A11937">
        <v>9202104</v>
      </c>
      <c r="B11937">
        <v>9232118</v>
      </c>
      <c r="C11937" s="293">
        <v>51000000</v>
      </c>
      <c r="D11937">
        <f t="shared" si="372"/>
        <v>9202104</v>
      </c>
      <c r="E11937">
        <f t="shared" si="373"/>
        <v>9232118</v>
      </c>
    </row>
    <row r="11938" spans="1:5">
      <c r="A11938">
        <v>9202105</v>
      </c>
      <c r="B11938">
        <v>9232119</v>
      </c>
      <c r="C11938" s="293">
        <v>50700000</v>
      </c>
      <c r="D11938">
        <f t="shared" si="372"/>
        <v>9202105</v>
      </c>
      <c r="E11938">
        <f t="shared" si="373"/>
        <v>9232119</v>
      </c>
    </row>
    <row r="11939" spans="1:5">
      <c r="A11939">
        <v>9202106</v>
      </c>
      <c r="B11939">
        <v>9232120</v>
      </c>
      <c r="C11939" s="293">
        <v>51800000</v>
      </c>
      <c r="D11939">
        <f t="shared" si="372"/>
        <v>9202106</v>
      </c>
      <c r="E11939">
        <f t="shared" si="373"/>
        <v>9232120</v>
      </c>
    </row>
    <row r="11940" spans="1:5">
      <c r="A11940">
        <v>9202119</v>
      </c>
      <c r="B11940">
        <v>9232121</v>
      </c>
      <c r="C11940" s="293">
        <v>91300000</v>
      </c>
      <c r="D11940">
        <f t="shared" si="372"/>
        <v>9202119</v>
      </c>
      <c r="E11940">
        <f t="shared" si="373"/>
        <v>9232121</v>
      </c>
    </row>
    <row r="11941" spans="1:5">
      <c r="A11941">
        <v>9202123</v>
      </c>
      <c r="B11941">
        <v>9232122</v>
      </c>
      <c r="C11941" s="293">
        <v>56700000</v>
      </c>
      <c r="D11941">
        <f t="shared" si="372"/>
        <v>9202123</v>
      </c>
      <c r="E11941">
        <f t="shared" si="373"/>
        <v>9232122</v>
      </c>
    </row>
    <row r="11942" spans="1:5">
      <c r="A11942">
        <v>9201252</v>
      </c>
      <c r="B11942">
        <v>9232123</v>
      </c>
      <c r="C11942" s="293">
        <v>68700000</v>
      </c>
      <c r="D11942">
        <f t="shared" si="372"/>
        <v>9201252</v>
      </c>
      <c r="E11942">
        <f t="shared" si="373"/>
        <v>9232123</v>
      </c>
    </row>
    <row r="11943" spans="1:5">
      <c r="A11943">
        <v>9201258</v>
      </c>
      <c r="B11943">
        <v>9232124</v>
      </c>
      <c r="C11943" s="293">
        <v>79000000</v>
      </c>
      <c r="D11943">
        <f t="shared" si="372"/>
        <v>9201258</v>
      </c>
      <c r="E11943">
        <f t="shared" si="373"/>
        <v>9232124</v>
      </c>
    </row>
    <row r="11944" spans="1:5">
      <c r="A11944">
        <v>9201259</v>
      </c>
      <c r="B11944">
        <v>9232125</v>
      </c>
      <c r="C11944" s="293">
        <v>69800000</v>
      </c>
      <c r="D11944">
        <f t="shared" si="372"/>
        <v>9201259</v>
      </c>
      <c r="E11944">
        <f t="shared" si="373"/>
        <v>9232125</v>
      </c>
    </row>
    <row r="11945" spans="1:5">
      <c r="A11945">
        <v>9201260</v>
      </c>
      <c r="B11945">
        <v>9232126</v>
      </c>
      <c r="C11945" s="293">
        <v>92000000</v>
      </c>
      <c r="D11945">
        <f t="shared" si="372"/>
        <v>9201260</v>
      </c>
      <c r="E11945">
        <f t="shared" si="373"/>
        <v>9232126</v>
      </c>
    </row>
    <row r="11946" spans="1:5">
      <c r="A11946">
        <v>9201261</v>
      </c>
      <c r="B11946">
        <v>9232127</v>
      </c>
      <c r="C11946" s="293">
        <v>98000000</v>
      </c>
      <c r="D11946">
        <f t="shared" si="372"/>
        <v>9201261</v>
      </c>
      <c r="E11946">
        <f t="shared" si="373"/>
        <v>9232127</v>
      </c>
    </row>
    <row r="11947" spans="1:5">
      <c r="A11947">
        <v>9201262</v>
      </c>
      <c r="B11947">
        <v>9232128</v>
      </c>
      <c r="C11947" s="293">
        <v>105500000</v>
      </c>
      <c r="D11947">
        <f t="shared" si="372"/>
        <v>9201262</v>
      </c>
      <c r="E11947">
        <f t="shared" si="373"/>
        <v>9232128</v>
      </c>
    </row>
    <row r="11948" spans="1:5">
      <c r="A11948">
        <v>9201263</v>
      </c>
      <c r="B11948">
        <v>9232129</v>
      </c>
      <c r="C11948" s="293">
        <v>58500000</v>
      </c>
      <c r="D11948">
        <f t="shared" si="372"/>
        <v>9201263</v>
      </c>
      <c r="E11948">
        <f t="shared" si="373"/>
        <v>9232129</v>
      </c>
    </row>
    <row r="11949" spans="1:5">
      <c r="A11949">
        <v>9201264</v>
      </c>
      <c r="B11949">
        <v>9232130</v>
      </c>
      <c r="C11949" s="293">
        <v>59700000</v>
      </c>
      <c r="D11949">
        <f t="shared" si="372"/>
        <v>9201264</v>
      </c>
      <c r="E11949">
        <f t="shared" si="373"/>
        <v>9232130</v>
      </c>
    </row>
    <row r="11950" spans="1:5">
      <c r="A11950">
        <v>9201268</v>
      </c>
      <c r="B11950">
        <v>9232131</v>
      </c>
      <c r="C11950" s="293">
        <v>100900000</v>
      </c>
      <c r="D11950">
        <f t="shared" si="372"/>
        <v>9201268</v>
      </c>
      <c r="E11950">
        <f t="shared" si="373"/>
        <v>9232131</v>
      </c>
    </row>
    <row r="11951" spans="1:5">
      <c r="A11951">
        <v>9201269</v>
      </c>
      <c r="B11951">
        <v>9232132</v>
      </c>
      <c r="C11951" s="293">
        <v>101500000</v>
      </c>
      <c r="D11951">
        <f t="shared" si="372"/>
        <v>9201269</v>
      </c>
      <c r="E11951">
        <f t="shared" si="373"/>
        <v>9232132</v>
      </c>
    </row>
    <row r="11952" spans="1:5">
      <c r="A11952">
        <v>9201270</v>
      </c>
      <c r="B11952">
        <v>9232133</v>
      </c>
      <c r="C11952" s="293">
        <v>92800000</v>
      </c>
      <c r="D11952">
        <f t="shared" si="372"/>
        <v>9201270</v>
      </c>
      <c r="E11952">
        <f t="shared" si="373"/>
        <v>9232133</v>
      </c>
    </row>
    <row r="11953" spans="1:5">
      <c r="A11953">
        <v>9201271</v>
      </c>
      <c r="B11953">
        <v>9232134</v>
      </c>
      <c r="C11953" s="293">
        <v>97000000</v>
      </c>
      <c r="D11953">
        <f t="shared" si="372"/>
        <v>9201271</v>
      </c>
      <c r="E11953">
        <f t="shared" si="373"/>
        <v>9232134</v>
      </c>
    </row>
    <row r="11954" spans="1:5">
      <c r="A11954">
        <v>9201272</v>
      </c>
      <c r="B11954">
        <v>9232135</v>
      </c>
      <c r="C11954" s="293">
        <v>122000000</v>
      </c>
      <c r="D11954">
        <f t="shared" si="372"/>
        <v>9201272</v>
      </c>
      <c r="E11954">
        <f t="shared" si="373"/>
        <v>9232135</v>
      </c>
    </row>
    <row r="11955" spans="1:5">
      <c r="A11955">
        <v>9201273</v>
      </c>
      <c r="B11955">
        <v>9232136</v>
      </c>
      <c r="C11955" s="293">
        <v>65500000</v>
      </c>
      <c r="D11955">
        <f t="shared" si="372"/>
        <v>9201273</v>
      </c>
      <c r="E11955">
        <f t="shared" si="373"/>
        <v>9232136</v>
      </c>
    </row>
    <row r="11956" spans="1:5">
      <c r="A11956">
        <v>9201274</v>
      </c>
      <c r="B11956">
        <v>9232137</v>
      </c>
      <c r="C11956" s="293">
        <v>71500000</v>
      </c>
      <c r="D11956">
        <f t="shared" si="372"/>
        <v>9201274</v>
      </c>
      <c r="E11956">
        <f t="shared" si="373"/>
        <v>9232137</v>
      </c>
    </row>
    <row r="11957" spans="1:5">
      <c r="A11957">
        <v>9201281</v>
      </c>
      <c r="B11957">
        <v>9232138</v>
      </c>
      <c r="C11957" s="293">
        <v>78000000</v>
      </c>
      <c r="D11957">
        <f t="shared" si="372"/>
        <v>9201281</v>
      </c>
      <c r="E11957">
        <f t="shared" si="373"/>
        <v>9232138</v>
      </c>
    </row>
    <row r="11958" spans="1:5">
      <c r="A11958">
        <v>9201282</v>
      </c>
      <c r="B11958">
        <v>9232139</v>
      </c>
      <c r="C11958" s="293">
        <v>69000000</v>
      </c>
      <c r="D11958">
        <f t="shared" si="372"/>
        <v>9201282</v>
      </c>
      <c r="E11958">
        <f t="shared" si="373"/>
        <v>9232139</v>
      </c>
    </row>
    <row r="11959" spans="1:5">
      <c r="A11959">
        <v>9201283</v>
      </c>
      <c r="B11959">
        <v>9232140</v>
      </c>
      <c r="C11959" s="293">
        <v>92000000</v>
      </c>
      <c r="D11959">
        <f t="shared" si="372"/>
        <v>9201283</v>
      </c>
      <c r="E11959">
        <f t="shared" si="373"/>
        <v>9232140</v>
      </c>
    </row>
    <row r="11960" spans="1:5">
      <c r="A11960">
        <v>9201284</v>
      </c>
      <c r="B11960">
        <v>9232141</v>
      </c>
      <c r="C11960" s="293">
        <v>117000000</v>
      </c>
      <c r="D11960">
        <f t="shared" si="372"/>
        <v>9201284</v>
      </c>
      <c r="E11960">
        <f t="shared" si="373"/>
        <v>9232141</v>
      </c>
    </row>
    <row r="11961" spans="1:5">
      <c r="A11961">
        <v>9201287</v>
      </c>
      <c r="B11961">
        <v>9232142</v>
      </c>
      <c r="C11961" s="293">
        <v>86000000</v>
      </c>
      <c r="D11961">
        <f t="shared" si="372"/>
        <v>9201287</v>
      </c>
      <c r="E11961">
        <f t="shared" si="373"/>
        <v>9232142</v>
      </c>
    </row>
    <row r="11962" spans="1:5">
      <c r="A11962">
        <v>9201004</v>
      </c>
      <c r="B11962">
        <v>9233001</v>
      </c>
      <c r="C11962" s="293">
        <v>60700000</v>
      </c>
      <c r="D11962">
        <f t="shared" si="372"/>
        <v>9201004</v>
      </c>
      <c r="E11962">
        <f t="shared" si="373"/>
        <v>9233001</v>
      </c>
    </row>
    <row r="11963" spans="1:5">
      <c r="A11963">
        <v>9201005</v>
      </c>
      <c r="B11963">
        <v>9233002</v>
      </c>
      <c r="C11963" s="293">
        <v>64200000</v>
      </c>
      <c r="D11963">
        <f t="shared" si="372"/>
        <v>9201005</v>
      </c>
      <c r="E11963">
        <f t="shared" si="373"/>
        <v>9233002</v>
      </c>
    </row>
    <row r="11964" spans="1:5">
      <c r="A11964">
        <v>9201010</v>
      </c>
      <c r="B11964">
        <v>9233003</v>
      </c>
      <c r="C11964" s="293">
        <v>24600000</v>
      </c>
      <c r="D11964">
        <f t="shared" si="372"/>
        <v>9201010</v>
      </c>
      <c r="E11964">
        <f t="shared" si="373"/>
        <v>9233003</v>
      </c>
    </row>
    <row r="11965" spans="1:5">
      <c r="A11965">
        <v>9201011</v>
      </c>
      <c r="B11965">
        <v>9233004</v>
      </c>
      <c r="C11965" s="293">
        <v>25100000</v>
      </c>
      <c r="D11965">
        <f t="shared" si="372"/>
        <v>9201011</v>
      </c>
      <c r="E11965">
        <f t="shared" si="373"/>
        <v>9233004</v>
      </c>
    </row>
    <row r="11966" spans="1:5">
      <c r="A11966">
        <v>9201014</v>
      </c>
      <c r="B11966">
        <v>9233005</v>
      </c>
      <c r="C11966" s="293">
        <v>12000000</v>
      </c>
      <c r="D11966">
        <f t="shared" si="372"/>
        <v>9201014</v>
      </c>
      <c r="E11966">
        <f t="shared" si="373"/>
        <v>9233005</v>
      </c>
    </row>
    <row r="11967" spans="1:5">
      <c r="A11967">
        <v>9201022</v>
      </c>
      <c r="B11967">
        <v>9233006</v>
      </c>
      <c r="C11967" s="293">
        <v>63000000</v>
      </c>
      <c r="D11967">
        <f t="shared" si="372"/>
        <v>9201022</v>
      </c>
      <c r="E11967">
        <f t="shared" si="373"/>
        <v>9233006</v>
      </c>
    </row>
    <row r="11968" spans="1:5">
      <c r="A11968">
        <v>9201041</v>
      </c>
      <c r="B11968">
        <v>9233007</v>
      </c>
      <c r="C11968" s="293">
        <v>24900000</v>
      </c>
      <c r="D11968">
        <f t="shared" si="372"/>
        <v>9201041</v>
      </c>
      <c r="E11968">
        <f t="shared" si="373"/>
        <v>9233007</v>
      </c>
    </row>
    <row r="11969" spans="1:5">
      <c r="A11969">
        <v>9201044</v>
      </c>
      <c r="B11969">
        <v>9233008</v>
      </c>
      <c r="C11969" s="293">
        <v>59300000</v>
      </c>
      <c r="D11969">
        <f t="shared" si="372"/>
        <v>9201044</v>
      </c>
      <c r="E11969">
        <f t="shared" si="373"/>
        <v>9233008</v>
      </c>
    </row>
    <row r="11970" spans="1:5">
      <c r="A11970">
        <v>9201047</v>
      </c>
      <c r="B11970">
        <v>9233009</v>
      </c>
      <c r="C11970" s="293">
        <v>82600000</v>
      </c>
      <c r="D11970">
        <f t="shared" si="372"/>
        <v>9201047</v>
      </c>
      <c r="E11970">
        <f t="shared" si="373"/>
        <v>9233009</v>
      </c>
    </row>
    <row r="11971" spans="1:5">
      <c r="A11971">
        <v>9201056</v>
      </c>
      <c r="B11971">
        <v>9233010</v>
      </c>
      <c r="C11971" s="293">
        <v>59900000</v>
      </c>
      <c r="D11971">
        <f t="shared" ref="D11971:D12034" si="374">+A11971*1</f>
        <v>9201056</v>
      </c>
      <c r="E11971">
        <f t="shared" ref="E11971:E12034" si="375">+B11971*1</f>
        <v>9233010</v>
      </c>
    </row>
    <row r="11972" spans="1:5">
      <c r="A11972">
        <v>9201057</v>
      </c>
      <c r="B11972">
        <v>9233011</v>
      </c>
      <c r="C11972" s="293">
        <v>63200000</v>
      </c>
      <c r="D11972">
        <f t="shared" si="374"/>
        <v>9201057</v>
      </c>
      <c r="E11972">
        <f t="shared" si="375"/>
        <v>9233011</v>
      </c>
    </row>
    <row r="11973" spans="1:5">
      <c r="A11973">
        <v>9201058</v>
      </c>
      <c r="B11973">
        <v>9233012</v>
      </c>
      <c r="C11973" s="293">
        <v>63400000</v>
      </c>
      <c r="D11973">
        <f t="shared" si="374"/>
        <v>9201058</v>
      </c>
      <c r="E11973">
        <f t="shared" si="375"/>
        <v>9233012</v>
      </c>
    </row>
    <row r="11974" spans="1:5">
      <c r="A11974">
        <v>9201060</v>
      </c>
      <c r="B11974">
        <v>9233013</v>
      </c>
      <c r="C11974" s="293">
        <v>61400000</v>
      </c>
      <c r="D11974">
        <f t="shared" si="374"/>
        <v>9201060</v>
      </c>
      <c r="E11974">
        <f t="shared" si="375"/>
        <v>9233013</v>
      </c>
    </row>
    <row r="11975" spans="1:5">
      <c r="A11975">
        <v>9201063</v>
      </c>
      <c r="B11975">
        <v>9233014</v>
      </c>
      <c r="C11975" s="293">
        <v>60300000</v>
      </c>
      <c r="D11975">
        <f t="shared" si="374"/>
        <v>9201063</v>
      </c>
      <c r="E11975">
        <f t="shared" si="375"/>
        <v>9233014</v>
      </c>
    </row>
    <row r="11976" spans="1:5">
      <c r="A11976">
        <v>9201066</v>
      </c>
      <c r="B11976">
        <v>9233015</v>
      </c>
      <c r="C11976" s="293">
        <v>82700000</v>
      </c>
      <c r="D11976">
        <f t="shared" si="374"/>
        <v>9201066</v>
      </c>
      <c r="E11976">
        <f t="shared" si="375"/>
        <v>9233015</v>
      </c>
    </row>
    <row r="11977" spans="1:5">
      <c r="A11977">
        <v>9201074</v>
      </c>
      <c r="B11977">
        <v>9233016</v>
      </c>
      <c r="C11977" s="293">
        <v>63600000</v>
      </c>
      <c r="D11977">
        <f t="shared" si="374"/>
        <v>9201074</v>
      </c>
      <c r="E11977">
        <f t="shared" si="375"/>
        <v>9233016</v>
      </c>
    </row>
    <row r="11978" spans="1:5">
      <c r="A11978">
        <v>9201077</v>
      </c>
      <c r="B11978">
        <v>9233017</v>
      </c>
      <c r="C11978" s="293">
        <v>67100000</v>
      </c>
      <c r="D11978">
        <f t="shared" si="374"/>
        <v>9201077</v>
      </c>
      <c r="E11978">
        <f t="shared" si="375"/>
        <v>9233017</v>
      </c>
    </row>
    <row r="11979" spans="1:5">
      <c r="A11979">
        <v>9201085</v>
      </c>
      <c r="B11979">
        <v>9233018</v>
      </c>
      <c r="C11979" s="293">
        <v>65000000</v>
      </c>
      <c r="D11979">
        <f t="shared" si="374"/>
        <v>9201085</v>
      </c>
      <c r="E11979">
        <f t="shared" si="375"/>
        <v>9233018</v>
      </c>
    </row>
    <row r="11980" spans="1:5">
      <c r="A11980">
        <v>9201087</v>
      </c>
      <c r="B11980">
        <v>9233019</v>
      </c>
      <c r="C11980" s="293">
        <v>69500000</v>
      </c>
      <c r="D11980">
        <f t="shared" si="374"/>
        <v>9201087</v>
      </c>
      <c r="E11980">
        <f t="shared" si="375"/>
        <v>9233019</v>
      </c>
    </row>
    <row r="11981" spans="1:5">
      <c r="A11981">
        <v>9201088</v>
      </c>
      <c r="B11981">
        <v>9233020</v>
      </c>
      <c r="C11981" s="293">
        <v>96000000</v>
      </c>
      <c r="D11981">
        <f t="shared" si="374"/>
        <v>9201088</v>
      </c>
      <c r="E11981">
        <f t="shared" si="375"/>
        <v>9233020</v>
      </c>
    </row>
    <row r="11982" spans="1:5">
      <c r="A11982">
        <v>9201091</v>
      </c>
      <c r="B11982">
        <v>9233021</v>
      </c>
      <c r="C11982" s="293">
        <v>58700000</v>
      </c>
      <c r="D11982">
        <f t="shared" si="374"/>
        <v>9201091</v>
      </c>
      <c r="E11982">
        <f t="shared" si="375"/>
        <v>9233021</v>
      </c>
    </row>
    <row r="11983" spans="1:5">
      <c r="A11983">
        <v>9201094</v>
      </c>
      <c r="B11983">
        <v>9233022</v>
      </c>
      <c r="C11983" s="293">
        <v>44600000</v>
      </c>
      <c r="D11983">
        <f t="shared" si="374"/>
        <v>9201094</v>
      </c>
      <c r="E11983">
        <f t="shared" si="375"/>
        <v>9233022</v>
      </c>
    </row>
    <row r="11984" spans="1:5">
      <c r="A11984">
        <v>9201097</v>
      </c>
      <c r="B11984">
        <v>9233023</v>
      </c>
      <c r="C11984" s="293">
        <v>64100000</v>
      </c>
      <c r="D11984">
        <f t="shared" si="374"/>
        <v>9201097</v>
      </c>
      <c r="E11984">
        <f t="shared" si="375"/>
        <v>9233023</v>
      </c>
    </row>
    <row r="11985" spans="1:5">
      <c r="A11985">
        <v>9201098</v>
      </c>
      <c r="B11985">
        <v>9233024</v>
      </c>
      <c r="C11985" s="293">
        <v>70600000</v>
      </c>
      <c r="D11985">
        <f t="shared" si="374"/>
        <v>9201098</v>
      </c>
      <c r="E11985">
        <f t="shared" si="375"/>
        <v>9233024</v>
      </c>
    </row>
    <row r="11986" spans="1:5">
      <c r="A11986">
        <v>9201099</v>
      </c>
      <c r="B11986">
        <v>9233025</v>
      </c>
      <c r="C11986" s="293">
        <v>59200000</v>
      </c>
      <c r="D11986">
        <f t="shared" si="374"/>
        <v>9201099</v>
      </c>
      <c r="E11986">
        <f t="shared" si="375"/>
        <v>9233025</v>
      </c>
    </row>
    <row r="11987" spans="1:5">
      <c r="A11987">
        <v>9201119</v>
      </c>
      <c r="B11987">
        <v>9233026</v>
      </c>
      <c r="C11987" s="293">
        <v>73400000</v>
      </c>
      <c r="D11987">
        <f t="shared" si="374"/>
        <v>9201119</v>
      </c>
      <c r="E11987">
        <f t="shared" si="375"/>
        <v>9233026</v>
      </c>
    </row>
    <row r="11988" spans="1:5">
      <c r="A11988">
        <v>9201120</v>
      </c>
      <c r="B11988">
        <v>9233027</v>
      </c>
      <c r="C11988" s="293">
        <v>72100000</v>
      </c>
      <c r="D11988">
        <f t="shared" si="374"/>
        <v>9201120</v>
      </c>
      <c r="E11988">
        <f t="shared" si="375"/>
        <v>9233027</v>
      </c>
    </row>
    <row r="11989" spans="1:5">
      <c r="A11989">
        <v>9201121</v>
      </c>
      <c r="B11989">
        <v>9233028</v>
      </c>
      <c r="C11989" s="293">
        <v>80500000</v>
      </c>
      <c r="D11989">
        <f t="shared" si="374"/>
        <v>9201121</v>
      </c>
      <c r="E11989">
        <f t="shared" si="375"/>
        <v>9233028</v>
      </c>
    </row>
    <row r="11990" spans="1:5">
      <c r="A11990">
        <v>9201122</v>
      </c>
      <c r="B11990">
        <v>9233029</v>
      </c>
      <c r="C11990" s="293">
        <v>79400000</v>
      </c>
      <c r="D11990">
        <f t="shared" si="374"/>
        <v>9201122</v>
      </c>
      <c r="E11990">
        <f t="shared" si="375"/>
        <v>9233029</v>
      </c>
    </row>
    <row r="11991" spans="1:5">
      <c r="A11991">
        <v>9201123</v>
      </c>
      <c r="B11991">
        <v>9233030</v>
      </c>
      <c r="C11991" s="293">
        <v>87100000</v>
      </c>
      <c r="D11991">
        <f t="shared" si="374"/>
        <v>9201123</v>
      </c>
      <c r="E11991">
        <f t="shared" si="375"/>
        <v>9233030</v>
      </c>
    </row>
    <row r="11992" spans="1:5">
      <c r="A11992">
        <v>9201124</v>
      </c>
      <c r="B11992">
        <v>9233031</v>
      </c>
      <c r="C11992" s="293">
        <v>89800000</v>
      </c>
      <c r="D11992">
        <f t="shared" si="374"/>
        <v>9201124</v>
      </c>
      <c r="E11992">
        <f t="shared" si="375"/>
        <v>9233031</v>
      </c>
    </row>
    <row r="11993" spans="1:5">
      <c r="A11993">
        <v>9201125</v>
      </c>
      <c r="B11993">
        <v>9233032</v>
      </c>
      <c r="C11993" s="293">
        <v>67100000</v>
      </c>
      <c r="D11993">
        <f t="shared" si="374"/>
        <v>9201125</v>
      </c>
      <c r="E11993">
        <f t="shared" si="375"/>
        <v>9233032</v>
      </c>
    </row>
    <row r="11994" spans="1:5">
      <c r="A11994">
        <v>9201127</v>
      </c>
      <c r="B11994">
        <v>9233033</v>
      </c>
      <c r="C11994" s="293">
        <v>98900000</v>
      </c>
      <c r="D11994">
        <f t="shared" si="374"/>
        <v>9201127</v>
      </c>
      <c r="E11994">
        <f t="shared" si="375"/>
        <v>9233033</v>
      </c>
    </row>
    <row r="11995" spans="1:5">
      <c r="A11995">
        <v>9201132</v>
      </c>
      <c r="B11995">
        <v>9233034</v>
      </c>
      <c r="C11995" s="293">
        <v>114000000</v>
      </c>
      <c r="D11995">
        <f t="shared" si="374"/>
        <v>9201132</v>
      </c>
      <c r="E11995">
        <f t="shared" si="375"/>
        <v>9233034</v>
      </c>
    </row>
    <row r="11996" spans="1:5">
      <c r="A11996">
        <v>9201140</v>
      </c>
      <c r="B11996">
        <v>9233035</v>
      </c>
      <c r="C11996" s="293">
        <v>78900000</v>
      </c>
      <c r="D11996">
        <f t="shared" si="374"/>
        <v>9201140</v>
      </c>
      <c r="E11996">
        <f t="shared" si="375"/>
        <v>9233035</v>
      </c>
    </row>
    <row r="11997" spans="1:5">
      <c r="A11997">
        <v>9201141</v>
      </c>
      <c r="B11997">
        <v>9233036</v>
      </c>
      <c r="C11997" s="293">
        <v>71500000</v>
      </c>
      <c r="D11997">
        <f t="shared" si="374"/>
        <v>9201141</v>
      </c>
      <c r="E11997">
        <f t="shared" si="375"/>
        <v>9233036</v>
      </c>
    </row>
    <row r="11998" spans="1:5">
      <c r="A11998">
        <v>9201147</v>
      </c>
      <c r="B11998">
        <v>9233037</v>
      </c>
      <c r="C11998" s="293">
        <v>57700000</v>
      </c>
      <c r="D11998">
        <f t="shared" si="374"/>
        <v>9201147</v>
      </c>
      <c r="E11998">
        <f t="shared" si="375"/>
        <v>9233037</v>
      </c>
    </row>
    <row r="11999" spans="1:5">
      <c r="A11999">
        <v>9201148</v>
      </c>
      <c r="B11999">
        <v>9233038</v>
      </c>
      <c r="C11999" s="293">
        <v>76200000</v>
      </c>
      <c r="D11999">
        <f t="shared" si="374"/>
        <v>9201148</v>
      </c>
      <c r="E11999">
        <f t="shared" si="375"/>
        <v>9233038</v>
      </c>
    </row>
    <row r="12000" spans="1:5">
      <c r="A12000">
        <v>9201152</v>
      </c>
      <c r="B12000">
        <v>9233039</v>
      </c>
      <c r="C12000" s="293">
        <v>89200000</v>
      </c>
      <c r="D12000">
        <f t="shared" si="374"/>
        <v>9201152</v>
      </c>
      <c r="E12000">
        <f t="shared" si="375"/>
        <v>9233039</v>
      </c>
    </row>
    <row r="12001" spans="1:5">
      <c r="A12001">
        <v>9201153</v>
      </c>
      <c r="B12001">
        <v>9233040</v>
      </c>
      <c r="C12001" s="293">
        <v>87500000</v>
      </c>
      <c r="D12001">
        <f t="shared" si="374"/>
        <v>9201153</v>
      </c>
      <c r="E12001">
        <f t="shared" si="375"/>
        <v>9233040</v>
      </c>
    </row>
    <row r="12002" spans="1:5">
      <c r="A12002">
        <v>9201157</v>
      </c>
      <c r="B12002">
        <v>9233041</v>
      </c>
      <c r="C12002" s="293">
        <v>86600000</v>
      </c>
      <c r="D12002">
        <f t="shared" si="374"/>
        <v>9201157</v>
      </c>
      <c r="E12002">
        <f t="shared" si="375"/>
        <v>9233041</v>
      </c>
    </row>
    <row r="12003" spans="1:5">
      <c r="A12003">
        <v>9201158</v>
      </c>
      <c r="B12003">
        <v>9233042</v>
      </c>
      <c r="C12003" s="293">
        <v>84500000</v>
      </c>
      <c r="D12003">
        <f t="shared" si="374"/>
        <v>9201158</v>
      </c>
      <c r="E12003">
        <f t="shared" si="375"/>
        <v>9233042</v>
      </c>
    </row>
    <row r="12004" spans="1:5">
      <c r="A12004">
        <v>9201163</v>
      </c>
      <c r="B12004">
        <v>9233043</v>
      </c>
      <c r="C12004" s="293">
        <v>110400000</v>
      </c>
      <c r="D12004">
        <f t="shared" si="374"/>
        <v>9201163</v>
      </c>
      <c r="E12004">
        <f t="shared" si="375"/>
        <v>9233043</v>
      </c>
    </row>
    <row r="12005" spans="1:5">
      <c r="A12005">
        <v>9201164</v>
      </c>
      <c r="B12005">
        <v>9233044</v>
      </c>
      <c r="C12005" s="293">
        <v>56500000</v>
      </c>
      <c r="D12005">
        <f t="shared" si="374"/>
        <v>9201164</v>
      </c>
      <c r="E12005">
        <f t="shared" si="375"/>
        <v>9233044</v>
      </c>
    </row>
    <row r="12006" spans="1:5">
      <c r="A12006">
        <v>9201165</v>
      </c>
      <c r="B12006">
        <v>9233045</v>
      </c>
      <c r="C12006" s="293">
        <v>35000000</v>
      </c>
      <c r="D12006">
        <f t="shared" si="374"/>
        <v>9201165</v>
      </c>
      <c r="E12006">
        <f t="shared" si="375"/>
        <v>9233045</v>
      </c>
    </row>
    <row r="12007" spans="1:5">
      <c r="A12007">
        <v>9201166</v>
      </c>
      <c r="B12007">
        <v>9233046</v>
      </c>
      <c r="C12007" s="293">
        <v>56900000</v>
      </c>
      <c r="D12007">
        <f t="shared" si="374"/>
        <v>9201166</v>
      </c>
      <c r="E12007">
        <f t="shared" si="375"/>
        <v>9233046</v>
      </c>
    </row>
    <row r="12008" spans="1:5">
      <c r="A12008">
        <v>9201169</v>
      </c>
      <c r="B12008">
        <v>9233047</v>
      </c>
      <c r="C12008" s="293">
        <v>55600000</v>
      </c>
      <c r="D12008">
        <f t="shared" si="374"/>
        <v>9201169</v>
      </c>
      <c r="E12008">
        <f t="shared" si="375"/>
        <v>9233047</v>
      </c>
    </row>
    <row r="12009" spans="1:5">
      <c r="A12009">
        <v>9201170</v>
      </c>
      <c r="B12009">
        <v>9233048</v>
      </c>
      <c r="C12009" s="293">
        <v>56200000</v>
      </c>
      <c r="D12009">
        <f t="shared" si="374"/>
        <v>9201170</v>
      </c>
      <c r="E12009">
        <f t="shared" si="375"/>
        <v>9233048</v>
      </c>
    </row>
    <row r="12010" spans="1:5">
      <c r="A12010">
        <v>9201171</v>
      </c>
      <c r="B12010">
        <v>9233049</v>
      </c>
      <c r="C12010" s="293">
        <v>57300000</v>
      </c>
      <c r="D12010">
        <f t="shared" si="374"/>
        <v>9201171</v>
      </c>
      <c r="E12010">
        <f t="shared" si="375"/>
        <v>9233049</v>
      </c>
    </row>
    <row r="12011" spans="1:5">
      <c r="A12011">
        <v>9201172</v>
      </c>
      <c r="B12011">
        <v>9233050</v>
      </c>
      <c r="C12011" s="293">
        <v>61900000</v>
      </c>
      <c r="D12011">
        <f t="shared" si="374"/>
        <v>9201172</v>
      </c>
      <c r="E12011">
        <f t="shared" si="375"/>
        <v>9233050</v>
      </c>
    </row>
    <row r="12012" spans="1:5">
      <c r="A12012">
        <v>9201178</v>
      </c>
      <c r="B12012">
        <v>9233051</v>
      </c>
      <c r="C12012" s="293">
        <v>88000000</v>
      </c>
      <c r="D12012">
        <f t="shared" si="374"/>
        <v>9201178</v>
      </c>
      <c r="E12012">
        <f t="shared" si="375"/>
        <v>9233051</v>
      </c>
    </row>
    <row r="12013" spans="1:5">
      <c r="A12013">
        <v>9201179</v>
      </c>
      <c r="B12013">
        <v>9233052</v>
      </c>
      <c r="C12013" s="293">
        <v>71000000</v>
      </c>
      <c r="D12013">
        <f t="shared" si="374"/>
        <v>9201179</v>
      </c>
      <c r="E12013">
        <f t="shared" si="375"/>
        <v>9233052</v>
      </c>
    </row>
    <row r="12014" spans="1:5">
      <c r="A12014">
        <v>9201181</v>
      </c>
      <c r="B12014">
        <v>9233053</v>
      </c>
      <c r="C12014" s="293">
        <v>56500000</v>
      </c>
      <c r="D12014">
        <f t="shared" si="374"/>
        <v>9201181</v>
      </c>
      <c r="E12014">
        <f t="shared" si="375"/>
        <v>9233053</v>
      </c>
    </row>
    <row r="12015" spans="1:5">
      <c r="A12015">
        <v>9201182</v>
      </c>
      <c r="B12015">
        <v>9233054</v>
      </c>
      <c r="C12015" s="293">
        <v>85400000</v>
      </c>
      <c r="D12015">
        <f t="shared" si="374"/>
        <v>9201182</v>
      </c>
      <c r="E12015">
        <f t="shared" si="375"/>
        <v>9233054</v>
      </c>
    </row>
    <row r="12016" spans="1:5">
      <c r="A12016">
        <v>9201184</v>
      </c>
      <c r="B12016">
        <v>9233055</v>
      </c>
      <c r="C12016" s="293">
        <v>76100000</v>
      </c>
      <c r="D12016">
        <f t="shared" si="374"/>
        <v>9201184</v>
      </c>
      <c r="E12016">
        <f t="shared" si="375"/>
        <v>9233055</v>
      </c>
    </row>
    <row r="12017" spans="1:5">
      <c r="A12017">
        <v>9201186</v>
      </c>
      <c r="B12017">
        <v>9233056</v>
      </c>
      <c r="C12017" s="293">
        <v>76500000</v>
      </c>
      <c r="D12017">
        <f t="shared" si="374"/>
        <v>9201186</v>
      </c>
      <c r="E12017">
        <f t="shared" si="375"/>
        <v>9233056</v>
      </c>
    </row>
    <row r="12018" spans="1:5">
      <c r="A12018">
        <v>9201195</v>
      </c>
      <c r="B12018">
        <v>9233057</v>
      </c>
      <c r="C12018" s="293">
        <v>83300000</v>
      </c>
      <c r="D12018">
        <f t="shared" si="374"/>
        <v>9201195</v>
      </c>
      <c r="E12018">
        <f t="shared" si="375"/>
        <v>9233057</v>
      </c>
    </row>
    <row r="12019" spans="1:5">
      <c r="A12019">
        <v>9201197</v>
      </c>
      <c r="B12019">
        <v>9233058</v>
      </c>
      <c r="C12019" s="293">
        <v>80800000</v>
      </c>
      <c r="D12019">
        <f t="shared" si="374"/>
        <v>9201197</v>
      </c>
      <c r="E12019">
        <f t="shared" si="375"/>
        <v>9233058</v>
      </c>
    </row>
    <row r="12020" spans="1:5">
      <c r="A12020">
        <v>9201198</v>
      </c>
      <c r="B12020">
        <v>9233059</v>
      </c>
      <c r="C12020" s="293">
        <v>103100000</v>
      </c>
      <c r="D12020">
        <f t="shared" si="374"/>
        <v>9201198</v>
      </c>
      <c r="E12020">
        <f t="shared" si="375"/>
        <v>9233059</v>
      </c>
    </row>
    <row r="12021" spans="1:5">
      <c r="A12021">
        <v>9201199</v>
      </c>
      <c r="B12021">
        <v>9233060</v>
      </c>
      <c r="C12021" s="293">
        <v>56900000</v>
      </c>
      <c r="D12021">
        <f t="shared" si="374"/>
        <v>9201199</v>
      </c>
      <c r="E12021">
        <f t="shared" si="375"/>
        <v>9233060</v>
      </c>
    </row>
    <row r="12022" spans="1:5">
      <c r="A12022">
        <v>9201201</v>
      </c>
      <c r="B12022">
        <v>9233061</v>
      </c>
      <c r="C12022" s="293">
        <v>56800000</v>
      </c>
      <c r="D12022">
        <f t="shared" si="374"/>
        <v>9201201</v>
      </c>
      <c r="E12022">
        <f t="shared" si="375"/>
        <v>9233061</v>
      </c>
    </row>
    <row r="12023" spans="1:5">
      <c r="A12023">
        <v>9201205</v>
      </c>
      <c r="B12023">
        <v>9233062</v>
      </c>
      <c r="C12023" s="293">
        <v>100400000</v>
      </c>
      <c r="D12023">
        <f t="shared" si="374"/>
        <v>9201205</v>
      </c>
      <c r="E12023">
        <f t="shared" si="375"/>
        <v>9233062</v>
      </c>
    </row>
    <row r="12024" spans="1:5">
      <c r="A12024">
        <v>9201209</v>
      </c>
      <c r="B12024">
        <v>9233063</v>
      </c>
      <c r="C12024" s="293">
        <v>81200000</v>
      </c>
      <c r="D12024">
        <f t="shared" si="374"/>
        <v>9201209</v>
      </c>
      <c r="E12024">
        <f t="shared" si="375"/>
        <v>9233063</v>
      </c>
    </row>
    <row r="12025" spans="1:5">
      <c r="A12025">
        <v>9201210</v>
      </c>
      <c r="B12025">
        <v>9233064</v>
      </c>
      <c r="C12025" s="293">
        <v>76400000</v>
      </c>
      <c r="D12025">
        <f t="shared" si="374"/>
        <v>9201210</v>
      </c>
      <c r="E12025">
        <f t="shared" si="375"/>
        <v>9233064</v>
      </c>
    </row>
    <row r="12026" spans="1:5">
      <c r="A12026">
        <v>9201211</v>
      </c>
      <c r="B12026">
        <v>9233065</v>
      </c>
      <c r="C12026" s="293">
        <v>72900000</v>
      </c>
      <c r="D12026">
        <f t="shared" si="374"/>
        <v>9201211</v>
      </c>
      <c r="E12026">
        <f t="shared" si="375"/>
        <v>9233065</v>
      </c>
    </row>
    <row r="12027" spans="1:5">
      <c r="A12027">
        <v>9201212</v>
      </c>
      <c r="B12027">
        <v>9233066</v>
      </c>
      <c r="C12027" s="293">
        <v>88100000</v>
      </c>
      <c r="D12027">
        <f t="shared" si="374"/>
        <v>9201212</v>
      </c>
      <c r="E12027">
        <f t="shared" si="375"/>
        <v>9233066</v>
      </c>
    </row>
    <row r="12028" spans="1:5">
      <c r="A12028">
        <v>9201213</v>
      </c>
      <c r="B12028">
        <v>9233067</v>
      </c>
      <c r="C12028" s="293">
        <v>67300000</v>
      </c>
      <c r="D12028">
        <f t="shared" si="374"/>
        <v>9201213</v>
      </c>
      <c r="E12028">
        <f t="shared" si="375"/>
        <v>9233067</v>
      </c>
    </row>
    <row r="12029" spans="1:5">
      <c r="A12029">
        <v>9201214</v>
      </c>
      <c r="B12029">
        <v>9233068</v>
      </c>
      <c r="C12029" s="293">
        <v>67400000</v>
      </c>
      <c r="D12029">
        <f t="shared" si="374"/>
        <v>9201214</v>
      </c>
      <c r="E12029">
        <f t="shared" si="375"/>
        <v>9233068</v>
      </c>
    </row>
    <row r="12030" spans="1:5">
      <c r="A12030">
        <v>9201215</v>
      </c>
      <c r="B12030">
        <v>9233069</v>
      </c>
      <c r="C12030" s="293">
        <v>78800000</v>
      </c>
      <c r="D12030">
        <f t="shared" si="374"/>
        <v>9201215</v>
      </c>
      <c r="E12030">
        <f t="shared" si="375"/>
        <v>9233069</v>
      </c>
    </row>
    <row r="12031" spans="1:5">
      <c r="A12031">
        <v>9201216</v>
      </c>
      <c r="B12031">
        <v>9233070</v>
      </c>
      <c r="C12031" s="293">
        <v>71000000</v>
      </c>
      <c r="D12031">
        <f t="shared" si="374"/>
        <v>9201216</v>
      </c>
      <c r="E12031">
        <f t="shared" si="375"/>
        <v>9233070</v>
      </c>
    </row>
    <row r="12032" spans="1:5">
      <c r="A12032">
        <v>9201217</v>
      </c>
      <c r="B12032">
        <v>9233071</v>
      </c>
      <c r="C12032" s="293">
        <v>99000000</v>
      </c>
      <c r="D12032">
        <f t="shared" si="374"/>
        <v>9201217</v>
      </c>
      <c r="E12032">
        <f t="shared" si="375"/>
        <v>9233071</v>
      </c>
    </row>
    <row r="12033" spans="1:5">
      <c r="A12033">
        <v>9201220</v>
      </c>
      <c r="B12033">
        <v>9233072</v>
      </c>
      <c r="C12033" s="293">
        <v>56200000</v>
      </c>
      <c r="D12033">
        <f t="shared" si="374"/>
        <v>9201220</v>
      </c>
      <c r="E12033">
        <f t="shared" si="375"/>
        <v>9233072</v>
      </c>
    </row>
    <row r="12034" spans="1:5">
      <c r="A12034">
        <v>9201221</v>
      </c>
      <c r="B12034">
        <v>9233073</v>
      </c>
      <c r="C12034" s="293">
        <v>111000000</v>
      </c>
      <c r="D12034">
        <f t="shared" si="374"/>
        <v>9201221</v>
      </c>
      <c r="E12034">
        <f t="shared" si="375"/>
        <v>9233073</v>
      </c>
    </row>
    <row r="12035" spans="1:5">
      <c r="A12035">
        <v>9201225</v>
      </c>
      <c r="B12035">
        <v>9233074</v>
      </c>
      <c r="C12035" s="293">
        <v>46500000</v>
      </c>
      <c r="D12035">
        <f t="shared" ref="D12035:D12098" si="376">+A12035*1</f>
        <v>9201225</v>
      </c>
      <c r="E12035">
        <f t="shared" ref="E12035:E12098" si="377">+B12035*1</f>
        <v>9233074</v>
      </c>
    </row>
    <row r="12036" spans="1:5">
      <c r="A12036">
        <v>9201226</v>
      </c>
      <c r="B12036">
        <v>9233075</v>
      </c>
      <c r="C12036" s="293">
        <v>56300000</v>
      </c>
      <c r="D12036">
        <f t="shared" si="376"/>
        <v>9201226</v>
      </c>
      <c r="E12036">
        <f t="shared" si="377"/>
        <v>9233075</v>
      </c>
    </row>
    <row r="12037" spans="1:5">
      <c r="A12037">
        <v>9201227</v>
      </c>
      <c r="B12037">
        <v>9233076</v>
      </c>
      <c r="C12037" s="293">
        <v>57500000</v>
      </c>
      <c r="D12037">
        <f t="shared" si="376"/>
        <v>9201227</v>
      </c>
      <c r="E12037">
        <f t="shared" si="377"/>
        <v>9233076</v>
      </c>
    </row>
    <row r="12038" spans="1:5">
      <c r="A12038">
        <v>9201228</v>
      </c>
      <c r="B12038">
        <v>9233077</v>
      </c>
      <c r="C12038" s="293">
        <v>56900000</v>
      </c>
      <c r="D12038">
        <f t="shared" si="376"/>
        <v>9201228</v>
      </c>
      <c r="E12038">
        <f t="shared" si="377"/>
        <v>9233077</v>
      </c>
    </row>
    <row r="12039" spans="1:5">
      <c r="A12039">
        <v>9201230</v>
      </c>
      <c r="B12039">
        <v>9233078</v>
      </c>
      <c r="C12039" s="293">
        <v>59200000</v>
      </c>
      <c r="D12039">
        <f t="shared" si="376"/>
        <v>9201230</v>
      </c>
      <c r="E12039">
        <f t="shared" si="377"/>
        <v>9233078</v>
      </c>
    </row>
    <row r="12040" spans="1:5">
      <c r="A12040">
        <v>9201235</v>
      </c>
      <c r="B12040">
        <v>9233079</v>
      </c>
      <c r="C12040" s="293">
        <v>81100000</v>
      </c>
      <c r="D12040">
        <f t="shared" si="376"/>
        <v>9201235</v>
      </c>
      <c r="E12040">
        <f t="shared" si="377"/>
        <v>9233079</v>
      </c>
    </row>
    <row r="12041" spans="1:5">
      <c r="A12041">
        <v>9201238</v>
      </c>
      <c r="B12041">
        <v>9233080</v>
      </c>
      <c r="C12041" s="293">
        <v>117200000</v>
      </c>
      <c r="D12041">
        <f t="shared" si="376"/>
        <v>9201238</v>
      </c>
      <c r="E12041">
        <f t="shared" si="377"/>
        <v>9233080</v>
      </c>
    </row>
    <row r="12042" spans="1:5">
      <c r="A12042">
        <v>9201239</v>
      </c>
      <c r="B12042">
        <v>9233081</v>
      </c>
      <c r="C12042" s="293">
        <v>67300000</v>
      </c>
      <c r="D12042">
        <f t="shared" si="376"/>
        <v>9201239</v>
      </c>
      <c r="E12042">
        <f t="shared" si="377"/>
        <v>9233081</v>
      </c>
    </row>
    <row r="12043" spans="1:5">
      <c r="A12043">
        <v>9202010</v>
      </c>
      <c r="B12043">
        <v>9233082</v>
      </c>
      <c r="C12043" s="293">
        <v>104100000</v>
      </c>
      <c r="D12043">
        <f t="shared" si="376"/>
        <v>9202010</v>
      </c>
      <c r="E12043">
        <f t="shared" si="377"/>
        <v>9233082</v>
      </c>
    </row>
    <row r="12044" spans="1:5">
      <c r="A12044">
        <v>9202012</v>
      </c>
      <c r="B12044">
        <v>9233083</v>
      </c>
      <c r="C12044" s="293">
        <v>100000000</v>
      </c>
      <c r="D12044">
        <f t="shared" si="376"/>
        <v>9202012</v>
      </c>
      <c r="E12044">
        <f t="shared" si="377"/>
        <v>9233083</v>
      </c>
    </row>
    <row r="12045" spans="1:5">
      <c r="A12045">
        <v>9202022</v>
      </c>
      <c r="B12045">
        <v>9233084</v>
      </c>
      <c r="C12045" s="293">
        <v>86800000</v>
      </c>
      <c r="D12045">
        <f t="shared" si="376"/>
        <v>9202022</v>
      </c>
      <c r="E12045">
        <f t="shared" si="377"/>
        <v>9233084</v>
      </c>
    </row>
    <row r="12046" spans="1:5">
      <c r="A12046">
        <v>9202035</v>
      </c>
      <c r="B12046">
        <v>9233085</v>
      </c>
      <c r="C12046" s="293">
        <v>59900000</v>
      </c>
      <c r="D12046">
        <f t="shared" si="376"/>
        <v>9202035</v>
      </c>
      <c r="E12046">
        <f t="shared" si="377"/>
        <v>9233085</v>
      </c>
    </row>
    <row r="12047" spans="1:5">
      <c r="A12047">
        <v>9202037</v>
      </c>
      <c r="B12047">
        <v>9233086</v>
      </c>
      <c r="C12047" s="293">
        <v>81100000</v>
      </c>
      <c r="D12047">
        <f t="shared" si="376"/>
        <v>9202037</v>
      </c>
      <c r="E12047">
        <f t="shared" si="377"/>
        <v>9233086</v>
      </c>
    </row>
    <row r="12048" spans="1:5">
      <c r="A12048">
        <v>9202040</v>
      </c>
      <c r="B12048">
        <v>9233087</v>
      </c>
      <c r="C12048" s="293">
        <v>65700000</v>
      </c>
      <c r="D12048">
        <f t="shared" si="376"/>
        <v>9202040</v>
      </c>
      <c r="E12048">
        <f t="shared" si="377"/>
        <v>9233087</v>
      </c>
    </row>
    <row r="12049" spans="1:5">
      <c r="A12049">
        <v>9202046</v>
      </c>
      <c r="B12049">
        <v>9233088</v>
      </c>
      <c r="C12049" s="293">
        <v>61700000</v>
      </c>
      <c r="D12049">
        <f t="shared" si="376"/>
        <v>9202046</v>
      </c>
      <c r="E12049">
        <f t="shared" si="377"/>
        <v>9233088</v>
      </c>
    </row>
    <row r="12050" spans="1:5">
      <c r="A12050">
        <v>9202068</v>
      </c>
      <c r="B12050">
        <v>9233089</v>
      </c>
      <c r="C12050" s="293">
        <v>30700000</v>
      </c>
      <c r="D12050">
        <f t="shared" si="376"/>
        <v>9202068</v>
      </c>
      <c r="E12050">
        <f t="shared" si="377"/>
        <v>9233089</v>
      </c>
    </row>
    <row r="12051" spans="1:5">
      <c r="A12051">
        <v>9202071</v>
      </c>
      <c r="B12051">
        <v>9233090</v>
      </c>
      <c r="C12051" s="293">
        <v>70400000</v>
      </c>
      <c r="D12051">
        <f t="shared" si="376"/>
        <v>9202071</v>
      </c>
      <c r="E12051">
        <f t="shared" si="377"/>
        <v>9233090</v>
      </c>
    </row>
    <row r="12052" spans="1:5">
      <c r="A12052">
        <v>9202072</v>
      </c>
      <c r="B12052">
        <v>9233091</v>
      </c>
      <c r="C12052" s="293">
        <v>69400000</v>
      </c>
      <c r="D12052">
        <f t="shared" si="376"/>
        <v>9202072</v>
      </c>
      <c r="E12052">
        <f t="shared" si="377"/>
        <v>9233091</v>
      </c>
    </row>
    <row r="12053" spans="1:5">
      <c r="A12053">
        <v>9202087</v>
      </c>
      <c r="B12053">
        <v>9233092</v>
      </c>
      <c r="C12053" s="293">
        <v>70700000</v>
      </c>
      <c r="D12053">
        <f t="shared" si="376"/>
        <v>9202087</v>
      </c>
      <c r="E12053">
        <f t="shared" si="377"/>
        <v>9233092</v>
      </c>
    </row>
    <row r="12054" spans="1:5">
      <c r="A12054">
        <v>9202088</v>
      </c>
      <c r="B12054">
        <v>9233093</v>
      </c>
      <c r="C12054" s="293">
        <v>74600000</v>
      </c>
      <c r="D12054">
        <f t="shared" si="376"/>
        <v>9202088</v>
      </c>
      <c r="E12054">
        <f t="shared" si="377"/>
        <v>9233093</v>
      </c>
    </row>
    <row r="12055" spans="1:5">
      <c r="A12055">
        <v>9202089</v>
      </c>
      <c r="B12055">
        <v>9233094</v>
      </c>
      <c r="C12055" s="293">
        <v>70900000</v>
      </c>
      <c r="D12055">
        <f t="shared" si="376"/>
        <v>9202089</v>
      </c>
      <c r="E12055">
        <f t="shared" si="377"/>
        <v>9233094</v>
      </c>
    </row>
    <row r="12056" spans="1:5">
      <c r="A12056">
        <v>9202090</v>
      </c>
      <c r="B12056">
        <v>9233095</v>
      </c>
      <c r="C12056" s="293">
        <v>74300000</v>
      </c>
      <c r="D12056">
        <f t="shared" si="376"/>
        <v>9202090</v>
      </c>
      <c r="E12056">
        <f t="shared" si="377"/>
        <v>9233095</v>
      </c>
    </row>
    <row r="12057" spans="1:5">
      <c r="A12057">
        <v>9202097</v>
      </c>
      <c r="B12057">
        <v>9233096</v>
      </c>
      <c r="C12057" s="293">
        <v>74500000</v>
      </c>
      <c r="D12057">
        <f t="shared" si="376"/>
        <v>9202097</v>
      </c>
      <c r="E12057">
        <f t="shared" si="377"/>
        <v>9233096</v>
      </c>
    </row>
    <row r="12058" spans="1:5">
      <c r="A12058">
        <v>9202098</v>
      </c>
      <c r="B12058">
        <v>9233097</v>
      </c>
      <c r="C12058" s="293">
        <v>72200000</v>
      </c>
      <c r="D12058">
        <f t="shared" si="376"/>
        <v>9202098</v>
      </c>
      <c r="E12058">
        <f t="shared" si="377"/>
        <v>9233097</v>
      </c>
    </row>
    <row r="12059" spans="1:5">
      <c r="A12059">
        <v>9202099</v>
      </c>
      <c r="B12059">
        <v>9233098</v>
      </c>
      <c r="C12059" s="293">
        <v>72300000</v>
      </c>
      <c r="D12059">
        <f t="shared" si="376"/>
        <v>9202099</v>
      </c>
      <c r="E12059">
        <f t="shared" si="377"/>
        <v>9233098</v>
      </c>
    </row>
    <row r="12060" spans="1:5">
      <c r="A12060">
        <v>9202100</v>
      </c>
      <c r="B12060">
        <v>9233099</v>
      </c>
      <c r="C12060" s="293">
        <v>75800000</v>
      </c>
      <c r="D12060">
        <f t="shared" si="376"/>
        <v>9202100</v>
      </c>
      <c r="E12060">
        <f t="shared" si="377"/>
        <v>9233099</v>
      </c>
    </row>
    <row r="12061" spans="1:5">
      <c r="A12061">
        <v>9202102</v>
      </c>
      <c r="B12061">
        <v>9233100</v>
      </c>
      <c r="C12061" s="293">
        <v>32400000</v>
      </c>
      <c r="D12061">
        <f t="shared" si="376"/>
        <v>9202102</v>
      </c>
      <c r="E12061">
        <f t="shared" si="377"/>
        <v>9233100</v>
      </c>
    </row>
    <row r="12062" spans="1:5">
      <c r="A12062">
        <v>9202114</v>
      </c>
      <c r="B12062">
        <v>9233101</v>
      </c>
      <c r="C12062" s="293">
        <v>86500000</v>
      </c>
      <c r="D12062">
        <f t="shared" si="376"/>
        <v>9202114</v>
      </c>
      <c r="E12062">
        <f t="shared" si="377"/>
        <v>9233101</v>
      </c>
    </row>
    <row r="12063" spans="1:5">
      <c r="A12063">
        <v>9202115</v>
      </c>
      <c r="B12063">
        <v>9233102</v>
      </c>
      <c r="C12063" s="293">
        <v>86700000</v>
      </c>
      <c r="D12063">
        <f t="shared" si="376"/>
        <v>9202115</v>
      </c>
      <c r="E12063">
        <f t="shared" si="377"/>
        <v>9233102</v>
      </c>
    </row>
    <row r="12064" spans="1:5">
      <c r="A12064">
        <v>9202116</v>
      </c>
      <c r="B12064">
        <v>9233103</v>
      </c>
      <c r="C12064" s="293">
        <v>84100000</v>
      </c>
      <c r="D12064">
        <f t="shared" si="376"/>
        <v>9202116</v>
      </c>
      <c r="E12064">
        <f t="shared" si="377"/>
        <v>9233103</v>
      </c>
    </row>
    <row r="12065" spans="1:5">
      <c r="A12065">
        <v>9202118</v>
      </c>
      <c r="B12065">
        <v>9233104</v>
      </c>
      <c r="C12065" s="293">
        <v>82300000</v>
      </c>
      <c r="D12065">
        <f t="shared" si="376"/>
        <v>9202118</v>
      </c>
      <c r="E12065">
        <f t="shared" si="377"/>
        <v>9233104</v>
      </c>
    </row>
    <row r="12066" spans="1:5">
      <c r="A12066">
        <v>9202120</v>
      </c>
      <c r="B12066">
        <v>9233105</v>
      </c>
      <c r="C12066" s="293">
        <v>98800000</v>
      </c>
      <c r="D12066">
        <f t="shared" si="376"/>
        <v>9202120</v>
      </c>
      <c r="E12066">
        <f t="shared" si="377"/>
        <v>9233105</v>
      </c>
    </row>
    <row r="12067" spans="1:5">
      <c r="A12067">
        <v>9202121</v>
      </c>
      <c r="B12067">
        <v>9233106</v>
      </c>
      <c r="C12067" s="293">
        <v>70500000</v>
      </c>
      <c r="D12067">
        <f t="shared" si="376"/>
        <v>9202121</v>
      </c>
      <c r="E12067">
        <f t="shared" si="377"/>
        <v>9233106</v>
      </c>
    </row>
    <row r="12068" spans="1:5">
      <c r="A12068">
        <v>9202122</v>
      </c>
      <c r="B12068">
        <v>9233107</v>
      </c>
      <c r="C12068" s="293">
        <v>64200000</v>
      </c>
      <c r="D12068">
        <f t="shared" si="376"/>
        <v>9202122</v>
      </c>
      <c r="E12068">
        <f t="shared" si="377"/>
        <v>9233107</v>
      </c>
    </row>
    <row r="12069" spans="1:5">
      <c r="A12069">
        <v>9201247</v>
      </c>
      <c r="B12069">
        <v>9233108</v>
      </c>
      <c r="C12069" s="293">
        <v>98400000</v>
      </c>
      <c r="D12069">
        <f t="shared" si="376"/>
        <v>9201247</v>
      </c>
      <c r="E12069">
        <f t="shared" si="377"/>
        <v>9233108</v>
      </c>
    </row>
    <row r="12070" spans="1:5">
      <c r="A12070">
        <v>9201248</v>
      </c>
      <c r="B12070">
        <v>9233109</v>
      </c>
      <c r="C12070" s="293">
        <v>93500000</v>
      </c>
      <c r="D12070">
        <f t="shared" si="376"/>
        <v>9201248</v>
      </c>
      <c r="E12070">
        <f t="shared" si="377"/>
        <v>9233109</v>
      </c>
    </row>
    <row r="12071" spans="1:5">
      <c r="A12071">
        <v>9201249</v>
      </c>
      <c r="B12071">
        <v>9233110</v>
      </c>
      <c r="C12071" s="293">
        <v>107000000</v>
      </c>
      <c r="D12071">
        <f t="shared" si="376"/>
        <v>9201249</v>
      </c>
      <c r="E12071">
        <f t="shared" si="377"/>
        <v>9233110</v>
      </c>
    </row>
    <row r="12072" spans="1:5">
      <c r="A12072">
        <v>9201250</v>
      </c>
      <c r="B12072">
        <v>9233111</v>
      </c>
      <c r="C12072" s="293">
        <v>111400000</v>
      </c>
      <c r="D12072">
        <f t="shared" si="376"/>
        <v>9201250</v>
      </c>
      <c r="E12072">
        <f t="shared" si="377"/>
        <v>9233111</v>
      </c>
    </row>
    <row r="12073" spans="1:5">
      <c r="A12073">
        <v>9201251</v>
      </c>
      <c r="B12073">
        <v>9233112</v>
      </c>
      <c r="C12073" s="293">
        <v>112700000</v>
      </c>
      <c r="D12073">
        <f t="shared" si="376"/>
        <v>9201251</v>
      </c>
      <c r="E12073">
        <f t="shared" si="377"/>
        <v>9233112</v>
      </c>
    </row>
    <row r="12074" spans="1:5">
      <c r="A12074">
        <v>9201253</v>
      </c>
      <c r="B12074">
        <v>9233113</v>
      </c>
      <c r="C12074" s="293">
        <v>84000000</v>
      </c>
      <c r="D12074">
        <f t="shared" si="376"/>
        <v>9201253</v>
      </c>
      <c r="E12074">
        <f t="shared" si="377"/>
        <v>9233113</v>
      </c>
    </row>
    <row r="12075" spans="1:5">
      <c r="A12075">
        <v>9201254</v>
      </c>
      <c r="B12075">
        <v>9233114</v>
      </c>
      <c r="C12075" s="293">
        <v>79500000</v>
      </c>
      <c r="D12075">
        <f t="shared" si="376"/>
        <v>9201254</v>
      </c>
      <c r="E12075">
        <f t="shared" si="377"/>
        <v>9233114</v>
      </c>
    </row>
    <row r="12076" spans="1:5">
      <c r="A12076">
        <v>9201255</v>
      </c>
      <c r="B12076">
        <v>9233115</v>
      </c>
      <c r="C12076" s="293">
        <v>93000000</v>
      </c>
      <c r="D12076">
        <f t="shared" si="376"/>
        <v>9201255</v>
      </c>
      <c r="E12076">
        <f t="shared" si="377"/>
        <v>9233115</v>
      </c>
    </row>
    <row r="12077" spans="1:5">
      <c r="A12077">
        <v>9201256</v>
      </c>
      <c r="B12077">
        <v>9233116</v>
      </c>
      <c r="C12077" s="293">
        <v>100000000</v>
      </c>
      <c r="D12077">
        <f t="shared" si="376"/>
        <v>9201256</v>
      </c>
      <c r="E12077">
        <f t="shared" si="377"/>
        <v>9233116</v>
      </c>
    </row>
    <row r="12078" spans="1:5">
      <c r="A12078">
        <v>9201257</v>
      </c>
      <c r="B12078">
        <v>9233117</v>
      </c>
      <c r="C12078" s="293">
        <v>110000000</v>
      </c>
      <c r="D12078">
        <f t="shared" si="376"/>
        <v>9201257</v>
      </c>
      <c r="E12078">
        <f t="shared" si="377"/>
        <v>9233117</v>
      </c>
    </row>
    <row r="12079" spans="1:5">
      <c r="A12079">
        <v>9201265</v>
      </c>
      <c r="B12079">
        <v>9233118</v>
      </c>
      <c r="C12079" s="293">
        <v>64500000</v>
      </c>
      <c r="D12079">
        <f t="shared" si="376"/>
        <v>9201265</v>
      </c>
      <c r="E12079">
        <f t="shared" si="377"/>
        <v>9233118</v>
      </c>
    </row>
    <row r="12080" spans="1:5">
      <c r="A12080">
        <v>9201266</v>
      </c>
      <c r="B12080">
        <v>9233119</v>
      </c>
      <c r="C12080" s="293">
        <v>70500000</v>
      </c>
      <c r="D12080">
        <f t="shared" si="376"/>
        <v>9201266</v>
      </c>
      <c r="E12080">
        <f t="shared" si="377"/>
        <v>9233119</v>
      </c>
    </row>
    <row r="12081" spans="1:5">
      <c r="A12081">
        <v>9201267</v>
      </c>
      <c r="B12081">
        <v>9233120</v>
      </c>
      <c r="C12081" s="293">
        <v>134100000</v>
      </c>
      <c r="D12081">
        <f t="shared" si="376"/>
        <v>9201267</v>
      </c>
      <c r="E12081">
        <f t="shared" si="377"/>
        <v>9233120</v>
      </c>
    </row>
    <row r="12082" spans="1:5">
      <c r="A12082">
        <v>9201275</v>
      </c>
      <c r="B12082">
        <v>9233121</v>
      </c>
      <c r="C12082" s="293">
        <v>72500000</v>
      </c>
      <c r="D12082">
        <f t="shared" si="376"/>
        <v>9201275</v>
      </c>
      <c r="E12082">
        <f t="shared" si="377"/>
        <v>9233121</v>
      </c>
    </row>
    <row r="12083" spans="1:5">
      <c r="A12083">
        <v>9201276</v>
      </c>
      <c r="B12083">
        <v>9233122</v>
      </c>
      <c r="C12083" s="293">
        <v>78500000</v>
      </c>
      <c r="D12083">
        <f t="shared" si="376"/>
        <v>9201276</v>
      </c>
      <c r="E12083">
        <f t="shared" si="377"/>
        <v>9233122</v>
      </c>
    </row>
    <row r="12084" spans="1:5">
      <c r="A12084">
        <v>9201277</v>
      </c>
      <c r="B12084">
        <v>9233123</v>
      </c>
      <c r="C12084" s="293">
        <v>106500000</v>
      </c>
      <c r="D12084">
        <f t="shared" si="376"/>
        <v>9201277</v>
      </c>
      <c r="E12084">
        <f t="shared" si="377"/>
        <v>9233123</v>
      </c>
    </row>
    <row r="12085" spans="1:5">
      <c r="A12085">
        <v>9201278</v>
      </c>
      <c r="B12085">
        <v>9233124</v>
      </c>
      <c r="C12085" s="293">
        <v>117000000</v>
      </c>
      <c r="D12085">
        <f t="shared" si="376"/>
        <v>9201278</v>
      </c>
      <c r="E12085">
        <f t="shared" si="377"/>
        <v>9233124</v>
      </c>
    </row>
    <row r="12086" spans="1:5">
      <c r="A12086">
        <v>9201279</v>
      </c>
      <c r="B12086">
        <v>9233125</v>
      </c>
      <c r="C12086" s="293">
        <v>119000000</v>
      </c>
      <c r="D12086">
        <f t="shared" si="376"/>
        <v>9201279</v>
      </c>
      <c r="E12086">
        <f t="shared" si="377"/>
        <v>9233125</v>
      </c>
    </row>
    <row r="12087" spans="1:5">
      <c r="A12087">
        <v>9201280</v>
      </c>
      <c r="B12087">
        <v>9233126</v>
      </c>
      <c r="C12087" s="293">
        <v>161000000</v>
      </c>
      <c r="D12087">
        <f t="shared" si="376"/>
        <v>9201280</v>
      </c>
      <c r="E12087">
        <f t="shared" si="377"/>
        <v>9233126</v>
      </c>
    </row>
    <row r="12088" spans="1:5">
      <c r="A12088">
        <v>9201285</v>
      </c>
      <c r="B12088">
        <v>9233127</v>
      </c>
      <c r="C12088" s="293">
        <v>97000000</v>
      </c>
      <c r="D12088">
        <f t="shared" si="376"/>
        <v>9201285</v>
      </c>
      <c r="E12088">
        <f t="shared" si="377"/>
        <v>9233127</v>
      </c>
    </row>
    <row r="12089" spans="1:5">
      <c r="A12089">
        <v>9201286</v>
      </c>
      <c r="B12089">
        <v>9233128</v>
      </c>
      <c r="C12089" s="293">
        <v>87000000</v>
      </c>
      <c r="D12089">
        <f t="shared" si="376"/>
        <v>9201286</v>
      </c>
      <c r="E12089">
        <f t="shared" si="377"/>
        <v>9233128</v>
      </c>
    </row>
    <row r="12090" spans="1:5">
      <c r="A12090">
        <v>9201288</v>
      </c>
      <c r="B12090">
        <v>9233129</v>
      </c>
      <c r="C12090" s="293">
        <v>161000000</v>
      </c>
      <c r="D12090">
        <f t="shared" si="376"/>
        <v>9201288</v>
      </c>
      <c r="E12090">
        <f t="shared" si="377"/>
        <v>9233129</v>
      </c>
    </row>
    <row r="12091" spans="1:5">
      <c r="A12091">
        <v>9201289</v>
      </c>
      <c r="B12091">
        <v>9233130</v>
      </c>
      <c r="C12091" s="293">
        <v>119000000</v>
      </c>
      <c r="D12091">
        <f t="shared" si="376"/>
        <v>9201289</v>
      </c>
      <c r="E12091">
        <f t="shared" si="377"/>
        <v>9233130</v>
      </c>
    </row>
    <row r="12092" spans="1:5">
      <c r="A12092">
        <v>9201090</v>
      </c>
      <c r="B12092">
        <v>9234001</v>
      </c>
      <c r="C12092" s="293">
        <v>68400000</v>
      </c>
      <c r="D12092">
        <f t="shared" si="376"/>
        <v>9201090</v>
      </c>
      <c r="E12092">
        <f t="shared" si="377"/>
        <v>9234001</v>
      </c>
    </row>
    <row r="12093" spans="1:5">
      <c r="A12093">
        <v>9201139</v>
      </c>
      <c r="B12093">
        <v>9234002</v>
      </c>
      <c r="C12093" s="293">
        <v>88500000</v>
      </c>
      <c r="D12093">
        <f t="shared" si="376"/>
        <v>9201139</v>
      </c>
      <c r="E12093">
        <f t="shared" si="377"/>
        <v>9234002</v>
      </c>
    </row>
    <row r="12094" spans="1:5">
      <c r="A12094">
        <v>9201168</v>
      </c>
      <c r="B12094">
        <v>9234003</v>
      </c>
      <c r="C12094" s="293">
        <v>110000000</v>
      </c>
      <c r="D12094">
        <f t="shared" si="376"/>
        <v>9201168</v>
      </c>
      <c r="E12094">
        <f t="shared" si="377"/>
        <v>9234003</v>
      </c>
    </row>
    <row r="12095" spans="1:5">
      <c r="A12095">
        <v>9201240</v>
      </c>
      <c r="B12095">
        <v>9234004</v>
      </c>
      <c r="C12095" s="293">
        <v>92500000</v>
      </c>
      <c r="D12095">
        <f t="shared" si="376"/>
        <v>9201240</v>
      </c>
      <c r="E12095">
        <f t="shared" si="377"/>
        <v>9234004</v>
      </c>
    </row>
    <row r="12096" spans="1:5">
      <c r="A12096">
        <v>9201241</v>
      </c>
      <c r="B12096">
        <v>9234005</v>
      </c>
      <c r="C12096" s="293">
        <v>93100000</v>
      </c>
      <c r="D12096">
        <f t="shared" si="376"/>
        <v>9201241</v>
      </c>
      <c r="E12096">
        <f t="shared" si="377"/>
        <v>9234005</v>
      </c>
    </row>
    <row r="12097" spans="1:5">
      <c r="A12097">
        <v>9201242</v>
      </c>
      <c r="B12097">
        <v>9234006</v>
      </c>
      <c r="C12097" s="293">
        <v>91100000</v>
      </c>
      <c r="D12097">
        <f t="shared" si="376"/>
        <v>9201242</v>
      </c>
      <c r="E12097">
        <f t="shared" si="377"/>
        <v>9234006</v>
      </c>
    </row>
    <row r="12098" spans="1:5">
      <c r="A12098">
        <v>9201243</v>
      </c>
      <c r="B12098">
        <v>9234007</v>
      </c>
      <c r="C12098" s="293">
        <v>95900000</v>
      </c>
      <c r="D12098">
        <f t="shared" si="376"/>
        <v>9201243</v>
      </c>
      <c r="E12098">
        <f t="shared" si="377"/>
        <v>9234007</v>
      </c>
    </row>
    <row r="12099" spans="1:5">
      <c r="A12099">
        <v>9201244</v>
      </c>
      <c r="B12099">
        <v>9234008</v>
      </c>
      <c r="C12099" s="293">
        <v>95000000</v>
      </c>
      <c r="D12099">
        <f t="shared" ref="D12099:D12162" si="378">+A12099*1</f>
        <v>9201244</v>
      </c>
      <c r="E12099">
        <f t="shared" ref="E12099:E12162" si="379">+B12099*1</f>
        <v>9234008</v>
      </c>
    </row>
    <row r="12100" spans="1:5">
      <c r="A12100">
        <v>9201245</v>
      </c>
      <c r="B12100">
        <v>9234009</v>
      </c>
      <c r="C12100" s="293">
        <v>97300000</v>
      </c>
      <c r="D12100">
        <f t="shared" si="378"/>
        <v>9201245</v>
      </c>
      <c r="E12100">
        <f t="shared" si="379"/>
        <v>9234009</v>
      </c>
    </row>
    <row r="12101" spans="1:5">
      <c r="A12101">
        <v>9202111</v>
      </c>
      <c r="B12101">
        <v>9234010</v>
      </c>
      <c r="C12101" s="293">
        <v>60100000</v>
      </c>
      <c r="D12101">
        <f t="shared" si="378"/>
        <v>9202111</v>
      </c>
      <c r="E12101">
        <f t="shared" si="379"/>
        <v>9234010</v>
      </c>
    </row>
    <row r="12102" spans="1:5">
      <c r="A12102">
        <v>9206009</v>
      </c>
      <c r="B12102">
        <v>9234011</v>
      </c>
      <c r="C12102" s="293">
        <v>83800000</v>
      </c>
      <c r="D12102">
        <f t="shared" si="378"/>
        <v>9206009</v>
      </c>
      <c r="E12102">
        <f t="shared" si="379"/>
        <v>9234011</v>
      </c>
    </row>
    <row r="12103" spans="1:5">
      <c r="A12103">
        <v>9206010</v>
      </c>
      <c r="B12103">
        <v>9234012</v>
      </c>
      <c r="C12103" s="293">
        <v>116800000</v>
      </c>
      <c r="D12103">
        <f t="shared" si="378"/>
        <v>9206010</v>
      </c>
      <c r="E12103">
        <f t="shared" si="379"/>
        <v>9234012</v>
      </c>
    </row>
    <row r="12104" spans="1:5">
      <c r="A12104">
        <v>9206011</v>
      </c>
      <c r="B12104">
        <v>9234013</v>
      </c>
      <c r="C12104" s="293">
        <v>66000000</v>
      </c>
      <c r="D12104">
        <f t="shared" si="378"/>
        <v>9206011</v>
      </c>
      <c r="E12104">
        <f t="shared" si="379"/>
        <v>9234013</v>
      </c>
    </row>
    <row r="12105" spans="1:5">
      <c r="A12105">
        <v>9206012</v>
      </c>
      <c r="B12105">
        <v>9234014</v>
      </c>
      <c r="C12105" s="293">
        <v>66500000</v>
      </c>
      <c r="D12105">
        <f t="shared" si="378"/>
        <v>9206012</v>
      </c>
      <c r="E12105">
        <f t="shared" si="379"/>
        <v>9234014</v>
      </c>
    </row>
    <row r="12106" spans="1:5">
      <c r="A12106">
        <v>9206013</v>
      </c>
      <c r="B12106">
        <v>9234015</v>
      </c>
      <c r="C12106" s="293">
        <v>81500000</v>
      </c>
      <c r="D12106">
        <f t="shared" si="378"/>
        <v>9206013</v>
      </c>
      <c r="E12106">
        <f t="shared" si="379"/>
        <v>9234015</v>
      </c>
    </row>
    <row r="12107" spans="1:5">
      <c r="A12107">
        <v>9206046</v>
      </c>
      <c r="B12107">
        <v>9234016</v>
      </c>
      <c r="C12107" s="293">
        <v>67600000</v>
      </c>
      <c r="D12107">
        <f t="shared" si="378"/>
        <v>9206046</v>
      </c>
      <c r="E12107">
        <f t="shared" si="379"/>
        <v>9234016</v>
      </c>
    </row>
    <row r="12108" spans="1:5">
      <c r="A12108">
        <v>9206051</v>
      </c>
      <c r="B12108">
        <v>9234017</v>
      </c>
      <c r="C12108" s="293">
        <v>70000000</v>
      </c>
      <c r="D12108">
        <f t="shared" si="378"/>
        <v>9206051</v>
      </c>
      <c r="E12108">
        <f t="shared" si="379"/>
        <v>9234017</v>
      </c>
    </row>
    <row r="12109" spans="1:5">
      <c r="A12109">
        <v>9206052</v>
      </c>
      <c r="B12109">
        <v>9234018</v>
      </c>
      <c r="C12109" s="293">
        <v>62100000</v>
      </c>
      <c r="D12109">
        <f t="shared" si="378"/>
        <v>9206052</v>
      </c>
      <c r="E12109">
        <f t="shared" si="379"/>
        <v>9234018</v>
      </c>
    </row>
    <row r="12110" spans="1:5">
      <c r="A12110">
        <v>9206054</v>
      </c>
      <c r="B12110">
        <v>9234019</v>
      </c>
      <c r="C12110" s="293">
        <v>65700000</v>
      </c>
      <c r="D12110">
        <f t="shared" si="378"/>
        <v>9206054</v>
      </c>
      <c r="E12110">
        <f t="shared" si="379"/>
        <v>9234019</v>
      </c>
    </row>
    <row r="12111" spans="1:5">
      <c r="A12111">
        <v>9206055</v>
      </c>
      <c r="B12111">
        <v>9234020</v>
      </c>
      <c r="C12111" s="293">
        <v>97500000</v>
      </c>
      <c r="D12111">
        <f t="shared" si="378"/>
        <v>9206055</v>
      </c>
      <c r="E12111">
        <f t="shared" si="379"/>
        <v>9234020</v>
      </c>
    </row>
    <row r="12112" spans="1:5">
      <c r="A12112">
        <v>9206056</v>
      </c>
      <c r="B12112">
        <v>9234021</v>
      </c>
      <c r="C12112" s="293">
        <v>73800000</v>
      </c>
      <c r="D12112">
        <f t="shared" si="378"/>
        <v>9206056</v>
      </c>
      <c r="E12112">
        <f t="shared" si="379"/>
        <v>9234021</v>
      </c>
    </row>
    <row r="12113" spans="1:5">
      <c r="A12113">
        <v>9206057</v>
      </c>
      <c r="B12113">
        <v>9234022</v>
      </c>
      <c r="C12113" s="293">
        <v>75100000</v>
      </c>
      <c r="D12113">
        <f t="shared" si="378"/>
        <v>9206057</v>
      </c>
      <c r="E12113">
        <f t="shared" si="379"/>
        <v>9234022</v>
      </c>
    </row>
    <row r="12114" spans="1:5">
      <c r="A12114">
        <v>9206058</v>
      </c>
      <c r="B12114">
        <v>9234023</v>
      </c>
      <c r="C12114" s="293">
        <v>76600000</v>
      </c>
      <c r="D12114">
        <f t="shared" si="378"/>
        <v>9206058</v>
      </c>
      <c r="E12114">
        <f t="shared" si="379"/>
        <v>9234023</v>
      </c>
    </row>
    <row r="12115" spans="1:5">
      <c r="A12115">
        <v>9201159</v>
      </c>
      <c r="B12115">
        <v>9235001</v>
      </c>
      <c r="C12115" s="293">
        <v>67300000</v>
      </c>
      <c r="D12115">
        <f t="shared" si="378"/>
        <v>9201159</v>
      </c>
      <c r="E12115">
        <f t="shared" si="379"/>
        <v>9235001</v>
      </c>
    </row>
    <row r="12116" spans="1:5">
      <c r="A12116">
        <v>9201177</v>
      </c>
      <c r="B12116">
        <v>9235002</v>
      </c>
      <c r="C12116" s="293">
        <v>73000000</v>
      </c>
      <c r="D12116">
        <f t="shared" si="378"/>
        <v>9201177</v>
      </c>
      <c r="E12116">
        <f t="shared" si="379"/>
        <v>9235002</v>
      </c>
    </row>
    <row r="12117" spans="1:5">
      <c r="A12117">
        <v>9201194</v>
      </c>
      <c r="B12117">
        <v>9235003</v>
      </c>
      <c r="C12117" s="293">
        <v>66900000</v>
      </c>
      <c r="D12117">
        <f t="shared" si="378"/>
        <v>9201194</v>
      </c>
      <c r="E12117">
        <f t="shared" si="379"/>
        <v>9235003</v>
      </c>
    </row>
    <row r="12118" spans="1:5">
      <c r="A12118">
        <v>9202112</v>
      </c>
      <c r="B12118">
        <v>9235004</v>
      </c>
      <c r="C12118" s="293">
        <v>72300000</v>
      </c>
      <c r="D12118">
        <f t="shared" si="378"/>
        <v>9202112</v>
      </c>
      <c r="E12118">
        <f t="shared" si="379"/>
        <v>9235004</v>
      </c>
    </row>
    <row r="12119" spans="1:5">
      <c r="A12119">
        <v>9206064</v>
      </c>
      <c r="B12119">
        <v>9235005</v>
      </c>
      <c r="C12119" s="293">
        <v>84400000</v>
      </c>
      <c r="D12119">
        <f t="shared" si="378"/>
        <v>9206064</v>
      </c>
      <c r="E12119">
        <f t="shared" si="379"/>
        <v>9235005</v>
      </c>
    </row>
    <row r="12120" spans="1:5">
      <c r="A12120">
        <v>9206065</v>
      </c>
      <c r="B12120">
        <v>9235006</v>
      </c>
      <c r="C12120" s="293">
        <v>78400000</v>
      </c>
      <c r="D12120">
        <f t="shared" si="378"/>
        <v>9206065</v>
      </c>
      <c r="E12120">
        <f t="shared" si="379"/>
        <v>9235006</v>
      </c>
    </row>
    <row r="12121" spans="1:5">
      <c r="A12121">
        <v>9206067</v>
      </c>
      <c r="B12121">
        <v>9235007</v>
      </c>
      <c r="C12121" s="293">
        <v>82800000</v>
      </c>
      <c r="D12121">
        <f t="shared" si="378"/>
        <v>9206067</v>
      </c>
      <c r="E12121">
        <f t="shared" si="379"/>
        <v>9235007</v>
      </c>
    </row>
    <row r="12122" spans="1:5">
      <c r="A12122">
        <v>9206068</v>
      </c>
      <c r="B12122">
        <v>9235008</v>
      </c>
      <c r="C12122" s="293">
        <v>79400000</v>
      </c>
      <c r="D12122">
        <f t="shared" si="378"/>
        <v>9206068</v>
      </c>
      <c r="E12122">
        <f t="shared" si="379"/>
        <v>9235008</v>
      </c>
    </row>
    <row r="12123" spans="1:5">
      <c r="A12123">
        <v>9206070</v>
      </c>
      <c r="B12123">
        <v>9235009</v>
      </c>
      <c r="C12123" s="293">
        <v>143400000</v>
      </c>
      <c r="D12123">
        <f t="shared" si="378"/>
        <v>9206070</v>
      </c>
      <c r="E12123">
        <f t="shared" si="379"/>
        <v>9235009</v>
      </c>
    </row>
    <row r="12124" spans="1:5">
      <c r="A12124">
        <v>9206076</v>
      </c>
      <c r="B12124">
        <v>9235010</v>
      </c>
      <c r="C12124" s="293">
        <v>97000000</v>
      </c>
      <c r="D12124">
        <f t="shared" si="378"/>
        <v>9206076</v>
      </c>
      <c r="E12124">
        <f t="shared" si="379"/>
        <v>9235010</v>
      </c>
    </row>
    <row r="12125" spans="1:5">
      <c r="A12125">
        <v>9206077</v>
      </c>
      <c r="B12125">
        <v>9235011</v>
      </c>
      <c r="C12125" s="293">
        <v>89200000</v>
      </c>
      <c r="D12125">
        <f t="shared" si="378"/>
        <v>9206077</v>
      </c>
      <c r="E12125">
        <f t="shared" si="379"/>
        <v>9235011</v>
      </c>
    </row>
    <row r="12126" spans="1:5">
      <c r="A12126">
        <v>9206078</v>
      </c>
      <c r="B12126">
        <v>9235012</v>
      </c>
      <c r="C12126" s="293">
        <v>112500000</v>
      </c>
      <c r="D12126">
        <f t="shared" si="378"/>
        <v>9206078</v>
      </c>
      <c r="E12126">
        <f t="shared" si="379"/>
        <v>9235012</v>
      </c>
    </row>
    <row r="12127" spans="1:5">
      <c r="A12127">
        <v>9206079</v>
      </c>
      <c r="B12127">
        <v>9235013</v>
      </c>
      <c r="C12127" s="293">
        <v>110200000</v>
      </c>
      <c r="D12127">
        <f t="shared" si="378"/>
        <v>9206079</v>
      </c>
      <c r="E12127">
        <f t="shared" si="379"/>
        <v>9235013</v>
      </c>
    </row>
    <row r="12128" spans="1:5">
      <c r="A12128">
        <v>9206080</v>
      </c>
      <c r="B12128">
        <v>9235014</v>
      </c>
      <c r="C12128" s="293">
        <v>111300000</v>
      </c>
      <c r="D12128">
        <f t="shared" si="378"/>
        <v>9206080</v>
      </c>
      <c r="E12128">
        <f t="shared" si="379"/>
        <v>9235014</v>
      </c>
    </row>
    <row r="12129" spans="1:5">
      <c r="A12129">
        <v>9206081</v>
      </c>
      <c r="B12129">
        <v>9235015</v>
      </c>
      <c r="C12129" s="293">
        <v>146100000</v>
      </c>
      <c r="D12129">
        <f t="shared" si="378"/>
        <v>9206081</v>
      </c>
      <c r="E12129">
        <f t="shared" si="379"/>
        <v>9235015</v>
      </c>
    </row>
    <row r="12130" spans="1:5">
      <c r="A12130">
        <v>9206082</v>
      </c>
      <c r="B12130">
        <v>9235016</v>
      </c>
      <c r="C12130" s="293">
        <v>94000000</v>
      </c>
      <c r="D12130">
        <f t="shared" si="378"/>
        <v>9206082</v>
      </c>
      <c r="E12130">
        <f t="shared" si="379"/>
        <v>9235016</v>
      </c>
    </row>
    <row r="12131" spans="1:5">
      <c r="A12131">
        <v>9206083</v>
      </c>
      <c r="B12131">
        <v>9235017</v>
      </c>
      <c r="C12131" s="293">
        <v>105000000</v>
      </c>
      <c r="D12131">
        <f t="shared" si="378"/>
        <v>9206083</v>
      </c>
      <c r="E12131">
        <f t="shared" si="379"/>
        <v>9235017</v>
      </c>
    </row>
    <row r="12132" spans="1:5">
      <c r="A12132">
        <v>9206084</v>
      </c>
      <c r="B12132">
        <v>9235018</v>
      </c>
      <c r="C12132" s="293">
        <v>121000000</v>
      </c>
      <c r="D12132">
        <f t="shared" si="378"/>
        <v>9206084</v>
      </c>
      <c r="E12132">
        <f t="shared" si="379"/>
        <v>9235018</v>
      </c>
    </row>
    <row r="12133" spans="1:5">
      <c r="A12133">
        <v>9206085</v>
      </c>
      <c r="B12133">
        <v>9235019</v>
      </c>
      <c r="C12133" s="293">
        <v>105000000</v>
      </c>
      <c r="D12133">
        <f t="shared" si="378"/>
        <v>9206085</v>
      </c>
      <c r="E12133">
        <f t="shared" si="379"/>
        <v>9235019</v>
      </c>
    </row>
    <row r="12134" spans="1:5">
      <c r="A12134">
        <v>9206086</v>
      </c>
      <c r="B12134">
        <v>9235020</v>
      </c>
      <c r="C12134" s="293">
        <v>110600000</v>
      </c>
      <c r="D12134">
        <f t="shared" si="378"/>
        <v>9206086</v>
      </c>
      <c r="E12134">
        <f t="shared" si="379"/>
        <v>9235020</v>
      </c>
    </row>
    <row r="12135" spans="1:5">
      <c r="A12135">
        <v>9206087</v>
      </c>
      <c r="B12135">
        <v>9235021</v>
      </c>
      <c r="C12135" s="293">
        <v>114900000</v>
      </c>
      <c r="D12135">
        <f t="shared" si="378"/>
        <v>9206087</v>
      </c>
      <c r="E12135">
        <f t="shared" si="379"/>
        <v>9235021</v>
      </c>
    </row>
    <row r="12136" spans="1:5">
      <c r="A12136">
        <v>9206088</v>
      </c>
      <c r="B12136">
        <v>9235022</v>
      </c>
      <c r="C12136" s="293">
        <v>129000000</v>
      </c>
      <c r="D12136">
        <f t="shared" si="378"/>
        <v>9206088</v>
      </c>
      <c r="E12136">
        <f t="shared" si="379"/>
        <v>9235022</v>
      </c>
    </row>
    <row r="12137" spans="1:5">
      <c r="A12137">
        <v>9206089</v>
      </c>
      <c r="B12137">
        <v>9235023</v>
      </c>
      <c r="C12137" s="293">
        <v>146000000</v>
      </c>
      <c r="D12137">
        <f t="shared" si="378"/>
        <v>9206089</v>
      </c>
      <c r="E12137">
        <f t="shared" si="379"/>
        <v>9235023</v>
      </c>
    </row>
    <row r="12138" spans="1:5">
      <c r="A12138">
        <v>9206091</v>
      </c>
      <c r="B12138">
        <v>9235024</v>
      </c>
      <c r="C12138" s="293">
        <v>124000000</v>
      </c>
      <c r="D12138">
        <f t="shared" si="378"/>
        <v>9206091</v>
      </c>
      <c r="E12138">
        <f t="shared" si="379"/>
        <v>9235024</v>
      </c>
    </row>
    <row r="12139" spans="1:5">
      <c r="A12139">
        <v>9206092</v>
      </c>
      <c r="B12139">
        <v>9235025</v>
      </c>
      <c r="C12139" s="293">
        <v>85000000</v>
      </c>
      <c r="D12139">
        <f t="shared" si="378"/>
        <v>9206092</v>
      </c>
      <c r="E12139">
        <f t="shared" si="379"/>
        <v>9235025</v>
      </c>
    </row>
    <row r="12140" spans="1:5">
      <c r="A12140">
        <v>9206093</v>
      </c>
      <c r="B12140">
        <v>9235026</v>
      </c>
      <c r="C12140" s="293">
        <v>100000000</v>
      </c>
      <c r="D12140">
        <f t="shared" si="378"/>
        <v>9206093</v>
      </c>
      <c r="E12140">
        <f t="shared" si="379"/>
        <v>9235026</v>
      </c>
    </row>
    <row r="12141" spans="1:5">
      <c r="A12141">
        <v>9206095</v>
      </c>
      <c r="B12141">
        <v>9235027</v>
      </c>
      <c r="C12141" s="293">
        <v>94000000</v>
      </c>
      <c r="D12141">
        <f t="shared" si="378"/>
        <v>9206095</v>
      </c>
      <c r="E12141">
        <f t="shared" si="379"/>
        <v>9235027</v>
      </c>
    </row>
    <row r="12142" spans="1:5">
      <c r="A12142">
        <v>9206097</v>
      </c>
      <c r="B12142">
        <v>9235028</v>
      </c>
      <c r="C12142" s="293">
        <v>102000000</v>
      </c>
      <c r="D12142">
        <f t="shared" si="378"/>
        <v>9206097</v>
      </c>
      <c r="E12142">
        <f t="shared" si="379"/>
        <v>9235028</v>
      </c>
    </row>
    <row r="12143" spans="1:5">
      <c r="A12143">
        <v>9206098</v>
      </c>
      <c r="B12143">
        <v>9235029</v>
      </c>
      <c r="C12143" s="293">
        <v>95000000</v>
      </c>
      <c r="D12143">
        <f t="shared" si="378"/>
        <v>9206098</v>
      </c>
      <c r="E12143">
        <f t="shared" si="379"/>
        <v>9235029</v>
      </c>
    </row>
    <row r="12144" spans="1:5">
      <c r="A12144">
        <v>9206099</v>
      </c>
      <c r="B12144">
        <v>9235030</v>
      </c>
      <c r="C12144" s="293">
        <v>144000000</v>
      </c>
      <c r="D12144">
        <f t="shared" si="378"/>
        <v>9206099</v>
      </c>
      <c r="E12144">
        <f t="shared" si="379"/>
        <v>9235030</v>
      </c>
    </row>
    <row r="12145" spans="1:5">
      <c r="A12145">
        <v>9206100</v>
      </c>
      <c r="B12145">
        <v>9235031</v>
      </c>
      <c r="C12145" s="293">
        <v>93000000</v>
      </c>
      <c r="D12145">
        <f t="shared" si="378"/>
        <v>9206100</v>
      </c>
      <c r="E12145">
        <f t="shared" si="379"/>
        <v>9235031</v>
      </c>
    </row>
    <row r="12146" spans="1:5">
      <c r="A12146">
        <v>9206101</v>
      </c>
      <c r="B12146">
        <v>9235032</v>
      </c>
      <c r="C12146" s="293">
        <v>101000000</v>
      </c>
      <c r="D12146">
        <f t="shared" si="378"/>
        <v>9206101</v>
      </c>
      <c r="E12146">
        <f t="shared" si="379"/>
        <v>9235032</v>
      </c>
    </row>
    <row r="12147" spans="1:5">
      <c r="A12147">
        <v>9206102</v>
      </c>
      <c r="B12147">
        <v>9235033</v>
      </c>
      <c r="C12147" s="293">
        <v>118000000</v>
      </c>
      <c r="D12147">
        <f t="shared" si="378"/>
        <v>9206102</v>
      </c>
      <c r="E12147">
        <f t="shared" si="379"/>
        <v>9235033</v>
      </c>
    </row>
    <row r="12148" spans="1:5">
      <c r="A12148">
        <v>9206104</v>
      </c>
      <c r="B12148">
        <v>9235034</v>
      </c>
      <c r="C12148" s="293">
        <v>99000000</v>
      </c>
      <c r="D12148">
        <f t="shared" si="378"/>
        <v>9206104</v>
      </c>
      <c r="E12148">
        <f t="shared" si="379"/>
        <v>9235034</v>
      </c>
    </row>
    <row r="12149" spans="1:5">
      <c r="A12149">
        <v>9206105</v>
      </c>
      <c r="B12149">
        <v>9235035</v>
      </c>
      <c r="C12149" s="293">
        <v>94000000</v>
      </c>
      <c r="D12149">
        <f t="shared" si="378"/>
        <v>9206105</v>
      </c>
      <c r="E12149">
        <f t="shared" si="379"/>
        <v>9235035</v>
      </c>
    </row>
    <row r="12150" spans="1:5">
      <c r="A12150">
        <v>9206106</v>
      </c>
      <c r="B12150">
        <v>9235036</v>
      </c>
      <c r="C12150" s="293">
        <v>105000000</v>
      </c>
      <c r="D12150">
        <f t="shared" si="378"/>
        <v>9206106</v>
      </c>
      <c r="E12150">
        <f t="shared" si="379"/>
        <v>9235036</v>
      </c>
    </row>
    <row r="12151" spans="1:5">
      <c r="A12151">
        <v>9206053</v>
      </c>
      <c r="B12151">
        <v>9236001</v>
      </c>
      <c r="C12151" s="293">
        <v>170800000</v>
      </c>
      <c r="D12151">
        <f t="shared" si="378"/>
        <v>9206053</v>
      </c>
      <c r="E12151">
        <f t="shared" si="379"/>
        <v>9236001</v>
      </c>
    </row>
    <row r="12152" spans="1:5">
      <c r="A12152">
        <v>9206071</v>
      </c>
      <c r="B12152">
        <v>9236002</v>
      </c>
      <c r="C12152" s="293">
        <v>149900000</v>
      </c>
      <c r="D12152">
        <f t="shared" si="378"/>
        <v>9206071</v>
      </c>
      <c r="E12152">
        <f t="shared" si="379"/>
        <v>9236002</v>
      </c>
    </row>
    <row r="12153" spans="1:5">
      <c r="A12153">
        <v>9206072</v>
      </c>
      <c r="B12153">
        <v>9236003</v>
      </c>
      <c r="C12153" s="293">
        <v>153800000</v>
      </c>
      <c r="D12153">
        <f t="shared" si="378"/>
        <v>9206072</v>
      </c>
      <c r="E12153">
        <f t="shared" si="379"/>
        <v>9236003</v>
      </c>
    </row>
    <row r="12154" spans="1:5">
      <c r="A12154">
        <v>9206073</v>
      </c>
      <c r="B12154">
        <v>9236004</v>
      </c>
      <c r="C12154" s="293">
        <v>158700000</v>
      </c>
      <c r="D12154">
        <f t="shared" si="378"/>
        <v>9206073</v>
      </c>
      <c r="E12154">
        <f t="shared" si="379"/>
        <v>9236004</v>
      </c>
    </row>
    <row r="12155" spans="1:5">
      <c r="A12155">
        <v>9208001</v>
      </c>
      <c r="B12155">
        <v>9236005</v>
      </c>
      <c r="C12155" s="293">
        <v>130500000</v>
      </c>
      <c r="D12155">
        <f t="shared" si="378"/>
        <v>9208001</v>
      </c>
      <c r="E12155">
        <f t="shared" si="379"/>
        <v>9236005</v>
      </c>
    </row>
    <row r="12156" spans="1:5">
      <c r="A12156">
        <v>9208002</v>
      </c>
      <c r="B12156">
        <v>9236006</v>
      </c>
      <c r="C12156" s="293">
        <v>125900000</v>
      </c>
      <c r="D12156">
        <f t="shared" si="378"/>
        <v>9208002</v>
      </c>
      <c r="E12156">
        <f t="shared" si="379"/>
        <v>9236006</v>
      </c>
    </row>
    <row r="12157" spans="1:5">
      <c r="A12157">
        <v>9208004</v>
      </c>
      <c r="B12157">
        <v>9236007</v>
      </c>
      <c r="C12157" s="293">
        <v>172600000</v>
      </c>
      <c r="D12157">
        <f t="shared" si="378"/>
        <v>9208004</v>
      </c>
      <c r="E12157">
        <f t="shared" si="379"/>
        <v>9236007</v>
      </c>
    </row>
    <row r="12158" spans="1:5">
      <c r="A12158">
        <v>9208005</v>
      </c>
      <c r="B12158">
        <v>9236008</v>
      </c>
      <c r="C12158" s="293">
        <v>163400000</v>
      </c>
      <c r="D12158">
        <f t="shared" si="378"/>
        <v>9208005</v>
      </c>
      <c r="E12158">
        <f t="shared" si="379"/>
        <v>9236008</v>
      </c>
    </row>
    <row r="12159" spans="1:5">
      <c r="A12159">
        <v>9208006</v>
      </c>
      <c r="B12159">
        <v>9236009</v>
      </c>
      <c r="C12159" s="293">
        <v>115000000</v>
      </c>
      <c r="D12159">
        <f t="shared" si="378"/>
        <v>9208006</v>
      </c>
      <c r="E12159">
        <f t="shared" si="379"/>
        <v>9236009</v>
      </c>
    </row>
    <row r="12160" spans="1:5">
      <c r="A12160">
        <v>9208007</v>
      </c>
      <c r="B12160">
        <v>9236010</v>
      </c>
      <c r="C12160" s="293">
        <v>115300000</v>
      </c>
      <c r="D12160">
        <f t="shared" si="378"/>
        <v>9208007</v>
      </c>
      <c r="E12160">
        <f t="shared" si="379"/>
        <v>9236010</v>
      </c>
    </row>
    <row r="12161" spans="1:5">
      <c r="A12161">
        <v>9208008</v>
      </c>
      <c r="B12161">
        <v>9236011</v>
      </c>
      <c r="C12161" s="293">
        <v>105300000</v>
      </c>
      <c r="D12161">
        <f t="shared" si="378"/>
        <v>9208008</v>
      </c>
      <c r="E12161">
        <f t="shared" si="379"/>
        <v>9236011</v>
      </c>
    </row>
    <row r="12162" spans="1:5">
      <c r="A12162">
        <v>9208009</v>
      </c>
      <c r="B12162">
        <v>9236012</v>
      </c>
      <c r="C12162" s="293">
        <v>115500000</v>
      </c>
      <c r="D12162">
        <f t="shared" si="378"/>
        <v>9208009</v>
      </c>
      <c r="E12162">
        <f t="shared" si="379"/>
        <v>9236012</v>
      </c>
    </row>
    <row r="12163" spans="1:5">
      <c r="A12163">
        <v>9208010</v>
      </c>
      <c r="B12163">
        <v>9236013</v>
      </c>
      <c r="C12163" s="293">
        <v>119500000</v>
      </c>
      <c r="D12163">
        <f t="shared" ref="D12163:D12226" si="380">+A12163*1</f>
        <v>9208010</v>
      </c>
      <c r="E12163">
        <f t="shared" ref="E12163:E12226" si="381">+B12163*1</f>
        <v>9236013</v>
      </c>
    </row>
    <row r="12164" spans="1:5">
      <c r="A12164">
        <v>9208011</v>
      </c>
      <c r="B12164">
        <v>9236014</v>
      </c>
      <c r="C12164" s="293">
        <v>113300000</v>
      </c>
      <c r="D12164">
        <f t="shared" si="380"/>
        <v>9208011</v>
      </c>
      <c r="E12164">
        <f t="shared" si="381"/>
        <v>9236014</v>
      </c>
    </row>
    <row r="12165" spans="1:5">
      <c r="A12165">
        <v>9208012</v>
      </c>
      <c r="B12165">
        <v>9236015</v>
      </c>
      <c r="C12165" s="293">
        <v>200900000</v>
      </c>
      <c r="D12165">
        <f t="shared" si="380"/>
        <v>9208012</v>
      </c>
      <c r="E12165">
        <f t="shared" si="381"/>
        <v>9236015</v>
      </c>
    </row>
    <row r="12166" spans="1:5">
      <c r="A12166">
        <v>9208013</v>
      </c>
      <c r="B12166">
        <v>9236016</v>
      </c>
      <c r="C12166" s="293">
        <v>111500000</v>
      </c>
      <c r="D12166">
        <f t="shared" si="380"/>
        <v>9208013</v>
      </c>
      <c r="E12166">
        <f t="shared" si="381"/>
        <v>9236016</v>
      </c>
    </row>
    <row r="12167" spans="1:5">
      <c r="A12167">
        <v>9208014</v>
      </c>
      <c r="B12167">
        <v>9236017</v>
      </c>
      <c r="C12167" s="293">
        <v>153300000</v>
      </c>
      <c r="D12167">
        <f t="shared" si="380"/>
        <v>9208014</v>
      </c>
      <c r="E12167">
        <f t="shared" si="381"/>
        <v>9236017</v>
      </c>
    </row>
    <row r="12168" spans="1:5">
      <c r="A12168">
        <v>9208015</v>
      </c>
      <c r="B12168">
        <v>9236018</v>
      </c>
      <c r="C12168" s="293">
        <v>158900000</v>
      </c>
      <c r="D12168">
        <f t="shared" si="380"/>
        <v>9208015</v>
      </c>
      <c r="E12168">
        <f t="shared" si="381"/>
        <v>9236018</v>
      </c>
    </row>
    <row r="12169" spans="1:5">
      <c r="A12169">
        <v>9208016</v>
      </c>
      <c r="B12169">
        <v>9236019</v>
      </c>
      <c r="C12169" s="293">
        <v>156800000</v>
      </c>
      <c r="D12169">
        <f t="shared" si="380"/>
        <v>9208016</v>
      </c>
      <c r="E12169">
        <f t="shared" si="381"/>
        <v>9236019</v>
      </c>
    </row>
    <row r="12170" spans="1:5">
      <c r="A12170">
        <v>9208017</v>
      </c>
      <c r="B12170">
        <v>9236020</v>
      </c>
      <c r="C12170" s="293">
        <v>169000000</v>
      </c>
      <c r="D12170">
        <f t="shared" si="380"/>
        <v>9208017</v>
      </c>
      <c r="E12170">
        <f t="shared" si="381"/>
        <v>9236020</v>
      </c>
    </row>
    <row r="12171" spans="1:5">
      <c r="A12171">
        <v>9208018</v>
      </c>
      <c r="B12171">
        <v>9236021</v>
      </c>
      <c r="C12171" s="293">
        <v>130400000</v>
      </c>
      <c r="D12171">
        <f t="shared" si="380"/>
        <v>9208018</v>
      </c>
      <c r="E12171">
        <f t="shared" si="381"/>
        <v>9236021</v>
      </c>
    </row>
    <row r="12172" spans="1:5">
      <c r="A12172">
        <v>9208019</v>
      </c>
      <c r="B12172">
        <v>9236022</v>
      </c>
      <c r="C12172" s="293">
        <v>123200000</v>
      </c>
      <c r="D12172">
        <f t="shared" si="380"/>
        <v>9208019</v>
      </c>
      <c r="E12172">
        <f t="shared" si="381"/>
        <v>9236022</v>
      </c>
    </row>
    <row r="12173" spans="1:5">
      <c r="A12173">
        <v>9208020</v>
      </c>
      <c r="B12173">
        <v>9236023</v>
      </c>
      <c r="C12173" s="293">
        <v>111700000</v>
      </c>
      <c r="D12173">
        <f t="shared" si="380"/>
        <v>9208020</v>
      </c>
      <c r="E12173">
        <f t="shared" si="381"/>
        <v>9236023</v>
      </c>
    </row>
    <row r="12174" spans="1:5">
      <c r="A12174">
        <v>9208021</v>
      </c>
      <c r="B12174">
        <v>9236024</v>
      </c>
      <c r="C12174" s="293">
        <v>250000000</v>
      </c>
      <c r="D12174">
        <f t="shared" si="380"/>
        <v>9208021</v>
      </c>
      <c r="E12174">
        <f t="shared" si="381"/>
        <v>9236024</v>
      </c>
    </row>
    <row r="12175" spans="1:5">
      <c r="A12175">
        <v>9206090</v>
      </c>
      <c r="B12175">
        <v>9236025</v>
      </c>
      <c r="C12175" s="293">
        <v>203000000</v>
      </c>
      <c r="D12175">
        <f t="shared" si="380"/>
        <v>9206090</v>
      </c>
      <c r="E12175">
        <f t="shared" si="381"/>
        <v>9236025</v>
      </c>
    </row>
    <row r="12176" spans="1:5">
      <c r="A12176">
        <v>9206094</v>
      </c>
      <c r="B12176">
        <v>9236026</v>
      </c>
      <c r="C12176" s="293">
        <v>196000000</v>
      </c>
      <c r="D12176">
        <f t="shared" si="380"/>
        <v>9206094</v>
      </c>
      <c r="E12176">
        <f t="shared" si="381"/>
        <v>9236026</v>
      </c>
    </row>
    <row r="12177" spans="1:5">
      <c r="A12177">
        <v>9206096</v>
      </c>
      <c r="B12177">
        <v>9236027</v>
      </c>
      <c r="C12177" s="293">
        <v>191000000</v>
      </c>
      <c r="D12177">
        <f t="shared" si="380"/>
        <v>9206096</v>
      </c>
      <c r="E12177">
        <f t="shared" si="381"/>
        <v>9236027</v>
      </c>
    </row>
    <row r="12178" spans="1:5">
      <c r="A12178">
        <v>9206103</v>
      </c>
      <c r="B12178">
        <v>9236028</v>
      </c>
      <c r="C12178" s="293">
        <v>232000000</v>
      </c>
      <c r="D12178">
        <f t="shared" si="380"/>
        <v>9206103</v>
      </c>
      <c r="E12178">
        <f t="shared" si="381"/>
        <v>9236028</v>
      </c>
    </row>
    <row r="12179" spans="1:5">
      <c r="A12179">
        <v>9208022</v>
      </c>
      <c r="B12179">
        <v>9236029</v>
      </c>
      <c r="C12179" s="293">
        <v>178000000</v>
      </c>
      <c r="D12179">
        <f t="shared" si="380"/>
        <v>9208022</v>
      </c>
      <c r="E12179">
        <f t="shared" si="381"/>
        <v>9236029</v>
      </c>
    </row>
    <row r="12180" spans="1:5">
      <c r="A12180">
        <v>9206061</v>
      </c>
      <c r="B12180">
        <v>9237001</v>
      </c>
      <c r="C12180" s="293">
        <v>93000000</v>
      </c>
      <c r="D12180">
        <f t="shared" si="380"/>
        <v>9206061</v>
      </c>
      <c r="E12180">
        <f t="shared" si="381"/>
        <v>9237001</v>
      </c>
    </row>
    <row r="12181" spans="1:5">
      <c r="A12181">
        <v>9207005</v>
      </c>
      <c r="B12181">
        <v>9240001</v>
      </c>
      <c r="C12181" s="293">
        <v>50700000</v>
      </c>
      <c r="D12181">
        <f t="shared" si="380"/>
        <v>9207005</v>
      </c>
      <c r="E12181">
        <f t="shared" si="381"/>
        <v>9240001</v>
      </c>
    </row>
    <row r="12182" spans="1:5">
      <c r="A12182">
        <v>9207011</v>
      </c>
      <c r="B12182">
        <v>9240002</v>
      </c>
      <c r="C12182" s="293">
        <v>49900000</v>
      </c>
      <c r="D12182">
        <f t="shared" si="380"/>
        <v>9207011</v>
      </c>
      <c r="E12182">
        <f t="shared" si="381"/>
        <v>9240002</v>
      </c>
    </row>
    <row r="12183" spans="1:5">
      <c r="A12183">
        <v>9207012</v>
      </c>
      <c r="B12183">
        <v>9240003</v>
      </c>
      <c r="C12183" s="293">
        <v>49900000</v>
      </c>
      <c r="D12183">
        <f t="shared" si="380"/>
        <v>9207012</v>
      </c>
      <c r="E12183">
        <f t="shared" si="381"/>
        <v>9240003</v>
      </c>
    </row>
    <row r="12184" spans="1:5">
      <c r="A12184">
        <v>9212005</v>
      </c>
      <c r="B12184">
        <v>9240004</v>
      </c>
      <c r="C12184" s="293">
        <v>20100000</v>
      </c>
      <c r="D12184">
        <f t="shared" si="380"/>
        <v>9212005</v>
      </c>
      <c r="E12184">
        <f t="shared" si="381"/>
        <v>9240004</v>
      </c>
    </row>
    <row r="12185" spans="1:5">
      <c r="A12185">
        <v>9207002</v>
      </c>
      <c r="B12185">
        <v>9241001</v>
      </c>
      <c r="C12185" s="293">
        <v>109800000</v>
      </c>
      <c r="D12185">
        <f t="shared" si="380"/>
        <v>9207002</v>
      </c>
      <c r="E12185">
        <f t="shared" si="381"/>
        <v>9241001</v>
      </c>
    </row>
    <row r="12186" spans="1:5">
      <c r="A12186">
        <v>9207003</v>
      </c>
      <c r="B12186">
        <v>9241002</v>
      </c>
      <c r="C12186" s="293">
        <v>92000000</v>
      </c>
      <c r="D12186">
        <f t="shared" si="380"/>
        <v>9207003</v>
      </c>
      <c r="E12186">
        <f t="shared" si="381"/>
        <v>9241002</v>
      </c>
    </row>
    <row r="12187" spans="1:5">
      <c r="A12187">
        <v>9207004</v>
      </c>
      <c r="B12187">
        <v>9241003</v>
      </c>
      <c r="C12187" s="293">
        <v>115800000</v>
      </c>
      <c r="D12187">
        <f t="shared" si="380"/>
        <v>9207004</v>
      </c>
      <c r="E12187">
        <f t="shared" si="381"/>
        <v>9241003</v>
      </c>
    </row>
    <row r="12188" spans="1:5">
      <c r="A12188">
        <v>9207006</v>
      </c>
      <c r="B12188">
        <v>9241004</v>
      </c>
      <c r="C12188" s="293">
        <v>99000000</v>
      </c>
      <c r="D12188">
        <f t="shared" si="380"/>
        <v>9207006</v>
      </c>
      <c r="E12188">
        <f t="shared" si="381"/>
        <v>9241004</v>
      </c>
    </row>
    <row r="12189" spans="1:5">
      <c r="A12189">
        <v>9207007</v>
      </c>
      <c r="B12189">
        <v>9241005</v>
      </c>
      <c r="C12189" s="293">
        <v>121800000</v>
      </c>
      <c r="D12189">
        <f t="shared" si="380"/>
        <v>9207007</v>
      </c>
      <c r="E12189">
        <f t="shared" si="381"/>
        <v>9241005</v>
      </c>
    </row>
    <row r="12190" spans="1:5">
      <c r="A12190">
        <v>9207008</v>
      </c>
      <c r="B12190">
        <v>9241006</v>
      </c>
      <c r="C12190" s="293">
        <v>128900000</v>
      </c>
      <c r="D12190">
        <f t="shared" si="380"/>
        <v>9207008</v>
      </c>
      <c r="E12190">
        <f t="shared" si="381"/>
        <v>9241006</v>
      </c>
    </row>
    <row r="12191" spans="1:5">
      <c r="A12191">
        <v>9207009</v>
      </c>
      <c r="B12191">
        <v>9241007</v>
      </c>
      <c r="C12191" s="293">
        <v>114500000</v>
      </c>
      <c r="D12191">
        <f t="shared" si="380"/>
        <v>9207009</v>
      </c>
      <c r="E12191">
        <f t="shared" si="381"/>
        <v>9241007</v>
      </c>
    </row>
    <row r="12192" spans="1:5">
      <c r="A12192">
        <v>9207010</v>
      </c>
      <c r="B12192">
        <v>9241008</v>
      </c>
      <c r="C12192" s="293">
        <v>108800000</v>
      </c>
      <c r="D12192">
        <f t="shared" si="380"/>
        <v>9207010</v>
      </c>
      <c r="E12192">
        <f t="shared" si="381"/>
        <v>9241008</v>
      </c>
    </row>
    <row r="12193" spans="1:5">
      <c r="A12193">
        <v>9207013</v>
      </c>
      <c r="B12193">
        <v>9241009</v>
      </c>
      <c r="C12193" s="293">
        <v>183000000</v>
      </c>
      <c r="D12193">
        <f t="shared" si="380"/>
        <v>9207013</v>
      </c>
      <c r="E12193">
        <f t="shared" si="381"/>
        <v>9241009</v>
      </c>
    </row>
    <row r="12194" spans="1:5">
      <c r="A12194">
        <v>9207014</v>
      </c>
      <c r="B12194">
        <v>9241010</v>
      </c>
      <c r="C12194" s="293">
        <v>185100000</v>
      </c>
      <c r="D12194">
        <f t="shared" si="380"/>
        <v>9207014</v>
      </c>
      <c r="E12194">
        <f t="shared" si="381"/>
        <v>9241010</v>
      </c>
    </row>
    <row r="12195" spans="1:5">
      <c r="A12195">
        <v>9207015</v>
      </c>
      <c r="B12195">
        <v>9241011</v>
      </c>
      <c r="C12195" s="293">
        <v>176500000</v>
      </c>
      <c r="D12195">
        <f t="shared" si="380"/>
        <v>9207015</v>
      </c>
      <c r="E12195">
        <f t="shared" si="381"/>
        <v>9241011</v>
      </c>
    </row>
    <row r="12196" spans="1:5">
      <c r="A12196">
        <v>9207016</v>
      </c>
      <c r="B12196">
        <v>9241012</v>
      </c>
      <c r="C12196" s="293">
        <v>157400000</v>
      </c>
      <c r="D12196">
        <f t="shared" si="380"/>
        <v>9207016</v>
      </c>
      <c r="E12196">
        <f t="shared" si="381"/>
        <v>9241012</v>
      </c>
    </row>
    <row r="12197" spans="1:5">
      <c r="A12197">
        <v>9207017</v>
      </c>
      <c r="B12197">
        <v>9241013</v>
      </c>
      <c r="C12197" s="293">
        <v>138800000</v>
      </c>
      <c r="D12197">
        <f t="shared" si="380"/>
        <v>9207017</v>
      </c>
      <c r="E12197">
        <f t="shared" si="381"/>
        <v>9241013</v>
      </c>
    </row>
    <row r="12198" spans="1:5">
      <c r="A12198">
        <v>9207018</v>
      </c>
      <c r="B12198">
        <v>9241014</v>
      </c>
      <c r="C12198" s="293">
        <v>124600000</v>
      </c>
      <c r="D12198">
        <f t="shared" si="380"/>
        <v>9207018</v>
      </c>
      <c r="E12198">
        <f t="shared" si="381"/>
        <v>9241014</v>
      </c>
    </row>
    <row r="12199" spans="1:5">
      <c r="A12199">
        <v>9207019</v>
      </c>
      <c r="B12199">
        <v>9241015</v>
      </c>
      <c r="C12199" s="293">
        <v>130000000</v>
      </c>
      <c r="D12199">
        <f t="shared" si="380"/>
        <v>9207019</v>
      </c>
      <c r="E12199">
        <f t="shared" si="381"/>
        <v>9241015</v>
      </c>
    </row>
    <row r="12200" spans="1:5">
      <c r="A12200">
        <v>9207020</v>
      </c>
      <c r="B12200">
        <v>9241016</v>
      </c>
      <c r="C12200" s="293">
        <v>116700000</v>
      </c>
      <c r="D12200">
        <f t="shared" si="380"/>
        <v>9207020</v>
      </c>
      <c r="E12200">
        <f t="shared" si="381"/>
        <v>9241016</v>
      </c>
    </row>
    <row r="12201" spans="1:5">
      <c r="A12201">
        <v>9207021</v>
      </c>
      <c r="B12201">
        <v>9241017</v>
      </c>
      <c r="C12201" s="293">
        <v>143000000</v>
      </c>
      <c r="D12201">
        <f t="shared" si="380"/>
        <v>9207021</v>
      </c>
      <c r="E12201">
        <f t="shared" si="381"/>
        <v>9241017</v>
      </c>
    </row>
    <row r="12202" spans="1:5">
      <c r="A12202">
        <v>9207022</v>
      </c>
      <c r="B12202">
        <v>9241018</v>
      </c>
      <c r="C12202" s="293">
        <v>138100000</v>
      </c>
      <c r="D12202">
        <f t="shared" si="380"/>
        <v>9207022</v>
      </c>
      <c r="E12202">
        <f t="shared" si="381"/>
        <v>9241018</v>
      </c>
    </row>
    <row r="12203" spans="1:5">
      <c r="A12203">
        <v>9221001</v>
      </c>
      <c r="B12203">
        <v>9242001</v>
      </c>
      <c r="C12203" s="293">
        <v>171800000</v>
      </c>
      <c r="D12203">
        <f t="shared" si="380"/>
        <v>9221001</v>
      </c>
      <c r="E12203">
        <f t="shared" si="381"/>
        <v>9242001</v>
      </c>
    </row>
    <row r="12204" spans="1:5">
      <c r="A12204">
        <v>9221002</v>
      </c>
      <c r="B12204">
        <v>9242002</v>
      </c>
      <c r="C12204" s="293">
        <v>161500000</v>
      </c>
      <c r="D12204">
        <f t="shared" si="380"/>
        <v>9221002</v>
      </c>
      <c r="E12204">
        <f t="shared" si="381"/>
        <v>9242002</v>
      </c>
    </row>
    <row r="12205" spans="1:5">
      <c r="A12205">
        <v>9221003</v>
      </c>
      <c r="B12205">
        <v>9242003</v>
      </c>
      <c r="C12205" s="293">
        <v>157400000</v>
      </c>
      <c r="D12205">
        <f t="shared" si="380"/>
        <v>9221003</v>
      </c>
      <c r="E12205">
        <f t="shared" si="381"/>
        <v>9242003</v>
      </c>
    </row>
    <row r="12206" spans="1:5">
      <c r="A12206">
        <v>9221004</v>
      </c>
      <c r="B12206">
        <v>9242004</v>
      </c>
      <c r="C12206" s="293">
        <v>135900000</v>
      </c>
      <c r="D12206">
        <f t="shared" si="380"/>
        <v>9221004</v>
      </c>
      <c r="E12206">
        <f t="shared" si="381"/>
        <v>9242004</v>
      </c>
    </row>
    <row r="12207" spans="1:5">
      <c r="A12207">
        <v>9221005</v>
      </c>
      <c r="B12207">
        <v>9242005</v>
      </c>
      <c r="C12207" s="293">
        <v>129000000</v>
      </c>
      <c r="D12207">
        <f t="shared" si="380"/>
        <v>9221005</v>
      </c>
      <c r="E12207">
        <f t="shared" si="381"/>
        <v>9242005</v>
      </c>
    </row>
    <row r="12208" spans="1:5">
      <c r="A12208">
        <v>9221006</v>
      </c>
      <c r="B12208">
        <v>9242006</v>
      </c>
      <c r="C12208" s="293">
        <v>159200000</v>
      </c>
      <c r="D12208">
        <f t="shared" si="380"/>
        <v>9221006</v>
      </c>
      <c r="E12208">
        <f t="shared" si="381"/>
        <v>9242006</v>
      </c>
    </row>
    <row r="12209" spans="1:5">
      <c r="A12209">
        <v>9221007</v>
      </c>
      <c r="B12209">
        <v>9242007</v>
      </c>
      <c r="C12209" s="293">
        <v>143300000</v>
      </c>
      <c r="D12209">
        <f t="shared" si="380"/>
        <v>9221007</v>
      </c>
      <c r="E12209">
        <f t="shared" si="381"/>
        <v>9242007</v>
      </c>
    </row>
    <row r="12210" spans="1:5">
      <c r="A12210">
        <v>9221008</v>
      </c>
      <c r="B12210">
        <v>9242008</v>
      </c>
      <c r="C12210" s="293">
        <v>182300000</v>
      </c>
      <c r="D12210">
        <f t="shared" si="380"/>
        <v>9221008</v>
      </c>
      <c r="E12210">
        <f t="shared" si="381"/>
        <v>9242008</v>
      </c>
    </row>
    <row r="12211" spans="1:5">
      <c r="A12211">
        <v>9221009</v>
      </c>
      <c r="B12211">
        <v>9242009</v>
      </c>
      <c r="C12211" s="293">
        <v>164000000</v>
      </c>
      <c r="D12211">
        <f t="shared" si="380"/>
        <v>9221009</v>
      </c>
      <c r="E12211">
        <f t="shared" si="381"/>
        <v>9242009</v>
      </c>
    </row>
    <row r="12212" spans="1:5">
      <c r="A12212">
        <v>9221010</v>
      </c>
      <c r="B12212">
        <v>9242010</v>
      </c>
      <c r="C12212" s="293">
        <v>135800000</v>
      </c>
      <c r="D12212">
        <f t="shared" si="380"/>
        <v>9221010</v>
      </c>
      <c r="E12212">
        <f t="shared" si="381"/>
        <v>9242010</v>
      </c>
    </row>
    <row r="12213" spans="1:5">
      <c r="A12213">
        <v>9221011</v>
      </c>
      <c r="B12213">
        <v>9242011</v>
      </c>
      <c r="C12213" s="293">
        <v>170300000</v>
      </c>
      <c r="D12213">
        <f t="shared" si="380"/>
        <v>9221011</v>
      </c>
      <c r="E12213">
        <f t="shared" si="381"/>
        <v>9242011</v>
      </c>
    </row>
    <row r="12214" spans="1:5">
      <c r="A12214">
        <v>9221012</v>
      </c>
      <c r="B12214">
        <v>9242012</v>
      </c>
      <c r="C12214" s="293">
        <v>168500000</v>
      </c>
      <c r="D12214">
        <f t="shared" si="380"/>
        <v>9221012</v>
      </c>
      <c r="E12214">
        <f t="shared" si="381"/>
        <v>9242012</v>
      </c>
    </row>
    <row r="12215" spans="1:5">
      <c r="A12215">
        <v>9221013</v>
      </c>
      <c r="B12215">
        <v>9242013</v>
      </c>
      <c r="C12215" s="293">
        <v>180000000</v>
      </c>
      <c r="D12215">
        <f t="shared" si="380"/>
        <v>9221013</v>
      </c>
      <c r="E12215">
        <f t="shared" si="381"/>
        <v>9242013</v>
      </c>
    </row>
    <row r="12216" spans="1:5">
      <c r="A12216">
        <v>9221014</v>
      </c>
      <c r="B12216">
        <v>9242014</v>
      </c>
      <c r="C12216" s="293">
        <v>174300000</v>
      </c>
      <c r="D12216">
        <f t="shared" si="380"/>
        <v>9221014</v>
      </c>
      <c r="E12216">
        <f t="shared" si="381"/>
        <v>9242014</v>
      </c>
    </row>
    <row r="12217" spans="1:5">
      <c r="A12217">
        <v>9221015</v>
      </c>
      <c r="B12217">
        <v>9242015</v>
      </c>
      <c r="C12217" s="293">
        <v>184800000</v>
      </c>
      <c r="D12217">
        <f t="shared" si="380"/>
        <v>9221015</v>
      </c>
      <c r="E12217">
        <f t="shared" si="381"/>
        <v>9242015</v>
      </c>
    </row>
    <row r="12218" spans="1:5">
      <c r="A12218">
        <v>9221016</v>
      </c>
      <c r="B12218">
        <v>9242016</v>
      </c>
      <c r="C12218" s="293">
        <v>145100000</v>
      </c>
      <c r="D12218">
        <f t="shared" si="380"/>
        <v>9221016</v>
      </c>
      <c r="E12218">
        <f t="shared" si="381"/>
        <v>9242016</v>
      </c>
    </row>
    <row r="12219" spans="1:5">
      <c r="A12219">
        <v>9221017</v>
      </c>
      <c r="B12219">
        <v>9242017</v>
      </c>
      <c r="C12219" s="293">
        <v>187000000</v>
      </c>
      <c r="D12219">
        <f t="shared" si="380"/>
        <v>9221017</v>
      </c>
      <c r="E12219">
        <f t="shared" si="381"/>
        <v>9242017</v>
      </c>
    </row>
    <row r="12220" spans="1:5">
      <c r="A12220">
        <v>9221018</v>
      </c>
      <c r="B12220">
        <v>9242018</v>
      </c>
      <c r="C12220" s="293">
        <v>155100000</v>
      </c>
      <c r="D12220">
        <f t="shared" si="380"/>
        <v>9221018</v>
      </c>
      <c r="E12220">
        <f t="shared" si="381"/>
        <v>9242018</v>
      </c>
    </row>
    <row r="12221" spans="1:5">
      <c r="A12221">
        <v>9221019</v>
      </c>
      <c r="B12221">
        <v>9242019</v>
      </c>
      <c r="C12221" s="293">
        <v>199000000</v>
      </c>
      <c r="D12221">
        <f t="shared" si="380"/>
        <v>9221019</v>
      </c>
      <c r="E12221">
        <f t="shared" si="381"/>
        <v>9242019</v>
      </c>
    </row>
    <row r="12222" spans="1:5">
      <c r="A12222">
        <v>9221020</v>
      </c>
      <c r="B12222">
        <v>9242020</v>
      </c>
      <c r="C12222" s="293">
        <v>176900000</v>
      </c>
      <c r="D12222">
        <f t="shared" si="380"/>
        <v>9221020</v>
      </c>
      <c r="E12222">
        <f t="shared" si="381"/>
        <v>9242020</v>
      </c>
    </row>
    <row r="12223" spans="1:5">
      <c r="A12223">
        <v>9221021</v>
      </c>
      <c r="B12223">
        <v>9242021</v>
      </c>
      <c r="C12223" s="293">
        <v>183800000</v>
      </c>
      <c r="D12223">
        <f t="shared" si="380"/>
        <v>9221021</v>
      </c>
      <c r="E12223">
        <f t="shared" si="381"/>
        <v>9242021</v>
      </c>
    </row>
    <row r="12224" spans="1:5">
      <c r="A12224">
        <v>9221022</v>
      </c>
      <c r="B12224">
        <v>9242022</v>
      </c>
      <c r="C12224" s="293">
        <v>229000000</v>
      </c>
      <c r="D12224">
        <f t="shared" si="380"/>
        <v>9221022</v>
      </c>
      <c r="E12224">
        <f t="shared" si="381"/>
        <v>9242022</v>
      </c>
    </row>
    <row r="12225" spans="1:5">
      <c r="A12225">
        <v>9221023</v>
      </c>
      <c r="B12225">
        <v>9242023</v>
      </c>
      <c r="C12225" s="293">
        <v>266000000</v>
      </c>
      <c r="D12225">
        <f t="shared" si="380"/>
        <v>9221023</v>
      </c>
      <c r="E12225">
        <f t="shared" si="381"/>
        <v>9242023</v>
      </c>
    </row>
    <row r="12226" spans="1:5">
      <c r="A12226">
        <v>9221024</v>
      </c>
      <c r="B12226">
        <v>9242024</v>
      </c>
      <c r="C12226" s="293">
        <v>154900000</v>
      </c>
      <c r="D12226">
        <f t="shared" si="380"/>
        <v>9221024</v>
      </c>
      <c r="E12226">
        <f t="shared" si="381"/>
        <v>9242024</v>
      </c>
    </row>
    <row r="12227" spans="1:5">
      <c r="A12227">
        <v>9221025</v>
      </c>
      <c r="B12227">
        <v>9242025</v>
      </c>
      <c r="C12227" s="293">
        <v>194200000</v>
      </c>
      <c r="D12227">
        <f t="shared" ref="D12227:D12290" si="382">+A12227*1</f>
        <v>9221025</v>
      </c>
      <c r="E12227">
        <f t="shared" ref="E12227:E12290" si="383">+B12227*1</f>
        <v>9242025</v>
      </c>
    </row>
    <row r="12228" spans="1:5">
      <c r="A12228">
        <v>9221026</v>
      </c>
      <c r="B12228">
        <v>9242026</v>
      </c>
      <c r="C12228" s="293">
        <v>144400000</v>
      </c>
      <c r="D12228">
        <f t="shared" si="382"/>
        <v>9221026</v>
      </c>
      <c r="E12228">
        <f t="shared" si="383"/>
        <v>9242026</v>
      </c>
    </row>
    <row r="12229" spans="1:5">
      <c r="A12229">
        <v>9221027</v>
      </c>
      <c r="B12229">
        <v>9242027</v>
      </c>
      <c r="C12229" s="293">
        <v>219000000</v>
      </c>
      <c r="D12229">
        <f t="shared" si="382"/>
        <v>9221027</v>
      </c>
      <c r="E12229">
        <f t="shared" si="383"/>
        <v>9242027</v>
      </c>
    </row>
    <row r="12230" spans="1:5">
      <c r="A12230">
        <v>9221028</v>
      </c>
      <c r="B12230">
        <v>9242028</v>
      </c>
      <c r="C12230" s="293">
        <v>74000000</v>
      </c>
      <c r="D12230">
        <f t="shared" si="382"/>
        <v>9221028</v>
      </c>
      <c r="E12230">
        <f t="shared" si="383"/>
        <v>9242028</v>
      </c>
    </row>
    <row r="12231" spans="1:5">
      <c r="A12231">
        <v>9221029</v>
      </c>
      <c r="B12231">
        <v>9242029</v>
      </c>
      <c r="C12231" s="293">
        <v>267000000</v>
      </c>
      <c r="D12231">
        <f t="shared" si="382"/>
        <v>9221029</v>
      </c>
      <c r="E12231">
        <f t="shared" si="383"/>
        <v>9242029</v>
      </c>
    </row>
    <row r="12232" spans="1:5">
      <c r="A12232">
        <v>9220001</v>
      </c>
      <c r="B12232">
        <v>9243001</v>
      </c>
      <c r="C12232" s="293">
        <v>68100000</v>
      </c>
      <c r="D12232">
        <f t="shared" si="382"/>
        <v>9220001</v>
      </c>
      <c r="E12232">
        <f t="shared" si="383"/>
        <v>9243001</v>
      </c>
    </row>
    <row r="12233" spans="1:5">
      <c r="A12233">
        <v>9220002</v>
      </c>
      <c r="B12233">
        <v>9243002</v>
      </c>
      <c r="C12233" s="293">
        <v>67800000</v>
      </c>
      <c r="D12233">
        <f t="shared" si="382"/>
        <v>9220002</v>
      </c>
      <c r="E12233">
        <f t="shared" si="383"/>
        <v>9243002</v>
      </c>
    </row>
    <row r="12234" spans="1:5">
      <c r="A12234">
        <v>9220003</v>
      </c>
      <c r="B12234">
        <v>9243003</v>
      </c>
      <c r="C12234" s="293">
        <v>67800000</v>
      </c>
      <c r="D12234">
        <f t="shared" si="382"/>
        <v>9220003</v>
      </c>
      <c r="E12234">
        <f t="shared" si="383"/>
        <v>9243003</v>
      </c>
    </row>
    <row r="12235" spans="1:5">
      <c r="A12235">
        <v>9220004</v>
      </c>
      <c r="B12235">
        <v>9243004</v>
      </c>
      <c r="C12235" s="293">
        <v>128100000</v>
      </c>
      <c r="D12235">
        <f t="shared" si="382"/>
        <v>9220004</v>
      </c>
      <c r="E12235">
        <f t="shared" si="383"/>
        <v>9243004</v>
      </c>
    </row>
    <row r="12236" spans="1:5">
      <c r="A12236">
        <v>9220005</v>
      </c>
      <c r="B12236">
        <v>9243005</v>
      </c>
      <c r="C12236" s="293">
        <v>63900000</v>
      </c>
      <c r="D12236">
        <f t="shared" si="382"/>
        <v>9220005</v>
      </c>
      <c r="E12236">
        <f t="shared" si="383"/>
        <v>9243005</v>
      </c>
    </row>
    <row r="12237" spans="1:5">
      <c r="A12237">
        <v>9220006</v>
      </c>
      <c r="B12237">
        <v>9243006</v>
      </c>
      <c r="C12237" s="293">
        <v>62900000</v>
      </c>
      <c r="D12237">
        <f t="shared" si="382"/>
        <v>9220006</v>
      </c>
      <c r="E12237">
        <f t="shared" si="383"/>
        <v>9243006</v>
      </c>
    </row>
    <row r="12238" spans="1:5">
      <c r="A12238">
        <v>9220007</v>
      </c>
      <c r="B12238">
        <v>9243007</v>
      </c>
      <c r="C12238" s="293">
        <v>89000000</v>
      </c>
      <c r="D12238">
        <f t="shared" si="382"/>
        <v>9220007</v>
      </c>
      <c r="E12238">
        <f t="shared" si="383"/>
        <v>9243007</v>
      </c>
    </row>
    <row r="12239" spans="1:5">
      <c r="A12239">
        <v>9220008</v>
      </c>
      <c r="B12239">
        <v>9243008</v>
      </c>
      <c r="C12239" s="293">
        <v>79000000</v>
      </c>
      <c r="D12239">
        <f t="shared" si="382"/>
        <v>9220008</v>
      </c>
      <c r="E12239">
        <f t="shared" si="383"/>
        <v>9243008</v>
      </c>
    </row>
    <row r="12240" spans="1:5">
      <c r="A12240">
        <v>9220009</v>
      </c>
      <c r="B12240">
        <v>9243009</v>
      </c>
      <c r="C12240" s="293">
        <v>143500000</v>
      </c>
      <c r="D12240">
        <f t="shared" si="382"/>
        <v>9220009</v>
      </c>
      <c r="E12240">
        <f t="shared" si="383"/>
        <v>9243009</v>
      </c>
    </row>
    <row r="12241" spans="1:5">
      <c r="A12241">
        <v>9220010</v>
      </c>
      <c r="B12241">
        <v>9243010</v>
      </c>
      <c r="C12241" s="293">
        <v>66500000</v>
      </c>
      <c r="D12241">
        <f t="shared" si="382"/>
        <v>9220010</v>
      </c>
      <c r="E12241">
        <f t="shared" si="383"/>
        <v>9243010</v>
      </c>
    </row>
    <row r="12242" spans="1:5">
      <c r="A12242">
        <v>9220014</v>
      </c>
      <c r="B12242">
        <v>9243011</v>
      </c>
      <c r="C12242" s="293">
        <v>75000000</v>
      </c>
      <c r="D12242">
        <f t="shared" si="382"/>
        <v>9220014</v>
      </c>
      <c r="E12242">
        <f t="shared" si="383"/>
        <v>9243011</v>
      </c>
    </row>
    <row r="12243" spans="1:5">
      <c r="A12243">
        <v>9220015</v>
      </c>
      <c r="B12243">
        <v>9243012</v>
      </c>
      <c r="C12243" s="293">
        <v>71000000</v>
      </c>
      <c r="D12243">
        <f t="shared" si="382"/>
        <v>9220015</v>
      </c>
      <c r="E12243">
        <f t="shared" si="383"/>
        <v>9243012</v>
      </c>
    </row>
    <row r="12244" spans="1:5">
      <c r="A12244">
        <v>9220011</v>
      </c>
      <c r="B12244">
        <v>9245001</v>
      </c>
      <c r="C12244" s="293">
        <v>145600000</v>
      </c>
      <c r="D12244">
        <f t="shared" si="382"/>
        <v>9220011</v>
      </c>
      <c r="E12244">
        <f t="shared" si="383"/>
        <v>9245001</v>
      </c>
    </row>
    <row r="12245" spans="1:5">
      <c r="A12245">
        <v>9220013</v>
      </c>
      <c r="B12245">
        <v>9246001</v>
      </c>
      <c r="C12245" s="293">
        <v>145300000</v>
      </c>
      <c r="D12245">
        <f t="shared" si="382"/>
        <v>9220013</v>
      </c>
      <c r="E12245">
        <f t="shared" si="383"/>
        <v>9246001</v>
      </c>
    </row>
    <row r="12246" spans="1:5">
      <c r="A12246">
        <v>9220012</v>
      </c>
      <c r="B12246">
        <v>9247001</v>
      </c>
      <c r="C12246" s="293">
        <v>145600000</v>
      </c>
      <c r="D12246">
        <f t="shared" si="382"/>
        <v>9220012</v>
      </c>
      <c r="E12246">
        <f t="shared" si="383"/>
        <v>9247001</v>
      </c>
    </row>
    <row r="12247" spans="1:5">
      <c r="A12247">
        <v>9210001</v>
      </c>
      <c r="B12247">
        <v>9260001</v>
      </c>
      <c r="C12247" s="293">
        <v>129400000</v>
      </c>
      <c r="D12247">
        <f t="shared" si="382"/>
        <v>9210001</v>
      </c>
      <c r="E12247">
        <f t="shared" si="383"/>
        <v>9260001</v>
      </c>
    </row>
    <row r="12248" spans="1:5">
      <c r="A12248">
        <v>9210002</v>
      </c>
      <c r="B12248">
        <v>9260002</v>
      </c>
      <c r="C12248" s="293">
        <v>74900000</v>
      </c>
      <c r="D12248">
        <f t="shared" si="382"/>
        <v>9210002</v>
      </c>
      <c r="E12248">
        <f t="shared" si="383"/>
        <v>9260002</v>
      </c>
    </row>
    <row r="12249" spans="1:5">
      <c r="A12249">
        <v>9210003</v>
      </c>
      <c r="B12249">
        <v>9260003</v>
      </c>
      <c r="C12249" s="293">
        <v>185900000</v>
      </c>
      <c r="D12249">
        <f t="shared" si="382"/>
        <v>9210003</v>
      </c>
      <c r="E12249">
        <f t="shared" si="383"/>
        <v>9260003</v>
      </c>
    </row>
    <row r="12250" spans="1:5">
      <c r="A12250">
        <v>9210004</v>
      </c>
      <c r="B12250">
        <v>9260004</v>
      </c>
      <c r="C12250" s="293">
        <v>177500000</v>
      </c>
      <c r="D12250">
        <f t="shared" si="382"/>
        <v>9210004</v>
      </c>
      <c r="E12250">
        <f t="shared" si="383"/>
        <v>9260004</v>
      </c>
    </row>
    <row r="12251" spans="1:5">
      <c r="A12251">
        <v>9210007</v>
      </c>
      <c r="B12251">
        <v>9260005</v>
      </c>
      <c r="C12251" s="293">
        <v>71200000</v>
      </c>
      <c r="D12251">
        <f t="shared" si="382"/>
        <v>9210007</v>
      </c>
      <c r="E12251">
        <f t="shared" si="383"/>
        <v>9260005</v>
      </c>
    </row>
    <row r="12252" spans="1:5">
      <c r="A12252">
        <v>9210008</v>
      </c>
      <c r="B12252">
        <v>9260006</v>
      </c>
      <c r="C12252" s="293">
        <v>156900000</v>
      </c>
      <c r="D12252">
        <f t="shared" si="382"/>
        <v>9210008</v>
      </c>
      <c r="E12252">
        <f t="shared" si="383"/>
        <v>9260006</v>
      </c>
    </row>
    <row r="12253" spans="1:5">
      <c r="A12253">
        <v>9210009</v>
      </c>
      <c r="B12253">
        <v>9260007</v>
      </c>
      <c r="C12253" s="293">
        <v>222000000</v>
      </c>
      <c r="D12253">
        <f t="shared" si="382"/>
        <v>9210009</v>
      </c>
      <c r="E12253">
        <f t="shared" si="383"/>
        <v>9260007</v>
      </c>
    </row>
    <row r="12254" spans="1:5">
      <c r="A12254">
        <v>9210010</v>
      </c>
      <c r="B12254">
        <v>9260008</v>
      </c>
      <c r="C12254" s="293">
        <v>199300000</v>
      </c>
      <c r="D12254">
        <f t="shared" si="382"/>
        <v>9210010</v>
      </c>
      <c r="E12254">
        <f t="shared" si="383"/>
        <v>9260008</v>
      </c>
    </row>
    <row r="12255" spans="1:5">
      <c r="A12255">
        <v>9210011</v>
      </c>
      <c r="B12255">
        <v>9260009</v>
      </c>
      <c r="C12255" s="293">
        <v>260100000</v>
      </c>
      <c r="D12255">
        <f t="shared" si="382"/>
        <v>9210011</v>
      </c>
      <c r="E12255">
        <f t="shared" si="383"/>
        <v>9260009</v>
      </c>
    </row>
    <row r="12256" spans="1:5">
      <c r="A12256">
        <v>9210012</v>
      </c>
      <c r="B12256">
        <v>9260010</v>
      </c>
      <c r="C12256" s="293">
        <v>197500000</v>
      </c>
      <c r="D12256">
        <f t="shared" si="382"/>
        <v>9210012</v>
      </c>
      <c r="E12256">
        <f t="shared" si="383"/>
        <v>9260010</v>
      </c>
    </row>
    <row r="12257" spans="1:5">
      <c r="A12257">
        <v>9210013</v>
      </c>
      <c r="B12257">
        <v>9260011</v>
      </c>
      <c r="C12257" s="293">
        <v>97300000</v>
      </c>
      <c r="D12257">
        <f t="shared" si="382"/>
        <v>9210013</v>
      </c>
      <c r="E12257">
        <f t="shared" si="383"/>
        <v>9260011</v>
      </c>
    </row>
    <row r="12258" spans="1:5">
      <c r="A12258">
        <v>9210014</v>
      </c>
      <c r="B12258">
        <v>9260012</v>
      </c>
      <c r="C12258" s="293">
        <v>172500000</v>
      </c>
      <c r="D12258">
        <f t="shared" si="382"/>
        <v>9210014</v>
      </c>
      <c r="E12258">
        <f t="shared" si="383"/>
        <v>9260012</v>
      </c>
    </row>
    <row r="12259" spans="1:5">
      <c r="A12259">
        <v>9210015</v>
      </c>
      <c r="B12259">
        <v>9260013</v>
      </c>
      <c r="C12259" s="293">
        <v>85700000</v>
      </c>
      <c r="D12259">
        <f t="shared" si="382"/>
        <v>9210015</v>
      </c>
      <c r="E12259">
        <f t="shared" si="383"/>
        <v>9260013</v>
      </c>
    </row>
    <row r="12260" spans="1:5">
      <c r="A12260">
        <v>9210016</v>
      </c>
      <c r="B12260">
        <v>9260014</v>
      </c>
      <c r="C12260" s="293">
        <v>277000000</v>
      </c>
      <c r="D12260">
        <f t="shared" si="382"/>
        <v>9210016</v>
      </c>
      <c r="E12260">
        <f t="shared" si="383"/>
        <v>9260014</v>
      </c>
    </row>
    <row r="12261" spans="1:5">
      <c r="A12261">
        <v>9210017</v>
      </c>
      <c r="B12261">
        <v>9260015</v>
      </c>
      <c r="C12261" s="293">
        <v>277600000</v>
      </c>
      <c r="D12261">
        <f t="shared" si="382"/>
        <v>9210017</v>
      </c>
      <c r="E12261">
        <f t="shared" si="383"/>
        <v>9260015</v>
      </c>
    </row>
    <row r="12262" spans="1:5">
      <c r="A12262">
        <v>9210018</v>
      </c>
      <c r="B12262">
        <v>9260016</v>
      </c>
      <c r="C12262" s="293">
        <v>141500000</v>
      </c>
      <c r="D12262">
        <f t="shared" si="382"/>
        <v>9210018</v>
      </c>
      <c r="E12262">
        <f t="shared" si="383"/>
        <v>9260016</v>
      </c>
    </row>
    <row r="12263" spans="1:5">
      <c r="A12263">
        <v>9210019</v>
      </c>
      <c r="B12263">
        <v>9260017</v>
      </c>
      <c r="C12263" s="293">
        <v>360500000</v>
      </c>
      <c r="D12263">
        <f t="shared" si="382"/>
        <v>9210019</v>
      </c>
      <c r="E12263">
        <f t="shared" si="383"/>
        <v>9260017</v>
      </c>
    </row>
    <row r="12264" spans="1:5">
      <c r="A12264">
        <v>9210020</v>
      </c>
      <c r="B12264">
        <v>9260018</v>
      </c>
      <c r="C12264" s="293">
        <v>550000000</v>
      </c>
      <c r="D12264">
        <f t="shared" si="382"/>
        <v>9210020</v>
      </c>
      <c r="E12264">
        <f t="shared" si="383"/>
        <v>9260018</v>
      </c>
    </row>
    <row r="12265" spans="1:5">
      <c r="A12265">
        <v>9210021</v>
      </c>
      <c r="B12265">
        <v>9260019</v>
      </c>
      <c r="C12265" s="293">
        <v>221000000</v>
      </c>
      <c r="D12265">
        <f t="shared" si="382"/>
        <v>9210021</v>
      </c>
      <c r="E12265">
        <f t="shared" si="383"/>
        <v>9260019</v>
      </c>
    </row>
    <row r="12266" spans="1:5">
      <c r="A12266">
        <v>9210022</v>
      </c>
      <c r="B12266">
        <v>9260020</v>
      </c>
      <c r="C12266" s="293">
        <v>184600000</v>
      </c>
      <c r="D12266">
        <f t="shared" si="382"/>
        <v>9210022</v>
      </c>
      <c r="E12266">
        <f t="shared" si="383"/>
        <v>9260020</v>
      </c>
    </row>
    <row r="12267" spans="1:5">
      <c r="A12267">
        <v>9210023</v>
      </c>
      <c r="B12267">
        <v>9260021</v>
      </c>
      <c r="C12267" s="293">
        <v>243000000</v>
      </c>
      <c r="D12267">
        <f t="shared" si="382"/>
        <v>9210023</v>
      </c>
      <c r="E12267">
        <f t="shared" si="383"/>
        <v>9260021</v>
      </c>
    </row>
    <row r="12268" spans="1:5">
      <c r="A12268">
        <v>9211001</v>
      </c>
      <c r="B12268">
        <v>9261001</v>
      </c>
      <c r="C12268" s="293">
        <v>116500000</v>
      </c>
      <c r="D12268">
        <f t="shared" si="382"/>
        <v>9211001</v>
      </c>
      <c r="E12268">
        <f t="shared" si="383"/>
        <v>9261001</v>
      </c>
    </row>
    <row r="12269" spans="1:5">
      <c r="A12269">
        <v>9211002</v>
      </c>
      <c r="B12269">
        <v>9261002</v>
      </c>
      <c r="C12269" s="293">
        <v>145500000</v>
      </c>
      <c r="D12269">
        <f t="shared" si="382"/>
        <v>9211002</v>
      </c>
      <c r="E12269">
        <f t="shared" si="383"/>
        <v>9261002</v>
      </c>
    </row>
    <row r="12270" spans="1:5">
      <c r="A12270">
        <v>9211003</v>
      </c>
      <c r="B12270">
        <v>9261003</v>
      </c>
      <c r="C12270" s="293">
        <v>67700000</v>
      </c>
      <c r="D12270">
        <f t="shared" si="382"/>
        <v>9211003</v>
      </c>
      <c r="E12270">
        <f t="shared" si="383"/>
        <v>9261003</v>
      </c>
    </row>
    <row r="12271" spans="1:5">
      <c r="A12271">
        <v>9211005</v>
      </c>
      <c r="B12271">
        <v>9261004</v>
      </c>
      <c r="C12271" s="293">
        <v>76900000</v>
      </c>
      <c r="D12271">
        <f t="shared" si="382"/>
        <v>9211005</v>
      </c>
      <c r="E12271">
        <f t="shared" si="383"/>
        <v>9261004</v>
      </c>
    </row>
    <row r="12272" spans="1:5">
      <c r="A12272">
        <v>9211006</v>
      </c>
      <c r="B12272">
        <v>9261005</v>
      </c>
      <c r="C12272" s="293">
        <v>147600000</v>
      </c>
      <c r="D12272">
        <f t="shared" si="382"/>
        <v>9211006</v>
      </c>
      <c r="E12272">
        <f t="shared" si="383"/>
        <v>9261005</v>
      </c>
    </row>
    <row r="12273" spans="1:5">
      <c r="A12273">
        <v>9211007</v>
      </c>
      <c r="B12273">
        <v>9261006</v>
      </c>
      <c r="C12273" s="293">
        <v>156400000</v>
      </c>
      <c r="D12273">
        <f t="shared" si="382"/>
        <v>9211007</v>
      </c>
      <c r="E12273">
        <f t="shared" si="383"/>
        <v>9261006</v>
      </c>
    </row>
    <row r="12274" spans="1:5">
      <c r="A12274">
        <v>9211008</v>
      </c>
      <c r="B12274">
        <v>9261007</v>
      </c>
      <c r="C12274" s="293">
        <v>155400000</v>
      </c>
      <c r="D12274">
        <f t="shared" si="382"/>
        <v>9211008</v>
      </c>
      <c r="E12274">
        <f t="shared" si="383"/>
        <v>9261007</v>
      </c>
    </row>
    <row r="12275" spans="1:5">
      <c r="A12275">
        <v>9211009</v>
      </c>
      <c r="B12275">
        <v>9261008</v>
      </c>
      <c r="C12275" s="293">
        <v>214500000</v>
      </c>
      <c r="D12275">
        <f t="shared" si="382"/>
        <v>9211009</v>
      </c>
      <c r="E12275">
        <f t="shared" si="383"/>
        <v>9261008</v>
      </c>
    </row>
    <row r="12276" spans="1:5">
      <c r="A12276">
        <v>9211010</v>
      </c>
      <c r="B12276">
        <v>9261009</v>
      </c>
      <c r="C12276" s="293">
        <v>156500000</v>
      </c>
      <c r="D12276">
        <f t="shared" si="382"/>
        <v>9211010</v>
      </c>
      <c r="E12276">
        <f t="shared" si="383"/>
        <v>9261009</v>
      </c>
    </row>
    <row r="12277" spans="1:5">
      <c r="A12277">
        <v>9211011</v>
      </c>
      <c r="B12277">
        <v>9261010</v>
      </c>
      <c r="C12277" s="293">
        <v>67000000</v>
      </c>
      <c r="D12277">
        <f t="shared" si="382"/>
        <v>9211011</v>
      </c>
      <c r="E12277">
        <f t="shared" si="383"/>
        <v>9261010</v>
      </c>
    </row>
    <row r="12278" spans="1:5">
      <c r="A12278">
        <v>9211012</v>
      </c>
      <c r="B12278">
        <v>9261011</v>
      </c>
      <c r="C12278" s="293">
        <v>152900000</v>
      </c>
      <c r="D12278">
        <f t="shared" si="382"/>
        <v>9211012</v>
      </c>
      <c r="E12278">
        <f t="shared" si="383"/>
        <v>9261011</v>
      </c>
    </row>
    <row r="12279" spans="1:5">
      <c r="A12279">
        <v>9211013</v>
      </c>
      <c r="B12279">
        <v>9261012</v>
      </c>
      <c r="C12279" s="293">
        <v>128100000</v>
      </c>
      <c r="D12279">
        <f t="shared" si="382"/>
        <v>9211013</v>
      </c>
      <c r="E12279">
        <f t="shared" si="383"/>
        <v>9261012</v>
      </c>
    </row>
    <row r="12280" spans="1:5">
      <c r="A12280">
        <v>9211014</v>
      </c>
      <c r="B12280">
        <v>9261013</v>
      </c>
      <c r="C12280" s="293">
        <v>227600000</v>
      </c>
      <c r="D12280">
        <f t="shared" si="382"/>
        <v>9211014</v>
      </c>
      <c r="E12280">
        <f t="shared" si="383"/>
        <v>9261013</v>
      </c>
    </row>
    <row r="12281" spans="1:5">
      <c r="A12281">
        <v>9211015</v>
      </c>
      <c r="B12281">
        <v>9261014</v>
      </c>
      <c r="C12281" s="293">
        <v>82000000</v>
      </c>
      <c r="D12281">
        <f t="shared" si="382"/>
        <v>9211015</v>
      </c>
      <c r="E12281">
        <f t="shared" si="383"/>
        <v>9261014</v>
      </c>
    </row>
    <row r="12282" spans="1:5">
      <c r="A12282">
        <v>9211016</v>
      </c>
      <c r="B12282">
        <v>9261015</v>
      </c>
      <c r="C12282" s="293">
        <v>118900000</v>
      </c>
      <c r="D12282">
        <f t="shared" si="382"/>
        <v>9211016</v>
      </c>
      <c r="E12282">
        <f t="shared" si="383"/>
        <v>9261015</v>
      </c>
    </row>
    <row r="12283" spans="1:5">
      <c r="A12283">
        <v>9211017</v>
      </c>
      <c r="B12283">
        <v>9261016</v>
      </c>
      <c r="C12283" s="293">
        <v>93200000</v>
      </c>
      <c r="D12283">
        <f t="shared" si="382"/>
        <v>9211017</v>
      </c>
      <c r="E12283">
        <f t="shared" si="383"/>
        <v>9261016</v>
      </c>
    </row>
    <row r="12284" spans="1:5">
      <c r="A12284">
        <v>9211018</v>
      </c>
      <c r="B12284">
        <v>9261017</v>
      </c>
      <c r="C12284" s="293">
        <v>179200000</v>
      </c>
      <c r="D12284">
        <f t="shared" si="382"/>
        <v>9211018</v>
      </c>
      <c r="E12284">
        <f t="shared" si="383"/>
        <v>9261017</v>
      </c>
    </row>
    <row r="12285" spans="1:5">
      <c r="A12285">
        <v>9211019</v>
      </c>
      <c r="B12285">
        <v>9261018</v>
      </c>
      <c r="C12285" s="293">
        <v>116000000</v>
      </c>
      <c r="D12285">
        <f t="shared" si="382"/>
        <v>9211019</v>
      </c>
      <c r="E12285">
        <f t="shared" si="383"/>
        <v>9261018</v>
      </c>
    </row>
    <row r="12286" spans="1:5">
      <c r="A12286">
        <v>9211020</v>
      </c>
      <c r="B12286">
        <v>9261019</v>
      </c>
      <c r="C12286" s="293">
        <v>161100000</v>
      </c>
      <c r="D12286">
        <f t="shared" si="382"/>
        <v>9211020</v>
      </c>
      <c r="E12286">
        <f t="shared" si="383"/>
        <v>9261019</v>
      </c>
    </row>
    <row r="12287" spans="1:5">
      <c r="A12287">
        <v>9211021</v>
      </c>
      <c r="B12287">
        <v>9261020</v>
      </c>
      <c r="C12287" s="293">
        <v>180000000</v>
      </c>
      <c r="D12287">
        <f t="shared" si="382"/>
        <v>9211021</v>
      </c>
      <c r="E12287">
        <f t="shared" si="383"/>
        <v>9261020</v>
      </c>
    </row>
    <row r="12288" spans="1:5">
      <c r="A12288">
        <v>9211022</v>
      </c>
      <c r="B12288">
        <v>9261021</v>
      </c>
      <c r="C12288" s="293">
        <v>112000000</v>
      </c>
      <c r="D12288">
        <f t="shared" si="382"/>
        <v>9211022</v>
      </c>
      <c r="E12288">
        <f t="shared" si="383"/>
        <v>9261021</v>
      </c>
    </row>
    <row r="12289" spans="1:5">
      <c r="A12289">
        <v>9211023</v>
      </c>
      <c r="B12289">
        <v>9261022</v>
      </c>
      <c r="C12289" s="293">
        <v>199700000</v>
      </c>
      <c r="D12289">
        <f t="shared" si="382"/>
        <v>9211023</v>
      </c>
      <c r="E12289">
        <f t="shared" si="383"/>
        <v>9261022</v>
      </c>
    </row>
    <row r="12290" spans="1:5">
      <c r="A12290">
        <v>9211024</v>
      </c>
      <c r="B12290">
        <v>9261023</v>
      </c>
      <c r="C12290" s="293">
        <v>213000000</v>
      </c>
      <c r="D12290">
        <f t="shared" si="382"/>
        <v>9211024</v>
      </c>
      <c r="E12290">
        <f t="shared" si="383"/>
        <v>9261023</v>
      </c>
    </row>
    <row r="12291" spans="1:5">
      <c r="A12291">
        <v>9211025</v>
      </c>
      <c r="B12291">
        <v>9261024</v>
      </c>
      <c r="C12291" s="293">
        <v>227000000</v>
      </c>
      <c r="D12291">
        <f t="shared" ref="D12291:D12354" si="384">+A12291*1</f>
        <v>9211025</v>
      </c>
      <c r="E12291">
        <f t="shared" ref="E12291:E12354" si="385">+B12291*1</f>
        <v>9261024</v>
      </c>
    </row>
    <row r="12292" spans="1:5">
      <c r="A12292">
        <v>9211026</v>
      </c>
      <c r="B12292">
        <v>9261025</v>
      </c>
      <c r="C12292" s="293">
        <v>533000000</v>
      </c>
      <c r="D12292">
        <f t="shared" si="384"/>
        <v>9211026</v>
      </c>
      <c r="E12292">
        <f t="shared" si="385"/>
        <v>9261025</v>
      </c>
    </row>
    <row r="12293" spans="1:5">
      <c r="A12293">
        <v>9211027</v>
      </c>
      <c r="B12293">
        <v>9261026</v>
      </c>
      <c r="C12293" s="293">
        <v>548000000</v>
      </c>
      <c r="D12293">
        <f t="shared" si="384"/>
        <v>9211027</v>
      </c>
      <c r="E12293">
        <f t="shared" si="385"/>
        <v>9261026</v>
      </c>
    </row>
    <row r="12294" spans="1:5">
      <c r="A12294">
        <v>9211028</v>
      </c>
      <c r="B12294">
        <v>9261027</v>
      </c>
      <c r="C12294" s="293">
        <v>141000000</v>
      </c>
      <c r="D12294">
        <f t="shared" si="384"/>
        <v>9211028</v>
      </c>
      <c r="E12294">
        <f t="shared" si="385"/>
        <v>9261027</v>
      </c>
    </row>
    <row r="12295" spans="1:5">
      <c r="A12295">
        <v>9211029</v>
      </c>
      <c r="B12295">
        <v>9261028</v>
      </c>
      <c r="C12295" s="293">
        <v>325000000</v>
      </c>
      <c r="D12295">
        <f t="shared" si="384"/>
        <v>9211029</v>
      </c>
      <c r="E12295">
        <f t="shared" si="385"/>
        <v>9261028</v>
      </c>
    </row>
    <row r="12296" spans="1:5">
      <c r="A12296">
        <v>9211030</v>
      </c>
      <c r="B12296">
        <v>9261029</v>
      </c>
      <c r="C12296" s="293">
        <v>202100000</v>
      </c>
      <c r="D12296">
        <f t="shared" si="384"/>
        <v>9211030</v>
      </c>
      <c r="E12296">
        <f t="shared" si="385"/>
        <v>9261029</v>
      </c>
    </row>
    <row r="12297" spans="1:5">
      <c r="A12297">
        <v>9211031</v>
      </c>
      <c r="B12297">
        <v>9261030</v>
      </c>
      <c r="C12297" s="293">
        <v>116000000</v>
      </c>
      <c r="D12297">
        <f t="shared" si="384"/>
        <v>9211031</v>
      </c>
      <c r="E12297">
        <f t="shared" si="385"/>
        <v>9261030</v>
      </c>
    </row>
    <row r="12298" spans="1:5">
      <c r="A12298">
        <v>9211032</v>
      </c>
      <c r="B12298">
        <v>9261031</v>
      </c>
      <c r="C12298" s="293">
        <v>203900000</v>
      </c>
      <c r="D12298">
        <f t="shared" si="384"/>
        <v>9211032</v>
      </c>
      <c r="E12298">
        <f t="shared" si="385"/>
        <v>9261031</v>
      </c>
    </row>
    <row r="12299" spans="1:5">
      <c r="A12299">
        <v>9211033</v>
      </c>
      <c r="B12299">
        <v>9261032</v>
      </c>
      <c r="C12299" s="293">
        <v>320000000</v>
      </c>
      <c r="D12299">
        <f t="shared" si="384"/>
        <v>9211033</v>
      </c>
      <c r="E12299">
        <f t="shared" si="385"/>
        <v>9261032</v>
      </c>
    </row>
    <row r="12300" spans="1:5">
      <c r="A12300">
        <v>9211034</v>
      </c>
      <c r="B12300">
        <v>9261033</v>
      </c>
      <c r="C12300" s="293">
        <v>148000000</v>
      </c>
      <c r="D12300">
        <f t="shared" si="384"/>
        <v>9211034</v>
      </c>
      <c r="E12300">
        <f t="shared" si="385"/>
        <v>9261033</v>
      </c>
    </row>
    <row r="12301" spans="1:5">
      <c r="A12301">
        <v>9211035</v>
      </c>
      <c r="B12301">
        <v>9261034</v>
      </c>
      <c r="C12301" s="293">
        <v>213000000</v>
      </c>
      <c r="D12301">
        <f t="shared" si="384"/>
        <v>9211035</v>
      </c>
      <c r="E12301">
        <f t="shared" si="385"/>
        <v>9261034</v>
      </c>
    </row>
    <row r="12302" spans="1:5">
      <c r="A12302">
        <v>9211036</v>
      </c>
      <c r="B12302">
        <v>9261035</v>
      </c>
      <c r="C12302" s="293">
        <v>128900000</v>
      </c>
      <c r="D12302">
        <f t="shared" si="384"/>
        <v>9211036</v>
      </c>
      <c r="E12302">
        <f t="shared" si="385"/>
        <v>9261035</v>
      </c>
    </row>
    <row r="12303" spans="1:5">
      <c r="A12303">
        <v>9211037</v>
      </c>
      <c r="B12303">
        <v>9261036</v>
      </c>
      <c r="C12303" s="293">
        <v>175000000</v>
      </c>
      <c r="D12303">
        <f t="shared" si="384"/>
        <v>9211037</v>
      </c>
      <c r="E12303">
        <f t="shared" si="385"/>
        <v>9261036</v>
      </c>
    </row>
    <row r="12304" spans="1:5">
      <c r="A12304">
        <v>9211038</v>
      </c>
      <c r="B12304">
        <v>9261037</v>
      </c>
      <c r="C12304" s="293">
        <v>405000000</v>
      </c>
      <c r="D12304">
        <f t="shared" si="384"/>
        <v>9211038</v>
      </c>
      <c r="E12304">
        <f t="shared" si="385"/>
        <v>9261037</v>
      </c>
    </row>
    <row r="12305" spans="1:5">
      <c r="A12305">
        <v>9211039</v>
      </c>
      <c r="B12305">
        <v>9261038</v>
      </c>
      <c r="C12305" s="293">
        <v>330000000</v>
      </c>
      <c r="D12305">
        <f t="shared" si="384"/>
        <v>9211039</v>
      </c>
      <c r="E12305">
        <f t="shared" si="385"/>
        <v>9261038</v>
      </c>
    </row>
    <row r="12306" spans="1:5">
      <c r="A12306">
        <v>9211040</v>
      </c>
      <c r="B12306">
        <v>9261039</v>
      </c>
      <c r="C12306" s="293">
        <v>343000000</v>
      </c>
      <c r="D12306">
        <f t="shared" si="384"/>
        <v>9211040</v>
      </c>
      <c r="E12306">
        <f t="shared" si="385"/>
        <v>9261039</v>
      </c>
    </row>
    <row r="12307" spans="1:5">
      <c r="A12307">
        <v>9211041</v>
      </c>
      <c r="B12307">
        <v>9261040</v>
      </c>
      <c r="C12307" s="293">
        <v>213000000</v>
      </c>
      <c r="D12307">
        <f t="shared" si="384"/>
        <v>9211041</v>
      </c>
      <c r="E12307">
        <f t="shared" si="385"/>
        <v>9261040</v>
      </c>
    </row>
    <row r="12308" spans="1:5">
      <c r="A12308">
        <v>9211042</v>
      </c>
      <c r="B12308">
        <v>9261041</v>
      </c>
      <c r="C12308" s="293">
        <v>286000000</v>
      </c>
      <c r="D12308">
        <f t="shared" si="384"/>
        <v>9211042</v>
      </c>
      <c r="E12308">
        <f t="shared" si="385"/>
        <v>9261041</v>
      </c>
    </row>
    <row r="12309" spans="1:5">
      <c r="A12309">
        <v>9211043</v>
      </c>
      <c r="B12309">
        <v>9261042</v>
      </c>
      <c r="C12309" s="293">
        <v>333000000</v>
      </c>
      <c r="D12309">
        <f t="shared" si="384"/>
        <v>9211043</v>
      </c>
      <c r="E12309">
        <f t="shared" si="385"/>
        <v>9261042</v>
      </c>
    </row>
    <row r="12310" spans="1:5">
      <c r="A12310">
        <v>9211044</v>
      </c>
      <c r="B12310">
        <v>9261043</v>
      </c>
      <c r="C12310" s="293">
        <v>539000000</v>
      </c>
      <c r="D12310">
        <f t="shared" si="384"/>
        <v>9211044</v>
      </c>
      <c r="E12310">
        <f t="shared" si="385"/>
        <v>9261043</v>
      </c>
    </row>
    <row r="12311" spans="1:5">
      <c r="A12311">
        <v>9211045</v>
      </c>
      <c r="B12311">
        <v>9261044</v>
      </c>
      <c r="C12311" s="293">
        <v>285000000</v>
      </c>
      <c r="D12311">
        <f t="shared" si="384"/>
        <v>9211045</v>
      </c>
      <c r="E12311">
        <f t="shared" si="385"/>
        <v>9261044</v>
      </c>
    </row>
    <row r="12312" spans="1:5">
      <c r="A12312">
        <v>9211046</v>
      </c>
      <c r="B12312">
        <v>9261045</v>
      </c>
      <c r="C12312" s="293">
        <v>356000000</v>
      </c>
      <c r="D12312">
        <f t="shared" si="384"/>
        <v>9211046</v>
      </c>
      <c r="E12312">
        <f t="shared" si="385"/>
        <v>9261045</v>
      </c>
    </row>
    <row r="12313" spans="1:5">
      <c r="A12313">
        <v>9211047</v>
      </c>
      <c r="B12313">
        <v>9261046</v>
      </c>
      <c r="C12313" s="293">
        <v>520000000</v>
      </c>
      <c r="D12313">
        <f t="shared" si="384"/>
        <v>9211047</v>
      </c>
      <c r="E12313">
        <f t="shared" si="385"/>
        <v>9261046</v>
      </c>
    </row>
    <row r="12314" spans="1:5">
      <c r="A12314">
        <v>9211048</v>
      </c>
      <c r="B12314">
        <v>9261047</v>
      </c>
      <c r="C12314" s="293">
        <v>366000000</v>
      </c>
      <c r="D12314">
        <f t="shared" si="384"/>
        <v>9211048</v>
      </c>
      <c r="E12314">
        <f t="shared" si="385"/>
        <v>9261047</v>
      </c>
    </row>
    <row r="12315" spans="1:5">
      <c r="A12315">
        <v>9211049</v>
      </c>
      <c r="B12315">
        <v>9261048</v>
      </c>
      <c r="C12315" s="293">
        <v>250000000</v>
      </c>
      <c r="D12315">
        <f t="shared" si="384"/>
        <v>9211049</v>
      </c>
      <c r="E12315">
        <f t="shared" si="385"/>
        <v>9261048</v>
      </c>
    </row>
    <row r="12316" spans="1:5">
      <c r="A12316">
        <v>9204001</v>
      </c>
      <c r="B12316">
        <v>9262001</v>
      </c>
      <c r="C12316" s="293">
        <v>73600000</v>
      </c>
      <c r="D12316">
        <f t="shared" si="384"/>
        <v>9204001</v>
      </c>
      <c r="E12316">
        <f t="shared" si="385"/>
        <v>9262001</v>
      </c>
    </row>
    <row r="12317" spans="1:5">
      <c r="A12317">
        <v>9204002</v>
      </c>
      <c r="B12317">
        <v>9262002</v>
      </c>
      <c r="C12317" s="293">
        <v>126200000</v>
      </c>
      <c r="D12317">
        <f t="shared" si="384"/>
        <v>9204002</v>
      </c>
      <c r="E12317">
        <f t="shared" si="385"/>
        <v>9262002</v>
      </c>
    </row>
    <row r="12318" spans="1:5">
      <c r="A12318">
        <v>9204004</v>
      </c>
      <c r="B12318">
        <v>9262003</v>
      </c>
      <c r="C12318" s="293">
        <v>173900000</v>
      </c>
      <c r="D12318">
        <f t="shared" si="384"/>
        <v>9204004</v>
      </c>
      <c r="E12318">
        <f t="shared" si="385"/>
        <v>9262003</v>
      </c>
    </row>
    <row r="12319" spans="1:5">
      <c r="A12319">
        <v>9204005</v>
      </c>
      <c r="B12319">
        <v>9262004</v>
      </c>
      <c r="C12319" s="293">
        <v>156200000</v>
      </c>
      <c r="D12319">
        <f t="shared" si="384"/>
        <v>9204005</v>
      </c>
      <c r="E12319">
        <f t="shared" si="385"/>
        <v>9262004</v>
      </c>
    </row>
    <row r="12320" spans="1:5">
      <c r="A12320">
        <v>9204006</v>
      </c>
      <c r="B12320">
        <v>9262005</v>
      </c>
      <c r="C12320" s="293">
        <v>172200000</v>
      </c>
      <c r="D12320">
        <f t="shared" si="384"/>
        <v>9204006</v>
      </c>
      <c r="E12320">
        <f t="shared" si="385"/>
        <v>9262005</v>
      </c>
    </row>
    <row r="12321" spans="1:5">
      <c r="A12321">
        <v>9204008</v>
      </c>
      <c r="B12321">
        <v>9262006</v>
      </c>
      <c r="C12321" s="293">
        <v>169100000</v>
      </c>
      <c r="D12321">
        <f t="shared" si="384"/>
        <v>9204008</v>
      </c>
      <c r="E12321">
        <f t="shared" si="385"/>
        <v>9262006</v>
      </c>
    </row>
    <row r="12322" spans="1:5">
      <c r="A12322">
        <v>9204009</v>
      </c>
      <c r="B12322">
        <v>9262007</v>
      </c>
      <c r="C12322" s="293">
        <v>89000000</v>
      </c>
      <c r="D12322">
        <f t="shared" si="384"/>
        <v>9204009</v>
      </c>
      <c r="E12322">
        <f t="shared" si="385"/>
        <v>9262007</v>
      </c>
    </row>
    <row r="12323" spans="1:5">
      <c r="A12323">
        <v>9204010</v>
      </c>
      <c r="B12323">
        <v>9262008</v>
      </c>
      <c r="C12323" s="293">
        <v>73900000</v>
      </c>
      <c r="D12323">
        <f t="shared" si="384"/>
        <v>9204010</v>
      </c>
      <c r="E12323">
        <f t="shared" si="385"/>
        <v>9262008</v>
      </c>
    </row>
    <row r="12324" spans="1:5">
      <c r="A12324">
        <v>9204012</v>
      </c>
      <c r="B12324">
        <v>9262009</v>
      </c>
      <c r="C12324" s="293">
        <v>183800000</v>
      </c>
      <c r="D12324">
        <f t="shared" si="384"/>
        <v>9204012</v>
      </c>
      <c r="E12324">
        <f t="shared" si="385"/>
        <v>9262009</v>
      </c>
    </row>
    <row r="12325" spans="1:5">
      <c r="A12325">
        <v>9204013</v>
      </c>
      <c r="B12325">
        <v>9262010</v>
      </c>
      <c r="C12325" s="293">
        <v>250600000</v>
      </c>
      <c r="D12325">
        <f t="shared" si="384"/>
        <v>9204013</v>
      </c>
      <c r="E12325">
        <f t="shared" si="385"/>
        <v>9262010</v>
      </c>
    </row>
    <row r="12326" spans="1:5">
      <c r="A12326">
        <v>9204014</v>
      </c>
      <c r="B12326">
        <v>9262011</v>
      </c>
      <c r="C12326" s="293">
        <v>177500000</v>
      </c>
      <c r="D12326">
        <f t="shared" si="384"/>
        <v>9204014</v>
      </c>
      <c r="E12326">
        <f t="shared" si="385"/>
        <v>9262011</v>
      </c>
    </row>
    <row r="12327" spans="1:5">
      <c r="A12327">
        <v>9204016</v>
      </c>
      <c r="B12327">
        <v>9262012</v>
      </c>
      <c r="C12327" s="293">
        <v>193100000</v>
      </c>
      <c r="D12327">
        <f t="shared" si="384"/>
        <v>9204016</v>
      </c>
      <c r="E12327">
        <f t="shared" si="385"/>
        <v>9262012</v>
      </c>
    </row>
    <row r="12328" spans="1:5">
      <c r="A12328">
        <v>9204018</v>
      </c>
      <c r="B12328">
        <v>9262013</v>
      </c>
      <c r="C12328" s="293">
        <v>179100000</v>
      </c>
      <c r="D12328">
        <f t="shared" si="384"/>
        <v>9204018</v>
      </c>
      <c r="E12328">
        <f t="shared" si="385"/>
        <v>9262013</v>
      </c>
    </row>
    <row r="12329" spans="1:5">
      <c r="A12329">
        <v>9204019</v>
      </c>
      <c r="B12329">
        <v>9262014</v>
      </c>
      <c r="C12329" s="293">
        <v>66300000</v>
      </c>
      <c r="D12329">
        <f t="shared" si="384"/>
        <v>9204019</v>
      </c>
      <c r="E12329">
        <f t="shared" si="385"/>
        <v>9262014</v>
      </c>
    </row>
    <row r="12330" spans="1:5">
      <c r="A12330">
        <v>9204020</v>
      </c>
      <c r="B12330">
        <v>9262015</v>
      </c>
      <c r="C12330" s="293">
        <v>139400000</v>
      </c>
      <c r="D12330">
        <f t="shared" si="384"/>
        <v>9204020</v>
      </c>
      <c r="E12330">
        <f t="shared" si="385"/>
        <v>9262015</v>
      </c>
    </row>
    <row r="12331" spans="1:5">
      <c r="A12331">
        <v>9204021</v>
      </c>
      <c r="B12331">
        <v>9262016</v>
      </c>
      <c r="C12331" s="293">
        <v>96200000</v>
      </c>
      <c r="D12331">
        <f t="shared" si="384"/>
        <v>9204021</v>
      </c>
      <c r="E12331">
        <f t="shared" si="385"/>
        <v>9262016</v>
      </c>
    </row>
    <row r="12332" spans="1:5">
      <c r="A12332">
        <v>9204022</v>
      </c>
      <c r="B12332">
        <v>9262017</v>
      </c>
      <c r="C12332" s="293">
        <v>197100000</v>
      </c>
      <c r="D12332">
        <f t="shared" si="384"/>
        <v>9204022</v>
      </c>
      <c r="E12332">
        <f t="shared" si="385"/>
        <v>9262017</v>
      </c>
    </row>
    <row r="12333" spans="1:5">
      <c r="A12333">
        <v>9204023</v>
      </c>
      <c r="B12333">
        <v>9262018</v>
      </c>
      <c r="C12333" s="293">
        <v>129500000</v>
      </c>
      <c r="D12333">
        <f t="shared" si="384"/>
        <v>9204023</v>
      </c>
      <c r="E12333">
        <f t="shared" si="385"/>
        <v>9262018</v>
      </c>
    </row>
    <row r="12334" spans="1:5">
      <c r="A12334">
        <v>9204024</v>
      </c>
      <c r="B12334">
        <v>9262019</v>
      </c>
      <c r="C12334" s="293">
        <v>230600000</v>
      </c>
      <c r="D12334">
        <f t="shared" si="384"/>
        <v>9204024</v>
      </c>
      <c r="E12334">
        <f t="shared" si="385"/>
        <v>9262019</v>
      </c>
    </row>
    <row r="12335" spans="1:5">
      <c r="A12335">
        <v>9204025</v>
      </c>
      <c r="B12335">
        <v>9262020</v>
      </c>
      <c r="C12335" s="293">
        <v>123000000</v>
      </c>
      <c r="D12335">
        <f t="shared" si="384"/>
        <v>9204025</v>
      </c>
      <c r="E12335">
        <f t="shared" si="385"/>
        <v>9262020</v>
      </c>
    </row>
    <row r="12336" spans="1:5">
      <c r="A12336">
        <v>9204026</v>
      </c>
      <c r="B12336">
        <v>9262021</v>
      </c>
      <c r="C12336" s="293">
        <v>214100000</v>
      </c>
      <c r="D12336">
        <f t="shared" si="384"/>
        <v>9204026</v>
      </c>
      <c r="E12336">
        <f t="shared" si="385"/>
        <v>9262021</v>
      </c>
    </row>
    <row r="12337" spans="1:5">
      <c r="A12337">
        <v>9204027</v>
      </c>
      <c r="B12337">
        <v>9262022</v>
      </c>
      <c r="C12337" s="293">
        <v>335000000</v>
      </c>
      <c r="D12337">
        <f t="shared" si="384"/>
        <v>9204027</v>
      </c>
      <c r="E12337">
        <f t="shared" si="385"/>
        <v>9262022</v>
      </c>
    </row>
    <row r="12338" spans="1:5">
      <c r="A12338">
        <v>9204028</v>
      </c>
      <c r="B12338">
        <v>9262023</v>
      </c>
      <c r="C12338" s="293">
        <v>133900000</v>
      </c>
      <c r="D12338">
        <f t="shared" si="384"/>
        <v>9204028</v>
      </c>
      <c r="E12338">
        <f t="shared" si="385"/>
        <v>9262023</v>
      </c>
    </row>
    <row r="12339" spans="1:5">
      <c r="A12339">
        <v>9204029</v>
      </c>
      <c r="B12339">
        <v>9262024</v>
      </c>
      <c r="C12339" s="293">
        <v>230600000</v>
      </c>
      <c r="D12339">
        <f t="shared" si="384"/>
        <v>9204029</v>
      </c>
      <c r="E12339">
        <f t="shared" si="385"/>
        <v>9262024</v>
      </c>
    </row>
    <row r="12340" spans="1:5">
      <c r="A12340">
        <v>9204030</v>
      </c>
      <c r="B12340">
        <v>9262025</v>
      </c>
      <c r="C12340" s="293">
        <v>193600000</v>
      </c>
      <c r="D12340">
        <f t="shared" si="384"/>
        <v>9204030</v>
      </c>
      <c r="E12340">
        <f t="shared" si="385"/>
        <v>9262025</v>
      </c>
    </row>
    <row r="12341" spans="1:5">
      <c r="A12341">
        <v>9204031</v>
      </c>
      <c r="B12341">
        <v>9262026</v>
      </c>
      <c r="C12341" s="293">
        <v>336000000</v>
      </c>
      <c r="D12341">
        <f t="shared" si="384"/>
        <v>9204031</v>
      </c>
      <c r="E12341">
        <f t="shared" si="385"/>
        <v>9262026</v>
      </c>
    </row>
    <row r="12342" spans="1:5">
      <c r="A12342">
        <v>9204032</v>
      </c>
      <c r="B12342">
        <v>9262027</v>
      </c>
      <c r="C12342" s="293">
        <v>524300000</v>
      </c>
      <c r="D12342">
        <f t="shared" si="384"/>
        <v>9204032</v>
      </c>
      <c r="E12342">
        <f t="shared" si="385"/>
        <v>9262027</v>
      </c>
    </row>
    <row r="12343" spans="1:5">
      <c r="A12343">
        <v>9212001</v>
      </c>
      <c r="B12343">
        <v>9263001</v>
      </c>
      <c r="C12343" s="293">
        <v>89700000</v>
      </c>
      <c r="D12343">
        <f t="shared" si="384"/>
        <v>9212001</v>
      </c>
      <c r="E12343">
        <f t="shared" si="385"/>
        <v>9263001</v>
      </c>
    </row>
    <row r="12344" spans="1:5">
      <c r="A12344">
        <v>9212002</v>
      </c>
      <c r="B12344">
        <v>9263002</v>
      </c>
      <c r="C12344" s="293">
        <v>128100000</v>
      </c>
      <c r="D12344">
        <f t="shared" si="384"/>
        <v>9212002</v>
      </c>
      <c r="E12344">
        <f t="shared" si="385"/>
        <v>9263002</v>
      </c>
    </row>
    <row r="12345" spans="1:5">
      <c r="A12345">
        <v>9212003</v>
      </c>
      <c r="B12345">
        <v>9263003</v>
      </c>
      <c r="C12345" s="293">
        <v>66800000</v>
      </c>
      <c r="D12345">
        <f t="shared" si="384"/>
        <v>9212003</v>
      </c>
      <c r="E12345">
        <f t="shared" si="385"/>
        <v>9263003</v>
      </c>
    </row>
    <row r="12346" spans="1:5">
      <c r="A12346">
        <v>9212004</v>
      </c>
      <c r="B12346">
        <v>9263004</v>
      </c>
      <c r="C12346" s="293">
        <v>74100000</v>
      </c>
      <c r="D12346">
        <f t="shared" si="384"/>
        <v>9212004</v>
      </c>
      <c r="E12346">
        <f t="shared" si="385"/>
        <v>9263004</v>
      </c>
    </row>
    <row r="12347" spans="1:5">
      <c r="A12347">
        <v>9212006</v>
      </c>
      <c r="B12347">
        <v>9263005</v>
      </c>
      <c r="C12347" s="293">
        <v>74800000</v>
      </c>
      <c r="D12347">
        <f t="shared" si="384"/>
        <v>9212006</v>
      </c>
      <c r="E12347">
        <f t="shared" si="385"/>
        <v>9263005</v>
      </c>
    </row>
    <row r="12348" spans="1:5">
      <c r="A12348">
        <v>9212011</v>
      </c>
      <c r="B12348">
        <v>9263006</v>
      </c>
      <c r="C12348" s="293">
        <v>158400000</v>
      </c>
      <c r="D12348">
        <f t="shared" si="384"/>
        <v>9212011</v>
      </c>
      <c r="E12348">
        <f t="shared" si="385"/>
        <v>9263006</v>
      </c>
    </row>
    <row r="12349" spans="1:5">
      <c r="A12349">
        <v>9212014</v>
      </c>
      <c r="B12349">
        <v>9263007</v>
      </c>
      <c r="C12349" s="293">
        <v>181600000</v>
      </c>
      <c r="D12349">
        <f t="shared" si="384"/>
        <v>9212014</v>
      </c>
      <c r="E12349">
        <f t="shared" si="385"/>
        <v>9263007</v>
      </c>
    </row>
    <row r="12350" spans="1:5">
      <c r="A12350">
        <v>9212015</v>
      </c>
      <c r="B12350">
        <v>9263008</v>
      </c>
      <c r="C12350" s="293">
        <v>180500000</v>
      </c>
      <c r="D12350">
        <f t="shared" si="384"/>
        <v>9212015</v>
      </c>
      <c r="E12350">
        <f t="shared" si="385"/>
        <v>9263008</v>
      </c>
    </row>
    <row r="12351" spans="1:5">
      <c r="A12351">
        <v>9212016</v>
      </c>
      <c r="B12351">
        <v>9263009</v>
      </c>
      <c r="C12351" s="293">
        <v>175500000</v>
      </c>
      <c r="D12351">
        <f t="shared" si="384"/>
        <v>9212016</v>
      </c>
      <c r="E12351">
        <f t="shared" si="385"/>
        <v>9263009</v>
      </c>
    </row>
    <row r="12352" spans="1:5">
      <c r="A12352">
        <v>9212021</v>
      </c>
      <c r="B12352">
        <v>9263010</v>
      </c>
      <c r="C12352" s="293">
        <v>101700000</v>
      </c>
      <c r="D12352">
        <f t="shared" si="384"/>
        <v>9212021</v>
      </c>
      <c r="E12352">
        <f t="shared" si="385"/>
        <v>9263010</v>
      </c>
    </row>
    <row r="12353" spans="1:5">
      <c r="A12353">
        <v>9212025</v>
      </c>
      <c r="B12353">
        <v>9263011</v>
      </c>
      <c r="C12353" s="293">
        <v>124000000</v>
      </c>
      <c r="D12353">
        <f t="shared" si="384"/>
        <v>9212025</v>
      </c>
      <c r="E12353">
        <f t="shared" si="385"/>
        <v>9263011</v>
      </c>
    </row>
    <row r="12354" spans="1:5">
      <c r="A12354">
        <v>9212026</v>
      </c>
      <c r="B12354">
        <v>9263012</v>
      </c>
      <c r="C12354" s="293">
        <v>135900000</v>
      </c>
      <c r="D12354">
        <f t="shared" si="384"/>
        <v>9212026</v>
      </c>
      <c r="E12354">
        <f t="shared" si="385"/>
        <v>9263012</v>
      </c>
    </row>
    <row r="12355" spans="1:5">
      <c r="A12355">
        <v>9212027</v>
      </c>
      <c r="B12355">
        <v>9263013</v>
      </c>
      <c r="C12355" s="293">
        <v>135900000</v>
      </c>
      <c r="D12355">
        <f t="shared" ref="D12355:D12418" si="386">+A12355*1</f>
        <v>9212027</v>
      </c>
      <c r="E12355">
        <f t="shared" ref="E12355:E12418" si="387">+B12355*1</f>
        <v>9263013</v>
      </c>
    </row>
    <row r="12356" spans="1:5">
      <c r="A12356">
        <v>9212028</v>
      </c>
      <c r="B12356">
        <v>9263014</v>
      </c>
      <c r="C12356" s="293">
        <v>199000000</v>
      </c>
      <c r="D12356">
        <f t="shared" si="386"/>
        <v>9212028</v>
      </c>
      <c r="E12356">
        <f t="shared" si="387"/>
        <v>9263014</v>
      </c>
    </row>
    <row r="12357" spans="1:5">
      <c r="A12357">
        <v>9212031</v>
      </c>
      <c r="B12357">
        <v>9263015</v>
      </c>
      <c r="C12357" s="293">
        <v>232000000</v>
      </c>
      <c r="D12357">
        <f t="shared" si="386"/>
        <v>9212031</v>
      </c>
      <c r="E12357">
        <f t="shared" si="387"/>
        <v>9263015</v>
      </c>
    </row>
    <row r="12358" spans="1:5">
      <c r="A12358">
        <v>9212032</v>
      </c>
      <c r="B12358">
        <v>9263016</v>
      </c>
      <c r="C12358" s="293">
        <v>218500000</v>
      </c>
      <c r="D12358">
        <f t="shared" si="386"/>
        <v>9212032</v>
      </c>
      <c r="E12358">
        <f t="shared" si="387"/>
        <v>9263016</v>
      </c>
    </row>
    <row r="12359" spans="1:5">
      <c r="A12359">
        <v>9212033</v>
      </c>
      <c r="B12359">
        <v>9263017</v>
      </c>
      <c r="C12359" s="293">
        <v>215100000</v>
      </c>
      <c r="D12359">
        <f t="shared" si="386"/>
        <v>9212033</v>
      </c>
      <c r="E12359">
        <f t="shared" si="387"/>
        <v>9263017</v>
      </c>
    </row>
    <row r="12360" spans="1:5">
      <c r="A12360">
        <v>9212037</v>
      </c>
      <c r="B12360">
        <v>9263018</v>
      </c>
      <c r="C12360" s="293">
        <v>338000000</v>
      </c>
      <c r="D12360">
        <f t="shared" si="386"/>
        <v>9212037</v>
      </c>
      <c r="E12360">
        <f t="shared" si="387"/>
        <v>9263018</v>
      </c>
    </row>
    <row r="12361" spans="1:5">
      <c r="A12361">
        <v>9212038</v>
      </c>
      <c r="B12361">
        <v>9263019</v>
      </c>
      <c r="C12361" s="293">
        <v>278900000</v>
      </c>
      <c r="D12361">
        <f t="shared" si="386"/>
        <v>9212038</v>
      </c>
      <c r="E12361">
        <f t="shared" si="387"/>
        <v>9263019</v>
      </c>
    </row>
    <row r="12362" spans="1:5">
      <c r="A12362">
        <v>9212040</v>
      </c>
      <c r="B12362">
        <v>9263020</v>
      </c>
      <c r="C12362" s="293">
        <v>194600000</v>
      </c>
      <c r="D12362">
        <f t="shared" si="386"/>
        <v>9212040</v>
      </c>
      <c r="E12362">
        <f t="shared" si="387"/>
        <v>9263020</v>
      </c>
    </row>
    <row r="12363" spans="1:5">
      <c r="A12363">
        <v>9212008</v>
      </c>
      <c r="B12363">
        <v>9264001</v>
      </c>
      <c r="C12363" s="293">
        <v>259600000</v>
      </c>
      <c r="D12363">
        <f t="shared" si="386"/>
        <v>9212008</v>
      </c>
      <c r="E12363">
        <f t="shared" si="387"/>
        <v>9264001</v>
      </c>
    </row>
    <row r="12364" spans="1:5">
      <c r="A12364">
        <v>9212009</v>
      </c>
      <c r="B12364">
        <v>9264002</v>
      </c>
      <c r="C12364" s="293">
        <v>80300000</v>
      </c>
      <c r="D12364">
        <f t="shared" si="386"/>
        <v>9212009</v>
      </c>
      <c r="E12364">
        <f t="shared" si="387"/>
        <v>9264002</v>
      </c>
    </row>
    <row r="12365" spans="1:5">
      <c r="A12365">
        <v>9212010</v>
      </c>
      <c r="B12365">
        <v>9264003</v>
      </c>
      <c r="C12365" s="293">
        <v>76200000</v>
      </c>
      <c r="D12365">
        <f t="shared" si="386"/>
        <v>9212010</v>
      </c>
      <c r="E12365">
        <f t="shared" si="387"/>
        <v>9264003</v>
      </c>
    </row>
    <row r="12366" spans="1:5">
      <c r="A12366">
        <v>9212012</v>
      </c>
      <c r="B12366">
        <v>9264004</v>
      </c>
      <c r="C12366" s="293">
        <v>78300000</v>
      </c>
      <c r="D12366">
        <f t="shared" si="386"/>
        <v>9212012</v>
      </c>
      <c r="E12366">
        <f t="shared" si="387"/>
        <v>9264004</v>
      </c>
    </row>
    <row r="12367" spans="1:5">
      <c r="A12367">
        <v>9212013</v>
      </c>
      <c r="B12367">
        <v>9264005</v>
      </c>
      <c r="C12367" s="293">
        <v>185200000</v>
      </c>
      <c r="D12367">
        <f t="shared" si="386"/>
        <v>9212013</v>
      </c>
      <c r="E12367">
        <f t="shared" si="387"/>
        <v>9264005</v>
      </c>
    </row>
    <row r="12368" spans="1:5">
      <c r="A12368">
        <v>9212017</v>
      </c>
      <c r="B12368">
        <v>9264006</v>
      </c>
      <c r="C12368" s="293">
        <v>189900000</v>
      </c>
      <c r="D12368">
        <f t="shared" si="386"/>
        <v>9212017</v>
      </c>
      <c r="E12368">
        <f t="shared" si="387"/>
        <v>9264006</v>
      </c>
    </row>
    <row r="12369" spans="1:5">
      <c r="A12369">
        <v>9212018</v>
      </c>
      <c r="B12369">
        <v>9264007</v>
      </c>
      <c r="C12369" s="293">
        <v>147000000</v>
      </c>
      <c r="D12369">
        <f t="shared" si="386"/>
        <v>9212018</v>
      </c>
      <c r="E12369">
        <f t="shared" si="387"/>
        <v>9264007</v>
      </c>
    </row>
    <row r="12370" spans="1:5">
      <c r="A12370">
        <v>9212019</v>
      </c>
      <c r="B12370">
        <v>9264008</v>
      </c>
      <c r="C12370" s="293">
        <v>206100000</v>
      </c>
      <c r="D12370">
        <f t="shared" si="386"/>
        <v>9212019</v>
      </c>
      <c r="E12370">
        <f t="shared" si="387"/>
        <v>9264008</v>
      </c>
    </row>
    <row r="12371" spans="1:5">
      <c r="A12371">
        <v>9212020</v>
      </c>
      <c r="B12371">
        <v>9264009</v>
      </c>
      <c r="C12371" s="293">
        <v>191500000</v>
      </c>
      <c r="D12371">
        <f t="shared" si="386"/>
        <v>9212020</v>
      </c>
      <c r="E12371">
        <f t="shared" si="387"/>
        <v>9264009</v>
      </c>
    </row>
    <row r="12372" spans="1:5">
      <c r="A12372">
        <v>9212022</v>
      </c>
      <c r="B12372">
        <v>9264010</v>
      </c>
      <c r="C12372" s="293">
        <v>115200000</v>
      </c>
      <c r="D12372">
        <f t="shared" si="386"/>
        <v>9212022</v>
      </c>
      <c r="E12372">
        <f t="shared" si="387"/>
        <v>9264010</v>
      </c>
    </row>
    <row r="12373" spans="1:5">
      <c r="A12373">
        <v>9212023</v>
      </c>
      <c r="B12373">
        <v>9264011</v>
      </c>
      <c r="C12373" s="293">
        <v>148500000</v>
      </c>
      <c r="D12373">
        <f t="shared" si="386"/>
        <v>9212023</v>
      </c>
      <c r="E12373">
        <f t="shared" si="387"/>
        <v>9264011</v>
      </c>
    </row>
    <row r="12374" spans="1:5">
      <c r="A12374">
        <v>9212024</v>
      </c>
      <c r="B12374">
        <v>9264012</v>
      </c>
      <c r="C12374" s="293">
        <v>135200000</v>
      </c>
      <c r="D12374">
        <f t="shared" si="386"/>
        <v>9212024</v>
      </c>
      <c r="E12374">
        <f t="shared" si="387"/>
        <v>9264012</v>
      </c>
    </row>
    <row r="12375" spans="1:5">
      <c r="A12375">
        <v>9212029</v>
      </c>
      <c r="B12375">
        <v>9264013</v>
      </c>
      <c r="C12375" s="293">
        <v>218800000</v>
      </c>
      <c r="D12375">
        <f t="shared" si="386"/>
        <v>9212029</v>
      </c>
      <c r="E12375">
        <f t="shared" si="387"/>
        <v>9264013</v>
      </c>
    </row>
    <row r="12376" spans="1:5">
      <c r="A12376">
        <v>9212030</v>
      </c>
      <c r="B12376">
        <v>9264014</v>
      </c>
      <c r="C12376" s="293">
        <v>250000000</v>
      </c>
      <c r="D12376">
        <f t="shared" si="386"/>
        <v>9212030</v>
      </c>
      <c r="E12376">
        <f t="shared" si="387"/>
        <v>9264014</v>
      </c>
    </row>
    <row r="12377" spans="1:5">
      <c r="A12377">
        <v>9212034</v>
      </c>
      <c r="B12377">
        <v>9264015</v>
      </c>
      <c r="C12377" s="293">
        <v>233100000</v>
      </c>
      <c r="D12377">
        <f t="shared" si="386"/>
        <v>9212034</v>
      </c>
      <c r="E12377">
        <f t="shared" si="387"/>
        <v>9264015</v>
      </c>
    </row>
    <row r="12378" spans="1:5">
      <c r="A12378">
        <v>9212035</v>
      </c>
      <c r="B12378">
        <v>9264016</v>
      </c>
      <c r="C12378" s="293">
        <v>541400000</v>
      </c>
      <c r="D12378">
        <f t="shared" si="386"/>
        <v>9212035</v>
      </c>
      <c r="E12378">
        <f t="shared" si="387"/>
        <v>9264016</v>
      </c>
    </row>
    <row r="12379" spans="1:5">
      <c r="A12379">
        <v>9212036</v>
      </c>
      <c r="B12379">
        <v>9264017</v>
      </c>
      <c r="C12379" s="293">
        <v>357000000</v>
      </c>
      <c r="D12379">
        <f t="shared" si="386"/>
        <v>9212036</v>
      </c>
      <c r="E12379">
        <f t="shared" si="387"/>
        <v>9264017</v>
      </c>
    </row>
    <row r="12380" spans="1:5">
      <c r="A12380">
        <v>9212039</v>
      </c>
      <c r="B12380">
        <v>9264018</v>
      </c>
      <c r="C12380" s="293">
        <v>153800000</v>
      </c>
      <c r="D12380">
        <f t="shared" si="386"/>
        <v>9212039</v>
      </c>
      <c r="E12380">
        <f t="shared" si="387"/>
        <v>9264018</v>
      </c>
    </row>
    <row r="12381" spans="1:5">
      <c r="A12381">
        <v>9212041</v>
      </c>
      <c r="B12381">
        <v>9264019</v>
      </c>
      <c r="C12381" s="293">
        <v>159300000</v>
      </c>
      <c r="D12381">
        <f t="shared" si="386"/>
        <v>9212041</v>
      </c>
      <c r="E12381">
        <f t="shared" si="387"/>
        <v>9264019</v>
      </c>
    </row>
    <row r="12382" spans="1:5">
      <c r="A12382">
        <v>9212042</v>
      </c>
      <c r="B12382">
        <v>9264020</v>
      </c>
      <c r="C12382" s="293">
        <v>486500000</v>
      </c>
      <c r="D12382">
        <f t="shared" si="386"/>
        <v>9212042</v>
      </c>
      <c r="E12382">
        <f t="shared" si="387"/>
        <v>9264020</v>
      </c>
    </row>
    <row r="12383" spans="1:5">
      <c r="A12383">
        <v>9226001</v>
      </c>
      <c r="B12383">
        <v>9265001</v>
      </c>
      <c r="C12383" s="293">
        <v>184700000</v>
      </c>
      <c r="D12383">
        <f t="shared" si="386"/>
        <v>9226001</v>
      </c>
      <c r="E12383">
        <f t="shared" si="387"/>
        <v>9265001</v>
      </c>
    </row>
    <row r="12384" spans="1:5">
      <c r="A12384">
        <v>9226002</v>
      </c>
      <c r="B12384">
        <v>9265002</v>
      </c>
      <c r="C12384" s="293">
        <v>71800000</v>
      </c>
      <c r="D12384">
        <f t="shared" si="386"/>
        <v>9226002</v>
      </c>
      <c r="E12384">
        <f t="shared" si="387"/>
        <v>9265002</v>
      </c>
    </row>
    <row r="12385" spans="1:5">
      <c r="A12385">
        <v>9226003</v>
      </c>
      <c r="B12385">
        <v>9265003</v>
      </c>
      <c r="C12385" s="293">
        <v>156200000</v>
      </c>
      <c r="D12385">
        <f t="shared" si="386"/>
        <v>9226003</v>
      </c>
      <c r="E12385">
        <f t="shared" si="387"/>
        <v>9265003</v>
      </c>
    </row>
    <row r="12386" spans="1:5">
      <c r="A12386">
        <v>9226004</v>
      </c>
      <c r="B12386">
        <v>9265004</v>
      </c>
      <c r="C12386" s="293">
        <v>209000000</v>
      </c>
      <c r="D12386">
        <f t="shared" si="386"/>
        <v>9226004</v>
      </c>
      <c r="E12386">
        <f t="shared" si="387"/>
        <v>9265004</v>
      </c>
    </row>
    <row r="12387" spans="1:5">
      <c r="A12387">
        <v>9226005</v>
      </c>
      <c r="B12387">
        <v>9265005</v>
      </c>
      <c r="C12387" s="293">
        <v>180800000</v>
      </c>
      <c r="D12387">
        <f t="shared" si="386"/>
        <v>9226005</v>
      </c>
      <c r="E12387">
        <f t="shared" si="387"/>
        <v>9265005</v>
      </c>
    </row>
    <row r="12388" spans="1:5">
      <c r="A12388">
        <v>9226006</v>
      </c>
      <c r="B12388">
        <v>9265006</v>
      </c>
      <c r="C12388" s="293">
        <v>199100000</v>
      </c>
      <c r="D12388">
        <f t="shared" si="386"/>
        <v>9226006</v>
      </c>
      <c r="E12388">
        <f t="shared" si="387"/>
        <v>9265006</v>
      </c>
    </row>
    <row r="12389" spans="1:5">
      <c r="A12389">
        <v>9226007</v>
      </c>
      <c r="B12389">
        <v>9265007</v>
      </c>
      <c r="C12389" s="293">
        <v>259600000</v>
      </c>
      <c r="D12389">
        <f t="shared" si="386"/>
        <v>9226007</v>
      </c>
      <c r="E12389">
        <f t="shared" si="387"/>
        <v>9265007</v>
      </c>
    </row>
    <row r="12390" spans="1:5">
      <c r="A12390">
        <v>9226008</v>
      </c>
      <c r="B12390">
        <v>9265008</v>
      </c>
      <c r="C12390" s="293">
        <v>186500000</v>
      </c>
      <c r="D12390">
        <f t="shared" si="386"/>
        <v>9226008</v>
      </c>
      <c r="E12390">
        <f t="shared" si="387"/>
        <v>9265008</v>
      </c>
    </row>
    <row r="12391" spans="1:5">
      <c r="A12391">
        <v>9226009</v>
      </c>
      <c r="B12391">
        <v>9265009</v>
      </c>
      <c r="C12391" s="293">
        <v>188200000</v>
      </c>
      <c r="D12391">
        <f t="shared" si="386"/>
        <v>9226009</v>
      </c>
      <c r="E12391">
        <f t="shared" si="387"/>
        <v>9265009</v>
      </c>
    </row>
    <row r="12392" spans="1:5">
      <c r="A12392">
        <v>9226010</v>
      </c>
      <c r="B12392">
        <v>9265010</v>
      </c>
      <c r="C12392" s="293">
        <v>100900000</v>
      </c>
      <c r="D12392">
        <f t="shared" si="386"/>
        <v>9226010</v>
      </c>
      <c r="E12392">
        <f t="shared" si="387"/>
        <v>9265010</v>
      </c>
    </row>
    <row r="12393" spans="1:5">
      <c r="A12393">
        <v>9226011</v>
      </c>
      <c r="B12393">
        <v>9265011</v>
      </c>
      <c r="C12393" s="293">
        <v>199000000</v>
      </c>
      <c r="D12393">
        <f t="shared" si="386"/>
        <v>9226011</v>
      </c>
      <c r="E12393">
        <f t="shared" si="387"/>
        <v>9265011</v>
      </c>
    </row>
    <row r="12394" spans="1:5">
      <c r="A12394">
        <v>9226012</v>
      </c>
      <c r="B12394">
        <v>9265012</v>
      </c>
      <c r="C12394" s="293">
        <v>258300000</v>
      </c>
      <c r="D12394">
        <f t="shared" si="386"/>
        <v>9226012</v>
      </c>
      <c r="E12394">
        <f t="shared" si="387"/>
        <v>9265012</v>
      </c>
    </row>
    <row r="12395" spans="1:5">
      <c r="A12395">
        <v>9226013</v>
      </c>
      <c r="B12395">
        <v>9265013</v>
      </c>
      <c r="C12395" s="293">
        <v>217700000</v>
      </c>
      <c r="D12395">
        <f t="shared" si="386"/>
        <v>9226013</v>
      </c>
      <c r="E12395">
        <f t="shared" si="387"/>
        <v>9265013</v>
      </c>
    </row>
    <row r="12396" spans="1:5">
      <c r="A12396">
        <v>9226014</v>
      </c>
      <c r="B12396">
        <v>9265014</v>
      </c>
      <c r="C12396" s="293">
        <v>515300000</v>
      </c>
      <c r="D12396">
        <f t="shared" si="386"/>
        <v>9226014</v>
      </c>
      <c r="E12396">
        <f t="shared" si="387"/>
        <v>9265014</v>
      </c>
    </row>
    <row r="12397" spans="1:5">
      <c r="A12397">
        <v>9226015</v>
      </c>
      <c r="B12397">
        <v>9265015</v>
      </c>
      <c r="C12397" s="293">
        <v>326000000</v>
      </c>
      <c r="D12397">
        <f t="shared" si="386"/>
        <v>9226015</v>
      </c>
      <c r="E12397">
        <f t="shared" si="387"/>
        <v>9265015</v>
      </c>
    </row>
    <row r="12398" spans="1:5">
      <c r="A12398">
        <v>9226016</v>
      </c>
      <c r="B12398">
        <v>9265016</v>
      </c>
      <c r="C12398" s="293">
        <v>340000000</v>
      </c>
      <c r="D12398">
        <f t="shared" si="386"/>
        <v>9226016</v>
      </c>
      <c r="E12398">
        <f t="shared" si="387"/>
        <v>9265016</v>
      </c>
    </row>
    <row r="12399" spans="1:5">
      <c r="A12399">
        <v>9226017</v>
      </c>
      <c r="B12399">
        <v>9265017</v>
      </c>
      <c r="C12399" s="293">
        <v>547600000</v>
      </c>
      <c r="D12399">
        <f t="shared" si="386"/>
        <v>9226017</v>
      </c>
      <c r="E12399">
        <f t="shared" si="387"/>
        <v>9265017</v>
      </c>
    </row>
    <row r="12400" spans="1:5">
      <c r="A12400">
        <v>9226018</v>
      </c>
      <c r="B12400">
        <v>9265018</v>
      </c>
      <c r="C12400" s="293">
        <v>109600000</v>
      </c>
      <c r="D12400">
        <f t="shared" si="386"/>
        <v>9226018</v>
      </c>
      <c r="E12400">
        <f t="shared" si="387"/>
        <v>9265018</v>
      </c>
    </row>
    <row r="12401" spans="1:5">
      <c r="A12401">
        <v>9226019</v>
      </c>
      <c r="B12401">
        <v>9265019</v>
      </c>
      <c r="C12401" s="293">
        <v>455400000</v>
      </c>
      <c r="D12401">
        <f t="shared" si="386"/>
        <v>9226019</v>
      </c>
      <c r="E12401">
        <f t="shared" si="387"/>
        <v>9265019</v>
      </c>
    </row>
    <row r="12402" spans="1:5">
      <c r="A12402">
        <v>9203080</v>
      </c>
      <c r="B12402">
        <v>9266001</v>
      </c>
      <c r="C12402" s="293">
        <v>129400000</v>
      </c>
      <c r="D12402">
        <f t="shared" si="386"/>
        <v>9203080</v>
      </c>
      <c r="E12402">
        <f t="shared" si="387"/>
        <v>9266001</v>
      </c>
    </row>
    <row r="12403" spans="1:5">
      <c r="A12403">
        <v>9222002</v>
      </c>
      <c r="B12403">
        <v>9266002</v>
      </c>
      <c r="C12403" s="293">
        <v>162500000</v>
      </c>
      <c r="D12403">
        <f t="shared" si="386"/>
        <v>9222002</v>
      </c>
      <c r="E12403">
        <f t="shared" si="387"/>
        <v>9266002</v>
      </c>
    </row>
    <row r="12404" spans="1:5">
      <c r="A12404">
        <v>9222003</v>
      </c>
      <c r="B12404">
        <v>9266003</v>
      </c>
      <c r="C12404" s="293">
        <v>138000000</v>
      </c>
      <c r="D12404">
        <f t="shared" si="386"/>
        <v>9222003</v>
      </c>
      <c r="E12404">
        <f t="shared" si="387"/>
        <v>9266003</v>
      </c>
    </row>
    <row r="12405" spans="1:5">
      <c r="A12405">
        <v>9222081</v>
      </c>
      <c r="B12405">
        <v>9266004</v>
      </c>
      <c r="C12405" s="293">
        <v>185800000</v>
      </c>
      <c r="D12405">
        <f t="shared" si="386"/>
        <v>9222081</v>
      </c>
      <c r="E12405">
        <f t="shared" si="387"/>
        <v>9266004</v>
      </c>
    </row>
    <row r="12406" spans="1:5">
      <c r="A12406">
        <v>9222082</v>
      </c>
      <c r="B12406">
        <v>9266005</v>
      </c>
      <c r="C12406" s="293">
        <v>155100000</v>
      </c>
      <c r="D12406">
        <f t="shared" si="386"/>
        <v>9222082</v>
      </c>
      <c r="E12406">
        <f t="shared" si="387"/>
        <v>9266005</v>
      </c>
    </row>
    <row r="12407" spans="1:5">
      <c r="A12407">
        <v>9222083</v>
      </c>
      <c r="B12407">
        <v>9266006</v>
      </c>
      <c r="C12407" s="293">
        <v>225000000</v>
      </c>
      <c r="D12407">
        <f t="shared" si="386"/>
        <v>9222083</v>
      </c>
      <c r="E12407">
        <f t="shared" si="387"/>
        <v>9266006</v>
      </c>
    </row>
    <row r="12408" spans="1:5">
      <c r="A12408">
        <v>9222084</v>
      </c>
      <c r="B12408">
        <v>9266007</v>
      </c>
      <c r="C12408" s="293">
        <v>305900000</v>
      </c>
      <c r="D12408">
        <f t="shared" si="386"/>
        <v>9222084</v>
      </c>
      <c r="E12408">
        <f t="shared" si="387"/>
        <v>9266007</v>
      </c>
    </row>
    <row r="12409" spans="1:5">
      <c r="A12409">
        <v>9222085</v>
      </c>
      <c r="B12409">
        <v>9266008</v>
      </c>
      <c r="C12409" s="293">
        <v>308000000</v>
      </c>
      <c r="D12409">
        <f t="shared" si="386"/>
        <v>9222085</v>
      </c>
      <c r="E12409">
        <f t="shared" si="387"/>
        <v>9266008</v>
      </c>
    </row>
    <row r="12410" spans="1:5">
      <c r="A12410">
        <v>9222086</v>
      </c>
      <c r="B12410">
        <v>9266009</v>
      </c>
      <c r="C12410" s="293">
        <v>448000000</v>
      </c>
      <c r="D12410">
        <f t="shared" si="386"/>
        <v>9222086</v>
      </c>
      <c r="E12410">
        <f t="shared" si="387"/>
        <v>9266009</v>
      </c>
    </row>
    <row r="12411" spans="1:5">
      <c r="A12411">
        <v>9222087</v>
      </c>
      <c r="B12411">
        <v>9266010</v>
      </c>
      <c r="C12411" s="293">
        <v>396000000</v>
      </c>
      <c r="D12411">
        <f t="shared" si="386"/>
        <v>9222087</v>
      </c>
      <c r="E12411">
        <f t="shared" si="387"/>
        <v>9266010</v>
      </c>
    </row>
    <row r="12412" spans="1:5">
      <c r="A12412">
        <v>9203008</v>
      </c>
      <c r="B12412">
        <v>9270001</v>
      </c>
      <c r="C12412" s="293">
        <v>220500000</v>
      </c>
      <c r="D12412">
        <f t="shared" si="386"/>
        <v>9203008</v>
      </c>
      <c r="E12412">
        <f t="shared" si="387"/>
        <v>9270001</v>
      </c>
    </row>
    <row r="12413" spans="1:5">
      <c r="A12413">
        <v>9203010</v>
      </c>
      <c r="B12413">
        <v>9270002</v>
      </c>
      <c r="C12413" s="293">
        <v>204400000</v>
      </c>
      <c r="D12413">
        <f t="shared" si="386"/>
        <v>9203010</v>
      </c>
      <c r="E12413">
        <f t="shared" si="387"/>
        <v>9270002</v>
      </c>
    </row>
    <row r="12414" spans="1:5">
      <c r="A12414">
        <v>9203026</v>
      </c>
      <c r="B12414">
        <v>9270003</v>
      </c>
      <c r="C12414" s="293">
        <v>153300000</v>
      </c>
      <c r="D12414">
        <f t="shared" si="386"/>
        <v>9203026</v>
      </c>
      <c r="E12414">
        <f t="shared" si="387"/>
        <v>9270003</v>
      </c>
    </row>
    <row r="12415" spans="1:5">
      <c r="A12415">
        <v>9203033</v>
      </c>
      <c r="B12415">
        <v>9270004</v>
      </c>
      <c r="C12415" s="293">
        <v>175100000</v>
      </c>
      <c r="D12415">
        <f t="shared" si="386"/>
        <v>9203033</v>
      </c>
      <c r="E12415">
        <f t="shared" si="387"/>
        <v>9270004</v>
      </c>
    </row>
    <row r="12416" spans="1:5">
      <c r="A12416">
        <v>9203035</v>
      </c>
      <c r="B12416">
        <v>9270005</v>
      </c>
      <c r="C12416" s="293">
        <v>319000000</v>
      </c>
      <c r="D12416">
        <f t="shared" si="386"/>
        <v>9203035</v>
      </c>
      <c r="E12416">
        <f t="shared" si="387"/>
        <v>9270005</v>
      </c>
    </row>
    <row r="12417" spans="1:5">
      <c r="A12417">
        <v>9203040</v>
      </c>
      <c r="B12417">
        <v>9270006</v>
      </c>
      <c r="C12417" s="293">
        <v>281100000</v>
      </c>
      <c r="D12417">
        <f t="shared" si="386"/>
        <v>9203040</v>
      </c>
      <c r="E12417">
        <f t="shared" si="387"/>
        <v>9270006</v>
      </c>
    </row>
    <row r="12418" spans="1:5">
      <c r="A12418">
        <v>9203041</v>
      </c>
      <c r="B12418">
        <v>9270007</v>
      </c>
      <c r="C12418" s="293">
        <v>256000000</v>
      </c>
      <c r="D12418">
        <f t="shared" si="386"/>
        <v>9203041</v>
      </c>
      <c r="E12418">
        <f t="shared" si="387"/>
        <v>9270007</v>
      </c>
    </row>
    <row r="12419" spans="1:5">
      <c r="A12419">
        <v>9203042</v>
      </c>
      <c r="B12419">
        <v>9270008</v>
      </c>
      <c r="C12419" s="293">
        <v>287000000</v>
      </c>
      <c r="D12419">
        <f t="shared" ref="D12419:D12482" si="388">+A12419*1</f>
        <v>9203042</v>
      </c>
      <c r="E12419">
        <f t="shared" ref="E12419:E12482" si="389">+B12419*1</f>
        <v>9270008</v>
      </c>
    </row>
    <row r="12420" spans="1:5">
      <c r="A12420">
        <v>9203021</v>
      </c>
      <c r="B12420">
        <v>9271001</v>
      </c>
      <c r="C12420" s="293">
        <v>132900000</v>
      </c>
      <c r="D12420">
        <f t="shared" si="388"/>
        <v>9203021</v>
      </c>
      <c r="E12420">
        <f t="shared" si="389"/>
        <v>9271001</v>
      </c>
    </row>
    <row r="12421" spans="1:5">
      <c r="A12421">
        <v>9203022</v>
      </c>
      <c r="B12421">
        <v>9271002</v>
      </c>
      <c r="C12421" s="293">
        <v>133200000</v>
      </c>
      <c r="D12421">
        <f t="shared" si="388"/>
        <v>9203022</v>
      </c>
      <c r="E12421">
        <f t="shared" si="389"/>
        <v>9271002</v>
      </c>
    </row>
    <row r="12422" spans="1:5">
      <c r="A12422">
        <v>9203039</v>
      </c>
      <c r="B12422">
        <v>9271003</v>
      </c>
      <c r="C12422" s="293">
        <v>216000000</v>
      </c>
      <c r="D12422">
        <f t="shared" si="388"/>
        <v>9203039</v>
      </c>
      <c r="E12422">
        <f t="shared" si="389"/>
        <v>9271003</v>
      </c>
    </row>
    <row r="12423" spans="1:5">
      <c r="A12423">
        <v>9203002</v>
      </c>
      <c r="B12423">
        <v>9272001</v>
      </c>
      <c r="C12423" s="293">
        <v>128200000</v>
      </c>
      <c r="D12423">
        <f t="shared" si="388"/>
        <v>9203002</v>
      </c>
      <c r="E12423">
        <f t="shared" si="389"/>
        <v>9272001</v>
      </c>
    </row>
    <row r="12424" spans="1:5">
      <c r="A12424">
        <v>9203009</v>
      </c>
      <c r="B12424">
        <v>9272002</v>
      </c>
      <c r="C12424" s="293">
        <v>156800000</v>
      </c>
      <c r="D12424">
        <f t="shared" si="388"/>
        <v>9203009</v>
      </c>
      <c r="E12424">
        <f t="shared" si="389"/>
        <v>9272002</v>
      </c>
    </row>
    <row r="12425" spans="1:5">
      <c r="A12425">
        <v>9203025</v>
      </c>
      <c r="B12425">
        <v>9272003</v>
      </c>
      <c r="C12425" s="293">
        <v>137300000</v>
      </c>
      <c r="D12425">
        <f t="shared" si="388"/>
        <v>9203025</v>
      </c>
      <c r="E12425">
        <f t="shared" si="389"/>
        <v>9272003</v>
      </c>
    </row>
    <row r="12426" spans="1:5">
      <c r="A12426">
        <v>9203027</v>
      </c>
      <c r="B12426">
        <v>9272004</v>
      </c>
      <c r="C12426" s="293">
        <v>140100000</v>
      </c>
      <c r="D12426">
        <f t="shared" si="388"/>
        <v>9203027</v>
      </c>
      <c r="E12426">
        <f t="shared" si="389"/>
        <v>9272004</v>
      </c>
    </row>
    <row r="12427" spans="1:5">
      <c r="A12427">
        <v>9203036</v>
      </c>
      <c r="B12427">
        <v>9272005</v>
      </c>
      <c r="C12427" s="293">
        <v>241100000</v>
      </c>
      <c r="D12427">
        <f t="shared" si="388"/>
        <v>9203036</v>
      </c>
      <c r="E12427">
        <f t="shared" si="389"/>
        <v>9272005</v>
      </c>
    </row>
    <row r="12428" spans="1:5">
      <c r="A12428">
        <v>9203037</v>
      </c>
      <c r="B12428">
        <v>9272006</v>
      </c>
      <c r="C12428" s="293">
        <v>231000000</v>
      </c>
      <c r="D12428">
        <f t="shared" si="388"/>
        <v>9203037</v>
      </c>
      <c r="E12428">
        <f t="shared" si="389"/>
        <v>9272006</v>
      </c>
    </row>
    <row r="12429" spans="1:5">
      <c r="A12429">
        <v>9203004</v>
      </c>
      <c r="B12429">
        <v>9273001</v>
      </c>
      <c r="C12429" s="293">
        <v>113800000</v>
      </c>
      <c r="D12429">
        <f t="shared" si="388"/>
        <v>9203004</v>
      </c>
      <c r="E12429">
        <f t="shared" si="389"/>
        <v>9273001</v>
      </c>
    </row>
    <row r="12430" spans="1:5">
      <c r="A12430">
        <v>9203018</v>
      </c>
      <c r="B12430">
        <v>9273002</v>
      </c>
      <c r="C12430" s="293">
        <v>148100000</v>
      </c>
      <c r="D12430">
        <f t="shared" si="388"/>
        <v>9203018</v>
      </c>
      <c r="E12430">
        <f t="shared" si="389"/>
        <v>9273002</v>
      </c>
    </row>
    <row r="12431" spans="1:5">
      <c r="A12431">
        <v>9203023</v>
      </c>
      <c r="B12431">
        <v>9273003</v>
      </c>
      <c r="C12431" s="293">
        <v>129000000</v>
      </c>
      <c r="D12431">
        <f t="shared" si="388"/>
        <v>9203023</v>
      </c>
      <c r="E12431">
        <f t="shared" si="389"/>
        <v>9273003</v>
      </c>
    </row>
    <row r="12432" spans="1:5">
      <c r="A12432">
        <v>9203024</v>
      </c>
      <c r="B12432">
        <v>9273004</v>
      </c>
      <c r="C12432" s="293">
        <v>130500000</v>
      </c>
      <c r="D12432">
        <f t="shared" si="388"/>
        <v>9203024</v>
      </c>
      <c r="E12432">
        <f t="shared" si="389"/>
        <v>9273004</v>
      </c>
    </row>
    <row r="12433" spans="1:5">
      <c r="A12433">
        <v>9203032</v>
      </c>
      <c r="B12433">
        <v>9273005</v>
      </c>
      <c r="C12433" s="293">
        <v>142000000</v>
      </c>
      <c r="D12433">
        <f t="shared" si="388"/>
        <v>9203032</v>
      </c>
      <c r="E12433">
        <f t="shared" si="389"/>
        <v>9273005</v>
      </c>
    </row>
    <row r="12434" spans="1:5">
      <c r="A12434">
        <v>9203038</v>
      </c>
      <c r="B12434">
        <v>9273006</v>
      </c>
      <c r="C12434" s="293">
        <v>226100000</v>
      </c>
      <c r="D12434">
        <f t="shared" si="388"/>
        <v>9203038</v>
      </c>
      <c r="E12434">
        <f t="shared" si="389"/>
        <v>9273006</v>
      </c>
    </row>
    <row r="12435" spans="1:5">
      <c r="A12435">
        <v>9203005</v>
      </c>
      <c r="B12435">
        <v>9274001</v>
      </c>
      <c r="C12435" s="293">
        <v>63800000</v>
      </c>
      <c r="D12435">
        <f t="shared" si="388"/>
        <v>9203005</v>
      </c>
      <c r="E12435">
        <f t="shared" si="389"/>
        <v>9274001</v>
      </c>
    </row>
    <row r="12436" spans="1:5">
      <c r="A12436">
        <v>9203007</v>
      </c>
      <c r="B12436">
        <v>9274002</v>
      </c>
      <c r="C12436" s="293">
        <v>64600000</v>
      </c>
      <c r="D12436">
        <f t="shared" si="388"/>
        <v>9203007</v>
      </c>
      <c r="E12436">
        <f t="shared" si="389"/>
        <v>9274002</v>
      </c>
    </row>
    <row r="12437" spans="1:5">
      <c r="A12437">
        <v>9203012</v>
      </c>
      <c r="B12437">
        <v>9274003</v>
      </c>
      <c r="C12437" s="293">
        <v>124900000</v>
      </c>
      <c r="D12437">
        <f t="shared" si="388"/>
        <v>9203012</v>
      </c>
      <c r="E12437">
        <f t="shared" si="389"/>
        <v>9274003</v>
      </c>
    </row>
    <row r="12438" spans="1:5">
      <c r="A12438">
        <v>9203015</v>
      </c>
      <c r="B12438">
        <v>9274004</v>
      </c>
      <c r="C12438" s="293">
        <v>105300000</v>
      </c>
      <c r="D12438">
        <f t="shared" si="388"/>
        <v>9203015</v>
      </c>
      <c r="E12438">
        <f t="shared" si="389"/>
        <v>9274004</v>
      </c>
    </row>
    <row r="12439" spans="1:5">
      <c r="A12439">
        <v>9203016</v>
      </c>
      <c r="B12439">
        <v>9274005</v>
      </c>
      <c r="C12439" s="293">
        <v>112000000</v>
      </c>
      <c r="D12439">
        <f t="shared" si="388"/>
        <v>9203016</v>
      </c>
      <c r="E12439">
        <f t="shared" si="389"/>
        <v>9274005</v>
      </c>
    </row>
    <row r="12440" spans="1:5">
      <c r="A12440">
        <v>9203017</v>
      </c>
      <c r="B12440">
        <v>9274006</v>
      </c>
      <c r="C12440" s="293">
        <v>132900000</v>
      </c>
      <c r="D12440">
        <f t="shared" si="388"/>
        <v>9203017</v>
      </c>
      <c r="E12440">
        <f t="shared" si="389"/>
        <v>9274006</v>
      </c>
    </row>
    <row r="12441" spans="1:5">
      <c r="A12441">
        <v>9203029</v>
      </c>
      <c r="B12441">
        <v>9274007</v>
      </c>
      <c r="C12441" s="293">
        <v>143800000</v>
      </c>
      <c r="D12441">
        <f t="shared" si="388"/>
        <v>9203029</v>
      </c>
      <c r="E12441">
        <f t="shared" si="389"/>
        <v>9274007</v>
      </c>
    </row>
    <row r="12442" spans="1:5">
      <c r="A12442">
        <v>9203030</v>
      </c>
      <c r="B12442">
        <v>9274008</v>
      </c>
      <c r="C12442" s="293">
        <v>196000000</v>
      </c>
      <c r="D12442">
        <f t="shared" si="388"/>
        <v>9203030</v>
      </c>
      <c r="E12442">
        <f t="shared" si="389"/>
        <v>9274008</v>
      </c>
    </row>
    <row r="12443" spans="1:5">
      <c r="A12443">
        <v>9203031</v>
      </c>
      <c r="B12443">
        <v>9274009</v>
      </c>
      <c r="C12443" s="293">
        <v>134900000</v>
      </c>
      <c r="D12443">
        <f t="shared" si="388"/>
        <v>9203031</v>
      </c>
      <c r="E12443">
        <f t="shared" si="389"/>
        <v>9274009</v>
      </c>
    </row>
    <row r="12444" spans="1:5">
      <c r="A12444">
        <v>9203034</v>
      </c>
      <c r="B12444">
        <v>9274010</v>
      </c>
      <c r="C12444" s="293">
        <v>165900000</v>
      </c>
      <c r="D12444">
        <f t="shared" si="388"/>
        <v>9203034</v>
      </c>
      <c r="E12444">
        <f t="shared" si="389"/>
        <v>9274010</v>
      </c>
    </row>
    <row r="12445" spans="1:5">
      <c r="A12445">
        <v>9203013</v>
      </c>
      <c r="B12445">
        <v>9274012</v>
      </c>
      <c r="C12445" s="293">
        <v>68000000</v>
      </c>
      <c r="D12445">
        <f t="shared" si="388"/>
        <v>9203013</v>
      </c>
      <c r="E12445">
        <f t="shared" si="389"/>
        <v>9274012</v>
      </c>
    </row>
    <row r="12446" spans="1:5">
      <c r="A12446">
        <v>9203003</v>
      </c>
      <c r="B12446">
        <v>9275001</v>
      </c>
      <c r="C12446" s="293">
        <v>63200000</v>
      </c>
      <c r="D12446">
        <f t="shared" si="388"/>
        <v>9203003</v>
      </c>
      <c r="E12446">
        <f t="shared" si="389"/>
        <v>9275001</v>
      </c>
    </row>
    <row r="12447" spans="1:5">
      <c r="A12447">
        <v>9203006</v>
      </c>
      <c r="B12447">
        <v>9275002</v>
      </c>
      <c r="C12447" s="293">
        <v>62100000</v>
      </c>
      <c r="D12447">
        <f t="shared" si="388"/>
        <v>9203006</v>
      </c>
      <c r="E12447">
        <f t="shared" si="389"/>
        <v>9275002</v>
      </c>
    </row>
    <row r="12448" spans="1:5">
      <c r="A12448">
        <v>9203019</v>
      </c>
      <c r="B12448">
        <v>9275003</v>
      </c>
      <c r="C12448" s="293">
        <v>118700000</v>
      </c>
      <c r="D12448">
        <f t="shared" si="388"/>
        <v>9203019</v>
      </c>
      <c r="E12448">
        <f t="shared" si="389"/>
        <v>9275003</v>
      </c>
    </row>
    <row r="12449" spans="1:5">
      <c r="A12449">
        <v>9203011</v>
      </c>
      <c r="B12449">
        <v>9275004</v>
      </c>
      <c r="C12449" s="293">
        <v>46900000</v>
      </c>
      <c r="D12449">
        <f t="shared" si="388"/>
        <v>9203011</v>
      </c>
      <c r="E12449">
        <f t="shared" si="389"/>
        <v>9275004</v>
      </c>
    </row>
    <row r="12450" spans="1:5">
      <c r="A12450">
        <v>9203014</v>
      </c>
      <c r="B12450">
        <v>9275005</v>
      </c>
      <c r="C12450" s="293">
        <v>68000000</v>
      </c>
      <c r="D12450">
        <f t="shared" si="388"/>
        <v>9203014</v>
      </c>
      <c r="E12450">
        <f t="shared" si="389"/>
        <v>9275005</v>
      </c>
    </row>
    <row r="12451" spans="1:5">
      <c r="A12451">
        <v>9203020</v>
      </c>
      <c r="B12451">
        <v>9275006</v>
      </c>
      <c r="C12451" s="293">
        <v>99900000</v>
      </c>
      <c r="D12451">
        <f t="shared" si="388"/>
        <v>9203020</v>
      </c>
      <c r="E12451">
        <f t="shared" si="389"/>
        <v>9275006</v>
      </c>
    </row>
    <row r="12452" spans="1:5">
      <c r="A12452">
        <v>9203028</v>
      </c>
      <c r="B12452">
        <v>9275007</v>
      </c>
      <c r="C12452" s="293">
        <v>87900000</v>
      </c>
      <c r="D12452">
        <f t="shared" si="388"/>
        <v>9203028</v>
      </c>
      <c r="E12452">
        <f t="shared" si="389"/>
        <v>9275007</v>
      </c>
    </row>
    <row r="12453" spans="1:5">
      <c r="A12453">
        <v>9206002</v>
      </c>
      <c r="B12453">
        <v>9288006</v>
      </c>
      <c r="C12453" s="293">
        <v>79400000</v>
      </c>
      <c r="D12453">
        <f t="shared" si="388"/>
        <v>9206002</v>
      </c>
      <c r="E12453">
        <f t="shared" si="389"/>
        <v>9288006</v>
      </c>
    </row>
    <row r="12454" spans="1:5">
      <c r="A12454">
        <v>9206059</v>
      </c>
      <c r="B12454">
        <v>9288007</v>
      </c>
      <c r="C12454" s="293">
        <v>75900000</v>
      </c>
      <c r="D12454">
        <f t="shared" si="388"/>
        <v>9206059</v>
      </c>
      <c r="E12454">
        <f t="shared" si="389"/>
        <v>9288007</v>
      </c>
    </row>
    <row r="12455" spans="1:5">
      <c r="A12455">
        <v>9206060</v>
      </c>
      <c r="B12455">
        <v>9288008</v>
      </c>
      <c r="C12455" s="293">
        <v>78100000</v>
      </c>
      <c r="D12455">
        <f t="shared" si="388"/>
        <v>9206060</v>
      </c>
      <c r="E12455">
        <f t="shared" si="389"/>
        <v>9288008</v>
      </c>
    </row>
    <row r="12456" spans="1:5">
      <c r="A12456">
        <v>9206062</v>
      </c>
      <c r="B12456">
        <v>9288009</v>
      </c>
      <c r="C12456" s="293">
        <v>93900000</v>
      </c>
      <c r="D12456">
        <f t="shared" si="388"/>
        <v>9206062</v>
      </c>
      <c r="E12456">
        <f t="shared" si="389"/>
        <v>9288009</v>
      </c>
    </row>
    <row r="12457" spans="1:5">
      <c r="A12457">
        <v>9206063</v>
      </c>
      <c r="B12457">
        <v>9288010</v>
      </c>
      <c r="C12457" s="293">
        <v>119000000</v>
      </c>
      <c r="D12457">
        <f t="shared" si="388"/>
        <v>9206063</v>
      </c>
      <c r="E12457">
        <f t="shared" si="389"/>
        <v>9288010</v>
      </c>
    </row>
    <row r="12458" spans="1:5">
      <c r="A12458">
        <v>9206066</v>
      </c>
      <c r="B12458">
        <v>9288011</v>
      </c>
      <c r="C12458" s="293">
        <v>120000000</v>
      </c>
      <c r="D12458">
        <f t="shared" si="388"/>
        <v>9206066</v>
      </c>
      <c r="E12458">
        <f t="shared" si="389"/>
        <v>9288011</v>
      </c>
    </row>
    <row r="12459" spans="1:5">
      <c r="A12459">
        <v>9206069</v>
      </c>
      <c r="B12459">
        <v>9288012</v>
      </c>
      <c r="C12459" s="293">
        <v>160000000</v>
      </c>
      <c r="D12459">
        <f t="shared" si="388"/>
        <v>9206069</v>
      </c>
      <c r="E12459">
        <f t="shared" si="389"/>
        <v>9288012</v>
      </c>
    </row>
    <row r="12460" spans="1:5">
      <c r="A12460">
        <v>9206074</v>
      </c>
      <c r="B12460">
        <v>9288013</v>
      </c>
      <c r="C12460" s="293">
        <v>118000000</v>
      </c>
      <c r="D12460">
        <f t="shared" si="388"/>
        <v>9206074</v>
      </c>
      <c r="E12460">
        <f t="shared" si="389"/>
        <v>9288013</v>
      </c>
    </row>
    <row r="12461" spans="1:5">
      <c r="A12461">
        <v>9206075</v>
      </c>
      <c r="B12461">
        <v>9288014</v>
      </c>
      <c r="C12461" s="293">
        <v>113000000</v>
      </c>
      <c r="D12461">
        <f t="shared" si="388"/>
        <v>9206075</v>
      </c>
      <c r="E12461">
        <f t="shared" si="389"/>
        <v>9288014</v>
      </c>
    </row>
    <row r="12462" spans="1:5">
      <c r="A12462">
        <v>9301002</v>
      </c>
      <c r="B12462">
        <v>9333001</v>
      </c>
      <c r="C12462" s="293">
        <v>30000000</v>
      </c>
      <c r="D12462">
        <f t="shared" si="388"/>
        <v>9301002</v>
      </c>
      <c r="E12462">
        <f t="shared" si="389"/>
        <v>9333001</v>
      </c>
    </row>
    <row r="12463" spans="1:5">
      <c r="A12463">
        <v>9401053</v>
      </c>
      <c r="B12463">
        <v>9431001</v>
      </c>
      <c r="C12463" s="293">
        <v>139000000</v>
      </c>
      <c r="D12463">
        <f t="shared" si="388"/>
        <v>9401053</v>
      </c>
      <c r="E12463">
        <f t="shared" si="389"/>
        <v>9431001</v>
      </c>
    </row>
    <row r="12464" spans="1:5">
      <c r="A12464">
        <v>9401070</v>
      </c>
      <c r="B12464">
        <v>9431002</v>
      </c>
      <c r="C12464" s="293">
        <v>116900000</v>
      </c>
      <c r="D12464">
        <f t="shared" si="388"/>
        <v>9401070</v>
      </c>
      <c r="E12464">
        <f t="shared" si="389"/>
        <v>9431002</v>
      </c>
    </row>
    <row r="12465" spans="1:5">
      <c r="A12465">
        <v>9401092</v>
      </c>
      <c r="B12465">
        <v>9431003</v>
      </c>
      <c r="C12465" s="293">
        <v>146000000</v>
      </c>
      <c r="D12465">
        <f t="shared" si="388"/>
        <v>9401092</v>
      </c>
      <c r="E12465">
        <f t="shared" si="389"/>
        <v>9431003</v>
      </c>
    </row>
    <row r="12466" spans="1:5">
      <c r="A12466">
        <v>9401055</v>
      </c>
      <c r="B12466">
        <v>9432001</v>
      </c>
      <c r="C12466" s="293">
        <v>103100000</v>
      </c>
      <c r="D12466">
        <f t="shared" si="388"/>
        <v>9401055</v>
      </c>
      <c r="E12466">
        <f t="shared" si="389"/>
        <v>9432001</v>
      </c>
    </row>
    <row r="12467" spans="1:5">
      <c r="A12467">
        <v>9401056</v>
      </c>
      <c r="B12467">
        <v>9432002</v>
      </c>
      <c r="C12467" s="293">
        <v>107000000</v>
      </c>
      <c r="D12467">
        <f t="shared" si="388"/>
        <v>9401056</v>
      </c>
      <c r="E12467">
        <f t="shared" si="389"/>
        <v>9432002</v>
      </c>
    </row>
    <row r="12468" spans="1:5">
      <c r="A12468">
        <v>9401057</v>
      </c>
      <c r="B12468">
        <v>9432003</v>
      </c>
      <c r="C12468" s="293">
        <v>112400000</v>
      </c>
      <c r="D12468">
        <f t="shared" si="388"/>
        <v>9401057</v>
      </c>
      <c r="E12468">
        <f t="shared" si="389"/>
        <v>9432003</v>
      </c>
    </row>
    <row r="12469" spans="1:5">
      <c r="A12469">
        <v>9401058</v>
      </c>
      <c r="B12469">
        <v>9432004</v>
      </c>
      <c r="C12469" s="293">
        <v>113400000</v>
      </c>
      <c r="D12469">
        <f t="shared" si="388"/>
        <v>9401058</v>
      </c>
      <c r="E12469">
        <f t="shared" si="389"/>
        <v>9432004</v>
      </c>
    </row>
    <row r="12470" spans="1:5">
      <c r="A12470">
        <v>9401059</v>
      </c>
      <c r="B12470">
        <v>9432005</v>
      </c>
      <c r="C12470" s="293">
        <v>104600000</v>
      </c>
      <c r="D12470">
        <f t="shared" si="388"/>
        <v>9401059</v>
      </c>
      <c r="E12470">
        <f t="shared" si="389"/>
        <v>9432005</v>
      </c>
    </row>
    <row r="12471" spans="1:5">
      <c r="A12471">
        <v>9401060</v>
      </c>
      <c r="B12471">
        <v>9432006</v>
      </c>
      <c r="C12471" s="293">
        <v>106400000</v>
      </c>
      <c r="D12471">
        <f t="shared" si="388"/>
        <v>9401060</v>
      </c>
      <c r="E12471">
        <f t="shared" si="389"/>
        <v>9432006</v>
      </c>
    </row>
    <row r="12472" spans="1:5">
      <c r="A12472">
        <v>9401069</v>
      </c>
      <c r="B12472">
        <v>9432007</v>
      </c>
      <c r="C12472" s="293">
        <v>103800000</v>
      </c>
      <c r="D12472">
        <f t="shared" si="388"/>
        <v>9401069</v>
      </c>
      <c r="E12472">
        <f t="shared" si="389"/>
        <v>9432007</v>
      </c>
    </row>
    <row r="12473" spans="1:5">
      <c r="A12473">
        <v>9401072</v>
      </c>
      <c r="B12473">
        <v>9432008</v>
      </c>
      <c r="C12473" s="293">
        <v>115500000</v>
      </c>
      <c r="D12473">
        <f t="shared" si="388"/>
        <v>9401072</v>
      </c>
      <c r="E12473">
        <f t="shared" si="389"/>
        <v>9432008</v>
      </c>
    </row>
    <row r="12474" spans="1:5">
      <c r="A12474">
        <v>9401073</v>
      </c>
      <c r="B12474">
        <v>9432009</v>
      </c>
      <c r="C12474" s="293">
        <v>119800000</v>
      </c>
      <c r="D12474">
        <f t="shared" si="388"/>
        <v>9401073</v>
      </c>
      <c r="E12474">
        <f t="shared" si="389"/>
        <v>9432009</v>
      </c>
    </row>
    <row r="12475" spans="1:5">
      <c r="A12475">
        <v>9401075</v>
      </c>
      <c r="B12475">
        <v>9432010</v>
      </c>
      <c r="C12475" s="293">
        <v>122100000</v>
      </c>
      <c r="D12475">
        <f t="shared" si="388"/>
        <v>9401075</v>
      </c>
      <c r="E12475">
        <f t="shared" si="389"/>
        <v>9432010</v>
      </c>
    </row>
    <row r="12476" spans="1:5">
      <c r="A12476">
        <v>9401084</v>
      </c>
      <c r="B12476">
        <v>9432011</v>
      </c>
      <c r="C12476" s="293">
        <v>117600000</v>
      </c>
      <c r="D12476">
        <f t="shared" si="388"/>
        <v>9401084</v>
      </c>
      <c r="E12476">
        <f t="shared" si="389"/>
        <v>9432011</v>
      </c>
    </row>
    <row r="12477" spans="1:5">
      <c r="A12477">
        <v>9401085</v>
      </c>
      <c r="B12477">
        <v>9432012</v>
      </c>
      <c r="C12477" s="293">
        <v>118700000</v>
      </c>
      <c r="D12477">
        <f t="shared" si="388"/>
        <v>9401085</v>
      </c>
      <c r="E12477">
        <f t="shared" si="389"/>
        <v>9432012</v>
      </c>
    </row>
    <row r="12478" spans="1:5">
      <c r="A12478">
        <v>9401087</v>
      </c>
      <c r="B12478">
        <v>9432013</v>
      </c>
      <c r="C12478" s="293">
        <v>114300000</v>
      </c>
      <c r="D12478">
        <f t="shared" si="388"/>
        <v>9401087</v>
      </c>
      <c r="E12478">
        <f t="shared" si="389"/>
        <v>9432013</v>
      </c>
    </row>
    <row r="12479" spans="1:5">
      <c r="A12479">
        <v>9401088</v>
      </c>
      <c r="B12479">
        <v>9432014</v>
      </c>
      <c r="C12479" s="293">
        <v>121900000</v>
      </c>
      <c r="D12479">
        <f t="shared" si="388"/>
        <v>9401088</v>
      </c>
      <c r="E12479">
        <f t="shared" si="389"/>
        <v>9432014</v>
      </c>
    </row>
    <row r="12480" spans="1:5">
      <c r="A12480">
        <v>9401089</v>
      </c>
      <c r="B12480">
        <v>9432015</v>
      </c>
      <c r="C12480" s="293">
        <v>123000000</v>
      </c>
      <c r="D12480">
        <f t="shared" si="388"/>
        <v>9401089</v>
      </c>
      <c r="E12480">
        <f t="shared" si="389"/>
        <v>9432015</v>
      </c>
    </row>
    <row r="12481" spans="1:5">
      <c r="A12481">
        <v>9401091</v>
      </c>
      <c r="B12481">
        <v>9432016</v>
      </c>
      <c r="C12481" s="293">
        <v>120700000</v>
      </c>
      <c r="D12481">
        <f t="shared" si="388"/>
        <v>9401091</v>
      </c>
      <c r="E12481">
        <f t="shared" si="389"/>
        <v>9432016</v>
      </c>
    </row>
    <row r="12482" spans="1:5">
      <c r="A12482">
        <v>9401093</v>
      </c>
      <c r="B12482">
        <v>9432017</v>
      </c>
      <c r="C12482" s="293">
        <v>117100000</v>
      </c>
      <c r="D12482">
        <f t="shared" si="388"/>
        <v>9401093</v>
      </c>
      <c r="E12482">
        <f t="shared" si="389"/>
        <v>9432017</v>
      </c>
    </row>
    <row r="12483" spans="1:5">
      <c r="A12483">
        <v>9401095</v>
      </c>
      <c r="B12483">
        <v>9432018</v>
      </c>
      <c r="C12483" s="293">
        <v>124600000</v>
      </c>
      <c r="D12483">
        <f t="shared" ref="D12483:D12546" si="390">+A12483*1</f>
        <v>9401095</v>
      </c>
      <c r="E12483">
        <f t="shared" ref="E12483:E12546" si="391">+B12483*1</f>
        <v>9432018</v>
      </c>
    </row>
    <row r="12484" spans="1:5">
      <c r="A12484">
        <v>9401100</v>
      </c>
      <c r="B12484">
        <v>9432019</v>
      </c>
      <c r="C12484" s="293">
        <v>126200000</v>
      </c>
      <c r="D12484">
        <f t="shared" si="390"/>
        <v>9401100</v>
      </c>
      <c r="E12484">
        <f t="shared" si="391"/>
        <v>9432019</v>
      </c>
    </row>
    <row r="12485" spans="1:5">
      <c r="A12485">
        <v>9401101</v>
      </c>
      <c r="B12485">
        <v>9432020</v>
      </c>
      <c r="C12485" s="293">
        <v>130600000</v>
      </c>
      <c r="D12485">
        <f t="shared" si="390"/>
        <v>9401101</v>
      </c>
      <c r="E12485">
        <f t="shared" si="391"/>
        <v>9432020</v>
      </c>
    </row>
    <row r="12486" spans="1:5">
      <c r="A12486">
        <v>9401104</v>
      </c>
      <c r="B12486">
        <v>9432021</v>
      </c>
      <c r="C12486" s="293">
        <v>123800000</v>
      </c>
      <c r="D12486">
        <f t="shared" si="390"/>
        <v>9401104</v>
      </c>
      <c r="E12486">
        <f t="shared" si="391"/>
        <v>9432021</v>
      </c>
    </row>
    <row r="12487" spans="1:5">
      <c r="A12487">
        <v>9401108</v>
      </c>
      <c r="B12487">
        <v>9432022</v>
      </c>
      <c r="C12487" s="293">
        <v>135600000</v>
      </c>
      <c r="D12487">
        <f t="shared" si="390"/>
        <v>9401108</v>
      </c>
      <c r="E12487">
        <f t="shared" si="391"/>
        <v>9432022</v>
      </c>
    </row>
    <row r="12488" spans="1:5">
      <c r="A12488">
        <v>9401090</v>
      </c>
      <c r="B12488">
        <v>9432024</v>
      </c>
      <c r="C12488" s="293">
        <v>146500000</v>
      </c>
      <c r="D12488">
        <f t="shared" si="390"/>
        <v>9401090</v>
      </c>
      <c r="E12488">
        <f t="shared" si="391"/>
        <v>9432024</v>
      </c>
    </row>
    <row r="12489" spans="1:5">
      <c r="A12489">
        <v>9401009</v>
      </c>
      <c r="B12489">
        <v>9433001</v>
      </c>
      <c r="C12489" s="293">
        <v>64200000</v>
      </c>
      <c r="D12489">
        <f t="shared" si="390"/>
        <v>9401009</v>
      </c>
      <c r="E12489">
        <f t="shared" si="391"/>
        <v>9433001</v>
      </c>
    </row>
    <row r="12490" spans="1:5">
      <c r="A12490">
        <v>9401010</v>
      </c>
      <c r="B12490">
        <v>9433002</v>
      </c>
      <c r="C12490" s="293">
        <v>66400000</v>
      </c>
      <c r="D12490">
        <f t="shared" si="390"/>
        <v>9401010</v>
      </c>
      <c r="E12490">
        <f t="shared" si="391"/>
        <v>9433002</v>
      </c>
    </row>
    <row r="12491" spans="1:5">
      <c r="A12491">
        <v>9401011</v>
      </c>
      <c r="B12491">
        <v>9433003</v>
      </c>
      <c r="C12491" s="293">
        <v>69300000</v>
      </c>
      <c r="D12491">
        <f t="shared" si="390"/>
        <v>9401011</v>
      </c>
      <c r="E12491">
        <f t="shared" si="391"/>
        <v>9433003</v>
      </c>
    </row>
    <row r="12492" spans="1:5">
      <c r="A12492">
        <v>9401012</v>
      </c>
      <c r="B12492">
        <v>9433004</v>
      </c>
      <c r="C12492" s="293">
        <v>69400000</v>
      </c>
      <c r="D12492">
        <f t="shared" si="390"/>
        <v>9401012</v>
      </c>
      <c r="E12492">
        <f t="shared" si="391"/>
        <v>9433004</v>
      </c>
    </row>
    <row r="12493" spans="1:5">
      <c r="A12493">
        <v>9401013</v>
      </c>
      <c r="B12493">
        <v>9433005</v>
      </c>
      <c r="C12493" s="293">
        <v>65500000</v>
      </c>
      <c r="D12493">
        <f t="shared" si="390"/>
        <v>9401013</v>
      </c>
      <c r="E12493">
        <f t="shared" si="391"/>
        <v>9433005</v>
      </c>
    </row>
    <row r="12494" spans="1:5">
      <c r="A12494">
        <v>9401014</v>
      </c>
      <c r="B12494">
        <v>9433006</v>
      </c>
      <c r="C12494" s="293">
        <v>67200000</v>
      </c>
      <c r="D12494">
        <f t="shared" si="390"/>
        <v>9401014</v>
      </c>
      <c r="E12494">
        <f t="shared" si="391"/>
        <v>9433006</v>
      </c>
    </row>
    <row r="12495" spans="1:5">
      <c r="A12495">
        <v>9401015</v>
      </c>
      <c r="B12495">
        <v>9433007</v>
      </c>
      <c r="C12495" s="293">
        <v>48000000</v>
      </c>
      <c r="D12495">
        <f t="shared" si="390"/>
        <v>9401015</v>
      </c>
      <c r="E12495">
        <f t="shared" si="391"/>
        <v>9433007</v>
      </c>
    </row>
    <row r="12496" spans="1:5">
      <c r="A12496">
        <v>9401016</v>
      </c>
      <c r="B12496">
        <v>9433008</v>
      </c>
      <c r="C12496" s="293">
        <v>78100000</v>
      </c>
      <c r="D12496">
        <f t="shared" si="390"/>
        <v>9401016</v>
      </c>
      <c r="E12496">
        <f t="shared" si="391"/>
        <v>9433008</v>
      </c>
    </row>
    <row r="12497" spans="1:5">
      <c r="A12497">
        <v>9401017</v>
      </c>
      <c r="B12497">
        <v>9433009</v>
      </c>
      <c r="C12497" s="293">
        <v>46200000</v>
      </c>
      <c r="D12497">
        <f t="shared" si="390"/>
        <v>9401017</v>
      </c>
      <c r="E12497">
        <f t="shared" si="391"/>
        <v>9433009</v>
      </c>
    </row>
    <row r="12498" spans="1:5">
      <c r="A12498">
        <v>9401018</v>
      </c>
      <c r="B12498">
        <v>9433010</v>
      </c>
      <c r="C12498" s="293">
        <v>47300000</v>
      </c>
      <c r="D12498">
        <f t="shared" si="390"/>
        <v>9401018</v>
      </c>
      <c r="E12498">
        <f t="shared" si="391"/>
        <v>9433010</v>
      </c>
    </row>
    <row r="12499" spans="1:5">
      <c r="A12499">
        <v>9401020</v>
      </c>
      <c r="B12499">
        <v>9433011</v>
      </c>
      <c r="C12499" s="293">
        <v>80700000</v>
      </c>
      <c r="D12499">
        <f t="shared" si="390"/>
        <v>9401020</v>
      </c>
      <c r="E12499">
        <f t="shared" si="391"/>
        <v>9433011</v>
      </c>
    </row>
    <row r="12500" spans="1:5">
      <c r="A12500">
        <v>9401021</v>
      </c>
      <c r="B12500">
        <v>9433012</v>
      </c>
      <c r="C12500" s="293">
        <v>154900000</v>
      </c>
      <c r="D12500">
        <f t="shared" si="390"/>
        <v>9401021</v>
      </c>
      <c r="E12500">
        <f t="shared" si="391"/>
        <v>9433012</v>
      </c>
    </row>
    <row r="12501" spans="1:5">
      <c r="A12501">
        <v>9401022</v>
      </c>
      <c r="B12501">
        <v>9433013</v>
      </c>
      <c r="C12501" s="293">
        <v>135400000</v>
      </c>
      <c r="D12501">
        <f t="shared" si="390"/>
        <v>9401022</v>
      </c>
      <c r="E12501">
        <f t="shared" si="391"/>
        <v>9433013</v>
      </c>
    </row>
    <row r="12502" spans="1:5">
      <c r="A12502">
        <v>9401023</v>
      </c>
      <c r="B12502">
        <v>9433014</v>
      </c>
      <c r="C12502" s="293">
        <v>94500000</v>
      </c>
      <c r="D12502">
        <f t="shared" si="390"/>
        <v>9401023</v>
      </c>
      <c r="E12502">
        <f t="shared" si="391"/>
        <v>9433014</v>
      </c>
    </row>
    <row r="12503" spans="1:5">
      <c r="A12503">
        <v>9401024</v>
      </c>
      <c r="B12503">
        <v>9433015</v>
      </c>
      <c r="C12503" s="293">
        <v>154000000</v>
      </c>
      <c r="D12503">
        <f t="shared" si="390"/>
        <v>9401024</v>
      </c>
      <c r="E12503">
        <f t="shared" si="391"/>
        <v>9433015</v>
      </c>
    </row>
    <row r="12504" spans="1:5">
      <c r="A12504">
        <v>9401025</v>
      </c>
      <c r="B12504">
        <v>9433016</v>
      </c>
      <c r="C12504" s="293">
        <v>65600000</v>
      </c>
      <c r="D12504">
        <f t="shared" si="390"/>
        <v>9401025</v>
      </c>
      <c r="E12504">
        <f t="shared" si="391"/>
        <v>9433016</v>
      </c>
    </row>
    <row r="12505" spans="1:5">
      <c r="A12505">
        <v>9401028</v>
      </c>
      <c r="B12505">
        <v>9433017</v>
      </c>
      <c r="C12505" s="293">
        <v>68500000</v>
      </c>
      <c r="D12505">
        <f t="shared" si="390"/>
        <v>9401028</v>
      </c>
      <c r="E12505">
        <f t="shared" si="391"/>
        <v>9433017</v>
      </c>
    </row>
    <row r="12506" spans="1:5">
      <c r="A12506">
        <v>9401029</v>
      </c>
      <c r="B12506">
        <v>9433018</v>
      </c>
      <c r="C12506" s="293">
        <v>138000000</v>
      </c>
      <c r="D12506">
        <f t="shared" si="390"/>
        <v>9401029</v>
      </c>
      <c r="E12506">
        <f t="shared" si="391"/>
        <v>9433018</v>
      </c>
    </row>
    <row r="12507" spans="1:5">
      <c r="A12507">
        <v>9401030</v>
      </c>
      <c r="B12507">
        <v>9433019</v>
      </c>
      <c r="C12507" s="293">
        <v>194800000</v>
      </c>
      <c r="D12507">
        <f t="shared" si="390"/>
        <v>9401030</v>
      </c>
      <c r="E12507">
        <f t="shared" si="391"/>
        <v>9433019</v>
      </c>
    </row>
    <row r="12508" spans="1:5">
      <c r="A12508">
        <v>9401032</v>
      </c>
      <c r="B12508">
        <v>9433020</v>
      </c>
      <c r="C12508" s="293">
        <v>56200000</v>
      </c>
      <c r="D12508">
        <f t="shared" si="390"/>
        <v>9401032</v>
      </c>
      <c r="E12508">
        <f t="shared" si="391"/>
        <v>9433020</v>
      </c>
    </row>
    <row r="12509" spans="1:5">
      <c r="A12509">
        <v>9401033</v>
      </c>
      <c r="B12509">
        <v>9433021</v>
      </c>
      <c r="C12509" s="293">
        <v>136500000</v>
      </c>
      <c r="D12509">
        <f t="shared" si="390"/>
        <v>9401033</v>
      </c>
      <c r="E12509">
        <f t="shared" si="391"/>
        <v>9433021</v>
      </c>
    </row>
    <row r="12510" spans="1:5">
      <c r="A12510">
        <v>9401034</v>
      </c>
      <c r="B12510">
        <v>9433022</v>
      </c>
      <c r="C12510" s="293">
        <v>119400000</v>
      </c>
      <c r="D12510">
        <f t="shared" si="390"/>
        <v>9401034</v>
      </c>
      <c r="E12510">
        <f t="shared" si="391"/>
        <v>9433022</v>
      </c>
    </row>
    <row r="12511" spans="1:5">
      <c r="A12511">
        <v>9401035</v>
      </c>
      <c r="B12511">
        <v>9433023</v>
      </c>
      <c r="C12511" s="293">
        <v>104200000</v>
      </c>
      <c r="D12511">
        <f t="shared" si="390"/>
        <v>9401035</v>
      </c>
      <c r="E12511">
        <f t="shared" si="391"/>
        <v>9433023</v>
      </c>
    </row>
    <row r="12512" spans="1:5">
      <c r="A12512">
        <v>9401037</v>
      </c>
      <c r="B12512">
        <v>9433024</v>
      </c>
      <c r="C12512" s="293">
        <v>164900000</v>
      </c>
      <c r="D12512">
        <f t="shared" si="390"/>
        <v>9401037</v>
      </c>
      <c r="E12512">
        <f t="shared" si="391"/>
        <v>9433024</v>
      </c>
    </row>
    <row r="12513" spans="1:5">
      <c r="A12513">
        <v>9401038</v>
      </c>
      <c r="B12513">
        <v>9433025</v>
      </c>
      <c r="C12513" s="293">
        <v>115600000</v>
      </c>
      <c r="D12513">
        <f t="shared" si="390"/>
        <v>9401038</v>
      </c>
      <c r="E12513">
        <f t="shared" si="391"/>
        <v>9433025</v>
      </c>
    </row>
    <row r="12514" spans="1:5">
      <c r="A12514">
        <v>9401039</v>
      </c>
      <c r="B12514">
        <v>9433026</v>
      </c>
      <c r="C12514" s="293">
        <v>124800000</v>
      </c>
      <c r="D12514">
        <f t="shared" si="390"/>
        <v>9401039</v>
      </c>
      <c r="E12514">
        <f t="shared" si="391"/>
        <v>9433026</v>
      </c>
    </row>
    <row r="12515" spans="1:5">
      <c r="A12515">
        <v>9401040</v>
      </c>
      <c r="B12515">
        <v>9433027</v>
      </c>
      <c r="C12515" s="293">
        <v>118100000</v>
      </c>
      <c r="D12515">
        <f t="shared" si="390"/>
        <v>9401040</v>
      </c>
      <c r="E12515">
        <f t="shared" si="391"/>
        <v>9433027</v>
      </c>
    </row>
    <row r="12516" spans="1:5">
      <c r="A12516">
        <v>9401041</v>
      </c>
      <c r="B12516">
        <v>9433028</v>
      </c>
      <c r="C12516" s="293">
        <v>85900000</v>
      </c>
      <c r="D12516">
        <f t="shared" si="390"/>
        <v>9401041</v>
      </c>
      <c r="E12516">
        <f t="shared" si="391"/>
        <v>9433028</v>
      </c>
    </row>
    <row r="12517" spans="1:5">
      <c r="A12517">
        <v>9401042</v>
      </c>
      <c r="B12517">
        <v>9433029</v>
      </c>
      <c r="C12517" s="293">
        <v>152400000</v>
      </c>
      <c r="D12517">
        <f t="shared" si="390"/>
        <v>9401042</v>
      </c>
      <c r="E12517">
        <f t="shared" si="391"/>
        <v>9433029</v>
      </c>
    </row>
    <row r="12518" spans="1:5">
      <c r="A12518">
        <v>9401043</v>
      </c>
      <c r="B12518">
        <v>9433030</v>
      </c>
      <c r="C12518" s="293">
        <v>146900000</v>
      </c>
      <c r="D12518">
        <f t="shared" si="390"/>
        <v>9401043</v>
      </c>
      <c r="E12518">
        <f t="shared" si="391"/>
        <v>9433030</v>
      </c>
    </row>
    <row r="12519" spans="1:5">
      <c r="A12519">
        <v>9401044</v>
      </c>
      <c r="B12519">
        <v>9433031</v>
      </c>
      <c r="C12519" s="293">
        <v>165300000</v>
      </c>
      <c r="D12519">
        <f t="shared" si="390"/>
        <v>9401044</v>
      </c>
      <c r="E12519">
        <f t="shared" si="391"/>
        <v>9433031</v>
      </c>
    </row>
    <row r="12520" spans="1:5">
      <c r="A12520">
        <v>9401046</v>
      </c>
      <c r="B12520">
        <v>9433032</v>
      </c>
      <c r="C12520" s="293">
        <v>164200000</v>
      </c>
      <c r="D12520">
        <f t="shared" si="390"/>
        <v>9401046</v>
      </c>
      <c r="E12520">
        <f t="shared" si="391"/>
        <v>9433032</v>
      </c>
    </row>
    <row r="12521" spans="1:5">
      <c r="A12521">
        <v>9401049</v>
      </c>
      <c r="B12521">
        <v>9433033</v>
      </c>
      <c r="C12521" s="293">
        <v>77500000</v>
      </c>
      <c r="D12521">
        <f t="shared" si="390"/>
        <v>9401049</v>
      </c>
      <c r="E12521">
        <f t="shared" si="391"/>
        <v>9433033</v>
      </c>
    </row>
    <row r="12522" spans="1:5">
      <c r="A12522">
        <v>9401050</v>
      </c>
      <c r="B12522">
        <v>9433034</v>
      </c>
      <c r="C12522" s="293">
        <v>55600000</v>
      </c>
      <c r="D12522">
        <f t="shared" si="390"/>
        <v>9401050</v>
      </c>
      <c r="E12522">
        <f t="shared" si="391"/>
        <v>9433034</v>
      </c>
    </row>
    <row r="12523" spans="1:5">
      <c r="A12523">
        <v>9401051</v>
      </c>
      <c r="B12523">
        <v>9433035</v>
      </c>
      <c r="C12523" s="293">
        <v>56400000</v>
      </c>
      <c r="D12523">
        <f t="shared" si="390"/>
        <v>9401051</v>
      </c>
      <c r="E12523">
        <f t="shared" si="391"/>
        <v>9433035</v>
      </c>
    </row>
    <row r="12524" spans="1:5">
      <c r="A12524">
        <v>9401054</v>
      </c>
      <c r="B12524">
        <v>9433036</v>
      </c>
      <c r="C12524" s="293">
        <v>101300000</v>
      </c>
      <c r="D12524">
        <f t="shared" si="390"/>
        <v>9401054</v>
      </c>
      <c r="E12524">
        <f t="shared" si="391"/>
        <v>9433036</v>
      </c>
    </row>
    <row r="12525" spans="1:5">
      <c r="A12525">
        <v>9401061</v>
      </c>
      <c r="B12525">
        <v>9433037</v>
      </c>
      <c r="C12525" s="293">
        <v>138000000</v>
      </c>
      <c r="D12525">
        <f t="shared" si="390"/>
        <v>9401061</v>
      </c>
      <c r="E12525">
        <f t="shared" si="391"/>
        <v>9433037</v>
      </c>
    </row>
    <row r="12526" spans="1:5">
      <c r="A12526">
        <v>9401062</v>
      </c>
      <c r="B12526">
        <v>9433038</v>
      </c>
      <c r="C12526" s="293">
        <v>139100000</v>
      </c>
      <c r="D12526">
        <f t="shared" si="390"/>
        <v>9401062</v>
      </c>
      <c r="E12526">
        <f t="shared" si="391"/>
        <v>9433038</v>
      </c>
    </row>
    <row r="12527" spans="1:5">
      <c r="A12527">
        <v>9401063</v>
      </c>
      <c r="B12527">
        <v>9433039</v>
      </c>
      <c r="C12527" s="293">
        <v>119800000</v>
      </c>
      <c r="D12527">
        <f t="shared" si="390"/>
        <v>9401063</v>
      </c>
      <c r="E12527">
        <f t="shared" si="391"/>
        <v>9433039</v>
      </c>
    </row>
    <row r="12528" spans="1:5">
      <c r="A12528">
        <v>9401064</v>
      </c>
      <c r="B12528">
        <v>9433040</v>
      </c>
      <c r="C12528" s="293">
        <v>82500000</v>
      </c>
      <c r="D12528">
        <f t="shared" si="390"/>
        <v>9401064</v>
      </c>
      <c r="E12528">
        <f t="shared" si="391"/>
        <v>9433040</v>
      </c>
    </row>
    <row r="12529" spans="1:5">
      <c r="A12529">
        <v>9401065</v>
      </c>
      <c r="B12529">
        <v>9433041</v>
      </c>
      <c r="C12529" s="293">
        <v>106900000</v>
      </c>
      <c r="D12529">
        <f t="shared" si="390"/>
        <v>9401065</v>
      </c>
      <c r="E12529">
        <f t="shared" si="391"/>
        <v>9433041</v>
      </c>
    </row>
    <row r="12530" spans="1:5">
      <c r="A12530">
        <v>9401066</v>
      </c>
      <c r="B12530">
        <v>9433042</v>
      </c>
      <c r="C12530" s="293">
        <v>62600000</v>
      </c>
      <c r="D12530">
        <f t="shared" si="390"/>
        <v>9401066</v>
      </c>
      <c r="E12530">
        <f t="shared" si="391"/>
        <v>9433042</v>
      </c>
    </row>
    <row r="12531" spans="1:5">
      <c r="A12531">
        <v>9401067</v>
      </c>
      <c r="B12531">
        <v>9433043</v>
      </c>
      <c r="C12531" s="293">
        <v>205800000</v>
      </c>
      <c r="D12531">
        <f t="shared" si="390"/>
        <v>9401067</v>
      </c>
      <c r="E12531">
        <f t="shared" si="391"/>
        <v>9433043</v>
      </c>
    </row>
    <row r="12532" spans="1:5">
      <c r="A12532">
        <v>9401068</v>
      </c>
      <c r="B12532">
        <v>9433044</v>
      </c>
      <c r="C12532" s="293">
        <v>112300000</v>
      </c>
      <c r="D12532">
        <f t="shared" si="390"/>
        <v>9401068</v>
      </c>
      <c r="E12532">
        <f t="shared" si="391"/>
        <v>9433044</v>
      </c>
    </row>
    <row r="12533" spans="1:5">
      <c r="A12533">
        <v>9401071</v>
      </c>
      <c r="B12533">
        <v>9433045</v>
      </c>
      <c r="C12533" s="293">
        <v>117700000</v>
      </c>
      <c r="D12533">
        <f t="shared" si="390"/>
        <v>9401071</v>
      </c>
      <c r="E12533">
        <f t="shared" si="391"/>
        <v>9433045</v>
      </c>
    </row>
    <row r="12534" spans="1:5">
      <c r="A12534">
        <v>9401074</v>
      </c>
      <c r="B12534">
        <v>9433046</v>
      </c>
      <c r="C12534" s="293">
        <v>136200000</v>
      </c>
      <c r="D12534">
        <f t="shared" si="390"/>
        <v>9401074</v>
      </c>
      <c r="E12534">
        <f t="shared" si="391"/>
        <v>9433046</v>
      </c>
    </row>
    <row r="12535" spans="1:5">
      <c r="A12535">
        <v>9401076</v>
      </c>
      <c r="B12535">
        <v>9433047</v>
      </c>
      <c r="C12535" s="293">
        <v>114100000</v>
      </c>
      <c r="D12535">
        <f t="shared" si="390"/>
        <v>9401076</v>
      </c>
      <c r="E12535">
        <f t="shared" si="391"/>
        <v>9433047</v>
      </c>
    </row>
    <row r="12536" spans="1:5">
      <c r="A12536">
        <v>9401077</v>
      </c>
      <c r="B12536">
        <v>9433048</v>
      </c>
      <c r="C12536" s="293">
        <v>114000000</v>
      </c>
      <c r="D12536">
        <f t="shared" si="390"/>
        <v>9401077</v>
      </c>
      <c r="E12536">
        <f t="shared" si="391"/>
        <v>9433048</v>
      </c>
    </row>
    <row r="12537" spans="1:5">
      <c r="A12537">
        <v>9401078</v>
      </c>
      <c r="B12537">
        <v>9433049</v>
      </c>
      <c r="C12537" s="293">
        <v>62400000</v>
      </c>
      <c r="D12537">
        <f t="shared" si="390"/>
        <v>9401078</v>
      </c>
      <c r="E12537">
        <f t="shared" si="391"/>
        <v>9433049</v>
      </c>
    </row>
    <row r="12538" spans="1:5">
      <c r="A12538">
        <v>9401079</v>
      </c>
      <c r="B12538">
        <v>9433050</v>
      </c>
      <c r="C12538" s="293">
        <v>111000000</v>
      </c>
      <c r="D12538">
        <f t="shared" si="390"/>
        <v>9401079</v>
      </c>
      <c r="E12538">
        <f t="shared" si="391"/>
        <v>9433050</v>
      </c>
    </row>
    <row r="12539" spans="1:5">
      <c r="A12539">
        <v>9401080</v>
      </c>
      <c r="B12539">
        <v>9433051</v>
      </c>
      <c r="C12539" s="293">
        <v>134800000</v>
      </c>
      <c r="D12539">
        <f t="shared" si="390"/>
        <v>9401080</v>
      </c>
      <c r="E12539">
        <f t="shared" si="391"/>
        <v>9433051</v>
      </c>
    </row>
    <row r="12540" spans="1:5">
      <c r="A12540">
        <v>9401081</v>
      </c>
      <c r="B12540">
        <v>9433052</v>
      </c>
      <c r="C12540" s="293">
        <v>128000000</v>
      </c>
      <c r="D12540">
        <f t="shared" si="390"/>
        <v>9401081</v>
      </c>
      <c r="E12540">
        <f t="shared" si="391"/>
        <v>9433052</v>
      </c>
    </row>
    <row r="12541" spans="1:5">
      <c r="A12541">
        <v>9401082</v>
      </c>
      <c r="B12541">
        <v>9433053</v>
      </c>
      <c r="C12541" s="293">
        <v>121000000</v>
      </c>
      <c r="D12541">
        <f t="shared" si="390"/>
        <v>9401082</v>
      </c>
      <c r="E12541">
        <f t="shared" si="391"/>
        <v>9433053</v>
      </c>
    </row>
    <row r="12542" spans="1:5">
      <c r="A12542">
        <v>9401083</v>
      </c>
      <c r="B12542">
        <v>9433054</v>
      </c>
      <c r="C12542" s="293">
        <v>110300000</v>
      </c>
      <c r="D12542">
        <f t="shared" si="390"/>
        <v>9401083</v>
      </c>
      <c r="E12542">
        <f t="shared" si="391"/>
        <v>9433054</v>
      </c>
    </row>
    <row r="12543" spans="1:5">
      <c r="A12543">
        <v>9401086</v>
      </c>
      <c r="B12543">
        <v>9433055</v>
      </c>
      <c r="C12543" s="293">
        <v>162800000</v>
      </c>
      <c r="D12543">
        <f t="shared" si="390"/>
        <v>9401086</v>
      </c>
      <c r="E12543">
        <f t="shared" si="391"/>
        <v>9433055</v>
      </c>
    </row>
    <row r="12544" spans="1:5">
      <c r="A12544">
        <v>9401094</v>
      </c>
      <c r="B12544">
        <v>9433056</v>
      </c>
      <c r="C12544" s="293">
        <v>119400000</v>
      </c>
      <c r="D12544">
        <f t="shared" si="390"/>
        <v>9401094</v>
      </c>
      <c r="E12544">
        <f t="shared" si="391"/>
        <v>9433056</v>
      </c>
    </row>
    <row r="12545" spans="1:5">
      <c r="A12545">
        <v>9401096</v>
      </c>
      <c r="B12545">
        <v>9433057</v>
      </c>
      <c r="C12545" s="293">
        <v>138200000</v>
      </c>
      <c r="D12545">
        <f t="shared" si="390"/>
        <v>9401096</v>
      </c>
      <c r="E12545">
        <f t="shared" si="391"/>
        <v>9433057</v>
      </c>
    </row>
    <row r="12546" spans="1:5">
      <c r="A12546">
        <v>9401097</v>
      </c>
      <c r="B12546">
        <v>9433058</v>
      </c>
      <c r="C12546" s="293">
        <v>115500000</v>
      </c>
      <c r="D12546">
        <f t="shared" si="390"/>
        <v>9401097</v>
      </c>
      <c r="E12546">
        <f t="shared" si="391"/>
        <v>9433058</v>
      </c>
    </row>
    <row r="12547" spans="1:5">
      <c r="A12547">
        <v>9401098</v>
      </c>
      <c r="B12547">
        <v>9433059</v>
      </c>
      <c r="C12547" s="293">
        <v>138300000</v>
      </c>
      <c r="D12547">
        <f t="shared" ref="D12547:D12610" si="392">+A12547*1</f>
        <v>9401098</v>
      </c>
      <c r="E12547">
        <f t="shared" ref="E12547:E12610" si="393">+B12547*1</f>
        <v>9433059</v>
      </c>
    </row>
    <row r="12548" spans="1:5">
      <c r="A12548">
        <v>9401099</v>
      </c>
      <c r="B12548">
        <v>9433060</v>
      </c>
      <c r="C12548" s="293">
        <v>233000000</v>
      </c>
      <c r="D12548">
        <f t="shared" si="392"/>
        <v>9401099</v>
      </c>
      <c r="E12548">
        <f t="shared" si="393"/>
        <v>9433060</v>
      </c>
    </row>
    <row r="12549" spans="1:5">
      <c r="A12549">
        <v>9401102</v>
      </c>
      <c r="B12549">
        <v>9433061</v>
      </c>
      <c r="C12549" s="293">
        <v>146000000</v>
      </c>
      <c r="D12549">
        <f t="shared" si="392"/>
        <v>9401102</v>
      </c>
      <c r="E12549">
        <f t="shared" si="393"/>
        <v>9433061</v>
      </c>
    </row>
    <row r="12550" spans="1:5">
      <c r="A12550">
        <v>9401103</v>
      </c>
      <c r="B12550">
        <v>9433062</v>
      </c>
      <c r="C12550" s="293">
        <v>141600000</v>
      </c>
      <c r="D12550">
        <f t="shared" si="392"/>
        <v>9401103</v>
      </c>
      <c r="E12550">
        <f t="shared" si="393"/>
        <v>9433062</v>
      </c>
    </row>
    <row r="12551" spans="1:5">
      <c r="A12551">
        <v>9401105</v>
      </c>
      <c r="B12551">
        <v>9433063</v>
      </c>
      <c r="C12551" s="293">
        <v>226800000</v>
      </c>
      <c r="D12551">
        <f t="shared" si="392"/>
        <v>9401105</v>
      </c>
      <c r="E12551">
        <f t="shared" si="393"/>
        <v>9433063</v>
      </c>
    </row>
    <row r="12552" spans="1:5">
      <c r="A12552">
        <v>9401106</v>
      </c>
      <c r="B12552">
        <v>9433064</v>
      </c>
      <c r="C12552" s="293">
        <v>201800000</v>
      </c>
      <c r="D12552">
        <f t="shared" si="392"/>
        <v>9401106</v>
      </c>
      <c r="E12552">
        <f t="shared" si="393"/>
        <v>9433064</v>
      </c>
    </row>
    <row r="12553" spans="1:5">
      <c r="A12553">
        <v>9401107</v>
      </c>
      <c r="B12553">
        <v>9433065</v>
      </c>
      <c r="C12553" s="293">
        <v>138000000</v>
      </c>
      <c r="D12553">
        <f t="shared" si="392"/>
        <v>9401107</v>
      </c>
      <c r="E12553">
        <f t="shared" si="393"/>
        <v>9433065</v>
      </c>
    </row>
    <row r="12554" spans="1:5">
      <c r="A12554">
        <v>9401109</v>
      </c>
      <c r="B12554">
        <v>9433066</v>
      </c>
      <c r="C12554" s="293">
        <v>164000000</v>
      </c>
      <c r="D12554">
        <f t="shared" si="392"/>
        <v>9401109</v>
      </c>
      <c r="E12554">
        <f t="shared" si="393"/>
        <v>9433066</v>
      </c>
    </row>
    <row r="12555" spans="1:5">
      <c r="A12555">
        <v>9401110</v>
      </c>
      <c r="B12555">
        <v>9433067</v>
      </c>
      <c r="C12555" s="293">
        <v>275000000</v>
      </c>
      <c r="D12555">
        <f t="shared" si="392"/>
        <v>9401110</v>
      </c>
      <c r="E12555">
        <f t="shared" si="393"/>
        <v>9433067</v>
      </c>
    </row>
    <row r="12556" spans="1:5">
      <c r="A12556">
        <v>9401111</v>
      </c>
      <c r="B12556">
        <v>9433068</v>
      </c>
      <c r="C12556" s="293">
        <v>200400000</v>
      </c>
      <c r="D12556">
        <f t="shared" si="392"/>
        <v>9401111</v>
      </c>
      <c r="E12556">
        <f t="shared" si="393"/>
        <v>9433068</v>
      </c>
    </row>
    <row r="12557" spans="1:5">
      <c r="A12557">
        <v>9401047</v>
      </c>
      <c r="B12557">
        <v>9434001</v>
      </c>
      <c r="C12557" s="293">
        <v>117600000</v>
      </c>
      <c r="D12557">
        <f t="shared" si="392"/>
        <v>9401047</v>
      </c>
      <c r="E12557">
        <f t="shared" si="393"/>
        <v>9434001</v>
      </c>
    </row>
    <row r="12558" spans="1:5">
      <c r="A12558">
        <v>9401048</v>
      </c>
      <c r="B12558">
        <v>9434002</v>
      </c>
      <c r="C12558" s="293">
        <v>121500000</v>
      </c>
      <c r="D12558">
        <f t="shared" si="392"/>
        <v>9401048</v>
      </c>
      <c r="E12558">
        <f t="shared" si="393"/>
        <v>9434002</v>
      </c>
    </row>
    <row r="12559" spans="1:5">
      <c r="A12559">
        <v>9406003</v>
      </c>
      <c r="B12559">
        <v>9434003</v>
      </c>
      <c r="C12559" s="293">
        <v>71600000</v>
      </c>
      <c r="D12559">
        <f t="shared" si="392"/>
        <v>9406003</v>
      </c>
      <c r="E12559">
        <f t="shared" si="393"/>
        <v>9434003</v>
      </c>
    </row>
    <row r="12560" spans="1:5">
      <c r="A12560">
        <v>9406004</v>
      </c>
      <c r="B12560">
        <v>9434004</v>
      </c>
      <c r="C12560" s="293">
        <v>72800000</v>
      </c>
      <c r="D12560">
        <f t="shared" si="392"/>
        <v>9406004</v>
      </c>
      <c r="E12560">
        <f t="shared" si="393"/>
        <v>9434004</v>
      </c>
    </row>
    <row r="12561" spans="1:5">
      <c r="A12561">
        <v>9406005</v>
      </c>
      <c r="B12561">
        <v>9434005</v>
      </c>
      <c r="C12561" s="293">
        <v>69500000</v>
      </c>
      <c r="D12561">
        <f t="shared" si="392"/>
        <v>9406005</v>
      </c>
      <c r="E12561">
        <f t="shared" si="393"/>
        <v>9434005</v>
      </c>
    </row>
    <row r="12562" spans="1:5">
      <c r="A12562">
        <v>9406006</v>
      </c>
      <c r="B12562">
        <v>9434006</v>
      </c>
      <c r="C12562" s="293">
        <v>130400000</v>
      </c>
      <c r="D12562">
        <f t="shared" si="392"/>
        <v>9406006</v>
      </c>
      <c r="E12562">
        <f t="shared" si="393"/>
        <v>9434006</v>
      </c>
    </row>
    <row r="12563" spans="1:5">
      <c r="A12563">
        <v>9406007</v>
      </c>
      <c r="B12563">
        <v>9434007</v>
      </c>
      <c r="C12563" s="293">
        <v>128600000</v>
      </c>
      <c r="D12563">
        <f t="shared" si="392"/>
        <v>9406007</v>
      </c>
      <c r="E12563">
        <f t="shared" si="393"/>
        <v>9434007</v>
      </c>
    </row>
    <row r="12564" spans="1:5">
      <c r="A12564">
        <v>9406009</v>
      </c>
      <c r="B12564">
        <v>9434008</v>
      </c>
      <c r="C12564" s="293">
        <v>58200000</v>
      </c>
      <c r="D12564">
        <f t="shared" si="392"/>
        <v>9406009</v>
      </c>
      <c r="E12564">
        <f t="shared" si="393"/>
        <v>9434008</v>
      </c>
    </row>
    <row r="12565" spans="1:5">
      <c r="A12565">
        <v>9406010</v>
      </c>
      <c r="B12565">
        <v>9434009</v>
      </c>
      <c r="C12565" s="293">
        <v>118100000</v>
      </c>
      <c r="D12565">
        <f t="shared" si="392"/>
        <v>9406010</v>
      </c>
      <c r="E12565">
        <f t="shared" si="393"/>
        <v>9434009</v>
      </c>
    </row>
    <row r="12566" spans="1:5">
      <c r="A12566">
        <v>9406011</v>
      </c>
      <c r="B12566">
        <v>9434010</v>
      </c>
      <c r="C12566" s="293">
        <v>106700000</v>
      </c>
      <c r="D12566">
        <f t="shared" si="392"/>
        <v>9406011</v>
      </c>
      <c r="E12566">
        <f t="shared" si="393"/>
        <v>9434010</v>
      </c>
    </row>
    <row r="12567" spans="1:5">
      <c r="A12567">
        <v>9406016</v>
      </c>
      <c r="B12567">
        <v>9434011</v>
      </c>
      <c r="C12567" s="293">
        <v>117800000</v>
      </c>
      <c r="D12567">
        <f t="shared" si="392"/>
        <v>9406016</v>
      </c>
      <c r="E12567">
        <f t="shared" si="393"/>
        <v>9434011</v>
      </c>
    </row>
    <row r="12568" spans="1:5">
      <c r="A12568">
        <v>9406025</v>
      </c>
      <c r="B12568">
        <v>9434012</v>
      </c>
      <c r="C12568" s="293">
        <v>131200000</v>
      </c>
      <c r="D12568">
        <f t="shared" si="392"/>
        <v>9406025</v>
      </c>
      <c r="E12568">
        <f t="shared" si="393"/>
        <v>9434012</v>
      </c>
    </row>
    <row r="12569" spans="1:5">
      <c r="A12569">
        <v>9406026</v>
      </c>
      <c r="B12569">
        <v>9434013</v>
      </c>
      <c r="C12569" s="293">
        <v>133600000</v>
      </c>
      <c r="D12569">
        <f t="shared" si="392"/>
        <v>9406026</v>
      </c>
      <c r="E12569">
        <f t="shared" si="393"/>
        <v>9434013</v>
      </c>
    </row>
    <row r="12570" spans="1:5">
      <c r="A12570">
        <v>9406104</v>
      </c>
      <c r="B12570">
        <v>9434014</v>
      </c>
      <c r="C12570" s="293">
        <v>390000000</v>
      </c>
      <c r="D12570">
        <f t="shared" si="392"/>
        <v>9406104</v>
      </c>
      <c r="E12570">
        <f t="shared" si="393"/>
        <v>9434014</v>
      </c>
    </row>
    <row r="12571" spans="1:5">
      <c r="A12571">
        <v>9406023</v>
      </c>
      <c r="B12571">
        <v>9435001</v>
      </c>
      <c r="C12571" s="293">
        <v>140200000</v>
      </c>
      <c r="D12571">
        <f t="shared" si="392"/>
        <v>9406023</v>
      </c>
      <c r="E12571">
        <f t="shared" si="393"/>
        <v>9435001</v>
      </c>
    </row>
    <row r="12572" spans="1:5">
      <c r="A12572">
        <v>9406027</v>
      </c>
      <c r="B12572">
        <v>9435002</v>
      </c>
      <c r="C12572" s="293">
        <v>136600000</v>
      </c>
      <c r="D12572">
        <f t="shared" si="392"/>
        <v>9406027</v>
      </c>
      <c r="E12572">
        <f t="shared" si="393"/>
        <v>9435002</v>
      </c>
    </row>
    <row r="12573" spans="1:5">
      <c r="A12573">
        <v>9406030</v>
      </c>
      <c r="B12573">
        <v>9435003</v>
      </c>
      <c r="C12573" s="293">
        <v>129600000</v>
      </c>
      <c r="D12573">
        <f t="shared" si="392"/>
        <v>9406030</v>
      </c>
      <c r="E12573">
        <f t="shared" si="393"/>
        <v>9435003</v>
      </c>
    </row>
    <row r="12574" spans="1:5">
      <c r="A12574">
        <v>9406032</v>
      </c>
      <c r="B12574">
        <v>9435004</v>
      </c>
      <c r="C12574" s="293">
        <v>157000000</v>
      </c>
      <c r="D12574">
        <f t="shared" si="392"/>
        <v>9406032</v>
      </c>
      <c r="E12574">
        <f t="shared" si="393"/>
        <v>9435004</v>
      </c>
    </row>
    <row r="12575" spans="1:5">
      <c r="A12575">
        <v>9406068</v>
      </c>
      <c r="B12575">
        <v>9435005</v>
      </c>
      <c r="C12575" s="293">
        <v>200200000</v>
      </c>
      <c r="D12575">
        <f t="shared" si="392"/>
        <v>9406068</v>
      </c>
      <c r="E12575">
        <f t="shared" si="393"/>
        <v>9435005</v>
      </c>
    </row>
    <row r="12576" spans="1:5">
      <c r="A12576">
        <v>9406069</v>
      </c>
      <c r="B12576">
        <v>9435006</v>
      </c>
      <c r="C12576" s="293">
        <v>177400000</v>
      </c>
      <c r="D12576">
        <f t="shared" si="392"/>
        <v>9406069</v>
      </c>
      <c r="E12576">
        <f t="shared" si="393"/>
        <v>9435006</v>
      </c>
    </row>
    <row r="12577" spans="1:5">
      <c r="A12577">
        <v>9406070</v>
      </c>
      <c r="B12577">
        <v>9435007</v>
      </c>
      <c r="C12577" s="293">
        <v>145200000</v>
      </c>
      <c r="D12577">
        <f t="shared" si="392"/>
        <v>9406070</v>
      </c>
      <c r="E12577">
        <f t="shared" si="393"/>
        <v>9435007</v>
      </c>
    </row>
    <row r="12578" spans="1:5">
      <c r="A12578">
        <v>9406073</v>
      </c>
      <c r="B12578">
        <v>9435008</v>
      </c>
      <c r="C12578" s="293">
        <v>186000000</v>
      </c>
      <c r="D12578">
        <f t="shared" si="392"/>
        <v>9406073</v>
      </c>
      <c r="E12578">
        <f t="shared" si="393"/>
        <v>9435008</v>
      </c>
    </row>
    <row r="12579" spans="1:5">
      <c r="A12579">
        <v>9406074</v>
      </c>
      <c r="B12579">
        <v>9435009</v>
      </c>
      <c r="C12579" s="293">
        <v>228700000</v>
      </c>
      <c r="D12579">
        <f t="shared" si="392"/>
        <v>9406074</v>
      </c>
      <c r="E12579">
        <f t="shared" si="393"/>
        <v>9435009</v>
      </c>
    </row>
    <row r="12580" spans="1:5">
      <c r="A12580">
        <v>9406085</v>
      </c>
      <c r="B12580">
        <v>9435010</v>
      </c>
      <c r="C12580" s="293">
        <v>232000000</v>
      </c>
      <c r="D12580">
        <f t="shared" si="392"/>
        <v>9406085</v>
      </c>
      <c r="E12580">
        <f t="shared" si="393"/>
        <v>9435010</v>
      </c>
    </row>
    <row r="12581" spans="1:5">
      <c r="A12581">
        <v>9406100</v>
      </c>
      <c r="B12581">
        <v>9435011</v>
      </c>
      <c r="C12581" s="293">
        <v>300000000</v>
      </c>
      <c r="D12581">
        <f t="shared" si="392"/>
        <v>9406100</v>
      </c>
      <c r="E12581">
        <f t="shared" si="393"/>
        <v>9435011</v>
      </c>
    </row>
    <row r="12582" spans="1:5">
      <c r="A12582">
        <v>9406101</v>
      </c>
      <c r="B12582">
        <v>9435012</v>
      </c>
      <c r="C12582" s="293">
        <v>300000000</v>
      </c>
      <c r="D12582">
        <f t="shared" si="392"/>
        <v>9406101</v>
      </c>
      <c r="E12582">
        <f t="shared" si="393"/>
        <v>9435012</v>
      </c>
    </row>
    <row r="12583" spans="1:5">
      <c r="A12583">
        <v>9406105</v>
      </c>
      <c r="B12583">
        <v>9435013</v>
      </c>
      <c r="C12583" s="293">
        <v>190000000</v>
      </c>
      <c r="D12583">
        <f t="shared" si="392"/>
        <v>9406105</v>
      </c>
      <c r="E12583">
        <f t="shared" si="393"/>
        <v>9435013</v>
      </c>
    </row>
    <row r="12584" spans="1:5">
      <c r="A12584">
        <v>9406106</v>
      </c>
      <c r="B12584">
        <v>9435014</v>
      </c>
      <c r="C12584" s="293">
        <v>215000000</v>
      </c>
      <c r="D12584">
        <f t="shared" si="392"/>
        <v>9406106</v>
      </c>
      <c r="E12584">
        <f t="shared" si="393"/>
        <v>9435014</v>
      </c>
    </row>
    <row r="12585" spans="1:5">
      <c r="A12585">
        <v>9406107</v>
      </c>
      <c r="B12585">
        <v>9435015</v>
      </c>
      <c r="C12585" s="293">
        <v>240000000</v>
      </c>
      <c r="D12585">
        <f t="shared" si="392"/>
        <v>9406107</v>
      </c>
      <c r="E12585">
        <f t="shared" si="393"/>
        <v>9435015</v>
      </c>
    </row>
    <row r="12586" spans="1:5">
      <c r="A12586">
        <v>9406108</v>
      </c>
      <c r="B12586">
        <v>9435016</v>
      </c>
      <c r="C12586" s="293">
        <v>260000000</v>
      </c>
      <c r="D12586">
        <f t="shared" si="392"/>
        <v>9406108</v>
      </c>
      <c r="E12586">
        <f t="shared" si="393"/>
        <v>9435016</v>
      </c>
    </row>
    <row r="12587" spans="1:5">
      <c r="A12587">
        <v>9401036</v>
      </c>
      <c r="B12587">
        <v>9436001</v>
      </c>
      <c r="C12587" s="293">
        <v>141400000</v>
      </c>
      <c r="D12587">
        <f t="shared" si="392"/>
        <v>9401036</v>
      </c>
      <c r="E12587">
        <f t="shared" si="393"/>
        <v>9436001</v>
      </c>
    </row>
    <row r="12588" spans="1:5">
      <c r="A12588">
        <v>9406008</v>
      </c>
      <c r="B12588">
        <v>9436003</v>
      </c>
      <c r="C12588" s="293">
        <v>186400000</v>
      </c>
      <c r="D12588">
        <f t="shared" si="392"/>
        <v>9406008</v>
      </c>
      <c r="E12588">
        <f t="shared" si="393"/>
        <v>9436003</v>
      </c>
    </row>
    <row r="12589" spans="1:5">
      <c r="A12589">
        <v>9406012</v>
      </c>
      <c r="B12589">
        <v>9436004</v>
      </c>
      <c r="C12589" s="293">
        <v>141300000</v>
      </c>
      <c r="D12589">
        <f t="shared" si="392"/>
        <v>9406012</v>
      </c>
      <c r="E12589">
        <f t="shared" si="393"/>
        <v>9436004</v>
      </c>
    </row>
    <row r="12590" spans="1:5">
      <c r="A12590">
        <v>9406013</v>
      </c>
      <c r="B12590">
        <v>9436005</v>
      </c>
      <c r="C12590" s="293">
        <v>158800000</v>
      </c>
      <c r="D12590">
        <f t="shared" si="392"/>
        <v>9406013</v>
      </c>
      <c r="E12590">
        <f t="shared" si="393"/>
        <v>9436005</v>
      </c>
    </row>
    <row r="12591" spans="1:5">
      <c r="A12591">
        <v>9406014</v>
      </c>
      <c r="B12591">
        <v>9436006</v>
      </c>
      <c r="C12591" s="293">
        <v>212000000</v>
      </c>
      <c r="D12591">
        <f t="shared" si="392"/>
        <v>9406014</v>
      </c>
      <c r="E12591">
        <f t="shared" si="393"/>
        <v>9436006</v>
      </c>
    </row>
    <row r="12592" spans="1:5">
      <c r="A12592">
        <v>9406018</v>
      </c>
      <c r="B12592">
        <v>9436007</v>
      </c>
      <c r="C12592" s="293">
        <v>187300000</v>
      </c>
      <c r="D12592">
        <f t="shared" si="392"/>
        <v>9406018</v>
      </c>
      <c r="E12592">
        <f t="shared" si="393"/>
        <v>9436007</v>
      </c>
    </row>
    <row r="12593" spans="1:5">
      <c r="A12593">
        <v>9406019</v>
      </c>
      <c r="B12593">
        <v>9436008</v>
      </c>
      <c r="C12593" s="293">
        <v>160900000</v>
      </c>
      <c r="D12593">
        <f t="shared" si="392"/>
        <v>9406019</v>
      </c>
      <c r="E12593">
        <f t="shared" si="393"/>
        <v>9436008</v>
      </c>
    </row>
    <row r="12594" spans="1:5">
      <c r="A12594">
        <v>9406020</v>
      </c>
      <c r="B12594">
        <v>9436009</v>
      </c>
      <c r="C12594" s="293">
        <v>172100000</v>
      </c>
      <c r="D12594">
        <f t="shared" si="392"/>
        <v>9406020</v>
      </c>
      <c r="E12594">
        <f t="shared" si="393"/>
        <v>9436009</v>
      </c>
    </row>
    <row r="12595" spans="1:5">
      <c r="A12595">
        <v>9406021</v>
      </c>
      <c r="B12595">
        <v>9436010</v>
      </c>
      <c r="C12595" s="293">
        <v>117800000</v>
      </c>
      <c r="D12595">
        <f t="shared" si="392"/>
        <v>9406021</v>
      </c>
      <c r="E12595">
        <f t="shared" si="393"/>
        <v>9436010</v>
      </c>
    </row>
    <row r="12596" spans="1:5">
      <c r="A12596">
        <v>9406022</v>
      </c>
      <c r="B12596">
        <v>9436011</v>
      </c>
      <c r="C12596" s="293">
        <v>117500000</v>
      </c>
      <c r="D12596">
        <f t="shared" si="392"/>
        <v>9406022</v>
      </c>
      <c r="E12596">
        <f t="shared" si="393"/>
        <v>9436011</v>
      </c>
    </row>
    <row r="12597" spans="1:5">
      <c r="A12597">
        <v>9406024</v>
      </c>
      <c r="B12597">
        <v>9436012</v>
      </c>
      <c r="C12597" s="293">
        <v>171700000</v>
      </c>
      <c r="D12597">
        <f t="shared" si="392"/>
        <v>9406024</v>
      </c>
      <c r="E12597">
        <f t="shared" si="393"/>
        <v>9436012</v>
      </c>
    </row>
    <row r="12598" spans="1:5">
      <c r="A12598">
        <v>9406028</v>
      </c>
      <c r="B12598">
        <v>9436013</v>
      </c>
      <c r="C12598" s="293">
        <v>186700000</v>
      </c>
      <c r="D12598">
        <f t="shared" si="392"/>
        <v>9406028</v>
      </c>
      <c r="E12598">
        <f t="shared" si="393"/>
        <v>9436013</v>
      </c>
    </row>
    <row r="12599" spans="1:5">
      <c r="A12599">
        <v>9406029</v>
      </c>
      <c r="B12599">
        <v>9436014</v>
      </c>
      <c r="C12599" s="293">
        <v>176000000</v>
      </c>
      <c r="D12599">
        <f t="shared" si="392"/>
        <v>9406029</v>
      </c>
      <c r="E12599">
        <f t="shared" si="393"/>
        <v>9436014</v>
      </c>
    </row>
    <row r="12600" spans="1:5">
      <c r="A12600">
        <v>9406031</v>
      </c>
      <c r="B12600">
        <v>9436015</v>
      </c>
      <c r="C12600" s="293">
        <v>163900000</v>
      </c>
      <c r="D12600">
        <f t="shared" si="392"/>
        <v>9406031</v>
      </c>
      <c r="E12600">
        <f t="shared" si="393"/>
        <v>9436015</v>
      </c>
    </row>
    <row r="12601" spans="1:5">
      <c r="A12601">
        <v>9406033</v>
      </c>
      <c r="B12601">
        <v>9436016</v>
      </c>
      <c r="C12601" s="293">
        <v>175500000</v>
      </c>
      <c r="D12601">
        <f t="shared" si="392"/>
        <v>9406033</v>
      </c>
      <c r="E12601">
        <f t="shared" si="393"/>
        <v>9436016</v>
      </c>
    </row>
    <row r="12602" spans="1:5">
      <c r="A12602">
        <v>9406034</v>
      </c>
      <c r="B12602">
        <v>9436017</v>
      </c>
      <c r="C12602" s="293">
        <v>162700000</v>
      </c>
      <c r="D12602">
        <f t="shared" si="392"/>
        <v>9406034</v>
      </c>
      <c r="E12602">
        <f t="shared" si="393"/>
        <v>9436017</v>
      </c>
    </row>
    <row r="12603" spans="1:5">
      <c r="A12603">
        <v>9406035</v>
      </c>
      <c r="B12603">
        <v>9436018</v>
      </c>
      <c r="C12603" s="293">
        <v>168900000</v>
      </c>
      <c r="D12603">
        <f t="shared" si="392"/>
        <v>9406035</v>
      </c>
      <c r="E12603">
        <f t="shared" si="393"/>
        <v>9436018</v>
      </c>
    </row>
    <row r="12604" spans="1:5">
      <c r="A12604">
        <v>9406036</v>
      </c>
      <c r="B12604">
        <v>9436019</v>
      </c>
      <c r="C12604" s="293">
        <v>166700000</v>
      </c>
      <c r="D12604">
        <f t="shared" si="392"/>
        <v>9406036</v>
      </c>
      <c r="E12604">
        <f t="shared" si="393"/>
        <v>9436019</v>
      </c>
    </row>
    <row r="12605" spans="1:5">
      <c r="A12605">
        <v>9406037</v>
      </c>
      <c r="B12605">
        <v>9436020</v>
      </c>
      <c r="C12605" s="293">
        <v>143100000</v>
      </c>
      <c r="D12605">
        <f t="shared" si="392"/>
        <v>9406037</v>
      </c>
      <c r="E12605">
        <f t="shared" si="393"/>
        <v>9436020</v>
      </c>
    </row>
    <row r="12606" spans="1:5">
      <c r="A12606">
        <v>9406038</v>
      </c>
      <c r="B12606">
        <v>9436021</v>
      </c>
      <c r="C12606" s="293">
        <v>164900000</v>
      </c>
      <c r="D12606">
        <f t="shared" si="392"/>
        <v>9406038</v>
      </c>
      <c r="E12606">
        <f t="shared" si="393"/>
        <v>9436021</v>
      </c>
    </row>
    <row r="12607" spans="1:5">
      <c r="A12607">
        <v>9406039</v>
      </c>
      <c r="B12607">
        <v>9436022</v>
      </c>
      <c r="C12607" s="293">
        <v>304200000</v>
      </c>
      <c r="D12607">
        <f t="shared" si="392"/>
        <v>9406039</v>
      </c>
      <c r="E12607">
        <f t="shared" si="393"/>
        <v>9436022</v>
      </c>
    </row>
    <row r="12608" spans="1:5">
      <c r="A12608">
        <v>9406040</v>
      </c>
      <c r="B12608">
        <v>9436023</v>
      </c>
      <c r="C12608" s="293">
        <v>157400000</v>
      </c>
      <c r="D12608">
        <f t="shared" si="392"/>
        <v>9406040</v>
      </c>
      <c r="E12608">
        <f t="shared" si="393"/>
        <v>9436023</v>
      </c>
    </row>
    <row r="12609" spans="1:5">
      <c r="A12609">
        <v>9406041</v>
      </c>
      <c r="B12609">
        <v>9436024</v>
      </c>
      <c r="C12609" s="293">
        <v>181900000</v>
      </c>
      <c r="D12609">
        <f t="shared" si="392"/>
        <v>9406041</v>
      </c>
      <c r="E12609">
        <f t="shared" si="393"/>
        <v>9436024</v>
      </c>
    </row>
    <row r="12610" spans="1:5">
      <c r="A12610">
        <v>9406042</v>
      </c>
      <c r="B12610">
        <v>9436025</v>
      </c>
      <c r="C12610" s="293">
        <v>170000000</v>
      </c>
      <c r="D12610">
        <f t="shared" si="392"/>
        <v>9406042</v>
      </c>
      <c r="E12610">
        <f t="shared" si="393"/>
        <v>9436025</v>
      </c>
    </row>
    <row r="12611" spans="1:5">
      <c r="A12611">
        <v>9406043</v>
      </c>
      <c r="B12611">
        <v>9436026</v>
      </c>
      <c r="C12611" s="293">
        <v>245000000</v>
      </c>
      <c r="D12611">
        <f t="shared" ref="D12611:D12674" si="394">+A12611*1</f>
        <v>9406043</v>
      </c>
      <c r="E12611">
        <f t="shared" ref="E12611:E12674" si="395">+B12611*1</f>
        <v>9436026</v>
      </c>
    </row>
    <row r="12612" spans="1:5">
      <c r="A12612">
        <v>9406044</v>
      </c>
      <c r="B12612">
        <v>9436027</v>
      </c>
      <c r="C12612" s="293">
        <v>167400000</v>
      </c>
      <c r="D12612">
        <f t="shared" si="394"/>
        <v>9406044</v>
      </c>
      <c r="E12612">
        <f t="shared" si="395"/>
        <v>9436027</v>
      </c>
    </row>
    <row r="12613" spans="1:5">
      <c r="A12613">
        <v>9406045</v>
      </c>
      <c r="B12613">
        <v>9436028</v>
      </c>
      <c r="C12613" s="293">
        <v>201700000</v>
      </c>
      <c r="D12613">
        <f t="shared" si="394"/>
        <v>9406045</v>
      </c>
      <c r="E12613">
        <f t="shared" si="395"/>
        <v>9436028</v>
      </c>
    </row>
    <row r="12614" spans="1:5">
      <c r="A12614">
        <v>9406046</v>
      </c>
      <c r="B12614">
        <v>9436029</v>
      </c>
      <c r="C12614" s="293">
        <v>165300000</v>
      </c>
      <c r="D12614">
        <f t="shared" si="394"/>
        <v>9406046</v>
      </c>
      <c r="E12614">
        <f t="shared" si="395"/>
        <v>9436029</v>
      </c>
    </row>
    <row r="12615" spans="1:5">
      <c r="A12615">
        <v>9406047</v>
      </c>
      <c r="B12615">
        <v>9436030</v>
      </c>
      <c r="C12615" s="293">
        <v>185700000</v>
      </c>
      <c r="D12615">
        <f t="shared" si="394"/>
        <v>9406047</v>
      </c>
      <c r="E12615">
        <f t="shared" si="395"/>
        <v>9436030</v>
      </c>
    </row>
    <row r="12616" spans="1:5">
      <c r="A12616">
        <v>9406048</v>
      </c>
      <c r="B12616">
        <v>9436031</v>
      </c>
      <c r="C12616" s="293">
        <v>326800000</v>
      </c>
      <c r="D12616">
        <f t="shared" si="394"/>
        <v>9406048</v>
      </c>
      <c r="E12616">
        <f t="shared" si="395"/>
        <v>9436031</v>
      </c>
    </row>
    <row r="12617" spans="1:5">
      <c r="A12617">
        <v>9406049</v>
      </c>
      <c r="B12617">
        <v>9436032</v>
      </c>
      <c r="C12617" s="293">
        <v>187800000</v>
      </c>
      <c r="D12617">
        <f t="shared" si="394"/>
        <v>9406049</v>
      </c>
      <c r="E12617">
        <f t="shared" si="395"/>
        <v>9436032</v>
      </c>
    </row>
    <row r="12618" spans="1:5">
      <c r="A12618">
        <v>9406050</v>
      </c>
      <c r="B12618">
        <v>9436033</v>
      </c>
      <c r="C12618" s="293">
        <v>226100000</v>
      </c>
      <c r="D12618">
        <f t="shared" si="394"/>
        <v>9406050</v>
      </c>
      <c r="E12618">
        <f t="shared" si="395"/>
        <v>9436033</v>
      </c>
    </row>
    <row r="12619" spans="1:5">
      <c r="A12619">
        <v>9406051</v>
      </c>
      <c r="B12619">
        <v>9436034</v>
      </c>
      <c r="C12619" s="293">
        <v>174400000</v>
      </c>
      <c r="D12619">
        <f t="shared" si="394"/>
        <v>9406051</v>
      </c>
      <c r="E12619">
        <f t="shared" si="395"/>
        <v>9436034</v>
      </c>
    </row>
    <row r="12620" spans="1:5">
      <c r="A12620">
        <v>9406052</v>
      </c>
      <c r="B12620">
        <v>9436035</v>
      </c>
      <c r="C12620" s="293">
        <v>220500000</v>
      </c>
      <c r="D12620">
        <f t="shared" si="394"/>
        <v>9406052</v>
      </c>
      <c r="E12620">
        <f t="shared" si="395"/>
        <v>9436035</v>
      </c>
    </row>
    <row r="12621" spans="1:5">
      <c r="A12621">
        <v>9406053</v>
      </c>
      <c r="B12621">
        <v>9436036</v>
      </c>
      <c r="C12621" s="293">
        <v>254100000</v>
      </c>
      <c r="D12621">
        <f t="shared" si="394"/>
        <v>9406053</v>
      </c>
      <c r="E12621">
        <f t="shared" si="395"/>
        <v>9436036</v>
      </c>
    </row>
    <row r="12622" spans="1:5">
      <c r="A12622">
        <v>9406054</v>
      </c>
      <c r="B12622">
        <v>9436037</v>
      </c>
      <c r="C12622" s="293">
        <v>233000000</v>
      </c>
      <c r="D12622">
        <f t="shared" si="394"/>
        <v>9406054</v>
      </c>
      <c r="E12622">
        <f t="shared" si="395"/>
        <v>9436037</v>
      </c>
    </row>
    <row r="12623" spans="1:5">
      <c r="A12623">
        <v>9406055</v>
      </c>
      <c r="B12623">
        <v>9436038</v>
      </c>
      <c r="C12623" s="293">
        <v>215400000</v>
      </c>
      <c r="D12623">
        <f t="shared" si="394"/>
        <v>9406055</v>
      </c>
      <c r="E12623">
        <f t="shared" si="395"/>
        <v>9436038</v>
      </c>
    </row>
    <row r="12624" spans="1:5">
      <c r="A12624">
        <v>9406056</v>
      </c>
      <c r="B12624">
        <v>9436039</v>
      </c>
      <c r="C12624" s="293">
        <v>223400000</v>
      </c>
      <c r="D12624">
        <f t="shared" si="394"/>
        <v>9406056</v>
      </c>
      <c r="E12624">
        <f t="shared" si="395"/>
        <v>9436039</v>
      </c>
    </row>
    <row r="12625" spans="1:5">
      <c r="A12625">
        <v>9406057</v>
      </c>
      <c r="B12625">
        <v>9436040</v>
      </c>
      <c r="C12625" s="293">
        <v>233900000</v>
      </c>
      <c r="D12625">
        <f t="shared" si="394"/>
        <v>9406057</v>
      </c>
      <c r="E12625">
        <f t="shared" si="395"/>
        <v>9436040</v>
      </c>
    </row>
    <row r="12626" spans="1:5">
      <c r="A12626">
        <v>9406058</v>
      </c>
      <c r="B12626">
        <v>9436041</v>
      </c>
      <c r="C12626" s="293">
        <v>201700000</v>
      </c>
      <c r="D12626">
        <f t="shared" si="394"/>
        <v>9406058</v>
      </c>
      <c r="E12626">
        <f t="shared" si="395"/>
        <v>9436041</v>
      </c>
    </row>
    <row r="12627" spans="1:5">
      <c r="A12627">
        <v>9406059</v>
      </c>
      <c r="B12627">
        <v>9436042</v>
      </c>
      <c r="C12627" s="293">
        <v>252000000</v>
      </c>
      <c r="D12627">
        <f t="shared" si="394"/>
        <v>9406059</v>
      </c>
      <c r="E12627">
        <f t="shared" si="395"/>
        <v>9436042</v>
      </c>
    </row>
    <row r="12628" spans="1:5">
      <c r="A12628">
        <v>9408001</v>
      </c>
      <c r="B12628">
        <v>9436043</v>
      </c>
      <c r="C12628" s="293">
        <v>135800000</v>
      </c>
      <c r="D12628">
        <f t="shared" si="394"/>
        <v>9408001</v>
      </c>
      <c r="E12628">
        <f t="shared" si="395"/>
        <v>9436043</v>
      </c>
    </row>
    <row r="12629" spans="1:5">
      <c r="A12629">
        <v>9408002</v>
      </c>
      <c r="B12629">
        <v>9436044</v>
      </c>
      <c r="C12629" s="293">
        <v>137400000</v>
      </c>
      <c r="D12629">
        <f t="shared" si="394"/>
        <v>9408002</v>
      </c>
      <c r="E12629">
        <f t="shared" si="395"/>
        <v>9436044</v>
      </c>
    </row>
    <row r="12630" spans="1:5">
      <c r="A12630">
        <v>9408003</v>
      </c>
      <c r="B12630">
        <v>9436045</v>
      </c>
      <c r="C12630" s="293">
        <v>150900000</v>
      </c>
      <c r="D12630">
        <f t="shared" si="394"/>
        <v>9408003</v>
      </c>
      <c r="E12630">
        <f t="shared" si="395"/>
        <v>9436045</v>
      </c>
    </row>
    <row r="12631" spans="1:5">
      <c r="A12631">
        <v>9408004</v>
      </c>
      <c r="B12631">
        <v>9436046</v>
      </c>
      <c r="C12631" s="293">
        <v>137400000</v>
      </c>
      <c r="D12631">
        <f t="shared" si="394"/>
        <v>9408004</v>
      </c>
      <c r="E12631">
        <f t="shared" si="395"/>
        <v>9436046</v>
      </c>
    </row>
    <row r="12632" spans="1:5">
      <c r="A12632">
        <v>9406060</v>
      </c>
      <c r="B12632">
        <v>9436047</v>
      </c>
      <c r="C12632" s="293">
        <v>299500000</v>
      </c>
      <c r="D12632">
        <f t="shared" si="394"/>
        <v>9406060</v>
      </c>
      <c r="E12632">
        <f t="shared" si="395"/>
        <v>9436047</v>
      </c>
    </row>
    <row r="12633" spans="1:5">
      <c r="A12633">
        <v>9406061</v>
      </c>
      <c r="B12633">
        <v>9436048</v>
      </c>
      <c r="C12633" s="293">
        <v>204600000</v>
      </c>
      <c r="D12633">
        <f t="shared" si="394"/>
        <v>9406061</v>
      </c>
      <c r="E12633">
        <f t="shared" si="395"/>
        <v>9436048</v>
      </c>
    </row>
    <row r="12634" spans="1:5">
      <c r="A12634">
        <v>9406062</v>
      </c>
      <c r="B12634">
        <v>9436049</v>
      </c>
      <c r="C12634" s="293">
        <v>207500000</v>
      </c>
      <c r="D12634">
        <f t="shared" si="394"/>
        <v>9406062</v>
      </c>
      <c r="E12634">
        <f t="shared" si="395"/>
        <v>9436049</v>
      </c>
    </row>
    <row r="12635" spans="1:5">
      <c r="A12635">
        <v>9406063</v>
      </c>
      <c r="B12635">
        <v>9436050</v>
      </c>
      <c r="C12635" s="293">
        <v>284400000</v>
      </c>
      <c r="D12635">
        <f t="shared" si="394"/>
        <v>9406063</v>
      </c>
      <c r="E12635">
        <f t="shared" si="395"/>
        <v>9436050</v>
      </c>
    </row>
    <row r="12636" spans="1:5">
      <c r="A12636">
        <v>9406064</v>
      </c>
      <c r="B12636">
        <v>9436051</v>
      </c>
      <c r="C12636" s="293">
        <v>204300000</v>
      </c>
      <c r="D12636">
        <f t="shared" si="394"/>
        <v>9406064</v>
      </c>
      <c r="E12636">
        <f t="shared" si="395"/>
        <v>9436051</v>
      </c>
    </row>
    <row r="12637" spans="1:5">
      <c r="A12637">
        <v>9406065</v>
      </c>
      <c r="B12637">
        <v>9436052</v>
      </c>
      <c r="C12637" s="293">
        <v>348200000</v>
      </c>
      <c r="D12637">
        <f t="shared" si="394"/>
        <v>9406065</v>
      </c>
      <c r="E12637">
        <f t="shared" si="395"/>
        <v>9436052</v>
      </c>
    </row>
    <row r="12638" spans="1:5">
      <c r="A12638">
        <v>9406066</v>
      </c>
      <c r="B12638">
        <v>9436053</v>
      </c>
      <c r="C12638" s="293">
        <v>357000000</v>
      </c>
      <c r="D12638">
        <f t="shared" si="394"/>
        <v>9406066</v>
      </c>
      <c r="E12638">
        <f t="shared" si="395"/>
        <v>9436053</v>
      </c>
    </row>
    <row r="12639" spans="1:5">
      <c r="A12639">
        <v>9406067</v>
      </c>
      <c r="B12639">
        <v>9436054</v>
      </c>
      <c r="C12639" s="293">
        <v>201200000</v>
      </c>
      <c r="D12639">
        <f t="shared" si="394"/>
        <v>9406067</v>
      </c>
      <c r="E12639">
        <f t="shared" si="395"/>
        <v>9436054</v>
      </c>
    </row>
    <row r="12640" spans="1:5">
      <c r="A12640">
        <v>9406071</v>
      </c>
      <c r="B12640">
        <v>9436055</v>
      </c>
      <c r="C12640" s="293">
        <v>317000000</v>
      </c>
      <c r="D12640">
        <f t="shared" si="394"/>
        <v>9406071</v>
      </c>
      <c r="E12640">
        <f t="shared" si="395"/>
        <v>9436055</v>
      </c>
    </row>
    <row r="12641" spans="1:5">
      <c r="A12641">
        <v>9406072</v>
      </c>
      <c r="B12641">
        <v>9436056</v>
      </c>
      <c r="C12641" s="293">
        <v>194800000</v>
      </c>
      <c r="D12641">
        <f t="shared" si="394"/>
        <v>9406072</v>
      </c>
      <c r="E12641">
        <f t="shared" si="395"/>
        <v>9436056</v>
      </c>
    </row>
    <row r="12642" spans="1:5">
      <c r="A12642">
        <v>9406075</v>
      </c>
      <c r="B12642">
        <v>9436057</v>
      </c>
      <c r="C12642" s="293">
        <v>218000000</v>
      </c>
      <c r="D12642">
        <f t="shared" si="394"/>
        <v>9406075</v>
      </c>
      <c r="E12642">
        <f t="shared" si="395"/>
        <v>9436057</v>
      </c>
    </row>
    <row r="12643" spans="1:5">
      <c r="A12643">
        <v>9406076</v>
      </c>
      <c r="B12643">
        <v>9436058</v>
      </c>
      <c r="C12643" s="293">
        <v>232900000</v>
      </c>
      <c r="D12643">
        <f t="shared" si="394"/>
        <v>9406076</v>
      </c>
      <c r="E12643">
        <f t="shared" si="395"/>
        <v>9436058</v>
      </c>
    </row>
    <row r="12644" spans="1:5">
      <c r="A12644">
        <v>9406077</v>
      </c>
      <c r="B12644">
        <v>9436059</v>
      </c>
      <c r="C12644" s="293">
        <v>330000000</v>
      </c>
      <c r="D12644">
        <f t="shared" si="394"/>
        <v>9406077</v>
      </c>
      <c r="E12644">
        <f t="shared" si="395"/>
        <v>9436059</v>
      </c>
    </row>
    <row r="12645" spans="1:5">
      <c r="A12645">
        <v>9406078</v>
      </c>
      <c r="B12645">
        <v>9436060</v>
      </c>
      <c r="C12645" s="293">
        <v>240000000</v>
      </c>
      <c r="D12645">
        <f t="shared" si="394"/>
        <v>9406078</v>
      </c>
      <c r="E12645">
        <f t="shared" si="395"/>
        <v>9436060</v>
      </c>
    </row>
    <row r="12646" spans="1:5">
      <c r="A12646">
        <v>9406079</v>
      </c>
      <c r="B12646">
        <v>9436061</v>
      </c>
      <c r="C12646" s="293">
        <v>280000000</v>
      </c>
      <c r="D12646">
        <f t="shared" si="394"/>
        <v>9406079</v>
      </c>
      <c r="E12646">
        <f t="shared" si="395"/>
        <v>9436061</v>
      </c>
    </row>
    <row r="12647" spans="1:5">
      <c r="A12647">
        <v>9406080</v>
      </c>
      <c r="B12647">
        <v>9436062</v>
      </c>
      <c r="C12647" s="293">
        <v>274900000</v>
      </c>
      <c r="D12647">
        <f t="shared" si="394"/>
        <v>9406080</v>
      </c>
      <c r="E12647">
        <f t="shared" si="395"/>
        <v>9436062</v>
      </c>
    </row>
    <row r="12648" spans="1:5">
      <c r="A12648">
        <v>9406081</v>
      </c>
      <c r="B12648">
        <v>9436063</v>
      </c>
      <c r="C12648" s="293">
        <v>335000000</v>
      </c>
      <c r="D12648">
        <f t="shared" si="394"/>
        <v>9406081</v>
      </c>
      <c r="E12648">
        <f t="shared" si="395"/>
        <v>9436063</v>
      </c>
    </row>
    <row r="12649" spans="1:5">
      <c r="A12649">
        <v>9406082</v>
      </c>
      <c r="B12649">
        <v>9436064</v>
      </c>
      <c r="C12649" s="293">
        <v>312000000</v>
      </c>
      <c r="D12649">
        <f t="shared" si="394"/>
        <v>9406082</v>
      </c>
      <c r="E12649">
        <f t="shared" si="395"/>
        <v>9436064</v>
      </c>
    </row>
    <row r="12650" spans="1:5">
      <c r="A12650">
        <v>9406083</v>
      </c>
      <c r="B12650">
        <v>9436065</v>
      </c>
      <c r="C12650" s="293">
        <v>340000000</v>
      </c>
      <c r="D12650">
        <f t="shared" si="394"/>
        <v>9406083</v>
      </c>
      <c r="E12650">
        <f t="shared" si="395"/>
        <v>9436065</v>
      </c>
    </row>
    <row r="12651" spans="1:5">
      <c r="A12651">
        <v>9406084</v>
      </c>
      <c r="B12651">
        <v>9436066</v>
      </c>
      <c r="C12651" s="293">
        <v>396200000</v>
      </c>
      <c r="D12651">
        <f t="shared" si="394"/>
        <v>9406084</v>
      </c>
      <c r="E12651">
        <f t="shared" si="395"/>
        <v>9436066</v>
      </c>
    </row>
    <row r="12652" spans="1:5">
      <c r="A12652">
        <v>9406089</v>
      </c>
      <c r="B12652">
        <v>9436067</v>
      </c>
      <c r="C12652" s="293">
        <v>380000000</v>
      </c>
      <c r="D12652">
        <f t="shared" si="394"/>
        <v>9406089</v>
      </c>
      <c r="E12652">
        <f t="shared" si="395"/>
        <v>9436067</v>
      </c>
    </row>
    <row r="12653" spans="1:5">
      <c r="A12653">
        <v>9406090</v>
      </c>
      <c r="B12653">
        <v>9436068</v>
      </c>
      <c r="C12653" s="293">
        <v>420000000</v>
      </c>
      <c r="D12653">
        <f t="shared" si="394"/>
        <v>9406090</v>
      </c>
      <c r="E12653">
        <f t="shared" si="395"/>
        <v>9436068</v>
      </c>
    </row>
    <row r="12654" spans="1:5">
      <c r="A12654">
        <v>9406093</v>
      </c>
      <c r="B12654">
        <v>9436069</v>
      </c>
      <c r="C12654" s="293">
        <v>255000000</v>
      </c>
      <c r="D12654">
        <f t="shared" si="394"/>
        <v>9406093</v>
      </c>
      <c r="E12654">
        <f t="shared" si="395"/>
        <v>9436069</v>
      </c>
    </row>
    <row r="12655" spans="1:5">
      <c r="A12655">
        <v>9406094</v>
      </c>
      <c r="B12655">
        <v>9436070</v>
      </c>
      <c r="C12655" s="293">
        <v>270000000</v>
      </c>
      <c r="D12655">
        <f t="shared" si="394"/>
        <v>9406094</v>
      </c>
      <c r="E12655">
        <f t="shared" si="395"/>
        <v>9436070</v>
      </c>
    </row>
    <row r="12656" spans="1:5">
      <c r="A12656">
        <v>9406095</v>
      </c>
      <c r="B12656">
        <v>9436071</v>
      </c>
      <c r="C12656" s="293">
        <v>255000000</v>
      </c>
      <c r="D12656">
        <f t="shared" si="394"/>
        <v>9406095</v>
      </c>
      <c r="E12656">
        <f t="shared" si="395"/>
        <v>9436071</v>
      </c>
    </row>
    <row r="12657" spans="1:5">
      <c r="A12657">
        <v>9406096</v>
      </c>
      <c r="B12657">
        <v>9436072</v>
      </c>
      <c r="C12657" s="293">
        <v>335000000</v>
      </c>
      <c r="D12657">
        <f t="shared" si="394"/>
        <v>9406096</v>
      </c>
      <c r="E12657">
        <f t="shared" si="395"/>
        <v>9436072</v>
      </c>
    </row>
    <row r="12658" spans="1:5">
      <c r="A12658">
        <v>9406097</v>
      </c>
      <c r="B12658">
        <v>9436073</v>
      </c>
      <c r="C12658" s="293">
        <v>425000000</v>
      </c>
      <c r="D12658">
        <f t="shared" si="394"/>
        <v>9406097</v>
      </c>
      <c r="E12658">
        <f t="shared" si="395"/>
        <v>9436073</v>
      </c>
    </row>
    <row r="12659" spans="1:5">
      <c r="A12659">
        <v>9406098</v>
      </c>
      <c r="B12659">
        <v>9436074</v>
      </c>
      <c r="C12659" s="293">
        <v>375000000</v>
      </c>
      <c r="D12659">
        <f t="shared" si="394"/>
        <v>9406098</v>
      </c>
      <c r="E12659">
        <f t="shared" si="395"/>
        <v>9436074</v>
      </c>
    </row>
    <row r="12660" spans="1:5">
      <c r="A12660">
        <v>9406099</v>
      </c>
      <c r="B12660">
        <v>9436075</v>
      </c>
      <c r="C12660" s="293">
        <v>340000000</v>
      </c>
      <c r="D12660">
        <f t="shared" si="394"/>
        <v>9406099</v>
      </c>
      <c r="E12660">
        <f t="shared" si="395"/>
        <v>9436075</v>
      </c>
    </row>
    <row r="12661" spans="1:5">
      <c r="A12661">
        <v>9406102</v>
      </c>
      <c r="B12661">
        <v>9436076</v>
      </c>
      <c r="C12661" s="293">
        <v>315000000</v>
      </c>
      <c r="D12661">
        <f t="shared" si="394"/>
        <v>9406102</v>
      </c>
      <c r="E12661">
        <f t="shared" si="395"/>
        <v>9436076</v>
      </c>
    </row>
    <row r="12662" spans="1:5">
      <c r="A12662">
        <v>9406103</v>
      </c>
      <c r="B12662">
        <v>9436077</v>
      </c>
      <c r="C12662" s="293">
        <v>340000000</v>
      </c>
      <c r="D12662">
        <f t="shared" si="394"/>
        <v>9406103</v>
      </c>
      <c r="E12662">
        <f t="shared" si="395"/>
        <v>9436077</v>
      </c>
    </row>
    <row r="12663" spans="1:5">
      <c r="A12663">
        <v>9411001</v>
      </c>
      <c r="B12663">
        <v>9461001</v>
      </c>
      <c r="C12663" s="293">
        <v>212500000</v>
      </c>
      <c r="D12663">
        <f t="shared" si="394"/>
        <v>9411001</v>
      </c>
      <c r="E12663">
        <f t="shared" si="395"/>
        <v>9461001</v>
      </c>
    </row>
    <row r="12664" spans="1:5">
      <c r="A12664">
        <v>9411002</v>
      </c>
      <c r="B12664">
        <v>9461002</v>
      </c>
      <c r="C12664" s="293">
        <v>222800000</v>
      </c>
      <c r="D12664">
        <f t="shared" si="394"/>
        <v>9411002</v>
      </c>
      <c r="E12664">
        <f t="shared" si="395"/>
        <v>9461002</v>
      </c>
    </row>
    <row r="12665" spans="1:5">
      <c r="A12665">
        <v>9411003</v>
      </c>
      <c r="B12665">
        <v>9461003</v>
      </c>
      <c r="C12665" s="293">
        <v>446500000</v>
      </c>
      <c r="D12665">
        <f t="shared" si="394"/>
        <v>9411003</v>
      </c>
      <c r="E12665">
        <f t="shared" si="395"/>
        <v>9461003</v>
      </c>
    </row>
    <row r="12666" spans="1:5">
      <c r="A12666">
        <v>9411004</v>
      </c>
      <c r="B12666">
        <v>9461004</v>
      </c>
      <c r="C12666" s="293">
        <v>159900000</v>
      </c>
      <c r="D12666">
        <f t="shared" si="394"/>
        <v>9411004</v>
      </c>
      <c r="E12666">
        <f t="shared" si="395"/>
        <v>9461004</v>
      </c>
    </row>
    <row r="12667" spans="1:5">
      <c r="A12667">
        <v>9411005</v>
      </c>
      <c r="B12667">
        <v>9461005</v>
      </c>
      <c r="C12667" s="293">
        <v>370100000</v>
      </c>
      <c r="D12667">
        <f t="shared" si="394"/>
        <v>9411005</v>
      </c>
      <c r="E12667">
        <f t="shared" si="395"/>
        <v>9461005</v>
      </c>
    </row>
    <row r="12668" spans="1:5">
      <c r="A12668">
        <v>9411006</v>
      </c>
      <c r="B12668">
        <v>9461006</v>
      </c>
      <c r="C12668" s="293">
        <v>381300000</v>
      </c>
      <c r="D12668">
        <f t="shared" si="394"/>
        <v>9411006</v>
      </c>
      <c r="E12668">
        <f t="shared" si="395"/>
        <v>9461006</v>
      </c>
    </row>
    <row r="12669" spans="1:5">
      <c r="A12669">
        <v>9411007</v>
      </c>
      <c r="B12669">
        <v>9461007</v>
      </c>
      <c r="C12669" s="293">
        <v>366600000</v>
      </c>
      <c r="D12669">
        <f t="shared" si="394"/>
        <v>9411007</v>
      </c>
      <c r="E12669">
        <f t="shared" si="395"/>
        <v>9461007</v>
      </c>
    </row>
    <row r="12670" spans="1:5">
      <c r="A12670">
        <v>9411008</v>
      </c>
      <c r="B12670">
        <v>9461008</v>
      </c>
      <c r="C12670" s="293">
        <v>377800000</v>
      </c>
      <c r="D12670">
        <f t="shared" si="394"/>
        <v>9411008</v>
      </c>
      <c r="E12670">
        <f t="shared" si="395"/>
        <v>9461008</v>
      </c>
    </row>
    <row r="12671" spans="1:5">
      <c r="A12671">
        <v>9411009</v>
      </c>
      <c r="B12671">
        <v>9461009</v>
      </c>
      <c r="C12671" s="293">
        <v>380300000</v>
      </c>
      <c r="D12671">
        <f t="shared" si="394"/>
        <v>9411009</v>
      </c>
      <c r="E12671">
        <f t="shared" si="395"/>
        <v>9461009</v>
      </c>
    </row>
    <row r="12672" spans="1:5">
      <c r="A12672">
        <v>9411010</v>
      </c>
      <c r="B12672">
        <v>9461010</v>
      </c>
      <c r="C12672" s="293">
        <v>436600000</v>
      </c>
      <c r="D12672">
        <f t="shared" si="394"/>
        <v>9411010</v>
      </c>
      <c r="E12672">
        <f t="shared" si="395"/>
        <v>9461010</v>
      </c>
    </row>
    <row r="12673" spans="1:5">
      <c r="A12673">
        <v>9411011</v>
      </c>
      <c r="B12673">
        <v>9461011</v>
      </c>
      <c r="C12673" s="293">
        <v>634800000</v>
      </c>
      <c r="D12673">
        <f t="shared" si="394"/>
        <v>9411011</v>
      </c>
      <c r="E12673">
        <f t="shared" si="395"/>
        <v>9461011</v>
      </c>
    </row>
    <row r="12674" spans="1:5">
      <c r="A12674">
        <v>9411012</v>
      </c>
      <c r="B12674">
        <v>9461012</v>
      </c>
      <c r="C12674" s="293">
        <v>507800000</v>
      </c>
      <c r="D12674">
        <f t="shared" si="394"/>
        <v>9411012</v>
      </c>
      <c r="E12674">
        <f t="shared" si="395"/>
        <v>9461012</v>
      </c>
    </row>
    <row r="12675" spans="1:5">
      <c r="A12675">
        <v>9411013</v>
      </c>
      <c r="B12675">
        <v>9461013</v>
      </c>
      <c r="C12675" s="293">
        <v>492800000</v>
      </c>
      <c r="D12675">
        <f t="shared" ref="D12675:D12738" si="396">+A12675*1</f>
        <v>9411013</v>
      </c>
      <c r="E12675">
        <f t="shared" ref="E12675:E12738" si="397">+B12675*1</f>
        <v>9461013</v>
      </c>
    </row>
    <row r="12676" spans="1:5">
      <c r="A12676">
        <v>9411014</v>
      </c>
      <c r="B12676">
        <v>9461014</v>
      </c>
      <c r="C12676" s="293">
        <v>680800000</v>
      </c>
      <c r="D12676">
        <f t="shared" si="396"/>
        <v>9411014</v>
      </c>
      <c r="E12676">
        <f t="shared" si="397"/>
        <v>9461014</v>
      </c>
    </row>
    <row r="12677" spans="1:5">
      <c r="A12677">
        <v>9411015</v>
      </c>
      <c r="B12677">
        <v>9461015</v>
      </c>
      <c r="C12677" s="293">
        <v>462200000</v>
      </c>
      <c r="D12677">
        <f t="shared" si="396"/>
        <v>9411015</v>
      </c>
      <c r="E12677">
        <f t="shared" si="397"/>
        <v>9461015</v>
      </c>
    </row>
    <row r="12678" spans="1:5">
      <c r="A12678">
        <v>9411016</v>
      </c>
      <c r="B12678">
        <v>9461016</v>
      </c>
      <c r="C12678" s="293">
        <v>485900000</v>
      </c>
      <c r="D12678">
        <f t="shared" si="396"/>
        <v>9411016</v>
      </c>
      <c r="E12678">
        <f t="shared" si="397"/>
        <v>9461016</v>
      </c>
    </row>
    <row r="12679" spans="1:5">
      <c r="A12679">
        <v>9411017</v>
      </c>
      <c r="B12679">
        <v>9461017</v>
      </c>
      <c r="C12679" s="293">
        <v>526500000</v>
      </c>
      <c r="D12679">
        <f t="shared" si="396"/>
        <v>9411017</v>
      </c>
      <c r="E12679">
        <f t="shared" si="397"/>
        <v>9461017</v>
      </c>
    </row>
    <row r="12680" spans="1:5">
      <c r="A12680">
        <v>9404001</v>
      </c>
      <c r="B12680">
        <v>9462001</v>
      </c>
      <c r="C12680" s="293">
        <v>233500000</v>
      </c>
      <c r="D12680">
        <f t="shared" si="396"/>
        <v>9404001</v>
      </c>
      <c r="E12680">
        <f t="shared" si="397"/>
        <v>9462001</v>
      </c>
    </row>
    <row r="12681" spans="1:5">
      <c r="A12681">
        <v>9404002</v>
      </c>
      <c r="B12681">
        <v>9462002</v>
      </c>
      <c r="C12681" s="293">
        <v>249800000</v>
      </c>
      <c r="D12681">
        <f t="shared" si="396"/>
        <v>9404002</v>
      </c>
      <c r="E12681">
        <f t="shared" si="397"/>
        <v>9462002</v>
      </c>
    </row>
    <row r="12682" spans="1:5">
      <c r="A12682">
        <v>9412001</v>
      </c>
      <c r="B12682">
        <v>9463001</v>
      </c>
      <c r="C12682" s="293">
        <v>160300000</v>
      </c>
      <c r="D12682">
        <f t="shared" si="396"/>
        <v>9412001</v>
      </c>
      <c r="E12682">
        <f t="shared" si="397"/>
        <v>9463001</v>
      </c>
    </row>
    <row r="12683" spans="1:5">
      <c r="A12683">
        <v>9426001</v>
      </c>
      <c r="B12683">
        <v>9465001</v>
      </c>
      <c r="C12683" s="293">
        <v>267500000</v>
      </c>
      <c r="D12683">
        <f t="shared" si="396"/>
        <v>9426001</v>
      </c>
      <c r="E12683">
        <f t="shared" si="397"/>
        <v>9465001</v>
      </c>
    </row>
    <row r="12684" spans="1:5">
      <c r="A12684">
        <v>9426002</v>
      </c>
      <c r="B12684">
        <v>9465002</v>
      </c>
      <c r="C12684" s="293">
        <v>278700000</v>
      </c>
      <c r="D12684">
        <f t="shared" si="396"/>
        <v>9426002</v>
      </c>
      <c r="E12684">
        <f t="shared" si="397"/>
        <v>9465002</v>
      </c>
    </row>
    <row r="12685" spans="1:5">
      <c r="A12685">
        <v>9426003</v>
      </c>
      <c r="B12685">
        <v>9465003</v>
      </c>
      <c r="C12685" s="293">
        <v>478500000</v>
      </c>
      <c r="D12685">
        <f t="shared" si="396"/>
        <v>9426003</v>
      </c>
      <c r="E12685">
        <f t="shared" si="397"/>
        <v>9465003</v>
      </c>
    </row>
    <row r="12686" spans="1:5">
      <c r="A12686">
        <v>9426004</v>
      </c>
      <c r="B12686">
        <v>9465004</v>
      </c>
      <c r="C12686" s="293">
        <v>290000000</v>
      </c>
      <c r="D12686">
        <f t="shared" si="396"/>
        <v>9426004</v>
      </c>
      <c r="E12686">
        <f t="shared" si="397"/>
        <v>9465004</v>
      </c>
    </row>
    <row r="12687" spans="1:5">
      <c r="A12687">
        <v>9426005</v>
      </c>
      <c r="B12687">
        <v>9465005</v>
      </c>
      <c r="C12687" s="293">
        <v>276100000</v>
      </c>
      <c r="D12687">
        <f t="shared" si="396"/>
        <v>9426005</v>
      </c>
      <c r="E12687">
        <f t="shared" si="397"/>
        <v>9465005</v>
      </c>
    </row>
    <row r="12688" spans="1:5">
      <c r="A12688">
        <v>9426006</v>
      </c>
      <c r="B12688">
        <v>9465006</v>
      </c>
      <c r="C12688" s="293">
        <v>528800000</v>
      </c>
      <c r="D12688">
        <f t="shared" si="396"/>
        <v>9426006</v>
      </c>
      <c r="E12688">
        <f t="shared" si="397"/>
        <v>9465006</v>
      </c>
    </row>
    <row r="12689" spans="1:5">
      <c r="A12689">
        <v>9426007</v>
      </c>
      <c r="B12689">
        <v>9465007</v>
      </c>
      <c r="C12689" s="293">
        <v>699700000</v>
      </c>
      <c r="D12689">
        <f t="shared" si="396"/>
        <v>9426007</v>
      </c>
      <c r="E12689">
        <f t="shared" si="397"/>
        <v>9465007</v>
      </c>
    </row>
    <row r="12690" spans="1:5">
      <c r="A12690">
        <v>9422004</v>
      </c>
      <c r="B12690">
        <v>9466001</v>
      </c>
      <c r="C12690" s="293">
        <v>178300000</v>
      </c>
      <c r="D12690">
        <f t="shared" si="396"/>
        <v>9422004</v>
      </c>
      <c r="E12690">
        <f t="shared" si="397"/>
        <v>9466001</v>
      </c>
    </row>
    <row r="12691" spans="1:5">
      <c r="A12691">
        <v>9422005</v>
      </c>
      <c r="B12691">
        <v>9466002</v>
      </c>
      <c r="C12691" s="293">
        <v>227700000</v>
      </c>
      <c r="D12691">
        <f t="shared" si="396"/>
        <v>9422005</v>
      </c>
      <c r="E12691">
        <f t="shared" si="397"/>
        <v>9466002</v>
      </c>
    </row>
    <row r="12692" spans="1:5">
      <c r="A12692">
        <v>9422006</v>
      </c>
      <c r="B12692">
        <v>9466003</v>
      </c>
      <c r="C12692" s="293">
        <v>240500000</v>
      </c>
      <c r="D12692">
        <f t="shared" si="396"/>
        <v>9422006</v>
      </c>
      <c r="E12692">
        <f t="shared" si="397"/>
        <v>9466003</v>
      </c>
    </row>
    <row r="12693" spans="1:5">
      <c r="A12693">
        <v>9422007</v>
      </c>
      <c r="B12693">
        <v>9466004</v>
      </c>
      <c r="C12693" s="293">
        <v>259900000</v>
      </c>
      <c r="D12693">
        <f t="shared" si="396"/>
        <v>9422007</v>
      </c>
      <c r="E12693">
        <f t="shared" si="397"/>
        <v>9466004</v>
      </c>
    </row>
    <row r="12694" spans="1:5">
      <c r="A12694">
        <v>9422008</v>
      </c>
      <c r="B12694">
        <v>9466005</v>
      </c>
      <c r="C12694" s="293">
        <v>119200000</v>
      </c>
      <c r="D12694">
        <f t="shared" si="396"/>
        <v>9422008</v>
      </c>
      <c r="E12694">
        <f t="shared" si="397"/>
        <v>9466005</v>
      </c>
    </row>
    <row r="12695" spans="1:5">
      <c r="A12695">
        <v>9422011</v>
      </c>
      <c r="B12695">
        <v>9466006</v>
      </c>
      <c r="C12695" s="293">
        <v>182300000</v>
      </c>
      <c r="D12695">
        <f t="shared" si="396"/>
        <v>9422011</v>
      </c>
      <c r="E12695">
        <f t="shared" si="397"/>
        <v>9466006</v>
      </c>
    </row>
    <row r="12696" spans="1:5">
      <c r="A12696">
        <v>9422012</v>
      </c>
      <c r="B12696">
        <v>9466007</v>
      </c>
      <c r="C12696" s="293">
        <v>335900000</v>
      </c>
      <c r="D12696">
        <f t="shared" si="396"/>
        <v>9422012</v>
      </c>
      <c r="E12696">
        <f t="shared" si="397"/>
        <v>9466007</v>
      </c>
    </row>
    <row r="12697" spans="1:5">
      <c r="A12697">
        <v>9422081</v>
      </c>
      <c r="B12697">
        <v>9466008</v>
      </c>
      <c r="C12697" s="293">
        <v>173400000</v>
      </c>
      <c r="D12697">
        <f t="shared" si="396"/>
        <v>9422081</v>
      </c>
      <c r="E12697">
        <f t="shared" si="397"/>
        <v>9466008</v>
      </c>
    </row>
    <row r="12698" spans="1:5">
      <c r="A12698">
        <v>9422082</v>
      </c>
      <c r="B12698">
        <v>9466009</v>
      </c>
      <c r="C12698" s="293">
        <v>732500000</v>
      </c>
      <c r="D12698">
        <f t="shared" si="396"/>
        <v>9422082</v>
      </c>
      <c r="E12698">
        <f t="shared" si="397"/>
        <v>9466009</v>
      </c>
    </row>
    <row r="12699" spans="1:5">
      <c r="A12699">
        <v>9422083</v>
      </c>
      <c r="B12699">
        <v>9466010</v>
      </c>
      <c r="C12699" s="293">
        <v>700200000</v>
      </c>
      <c r="D12699">
        <f t="shared" si="396"/>
        <v>9422083</v>
      </c>
      <c r="E12699">
        <f t="shared" si="397"/>
        <v>9466010</v>
      </c>
    </row>
    <row r="12700" spans="1:5">
      <c r="A12700">
        <v>9422084</v>
      </c>
      <c r="B12700">
        <v>9466011</v>
      </c>
      <c r="C12700" s="293">
        <v>319300000</v>
      </c>
      <c r="D12700">
        <f t="shared" si="396"/>
        <v>9422084</v>
      </c>
      <c r="E12700">
        <f t="shared" si="397"/>
        <v>9466011</v>
      </c>
    </row>
    <row r="12701" spans="1:5">
      <c r="A12701">
        <v>9422085</v>
      </c>
      <c r="B12701">
        <v>9466012</v>
      </c>
      <c r="C12701" s="293">
        <v>746000000</v>
      </c>
      <c r="D12701">
        <f t="shared" si="396"/>
        <v>9422085</v>
      </c>
      <c r="E12701">
        <f t="shared" si="397"/>
        <v>9466012</v>
      </c>
    </row>
    <row r="12702" spans="1:5">
      <c r="A12702">
        <v>9422086</v>
      </c>
      <c r="B12702">
        <v>9466013</v>
      </c>
      <c r="C12702" s="293">
        <v>484200000</v>
      </c>
      <c r="D12702">
        <f t="shared" si="396"/>
        <v>9422086</v>
      </c>
      <c r="E12702">
        <f t="shared" si="397"/>
        <v>9466013</v>
      </c>
    </row>
    <row r="12703" spans="1:5">
      <c r="A12703">
        <v>9422087</v>
      </c>
      <c r="B12703">
        <v>9466014</v>
      </c>
      <c r="C12703" s="293">
        <v>530000000</v>
      </c>
      <c r="D12703">
        <f t="shared" si="396"/>
        <v>9422087</v>
      </c>
      <c r="E12703">
        <f t="shared" si="397"/>
        <v>9466014</v>
      </c>
    </row>
    <row r="12704" spans="1:5">
      <c r="A12704">
        <v>9403005</v>
      </c>
      <c r="B12704">
        <v>9470001</v>
      </c>
      <c r="C12704" s="293">
        <v>269000000</v>
      </c>
      <c r="D12704">
        <f t="shared" si="396"/>
        <v>9403005</v>
      </c>
      <c r="E12704">
        <f t="shared" si="397"/>
        <v>9470001</v>
      </c>
    </row>
    <row r="12705" spans="1:5">
      <c r="A12705">
        <v>9403006</v>
      </c>
      <c r="B12705">
        <v>9470002</v>
      </c>
      <c r="C12705" s="293">
        <v>367500000</v>
      </c>
      <c r="D12705">
        <f t="shared" si="396"/>
        <v>9403006</v>
      </c>
      <c r="E12705">
        <f t="shared" si="397"/>
        <v>9470002</v>
      </c>
    </row>
    <row r="12706" spans="1:5">
      <c r="A12706">
        <v>9403007</v>
      </c>
      <c r="B12706">
        <v>9470003</v>
      </c>
      <c r="C12706" s="293">
        <v>550200000</v>
      </c>
      <c r="D12706">
        <f t="shared" si="396"/>
        <v>9403007</v>
      </c>
      <c r="E12706">
        <f t="shared" si="397"/>
        <v>9470003</v>
      </c>
    </row>
    <row r="12707" spans="1:5">
      <c r="A12707">
        <v>9403008</v>
      </c>
      <c r="B12707">
        <v>9470004</v>
      </c>
      <c r="C12707" s="293">
        <v>504300000</v>
      </c>
      <c r="D12707">
        <f t="shared" si="396"/>
        <v>9403008</v>
      </c>
      <c r="E12707">
        <f t="shared" si="397"/>
        <v>9470004</v>
      </c>
    </row>
    <row r="12708" spans="1:5">
      <c r="A12708">
        <v>9403009</v>
      </c>
      <c r="B12708">
        <v>9470005</v>
      </c>
      <c r="C12708" s="293">
        <v>421800000</v>
      </c>
      <c r="D12708">
        <f t="shared" si="396"/>
        <v>9403009</v>
      </c>
      <c r="E12708">
        <f t="shared" si="397"/>
        <v>9470005</v>
      </c>
    </row>
    <row r="12709" spans="1:5">
      <c r="A12709">
        <v>9403010</v>
      </c>
      <c r="B12709">
        <v>9470006</v>
      </c>
      <c r="C12709" s="293">
        <v>581100000</v>
      </c>
      <c r="D12709">
        <f t="shared" si="396"/>
        <v>9403010</v>
      </c>
      <c r="E12709">
        <f t="shared" si="397"/>
        <v>9470006</v>
      </c>
    </row>
    <row r="12710" spans="1:5">
      <c r="A12710">
        <v>9403011</v>
      </c>
      <c r="B12710">
        <v>9470007</v>
      </c>
      <c r="C12710" s="293">
        <v>830000000</v>
      </c>
      <c r="D12710">
        <f t="shared" si="396"/>
        <v>9403011</v>
      </c>
      <c r="E12710">
        <f t="shared" si="397"/>
        <v>9470007</v>
      </c>
    </row>
    <row r="12711" spans="1:5">
      <c r="A12711">
        <v>9403012</v>
      </c>
      <c r="B12711">
        <v>9470008</v>
      </c>
      <c r="C12711" s="293">
        <v>623200000</v>
      </c>
      <c r="D12711">
        <f t="shared" si="396"/>
        <v>9403012</v>
      </c>
      <c r="E12711">
        <f t="shared" si="397"/>
        <v>9470008</v>
      </c>
    </row>
    <row r="12712" spans="1:5">
      <c r="A12712">
        <v>9403013</v>
      </c>
      <c r="B12712">
        <v>9470009</v>
      </c>
      <c r="C12712" s="293">
        <v>1065400000</v>
      </c>
      <c r="D12712">
        <f t="shared" si="396"/>
        <v>9403013</v>
      </c>
      <c r="E12712">
        <f t="shared" si="397"/>
        <v>9470009</v>
      </c>
    </row>
    <row r="12713" spans="1:5">
      <c r="A12713">
        <v>9403014</v>
      </c>
      <c r="B12713">
        <v>9470010</v>
      </c>
      <c r="C12713" s="293">
        <v>1380200000</v>
      </c>
      <c r="D12713">
        <f t="shared" si="396"/>
        <v>9403014</v>
      </c>
      <c r="E12713">
        <f t="shared" si="397"/>
        <v>9470010</v>
      </c>
    </row>
    <row r="12714" spans="1:5">
      <c r="A12714">
        <v>9403015</v>
      </c>
      <c r="B12714">
        <v>9470011</v>
      </c>
      <c r="C12714" s="293">
        <v>619800000</v>
      </c>
      <c r="D12714">
        <f t="shared" si="396"/>
        <v>9403015</v>
      </c>
      <c r="E12714">
        <f t="shared" si="397"/>
        <v>9470011</v>
      </c>
    </row>
    <row r="12715" spans="1:5">
      <c r="A12715">
        <v>9403016</v>
      </c>
      <c r="B12715">
        <v>9470012</v>
      </c>
      <c r="C12715" s="293">
        <v>442300000</v>
      </c>
      <c r="D12715">
        <f t="shared" si="396"/>
        <v>9403016</v>
      </c>
      <c r="E12715">
        <f t="shared" si="397"/>
        <v>9470012</v>
      </c>
    </row>
    <row r="12716" spans="1:5">
      <c r="A12716">
        <v>9403017</v>
      </c>
      <c r="B12716">
        <v>9470013</v>
      </c>
      <c r="C12716" s="293">
        <v>1284000000</v>
      </c>
      <c r="D12716">
        <f t="shared" si="396"/>
        <v>9403017</v>
      </c>
      <c r="E12716">
        <f t="shared" si="397"/>
        <v>9470013</v>
      </c>
    </row>
    <row r="12717" spans="1:5">
      <c r="A12717">
        <v>9403019</v>
      </c>
      <c r="B12717">
        <v>9470014</v>
      </c>
      <c r="C12717" s="293">
        <v>953500000</v>
      </c>
      <c r="D12717">
        <f t="shared" si="396"/>
        <v>9403019</v>
      </c>
      <c r="E12717">
        <f t="shared" si="397"/>
        <v>9470014</v>
      </c>
    </row>
    <row r="12718" spans="1:5">
      <c r="A12718">
        <v>9403020</v>
      </c>
      <c r="B12718">
        <v>9470015</v>
      </c>
      <c r="C12718" s="293">
        <v>991800000</v>
      </c>
      <c r="D12718">
        <f t="shared" si="396"/>
        <v>9403020</v>
      </c>
      <c r="E12718">
        <f t="shared" si="397"/>
        <v>9470015</v>
      </c>
    </row>
    <row r="12719" spans="1:5">
      <c r="A12719">
        <v>9403022</v>
      </c>
      <c r="B12719">
        <v>9470016</v>
      </c>
      <c r="C12719" s="293">
        <v>1029800000</v>
      </c>
      <c r="D12719">
        <f t="shared" si="396"/>
        <v>9403022</v>
      </c>
      <c r="E12719">
        <f t="shared" si="397"/>
        <v>9470016</v>
      </c>
    </row>
    <row r="12720" spans="1:5">
      <c r="A12720">
        <v>9403023</v>
      </c>
      <c r="B12720">
        <v>9470017</v>
      </c>
      <c r="C12720" s="293">
        <v>1174000000</v>
      </c>
      <c r="D12720">
        <f t="shared" si="396"/>
        <v>9403023</v>
      </c>
      <c r="E12720">
        <f t="shared" si="397"/>
        <v>9470017</v>
      </c>
    </row>
    <row r="12721" spans="1:5">
      <c r="A12721">
        <v>9403003</v>
      </c>
      <c r="B12721">
        <v>9471001</v>
      </c>
      <c r="C12721" s="293">
        <v>360000000</v>
      </c>
      <c r="D12721">
        <f t="shared" si="396"/>
        <v>9403003</v>
      </c>
      <c r="E12721">
        <f t="shared" si="397"/>
        <v>9471001</v>
      </c>
    </row>
    <row r="12722" spans="1:5">
      <c r="A12722">
        <v>9403018</v>
      </c>
      <c r="B12722">
        <v>9471002</v>
      </c>
      <c r="C12722" s="293">
        <v>457800000</v>
      </c>
      <c r="D12722">
        <f t="shared" si="396"/>
        <v>9403018</v>
      </c>
      <c r="E12722">
        <f t="shared" si="397"/>
        <v>9471002</v>
      </c>
    </row>
    <row r="12723" spans="1:5">
      <c r="A12723">
        <v>9403021</v>
      </c>
      <c r="B12723">
        <v>9471003</v>
      </c>
      <c r="C12723" s="293">
        <v>875900000</v>
      </c>
      <c r="D12723">
        <f t="shared" si="396"/>
        <v>9403021</v>
      </c>
      <c r="E12723">
        <f t="shared" si="397"/>
        <v>9471003</v>
      </c>
    </row>
    <row r="12724" spans="1:5">
      <c r="A12724">
        <v>9526001</v>
      </c>
      <c r="B12724">
        <v>9565001</v>
      </c>
      <c r="C12724" s="293">
        <v>284900000</v>
      </c>
      <c r="D12724">
        <f t="shared" si="396"/>
        <v>9526001</v>
      </c>
      <c r="E12724">
        <f t="shared" si="397"/>
        <v>9565001</v>
      </c>
    </row>
    <row r="12725" spans="1:5">
      <c r="A12725">
        <v>9522001</v>
      </c>
      <c r="B12725">
        <v>9566001</v>
      </c>
      <c r="C12725" s="293">
        <v>209000000</v>
      </c>
      <c r="D12725">
        <f t="shared" si="396"/>
        <v>9522001</v>
      </c>
      <c r="E12725">
        <f t="shared" si="397"/>
        <v>9566001</v>
      </c>
    </row>
    <row r="12726" spans="1:5">
      <c r="A12726">
        <v>9601001</v>
      </c>
      <c r="B12726">
        <v>9632001</v>
      </c>
      <c r="C12726" s="293">
        <v>16400000</v>
      </c>
      <c r="D12726">
        <f t="shared" si="396"/>
        <v>9601001</v>
      </c>
      <c r="E12726">
        <f t="shared" si="397"/>
        <v>9632001</v>
      </c>
    </row>
    <row r="12727" spans="1:5">
      <c r="A12727">
        <v>9817103</v>
      </c>
      <c r="B12727">
        <v>9850001</v>
      </c>
      <c r="C12727" s="293">
        <v>20700000</v>
      </c>
      <c r="D12727">
        <f t="shared" si="396"/>
        <v>9817103</v>
      </c>
      <c r="E12727">
        <f t="shared" si="397"/>
        <v>9850001</v>
      </c>
    </row>
    <row r="12728" spans="1:5">
      <c r="A12728">
        <v>9818036</v>
      </c>
      <c r="B12728">
        <v>9850002</v>
      </c>
      <c r="C12728" s="293">
        <v>17500000</v>
      </c>
      <c r="D12728">
        <f t="shared" si="396"/>
        <v>9818036</v>
      </c>
      <c r="E12728">
        <f t="shared" si="397"/>
        <v>9850002</v>
      </c>
    </row>
    <row r="12729" spans="1:5">
      <c r="A12729">
        <v>9818056</v>
      </c>
      <c r="B12729">
        <v>9850003</v>
      </c>
      <c r="C12729" s="293">
        <v>41100000</v>
      </c>
      <c r="D12729">
        <f t="shared" si="396"/>
        <v>9818056</v>
      </c>
      <c r="E12729">
        <f t="shared" si="397"/>
        <v>9850003</v>
      </c>
    </row>
    <row r="12730" spans="1:5">
      <c r="A12730">
        <v>9819001</v>
      </c>
      <c r="B12730">
        <v>9850004</v>
      </c>
      <c r="C12730" s="293">
        <v>14700000</v>
      </c>
      <c r="D12730">
        <f t="shared" si="396"/>
        <v>9819001</v>
      </c>
      <c r="E12730">
        <f t="shared" si="397"/>
        <v>9850004</v>
      </c>
    </row>
    <row r="12731" spans="1:5">
      <c r="A12731">
        <v>9819002</v>
      </c>
      <c r="B12731">
        <v>9850005</v>
      </c>
      <c r="C12731" s="293">
        <v>27400000</v>
      </c>
      <c r="D12731">
        <f t="shared" si="396"/>
        <v>9819002</v>
      </c>
      <c r="E12731">
        <f t="shared" si="397"/>
        <v>9850005</v>
      </c>
    </row>
    <row r="12732" spans="1:5">
      <c r="A12732">
        <v>9819003</v>
      </c>
      <c r="B12732">
        <v>9850006</v>
      </c>
      <c r="C12732" s="293">
        <v>50000000</v>
      </c>
      <c r="D12732">
        <f t="shared" si="396"/>
        <v>9819003</v>
      </c>
      <c r="E12732">
        <f t="shared" si="397"/>
        <v>9850006</v>
      </c>
    </row>
    <row r="12733" spans="1:5">
      <c r="A12733">
        <v>9819005</v>
      </c>
      <c r="B12733">
        <v>9850007</v>
      </c>
      <c r="C12733" s="293">
        <v>31100000</v>
      </c>
      <c r="D12733">
        <f t="shared" si="396"/>
        <v>9819005</v>
      </c>
      <c r="E12733">
        <f t="shared" si="397"/>
        <v>9850007</v>
      </c>
    </row>
    <row r="12734" spans="1:5">
      <c r="A12734">
        <v>9819006</v>
      </c>
      <c r="B12734">
        <v>9850008</v>
      </c>
      <c r="C12734" s="293">
        <v>15300000</v>
      </c>
      <c r="D12734">
        <f t="shared" si="396"/>
        <v>9819006</v>
      </c>
      <c r="E12734">
        <f t="shared" si="397"/>
        <v>9850008</v>
      </c>
    </row>
    <row r="12735" spans="1:5">
      <c r="A12735">
        <v>9819008</v>
      </c>
      <c r="B12735">
        <v>9850009</v>
      </c>
      <c r="C12735" s="293">
        <v>68000000</v>
      </c>
      <c r="D12735">
        <f t="shared" si="396"/>
        <v>9819008</v>
      </c>
      <c r="E12735">
        <f t="shared" si="397"/>
        <v>9850009</v>
      </c>
    </row>
    <row r="12736" spans="1:5">
      <c r="A12736">
        <v>9819009</v>
      </c>
      <c r="B12736">
        <v>9850010</v>
      </c>
      <c r="C12736" s="293">
        <v>70000000</v>
      </c>
      <c r="D12736">
        <f t="shared" si="396"/>
        <v>9819009</v>
      </c>
      <c r="E12736">
        <f t="shared" si="397"/>
        <v>9850010</v>
      </c>
    </row>
    <row r="12737" spans="1:5">
      <c r="A12737">
        <v>9819010</v>
      </c>
      <c r="B12737">
        <v>9850011</v>
      </c>
      <c r="C12737" s="293">
        <v>15100000</v>
      </c>
      <c r="D12737">
        <f t="shared" si="396"/>
        <v>9819010</v>
      </c>
      <c r="E12737">
        <f t="shared" si="397"/>
        <v>9850011</v>
      </c>
    </row>
    <row r="12738" spans="1:5">
      <c r="A12738">
        <v>9819011</v>
      </c>
      <c r="B12738">
        <v>9850012</v>
      </c>
      <c r="C12738" s="293">
        <v>10500000</v>
      </c>
      <c r="D12738">
        <f t="shared" si="396"/>
        <v>9819011</v>
      </c>
      <c r="E12738">
        <f t="shared" si="397"/>
        <v>9850012</v>
      </c>
    </row>
    <row r="12739" spans="1:5">
      <c r="A12739">
        <v>9819013</v>
      </c>
      <c r="B12739">
        <v>9850013</v>
      </c>
      <c r="C12739" s="293">
        <v>14300000</v>
      </c>
      <c r="D12739">
        <f t="shared" ref="D12739:D12802" si="398">+A12739*1</f>
        <v>9819013</v>
      </c>
      <c r="E12739">
        <f t="shared" ref="E12739:E12802" si="399">+B12739*1</f>
        <v>9850013</v>
      </c>
    </row>
    <row r="12740" spans="1:5">
      <c r="A12740">
        <v>9819014</v>
      </c>
      <c r="B12740">
        <v>9850014</v>
      </c>
      <c r="C12740" s="293">
        <v>30000000</v>
      </c>
      <c r="D12740">
        <f t="shared" si="398"/>
        <v>9819014</v>
      </c>
      <c r="E12740">
        <f t="shared" si="399"/>
        <v>9850014</v>
      </c>
    </row>
    <row r="12741" spans="1:5">
      <c r="A12741">
        <v>9819015</v>
      </c>
      <c r="B12741">
        <v>9850015</v>
      </c>
      <c r="C12741" s="293">
        <v>16000000</v>
      </c>
      <c r="D12741">
        <f t="shared" si="398"/>
        <v>9819015</v>
      </c>
      <c r="E12741">
        <f t="shared" si="399"/>
        <v>9850015</v>
      </c>
    </row>
    <row r="12742" spans="1:5">
      <c r="A12742">
        <v>9819016</v>
      </c>
      <c r="B12742">
        <v>9850016</v>
      </c>
      <c r="C12742" s="293">
        <v>24500000</v>
      </c>
      <c r="D12742">
        <f t="shared" si="398"/>
        <v>9819016</v>
      </c>
      <c r="E12742">
        <f t="shared" si="399"/>
        <v>9850016</v>
      </c>
    </row>
    <row r="12743" spans="1:5">
      <c r="A12743">
        <v>9819017</v>
      </c>
      <c r="B12743">
        <v>9850017</v>
      </c>
      <c r="C12743" s="293">
        <v>11200000</v>
      </c>
      <c r="D12743">
        <f t="shared" si="398"/>
        <v>9819017</v>
      </c>
      <c r="E12743">
        <f t="shared" si="399"/>
        <v>9850017</v>
      </c>
    </row>
    <row r="12744" spans="1:5">
      <c r="A12744">
        <v>9819018</v>
      </c>
      <c r="B12744">
        <v>9850018</v>
      </c>
      <c r="C12744" s="293">
        <v>20800000</v>
      </c>
      <c r="D12744">
        <f t="shared" si="398"/>
        <v>9819018</v>
      </c>
      <c r="E12744">
        <f t="shared" si="399"/>
        <v>9850018</v>
      </c>
    </row>
    <row r="12745" spans="1:5">
      <c r="A12745">
        <v>9819019</v>
      </c>
      <c r="B12745">
        <v>9850019</v>
      </c>
      <c r="C12745" s="293">
        <v>73000000</v>
      </c>
      <c r="D12745">
        <f t="shared" si="398"/>
        <v>9819019</v>
      </c>
      <c r="E12745">
        <f t="shared" si="399"/>
        <v>9850019</v>
      </c>
    </row>
    <row r="12746" spans="1:5">
      <c r="A12746">
        <v>9819020</v>
      </c>
      <c r="B12746">
        <v>9850020</v>
      </c>
      <c r="C12746" s="293">
        <v>130000000</v>
      </c>
      <c r="D12746">
        <f t="shared" si="398"/>
        <v>9819020</v>
      </c>
      <c r="E12746">
        <f t="shared" si="399"/>
        <v>9850020</v>
      </c>
    </row>
    <row r="12747" spans="1:5">
      <c r="A12747">
        <v>9819004</v>
      </c>
      <c r="B12747">
        <v>9850021</v>
      </c>
      <c r="C12747" s="293">
        <v>33500000</v>
      </c>
      <c r="D12747">
        <f t="shared" si="398"/>
        <v>9819004</v>
      </c>
      <c r="E12747">
        <f t="shared" si="399"/>
        <v>9850021</v>
      </c>
    </row>
    <row r="12748" spans="1:5">
      <c r="A12748">
        <v>9819007</v>
      </c>
      <c r="B12748">
        <v>9850022</v>
      </c>
      <c r="C12748" s="293">
        <v>30000000</v>
      </c>
      <c r="D12748">
        <f t="shared" si="398"/>
        <v>9819007</v>
      </c>
      <c r="E12748">
        <f t="shared" si="399"/>
        <v>9850022</v>
      </c>
    </row>
    <row r="12749" spans="1:5">
      <c r="A12749">
        <v>9819012</v>
      </c>
      <c r="B12749">
        <v>9850023</v>
      </c>
      <c r="C12749" s="293">
        <v>34200000</v>
      </c>
      <c r="D12749">
        <f t="shared" si="398"/>
        <v>9819012</v>
      </c>
      <c r="E12749">
        <f t="shared" si="399"/>
        <v>9850023</v>
      </c>
    </row>
    <row r="12750" spans="1:5">
      <c r="A12750">
        <v>9816001</v>
      </c>
      <c r="B12750">
        <v>9850024</v>
      </c>
      <c r="C12750" s="293">
        <v>55000000</v>
      </c>
      <c r="D12750">
        <f t="shared" si="398"/>
        <v>9816001</v>
      </c>
      <c r="E12750">
        <f t="shared" si="399"/>
        <v>9850024</v>
      </c>
    </row>
    <row r="12751" spans="1:5">
      <c r="A12751">
        <v>9816002</v>
      </c>
      <c r="B12751">
        <v>9850025</v>
      </c>
      <c r="C12751" s="293">
        <v>56600000</v>
      </c>
      <c r="D12751">
        <f t="shared" si="398"/>
        <v>9816002</v>
      </c>
      <c r="E12751">
        <f t="shared" si="399"/>
        <v>9850025</v>
      </c>
    </row>
    <row r="12752" spans="1:5">
      <c r="A12752">
        <v>9817024</v>
      </c>
      <c r="B12752">
        <v>9853001</v>
      </c>
      <c r="C12752" s="293">
        <v>37200000</v>
      </c>
      <c r="D12752">
        <f t="shared" si="398"/>
        <v>9817024</v>
      </c>
      <c r="E12752">
        <f t="shared" si="399"/>
        <v>9853001</v>
      </c>
    </row>
    <row r="12753" spans="1:5">
      <c r="A12753">
        <v>9817038</v>
      </c>
      <c r="B12753">
        <v>9853002</v>
      </c>
      <c r="C12753" s="293">
        <v>9400000</v>
      </c>
      <c r="D12753">
        <f t="shared" si="398"/>
        <v>9817038</v>
      </c>
      <c r="E12753">
        <f t="shared" si="399"/>
        <v>9853002</v>
      </c>
    </row>
    <row r="12754" spans="1:5">
      <c r="A12754">
        <v>9817126</v>
      </c>
      <c r="B12754">
        <v>9853005</v>
      </c>
      <c r="C12754" s="293">
        <v>49700000</v>
      </c>
      <c r="D12754">
        <f t="shared" si="398"/>
        <v>9817126</v>
      </c>
      <c r="E12754">
        <f t="shared" si="399"/>
        <v>9853005</v>
      </c>
    </row>
    <row r="12755" spans="1:5">
      <c r="A12755">
        <v>9817143</v>
      </c>
      <c r="B12755">
        <v>9853006</v>
      </c>
      <c r="C12755" s="293">
        <v>12200000</v>
      </c>
      <c r="D12755">
        <f t="shared" si="398"/>
        <v>9817143</v>
      </c>
      <c r="E12755">
        <f t="shared" si="399"/>
        <v>9853006</v>
      </c>
    </row>
    <row r="12756" spans="1:5">
      <c r="A12756">
        <v>9817148</v>
      </c>
      <c r="B12756">
        <v>9853007</v>
      </c>
      <c r="C12756" s="293">
        <v>25200000</v>
      </c>
      <c r="D12756">
        <f t="shared" si="398"/>
        <v>9817148</v>
      </c>
      <c r="E12756">
        <f t="shared" si="399"/>
        <v>9853007</v>
      </c>
    </row>
    <row r="12757" spans="1:5">
      <c r="A12757">
        <v>9817157</v>
      </c>
      <c r="B12757">
        <v>9853009</v>
      </c>
      <c r="C12757" s="293">
        <v>48800000</v>
      </c>
      <c r="D12757">
        <f t="shared" si="398"/>
        <v>9817157</v>
      </c>
      <c r="E12757">
        <f t="shared" si="399"/>
        <v>9853009</v>
      </c>
    </row>
    <row r="12758" spans="1:5">
      <c r="A12758">
        <v>9817166</v>
      </c>
      <c r="B12758">
        <v>9853011</v>
      </c>
      <c r="C12758" s="293">
        <v>111400000</v>
      </c>
      <c r="D12758">
        <f t="shared" si="398"/>
        <v>9817166</v>
      </c>
      <c r="E12758">
        <f t="shared" si="399"/>
        <v>9853011</v>
      </c>
    </row>
    <row r="12759" spans="1:5">
      <c r="A12759">
        <v>9817167</v>
      </c>
      <c r="B12759">
        <v>9853012</v>
      </c>
      <c r="C12759" s="293">
        <v>54500000</v>
      </c>
      <c r="D12759">
        <f t="shared" si="398"/>
        <v>9817167</v>
      </c>
      <c r="E12759">
        <f t="shared" si="399"/>
        <v>9853012</v>
      </c>
    </row>
    <row r="12760" spans="1:5">
      <c r="A12760">
        <v>9817170</v>
      </c>
      <c r="B12760">
        <v>9853014</v>
      </c>
      <c r="C12760" s="293">
        <v>112900000</v>
      </c>
      <c r="D12760">
        <f t="shared" si="398"/>
        <v>9817170</v>
      </c>
      <c r="E12760">
        <f t="shared" si="399"/>
        <v>9853014</v>
      </c>
    </row>
    <row r="12761" spans="1:5">
      <c r="A12761">
        <v>9817174</v>
      </c>
      <c r="B12761">
        <v>9853015</v>
      </c>
      <c r="C12761" s="293">
        <v>13000000</v>
      </c>
      <c r="D12761">
        <f t="shared" si="398"/>
        <v>9817174</v>
      </c>
      <c r="E12761">
        <f t="shared" si="399"/>
        <v>9853015</v>
      </c>
    </row>
    <row r="12762" spans="1:5">
      <c r="A12762">
        <v>9817193</v>
      </c>
      <c r="B12762">
        <v>9853016</v>
      </c>
      <c r="C12762" s="293">
        <v>20800000</v>
      </c>
      <c r="D12762">
        <f t="shared" si="398"/>
        <v>9817193</v>
      </c>
      <c r="E12762">
        <f t="shared" si="399"/>
        <v>9853016</v>
      </c>
    </row>
    <row r="12763" spans="1:5">
      <c r="A12763">
        <v>9817194</v>
      </c>
      <c r="B12763">
        <v>9853017</v>
      </c>
      <c r="C12763" s="293">
        <v>100000000</v>
      </c>
      <c r="D12763">
        <f t="shared" si="398"/>
        <v>9817194</v>
      </c>
      <c r="E12763">
        <f t="shared" si="399"/>
        <v>9853017</v>
      </c>
    </row>
    <row r="12764" spans="1:5">
      <c r="A12764">
        <v>9817205</v>
      </c>
      <c r="B12764">
        <v>9853018</v>
      </c>
      <c r="C12764" s="293">
        <v>65000000</v>
      </c>
      <c r="D12764">
        <f t="shared" si="398"/>
        <v>9817205</v>
      </c>
      <c r="E12764">
        <f t="shared" si="399"/>
        <v>9853018</v>
      </c>
    </row>
    <row r="12765" spans="1:5">
      <c r="A12765">
        <v>9818017</v>
      </c>
      <c r="B12765">
        <v>9853019</v>
      </c>
      <c r="C12765" s="293">
        <v>15000000</v>
      </c>
      <c r="D12765">
        <f t="shared" si="398"/>
        <v>9818017</v>
      </c>
      <c r="E12765">
        <f t="shared" si="399"/>
        <v>9853019</v>
      </c>
    </row>
    <row r="12766" spans="1:5">
      <c r="A12766">
        <v>9818023</v>
      </c>
      <c r="B12766">
        <v>9853020</v>
      </c>
      <c r="C12766" s="293">
        <v>115500000</v>
      </c>
      <c r="D12766">
        <f t="shared" si="398"/>
        <v>9818023</v>
      </c>
      <c r="E12766">
        <f t="shared" si="399"/>
        <v>9853020</v>
      </c>
    </row>
    <row r="12767" spans="1:5">
      <c r="A12767">
        <v>9818026</v>
      </c>
      <c r="B12767">
        <v>9853021</v>
      </c>
      <c r="C12767" s="293">
        <v>8700000</v>
      </c>
      <c r="D12767">
        <f t="shared" si="398"/>
        <v>9818026</v>
      </c>
      <c r="E12767">
        <f t="shared" si="399"/>
        <v>9853021</v>
      </c>
    </row>
    <row r="12768" spans="1:5">
      <c r="A12768">
        <v>9818045</v>
      </c>
      <c r="B12768">
        <v>9853022</v>
      </c>
      <c r="C12768" s="293">
        <v>57100000</v>
      </c>
      <c r="D12768">
        <f t="shared" si="398"/>
        <v>9818045</v>
      </c>
      <c r="E12768">
        <f t="shared" si="399"/>
        <v>9853022</v>
      </c>
    </row>
    <row r="12769" spans="1:5">
      <c r="A12769">
        <v>9817208</v>
      </c>
      <c r="B12769">
        <v>9853023</v>
      </c>
      <c r="C12769" s="293">
        <v>13500000</v>
      </c>
      <c r="D12769">
        <f t="shared" si="398"/>
        <v>9817208</v>
      </c>
      <c r="E12769">
        <f t="shared" si="399"/>
        <v>9853023</v>
      </c>
    </row>
    <row r="12770" spans="1:5">
      <c r="A12770">
        <v>9817217</v>
      </c>
      <c r="B12770">
        <v>9853024</v>
      </c>
      <c r="C12770" s="293">
        <v>15000000</v>
      </c>
      <c r="D12770">
        <f t="shared" si="398"/>
        <v>9817217</v>
      </c>
      <c r="E12770">
        <f t="shared" si="399"/>
        <v>9853024</v>
      </c>
    </row>
    <row r="12771" spans="1:5">
      <c r="A12771">
        <v>9817224</v>
      </c>
      <c r="B12771">
        <v>9853025</v>
      </c>
      <c r="C12771" s="293">
        <v>58000000</v>
      </c>
      <c r="D12771">
        <f t="shared" si="398"/>
        <v>9817224</v>
      </c>
      <c r="E12771">
        <f t="shared" si="399"/>
        <v>9853025</v>
      </c>
    </row>
    <row r="12772" spans="1:5">
      <c r="A12772">
        <v>9817237</v>
      </c>
      <c r="B12772">
        <v>9853026</v>
      </c>
      <c r="C12772" s="293">
        <v>16100000</v>
      </c>
      <c r="D12772">
        <f t="shared" si="398"/>
        <v>9817237</v>
      </c>
      <c r="E12772">
        <f t="shared" si="399"/>
        <v>9853026</v>
      </c>
    </row>
    <row r="12773" spans="1:5">
      <c r="A12773">
        <v>9817013</v>
      </c>
      <c r="B12773">
        <v>9854001</v>
      </c>
      <c r="C12773" s="293">
        <v>24800000</v>
      </c>
      <c r="D12773">
        <f t="shared" si="398"/>
        <v>9817013</v>
      </c>
      <c r="E12773">
        <f t="shared" si="399"/>
        <v>9854001</v>
      </c>
    </row>
    <row r="12774" spans="1:5">
      <c r="A12774">
        <v>9817014</v>
      </c>
      <c r="B12774">
        <v>9854002</v>
      </c>
      <c r="C12774" s="293">
        <v>22600000</v>
      </c>
      <c r="D12774">
        <f t="shared" si="398"/>
        <v>9817014</v>
      </c>
      <c r="E12774">
        <f t="shared" si="399"/>
        <v>9854002</v>
      </c>
    </row>
    <row r="12775" spans="1:5">
      <c r="A12775">
        <v>9817015</v>
      </c>
      <c r="B12775">
        <v>9854003</v>
      </c>
      <c r="C12775" s="293">
        <v>29700000</v>
      </c>
      <c r="D12775">
        <f t="shared" si="398"/>
        <v>9817015</v>
      </c>
      <c r="E12775">
        <f t="shared" si="399"/>
        <v>9854003</v>
      </c>
    </row>
    <row r="12776" spans="1:5">
      <c r="A12776">
        <v>9817016</v>
      </c>
      <c r="B12776">
        <v>9854004</v>
      </c>
      <c r="C12776" s="293">
        <v>29500000</v>
      </c>
      <c r="D12776">
        <f t="shared" si="398"/>
        <v>9817016</v>
      </c>
      <c r="E12776">
        <f t="shared" si="399"/>
        <v>9854004</v>
      </c>
    </row>
    <row r="12777" spans="1:5">
      <c r="A12777">
        <v>9817017</v>
      </c>
      <c r="B12777">
        <v>9854005</v>
      </c>
      <c r="C12777" s="293">
        <v>33000000</v>
      </c>
      <c r="D12777">
        <f t="shared" si="398"/>
        <v>9817017</v>
      </c>
      <c r="E12777">
        <f t="shared" si="399"/>
        <v>9854005</v>
      </c>
    </row>
    <row r="12778" spans="1:5">
      <c r="A12778">
        <v>9817018</v>
      </c>
      <c r="B12778">
        <v>9854006</v>
      </c>
      <c r="C12778" s="293">
        <v>37800000</v>
      </c>
      <c r="D12778">
        <f t="shared" si="398"/>
        <v>9817018</v>
      </c>
      <c r="E12778">
        <f t="shared" si="399"/>
        <v>9854006</v>
      </c>
    </row>
    <row r="12779" spans="1:5">
      <c r="A12779">
        <v>9817062</v>
      </c>
      <c r="B12779">
        <v>9854007</v>
      </c>
      <c r="C12779" s="293">
        <v>13900000</v>
      </c>
      <c r="D12779">
        <f t="shared" si="398"/>
        <v>9817062</v>
      </c>
      <c r="E12779">
        <f t="shared" si="399"/>
        <v>9854007</v>
      </c>
    </row>
    <row r="12780" spans="1:5">
      <c r="A12780">
        <v>9817076</v>
      </c>
      <c r="B12780">
        <v>9854008</v>
      </c>
      <c r="C12780" s="293">
        <v>28400000</v>
      </c>
      <c r="D12780">
        <f t="shared" si="398"/>
        <v>9817076</v>
      </c>
      <c r="E12780">
        <f t="shared" si="399"/>
        <v>9854008</v>
      </c>
    </row>
    <row r="12781" spans="1:5">
      <c r="A12781">
        <v>9817078</v>
      </c>
      <c r="B12781">
        <v>9854009</v>
      </c>
      <c r="C12781" s="293">
        <v>40200000</v>
      </c>
      <c r="D12781">
        <f t="shared" si="398"/>
        <v>9817078</v>
      </c>
      <c r="E12781">
        <f t="shared" si="399"/>
        <v>9854009</v>
      </c>
    </row>
    <row r="12782" spans="1:5">
      <c r="A12782">
        <v>9817079</v>
      </c>
      <c r="B12782">
        <v>9854010</v>
      </c>
      <c r="C12782" s="293">
        <v>32800000</v>
      </c>
      <c r="D12782">
        <f t="shared" si="398"/>
        <v>9817079</v>
      </c>
      <c r="E12782">
        <f t="shared" si="399"/>
        <v>9854010</v>
      </c>
    </row>
    <row r="12783" spans="1:5">
      <c r="A12783">
        <v>9817092</v>
      </c>
      <c r="B12783">
        <v>9854011</v>
      </c>
      <c r="C12783" s="293">
        <v>17800000</v>
      </c>
      <c r="D12783">
        <f t="shared" si="398"/>
        <v>9817092</v>
      </c>
      <c r="E12783">
        <f t="shared" si="399"/>
        <v>9854011</v>
      </c>
    </row>
    <row r="12784" spans="1:5">
      <c r="A12784">
        <v>9817093</v>
      </c>
      <c r="B12784">
        <v>9854012</v>
      </c>
      <c r="C12784" s="293">
        <v>13100000</v>
      </c>
      <c r="D12784">
        <f t="shared" si="398"/>
        <v>9817093</v>
      </c>
      <c r="E12784">
        <f t="shared" si="399"/>
        <v>9854012</v>
      </c>
    </row>
    <row r="12785" spans="1:5">
      <c r="A12785">
        <v>9817097</v>
      </c>
      <c r="B12785">
        <v>9854013</v>
      </c>
      <c r="C12785" s="293">
        <v>48300000</v>
      </c>
      <c r="D12785">
        <f t="shared" si="398"/>
        <v>9817097</v>
      </c>
      <c r="E12785">
        <f t="shared" si="399"/>
        <v>9854013</v>
      </c>
    </row>
    <row r="12786" spans="1:5">
      <c r="A12786">
        <v>9817110</v>
      </c>
      <c r="B12786">
        <v>9854014</v>
      </c>
      <c r="C12786" s="293">
        <v>10200000</v>
      </c>
      <c r="D12786">
        <f t="shared" si="398"/>
        <v>9817110</v>
      </c>
      <c r="E12786">
        <f t="shared" si="399"/>
        <v>9854014</v>
      </c>
    </row>
    <row r="12787" spans="1:5">
      <c r="A12787">
        <v>9817123</v>
      </c>
      <c r="B12787">
        <v>9854015</v>
      </c>
      <c r="C12787" s="293">
        <v>26200000</v>
      </c>
      <c r="D12787">
        <f t="shared" si="398"/>
        <v>9817123</v>
      </c>
      <c r="E12787">
        <f t="shared" si="399"/>
        <v>9854015</v>
      </c>
    </row>
    <row r="12788" spans="1:5">
      <c r="A12788">
        <v>9817127</v>
      </c>
      <c r="B12788">
        <v>9854016</v>
      </c>
      <c r="C12788" s="293">
        <v>53200000</v>
      </c>
      <c r="D12788">
        <f t="shared" si="398"/>
        <v>9817127</v>
      </c>
      <c r="E12788">
        <f t="shared" si="399"/>
        <v>9854016</v>
      </c>
    </row>
    <row r="12789" spans="1:5">
      <c r="A12789">
        <v>9817128</v>
      </c>
      <c r="B12789">
        <v>9854017</v>
      </c>
      <c r="C12789" s="293">
        <v>53200000</v>
      </c>
      <c r="D12789">
        <f t="shared" si="398"/>
        <v>9817128</v>
      </c>
      <c r="E12789">
        <f t="shared" si="399"/>
        <v>9854017</v>
      </c>
    </row>
    <row r="12790" spans="1:5">
      <c r="A12790">
        <v>9817145</v>
      </c>
      <c r="B12790">
        <v>9854018</v>
      </c>
      <c r="C12790" s="293">
        <v>22800000</v>
      </c>
      <c r="D12790">
        <f t="shared" si="398"/>
        <v>9817145</v>
      </c>
      <c r="E12790">
        <f t="shared" si="399"/>
        <v>9854018</v>
      </c>
    </row>
    <row r="12791" spans="1:5">
      <c r="A12791">
        <v>9817137</v>
      </c>
      <c r="B12791">
        <v>9854019</v>
      </c>
      <c r="C12791" s="293">
        <v>21400000</v>
      </c>
      <c r="D12791">
        <f t="shared" si="398"/>
        <v>9817137</v>
      </c>
      <c r="E12791">
        <f t="shared" si="399"/>
        <v>9854019</v>
      </c>
    </row>
    <row r="12792" spans="1:5">
      <c r="A12792">
        <v>9817144</v>
      </c>
      <c r="B12792">
        <v>9854020</v>
      </c>
      <c r="C12792" s="293">
        <v>50000000</v>
      </c>
      <c r="D12792">
        <f t="shared" si="398"/>
        <v>9817144</v>
      </c>
      <c r="E12792">
        <f t="shared" si="399"/>
        <v>9854020</v>
      </c>
    </row>
    <row r="12793" spans="1:5">
      <c r="A12793">
        <v>9817154</v>
      </c>
      <c r="B12793">
        <v>9854022</v>
      </c>
      <c r="C12793" s="293">
        <v>119300000</v>
      </c>
      <c r="D12793">
        <f t="shared" si="398"/>
        <v>9817154</v>
      </c>
      <c r="E12793">
        <f t="shared" si="399"/>
        <v>9854022</v>
      </c>
    </row>
    <row r="12794" spans="1:5">
      <c r="A12794">
        <v>9817160</v>
      </c>
      <c r="B12794">
        <v>9854023</v>
      </c>
      <c r="C12794" s="293">
        <v>7800000</v>
      </c>
      <c r="D12794">
        <f t="shared" si="398"/>
        <v>9817160</v>
      </c>
      <c r="E12794">
        <f t="shared" si="399"/>
        <v>9854023</v>
      </c>
    </row>
    <row r="12795" spans="1:5">
      <c r="A12795">
        <v>9817162</v>
      </c>
      <c r="B12795">
        <v>9854024</v>
      </c>
      <c r="C12795" s="293">
        <v>14700000</v>
      </c>
      <c r="D12795">
        <f t="shared" si="398"/>
        <v>9817162</v>
      </c>
      <c r="E12795">
        <f t="shared" si="399"/>
        <v>9854024</v>
      </c>
    </row>
    <row r="12796" spans="1:5">
      <c r="A12796">
        <v>9817163</v>
      </c>
      <c r="B12796">
        <v>9854025</v>
      </c>
      <c r="C12796" s="293">
        <v>47400000</v>
      </c>
      <c r="D12796">
        <f t="shared" si="398"/>
        <v>9817163</v>
      </c>
      <c r="E12796">
        <f t="shared" si="399"/>
        <v>9854025</v>
      </c>
    </row>
    <row r="12797" spans="1:5">
      <c r="A12797">
        <v>9817173</v>
      </c>
      <c r="B12797">
        <v>9854026</v>
      </c>
      <c r="C12797" s="293">
        <v>44000000</v>
      </c>
      <c r="D12797">
        <f t="shared" si="398"/>
        <v>9817173</v>
      </c>
      <c r="E12797">
        <f t="shared" si="399"/>
        <v>9854026</v>
      </c>
    </row>
    <row r="12798" spans="1:5">
      <c r="A12798">
        <v>9817175</v>
      </c>
      <c r="B12798">
        <v>9854027</v>
      </c>
      <c r="C12798" s="293">
        <v>50500000</v>
      </c>
      <c r="D12798">
        <f t="shared" si="398"/>
        <v>9817175</v>
      </c>
      <c r="E12798">
        <f t="shared" si="399"/>
        <v>9854027</v>
      </c>
    </row>
    <row r="12799" spans="1:5">
      <c r="A12799">
        <v>9817180</v>
      </c>
      <c r="B12799">
        <v>9854028</v>
      </c>
      <c r="C12799" s="293">
        <v>21700000</v>
      </c>
      <c r="D12799">
        <f t="shared" si="398"/>
        <v>9817180</v>
      </c>
      <c r="E12799">
        <f t="shared" si="399"/>
        <v>9854028</v>
      </c>
    </row>
    <row r="12800" spans="1:5">
      <c r="A12800">
        <v>9817183</v>
      </c>
      <c r="B12800">
        <v>9854029</v>
      </c>
      <c r="C12800" s="293">
        <v>69400000</v>
      </c>
      <c r="D12800">
        <f t="shared" si="398"/>
        <v>9817183</v>
      </c>
      <c r="E12800">
        <f t="shared" si="399"/>
        <v>9854029</v>
      </c>
    </row>
    <row r="12801" spans="1:5">
      <c r="A12801">
        <v>9817186</v>
      </c>
      <c r="B12801">
        <v>9854030</v>
      </c>
      <c r="C12801" s="293">
        <v>80000000</v>
      </c>
      <c r="D12801">
        <f t="shared" si="398"/>
        <v>9817186</v>
      </c>
      <c r="E12801">
        <f t="shared" si="399"/>
        <v>9854030</v>
      </c>
    </row>
    <row r="12802" spans="1:5">
      <c r="A12802">
        <v>9817188</v>
      </c>
      <c r="B12802">
        <v>9854031</v>
      </c>
      <c r="C12802" s="293">
        <v>10200000</v>
      </c>
      <c r="D12802">
        <f t="shared" si="398"/>
        <v>9817188</v>
      </c>
      <c r="E12802">
        <f t="shared" si="399"/>
        <v>9854031</v>
      </c>
    </row>
    <row r="12803" spans="1:5">
      <c r="A12803">
        <v>9818002</v>
      </c>
      <c r="B12803">
        <v>9854033</v>
      </c>
      <c r="C12803" s="293">
        <v>19800000</v>
      </c>
      <c r="D12803">
        <f t="shared" ref="D12803:D12866" si="400">+A12803*1</f>
        <v>9818002</v>
      </c>
      <c r="E12803">
        <f t="shared" ref="E12803:E12866" si="401">+B12803*1</f>
        <v>9854033</v>
      </c>
    </row>
    <row r="12804" spans="1:5">
      <c r="A12804">
        <v>9818003</v>
      </c>
      <c r="B12804">
        <v>9854034</v>
      </c>
      <c r="C12804" s="293">
        <v>37700000</v>
      </c>
      <c r="D12804">
        <f t="shared" si="400"/>
        <v>9818003</v>
      </c>
      <c r="E12804">
        <f t="shared" si="401"/>
        <v>9854034</v>
      </c>
    </row>
    <row r="12805" spans="1:5">
      <c r="A12805">
        <v>9818008</v>
      </c>
      <c r="B12805">
        <v>9854035</v>
      </c>
      <c r="C12805" s="293">
        <v>48000000</v>
      </c>
      <c r="D12805">
        <f t="shared" si="400"/>
        <v>9818008</v>
      </c>
      <c r="E12805">
        <f t="shared" si="401"/>
        <v>9854035</v>
      </c>
    </row>
    <row r="12806" spans="1:5">
      <c r="A12806">
        <v>9818021</v>
      </c>
      <c r="B12806">
        <v>9854036</v>
      </c>
      <c r="C12806" s="293">
        <v>22800000</v>
      </c>
      <c r="D12806">
        <f t="shared" si="400"/>
        <v>9818021</v>
      </c>
      <c r="E12806">
        <f t="shared" si="401"/>
        <v>9854036</v>
      </c>
    </row>
    <row r="12807" spans="1:5">
      <c r="A12807">
        <v>9818058</v>
      </c>
      <c r="B12807">
        <v>9854038</v>
      </c>
      <c r="C12807" s="293">
        <v>10500000</v>
      </c>
      <c r="D12807">
        <f t="shared" si="400"/>
        <v>9818058</v>
      </c>
      <c r="E12807">
        <f t="shared" si="401"/>
        <v>9854038</v>
      </c>
    </row>
    <row r="12808" spans="1:5">
      <c r="A12808">
        <v>9818066</v>
      </c>
      <c r="B12808">
        <v>9854039</v>
      </c>
      <c r="C12808" s="293">
        <v>53300000</v>
      </c>
      <c r="D12808">
        <f t="shared" si="400"/>
        <v>9818066</v>
      </c>
      <c r="E12808">
        <f t="shared" si="401"/>
        <v>9854039</v>
      </c>
    </row>
    <row r="12809" spans="1:5">
      <c r="A12809">
        <v>9818068</v>
      </c>
      <c r="B12809">
        <v>9854040</v>
      </c>
      <c r="C12809" s="293">
        <v>41200000</v>
      </c>
      <c r="D12809">
        <f t="shared" si="400"/>
        <v>9818068</v>
      </c>
      <c r="E12809">
        <f t="shared" si="401"/>
        <v>9854040</v>
      </c>
    </row>
    <row r="12810" spans="1:5">
      <c r="A12810">
        <v>9817211</v>
      </c>
      <c r="B12810">
        <v>9854041</v>
      </c>
      <c r="C12810" s="293">
        <v>12900000</v>
      </c>
      <c r="D12810">
        <f t="shared" si="400"/>
        <v>9817211</v>
      </c>
      <c r="E12810">
        <f t="shared" si="401"/>
        <v>9854041</v>
      </c>
    </row>
    <row r="12811" spans="1:5">
      <c r="A12811">
        <v>9817212</v>
      </c>
      <c r="B12811">
        <v>9854042</v>
      </c>
      <c r="C12811" s="293">
        <v>25500000</v>
      </c>
      <c r="D12811">
        <f t="shared" si="400"/>
        <v>9817212</v>
      </c>
      <c r="E12811">
        <f t="shared" si="401"/>
        <v>9854042</v>
      </c>
    </row>
    <row r="12812" spans="1:5">
      <c r="A12812">
        <v>9817225</v>
      </c>
      <c r="B12812">
        <v>9854043</v>
      </c>
      <c r="C12812" s="293">
        <v>70000000</v>
      </c>
      <c r="D12812">
        <f t="shared" si="400"/>
        <v>9817225</v>
      </c>
      <c r="E12812">
        <f t="shared" si="401"/>
        <v>9854043</v>
      </c>
    </row>
    <row r="12813" spans="1:5">
      <c r="A12813">
        <v>9817229</v>
      </c>
      <c r="B12813">
        <v>9854044</v>
      </c>
      <c r="C12813" s="293">
        <v>37000000</v>
      </c>
      <c r="D12813">
        <f t="shared" si="400"/>
        <v>9817229</v>
      </c>
      <c r="E12813">
        <f t="shared" si="401"/>
        <v>9854044</v>
      </c>
    </row>
    <row r="12814" spans="1:5">
      <c r="A12814">
        <v>9817054</v>
      </c>
      <c r="B12814">
        <v>9855001</v>
      </c>
      <c r="C12814" s="293">
        <v>11100000</v>
      </c>
      <c r="D12814">
        <f t="shared" si="400"/>
        <v>9817054</v>
      </c>
      <c r="E12814">
        <f t="shared" si="401"/>
        <v>9855001</v>
      </c>
    </row>
    <row r="12815" spans="1:5">
      <c r="A12815">
        <v>9817108</v>
      </c>
      <c r="B12815">
        <v>9855002</v>
      </c>
      <c r="C12815" s="293">
        <v>6800000</v>
      </c>
      <c r="D12815">
        <f t="shared" si="400"/>
        <v>9817108</v>
      </c>
      <c r="E12815">
        <f t="shared" si="401"/>
        <v>9855002</v>
      </c>
    </row>
    <row r="12816" spans="1:5">
      <c r="A12816">
        <v>9817115</v>
      </c>
      <c r="B12816">
        <v>9855003</v>
      </c>
      <c r="C12816" s="293">
        <v>4500000</v>
      </c>
      <c r="D12816">
        <f t="shared" si="400"/>
        <v>9817115</v>
      </c>
      <c r="E12816">
        <f t="shared" si="401"/>
        <v>9855003</v>
      </c>
    </row>
    <row r="12817" spans="1:5">
      <c r="A12817">
        <v>9817142</v>
      </c>
      <c r="B12817">
        <v>9855004</v>
      </c>
      <c r="C12817" s="293">
        <v>6500000</v>
      </c>
      <c r="D12817">
        <f t="shared" si="400"/>
        <v>9817142</v>
      </c>
      <c r="E12817">
        <f t="shared" si="401"/>
        <v>9855004</v>
      </c>
    </row>
    <row r="12818" spans="1:5">
      <c r="A12818">
        <v>9817153</v>
      </c>
      <c r="B12818">
        <v>9855005</v>
      </c>
      <c r="C12818" s="293">
        <v>7300000</v>
      </c>
      <c r="D12818">
        <f t="shared" si="400"/>
        <v>9817153</v>
      </c>
      <c r="E12818">
        <f t="shared" si="401"/>
        <v>9855005</v>
      </c>
    </row>
    <row r="12819" spans="1:5">
      <c r="A12819">
        <v>9817199</v>
      </c>
      <c r="B12819">
        <v>9855006</v>
      </c>
      <c r="C12819" s="293">
        <v>8400000</v>
      </c>
      <c r="D12819">
        <f t="shared" si="400"/>
        <v>9817199</v>
      </c>
      <c r="E12819">
        <f t="shared" si="401"/>
        <v>9855006</v>
      </c>
    </row>
    <row r="12820" spans="1:5">
      <c r="A12820">
        <v>9818039</v>
      </c>
      <c r="B12820">
        <v>9855007</v>
      </c>
      <c r="C12820" s="293">
        <v>3900000</v>
      </c>
      <c r="D12820">
        <f t="shared" si="400"/>
        <v>9818039</v>
      </c>
      <c r="E12820">
        <f t="shared" si="401"/>
        <v>9855007</v>
      </c>
    </row>
    <row r="12821" spans="1:5">
      <c r="A12821">
        <v>9818044</v>
      </c>
      <c r="B12821">
        <v>9855008</v>
      </c>
      <c r="C12821" s="293">
        <v>7400000</v>
      </c>
      <c r="D12821">
        <f t="shared" si="400"/>
        <v>9818044</v>
      </c>
      <c r="E12821">
        <f t="shared" si="401"/>
        <v>9855008</v>
      </c>
    </row>
    <row r="12822" spans="1:5">
      <c r="A12822">
        <v>9818054</v>
      </c>
      <c r="B12822">
        <v>9855009</v>
      </c>
      <c r="C12822" s="293">
        <v>4000000</v>
      </c>
      <c r="D12822">
        <f t="shared" si="400"/>
        <v>9818054</v>
      </c>
      <c r="E12822">
        <f t="shared" si="401"/>
        <v>9855009</v>
      </c>
    </row>
    <row r="12823" spans="1:5">
      <c r="A12823">
        <v>9818061</v>
      </c>
      <c r="B12823">
        <v>9855010</v>
      </c>
      <c r="C12823" s="293">
        <v>7600000</v>
      </c>
      <c r="D12823">
        <f t="shared" si="400"/>
        <v>9818061</v>
      </c>
      <c r="E12823">
        <f t="shared" si="401"/>
        <v>9855010</v>
      </c>
    </row>
    <row r="12824" spans="1:5">
      <c r="A12824">
        <v>9817028</v>
      </c>
      <c r="B12824">
        <v>9855011</v>
      </c>
      <c r="C12824" s="293">
        <v>14200000</v>
      </c>
      <c r="D12824">
        <f t="shared" si="400"/>
        <v>9817028</v>
      </c>
      <c r="E12824">
        <f t="shared" si="401"/>
        <v>9855011</v>
      </c>
    </row>
    <row r="12825" spans="1:5">
      <c r="A12825">
        <v>9817031</v>
      </c>
      <c r="B12825">
        <v>9855012</v>
      </c>
      <c r="C12825" s="293">
        <v>2900000</v>
      </c>
      <c r="D12825">
        <f t="shared" si="400"/>
        <v>9817031</v>
      </c>
      <c r="E12825">
        <f t="shared" si="401"/>
        <v>9855012</v>
      </c>
    </row>
    <row r="12826" spans="1:5">
      <c r="A12826">
        <v>9817082</v>
      </c>
      <c r="B12826">
        <v>9855013</v>
      </c>
      <c r="C12826" s="293">
        <v>12500000</v>
      </c>
      <c r="D12826">
        <f t="shared" si="400"/>
        <v>9817082</v>
      </c>
      <c r="E12826">
        <f t="shared" si="401"/>
        <v>9855013</v>
      </c>
    </row>
    <row r="12827" spans="1:5">
      <c r="A12827">
        <v>9817191</v>
      </c>
      <c r="B12827">
        <v>9856001</v>
      </c>
      <c r="C12827" s="293">
        <v>8400000</v>
      </c>
      <c r="D12827">
        <f t="shared" si="400"/>
        <v>9817191</v>
      </c>
      <c r="E12827">
        <f t="shared" si="401"/>
        <v>9856001</v>
      </c>
    </row>
    <row r="12828" spans="1:5">
      <c r="A12828">
        <v>9817083</v>
      </c>
      <c r="B12828">
        <v>9856004</v>
      </c>
      <c r="C12828" s="293">
        <v>3500000</v>
      </c>
      <c r="D12828">
        <f t="shared" si="400"/>
        <v>9817083</v>
      </c>
      <c r="E12828">
        <f t="shared" si="401"/>
        <v>9856004</v>
      </c>
    </row>
    <row r="12829" spans="1:5">
      <c r="A12829">
        <v>9817098</v>
      </c>
      <c r="B12829">
        <v>9856005</v>
      </c>
      <c r="C12829" s="293">
        <v>5500000</v>
      </c>
      <c r="D12829">
        <f t="shared" si="400"/>
        <v>9817098</v>
      </c>
      <c r="E12829">
        <f t="shared" si="401"/>
        <v>9856005</v>
      </c>
    </row>
    <row r="12830" spans="1:5">
      <c r="A12830">
        <v>9817106</v>
      </c>
      <c r="B12830">
        <v>9856006</v>
      </c>
      <c r="C12830" s="293">
        <v>5100000</v>
      </c>
      <c r="D12830">
        <f t="shared" si="400"/>
        <v>9817106</v>
      </c>
      <c r="E12830">
        <f t="shared" si="401"/>
        <v>9856006</v>
      </c>
    </row>
    <row r="12831" spans="1:5">
      <c r="A12831">
        <v>9817107</v>
      </c>
      <c r="B12831">
        <v>9856007</v>
      </c>
      <c r="C12831" s="293">
        <v>4100000</v>
      </c>
      <c r="D12831">
        <f t="shared" si="400"/>
        <v>9817107</v>
      </c>
      <c r="E12831">
        <f t="shared" si="401"/>
        <v>9856007</v>
      </c>
    </row>
    <row r="12832" spans="1:5">
      <c r="A12832">
        <v>9817113</v>
      </c>
      <c r="B12832">
        <v>9856008</v>
      </c>
      <c r="C12832" s="293">
        <v>19800000</v>
      </c>
      <c r="D12832">
        <f t="shared" si="400"/>
        <v>9817113</v>
      </c>
      <c r="E12832">
        <f t="shared" si="401"/>
        <v>9856008</v>
      </c>
    </row>
    <row r="12833" spans="1:5">
      <c r="A12833">
        <v>9817117</v>
      </c>
      <c r="B12833">
        <v>9856009</v>
      </c>
      <c r="C12833" s="293">
        <v>7000000</v>
      </c>
      <c r="D12833">
        <f t="shared" si="400"/>
        <v>9817117</v>
      </c>
      <c r="E12833">
        <f t="shared" si="401"/>
        <v>9856009</v>
      </c>
    </row>
    <row r="12834" spans="1:5">
      <c r="A12834">
        <v>9817122</v>
      </c>
      <c r="B12834">
        <v>9856010</v>
      </c>
      <c r="C12834" s="293">
        <v>5400000</v>
      </c>
      <c r="D12834">
        <f t="shared" si="400"/>
        <v>9817122</v>
      </c>
      <c r="E12834">
        <f t="shared" si="401"/>
        <v>9856010</v>
      </c>
    </row>
    <row r="12835" spans="1:5">
      <c r="A12835">
        <v>9817140</v>
      </c>
      <c r="B12835">
        <v>9856011</v>
      </c>
      <c r="C12835" s="293">
        <v>10400000</v>
      </c>
      <c r="D12835">
        <f t="shared" si="400"/>
        <v>9817140</v>
      </c>
      <c r="E12835">
        <f t="shared" si="401"/>
        <v>9856011</v>
      </c>
    </row>
    <row r="12836" spans="1:5">
      <c r="A12836">
        <v>9817172</v>
      </c>
      <c r="B12836">
        <v>9856012</v>
      </c>
      <c r="C12836" s="293">
        <v>7300000</v>
      </c>
      <c r="D12836">
        <f t="shared" si="400"/>
        <v>9817172</v>
      </c>
      <c r="E12836">
        <f t="shared" si="401"/>
        <v>9856012</v>
      </c>
    </row>
    <row r="12837" spans="1:5">
      <c r="A12837">
        <v>9817179</v>
      </c>
      <c r="B12837">
        <v>9856013</v>
      </c>
      <c r="C12837" s="293">
        <v>11700000</v>
      </c>
      <c r="D12837">
        <f t="shared" si="400"/>
        <v>9817179</v>
      </c>
      <c r="E12837">
        <f t="shared" si="401"/>
        <v>9856013</v>
      </c>
    </row>
    <row r="12838" spans="1:5">
      <c r="A12838">
        <v>9817192</v>
      </c>
      <c r="B12838">
        <v>9856014</v>
      </c>
      <c r="C12838" s="293">
        <v>13300000</v>
      </c>
      <c r="D12838">
        <f t="shared" si="400"/>
        <v>9817192</v>
      </c>
      <c r="E12838">
        <f t="shared" si="401"/>
        <v>9856014</v>
      </c>
    </row>
    <row r="12839" spans="1:5">
      <c r="A12839">
        <v>9817196</v>
      </c>
      <c r="B12839">
        <v>9856015</v>
      </c>
      <c r="C12839" s="293">
        <v>15700000</v>
      </c>
      <c r="D12839">
        <f t="shared" si="400"/>
        <v>9817196</v>
      </c>
      <c r="E12839">
        <f t="shared" si="401"/>
        <v>9856015</v>
      </c>
    </row>
    <row r="12840" spans="1:5">
      <c r="A12840">
        <v>9817200</v>
      </c>
      <c r="B12840">
        <v>9856016</v>
      </c>
      <c r="C12840" s="293">
        <v>11400000</v>
      </c>
      <c r="D12840">
        <f t="shared" si="400"/>
        <v>9817200</v>
      </c>
      <c r="E12840">
        <f t="shared" si="401"/>
        <v>9856016</v>
      </c>
    </row>
    <row r="12841" spans="1:5">
      <c r="A12841">
        <v>9817201</v>
      </c>
      <c r="B12841">
        <v>9856017</v>
      </c>
      <c r="C12841" s="293">
        <v>12200000</v>
      </c>
      <c r="D12841">
        <f t="shared" si="400"/>
        <v>9817201</v>
      </c>
      <c r="E12841">
        <f t="shared" si="401"/>
        <v>9856017</v>
      </c>
    </row>
    <row r="12842" spans="1:5">
      <c r="A12842">
        <v>9817203</v>
      </c>
      <c r="B12842">
        <v>9856018</v>
      </c>
      <c r="C12842" s="293">
        <v>16100000</v>
      </c>
      <c r="D12842">
        <f t="shared" si="400"/>
        <v>9817203</v>
      </c>
      <c r="E12842">
        <f t="shared" si="401"/>
        <v>9856018</v>
      </c>
    </row>
    <row r="12843" spans="1:5">
      <c r="A12843">
        <v>9818041</v>
      </c>
      <c r="B12843">
        <v>9856019</v>
      </c>
      <c r="C12843" s="293">
        <v>6300000</v>
      </c>
      <c r="D12843">
        <f t="shared" si="400"/>
        <v>9818041</v>
      </c>
      <c r="E12843">
        <f t="shared" si="401"/>
        <v>9856019</v>
      </c>
    </row>
    <row r="12844" spans="1:5">
      <c r="A12844">
        <v>9817213</v>
      </c>
      <c r="B12844">
        <v>9856020</v>
      </c>
      <c r="C12844" s="293">
        <v>34000000</v>
      </c>
      <c r="D12844">
        <f t="shared" si="400"/>
        <v>9817213</v>
      </c>
      <c r="E12844">
        <f t="shared" si="401"/>
        <v>9856020</v>
      </c>
    </row>
    <row r="12845" spans="1:5">
      <c r="A12845">
        <v>9817219</v>
      </c>
      <c r="B12845">
        <v>9856021</v>
      </c>
      <c r="C12845" s="293">
        <v>16100000</v>
      </c>
      <c r="D12845">
        <f t="shared" si="400"/>
        <v>9817219</v>
      </c>
      <c r="E12845">
        <f t="shared" si="401"/>
        <v>9856021</v>
      </c>
    </row>
    <row r="12846" spans="1:5">
      <c r="A12846">
        <v>9817228</v>
      </c>
      <c r="B12846">
        <v>9856022</v>
      </c>
      <c r="C12846" s="293">
        <v>34000000</v>
      </c>
      <c r="D12846">
        <f t="shared" si="400"/>
        <v>9817228</v>
      </c>
      <c r="E12846">
        <f t="shared" si="401"/>
        <v>9856022</v>
      </c>
    </row>
    <row r="12847" spans="1:5">
      <c r="A12847">
        <v>9817231</v>
      </c>
      <c r="B12847">
        <v>9856023</v>
      </c>
      <c r="C12847" s="293">
        <v>75000000</v>
      </c>
      <c r="D12847">
        <f t="shared" si="400"/>
        <v>9817231</v>
      </c>
      <c r="E12847">
        <f t="shared" si="401"/>
        <v>9856023</v>
      </c>
    </row>
    <row r="12848" spans="1:5">
      <c r="A12848">
        <v>9817232</v>
      </c>
      <c r="B12848">
        <v>9856024</v>
      </c>
      <c r="C12848" s="293">
        <v>12600000</v>
      </c>
      <c r="D12848">
        <f t="shared" si="400"/>
        <v>9817232</v>
      </c>
      <c r="E12848">
        <f t="shared" si="401"/>
        <v>9856024</v>
      </c>
    </row>
    <row r="12849" spans="1:5">
      <c r="A12849">
        <v>9817023</v>
      </c>
      <c r="B12849">
        <v>9857001</v>
      </c>
      <c r="C12849" s="293">
        <v>3200000</v>
      </c>
      <c r="D12849">
        <f t="shared" si="400"/>
        <v>9817023</v>
      </c>
      <c r="E12849">
        <f t="shared" si="401"/>
        <v>9857001</v>
      </c>
    </row>
    <row r="12850" spans="1:5">
      <c r="A12850">
        <v>9817036</v>
      </c>
      <c r="B12850">
        <v>9857002</v>
      </c>
      <c r="C12850" s="293">
        <v>7500000</v>
      </c>
      <c r="D12850">
        <f t="shared" si="400"/>
        <v>9817036</v>
      </c>
      <c r="E12850">
        <f t="shared" si="401"/>
        <v>9857002</v>
      </c>
    </row>
    <row r="12851" spans="1:5">
      <c r="A12851">
        <v>9817043</v>
      </c>
      <c r="B12851">
        <v>9857003</v>
      </c>
      <c r="C12851" s="293">
        <v>15500000</v>
      </c>
      <c r="D12851">
        <f t="shared" si="400"/>
        <v>9817043</v>
      </c>
      <c r="E12851">
        <f t="shared" si="401"/>
        <v>9857003</v>
      </c>
    </row>
    <row r="12852" spans="1:5">
      <c r="A12852">
        <v>9817046</v>
      </c>
      <c r="B12852">
        <v>9857004</v>
      </c>
      <c r="C12852" s="293">
        <v>20500000</v>
      </c>
      <c r="D12852">
        <f t="shared" si="400"/>
        <v>9817046</v>
      </c>
      <c r="E12852">
        <f t="shared" si="401"/>
        <v>9857004</v>
      </c>
    </row>
    <row r="12853" spans="1:5">
      <c r="A12853">
        <v>9817047</v>
      </c>
      <c r="B12853">
        <v>9857005</v>
      </c>
      <c r="C12853" s="293">
        <v>17100000</v>
      </c>
      <c r="D12853">
        <f t="shared" si="400"/>
        <v>9817047</v>
      </c>
      <c r="E12853">
        <f t="shared" si="401"/>
        <v>9857005</v>
      </c>
    </row>
    <row r="12854" spans="1:5">
      <c r="A12854">
        <v>9817080</v>
      </c>
      <c r="B12854">
        <v>9857006</v>
      </c>
      <c r="C12854" s="293">
        <v>42900000</v>
      </c>
      <c r="D12854">
        <f t="shared" si="400"/>
        <v>9817080</v>
      </c>
      <c r="E12854">
        <f t="shared" si="401"/>
        <v>9857006</v>
      </c>
    </row>
    <row r="12855" spans="1:5">
      <c r="A12855">
        <v>9817088</v>
      </c>
      <c r="B12855">
        <v>9857007</v>
      </c>
      <c r="C12855" s="293">
        <v>104600000</v>
      </c>
      <c r="D12855">
        <f t="shared" si="400"/>
        <v>9817088</v>
      </c>
      <c r="E12855">
        <f t="shared" si="401"/>
        <v>9857007</v>
      </c>
    </row>
    <row r="12856" spans="1:5">
      <c r="A12856">
        <v>9817089</v>
      </c>
      <c r="B12856">
        <v>9857008</v>
      </c>
      <c r="C12856" s="293">
        <v>200800000</v>
      </c>
      <c r="D12856">
        <f t="shared" si="400"/>
        <v>9817089</v>
      </c>
      <c r="E12856">
        <f t="shared" si="401"/>
        <v>9857008</v>
      </c>
    </row>
    <row r="12857" spans="1:5">
      <c r="A12857">
        <v>9817090</v>
      </c>
      <c r="B12857">
        <v>9857009</v>
      </c>
      <c r="C12857" s="293">
        <v>35600000</v>
      </c>
      <c r="D12857">
        <f t="shared" si="400"/>
        <v>9817090</v>
      </c>
      <c r="E12857">
        <f t="shared" si="401"/>
        <v>9857009</v>
      </c>
    </row>
    <row r="12858" spans="1:5">
      <c r="A12858">
        <v>9817094</v>
      </c>
      <c r="B12858">
        <v>9857010</v>
      </c>
      <c r="C12858" s="293">
        <v>2600000</v>
      </c>
      <c r="D12858">
        <f t="shared" si="400"/>
        <v>9817094</v>
      </c>
      <c r="E12858">
        <f t="shared" si="401"/>
        <v>9857010</v>
      </c>
    </row>
    <row r="12859" spans="1:5">
      <c r="A12859">
        <v>9817095</v>
      </c>
      <c r="B12859">
        <v>9857011</v>
      </c>
      <c r="C12859" s="293">
        <v>68400000</v>
      </c>
      <c r="D12859">
        <f t="shared" si="400"/>
        <v>9817095</v>
      </c>
      <c r="E12859">
        <f t="shared" si="401"/>
        <v>9857011</v>
      </c>
    </row>
    <row r="12860" spans="1:5">
      <c r="A12860">
        <v>9817099</v>
      </c>
      <c r="B12860">
        <v>9857012</v>
      </c>
      <c r="C12860" s="293">
        <v>3400000</v>
      </c>
      <c r="D12860">
        <f t="shared" si="400"/>
        <v>9817099</v>
      </c>
      <c r="E12860">
        <f t="shared" si="401"/>
        <v>9857012</v>
      </c>
    </row>
    <row r="12861" spans="1:5">
      <c r="A12861">
        <v>9817104</v>
      </c>
      <c r="B12861">
        <v>9857013</v>
      </c>
      <c r="C12861" s="293">
        <v>2600000</v>
      </c>
      <c r="D12861">
        <f t="shared" si="400"/>
        <v>9817104</v>
      </c>
      <c r="E12861">
        <f t="shared" si="401"/>
        <v>9857013</v>
      </c>
    </row>
    <row r="12862" spans="1:5">
      <c r="A12862">
        <v>9817112</v>
      </c>
      <c r="B12862">
        <v>9857014</v>
      </c>
      <c r="C12862" s="293">
        <v>5200000</v>
      </c>
      <c r="D12862">
        <f t="shared" si="400"/>
        <v>9817112</v>
      </c>
      <c r="E12862">
        <f t="shared" si="401"/>
        <v>9857014</v>
      </c>
    </row>
    <row r="12863" spans="1:5">
      <c r="A12863">
        <v>9817116</v>
      </c>
      <c r="B12863">
        <v>9857015</v>
      </c>
      <c r="C12863" s="293">
        <v>3700000</v>
      </c>
      <c r="D12863">
        <f t="shared" si="400"/>
        <v>9817116</v>
      </c>
      <c r="E12863">
        <f t="shared" si="401"/>
        <v>9857015</v>
      </c>
    </row>
    <row r="12864" spans="1:5">
      <c r="A12864">
        <v>9817118</v>
      </c>
      <c r="B12864">
        <v>9857016</v>
      </c>
      <c r="C12864" s="293">
        <v>35000000</v>
      </c>
      <c r="D12864">
        <f t="shared" si="400"/>
        <v>9817118</v>
      </c>
      <c r="E12864">
        <f t="shared" si="401"/>
        <v>9857016</v>
      </c>
    </row>
    <row r="12865" spans="1:5">
      <c r="A12865">
        <v>9817119</v>
      </c>
      <c r="B12865">
        <v>9857017</v>
      </c>
      <c r="C12865" s="293">
        <v>32300000</v>
      </c>
      <c r="D12865">
        <f t="shared" si="400"/>
        <v>9817119</v>
      </c>
      <c r="E12865">
        <f t="shared" si="401"/>
        <v>9857017</v>
      </c>
    </row>
    <row r="12866" spans="1:5">
      <c r="A12866">
        <v>9817120</v>
      </c>
      <c r="B12866">
        <v>9857018</v>
      </c>
      <c r="C12866" s="293">
        <v>31600000</v>
      </c>
      <c r="D12866">
        <f t="shared" si="400"/>
        <v>9817120</v>
      </c>
      <c r="E12866">
        <f t="shared" si="401"/>
        <v>9857018</v>
      </c>
    </row>
    <row r="12867" spans="1:5">
      <c r="A12867">
        <v>9817124</v>
      </c>
      <c r="B12867">
        <v>9857019</v>
      </c>
      <c r="C12867" s="293">
        <v>52800000</v>
      </c>
      <c r="D12867">
        <f t="shared" ref="D12867:D12930" si="402">+A12867*1</f>
        <v>9817124</v>
      </c>
      <c r="E12867">
        <f t="shared" ref="E12867:E12930" si="403">+B12867*1</f>
        <v>9857019</v>
      </c>
    </row>
    <row r="12868" spans="1:5">
      <c r="A12868">
        <v>9817129</v>
      </c>
      <c r="B12868">
        <v>9857020</v>
      </c>
      <c r="C12868" s="293">
        <v>31200000</v>
      </c>
      <c r="D12868">
        <f t="shared" si="402"/>
        <v>9817129</v>
      </c>
      <c r="E12868">
        <f t="shared" si="403"/>
        <v>9857020</v>
      </c>
    </row>
    <row r="12869" spans="1:5">
      <c r="A12869">
        <v>9817131</v>
      </c>
      <c r="B12869">
        <v>9857021</v>
      </c>
      <c r="C12869" s="293">
        <v>6600000</v>
      </c>
      <c r="D12869">
        <f t="shared" si="402"/>
        <v>9817131</v>
      </c>
      <c r="E12869">
        <f t="shared" si="403"/>
        <v>9857021</v>
      </c>
    </row>
    <row r="12870" spans="1:5">
      <c r="A12870">
        <v>9817132</v>
      </c>
      <c r="B12870">
        <v>9857022</v>
      </c>
      <c r="C12870" s="293">
        <v>36600000</v>
      </c>
      <c r="D12870">
        <f t="shared" si="402"/>
        <v>9817132</v>
      </c>
      <c r="E12870">
        <f t="shared" si="403"/>
        <v>9857022</v>
      </c>
    </row>
    <row r="12871" spans="1:5">
      <c r="A12871">
        <v>9817133</v>
      </c>
      <c r="B12871">
        <v>9857023</v>
      </c>
      <c r="C12871" s="293">
        <v>25200000</v>
      </c>
      <c r="D12871">
        <f t="shared" si="402"/>
        <v>9817133</v>
      </c>
      <c r="E12871">
        <f t="shared" si="403"/>
        <v>9857023</v>
      </c>
    </row>
    <row r="12872" spans="1:5">
      <c r="A12872">
        <v>9817135</v>
      </c>
      <c r="B12872">
        <v>9857024</v>
      </c>
      <c r="C12872" s="293">
        <v>150300000</v>
      </c>
      <c r="D12872">
        <f t="shared" si="402"/>
        <v>9817135</v>
      </c>
      <c r="E12872">
        <f t="shared" si="403"/>
        <v>9857024</v>
      </c>
    </row>
    <row r="12873" spans="1:5">
      <c r="A12873">
        <v>9817136</v>
      </c>
      <c r="B12873">
        <v>9857025</v>
      </c>
      <c r="C12873" s="293">
        <v>66300000</v>
      </c>
      <c r="D12873">
        <f t="shared" si="402"/>
        <v>9817136</v>
      </c>
      <c r="E12873">
        <f t="shared" si="403"/>
        <v>9857025</v>
      </c>
    </row>
    <row r="12874" spans="1:5">
      <c r="A12874">
        <v>9817138</v>
      </c>
      <c r="B12874">
        <v>9857026</v>
      </c>
      <c r="C12874" s="293">
        <v>12000000</v>
      </c>
      <c r="D12874">
        <f t="shared" si="402"/>
        <v>9817138</v>
      </c>
      <c r="E12874">
        <f t="shared" si="403"/>
        <v>9857026</v>
      </c>
    </row>
    <row r="12875" spans="1:5">
      <c r="A12875">
        <v>9817141</v>
      </c>
      <c r="B12875">
        <v>9857027</v>
      </c>
      <c r="C12875" s="293">
        <v>46600000</v>
      </c>
      <c r="D12875">
        <f t="shared" si="402"/>
        <v>9817141</v>
      </c>
      <c r="E12875">
        <f t="shared" si="403"/>
        <v>9857027</v>
      </c>
    </row>
    <row r="12876" spans="1:5">
      <c r="A12876">
        <v>9817146</v>
      </c>
      <c r="B12876">
        <v>9857029</v>
      </c>
      <c r="C12876" s="293">
        <v>6100000</v>
      </c>
      <c r="D12876">
        <f t="shared" si="402"/>
        <v>9817146</v>
      </c>
      <c r="E12876">
        <f t="shared" si="403"/>
        <v>9857029</v>
      </c>
    </row>
    <row r="12877" spans="1:5">
      <c r="A12877">
        <v>9817147</v>
      </c>
      <c r="B12877">
        <v>9857030</v>
      </c>
      <c r="C12877" s="293">
        <v>50000000</v>
      </c>
      <c r="D12877">
        <f t="shared" si="402"/>
        <v>9817147</v>
      </c>
      <c r="E12877">
        <f t="shared" si="403"/>
        <v>9857030</v>
      </c>
    </row>
    <row r="12878" spans="1:5">
      <c r="A12878">
        <v>9817150</v>
      </c>
      <c r="B12878">
        <v>9857031</v>
      </c>
      <c r="C12878" s="293">
        <v>6600000</v>
      </c>
      <c r="D12878">
        <f t="shared" si="402"/>
        <v>9817150</v>
      </c>
      <c r="E12878">
        <f t="shared" si="403"/>
        <v>9857031</v>
      </c>
    </row>
    <row r="12879" spans="1:5">
      <c r="A12879">
        <v>9817151</v>
      </c>
      <c r="B12879">
        <v>9857032</v>
      </c>
      <c r="C12879" s="293">
        <v>31500000</v>
      </c>
      <c r="D12879">
        <f t="shared" si="402"/>
        <v>9817151</v>
      </c>
      <c r="E12879">
        <f t="shared" si="403"/>
        <v>9857032</v>
      </c>
    </row>
    <row r="12880" spans="1:5">
      <c r="A12880">
        <v>9817152</v>
      </c>
      <c r="B12880">
        <v>9857033</v>
      </c>
      <c r="C12880" s="293">
        <v>50900000</v>
      </c>
      <c r="D12880">
        <f t="shared" si="402"/>
        <v>9817152</v>
      </c>
      <c r="E12880">
        <f t="shared" si="403"/>
        <v>9857033</v>
      </c>
    </row>
    <row r="12881" spans="1:5">
      <c r="A12881">
        <v>9817156</v>
      </c>
      <c r="B12881">
        <v>9857034</v>
      </c>
      <c r="C12881" s="293">
        <v>53500000</v>
      </c>
      <c r="D12881">
        <f t="shared" si="402"/>
        <v>9817156</v>
      </c>
      <c r="E12881">
        <f t="shared" si="403"/>
        <v>9857034</v>
      </c>
    </row>
    <row r="12882" spans="1:5">
      <c r="A12882">
        <v>9817158</v>
      </c>
      <c r="B12882">
        <v>9857035</v>
      </c>
      <c r="C12882" s="293">
        <v>59300000</v>
      </c>
      <c r="D12882">
        <f t="shared" si="402"/>
        <v>9817158</v>
      </c>
      <c r="E12882">
        <f t="shared" si="403"/>
        <v>9857035</v>
      </c>
    </row>
    <row r="12883" spans="1:5">
      <c r="A12883">
        <v>9817161</v>
      </c>
      <c r="B12883">
        <v>9857036</v>
      </c>
      <c r="C12883" s="293">
        <v>42100000</v>
      </c>
      <c r="D12883">
        <f t="shared" si="402"/>
        <v>9817161</v>
      </c>
      <c r="E12883">
        <f t="shared" si="403"/>
        <v>9857036</v>
      </c>
    </row>
    <row r="12884" spans="1:5">
      <c r="A12884">
        <v>9817165</v>
      </c>
      <c r="B12884">
        <v>9857037</v>
      </c>
      <c r="C12884" s="293">
        <v>6900000</v>
      </c>
      <c r="D12884">
        <f t="shared" si="402"/>
        <v>9817165</v>
      </c>
      <c r="E12884">
        <f t="shared" si="403"/>
        <v>9857037</v>
      </c>
    </row>
    <row r="12885" spans="1:5">
      <c r="A12885">
        <v>9817168</v>
      </c>
      <c r="B12885">
        <v>9857038</v>
      </c>
      <c r="C12885" s="293">
        <v>64000000</v>
      </c>
      <c r="D12885">
        <f t="shared" si="402"/>
        <v>9817168</v>
      </c>
      <c r="E12885">
        <f t="shared" si="403"/>
        <v>9857038</v>
      </c>
    </row>
    <row r="12886" spans="1:5">
      <c r="A12886">
        <v>9817171</v>
      </c>
      <c r="B12886">
        <v>9857039</v>
      </c>
      <c r="C12886" s="293">
        <v>12400000</v>
      </c>
      <c r="D12886">
        <f t="shared" si="402"/>
        <v>9817171</v>
      </c>
      <c r="E12886">
        <f t="shared" si="403"/>
        <v>9857039</v>
      </c>
    </row>
    <row r="12887" spans="1:5">
      <c r="A12887">
        <v>9817176</v>
      </c>
      <c r="B12887">
        <v>9857040</v>
      </c>
      <c r="C12887" s="293">
        <v>7700000</v>
      </c>
      <c r="D12887">
        <f t="shared" si="402"/>
        <v>9817176</v>
      </c>
      <c r="E12887">
        <f t="shared" si="403"/>
        <v>9857040</v>
      </c>
    </row>
    <row r="12888" spans="1:5">
      <c r="A12888">
        <v>9817177</v>
      </c>
      <c r="B12888">
        <v>9857041</v>
      </c>
      <c r="C12888" s="293">
        <v>7600000</v>
      </c>
      <c r="D12888">
        <f t="shared" si="402"/>
        <v>9817177</v>
      </c>
      <c r="E12888">
        <f t="shared" si="403"/>
        <v>9857041</v>
      </c>
    </row>
    <row r="12889" spans="1:5">
      <c r="A12889">
        <v>9817178</v>
      </c>
      <c r="B12889">
        <v>9857042</v>
      </c>
      <c r="C12889" s="293">
        <v>7600000</v>
      </c>
      <c r="D12889">
        <f t="shared" si="402"/>
        <v>9817178</v>
      </c>
      <c r="E12889">
        <f t="shared" si="403"/>
        <v>9857042</v>
      </c>
    </row>
    <row r="12890" spans="1:5">
      <c r="A12890">
        <v>9817181</v>
      </c>
      <c r="B12890">
        <v>9857043</v>
      </c>
      <c r="C12890" s="293">
        <v>49500000</v>
      </c>
      <c r="D12890">
        <f t="shared" si="402"/>
        <v>9817181</v>
      </c>
      <c r="E12890">
        <f t="shared" si="403"/>
        <v>9857043</v>
      </c>
    </row>
    <row r="12891" spans="1:5">
      <c r="A12891">
        <v>9817182</v>
      </c>
      <c r="B12891">
        <v>9857044</v>
      </c>
      <c r="C12891" s="293">
        <v>73900000</v>
      </c>
      <c r="D12891">
        <f t="shared" si="402"/>
        <v>9817182</v>
      </c>
      <c r="E12891">
        <f t="shared" si="403"/>
        <v>9857044</v>
      </c>
    </row>
    <row r="12892" spans="1:5">
      <c r="A12892">
        <v>9817184</v>
      </c>
      <c r="B12892">
        <v>9857045</v>
      </c>
      <c r="C12892" s="293">
        <v>50000000</v>
      </c>
      <c r="D12892">
        <f t="shared" si="402"/>
        <v>9817184</v>
      </c>
      <c r="E12892">
        <f t="shared" si="403"/>
        <v>9857045</v>
      </c>
    </row>
    <row r="12893" spans="1:5">
      <c r="A12893">
        <v>9817185</v>
      </c>
      <c r="B12893">
        <v>9857046</v>
      </c>
      <c r="C12893" s="293">
        <v>37000000</v>
      </c>
      <c r="D12893">
        <f t="shared" si="402"/>
        <v>9817185</v>
      </c>
      <c r="E12893">
        <f t="shared" si="403"/>
        <v>9857046</v>
      </c>
    </row>
    <row r="12894" spans="1:5">
      <c r="A12894">
        <v>9817187</v>
      </c>
      <c r="B12894">
        <v>9857047</v>
      </c>
      <c r="C12894" s="293">
        <v>69200000</v>
      </c>
      <c r="D12894">
        <f t="shared" si="402"/>
        <v>9817187</v>
      </c>
      <c r="E12894">
        <f t="shared" si="403"/>
        <v>9857047</v>
      </c>
    </row>
    <row r="12895" spans="1:5">
      <c r="A12895">
        <v>9817190</v>
      </c>
      <c r="B12895">
        <v>9857048</v>
      </c>
      <c r="C12895" s="293">
        <v>9600000</v>
      </c>
      <c r="D12895">
        <f t="shared" si="402"/>
        <v>9817190</v>
      </c>
      <c r="E12895">
        <f t="shared" si="403"/>
        <v>9857048</v>
      </c>
    </row>
    <row r="12896" spans="1:5">
      <c r="A12896">
        <v>9817195</v>
      </c>
      <c r="B12896">
        <v>9857050</v>
      </c>
      <c r="C12896" s="293">
        <v>9500000</v>
      </c>
      <c r="D12896">
        <f t="shared" si="402"/>
        <v>9817195</v>
      </c>
      <c r="E12896">
        <f t="shared" si="403"/>
        <v>9857050</v>
      </c>
    </row>
    <row r="12897" spans="1:5">
      <c r="A12897">
        <v>9817197</v>
      </c>
      <c r="B12897">
        <v>9857051</v>
      </c>
      <c r="C12897" s="293">
        <v>23900000</v>
      </c>
      <c r="D12897">
        <f t="shared" si="402"/>
        <v>9817197</v>
      </c>
      <c r="E12897">
        <f t="shared" si="403"/>
        <v>9857051</v>
      </c>
    </row>
    <row r="12898" spans="1:5">
      <c r="A12898">
        <v>9817198</v>
      </c>
      <c r="B12898">
        <v>9857052</v>
      </c>
      <c r="C12898" s="293">
        <v>84500000</v>
      </c>
      <c r="D12898">
        <f t="shared" si="402"/>
        <v>9817198</v>
      </c>
      <c r="E12898">
        <f t="shared" si="403"/>
        <v>9857052</v>
      </c>
    </row>
    <row r="12899" spans="1:5">
      <c r="A12899">
        <v>9817202</v>
      </c>
      <c r="B12899">
        <v>9857053</v>
      </c>
      <c r="C12899" s="293">
        <v>59000000</v>
      </c>
      <c r="D12899">
        <f t="shared" si="402"/>
        <v>9817202</v>
      </c>
      <c r="E12899">
        <f t="shared" si="403"/>
        <v>9857053</v>
      </c>
    </row>
    <row r="12900" spans="1:5">
      <c r="A12900">
        <v>9817204</v>
      </c>
      <c r="B12900">
        <v>9857054</v>
      </c>
      <c r="C12900" s="293">
        <v>58700000</v>
      </c>
      <c r="D12900">
        <f t="shared" si="402"/>
        <v>9817204</v>
      </c>
      <c r="E12900">
        <f t="shared" si="403"/>
        <v>9857054</v>
      </c>
    </row>
    <row r="12901" spans="1:5">
      <c r="A12901">
        <v>9817206</v>
      </c>
      <c r="B12901">
        <v>9857055</v>
      </c>
      <c r="C12901" s="293">
        <v>14200000</v>
      </c>
      <c r="D12901">
        <f t="shared" si="402"/>
        <v>9817206</v>
      </c>
      <c r="E12901">
        <f t="shared" si="403"/>
        <v>9857055</v>
      </c>
    </row>
    <row r="12902" spans="1:5">
      <c r="A12902">
        <v>9818029</v>
      </c>
      <c r="B12902">
        <v>9857056</v>
      </c>
      <c r="C12902" s="293">
        <v>59800000</v>
      </c>
      <c r="D12902">
        <f t="shared" si="402"/>
        <v>9818029</v>
      </c>
      <c r="E12902">
        <f t="shared" si="403"/>
        <v>9857056</v>
      </c>
    </row>
    <row r="12903" spans="1:5">
      <c r="A12903">
        <v>9818046</v>
      </c>
      <c r="B12903">
        <v>9857057</v>
      </c>
      <c r="C12903" s="293">
        <v>12000000</v>
      </c>
      <c r="D12903">
        <f t="shared" si="402"/>
        <v>9818046</v>
      </c>
      <c r="E12903">
        <f t="shared" si="403"/>
        <v>9857057</v>
      </c>
    </row>
    <row r="12904" spans="1:5">
      <c r="A12904">
        <v>9818067</v>
      </c>
      <c r="B12904">
        <v>9857058</v>
      </c>
      <c r="C12904" s="293">
        <v>12000000</v>
      </c>
      <c r="D12904">
        <f t="shared" si="402"/>
        <v>9818067</v>
      </c>
      <c r="E12904">
        <f t="shared" si="403"/>
        <v>9857058</v>
      </c>
    </row>
    <row r="12905" spans="1:5">
      <c r="A12905">
        <v>9818075</v>
      </c>
      <c r="B12905">
        <v>9857059</v>
      </c>
      <c r="C12905" s="293">
        <v>10800000</v>
      </c>
      <c r="D12905">
        <f t="shared" si="402"/>
        <v>9818075</v>
      </c>
      <c r="E12905">
        <f t="shared" si="403"/>
        <v>9857059</v>
      </c>
    </row>
    <row r="12906" spans="1:5">
      <c r="A12906">
        <v>9817207</v>
      </c>
      <c r="B12906">
        <v>9857060</v>
      </c>
      <c r="C12906" s="293">
        <v>6700000</v>
      </c>
      <c r="D12906">
        <f t="shared" si="402"/>
        <v>9817207</v>
      </c>
      <c r="E12906">
        <f t="shared" si="403"/>
        <v>9857060</v>
      </c>
    </row>
    <row r="12907" spans="1:5">
      <c r="A12907">
        <v>9817111</v>
      </c>
      <c r="B12907">
        <v>9857061</v>
      </c>
      <c r="C12907" s="293">
        <v>28700000</v>
      </c>
      <c r="D12907">
        <f t="shared" si="402"/>
        <v>9817111</v>
      </c>
      <c r="E12907">
        <f t="shared" si="403"/>
        <v>9857061</v>
      </c>
    </row>
    <row r="12908" spans="1:5">
      <c r="A12908">
        <v>9817125</v>
      </c>
      <c r="B12908">
        <v>9857062</v>
      </c>
      <c r="C12908" s="293">
        <v>54600000</v>
      </c>
      <c r="D12908">
        <f t="shared" si="402"/>
        <v>9817125</v>
      </c>
      <c r="E12908">
        <f t="shared" si="403"/>
        <v>9857062</v>
      </c>
    </row>
    <row r="12909" spans="1:5">
      <c r="A12909">
        <v>9817134</v>
      </c>
      <c r="B12909">
        <v>9857063</v>
      </c>
      <c r="C12909" s="293">
        <v>54200000</v>
      </c>
      <c r="D12909">
        <f t="shared" si="402"/>
        <v>9817134</v>
      </c>
      <c r="E12909">
        <f t="shared" si="403"/>
        <v>9857063</v>
      </c>
    </row>
    <row r="12910" spans="1:5">
      <c r="A12910">
        <v>9817149</v>
      </c>
      <c r="B12910">
        <v>9857064</v>
      </c>
      <c r="C12910" s="293">
        <v>48800000</v>
      </c>
      <c r="D12910">
        <f t="shared" si="402"/>
        <v>9817149</v>
      </c>
      <c r="E12910">
        <f t="shared" si="403"/>
        <v>9857064</v>
      </c>
    </row>
    <row r="12911" spans="1:5">
      <c r="A12911">
        <v>9817155</v>
      </c>
      <c r="B12911">
        <v>9857065</v>
      </c>
      <c r="C12911" s="293">
        <v>27300000</v>
      </c>
      <c r="D12911">
        <f t="shared" si="402"/>
        <v>9817155</v>
      </c>
      <c r="E12911">
        <f t="shared" si="403"/>
        <v>9857065</v>
      </c>
    </row>
    <row r="12912" spans="1:5">
      <c r="A12912">
        <v>9817159</v>
      </c>
      <c r="B12912">
        <v>9857066</v>
      </c>
      <c r="C12912" s="293">
        <v>6100000</v>
      </c>
      <c r="D12912">
        <f t="shared" si="402"/>
        <v>9817159</v>
      </c>
      <c r="E12912">
        <f t="shared" si="403"/>
        <v>9857066</v>
      </c>
    </row>
    <row r="12913" spans="1:5">
      <c r="A12913">
        <v>9817169</v>
      </c>
      <c r="B12913">
        <v>9857067</v>
      </c>
      <c r="C12913" s="293">
        <v>28700000</v>
      </c>
      <c r="D12913">
        <f t="shared" si="402"/>
        <v>9817169</v>
      </c>
      <c r="E12913">
        <f t="shared" si="403"/>
        <v>9857067</v>
      </c>
    </row>
    <row r="12914" spans="1:5">
      <c r="A12914">
        <v>9817189</v>
      </c>
      <c r="B12914">
        <v>9857068</v>
      </c>
      <c r="C12914" s="293">
        <v>9900000</v>
      </c>
      <c r="D12914">
        <f t="shared" si="402"/>
        <v>9817189</v>
      </c>
      <c r="E12914">
        <f t="shared" si="403"/>
        <v>9857068</v>
      </c>
    </row>
    <row r="12915" spans="1:5">
      <c r="A12915">
        <v>9818049</v>
      </c>
      <c r="B12915">
        <v>9857069</v>
      </c>
      <c r="C12915" s="293">
        <v>74600000</v>
      </c>
      <c r="D12915">
        <f t="shared" si="402"/>
        <v>9818049</v>
      </c>
      <c r="E12915">
        <f t="shared" si="403"/>
        <v>9857069</v>
      </c>
    </row>
    <row r="12916" spans="1:5">
      <c r="A12916">
        <v>9817209</v>
      </c>
      <c r="B12916">
        <v>9857070</v>
      </c>
      <c r="C12916" s="293">
        <v>72300000</v>
      </c>
      <c r="D12916">
        <f t="shared" si="402"/>
        <v>9817209</v>
      </c>
      <c r="E12916">
        <f t="shared" si="403"/>
        <v>9857070</v>
      </c>
    </row>
    <row r="12917" spans="1:5">
      <c r="A12917">
        <v>9817210</v>
      </c>
      <c r="B12917">
        <v>9857071</v>
      </c>
      <c r="C12917" s="293">
        <v>67900000</v>
      </c>
      <c r="D12917">
        <f t="shared" si="402"/>
        <v>9817210</v>
      </c>
      <c r="E12917">
        <f t="shared" si="403"/>
        <v>9857071</v>
      </c>
    </row>
    <row r="12918" spans="1:5">
      <c r="A12918">
        <v>9817214</v>
      </c>
      <c r="B12918">
        <v>9857072</v>
      </c>
      <c r="C12918" s="293">
        <v>10100000</v>
      </c>
      <c r="D12918">
        <f t="shared" si="402"/>
        <v>9817214</v>
      </c>
      <c r="E12918">
        <f t="shared" si="403"/>
        <v>9857072</v>
      </c>
    </row>
    <row r="12919" spans="1:5">
      <c r="A12919">
        <v>9817215</v>
      </c>
      <c r="B12919">
        <v>9857073</v>
      </c>
      <c r="C12919" s="293">
        <v>29500000</v>
      </c>
      <c r="D12919">
        <f t="shared" si="402"/>
        <v>9817215</v>
      </c>
      <c r="E12919">
        <f t="shared" si="403"/>
        <v>9857073</v>
      </c>
    </row>
    <row r="12920" spans="1:5">
      <c r="A12920">
        <v>9817216</v>
      </c>
      <c r="B12920">
        <v>9857074</v>
      </c>
      <c r="C12920" s="293">
        <v>14600000</v>
      </c>
      <c r="D12920">
        <f t="shared" si="402"/>
        <v>9817216</v>
      </c>
      <c r="E12920">
        <f t="shared" si="403"/>
        <v>9857074</v>
      </c>
    </row>
    <row r="12921" spans="1:5">
      <c r="A12921">
        <v>9817218</v>
      </c>
      <c r="B12921">
        <v>9857075</v>
      </c>
      <c r="C12921" s="293">
        <v>8400000</v>
      </c>
      <c r="D12921">
        <f t="shared" si="402"/>
        <v>9817218</v>
      </c>
      <c r="E12921">
        <f t="shared" si="403"/>
        <v>9857075</v>
      </c>
    </row>
    <row r="12922" spans="1:5">
      <c r="A12922">
        <v>9817220</v>
      </c>
      <c r="B12922">
        <v>9857076</v>
      </c>
      <c r="C12922" s="293">
        <v>60000000</v>
      </c>
      <c r="D12922">
        <f t="shared" si="402"/>
        <v>9817220</v>
      </c>
      <c r="E12922">
        <f t="shared" si="403"/>
        <v>9857076</v>
      </c>
    </row>
    <row r="12923" spans="1:5">
      <c r="A12923">
        <v>9817221</v>
      </c>
      <c r="B12923">
        <v>9857077</v>
      </c>
      <c r="C12923" s="293">
        <v>51000000</v>
      </c>
      <c r="D12923">
        <f t="shared" si="402"/>
        <v>9817221</v>
      </c>
      <c r="E12923">
        <f t="shared" si="403"/>
        <v>9857077</v>
      </c>
    </row>
    <row r="12924" spans="1:5">
      <c r="A12924">
        <v>9817222</v>
      </c>
      <c r="B12924">
        <v>9857078</v>
      </c>
      <c r="C12924" s="293">
        <v>50000000</v>
      </c>
      <c r="D12924">
        <f t="shared" si="402"/>
        <v>9817222</v>
      </c>
      <c r="E12924">
        <f t="shared" si="403"/>
        <v>9857078</v>
      </c>
    </row>
    <row r="12925" spans="1:5">
      <c r="A12925">
        <v>9817223</v>
      </c>
      <c r="B12925">
        <v>9857079</v>
      </c>
      <c r="C12925" s="293">
        <v>69000000</v>
      </c>
      <c r="D12925">
        <f t="shared" si="402"/>
        <v>9817223</v>
      </c>
      <c r="E12925">
        <f t="shared" si="403"/>
        <v>9857079</v>
      </c>
    </row>
    <row r="12926" spans="1:5">
      <c r="A12926">
        <v>9817226</v>
      </c>
      <c r="B12926">
        <v>9857080</v>
      </c>
      <c r="C12926" s="293">
        <v>72000000</v>
      </c>
      <c r="D12926">
        <f t="shared" si="402"/>
        <v>9817226</v>
      </c>
      <c r="E12926">
        <f t="shared" si="403"/>
        <v>9857080</v>
      </c>
    </row>
    <row r="12927" spans="1:5">
      <c r="A12927">
        <v>9817227</v>
      </c>
      <c r="B12927">
        <v>9857081</v>
      </c>
      <c r="C12927" s="293">
        <v>80000000</v>
      </c>
      <c r="D12927">
        <f t="shared" si="402"/>
        <v>9817227</v>
      </c>
      <c r="E12927">
        <f t="shared" si="403"/>
        <v>9857081</v>
      </c>
    </row>
    <row r="12928" spans="1:5">
      <c r="A12928">
        <v>9817230</v>
      </c>
      <c r="B12928">
        <v>9857082</v>
      </c>
      <c r="C12928" s="293">
        <v>15500000</v>
      </c>
      <c r="D12928">
        <f t="shared" si="402"/>
        <v>9817230</v>
      </c>
      <c r="E12928">
        <f t="shared" si="403"/>
        <v>9857082</v>
      </c>
    </row>
    <row r="12929" spans="1:5">
      <c r="A12929">
        <v>9817233</v>
      </c>
      <c r="B12929">
        <v>9857083</v>
      </c>
      <c r="C12929" s="293">
        <v>59000000</v>
      </c>
      <c r="D12929">
        <f t="shared" si="402"/>
        <v>9817233</v>
      </c>
      <c r="E12929">
        <f t="shared" si="403"/>
        <v>9857083</v>
      </c>
    </row>
    <row r="12930" spans="1:5">
      <c r="A12930">
        <v>9817234</v>
      </c>
      <c r="B12930">
        <v>9857084</v>
      </c>
      <c r="C12930" s="293">
        <v>83000000</v>
      </c>
      <c r="D12930">
        <f t="shared" si="402"/>
        <v>9817234</v>
      </c>
      <c r="E12930">
        <f t="shared" si="403"/>
        <v>9857084</v>
      </c>
    </row>
    <row r="12931" spans="1:5">
      <c r="A12931">
        <v>9817235</v>
      </c>
      <c r="B12931">
        <v>9857085</v>
      </c>
      <c r="C12931" s="293">
        <v>72000000</v>
      </c>
      <c r="D12931">
        <f t="shared" ref="D12931:D12994" si="404">+A12931*1</f>
        <v>9817235</v>
      </c>
      <c r="E12931">
        <f t="shared" ref="E12931:E12994" si="405">+B12931*1</f>
        <v>9857085</v>
      </c>
    </row>
    <row r="12932" spans="1:5">
      <c r="A12932">
        <v>9817236</v>
      </c>
      <c r="B12932">
        <v>9857086</v>
      </c>
      <c r="C12932" s="293">
        <v>11600000</v>
      </c>
      <c r="D12932">
        <f t="shared" si="404"/>
        <v>9817236</v>
      </c>
      <c r="E12932">
        <f t="shared" si="405"/>
        <v>9857086</v>
      </c>
    </row>
    <row r="12933" spans="1:5">
      <c r="A12933">
        <v>10001001</v>
      </c>
      <c r="B12933">
        <v>10032001</v>
      </c>
      <c r="C12933" s="293">
        <v>22200000</v>
      </c>
      <c r="D12933">
        <f t="shared" si="404"/>
        <v>10001001</v>
      </c>
      <c r="E12933">
        <f t="shared" si="405"/>
        <v>10032001</v>
      </c>
    </row>
    <row r="12934" spans="1:5">
      <c r="A12934">
        <v>10001002</v>
      </c>
      <c r="B12934">
        <v>10032002</v>
      </c>
      <c r="C12934" s="293">
        <v>22200000</v>
      </c>
      <c r="D12934">
        <f t="shared" si="404"/>
        <v>10001002</v>
      </c>
      <c r="E12934">
        <f t="shared" si="405"/>
        <v>10032002</v>
      </c>
    </row>
    <row r="12935" spans="1:5">
      <c r="A12935">
        <v>10001003</v>
      </c>
      <c r="B12935">
        <v>10032003</v>
      </c>
      <c r="C12935" s="293">
        <v>22600000</v>
      </c>
      <c r="D12935">
        <f t="shared" si="404"/>
        <v>10001003</v>
      </c>
      <c r="E12935">
        <f t="shared" si="405"/>
        <v>10032003</v>
      </c>
    </row>
    <row r="12936" spans="1:5">
      <c r="A12936">
        <v>10001004</v>
      </c>
      <c r="B12936">
        <v>10033001</v>
      </c>
      <c r="C12936" s="293">
        <v>23800000</v>
      </c>
      <c r="D12936">
        <f t="shared" si="404"/>
        <v>10001004</v>
      </c>
      <c r="E12936">
        <f t="shared" si="405"/>
        <v>10033001</v>
      </c>
    </row>
    <row r="12937" spans="1:5">
      <c r="A12937">
        <v>10006004</v>
      </c>
      <c r="B12937">
        <v>10034001</v>
      </c>
      <c r="C12937" s="293">
        <v>30000000</v>
      </c>
      <c r="D12937">
        <f t="shared" si="404"/>
        <v>10006004</v>
      </c>
      <c r="E12937">
        <f t="shared" si="405"/>
        <v>10034001</v>
      </c>
    </row>
    <row r="12938" spans="1:5">
      <c r="A12938">
        <v>10006003</v>
      </c>
      <c r="B12938">
        <v>10036001</v>
      </c>
      <c r="C12938" s="293">
        <v>45000000</v>
      </c>
      <c r="D12938">
        <f t="shared" si="404"/>
        <v>10006003</v>
      </c>
      <c r="E12938">
        <f t="shared" si="405"/>
        <v>10036001</v>
      </c>
    </row>
    <row r="12939" spans="1:5">
      <c r="A12939">
        <v>10021001</v>
      </c>
      <c r="B12939">
        <v>10042001</v>
      </c>
      <c r="C12939" s="293">
        <v>35600000</v>
      </c>
      <c r="D12939">
        <f t="shared" si="404"/>
        <v>10021001</v>
      </c>
      <c r="E12939">
        <f t="shared" si="405"/>
        <v>10042001</v>
      </c>
    </row>
    <row r="12940" spans="1:5">
      <c r="A12940">
        <v>10020004</v>
      </c>
      <c r="B12940">
        <v>10043001</v>
      </c>
      <c r="C12940" s="293">
        <v>30800000</v>
      </c>
      <c r="D12940">
        <f t="shared" si="404"/>
        <v>10020004</v>
      </c>
      <c r="E12940">
        <f t="shared" si="405"/>
        <v>10043001</v>
      </c>
    </row>
    <row r="12941" spans="1:5">
      <c r="A12941">
        <v>10004001</v>
      </c>
      <c r="B12941">
        <v>10045001</v>
      </c>
      <c r="C12941" s="293">
        <v>46100000</v>
      </c>
      <c r="D12941">
        <f t="shared" si="404"/>
        <v>10004001</v>
      </c>
      <c r="E12941">
        <f t="shared" si="405"/>
        <v>10045001</v>
      </c>
    </row>
    <row r="12942" spans="1:5">
      <c r="A12942">
        <v>10012001</v>
      </c>
      <c r="B12942">
        <v>10047001</v>
      </c>
      <c r="C12942" s="293">
        <v>60500000</v>
      </c>
      <c r="D12942">
        <f t="shared" si="404"/>
        <v>10012001</v>
      </c>
      <c r="E12942">
        <f t="shared" si="405"/>
        <v>10047001</v>
      </c>
    </row>
    <row r="12943" spans="1:5">
      <c r="A12943">
        <v>10119001</v>
      </c>
      <c r="B12943">
        <v>10150001</v>
      </c>
      <c r="C12943" s="293">
        <v>30600000</v>
      </c>
      <c r="D12943">
        <f t="shared" si="404"/>
        <v>10119001</v>
      </c>
      <c r="E12943">
        <f t="shared" si="405"/>
        <v>10150001</v>
      </c>
    </row>
    <row r="12944" spans="1:5">
      <c r="A12944">
        <v>10119002</v>
      </c>
      <c r="B12944">
        <v>10150002</v>
      </c>
      <c r="C12944" s="293">
        <v>19000000</v>
      </c>
      <c r="D12944">
        <f t="shared" si="404"/>
        <v>10119002</v>
      </c>
      <c r="E12944">
        <f t="shared" si="405"/>
        <v>10150002</v>
      </c>
    </row>
    <row r="12945" spans="1:5">
      <c r="A12945">
        <v>10119003</v>
      </c>
      <c r="B12945">
        <v>10150003</v>
      </c>
      <c r="C12945" s="293">
        <v>6000000</v>
      </c>
      <c r="D12945">
        <f t="shared" si="404"/>
        <v>10119003</v>
      </c>
      <c r="E12945">
        <f t="shared" si="405"/>
        <v>10150003</v>
      </c>
    </row>
    <row r="12946" spans="1:5">
      <c r="A12946">
        <v>10119004</v>
      </c>
      <c r="B12946">
        <v>10150004</v>
      </c>
      <c r="C12946" s="293">
        <v>30000000</v>
      </c>
      <c r="D12946">
        <f t="shared" si="404"/>
        <v>10119004</v>
      </c>
      <c r="E12946">
        <f t="shared" si="405"/>
        <v>10150004</v>
      </c>
    </row>
    <row r="12947" spans="1:5">
      <c r="A12947">
        <v>10117001</v>
      </c>
      <c r="B12947">
        <v>10155001</v>
      </c>
      <c r="C12947" s="293">
        <v>3200000</v>
      </c>
      <c r="D12947">
        <f t="shared" si="404"/>
        <v>10117001</v>
      </c>
      <c r="E12947">
        <f t="shared" si="405"/>
        <v>10155001</v>
      </c>
    </row>
    <row r="12948" spans="1:5">
      <c r="A12948">
        <v>10117002</v>
      </c>
      <c r="B12948">
        <v>10155002</v>
      </c>
      <c r="C12948" s="293">
        <v>4000000</v>
      </c>
      <c r="D12948">
        <f t="shared" si="404"/>
        <v>10117002</v>
      </c>
      <c r="E12948">
        <f t="shared" si="405"/>
        <v>10155002</v>
      </c>
    </row>
    <row r="12949" spans="1:5">
      <c r="A12949">
        <v>10117012</v>
      </c>
      <c r="B12949">
        <v>10155003</v>
      </c>
      <c r="C12949" s="293">
        <v>5200000</v>
      </c>
      <c r="D12949">
        <f t="shared" si="404"/>
        <v>10117012</v>
      </c>
      <c r="E12949">
        <f t="shared" si="405"/>
        <v>10155003</v>
      </c>
    </row>
    <row r="12950" spans="1:5">
      <c r="A12950">
        <v>10117015</v>
      </c>
      <c r="B12950">
        <v>10155004</v>
      </c>
      <c r="C12950" s="293">
        <v>5200000</v>
      </c>
      <c r="D12950">
        <f t="shared" si="404"/>
        <v>10117015</v>
      </c>
      <c r="E12950">
        <f t="shared" si="405"/>
        <v>10155004</v>
      </c>
    </row>
    <row r="12951" spans="1:5">
      <c r="A12951">
        <v>10117020</v>
      </c>
      <c r="B12951">
        <v>10155005</v>
      </c>
      <c r="C12951" s="293">
        <v>4500000</v>
      </c>
      <c r="D12951">
        <f t="shared" si="404"/>
        <v>10117020</v>
      </c>
      <c r="E12951">
        <f t="shared" si="405"/>
        <v>10155005</v>
      </c>
    </row>
    <row r="12952" spans="1:5">
      <c r="A12952">
        <v>10117005</v>
      </c>
      <c r="B12952">
        <v>10156001</v>
      </c>
      <c r="C12952" s="293">
        <v>4300000</v>
      </c>
      <c r="D12952">
        <f t="shared" si="404"/>
        <v>10117005</v>
      </c>
      <c r="E12952">
        <f t="shared" si="405"/>
        <v>10156001</v>
      </c>
    </row>
    <row r="12953" spans="1:5">
      <c r="A12953">
        <v>10117006</v>
      </c>
      <c r="B12953">
        <v>10156002</v>
      </c>
      <c r="C12953" s="293">
        <v>14600000</v>
      </c>
      <c r="D12953">
        <f t="shared" si="404"/>
        <v>10117006</v>
      </c>
      <c r="E12953">
        <f t="shared" si="405"/>
        <v>10156002</v>
      </c>
    </row>
    <row r="12954" spans="1:5">
      <c r="A12954">
        <v>10117007</v>
      </c>
      <c r="B12954">
        <v>10156003</v>
      </c>
      <c r="C12954" s="293">
        <v>6200000</v>
      </c>
      <c r="D12954">
        <f t="shared" si="404"/>
        <v>10117007</v>
      </c>
      <c r="E12954">
        <f t="shared" si="405"/>
        <v>10156003</v>
      </c>
    </row>
    <row r="12955" spans="1:5">
      <c r="A12955">
        <v>10117008</v>
      </c>
      <c r="B12955">
        <v>10156004</v>
      </c>
      <c r="C12955" s="293">
        <v>8000000</v>
      </c>
      <c r="D12955">
        <f t="shared" si="404"/>
        <v>10117008</v>
      </c>
      <c r="E12955">
        <f t="shared" si="405"/>
        <v>10156004</v>
      </c>
    </row>
    <row r="12956" spans="1:5">
      <c r="A12956">
        <v>10117009</v>
      </c>
      <c r="B12956">
        <v>10156005</v>
      </c>
      <c r="C12956" s="293">
        <v>22800000</v>
      </c>
      <c r="D12956">
        <f t="shared" si="404"/>
        <v>10117009</v>
      </c>
      <c r="E12956">
        <f t="shared" si="405"/>
        <v>10156005</v>
      </c>
    </row>
    <row r="12957" spans="1:5">
      <c r="A12957">
        <v>10117010</v>
      </c>
      <c r="B12957">
        <v>10156006</v>
      </c>
      <c r="C12957" s="293">
        <v>6500000</v>
      </c>
      <c r="D12957">
        <f t="shared" si="404"/>
        <v>10117010</v>
      </c>
      <c r="E12957">
        <f t="shared" si="405"/>
        <v>10156006</v>
      </c>
    </row>
    <row r="12958" spans="1:5">
      <c r="A12958">
        <v>10117011</v>
      </c>
      <c r="B12958">
        <v>10156007</v>
      </c>
      <c r="C12958" s="293">
        <v>20500000</v>
      </c>
      <c r="D12958">
        <f t="shared" si="404"/>
        <v>10117011</v>
      </c>
      <c r="E12958">
        <f t="shared" si="405"/>
        <v>10156007</v>
      </c>
    </row>
    <row r="12959" spans="1:5">
      <c r="A12959">
        <v>10117013</v>
      </c>
      <c r="B12959">
        <v>10156008</v>
      </c>
      <c r="C12959" s="293">
        <v>7800000</v>
      </c>
      <c r="D12959">
        <f t="shared" si="404"/>
        <v>10117013</v>
      </c>
      <c r="E12959">
        <f t="shared" si="405"/>
        <v>10156008</v>
      </c>
    </row>
    <row r="12960" spans="1:5">
      <c r="A12960">
        <v>10117014</v>
      </c>
      <c r="B12960">
        <v>10156009</v>
      </c>
      <c r="C12960" s="293">
        <v>6100000</v>
      </c>
      <c r="D12960">
        <f t="shared" si="404"/>
        <v>10117014</v>
      </c>
      <c r="E12960">
        <f t="shared" si="405"/>
        <v>10156009</v>
      </c>
    </row>
    <row r="12961" spans="1:5">
      <c r="A12961">
        <v>10117016</v>
      </c>
      <c r="B12961">
        <v>10156010</v>
      </c>
      <c r="C12961" s="293">
        <v>5600000</v>
      </c>
      <c r="D12961">
        <f t="shared" si="404"/>
        <v>10117016</v>
      </c>
      <c r="E12961">
        <f t="shared" si="405"/>
        <v>10156010</v>
      </c>
    </row>
    <row r="12962" spans="1:5">
      <c r="A12962">
        <v>10117017</v>
      </c>
      <c r="B12962">
        <v>10156011</v>
      </c>
      <c r="C12962" s="293">
        <v>6900000</v>
      </c>
      <c r="D12962">
        <f t="shared" si="404"/>
        <v>10117017</v>
      </c>
      <c r="E12962">
        <f t="shared" si="405"/>
        <v>10156011</v>
      </c>
    </row>
    <row r="12963" spans="1:5">
      <c r="A12963">
        <v>10117018</v>
      </c>
      <c r="B12963">
        <v>10156012</v>
      </c>
      <c r="C12963" s="293">
        <v>7100000</v>
      </c>
      <c r="D12963">
        <f t="shared" si="404"/>
        <v>10117018</v>
      </c>
      <c r="E12963">
        <f t="shared" si="405"/>
        <v>10156012</v>
      </c>
    </row>
    <row r="12964" spans="1:5">
      <c r="A12964">
        <v>10117019</v>
      </c>
      <c r="B12964">
        <v>10156013</v>
      </c>
      <c r="C12964" s="293">
        <v>6900000</v>
      </c>
      <c r="D12964">
        <f t="shared" si="404"/>
        <v>10117019</v>
      </c>
      <c r="E12964">
        <f t="shared" si="405"/>
        <v>10156013</v>
      </c>
    </row>
    <row r="12965" spans="1:5">
      <c r="A12965">
        <v>10117021</v>
      </c>
      <c r="B12965">
        <v>10156014</v>
      </c>
      <c r="C12965" s="293">
        <v>6200000</v>
      </c>
      <c r="D12965">
        <f t="shared" si="404"/>
        <v>10117021</v>
      </c>
      <c r="E12965">
        <f t="shared" si="405"/>
        <v>10156014</v>
      </c>
    </row>
    <row r="12966" spans="1:5">
      <c r="A12966">
        <v>10117022</v>
      </c>
      <c r="B12966">
        <v>10156015</v>
      </c>
      <c r="C12966" s="293">
        <v>7000000</v>
      </c>
      <c r="D12966">
        <f t="shared" si="404"/>
        <v>10117022</v>
      </c>
      <c r="E12966">
        <f t="shared" si="405"/>
        <v>10156015</v>
      </c>
    </row>
    <row r="12967" spans="1:5">
      <c r="A12967">
        <v>10117023</v>
      </c>
      <c r="B12967">
        <v>10156016</v>
      </c>
      <c r="C12967" s="293">
        <v>7400000</v>
      </c>
      <c r="D12967">
        <f t="shared" si="404"/>
        <v>10117023</v>
      </c>
      <c r="E12967">
        <f t="shared" si="405"/>
        <v>10156016</v>
      </c>
    </row>
    <row r="12968" spans="1:5">
      <c r="A12968">
        <v>10117024</v>
      </c>
      <c r="B12968">
        <v>10156017</v>
      </c>
      <c r="C12968" s="293">
        <v>8300000</v>
      </c>
      <c r="D12968">
        <f t="shared" si="404"/>
        <v>10117024</v>
      </c>
      <c r="E12968">
        <f t="shared" si="405"/>
        <v>10156017</v>
      </c>
    </row>
    <row r="12969" spans="1:5">
      <c r="A12969">
        <v>10117025</v>
      </c>
      <c r="B12969">
        <v>10156018</v>
      </c>
      <c r="C12969" s="293">
        <v>7900000</v>
      </c>
      <c r="D12969">
        <f t="shared" si="404"/>
        <v>10117025</v>
      </c>
      <c r="E12969">
        <f t="shared" si="405"/>
        <v>10156018</v>
      </c>
    </row>
    <row r="12970" spans="1:5">
      <c r="A12970">
        <v>10117026</v>
      </c>
      <c r="B12970">
        <v>10156019</v>
      </c>
      <c r="C12970" s="293">
        <v>7400000</v>
      </c>
      <c r="D12970">
        <f t="shared" si="404"/>
        <v>10117026</v>
      </c>
      <c r="E12970">
        <f t="shared" si="405"/>
        <v>10156019</v>
      </c>
    </row>
    <row r="12971" spans="1:5">
      <c r="A12971">
        <v>10117027</v>
      </c>
      <c r="B12971">
        <v>10156020</v>
      </c>
      <c r="C12971" s="293">
        <v>8300000</v>
      </c>
      <c r="D12971">
        <f t="shared" si="404"/>
        <v>10117027</v>
      </c>
      <c r="E12971">
        <f t="shared" si="405"/>
        <v>10156020</v>
      </c>
    </row>
    <row r="12972" spans="1:5">
      <c r="A12972">
        <v>10117028</v>
      </c>
      <c r="B12972">
        <v>10156021</v>
      </c>
      <c r="C12972" s="293">
        <v>9800000</v>
      </c>
      <c r="D12972">
        <f t="shared" si="404"/>
        <v>10117028</v>
      </c>
      <c r="E12972">
        <f t="shared" si="405"/>
        <v>10156021</v>
      </c>
    </row>
    <row r="12973" spans="1:5">
      <c r="A12973">
        <v>10117029</v>
      </c>
      <c r="B12973">
        <v>10156022</v>
      </c>
      <c r="C12973" s="293">
        <v>22500000</v>
      </c>
      <c r="D12973">
        <f t="shared" si="404"/>
        <v>10117029</v>
      </c>
      <c r="E12973">
        <f t="shared" si="405"/>
        <v>10156022</v>
      </c>
    </row>
    <row r="12974" spans="1:5">
      <c r="A12974">
        <v>10117030</v>
      </c>
      <c r="B12974">
        <v>10156023</v>
      </c>
      <c r="C12974" s="293">
        <v>9300000</v>
      </c>
      <c r="D12974">
        <f t="shared" si="404"/>
        <v>10117030</v>
      </c>
      <c r="E12974">
        <f t="shared" si="405"/>
        <v>10156023</v>
      </c>
    </row>
    <row r="12975" spans="1:5">
      <c r="A12975">
        <v>10117031</v>
      </c>
      <c r="B12975">
        <v>10156024</v>
      </c>
      <c r="C12975" s="293">
        <v>42000000</v>
      </c>
      <c r="D12975">
        <f t="shared" si="404"/>
        <v>10117031</v>
      </c>
      <c r="E12975">
        <f t="shared" si="405"/>
        <v>10156024</v>
      </c>
    </row>
    <row r="12976" spans="1:5">
      <c r="A12976">
        <v>10117032</v>
      </c>
      <c r="B12976">
        <v>10156025</v>
      </c>
      <c r="C12976" s="293">
        <v>36000000</v>
      </c>
      <c r="D12976">
        <f t="shared" si="404"/>
        <v>10117032</v>
      </c>
      <c r="E12976">
        <f t="shared" si="405"/>
        <v>10156025</v>
      </c>
    </row>
    <row r="12977" spans="1:5">
      <c r="A12977">
        <v>10117033</v>
      </c>
      <c r="B12977">
        <v>10156026</v>
      </c>
      <c r="C12977" s="293">
        <v>10500000</v>
      </c>
      <c r="D12977">
        <f t="shared" si="404"/>
        <v>10117033</v>
      </c>
      <c r="E12977">
        <f t="shared" si="405"/>
        <v>10156026</v>
      </c>
    </row>
    <row r="12978" spans="1:5">
      <c r="A12978">
        <v>10117003</v>
      </c>
      <c r="B12978">
        <v>10157001</v>
      </c>
      <c r="C12978" s="293">
        <v>5700000</v>
      </c>
      <c r="D12978">
        <f t="shared" si="404"/>
        <v>10117003</v>
      </c>
      <c r="E12978">
        <f t="shared" si="405"/>
        <v>10157001</v>
      </c>
    </row>
    <row r="12979" spans="1:5">
      <c r="A12979">
        <v>10207001</v>
      </c>
      <c r="B12979">
        <v>10241001</v>
      </c>
      <c r="C12979" s="293">
        <v>87000000</v>
      </c>
      <c r="D12979">
        <f t="shared" si="404"/>
        <v>10207001</v>
      </c>
      <c r="E12979">
        <f t="shared" si="405"/>
        <v>10241001</v>
      </c>
    </row>
    <row r="12980" spans="1:5">
      <c r="A12980">
        <v>10207002</v>
      </c>
      <c r="B12980">
        <v>10241002</v>
      </c>
      <c r="C12980" s="293">
        <v>135000000</v>
      </c>
      <c r="D12980">
        <f t="shared" si="404"/>
        <v>10207002</v>
      </c>
      <c r="E12980">
        <f t="shared" si="405"/>
        <v>10241002</v>
      </c>
    </row>
    <row r="12981" spans="1:5">
      <c r="A12981">
        <v>10207003</v>
      </c>
      <c r="B12981">
        <v>10241003</v>
      </c>
      <c r="C12981" s="293">
        <v>134200000</v>
      </c>
      <c r="D12981">
        <f t="shared" si="404"/>
        <v>10207003</v>
      </c>
      <c r="E12981">
        <f t="shared" si="405"/>
        <v>10241003</v>
      </c>
    </row>
    <row r="12982" spans="1:5">
      <c r="A12982">
        <v>10207004</v>
      </c>
      <c r="B12982">
        <v>10241004</v>
      </c>
      <c r="C12982" s="293">
        <v>136600000</v>
      </c>
      <c r="D12982">
        <f t="shared" si="404"/>
        <v>10207004</v>
      </c>
      <c r="E12982">
        <f t="shared" si="405"/>
        <v>10241004</v>
      </c>
    </row>
    <row r="12983" spans="1:5">
      <c r="A12983">
        <v>10207005</v>
      </c>
      <c r="B12983">
        <v>10241005</v>
      </c>
      <c r="C12983" s="293">
        <v>152000000</v>
      </c>
      <c r="D12983">
        <f t="shared" si="404"/>
        <v>10207005</v>
      </c>
      <c r="E12983">
        <f t="shared" si="405"/>
        <v>10241005</v>
      </c>
    </row>
    <row r="12984" spans="1:5">
      <c r="A12984">
        <v>10207006</v>
      </c>
      <c r="B12984">
        <v>10241006</v>
      </c>
      <c r="C12984" s="293">
        <v>158000000</v>
      </c>
      <c r="D12984">
        <f t="shared" si="404"/>
        <v>10207006</v>
      </c>
      <c r="E12984">
        <f t="shared" si="405"/>
        <v>10241006</v>
      </c>
    </row>
    <row r="12985" spans="1:5">
      <c r="A12985">
        <v>10212001</v>
      </c>
      <c r="B12985">
        <v>10241007</v>
      </c>
      <c r="C12985" s="293">
        <v>44500000</v>
      </c>
      <c r="D12985">
        <f t="shared" si="404"/>
        <v>10212001</v>
      </c>
      <c r="E12985">
        <f t="shared" si="405"/>
        <v>10241007</v>
      </c>
    </row>
    <row r="12986" spans="1:5">
      <c r="A12986">
        <v>10212002</v>
      </c>
      <c r="B12986">
        <v>10241008</v>
      </c>
      <c r="C12986" s="293">
        <v>69600000</v>
      </c>
      <c r="D12986">
        <f t="shared" si="404"/>
        <v>10212002</v>
      </c>
      <c r="E12986">
        <f t="shared" si="405"/>
        <v>10241008</v>
      </c>
    </row>
    <row r="12987" spans="1:5">
      <c r="A12987">
        <v>10212083</v>
      </c>
      <c r="B12987">
        <v>10241009</v>
      </c>
      <c r="C12987" s="293">
        <v>110000000</v>
      </c>
      <c r="D12987">
        <f t="shared" si="404"/>
        <v>10212083</v>
      </c>
      <c r="E12987">
        <f t="shared" si="405"/>
        <v>10241009</v>
      </c>
    </row>
    <row r="12988" spans="1:5">
      <c r="A12988">
        <v>10210001</v>
      </c>
      <c r="B12988">
        <v>10260001</v>
      </c>
      <c r="C12988" s="293">
        <v>235300000</v>
      </c>
      <c r="D12988">
        <f t="shared" si="404"/>
        <v>10210001</v>
      </c>
      <c r="E12988">
        <f t="shared" si="405"/>
        <v>10260001</v>
      </c>
    </row>
    <row r="12989" spans="1:5">
      <c r="A12989">
        <v>10210002</v>
      </c>
      <c r="B12989">
        <v>10260002</v>
      </c>
      <c r="C12989" s="293">
        <v>192600000</v>
      </c>
      <c r="D12989">
        <f t="shared" si="404"/>
        <v>10210002</v>
      </c>
      <c r="E12989">
        <f t="shared" si="405"/>
        <v>10260002</v>
      </c>
    </row>
    <row r="12990" spans="1:5">
      <c r="A12990">
        <v>10211001</v>
      </c>
      <c r="B12990">
        <v>10261001</v>
      </c>
      <c r="C12990" s="293">
        <v>42700000</v>
      </c>
      <c r="D12990">
        <f t="shared" si="404"/>
        <v>10211001</v>
      </c>
      <c r="E12990">
        <f t="shared" si="405"/>
        <v>10261001</v>
      </c>
    </row>
    <row r="12991" spans="1:5">
      <c r="A12991">
        <v>10211002</v>
      </c>
      <c r="B12991">
        <v>10261002</v>
      </c>
      <c r="C12991" s="293">
        <v>160000000</v>
      </c>
      <c r="D12991">
        <f t="shared" si="404"/>
        <v>10211002</v>
      </c>
      <c r="E12991">
        <f t="shared" si="405"/>
        <v>10261002</v>
      </c>
    </row>
    <row r="12992" spans="1:5">
      <c r="A12992">
        <v>10211003</v>
      </c>
      <c r="B12992">
        <v>10261003</v>
      </c>
      <c r="C12992" s="293">
        <v>49600000</v>
      </c>
      <c r="D12992">
        <f t="shared" si="404"/>
        <v>10211003</v>
      </c>
      <c r="E12992">
        <f t="shared" si="405"/>
        <v>10261003</v>
      </c>
    </row>
    <row r="12993" spans="1:5">
      <c r="A12993">
        <v>10211004</v>
      </c>
      <c r="B12993">
        <v>10261004</v>
      </c>
      <c r="C12993" s="293">
        <v>151400000</v>
      </c>
      <c r="D12993">
        <f t="shared" si="404"/>
        <v>10211004</v>
      </c>
      <c r="E12993">
        <f t="shared" si="405"/>
        <v>10261004</v>
      </c>
    </row>
    <row r="12994" spans="1:5">
      <c r="A12994">
        <v>10211005</v>
      </c>
      <c r="B12994">
        <v>10261005</v>
      </c>
      <c r="C12994" s="293">
        <v>145800000</v>
      </c>
      <c r="D12994">
        <f t="shared" si="404"/>
        <v>10211005</v>
      </c>
      <c r="E12994">
        <f t="shared" si="405"/>
        <v>10261005</v>
      </c>
    </row>
    <row r="12995" spans="1:5">
      <c r="A12995">
        <v>10211006</v>
      </c>
      <c r="B12995">
        <v>10261006</v>
      </c>
      <c r="C12995" s="293">
        <v>145000000</v>
      </c>
      <c r="D12995">
        <f t="shared" ref="D12995:D13058" si="406">+A12995*1</f>
        <v>10211006</v>
      </c>
      <c r="E12995">
        <f t="shared" ref="E12995:E13058" si="407">+B12995*1</f>
        <v>10261006</v>
      </c>
    </row>
    <row r="12996" spans="1:5">
      <c r="A12996">
        <v>10211007</v>
      </c>
      <c r="B12996">
        <v>10261007</v>
      </c>
      <c r="C12996" s="293">
        <v>127500000</v>
      </c>
      <c r="D12996">
        <f t="shared" si="406"/>
        <v>10211007</v>
      </c>
      <c r="E12996">
        <f t="shared" si="407"/>
        <v>10261007</v>
      </c>
    </row>
    <row r="12997" spans="1:5">
      <c r="A12997">
        <v>10211008</v>
      </c>
      <c r="B12997">
        <v>10261008</v>
      </c>
      <c r="C12997" s="293">
        <v>250900000</v>
      </c>
      <c r="D12997">
        <f t="shared" si="406"/>
        <v>10211008</v>
      </c>
      <c r="E12997">
        <f t="shared" si="407"/>
        <v>10261008</v>
      </c>
    </row>
    <row r="12998" spans="1:5">
      <c r="A12998">
        <v>10211009</v>
      </c>
      <c r="B12998">
        <v>10261009</v>
      </c>
      <c r="C12998" s="293">
        <v>64000000</v>
      </c>
      <c r="D12998">
        <f t="shared" si="406"/>
        <v>10211009</v>
      </c>
      <c r="E12998">
        <f t="shared" si="407"/>
        <v>10261009</v>
      </c>
    </row>
    <row r="12999" spans="1:5">
      <c r="A12999">
        <v>10211010</v>
      </c>
      <c r="B12999">
        <v>10261010</v>
      </c>
      <c r="C12999" s="293">
        <v>47000000</v>
      </c>
      <c r="D12999">
        <f t="shared" si="406"/>
        <v>10211010</v>
      </c>
      <c r="E12999">
        <f t="shared" si="407"/>
        <v>10261010</v>
      </c>
    </row>
    <row r="13000" spans="1:5">
      <c r="A13000">
        <v>10211011</v>
      </c>
      <c r="B13000">
        <v>10261011</v>
      </c>
      <c r="C13000" s="293">
        <v>45000000</v>
      </c>
      <c r="D13000">
        <f t="shared" si="406"/>
        <v>10211011</v>
      </c>
      <c r="E13000">
        <f t="shared" si="407"/>
        <v>10261011</v>
      </c>
    </row>
    <row r="13001" spans="1:5">
      <c r="A13001">
        <v>10211012</v>
      </c>
      <c r="B13001">
        <v>10261012</v>
      </c>
      <c r="C13001" s="293">
        <v>118000000</v>
      </c>
      <c r="D13001">
        <f t="shared" si="406"/>
        <v>10211012</v>
      </c>
      <c r="E13001">
        <f t="shared" si="407"/>
        <v>10261012</v>
      </c>
    </row>
    <row r="13002" spans="1:5">
      <c r="A13002">
        <v>10211013</v>
      </c>
      <c r="B13002">
        <v>10261013</v>
      </c>
      <c r="C13002" s="293">
        <v>195000000</v>
      </c>
      <c r="D13002">
        <f t="shared" si="406"/>
        <v>10211013</v>
      </c>
      <c r="E13002">
        <f t="shared" si="407"/>
        <v>10261013</v>
      </c>
    </row>
    <row r="13003" spans="1:5">
      <c r="A13003">
        <v>10211014</v>
      </c>
      <c r="B13003">
        <v>10261014</v>
      </c>
      <c r="C13003" s="293">
        <v>262000000</v>
      </c>
      <c r="D13003">
        <f t="shared" si="406"/>
        <v>10211014</v>
      </c>
      <c r="E13003">
        <f t="shared" si="407"/>
        <v>10261014</v>
      </c>
    </row>
    <row r="13004" spans="1:5">
      <c r="A13004">
        <v>10211015</v>
      </c>
      <c r="B13004">
        <v>10261015</v>
      </c>
      <c r="C13004" s="293">
        <v>206400000</v>
      </c>
      <c r="D13004">
        <f t="shared" si="406"/>
        <v>10211015</v>
      </c>
      <c r="E13004">
        <f t="shared" si="407"/>
        <v>10261015</v>
      </c>
    </row>
    <row r="13005" spans="1:5">
      <c r="A13005">
        <v>10211016</v>
      </c>
      <c r="B13005">
        <v>10261016</v>
      </c>
      <c r="C13005" s="293">
        <v>160000000</v>
      </c>
      <c r="D13005">
        <f t="shared" si="406"/>
        <v>10211016</v>
      </c>
      <c r="E13005">
        <f t="shared" si="407"/>
        <v>10261016</v>
      </c>
    </row>
    <row r="13006" spans="1:5">
      <c r="A13006">
        <v>10211017</v>
      </c>
      <c r="B13006">
        <v>10261017</v>
      </c>
      <c r="C13006" s="293">
        <v>111500000</v>
      </c>
      <c r="D13006">
        <f t="shared" si="406"/>
        <v>10211017</v>
      </c>
      <c r="E13006">
        <f t="shared" si="407"/>
        <v>10261017</v>
      </c>
    </row>
    <row r="13007" spans="1:5">
      <c r="A13007">
        <v>10211018</v>
      </c>
      <c r="B13007">
        <v>10261018</v>
      </c>
      <c r="C13007" s="293">
        <v>135000000</v>
      </c>
      <c r="D13007">
        <f t="shared" si="406"/>
        <v>10211018</v>
      </c>
      <c r="E13007">
        <f t="shared" si="407"/>
        <v>10261018</v>
      </c>
    </row>
    <row r="13008" spans="1:5">
      <c r="A13008">
        <v>10211019</v>
      </c>
      <c r="B13008">
        <v>10261019</v>
      </c>
      <c r="C13008" s="293">
        <v>174200000</v>
      </c>
      <c r="D13008">
        <f t="shared" si="406"/>
        <v>10211019</v>
      </c>
      <c r="E13008">
        <f t="shared" si="407"/>
        <v>10261019</v>
      </c>
    </row>
    <row r="13009" spans="1:5">
      <c r="A13009">
        <v>10211020</v>
      </c>
      <c r="B13009">
        <v>10261020</v>
      </c>
      <c r="C13009" s="293">
        <v>216300000</v>
      </c>
      <c r="D13009">
        <f t="shared" si="406"/>
        <v>10211020</v>
      </c>
      <c r="E13009">
        <f t="shared" si="407"/>
        <v>10261020</v>
      </c>
    </row>
    <row r="13010" spans="1:5">
      <c r="A13010">
        <v>10211021</v>
      </c>
      <c r="B13010">
        <v>10261021</v>
      </c>
      <c r="C13010" s="293">
        <v>262000000</v>
      </c>
      <c r="D13010">
        <f t="shared" si="406"/>
        <v>10211021</v>
      </c>
      <c r="E13010">
        <f t="shared" si="407"/>
        <v>10261021</v>
      </c>
    </row>
    <row r="13011" spans="1:5">
      <c r="A13011">
        <v>10211022</v>
      </c>
      <c r="B13011">
        <v>10261022</v>
      </c>
      <c r="C13011" s="293">
        <v>82000000</v>
      </c>
      <c r="D13011">
        <f t="shared" si="406"/>
        <v>10211022</v>
      </c>
      <c r="E13011">
        <f t="shared" si="407"/>
        <v>10261022</v>
      </c>
    </row>
    <row r="13012" spans="1:5">
      <c r="A13012">
        <v>10211023</v>
      </c>
      <c r="B13012">
        <v>10261023</v>
      </c>
      <c r="C13012" s="293">
        <v>146100000</v>
      </c>
      <c r="D13012">
        <f t="shared" si="406"/>
        <v>10211023</v>
      </c>
      <c r="E13012">
        <f t="shared" si="407"/>
        <v>10261023</v>
      </c>
    </row>
    <row r="13013" spans="1:5">
      <c r="A13013">
        <v>10211024</v>
      </c>
      <c r="B13013">
        <v>10261024</v>
      </c>
      <c r="C13013" s="293">
        <v>137500000</v>
      </c>
      <c r="D13013">
        <f t="shared" si="406"/>
        <v>10211024</v>
      </c>
      <c r="E13013">
        <f t="shared" si="407"/>
        <v>10261024</v>
      </c>
    </row>
    <row r="13014" spans="1:5">
      <c r="A13014">
        <v>10211025</v>
      </c>
      <c r="B13014">
        <v>10261025</v>
      </c>
      <c r="C13014" s="293">
        <v>319700000</v>
      </c>
      <c r="D13014">
        <f t="shared" si="406"/>
        <v>10211025</v>
      </c>
      <c r="E13014">
        <f t="shared" si="407"/>
        <v>10261025</v>
      </c>
    </row>
    <row r="13015" spans="1:5">
      <c r="A13015">
        <v>10211026</v>
      </c>
      <c r="B13015">
        <v>10261026</v>
      </c>
      <c r="C13015" s="293">
        <v>278600000</v>
      </c>
      <c r="D13015">
        <f t="shared" si="406"/>
        <v>10211026</v>
      </c>
      <c r="E13015">
        <f t="shared" si="407"/>
        <v>10261026</v>
      </c>
    </row>
    <row r="13016" spans="1:5">
      <c r="A13016">
        <v>10204001</v>
      </c>
      <c r="B13016">
        <v>10262001</v>
      </c>
      <c r="C13016" s="293">
        <v>161600000</v>
      </c>
      <c r="D13016">
        <f t="shared" si="406"/>
        <v>10204001</v>
      </c>
      <c r="E13016">
        <f t="shared" si="407"/>
        <v>10262001</v>
      </c>
    </row>
    <row r="13017" spans="1:5">
      <c r="A13017">
        <v>10204003</v>
      </c>
      <c r="B13017">
        <v>10262002</v>
      </c>
      <c r="C13017" s="293">
        <v>156000000</v>
      </c>
      <c r="D13017">
        <f t="shared" si="406"/>
        <v>10204003</v>
      </c>
      <c r="E13017">
        <f t="shared" si="407"/>
        <v>10262002</v>
      </c>
    </row>
    <row r="13018" spans="1:5">
      <c r="A13018">
        <v>10204004</v>
      </c>
      <c r="B13018">
        <v>10262003</v>
      </c>
      <c r="C13018" s="293">
        <v>73000000</v>
      </c>
      <c r="D13018">
        <f t="shared" si="406"/>
        <v>10204004</v>
      </c>
      <c r="E13018">
        <f t="shared" si="407"/>
        <v>10262003</v>
      </c>
    </row>
    <row r="13019" spans="1:5">
      <c r="A13019">
        <v>10204082</v>
      </c>
      <c r="B13019">
        <v>10262004</v>
      </c>
      <c r="C13019" s="293">
        <v>70200000</v>
      </c>
      <c r="D13019">
        <f t="shared" si="406"/>
        <v>10204082</v>
      </c>
      <c r="E13019">
        <f t="shared" si="407"/>
        <v>10262004</v>
      </c>
    </row>
    <row r="13020" spans="1:5">
      <c r="A13020">
        <v>10204083</v>
      </c>
      <c r="B13020">
        <v>10262005</v>
      </c>
      <c r="C13020" s="293">
        <v>179000000</v>
      </c>
      <c r="D13020">
        <f t="shared" si="406"/>
        <v>10204083</v>
      </c>
      <c r="E13020">
        <f t="shared" si="407"/>
        <v>10262005</v>
      </c>
    </row>
    <row r="13021" spans="1:5">
      <c r="A13021">
        <v>10204084</v>
      </c>
      <c r="B13021">
        <v>10262006</v>
      </c>
      <c r="C13021" s="293">
        <v>81300000</v>
      </c>
      <c r="D13021">
        <f t="shared" si="406"/>
        <v>10204084</v>
      </c>
      <c r="E13021">
        <f t="shared" si="407"/>
        <v>10262006</v>
      </c>
    </row>
    <row r="13022" spans="1:5">
      <c r="A13022">
        <v>10204085</v>
      </c>
      <c r="B13022">
        <v>10262007</v>
      </c>
      <c r="C13022" s="293">
        <v>52500000</v>
      </c>
      <c r="D13022">
        <f t="shared" si="406"/>
        <v>10204085</v>
      </c>
      <c r="E13022">
        <f t="shared" si="407"/>
        <v>10262007</v>
      </c>
    </row>
    <row r="13023" spans="1:5">
      <c r="A13023">
        <v>10204086</v>
      </c>
      <c r="B13023">
        <v>10262008</v>
      </c>
      <c r="C13023" s="293">
        <v>212200000</v>
      </c>
      <c r="D13023">
        <f t="shared" si="406"/>
        <v>10204086</v>
      </c>
      <c r="E13023">
        <f t="shared" si="407"/>
        <v>10262008</v>
      </c>
    </row>
    <row r="13024" spans="1:5">
      <c r="A13024">
        <v>10204087</v>
      </c>
      <c r="B13024">
        <v>10262009</v>
      </c>
      <c r="C13024" s="293">
        <v>154900000</v>
      </c>
      <c r="D13024">
        <f t="shared" si="406"/>
        <v>10204087</v>
      </c>
      <c r="E13024">
        <f t="shared" si="407"/>
        <v>10262009</v>
      </c>
    </row>
    <row r="13025" spans="1:5">
      <c r="A13025">
        <v>10204088</v>
      </c>
      <c r="B13025">
        <v>10262010</v>
      </c>
      <c r="C13025" s="293">
        <v>244100000</v>
      </c>
      <c r="D13025">
        <f t="shared" si="406"/>
        <v>10204088</v>
      </c>
      <c r="E13025">
        <f t="shared" si="407"/>
        <v>10262010</v>
      </c>
    </row>
    <row r="13026" spans="1:5">
      <c r="A13026">
        <v>10204089</v>
      </c>
      <c r="B13026">
        <v>10262011</v>
      </c>
      <c r="C13026" s="293">
        <v>190600000</v>
      </c>
      <c r="D13026">
        <f t="shared" si="406"/>
        <v>10204089</v>
      </c>
      <c r="E13026">
        <f t="shared" si="407"/>
        <v>10262011</v>
      </c>
    </row>
    <row r="13027" spans="1:5">
      <c r="A13027">
        <v>10204090</v>
      </c>
      <c r="B13027">
        <v>10262012</v>
      </c>
      <c r="C13027" s="293">
        <v>296400000</v>
      </c>
      <c r="D13027">
        <f t="shared" si="406"/>
        <v>10204090</v>
      </c>
      <c r="E13027">
        <f t="shared" si="407"/>
        <v>10262012</v>
      </c>
    </row>
    <row r="13028" spans="1:5">
      <c r="A13028">
        <v>10212004</v>
      </c>
      <c r="B13028">
        <v>10263001</v>
      </c>
      <c r="C13028" s="293">
        <v>158300000</v>
      </c>
      <c r="D13028">
        <f t="shared" si="406"/>
        <v>10212004</v>
      </c>
      <c r="E13028">
        <f t="shared" si="407"/>
        <v>10263001</v>
      </c>
    </row>
    <row r="13029" spans="1:5">
      <c r="A13029">
        <v>10212080</v>
      </c>
      <c r="B13029">
        <v>10263002</v>
      </c>
      <c r="C13029" s="293">
        <v>164000000</v>
      </c>
      <c r="D13029">
        <f t="shared" si="406"/>
        <v>10212080</v>
      </c>
      <c r="E13029">
        <f t="shared" si="407"/>
        <v>10263002</v>
      </c>
    </row>
    <row r="13030" spans="1:5">
      <c r="A13030">
        <v>10212081</v>
      </c>
      <c r="B13030">
        <v>10263003</v>
      </c>
      <c r="C13030" s="293">
        <v>62400000</v>
      </c>
      <c r="D13030">
        <f t="shared" si="406"/>
        <v>10212081</v>
      </c>
      <c r="E13030">
        <f t="shared" si="407"/>
        <v>10263003</v>
      </c>
    </row>
    <row r="13031" spans="1:5">
      <c r="A13031">
        <v>10212084</v>
      </c>
      <c r="B13031">
        <v>10263004</v>
      </c>
      <c r="C13031" s="293">
        <v>181500000</v>
      </c>
      <c r="D13031">
        <f t="shared" si="406"/>
        <v>10212084</v>
      </c>
      <c r="E13031">
        <f t="shared" si="407"/>
        <v>10263004</v>
      </c>
    </row>
    <row r="13032" spans="1:5">
      <c r="A13032">
        <v>10212085</v>
      </c>
      <c r="B13032">
        <v>10263005</v>
      </c>
      <c r="C13032" s="293">
        <v>76300000</v>
      </c>
      <c r="D13032">
        <f t="shared" si="406"/>
        <v>10212085</v>
      </c>
      <c r="E13032">
        <f t="shared" si="407"/>
        <v>10263005</v>
      </c>
    </row>
    <row r="13033" spans="1:5">
      <c r="A13033">
        <v>10212086</v>
      </c>
      <c r="B13033">
        <v>10263006</v>
      </c>
      <c r="C13033" s="293">
        <v>157300000</v>
      </c>
      <c r="D13033">
        <f t="shared" si="406"/>
        <v>10212086</v>
      </c>
      <c r="E13033">
        <f t="shared" si="407"/>
        <v>10263006</v>
      </c>
    </row>
    <row r="13034" spans="1:5">
      <c r="A13034">
        <v>10212087</v>
      </c>
      <c r="B13034">
        <v>10263007</v>
      </c>
      <c r="C13034" s="293">
        <v>53500000</v>
      </c>
      <c r="D13034">
        <f t="shared" si="406"/>
        <v>10212087</v>
      </c>
      <c r="E13034">
        <f t="shared" si="407"/>
        <v>10263007</v>
      </c>
    </row>
    <row r="13035" spans="1:5">
      <c r="A13035">
        <v>10212088</v>
      </c>
      <c r="B13035">
        <v>10263008</v>
      </c>
      <c r="C13035" s="293">
        <v>146500000</v>
      </c>
      <c r="D13035">
        <f t="shared" si="406"/>
        <v>10212088</v>
      </c>
      <c r="E13035">
        <f t="shared" si="407"/>
        <v>10263008</v>
      </c>
    </row>
    <row r="13036" spans="1:5">
      <c r="A13036">
        <v>10212089</v>
      </c>
      <c r="B13036">
        <v>10263009</v>
      </c>
      <c r="C13036" s="293">
        <v>59600000</v>
      </c>
      <c r="D13036">
        <f t="shared" si="406"/>
        <v>10212089</v>
      </c>
      <c r="E13036">
        <f t="shared" si="407"/>
        <v>10263009</v>
      </c>
    </row>
    <row r="13037" spans="1:5">
      <c r="A13037">
        <v>10212090</v>
      </c>
      <c r="B13037">
        <v>10263010</v>
      </c>
      <c r="C13037" s="293">
        <v>226000000</v>
      </c>
      <c r="D13037">
        <f t="shared" si="406"/>
        <v>10212090</v>
      </c>
      <c r="E13037">
        <f t="shared" si="407"/>
        <v>10263010</v>
      </c>
    </row>
    <row r="13038" spans="1:5">
      <c r="A13038">
        <v>10212092</v>
      </c>
      <c r="B13038">
        <v>10263011</v>
      </c>
      <c r="C13038" s="293">
        <v>155900000</v>
      </c>
      <c r="D13038">
        <f t="shared" si="406"/>
        <v>10212092</v>
      </c>
      <c r="E13038">
        <f t="shared" si="407"/>
        <v>10263011</v>
      </c>
    </row>
    <row r="13039" spans="1:5">
      <c r="A13039">
        <v>10212093</v>
      </c>
      <c r="B13039">
        <v>10263012</v>
      </c>
      <c r="C13039" s="293">
        <v>240300000</v>
      </c>
      <c r="D13039">
        <f t="shared" si="406"/>
        <v>10212093</v>
      </c>
      <c r="E13039">
        <f t="shared" si="407"/>
        <v>10263012</v>
      </c>
    </row>
    <row r="13040" spans="1:5">
      <c r="A13040">
        <v>10212095</v>
      </c>
      <c r="B13040">
        <v>10263013</v>
      </c>
      <c r="C13040" s="293">
        <v>194200000</v>
      </c>
      <c r="D13040">
        <f t="shared" si="406"/>
        <v>10212095</v>
      </c>
      <c r="E13040">
        <f t="shared" si="407"/>
        <v>10263013</v>
      </c>
    </row>
    <row r="13041" spans="1:5">
      <c r="A13041">
        <v>10212096</v>
      </c>
      <c r="B13041">
        <v>10263014</v>
      </c>
      <c r="C13041" s="293">
        <v>53000000</v>
      </c>
      <c r="D13041">
        <f t="shared" si="406"/>
        <v>10212096</v>
      </c>
      <c r="E13041">
        <f t="shared" si="407"/>
        <v>10263014</v>
      </c>
    </row>
    <row r="13042" spans="1:5">
      <c r="A13042">
        <v>10212091</v>
      </c>
      <c r="B13042">
        <v>10264001</v>
      </c>
      <c r="C13042" s="293">
        <v>209900000</v>
      </c>
      <c r="D13042">
        <f t="shared" si="406"/>
        <v>10212091</v>
      </c>
      <c r="E13042">
        <f t="shared" si="407"/>
        <v>10264001</v>
      </c>
    </row>
    <row r="13043" spans="1:5">
      <c r="A13043">
        <v>10212094</v>
      </c>
      <c r="B13043">
        <v>10264002</v>
      </c>
      <c r="C13043" s="293">
        <v>353700000</v>
      </c>
      <c r="D13043">
        <f t="shared" si="406"/>
        <v>10212094</v>
      </c>
      <c r="E13043">
        <f t="shared" si="407"/>
        <v>10264002</v>
      </c>
    </row>
    <row r="13044" spans="1:5">
      <c r="A13044">
        <v>10226001</v>
      </c>
      <c r="B13044">
        <v>10265001</v>
      </c>
      <c r="C13044" s="293">
        <v>325100000</v>
      </c>
      <c r="D13044">
        <f t="shared" si="406"/>
        <v>10226001</v>
      </c>
      <c r="E13044">
        <f t="shared" si="407"/>
        <v>10265001</v>
      </c>
    </row>
    <row r="13045" spans="1:5">
      <c r="A13045">
        <v>10226002</v>
      </c>
      <c r="B13045">
        <v>10265002</v>
      </c>
      <c r="C13045" s="293">
        <v>326000000</v>
      </c>
      <c r="D13045">
        <f t="shared" si="406"/>
        <v>10226002</v>
      </c>
      <c r="E13045">
        <f t="shared" si="407"/>
        <v>10265002</v>
      </c>
    </row>
    <row r="13046" spans="1:5">
      <c r="A13046">
        <v>10226003</v>
      </c>
      <c r="B13046">
        <v>10265003</v>
      </c>
      <c r="C13046" s="293">
        <v>156000000</v>
      </c>
      <c r="D13046">
        <f t="shared" si="406"/>
        <v>10226003</v>
      </c>
      <c r="E13046">
        <f t="shared" si="407"/>
        <v>10265003</v>
      </c>
    </row>
    <row r="13047" spans="1:5">
      <c r="A13047">
        <v>10226004</v>
      </c>
      <c r="B13047">
        <v>10265004</v>
      </c>
      <c r="C13047" s="293">
        <v>157400000</v>
      </c>
      <c r="D13047">
        <f t="shared" si="406"/>
        <v>10226004</v>
      </c>
      <c r="E13047">
        <f t="shared" si="407"/>
        <v>10265004</v>
      </c>
    </row>
    <row r="13048" spans="1:5">
      <c r="A13048">
        <v>10226005</v>
      </c>
      <c r="B13048">
        <v>10265005</v>
      </c>
      <c r="C13048" s="293">
        <v>325100000</v>
      </c>
      <c r="D13048">
        <f t="shared" si="406"/>
        <v>10226005</v>
      </c>
      <c r="E13048">
        <f t="shared" si="407"/>
        <v>10265005</v>
      </c>
    </row>
    <row r="13049" spans="1:5">
      <c r="A13049">
        <v>10226006</v>
      </c>
      <c r="B13049">
        <v>10265006</v>
      </c>
      <c r="C13049" s="293">
        <v>181000000</v>
      </c>
      <c r="D13049">
        <f t="shared" si="406"/>
        <v>10226006</v>
      </c>
      <c r="E13049">
        <f t="shared" si="407"/>
        <v>10265006</v>
      </c>
    </row>
    <row r="13050" spans="1:5">
      <c r="A13050">
        <v>10226007</v>
      </c>
      <c r="B13050">
        <v>10265007</v>
      </c>
      <c r="C13050" s="293">
        <v>240400000</v>
      </c>
      <c r="D13050">
        <f t="shared" si="406"/>
        <v>10226007</v>
      </c>
      <c r="E13050">
        <f t="shared" si="407"/>
        <v>10265007</v>
      </c>
    </row>
    <row r="13051" spans="1:5">
      <c r="A13051">
        <v>10226008</v>
      </c>
      <c r="B13051">
        <v>10265008</v>
      </c>
      <c r="C13051" s="293">
        <v>236700000</v>
      </c>
      <c r="D13051">
        <f t="shared" si="406"/>
        <v>10226008</v>
      </c>
      <c r="E13051">
        <f t="shared" si="407"/>
        <v>10265008</v>
      </c>
    </row>
    <row r="13052" spans="1:5">
      <c r="A13052">
        <v>10226009</v>
      </c>
      <c r="B13052">
        <v>10265009</v>
      </c>
      <c r="C13052" s="293">
        <v>294800000</v>
      </c>
      <c r="D13052">
        <f t="shared" si="406"/>
        <v>10226009</v>
      </c>
      <c r="E13052">
        <f t="shared" si="407"/>
        <v>10265009</v>
      </c>
    </row>
    <row r="13053" spans="1:5">
      <c r="A13053">
        <v>10222001</v>
      </c>
      <c r="B13053">
        <v>10266001</v>
      </c>
      <c r="C13053" s="293">
        <v>243000000</v>
      </c>
      <c r="D13053">
        <f t="shared" si="406"/>
        <v>10222001</v>
      </c>
      <c r="E13053">
        <f t="shared" si="407"/>
        <v>10266001</v>
      </c>
    </row>
    <row r="13054" spans="1:5">
      <c r="A13054">
        <v>10222003</v>
      </c>
      <c r="B13054">
        <v>10266002</v>
      </c>
      <c r="C13054" s="293">
        <v>133800000</v>
      </c>
      <c r="D13054">
        <f t="shared" si="406"/>
        <v>10222003</v>
      </c>
      <c r="E13054">
        <f t="shared" si="407"/>
        <v>10266002</v>
      </c>
    </row>
    <row r="13055" spans="1:5">
      <c r="A13055">
        <v>10222004</v>
      </c>
      <c r="B13055">
        <v>10266003</v>
      </c>
      <c r="C13055" s="293">
        <v>245000000</v>
      </c>
      <c r="D13055">
        <f t="shared" si="406"/>
        <v>10222004</v>
      </c>
      <c r="E13055">
        <f t="shared" si="407"/>
        <v>10266003</v>
      </c>
    </row>
    <row r="13056" spans="1:5">
      <c r="A13056">
        <v>10222081</v>
      </c>
      <c r="B13056">
        <v>10266004</v>
      </c>
      <c r="C13056" s="293">
        <v>240000000</v>
      </c>
      <c r="D13056">
        <f t="shared" si="406"/>
        <v>10222081</v>
      </c>
      <c r="E13056">
        <f t="shared" si="407"/>
        <v>10266004</v>
      </c>
    </row>
    <row r="13057" spans="1:5">
      <c r="A13057">
        <v>10222082</v>
      </c>
      <c r="B13057">
        <v>10266005</v>
      </c>
      <c r="C13057" s="293">
        <v>177000000</v>
      </c>
      <c r="D13057">
        <f t="shared" si="406"/>
        <v>10222082</v>
      </c>
      <c r="E13057">
        <f t="shared" si="407"/>
        <v>10266005</v>
      </c>
    </row>
    <row r="13058" spans="1:5">
      <c r="A13058">
        <v>10222083</v>
      </c>
      <c r="B13058">
        <v>10266006</v>
      </c>
      <c r="C13058" s="293">
        <v>155900000</v>
      </c>
      <c r="D13058">
        <f t="shared" si="406"/>
        <v>10222083</v>
      </c>
      <c r="E13058">
        <f t="shared" si="407"/>
        <v>10266006</v>
      </c>
    </row>
    <row r="13059" spans="1:5">
      <c r="A13059">
        <v>10222084</v>
      </c>
      <c r="B13059">
        <v>10266007</v>
      </c>
      <c r="C13059" s="293">
        <v>237500000</v>
      </c>
      <c r="D13059">
        <f t="shared" ref="D13059:D13122" si="408">+A13059*1</f>
        <v>10222084</v>
      </c>
      <c r="E13059">
        <f t="shared" ref="E13059:E13122" si="409">+B13059*1</f>
        <v>10266007</v>
      </c>
    </row>
    <row r="13060" spans="1:5">
      <c r="A13060">
        <v>10222085</v>
      </c>
      <c r="B13060">
        <v>10266008</v>
      </c>
      <c r="C13060" s="293">
        <v>253000000</v>
      </c>
      <c r="D13060">
        <f t="shared" si="408"/>
        <v>10222085</v>
      </c>
      <c r="E13060">
        <f t="shared" si="409"/>
        <v>10266008</v>
      </c>
    </row>
    <row r="13061" spans="1:5">
      <c r="A13061">
        <v>10203010</v>
      </c>
      <c r="B13061">
        <v>10272001</v>
      </c>
      <c r="C13061" s="293">
        <v>200000000</v>
      </c>
      <c r="D13061">
        <f t="shared" si="408"/>
        <v>10203010</v>
      </c>
      <c r="E13061">
        <f t="shared" si="409"/>
        <v>10272001</v>
      </c>
    </row>
    <row r="13062" spans="1:5">
      <c r="A13062">
        <v>10203012</v>
      </c>
      <c r="B13062">
        <v>10273001</v>
      </c>
      <c r="C13062" s="293">
        <v>183000000</v>
      </c>
      <c r="D13062">
        <f t="shared" si="408"/>
        <v>10203012</v>
      </c>
      <c r="E13062">
        <f t="shared" si="409"/>
        <v>10273001</v>
      </c>
    </row>
    <row r="13063" spans="1:5">
      <c r="A13063">
        <v>10203022</v>
      </c>
      <c r="B13063">
        <v>10273002</v>
      </c>
      <c r="C13063" s="293">
        <v>135000000</v>
      </c>
      <c r="D13063">
        <f t="shared" si="408"/>
        <v>10203022</v>
      </c>
      <c r="E13063">
        <f t="shared" si="409"/>
        <v>10273002</v>
      </c>
    </row>
    <row r="13064" spans="1:5">
      <c r="A13064">
        <v>10203002</v>
      </c>
      <c r="B13064">
        <v>10274001</v>
      </c>
      <c r="C13064" s="293">
        <v>107000000</v>
      </c>
      <c r="D13064">
        <f t="shared" si="408"/>
        <v>10203002</v>
      </c>
      <c r="E13064">
        <f t="shared" si="409"/>
        <v>10274001</v>
      </c>
    </row>
    <row r="13065" spans="1:5">
      <c r="A13065">
        <v>10203003</v>
      </c>
      <c r="B13065">
        <v>10274002</v>
      </c>
      <c r="C13065" s="293">
        <v>111300000</v>
      </c>
      <c r="D13065">
        <f t="shared" si="408"/>
        <v>10203003</v>
      </c>
      <c r="E13065">
        <f t="shared" si="409"/>
        <v>10274002</v>
      </c>
    </row>
    <row r="13066" spans="1:5">
      <c r="A13066">
        <v>10203005</v>
      </c>
      <c r="B13066">
        <v>10274003</v>
      </c>
      <c r="C13066" s="293">
        <v>113900000</v>
      </c>
      <c r="D13066">
        <f t="shared" si="408"/>
        <v>10203005</v>
      </c>
      <c r="E13066">
        <f t="shared" si="409"/>
        <v>10274003</v>
      </c>
    </row>
    <row r="13067" spans="1:5">
      <c r="A13067">
        <v>10203007</v>
      </c>
      <c r="B13067">
        <v>10274004</v>
      </c>
      <c r="C13067" s="293">
        <v>95400000</v>
      </c>
      <c r="D13067">
        <f t="shared" si="408"/>
        <v>10203007</v>
      </c>
      <c r="E13067">
        <f t="shared" si="409"/>
        <v>10274004</v>
      </c>
    </row>
    <row r="13068" spans="1:5">
      <c r="A13068">
        <v>10203008</v>
      </c>
      <c r="B13068">
        <v>10274005</v>
      </c>
      <c r="C13068" s="293">
        <v>125000000</v>
      </c>
      <c r="D13068">
        <f t="shared" si="408"/>
        <v>10203008</v>
      </c>
      <c r="E13068">
        <f t="shared" si="409"/>
        <v>10274005</v>
      </c>
    </row>
    <row r="13069" spans="1:5">
      <c r="A13069">
        <v>10203009</v>
      </c>
      <c r="B13069">
        <v>10274006</v>
      </c>
      <c r="C13069" s="293">
        <v>75000000</v>
      </c>
      <c r="D13069">
        <f t="shared" si="408"/>
        <v>10203009</v>
      </c>
      <c r="E13069">
        <f t="shared" si="409"/>
        <v>10274006</v>
      </c>
    </row>
    <row r="13070" spans="1:5">
      <c r="A13070">
        <v>10203011</v>
      </c>
      <c r="B13070">
        <v>10274007</v>
      </c>
      <c r="C13070" s="293">
        <v>110000000</v>
      </c>
      <c r="D13070">
        <f t="shared" si="408"/>
        <v>10203011</v>
      </c>
      <c r="E13070">
        <f t="shared" si="409"/>
        <v>10274007</v>
      </c>
    </row>
    <row r="13071" spans="1:5">
      <c r="A13071">
        <v>10203013</v>
      </c>
      <c r="B13071">
        <v>10274008</v>
      </c>
      <c r="C13071" s="293">
        <v>148000000</v>
      </c>
      <c r="D13071">
        <f t="shared" si="408"/>
        <v>10203013</v>
      </c>
      <c r="E13071">
        <f t="shared" si="409"/>
        <v>10274008</v>
      </c>
    </row>
    <row r="13072" spans="1:5">
      <c r="A13072">
        <v>10203014</v>
      </c>
      <c r="B13072">
        <v>10274009</v>
      </c>
      <c r="C13072" s="293">
        <v>155000000</v>
      </c>
      <c r="D13072">
        <f t="shared" si="408"/>
        <v>10203014</v>
      </c>
      <c r="E13072">
        <f t="shared" si="409"/>
        <v>10274009</v>
      </c>
    </row>
    <row r="13073" spans="1:5">
      <c r="A13073">
        <v>10203015</v>
      </c>
      <c r="B13073">
        <v>10274010</v>
      </c>
      <c r="C13073" s="293">
        <v>156000000</v>
      </c>
      <c r="D13073">
        <f t="shared" si="408"/>
        <v>10203015</v>
      </c>
      <c r="E13073">
        <f t="shared" si="409"/>
        <v>10274010</v>
      </c>
    </row>
    <row r="13074" spans="1:5">
      <c r="A13074">
        <v>10203016</v>
      </c>
      <c r="B13074">
        <v>10274011</v>
      </c>
      <c r="C13074" s="293">
        <v>148000000</v>
      </c>
      <c r="D13074">
        <f t="shared" si="408"/>
        <v>10203016</v>
      </c>
      <c r="E13074">
        <f t="shared" si="409"/>
        <v>10274011</v>
      </c>
    </row>
    <row r="13075" spans="1:5">
      <c r="A13075">
        <v>10203017</v>
      </c>
      <c r="B13075">
        <v>10274012</v>
      </c>
      <c r="C13075" s="293">
        <v>164000000</v>
      </c>
      <c r="D13075">
        <f t="shared" si="408"/>
        <v>10203017</v>
      </c>
      <c r="E13075">
        <f t="shared" si="409"/>
        <v>10274012</v>
      </c>
    </row>
    <row r="13076" spans="1:5">
      <c r="A13076">
        <v>10203018</v>
      </c>
      <c r="B13076">
        <v>10274013</v>
      </c>
      <c r="C13076" s="293">
        <v>184900000</v>
      </c>
      <c r="D13076">
        <f t="shared" si="408"/>
        <v>10203018</v>
      </c>
      <c r="E13076">
        <f t="shared" si="409"/>
        <v>10274013</v>
      </c>
    </row>
    <row r="13077" spans="1:5">
      <c r="A13077">
        <v>10203019</v>
      </c>
      <c r="B13077">
        <v>10274014</v>
      </c>
      <c r="C13077" s="293">
        <v>189000000</v>
      </c>
      <c r="D13077">
        <f t="shared" si="408"/>
        <v>10203019</v>
      </c>
      <c r="E13077">
        <f t="shared" si="409"/>
        <v>10274014</v>
      </c>
    </row>
    <row r="13078" spans="1:5">
      <c r="A13078">
        <v>10203020</v>
      </c>
      <c r="B13078">
        <v>10274015</v>
      </c>
      <c r="C13078" s="293">
        <v>95000000</v>
      </c>
      <c r="D13078">
        <f t="shared" si="408"/>
        <v>10203020</v>
      </c>
      <c r="E13078">
        <f t="shared" si="409"/>
        <v>10274015</v>
      </c>
    </row>
    <row r="13079" spans="1:5">
      <c r="A13079">
        <v>10203021</v>
      </c>
      <c r="B13079">
        <v>10274016</v>
      </c>
      <c r="C13079" s="293">
        <v>155000000</v>
      </c>
      <c r="D13079">
        <f t="shared" si="408"/>
        <v>10203021</v>
      </c>
      <c r="E13079">
        <f t="shared" si="409"/>
        <v>10274016</v>
      </c>
    </row>
    <row r="13080" spans="1:5">
      <c r="A13080">
        <v>10203001</v>
      </c>
      <c r="B13080">
        <v>10275001</v>
      </c>
      <c r="C13080" s="293">
        <v>83100000</v>
      </c>
      <c r="D13080">
        <f t="shared" si="408"/>
        <v>10203001</v>
      </c>
      <c r="E13080">
        <f t="shared" si="409"/>
        <v>10275001</v>
      </c>
    </row>
    <row r="13081" spans="1:5">
      <c r="A13081">
        <v>10203006</v>
      </c>
      <c r="B13081">
        <v>10275002</v>
      </c>
      <c r="C13081" s="293">
        <v>78000000</v>
      </c>
      <c r="D13081">
        <f t="shared" si="408"/>
        <v>10203006</v>
      </c>
      <c r="E13081">
        <f t="shared" si="409"/>
        <v>10275002</v>
      </c>
    </row>
    <row r="13082" spans="1:5">
      <c r="A13082">
        <v>10410001</v>
      </c>
      <c r="B13082">
        <v>10460001</v>
      </c>
      <c r="C13082" s="293">
        <v>52700000</v>
      </c>
      <c r="D13082">
        <f t="shared" si="408"/>
        <v>10410001</v>
      </c>
      <c r="E13082">
        <f t="shared" si="409"/>
        <v>10460001</v>
      </c>
    </row>
    <row r="13083" spans="1:5">
      <c r="A13083">
        <v>10410003</v>
      </c>
      <c r="B13083">
        <v>10460002</v>
      </c>
      <c r="C13083" s="293">
        <v>65900000</v>
      </c>
      <c r="D13083">
        <f t="shared" si="408"/>
        <v>10410003</v>
      </c>
      <c r="E13083">
        <f t="shared" si="409"/>
        <v>10460002</v>
      </c>
    </row>
    <row r="13084" spans="1:5">
      <c r="A13084">
        <v>10411001</v>
      </c>
      <c r="B13084">
        <v>10461001</v>
      </c>
      <c r="C13084" s="293">
        <v>72000000</v>
      </c>
      <c r="D13084">
        <f t="shared" si="408"/>
        <v>10411001</v>
      </c>
      <c r="E13084">
        <f t="shared" si="409"/>
        <v>10461001</v>
      </c>
    </row>
    <row r="13085" spans="1:5">
      <c r="A13085">
        <v>10411002</v>
      </c>
      <c r="B13085">
        <v>10461002</v>
      </c>
      <c r="C13085" s="293">
        <v>71300000</v>
      </c>
      <c r="D13085">
        <f t="shared" si="408"/>
        <v>10411002</v>
      </c>
      <c r="E13085">
        <f t="shared" si="409"/>
        <v>10461002</v>
      </c>
    </row>
    <row r="13086" spans="1:5">
      <c r="A13086">
        <v>10411003</v>
      </c>
      <c r="B13086">
        <v>10461003</v>
      </c>
      <c r="C13086" s="293">
        <v>73900000</v>
      </c>
      <c r="D13086">
        <f t="shared" si="408"/>
        <v>10411003</v>
      </c>
      <c r="E13086">
        <f t="shared" si="409"/>
        <v>10461003</v>
      </c>
    </row>
    <row r="13087" spans="1:5">
      <c r="A13087">
        <v>10411007</v>
      </c>
      <c r="B13087">
        <v>10461004</v>
      </c>
      <c r="C13087" s="293">
        <v>87500000</v>
      </c>
      <c r="D13087">
        <f t="shared" si="408"/>
        <v>10411007</v>
      </c>
      <c r="E13087">
        <f t="shared" si="409"/>
        <v>10461004</v>
      </c>
    </row>
    <row r="13088" spans="1:5">
      <c r="A13088">
        <v>10411008</v>
      </c>
      <c r="B13088">
        <v>10461005</v>
      </c>
      <c r="C13088" s="293">
        <v>46100000</v>
      </c>
      <c r="D13088">
        <f t="shared" si="408"/>
        <v>10411008</v>
      </c>
      <c r="E13088">
        <f t="shared" si="409"/>
        <v>10461005</v>
      </c>
    </row>
    <row r="13089" spans="1:5">
      <c r="A13089">
        <v>10411009</v>
      </c>
      <c r="B13089">
        <v>10461006</v>
      </c>
      <c r="C13089" s="293">
        <v>91000000</v>
      </c>
      <c r="D13089">
        <f t="shared" si="408"/>
        <v>10411009</v>
      </c>
      <c r="E13089">
        <f t="shared" si="409"/>
        <v>10461006</v>
      </c>
    </row>
    <row r="13090" spans="1:5">
      <c r="A13090">
        <v>10411010</v>
      </c>
      <c r="B13090">
        <v>10461007</v>
      </c>
      <c r="C13090" s="293">
        <v>143200000</v>
      </c>
      <c r="D13090">
        <f t="shared" si="408"/>
        <v>10411010</v>
      </c>
      <c r="E13090">
        <f t="shared" si="409"/>
        <v>10461007</v>
      </c>
    </row>
    <row r="13091" spans="1:5">
      <c r="A13091">
        <v>10411011</v>
      </c>
      <c r="B13091">
        <v>10461008</v>
      </c>
      <c r="C13091" s="293">
        <v>187000000</v>
      </c>
      <c r="D13091">
        <f t="shared" si="408"/>
        <v>10411011</v>
      </c>
      <c r="E13091">
        <f t="shared" si="409"/>
        <v>10461008</v>
      </c>
    </row>
    <row r="13092" spans="1:5">
      <c r="A13092">
        <v>10411012</v>
      </c>
      <c r="B13092">
        <v>10461009</v>
      </c>
      <c r="C13092" s="293">
        <v>128000000</v>
      </c>
      <c r="D13092">
        <f t="shared" si="408"/>
        <v>10411012</v>
      </c>
      <c r="E13092">
        <f t="shared" si="409"/>
        <v>10461009</v>
      </c>
    </row>
    <row r="13093" spans="1:5">
      <c r="A13093">
        <v>10411013</v>
      </c>
      <c r="B13093">
        <v>10461010</v>
      </c>
      <c r="C13093" s="293">
        <v>161900000</v>
      </c>
      <c r="D13093">
        <f t="shared" si="408"/>
        <v>10411013</v>
      </c>
      <c r="E13093">
        <f t="shared" si="409"/>
        <v>10461010</v>
      </c>
    </row>
    <row r="13094" spans="1:5">
      <c r="A13094">
        <v>10411014</v>
      </c>
      <c r="B13094">
        <v>10461011</v>
      </c>
      <c r="C13094" s="293">
        <v>170400000</v>
      </c>
      <c r="D13094">
        <f t="shared" si="408"/>
        <v>10411014</v>
      </c>
      <c r="E13094">
        <f t="shared" si="409"/>
        <v>10461011</v>
      </c>
    </row>
    <row r="13095" spans="1:5">
      <c r="A13095">
        <v>10411015</v>
      </c>
      <c r="B13095">
        <v>10461012</v>
      </c>
      <c r="C13095" s="293">
        <v>335900000</v>
      </c>
      <c r="D13095">
        <f t="shared" si="408"/>
        <v>10411015</v>
      </c>
      <c r="E13095">
        <f t="shared" si="409"/>
        <v>10461012</v>
      </c>
    </row>
    <row r="13096" spans="1:5">
      <c r="A13096">
        <v>10411016</v>
      </c>
      <c r="B13096">
        <v>10461013</v>
      </c>
      <c r="C13096" s="293">
        <v>219900000</v>
      </c>
      <c r="D13096">
        <f t="shared" si="408"/>
        <v>10411016</v>
      </c>
      <c r="E13096">
        <f t="shared" si="409"/>
        <v>10461013</v>
      </c>
    </row>
    <row r="13097" spans="1:5">
      <c r="A13097">
        <v>10404003</v>
      </c>
      <c r="B13097">
        <v>10462001</v>
      </c>
      <c r="C13097" s="293">
        <v>52200000</v>
      </c>
      <c r="D13097">
        <f t="shared" si="408"/>
        <v>10404003</v>
      </c>
      <c r="E13097">
        <f t="shared" si="409"/>
        <v>10462001</v>
      </c>
    </row>
    <row r="13098" spans="1:5">
      <c r="A13098">
        <v>10412002</v>
      </c>
      <c r="B13098">
        <v>10463001</v>
      </c>
      <c r="C13098" s="293">
        <v>53000000</v>
      </c>
      <c r="D13098">
        <f t="shared" si="408"/>
        <v>10412002</v>
      </c>
      <c r="E13098">
        <f t="shared" si="409"/>
        <v>10463001</v>
      </c>
    </row>
    <row r="13099" spans="1:5">
      <c r="A13099">
        <v>10412003</v>
      </c>
      <c r="B13099">
        <v>10464001</v>
      </c>
      <c r="C13099" s="293">
        <v>57300000</v>
      </c>
      <c r="D13099">
        <f t="shared" si="408"/>
        <v>10412003</v>
      </c>
      <c r="E13099">
        <f t="shared" si="409"/>
        <v>10464001</v>
      </c>
    </row>
    <row r="13100" spans="1:5">
      <c r="A13100">
        <v>10403010</v>
      </c>
      <c r="B13100">
        <v>10470001</v>
      </c>
      <c r="C13100" s="293">
        <v>140000000</v>
      </c>
      <c r="D13100">
        <f t="shared" si="408"/>
        <v>10403010</v>
      </c>
      <c r="E13100">
        <f t="shared" si="409"/>
        <v>10470001</v>
      </c>
    </row>
    <row r="13101" spans="1:5">
      <c r="A13101">
        <v>10403014</v>
      </c>
      <c r="B13101">
        <v>10470002</v>
      </c>
      <c r="C13101" s="293">
        <v>158100000</v>
      </c>
      <c r="D13101">
        <f t="shared" si="408"/>
        <v>10403014</v>
      </c>
      <c r="E13101">
        <f t="shared" si="409"/>
        <v>10470002</v>
      </c>
    </row>
    <row r="13102" spans="1:5">
      <c r="A13102">
        <v>10403015</v>
      </c>
      <c r="B13102">
        <v>10470003</v>
      </c>
      <c r="C13102" s="293">
        <v>173000000</v>
      </c>
      <c r="D13102">
        <f t="shared" si="408"/>
        <v>10403015</v>
      </c>
      <c r="E13102">
        <f t="shared" si="409"/>
        <v>10470003</v>
      </c>
    </row>
    <row r="13103" spans="1:5">
      <c r="A13103">
        <v>10403020</v>
      </c>
      <c r="B13103">
        <v>10470004</v>
      </c>
      <c r="C13103" s="293">
        <v>242000000</v>
      </c>
      <c r="D13103">
        <f t="shared" si="408"/>
        <v>10403020</v>
      </c>
      <c r="E13103">
        <f t="shared" si="409"/>
        <v>10470004</v>
      </c>
    </row>
    <row r="13104" spans="1:5">
      <c r="A13104">
        <v>10403021</v>
      </c>
      <c r="B13104">
        <v>10470005</v>
      </c>
      <c r="C13104" s="293">
        <v>350900000</v>
      </c>
      <c r="D13104">
        <f t="shared" si="408"/>
        <v>10403021</v>
      </c>
      <c r="E13104">
        <f t="shared" si="409"/>
        <v>10470005</v>
      </c>
    </row>
    <row r="13105" spans="1:5">
      <c r="A13105">
        <v>10403002</v>
      </c>
      <c r="B13105">
        <v>10471001</v>
      </c>
      <c r="C13105" s="293">
        <v>134500000</v>
      </c>
      <c r="D13105">
        <f t="shared" si="408"/>
        <v>10403002</v>
      </c>
      <c r="E13105">
        <f t="shared" si="409"/>
        <v>10471001</v>
      </c>
    </row>
    <row r="13106" spans="1:5">
      <c r="A13106">
        <v>10403009</v>
      </c>
      <c r="B13106">
        <v>10471002</v>
      </c>
      <c r="C13106" s="293">
        <v>150500000</v>
      </c>
      <c r="D13106">
        <f t="shared" si="408"/>
        <v>10403009</v>
      </c>
      <c r="E13106">
        <f t="shared" si="409"/>
        <v>10471002</v>
      </c>
    </row>
    <row r="13107" spans="1:5">
      <c r="A13107">
        <v>10403011</v>
      </c>
      <c r="B13107">
        <v>10471003</v>
      </c>
      <c r="C13107" s="293">
        <v>154000000</v>
      </c>
      <c r="D13107">
        <f t="shared" si="408"/>
        <v>10403011</v>
      </c>
      <c r="E13107">
        <f t="shared" si="409"/>
        <v>10471003</v>
      </c>
    </row>
    <row r="13108" spans="1:5">
      <c r="A13108">
        <v>10403016</v>
      </c>
      <c r="B13108">
        <v>10471004</v>
      </c>
      <c r="C13108" s="293">
        <v>227900000</v>
      </c>
      <c r="D13108">
        <f t="shared" si="408"/>
        <v>10403016</v>
      </c>
      <c r="E13108">
        <f t="shared" si="409"/>
        <v>10471004</v>
      </c>
    </row>
    <row r="13109" spans="1:5">
      <c r="A13109">
        <v>10403017</v>
      </c>
      <c r="B13109">
        <v>10471005</v>
      </c>
      <c r="C13109" s="293">
        <v>160000000</v>
      </c>
      <c r="D13109">
        <f t="shared" si="408"/>
        <v>10403017</v>
      </c>
      <c r="E13109">
        <f t="shared" si="409"/>
        <v>10471005</v>
      </c>
    </row>
    <row r="13110" spans="1:5">
      <c r="A13110">
        <v>10403018</v>
      </c>
      <c r="B13110">
        <v>10471006</v>
      </c>
      <c r="C13110" s="293">
        <v>216000000</v>
      </c>
      <c r="D13110">
        <f t="shared" si="408"/>
        <v>10403018</v>
      </c>
      <c r="E13110">
        <f t="shared" si="409"/>
        <v>10471006</v>
      </c>
    </row>
    <row r="13111" spans="1:5">
      <c r="A13111">
        <v>10403005</v>
      </c>
      <c r="B13111">
        <v>10471007</v>
      </c>
      <c r="C13111" s="293">
        <v>130300000</v>
      </c>
      <c r="D13111">
        <f t="shared" si="408"/>
        <v>10403005</v>
      </c>
      <c r="E13111">
        <f t="shared" si="409"/>
        <v>10471007</v>
      </c>
    </row>
    <row r="13112" spans="1:5">
      <c r="A13112">
        <v>10403001</v>
      </c>
      <c r="B13112">
        <v>10472001</v>
      </c>
      <c r="C13112" s="293">
        <v>140300000</v>
      </c>
      <c r="D13112">
        <f t="shared" si="408"/>
        <v>10403001</v>
      </c>
      <c r="E13112">
        <f t="shared" si="409"/>
        <v>10472001</v>
      </c>
    </row>
    <row r="13113" spans="1:5">
      <c r="A13113">
        <v>10403012</v>
      </c>
      <c r="B13113">
        <v>10472002</v>
      </c>
      <c r="C13113" s="293">
        <v>138500000</v>
      </c>
      <c r="D13113">
        <f t="shared" si="408"/>
        <v>10403012</v>
      </c>
      <c r="E13113">
        <f t="shared" si="409"/>
        <v>10472002</v>
      </c>
    </row>
    <row r="13114" spans="1:5">
      <c r="A13114">
        <v>10403004</v>
      </c>
      <c r="B13114">
        <v>10473001</v>
      </c>
      <c r="C13114" s="293">
        <v>127900000</v>
      </c>
      <c r="D13114">
        <f t="shared" si="408"/>
        <v>10403004</v>
      </c>
      <c r="E13114">
        <f t="shared" si="409"/>
        <v>10473001</v>
      </c>
    </row>
    <row r="13115" spans="1:5">
      <c r="A13115">
        <v>10403019</v>
      </c>
      <c r="B13115">
        <v>10473003</v>
      </c>
      <c r="C13115" s="293">
        <v>222900000</v>
      </c>
      <c r="D13115">
        <f t="shared" si="408"/>
        <v>10403019</v>
      </c>
      <c r="E13115">
        <f t="shared" si="409"/>
        <v>10473003</v>
      </c>
    </row>
    <row r="13116" spans="1:5">
      <c r="A13116">
        <v>10403003</v>
      </c>
      <c r="B13116">
        <v>10474001</v>
      </c>
      <c r="C13116" s="293">
        <v>122800000</v>
      </c>
      <c r="D13116">
        <f t="shared" si="408"/>
        <v>10403003</v>
      </c>
      <c r="E13116">
        <f t="shared" si="409"/>
        <v>10474001</v>
      </c>
    </row>
    <row r="13117" spans="1:5">
      <c r="A13117">
        <v>10403013</v>
      </c>
      <c r="B13117">
        <v>10474002</v>
      </c>
      <c r="C13117" s="293">
        <v>141500000</v>
      </c>
      <c r="D13117">
        <f t="shared" si="408"/>
        <v>10403013</v>
      </c>
      <c r="E13117">
        <f t="shared" si="409"/>
        <v>10474002</v>
      </c>
    </row>
    <row r="13118" spans="1:5">
      <c r="A13118">
        <v>10403008</v>
      </c>
      <c r="B13118">
        <v>10475001</v>
      </c>
      <c r="C13118" s="293">
        <v>118400000</v>
      </c>
      <c r="D13118">
        <f t="shared" si="408"/>
        <v>10403008</v>
      </c>
      <c r="E13118">
        <f t="shared" si="409"/>
        <v>10475001</v>
      </c>
    </row>
    <row r="13119" spans="1:5">
      <c r="A13119">
        <v>10501002</v>
      </c>
      <c r="B13119">
        <v>10532001</v>
      </c>
      <c r="C13119" s="293">
        <v>38000000</v>
      </c>
      <c r="D13119">
        <f t="shared" si="408"/>
        <v>10501002</v>
      </c>
      <c r="E13119">
        <f t="shared" si="409"/>
        <v>10532001</v>
      </c>
    </row>
    <row r="13120" spans="1:5">
      <c r="A13120">
        <v>10501003</v>
      </c>
      <c r="B13120">
        <v>10532002</v>
      </c>
      <c r="C13120" s="293">
        <v>36800000</v>
      </c>
      <c r="D13120">
        <f t="shared" si="408"/>
        <v>10501003</v>
      </c>
      <c r="E13120">
        <f t="shared" si="409"/>
        <v>10532002</v>
      </c>
    </row>
    <row r="13121" spans="1:5">
      <c r="A13121">
        <v>10501004</v>
      </c>
      <c r="B13121">
        <v>10533001</v>
      </c>
      <c r="C13121" s="293">
        <v>57600000</v>
      </c>
      <c r="D13121">
        <f t="shared" si="408"/>
        <v>10501004</v>
      </c>
      <c r="E13121">
        <f t="shared" si="409"/>
        <v>10533001</v>
      </c>
    </row>
    <row r="13122" spans="1:5">
      <c r="A13122">
        <v>10507001</v>
      </c>
      <c r="B13122">
        <v>10541001</v>
      </c>
      <c r="C13122" s="293">
        <v>56300000</v>
      </c>
      <c r="D13122">
        <f t="shared" si="408"/>
        <v>10507001</v>
      </c>
      <c r="E13122">
        <f t="shared" si="409"/>
        <v>10541001</v>
      </c>
    </row>
    <row r="13123" spans="1:5">
      <c r="A13123">
        <v>10507002</v>
      </c>
      <c r="B13123">
        <v>10541002</v>
      </c>
      <c r="C13123" s="293">
        <v>56700000</v>
      </c>
      <c r="D13123">
        <f t="shared" ref="D13123:D13186" si="410">+A13123*1</f>
        <v>10507002</v>
      </c>
      <c r="E13123">
        <f t="shared" ref="E13123:E13186" si="411">+B13123*1</f>
        <v>10541002</v>
      </c>
    </row>
    <row r="13124" spans="1:5">
      <c r="A13124">
        <v>10507003</v>
      </c>
      <c r="B13124">
        <v>10541003</v>
      </c>
      <c r="C13124" s="293">
        <v>58300000</v>
      </c>
      <c r="D13124">
        <f t="shared" si="410"/>
        <v>10507003</v>
      </c>
      <c r="E13124">
        <f t="shared" si="411"/>
        <v>10541003</v>
      </c>
    </row>
    <row r="13125" spans="1:5">
      <c r="A13125">
        <v>10521001</v>
      </c>
      <c r="B13125">
        <v>10542001</v>
      </c>
      <c r="C13125" s="293">
        <v>54200000</v>
      </c>
      <c r="D13125">
        <f t="shared" si="410"/>
        <v>10521001</v>
      </c>
      <c r="E13125">
        <f t="shared" si="411"/>
        <v>10542001</v>
      </c>
    </row>
    <row r="13126" spans="1:5">
      <c r="A13126">
        <v>10521002</v>
      </c>
      <c r="B13126">
        <v>10542002</v>
      </c>
      <c r="C13126" s="293">
        <v>54200000</v>
      </c>
      <c r="D13126">
        <f t="shared" si="410"/>
        <v>10521002</v>
      </c>
      <c r="E13126">
        <f t="shared" si="411"/>
        <v>10542002</v>
      </c>
    </row>
    <row r="13127" spans="1:5">
      <c r="A13127">
        <v>10521003</v>
      </c>
      <c r="B13127">
        <v>10542003</v>
      </c>
      <c r="C13127" s="293">
        <v>50000000</v>
      </c>
      <c r="D13127">
        <f t="shared" si="410"/>
        <v>10521003</v>
      </c>
      <c r="E13127">
        <f t="shared" si="411"/>
        <v>10542003</v>
      </c>
    </row>
    <row r="13128" spans="1:5">
      <c r="A13128">
        <v>10521004</v>
      </c>
      <c r="B13128">
        <v>10542004</v>
      </c>
      <c r="C13128" s="293">
        <v>53100000</v>
      </c>
      <c r="D13128">
        <f t="shared" si="410"/>
        <v>10521004</v>
      </c>
      <c r="E13128">
        <f t="shared" si="411"/>
        <v>10542004</v>
      </c>
    </row>
    <row r="13129" spans="1:5">
      <c r="A13129">
        <v>10521005</v>
      </c>
      <c r="B13129">
        <v>10542005</v>
      </c>
      <c r="C13129" s="293">
        <v>53100000</v>
      </c>
      <c r="D13129">
        <f t="shared" si="410"/>
        <v>10521005</v>
      </c>
      <c r="E13129">
        <f t="shared" si="411"/>
        <v>10542005</v>
      </c>
    </row>
    <row r="13130" spans="1:5">
      <c r="A13130">
        <v>10521006</v>
      </c>
      <c r="B13130">
        <v>10542006</v>
      </c>
      <c r="C13130" s="293">
        <v>53300000</v>
      </c>
      <c r="D13130">
        <f t="shared" si="410"/>
        <v>10521006</v>
      </c>
      <c r="E13130">
        <f t="shared" si="411"/>
        <v>10542006</v>
      </c>
    </row>
    <row r="13131" spans="1:5">
      <c r="A13131">
        <v>10521007</v>
      </c>
      <c r="B13131">
        <v>10542007</v>
      </c>
      <c r="C13131" s="293">
        <v>53300000</v>
      </c>
      <c r="D13131">
        <f t="shared" si="410"/>
        <v>10521007</v>
      </c>
      <c r="E13131">
        <f t="shared" si="411"/>
        <v>10542007</v>
      </c>
    </row>
    <row r="13132" spans="1:5">
      <c r="A13132">
        <v>10521008</v>
      </c>
      <c r="B13132">
        <v>10542008</v>
      </c>
      <c r="C13132" s="293">
        <v>46800000</v>
      </c>
      <c r="D13132">
        <f t="shared" si="410"/>
        <v>10521008</v>
      </c>
      <c r="E13132">
        <f t="shared" si="411"/>
        <v>10542008</v>
      </c>
    </row>
    <row r="13133" spans="1:5">
      <c r="A13133">
        <v>10520001</v>
      </c>
      <c r="B13133">
        <v>10543001</v>
      </c>
      <c r="C13133" s="293">
        <v>54400000</v>
      </c>
      <c r="D13133">
        <f t="shared" si="410"/>
        <v>10520001</v>
      </c>
      <c r="E13133">
        <f t="shared" si="411"/>
        <v>10543001</v>
      </c>
    </row>
    <row r="13134" spans="1:5">
      <c r="A13134">
        <v>10520004</v>
      </c>
      <c r="B13134">
        <v>10543002</v>
      </c>
      <c r="C13134" s="293">
        <v>54400000</v>
      </c>
      <c r="D13134">
        <f t="shared" si="410"/>
        <v>10520004</v>
      </c>
      <c r="E13134">
        <f t="shared" si="411"/>
        <v>10543002</v>
      </c>
    </row>
    <row r="13135" spans="1:5">
      <c r="A13135">
        <v>10520005</v>
      </c>
      <c r="B13135">
        <v>10543003</v>
      </c>
      <c r="C13135" s="293">
        <v>48800000</v>
      </c>
      <c r="D13135">
        <f t="shared" si="410"/>
        <v>10520005</v>
      </c>
      <c r="E13135">
        <f t="shared" si="411"/>
        <v>10543003</v>
      </c>
    </row>
    <row r="13136" spans="1:5">
      <c r="A13136">
        <v>10520006</v>
      </c>
      <c r="B13136">
        <v>10543004</v>
      </c>
      <c r="C13136" s="293">
        <v>53200000</v>
      </c>
      <c r="D13136">
        <f t="shared" si="410"/>
        <v>10520006</v>
      </c>
      <c r="E13136">
        <f t="shared" si="411"/>
        <v>10543004</v>
      </c>
    </row>
    <row r="13137" spans="1:5">
      <c r="A13137">
        <v>10520007</v>
      </c>
      <c r="B13137">
        <v>10543005</v>
      </c>
      <c r="C13137" s="293">
        <v>54100000</v>
      </c>
      <c r="D13137">
        <f t="shared" si="410"/>
        <v>10520007</v>
      </c>
      <c r="E13137">
        <f t="shared" si="411"/>
        <v>10543005</v>
      </c>
    </row>
    <row r="13138" spans="1:5">
      <c r="A13138">
        <v>10520008</v>
      </c>
      <c r="B13138">
        <v>10543006</v>
      </c>
      <c r="C13138" s="293">
        <v>52500000</v>
      </c>
      <c r="D13138">
        <f t="shared" si="410"/>
        <v>10520008</v>
      </c>
      <c r="E13138">
        <f t="shared" si="411"/>
        <v>10543006</v>
      </c>
    </row>
    <row r="13139" spans="1:5">
      <c r="A13139">
        <v>10520009</v>
      </c>
      <c r="B13139">
        <v>10543007</v>
      </c>
      <c r="C13139" s="293">
        <v>50900000</v>
      </c>
      <c r="D13139">
        <f t="shared" si="410"/>
        <v>10520009</v>
      </c>
      <c r="E13139">
        <f t="shared" si="411"/>
        <v>10543007</v>
      </c>
    </row>
    <row r="13140" spans="1:5">
      <c r="A13140">
        <v>10520002</v>
      </c>
      <c r="B13140">
        <v>10545001</v>
      </c>
      <c r="C13140" s="293">
        <v>54400000</v>
      </c>
      <c r="D13140">
        <f t="shared" si="410"/>
        <v>10520002</v>
      </c>
      <c r="E13140">
        <f t="shared" si="411"/>
        <v>10545001</v>
      </c>
    </row>
    <row r="13141" spans="1:5">
      <c r="A13141">
        <v>10512001</v>
      </c>
      <c r="B13141">
        <v>10546001</v>
      </c>
      <c r="C13141" s="293">
        <v>26700000</v>
      </c>
      <c r="D13141">
        <f t="shared" si="410"/>
        <v>10512001</v>
      </c>
      <c r="E13141">
        <f t="shared" si="411"/>
        <v>10546001</v>
      </c>
    </row>
    <row r="13142" spans="1:5">
      <c r="A13142">
        <v>10512002</v>
      </c>
      <c r="B13142">
        <v>10546002</v>
      </c>
      <c r="C13142" s="293">
        <v>28700000</v>
      </c>
      <c r="D13142">
        <f t="shared" si="410"/>
        <v>10512002</v>
      </c>
      <c r="E13142">
        <f t="shared" si="411"/>
        <v>10546002</v>
      </c>
    </row>
    <row r="13143" spans="1:5">
      <c r="A13143">
        <v>10512003</v>
      </c>
      <c r="B13143">
        <v>10546003</v>
      </c>
      <c r="C13143" s="293">
        <v>25300000</v>
      </c>
      <c r="D13143">
        <f t="shared" si="410"/>
        <v>10512003</v>
      </c>
      <c r="E13143">
        <f t="shared" si="411"/>
        <v>10546003</v>
      </c>
    </row>
    <row r="13144" spans="1:5">
      <c r="A13144">
        <v>10512004</v>
      </c>
      <c r="B13144">
        <v>10546004</v>
      </c>
      <c r="C13144" s="293">
        <v>30300000</v>
      </c>
      <c r="D13144">
        <f t="shared" si="410"/>
        <v>10512004</v>
      </c>
      <c r="E13144">
        <f t="shared" si="411"/>
        <v>10546004</v>
      </c>
    </row>
    <row r="13145" spans="1:5">
      <c r="A13145">
        <v>10512006</v>
      </c>
      <c r="B13145">
        <v>10546005</v>
      </c>
      <c r="C13145" s="293">
        <v>30000000</v>
      </c>
      <c r="D13145">
        <f t="shared" si="410"/>
        <v>10512006</v>
      </c>
      <c r="E13145">
        <f t="shared" si="411"/>
        <v>10546005</v>
      </c>
    </row>
    <row r="13146" spans="1:5">
      <c r="A13146">
        <v>10512005</v>
      </c>
      <c r="B13146">
        <v>10547001</v>
      </c>
      <c r="C13146" s="293">
        <v>36300000</v>
      </c>
      <c r="D13146">
        <f t="shared" si="410"/>
        <v>10512005</v>
      </c>
      <c r="E13146">
        <f t="shared" si="411"/>
        <v>10547001</v>
      </c>
    </row>
    <row r="13147" spans="1:5">
      <c r="A13147">
        <v>10506000</v>
      </c>
      <c r="B13147">
        <v>10588001</v>
      </c>
      <c r="C13147" s="293">
        <v>56200000</v>
      </c>
      <c r="D13147">
        <f t="shared" si="410"/>
        <v>10506000</v>
      </c>
      <c r="E13147">
        <f t="shared" si="411"/>
        <v>10588001</v>
      </c>
    </row>
    <row r="13148" spans="1:5">
      <c r="A13148">
        <v>10506001</v>
      </c>
      <c r="B13148">
        <v>10588002</v>
      </c>
      <c r="C13148" s="293">
        <v>52000000</v>
      </c>
      <c r="D13148">
        <f t="shared" si="410"/>
        <v>10506001</v>
      </c>
      <c r="E13148">
        <f t="shared" si="411"/>
        <v>10588002</v>
      </c>
    </row>
    <row r="13149" spans="1:5">
      <c r="A13149">
        <v>10506002</v>
      </c>
      <c r="B13149">
        <v>10588003</v>
      </c>
      <c r="C13149" s="293">
        <v>52000000</v>
      </c>
      <c r="D13149">
        <f t="shared" si="410"/>
        <v>10506002</v>
      </c>
      <c r="E13149">
        <f t="shared" si="411"/>
        <v>10588003</v>
      </c>
    </row>
    <row r="13150" spans="1:5">
      <c r="A13150">
        <v>10506003</v>
      </c>
      <c r="B13150">
        <v>10588004</v>
      </c>
      <c r="C13150" s="293">
        <v>57200000</v>
      </c>
      <c r="D13150">
        <f t="shared" si="410"/>
        <v>10506003</v>
      </c>
      <c r="E13150">
        <f t="shared" si="411"/>
        <v>10588004</v>
      </c>
    </row>
    <row r="13151" spans="1:5">
      <c r="A13151">
        <v>10506004</v>
      </c>
      <c r="B13151">
        <v>10588005</v>
      </c>
      <c r="C13151" s="293">
        <v>57200000</v>
      </c>
      <c r="D13151">
        <f t="shared" si="410"/>
        <v>10506004</v>
      </c>
      <c r="E13151">
        <f t="shared" si="411"/>
        <v>10588005</v>
      </c>
    </row>
    <row r="13152" spans="1:5">
      <c r="A13152">
        <v>10506005</v>
      </c>
      <c r="B13152">
        <v>10588006</v>
      </c>
      <c r="C13152" s="293">
        <v>54600000</v>
      </c>
      <c r="D13152">
        <f t="shared" si="410"/>
        <v>10506005</v>
      </c>
      <c r="E13152">
        <f t="shared" si="411"/>
        <v>10588006</v>
      </c>
    </row>
    <row r="13153" spans="1:5">
      <c r="A13153">
        <v>10506006</v>
      </c>
      <c r="B13153">
        <v>10588007</v>
      </c>
      <c r="C13153" s="293">
        <v>54600000</v>
      </c>
      <c r="D13153">
        <f t="shared" si="410"/>
        <v>10506006</v>
      </c>
      <c r="E13153">
        <f t="shared" si="411"/>
        <v>10588007</v>
      </c>
    </row>
    <row r="13154" spans="1:5">
      <c r="A13154">
        <v>10506007</v>
      </c>
      <c r="B13154">
        <v>10588008</v>
      </c>
      <c r="C13154" s="293">
        <v>53800000</v>
      </c>
      <c r="D13154">
        <f t="shared" si="410"/>
        <v>10506007</v>
      </c>
      <c r="E13154">
        <f t="shared" si="411"/>
        <v>10588008</v>
      </c>
    </row>
    <row r="13155" spans="1:5">
      <c r="A13155">
        <v>10506008</v>
      </c>
      <c r="B13155">
        <v>10588009</v>
      </c>
      <c r="C13155" s="293">
        <v>56700000</v>
      </c>
      <c r="D13155">
        <f t="shared" si="410"/>
        <v>10506008</v>
      </c>
      <c r="E13155">
        <f t="shared" si="411"/>
        <v>10588009</v>
      </c>
    </row>
    <row r="13156" spans="1:5">
      <c r="A13156">
        <v>10506009</v>
      </c>
      <c r="B13156">
        <v>10588010</v>
      </c>
      <c r="C13156" s="293">
        <v>51200000</v>
      </c>
      <c r="D13156">
        <f t="shared" si="410"/>
        <v>10506009</v>
      </c>
      <c r="E13156">
        <f t="shared" si="411"/>
        <v>10588010</v>
      </c>
    </row>
    <row r="13157" spans="1:5">
      <c r="A13157">
        <v>10601001</v>
      </c>
      <c r="B13157">
        <v>10632001</v>
      </c>
      <c r="C13157" s="293">
        <v>34000000</v>
      </c>
      <c r="D13157">
        <f t="shared" si="410"/>
        <v>10601001</v>
      </c>
      <c r="E13157">
        <f t="shared" si="411"/>
        <v>10632001</v>
      </c>
    </row>
    <row r="13158" spans="1:5">
      <c r="A13158">
        <v>10601002</v>
      </c>
      <c r="B13158">
        <v>10632002</v>
      </c>
      <c r="C13158" s="293">
        <v>38500000</v>
      </c>
      <c r="D13158">
        <f t="shared" si="410"/>
        <v>10601002</v>
      </c>
      <c r="E13158">
        <f t="shared" si="411"/>
        <v>10632002</v>
      </c>
    </row>
    <row r="13159" spans="1:5">
      <c r="A13159">
        <v>10601003</v>
      </c>
      <c r="B13159">
        <v>10632003</v>
      </c>
      <c r="C13159" s="293">
        <v>27600000</v>
      </c>
      <c r="D13159">
        <f t="shared" si="410"/>
        <v>10601003</v>
      </c>
      <c r="E13159">
        <f t="shared" si="411"/>
        <v>10632003</v>
      </c>
    </row>
    <row r="13160" spans="1:5">
      <c r="A13160">
        <v>10601006</v>
      </c>
      <c r="B13160">
        <v>10632004</v>
      </c>
      <c r="C13160" s="293">
        <v>38300000</v>
      </c>
      <c r="D13160">
        <f t="shared" si="410"/>
        <v>10601006</v>
      </c>
      <c r="E13160">
        <f t="shared" si="411"/>
        <v>10632004</v>
      </c>
    </row>
    <row r="13161" spans="1:5">
      <c r="A13161">
        <v>10601009</v>
      </c>
      <c r="B13161">
        <v>10632005</v>
      </c>
      <c r="C13161" s="293">
        <v>29400000</v>
      </c>
      <c r="D13161">
        <f t="shared" si="410"/>
        <v>10601009</v>
      </c>
      <c r="E13161">
        <f t="shared" si="411"/>
        <v>10632005</v>
      </c>
    </row>
    <row r="13162" spans="1:5">
      <c r="A13162">
        <v>10601010</v>
      </c>
      <c r="B13162">
        <v>10632006</v>
      </c>
      <c r="C13162" s="293">
        <v>37600000</v>
      </c>
      <c r="D13162">
        <f t="shared" si="410"/>
        <v>10601010</v>
      </c>
      <c r="E13162">
        <f t="shared" si="411"/>
        <v>10632006</v>
      </c>
    </row>
    <row r="13163" spans="1:5">
      <c r="A13163">
        <v>10601011</v>
      </c>
      <c r="B13163">
        <v>10632007</v>
      </c>
      <c r="C13163" s="293">
        <v>36600000</v>
      </c>
      <c r="D13163">
        <f t="shared" si="410"/>
        <v>10601011</v>
      </c>
      <c r="E13163">
        <f t="shared" si="411"/>
        <v>10632007</v>
      </c>
    </row>
    <row r="13164" spans="1:5">
      <c r="A13164">
        <v>10601014</v>
      </c>
      <c r="B13164">
        <v>10632008</v>
      </c>
      <c r="C13164" s="293">
        <v>40300000</v>
      </c>
      <c r="D13164">
        <f t="shared" si="410"/>
        <v>10601014</v>
      </c>
      <c r="E13164">
        <f t="shared" si="411"/>
        <v>10632008</v>
      </c>
    </row>
    <row r="13165" spans="1:5">
      <c r="A13165">
        <v>10601015</v>
      </c>
      <c r="B13165">
        <v>10632009</v>
      </c>
      <c r="C13165" s="293">
        <v>34800000</v>
      </c>
      <c r="D13165">
        <f t="shared" si="410"/>
        <v>10601015</v>
      </c>
      <c r="E13165">
        <f t="shared" si="411"/>
        <v>10632009</v>
      </c>
    </row>
    <row r="13166" spans="1:5">
      <c r="A13166">
        <v>10601016</v>
      </c>
      <c r="B13166">
        <v>10632010</v>
      </c>
      <c r="C13166" s="293">
        <v>40500000</v>
      </c>
      <c r="D13166">
        <f t="shared" si="410"/>
        <v>10601016</v>
      </c>
      <c r="E13166">
        <f t="shared" si="411"/>
        <v>10632010</v>
      </c>
    </row>
    <row r="13167" spans="1:5">
      <c r="A13167">
        <v>10601004</v>
      </c>
      <c r="B13167">
        <v>10633001</v>
      </c>
      <c r="C13167" s="293">
        <v>40300000</v>
      </c>
      <c r="D13167">
        <f t="shared" si="410"/>
        <v>10601004</v>
      </c>
      <c r="E13167">
        <f t="shared" si="411"/>
        <v>10633001</v>
      </c>
    </row>
    <row r="13168" spans="1:5">
      <c r="A13168">
        <v>10601005</v>
      </c>
      <c r="B13168">
        <v>10633002</v>
      </c>
      <c r="C13168" s="293">
        <v>40300000</v>
      </c>
      <c r="D13168">
        <f t="shared" si="410"/>
        <v>10601005</v>
      </c>
      <c r="E13168">
        <f t="shared" si="411"/>
        <v>10633002</v>
      </c>
    </row>
    <row r="13169" spans="1:5">
      <c r="A13169">
        <v>10601007</v>
      </c>
      <c r="B13169">
        <v>10633003</v>
      </c>
      <c r="C13169" s="293">
        <v>38900000</v>
      </c>
      <c r="D13169">
        <f t="shared" si="410"/>
        <v>10601007</v>
      </c>
      <c r="E13169">
        <f t="shared" si="411"/>
        <v>10633003</v>
      </c>
    </row>
    <row r="13170" spans="1:5">
      <c r="A13170">
        <v>10601008</v>
      </c>
      <c r="B13170">
        <v>10633004</v>
      </c>
      <c r="C13170" s="293">
        <v>25800000</v>
      </c>
      <c r="D13170">
        <f t="shared" si="410"/>
        <v>10601008</v>
      </c>
      <c r="E13170">
        <f t="shared" si="411"/>
        <v>10633004</v>
      </c>
    </row>
    <row r="13171" spans="1:5">
      <c r="A13171">
        <v>10601012</v>
      </c>
      <c r="B13171">
        <v>10633005</v>
      </c>
      <c r="C13171" s="293">
        <v>25000000</v>
      </c>
      <c r="D13171">
        <f t="shared" si="410"/>
        <v>10601012</v>
      </c>
      <c r="E13171">
        <f t="shared" si="411"/>
        <v>10633005</v>
      </c>
    </row>
    <row r="13172" spans="1:5">
      <c r="A13172">
        <v>10601013</v>
      </c>
      <c r="B13172">
        <v>10633006</v>
      </c>
      <c r="C13172" s="293">
        <v>40300000</v>
      </c>
      <c r="D13172">
        <f t="shared" si="410"/>
        <v>10601013</v>
      </c>
      <c r="E13172">
        <f t="shared" si="411"/>
        <v>10633006</v>
      </c>
    </row>
    <row r="13173" spans="1:5">
      <c r="A13173">
        <v>10606001</v>
      </c>
      <c r="B13173">
        <v>10635001</v>
      </c>
      <c r="C13173" s="293">
        <v>62500000</v>
      </c>
      <c r="D13173">
        <f t="shared" si="410"/>
        <v>10606001</v>
      </c>
      <c r="E13173">
        <f t="shared" si="411"/>
        <v>10635001</v>
      </c>
    </row>
    <row r="13174" spans="1:5">
      <c r="A13174">
        <v>10606003</v>
      </c>
      <c r="B13174">
        <v>10635002</v>
      </c>
      <c r="C13174" s="293">
        <v>40300000</v>
      </c>
      <c r="D13174">
        <f t="shared" si="410"/>
        <v>10606003</v>
      </c>
      <c r="E13174">
        <f t="shared" si="411"/>
        <v>10635002</v>
      </c>
    </row>
    <row r="13175" spans="1:5">
      <c r="A13175">
        <v>10606006</v>
      </c>
      <c r="B13175">
        <v>10635003</v>
      </c>
      <c r="C13175" s="293">
        <v>67200000</v>
      </c>
      <c r="D13175">
        <f t="shared" si="410"/>
        <v>10606006</v>
      </c>
      <c r="E13175">
        <f t="shared" si="411"/>
        <v>10635003</v>
      </c>
    </row>
    <row r="13176" spans="1:5">
      <c r="A13176">
        <v>10606007</v>
      </c>
      <c r="B13176">
        <v>10635004</v>
      </c>
      <c r="C13176" s="293">
        <v>64900000</v>
      </c>
      <c r="D13176">
        <f t="shared" si="410"/>
        <v>10606007</v>
      </c>
      <c r="E13176">
        <f t="shared" si="411"/>
        <v>10635004</v>
      </c>
    </row>
    <row r="13177" spans="1:5">
      <c r="A13177">
        <v>10606009</v>
      </c>
      <c r="B13177">
        <v>10635005</v>
      </c>
      <c r="C13177" s="293">
        <v>42500000</v>
      </c>
      <c r="D13177">
        <f t="shared" si="410"/>
        <v>10606009</v>
      </c>
      <c r="E13177">
        <f t="shared" si="411"/>
        <v>10635005</v>
      </c>
    </row>
    <row r="13178" spans="1:5">
      <c r="A13178">
        <v>10606010</v>
      </c>
      <c r="B13178">
        <v>10635006</v>
      </c>
      <c r="C13178" s="293">
        <v>69000000</v>
      </c>
      <c r="D13178">
        <f t="shared" si="410"/>
        <v>10606010</v>
      </c>
      <c r="E13178">
        <f t="shared" si="411"/>
        <v>10635006</v>
      </c>
    </row>
    <row r="13179" spans="1:5">
      <c r="A13179">
        <v>10606013</v>
      </c>
      <c r="B13179">
        <v>10635007</v>
      </c>
      <c r="C13179" s="293">
        <v>68300000</v>
      </c>
      <c r="D13179">
        <f t="shared" si="410"/>
        <v>10606013</v>
      </c>
      <c r="E13179">
        <f t="shared" si="411"/>
        <v>10635007</v>
      </c>
    </row>
    <row r="13180" spans="1:5">
      <c r="A13180">
        <v>10606014</v>
      </c>
      <c r="B13180">
        <v>10635008</v>
      </c>
      <c r="C13180" s="293">
        <v>69500000</v>
      </c>
      <c r="D13180">
        <f t="shared" si="410"/>
        <v>10606014</v>
      </c>
      <c r="E13180">
        <f t="shared" si="411"/>
        <v>10635008</v>
      </c>
    </row>
    <row r="13181" spans="1:5">
      <c r="A13181">
        <v>10606015</v>
      </c>
      <c r="B13181">
        <v>10635009</v>
      </c>
      <c r="C13181" s="293">
        <v>73600000</v>
      </c>
      <c r="D13181">
        <f t="shared" si="410"/>
        <v>10606015</v>
      </c>
      <c r="E13181">
        <f t="shared" si="411"/>
        <v>10635009</v>
      </c>
    </row>
    <row r="13182" spans="1:5">
      <c r="A13182">
        <v>10606016</v>
      </c>
      <c r="B13182">
        <v>10635010</v>
      </c>
      <c r="C13182" s="293">
        <v>68500000</v>
      </c>
      <c r="D13182">
        <f t="shared" si="410"/>
        <v>10606016</v>
      </c>
      <c r="E13182">
        <f t="shared" si="411"/>
        <v>10635010</v>
      </c>
    </row>
    <row r="13183" spans="1:5">
      <c r="A13183">
        <v>10606017</v>
      </c>
      <c r="B13183">
        <v>10635011</v>
      </c>
      <c r="C13183" s="293">
        <v>82900000</v>
      </c>
      <c r="D13183">
        <f t="shared" si="410"/>
        <v>10606017</v>
      </c>
      <c r="E13183">
        <f t="shared" si="411"/>
        <v>10635011</v>
      </c>
    </row>
    <row r="13184" spans="1:5">
      <c r="A13184">
        <v>10606018</v>
      </c>
      <c r="B13184">
        <v>10635012</v>
      </c>
      <c r="C13184" s="293">
        <v>68600000</v>
      </c>
      <c r="D13184">
        <f t="shared" si="410"/>
        <v>10606018</v>
      </c>
      <c r="E13184">
        <f t="shared" si="411"/>
        <v>10635012</v>
      </c>
    </row>
    <row r="13185" spans="1:5">
      <c r="A13185">
        <v>10606019</v>
      </c>
      <c r="B13185">
        <v>10635013</v>
      </c>
      <c r="C13185" s="293">
        <v>72200000</v>
      </c>
      <c r="D13185">
        <f t="shared" si="410"/>
        <v>10606019</v>
      </c>
      <c r="E13185">
        <f t="shared" si="411"/>
        <v>10635013</v>
      </c>
    </row>
    <row r="13186" spans="1:5">
      <c r="A13186">
        <v>10606020</v>
      </c>
      <c r="B13186">
        <v>10635014</v>
      </c>
      <c r="C13186" s="293">
        <v>71700000</v>
      </c>
      <c r="D13186">
        <f t="shared" si="410"/>
        <v>10606020</v>
      </c>
      <c r="E13186">
        <f t="shared" si="411"/>
        <v>10635014</v>
      </c>
    </row>
    <row r="13187" spans="1:5">
      <c r="A13187">
        <v>10606021</v>
      </c>
      <c r="B13187">
        <v>10635015</v>
      </c>
      <c r="C13187" s="293">
        <v>68700000</v>
      </c>
      <c r="D13187">
        <f t="shared" ref="D13187:D13250" si="412">+A13187*1</f>
        <v>10606021</v>
      </c>
      <c r="E13187">
        <f t="shared" ref="E13187:E13250" si="413">+B13187*1</f>
        <v>10635015</v>
      </c>
    </row>
    <row r="13188" spans="1:5">
      <c r="A13188">
        <v>10606022</v>
      </c>
      <c r="B13188">
        <v>10635016</v>
      </c>
      <c r="C13188" s="293">
        <v>85300000</v>
      </c>
      <c r="D13188">
        <f t="shared" si="412"/>
        <v>10606022</v>
      </c>
      <c r="E13188">
        <f t="shared" si="413"/>
        <v>10635016</v>
      </c>
    </row>
    <row r="13189" spans="1:5">
      <c r="A13189">
        <v>10606023</v>
      </c>
      <c r="B13189">
        <v>10635017</v>
      </c>
      <c r="C13189" s="293">
        <v>67500000</v>
      </c>
      <c r="D13189">
        <f t="shared" si="412"/>
        <v>10606023</v>
      </c>
      <c r="E13189">
        <f t="shared" si="413"/>
        <v>10635017</v>
      </c>
    </row>
    <row r="13190" spans="1:5">
      <c r="A13190">
        <v>10606024</v>
      </c>
      <c r="B13190">
        <v>10635018</v>
      </c>
      <c r="C13190" s="293">
        <v>100000000</v>
      </c>
      <c r="D13190">
        <f t="shared" si="412"/>
        <v>10606024</v>
      </c>
      <c r="E13190">
        <f t="shared" si="413"/>
        <v>10635018</v>
      </c>
    </row>
    <row r="13191" spans="1:5">
      <c r="A13191">
        <v>10606025</v>
      </c>
      <c r="B13191">
        <v>10635019</v>
      </c>
      <c r="C13191" s="293">
        <v>125000000</v>
      </c>
      <c r="D13191">
        <f t="shared" si="412"/>
        <v>10606025</v>
      </c>
      <c r="E13191">
        <f t="shared" si="413"/>
        <v>10635019</v>
      </c>
    </row>
    <row r="13192" spans="1:5">
      <c r="A13192">
        <v>10606026</v>
      </c>
      <c r="B13192">
        <v>10635020</v>
      </c>
      <c r="C13192" s="293">
        <v>175000000</v>
      </c>
      <c r="D13192">
        <f t="shared" si="412"/>
        <v>10606026</v>
      </c>
      <c r="E13192">
        <f t="shared" si="413"/>
        <v>10635020</v>
      </c>
    </row>
    <row r="13193" spans="1:5">
      <c r="A13193">
        <v>10606027</v>
      </c>
      <c r="B13193">
        <v>10635021</v>
      </c>
      <c r="C13193" s="293">
        <v>200000000</v>
      </c>
      <c r="D13193">
        <f t="shared" si="412"/>
        <v>10606027</v>
      </c>
      <c r="E13193">
        <f t="shared" si="413"/>
        <v>10635021</v>
      </c>
    </row>
    <row r="13194" spans="1:5">
      <c r="A13194">
        <v>10606028</v>
      </c>
      <c r="B13194">
        <v>10635022</v>
      </c>
      <c r="C13194" s="293">
        <v>160000000</v>
      </c>
      <c r="D13194">
        <f t="shared" si="412"/>
        <v>10606028</v>
      </c>
      <c r="E13194">
        <f t="shared" si="413"/>
        <v>10635022</v>
      </c>
    </row>
    <row r="13195" spans="1:5">
      <c r="A13195">
        <v>10608001</v>
      </c>
      <c r="B13195">
        <v>10636001</v>
      </c>
      <c r="C13195" s="293">
        <v>63900000</v>
      </c>
      <c r="D13195">
        <f t="shared" si="412"/>
        <v>10608001</v>
      </c>
      <c r="E13195">
        <f t="shared" si="413"/>
        <v>10636001</v>
      </c>
    </row>
    <row r="13196" spans="1:5">
      <c r="A13196">
        <v>10607001</v>
      </c>
      <c r="B13196">
        <v>10641001</v>
      </c>
      <c r="C13196" s="293">
        <v>47200000</v>
      </c>
      <c r="D13196">
        <f t="shared" si="412"/>
        <v>10607001</v>
      </c>
      <c r="E13196">
        <f t="shared" si="413"/>
        <v>10641001</v>
      </c>
    </row>
    <row r="13197" spans="1:5">
      <c r="A13197">
        <v>10607002</v>
      </c>
      <c r="B13197">
        <v>10641002</v>
      </c>
      <c r="C13197" s="293">
        <v>65100000</v>
      </c>
      <c r="D13197">
        <f t="shared" si="412"/>
        <v>10607002</v>
      </c>
      <c r="E13197">
        <f t="shared" si="413"/>
        <v>10641002</v>
      </c>
    </row>
    <row r="13198" spans="1:5">
      <c r="A13198">
        <v>10607003</v>
      </c>
      <c r="B13198">
        <v>10641003</v>
      </c>
      <c r="C13198" s="293">
        <v>49500000</v>
      </c>
      <c r="D13198">
        <f t="shared" si="412"/>
        <v>10607003</v>
      </c>
      <c r="E13198">
        <f t="shared" si="413"/>
        <v>10641003</v>
      </c>
    </row>
    <row r="13199" spans="1:5">
      <c r="A13199">
        <v>10620001</v>
      </c>
      <c r="B13199">
        <v>10643001</v>
      </c>
      <c r="C13199" s="293">
        <v>51000000</v>
      </c>
      <c r="D13199">
        <f t="shared" si="412"/>
        <v>10620001</v>
      </c>
      <c r="E13199">
        <f t="shared" si="413"/>
        <v>10643001</v>
      </c>
    </row>
    <row r="13200" spans="1:5">
      <c r="A13200">
        <v>10620002</v>
      </c>
      <c r="B13200">
        <v>10645001</v>
      </c>
      <c r="C13200" s="293">
        <v>54400000</v>
      </c>
      <c r="D13200">
        <f t="shared" si="412"/>
        <v>10620002</v>
      </c>
      <c r="E13200">
        <f t="shared" si="413"/>
        <v>10645001</v>
      </c>
    </row>
    <row r="13201" spans="1:5">
      <c r="A13201">
        <v>10612001</v>
      </c>
      <c r="B13201">
        <v>10646001</v>
      </c>
      <c r="C13201" s="293">
        <v>39200000</v>
      </c>
      <c r="D13201">
        <f t="shared" si="412"/>
        <v>10612001</v>
      </c>
      <c r="E13201">
        <f t="shared" si="413"/>
        <v>10646001</v>
      </c>
    </row>
    <row r="13202" spans="1:5">
      <c r="A13202">
        <v>10620003</v>
      </c>
      <c r="B13202">
        <v>10647001</v>
      </c>
      <c r="C13202" s="293">
        <v>56000000</v>
      </c>
      <c r="D13202">
        <f t="shared" si="412"/>
        <v>10620003</v>
      </c>
      <c r="E13202">
        <f t="shared" si="413"/>
        <v>10647001</v>
      </c>
    </row>
    <row r="13203" spans="1:5">
      <c r="A13203">
        <v>10606002</v>
      </c>
      <c r="B13203">
        <v>10688001</v>
      </c>
      <c r="C13203" s="293">
        <v>48700000</v>
      </c>
      <c r="D13203">
        <f t="shared" si="412"/>
        <v>10606002</v>
      </c>
      <c r="E13203">
        <f t="shared" si="413"/>
        <v>10688001</v>
      </c>
    </row>
    <row r="13204" spans="1:5">
      <c r="A13204">
        <v>10606004</v>
      </c>
      <c r="B13204">
        <v>10688002</v>
      </c>
      <c r="C13204" s="293">
        <v>47100000</v>
      </c>
      <c r="D13204">
        <f t="shared" si="412"/>
        <v>10606004</v>
      </c>
      <c r="E13204">
        <f t="shared" si="413"/>
        <v>10688002</v>
      </c>
    </row>
    <row r="13205" spans="1:5">
      <c r="A13205">
        <v>10606005</v>
      </c>
      <c r="B13205">
        <v>10688003</v>
      </c>
      <c r="C13205" s="293">
        <v>47400000</v>
      </c>
      <c r="D13205">
        <f t="shared" si="412"/>
        <v>10606005</v>
      </c>
      <c r="E13205">
        <f t="shared" si="413"/>
        <v>10688003</v>
      </c>
    </row>
    <row r="13206" spans="1:5">
      <c r="A13206">
        <v>10606008</v>
      </c>
      <c r="B13206">
        <v>10688004</v>
      </c>
      <c r="C13206" s="293">
        <v>52200000</v>
      </c>
      <c r="D13206">
        <f t="shared" si="412"/>
        <v>10606008</v>
      </c>
      <c r="E13206">
        <f t="shared" si="413"/>
        <v>10688004</v>
      </c>
    </row>
    <row r="13207" spans="1:5">
      <c r="A13207">
        <v>10606011</v>
      </c>
      <c r="B13207">
        <v>10688005</v>
      </c>
      <c r="C13207" s="293">
        <v>46900000</v>
      </c>
      <c r="D13207">
        <f t="shared" si="412"/>
        <v>10606011</v>
      </c>
      <c r="E13207">
        <f t="shared" si="413"/>
        <v>10688005</v>
      </c>
    </row>
    <row r="13208" spans="1:5">
      <c r="A13208">
        <v>10606012</v>
      </c>
      <c r="B13208">
        <v>10688006</v>
      </c>
      <c r="C13208" s="293">
        <v>62600000</v>
      </c>
      <c r="D13208">
        <f t="shared" si="412"/>
        <v>10606012</v>
      </c>
      <c r="E13208">
        <f t="shared" si="413"/>
        <v>10688006</v>
      </c>
    </row>
    <row r="13209" spans="1:5">
      <c r="A13209">
        <v>10701010</v>
      </c>
      <c r="B13209">
        <v>10732001</v>
      </c>
      <c r="C13209" s="293">
        <v>35800000</v>
      </c>
      <c r="D13209">
        <f t="shared" si="412"/>
        <v>10701010</v>
      </c>
      <c r="E13209">
        <f t="shared" si="413"/>
        <v>10732001</v>
      </c>
    </row>
    <row r="13210" spans="1:5">
      <c r="A13210">
        <v>10701011</v>
      </c>
      <c r="B13210">
        <v>10732002</v>
      </c>
      <c r="C13210" s="293">
        <v>20900000</v>
      </c>
      <c r="D13210">
        <f t="shared" si="412"/>
        <v>10701011</v>
      </c>
      <c r="E13210">
        <f t="shared" si="413"/>
        <v>10732002</v>
      </c>
    </row>
    <row r="13211" spans="1:5">
      <c r="A13211">
        <v>10701012</v>
      </c>
      <c r="B13211">
        <v>10733001</v>
      </c>
      <c r="C13211" s="293">
        <v>35000000</v>
      </c>
      <c r="D13211">
        <f t="shared" si="412"/>
        <v>10701012</v>
      </c>
      <c r="E13211">
        <f t="shared" si="413"/>
        <v>10733001</v>
      </c>
    </row>
    <row r="13212" spans="1:5">
      <c r="A13212">
        <v>10707001</v>
      </c>
      <c r="B13212">
        <v>10741001</v>
      </c>
      <c r="C13212" s="293">
        <v>40300000</v>
      </c>
      <c r="D13212">
        <f t="shared" si="412"/>
        <v>10707001</v>
      </c>
      <c r="E13212">
        <f t="shared" si="413"/>
        <v>10741001</v>
      </c>
    </row>
    <row r="13213" spans="1:5">
      <c r="A13213">
        <v>10707002</v>
      </c>
      <c r="B13213">
        <v>10741002</v>
      </c>
      <c r="C13213" s="293">
        <v>50600000</v>
      </c>
      <c r="D13213">
        <f t="shared" si="412"/>
        <v>10707002</v>
      </c>
      <c r="E13213">
        <f t="shared" si="413"/>
        <v>10741002</v>
      </c>
    </row>
    <row r="13214" spans="1:5">
      <c r="A13214">
        <v>10707003</v>
      </c>
      <c r="B13214">
        <v>10741003</v>
      </c>
      <c r="C13214" s="293">
        <v>40100000</v>
      </c>
      <c r="D13214">
        <f t="shared" si="412"/>
        <v>10707003</v>
      </c>
      <c r="E13214">
        <f t="shared" si="413"/>
        <v>10741003</v>
      </c>
    </row>
    <row r="13215" spans="1:5">
      <c r="A13215">
        <v>10707004</v>
      </c>
      <c r="B13215">
        <v>10741004</v>
      </c>
      <c r="C13215" s="293">
        <v>46700000</v>
      </c>
      <c r="D13215">
        <f t="shared" si="412"/>
        <v>10707004</v>
      </c>
      <c r="E13215">
        <f t="shared" si="413"/>
        <v>10741004</v>
      </c>
    </row>
    <row r="13216" spans="1:5">
      <c r="A13216">
        <v>10707005</v>
      </c>
      <c r="B13216">
        <v>10741005</v>
      </c>
      <c r="C13216" s="293">
        <v>42900000</v>
      </c>
      <c r="D13216">
        <f t="shared" si="412"/>
        <v>10707005</v>
      </c>
      <c r="E13216">
        <f t="shared" si="413"/>
        <v>10741005</v>
      </c>
    </row>
    <row r="13217" spans="1:5">
      <c r="A13217">
        <v>10707006</v>
      </c>
      <c r="B13217">
        <v>10741006</v>
      </c>
      <c r="C13217" s="293">
        <v>51100000</v>
      </c>
      <c r="D13217">
        <f t="shared" si="412"/>
        <v>10707006</v>
      </c>
      <c r="E13217">
        <f t="shared" si="413"/>
        <v>10741006</v>
      </c>
    </row>
    <row r="13218" spans="1:5">
      <c r="A13218">
        <v>10707007</v>
      </c>
      <c r="B13218">
        <v>10741007</v>
      </c>
      <c r="C13218" s="293">
        <v>52400000</v>
      </c>
      <c r="D13218">
        <f t="shared" si="412"/>
        <v>10707007</v>
      </c>
      <c r="E13218">
        <f t="shared" si="413"/>
        <v>10741007</v>
      </c>
    </row>
    <row r="13219" spans="1:5">
      <c r="A13219">
        <v>10707008</v>
      </c>
      <c r="B13219">
        <v>10741008</v>
      </c>
      <c r="C13219" s="293">
        <v>55300000</v>
      </c>
      <c r="D13219">
        <f t="shared" si="412"/>
        <v>10707008</v>
      </c>
      <c r="E13219">
        <f t="shared" si="413"/>
        <v>10741008</v>
      </c>
    </row>
    <row r="13220" spans="1:5">
      <c r="A13220">
        <v>10721001</v>
      </c>
      <c r="B13220">
        <v>10742001</v>
      </c>
      <c r="C13220" s="293">
        <v>55600000</v>
      </c>
      <c r="D13220">
        <f t="shared" si="412"/>
        <v>10721001</v>
      </c>
      <c r="E13220">
        <f t="shared" si="413"/>
        <v>10742001</v>
      </c>
    </row>
    <row r="13221" spans="1:5">
      <c r="A13221">
        <v>10721002</v>
      </c>
      <c r="B13221">
        <v>10742002</v>
      </c>
      <c r="C13221" s="293">
        <v>49300000</v>
      </c>
      <c r="D13221">
        <f t="shared" si="412"/>
        <v>10721002</v>
      </c>
      <c r="E13221">
        <f t="shared" si="413"/>
        <v>10742002</v>
      </c>
    </row>
    <row r="13222" spans="1:5">
      <c r="A13222">
        <v>10721003</v>
      </c>
      <c r="B13222">
        <v>10742003</v>
      </c>
      <c r="C13222" s="293">
        <v>45100000</v>
      </c>
      <c r="D13222">
        <f t="shared" si="412"/>
        <v>10721003</v>
      </c>
      <c r="E13222">
        <f t="shared" si="413"/>
        <v>10742003</v>
      </c>
    </row>
    <row r="13223" spans="1:5">
      <c r="A13223">
        <v>10720002</v>
      </c>
      <c r="B13223">
        <v>10743001</v>
      </c>
      <c r="C13223" s="293">
        <v>46400000</v>
      </c>
      <c r="D13223">
        <f t="shared" si="412"/>
        <v>10720002</v>
      </c>
      <c r="E13223">
        <f t="shared" si="413"/>
        <v>10743001</v>
      </c>
    </row>
    <row r="13224" spans="1:5">
      <c r="A13224">
        <v>10720003</v>
      </c>
      <c r="B13224">
        <v>10743002</v>
      </c>
      <c r="C13224" s="293">
        <v>48800000</v>
      </c>
      <c r="D13224">
        <f t="shared" si="412"/>
        <v>10720003</v>
      </c>
      <c r="E13224">
        <f t="shared" si="413"/>
        <v>10743002</v>
      </c>
    </row>
    <row r="13225" spans="1:5">
      <c r="A13225">
        <v>10720004</v>
      </c>
      <c r="B13225">
        <v>10743003</v>
      </c>
      <c r="C13225" s="293">
        <v>52500000</v>
      </c>
      <c r="D13225">
        <f t="shared" si="412"/>
        <v>10720004</v>
      </c>
      <c r="E13225">
        <f t="shared" si="413"/>
        <v>10743003</v>
      </c>
    </row>
    <row r="13226" spans="1:5">
      <c r="A13226">
        <v>10720006</v>
      </c>
      <c r="B13226">
        <v>10743004</v>
      </c>
      <c r="C13226" s="293">
        <v>49000000</v>
      </c>
      <c r="D13226">
        <f t="shared" si="412"/>
        <v>10720006</v>
      </c>
      <c r="E13226">
        <f t="shared" si="413"/>
        <v>10743004</v>
      </c>
    </row>
    <row r="13227" spans="1:5">
      <c r="A13227">
        <v>10720007</v>
      </c>
      <c r="B13227">
        <v>10743005</v>
      </c>
      <c r="C13227" s="293">
        <v>48600000</v>
      </c>
      <c r="D13227">
        <f t="shared" si="412"/>
        <v>10720007</v>
      </c>
      <c r="E13227">
        <f t="shared" si="413"/>
        <v>10743005</v>
      </c>
    </row>
    <row r="13228" spans="1:5">
      <c r="A13228">
        <v>10720008</v>
      </c>
      <c r="B13228">
        <v>10743006</v>
      </c>
      <c r="C13228" s="293">
        <v>46600000</v>
      </c>
      <c r="D13228">
        <f t="shared" si="412"/>
        <v>10720008</v>
      </c>
      <c r="E13228">
        <f t="shared" si="413"/>
        <v>10743006</v>
      </c>
    </row>
    <row r="13229" spans="1:5">
      <c r="A13229">
        <v>10711001</v>
      </c>
      <c r="B13229">
        <v>10744001</v>
      </c>
      <c r="C13229" s="293">
        <v>20000000</v>
      </c>
      <c r="D13229">
        <f t="shared" si="412"/>
        <v>10711001</v>
      </c>
      <c r="E13229">
        <f t="shared" si="413"/>
        <v>10744001</v>
      </c>
    </row>
    <row r="13230" spans="1:5">
      <c r="A13230">
        <v>10720001</v>
      </c>
      <c r="B13230">
        <v>10745001</v>
      </c>
      <c r="C13230" s="293">
        <v>48800000</v>
      </c>
      <c r="D13230">
        <f t="shared" si="412"/>
        <v>10720001</v>
      </c>
      <c r="E13230">
        <f t="shared" si="413"/>
        <v>10745001</v>
      </c>
    </row>
    <row r="13231" spans="1:5">
      <c r="A13231">
        <v>10720005</v>
      </c>
      <c r="B13231">
        <v>10745002</v>
      </c>
      <c r="C13231" s="293">
        <v>46400000</v>
      </c>
      <c r="D13231">
        <f t="shared" si="412"/>
        <v>10720005</v>
      </c>
      <c r="E13231">
        <f t="shared" si="413"/>
        <v>10745002</v>
      </c>
    </row>
    <row r="13232" spans="1:5">
      <c r="A13232">
        <v>10712000</v>
      </c>
      <c r="B13232">
        <v>10746001</v>
      </c>
      <c r="C13232" s="293">
        <v>25000000</v>
      </c>
      <c r="D13232">
        <f t="shared" si="412"/>
        <v>10712000</v>
      </c>
      <c r="E13232">
        <f t="shared" si="413"/>
        <v>10746001</v>
      </c>
    </row>
    <row r="13233" spans="1:5">
      <c r="A13233">
        <v>10712004</v>
      </c>
      <c r="B13233">
        <v>10746002</v>
      </c>
      <c r="C13233" s="293">
        <v>23200000</v>
      </c>
      <c r="D13233">
        <f t="shared" si="412"/>
        <v>10712004</v>
      </c>
      <c r="E13233">
        <f t="shared" si="413"/>
        <v>10746002</v>
      </c>
    </row>
    <row r="13234" spans="1:5">
      <c r="A13234">
        <v>10712005</v>
      </c>
      <c r="B13234">
        <v>10746003</v>
      </c>
      <c r="C13234" s="293">
        <v>26000000</v>
      </c>
      <c r="D13234">
        <f t="shared" si="412"/>
        <v>10712005</v>
      </c>
      <c r="E13234">
        <f t="shared" si="413"/>
        <v>10746003</v>
      </c>
    </row>
    <row r="13235" spans="1:5">
      <c r="A13235">
        <v>10712006</v>
      </c>
      <c r="B13235">
        <v>10746004</v>
      </c>
      <c r="C13235" s="293">
        <v>27000000</v>
      </c>
      <c r="D13235">
        <f t="shared" si="412"/>
        <v>10712006</v>
      </c>
      <c r="E13235">
        <f t="shared" si="413"/>
        <v>10746004</v>
      </c>
    </row>
    <row r="13236" spans="1:5">
      <c r="A13236">
        <v>10712007</v>
      </c>
      <c r="B13236">
        <v>10746005</v>
      </c>
      <c r="C13236" s="293">
        <v>28200000</v>
      </c>
      <c r="D13236">
        <f t="shared" si="412"/>
        <v>10712007</v>
      </c>
      <c r="E13236">
        <f t="shared" si="413"/>
        <v>10746005</v>
      </c>
    </row>
    <row r="13237" spans="1:5">
      <c r="A13237">
        <v>10712009</v>
      </c>
      <c r="B13237">
        <v>10746006</v>
      </c>
      <c r="C13237" s="293">
        <v>29900000</v>
      </c>
      <c r="D13237">
        <f t="shared" si="412"/>
        <v>10712009</v>
      </c>
      <c r="E13237">
        <f t="shared" si="413"/>
        <v>10746006</v>
      </c>
    </row>
    <row r="13238" spans="1:5">
      <c r="A13238">
        <v>10712010</v>
      </c>
      <c r="B13238">
        <v>10746007</v>
      </c>
      <c r="C13238" s="293">
        <v>29900000</v>
      </c>
      <c r="D13238">
        <f t="shared" si="412"/>
        <v>10712010</v>
      </c>
      <c r="E13238">
        <f t="shared" si="413"/>
        <v>10746007</v>
      </c>
    </row>
    <row r="13239" spans="1:5">
      <c r="A13239">
        <v>10712001</v>
      </c>
      <c r="B13239">
        <v>10747001</v>
      </c>
      <c r="C13239" s="293">
        <v>25600000</v>
      </c>
      <c r="D13239">
        <f t="shared" si="412"/>
        <v>10712001</v>
      </c>
      <c r="E13239">
        <f t="shared" si="413"/>
        <v>10747001</v>
      </c>
    </row>
    <row r="13240" spans="1:5">
      <c r="A13240">
        <v>10712002</v>
      </c>
      <c r="B13240">
        <v>10747002</v>
      </c>
      <c r="C13240" s="293">
        <v>28600000</v>
      </c>
      <c r="D13240">
        <f t="shared" si="412"/>
        <v>10712002</v>
      </c>
      <c r="E13240">
        <f t="shared" si="413"/>
        <v>10747002</v>
      </c>
    </row>
    <row r="13241" spans="1:5">
      <c r="A13241">
        <v>10712003</v>
      </c>
      <c r="B13241">
        <v>10747003</v>
      </c>
      <c r="C13241" s="293">
        <v>30500000</v>
      </c>
      <c r="D13241">
        <f t="shared" si="412"/>
        <v>10712003</v>
      </c>
      <c r="E13241">
        <f t="shared" si="413"/>
        <v>10747003</v>
      </c>
    </row>
    <row r="13242" spans="1:5">
      <c r="A13242">
        <v>10712008</v>
      </c>
      <c r="B13242">
        <v>10747004</v>
      </c>
      <c r="C13242" s="293">
        <v>32900000</v>
      </c>
      <c r="D13242">
        <f t="shared" si="412"/>
        <v>10712008</v>
      </c>
      <c r="E13242">
        <f t="shared" si="413"/>
        <v>10747004</v>
      </c>
    </row>
    <row r="13243" spans="1:5">
      <c r="A13243">
        <v>10706001</v>
      </c>
      <c r="B13243">
        <v>10788001</v>
      </c>
      <c r="C13243" s="293">
        <v>45000000</v>
      </c>
      <c r="D13243">
        <f t="shared" si="412"/>
        <v>10706001</v>
      </c>
      <c r="E13243">
        <f t="shared" si="413"/>
        <v>10788001</v>
      </c>
    </row>
    <row r="13244" spans="1:5">
      <c r="A13244">
        <v>10706002</v>
      </c>
      <c r="B13244">
        <v>10788002</v>
      </c>
      <c r="C13244" s="293">
        <v>44300000</v>
      </c>
      <c r="D13244">
        <f t="shared" si="412"/>
        <v>10706002</v>
      </c>
      <c r="E13244">
        <f t="shared" si="413"/>
        <v>10788002</v>
      </c>
    </row>
    <row r="13245" spans="1:5">
      <c r="A13245">
        <v>10706003</v>
      </c>
      <c r="B13245">
        <v>10788003</v>
      </c>
      <c r="C13245" s="293">
        <v>45800000</v>
      </c>
      <c r="D13245">
        <f t="shared" si="412"/>
        <v>10706003</v>
      </c>
      <c r="E13245">
        <f t="shared" si="413"/>
        <v>10788003</v>
      </c>
    </row>
    <row r="13246" spans="1:5">
      <c r="A13246">
        <v>10706004</v>
      </c>
      <c r="B13246">
        <v>10788004</v>
      </c>
      <c r="C13246" s="293">
        <v>44600000</v>
      </c>
      <c r="D13246">
        <f t="shared" si="412"/>
        <v>10706004</v>
      </c>
      <c r="E13246">
        <f t="shared" si="413"/>
        <v>10788004</v>
      </c>
    </row>
    <row r="13247" spans="1:5">
      <c r="A13247">
        <v>10706007</v>
      </c>
      <c r="B13247">
        <v>10788005</v>
      </c>
      <c r="C13247" s="293">
        <v>44800000</v>
      </c>
      <c r="D13247">
        <f t="shared" si="412"/>
        <v>10706007</v>
      </c>
      <c r="E13247">
        <f t="shared" si="413"/>
        <v>10788005</v>
      </c>
    </row>
    <row r="13248" spans="1:5">
      <c r="A13248">
        <v>10706008</v>
      </c>
      <c r="B13248">
        <v>10788006</v>
      </c>
      <c r="C13248" s="293">
        <v>46400000</v>
      </c>
      <c r="D13248">
        <f t="shared" si="412"/>
        <v>10706008</v>
      </c>
      <c r="E13248">
        <f t="shared" si="413"/>
        <v>10788006</v>
      </c>
    </row>
    <row r="13249" spans="1:5">
      <c r="A13249">
        <v>10706009</v>
      </c>
      <c r="B13249">
        <v>10788007</v>
      </c>
      <c r="C13249" s="293">
        <v>43000000</v>
      </c>
      <c r="D13249">
        <f t="shared" si="412"/>
        <v>10706009</v>
      </c>
      <c r="E13249">
        <f t="shared" si="413"/>
        <v>10788007</v>
      </c>
    </row>
    <row r="13250" spans="1:5">
      <c r="A13250">
        <v>10706010</v>
      </c>
      <c r="B13250">
        <v>10788008</v>
      </c>
      <c r="C13250" s="293">
        <v>43000000</v>
      </c>
      <c r="D13250">
        <f t="shared" si="412"/>
        <v>10706010</v>
      </c>
      <c r="E13250">
        <f t="shared" si="413"/>
        <v>10788008</v>
      </c>
    </row>
    <row r="13251" spans="1:5">
      <c r="A13251">
        <v>10706011</v>
      </c>
      <c r="B13251">
        <v>10788009</v>
      </c>
      <c r="C13251" s="293">
        <v>47200000</v>
      </c>
      <c r="D13251">
        <f t="shared" ref="D13251:D13314" si="414">+A13251*1</f>
        <v>10706011</v>
      </c>
      <c r="E13251">
        <f t="shared" ref="E13251:E13314" si="415">+B13251*1</f>
        <v>10788009</v>
      </c>
    </row>
    <row r="13252" spans="1:5">
      <c r="A13252">
        <v>10706012</v>
      </c>
      <c r="B13252">
        <v>10788010</v>
      </c>
      <c r="C13252" s="293">
        <v>54300000</v>
      </c>
      <c r="D13252">
        <f t="shared" si="414"/>
        <v>10706012</v>
      </c>
      <c r="E13252">
        <f t="shared" si="415"/>
        <v>10788010</v>
      </c>
    </row>
    <row r="13253" spans="1:5">
      <c r="A13253">
        <v>10706013</v>
      </c>
      <c r="B13253">
        <v>10788011</v>
      </c>
      <c r="C13253" s="293">
        <v>53600000</v>
      </c>
      <c r="D13253">
        <f t="shared" si="414"/>
        <v>10706013</v>
      </c>
      <c r="E13253">
        <f t="shared" si="415"/>
        <v>10788011</v>
      </c>
    </row>
    <row r="13254" spans="1:5">
      <c r="A13254">
        <v>10706014</v>
      </c>
      <c r="B13254">
        <v>10788012</v>
      </c>
      <c r="C13254" s="293">
        <v>54900000</v>
      </c>
      <c r="D13254">
        <f t="shared" si="414"/>
        <v>10706014</v>
      </c>
      <c r="E13254">
        <f t="shared" si="415"/>
        <v>10788012</v>
      </c>
    </row>
    <row r="13255" spans="1:5">
      <c r="A13255">
        <v>10706015</v>
      </c>
      <c r="B13255">
        <v>10788013</v>
      </c>
      <c r="C13255" s="293">
        <v>55400000</v>
      </c>
      <c r="D13255">
        <f t="shared" si="414"/>
        <v>10706015</v>
      </c>
      <c r="E13255">
        <f t="shared" si="415"/>
        <v>10788013</v>
      </c>
    </row>
    <row r="13256" spans="1:5">
      <c r="A13256">
        <v>10706016</v>
      </c>
      <c r="B13256">
        <v>10788014</v>
      </c>
      <c r="C13256" s="293">
        <v>47900000</v>
      </c>
      <c r="D13256">
        <f t="shared" si="414"/>
        <v>10706016</v>
      </c>
      <c r="E13256">
        <f t="shared" si="415"/>
        <v>10788014</v>
      </c>
    </row>
    <row r="13257" spans="1:5">
      <c r="A13257">
        <v>10811001</v>
      </c>
      <c r="B13257">
        <v>10861001</v>
      </c>
      <c r="C13257" s="293">
        <v>75500000</v>
      </c>
      <c r="D13257">
        <f t="shared" si="414"/>
        <v>10811001</v>
      </c>
      <c r="E13257">
        <f t="shared" si="415"/>
        <v>10861001</v>
      </c>
    </row>
    <row r="13258" spans="1:5">
      <c r="A13258">
        <v>10811002</v>
      </c>
      <c r="B13258">
        <v>10861002</v>
      </c>
      <c r="C13258" s="293">
        <v>238000000</v>
      </c>
      <c r="D13258">
        <f t="shared" si="414"/>
        <v>10811002</v>
      </c>
      <c r="E13258">
        <f t="shared" si="415"/>
        <v>10861002</v>
      </c>
    </row>
    <row r="13259" spans="1:5">
      <c r="A13259">
        <v>10803001</v>
      </c>
      <c r="B13259">
        <v>10871001</v>
      </c>
      <c r="C13259" s="293">
        <v>113500000</v>
      </c>
      <c r="D13259">
        <f t="shared" si="414"/>
        <v>10803001</v>
      </c>
      <c r="E13259">
        <f t="shared" si="415"/>
        <v>10871001</v>
      </c>
    </row>
    <row r="13260" spans="1:5">
      <c r="A13260">
        <v>10901001</v>
      </c>
      <c r="B13260">
        <v>10932001</v>
      </c>
      <c r="C13260" s="293">
        <v>70000000</v>
      </c>
      <c r="D13260">
        <f t="shared" si="414"/>
        <v>10901001</v>
      </c>
      <c r="E13260">
        <f t="shared" si="415"/>
        <v>10932001</v>
      </c>
    </row>
    <row r="13261" spans="1:5">
      <c r="A13261">
        <v>10907001</v>
      </c>
      <c r="B13261">
        <v>10941001</v>
      </c>
      <c r="C13261" s="293">
        <v>21400000</v>
      </c>
      <c r="D13261">
        <f t="shared" si="414"/>
        <v>10907001</v>
      </c>
      <c r="E13261">
        <f t="shared" si="415"/>
        <v>10941001</v>
      </c>
    </row>
    <row r="13262" spans="1:5">
      <c r="A13262">
        <v>10907002</v>
      </c>
      <c r="B13262">
        <v>10941002</v>
      </c>
      <c r="C13262" s="293">
        <v>22300000</v>
      </c>
      <c r="D13262">
        <f t="shared" si="414"/>
        <v>10907002</v>
      </c>
      <c r="E13262">
        <f t="shared" si="415"/>
        <v>10941002</v>
      </c>
    </row>
    <row r="13263" spans="1:5">
      <c r="A13263">
        <v>10907003</v>
      </c>
      <c r="B13263">
        <v>10941003</v>
      </c>
      <c r="C13263" s="293">
        <v>23200000</v>
      </c>
      <c r="D13263">
        <f t="shared" si="414"/>
        <v>10907003</v>
      </c>
      <c r="E13263">
        <f t="shared" si="415"/>
        <v>10941003</v>
      </c>
    </row>
    <row r="13264" spans="1:5">
      <c r="A13264">
        <v>10921001</v>
      </c>
      <c r="B13264">
        <v>10942001</v>
      </c>
      <c r="C13264" s="293">
        <v>21900000</v>
      </c>
      <c r="D13264">
        <f t="shared" si="414"/>
        <v>10921001</v>
      </c>
      <c r="E13264">
        <f t="shared" si="415"/>
        <v>10942001</v>
      </c>
    </row>
    <row r="13265" spans="1:5">
      <c r="A13265">
        <v>10920002</v>
      </c>
      <c r="B13265">
        <v>10943001</v>
      </c>
      <c r="C13265" s="293">
        <v>17000000</v>
      </c>
      <c r="D13265">
        <f t="shared" si="414"/>
        <v>10920002</v>
      </c>
      <c r="E13265">
        <f t="shared" si="415"/>
        <v>10943001</v>
      </c>
    </row>
    <row r="13266" spans="1:5">
      <c r="A13266">
        <v>10920001</v>
      </c>
      <c r="B13266">
        <v>10945001</v>
      </c>
      <c r="C13266" s="293">
        <v>17500000</v>
      </c>
      <c r="D13266">
        <f t="shared" si="414"/>
        <v>10920001</v>
      </c>
      <c r="E13266">
        <f t="shared" si="415"/>
        <v>10945001</v>
      </c>
    </row>
    <row r="13267" spans="1:5">
      <c r="A13267">
        <v>10912001</v>
      </c>
      <c r="B13267">
        <v>10946001</v>
      </c>
      <c r="C13267" s="293">
        <v>20000000</v>
      </c>
      <c r="D13267">
        <f t="shared" si="414"/>
        <v>10912001</v>
      </c>
      <c r="E13267">
        <f t="shared" si="415"/>
        <v>10946001</v>
      </c>
    </row>
    <row r="13268" spans="1:5">
      <c r="A13268">
        <v>10906001</v>
      </c>
      <c r="B13268">
        <v>10988001</v>
      </c>
      <c r="C13268" s="293">
        <v>22500000</v>
      </c>
      <c r="D13268">
        <f t="shared" si="414"/>
        <v>10906001</v>
      </c>
      <c r="E13268">
        <f t="shared" si="415"/>
        <v>10988001</v>
      </c>
    </row>
    <row r="13269" spans="1:5">
      <c r="A13269">
        <v>10906002</v>
      </c>
      <c r="B13269">
        <v>10988002</v>
      </c>
      <c r="C13269" s="293">
        <v>23600000</v>
      </c>
      <c r="D13269">
        <f t="shared" si="414"/>
        <v>10906002</v>
      </c>
      <c r="E13269">
        <f t="shared" si="415"/>
        <v>10988002</v>
      </c>
    </row>
    <row r="13270" spans="1:5">
      <c r="A13270">
        <v>10906003</v>
      </c>
      <c r="B13270">
        <v>10988003</v>
      </c>
      <c r="C13270" s="293">
        <v>24500000</v>
      </c>
      <c r="D13270">
        <f t="shared" si="414"/>
        <v>10906003</v>
      </c>
      <c r="E13270">
        <f t="shared" si="415"/>
        <v>10988003</v>
      </c>
    </row>
    <row r="13271" spans="1:5">
      <c r="A13271">
        <v>10906004</v>
      </c>
      <c r="B13271">
        <v>10988004</v>
      </c>
      <c r="C13271" s="293">
        <v>25000000</v>
      </c>
      <c r="D13271">
        <f t="shared" si="414"/>
        <v>10906004</v>
      </c>
      <c r="E13271">
        <f t="shared" si="415"/>
        <v>10988004</v>
      </c>
    </row>
    <row r="13272" spans="1:5">
      <c r="A13272">
        <v>10906005</v>
      </c>
      <c r="B13272">
        <v>10988005</v>
      </c>
      <c r="C13272" s="293">
        <v>24300000</v>
      </c>
      <c r="D13272">
        <f t="shared" si="414"/>
        <v>10906005</v>
      </c>
      <c r="E13272">
        <f t="shared" si="415"/>
        <v>10988005</v>
      </c>
    </row>
    <row r="13273" spans="1:5">
      <c r="A13273">
        <v>10906007</v>
      </c>
      <c r="B13273">
        <v>10988006</v>
      </c>
      <c r="C13273" s="293">
        <v>20300000</v>
      </c>
      <c r="D13273">
        <f t="shared" si="414"/>
        <v>10906007</v>
      </c>
      <c r="E13273">
        <f t="shared" si="415"/>
        <v>10988006</v>
      </c>
    </row>
    <row r="13274" spans="1:5">
      <c r="A13274">
        <v>11001001</v>
      </c>
      <c r="B13274">
        <v>11032001</v>
      </c>
      <c r="C13274" s="293">
        <v>15000000</v>
      </c>
      <c r="D13274">
        <f t="shared" si="414"/>
        <v>11001001</v>
      </c>
      <c r="E13274">
        <f t="shared" si="415"/>
        <v>11032001</v>
      </c>
    </row>
    <row r="13275" spans="1:5">
      <c r="A13275">
        <v>11001002</v>
      </c>
      <c r="B13275">
        <v>11032002</v>
      </c>
      <c r="C13275" s="293">
        <v>15500000</v>
      </c>
      <c r="D13275">
        <f t="shared" si="414"/>
        <v>11001002</v>
      </c>
      <c r="E13275">
        <f t="shared" si="415"/>
        <v>11032002</v>
      </c>
    </row>
    <row r="13276" spans="1:5">
      <c r="A13276">
        <v>11006009</v>
      </c>
      <c r="B13276">
        <v>11035001</v>
      </c>
      <c r="C13276" s="293">
        <v>61600000</v>
      </c>
      <c r="D13276">
        <f t="shared" si="414"/>
        <v>11006009</v>
      </c>
      <c r="E13276">
        <f t="shared" si="415"/>
        <v>11035001</v>
      </c>
    </row>
    <row r="13277" spans="1:5">
      <c r="A13277">
        <v>11006010</v>
      </c>
      <c r="B13277">
        <v>11037001</v>
      </c>
      <c r="C13277" s="293">
        <v>58000000</v>
      </c>
      <c r="D13277">
        <f t="shared" si="414"/>
        <v>11006010</v>
      </c>
      <c r="E13277">
        <f t="shared" si="415"/>
        <v>11037001</v>
      </c>
    </row>
    <row r="13278" spans="1:5">
      <c r="A13278">
        <v>11007001</v>
      </c>
      <c r="B13278">
        <v>11041001</v>
      </c>
      <c r="C13278" s="293">
        <v>47000000</v>
      </c>
      <c r="D13278">
        <f t="shared" si="414"/>
        <v>11007001</v>
      </c>
      <c r="E13278">
        <f t="shared" si="415"/>
        <v>11041001</v>
      </c>
    </row>
    <row r="13279" spans="1:5">
      <c r="A13279">
        <v>11007002</v>
      </c>
      <c r="B13279">
        <v>11041002</v>
      </c>
      <c r="C13279" s="293">
        <v>46400000</v>
      </c>
      <c r="D13279">
        <f t="shared" si="414"/>
        <v>11007002</v>
      </c>
      <c r="E13279">
        <f t="shared" si="415"/>
        <v>11041002</v>
      </c>
    </row>
    <row r="13280" spans="1:5">
      <c r="A13280">
        <v>11007003</v>
      </c>
      <c r="B13280">
        <v>11041003</v>
      </c>
      <c r="C13280" s="293">
        <v>48400000</v>
      </c>
      <c r="D13280">
        <f t="shared" si="414"/>
        <v>11007003</v>
      </c>
      <c r="E13280">
        <f t="shared" si="415"/>
        <v>11041003</v>
      </c>
    </row>
    <row r="13281" spans="1:5">
      <c r="A13281">
        <v>11007004</v>
      </c>
      <c r="B13281">
        <v>11041004</v>
      </c>
      <c r="C13281" s="293">
        <v>60100000</v>
      </c>
      <c r="D13281">
        <f t="shared" si="414"/>
        <v>11007004</v>
      </c>
      <c r="E13281">
        <f t="shared" si="415"/>
        <v>11041004</v>
      </c>
    </row>
    <row r="13282" spans="1:5">
      <c r="A13282">
        <v>11007005</v>
      </c>
      <c r="B13282">
        <v>11041005</v>
      </c>
      <c r="C13282" s="293">
        <v>62800000</v>
      </c>
      <c r="D13282">
        <f t="shared" si="414"/>
        <v>11007005</v>
      </c>
      <c r="E13282">
        <f t="shared" si="415"/>
        <v>11041005</v>
      </c>
    </row>
    <row r="13283" spans="1:5">
      <c r="A13283">
        <v>11021001</v>
      </c>
      <c r="B13283">
        <v>11042001</v>
      </c>
      <c r="C13283" s="293">
        <v>50400000</v>
      </c>
      <c r="D13283">
        <f t="shared" si="414"/>
        <v>11021001</v>
      </c>
      <c r="E13283">
        <f t="shared" si="415"/>
        <v>11042001</v>
      </c>
    </row>
    <row r="13284" spans="1:5">
      <c r="A13284">
        <v>11021002</v>
      </c>
      <c r="B13284">
        <v>11042002</v>
      </c>
      <c r="C13284" s="293">
        <v>50400000</v>
      </c>
      <c r="D13284">
        <f t="shared" si="414"/>
        <v>11021002</v>
      </c>
      <c r="E13284">
        <f t="shared" si="415"/>
        <v>11042002</v>
      </c>
    </row>
    <row r="13285" spans="1:5">
      <c r="A13285">
        <v>11021003</v>
      </c>
      <c r="B13285">
        <v>11042003</v>
      </c>
      <c r="C13285" s="293">
        <v>42600000</v>
      </c>
      <c r="D13285">
        <f t="shared" si="414"/>
        <v>11021003</v>
      </c>
      <c r="E13285">
        <f t="shared" si="415"/>
        <v>11042003</v>
      </c>
    </row>
    <row r="13286" spans="1:5">
      <c r="A13286">
        <v>11021004</v>
      </c>
      <c r="B13286">
        <v>11042004</v>
      </c>
      <c r="C13286" s="293">
        <v>60800000</v>
      </c>
      <c r="D13286">
        <f t="shared" si="414"/>
        <v>11021004</v>
      </c>
      <c r="E13286">
        <f t="shared" si="415"/>
        <v>11042004</v>
      </c>
    </row>
    <row r="13287" spans="1:5">
      <c r="A13287">
        <v>11021005</v>
      </c>
      <c r="B13287">
        <v>11042005</v>
      </c>
      <c r="C13287" s="293">
        <v>58900000</v>
      </c>
      <c r="D13287">
        <f t="shared" si="414"/>
        <v>11021005</v>
      </c>
      <c r="E13287">
        <f t="shared" si="415"/>
        <v>11042005</v>
      </c>
    </row>
    <row r="13288" spans="1:5">
      <c r="A13288">
        <v>11020001</v>
      </c>
      <c r="B13288">
        <v>11043001</v>
      </c>
      <c r="C13288" s="293">
        <v>15100000</v>
      </c>
      <c r="D13288">
        <f t="shared" si="414"/>
        <v>11020001</v>
      </c>
      <c r="E13288">
        <f t="shared" si="415"/>
        <v>11043001</v>
      </c>
    </row>
    <row r="13289" spans="1:5">
      <c r="A13289">
        <v>11020002</v>
      </c>
      <c r="B13289">
        <v>11043002</v>
      </c>
      <c r="C13289" s="293">
        <v>55800000</v>
      </c>
      <c r="D13289">
        <f t="shared" si="414"/>
        <v>11020002</v>
      </c>
      <c r="E13289">
        <f t="shared" si="415"/>
        <v>11043002</v>
      </c>
    </row>
    <row r="13290" spans="1:5">
      <c r="A13290">
        <v>11020003</v>
      </c>
      <c r="B13290">
        <v>11043003</v>
      </c>
      <c r="C13290" s="293">
        <v>47400000</v>
      </c>
      <c r="D13290">
        <f t="shared" si="414"/>
        <v>11020003</v>
      </c>
      <c r="E13290">
        <f t="shared" si="415"/>
        <v>11043003</v>
      </c>
    </row>
    <row r="13291" spans="1:5">
      <c r="A13291">
        <v>11020004</v>
      </c>
      <c r="B13291">
        <v>11043004</v>
      </c>
      <c r="C13291" s="293">
        <v>53300000</v>
      </c>
      <c r="D13291">
        <f t="shared" si="414"/>
        <v>11020004</v>
      </c>
      <c r="E13291">
        <f t="shared" si="415"/>
        <v>11043004</v>
      </c>
    </row>
    <row r="13292" spans="1:5">
      <c r="A13292">
        <v>11020006</v>
      </c>
      <c r="B13292">
        <v>11043005</v>
      </c>
      <c r="C13292" s="293">
        <v>44600000</v>
      </c>
      <c r="D13292">
        <f t="shared" si="414"/>
        <v>11020006</v>
      </c>
      <c r="E13292">
        <f t="shared" si="415"/>
        <v>11043005</v>
      </c>
    </row>
    <row r="13293" spans="1:5">
      <c r="A13293">
        <v>11020007</v>
      </c>
      <c r="B13293">
        <v>11043006</v>
      </c>
      <c r="C13293" s="293">
        <v>53000000</v>
      </c>
      <c r="D13293">
        <f t="shared" si="414"/>
        <v>11020007</v>
      </c>
      <c r="E13293">
        <f t="shared" si="415"/>
        <v>11043006</v>
      </c>
    </row>
    <row r="13294" spans="1:5">
      <c r="A13294">
        <v>11020005</v>
      </c>
      <c r="B13294">
        <v>11045001</v>
      </c>
      <c r="C13294" s="293">
        <v>54500000</v>
      </c>
      <c r="D13294">
        <f t="shared" si="414"/>
        <v>11020005</v>
      </c>
      <c r="E13294">
        <f t="shared" si="415"/>
        <v>11045001</v>
      </c>
    </row>
    <row r="13295" spans="1:5">
      <c r="A13295">
        <v>11012001</v>
      </c>
      <c r="B13295">
        <v>11046001</v>
      </c>
      <c r="C13295" s="293">
        <v>22300000</v>
      </c>
      <c r="D13295">
        <f t="shared" si="414"/>
        <v>11012001</v>
      </c>
      <c r="E13295">
        <f t="shared" si="415"/>
        <v>11046001</v>
      </c>
    </row>
    <row r="13296" spans="1:5">
      <c r="A13296">
        <v>11012003</v>
      </c>
      <c r="B13296">
        <v>11046002</v>
      </c>
      <c r="C13296" s="293">
        <v>42500000</v>
      </c>
      <c r="D13296">
        <f t="shared" si="414"/>
        <v>11012003</v>
      </c>
      <c r="E13296">
        <f t="shared" si="415"/>
        <v>11046002</v>
      </c>
    </row>
    <row r="13297" spans="1:5">
      <c r="A13297">
        <v>11012004</v>
      </c>
      <c r="B13297">
        <v>11046003</v>
      </c>
      <c r="C13297" s="293">
        <v>35500000</v>
      </c>
      <c r="D13297">
        <f t="shared" si="414"/>
        <v>11012004</v>
      </c>
      <c r="E13297">
        <f t="shared" si="415"/>
        <v>11046003</v>
      </c>
    </row>
    <row r="13298" spans="1:5">
      <c r="A13298">
        <v>11020009</v>
      </c>
      <c r="B13298">
        <v>11046004</v>
      </c>
      <c r="C13298" s="293">
        <v>61000000</v>
      </c>
      <c r="D13298">
        <f t="shared" si="414"/>
        <v>11020009</v>
      </c>
      <c r="E13298">
        <f t="shared" si="415"/>
        <v>11046004</v>
      </c>
    </row>
    <row r="13299" spans="1:5">
      <c r="A13299">
        <v>11012002</v>
      </c>
      <c r="B13299">
        <v>11047001</v>
      </c>
      <c r="C13299" s="293">
        <v>39900000</v>
      </c>
      <c r="D13299">
        <f t="shared" si="414"/>
        <v>11012002</v>
      </c>
      <c r="E13299">
        <f t="shared" si="415"/>
        <v>11047001</v>
      </c>
    </row>
    <row r="13300" spans="1:5">
      <c r="A13300">
        <v>11020008</v>
      </c>
      <c r="B13300">
        <v>11047002</v>
      </c>
      <c r="C13300" s="293">
        <v>58700000</v>
      </c>
      <c r="D13300">
        <f t="shared" si="414"/>
        <v>11020008</v>
      </c>
      <c r="E13300">
        <f t="shared" si="415"/>
        <v>11047002</v>
      </c>
    </row>
    <row r="13301" spans="1:5">
      <c r="A13301">
        <v>11006001</v>
      </c>
      <c r="B13301">
        <v>11088001</v>
      </c>
      <c r="C13301" s="293">
        <v>48900000</v>
      </c>
      <c r="D13301">
        <f t="shared" si="414"/>
        <v>11006001</v>
      </c>
      <c r="E13301">
        <f t="shared" si="415"/>
        <v>11088001</v>
      </c>
    </row>
    <row r="13302" spans="1:5">
      <c r="A13302">
        <v>11006002</v>
      </c>
      <c r="B13302">
        <v>11088002</v>
      </c>
      <c r="C13302" s="293">
        <v>48900000</v>
      </c>
      <c r="D13302">
        <f t="shared" si="414"/>
        <v>11006002</v>
      </c>
      <c r="E13302">
        <f t="shared" si="415"/>
        <v>11088002</v>
      </c>
    </row>
    <row r="13303" spans="1:5">
      <c r="A13303">
        <v>11006003</v>
      </c>
      <c r="B13303">
        <v>11088003</v>
      </c>
      <c r="C13303" s="293">
        <v>45000000</v>
      </c>
      <c r="D13303">
        <f t="shared" si="414"/>
        <v>11006003</v>
      </c>
      <c r="E13303">
        <f t="shared" si="415"/>
        <v>11088003</v>
      </c>
    </row>
    <row r="13304" spans="1:5">
      <c r="A13304">
        <v>11006004</v>
      </c>
      <c r="B13304">
        <v>11088004</v>
      </c>
      <c r="C13304" s="293">
        <v>45000000</v>
      </c>
      <c r="D13304">
        <f t="shared" si="414"/>
        <v>11006004</v>
      </c>
      <c r="E13304">
        <f t="shared" si="415"/>
        <v>11088004</v>
      </c>
    </row>
    <row r="13305" spans="1:5">
      <c r="A13305">
        <v>11006006</v>
      </c>
      <c r="B13305">
        <v>11088005</v>
      </c>
      <c r="C13305" s="293">
        <v>45300000</v>
      </c>
      <c r="D13305">
        <f t="shared" si="414"/>
        <v>11006006</v>
      </c>
      <c r="E13305">
        <f t="shared" si="415"/>
        <v>11088005</v>
      </c>
    </row>
    <row r="13306" spans="1:5">
      <c r="A13306">
        <v>11006007</v>
      </c>
      <c r="B13306">
        <v>11088006</v>
      </c>
      <c r="C13306" s="293">
        <v>51400000</v>
      </c>
      <c r="D13306">
        <f t="shared" si="414"/>
        <v>11006007</v>
      </c>
      <c r="E13306">
        <f t="shared" si="415"/>
        <v>11088006</v>
      </c>
    </row>
    <row r="13307" spans="1:5">
      <c r="A13307">
        <v>11006008</v>
      </c>
      <c r="B13307">
        <v>11088007</v>
      </c>
      <c r="C13307" s="293">
        <v>60500000</v>
      </c>
      <c r="D13307">
        <f t="shared" si="414"/>
        <v>11006008</v>
      </c>
      <c r="E13307">
        <f t="shared" si="415"/>
        <v>11088007</v>
      </c>
    </row>
    <row r="13308" spans="1:5">
      <c r="A13308">
        <v>11101001</v>
      </c>
      <c r="B13308">
        <v>11132001</v>
      </c>
      <c r="C13308" s="293">
        <v>10300000</v>
      </c>
      <c r="D13308">
        <f t="shared" si="414"/>
        <v>11101001</v>
      </c>
      <c r="E13308">
        <f t="shared" si="415"/>
        <v>11132001</v>
      </c>
    </row>
    <row r="13309" spans="1:5">
      <c r="A13309">
        <v>11101002</v>
      </c>
      <c r="B13309">
        <v>11132002</v>
      </c>
      <c r="C13309" s="293">
        <v>11000000</v>
      </c>
      <c r="D13309">
        <f t="shared" si="414"/>
        <v>11101002</v>
      </c>
      <c r="E13309">
        <f t="shared" si="415"/>
        <v>11132002</v>
      </c>
    </row>
    <row r="13310" spans="1:5">
      <c r="A13310">
        <v>11101003</v>
      </c>
      <c r="B13310">
        <v>11132003</v>
      </c>
      <c r="C13310" s="293">
        <v>9800000</v>
      </c>
      <c r="D13310">
        <f t="shared" si="414"/>
        <v>11101003</v>
      </c>
      <c r="E13310">
        <f t="shared" si="415"/>
        <v>11132003</v>
      </c>
    </row>
    <row r="13311" spans="1:5">
      <c r="A13311">
        <v>11101004</v>
      </c>
      <c r="B13311">
        <v>11132004</v>
      </c>
      <c r="C13311" s="293">
        <v>10400000</v>
      </c>
      <c r="D13311">
        <f t="shared" si="414"/>
        <v>11101004</v>
      </c>
      <c r="E13311">
        <f t="shared" si="415"/>
        <v>11132004</v>
      </c>
    </row>
    <row r="13312" spans="1:5">
      <c r="A13312">
        <v>11101005</v>
      </c>
      <c r="B13312">
        <v>11132005</v>
      </c>
      <c r="C13312" s="293">
        <v>11700000</v>
      </c>
      <c r="D13312">
        <f t="shared" si="414"/>
        <v>11101005</v>
      </c>
      <c r="E13312">
        <f t="shared" si="415"/>
        <v>11132005</v>
      </c>
    </row>
    <row r="13313" spans="1:5">
      <c r="A13313">
        <v>11101006</v>
      </c>
      <c r="B13313">
        <v>11132006</v>
      </c>
      <c r="C13313" s="293">
        <v>9200000</v>
      </c>
      <c r="D13313">
        <f t="shared" si="414"/>
        <v>11101006</v>
      </c>
      <c r="E13313">
        <f t="shared" si="415"/>
        <v>11132006</v>
      </c>
    </row>
    <row r="13314" spans="1:5">
      <c r="A13314">
        <v>11101007</v>
      </c>
      <c r="B13314">
        <v>11132007</v>
      </c>
      <c r="C13314" s="293">
        <v>12700000</v>
      </c>
      <c r="D13314">
        <f t="shared" si="414"/>
        <v>11101007</v>
      </c>
      <c r="E13314">
        <f t="shared" si="415"/>
        <v>11132007</v>
      </c>
    </row>
    <row r="13315" spans="1:5">
      <c r="A13315">
        <v>11101008</v>
      </c>
      <c r="B13315">
        <v>11132008</v>
      </c>
      <c r="C13315" s="293">
        <v>37900000</v>
      </c>
      <c r="D13315">
        <f t="shared" ref="D13315:D13378" si="416">+A13315*1</f>
        <v>11101008</v>
      </c>
      <c r="E13315">
        <f t="shared" ref="E13315:E13378" si="417">+B13315*1</f>
        <v>11132008</v>
      </c>
    </row>
    <row r="13316" spans="1:5">
      <c r="A13316">
        <v>11101009</v>
      </c>
      <c r="B13316">
        <v>11132009</v>
      </c>
      <c r="C13316" s="293">
        <v>35600000</v>
      </c>
      <c r="D13316">
        <f t="shared" si="416"/>
        <v>11101009</v>
      </c>
      <c r="E13316">
        <f t="shared" si="417"/>
        <v>11132009</v>
      </c>
    </row>
    <row r="13317" spans="1:5">
      <c r="A13317">
        <v>11101012</v>
      </c>
      <c r="B13317">
        <v>11132010</v>
      </c>
      <c r="C13317" s="293">
        <v>122300000</v>
      </c>
      <c r="D13317">
        <f t="shared" si="416"/>
        <v>11101012</v>
      </c>
      <c r="E13317">
        <f t="shared" si="417"/>
        <v>11132010</v>
      </c>
    </row>
    <row r="13318" spans="1:5">
      <c r="A13318">
        <v>11101013</v>
      </c>
      <c r="B13318">
        <v>11132011</v>
      </c>
      <c r="C13318" s="293">
        <v>36900000</v>
      </c>
      <c r="D13318">
        <f t="shared" si="416"/>
        <v>11101013</v>
      </c>
      <c r="E13318">
        <f t="shared" si="417"/>
        <v>11132011</v>
      </c>
    </row>
    <row r="13319" spans="1:5">
      <c r="A13319">
        <v>11101018</v>
      </c>
      <c r="B13319">
        <v>11132012</v>
      </c>
      <c r="C13319" s="293">
        <v>74900000</v>
      </c>
      <c r="D13319">
        <f t="shared" si="416"/>
        <v>11101018</v>
      </c>
      <c r="E13319">
        <f t="shared" si="417"/>
        <v>11132012</v>
      </c>
    </row>
    <row r="13320" spans="1:5">
      <c r="A13320">
        <v>11101019</v>
      </c>
      <c r="B13320">
        <v>11132013</v>
      </c>
      <c r="C13320" s="293">
        <v>86900000</v>
      </c>
      <c r="D13320">
        <f t="shared" si="416"/>
        <v>11101019</v>
      </c>
      <c r="E13320">
        <f t="shared" si="417"/>
        <v>11132013</v>
      </c>
    </row>
    <row r="13321" spans="1:5">
      <c r="A13321">
        <v>11101020</v>
      </c>
      <c r="B13321">
        <v>11132014</v>
      </c>
      <c r="C13321" s="293">
        <v>103900000</v>
      </c>
      <c r="D13321">
        <f t="shared" si="416"/>
        <v>11101020</v>
      </c>
      <c r="E13321">
        <f t="shared" si="417"/>
        <v>11132014</v>
      </c>
    </row>
    <row r="13322" spans="1:5">
      <c r="A13322">
        <v>11101021</v>
      </c>
      <c r="B13322">
        <v>11132015</v>
      </c>
      <c r="C13322" s="293">
        <v>101900000</v>
      </c>
      <c r="D13322">
        <f t="shared" si="416"/>
        <v>11101021</v>
      </c>
      <c r="E13322">
        <f t="shared" si="417"/>
        <v>11132015</v>
      </c>
    </row>
    <row r="13323" spans="1:5">
      <c r="A13323">
        <v>11101022</v>
      </c>
      <c r="B13323">
        <v>11132016</v>
      </c>
      <c r="C13323" s="293">
        <v>118900000</v>
      </c>
      <c r="D13323">
        <f t="shared" si="416"/>
        <v>11101022</v>
      </c>
      <c r="E13323">
        <f t="shared" si="417"/>
        <v>11132016</v>
      </c>
    </row>
    <row r="13324" spans="1:5">
      <c r="A13324">
        <v>11101023</v>
      </c>
      <c r="B13324">
        <v>11132017</v>
      </c>
      <c r="C13324" s="293">
        <v>120900000</v>
      </c>
      <c r="D13324">
        <f t="shared" si="416"/>
        <v>11101023</v>
      </c>
      <c r="E13324">
        <f t="shared" si="417"/>
        <v>11132017</v>
      </c>
    </row>
    <row r="13325" spans="1:5">
      <c r="A13325">
        <v>11101028</v>
      </c>
      <c r="B13325">
        <v>11132018</v>
      </c>
      <c r="C13325" s="293">
        <v>123200000</v>
      </c>
      <c r="D13325">
        <f t="shared" si="416"/>
        <v>11101028</v>
      </c>
      <c r="E13325">
        <f t="shared" si="417"/>
        <v>11132018</v>
      </c>
    </row>
    <row r="13326" spans="1:5">
      <c r="A13326">
        <v>11101029</v>
      </c>
      <c r="B13326">
        <v>11132019</v>
      </c>
      <c r="C13326" s="293">
        <v>115000000</v>
      </c>
      <c r="D13326">
        <f t="shared" si="416"/>
        <v>11101029</v>
      </c>
      <c r="E13326">
        <f t="shared" si="417"/>
        <v>11132019</v>
      </c>
    </row>
    <row r="13327" spans="1:5">
      <c r="A13327">
        <v>11101032</v>
      </c>
      <c r="B13327">
        <v>11132020</v>
      </c>
      <c r="C13327" s="293">
        <v>85000000</v>
      </c>
      <c r="D13327">
        <f t="shared" si="416"/>
        <v>11101032</v>
      </c>
      <c r="E13327">
        <f t="shared" si="417"/>
        <v>11132020</v>
      </c>
    </row>
    <row r="13328" spans="1:5">
      <c r="A13328">
        <v>11101033</v>
      </c>
      <c r="B13328">
        <v>11132021</v>
      </c>
      <c r="C13328" s="293">
        <v>93000000</v>
      </c>
      <c r="D13328">
        <f t="shared" si="416"/>
        <v>11101033</v>
      </c>
      <c r="E13328">
        <f t="shared" si="417"/>
        <v>11132021</v>
      </c>
    </row>
    <row r="13329" spans="1:5">
      <c r="A13329">
        <v>11101010</v>
      </c>
      <c r="B13329">
        <v>11133001</v>
      </c>
      <c r="C13329" s="293">
        <v>54300000</v>
      </c>
      <c r="D13329">
        <f t="shared" si="416"/>
        <v>11101010</v>
      </c>
      <c r="E13329">
        <f t="shared" si="417"/>
        <v>11133001</v>
      </c>
    </row>
    <row r="13330" spans="1:5">
      <c r="A13330">
        <v>11101011</v>
      </c>
      <c r="B13330">
        <v>11133002</v>
      </c>
      <c r="C13330" s="293">
        <v>50200000</v>
      </c>
      <c r="D13330">
        <f t="shared" si="416"/>
        <v>11101011</v>
      </c>
      <c r="E13330">
        <f t="shared" si="417"/>
        <v>11133002</v>
      </c>
    </row>
    <row r="13331" spans="1:5">
      <c r="A13331">
        <v>11101014</v>
      </c>
      <c r="B13331">
        <v>11133003</v>
      </c>
      <c r="C13331" s="293">
        <v>34400000</v>
      </c>
      <c r="D13331">
        <f t="shared" si="416"/>
        <v>11101014</v>
      </c>
      <c r="E13331">
        <f t="shared" si="417"/>
        <v>11133003</v>
      </c>
    </row>
    <row r="13332" spans="1:5">
      <c r="A13332">
        <v>11101015</v>
      </c>
      <c r="B13332">
        <v>11133004</v>
      </c>
      <c r="C13332" s="293">
        <v>50500000</v>
      </c>
      <c r="D13332">
        <f t="shared" si="416"/>
        <v>11101015</v>
      </c>
      <c r="E13332">
        <f t="shared" si="417"/>
        <v>11133004</v>
      </c>
    </row>
    <row r="13333" spans="1:5">
      <c r="A13333">
        <v>11101016</v>
      </c>
      <c r="B13333">
        <v>11133005</v>
      </c>
      <c r="C13333" s="293">
        <v>124200000</v>
      </c>
      <c r="D13333">
        <f t="shared" si="416"/>
        <v>11101016</v>
      </c>
      <c r="E13333">
        <f t="shared" si="417"/>
        <v>11133005</v>
      </c>
    </row>
    <row r="13334" spans="1:5">
      <c r="A13334">
        <v>11101017</v>
      </c>
      <c r="B13334">
        <v>11133006</v>
      </c>
      <c r="C13334" s="293">
        <v>164000000</v>
      </c>
      <c r="D13334">
        <f t="shared" si="416"/>
        <v>11101017</v>
      </c>
      <c r="E13334">
        <f t="shared" si="417"/>
        <v>11133006</v>
      </c>
    </row>
    <row r="13335" spans="1:5">
      <c r="A13335">
        <v>11101024</v>
      </c>
      <c r="B13335">
        <v>11133007</v>
      </c>
      <c r="C13335" s="293">
        <v>300000000</v>
      </c>
      <c r="D13335">
        <f t="shared" si="416"/>
        <v>11101024</v>
      </c>
      <c r="E13335">
        <f t="shared" si="417"/>
        <v>11133007</v>
      </c>
    </row>
    <row r="13336" spans="1:5">
      <c r="A13336">
        <v>11101025</v>
      </c>
      <c r="B13336">
        <v>11133008</v>
      </c>
      <c r="C13336" s="293">
        <v>103900000</v>
      </c>
      <c r="D13336">
        <f t="shared" si="416"/>
        <v>11101025</v>
      </c>
      <c r="E13336">
        <f t="shared" si="417"/>
        <v>11133008</v>
      </c>
    </row>
    <row r="13337" spans="1:5">
      <c r="A13337">
        <v>11101026</v>
      </c>
      <c r="B13337">
        <v>11133009</v>
      </c>
      <c r="C13337" s="293">
        <v>123900000</v>
      </c>
      <c r="D13337">
        <f t="shared" si="416"/>
        <v>11101026</v>
      </c>
      <c r="E13337">
        <f t="shared" si="417"/>
        <v>11133009</v>
      </c>
    </row>
    <row r="13338" spans="1:5">
      <c r="A13338">
        <v>11101027</v>
      </c>
      <c r="B13338">
        <v>11133010</v>
      </c>
      <c r="C13338" s="293">
        <v>130000000</v>
      </c>
      <c r="D13338">
        <f t="shared" si="416"/>
        <v>11101027</v>
      </c>
      <c r="E13338">
        <f t="shared" si="417"/>
        <v>11133010</v>
      </c>
    </row>
    <row r="13339" spans="1:5">
      <c r="A13339">
        <v>11101030</v>
      </c>
      <c r="B13339">
        <v>11133011</v>
      </c>
      <c r="C13339" s="293">
        <v>95000000</v>
      </c>
      <c r="D13339">
        <f t="shared" si="416"/>
        <v>11101030</v>
      </c>
      <c r="E13339">
        <f t="shared" si="417"/>
        <v>11133011</v>
      </c>
    </row>
    <row r="13340" spans="1:5">
      <c r="A13340">
        <v>11101031</v>
      </c>
      <c r="B13340">
        <v>11133012</v>
      </c>
      <c r="C13340" s="293">
        <v>230000000</v>
      </c>
      <c r="D13340">
        <f t="shared" si="416"/>
        <v>11101031</v>
      </c>
      <c r="E13340">
        <f t="shared" si="417"/>
        <v>11133012</v>
      </c>
    </row>
    <row r="13341" spans="1:5">
      <c r="A13341">
        <v>11101034</v>
      </c>
      <c r="B13341">
        <v>11133013</v>
      </c>
      <c r="C13341" s="293">
        <v>111300000</v>
      </c>
      <c r="D13341">
        <f t="shared" si="416"/>
        <v>11101034</v>
      </c>
      <c r="E13341">
        <f t="shared" si="417"/>
        <v>11133013</v>
      </c>
    </row>
    <row r="13342" spans="1:5">
      <c r="A13342">
        <v>11106016</v>
      </c>
      <c r="B13342">
        <v>11134001</v>
      </c>
      <c r="C13342" s="293">
        <v>83600000</v>
      </c>
      <c r="D13342">
        <f t="shared" si="416"/>
        <v>11106016</v>
      </c>
      <c r="E13342">
        <f t="shared" si="417"/>
        <v>11134001</v>
      </c>
    </row>
    <row r="13343" spans="1:5">
      <c r="A13343">
        <v>11106017</v>
      </c>
      <c r="B13343">
        <v>11134002</v>
      </c>
      <c r="C13343" s="293">
        <v>140000000</v>
      </c>
      <c r="D13343">
        <f t="shared" si="416"/>
        <v>11106017</v>
      </c>
      <c r="E13343">
        <f t="shared" si="417"/>
        <v>11134002</v>
      </c>
    </row>
    <row r="13344" spans="1:5">
      <c r="A13344">
        <v>11106018</v>
      </c>
      <c r="B13344">
        <v>11134003</v>
      </c>
      <c r="C13344" s="293">
        <v>165000000</v>
      </c>
      <c r="D13344">
        <f t="shared" si="416"/>
        <v>11106018</v>
      </c>
      <c r="E13344">
        <f t="shared" si="417"/>
        <v>11134003</v>
      </c>
    </row>
    <row r="13345" spans="1:5">
      <c r="A13345">
        <v>11106001</v>
      </c>
      <c r="B13345">
        <v>11135001</v>
      </c>
      <c r="C13345" s="293">
        <v>64400000</v>
      </c>
      <c r="D13345">
        <f t="shared" si="416"/>
        <v>11106001</v>
      </c>
      <c r="E13345">
        <f t="shared" si="417"/>
        <v>11135001</v>
      </c>
    </row>
    <row r="13346" spans="1:5">
      <c r="A13346">
        <v>11106002</v>
      </c>
      <c r="B13346">
        <v>11135002</v>
      </c>
      <c r="C13346" s="293">
        <v>60600000</v>
      </c>
      <c r="D13346">
        <f t="shared" si="416"/>
        <v>11106002</v>
      </c>
      <c r="E13346">
        <f t="shared" si="417"/>
        <v>11135002</v>
      </c>
    </row>
    <row r="13347" spans="1:5">
      <c r="A13347">
        <v>11106003</v>
      </c>
      <c r="B13347">
        <v>11135003</v>
      </c>
      <c r="C13347" s="293">
        <v>67900000</v>
      </c>
      <c r="D13347">
        <f t="shared" si="416"/>
        <v>11106003</v>
      </c>
      <c r="E13347">
        <f t="shared" si="417"/>
        <v>11135003</v>
      </c>
    </row>
    <row r="13348" spans="1:5">
      <c r="A13348">
        <v>11106004</v>
      </c>
      <c r="B13348">
        <v>11135004</v>
      </c>
      <c r="C13348" s="293">
        <v>100500000</v>
      </c>
      <c r="D13348">
        <f t="shared" si="416"/>
        <v>11106004</v>
      </c>
      <c r="E13348">
        <f t="shared" si="417"/>
        <v>11135004</v>
      </c>
    </row>
    <row r="13349" spans="1:5">
      <c r="A13349">
        <v>11106005</v>
      </c>
      <c r="B13349">
        <v>11135005</v>
      </c>
      <c r="C13349" s="293">
        <v>117900000</v>
      </c>
      <c r="D13349">
        <f t="shared" si="416"/>
        <v>11106005</v>
      </c>
      <c r="E13349">
        <f t="shared" si="417"/>
        <v>11135005</v>
      </c>
    </row>
    <row r="13350" spans="1:5">
      <c r="A13350">
        <v>11106006</v>
      </c>
      <c r="B13350">
        <v>11135006</v>
      </c>
      <c r="C13350" s="293">
        <v>133000000</v>
      </c>
      <c r="D13350">
        <f t="shared" si="416"/>
        <v>11106006</v>
      </c>
      <c r="E13350">
        <f t="shared" si="417"/>
        <v>11135006</v>
      </c>
    </row>
    <row r="13351" spans="1:5">
      <c r="A13351">
        <v>11106011</v>
      </c>
      <c r="B13351">
        <v>11135007</v>
      </c>
      <c r="C13351" s="293">
        <v>189900000</v>
      </c>
      <c r="D13351">
        <f t="shared" si="416"/>
        <v>11106011</v>
      </c>
      <c r="E13351">
        <f t="shared" si="417"/>
        <v>11135007</v>
      </c>
    </row>
    <row r="13352" spans="1:5">
      <c r="A13352">
        <v>11106012</v>
      </c>
      <c r="B13352">
        <v>11135008</v>
      </c>
      <c r="C13352" s="293">
        <v>172900000</v>
      </c>
      <c r="D13352">
        <f t="shared" si="416"/>
        <v>11106012</v>
      </c>
      <c r="E13352">
        <f t="shared" si="417"/>
        <v>11135008</v>
      </c>
    </row>
    <row r="13353" spans="1:5">
      <c r="A13353">
        <v>11106013</v>
      </c>
      <c r="B13353">
        <v>11135009</v>
      </c>
      <c r="C13353" s="293">
        <v>210000000</v>
      </c>
      <c r="D13353">
        <f t="shared" si="416"/>
        <v>11106013</v>
      </c>
      <c r="E13353">
        <f t="shared" si="417"/>
        <v>11135009</v>
      </c>
    </row>
    <row r="13354" spans="1:5">
      <c r="A13354">
        <v>11106014</v>
      </c>
      <c r="B13354">
        <v>11135010</v>
      </c>
      <c r="C13354" s="293">
        <v>147900000</v>
      </c>
      <c r="D13354">
        <f t="shared" si="416"/>
        <v>11106014</v>
      </c>
      <c r="E13354">
        <f t="shared" si="417"/>
        <v>11135010</v>
      </c>
    </row>
    <row r="13355" spans="1:5">
      <c r="A13355">
        <v>11106015</v>
      </c>
      <c r="B13355">
        <v>11135011</v>
      </c>
      <c r="C13355" s="293">
        <v>224900000</v>
      </c>
      <c r="D13355">
        <f t="shared" si="416"/>
        <v>11106015</v>
      </c>
      <c r="E13355">
        <f t="shared" si="417"/>
        <v>11135011</v>
      </c>
    </row>
    <row r="13356" spans="1:5">
      <c r="A13356">
        <v>11106019</v>
      </c>
      <c r="B13356">
        <v>11135012</v>
      </c>
      <c r="C13356" s="293">
        <v>120000000</v>
      </c>
      <c r="D13356">
        <f t="shared" si="416"/>
        <v>11106019</v>
      </c>
      <c r="E13356">
        <f t="shared" si="417"/>
        <v>11135012</v>
      </c>
    </row>
    <row r="13357" spans="1:5">
      <c r="A13357">
        <v>11106020</v>
      </c>
      <c r="B13357">
        <v>11135013</v>
      </c>
      <c r="C13357" s="293">
        <v>210000000</v>
      </c>
      <c r="D13357">
        <f t="shared" si="416"/>
        <v>11106020</v>
      </c>
      <c r="E13357">
        <f t="shared" si="417"/>
        <v>11135013</v>
      </c>
    </row>
    <row r="13358" spans="1:5">
      <c r="A13358">
        <v>11106022</v>
      </c>
      <c r="B13358">
        <v>11135014</v>
      </c>
      <c r="C13358" s="293">
        <v>160000000</v>
      </c>
      <c r="D13358">
        <f t="shared" si="416"/>
        <v>11106022</v>
      </c>
      <c r="E13358">
        <f t="shared" si="417"/>
        <v>11135014</v>
      </c>
    </row>
    <row r="13359" spans="1:5">
      <c r="A13359">
        <v>11106007</v>
      </c>
      <c r="B13359">
        <v>11136001</v>
      </c>
      <c r="C13359" s="293">
        <v>315000000</v>
      </c>
      <c r="D13359">
        <f t="shared" si="416"/>
        <v>11106007</v>
      </c>
      <c r="E13359">
        <f t="shared" si="417"/>
        <v>11136001</v>
      </c>
    </row>
    <row r="13360" spans="1:5">
      <c r="A13360">
        <v>11106008</v>
      </c>
      <c r="B13360">
        <v>11136002</v>
      </c>
      <c r="C13360" s="293">
        <v>279900000</v>
      </c>
      <c r="D13360">
        <f t="shared" si="416"/>
        <v>11106008</v>
      </c>
      <c r="E13360">
        <f t="shared" si="417"/>
        <v>11136002</v>
      </c>
    </row>
    <row r="13361" spans="1:5">
      <c r="A13361">
        <v>11106009</v>
      </c>
      <c r="B13361">
        <v>11136003</v>
      </c>
      <c r="C13361" s="293">
        <v>260500000</v>
      </c>
      <c r="D13361">
        <f t="shared" si="416"/>
        <v>11106009</v>
      </c>
      <c r="E13361">
        <f t="shared" si="417"/>
        <v>11136003</v>
      </c>
    </row>
    <row r="13362" spans="1:5">
      <c r="A13362">
        <v>11106021</v>
      </c>
      <c r="B13362">
        <v>11136004</v>
      </c>
      <c r="C13362" s="293">
        <v>225000000</v>
      </c>
      <c r="D13362">
        <f t="shared" si="416"/>
        <v>11106021</v>
      </c>
      <c r="E13362">
        <f t="shared" si="417"/>
        <v>11136004</v>
      </c>
    </row>
    <row r="13363" spans="1:5">
      <c r="A13363">
        <v>11107001</v>
      </c>
      <c r="B13363">
        <v>11141001</v>
      </c>
      <c r="C13363" s="293">
        <v>129900000</v>
      </c>
      <c r="D13363">
        <f t="shared" si="416"/>
        <v>11107001</v>
      </c>
      <c r="E13363">
        <f t="shared" si="417"/>
        <v>11141001</v>
      </c>
    </row>
    <row r="13364" spans="1:5">
      <c r="A13364">
        <v>11120002</v>
      </c>
      <c r="B13364">
        <v>11146001</v>
      </c>
      <c r="C13364" s="293">
        <v>247100000</v>
      </c>
      <c r="D13364">
        <f t="shared" si="416"/>
        <v>11120002</v>
      </c>
      <c r="E13364">
        <f t="shared" si="417"/>
        <v>11146001</v>
      </c>
    </row>
    <row r="13365" spans="1:5">
      <c r="A13365">
        <v>11120001</v>
      </c>
      <c r="B13365">
        <v>11147001</v>
      </c>
      <c r="C13365" s="293">
        <v>247100000</v>
      </c>
      <c r="D13365">
        <f t="shared" si="416"/>
        <v>11120001</v>
      </c>
      <c r="E13365">
        <f t="shared" si="417"/>
        <v>11147001</v>
      </c>
    </row>
    <row r="13366" spans="1:5">
      <c r="A13366">
        <v>11111001</v>
      </c>
      <c r="B13366">
        <v>11161001</v>
      </c>
      <c r="C13366" s="293">
        <v>831300000</v>
      </c>
      <c r="D13366">
        <f t="shared" si="416"/>
        <v>11111001</v>
      </c>
      <c r="E13366">
        <f t="shared" si="417"/>
        <v>11161001</v>
      </c>
    </row>
    <row r="13367" spans="1:5">
      <c r="A13367">
        <v>11111002</v>
      </c>
      <c r="B13367">
        <v>11161002</v>
      </c>
      <c r="C13367" s="293">
        <v>178300000</v>
      </c>
      <c r="D13367">
        <f t="shared" si="416"/>
        <v>11111002</v>
      </c>
      <c r="E13367">
        <f t="shared" si="417"/>
        <v>11161002</v>
      </c>
    </row>
    <row r="13368" spans="1:5">
      <c r="A13368">
        <v>11104001</v>
      </c>
      <c r="B13368">
        <v>11162001</v>
      </c>
      <c r="C13368" s="293">
        <v>396300000</v>
      </c>
      <c r="D13368">
        <f t="shared" si="416"/>
        <v>11104001</v>
      </c>
      <c r="E13368">
        <f t="shared" si="417"/>
        <v>11162001</v>
      </c>
    </row>
    <row r="13369" spans="1:5">
      <c r="A13369">
        <v>11112001</v>
      </c>
      <c r="B13369">
        <v>11163001</v>
      </c>
      <c r="C13369" s="293">
        <v>283600000</v>
      </c>
      <c r="D13369">
        <f t="shared" si="416"/>
        <v>11112001</v>
      </c>
      <c r="E13369">
        <f t="shared" si="417"/>
        <v>11163001</v>
      </c>
    </row>
    <row r="13370" spans="1:5">
      <c r="A13370">
        <v>11104002</v>
      </c>
      <c r="B13370">
        <v>11168001</v>
      </c>
      <c r="C13370" s="293">
        <v>1360900000</v>
      </c>
      <c r="D13370">
        <f t="shared" si="416"/>
        <v>11104002</v>
      </c>
      <c r="E13370">
        <f t="shared" si="417"/>
        <v>11168001</v>
      </c>
    </row>
    <row r="13371" spans="1:5">
      <c r="A13371">
        <v>11103001</v>
      </c>
      <c r="B13371">
        <v>11170001</v>
      </c>
      <c r="C13371" s="293">
        <v>843100000</v>
      </c>
      <c r="D13371">
        <f t="shared" si="416"/>
        <v>11103001</v>
      </c>
      <c r="E13371">
        <f t="shared" si="417"/>
        <v>11170001</v>
      </c>
    </row>
    <row r="13372" spans="1:5">
      <c r="A13372">
        <v>11103002</v>
      </c>
      <c r="B13372">
        <v>11170002</v>
      </c>
      <c r="C13372" s="293">
        <v>308700000</v>
      </c>
      <c r="D13372">
        <f t="shared" si="416"/>
        <v>11103002</v>
      </c>
      <c r="E13372">
        <f t="shared" si="417"/>
        <v>11170002</v>
      </c>
    </row>
    <row r="13373" spans="1:5">
      <c r="A13373">
        <v>11103004</v>
      </c>
      <c r="B13373">
        <v>11170003</v>
      </c>
      <c r="C13373" s="293">
        <v>1218800000</v>
      </c>
      <c r="D13373">
        <f t="shared" si="416"/>
        <v>11103004</v>
      </c>
      <c r="E13373">
        <f t="shared" si="417"/>
        <v>11170003</v>
      </c>
    </row>
    <row r="13374" spans="1:5">
      <c r="A13374">
        <v>11103003</v>
      </c>
      <c r="B13374">
        <v>11171001</v>
      </c>
      <c r="C13374" s="293">
        <v>961000000</v>
      </c>
      <c r="D13374">
        <f t="shared" si="416"/>
        <v>11103003</v>
      </c>
      <c r="E13374">
        <f t="shared" si="417"/>
        <v>11171001</v>
      </c>
    </row>
    <row r="13375" spans="1:5">
      <c r="A13375">
        <v>11106010</v>
      </c>
      <c r="B13375">
        <v>11188001</v>
      </c>
      <c r="C13375" s="293">
        <v>139900000</v>
      </c>
      <c r="D13375">
        <f t="shared" si="416"/>
        <v>11106010</v>
      </c>
      <c r="E13375">
        <f t="shared" si="417"/>
        <v>11188001</v>
      </c>
    </row>
    <row r="13376" spans="1:5">
      <c r="A13376">
        <v>11104003</v>
      </c>
      <c r="B13376">
        <v>11190001</v>
      </c>
      <c r="C13376" s="293">
        <v>532500000</v>
      </c>
      <c r="D13376">
        <f t="shared" si="416"/>
        <v>11104003</v>
      </c>
      <c r="E13376">
        <f t="shared" si="417"/>
        <v>11190001</v>
      </c>
    </row>
    <row r="13377" spans="1:5">
      <c r="A13377">
        <v>11217004</v>
      </c>
      <c r="B13377">
        <v>11255001</v>
      </c>
      <c r="C13377" s="293">
        <v>3200000</v>
      </c>
      <c r="D13377">
        <f t="shared" si="416"/>
        <v>11217004</v>
      </c>
      <c r="E13377">
        <f t="shared" si="417"/>
        <v>11255001</v>
      </c>
    </row>
    <row r="13378" spans="1:5">
      <c r="A13378">
        <v>11217005</v>
      </c>
      <c r="B13378">
        <v>11255002</v>
      </c>
      <c r="C13378" s="293">
        <v>4300000</v>
      </c>
      <c r="D13378">
        <f t="shared" si="416"/>
        <v>11217005</v>
      </c>
      <c r="E13378">
        <f t="shared" si="417"/>
        <v>11255002</v>
      </c>
    </row>
    <row r="13379" spans="1:5">
      <c r="A13379">
        <v>11217007</v>
      </c>
      <c r="B13379">
        <v>11255003</v>
      </c>
      <c r="C13379" s="293">
        <v>5700000</v>
      </c>
      <c r="D13379">
        <f t="shared" ref="D13379:D13442" si="418">+A13379*1</f>
        <v>11217007</v>
      </c>
      <c r="E13379">
        <f t="shared" ref="E13379:E13442" si="419">+B13379*1</f>
        <v>11255003</v>
      </c>
    </row>
    <row r="13380" spans="1:5">
      <c r="A13380">
        <v>11217001</v>
      </c>
      <c r="B13380">
        <v>11257001</v>
      </c>
      <c r="C13380" s="293">
        <v>4500000</v>
      </c>
      <c r="D13380">
        <f t="shared" si="418"/>
        <v>11217001</v>
      </c>
      <c r="E13380">
        <f t="shared" si="419"/>
        <v>11257001</v>
      </c>
    </row>
    <row r="13381" spans="1:5">
      <c r="A13381">
        <v>11217002</v>
      </c>
      <c r="B13381">
        <v>11257002</v>
      </c>
      <c r="C13381" s="293">
        <v>3900000</v>
      </c>
      <c r="D13381">
        <f t="shared" si="418"/>
        <v>11217002</v>
      </c>
      <c r="E13381">
        <f t="shared" si="419"/>
        <v>11257002</v>
      </c>
    </row>
    <row r="13382" spans="1:5">
      <c r="A13382">
        <v>11217006</v>
      </c>
      <c r="B13382">
        <v>11257003</v>
      </c>
      <c r="C13382" s="293">
        <v>6200000</v>
      </c>
      <c r="D13382">
        <f t="shared" si="418"/>
        <v>11217006</v>
      </c>
      <c r="E13382">
        <f t="shared" si="419"/>
        <v>11257003</v>
      </c>
    </row>
    <row r="13383" spans="1:5">
      <c r="A13383">
        <v>11301003</v>
      </c>
      <c r="B13383">
        <v>11332001</v>
      </c>
      <c r="C13383" s="293">
        <v>42900000</v>
      </c>
      <c r="D13383">
        <f t="shared" si="418"/>
        <v>11301003</v>
      </c>
      <c r="E13383">
        <f t="shared" si="419"/>
        <v>11332001</v>
      </c>
    </row>
    <row r="13384" spans="1:5">
      <c r="A13384">
        <v>11301006</v>
      </c>
      <c r="B13384">
        <v>11332002</v>
      </c>
      <c r="C13384" s="293">
        <v>44300000</v>
      </c>
      <c r="D13384">
        <f t="shared" si="418"/>
        <v>11301006</v>
      </c>
      <c r="E13384">
        <f t="shared" si="419"/>
        <v>11332002</v>
      </c>
    </row>
    <row r="13385" spans="1:5">
      <c r="A13385">
        <v>11301007</v>
      </c>
      <c r="B13385">
        <v>11332003</v>
      </c>
      <c r="C13385" s="293">
        <v>20500000</v>
      </c>
      <c r="D13385">
        <f t="shared" si="418"/>
        <v>11301007</v>
      </c>
      <c r="E13385">
        <f t="shared" si="419"/>
        <v>11332003</v>
      </c>
    </row>
    <row r="13386" spans="1:5">
      <c r="A13386">
        <v>11301009</v>
      </c>
      <c r="B13386">
        <v>11332004</v>
      </c>
      <c r="C13386" s="293">
        <v>38000000</v>
      </c>
      <c r="D13386">
        <f t="shared" si="418"/>
        <v>11301009</v>
      </c>
      <c r="E13386">
        <f t="shared" si="419"/>
        <v>11332004</v>
      </c>
    </row>
    <row r="13387" spans="1:5">
      <c r="A13387">
        <v>11301012</v>
      </c>
      <c r="B13387">
        <v>11332005</v>
      </c>
      <c r="C13387" s="293">
        <v>37100000</v>
      </c>
      <c r="D13387">
        <f t="shared" si="418"/>
        <v>11301012</v>
      </c>
      <c r="E13387">
        <f t="shared" si="419"/>
        <v>11332005</v>
      </c>
    </row>
    <row r="13388" spans="1:5">
      <c r="A13388">
        <v>11301013</v>
      </c>
      <c r="B13388">
        <v>11332006</v>
      </c>
      <c r="C13388" s="293">
        <v>44800000</v>
      </c>
      <c r="D13388">
        <f t="shared" si="418"/>
        <v>11301013</v>
      </c>
      <c r="E13388">
        <f t="shared" si="419"/>
        <v>11332006</v>
      </c>
    </row>
    <row r="13389" spans="1:5">
      <c r="A13389">
        <v>11301014</v>
      </c>
      <c r="B13389">
        <v>11332007</v>
      </c>
      <c r="C13389" s="293">
        <v>19500000</v>
      </c>
      <c r="D13389">
        <f t="shared" si="418"/>
        <v>11301014</v>
      </c>
      <c r="E13389">
        <f t="shared" si="419"/>
        <v>11332007</v>
      </c>
    </row>
    <row r="13390" spans="1:5">
      <c r="A13390">
        <v>11301015</v>
      </c>
      <c r="B13390">
        <v>11332008</v>
      </c>
      <c r="C13390" s="293">
        <v>40200000</v>
      </c>
      <c r="D13390">
        <f t="shared" si="418"/>
        <v>11301015</v>
      </c>
      <c r="E13390">
        <f t="shared" si="419"/>
        <v>11332008</v>
      </c>
    </row>
    <row r="13391" spans="1:5">
      <c r="A13391">
        <v>11301016</v>
      </c>
      <c r="B13391">
        <v>11332009</v>
      </c>
      <c r="C13391" s="293">
        <v>43500000</v>
      </c>
      <c r="D13391">
        <f t="shared" si="418"/>
        <v>11301016</v>
      </c>
      <c r="E13391">
        <f t="shared" si="419"/>
        <v>11332009</v>
      </c>
    </row>
    <row r="13392" spans="1:5">
      <c r="A13392">
        <v>11301017</v>
      </c>
      <c r="B13392">
        <v>11332010</v>
      </c>
      <c r="C13392" s="293">
        <v>72000000</v>
      </c>
      <c r="D13392">
        <f t="shared" si="418"/>
        <v>11301017</v>
      </c>
      <c r="E13392">
        <f t="shared" si="419"/>
        <v>11332010</v>
      </c>
    </row>
    <row r="13393" spans="1:5">
      <c r="A13393">
        <v>11301018</v>
      </c>
      <c r="B13393">
        <v>11332011</v>
      </c>
      <c r="C13393" s="293">
        <v>80000000</v>
      </c>
      <c r="D13393">
        <f t="shared" si="418"/>
        <v>11301018</v>
      </c>
      <c r="E13393">
        <f t="shared" si="419"/>
        <v>11332011</v>
      </c>
    </row>
    <row r="13394" spans="1:5">
      <c r="A13394">
        <v>11301019</v>
      </c>
      <c r="B13394">
        <v>11332012</v>
      </c>
      <c r="C13394" s="293">
        <v>40000000</v>
      </c>
      <c r="D13394">
        <f t="shared" si="418"/>
        <v>11301019</v>
      </c>
      <c r="E13394">
        <f t="shared" si="419"/>
        <v>11332012</v>
      </c>
    </row>
    <row r="13395" spans="1:5">
      <c r="A13395">
        <v>11301020</v>
      </c>
      <c r="B13395">
        <v>11332013</v>
      </c>
      <c r="C13395" s="293">
        <v>44200000</v>
      </c>
      <c r="D13395">
        <f t="shared" si="418"/>
        <v>11301020</v>
      </c>
      <c r="E13395">
        <f t="shared" si="419"/>
        <v>11332013</v>
      </c>
    </row>
    <row r="13396" spans="1:5">
      <c r="A13396">
        <v>11301022</v>
      </c>
      <c r="B13396">
        <v>11332014</v>
      </c>
      <c r="C13396" s="293">
        <v>55000000</v>
      </c>
      <c r="D13396">
        <f t="shared" si="418"/>
        <v>11301022</v>
      </c>
      <c r="E13396">
        <f t="shared" si="419"/>
        <v>11332014</v>
      </c>
    </row>
    <row r="13397" spans="1:5">
      <c r="A13397">
        <v>11301001</v>
      </c>
      <c r="B13397">
        <v>11333001</v>
      </c>
      <c r="C13397" s="293">
        <v>38000000</v>
      </c>
      <c r="D13397">
        <f t="shared" si="418"/>
        <v>11301001</v>
      </c>
      <c r="E13397">
        <f t="shared" si="419"/>
        <v>11333001</v>
      </c>
    </row>
    <row r="13398" spans="1:5">
      <c r="A13398">
        <v>11301002</v>
      </c>
      <c r="B13398">
        <v>11333002</v>
      </c>
      <c r="C13398" s="293">
        <v>36000000</v>
      </c>
      <c r="D13398">
        <f t="shared" si="418"/>
        <v>11301002</v>
      </c>
      <c r="E13398">
        <f t="shared" si="419"/>
        <v>11333002</v>
      </c>
    </row>
    <row r="13399" spans="1:5">
      <c r="A13399">
        <v>11301004</v>
      </c>
      <c r="B13399">
        <v>11333003</v>
      </c>
      <c r="C13399" s="293">
        <v>39900000</v>
      </c>
      <c r="D13399">
        <f t="shared" si="418"/>
        <v>11301004</v>
      </c>
      <c r="E13399">
        <f t="shared" si="419"/>
        <v>11333003</v>
      </c>
    </row>
    <row r="13400" spans="1:5">
      <c r="A13400">
        <v>11301005</v>
      </c>
      <c r="B13400">
        <v>11333004</v>
      </c>
      <c r="C13400" s="293">
        <v>42300000</v>
      </c>
      <c r="D13400">
        <f t="shared" si="418"/>
        <v>11301005</v>
      </c>
      <c r="E13400">
        <f t="shared" si="419"/>
        <v>11333004</v>
      </c>
    </row>
    <row r="13401" spans="1:5">
      <c r="A13401">
        <v>11301008</v>
      </c>
      <c r="B13401">
        <v>11333005</v>
      </c>
      <c r="C13401" s="293">
        <v>45000000</v>
      </c>
      <c r="D13401">
        <f t="shared" si="418"/>
        <v>11301008</v>
      </c>
      <c r="E13401">
        <f t="shared" si="419"/>
        <v>11333005</v>
      </c>
    </row>
    <row r="13402" spans="1:5">
      <c r="A13402">
        <v>11301010</v>
      </c>
      <c r="B13402">
        <v>11333006</v>
      </c>
      <c r="C13402" s="293">
        <v>28000000</v>
      </c>
      <c r="D13402">
        <f t="shared" si="418"/>
        <v>11301010</v>
      </c>
      <c r="E13402">
        <f t="shared" si="419"/>
        <v>11333006</v>
      </c>
    </row>
    <row r="13403" spans="1:5">
      <c r="A13403">
        <v>11301011</v>
      </c>
      <c r="B13403">
        <v>11333007</v>
      </c>
      <c r="C13403" s="293">
        <v>43400000</v>
      </c>
      <c r="D13403">
        <f t="shared" si="418"/>
        <v>11301011</v>
      </c>
      <c r="E13403">
        <f t="shared" si="419"/>
        <v>11333007</v>
      </c>
    </row>
    <row r="13404" spans="1:5">
      <c r="A13404">
        <v>11301021</v>
      </c>
      <c r="B13404">
        <v>11333008</v>
      </c>
      <c r="C13404" s="293">
        <v>100000000</v>
      </c>
      <c r="D13404">
        <f t="shared" si="418"/>
        <v>11301021</v>
      </c>
      <c r="E13404">
        <f t="shared" si="419"/>
        <v>11333008</v>
      </c>
    </row>
    <row r="13405" spans="1:5">
      <c r="A13405">
        <v>11301023</v>
      </c>
      <c r="B13405">
        <v>11333009</v>
      </c>
      <c r="C13405" s="293">
        <v>80000000</v>
      </c>
      <c r="D13405">
        <f t="shared" si="418"/>
        <v>11301023</v>
      </c>
      <c r="E13405">
        <f t="shared" si="419"/>
        <v>11333009</v>
      </c>
    </row>
    <row r="13406" spans="1:5">
      <c r="A13406">
        <v>11306030</v>
      </c>
      <c r="B13406">
        <v>11334001</v>
      </c>
      <c r="C13406" s="293">
        <v>110000000</v>
      </c>
      <c r="D13406">
        <f t="shared" si="418"/>
        <v>11306030</v>
      </c>
      <c r="E13406">
        <f t="shared" si="419"/>
        <v>11334001</v>
      </c>
    </row>
    <row r="13407" spans="1:5">
      <c r="A13407">
        <v>11306004</v>
      </c>
      <c r="B13407">
        <v>11335001</v>
      </c>
      <c r="C13407" s="293">
        <v>43900000</v>
      </c>
      <c r="D13407">
        <f t="shared" si="418"/>
        <v>11306004</v>
      </c>
      <c r="E13407">
        <f t="shared" si="419"/>
        <v>11335001</v>
      </c>
    </row>
    <row r="13408" spans="1:5">
      <c r="A13408">
        <v>11306014</v>
      </c>
      <c r="B13408">
        <v>11335002</v>
      </c>
      <c r="C13408" s="293">
        <v>103200000</v>
      </c>
      <c r="D13408">
        <f t="shared" si="418"/>
        <v>11306014</v>
      </c>
      <c r="E13408">
        <f t="shared" si="419"/>
        <v>11335002</v>
      </c>
    </row>
    <row r="13409" spans="1:5">
      <c r="A13409">
        <v>11306015</v>
      </c>
      <c r="B13409">
        <v>11335003</v>
      </c>
      <c r="C13409" s="293">
        <v>68800000</v>
      </c>
      <c r="D13409">
        <f t="shared" si="418"/>
        <v>11306015</v>
      </c>
      <c r="E13409">
        <f t="shared" si="419"/>
        <v>11335003</v>
      </c>
    </row>
    <row r="13410" spans="1:5">
      <c r="A13410">
        <v>11306017</v>
      </c>
      <c r="B13410">
        <v>11335004</v>
      </c>
      <c r="C13410" s="293">
        <v>88000000</v>
      </c>
      <c r="D13410">
        <f t="shared" si="418"/>
        <v>11306017</v>
      </c>
      <c r="E13410">
        <f t="shared" si="419"/>
        <v>11335004</v>
      </c>
    </row>
    <row r="13411" spans="1:5">
      <c r="A13411">
        <v>11306018</v>
      </c>
      <c r="B13411">
        <v>11335005</v>
      </c>
      <c r="C13411" s="293">
        <v>88400000</v>
      </c>
      <c r="D13411">
        <f t="shared" si="418"/>
        <v>11306018</v>
      </c>
      <c r="E13411">
        <f t="shared" si="419"/>
        <v>11335005</v>
      </c>
    </row>
    <row r="13412" spans="1:5">
      <c r="A13412">
        <v>11306019</v>
      </c>
      <c r="B13412">
        <v>11335006</v>
      </c>
      <c r="C13412" s="293">
        <v>105700000</v>
      </c>
      <c r="D13412">
        <f t="shared" si="418"/>
        <v>11306019</v>
      </c>
      <c r="E13412">
        <f t="shared" si="419"/>
        <v>11335006</v>
      </c>
    </row>
    <row r="13413" spans="1:5">
      <c r="A13413">
        <v>11306020</v>
      </c>
      <c r="B13413">
        <v>11335007</v>
      </c>
      <c r="C13413" s="293">
        <v>73400000</v>
      </c>
      <c r="D13413">
        <f t="shared" si="418"/>
        <v>11306020</v>
      </c>
      <c r="E13413">
        <f t="shared" si="419"/>
        <v>11335007</v>
      </c>
    </row>
    <row r="13414" spans="1:5">
      <c r="A13414">
        <v>11306021</v>
      </c>
      <c r="B13414">
        <v>11335008</v>
      </c>
      <c r="C13414" s="293">
        <v>57000000</v>
      </c>
      <c r="D13414">
        <f t="shared" si="418"/>
        <v>11306021</v>
      </c>
      <c r="E13414">
        <f t="shared" si="419"/>
        <v>11335008</v>
      </c>
    </row>
    <row r="13415" spans="1:5">
      <c r="A13415">
        <v>11306022</v>
      </c>
      <c r="B13415">
        <v>11335009</v>
      </c>
      <c r="C13415" s="293">
        <v>61300000</v>
      </c>
      <c r="D13415">
        <f t="shared" si="418"/>
        <v>11306022</v>
      </c>
      <c r="E13415">
        <f t="shared" si="419"/>
        <v>11335009</v>
      </c>
    </row>
    <row r="13416" spans="1:5">
      <c r="A13416">
        <v>11306023</v>
      </c>
      <c r="B13416">
        <v>11335010</v>
      </c>
      <c r="C13416" s="293">
        <v>119400000</v>
      </c>
      <c r="D13416">
        <f t="shared" si="418"/>
        <v>11306023</v>
      </c>
      <c r="E13416">
        <f t="shared" si="419"/>
        <v>11335010</v>
      </c>
    </row>
    <row r="13417" spans="1:5">
      <c r="A13417">
        <v>11306024</v>
      </c>
      <c r="B13417">
        <v>11335011</v>
      </c>
      <c r="C13417" s="293">
        <v>124200000</v>
      </c>
      <c r="D13417">
        <f t="shared" si="418"/>
        <v>11306024</v>
      </c>
      <c r="E13417">
        <f t="shared" si="419"/>
        <v>11335011</v>
      </c>
    </row>
    <row r="13418" spans="1:5">
      <c r="A13418">
        <v>11306025</v>
      </c>
      <c r="B13418">
        <v>11335012</v>
      </c>
      <c r="C13418" s="293">
        <v>124900000</v>
      </c>
      <c r="D13418">
        <f t="shared" si="418"/>
        <v>11306025</v>
      </c>
      <c r="E13418">
        <f t="shared" si="419"/>
        <v>11335012</v>
      </c>
    </row>
    <row r="13419" spans="1:5">
      <c r="A13419">
        <v>11306026</v>
      </c>
      <c r="B13419">
        <v>11335013</v>
      </c>
      <c r="C13419" s="293">
        <v>106000000</v>
      </c>
      <c r="D13419">
        <f t="shared" si="418"/>
        <v>11306026</v>
      </c>
      <c r="E13419">
        <f t="shared" si="419"/>
        <v>11335013</v>
      </c>
    </row>
    <row r="13420" spans="1:5">
      <c r="A13420">
        <v>11306027</v>
      </c>
      <c r="B13420">
        <v>11335014</v>
      </c>
      <c r="C13420" s="293">
        <v>67000000</v>
      </c>
      <c r="D13420">
        <f t="shared" si="418"/>
        <v>11306027</v>
      </c>
      <c r="E13420">
        <f t="shared" si="419"/>
        <v>11335014</v>
      </c>
    </row>
    <row r="13421" spans="1:5">
      <c r="A13421">
        <v>11306028</v>
      </c>
      <c r="B13421">
        <v>11335015</v>
      </c>
      <c r="C13421" s="293">
        <v>102900000</v>
      </c>
      <c r="D13421">
        <f t="shared" si="418"/>
        <v>11306028</v>
      </c>
      <c r="E13421">
        <f t="shared" si="419"/>
        <v>11335015</v>
      </c>
    </row>
    <row r="13422" spans="1:5">
      <c r="A13422">
        <v>11306029</v>
      </c>
      <c r="B13422">
        <v>11335016</v>
      </c>
      <c r="C13422" s="293">
        <v>126000000</v>
      </c>
      <c r="D13422">
        <f t="shared" si="418"/>
        <v>11306029</v>
      </c>
      <c r="E13422">
        <f t="shared" si="419"/>
        <v>11335016</v>
      </c>
    </row>
    <row r="13423" spans="1:5">
      <c r="A13423">
        <v>11306031</v>
      </c>
      <c r="B13423">
        <v>11335017</v>
      </c>
      <c r="C13423" s="293">
        <v>77000000</v>
      </c>
      <c r="D13423">
        <f t="shared" si="418"/>
        <v>11306031</v>
      </c>
      <c r="E13423">
        <f t="shared" si="419"/>
        <v>11335017</v>
      </c>
    </row>
    <row r="13424" spans="1:5">
      <c r="A13424">
        <v>11306001</v>
      </c>
      <c r="B13424">
        <v>11336001</v>
      </c>
      <c r="C13424" s="293">
        <v>45900000</v>
      </c>
      <c r="D13424">
        <f t="shared" si="418"/>
        <v>11306001</v>
      </c>
      <c r="E13424">
        <f t="shared" si="419"/>
        <v>11336001</v>
      </c>
    </row>
    <row r="13425" spans="1:5">
      <c r="A13425">
        <v>11308001</v>
      </c>
      <c r="B13425">
        <v>11336002</v>
      </c>
      <c r="C13425" s="293">
        <v>45900000</v>
      </c>
      <c r="D13425">
        <f t="shared" si="418"/>
        <v>11308001</v>
      </c>
      <c r="E13425">
        <f t="shared" si="419"/>
        <v>11336002</v>
      </c>
    </row>
    <row r="13426" spans="1:5">
      <c r="A13426">
        <v>11306003</v>
      </c>
      <c r="B13426">
        <v>11337001</v>
      </c>
      <c r="C13426" s="293">
        <v>60100000</v>
      </c>
      <c r="D13426">
        <f t="shared" si="418"/>
        <v>11306003</v>
      </c>
      <c r="E13426">
        <f t="shared" si="419"/>
        <v>11337001</v>
      </c>
    </row>
    <row r="13427" spans="1:5">
      <c r="A13427">
        <v>11306006</v>
      </c>
      <c r="B13427">
        <v>11337002</v>
      </c>
      <c r="C13427" s="293">
        <v>39200000</v>
      </c>
      <c r="D13427">
        <f t="shared" si="418"/>
        <v>11306006</v>
      </c>
      <c r="E13427">
        <f t="shared" si="419"/>
        <v>11337002</v>
      </c>
    </row>
    <row r="13428" spans="1:5">
      <c r="A13428">
        <v>11306007</v>
      </c>
      <c r="B13428">
        <v>11337003</v>
      </c>
      <c r="C13428" s="293">
        <v>59900000</v>
      </c>
      <c r="D13428">
        <f t="shared" si="418"/>
        <v>11306007</v>
      </c>
      <c r="E13428">
        <f t="shared" si="419"/>
        <v>11337003</v>
      </c>
    </row>
    <row r="13429" spans="1:5">
      <c r="A13429">
        <v>11306008</v>
      </c>
      <c r="B13429">
        <v>11337004</v>
      </c>
      <c r="C13429" s="293">
        <v>55500000</v>
      </c>
      <c r="D13429">
        <f t="shared" si="418"/>
        <v>11306008</v>
      </c>
      <c r="E13429">
        <f t="shared" si="419"/>
        <v>11337004</v>
      </c>
    </row>
    <row r="13430" spans="1:5">
      <c r="A13430">
        <v>11306009</v>
      </c>
      <c r="B13430">
        <v>11337005</v>
      </c>
      <c r="C13430" s="293">
        <v>56700000</v>
      </c>
      <c r="D13430">
        <f t="shared" si="418"/>
        <v>11306009</v>
      </c>
      <c r="E13430">
        <f t="shared" si="419"/>
        <v>11337005</v>
      </c>
    </row>
    <row r="13431" spans="1:5">
      <c r="A13431">
        <v>11306010</v>
      </c>
      <c r="B13431">
        <v>11337006</v>
      </c>
      <c r="C13431" s="293">
        <v>44200000</v>
      </c>
      <c r="D13431">
        <f t="shared" si="418"/>
        <v>11306010</v>
      </c>
      <c r="E13431">
        <f t="shared" si="419"/>
        <v>11337006</v>
      </c>
    </row>
    <row r="13432" spans="1:5">
      <c r="A13432">
        <v>11306011</v>
      </c>
      <c r="B13432">
        <v>11337007</v>
      </c>
      <c r="C13432" s="293">
        <v>58300000</v>
      </c>
      <c r="D13432">
        <f t="shared" si="418"/>
        <v>11306011</v>
      </c>
      <c r="E13432">
        <f t="shared" si="419"/>
        <v>11337007</v>
      </c>
    </row>
    <row r="13433" spans="1:5">
      <c r="A13433">
        <v>11306012</v>
      </c>
      <c r="B13433">
        <v>11337008</v>
      </c>
      <c r="C13433" s="293">
        <v>57500000</v>
      </c>
      <c r="D13433">
        <f t="shared" si="418"/>
        <v>11306012</v>
      </c>
      <c r="E13433">
        <f t="shared" si="419"/>
        <v>11337008</v>
      </c>
    </row>
    <row r="13434" spans="1:5">
      <c r="A13434">
        <v>11307001</v>
      </c>
      <c r="B13434">
        <v>11341001</v>
      </c>
      <c r="C13434" s="293">
        <v>170000000</v>
      </c>
      <c r="D13434">
        <f t="shared" si="418"/>
        <v>11307001</v>
      </c>
      <c r="E13434">
        <f t="shared" si="419"/>
        <v>11341001</v>
      </c>
    </row>
    <row r="13435" spans="1:5">
      <c r="A13435">
        <v>11307002</v>
      </c>
      <c r="B13435">
        <v>11341002</v>
      </c>
      <c r="C13435" s="293">
        <v>139000000</v>
      </c>
      <c r="D13435">
        <f t="shared" si="418"/>
        <v>11307002</v>
      </c>
      <c r="E13435">
        <f t="shared" si="419"/>
        <v>11341002</v>
      </c>
    </row>
    <row r="13436" spans="1:5">
      <c r="A13436">
        <v>11307003</v>
      </c>
      <c r="B13436">
        <v>11341003</v>
      </c>
      <c r="C13436" s="293">
        <v>106000000</v>
      </c>
      <c r="D13436">
        <f t="shared" si="418"/>
        <v>11307003</v>
      </c>
      <c r="E13436">
        <f t="shared" si="419"/>
        <v>11341003</v>
      </c>
    </row>
    <row r="13437" spans="1:5">
      <c r="A13437">
        <v>11321001</v>
      </c>
      <c r="B13437">
        <v>11342001</v>
      </c>
      <c r="C13437" s="293">
        <v>90800000</v>
      </c>
      <c r="D13437">
        <f t="shared" si="418"/>
        <v>11321001</v>
      </c>
      <c r="E13437">
        <f t="shared" si="419"/>
        <v>11342001</v>
      </c>
    </row>
    <row r="13438" spans="1:5">
      <c r="A13438">
        <v>11321002</v>
      </c>
      <c r="B13438">
        <v>11342002</v>
      </c>
      <c r="C13438" s="293">
        <v>66500000</v>
      </c>
      <c r="D13438">
        <f t="shared" si="418"/>
        <v>11321002</v>
      </c>
      <c r="E13438">
        <f t="shared" si="419"/>
        <v>11342002</v>
      </c>
    </row>
    <row r="13439" spans="1:5">
      <c r="A13439">
        <v>11321003</v>
      </c>
      <c r="B13439">
        <v>11342003</v>
      </c>
      <c r="C13439" s="293">
        <v>110000000</v>
      </c>
      <c r="D13439">
        <f t="shared" si="418"/>
        <v>11321003</v>
      </c>
      <c r="E13439">
        <f t="shared" si="419"/>
        <v>11342003</v>
      </c>
    </row>
    <row r="13440" spans="1:5">
      <c r="A13440">
        <v>11321004</v>
      </c>
      <c r="B13440">
        <v>11342004</v>
      </c>
      <c r="C13440" s="293">
        <v>94000000</v>
      </c>
      <c r="D13440">
        <f t="shared" si="418"/>
        <v>11321004</v>
      </c>
      <c r="E13440">
        <f t="shared" si="419"/>
        <v>11342004</v>
      </c>
    </row>
    <row r="13441" spans="1:5">
      <c r="A13441">
        <v>11321005</v>
      </c>
      <c r="B13441">
        <v>11342005</v>
      </c>
      <c r="C13441" s="293">
        <v>161000000</v>
      </c>
      <c r="D13441">
        <f t="shared" si="418"/>
        <v>11321005</v>
      </c>
      <c r="E13441">
        <f t="shared" si="419"/>
        <v>11342005</v>
      </c>
    </row>
    <row r="13442" spans="1:5">
      <c r="A13442">
        <v>11321006</v>
      </c>
      <c r="B13442">
        <v>11342006</v>
      </c>
      <c r="C13442" s="293">
        <v>184800000</v>
      </c>
      <c r="D13442">
        <f t="shared" si="418"/>
        <v>11321006</v>
      </c>
      <c r="E13442">
        <f t="shared" si="419"/>
        <v>11342006</v>
      </c>
    </row>
    <row r="13443" spans="1:5">
      <c r="A13443">
        <v>11321007</v>
      </c>
      <c r="B13443">
        <v>11342007</v>
      </c>
      <c r="C13443" s="293">
        <v>170000000</v>
      </c>
      <c r="D13443">
        <f t="shared" ref="D13443:D13506" si="420">+A13443*1</f>
        <v>11321007</v>
      </c>
      <c r="E13443">
        <f t="shared" ref="E13443:E13506" si="421">+B13443*1</f>
        <v>11342007</v>
      </c>
    </row>
    <row r="13444" spans="1:5">
      <c r="A13444">
        <v>11321008</v>
      </c>
      <c r="B13444">
        <v>11342008</v>
      </c>
      <c r="C13444" s="293">
        <v>152000000</v>
      </c>
      <c r="D13444">
        <f t="shared" si="420"/>
        <v>11321008</v>
      </c>
      <c r="E13444">
        <f t="shared" si="421"/>
        <v>11342008</v>
      </c>
    </row>
    <row r="13445" spans="1:5">
      <c r="A13445">
        <v>11321009</v>
      </c>
      <c r="B13445">
        <v>11342009</v>
      </c>
      <c r="C13445" s="293">
        <v>115000000</v>
      </c>
      <c r="D13445">
        <f t="shared" si="420"/>
        <v>11321009</v>
      </c>
      <c r="E13445">
        <f t="shared" si="421"/>
        <v>11342009</v>
      </c>
    </row>
    <row r="13446" spans="1:5">
      <c r="A13446">
        <v>11321010</v>
      </c>
      <c r="B13446">
        <v>11342010</v>
      </c>
      <c r="C13446" s="293">
        <v>143000000</v>
      </c>
      <c r="D13446">
        <f t="shared" si="420"/>
        <v>11321010</v>
      </c>
      <c r="E13446">
        <f t="shared" si="421"/>
        <v>11342010</v>
      </c>
    </row>
    <row r="13447" spans="1:5">
      <c r="A13447">
        <v>11320002</v>
      </c>
      <c r="B13447">
        <v>11343001</v>
      </c>
      <c r="C13447" s="293">
        <v>56000000</v>
      </c>
      <c r="D13447">
        <f t="shared" si="420"/>
        <v>11320002</v>
      </c>
      <c r="E13447">
        <f t="shared" si="421"/>
        <v>11343001</v>
      </c>
    </row>
    <row r="13448" spans="1:5">
      <c r="A13448">
        <v>11312022</v>
      </c>
      <c r="B13448">
        <v>11346001</v>
      </c>
      <c r="C13448" s="293">
        <v>26800000</v>
      </c>
      <c r="D13448">
        <f t="shared" si="420"/>
        <v>11312022</v>
      </c>
      <c r="E13448">
        <f t="shared" si="421"/>
        <v>11346001</v>
      </c>
    </row>
    <row r="13449" spans="1:5">
      <c r="A13449">
        <v>11320003</v>
      </c>
      <c r="B13449">
        <v>11346002</v>
      </c>
      <c r="C13449" s="293">
        <v>109000000</v>
      </c>
      <c r="D13449">
        <f t="shared" si="420"/>
        <v>11320003</v>
      </c>
      <c r="E13449">
        <f t="shared" si="421"/>
        <v>11346002</v>
      </c>
    </row>
    <row r="13450" spans="1:5">
      <c r="A13450">
        <v>11310001</v>
      </c>
      <c r="B13450">
        <v>11360001</v>
      </c>
      <c r="C13450" s="293">
        <v>55700000</v>
      </c>
      <c r="D13450">
        <f t="shared" si="420"/>
        <v>11310001</v>
      </c>
      <c r="E13450">
        <f t="shared" si="421"/>
        <v>11360001</v>
      </c>
    </row>
    <row r="13451" spans="1:5">
      <c r="A13451">
        <v>11310002</v>
      </c>
      <c r="B13451">
        <v>11360002</v>
      </c>
      <c r="C13451" s="293">
        <v>129900000</v>
      </c>
      <c r="D13451">
        <f t="shared" si="420"/>
        <v>11310002</v>
      </c>
      <c r="E13451">
        <f t="shared" si="421"/>
        <v>11360002</v>
      </c>
    </row>
    <row r="13452" spans="1:5">
      <c r="A13452">
        <v>11310003</v>
      </c>
      <c r="B13452">
        <v>11360003</v>
      </c>
      <c r="C13452" s="293">
        <v>111900000</v>
      </c>
      <c r="D13452">
        <f t="shared" si="420"/>
        <v>11310003</v>
      </c>
      <c r="E13452">
        <f t="shared" si="421"/>
        <v>11360003</v>
      </c>
    </row>
    <row r="13453" spans="1:5">
      <c r="A13453">
        <v>11310004</v>
      </c>
      <c r="B13453">
        <v>11360004</v>
      </c>
      <c r="C13453" s="293">
        <v>91200000</v>
      </c>
      <c r="D13453">
        <f t="shared" si="420"/>
        <v>11310004</v>
      </c>
      <c r="E13453">
        <f t="shared" si="421"/>
        <v>11360004</v>
      </c>
    </row>
    <row r="13454" spans="1:5">
      <c r="A13454">
        <v>11310005</v>
      </c>
      <c r="B13454">
        <v>11360005</v>
      </c>
      <c r="C13454" s="293">
        <v>56900000</v>
      </c>
      <c r="D13454">
        <f t="shared" si="420"/>
        <v>11310005</v>
      </c>
      <c r="E13454">
        <f t="shared" si="421"/>
        <v>11360005</v>
      </c>
    </row>
    <row r="13455" spans="1:5">
      <c r="A13455">
        <v>11310006</v>
      </c>
      <c r="B13455">
        <v>11360006</v>
      </c>
      <c r="C13455" s="293">
        <v>72900000</v>
      </c>
      <c r="D13455">
        <f t="shared" si="420"/>
        <v>11310006</v>
      </c>
      <c r="E13455">
        <f t="shared" si="421"/>
        <v>11360006</v>
      </c>
    </row>
    <row r="13456" spans="1:5">
      <c r="A13456">
        <v>11310007</v>
      </c>
      <c r="B13456">
        <v>11360007</v>
      </c>
      <c r="C13456" s="293">
        <v>69900000</v>
      </c>
      <c r="D13456">
        <f t="shared" si="420"/>
        <v>11310007</v>
      </c>
      <c r="E13456">
        <f t="shared" si="421"/>
        <v>11360007</v>
      </c>
    </row>
    <row r="13457" spans="1:5">
      <c r="A13457">
        <v>11310008</v>
      </c>
      <c r="B13457">
        <v>11360008</v>
      </c>
      <c r="C13457" s="293">
        <v>109900000</v>
      </c>
      <c r="D13457">
        <f t="shared" si="420"/>
        <v>11310008</v>
      </c>
      <c r="E13457">
        <f t="shared" si="421"/>
        <v>11360008</v>
      </c>
    </row>
    <row r="13458" spans="1:5">
      <c r="A13458">
        <v>11310009</v>
      </c>
      <c r="B13458">
        <v>11360009</v>
      </c>
      <c r="C13458" s="293">
        <v>99300000</v>
      </c>
      <c r="D13458">
        <f t="shared" si="420"/>
        <v>11310009</v>
      </c>
      <c r="E13458">
        <f t="shared" si="421"/>
        <v>11360009</v>
      </c>
    </row>
    <row r="13459" spans="1:5">
      <c r="A13459">
        <v>11310010</v>
      </c>
      <c r="B13459">
        <v>11360010</v>
      </c>
      <c r="C13459" s="293">
        <v>88900000</v>
      </c>
      <c r="D13459">
        <f t="shared" si="420"/>
        <v>11310010</v>
      </c>
      <c r="E13459">
        <f t="shared" si="421"/>
        <v>11360010</v>
      </c>
    </row>
    <row r="13460" spans="1:5">
      <c r="A13460">
        <v>11310011</v>
      </c>
      <c r="B13460">
        <v>11360011</v>
      </c>
      <c r="C13460" s="293">
        <v>131000000</v>
      </c>
      <c r="D13460">
        <f t="shared" si="420"/>
        <v>11310011</v>
      </c>
      <c r="E13460">
        <f t="shared" si="421"/>
        <v>11360011</v>
      </c>
    </row>
    <row r="13461" spans="1:5">
      <c r="A13461">
        <v>11310012</v>
      </c>
      <c r="B13461">
        <v>11360012</v>
      </c>
      <c r="C13461" s="293">
        <v>105600000</v>
      </c>
      <c r="D13461">
        <f t="shared" si="420"/>
        <v>11310012</v>
      </c>
      <c r="E13461">
        <f t="shared" si="421"/>
        <v>11360012</v>
      </c>
    </row>
    <row r="13462" spans="1:5">
      <c r="A13462">
        <v>11310013</v>
      </c>
      <c r="B13462">
        <v>11360013</v>
      </c>
      <c r="C13462" s="293">
        <v>126700000</v>
      </c>
      <c r="D13462">
        <f t="shared" si="420"/>
        <v>11310013</v>
      </c>
      <c r="E13462">
        <f t="shared" si="421"/>
        <v>11360013</v>
      </c>
    </row>
    <row r="13463" spans="1:5">
      <c r="A13463">
        <v>11310014</v>
      </c>
      <c r="B13463">
        <v>11360014</v>
      </c>
      <c r="C13463" s="293">
        <v>144900000</v>
      </c>
      <c r="D13463">
        <f t="shared" si="420"/>
        <v>11310014</v>
      </c>
      <c r="E13463">
        <f t="shared" si="421"/>
        <v>11360014</v>
      </c>
    </row>
    <row r="13464" spans="1:5">
      <c r="A13464">
        <v>11310015</v>
      </c>
      <c r="B13464">
        <v>11360015</v>
      </c>
      <c r="C13464" s="293">
        <v>79400000</v>
      </c>
      <c r="D13464">
        <f t="shared" si="420"/>
        <v>11310015</v>
      </c>
      <c r="E13464">
        <f t="shared" si="421"/>
        <v>11360015</v>
      </c>
    </row>
    <row r="13465" spans="1:5">
      <c r="A13465">
        <v>11310016</v>
      </c>
      <c r="B13465">
        <v>11360016</v>
      </c>
      <c r="C13465" s="293">
        <v>62900000</v>
      </c>
      <c r="D13465">
        <f t="shared" si="420"/>
        <v>11310016</v>
      </c>
      <c r="E13465">
        <f t="shared" si="421"/>
        <v>11360016</v>
      </c>
    </row>
    <row r="13466" spans="1:5">
      <c r="A13466">
        <v>11310017</v>
      </c>
      <c r="B13466">
        <v>11360017</v>
      </c>
      <c r="C13466" s="293">
        <v>175500000</v>
      </c>
      <c r="D13466">
        <f t="shared" si="420"/>
        <v>11310017</v>
      </c>
      <c r="E13466">
        <f t="shared" si="421"/>
        <v>11360017</v>
      </c>
    </row>
    <row r="13467" spans="1:5">
      <c r="A13467">
        <v>11310018</v>
      </c>
      <c r="B13467">
        <v>11360018</v>
      </c>
      <c r="C13467" s="293">
        <v>170800000</v>
      </c>
      <c r="D13467">
        <f t="shared" si="420"/>
        <v>11310018</v>
      </c>
      <c r="E13467">
        <f t="shared" si="421"/>
        <v>11360018</v>
      </c>
    </row>
    <row r="13468" spans="1:5">
      <c r="A13468">
        <v>11310019</v>
      </c>
      <c r="B13468">
        <v>11360019</v>
      </c>
      <c r="C13468" s="293">
        <v>90800000</v>
      </c>
      <c r="D13468">
        <f t="shared" si="420"/>
        <v>11310019</v>
      </c>
      <c r="E13468">
        <f t="shared" si="421"/>
        <v>11360019</v>
      </c>
    </row>
    <row r="13469" spans="1:5">
      <c r="A13469">
        <v>11310020</v>
      </c>
      <c r="B13469">
        <v>11360020</v>
      </c>
      <c r="C13469" s="293">
        <v>137000000</v>
      </c>
      <c r="D13469">
        <f t="shared" si="420"/>
        <v>11310020</v>
      </c>
      <c r="E13469">
        <f t="shared" si="421"/>
        <v>11360020</v>
      </c>
    </row>
    <row r="13470" spans="1:5">
      <c r="A13470">
        <v>11310021</v>
      </c>
      <c r="B13470">
        <v>11360021</v>
      </c>
      <c r="C13470" s="293">
        <v>115000000</v>
      </c>
      <c r="D13470">
        <f t="shared" si="420"/>
        <v>11310021</v>
      </c>
      <c r="E13470">
        <f t="shared" si="421"/>
        <v>11360021</v>
      </c>
    </row>
    <row r="13471" spans="1:5">
      <c r="A13471">
        <v>11310022</v>
      </c>
      <c r="B13471">
        <v>11360022</v>
      </c>
      <c r="C13471" s="293">
        <v>236000000</v>
      </c>
      <c r="D13471">
        <f t="shared" si="420"/>
        <v>11310022</v>
      </c>
      <c r="E13471">
        <f t="shared" si="421"/>
        <v>11360022</v>
      </c>
    </row>
    <row r="13472" spans="1:5">
      <c r="A13472">
        <v>11310023</v>
      </c>
      <c r="B13472">
        <v>11360023</v>
      </c>
      <c r="C13472" s="293">
        <v>187000000</v>
      </c>
      <c r="D13472">
        <f t="shared" si="420"/>
        <v>11310023</v>
      </c>
      <c r="E13472">
        <f t="shared" si="421"/>
        <v>11360023</v>
      </c>
    </row>
    <row r="13473" spans="1:5">
      <c r="A13473">
        <v>11310024</v>
      </c>
      <c r="B13473">
        <v>11360024</v>
      </c>
      <c r="C13473" s="293">
        <v>211000000</v>
      </c>
      <c r="D13473">
        <f t="shared" si="420"/>
        <v>11310024</v>
      </c>
      <c r="E13473">
        <f t="shared" si="421"/>
        <v>11360024</v>
      </c>
    </row>
    <row r="13474" spans="1:5">
      <c r="A13474">
        <v>11311001</v>
      </c>
      <c r="B13474">
        <v>11361001</v>
      </c>
      <c r="C13474" s="293">
        <v>43700000</v>
      </c>
      <c r="D13474">
        <f t="shared" si="420"/>
        <v>11311001</v>
      </c>
      <c r="E13474">
        <f t="shared" si="421"/>
        <v>11361001</v>
      </c>
    </row>
    <row r="13475" spans="1:5">
      <c r="A13475">
        <v>11311002</v>
      </c>
      <c r="B13475">
        <v>11361002</v>
      </c>
      <c r="C13475" s="293">
        <v>48400000</v>
      </c>
      <c r="D13475">
        <f t="shared" si="420"/>
        <v>11311002</v>
      </c>
      <c r="E13475">
        <f t="shared" si="421"/>
        <v>11361002</v>
      </c>
    </row>
    <row r="13476" spans="1:5">
      <c r="A13476">
        <v>11311003</v>
      </c>
      <c r="B13476">
        <v>11361003</v>
      </c>
      <c r="C13476" s="293">
        <v>39900000</v>
      </c>
      <c r="D13476">
        <f t="shared" si="420"/>
        <v>11311003</v>
      </c>
      <c r="E13476">
        <f t="shared" si="421"/>
        <v>11361003</v>
      </c>
    </row>
    <row r="13477" spans="1:5">
      <c r="A13477">
        <v>11311004</v>
      </c>
      <c r="B13477">
        <v>11361004</v>
      </c>
      <c r="C13477" s="293">
        <v>36800000</v>
      </c>
      <c r="D13477">
        <f t="shared" si="420"/>
        <v>11311004</v>
      </c>
      <c r="E13477">
        <f t="shared" si="421"/>
        <v>11361004</v>
      </c>
    </row>
    <row r="13478" spans="1:5">
      <c r="A13478">
        <v>11311005</v>
      </c>
      <c r="B13478">
        <v>11361005</v>
      </c>
      <c r="C13478" s="293">
        <v>94900000</v>
      </c>
      <c r="D13478">
        <f t="shared" si="420"/>
        <v>11311005</v>
      </c>
      <c r="E13478">
        <f t="shared" si="421"/>
        <v>11361005</v>
      </c>
    </row>
    <row r="13479" spans="1:5">
      <c r="A13479">
        <v>11311006</v>
      </c>
      <c r="B13479">
        <v>11361006</v>
      </c>
      <c r="C13479" s="293">
        <v>38500000</v>
      </c>
      <c r="D13479">
        <f t="shared" si="420"/>
        <v>11311006</v>
      </c>
      <c r="E13479">
        <f t="shared" si="421"/>
        <v>11361006</v>
      </c>
    </row>
    <row r="13480" spans="1:5">
      <c r="A13480">
        <v>11311007</v>
      </c>
      <c r="B13480">
        <v>11361007</v>
      </c>
      <c r="C13480" s="293">
        <v>46700000</v>
      </c>
      <c r="D13480">
        <f t="shared" si="420"/>
        <v>11311007</v>
      </c>
      <c r="E13480">
        <f t="shared" si="421"/>
        <v>11361007</v>
      </c>
    </row>
    <row r="13481" spans="1:5">
      <c r="A13481">
        <v>11311008</v>
      </c>
      <c r="B13481">
        <v>11361008</v>
      </c>
      <c r="C13481" s="293">
        <v>45000000</v>
      </c>
      <c r="D13481">
        <f t="shared" si="420"/>
        <v>11311008</v>
      </c>
      <c r="E13481">
        <f t="shared" si="421"/>
        <v>11361008</v>
      </c>
    </row>
    <row r="13482" spans="1:5">
      <c r="A13482">
        <v>11311009</v>
      </c>
      <c r="B13482">
        <v>11361009</v>
      </c>
      <c r="C13482" s="293">
        <v>64400000</v>
      </c>
      <c r="D13482">
        <f t="shared" si="420"/>
        <v>11311009</v>
      </c>
      <c r="E13482">
        <f t="shared" si="421"/>
        <v>11361009</v>
      </c>
    </row>
    <row r="13483" spans="1:5">
      <c r="A13483">
        <v>11311010</v>
      </c>
      <c r="B13483">
        <v>11361010</v>
      </c>
      <c r="C13483" s="293">
        <v>99900000</v>
      </c>
      <c r="D13483">
        <f t="shared" si="420"/>
        <v>11311010</v>
      </c>
      <c r="E13483">
        <f t="shared" si="421"/>
        <v>11361010</v>
      </c>
    </row>
    <row r="13484" spans="1:5">
      <c r="A13484">
        <v>11311011</v>
      </c>
      <c r="B13484">
        <v>11361011</v>
      </c>
      <c r="C13484" s="293">
        <v>70900000</v>
      </c>
      <c r="D13484">
        <f t="shared" si="420"/>
        <v>11311011</v>
      </c>
      <c r="E13484">
        <f t="shared" si="421"/>
        <v>11361011</v>
      </c>
    </row>
    <row r="13485" spans="1:5">
      <c r="A13485">
        <v>11311012</v>
      </c>
      <c r="B13485">
        <v>11361012</v>
      </c>
      <c r="C13485" s="293">
        <v>38900000</v>
      </c>
      <c r="D13485">
        <f t="shared" si="420"/>
        <v>11311012</v>
      </c>
      <c r="E13485">
        <f t="shared" si="421"/>
        <v>11361012</v>
      </c>
    </row>
    <row r="13486" spans="1:5">
      <c r="A13486">
        <v>11311013</v>
      </c>
      <c r="B13486">
        <v>11361013</v>
      </c>
      <c r="C13486" s="293">
        <v>47900000</v>
      </c>
      <c r="D13486">
        <f t="shared" si="420"/>
        <v>11311013</v>
      </c>
      <c r="E13486">
        <f t="shared" si="421"/>
        <v>11361013</v>
      </c>
    </row>
    <row r="13487" spans="1:5">
      <c r="A13487">
        <v>11311014</v>
      </c>
      <c r="B13487">
        <v>11361014</v>
      </c>
      <c r="C13487" s="293">
        <v>50900000</v>
      </c>
      <c r="D13487">
        <f t="shared" si="420"/>
        <v>11311014</v>
      </c>
      <c r="E13487">
        <f t="shared" si="421"/>
        <v>11361014</v>
      </c>
    </row>
    <row r="13488" spans="1:5">
      <c r="A13488">
        <v>11311015</v>
      </c>
      <c r="B13488">
        <v>11361015</v>
      </c>
      <c r="C13488" s="293">
        <v>129300000</v>
      </c>
      <c r="D13488">
        <f t="shared" si="420"/>
        <v>11311015</v>
      </c>
      <c r="E13488">
        <f t="shared" si="421"/>
        <v>11361015</v>
      </c>
    </row>
    <row r="13489" spans="1:5">
      <c r="A13489">
        <v>11311016</v>
      </c>
      <c r="B13489">
        <v>11361016</v>
      </c>
      <c r="C13489" s="293">
        <v>63400000</v>
      </c>
      <c r="D13489">
        <f t="shared" si="420"/>
        <v>11311016</v>
      </c>
      <c r="E13489">
        <f t="shared" si="421"/>
        <v>11361016</v>
      </c>
    </row>
    <row r="13490" spans="1:5">
      <c r="A13490">
        <v>11311017</v>
      </c>
      <c r="B13490">
        <v>11361017</v>
      </c>
      <c r="C13490" s="293">
        <v>54000000</v>
      </c>
      <c r="D13490">
        <f t="shared" si="420"/>
        <v>11311017</v>
      </c>
      <c r="E13490">
        <f t="shared" si="421"/>
        <v>11361017</v>
      </c>
    </row>
    <row r="13491" spans="1:5">
      <c r="A13491">
        <v>11311018</v>
      </c>
      <c r="B13491">
        <v>11361018</v>
      </c>
      <c r="C13491" s="293">
        <v>79900000</v>
      </c>
      <c r="D13491">
        <f t="shared" si="420"/>
        <v>11311018</v>
      </c>
      <c r="E13491">
        <f t="shared" si="421"/>
        <v>11361018</v>
      </c>
    </row>
    <row r="13492" spans="1:5">
      <c r="A13492">
        <v>11311019</v>
      </c>
      <c r="B13492">
        <v>11361019</v>
      </c>
      <c r="C13492" s="293">
        <v>78300000</v>
      </c>
      <c r="D13492">
        <f t="shared" si="420"/>
        <v>11311019</v>
      </c>
      <c r="E13492">
        <f t="shared" si="421"/>
        <v>11361019</v>
      </c>
    </row>
    <row r="13493" spans="1:5">
      <c r="A13493">
        <v>11311020</v>
      </c>
      <c r="B13493">
        <v>11361020</v>
      </c>
      <c r="C13493" s="293">
        <v>84800000</v>
      </c>
      <c r="D13493">
        <f t="shared" si="420"/>
        <v>11311020</v>
      </c>
      <c r="E13493">
        <f t="shared" si="421"/>
        <v>11361020</v>
      </c>
    </row>
    <row r="13494" spans="1:5">
      <c r="A13494">
        <v>11311021</v>
      </c>
      <c r="B13494">
        <v>11361021</v>
      </c>
      <c r="C13494" s="293">
        <v>114900000</v>
      </c>
      <c r="D13494">
        <f t="shared" si="420"/>
        <v>11311021</v>
      </c>
      <c r="E13494">
        <f t="shared" si="421"/>
        <v>11361021</v>
      </c>
    </row>
    <row r="13495" spans="1:5">
      <c r="A13495">
        <v>11311022</v>
      </c>
      <c r="B13495">
        <v>11361022</v>
      </c>
      <c r="C13495" s="293">
        <v>58900000</v>
      </c>
      <c r="D13495">
        <f t="shared" si="420"/>
        <v>11311022</v>
      </c>
      <c r="E13495">
        <f t="shared" si="421"/>
        <v>11361022</v>
      </c>
    </row>
    <row r="13496" spans="1:5">
      <c r="A13496">
        <v>11311023</v>
      </c>
      <c r="B13496">
        <v>11361023</v>
      </c>
      <c r="C13496" s="293">
        <v>49700000</v>
      </c>
      <c r="D13496">
        <f t="shared" si="420"/>
        <v>11311023</v>
      </c>
      <c r="E13496">
        <f t="shared" si="421"/>
        <v>11361023</v>
      </c>
    </row>
    <row r="13497" spans="1:5">
      <c r="A13497">
        <v>11311024</v>
      </c>
      <c r="B13497">
        <v>11361024</v>
      </c>
      <c r="C13497" s="293">
        <v>104900000</v>
      </c>
      <c r="D13497">
        <f t="shared" si="420"/>
        <v>11311024</v>
      </c>
      <c r="E13497">
        <f t="shared" si="421"/>
        <v>11361024</v>
      </c>
    </row>
    <row r="13498" spans="1:5">
      <c r="A13498">
        <v>11311025</v>
      </c>
      <c r="B13498">
        <v>11361025</v>
      </c>
      <c r="C13498" s="293">
        <v>62900000</v>
      </c>
      <c r="D13498">
        <f t="shared" si="420"/>
        <v>11311025</v>
      </c>
      <c r="E13498">
        <f t="shared" si="421"/>
        <v>11361025</v>
      </c>
    </row>
    <row r="13499" spans="1:5">
      <c r="A13499">
        <v>11311026</v>
      </c>
      <c r="B13499">
        <v>11361026</v>
      </c>
      <c r="C13499" s="293">
        <v>101700000</v>
      </c>
      <c r="D13499">
        <f t="shared" si="420"/>
        <v>11311026</v>
      </c>
      <c r="E13499">
        <f t="shared" si="421"/>
        <v>11361026</v>
      </c>
    </row>
    <row r="13500" spans="1:5">
      <c r="A13500">
        <v>11311027</v>
      </c>
      <c r="B13500">
        <v>11361027</v>
      </c>
      <c r="C13500" s="293">
        <v>75800000</v>
      </c>
      <c r="D13500">
        <f t="shared" si="420"/>
        <v>11311027</v>
      </c>
      <c r="E13500">
        <f t="shared" si="421"/>
        <v>11361027</v>
      </c>
    </row>
    <row r="13501" spans="1:5">
      <c r="A13501">
        <v>11311028</v>
      </c>
      <c r="B13501">
        <v>11361028</v>
      </c>
      <c r="C13501" s="293">
        <v>56200000</v>
      </c>
      <c r="D13501">
        <f t="shared" si="420"/>
        <v>11311028</v>
      </c>
      <c r="E13501">
        <f t="shared" si="421"/>
        <v>11361028</v>
      </c>
    </row>
    <row r="13502" spans="1:5">
      <c r="A13502">
        <v>11311029</v>
      </c>
      <c r="B13502">
        <v>11361029</v>
      </c>
      <c r="C13502" s="293">
        <v>109000000</v>
      </c>
      <c r="D13502">
        <f t="shared" si="420"/>
        <v>11311029</v>
      </c>
      <c r="E13502">
        <f t="shared" si="421"/>
        <v>11361029</v>
      </c>
    </row>
    <row r="13503" spans="1:5">
      <c r="A13503">
        <v>11311030</v>
      </c>
      <c r="B13503">
        <v>11361030</v>
      </c>
      <c r="C13503" s="293">
        <v>56000000</v>
      </c>
      <c r="D13503">
        <f t="shared" si="420"/>
        <v>11311030</v>
      </c>
      <c r="E13503">
        <f t="shared" si="421"/>
        <v>11361030</v>
      </c>
    </row>
    <row r="13504" spans="1:5">
      <c r="A13504">
        <v>11311031</v>
      </c>
      <c r="B13504">
        <v>11361031</v>
      </c>
      <c r="C13504" s="293">
        <v>85200000</v>
      </c>
      <c r="D13504">
        <f t="shared" si="420"/>
        <v>11311031</v>
      </c>
      <c r="E13504">
        <f t="shared" si="421"/>
        <v>11361031</v>
      </c>
    </row>
    <row r="13505" spans="1:5">
      <c r="A13505">
        <v>11311032</v>
      </c>
      <c r="B13505">
        <v>11361032</v>
      </c>
      <c r="C13505" s="293">
        <v>230400000</v>
      </c>
      <c r="D13505">
        <f t="shared" si="420"/>
        <v>11311032</v>
      </c>
      <c r="E13505">
        <f t="shared" si="421"/>
        <v>11361032</v>
      </c>
    </row>
    <row r="13506" spans="1:5">
      <c r="A13506">
        <v>11311033</v>
      </c>
      <c r="B13506">
        <v>11361033</v>
      </c>
      <c r="C13506" s="293">
        <v>102000000</v>
      </c>
      <c r="D13506">
        <f t="shared" si="420"/>
        <v>11311033</v>
      </c>
      <c r="E13506">
        <f t="shared" si="421"/>
        <v>11361033</v>
      </c>
    </row>
    <row r="13507" spans="1:5">
      <c r="A13507">
        <v>11311034</v>
      </c>
      <c r="B13507">
        <v>11361034</v>
      </c>
      <c r="C13507" s="293">
        <v>150500000</v>
      </c>
      <c r="D13507">
        <f t="shared" ref="D13507:D13570" si="422">+A13507*1</f>
        <v>11311034</v>
      </c>
      <c r="E13507">
        <f t="shared" ref="E13507:E13570" si="423">+B13507*1</f>
        <v>11361034</v>
      </c>
    </row>
    <row r="13508" spans="1:5">
      <c r="A13508">
        <v>11311035</v>
      </c>
      <c r="B13508">
        <v>11361035</v>
      </c>
      <c r="C13508" s="293">
        <v>134000000</v>
      </c>
      <c r="D13508">
        <f t="shared" si="422"/>
        <v>11311035</v>
      </c>
      <c r="E13508">
        <f t="shared" si="423"/>
        <v>11361035</v>
      </c>
    </row>
    <row r="13509" spans="1:5">
      <c r="A13509">
        <v>11311036</v>
      </c>
      <c r="B13509">
        <v>11361036</v>
      </c>
      <c r="C13509" s="293">
        <v>124000000</v>
      </c>
      <c r="D13509">
        <f t="shared" si="422"/>
        <v>11311036</v>
      </c>
      <c r="E13509">
        <f t="shared" si="423"/>
        <v>11361036</v>
      </c>
    </row>
    <row r="13510" spans="1:5">
      <c r="A13510">
        <v>11311037</v>
      </c>
      <c r="B13510">
        <v>11361037</v>
      </c>
      <c r="C13510" s="293">
        <v>74600000</v>
      </c>
      <c r="D13510">
        <f t="shared" si="422"/>
        <v>11311037</v>
      </c>
      <c r="E13510">
        <f t="shared" si="423"/>
        <v>11361037</v>
      </c>
    </row>
    <row r="13511" spans="1:5">
      <c r="A13511">
        <v>11311038</v>
      </c>
      <c r="B13511">
        <v>11361038</v>
      </c>
      <c r="C13511" s="293">
        <v>81900000</v>
      </c>
      <c r="D13511">
        <f t="shared" si="422"/>
        <v>11311038</v>
      </c>
      <c r="E13511">
        <f t="shared" si="423"/>
        <v>11361038</v>
      </c>
    </row>
    <row r="13512" spans="1:5">
      <c r="A13512">
        <v>11311039</v>
      </c>
      <c r="B13512">
        <v>11361039</v>
      </c>
      <c r="C13512" s="293">
        <v>157500000</v>
      </c>
      <c r="D13512">
        <f t="shared" si="422"/>
        <v>11311039</v>
      </c>
      <c r="E13512">
        <f t="shared" si="423"/>
        <v>11361039</v>
      </c>
    </row>
    <row r="13513" spans="1:5">
      <c r="A13513">
        <v>11311040</v>
      </c>
      <c r="B13513">
        <v>11361040</v>
      </c>
      <c r="C13513" s="293">
        <v>79000000</v>
      </c>
      <c r="D13513">
        <f t="shared" si="422"/>
        <v>11311040</v>
      </c>
      <c r="E13513">
        <f t="shared" si="423"/>
        <v>11361040</v>
      </c>
    </row>
    <row r="13514" spans="1:5">
      <c r="A13514">
        <v>11311041</v>
      </c>
      <c r="B13514">
        <v>11361041</v>
      </c>
      <c r="C13514" s="293">
        <v>91000000</v>
      </c>
      <c r="D13514">
        <f t="shared" si="422"/>
        <v>11311041</v>
      </c>
      <c r="E13514">
        <f t="shared" si="423"/>
        <v>11361041</v>
      </c>
    </row>
    <row r="13515" spans="1:5">
      <c r="A13515">
        <v>11311042</v>
      </c>
      <c r="B13515">
        <v>11361042</v>
      </c>
      <c r="C13515" s="293">
        <v>105000000</v>
      </c>
      <c r="D13515">
        <f t="shared" si="422"/>
        <v>11311042</v>
      </c>
      <c r="E13515">
        <f t="shared" si="423"/>
        <v>11361042</v>
      </c>
    </row>
    <row r="13516" spans="1:5">
      <c r="A13516">
        <v>11311043</v>
      </c>
      <c r="B13516">
        <v>11361043</v>
      </c>
      <c r="C13516" s="293">
        <v>109000000</v>
      </c>
      <c r="D13516">
        <f t="shared" si="422"/>
        <v>11311043</v>
      </c>
      <c r="E13516">
        <f t="shared" si="423"/>
        <v>11361043</v>
      </c>
    </row>
    <row r="13517" spans="1:5">
      <c r="A13517">
        <v>11311044</v>
      </c>
      <c r="B13517">
        <v>11361044</v>
      </c>
      <c r="C13517" s="293">
        <v>230000000</v>
      </c>
      <c r="D13517">
        <f t="shared" si="422"/>
        <v>11311044</v>
      </c>
      <c r="E13517">
        <f t="shared" si="423"/>
        <v>11361044</v>
      </c>
    </row>
    <row r="13518" spans="1:5">
      <c r="A13518">
        <v>11311045</v>
      </c>
      <c r="B13518">
        <v>11361045</v>
      </c>
      <c r="C13518" s="293">
        <v>123700000</v>
      </c>
      <c r="D13518">
        <f t="shared" si="422"/>
        <v>11311045</v>
      </c>
      <c r="E13518">
        <f t="shared" si="423"/>
        <v>11361045</v>
      </c>
    </row>
    <row r="13519" spans="1:5">
      <c r="A13519">
        <v>11311046</v>
      </c>
      <c r="B13519">
        <v>11361046</v>
      </c>
      <c r="C13519" s="293">
        <v>162500000</v>
      </c>
      <c r="D13519">
        <f t="shared" si="422"/>
        <v>11311046</v>
      </c>
      <c r="E13519">
        <f t="shared" si="423"/>
        <v>11361046</v>
      </c>
    </row>
    <row r="13520" spans="1:5">
      <c r="A13520">
        <v>11311047</v>
      </c>
      <c r="B13520">
        <v>11361047</v>
      </c>
      <c r="C13520" s="293">
        <v>139000000</v>
      </c>
      <c r="D13520">
        <f t="shared" si="422"/>
        <v>11311047</v>
      </c>
      <c r="E13520">
        <f t="shared" si="423"/>
        <v>11361047</v>
      </c>
    </row>
    <row r="13521" spans="1:5">
      <c r="A13521">
        <v>11311048</v>
      </c>
      <c r="B13521">
        <v>11361048</v>
      </c>
      <c r="C13521" s="293">
        <v>127000000</v>
      </c>
      <c r="D13521">
        <f t="shared" si="422"/>
        <v>11311048</v>
      </c>
      <c r="E13521">
        <f t="shared" si="423"/>
        <v>11361048</v>
      </c>
    </row>
    <row r="13522" spans="1:5">
      <c r="A13522">
        <v>11311049</v>
      </c>
      <c r="B13522">
        <v>11361049</v>
      </c>
      <c r="C13522" s="293">
        <v>103000000</v>
      </c>
      <c r="D13522">
        <f t="shared" si="422"/>
        <v>11311049</v>
      </c>
      <c r="E13522">
        <f t="shared" si="423"/>
        <v>11361049</v>
      </c>
    </row>
    <row r="13523" spans="1:5">
      <c r="A13523">
        <v>11311050</v>
      </c>
      <c r="B13523">
        <v>11361050</v>
      </c>
      <c r="C13523" s="293">
        <v>132000000</v>
      </c>
      <c r="D13523">
        <f t="shared" si="422"/>
        <v>11311050</v>
      </c>
      <c r="E13523">
        <f t="shared" si="423"/>
        <v>11361050</v>
      </c>
    </row>
    <row r="13524" spans="1:5">
      <c r="A13524">
        <v>11311051</v>
      </c>
      <c r="B13524">
        <v>11361051</v>
      </c>
      <c r="C13524" s="293">
        <v>132000000</v>
      </c>
      <c r="D13524">
        <f t="shared" si="422"/>
        <v>11311051</v>
      </c>
      <c r="E13524">
        <f t="shared" si="423"/>
        <v>11361051</v>
      </c>
    </row>
    <row r="13525" spans="1:5">
      <c r="A13525">
        <v>11311052</v>
      </c>
      <c r="B13525">
        <v>11361052</v>
      </c>
      <c r="C13525" s="293">
        <v>156000000</v>
      </c>
      <c r="D13525">
        <f t="shared" si="422"/>
        <v>11311052</v>
      </c>
      <c r="E13525">
        <f t="shared" si="423"/>
        <v>11361052</v>
      </c>
    </row>
    <row r="13526" spans="1:5">
      <c r="A13526">
        <v>11311053</v>
      </c>
      <c r="B13526">
        <v>11361053</v>
      </c>
      <c r="C13526" s="293">
        <v>120000000</v>
      </c>
      <c r="D13526">
        <f t="shared" si="422"/>
        <v>11311053</v>
      </c>
      <c r="E13526">
        <f t="shared" si="423"/>
        <v>11361053</v>
      </c>
    </row>
    <row r="13527" spans="1:5">
      <c r="A13527">
        <v>11311054</v>
      </c>
      <c r="B13527">
        <v>11361054</v>
      </c>
      <c r="C13527" s="293">
        <v>141000000</v>
      </c>
      <c r="D13527">
        <f t="shared" si="422"/>
        <v>11311054</v>
      </c>
      <c r="E13527">
        <f t="shared" si="423"/>
        <v>11361054</v>
      </c>
    </row>
    <row r="13528" spans="1:5">
      <c r="A13528">
        <v>11311055</v>
      </c>
      <c r="B13528">
        <v>11361055</v>
      </c>
      <c r="C13528" s="293">
        <v>181000000</v>
      </c>
      <c r="D13528">
        <f t="shared" si="422"/>
        <v>11311055</v>
      </c>
      <c r="E13528">
        <f t="shared" si="423"/>
        <v>11361055</v>
      </c>
    </row>
    <row r="13529" spans="1:5">
      <c r="A13529">
        <v>11311056</v>
      </c>
      <c r="B13529">
        <v>11361056</v>
      </c>
      <c r="C13529" s="293">
        <v>86300000</v>
      </c>
      <c r="D13529">
        <f t="shared" si="422"/>
        <v>11311056</v>
      </c>
      <c r="E13529">
        <f t="shared" si="423"/>
        <v>11361056</v>
      </c>
    </row>
    <row r="13530" spans="1:5">
      <c r="A13530">
        <v>11311057</v>
      </c>
      <c r="B13530">
        <v>11361057</v>
      </c>
      <c r="C13530" s="293">
        <v>125900000</v>
      </c>
      <c r="D13530">
        <f t="shared" si="422"/>
        <v>11311057</v>
      </c>
      <c r="E13530">
        <f t="shared" si="423"/>
        <v>11361057</v>
      </c>
    </row>
    <row r="13531" spans="1:5">
      <c r="A13531">
        <v>11311058</v>
      </c>
      <c r="B13531">
        <v>11361058</v>
      </c>
      <c r="C13531" s="293">
        <v>130900000</v>
      </c>
      <c r="D13531">
        <f t="shared" si="422"/>
        <v>11311058</v>
      </c>
      <c r="E13531">
        <f t="shared" si="423"/>
        <v>11361058</v>
      </c>
    </row>
    <row r="13532" spans="1:5">
      <c r="A13532">
        <v>11311059</v>
      </c>
      <c r="B13532">
        <v>11361059</v>
      </c>
      <c r="C13532" s="293">
        <v>142700000</v>
      </c>
      <c r="D13532">
        <f t="shared" si="422"/>
        <v>11311059</v>
      </c>
      <c r="E13532">
        <f t="shared" si="423"/>
        <v>11361059</v>
      </c>
    </row>
    <row r="13533" spans="1:5">
      <c r="A13533">
        <v>11311060</v>
      </c>
      <c r="B13533">
        <v>11361060</v>
      </c>
      <c r="C13533" s="293">
        <v>252000000</v>
      </c>
      <c r="D13533">
        <f t="shared" si="422"/>
        <v>11311060</v>
      </c>
      <c r="E13533">
        <f t="shared" si="423"/>
        <v>11361060</v>
      </c>
    </row>
    <row r="13534" spans="1:5">
      <c r="A13534">
        <v>11311061</v>
      </c>
      <c r="B13534">
        <v>11361061</v>
      </c>
      <c r="C13534" s="293">
        <v>258000000</v>
      </c>
      <c r="D13534">
        <f t="shared" si="422"/>
        <v>11311061</v>
      </c>
      <c r="E13534">
        <f t="shared" si="423"/>
        <v>11361061</v>
      </c>
    </row>
    <row r="13535" spans="1:5">
      <c r="A13535">
        <v>11311062</v>
      </c>
      <c r="B13535">
        <v>11361062</v>
      </c>
      <c r="C13535" s="293">
        <v>264000000</v>
      </c>
      <c r="D13535">
        <f t="shared" si="422"/>
        <v>11311062</v>
      </c>
      <c r="E13535">
        <f t="shared" si="423"/>
        <v>11361062</v>
      </c>
    </row>
    <row r="13536" spans="1:5">
      <c r="A13536">
        <v>11311063</v>
      </c>
      <c r="B13536">
        <v>11361063</v>
      </c>
      <c r="C13536" s="293">
        <v>398500000</v>
      </c>
      <c r="D13536">
        <f t="shared" si="422"/>
        <v>11311063</v>
      </c>
      <c r="E13536">
        <f t="shared" si="423"/>
        <v>11361063</v>
      </c>
    </row>
    <row r="13537" spans="1:5">
      <c r="A13537">
        <v>11311064</v>
      </c>
      <c r="B13537">
        <v>11361064</v>
      </c>
      <c r="C13537" s="293">
        <v>394500000</v>
      </c>
      <c r="D13537">
        <f t="shared" si="422"/>
        <v>11311064</v>
      </c>
      <c r="E13537">
        <f t="shared" si="423"/>
        <v>11361064</v>
      </c>
    </row>
    <row r="13538" spans="1:5">
      <c r="A13538">
        <v>11304001</v>
      </c>
      <c r="B13538">
        <v>11362001</v>
      </c>
      <c r="C13538" s="293">
        <v>53700000</v>
      </c>
      <c r="D13538">
        <f t="shared" si="422"/>
        <v>11304001</v>
      </c>
      <c r="E13538">
        <f t="shared" si="423"/>
        <v>11362001</v>
      </c>
    </row>
    <row r="13539" spans="1:5">
      <c r="A13539">
        <v>11304002</v>
      </c>
      <c r="B13539">
        <v>11362002</v>
      </c>
      <c r="C13539" s="293">
        <v>58400000</v>
      </c>
      <c r="D13539">
        <f t="shared" si="422"/>
        <v>11304002</v>
      </c>
      <c r="E13539">
        <f t="shared" si="423"/>
        <v>11362002</v>
      </c>
    </row>
    <row r="13540" spans="1:5">
      <c r="A13540">
        <v>11304003</v>
      </c>
      <c r="B13540">
        <v>11362003</v>
      </c>
      <c r="C13540" s="293">
        <v>53800000</v>
      </c>
      <c r="D13540">
        <f t="shared" si="422"/>
        <v>11304003</v>
      </c>
      <c r="E13540">
        <f t="shared" si="423"/>
        <v>11362003</v>
      </c>
    </row>
    <row r="13541" spans="1:5">
      <c r="A13541">
        <v>11304004</v>
      </c>
      <c r="B13541">
        <v>11362004</v>
      </c>
      <c r="C13541" s="293">
        <v>46000000</v>
      </c>
      <c r="D13541">
        <f t="shared" si="422"/>
        <v>11304004</v>
      </c>
      <c r="E13541">
        <f t="shared" si="423"/>
        <v>11362004</v>
      </c>
    </row>
    <row r="13542" spans="1:5">
      <c r="A13542">
        <v>11304005</v>
      </c>
      <c r="B13542">
        <v>11362005</v>
      </c>
      <c r="C13542" s="293">
        <v>54300000</v>
      </c>
      <c r="D13542">
        <f t="shared" si="422"/>
        <v>11304005</v>
      </c>
      <c r="E13542">
        <f t="shared" si="423"/>
        <v>11362005</v>
      </c>
    </row>
    <row r="13543" spans="1:5">
      <c r="A13543">
        <v>11304006</v>
      </c>
      <c r="B13543">
        <v>11362006</v>
      </c>
      <c r="C13543" s="293">
        <v>42400000</v>
      </c>
      <c r="D13543">
        <f t="shared" si="422"/>
        <v>11304006</v>
      </c>
      <c r="E13543">
        <f t="shared" si="423"/>
        <v>11362006</v>
      </c>
    </row>
    <row r="13544" spans="1:5">
      <c r="A13544">
        <v>11304007</v>
      </c>
      <c r="B13544">
        <v>11362007</v>
      </c>
      <c r="C13544" s="293">
        <v>112700000</v>
      </c>
      <c r="D13544">
        <f t="shared" si="422"/>
        <v>11304007</v>
      </c>
      <c r="E13544">
        <f t="shared" si="423"/>
        <v>11362007</v>
      </c>
    </row>
    <row r="13545" spans="1:5">
      <c r="A13545">
        <v>11304008</v>
      </c>
      <c r="B13545">
        <v>11362008</v>
      </c>
      <c r="C13545" s="293">
        <v>43500000</v>
      </c>
      <c r="D13545">
        <f t="shared" si="422"/>
        <v>11304008</v>
      </c>
      <c r="E13545">
        <f t="shared" si="423"/>
        <v>11362008</v>
      </c>
    </row>
    <row r="13546" spans="1:5">
      <c r="A13546">
        <v>11304009</v>
      </c>
      <c r="B13546">
        <v>11362009</v>
      </c>
      <c r="C13546" s="293">
        <v>39000000</v>
      </c>
      <c r="D13546">
        <f t="shared" si="422"/>
        <v>11304009</v>
      </c>
      <c r="E13546">
        <f t="shared" si="423"/>
        <v>11362009</v>
      </c>
    </row>
    <row r="13547" spans="1:5">
      <c r="A13547">
        <v>11304010</v>
      </c>
      <c r="B13547">
        <v>11362010</v>
      </c>
      <c r="C13547" s="293">
        <v>77400000</v>
      </c>
      <c r="D13547">
        <f t="shared" si="422"/>
        <v>11304010</v>
      </c>
      <c r="E13547">
        <f t="shared" si="423"/>
        <v>11362010</v>
      </c>
    </row>
    <row r="13548" spans="1:5">
      <c r="A13548">
        <v>11304011</v>
      </c>
      <c r="B13548">
        <v>11362011</v>
      </c>
      <c r="C13548" s="293">
        <v>40500000</v>
      </c>
      <c r="D13548">
        <f t="shared" si="422"/>
        <v>11304011</v>
      </c>
      <c r="E13548">
        <f t="shared" si="423"/>
        <v>11362011</v>
      </c>
    </row>
    <row r="13549" spans="1:5">
      <c r="A13549">
        <v>11304012</v>
      </c>
      <c r="B13549">
        <v>11362012</v>
      </c>
      <c r="C13549" s="293">
        <v>43900000</v>
      </c>
      <c r="D13549">
        <f t="shared" si="422"/>
        <v>11304012</v>
      </c>
      <c r="E13549">
        <f t="shared" si="423"/>
        <v>11362012</v>
      </c>
    </row>
    <row r="13550" spans="1:5">
      <c r="A13550">
        <v>11304013</v>
      </c>
      <c r="B13550">
        <v>11362013</v>
      </c>
      <c r="C13550" s="293">
        <v>51900000</v>
      </c>
      <c r="D13550">
        <f t="shared" si="422"/>
        <v>11304013</v>
      </c>
      <c r="E13550">
        <f t="shared" si="423"/>
        <v>11362013</v>
      </c>
    </row>
    <row r="13551" spans="1:5">
      <c r="A13551">
        <v>11304014</v>
      </c>
      <c r="B13551">
        <v>11362014</v>
      </c>
      <c r="C13551" s="293">
        <v>78900000</v>
      </c>
      <c r="D13551">
        <f t="shared" si="422"/>
        <v>11304014</v>
      </c>
      <c r="E13551">
        <f t="shared" si="423"/>
        <v>11362014</v>
      </c>
    </row>
    <row r="13552" spans="1:5">
      <c r="A13552">
        <v>11304015</v>
      </c>
      <c r="B13552">
        <v>11362015</v>
      </c>
      <c r="C13552" s="293">
        <v>48200000</v>
      </c>
      <c r="D13552">
        <f t="shared" si="422"/>
        <v>11304015</v>
      </c>
      <c r="E13552">
        <f t="shared" si="423"/>
        <v>11362015</v>
      </c>
    </row>
    <row r="13553" spans="1:5">
      <c r="A13553">
        <v>11304016</v>
      </c>
      <c r="B13553">
        <v>11362016</v>
      </c>
      <c r="C13553" s="293">
        <v>117200000</v>
      </c>
      <c r="D13553">
        <f t="shared" si="422"/>
        <v>11304016</v>
      </c>
      <c r="E13553">
        <f t="shared" si="423"/>
        <v>11362016</v>
      </c>
    </row>
    <row r="13554" spans="1:5">
      <c r="A13554">
        <v>11304017</v>
      </c>
      <c r="B13554">
        <v>11362017</v>
      </c>
      <c r="C13554" s="293">
        <v>40600000</v>
      </c>
      <c r="D13554">
        <f t="shared" si="422"/>
        <v>11304017</v>
      </c>
      <c r="E13554">
        <f t="shared" si="423"/>
        <v>11362017</v>
      </c>
    </row>
    <row r="13555" spans="1:5">
      <c r="A13555">
        <v>11304018</v>
      </c>
      <c r="B13555">
        <v>11362018</v>
      </c>
      <c r="C13555" s="293">
        <v>58100000</v>
      </c>
      <c r="D13555">
        <f t="shared" si="422"/>
        <v>11304018</v>
      </c>
      <c r="E13555">
        <f t="shared" si="423"/>
        <v>11362018</v>
      </c>
    </row>
    <row r="13556" spans="1:5">
      <c r="A13556">
        <v>11304019</v>
      </c>
      <c r="B13556">
        <v>11362019</v>
      </c>
      <c r="C13556" s="293">
        <v>59200000</v>
      </c>
      <c r="D13556">
        <f t="shared" si="422"/>
        <v>11304019</v>
      </c>
      <c r="E13556">
        <f t="shared" si="423"/>
        <v>11362019</v>
      </c>
    </row>
    <row r="13557" spans="1:5">
      <c r="A13557">
        <v>11304020</v>
      </c>
      <c r="B13557">
        <v>11362020</v>
      </c>
      <c r="C13557" s="293">
        <v>64900000</v>
      </c>
      <c r="D13557">
        <f t="shared" si="422"/>
        <v>11304020</v>
      </c>
      <c r="E13557">
        <f t="shared" si="423"/>
        <v>11362020</v>
      </c>
    </row>
    <row r="13558" spans="1:5">
      <c r="A13558">
        <v>11304021</v>
      </c>
      <c r="B13558">
        <v>11362021</v>
      </c>
      <c r="C13558" s="293">
        <v>69000000</v>
      </c>
      <c r="D13558">
        <f t="shared" si="422"/>
        <v>11304021</v>
      </c>
      <c r="E13558">
        <f t="shared" si="423"/>
        <v>11362021</v>
      </c>
    </row>
    <row r="13559" spans="1:5">
      <c r="A13559">
        <v>11304022</v>
      </c>
      <c r="B13559">
        <v>11362022</v>
      </c>
      <c r="C13559" s="293">
        <v>74400000</v>
      </c>
      <c r="D13559">
        <f t="shared" si="422"/>
        <v>11304022</v>
      </c>
      <c r="E13559">
        <f t="shared" si="423"/>
        <v>11362022</v>
      </c>
    </row>
    <row r="13560" spans="1:5">
      <c r="A13560">
        <v>11304023</v>
      </c>
      <c r="B13560">
        <v>11362023</v>
      </c>
      <c r="C13560" s="293">
        <v>64400000</v>
      </c>
      <c r="D13560">
        <f t="shared" si="422"/>
        <v>11304023</v>
      </c>
      <c r="E13560">
        <f t="shared" si="423"/>
        <v>11362023</v>
      </c>
    </row>
    <row r="13561" spans="1:5">
      <c r="A13561">
        <v>11304024</v>
      </c>
      <c r="B13561">
        <v>11362024</v>
      </c>
      <c r="C13561" s="293">
        <v>95000000</v>
      </c>
      <c r="D13561">
        <f t="shared" si="422"/>
        <v>11304024</v>
      </c>
      <c r="E13561">
        <f t="shared" si="423"/>
        <v>11362024</v>
      </c>
    </row>
    <row r="13562" spans="1:5">
      <c r="A13562">
        <v>11304025</v>
      </c>
      <c r="B13562">
        <v>11362025</v>
      </c>
      <c r="C13562" s="293">
        <v>131900000</v>
      </c>
      <c r="D13562">
        <f t="shared" si="422"/>
        <v>11304025</v>
      </c>
      <c r="E13562">
        <f t="shared" si="423"/>
        <v>11362025</v>
      </c>
    </row>
    <row r="13563" spans="1:5">
      <c r="A13563">
        <v>11304026</v>
      </c>
      <c r="B13563">
        <v>11362026</v>
      </c>
      <c r="C13563" s="293">
        <v>90900000</v>
      </c>
      <c r="D13563">
        <f t="shared" si="422"/>
        <v>11304026</v>
      </c>
      <c r="E13563">
        <f t="shared" si="423"/>
        <v>11362026</v>
      </c>
    </row>
    <row r="13564" spans="1:5">
      <c r="A13564">
        <v>11304027</v>
      </c>
      <c r="B13564">
        <v>11362027</v>
      </c>
      <c r="C13564" s="293">
        <v>100600000</v>
      </c>
      <c r="D13564">
        <f t="shared" si="422"/>
        <v>11304027</v>
      </c>
      <c r="E13564">
        <f t="shared" si="423"/>
        <v>11362027</v>
      </c>
    </row>
    <row r="13565" spans="1:5">
      <c r="A13565">
        <v>11304028</v>
      </c>
      <c r="B13565">
        <v>11362028</v>
      </c>
      <c r="C13565" s="293">
        <v>56700000</v>
      </c>
      <c r="D13565">
        <f t="shared" si="422"/>
        <v>11304028</v>
      </c>
      <c r="E13565">
        <f t="shared" si="423"/>
        <v>11362028</v>
      </c>
    </row>
    <row r="13566" spans="1:5">
      <c r="A13566">
        <v>11304029</v>
      </c>
      <c r="B13566">
        <v>11362029</v>
      </c>
      <c r="C13566" s="293">
        <v>71200000</v>
      </c>
      <c r="D13566">
        <f t="shared" si="422"/>
        <v>11304029</v>
      </c>
      <c r="E13566">
        <f t="shared" si="423"/>
        <v>11362029</v>
      </c>
    </row>
    <row r="13567" spans="1:5">
      <c r="A13567">
        <v>11304030</v>
      </c>
      <c r="B13567">
        <v>11362030</v>
      </c>
      <c r="C13567" s="293">
        <v>117600000</v>
      </c>
      <c r="D13567">
        <f t="shared" si="422"/>
        <v>11304030</v>
      </c>
      <c r="E13567">
        <f t="shared" si="423"/>
        <v>11362030</v>
      </c>
    </row>
    <row r="13568" spans="1:5">
      <c r="A13568">
        <v>11304031</v>
      </c>
      <c r="B13568">
        <v>11362031</v>
      </c>
      <c r="C13568" s="293">
        <v>85800000</v>
      </c>
      <c r="D13568">
        <f t="shared" si="422"/>
        <v>11304031</v>
      </c>
      <c r="E13568">
        <f t="shared" si="423"/>
        <v>11362031</v>
      </c>
    </row>
    <row r="13569" spans="1:5">
      <c r="A13569">
        <v>11304032</v>
      </c>
      <c r="B13569">
        <v>11362032</v>
      </c>
      <c r="C13569" s="293">
        <v>61500000</v>
      </c>
      <c r="D13569">
        <f t="shared" si="422"/>
        <v>11304032</v>
      </c>
      <c r="E13569">
        <f t="shared" si="423"/>
        <v>11362032</v>
      </c>
    </row>
    <row r="13570" spans="1:5">
      <c r="A13570">
        <v>11304033</v>
      </c>
      <c r="B13570">
        <v>11362033</v>
      </c>
      <c r="C13570" s="293">
        <v>122200000</v>
      </c>
      <c r="D13570">
        <f t="shared" si="422"/>
        <v>11304033</v>
      </c>
      <c r="E13570">
        <f t="shared" si="423"/>
        <v>11362033</v>
      </c>
    </row>
    <row r="13571" spans="1:5">
      <c r="A13571">
        <v>11304034</v>
      </c>
      <c r="B13571">
        <v>11362034</v>
      </c>
      <c r="C13571" s="293">
        <v>67000000</v>
      </c>
      <c r="D13571">
        <f t="shared" ref="D13571:D13634" si="424">+A13571*1</f>
        <v>11304034</v>
      </c>
      <c r="E13571">
        <f t="shared" ref="E13571:E13634" si="425">+B13571*1</f>
        <v>11362034</v>
      </c>
    </row>
    <row r="13572" spans="1:5">
      <c r="A13572">
        <v>11304035</v>
      </c>
      <c r="B13572">
        <v>11362035</v>
      </c>
      <c r="C13572" s="293">
        <v>96900000</v>
      </c>
      <c r="D13572">
        <f t="shared" si="424"/>
        <v>11304035</v>
      </c>
      <c r="E13572">
        <f t="shared" si="425"/>
        <v>11362035</v>
      </c>
    </row>
    <row r="13573" spans="1:5">
      <c r="A13573">
        <v>11304036</v>
      </c>
      <c r="B13573">
        <v>11362036</v>
      </c>
      <c r="C13573" s="293">
        <v>238000000</v>
      </c>
      <c r="D13573">
        <f t="shared" si="424"/>
        <v>11304036</v>
      </c>
      <c r="E13573">
        <f t="shared" si="425"/>
        <v>11362036</v>
      </c>
    </row>
    <row r="13574" spans="1:5">
      <c r="A13574">
        <v>11304037</v>
      </c>
      <c r="B13574">
        <v>11362037</v>
      </c>
      <c r="C13574" s="293">
        <v>169000000</v>
      </c>
      <c r="D13574">
        <f t="shared" si="424"/>
        <v>11304037</v>
      </c>
      <c r="E13574">
        <f t="shared" si="425"/>
        <v>11362037</v>
      </c>
    </row>
    <row r="13575" spans="1:5">
      <c r="A13575">
        <v>11304038</v>
      </c>
      <c r="B13575">
        <v>11362038</v>
      </c>
      <c r="C13575" s="293">
        <v>172000000</v>
      </c>
      <c r="D13575">
        <f t="shared" si="424"/>
        <v>11304038</v>
      </c>
      <c r="E13575">
        <f t="shared" si="425"/>
        <v>11362038</v>
      </c>
    </row>
    <row r="13576" spans="1:5">
      <c r="A13576">
        <v>11304039</v>
      </c>
      <c r="B13576">
        <v>11362039</v>
      </c>
      <c r="C13576" s="293">
        <v>148400000</v>
      </c>
      <c r="D13576">
        <f t="shared" si="424"/>
        <v>11304039</v>
      </c>
      <c r="E13576">
        <f t="shared" si="425"/>
        <v>11362039</v>
      </c>
    </row>
    <row r="13577" spans="1:5">
      <c r="A13577">
        <v>11304040</v>
      </c>
      <c r="B13577">
        <v>11362040</v>
      </c>
      <c r="C13577" s="293">
        <v>81500000</v>
      </c>
      <c r="D13577">
        <f t="shared" si="424"/>
        <v>11304040</v>
      </c>
      <c r="E13577">
        <f t="shared" si="425"/>
        <v>11362040</v>
      </c>
    </row>
    <row r="13578" spans="1:5">
      <c r="A13578">
        <v>11304041</v>
      </c>
      <c r="B13578">
        <v>11362041</v>
      </c>
      <c r="C13578" s="293">
        <v>88800000</v>
      </c>
      <c r="D13578">
        <f t="shared" si="424"/>
        <v>11304041</v>
      </c>
      <c r="E13578">
        <f t="shared" si="425"/>
        <v>11362041</v>
      </c>
    </row>
    <row r="13579" spans="1:5">
      <c r="A13579">
        <v>11304042</v>
      </c>
      <c r="B13579">
        <v>11362042</v>
      </c>
      <c r="C13579" s="293">
        <v>132500000</v>
      </c>
      <c r="D13579">
        <f t="shared" si="424"/>
        <v>11304042</v>
      </c>
      <c r="E13579">
        <f t="shared" si="425"/>
        <v>11362042</v>
      </c>
    </row>
    <row r="13580" spans="1:5">
      <c r="A13580">
        <v>11304043</v>
      </c>
      <c r="B13580">
        <v>11362043</v>
      </c>
      <c r="C13580" s="293">
        <v>86000000</v>
      </c>
      <c r="D13580">
        <f t="shared" si="424"/>
        <v>11304043</v>
      </c>
      <c r="E13580">
        <f t="shared" si="425"/>
        <v>11362043</v>
      </c>
    </row>
    <row r="13581" spans="1:5">
      <c r="A13581">
        <v>11304044</v>
      </c>
      <c r="B13581">
        <v>11362044</v>
      </c>
      <c r="C13581" s="293">
        <v>129200000</v>
      </c>
      <c r="D13581">
        <f t="shared" si="424"/>
        <v>11304044</v>
      </c>
      <c r="E13581">
        <f t="shared" si="425"/>
        <v>11362044</v>
      </c>
    </row>
    <row r="13582" spans="1:5">
      <c r="A13582">
        <v>11304045</v>
      </c>
      <c r="B13582">
        <v>11362045</v>
      </c>
      <c r="C13582" s="293">
        <v>48700000</v>
      </c>
      <c r="D13582">
        <f t="shared" si="424"/>
        <v>11304045</v>
      </c>
      <c r="E13582">
        <f t="shared" si="425"/>
        <v>11362045</v>
      </c>
    </row>
    <row r="13583" spans="1:5">
      <c r="A13583">
        <v>11304046</v>
      </c>
      <c r="B13583">
        <v>11362046</v>
      </c>
      <c r="C13583" s="293">
        <v>176500000</v>
      </c>
      <c r="D13583">
        <f t="shared" si="424"/>
        <v>11304046</v>
      </c>
      <c r="E13583">
        <f t="shared" si="425"/>
        <v>11362046</v>
      </c>
    </row>
    <row r="13584" spans="1:5">
      <c r="A13584">
        <v>11304047</v>
      </c>
      <c r="B13584">
        <v>11362047</v>
      </c>
      <c r="C13584" s="293">
        <v>127400000</v>
      </c>
      <c r="D13584">
        <f t="shared" si="424"/>
        <v>11304047</v>
      </c>
      <c r="E13584">
        <f t="shared" si="425"/>
        <v>11362047</v>
      </c>
    </row>
    <row r="13585" spans="1:5">
      <c r="A13585">
        <v>11304048</v>
      </c>
      <c r="B13585">
        <v>11362048</v>
      </c>
      <c r="C13585" s="293">
        <v>113500000</v>
      </c>
      <c r="D13585">
        <f t="shared" si="424"/>
        <v>11304048</v>
      </c>
      <c r="E13585">
        <f t="shared" si="425"/>
        <v>11362048</v>
      </c>
    </row>
    <row r="13586" spans="1:5">
      <c r="A13586">
        <v>11304049</v>
      </c>
      <c r="B13586">
        <v>11362049</v>
      </c>
      <c r="C13586" s="293">
        <v>259000000</v>
      </c>
      <c r="D13586">
        <f t="shared" si="424"/>
        <v>11304049</v>
      </c>
      <c r="E13586">
        <f t="shared" si="425"/>
        <v>11362049</v>
      </c>
    </row>
    <row r="13587" spans="1:5">
      <c r="A13587">
        <v>11304050</v>
      </c>
      <c r="B13587">
        <v>11362050</v>
      </c>
      <c r="C13587" s="293">
        <v>334900000</v>
      </c>
      <c r="D13587">
        <f t="shared" si="424"/>
        <v>11304050</v>
      </c>
      <c r="E13587">
        <f t="shared" si="425"/>
        <v>11362050</v>
      </c>
    </row>
    <row r="13588" spans="1:5">
      <c r="A13588">
        <v>11304051</v>
      </c>
      <c r="B13588">
        <v>11362051</v>
      </c>
      <c r="C13588" s="293">
        <v>215100000</v>
      </c>
      <c r="D13588">
        <f t="shared" si="424"/>
        <v>11304051</v>
      </c>
      <c r="E13588">
        <f t="shared" si="425"/>
        <v>11362051</v>
      </c>
    </row>
    <row r="13589" spans="1:5">
      <c r="A13589">
        <v>11304052</v>
      </c>
      <c r="B13589">
        <v>11362052</v>
      </c>
      <c r="C13589" s="293">
        <v>145000000</v>
      </c>
      <c r="D13589">
        <f t="shared" si="424"/>
        <v>11304052</v>
      </c>
      <c r="E13589">
        <f t="shared" si="425"/>
        <v>11362052</v>
      </c>
    </row>
    <row r="13590" spans="1:5">
      <c r="A13590">
        <v>11304053</v>
      </c>
      <c r="B13590">
        <v>11362053</v>
      </c>
      <c r="C13590" s="293">
        <v>163000000</v>
      </c>
      <c r="D13590">
        <f t="shared" si="424"/>
        <v>11304053</v>
      </c>
      <c r="E13590">
        <f t="shared" si="425"/>
        <v>11362053</v>
      </c>
    </row>
    <row r="13591" spans="1:5">
      <c r="A13591">
        <v>11304054</v>
      </c>
      <c r="B13591">
        <v>11362054</v>
      </c>
      <c r="C13591" s="293">
        <v>122000000</v>
      </c>
      <c r="D13591">
        <f t="shared" si="424"/>
        <v>11304054</v>
      </c>
      <c r="E13591">
        <f t="shared" si="425"/>
        <v>11362054</v>
      </c>
    </row>
    <row r="13592" spans="1:5">
      <c r="A13592">
        <v>11304055</v>
      </c>
      <c r="B13592">
        <v>11362055</v>
      </c>
      <c r="C13592" s="293">
        <v>153500000</v>
      </c>
      <c r="D13592">
        <f t="shared" si="424"/>
        <v>11304055</v>
      </c>
      <c r="E13592">
        <f t="shared" si="425"/>
        <v>11362055</v>
      </c>
    </row>
    <row r="13593" spans="1:5">
      <c r="A13593">
        <v>11304056</v>
      </c>
      <c r="B13593">
        <v>11362056</v>
      </c>
      <c r="C13593" s="293">
        <v>143000000</v>
      </c>
      <c r="D13593">
        <f t="shared" si="424"/>
        <v>11304056</v>
      </c>
      <c r="E13593">
        <f t="shared" si="425"/>
        <v>11362056</v>
      </c>
    </row>
    <row r="13594" spans="1:5">
      <c r="A13594">
        <v>11304057</v>
      </c>
      <c r="B13594">
        <v>11362057</v>
      </c>
      <c r="C13594" s="293">
        <v>178000000</v>
      </c>
      <c r="D13594">
        <f t="shared" si="424"/>
        <v>11304057</v>
      </c>
      <c r="E13594">
        <f t="shared" si="425"/>
        <v>11362057</v>
      </c>
    </row>
    <row r="13595" spans="1:5">
      <c r="A13595">
        <v>11304058</v>
      </c>
      <c r="B13595">
        <v>11362058</v>
      </c>
      <c r="C13595" s="293">
        <v>169000000</v>
      </c>
      <c r="D13595">
        <f t="shared" si="424"/>
        <v>11304058</v>
      </c>
      <c r="E13595">
        <f t="shared" si="425"/>
        <v>11362058</v>
      </c>
    </row>
    <row r="13596" spans="1:5">
      <c r="A13596">
        <v>11304059</v>
      </c>
      <c r="B13596">
        <v>11362059</v>
      </c>
      <c r="C13596" s="293">
        <v>181300000</v>
      </c>
      <c r="D13596">
        <f t="shared" si="424"/>
        <v>11304059</v>
      </c>
      <c r="E13596">
        <f t="shared" si="425"/>
        <v>11362059</v>
      </c>
    </row>
    <row r="13597" spans="1:5">
      <c r="A13597">
        <v>11304060</v>
      </c>
      <c r="B13597">
        <v>11362060</v>
      </c>
      <c r="C13597" s="293">
        <v>138000000</v>
      </c>
      <c r="D13597">
        <f t="shared" si="424"/>
        <v>11304060</v>
      </c>
      <c r="E13597">
        <f t="shared" si="425"/>
        <v>11362060</v>
      </c>
    </row>
    <row r="13598" spans="1:5">
      <c r="A13598">
        <v>11312002</v>
      </c>
      <c r="B13598">
        <v>11363001</v>
      </c>
      <c r="C13598" s="293">
        <v>55700000</v>
      </c>
      <c r="D13598">
        <f t="shared" si="424"/>
        <v>11312002</v>
      </c>
      <c r="E13598">
        <f t="shared" si="425"/>
        <v>11363001</v>
      </c>
    </row>
    <row r="13599" spans="1:5">
      <c r="A13599">
        <v>11312003</v>
      </c>
      <c r="B13599">
        <v>11363002</v>
      </c>
      <c r="C13599" s="293">
        <v>55200000</v>
      </c>
      <c r="D13599">
        <f t="shared" si="424"/>
        <v>11312003</v>
      </c>
      <c r="E13599">
        <f t="shared" si="425"/>
        <v>11363002</v>
      </c>
    </row>
    <row r="13600" spans="1:5">
      <c r="A13600">
        <v>11312005</v>
      </c>
      <c r="B13600">
        <v>11363003</v>
      </c>
      <c r="C13600" s="293">
        <v>49100000</v>
      </c>
      <c r="D13600">
        <f t="shared" si="424"/>
        <v>11312005</v>
      </c>
      <c r="E13600">
        <f t="shared" si="425"/>
        <v>11363003</v>
      </c>
    </row>
    <row r="13601" spans="1:5">
      <c r="A13601">
        <v>11312007</v>
      </c>
      <c r="B13601">
        <v>11363004</v>
      </c>
      <c r="C13601" s="293">
        <v>45000000</v>
      </c>
      <c r="D13601">
        <f t="shared" si="424"/>
        <v>11312007</v>
      </c>
      <c r="E13601">
        <f t="shared" si="425"/>
        <v>11363004</v>
      </c>
    </row>
    <row r="13602" spans="1:5">
      <c r="A13602">
        <v>11312008</v>
      </c>
      <c r="B13602">
        <v>11363005</v>
      </c>
      <c r="C13602" s="293">
        <v>113100000</v>
      </c>
      <c r="D13602">
        <f t="shared" si="424"/>
        <v>11312008</v>
      </c>
      <c r="E13602">
        <f t="shared" si="425"/>
        <v>11363005</v>
      </c>
    </row>
    <row r="13603" spans="1:5">
      <c r="A13603">
        <v>11312010</v>
      </c>
      <c r="B13603">
        <v>11363006</v>
      </c>
      <c r="C13603" s="293">
        <v>79400000</v>
      </c>
      <c r="D13603">
        <f t="shared" si="424"/>
        <v>11312010</v>
      </c>
      <c r="E13603">
        <f t="shared" si="425"/>
        <v>11363006</v>
      </c>
    </row>
    <row r="13604" spans="1:5">
      <c r="A13604">
        <v>11312012</v>
      </c>
      <c r="B13604">
        <v>11363007</v>
      </c>
      <c r="C13604" s="293">
        <v>119900000</v>
      </c>
      <c r="D13604">
        <f t="shared" si="424"/>
        <v>11312012</v>
      </c>
      <c r="E13604">
        <f t="shared" si="425"/>
        <v>11363007</v>
      </c>
    </row>
    <row r="13605" spans="1:5">
      <c r="A13605">
        <v>11312013</v>
      </c>
      <c r="B13605">
        <v>11363008</v>
      </c>
      <c r="C13605" s="293">
        <v>81900000</v>
      </c>
      <c r="D13605">
        <f t="shared" si="424"/>
        <v>11312013</v>
      </c>
      <c r="E13605">
        <f t="shared" si="425"/>
        <v>11363008</v>
      </c>
    </row>
    <row r="13606" spans="1:5">
      <c r="A13606">
        <v>11312018</v>
      </c>
      <c r="B13606">
        <v>11363009</v>
      </c>
      <c r="C13606" s="293">
        <v>60200000</v>
      </c>
      <c r="D13606">
        <f t="shared" si="424"/>
        <v>11312018</v>
      </c>
      <c r="E13606">
        <f t="shared" si="425"/>
        <v>11363009</v>
      </c>
    </row>
    <row r="13607" spans="1:5">
      <c r="A13607">
        <v>11312019</v>
      </c>
      <c r="B13607">
        <v>11363010</v>
      </c>
      <c r="C13607" s="293">
        <v>60600000</v>
      </c>
      <c r="D13607">
        <f t="shared" si="424"/>
        <v>11312019</v>
      </c>
      <c r="E13607">
        <f t="shared" si="425"/>
        <v>11363010</v>
      </c>
    </row>
    <row r="13608" spans="1:5">
      <c r="A13608">
        <v>11312021</v>
      </c>
      <c r="B13608">
        <v>11363011</v>
      </c>
      <c r="C13608" s="293">
        <v>56200000</v>
      </c>
      <c r="D13608">
        <f t="shared" si="424"/>
        <v>11312021</v>
      </c>
      <c r="E13608">
        <f t="shared" si="425"/>
        <v>11363011</v>
      </c>
    </row>
    <row r="13609" spans="1:5">
      <c r="A13609">
        <v>11312023</v>
      </c>
      <c r="B13609">
        <v>11363013</v>
      </c>
      <c r="C13609" s="293">
        <v>65300000</v>
      </c>
      <c r="D13609">
        <f t="shared" si="424"/>
        <v>11312023</v>
      </c>
      <c r="E13609">
        <f t="shared" si="425"/>
        <v>11363013</v>
      </c>
    </row>
    <row r="13610" spans="1:5">
      <c r="A13610">
        <v>11312024</v>
      </c>
      <c r="B13610">
        <v>11363014</v>
      </c>
      <c r="C13610" s="293">
        <v>40100000</v>
      </c>
      <c r="D13610">
        <f t="shared" si="424"/>
        <v>11312024</v>
      </c>
      <c r="E13610">
        <f t="shared" si="425"/>
        <v>11363014</v>
      </c>
    </row>
    <row r="13611" spans="1:5">
      <c r="A13611">
        <v>11312027</v>
      </c>
      <c r="B13611">
        <v>11363015</v>
      </c>
      <c r="C13611" s="293">
        <v>65400000</v>
      </c>
      <c r="D13611">
        <f t="shared" si="424"/>
        <v>11312027</v>
      </c>
      <c r="E13611">
        <f t="shared" si="425"/>
        <v>11363015</v>
      </c>
    </row>
    <row r="13612" spans="1:5">
      <c r="A13612">
        <v>11312028</v>
      </c>
      <c r="B13612">
        <v>11363016</v>
      </c>
      <c r="C13612" s="293">
        <v>91800000</v>
      </c>
      <c r="D13612">
        <f t="shared" si="424"/>
        <v>11312028</v>
      </c>
      <c r="E13612">
        <f t="shared" si="425"/>
        <v>11363016</v>
      </c>
    </row>
    <row r="13613" spans="1:5">
      <c r="A13613">
        <v>11312031</v>
      </c>
      <c r="B13613">
        <v>11363017</v>
      </c>
      <c r="C13613" s="293">
        <v>98200000</v>
      </c>
      <c r="D13613">
        <f t="shared" si="424"/>
        <v>11312031</v>
      </c>
      <c r="E13613">
        <f t="shared" si="425"/>
        <v>11363017</v>
      </c>
    </row>
    <row r="13614" spans="1:5">
      <c r="A13614">
        <v>11312032</v>
      </c>
      <c r="B13614">
        <v>11363018</v>
      </c>
      <c r="C13614" s="293">
        <v>58100000</v>
      </c>
      <c r="D13614">
        <f t="shared" si="424"/>
        <v>11312032</v>
      </c>
      <c r="E13614">
        <f t="shared" si="425"/>
        <v>11363018</v>
      </c>
    </row>
    <row r="13615" spans="1:5">
      <c r="A13615">
        <v>11312036</v>
      </c>
      <c r="B13615">
        <v>11363019</v>
      </c>
      <c r="C13615" s="293">
        <v>72000000</v>
      </c>
      <c r="D13615">
        <f t="shared" si="424"/>
        <v>11312036</v>
      </c>
      <c r="E13615">
        <f t="shared" si="425"/>
        <v>11363019</v>
      </c>
    </row>
    <row r="13616" spans="1:5">
      <c r="A13616">
        <v>11312037</v>
      </c>
      <c r="B13616">
        <v>11363020</v>
      </c>
      <c r="C13616" s="293">
        <v>118600000</v>
      </c>
      <c r="D13616">
        <f t="shared" si="424"/>
        <v>11312037</v>
      </c>
      <c r="E13616">
        <f t="shared" si="425"/>
        <v>11363020</v>
      </c>
    </row>
    <row r="13617" spans="1:5">
      <c r="A13617">
        <v>11312038</v>
      </c>
      <c r="B13617">
        <v>11363021</v>
      </c>
      <c r="C13617" s="293">
        <v>87100000</v>
      </c>
      <c r="D13617">
        <f t="shared" si="424"/>
        <v>11312038</v>
      </c>
      <c r="E13617">
        <f t="shared" si="425"/>
        <v>11363021</v>
      </c>
    </row>
    <row r="13618" spans="1:5">
      <c r="A13618">
        <v>11312039</v>
      </c>
      <c r="B13618">
        <v>11363022</v>
      </c>
      <c r="C13618" s="293">
        <v>62600000</v>
      </c>
      <c r="D13618">
        <f t="shared" si="424"/>
        <v>11312039</v>
      </c>
      <c r="E13618">
        <f t="shared" si="425"/>
        <v>11363022</v>
      </c>
    </row>
    <row r="13619" spans="1:5">
      <c r="A13619">
        <v>11312040</v>
      </c>
      <c r="B13619">
        <v>11363023</v>
      </c>
      <c r="C13619" s="293">
        <v>123100000</v>
      </c>
      <c r="D13619">
        <f t="shared" si="424"/>
        <v>11312040</v>
      </c>
      <c r="E13619">
        <f t="shared" si="425"/>
        <v>11363023</v>
      </c>
    </row>
    <row r="13620" spans="1:5">
      <c r="A13620">
        <v>11312043</v>
      </c>
      <c r="B13620">
        <v>11363024</v>
      </c>
      <c r="C13620" s="293">
        <v>98400000</v>
      </c>
      <c r="D13620">
        <f t="shared" si="424"/>
        <v>11312043</v>
      </c>
      <c r="E13620">
        <f t="shared" si="425"/>
        <v>11363024</v>
      </c>
    </row>
    <row r="13621" spans="1:5">
      <c r="A13621">
        <v>11312044</v>
      </c>
      <c r="B13621">
        <v>11363025</v>
      </c>
      <c r="C13621" s="293">
        <v>242000000</v>
      </c>
      <c r="D13621">
        <f t="shared" si="424"/>
        <v>11312044</v>
      </c>
      <c r="E13621">
        <f t="shared" si="425"/>
        <v>11363025</v>
      </c>
    </row>
    <row r="13622" spans="1:5">
      <c r="A13622">
        <v>11312047</v>
      </c>
      <c r="B13622">
        <v>11363026</v>
      </c>
      <c r="C13622" s="293">
        <v>166800000</v>
      </c>
      <c r="D13622">
        <f t="shared" si="424"/>
        <v>11312047</v>
      </c>
      <c r="E13622">
        <f t="shared" si="425"/>
        <v>11363026</v>
      </c>
    </row>
    <row r="13623" spans="1:5">
      <c r="A13623">
        <v>11312048</v>
      </c>
      <c r="B13623">
        <v>11363027</v>
      </c>
      <c r="C13623" s="293">
        <v>146400000</v>
      </c>
      <c r="D13623">
        <f t="shared" si="424"/>
        <v>11312048</v>
      </c>
      <c r="E13623">
        <f t="shared" si="425"/>
        <v>11363027</v>
      </c>
    </row>
    <row r="13624" spans="1:5">
      <c r="A13624">
        <v>11312049</v>
      </c>
      <c r="B13624">
        <v>11363028</v>
      </c>
      <c r="C13624" s="293">
        <v>174000000</v>
      </c>
      <c r="D13624">
        <f t="shared" si="424"/>
        <v>11312049</v>
      </c>
      <c r="E13624">
        <f t="shared" si="425"/>
        <v>11363028</v>
      </c>
    </row>
    <row r="13625" spans="1:5">
      <c r="A13625">
        <v>11312052</v>
      </c>
      <c r="B13625">
        <v>11363029</v>
      </c>
      <c r="C13625" s="293">
        <v>82600000</v>
      </c>
      <c r="D13625">
        <f t="shared" si="424"/>
        <v>11312052</v>
      </c>
      <c r="E13625">
        <f t="shared" si="425"/>
        <v>11363029</v>
      </c>
    </row>
    <row r="13626" spans="1:5">
      <c r="A13626">
        <v>11312053</v>
      </c>
      <c r="B13626">
        <v>11363030</v>
      </c>
      <c r="C13626" s="293">
        <v>89500000</v>
      </c>
      <c r="D13626">
        <f t="shared" si="424"/>
        <v>11312053</v>
      </c>
      <c r="E13626">
        <f t="shared" si="425"/>
        <v>11363030</v>
      </c>
    </row>
    <row r="13627" spans="1:5">
      <c r="A13627">
        <v>11312054</v>
      </c>
      <c r="B13627">
        <v>11363031</v>
      </c>
      <c r="C13627" s="293">
        <v>87400000</v>
      </c>
      <c r="D13627">
        <f t="shared" si="424"/>
        <v>11312054</v>
      </c>
      <c r="E13627">
        <f t="shared" si="425"/>
        <v>11363031</v>
      </c>
    </row>
    <row r="13628" spans="1:5">
      <c r="A13628">
        <v>11312056</v>
      </c>
      <c r="B13628">
        <v>11363032</v>
      </c>
      <c r="C13628" s="293">
        <v>133300000</v>
      </c>
      <c r="D13628">
        <f t="shared" si="424"/>
        <v>11312056</v>
      </c>
      <c r="E13628">
        <f t="shared" si="425"/>
        <v>11363032</v>
      </c>
    </row>
    <row r="13629" spans="1:5">
      <c r="A13629">
        <v>11312057</v>
      </c>
      <c r="B13629">
        <v>11363033</v>
      </c>
      <c r="C13629" s="293">
        <v>101800000</v>
      </c>
      <c r="D13629">
        <f t="shared" si="424"/>
        <v>11312057</v>
      </c>
      <c r="E13629">
        <f t="shared" si="425"/>
        <v>11363033</v>
      </c>
    </row>
    <row r="13630" spans="1:5">
      <c r="A13630">
        <v>11312058</v>
      </c>
      <c r="B13630">
        <v>11363034</v>
      </c>
      <c r="C13630" s="293">
        <v>131000000</v>
      </c>
      <c r="D13630">
        <f t="shared" si="424"/>
        <v>11312058</v>
      </c>
      <c r="E13630">
        <f t="shared" si="425"/>
        <v>11363034</v>
      </c>
    </row>
    <row r="13631" spans="1:5">
      <c r="A13631">
        <v>11312060</v>
      </c>
      <c r="B13631">
        <v>11363035</v>
      </c>
      <c r="C13631" s="293">
        <v>126500000</v>
      </c>
      <c r="D13631">
        <f t="shared" si="424"/>
        <v>11312060</v>
      </c>
      <c r="E13631">
        <f t="shared" si="425"/>
        <v>11363035</v>
      </c>
    </row>
    <row r="13632" spans="1:5">
      <c r="A13632">
        <v>11312062</v>
      </c>
      <c r="B13632">
        <v>11363036</v>
      </c>
      <c r="C13632" s="293">
        <v>69500000</v>
      </c>
      <c r="D13632">
        <f t="shared" si="424"/>
        <v>11312062</v>
      </c>
      <c r="E13632">
        <f t="shared" si="425"/>
        <v>11363036</v>
      </c>
    </row>
    <row r="13633" spans="1:5">
      <c r="A13633">
        <v>11312063</v>
      </c>
      <c r="B13633">
        <v>11363037</v>
      </c>
      <c r="C13633" s="293">
        <v>125000000</v>
      </c>
      <c r="D13633">
        <f t="shared" si="424"/>
        <v>11312063</v>
      </c>
      <c r="E13633">
        <f t="shared" si="425"/>
        <v>11363037</v>
      </c>
    </row>
    <row r="13634" spans="1:5">
      <c r="A13634">
        <v>11312067</v>
      </c>
      <c r="B13634">
        <v>11363038</v>
      </c>
      <c r="C13634" s="293">
        <v>259500000</v>
      </c>
      <c r="D13634">
        <f t="shared" si="424"/>
        <v>11312067</v>
      </c>
      <c r="E13634">
        <f t="shared" si="425"/>
        <v>11363038</v>
      </c>
    </row>
    <row r="13635" spans="1:5">
      <c r="A13635">
        <v>11312069</v>
      </c>
      <c r="B13635">
        <v>11363039</v>
      </c>
      <c r="C13635" s="293">
        <v>148500000</v>
      </c>
      <c r="D13635">
        <f t="shared" ref="D13635:D13698" si="426">+A13635*1</f>
        <v>11312069</v>
      </c>
      <c r="E13635">
        <f t="shared" ref="E13635:E13698" si="427">+B13635*1</f>
        <v>11363039</v>
      </c>
    </row>
    <row r="13636" spans="1:5">
      <c r="A13636">
        <v>11312071</v>
      </c>
      <c r="B13636">
        <v>11363040</v>
      </c>
      <c r="C13636" s="293">
        <v>125500000</v>
      </c>
      <c r="D13636">
        <f t="shared" si="426"/>
        <v>11312071</v>
      </c>
      <c r="E13636">
        <f t="shared" si="427"/>
        <v>11363040</v>
      </c>
    </row>
    <row r="13637" spans="1:5">
      <c r="A13637">
        <v>11312072</v>
      </c>
      <c r="B13637">
        <v>11363041</v>
      </c>
      <c r="C13637" s="293">
        <v>116200000</v>
      </c>
      <c r="D13637">
        <f t="shared" si="426"/>
        <v>11312072</v>
      </c>
      <c r="E13637">
        <f t="shared" si="427"/>
        <v>11363041</v>
      </c>
    </row>
    <row r="13638" spans="1:5">
      <c r="A13638">
        <v>11312073</v>
      </c>
      <c r="B13638">
        <v>11363042</v>
      </c>
      <c r="C13638" s="293">
        <v>145600000</v>
      </c>
      <c r="D13638">
        <f t="shared" si="426"/>
        <v>11312073</v>
      </c>
      <c r="E13638">
        <f t="shared" si="427"/>
        <v>11363042</v>
      </c>
    </row>
    <row r="13639" spans="1:5">
      <c r="A13639">
        <v>11312074</v>
      </c>
      <c r="B13639">
        <v>11363043</v>
      </c>
      <c r="C13639" s="293">
        <v>157500000</v>
      </c>
      <c r="D13639">
        <f t="shared" si="426"/>
        <v>11312074</v>
      </c>
      <c r="E13639">
        <f t="shared" si="427"/>
        <v>11363043</v>
      </c>
    </row>
    <row r="13640" spans="1:5">
      <c r="A13640">
        <v>11312075</v>
      </c>
      <c r="B13640">
        <v>11363044</v>
      </c>
      <c r="C13640" s="293">
        <v>181000000</v>
      </c>
      <c r="D13640">
        <f t="shared" si="426"/>
        <v>11312075</v>
      </c>
      <c r="E13640">
        <f t="shared" si="427"/>
        <v>11363044</v>
      </c>
    </row>
    <row r="13641" spans="1:5">
      <c r="A13641">
        <v>11312078</v>
      </c>
      <c r="B13641">
        <v>11363045</v>
      </c>
      <c r="C13641" s="293">
        <v>169000000</v>
      </c>
      <c r="D13641">
        <f t="shared" si="426"/>
        <v>11312078</v>
      </c>
      <c r="E13641">
        <f t="shared" si="427"/>
        <v>11363045</v>
      </c>
    </row>
    <row r="13642" spans="1:5">
      <c r="A13642">
        <v>11312004</v>
      </c>
      <c r="B13642">
        <v>11364001</v>
      </c>
      <c r="C13642" s="293">
        <v>61800000</v>
      </c>
      <c r="D13642">
        <f t="shared" si="426"/>
        <v>11312004</v>
      </c>
      <c r="E13642">
        <f t="shared" si="427"/>
        <v>11364001</v>
      </c>
    </row>
    <row r="13643" spans="1:5">
      <c r="A13643">
        <v>11312006</v>
      </c>
      <c r="B13643">
        <v>11364002</v>
      </c>
      <c r="C13643" s="293">
        <v>65500000</v>
      </c>
      <c r="D13643">
        <f t="shared" si="426"/>
        <v>11312006</v>
      </c>
      <c r="E13643">
        <f t="shared" si="427"/>
        <v>11364002</v>
      </c>
    </row>
    <row r="13644" spans="1:5">
      <c r="A13644">
        <v>11312009</v>
      </c>
      <c r="B13644">
        <v>11364003</v>
      </c>
      <c r="C13644" s="293">
        <v>62400000</v>
      </c>
      <c r="D13644">
        <f t="shared" si="426"/>
        <v>11312009</v>
      </c>
      <c r="E13644">
        <f t="shared" si="427"/>
        <v>11364003</v>
      </c>
    </row>
    <row r="13645" spans="1:5">
      <c r="A13645">
        <v>11312011</v>
      </c>
      <c r="B13645">
        <v>11364004</v>
      </c>
      <c r="C13645" s="293">
        <v>52500000</v>
      </c>
      <c r="D13645">
        <f t="shared" si="426"/>
        <v>11312011</v>
      </c>
      <c r="E13645">
        <f t="shared" si="427"/>
        <v>11364004</v>
      </c>
    </row>
    <row r="13646" spans="1:5">
      <c r="A13646">
        <v>11312014</v>
      </c>
      <c r="B13646">
        <v>11364005</v>
      </c>
      <c r="C13646" s="293">
        <v>129900000</v>
      </c>
      <c r="D13646">
        <f t="shared" si="426"/>
        <v>11312014</v>
      </c>
      <c r="E13646">
        <f t="shared" si="427"/>
        <v>11364005</v>
      </c>
    </row>
    <row r="13647" spans="1:5">
      <c r="A13647">
        <v>11312015</v>
      </c>
      <c r="B13647">
        <v>11364006</v>
      </c>
      <c r="C13647" s="293">
        <v>85400000</v>
      </c>
      <c r="D13647">
        <f t="shared" si="426"/>
        <v>11312015</v>
      </c>
      <c r="E13647">
        <f t="shared" si="427"/>
        <v>11364006</v>
      </c>
    </row>
    <row r="13648" spans="1:5">
      <c r="A13648">
        <v>11312016</v>
      </c>
      <c r="B13648">
        <v>11364007</v>
      </c>
      <c r="C13648" s="293">
        <v>60900000</v>
      </c>
      <c r="D13648">
        <f t="shared" si="426"/>
        <v>11312016</v>
      </c>
      <c r="E13648">
        <f t="shared" si="427"/>
        <v>11364007</v>
      </c>
    </row>
    <row r="13649" spans="1:5">
      <c r="A13649">
        <v>11312017</v>
      </c>
      <c r="B13649">
        <v>11364008</v>
      </c>
      <c r="C13649" s="293">
        <v>69300000</v>
      </c>
      <c r="D13649">
        <f t="shared" si="426"/>
        <v>11312017</v>
      </c>
      <c r="E13649">
        <f t="shared" si="427"/>
        <v>11364008</v>
      </c>
    </row>
    <row r="13650" spans="1:5">
      <c r="A13650">
        <v>11312020</v>
      </c>
      <c r="B13650">
        <v>11364009</v>
      </c>
      <c r="C13650" s="293">
        <v>69900000</v>
      </c>
      <c r="D13650">
        <f t="shared" si="426"/>
        <v>11312020</v>
      </c>
      <c r="E13650">
        <f t="shared" si="427"/>
        <v>11364009</v>
      </c>
    </row>
    <row r="13651" spans="1:5">
      <c r="A13651">
        <v>11312025</v>
      </c>
      <c r="B13651">
        <v>11364010</v>
      </c>
      <c r="C13651" s="293">
        <v>105700000</v>
      </c>
      <c r="D13651">
        <f t="shared" si="426"/>
        <v>11312025</v>
      </c>
      <c r="E13651">
        <f t="shared" si="427"/>
        <v>11364010</v>
      </c>
    </row>
    <row r="13652" spans="1:5">
      <c r="A13652">
        <v>11312026</v>
      </c>
      <c r="B13652">
        <v>11364011</v>
      </c>
      <c r="C13652" s="293">
        <v>73300000</v>
      </c>
      <c r="D13652">
        <f t="shared" si="426"/>
        <v>11312026</v>
      </c>
      <c r="E13652">
        <f t="shared" si="427"/>
        <v>11364011</v>
      </c>
    </row>
    <row r="13653" spans="1:5">
      <c r="A13653">
        <v>11312029</v>
      </c>
      <c r="B13653">
        <v>11364012</v>
      </c>
      <c r="C13653" s="293">
        <v>113100000</v>
      </c>
      <c r="D13653">
        <f t="shared" si="426"/>
        <v>11312029</v>
      </c>
      <c r="E13653">
        <f t="shared" si="427"/>
        <v>11364012</v>
      </c>
    </row>
    <row r="13654" spans="1:5">
      <c r="A13654">
        <v>11312030</v>
      </c>
      <c r="B13654">
        <v>11364013</v>
      </c>
      <c r="C13654" s="293">
        <v>79400000</v>
      </c>
      <c r="D13654">
        <f t="shared" si="426"/>
        <v>11312030</v>
      </c>
      <c r="E13654">
        <f t="shared" si="427"/>
        <v>11364013</v>
      </c>
    </row>
    <row r="13655" spans="1:5">
      <c r="A13655">
        <v>11312033</v>
      </c>
      <c r="B13655">
        <v>11364014</v>
      </c>
      <c r="C13655" s="293">
        <v>81200000</v>
      </c>
      <c r="D13655">
        <f t="shared" si="426"/>
        <v>11312033</v>
      </c>
      <c r="E13655">
        <f t="shared" si="427"/>
        <v>11364014</v>
      </c>
    </row>
    <row r="13656" spans="1:5">
      <c r="A13656">
        <v>11312034</v>
      </c>
      <c r="B13656">
        <v>11364015</v>
      </c>
      <c r="C13656" s="293">
        <v>85400000</v>
      </c>
      <c r="D13656">
        <f t="shared" si="426"/>
        <v>11312034</v>
      </c>
      <c r="E13656">
        <f t="shared" si="427"/>
        <v>11364015</v>
      </c>
    </row>
    <row r="13657" spans="1:5">
      <c r="A13657">
        <v>11312035</v>
      </c>
      <c r="B13657">
        <v>11364016</v>
      </c>
      <c r="C13657" s="293">
        <v>66300000</v>
      </c>
      <c r="D13657">
        <f t="shared" si="426"/>
        <v>11312035</v>
      </c>
      <c r="E13657">
        <f t="shared" si="427"/>
        <v>11364016</v>
      </c>
    </row>
    <row r="13658" spans="1:5">
      <c r="A13658">
        <v>11312041</v>
      </c>
      <c r="B13658">
        <v>11364017</v>
      </c>
      <c r="C13658" s="293">
        <v>67500000</v>
      </c>
      <c r="D13658">
        <f t="shared" si="426"/>
        <v>11312041</v>
      </c>
      <c r="E13658">
        <f t="shared" si="427"/>
        <v>11364017</v>
      </c>
    </row>
    <row r="13659" spans="1:5">
      <c r="A13659">
        <v>11312042</v>
      </c>
      <c r="B13659">
        <v>11364018</v>
      </c>
      <c r="C13659" s="293">
        <v>99800000</v>
      </c>
      <c r="D13659">
        <f t="shared" si="426"/>
        <v>11312042</v>
      </c>
      <c r="E13659">
        <f t="shared" si="427"/>
        <v>11364018</v>
      </c>
    </row>
    <row r="13660" spans="1:5">
      <c r="A13660">
        <v>11312045</v>
      </c>
      <c r="B13660">
        <v>11364019</v>
      </c>
      <c r="C13660" s="293">
        <v>138500000</v>
      </c>
      <c r="D13660">
        <f t="shared" si="426"/>
        <v>11312045</v>
      </c>
      <c r="E13660">
        <f t="shared" si="427"/>
        <v>11364019</v>
      </c>
    </row>
    <row r="13661" spans="1:5">
      <c r="A13661">
        <v>11312046</v>
      </c>
      <c r="B13661">
        <v>11364020</v>
      </c>
      <c r="C13661" s="293">
        <v>185700000</v>
      </c>
      <c r="D13661">
        <f t="shared" si="426"/>
        <v>11312046</v>
      </c>
      <c r="E13661">
        <f t="shared" si="427"/>
        <v>11364020</v>
      </c>
    </row>
    <row r="13662" spans="1:5">
      <c r="A13662">
        <v>11312050</v>
      </c>
      <c r="B13662">
        <v>11364021</v>
      </c>
      <c r="C13662" s="293">
        <v>158900000</v>
      </c>
      <c r="D13662">
        <f t="shared" si="426"/>
        <v>11312050</v>
      </c>
      <c r="E13662">
        <f t="shared" si="427"/>
        <v>11364021</v>
      </c>
    </row>
    <row r="13663" spans="1:5">
      <c r="A13663">
        <v>11312051</v>
      </c>
      <c r="B13663">
        <v>11364022</v>
      </c>
      <c r="C13663" s="293">
        <v>92800000</v>
      </c>
      <c r="D13663">
        <f t="shared" si="426"/>
        <v>11312051</v>
      </c>
      <c r="E13663">
        <f t="shared" si="427"/>
        <v>11364022</v>
      </c>
    </row>
    <row r="13664" spans="1:5">
      <c r="A13664">
        <v>11312055</v>
      </c>
      <c r="B13664">
        <v>11364023</v>
      </c>
      <c r="C13664" s="293">
        <v>94500000</v>
      </c>
      <c r="D13664">
        <f t="shared" si="426"/>
        <v>11312055</v>
      </c>
      <c r="E13664">
        <f t="shared" si="427"/>
        <v>11364023</v>
      </c>
    </row>
    <row r="13665" spans="1:5">
      <c r="A13665">
        <v>11312059</v>
      </c>
      <c r="B13665">
        <v>11364024</v>
      </c>
      <c r="C13665" s="293">
        <v>142000000</v>
      </c>
      <c r="D13665">
        <f t="shared" si="426"/>
        <v>11312059</v>
      </c>
      <c r="E13665">
        <f t="shared" si="427"/>
        <v>11364024</v>
      </c>
    </row>
    <row r="13666" spans="1:5">
      <c r="A13666">
        <v>11312061</v>
      </c>
      <c r="B13666">
        <v>11364025</v>
      </c>
      <c r="C13666" s="293">
        <v>154500000</v>
      </c>
      <c r="D13666">
        <f t="shared" si="426"/>
        <v>11312061</v>
      </c>
      <c r="E13666">
        <f t="shared" si="427"/>
        <v>11364025</v>
      </c>
    </row>
    <row r="13667" spans="1:5">
      <c r="A13667">
        <v>11312064</v>
      </c>
      <c r="B13667">
        <v>11364026</v>
      </c>
      <c r="C13667" s="293">
        <v>172500000</v>
      </c>
      <c r="D13667">
        <f t="shared" si="426"/>
        <v>11312064</v>
      </c>
      <c r="E13667">
        <f t="shared" si="427"/>
        <v>11364026</v>
      </c>
    </row>
    <row r="13668" spans="1:5">
      <c r="A13668">
        <v>11312065</v>
      </c>
      <c r="B13668">
        <v>11364027</v>
      </c>
      <c r="C13668" s="293">
        <v>137900000</v>
      </c>
      <c r="D13668">
        <f t="shared" si="426"/>
        <v>11312065</v>
      </c>
      <c r="E13668">
        <f t="shared" si="427"/>
        <v>11364027</v>
      </c>
    </row>
    <row r="13669" spans="1:5">
      <c r="A13669">
        <v>11312066</v>
      </c>
      <c r="B13669">
        <v>11364028</v>
      </c>
      <c r="C13669" s="293">
        <v>109300000</v>
      </c>
      <c r="D13669">
        <f t="shared" si="426"/>
        <v>11312066</v>
      </c>
      <c r="E13669">
        <f t="shared" si="427"/>
        <v>11364028</v>
      </c>
    </row>
    <row r="13670" spans="1:5">
      <c r="A13670">
        <v>11312068</v>
      </c>
      <c r="B13670">
        <v>11364029</v>
      </c>
      <c r="C13670" s="293">
        <v>119000000</v>
      </c>
      <c r="D13670">
        <f t="shared" si="426"/>
        <v>11312068</v>
      </c>
      <c r="E13670">
        <f t="shared" si="427"/>
        <v>11364029</v>
      </c>
    </row>
    <row r="13671" spans="1:5">
      <c r="A13671">
        <v>11312070</v>
      </c>
      <c r="B13671">
        <v>11364030</v>
      </c>
      <c r="C13671" s="293">
        <v>172000000</v>
      </c>
      <c r="D13671">
        <f t="shared" si="426"/>
        <v>11312070</v>
      </c>
      <c r="E13671">
        <f t="shared" si="427"/>
        <v>11364030</v>
      </c>
    </row>
    <row r="13672" spans="1:5">
      <c r="A13672">
        <v>11312076</v>
      </c>
      <c r="B13672">
        <v>11364031</v>
      </c>
      <c r="C13672" s="293">
        <v>214000000</v>
      </c>
      <c r="D13672">
        <f t="shared" si="426"/>
        <v>11312076</v>
      </c>
      <c r="E13672">
        <f t="shared" si="427"/>
        <v>11364031</v>
      </c>
    </row>
    <row r="13673" spans="1:5">
      <c r="A13673">
        <v>11312077</v>
      </c>
      <c r="B13673">
        <v>11364032</v>
      </c>
      <c r="C13673" s="293">
        <v>216000000</v>
      </c>
      <c r="D13673">
        <f t="shared" si="426"/>
        <v>11312077</v>
      </c>
      <c r="E13673">
        <f t="shared" si="427"/>
        <v>11364032</v>
      </c>
    </row>
    <row r="13674" spans="1:5">
      <c r="A13674">
        <v>11312079</v>
      </c>
      <c r="B13674">
        <v>11364033</v>
      </c>
      <c r="C13674" s="293">
        <v>206000000</v>
      </c>
      <c r="D13674">
        <f t="shared" si="426"/>
        <v>11312079</v>
      </c>
      <c r="E13674">
        <f t="shared" si="427"/>
        <v>11364033</v>
      </c>
    </row>
    <row r="13675" spans="1:5">
      <c r="A13675">
        <v>11312080</v>
      </c>
      <c r="B13675">
        <v>11364034</v>
      </c>
      <c r="C13675" s="293">
        <v>158000000</v>
      </c>
      <c r="D13675">
        <f t="shared" si="426"/>
        <v>11312080</v>
      </c>
      <c r="E13675">
        <f t="shared" si="427"/>
        <v>11364034</v>
      </c>
    </row>
    <row r="13676" spans="1:5">
      <c r="A13676">
        <v>11326001</v>
      </c>
      <c r="B13676">
        <v>11365001</v>
      </c>
      <c r="C13676" s="293">
        <v>176000000</v>
      </c>
      <c r="D13676">
        <f t="shared" si="426"/>
        <v>11326001</v>
      </c>
      <c r="E13676">
        <f t="shared" si="427"/>
        <v>11365001</v>
      </c>
    </row>
    <row r="13677" spans="1:5">
      <c r="A13677">
        <v>11326002</v>
      </c>
      <c r="B13677">
        <v>11365002</v>
      </c>
      <c r="C13677" s="293">
        <v>57000000</v>
      </c>
      <c r="D13677">
        <f t="shared" si="426"/>
        <v>11326002</v>
      </c>
      <c r="E13677">
        <f t="shared" si="427"/>
        <v>11365002</v>
      </c>
    </row>
    <row r="13678" spans="1:5">
      <c r="A13678">
        <v>11326003</v>
      </c>
      <c r="B13678">
        <v>11365003</v>
      </c>
      <c r="C13678" s="293">
        <v>82100000</v>
      </c>
      <c r="D13678">
        <f t="shared" si="426"/>
        <v>11326003</v>
      </c>
      <c r="E13678">
        <f t="shared" si="427"/>
        <v>11365003</v>
      </c>
    </row>
    <row r="13679" spans="1:5">
      <c r="A13679">
        <v>11326004</v>
      </c>
      <c r="B13679">
        <v>11365004</v>
      </c>
      <c r="C13679" s="293">
        <v>121900000</v>
      </c>
      <c r="D13679">
        <f t="shared" si="426"/>
        <v>11326004</v>
      </c>
      <c r="E13679">
        <f t="shared" si="427"/>
        <v>11365004</v>
      </c>
    </row>
    <row r="13680" spans="1:5">
      <c r="A13680">
        <v>11326005</v>
      </c>
      <c r="B13680">
        <v>11365005</v>
      </c>
      <c r="C13680" s="293">
        <v>181000000</v>
      </c>
      <c r="D13680">
        <f t="shared" si="426"/>
        <v>11326005</v>
      </c>
      <c r="E13680">
        <f t="shared" si="427"/>
        <v>11365005</v>
      </c>
    </row>
    <row r="13681" spans="1:5">
      <c r="A13681">
        <v>11326006</v>
      </c>
      <c r="B13681">
        <v>11365006</v>
      </c>
      <c r="C13681" s="293">
        <v>171300000</v>
      </c>
      <c r="D13681">
        <f t="shared" si="426"/>
        <v>11326006</v>
      </c>
      <c r="E13681">
        <f t="shared" si="427"/>
        <v>11365006</v>
      </c>
    </row>
    <row r="13682" spans="1:5">
      <c r="A13682">
        <v>11326007</v>
      </c>
      <c r="B13682">
        <v>11365007</v>
      </c>
      <c r="C13682" s="293">
        <v>129000000</v>
      </c>
      <c r="D13682">
        <f t="shared" si="426"/>
        <v>11326007</v>
      </c>
      <c r="E13682">
        <f t="shared" si="427"/>
        <v>11365007</v>
      </c>
    </row>
    <row r="13683" spans="1:5">
      <c r="A13683">
        <v>11326008</v>
      </c>
      <c r="B13683">
        <v>11365008</v>
      </c>
      <c r="C13683" s="293">
        <v>65900000</v>
      </c>
      <c r="D13683">
        <f t="shared" si="426"/>
        <v>11326008</v>
      </c>
      <c r="E13683">
        <f t="shared" si="427"/>
        <v>11365008</v>
      </c>
    </row>
    <row r="13684" spans="1:5">
      <c r="A13684">
        <v>11326009</v>
      </c>
      <c r="B13684">
        <v>11365009</v>
      </c>
      <c r="C13684" s="293">
        <v>135300000</v>
      </c>
      <c r="D13684">
        <f t="shared" si="426"/>
        <v>11326009</v>
      </c>
      <c r="E13684">
        <f t="shared" si="427"/>
        <v>11365009</v>
      </c>
    </row>
    <row r="13685" spans="1:5">
      <c r="A13685">
        <v>11326010</v>
      </c>
      <c r="B13685">
        <v>11365010</v>
      </c>
      <c r="C13685" s="293">
        <v>128900000</v>
      </c>
      <c r="D13685">
        <f t="shared" si="426"/>
        <v>11326010</v>
      </c>
      <c r="E13685">
        <f t="shared" si="427"/>
        <v>11365010</v>
      </c>
    </row>
    <row r="13686" spans="1:5">
      <c r="A13686">
        <v>11326011</v>
      </c>
      <c r="B13686">
        <v>11365011</v>
      </c>
      <c r="C13686" s="293">
        <v>90300000</v>
      </c>
      <c r="D13686">
        <f t="shared" si="426"/>
        <v>11326011</v>
      </c>
      <c r="E13686">
        <f t="shared" si="427"/>
        <v>11365011</v>
      </c>
    </row>
    <row r="13687" spans="1:5">
      <c r="A13687">
        <v>11326012</v>
      </c>
      <c r="B13687">
        <v>11365012</v>
      </c>
      <c r="C13687" s="293">
        <v>169400000</v>
      </c>
      <c r="D13687">
        <f t="shared" si="426"/>
        <v>11326012</v>
      </c>
      <c r="E13687">
        <f t="shared" si="427"/>
        <v>11365012</v>
      </c>
    </row>
    <row r="13688" spans="1:5">
      <c r="A13688">
        <v>11326013</v>
      </c>
      <c r="B13688">
        <v>11365013</v>
      </c>
      <c r="C13688" s="293">
        <v>93400000</v>
      </c>
      <c r="D13688">
        <f t="shared" si="426"/>
        <v>11326013</v>
      </c>
      <c r="E13688">
        <f t="shared" si="427"/>
        <v>11365013</v>
      </c>
    </row>
    <row r="13689" spans="1:5">
      <c r="A13689">
        <v>11326014</v>
      </c>
      <c r="B13689">
        <v>11365014</v>
      </c>
      <c r="C13689" s="293">
        <v>115900000</v>
      </c>
      <c r="D13689">
        <f t="shared" si="426"/>
        <v>11326014</v>
      </c>
      <c r="E13689">
        <f t="shared" si="427"/>
        <v>11365014</v>
      </c>
    </row>
    <row r="13690" spans="1:5">
      <c r="A13690">
        <v>11326015</v>
      </c>
      <c r="B13690">
        <v>11365015</v>
      </c>
      <c r="C13690" s="293">
        <v>229000000</v>
      </c>
      <c r="D13690">
        <f t="shared" si="426"/>
        <v>11326015</v>
      </c>
      <c r="E13690">
        <f t="shared" si="427"/>
        <v>11365015</v>
      </c>
    </row>
    <row r="13691" spans="1:5">
      <c r="A13691">
        <v>11326016</v>
      </c>
      <c r="B13691">
        <v>11365016</v>
      </c>
      <c r="C13691" s="293">
        <v>126500000</v>
      </c>
      <c r="D13691">
        <f t="shared" si="426"/>
        <v>11326016</v>
      </c>
      <c r="E13691">
        <f t="shared" si="427"/>
        <v>11365016</v>
      </c>
    </row>
    <row r="13692" spans="1:5">
      <c r="A13692">
        <v>11326017</v>
      </c>
      <c r="B13692">
        <v>11365017</v>
      </c>
      <c r="C13692" s="293">
        <v>136000000</v>
      </c>
      <c r="D13692">
        <f t="shared" si="426"/>
        <v>11326017</v>
      </c>
      <c r="E13692">
        <f t="shared" si="427"/>
        <v>11365017</v>
      </c>
    </row>
    <row r="13693" spans="1:5">
      <c r="A13693">
        <v>11326018</v>
      </c>
      <c r="B13693">
        <v>11365018</v>
      </c>
      <c r="C13693" s="293">
        <v>465000000</v>
      </c>
      <c r="D13693">
        <f t="shared" si="426"/>
        <v>11326018</v>
      </c>
      <c r="E13693">
        <f t="shared" si="427"/>
        <v>11365018</v>
      </c>
    </row>
    <row r="13694" spans="1:5">
      <c r="A13694">
        <v>11322001</v>
      </c>
      <c r="B13694">
        <v>11366001</v>
      </c>
      <c r="C13694" s="293">
        <v>105000000</v>
      </c>
      <c r="D13694">
        <f t="shared" si="426"/>
        <v>11322001</v>
      </c>
      <c r="E13694">
        <f t="shared" si="427"/>
        <v>11366001</v>
      </c>
    </row>
    <row r="13695" spans="1:5">
      <c r="A13695">
        <v>11322002</v>
      </c>
      <c r="B13695">
        <v>11366002</v>
      </c>
      <c r="C13695" s="293">
        <v>219100000</v>
      </c>
      <c r="D13695">
        <f t="shared" si="426"/>
        <v>11322002</v>
      </c>
      <c r="E13695">
        <f t="shared" si="427"/>
        <v>11366002</v>
      </c>
    </row>
    <row r="13696" spans="1:5">
      <c r="A13696">
        <v>11322003</v>
      </c>
      <c r="B13696">
        <v>11366003</v>
      </c>
      <c r="C13696" s="293">
        <v>451000000</v>
      </c>
      <c r="D13696">
        <f t="shared" si="426"/>
        <v>11322003</v>
      </c>
      <c r="E13696">
        <f t="shared" si="427"/>
        <v>11366003</v>
      </c>
    </row>
    <row r="13697" spans="1:5">
      <c r="A13697">
        <v>11322004</v>
      </c>
      <c r="B13697">
        <v>11366004</v>
      </c>
      <c r="C13697" s="293">
        <v>404000000</v>
      </c>
      <c r="D13697">
        <f t="shared" si="426"/>
        <v>11322004</v>
      </c>
      <c r="E13697">
        <f t="shared" si="427"/>
        <v>11366004</v>
      </c>
    </row>
    <row r="13698" spans="1:5">
      <c r="A13698">
        <v>11322005</v>
      </c>
      <c r="B13698">
        <v>11366005</v>
      </c>
      <c r="C13698" s="293">
        <v>300800000</v>
      </c>
      <c r="D13698">
        <f t="shared" si="426"/>
        <v>11322005</v>
      </c>
      <c r="E13698">
        <f t="shared" si="427"/>
        <v>11366005</v>
      </c>
    </row>
    <row r="13699" spans="1:5">
      <c r="A13699">
        <v>11304061</v>
      </c>
      <c r="B13699">
        <v>11367001</v>
      </c>
      <c r="C13699" s="293">
        <v>252000000</v>
      </c>
      <c r="D13699">
        <f t="shared" ref="D13699:D13762" si="428">+A13699*1</f>
        <v>11304061</v>
      </c>
      <c r="E13699">
        <f t="shared" ref="E13699:E13762" si="429">+B13699*1</f>
        <v>11367001</v>
      </c>
    </row>
    <row r="13700" spans="1:5">
      <c r="A13700">
        <v>11304062</v>
      </c>
      <c r="B13700">
        <v>11367002</v>
      </c>
      <c r="C13700" s="293">
        <v>258000000</v>
      </c>
      <c r="D13700">
        <f t="shared" si="428"/>
        <v>11304062</v>
      </c>
      <c r="E13700">
        <f t="shared" si="429"/>
        <v>11367002</v>
      </c>
    </row>
    <row r="13701" spans="1:5">
      <c r="A13701">
        <v>11304063</v>
      </c>
      <c r="B13701">
        <v>11367003</v>
      </c>
      <c r="C13701" s="293">
        <v>146000000</v>
      </c>
      <c r="D13701">
        <f t="shared" si="428"/>
        <v>11304063</v>
      </c>
      <c r="E13701">
        <f t="shared" si="429"/>
        <v>11367003</v>
      </c>
    </row>
    <row r="13702" spans="1:5">
      <c r="A13702">
        <v>11303006</v>
      </c>
      <c r="B13702">
        <v>11370001</v>
      </c>
      <c r="C13702" s="293">
        <v>210000000</v>
      </c>
      <c r="D13702">
        <f t="shared" si="428"/>
        <v>11303006</v>
      </c>
      <c r="E13702">
        <f t="shared" si="429"/>
        <v>11370001</v>
      </c>
    </row>
    <row r="13703" spans="1:5">
      <c r="A13703">
        <v>11303009</v>
      </c>
      <c r="B13703">
        <v>11370002</v>
      </c>
      <c r="C13703" s="293">
        <v>159900000</v>
      </c>
      <c r="D13703">
        <f t="shared" si="428"/>
        <v>11303009</v>
      </c>
      <c r="E13703">
        <f t="shared" si="429"/>
        <v>11370002</v>
      </c>
    </row>
    <row r="13704" spans="1:5">
      <c r="A13704">
        <v>11303013</v>
      </c>
      <c r="B13704">
        <v>11370003</v>
      </c>
      <c r="C13704" s="293">
        <v>245000000</v>
      </c>
      <c r="D13704">
        <f t="shared" si="428"/>
        <v>11303013</v>
      </c>
      <c r="E13704">
        <f t="shared" si="429"/>
        <v>11370003</v>
      </c>
    </row>
    <row r="13705" spans="1:5">
      <c r="A13705">
        <v>11303018</v>
      </c>
      <c r="B13705">
        <v>11370004</v>
      </c>
      <c r="C13705" s="293">
        <v>178000000</v>
      </c>
      <c r="D13705">
        <f t="shared" si="428"/>
        <v>11303018</v>
      </c>
      <c r="E13705">
        <f t="shared" si="429"/>
        <v>11370004</v>
      </c>
    </row>
    <row r="13706" spans="1:5">
      <c r="A13706">
        <v>11303021</v>
      </c>
      <c r="B13706">
        <v>11370005</v>
      </c>
      <c r="C13706" s="293">
        <v>278800000</v>
      </c>
      <c r="D13706">
        <f t="shared" si="428"/>
        <v>11303021</v>
      </c>
      <c r="E13706">
        <f t="shared" si="429"/>
        <v>11370005</v>
      </c>
    </row>
    <row r="13707" spans="1:5">
      <c r="A13707">
        <v>11303023</v>
      </c>
      <c r="B13707">
        <v>11370006</v>
      </c>
      <c r="C13707" s="293">
        <v>204000000</v>
      </c>
      <c r="D13707">
        <f t="shared" si="428"/>
        <v>11303023</v>
      </c>
      <c r="E13707">
        <f t="shared" si="429"/>
        <v>11370006</v>
      </c>
    </row>
    <row r="13708" spans="1:5">
      <c r="A13708">
        <v>11303025</v>
      </c>
      <c r="B13708">
        <v>11370007</v>
      </c>
      <c r="C13708" s="293">
        <v>118000000</v>
      </c>
      <c r="D13708">
        <f t="shared" si="428"/>
        <v>11303025</v>
      </c>
      <c r="E13708">
        <f t="shared" si="429"/>
        <v>11370007</v>
      </c>
    </row>
    <row r="13709" spans="1:5">
      <c r="A13709">
        <v>11303003</v>
      </c>
      <c r="B13709">
        <v>11372001</v>
      </c>
      <c r="C13709" s="293">
        <v>89900000</v>
      </c>
      <c r="D13709">
        <f t="shared" si="428"/>
        <v>11303003</v>
      </c>
      <c r="E13709">
        <f t="shared" si="429"/>
        <v>11372001</v>
      </c>
    </row>
    <row r="13710" spans="1:5">
      <c r="A13710">
        <v>11303007</v>
      </c>
      <c r="B13710">
        <v>11372002</v>
      </c>
      <c r="C13710" s="293">
        <v>105500000</v>
      </c>
      <c r="D13710">
        <f t="shared" si="428"/>
        <v>11303007</v>
      </c>
      <c r="E13710">
        <f t="shared" si="429"/>
        <v>11372002</v>
      </c>
    </row>
    <row r="13711" spans="1:5">
      <c r="A13711">
        <v>11303008</v>
      </c>
      <c r="B13711">
        <v>11372003</v>
      </c>
      <c r="C13711" s="293">
        <v>107900000</v>
      </c>
      <c r="D13711">
        <f t="shared" si="428"/>
        <v>11303008</v>
      </c>
      <c r="E13711">
        <f t="shared" si="429"/>
        <v>11372003</v>
      </c>
    </row>
    <row r="13712" spans="1:5">
      <c r="A13712">
        <v>11303016</v>
      </c>
      <c r="B13712">
        <v>11372004</v>
      </c>
      <c r="C13712" s="293">
        <v>123900000</v>
      </c>
      <c r="D13712">
        <f t="shared" si="428"/>
        <v>11303016</v>
      </c>
      <c r="E13712">
        <f t="shared" si="429"/>
        <v>11372004</v>
      </c>
    </row>
    <row r="13713" spans="1:5">
      <c r="A13713">
        <v>11303019</v>
      </c>
      <c r="B13713">
        <v>11372005</v>
      </c>
      <c r="C13713" s="293">
        <v>171000000</v>
      </c>
      <c r="D13713">
        <f t="shared" si="428"/>
        <v>11303019</v>
      </c>
      <c r="E13713">
        <f t="shared" si="429"/>
        <v>11372005</v>
      </c>
    </row>
    <row r="13714" spans="1:5">
      <c r="A13714">
        <v>11303022</v>
      </c>
      <c r="B13714">
        <v>11372006</v>
      </c>
      <c r="C13714" s="293">
        <v>98000000</v>
      </c>
      <c r="D13714">
        <f t="shared" si="428"/>
        <v>11303022</v>
      </c>
      <c r="E13714">
        <f t="shared" si="429"/>
        <v>11372006</v>
      </c>
    </row>
    <row r="13715" spans="1:5">
      <c r="A13715">
        <v>11303004</v>
      </c>
      <c r="B13715">
        <v>11373001</v>
      </c>
      <c r="C13715" s="293">
        <v>108900000</v>
      </c>
      <c r="D13715">
        <f t="shared" si="428"/>
        <v>11303004</v>
      </c>
      <c r="E13715">
        <f t="shared" si="429"/>
        <v>11373001</v>
      </c>
    </row>
    <row r="13716" spans="1:5">
      <c r="A13716">
        <v>11303012</v>
      </c>
      <c r="B13716">
        <v>11374001</v>
      </c>
      <c r="C13716" s="293">
        <v>105900000</v>
      </c>
      <c r="D13716">
        <f t="shared" si="428"/>
        <v>11303012</v>
      </c>
      <c r="E13716">
        <f t="shared" si="429"/>
        <v>11374001</v>
      </c>
    </row>
    <row r="13717" spans="1:5">
      <c r="A13717">
        <v>11303010</v>
      </c>
      <c r="B13717">
        <v>11374002</v>
      </c>
      <c r="C13717" s="293">
        <v>72000000</v>
      </c>
      <c r="D13717">
        <f t="shared" si="428"/>
        <v>11303010</v>
      </c>
      <c r="E13717">
        <f t="shared" si="429"/>
        <v>11374002</v>
      </c>
    </row>
    <row r="13718" spans="1:5">
      <c r="A13718">
        <v>11303001</v>
      </c>
      <c r="B13718">
        <v>11375001</v>
      </c>
      <c r="C13718" s="293">
        <v>59900000</v>
      </c>
      <c r="D13718">
        <f t="shared" si="428"/>
        <v>11303001</v>
      </c>
      <c r="E13718">
        <f t="shared" si="429"/>
        <v>11375001</v>
      </c>
    </row>
    <row r="13719" spans="1:5">
      <c r="A13719">
        <v>11303002</v>
      </c>
      <c r="B13719">
        <v>11375002</v>
      </c>
      <c r="C13719" s="293">
        <v>59000000</v>
      </c>
      <c r="D13719">
        <f t="shared" si="428"/>
        <v>11303002</v>
      </c>
      <c r="E13719">
        <f t="shared" si="429"/>
        <v>11375002</v>
      </c>
    </row>
    <row r="13720" spans="1:5">
      <c r="A13720">
        <v>11303011</v>
      </c>
      <c r="B13720">
        <v>11375003</v>
      </c>
      <c r="C13720" s="293">
        <v>87900000</v>
      </c>
      <c r="D13720">
        <f t="shared" si="428"/>
        <v>11303011</v>
      </c>
      <c r="E13720">
        <f t="shared" si="429"/>
        <v>11375003</v>
      </c>
    </row>
    <row r="13721" spans="1:5">
      <c r="A13721">
        <v>11303014</v>
      </c>
      <c r="B13721">
        <v>11375004</v>
      </c>
      <c r="C13721" s="293">
        <v>81600000</v>
      </c>
      <c r="D13721">
        <f t="shared" si="428"/>
        <v>11303014</v>
      </c>
      <c r="E13721">
        <f t="shared" si="429"/>
        <v>11375004</v>
      </c>
    </row>
    <row r="13722" spans="1:5">
      <c r="A13722">
        <v>11303015</v>
      </c>
      <c r="B13722">
        <v>11375005</v>
      </c>
      <c r="C13722" s="293">
        <v>93000000</v>
      </c>
      <c r="D13722">
        <f t="shared" si="428"/>
        <v>11303015</v>
      </c>
      <c r="E13722">
        <f t="shared" si="429"/>
        <v>11375005</v>
      </c>
    </row>
    <row r="13723" spans="1:5">
      <c r="A13723">
        <v>11303017</v>
      </c>
      <c r="B13723">
        <v>11375006</v>
      </c>
      <c r="C13723" s="293">
        <v>174000000</v>
      </c>
      <c r="D13723">
        <f t="shared" si="428"/>
        <v>11303017</v>
      </c>
      <c r="E13723">
        <f t="shared" si="429"/>
        <v>11375006</v>
      </c>
    </row>
    <row r="13724" spans="1:5">
      <c r="A13724">
        <v>11303005</v>
      </c>
      <c r="B13724">
        <v>11375007</v>
      </c>
      <c r="C13724" s="293">
        <v>72000000</v>
      </c>
      <c r="D13724">
        <f t="shared" si="428"/>
        <v>11303005</v>
      </c>
      <c r="E13724">
        <f t="shared" si="429"/>
        <v>11375007</v>
      </c>
    </row>
    <row r="13725" spans="1:5">
      <c r="A13725">
        <v>11303020</v>
      </c>
      <c r="B13725">
        <v>11375008</v>
      </c>
      <c r="C13725" s="293">
        <v>72000000</v>
      </c>
      <c r="D13725">
        <f t="shared" si="428"/>
        <v>11303020</v>
      </c>
      <c r="E13725">
        <f t="shared" si="429"/>
        <v>11375008</v>
      </c>
    </row>
    <row r="13726" spans="1:5">
      <c r="A13726">
        <v>11303024</v>
      </c>
      <c r="B13726">
        <v>11375009</v>
      </c>
      <c r="C13726" s="293">
        <v>224000000</v>
      </c>
      <c r="D13726">
        <f t="shared" si="428"/>
        <v>11303024</v>
      </c>
      <c r="E13726">
        <f t="shared" si="429"/>
        <v>11375009</v>
      </c>
    </row>
    <row r="13727" spans="1:5">
      <c r="A13727">
        <v>11306002</v>
      </c>
      <c r="B13727">
        <v>11388004</v>
      </c>
      <c r="C13727" s="293">
        <v>75800000</v>
      </c>
      <c r="D13727">
        <f t="shared" si="428"/>
        <v>11306002</v>
      </c>
      <c r="E13727">
        <f t="shared" si="429"/>
        <v>11388004</v>
      </c>
    </row>
    <row r="13728" spans="1:5">
      <c r="A13728">
        <v>11306005</v>
      </c>
      <c r="B13728">
        <v>11388005</v>
      </c>
      <c r="C13728" s="293">
        <v>75600000</v>
      </c>
      <c r="D13728">
        <f t="shared" si="428"/>
        <v>11306005</v>
      </c>
      <c r="E13728">
        <f t="shared" si="429"/>
        <v>11388005</v>
      </c>
    </row>
    <row r="13729" spans="1:5">
      <c r="A13729">
        <v>11306013</v>
      </c>
      <c r="B13729">
        <v>11388006</v>
      </c>
      <c r="C13729" s="293">
        <v>72700000</v>
      </c>
      <c r="D13729">
        <f t="shared" si="428"/>
        <v>11306013</v>
      </c>
      <c r="E13729">
        <f t="shared" si="429"/>
        <v>11388006</v>
      </c>
    </row>
    <row r="13730" spans="1:5">
      <c r="A13730">
        <v>11306016</v>
      </c>
      <c r="B13730">
        <v>11388007</v>
      </c>
      <c r="C13730" s="293">
        <v>88400000</v>
      </c>
      <c r="D13730">
        <f t="shared" si="428"/>
        <v>11306016</v>
      </c>
      <c r="E13730">
        <f t="shared" si="429"/>
        <v>11388007</v>
      </c>
    </row>
    <row r="13731" spans="1:5">
      <c r="A13731">
        <v>11417016</v>
      </c>
      <c r="B13731">
        <v>11453001</v>
      </c>
      <c r="C13731" s="293">
        <v>4800000</v>
      </c>
      <c r="D13731">
        <f t="shared" si="428"/>
        <v>11417016</v>
      </c>
      <c r="E13731">
        <f t="shared" si="429"/>
        <v>11453001</v>
      </c>
    </row>
    <row r="13732" spans="1:5">
      <c r="A13732">
        <v>11417018</v>
      </c>
      <c r="B13732">
        <v>11454001</v>
      </c>
      <c r="C13732" s="293">
        <v>3300000</v>
      </c>
      <c r="D13732">
        <f t="shared" si="428"/>
        <v>11417018</v>
      </c>
      <c r="E13732">
        <f t="shared" si="429"/>
        <v>11454001</v>
      </c>
    </row>
    <row r="13733" spans="1:5">
      <c r="A13733">
        <v>11417002</v>
      </c>
      <c r="B13733">
        <v>11455001</v>
      </c>
      <c r="C13733" s="293">
        <v>2600000</v>
      </c>
      <c r="D13733">
        <f t="shared" si="428"/>
        <v>11417002</v>
      </c>
      <c r="E13733">
        <f t="shared" si="429"/>
        <v>11455001</v>
      </c>
    </row>
    <row r="13734" spans="1:5">
      <c r="A13734">
        <v>11417001</v>
      </c>
      <c r="B13734">
        <v>11456001</v>
      </c>
      <c r="C13734" s="293">
        <v>7900000</v>
      </c>
      <c r="D13734">
        <f t="shared" si="428"/>
        <v>11417001</v>
      </c>
      <c r="E13734">
        <f t="shared" si="429"/>
        <v>11456001</v>
      </c>
    </row>
    <row r="13735" spans="1:5">
      <c r="A13735">
        <v>11417003</v>
      </c>
      <c r="B13735">
        <v>11456002</v>
      </c>
      <c r="C13735" s="293">
        <v>3700000</v>
      </c>
      <c r="D13735">
        <f t="shared" si="428"/>
        <v>11417003</v>
      </c>
      <c r="E13735">
        <f t="shared" si="429"/>
        <v>11456002</v>
      </c>
    </row>
    <row r="13736" spans="1:5">
      <c r="A13736">
        <v>11417004</v>
      </c>
      <c r="B13736">
        <v>11456003</v>
      </c>
      <c r="C13736" s="293">
        <v>2200000</v>
      </c>
      <c r="D13736">
        <f t="shared" si="428"/>
        <v>11417004</v>
      </c>
      <c r="E13736">
        <f t="shared" si="429"/>
        <v>11456003</v>
      </c>
    </row>
    <row r="13737" spans="1:5">
      <c r="A13737">
        <v>11417005</v>
      </c>
      <c r="B13737">
        <v>11456004</v>
      </c>
      <c r="C13737" s="293">
        <v>3100000</v>
      </c>
      <c r="D13737">
        <f t="shared" si="428"/>
        <v>11417005</v>
      </c>
      <c r="E13737">
        <f t="shared" si="429"/>
        <v>11456004</v>
      </c>
    </row>
    <row r="13738" spans="1:5">
      <c r="A13738">
        <v>11417006</v>
      </c>
      <c r="B13738">
        <v>11456005</v>
      </c>
      <c r="C13738" s="293">
        <v>3600000</v>
      </c>
      <c r="D13738">
        <f t="shared" si="428"/>
        <v>11417006</v>
      </c>
      <c r="E13738">
        <f t="shared" si="429"/>
        <v>11456005</v>
      </c>
    </row>
    <row r="13739" spans="1:5">
      <c r="A13739">
        <v>11417019</v>
      </c>
      <c r="B13739">
        <v>11456006</v>
      </c>
      <c r="C13739" s="293">
        <v>3400000</v>
      </c>
      <c r="D13739">
        <f t="shared" si="428"/>
        <v>11417019</v>
      </c>
      <c r="E13739">
        <f t="shared" si="429"/>
        <v>11456006</v>
      </c>
    </row>
    <row r="13740" spans="1:5">
      <c r="A13740">
        <v>11417022</v>
      </c>
      <c r="B13740">
        <v>11456007</v>
      </c>
      <c r="C13740" s="293">
        <v>3600000</v>
      </c>
      <c r="D13740">
        <f t="shared" si="428"/>
        <v>11417022</v>
      </c>
      <c r="E13740">
        <f t="shared" si="429"/>
        <v>11456007</v>
      </c>
    </row>
    <row r="13741" spans="1:5">
      <c r="A13741">
        <v>11417007</v>
      </c>
      <c r="B13741">
        <v>11457001</v>
      </c>
      <c r="C13741" s="293">
        <v>2400000</v>
      </c>
      <c r="D13741">
        <f t="shared" si="428"/>
        <v>11417007</v>
      </c>
      <c r="E13741">
        <f t="shared" si="429"/>
        <v>11457001</v>
      </c>
    </row>
    <row r="13742" spans="1:5">
      <c r="A13742">
        <v>11417008</v>
      </c>
      <c r="B13742">
        <v>11457002</v>
      </c>
      <c r="C13742" s="293">
        <v>2000000</v>
      </c>
      <c r="D13742">
        <f t="shared" si="428"/>
        <v>11417008</v>
      </c>
      <c r="E13742">
        <f t="shared" si="429"/>
        <v>11457002</v>
      </c>
    </row>
    <row r="13743" spans="1:5">
      <c r="A13743">
        <v>11417009</v>
      </c>
      <c r="B13743">
        <v>11457003</v>
      </c>
      <c r="C13743" s="293">
        <v>14300000</v>
      </c>
      <c r="D13743">
        <f t="shared" si="428"/>
        <v>11417009</v>
      </c>
      <c r="E13743">
        <f t="shared" si="429"/>
        <v>11457003</v>
      </c>
    </row>
    <row r="13744" spans="1:5">
      <c r="A13744">
        <v>11417010</v>
      </c>
      <c r="B13744">
        <v>11457004</v>
      </c>
      <c r="C13744" s="293">
        <v>11700000</v>
      </c>
      <c r="D13744">
        <f t="shared" si="428"/>
        <v>11417010</v>
      </c>
      <c r="E13744">
        <f t="shared" si="429"/>
        <v>11457004</v>
      </c>
    </row>
    <row r="13745" spans="1:5">
      <c r="A13745">
        <v>11417014</v>
      </c>
      <c r="B13745">
        <v>11457005</v>
      </c>
      <c r="C13745" s="293">
        <v>8000000</v>
      </c>
      <c r="D13745">
        <f t="shared" si="428"/>
        <v>11417014</v>
      </c>
      <c r="E13745">
        <f t="shared" si="429"/>
        <v>11457005</v>
      </c>
    </row>
    <row r="13746" spans="1:5">
      <c r="A13746">
        <v>11417015</v>
      </c>
      <c r="B13746">
        <v>11457006</v>
      </c>
      <c r="C13746" s="293">
        <v>3000000</v>
      </c>
      <c r="D13746">
        <f t="shared" si="428"/>
        <v>11417015</v>
      </c>
      <c r="E13746">
        <f t="shared" si="429"/>
        <v>11457006</v>
      </c>
    </row>
    <row r="13747" spans="1:5">
      <c r="A13747">
        <v>11417020</v>
      </c>
      <c r="B13747">
        <v>11457007</v>
      </c>
      <c r="C13747" s="293">
        <v>3700000</v>
      </c>
      <c r="D13747">
        <f t="shared" si="428"/>
        <v>11417020</v>
      </c>
      <c r="E13747">
        <f t="shared" si="429"/>
        <v>11457007</v>
      </c>
    </row>
    <row r="13748" spans="1:5">
      <c r="A13748">
        <v>11417021</v>
      </c>
      <c r="B13748">
        <v>11457008</v>
      </c>
      <c r="C13748" s="293">
        <v>4600000</v>
      </c>
      <c r="D13748">
        <f t="shared" si="428"/>
        <v>11417021</v>
      </c>
      <c r="E13748">
        <f t="shared" si="429"/>
        <v>11457008</v>
      </c>
    </row>
    <row r="13749" spans="1:5">
      <c r="A13749">
        <v>11521001</v>
      </c>
      <c r="B13749">
        <v>11542001</v>
      </c>
      <c r="C13749" s="293">
        <v>30400000</v>
      </c>
      <c r="D13749">
        <f t="shared" si="428"/>
        <v>11521001</v>
      </c>
      <c r="E13749">
        <f t="shared" si="429"/>
        <v>11542001</v>
      </c>
    </row>
    <row r="13750" spans="1:5">
      <c r="A13750">
        <v>11521002</v>
      </c>
      <c r="B13750">
        <v>11542002</v>
      </c>
      <c r="C13750" s="293">
        <v>25700000</v>
      </c>
      <c r="D13750">
        <f t="shared" si="428"/>
        <v>11521002</v>
      </c>
      <c r="E13750">
        <f t="shared" si="429"/>
        <v>11542002</v>
      </c>
    </row>
    <row r="13751" spans="1:5">
      <c r="A13751">
        <v>11521003</v>
      </c>
      <c r="B13751">
        <v>11542003</v>
      </c>
      <c r="C13751" s="293">
        <v>24400000</v>
      </c>
      <c r="D13751">
        <f t="shared" si="428"/>
        <v>11521003</v>
      </c>
      <c r="E13751">
        <f t="shared" si="429"/>
        <v>11542003</v>
      </c>
    </row>
    <row r="13752" spans="1:5">
      <c r="A13752">
        <v>11521004</v>
      </c>
      <c r="B13752">
        <v>11542004</v>
      </c>
      <c r="C13752" s="293">
        <v>34400000</v>
      </c>
      <c r="D13752">
        <f t="shared" si="428"/>
        <v>11521004</v>
      </c>
      <c r="E13752">
        <f t="shared" si="429"/>
        <v>11542004</v>
      </c>
    </row>
    <row r="13753" spans="1:5">
      <c r="A13753">
        <v>11521005</v>
      </c>
      <c r="B13753">
        <v>11542005</v>
      </c>
      <c r="C13753" s="293">
        <v>33700000</v>
      </c>
      <c r="D13753">
        <f t="shared" si="428"/>
        <v>11521005</v>
      </c>
      <c r="E13753">
        <f t="shared" si="429"/>
        <v>11542005</v>
      </c>
    </row>
    <row r="13754" spans="1:5">
      <c r="A13754">
        <v>11521006</v>
      </c>
      <c r="B13754">
        <v>11542006</v>
      </c>
      <c r="C13754" s="293">
        <v>35000000</v>
      </c>
      <c r="D13754">
        <f t="shared" si="428"/>
        <v>11521006</v>
      </c>
      <c r="E13754">
        <f t="shared" si="429"/>
        <v>11542006</v>
      </c>
    </row>
    <row r="13755" spans="1:5">
      <c r="A13755">
        <v>11521007</v>
      </c>
      <c r="B13755">
        <v>11542007</v>
      </c>
      <c r="C13755" s="293">
        <v>32100000</v>
      </c>
      <c r="D13755">
        <f t="shared" si="428"/>
        <v>11521007</v>
      </c>
      <c r="E13755">
        <f t="shared" si="429"/>
        <v>11542007</v>
      </c>
    </row>
    <row r="13756" spans="1:5">
      <c r="A13756">
        <v>11521008</v>
      </c>
      <c r="B13756">
        <v>11542008</v>
      </c>
      <c r="C13756" s="293">
        <v>26900000</v>
      </c>
      <c r="D13756">
        <f t="shared" si="428"/>
        <v>11521008</v>
      </c>
      <c r="E13756">
        <f t="shared" si="429"/>
        <v>11542008</v>
      </c>
    </row>
    <row r="13757" spans="1:5">
      <c r="A13757">
        <v>11520001</v>
      </c>
      <c r="B13757">
        <v>11543001</v>
      </c>
      <c r="C13757" s="293">
        <v>22000000</v>
      </c>
      <c r="D13757">
        <f t="shared" si="428"/>
        <v>11520001</v>
      </c>
      <c r="E13757">
        <f t="shared" si="429"/>
        <v>11543001</v>
      </c>
    </row>
    <row r="13758" spans="1:5">
      <c r="A13758">
        <v>11520002</v>
      </c>
      <c r="B13758">
        <v>11543002</v>
      </c>
      <c r="C13758" s="293">
        <v>23200000</v>
      </c>
      <c r="D13758">
        <f t="shared" si="428"/>
        <v>11520002</v>
      </c>
      <c r="E13758">
        <f t="shared" si="429"/>
        <v>11543002</v>
      </c>
    </row>
    <row r="13759" spans="1:5">
      <c r="A13759">
        <v>11520003</v>
      </c>
      <c r="B13759">
        <v>11545001</v>
      </c>
      <c r="C13759" s="293">
        <v>22300000</v>
      </c>
      <c r="D13759">
        <f t="shared" si="428"/>
        <v>11520003</v>
      </c>
      <c r="E13759">
        <f t="shared" si="429"/>
        <v>11545001</v>
      </c>
    </row>
    <row r="13760" spans="1:5">
      <c r="A13760">
        <v>11512001</v>
      </c>
      <c r="B13760">
        <v>11546001</v>
      </c>
      <c r="C13760" s="293">
        <v>29900000</v>
      </c>
      <c r="D13760">
        <f t="shared" si="428"/>
        <v>11512001</v>
      </c>
      <c r="E13760">
        <f t="shared" si="429"/>
        <v>11546001</v>
      </c>
    </row>
    <row r="13761" spans="1:5">
      <c r="A13761">
        <v>11512002</v>
      </c>
      <c r="B13761">
        <v>11546002</v>
      </c>
      <c r="C13761" s="293">
        <v>28400000</v>
      </c>
      <c r="D13761">
        <f t="shared" si="428"/>
        <v>11512002</v>
      </c>
      <c r="E13761">
        <f t="shared" si="429"/>
        <v>11546002</v>
      </c>
    </row>
    <row r="13762" spans="1:5">
      <c r="A13762">
        <v>11619001</v>
      </c>
      <c r="B13762">
        <v>11651001</v>
      </c>
      <c r="C13762" s="293">
        <v>15900000</v>
      </c>
      <c r="D13762">
        <f t="shared" si="428"/>
        <v>11619001</v>
      </c>
      <c r="E13762">
        <f t="shared" si="429"/>
        <v>11651001</v>
      </c>
    </row>
    <row r="13763" spans="1:5">
      <c r="A13763">
        <v>11619002</v>
      </c>
      <c r="B13763">
        <v>11652001</v>
      </c>
      <c r="C13763" s="293">
        <v>15100000</v>
      </c>
      <c r="D13763">
        <f t="shared" ref="D13763:D13826" si="430">+A13763*1</f>
        <v>11619002</v>
      </c>
      <c r="E13763">
        <f t="shared" ref="E13763:E13826" si="431">+B13763*1</f>
        <v>11652001</v>
      </c>
    </row>
    <row r="13764" spans="1:5">
      <c r="A13764">
        <v>11617001</v>
      </c>
      <c r="B13764">
        <v>11656001</v>
      </c>
      <c r="C13764" s="293">
        <v>6300000</v>
      </c>
      <c r="D13764">
        <f t="shared" si="430"/>
        <v>11617001</v>
      </c>
      <c r="E13764">
        <f t="shared" si="431"/>
        <v>11656001</v>
      </c>
    </row>
    <row r="13765" spans="1:5">
      <c r="A13765">
        <v>11617002</v>
      </c>
      <c r="B13765">
        <v>11656002</v>
      </c>
      <c r="C13765" s="293">
        <v>3400000</v>
      </c>
      <c r="D13765">
        <f t="shared" si="430"/>
        <v>11617002</v>
      </c>
      <c r="E13765">
        <f t="shared" si="431"/>
        <v>11656002</v>
      </c>
    </row>
    <row r="13766" spans="1:5">
      <c r="A13766">
        <v>11617003</v>
      </c>
      <c r="B13766">
        <v>11656003</v>
      </c>
      <c r="C13766" s="293">
        <v>3700000</v>
      </c>
      <c r="D13766">
        <f t="shared" si="430"/>
        <v>11617003</v>
      </c>
      <c r="E13766">
        <f t="shared" si="431"/>
        <v>11656003</v>
      </c>
    </row>
    <row r="13767" spans="1:5">
      <c r="A13767">
        <v>11617004</v>
      </c>
      <c r="B13767">
        <v>11656004</v>
      </c>
      <c r="C13767" s="293">
        <v>4600000</v>
      </c>
      <c r="D13767">
        <f t="shared" si="430"/>
        <v>11617004</v>
      </c>
      <c r="E13767">
        <f t="shared" si="431"/>
        <v>11656004</v>
      </c>
    </row>
    <row r="13768" spans="1:5">
      <c r="A13768">
        <v>11617005</v>
      </c>
      <c r="B13768">
        <v>11656005</v>
      </c>
      <c r="C13768" s="293">
        <v>3300000</v>
      </c>
      <c r="D13768">
        <f t="shared" si="430"/>
        <v>11617005</v>
      </c>
      <c r="E13768">
        <f t="shared" si="431"/>
        <v>11656005</v>
      </c>
    </row>
    <row r="13769" spans="1:5">
      <c r="A13769">
        <v>11617006</v>
      </c>
      <c r="B13769">
        <v>11656006</v>
      </c>
      <c r="C13769" s="293">
        <v>4200000</v>
      </c>
      <c r="D13769">
        <f t="shared" si="430"/>
        <v>11617006</v>
      </c>
      <c r="E13769">
        <f t="shared" si="431"/>
        <v>11656006</v>
      </c>
    </row>
    <row r="13770" spans="1:5">
      <c r="A13770">
        <v>11617007</v>
      </c>
      <c r="B13770">
        <v>11656007</v>
      </c>
      <c r="C13770" s="293">
        <v>1800000</v>
      </c>
      <c r="D13770">
        <f t="shared" si="430"/>
        <v>11617007</v>
      </c>
      <c r="E13770">
        <f t="shared" si="431"/>
        <v>11656007</v>
      </c>
    </row>
    <row r="13771" spans="1:5">
      <c r="A13771">
        <v>11617008</v>
      </c>
      <c r="B13771">
        <v>11656008</v>
      </c>
      <c r="C13771" s="293">
        <v>2100000</v>
      </c>
      <c r="D13771">
        <f t="shared" si="430"/>
        <v>11617008</v>
      </c>
      <c r="E13771">
        <f t="shared" si="431"/>
        <v>11656008</v>
      </c>
    </row>
    <row r="13772" spans="1:5">
      <c r="A13772">
        <v>11617010</v>
      </c>
      <c r="B13772">
        <v>11656009</v>
      </c>
      <c r="C13772" s="293">
        <v>3300000</v>
      </c>
      <c r="D13772">
        <f t="shared" si="430"/>
        <v>11617010</v>
      </c>
      <c r="E13772">
        <f t="shared" si="431"/>
        <v>11656009</v>
      </c>
    </row>
    <row r="13773" spans="1:5">
      <c r="A13773">
        <v>11617012</v>
      </c>
      <c r="B13773">
        <v>11656010</v>
      </c>
      <c r="C13773" s="293">
        <v>3900000</v>
      </c>
      <c r="D13773">
        <f t="shared" si="430"/>
        <v>11617012</v>
      </c>
      <c r="E13773">
        <f t="shared" si="431"/>
        <v>11656010</v>
      </c>
    </row>
    <row r="13774" spans="1:5">
      <c r="A13774">
        <v>11617013</v>
      </c>
      <c r="B13774">
        <v>11656011</v>
      </c>
      <c r="C13774" s="293">
        <v>4000000</v>
      </c>
      <c r="D13774">
        <f t="shared" si="430"/>
        <v>11617013</v>
      </c>
      <c r="E13774">
        <f t="shared" si="431"/>
        <v>11656011</v>
      </c>
    </row>
    <row r="13775" spans="1:5">
      <c r="A13775">
        <v>11617014</v>
      </c>
      <c r="B13775">
        <v>11656012</v>
      </c>
      <c r="C13775" s="293">
        <v>1800000</v>
      </c>
      <c r="D13775">
        <f t="shared" si="430"/>
        <v>11617014</v>
      </c>
      <c r="E13775">
        <f t="shared" si="431"/>
        <v>11656012</v>
      </c>
    </row>
    <row r="13776" spans="1:5">
      <c r="A13776">
        <v>11617015</v>
      </c>
      <c r="B13776">
        <v>11656013</v>
      </c>
      <c r="C13776" s="293">
        <v>2400000</v>
      </c>
      <c r="D13776">
        <f t="shared" si="430"/>
        <v>11617015</v>
      </c>
      <c r="E13776">
        <f t="shared" si="431"/>
        <v>11656013</v>
      </c>
    </row>
    <row r="13777" spans="1:5">
      <c r="A13777">
        <v>11617016</v>
      </c>
      <c r="B13777">
        <v>11656014</v>
      </c>
      <c r="C13777" s="293">
        <v>3300000</v>
      </c>
      <c r="D13777">
        <f t="shared" si="430"/>
        <v>11617016</v>
      </c>
      <c r="E13777">
        <f t="shared" si="431"/>
        <v>11656014</v>
      </c>
    </row>
    <row r="13778" spans="1:5">
      <c r="A13778">
        <v>11617009</v>
      </c>
      <c r="B13778">
        <v>11657001</v>
      </c>
      <c r="C13778" s="293">
        <v>4200000</v>
      </c>
      <c r="D13778">
        <f t="shared" si="430"/>
        <v>11617009</v>
      </c>
      <c r="E13778">
        <f t="shared" si="431"/>
        <v>11657001</v>
      </c>
    </row>
    <row r="13779" spans="1:5">
      <c r="A13779">
        <v>11617011</v>
      </c>
      <c r="B13779">
        <v>11657002</v>
      </c>
      <c r="C13779" s="293">
        <v>4500000</v>
      </c>
      <c r="D13779">
        <f t="shared" si="430"/>
        <v>11617011</v>
      </c>
      <c r="E13779">
        <f t="shared" si="431"/>
        <v>11657002</v>
      </c>
    </row>
    <row r="13780" spans="1:5">
      <c r="A13780">
        <v>11611001</v>
      </c>
      <c r="B13780">
        <v>11661001</v>
      </c>
      <c r="C13780" s="293">
        <v>101300000</v>
      </c>
      <c r="D13780">
        <f t="shared" si="430"/>
        <v>11611001</v>
      </c>
      <c r="E13780">
        <f t="shared" si="431"/>
        <v>11661001</v>
      </c>
    </row>
    <row r="13781" spans="1:5">
      <c r="A13781">
        <v>11611002</v>
      </c>
      <c r="B13781">
        <v>11661002</v>
      </c>
      <c r="C13781" s="293">
        <v>169500000</v>
      </c>
      <c r="D13781">
        <f t="shared" si="430"/>
        <v>11611002</v>
      </c>
      <c r="E13781">
        <f t="shared" si="431"/>
        <v>11661002</v>
      </c>
    </row>
    <row r="13782" spans="1:5">
      <c r="A13782">
        <v>11611003</v>
      </c>
      <c r="B13782">
        <v>11661003</v>
      </c>
      <c r="C13782" s="293">
        <v>191800000</v>
      </c>
      <c r="D13782">
        <f t="shared" si="430"/>
        <v>11611003</v>
      </c>
      <c r="E13782">
        <f t="shared" si="431"/>
        <v>11661003</v>
      </c>
    </row>
    <row r="13783" spans="1:5">
      <c r="A13783">
        <v>11611004</v>
      </c>
      <c r="B13783">
        <v>11661004</v>
      </c>
      <c r="C13783" s="293">
        <v>174000000</v>
      </c>
      <c r="D13783">
        <f t="shared" si="430"/>
        <v>11611004</v>
      </c>
      <c r="E13783">
        <f t="shared" si="431"/>
        <v>11661004</v>
      </c>
    </row>
    <row r="13784" spans="1:5">
      <c r="A13784">
        <v>11622001</v>
      </c>
      <c r="B13784">
        <v>11666001</v>
      </c>
      <c r="C13784" s="293">
        <v>128300000</v>
      </c>
      <c r="D13784">
        <f t="shared" si="430"/>
        <v>11622001</v>
      </c>
      <c r="E13784">
        <f t="shared" si="431"/>
        <v>11666001</v>
      </c>
    </row>
    <row r="13785" spans="1:5">
      <c r="A13785">
        <v>11622002</v>
      </c>
      <c r="B13785">
        <v>11666002</v>
      </c>
      <c r="C13785" s="293">
        <v>187800000</v>
      </c>
      <c r="D13785">
        <f t="shared" si="430"/>
        <v>11622002</v>
      </c>
      <c r="E13785">
        <f t="shared" si="431"/>
        <v>11666002</v>
      </c>
    </row>
    <row r="13786" spans="1:5">
      <c r="A13786">
        <v>11603001</v>
      </c>
      <c r="B13786">
        <v>11672001</v>
      </c>
      <c r="C13786" s="293">
        <v>104600000</v>
      </c>
      <c r="D13786">
        <f t="shared" si="430"/>
        <v>11603001</v>
      </c>
      <c r="E13786">
        <f t="shared" si="431"/>
        <v>11672001</v>
      </c>
    </row>
    <row r="13787" spans="1:5">
      <c r="A13787">
        <v>11701001</v>
      </c>
      <c r="B13787">
        <v>11732001</v>
      </c>
      <c r="C13787" s="293">
        <v>9300000</v>
      </c>
      <c r="D13787">
        <f t="shared" si="430"/>
        <v>11701001</v>
      </c>
      <c r="E13787">
        <f t="shared" si="431"/>
        <v>11732001</v>
      </c>
    </row>
    <row r="13788" spans="1:5">
      <c r="A13788">
        <v>11701002</v>
      </c>
      <c r="B13788">
        <v>11732002</v>
      </c>
      <c r="C13788" s="293">
        <v>10300000</v>
      </c>
      <c r="D13788">
        <f t="shared" si="430"/>
        <v>11701002</v>
      </c>
      <c r="E13788">
        <f t="shared" si="431"/>
        <v>11732002</v>
      </c>
    </row>
    <row r="13789" spans="1:5">
      <c r="A13789">
        <v>11701003</v>
      </c>
      <c r="B13789">
        <v>11732003</v>
      </c>
      <c r="C13789" s="293">
        <v>11000000</v>
      </c>
      <c r="D13789">
        <f t="shared" si="430"/>
        <v>11701003</v>
      </c>
      <c r="E13789">
        <f t="shared" si="431"/>
        <v>11732003</v>
      </c>
    </row>
    <row r="13790" spans="1:5">
      <c r="A13790">
        <v>11817000</v>
      </c>
      <c r="B13790">
        <v>11854001</v>
      </c>
      <c r="C13790" s="293">
        <v>3800000</v>
      </c>
      <c r="D13790">
        <f t="shared" si="430"/>
        <v>11817000</v>
      </c>
      <c r="E13790">
        <f t="shared" si="431"/>
        <v>11854001</v>
      </c>
    </row>
    <row r="13791" spans="1:5">
      <c r="A13791">
        <v>11817001</v>
      </c>
      <c r="B13791">
        <v>11854002</v>
      </c>
      <c r="C13791" s="293">
        <v>4300000</v>
      </c>
      <c r="D13791">
        <f t="shared" si="430"/>
        <v>11817001</v>
      </c>
      <c r="E13791">
        <f t="shared" si="431"/>
        <v>11854002</v>
      </c>
    </row>
    <row r="13792" spans="1:5">
      <c r="A13792">
        <v>11817003</v>
      </c>
      <c r="B13792">
        <v>11856001</v>
      </c>
      <c r="C13792" s="293">
        <v>4100000</v>
      </c>
      <c r="D13792">
        <f t="shared" si="430"/>
        <v>11817003</v>
      </c>
      <c r="E13792">
        <f t="shared" si="431"/>
        <v>11856001</v>
      </c>
    </row>
    <row r="13793" spans="1:5">
      <c r="A13793">
        <v>11817004</v>
      </c>
      <c r="B13793">
        <v>11856002</v>
      </c>
      <c r="C13793" s="293">
        <v>4100000</v>
      </c>
      <c r="D13793">
        <f t="shared" si="430"/>
        <v>11817004</v>
      </c>
      <c r="E13793">
        <f t="shared" si="431"/>
        <v>11856002</v>
      </c>
    </row>
    <row r="13794" spans="1:5">
      <c r="A13794">
        <v>11817005</v>
      </c>
      <c r="B13794">
        <v>11856003</v>
      </c>
      <c r="C13794" s="293">
        <v>4400000</v>
      </c>
      <c r="D13794">
        <f t="shared" si="430"/>
        <v>11817005</v>
      </c>
      <c r="E13794">
        <f t="shared" si="431"/>
        <v>11856003</v>
      </c>
    </row>
    <row r="13795" spans="1:5">
      <c r="A13795">
        <v>11817006</v>
      </c>
      <c r="B13795">
        <v>11856004</v>
      </c>
      <c r="C13795" s="293">
        <v>3700000</v>
      </c>
      <c r="D13795">
        <f t="shared" si="430"/>
        <v>11817006</v>
      </c>
      <c r="E13795">
        <f t="shared" si="431"/>
        <v>11856004</v>
      </c>
    </row>
    <row r="13796" spans="1:5">
      <c r="A13796">
        <v>11817007</v>
      </c>
      <c r="B13796">
        <v>11856005</v>
      </c>
      <c r="C13796" s="293">
        <v>4700000</v>
      </c>
      <c r="D13796">
        <f t="shared" si="430"/>
        <v>11817007</v>
      </c>
      <c r="E13796">
        <f t="shared" si="431"/>
        <v>11856005</v>
      </c>
    </row>
    <row r="13797" spans="1:5">
      <c r="A13797">
        <v>11817008</v>
      </c>
      <c r="B13797">
        <v>11856006</v>
      </c>
      <c r="C13797" s="293">
        <v>4700000</v>
      </c>
      <c r="D13797">
        <f t="shared" si="430"/>
        <v>11817008</v>
      </c>
      <c r="E13797">
        <f t="shared" si="431"/>
        <v>11856006</v>
      </c>
    </row>
    <row r="13798" spans="1:5">
      <c r="A13798">
        <v>11817002</v>
      </c>
      <c r="B13798">
        <v>11857001</v>
      </c>
      <c r="C13798" s="293">
        <v>2800000</v>
      </c>
      <c r="D13798">
        <f t="shared" si="430"/>
        <v>11817002</v>
      </c>
      <c r="E13798">
        <f t="shared" si="431"/>
        <v>11857001</v>
      </c>
    </row>
    <row r="13799" spans="1:5">
      <c r="A13799">
        <v>11919001</v>
      </c>
      <c r="B13799">
        <v>11951001</v>
      </c>
      <c r="C13799" s="293">
        <v>6200000</v>
      </c>
      <c r="D13799">
        <f t="shared" si="430"/>
        <v>11919001</v>
      </c>
      <c r="E13799">
        <f t="shared" si="431"/>
        <v>11951001</v>
      </c>
    </row>
    <row r="13800" spans="1:5">
      <c r="A13800">
        <v>11917004</v>
      </c>
      <c r="B13800">
        <v>11954001</v>
      </c>
      <c r="C13800" s="293">
        <v>3500000</v>
      </c>
      <c r="D13800">
        <f t="shared" si="430"/>
        <v>11917004</v>
      </c>
      <c r="E13800">
        <f t="shared" si="431"/>
        <v>11954001</v>
      </c>
    </row>
    <row r="13801" spans="1:5">
      <c r="A13801">
        <v>11917021</v>
      </c>
      <c r="B13801">
        <v>11954002</v>
      </c>
      <c r="C13801" s="293">
        <v>3900000</v>
      </c>
      <c r="D13801">
        <f t="shared" si="430"/>
        <v>11917021</v>
      </c>
      <c r="E13801">
        <f t="shared" si="431"/>
        <v>11954002</v>
      </c>
    </row>
    <row r="13802" spans="1:5">
      <c r="A13802">
        <v>11917001</v>
      </c>
      <c r="B13802">
        <v>11955001</v>
      </c>
      <c r="C13802" s="293">
        <v>2900000</v>
      </c>
      <c r="D13802">
        <f t="shared" si="430"/>
        <v>11917001</v>
      </c>
      <c r="E13802">
        <f t="shared" si="431"/>
        <v>11955001</v>
      </c>
    </row>
    <row r="13803" spans="1:5">
      <c r="A13803">
        <v>11917007</v>
      </c>
      <c r="B13803">
        <v>11955002</v>
      </c>
      <c r="C13803" s="293">
        <v>2100000</v>
      </c>
      <c r="D13803">
        <f t="shared" si="430"/>
        <v>11917007</v>
      </c>
      <c r="E13803">
        <f t="shared" si="431"/>
        <v>11955002</v>
      </c>
    </row>
    <row r="13804" spans="1:5">
      <c r="A13804">
        <v>11917011</v>
      </c>
      <c r="B13804">
        <v>11955003</v>
      </c>
      <c r="C13804" s="293">
        <v>1500000</v>
      </c>
      <c r="D13804">
        <f t="shared" si="430"/>
        <v>11917011</v>
      </c>
      <c r="E13804">
        <f t="shared" si="431"/>
        <v>11955003</v>
      </c>
    </row>
    <row r="13805" spans="1:5">
      <c r="A13805">
        <v>11917013</v>
      </c>
      <c r="B13805">
        <v>11955004</v>
      </c>
      <c r="C13805" s="293">
        <v>2900000</v>
      </c>
      <c r="D13805">
        <f t="shared" si="430"/>
        <v>11917013</v>
      </c>
      <c r="E13805">
        <f t="shared" si="431"/>
        <v>11955004</v>
      </c>
    </row>
    <row r="13806" spans="1:5">
      <c r="A13806">
        <v>11917014</v>
      </c>
      <c r="B13806">
        <v>11955005</v>
      </c>
      <c r="C13806" s="293">
        <v>2900000</v>
      </c>
      <c r="D13806">
        <f t="shared" si="430"/>
        <v>11917014</v>
      </c>
      <c r="E13806">
        <f t="shared" si="431"/>
        <v>11955005</v>
      </c>
    </row>
    <row r="13807" spans="1:5">
      <c r="A13807">
        <v>11917019</v>
      </c>
      <c r="B13807">
        <v>11955007</v>
      </c>
      <c r="C13807" s="293">
        <v>3100000</v>
      </c>
      <c r="D13807">
        <f t="shared" si="430"/>
        <v>11917019</v>
      </c>
      <c r="E13807">
        <f t="shared" si="431"/>
        <v>11955007</v>
      </c>
    </row>
    <row r="13808" spans="1:5">
      <c r="A13808">
        <v>11917020</v>
      </c>
      <c r="B13808">
        <v>11955008</v>
      </c>
      <c r="C13808" s="293">
        <v>3400000</v>
      </c>
      <c r="D13808">
        <f t="shared" si="430"/>
        <v>11917020</v>
      </c>
      <c r="E13808">
        <f t="shared" si="431"/>
        <v>11955008</v>
      </c>
    </row>
    <row r="13809" spans="1:5">
      <c r="A13809">
        <v>11917022</v>
      </c>
      <c r="B13809">
        <v>11955009</v>
      </c>
      <c r="C13809" s="293">
        <v>3100000</v>
      </c>
      <c r="D13809">
        <f t="shared" si="430"/>
        <v>11917022</v>
      </c>
      <c r="E13809">
        <f t="shared" si="431"/>
        <v>11955009</v>
      </c>
    </row>
    <row r="13810" spans="1:5">
      <c r="A13810">
        <v>11917005</v>
      </c>
      <c r="B13810">
        <v>11956001</v>
      </c>
      <c r="C13810" s="293">
        <v>3300000</v>
      </c>
      <c r="D13810">
        <f t="shared" si="430"/>
        <v>11917005</v>
      </c>
      <c r="E13810">
        <f t="shared" si="431"/>
        <v>11956001</v>
      </c>
    </row>
    <row r="13811" spans="1:5">
      <c r="A13811">
        <v>11917010</v>
      </c>
      <c r="B13811">
        <v>11956002</v>
      </c>
      <c r="C13811" s="293">
        <v>3800000</v>
      </c>
      <c r="D13811">
        <f t="shared" si="430"/>
        <v>11917010</v>
      </c>
      <c r="E13811">
        <f t="shared" si="431"/>
        <v>11956002</v>
      </c>
    </row>
    <row r="13812" spans="1:5">
      <c r="A13812">
        <v>11917002</v>
      </c>
      <c r="B13812">
        <v>11957001</v>
      </c>
      <c r="C13812" s="293">
        <v>2100000</v>
      </c>
      <c r="D13812">
        <f t="shared" si="430"/>
        <v>11917002</v>
      </c>
      <c r="E13812">
        <f t="shared" si="431"/>
        <v>11957001</v>
      </c>
    </row>
    <row r="13813" spans="1:5">
      <c r="A13813">
        <v>11917003</v>
      </c>
      <c r="B13813">
        <v>11957002</v>
      </c>
      <c r="C13813" s="293">
        <v>3500000</v>
      </c>
      <c r="D13813">
        <f t="shared" si="430"/>
        <v>11917003</v>
      </c>
      <c r="E13813">
        <f t="shared" si="431"/>
        <v>11957002</v>
      </c>
    </row>
    <row r="13814" spans="1:5">
      <c r="A13814">
        <v>11917006</v>
      </c>
      <c r="B13814">
        <v>11957003</v>
      </c>
      <c r="C13814" s="293">
        <v>6200000</v>
      </c>
      <c r="D13814">
        <f t="shared" si="430"/>
        <v>11917006</v>
      </c>
      <c r="E13814">
        <f t="shared" si="431"/>
        <v>11957003</v>
      </c>
    </row>
    <row r="13815" spans="1:5">
      <c r="A13815">
        <v>11917008</v>
      </c>
      <c r="B13815">
        <v>11957004</v>
      </c>
      <c r="C13815" s="293">
        <v>2600000</v>
      </c>
      <c r="D13815">
        <f t="shared" si="430"/>
        <v>11917008</v>
      </c>
      <c r="E13815">
        <f t="shared" si="431"/>
        <v>11957004</v>
      </c>
    </row>
    <row r="13816" spans="1:5">
      <c r="A13816">
        <v>11917009</v>
      </c>
      <c r="B13816">
        <v>11957005</v>
      </c>
      <c r="C13816" s="293">
        <v>5700000</v>
      </c>
      <c r="D13816">
        <f t="shared" si="430"/>
        <v>11917009</v>
      </c>
      <c r="E13816">
        <f t="shared" si="431"/>
        <v>11957005</v>
      </c>
    </row>
    <row r="13817" spans="1:5">
      <c r="A13817">
        <v>11917012</v>
      </c>
      <c r="B13817">
        <v>11957006</v>
      </c>
      <c r="C13817" s="293">
        <v>3200000</v>
      </c>
      <c r="D13817">
        <f t="shared" si="430"/>
        <v>11917012</v>
      </c>
      <c r="E13817">
        <f t="shared" si="431"/>
        <v>11957006</v>
      </c>
    </row>
    <row r="13818" spans="1:5">
      <c r="A13818">
        <v>11917016</v>
      </c>
      <c r="B13818">
        <v>11957007</v>
      </c>
      <c r="C13818" s="293">
        <v>3000000</v>
      </c>
      <c r="D13818">
        <f t="shared" si="430"/>
        <v>11917016</v>
      </c>
      <c r="E13818">
        <f t="shared" si="431"/>
        <v>11957007</v>
      </c>
    </row>
    <row r="13819" spans="1:5">
      <c r="A13819">
        <v>11917017</v>
      </c>
      <c r="B13819">
        <v>11957008</v>
      </c>
      <c r="C13819" s="293">
        <v>2000000</v>
      </c>
      <c r="D13819">
        <f t="shared" si="430"/>
        <v>11917017</v>
      </c>
      <c r="E13819">
        <f t="shared" si="431"/>
        <v>11957008</v>
      </c>
    </row>
    <row r="13820" spans="1:5">
      <c r="A13820">
        <v>11917018</v>
      </c>
      <c r="B13820">
        <v>11957009</v>
      </c>
      <c r="C13820" s="293">
        <v>2200000</v>
      </c>
      <c r="D13820">
        <f t="shared" si="430"/>
        <v>11917018</v>
      </c>
      <c r="E13820">
        <f t="shared" si="431"/>
        <v>11957009</v>
      </c>
    </row>
    <row r="13821" spans="1:5">
      <c r="A13821">
        <v>11917025</v>
      </c>
      <c r="B13821">
        <v>11957010</v>
      </c>
      <c r="C13821" s="293">
        <v>6300000</v>
      </c>
      <c r="D13821">
        <f t="shared" si="430"/>
        <v>11917025</v>
      </c>
      <c r="E13821">
        <f t="shared" si="431"/>
        <v>11957010</v>
      </c>
    </row>
    <row r="13822" spans="1:5">
      <c r="A13822">
        <v>11917023</v>
      </c>
      <c r="B13822">
        <v>11957011</v>
      </c>
      <c r="C13822" s="293">
        <v>3200000</v>
      </c>
      <c r="D13822">
        <f t="shared" si="430"/>
        <v>11917023</v>
      </c>
      <c r="E13822">
        <f t="shared" si="431"/>
        <v>11957011</v>
      </c>
    </row>
    <row r="13823" spans="1:5">
      <c r="A13823">
        <v>11917024</v>
      </c>
      <c r="B13823">
        <v>11957012</v>
      </c>
      <c r="C13823" s="293">
        <v>2900000</v>
      </c>
      <c r="D13823">
        <f t="shared" si="430"/>
        <v>11917024</v>
      </c>
      <c r="E13823">
        <f t="shared" si="431"/>
        <v>11957012</v>
      </c>
    </row>
    <row r="13824" spans="1:5">
      <c r="A13824">
        <v>11917015</v>
      </c>
      <c r="B13824">
        <v>11957013</v>
      </c>
      <c r="C13824" s="293">
        <v>2700000</v>
      </c>
      <c r="D13824">
        <f t="shared" si="430"/>
        <v>11917015</v>
      </c>
      <c r="E13824">
        <f t="shared" si="431"/>
        <v>11957013</v>
      </c>
    </row>
    <row r="13825" spans="1:5">
      <c r="A13825">
        <v>12023001</v>
      </c>
      <c r="B13825">
        <v>12081001</v>
      </c>
      <c r="C13825" s="293">
        <v>65000000</v>
      </c>
      <c r="D13825">
        <f t="shared" si="430"/>
        <v>12023001</v>
      </c>
      <c r="E13825">
        <f t="shared" si="431"/>
        <v>12081001</v>
      </c>
    </row>
    <row r="13826" spans="1:5">
      <c r="A13826">
        <v>12025001</v>
      </c>
      <c r="B13826">
        <v>12082001</v>
      </c>
      <c r="C13826" s="293">
        <v>56300000</v>
      </c>
      <c r="D13826">
        <f t="shared" si="430"/>
        <v>12025001</v>
      </c>
      <c r="E13826">
        <f t="shared" si="431"/>
        <v>12082001</v>
      </c>
    </row>
    <row r="13827" spans="1:5">
      <c r="A13827">
        <v>12119001</v>
      </c>
      <c r="B13827">
        <v>12151001</v>
      </c>
      <c r="C13827" s="293">
        <v>9100000</v>
      </c>
      <c r="D13827">
        <f t="shared" ref="D13827:D13890" si="432">+A13827*1</f>
        <v>12119001</v>
      </c>
      <c r="E13827">
        <f t="shared" ref="E13827:E13890" si="433">+B13827*1</f>
        <v>12151001</v>
      </c>
    </row>
    <row r="13828" spans="1:5">
      <c r="A13828">
        <v>12117003</v>
      </c>
      <c r="B13828">
        <v>12155001</v>
      </c>
      <c r="C13828" s="293">
        <v>2600000</v>
      </c>
      <c r="D13828">
        <f t="shared" si="432"/>
        <v>12117003</v>
      </c>
      <c r="E13828">
        <f t="shared" si="433"/>
        <v>12155001</v>
      </c>
    </row>
    <row r="13829" spans="1:5">
      <c r="A13829">
        <v>12117002</v>
      </c>
      <c r="B13829">
        <v>12157001</v>
      </c>
      <c r="C13829" s="293">
        <v>5000000</v>
      </c>
      <c r="D13829">
        <f t="shared" si="432"/>
        <v>12117002</v>
      </c>
      <c r="E13829">
        <f t="shared" si="433"/>
        <v>12157001</v>
      </c>
    </row>
    <row r="13830" spans="1:5">
      <c r="A13830">
        <v>12117001</v>
      </c>
      <c r="B13830">
        <v>12157002</v>
      </c>
      <c r="C13830" s="293">
        <v>4400000</v>
      </c>
      <c r="D13830">
        <f t="shared" si="432"/>
        <v>12117001</v>
      </c>
      <c r="E13830">
        <f t="shared" si="433"/>
        <v>12157002</v>
      </c>
    </row>
    <row r="13831" spans="1:5">
      <c r="A13831">
        <v>12219001</v>
      </c>
      <c r="B13831">
        <v>12251001</v>
      </c>
      <c r="C13831" s="293">
        <v>5500000</v>
      </c>
      <c r="D13831">
        <f t="shared" si="432"/>
        <v>12219001</v>
      </c>
      <c r="E13831">
        <f t="shared" si="433"/>
        <v>12251001</v>
      </c>
    </row>
    <row r="13832" spans="1:5">
      <c r="A13832">
        <v>12219002</v>
      </c>
      <c r="B13832">
        <v>12251002</v>
      </c>
      <c r="C13832" s="293">
        <v>6400000</v>
      </c>
      <c r="D13832">
        <f t="shared" si="432"/>
        <v>12219002</v>
      </c>
      <c r="E13832">
        <f t="shared" si="433"/>
        <v>12251002</v>
      </c>
    </row>
    <row r="13833" spans="1:5">
      <c r="A13833">
        <v>12219003</v>
      </c>
      <c r="B13833">
        <v>12251003</v>
      </c>
      <c r="C13833" s="293">
        <v>7400000</v>
      </c>
      <c r="D13833">
        <f t="shared" si="432"/>
        <v>12219003</v>
      </c>
      <c r="E13833">
        <f t="shared" si="433"/>
        <v>12251003</v>
      </c>
    </row>
    <row r="13834" spans="1:5">
      <c r="A13834">
        <v>12219004</v>
      </c>
      <c r="B13834">
        <v>12251004</v>
      </c>
      <c r="C13834" s="293">
        <v>9600000</v>
      </c>
      <c r="D13834">
        <f t="shared" si="432"/>
        <v>12219004</v>
      </c>
      <c r="E13834">
        <f t="shared" si="433"/>
        <v>12251004</v>
      </c>
    </row>
    <row r="13835" spans="1:5">
      <c r="A13835">
        <v>12219005</v>
      </c>
      <c r="B13835">
        <v>12251005</v>
      </c>
      <c r="C13835" s="293">
        <v>7300000</v>
      </c>
      <c r="D13835">
        <f t="shared" si="432"/>
        <v>12219005</v>
      </c>
      <c r="E13835">
        <f t="shared" si="433"/>
        <v>12251005</v>
      </c>
    </row>
    <row r="13836" spans="1:5">
      <c r="A13836">
        <v>12219006</v>
      </c>
      <c r="B13836">
        <v>12251006</v>
      </c>
      <c r="C13836" s="293">
        <v>8400000</v>
      </c>
      <c r="D13836">
        <f t="shared" si="432"/>
        <v>12219006</v>
      </c>
      <c r="E13836">
        <f t="shared" si="433"/>
        <v>12251006</v>
      </c>
    </row>
    <row r="13837" spans="1:5">
      <c r="A13837">
        <v>12219007</v>
      </c>
      <c r="B13837">
        <v>12251007</v>
      </c>
      <c r="C13837" s="293">
        <v>9800000</v>
      </c>
      <c r="D13837">
        <f t="shared" si="432"/>
        <v>12219007</v>
      </c>
      <c r="E13837">
        <f t="shared" si="433"/>
        <v>12251007</v>
      </c>
    </row>
    <row r="13838" spans="1:5">
      <c r="A13838">
        <v>12219008</v>
      </c>
      <c r="B13838">
        <v>12251008</v>
      </c>
      <c r="C13838" s="293">
        <v>7300000</v>
      </c>
      <c r="D13838">
        <f t="shared" si="432"/>
        <v>12219008</v>
      </c>
      <c r="E13838">
        <f t="shared" si="433"/>
        <v>12251008</v>
      </c>
    </row>
    <row r="13839" spans="1:5">
      <c r="A13839">
        <v>12219009</v>
      </c>
      <c r="B13839">
        <v>12251009</v>
      </c>
      <c r="C13839" s="293">
        <v>9600000</v>
      </c>
      <c r="D13839">
        <f t="shared" si="432"/>
        <v>12219009</v>
      </c>
      <c r="E13839">
        <f t="shared" si="433"/>
        <v>12251009</v>
      </c>
    </row>
    <row r="13840" spans="1:5">
      <c r="A13840">
        <v>12219010</v>
      </c>
      <c r="B13840">
        <v>12251010</v>
      </c>
      <c r="C13840" s="293">
        <v>7500000</v>
      </c>
      <c r="D13840">
        <f t="shared" si="432"/>
        <v>12219010</v>
      </c>
      <c r="E13840">
        <f t="shared" si="433"/>
        <v>12251010</v>
      </c>
    </row>
    <row r="13841" spans="1:5">
      <c r="A13841">
        <v>12219011</v>
      </c>
      <c r="B13841">
        <v>12251011</v>
      </c>
      <c r="C13841" s="293">
        <v>9500000</v>
      </c>
      <c r="D13841">
        <f t="shared" si="432"/>
        <v>12219011</v>
      </c>
      <c r="E13841">
        <f t="shared" si="433"/>
        <v>12251011</v>
      </c>
    </row>
    <row r="13842" spans="1:5">
      <c r="A13842">
        <v>12217010</v>
      </c>
      <c r="B13842">
        <v>12254001</v>
      </c>
      <c r="C13842" s="293">
        <v>4500000</v>
      </c>
      <c r="D13842">
        <f t="shared" si="432"/>
        <v>12217010</v>
      </c>
      <c r="E13842">
        <f t="shared" si="433"/>
        <v>12254001</v>
      </c>
    </row>
    <row r="13843" spans="1:5">
      <c r="A13843">
        <v>12217002</v>
      </c>
      <c r="B13843">
        <v>12255001</v>
      </c>
      <c r="C13843" s="293">
        <v>2900000</v>
      </c>
      <c r="D13843">
        <f t="shared" si="432"/>
        <v>12217002</v>
      </c>
      <c r="E13843">
        <f t="shared" si="433"/>
        <v>12255001</v>
      </c>
    </row>
    <row r="13844" spans="1:5">
      <c r="A13844">
        <v>12217011</v>
      </c>
      <c r="B13844">
        <v>12255002</v>
      </c>
      <c r="C13844" s="293">
        <v>2400000</v>
      </c>
      <c r="D13844">
        <f t="shared" si="432"/>
        <v>12217011</v>
      </c>
      <c r="E13844">
        <f t="shared" si="433"/>
        <v>12255002</v>
      </c>
    </row>
    <row r="13845" spans="1:5">
      <c r="A13845">
        <v>12217001</v>
      </c>
      <c r="B13845">
        <v>12256001</v>
      </c>
      <c r="C13845" s="293">
        <v>4000000</v>
      </c>
      <c r="D13845">
        <f t="shared" si="432"/>
        <v>12217001</v>
      </c>
      <c r="E13845">
        <f t="shared" si="433"/>
        <v>12256001</v>
      </c>
    </row>
    <row r="13846" spans="1:5">
      <c r="A13846">
        <v>12217004</v>
      </c>
      <c r="B13846">
        <v>12256002</v>
      </c>
      <c r="C13846" s="293">
        <v>3600000</v>
      </c>
      <c r="D13846">
        <f t="shared" si="432"/>
        <v>12217004</v>
      </c>
      <c r="E13846">
        <f t="shared" si="433"/>
        <v>12256002</v>
      </c>
    </row>
    <row r="13847" spans="1:5">
      <c r="A13847">
        <v>12217008</v>
      </c>
      <c r="B13847">
        <v>12256003</v>
      </c>
      <c r="C13847" s="293">
        <v>3100000</v>
      </c>
      <c r="D13847">
        <f t="shared" si="432"/>
        <v>12217008</v>
      </c>
      <c r="E13847">
        <f t="shared" si="433"/>
        <v>12256003</v>
      </c>
    </row>
    <row r="13848" spans="1:5">
      <c r="A13848">
        <v>12217003</v>
      </c>
      <c r="B13848">
        <v>12257001</v>
      </c>
      <c r="C13848" s="293">
        <v>2000000</v>
      </c>
      <c r="D13848">
        <f t="shared" si="432"/>
        <v>12217003</v>
      </c>
      <c r="E13848">
        <f t="shared" si="433"/>
        <v>12257001</v>
      </c>
    </row>
    <row r="13849" spans="1:5">
      <c r="A13849">
        <v>12217005</v>
      </c>
      <c r="B13849">
        <v>12257002</v>
      </c>
      <c r="C13849" s="293">
        <v>3200000</v>
      </c>
      <c r="D13849">
        <f t="shared" si="432"/>
        <v>12217005</v>
      </c>
      <c r="E13849">
        <f t="shared" si="433"/>
        <v>12257002</v>
      </c>
    </row>
    <row r="13850" spans="1:5">
      <c r="A13850">
        <v>12217006</v>
      </c>
      <c r="B13850">
        <v>12257003</v>
      </c>
      <c r="C13850" s="293">
        <v>1900000</v>
      </c>
      <c r="D13850">
        <f t="shared" si="432"/>
        <v>12217006</v>
      </c>
      <c r="E13850">
        <f t="shared" si="433"/>
        <v>12257003</v>
      </c>
    </row>
    <row r="13851" spans="1:5">
      <c r="A13851">
        <v>12217007</v>
      </c>
      <c r="B13851">
        <v>12257004</v>
      </c>
      <c r="C13851" s="293">
        <v>6100000</v>
      </c>
      <c r="D13851">
        <f t="shared" si="432"/>
        <v>12217007</v>
      </c>
      <c r="E13851">
        <f t="shared" si="433"/>
        <v>12257004</v>
      </c>
    </row>
    <row r="13852" spans="1:5">
      <c r="A13852">
        <v>12217009</v>
      </c>
      <c r="B13852">
        <v>12257005</v>
      </c>
      <c r="C13852" s="293">
        <v>3000000</v>
      </c>
      <c r="D13852">
        <f t="shared" si="432"/>
        <v>12217009</v>
      </c>
      <c r="E13852">
        <f t="shared" si="433"/>
        <v>12257005</v>
      </c>
    </row>
    <row r="13853" spans="1:5">
      <c r="A13853">
        <v>12217012</v>
      </c>
      <c r="B13853">
        <v>12257006</v>
      </c>
      <c r="C13853" s="293">
        <v>2500000</v>
      </c>
      <c r="D13853">
        <f t="shared" si="432"/>
        <v>12217012</v>
      </c>
      <c r="E13853">
        <f t="shared" si="433"/>
        <v>12257006</v>
      </c>
    </row>
    <row r="13854" spans="1:5">
      <c r="A13854">
        <v>12217013</v>
      </c>
      <c r="B13854">
        <v>12257007</v>
      </c>
      <c r="C13854" s="293">
        <v>3200000</v>
      </c>
      <c r="D13854">
        <f t="shared" si="432"/>
        <v>12217013</v>
      </c>
      <c r="E13854">
        <f t="shared" si="433"/>
        <v>12257007</v>
      </c>
    </row>
    <row r="13855" spans="1:5">
      <c r="A13855">
        <v>12217014</v>
      </c>
      <c r="B13855">
        <v>12257008</v>
      </c>
      <c r="C13855" s="293">
        <v>3000000</v>
      </c>
      <c r="D13855">
        <f t="shared" si="432"/>
        <v>12217014</v>
      </c>
      <c r="E13855">
        <f t="shared" si="433"/>
        <v>12257008</v>
      </c>
    </row>
    <row r="13856" spans="1:5">
      <c r="A13856">
        <v>12301001</v>
      </c>
      <c r="B13856">
        <v>12332001</v>
      </c>
      <c r="C13856" s="293">
        <v>19800000</v>
      </c>
      <c r="D13856">
        <f t="shared" si="432"/>
        <v>12301001</v>
      </c>
      <c r="E13856">
        <f t="shared" si="433"/>
        <v>12332001</v>
      </c>
    </row>
    <row r="13857" spans="1:5">
      <c r="A13857">
        <v>12301006</v>
      </c>
      <c r="B13857">
        <v>12332002</v>
      </c>
      <c r="C13857" s="293">
        <v>34800000</v>
      </c>
      <c r="D13857">
        <f t="shared" si="432"/>
        <v>12301006</v>
      </c>
      <c r="E13857">
        <f t="shared" si="433"/>
        <v>12332002</v>
      </c>
    </row>
    <row r="13858" spans="1:5">
      <c r="A13858">
        <v>12301007</v>
      </c>
      <c r="B13858">
        <v>12332003</v>
      </c>
      <c r="C13858" s="293">
        <v>50000000</v>
      </c>
      <c r="D13858">
        <f t="shared" si="432"/>
        <v>12301007</v>
      </c>
      <c r="E13858">
        <f t="shared" si="433"/>
        <v>12332003</v>
      </c>
    </row>
    <row r="13859" spans="1:5">
      <c r="A13859">
        <v>12301002</v>
      </c>
      <c r="B13859">
        <v>12333001</v>
      </c>
      <c r="C13859" s="293">
        <v>42700000</v>
      </c>
      <c r="D13859">
        <f t="shared" si="432"/>
        <v>12301002</v>
      </c>
      <c r="E13859">
        <f t="shared" si="433"/>
        <v>12333001</v>
      </c>
    </row>
    <row r="13860" spans="1:5">
      <c r="A13860">
        <v>12301003</v>
      </c>
      <c r="B13860">
        <v>12333002</v>
      </c>
      <c r="C13860" s="293">
        <v>41600000</v>
      </c>
      <c r="D13860">
        <f t="shared" si="432"/>
        <v>12301003</v>
      </c>
      <c r="E13860">
        <f t="shared" si="433"/>
        <v>12333002</v>
      </c>
    </row>
    <row r="13861" spans="1:5">
      <c r="A13861">
        <v>12301004</v>
      </c>
      <c r="B13861">
        <v>12333003</v>
      </c>
      <c r="C13861" s="293">
        <v>42400000</v>
      </c>
      <c r="D13861">
        <f t="shared" si="432"/>
        <v>12301004</v>
      </c>
      <c r="E13861">
        <f t="shared" si="433"/>
        <v>12333003</v>
      </c>
    </row>
    <row r="13862" spans="1:5">
      <c r="A13862">
        <v>12301005</v>
      </c>
      <c r="B13862">
        <v>12333004</v>
      </c>
      <c r="C13862" s="293">
        <v>49500000</v>
      </c>
      <c r="D13862">
        <f t="shared" si="432"/>
        <v>12301005</v>
      </c>
      <c r="E13862">
        <f t="shared" si="433"/>
        <v>12333004</v>
      </c>
    </row>
    <row r="13863" spans="1:5">
      <c r="A13863">
        <v>12301008</v>
      </c>
      <c r="B13863">
        <v>12333005</v>
      </c>
      <c r="C13863" s="293">
        <v>45800000</v>
      </c>
      <c r="D13863">
        <f t="shared" si="432"/>
        <v>12301008</v>
      </c>
      <c r="E13863">
        <f t="shared" si="433"/>
        <v>12333005</v>
      </c>
    </row>
    <row r="13864" spans="1:5">
      <c r="A13864">
        <v>12301009</v>
      </c>
      <c r="B13864">
        <v>12333006</v>
      </c>
      <c r="C13864" s="293">
        <v>41800000</v>
      </c>
      <c r="D13864">
        <f t="shared" si="432"/>
        <v>12301009</v>
      </c>
      <c r="E13864">
        <f t="shared" si="433"/>
        <v>12333006</v>
      </c>
    </row>
    <row r="13865" spans="1:5">
      <c r="A13865">
        <v>12301010</v>
      </c>
      <c r="B13865">
        <v>12333007</v>
      </c>
      <c r="C13865" s="293">
        <v>39400000</v>
      </c>
      <c r="D13865">
        <f t="shared" si="432"/>
        <v>12301010</v>
      </c>
      <c r="E13865">
        <f t="shared" si="433"/>
        <v>12333007</v>
      </c>
    </row>
    <row r="13866" spans="1:5">
      <c r="A13866">
        <v>12301011</v>
      </c>
      <c r="B13866">
        <v>12333008</v>
      </c>
      <c r="C13866" s="293">
        <v>43000000</v>
      </c>
      <c r="D13866">
        <f t="shared" si="432"/>
        <v>12301011</v>
      </c>
      <c r="E13866">
        <f t="shared" si="433"/>
        <v>12333008</v>
      </c>
    </row>
    <row r="13867" spans="1:5">
      <c r="A13867">
        <v>12301012</v>
      </c>
      <c r="B13867">
        <v>12333009</v>
      </c>
      <c r="C13867" s="293">
        <v>32600000</v>
      </c>
      <c r="D13867">
        <f t="shared" si="432"/>
        <v>12301012</v>
      </c>
      <c r="E13867">
        <f t="shared" si="433"/>
        <v>12333009</v>
      </c>
    </row>
    <row r="13868" spans="1:5">
      <c r="A13868">
        <v>12301013</v>
      </c>
      <c r="B13868">
        <v>12333010</v>
      </c>
      <c r="C13868" s="293">
        <v>43600000</v>
      </c>
      <c r="D13868">
        <f t="shared" si="432"/>
        <v>12301013</v>
      </c>
      <c r="E13868">
        <f t="shared" si="433"/>
        <v>12333010</v>
      </c>
    </row>
    <row r="13869" spans="1:5">
      <c r="A13869">
        <v>12406001</v>
      </c>
      <c r="B13869">
        <v>12436001</v>
      </c>
      <c r="C13869" s="293">
        <v>240000000</v>
      </c>
      <c r="D13869">
        <f t="shared" si="432"/>
        <v>12406001</v>
      </c>
      <c r="E13869">
        <f t="shared" si="433"/>
        <v>12436001</v>
      </c>
    </row>
    <row r="13870" spans="1:5">
      <c r="A13870">
        <v>12408001</v>
      </c>
      <c r="B13870">
        <v>12436002</v>
      </c>
      <c r="C13870" s="293">
        <v>260000000</v>
      </c>
      <c r="D13870">
        <f t="shared" si="432"/>
        <v>12408001</v>
      </c>
      <c r="E13870">
        <f t="shared" si="433"/>
        <v>12436002</v>
      </c>
    </row>
    <row r="13871" spans="1:5">
      <c r="A13871">
        <v>12408002</v>
      </c>
      <c r="B13871">
        <v>12436003</v>
      </c>
      <c r="C13871" s="293">
        <v>195500000</v>
      </c>
      <c r="D13871">
        <f t="shared" si="432"/>
        <v>12408002</v>
      </c>
      <c r="E13871">
        <f t="shared" si="433"/>
        <v>12436003</v>
      </c>
    </row>
    <row r="13872" spans="1:5">
      <c r="A13872">
        <v>12617001</v>
      </c>
      <c r="B13872">
        <v>12650001</v>
      </c>
      <c r="C13872" s="293">
        <v>4600000</v>
      </c>
      <c r="D13872">
        <f t="shared" si="432"/>
        <v>12617001</v>
      </c>
      <c r="E13872">
        <f t="shared" si="433"/>
        <v>12650001</v>
      </c>
    </row>
    <row r="13873" spans="1:5">
      <c r="A13873">
        <v>12723001</v>
      </c>
      <c r="B13873">
        <v>12781001</v>
      </c>
      <c r="C13873" s="293">
        <v>72000000</v>
      </c>
      <c r="D13873">
        <f t="shared" si="432"/>
        <v>12723001</v>
      </c>
      <c r="E13873">
        <f t="shared" si="433"/>
        <v>12781001</v>
      </c>
    </row>
    <row r="13874" spans="1:5">
      <c r="A13874">
        <v>12725001</v>
      </c>
      <c r="B13874">
        <v>12782001</v>
      </c>
      <c r="C13874" s="293">
        <v>60000000</v>
      </c>
      <c r="D13874">
        <f t="shared" si="432"/>
        <v>12725001</v>
      </c>
      <c r="E13874">
        <f t="shared" si="433"/>
        <v>12782001</v>
      </c>
    </row>
    <row r="13875" spans="1:5">
      <c r="A13875">
        <v>12725003</v>
      </c>
      <c r="B13875">
        <v>12783001</v>
      </c>
      <c r="C13875" s="293">
        <v>190100000</v>
      </c>
      <c r="D13875">
        <f t="shared" si="432"/>
        <v>12725003</v>
      </c>
      <c r="E13875">
        <f t="shared" si="433"/>
        <v>12783001</v>
      </c>
    </row>
    <row r="13876" spans="1:5">
      <c r="A13876">
        <v>12725004</v>
      </c>
      <c r="B13876">
        <v>12783002</v>
      </c>
      <c r="C13876" s="293">
        <v>173800000</v>
      </c>
      <c r="D13876">
        <f t="shared" si="432"/>
        <v>12725004</v>
      </c>
      <c r="E13876">
        <f t="shared" si="433"/>
        <v>12783002</v>
      </c>
    </row>
    <row r="13877" spans="1:5">
      <c r="A13877">
        <v>12725002</v>
      </c>
      <c r="B13877">
        <v>12784001</v>
      </c>
      <c r="C13877" s="293">
        <v>235100000</v>
      </c>
      <c r="D13877">
        <f t="shared" si="432"/>
        <v>12725002</v>
      </c>
      <c r="E13877">
        <f t="shared" si="433"/>
        <v>12784001</v>
      </c>
    </row>
    <row r="13878" spans="1:5">
      <c r="A13878">
        <v>12725005</v>
      </c>
      <c r="B13878">
        <v>12784002</v>
      </c>
      <c r="C13878" s="293">
        <v>205200000</v>
      </c>
      <c r="D13878">
        <f t="shared" si="432"/>
        <v>12725005</v>
      </c>
      <c r="E13878">
        <f t="shared" si="433"/>
        <v>12784002</v>
      </c>
    </row>
    <row r="13879" spans="1:5">
      <c r="A13879">
        <v>12817011</v>
      </c>
      <c r="B13879">
        <v>12854001</v>
      </c>
      <c r="C13879" s="293">
        <v>7700000</v>
      </c>
      <c r="D13879">
        <f t="shared" si="432"/>
        <v>12817011</v>
      </c>
      <c r="E13879">
        <f t="shared" si="433"/>
        <v>12854001</v>
      </c>
    </row>
    <row r="13880" spans="1:5">
      <c r="A13880">
        <v>12817002</v>
      </c>
      <c r="B13880">
        <v>12855001</v>
      </c>
      <c r="C13880" s="293">
        <v>2500000</v>
      </c>
      <c r="D13880">
        <f t="shared" si="432"/>
        <v>12817002</v>
      </c>
      <c r="E13880">
        <f t="shared" si="433"/>
        <v>12855001</v>
      </c>
    </row>
    <row r="13881" spans="1:5">
      <c r="A13881">
        <v>12817015</v>
      </c>
      <c r="B13881">
        <v>12855002</v>
      </c>
      <c r="C13881" s="293">
        <v>4100000</v>
      </c>
      <c r="D13881">
        <f t="shared" si="432"/>
        <v>12817015</v>
      </c>
      <c r="E13881">
        <f t="shared" si="433"/>
        <v>12855002</v>
      </c>
    </row>
    <row r="13882" spans="1:5">
      <c r="A13882">
        <v>12817016</v>
      </c>
      <c r="B13882">
        <v>12855003</v>
      </c>
      <c r="C13882" s="293">
        <v>4400000</v>
      </c>
      <c r="D13882">
        <f t="shared" si="432"/>
        <v>12817016</v>
      </c>
      <c r="E13882">
        <f t="shared" si="433"/>
        <v>12855003</v>
      </c>
    </row>
    <row r="13883" spans="1:5">
      <c r="A13883">
        <v>12817006</v>
      </c>
      <c r="B13883">
        <v>12856001</v>
      </c>
      <c r="C13883" s="293">
        <v>4000000</v>
      </c>
      <c r="D13883">
        <f t="shared" si="432"/>
        <v>12817006</v>
      </c>
      <c r="E13883">
        <f t="shared" si="433"/>
        <v>12856001</v>
      </c>
    </row>
    <row r="13884" spans="1:5">
      <c r="A13884">
        <v>12817008</v>
      </c>
      <c r="B13884">
        <v>12856002</v>
      </c>
      <c r="C13884" s="293">
        <v>4400000</v>
      </c>
      <c r="D13884">
        <f t="shared" si="432"/>
        <v>12817008</v>
      </c>
      <c r="E13884">
        <f t="shared" si="433"/>
        <v>12856002</v>
      </c>
    </row>
    <row r="13885" spans="1:5">
      <c r="A13885">
        <v>12817001</v>
      </c>
      <c r="B13885">
        <v>12857001</v>
      </c>
      <c r="C13885" s="293">
        <v>3700000</v>
      </c>
      <c r="D13885">
        <f t="shared" si="432"/>
        <v>12817001</v>
      </c>
      <c r="E13885">
        <f t="shared" si="433"/>
        <v>12857001</v>
      </c>
    </row>
    <row r="13886" spans="1:5">
      <c r="A13886">
        <v>12817003</v>
      </c>
      <c r="B13886">
        <v>12857002</v>
      </c>
      <c r="C13886" s="293">
        <v>1900000</v>
      </c>
      <c r="D13886">
        <f t="shared" si="432"/>
        <v>12817003</v>
      </c>
      <c r="E13886">
        <f t="shared" si="433"/>
        <v>12857002</v>
      </c>
    </row>
    <row r="13887" spans="1:5">
      <c r="A13887">
        <v>12817004</v>
      </c>
      <c r="B13887">
        <v>12857003</v>
      </c>
      <c r="C13887" s="293">
        <v>2800000</v>
      </c>
      <c r="D13887">
        <f t="shared" si="432"/>
        <v>12817004</v>
      </c>
      <c r="E13887">
        <f t="shared" si="433"/>
        <v>12857003</v>
      </c>
    </row>
    <row r="13888" spans="1:5">
      <c r="A13888">
        <v>12817005</v>
      </c>
      <c r="B13888">
        <v>12857004</v>
      </c>
      <c r="C13888" s="293">
        <v>2500000</v>
      </c>
      <c r="D13888">
        <f t="shared" si="432"/>
        <v>12817005</v>
      </c>
      <c r="E13888">
        <f t="shared" si="433"/>
        <v>12857004</v>
      </c>
    </row>
    <row r="13889" spans="1:5">
      <c r="A13889">
        <v>12817007</v>
      </c>
      <c r="B13889">
        <v>12857005</v>
      </c>
      <c r="C13889" s="293">
        <v>7800000</v>
      </c>
      <c r="D13889">
        <f t="shared" si="432"/>
        <v>12817007</v>
      </c>
      <c r="E13889">
        <f t="shared" si="433"/>
        <v>12857005</v>
      </c>
    </row>
    <row r="13890" spans="1:5">
      <c r="A13890">
        <v>12817009</v>
      </c>
      <c r="B13890">
        <v>12857006</v>
      </c>
      <c r="C13890" s="293">
        <v>9000000</v>
      </c>
      <c r="D13890">
        <f t="shared" si="432"/>
        <v>12817009</v>
      </c>
      <c r="E13890">
        <f t="shared" si="433"/>
        <v>12857006</v>
      </c>
    </row>
    <row r="13891" spans="1:5">
      <c r="A13891">
        <v>12817010</v>
      </c>
      <c r="B13891">
        <v>12857007</v>
      </c>
      <c r="C13891" s="293">
        <v>2600000</v>
      </c>
      <c r="D13891">
        <f t="shared" ref="D13891:D13954" si="434">+A13891*1</f>
        <v>12817010</v>
      </c>
      <c r="E13891">
        <f t="shared" ref="E13891:E13954" si="435">+B13891*1</f>
        <v>12857007</v>
      </c>
    </row>
    <row r="13892" spans="1:5">
      <c r="A13892">
        <v>12817012</v>
      </c>
      <c r="B13892">
        <v>12857008</v>
      </c>
      <c r="C13892" s="293">
        <v>4200000</v>
      </c>
      <c r="D13892">
        <f t="shared" si="434"/>
        <v>12817012</v>
      </c>
      <c r="E13892">
        <f t="shared" si="435"/>
        <v>12857008</v>
      </c>
    </row>
    <row r="13893" spans="1:5">
      <c r="A13893">
        <v>12817013</v>
      </c>
      <c r="B13893">
        <v>12857009</v>
      </c>
      <c r="C13893" s="293">
        <v>5800000</v>
      </c>
      <c r="D13893">
        <f t="shared" si="434"/>
        <v>12817013</v>
      </c>
      <c r="E13893">
        <f t="shared" si="435"/>
        <v>12857009</v>
      </c>
    </row>
    <row r="13894" spans="1:5">
      <c r="A13894">
        <v>12817014</v>
      </c>
      <c r="B13894">
        <v>12857010</v>
      </c>
      <c r="C13894" s="293">
        <v>3500000</v>
      </c>
      <c r="D13894">
        <f t="shared" si="434"/>
        <v>12817014</v>
      </c>
      <c r="E13894">
        <f t="shared" si="435"/>
        <v>12857010</v>
      </c>
    </row>
    <row r="13895" spans="1:5">
      <c r="A13895">
        <v>12817017</v>
      </c>
      <c r="B13895">
        <v>12857011</v>
      </c>
      <c r="C13895" s="293">
        <v>4900000</v>
      </c>
      <c r="D13895">
        <f t="shared" si="434"/>
        <v>12817017</v>
      </c>
      <c r="E13895">
        <f t="shared" si="435"/>
        <v>12857011</v>
      </c>
    </row>
    <row r="13896" spans="1:5">
      <c r="A13896">
        <v>12817018</v>
      </c>
      <c r="B13896">
        <v>12857012</v>
      </c>
      <c r="C13896" s="293">
        <v>11300000</v>
      </c>
      <c r="D13896">
        <f t="shared" si="434"/>
        <v>12817018</v>
      </c>
      <c r="E13896">
        <f t="shared" si="435"/>
        <v>12857012</v>
      </c>
    </row>
    <row r="13897" spans="1:5">
      <c r="A13897">
        <v>12817019</v>
      </c>
      <c r="B13897">
        <v>12857013</v>
      </c>
      <c r="C13897" s="293">
        <v>3900000</v>
      </c>
      <c r="D13897">
        <f t="shared" si="434"/>
        <v>12817019</v>
      </c>
      <c r="E13897">
        <f t="shared" si="435"/>
        <v>12857013</v>
      </c>
    </row>
    <row r="13898" spans="1:5">
      <c r="A13898">
        <v>12817020</v>
      </c>
      <c r="B13898">
        <v>12857014</v>
      </c>
      <c r="C13898" s="293">
        <v>4400000</v>
      </c>
      <c r="D13898">
        <f t="shared" si="434"/>
        <v>12817020</v>
      </c>
      <c r="E13898">
        <f t="shared" si="435"/>
        <v>12857014</v>
      </c>
    </row>
    <row r="13899" spans="1:5">
      <c r="A13899">
        <v>12817021</v>
      </c>
      <c r="B13899">
        <v>12857015</v>
      </c>
      <c r="C13899" s="293">
        <v>4200000</v>
      </c>
      <c r="D13899">
        <f t="shared" si="434"/>
        <v>12817021</v>
      </c>
      <c r="E13899">
        <f t="shared" si="435"/>
        <v>12857015</v>
      </c>
    </row>
    <row r="13900" spans="1:5">
      <c r="A13900">
        <v>12817022</v>
      </c>
      <c r="B13900">
        <v>12857016</v>
      </c>
      <c r="C13900" s="293">
        <v>6100000</v>
      </c>
      <c r="D13900">
        <f t="shared" si="434"/>
        <v>12817022</v>
      </c>
      <c r="E13900">
        <f t="shared" si="435"/>
        <v>12857016</v>
      </c>
    </row>
    <row r="13901" spans="1:5">
      <c r="A13901">
        <v>12917004</v>
      </c>
      <c r="B13901">
        <v>12954001</v>
      </c>
      <c r="C13901" s="293">
        <v>4300000</v>
      </c>
      <c r="D13901">
        <f t="shared" si="434"/>
        <v>12917004</v>
      </c>
      <c r="E13901">
        <f t="shared" si="435"/>
        <v>12954001</v>
      </c>
    </row>
    <row r="13902" spans="1:5">
      <c r="A13902">
        <v>12917003</v>
      </c>
      <c r="B13902">
        <v>12955001</v>
      </c>
      <c r="C13902" s="293">
        <v>2700000</v>
      </c>
      <c r="D13902">
        <f t="shared" si="434"/>
        <v>12917003</v>
      </c>
      <c r="E13902">
        <f t="shared" si="435"/>
        <v>12955001</v>
      </c>
    </row>
    <row r="13903" spans="1:5">
      <c r="A13903">
        <v>12917001</v>
      </c>
      <c r="B13903">
        <v>12956001</v>
      </c>
      <c r="C13903" s="293">
        <v>3400000</v>
      </c>
      <c r="D13903">
        <f t="shared" si="434"/>
        <v>12917001</v>
      </c>
      <c r="E13903">
        <f t="shared" si="435"/>
        <v>12956001</v>
      </c>
    </row>
    <row r="13904" spans="1:5">
      <c r="A13904">
        <v>12917002</v>
      </c>
      <c r="B13904">
        <v>12956002</v>
      </c>
      <c r="C13904" s="293">
        <v>3600000</v>
      </c>
      <c r="D13904">
        <f t="shared" si="434"/>
        <v>12917002</v>
      </c>
      <c r="E13904">
        <f t="shared" si="435"/>
        <v>12956002</v>
      </c>
    </row>
    <row r="13905" spans="1:5">
      <c r="A13905">
        <v>12917005</v>
      </c>
      <c r="B13905">
        <v>12957001</v>
      </c>
      <c r="C13905" s="293">
        <v>2100000</v>
      </c>
      <c r="D13905">
        <f t="shared" si="434"/>
        <v>12917005</v>
      </c>
      <c r="E13905">
        <f t="shared" si="435"/>
        <v>12957001</v>
      </c>
    </row>
    <row r="13906" spans="1:5">
      <c r="A13906">
        <v>13017005</v>
      </c>
      <c r="B13906">
        <v>13053001</v>
      </c>
      <c r="C13906" s="293">
        <v>5200000</v>
      </c>
      <c r="D13906">
        <f t="shared" si="434"/>
        <v>13017005</v>
      </c>
      <c r="E13906">
        <f t="shared" si="435"/>
        <v>13053001</v>
      </c>
    </row>
    <row r="13907" spans="1:5">
      <c r="A13907">
        <v>13017004</v>
      </c>
      <c r="B13907">
        <v>13055001</v>
      </c>
      <c r="C13907" s="293">
        <v>2700000</v>
      </c>
      <c r="D13907">
        <f t="shared" si="434"/>
        <v>13017004</v>
      </c>
      <c r="E13907">
        <f t="shared" si="435"/>
        <v>13055001</v>
      </c>
    </row>
    <row r="13908" spans="1:5">
      <c r="A13908">
        <v>13017006</v>
      </c>
      <c r="B13908">
        <v>13056001</v>
      </c>
      <c r="C13908" s="293">
        <v>4300000</v>
      </c>
      <c r="D13908">
        <f t="shared" si="434"/>
        <v>13017006</v>
      </c>
      <c r="E13908">
        <f t="shared" si="435"/>
        <v>13056001</v>
      </c>
    </row>
    <row r="13909" spans="1:5">
      <c r="A13909">
        <v>13017007</v>
      </c>
      <c r="B13909">
        <v>13056002</v>
      </c>
      <c r="C13909" s="293">
        <v>4300000</v>
      </c>
      <c r="D13909">
        <f t="shared" si="434"/>
        <v>13017007</v>
      </c>
      <c r="E13909">
        <f t="shared" si="435"/>
        <v>13056002</v>
      </c>
    </row>
    <row r="13910" spans="1:5">
      <c r="A13910">
        <v>13017001</v>
      </c>
      <c r="B13910">
        <v>13057001</v>
      </c>
      <c r="C13910" s="293">
        <v>6400000</v>
      </c>
      <c r="D13910">
        <f t="shared" si="434"/>
        <v>13017001</v>
      </c>
      <c r="E13910">
        <f t="shared" si="435"/>
        <v>13057001</v>
      </c>
    </row>
    <row r="13911" spans="1:5">
      <c r="A13911">
        <v>13017002</v>
      </c>
      <c r="B13911">
        <v>13057002</v>
      </c>
      <c r="C13911" s="293">
        <v>3500000</v>
      </c>
      <c r="D13911">
        <f t="shared" si="434"/>
        <v>13017002</v>
      </c>
      <c r="E13911">
        <f t="shared" si="435"/>
        <v>13057002</v>
      </c>
    </row>
    <row r="13912" spans="1:5">
      <c r="A13912">
        <v>13017003</v>
      </c>
      <c r="B13912">
        <v>13057003</v>
      </c>
      <c r="C13912" s="293">
        <v>2300000</v>
      </c>
      <c r="D13912">
        <f t="shared" si="434"/>
        <v>13017003</v>
      </c>
      <c r="E13912">
        <f t="shared" si="435"/>
        <v>13057003</v>
      </c>
    </row>
    <row r="13913" spans="1:5">
      <c r="A13913">
        <v>13123001</v>
      </c>
      <c r="B13913">
        <v>13186001</v>
      </c>
      <c r="C13913" s="293">
        <v>120000000</v>
      </c>
      <c r="D13913">
        <f t="shared" si="434"/>
        <v>13123001</v>
      </c>
      <c r="E13913">
        <f t="shared" si="435"/>
        <v>13186001</v>
      </c>
    </row>
    <row r="13914" spans="1:5">
      <c r="A13914">
        <v>13123002</v>
      </c>
      <c r="B13914">
        <v>13186002</v>
      </c>
      <c r="C13914" s="293">
        <v>105900000</v>
      </c>
      <c r="D13914">
        <f t="shared" si="434"/>
        <v>13123002</v>
      </c>
      <c r="E13914">
        <f t="shared" si="435"/>
        <v>13186002</v>
      </c>
    </row>
    <row r="13915" spans="1:5">
      <c r="A13915">
        <v>13217003</v>
      </c>
      <c r="B13915">
        <v>13254001</v>
      </c>
      <c r="C13915" s="293">
        <v>4500000</v>
      </c>
      <c r="D13915">
        <f t="shared" si="434"/>
        <v>13217003</v>
      </c>
      <c r="E13915">
        <f t="shared" si="435"/>
        <v>13254001</v>
      </c>
    </row>
    <row r="13916" spans="1:5">
      <c r="A13916">
        <v>13217004</v>
      </c>
      <c r="B13916">
        <v>13254002</v>
      </c>
      <c r="C13916" s="293">
        <v>3800000</v>
      </c>
      <c r="D13916">
        <f t="shared" si="434"/>
        <v>13217004</v>
      </c>
      <c r="E13916">
        <f t="shared" si="435"/>
        <v>13254002</v>
      </c>
    </row>
    <row r="13917" spans="1:5">
      <c r="A13917">
        <v>13217005</v>
      </c>
      <c r="B13917">
        <v>13254003</v>
      </c>
      <c r="C13917" s="293">
        <v>4500000</v>
      </c>
      <c r="D13917">
        <f t="shared" si="434"/>
        <v>13217005</v>
      </c>
      <c r="E13917">
        <f t="shared" si="435"/>
        <v>13254003</v>
      </c>
    </row>
    <row r="13918" spans="1:5">
      <c r="A13918">
        <v>13217010</v>
      </c>
      <c r="B13918">
        <v>13254004</v>
      </c>
      <c r="C13918" s="293">
        <v>3800000</v>
      </c>
      <c r="D13918">
        <f t="shared" si="434"/>
        <v>13217010</v>
      </c>
      <c r="E13918">
        <f t="shared" si="435"/>
        <v>13254004</v>
      </c>
    </row>
    <row r="13919" spans="1:5">
      <c r="A13919">
        <v>13217006</v>
      </c>
      <c r="B13919">
        <v>13255001</v>
      </c>
      <c r="C13919" s="293">
        <v>2700000</v>
      </c>
      <c r="D13919">
        <f t="shared" si="434"/>
        <v>13217006</v>
      </c>
      <c r="E13919">
        <f t="shared" si="435"/>
        <v>13255001</v>
      </c>
    </row>
    <row r="13920" spans="1:5">
      <c r="A13920">
        <v>13217008</v>
      </c>
      <c r="B13920">
        <v>13255002</v>
      </c>
      <c r="C13920" s="293">
        <v>2700000</v>
      </c>
      <c r="D13920">
        <f t="shared" si="434"/>
        <v>13217008</v>
      </c>
      <c r="E13920">
        <f t="shared" si="435"/>
        <v>13255002</v>
      </c>
    </row>
    <row r="13921" spans="1:5">
      <c r="A13921">
        <v>13217002</v>
      </c>
      <c r="B13921">
        <v>13256001</v>
      </c>
      <c r="C13921" s="293">
        <v>4000000</v>
      </c>
      <c r="D13921">
        <f t="shared" si="434"/>
        <v>13217002</v>
      </c>
      <c r="E13921">
        <f t="shared" si="435"/>
        <v>13256001</v>
      </c>
    </row>
    <row r="13922" spans="1:5">
      <c r="A13922">
        <v>13217009</v>
      </c>
      <c r="B13922">
        <v>13256002</v>
      </c>
      <c r="C13922" s="293">
        <v>3600000</v>
      </c>
      <c r="D13922">
        <f t="shared" si="434"/>
        <v>13217009</v>
      </c>
      <c r="E13922">
        <f t="shared" si="435"/>
        <v>13256002</v>
      </c>
    </row>
    <row r="13923" spans="1:5">
      <c r="A13923">
        <v>13217001</v>
      </c>
      <c r="B13923">
        <v>13257001</v>
      </c>
      <c r="C13923" s="293">
        <v>2100000</v>
      </c>
      <c r="D13923">
        <f t="shared" si="434"/>
        <v>13217001</v>
      </c>
      <c r="E13923">
        <f t="shared" si="435"/>
        <v>13257001</v>
      </c>
    </row>
    <row r="13924" spans="1:5">
      <c r="A13924">
        <v>13217007</v>
      </c>
      <c r="B13924">
        <v>13257002</v>
      </c>
      <c r="C13924" s="293">
        <v>2300000</v>
      </c>
      <c r="D13924">
        <f t="shared" si="434"/>
        <v>13217007</v>
      </c>
      <c r="E13924">
        <f t="shared" si="435"/>
        <v>13257002</v>
      </c>
    </row>
    <row r="13925" spans="1:5">
      <c r="A13925">
        <v>13301001</v>
      </c>
      <c r="B13925">
        <v>13332001</v>
      </c>
      <c r="C13925" s="293">
        <v>25400000</v>
      </c>
      <c r="D13925">
        <f t="shared" si="434"/>
        <v>13301001</v>
      </c>
      <c r="E13925">
        <f t="shared" si="435"/>
        <v>13332001</v>
      </c>
    </row>
    <row r="13926" spans="1:5">
      <c r="A13926">
        <v>13301002</v>
      </c>
      <c r="B13926">
        <v>13332002</v>
      </c>
      <c r="C13926" s="293">
        <v>26800000</v>
      </c>
      <c r="D13926">
        <f t="shared" si="434"/>
        <v>13301002</v>
      </c>
      <c r="E13926">
        <f t="shared" si="435"/>
        <v>13332002</v>
      </c>
    </row>
    <row r="13927" spans="1:5">
      <c r="A13927">
        <v>13301003</v>
      </c>
      <c r="B13927">
        <v>13332003</v>
      </c>
      <c r="C13927" s="293">
        <v>50000000</v>
      </c>
      <c r="D13927">
        <f t="shared" si="434"/>
        <v>13301003</v>
      </c>
      <c r="E13927">
        <f t="shared" si="435"/>
        <v>13332003</v>
      </c>
    </row>
    <row r="13928" spans="1:5">
      <c r="A13928">
        <v>13306007</v>
      </c>
      <c r="B13928">
        <v>13334001</v>
      </c>
      <c r="C13928" s="293">
        <v>108000000</v>
      </c>
      <c r="D13928">
        <f t="shared" si="434"/>
        <v>13306007</v>
      </c>
      <c r="E13928">
        <f t="shared" si="435"/>
        <v>13334001</v>
      </c>
    </row>
    <row r="13929" spans="1:5">
      <c r="A13929">
        <v>13306008</v>
      </c>
      <c r="B13929">
        <v>13334002</v>
      </c>
      <c r="C13929" s="293">
        <v>120000000</v>
      </c>
      <c r="D13929">
        <f t="shared" si="434"/>
        <v>13306008</v>
      </c>
      <c r="E13929">
        <f t="shared" si="435"/>
        <v>13334002</v>
      </c>
    </row>
    <row r="13930" spans="1:5">
      <c r="A13930">
        <v>13306001</v>
      </c>
      <c r="B13930">
        <v>13335001</v>
      </c>
      <c r="C13930" s="293">
        <v>124100000</v>
      </c>
      <c r="D13930">
        <f t="shared" si="434"/>
        <v>13306001</v>
      </c>
      <c r="E13930">
        <f t="shared" si="435"/>
        <v>13335001</v>
      </c>
    </row>
    <row r="13931" spans="1:5">
      <c r="A13931">
        <v>13306002</v>
      </c>
      <c r="B13931">
        <v>13335002</v>
      </c>
      <c r="C13931" s="293">
        <v>134700000</v>
      </c>
      <c r="D13931">
        <f t="shared" si="434"/>
        <v>13306002</v>
      </c>
      <c r="E13931">
        <f t="shared" si="435"/>
        <v>13335002</v>
      </c>
    </row>
    <row r="13932" spans="1:5">
      <c r="A13932">
        <v>13306003</v>
      </c>
      <c r="B13932">
        <v>13335003</v>
      </c>
      <c r="C13932" s="293">
        <v>83000000</v>
      </c>
      <c r="D13932">
        <f t="shared" si="434"/>
        <v>13306003</v>
      </c>
      <c r="E13932">
        <f t="shared" si="435"/>
        <v>13335003</v>
      </c>
    </row>
    <row r="13933" spans="1:5">
      <c r="A13933">
        <v>13306004</v>
      </c>
      <c r="B13933">
        <v>13335004</v>
      </c>
      <c r="C13933" s="293">
        <v>93000000</v>
      </c>
      <c r="D13933">
        <f t="shared" si="434"/>
        <v>13306004</v>
      </c>
      <c r="E13933">
        <f t="shared" si="435"/>
        <v>13335004</v>
      </c>
    </row>
    <row r="13934" spans="1:5">
      <c r="A13934">
        <v>13306005</v>
      </c>
      <c r="B13934">
        <v>13335005</v>
      </c>
      <c r="C13934" s="293">
        <v>120000000</v>
      </c>
      <c r="D13934">
        <f t="shared" si="434"/>
        <v>13306005</v>
      </c>
      <c r="E13934">
        <f t="shared" si="435"/>
        <v>13335005</v>
      </c>
    </row>
    <row r="13935" spans="1:5">
      <c r="A13935">
        <v>13306006</v>
      </c>
      <c r="B13935">
        <v>13335006</v>
      </c>
      <c r="C13935" s="293">
        <v>131000000</v>
      </c>
      <c r="D13935">
        <f t="shared" si="434"/>
        <v>13306006</v>
      </c>
      <c r="E13935">
        <f t="shared" si="435"/>
        <v>13335006</v>
      </c>
    </row>
    <row r="13936" spans="1:5">
      <c r="A13936">
        <v>13308001</v>
      </c>
      <c r="B13936">
        <v>13336001</v>
      </c>
      <c r="C13936" s="293">
        <v>59300000</v>
      </c>
      <c r="D13936">
        <f t="shared" si="434"/>
        <v>13308001</v>
      </c>
      <c r="E13936">
        <f t="shared" si="435"/>
        <v>13336001</v>
      </c>
    </row>
    <row r="13937" spans="1:5">
      <c r="A13937">
        <v>13307001</v>
      </c>
      <c r="B13937">
        <v>13341001</v>
      </c>
      <c r="C13937" s="293">
        <v>142000000</v>
      </c>
      <c r="D13937">
        <f t="shared" si="434"/>
        <v>13307001</v>
      </c>
      <c r="E13937">
        <f t="shared" si="435"/>
        <v>13341001</v>
      </c>
    </row>
    <row r="13938" spans="1:5">
      <c r="A13938">
        <v>13307002</v>
      </c>
      <c r="B13938">
        <v>13341002</v>
      </c>
      <c r="C13938" s="293">
        <v>103000000</v>
      </c>
      <c r="D13938">
        <f t="shared" si="434"/>
        <v>13307002</v>
      </c>
      <c r="E13938">
        <f t="shared" si="435"/>
        <v>13341002</v>
      </c>
    </row>
    <row r="13939" spans="1:5">
      <c r="A13939">
        <v>13423001</v>
      </c>
      <c r="B13939">
        <v>13481001</v>
      </c>
      <c r="C13939" s="293">
        <v>65000000</v>
      </c>
      <c r="D13939">
        <f t="shared" si="434"/>
        <v>13423001</v>
      </c>
      <c r="E13939">
        <f t="shared" si="435"/>
        <v>13481001</v>
      </c>
    </row>
    <row r="13940" spans="1:5">
      <c r="A13940">
        <v>13425002</v>
      </c>
      <c r="B13940">
        <v>13482001</v>
      </c>
      <c r="C13940" s="293">
        <v>56300000</v>
      </c>
      <c r="D13940">
        <f t="shared" si="434"/>
        <v>13425002</v>
      </c>
      <c r="E13940">
        <f t="shared" si="435"/>
        <v>13482001</v>
      </c>
    </row>
    <row r="13941" spans="1:5">
      <c r="A13941">
        <v>13523001</v>
      </c>
      <c r="B13941">
        <v>13580001</v>
      </c>
      <c r="C13941" s="293">
        <v>216300000</v>
      </c>
      <c r="D13941">
        <f t="shared" si="434"/>
        <v>13523001</v>
      </c>
      <c r="E13941">
        <f t="shared" si="435"/>
        <v>13580001</v>
      </c>
    </row>
    <row r="13942" spans="1:5">
      <c r="A13942">
        <v>13525001</v>
      </c>
      <c r="B13942">
        <v>13580002</v>
      </c>
      <c r="C13942" s="293">
        <v>141600000</v>
      </c>
      <c r="D13942">
        <f t="shared" si="434"/>
        <v>13525001</v>
      </c>
      <c r="E13942">
        <f t="shared" si="435"/>
        <v>13580002</v>
      </c>
    </row>
    <row r="13943" spans="1:5">
      <c r="A13943">
        <v>13525002</v>
      </c>
      <c r="B13943">
        <v>13580003</v>
      </c>
      <c r="C13943" s="293">
        <v>315400000</v>
      </c>
      <c r="D13943">
        <f t="shared" si="434"/>
        <v>13525002</v>
      </c>
      <c r="E13943">
        <f t="shared" si="435"/>
        <v>13580003</v>
      </c>
    </row>
    <row r="13944" spans="1:5">
      <c r="A13944">
        <v>13525004</v>
      </c>
      <c r="B13944">
        <v>13582001</v>
      </c>
      <c r="C13944" s="293">
        <v>63100000</v>
      </c>
      <c r="D13944">
        <f t="shared" si="434"/>
        <v>13525004</v>
      </c>
      <c r="E13944">
        <f t="shared" si="435"/>
        <v>13582001</v>
      </c>
    </row>
    <row r="13945" spans="1:5">
      <c r="A13945">
        <v>13525003</v>
      </c>
      <c r="B13945">
        <v>13587001</v>
      </c>
      <c r="C13945" s="293">
        <v>80900000</v>
      </c>
      <c r="D13945">
        <f t="shared" si="434"/>
        <v>13525003</v>
      </c>
      <c r="E13945">
        <f t="shared" si="435"/>
        <v>13587001</v>
      </c>
    </row>
    <row r="13946" spans="1:5">
      <c r="A13946">
        <v>13525005</v>
      </c>
      <c r="B13946">
        <v>13587002</v>
      </c>
      <c r="C13946" s="293">
        <v>80000000</v>
      </c>
      <c r="D13946">
        <f t="shared" si="434"/>
        <v>13525005</v>
      </c>
      <c r="E13946">
        <f t="shared" si="435"/>
        <v>13587002</v>
      </c>
    </row>
    <row r="13947" spans="1:5">
      <c r="A13947">
        <v>13619001</v>
      </c>
      <c r="B13947">
        <v>13650001</v>
      </c>
      <c r="C13947" s="293">
        <v>5100000</v>
      </c>
      <c r="D13947">
        <f t="shared" si="434"/>
        <v>13619001</v>
      </c>
      <c r="E13947">
        <f t="shared" si="435"/>
        <v>13650001</v>
      </c>
    </row>
    <row r="13948" spans="1:5">
      <c r="A13948">
        <v>13617003</v>
      </c>
      <c r="B13948">
        <v>13654001</v>
      </c>
      <c r="C13948" s="293">
        <v>3800000</v>
      </c>
      <c r="D13948">
        <f t="shared" si="434"/>
        <v>13617003</v>
      </c>
      <c r="E13948">
        <f t="shared" si="435"/>
        <v>13654001</v>
      </c>
    </row>
    <row r="13949" spans="1:5">
      <c r="A13949">
        <v>13617010</v>
      </c>
      <c r="B13949">
        <v>13654002</v>
      </c>
      <c r="C13949" s="293">
        <v>4400000</v>
      </c>
      <c r="D13949">
        <f t="shared" si="434"/>
        <v>13617010</v>
      </c>
      <c r="E13949">
        <f t="shared" si="435"/>
        <v>13654002</v>
      </c>
    </row>
    <row r="13950" spans="1:5">
      <c r="A13950">
        <v>13617001</v>
      </c>
      <c r="B13950">
        <v>13655001</v>
      </c>
      <c r="C13950" s="293">
        <v>2700000</v>
      </c>
      <c r="D13950">
        <f t="shared" si="434"/>
        <v>13617001</v>
      </c>
      <c r="E13950">
        <f t="shared" si="435"/>
        <v>13655001</v>
      </c>
    </row>
    <row r="13951" spans="1:5">
      <c r="A13951">
        <v>13617009</v>
      </c>
      <c r="B13951">
        <v>13655002</v>
      </c>
      <c r="C13951" s="293">
        <v>3100000</v>
      </c>
      <c r="D13951">
        <f t="shared" si="434"/>
        <v>13617009</v>
      </c>
      <c r="E13951">
        <f t="shared" si="435"/>
        <v>13655002</v>
      </c>
    </row>
    <row r="13952" spans="1:5">
      <c r="A13952">
        <v>13617005</v>
      </c>
      <c r="B13952">
        <v>13656001</v>
      </c>
      <c r="C13952" s="293">
        <v>3400000</v>
      </c>
      <c r="D13952">
        <f t="shared" si="434"/>
        <v>13617005</v>
      </c>
      <c r="E13952">
        <f t="shared" si="435"/>
        <v>13656001</v>
      </c>
    </row>
    <row r="13953" spans="1:5">
      <c r="A13953">
        <v>13617002</v>
      </c>
      <c r="B13953">
        <v>13657001</v>
      </c>
      <c r="C13953" s="293">
        <v>2900000</v>
      </c>
      <c r="D13953">
        <f t="shared" si="434"/>
        <v>13617002</v>
      </c>
      <c r="E13953">
        <f t="shared" si="435"/>
        <v>13657001</v>
      </c>
    </row>
    <row r="13954" spans="1:5">
      <c r="A13954">
        <v>13617004</v>
      </c>
      <c r="B13954">
        <v>13657002</v>
      </c>
      <c r="C13954" s="293">
        <v>2000000</v>
      </c>
      <c r="D13954">
        <f t="shared" si="434"/>
        <v>13617004</v>
      </c>
      <c r="E13954">
        <f t="shared" si="435"/>
        <v>13657002</v>
      </c>
    </row>
    <row r="13955" spans="1:5">
      <c r="A13955">
        <v>13617006</v>
      </c>
      <c r="B13955">
        <v>13657003</v>
      </c>
      <c r="C13955" s="293">
        <v>6200000</v>
      </c>
      <c r="D13955">
        <f t="shared" ref="D13955:D14018" si="436">+A13955*1</f>
        <v>13617006</v>
      </c>
      <c r="E13955">
        <f t="shared" ref="E13955:E14018" si="437">+B13955*1</f>
        <v>13657003</v>
      </c>
    </row>
    <row r="13956" spans="1:5">
      <c r="A13956">
        <v>13617007</v>
      </c>
      <c r="B13956">
        <v>13657004</v>
      </c>
      <c r="C13956" s="293">
        <v>3300000</v>
      </c>
      <c r="D13956">
        <f t="shared" si="436"/>
        <v>13617007</v>
      </c>
      <c r="E13956">
        <f t="shared" si="437"/>
        <v>13657004</v>
      </c>
    </row>
    <row r="13957" spans="1:5">
      <c r="A13957">
        <v>13617008</v>
      </c>
      <c r="B13957">
        <v>13657005</v>
      </c>
      <c r="C13957" s="293">
        <v>2200000</v>
      </c>
      <c r="D13957">
        <f t="shared" si="436"/>
        <v>13617008</v>
      </c>
      <c r="E13957">
        <f t="shared" si="437"/>
        <v>13657005</v>
      </c>
    </row>
    <row r="13958" spans="1:5">
      <c r="A13958">
        <v>13719001</v>
      </c>
      <c r="B13958">
        <v>13750001</v>
      </c>
      <c r="C13958" s="293">
        <v>20000000</v>
      </c>
      <c r="D13958">
        <f t="shared" si="436"/>
        <v>13719001</v>
      </c>
      <c r="E13958">
        <f t="shared" si="437"/>
        <v>13750001</v>
      </c>
    </row>
    <row r="13959" spans="1:5">
      <c r="A13959">
        <v>13717001</v>
      </c>
      <c r="B13959">
        <v>13753001</v>
      </c>
      <c r="C13959" s="293">
        <v>10000000</v>
      </c>
      <c r="D13959">
        <f t="shared" si="436"/>
        <v>13717001</v>
      </c>
      <c r="E13959">
        <f t="shared" si="437"/>
        <v>13753001</v>
      </c>
    </row>
    <row r="13960" spans="1:5">
      <c r="A13960">
        <v>13717005</v>
      </c>
      <c r="B13960">
        <v>13753002</v>
      </c>
      <c r="C13960" s="293">
        <v>15000000</v>
      </c>
      <c r="D13960">
        <f t="shared" si="436"/>
        <v>13717005</v>
      </c>
      <c r="E13960">
        <f t="shared" si="437"/>
        <v>13753002</v>
      </c>
    </row>
    <row r="13961" spans="1:5">
      <c r="A13961">
        <v>13717040</v>
      </c>
      <c r="B13961">
        <v>13753003</v>
      </c>
      <c r="C13961" s="293">
        <v>13000000</v>
      </c>
      <c r="D13961">
        <f t="shared" si="436"/>
        <v>13717040</v>
      </c>
      <c r="E13961">
        <f t="shared" si="437"/>
        <v>13753003</v>
      </c>
    </row>
    <row r="13962" spans="1:5">
      <c r="A13962">
        <v>13717008</v>
      </c>
      <c r="B13962">
        <v>13754001</v>
      </c>
      <c r="C13962" s="293">
        <v>4200000</v>
      </c>
      <c r="D13962">
        <f t="shared" si="436"/>
        <v>13717008</v>
      </c>
      <c r="E13962">
        <f t="shared" si="437"/>
        <v>13754001</v>
      </c>
    </row>
    <row r="13963" spans="1:5">
      <c r="A13963">
        <v>13717018</v>
      </c>
      <c r="B13963">
        <v>13754002</v>
      </c>
      <c r="C13963" s="293">
        <v>4200000</v>
      </c>
      <c r="D13963">
        <f t="shared" si="436"/>
        <v>13717018</v>
      </c>
      <c r="E13963">
        <f t="shared" si="437"/>
        <v>13754002</v>
      </c>
    </row>
    <row r="13964" spans="1:5">
      <c r="A13964">
        <v>13717021</v>
      </c>
      <c r="B13964">
        <v>13754003</v>
      </c>
      <c r="C13964" s="293">
        <v>4400000</v>
      </c>
      <c r="D13964">
        <f t="shared" si="436"/>
        <v>13717021</v>
      </c>
      <c r="E13964">
        <f t="shared" si="437"/>
        <v>13754003</v>
      </c>
    </row>
    <row r="13965" spans="1:5">
      <c r="A13965">
        <v>13717024</v>
      </c>
      <c r="B13965">
        <v>13754004</v>
      </c>
      <c r="C13965" s="293">
        <v>4800000</v>
      </c>
      <c r="D13965">
        <f t="shared" si="436"/>
        <v>13717024</v>
      </c>
      <c r="E13965">
        <f t="shared" si="437"/>
        <v>13754004</v>
      </c>
    </row>
    <row r="13966" spans="1:5">
      <c r="A13966">
        <v>13717027</v>
      </c>
      <c r="B13966">
        <v>13754005</v>
      </c>
      <c r="C13966" s="293">
        <v>4400000</v>
      </c>
      <c r="D13966">
        <f t="shared" si="436"/>
        <v>13717027</v>
      </c>
      <c r="E13966">
        <f t="shared" si="437"/>
        <v>13754005</v>
      </c>
    </row>
    <row r="13967" spans="1:5">
      <c r="A13967">
        <v>13717028</v>
      </c>
      <c r="B13967">
        <v>13754006</v>
      </c>
      <c r="C13967" s="293">
        <v>4800000</v>
      </c>
      <c r="D13967">
        <f t="shared" si="436"/>
        <v>13717028</v>
      </c>
      <c r="E13967">
        <f t="shared" si="437"/>
        <v>13754006</v>
      </c>
    </row>
    <row r="13968" spans="1:5">
      <c r="A13968">
        <v>13717037</v>
      </c>
      <c r="B13968">
        <v>13754007</v>
      </c>
      <c r="C13968" s="293">
        <v>6000000</v>
      </c>
      <c r="D13968">
        <f t="shared" si="436"/>
        <v>13717037</v>
      </c>
      <c r="E13968">
        <f t="shared" si="437"/>
        <v>13754007</v>
      </c>
    </row>
    <row r="13969" spans="1:5">
      <c r="A13969">
        <v>13717039</v>
      </c>
      <c r="B13969">
        <v>13754008</v>
      </c>
      <c r="C13969" s="293">
        <v>4000000</v>
      </c>
      <c r="D13969">
        <f t="shared" si="436"/>
        <v>13717039</v>
      </c>
      <c r="E13969">
        <f t="shared" si="437"/>
        <v>13754008</v>
      </c>
    </row>
    <row r="13970" spans="1:5">
      <c r="A13970">
        <v>13717016</v>
      </c>
      <c r="B13970">
        <v>13755001</v>
      </c>
      <c r="C13970" s="293">
        <v>2400000</v>
      </c>
      <c r="D13970">
        <f t="shared" si="436"/>
        <v>13717016</v>
      </c>
      <c r="E13970">
        <f t="shared" si="437"/>
        <v>13755001</v>
      </c>
    </row>
    <row r="13971" spans="1:5">
      <c r="A13971">
        <v>13717026</v>
      </c>
      <c r="B13971">
        <v>13755002</v>
      </c>
      <c r="C13971" s="293">
        <v>3000000</v>
      </c>
      <c r="D13971">
        <f t="shared" si="436"/>
        <v>13717026</v>
      </c>
      <c r="E13971">
        <f t="shared" si="437"/>
        <v>13755002</v>
      </c>
    </row>
    <row r="13972" spans="1:5">
      <c r="A13972">
        <v>13717038</v>
      </c>
      <c r="B13972">
        <v>13755003</v>
      </c>
      <c r="C13972" s="293">
        <v>2800000</v>
      </c>
      <c r="D13972">
        <f t="shared" si="436"/>
        <v>13717038</v>
      </c>
      <c r="E13972">
        <f t="shared" si="437"/>
        <v>13755003</v>
      </c>
    </row>
    <row r="13973" spans="1:5">
      <c r="A13973">
        <v>13717002</v>
      </c>
      <c r="B13973">
        <v>13756001</v>
      </c>
      <c r="C13973" s="293">
        <v>3800000</v>
      </c>
      <c r="D13973">
        <f t="shared" si="436"/>
        <v>13717002</v>
      </c>
      <c r="E13973">
        <f t="shared" si="437"/>
        <v>13756001</v>
      </c>
    </row>
    <row r="13974" spans="1:5">
      <c r="A13974">
        <v>13717012</v>
      </c>
      <c r="B13974">
        <v>13756002</v>
      </c>
      <c r="C13974" s="293">
        <v>4000000</v>
      </c>
      <c r="D13974">
        <f t="shared" si="436"/>
        <v>13717012</v>
      </c>
      <c r="E13974">
        <f t="shared" si="437"/>
        <v>13756002</v>
      </c>
    </row>
    <row r="13975" spans="1:5">
      <c r="A13975">
        <v>13717013</v>
      </c>
      <c r="B13975">
        <v>13756003</v>
      </c>
      <c r="C13975" s="293">
        <v>5000000</v>
      </c>
      <c r="D13975">
        <f t="shared" si="436"/>
        <v>13717013</v>
      </c>
      <c r="E13975">
        <f t="shared" si="437"/>
        <v>13756003</v>
      </c>
    </row>
    <row r="13976" spans="1:5">
      <c r="A13976">
        <v>13717017</v>
      </c>
      <c r="B13976">
        <v>13756004</v>
      </c>
      <c r="C13976" s="293">
        <v>4000000</v>
      </c>
      <c r="D13976">
        <f t="shared" si="436"/>
        <v>13717017</v>
      </c>
      <c r="E13976">
        <f t="shared" si="437"/>
        <v>13756004</v>
      </c>
    </row>
    <row r="13977" spans="1:5">
      <c r="A13977">
        <v>13717022</v>
      </c>
      <c r="B13977">
        <v>13756005</v>
      </c>
      <c r="C13977" s="293">
        <v>18800000</v>
      </c>
      <c r="D13977">
        <f t="shared" si="436"/>
        <v>13717022</v>
      </c>
      <c r="E13977">
        <f t="shared" si="437"/>
        <v>13756005</v>
      </c>
    </row>
    <row r="13978" spans="1:5">
      <c r="A13978">
        <v>13717023</v>
      </c>
      <c r="B13978">
        <v>13756006</v>
      </c>
      <c r="C13978" s="293">
        <v>3600000</v>
      </c>
      <c r="D13978">
        <f t="shared" si="436"/>
        <v>13717023</v>
      </c>
      <c r="E13978">
        <f t="shared" si="437"/>
        <v>13756006</v>
      </c>
    </row>
    <row r="13979" spans="1:5">
      <c r="A13979">
        <v>13717031</v>
      </c>
      <c r="B13979">
        <v>13756007</v>
      </c>
      <c r="C13979" s="293">
        <v>9000000</v>
      </c>
      <c r="D13979">
        <f t="shared" si="436"/>
        <v>13717031</v>
      </c>
      <c r="E13979">
        <f t="shared" si="437"/>
        <v>13756007</v>
      </c>
    </row>
    <row r="13980" spans="1:5">
      <c r="A13980">
        <v>13717033</v>
      </c>
      <c r="B13980">
        <v>13756008</v>
      </c>
      <c r="C13980" s="293">
        <v>7000000</v>
      </c>
      <c r="D13980">
        <f t="shared" si="436"/>
        <v>13717033</v>
      </c>
      <c r="E13980">
        <f t="shared" si="437"/>
        <v>13756008</v>
      </c>
    </row>
    <row r="13981" spans="1:5">
      <c r="A13981">
        <v>13717044</v>
      </c>
      <c r="B13981">
        <v>13756009</v>
      </c>
      <c r="C13981" s="293">
        <v>3800000</v>
      </c>
      <c r="D13981">
        <f t="shared" si="436"/>
        <v>13717044</v>
      </c>
      <c r="E13981">
        <f t="shared" si="437"/>
        <v>13756009</v>
      </c>
    </row>
    <row r="13982" spans="1:5">
      <c r="A13982">
        <v>13717050</v>
      </c>
      <c r="B13982">
        <v>13756010</v>
      </c>
      <c r="C13982" s="293">
        <v>3700000</v>
      </c>
      <c r="D13982">
        <f t="shared" si="436"/>
        <v>13717050</v>
      </c>
      <c r="E13982">
        <f t="shared" si="437"/>
        <v>13756010</v>
      </c>
    </row>
    <row r="13983" spans="1:5">
      <c r="A13983">
        <v>13717003</v>
      </c>
      <c r="B13983">
        <v>13757001</v>
      </c>
      <c r="C13983" s="293">
        <v>5200000</v>
      </c>
      <c r="D13983">
        <f t="shared" si="436"/>
        <v>13717003</v>
      </c>
      <c r="E13983">
        <f t="shared" si="437"/>
        <v>13757001</v>
      </c>
    </row>
    <row r="13984" spans="1:5">
      <c r="A13984">
        <v>13717004</v>
      </c>
      <c r="B13984">
        <v>13757002</v>
      </c>
      <c r="C13984" s="293">
        <v>14000000</v>
      </c>
      <c r="D13984">
        <f t="shared" si="436"/>
        <v>13717004</v>
      </c>
      <c r="E13984">
        <f t="shared" si="437"/>
        <v>13757002</v>
      </c>
    </row>
    <row r="13985" spans="1:5">
      <c r="A13985">
        <v>13717006</v>
      </c>
      <c r="B13985">
        <v>13757003</v>
      </c>
      <c r="C13985" s="293">
        <v>9000000</v>
      </c>
      <c r="D13985">
        <f t="shared" si="436"/>
        <v>13717006</v>
      </c>
      <c r="E13985">
        <f t="shared" si="437"/>
        <v>13757003</v>
      </c>
    </row>
    <row r="13986" spans="1:5">
      <c r="A13986">
        <v>13717007</v>
      </c>
      <c r="B13986">
        <v>13757004</v>
      </c>
      <c r="C13986" s="293">
        <v>4200000</v>
      </c>
      <c r="D13986">
        <f t="shared" si="436"/>
        <v>13717007</v>
      </c>
      <c r="E13986">
        <f t="shared" si="437"/>
        <v>13757004</v>
      </c>
    </row>
    <row r="13987" spans="1:5">
      <c r="A13987">
        <v>13717010</v>
      </c>
      <c r="B13987">
        <v>13757005</v>
      </c>
      <c r="C13987" s="293">
        <v>20000000</v>
      </c>
      <c r="D13987">
        <f t="shared" si="436"/>
        <v>13717010</v>
      </c>
      <c r="E13987">
        <f t="shared" si="437"/>
        <v>13757005</v>
      </c>
    </row>
    <row r="13988" spans="1:5">
      <c r="A13988">
        <v>13717011</v>
      </c>
      <c r="B13988">
        <v>13757006</v>
      </c>
      <c r="C13988" s="293">
        <v>9000000</v>
      </c>
      <c r="D13988">
        <f t="shared" si="436"/>
        <v>13717011</v>
      </c>
      <c r="E13988">
        <f t="shared" si="437"/>
        <v>13757006</v>
      </c>
    </row>
    <row r="13989" spans="1:5">
      <c r="A13989">
        <v>13717014</v>
      </c>
      <c r="B13989">
        <v>13757007</v>
      </c>
      <c r="C13989" s="293">
        <v>3200000</v>
      </c>
      <c r="D13989">
        <f t="shared" si="436"/>
        <v>13717014</v>
      </c>
      <c r="E13989">
        <f t="shared" si="437"/>
        <v>13757007</v>
      </c>
    </row>
    <row r="13990" spans="1:5">
      <c r="A13990">
        <v>13717015</v>
      </c>
      <c r="B13990">
        <v>13757008</v>
      </c>
      <c r="C13990" s="293">
        <v>3800000</v>
      </c>
      <c r="D13990">
        <f t="shared" si="436"/>
        <v>13717015</v>
      </c>
      <c r="E13990">
        <f t="shared" si="437"/>
        <v>13757008</v>
      </c>
    </row>
    <row r="13991" spans="1:5">
      <c r="A13991">
        <v>13717019</v>
      </c>
      <c r="B13991">
        <v>13757009</v>
      </c>
      <c r="C13991" s="293">
        <v>8600000</v>
      </c>
      <c r="D13991">
        <f t="shared" si="436"/>
        <v>13717019</v>
      </c>
      <c r="E13991">
        <f t="shared" si="437"/>
        <v>13757009</v>
      </c>
    </row>
    <row r="13992" spans="1:5">
      <c r="A13992">
        <v>13717020</v>
      </c>
      <c r="B13992">
        <v>13757010</v>
      </c>
      <c r="C13992" s="293">
        <v>3600000</v>
      </c>
      <c r="D13992">
        <f t="shared" si="436"/>
        <v>13717020</v>
      </c>
      <c r="E13992">
        <f t="shared" si="437"/>
        <v>13757010</v>
      </c>
    </row>
    <row r="13993" spans="1:5">
      <c r="A13993">
        <v>13717025</v>
      </c>
      <c r="B13993">
        <v>13757011</v>
      </c>
      <c r="C13993" s="293">
        <v>2700000</v>
      </c>
      <c r="D13993">
        <f t="shared" si="436"/>
        <v>13717025</v>
      </c>
      <c r="E13993">
        <f t="shared" si="437"/>
        <v>13757011</v>
      </c>
    </row>
    <row r="13994" spans="1:5">
      <c r="A13994">
        <v>13717029</v>
      </c>
      <c r="B13994">
        <v>13757012</v>
      </c>
      <c r="C13994" s="293">
        <v>4100000</v>
      </c>
      <c r="D13994">
        <f t="shared" si="436"/>
        <v>13717029</v>
      </c>
      <c r="E13994">
        <f t="shared" si="437"/>
        <v>13757012</v>
      </c>
    </row>
    <row r="13995" spans="1:5">
      <c r="A13995">
        <v>13717030</v>
      </c>
      <c r="B13995">
        <v>13757013</v>
      </c>
      <c r="C13995" s="293">
        <v>4300000</v>
      </c>
      <c r="D13995">
        <f t="shared" si="436"/>
        <v>13717030</v>
      </c>
      <c r="E13995">
        <f t="shared" si="437"/>
        <v>13757013</v>
      </c>
    </row>
    <row r="13996" spans="1:5">
      <c r="A13996">
        <v>13717032</v>
      </c>
      <c r="B13996">
        <v>13757014</v>
      </c>
      <c r="C13996" s="293">
        <v>2200000</v>
      </c>
      <c r="D13996">
        <f t="shared" si="436"/>
        <v>13717032</v>
      </c>
      <c r="E13996">
        <f t="shared" si="437"/>
        <v>13757014</v>
      </c>
    </row>
    <row r="13997" spans="1:5">
      <c r="A13997">
        <v>13717034</v>
      </c>
      <c r="B13997">
        <v>13757015</v>
      </c>
      <c r="C13997" s="293">
        <v>3600000</v>
      </c>
      <c r="D13997">
        <f t="shared" si="436"/>
        <v>13717034</v>
      </c>
      <c r="E13997">
        <f t="shared" si="437"/>
        <v>13757015</v>
      </c>
    </row>
    <row r="13998" spans="1:5">
      <c r="A13998">
        <v>13717035</v>
      </c>
      <c r="B13998">
        <v>13757016</v>
      </c>
      <c r="C13998" s="293">
        <v>4800000</v>
      </c>
      <c r="D13998">
        <f t="shared" si="436"/>
        <v>13717035</v>
      </c>
      <c r="E13998">
        <f t="shared" si="437"/>
        <v>13757016</v>
      </c>
    </row>
    <row r="13999" spans="1:5">
      <c r="A13999">
        <v>13717036</v>
      </c>
      <c r="B13999">
        <v>13757017</v>
      </c>
      <c r="C13999" s="293">
        <v>2500000</v>
      </c>
      <c r="D13999">
        <f t="shared" si="436"/>
        <v>13717036</v>
      </c>
      <c r="E13999">
        <f t="shared" si="437"/>
        <v>13757017</v>
      </c>
    </row>
    <row r="14000" spans="1:5">
      <c r="A14000">
        <v>13717041</v>
      </c>
      <c r="B14000">
        <v>13757018</v>
      </c>
      <c r="C14000" s="293">
        <v>8200000</v>
      </c>
      <c r="D14000">
        <f t="shared" si="436"/>
        <v>13717041</v>
      </c>
      <c r="E14000">
        <f t="shared" si="437"/>
        <v>13757018</v>
      </c>
    </row>
    <row r="14001" spans="1:5">
      <c r="A14001">
        <v>13717042</v>
      </c>
      <c r="B14001">
        <v>13757019</v>
      </c>
      <c r="C14001" s="293">
        <v>7400000</v>
      </c>
      <c r="D14001">
        <f t="shared" si="436"/>
        <v>13717042</v>
      </c>
      <c r="E14001">
        <f t="shared" si="437"/>
        <v>13757019</v>
      </c>
    </row>
    <row r="14002" spans="1:5">
      <c r="A14002">
        <v>13717043</v>
      </c>
      <c r="B14002">
        <v>13757020</v>
      </c>
      <c r="C14002" s="293">
        <v>7900000</v>
      </c>
      <c r="D14002">
        <f t="shared" si="436"/>
        <v>13717043</v>
      </c>
      <c r="E14002">
        <f t="shared" si="437"/>
        <v>13757020</v>
      </c>
    </row>
    <row r="14003" spans="1:5">
      <c r="A14003">
        <v>13717045</v>
      </c>
      <c r="B14003">
        <v>13757021</v>
      </c>
      <c r="C14003" s="293">
        <v>8700000</v>
      </c>
      <c r="D14003">
        <f t="shared" si="436"/>
        <v>13717045</v>
      </c>
      <c r="E14003">
        <f t="shared" si="437"/>
        <v>13757021</v>
      </c>
    </row>
    <row r="14004" spans="1:5">
      <c r="A14004">
        <v>13717046</v>
      </c>
      <c r="B14004">
        <v>13757022</v>
      </c>
      <c r="C14004" s="293">
        <v>6800000</v>
      </c>
      <c r="D14004">
        <f t="shared" si="436"/>
        <v>13717046</v>
      </c>
      <c r="E14004">
        <f t="shared" si="437"/>
        <v>13757022</v>
      </c>
    </row>
    <row r="14005" spans="1:5">
      <c r="A14005">
        <v>13717047</v>
      </c>
      <c r="B14005">
        <v>13757023</v>
      </c>
      <c r="C14005" s="293">
        <v>4800000</v>
      </c>
      <c r="D14005">
        <f t="shared" si="436"/>
        <v>13717047</v>
      </c>
      <c r="E14005">
        <f t="shared" si="437"/>
        <v>13757023</v>
      </c>
    </row>
    <row r="14006" spans="1:5">
      <c r="A14006">
        <v>13717048</v>
      </c>
      <c r="B14006">
        <v>13757024</v>
      </c>
      <c r="C14006" s="293">
        <v>6700000</v>
      </c>
      <c r="D14006">
        <f t="shared" si="436"/>
        <v>13717048</v>
      </c>
      <c r="E14006">
        <f t="shared" si="437"/>
        <v>13757024</v>
      </c>
    </row>
    <row r="14007" spans="1:5">
      <c r="A14007">
        <v>13717049</v>
      </c>
      <c r="B14007">
        <v>13757025</v>
      </c>
      <c r="C14007" s="293">
        <v>6200000</v>
      </c>
      <c r="D14007">
        <f t="shared" si="436"/>
        <v>13717049</v>
      </c>
      <c r="E14007">
        <f t="shared" si="437"/>
        <v>13757025</v>
      </c>
    </row>
    <row r="14008" spans="1:5">
      <c r="A14008">
        <v>13717051</v>
      </c>
      <c r="B14008">
        <v>13757026</v>
      </c>
      <c r="C14008" s="293">
        <v>6400000</v>
      </c>
      <c r="D14008">
        <f t="shared" si="436"/>
        <v>13717051</v>
      </c>
      <c r="E14008">
        <f t="shared" si="437"/>
        <v>13757026</v>
      </c>
    </row>
    <row r="14009" spans="1:5">
      <c r="A14009">
        <v>13717052</v>
      </c>
      <c r="B14009">
        <v>13757027</v>
      </c>
      <c r="C14009" s="293">
        <v>6000000</v>
      </c>
      <c r="D14009">
        <f t="shared" si="436"/>
        <v>13717052</v>
      </c>
      <c r="E14009">
        <f t="shared" si="437"/>
        <v>13757027</v>
      </c>
    </row>
    <row r="14010" spans="1:5">
      <c r="A14010">
        <v>13717053</v>
      </c>
      <c r="B14010">
        <v>13757028</v>
      </c>
      <c r="C14010" s="293">
        <v>4800000</v>
      </c>
      <c r="D14010">
        <f t="shared" si="436"/>
        <v>13717053</v>
      </c>
      <c r="E14010">
        <f t="shared" si="437"/>
        <v>13757028</v>
      </c>
    </row>
    <row r="14011" spans="1:5">
      <c r="A14011">
        <v>13817001</v>
      </c>
      <c r="B14011">
        <v>13854001</v>
      </c>
      <c r="C14011" s="293">
        <v>3100000</v>
      </c>
      <c r="D14011">
        <f t="shared" si="436"/>
        <v>13817001</v>
      </c>
      <c r="E14011">
        <f t="shared" si="437"/>
        <v>13854001</v>
      </c>
    </row>
    <row r="14012" spans="1:5">
      <c r="A14012">
        <v>13817002</v>
      </c>
      <c r="B14012">
        <v>13857001</v>
      </c>
      <c r="C14012" s="293">
        <v>2100000</v>
      </c>
      <c r="D14012">
        <f t="shared" si="436"/>
        <v>13817002</v>
      </c>
      <c r="E14012">
        <f t="shared" si="437"/>
        <v>13857001</v>
      </c>
    </row>
    <row r="14013" spans="1:5">
      <c r="A14013">
        <v>13923001</v>
      </c>
      <c r="B14013">
        <v>13983001</v>
      </c>
      <c r="C14013" s="293">
        <v>71900000</v>
      </c>
      <c r="D14013">
        <f t="shared" si="436"/>
        <v>13923001</v>
      </c>
      <c r="E14013">
        <f t="shared" si="437"/>
        <v>13983001</v>
      </c>
    </row>
    <row r="14014" spans="1:5">
      <c r="A14014">
        <v>13925001</v>
      </c>
      <c r="B14014">
        <v>13986001</v>
      </c>
      <c r="C14014" s="293">
        <v>121200000</v>
      </c>
      <c r="D14014">
        <f t="shared" si="436"/>
        <v>13925001</v>
      </c>
      <c r="E14014">
        <f t="shared" si="437"/>
        <v>13986001</v>
      </c>
    </row>
    <row r="14015" spans="1:5">
      <c r="A14015">
        <v>13923002</v>
      </c>
      <c r="B14015">
        <v>13987001</v>
      </c>
      <c r="C14015" s="293">
        <v>66700000</v>
      </c>
      <c r="D14015">
        <f t="shared" si="436"/>
        <v>13923002</v>
      </c>
      <c r="E14015">
        <f t="shared" si="437"/>
        <v>13987001</v>
      </c>
    </row>
    <row r="14016" spans="1:5">
      <c r="A14016">
        <v>13923003</v>
      </c>
      <c r="B14016">
        <v>13987002</v>
      </c>
      <c r="C14016" s="293">
        <v>75000000</v>
      </c>
      <c r="D14016">
        <f t="shared" si="436"/>
        <v>13923003</v>
      </c>
      <c r="E14016">
        <f t="shared" si="437"/>
        <v>13987002</v>
      </c>
    </row>
    <row r="14017" spans="1:5">
      <c r="A14017">
        <v>14023001</v>
      </c>
      <c r="B14017">
        <v>14080001</v>
      </c>
      <c r="C14017" s="293">
        <v>90900000</v>
      </c>
      <c r="D14017">
        <f t="shared" si="436"/>
        <v>14023001</v>
      </c>
      <c r="E14017">
        <f t="shared" si="437"/>
        <v>14080001</v>
      </c>
    </row>
    <row r="14018" spans="1:5">
      <c r="A14018">
        <v>14025012</v>
      </c>
      <c r="B14018">
        <v>14080002</v>
      </c>
      <c r="C14018" s="293">
        <v>106700000</v>
      </c>
      <c r="D14018">
        <f t="shared" si="436"/>
        <v>14025012</v>
      </c>
      <c r="E14018">
        <f t="shared" si="437"/>
        <v>14080002</v>
      </c>
    </row>
    <row r="14019" spans="1:5">
      <c r="A14019">
        <v>14025013</v>
      </c>
      <c r="B14019">
        <v>14080003</v>
      </c>
      <c r="C14019" s="293">
        <v>69200000</v>
      </c>
      <c r="D14019">
        <f t="shared" ref="D14019:D14082" si="438">+A14019*1</f>
        <v>14025013</v>
      </c>
      <c r="E14019">
        <f t="shared" ref="E14019:E14082" si="439">+B14019*1</f>
        <v>14080003</v>
      </c>
    </row>
    <row r="14020" spans="1:5">
      <c r="A14020">
        <v>14025007</v>
      </c>
      <c r="B14020">
        <v>14081001</v>
      </c>
      <c r="C14020" s="293">
        <v>65000000</v>
      </c>
      <c r="D14020">
        <f t="shared" si="438"/>
        <v>14025007</v>
      </c>
      <c r="E14020">
        <f t="shared" si="439"/>
        <v>14081001</v>
      </c>
    </row>
    <row r="14021" spans="1:5">
      <c r="A14021">
        <v>14025002</v>
      </c>
      <c r="B14021">
        <v>14082001</v>
      </c>
      <c r="C14021" s="293">
        <v>71400000</v>
      </c>
      <c r="D14021">
        <f t="shared" si="438"/>
        <v>14025002</v>
      </c>
      <c r="E14021">
        <f t="shared" si="439"/>
        <v>14082001</v>
      </c>
    </row>
    <row r="14022" spans="1:5">
      <c r="A14022">
        <v>14025005</v>
      </c>
      <c r="B14022">
        <v>14082002</v>
      </c>
      <c r="C14022" s="293">
        <v>128500000</v>
      </c>
      <c r="D14022">
        <f t="shared" si="438"/>
        <v>14025005</v>
      </c>
      <c r="E14022">
        <f t="shared" si="439"/>
        <v>14082002</v>
      </c>
    </row>
    <row r="14023" spans="1:5">
      <c r="A14023">
        <v>14025003</v>
      </c>
      <c r="B14023">
        <v>14083001</v>
      </c>
      <c r="C14023" s="293">
        <v>72900000</v>
      </c>
      <c r="D14023">
        <f t="shared" si="438"/>
        <v>14025003</v>
      </c>
      <c r="E14023">
        <f t="shared" si="439"/>
        <v>14083001</v>
      </c>
    </row>
    <row r="14024" spans="1:5">
      <c r="A14024">
        <v>14025010</v>
      </c>
      <c r="B14024">
        <v>14085001</v>
      </c>
      <c r="C14024" s="293">
        <v>34800000</v>
      </c>
      <c r="D14024">
        <f t="shared" si="438"/>
        <v>14025010</v>
      </c>
      <c r="E14024">
        <f t="shared" si="439"/>
        <v>14085001</v>
      </c>
    </row>
    <row r="14025" spans="1:5">
      <c r="A14025">
        <v>14025009</v>
      </c>
      <c r="B14025">
        <v>14086001</v>
      </c>
      <c r="C14025" s="293">
        <v>60700000</v>
      </c>
      <c r="D14025">
        <f t="shared" si="438"/>
        <v>14025009</v>
      </c>
      <c r="E14025">
        <f t="shared" si="439"/>
        <v>14086001</v>
      </c>
    </row>
    <row r="14026" spans="1:5">
      <c r="A14026">
        <v>14025011</v>
      </c>
      <c r="B14026">
        <v>14086002</v>
      </c>
      <c r="C14026" s="293">
        <v>114000000</v>
      </c>
      <c r="D14026">
        <f t="shared" si="438"/>
        <v>14025011</v>
      </c>
      <c r="E14026">
        <f t="shared" si="439"/>
        <v>14086002</v>
      </c>
    </row>
    <row r="14027" spans="1:5">
      <c r="A14027">
        <v>14025004</v>
      </c>
      <c r="B14027">
        <v>14087001</v>
      </c>
      <c r="C14027" s="293">
        <v>215000000</v>
      </c>
      <c r="D14027">
        <f t="shared" si="438"/>
        <v>14025004</v>
      </c>
      <c r="E14027">
        <f t="shared" si="439"/>
        <v>14087001</v>
      </c>
    </row>
    <row r="14028" spans="1:5">
      <c r="A14028">
        <v>14025008</v>
      </c>
      <c r="B14028">
        <v>14087002</v>
      </c>
      <c r="C14028" s="293">
        <v>112600000</v>
      </c>
      <c r="D14028">
        <f t="shared" si="438"/>
        <v>14025008</v>
      </c>
      <c r="E14028">
        <f t="shared" si="439"/>
        <v>14087002</v>
      </c>
    </row>
    <row r="14029" spans="1:5">
      <c r="A14029">
        <v>14119001</v>
      </c>
      <c r="B14029">
        <v>14151001</v>
      </c>
      <c r="C14029" s="293">
        <v>15500000</v>
      </c>
      <c r="D14029">
        <f t="shared" si="438"/>
        <v>14119001</v>
      </c>
      <c r="E14029">
        <f t="shared" si="439"/>
        <v>14151001</v>
      </c>
    </row>
    <row r="14030" spans="1:5">
      <c r="A14030">
        <v>14119002</v>
      </c>
      <c r="B14030">
        <v>14151002</v>
      </c>
      <c r="C14030" s="293">
        <v>16700000</v>
      </c>
      <c r="D14030">
        <f t="shared" si="438"/>
        <v>14119002</v>
      </c>
      <c r="E14030">
        <f t="shared" si="439"/>
        <v>14151002</v>
      </c>
    </row>
    <row r="14031" spans="1:5">
      <c r="A14031">
        <v>14119003</v>
      </c>
      <c r="B14031">
        <v>14151003</v>
      </c>
      <c r="C14031" s="293">
        <v>18700000</v>
      </c>
      <c r="D14031">
        <f t="shared" si="438"/>
        <v>14119003</v>
      </c>
      <c r="E14031">
        <f t="shared" si="439"/>
        <v>14151003</v>
      </c>
    </row>
    <row r="14032" spans="1:5">
      <c r="A14032">
        <v>14119004</v>
      </c>
      <c r="B14032">
        <v>14151004</v>
      </c>
      <c r="C14032" s="293">
        <v>18100000</v>
      </c>
      <c r="D14032">
        <f t="shared" si="438"/>
        <v>14119004</v>
      </c>
      <c r="E14032">
        <f t="shared" si="439"/>
        <v>14151004</v>
      </c>
    </row>
    <row r="14033" spans="1:5">
      <c r="A14033">
        <v>14119005</v>
      </c>
      <c r="B14033">
        <v>14151005</v>
      </c>
      <c r="C14033" s="293">
        <v>17500000</v>
      </c>
      <c r="D14033">
        <f t="shared" si="438"/>
        <v>14119005</v>
      </c>
      <c r="E14033">
        <f t="shared" si="439"/>
        <v>14151005</v>
      </c>
    </row>
    <row r="14034" spans="1:5">
      <c r="A14034">
        <v>14119006</v>
      </c>
      <c r="B14034">
        <v>14151006</v>
      </c>
      <c r="C14034" s="293">
        <v>23000000</v>
      </c>
      <c r="D14034">
        <f t="shared" si="438"/>
        <v>14119006</v>
      </c>
      <c r="E14034">
        <f t="shared" si="439"/>
        <v>14151006</v>
      </c>
    </row>
    <row r="14035" spans="1:5">
      <c r="A14035">
        <v>14119007</v>
      </c>
      <c r="B14035">
        <v>14151007</v>
      </c>
      <c r="C14035" s="293">
        <v>19000000</v>
      </c>
      <c r="D14035">
        <f t="shared" si="438"/>
        <v>14119007</v>
      </c>
      <c r="E14035">
        <f t="shared" si="439"/>
        <v>14151007</v>
      </c>
    </row>
    <row r="14036" spans="1:5">
      <c r="A14036">
        <v>14117006</v>
      </c>
      <c r="B14036">
        <v>14153001</v>
      </c>
      <c r="C14036" s="293">
        <v>5200000</v>
      </c>
      <c r="D14036">
        <f t="shared" si="438"/>
        <v>14117006</v>
      </c>
      <c r="E14036">
        <f t="shared" si="439"/>
        <v>14153001</v>
      </c>
    </row>
    <row r="14037" spans="1:5">
      <c r="A14037">
        <v>14117012</v>
      </c>
      <c r="B14037">
        <v>14154001</v>
      </c>
      <c r="C14037" s="293">
        <v>5500000</v>
      </c>
      <c r="D14037">
        <f t="shared" si="438"/>
        <v>14117012</v>
      </c>
      <c r="E14037">
        <f t="shared" si="439"/>
        <v>14154001</v>
      </c>
    </row>
    <row r="14038" spans="1:5">
      <c r="A14038">
        <v>14117015</v>
      </c>
      <c r="B14038">
        <v>14154002</v>
      </c>
      <c r="C14038" s="293">
        <v>3800000</v>
      </c>
      <c r="D14038">
        <f t="shared" si="438"/>
        <v>14117015</v>
      </c>
      <c r="E14038">
        <f t="shared" si="439"/>
        <v>14154002</v>
      </c>
    </row>
    <row r="14039" spans="1:5">
      <c r="A14039">
        <v>14117017</v>
      </c>
      <c r="B14039">
        <v>14154003</v>
      </c>
      <c r="C14039" s="293">
        <v>5000000</v>
      </c>
      <c r="D14039">
        <f t="shared" si="438"/>
        <v>14117017</v>
      </c>
      <c r="E14039">
        <f t="shared" si="439"/>
        <v>14154003</v>
      </c>
    </row>
    <row r="14040" spans="1:5">
      <c r="A14040">
        <v>14117008</v>
      </c>
      <c r="B14040">
        <v>14155001</v>
      </c>
      <c r="C14040" s="293">
        <v>3300000</v>
      </c>
      <c r="D14040">
        <f t="shared" si="438"/>
        <v>14117008</v>
      </c>
      <c r="E14040">
        <f t="shared" si="439"/>
        <v>14155001</v>
      </c>
    </row>
    <row r="14041" spans="1:5">
      <c r="A14041">
        <v>14117016</v>
      </c>
      <c r="B14041">
        <v>14155002</v>
      </c>
      <c r="C14041" s="293">
        <v>3200000</v>
      </c>
      <c r="D14041">
        <f t="shared" si="438"/>
        <v>14117016</v>
      </c>
      <c r="E14041">
        <f t="shared" si="439"/>
        <v>14155002</v>
      </c>
    </row>
    <row r="14042" spans="1:5">
      <c r="A14042">
        <v>14117020</v>
      </c>
      <c r="B14042">
        <v>14155003</v>
      </c>
      <c r="C14042" s="293">
        <v>4000000</v>
      </c>
      <c r="D14042">
        <f t="shared" si="438"/>
        <v>14117020</v>
      </c>
      <c r="E14042">
        <f t="shared" si="439"/>
        <v>14155003</v>
      </c>
    </row>
    <row r="14043" spans="1:5">
      <c r="A14043">
        <v>14117019</v>
      </c>
      <c r="B14043">
        <v>14155004</v>
      </c>
      <c r="C14043" s="293">
        <v>3700000</v>
      </c>
      <c r="D14043">
        <f t="shared" si="438"/>
        <v>14117019</v>
      </c>
      <c r="E14043">
        <f t="shared" si="439"/>
        <v>14155004</v>
      </c>
    </row>
    <row r="14044" spans="1:5">
      <c r="A14044">
        <v>14117002</v>
      </c>
      <c r="B14044">
        <v>14156001</v>
      </c>
      <c r="C14044" s="293">
        <v>7200000</v>
      </c>
      <c r="D14044">
        <f t="shared" si="438"/>
        <v>14117002</v>
      </c>
      <c r="E14044">
        <f t="shared" si="439"/>
        <v>14156001</v>
      </c>
    </row>
    <row r="14045" spans="1:5">
      <c r="A14045">
        <v>14117007</v>
      </c>
      <c r="B14045">
        <v>14156002</v>
      </c>
      <c r="C14045" s="293">
        <v>6400000</v>
      </c>
      <c r="D14045">
        <f t="shared" si="438"/>
        <v>14117007</v>
      </c>
      <c r="E14045">
        <f t="shared" si="439"/>
        <v>14156002</v>
      </c>
    </row>
    <row r="14046" spans="1:5">
      <c r="A14046">
        <v>14117010</v>
      </c>
      <c r="B14046">
        <v>14156003</v>
      </c>
      <c r="C14046" s="293">
        <v>6100000</v>
      </c>
      <c r="D14046">
        <f t="shared" si="438"/>
        <v>14117010</v>
      </c>
      <c r="E14046">
        <f t="shared" si="439"/>
        <v>14156003</v>
      </c>
    </row>
    <row r="14047" spans="1:5">
      <c r="A14047">
        <v>14117011</v>
      </c>
      <c r="B14047">
        <v>14156004</v>
      </c>
      <c r="C14047" s="293">
        <v>9100000</v>
      </c>
      <c r="D14047">
        <f t="shared" si="438"/>
        <v>14117011</v>
      </c>
      <c r="E14047">
        <f t="shared" si="439"/>
        <v>14156004</v>
      </c>
    </row>
    <row r="14048" spans="1:5">
      <c r="A14048">
        <v>14117014</v>
      </c>
      <c r="B14048">
        <v>14156005</v>
      </c>
      <c r="C14048" s="293">
        <v>9200000</v>
      </c>
      <c r="D14048">
        <f t="shared" si="438"/>
        <v>14117014</v>
      </c>
      <c r="E14048">
        <f t="shared" si="439"/>
        <v>14156005</v>
      </c>
    </row>
    <row r="14049" spans="1:5">
      <c r="A14049">
        <v>14117022</v>
      </c>
      <c r="B14049">
        <v>14156006</v>
      </c>
      <c r="C14049" s="293">
        <v>8000000</v>
      </c>
      <c r="D14049">
        <f t="shared" si="438"/>
        <v>14117022</v>
      </c>
      <c r="E14049">
        <f t="shared" si="439"/>
        <v>14156006</v>
      </c>
    </row>
    <row r="14050" spans="1:5">
      <c r="A14050">
        <v>14117025</v>
      </c>
      <c r="B14050">
        <v>14156007</v>
      </c>
      <c r="C14050" s="293">
        <v>9600000</v>
      </c>
      <c r="D14050">
        <f t="shared" si="438"/>
        <v>14117025</v>
      </c>
      <c r="E14050">
        <f t="shared" si="439"/>
        <v>14156007</v>
      </c>
    </row>
    <row r="14051" spans="1:5">
      <c r="A14051">
        <v>14117001</v>
      </c>
      <c r="B14051">
        <v>14157001</v>
      </c>
      <c r="C14051" s="293">
        <v>3800000</v>
      </c>
      <c r="D14051">
        <f t="shared" si="438"/>
        <v>14117001</v>
      </c>
      <c r="E14051">
        <f t="shared" si="439"/>
        <v>14157001</v>
      </c>
    </row>
    <row r="14052" spans="1:5">
      <c r="A14052">
        <v>14117003</v>
      </c>
      <c r="B14052">
        <v>14157002</v>
      </c>
      <c r="C14052" s="293">
        <v>5200000</v>
      </c>
      <c r="D14052">
        <f t="shared" si="438"/>
        <v>14117003</v>
      </c>
      <c r="E14052">
        <f t="shared" si="439"/>
        <v>14157002</v>
      </c>
    </row>
    <row r="14053" spans="1:5">
      <c r="A14053">
        <v>14117004</v>
      </c>
      <c r="B14053">
        <v>14157003</v>
      </c>
      <c r="C14053" s="293">
        <v>4300000</v>
      </c>
      <c r="D14053">
        <f t="shared" si="438"/>
        <v>14117004</v>
      </c>
      <c r="E14053">
        <f t="shared" si="439"/>
        <v>14157003</v>
      </c>
    </row>
    <row r="14054" spans="1:5">
      <c r="A14054">
        <v>14117005</v>
      </c>
      <c r="B14054">
        <v>14157004</v>
      </c>
      <c r="C14054" s="293">
        <v>3500000</v>
      </c>
      <c r="D14054">
        <f t="shared" si="438"/>
        <v>14117005</v>
      </c>
      <c r="E14054">
        <f t="shared" si="439"/>
        <v>14157004</v>
      </c>
    </row>
    <row r="14055" spans="1:5">
      <c r="A14055">
        <v>14117009</v>
      </c>
      <c r="B14055">
        <v>14157005</v>
      </c>
      <c r="C14055" s="293">
        <v>3800000</v>
      </c>
      <c r="D14055">
        <f t="shared" si="438"/>
        <v>14117009</v>
      </c>
      <c r="E14055">
        <f t="shared" si="439"/>
        <v>14157005</v>
      </c>
    </row>
    <row r="14056" spans="1:5">
      <c r="A14056">
        <v>14117013</v>
      </c>
      <c r="B14056">
        <v>14157006</v>
      </c>
      <c r="C14056" s="293">
        <v>5600000</v>
      </c>
      <c r="D14056">
        <f t="shared" si="438"/>
        <v>14117013</v>
      </c>
      <c r="E14056">
        <f t="shared" si="439"/>
        <v>14157006</v>
      </c>
    </row>
    <row r="14057" spans="1:5">
      <c r="A14057">
        <v>14117018</v>
      </c>
      <c r="B14057">
        <v>14157007</v>
      </c>
      <c r="C14057" s="293">
        <v>2900000</v>
      </c>
      <c r="D14057">
        <f t="shared" si="438"/>
        <v>14117018</v>
      </c>
      <c r="E14057">
        <f t="shared" si="439"/>
        <v>14157007</v>
      </c>
    </row>
    <row r="14058" spans="1:5">
      <c r="A14058">
        <v>14117021</v>
      </c>
      <c r="B14058">
        <v>14157009</v>
      </c>
      <c r="C14058" s="293">
        <v>6300000</v>
      </c>
      <c r="D14058">
        <f t="shared" si="438"/>
        <v>14117021</v>
      </c>
      <c r="E14058">
        <f t="shared" si="439"/>
        <v>14157009</v>
      </c>
    </row>
    <row r="14059" spans="1:5">
      <c r="A14059">
        <v>14117023</v>
      </c>
      <c r="B14059">
        <v>14157010</v>
      </c>
      <c r="C14059" s="293">
        <v>4400000</v>
      </c>
      <c r="D14059">
        <f t="shared" si="438"/>
        <v>14117023</v>
      </c>
      <c r="E14059">
        <f t="shared" si="439"/>
        <v>14157010</v>
      </c>
    </row>
    <row r="14060" spans="1:5">
      <c r="A14060">
        <v>14117024</v>
      </c>
      <c r="B14060">
        <v>14157011</v>
      </c>
      <c r="C14060" s="293">
        <v>13900000</v>
      </c>
      <c r="D14060">
        <f t="shared" si="438"/>
        <v>14117024</v>
      </c>
      <c r="E14060">
        <f t="shared" si="439"/>
        <v>14157011</v>
      </c>
    </row>
    <row r="14061" spans="1:5">
      <c r="A14061">
        <v>14221001</v>
      </c>
      <c r="B14061">
        <v>14242001</v>
      </c>
      <c r="C14061" s="293">
        <v>24400000</v>
      </c>
      <c r="D14061">
        <f t="shared" si="438"/>
        <v>14221001</v>
      </c>
      <c r="E14061">
        <f t="shared" si="439"/>
        <v>14242001</v>
      </c>
    </row>
    <row r="14062" spans="1:5">
      <c r="A14062">
        <v>14221002</v>
      </c>
      <c r="B14062">
        <v>14242002</v>
      </c>
      <c r="C14062" s="293">
        <v>26000000</v>
      </c>
      <c r="D14062">
        <f t="shared" si="438"/>
        <v>14221002</v>
      </c>
      <c r="E14062">
        <f t="shared" si="439"/>
        <v>14242002</v>
      </c>
    </row>
    <row r="14063" spans="1:5">
      <c r="A14063">
        <v>14221003</v>
      </c>
      <c r="B14063">
        <v>14242003</v>
      </c>
      <c r="C14063" s="293">
        <v>28900000</v>
      </c>
      <c r="D14063">
        <f t="shared" si="438"/>
        <v>14221003</v>
      </c>
      <c r="E14063">
        <f t="shared" si="439"/>
        <v>14242003</v>
      </c>
    </row>
    <row r="14064" spans="1:5">
      <c r="A14064">
        <v>14220001</v>
      </c>
      <c r="B14064">
        <v>14243001</v>
      </c>
      <c r="C14064" s="293">
        <v>23200000</v>
      </c>
      <c r="D14064">
        <f t="shared" si="438"/>
        <v>14220001</v>
      </c>
      <c r="E14064">
        <f t="shared" si="439"/>
        <v>14243001</v>
      </c>
    </row>
    <row r="14065" spans="1:5">
      <c r="A14065">
        <v>14211001</v>
      </c>
      <c r="B14065">
        <v>14244001</v>
      </c>
      <c r="C14065" s="293">
        <v>33500000</v>
      </c>
      <c r="D14065">
        <f t="shared" si="438"/>
        <v>14211001</v>
      </c>
      <c r="E14065">
        <f t="shared" si="439"/>
        <v>14244001</v>
      </c>
    </row>
    <row r="14066" spans="1:5">
      <c r="A14066">
        <v>14301001</v>
      </c>
      <c r="B14066">
        <v>14333001</v>
      </c>
      <c r="C14066" s="293">
        <v>72000000</v>
      </c>
      <c r="D14066">
        <f t="shared" si="438"/>
        <v>14301001</v>
      </c>
      <c r="E14066">
        <f t="shared" si="439"/>
        <v>14333001</v>
      </c>
    </row>
    <row r="14067" spans="1:5">
      <c r="A14067">
        <v>14301002</v>
      </c>
      <c r="B14067">
        <v>14333002</v>
      </c>
      <c r="C14067" s="293">
        <v>100000000</v>
      </c>
      <c r="D14067">
        <f t="shared" si="438"/>
        <v>14301002</v>
      </c>
      <c r="E14067">
        <f t="shared" si="439"/>
        <v>14333002</v>
      </c>
    </row>
    <row r="14068" spans="1:5">
      <c r="A14068">
        <v>14306029</v>
      </c>
      <c r="B14068">
        <v>14334001</v>
      </c>
      <c r="C14068" s="293">
        <v>250000000</v>
      </c>
      <c r="D14068">
        <f t="shared" si="438"/>
        <v>14306029</v>
      </c>
      <c r="E14068">
        <f t="shared" si="439"/>
        <v>14334001</v>
      </c>
    </row>
    <row r="14069" spans="1:5">
      <c r="A14069">
        <v>14306030</v>
      </c>
      <c r="B14069">
        <v>14334002</v>
      </c>
      <c r="C14069" s="293">
        <v>166000000</v>
      </c>
      <c r="D14069">
        <f t="shared" si="438"/>
        <v>14306030</v>
      </c>
      <c r="E14069">
        <f t="shared" si="439"/>
        <v>14334002</v>
      </c>
    </row>
    <row r="14070" spans="1:5">
      <c r="A14070">
        <v>14306011</v>
      </c>
      <c r="B14070">
        <v>14335001</v>
      </c>
      <c r="C14070" s="293">
        <v>52000000</v>
      </c>
      <c r="D14070">
        <f t="shared" si="438"/>
        <v>14306011</v>
      </c>
      <c r="E14070">
        <f t="shared" si="439"/>
        <v>14335001</v>
      </c>
    </row>
    <row r="14071" spans="1:5">
      <c r="A14071">
        <v>14306025</v>
      </c>
      <c r="B14071">
        <v>14335002</v>
      </c>
      <c r="C14071" s="293">
        <v>106000000</v>
      </c>
      <c r="D14071">
        <f t="shared" si="438"/>
        <v>14306025</v>
      </c>
      <c r="E14071">
        <f t="shared" si="439"/>
        <v>14335002</v>
      </c>
    </row>
    <row r="14072" spans="1:5">
      <c r="A14072">
        <v>14306026</v>
      </c>
      <c r="B14072">
        <v>14335003</v>
      </c>
      <c r="C14072" s="293">
        <v>54900000</v>
      </c>
      <c r="D14072">
        <f t="shared" si="438"/>
        <v>14306026</v>
      </c>
      <c r="E14072">
        <f t="shared" si="439"/>
        <v>14335003</v>
      </c>
    </row>
    <row r="14073" spans="1:5">
      <c r="A14073">
        <v>14306027</v>
      </c>
      <c r="B14073">
        <v>14335004</v>
      </c>
      <c r="C14073" s="293">
        <v>140000000</v>
      </c>
      <c r="D14073">
        <f t="shared" si="438"/>
        <v>14306027</v>
      </c>
      <c r="E14073">
        <f t="shared" si="439"/>
        <v>14335004</v>
      </c>
    </row>
    <row r="14074" spans="1:5">
      <c r="A14074">
        <v>14306028</v>
      </c>
      <c r="B14074">
        <v>14335005</v>
      </c>
      <c r="C14074" s="293">
        <v>49700000</v>
      </c>
      <c r="D14074">
        <f t="shared" si="438"/>
        <v>14306028</v>
      </c>
      <c r="E14074">
        <f t="shared" si="439"/>
        <v>14335005</v>
      </c>
    </row>
    <row r="14075" spans="1:5">
      <c r="A14075">
        <v>14308001</v>
      </c>
      <c r="B14075">
        <v>14336001</v>
      </c>
      <c r="C14075" s="293">
        <v>57000000</v>
      </c>
      <c r="D14075">
        <f t="shared" si="438"/>
        <v>14308001</v>
      </c>
      <c r="E14075">
        <f t="shared" si="439"/>
        <v>14336001</v>
      </c>
    </row>
    <row r="14076" spans="1:5">
      <c r="A14076">
        <v>14306005</v>
      </c>
      <c r="B14076">
        <v>14337001</v>
      </c>
      <c r="C14076" s="293">
        <v>52000000</v>
      </c>
      <c r="D14076">
        <f t="shared" si="438"/>
        <v>14306005</v>
      </c>
      <c r="E14076">
        <f t="shared" si="439"/>
        <v>14337001</v>
      </c>
    </row>
    <row r="14077" spans="1:5">
      <c r="A14077">
        <v>14306006</v>
      </c>
      <c r="B14077">
        <v>14337002</v>
      </c>
      <c r="C14077" s="293">
        <v>49600000</v>
      </c>
      <c r="D14077">
        <f t="shared" si="438"/>
        <v>14306006</v>
      </c>
      <c r="E14077">
        <f t="shared" si="439"/>
        <v>14337002</v>
      </c>
    </row>
    <row r="14078" spans="1:5">
      <c r="A14078">
        <v>14306007</v>
      </c>
      <c r="B14078">
        <v>14337003</v>
      </c>
      <c r="C14078" s="293">
        <v>45000000</v>
      </c>
      <c r="D14078">
        <f t="shared" si="438"/>
        <v>14306007</v>
      </c>
      <c r="E14078">
        <f t="shared" si="439"/>
        <v>14337003</v>
      </c>
    </row>
    <row r="14079" spans="1:5">
      <c r="A14079">
        <v>14306010</v>
      </c>
      <c r="B14079">
        <v>14337004</v>
      </c>
      <c r="C14079" s="293">
        <v>60000000</v>
      </c>
      <c r="D14079">
        <f t="shared" si="438"/>
        <v>14306010</v>
      </c>
      <c r="E14079">
        <f t="shared" si="439"/>
        <v>14337004</v>
      </c>
    </row>
    <row r="14080" spans="1:5">
      <c r="A14080">
        <v>14306012</v>
      </c>
      <c r="B14080">
        <v>14337005</v>
      </c>
      <c r="C14080" s="293">
        <v>44500000</v>
      </c>
      <c r="D14080">
        <f t="shared" si="438"/>
        <v>14306012</v>
      </c>
      <c r="E14080">
        <f t="shared" si="439"/>
        <v>14337005</v>
      </c>
    </row>
    <row r="14081" spans="1:5">
      <c r="A14081">
        <v>14306015</v>
      </c>
      <c r="B14081">
        <v>14337006</v>
      </c>
      <c r="C14081" s="293">
        <v>50000000</v>
      </c>
      <c r="D14081">
        <f t="shared" si="438"/>
        <v>14306015</v>
      </c>
      <c r="E14081">
        <f t="shared" si="439"/>
        <v>14337006</v>
      </c>
    </row>
    <row r="14082" spans="1:5">
      <c r="A14082">
        <v>14306016</v>
      </c>
      <c r="B14082">
        <v>14337007</v>
      </c>
      <c r="C14082" s="293">
        <v>38000000</v>
      </c>
      <c r="D14082">
        <f t="shared" si="438"/>
        <v>14306016</v>
      </c>
      <c r="E14082">
        <f t="shared" si="439"/>
        <v>14337007</v>
      </c>
    </row>
    <row r="14083" spans="1:5">
      <c r="A14083">
        <v>14306017</v>
      </c>
      <c r="B14083">
        <v>14337008</v>
      </c>
      <c r="C14083" s="293">
        <v>41000000</v>
      </c>
      <c r="D14083">
        <f t="shared" ref="D14083:D14146" si="440">+A14083*1</f>
        <v>14306017</v>
      </c>
      <c r="E14083">
        <f t="shared" ref="E14083:E14146" si="441">+B14083*1</f>
        <v>14337008</v>
      </c>
    </row>
    <row r="14084" spans="1:5">
      <c r="A14084">
        <v>14306018</v>
      </c>
      <c r="B14084">
        <v>14337009</v>
      </c>
      <c r="C14084" s="293">
        <v>47900000</v>
      </c>
      <c r="D14084">
        <f t="shared" si="440"/>
        <v>14306018</v>
      </c>
      <c r="E14084">
        <f t="shared" si="441"/>
        <v>14337009</v>
      </c>
    </row>
    <row r="14085" spans="1:5">
      <c r="A14085">
        <v>14306020</v>
      </c>
      <c r="B14085">
        <v>14337010</v>
      </c>
      <c r="C14085" s="293">
        <v>41500000</v>
      </c>
      <c r="D14085">
        <f t="shared" si="440"/>
        <v>14306020</v>
      </c>
      <c r="E14085">
        <f t="shared" si="441"/>
        <v>14337010</v>
      </c>
    </row>
    <row r="14086" spans="1:5">
      <c r="A14086">
        <v>14306022</v>
      </c>
      <c r="B14086">
        <v>14337011</v>
      </c>
      <c r="C14086" s="293">
        <v>49900000</v>
      </c>
      <c r="D14086">
        <f t="shared" si="440"/>
        <v>14306022</v>
      </c>
      <c r="E14086">
        <f t="shared" si="441"/>
        <v>14337011</v>
      </c>
    </row>
    <row r="14087" spans="1:5">
      <c r="A14087">
        <v>14306031</v>
      </c>
      <c r="B14087">
        <v>14337012</v>
      </c>
      <c r="C14087" s="293">
        <v>90000000</v>
      </c>
      <c r="D14087">
        <f t="shared" si="440"/>
        <v>14306031</v>
      </c>
      <c r="E14087">
        <f t="shared" si="441"/>
        <v>14337012</v>
      </c>
    </row>
    <row r="14088" spans="1:5">
      <c r="A14088">
        <v>14307001</v>
      </c>
      <c r="B14088">
        <v>14341001</v>
      </c>
      <c r="C14088" s="293">
        <v>33000000</v>
      </c>
      <c r="D14088">
        <f t="shared" si="440"/>
        <v>14307001</v>
      </c>
      <c r="E14088">
        <f t="shared" si="441"/>
        <v>14341001</v>
      </c>
    </row>
    <row r="14089" spans="1:5">
      <c r="A14089">
        <v>14307002</v>
      </c>
      <c r="B14089">
        <v>14341002</v>
      </c>
      <c r="C14089" s="293">
        <v>34700000</v>
      </c>
      <c r="D14089">
        <f t="shared" si="440"/>
        <v>14307002</v>
      </c>
      <c r="E14089">
        <f t="shared" si="441"/>
        <v>14341002</v>
      </c>
    </row>
    <row r="14090" spans="1:5">
      <c r="A14090">
        <v>14307003</v>
      </c>
      <c r="B14090">
        <v>14341003</v>
      </c>
      <c r="C14090" s="293">
        <v>38400000</v>
      </c>
      <c r="D14090">
        <f t="shared" si="440"/>
        <v>14307003</v>
      </c>
      <c r="E14090">
        <f t="shared" si="441"/>
        <v>14341003</v>
      </c>
    </row>
    <row r="14091" spans="1:5">
      <c r="A14091">
        <v>14307004</v>
      </c>
      <c r="B14091">
        <v>14341004</v>
      </c>
      <c r="C14091" s="293">
        <v>28900000</v>
      </c>
      <c r="D14091">
        <f t="shared" si="440"/>
        <v>14307004</v>
      </c>
      <c r="E14091">
        <f t="shared" si="441"/>
        <v>14341004</v>
      </c>
    </row>
    <row r="14092" spans="1:5">
      <c r="A14092">
        <v>14307005</v>
      </c>
      <c r="B14092">
        <v>14341005</v>
      </c>
      <c r="C14092" s="293">
        <v>30500000</v>
      </c>
      <c r="D14092">
        <f t="shared" si="440"/>
        <v>14307005</v>
      </c>
      <c r="E14092">
        <f t="shared" si="441"/>
        <v>14341005</v>
      </c>
    </row>
    <row r="14093" spans="1:5">
      <c r="A14093">
        <v>14307006</v>
      </c>
      <c r="B14093">
        <v>14341006</v>
      </c>
      <c r="C14093" s="293">
        <v>38200000</v>
      </c>
      <c r="D14093">
        <f t="shared" si="440"/>
        <v>14307006</v>
      </c>
      <c r="E14093">
        <f t="shared" si="441"/>
        <v>14341006</v>
      </c>
    </row>
    <row r="14094" spans="1:5">
      <c r="A14094">
        <v>14307007</v>
      </c>
      <c r="B14094">
        <v>14341007</v>
      </c>
      <c r="C14094" s="293">
        <v>46900000</v>
      </c>
      <c r="D14094">
        <f t="shared" si="440"/>
        <v>14307007</v>
      </c>
      <c r="E14094">
        <f t="shared" si="441"/>
        <v>14341007</v>
      </c>
    </row>
    <row r="14095" spans="1:5">
      <c r="A14095">
        <v>14307008</v>
      </c>
      <c r="B14095">
        <v>14341008</v>
      </c>
      <c r="C14095" s="293">
        <v>30500000</v>
      </c>
      <c r="D14095">
        <f t="shared" si="440"/>
        <v>14307008</v>
      </c>
      <c r="E14095">
        <f t="shared" si="441"/>
        <v>14341008</v>
      </c>
    </row>
    <row r="14096" spans="1:5">
      <c r="A14096">
        <v>14307009</v>
      </c>
      <c r="B14096">
        <v>14341009</v>
      </c>
      <c r="C14096" s="293">
        <v>42500000</v>
      </c>
      <c r="D14096">
        <f t="shared" si="440"/>
        <v>14307009</v>
      </c>
      <c r="E14096">
        <f t="shared" si="441"/>
        <v>14341009</v>
      </c>
    </row>
    <row r="14097" spans="1:5">
      <c r="A14097">
        <v>14307010</v>
      </c>
      <c r="B14097">
        <v>14341010</v>
      </c>
      <c r="C14097" s="293">
        <v>49900000</v>
      </c>
      <c r="D14097">
        <f t="shared" si="440"/>
        <v>14307010</v>
      </c>
      <c r="E14097">
        <f t="shared" si="441"/>
        <v>14341010</v>
      </c>
    </row>
    <row r="14098" spans="1:5">
      <c r="A14098">
        <v>14307011</v>
      </c>
      <c r="B14098">
        <v>14341011</v>
      </c>
      <c r="C14098" s="293">
        <v>70000000</v>
      </c>
      <c r="D14098">
        <f t="shared" si="440"/>
        <v>14307011</v>
      </c>
      <c r="E14098">
        <f t="shared" si="441"/>
        <v>14341011</v>
      </c>
    </row>
    <row r="14099" spans="1:5">
      <c r="A14099">
        <v>14307012</v>
      </c>
      <c r="B14099">
        <v>14341012</v>
      </c>
      <c r="C14099" s="293">
        <v>83800000</v>
      </c>
      <c r="D14099">
        <f t="shared" si="440"/>
        <v>14307012</v>
      </c>
      <c r="E14099">
        <f t="shared" si="441"/>
        <v>14341012</v>
      </c>
    </row>
    <row r="14100" spans="1:5">
      <c r="A14100">
        <v>14307013</v>
      </c>
      <c r="B14100">
        <v>14341013</v>
      </c>
      <c r="C14100" s="293">
        <v>34500000</v>
      </c>
      <c r="D14100">
        <f t="shared" si="440"/>
        <v>14307013</v>
      </c>
      <c r="E14100">
        <f t="shared" si="441"/>
        <v>14341013</v>
      </c>
    </row>
    <row r="14101" spans="1:5">
      <c r="A14101">
        <v>14307014</v>
      </c>
      <c r="B14101">
        <v>14341014</v>
      </c>
      <c r="C14101" s="293">
        <v>102000000</v>
      </c>
      <c r="D14101">
        <f t="shared" si="440"/>
        <v>14307014</v>
      </c>
      <c r="E14101">
        <f t="shared" si="441"/>
        <v>14341014</v>
      </c>
    </row>
    <row r="14102" spans="1:5">
      <c r="A14102">
        <v>14307015</v>
      </c>
      <c r="B14102">
        <v>14341015</v>
      </c>
      <c r="C14102" s="293">
        <v>66000000</v>
      </c>
      <c r="D14102">
        <f t="shared" si="440"/>
        <v>14307015</v>
      </c>
      <c r="E14102">
        <f t="shared" si="441"/>
        <v>14341015</v>
      </c>
    </row>
    <row r="14103" spans="1:5">
      <c r="A14103">
        <v>14307016</v>
      </c>
      <c r="B14103">
        <v>14341016</v>
      </c>
      <c r="C14103" s="293">
        <v>130000000</v>
      </c>
      <c r="D14103">
        <f t="shared" si="440"/>
        <v>14307016</v>
      </c>
      <c r="E14103">
        <f t="shared" si="441"/>
        <v>14341016</v>
      </c>
    </row>
    <row r="14104" spans="1:5">
      <c r="A14104">
        <v>14321001</v>
      </c>
      <c r="B14104">
        <v>14342001</v>
      </c>
      <c r="C14104" s="293">
        <v>29900000</v>
      </c>
      <c r="D14104">
        <f t="shared" si="440"/>
        <v>14321001</v>
      </c>
      <c r="E14104">
        <f t="shared" si="441"/>
        <v>14342001</v>
      </c>
    </row>
    <row r="14105" spans="1:5">
      <c r="A14105">
        <v>14321002</v>
      </c>
      <c r="B14105">
        <v>14342002</v>
      </c>
      <c r="C14105" s="293">
        <v>55500000</v>
      </c>
      <c r="D14105">
        <f t="shared" si="440"/>
        <v>14321002</v>
      </c>
      <c r="E14105">
        <f t="shared" si="441"/>
        <v>14342002</v>
      </c>
    </row>
    <row r="14106" spans="1:5">
      <c r="A14106">
        <v>14321003</v>
      </c>
      <c r="B14106">
        <v>14342003</v>
      </c>
      <c r="C14106" s="293">
        <v>44000000</v>
      </c>
      <c r="D14106">
        <f t="shared" si="440"/>
        <v>14321003</v>
      </c>
      <c r="E14106">
        <f t="shared" si="441"/>
        <v>14342003</v>
      </c>
    </row>
    <row r="14107" spans="1:5">
      <c r="A14107">
        <v>14321004</v>
      </c>
      <c r="B14107">
        <v>14342004</v>
      </c>
      <c r="C14107" s="293">
        <v>55500000</v>
      </c>
      <c r="D14107">
        <f t="shared" si="440"/>
        <v>14321004</v>
      </c>
      <c r="E14107">
        <f t="shared" si="441"/>
        <v>14342004</v>
      </c>
    </row>
    <row r="14108" spans="1:5">
      <c r="A14108">
        <v>14321005</v>
      </c>
      <c r="B14108">
        <v>14342005</v>
      </c>
      <c r="C14108" s="293">
        <v>31000000</v>
      </c>
      <c r="D14108">
        <f t="shared" si="440"/>
        <v>14321005</v>
      </c>
      <c r="E14108">
        <f t="shared" si="441"/>
        <v>14342005</v>
      </c>
    </row>
    <row r="14109" spans="1:5">
      <c r="A14109">
        <v>14321006</v>
      </c>
      <c r="B14109">
        <v>14342006</v>
      </c>
      <c r="C14109" s="293">
        <v>45000000</v>
      </c>
      <c r="D14109">
        <f t="shared" si="440"/>
        <v>14321006</v>
      </c>
      <c r="E14109">
        <f t="shared" si="441"/>
        <v>14342006</v>
      </c>
    </row>
    <row r="14110" spans="1:5">
      <c r="A14110">
        <v>14321007</v>
      </c>
      <c r="B14110">
        <v>14342007</v>
      </c>
      <c r="C14110" s="293">
        <v>48900000</v>
      </c>
      <c r="D14110">
        <f t="shared" si="440"/>
        <v>14321007</v>
      </c>
      <c r="E14110">
        <f t="shared" si="441"/>
        <v>14342007</v>
      </c>
    </row>
    <row r="14111" spans="1:5">
      <c r="A14111">
        <v>14321008</v>
      </c>
      <c r="B14111">
        <v>14342008</v>
      </c>
      <c r="C14111" s="293">
        <v>81000000</v>
      </c>
      <c r="D14111">
        <f t="shared" si="440"/>
        <v>14321008</v>
      </c>
      <c r="E14111">
        <f t="shared" si="441"/>
        <v>14342008</v>
      </c>
    </row>
    <row r="14112" spans="1:5">
      <c r="A14112">
        <v>14321009</v>
      </c>
      <c r="B14112">
        <v>14342009</v>
      </c>
      <c r="C14112" s="293">
        <v>187000000</v>
      </c>
      <c r="D14112">
        <f t="shared" si="440"/>
        <v>14321009</v>
      </c>
      <c r="E14112">
        <f t="shared" si="441"/>
        <v>14342009</v>
      </c>
    </row>
    <row r="14113" spans="1:5">
      <c r="A14113">
        <v>14320001</v>
      </c>
      <c r="B14113">
        <v>14343001</v>
      </c>
      <c r="C14113" s="293">
        <v>29100000</v>
      </c>
      <c r="D14113">
        <f t="shared" si="440"/>
        <v>14320001</v>
      </c>
      <c r="E14113">
        <f t="shared" si="441"/>
        <v>14343001</v>
      </c>
    </row>
    <row r="14114" spans="1:5">
      <c r="A14114">
        <v>14320002</v>
      </c>
      <c r="B14114">
        <v>14343002</v>
      </c>
      <c r="C14114" s="293">
        <v>38500000</v>
      </c>
      <c r="D14114">
        <f t="shared" si="440"/>
        <v>14320002</v>
      </c>
      <c r="E14114">
        <f t="shared" si="441"/>
        <v>14343002</v>
      </c>
    </row>
    <row r="14115" spans="1:5">
      <c r="A14115">
        <v>14320003</v>
      </c>
      <c r="B14115">
        <v>14343003</v>
      </c>
      <c r="C14115" s="293">
        <v>28000000</v>
      </c>
      <c r="D14115">
        <f t="shared" si="440"/>
        <v>14320003</v>
      </c>
      <c r="E14115">
        <f t="shared" si="441"/>
        <v>14343003</v>
      </c>
    </row>
    <row r="14116" spans="1:5">
      <c r="A14116">
        <v>14320005</v>
      </c>
      <c r="B14116">
        <v>14343004</v>
      </c>
      <c r="C14116" s="293">
        <v>38600000</v>
      </c>
      <c r="D14116">
        <f t="shared" si="440"/>
        <v>14320005</v>
      </c>
      <c r="E14116">
        <f t="shared" si="441"/>
        <v>14343004</v>
      </c>
    </row>
    <row r="14117" spans="1:5">
      <c r="A14117">
        <v>14320006</v>
      </c>
      <c r="B14117">
        <v>14343005</v>
      </c>
      <c r="C14117" s="293">
        <v>22900000</v>
      </c>
      <c r="D14117">
        <f t="shared" si="440"/>
        <v>14320006</v>
      </c>
      <c r="E14117">
        <f t="shared" si="441"/>
        <v>14343005</v>
      </c>
    </row>
    <row r="14118" spans="1:5">
      <c r="A14118">
        <v>14320009</v>
      </c>
      <c r="B14118">
        <v>14343006</v>
      </c>
      <c r="C14118" s="293">
        <v>41900000</v>
      </c>
      <c r="D14118">
        <f t="shared" si="440"/>
        <v>14320009</v>
      </c>
      <c r="E14118">
        <f t="shared" si="441"/>
        <v>14343006</v>
      </c>
    </row>
    <row r="14119" spans="1:5">
      <c r="A14119">
        <v>14320010</v>
      </c>
      <c r="B14119">
        <v>14343007</v>
      </c>
      <c r="C14119" s="293">
        <v>50900000</v>
      </c>
      <c r="D14119">
        <f t="shared" si="440"/>
        <v>14320010</v>
      </c>
      <c r="E14119">
        <f t="shared" si="441"/>
        <v>14343007</v>
      </c>
    </row>
    <row r="14120" spans="1:5">
      <c r="A14120">
        <v>14320011</v>
      </c>
      <c r="B14120">
        <v>14343008</v>
      </c>
      <c r="C14120" s="293">
        <v>30900000</v>
      </c>
      <c r="D14120">
        <f t="shared" si="440"/>
        <v>14320011</v>
      </c>
      <c r="E14120">
        <f t="shared" si="441"/>
        <v>14343008</v>
      </c>
    </row>
    <row r="14121" spans="1:5">
      <c r="A14121">
        <v>14320015</v>
      </c>
      <c r="B14121">
        <v>14343009</v>
      </c>
      <c r="C14121" s="293">
        <v>50900000</v>
      </c>
      <c r="D14121">
        <f t="shared" si="440"/>
        <v>14320015</v>
      </c>
      <c r="E14121">
        <f t="shared" si="441"/>
        <v>14343009</v>
      </c>
    </row>
    <row r="14122" spans="1:5">
      <c r="A14122">
        <v>14320018</v>
      </c>
      <c r="B14122">
        <v>14343010</v>
      </c>
      <c r="C14122" s="293">
        <v>143900000</v>
      </c>
      <c r="D14122">
        <f t="shared" si="440"/>
        <v>14320018</v>
      </c>
      <c r="E14122">
        <f t="shared" si="441"/>
        <v>14343010</v>
      </c>
    </row>
    <row r="14123" spans="1:5">
      <c r="A14123">
        <v>14311015</v>
      </c>
      <c r="B14123">
        <v>14344001</v>
      </c>
      <c r="C14123" s="293">
        <v>49900000</v>
      </c>
      <c r="D14123">
        <f t="shared" si="440"/>
        <v>14311015</v>
      </c>
      <c r="E14123">
        <f t="shared" si="441"/>
        <v>14344001</v>
      </c>
    </row>
    <row r="14124" spans="1:5">
      <c r="A14124">
        <v>14311017</v>
      </c>
      <c r="B14124">
        <v>14344002</v>
      </c>
      <c r="C14124" s="293">
        <v>59500000</v>
      </c>
      <c r="D14124">
        <f t="shared" si="440"/>
        <v>14311017</v>
      </c>
      <c r="E14124">
        <f t="shared" si="441"/>
        <v>14344002</v>
      </c>
    </row>
    <row r="14125" spans="1:5">
      <c r="A14125">
        <v>14320004</v>
      </c>
      <c r="B14125">
        <v>14345001</v>
      </c>
      <c r="C14125" s="293">
        <v>36900000</v>
      </c>
      <c r="D14125">
        <f t="shared" si="440"/>
        <v>14320004</v>
      </c>
      <c r="E14125">
        <f t="shared" si="441"/>
        <v>14345001</v>
      </c>
    </row>
    <row r="14126" spans="1:5">
      <c r="A14126">
        <v>14320007</v>
      </c>
      <c r="B14126">
        <v>14345002</v>
      </c>
      <c r="C14126" s="293">
        <v>29500000</v>
      </c>
      <c r="D14126">
        <f t="shared" si="440"/>
        <v>14320007</v>
      </c>
      <c r="E14126">
        <f t="shared" si="441"/>
        <v>14345002</v>
      </c>
    </row>
    <row r="14127" spans="1:5">
      <c r="A14127">
        <v>14320008</v>
      </c>
      <c r="B14127">
        <v>14345003</v>
      </c>
      <c r="C14127" s="293">
        <v>45900000</v>
      </c>
      <c r="D14127">
        <f t="shared" si="440"/>
        <v>14320008</v>
      </c>
      <c r="E14127">
        <f t="shared" si="441"/>
        <v>14345003</v>
      </c>
    </row>
    <row r="14128" spans="1:5">
      <c r="A14128">
        <v>14320012</v>
      </c>
      <c r="B14128">
        <v>14345004</v>
      </c>
      <c r="C14128" s="293">
        <v>76900000</v>
      </c>
      <c r="D14128">
        <f t="shared" si="440"/>
        <v>14320012</v>
      </c>
      <c r="E14128">
        <f t="shared" si="441"/>
        <v>14345004</v>
      </c>
    </row>
    <row r="14129" spans="1:5">
      <c r="A14129">
        <v>14320017</v>
      </c>
      <c r="B14129">
        <v>14345005</v>
      </c>
      <c r="C14129" s="293">
        <v>69500000</v>
      </c>
      <c r="D14129">
        <f t="shared" si="440"/>
        <v>14320017</v>
      </c>
      <c r="E14129">
        <f t="shared" si="441"/>
        <v>14345005</v>
      </c>
    </row>
    <row r="14130" spans="1:5">
      <c r="A14130">
        <v>14312002</v>
      </c>
      <c r="B14130">
        <v>14346001</v>
      </c>
      <c r="C14130" s="293">
        <v>40800000</v>
      </c>
      <c r="D14130">
        <f t="shared" si="440"/>
        <v>14312002</v>
      </c>
      <c r="E14130">
        <f t="shared" si="441"/>
        <v>14346001</v>
      </c>
    </row>
    <row r="14131" spans="1:5">
      <c r="A14131">
        <v>14312009</v>
      </c>
      <c r="B14131">
        <v>14346002</v>
      </c>
      <c r="C14131" s="293">
        <v>37600000</v>
      </c>
      <c r="D14131">
        <f t="shared" si="440"/>
        <v>14312009</v>
      </c>
      <c r="E14131">
        <f t="shared" si="441"/>
        <v>14346002</v>
      </c>
    </row>
    <row r="14132" spans="1:5">
      <c r="A14132">
        <v>14312013</v>
      </c>
      <c r="B14132">
        <v>14346003</v>
      </c>
      <c r="C14132" s="293">
        <v>32100000</v>
      </c>
      <c r="D14132">
        <f t="shared" si="440"/>
        <v>14312013</v>
      </c>
      <c r="E14132">
        <f t="shared" si="441"/>
        <v>14346003</v>
      </c>
    </row>
    <row r="14133" spans="1:5">
      <c r="A14133">
        <v>14312030</v>
      </c>
      <c r="B14133">
        <v>14346004</v>
      </c>
      <c r="C14133" s="293">
        <v>33900000</v>
      </c>
      <c r="D14133">
        <f t="shared" si="440"/>
        <v>14312030</v>
      </c>
      <c r="E14133">
        <f t="shared" si="441"/>
        <v>14346004</v>
      </c>
    </row>
    <row r="14134" spans="1:5">
      <c r="A14134">
        <v>14312031</v>
      </c>
      <c r="B14134">
        <v>14346005</v>
      </c>
      <c r="C14134" s="293">
        <v>77600000</v>
      </c>
      <c r="D14134">
        <f t="shared" si="440"/>
        <v>14312031</v>
      </c>
      <c r="E14134">
        <f t="shared" si="441"/>
        <v>14346005</v>
      </c>
    </row>
    <row r="14135" spans="1:5">
      <c r="A14135">
        <v>14312033</v>
      </c>
      <c r="B14135">
        <v>14346006</v>
      </c>
      <c r="C14135" s="293">
        <v>54500000</v>
      </c>
      <c r="D14135">
        <f t="shared" si="440"/>
        <v>14312033</v>
      </c>
      <c r="E14135">
        <f t="shared" si="441"/>
        <v>14346006</v>
      </c>
    </row>
    <row r="14136" spans="1:5">
      <c r="A14136">
        <v>14320014</v>
      </c>
      <c r="B14136">
        <v>14346007</v>
      </c>
      <c r="C14136" s="293">
        <v>78900000</v>
      </c>
      <c r="D14136">
        <f t="shared" si="440"/>
        <v>14320014</v>
      </c>
      <c r="E14136">
        <f t="shared" si="441"/>
        <v>14346007</v>
      </c>
    </row>
    <row r="14137" spans="1:5">
      <c r="A14137">
        <v>14312027</v>
      </c>
      <c r="B14137">
        <v>14346008</v>
      </c>
      <c r="C14137" s="293">
        <v>42100000</v>
      </c>
      <c r="D14137">
        <f t="shared" si="440"/>
        <v>14312027</v>
      </c>
      <c r="E14137">
        <f t="shared" si="441"/>
        <v>14346008</v>
      </c>
    </row>
    <row r="14138" spans="1:5">
      <c r="A14138">
        <v>14320016</v>
      </c>
      <c r="B14138">
        <v>14346009</v>
      </c>
      <c r="C14138" s="293">
        <v>72000000</v>
      </c>
      <c r="D14138">
        <f t="shared" si="440"/>
        <v>14320016</v>
      </c>
      <c r="E14138">
        <f t="shared" si="441"/>
        <v>14346009</v>
      </c>
    </row>
    <row r="14139" spans="1:5">
      <c r="A14139">
        <v>14312001</v>
      </c>
      <c r="B14139">
        <v>14347001</v>
      </c>
      <c r="C14139" s="293">
        <v>40200000</v>
      </c>
      <c r="D14139">
        <f t="shared" si="440"/>
        <v>14312001</v>
      </c>
      <c r="E14139">
        <f t="shared" si="441"/>
        <v>14347001</v>
      </c>
    </row>
    <row r="14140" spans="1:5">
      <c r="A14140">
        <v>14312003</v>
      </c>
      <c r="B14140">
        <v>14347002</v>
      </c>
      <c r="C14140" s="293">
        <v>42900000</v>
      </c>
      <c r="D14140">
        <f t="shared" si="440"/>
        <v>14312003</v>
      </c>
      <c r="E14140">
        <f t="shared" si="441"/>
        <v>14347002</v>
      </c>
    </row>
    <row r="14141" spans="1:5">
      <c r="A14141">
        <v>14312032</v>
      </c>
      <c r="B14141">
        <v>14347003</v>
      </c>
      <c r="C14141" s="293">
        <v>86600000</v>
      </c>
      <c r="D14141">
        <f t="shared" si="440"/>
        <v>14312032</v>
      </c>
      <c r="E14141">
        <f t="shared" si="441"/>
        <v>14347003</v>
      </c>
    </row>
    <row r="14142" spans="1:5">
      <c r="A14142">
        <v>14312034</v>
      </c>
      <c r="B14142">
        <v>14347004</v>
      </c>
      <c r="C14142" s="293">
        <v>60700000</v>
      </c>
      <c r="D14142">
        <f t="shared" si="440"/>
        <v>14312034</v>
      </c>
      <c r="E14142">
        <f t="shared" si="441"/>
        <v>14347004</v>
      </c>
    </row>
    <row r="14143" spans="1:5">
      <c r="A14143">
        <v>14320013</v>
      </c>
      <c r="B14143">
        <v>14347005</v>
      </c>
      <c r="C14143" s="293">
        <v>87900000</v>
      </c>
      <c r="D14143">
        <f t="shared" si="440"/>
        <v>14320013</v>
      </c>
      <c r="E14143">
        <f t="shared" si="441"/>
        <v>14347005</v>
      </c>
    </row>
    <row r="14144" spans="1:5">
      <c r="A14144">
        <v>14312023</v>
      </c>
      <c r="B14144">
        <v>14347006</v>
      </c>
      <c r="C14144" s="293">
        <v>46800000</v>
      </c>
      <c r="D14144">
        <f t="shared" si="440"/>
        <v>14312023</v>
      </c>
      <c r="E14144">
        <f t="shared" si="441"/>
        <v>14347006</v>
      </c>
    </row>
    <row r="14145" spans="1:5">
      <c r="A14145">
        <v>14320020</v>
      </c>
      <c r="B14145">
        <v>14347007</v>
      </c>
      <c r="C14145" s="293">
        <v>90000000</v>
      </c>
      <c r="D14145">
        <f t="shared" si="440"/>
        <v>14320020</v>
      </c>
      <c r="E14145">
        <f t="shared" si="441"/>
        <v>14347007</v>
      </c>
    </row>
    <row r="14146" spans="1:5">
      <c r="A14146">
        <v>14320019</v>
      </c>
      <c r="B14146">
        <v>14348001</v>
      </c>
      <c r="C14146" s="293">
        <v>61000000</v>
      </c>
      <c r="D14146">
        <f t="shared" si="440"/>
        <v>14320019</v>
      </c>
      <c r="E14146">
        <f t="shared" si="441"/>
        <v>14348001</v>
      </c>
    </row>
    <row r="14147" spans="1:5">
      <c r="A14147">
        <v>14310001</v>
      </c>
      <c r="B14147">
        <v>14360001</v>
      </c>
      <c r="C14147" s="293">
        <v>113000000</v>
      </c>
      <c r="D14147">
        <f t="shared" ref="D14147:D14210" si="442">+A14147*1</f>
        <v>14310001</v>
      </c>
      <c r="E14147">
        <f t="shared" ref="E14147:E14210" si="443">+B14147*1</f>
        <v>14360001</v>
      </c>
    </row>
    <row r="14148" spans="1:5">
      <c r="A14148">
        <v>14310002</v>
      </c>
      <c r="B14148">
        <v>14360002</v>
      </c>
      <c r="C14148" s="293">
        <v>97000000</v>
      </c>
      <c r="D14148">
        <f t="shared" si="442"/>
        <v>14310002</v>
      </c>
      <c r="E14148">
        <f t="shared" si="443"/>
        <v>14360002</v>
      </c>
    </row>
    <row r="14149" spans="1:5">
      <c r="A14149">
        <v>14310003</v>
      </c>
      <c r="B14149">
        <v>14360003</v>
      </c>
      <c r="C14149" s="293">
        <v>87900000</v>
      </c>
      <c r="D14149">
        <f t="shared" si="442"/>
        <v>14310003</v>
      </c>
      <c r="E14149">
        <f t="shared" si="443"/>
        <v>14360003</v>
      </c>
    </row>
    <row r="14150" spans="1:5">
      <c r="A14150">
        <v>14311001</v>
      </c>
      <c r="B14150">
        <v>14361001</v>
      </c>
      <c r="C14150" s="293">
        <v>70900000</v>
      </c>
      <c r="D14150">
        <f t="shared" si="442"/>
        <v>14311001</v>
      </c>
      <c r="E14150">
        <f t="shared" si="443"/>
        <v>14361001</v>
      </c>
    </row>
    <row r="14151" spans="1:5">
      <c r="A14151">
        <v>14311002</v>
      </c>
      <c r="B14151">
        <v>14361002</v>
      </c>
      <c r="C14151" s="293">
        <v>54800000</v>
      </c>
      <c r="D14151">
        <f t="shared" si="442"/>
        <v>14311002</v>
      </c>
      <c r="E14151">
        <f t="shared" si="443"/>
        <v>14361002</v>
      </c>
    </row>
    <row r="14152" spans="1:5">
      <c r="A14152">
        <v>14311003</v>
      </c>
      <c r="B14152">
        <v>14361003</v>
      </c>
      <c r="C14152" s="293">
        <v>26700000</v>
      </c>
      <c r="D14152">
        <f t="shared" si="442"/>
        <v>14311003</v>
      </c>
      <c r="E14152">
        <f t="shared" si="443"/>
        <v>14361003</v>
      </c>
    </row>
    <row r="14153" spans="1:5">
      <c r="A14153">
        <v>14311004</v>
      </c>
      <c r="B14153">
        <v>14361004</v>
      </c>
      <c r="C14153" s="293">
        <v>54500000</v>
      </c>
      <c r="D14153">
        <f t="shared" si="442"/>
        <v>14311004</v>
      </c>
      <c r="E14153">
        <f t="shared" si="443"/>
        <v>14361004</v>
      </c>
    </row>
    <row r="14154" spans="1:5">
      <c r="A14154">
        <v>14311005</v>
      </c>
      <c r="B14154">
        <v>14361005</v>
      </c>
      <c r="C14154" s="293">
        <v>56900000</v>
      </c>
      <c r="D14154">
        <f t="shared" si="442"/>
        <v>14311005</v>
      </c>
      <c r="E14154">
        <f t="shared" si="443"/>
        <v>14361005</v>
      </c>
    </row>
    <row r="14155" spans="1:5">
      <c r="A14155">
        <v>14311006</v>
      </c>
      <c r="B14155">
        <v>14361006</v>
      </c>
      <c r="C14155" s="293">
        <v>54800000</v>
      </c>
      <c r="D14155">
        <f t="shared" si="442"/>
        <v>14311006</v>
      </c>
      <c r="E14155">
        <f t="shared" si="443"/>
        <v>14361006</v>
      </c>
    </row>
    <row r="14156" spans="1:5">
      <c r="A14156">
        <v>14311007</v>
      </c>
      <c r="B14156">
        <v>14361007</v>
      </c>
      <c r="C14156" s="293">
        <v>46600000</v>
      </c>
      <c r="D14156">
        <f t="shared" si="442"/>
        <v>14311007</v>
      </c>
      <c r="E14156">
        <f t="shared" si="443"/>
        <v>14361007</v>
      </c>
    </row>
    <row r="14157" spans="1:5">
      <c r="A14157">
        <v>14311008</v>
      </c>
      <c r="B14157">
        <v>14361008</v>
      </c>
      <c r="C14157" s="293">
        <v>45000000</v>
      </c>
      <c r="D14157">
        <f t="shared" si="442"/>
        <v>14311008</v>
      </c>
      <c r="E14157">
        <f t="shared" si="443"/>
        <v>14361008</v>
      </c>
    </row>
    <row r="14158" spans="1:5">
      <c r="A14158">
        <v>14311009</v>
      </c>
      <c r="B14158">
        <v>14361009</v>
      </c>
      <c r="C14158" s="293">
        <v>80000000</v>
      </c>
      <c r="D14158">
        <f t="shared" si="442"/>
        <v>14311009</v>
      </c>
      <c r="E14158">
        <f t="shared" si="443"/>
        <v>14361009</v>
      </c>
    </row>
    <row r="14159" spans="1:5">
      <c r="A14159">
        <v>14311010</v>
      </c>
      <c r="B14159">
        <v>14361010</v>
      </c>
      <c r="C14159" s="293">
        <v>57300000</v>
      </c>
      <c r="D14159">
        <f t="shared" si="442"/>
        <v>14311010</v>
      </c>
      <c r="E14159">
        <f t="shared" si="443"/>
        <v>14361010</v>
      </c>
    </row>
    <row r="14160" spans="1:5">
      <c r="A14160">
        <v>14311011</v>
      </c>
      <c r="B14160">
        <v>14361011</v>
      </c>
      <c r="C14160" s="293">
        <v>43000000</v>
      </c>
      <c r="D14160">
        <f t="shared" si="442"/>
        <v>14311011</v>
      </c>
      <c r="E14160">
        <f t="shared" si="443"/>
        <v>14361011</v>
      </c>
    </row>
    <row r="14161" spans="1:5">
      <c r="A14161">
        <v>14311012</v>
      </c>
      <c r="B14161">
        <v>14361012</v>
      </c>
      <c r="C14161" s="293">
        <v>42000000</v>
      </c>
      <c r="D14161">
        <f t="shared" si="442"/>
        <v>14311012</v>
      </c>
      <c r="E14161">
        <f t="shared" si="443"/>
        <v>14361012</v>
      </c>
    </row>
    <row r="14162" spans="1:5">
      <c r="A14162">
        <v>14311013</v>
      </c>
      <c r="B14162">
        <v>14361013</v>
      </c>
      <c r="C14162" s="293">
        <v>47000000</v>
      </c>
      <c r="D14162">
        <f t="shared" si="442"/>
        <v>14311013</v>
      </c>
      <c r="E14162">
        <f t="shared" si="443"/>
        <v>14361013</v>
      </c>
    </row>
    <row r="14163" spans="1:5">
      <c r="A14163">
        <v>14311014</v>
      </c>
      <c r="B14163">
        <v>14361014</v>
      </c>
      <c r="C14163" s="293">
        <v>52000000</v>
      </c>
      <c r="D14163">
        <f t="shared" si="442"/>
        <v>14311014</v>
      </c>
      <c r="E14163">
        <f t="shared" si="443"/>
        <v>14361014</v>
      </c>
    </row>
    <row r="14164" spans="1:5">
      <c r="A14164">
        <v>14311016</v>
      </c>
      <c r="B14164">
        <v>14361015</v>
      </c>
      <c r="C14164" s="293">
        <v>56500000</v>
      </c>
      <c r="D14164">
        <f t="shared" si="442"/>
        <v>14311016</v>
      </c>
      <c r="E14164">
        <f t="shared" si="443"/>
        <v>14361015</v>
      </c>
    </row>
    <row r="14165" spans="1:5">
      <c r="A14165">
        <v>14304001</v>
      </c>
      <c r="B14165">
        <v>14362001</v>
      </c>
      <c r="C14165" s="293">
        <v>64300000</v>
      </c>
      <c r="D14165">
        <f t="shared" si="442"/>
        <v>14304001</v>
      </c>
      <c r="E14165">
        <f t="shared" si="443"/>
        <v>14362001</v>
      </c>
    </row>
    <row r="14166" spans="1:5">
      <c r="A14166">
        <v>14304002</v>
      </c>
      <c r="B14166">
        <v>14362002</v>
      </c>
      <c r="C14166" s="293">
        <v>71900000</v>
      </c>
      <c r="D14166">
        <f t="shared" si="442"/>
        <v>14304002</v>
      </c>
      <c r="E14166">
        <f t="shared" si="443"/>
        <v>14362002</v>
      </c>
    </row>
    <row r="14167" spans="1:5">
      <c r="A14167">
        <v>14304003</v>
      </c>
      <c r="B14167">
        <v>14362003</v>
      </c>
      <c r="C14167" s="293">
        <v>30900000</v>
      </c>
      <c r="D14167">
        <f t="shared" si="442"/>
        <v>14304003</v>
      </c>
      <c r="E14167">
        <f t="shared" si="443"/>
        <v>14362003</v>
      </c>
    </row>
    <row r="14168" spans="1:5">
      <c r="A14168">
        <v>14304004</v>
      </c>
      <c r="B14168">
        <v>14362004</v>
      </c>
      <c r="C14168" s="293">
        <v>64500000</v>
      </c>
      <c r="D14168">
        <f t="shared" si="442"/>
        <v>14304004</v>
      </c>
      <c r="E14168">
        <f t="shared" si="443"/>
        <v>14362004</v>
      </c>
    </row>
    <row r="14169" spans="1:5">
      <c r="A14169">
        <v>14304005</v>
      </c>
      <c r="B14169">
        <v>14362005</v>
      </c>
      <c r="C14169" s="293">
        <v>64800000</v>
      </c>
      <c r="D14169">
        <f t="shared" si="442"/>
        <v>14304005</v>
      </c>
      <c r="E14169">
        <f t="shared" si="443"/>
        <v>14362005</v>
      </c>
    </row>
    <row r="14170" spans="1:5">
      <c r="A14170">
        <v>14304006</v>
      </c>
      <c r="B14170">
        <v>14362006</v>
      </c>
      <c r="C14170" s="293">
        <v>56600000</v>
      </c>
      <c r="D14170">
        <f t="shared" si="442"/>
        <v>14304006</v>
      </c>
      <c r="E14170">
        <f t="shared" si="443"/>
        <v>14362006</v>
      </c>
    </row>
    <row r="14171" spans="1:5">
      <c r="A14171">
        <v>14304007</v>
      </c>
      <c r="B14171">
        <v>14362007</v>
      </c>
      <c r="C14171" s="293">
        <v>91300000</v>
      </c>
      <c r="D14171">
        <f t="shared" si="442"/>
        <v>14304007</v>
      </c>
      <c r="E14171">
        <f t="shared" si="443"/>
        <v>14362007</v>
      </c>
    </row>
    <row r="14172" spans="1:5">
      <c r="A14172">
        <v>14304008</v>
      </c>
      <c r="B14172">
        <v>14362008</v>
      </c>
      <c r="C14172" s="293">
        <v>67300000</v>
      </c>
      <c r="D14172">
        <f t="shared" si="442"/>
        <v>14304008</v>
      </c>
      <c r="E14172">
        <f t="shared" si="443"/>
        <v>14362008</v>
      </c>
    </row>
    <row r="14173" spans="1:5">
      <c r="A14173">
        <v>14304009</v>
      </c>
      <c r="B14173">
        <v>14362009</v>
      </c>
      <c r="C14173" s="293">
        <v>50000000</v>
      </c>
      <c r="D14173">
        <f t="shared" si="442"/>
        <v>14304009</v>
      </c>
      <c r="E14173">
        <f t="shared" si="443"/>
        <v>14362009</v>
      </c>
    </row>
    <row r="14174" spans="1:5">
      <c r="A14174">
        <v>14304010</v>
      </c>
      <c r="B14174">
        <v>14362010</v>
      </c>
      <c r="C14174" s="293">
        <v>59100000</v>
      </c>
      <c r="D14174">
        <f t="shared" si="442"/>
        <v>14304010</v>
      </c>
      <c r="E14174">
        <f t="shared" si="443"/>
        <v>14362010</v>
      </c>
    </row>
    <row r="14175" spans="1:5">
      <c r="A14175">
        <v>14304011</v>
      </c>
      <c r="B14175">
        <v>14362011</v>
      </c>
      <c r="C14175" s="293">
        <v>64100000</v>
      </c>
      <c r="D14175">
        <f t="shared" si="442"/>
        <v>14304011</v>
      </c>
      <c r="E14175">
        <f t="shared" si="443"/>
        <v>14362011</v>
      </c>
    </row>
    <row r="14176" spans="1:5">
      <c r="A14176">
        <v>14304012</v>
      </c>
      <c r="B14176">
        <v>14362012</v>
      </c>
      <c r="C14176" s="293">
        <v>52100000</v>
      </c>
      <c r="D14176">
        <f t="shared" si="442"/>
        <v>14304012</v>
      </c>
      <c r="E14176">
        <f t="shared" si="443"/>
        <v>14362012</v>
      </c>
    </row>
    <row r="14177" spans="1:5">
      <c r="A14177">
        <v>14304013</v>
      </c>
      <c r="B14177">
        <v>14362013</v>
      </c>
      <c r="C14177" s="293">
        <v>97200000</v>
      </c>
      <c r="D14177">
        <f t="shared" si="442"/>
        <v>14304013</v>
      </c>
      <c r="E14177">
        <f t="shared" si="443"/>
        <v>14362013</v>
      </c>
    </row>
    <row r="14178" spans="1:5">
      <c r="A14178">
        <v>14304014</v>
      </c>
      <c r="B14178">
        <v>14362014</v>
      </c>
      <c r="C14178" s="293">
        <v>52000000</v>
      </c>
      <c r="D14178">
        <f t="shared" si="442"/>
        <v>14304014</v>
      </c>
      <c r="E14178">
        <f t="shared" si="443"/>
        <v>14362014</v>
      </c>
    </row>
    <row r="14179" spans="1:5">
      <c r="A14179">
        <v>14304015</v>
      </c>
      <c r="B14179">
        <v>14362015</v>
      </c>
      <c r="C14179" s="293">
        <v>101400000</v>
      </c>
      <c r="D14179">
        <f t="shared" si="442"/>
        <v>14304015</v>
      </c>
      <c r="E14179">
        <f t="shared" si="443"/>
        <v>14362015</v>
      </c>
    </row>
    <row r="14180" spans="1:5">
      <c r="A14180">
        <v>14304016</v>
      </c>
      <c r="B14180">
        <v>14362016</v>
      </c>
      <c r="C14180" s="293">
        <v>67900000</v>
      </c>
      <c r="D14180">
        <f t="shared" si="442"/>
        <v>14304016</v>
      </c>
      <c r="E14180">
        <f t="shared" si="443"/>
        <v>14362016</v>
      </c>
    </row>
    <row r="14181" spans="1:5">
      <c r="A14181">
        <v>14304017</v>
      </c>
      <c r="B14181">
        <v>14362017</v>
      </c>
      <c r="C14181" s="293">
        <v>66800000</v>
      </c>
      <c r="D14181">
        <f t="shared" si="442"/>
        <v>14304017</v>
      </c>
      <c r="E14181">
        <f t="shared" si="443"/>
        <v>14362017</v>
      </c>
    </row>
    <row r="14182" spans="1:5">
      <c r="A14182">
        <v>14312004</v>
      </c>
      <c r="B14182">
        <v>14363001</v>
      </c>
      <c r="C14182" s="293">
        <v>66300000</v>
      </c>
      <c r="D14182">
        <f t="shared" si="442"/>
        <v>14312004</v>
      </c>
      <c r="E14182">
        <f t="shared" si="443"/>
        <v>14363001</v>
      </c>
    </row>
    <row r="14183" spans="1:5">
      <c r="A14183">
        <v>14312005</v>
      </c>
      <c r="B14183">
        <v>14363002</v>
      </c>
      <c r="C14183" s="293">
        <v>67500000</v>
      </c>
      <c r="D14183">
        <f t="shared" si="442"/>
        <v>14312005</v>
      </c>
      <c r="E14183">
        <f t="shared" si="443"/>
        <v>14363002</v>
      </c>
    </row>
    <row r="14184" spans="1:5">
      <c r="A14184">
        <v>14312006</v>
      </c>
      <c r="B14184">
        <v>14363003</v>
      </c>
      <c r="C14184" s="293">
        <v>32800000</v>
      </c>
      <c r="D14184">
        <f t="shared" si="442"/>
        <v>14312006</v>
      </c>
      <c r="E14184">
        <f t="shared" si="443"/>
        <v>14363003</v>
      </c>
    </row>
    <row r="14185" spans="1:5">
      <c r="A14185">
        <v>14312008</v>
      </c>
      <c r="B14185">
        <v>14363004</v>
      </c>
      <c r="C14185" s="293">
        <v>53000000</v>
      </c>
      <c r="D14185">
        <f t="shared" si="442"/>
        <v>14312008</v>
      </c>
      <c r="E14185">
        <f t="shared" si="443"/>
        <v>14363004</v>
      </c>
    </row>
    <row r="14186" spans="1:5">
      <c r="A14186">
        <v>14312011</v>
      </c>
      <c r="B14186">
        <v>14363005</v>
      </c>
      <c r="C14186" s="293">
        <v>104000000</v>
      </c>
      <c r="D14186">
        <f t="shared" si="442"/>
        <v>14312011</v>
      </c>
      <c r="E14186">
        <f t="shared" si="443"/>
        <v>14363005</v>
      </c>
    </row>
    <row r="14187" spans="1:5">
      <c r="A14187">
        <v>14312016</v>
      </c>
      <c r="B14187">
        <v>14363006</v>
      </c>
      <c r="C14187" s="293">
        <v>66900000</v>
      </c>
      <c r="D14187">
        <f t="shared" si="442"/>
        <v>14312016</v>
      </c>
      <c r="E14187">
        <f t="shared" si="443"/>
        <v>14363006</v>
      </c>
    </row>
    <row r="14188" spans="1:5">
      <c r="A14188">
        <v>14312017</v>
      </c>
      <c r="B14188">
        <v>14363007</v>
      </c>
      <c r="C14188" s="293">
        <v>92900000</v>
      </c>
      <c r="D14188">
        <f t="shared" si="442"/>
        <v>14312017</v>
      </c>
      <c r="E14188">
        <f t="shared" si="443"/>
        <v>14363007</v>
      </c>
    </row>
    <row r="14189" spans="1:5">
      <c r="A14189">
        <v>14312018</v>
      </c>
      <c r="B14189">
        <v>14363008</v>
      </c>
      <c r="C14189" s="293">
        <v>97800000</v>
      </c>
      <c r="D14189">
        <f t="shared" si="442"/>
        <v>14312018</v>
      </c>
      <c r="E14189">
        <f t="shared" si="443"/>
        <v>14363008</v>
      </c>
    </row>
    <row r="14190" spans="1:5">
      <c r="A14190">
        <v>14312019</v>
      </c>
      <c r="B14190">
        <v>14363009</v>
      </c>
      <c r="C14190" s="293">
        <v>68700000</v>
      </c>
      <c r="D14190">
        <f t="shared" si="442"/>
        <v>14312019</v>
      </c>
      <c r="E14190">
        <f t="shared" si="443"/>
        <v>14363009</v>
      </c>
    </row>
    <row r="14191" spans="1:5">
      <c r="A14191">
        <v>14312020</v>
      </c>
      <c r="B14191">
        <v>14363010</v>
      </c>
      <c r="C14191" s="293">
        <v>52300000</v>
      </c>
      <c r="D14191">
        <f t="shared" si="442"/>
        <v>14312020</v>
      </c>
      <c r="E14191">
        <f t="shared" si="443"/>
        <v>14363010</v>
      </c>
    </row>
    <row r="14192" spans="1:5">
      <c r="A14192">
        <v>14312022</v>
      </c>
      <c r="B14192">
        <v>14363011</v>
      </c>
      <c r="C14192" s="293">
        <v>51000000</v>
      </c>
      <c r="D14192">
        <f t="shared" si="442"/>
        <v>14312022</v>
      </c>
      <c r="E14192">
        <f t="shared" si="443"/>
        <v>14363011</v>
      </c>
    </row>
    <row r="14193" spans="1:5">
      <c r="A14193">
        <v>14312028</v>
      </c>
      <c r="B14193">
        <v>14363013</v>
      </c>
      <c r="C14193" s="293">
        <v>60200000</v>
      </c>
      <c r="D14193">
        <f t="shared" si="442"/>
        <v>14312028</v>
      </c>
      <c r="E14193">
        <f t="shared" si="443"/>
        <v>14363013</v>
      </c>
    </row>
    <row r="14194" spans="1:5">
      <c r="A14194">
        <v>14312029</v>
      </c>
      <c r="B14194">
        <v>14363014</v>
      </c>
      <c r="C14194" s="293">
        <v>69400000</v>
      </c>
      <c r="D14194">
        <f t="shared" si="442"/>
        <v>14312029</v>
      </c>
      <c r="E14194">
        <f t="shared" si="443"/>
        <v>14363014</v>
      </c>
    </row>
    <row r="14195" spans="1:5">
      <c r="A14195">
        <v>14312036</v>
      </c>
      <c r="B14195">
        <v>14363015</v>
      </c>
      <c r="C14195" s="293">
        <v>68000000</v>
      </c>
      <c r="D14195">
        <f t="shared" si="442"/>
        <v>14312036</v>
      </c>
      <c r="E14195">
        <f t="shared" si="443"/>
        <v>14363015</v>
      </c>
    </row>
    <row r="14196" spans="1:5">
      <c r="A14196">
        <v>14312007</v>
      </c>
      <c r="B14196">
        <v>14364001</v>
      </c>
      <c r="C14196" s="293">
        <v>74900000</v>
      </c>
      <c r="D14196">
        <f t="shared" si="442"/>
        <v>14312007</v>
      </c>
      <c r="E14196">
        <f t="shared" si="443"/>
        <v>14364001</v>
      </c>
    </row>
    <row r="14197" spans="1:5">
      <c r="A14197">
        <v>14312010</v>
      </c>
      <c r="B14197">
        <v>14364002</v>
      </c>
      <c r="C14197" s="293">
        <v>72800000</v>
      </c>
      <c r="D14197">
        <f t="shared" si="442"/>
        <v>14312010</v>
      </c>
      <c r="E14197">
        <f t="shared" si="443"/>
        <v>14364002</v>
      </c>
    </row>
    <row r="14198" spans="1:5">
      <c r="A14198">
        <v>14312012</v>
      </c>
      <c r="B14198">
        <v>14364003</v>
      </c>
      <c r="C14198" s="293">
        <v>119000000</v>
      </c>
      <c r="D14198">
        <f t="shared" si="442"/>
        <v>14312012</v>
      </c>
      <c r="E14198">
        <f t="shared" si="443"/>
        <v>14364003</v>
      </c>
    </row>
    <row r="14199" spans="1:5">
      <c r="A14199">
        <v>14312014</v>
      </c>
      <c r="B14199">
        <v>14364004</v>
      </c>
      <c r="C14199" s="293">
        <v>69500000</v>
      </c>
      <c r="D14199">
        <f t="shared" si="442"/>
        <v>14312014</v>
      </c>
      <c r="E14199">
        <f t="shared" si="443"/>
        <v>14364004</v>
      </c>
    </row>
    <row r="14200" spans="1:5">
      <c r="A14200">
        <v>14312021</v>
      </c>
      <c r="B14200">
        <v>14364005</v>
      </c>
      <c r="C14200" s="293">
        <v>83600000</v>
      </c>
      <c r="D14200">
        <f t="shared" si="442"/>
        <v>14312021</v>
      </c>
      <c r="E14200">
        <f t="shared" si="443"/>
        <v>14364005</v>
      </c>
    </row>
    <row r="14201" spans="1:5">
      <c r="A14201">
        <v>14312024</v>
      </c>
      <c r="B14201">
        <v>14364007</v>
      </c>
      <c r="C14201" s="293">
        <v>73300000</v>
      </c>
      <c r="D14201">
        <f t="shared" si="442"/>
        <v>14312024</v>
      </c>
      <c r="E14201">
        <f t="shared" si="443"/>
        <v>14364007</v>
      </c>
    </row>
    <row r="14202" spans="1:5">
      <c r="A14202">
        <v>14312025</v>
      </c>
      <c r="B14202">
        <v>14364008</v>
      </c>
      <c r="C14202" s="293">
        <v>59300000</v>
      </c>
      <c r="D14202">
        <f t="shared" si="442"/>
        <v>14312025</v>
      </c>
      <c r="E14202">
        <f t="shared" si="443"/>
        <v>14364008</v>
      </c>
    </row>
    <row r="14203" spans="1:5">
      <c r="A14203">
        <v>14312026</v>
      </c>
      <c r="B14203">
        <v>14364009</v>
      </c>
      <c r="C14203" s="293">
        <v>83100000</v>
      </c>
      <c r="D14203">
        <f t="shared" si="442"/>
        <v>14312026</v>
      </c>
      <c r="E14203">
        <f t="shared" si="443"/>
        <v>14364009</v>
      </c>
    </row>
    <row r="14204" spans="1:5">
      <c r="A14204">
        <v>14312035</v>
      </c>
      <c r="B14204">
        <v>14364010</v>
      </c>
      <c r="C14204" s="293">
        <v>76700000</v>
      </c>
      <c r="D14204">
        <f t="shared" si="442"/>
        <v>14312035</v>
      </c>
      <c r="E14204">
        <f t="shared" si="443"/>
        <v>14364010</v>
      </c>
    </row>
    <row r="14205" spans="1:5">
      <c r="A14205">
        <v>14326001</v>
      </c>
      <c r="B14205">
        <v>14365001</v>
      </c>
      <c r="C14205" s="293">
        <v>109500000</v>
      </c>
      <c r="D14205">
        <f t="shared" si="442"/>
        <v>14326001</v>
      </c>
      <c r="E14205">
        <f t="shared" si="443"/>
        <v>14365001</v>
      </c>
    </row>
    <row r="14206" spans="1:5">
      <c r="A14206">
        <v>14326002</v>
      </c>
      <c r="B14206">
        <v>14365002</v>
      </c>
      <c r="C14206" s="293">
        <v>102000000</v>
      </c>
      <c r="D14206">
        <f t="shared" si="442"/>
        <v>14326002</v>
      </c>
      <c r="E14206">
        <f t="shared" si="443"/>
        <v>14365002</v>
      </c>
    </row>
    <row r="14207" spans="1:5">
      <c r="A14207">
        <v>14303003</v>
      </c>
      <c r="B14207">
        <v>14370001</v>
      </c>
      <c r="C14207" s="293">
        <v>286200000</v>
      </c>
      <c r="D14207">
        <f t="shared" si="442"/>
        <v>14303003</v>
      </c>
      <c r="E14207">
        <f t="shared" si="443"/>
        <v>14370001</v>
      </c>
    </row>
    <row r="14208" spans="1:5">
      <c r="A14208">
        <v>14303005</v>
      </c>
      <c r="B14208">
        <v>14370003</v>
      </c>
      <c r="C14208" s="293">
        <v>311900000</v>
      </c>
      <c r="D14208">
        <f t="shared" si="442"/>
        <v>14303005</v>
      </c>
      <c r="E14208">
        <f t="shared" si="443"/>
        <v>14370003</v>
      </c>
    </row>
    <row r="14209" spans="1:5">
      <c r="A14209">
        <v>14303006</v>
      </c>
      <c r="B14209">
        <v>14370004</v>
      </c>
      <c r="C14209" s="293">
        <v>183900000</v>
      </c>
      <c r="D14209">
        <f t="shared" si="442"/>
        <v>14303006</v>
      </c>
      <c r="E14209">
        <f t="shared" si="443"/>
        <v>14370004</v>
      </c>
    </row>
    <row r="14210" spans="1:5">
      <c r="A14210">
        <v>14303002</v>
      </c>
      <c r="B14210">
        <v>14371001</v>
      </c>
      <c r="C14210" s="293">
        <v>100400000</v>
      </c>
      <c r="D14210">
        <f t="shared" si="442"/>
        <v>14303002</v>
      </c>
      <c r="E14210">
        <f t="shared" si="443"/>
        <v>14371001</v>
      </c>
    </row>
    <row r="14211" spans="1:5">
      <c r="A14211">
        <v>14303001</v>
      </c>
      <c r="B14211">
        <v>14371002</v>
      </c>
      <c r="C14211" s="293">
        <v>73800000</v>
      </c>
      <c r="D14211">
        <f t="shared" ref="D14211:D14274" si="444">+A14211*1</f>
        <v>14303001</v>
      </c>
      <c r="E14211">
        <f t="shared" ref="E14211:E14274" si="445">+B14211*1</f>
        <v>14371002</v>
      </c>
    </row>
    <row r="14212" spans="1:5">
      <c r="A14212">
        <v>14306001</v>
      </c>
      <c r="B14212">
        <v>14388001</v>
      </c>
      <c r="C14212" s="293">
        <v>26000000</v>
      </c>
      <c r="D14212">
        <f t="shared" si="444"/>
        <v>14306001</v>
      </c>
      <c r="E14212">
        <f t="shared" si="445"/>
        <v>14388001</v>
      </c>
    </row>
    <row r="14213" spans="1:5">
      <c r="A14213">
        <v>14306002</v>
      </c>
      <c r="B14213">
        <v>14388002</v>
      </c>
      <c r="C14213" s="293">
        <v>42900000</v>
      </c>
      <c r="D14213">
        <f t="shared" si="444"/>
        <v>14306002</v>
      </c>
      <c r="E14213">
        <f t="shared" si="445"/>
        <v>14388002</v>
      </c>
    </row>
    <row r="14214" spans="1:5">
      <c r="A14214">
        <v>14306004</v>
      </c>
      <c r="B14214">
        <v>14388003</v>
      </c>
      <c r="C14214" s="293">
        <v>34400000</v>
      </c>
      <c r="D14214">
        <f t="shared" si="444"/>
        <v>14306004</v>
      </c>
      <c r="E14214">
        <f t="shared" si="445"/>
        <v>14388003</v>
      </c>
    </row>
    <row r="14215" spans="1:5">
      <c r="A14215">
        <v>14306008</v>
      </c>
      <c r="B14215">
        <v>14388004</v>
      </c>
      <c r="C14215" s="293">
        <v>40500000</v>
      </c>
      <c r="D14215">
        <f t="shared" si="444"/>
        <v>14306008</v>
      </c>
      <c r="E14215">
        <f t="shared" si="445"/>
        <v>14388004</v>
      </c>
    </row>
    <row r="14216" spans="1:5">
      <c r="A14216">
        <v>14306009</v>
      </c>
      <c r="B14216">
        <v>14388005</v>
      </c>
      <c r="C14216" s="293">
        <v>40800000</v>
      </c>
      <c r="D14216">
        <f t="shared" si="444"/>
        <v>14306009</v>
      </c>
      <c r="E14216">
        <f t="shared" si="445"/>
        <v>14388005</v>
      </c>
    </row>
    <row r="14217" spans="1:5">
      <c r="A14217">
        <v>14306013</v>
      </c>
      <c r="B14217">
        <v>14388006</v>
      </c>
      <c r="C14217" s="293">
        <v>30000000</v>
      </c>
      <c r="D14217">
        <f t="shared" si="444"/>
        <v>14306013</v>
      </c>
      <c r="E14217">
        <f t="shared" si="445"/>
        <v>14388006</v>
      </c>
    </row>
    <row r="14218" spans="1:5">
      <c r="A14218">
        <v>14306014</v>
      </c>
      <c r="B14218">
        <v>14388007</v>
      </c>
      <c r="C14218" s="293">
        <v>49900000</v>
      </c>
      <c r="D14218">
        <f t="shared" si="444"/>
        <v>14306014</v>
      </c>
      <c r="E14218">
        <f t="shared" si="445"/>
        <v>14388007</v>
      </c>
    </row>
    <row r="14219" spans="1:5">
      <c r="A14219">
        <v>14306019</v>
      </c>
      <c r="B14219">
        <v>14388008</v>
      </c>
      <c r="C14219" s="293">
        <v>51500000</v>
      </c>
      <c r="D14219">
        <f t="shared" si="444"/>
        <v>14306019</v>
      </c>
      <c r="E14219">
        <f t="shared" si="445"/>
        <v>14388008</v>
      </c>
    </row>
    <row r="14220" spans="1:5">
      <c r="A14220">
        <v>14306021</v>
      </c>
      <c r="B14220">
        <v>14388009</v>
      </c>
      <c r="C14220" s="293">
        <v>106700000</v>
      </c>
      <c r="D14220">
        <f t="shared" si="444"/>
        <v>14306021</v>
      </c>
      <c r="E14220">
        <f t="shared" si="445"/>
        <v>14388009</v>
      </c>
    </row>
    <row r="14221" spans="1:5">
      <c r="A14221">
        <v>14306023</v>
      </c>
      <c r="B14221">
        <v>14388010</v>
      </c>
      <c r="C14221" s="293">
        <v>43900000</v>
      </c>
      <c r="D14221">
        <f t="shared" si="444"/>
        <v>14306023</v>
      </c>
      <c r="E14221">
        <f t="shared" si="445"/>
        <v>14388010</v>
      </c>
    </row>
    <row r="14222" spans="1:5">
      <c r="A14222">
        <v>14306024</v>
      </c>
      <c r="B14222">
        <v>14388011</v>
      </c>
      <c r="C14222" s="293">
        <v>73000000</v>
      </c>
      <c r="D14222">
        <f t="shared" si="444"/>
        <v>14306024</v>
      </c>
      <c r="E14222">
        <f t="shared" si="445"/>
        <v>14388011</v>
      </c>
    </row>
    <row r="14223" spans="1:5">
      <c r="A14223">
        <v>14419001</v>
      </c>
      <c r="B14223">
        <v>14451001</v>
      </c>
      <c r="C14223" s="293">
        <v>6200000</v>
      </c>
      <c r="D14223">
        <f t="shared" si="444"/>
        <v>14419001</v>
      </c>
      <c r="E14223">
        <f t="shared" si="445"/>
        <v>14451001</v>
      </c>
    </row>
    <row r="14224" spans="1:5">
      <c r="A14224">
        <v>14519001</v>
      </c>
      <c r="B14224">
        <v>14551001</v>
      </c>
      <c r="C14224" s="293">
        <v>8400000</v>
      </c>
      <c r="D14224">
        <f t="shared" si="444"/>
        <v>14519001</v>
      </c>
      <c r="E14224">
        <f t="shared" si="445"/>
        <v>14551001</v>
      </c>
    </row>
    <row r="14225" spans="1:5">
      <c r="A14225">
        <v>14519003</v>
      </c>
      <c r="B14225">
        <v>14551002</v>
      </c>
      <c r="C14225" s="293">
        <v>8700000</v>
      </c>
      <c r="D14225">
        <f t="shared" si="444"/>
        <v>14519003</v>
      </c>
      <c r="E14225">
        <f t="shared" si="445"/>
        <v>14551002</v>
      </c>
    </row>
    <row r="14226" spans="1:5">
      <c r="A14226">
        <v>14519002</v>
      </c>
      <c r="B14226">
        <v>14552001</v>
      </c>
      <c r="C14226" s="293">
        <v>8500000</v>
      </c>
      <c r="D14226">
        <f t="shared" si="444"/>
        <v>14519002</v>
      </c>
      <c r="E14226">
        <f t="shared" si="445"/>
        <v>14552001</v>
      </c>
    </row>
    <row r="14227" spans="1:5">
      <c r="A14227">
        <v>14517003</v>
      </c>
      <c r="B14227">
        <v>14554001</v>
      </c>
      <c r="C14227" s="293">
        <v>4500000</v>
      </c>
      <c r="D14227">
        <f t="shared" si="444"/>
        <v>14517003</v>
      </c>
      <c r="E14227">
        <f t="shared" si="445"/>
        <v>14554001</v>
      </c>
    </row>
    <row r="14228" spans="1:5">
      <c r="A14228">
        <v>14517010</v>
      </c>
      <c r="B14228">
        <v>14554002</v>
      </c>
      <c r="C14228" s="293">
        <v>4900000</v>
      </c>
      <c r="D14228">
        <f t="shared" si="444"/>
        <v>14517010</v>
      </c>
      <c r="E14228">
        <f t="shared" si="445"/>
        <v>14554002</v>
      </c>
    </row>
    <row r="14229" spans="1:5">
      <c r="A14229">
        <v>14517006</v>
      </c>
      <c r="B14229">
        <v>14555001</v>
      </c>
      <c r="C14229" s="293">
        <v>4200000</v>
      </c>
      <c r="D14229">
        <f t="shared" si="444"/>
        <v>14517006</v>
      </c>
      <c r="E14229">
        <f t="shared" si="445"/>
        <v>14555001</v>
      </c>
    </row>
    <row r="14230" spans="1:5">
      <c r="A14230">
        <v>14517011</v>
      </c>
      <c r="B14230">
        <v>14555002</v>
      </c>
      <c r="C14230" s="293">
        <v>3900000</v>
      </c>
      <c r="D14230">
        <f t="shared" si="444"/>
        <v>14517011</v>
      </c>
      <c r="E14230">
        <f t="shared" si="445"/>
        <v>14555002</v>
      </c>
    </row>
    <row r="14231" spans="1:5">
      <c r="A14231">
        <v>14517004</v>
      </c>
      <c r="B14231">
        <v>14556001</v>
      </c>
      <c r="C14231" s="293">
        <v>3400000</v>
      </c>
      <c r="D14231">
        <f t="shared" si="444"/>
        <v>14517004</v>
      </c>
      <c r="E14231">
        <f t="shared" si="445"/>
        <v>14556001</v>
      </c>
    </row>
    <row r="14232" spans="1:5">
      <c r="A14232">
        <v>14517007</v>
      </c>
      <c r="B14232">
        <v>14556002</v>
      </c>
      <c r="C14232" s="293">
        <v>7100000</v>
      </c>
      <c r="D14232">
        <f t="shared" si="444"/>
        <v>14517007</v>
      </c>
      <c r="E14232">
        <f t="shared" si="445"/>
        <v>14556002</v>
      </c>
    </row>
    <row r="14233" spans="1:5">
      <c r="A14233">
        <v>14517015</v>
      </c>
      <c r="B14233">
        <v>14556003</v>
      </c>
      <c r="C14233" s="293">
        <v>6100000</v>
      </c>
      <c r="D14233">
        <f t="shared" si="444"/>
        <v>14517015</v>
      </c>
      <c r="E14233">
        <f t="shared" si="445"/>
        <v>14556003</v>
      </c>
    </row>
    <row r="14234" spans="1:5">
      <c r="A14234">
        <v>14517020</v>
      </c>
      <c r="B14234">
        <v>14556004</v>
      </c>
      <c r="C14234" s="293">
        <v>5800000</v>
      </c>
      <c r="D14234">
        <f t="shared" si="444"/>
        <v>14517020</v>
      </c>
      <c r="E14234">
        <f t="shared" si="445"/>
        <v>14556004</v>
      </c>
    </row>
    <row r="14235" spans="1:5">
      <c r="A14235">
        <v>14517013</v>
      </c>
      <c r="B14235">
        <v>14556005</v>
      </c>
      <c r="C14235" s="293">
        <v>4000000</v>
      </c>
      <c r="D14235">
        <f t="shared" si="444"/>
        <v>14517013</v>
      </c>
      <c r="E14235">
        <f t="shared" si="445"/>
        <v>14556005</v>
      </c>
    </row>
    <row r="14236" spans="1:5">
      <c r="A14236">
        <v>14517001</v>
      </c>
      <c r="B14236">
        <v>14557001</v>
      </c>
      <c r="C14236" s="293">
        <v>3200000</v>
      </c>
      <c r="D14236">
        <f t="shared" si="444"/>
        <v>14517001</v>
      </c>
      <c r="E14236">
        <f t="shared" si="445"/>
        <v>14557001</v>
      </c>
    </row>
    <row r="14237" spans="1:5">
      <c r="A14237">
        <v>14517002</v>
      </c>
      <c r="B14237">
        <v>14557002</v>
      </c>
      <c r="C14237" s="293">
        <v>5800000</v>
      </c>
      <c r="D14237">
        <f t="shared" si="444"/>
        <v>14517002</v>
      </c>
      <c r="E14237">
        <f t="shared" si="445"/>
        <v>14557002</v>
      </c>
    </row>
    <row r="14238" spans="1:5">
      <c r="A14238">
        <v>14517005</v>
      </c>
      <c r="B14238">
        <v>14557003</v>
      </c>
      <c r="C14238" s="293">
        <v>3400000</v>
      </c>
      <c r="D14238">
        <f t="shared" si="444"/>
        <v>14517005</v>
      </c>
      <c r="E14238">
        <f t="shared" si="445"/>
        <v>14557003</v>
      </c>
    </row>
    <row r="14239" spans="1:5">
      <c r="A14239">
        <v>14517008</v>
      </c>
      <c r="B14239">
        <v>14557004</v>
      </c>
      <c r="C14239" s="293">
        <v>3800000</v>
      </c>
      <c r="D14239">
        <f t="shared" si="444"/>
        <v>14517008</v>
      </c>
      <c r="E14239">
        <f t="shared" si="445"/>
        <v>14557004</v>
      </c>
    </row>
    <row r="14240" spans="1:5">
      <c r="A14240">
        <v>14517009</v>
      </c>
      <c r="B14240">
        <v>14557005</v>
      </c>
      <c r="C14240" s="293">
        <v>4100000</v>
      </c>
      <c r="D14240">
        <f t="shared" si="444"/>
        <v>14517009</v>
      </c>
      <c r="E14240">
        <f t="shared" si="445"/>
        <v>14557005</v>
      </c>
    </row>
    <row r="14241" spans="1:5">
      <c r="A14241">
        <v>14517012</v>
      </c>
      <c r="B14241">
        <v>14557006</v>
      </c>
      <c r="C14241" s="293">
        <v>4500000</v>
      </c>
      <c r="D14241">
        <f t="shared" si="444"/>
        <v>14517012</v>
      </c>
      <c r="E14241">
        <f t="shared" si="445"/>
        <v>14557006</v>
      </c>
    </row>
    <row r="14242" spans="1:5">
      <c r="A14242">
        <v>14517014</v>
      </c>
      <c r="B14242">
        <v>14557008</v>
      </c>
      <c r="C14242" s="293">
        <v>4900000</v>
      </c>
      <c r="D14242">
        <f t="shared" si="444"/>
        <v>14517014</v>
      </c>
      <c r="E14242">
        <f t="shared" si="445"/>
        <v>14557008</v>
      </c>
    </row>
    <row r="14243" spans="1:5">
      <c r="A14243">
        <v>14517016</v>
      </c>
      <c r="B14243">
        <v>14557009</v>
      </c>
      <c r="C14243" s="293">
        <v>5900000</v>
      </c>
      <c r="D14243">
        <f t="shared" si="444"/>
        <v>14517016</v>
      </c>
      <c r="E14243">
        <f t="shared" si="445"/>
        <v>14557009</v>
      </c>
    </row>
    <row r="14244" spans="1:5">
      <c r="A14244">
        <v>14517017</v>
      </c>
      <c r="B14244">
        <v>14557010</v>
      </c>
      <c r="C14244" s="293">
        <v>3500000</v>
      </c>
      <c r="D14244">
        <f t="shared" si="444"/>
        <v>14517017</v>
      </c>
      <c r="E14244">
        <f t="shared" si="445"/>
        <v>14557010</v>
      </c>
    </row>
    <row r="14245" spans="1:5">
      <c r="A14245">
        <v>14517018</v>
      </c>
      <c r="B14245">
        <v>14557011</v>
      </c>
      <c r="C14245" s="293">
        <v>6500000</v>
      </c>
      <c r="D14245">
        <f t="shared" si="444"/>
        <v>14517018</v>
      </c>
      <c r="E14245">
        <f t="shared" si="445"/>
        <v>14557011</v>
      </c>
    </row>
    <row r="14246" spans="1:5">
      <c r="A14246">
        <v>14517019</v>
      </c>
      <c r="B14246">
        <v>14557012</v>
      </c>
      <c r="C14246" s="293">
        <v>4200000</v>
      </c>
      <c r="D14246">
        <f t="shared" si="444"/>
        <v>14517019</v>
      </c>
      <c r="E14246">
        <f t="shared" si="445"/>
        <v>14557012</v>
      </c>
    </row>
    <row r="14247" spans="1:5">
      <c r="A14247">
        <v>14625007</v>
      </c>
      <c r="B14247">
        <v>14680001</v>
      </c>
      <c r="C14247" s="293">
        <v>69200000</v>
      </c>
      <c r="D14247">
        <f t="shared" si="444"/>
        <v>14625007</v>
      </c>
      <c r="E14247">
        <f t="shared" si="445"/>
        <v>14680001</v>
      </c>
    </row>
    <row r="14248" spans="1:5">
      <c r="A14248">
        <v>14623001</v>
      </c>
      <c r="B14248">
        <v>14682001</v>
      </c>
      <c r="C14248" s="293">
        <v>51600000</v>
      </c>
      <c r="D14248">
        <f t="shared" si="444"/>
        <v>14623001</v>
      </c>
      <c r="E14248">
        <f t="shared" si="445"/>
        <v>14682001</v>
      </c>
    </row>
    <row r="14249" spans="1:5">
      <c r="A14249">
        <v>14625008</v>
      </c>
      <c r="B14249">
        <v>14682002</v>
      </c>
      <c r="C14249" s="293">
        <v>56300000</v>
      </c>
      <c r="D14249">
        <f t="shared" si="444"/>
        <v>14625008</v>
      </c>
      <c r="E14249">
        <f t="shared" si="445"/>
        <v>14682002</v>
      </c>
    </row>
    <row r="14250" spans="1:5">
      <c r="A14250">
        <v>14625009</v>
      </c>
      <c r="B14250">
        <v>14683001</v>
      </c>
      <c r="C14250" s="293">
        <v>74200000</v>
      </c>
      <c r="D14250">
        <f t="shared" si="444"/>
        <v>14625009</v>
      </c>
      <c r="E14250">
        <f t="shared" si="445"/>
        <v>14683001</v>
      </c>
    </row>
    <row r="14251" spans="1:5">
      <c r="A14251">
        <v>14625002</v>
      </c>
      <c r="B14251">
        <v>14686001</v>
      </c>
      <c r="C14251" s="293">
        <v>115300000</v>
      </c>
      <c r="D14251">
        <f t="shared" si="444"/>
        <v>14625002</v>
      </c>
      <c r="E14251">
        <f t="shared" si="445"/>
        <v>14686001</v>
      </c>
    </row>
    <row r="14252" spans="1:5">
      <c r="A14252">
        <v>14625003</v>
      </c>
      <c r="B14252">
        <v>14686002</v>
      </c>
      <c r="C14252" s="293">
        <v>121200000</v>
      </c>
      <c r="D14252">
        <f t="shared" si="444"/>
        <v>14625003</v>
      </c>
      <c r="E14252">
        <f t="shared" si="445"/>
        <v>14686002</v>
      </c>
    </row>
    <row r="14253" spans="1:5">
      <c r="A14253">
        <v>14625005</v>
      </c>
      <c r="B14253">
        <v>14686003</v>
      </c>
      <c r="C14253" s="293">
        <v>60300000</v>
      </c>
      <c r="D14253">
        <f t="shared" si="444"/>
        <v>14625005</v>
      </c>
      <c r="E14253">
        <f t="shared" si="445"/>
        <v>14686003</v>
      </c>
    </row>
    <row r="14254" spans="1:5">
      <c r="A14254">
        <v>14625006</v>
      </c>
      <c r="B14254">
        <v>14686004</v>
      </c>
      <c r="C14254" s="293">
        <v>71900000</v>
      </c>
      <c r="D14254">
        <f t="shared" si="444"/>
        <v>14625006</v>
      </c>
      <c r="E14254">
        <f t="shared" si="445"/>
        <v>14686004</v>
      </c>
    </row>
    <row r="14255" spans="1:5">
      <c r="A14255">
        <v>14625004</v>
      </c>
      <c r="B14255">
        <v>14687001</v>
      </c>
      <c r="C14255" s="293">
        <v>65000000</v>
      </c>
      <c r="D14255">
        <f t="shared" si="444"/>
        <v>14625004</v>
      </c>
      <c r="E14255">
        <f t="shared" si="445"/>
        <v>14687001</v>
      </c>
    </row>
    <row r="14256" spans="1:5">
      <c r="A14256">
        <v>14717016</v>
      </c>
      <c r="B14256">
        <v>14753001</v>
      </c>
      <c r="C14256" s="293">
        <v>89000000</v>
      </c>
      <c r="D14256">
        <f t="shared" si="444"/>
        <v>14717016</v>
      </c>
      <c r="E14256">
        <f t="shared" si="445"/>
        <v>14753001</v>
      </c>
    </row>
    <row r="14257" spans="1:5">
      <c r="A14257">
        <v>14717017</v>
      </c>
      <c r="B14257">
        <v>14753002</v>
      </c>
      <c r="C14257" s="293">
        <v>93000000</v>
      </c>
      <c r="D14257">
        <f t="shared" si="444"/>
        <v>14717017</v>
      </c>
      <c r="E14257">
        <f t="shared" si="445"/>
        <v>14753002</v>
      </c>
    </row>
    <row r="14258" spans="1:5">
      <c r="A14258">
        <v>14717025</v>
      </c>
      <c r="B14258">
        <v>14753003</v>
      </c>
      <c r="C14258" s="293">
        <v>103700000</v>
      </c>
      <c r="D14258">
        <f t="shared" si="444"/>
        <v>14717025</v>
      </c>
      <c r="E14258">
        <f t="shared" si="445"/>
        <v>14753003</v>
      </c>
    </row>
    <row r="14259" spans="1:5">
      <c r="A14259">
        <v>14717026</v>
      </c>
      <c r="B14259">
        <v>14753004</v>
      </c>
      <c r="C14259" s="293">
        <v>112000000</v>
      </c>
      <c r="D14259">
        <f t="shared" si="444"/>
        <v>14717026</v>
      </c>
      <c r="E14259">
        <f t="shared" si="445"/>
        <v>14753004</v>
      </c>
    </row>
    <row r="14260" spans="1:5">
      <c r="A14260">
        <v>14717032</v>
      </c>
      <c r="B14260">
        <v>14753005</v>
      </c>
      <c r="C14260" s="293">
        <v>115000000</v>
      </c>
      <c r="D14260">
        <f t="shared" si="444"/>
        <v>14717032</v>
      </c>
      <c r="E14260">
        <f t="shared" si="445"/>
        <v>14753005</v>
      </c>
    </row>
    <row r="14261" spans="1:5">
      <c r="A14261">
        <v>14717033</v>
      </c>
      <c r="B14261">
        <v>14753006</v>
      </c>
      <c r="C14261" s="293">
        <v>68000000</v>
      </c>
      <c r="D14261">
        <f t="shared" si="444"/>
        <v>14717033</v>
      </c>
      <c r="E14261">
        <f t="shared" si="445"/>
        <v>14753006</v>
      </c>
    </row>
    <row r="14262" spans="1:5">
      <c r="A14262">
        <v>14717038</v>
      </c>
      <c r="B14262">
        <v>14753007</v>
      </c>
      <c r="C14262" s="293">
        <v>65000000</v>
      </c>
      <c r="D14262">
        <f t="shared" si="444"/>
        <v>14717038</v>
      </c>
      <c r="E14262">
        <f t="shared" si="445"/>
        <v>14753007</v>
      </c>
    </row>
    <row r="14263" spans="1:5">
      <c r="A14263">
        <v>14717039</v>
      </c>
      <c r="B14263">
        <v>14753008</v>
      </c>
      <c r="C14263" s="293">
        <v>41000000</v>
      </c>
      <c r="D14263">
        <f t="shared" si="444"/>
        <v>14717039</v>
      </c>
      <c r="E14263">
        <f t="shared" si="445"/>
        <v>14753008</v>
      </c>
    </row>
    <row r="14264" spans="1:5">
      <c r="A14264">
        <v>14717004</v>
      </c>
      <c r="B14264">
        <v>14754001</v>
      </c>
      <c r="C14264" s="293">
        <v>36000000</v>
      </c>
      <c r="D14264">
        <f t="shared" si="444"/>
        <v>14717004</v>
      </c>
      <c r="E14264">
        <f t="shared" si="445"/>
        <v>14754001</v>
      </c>
    </row>
    <row r="14265" spans="1:5">
      <c r="A14265">
        <v>14717008</v>
      </c>
      <c r="B14265">
        <v>14754002</v>
      </c>
      <c r="C14265" s="293">
        <v>28100000</v>
      </c>
      <c r="D14265">
        <f t="shared" si="444"/>
        <v>14717008</v>
      </c>
      <c r="E14265">
        <f t="shared" si="445"/>
        <v>14754002</v>
      </c>
    </row>
    <row r="14266" spans="1:5">
      <c r="A14266">
        <v>14717009</v>
      </c>
      <c r="B14266">
        <v>14754003</v>
      </c>
      <c r="C14266" s="293">
        <v>29000000</v>
      </c>
      <c r="D14266">
        <f t="shared" si="444"/>
        <v>14717009</v>
      </c>
      <c r="E14266">
        <f t="shared" si="445"/>
        <v>14754003</v>
      </c>
    </row>
    <row r="14267" spans="1:5">
      <c r="A14267">
        <v>14717010</v>
      </c>
      <c r="B14267">
        <v>14754004</v>
      </c>
      <c r="C14267" s="293">
        <v>29000000</v>
      </c>
      <c r="D14267">
        <f t="shared" si="444"/>
        <v>14717010</v>
      </c>
      <c r="E14267">
        <f t="shared" si="445"/>
        <v>14754004</v>
      </c>
    </row>
    <row r="14268" spans="1:5">
      <c r="A14268">
        <v>14717011</v>
      </c>
      <c r="B14268">
        <v>14754005</v>
      </c>
      <c r="C14268" s="293">
        <v>30000000</v>
      </c>
      <c r="D14268">
        <f t="shared" si="444"/>
        <v>14717011</v>
      </c>
      <c r="E14268">
        <f t="shared" si="445"/>
        <v>14754005</v>
      </c>
    </row>
    <row r="14269" spans="1:5">
      <c r="A14269">
        <v>14717023</v>
      </c>
      <c r="B14269">
        <v>14754006</v>
      </c>
      <c r="C14269" s="293">
        <v>38900000</v>
      </c>
      <c r="D14269">
        <f t="shared" si="444"/>
        <v>14717023</v>
      </c>
      <c r="E14269">
        <f t="shared" si="445"/>
        <v>14754006</v>
      </c>
    </row>
    <row r="14270" spans="1:5">
      <c r="A14270">
        <v>14717030</v>
      </c>
      <c r="B14270">
        <v>14754007</v>
      </c>
      <c r="C14270" s="293">
        <v>63000000</v>
      </c>
      <c r="D14270">
        <f t="shared" si="444"/>
        <v>14717030</v>
      </c>
      <c r="E14270">
        <f t="shared" si="445"/>
        <v>14754007</v>
      </c>
    </row>
    <row r="14271" spans="1:5">
      <c r="A14271">
        <v>14717037</v>
      </c>
      <c r="B14271">
        <v>14754008</v>
      </c>
      <c r="C14271" s="293">
        <v>69000000</v>
      </c>
      <c r="D14271">
        <f t="shared" si="444"/>
        <v>14717037</v>
      </c>
      <c r="E14271">
        <f t="shared" si="445"/>
        <v>14754008</v>
      </c>
    </row>
    <row r="14272" spans="1:5">
      <c r="A14272">
        <v>14717001</v>
      </c>
      <c r="B14272">
        <v>14756001</v>
      </c>
      <c r="C14272" s="293">
        <v>11500000</v>
      </c>
      <c r="D14272">
        <f t="shared" si="444"/>
        <v>14717001</v>
      </c>
      <c r="E14272">
        <f t="shared" si="445"/>
        <v>14756001</v>
      </c>
    </row>
    <row r="14273" spans="1:5">
      <c r="A14273">
        <v>14717005</v>
      </c>
      <c r="B14273">
        <v>14756002</v>
      </c>
      <c r="C14273" s="293">
        <v>6200000</v>
      </c>
      <c r="D14273">
        <f t="shared" si="444"/>
        <v>14717005</v>
      </c>
      <c r="E14273">
        <f t="shared" si="445"/>
        <v>14756002</v>
      </c>
    </row>
    <row r="14274" spans="1:5">
      <c r="A14274">
        <v>14717006</v>
      </c>
      <c r="B14274">
        <v>14756003</v>
      </c>
      <c r="C14274" s="293">
        <v>8000000</v>
      </c>
      <c r="D14274">
        <f t="shared" si="444"/>
        <v>14717006</v>
      </c>
      <c r="E14274">
        <f t="shared" si="445"/>
        <v>14756003</v>
      </c>
    </row>
    <row r="14275" spans="1:5">
      <c r="A14275">
        <v>14717007</v>
      </c>
      <c r="B14275">
        <v>14756004</v>
      </c>
      <c r="C14275" s="293">
        <v>13000000</v>
      </c>
      <c r="D14275">
        <f t="shared" ref="D14275:D14338" si="446">+A14275*1</f>
        <v>14717007</v>
      </c>
      <c r="E14275">
        <f t="shared" ref="E14275:E14338" si="447">+B14275*1</f>
        <v>14756004</v>
      </c>
    </row>
    <row r="14276" spans="1:5">
      <c r="A14276">
        <v>14717022</v>
      </c>
      <c r="B14276">
        <v>14756005</v>
      </c>
      <c r="C14276" s="293">
        <v>23700000</v>
      </c>
      <c r="D14276">
        <f t="shared" si="446"/>
        <v>14717022</v>
      </c>
      <c r="E14276">
        <f t="shared" si="447"/>
        <v>14756005</v>
      </c>
    </row>
    <row r="14277" spans="1:5">
      <c r="A14277">
        <v>14717031</v>
      </c>
      <c r="B14277">
        <v>14756006</v>
      </c>
      <c r="C14277" s="293">
        <v>11000000</v>
      </c>
      <c r="D14277">
        <f t="shared" si="446"/>
        <v>14717031</v>
      </c>
      <c r="E14277">
        <f t="shared" si="447"/>
        <v>14756006</v>
      </c>
    </row>
    <row r="14278" spans="1:5">
      <c r="A14278">
        <v>14717034</v>
      </c>
      <c r="B14278">
        <v>14756007</v>
      </c>
      <c r="C14278" s="293">
        <v>12000000</v>
      </c>
      <c r="D14278">
        <f t="shared" si="446"/>
        <v>14717034</v>
      </c>
      <c r="E14278">
        <f t="shared" si="447"/>
        <v>14756007</v>
      </c>
    </row>
    <row r="14279" spans="1:5">
      <c r="A14279">
        <v>14717036</v>
      </c>
      <c r="B14279">
        <v>14756008</v>
      </c>
      <c r="C14279" s="293">
        <v>25000000</v>
      </c>
      <c r="D14279">
        <f t="shared" si="446"/>
        <v>14717036</v>
      </c>
      <c r="E14279">
        <f t="shared" si="447"/>
        <v>14756008</v>
      </c>
    </row>
    <row r="14280" spans="1:5">
      <c r="A14280">
        <v>14717003</v>
      </c>
      <c r="B14280">
        <v>14757001</v>
      </c>
      <c r="C14280" s="293">
        <v>44100000</v>
      </c>
      <c r="D14280">
        <f t="shared" si="446"/>
        <v>14717003</v>
      </c>
      <c r="E14280">
        <f t="shared" si="447"/>
        <v>14757001</v>
      </c>
    </row>
    <row r="14281" spans="1:5">
      <c r="A14281">
        <v>14717012</v>
      </c>
      <c r="B14281">
        <v>14757002</v>
      </c>
      <c r="C14281" s="293">
        <v>61700000</v>
      </c>
      <c r="D14281">
        <f t="shared" si="446"/>
        <v>14717012</v>
      </c>
      <c r="E14281">
        <f t="shared" si="447"/>
        <v>14757002</v>
      </c>
    </row>
    <row r="14282" spans="1:5">
      <c r="A14282">
        <v>14717013</v>
      </c>
      <c r="B14282">
        <v>14757003</v>
      </c>
      <c r="C14282" s="293">
        <v>63500000</v>
      </c>
      <c r="D14282">
        <f t="shared" si="446"/>
        <v>14717013</v>
      </c>
      <c r="E14282">
        <f t="shared" si="447"/>
        <v>14757003</v>
      </c>
    </row>
    <row r="14283" spans="1:5">
      <c r="A14283">
        <v>14717014</v>
      </c>
      <c r="B14283">
        <v>14757004</v>
      </c>
      <c r="C14283" s="293">
        <v>38000000</v>
      </c>
      <c r="D14283">
        <f t="shared" si="446"/>
        <v>14717014</v>
      </c>
      <c r="E14283">
        <f t="shared" si="447"/>
        <v>14757004</v>
      </c>
    </row>
    <row r="14284" spans="1:5">
      <c r="A14284">
        <v>14717015</v>
      </c>
      <c r="B14284">
        <v>14757005</v>
      </c>
      <c r="C14284" s="293">
        <v>43900000</v>
      </c>
      <c r="D14284">
        <f t="shared" si="446"/>
        <v>14717015</v>
      </c>
      <c r="E14284">
        <f t="shared" si="447"/>
        <v>14757005</v>
      </c>
    </row>
    <row r="14285" spans="1:5">
      <c r="A14285">
        <v>14717018</v>
      </c>
      <c r="B14285">
        <v>14757006</v>
      </c>
      <c r="C14285" s="293">
        <v>82000000</v>
      </c>
      <c r="D14285">
        <f t="shared" si="446"/>
        <v>14717018</v>
      </c>
      <c r="E14285">
        <f t="shared" si="447"/>
        <v>14757006</v>
      </c>
    </row>
    <row r="14286" spans="1:5">
      <c r="A14286">
        <v>14717019</v>
      </c>
      <c r="B14286">
        <v>14757007</v>
      </c>
      <c r="C14286" s="293">
        <v>59200000</v>
      </c>
      <c r="D14286">
        <f t="shared" si="446"/>
        <v>14717019</v>
      </c>
      <c r="E14286">
        <f t="shared" si="447"/>
        <v>14757007</v>
      </c>
    </row>
    <row r="14287" spans="1:5">
      <c r="A14287">
        <v>14717020</v>
      </c>
      <c r="B14287">
        <v>14757008</v>
      </c>
      <c r="C14287" s="293">
        <v>4000000</v>
      </c>
      <c r="D14287">
        <f t="shared" si="446"/>
        <v>14717020</v>
      </c>
      <c r="E14287">
        <f t="shared" si="447"/>
        <v>14757008</v>
      </c>
    </row>
    <row r="14288" spans="1:5">
      <c r="A14288">
        <v>14717021</v>
      </c>
      <c r="B14288">
        <v>14757009</v>
      </c>
      <c r="C14288" s="293">
        <v>11200000</v>
      </c>
      <c r="D14288">
        <f t="shared" si="446"/>
        <v>14717021</v>
      </c>
      <c r="E14288">
        <f t="shared" si="447"/>
        <v>14757009</v>
      </c>
    </row>
    <row r="14289" spans="1:5">
      <c r="A14289">
        <v>14717024</v>
      </c>
      <c r="B14289">
        <v>14757010</v>
      </c>
      <c r="C14289" s="293">
        <v>52000000</v>
      </c>
      <c r="D14289">
        <f t="shared" si="446"/>
        <v>14717024</v>
      </c>
      <c r="E14289">
        <f t="shared" si="447"/>
        <v>14757010</v>
      </c>
    </row>
    <row r="14290" spans="1:5">
      <c r="A14290">
        <v>14717027</v>
      </c>
      <c r="B14290">
        <v>14757011</v>
      </c>
      <c r="C14290" s="293">
        <v>77300000</v>
      </c>
      <c r="D14290">
        <f t="shared" si="446"/>
        <v>14717027</v>
      </c>
      <c r="E14290">
        <f t="shared" si="447"/>
        <v>14757011</v>
      </c>
    </row>
    <row r="14291" spans="1:5">
      <c r="A14291">
        <v>14717028</v>
      </c>
      <c r="B14291">
        <v>14757012</v>
      </c>
      <c r="C14291" s="293">
        <v>120000000</v>
      </c>
      <c r="D14291">
        <f t="shared" si="446"/>
        <v>14717028</v>
      </c>
      <c r="E14291">
        <f t="shared" si="447"/>
        <v>14757012</v>
      </c>
    </row>
    <row r="14292" spans="1:5">
      <c r="A14292">
        <v>14717029</v>
      </c>
      <c r="B14292">
        <v>14757013</v>
      </c>
      <c r="C14292" s="293">
        <v>134000000</v>
      </c>
      <c r="D14292">
        <f t="shared" si="446"/>
        <v>14717029</v>
      </c>
      <c r="E14292">
        <f t="shared" si="447"/>
        <v>14757013</v>
      </c>
    </row>
    <row r="14293" spans="1:5">
      <c r="A14293">
        <v>14717035</v>
      </c>
      <c r="B14293">
        <v>14757014</v>
      </c>
      <c r="C14293" s="293">
        <v>62000000</v>
      </c>
      <c r="D14293">
        <f t="shared" si="446"/>
        <v>14717035</v>
      </c>
      <c r="E14293">
        <f t="shared" si="447"/>
        <v>14757014</v>
      </c>
    </row>
    <row r="14294" spans="1:5">
      <c r="A14294">
        <v>14825003</v>
      </c>
      <c r="B14294">
        <v>14882001</v>
      </c>
      <c r="C14294" s="293">
        <v>66600000</v>
      </c>
      <c r="D14294">
        <f t="shared" si="446"/>
        <v>14825003</v>
      </c>
      <c r="E14294">
        <f t="shared" si="447"/>
        <v>14882001</v>
      </c>
    </row>
    <row r="14295" spans="1:5">
      <c r="A14295">
        <v>14823001</v>
      </c>
      <c r="B14295">
        <v>14886001</v>
      </c>
      <c r="C14295" s="293">
        <v>122000000</v>
      </c>
      <c r="D14295">
        <f t="shared" si="446"/>
        <v>14823001</v>
      </c>
      <c r="E14295">
        <f t="shared" si="447"/>
        <v>14886001</v>
      </c>
    </row>
    <row r="14296" spans="1:5">
      <c r="A14296">
        <v>14825001</v>
      </c>
      <c r="B14296">
        <v>14886002</v>
      </c>
      <c r="C14296" s="293">
        <v>69000000</v>
      </c>
      <c r="D14296">
        <f t="shared" si="446"/>
        <v>14825001</v>
      </c>
      <c r="E14296">
        <f t="shared" si="447"/>
        <v>14886002</v>
      </c>
    </row>
    <row r="14297" spans="1:5">
      <c r="A14297">
        <v>14825002</v>
      </c>
      <c r="B14297">
        <v>14886003</v>
      </c>
      <c r="C14297" s="293">
        <v>59000000</v>
      </c>
      <c r="D14297">
        <f t="shared" si="446"/>
        <v>14825002</v>
      </c>
      <c r="E14297">
        <f t="shared" si="447"/>
        <v>14886003</v>
      </c>
    </row>
    <row r="14298" spans="1:5">
      <c r="A14298">
        <v>14906004</v>
      </c>
      <c r="B14298">
        <v>14934001</v>
      </c>
      <c r="C14298" s="293">
        <v>85000000</v>
      </c>
      <c r="D14298">
        <f t="shared" si="446"/>
        <v>14906004</v>
      </c>
      <c r="E14298">
        <f t="shared" si="447"/>
        <v>14934001</v>
      </c>
    </row>
    <row r="14299" spans="1:5">
      <c r="A14299">
        <v>14906005</v>
      </c>
      <c r="B14299">
        <v>14934002</v>
      </c>
      <c r="C14299" s="293">
        <v>97000000</v>
      </c>
      <c r="D14299">
        <f t="shared" si="446"/>
        <v>14906005</v>
      </c>
      <c r="E14299">
        <f t="shared" si="447"/>
        <v>14934002</v>
      </c>
    </row>
    <row r="14300" spans="1:5">
      <c r="A14300">
        <v>14906006</v>
      </c>
      <c r="B14300">
        <v>14934003</v>
      </c>
      <c r="C14300" s="293">
        <v>100000000</v>
      </c>
      <c r="D14300">
        <f t="shared" si="446"/>
        <v>14906006</v>
      </c>
      <c r="E14300">
        <f t="shared" si="447"/>
        <v>14934003</v>
      </c>
    </row>
    <row r="14301" spans="1:5">
      <c r="A14301">
        <v>14906007</v>
      </c>
      <c r="B14301">
        <v>14935001</v>
      </c>
      <c r="C14301" s="293">
        <v>111000000</v>
      </c>
      <c r="D14301">
        <f t="shared" si="446"/>
        <v>14906007</v>
      </c>
      <c r="E14301">
        <f t="shared" si="447"/>
        <v>14935001</v>
      </c>
    </row>
    <row r="14302" spans="1:5">
      <c r="A14302">
        <v>14906008</v>
      </c>
      <c r="B14302">
        <v>14935002</v>
      </c>
      <c r="C14302" s="293">
        <v>87000000</v>
      </c>
      <c r="D14302">
        <f t="shared" si="446"/>
        <v>14906008</v>
      </c>
      <c r="E14302">
        <f t="shared" si="447"/>
        <v>14935002</v>
      </c>
    </row>
    <row r="14303" spans="1:5">
      <c r="A14303">
        <v>14906002</v>
      </c>
      <c r="B14303">
        <v>14937001</v>
      </c>
      <c r="C14303" s="293">
        <v>43000000</v>
      </c>
      <c r="D14303">
        <f t="shared" si="446"/>
        <v>14906002</v>
      </c>
      <c r="E14303">
        <f t="shared" si="447"/>
        <v>14937001</v>
      </c>
    </row>
    <row r="14304" spans="1:5">
      <c r="A14304">
        <v>14906001</v>
      </c>
      <c r="B14304">
        <v>14937002</v>
      </c>
      <c r="C14304" s="293">
        <v>25500000</v>
      </c>
      <c r="D14304">
        <f t="shared" si="446"/>
        <v>14906001</v>
      </c>
      <c r="E14304">
        <f t="shared" si="447"/>
        <v>14937002</v>
      </c>
    </row>
    <row r="14305" spans="1:5">
      <c r="A14305">
        <v>14906003</v>
      </c>
      <c r="B14305">
        <v>14937003</v>
      </c>
      <c r="C14305" s="293">
        <v>83000000</v>
      </c>
      <c r="D14305">
        <f t="shared" si="446"/>
        <v>14906003</v>
      </c>
      <c r="E14305">
        <f t="shared" si="447"/>
        <v>14937003</v>
      </c>
    </row>
    <row r="14306" spans="1:5">
      <c r="A14306">
        <v>14907001</v>
      </c>
      <c r="B14306">
        <v>14941001</v>
      </c>
      <c r="C14306" s="293">
        <v>41500000</v>
      </c>
      <c r="D14306">
        <f t="shared" si="446"/>
        <v>14907001</v>
      </c>
      <c r="E14306">
        <f t="shared" si="447"/>
        <v>14941001</v>
      </c>
    </row>
    <row r="14307" spans="1:5">
      <c r="A14307">
        <v>14907002</v>
      </c>
      <c r="B14307">
        <v>14941002</v>
      </c>
      <c r="C14307" s="293">
        <v>40000000</v>
      </c>
      <c r="D14307">
        <f t="shared" si="446"/>
        <v>14907002</v>
      </c>
      <c r="E14307">
        <f t="shared" si="447"/>
        <v>14941002</v>
      </c>
    </row>
    <row r="14308" spans="1:5">
      <c r="A14308">
        <v>14907003</v>
      </c>
      <c r="B14308">
        <v>14941003</v>
      </c>
      <c r="C14308" s="293">
        <v>63000000</v>
      </c>
      <c r="D14308">
        <f t="shared" si="446"/>
        <v>14907003</v>
      </c>
      <c r="E14308">
        <f t="shared" si="447"/>
        <v>14941003</v>
      </c>
    </row>
    <row r="14309" spans="1:5">
      <c r="A14309">
        <v>14907004</v>
      </c>
      <c r="B14309">
        <v>14941004</v>
      </c>
      <c r="C14309" s="293">
        <v>72000000</v>
      </c>
      <c r="D14309">
        <f t="shared" si="446"/>
        <v>14907004</v>
      </c>
      <c r="E14309">
        <f t="shared" si="447"/>
        <v>14941004</v>
      </c>
    </row>
    <row r="14310" spans="1:5">
      <c r="A14310">
        <v>14920001</v>
      </c>
      <c r="B14310">
        <v>14943001</v>
      </c>
      <c r="C14310" s="293">
        <v>52000000</v>
      </c>
      <c r="D14310">
        <f t="shared" si="446"/>
        <v>14920001</v>
      </c>
      <c r="E14310">
        <f t="shared" si="447"/>
        <v>14943001</v>
      </c>
    </row>
    <row r="14311" spans="1:5">
      <c r="A14311">
        <v>14912001</v>
      </c>
      <c r="B14311">
        <v>14946001</v>
      </c>
      <c r="C14311" s="293">
        <v>44200000</v>
      </c>
      <c r="D14311">
        <f t="shared" si="446"/>
        <v>14912001</v>
      </c>
      <c r="E14311">
        <f t="shared" si="447"/>
        <v>14946001</v>
      </c>
    </row>
    <row r="14312" spans="1:5">
      <c r="A14312">
        <v>14917001</v>
      </c>
      <c r="B14312">
        <v>14954001</v>
      </c>
      <c r="C14312" s="293">
        <v>4700000</v>
      </c>
      <c r="D14312">
        <f t="shared" si="446"/>
        <v>14917001</v>
      </c>
      <c r="E14312">
        <f t="shared" si="447"/>
        <v>14954001</v>
      </c>
    </row>
    <row r="14313" spans="1:5">
      <c r="A14313">
        <v>14917003</v>
      </c>
      <c r="B14313">
        <v>14954002</v>
      </c>
      <c r="C14313" s="293">
        <v>4500000</v>
      </c>
      <c r="D14313">
        <f t="shared" si="446"/>
        <v>14917003</v>
      </c>
      <c r="E14313">
        <f t="shared" si="447"/>
        <v>14954002</v>
      </c>
    </row>
    <row r="14314" spans="1:5">
      <c r="A14314">
        <v>14917004</v>
      </c>
      <c r="B14314">
        <v>14954003</v>
      </c>
      <c r="C14314" s="293">
        <v>24600000</v>
      </c>
      <c r="D14314">
        <f t="shared" si="446"/>
        <v>14917004</v>
      </c>
      <c r="E14314">
        <f t="shared" si="447"/>
        <v>14954003</v>
      </c>
    </row>
    <row r="14315" spans="1:5">
      <c r="A14315">
        <v>14917002</v>
      </c>
      <c r="B14315">
        <v>14957001</v>
      </c>
      <c r="C14315" s="293">
        <v>2300000</v>
      </c>
      <c r="D14315">
        <f t="shared" si="446"/>
        <v>14917002</v>
      </c>
      <c r="E14315">
        <f t="shared" si="447"/>
        <v>14957001</v>
      </c>
    </row>
    <row r="14316" spans="1:5">
      <c r="A14316">
        <v>15023001</v>
      </c>
      <c r="B14316">
        <v>15086001</v>
      </c>
      <c r="C14316" s="293">
        <v>113000000</v>
      </c>
      <c r="D14316">
        <f t="shared" si="446"/>
        <v>15023001</v>
      </c>
      <c r="E14316">
        <f t="shared" si="447"/>
        <v>15086001</v>
      </c>
    </row>
    <row r="14317" spans="1:5">
      <c r="A14317">
        <v>15119001</v>
      </c>
      <c r="B14317">
        <v>15151001</v>
      </c>
      <c r="C14317" s="293">
        <v>4300000</v>
      </c>
      <c r="D14317">
        <f t="shared" si="446"/>
        <v>15119001</v>
      </c>
      <c r="E14317">
        <f t="shared" si="447"/>
        <v>15151001</v>
      </c>
    </row>
    <row r="14318" spans="1:5">
      <c r="A14318">
        <v>15117001</v>
      </c>
      <c r="B14318">
        <v>15154001</v>
      </c>
      <c r="C14318" s="293">
        <v>6000000</v>
      </c>
      <c r="D14318">
        <f t="shared" si="446"/>
        <v>15117001</v>
      </c>
      <c r="E14318">
        <f t="shared" si="447"/>
        <v>15154001</v>
      </c>
    </row>
    <row r="14319" spans="1:5">
      <c r="A14319">
        <v>15117004</v>
      </c>
      <c r="B14319">
        <v>15154002</v>
      </c>
      <c r="C14319" s="293">
        <v>5000000</v>
      </c>
      <c r="D14319">
        <f t="shared" si="446"/>
        <v>15117004</v>
      </c>
      <c r="E14319">
        <f t="shared" si="447"/>
        <v>15154002</v>
      </c>
    </row>
    <row r="14320" spans="1:5">
      <c r="A14320">
        <v>15117013</v>
      </c>
      <c r="B14320">
        <v>15154003</v>
      </c>
      <c r="C14320" s="293">
        <v>15100000</v>
      </c>
      <c r="D14320">
        <f t="shared" si="446"/>
        <v>15117013</v>
      </c>
      <c r="E14320">
        <f t="shared" si="447"/>
        <v>15154003</v>
      </c>
    </row>
    <row r="14321" spans="1:5">
      <c r="A14321">
        <v>15117014</v>
      </c>
      <c r="B14321">
        <v>15154004</v>
      </c>
      <c r="C14321" s="293">
        <v>16500000</v>
      </c>
      <c r="D14321">
        <f t="shared" si="446"/>
        <v>15117014</v>
      </c>
      <c r="E14321">
        <f t="shared" si="447"/>
        <v>15154004</v>
      </c>
    </row>
    <row r="14322" spans="1:5">
      <c r="A14322">
        <v>15117006</v>
      </c>
      <c r="B14322">
        <v>15155001</v>
      </c>
      <c r="C14322" s="293">
        <v>2500000</v>
      </c>
      <c r="D14322">
        <f t="shared" si="446"/>
        <v>15117006</v>
      </c>
      <c r="E14322">
        <f t="shared" si="447"/>
        <v>15155001</v>
      </c>
    </row>
    <row r="14323" spans="1:5">
      <c r="A14323">
        <v>15117002</v>
      </c>
      <c r="B14323">
        <v>15156001</v>
      </c>
      <c r="C14323" s="293">
        <v>3900000</v>
      </c>
      <c r="D14323">
        <f t="shared" si="446"/>
        <v>15117002</v>
      </c>
      <c r="E14323">
        <f t="shared" si="447"/>
        <v>15156001</v>
      </c>
    </row>
    <row r="14324" spans="1:5">
      <c r="A14324">
        <v>15117008</v>
      </c>
      <c r="B14324">
        <v>15156002</v>
      </c>
      <c r="C14324" s="293">
        <v>3600000</v>
      </c>
      <c r="D14324">
        <f t="shared" si="446"/>
        <v>15117008</v>
      </c>
      <c r="E14324">
        <f t="shared" si="447"/>
        <v>15156002</v>
      </c>
    </row>
    <row r="14325" spans="1:5">
      <c r="A14325">
        <v>15117009</v>
      </c>
      <c r="B14325">
        <v>15156003</v>
      </c>
      <c r="C14325" s="293">
        <v>4100000</v>
      </c>
      <c r="D14325">
        <f t="shared" si="446"/>
        <v>15117009</v>
      </c>
      <c r="E14325">
        <f t="shared" si="447"/>
        <v>15156003</v>
      </c>
    </row>
    <row r="14326" spans="1:5">
      <c r="A14326">
        <v>15117003</v>
      </c>
      <c r="B14326">
        <v>15157001</v>
      </c>
      <c r="C14326" s="293">
        <v>1800000</v>
      </c>
      <c r="D14326">
        <f t="shared" si="446"/>
        <v>15117003</v>
      </c>
      <c r="E14326">
        <f t="shared" si="447"/>
        <v>15157001</v>
      </c>
    </row>
    <row r="14327" spans="1:5">
      <c r="A14327">
        <v>15117005</v>
      </c>
      <c r="B14327">
        <v>15157002</v>
      </c>
      <c r="C14327" s="293">
        <v>2600000</v>
      </c>
      <c r="D14327">
        <f t="shared" si="446"/>
        <v>15117005</v>
      </c>
      <c r="E14327">
        <f t="shared" si="447"/>
        <v>15157002</v>
      </c>
    </row>
    <row r="14328" spans="1:5">
      <c r="A14328">
        <v>15117007</v>
      </c>
      <c r="B14328">
        <v>15157003</v>
      </c>
      <c r="C14328" s="293">
        <v>8000000</v>
      </c>
      <c r="D14328">
        <f t="shared" si="446"/>
        <v>15117007</v>
      </c>
      <c r="E14328">
        <f t="shared" si="447"/>
        <v>15157003</v>
      </c>
    </row>
    <row r="14329" spans="1:5">
      <c r="A14329">
        <v>15117010</v>
      </c>
      <c r="B14329">
        <v>15157004</v>
      </c>
      <c r="C14329" s="293">
        <v>3500000</v>
      </c>
      <c r="D14329">
        <f t="shared" si="446"/>
        <v>15117010</v>
      </c>
      <c r="E14329">
        <f t="shared" si="447"/>
        <v>15157004</v>
      </c>
    </row>
    <row r="14330" spans="1:5">
      <c r="A14330">
        <v>15117011</v>
      </c>
      <c r="B14330">
        <v>15157005</v>
      </c>
      <c r="C14330" s="293">
        <v>7100000</v>
      </c>
      <c r="D14330">
        <f t="shared" si="446"/>
        <v>15117011</v>
      </c>
      <c r="E14330">
        <f t="shared" si="447"/>
        <v>15157005</v>
      </c>
    </row>
    <row r="14331" spans="1:5">
      <c r="A14331">
        <v>15117012</v>
      </c>
      <c r="B14331">
        <v>15157006</v>
      </c>
      <c r="C14331" s="293">
        <v>3300000</v>
      </c>
      <c r="D14331">
        <f t="shared" si="446"/>
        <v>15117012</v>
      </c>
      <c r="E14331">
        <f t="shared" si="447"/>
        <v>15157006</v>
      </c>
    </row>
    <row r="14332" spans="1:5">
      <c r="A14332">
        <v>15207001</v>
      </c>
      <c r="B14332">
        <v>15241001</v>
      </c>
      <c r="C14332" s="293">
        <v>150900000</v>
      </c>
      <c r="D14332">
        <f t="shared" si="446"/>
        <v>15207001</v>
      </c>
      <c r="E14332">
        <f t="shared" si="447"/>
        <v>15241001</v>
      </c>
    </row>
    <row r="14333" spans="1:5">
      <c r="A14333">
        <v>15211001</v>
      </c>
      <c r="B14333">
        <v>15261001</v>
      </c>
      <c r="C14333" s="293">
        <v>220000000</v>
      </c>
      <c r="D14333">
        <f t="shared" si="446"/>
        <v>15211001</v>
      </c>
      <c r="E14333">
        <f t="shared" si="447"/>
        <v>15261001</v>
      </c>
    </row>
    <row r="14334" spans="1:5">
      <c r="A14334">
        <v>15211002</v>
      </c>
      <c r="B14334">
        <v>15261002</v>
      </c>
      <c r="C14334" s="293">
        <v>140000000</v>
      </c>
      <c r="D14334">
        <f t="shared" si="446"/>
        <v>15211002</v>
      </c>
      <c r="E14334">
        <f t="shared" si="447"/>
        <v>15261002</v>
      </c>
    </row>
    <row r="14335" spans="1:5">
      <c r="A14335">
        <v>15211003</v>
      </c>
      <c r="B14335">
        <v>15261003</v>
      </c>
      <c r="C14335" s="293">
        <v>240000000</v>
      </c>
      <c r="D14335">
        <f t="shared" si="446"/>
        <v>15211003</v>
      </c>
      <c r="E14335">
        <f t="shared" si="447"/>
        <v>15261003</v>
      </c>
    </row>
    <row r="14336" spans="1:5">
      <c r="A14336">
        <v>15203020</v>
      </c>
      <c r="B14336">
        <v>15272001</v>
      </c>
      <c r="C14336" s="293">
        <v>316600000</v>
      </c>
      <c r="D14336">
        <f t="shared" si="446"/>
        <v>15203020</v>
      </c>
      <c r="E14336">
        <f t="shared" si="447"/>
        <v>15272001</v>
      </c>
    </row>
    <row r="14337" spans="1:5">
      <c r="A14337">
        <v>15203007</v>
      </c>
      <c r="B14337">
        <v>15273001</v>
      </c>
      <c r="C14337" s="293">
        <v>143000000</v>
      </c>
      <c r="D14337">
        <f t="shared" si="446"/>
        <v>15203007</v>
      </c>
      <c r="E14337">
        <f t="shared" si="447"/>
        <v>15273001</v>
      </c>
    </row>
    <row r="14338" spans="1:5">
      <c r="A14338">
        <v>15203008</v>
      </c>
      <c r="B14338">
        <v>15273002</v>
      </c>
      <c r="C14338" s="293">
        <v>145000000</v>
      </c>
      <c r="D14338">
        <f t="shared" si="446"/>
        <v>15203008</v>
      </c>
      <c r="E14338">
        <f t="shared" si="447"/>
        <v>15273002</v>
      </c>
    </row>
    <row r="14339" spans="1:5">
      <c r="A14339">
        <v>15203002</v>
      </c>
      <c r="B14339">
        <v>15273003</v>
      </c>
      <c r="C14339" s="293">
        <v>85400000</v>
      </c>
      <c r="D14339">
        <f t="shared" ref="D14339:D14402" si="448">+A14339*1</f>
        <v>15203002</v>
      </c>
      <c r="E14339">
        <f t="shared" ref="E14339:E14402" si="449">+B14339*1</f>
        <v>15273003</v>
      </c>
    </row>
    <row r="14340" spans="1:5">
      <c r="A14340">
        <v>15203005</v>
      </c>
      <c r="B14340">
        <v>15274001</v>
      </c>
      <c r="C14340" s="293">
        <v>121900000</v>
      </c>
      <c r="D14340">
        <f t="shared" si="448"/>
        <v>15203005</v>
      </c>
      <c r="E14340">
        <f t="shared" si="449"/>
        <v>15274001</v>
      </c>
    </row>
    <row r="14341" spans="1:5">
      <c r="A14341">
        <v>15203012</v>
      </c>
      <c r="B14341">
        <v>15274002</v>
      </c>
      <c r="C14341" s="293">
        <v>101100000</v>
      </c>
      <c r="D14341">
        <f t="shared" si="448"/>
        <v>15203012</v>
      </c>
      <c r="E14341">
        <f t="shared" si="449"/>
        <v>15274002</v>
      </c>
    </row>
    <row r="14342" spans="1:5">
      <c r="A14342">
        <v>15203013</v>
      </c>
      <c r="B14342">
        <v>15274003</v>
      </c>
      <c r="C14342" s="293">
        <v>78900000</v>
      </c>
      <c r="D14342">
        <f t="shared" si="448"/>
        <v>15203013</v>
      </c>
      <c r="E14342">
        <f t="shared" si="449"/>
        <v>15274003</v>
      </c>
    </row>
    <row r="14343" spans="1:5">
      <c r="A14343">
        <v>15203015</v>
      </c>
      <c r="B14343">
        <v>15274004</v>
      </c>
      <c r="C14343" s="293">
        <v>102100000</v>
      </c>
      <c r="D14343">
        <f t="shared" si="448"/>
        <v>15203015</v>
      </c>
      <c r="E14343">
        <f t="shared" si="449"/>
        <v>15274004</v>
      </c>
    </row>
    <row r="14344" spans="1:5">
      <c r="A14344">
        <v>15203016</v>
      </c>
      <c r="B14344">
        <v>15274005</v>
      </c>
      <c r="C14344" s="293">
        <v>124900000</v>
      </c>
      <c r="D14344">
        <f t="shared" si="448"/>
        <v>15203016</v>
      </c>
      <c r="E14344">
        <f t="shared" si="449"/>
        <v>15274005</v>
      </c>
    </row>
    <row r="14345" spans="1:5">
      <c r="A14345">
        <v>15203019</v>
      </c>
      <c r="B14345">
        <v>15274006</v>
      </c>
      <c r="C14345" s="293">
        <v>169900000</v>
      </c>
      <c r="D14345">
        <f t="shared" si="448"/>
        <v>15203019</v>
      </c>
      <c r="E14345">
        <f t="shared" si="449"/>
        <v>15274006</v>
      </c>
    </row>
    <row r="14346" spans="1:5">
      <c r="A14346">
        <v>15203009</v>
      </c>
      <c r="B14346">
        <v>15275001</v>
      </c>
      <c r="C14346" s="293">
        <v>139900000</v>
      </c>
      <c r="D14346">
        <f t="shared" si="448"/>
        <v>15203009</v>
      </c>
      <c r="E14346">
        <f t="shared" si="449"/>
        <v>15275001</v>
      </c>
    </row>
    <row r="14347" spans="1:5">
      <c r="A14347">
        <v>15203003</v>
      </c>
      <c r="B14347">
        <v>15275002</v>
      </c>
      <c r="C14347" s="293">
        <v>61900000</v>
      </c>
      <c r="D14347">
        <f t="shared" si="448"/>
        <v>15203003</v>
      </c>
      <c r="E14347">
        <f t="shared" si="449"/>
        <v>15275002</v>
      </c>
    </row>
    <row r="14348" spans="1:5">
      <c r="A14348">
        <v>15203004</v>
      </c>
      <c r="B14348">
        <v>15275003</v>
      </c>
      <c r="C14348" s="293">
        <v>121900000</v>
      </c>
      <c r="D14348">
        <f t="shared" si="448"/>
        <v>15203004</v>
      </c>
      <c r="E14348">
        <f t="shared" si="449"/>
        <v>15275003</v>
      </c>
    </row>
    <row r="14349" spans="1:5">
      <c r="A14349">
        <v>15203006</v>
      </c>
      <c r="B14349">
        <v>15275004</v>
      </c>
      <c r="C14349" s="293">
        <v>75900000</v>
      </c>
      <c r="D14349">
        <f t="shared" si="448"/>
        <v>15203006</v>
      </c>
      <c r="E14349">
        <f t="shared" si="449"/>
        <v>15275004</v>
      </c>
    </row>
    <row r="14350" spans="1:5">
      <c r="A14350">
        <v>15203010</v>
      </c>
      <c r="B14350">
        <v>15275006</v>
      </c>
      <c r="C14350" s="293">
        <v>91900000</v>
      </c>
      <c r="D14350">
        <f t="shared" si="448"/>
        <v>15203010</v>
      </c>
      <c r="E14350">
        <f t="shared" si="449"/>
        <v>15275006</v>
      </c>
    </row>
    <row r="14351" spans="1:5">
      <c r="A14351">
        <v>15203011</v>
      </c>
      <c r="B14351">
        <v>15275007</v>
      </c>
      <c r="C14351" s="293">
        <v>121900000</v>
      </c>
      <c r="D14351">
        <f t="shared" si="448"/>
        <v>15203011</v>
      </c>
      <c r="E14351">
        <f t="shared" si="449"/>
        <v>15275007</v>
      </c>
    </row>
    <row r="14352" spans="1:5">
      <c r="A14352">
        <v>15203014</v>
      </c>
      <c r="B14352">
        <v>15275008</v>
      </c>
      <c r="C14352" s="293">
        <v>78900000</v>
      </c>
      <c r="D14352">
        <f t="shared" si="448"/>
        <v>15203014</v>
      </c>
      <c r="E14352">
        <f t="shared" si="449"/>
        <v>15275008</v>
      </c>
    </row>
    <row r="14353" spans="1:5">
      <c r="A14353">
        <v>15203001</v>
      </c>
      <c r="B14353">
        <v>15275009</v>
      </c>
      <c r="C14353" s="293">
        <v>60900000</v>
      </c>
      <c r="D14353">
        <f t="shared" si="448"/>
        <v>15203001</v>
      </c>
      <c r="E14353">
        <f t="shared" si="449"/>
        <v>15275009</v>
      </c>
    </row>
    <row r="14354" spans="1:5">
      <c r="A14354">
        <v>15203017</v>
      </c>
      <c r="B14354">
        <v>15275010</v>
      </c>
      <c r="C14354" s="293">
        <v>124900000</v>
      </c>
      <c r="D14354">
        <f t="shared" si="448"/>
        <v>15203017</v>
      </c>
      <c r="E14354">
        <f t="shared" si="449"/>
        <v>15275010</v>
      </c>
    </row>
    <row r="14355" spans="1:5">
      <c r="A14355">
        <v>15203018</v>
      </c>
      <c r="B14355">
        <v>15275011</v>
      </c>
      <c r="C14355" s="293">
        <v>129900000</v>
      </c>
      <c r="D14355">
        <f t="shared" si="448"/>
        <v>15203018</v>
      </c>
      <c r="E14355">
        <f t="shared" si="449"/>
        <v>15275011</v>
      </c>
    </row>
    <row r="14356" spans="1:5">
      <c r="A14356">
        <v>15206001</v>
      </c>
      <c r="B14356">
        <v>15288011</v>
      </c>
      <c r="C14356" s="293">
        <v>45000000</v>
      </c>
      <c r="D14356">
        <f t="shared" si="448"/>
        <v>15206001</v>
      </c>
      <c r="E14356">
        <f t="shared" si="449"/>
        <v>15288011</v>
      </c>
    </row>
    <row r="14357" spans="1:5">
      <c r="A14357">
        <v>15206002</v>
      </c>
      <c r="B14357">
        <v>15288012</v>
      </c>
      <c r="C14357" s="293">
        <v>64900000</v>
      </c>
      <c r="D14357">
        <f t="shared" si="448"/>
        <v>15206002</v>
      </c>
      <c r="E14357">
        <f t="shared" si="449"/>
        <v>15288012</v>
      </c>
    </row>
    <row r="14358" spans="1:5">
      <c r="A14358">
        <v>15206003</v>
      </c>
      <c r="B14358">
        <v>15288013</v>
      </c>
      <c r="C14358" s="293">
        <v>142900000</v>
      </c>
      <c r="D14358">
        <f t="shared" si="448"/>
        <v>15206003</v>
      </c>
      <c r="E14358">
        <f t="shared" si="449"/>
        <v>15288013</v>
      </c>
    </row>
    <row r="14359" spans="1:5">
      <c r="A14359">
        <v>15206004</v>
      </c>
      <c r="B14359">
        <v>15288014</v>
      </c>
      <c r="C14359" s="293">
        <v>139900000</v>
      </c>
      <c r="D14359">
        <f t="shared" si="448"/>
        <v>15206004</v>
      </c>
      <c r="E14359">
        <f t="shared" si="449"/>
        <v>15288014</v>
      </c>
    </row>
    <row r="14360" spans="1:5">
      <c r="A14360">
        <v>15317008</v>
      </c>
      <c r="B14360">
        <v>15354001</v>
      </c>
      <c r="C14360" s="293">
        <v>3800000</v>
      </c>
      <c r="D14360">
        <f t="shared" si="448"/>
        <v>15317008</v>
      </c>
      <c r="E14360">
        <f t="shared" si="449"/>
        <v>15354001</v>
      </c>
    </row>
    <row r="14361" spans="1:5">
      <c r="A14361">
        <v>15317009</v>
      </c>
      <c r="B14361">
        <v>15354002</v>
      </c>
      <c r="C14361" s="293">
        <v>4300000</v>
      </c>
      <c r="D14361">
        <f t="shared" si="448"/>
        <v>15317009</v>
      </c>
      <c r="E14361">
        <f t="shared" si="449"/>
        <v>15354002</v>
      </c>
    </row>
    <row r="14362" spans="1:5">
      <c r="A14362">
        <v>15317001</v>
      </c>
      <c r="B14362">
        <v>15355001</v>
      </c>
      <c r="C14362" s="293">
        <v>2700000</v>
      </c>
      <c r="D14362">
        <f t="shared" si="448"/>
        <v>15317001</v>
      </c>
      <c r="E14362">
        <f t="shared" si="449"/>
        <v>15355001</v>
      </c>
    </row>
    <row r="14363" spans="1:5">
      <c r="A14363">
        <v>15317004</v>
      </c>
      <c r="B14363">
        <v>15355002</v>
      </c>
      <c r="C14363" s="293">
        <v>2900000</v>
      </c>
      <c r="D14363">
        <f t="shared" si="448"/>
        <v>15317004</v>
      </c>
      <c r="E14363">
        <f t="shared" si="449"/>
        <v>15355002</v>
      </c>
    </row>
    <row r="14364" spans="1:5">
      <c r="A14364">
        <v>15317002</v>
      </c>
      <c r="B14364">
        <v>15356001</v>
      </c>
      <c r="C14364" s="293">
        <v>3600000</v>
      </c>
      <c r="D14364">
        <f t="shared" si="448"/>
        <v>15317002</v>
      </c>
      <c r="E14364">
        <f t="shared" si="449"/>
        <v>15356001</v>
      </c>
    </row>
    <row r="14365" spans="1:5">
      <c r="A14365">
        <v>15317003</v>
      </c>
      <c r="B14365">
        <v>15356002</v>
      </c>
      <c r="C14365" s="293">
        <v>3800000</v>
      </c>
      <c r="D14365">
        <f t="shared" si="448"/>
        <v>15317003</v>
      </c>
      <c r="E14365">
        <f t="shared" si="449"/>
        <v>15356002</v>
      </c>
    </row>
    <row r="14366" spans="1:5">
      <c r="A14366">
        <v>15317005</v>
      </c>
      <c r="B14366">
        <v>15357001</v>
      </c>
      <c r="C14366" s="293">
        <v>2800000</v>
      </c>
      <c r="D14366">
        <f t="shared" si="448"/>
        <v>15317005</v>
      </c>
      <c r="E14366">
        <f t="shared" si="449"/>
        <v>15357001</v>
      </c>
    </row>
    <row r="14367" spans="1:5">
      <c r="A14367">
        <v>15317006</v>
      </c>
      <c r="B14367">
        <v>15357002</v>
      </c>
      <c r="C14367" s="293">
        <v>3300000</v>
      </c>
      <c r="D14367">
        <f t="shared" si="448"/>
        <v>15317006</v>
      </c>
      <c r="E14367">
        <f t="shared" si="449"/>
        <v>15357002</v>
      </c>
    </row>
    <row r="14368" spans="1:5">
      <c r="A14368">
        <v>15523001</v>
      </c>
      <c r="B14368">
        <v>15581001</v>
      </c>
      <c r="C14368" s="293">
        <v>65000000</v>
      </c>
      <c r="D14368">
        <f t="shared" si="448"/>
        <v>15523001</v>
      </c>
      <c r="E14368">
        <f t="shared" si="449"/>
        <v>15581001</v>
      </c>
    </row>
    <row r="14369" spans="1:5">
      <c r="A14369">
        <v>15619001</v>
      </c>
      <c r="B14369">
        <v>15651001</v>
      </c>
      <c r="C14369" s="293">
        <v>6400000</v>
      </c>
      <c r="D14369">
        <f t="shared" si="448"/>
        <v>15619001</v>
      </c>
      <c r="E14369">
        <f t="shared" si="449"/>
        <v>15651001</v>
      </c>
    </row>
    <row r="14370" spans="1:5">
      <c r="A14370">
        <v>15723001</v>
      </c>
      <c r="B14370">
        <v>15786001</v>
      </c>
      <c r="C14370" s="293">
        <v>60300000</v>
      </c>
      <c r="D14370">
        <f t="shared" si="448"/>
        <v>15723001</v>
      </c>
      <c r="E14370">
        <f t="shared" si="449"/>
        <v>15786001</v>
      </c>
    </row>
    <row r="14371" spans="1:5">
      <c r="A14371">
        <v>15725002</v>
      </c>
      <c r="B14371">
        <v>15786002</v>
      </c>
      <c r="C14371" s="293">
        <v>71900000</v>
      </c>
      <c r="D14371">
        <f t="shared" si="448"/>
        <v>15725002</v>
      </c>
      <c r="E14371">
        <f t="shared" si="449"/>
        <v>15786002</v>
      </c>
    </row>
    <row r="14372" spans="1:5">
      <c r="A14372">
        <v>15725001</v>
      </c>
      <c r="B14372">
        <v>15787001</v>
      </c>
      <c r="C14372" s="293">
        <v>71500000</v>
      </c>
      <c r="D14372">
        <f t="shared" si="448"/>
        <v>15725001</v>
      </c>
      <c r="E14372">
        <f t="shared" si="449"/>
        <v>15787001</v>
      </c>
    </row>
    <row r="14373" spans="1:5">
      <c r="A14373">
        <v>15725003</v>
      </c>
      <c r="B14373">
        <v>15787002</v>
      </c>
      <c r="C14373" s="293">
        <v>130900000</v>
      </c>
      <c r="D14373">
        <f t="shared" si="448"/>
        <v>15725003</v>
      </c>
      <c r="E14373">
        <f t="shared" si="449"/>
        <v>15787002</v>
      </c>
    </row>
    <row r="14374" spans="1:5">
      <c r="A14374">
        <v>15725004</v>
      </c>
      <c r="B14374">
        <v>15787003</v>
      </c>
      <c r="C14374" s="293">
        <v>145000000</v>
      </c>
      <c r="D14374">
        <f t="shared" si="448"/>
        <v>15725004</v>
      </c>
      <c r="E14374">
        <f t="shared" si="449"/>
        <v>15787003</v>
      </c>
    </row>
    <row r="14375" spans="1:5">
      <c r="A14375">
        <v>15801001</v>
      </c>
      <c r="B14375">
        <v>15832001</v>
      </c>
      <c r="C14375" s="293">
        <v>75000000</v>
      </c>
      <c r="D14375">
        <f t="shared" si="448"/>
        <v>15801001</v>
      </c>
      <c r="E14375">
        <f t="shared" si="449"/>
        <v>15832001</v>
      </c>
    </row>
    <row r="14376" spans="1:5">
      <c r="A14376">
        <v>15801003</v>
      </c>
      <c r="B14376">
        <v>15832002</v>
      </c>
      <c r="C14376" s="293">
        <v>62000000</v>
      </c>
      <c r="D14376">
        <f t="shared" si="448"/>
        <v>15801003</v>
      </c>
      <c r="E14376">
        <f t="shared" si="449"/>
        <v>15832002</v>
      </c>
    </row>
    <row r="14377" spans="1:5">
      <c r="A14377">
        <v>15801002</v>
      </c>
      <c r="B14377">
        <v>15833001</v>
      </c>
      <c r="C14377" s="293">
        <v>128000000</v>
      </c>
      <c r="D14377">
        <f t="shared" si="448"/>
        <v>15801002</v>
      </c>
      <c r="E14377">
        <f t="shared" si="449"/>
        <v>15833001</v>
      </c>
    </row>
    <row r="14378" spans="1:5">
      <c r="A14378">
        <v>15808001</v>
      </c>
      <c r="B14378">
        <v>15836001</v>
      </c>
      <c r="C14378" s="293">
        <v>112200000</v>
      </c>
      <c r="D14378">
        <f t="shared" si="448"/>
        <v>15808001</v>
      </c>
      <c r="E14378">
        <f t="shared" si="449"/>
        <v>15836001</v>
      </c>
    </row>
    <row r="14379" spans="1:5">
      <c r="A14379">
        <v>15808002</v>
      </c>
      <c r="B14379">
        <v>15836002</v>
      </c>
      <c r="C14379" s="293">
        <v>102900000</v>
      </c>
      <c r="D14379">
        <f t="shared" si="448"/>
        <v>15808002</v>
      </c>
      <c r="E14379">
        <f t="shared" si="449"/>
        <v>15836002</v>
      </c>
    </row>
    <row r="14380" spans="1:5">
      <c r="A14380">
        <v>15807001</v>
      </c>
      <c r="B14380">
        <v>15841001</v>
      </c>
      <c r="C14380" s="293">
        <v>230000000</v>
      </c>
      <c r="D14380">
        <f t="shared" si="448"/>
        <v>15807001</v>
      </c>
      <c r="E14380">
        <f t="shared" si="449"/>
        <v>15841001</v>
      </c>
    </row>
    <row r="14381" spans="1:5">
      <c r="A14381">
        <v>15821001</v>
      </c>
      <c r="B14381">
        <v>15842001</v>
      </c>
      <c r="C14381" s="293">
        <v>36000000</v>
      </c>
      <c r="D14381">
        <f t="shared" si="448"/>
        <v>15821001</v>
      </c>
      <c r="E14381">
        <f t="shared" si="449"/>
        <v>15842001</v>
      </c>
    </row>
    <row r="14382" spans="1:5">
      <c r="A14382">
        <v>15821002</v>
      </c>
      <c r="B14382">
        <v>15842002</v>
      </c>
      <c r="C14382" s="293">
        <v>46000000</v>
      </c>
      <c r="D14382">
        <f t="shared" si="448"/>
        <v>15821002</v>
      </c>
      <c r="E14382">
        <f t="shared" si="449"/>
        <v>15842002</v>
      </c>
    </row>
    <row r="14383" spans="1:5">
      <c r="A14383">
        <v>15821003</v>
      </c>
      <c r="B14383">
        <v>15842003</v>
      </c>
      <c r="C14383" s="293">
        <v>90700000</v>
      </c>
      <c r="D14383">
        <f t="shared" si="448"/>
        <v>15821003</v>
      </c>
      <c r="E14383">
        <f t="shared" si="449"/>
        <v>15842003</v>
      </c>
    </row>
    <row r="14384" spans="1:5">
      <c r="A14384">
        <v>15821004</v>
      </c>
      <c r="B14384">
        <v>15842004</v>
      </c>
      <c r="C14384" s="293">
        <v>95700000</v>
      </c>
      <c r="D14384">
        <f t="shared" si="448"/>
        <v>15821004</v>
      </c>
      <c r="E14384">
        <f t="shared" si="449"/>
        <v>15842004</v>
      </c>
    </row>
    <row r="14385" spans="1:5">
      <c r="A14385">
        <v>15821005</v>
      </c>
      <c r="B14385">
        <v>15842005</v>
      </c>
      <c r="C14385" s="293">
        <v>105700000</v>
      </c>
      <c r="D14385">
        <f t="shared" si="448"/>
        <v>15821005</v>
      </c>
      <c r="E14385">
        <f t="shared" si="449"/>
        <v>15842005</v>
      </c>
    </row>
    <row r="14386" spans="1:5">
      <c r="A14386">
        <v>15821006</v>
      </c>
      <c r="B14386">
        <v>15842006</v>
      </c>
      <c r="C14386" s="293">
        <v>53000000</v>
      </c>
      <c r="D14386">
        <f t="shared" si="448"/>
        <v>15821006</v>
      </c>
      <c r="E14386">
        <f t="shared" si="449"/>
        <v>15842006</v>
      </c>
    </row>
    <row r="14387" spans="1:5">
      <c r="A14387">
        <v>15821007</v>
      </c>
      <c r="B14387">
        <v>15842007</v>
      </c>
      <c r="C14387" s="293">
        <v>97500000</v>
      </c>
      <c r="D14387">
        <f t="shared" si="448"/>
        <v>15821007</v>
      </c>
      <c r="E14387">
        <f t="shared" si="449"/>
        <v>15842007</v>
      </c>
    </row>
    <row r="14388" spans="1:5">
      <c r="A14388">
        <v>15821008</v>
      </c>
      <c r="B14388">
        <v>15842008</v>
      </c>
      <c r="C14388" s="293">
        <v>70000000</v>
      </c>
      <c r="D14388">
        <f t="shared" si="448"/>
        <v>15821008</v>
      </c>
      <c r="E14388">
        <f t="shared" si="449"/>
        <v>15842008</v>
      </c>
    </row>
    <row r="14389" spans="1:5">
      <c r="A14389">
        <v>15821009</v>
      </c>
      <c r="B14389">
        <v>15842009</v>
      </c>
      <c r="C14389" s="293">
        <v>60000000</v>
      </c>
      <c r="D14389">
        <f t="shared" si="448"/>
        <v>15821009</v>
      </c>
      <c r="E14389">
        <f t="shared" si="449"/>
        <v>15842009</v>
      </c>
    </row>
    <row r="14390" spans="1:5">
      <c r="A14390">
        <v>15821010</v>
      </c>
      <c r="B14390">
        <v>15842010</v>
      </c>
      <c r="C14390" s="293">
        <v>119600000</v>
      </c>
      <c r="D14390">
        <f t="shared" si="448"/>
        <v>15821010</v>
      </c>
      <c r="E14390">
        <f t="shared" si="449"/>
        <v>15842010</v>
      </c>
    </row>
    <row r="14391" spans="1:5">
      <c r="A14391">
        <v>15821011</v>
      </c>
      <c r="B14391">
        <v>15842011</v>
      </c>
      <c r="C14391" s="293">
        <v>53000000</v>
      </c>
      <c r="D14391">
        <f t="shared" si="448"/>
        <v>15821011</v>
      </c>
      <c r="E14391">
        <f t="shared" si="449"/>
        <v>15842011</v>
      </c>
    </row>
    <row r="14392" spans="1:5">
      <c r="A14392">
        <v>15821012</v>
      </c>
      <c r="B14392">
        <v>15842012</v>
      </c>
      <c r="C14392" s="293">
        <v>118000000</v>
      </c>
      <c r="D14392">
        <f t="shared" si="448"/>
        <v>15821012</v>
      </c>
      <c r="E14392">
        <f t="shared" si="449"/>
        <v>15842012</v>
      </c>
    </row>
    <row r="14393" spans="1:5">
      <c r="A14393">
        <v>15821013</v>
      </c>
      <c r="B14393">
        <v>15842013</v>
      </c>
      <c r="C14393" s="293">
        <v>79000000</v>
      </c>
      <c r="D14393">
        <f t="shared" si="448"/>
        <v>15821013</v>
      </c>
      <c r="E14393">
        <f t="shared" si="449"/>
        <v>15842013</v>
      </c>
    </row>
    <row r="14394" spans="1:5">
      <c r="A14394">
        <v>15821014</v>
      </c>
      <c r="B14394">
        <v>15842014</v>
      </c>
      <c r="C14394" s="293">
        <v>150000000</v>
      </c>
      <c r="D14394">
        <f t="shared" si="448"/>
        <v>15821014</v>
      </c>
      <c r="E14394">
        <f t="shared" si="449"/>
        <v>15842014</v>
      </c>
    </row>
    <row r="14395" spans="1:5">
      <c r="A14395">
        <v>15821015</v>
      </c>
      <c r="B14395">
        <v>15842015</v>
      </c>
      <c r="C14395" s="293">
        <v>145000000</v>
      </c>
      <c r="D14395">
        <f t="shared" si="448"/>
        <v>15821015</v>
      </c>
      <c r="E14395">
        <f t="shared" si="449"/>
        <v>15842015</v>
      </c>
    </row>
    <row r="14396" spans="1:5">
      <c r="A14396">
        <v>15821016</v>
      </c>
      <c r="B14396">
        <v>15842016</v>
      </c>
      <c r="C14396" s="293">
        <v>199000000</v>
      </c>
      <c r="D14396">
        <f t="shared" si="448"/>
        <v>15821016</v>
      </c>
      <c r="E14396">
        <f t="shared" si="449"/>
        <v>15842016</v>
      </c>
    </row>
    <row r="14397" spans="1:5">
      <c r="A14397">
        <v>15821017</v>
      </c>
      <c r="B14397">
        <v>15842017</v>
      </c>
      <c r="C14397" s="293">
        <v>139000000</v>
      </c>
      <c r="D14397">
        <f t="shared" si="448"/>
        <v>15821017</v>
      </c>
      <c r="E14397">
        <f t="shared" si="449"/>
        <v>15842017</v>
      </c>
    </row>
    <row r="14398" spans="1:5">
      <c r="A14398">
        <v>15821018</v>
      </c>
      <c r="B14398">
        <v>15842018</v>
      </c>
      <c r="C14398" s="293">
        <v>175000000</v>
      </c>
      <c r="D14398">
        <f t="shared" si="448"/>
        <v>15821018</v>
      </c>
      <c r="E14398">
        <f t="shared" si="449"/>
        <v>15842018</v>
      </c>
    </row>
    <row r="14399" spans="1:5">
      <c r="A14399">
        <v>15821019</v>
      </c>
      <c r="B14399">
        <v>15842019</v>
      </c>
      <c r="C14399" s="293">
        <v>186000000</v>
      </c>
      <c r="D14399">
        <f t="shared" si="448"/>
        <v>15821019</v>
      </c>
      <c r="E14399">
        <f t="shared" si="449"/>
        <v>15842019</v>
      </c>
    </row>
    <row r="14400" spans="1:5">
      <c r="A14400">
        <v>15821020</v>
      </c>
      <c r="B14400">
        <v>15842020</v>
      </c>
      <c r="C14400" s="293">
        <v>221000000</v>
      </c>
      <c r="D14400">
        <f t="shared" si="448"/>
        <v>15821020</v>
      </c>
      <c r="E14400">
        <f t="shared" si="449"/>
        <v>15842020</v>
      </c>
    </row>
    <row r="14401" spans="1:5">
      <c r="A14401">
        <v>15820001</v>
      </c>
      <c r="B14401">
        <v>15843001</v>
      </c>
      <c r="C14401" s="293">
        <v>82800000</v>
      </c>
      <c r="D14401">
        <f t="shared" si="448"/>
        <v>15820001</v>
      </c>
      <c r="E14401">
        <f t="shared" si="449"/>
        <v>15843001</v>
      </c>
    </row>
    <row r="14402" spans="1:5">
      <c r="A14402">
        <v>15820002</v>
      </c>
      <c r="B14402">
        <v>15845001</v>
      </c>
      <c r="C14402" s="293">
        <v>88600000</v>
      </c>
      <c r="D14402">
        <f t="shared" si="448"/>
        <v>15820002</v>
      </c>
      <c r="E14402">
        <f t="shared" si="449"/>
        <v>15845001</v>
      </c>
    </row>
    <row r="14403" spans="1:5">
      <c r="A14403">
        <v>15820003</v>
      </c>
      <c r="B14403">
        <v>15845002</v>
      </c>
      <c r="C14403" s="293">
        <v>83300000</v>
      </c>
      <c r="D14403">
        <f t="shared" ref="D14403:D14466" si="450">+A14403*1</f>
        <v>15820003</v>
      </c>
      <c r="E14403">
        <f t="shared" ref="E14403:E14466" si="451">+B14403*1</f>
        <v>15845002</v>
      </c>
    </row>
    <row r="14404" spans="1:5">
      <c r="A14404">
        <v>15820004</v>
      </c>
      <c r="B14404">
        <v>15845003</v>
      </c>
      <c r="C14404" s="293">
        <v>52000000</v>
      </c>
      <c r="D14404">
        <f t="shared" si="450"/>
        <v>15820004</v>
      </c>
      <c r="E14404">
        <f t="shared" si="451"/>
        <v>15845003</v>
      </c>
    </row>
    <row r="14405" spans="1:5">
      <c r="A14405">
        <v>15812006</v>
      </c>
      <c r="B14405">
        <v>15846001</v>
      </c>
      <c r="C14405" s="293">
        <v>51600000</v>
      </c>
      <c r="D14405">
        <f t="shared" si="450"/>
        <v>15812006</v>
      </c>
      <c r="E14405">
        <f t="shared" si="451"/>
        <v>15846001</v>
      </c>
    </row>
    <row r="14406" spans="1:5">
      <c r="A14406">
        <v>15812014</v>
      </c>
      <c r="B14406">
        <v>15846002</v>
      </c>
      <c r="C14406" s="293">
        <v>49500000</v>
      </c>
      <c r="D14406">
        <f t="shared" si="450"/>
        <v>15812014</v>
      </c>
      <c r="E14406">
        <f t="shared" si="451"/>
        <v>15846002</v>
      </c>
    </row>
    <row r="14407" spans="1:5">
      <c r="A14407">
        <v>15820005</v>
      </c>
      <c r="B14407">
        <v>15846003</v>
      </c>
      <c r="C14407" s="293">
        <v>58000000</v>
      </c>
      <c r="D14407">
        <f t="shared" si="450"/>
        <v>15820005</v>
      </c>
      <c r="E14407">
        <f t="shared" si="451"/>
        <v>15846003</v>
      </c>
    </row>
    <row r="14408" spans="1:5">
      <c r="A14408">
        <v>15812018</v>
      </c>
      <c r="B14408">
        <v>15847001</v>
      </c>
      <c r="C14408" s="293">
        <v>56000000</v>
      </c>
      <c r="D14408">
        <f t="shared" si="450"/>
        <v>15812018</v>
      </c>
      <c r="E14408">
        <f t="shared" si="451"/>
        <v>15847001</v>
      </c>
    </row>
    <row r="14409" spans="1:5">
      <c r="A14409">
        <v>15820006</v>
      </c>
      <c r="B14409">
        <v>15847002</v>
      </c>
      <c r="C14409" s="293">
        <v>69000000</v>
      </c>
      <c r="D14409">
        <f t="shared" si="450"/>
        <v>15820006</v>
      </c>
      <c r="E14409">
        <f t="shared" si="451"/>
        <v>15847002</v>
      </c>
    </row>
    <row r="14410" spans="1:5">
      <c r="A14410">
        <v>15810001</v>
      </c>
      <c r="B14410">
        <v>15860001</v>
      </c>
      <c r="C14410" s="293">
        <v>48500000</v>
      </c>
      <c r="D14410">
        <f t="shared" si="450"/>
        <v>15810001</v>
      </c>
      <c r="E14410">
        <f t="shared" si="451"/>
        <v>15860001</v>
      </c>
    </row>
    <row r="14411" spans="1:5">
      <c r="A14411">
        <v>15810002</v>
      </c>
      <c r="B14411">
        <v>15860002</v>
      </c>
      <c r="C14411" s="293">
        <v>85200000</v>
      </c>
      <c r="D14411">
        <f t="shared" si="450"/>
        <v>15810002</v>
      </c>
      <c r="E14411">
        <f t="shared" si="451"/>
        <v>15860002</v>
      </c>
    </row>
    <row r="14412" spans="1:5">
      <c r="A14412">
        <v>15810003</v>
      </c>
      <c r="B14412">
        <v>15860003</v>
      </c>
      <c r="C14412" s="293">
        <v>142000000</v>
      </c>
      <c r="D14412">
        <f t="shared" si="450"/>
        <v>15810003</v>
      </c>
      <c r="E14412">
        <f t="shared" si="451"/>
        <v>15860003</v>
      </c>
    </row>
    <row r="14413" spans="1:5">
      <c r="A14413">
        <v>15811001</v>
      </c>
      <c r="B14413">
        <v>15861001</v>
      </c>
      <c r="C14413" s="293">
        <v>38300000</v>
      </c>
      <c r="D14413">
        <f t="shared" si="450"/>
        <v>15811001</v>
      </c>
      <c r="E14413">
        <f t="shared" si="451"/>
        <v>15861001</v>
      </c>
    </row>
    <row r="14414" spans="1:5">
      <c r="A14414">
        <v>15811002</v>
      </c>
      <c r="B14414">
        <v>15861002</v>
      </c>
      <c r="C14414" s="293">
        <v>36900000</v>
      </c>
      <c r="D14414">
        <f t="shared" si="450"/>
        <v>15811002</v>
      </c>
      <c r="E14414">
        <f t="shared" si="451"/>
        <v>15861002</v>
      </c>
    </row>
    <row r="14415" spans="1:5">
      <c r="A14415">
        <v>15811003</v>
      </c>
      <c r="B14415">
        <v>15861003</v>
      </c>
      <c r="C14415" s="293">
        <v>47900000</v>
      </c>
      <c r="D14415">
        <f t="shared" si="450"/>
        <v>15811003</v>
      </c>
      <c r="E14415">
        <f t="shared" si="451"/>
        <v>15861003</v>
      </c>
    </row>
    <row r="14416" spans="1:5">
      <c r="A14416">
        <v>15811004</v>
      </c>
      <c r="B14416">
        <v>15861004</v>
      </c>
      <c r="C14416" s="293">
        <v>19900000</v>
      </c>
      <c r="D14416">
        <f t="shared" si="450"/>
        <v>15811004</v>
      </c>
      <c r="E14416">
        <f t="shared" si="451"/>
        <v>15861004</v>
      </c>
    </row>
    <row r="14417" spans="1:5">
      <c r="A14417">
        <v>15811005</v>
      </c>
      <c r="B14417">
        <v>15861005</v>
      </c>
      <c r="C14417" s="293">
        <v>48400000</v>
      </c>
      <c r="D14417">
        <f t="shared" si="450"/>
        <v>15811005</v>
      </c>
      <c r="E14417">
        <f t="shared" si="451"/>
        <v>15861005</v>
      </c>
    </row>
    <row r="14418" spans="1:5">
      <c r="A14418">
        <v>15811006</v>
      </c>
      <c r="B14418">
        <v>15861006</v>
      </c>
      <c r="C14418" s="293">
        <v>55200000</v>
      </c>
      <c r="D14418">
        <f t="shared" si="450"/>
        <v>15811006</v>
      </c>
      <c r="E14418">
        <f t="shared" si="451"/>
        <v>15861006</v>
      </c>
    </row>
    <row r="14419" spans="1:5">
      <c r="A14419">
        <v>15811007</v>
      </c>
      <c r="B14419">
        <v>15861007</v>
      </c>
      <c r="C14419" s="293">
        <v>34800000</v>
      </c>
      <c r="D14419">
        <f t="shared" si="450"/>
        <v>15811007</v>
      </c>
      <c r="E14419">
        <f t="shared" si="451"/>
        <v>15861007</v>
      </c>
    </row>
    <row r="14420" spans="1:5">
      <c r="A14420">
        <v>15811008</v>
      </c>
      <c r="B14420">
        <v>15861008</v>
      </c>
      <c r="C14420" s="293">
        <v>46000000</v>
      </c>
      <c r="D14420">
        <f t="shared" si="450"/>
        <v>15811008</v>
      </c>
      <c r="E14420">
        <f t="shared" si="451"/>
        <v>15861008</v>
      </c>
    </row>
    <row r="14421" spans="1:5">
      <c r="A14421">
        <v>15811009</v>
      </c>
      <c r="B14421">
        <v>15861009</v>
      </c>
      <c r="C14421" s="293">
        <v>41800000</v>
      </c>
      <c r="D14421">
        <f t="shared" si="450"/>
        <v>15811009</v>
      </c>
      <c r="E14421">
        <f t="shared" si="451"/>
        <v>15861009</v>
      </c>
    </row>
    <row r="14422" spans="1:5">
      <c r="A14422">
        <v>15811010</v>
      </c>
      <c r="B14422">
        <v>15861010</v>
      </c>
      <c r="C14422" s="293">
        <v>36900000</v>
      </c>
      <c r="D14422">
        <f t="shared" si="450"/>
        <v>15811010</v>
      </c>
      <c r="E14422">
        <f t="shared" si="451"/>
        <v>15861010</v>
      </c>
    </row>
    <row r="14423" spans="1:5">
      <c r="A14423">
        <v>15811011</v>
      </c>
      <c r="B14423">
        <v>15861011</v>
      </c>
      <c r="C14423" s="293">
        <v>41000000</v>
      </c>
      <c r="D14423">
        <f t="shared" si="450"/>
        <v>15811011</v>
      </c>
      <c r="E14423">
        <f t="shared" si="451"/>
        <v>15861011</v>
      </c>
    </row>
    <row r="14424" spans="1:5">
      <c r="A14424">
        <v>15811012</v>
      </c>
      <c r="B14424">
        <v>15861012</v>
      </c>
      <c r="C14424" s="293">
        <v>86000000</v>
      </c>
      <c r="D14424">
        <f t="shared" si="450"/>
        <v>15811012</v>
      </c>
      <c r="E14424">
        <f t="shared" si="451"/>
        <v>15861012</v>
      </c>
    </row>
    <row r="14425" spans="1:5">
      <c r="A14425">
        <v>15811013</v>
      </c>
      <c r="B14425">
        <v>15861013</v>
      </c>
      <c r="C14425" s="293">
        <v>58400000</v>
      </c>
      <c r="D14425">
        <f t="shared" si="450"/>
        <v>15811013</v>
      </c>
      <c r="E14425">
        <f t="shared" si="451"/>
        <v>15861013</v>
      </c>
    </row>
    <row r="14426" spans="1:5">
      <c r="A14426">
        <v>15811014</v>
      </c>
      <c r="B14426">
        <v>15861014</v>
      </c>
      <c r="C14426" s="293">
        <v>51300000</v>
      </c>
      <c r="D14426">
        <f t="shared" si="450"/>
        <v>15811014</v>
      </c>
      <c r="E14426">
        <f t="shared" si="451"/>
        <v>15861014</v>
      </c>
    </row>
    <row r="14427" spans="1:5">
      <c r="A14427">
        <v>15811015</v>
      </c>
      <c r="B14427">
        <v>15861015</v>
      </c>
      <c r="C14427" s="293">
        <v>67000000</v>
      </c>
      <c r="D14427">
        <f t="shared" si="450"/>
        <v>15811015</v>
      </c>
      <c r="E14427">
        <f t="shared" si="451"/>
        <v>15861015</v>
      </c>
    </row>
    <row r="14428" spans="1:5">
      <c r="A14428">
        <v>15811016</v>
      </c>
      <c r="B14428">
        <v>15861016</v>
      </c>
      <c r="C14428" s="293">
        <v>63000000</v>
      </c>
      <c r="D14428">
        <f t="shared" si="450"/>
        <v>15811016</v>
      </c>
      <c r="E14428">
        <f t="shared" si="451"/>
        <v>15861016</v>
      </c>
    </row>
    <row r="14429" spans="1:5">
      <c r="A14429">
        <v>15811017</v>
      </c>
      <c r="B14429">
        <v>15861017</v>
      </c>
      <c r="C14429" s="293">
        <v>60300000</v>
      </c>
      <c r="D14429">
        <f t="shared" si="450"/>
        <v>15811017</v>
      </c>
      <c r="E14429">
        <f t="shared" si="451"/>
        <v>15861017</v>
      </c>
    </row>
    <row r="14430" spans="1:5">
      <c r="A14430">
        <v>15811018</v>
      </c>
      <c r="B14430">
        <v>15861018</v>
      </c>
      <c r="C14430" s="293">
        <v>68000000</v>
      </c>
      <c r="D14430">
        <f t="shared" si="450"/>
        <v>15811018</v>
      </c>
      <c r="E14430">
        <f t="shared" si="451"/>
        <v>15861018</v>
      </c>
    </row>
    <row r="14431" spans="1:5">
      <c r="A14431">
        <v>15811019</v>
      </c>
      <c r="B14431">
        <v>15861019</v>
      </c>
      <c r="C14431" s="293">
        <v>64900000</v>
      </c>
      <c r="D14431">
        <f t="shared" si="450"/>
        <v>15811019</v>
      </c>
      <c r="E14431">
        <f t="shared" si="451"/>
        <v>15861019</v>
      </c>
    </row>
    <row r="14432" spans="1:5">
      <c r="A14432">
        <v>15811020</v>
      </c>
      <c r="B14432">
        <v>15861020</v>
      </c>
      <c r="C14432" s="293">
        <v>90000000</v>
      </c>
      <c r="D14432">
        <f t="shared" si="450"/>
        <v>15811020</v>
      </c>
      <c r="E14432">
        <f t="shared" si="451"/>
        <v>15861020</v>
      </c>
    </row>
    <row r="14433" spans="1:5">
      <c r="A14433">
        <v>15811021</v>
      </c>
      <c r="B14433">
        <v>15861021</v>
      </c>
      <c r="C14433" s="293">
        <v>101000000</v>
      </c>
      <c r="D14433">
        <f t="shared" si="450"/>
        <v>15811021</v>
      </c>
      <c r="E14433">
        <f t="shared" si="451"/>
        <v>15861021</v>
      </c>
    </row>
    <row r="14434" spans="1:5">
      <c r="A14434">
        <v>15811022</v>
      </c>
      <c r="B14434">
        <v>15861022</v>
      </c>
      <c r="C14434" s="293">
        <v>118000000</v>
      </c>
      <c r="D14434">
        <f t="shared" si="450"/>
        <v>15811022</v>
      </c>
      <c r="E14434">
        <f t="shared" si="451"/>
        <v>15861022</v>
      </c>
    </row>
    <row r="14435" spans="1:5">
      <c r="A14435">
        <v>15811023</v>
      </c>
      <c r="B14435">
        <v>15861023</v>
      </c>
      <c r="C14435" s="293">
        <v>107000000</v>
      </c>
      <c r="D14435">
        <f t="shared" si="450"/>
        <v>15811023</v>
      </c>
      <c r="E14435">
        <f t="shared" si="451"/>
        <v>15861023</v>
      </c>
    </row>
    <row r="14436" spans="1:5">
      <c r="A14436">
        <v>15811024</v>
      </c>
      <c r="B14436">
        <v>15861024</v>
      </c>
      <c r="C14436" s="293">
        <v>106000000</v>
      </c>
      <c r="D14436">
        <f t="shared" si="450"/>
        <v>15811024</v>
      </c>
      <c r="E14436">
        <f t="shared" si="451"/>
        <v>15861024</v>
      </c>
    </row>
    <row r="14437" spans="1:5">
      <c r="A14437">
        <v>15811025</v>
      </c>
      <c r="B14437">
        <v>15861025</v>
      </c>
      <c r="C14437" s="293">
        <v>117000000</v>
      </c>
      <c r="D14437">
        <f t="shared" si="450"/>
        <v>15811025</v>
      </c>
      <c r="E14437">
        <f t="shared" si="451"/>
        <v>15861025</v>
      </c>
    </row>
    <row r="14438" spans="1:5">
      <c r="A14438">
        <v>15811026</v>
      </c>
      <c r="B14438">
        <v>15861026</v>
      </c>
      <c r="C14438" s="293">
        <v>230000000</v>
      </c>
      <c r="D14438">
        <f t="shared" si="450"/>
        <v>15811026</v>
      </c>
      <c r="E14438">
        <f t="shared" si="451"/>
        <v>15861026</v>
      </c>
    </row>
    <row r="14439" spans="1:5">
      <c r="A14439">
        <v>15811027</v>
      </c>
      <c r="B14439">
        <v>15861027</v>
      </c>
      <c r="C14439" s="293">
        <v>100000000</v>
      </c>
      <c r="D14439">
        <f t="shared" si="450"/>
        <v>15811027</v>
      </c>
      <c r="E14439">
        <f t="shared" si="451"/>
        <v>15861027</v>
      </c>
    </row>
    <row r="14440" spans="1:5">
      <c r="A14440">
        <v>15811028</v>
      </c>
      <c r="B14440">
        <v>15861028</v>
      </c>
      <c r="C14440" s="293">
        <v>114000000</v>
      </c>
      <c r="D14440">
        <f t="shared" si="450"/>
        <v>15811028</v>
      </c>
      <c r="E14440">
        <f t="shared" si="451"/>
        <v>15861028</v>
      </c>
    </row>
    <row r="14441" spans="1:5">
      <c r="A14441">
        <v>15811029</v>
      </c>
      <c r="B14441">
        <v>15861029</v>
      </c>
      <c r="C14441" s="293">
        <v>125000000</v>
      </c>
      <c r="D14441">
        <f t="shared" si="450"/>
        <v>15811029</v>
      </c>
      <c r="E14441">
        <f t="shared" si="451"/>
        <v>15861029</v>
      </c>
    </row>
    <row r="14442" spans="1:5">
      <c r="A14442">
        <v>15811030</v>
      </c>
      <c r="B14442">
        <v>15861030</v>
      </c>
      <c r="C14442" s="293">
        <v>113000000</v>
      </c>
      <c r="D14442">
        <f t="shared" si="450"/>
        <v>15811030</v>
      </c>
      <c r="E14442">
        <f t="shared" si="451"/>
        <v>15861030</v>
      </c>
    </row>
    <row r="14443" spans="1:5">
      <c r="A14443">
        <v>15811031</v>
      </c>
      <c r="B14443">
        <v>15861031</v>
      </c>
      <c r="C14443" s="293">
        <v>132000000</v>
      </c>
      <c r="D14443">
        <f t="shared" si="450"/>
        <v>15811031</v>
      </c>
      <c r="E14443">
        <f t="shared" si="451"/>
        <v>15861031</v>
      </c>
    </row>
    <row r="14444" spans="1:5">
      <c r="A14444">
        <v>15811032</v>
      </c>
      <c r="B14444">
        <v>15861032</v>
      </c>
      <c r="C14444" s="293">
        <v>122000000</v>
      </c>
      <c r="D14444">
        <f t="shared" si="450"/>
        <v>15811032</v>
      </c>
      <c r="E14444">
        <f t="shared" si="451"/>
        <v>15861032</v>
      </c>
    </row>
    <row r="14445" spans="1:5">
      <c r="A14445">
        <v>15811033</v>
      </c>
      <c r="B14445">
        <v>15861033</v>
      </c>
      <c r="C14445" s="293">
        <v>122000000</v>
      </c>
      <c r="D14445">
        <f t="shared" si="450"/>
        <v>15811033</v>
      </c>
      <c r="E14445">
        <f t="shared" si="451"/>
        <v>15861033</v>
      </c>
    </row>
    <row r="14446" spans="1:5">
      <c r="A14446">
        <v>15804001</v>
      </c>
      <c r="B14446">
        <v>15862001</v>
      </c>
      <c r="C14446" s="293">
        <v>47500000</v>
      </c>
      <c r="D14446">
        <f t="shared" si="450"/>
        <v>15804001</v>
      </c>
      <c r="E14446">
        <f t="shared" si="451"/>
        <v>15862001</v>
      </c>
    </row>
    <row r="14447" spans="1:5">
      <c r="A14447">
        <v>15804002</v>
      </c>
      <c r="B14447">
        <v>15862002</v>
      </c>
      <c r="C14447" s="293">
        <v>55900000</v>
      </c>
      <c r="D14447">
        <f t="shared" si="450"/>
        <v>15804002</v>
      </c>
      <c r="E14447">
        <f t="shared" si="451"/>
        <v>15862002</v>
      </c>
    </row>
    <row r="14448" spans="1:5">
      <c r="A14448">
        <v>15804003</v>
      </c>
      <c r="B14448">
        <v>15862003</v>
      </c>
      <c r="C14448" s="293">
        <v>44100000</v>
      </c>
      <c r="D14448">
        <f t="shared" si="450"/>
        <v>15804003</v>
      </c>
      <c r="E14448">
        <f t="shared" si="451"/>
        <v>15862003</v>
      </c>
    </row>
    <row r="14449" spans="1:5">
      <c r="A14449">
        <v>15804004</v>
      </c>
      <c r="B14449">
        <v>15862004</v>
      </c>
      <c r="C14449" s="293">
        <v>49400000</v>
      </c>
      <c r="D14449">
        <f t="shared" si="450"/>
        <v>15804004</v>
      </c>
      <c r="E14449">
        <f t="shared" si="451"/>
        <v>15862004</v>
      </c>
    </row>
    <row r="14450" spans="1:5">
      <c r="A14450">
        <v>15804005</v>
      </c>
      <c r="B14450">
        <v>15862005</v>
      </c>
      <c r="C14450" s="293">
        <v>65200000</v>
      </c>
      <c r="D14450">
        <f t="shared" si="450"/>
        <v>15804005</v>
      </c>
      <c r="E14450">
        <f t="shared" si="451"/>
        <v>15862005</v>
      </c>
    </row>
    <row r="14451" spans="1:5">
      <c r="A14451">
        <v>15804006</v>
      </c>
      <c r="B14451">
        <v>15862006</v>
      </c>
      <c r="C14451" s="293">
        <v>49900000</v>
      </c>
      <c r="D14451">
        <f t="shared" si="450"/>
        <v>15804006</v>
      </c>
      <c r="E14451">
        <f t="shared" si="451"/>
        <v>15862006</v>
      </c>
    </row>
    <row r="14452" spans="1:5">
      <c r="A14452">
        <v>15804007</v>
      </c>
      <c r="B14452">
        <v>15862007</v>
      </c>
      <c r="C14452" s="293">
        <v>49000000</v>
      </c>
      <c r="D14452">
        <f t="shared" si="450"/>
        <v>15804007</v>
      </c>
      <c r="E14452">
        <f t="shared" si="451"/>
        <v>15862007</v>
      </c>
    </row>
    <row r="14453" spans="1:5">
      <c r="A14453">
        <v>15804008</v>
      </c>
      <c r="B14453">
        <v>15862008</v>
      </c>
      <c r="C14453" s="293">
        <v>47600000</v>
      </c>
      <c r="D14453">
        <f t="shared" si="450"/>
        <v>15804008</v>
      </c>
      <c r="E14453">
        <f t="shared" si="451"/>
        <v>15862008</v>
      </c>
    </row>
    <row r="14454" spans="1:5">
      <c r="A14454">
        <v>15804009</v>
      </c>
      <c r="B14454">
        <v>15862009</v>
      </c>
      <c r="C14454" s="293">
        <v>47000000</v>
      </c>
      <c r="D14454">
        <f t="shared" si="450"/>
        <v>15804009</v>
      </c>
      <c r="E14454">
        <f t="shared" si="451"/>
        <v>15862009</v>
      </c>
    </row>
    <row r="14455" spans="1:5">
      <c r="A14455">
        <v>15804010</v>
      </c>
      <c r="B14455">
        <v>15862010</v>
      </c>
      <c r="C14455" s="293">
        <v>54400000</v>
      </c>
      <c r="D14455">
        <f t="shared" si="450"/>
        <v>15804010</v>
      </c>
      <c r="E14455">
        <f t="shared" si="451"/>
        <v>15862010</v>
      </c>
    </row>
    <row r="14456" spans="1:5">
      <c r="A14456">
        <v>15804011</v>
      </c>
      <c r="B14456">
        <v>15862011</v>
      </c>
      <c r="C14456" s="293">
        <v>41700000</v>
      </c>
      <c r="D14456">
        <f t="shared" si="450"/>
        <v>15804011</v>
      </c>
      <c r="E14456">
        <f t="shared" si="451"/>
        <v>15862011</v>
      </c>
    </row>
    <row r="14457" spans="1:5">
      <c r="A14457">
        <v>15804012</v>
      </c>
      <c r="B14457">
        <v>15862012</v>
      </c>
      <c r="C14457" s="293">
        <v>51300000</v>
      </c>
      <c r="D14457">
        <f t="shared" si="450"/>
        <v>15804012</v>
      </c>
      <c r="E14457">
        <f t="shared" si="451"/>
        <v>15862012</v>
      </c>
    </row>
    <row r="14458" spans="1:5">
      <c r="A14458">
        <v>15804013</v>
      </c>
      <c r="B14458">
        <v>15862013</v>
      </c>
      <c r="C14458" s="293">
        <v>48000000</v>
      </c>
      <c r="D14458">
        <f t="shared" si="450"/>
        <v>15804013</v>
      </c>
      <c r="E14458">
        <f t="shared" si="451"/>
        <v>15862013</v>
      </c>
    </row>
    <row r="14459" spans="1:5">
      <c r="A14459">
        <v>15804014</v>
      </c>
      <c r="B14459">
        <v>15862014</v>
      </c>
      <c r="C14459" s="293">
        <v>74300000</v>
      </c>
      <c r="D14459">
        <f t="shared" si="450"/>
        <v>15804014</v>
      </c>
      <c r="E14459">
        <f t="shared" si="451"/>
        <v>15862014</v>
      </c>
    </row>
    <row r="14460" spans="1:5">
      <c r="A14460">
        <v>15804015</v>
      </c>
      <c r="B14460">
        <v>15862015</v>
      </c>
      <c r="C14460" s="293">
        <v>56800000</v>
      </c>
      <c r="D14460">
        <f t="shared" si="450"/>
        <v>15804015</v>
      </c>
      <c r="E14460">
        <f t="shared" si="451"/>
        <v>15862015</v>
      </c>
    </row>
    <row r="14461" spans="1:5">
      <c r="A14461">
        <v>15804016</v>
      </c>
      <c r="B14461">
        <v>15862016</v>
      </c>
      <c r="C14461" s="293">
        <v>61400000</v>
      </c>
      <c r="D14461">
        <f t="shared" si="450"/>
        <v>15804016</v>
      </c>
      <c r="E14461">
        <f t="shared" si="451"/>
        <v>15862016</v>
      </c>
    </row>
    <row r="14462" spans="1:5">
      <c r="A14462">
        <v>15804017</v>
      </c>
      <c r="B14462">
        <v>15862017</v>
      </c>
      <c r="C14462" s="293">
        <v>102400000</v>
      </c>
      <c r="D14462">
        <f t="shared" si="450"/>
        <v>15804017</v>
      </c>
      <c r="E14462">
        <f t="shared" si="451"/>
        <v>15862017</v>
      </c>
    </row>
    <row r="14463" spans="1:5">
      <c r="A14463">
        <v>15804018</v>
      </c>
      <c r="B14463">
        <v>15862018</v>
      </c>
      <c r="C14463" s="293">
        <v>67100000</v>
      </c>
      <c r="D14463">
        <f t="shared" si="450"/>
        <v>15804018</v>
      </c>
      <c r="E14463">
        <f t="shared" si="451"/>
        <v>15862018</v>
      </c>
    </row>
    <row r="14464" spans="1:5">
      <c r="A14464">
        <v>15804019</v>
      </c>
      <c r="B14464">
        <v>15862019</v>
      </c>
      <c r="C14464" s="293">
        <v>79700000</v>
      </c>
      <c r="D14464">
        <f t="shared" si="450"/>
        <v>15804019</v>
      </c>
      <c r="E14464">
        <f t="shared" si="451"/>
        <v>15862019</v>
      </c>
    </row>
    <row r="14465" spans="1:5">
      <c r="A14465">
        <v>15804020</v>
      </c>
      <c r="B14465">
        <v>15862020</v>
      </c>
      <c r="C14465" s="293">
        <v>87500000</v>
      </c>
      <c r="D14465">
        <f t="shared" si="450"/>
        <v>15804020</v>
      </c>
      <c r="E14465">
        <f t="shared" si="451"/>
        <v>15862020</v>
      </c>
    </row>
    <row r="14466" spans="1:5">
      <c r="A14466">
        <v>15804021</v>
      </c>
      <c r="B14466">
        <v>15862021</v>
      </c>
      <c r="C14466" s="293">
        <v>59500000</v>
      </c>
      <c r="D14466">
        <f t="shared" si="450"/>
        <v>15804021</v>
      </c>
      <c r="E14466">
        <f t="shared" si="451"/>
        <v>15862021</v>
      </c>
    </row>
    <row r="14467" spans="1:5">
      <c r="A14467">
        <v>15804022</v>
      </c>
      <c r="B14467">
        <v>15862022</v>
      </c>
      <c r="C14467" s="293">
        <v>65300000</v>
      </c>
      <c r="D14467">
        <f t="shared" ref="D14467:D14530" si="452">+A14467*1</f>
        <v>15804022</v>
      </c>
      <c r="E14467">
        <f t="shared" ref="E14467:E14530" si="453">+B14467*1</f>
        <v>15862022</v>
      </c>
    </row>
    <row r="14468" spans="1:5">
      <c r="A14468">
        <v>15804023</v>
      </c>
      <c r="B14468">
        <v>15862023</v>
      </c>
      <c r="C14468" s="293">
        <v>94500000</v>
      </c>
      <c r="D14468">
        <f t="shared" si="452"/>
        <v>15804023</v>
      </c>
      <c r="E14468">
        <f t="shared" si="453"/>
        <v>15862023</v>
      </c>
    </row>
    <row r="14469" spans="1:5">
      <c r="A14469">
        <v>15804024</v>
      </c>
      <c r="B14469">
        <v>15862024</v>
      </c>
      <c r="C14469" s="293">
        <v>124500000</v>
      </c>
      <c r="D14469">
        <f t="shared" si="452"/>
        <v>15804024</v>
      </c>
      <c r="E14469">
        <f t="shared" si="453"/>
        <v>15862024</v>
      </c>
    </row>
    <row r="14470" spans="1:5">
      <c r="A14470">
        <v>15804025</v>
      </c>
      <c r="B14470">
        <v>15862025</v>
      </c>
      <c r="C14470" s="293">
        <v>110400000</v>
      </c>
      <c r="D14470">
        <f t="shared" si="452"/>
        <v>15804025</v>
      </c>
      <c r="E14470">
        <f t="shared" si="453"/>
        <v>15862025</v>
      </c>
    </row>
    <row r="14471" spans="1:5">
      <c r="A14471">
        <v>15804026</v>
      </c>
      <c r="B14471">
        <v>15862026</v>
      </c>
      <c r="C14471" s="293">
        <v>106000000</v>
      </c>
      <c r="D14471">
        <f t="shared" si="452"/>
        <v>15804026</v>
      </c>
      <c r="E14471">
        <f t="shared" si="453"/>
        <v>15862026</v>
      </c>
    </row>
    <row r="14472" spans="1:5">
      <c r="A14472">
        <v>15804027</v>
      </c>
      <c r="B14472">
        <v>15862027</v>
      </c>
      <c r="C14472" s="293">
        <v>117100000</v>
      </c>
      <c r="D14472">
        <f t="shared" si="452"/>
        <v>15804027</v>
      </c>
      <c r="E14472">
        <f t="shared" si="453"/>
        <v>15862027</v>
      </c>
    </row>
    <row r="14473" spans="1:5">
      <c r="A14473">
        <v>15804028</v>
      </c>
      <c r="B14473">
        <v>15862028</v>
      </c>
      <c r="C14473" s="293">
        <v>132500000</v>
      </c>
      <c r="D14473">
        <f t="shared" si="452"/>
        <v>15804028</v>
      </c>
      <c r="E14473">
        <f t="shared" si="453"/>
        <v>15862028</v>
      </c>
    </row>
    <row r="14474" spans="1:5">
      <c r="A14474">
        <v>15804029</v>
      </c>
      <c r="B14474">
        <v>15862029</v>
      </c>
      <c r="C14474" s="293">
        <v>144500000</v>
      </c>
      <c r="D14474">
        <f t="shared" si="452"/>
        <v>15804029</v>
      </c>
      <c r="E14474">
        <f t="shared" si="453"/>
        <v>15862029</v>
      </c>
    </row>
    <row r="14475" spans="1:5">
      <c r="A14475">
        <v>15804031</v>
      </c>
      <c r="B14475">
        <v>15862030</v>
      </c>
      <c r="C14475" s="293">
        <v>122000000</v>
      </c>
      <c r="D14475">
        <f t="shared" si="452"/>
        <v>15804031</v>
      </c>
      <c r="E14475">
        <f t="shared" si="453"/>
        <v>15862030</v>
      </c>
    </row>
    <row r="14476" spans="1:5">
      <c r="A14476">
        <v>15804032</v>
      </c>
      <c r="B14476">
        <v>15862031</v>
      </c>
      <c r="C14476" s="293">
        <v>134500000</v>
      </c>
      <c r="D14476">
        <f t="shared" si="452"/>
        <v>15804032</v>
      </c>
      <c r="E14476">
        <f t="shared" si="453"/>
        <v>15862031</v>
      </c>
    </row>
    <row r="14477" spans="1:5">
      <c r="A14477">
        <v>15804033</v>
      </c>
      <c r="B14477">
        <v>15862032</v>
      </c>
      <c r="C14477" s="293">
        <v>130000000</v>
      </c>
      <c r="D14477">
        <f t="shared" si="452"/>
        <v>15804033</v>
      </c>
      <c r="E14477">
        <f t="shared" si="453"/>
        <v>15862032</v>
      </c>
    </row>
    <row r="14478" spans="1:5">
      <c r="A14478">
        <v>15804034</v>
      </c>
      <c r="B14478">
        <v>15862033</v>
      </c>
      <c r="C14478" s="293">
        <v>150500000</v>
      </c>
      <c r="D14478">
        <f t="shared" si="452"/>
        <v>15804034</v>
      </c>
      <c r="E14478">
        <f t="shared" si="453"/>
        <v>15862033</v>
      </c>
    </row>
    <row r="14479" spans="1:5">
      <c r="A14479">
        <v>15812001</v>
      </c>
      <c r="B14479">
        <v>15863001</v>
      </c>
      <c r="C14479" s="293">
        <v>48500000</v>
      </c>
      <c r="D14479">
        <f t="shared" si="452"/>
        <v>15812001</v>
      </c>
      <c r="E14479">
        <f t="shared" si="453"/>
        <v>15863001</v>
      </c>
    </row>
    <row r="14480" spans="1:5">
      <c r="A14480">
        <v>15812002</v>
      </c>
      <c r="B14480">
        <v>15863002</v>
      </c>
      <c r="C14480" s="293">
        <v>57700000</v>
      </c>
      <c r="D14480">
        <f t="shared" si="452"/>
        <v>15812002</v>
      </c>
      <c r="E14480">
        <f t="shared" si="453"/>
        <v>15863002</v>
      </c>
    </row>
    <row r="14481" spans="1:5">
      <c r="A14481">
        <v>15812003</v>
      </c>
      <c r="B14481">
        <v>15863003</v>
      </c>
      <c r="C14481" s="293">
        <v>45700000</v>
      </c>
      <c r="D14481">
        <f t="shared" si="452"/>
        <v>15812003</v>
      </c>
      <c r="E14481">
        <f t="shared" si="453"/>
        <v>15863003</v>
      </c>
    </row>
    <row r="14482" spans="1:5">
      <c r="A14482">
        <v>15812007</v>
      </c>
      <c r="B14482">
        <v>15863004</v>
      </c>
      <c r="C14482" s="293">
        <v>46400000</v>
      </c>
      <c r="D14482">
        <f t="shared" si="452"/>
        <v>15812007</v>
      </c>
      <c r="E14482">
        <f t="shared" si="453"/>
        <v>15863004</v>
      </c>
    </row>
    <row r="14483" spans="1:5">
      <c r="A14483">
        <v>15812009</v>
      </c>
      <c r="B14483">
        <v>15863005</v>
      </c>
      <c r="C14483" s="293">
        <v>55800000</v>
      </c>
      <c r="D14483">
        <f t="shared" si="452"/>
        <v>15812009</v>
      </c>
      <c r="E14483">
        <f t="shared" si="453"/>
        <v>15863005</v>
      </c>
    </row>
    <row r="14484" spans="1:5">
      <c r="A14484">
        <v>15812010</v>
      </c>
      <c r="B14484">
        <v>15863006</v>
      </c>
      <c r="C14484" s="293">
        <v>72800000</v>
      </c>
      <c r="D14484">
        <f t="shared" si="452"/>
        <v>15812010</v>
      </c>
      <c r="E14484">
        <f t="shared" si="453"/>
        <v>15863006</v>
      </c>
    </row>
    <row r="14485" spans="1:5">
      <c r="A14485">
        <v>15812011</v>
      </c>
      <c r="B14485">
        <v>15863007</v>
      </c>
      <c r="C14485" s="293">
        <v>52000000</v>
      </c>
      <c r="D14485">
        <f t="shared" si="452"/>
        <v>15812011</v>
      </c>
      <c r="E14485">
        <f t="shared" si="453"/>
        <v>15863007</v>
      </c>
    </row>
    <row r="14486" spans="1:5">
      <c r="A14486">
        <v>15812015</v>
      </c>
      <c r="B14486">
        <v>15863008</v>
      </c>
      <c r="C14486" s="293">
        <v>45800000</v>
      </c>
      <c r="D14486">
        <f t="shared" si="452"/>
        <v>15812015</v>
      </c>
      <c r="E14486">
        <f t="shared" si="453"/>
        <v>15863008</v>
      </c>
    </row>
    <row r="14487" spans="1:5">
      <c r="A14487">
        <v>15812016</v>
      </c>
      <c r="B14487">
        <v>15863009</v>
      </c>
      <c r="C14487" s="293">
        <v>62400000</v>
      </c>
      <c r="D14487">
        <f t="shared" si="452"/>
        <v>15812016</v>
      </c>
      <c r="E14487">
        <f t="shared" si="453"/>
        <v>15863009</v>
      </c>
    </row>
    <row r="14488" spans="1:5">
      <c r="A14488">
        <v>15812017</v>
      </c>
      <c r="B14488">
        <v>15863010</v>
      </c>
      <c r="C14488" s="293">
        <v>75900000</v>
      </c>
      <c r="D14488">
        <f t="shared" si="452"/>
        <v>15812017</v>
      </c>
      <c r="E14488">
        <f t="shared" si="453"/>
        <v>15863010</v>
      </c>
    </row>
    <row r="14489" spans="1:5">
      <c r="A14489">
        <v>15812019</v>
      </c>
      <c r="B14489">
        <v>15863011</v>
      </c>
      <c r="C14489" s="293">
        <v>80700000</v>
      </c>
      <c r="D14489">
        <f t="shared" si="452"/>
        <v>15812019</v>
      </c>
      <c r="E14489">
        <f t="shared" si="453"/>
        <v>15863011</v>
      </c>
    </row>
    <row r="14490" spans="1:5">
      <c r="A14490">
        <v>15812020</v>
      </c>
      <c r="B14490">
        <v>15863012</v>
      </c>
      <c r="C14490" s="293">
        <v>60000000</v>
      </c>
      <c r="D14490">
        <f t="shared" si="452"/>
        <v>15812020</v>
      </c>
      <c r="E14490">
        <f t="shared" si="453"/>
        <v>15863012</v>
      </c>
    </row>
    <row r="14491" spans="1:5">
      <c r="A14491">
        <v>15812024</v>
      </c>
      <c r="B14491">
        <v>15863013</v>
      </c>
      <c r="C14491" s="293">
        <v>78700000</v>
      </c>
      <c r="D14491">
        <f t="shared" si="452"/>
        <v>15812024</v>
      </c>
      <c r="E14491">
        <f t="shared" si="453"/>
        <v>15863013</v>
      </c>
    </row>
    <row r="14492" spans="1:5">
      <c r="A14492">
        <v>15812026</v>
      </c>
      <c r="B14492">
        <v>15863014</v>
      </c>
      <c r="C14492" s="293">
        <v>73800000</v>
      </c>
      <c r="D14492">
        <f t="shared" si="452"/>
        <v>15812026</v>
      </c>
      <c r="E14492">
        <f t="shared" si="453"/>
        <v>15863014</v>
      </c>
    </row>
    <row r="14493" spans="1:5">
      <c r="A14493">
        <v>15812027</v>
      </c>
      <c r="B14493">
        <v>15863015</v>
      </c>
      <c r="C14493" s="293">
        <v>66300000</v>
      </c>
      <c r="D14493">
        <f t="shared" si="452"/>
        <v>15812027</v>
      </c>
      <c r="E14493">
        <f t="shared" si="453"/>
        <v>15863015</v>
      </c>
    </row>
    <row r="14494" spans="1:5">
      <c r="A14494">
        <v>15812028</v>
      </c>
      <c r="B14494">
        <v>15863016</v>
      </c>
      <c r="C14494" s="293">
        <v>95700000</v>
      </c>
      <c r="D14494">
        <f t="shared" si="452"/>
        <v>15812028</v>
      </c>
      <c r="E14494">
        <f t="shared" si="453"/>
        <v>15863016</v>
      </c>
    </row>
    <row r="14495" spans="1:5">
      <c r="A14495">
        <v>15812029</v>
      </c>
      <c r="B14495">
        <v>15863017</v>
      </c>
      <c r="C14495" s="293">
        <v>43100000</v>
      </c>
      <c r="D14495">
        <f t="shared" si="452"/>
        <v>15812029</v>
      </c>
      <c r="E14495">
        <f t="shared" si="453"/>
        <v>15863017</v>
      </c>
    </row>
    <row r="14496" spans="1:5">
      <c r="A14496">
        <v>15812031</v>
      </c>
      <c r="B14496">
        <v>15863018</v>
      </c>
      <c r="C14496" s="293">
        <v>112000000</v>
      </c>
      <c r="D14496">
        <f t="shared" si="452"/>
        <v>15812031</v>
      </c>
      <c r="E14496">
        <f t="shared" si="453"/>
        <v>15863018</v>
      </c>
    </row>
    <row r="14497" spans="1:5">
      <c r="A14497">
        <v>15812032</v>
      </c>
      <c r="B14497">
        <v>15863019</v>
      </c>
      <c r="C14497" s="293">
        <v>72300000</v>
      </c>
      <c r="D14497">
        <f t="shared" si="452"/>
        <v>15812032</v>
      </c>
      <c r="E14497">
        <f t="shared" si="453"/>
        <v>15863019</v>
      </c>
    </row>
    <row r="14498" spans="1:5">
      <c r="A14498">
        <v>15812033</v>
      </c>
      <c r="B14498">
        <v>15863020</v>
      </c>
      <c r="C14498" s="293">
        <v>117200000</v>
      </c>
      <c r="D14498">
        <f t="shared" si="452"/>
        <v>15812033</v>
      </c>
      <c r="E14498">
        <f t="shared" si="453"/>
        <v>15863020</v>
      </c>
    </row>
    <row r="14499" spans="1:5">
      <c r="A14499">
        <v>15812034</v>
      </c>
      <c r="B14499">
        <v>15863021</v>
      </c>
      <c r="C14499" s="293">
        <v>111200000</v>
      </c>
      <c r="D14499">
        <f t="shared" si="452"/>
        <v>15812034</v>
      </c>
      <c r="E14499">
        <f t="shared" si="453"/>
        <v>15863021</v>
      </c>
    </row>
    <row r="14500" spans="1:5">
      <c r="A14500">
        <v>15812035</v>
      </c>
      <c r="B14500">
        <v>15863022</v>
      </c>
      <c r="C14500" s="293">
        <v>68100000</v>
      </c>
      <c r="D14500">
        <f t="shared" si="452"/>
        <v>15812035</v>
      </c>
      <c r="E14500">
        <f t="shared" si="453"/>
        <v>15863022</v>
      </c>
    </row>
    <row r="14501" spans="1:5">
      <c r="A14501">
        <v>15812036</v>
      </c>
      <c r="B14501">
        <v>15863023</v>
      </c>
      <c r="C14501" s="293">
        <v>88400000</v>
      </c>
      <c r="D14501">
        <f t="shared" si="452"/>
        <v>15812036</v>
      </c>
      <c r="E14501">
        <f t="shared" si="453"/>
        <v>15863023</v>
      </c>
    </row>
    <row r="14502" spans="1:5">
      <c r="A14502">
        <v>15812038</v>
      </c>
      <c r="B14502">
        <v>15863024</v>
      </c>
      <c r="C14502" s="293">
        <v>133600000</v>
      </c>
      <c r="D14502">
        <f t="shared" si="452"/>
        <v>15812038</v>
      </c>
      <c r="E14502">
        <f t="shared" si="453"/>
        <v>15863024</v>
      </c>
    </row>
    <row r="14503" spans="1:5">
      <c r="A14503">
        <v>15812042</v>
      </c>
      <c r="B14503">
        <v>15863025</v>
      </c>
      <c r="C14503" s="293">
        <v>129700000</v>
      </c>
      <c r="D14503">
        <f t="shared" si="452"/>
        <v>15812042</v>
      </c>
      <c r="E14503">
        <f t="shared" si="453"/>
        <v>15863025</v>
      </c>
    </row>
    <row r="14504" spans="1:5">
      <c r="A14504">
        <v>15812043</v>
      </c>
      <c r="B14504">
        <v>15863026</v>
      </c>
      <c r="C14504" s="293">
        <v>249700000</v>
      </c>
      <c r="D14504">
        <f t="shared" si="452"/>
        <v>15812043</v>
      </c>
      <c r="E14504">
        <f t="shared" si="453"/>
        <v>15863026</v>
      </c>
    </row>
    <row r="14505" spans="1:5">
      <c r="A14505">
        <v>15812044</v>
      </c>
      <c r="B14505">
        <v>15863027</v>
      </c>
      <c r="C14505" s="293">
        <v>123500000</v>
      </c>
      <c r="D14505">
        <f t="shared" si="452"/>
        <v>15812044</v>
      </c>
      <c r="E14505">
        <f t="shared" si="453"/>
        <v>15863027</v>
      </c>
    </row>
    <row r="14506" spans="1:5">
      <c r="A14506">
        <v>15812045</v>
      </c>
      <c r="B14506">
        <v>15863028</v>
      </c>
      <c r="C14506" s="293">
        <v>144500000</v>
      </c>
      <c r="D14506">
        <f t="shared" si="452"/>
        <v>15812045</v>
      </c>
      <c r="E14506">
        <f t="shared" si="453"/>
        <v>15863028</v>
      </c>
    </row>
    <row r="14507" spans="1:5">
      <c r="A14507">
        <v>15812046</v>
      </c>
      <c r="B14507">
        <v>15863029</v>
      </c>
      <c r="C14507" s="293">
        <v>125100000</v>
      </c>
      <c r="D14507">
        <f t="shared" si="452"/>
        <v>15812046</v>
      </c>
      <c r="E14507">
        <f t="shared" si="453"/>
        <v>15863029</v>
      </c>
    </row>
    <row r="14508" spans="1:5">
      <c r="A14508">
        <v>15812050</v>
      </c>
      <c r="B14508">
        <v>15863030</v>
      </c>
      <c r="C14508" s="293">
        <v>155800000</v>
      </c>
      <c r="D14508">
        <f t="shared" si="452"/>
        <v>15812050</v>
      </c>
      <c r="E14508">
        <f t="shared" si="453"/>
        <v>15863030</v>
      </c>
    </row>
    <row r="14509" spans="1:5">
      <c r="A14509">
        <v>15812004</v>
      </c>
      <c r="B14509">
        <v>15864001</v>
      </c>
      <c r="C14509" s="293">
        <v>49900000</v>
      </c>
      <c r="D14509">
        <f t="shared" si="452"/>
        <v>15812004</v>
      </c>
      <c r="E14509">
        <f t="shared" si="453"/>
        <v>15864001</v>
      </c>
    </row>
    <row r="14510" spans="1:5">
      <c r="A14510">
        <v>15812005</v>
      </c>
      <c r="B14510">
        <v>15864002</v>
      </c>
      <c r="C14510" s="293">
        <v>59300000</v>
      </c>
      <c r="D14510">
        <f t="shared" si="452"/>
        <v>15812005</v>
      </c>
      <c r="E14510">
        <f t="shared" si="453"/>
        <v>15864002</v>
      </c>
    </row>
    <row r="14511" spans="1:5">
      <c r="A14511">
        <v>15812008</v>
      </c>
      <c r="B14511">
        <v>15864003</v>
      </c>
      <c r="C14511" s="293">
        <v>47800000</v>
      </c>
      <c r="D14511">
        <f t="shared" si="452"/>
        <v>15812008</v>
      </c>
      <c r="E14511">
        <f t="shared" si="453"/>
        <v>15864003</v>
      </c>
    </row>
    <row r="14512" spans="1:5">
      <c r="A14512">
        <v>15812012</v>
      </c>
      <c r="B14512">
        <v>15864004</v>
      </c>
      <c r="C14512" s="293">
        <v>62900000</v>
      </c>
      <c r="D14512">
        <f t="shared" si="452"/>
        <v>15812012</v>
      </c>
      <c r="E14512">
        <f t="shared" si="453"/>
        <v>15864004</v>
      </c>
    </row>
    <row r="14513" spans="1:5">
      <c r="A14513">
        <v>15812013</v>
      </c>
      <c r="B14513">
        <v>15864005</v>
      </c>
      <c r="C14513" s="293">
        <v>58300000</v>
      </c>
      <c r="D14513">
        <f t="shared" si="452"/>
        <v>15812013</v>
      </c>
      <c r="E14513">
        <f t="shared" si="453"/>
        <v>15864005</v>
      </c>
    </row>
    <row r="14514" spans="1:5">
      <c r="A14514">
        <v>15812021</v>
      </c>
      <c r="B14514">
        <v>15864006</v>
      </c>
      <c r="C14514" s="293">
        <v>76800000</v>
      </c>
      <c r="D14514">
        <f t="shared" si="452"/>
        <v>15812021</v>
      </c>
      <c r="E14514">
        <f t="shared" si="453"/>
        <v>15864006</v>
      </c>
    </row>
    <row r="14515" spans="1:5">
      <c r="A14515">
        <v>15812022</v>
      </c>
      <c r="B14515">
        <v>15864007</v>
      </c>
      <c r="C14515" s="293">
        <v>81300000</v>
      </c>
      <c r="D14515">
        <f t="shared" si="452"/>
        <v>15812022</v>
      </c>
      <c r="E14515">
        <f t="shared" si="453"/>
        <v>15864007</v>
      </c>
    </row>
    <row r="14516" spans="1:5">
      <c r="A14516">
        <v>15812023</v>
      </c>
      <c r="B14516">
        <v>15864008</v>
      </c>
      <c r="C14516" s="293">
        <v>92000000</v>
      </c>
      <c r="D14516">
        <f t="shared" si="452"/>
        <v>15812023</v>
      </c>
      <c r="E14516">
        <f t="shared" si="453"/>
        <v>15864008</v>
      </c>
    </row>
    <row r="14517" spans="1:5">
      <c r="A14517">
        <v>15812025</v>
      </c>
      <c r="B14517">
        <v>15864009</v>
      </c>
      <c r="C14517" s="293">
        <v>67900000</v>
      </c>
      <c r="D14517">
        <f t="shared" si="452"/>
        <v>15812025</v>
      </c>
      <c r="E14517">
        <f t="shared" si="453"/>
        <v>15864009</v>
      </c>
    </row>
    <row r="14518" spans="1:5">
      <c r="A14518">
        <v>15812030</v>
      </c>
      <c r="B14518">
        <v>15864010</v>
      </c>
      <c r="C14518" s="293">
        <v>104400000</v>
      </c>
      <c r="D14518">
        <f t="shared" si="452"/>
        <v>15812030</v>
      </c>
      <c r="E14518">
        <f t="shared" si="453"/>
        <v>15864010</v>
      </c>
    </row>
    <row r="14519" spans="1:5">
      <c r="A14519">
        <v>15812037</v>
      </c>
      <c r="B14519">
        <v>15864011</v>
      </c>
      <c r="C14519" s="293">
        <v>93900000</v>
      </c>
      <c r="D14519">
        <f t="shared" si="452"/>
        <v>15812037</v>
      </c>
      <c r="E14519">
        <f t="shared" si="453"/>
        <v>15864011</v>
      </c>
    </row>
    <row r="14520" spans="1:5">
      <c r="A14520">
        <v>15812039</v>
      </c>
      <c r="B14520">
        <v>15864012</v>
      </c>
      <c r="C14520" s="293">
        <v>131400000</v>
      </c>
      <c r="D14520">
        <f t="shared" si="452"/>
        <v>15812039</v>
      </c>
      <c r="E14520">
        <f t="shared" si="453"/>
        <v>15864012</v>
      </c>
    </row>
    <row r="14521" spans="1:5">
      <c r="A14521">
        <v>15812040</v>
      </c>
      <c r="B14521">
        <v>15864013</v>
      </c>
      <c r="C14521" s="293">
        <v>87000000</v>
      </c>
      <c r="D14521">
        <f t="shared" si="452"/>
        <v>15812040</v>
      </c>
      <c r="E14521">
        <f t="shared" si="453"/>
        <v>15864013</v>
      </c>
    </row>
    <row r="14522" spans="1:5">
      <c r="A14522">
        <v>15812041</v>
      </c>
      <c r="B14522">
        <v>15864014</v>
      </c>
      <c r="C14522" s="293">
        <v>159000000</v>
      </c>
      <c r="D14522">
        <f t="shared" si="452"/>
        <v>15812041</v>
      </c>
      <c r="E14522">
        <f t="shared" si="453"/>
        <v>15864014</v>
      </c>
    </row>
    <row r="14523" spans="1:5">
      <c r="A14523">
        <v>15812047</v>
      </c>
      <c r="B14523">
        <v>15864015</v>
      </c>
      <c r="C14523" s="293">
        <v>168800000</v>
      </c>
      <c r="D14523">
        <f t="shared" si="452"/>
        <v>15812047</v>
      </c>
      <c r="E14523">
        <f t="shared" si="453"/>
        <v>15864015</v>
      </c>
    </row>
    <row r="14524" spans="1:5">
      <c r="A14524">
        <v>15812048</v>
      </c>
      <c r="B14524">
        <v>15864016</v>
      </c>
      <c r="C14524" s="293">
        <v>117000000</v>
      </c>
      <c r="D14524">
        <f t="shared" si="452"/>
        <v>15812048</v>
      </c>
      <c r="E14524">
        <f t="shared" si="453"/>
        <v>15864016</v>
      </c>
    </row>
    <row r="14525" spans="1:5">
      <c r="A14525">
        <v>15812049</v>
      </c>
      <c r="B14525">
        <v>15864017</v>
      </c>
      <c r="C14525" s="293">
        <v>199000000</v>
      </c>
      <c r="D14525">
        <f t="shared" si="452"/>
        <v>15812049</v>
      </c>
      <c r="E14525">
        <f t="shared" si="453"/>
        <v>15864017</v>
      </c>
    </row>
    <row r="14526" spans="1:5">
      <c r="A14526">
        <v>15812051</v>
      </c>
      <c r="B14526">
        <v>15864018</v>
      </c>
      <c r="C14526" s="293">
        <v>197200000</v>
      </c>
      <c r="D14526">
        <f t="shared" si="452"/>
        <v>15812051</v>
      </c>
      <c r="E14526">
        <f t="shared" si="453"/>
        <v>15864018</v>
      </c>
    </row>
    <row r="14527" spans="1:5">
      <c r="A14527">
        <v>15826001</v>
      </c>
      <c r="B14527">
        <v>15865001</v>
      </c>
      <c r="C14527" s="293">
        <v>83800000</v>
      </c>
      <c r="D14527">
        <f t="shared" si="452"/>
        <v>15826001</v>
      </c>
      <c r="E14527">
        <f t="shared" si="453"/>
        <v>15865001</v>
      </c>
    </row>
    <row r="14528" spans="1:5">
      <c r="A14528">
        <v>15826002</v>
      </c>
      <c r="B14528">
        <v>15865002</v>
      </c>
      <c r="C14528" s="293">
        <v>147600000</v>
      </c>
      <c r="D14528">
        <f t="shared" si="452"/>
        <v>15826002</v>
      </c>
      <c r="E14528">
        <f t="shared" si="453"/>
        <v>15865002</v>
      </c>
    </row>
    <row r="14529" spans="1:5">
      <c r="A14529">
        <v>15804030</v>
      </c>
      <c r="B14529">
        <v>15867001</v>
      </c>
      <c r="C14529" s="293">
        <v>141500000</v>
      </c>
      <c r="D14529">
        <f t="shared" si="452"/>
        <v>15804030</v>
      </c>
      <c r="E14529">
        <f t="shared" si="453"/>
        <v>15867001</v>
      </c>
    </row>
    <row r="14530" spans="1:5">
      <c r="A14530">
        <v>15803001</v>
      </c>
      <c r="B14530">
        <v>15872001</v>
      </c>
      <c r="C14530" s="293">
        <v>52900000</v>
      </c>
      <c r="D14530">
        <f t="shared" si="452"/>
        <v>15803001</v>
      </c>
      <c r="E14530">
        <f t="shared" si="453"/>
        <v>15872001</v>
      </c>
    </row>
    <row r="14531" spans="1:5">
      <c r="A14531">
        <v>15803002</v>
      </c>
      <c r="B14531">
        <v>15873001</v>
      </c>
      <c r="C14531" s="293">
        <v>48600000</v>
      </c>
      <c r="D14531">
        <f t="shared" ref="D14531:D14594" si="454">+A14531*1</f>
        <v>15803002</v>
      </c>
      <c r="E14531">
        <f t="shared" ref="E14531:E14594" si="455">+B14531*1</f>
        <v>15873001</v>
      </c>
    </row>
    <row r="14532" spans="1:5">
      <c r="A14532">
        <v>15803003</v>
      </c>
      <c r="B14532">
        <v>15875001</v>
      </c>
      <c r="C14532" s="293">
        <v>70700000</v>
      </c>
      <c r="D14532">
        <f t="shared" si="454"/>
        <v>15803003</v>
      </c>
      <c r="E14532">
        <f t="shared" si="455"/>
        <v>15875001</v>
      </c>
    </row>
    <row r="14533" spans="1:5">
      <c r="A14533">
        <v>15919001</v>
      </c>
      <c r="B14533">
        <v>15950001</v>
      </c>
      <c r="C14533" s="293">
        <v>5500000</v>
      </c>
      <c r="D14533">
        <f t="shared" si="454"/>
        <v>15919001</v>
      </c>
      <c r="E14533">
        <f t="shared" si="455"/>
        <v>15950001</v>
      </c>
    </row>
    <row r="14534" spans="1:5">
      <c r="A14534">
        <v>15919002</v>
      </c>
      <c r="B14534">
        <v>15950002</v>
      </c>
      <c r="C14534" s="293">
        <v>10500000</v>
      </c>
      <c r="D14534">
        <f t="shared" si="454"/>
        <v>15919002</v>
      </c>
      <c r="E14534">
        <f t="shared" si="455"/>
        <v>15950002</v>
      </c>
    </row>
    <row r="14535" spans="1:5">
      <c r="A14535">
        <v>15919003</v>
      </c>
      <c r="B14535">
        <v>15950003</v>
      </c>
      <c r="C14535" s="293">
        <v>8100000</v>
      </c>
      <c r="D14535">
        <f t="shared" si="454"/>
        <v>15919003</v>
      </c>
      <c r="E14535">
        <f t="shared" si="455"/>
        <v>15950003</v>
      </c>
    </row>
    <row r="14536" spans="1:5">
      <c r="A14536">
        <v>15919004</v>
      </c>
      <c r="B14536">
        <v>15951001</v>
      </c>
      <c r="C14536" s="293">
        <v>6200000</v>
      </c>
      <c r="D14536">
        <f t="shared" si="454"/>
        <v>15919004</v>
      </c>
      <c r="E14536">
        <f t="shared" si="455"/>
        <v>15951001</v>
      </c>
    </row>
    <row r="14537" spans="1:5">
      <c r="A14537">
        <v>15919005</v>
      </c>
      <c r="B14537">
        <v>15951002</v>
      </c>
      <c r="C14537" s="293">
        <v>7300000</v>
      </c>
      <c r="D14537">
        <f t="shared" si="454"/>
        <v>15919005</v>
      </c>
      <c r="E14537">
        <f t="shared" si="455"/>
        <v>15951002</v>
      </c>
    </row>
    <row r="14538" spans="1:5">
      <c r="A14538">
        <v>15919006</v>
      </c>
      <c r="B14538">
        <v>15951003</v>
      </c>
      <c r="C14538" s="293">
        <v>10800000</v>
      </c>
      <c r="D14538">
        <f t="shared" si="454"/>
        <v>15919006</v>
      </c>
      <c r="E14538">
        <f t="shared" si="455"/>
        <v>15951003</v>
      </c>
    </row>
    <row r="14539" spans="1:5">
      <c r="A14539">
        <v>15919007</v>
      </c>
      <c r="B14539">
        <v>15951004</v>
      </c>
      <c r="C14539" s="293">
        <v>7800000</v>
      </c>
      <c r="D14539">
        <f t="shared" si="454"/>
        <v>15919007</v>
      </c>
      <c r="E14539">
        <f t="shared" si="455"/>
        <v>15951004</v>
      </c>
    </row>
    <row r="14540" spans="1:5">
      <c r="A14540">
        <v>15919008</v>
      </c>
      <c r="B14540">
        <v>15951005</v>
      </c>
      <c r="C14540" s="293">
        <v>8800000</v>
      </c>
      <c r="D14540">
        <f t="shared" si="454"/>
        <v>15919008</v>
      </c>
      <c r="E14540">
        <f t="shared" si="455"/>
        <v>15951005</v>
      </c>
    </row>
    <row r="14541" spans="1:5">
      <c r="A14541">
        <v>15919009</v>
      </c>
      <c r="B14541">
        <v>15951006</v>
      </c>
      <c r="C14541" s="293">
        <v>12600000</v>
      </c>
      <c r="D14541">
        <f t="shared" si="454"/>
        <v>15919009</v>
      </c>
      <c r="E14541">
        <f t="shared" si="455"/>
        <v>15951006</v>
      </c>
    </row>
    <row r="14542" spans="1:5">
      <c r="A14542">
        <v>15919010</v>
      </c>
      <c r="B14542">
        <v>15951007</v>
      </c>
      <c r="C14542" s="293">
        <v>15500000</v>
      </c>
      <c r="D14542">
        <f t="shared" si="454"/>
        <v>15919010</v>
      </c>
      <c r="E14542">
        <f t="shared" si="455"/>
        <v>15951007</v>
      </c>
    </row>
    <row r="14543" spans="1:5">
      <c r="A14543">
        <v>15919011</v>
      </c>
      <c r="B14543">
        <v>15951008</v>
      </c>
      <c r="C14543" s="293">
        <v>14400000</v>
      </c>
      <c r="D14543">
        <f t="shared" si="454"/>
        <v>15919011</v>
      </c>
      <c r="E14543">
        <f t="shared" si="455"/>
        <v>15951008</v>
      </c>
    </row>
    <row r="14544" spans="1:5">
      <c r="A14544">
        <v>15917002</v>
      </c>
      <c r="B14544">
        <v>15954001</v>
      </c>
      <c r="C14544" s="293">
        <v>6100000</v>
      </c>
      <c r="D14544">
        <f t="shared" si="454"/>
        <v>15917002</v>
      </c>
      <c r="E14544">
        <f t="shared" si="455"/>
        <v>15954001</v>
      </c>
    </row>
    <row r="14545" spans="1:5">
      <c r="A14545">
        <v>15917008</v>
      </c>
      <c r="B14545">
        <v>15954002</v>
      </c>
      <c r="C14545" s="293">
        <v>3600000</v>
      </c>
      <c r="D14545">
        <f t="shared" si="454"/>
        <v>15917008</v>
      </c>
      <c r="E14545">
        <f t="shared" si="455"/>
        <v>15954002</v>
      </c>
    </row>
    <row r="14546" spans="1:5">
      <c r="A14546">
        <v>15917012</v>
      </c>
      <c r="B14546">
        <v>15954003</v>
      </c>
      <c r="C14546" s="293">
        <v>5500000</v>
      </c>
      <c r="D14546">
        <f t="shared" si="454"/>
        <v>15917012</v>
      </c>
      <c r="E14546">
        <f t="shared" si="455"/>
        <v>15954003</v>
      </c>
    </row>
    <row r="14547" spans="1:5">
      <c r="A14547">
        <v>15917014</v>
      </c>
      <c r="B14547">
        <v>15954004</v>
      </c>
      <c r="C14547" s="293">
        <v>4200000</v>
      </c>
      <c r="D14547">
        <f t="shared" si="454"/>
        <v>15917014</v>
      </c>
      <c r="E14547">
        <f t="shared" si="455"/>
        <v>15954004</v>
      </c>
    </row>
    <row r="14548" spans="1:5">
      <c r="A14548">
        <v>15917015</v>
      </c>
      <c r="B14548">
        <v>15954005</v>
      </c>
      <c r="C14548" s="293">
        <v>5000000</v>
      </c>
      <c r="D14548">
        <f t="shared" si="454"/>
        <v>15917015</v>
      </c>
      <c r="E14548">
        <f t="shared" si="455"/>
        <v>15954005</v>
      </c>
    </row>
    <row r="14549" spans="1:5">
      <c r="A14549">
        <v>15917023</v>
      </c>
      <c r="B14549">
        <v>15954006</v>
      </c>
      <c r="C14549" s="293">
        <v>5500000</v>
      </c>
      <c r="D14549">
        <f t="shared" si="454"/>
        <v>15917023</v>
      </c>
      <c r="E14549">
        <f t="shared" si="455"/>
        <v>15954006</v>
      </c>
    </row>
    <row r="14550" spans="1:5">
      <c r="A14550">
        <v>15917025</v>
      </c>
      <c r="B14550">
        <v>15954007</v>
      </c>
      <c r="C14550" s="293">
        <v>4400000</v>
      </c>
      <c r="D14550">
        <f t="shared" si="454"/>
        <v>15917025</v>
      </c>
      <c r="E14550">
        <f t="shared" si="455"/>
        <v>15954007</v>
      </c>
    </row>
    <row r="14551" spans="1:5">
      <c r="A14551">
        <v>15917030</v>
      </c>
      <c r="B14551">
        <v>15954008</v>
      </c>
      <c r="C14551" s="293">
        <v>7300000</v>
      </c>
      <c r="D14551">
        <f t="shared" si="454"/>
        <v>15917030</v>
      </c>
      <c r="E14551">
        <f t="shared" si="455"/>
        <v>15954008</v>
      </c>
    </row>
    <row r="14552" spans="1:5">
      <c r="A14552">
        <v>15917031</v>
      </c>
      <c r="B14552">
        <v>15954009</v>
      </c>
      <c r="C14552" s="293">
        <v>7700000</v>
      </c>
      <c r="D14552">
        <f t="shared" si="454"/>
        <v>15917031</v>
      </c>
      <c r="E14552">
        <f t="shared" si="455"/>
        <v>15954009</v>
      </c>
    </row>
    <row r="14553" spans="1:5">
      <c r="A14553">
        <v>15917003</v>
      </c>
      <c r="B14553">
        <v>15954010</v>
      </c>
      <c r="C14553" s="293">
        <v>4300000</v>
      </c>
      <c r="D14553">
        <f t="shared" si="454"/>
        <v>15917003</v>
      </c>
      <c r="E14553">
        <f t="shared" si="455"/>
        <v>15954010</v>
      </c>
    </row>
    <row r="14554" spans="1:5">
      <c r="A14554">
        <v>15917042</v>
      </c>
      <c r="B14554">
        <v>15954011</v>
      </c>
      <c r="C14554" s="293">
        <v>7400000</v>
      </c>
      <c r="D14554">
        <f t="shared" si="454"/>
        <v>15917042</v>
      </c>
      <c r="E14554">
        <f t="shared" si="455"/>
        <v>15954011</v>
      </c>
    </row>
    <row r="14555" spans="1:5">
      <c r="A14555">
        <v>15917043</v>
      </c>
      <c r="B14555">
        <v>15954012</v>
      </c>
      <c r="C14555" s="293">
        <v>7000000</v>
      </c>
      <c r="D14555">
        <f t="shared" si="454"/>
        <v>15917043</v>
      </c>
      <c r="E14555">
        <f t="shared" si="455"/>
        <v>15954012</v>
      </c>
    </row>
    <row r="14556" spans="1:5">
      <c r="A14556">
        <v>15917046</v>
      </c>
      <c r="B14556">
        <v>15954013</v>
      </c>
      <c r="C14556" s="293">
        <v>8700000</v>
      </c>
      <c r="D14556">
        <f t="shared" si="454"/>
        <v>15917046</v>
      </c>
      <c r="E14556">
        <f t="shared" si="455"/>
        <v>15954013</v>
      </c>
    </row>
    <row r="14557" spans="1:5">
      <c r="A14557">
        <v>15917048</v>
      </c>
      <c r="B14557">
        <v>15954014</v>
      </c>
      <c r="C14557" s="293">
        <v>7700000</v>
      </c>
      <c r="D14557">
        <f t="shared" si="454"/>
        <v>15917048</v>
      </c>
      <c r="E14557">
        <f t="shared" si="455"/>
        <v>15954014</v>
      </c>
    </row>
    <row r="14558" spans="1:5">
      <c r="A14558">
        <v>15917051</v>
      </c>
      <c r="B14558">
        <v>15954015</v>
      </c>
      <c r="C14558" s="293">
        <v>9700000</v>
      </c>
      <c r="D14558">
        <f t="shared" si="454"/>
        <v>15917051</v>
      </c>
      <c r="E14558">
        <f t="shared" si="455"/>
        <v>15954015</v>
      </c>
    </row>
    <row r="14559" spans="1:5">
      <c r="A14559">
        <v>15917057</v>
      </c>
      <c r="B14559">
        <v>15954016</v>
      </c>
      <c r="C14559" s="293">
        <v>9900000</v>
      </c>
      <c r="D14559">
        <f t="shared" si="454"/>
        <v>15917057</v>
      </c>
      <c r="E14559">
        <f t="shared" si="455"/>
        <v>15954016</v>
      </c>
    </row>
    <row r="14560" spans="1:5">
      <c r="A14560">
        <v>15917064</v>
      </c>
      <c r="B14560">
        <v>15954017</v>
      </c>
      <c r="C14560" s="293">
        <v>3800000</v>
      </c>
      <c r="D14560">
        <f t="shared" si="454"/>
        <v>15917064</v>
      </c>
      <c r="E14560">
        <f t="shared" si="455"/>
        <v>15954017</v>
      </c>
    </row>
    <row r="14561" spans="1:5">
      <c r="A14561">
        <v>15917005</v>
      </c>
      <c r="B14561">
        <v>15955001</v>
      </c>
      <c r="C14561" s="293">
        <v>3100000</v>
      </c>
      <c r="D14561">
        <f t="shared" si="454"/>
        <v>15917005</v>
      </c>
      <c r="E14561">
        <f t="shared" si="455"/>
        <v>15955001</v>
      </c>
    </row>
    <row r="14562" spans="1:5">
      <c r="A14562">
        <v>15917007</v>
      </c>
      <c r="B14562">
        <v>15955002</v>
      </c>
      <c r="C14562" s="293">
        <v>3200000</v>
      </c>
      <c r="D14562">
        <f t="shared" si="454"/>
        <v>15917007</v>
      </c>
      <c r="E14562">
        <f t="shared" si="455"/>
        <v>15955002</v>
      </c>
    </row>
    <row r="14563" spans="1:5">
      <c r="A14563">
        <v>15917011</v>
      </c>
      <c r="B14563">
        <v>15955003</v>
      </c>
      <c r="C14563" s="293">
        <v>4300000</v>
      </c>
      <c r="D14563">
        <f t="shared" si="454"/>
        <v>15917011</v>
      </c>
      <c r="E14563">
        <f t="shared" si="455"/>
        <v>15955003</v>
      </c>
    </row>
    <row r="14564" spans="1:5">
      <c r="A14564">
        <v>15917022</v>
      </c>
      <c r="B14564">
        <v>15955004</v>
      </c>
      <c r="C14564" s="293">
        <v>5000000</v>
      </c>
      <c r="D14564">
        <f t="shared" si="454"/>
        <v>15917022</v>
      </c>
      <c r="E14564">
        <f t="shared" si="455"/>
        <v>15955004</v>
      </c>
    </row>
    <row r="14565" spans="1:5">
      <c r="A14565">
        <v>15917024</v>
      </c>
      <c r="B14565">
        <v>15955005</v>
      </c>
      <c r="C14565" s="293">
        <v>3500000</v>
      </c>
      <c r="D14565">
        <f t="shared" si="454"/>
        <v>15917024</v>
      </c>
      <c r="E14565">
        <f t="shared" si="455"/>
        <v>15955005</v>
      </c>
    </row>
    <row r="14566" spans="1:5">
      <c r="A14566">
        <v>15917027</v>
      </c>
      <c r="B14566">
        <v>15955006</v>
      </c>
      <c r="C14566" s="293">
        <v>2900000</v>
      </c>
      <c r="D14566">
        <f t="shared" si="454"/>
        <v>15917027</v>
      </c>
      <c r="E14566">
        <f t="shared" si="455"/>
        <v>15955006</v>
      </c>
    </row>
    <row r="14567" spans="1:5">
      <c r="A14567">
        <v>15917029</v>
      </c>
      <c r="B14567">
        <v>15955007</v>
      </c>
      <c r="C14567" s="293">
        <v>5500000</v>
      </c>
      <c r="D14567">
        <f t="shared" si="454"/>
        <v>15917029</v>
      </c>
      <c r="E14567">
        <f t="shared" si="455"/>
        <v>15955007</v>
      </c>
    </row>
    <row r="14568" spans="1:5">
      <c r="A14568">
        <v>15917037</v>
      </c>
      <c r="B14568">
        <v>15955008</v>
      </c>
      <c r="C14568" s="293">
        <v>5000000</v>
      </c>
      <c r="D14568">
        <f t="shared" si="454"/>
        <v>15917037</v>
      </c>
      <c r="E14568">
        <f t="shared" si="455"/>
        <v>15955008</v>
      </c>
    </row>
    <row r="14569" spans="1:5">
      <c r="A14569">
        <v>15917050</v>
      </c>
      <c r="B14569">
        <v>15955009</v>
      </c>
      <c r="C14569" s="293">
        <v>6300000</v>
      </c>
      <c r="D14569">
        <f t="shared" si="454"/>
        <v>15917050</v>
      </c>
      <c r="E14569">
        <f t="shared" si="455"/>
        <v>15955009</v>
      </c>
    </row>
    <row r="14570" spans="1:5">
      <c r="A14570">
        <v>15917054</v>
      </c>
      <c r="B14570">
        <v>15955010</v>
      </c>
      <c r="C14570" s="293">
        <v>4900000</v>
      </c>
      <c r="D14570">
        <f t="shared" si="454"/>
        <v>15917054</v>
      </c>
      <c r="E14570">
        <f t="shared" si="455"/>
        <v>15955010</v>
      </c>
    </row>
    <row r="14571" spans="1:5">
      <c r="A14571">
        <v>15917059</v>
      </c>
      <c r="B14571">
        <v>15955011</v>
      </c>
      <c r="C14571" s="293">
        <v>5900000</v>
      </c>
      <c r="D14571">
        <f t="shared" si="454"/>
        <v>15917059</v>
      </c>
      <c r="E14571">
        <f t="shared" si="455"/>
        <v>15955011</v>
      </c>
    </row>
    <row r="14572" spans="1:5">
      <c r="A14572">
        <v>15917013</v>
      </c>
      <c r="B14572">
        <v>15956001</v>
      </c>
      <c r="C14572" s="293">
        <v>5500000</v>
      </c>
      <c r="D14572">
        <f t="shared" si="454"/>
        <v>15917013</v>
      </c>
      <c r="E14572">
        <f t="shared" si="455"/>
        <v>15956001</v>
      </c>
    </row>
    <row r="14573" spans="1:5">
      <c r="A14573">
        <v>15917018</v>
      </c>
      <c r="B14573">
        <v>15956002</v>
      </c>
      <c r="C14573" s="293">
        <v>5200000</v>
      </c>
      <c r="D14573">
        <f t="shared" si="454"/>
        <v>15917018</v>
      </c>
      <c r="E14573">
        <f t="shared" si="455"/>
        <v>15956002</v>
      </c>
    </row>
    <row r="14574" spans="1:5">
      <c r="A14574">
        <v>15917028</v>
      </c>
      <c r="B14574">
        <v>15956003</v>
      </c>
      <c r="C14574" s="293">
        <v>6800000</v>
      </c>
      <c r="D14574">
        <f t="shared" si="454"/>
        <v>15917028</v>
      </c>
      <c r="E14574">
        <f t="shared" si="455"/>
        <v>15956003</v>
      </c>
    </row>
    <row r="14575" spans="1:5">
      <c r="A14575">
        <v>15917033</v>
      </c>
      <c r="B14575">
        <v>15956004</v>
      </c>
      <c r="C14575" s="293">
        <v>7300000</v>
      </c>
      <c r="D14575">
        <f t="shared" si="454"/>
        <v>15917033</v>
      </c>
      <c r="E14575">
        <f t="shared" si="455"/>
        <v>15956004</v>
      </c>
    </row>
    <row r="14576" spans="1:5">
      <c r="A14576">
        <v>15917034</v>
      </c>
      <c r="B14576">
        <v>15956005</v>
      </c>
      <c r="C14576" s="293">
        <v>5800000</v>
      </c>
      <c r="D14576">
        <f t="shared" si="454"/>
        <v>15917034</v>
      </c>
      <c r="E14576">
        <f t="shared" si="455"/>
        <v>15956005</v>
      </c>
    </row>
    <row r="14577" spans="1:5">
      <c r="A14577">
        <v>15917044</v>
      </c>
      <c r="B14577">
        <v>15956006</v>
      </c>
      <c r="C14577" s="293">
        <v>6000000</v>
      </c>
      <c r="D14577">
        <f t="shared" si="454"/>
        <v>15917044</v>
      </c>
      <c r="E14577">
        <f t="shared" si="455"/>
        <v>15956006</v>
      </c>
    </row>
    <row r="14578" spans="1:5">
      <c r="A14578">
        <v>15917045</v>
      </c>
      <c r="B14578">
        <v>15956007</v>
      </c>
      <c r="C14578" s="293">
        <v>8500000</v>
      </c>
      <c r="D14578">
        <f t="shared" si="454"/>
        <v>15917045</v>
      </c>
      <c r="E14578">
        <f t="shared" si="455"/>
        <v>15956007</v>
      </c>
    </row>
    <row r="14579" spans="1:5">
      <c r="A14579">
        <v>15917056</v>
      </c>
      <c r="B14579">
        <v>15956008</v>
      </c>
      <c r="C14579" s="293">
        <v>6700000</v>
      </c>
      <c r="D14579">
        <f t="shared" si="454"/>
        <v>15917056</v>
      </c>
      <c r="E14579">
        <f t="shared" si="455"/>
        <v>15956008</v>
      </c>
    </row>
    <row r="14580" spans="1:5">
      <c r="A14580">
        <v>15917058</v>
      </c>
      <c r="B14580">
        <v>15956009</v>
      </c>
      <c r="C14580" s="293">
        <v>7500000</v>
      </c>
      <c r="D14580">
        <f t="shared" si="454"/>
        <v>15917058</v>
      </c>
      <c r="E14580">
        <f t="shared" si="455"/>
        <v>15956009</v>
      </c>
    </row>
    <row r="14581" spans="1:5">
      <c r="A14581">
        <v>15917061</v>
      </c>
      <c r="B14581">
        <v>15956010</v>
      </c>
      <c r="C14581" s="293">
        <v>5600000</v>
      </c>
      <c r="D14581">
        <f t="shared" si="454"/>
        <v>15917061</v>
      </c>
      <c r="E14581">
        <f t="shared" si="455"/>
        <v>15956010</v>
      </c>
    </row>
    <row r="14582" spans="1:5">
      <c r="A14582">
        <v>15917063</v>
      </c>
      <c r="B14582">
        <v>15956011</v>
      </c>
      <c r="C14582" s="293">
        <v>12100000</v>
      </c>
      <c r="D14582">
        <f t="shared" si="454"/>
        <v>15917063</v>
      </c>
      <c r="E14582">
        <f t="shared" si="455"/>
        <v>15956011</v>
      </c>
    </row>
    <row r="14583" spans="1:5">
      <c r="A14583">
        <v>15917068</v>
      </c>
      <c r="B14583">
        <v>15956012</v>
      </c>
      <c r="C14583" s="293">
        <v>9900000</v>
      </c>
      <c r="D14583">
        <f t="shared" si="454"/>
        <v>15917068</v>
      </c>
      <c r="E14583">
        <f t="shared" si="455"/>
        <v>15956012</v>
      </c>
    </row>
    <row r="14584" spans="1:5">
      <c r="A14584">
        <v>15917004</v>
      </c>
      <c r="B14584">
        <v>15957002</v>
      </c>
      <c r="C14584" s="293">
        <v>3000000</v>
      </c>
      <c r="D14584">
        <f t="shared" si="454"/>
        <v>15917004</v>
      </c>
      <c r="E14584">
        <f t="shared" si="455"/>
        <v>15957002</v>
      </c>
    </row>
    <row r="14585" spans="1:5">
      <c r="A14585">
        <v>15917006</v>
      </c>
      <c r="B14585">
        <v>15957003</v>
      </c>
      <c r="C14585" s="293">
        <v>3900000</v>
      </c>
      <c r="D14585">
        <f t="shared" si="454"/>
        <v>15917006</v>
      </c>
      <c r="E14585">
        <f t="shared" si="455"/>
        <v>15957003</v>
      </c>
    </row>
    <row r="14586" spans="1:5">
      <c r="A14586">
        <v>15917009</v>
      </c>
      <c r="B14586">
        <v>15957004</v>
      </c>
      <c r="C14586" s="293">
        <v>3500000</v>
      </c>
      <c r="D14586">
        <f t="shared" si="454"/>
        <v>15917009</v>
      </c>
      <c r="E14586">
        <f t="shared" si="455"/>
        <v>15957004</v>
      </c>
    </row>
    <row r="14587" spans="1:5">
      <c r="A14587">
        <v>15917010</v>
      </c>
      <c r="B14587">
        <v>15957005</v>
      </c>
      <c r="C14587" s="293">
        <v>3600000</v>
      </c>
      <c r="D14587">
        <f t="shared" si="454"/>
        <v>15917010</v>
      </c>
      <c r="E14587">
        <f t="shared" si="455"/>
        <v>15957005</v>
      </c>
    </row>
    <row r="14588" spans="1:5">
      <c r="A14588">
        <v>15917016</v>
      </c>
      <c r="B14588">
        <v>15957006</v>
      </c>
      <c r="C14588" s="293">
        <v>4300000</v>
      </c>
      <c r="D14588">
        <f t="shared" si="454"/>
        <v>15917016</v>
      </c>
      <c r="E14588">
        <f t="shared" si="455"/>
        <v>15957006</v>
      </c>
    </row>
    <row r="14589" spans="1:5">
      <c r="A14589">
        <v>15917017</v>
      </c>
      <c r="B14589">
        <v>15957007</v>
      </c>
      <c r="C14589" s="293">
        <v>4000000</v>
      </c>
      <c r="D14589">
        <f t="shared" si="454"/>
        <v>15917017</v>
      </c>
      <c r="E14589">
        <f t="shared" si="455"/>
        <v>15957007</v>
      </c>
    </row>
    <row r="14590" spans="1:5">
      <c r="A14590">
        <v>15917019</v>
      </c>
      <c r="B14590">
        <v>15957008</v>
      </c>
      <c r="C14590" s="293">
        <v>4800000</v>
      </c>
      <c r="D14590">
        <f t="shared" si="454"/>
        <v>15917019</v>
      </c>
      <c r="E14590">
        <f t="shared" si="455"/>
        <v>15957008</v>
      </c>
    </row>
    <row r="14591" spans="1:5">
      <c r="A14591">
        <v>15917020</v>
      </c>
      <c r="B14591">
        <v>15957009</v>
      </c>
      <c r="C14591" s="293">
        <v>3200000</v>
      </c>
      <c r="D14591">
        <f t="shared" si="454"/>
        <v>15917020</v>
      </c>
      <c r="E14591">
        <f t="shared" si="455"/>
        <v>15957009</v>
      </c>
    </row>
    <row r="14592" spans="1:5">
      <c r="A14592">
        <v>15917021</v>
      </c>
      <c r="B14592">
        <v>15957010</v>
      </c>
      <c r="C14592" s="293">
        <v>4700000</v>
      </c>
      <c r="D14592">
        <f t="shared" si="454"/>
        <v>15917021</v>
      </c>
      <c r="E14592">
        <f t="shared" si="455"/>
        <v>15957010</v>
      </c>
    </row>
    <row r="14593" spans="1:5">
      <c r="A14593">
        <v>15917026</v>
      </c>
      <c r="B14593">
        <v>15957011</v>
      </c>
      <c r="C14593" s="293">
        <v>3600000</v>
      </c>
      <c r="D14593">
        <f t="shared" si="454"/>
        <v>15917026</v>
      </c>
      <c r="E14593">
        <f t="shared" si="455"/>
        <v>15957011</v>
      </c>
    </row>
    <row r="14594" spans="1:5">
      <c r="A14594">
        <v>15917032</v>
      </c>
      <c r="B14594">
        <v>15957012</v>
      </c>
      <c r="C14594" s="293">
        <v>3200000</v>
      </c>
      <c r="D14594">
        <f t="shared" si="454"/>
        <v>15917032</v>
      </c>
      <c r="E14594">
        <f t="shared" si="455"/>
        <v>15957012</v>
      </c>
    </row>
    <row r="14595" spans="1:5">
      <c r="A14595">
        <v>15917035</v>
      </c>
      <c r="B14595">
        <v>15957013</v>
      </c>
      <c r="C14595" s="293">
        <v>4800000</v>
      </c>
      <c r="D14595">
        <f t="shared" ref="D14595:D14658" si="456">+A14595*1</f>
        <v>15917035</v>
      </c>
      <c r="E14595">
        <f t="shared" ref="E14595:E14658" si="457">+B14595*1</f>
        <v>15957013</v>
      </c>
    </row>
    <row r="14596" spans="1:5">
      <c r="A14596">
        <v>15917036</v>
      </c>
      <c r="B14596">
        <v>15957014</v>
      </c>
      <c r="C14596" s="293">
        <v>4800000</v>
      </c>
      <c r="D14596">
        <f t="shared" si="456"/>
        <v>15917036</v>
      </c>
      <c r="E14596">
        <f t="shared" si="457"/>
        <v>15957014</v>
      </c>
    </row>
    <row r="14597" spans="1:5">
      <c r="A14597">
        <v>15917038</v>
      </c>
      <c r="B14597">
        <v>15957015</v>
      </c>
      <c r="C14597" s="293">
        <v>5400000</v>
      </c>
      <c r="D14597">
        <f t="shared" si="456"/>
        <v>15917038</v>
      </c>
      <c r="E14597">
        <f t="shared" si="457"/>
        <v>15957015</v>
      </c>
    </row>
    <row r="14598" spans="1:5">
      <c r="A14598">
        <v>15917039</v>
      </c>
      <c r="B14598">
        <v>15957016</v>
      </c>
      <c r="C14598" s="293">
        <v>5900000</v>
      </c>
      <c r="D14598">
        <f t="shared" si="456"/>
        <v>15917039</v>
      </c>
      <c r="E14598">
        <f t="shared" si="457"/>
        <v>15957016</v>
      </c>
    </row>
    <row r="14599" spans="1:5">
      <c r="A14599">
        <v>15917040</v>
      </c>
      <c r="B14599">
        <v>15957017</v>
      </c>
      <c r="C14599" s="293">
        <v>5900000</v>
      </c>
      <c r="D14599">
        <f t="shared" si="456"/>
        <v>15917040</v>
      </c>
      <c r="E14599">
        <f t="shared" si="457"/>
        <v>15957017</v>
      </c>
    </row>
    <row r="14600" spans="1:5">
      <c r="A14600">
        <v>15917047</v>
      </c>
      <c r="B14600">
        <v>15957018</v>
      </c>
      <c r="C14600" s="293">
        <v>5600000</v>
      </c>
      <c r="D14600">
        <f t="shared" si="456"/>
        <v>15917047</v>
      </c>
      <c r="E14600">
        <f t="shared" si="457"/>
        <v>15957018</v>
      </c>
    </row>
    <row r="14601" spans="1:5">
      <c r="A14601">
        <v>15917049</v>
      </c>
      <c r="B14601">
        <v>15957019</v>
      </c>
      <c r="C14601" s="293">
        <v>6700000</v>
      </c>
      <c r="D14601">
        <f t="shared" si="456"/>
        <v>15917049</v>
      </c>
      <c r="E14601">
        <f t="shared" si="457"/>
        <v>15957019</v>
      </c>
    </row>
    <row r="14602" spans="1:5">
      <c r="A14602">
        <v>15917041</v>
      </c>
      <c r="B14602">
        <v>15957020</v>
      </c>
      <c r="C14602" s="293">
        <v>13200000</v>
      </c>
      <c r="D14602">
        <f t="shared" si="456"/>
        <v>15917041</v>
      </c>
      <c r="E14602">
        <f t="shared" si="457"/>
        <v>15957020</v>
      </c>
    </row>
    <row r="14603" spans="1:5">
      <c r="A14603">
        <v>15917052</v>
      </c>
      <c r="B14603">
        <v>15957021</v>
      </c>
      <c r="C14603" s="293">
        <v>15000000</v>
      </c>
      <c r="D14603">
        <f t="shared" si="456"/>
        <v>15917052</v>
      </c>
      <c r="E14603">
        <f t="shared" si="457"/>
        <v>15957021</v>
      </c>
    </row>
    <row r="14604" spans="1:5">
      <c r="A14604">
        <v>15917053</v>
      </c>
      <c r="B14604">
        <v>15957022</v>
      </c>
      <c r="C14604" s="293">
        <v>7600000</v>
      </c>
      <c r="D14604">
        <f t="shared" si="456"/>
        <v>15917053</v>
      </c>
      <c r="E14604">
        <f t="shared" si="457"/>
        <v>15957022</v>
      </c>
    </row>
    <row r="14605" spans="1:5">
      <c r="A14605">
        <v>15917055</v>
      </c>
      <c r="B14605">
        <v>15957023</v>
      </c>
      <c r="C14605" s="293">
        <v>6800000</v>
      </c>
      <c r="D14605">
        <f t="shared" si="456"/>
        <v>15917055</v>
      </c>
      <c r="E14605">
        <f t="shared" si="457"/>
        <v>15957023</v>
      </c>
    </row>
    <row r="14606" spans="1:5">
      <c r="A14606">
        <v>15917060</v>
      </c>
      <c r="B14606">
        <v>15957024</v>
      </c>
      <c r="C14606" s="293">
        <v>16000000</v>
      </c>
      <c r="D14606">
        <f t="shared" si="456"/>
        <v>15917060</v>
      </c>
      <c r="E14606">
        <f t="shared" si="457"/>
        <v>15957024</v>
      </c>
    </row>
    <row r="14607" spans="1:5">
      <c r="A14607">
        <v>15917062</v>
      </c>
      <c r="B14607">
        <v>15957025</v>
      </c>
      <c r="C14607" s="293">
        <v>8400000</v>
      </c>
      <c r="D14607">
        <f t="shared" si="456"/>
        <v>15917062</v>
      </c>
      <c r="E14607">
        <f t="shared" si="457"/>
        <v>15957025</v>
      </c>
    </row>
    <row r="14608" spans="1:5">
      <c r="A14608">
        <v>15917065</v>
      </c>
      <c r="B14608">
        <v>15957026</v>
      </c>
      <c r="C14608" s="293">
        <v>5900000</v>
      </c>
      <c r="D14608">
        <f t="shared" si="456"/>
        <v>15917065</v>
      </c>
      <c r="E14608">
        <f t="shared" si="457"/>
        <v>15957026</v>
      </c>
    </row>
    <row r="14609" spans="1:5">
      <c r="A14609">
        <v>15917066</v>
      </c>
      <c r="B14609">
        <v>15957027</v>
      </c>
      <c r="C14609" s="293">
        <v>7400000</v>
      </c>
      <c r="D14609">
        <f t="shared" si="456"/>
        <v>15917066</v>
      </c>
      <c r="E14609">
        <f t="shared" si="457"/>
        <v>15957027</v>
      </c>
    </row>
    <row r="14610" spans="1:5">
      <c r="A14610">
        <v>15917067</v>
      </c>
      <c r="B14610">
        <v>15957028</v>
      </c>
      <c r="C14610" s="293">
        <v>12000000</v>
      </c>
      <c r="D14610">
        <f t="shared" si="456"/>
        <v>15917067</v>
      </c>
      <c r="E14610">
        <f t="shared" si="457"/>
        <v>15957028</v>
      </c>
    </row>
    <row r="14611" spans="1:5">
      <c r="A14611">
        <v>16025001</v>
      </c>
      <c r="B14611">
        <v>16082001</v>
      </c>
      <c r="C14611" s="293">
        <v>51600000</v>
      </c>
      <c r="D14611">
        <f t="shared" si="456"/>
        <v>16025001</v>
      </c>
      <c r="E14611">
        <f t="shared" si="457"/>
        <v>16082001</v>
      </c>
    </row>
    <row r="14612" spans="1:5">
      <c r="A14612">
        <v>16025002</v>
      </c>
      <c r="B14612">
        <v>16082002</v>
      </c>
      <c r="C14612" s="293">
        <v>56300000</v>
      </c>
      <c r="D14612">
        <f t="shared" si="456"/>
        <v>16025002</v>
      </c>
      <c r="E14612">
        <f t="shared" si="457"/>
        <v>16082002</v>
      </c>
    </row>
    <row r="14613" spans="1:5">
      <c r="A14613">
        <v>16025003</v>
      </c>
      <c r="B14613">
        <v>16085001</v>
      </c>
      <c r="C14613" s="293">
        <v>33400000</v>
      </c>
      <c r="D14613">
        <f t="shared" si="456"/>
        <v>16025003</v>
      </c>
      <c r="E14613">
        <f t="shared" si="457"/>
        <v>16085001</v>
      </c>
    </row>
    <row r="14614" spans="1:5">
      <c r="A14614">
        <v>16517002</v>
      </c>
      <c r="B14614">
        <v>16555001</v>
      </c>
      <c r="C14614" s="293">
        <v>2700000</v>
      </c>
      <c r="D14614">
        <f t="shared" si="456"/>
        <v>16517002</v>
      </c>
      <c r="E14614">
        <f t="shared" si="457"/>
        <v>16555001</v>
      </c>
    </row>
    <row r="14615" spans="1:5">
      <c r="A14615">
        <v>16517001</v>
      </c>
      <c r="B14615">
        <v>16557001</v>
      </c>
      <c r="C14615" s="293">
        <v>3000000</v>
      </c>
      <c r="D14615">
        <f t="shared" si="456"/>
        <v>16517001</v>
      </c>
      <c r="E14615">
        <f t="shared" si="457"/>
        <v>16557001</v>
      </c>
    </row>
    <row r="14616" spans="1:5">
      <c r="A14616">
        <v>16517003</v>
      </c>
      <c r="B14616">
        <v>16557002</v>
      </c>
      <c r="C14616" s="293">
        <v>2800000</v>
      </c>
      <c r="D14616">
        <f t="shared" si="456"/>
        <v>16517003</v>
      </c>
      <c r="E14616">
        <f t="shared" si="457"/>
        <v>16557002</v>
      </c>
    </row>
    <row r="14617" spans="1:5">
      <c r="A14617">
        <v>16517004</v>
      </c>
      <c r="B14617">
        <v>16557003</v>
      </c>
      <c r="C14617" s="293">
        <v>2100000</v>
      </c>
      <c r="D14617">
        <f t="shared" si="456"/>
        <v>16517004</v>
      </c>
      <c r="E14617">
        <f t="shared" si="457"/>
        <v>16557003</v>
      </c>
    </row>
    <row r="14618" spans="1:5">
      <c r="A14618">
        <v>16619002</v>
      </c>
      <c r="B14618">
        <v>16650001</v>
      </c>
      <c r="C14618" s="293">
        <v>24700000</v>
      </c>
      <c r="D14618">
        <f t="shared" si="456"/>
        <v>16619002</v>
      </c>
      <c r="E14618">
        <f t="shared" si="457"/>
        <v>16650001</v>
      </c>
    </row>
    <row r="14619" spans="1:5">
      <c r="A14619">
        <v>16619003</v>
      </c>
      <c r="B14619">
        <v>16650002</v>
      </c>
      <c r="C14619" s="293">
        <v>35000000</v>
      </c>
      <c r="D14619">
        <f t="shared" si="456"/>
        <v>16619003</v>
      </c>
      <c r="E14619">
        <f t="shared" si="457"/>
        <v>16650002</v>
      </c>
    </row>
    <row r="14620" spans="1:5">
      <c r="A14620">
        <v>16619004</v>
      </c>
      <c r="B14620">
        <v>16650003</v>
      </c>
      <c r="C14620" s="293">
        <v>13500000</v>
      </c>
      <c r="D14620">
        <f t="shared" si="456"/>
        <v>16619004</v>
      </c>
      <c r="E14620">
        <f t="shared" si="457"/>
        <v>16650003</v>
      </c>
    </row>
    <row r="14621" spans="1:5">
      <c r="A14621">
        <v>16619005</v>
      </c>
      <c r="B14621">
        <v>16650004</v>
      </c>
      <c r="C14621" s="293">
        <v>31500000</v>
      </c>
      <c r="D14621">
        <f t="shared" si="456"/>
        <v>16619005</v>
      </c>
      <c r="E14621">
        <f t="shared" si="457"/>
        <v>16650004</v>
      </c>
    </row>
    <row r="14622" spans="1:5">
      <c r="A14622">
        <v>16619006</v>
      </c>
      <c r="B14622">
        <v>16650005</v>
      </c>
      <c r="C14622" s="293">
        <v>29400000</v>
      </c>
      <c r="D14622">
        <f t="shared" si="456"/>
        <v>16619006</v>
      </c>
      <c r="E14622">
        <f t="shared" si="457"/>
        <v>16650005</v>
      </c>
    </row>
    <row r="14623" spans="1:5">
      <c r="A14623">
        <v>16619008</v>
      </c>
      <c r="B14623">
        <v>16650006</v>
      </c>
      <c r="C14623" s="293">
        <v>27000000</v>
      </c>
      <c r="D14623">
        <f t="shared" si="456"/>
        <v>16619008</v>
      </c>
      <c r="E14623">
        <f t="shared" si="457"/>
        <v>16650006</v>
      </c>
    </row>
    <row r="14624" spans="1:5">
      <c r="A14624">
        <v>16619009</v>
      </c>
      <c r="B14624">
        <v>16650007</v>
      </c>
      <c r="C14624" s="293">
        <v>30000000</v>
      </c>
      <c r="D14624">
        <f t="shared" si="456"/>
        <v>16619009</v>
      </c>
      <c r="E14624">
        <f t="shared" si="457"/>
        <v>16650007</v>
      </c>
    </row>
    <row r="14625" spans="1:5">
      <c r="A14625">
        <v>16619010</v>
      </c>
      <c r="B14625">
        <v>16650008</v>
      </c>
      <c r="C14625" s="293">
        <v>31000000</v>
      </c>
      <c r="D14625">
        <f t="shared" si="456"/>
        <v>16619010</v>
      </c>
      <c r="E14625">
        <f t="shared" si="457"/>
        <v>16650008</v>
      </c>
    </row>
    <row r="14626" spans="1:5">
      <c r="A14626">
        <v>16619012</v>
      </c>
      <c r="B14626">
        <v>16650009</v>
      </c>
      <c r="C14626" s="293">
        <v>38000000</v>
      </c>
      <c r="D14626">
        <f t="shared" si="456"/>
        <v>16619012</v>
      </c>
      <c r="E14626">
        <f t="shared" si="457"/>
        <v>16650009</v>
      </c>
    </row>
    <row r="14627" spans="1:5">
      <c r="A14627">
        <v>16619013</v>
      </c>
      <c r="B14627">
        <v>16650010</v>
      </c>
      <c r="C14627" s="293">
        <v>58000000</v>
      </c>
      <c r="D14627">
        <f t="shared" si="456"/>
        <v>16619013</v>
      </c>
      <c r="E14627">
        <f t="shared" si="457"/>
        <v>16650010</v>
      </c>
    </row>
    <row r="14628" spans="1:5">
      <c r="A14628">
        <v>16619018</v>
      </c>
      <c r="B14628">
        <v>16650011</v>
      </c>
      <c r="C14628" s="293">
        <v>113700000</v>
      </c>
      <c r="D14628">
        <f t="shared" si="456"/>
        <v>16619018</v>
      </c>
      <c r="E14628">
        <f t="shared" si="457"/>
        <v>16650011</v>
      </c>
    </row>
    <row r="14629" spans="1:5">
      <c r="A14629">
        <v>16619019</v>
      </c>
      <c r="B14629">
        <v>16650012</v>
      </c>
      <c r="C14629" s="293">
        <v>76000000</v>
      </c>
      <c r="D14629">
        <f t="shared" si="456"/>
        <v>16619019</v>
      </c>
      <c r="E14629">
        <f t="shared" si="457"/>
        <v>16650012</v>
      </c>
    </row>
    <row r="14630" spans="1:5">
      <c r="A14630">
        <v>16619020</v>
      </c>
      <c r="B14630">
        <v>16650013</v>
      </c>
      <c r="C14630" s="293">
        <v>58500000</v>
      </c>
      <c r="D14630">
        <f t="shared" si="456"/>
        <v>16619020</v>
      </c>
      <c r="E14630">
        <f t="shared" si="457"/>
        <v>16650013</v>
      </c>
    </row>
    <row r="14631" spans="1:5">
      <c r="A14631">
        <v>16619021</v>
      </c>
      <c r="B14631">
        <v>16650014</v>
      </c>
      <c r="C14631" s="293">
        <v>112000000</v>
      </c>
      <c r="D14631">
        <f t="shared" si="456"/>
        <v>16619021</v>
      </c>
      <c r="E14631">
        <f t="shared" si="457"/>
        <v>16650014</v>
      </c>
    </row>
    <row r="14632" spans="1:5">
      <c r="A14632">
        <v>16619023</v>
      </c>
      <c r="B14632">
        <v>16650015</v>
      </c>
      <c r="C14632" s="293">
        <v>73000000</v>
      </c>
      <c r="D14632">
        <f t="shared" si="456"/>
        <v>16619023</v>
      </c>
      <c r="E14632">
        <f t="shared" si="457"/>
        <v>16650015</v>
      </c>
    </row>
    <row r="14633" spans="1:5">
      <c r="A14633">
        <v>16619026</v>
      </c>
      <c r="B14633">
        <v>16650016</v>
      </c>
      <c r="C14633" s="293">
        <v>30000000</v>
      </c>
      <c r="D14633">
        <f t="shared" si="456"/>
        <v>16619026</v>
      </c>
      <c r="E14633">
        <f t="shared" si="457"/>
        <v>16650016</v>
      </c>
    </row>
    <row r="14634" spans="1:5">
      <c r="A14634">
        <v>16619027</v>
      </c>
      <c r="B14634">
        <v>16650017</v>
      </c>
      <c r="C14634" s="293">
        <v>34000000</v>
      </c>
      <c r="D14634">
        <f t="shared" si="456"/>
        <v>16619027</v>
      </c>
      <c r="E14634">
        <f t="shared" si="457"/>
        <v>16650017</v>
      </c>
    </row>
    <row r="14635" spans="1:5">
      <c r="A14635">
        <v>16619029</v>
      </c>
      <c r="B14635">
        <v>16650018</v>
      </c>
      <c r="C14635" s="293">
        <v>43700000</v>
      </c>
      <c r="D14635">
        <f t="shared" si="456"/>
        <v>16619029</v>
      </c>
      <c r="E14635">
        <f t="shared" si="457"/>
        <v>16650018</v>
      </c>
    </row>
    <row r="14636" spans="1:5">
      <c r="A14636">
        <v>16619030</v>
      </c>
      <c r="B14636">
        <v>16650019</v>
      </c>
      <c r="C14636" s="293">
        <v>28000000</v>
      </c>
      <c r="D14636">
        <f t="shared" si="456"/>
        <v>16619030</v>
      </c>
      <c r="E14636">
        <f t="shared" si="457"/>
        <v>16650019</v>
      </c>
    </row>
    <row r="14637" spans="1:5">
      <c r="A14637">
        <v>16619031</v>
      </c>
      <c r="B14637">
        <v>16650020</v>
      </c>
      <c r="C14637" s="293">
        <v>90000000</v>
      </c>
      <c r="D14637">
        <f t="shared" si="456"/>
        <v>16619031</v>
      </c>
      <c r="E14637">
        <f t="shared" si="457"/>
        <v>16650020</v>
      </c>
    </row>
    <row r="14638" spans="1:5">
      <c r="A14638">
        <v>16619032</v>
      </c>
      <c r="B14638">
        <v>16650021</v>
      </c>
      <c r="C14638" s="293">
        <v>44500000</v>
      </c>
      <c r="D14638">
        <f t="shared" si="456"/>
        <v>16619032</v>
      </c>
      <c r="E14638">
        <f t="shared" si="457"/>
        <v>16650021</v>
      </c>
    </row>
    <row r="14639" spans="1:5">
      <c r="A14639">
        <v>16619034</v>
      </c>
      <c r="B14639">
        <v>16650022</v>
      </c>
      <c r="C14639" s="293">
        <v>66800000</v>
      </c>
      <c r="D14639">
        <f t="shared" si="456"/>
        <v>16619034</v>
      </c>
      <c r="E14639">
        <f t="shared" si="457"/>
        <v>16650022</v>
      </c>
    </row>
    <row r="14640" spans="1:5">
      <c r="A14640">
        <v>16619035</v>
      </c>
      <c r="B14640">
        <v>16650023</v>
      </c>
      <c r="C14640" s="293">
        <v>57000000</v>
      </c>
      <c r="D14640">
        <f t="shared" si="456"/>
        <v>16619035</v>
      </c>
      <c r="E14640">
        <f t="shared" si="457"/>
        <v>16650023</v>
      </c>
    </row>
    <row r="14641" spans="1:5">
      <c r="A14641">
        <v>16619011</v>
      </c>
      <c r="B14641">
        <v>16650024</v>
      </c>
      <c r="C14641" s="293">
        <v>56800000</v>
      </c>
      <c r="D14641">
        <f t="shared" si="456"/>
        <v>16619011</v>
      </c>
      <c r="E14641">
        <f t="shared" si="457"/>
        <v>16650024</v>
      </c>
    </row>
    <row r="14642" spans="1:5">
      <c r="A14642">
        <v>16619016</v>
      </c>
      <c r="B14642">
        <v>16650025</v>
      </c>
      <c r="C14642" s="293">
        <v>69800000</v>
      </c>
      <c r="D14642">
        <f t="shared" si="456"/>
        <v>16619016</v>
      </c>
      <c r="E14642">
        <f t="shared" si="457"/>
        <v>16650025</v>
      </c>
    </row>
    <row r="14643" spans="1:5">
      <c r="A14643">
        <v>16619017</v>
      </c>
      <c r="B14643">
        <v>16650026</v>
      </c>
      <c r="C14643" s="293">
        <v>52000000</v>
      </c>
      <c r="D14643">
        <f t="shared" si="456"/>
        <v>16619017</v>
      </c>
      <c r="E14643">
        <f t="shared" si="457"/>
        <v>16650026</v>
      </c>
    </row>
    <row r="14644" spans="1:5">
      <c r="A14644">
        <v>16619022</v>
      </c>
      <c r="B14644">
        <v>16650027</v>
      </c>
      <c r="C14644" s="293">
        <v>45400000</v>
      </c>
      <c r="D14644">
        <f t="shared" si="456"/>
        <v>16619022</v>
      </c>
      <c r="E14644">
        <f t="shared" si="457"/>
        <v>16650027</v>
      </c>
    </row>
    <row r="14645" spans="1:5">
      <c r="A14645">
        <v>16619025</v>
      </c>
      <c r="B14645">
        <v>16650028</v>
      </c>
      <c r="C14645" s="293">
        <v>96800000</v>
      </c>
      <c r="D14645">
        <f t="shared" si="456"/>
        <v>16619025</v>
      </c>
      <c r="E14645">
        <f t="shared" si="457"/>
        <v>16650028</v>
      </c>
    </row>
    <row r="14646" spans="1:5">
      <c r="A14646">
        <v>16619033</v>
      </c>
      <c r="B14646">
        <v>16650029</v>
      </c>
      <c r="C14646" s="293">
        <v>86200000</v>
      </c>
      <c r="D14646">
        <f t="shared" si="456"/>
        <v>16619033</v>
      </c>
      <c r="E14646">
        <f t="shared" si="457"/>
        <v>16650029</v>
      </c>
    </row>
    <row r="14647" spans="1:5">
      <c r="A14647">
        <v>16619036</v>
      </c>
      <c r="B14647">
        <v>16650030</v>
      </c>
      <c r="C14647" s="293">
        <v>130000000</v>
      </c>
      <c r="D14647">
        <f t="shared" si="456"/>
        <v>16619036</v>
      </c>
      <c r="E14647">
        <f t="shared" si="457"/>
        <v>16650030</v>
      </c>
    </row>
    <row r="14648" spans="1:5">
      <c r="A14648">
        <v>16619037</v>
      </c>
      <c r="B14648">
        <v>16650031</v>
      </c>
      <c r="C14648" s="293">
        <v>90000000</v>
      </c>
      <c r="D14648">
        <f t="shared" si="456"/>
        <v>16619037</v>
      </c>
      <c r="E14648">
        <f t="shared" si="457"/>
        <v>16650031</v>
      </c>
    </row>
    <row r="14649" spans="1:5">
      <c r="A14649">
        <v>16619039</v>
      </c>
      <c r="B14649">
        <v>16650032</v>
      </c>
      <c r="C14649" s="293">
        <v>94000000</v>
      </c>
      <c r="D14649">
        <f t="shared" si="456"/>
        <v>16619039</v>
      </c>
      <c r="E14649">
        <f t="shared" si="457"/>
        <v>16650032</v>
      </c>
    </row>
    <row r="14650" spans="1:5">
      <c r="A14650">
        <v>16619040</v>
      </c>
      <c r="B14650">
        <v>16650033</v>
      </c>
      <c r="C14650" s="293">
        <v>207000000</v>
      </c>
      <c r="D14650">
        <f t="shared" si="456"/>
        <v>16619040</v>
      </c>
      <c r="E14650">
        <f t="shared" si="457"/>
        <v>16650033</v>
      </c>
    </row>
    <row r="14651" spans="1:5">
      <c r="A14651">
        <v>16619041</v>
      </c>
      <c r="B14651">
        <v>16650034</v>
      </c>
      <c r="C14651" s="293">
        <v>245000000</v>
      </c>
      <c r="D14651">
        <f t="shared" si="456"/>
        <v>16619041</v>
      </c>
      <c r="E14651">
        <f t="shared" si="457"/>
        <v>16650034</v>
      </c>
    </row>
    <row r="14652" spans="1:5">
      <c r="A14652">
        <v>16619042</v>
      </c>
      <c r="B14652">
        <v>16650035</v>
      </c>
      <c r="C14652" s="293">
        <v>79000000</v>
      </c>
      <c r="D14652">
        <f t="shared" si="456"/>
        <v>16619042</v>
      </c>
      <c r="E14652">
        <f t="shared" si="457"/>
        <v>16650035</v>
      </c>
    </row>
    <row r="14653" spans="1:5">
      <c r="A14653">
        <v>16619043</v>
      </c>
      <c r="B14653">
        <v>16650036</v>
      </c>
      <c r="C14653" s="293">
        <v>100000000</v>
      </c>
      <c r="D14653">
        <f t="shared" si="456"/>
        <v>16619043</v>
      </c>
      <c r="E14653">
        <f t="shared" si="457"/>
        <v>16650036</v>
      </c>
    </row>
    <row r="14654" spans="1:5">
      <c r="A14654">
        <v>16619044</v>
      </c>
      <c r="B14654">
        <v>16650037</v>
      </c>
      <c r="C14654" s="293">
        <v>125000000</v>
      </c>
      <c r="D14654">
        <f t="shared" si="456"/>
        <v>16619044</v>
      </c>
      <c r="E14654">
        <f t="shared" si="457"/>
        <v>16650037</v>
      </c>
    </row>
    <row r="14655" spans="1:5">
      <c r="A14655">
        <v>16619045</v>
      </c>
      <c r="B14655">
        <v>16650038</v>
      </c>
      <c r="C14655" s="293">
        <v>187000000</v>
      </c>
      <c r="D14655">
        <f t="shared" si="456"/>
        <v>16619045</v>
      </c>
      <c r="E14655">
        <f t="shared" si="457"/>
        <v>16650038</v>
      </c>
    </row>
    <row r="14656" spans="1:5">
      <c r="A14656">
        <v>16619046</v>
      </c>
      <c r="B14656">
        <v>16650039</v>
      </c>
      <c r="C14656" s="293">
        <v>85000000</v>
      </c>
      <c r="D14656">
        <f t="shared" si="456"/>
        <v>16619046</v>
      </c>
      <c r="E14656">
        <f t="shared" si="457"/>
        <v>16650039</v>
      </c>
    </row>
    <row r="14657" spans="1:5">
      <c r="A14657">
        <v>16616001</v>
      </c>
      <c r="B14657">
        <v>16650040</v>
      </c>
      <c r="C14657" s="293">
        <v>115000000</v>
      </c>
      <c r="D14657">
        <f t="shared" si="456"/>
        <v>16616001</v>
      </c>
      <c r="E14657">
        <f t="shared" si="457"/>
        <v>16650040</v>
      </c>
    </row>
    <row r="14658" spans="1:5">
      <c r="A14658">
        <v>16616002</v>
      </c>
      <c r="B14658">
        <v>16650041</v>
      </c>
      <c r="C14658" s="293">
        <v>350000000</v>
      </c>
      <c r="D14658">
        <f t="shared" si="456"/>
        <v>16616002</v>
      </c>
      <c r="E14658">
        <f t="shared" si="457"/>
        <v>16650041</v>
      </c>
    </row>
    <row r="14659" spans="1:5">
      <c r="A14659">
        <v>16616003</v>
      </c>
      <c r="B14659">
        <v>16650042</v>
      </c>
      <c r="C14659" s="293">
        <v>220000000</v>
      </c>
      <c r="D14659">
        <f t="shared" ref="D14659:D14722" si="458">+A14659*1</f>
        <v>16616003</v>
      </c>
      <c r="E14659">
        <f t="shared" ref="E14659:E14722" si="459">+B14659*1</f>
        <v>16650042</v>
      </c>
    </row>
    <row r="14660" spans="1:5">
      <c r="A14660">
        <v>16616004</v>
      </c>
      <c r="B14660">
        <v>16650043</v>
      </c>
      <c r="C14660" s="293">
        <v>80000000</v>
      </c>
      <c r="D14660">
        <f t="shared" si="458"/>
        <v>16616004</v>
      </c>
      <c r="E14660">
        <f t="shared" si="459"/>
        <v>16650043</v>
      </c>
    </row>
    <row r="14661" spans="1:5">
      <c r="A14661">
        <v>16616005</v>
      </c>
      <c r="B14661">
        <v>16650044</v>
      </c>
      <c r="C14661" s="293">
        <v>150000000</v>
      </c>
      <c r="D14661">
        <f t="shared" si="458"/>
        <v>16616005</v>
      </c>
      <c r="E14661">
        <f t="shared" si="459"/>
        <v>16650044</v>
      </c>
    </row>
    <row r="14662" spans="1:5">
      <c r="A14662">
        <v>16616006</v>
      </c>
      <c r="B14662">
        <v>16650045</v>
      </c>
      <c r="C14662" s="293">
        <v>80000000</v>
      </c>
      <c r="D14662">
        <f t="shared" si="458"/>
        <v>16616006</v>
      </c>
      <c r="E14662">
        <f t="shared" si="459"/>
        <v>16650045</v>
      </c>
    </row>
    <row r="14663" spans="1:5">
      <c r="A14663">
        <v>16616007</v>
      </c>
      <c r="B14663">
        <v>16650046</v>
      </c>
      <c r="C14663" s="293">
        <v>38000000</v>
      </c>
      <c r="D14663">
        <f t="shared" si="458"/>
        <v>16616007</v>
      </c>
      <c r="E14663">
        <f t="shared" si="459"/>
        <v>16650046</v>
      </c>
    </row>
    <row r="14664" spans="1:5">
      <c r="A14664">
        <v>16616008</v>
      </c>
      <c r="B14664">
        <v>16650047</v>
      </c>
      <c r="C14664" s="293">
        <v>90000000</v>
      </c>
      <c r="D14664">
        <f t="shared" si="458"/>
        <v>16616008</v>
      </c>
      <c r="E14664">
        <f t="shared" si="459"/>
        <v>16650047</v>
      </c>
    </row>
    <row r="14665" spans="1:5">
      <c r="A14665">
        <v>16616009</v>
      </c>
      <c r="B14665">
        <v>16650048</v>
      </c>
      <c r="C14665" s="293">
        <v>210000000</v>
      </c>
      <c r="D14665">
        <f t="shared" si="458"/>
        <v>16616009</v>
      </c>
      <c r="E14665">
        <f t="shared" si="459"/>
        <v>16650048</v>
      </c>
    </row>
    <row r="14666" spans="1:5">
      <c r="A14666">
        <v>16619007</v>
      </c>
      <c r="B14666">
        <v>16652001</v>
      </c>
      <c r="C14666" s="293">
        <v>50500000</v>
      </c>
      <c r="D14666">
        <f t="shared" si="458"/>
        <v>16619007</v>
      </c>
      <c r="E14666">
        <f t="shared" si="459"/>
        <v>16652001</v>
      </c>
    </row>
    <row r="14667" spans="1:5">
      <c r="A14667">
        <v>16619014</v>
      </c>
      <c r="B14667">
        <v>16652003</v>
      </c>
      <c r="C14667" s="293">
        <v>77000000</v>
      </c>
      <c r="D14667">
        <f t="shared" si="458"/>
        <v>16619014</v>
      </c>
      <c r="E14667">
        <f t="shared" si="459"/>
        <v>16652003</v>
      </c>
    </row>
    <row r="14668" spans="1:5">
      <c r="A14668">
        <v>16619015</v>
      </c>
      <c r="B14668">
        <v>16652004</v>
      </c>
      <c r="C14668" s="293">
        <v>58300000</v>
      </c>
      <c r="D14668">
        <f t="shared" si="458"/>
        <v>16619015</v>
      </c>
      <c r="E14668">
        <f t="shared" si="459"/>
        <v>16652004</v>
      </c>
    </row>
    <row r="14669" spans="1:5">
      <c r="A14669">
        <v>16619024</v>
      </c>
      <c r="B14669">
        <v>16652008</v>
      </c>
      <c r="C14669" s="293">
        <v>83900000</v>
      </c>
      <c r="D14669">
        <f t="shared" si="458"/>
        <v>16619024</v>
      </c>
      <c r="E14669">
        <f t="shared" si="459"/>
        <v>16652008</v>
      </c>
    </row>
    <row r="14670" spans="1:5">
      <c r="A14670">
        <v>16619028</v>
      </c>
      <c r="B14670">
        <v>16652010</v>
      </c>
      <c r="C14670" s="293">
        <v>106800000</v>
      </c>
      <c r="D14670">
        <f t="shared" si="458"/>
        <v>16619028</v>
      </c>
      <c r="E14670">
        <f t="shared" si="459"/>
        <v>16652010</v>
      </c>
    </row>
    <row r="14671" spans="1:5">
      <c r="A14671">
        <v>16619038</v>
      </c>
      <c r="B14671">
        <v>16652011</v>
      </c>
      <c r="C14671" s="293">
        <v>123000000</v>
      </c>
      <c r="D14671">
        <f t="shared" si="458"/>
        <v>16619038</v>
      </c>
      <c r="E14671">
        <f t="shared" si="459"/>
        <v>16652011</v>
      </c>
    </row>
    <row r="14672" spans="1:5">
      <c r="A14672">
        <v>16701001</v>
      </c>
      <c r="B14672">
        <v>16732001</v>
      </c>
      <c r="C14672" s="293">
        <v>39900000</v>
      </c>
      <c r="D14672">
        <f t="shared" si="458"/>
        <v>16701001</v>
      </c>
      <c r="E14672">
        <f t="shared" si="459"/>
        <v>16732001</v>
      </c>
    </row>
    <row r="14673" spans="1:5">
      <c r="A14673">
        <v>16701002</v>
      </c>
      <c r="B14673">
        <v>16732002</v>
      </c>
      <c r="C14673" s="293">
        <v>47400000</v>
      </c>
      <c r="D14673">
        <f t="shared" si="458"/>
        <v>16701002</v>
      </c>
      <c r="E14673">
        <f t="shared" si="459"/>
        <v>16732002</v>
      </c>
    </row>
    <row r="14674" spans="1:5">
      <c r="A14674">
        <v>16701004</v>
      </c>
      <c r="B14674">
        <v>16732003</v>
      </c>
      <c r="C14674" s="293">
        <v>46900000</v>
      </c>
      <c r="D14674">
        <f t="shared" si="458"/>
        <v>16701004</v>
      </c>
      <c r="E14674">
        <f t="shared" si="459"/>
        <v>16732003</v>
      </c>
    </row>
    <row r="14675" spans="1:5">
      <c r="A14675">
        <v>16701005</v>
      </c>
      <c r="B14675">
        <v>16732004</v>
      </c>
      <c r="C14675" s="293">
        <v>47300000</v>
      </c>
      <c r="D14675">
        <f t="shared" si="458"/>
        <v>16701005</v>
      </c>
      <c r="E14675">
        <f t="shared" si="459"/>
        <v>16732004</v>
      </c>
    </row>
    <row r="14676" spans="1:5">
      <c r="A14676">
        <v>16701007</v>
      </c>
      <c r="B14676">
        <v>16732005</v>
      </c>
      <c r="C14676" s="293">
        <v>115900000</v>
      </c>
      <c r="D14676">
        <f t="shared" si="458"/>
        <v>16701007</v>
      </c>
      <c r="E14676">
        <f t="shared" si="459"/>
        <v>16732005</v>
      </c>
    </row>
    <row r="14677" spans="1:5">
      <c r="A14677">
        <v>16701008</v>
      </c>
      <c r="B14677">
        <v>16732006</v>
      </c>
      <c r="C14677" s="293">
        <v>134900000</v>
      </c>
      <c r="D14677">
        <f t="shared" si="458"/>
        <v>16701008</v>
      </c>
      <c r="E14677">
        <f t="shared" si="459"/>
        <v>16732006</v>
      </c>
    </row>
    <row r="14678" spans="1:5">
      <c r="A14678">
        <v>16701003</v>
      </c>
      <c r="B14678">
        <v>16733001</v>
      </c>
      <c r="C14678" s="293">
        <v>46800000</v>
      </c>
      <c r="D14678">
        <f t="shared" si="458"/>
        <v>16701003</v>
      </c>
      <c r="E14678">
        <f t="shared" si="459"/>
        <v>16733001</v>
      </c>
    </row>
    <row r="14679" spans="1:5">
      <c r="A14679">
        <v>16701006</v>
      </c>
      <c r="B14679">
        <v>16733002</v>
      </c>
      <c r="C14679" s="293">
        <v>50500000</v>
      </c>
      <c r="D14679">
        <f t="shared" si="458"/>
        <v>16701006</v>
      </c>
      <c r="E14679">
        <f t="shared" si="459"/>
        <v>16733002</v>
      </c>
    </row>
    <row r="14680" spans="1:5">
      <c r="A14680">
        <v>16706004</v>
      </c>
      <c r="B14680">
        <v>16735001</v>
      </c>
      <c r="C14680" s="293">
        <v>67500000</v>
      </c>
      <c r="D14680">
        <f t="shared" si="458"/>
        <v>16706004</v>
      </c>
      <c r="E14680">
        <f t="shared" si="459"/>
        <v>16735001</v>
      </c>
    </row>
    <row r="14681" spans="1:5">
      <c r="A14681">
        <v>16706005</v>
      </c>
      <c r="B14681">
        <v>16735002</v>
      </c>
      <c r="C14681" s="293">
        <v>49200000</v>
      </c>
      <c r="D14681">
        <f t="shared" si="458"/>
        <v>16706005</v>
      </c>
      <c r="E14681">
        <f t="shared" si="459"/>
        <v>16735002</v>
      </c>
    </row>
    <row r="14682" spans="1:5">
      <c r="A14682">
        <v>16706006</v>
      </c>
      <c r="B14682">
        <v>16735003</v>
      </c>
      <c r="C14682" s="293">
        <v>54900000</v>
      </c>
      <c r="D14682">
        <f t="shared" si="458"/>
        <v>16706006</v>
      </c>
      <c r="E14682">
        <f t="shared" si="459"/>
        <v>16735003</v>
      </c>
    </row>
    <row r="14683" spans="1:5">
      <c r="A14683">
        <v>16706007</v>
      </c>
      <c r="B14683">
        <v>16735004</v>
      </c>
      <c r="C14683" s="293">
        <v>72300000</v>
      </c>
      <c r="D14683">
        <f t="shared" si="458"/>
        <v>16706007</v>
      </c>
      <c r="E14683">
        <f t="shared" si="459"/>
        <v>16735004</v>
      </c>
    </row>
    <row r="14684" spans="1:5">
      <c r="A14684">
        <v>16706008</v>
      </c>
      <c r="B14684">
        <v>16735005</v>
      </c>
      <c r="C14684" s="293">
        <v>59400000</v>
      </c>
      <c r="D14684">
        <f t="shared" si="458"/>
        <v>16706008</v>
      </c>
      <c r="E14684">
        <f t="shared" si="459"/>
        <v>16735005</v>
      </c>
    </row>
    <row r="14685" spans="1:5">
      <c r="A14685">
        <v>16706009</v>
      </c>
      <c r="B14685">
        <v>16735006</v>
      </c>
      <c r="C14685" s="293">
        <v>78100000</v>
      </c>
      <c r="D14685">
        <f t="shared" si="458"/>
        <v>16706009</v>
      </c>
      <c r="E14685">
        <f t="shared" si="459"/>
        <v>16735006</v>
      </c>
    </row>
    <row r="14686" spans="1:5">
      <c r="A14686">
        <v>16706010</v>
      </c>
      <c r="B14686">
        <v>16735007</v>
      </c>
      <c r="C14686" s="293">
        <v>75000000</v>
      </c>
      <c r="D14686">
        <f t="shared" si="458"/>
        <v>16706010</v>
      </c>
      <c r="E14686">
        <f t="shared" si="459"/>
        <v>16735007</v>
      </c>
    </row>
    <row r="14687" spans="1:5">
      <c r="A14687">
        <v>16706011</v>
      </c>
      <c r="B14687">
        <v>16735008</v>
      </c>
      <c r="C14687" s="293">
        <v>81800000</v>
      </c>
      <c r="D14687">
        <f t="shared" si="458"/>
        <v>16706011</v>
      </c>
      <c r="E14687">
        <f t="shared" si="459"/>
        <v>16735008</v>
      </c>
    </row>
    <row r="14688" spans="1:5">
      <c r="A14688">
        <v>16706012</v>
      </c>
      <c r="B14688">
        <v>16735009</v>
      </c>
      <c r="C14688" s="293">
        <v>117000000</v>
      </c>
      <c r="D14688">
        <f t="shared" si="458"/>
        <v>16706012</v>
      </c>
      <c r="E14688">
        <f t="shared" si="459"/>
        <v>16735009</v>
      </c>
    </row>
    <row r="14689" spans="1:5">
      <c r="A14689">
        <v>16706013</v>
      </c>
      <c r="B14689">
        <v>16735010</v>
      </c>
      <c r="C14689" s="293">
        <v>69900000</v>
      </c>
      <c r="D14689">
        <f t="shared" si="458"/>
        <v>16706013</v>
      </c>
      <c r="E14689">
        <f t="shared" si="459"/>
        <v>16735010</v>
      </c>
    </row>
    <row r="14690" spans="1:5">
      <c r="A14690">
        <v>16706014</v>
      </c>
      <c r="B14690">
        <v>16735011</v>
      </c>
      <c r="C14690" s="293">
        <v>159000000</v>
      </c>
      <c r="D14690">
        <f t="shared" si="458"/>
        <v>16706014</v>
      </c>
      <c r="E14690">
        <f t="shared" si="459"/>
        <v>16735011</v>
      </c>
    </row>
    <row r="14691" spans="1:5">
      <c r="A14691">
        <v>16706015</v>
      </c>
      <c r="B14691">
        <v>16735012</v>
      </c>
      <c r="C14691" s="293">
        <v>107700000</v>
      </c>
      <c r="D14691">
        <f t="shared" si="458"/>
        <v>16706015</v>
      </c>
      <c r="E14691">
        <f t="shared" si="459"/>
        <v>16735012</v>
      </c>
    </row>
    <row r="14692" spans="1:5">
      <c r="A14692">
        <v>16706016</v>
      </c>
      <c r="B14692">
        <v>16735013</v>
      </c>
      <c r="C14692" s="293">
        <v>171000000</v>
      </c>
      <c r="D14692">
        <f t="shared" si="458"/>
        <v>16706016</v>
      </c>
      <c r="E14692">
        <f t="shared" si="459"/>
        <v>16735013</v>
      </c>
    </row>
    <row r="14693" spans="1:5">
      <c r="A14693">
        <v>16706017</v>
      </c>
      <c r="B14693">
        <v>16735014</v>
      </c>
      <c r="C14693" s="293">
        <v>181900000</v>
      </c>
      <c r="D14693">
        <f t="shared" si="458"/>
        <v>16706017</v>
      </c>
      <c r="E14693">
        <f t="shared" si="459"/>
        <v>16735014</v>
      </c>
    </row>
    <row r="14694" spans="1:5">
      <c r="A14694">
        <v>16706018</v>
      </c>
      <c r="B14694">
        <v>16735015</v>
      </c>
      <c r="C14694" s="293">
        <v>182000000</v>
      </c>
      <c r="D14694">
        <f t="shared" si="458"/>
        <v>16706018</v>
      </c>
      <c r="E14694">
        <f t="shared" si="459"/>
        <v>16735015</v>
      </c>
    </row>
    <row r="14695" spans="1:5">
      <c r="A14695">
        <v>16706019</v>
      </c>
      <c r="B14695">
        <v>16735016</v>
      </c>
      <c r="C14695" s="293">
        <v>126900000</v>
      </c>
      <c r="D14695">
        <f t="shared" si="458"/>
        <v>16706019</v>
      </c>
      <c r="E14695">
        <f t="shared" si="459"/>
        <v>16735016</v>
      </c>
    </row>
    <row r="14696" spans="1:5">
      <c r="A14696">
        <v>16706020</v>
      </c>
      <c r="B14696">
        <v>16735017</v>
      </c>
      <c r="C14696" s="293">
        <v>135900000</v>
      </c>
      <c r="D14696">
        <f t="shared" si="458"/>
        <v>16706020</v>
      </c>
      <c r="E14696">
        <f t="shared" si="459"/>
        <v>16735017</v>
      </c>
    </row>
    <row r="14697" spans="1:5">
      <c r="A14697">
        <v>16706021</v>
      </c>
      <c r="B14697">
        <v>16735018</v>
      </c>
      <c r="C14697" s="293">
        <v>165900000</v>
      </c>
      <c r="D14697">
        <f t="shared" si="458"/>
        <v>16706021</v>
      </c>
      <c r="E14697">
        <f t="shared" si="459"/>
        <v>16735018</v>
      </c>
    </row>
    <row r="14698" spans="1:5">
      <c r="A14698">
        <v>16706001</v>
      </c>
      <c r="B14698">
        <v>16736001</v>
      </c>
      <c r="C14698" s="293">
        <v>83800000</v>
      </c>
      <c r="D14698">
        <f t="shared" si="458"/>
        <v>16706001</v>
      </c>
      <c r="E14698">
        <f t="shared" si="459"/>
        <v>16736001</v>
      </c>
    </row>
    <row r="14699" spans="1:5">
      <c r="A14699">
        <v>16706002</v>
      </c>
      <c r="B14699">
        <v>16736002</v>
      </c>
      <c r="C14699" s="293">
        <v>72200000</v>
      </c>
      <c r="D14699">
        <f t="shared" si="458"/>
        <v>16706002</v>
      </c>
      <c r="E14699">
        <f t="shared" si="459"/>
        <v>16736002</v>
      </c>
    </row>
    <row r="14700" spans="1:5">
      <c r="A14700">
        <v>16706003</v>
      </c>
      <c r="B14700">
        <v>16736003</v>
      </c>
      <c r="C14700" s="293">
        <v>83500000</v>
      </c>
      <c r="D14700">
        <f t="shared" si="458"/>
        <v>16706003</v>
      </c>
      <c r="E14700">
        <f t="shared" si="459"/>
        <v>16736003</v>
      </c>
    </row>
    <row r="14701" spans="1:5">
      <c r="A14701">
        <v>16708001</v>
      </c>
      <c r="B14701">
        <v>16736004</v>
      </c>
      <c r="C14701" s="293">
        <v>78400000</v>
      </c>
      <c r="D14701">
        <f t="shared" si="458"/>
        <v>16708001</v>
      </c>
      <c r="E14701">
        <f t="shared" si="459"/>
        <v>16736004</v>
      </c>
    </row>
    <row r="14702" spans="1:5">
      <c r="A14702">
        <v>16708002</v>
      </c>
      <c r="B14702">
        <v>16736005</v>
      </c>
      <c r="C14702" s="293">
        <v>51500000</v>
      </c>
      <c r="D14702">
        <f t="shared" si="458"/>
        <v>16708002</v>
      </c>
      <c r="E14702">
        <f t="shared" si="459"/>
        <v>16736005</v>
      </c>
    </row>
    <row r="14703" spans="1:5">
      <c r="A14703">
        <v>16708003</v>
      </c>
      <c r="B14703">
        <v>16736006</v>
      </c>
      <c r="C14703" s="293">
        <v>69300000</v>
      </c>
      <c r="D14703">
        <f t="shared" si="458"/>
        <v>16708003</v>
      </c>
      <c r="E14703">
        <f t="shared" si="459"/>
        <v>16736006</v>
      </c>
    </row>
    <row r="14704" spans="1:5">
      <c r="A14704">
        <v>16708004</v>
      </c>
      <c r="B14704">
        <v>16736007</v>
      </c>
      <c r="C14704" s="293">
        <v>62000000</v>
      </c>
      <c r="D14704">
        <f t="shared" si="458"/>
        <v>16708004</v>
      </c>
      <c r="E14704">
        <f t="shared" si="459"/>
        <v>16736007</v>
      </c>
    </row>
    <row r="14705" spans="1:5">
      <c r="A14705">
        <v>16708005</v>
      </c>
      <c r="B14705">
        <v>16736008</v>
      </c>
      <c r="C14705" s="293">
        <v>182500000</v>
      </c>
      <c r="D14705">
        <f t="shared" si="458"/>
        <v>16708005</v>
      </c>
      <c r="E14705">
        <f t="shared" si="459"/>
        <v>16736008</v>
      </c>
    </row>
    <row r="14706" spans="1:5">
      <c r="A14706">
        <v>16708006</v>
      </c>
      <c r="B14706">
        <v>16736009</v>
      </c>
      <c r="C14706" s="293">
        <v>81300000</v>
      </c>
      <c r="D14706">
        <f t="shared" si="458"/>
        <v>16708006</v>
      </c>
      <c r="E14706">
        <f t="shared" si="459"/>
        <v>16736009</v>
      </c>
    </row>
    <row r="14707" spans="1:5">
      <c r="A14707">
        <v>16706022</v>
      </c>
      <c r="B14707">
        <v>16736010</v>
      </c>
      <c r="C14707" s="293">
        <v>225900000</v>
      </c>
      <c r="D14707">
        <f t="shared" si="458"/>
        <v>16706022</v>
      </c>
      <c r="E14707">
        <f t="shared" si="459"/>
        <v>16736010</v>
      </c>
    </row>
    <row r="14708" spans="1:5">
      <c r="A14708">
        <v>16706023</v>
      </c>
      <c r="B14708">
        <v>16736011</v>
      </c>
      <c r="C14708" s="293">
        <v>269900000</v>
      </c>
      <c r="D14708">
        <f t="shared" si="458"/>
        <v>16706023</v>
      </c>
      <c r="E14708">
        <f t="shared" si="459"/>
        <v>16736011</v>
      </c>
    </row>
    <row r="14709" spans="1:5">
      <c r="A14709">
        <v>16721001</v>
      </c>
      <c r="B14709">
        <v>16742001</v>
      </c>
      <c r="C14709" s="293">
        <v>24700000</v>
      </c>
      <c r="D14709">
        <f t="shared" si="458"/>
        <v>16721001</v>
      </c>
      <c r="E14709">
        <f t="shared" si="459"/>
        <v>16742001</v>
      </c>
    </row>
    <row r="14710" spans="1:5">
      <c r="A14710">
        <v>16721002</v>
      </c>
      <c r="B14710">
        <v>16742002</v>
      </c>
      <c r="C14710" s="293">
        <v>26000000</v>
      </c>
      <c r="D14710">
        <f t="shared" si="458"/>
        <v>16721002</v>
      </c>
      <c r="E14710">
        <f t="shared" si="459"/>
        <v>16742002</v>
      </c>
    </row>
    <row r="14711" spans="1:5">
      <c r="A14711">
        <v>16721004</v>
      </c>
      <c r="B14711">
        <v>16742003</v>
      </c>
      <c r="C14711" s="293">
        <v>25700000</v>
      </c>
      <c r="D14711">
        <f t="shared" si="458"/>
        <v>16721004</v>
      </c>
      <c r="E14711">
        <f t="shared" si="459"/>
        <v>16742003</v>
      </c>
    </row>
    <row r="14712" spans="1:5">
      <c r="A14712">
        <v>16721005</v>
      </c>
      <c r="B14712">
        <v>16742004</v>
      </c>
      <c r="C14712" s="293">
        <v>33700000</v>
      </c>
      <c r="D14712">
        <f t="shared" si="458"/>
        <v>16721005</v>
      </c>
      <c r="E14712">
        <f t="shared" si="459"/>
        <v>16742004</v>
      </c>
    </row>
    <row r="14713" spans="1:5">
      <c r="A14713">
        <v>16721006</v>
      </c>
      <c r="B14713">
        <v>16742005</v>
      </c>
      <c r="C14713" s="293">
        <v>32600000</v>
      </c>
      <c r="D14713">
        <f t="shared" si="458"/>
        <v>16721006</v>
      </c>
      <c r="E14713">
        <f t="shared" si="459"/>
        <v>16742005</v>
      </c>
    </row>
    <row r="14714" spans="1:5">
      <c r="A14714">
        <v>16721007</v>
      </c>
      <c r="B14714">
        <v>16742006</v>
      </c>
      <c r="C14714" s="293">
        <v>75500000</v>
      </c>
      <c r="D14714">
        <f t="shared" si="458"/>
        <v>16721007</v>
      </c>
      <c r="E14714">
        <f t="shared" si="459"/>
        <v>16742006</v>
      </c>
    </row>
    <row r="14715" spans="1:5">
      <c r="A14715">
        <v>16721008</v>
      </c>
      <c r="B14715">
        <v>16742007</v>
      </c>
      <c r="C14715" s="293">
        <v>40100000</v>
      </c>
      <c r="D14715">
        <f t="shared" si="458"/>
        <v>16721008</v>
      </c>
      <c r="E14715">
        <f t="shared" si="459"/>
        <v>16742007</v>
      </c>
    </row>
    <row r="14716" spans="1:5">
      <c r="A14716">
        <v>16721010</v>
      </c>
      <c r="B14716">
        <v>16742008</v>
      </c>
      <c r="C14716" s="293">
        <v>66500000</v>
      </c>
      <c r="D14716">
        <f t="shared" si="458"/>
        <v>16721010</v>
      </c>
      <c r="E14716">
        <f t="shared" si="459"/>
        <v>16742008</v>
      </c>
    </row>
    <row r="14717" spans="1:5">
      <c r="A14717">
        <v>16721011</v>
      </c>
      <c r="B14717">
        <v>16742009</v>
      </c>
      <c r="C14717" s="293">
        <v>73000000</v>
      </c>
      <c r="D14717">
        <f t="shared" si="458"/>
        <v>16721011</v>
      </c>
      <c r="E14717">
        <f t="shared" si="459"/>
        <v>16742009</v>
      </c>
    </row>
    <row r="14718" spans="1:5">
      <c r="A14718">
        <v>16721012</v>
      </c>
      <c r="B14718">
        <v>16742010</v>
      </c>
      <c r="C14718" s="293">
        <v>65000000</v>
      </c>
      <c r="D14718">
        <f t="shared" si="458"/>
        <v>16721012</v>
      </c>
      <c r="E14718">
        <f t="shared" si="459"/>
        <v>16742010</v>
      </c>
    </row>
    <row r="14719" spans="1:5">
      <c r="A14719">
        <v>16721013</v>
      </c>
      <c r="B14719">
        <v>16742011</v>
      </c>
      <c r="C14719" s="293">
        <v>32500000</v>
      </c>
      <c r="D14719">
        <f t="shared" si="458"/>
        <v>16721013</v>
      </c>
      <c r="E14719">
        <f t="shared" si="459"/>
        <v>16742011</v>
      </c>
    </row>
    <row r="14720" spans="1:5">
      <c r="A14720">
        <v>16721014</v>
      </c>
      <c r="B14720">
        <v>16742012</v>
      </c>
      <c r="C14720" s="293">
        <v>33600000</v>
      </c>
      <c r="D14720">
        <f t="shared" si="458"/>
        <v>16721014</v>
      </c>
      <c r="E14720">
        <f t="shared" si="459"/>
        <v>16742012</v>
      </c>
    </row>
    <row r="14721" spans="1:5">
      <c r="A14721">
        <v>16721015</v>
      </c>
      <c r="B14721">
        <v>16742013</v>
      </c>
      <c r="C14721" s="293">
        <v>27200000</v>
      </c>
      <c r="D14721">
        <f t="shared" si="458"/>
        <v>16721015</v>
      </c>
      <c r="E14721">
        <f t="shared" si="459"/>
        <v>16742013</v>
      </c>
    </row>
    <row r="14722" spans="1:5">
      <c r="A14722">
        <v>16721016</v>
      </c>
      <c r="B14722">
        <v>16742014</v>
      </c>
      <c r="C14722" s="293">
        <v>56400000</v>
      </c>
      <c r="D14722">
        <f t="shared" si="458"/>
        <v>16721016</v>
      </c>
      <c r="E14722">
        <f t="shared" si="459"/>
        <v>16742014</v>
      </c>
    </row>
    <row r="14723" spans="1:5">
      <c r="A14723">
        <v>16721017</v>
      </c>
      <c r="B14723">
        <v>16742015</v>
      </c>
      <c r="C14723" s="293">
        <v>77700000</v>
      </c>
      <c r="D14723">
        <f t="shared" ref="D14723:D14786" si="460">+A14723*1</f>
        <v>16721017</v>
      </c>
      <c r="E14723">
        <f t="shared" ref="E14723:E14786" si="461">+B14723*1</f>
        <v>16742015</v>
      </c>
    </row>
    <row r="14724" spans="1:5">
      <c r="A14724">
        <v>16721018</v>
      </c>
      <c r="B14724">
        <v>16742016</v>
      </c>
      <c r="C14724" s="293">
        <v>65300000</v>
      </c>
      <c r="D14724">
        <f t="shared" si="460"/>
        <v>16721018</v>
      </c>
      <c r="E14724">
        <f t="shared" si="461"/>
        <v>16742016</v>
      </c>
    </row>
    <row r="14725" spans="1:5">
      <c r="A14725">
        <v>16721019</v>
      </c>
      <c r="B14725">
        <v>16742017</v>
      </c>
      <c r="C14725" s="293">
        <v>76800000</v>
      </c>
      <c r="D14725">
        <f t="shared" si="460"/>
        <v>16721019</v>
      </c>
      <c r="E14725">
        <f t="shared" si="461"/>
        <v>16742017</v>
      </c>
    </row>
    <row r="14726" spans="1:5">
      <c r="A14726">
        <v>16721020</v>
      </c>
      <c r="B14726">
        <v>16742018</v>
      </c>
      <c r="C14726" s="293">
        <v>80200000</v>
      </c>
      <c r="D14726">
        <f t="shared" si="460"/>
        <v>16721020</v>
      </c>
      <c r="E14726">
        <f t="shared" si="461"/>
        <v>16742018</v>
      </c>
    </row>
    <row r="14727" spans="1:5">
      <c r="A14727">
        <v>16721021</v>
      </c>
      <c r="B14727">
        <v>16742019</v>
      </c>
      <c r="C14727" s="293">
        <v>63000000</v>
      </c>
      <c r="D14727">
        <f t="shared" si="460"/>
        <v>16721021</v>
      </c>
      <c r="E14727">
        <f t="shared" si="461"/>
        <v>16742019</v>
      </c>
    </row>
    <row r="14728" spans="1:5">
      <c r="A14728">
        <v>16721022</v>
      </c>
      <c r="B14728">
        <v>16742020</v>
      </c>
      <c r="C14728" s="293">
        <v>76800000</v>
      </c>
      <c r="D14728">
        <f t="shared" si="460"/>
        <v>16721022</v>
      </c>
      <c r="E14728">
        <f t="shared" si="461"/>
        <v>16742020</v>
      </c>
    </row>
    <row r="14729" spans="1:5">
      <c r="A14729">
        <v>16721023</v>
      </c>
      <c r="B14729">
        <v>16742021</v>
      </c>
      <c r="C14729" s="293">
        <v>61000000</v>
      </c>
      <c r="D14729">
        <f t="shared" si="460"/>
        <v>16721023</v>
      </c>
      <c r="E14729">
        <f t="shared" si="461"/>
        <v>16742021</v>
      </c>
    </row>
    <row r="14730" spans="1:5">
      <c r="A14730">
        <v>16721024</v>
      </c>
      <c r="B14730">
        <v>16742022</v>
      </c>
      <c r="C14730" s="293">
        <v>78800000</v>
      </c>
      <c r="D14730">
        <f t="shared" si="460"/>
        <v>16721024</v>
      </c>
      <c r="E14730">
        <f t="shared" si="461"/>
        <v>16742022</v>
      </c>
    </row>
    <row r="14731" spans="1:5">
      <c r="A14731">
        <v>16721025</v>
      </c>
      <c r="B14731">
        <v>16742023</v>
      </c>
      <c r="C14731" s="293">
        <v>79000000</v>
      </c>
      <c r="D14731">
        <f t="shared" si="460"/>
        <v>16721025</v>
      </c>
      <c r="E14731">
        <f t="shared" si="461"/>
        <v>16742023</v>
      </c>
    </row>
    <row r="14732" spans="1:5">
      <c r="A14732">
        <v>16721026</v>
      </c>
      <c r="B14732">
        <v>16742024</v>
      </c>
      <c r="C14732" s="293">
        <v>86800000</v>
      </c>
      <c r="D14732">
        <f t="shared" si="460"/>
        <v>16721026</v>
      </c>
      <c r="E14732">
        <f t="shared" si="461"/>
        <v>16742024</v>
      </c>
    </row>
    <row r="14733" spans="1:5">
      <c r="A14733">
        <v>16721027</v>
      </c>
      <c r="B14733">
        <v>16742025</v>
      </c>
      <c r="C14733" s="293">
        <v>89900000</v>
      </c>
      <c r="D14733">
        <f t="shared" si="460"/>
        <v>16721027</v>
      </c>
      <c r="E14733">
        <f t="shared" si="461"/>
        <v>16742025</v>
      </c>
    </row>
    <row r="14734" spans="1:5">
      <c r="A14734">
        <v>16721028</v>
      </c>
      <c r="B14734">
        <v>16742026</v>
      </c>
      <c r="C14734" s="293">
        <v>82700000</v>
      </c>
      <c r="D14734">
        <f t="shared" si="460"/>
        <v>16721028</v>
      </c>
      <c r="E14734">
        <f t="shared" si="461"/>
        <v>16742026</v>
      </c>
    </row>
    <row r="14735" spans="1:5">
      <c r="A14735">
        <v>16721029</v>
      </c>
      <c r="B14735">
        <v>16742027</v>
      </c>
      <c r="C14735" s="293">
        <v>139000000</v>
      </c>
      <c r="D14735">
        <f t="shared" si="460"/>
        <v>16721029</v>
      </c>
      <c r="E14735">
        <f t="shared" si="461"/>
        <v>16742027</v>
      </c>
    </row>
    <row r="14736" spans="1:5">
      <c r="A14736">
        <v>16721030</v>
      </c>
      <c r="B14736">
        <v>16742028</v>
      </c>
      <c r="C14736" s="293">
        <v>110000000</v>
      </c>
      <c r="D14736">
        <f t="shared" si="460"/>
        <v>16721030</v>
      </c>
      <c r="E14736">
        <f t="shared" si="461"/>
        <v>16742028</v>
      </c>
    </row>
    <row r="14737" spans="1:5">
      <c r="A14737">
        <v>16721031</v>
      </c>
      <c r="B14737">
        <v>16742029</v>
      </c>
      <c r="C14737" s="293">
        <v>119000000</v>
      </c>
      <c r="D14737">
        <f t="shared" si="460"/>
        <v>16721031</v>
      </c>
      <c r="E14737">
        <f t="shared" si="461"/>
        <v>16742029</v>
      </c>
    </row>
    <row r="14738" spans="1:5">
      <c r="A14738">
        <v>16721032</v>
      </c>
      <c r="B14738">
        <v>16742030</v>
      </c>
      <c r="C14738" s="293">
        <v>78000000</v>
      </c>
      <c r="D14738">
        <f t="shared" si="460"/>
        <v>16721032</v>
      </c>
      <c r="E14738">
        <f t="shared" si="461"/>
        <v>16742030</v>
      </c>
    </row>
    <row r="14739" spans="1:5">
      <c r="A14739">
        <v>16721033</v>
      </c>
      <c r="B14739">
        <v>16742031</v>
      </c>
      <c r="C14739" s="293">
        <v>180000000</v>
      </c>
      <c r="D14739">
        <f t="shared" si="460"/>
        <v>16721033</v>
      </c>
      <c r="E14739">
        <f t="shared" si="461"/>
        <v>16742031</v>
      </c>
    </row>
    <row r="14740" spans="1:5">
      <c r="A14740">
        <v>16721034</v>
      </c>
      <c r="B14740">
        <v>16742032</v>
      </c>
      <c r="C14740" s="293">
        <v>219000000</v>
      </c>
      <c r="D14740">
        <f t="shared" si="460"/>
        <v>16721034</v>
      </c>
      <c r="E14740">
        <f t="shared" si="461"/>
        <v>16742032</v>
      </c>
    </row>
    <row r="14741" spans="1:5">
      <c r="A14741">
        <v>16721035</v>
      </c>
      <c r="B14741">
        <v>16742033</v>
      </c>
      <c r="C14741" s="293">
        <v>110000000</v>
      </c>
      <c r="D14741">
        <f t="shared" si="460"/>
        <v>16721035</v>
      </c>
      <c r="E14741">
        <f t="shared" si="461"/>
        <v>16742033</v>
      </c>
    </row>
    <row r="14742" spans="1:5">
      <c r="A14742">
        <v>16721036</v>
      </c>
      <c r="B14742">
        <v>16742034</v>
      </c>
      <c r="C14742" s="293">
        <v>99900000</v>
      </c>
      <c r="D14742">
        <f t="shared" si="460"/>
        <v>16721036</v>
      </c>
      <c r="E14742">
        <f t="shared" si="461"/>
        <v>16742034</v>
      </c>
    </row>
    <row r="14743" spans="1:5">
      <c r="A14743">
        <v>16721037</v>
      </c>
      <c r="B14743">
        <v>16742035</v>
      </c>
      <c r="C14743" s="293">
        <v>137900000</v>
      </c>
      <c r="D14743">
        <f t="shared" si="460"/>
        <v>16721037</v>
      </c>
      <c r="E14743">
        <f t="shared" si="461"/>
        <v>16742035</v>
      </c>
    </row>
    <row r="14744" spans="1:5">
      <c r="A14744">
        <v>16721038</v>
      </c>
      <c r="B14744">
        <v>16742036</v>
      </c>
      <c r="C14744" s="293">
        <v>179900000</v>
      </c>
      <c r="D14744">
        <f t="shared" si="460"/>
        <v>16721038</v>
      </c>
      <c r="E14744">
        <f t="shared" si="461"/>
        <v>16742036</v>
      </c>
    </row>
    <row r="14745" spans="1:5">
      <c r="A14745">
        <v>16721039</v>
      </c>
      <c r="B14745">
        <v>16742037</v>
      </c>
      <c r="C14745" s="293">
        <v>161900000</v>
      </c>
      <c r="D14745">
        <f t="shared" si="460"/>
        <v>16721039</v>
      </c>
      <c r="E14745">
        <f t="shared" si="461"/>
        <v>16742037</v>
      </c>
    </row>
    <row r="14746" spans="1:5">
      <c r="A14746">
        <v>16720001</v>
      </c>
      <c r="B14746">
        <v>16743001</v>
      </c>
      <c r="C14746" s="293">
        <v>80800000</v>
      </c>
      <c r="D14746">
        <f t="shared" si="460"/>
        <v>16720001</v>
      </c>
      <c r="E14746">
        <f t="shared" si="461"/>
        <v>16743001</v>
      </c>
    </row>
    <row r="14747" spans="1:5">
      <c r="A14747">
        <v>16720003</v>
      </c>
      <c r="B14747">
        <v>16743002</v>
      </c>
      <c r="C14747" s="293">
        <v>32900000</v>
      </c>
      <c r="D14747">
        <f t="shared" si="460"/>
        <v>16720003</v>
      </c>
      <c r="E14747">
        <f t="shared" si="461"/>
        <v>16743002</v>
      </c>
    </row>
    <row r="14748" spans="1:5">
      <c r="A14748">
        <v>16720005</v>
      </c>
      <c r="B14748">
        <v>16743003</v>
      </c>
      <c r="C14748" s="293">
        <v>61700000</v>
      </c>
      <c r="D14748">
        <f t="shared" si="460"/>
        <v>16720005</v>
      </c>
      <c r="E14748">
        <f t="shared" si="461"/>
        <v>16743003</v>
      </c>
    </row>
    <row r="14749" spans="1:5">
      <c r="A14749">
        <v>16720006</v>
      </c>
      <c r="B14749">
        <v>16743004</v>
      </c>
      <c r="C14749" s="293">
        <v>61800000</v>
      </c>
      <c r="D14749">
        <f t="shared" si="460"/>
        <v>16720006</v>
      </c>
      <c r="E14749">
        <f t="shared" si="461"/>
        <v>16743004</v>
      </c>
    </row>
    <row r="14750" spans="1:5">
      <c r="A14750">
        <v>16720009</v>
      </c>
      <c r="B14750">
        <v>16743005</v>
      </c>
      <c r="C14750" s="293">
        <v>52900000</v>
      </c>
      <c r="D14750">
        <f t="shared" si="460"/>
        <v>16720009</v>
      </c>
      <c r="E14750">
        <f t="shared" si="461"/>
        <v>16743005</v>
      </c>
    </row>
    <row r="14751" spans="1:5">
      <c r="A14751">
        <v>16720015</v>
      </c>
      <c r="B14751">
        <v>16743006</v>
      </c>
      <c r="C14751" s="293">
        <v>72000000</v>
      </c>
      <c r="D14751">
        <f t="shared" si="460"/>
        <v>16720015</v>
      </c>
      <c r="E14751">
        <f t="shared" si="461"/>
        <v>16743006</v>
      </c>
    </row>
    <row r="14752" spans="1:5">
      <c r="A14752">
        <v>16720017</v>
      </c>
      <c r="B14752">
        <v>16743007</v>
      </c>
      <c r="C14752" s="293">
        <v>110000000</v>
      </c>
      <c r="D14752">
        <f t="shared" si="460"/>
        <v>16720017</v>
      </c>
      <c r="E14752">
        <f t="shared" si="461"/>
        <v>16743007</v>
      </c>
    </row>
    <row r="14753" spans="1:5">
      <c r="A14753">
        <v>16711002</v>
      </c>
      <c r="B14753">
        <v>16744001</v>
      </c>
      <c r="C14753" s="293">
        <v>42500000</v>
      </c>
      <c r="D14753">
        <f t="shared" si="460"/>
        <v>16711002</v>
      </c>
      <c r="E14753">
        <f t="shared" si="461"/>
        <v>16744001</v>
      </c>
    </row>
    <row r="14754" spans="1:5">
      <c r="A14754">
        <v>16711003</v>
      </c>
      <c r="B14754">
        <v>16744002</v>
      </c>
      <c r="C14754" s="293">
        <v>47900000</v>
      </c>
      <c r="D14754">
        <f t="shared" si="460"/>
        <v>16711003</v>
      </c>
      <c r="E14754">
        <f t="shared" si="461"/>
        <v>16744002</v>
      </c>
    </row>
    <row r="14755" spans="1:5">
      <c r="A14755">
        <v>16720018</v>
      </c>
      <c r="B14755">
        <v>16744003</v>
      </c>
      <c r="C14755" s="293">
        <v>131000000</v>
      </c>
      <c r="D14755">
        <f t="shared" si="460"/>
        <v>16720018</v>
      </c>
      <c r="E14755">
        <f t="shared" si="461"/>
        <v>16744003</v>
      </c>
    </row>
    <row r="14756" spans="1:5">
      <c r="A14756">
        <v>16720002</v>
      </c>
      <c r="B14756">
        <v>16745001</v>
      </c>
      <c r="C14756" s="293">
        <v>22800000</v>
      </c>
      <c r="D14756">
        <f t="shared" si="460"/>
        <v>16720002</v>
      </c>
      <c r="E14756">
        <f t="shared" si="461"/>
        <v>16745001</v>
      </c>
    </row>
    <row r="14757" spans="1:5">
      <c r="A14757">
        <v>16720004</v>
      </c>
      <c r="B14757">
        <v>16745002</v>
      </c>
      <c r="C14757" s="293">
        <v>25400000</v>
      </c>
      <c r="D14757">
        <f t="shared" si="460"/>
        <v>16720004</v>
      </c>
      <c r="E14757">
        <f t="shared" si="461"/>
        <v>16745002</v>
      </c>
    </row>
    <row r="14758" spans="1:5">
      <c r="A14758">
        <v>16720007</v>
      </c>
      <c r="B14758">
        <v>16745003</v>
      </c>
      <c r="C14758" s="293">
        <v>66800000</v>
      </c>
      <c r="D14758">
        <f t="shared" si="460"/>
        <v>16720007</v>
      </c>
      <c r="E14758">
        <f t="shared" si="461"/>
        <v>16745003</v>
      </c>
    </row>
    <row r="14759" spans="1:5">
      <c r="A14759">
        <v>16720008</v>
      </c>
      <c r="B14759">
        <v>16745004</v>
      </c>
      <c r="C14759" s="293">
        <v>69400000</v>
      </c>
      <c r="D14759">
        <f t="shared" si="460"/>
        <v>16720008</v>
      </c>
      <c r="E14759">
        <f t="shared" si="461"/>
        <v>16745004</v>
      </c>
    </row>
    <row r="14760" spans="1:5">
      <c r="A14760">
        <v>16720010</v>
      </c>
      <c r="B14760">
        <v>16745005</v>
      </c>
      <c r="C14760" s="293">
        <v>86400000</v>
      </c>
      <c r="D14760">
        <f t="shared" si="460"/>
        <v>16720010</v>
      </c>
      <c r="E14760">
        <f t="shared" si="461"/>
        <v>16745005</v>
      </c>
    </row>
    <row r="14761" spans="1:5">
      <c r="A14761">
        <v>16720011</v>
      </c>
      <c r="B14761">
        <v>16745006</v>
      </c>
      <c r="C14761" s="293">
        <v>80300000</v>
      </c>
      <c r="D14761">
        <f t="shared" si="460"/>
        <v>16720011</v>
      </c>
      <c r="E14761">
        <f t="shared" si="461"/>
        <v>16745006</v>
      </c>
    </row>
    <row r="14762" spans="1:5">
      <c r="A14762">
        <v>16720012</v>
      </c>
      <c r="B14762">
        <v>16745007</v>
      </c>
      <c r="C14762" s="293">
        <v>68600000</v>
      </c>
      <c r="D14762">
        <f t="shared" si="460"/>
        <v>16720012</v>
      </c>
      <c r="E14762">
        <f t="shared" si="461"/>
        <v>16745007</v>
      </c>
    </row>
    <row r="14763" spans="1:5">
      <c r="A14763">
        <v>16720014</v>
      </c>
      <c r="B14763">
        <v>16745008</v>
      </c>
      <c r="C14763" s="293">
        <v>81900000</v>
      </c>
      <c r="D14763">
        <f t="shared" si="460"/>
        <v>16720014</v>
      </c>
      <c r="E14763">
        <f t="shared" si="461"/>
        <v>16745008</v>
      </c>
    </row>
    <row r="14764" spans="1:5">
      <c r="A14764">
        <v>16720016</v>
      </c>
      <c r="B14764">
        <v>16745009</v>
      </c>
      <c r="C14764" s="293">
        <v>86200000</v>
      </c>
      <c r="D14764">
        <f t="shared" si="460"/>
        <v>16720016</v>
      </c>
      <c r="E14764">
        <f t="shared" si="461"/>
        <v>16745009</v>
      </c>
    </row>
    <row r="14765" spans="1:5">
      <c r="A14765">
        <v>16712002</v>
      </c>
      <c r="B14765">
        <v>16746001</v>
      </c>
      <c r="C14765" s="293">
        <v>46800000</v>
      </c>
      <c r="D14765">
        <f t="shared" si="460"/>
        <v>16712002</v>
      </c>
      <c r="E14765">
        <f t="shared" si="461"/>
        <v>16746001</v>
      </c>
    </row>
    <row r="14766" spans="1:5">
      <c r="A14766">
        <v>16712003</v>
      </c>
      <c r="B14766">
        <v>16746002</v>
      </c>
      <c r="C14766" s="293">
        <v>60100000</v>
      </c>
      <c r="D14766">
        <f t="shared" si="460"/>
        <v>16712003</v>
      </c>
      <c r="E14766">
        <f t="shared" si="461"/>
        <v>16746002</v>
      </c>
    </row>
    <row r="14767" spans="1:5">
      <c r="A14767">
        <v>16712005</v>
      </c>
      <c r="B14767">
        <v>16746003</v>
      </c>
      <c r="C14767" s="293">
        <v>48300000</v>
      </c>
      <c r="D14767">
        <f t="shared" si="460"/>
        <v>16712005</v>
      </c>
      <c r="E14767">
        <f t="shared" si="461"/>
        <v>16746003</v>
      </c>
    </row>
    <row r="14768" spans="1:5">
      <c r="A14768">
        <v>16720013</v>
      </c>
      <c r="B14768">
        <v>16746004</v>
      </c>
      <c r="C14768" s="293">
        <v>78400000</v>
      </c>
      <c r="D14768">
        <f t="shared" si="460"/>
        <v>16720013</v>
      </c>
      <c r="E14768">
        <f t="shared" si="461"/>
        <v>16746004</v>
      </c>
    </row>
    <row r="14769" spans="1:5">
      <c r="A14769">
        <v>16712001</v>
      </c>
      <c r="B14769">
        <v>16747001</v>
      </c>
      <c r="C14769" s="293">
        <v>54300000</v>
      </c>
      <c r="D14769">
        <f t="shared" si="460"/>
        <v>16712001</v>
      </c>
      <c r="E14769">
        <f t="shared" si="461"/>
        <v>16747001</v>
      </c>
    </row>
    <row r="14770" spans="1:5">
      <c r="A14770">
        <v>16712004</v>
      </c>
      <c r="B14770">
        <v>16747002</v>
      </c>
      <c r="C14770" s="293">
        <v>52900000</v>
      </c>
      <c r="D14770">
        <f t="shared" si="460"/>
        <v>16712004</v>
      </c>
      <c r="E14770">
        <f t="shared" si="461"/>
        <v>16747002</v>
      </c>
    </row>
    <row r="14771" spans="1:5">
      <c r="A14771">
        <v>16712006</v>
      </c>
      <c r="B14771">
        <v>16747003</v>
      </c>
      <c r="C14771" s="293">
        <v>57500000</v>
      </c>
      <c r="D14771">
        <f t="shared" si="460"/>
        <v>16712006</v>
      </c>
      <c r="E14771">
        <f t="shared" si="461"/>
        <v>16747003</v>
      </c>
    </row>
    <row r="14772" spans="1:5">
      <c r="A14772">
        <v>16825001</v>
      </c>
      <c r="B14772">
        <v>16882001</v>
      </c>
      <c r="C14772" s="293">
        <v>51600000</v>
      </c>
      <c r="D14772">
        <f t="shared" si="460"/>
        <v>16825001</v>
      </c>
      <c r="E14772">
        <f t="shared" si="461"/>
        <v>16882001</v>
      </c>
    </row>
    <row r="14773" spans="1:5">
      <c r="A14773">
        <v>16825002</v>
      </c>
      <c r="B14773">
        <v>16882002</v>
      </c>
      <c r="C14773" s="293">
        <v>56300000</v>
      </c>
      <c r="D14773">
        <f t="shared" si="460"/>
        <v>16825002</v>
      </c>
      <c r="E14773">
        <f t="shared" si="461"/>
        <v>16882002</v>
      </c>
    </row>
    <row r="14774" spans="1:5">
      <c r="A14774">
        <v>16825003</v>
      </c>
      <c r="B14774">
        <v>16887001</v>
      </c>
      <c r="C14774" s="293">
        <v>75000000</v>
      </c>
      <c r="D14774">
        <f t="shared" si="460"/>
        <v>16825003</v>
      </c>
      <c r="E14774">
        <f t="shared" si="461"/>
        <v>16887001</v>
      </c>
    </row>
    <row r="14775" spans="1:5">
      <c r="A14775">
        <v>16925001</v>
      </c>
      <c r="B14775">
        <v>16986001</v>
      </c>
      <c r="C14775" s="293">
        <v>295000000</v>
      </c>
      <c r="D14775">
        <f t="shared" si="460"/>
        <v>16925001</v>
      </c>
      <c r="E14775">
        <f t="shared" si="461"/>
        <v>16986001</v>
      </c>
    </row>
    <row r="14776" spans="1:5">
      <c r="A14776">
        <v>17025001</v>
      </c>
      <c r="B14776">
        <v>17083001</v>
      </c>
      <c r="C14776" s="293">
        <v>138100000</v>
      </c>
      <c r="D14776">
        <f t="shared" si="460"/>
        <v>17025001</v>
      </c>
      <c r="E14776">
        <f t="shared" si="461"/>
        <v>17083001</v>
      </c>
    </row>
    <row r="14777" spans="1:5">
      <c r="A14777">
        <v>17025002</v>
      </c>
      <c r="B14777">
        <v>17083002</v>
      </c>
      <c r="C14777" s="293">
        <v>244000000</v>
      </c>
      <c r="D14777">
        <f t="shared" si="460"/>
        <v>17025002</v>
      </c>
      <c r="E14777">
        <f t="shared" si="461"/>
        <v>17083002</v>
      </c>
    </row>
    <row r="14778" spans="1:5">
      <c r="A14778">
        <v>17125001</v>
      </c>
      <c r="B14778">
        <v>17182001</v>
      </c>
      <c r="C14778" s="293">
        <v>56300000</v>
      </c>
      <c r="D14778">
        <f t="shared" si="460"/>
        <v>17125001</v>
      </c>
      <c r="E14778">
        <f t="shared" si="461"/>
        <v>17182001</v>
      </c>
    </row>
    <row r="14779" spans="1:5">
      <c r="A14779">
        <v>17125002</v>
      </c>
      <c r="B14779">
        <v>17184001</v>
      </c>
      <c r="C14779" s="293">
        <v>154700000</v>
      </c>
      <c r="D14779">
        <f t="shared" si="460"/>
        <v>17125002</v>
      </c>
      <c r="E14779">
        <f t="shared" si="461"/>
        <v>17184001</v>
      </c>
    </row>
    <row r="14780" spans="1:5">
      <c r="A14780">
        <v>17125003</v>
      </c>
      <c r="B14780">
        <v>17184002</v>
      </c>
      <c r="C14780" s="293">
        <v>142800000</v>
      </c>
      <c r="D14780">
        <f t="shared" si="460"/>
        <v>17125003</v>
      </c>
      <c r="E14780">
        <f t="shared" si="461"/>
        <v>17184002</v>
      </c>
    </row>
    <row r="14781" spans="1:5">
      <c r="A14781">
        <v>17125004</v>
      </c>
      <c r="B14781">
        <v>17186001</v>
      </c>
      <c r="C14781" s="293">
        <v>62500000</v>
      </c>
      <c r="D14781">
        <f t="shared" si="460"/>
        <v>17125004</v>
      </c>
      <c r="E14781">
        <f t="shared" si="461"/>
        <v>17186001</v>
      </c>
    </row>
    <row r="14782" spans="1:5">
      <c r="A14782">
        <v>17125005</v>
      </c>
      <c r="B14782">
        <v>17186002</v>
      </c>
      <c r="C14782" s="293">
        <v>71900000</v>
      </c>
      <c r="D14782">
        <f t="shared" si="460"/>
        <v>17125005</v>
      </c>
      <c r="E14782">
        <f t="shared" si="461"/>
        <v>17186002</v>
      </c>
    </row>
    <row r="14783" spans="1:5">
      <c r="A14783">
        <v>17125007</v>
      </c>
      <c r="B14783">
        <v>17186003</v>
      </c>
      <c r="C14783" s="293">
        <v>122000000</v>
      </c>
      <c r="D14783">
        <f t="shared" si="460"/>
        <v>17125007</v>
      </c>
      <c r="E14783">
        <f t="shared" si="461"/>
        <v>17186003</v>
      </c>
    </row>
    <row r="14784" spans="1:5">
      <c r="A14784">
        <v>17125006</v>
      </c>
      <c r="B14784">
        <v>17187001</v>
      </c>
      <c r="C14784" s="293">
        <v>78000000</v>
      </c>
      <c r="D14784">
        <f t="shared" si="460"/>
        <v>17125006</v>
      </c>
      <c r="E14784">
        <f t="shared" si="461"/>
        <v>17187001</v>
      </c>
    </row>
    <row r="14785" spans="1:5">
      <c r="A14785">
        <v>17222001</v>
      </c>
      <c r="B14785">
        <v>17266001</v>
      </c>
      <c r="C14785" s="293">
        <v>305800000</v>
      </c>
      <c r="D14785">
        <f t="shared" si="460"/>
        <v>17222001</v>
      </c>
      <c r="E14785">
        <f t="shared" si="461"/>
        <v>17266001</v>
      </c>
    </row>
    <row r="14786" spans="1:5">
      <c r="A14786">
        <v>17222002</v>
      </c>
      <c r="B14786">
        <v>17266002</v>
      </c>
      <c r="C14786" s="293">
        <v>262200000</v>
      </c>
      <c r="D14786">
        <f t="shared" si="460"/>
        <v>17222002</v>
      </c>
      <c r="E14786">
        <f t="shared" si="461"/>
        <v>17266002</v>
      </c>
    </row>
    <row r="14787" spans="1:5">
      <c r="A14787">
        <v>17317003</v>
      </c>
      <c r="B14787">
        <v>17354001</v>
      </c>
      <c r="C14787" s="293">
        <v>5000000</v>
      </c>
      <c r="D14787">
        <f t="shared" ref="D14787:D14850" si="462">+A14787*1</f>
        <v>17317003</v>
      </c>
      <c r="E14787">
        <f t="shared" ref="E14787:E14850" si="463">+B14787*1</f>
        <v>17354001</v>
      </c>
    </row>
    <row r="14788" spans="1:5">
      <c r="A14788">
        <v>17417013</v>
      </c>
      <c r="B14788">
        <v>17453001</v>
      </c>
      <c r="C14788" s="293">
        <v>72500000</v>
      </c>
      <c r="D14788">
        <f t="shared" si="462"/>
        <v>17417013</v>
      </c>
      <c r="E14788">
        <f t="shared" si="463"/>
        <v>17453001</v>
      </c>
    </row>
    <row r="14789" spans="1:5">
      <c r="A14789">
        <v>17417032</v>
      </c>
      <c r="B14789">
        <v>17453002</v>
      </c>
      <c r="C14789" s="293">
        <v>72500000</v>
      </c>
      <c r="D14789">
        <f t="shared" si="462"/>
        <v>17417032</v>
      </c>
      <c r="E14789">
        <f t="shared" si="463"/>
        <v>17453002</v>
      </c>
    </row>
    <row r="14790" spans="1:5">
      <c r="A14790">
        <v>17417033</v>
      </c>
      <c r="B14790">
        <v>17453003</v>
      </c>
      <c r="C14790" s="293">
        <v>82900000</v>
      </c>
      <c r="D14790">
        <f t="shared" si="462"/>
        <v>17417033</v>
      </c>
      <c r="E14790">
        <f t="shared" si="463"/>
        <v>17453003</v>
      </c>
    </row>
    <row r="14791" spans="1:5">
      <c r="A14791">
        <v>17417052</v>
      </c>
      <c r="B14791">
        <v>17453004</v>
      </c>
      <c r="C14791" s="293">
        <v>15500000</v>
      </c>
      <c r="D14791">
        <f t="shared" si="462"/>
        <v>17417052</v>
      </c>
      <c r="E14791">
        <f t="shared" si="463"/>
        <v>17453004</v>
      </c>
    </row>
    <row r="14792" spans="1:5">
      <c r="A14792">
        <v>17417077</v>
      </c>
      <c r="B14792">
        <v>17453005</v>
      </c>
      <c r="C14792" s="293">
        <v>20000000</v>
      </c>
      <c r="D14792">
        <f t="shared" si="462"/>
        <v>17417077</v>
      </c>
      <c r="E14792">
        <f t="shared" si="463"/>
        <v>17453005</v>
      </c>
    </row>
    <row r="14793" spans="1:5">
      <c r="A14793">
        <v>17417078</v>
      </c>
      <c r="B14793">
        <v>17453006</v>
      </c>
      <c r="C14793" s="293">
        <v>32000000</v>
      </c>
      <c r="D14793">
        <f t="shared" si="462"/>
        <v>17417078</v>
      </c>
      <c r="E14793">
        <f t="shared" si="463"/>
        <v>17453006</v>
      </c>
    </row>
    <row r="14794" spans="1:5">
      <c r="A14794">
        <v>17417001</v>
      </c>
      <c r="B14794">
        <v>17454001</v>
      </c>
      <c r="C14794" s="293">
        <v>46500000</v>
      </c>
      <c r="D14794">
        <f t="shared" si="462"/>
        <v>17417001</v>
      </c>
      <c r="E14794">
        <f t="shared" si="463"/>
        <v>17454001</v>
      </c>
    </row>
    <row r="14795" spans="1:5">
      <c r="A14795">
        <v>17417002</v>
      </c>
      <c r="B14795">
        <v>17454002</v>
      </c>
      <c r="C14795" s="293">
        <v>62800000</v>
      </c>
      <c r="D14795">
        <f t="shared" si="462"/>
        <v>17417002</v>
      </c>
      <c r="E14795">
        <f t="shared" si="463"/>
        <v>17454002</v>
      </c>
    </row>
    <row r="14796" spans="1:5">
      <c r="A14796">
        <v>17417004</v>
      </c>
      <c r="B14796">
        <v>17454004</v>
      </c>
      <c r="C14796" s="293">
        <v>47100000</v>
      </c>
      <c r="D14796">
        <f t="shared" si="462"/>
        <v>17417004</v>
      </c>
      <c r="E14796">
        <f t="shared" si="463"/>
        <v>17454004</v>
      </c>
    </row>
    <row r="14797" spans="1:5">
      <c r="A14797">
        <v>17417005</v>
      </c>
      <c r="B14797">
        <v>17454005</v>
      </c>
      <c r="C14797" s="293">
        <v>13300000</v>
      </c>
      <c r="D14797">
        <f t="shared" si="462"/>
        <v>17417005</v>
      </c>
      <c r="E14797">
        <f t="shared" si="463"/>
        <v>17454005</v>
      </c>
    </row>
    <row r="14798" spans="1:5">
      <c r="A14798">
        <v>17417006</v>
      </c>
      <c r="B14798">
        <v>17454006</v>
      </c>
      <c r="C14798" s="293">
        <v>22100000</v>
      </c>
      <c r="D14798">
        <f t="shared" si="462"/>
        <v>17417006</v>
      </c>
      <c r="E14798">
        <f t="shared" si="463"/>
        <v>17454006</v>
      </c>
    </row>
    <row r="14799" spans="1:5">
      <c r="A14799">
        <v>17417007</v>
      </c>
      <c r="B14799">
        <v>17454007</v>
      </c>
      <c r="C14799" s="293">
        <v>44400000</v>
      </c>
      <c r="D14799">
        <f t="shared" si="462"/>
        <v>17417007</v>
      </c>
      <c r="E14799">
        <f t="shared" si="463"/>
        <v>17454007</v>
      </c>
    </row>
    <row r="14800" spans="1:5">
      <c r="A14800">
        <v>17417008</v>
      </c>
      <c r="B14800">
        <v>17454008</v>
      </c>
      <c r="C14800" s="293">
        <v>73600000</v>
      </c>
      <c r="D14800">
        <f t="shared" si="462"/>
        <v>17417008</v>
      </c>
      <c r="E14800">
        <f t="shared" si="463"/>
        <v>17454008</v>
      </c>
    </row>
    <row r="14801" spans="1:5">
      <c r="A14801">
        <v>17417009</v>
      </c>
      <c r="B14801">
        <v>17454009</v>
      </c>
      <c r="C14801" s="293">
        <v>58500000</v>
      </c>
      <c r="D14801">
        <f t="shared" si="462"/>
        <v>17417009</v>
      </c>
      <c r="E14801">
        <f t="shared" si="463"/>
        <v>17454009</v>
      </c>
    </row>
    <row r="14802" spans="1:5">
      <c r="A14802">
        <v>17417010</v>
      </c>
      <c r="B14802">
        <v>17454010</v>
      </c>
      <c r="C14802" s="293">
        <v>74200000</v>
      </c>
      <c r="D14802">
        <f t="shared" si="462"/>
        <v>17417010</v>
      </c>
      <c r="E14802">
        <f t="shared" si="463"/>
        <v>17454010</v>
      </c>
    </row>
    <row r="14803" spans="1:5">
      <c r="A14803">
        <v>17417011</v>
      </c>
      <c r="B14803">
        <v>17454011</v>
      </c>
      <c r="C14803" s="293">
        <v>34300000</v>
      </c>
      <c r="D14803">
        <f t="shared" si="462"/>
        <v>17417011</v>
      </c>
      <c r="E14803">
        <f t="shared" si="463"/>
        <v>17454011</v>
      </c>
    </row>
    <row r="14804" spans="1:5">
      <c r="A14804">
        <v>17417012</v>
      </c>
      <c r="B14804">
        <v>17454012</v>
      </c>
      <c r="C14804" s="293">
        <v>38700000</v>
      </c>
      <c r="D14804">
        <f t="shared" si="462"/>
        <v>17417012</v>
      </c>
      <c r="E14804">
        <f t="shared" si="463"/>
        <v>17454012</v>
      </c>
    </row>
    <row r="14805" spans="1:5">
      <c r="A14805">
        <v>17417014</v>
      </c>
      <c r="B14805">
        <v>17454013</v>
      </c>
      <c r="C14805" s="293">
        <v>15700000</v>
      </c>
      <c r="D14805">
        <f t="shared" si="462"/>
        <v>17417014</v>
      </c>
      <c r="E14805">
        <f t="shared" si="463"/>
        <v>17454013</v>
      </c>
    </row>
    <row r="14806" spans="1:5">
      <c r="A14806">
        <v>17417015</v>
      </c>
      <c r="B14806">
        <v>17454014</v>
      </c>
      <c r="C14806" s="293">
        <v>18000000</v>
      </c>
      <c r="D14806">
        <f t="shared" si="462"/>
        <v>17417015</v>
      </c>
      <c r="E14806">
        <f t="shared" si="463"/>
        <v>17454014</v>
      </c>
    </row>
    <row r="14807" spans="1:5">
      <c r="A14807">
        <v>17417016</v>
      </c>
      <c r="B14807">
        <v>17454015</v>
      </c>
      <c r="C14807" s="293">
        <v>22100000</v>
      </c>
      <c r="D14807">
        <f t="shared" si="462"/>
        <v>17417016</v>
      </c>
      <c r="E14807">
        <f t="shared" si="463"/>
        <v>17454015</v>
      </c>
    </row>
    <row r="14808" spans="1:5">
      <c r="A14808">
        <v>17417017</v>
      </c>
      <c r="B14808">
        <v>17454016</v>
      </c>
      <c r="C14808" s="293">
        <v>23000000</v>
      </c>
      <c r="D14808">
        <f t="shared" si="462"/>
        <v>17417017</v>
      </c>
      <c r="E14808">
        <f t="shared" si="463"/>
        <v>17454016</v>
      </c>
    </row>
    <row r="14809" spans="1:5">
      <c r="A14809">
        <v>17417018</v>
      </c>
      <c r="B14809">
        <v>17454017</v>
      </c>
      <c r="C14809" s="293">
        <v>30200000</v>
      </c>
      <c r="D14809">
        <f t="shared" si="462"/>
        <v>17417018</v>
      </c>
      <c r="E14809">
        <f t="shared" si="463"/>
        <v>17454017</v>
      </c>
    </row>
    <row r="14810" spans="1:5">
      <c r="A14810">
        <v>17417019</v>
      </c>
      <c r="B14810">
        <v>17454018</v>
      </c>
      <c r="C14810" s="293">
        <v>24100000</v>
      </c>
      <c r="D14810">
        <f t="shared" si="462"/>
        <v>17417019</v>
      </c>
      <c r="E14810">
        <f t="shared" si="463"/>
        <v>17454018</v>
      </c>
    </row>
    <row r="14811" spans="1:5">
      <c r="A14811">
        <v>17417020</v>
      </c>
      <c r="B14811">
        <v>17454019</v>
      </c>
      <c r="C14811" s="293">
        <v>42700000</v>
      </c>
      <c r="D14811">
        <f t="shared" si="462"/>
        <v>17417020</v>
      </c>
      <c r="E14811">
        <f t="shared" si="463"/>
        <v>17454019</v>
      </c>
    </row>
    <row r="14812" spans="1:5">
      <c r="A14812">
        <v>17417021</v>
      </c>
      <c r="B14812">
        <v>17454020</v>
      </c>
      <c r="C14812" s="293">
        <v>41100000</v>
      </c>
      <c r="D14812">
        <f t="shared" si="462"/>
        <v>17417021</v>
      </c>
      <c r="E14812">
        <f t="shared" si="463"/>
        <v>17454020</v>
      </c>
    </row>
    <row r="14813" spans="1:5">
      <c r="A14813">
        <v>17417022</v>
      </c>
      <c r="B14813">
        <v>17454021</v>
      </c>
      <c r="C14813" s="293">
        <v>71100000</v>
      </c>
      <c r="D14813">
        <f t="shared" si="462"/>
        <v>17417022</v>
      </c>
      <c r="E14813">
        <f t="shared" si="463"/>
        <v>17454021</v>
      </c>
    </row>
    <row r="14814" spans="1:5">
      <c r="A14814">
        <v>17417023</v>
      </c>
      <c r="B14814">
        <v>17454022</v>
      </c>
      <c r="C14814" s="293">
        <v>44400000</v>
      </c>
      <c r="D14814">
        <f t="shared" si="462"/>
        <v>17417023</v>
      </c>
      <c r="E14814">
        <f t="shared" si="463"/>
        <v>17454022</v>
      </c>
    </row>
    <row r="14815" spans="1:5">
      <c r="A14815">
        <v>17417024</v>
      </c>
      <c r="B14815">
        <v>17454023</v>
      </c>
      <c r="C14815" s="293">
        <v>7800000</v>
      </c>
      <c r="D14815">
        <f t="shared" si="462"/>
        <v>17417024</v>
      </c>
      <c r="E14815">
        <f t="shared" si="463"/>
        <v>17454023</v>
      </c>
    </row>
    <row r="14816" spans="1:5">
      <c r="A14816">
        <v>17417025</v>
      </c>
      <c r="B14816">
        <v>17454024</v>
      </c>
      <c r="C14816" s="293">
        <v>7400000</v>
      </c>
      <c r="D14816">
        <f t="shared" si="462"/>
        <v>17417025</v>
      </c>
      <c r="E14816">
        <f t="shared" si="463"/>
        <v>17454024</v>
      </c>
    </row>
    <row r="14817" spans="1:5">
      <c r="A14817">
        <v>17417026</v>
      </c>
      <c r="B14817">
        <v>17454025</v>
      </c>
      <c r="C14817" s="293">
        <v>40300000</v>
      </c>
      <c r="D14817">
        <f t="shared" si="462"/>
        <v>17417026</v>
      </c>
      <c r="E14817">
        <f t="shared" si="463"/>
        <v>17454025</v>
      </c>
    </row>
    <row r="14818" spans="1:5">
      <c r="A14818">
        <v>17417027</v>
      </c>
      <c r="B14818">
        <v>17454026</v>
      </c>
      <c r="C14818" s="293">
        <v>26500000</v>
      </c>
      <c r="D14818">
        <f t="shared" si="462"/>
        <v>17417027</v>
      </c>
      <c r="E14818">
        <f t="shared" si="463"/>
        <v>17454026</v>
      </c>
    </row>
    <row r="14819" spans="1:5">
      <c r="A14819">
        <v>17417028</v>
      </c>
      <c r="B14819">
        <v>17454027</v>
      </c>
      <c r="C14819" s="293">
        <v>34800000</v>
      </c>
      <c r="D14819">
        <f t="shared" si="462"/>
        <v>17417028</v>
      </c>
      <c r="E14819">
        <f t="shared" si="463"/>
        <v>17454027</v>
      </c>
    </row>
    <row r="14820" spans="1:5">
      <c r="A14820">
        <v>17417029</v>
      </c>
      <c r="B14820">
        <v>17454028</v>
      </c>
      <c r="C14820" s="293">
        <v>67300000</v>
      </c>
      <c r="D14820">
        <f t="shared" si="462"/>
        <v>17417029</v>
      </c>
      <c r="E14820">
        <f t="shared" si="463"/>
        <v>17454028</v>
      </c>
    </row>
    <row r="14821" spans="1:5">
      <c r="A14821">
        <v>17417030</v>
      </c>
      <c r="B14821">
        <v>17454029</v>
      </c>
      <c r="C14821" s="293">
        <v>39500000</v>
      </c>
      <c r="D14821">
        <f t="shared" si="462"/>
        <v>17417030</v>
      </c>
      <c r="E14821">
        <f t="shared" si="463"/>
        <v>17454029</v>
      </c>
    </row>
    <row r="14822" spans="1:5">
      <c r="A14822">
        <v>17417031</v>
      </c>
      <c r="B14822">
        <v>17454030</v>
      </c>
      <c r="C14822" s="293">
        <v>66300000</v>
      </c>
      <c r="D14822">
        <f t="shared" si="462"/>
        <v>17417031</v>
      </c>
      <c r="E14822">
        <f t="shared" si="463"/>
        <v>17454030</v>
      </c>
    </row>
    <row r="14823" spans="1:5">
      <c r="A14823">
        <v>17417035</v>
      </c>
      <c r="B14823">
        <v>17454032</v>
      </c>
      <c r="C14823" s="293">
        <v>49000000</v>
      </c>
      <c r="D14823">
        <f t="shared" si="462"/>
        <v>17417035</v>
      </c>
      <c r="E14823">
        <f t="shared" si="463"/>
        <v>17454032</v>
      </c>
    </row>
    <row r="14824" spans="1:5">
      <c r="A14824">
        <v>17417036</v>
      </c>
      <c r="B14824">
        <v>17454033</v>
      </c>
      <c r="C14824" s="293">
        <v>33900000</v>
      </c>
      <c r="D14824">
        <f t="shared" si="462"/>
        <v>17417036</v>
      </c>
      <c r="E14824">
        <f t="shared" si="463"/>
        <v>17454033</v>
      </c>
    </row>
    <row r="14825" spans="1:5">
      <c r="A14825">
        <v>17417039</v>
      </c>
      <c r="B14825">
        <v>17454034</v>
      </c>
      <c r="C14825" s="293">
        <v>60000000</v>
      </c>
      <c r="D14825">
        <f t="shared" si="462"/>
        <v>17417039</v>
      </c>
      <c r="E14825">
        <f t="shared" si="463"/>
        <v>17454034</v>
      </c>
    </row>
    <row r="14826" spans="1:5">
      <c r="A14826">
        <v>17417040</v>
      </c>
      <c r="B14826">
        <v>17454035</v>
      </c>
      <c r="C14826" s="293">
        <v>34500000</v>
      </c>
      <c r="D14826">
        <f t="shared" si="462"/>
        <v>17417040</v>
      </c>
      <c r="E14826">
        <f t="shared" si="463"/>
        <v>17454035</v>
      </c>
    </row>
    <row r="14827" spans="1:5">
      <c r="A14827">
        <v>17417041</v>
      </c>
      <c r="B14827">
        <v>17454036</v>
      </c>
      <c r="C14827" s="293">
        <v>91500000</v>
      </c>
      <c r="D14827">
        <f t="shared" si="462"/>
        <v>17417041</v>
      </c>
      <c r="E14827">
        <f t="shared" si="463"/>
        <v>17454036</v>
      </c>
    </row>
    <row r="14828" spans="1:5">
      <c r="A14828">
        <v>17417042</v>
      </c>
      <c r="B14828">
        <v>17454037</v>
      </c>
      <c r="C14828" s="293">
        <v>72900000</v>
      </c>
      <c r="D14828">
        <f t="shared" si="462"/>
        <v>17417042</v>
      </c>
      <c r="E14828">
        <f t="shared" si="463"/>
        <v>17454037</v>
      </c>
    </row>
    <row r="14829" spans="1:5">
      <c r="A14829">
        <v>17417045</v>
      </c>
      <c r="B14829">
        <v>17454039</v>
      </c>
      <c r="C14829" s="293">
        <v>31300000</v>
      </c>
      <c r="D14829">
        <f t="shared" si="462"/>
        <v>17417045</v>
      </c>
      <c r="E14829">
        <f t="shared" si="463"/>
        <v>17454039</v>
      </c>
    </row>
    <row r="14830" spans="1:5">
      <c r="A14830">
        <v>17417048</v>
      </c>
      <c r="B14830">
        <v>17454040</v>
      </c>
      <c r="C14830" s="293">
        <v>50200000</v>
      </c>
      <c r="D14830">
        <f t="shared" si="462"/>
        <v>17417048</v>
      </c>
      <c r="E14830">
        <f t="shared" si="463"/>
        <v>17454040</v>
      </c>
    </row>
    <row r="14831" spans="1:5">
      <c r="A14831">
        <v>17417050</v>
      </c>
      <c r="B14831">
        <v>17454041</v>
      </c>
      <c r="C14831" s="293">
        <v>74500000</v>
      </c>
      <c r="D14831">
        <f t="shared" si="462"/>
        <v>17417050</v>
      </c>
      <c r="E14831">
        <f t="shared" si="463"/>
        <v>17454041</v>
      </c>
    </row>
    <row r="14832" spans="1:5">
      <c r="A14832">
        <v>17417051</v>
      </c>
      <c r="B14832">
        <v>17454042</v>
      </c>
      <c r="C14832" s="293">
        <v>97600000</v>
      </c>
      <c r="D14832">
        <f t="shared" si="462"/>
        <v>17417051</v>
      </c>
      <c r="E14832">
        <f t="shared" si="463"/>
        <v>17454042</v>
      </c>
    </row>
    <row r="14833" spans="1:5">
      <c r="A14833">
        <v>17417055</v>
      </c>
      <c r="B14833">
        <v>17454043</v>
      </c>
      <c r="C14833" s="293">
        <v>76800000</v>
      </c>
      <c r="D14833">
        <f t="shared" si="462"/>
        <v>17417055</v>
      </c>
      <c r="E14833">
        <f t="shared" si="463"/>
        <v>17454043</v>
      </c>
    </row>
    <row r="14834" spans="1:5">
      <c r="A14834">
        <v>17417056</v>
      </c>
      <c r="B14834">
        <v>17454044</v>
      </c>
      <c r="C14834" s="293">
        <v>70500000</v>
      </c>
      <c r="D14834">
        <f t="shared" si="462"/>
        <v>17417056</v>
      </c>
      <c r="E14834">
        <f t="shared" si="463"/>
        <v>17454044</v>
      </c>
    </row>
    <row r="14835" spans="1:5">
      <c r="A14835">
        <v>17417057</v>
      </c>
      <c r="B14835">
        <v>17454045</v>
      </c>
      <c r="C14835" s="293">
        <v>103400000</v>
      </c>
      <c r="D14835">
        <f t="shared" si="462"/>
        <v>17417057</v>
      </c>
      <c r="E14835">
        <f t="shared" si="463"/>
        <v>17454045</v>
      </c>
    </row>
    <row r="14836" spans="1:5">
      <c r="A14836">
        <v>17417058</v>
      </c>
      <c r="B14836">
        <v>17454046</v>
      </c>
      <c r="C14836" s="293">
        <v>102600000</v>
      </c>
      <c r="D14836">
        <f t="shared" si="462"/>
        <v>17417058</v>
      </c>
      <c r="E14836">
        <f t="shared" si="463"/>
        <v>17454046</v>
      </c>
    </row>
    <row r="14837" spans="1:5">
      <c r="A14837">
        <v>17417061</v>
      </c>
      <c r="B14837">
        <v>17454047</v>
      </c>
      <c r="C14837" s="293">
        <v>60000000</v>
      </c>
      <c r="D14837">
        <f t="shared" si="462"/>
        <v>17417061</v>
      </c>
      <c r="E14837">
        <f t="shared" si="463"/>
        <v>17454047</v>
      </c>
    </row>
    <row r="14838" spans="1:5">
      <c r="A14838">
        <v>17417037</v>
      </c>
      <c r="B14838">
        <v>17454048</v>
      </c>
      <c r="C14838" s="293">
        <v>72900000</v>
      </c>
      <c r="D14838">
        <f t="shared" si="462"/>
        <v>17417037</v>
      </c>
      <c r="E14838">
        <f t="shared" si="463"/>
        <v>17454048</v>
      </c>
    </row>
    <row r="14839" spans="1:5">
      <c r="A14839">
        <v>17417080</v>
      </c>
      <c r="B14839">
        <v>17454049</v>
      </c>
      <c r="C14839" s="293">
        <v>70000000</v>
      </c>
      <c r="D14839">
        <f t="shared" si="462"/>
        <v>17417080</v>
      </c>
      <c r="E14839">
        <f t="shared" si="463"/>
        <v>17454049</v>
      </c>
    </row>
    <row r="14840" spans="1:5">
      <c r="A14840">
        <v>17417003</v>
      </c>
      <c r="B14840">
        <v>17457001</v>
      </c>
      <c r="C14840" s="293">
        <v>63100000</v>
      </c>
      <c r="D14840">
        <f t="shared" si="462"/>
        <v>17417003</v>
      </c>
      <c r="E14840">
        <f t="shared" si="463"/>
        <v>17457001</v>
      </c>
    </row>
    <row r="14841" spans="1:5">
      <c r="A14841">
        <v>17417038</v>
      </c>
      <c r="B14841">
        <v>17457002</v>
      </c>
      <c r="C14841" s="293">
        <v>13500000</v>
      </c>
      <c r="D14841">
        <f t="shared" si="462"/>
        <v>17417038</v>
      </c>
      <c r="E14841">
        <f t="shared" si="463"/>
        <v>17457002</v>
      </c>
    </row>
    <row r="14842" spans="1:5">
      <c r="A14842">
        <v>17417043</v>
      </c>
      <c r="B14842">
        <v>17457003</v>
      </c>
      <c r="C14842" s="293">
        <v>51000000</v>
      </c>
      <c r="D14842">
        <f t="shared" si="462"/>
        <v>17417043</v>
      </c>
      <c r="E14842">
        <f t="shared" si="463"/>
        <v>17457003</v>
      </c>
    </row>
    <row r="14843" spans="1:5">
      <c r="A14843">
        <v>17417046</v>
      </c>
      <c r="B14843">
        <v>17457004</v>
      </c>
      <c r="C14843" s="293">
        <v>14300000</v>
      </c>
      <c r="D14843">
        <f t="shared" si="462"/>
        <v>17417046</v>
      </c>
      <c r="E14843">
        <f t="shared" si="463"/>
        <v>17457004</v>
      </c>
    </row>
    <row r="14844" spans="1:5">
      <c r="A14844">
        <v>17417047</v>
      </c>
      <c r="B14844">
        <v>17457005</v>
      </c>
      <c r="C14844" s="293">
        <v>25100000</v>
      </c>
      <c r="D14844">
        <f t="shared" si="462"/>
        <v>17417047</v>
      </c>
      <c r="E14844">
        <f t="shared" si="463"/>
        <v>17457005</v>
      </c>
    </row>
    <row r="14845" spans="1:5">
      <c r="A14845">
        <v>17417049</v>
      </c>
      <c r="B14845">
        <v>17457006</v>
      </c>
      <c r="C14845" s="293">
        <v>92700000</v>
      </c>
      <c r="D14845">
        <f t="shared" si="462"/>
        <v>17417049</v>
      </c>
      <c r="E14845">
        <f t="shared" si="463"/>
        <v>17457006</v>
      </c>
    </row>
    <row r="14846" spans="1:5">
      <c r="A14846">
        <v>17417053</v>
      </c>
      <c r="B14846">
        <v>17457007</v>
      </c>
      <c r="C14846" s="293">
        <v>52200000</v>
      </c>
      <c r="D14846">
        <f t="shared" si="462"/>
        <v>17417053</v>
      </c>
      <c r="E14846">
        <f t="shared" si="463"/>
        <v>17457007</v>
      </c>
    </row>
    <row r="14847" spans="1:5">
      <c r="A14847">
        <v>17417054</v>
      </c>
      <c r="B14847">
        <v>17457008</v>
      </c>
      <c r="C14847" s="293">
        <v>102200000</v>
      </c>
      <c r="D14847">
        <f t="shared" si="462"/>
        <v>17417054</v>
      </c>
      <c r="E14847">
        <f t="shared" si="463"/>
        <v>17457008</v>
      </c>
    </row>
    <row r="14848" spans="1:5">
      <c r="A14848">
        <v>17417059</v>
      </c>
      <c r="B14848">
        <v>17457009</v>
      </c>
      <c r="C14848" s="293">
        <v>20600000</v>
      </c>
      <c r="D14848">
        <f t="shared" si="462"/>
        <v>17417059</v>
      </c>
      <c r="E14848">
        <f t="shared" si="463"/>
        <v>17457009</v>
      </c>
    </row>
    <row r="14849" spans="1:5">
      <c r="A14849">
        <v>17417060</v>
      </c>
      <c r="B14849">
        <v>17457010</v>
      </c>
      <c r="C14849" s="293">
        <v>25000000</v>
      </c>
      <c r="D14849">
        <f t="shared" si="462"/>
        <v>17417060</v>
      </c>
      <c r="E14849">
        <f t="shared" si="463"/>
        <v>17457010</v>
      </c>
    </row>
    <row r="14850" spans="1:5">
      <c r="A14850">
        <v>17417062</v>
      </c>
      <c r="B14850">
        <v>17457011</v>
      </c>
      <c r="C14850" s="293">
        <v>60100000</v>
      </c>
      <c r="D14850">
        <f t="shared" si="462"/>
        <v>17417062</v>
      </c>
      <c r="E14850">
        <f t="shared" si="463"/>
        <v>17457011</v>
      </c>
    </row>
    <row r="14851" spans="1:5">
      <c r="A14851">
        <v>17417034</v>
      </c>
      <c r="B14851">
        <v>17457012</v>
      </c>
      <c r="C14851" s="293">
        <v>41000000</v>
      </c>
      <c r="D14851">
        <f t="shared" ref="D14851:D14914" si="464">+A14851*1</f>
        <v>17417034</v>
      </c>
      <c r="E14851">
        <f t="shared" ref="E14851:E14914" si="465">+B14851*1</f>
        <v>17457012</v>
      </c>
    </row>
    <row r="14852" spans="1:5">
      <c r="A14852">
        <v>17417044</v>
      </c>
      <c r="B14852">
        <v>17457013</v>
      </c>
      <c r="C14852" s="293">
        <v>71800000</v>
      </c>
      <c r="D14852">
        <f t="shared" si="464"/>
        <v>17417044</v>
      </c>
      <c r="E14852">
        <f t="shared" si="465"/>
        <v>17457013</v>
      </c>
    </row>
    <row r="14853" spans="1:5">
      <c r="A14853">
        <v>17417063</v>
      </c>
      <c r="B14853">
        <v>17457014</v>
      </c>
      <c r="C14853" s="293">
        <v>61000000</v>
      </c>
      <c r="D14853">
        <f t="shared" si="464"/>
        <v>17417063</v>
      </c>
      <c r="E14853">
        <f t="shared" si="465"/>
        <v>17457014</v>
      </c>
    </row>
    <row r="14854" spans="1:5">
      <c r="A14854">
        <v>17417064</v>
      </c>
      <c r="B14854">
        <v>17457015</v>
      </c>
      <c r="C14854" s="293">
        <v>58200000</v>
      </c>
      <c r="D14854">
        <f t="shared" si="464"/>
        <v>17417064</v>
      </c>
      <c r="E14854">
        <f t="shared" si="465"/>
        <v>17457015</v>
      </c>
    </row>
    <row r="14855" spans="1:5">
      <c r="A14855">
        <v>17417065</v>
      </c>
      <c r="B14855">
        <v>17457016</v>
      </c>
      <c r="C14855" s="293">
        <v>72000000</v>
      </c>
      <c r="D14855">
        <f t="shared" si="464"/>
        <v>17417065</v>
      </c>
      <c r="E14855">
        <f t="shared" si="465"/>
        <v>17457016</v>
      </c>
    </row>
    <row r="14856" spans="1:5">
      <c r="A14856">
        <v>17417066</v>
      </c>
      <c r="B14856">
        <v>17457017</v>
      </c>
      <c r="C14856" s="293">
        <v>90000000</v>
      </c>
      <c r="D14856">
        <f t="shared" si="464"/>
        <v>17417066</v>
      </c>
      <c r="E14856">
        <f t="shared" si="465"/>
        <v>17457017</v>
      </c>
    </row>
    <row r="14857" spans="1:5">
      <c r="A14857">
        <v>17417067</v>
      </c>
      <c r="B14857">
        <v>17457018</v>
      </c>
      <c r="C14857" s="293">
        <v>32000000</v>
      </c>
      <c r="D14857">
        <f t="shared" si="464"/>
        <v>17417067</v>
      </c>
      <c r="E14857">
        <f t="shared" si="465"/>
        <v>17457018</v>
      </c>
    </row>
    <row r="14858" spans="1:5">
      <c r="A14858">
        <v>17417068</v>
      </c>
      <c r="B14858">
        <v>17457019</v>
      </c>
      <c r="C14858" s="293">
        <v>18300000</v>
      </c>
      <c r="D14858">
        <f t="shared" si="464"/>
        <v>17417068</v>
      </c>
      <c r="E14858">
        <f t="shared" si="465"/>
        <v>17457019</v>
      </c>
    </row>
    <row r="14859" spans="1:5">
      <c r="A14859">
        <v>17417069</v>
      </c>
      <c r="B14859">
        <v>17457020</v>
      </c>
      <c r="C14859" s="293">
        <v>130000000</v>
      </c>
      <c r="D14859">
        <f t="shared" si="464"/>
        <v>17417069</v>
      </c>
      <c r="E14859">
        <f t="shared" si="465"/>
        <v>17457020</v>
      </c>
    </row>
    <row r="14860" spans="1:5">
      <c r="A14860">
        <v>17417070</v>
      </c>
      <c r="B14860">
        <v>17457021</v>
      </c>
      <c r="C14860" s="293">
        <v>76000000</v>
      </c>
      <c r="D14860">
        <f t="shared" si="464"/>
        <v>17417070</v>
      </c>
      <c r="E14860">
        <f t="shared" si="465"/>
        <v>17457021</v>
      </c>
    </row>
    <row r="14861" spans="1:5">
      <c r="A14861">
        <v>17417071</v>
      </c>
      <c r="B14861">
        <v>17457022</v>
      </c>
      <c r="C14861" s="293">
        <v>26000000</v>
      </c>
      <c r="D14861">
        <f t="shared" si="464"/>
        <v>17417071</v>
      </c>
      <c r="E14861">
        <f t="shared" si="465"/>
        <v>17457022</v>
      </c>
    </row>
    <row r="14862" spans="1:5">
      <c r="A14862">
        <v>17417072</v>
      </c>
      <c r="B14862">
        <v>17457023</v>
      </c>
      <c r="C14862" s="293">
        <v>84000000</v>
      </c>
      <c r="D14862">
        <f t="shared" si="464"/>
        <v>17417072</v>
      </c>
      <c r="E14862">
        <f t="shared" si="465"/>
        <v>17457023</v>
      </c>
    </row>
    <row r="14863" spans="1:5">
      <c r="A14863">
        <v>17417073</v>
      </c>
      <c r="B14863">
        <v>17457024</v>
      </c>
      <c r="C14863" s="293">
        <v>120000000</v>
      </c>
      <c r="D14863">
        <f t="shared" si="464"/>
        <v>17417073</v>
      </c>
      <c r="E14863">
        <f t="shared" si="465"/>
        <v>17457024</v>
      </c>
    </row>
    <row r="14864" spans="1:5">
      <c r="A14864">
        <v>17417074</v>
      </c>
      <c r="B14864">
        <v>17457025</v>
      </c>
      <c r="C14864" s="293">
        <v>110000000</v>
      </c>
      <c r="D14864">
        <f t="shared" si="464"/>
        <v>17417074</v>
      </c>
      <c r="E14864">
        <f t="shared" si="465"/>
        <v>17457025</v>
      </c>
    </row>
    <row r="14865" spans="1:5">
      <c r="A14865">
        <v>17417075</v>
      </c>
      <c r="B14865">
        <v>17457026</v>
      </c>
      <c r="C14865" s="293">
        <v>52800000</v>
      </c>
      <c r="D14865">
        <f t="shared" si="464"/>
        <v>17417075</v>
      </c>
      <c r="E14865">
        <f t="shared" si="465"/>
        <v>17457026</v>
      </c>
    </row>
    <row r="14866" spans="1:5">
      <c r="A14866">
        <v>17417076</v>
      </c>
      <c r="B14866">
        <v>17457027</v>
      </c>
      <c r="C14866" s="293">
        <v>135000000</v>
      </c>
      <c r="D14866">
        <f t="shared" si="464"/>
        <v>17417076</v>
      </c>
      <c r="E14866">
        <f t="shared" si="465"/>
        <v>17457027</v>
      </c>
    </row>
    <row r="14867" spans="1:5">
      <c r="A14867">
        <v>17417079</v>
      </c>
      <c r="B14867">
        <v>17457028</v>
      </c>
      <c r="C14867" s="293">
        <v>57000000</v>
      </c>
      <c r="D14867">
        <f t="shared" si="464"/>
        <v>17417079</v>
      </c>
      <c r="E14867">
        <f t="shared" si="465"/>
        <v>17457028</v>
      </c>
    </row>
    <row r="14868" spans="1:5">
      <c r="A14868">
        <v>17417081</v>
      </c>
      <c r="B14868">
        <v>17457029</v>
      </c>
      <c r="C14868" s="293">
        <v>15300000</v>
      </c>
      <c r="D14868">
        <f t="shared" si="464"/>
        <v>17417081</v>
      </c>
      <c r="E14868">
        <f t="shared" si="465"/>
        <v>17457029</v>
      </c>
    </row>
    <row r="14869" spans="1:5">
      <c r="A14869">
        <v>17417082</v>
      </c>
      <c r="B14869">
        <v>17457030</v>
      </c>
      <c r="C14869" s="293">
        <v>40000000</v>
      </c>
      <c r="D14869">
        <f t="shared" si="464"/>
        <v>17417082</v>
      </c>
      <c r="E14869">
        <f t="shared" si="465"/>
        <v>17457030</v>
      </c>
    </row>
    <row r="14870" spans="1:5">
      <c r="A14870">
        <v>17417083</v>
      </c>
      <c r="B14870">
        <v>17457031</v>
      </c>
      <c r="C14870" s="293">
        <v>32000000</v>
      </c>
      <c r="D14870">
        <f t="shared" si="464"/>
        <v>17417083</v>
      </c>
      <c r="E14870">
        <f t="shared" si="465"/>
        <v>17457031</v>
      </c>
    </row>
    <row r="14871" spans="1:5">
      <c r="A14871">
        <v>17417084</v>
      </c>
      <c r="B14871">
        <v>17457032</v>
      </c>
      <c r="C14871" s="293">
        <v>23500000</v>
      </c>
      <c r="D14871">
        <f t="shared" si="464"/>
        <v>17417084</v>
      </c>
      <c r="E14871">
        <f t="shared" si="465"/>
        <v>17457032</v>
      </c>
    </row>
    <row r="14872" spans="1:5">
      <c r="A14872">
        <v>17417085</v>
      </c>
      <c r="B14872">
        <v>17457033</v>
      </c>
      <c r="C14872" s="293">
        <v>120000000</v>
      </c>
      <c r="D14872">
        <f t="shared" si="464"/>
        <v>17417085</v>
      </c>
      <c r="E14872">
        <f t="shared" si="465"/>
        <v>17457033</v>
      </c>
    </row>
    <row r="14873" spans="1:5">
      <c r="A14873">
        <v>17417086</v>
      </c>
      <c r="B14873">
        <v>17457034</v>
      </c>
      <c r="C14873" s="293">
        <v>65000000</v>
      </c>
      <c r="D14873">
        <f t="shared" si="464"/>
        <v>17417086</v>
      </c>
      <c r="E14873">
        <f t="shared" si="465"/>
        <v>17457034</v>
      </c>
    </row>
    <row r="14874" spans="1:5">
      <c r="A14874">
        <v>17417087</v>
      </c>
      <c r="B14874">
        <v>17457035</v>
      </c>
      <c r="C14874" s="293">
        <v>230000000</v>
      </c>
      <c r="D14874">
        <f t="shared" si="464"/>
        <v>17417087</v>
      </c>
      <c r="E14874">
        <f t="shared" si="465"/>
        <v>17457035</v>
      </c>
    </row>
    <row r="14875" spans="1:5">
      <c r="A14875">
        <v>17517006</v>
      </c>
      <c r="B14875">
        <v>17553001</v>
      </c>
      <c r="C14875" s="293">
        <v>7100000</v>
      </c>
      <c r="D14875">
        <f t="shared" si="464"/>
        <v>17517006</v>
      </c>
      <c r="E14875">
        <f t="shared" si="465"/>
        <v>17553001</v>
      </c>
    </row>
    <row r="14876" spans="1:5">
      <c r="A14876">
        <v>17517007</v>
      </c>
      <c r="B14876">
        <v>17554001</v>
      </c>
      <c r="C14876" s="293">
        <v>5300000</v>
      </c>
      <c r="D14876">
        <f t="shared" si="464"/>
        <v>17517007</v>
      </c>
      <c r="E14876">
        <f t="shared" si="465"/>
        <v>17554001</v>
      </c>
    </row>
    <row r="14877" spans="1:5">
      <c r="A14877">
        <v>17517002</v>
      </c>
      <c r="B14877">
        <v>17556001</v>
      </c>
      <c r="C14877" s="293">
        <v>3200000</v>
      </c>
      <c r="D14877">
        <f t="shared" si="464"/>
        <v>17517002</v>
      </c>
      <c r="E14877">
        <f t="shared" si="465"/>
        <v>17556001</v>
      </c>
    </row>
    <row r="14878" spans="1:5">
      <c r="A14878">
        <v>17517004</v>
      </c>
      <c r="B14878">
        <v>17556002</v>
      </c>
      <c r="C14878" s="293">
        <v>3800000</v>
      </c>
      <c r="D14878">
        <f t="shared" si="464"/>
        <v>17517004</v>
      </c>
      <c r="E14878">
        <f t="shared" si="465"/>
        <v>17556002</v>
      </c>
    </row>
    <row r="14879" spans="1:5">
      <c r="A14879">
        <v>17517001</v>
      </c>
      <c r="B14879">
        <v>17557001</v>
      </c>
      <c r="C14879" s="293">
        <v>5500000</v>
      </c>
      <c r="D14879">
        <f t="shared" si="464"/>
        <v>17517001</v>
      </c>
      <c r="E14879">
        <f t="shared" si="465"/>
        <v>17557001</v>
      </c>
    </row>
    <row r="14880" spans="1:5">
      <c r="A14880">
        <v>17517003</v>
      </c>
      <c r="B14880">
        <v>17557002</v>
      </c>
      <c r="C14880" s="293">
        <v>7300000</v>
      </c>
      <c r="D14880">
        <f t="shared" si="464"/>
        <v>17517003</v>
      </c>
      <c r="E14880">
        <f t="shared" si="465"/>
        <v>17557002</v>
      </c>
    </row>
    <row r="14881" spans="1:5">
      <c r="A14881">
        <v>17517005</v>
      </c>
      <c r="B14881">
        <v>17557003</v>
      </c>
      <c r="C14881" s="293">
        <v>3300000</v>
      </c>
      <c r="D14881">
        <f t="shared" si="464"/>
        <v>17517005</v>
      </c>
      <c r="E14881">
        <f t="shared" si="465"/>
        <v>17557003</v>
      </c>
    </row>
    <row r="14882" spans="1:5">
      <c r="A14882">
        <v>17625003</v>
      </c>
      <c r="B14882">
        <v>17682001</v>
      </c>
      <c r="C14882" s="293">
        <v>87600000</v>
      </c>
      <c r="D14882">
        <f t="shared" si="464"/>
        <v>17625003</v>
      </c>
      <c r="E14882">
        <f t="shared" si="465"/>
        <v>17682001</v>
      </c>
    </row>
    <row r="14883" spans="1:5">
      <c r="A14883">
        <v>17625002</v>
      </c>
      <c r="B14883">
        <v>17683001</v>
      </c>
      <c r="C14883" s="293">
        <v>75400000</v>
      </c>
      <c r="D14883">
        <f t="shared" si="464"/>
        <v>17625002</v>
      </c>
      <c r="E14883">
        <f t="shared" si="465"/>
        <v>17683001</v>
      </c>
    </row>
    <row r="14884" spans="1:5">
      <c r="A14884">
        <v>17625001</v>
      </c>
      <c r="B14884">
        <v>17687001</v>
      </c>
      <c r="C14884" s="293">
        <v>69600000</v>
      </c>
      <c r="D14884">
        <f t="shared" si="464"/>
        <v>17625001</v>
      </c>
      <c r="E14884">
        <f t="shared" si="465"/>
        <v>17687001</v>
      </c>
    </row>
    <row r="14885" spans="1:5">
      <c r="A14885">
        <v>17725001</v>
      </c>
      <c r="B14885">
        <v>17782001</v>
      </c>
      <c r="C14885" s="293">
        <v>51600000</v>
      </c>
      <c r="D14885">
        <f t="shared" si="464"/>
        <v>17725001</v>
      </c>
      <c r="E14885">
        <f t="shared" si="465"/>
        <v>17782001</v>
      </c>
    </row>
    <row r="14886" spans="1:5">
      <c r="A14886">
        <v>17817001</v>
      </c>
      <c r="B14886">
        <v>17856001</v>
      </c>
      <c r="C14886" s="293">
        <v>4000000</v>
      </c>
      <c r="D14886">
        <f t="shared" si="464"/>
        <v>17817001</v>
      </c>
      <c r="E14886">
        <f t="shared" si="465"/>
        <v>17856001</v>
      </c>
    </row>
    <row r="14887" spans="1:5">
      <c r="A14887">
        <v>17925002</v>
      </c>
      <c r="B14887">
        <v>17982001</v>
      </c>
      <c r="C14887" s="293">
        <v>56300000</v>
      </c>
      <c r="D14887">
        <f t="shared" si="464"/>
        <v>17925002</v>
      </c>
      <c r="E14887">
        <f t="shared" si="465"/>
        <v>17982001</v>
      </c>
    </row>
    <row r="14888" spans="1:5">
      <c r="A14888">
        <v>17925001</v>
      </c>
      <c r="B14888">
        <v>17986001</v>
      </c>
      <c r="C14888" s="293">
        <v>115400000</v>
      </c>
      <c r="D14888">
        <f t="shared" si="464"/>
        <v>17925001</v>
      </c>
      <c r="E14888">
        <f t="shared" si="465"/>
        <v>17986001</v>
      </c>
    </row>
    <row r="14889" spans="1:5">
      <c r="A14889">
        <v>18017004</v>
      </c>
      <c r="B14889">
        <v>18054001</v>
      </c>
      <c r="C14889" s="293">
        <v>3100000</v>
      </c>
      <c r="D14889">
        <f t="shared" si="464"/>
        <v>18017004</v>
      </c>
      <c r="E14889">
        <f t="shared" si="465"/>
        <v>18054001</v>
      </c>
    </row>
    <row r="14890" spans="1:5">
      <c r="A14890">
        <v>18017005</v>
      </c>
      <c r="B14890">
        <v>18054002</v>
      </c>
      <c r="C14890" s="293">
        <v>3700000</v>
      </c>
      <c r="D14890">
        <f t="shared" si="464"/>
        <v>18017005</v>
      </c>
      <c r="E14890">
        <f t="shared" si="465"/>
        <v>18054002</v>
      </c>
    </row>
    <row r="14891" spans="1:5">
      <c r="A14891">
        <v>18017006</v>
      </c>
      <c r="B14891">
        <v>18054003</v>
      </c>
      <c r="C14891" s="293">
        <v>4300000</v>
      </c>
      <c r="D14891">
        <f t="shared" si="464"/>
        <v>18017006</v>
      </c>
      <c r="E14891">
        <f t="shared" si="465"/>
        <v>18054003</v>
      </c>
    </row>
    <row r="14892" spans="1:5">
      <c r="A14892">
        <v>18017002</v>
      </c>
      <c r="B14892">
        <v>18056001</v>
      </c>
      <c r="C14892" s="293">
        <v>3400000</v>
      </c>
      <c r="D14892">
        <f t="shared" si="464"/>
        <v>18017002</v>
      </c>
      <c r="E14892">
        <f t="shared" si="465"/>
        <v>18056001</v>
      </c>
    </row>
    <row r="14893" spans="1:5">
      <c r="A14893">
        <v>18017003</v>
      </c>
      <c r="B14893">
        <v>18056002</v>
      </c>
      <c r="C14893" s="293">
        <v>3900000</v>
      </c>
      <c r="D14893">
        <f t="shared" si="464"/>
        <v>18017003</v>
      </c>
      <c r="E14893">
        <f t="shared" si="465"/>
        <v>18056002</v>
      </c>
    </row>
    <row r="14894" spans="1:5">
      <c r="A14894">
        <v>18017001</v>
      </c>
      <c r="B14894">
        <v>18057001</v>
      </c>
      <c r="C14894" s="293">
        <v>2300000</v>
      </c>
      <c r="D14894">
        <f t="shared" si="464"/>
        <v>18017001</v>
      </c>
      <c r="E14894">
        <f t="shared" si="465"/>
        <v>18057001</v>
      </c>
    </row>
    <row r="14895" spans="1:5">
      <c r="A14895">
        <v>18108001</v>
      </c>
      <c r="B14895">
        <v>18136001</v>
      </c>
      <c r="C14895" s="293">
        <v>43200000</v>
      </c>
      <c r="D14895">
        <f t="shared" si="464"/>
        <v>18108001</v>
      </c>
      <c r="E14895">
        <f t="shared" si="465"/>
        <v>18136001</v>
      </c>
    </row>
    <row r="14896" spans="1:5">
      <c r="A14896">
        <v>18121001</v>
      </c>
      <c r="B14896">
        <v>18142001</v>
      </c>
      <c r="C14896" s="293">
        <v>24400000</v>
      </c>
      <c r="D14896">
        <f t="shared" si="464"/>
        <v>18121001</v>
      </c>
      <c r="E14896">
        <f t="shared" si="465"/>
        <v>18142001</v>
      </c>
    </row>
    <row r="14897" spans="1:5">
      <c r="A14897">
        <v>18121002</v>
      </c>
      <c r="B14897">
        <v>18142002</v>
      </c>
      <c r="C14897" s="293">
        <v>25700000</v>
      </c>
      <c r="D14897">
        <f t="shared" si="464"/>
        <v>18121002</v>
      </c>
      <c r="E14897">
        <f t="shared" si="465"/>
        <v>18142002</v>
      </c>
    </row>
    <row r="14898" spans="1:5">
      <c r="A14898">
        <v>18120001</v>
      </c>
      <c r="B14898">
        <v>18143001</v>
      </c>
      <c r="C14898" s="293">
        <v>22000000</v>
      </c>
      <c r="D14898">
        <f t="shared" si="464"/>
        <v>18120001</v>
      </c>
      <c r="E14898">
        <f t="shared" si="465"/>
        <v>18143001</v>
      </c>
    </row>
    <row r="14899" spans="1:5">
      <c r="A14899">
        <v>18225007</v>
      </c>
      <c r="B14899">
        <v>18280001</v>
      </c>
      <c r="C14899" s="293">
        <v>81800000</v>
      </c>
      <c r="D14899">
        <f t="shared" si="464"/>
        <v>18225007</v>
      </c>
      <c r="E14899">
        <f t="shared" si="465"/>
        <v>18280001</v>
      </c>
    </row>
    <row r="14900" spans="1:5">
      <c r="A14900">
        <v>18225003</v>
      </c>
      <c r="B14900">
        <v>18281001</v>
      </c>
      <c r="C14900" s="293">
        <v>58000000</v>
      </c>
      <c r="D14900">
        <f t="shared" si="464"/>
        <v>18225003</v>
      </c>
      <c r="E14900">
        <f t="shared" si="465"/>
        <v>18281001</v>
      </c>
    </row>
    <row r="14901" spans="1:5">
      <c r="A14901">
        <v>18225004</v>
      </c>
      <c r="B14901">
        <v>18281002</v>
      </c>
      <c r="C14901" s="293">
        <v>65000000</v>
      </c>
      <c r="D14901">
        <f t="shared" si="464"/>
        <v>18225004</v>
      </c>
      <c r="E14901">
        <f t="shared" si="465"/>
        <v>18281002</v>
      </c>
    </row>
    <row r="14902" spans="1:5">
      <c r="A14902">
        <v>18225002</v>
      </c>
      <c r="B14902">
        <v>18282001</v>
      </c>
      <c r="C14902" s="293">
        <v>115000000</v>
      </c>
      <c r="D14902">
        <f t="shared" si="464"/>
        <v>18225002</v>
      </c>
      <c r="E14902">
        <f t="shared" si="465"/>
        <v>18282001</v>
      </c>
    </row>
    <row r="14903" spans="1:5">
      <c r="A14903">
        <v>18225006</v>
      </c>
      <c r="B14903">
        <v>18286001</v>
      </c>
      <c r="C14903" s="293">
        <v>60300000</v>
      </c>
      <c r="D14903">
        <f t="shared" si="464"/>
        <v>18225006</v>
      </c>
      <c r="E14903">
        <f t="shared" si="465"/>
        <v>18286001</v>
      </c>
    </row>
    <row r="14904" spans="1:5">
      <c r="A14904">
        <v>18225005</v>
      </c>
      <c r="B14904">
        <v>18287001</v>
      </c>
      <c r="C14904" s="293">
        <v>73600000</v>
      </c>
      <c r="D14904">
        <f t="shared" si="464"/>
        <v>18225005</v>
      </c>
      <c r="E14904">
        <f t="shared" si="465"/>
        <v>18287001</v>
      </c>
    </row>
    <row r="14905" spans="1:5">
      <c r="A14905">
        <v>18317003</v>
      </c>
      <c r="B14905">
        <v>18355001</v>
      </c>
      <c r="C14905" s="293">
        <v>2700000</v>
      </c>
      <c r="D14905">
        <f t="shared" si="464"/>
        <v>18317003</v>
      </c>
      <c r="E14905">
        <f t="shared" si="465"/>
        <v>18355001</v>
      </c>
    </row>
    <row r="14906" spans="1:5">
      <c r="A14906">
        <v>18317001</v>
      </c>
      <c r="B14906">
        <v>18356001</v>
      </c>
      <c r="C14906" s="293">
        <v>3300000</v>
      </c>
      <c r="D14906">
        <f t="shared" si="464"/>
        <v>18317001</v>
      </c>
      <c r="E14906">
        <f t="shared" si="465"/>
        <v>18356001</v>
      </c>
    </row>
    <row r="14907" spans="1:5">
      <c r="A14907">
        <v>18317002</v>
      </c>
      <c r="B14907">
        <v>18357001</v>
      </c>
      <c r="C14907" s="293">
        <v>2300000</v>
      </c>
      <c r="D14907">
        <f t="shared" si="464"/>
        <v>18317002</v>
      </c>
      <c r="E14907">
        <f t="shared" si="465"/>
        <v>18357001</v>
      </c>
    </row>
    <row r="14908" spans="1:5">
      <c r="A14908">
        <v>18317004</v>
      </c>
      <c r="B14908">
        <v>18357002</v>
      </c>
      <c r="C14908" s="293">
        <v>4800000</v>
      </c>
      <c r="D14908">
        <f t="shared" si="464"/>
        <v>18317004</v>
      </c>
      <c r="E14908">
        <f t="shared" si="465"/>
        <v>18357002</v>
      </c>
    </row>
    <row r="14909" spans="1:5">
      <c r="A14909">
        <v>18425001</v>
      </c>
      <c r="B14909">
        <v>18482001</v>
      </c>
      <c r="C14909" s="293">
        <v>51600000</v>
      </c>
      <c r="D14909">
        <f t="shared" si="464"/>
        <v>18425001</v>
      </c>
      <c r="E14909">
        <f t="shared" si="465"/>
        <v>18482001</v>
      </c>
    </row>
    <row r="14910" spans="1:5">
      <c r="A14910">
        <v>18525001</v>
      </c>
      <c r="B14910">
        <v>18582001</v>
      </c>
      <c r="C14910" s="293">
        <v>56300000</v>
      </c>
      <c r="D14910">
        <f t="shared" si="464"/>
        <v>18525001</v>
      </c>
      <c r="E14910">
        <f t="shared" si="465"/>
        <v>18582001</v>
      </c>
    </row>
    <row r="14911" spans="1:5">
      <c r="A14911">
        <v>18525002</v>
      </c>
      <c r="B14911">
        <v>18587001</v>
      </c>
      <c r="C14911" s="293">
        <v>77400000</v>
      </c>
      <c r="D14911">
        <f t="shared" si="464"/>
        <v>18525002</v>
      </c>
      <c r="E14911">
        <f t="shared" si="465"/>
        <v>18587001</v>
      </c>
    </row>
    <row r="14912" spans="1:5">
      <c r="A14912">
        <v>18619001</v>
      </c>
      <c r="B14912">
        <v>18650001</v>
      </c>
      <c r="C14912" s="293">
        <v>5800000</v>
      </c>
      <c r="D14912">
        <f t="shared" si="464"/>
        <v>18619001</v>
      </c>
      <c r="E14912">
        <f t="shared" si="465"/>
        <v>18650001</v>
      </c>
    </row>
    <row r="14913" spans="1:5">
      <c r="A14913">
        <v>18617005</v>
      </c>
      <c r="B14913">
        <v>18653001</v>
      </c>
      <c r="C14913" s="293">
        <v>4800000</v>
      </c>
      <c r="D14913">
        <f t="shared" si="464"/>
        <v>18617005</v>
      </c>
      <c r="E14913">
        <f t="shared" si="465"/>
        <v>18653001</v>
      </c>
    </row>
    <row r="14914" spans="1:5">
      <c r="A14914">
        <v>18617008</v>
      </c>
      <c r="B14914">
        <v>18654001</v>
      </c>
      <c r="C14914" s="293">
        <v>4400000</v>
      </c>
      <c r="D14914">
        <f t="shared" si="464"/>
        <v>18617008</v>
      </c>
      <c r="E14914">
        <f t="shared" si="465"/>
        <v>18654001</v>
      </c>
    </row>
    <row r="14915" spans="1:5">
      <c r="A14915">
        <v>18617003</v>
      </c>
      <c r="B14915">
        <v>18655001</v>
      </c>
      <c r="C14915" s="293">
        <v>2600000</v>
      </c>
      <c r="D14915">
        <f t="shared" ref="D14915:D14978" si="466">+A14915*1</f>
        <v>18617003</v>
      </c>
      <c r="E14915">
        <f t="shared" ref="E14915:E14978" si="467">+B14915*1</f>
        <v>18655001</v>
      </c>
    </row>
    <row r="14916" spans="1:5">
      <c r="A14916">
        <v>18617007</v>
      </c>
      <c r="B14916">
        <v>18655002</v>
      </c>
      <c r="C14916" s="293">
        <v>2700000</v>
      </c>
      <c r="D14916">
        <f t="shared" si="466"/>
        <v>18617007</v>
      </c>
      <c r="E14916">
        <f t="shared" si="467"/>
        <v>18655002</v>
      </c>
    </row>
    <row r="14917" spans="1:5">
      <c r="A14917">
        <v>18617002</v>
      </c>
      <c r="B14917">
        <v>18656001</v>
      </c>
      <c r="C14917" s="293">
        <v>3300000</v>
      </c>
      <c r="D14917">
        <f t="shared" si="466"/>
        <v>18617002</v>
      </c>
      <c r="E14917">
        <f t="shared" si="467"/>
        <v>18656001</v>
      </c>
    </row>
    <row r="14918" spans="1:5">
      <c r="A14918">
        <v>18617001</v>
      </c>
      <c r="B14918">
        <v>18657001</v>
      </c>
      <c r="C14918" s="293">
        <v>5900000</v>
      </c>
      <c r="D14918">
        <f t="shared" si="466"/>
        <v>18617001</v>
      </c>
      <c r="E14918">
        <f t="shared" si="467"/>
        <v>18657001</v>
      </c>
    </row>
    <row r="14919" spans="1:5">
      <c r="A14919">
        <v>18617004</v>
      </c>
      <c r="B14919">
        <v>18657002</v>
      </c>
      <c r="C14919" s="293">
        <v>2300000</v>
      </c>
      <c r="D14919">
        <f t="shared" si="466"/>
        <v>18617004</v>
      </c>
      <c r="E14919">
        <f t="shared" si="467"/>
        <v>18657002</v>
      </c>
    </row>
    <row r="14920" spans="1:5">
      <c r="A14920">
        <v>18617006</v>
      </c>
      <c r="B14920">
        <v>18657003</v>
      </c>
      <c r="C14920" s="293">
        <v>2100000</v>
      </c>
      <c r="D14920">
        <f t="shared" si="466"/>
        <v>18617006</v>
      </c>
      <c r="E14920">
        <f t="shared" si="467"/>
        <v>18657003</v>
      </c>
    </row>
    <row r="14921" spans="1:5">
      <c r="A14921">
        <v>18725006</v>
      </c>
      <c r="B14921">
        <v>18781001</v>
      </c>
      <c r="C14921" s="293">
        <v>58000000</v>
      </c>
      <c r="D14921">
        <f t="shared" si="466"/>
        <v>18725006</v>
      </c>
      <c r="E14921">
        <f t="shared" si="467"/>
        <v>18781001</v>
      </c>
    </row>
    <row r="14922" spans="1:5">
      <c r="A14922">
        <v>18725007</v>
      </c>
      <c r="B14922">
        <v>18781002</v>
      </c>
      <c r="C14922" s="293">
        <v>65000000</v>
      </c>
      <c r="D14922">
        <f t="shared" si="466"/>
        <v>18725007</v>
      </c>
      <c r="E14922">
        <f t="shared" si="467"/>
        <v>18781002</v>
      </c>
    </row>
    <row r="14923" spans="1:5">
      <c r="A14923">
        <v>18725003</v>
      </c>
      <c r="B14923">
        <v>18782001</v>
      </c>
      <c r="C14923" s="293">
        <v>51600000</v>
      </c>
      <c r="D14923">
        <f t="shared" si="466"/>
        <v>18725003</v>
      </c>
      <c r="E14923">
        <f t="shared" si="467"/>
        <v>18782001</v>
      </c>
    </row>
    <row r="14924" spans="1:5">
      <c r="A14924">
        <v>18725005</v>
      </c>
      <c r="B14924">
        <v>18782002</v>
      </c>
      <c r="C14924" s="293">
        <v>56300000</v>
      </c>
      <c r="D14924">
        <f t="shared" si="466"/>
        <v>18725005</v>
      </c>
      <c r="E14924">
        <f t="shared" si="467"/>
        <v>18782002</v>
      </c>
    </row>
    <row r="14925" spans="1:5">
      <c r="A14925">
        <v>18725002</v>
      </c>
      <c r="B14925">
        <v>18785001</v>
      </c>
      <c r="C14925" s="293">
        <v>34800000</v>
      </c>
      <c r="D14925">
        <f t="shared" si="466"/>
        <v>18725002</v>
      </c>
      <c r="E14925">
        <f t="shared" si="467"/>
        <v>18785001</v>
      </c>
    </row>
    <row r="14926" spans="1:5">
      <c r="A14926">
        <v>18725001</v>
      </c>
      <c r="B14926">
        <v>18786001</v>
      </c>
      <c r="C14926" s="293">
        <v>114900000</v>
      </c>
      <c r="D14926">
        <f t="shared" si="466"/>
        <v>18725001</v>
      </c>
      <c r="E14926">
        <f t="shared" si="467"/>
        <v>18786001</v>
      </c>
    </row>
    <row r="14927" spans="1:5">
      <c r="A14927">
        <v>18725004</v>
      </c>
      <c r="B14927">
        <v>18786002</v>
      </c>
      <c r="C14927" s="293">
        <v>71900000</v>
      </c>
      <c r="D14927">
        <f t="shared" si="466"/>
        <v>18725004</v>
      </c>
      <c r="E14927">
        <f t="shared" si="467"/>
        <v>18786002</v>
      </c>
    </row>
    <row r="14928" spans="1:5">
      <c r="A14928">
        <v>18725008</v>
      </c>
      <c r="B14928">
        <v>18786003</v>
      </c>
      <c r="C14928" s="293">
        <v>118800000</v>
      </c>
      <c r="D14928">
        <f t="shared" si="466"/>
        <v>18725008</v>
      </c>
      <c r="E14928">
        <f t="shared" si="467"/>
        <v>18786003</v>
      </c>
    </row>
    <row r="14929" spans="1:5">
      <c r="A14929">
        <v>18725009</v>
      </c>
      <c r="B14929">
        <v>18786004</v>
      </c>
      <c r="C14929" s="293">
        <v>60300000</v>
      </c>
      <c r="D14929">
        <f t="shared" si="466"/>
        <v>18725009</v>
      </c>
      <c r="E14929">
        <f t="shared" si="467"/>
        <v>18786004</v>
      </c>
    </row>
    <row r="14930" spans="1:5">
      <c r="A14930">
        <v>18819001</v>
      </c>
      <c r="B14930">
        <v>18850001</v>
      </c>
      <c r="C14930" s="293">
        <v>5100000</v>
      </c>
      <c r="D14930">
        <f t="shared" si="466"/>
        <v>18819001</v>
      </c>
      <c r="E14930">
        <f t="shared" si="467"/>
        <v>18850001</v>
      </c>
    </row>
    <row r="14931" spans="1:5">
      <c r="A14931">
        <v>18906002</v>
      </c>
      <c r="B14931">
        <v>18937001</v>
      </c>
      <c r="C14931" s="293">
        <v>295300000</v>
      </c>
      <c r="D14931">
        <f t="shared" si="466"/>
        <v>18906002</v>
      </c>
      <c r="E14931">
        <f t="shared" si="467"/>
        <v>18937001</v>
      </c>
    </row>
    <row r="14932" spans="1:5">
      <c r="A14932">
        <v>18906003</v>
      </c>
      <c r="B14932">
        <v>18937002</v>
      </c>
      <c r="C14932" s="293">
        <v>243000000</v>
      </c>
      <c r="D14932">
        <f t="shared" si="466"/>
        <v>18906003</v>
      </c>
      <c r="E14932">
        <f t="shared" si="467"/>
        <v>18937002</v>
      </c>
    </row>
    <row r="14933" spans="1:5">
      <c r="A14933">
        <v>18907001</v>
      </c>
      <c r="B14933">
        <v>18941001</v>
      </c>
      <c r="C14933" s="293">
        <v>72700000</v>
      </c>
      <c r="D14933">
        <f t="shared" si="466"/>
        <v>18907001</v>
      </c>
      <c r="E14933">
        <f t="shared" si="467"/>
        <v>18941001</v>
      </c>
    </row>
    <row r="14934" spans="1:5">
      <c r="A14934">
        <v>18907002</v>
      </c>
      <c r="B14934">
        <v>18941002</v>
      </c>
      <c r="C14934" s="293">
        <v>70000000</v>
      </c>
      <c r="D14934">
        <f t="shared" si="466"/>
        <v>18907002</v>
      </c>
      <c r="E14934">
        <f t="shared" si="467"/>
        <v>18941002</v>
      </c>
    </row>
    <row r="14935" spans="1:5">
      <c r="A14935">
        <v>18907003</v>
      </c>
      <c r="B14935">
        <v>18941003</v>
      </c>
      <c r="C14935" s="293">
        <v>63400000</v>
      </c>
      <c r="D14935">
        <f t="shared" si="466"/>
        <v>18907003</v>
      </c>
      <c r="E14935">
        <f t="shared" si="467"/>
        <v>18941003</v>
      </c>
    </row>
    <row r="14936" spans="1:5">
      <c r="A14936">
        <v>18907004</v>
      </c>
      <c r="B14936">
        <v>18941004</v>
      </c>
      <c r="C14936" s="293">
        <v>278000000</v>
      </c>
      <c r="D14936">
        <f t="shared" si="466"/>
        <v>18907004</v>
      </c>
      <c r="E14936">
        <f t="shared" si="467"/>
        <v>18941004</v>
      </c>
    </row>
    <row r="14937" spans="1:5">
      <c r="A14937">
        <v>18907005</v>
      </c>
      <c r="B14937">
        <v>18941005</v>
      </c>
      <c r="C14937" s="293">
        <v>230000000</v>
      </c>
      <c r="D14937">
        <f t="shared" si="466"/>
        <v>18907005</v>
      </c>
      <c r="E14937">
        <f t="shared" si="467"/>
        <v>18941005</v>
      </c>
    </row>
    <row r="14938" spans="1:5">
      <c r="A14938">
        <v>18921001</v>
      </c>
      <c r="B14938">
        <v>18942001</v>
      </c>
      <c r="C14938" s="293">
        <v>106200000</v>
      </c>
      <c r="D14938">
        <f t="shared" si="466"/>
        <v>18921001</v>
      </c>
      <c r="E14938">
        <f t="shared" si="467"/>
        <v>18942001</v>
      </c>
    </row>
    <row r="14939" spans="1:5">
      <c r="A14939">
        <v>18921002</v>
      </c>
      <c r="B14939">
        <v>18942002</v>
      </c>
      <c r="C14939" s="293">
        <v>96900000</v>
      </c>
      <c r="D14939">
        <f t="shared" si="466"/>
        <v>18921002</v>
      </c>
      <c r="E14939">
        <f t="shared" si="467"/>
        <v>18942002</v>
      </c>
    </row>
    <row r="14940" spans="1:5">
      <c r="A14940">
        <v>18921003</v>
      </c>
      <c r="B14940">
        <v>18942003</v>
      </c>
      <c r="C14940" s="293">
        <v>64800000</v>
      </c>
      <c r="D14940">
        <f t="shared" si="466"/>
        <v>18921003</v>
      </c>
      <c r="E14940">
        <f t="shared" si="467"/>
        <v>18942003</v>
      </c>
    </row>
    <row r="14941" spans="1:5">
      <c r="A14941">
        <v>18921004</v>
      </c>
      <c r="B14941">
        <v>18942004</v>
      </c>
      <c r="C14941" s="293">
        <v>116000000</v>
      </c>
      <c r="D14941">
        <f t="shared" si="466"/>
        <v>18921004</v>
      </c>
      <c r="E14941">
        <f t="shared" si="467"/>
        <v>18942004</v>
      </c>
    </row>
    <row r="14942" spans="1:5">
      <c r="A14942">
        <v>18921005</v>
      </c>
      <c r="B14942">
        <v>18942005</v>
      </c>
      <c r="C14942" s="293">
        <v>89000000</v>
      </c>
      <c r="D14942">
        <f t="shared" si="466"/>
        <v>18921005</v>
      </c>
      <c r="E14942">
        <f t="shared" si="467"/>
        <v>18942005</v>
      </c>
    </row>
    <row r="14943" spans="1:5">
      <c r="A14943">
        <v>18921007</v>
      </c>
      <c r="B14943">
        <v>18942006</v>
      </c>
      <c r="C14943" s="293">
        <v>155000000</v>
      </c>
      <c r="D14943">
        <f t="shared" si="466"/>
        <v>18921007</v>
      </c>
      <c r="E14943">
        <f t="shared" si="467"/>
        <v>18942006</v>
      </c>
    </row>
    <row r="14944" spans="1:5">
      <c r="A14944">
        <v>18921008</v>
      </c>
      <c r="B14944">
        <v>18942007</v>
      </c>
      <c r="C14944" s="293">
        <v>183700000</v>
      </c>
      <c r="D14944">
        <f t="shared" si="466"/>
        <v>18921008</v>
      </c>
      <c r="E14944">
        <f t="shared" si="467"/>
        <v>18942007</v>
      </c>
    </row>
    <row r="14945" spans="1:5">
      <c r="A14945">
        <v>18921009</v>
      </c>
      <c r="B14945">
        <v>18942008</v>
      </c>
      <c r="C14945" s="293">
        <v>165000000</v>
      </c>
      <c r="D14945">
        <f t="shared" si="466"/>
        <v>18921009</v>
      </c>
      <c r="E14945">
        <f t="shared" si="467"/>
        <v>18942008</v>
      </c>
    </row>
    <row r="14946" spans="1:5">
      <c r="A14946">
        <v>18921011</v>
      </c>
      <c r="B14946">
        <v>18942009</v>
      </c>
      <c r="C14946" s="293">
        <v>69000000</v>
      </c>
      <c r="D14946">
        <f t="shared" si="466"/>
        <v>18921011</v>
      </c>
      <c r="E14946">
        <f t="shared" si="467"/>
        <v>18942009</v>
      </c>
    </row>
    <row r="14947" spans="1:5">
      <c r="A14947">
        <v>18921013</v>
      </c>
      <c r="B14947">
        <v>18942010</v>
      </c>
      <c r="C14947" s="293">
        <v>155000000</v>
      </c>
      <c r="D14947">
        <f t="shared" si="466"/>
        <v>18921013</v>
      </c>
      <c r="E14947">
        <f t="shared" si="467"/>
        <v>18942010</v>
      </c>
    </row>
    <row r="14948" spans="1:5">
      <c r="A14948">
        <v>18921015</v>
      </c>
      <c r="B14948">
        <v>18942011</v>
      </c>
      <c r="C14948" s="293">
        <v>209900000</v>
      </c>
      <c r="D14948">
        <f t="shared" si="466"/>
        <v>18921015</v>
      </c>
      <c r="E14948">
        <f t="shared" si="467"/>
        <v>18942011</v>
      </c>
    </row>
    <row r="14949" spans="1:5">
      <c r="A14949">
        <v>18920002</v>
      </c>
      <c r="B14949">
        <v>18943001</v>
      </c>
      <c r="C14949" s="293">
        <v>62000000</v>
      </c>
      <c r="D14949">
        <f t="shared" si="466"/>
        <v>18920002</v>
      </c>
      <c r="E14949">
        <f t="shared" si="467"/>
        <v>18943001</v>
      </c>
    </row>
    <row r="14950" spans="1:5">
      <c r="A14950">
        <v>18920004</v>
      </c>
      <c r="B14950">
        <v>18943002</v>
      </c>
      <c r="C14950" s="293">
        <v>70000000</v>
      </c>
      <c r="D14950">
        <f t="shared" si="466"/>
        <v>18920004</v>
      </c>
      <c r="E14950">
        <f t="shared" si="467"/>
        <v>18943002</v>
      </c>
    </row>
    <row r="14951" spans="1:5">
      <c r="A14951">
        <v>18920010</v>
      </c>
      <c r="B14951">
        <v>18943003</v>
      </c>
      <c r="C14951" s="293">
        <v>84000000</v>
      </c>
      <c r="D14951">
        <f t="shared" si="466"/>
        <v>18920010</v>
      </c>
      <c r="E14951">
        <f t="shared" si="467"/>
        <v>18943003</v>
      </c>
    </row>
    <row r="14952" spans="1:5">
      <c r="A14952">
        <v>18911010</v>
      </c>
      <c r="B14952">
        <v>18944001</v>
      </c>
      <c r="C14952" s="293">
        <v>25900000</v>
      </c>
      <c r="D14952">
        <f t="shared" si="466"/>
        <v>18911010</v>
      </c>
      <c r="E14952">
        <f t="shared" si="467"/>
        <v>18944001</v>
      </c>
    </row>
    <row r="14953" spans="1:5">
      <c r="A14953">
        <v>18911033</v>
      </c>
      <c r="B14953">
        <v>18944002</v>
      </c>
      <c r="C14953" s="293">
        <v>42200000</v>
      </c>
      <c r="D14953">
        <f t="shared" si="466"/>
        <v>18911033</v>
      </c>
      <c r="E14953">
        <f t="shared" si="467"/>
        <v>18944002</v>
      </c>
    </row>
    <row r="14954" spans="1:5">
      <c r="A14954">
        <v>18911049</v>
      </c>
      <c r="B14954">
        <v>18944003</v>
      </c>
      <c r="C14954" s="293">
        <v>71000000</v>
      </c>
      <c r="D14954">
        <f t="shared" si="466"/>
        <v>18911049</v>
      </c>
      <c r="E14954">
        <f t="shared" si="467"/>
        <v>18944003</v>
      </c>
    </row>
    <row r="14955" spans="1:5">
      <c r="A14955">
        <v>18911095</v>
      </c>
      <c r="B14955">
        <v>18944004</v>
      </c>
      <c r="C14955" s="293">
        <v>126000000</v>
      </c>
      <c r="D14955">
        <f t="shared" si="466"/>
        <v>18911095</v>
      </c>
      <c r="E14955">
        <f t="shared" si="467"/>
        <v>18944004</v>
      </c>
    </row>
    <row r="14956" spans="1:5">
      <c r="A14956">
        <v>18920012</v>
      </c>
      <c r="B14956">
        <v>18944005</v>
      </c>
      <c r="C14956" s="293">
        <v>123000000</v>
      </c>
      <c r="D14956">
        <f t="shared" si="466"/>
        <v>18920012</v>
      </c>
      <c r="E14956">
        <f t="shared" si="467"/>
        <v>18944005</v>
      </c>
    </row>
    <row r="14957" spans="1:5">
      <c r="A14957">
        <v>18920015</v>
      </c>
      <c r="B14957">
        <v>18944006</v>
      </c>
      <c r="C14957" s="293">
        <v>70000000</v>
      </c>
      <c r="D14957">
        <f t="shared" si="466"/>
        <v>18920015</v>
      </c>
      <c r="E14957">
        <f t="shared" si="467"/>
        <v>18944006</v>
      </c>
    </row>
    <row r="14958" spans="1:5">
      <c r="A14958">
        <v>18904010</v>
      </c>
      <c r="B14958">
        <v>18945001</v>
      </c>
      <c r="C14958" s="293">
        <v>24900000</v>
      </c>
      <c r="D14958">
        <f t="shared" si="466"/>
        <v>18904010</v>
      </c>
      <c r="E14958">
        <f t="shared" si="467"/>
        <v>18945001</v>
      </c>
    </row>
    <row r="14959" spans="1:5">
      <c r="A14959">
        <v>18904015</v>
      </c>
      <c r="B14959">
        <v>18945002</v>
      </c>
      <c r="C14959" s="293">
        <v>32900000</v>
      </c>
      <c r="D14959">
        <f t="shared" si="466"/>
        <v>18904015</v>
      </c>
      <c r="E14959">
        <f t="shared" si="467"/>
        <v>18945002</v>
      </c>
    </row>
    <row r="14960" spans="1:5">
      <c r="A14960">
        <v>18904025</v>
      </c>
      <c r="B14960">
        <v>18945003</v>
      </c>
      <c r="C14960" s="293">
        <v>43000000</v>
      </c>
      <c r="D14960">
        <f t="shared" si="466"/>
        <v>18904025</v>
      </c>
      <c r="E14960">
        <f t="shared" si="467"/>
        <v>18945003</v>
      </c>
    </row>
    <row r="14961" spans="1:5">
      <c r="A14961">
        <v>18904037</v>
      </c>
      <c r="B14961">
        <v>18945004</v>
      </c>
      <c r="C14961" s="293">
        <v>31900000</v>
      </c>
      <c r="D14961">
        <f t="shared" si="466"/>
        <v>18904037</v>
      </c>
      <c r="E14961">
        <f t="shared" si="467"/>
        <v>18945004</v>
      </c>
    </row>
    <row r="14962" spans="1:5">
      <c r="A14962">
        <v>18920001</v>
      </c>
      <c r="B14962">
        <v>18945005</v>
      </c>
      <c r="C14962" s="293">
        <v>62000000</v>
      </c>
      <c r="D14962">
        <f t="shared" si="466"/>
        <v>18920001</v>
      </c>
      <c r="E14962">
        <f t="shared" si="467"/>
        <v>18945005</v>
      </c>
    </row>
    <row r="14963" spans="1:5">
      <c r="A14963">
        <v>18920006</v>
      </c>
      <c r="B14963">
        <v>18945006</v>
      </c>
      <c r="C14963" s="293">
        <v>95400000</v>
      </c>
      <c r="D14963">
        <f t="shared" si="466"/>
        <v>18920006</v>
      </c>
      <c r="E14963">
        <f t="shared" si="467"/>
        <v>18945006</v>
      </c>
    </row>
    <row r="14964" spans="1:5">
      <c r="A14964">
        <v>18920008</v>
      </c>
      <c r="B14964">
        <v>18945007</v>
      </c>
      <c r="C14964" s="293">
        <v>125800000</v>
      </c>
      <c r="D14964">
        <f t="shared" si="466"/>
        <v>18920008</v>
      </c>
      <c r="E14964">
        <f t="shared" si="467"/>
        <v>18945007</v>
      </c>
    </row>
    <row r="14965" spans="1:5">
      <c r="A14965">
        <v>18921010</v>
      </c>
      <c r="B14965">
        <v>18945009</v>
      </c>
      <c r="C14965" s="293">
        <v>89800000</v>
      </c>
      <c r="D14965">
        <f t="shared" si="466"/>
        <v>18921010</v>
      </c>
      <c r="E14965">
        <f t="shared" si="467"/>
        <v>18945009</v>
      </c>
    </row>
    <row r="14966" spans="1:5">
      <c r="A14966">
        <v>18921014</v>
      </c>
      <c r="B14966">
        <v>18945010</v>
      </c>
      <c r="C14966" s="293">
        <v>168000000</v>
      </c>
      <c r="D14966">
        <f t="shared" si="466"/>
        <v>18921014</v>
      </c>
      <c r="E14966">
        <f t="shared" si="467"/>
        <v>18945010</v>
      </c>
    </row>
    <row r="14967" spans="1:5">
      <c r="A14967">
        <v>18920011</v>
      </c>
      <c r="B14967">
        <v>18945011</v>
      </c>
      <c r="C14967" s="293">
        <v>133000000</v>
      </c>
      <c r="D14967">
        <f t="shared" si="466"/>
        <v>18920011</v>
      </c>
      <c r="E14967">
        <f t="shared" si="467"/>
        <v>18945011</v>
      </c>
    </row>
    <row r="14968" spans="1:5">
      <c r="A14968">
        <v>18912010</v>
      </c>
      <c r="B14968">
        <v>18946001</v>
      </c>
      <c r="C14968" s="293">
        <v>32900000</v>
      </c>
      <c r="D14968">
        <f t="shared" si="466"/>
        <v>18912010</v>
      </c>
      <c r="E14968">
        <f t="shared" si="467"/>
        <v>18946001</v>
      </c>
    </row>
    <row r="14969" spans="1:5">
      <c r="A14969">
        <v>18912050</v>
      </c>
      <c r="B14969">
        <v>18946002</v>
      </c>
      <c r="C14969" s="293">
        <v>49800000</v>
      </c>
      <c r="D14969">
        <f t="shared" si="466"/>
        <v>18912050</v>
      </c>
      <c r="E14969">
        <f t="shared" si="467"/>
        <v>18946002</v>
      </c>
    </row>
    <row r="14970" spans="1:5">
      <c r="A14970">
        <v>18912076</v>
      </c>
      <c r="B14970">
        <v>18946003</v>
      </c>
      <c r="C14970" s="293">
        <v>67200000</v>
      </c>
      <c r="D14970">
        <f t="shared" si="466"/>
        <v>18912076</v>
      </c>
      <c r="E14970">
        <f t="shared" si="467"/>
        <v>18946003</v>
      </c>
    </row>
    <row r="14971" spans="1:5">
      <c r="A14971">
        <v>18912062</v>
      </c>
      <c r="B14971">
        <v>18946004</v>
      </c>
      <c r="C14971" s="293">
        <v>52500000</v>
      </c>
      <c r="D14971">
        <f t="shared" si="466"/>
        <v>18912062</v>
      </c>
      <c r="E14971">
        <f t="shared" si="467"/>
        <v>18946004</v>
      </c>
    </row>
    <row r="14972" spans="1:5">
      <c r="A14972">
        <v>18920005</v>
      </c>
      <c r="B14972">
        <v>18946005</v>
      </c>
      <c r="C14972" s="293">
        <v>82000000</v>
      </c>
      <c r="D14972">
        <f t="shared" si="466"/>
        <v>18920005</v>
      </c>
      <c r="E14972">
        <f t="shared" si="467"/>
        <v>18946005</v>
      </c>
    </row>
    <row r="14973" spans="1:5">
      <c r="A14973">
        <v>18921006</v>
      </c>
      <c r="B14973">
        <v>18946006</v>
      </c>
      <c r="C14973" s="293">
        <v>90500000</v>
      </c>
      <c r="D14973">
        <f t="shared" si="466"/>
        <v>18921006</v>
      </c>
      <c r="E14973">
        <f t="shared" si="467"/>
        <v>18946006</v>
      </c>
    </row>
    <row r="14974" spans="1:5">
      <c r="A14974">
        <v>18920014</v>
      </c>
      <c r="B14974">
        <v>18946007</v>
      </c>
      <c r="C14974" s="293">
        <v>143400000</v>
      </c>
      <c r="D14974">
        <f t="shared" si="466"/>
        <v>18920014</v>
      </c>
      <c r="E14974">
        <f t="shared" si="467"/>
        <v>18946007</v>
      </c>
    </row>
    <row r="14975" spans="1:5">
      <c r="A14975">
        <v>18921016</v>
      </c>
      <c r="B14975">
        <v>18946008</v>
      </c>
      <c r="C14975" s="293">
        <v>166000000</v>
      </c>
      <c r="D14975">
        <f t="shared" si="466"/>
        <v>18921016</v>
      </c>
      <c r="E14975">
        <f t="shared" si="467"/>
        <v>18946008</v>
      </c>
    </row>
    <row r="14976" spans="1:5">
      <c r="A14976">
        <v>18920016</v>
      </c>
      <c r="B14976">
        <v>18946009</v>
      </c>
      <c r="C14976" s="293">
        <v>78800000</v>
      </c>
      <c r="D14976">
        <f t="shared" si="466"/>
        <v>18920016</v>
      </c>
      <c r="E14976">
        <f t="shared" si="467"/>
        <v>18946009</v>
      </c>
    </row>
    <row r="14977" spans="1:5">
      <c r="A14977">
        <v>18912013</v>
      </c>
      <c r="B14977">
        <v>18947001</v>
      </c>
      <c r="C14977" s="293">
        <v>39900000</v>
      </c>
      <c r="D14977">
        <f t="shared" si="466"/>
        <v>18912013</v>
      </c>
      <c r="E14977">
        <f t="shared" si="467"/>
        <v>18947001</v>
      </c>
    </row>
    <row r="14978" spans="1:5">
      <c r="A14978">
        <v>18912058</v>
      </c>
      <c r="B14978">
        <v>18947002</v>
      </c>
      <c r="C14978" s="293">
        <v>49500000</v>
      </c>
      <c r="D14978">
        <f t="shared" si="466"/>
        <v>18912058</v>
      </c>
      <c r="E14978">
        <f t="shared" si="467"/>
        <v>18947002</v>
      </c>
    </row>
    <row r="14979" spans="1:5">
      <c r="A14979">
        <v>18912075</v>
      </c>
      <c r="B14979">
        <v>18947003</v>
      </c>
      <c r="C14979" s="293">
        <v>72000000</v>
      </c>
      <c r="D14979">
        <f t="shared" ref="D14979:D15042" si="468">+A14979*1</f>
        <v>18912075</v>
      </c>
      <c r="E14979">
        <f t="shared" ref="E14979:E15042" si="469">+B14979*1</f>
        <v>18947003</v>
      </c>
    </row>
    <row r="14980" spans="1:5">
      <c r="A14980">
        <v>18920003</v>
      </c>
      <c r="B14980">
        <v>18947004</v>
      </c>
      <c r="C14980" s="293">
        <v>96500000</v>
      </c>
      <c r="D14980">
        <f t="shared" si="468"/>
        <v>18920003</v>
      </c>
      <c r="E14980">
        <f t="shared" si="469"/>
        <v>18947004</v>
      </c>
    </row>
    <row r="14981" spans="1:5">
      <c r="A14981">
        <v>18920013</v>
      </c>
      <c r="B14981">
        <v>18947005</v>
      </c>
      <c r="C14981" s="293">
        <v>162100000</v>
      </c>
      <c r="D14981">
        <f t="shared" si="468"/>
        <v>18920013</v>
      </c>
      <c r="E14981">
        <f t="shared" si="469"/>
        <v>18947005</v>
      </c>
    </row>
    <row r="14982" spans="1:5">
      <c r="A14982">
        <v>18920007</v>
      </c>
      <c r="B14982">
        <v>18948001</v>
      </c>
      <c r="C14982" s="293">
        <v>88400000</v>
      </c>
      <c r="D14982">
        <f t="shared" si="468"/>
        <v>18920007</v>
      </c>
      <c r="E14982">
        <f t="shared" si="469"/>
        <v>18948001</v>
      </c>
    </row>
    <row r="14983" spans="1:5">
      <c r="A14983">
        <v>18921012</v>
      </c>
      <c r="B14983">
        <v>18948002</v>
      </c>
      <c r="C14983" s="293">
        <v>76400000</v>
      </c>
      <c r="D14983">
        <f t="shared" si="468"/>
        <v>18921012</v>
      </c>
      <c r="E14983">
        <f t="shared" si="469"/>
        <v>18948002</v>
      </c>
    </row>
    <row r="14984" spans="1:5">
      <c r="A14984">
        <v>18910001</v>
      </c>
      <c r="B14984">
        <v>18960001</v>
      </c>
      <c r="C14984" s="293">
        <v>39200000</v>
      </c>
      <c r="D14984">
        <f t="shared" si="468"/>
        <v>18910001</v>
      </c>
      <c r="E14984">
        <f t="shared" si="469"/>
        <v>18960001</v>
      </c>
    </row>
    <row r="14985" spans="1:5">
      <c r="A14985">
        <v>18910002</v>
      </c>
      <c r="B14985">
        <v>18960002</v>
      </c>
      <c r="C14985" s="293">
        <v>54900000</v>
      </c>
      <c r="D14985">
        <f t="shared" si="468"/>
        <v>18910002</v>
      </c>
      <c r="E14985">
        <f t="shared" si="469"/>
        <v>18960002</v>
      </c>
    </row>
    <row r="14986" spans="1:5">
      <c r="A14986">
        <v>18910003</v>
      </c>
      <c r="B14986">
        <v>18960003</v>
      </c>
      <c r="C14986" s="293">
        <v>70900000</v>
      </c>
      <c r="D14986">
        <f t="shared" si="468"/>
        <v>18910003</v>
      </c>
      <c r="E14986">
        <f t="shared" si="469"/>
        <v>18960003</v>
      </c>
    </row>
    <row r="14987" spans="1:5">
      <c r="A14987">
        <v>18910004</v>
      </c>
      <c r="B14987">
        <v>18960004</v>
      </c>
      <c r="C14987" s="293">
        <v>88000000</v>
      </c>
      <c r="D14987">
        <f t="shared" si="468"/>
        <v>18910004</v>
      </c>
      <c r="E14987">
        <f t="shared" si="469"/>
        <v>18960004</v>
      </c>
    </row>
    <row r="14988" spans="1:5">
      <c r="A14988">
        <v>18910005</v>
      </c>
      <c r="B14988">
        <v>18960005</v>
      </c>
      <c r="C14988" s="293">
        <v>153900000</v>
      </c>
      <c r="D14988">
        <f t="shared" si="468"/>
        <v>18910005</v>
      </c>
      <c r="E14988">
        <f t="shared" si="469"/>
        <v>18960005</v>
      </c>
    </row>
    <row r="14989" spans="1:5">
      <c r="A14989">
        <v>18910006</v>
      </c>
      <c r="B14989">
        <v>18960006</v>
      </c>
      <c r="C14989" s="293">
        <v>170900000</v>
      </c>
      <c r="D14989">
        <f t="shared" si="468"/>
        <v>18910006</v>
      </c>
      <c r="E14989">
        <f t="shared" si="469"/>
        <v>18960006</v>
      </c>
    </row>
    <row r="14990" spans="1:5">
      <c r="A14990">
        <v>18910007</v>
      </c>
      <c r="B14990">
        <v>18960007</v>
      </c>
      <c r="C14990" s="293">
        <v>70400000</v>
      </c>
      <c r="D14990">
        <f t="shared" si="468"/>
        <v>18910007</v>
      </c>
      <c r="E14990">
        <f t="shared" si="469"/>
        <v>18960007</v>
      </c>
    </row>
    <row r="14991" spans="1:5">
      <c r="A14991">
        <v>18910008</v>
      </c>
      <c r="B14991">
        <v>18960008</v>
      </c>
      <c r="C14991" s="293">
        <v>62900000</v>
      </c>
      <c r="D14991">
        <f t="shared" si="468"/>
        <v>18910008</v>
      </c>
      <c r="E14991">
        <f t="shared" si="469"/>
        <v>18960008</v>
      </c>
    </row>
    <row r="14992" spans="1:5">
      <c r="A14992">
        <v>18910009</v>
      </c>
      <c r="B14992">
        <v>18960009</v>
      </c>
      <c r="C14992" s="293">
        <v>81900000</v>
      </c>
      <c r="D14992">
        <f t="shared" si="468"/>
        <v>18910009</v>
      </c>
      <c r="E14992">
        <f t="shared" si="469"/>
        <v>18960009</v>
      </c>
    </row>
    <row r="14993" spans="1:5">
      <c r="A14993">
        <v>18910010</v>
      </c>
      <c r="B14993">
        <v>18960010</v>
      </c>
      <c r="C14993" s="293">
        <v>91900000</v>
      </c>
      <c r="D14993">
        <f t="shared" si="468"/>
        <v>18910010</v>
      </c>
      <c r="E14993">
        <f t="shared" si="469"/>
        <v>18960010</v>
      </c>
    </row>
    <row r="14994" spans="1:5">
      <c r="A14994">
        <v>18910011</v>
      </c>
      <c r="B14994">
        <v>18960011</v>
      </c>
      <c r="C14994" s="293">
        <v>95900000</v>
      </c>
      <c r="D14994">
        <f t="shared" si="468"/>
        <v>18910011</v>
      </c>
      <c r="E14994">
        <f t="shared" si="469"/>
        <v>18960011</v>
      </c>
    </row>
    <row r="14995" spans="1:5">
      <c r="A14995">
        <v>18910012</v>
      </c>
      <c r="B14995">
        <v>18960012</v>
      </c>
      <c r="C14995" s="293">
        <v>79900000</v>
      </c>
      <c r="D14995">
        <f t="shared" si="468"/>
        <v>18910012</v>
      </c>
      <c r="E14995">
        <f t="shared" si="469"/>
        <v>18960012</v>
      </c>
    </row>
    <row r="14996" spans="1:5">
      <c r="A14996">
        <v>18910013</v>
      </c>
      <c r="B14996">
        <v>18960013</v>
      </c>
      <c r="C14996" s="293">
        <v>64800000</v>
      </c>
      <c r="D14996">
        <f t="shared" si="468"/>
        <v>18910013</v>
      </c>
      <c r="E14996">
        <f t="shared" si="469"/>
        <v>18960013</v>
      </c>
    </row>
    <row r="14997" spans="1:5">
      <c r="A14997">
        <v>18910014</v>
      </c>
      <c r="B14997">
        <v>18960014</v>
      </c>
      <c r="C14997" s="293">
        <v>61800000</v>
      </c>
      <c r="D14997">
        <f t="shared" si="468"/>
        <v>18910014</v>
      </c>
      <c r="E14997">
        <f t="shared" si="469"/>
        <v>18960014</v>
      </c>
    </row>
    <row r="14998" spans="1:5">
      <c r="A14998">
        <v>18910015</v>
      </c>
      <c r="B14998">
        <v>18960015</v>
      </c>
      <c r="C14998" s="293">
        <v>111900000</v>
      </c>
      <c r="D14998">
        <f t="shared" si="468"/>
        <v>18910015</v>
      </c>
      <c r="E14998">
        <f t="shared" si="469"/>
        <v>18960015</v>
      </c>
    </row>
    <row r="14999" spans="1:5">
      <c r="A14999">
        <v>18910016</v>
      </c>
      <c r="B14999">
        <v>18960016</v>
      </c>
      <c r="C14999" s="293">
        <v>154600000</v>
      </c>
      <c r="D14999">
        <f t="shared" si="468"/>
        <v>18910016</v>
      </c>
      <c r="E14999">
        <f t="shared" si="469"/>
        <v>18960016</v>
      </c>
    </row>
    <row r="15000" spans="1:5">
      <c r="A15000">
        <v>18910017</v>
      </c>
      <c r="B15000">
        <v>18960017</v>
      </c>
      <c r="C15000" s="293">
        <v>170900000</v>
      </c>
      <c r="D15000">
        <f t="shared" si="468"/>
        <v>18910017</v>
      </c>
      <c r="E15000">
        <f t="shared" si="469"/>
        <v>18960017</v>
      </c>
    </row>
    <row r="15001" spans="1:5">
      <c r="A15001">
        <v>18910018</v>
      </c>
      <c r="B15001">
        <v>18960018</v>
      </c>
      <c r="C15001" s="293">
        <v>124000000</v>
      </c>
      <c r="D15001">
        <f t="shared" si="468"/>
        <v>18910018</v>
      </c>
      <c r="E15001">
        <f t="shared" si="469"/>
        <v>18960018</v>
      </c>
    </row>
    <row r="15002" spans="1:5">
      <c r="A15002">
        <v>18910019</v>
      </c>
      <c r="B15002">
        <v>18960019</v>
      </c>
      <c r="C15002" s="293">
        <v>101000000</v>
      </c>
      <c r="D15002">
        <f t="shared" si="468"/>
        <v>18910019</v>
      </c>
      <c r="E15002">
        <f t="shared" si="469"/>
        <v>18960019</v>
      </c>
    </row>
    <row r="15003" spans="1:5">
      <c r="A15003">
        <v>18910020</v>
      </c>
      <c r="B15003">
        <v>18960020</v>
      </c>
      <c r="C15003" s="293">
        <v>91900000</v>
      </c>
      <c r="D15003">
        <f t="shared" si="468"/>
        <v>18910020</v>
      </c>
      <c r="E15003">
        <f t="shared" si="469"/>
        <v>18960020</v>
      </c>
    </row>
    <row r="15004" spans="1:5">
      <c r="A15004">
        <v>18910021</v>
      </c>
      <c r="B15004">
        <v>18960021</v>
      </c>
      <c r="C15004" s="293">
        <v>139200000</v>
      </c>
      <c r="D15004">
        <f t="shared" si="468"/>
        <v>18910021</v>
      </c>
      <c r="E15004">
        <f t="shared" si="469"/>
        <v>18960021</v>
      </c>
    </row>
    <row r="15005" spans="1:5">
      <c r="A15005">
        <v>18910022</v>
      </c>
      <c r="B15005">
        <v>18960022</v>
      </c>
      <c r="C15005" s="293">
        <v>160000000</v>
      </c>
      <c r="D15005">
        <f t="shared" si="468"/>
        <v>18910022</v>
      </c>
      <c r="E15005">
        <f t="shared" si="469"/>
        <v>18960022</v>
      </c>
    </row>
    <row r="15006" spans="1:5">
      <c r="A15006">
        <v>18910023</v>
      </c>
      <c r="B15006">
        <v>18960023</v>
      </c>
      <c r="C15006" s="293">
        <v>96000000</v>
      </c>
      <c r="D15006">
        <f t="shared" si="468"/>
        <v>18910023</v>
      </c>
      <c r="E15006">
        <f t="shared" si="469"/>
        <v>18960023</v>
      </c>
    </row>
    <row r="15007" spans="1:5">
      <c r="A15007">
        <v>18910024</v>
      </c>
      <c r="B15007">
        <v>18960024</v>
      </c>
      <c r="C15007" s="293">
        <v>359400000</v>
      </c>
      <c r="D15007">
        <f t="shared" si="468"/>
        <v>18910024</v>
      </c>
      <c r="E15007">
        <f t="shared" si="469"/>
        <v>18960024</v>
      </c>
    </row>
    <row r="15008" spans="1:5">
      <c r="A15008">
        <v>18910025</v>
      </c>
      <c r="B15008">
        <v>18960025</v>
      </c>
      <c r="C15008" s="293">
        <v>170000000</v>
      </c>
      <c r="D15008">
        <f t="shared" si="468"/>
        <v>18910025</v>
      </c>
      <c r="E15008">
        <f t="shared" si="469"/>
        <v>18960025</v>
      </c>
    </row>
    <row r="15009" spans="1:5">
      <c r="A15009">
        <v>18910026</v>
      </c>
      <c r="B15009">
        <v>18960026</v>
      </c>
      <c r="C15009" s="293">
        <v>223400000</v>
      </c>
      <c r="D15009">
        <f t="shared" si="468"/>
        <v>18910026</v>
      </c>
      <c r="E15009">
        <f t="shared" si="469"/>
        <v>18960026</v>
      </c>
    </row>
    <row r="15010" spans="1:5">
      <c r="A15010">
        <v>18910027</v>
      </c>
      <c r="B15010">
        <v>18960027</v>
      </c>
      <c r="C15010" s="293">
        <v>194000000</v>
      </c>
      <c r="D15010">
        <f t="shared" si="468"/>
        <v>18910027</v>
      </c>
      <c r="E15010">
        <f t="shared" si="469"/>
        <v>18960027</v>
      </c>
    </row>
    <row r="15011" spans="1:5">
      <c r="A15011">
        <v>18910028</v>
      </c>
      <c r="B15011">
        <v>18960028</v>
      </c>
      <c r="C15011" s="293">
        <v>224500000</v>
      </c>
      <c r="D15011">
        <f t="shared" si="468"/>
        <v>18910028</v>
      </c>
      <c r="E15011">
        <f t="shared" si="469"/>
        <v>18960028</v>
      </c>
    </row>
    <row r="15012" spans="1:5">
      <c r="A15012">
        <v>18910029</v>
      </c>
      <c r="B15012">
        <v>18960029</v>
      </c>
      <c r="C15012" s="293">
        <v>128200000</v>
      </c>
      <c r="D15012">
        <f t="shared" si="468"/>
        <v>18910029</v>
      </c>
      <c r="E15012">
        <f t="shared" si="469"/>
        <v>18960029</v>
      </c>
    </row>
    <row r="15013" spans="1:5">
      <c r="A15013">
        <v>18910030</v>
      </c>
      <c r="B15013">
        <v>18960030</v>
      </c>
      <c r="C15013" s="293">
        <v>212000000</v>
      </c>
      <c r="D15013">
        <f t="shared" si="468"/>
        <v>18910030</v>
      </c>
      <c r="E15013">
        <f t="shared" si="469"/>
        <v>18960030</v>
      </c>
    </row>
    <row r="15014" spans="1:5">
      <c r="A15014">
        <v>18910031</v>
      </c>
      <c r="B15014">
        <v>18960031</v>
      </c>
      <c r="C15014" s="293">
        <v>291000000</v>
      </c>
      <c r="D15014">
        <f t="shared" si="468"/>
        <v>18910031</v>
      </c>
      <c r="E15014">
        <f t="shared" si="469"/>
        <v>18960031</v>
      </c>
    </row>
    <row r="15015" spans="1:5">
      <c r="A15015">
        <v>18910032</v>
      </c>
      <c r="B15015">
        <v>18960032</v>
      </c>
      <c r="C15015" s="293">
        <v>313000000</v>
      </c>
      <c r="D15015">
        <f t="shared" si="468"/>
        <v>18910032</v>
      </c>
      <c r="E15015">
        <f t="shared" si="469"/>
        <v>18960032</v>
      </c>
    </row>
    <row r="15016" spans="1:5">
      <c r="A15016">
        <v>18910033</v>
      </c>
      <c r="B15016">
        <v>18960033</v>
      </c>
      <c r="C15016" s="293">
        <v>255500000</v>
      </c>
      <c r="D15016">
        <f t="shared" si="468"/>
        <v>18910033</v>
      </c>
      <c r="E15016">
        <f t="shared" si="469"/>
        <v>18960033</v>
      </c>
    </row>
    <row r="15017" spans="1:5">
      <c r="A15017">
        <v>18910034</v>
      </c>
      <c r="B15017">
        <v>18960034</v>
      </c>
      <c r="C15017" s="293">
        <v>233000000</v>
      </c>
      <c r="D15017">
        <f t="shared" si="468"/>
        <v>18910034</v>
      </c>
      <c r="E15017">
        <f t="shared" si="469"/>
        <v>18960034</v>
      </c>
    </row>
    <row r="15018" spans="1:5">
      <c r="A15018">
        <v>18910035</v>
      </c>
      <c r="B15018">
        <v>18960035</v>
      </c>
      <c r="C15018" s="293">
        <v>152000000</v>
      </c>
      <c r="D15018">
        <f t="shared" si="468"/>
        <v>18910035</v>
      </c>
      <c r="E15018">
        <f t="shared" si="469"/>
        <v>18960035</v>
      </c>
    </row>
    <row r="15019" spans="1:5">
      <c r="A15019">
        <v>18910036</v>
      </c>
      <c r="B15019">
        <v>18960036</v>
      </c>
      <c r="C15019" s="293">
        <v>86600000</v>
      </c>
      <c r="D15019">
        <f t="shared" si="468"/>
        <v>18910036</v>
      </c>
      <c r="E15019">
        <f t="shared" si="469"/>
        <v>18960036</v>
      </c>
    </row>
    <row r="15020" spans="1:5">
      <c r="A15020">
        <v>18910037</v>
      </c>
      <c r="B15020">
        <v>18960037</v>
      </c>
      <c r="C15020" s="293">
        <v>185000000</v>
      </c>
      <c r="D15020">
        <f t="shared" si="468"/>
        <v>18910037</v>
      </c>
      <c r="E15020">
        <f t="shared" si="469"/>
        <v>18960037</v>
      </c>
    </row>
    <row r="15021" spans="1:5">
      <c r="A15021">
        <v>18910038</v>
      </c>
      <c r="B15021">
        <v>18960038</v>
      </c>
      <c r="C15021" s="293">
        <v>407400000</v>
      </c>
      <c r="D15021">
        <f t="shared" si="468"/>
        <v>18910038</v>
      </c>
      <c r="E15021">
        <f t="shared" si="469"/>
        <v>18960038</v>
      </c>
    </row>
    <row r="15022" spans="1:5">
      <c r="A15022">
        <v>18911001</v>
      </c>
      <c r="B15022">
        <v>18961001</v>
      </c>
      <c r="C15022" s="293">
        <v>38300000</v>
      </c>
      <c r="D15022">
        <f t="shared" si="468"/>
        <v>18911001</v>
      </c>
      <c r="E15022">
        <f t="shared" si="469"/>
        <v>18961001</v>
      </c>
    </row>
    <row r="15023" spans="1:5">
      <c r="A15023">
        <v>18911002</v>
      </c>
      <c r="B15023">
        <v>18961002</v>
      </c>
      <c r="C15023" s="293">
        <v>35200000</v>
      </c>
      <c r="D15023">
        <f t="shared" si="468"/>
        <v>18911002</v>
      </c>
      <c r="E15023">
        <f t="shared" si="469"/>
        <v>18961002</v>
      </c>
    </row>
    <row r="15024" spans="1:5">
      <c r="A15024">
        <v>18911003</v>
      </c>
      <c r="B15024">
        <v>18961003</v>
      </c>
      <c r="C15024" s="293">
        <v>44300000</v>
      </c>
      <c r="D15024">
        <f t="shared" si="468"/>
        <v>18911003</v>
      </c>
      <c r="E15024">
        <f t="shared" si="469"/>
        <v>18961003</v>
      </c>
    </row>
    <row r="15025" spans="1:5">
      <c r="A15025">
        <v>18911004</v>
      </c>
      <c r="B15025">
        <v>18961004</v>
      </c>
      <c r="C15025" s="293">
        <v>39900000</v>
      </c>
      <c r="D15025">
        <f t="shared" si="468"/>
        <v>18911004</v>
      </c>
      <c r="E15025">
        <f t="shared" si="469"/>
        <v>18961004</v>
      </c>
    </row>
    <row r="15026" spans="1:5">
      <c r="A15026">
        <v>18911005</v>
      </c>
      <c r="B15026">
        <v>18961005</v>
      </c>
      <c r="C15026" s="293">
        <v>48900000</v>
      </c>
      <c r="D15026">
        <f t="shared" si="468"/>
        <v>18911005</v>
      </c>
      <c r="E15026">
        <f t="shared" si="469"/>
        <v>18961005</v>
      </c>
    </row>
    <row r="15027" spans="1:5">
      <c r="A15027">
        <v>18911006</v>
      </c>
      <c r="B15027">
        <v>18961006</v>
      </c>
      <c r="C15027" s="293">
        <v>31400000</v>
      </c>
      <c r="D15027">
        <f t="shared" si="468"/>
        <v>18911006</v>
      </c>
      <c r="E15027">
        <f t="shared" si="469"/>
        <v>18961006</v>
      </c>
    </row>
    <row r="15028" spans="1:5">
      <c r="A15028">
        <v>18911007</v>
      </c>
      <c r="B15028">
        <v>18961007</v>
      </c>
      <c r="C15028" s="293">
        <v>16600000</v>
      </c>
      <c r="D15028">
        <f t="shared" si="468"/>
        <v>18911007</v>
      </c>
      <c r="E15028">
        <f t="shared" si="469"/>
        <v>18961007</v>
      </c>
    </row>
    <row r="15029" spans="1:5">
      <c r="A15029">
        <v>18911008</v>
      </c>
      <c r="B15029">
        <v>18961008</v>
      </c>
      <c r="C15029" s="293">
        <v>53900000</v>
      </c>
      <c r="D15029">
        <f t="shared" si="468"/>
        <v>18911008</v>
      </c>
      <c r="E15029">
        <f t="shared" si="469"/>
        <v>18961008</v>
      </c>
    </row>
    <row r="15030" spans="1:5">
      <c r="A15030">
        <v>18911009</v>
      </c>
      <c r="B15030">
        <v>18961009</v>
      </c>
      <c r="C15030" s="293">
        <v>42900000</v>
      </c>
      <c r="D15030">
        <f t="shared" si="468"/>
        <v>18911009</v>
      </c>
      <c r="E15030">
        <f t="shared" si="469"/>
        <v>18961009</v>
      </c>
    </row>
    <row r="15031" spans="1:5">
      <c r="A15031">
        <v>18911011</v>
      </c>
      <c r="B15031">
        <v>18961010</v>
      </c>
      <c r="C15031" s="293">
        <v>53900000</v>
      </c>
      <c r="D15031">
        <f t="shared" si="468"/>
        <v>18911011</v>
      </c>
      <c r="E15031">
        <f t="shared" si="469"/>
        <v>18961010</v>
      </c>
    </row>
    <row r="15032" spans="1:5">
      <c r="A15032">
        <v>18911012</v>
      </c>
      <c r="B15032">
        <v>18961011</v>
      </c>
      <c r="C15032" s="293">
        <v>33900000</v>
      </c>
      <c r="D15032">
        <f t="shared" si="468"/>
        <v>18911012</v>
      </c>
      <c r="E15032">
        <f t="shared" si="469"/>
        <v>18961011</v>
      </c>
    </row>
    <row r="15033" spans="1:5">
      <c r="A15033">
        <v>18911013</v>
      </c>
      <c r="B15033">
        <v>18961012</v>
      </c>
      <c r="C15033" s="293">
        <v>56900000</v>
      </c>
      <c r="D15033">
        <f t="shared" si="468"/>
        <v>18911013</v>
      </c>
      <c r="E15033">
        <f t="shared" si="469"/>
        <v>18961012</v>
      </c>
    </row>
    <row r="15034" spans="1:5">
      <c r="A15034">
        <v>18911014</v>
      </c>
      <c r="B15034">
        <v>18961013</v>
      </c>
      <c r="C15034" s="293">
        <v>58000000</v>
      </c>
      <c r="D15034">
        <f t="shared" si="468"/>
        <v>18911014</v>
      </c>
      <c r="E15034">
        <f t="shared" si="469"/>
        <v>18961013</v>
      </c>
    </row>
    <row r="15035" spans="1:5">
      <c r="A15035">
        <v>18911015</v>
      </c>
      <c r="B15035">
        <v>18961014</v>
      </c>
      <c r="C15035" s="293">
        <v>135900000</v>
      </c>
      <c r="D15035">
        <f t="shared" si="468"/>
        <v>18911015</v>
      </c>
      <c r="E15035">
        <f t="shared" si="469"/>
        <v>18961014</v>
      </c>
    </row>
    <row r="15036" spans="1:5">
      <c r="A15036">
        <v>18911016</v>
      </c>
      <c r="B15036">
        <v>18961015</v>
      </c>
      <c r="C15036" s="293">
        <v>40300000</v>
      </c>
      <c r="D15036">
        <f t="shared" si="468"/>
        <v>18911016</v>
      </c>
      <c r="E15036">
        <f t="shared" si="469"/>
        <v>18961015</v>
      </c>
    </row>
    <row r="15037" spans="1:5">
      <c r="A15037">
        <v>18911017</v>
      </c>
      <c r="B15037">
        <v>18961016</v>
      </c>
      <c r="C15037" s="293">
        <v>68900000</v>
      </c>
      <c r="D15037">
        <f t="shared" si="468"/>
        <v>18911017</v>
      </c>
      <c r="E15037">
        <f t="shared" si="469"/>
        <v>18961016</v>
      </c>
    </row>
    <row r="15038" spans="1:5">
      <c r="A15038">
        <v>18911018</v>
      </c>
      <c r="B15038">
        <v>18961017</v>
      </c>
      <c r="C15038" s="293">
        <v>76900000</v>
      </c>
      <c r="D15038">
        <f t="shared" si="468"/>
        <v>18911018</v>
      </c>
      <c r="E15038">
        <f t="shared" si="469"/>
        <v>18961017</v>
      </c>
    </row>
    <row r="15039" spans="1:5">
      <c r="A15039">
        <v>18911019</v>
      </c>
      <c r="B15039">
        <v>18961018</v>
      </c>
      <c r="C15039" s="293">
        <v>45900000</v>
      </c>
      <c r="D15039">
        <f t="shared" si="468"/>
        <v>18911019</v>
      </c>
      <c r="E15039">
        <f t="shared" si="469"/>
        <v>18961018</v>
      </c>
    </row>
    <row r="15040" spans="1:5">
      <c r="A15040">
        <v>18911020</v>
      </c>
      <c r="B15040">
        <v>18961019</v>
      </c>
      <c r="C15040" s="293">
        <v>61900000</v>
      </c>
      <c r="D15040">
        <f t="shared" si="468"/>
        <v>18911020</v>
      </c>
      <c r="E15040">
        <f t="shared" si="469"/>
        <v>18961019</v>
      </c>
    </row>
    <row r="15041" spans="1:5">
      <c r="A15041">
        <v>18911021</v>
      </c>
      <c r="B15041">
        <v>18961020</v>
      </c>
      <c r="C15041" s="293">
        <v>51900000</v>
      </c>
      <c r="D15041">
        <f t="shared" si="468"/>
        <v>18911021</v>
      </c>
      <c r="E15041">
        <f t="shared" si="469"/>
        <v>18961020</v>
      </c>
    </row>
    <row r="15042" spans="1:5">
      <c r="A15042">
        <v>18911022</v>
      </c>
      <c r="B15042">
        <v>18961021</v>
      </c>
      <c r="C15042" s="293">
        <v>49900000</v>
      </c>
      <c r="D15042">
        <f t="shared" si="468"/>
        <v>18911022</v>
      </c>
      <c r="E15042">
        <f t="shared" si="469"/>
        <v>18961021</v>
      </c>
    </row>
    <row r="15043" spans="1:5">
      <c r="A15043">
        <v>18911023</v>
      </c>
      <c r="B15043">
        <v>18961022</v>
      </c>
      <c r="C15043" s="293">
        <v>62900000</v>
      </c>
      <c r="D15043">
        <f t="shared" ref="D15043:D15106" si="470">+A15043*1</f>
        <v>18911023</v>
      </c>
      <c r="E15043">
        <f t="shared" ref="E15043:E15106" si="471">+B15043*1</f>
        <v>18961022</v>
      </c>
    </row>
    <row r="15044" spans="1:5">
      <c r="A15044">
        <v>18911024</v>
      </c>
      <c r="B15044">
        <v>18961023</v>
      </c>
      <c r="C15044" s="293">
        <v>47100000</v>
      </c>
      <c r="D15044">
        <f t="shared" si="470"/>
        <v>18911024</v>
      </c>
      <c r="E15044">
        <f t="shared" si="471"/>
        <v>18961023</v>
      </c>
    </row>
    <row r="15045" spans="1:5">
      <c r="A15045">
        <v>18911025</v>
      </c>
      <c r="B15045">
        <v>18961024</v>
      </c>
      <c r="C15045" s="293">
        <v>109900000</v>
      </c>
      <c r="D15045">
        <f t="shared" si="470"/>
        <v>18911025</v>
      </c>
      <c r="E15045">
        <f t="shared" si="471"/>
        <v>18961024</v>
      </c>
    </row>
    <row r="15046" spans="1:5">
      <c r="A15046">
        <v>18911026</v>
      </c>
      <c r="B15046">
        <v>18961025</v>
      </c>
      <c r="C15046" s="293">
        <v>81000000</v>
      </c>
      <c r="D15046">
        <f t="shared" si="470"/>
        <v>18911026</v>
      </c>
      <c r="E15046">
        <f t="shared" si="471"/>
        <v>18961025</v>
      </c>
    </row>
    <row r="15047" spans="1:5">
      <c r="A15047">
        <v>18911027</v>
      </c>
      <c r="B15047">
        <v>18961026</v>
      </c>
      <c r="C15047" s="293">
        <v>62100000</v>
      </c>
      <c r="D15047">
        <f t="shared" si="470"/>
        <v>18911027</v>
      </c>
      <c r="E15047">
        <f t="shared" si="471"/>
        <v>18961026</v>
      </c>
    </row>
    <row r="15048" spans="1:5">
      <c r="A15048">
        <v>18911028</v>
      </c>
      <c r="B15048">
        <v>18961027</v>
      </c>
      <c r="C15048" s="293">
        <v>107000000</v>
      </c>
      <c r="D15048">
        <f t="shared" si="470"/>
        <v>18911028</v>
      </c>
      <c r="E15048">
        <f t="shared" si="471"/>
        <v>18961027</v>
      </c>
    </row>
    <row r="15049" spans="1:5">
      <c r="A15049">
        <v>18911029</v>
      </c>
      <c r="B15049">
        <v>18961028</v>
      </c>
      <c r="C15049" s="293">
        <v>96000000</v>
      </c>
      <c r="D15049">
        <f t="shared" si="470"/>
        <v>18911029</v>
      </c>
      <c r="E15049">
        <f t="shared" si="471"/>
        <v>18961028</v>
      </c>
    </row>
    <row r="15050" spans="1:5">
      <c r="A15050">
        <v>18911030</v>
      </c>
      <c r="B15050">
        <v>18961029</v>
      </c>
      <c r="C15050" s="293">
        <v>135900000</v>
      </c>
      <c r="D15050">
        <f t="shared" si="470"/>
        <v>18911030</v>
      </c>
      <c r="E15050">
        <f t="shared" si="471"/>
        <v>18961029</v>
      </c>
    </row>
    <row r="15051" spans="1:5">
      <c r="A15051">
        <v>18911031</v>
      </c>
      <c r="B15051">
        <v>18961030</v>
      </c>
      <c r="C15051" s="293">
        <v>76000000</v>
      </c>
      <c r="D15051">
        <f t="shared" si="470"/>
        <v>18911031</v>
      </c>
      <c r="E15051">
        <f t="shared" si="471"/>
        <v>18961030</v>
      </c>
    </row>
    <row r="15052" spans="1:5">
      <c r="A15052">
        <v>18911032</v>
      </c>
      <c r="B15052">
        <v>18961031</v>
      </c>
      <c r="C15052" s="293">
        <v>78000000</v>
      </c>
      <c r="D15052">
        <f t="shared" si="470"/>
        <v>18911032</v>
      </c>
      <c r="E15052">
        <f t="shared" si="471"/>
        <v>18961031</v>
      </c>
    </row>
    <row r="15053" spans="1:5">
      <c r="A15053">
        <v>18911034</v>
      </c>
      <c r="B15053">
        <v>18961032</v>
      </c>
      <c r="C15053" s="293">
        <v>55300000</v>
      </c>
      <c r="D15053">
        <f t="shared" si="470"/>
        <v>18911034</v>
      </c>
      <c r="E15053">
        <f t="shared" si="471"/>
        <v>18961032</v>
      </c>
    </row>
    <row r="15054" spans="1:5">
      <c r="A15054">
        <v>18911035</v>
      </c>
      <c r="B15054">
        <v>18961033</v>
      </c>
      <c r="C15054" s="293">
        <v>100100000</v>
      </c>
      <c r="D15054">
        <f t="shared" si="470"/>
        <v>18911035</v>
      </c>
      <c r="E15054">
        <f t="shared" si="471"/>
        <v>18961033</v>
      </c>
    </row>
    <row r="15055" spans="1:5">
      <c r="A15055">
        <v>18911036</v>
      </c>
      <c r="B15055">
        <v>18961034</v>
      </c>
      <c r="C15055" s="293">
        <v>160000000</v>
      </c>
      <c r="D15055">
        <f t="shared" si="470"/>
        <v>18911036</v>
      </c>
      <c r="E15055">
        <f t="shared" si="471"/>
        <v>18961034</v>
      </c>
    </row>
    <row r="15056" spans="1:5">
      <c r="A15056">
        <v>18911037</v>
      </c>
      <c r="B15056">
        <v>18961035</v>
      </c>
      <c r="C15056" s="293">
        <v>132000000</v>
      </c>
      <c r="D15056">
        <f t="shared" si="470"/>
        <v>18911037</v>
      </c>
      <c r="E15056">
        <f t="shared" si="471"/>
        <v>18961035</v>
      </c>
    </row>
    <row r="15057" spans="1:5">
      <c r="A15057">
        <v>18911038</v>
      </c>
      <c r="B15057">
        <v>18961036</v>
      </c>
      <c r="C15057" s="293">
        <v>76200000</v>
      </c>
      <c r="D15057">
        <f t="shared" si="470"/>
        <v>18911038</v>
      </c>
      <c r="E15057">
        <f t="shared" si="471"/>
        <v>18961036</v>
      </c>
    </row>
    <row r="15058" spans="1:5">
      <c r="A15058">
        <v>18911039</v>
      </c>
      <c r="B15058">
        <v>18961037</v>
      </c>
      <c r="C15058" s="293">
        <v>84000000</v>
      </c>
      <c r="D15058">
        <f t="shared" si="470"/>
        <v>18911039</v>
      </c>
      <c r="E15058">
        <f t="shared" si="471"/>
        <v>18961037</v>
      </c>
    </row>
    <row r="15059" spans="1:5">
      <c r="A15059">
        <v>18911040</v>
      </c>
      <c r="B15059">
        <v>18961038</v>
      </c>
      <c r="C15059" s="293">
        <v>126000000</v>
      </c>
      <c r="D15059">
        <f t="shared" si="470"/>
        <v>18911040</v>
      </c>
      <c r="E15059">
        <f t="shared" si="471"/>
        <v>18961038</v>
      </c>
    </row>
    <row r="15060" spans="1:5">
      <c r="A15060">
        <v>18911041</v>
      </c>
      <c r="B15060">
        <v>18961039</v>
      </c>
      <c r="C15060" s="293">
        <v>127000000</v>
      </c>
      <c r="D15060">
        <f t="shared" si="470"/>
        <v>18911041</v>
      </c>
      <c r="E15060">
        <f t="shared" si="471"/>
        <v>18961039</v>
      </c>
    </row>
    <row r="15061" spans="1:5">
      <c r="A15061">
        <v>18911042</v>
      </c>
      <c r="B15061">
        <v>18961040</v>
      </c>
      <c r="C15061" s="293">
        <v>150000000</v>
      </c>
      <c r="D15061">
        <f t="shared" si="470"/>
        <v>18911042</v>
      </c>
      <c r="E15061">
        <f t="shared" si="471"/>
        <v>18961040</v>
      </c>
    </row>
    <row r="15062" spans="1:5">
      <c r="A15062">
        <v>18911043</v>
      </c>
      <c r="B15062">
        <v>18961041</v>
      </c>
      <c r="C15062" s="293">
        <v>185000000</v>
      </c>
      <c r="D15062">
        <f t="shared" si="470"/>
        <v>18911043</v>
      </c>
      <c r="E15062">
        <f t="shared" si="471"/>
        <v>18961041</v>
      </c>
    </row>
    <row r="15063" spans="1:5">
      <c r="A15063">
        <v>18911044</v>
      </c>
      <c r="B15063">
        <v>18961042</v>
      </c>
      <c r="C15063" s="293">
        <v>430000000</v>
      </c>
      <c r="D15063">
        <f t="shared" si="470"/>
        <v>18911044</v>
      </c>
      <c r="E15063">
        <f t="shared" si="471"/>
        <v>18961042</v>
      </c>
    </row>
    <row r="15064" spans="1:5">
      <c r="A15064">
        <v>18911045</v>
      </c>
      <c r="B15064">
        <v>18961043</v>
      </c>
      <c r="C15064" s="293">
        <v>80000000</v>
      </c>
      <c r="D15064">
        <f t="shared" si="470"/>
        <v>18911045</v>
      </c>
      <c r="E15064">
        <f t="shared" si="471"/>
        <v>18961043</v>
      </c>
    </row>
    <row r="15065" spans="1:5">
      <c r="A15065">
        <v>18911046</v>
      </c>
      <c r="B15065">
        <v>18961044</v>
      </c>
      <c r="C15065" s="293">
        <v>550000000</v>
      </c>
      <c r="D15065">
        <f t="shared" si="470"/>
        <v>18911046</v>
      </c>
      <c r="E15065">
        <f t="shared" si="471"/>
        <v>18961044</v>
      </c>
    </row>
    <row r="15066" spans="1:5">
      <c r="A15066">
        <v>18911047</v>
      </c>
      <c r="B15066">
        <v>18961045</v>
      </c>
      <c r="C15066" s="293">
        <v>136000000</v>
      </c>
      <c r="D15066">
        <f t="shared" si="470"/>
        <v>18911047</v>
      </c>
      <c r="E15066">
        <f t="shared" si="471"/>
        <v>18961045</v>
      </c>
    </row>
    <row r="15067" spans="1:5">
      <c r="A15067">
        <v>18911048</v>
      </c>
      <c r="B15067">
        <v>18961046</v>
      </c>
      <c r="C15067" s="293">
        <v>157000000</v>
      </c>
      <c r="D15067">
        <f t="shared" si="470"/>
        <v>18911048</v>
      </c>
      <c r="E15067">
        <f t="shared" si="471"/>
        <v>18961046</v>
      </c>
    </row>
    <row r="15068" spans="1:5">
      <c r="A15068">
        <v>18911050</v>
      </c>
      <c r="B15068">
        <v>18961047</v>
      </c>
      <c r="C15068" s="293">
        <v>489100000</v>
      </c>
      <c r="D15068">
        <f t="shared" si="470"/>
        <v>18911050</v>
      </c>
      <c r="E15068">
        <f t="shared" si="471"/>
        <v>18961047</v>
      </c>
    </row>
    <row r="15069" spans="1:5">
      <c r="A15069">
        <v>18911051</v>
      </c>
      <c r="B15069">
        <v>18961048</v>
      </c>
      <c r="C15069" s="293">
        <v>98300000</v>
      </c>
      <c r="D15069">
        <f t="shared" si="470"/>
        <v>18911051</v>
      </c>
      <c r="E15069">
        <f t="shared" si="471"/>
        <v>18961048</v>
      </c>
    </row>
    <row r="15070" spans="1:5">
      <c r="A15070">
        <v>18911052</v>
      </c>
      <c r="B15070">
        <v>18961049</v>
      </c>
      <c r="C15070" s="293">
        <v>207000000</v>
      </c>
      <c r="D15070">
        <f t="shared" si="470"/>
        <v>18911052</v>
      </c>
      <c r="E15070">
        <f t="shared" si="471"/>
        <v>18961049</v>
      </c>
    </row>
    <row r="15071" spans="1:5">
      <c r="A15071">
        <v>18911053</v>
      </c>
      <c r="B15071">
        <v>18961050</v>
      </c>
      <c r="C15071" s="293">
        <v>268000000</v>
      </c>
      <c r="D15071">
        <f t="shared" si="470"/>
        <v>18911053</v>
      </c>
      <c r="E15071">
        <f t="shared" si="471"/>
        <v>18961050</v>
      </c>
    </row>
    <row r="15072" spans="1:5">
      <c r="A15072">
        <v>18911054</v>
      </c>
      <c r="B15072">
        <v>18961051</v>
      </c>
      <c r="C15072" s="293">
        <v>260000000</v>
      </c>
      <c r="D15072">
        <f t="shared" si="470"/>
        <v>18911054</v>
      </c>
      <c r="E15072">
        <f t="shared" si="471"/>
        <v>18961051</v>
      </c>
    </row>
    <row r="15073" spans="1:5">
      <c r="A15073">
        <v>18911055</v>
      </c>
      <c r="B15073">
        <v>18961052</v>
      </c>
      <c r="C15073" s="293">
        <v>137000000</v>
      </c>
      <c r="D15073">
        <f t="shared" si="470"/>
        <v>18911055</v>
      </c>
      <c r="E15073">
        <f t="shared" si="471"/>
        <v>18961052</v>
      </c>
    </row>
    <row r="15074" spans="1:5">
      <c r="A15074">
        <v>18911056</v>
      </c>
      <c r="B15074">
        <v>18961053</v>
      </c>
      <c r="C15074" s="293">
        <v>143000000</v>
      </c>
      <c r="D15074">
        <f t="shared" si="470"/>
        <v>18911056</v>
      </c>
      <c r="E15074">
        <f t="shared" si="471"/>
        <v>18961053</v>
      </c>
    </row>
    <row r="15075" spans="1:5">
      <c r="A15075">
        <v>18911057</v>
      </c>
      <c r="B15075">
        <v>18961054</v>
      </c>
      <c r="C15075" s="293">
        <v>155000000</v>
      </c>
      <c r="D15075">
        <f t="shared" si="470"/>
        <v>18911057</v>
      </c>
      <c r="E15075">
        <f t="shared" si="471"/>
        <v>18961054</v>
      </c>
    </row>
    <row r="15076" spans="1:5">
      <c r="A15076">
        <v>18911058</v>
      </c>
      <c r="B15076">
        <v>18961055</v>
      </c>
      <c r="C15076" s="293">
        <v>179000000</v>
      </c>
      <c r="D15076">
        <f t="shared" si="470"/>
        <v>18911058</v>
      </c>
      <c r="E15076">
        <f t="shared" si="471"/>
        <v>18961055</v>
      </c>
    </row>
    <row r="15077" spans="1:5">
      <c r="A15077">
        <v>18911059</v>
      </c>
      <c r="B15077">
        <v>18961056</v>
      </c>
      <c r="C15077" s="293">
        <v>110000000</v>
      </c>
      <c r="D15077">
        <f t="shared" si="470"/>
        <v>18911059</v>
      </c>
      <c r="E15077">
        <f t="shared" si="471"/>
        <v>18961056</v>
      </c>
    </row>
    <row r="15078" spans="1:5">
      <c r="A15078">
        <v>18911060</v>
      </c>
      <c r="B15078">
        <v>18961057</v>
      </c>
      <c r="C15078" s="293">
        <v>86000000</v>
      </c>
      <c r="D15078">
        <f t="shared" si="470"/>
        <v>18911060</v>
      </c>
      <c r="E15078">
        <f t="shared" si="471"/>
        <v>18961057</v>
      </c>
    </row>
    <row r="15079" spans="1:5">
      <c r="A15079">
        <v>18911061</v>
      </c>
      <c r="B15079">
        <v>18961058</v>
      </c>
      <c r="C15079" s="293">
        <v>90000000</v>
      </c>
      <c r="D15079">
        <f t="shared" si="470"/>
        <v>18911061</v>
      </c>
      <c r="E15079">
        <f t="shared" si="471"/>
        <v>18961058</v>
      </c>
    </row>
    <row r="15080" spans="1:5">
      <c r="A15080">
        <v>18911062</v>
      </c>
      <c r="B15080">
        <v>18961059</v>
      </c>
      <c r="C15080" s="293">
        <v>245000000</v>
      </c>
      <c r="D15080">
        <f t="shared" si="470"/>
        <v>18911062</v>
      </c>
      <c r="E15080">
        <f t="shared" si="471"/>
        <v>18961059</v>
      </c>
    </row>
    <row r="15081" spans="1:5">
      <c r="A15081">
        <v>18911063</v>
      </c>
      <c r="B15081">
        <v>18961060</v>
      </c>
      <c r="C15081" s="293">
        <v>261500000</v>
      </c>
      <c r="D15081">
        <f t="shared" si="470"/>
        <v>18911063</v>
      </c>
      <c r="E15081">
        <f t="shared" si="471"/>
        <v>18961060</v>
      </c>
    </row>
    <row r="15082" spans="1:5">
      <c r="A15082">
        <v>18911064</v>
      </c>
      <c r="B15082">
        <v>18961061</v>
      </c>
      <c r="C15082" s="293">
        <v>568000000</v>
      </c>
      <c r="D15082">
        <f t="shared" si="470"/>
        <v>18911064</v>
      </c>
      <c r="E15082">
        <f t="shared" si="471"/>
        <v>18961061</v>
      </c>
    </row>
    <row r="15083" spans="1:5">
      <c r="A15083">
        <v>18911065</v>
      </c>
      <c r="B15083">
        <v>18961062</v>
      </c>
      <c r="C15083" s="293">
        <v>322600000</v>
      </c>
      <c r="D15083">
        <f t="shared" si="470"/>
        <v>18911065</v>
      </c>
      <c r="E15083">
        <f t="shared" si="471"/>
        <v>18961062</v>
      </c>
    </row>
    <row r="15084" spans="1:5">
      <c r="A15084">
        <v>18911066</v>
      </c>
      <c r="B15084">
        <v>18961063</v>
      </c>
      <c r="C15084" s="293">
        <v>186000000</v>
      </c>
      <c r="D15084">
        <f t="shared" si="470"/>
        <v>18911066</v>
      </c>
      <c r="E15084">
        <f t="shared" si="471"/>
        <v>18961063</v>
      </c>
    </row>
    <row r="15085" spans="1:5">
      <c r="A15085">
        <v>18911067</v>
      </c>
      <c r="B15085">
        <v>18961064</v>
      </c>
      <c r="C15085" s="293">
        <v>280000000</v>
      </c>
      <c r="D15085">
        <f t="shared" si="470"/>
        <v>18911067</v>
      </c>
      <c r="E15085">
        <f t="shared" si="471"/>
        <v>18961064</v>
      </c>
    </row>
    <row r="15086" spans="1:5">
      <c r="A15086">
        <v>18911068</v>
      </c>
      <c r="B15086">
        <v>18961065</v>
      </c>
      <c r="C15086" s="293">
        <v>110000000</v>
      </c>
      <c r="D15086">
        <f t="shared" si="470"/>
        <v>18911068</v>
      </c>
      <c r="E15086">
        <f t="shared" si="471"/>
        <v>18961065</v>
      </c>
    </row>
    <row r="15087" spans="1:5">
      <c r="A15087">
        <v>18911069</v>
      </c>
      <c r="B15087">
        <v>18961066</v>
      </c>
      <c r="C15087" s="293">
        <v>655200000</v>
      </c>
      <c r="D15087">
        <f t="shared" si="470"/>
        <v>18911069</v>
      </c>
      <c r="E15087">
        <f t="shared" si="471"/>
        <v>18961066</v>
      </c>
    </row>
    <row r="15088" spans="1:5">
      <c r="A15088">
        <v>18911070</v>
      </c>
      <c r="B15088">
        <v>18961067</v>
      </c>
      <c r="C15088" s="293">
        <v>309100000</v>
      </c>
      <c r="D15088">
        <f t="shared" si="470"/>
        <v>18911070</v>
      </c>
      <c r="E15088">
        <f t="shared" si="471"/>
        <v>18961067</v>
      </c>
    </row>
    <row r="15089" spans="1:5">
      <c r="A15089">
        <v>18911071</v>
      </c>
      <c r="B15089">
        <v>18961068</v>
      </c>
      <c r="C15089" s="293">
        <v>317100000</v>
      </c>
      <c r="D15089">
        <f t="shared" si="470"/>
        <v>18911071</v>
      </c>
      <c r="E15089">
        <f t="shared" si="471"/>
        <v>18961068</v>
      </c>
    </row>
    <row r="15090" spans="1:5">
      <c r="A15090">
        <v>18911072</v>
      </c>
      <c r="B15090">
        <v>18961069</v>
      </c>
      <c r="C15090" s="293">
        <v>568100000</v>
      </c>
      <c r="D15090">
        <f t="shared" si="470"/>
        <v>18911072</v>
      </c>
      <c r="E15090">
        <f t="shared" si="471"/>
        <v>18961069</v>
      </c>
    </row>
    <row r="15091" spans="1:5">
      <c r="A15091">
        <v>18911073</v>
      </c>
      <c r="B15091">
        <v>18961070</v>
      </c>
      <c r="C15091" s="293">
        <v>163000000</v>
      </c>
      <c r="D15091">
        <f t="shared" si="470"/>
        <v>18911073</v>
      </c>
      <c r="E15091">
        <f t="shared" si="471"/>
        <v>18961070</v>
      </c>
    </row>
    <row r="15092" spans="1:5">
      <c r="A15092">
        <v>18911074</v>
      </c>
      <c r="B15092">
        <v>18961071</v>
      </c>
      <c r="C15092" s="293">
        <v>190000000</v>
      </c>
      <c r="D15092">
        <f t="shared" si="470"/>
        <v>18911074</v>
      </c>
      <c r="E15092">
        <f t="shared" si="471"/>
        <v>18961071</v>
      </c>
    </row>
    <row r="15093" spans="1:5">
      <c r="A15093">
        <v>18911075</v>
      </c>
      <c r="B15093">
        <v>18961072</v>
      </c>
      <c r="C15093" s="293">
        <v>114000000</v>
      </c>
      <c r="D15093">
        <f t="shared" si="470"/>
        <v>18911075</v>
      </c>
      <c r="E15093">
        <f t="shared" si="471"/>
        <v>18961072</v>
      </c>
    </row>
    <row r="15094" spans="1:5">
      <c r="A15094">
        <v>18911076</v>
      </c>
      <c r="B15094">
        <v>18961073</v>
      </c>
      <c r="C15094" s="293">
        <v>140000000</v>
      </c>
      <c r="D15094">
        <f t="shared" si="470"/>
        <v>18911076</v>
      </c>
      <c r="E15094">
        <f t="shared" si="471"/>
        <v>18961073</v>
      </c>
    </row>
    <row r="15095" spans="1:5">
      <c r="A15095">
        <v>18911077</v>
      </c>
      <c r="B15095">
        <v>18961074</v>
      </c>
      <c r="C15095" s="293">
        <v>90000000</v>
      </c>
      <c r="D15095">
        <f t="shared" si="470"/>
        <v>18911077</v>
      </c>
      <c r="E15095">
        <f t="shared" si="471"/>
        <v>18961074</v>
      </c>
    </row>
    <row r="15096" spans="1:5">
      <c r="A15096">
        <v>18911078</v>
      </c>
      <c r="B15096">
        <v>18961075</v>
      </c>
      <c r="C15096" s="293">
        <v>98000000</v>
      </c>
      <c r="D15096">
        <f t="shared" si="470"/>
        <v>18911078</v>
      </c>
      <c r="E15096">
        <f t="shared" si="471"/>
        <v>18961075</v>
      </c>
    </row>
    <row r="15097" spans="1:5">
      <c r="A15097">
        <v>18911079</v>
      </c>
      <c r="B15097">
        <v>18961076</v>
      </c>
      <c r="C15097" s="293">
        <v>151000000</v>
      </c>
      <c r="D15097">
        <f t="shared" si="470"/>
        <v>18911079</v>
      </c>
      <c r="E15097">
        <f t="shared" si="471"/>
        <v>18961076</v>
      </c>
    </row>
    <row r="15098" spans="1:5">
      <c r="A15098">
        <v>18911080</v>
      </c>
      <c r="B15098">
        <v>18961077</v>
      </c>
      <c r="C15098" s="293">
        <v>117000000</v>
      </c>
      <c r="D15098">
        <f t="shared" si="470"/>
        <v>18911080</v>
      </c>
      <c r="E15098">
        <f t="shared" si="471"/>
        <v>18961077</v>
      </c>
    </row>
    <row r="15099" spans="1:5">
      <c r="A15099">
        <v>18911081</v>
      </c>
      <c r="B15099">
        <v>18961078</v>
      </c>
      <c r="C15099" s="293">
        <v>149000000</v>
      </c>
      <c r="D15099">
        <f t="shared" si="470"/>
        <v>18911081</v>
      </c>
      <c r="E15099">
        <f t="shared" si="471"/>
        <v>18961078</v>
      </c>
    </row>
    <row r="15100" spans="1:5">
      <c r="A15100">
        <v>18911082</v>
      </c>
      <c r="B15100">
        <v>18961079</v>
      </c>
      <c r="C15100" s="293">
        <v>311700000</v>
      </c>
      <c r="D15100">
        <f t="shared" si="470"/>
        <v>18911082</v>
      </c>
      <c r="E15100">
        <f t="shared" si="471"/>
        <v>18961079</v>
      </c>
    </row>
    <row r="15101" spans="1:5">
      <c r="A15101">
        <v>18911083</v>
      </c>
      <c r="B15101">
        <v>18961080</v>
      </c>
      <c r="C15101" s="293">
        <v>327400000</v>
      </c>
      <c r="D15101">
        <f t="shared" si="470"/>
        <v>18911083</v>
      </c>
      <c r="E15101">
        <f t="shared" si="471"/>
        <v>18961080</v>
      </c>
    </row>
    <row r="15102" spans="1:5">
      <c r="A15102">
        <v>18911084</v>
      </c>
      <c r="B15102">
        <v>18961081</v>
      </c>
      <c r="C15102" s="293">
        <v>339900000</v>
      </c>
      <c r="D15102">
        <f t="shared" si="470"/>
        <v>18911084</v>
      </c>
      <c r="E15102">
        <f t="shared" si="471"/>
        <v>18961081</v>
      </c>
    </row>
    <row r="15103" spans="1:5">
      <c r="A15103">
        <v>18911085</v>
      </c>
      <c r="B15103">
        <v>18961082</v>
      </c>
      <c r="C15103" s="293">
        <v>323300000</v>
      </c>
      <c r="D15103">
        <f t="shared" si="470"/>
        <v>18911085</v>
      </c>
      <c r="E15103">
        <f t="shared" si="471"/>
        <v>18961082</v>
      </c>
    </row>
    <row r="15104" spans="1:5">
      <c r="A15104">
        <v>18911086</v>
      </c>
      <c r="B15104">
        <v>18961083</v>
      </c>
      <c r="C15104" s="293">
        <v>295100000</v>
      </c>
      <c r="D15104">
        <f t="shared" si="470"/>
        <v>18911086</v>
      </c>
      <c r="E15104">
        <f t="shared" si="471"/>
        <v>18961083</v>
      </c>
    </row>
    <row r="15105" spans="1:5">
      <c r="A15105">
        <v>18911087</v>
      </c>
      <c r="B15105">
        <v>18961084</v>
      </c>
      <c r="C15105" s="293">
        <v>294200000</v>
      </c>
      <c r="D15105">
        <f t="shared" si="470"/>
        <v>18911087</v>
      </c>
      <c r="E15105">
        <f t="shared" si="471"/>
        <v>18961084</v>
      </c>
    </row>
    <row r="15106" spans="1:5">
      <c r="A15106">
        <v>18911088</v>
      </c>
      <c r="B15106">
        <v>18961085</v>
      </c>
      <c r="C15106" s="293">
        <v>302500000</v>
      </c>
      <c r="D15106">
        <f t="shared" si="470"/>
        <v>18911088</v>
      </c>
      <c r="E15106">
        <f t="shared" si="471"/>
        <v>18961085</v>
      </c>
    </row>
    <row r="15107" spans="1:5">
      <c r="A15107">
        <v>18911089</v>
      </c>
      <c r="B15107">
        <v>18961086</v>
      </c>
      <c r="C15107" s="293">
        <v>302500000</v>
      </c>
      <c r="D15107">
        <f t="shared" ref="D15107:D15170" si="472">+A15107*1</f>
        <v>18911089</v>
      </c>
      <c r="E15107">
        <f t="shared" ref="E15107:E15170" si="473">+B15107*1</f>
        <v>18961086</v>
      </c>
    </row>
    <row r="15108" spans="1:5">
      <c r="A15108">
        <v>18911090</v>
      </c>
      <c r="B15108">
        <v>18961087</v>
      </c>
      <c r="C15108" s="293">
        <v>306700000</v>
      </c>
      <c r="D15108">
        <f t="shared" si="472"/>
        <v>18911090</v>
      </c>
      <c r="E15108">
        <f t="shared" si="473"/>
        <v>18961087</v>
      </c>
    </row>
    <row r="15109" spans="1:5">
      <c r="A15109">
        <v>18911091</v>
      </c>
      <c r="B15109">
        <v>18961088</v>
      </c>
      <c r="C15109" s="293">
        <v>315000000</v>
      </c>
      <c r="D15109">
        <f t="shared" si="472"/>
        <v>18911091</v>
      </c>
      <c r="E15109">
        <f t="shared" si="473"/>
        <v>18961088</v>
      </c>
    </row>
    <row r="15110" spans="1:5">
      <c r="A15110">
        <v>18911092</v>
      </c>
      <c r="B15110">
        <v>18961089</v>
      </c>
      <c r="C15110" s="293">
        <v>532300000</v>
      </c>
      <c r="D15110">
        <f t="shared" si="472"/>
        <v>18911092</v>
      </c>
      <c r="E15110">
        <f t="shared" si="473"/>
        <v>18961089</v>
      </c>
    </row>
    <row r="15111" spans="1:5">
      <c r="A15111">
        <v>18911093</v>
      </c>
      <c r="B15111">
        <v>18961090</v>
      </c>
      <c r="C15111" s="293">
        <v>573900000</v>
      </c>
      <c r="D15111">
        <f t="shared" si="472"/>
        <v>18911093</v>
      </c>
      <c r="E15111">
        <f t="shared" si="473"/>
        <v>18961090</v>
      </c>
    </row>
    <row r="15112" spans="1:5">
      <c r="A15112">
        <v>18911094</v>
      </c>
      <c r="B15112">
        <v>18961091</v>
      </c>
      <c r="C15112" s="293">
        <v>796400000</v>
      </c>
      <c r="D15112">
        <f t="shared" si="472"/>
        <v>18911094</v>
      </c>
      <c r="E15112">
        <f t="shared" si="473"/>
        <v>18961091</v>
      </c>
    </row>
    <row r="15113" spans="1:5">
      <c r="A15113">
        <v>18911096</v>
      </c>
      <c r="B15113">
        <v>18961092</v>
      </c>
      <c r="C15113" s="293">
        <v>122000000</v>
      </c>
      <c r="D15113">
        <f t="shared" si="472"/>
        <v>18911096</v>
      </c>
      <c r="E15113">
        <f t="shared" si="473"/>
        <v>18961092</v>
      </c>
    </row>
    <row r="15114" spans="1:5">
      <c r="A15114">
        <v>18911097</v>
      </c>
      <c r="B15114">
        <v>18961093</v>
      </c>
      <c r="C15114" s="293">
        <v>120000000</v>
      </c>
      <c r="D15114">
        <f t="shared" si="472"/>
        <v>18911097</v>
      </c>
      <c r="E15114">
        <f t="shared" si="473"/>
        <v>18961093</v>
      </c>
    </row>
    <row r="15115" spans="1:5">
      <c r="A15115">
        <v>18911098</v>
      </c>
      <c r="B15115">
        <v>18961094</v>
      </c>
      <c r="C15115" s="293">
        <v>108000000</v>
      </c>
      <c r="D15115">
        <f t="shared" si="472"/>
        <v>18911098</v>
      </c>
      <c r="E15115">
        <f t="shared" si="473"/>
        <v>18961094</v>
      </c>
    </row>
    <row r="15116" spans="1:5">
      <c r="A15116">
        <v>18904001</v>
      </c>
      <c r="B15116">
        <v>18962001</v>
      </c>
      <c r="C15116" s="293">
        <v>34700000</v>
      </c>
      <c r="D15116">
        <f t="shared" si="472"/>
        <v>18904001</v>
      </c>
      <c r="E15116">
        <f t="shared" si="473"/>
        <v>18962001</v>
      </c>
    </row>
    <row r="15117" spans="1:5">
      <c r="A15117">
        <v>18904002</v>
      </c>
      <c r="B15117">
        <v>18962002</v>
      </c>
      <c r="C15117" s="293">
        <v>46800000</v>
      </c>
      <c r="D15117">
        <f t="shared" si="472"/>
        <v>18904002</v>
      </c>
      <c r="E15117">
        <f t="shared" si="473"/>
        <v>18962002</v>
      </c>
    </row>
    <row r="15118" spans="1:5">
      <c r="A15118">
        <v>18904003</v>
      </c>
      <c r="B15118">
        <v>18962003</v>
      </c>
      <c r="C15118" s="293">
        <v>36200000</v>
      </c>
      <c r="D15118">
        <f t="shared" si="472"/>
        <v>18904003</v>
      </c>
      <c r="E15118">
        <f t="shared" si="473"/>
        <v>18962003</v>
      </c>
    </row>
    <row r="15119" spans="1:5">
      <c r="A15119">
        <v>18904004</v>
      </c>
      <c r="B15119">
        <v>18962004</v>
      </c>
      <c r="C15119" s="293">
        <v>46900000</v>
      </c>
      <c r="D15119">
        <f t="shared" si="472"/>
        <v>18904004</v>
      </c>
      <c r="E15119">
        <f t="shared" si="473"/>
        <v>18962004</v>
      </c>
    </row>
    <row r="15120" spans="1:5">
      <c r="A15120">
        <v>18904005</v>
      </c>
      <c r="B15120">
        <v>18962005</v>
      </c>
      <c r="C15120" s="293">
        <v>56400000</v>
      </c>
      <c r="D15120">
        <f t="shared" si="472"/>
        <v>18904005</v>
      </c>
      <c r="E15120">
        <f t="shared" si="473"/>
        <v>18962005</v>
      </c>
    </row>
    <row r="15121" spans="1:5">
      <c r="A15121">
        <v>18904006</v>
      </c>
      <c r="B15121">
        <v>18962006</v>
      </c>
      <c r="C15121" s="293">
        <v>37600000</v>
      </c>
      <c r="D15121">
        <f t="shared" si="472"/>
        <v>18904006</v>
      </c>
      <c r="E15121">
        <f t="shared" si="473"/>
        <v>18962006</v>
      </c>
    </row>
    <row r="15122" spans="1:5">
      <c r="A15122">
        <v>18904007</v>
      </c>
      <c r="B15122">
        <v>18962007</v>
      </c>
      <c r="C15122" s="293">
        <v>35900000</v>
      </c>
      <c r="D15122">
        <f t="shared" si="472"/>
        <v>18904007</v>
      </c>
      <c r="E15122">
        <f t="shared" si="473"/>
        <v>18962007</v>
      </c>
    </row>
    <row r="15123" spans="1:5">
      <c r="A15123">
        <v>18904008</v>
      </c>
      <c r="B15123">
        <v>18962008</v>
      </c>
      <c r="C15123" s="293">
        <v>18800000</v>
      </c>
      <c r="D15123">
        <f t="shared" si="472"/>
        <v>18904008</v>
      </c>
      <c r="E15123">
        <f t="shared" si="473"/>
        <v>18962008</v>
      </c>
    </row>
    <row r="15124" spans="1:5">
      <c r="A15124">
        <v>18904009</v>
      </c>
      <c r="B15124">
        <v>18962009</v>
      </c>
      <c r="C15124" s="293">
        <v>69100000</v>
      </c>
      <c r="D15124">
        <f t="shared" si="472"/>
        <v>18904009</v>
      </c>
      <c r="E15124">
        <f t="shared" si="473"/>
        <v>18962009</v>
      </c>
    </row>
    <row r="15125" spans="1:5">
      <c r="A15125">
        <v>18904011</v>
      </c>
      <c r="B15125">
        <v>18962010</v>
      </c>
      <c r="C15125" s="293">
        <v>48900000</v>
      </c>
      <c r="D15125">
        <f t="shared" si="472"/>
        <v>18904011</v>
      </c>
      <c r="E15125">
        <f t="shared" si="473"/>
        <v>18962010</v>
      </c>
    </row>
    <row r="15126" spans="1:5">
      <c r="A15126">
        <v>18904012</v>
      </c>
      <c r="B15126">
        <v>18962011</v>
      </c>
      <c r="C15126" s="293">
        <v>58200000</v>
      </c>
      <c r="D15126">
        <f t="shared" si="472"/>
        <v>18904012</v>
      </c>
      <c r="E15126">
        <f t="shared" si="473"/>
        <v>18962011</v>
      </c>
    </row>
    <row r="15127" spans="1:5">
      <c r="A15127">
        <v>18904013</v>
      </c>
      <c r="B15127">
        <v>18962012</v>
      </c>
      <c r="C15127" s="293">
        <v>58400000</v>
      </c>
      <c r="D15127">
        <f t="shared" si="472"/>
        <v>18904013</v>
      </c>
      <c r="E15127">
        <f t="shared" si="473"/>
        <v>18962012</v>
      </c>
    </row>
    <row r="15128" spans="1:5">
      <c r="A15128">
        <v>18904014</v>
      </c>
      <c r="B15128">
        <v>18962013</v>
      </c>
      <c r="C15128" s="293">
        <v>60900000</v>
      </c>
      <c r="D15128">
        <f t="shared" si="472"/>
        <v>18904014</v>
      </c>
      <c r="E15128">
        <f t="shared" si="473"/>
        <v>18962013</v>
      </c>
    </row>
    <row r="15129" spans="1:5">
      <c r="A15129">
        <v>18904016</v>
      </c>
      <c r="B15129">
        <v>18962014</v>
      </c>
      <c r="C15129" s="293">
        <v>33900000</v>
      </c>
      <c r="D15129">
        <f t="shared" si="472"/>
        <v>18904016</v>
      </c>
      <c r="E15129">
        <f t="shared" si="473"/>
        <v>18962014</v>
      </c>
    </row>
    <row r="15130" spans="1:5">
      <c r="A15130">
        <v>18904017</v>
      </c>
      <c r="B15130">
        <v>18962015</v>
      </c>
      <c r="C15130" s="293">
        <v>41400000</v>
      </c>
      <c r="D15130">
        <f t="shared" si="472"/>
        <v>18904017</v>
      </c>
      <c r="E15130">
        <f t="shared" si="473"/>
        <v>18962015</v>
      </c>
    </row>
    <row r="15131" spans="1:5">
      <c r="A15131">
        <v>18904018</v>
      </c>
      <c r="B15131">
        <v>18962016</v>
      </c>
      <c r="C15131" s="293">
        <v>71800000</v>
      </c>
      <c r="D15131">
        <f t="shared" si="472"/>
        <v>18904018</v>
      </c>
      <c r="E15131">
        <f t="shared" si="473"/>
        <v>18962016</v>
      </c>
    </row>
    <row r="15132" spans="1:5">
      <c r="A15132">
        <v>18904019</v>
      </c>
      <c r="B15132">
        <v>18962017</v>
      </c>
      <c r="C15132" s="293">
        <v>151900000</v>
      </c>
      <c r="D15132">
        <f t="shared" si="472"/>
        <v>18904019</v>
      </c>
      <c r="E15132">
        <f t="shared" si="473"/>
        <v>18962017</v>
      </c>
    </row>
    <row r="15133" spans="1:5">
      <c r="A15133">
        <v>18904020</v>
      </c>
      <c r="B15133">
        <v>18962018</v>
      </c>
      <c r="C15133" s="293">
        <v>45900000</v>
      </c>
      <c r="D15133">
        <f t="shared" si="472"/>
        <v>18904020</v>
      </c>
      <c r="E15133">
        <f t="shared" si="473"/>
        <v>18962018</v>
      </c>
    </row>
    <row r="15134" spans="1:5">
      <c r="A15134">
        <v>18904021</v>
      </c>
      <c r="B15134">
        <v>18962019</v>
      </c>
      <c r="C15134" s="293">
        <v>82700000</v>
      </c>
      <c r="D15134">
        <f t="shared" si="472"/>
        <v>18904021</v>
      </c>
      <c r="E15134">
        <f t="shared" si="473"/>
        <v>18962019</v>
      </c>
    </row>
    <row r="15135" spans="1:5">
      <c r="A15135">
        <v>18904022</v>
      </c>
      <c r="B15135">
        <v>18962020</v>
      </c>
      <c r="C15135" s="293">
        <v>40300000</v>
      </c>
      <c r="D15135">
        <f t="shared" si="472"/>
        <v>18904022</v>
      </c>
      <c r="E15135">
        <f t="shared" si="473"/>
        <v>18962020</v>
      </c>
    </row>
    <row r="15136" spans="1:5">
      <c r="A15136">
        <v>18904023</v>
      </c>
      <c r="B15136">
        <v>18962021</v>
      </c>
      <c r="C15136" s="293">
        <v>32100000</v>
      </c>
      <c r="D15136">
        <f t="shared" si="472"/>
        <v>18904023</v>
      </c>
      <c r="E15136">
        <f t="shared" si="473"/>
        <v>18962021</v>
      </c>
    </row>
    <row r="15137" spans="1:5">
      <c r="A15137">
        <v>18904024</v>
      </c>
      <c r="B15137">
        <v>18962022</v>
      </c>
      <c r="C15137" s="293">
        <v>16600000</v>
      </c>
      <c r="D15137">
        <f t="shared" si="472"/>
        <v>18904024</v>
      </c>
      <c r="E15137">
        <f t="shared" si="473"/>
        <v>18962022</v>
      </c>
    </row>
    <row r="15138" spans="1:5">
      <c r="A15138">
        <v>18904026</v>
      </c>
      <c r="B15138">
        <v>18962023</v>
      </c>
      <c r="C15138" s="293">
        <v>42100000</v>
      </c>
      <c r="D15138">
        <f t="shared" si="472"/>
        <v>18904026</v>
      </c>
      <c r="E15138">
        <f t="shared" si="473"/>
        <v>18962023</v>
      </c>
    </row>
    <row r="15139" spans="1:5">
      <c r="A15139">
        <v>18904027</v>
      </c>
      <c r="B15139">
        <v>18962024</v>
      </c>
      <c r="C15139" s="293">
        <v>91700000</v>
      </c>
      <c r="D15139">
        <f t="shared" si="472"/>
        <v>18904027</v>
      </c>
      <c r="E15139">
        <f t="shared" si="473"/>
        <v>18962024</v>
      </c>
    </row>
    <row r="15140" spans="1:5">
      <c r="A15140">
        <v>18904028</v>
      </c>
      <c r="B15140">
        <v>18962025</v>
      </c>
      <c r="C15140" s="293">
        <v>75000000</v>
      </c>
      <c r="D15140">
        <f t="shared" si="472"/>
        <v>18904028</v>
      </c>
      <c r="E15140">
        <f t="shared" si="473"/>
        <v>18962025</v>
      </c>
    </row>
    <row r="15141" spans="1:5">
      <c r="A15141">
        <v>18904029</v>
      </c>
      <c r="B15141">
        <v>18962026</v>
      </c>
      <c r="C15141" s="293">
        <v>78100000</v>
      </c>
      <c r="D15141">
        <f t="shared" si="472"/>
        <v>18904029</v>
      </c>
      <c r="E15141">
        <f t="shared" si="473"/>
        <v>18962026</v>
      </c>
    </row>
    <row r="15142" spans="1:5">
      <c r="A15142">
        <v>18904030</v>
      </c>
      <c r="B15142">
        <v>18962027</v>
      </c>
      <c r="C15142" s="293">
        <v>54300000</v>
      </c>
      <c r="D15142">
        <f t="shared" si="472"/>
        <v>18904030</v>
      </c>
      <c r="E15142">
        <f t="shared" si="473"/>
        <v>18962027</v>
      </c>
    </row>
    <row r="15143" spans="1:5">
      <c r="A15143">
        <v>18904031</v>
      </c>
      <c r="B15143">
        <v>18962028</v>
      </c>
      <c r="C15143" s="293">
        <v>63900000</v>
      </c>
      <c r="D15143">
        <f t="shared" si="472"/>
        <v>18904031</v>
      </c>
      <c r="E15143">
        <f t="shared" si="473"/>
        <v>18962028</v>
      </c>
    </row>
    <row r="15144" spans="1:5">
      <c r="A15144">
        <v>18904032</v>
      </c>
      <c r="B15144">
        <v>18962029</v>
      </c>
      <c r="C15144" s="293">
        <v>60200000</v>
      </c>
      <c r="D15144">
        <f t="shared" si="472"/>
        <v>18904032</v>
      </c>
      <c r="E15144">
        <f t="shared" si="473"/>
        <v>18962029</v>
      </c>
    </row>
    <row r="15145" spans="1:5">
      <c r="A15145">
        <v>18904033</v>
      </c>
      <c r="B15145">
        <v>18962030</v>
      </c>
      <c r="C15145" s="293">
        <v>55900000</v>
      </c>
      <c r="D15145">
        <f t="shared" si="472"/>
        <v>18904033</v>
      </c>
      <c r="E15145">
        <f t="shared" si="473"/>
        <v>18962030</v>
      </c>
    </row>
    <row r="15146" spans="1:5">
      <c r="A15146">
        <v>18904034</v>
      </c>
      <c r="B15146">
        <v>18962031</v>
      </c>
      <c r="C15146" s="293">
        <v>54900000</v>
      </c>
      <c r="D15146">
        <f t="shared" si="472"/>
        <v>18904034</v>
      </c>
      <c r="E15146">
        <f t="shared" si="473"/>
        <v>18962031</v>
      </c>
    </row>
    <row r="15147" spans="1:5">
      <c r="A15147">
        <v>18904035</v>
      </c>
      <c r="B15147">
        <v>18962032</v>
      </c>
      <c r="C15147" s="293">
        <v>55300000</v>
      </c>
      <c r="D15147">
        <f t="shared" si="472"/>
        <v>18904035</v>
      </c>
      <c r="E15147">
        <f t="shared" si="473"/>
        <v>18962032</v>
      </c>
    </row>
    <row r="15148" spans="1:5">
      <c r="A15148">
        <v>18904036</v>
      </c>
      <c r="B15148">
        <v>18962033</v>
      </c>
      <c r="C15148" s="293">
        <v>125900000</v>
      </c>
      <c r="D15148">
        <f t="shared" si="472"/>
        <v>18904036</v>
      </c>
      <c r="E15148">
        <f t="shared" si="473"/>
        <v>18962033</v>
      </c>
    </row>
    <row r="15149" spans="1:5">
      <c r="A15149">
        <v>18904038</v>
      </c>
      <c r="B15149">
        <v>18962034</v>
      </c>
      <c r="C15149" s="293">
        <v>91100000</v>
      </c>
      <c r="D15149">
        <f t="shared" si="472"/>
        <v>18904038</v>
      </c>
      <c r="E15149">
        <f t="shared" si="473"/>
        <v>18962034</v>
      </c>
    </row>
    <row r="15150" spans="1:5">
      <c r="A15150">
        <v>18904039</v>
      </c>
      <c r="B15150">
        <v>18962035</v>
      </c>
      <c r="C15150" s="293">
        <v>124200000</v>
      </c>
      <c r="D15150">
        <f t="shared" si="472"/>
        <v>18904039</v>
      </c>
      <c r="E15150">
        <f t="shared" si="473"/>
        <v>18962035</v>
      </c>
    </row>
    <row r="15151" spans="1:5">
      <c r="A15151">
        <v>18904040</v>
      </c>
      <c r="B15151">
        <v>18962036</v>
      </c>
      <c r="C15151" s="293">
        <v>112600000</v>
      </c>
      <c r="D15151">
        <f t="shared" si="472"/>
        <v>18904040</v>
      </c>
      <c r="E15151">
        <f t="shared" si="473"/>
        <v>18962036</v>
      </c>
    </row>
    <row r="15152" spans="1:5">
      <c r="A15152">
        <v>18904041</v>
      </c>
      <c r="B15152">
        <v>18962037</v>
      </c>
      <c r="C15152" s="293">
        <v>70400000</v>
      </c>
      <c r="D15152">
        <f t="shared" si="472"/>
        <v>18904041</v>
      </c>
      <c r="E15152">
        <f t="shared" si="473"/>
        <v>18962037</v>
      </c>
    </row>
    <row r="15153" spans="1:5">
      <c r="A15153">
        <v>18904043</v>
      </c>
      <c r="B15153">
        <v>18962038</v>
      </c>
      <c r="C15153" s="293">
        <v>153100000</v>
      </c>
      <c r="D15153">
        <f t="shared" si="472"/>
        <v>18904043</v>
      </c>
      <c r="E15153">
        <f t="shared" si="473"/>
        <v>18962038</v>
      </c>
    </row>
    <row r="15154" spans="1:5">
      <c r="A15154">
        <v>18904044</v>
      </c>
      <c r="B15154">
        <v>18962039</v>
      </c>
      <c r="C15154" s="293">
        <v>87000000</v>
      </c>
      <c r="D15154">
        <f t="shared" si="472"/>
        <v>18904044</v>
      </c>
      <c r="E15154">
        <f t="shared" si="473"/>
        <v>18962039</v>
      </c>
    </row>
    <row r="15155" spans="1:5">
      <c r="A15155">
        <v>18904045</v>
      </c>
      <c r="B15155">
        <v>18962040</v>
      </c>
      <c r="C15155" s="293">
        <v>78000000</v>
      </c>
      <c r="D15155">
        <f t="shared" si="472"/>
        <v>18904045</v>
      </c>
      <c r="E15155">
        <f t="shared" si="473"/>
        <v>18962040</v>
      </c>
    </row>
    <row r="15156" spans="1:5">
      <c r="A15156">
        <v>18904046</v>
      </c>
      <c r="B15156">
        <v>18962041</v>
      </c>
      <c r="C15156" s="293">
        <v>87200000</v>
      </c>
      <c r="D15156">
        <f t="shared" si="472"/>
        <v>18904046</v>
      </c>
      <c r="E15156">
        <f t="shared" si="473"/>
        <v>18962041</v>
      </c>
    </row>
    <row r="15157" spans="1:5">
      <c r="A15157">
        <v>18904047</v>
      </c>
      <c r="B15157">
        <v>18962042</v>
      </c>
      <c r="C15157" s="293">
        <v>63600000</v>
      </c>
      <c r="D15157">
        <f t="shared" si="472"/>
        <v>18904047</v>
      </c>
      <c r="E15157">
        <f t="shared" si="473"/>
        <v>18962042</v>
      </c>
    </row>
    <row r="15158" spans="1:5">
      <c r="A15158">
        <v>18904049</v>
      </c>
      <c r="B15158">
        <v>18962043</v>
      </c>
      <c r="C15158" s="293">
        <v>107100000</v>
      </c>
      <c r="D15158">
        <f t="shared" si="472"/>
        <v>18904049</v>
      </c>
      <c r="E15158">
        <f t="shared" si="473"/>
        <v>18962043</v>
      </c>
    </row>
    <row r="15159" spans="1:5">
      <c r="A15159">
        <v>18904050</v>
      </c>
      <c r="B15159">
        <v>18962044</v>
      </c>
      <c r="C15159" s="293">
        <v>138200000</v>
      </c>
      <c r="D15159">
        <f t="shared" si="472"/>
        <v>18904050</v>
      </c>
      <c r="E15159">
        <f t="shared" si="473"/>
        <v>18962044</v>
      </c>
    </row>
    <row r="15160" spans="1:5">
      <c r="A15160">
        <v>18904051</v>
      </c>
      <c r="B15160">
        <v>18962045</v>
      </c>
      <c r="C15160" s="293">
        <v>84600000</v>
      </c>
      <c r="D15160">
        <f t="shared" si="472"/>
        <v>18904051</v>
      </c>
      <c r="E15160">
        <f t="shared" si="473"/>
        <v>18962045</v>
      </c>
    </row>
    <row r="15161" spans="1:5">
      <c r="A15161">
        <v>18904052</v>
      </c>
      <c r="B15161">
        <v>18962046</v>
      </c>
      <c r="C15161" s="293">
        <v>184100000</v>
      </c>
      <c r="D15161">
        <f t="shared" si="472"/>
        <v>18904052</v>
      </c>
      <c r="E15161">
        <f t="shared" si="473"/>
        <v>18962046</v>
      </c>
    </row>
    <row r="15162" spans="1:5">
      <c r="A15162">
        <v>18904053</v>
      </c>
      <c r="B15162">
        <v>18962047</v>
      </c>
      <c r="C15162" s="293">
        <v>54100000</v>
      </c>
      <c r="D15162">
        <f t="shared" si="472"/>
        <v>18904053</v>
      </c>
      <c r="E15162">
        <f t="shared" si="473"/>
        <v>18962047</v>
      </c>
    </row>
    <row r="15163" spans="1:5">
      <c r="A15163">
        <v>18904054</v>
      </c>
      <c r="B15163">
        <v>18962048</v>
      </c>
      <c r="C15163" s="293">
        <v>141500000</v>
      </c>
      <c r="D15163">
        <f t="shared" si="472"/>
        <v>18904054</v>
      </c>
      <c r="E15163">
        <f t="shared" si="473"/>
        <v>18962048</v>
      </c>
    </row>
    <row r="15164" spans="1:5">
      <c r="A15164">
        <v>18904055</v>
      </c>
      <c r="B15164">
        <v>18962049</v>
      </c>
      <c r="C15164" s="293">
        <v>92300000</v>
      </c>
      <c r="D15164">
        <f t="shared" si="472"/>
        <v>18904055</v>
      </c>
      <c r="E15164">
        <f t="shared" si="473"/>
        <v>18962049</v>
      </c>
    </row>
    <row r="15165" spans="1:5">
      <c r="A15165">
        <v>18904056</v>
      </c>
      <c r="B15165">
        <v>18962050</v>
      </c>
      <c r="C15165" s="293">
        <v>143500000</v>
      </c>
      <c r="D15165">
        <f t="shared" si="472"/>
        <v>18904056</v>
      </c>
      <c r="E15165">
        <f t="shared" si="473"/>
        <v>18962050</v>
      </c>
    </row>
    <row r="15166" spans="1:5">
      <c r="A15166">
        <v>18904057</v>
      </c>
      <c r="B15166">
        <v>18962051</v>
      </c>
      <c r="C15166" s="293">
        <v>152500000</v>
      </c>
      <c r="D15166">
        <f t="shared" si="472"/>
        <v>18904057</v>
      </c>
      <c r="E15166">
        <f t="shared" si="473"/>
        <v>18962051</v>
      </c>
    </row>
    <row r="15167" spans="1:5">
      <c r="A15167">
        <v>18904058</v>
      </c>
      <c r="B15167">
        <v>18962052</v>
      </c>
      <c r="C15167" s="293">
        <v>153200000</v>
      </c>
      <c r="D15167">
        <f t="shared" si="472"/>
        <v>18904058</v>
      </c>
      <c r="E15167">
        <f t="shared" si="473"/>
        <v>18962052</v>
      </c>
    </row>
    <row r="15168" spans="1:5">
      <c r="A15168">
        <v>18904059</v>
      </c>
      <c r="B15168">
        <v>18962053</v>
      </c>
      <c r="C15168" s="293">
        <v>109300000</v>
      </c>
      <c r="D15168">
        <f t="shared" si="472"/>
        <v>18904059</v>
      </c>
      <c r="E15168">
        <f t="shared" si="473"/>
        <v>18962053</v>
      </c>
    </row>
    <row r="15169" spans="1:5">
      <c r="A15169">
        <v>18904060</v>
      </c>
      <c r="B15169">
        <v>18962054</v>
      </c>
      <c r="C15169" s="293">
        <v>160400000</v>
      </c>
      <c r="D15169">
        <f t="shared" si="472"/>
        <v>18904060</v>
      </c>
      <c r="E15169">
        <f t="shared" si="473"/>
        <v>18962054</v>
      </c>
    </row>
    <row r="15170" spans="1:5">
      <c r="A15170">
        <v>18904061</v>
      </c>
      <c r="B15170">
        <v>18962055</v>
      </c>
      <c r="C15170" s="293">
        <v>168000000</v>
      </c>
      <c r="D15170">
        <f t="shared" si="472"/>
        <v>18904061</v>
      </c>
      <c r="E15170">
        <f t="shared" si="473"/>
        <v>18962055</v>
      </c>
    </row>
    <row r="15171" spans="1:5">
      <c r="A15171">
        <v>18904062</v>
      </c>
      <c r="B15171">
        <v>18962056</v>
      </c>
      <c r="C15171" s="293">
        <v>209900000</v>
      </c>
      <c r="D15171">
        <f t="shared" ref="D15171:D15234" si="474">+A15171*1</f>
        <v>18904062</v>
      </c>
      <c r="E15171">
        <f t="shared" ref="E15171:E15234" si="475">+B15171*1</f>
        <v>18962056</v>
      </c>
    </row>
    <row r="15172" spans="1:5">
      <c r="A15172">
        <v>18904063</v>
      </c>
      <c r="B15172">
        <v>18962057</v>
      </c>
      <c r="C15172" s="293">
        <v>222800000</v>
      </c>
      <c r="D15172">
        <f t="shared" si="474"/>
        <v>18904063</v>
      </c>
      <c r="E15172">
        <f t="shared" si="475"/>
        <v>18962057</v>
      </c>
    </row>
    <row r="15173" spans="1:5">
      <c r="A15173">
        <v>18904064</v>
      </c>
      <c r="B15173">
        <v>18962058</v>
      </c>
      <c r="C15173" s="293">
        <v>292000000</v>
      </c>
      <c r="D15173">
        <f t="shared" si="474"/>
        <v>18904064</v>
      </c>
      <c r="E15173">
        <f t="shared" si="475"/>
        <v>18962058</v>
      </c>
    </row>
    <row r="15174" spans="1:5">
      <c r="A15174">
        <v>18904065</v>
      </c>
      <c r="B15174">
        <v>18962059</v>
      </c>
      <c r="C15174" s="293">
        <v>321300000</v>
      </c>
      <c r="D15174">
        <f t="shared" si="474"/>
        <v>18904065</v>
      </c>
      <c r="E15174">
        <f t="shared" si="475"/>
        <v>18962059</v>
      </c>
    </row>
    <row r="15175" spans="1:5">
      <c r="A15175">
        <v>18904066</v>
      </c>
      <c r="B15175">
        <v>18962060</v>
      </c>
      <c r="C15175" s="293">
        <v>180000000</v>
      </c>
      <c r="D15175">
        <f t="shared" si="474"/>
        <v>18904066</v>
      </c>
      <c r="E15175">
        <f t="shared" si="475"/>
        <v>18962060</v>
      </c>
    </row>
    <row r="15176" spans="1:5">
      <c r="A15176">
        <v>18904067</v>
      </c>
      <c r="B15176">
        <v>18962061</v>
      </c>
      <c r="C15176" s="293">
        <v>190500000</v>
      </c>
      <c r="D15176">
        <f t="shared" si="474"/>
        <v>18904067</v>
      </c>
      <c r="E15176">
        <f t="shared" si="475"/>
        <v>18962061</v>
      </c>
    </row>
    <row r="15177" spans="1:5">
      <c r="A15177">
        <v>18904068</v>
      </c>
      <c r="B15177">
        <v>18962062</v>
      </c>
      <c r="C15177" s="293">
        <v>133700000</v>
      </c>
      <c r="D15177">
        <f t="shared" si="474"/>
        <v>18904068</v>
      </c>
      <c r="E15177">
        <f t="shared" si="475"/>
        <v>18962062</v>
      </c>
    </row>
    <row r="15178" spans="1:5">
      <c r="A15178">
        <v>18904069</v>
      </c>
      <c r="B15178">
        <v>18962063</v>
      </c>
      <c r="C15178" s="293">
        <v>96000000</v>
      </c>
      <c r="D15178">
        <f t="shared" si="474"/>
        <v>18904069</v>
      </c>
      <c r="E15178">
        <f t="shared" si="475"/>
        <v>18962063</v>
      </c>
    </row>
    <row r="15179" spans="1:5">
      <c r="A15179">
        <v>18904070</v>
      </c>
      <c r="B15179">
        <v>18962064</v>
      </c>
      <c r="C15179" s="293">
        <v>147400000</v>
      </c>
      <c r="D15179">
        <f t="shared" si="474"/>
        <v>18904070</v>
      </c>
      <c r="E15179">
        <f t="shared" si="475"/>
        <v>18962064</v>
      </c>
    </row>
    <row r="15180" spans="1:5">
      <c r="A15180">
        <v>18904071</v>
      </c>
      <c r="B15180">
        <v>18962065</v>
      </c>
      <c r="C15180" s="293">
        <v>118000000</v>
      </c>
      <c r="D15180">
        <f t="shared" si="474"/>
        <v>18904071</v>
      </c>
      <c r="E15180">
        <f t="shared" si="475"/>
        <v>18962065</v>
      </c>
    </row>
    <row r="15181" spans="1:5">
      <c r="A15181">
        <v>18904072</v>
      </c>
      <c r="B15181">
        <v>18962066</v>
      </c>
      <c r="C15181" s="293">
        <v>299900000</v>
      </c>
      <c r="D15181">
        <f t="shared" si="474"/>
        <v>18904072</v>
      </c>
      <c r="E15181">
        <f t="shared" si="475"/>
        <v>18962066</v>
      </c>
    </row>
    <row r="15182" spans="1:5">
      <c r="A15182">
        <v>18904073</v>
      </c>
      <c r="B15182">
        <v>18962067</v>
      </c>
      <c r="C15182" s="293">
        <v>210400000</v>
      </c>
      <c r="D15182">
        <f t="shared" si="474"/>
        <v>18904073</v>
      </c>
      <c r="E15182">
        <f t="shared" si="475"/>
        <v>18962067</v>
      </c>
    </row>
    <row r="15183" spans="1:5">
      <c r="A15183">
        <v>18904074</v>
      </c>
      <c r="B15183">
        <v>18962068</v>
      </c>
      <c r="C15183" s="293">
        <v>211000000</v>
      </c>
      <c r="D15183">
        <f t="shared" si="474"/>
        <v>18904074</v>
      </c>
      <c r="E15183">
        <f t="shared" si="475"/>
        <v>18962068</v>
      </c>
    </row>
    <row r="15184" spans="1:5">
      <c r="A15184">
        <v>18904075</v>
      </c>
      <c r="B15184">
        <v>18962069</v>
      </c>
      <c r="C15184" s="293">
        <v>297000000</v>
      </c>
      <c r="D15184">
        <f t="shared" si="474"/>
        <v>18904075</v>
      </c>
      <c r="E15184">
        <f t="shared" si="475"/>
        <v>18962069</v>
      </c>
    </row>
    <row r="15185" spans="1:5">
      <c r="A15185">
        <v>18904076</v>
      </c>
      <c r="B15185">
        <v>18962070</v>
      </c>
      <c r="C15185" s="293">
        <v>224000000</v>
      </c>
      <c r="D15185">
        <f t="shared" si="474"/>
        <v>18904076</v>
      </c>
      <c r="E15185">
        <f t="shared" si="475"/>
        <v>18962070</v>
      </c>
    </row>
    <row r="15186" spans="1:5">
      <c r="A15186">
        <v>18904078</v>
      </c>
      <c r="B15186">
        <v>18962071</v>
      </c>
      <c r="C15186" s="293">
        <v>201000000</v>
      </c>
      <c r="D15186">
        <f t="shared" si="474"/>
        <v>18904078</v>
      </c>
      <c r="E15186">
        <f t="shared" si="475"/>
        <v>18962071</v>
      </c>
    </row>
    <row r="15187" spans="1:5">
      <c r="A15187">
        <v>18904080</v>
      </c>
      <c r="B15187">
        <v>18962072</v>
      </c>
      <c r="C15187" s="293">
        <v>371600000</v>
      </c>
      <c r="D15187">
        <f t="shared" si="474"/>
        <v>18904080</v>
      </c>
      <c r="E15187">
        <f t="shared" si="475"/>
        <v>18962072</v>
      </c>
    </row>
    <row r="15188" spans="1:5">
      <c r="A15188">
        <v>18904081</v>
      </c>
      <c r="B15188">
        <v>18962073</v>
      </c>
      <c r="C15188" s="293">
        <v>141000000</v>
      </c>
      <c r="D15188">
        <f t="shared" si="474"/>
        <v>18904081</v>
      </c>
      <c r="E15188">
        <f t="shared" si="475"/>
        <v>18962073</v>
      </c>
    </row>
    <row r="15189" spans="1:5">
      <c r="A15189">
        <v>18904083</v>
      </c>
      <c r="B15189">
        <v>18962074</v>
      </c>
      <c r="C15189" s="293">
        <v>165000000</v>
      </c>
      <c r="D15189">
        <f t="shared" si="474"/>
        <v>18904083</v>
      </c>
      <c r="E15189">
        <f t="shared" si="475"/>
        <v>18962074</v>
      </c>
    </row>
    <row r="15190" spans="1:5">
      <c r="A15190">
        <v>18904084</v>
      </c>
      <c r="B15190">
        <v>18962075</v>
      </c>
      <c r="C15190" s="293">
        <v>169000000</v>
      </c>
      <c r="D15190">
        <f t="shared" si="474"/>
        <v>18904084</v>
      </c>
      <c r="E15190">
        <f t="shared" si="475"/>
        <v>18962075</v>
      </c>
    </row>
    <row r="15191" spans="1:5">
      <c r="A15191">
        <v>18904085</v>
      </c>
      <c r="B15191">
        <v>18962076</v>
      </c>
      <c r="C15191" s="293">
        <v>120000000</v>
      </c>
      <c r="D15191">
        <f t="shared" si="474"/>
        <v>18904085</v>
      </c>
      <c r="E15191">
        <f t="shared" si="475"/>
        <v>18962076</v>
      </c>
    </row>
    <row r="15192" spans="1:5">
      <c r="A15192">
        <v>18904086</v>
      </c>
      <c r="B15192">
        <v>18962077</v>
      </c>
      <c r="C15192" s="293">
        <v>142300000</v>
      </c>
      <c r="D15192">
        <f t="shared" si="474"/>
        <v>18904086</v>
      </c>
      <c r="E15192">
        <f t="shared" si="475"/>
        <v>18962077</v>
      </c>
    </row>
    <row r="15193" spans="1:5">
      <c r="A15193">
        <v>18904089</v>
      </c>
      <c r="B15193">
        <v>18962078</v>
      </c>
      <c r="C15193" s="293">
        <v>183000000</v>
      </c>
      <c r="D15193">
        <f t="shared" si="474"/>
        <v>18904089</v>
      </c>
      <c r="E15193">
        <f t="shared" si="475"/>
        <v>18962078</v>
      </c>
    </row>
    <row r="15194" spans="1:5">
      <c r="A15194">
        <v>18904090</v>
      </c>
      <c r="B15194">
        <v>18962079</v>
      </c>
      <c r="C15194" s="293">
        <v>173800000</v>
      </c>
      <c r="D15194">
        <f t="shared" si="474"/>
        <v>18904090</v>
      </c>
      <c r="E15194">
        <f t="shared" si="475"/>
        <v>18962079</v>
      </c>
    </row>
    <row r="15195" spans="1:5">
      <c r="A15195">
        <v>18904091</v>
      </c>
      <c r="B15195">
        <v>18962080</v>
      </c>
      <c r="C15195" s="293">
        <v>287300000</v>
      </c>
      <c r="D15195">
        <f t="shared" si="474"/>
        <v>18904091</v>
      </c>
      <c r="E15195">
        <f t="shared" si="475"/>
        <v>18962080</v>
      </c>
    </row>
    <row r="15196" spans="1:5">
      <c r="A15196">
        <v>18904092</v>
      </c>
      <c r="B15196">
        <v>18962081</v>
      </c>
      <c r="C15196" s="293">
        <v>110000000</v>
      </c>
      <c r="D15196">
        <f t="shared" si="474"/>
        <v>18904092</v>
      </c>
      <c r="E15196">
        <f t="shared" si="475"/>
        <v>18962081</v>
      </c>
    </row>
    <row r="15197" spans="1:5">
      <c r="A15197">
        <v>18904093</v>
      </c>
      <c r="B15197">
        <v>18962082</v>
      </c>
      <c r="C15197" s="293">
        <v>200900000</v>
      </c>
      <c r="D15197">
        <f t="shared" si="474"/>
        <v>18904093</v>
      </c>
      <c r="E15197">
        <f t="shared" si="475"/>
        <v>18962082</v>
      </c>
    </row>
    <row r="15198" spans="1:5">
      <c r="A15198">
        <v>18904095</v>
      </c>
      <c r="B15198">
        <v>18962083</v>
      </c>
      <c r="C15198" s="293">
        <v>299000000</v>
      </c>
      <c r="D15198">
        <f t="shared" si="474"/>
        <v>18904095</v>
      </c>
      <c r="E15198">
        <f t="shared" si="475"/>
        <v>18962083</v>
      </c>
    </row>
    <row r="15199" spans="1:5">
      <c r="A15199">
        <v>18904098</v>
      </c>
      <c r="B15199">
        <v>18962084</v>
      </c>
      <c r="C15199" s="293">
        <v>221500000</v>
      </c>
      <c r="D15199">
        <f t="shared" si="474"/>
        <v>18904098</v>
      </c>
      <c r="E15199">
        <f t="shared" si="475"/>
        <v>18962084</v>
      </c>
    </row>
    <row r="15200" spans="1:5">
      <c r="A15200">
        <v>18904100</v>
      </c>
      <c r="B15200">
        <v>18962085</v>
      </c>
      <c r="C15200" s="293">
        <v>360300000</v>
      </c>
      <c r="D15200">
        <f t="shared" si="474"/>
        <v>18904100</v>
      </c>
      <c r="E15200">
        <f t="shared" si="475"/>
        <v>18962085</v>
      </c>
    </row>
    <row r="15201" spans="1:5">
      <c r="A15201">
        <v>18904102</v>
      </c>
      <c r="B15201">
        <v>18962086</v>
      </c>
      <c r="C15201" s="293">
        <v>592200000</v>
      </c>
      <c r="D15201">
        <f t="shared" si="474"/>
        <v>18904102</v>
      </c>
      <c r="E15201">
        <f t="shared" si="475"/>
        <v>18962086</v>
      </c>
    </row>
    <row r="15202" spans="1:5">
      <c r="A15202">
        <v>18904105</v>
      </c>
      <c r="B15202">
        <v>18962087</v>
      </c>
      <c r="C15202" s="293">
        <v>330700000</v>
      </c>
      <c r="D15202">
        <f t="shared" si="474"/>
        <v>18904105</v>
      </c>
      <c r="E15202">
        <f t="shared" si="475"/>
        <v>18962087</v>
      </c>
    </row>
    <row r="15203" spans="1:5">
      <c r="A15203">
        <v>18904106</v>
      </c>
      <c r="B15203">
        <v>18962088</v>
      </c>
      <c r="C15203" s="293">
        <v>140500000</v>
      </c>
      <c r="D15203">
        <f t="shared" si="474"/>
        <v>18904106</v>
      </c>
      <c r="E15203">
        <f t="shared" si="475"/>
        <v>18962088</v>
      </c>
    </row>
    <row r="15204" spans="1:5">
      <c r="A15204">
        <v>18904107</v>
      </c>
      <c r="B15204">
        <v>18962089</v>
      </c>
      <c r="C15204" s="293">
        <v>122400000</v>
      </c>
      <c r="D15204">
        <f t="shared" si="474"/>
        <v>18904107</v>
      </c>
      <c r="E15204">
        <f t="shared" si="475"/>
        <v>18962089</v>
      </c>
    </row>
    <row r="15205" spans="1:5">
      <c r="A15205">
        <v>18912001</v>
      </c>
      <c r="B15205">
        <v>18963001</v>
      </c>
      <c r="C15205" s="293">
        <v>36400000</v>
      </c>
      <c r="D15205">
        <f t="shared" si="474"/>
        <v>18912001</v>
      </c>
      <c r="E15205">
        <f t="shared" si="475"/>
        <v>18963001</v>
      </c>
    </row>
    <row r="15206" spans="1:5">
      <c r="A15206">
        <v>18912002</v>
      </c>
      <c r="B15206">
        <v>18963002</v>
      </c>
      <c r="C15206" s="293">
        <v>38700000</v>
      </c>
      <c r="D15206">
        <f t="shared" si="474"/>
        <v>18912002</v>
      </c>
      <c r="E15206">
        <f t="shared" si="475"/>
        <v>18963002</v>
      </c>
    </row>
    <row r="15207" spans="1:5">
      <c r="A15207">
        <v>18912003</v>
      </c>
      <c r="B15207">
        <v>18963003</v>
      </c>
      <c r="C15207" s="293">
        <v>47800000</v>
      </c>
      <c r="D15207">
        <f t="shared" si="474"/>
        <v>18912003</v>
      </c>
      <c r="E15207">
        <f t="shared" si="475"/>
        <v>18963003</v>
      </c>
    </row>
    <row r="15208" spans="1:5">
      <c r="A15208">
        <v>18912004</v>
      </c>
      <c r="B15208">
        <v>18963004</v>
      </c>
      <c r="C15208" s="293">
        <v>46900000</v>
      </c>
      <c r="D15208">
        <f t="shared" si="474"/>
        <v>18912004</v>
      </c>
      <c r="E15208">
        <f t="shared" si="475"/>
        <v>18963004</v>
      </c>
    </row>
    <row r="15209" spans="1:5">
      <c r="A15209">
        <v>18912005</v>
      </c>
      <c r="B15209">
        <v>18963005</v>
      </c>
      <c r="C15209" s="293">
        <v>57800000</v>
      </c>
      <c r="D15209">
        <f t="shared" si="474"/>
        <v>18912005</v>
      </c>
      <c r="E15209">
        <f t="shared" si="475"/>
        <v>18963005</v>
      </c>
    </row>
    <row r="15210" spans="1:5">
      <c r="A15210">
        <v>18912006</v>
      </c>
      <c r="B15210">
        <v>18963006</v>
      </c>
      <c r="C15210" s="293">
        <v>36800000</v>
      </c>
      <c r="D15210">
        <f t="shared" si="474"/>
        <v>18912006</v>
      </c>
      <c r="E15210">
        <f t="shared" si="475"/>
        <v>18963006</v>
      </c>
    </row>
    <row r="15211" spans="1:5">
      <c r="A15211">
        <v>18912007</v>
      </c>
      <c r="B15211">
        <v>18963007</v>
      </c>
      <c r="C15211" s="293">
        <v>19600000</v>
      </c>
      <c r="D15211">
        <f t="shared" si="474"/>
        <v>18912007</v>
      </c>
      <c r="E15211">
        <f t="shared" si="475"/>
        <v>18963007</v>
      </c>
    </row>
    <row r="15212" spans="1:5">
      <c r="A15212">
        <v>18912009</v>
      </c>
      <c r="B15212">
        <v>18963008</v>
      </c>
      <c r="C15212" s="293">
        <v>49900000</v>
      </c>
      <c r="D15212">
        <f t="shared" si="474"/>
        <v>18912009</v>
      </c>
      <c r="E15212">
        <f t="shared" si="475"/>
        <v>18963008</v>
      </c>
    </row>
    <row r="15213" spans="1:5">
      <c r="A15213">
        <v>18912015</v>
      </c>
      <c r="B15213">
        <v>18963009</v>
      </c>
      <c r="C15213" s="293">
        <v>71900000</v>
      </c>
      <c r="D15213">
        <f t="shared" si="474"/>
        <v>18912015</v>
      </c>
      <c r="E15213">
        <f t="shared" si="475"/>
        <v>18963009</v>
      </c>
    </row>
    <row r="15214" spans="1:5">
      <c r="A15214">
        <v>18912018</v>
      </c>
      <c r="B15214">
        <v>18963010</v>
      </c>
      <c r="C15214" s="293">
        <v>69000000</v>
      </c>
      <c r="D15214">
        <f t="shared" si="474"/>
        <v>18912018</v>
      </c>
      <c r="E15214">
        <f t="shared" si="475"/>
        <v>18963010</v>
      </c>
    </row>
    <row r="15215" spans="1:5">
      <c r="A15215">
        <v>18912019</v>
      </c>
      <c r="B15215">
        <v>18963011</v>
      </c>
      <c r="C15215" s="293">
        <v>67900000</v>
      </c>
      <c r="D15215">
        <f t="shared" si="474"/>
        <v>18912019</v>
      </c>
      <c r="E15215">
        <f t="shared" si="475"/>
        <v>18963011</v>
      </c>
    </row>
    <row r="15216" spans="1:5">
      <c r="A15216">
        <v>18912021</v>
      </c>
      <c r="B15216">
        <v>18963012</v>
      </c>
      <c r="C15216" s="293">
        <v>88100000</v>
      </c>
      <c r="D15216">
        <f t="shared" si="474"/>
        <v>18912021</v>
      </c>
      <c r="E15216">
        <f t="shared" si="475"/>
        <v>18963012</v>
      </c>
    </row>
    <row r="15217" spans="1:5">
      <c r="A15217">
        <v>18912024</v>
      </c>
      <c r="B15217">
        <v>18963013</v>
      </c>
      <c r="C15217" s="293">
        <v>42600000</v>
      </c>
      <c r="D15217">
        <f t="shared" si="474"/>
        <v>18912024</v>
      </c>
      <c r="E15217">
        <f t="shared" si="475"/>
        <v>18963013</v>
      </c>
    </row>
    <row r="15218" spans="1:5">
      <c r="A15218">
        <v>18912025</v>
      </c>
      <c r="B15218">
        <v>18963014</v>
      </c>
      <c r="C15218" s="293">
        <v>58900000</v>
      </c>
      <c r="D15218">
        <f t="shared" si="474"/>
        <v>18912025</v>
      </c>
      <c r="E15218">
        <f t="shared" si="475"/>
        <v>18963014</v>
      </c>
    </row>
    <row r="15219" spans="1:5">
      <c r="A15219">
        <v>18912027</v>
      </c>
      <c r="B15219">
        <v>18963015</v>
      </c>
      <c r="C15219" s="293">
        <v>46700000</v>
      </c>
      <c r="D15219">
        <f t="shared" si="474"/>
        <v>18912027</v>
      </c>
      <c r="E15219">
        <f t="shared" si="475"/>
        <v>18963015</v>
      </c>
    </row>
    <row r="15220" spans="1:5">
      <c r="A15220">
        <v>18912028</v>
      </c>
      <c r="B15220">
        <v>18963016</v>
      </c>
      <c r="C15220" s="293">
        <v>155000000</v>
      </c>
      <c r="D15220">
        <f t="shared" si="474"/>
        <v>18912028</v>
      </c>
      <c r="E15220">
        <f t="shared" si="475"/>
        <v>18963016</v>
      </c>
    </row>
    <row r="15221" spans="1:5">
      <c r="A15221">
        <v>18912029</v>
      </c>
      <c r="B15221">
        <v>18963017</v>
      </c>
      <c r="C15221" s="293">
        <v>96100000</v>
      </c>
      <c r="D15221">
        <f t="shared" si="474"/>
        <v>18912029</v>
      </c>
      <c r="E15221">
        <f t="shared" si="475"/>
        <v>18963017</v>
      </c>
    </row>
    <row r="15222" spans="1:5">
      <c r="A15222">
        <v>18912030</v>
      </c>
      <c r="B15222">
        <v>18963018</v>
      </c>
      <c r="C15222" s="293">
        <v>74500000</v>
      </c>
      <c r="D15222">
        <f t="shared" si="474"/>
        <v>18912030</v>
      </c>
      <c r="E15222">
        <f t="shared" si="475"/>
        <v>18963018</v>
      </c>
    </row>
    <row r="15223" spans="1:5">
      <c r="A15223">
        <v>18912032</v>
      </c>
      <c r="B15223">
        <v>18963019</v>
      </c>
      <c r="C15223" s="293">
        <v>56600000</v>
      </c>
      <c r="D15223">
        <f t="shared" si="474"/>
        <v>18912032</v>
      </c>
      <c r="E15223">
        <f t="shared" si="475"/>
        <v>18963019</v>
      </c>
    </row>
    <row r="15224" spans="1:5">
      <c r="A15224">
        <v>18912035</v>
      </c>
      <c r="B15224">
        <v>18963020</v>
      </c>
      <c r="C15224" s="293">
        <v>65100000</v>
      </c>
      <c r="D15224">
        <f t="shared" si="474"/>
        <v>18912035</v>
      </c>
      <c r="E15224">
        <f t="shared" si="475"/>
        <v>18963020</v>
      </c>
    </row>
    <row r="15225" spans="1:5">
      <c r="A15225">
        <v>18912038</v>
      </c>
      <c r="B15225">
        <v>18963021</v>
      </c>
      <c r="C15225" s="293">
        <v>80900000</v>
      </c>
      <c r="D15225">
        <f t="shared" si="474"/>
        <v>18912038</v>
      </c>
      <c r="E15225">
        <f t="shared" si="475"/>
        <v>18963021</v>
      </c>
    </row>
    <row r="15226" spans="1:5">
      <c r="A15226">
        <v>18912040</v>
      </c>
      <c r="B15226">
        <v>18963022</v>
      </c>
      <c r="C15226" s="293">
        <v>55400000</v>
      </c>
      <c r="D15226">
        <f t="shared" si="474"/>
        <v>18912040</v>
      </c>
      <c r="E15226">
        <f t="shared" si="475"/>
        <v>18963022</v>
      </c>
    </row>
    <row r="15227" spans="1:5">
      <c r="A15227">
        <v>18912041</v>
      </c>
      <c r="B15227">
        <v>18963023</v>
      </c>
      <c r="C15227" s="293">
        <v>57900000</v>
      </c>
      <c r="D15227">
        <f t="shared" si="474"/>
        <v>18912041</v>
      </c>
      <c r="E15227">
        <f t="shared" si="475"/>
        <v>18963023</v>
      </c>
    </row>
    <row r="15228" spans="1:5">
      <c r="A15228">
        <v>18912043</v>
      </c>
      <c r="B15228">
        <v>18963024</v>
      </c>
      <c r="C15228" s="293">
        <v>60900000</v>
      </c>
      <c r="D15228">
        <f t="shared" si="474"/>
        <v>18912043</v>
      </c>
      <c r="E15228">
        <f t="shared" si="475"/>
        <v>18963024</v>
      </c>
    </row>
    <row r="15229" spans="1:5">
      <c r="A15229">
        <v>18912044</v>
      </c>
      <c r="B15229">
        <v>18963025</v>
      </c>
      <c r="C15229" s="293">
        <v>92300000</v>
      </c>
      <c r="D15229">
        <f t="shared" si="474"/>
        <v>18912044</v>
      </c>
      <c r="E15229">
        <f t="shared" si="475"/>
        <v>18963025</v>
      </c>
    </row>
    <row r="15230" spans="1:5">
      <c r="A15230">
        <v>18912045</v>
      </c>
      <c r="B15230">
        <v>18963026</v>
      </c>
      <c r="C15230" s="293">
        <v>71100000</v>
      </c>
      <c r="D15230">
        <f t="shared" si="474"/>
        <v>18912045</v>
      </c>
      <c r="E15230">
        <f t="shared" si="475"/>
        <v>18963026</v>
      </c>
    </row>
    <row r="15231" spans="1:5">
      <c r="A15231">
        <v>18912046</v>
      </c>
      <c r="B15231">
        <v>18963027</v>
      </c>
      <c r="C15231" s="293">
        <v>125600000</v>
      </c>
      <c r="D15231">
        <f t="shared" si="474"/>
        <v>18912046</v>
      </c>
      <c r="E15231">
        <f t="shared" si="475"/>
        <v>18963027</v>
      </c>
    </row>
    <row r="15232" spans="1:5">
      <c r="A15232">
        <v>18912047</v>
      </c>
      <c r="B15232">
        <v>18963028</v>
      </c>
      <c r="C15232" s="293">
        <v>114300000</v>
      </c>
      <c r="D15232">
        <f t="shared" si="474"/>
        <v>18912047</v>
      </c>
      <c r="E15232">
        <f t="shared" si="475"/>
        <v>18963028</v>
      </c>
    </row>
    <row r="15233" spans="1:5">
      <c r="A15233">
        <v>18912048</v>
      </c>
      <c r="B15233">
        <v>18963029</v>
      </c>
      <c r="C15233" s="293">
        <v>88600000</v>
      </c>
      <c r="D15233">
        <f t="shared" si="474"/>
        <v>18912048</v>
      </c>
      <c r="E15233">
        <f t="shared" si="475"/>
        <v>18963029</v>
      </c>
    </row>
    <row r="15234" spans="1:5">
      <c r="A15234">
        <v>18912051</v>
      </c>
      <c r="B15234">
        <v>18963030</v>
      </c>
      <c r="C15234" s="293">
        <v>88100000</v>
      </c>
      <c r="D15234">
        <f t="shared" si="474"/>
        <v>18912051</v>
      </c>
      <c r="E15234">
        <f t="shared" si="475"/>
        <v>18963030</v>
      </c>
    </row>
    <row r="15235" spans="1:5">
      <c r="A15235">
        <v>18912055</v>
      </c>
      <c r="B15235">
        <v>18963031</v>
      </c>
      <c r="C15235" s="293">
        <v>64300000</v>
      </c>
      <c r="D15235">
        <f t="shared" ref="D15235:D15298" si="476">+A15235*1</f>
        <v>18912055</v>
      </c>
      <c r="E15235">
        <f t="shared" ref="E15235:E15298" si="477">+B15235*1</f>
        <v>18963031</v>
      </c>
    </row>
    <row r="15236" spans="1:5">
      <c r="A15236">
        <v>18912059</v>
      </c>
      <c r="B15236">
        <v>18963032</v>
      </c>
      <c r="C15236" s="293">
        <v>107600000</v>
      </c>
      <c r="D15236">
        <f t="shared" si="476"/>
        <v>18912059</v>
      </c>
      <c r="E15236">
        <f t="shared" si="477"/>
        <v>18963032</v>
      </c>
    </row>
    <row r="15237" spans="1:5">
      <c r="A15237">
        <v>18912061</v>
      </c>
      <c r="B15237">
        <v>18963033</v>
      </c>
      <c r="C15237" s="293">
        <v>139800000</v>
      </c>
      <c r="D15237">
        <f t="shared" si="476"/>
        <v>18912061</v>
      </c>
      <c r="E15237">
        <f t="shared" si="477"/>
        <v>18963033</v>
      </c>
    </row>
    <row r="15238" spans="1:5">
      <c r="A15238">
        <v>18912064</v>
      </c>
      <c r="B15238">
        <v>18963035</v>
      </c>
      <c r="C15238" s="293">
        <v>85700000</v>
      </c>
      <c r="D15238">
        <f t="shared" si="476"/>
        <v>18912064</v>
      </c>
      <c r="E15238">
        <f t="shared" si="477"/>
        <v>18963035</v>
      </c>
    </row>
    <row r="15239" spans="1:5">
      <c r="A15239">
        <v>18912066</v>
      </c>
      <c r="B15239">
        <v>18963036</v>
      </c>
      <c r="C15239" s="293">
        <v>144000000</v>
      </c>
      <c r="D15239">
        <f t="shared" si="476"/>
        <v>18912066</v>
      </c>
      <c r="E15239">
        <f t="shared" si="477"/>
        <v>18963036</v>
      </c>
    </row>
    <row r="15240" spans="1:5">
      <c r="A15240">
        <v>18912067</v>
      </c>
      <c r="B15240">
        <v>18963037</v>
      </c>
      <c r="C15240" s="293">
        <v>93000000</v>
      </c>
      <c r="D15240">
        <f t="shared" si="476"/>
        <v>18912067</v>
      </c>
      <c r="E15240">
        <f t="shared" si="477"/>
        <v>18963037</v>
      </c>
    </row>
    <row r="15241" spans="1:5">
      <c r="A15241">
        <v>18912070</v>
      </c>
      <c r="B15241">
        <v>18963038</v>
      </c>
      <c r="C15241" s="293">
        <v>161400000</v>
      </c>
      <c r="D15241">
        <f t="shared" si="476"/>
        <v>18912070</v>
      </c>
      <c r="E15241">
        <f t="shared" si="477"/>
        <v>18963038</v>
      </c>
    </row>
    <row r="15242" spans="1:5">
      <c r="A15242">
        <v>18912071</v>
      </c>
      <c r="B15242">
        <v>18963039</v>
      </c>
      <c r="C15242" s="293">
        <v>203200000</v>
      </c>
      <c r="D15242">
        <f t="shared" si="476"/>
        <v>18912071</v>
      </c>
      <c r="E15242">
        <f t="shared" si="477"/>
        <v>18963039</v>
      </c>
    </row>
    <row r="15243" spans="1:5">
      <c r="A15243">
        <v>18912073</v>
      </c>
      <c r="B15243">
        <v>18963040</v>
      </c>
      <c r="C15243" s="293">
        <v>142500000</v>
      </c>
      <c r="D15243">
        <f t="shared" si="476"/>
        <v>18912073</v>
      </c>
      <c r="E15243">
        <f t="shared" si="477"/>
        <v>18963040</v>
      </c>
    </row>
    <row r="15244" spans="1:5">
      <c r="A15244">
        <v>18912074</v>
      </c>
      <c r="B15244">
        <v>18963041</v>
      </c>
      <c r="C15244" s="293">
        <v>168200000</v>
      </c>
      <c r="D15244">
        <f t="shared" si="476"/>
        <v>18912074</v>
      </c>
      <c r="E15244">
        <f t="shared" si="477"/>
        <v>18963041</v>
      </c>
    </row>
    <row r="15245" spans="1:5">
      <c r="A15245">
        <v>18912077</v>
      </c>
      <c r="B15245">
        <v>18963042</v>
      </c>
      <c r="C15245" s="293">
        <v>153400000</v>
      </c>
      <c r="D15245">
        <f t="shared" si="476"/>
        <v>18912077</v>
      </c>
      <c r="E15245">
        <f t="shared" si="477"/>
        <v>18963042</v>
      </c>
    </row>
    <row r="15246" spans="1:5">
      <c r="A15246">
        <v>18912081</v>
      </c>
      <c r="B15246">
        <v>18963043</v>
      </c>
      <c r="C15246" s="293">
        <v>226600000</v>
      </c>
      <c r="D15246">
        <f t="shared" si="476"/>
        <v>18912081</v>
      </c>
      <c r="E15246">
        <f t="shared" si="477"/>
        <v>18963043</v>
      </c>
    </row>
    <row r="15247" spans="1:5">
      <c r="A15247">
        <v>18912083</v>
      </c>
      <c r="B15247">
        <v>18963044</v>
      </c>
      <c r="C15247" s="293">
        <v>210000000</v>
      </c>
      <c r="D15247">
        <f t="shared" si="476"/>
        <v>18912083</v>
      </c>
      <c r="E15247">
        <f t="shared" si="477"/>
        <v>18963044</v>
      </c>
    </row>
    <row r="15248" spans="1:5">
      <c r="A15248">
        <v>18912085</v>
      </c>
      <c r="B15248">
        <v>18963045</v>
      </c>
      <c r="C15248" s="293">
        <v>191500000</v>
      </c>
      <c r="D15248">
        <f t="shared" si="476"/>
        <v>18912085</v>
      </c>
      <c r="E15248">
        <f t="shared" si="477"/>
        <v>18963045</v>
      </c>
    </row>
    <row r="15249" spans="1:5">
      <c r="A15249">
        <v>18912086</v>
      </c>
      <c r="B15249">
        <v>18963046</v>
      </c>
      <c r="C15249" s="293">
        <v>148400000</v>
      </c>
      <c r="D15249">
        <f t="shared" si="476"/>
        <v>18912086</v>
      </c>
      <c r="E15249">
        <f t="shared" si="477"/>
        <v>18963046</v>
      </c>
    </row>
    <row r="15250" spans="1:5">
      <c r="A15250">
        <v>18912088</v>
      </c>
      <c r="B15250">
        <v>18963047</v>
      </c>
      <c r="C15250" s="293">
        <v>134600000</v>
      </c>
      <c r="D15250">
        <f t="shared" si="476"/>
        <v>18912088</v>
      </c>
      <c r="E15250">
        <f t="shared" si="477"/>
        <v>18963047</v>
      </c>
    </row>
    <row r="15251" spans="1:5">
      <c r="A15251">
        <v>18912089</v>
      </c>
      <c r="B15251">
        <v>18963048</v>
      </c>
      <c r="C15251" s="293">
        <v>293000000</v>
      </c>
      <c r="D15251">
        <f t="shared" si="476"/>
        <v>18912089</v>
      </c>
      <c r="E15251">
        <f t="shared" si="477"/>
        <v>18963048</v>
      </c>
    </row>
    <row r="15252" spans="1:5">
      <c r="A15252">
        <v>18912091</v>
      </c>
      <c r="B15252">
        <v>18963049</v>
      </c>
      <c r="C15252" s="293">
        <v>96600000</v>
      </c>
      <c r="D15252">
        <f t="shared" si="476"/>
        <v>18912091</v>
      </c>
      <c r="E15252">
        <f t="shared" si="477"/>
        <v>18963049</v>
      </c>
    </row>
    <row r="15253" spans="1:5">
      <c r="A15253">
        <v>18912093</v>
      </c>
      <c r="B15253">
        <v>18963050</v>
      </c>
      <c r="C15253" s="293">
        <v>126000000</v>
      </c>
      <c r="D15253">
        <f t="shared" si="476"/>
        <v>18912093</v>
      </c>
      <c r="E15253">
        <f t="shared" si="477"/>
        <v>18963050</v>
      </c>
    </row>
    <row r="15254" spans="1:5">
      <c r="A15254">
        <v>18912096</v>
      </c>
      <c r="B15254">
        <v>18963051</v>
      </c>
      <c r="C15254" s="293">
        <v>212900000</v>
      </c>
      <c r="D15254">
        <f t="shared" si="476"/>
        <v>18912096</v>
      </c>
      <c r="E15254">
        <f t="shared" si="477"/>
        <v>18963051</v>
      </c>
    </row>
    <row r="15255" spans="1:5">
      <c r="A15255">
        <v>18912097</v>
      </c>
      <c r="B15255">
        <v>18963052</v>
      </c>
      <c r="C15255" s="293">
        <v>336000000</v>
      </c>
      <c r="D15255">
        <f t="shared" si="476"/>
        <v>18912097</v>
      </c>
      <c r="E15255">
        <f t="shared" si="477"/>
        <v>18963052</v>
      </c>
    </row>
    <row r="15256" spans="1:5">
      <c r="A15256">
        <v>18912100</v>
      </c>
      <c r="B15256">
        <v>18963053</v>
      </c>
      <c r="C15256" s="293">
        <v>216000000</v>
      </c>
      <c r="D15256">
        <f t="shared" si="476"/>
        <v>18912100</v>
      </c>
      <c r="E15256">
        <f t="shared" si="477"/>
        <v>18963053</v>
      </c>
    </row>
    <row r="15257" spans="1:5">
      <c r="A15257">
        <v>18912101</v>
      </c>
      <c r="B15257">
        <v>18963054</v>
      </c>
      <c r="C15257" s="293">
        <v>299000000</v>
      </c>
      <c r="D15257">
        <f t="shared" si="476"/>
        <v>18912101</v>
      </c>
      <c r="E15257">
        <f t="shared" si="477"/>
        <v>18963054</v>
      </c>
    </row>
    <row r="15258" spans="1:5">
      <c r="A15258">
        <v>18912104</v>
      </c>
      <c r="B15258">
        <v>18963055</v>
      </c>
      <c r="C15258" s="293">
        <v>213800000</v>
      </c>
      <c r="D15258">
        <f t="shared" si="476"/>
        <v>18912104</v>
      </c>
      <c r="E15258">
        <f t="shared" si="477"/>
        <v>18963055</v>
      </c>
    </row>
    <row r="15259" spans="1:5">
      <c r="A15259">
        <v>18912105</v>
      </c>
      <c r="B15259">
        <v>18963056</v>
      </c>
      <c r="C15259" s="293">
        <v>276400000</v>
      </c>
      <c r="D15259">
        <f t="shared" si="476"/>
        <v>18912105</v>
      </c>
      <c r="E15259">
        <f t="shared" si="477"/>
        <v>18963056</v>
      </c>
    </row>
    <row r="15260" spans="1:5">
      <c r="A15260">
        <v>18912106</v>
      </c>
      <c r="B15260">
        <v>18963057</v>
      </c>
      <c r="C15260" s="293">
        <v>152000000</v>
      </c>
      <c r="D15260">
        <f t="shared" si="476"/>
        <v>18912106</v>
      </c>
      <c r="E15260">
        <f t="shared" si="477"/>
        <v>18963057</v>
      </c>
    </row>
    <row r="15261" spans="1:5">
      <c r="A15261">
        <v>18912107</v>
      </c>
      <c r="B15261">
        <v>18963058</v>
      </c>
      <c r="C15261" s="293">
        <v>128500000</v>
      </c>
      <c r="D15261">
        <f t="shared" si="476"/>
        <v>18912107</v>
      </c>
      <c r="E15261">
        <f t="shared" si="477"/>
        <v>18963058</v>
      </c>
    </row>
    <row r="15262" spans="1:5">
      <c r="A15262">
        <v>18912108</v>
      </c>
      <c r="B15262">
        <v>18963059</v>
      </c>
      <c r="C15262" s="293">
        <v>137700000</v>
      </c>
      <c r="D15262">
        <f t="shared" si="476"/>
        <v>18912108</v>
      </c>
      <c r="E15262">
        <f t="shared" si="477"/>
        <v>18963059</v>
      </c>
    </row>
    <row r="15263" spans="1:5">
      <c r="A15263">
        <v>18912109</v>
      </c>
      <c r="B15263">
        <v>18963060</v>
      </c>
      <c r="C15263" s="293">
        <v>190000000</v>
      </c>
      <c r="D15263">
        <f t="shared" si="476"/>
        <v>18912109</v>
      </c>
      <c r="E15263">
        <f t="shared" si="477"/>
        <v>18963060</v>
      </c>
    </row>
    <row r="15264" spans="1:5">
      <c r="A15264">
        <v>18912110</v>
      </c>
      <c r="B15264">
        <v>18963061</v>
      </c>
      <c r="C15264" s="293">
        <v>137000000</v>
      </c>
      <c r="D15264">
        <f t="shared" si="476"/>
        <v>18912110</v>
      </c>
      <c r="E15264">
        <f t="shared" si="477"/>
        <v>18963061</v>
      </c>
    </row>
    <row r="15265" spans="1:5">
      <c r="A15265">
        <v>18912111</v>
      </c>
      <c r="B15265">
        <v>18963062</v>
      </c>
      <c r="C15265" s="293">
        <v>110000000</v>
      </c>
      <c r="D15265">
        <f t="shared" si="476"/>
        <v>18912111</v>
      </c>
      <c r="E15265">
        <f t="shared" si="477"/>
        <v>18963062</v>
      </c>
    </row>
    <row r="15266" spans="1:5">
      <c r="A15266">
        <v>18912113</v>
      </c>
      <c r="B15266">
        <v>18963063</v>
      </c>
      <c r="C15266" s="293">
        <v>168500000</v>
      </c>
      <c r="D15266">
        <f t="shared" si="476"/>
        <v>18912113</v>
      </c>
      <c r="E15266">
        <f t="shared" si="477"/>
        <v>18963063</v>
      </c>
    </row>
    <row r="15267" spans="1:5">
      <c r="A15267">
        <v>18912114</v>
      </c>
      <c r="B15267">
        <v>18963064</v>
      </c>
      <c r="C15267" s="293">
        <v>200000000</v>
      </c>
      <c r="D15267">
        <f t="shared" si="476"/>
        <v>18912114</v>
      </c>
      <c r="E15267">
        <f t="shared" si="477"/>
        <v>18963064</v>
      </c>
    </row>
    <row r="15268" spans="1:5">
      <c r="A15268">
        <v>18912119</v>
      </c>
      <c r="B15268">
        <v>18963065</v>
      </c>
      <c r="C15268" s="293">
        <v>234600000</v>
      </c>
      <c r="D15268">
        <f t="shared" si="476"/>
        <v>18912119</v>
      </c>
      <c r="E15268">
        <f t="shared" si="477"/>
        <v>18963065</v>
      </c>
    </row>
    <row r="15269" spans="1:5">
      <c r="A15269">
        <v>18912121</v>
      </c>
      <c r="B15269">
        <v>18963066</v>
      </c>
      <c r="C15269" s="293">
        <v>310000000</v>
      </c>
      <c r="D15269">
        <f t="shared" si="476"/>
        <v>18912121</v>
      </c>
      <c r="E15269">
        <f t="shared" si="477"/>
        <v>18963066</v>
      </c>
    </row>
    <row r="15270" spans="1:5">
      <c r="A15270">
        <v>18912122</v>
      </c>
      <c r="B15270">
        <v>18963067</v>
      </c>
      <c r="C15270" s="293">
        <v>324200000</v>
      </c>
      <c r="D15270">
        <f t="shared" si="476"/>
        <v>18912122</v>
      </c>
      <c r="E15270">
        <f t="shared" si="477"/>
        <v>18963067</v>
      </c>
    </row>
    <row r="15271" spans="1:5">
      <c r="A15271">
        <v>18912127</v>
      </c>
      <c r="B15271">
        <v>18963068</v>
      </c>
      <c r="C15271" s="293">
        <v>224500000</v>
      </c>
      <c r="D15271">
        <f t="shared" si="476"/>
        <v>18912127</v>
      </c>
      <c r="E15271">
        <f t="shared" si="477"/>
        <v>18963068</v>
      </c>
    </row>
    <row r="15272" spans="1:5">
      <c r="A15272">
        <v>18912129</v>
      </c>
      <c r="B15272">
        <v>18963069</v>
      </c>
      <c r="C15272" s="293">
        <v>127000000</v>
      </c>
      <c r="D15272">
        <f t="shared" si="476"/>
        <v>18912129</v>
      </c>
      <c r="E15272">
        <f t="shared" si="477"/>
        <v>18963069</v>
      </c>
    </row>
    <row r="15273" spans="1:5">
      <c r="A15273">
        <v>18912008</v>
      </c>
      <c r="B15273">
        <v>18964001</v>
      </c>
      <c r="C15273" s="293">
        <v>44600000</v>
      </c>
      <c r="D15273">
        <f t="shared" si="476"/>
        <v>18912008</v>
      </c>
      <c r="E15273">
        <f t="shared" si="477"/>
        <v>18964001</v>
      </c>
    </row>
    <row r="15274" spans="1:5">
      <c r="A15274">
        <v>18912011</v>
      </c>
      <c r="B15274">
        <v>18964002</v>
      </c>
      <c r="C15274" s="293">
        <v>56700000</v>
      </c>
      <c r="D15274">
        <f t="shared" si="476"/>
        <v>18912011</v>
      </c>
      <c r="E15274">
        <f t="shared" si="477"/>
        <v>18964002</v>
      </c>
    </row>
    <row r="15275" spans="1:5">
      <c r="A15275">
        <v>18912012</v>
      </c>
      <c r="B15275">
        <v>18964003</v>
      </c>
      <c r="C15275" s="293">
        <v>61900000</v>
      </c>
      <c r="D15275">
        <f t="shared" si="476"/>
        <v>18912012</v>
      </c>
      <c r="E15275">
        <f t="shared" si="477"/>
        <v>18964003</v>
      </c>
    </row>
    <row r="15276" spans="1:5">
      <c r="A15276">
        <v>18912014</v>
      </c>
      <c r="B15276">
        <v>18964004</v>
      </c>
      <c r="C15276" s="293">
        <v>39200000</v>
      </c>
      <c r="D15276">
        <f t="shared" si="476"/>
        <v>18912014</v>
      </c>
      <c r="E15276">
        <f t="shared" si="477"/>
        <v>18964004</v>
      </c>
    </row>
    <row r="15277" spans="1:5">
      <c r="A15277">
        <v>18912016</v>
      </c>
      <c r="B15277">
        <v>18964005</v>
      </c>
      <c r="C15277" s="293">
        <v>82900000</v>
      </c>
      <c r="D15277">
        <f t="shared" si="476"/>
        <v>18912016</v>
      </c>
      <c r="E15277">
        <f t="shared" si="477"/>
        <v>18964005</v>
      </c>
    </row>
    <row r="15278" spans="1:5">
      <c r="A15278">
        <v>18912017</v>
      </c>
      <c r="B15278">
        <v>18964006</v>
      </c>
      <c r="C15278" s="293">
        <v>159600000</v>
      </c>
      <c r="D15278">
        <f t="shared" si="476"/>
        <v>18912017</v>
      </c>
      <c r="E15278">
        <f t="shared" si="477"/>
        <v>18964006</v>
      </c>
    </row>
    <row r="15279" spans="1:5">
      <c r="A15279">
        <v>18912020</v>
      </c>
      <c r="B15279">
        <v>18964007</v>
      </c>
      <c r="C15279" s="293">
        <v>77500000</v>
      </c>
      <c r="D15279">
        <f t="shared" si="476"/>
        <v>18912020</v>
      </c>
      <c r="E15279">
        <f t="shared" si="477"/>
        <v>18964007</v>
      </c>
    </row>
    <row r="15280" spans="1:5">
      <c r="A15280">
        <v>18912022</v>
      </c>
      <c r="B15280">
        <v>18964008</v>
      </c>
      <c r="C15280" s="293">
        <v>54100000</v>
      </c>
      <c r="D15280">
        <f t="shared" si="476"/>
        <v>18912022</v>
      </c>
      <c r="E15280">
        <f t="shared" si="477"/>
        <v>18964008</v>
      </c>
    </row>
    <row r="15281" spans="1:5">
      <c r="A15281">
        <v>18912023</v>
      </c>
      <c r="B15281">
        <v>18964009</v>
      </c>
      <c r="C15281" s="293">
        <v>74300000</v>
      </c>
      <c r="D15281">
        <f t="shared" si="476"/>
        <v>18912023</v>
      </c>
      <c r="E15281">
        <f t="shared" si="477"/>
        <v>18964009</v>
      </c>
    </row>
    <row r="15282" spans="1:5">
      <c r="A15282">
        <v>18912026</v>
      </c>
      <c r="B15282">
        <v>18964010</v>
      </c>
      <c r="C15282" s="293">
        <v>49400000</v>
      </c>
      <c r="D15282">
        <f t="shared" si="476"/>
        <v>18912026</v>
      </c>
      <c r="E15282">
        <f t="shared" si="477"/>
        <v>18964010</v>
      </c>
    </row>
    <row r="15283" spans="1:5">
      <c r="A15283">
        <v>18912031</v>
      </c>
      <c r="B15283">
        <v>18964011</v>
      </c>
      <c r="C15283" s="293">
        <v>105300000</v>
      </c>
      <c r="D15283">
        <f t="shared" si="476"/>
        <v>18912031</v>
      </c>
      <c r="E15283">
        <f t="shared" si="477"/>
        <v>18964011</v>
      </c>
    </row>
    <row r="15284" spans="1:5">
      <c r="A15284">
        <v>18912033</v>
      </c>
      <c r="B15284">
        <v>18964012</v>
      </c>
      <c r="C15284" s="293">
        <v>68900000</v>
      </c>
      <c r="D15284">
        <f t="shared" si="476"/>
        <v>18912033</v>
      </c>
      <c r="E15284">
        <f t="shared" si="477"/>
        <v>18964012</v>
      </c>
    </row>
    <row r="15285" spans="1:5">
      <c r="A15285">
        <v>18912034</v>
      </c>
      <c r="B15285">
        <v>18964013</v>
      </c>
      <c r="C15285" s="293">
        <v>89200000</v>
      </c>
      <c r="D15285">
        <f t="shared" si="476"/>
        <v>18912034</v>
      </c>
      <c r="E15285">
        <f t="shared" si="477"/>
        <v>18964013</v>
      </c>
    </row>
    <row r="15286" spans="1:5">
      <c r="A15286">
        <v>18912036</v>
      </c>
      <c r="B15286">
        <v>18964014</v>
      </c>
      <c r="C15286" s="293">
        <v>77300000</v>
      </c>
      <c r="D15286">
        <f t="shared" si="476"/>
        <v>18912036</v>
      </c>
      <c r="E15286">
        <f t="shared" si="477"/>
        <v>18964014</v>
      </c>
    </row>
    <row r="15287" spans="1:5">
      <c r="A15287">
        <v>18912037</v>
      </c>
      <c r="B15287">
        <v>18964015</v>
      </c>
      <c r="C15287" s="293">
        <v>91900000</v>
      </c>
      <c r="D15287">
        <f t="shared" si="476"/>
        <v>18912037</v>
      </c>
      <c r="E15287">
        <f t="shared" si="477"/>
        <v>18964015</v>
      </c>
    </row>
    <row r="15288" spans="1:5">
      <c r="A15288">
        <v>18912039</v>
      </c>
      <c r="B15288">
        <v>18964016</v>
      </c>
      <c r="C15288" s="293">
        <v>62600000</v>
      </c>
      <c r="D15288">
        <f t="shared" si="476"/>
        <v>18912039</v>
      </c>
      <c r="E15288">
        <f t="shared" si="477"/>
        <v>18964016</v>
      </c>
    </row>
    <row r="15289" spans="1:5">
      <c r="A15289">
        <v>18912042</v>
      </c>
      <c r="B15289">
        <v>18964017</v>
      </c>
      <c r="C15289" s="293">
        <v>102100000</v>
      </c>
      <c r="D15289">
        <f t="shared" si="476"/>
        <v>18912042</v>
      </c>
      <c r="E15289">
        <f t="shared" si="477"/>
        <v>18964017</v>
      </c>
    </row>
    <row r="15290" spans="1:5">
      <c r="A15290">
        <v>18912049</v>
      </c>
      <c r="B15290">
        <v>18964018</v>
      </c>
      <c r="C15290" s="293">
        <v>78900000</v>
      </c>
      <c r="D15290">
        <f t="shared" si="476"/>
        <v>18912049</v>
      </c>
      <c r="E15290">
        <f t="shared" si="477"/>
        <v>18964018</v>
      </c>
    </row>
    <row r="15291" spans="1:5">
      <c r="A15291">
        <v>18912052</v>
      </c>
      <c r="B15291">
        <v>18964019</v>
      </c>
      <c r="C15291" s="293">
        <v>141800000</v>
      </c>
      <c r="D15291">
        <f t="shared" si="476"/>
        <v>18912052</v>
      </c>
      <c r="E15291">
        <f t="shared" si="477"/>
        <v>18964019</v>
      </c>
    </row>
    <row r="15292" spans="1:5">
      <c r="A15292">
        <v>18912053</v>
      </c>
      <c r="B15292">
        <v>18964020</v>
      </c>
      <c r="C15292" s="293">
        <v>172400000</v>
      </c>
      <c r="D15292">
        <f t="shared" si="476"/>
        <v>18912053</v>
      </c>
      <c r="E15292">
        <f t="shared" si="477"/>
        <v>18964020</v>
      </c>
    </row>
    <row r="15293" spans="1:5">
      <c r="A15293">
        <v>18912054</v>
      </c>
      <c r="B15293">
        <v>18964021</v>
      </c>
      <c r="C15293" s="293">
        <v>122300000</v>
      </c>
      <c r="D15293">
        <f t="shared" si="476"/>
        <v>18912054</v>
      </c>
      <c r="E15293">
        <f t="shared" si="477"/>
        <v>18964021</v>
      </c>
    </row>
    <row r="15294" spans="1:5">
      <c r="A15294">
        <v>18912056</v>
      </c>
      <c r="B15294">
        <v>18964022</v>
      </c>
      <c r="C15294" s="293">
        <v>108600000</v>
      </c>
      <c r="D15294">
        <f t="shared" si="476"/>
        <v>18912056</v>
      </c>
      <c r="E15294">
        <f t="shared" si="477"/>
        <v>18964022</v>
      </c>
    </row>
    <row r="15295" spans="1:5">
      <c r="A15295">
        <v>18912057</v>
      </c>
      <c r="B15295">
        <v>18964023</v>
      </c>
      <c r="C15295" s="293">
        <v>72100000</v>
      </c>
      <c r="D15295">
        <f t="shared" si="476"/>
        <v>18912057</v>
      </c>
      <c r="E15295">
        <f t="shared" si="477"/>
        <v>18964023</v>
      </c>
    </row>
    <row r="15296" spans="1:5">
      <c r="A15296">
        <v>18912060</v>
      </c>
      <c r="B15296">
        <v>18964024</v>
      </c>
      <c r="C15296" s="293">
        <v>147600000</v>
      </c>
      <c r="D15296">
        <f t="shared" si="476"/>
        <v>18912060</v>
      </c>
      <c r="E15296">
        <f t="shared" si="477"/>
        <v>18964024</v>
      </c>
    </row>
    <row r="15297" spans="1:5">
      <c r="A15297">
        <v>18912063</v>
      </c>
      <c r="B15297">
        <v>18964025</v>
      </c>
      <c r="C15297" s="293">
        <v>117800000</v>
      </c>
      <c r="D15297">
        <f t="shared" si="476"/>
        <v>18912063</v>
      </c>
      <c r="E15297">
        <f t="shared" si="477"/>
        <v>18964025</v>
      </c>
    </row>
    <row r="15298" spans="1:5">
      <c r="A15298">
        <v>18912065</v>
      </c>
      <c r="B15298">
        <v>18964026</v>
      </c>
      <c r="C15298" s="293">
        <v>101000000</v>
      </c>
      <c r="D15298">
        <f t="shared" si="476"/>
        <v>18912065</v>
      </c>
      <c r="E15298">
        <f t="shared" si="477"/>
        <v>18964026</v>
      </c>
    </row>
    <row r="15299" spans="1:5">
      <c r="A15299">
        <v>18912068</v>
      </c>
      <c r="B15299">
        <v>18964027</v>
      </c>
      <c r="C15299" s="293">
        <v>161800000</v>
      </c>
      <c r="D15299">
        <f t="shared" ref="D15299:D15362" si="478">+A15299*1</f>
        <v>18912068</v>
      </c>
      <c r="E15299">
        <f t="shared" ref="E15299:E15362" si="479">+B15299*1</f>
        <v>18964027</v>
      </c>
    </row>
    <row r="15300" spans="1:5">
      <c r="A15300">
        <v>18912069</v>
      </c>
      <c r="B15300">
        <v>18964028</v>
      </c>
      <c r="C15300" s="293">
        <v>172400000</v>
      </c>
      <c r="D15300">
        <f t="shared" si="478"/>
        <v>18912069</v>
      </c>
      <c r="E15300">
        <f t="shared" si="479"/>
        <v>18964028</v>
      </c>
    </row>
    <row r="15301" spans="1:5">
      <c r="A15301">
        <v>18912072</v>
      </c>
      <c r="B15301">
        <v>18964029</v>
      </c>
      <c r="C15301" s="293">
        <v>99700000</v>
      </c>
      <c r="D15301">
        <f t="shared" si="478"/>
        <v>18912072</v>
      </c>
      <c r="E15301">
        <f t="shared" si="479"/>
        <v>18964029</v>
      </c>
    </row>
    <row r="15302" spans="1:5">
      <c r="A15302">
        <v>18912078</v>
      </c>
      <c r="B15302">
        <v>18964030</v>
      </c>
      <c r="C15302" s="293">
        <v>156000000</v>
      </c>
      <c r="D15302">
        <f t="shared" si="478"/>
        <v>18912078</v>
      </c>
      <c r="E15302">
        <f t="shared" si="479"/>
        <v>18964030</v>
      </c>
    </row>
    <row r="15303" spans="1:5">
      <c r="A15303">
        <v>18912079</v>
      </c>
      <c r="B15303">
        <v>18964031</v>
      </c>
      <c r="C15303" s="293">
        <v>108000000</v>
      </c>
      <c r="D15303">
        <f t="shared" si="478"/>
        <v>18912079</v>
      </c>
      <c r="E15303">
        <f t="shared" si="479"/>
        <v>18964031</v>
      </c>
    </row>
    <row r="15304" spans="1:5">
      <c r="A15304">
        <v>18912080</v>
      </c>
      <c r="B15304">
        <v>18964032</v>
      </c>
      <c r="C15304" s="293">
        <v>268300000</v>
      </c>
      <c r="D15304">
        <f t="shared" si="478"/>
        <v>18912080</v>
      </c>
      <c r="E15304">
        <f t="shared" si="479"/>
        <v>18964032</v>
      </c>
    </row>
    <row r="15305" spans="1:5">
      <c r="A15305">
        <v>18912082</v>
      </c>
      <c r="B15305">
        <v>18964033</v>
      </c>
      <c r="C15305" s="293">
        <v>159400000</v>
      </c>
      <c r="D15305">
        <f t="shared" si="478"/>
        <v>18912082</v>
      </c>
      <c r="E15305">
        <f t="shared" si="479"/>
        <v>18964033</v>
      </c>
    </row>
    <row r="15306" spans="1:5">
      <c r="A15306">
        <v>18912084</v>
      </c>
      <c r="B15306">
        <v>18964034</v>
      </c>
      <c r="C15306" s="293">
        <v>218700000</v>
      </c>
      <c r="D15306">
        <f t="shared" si="478"/>
        <v>18912084</v>
      </c>
      <c r="E15306">
        <f t="shared" si="479"/>
        <v>18964034</v>
      </c>
    </row>
    <row r="15307" spans="1:5">
      <c r="A15307">
        <v>18912087</v>
      </c>
      <c r="B15307">
        <v>18964035</v>
      </c>
      <c r="C15307" s="293">
        <v>205000000</v>
      </c>
      <c r="D15307">
        <f t="shared" si="478"/>
        <v>18912087</v>
      </c>
      <c r="E15307">
        <f t="shared" si="479"/>
        <v>18964035</v>
      </c>
    </row>
    <row r="15308" spans="1:5">
      <c r="A15308">
        <v>18912090</v>
      </c>
      <c r="B15308">
        <v>18964036</v>
      </c>
      <c r="C15308" s="293">
        <v>145700000</v>
      </c>
      <c r="D15308">
        <f t="shared" si="478"/>
        <v>18912090</v>
      </c>
      <c r="E15308">
        <f t="shared" si="479"/>
        <v>18964036</v>
      </c>
    </row>
    <row r="15309" spans="1:5">
      <c r="A15309">
        <v>18912092</v>
      </c>
      <c r="B15309">
        <v>18964037</v>
      </c>
      <c r="C15309" s="293">
        <v>107700000</v>
      </c>
      <c r="D15309">
        <f t="shared" si="478"/>
        <v>18912092</v>
      </c>
      <c r="E15309">
        <f t="shared" si="479"/>
        <v>18964037</v>
      </c>
    </row>
    <row r="15310" spans="1:5">
      <c r="A15310">
        <v>18912094</v>
      </c>
      <c r="B15310">
        <v>18964038</v>
      </c>
      <c r="C15310" s="293">
        <v>146500000</v>
      </c>
      <c r="D15310">
        <f t="shared" si="478"/>
        <v>18912094</v>
      </c>
      <c r="E15310">
        <f t="shared" si="479"/>
        <v>18964038</v>
      </c>
    </row>
    <row r="15311" spans="1:5">
      <c r="A15311">
        <v>18912095</v>
      </c>
      <c r="B15311">
        <v>18964039</v>
      </c>
      <c r="C15311" s="293">
        <v>221100000</v>
      </c>
      <c r="D15311">
        <f t="shared" si="478"/>
        <v>18912095</v>
      </c>
      <c r="E15311">
        <f t="shared" si="479"/>
        <v>18964039</v>
      </c>
    </row>
    <row r="15312" spans="1:5">
      <c r="A15312">
        <v>18912098</v>
      </c>
      <c r="B15312">
        <v>18964040</v>
      </c>
      <c r="C15312" s="293">
        <v>336000000</v>
      </c>
      <c r="D15312">
        <f t="shared" si="478"/>
        <v>18912098</v>
      </c>
      <c r="E15312">
        <f t="shared" si="479"/>
        <v>18964040</v>
      </c>
    </row>
    <row r="15313" spans="1:5">
      <c r="A15313">
        <v>18912099</v>
      </c>
      <c r="B15313">
        <v>18964041</v>
      </c>
      <c r="C15313" s="293">
        <v>165000000</v>
      </c>
      <c r="D15313">
        <f t="shared" si="478"/>
        <v>18912099</v>
      </c>
      <c r="E15313">
        <f t="shared" si="479"/>
        <v>18964041</v>
      </c>
    </row>
    <row r="15314" spans="1:5">
      <c r="A15314">
        <v>18912102</v>
      </c>
      <c r="B15314">
        <v>18964042</v>
      </c>
      <c r="C15314" s="293">
        <v>323000000</v>
      </c>
      <c r="D15314">
        <f t="shared" si="478"/>
        <v>18912102</v>
      </c>
      <c r="E15314">
        <f t="shared" si="479"/>
        <v>18964042</v>
      </c>
    </row>
    <row r="15315" spans="1:5">
      <c r="A15315">
        <v>18912103</v>
      </c>
      <c r="B15315">
        <v>18964043</v>
      </c>
      <c r="C15315" s="293">
        <v>255000000</v>
      </c>
      <c r="D15315">
        <f t="shared" si="478"/>
        <v>18912103</v>
      </c>
      <c r="E15315">
        <f t="shared" si="479"/>
        <v>18964043</v>
      </c>
    </row>
    <row r="15316" spans="1:5">
      <c r="A15316">
        <v>18912112</v>
      </c>
      <c r="B15316">
        <v>18964044</v>
      </c>
      <c r="C15316" s="293">
        <v>239200000</v>
      </c>
      <c r="D15316">
        <f t="shared" si="478"/>
        <v>18912112</v>
      </c>
      <c r="E15316">
        <f t="shared" si="479"/>
        <v>18964044</v>
      </c>
    </row>
    <row r="15317" spans="1:5">
      <c r="A15317">
        <v>18912115</v>
      </c>
      <c r="B15317">
        <v>18964045</v>
      </c>
      <c r="C15317" s="293">
        <v>623700000</v>
      </c>
      <c r="D15317">
        <f t="shared" si="478"/>
        <v>18912115</v>
      </c>
      <c r="E15317">
        <f t="shared" si="479"/>
        <v>18964045</v>
      </c>
    </row>
    <row r="15318" spans="1:5">
      <c r="A15318">
        <v>18912116</v>
      </c>
      <c r="B15318">
        <v>18964046</v>
      </c>
      <c r="C15318" s="293">
        <v>145800000</v>
      </c>
      <c r="D15318">
        <f t="shared" si="478"/>
        <v>18912116</v>
      </c>
      <c r="E15318">
        <f t="shared" si="479"/>
        <v>18964046</v>
      </c>
    </row>
    <row r="15319" spans="1:5">
      <c r="A15319">
        <v>18912117</v>
      </c>
      <c r="B15319">
        <v>18964047</v>
      </c>
      <c r="C15319" s="293">
        <v>317600000</v>
      </c>
      <c r="D15319">
        <f t="shared" si="478"/>
        <v>18912117</v>
      </c>
      <c r="E15319">
        <f t="shared" si="479"/>
        <v>18964047</v>
      </c>
    </row>
    <row r="15320" spans="1:5">
      <c r="A15320">
        <v>18912118</v>
      </c>
      <c r="B15320">
        <v>18964048</v>
      </c>
      <c r="C15320" s="293">
        <v>190700000</v>
      </c>
      <c r="D15320">
        <f t="shared" si="478"/>
        <v>18912118</v>
      </c>
      <c r="E15320">
        <f t="shared" si="479"/>
        <v>18964048</v>
      </c>
    </row>
    <row r="15321" spans="1:5">
      <c r="A15321">
        <v>18912120</v>
      </c>
      <c r="B15321">
        <v>18964049</v>
      </c>
      <c r="C15321" s="293">
        <v>424300000</v>
      </c>
      <c r="D15321">
        <f t="shared" si="478"/>
        <v>18912120</v>
      </c>
      <c r="E15321">
        <f t="shared" si="479"/>
        <v>18964049</v>
      </c>
    </row>
    <row r="15322" spans="1:5">
      <c r="A15322">
        <v>18912123</v>
      </c>
      <c r="B15322">
        <v>18964050</v>
      </c>
      <c r="C15322" s="293">
        <v>225000000</v>
      </c>
      <c r="D15322">
        <f t="shared" si="478"/>
        <v>18912123</v>
      </c>
      <c r="E15322">
        <f t="shared" si="479"/>
        <v>18964050</v>
      </c>
    </row>
    <row r="15323" spans="1:5">
      <c r="A15323">
        <v>18912124</v>
      </c>
      <c r="B15323">
        <v>18964051</v>
      </c>
      <c r="C15323" s="293">
        <v>217000000</v>
      </c>
      <c r="D15323">
        <f t="shared" si="478"/>
        <v>18912124</v>
      </c>
      <c r="E15323">
        <f t="shared" si="479"/>
        <v>18964051</v>
      </c>
    </row>
    <row r="15324" spans="1:5">
      <c r="A15324">
        <v>18912125</v>
      </c>
      <c r="B15324">
        <v>18964052</v>
      </c>
      <c r="C15324" s="293">
        <v>186000000</v>
      </c>
      <c r="D15324">
        <f t="shared" si="478"/>
        <v>18912125</v>
      </c>
      <c r="E15324">
        <f t="shared" si="479"/>
        <v>18964052</v>
      </c>
    </row>
    <row r="15325" spans="1:5">
      <c r="A15325">
        <v>18912126</v>
      </c>
      <c r="B15325">
        <v>18964053</v>
      </c>
      <c r="C15325" s="293">
        <v>202500000</v>
      </c>
      <c r="D15325">
        <f t="shared" si="478"/>
        <v>18912126</v>
      </c>
      <c r="E15325">
        <f t="shared" si="479"/>
        <v>18964053</v>
      </c>
    </row>
    <row r="15326" spans="1:5">
      <c r="A15326">
        <v>18912128</v>
      </c>
      <c r="B15326">
        <v>18964054</v>
      </c>
      <c r="C15326" s="293">
        <v>176000000</v>
      </c>
      <c r="D15326">
        <f t="shared" si="478"/>
        <v>18912128</v>
      </c>
      <c r="E15326">
        <f t="shared" si="479"/>
        <v>18964054</v>
      </c>
    </row>
    <row r="15327" spans="1:5">
      <c r="A15327">
        <v>18926001</v>
      </c>
      <c r="B15327">
        <v>18965001</v>
      </c>
      <c r="C15327" s="293">
        <v>275000000</v>
      </c>
      <c r="D15327">
        <f t="shared" si="478"/>
        <v>18926001</v>
      </c>
      <c r="E15327">
        <f t="shared" si="479"/>
        <v>18965001</v>
      </c>
    </row>
    <row r="15328" spans="1:5">
      <c r="A15328">
        <v>18926002</v>
      </c>
      <c r="B15328">
        <v>18965002</v>
      </c>
      <c r="C15328" s="293">
        <v>83900000</v>
      </c>
      <c r="D15328">
        <f t="shared" si="478"/>
        <v>18926002</v>
      </c>
      <c r="E15328">
        <f t="shared" si="479"/>
        <v>18965002</v>
      </c>
    </row>
    <row r="15329" spans="1:5">
      <c r="A15329">
        <v>18926003</v>
      </c>
      <c r="B15329">
        <v>18965003</v>
      </c>
      <c r="C15329" s="293">
        <v>79900000</v>
      </c>
      <c r="D15329">
        <f t="shared" si="478"/>
        <v>18926003</v>
      </c>
      <c r="E15329">
        <f t="shared" si="479"/>
        <v>18965003</v>
      </c>
    </row>
    <row r="15330" spans="1:5">
      <c r="A15330">
        <v>18926004</v>
      </c>
      <c r="B15330">
        <v>18965004</v>
      </c>
      <c r="C15330" s="293">
        <v>54100000</v>
      </c>
      <c r="D15330">
        <f t="shared" si="478"/>
        <v>18926004</v>
      </c>
      <c r="E15330">
        <f t="shared" si="479"/>
        <v>18965004</v>
      </c>
    </row>
    <row r="15331" spans="1:5">
      <c r="A15331">
        <v>18926005</v>
      </c>
      <c r="B15331">
        <v>18965005</v>
      </c>
      <c r="C15331" s="293">
        <v>72600000</v>
      </c>
      <c r="D15331">
        <f t="shared" si="478"/>
        <v>18926005</v>
      </c>
      <c r="E15331">
        <f t="shared" si="479"/>
        <v>18965005</v>
      </c>
    </row>
    <row r="15332" spans="1:5">
      <c r="A15332">
        <v>18926006</v>
      </c>
      <c r="B15332">
        <v>18965006</v>
      </c>
      <c r="C15332" s="293">
        <v>130300000</v>
      </c>
      <c r="D15332">
        <f t="shared" si="478"/>
        <v>18926006</v>
      </c>
      <c r="E15332">
        <f t="shared" si="479"/>
        <v>18965006</v>
      </c>
    </row>
    <row r="15333" spans="1:5">
      <c r="A15333">
        <v>18926007</v>
      </c>
      <c r="B15333">
        <v>18965007</v>
      </c>
      <c r="C15333" s="293">
        <v>93900000</v>
      </c>
      <c r="D15333">
        <f t="shared" si="478"/>
        <v>18926007</v>
      </c>
      <c r="E15333">
        <f t="shared" si="479"/>
        <v>18965007</v>
      </c>
    </row>
    <row r="15334" spans="1:5">
      <c r="A15334">
        <v>18926008</v>
      </c>
      <c r="B15334">
        <v>18965008</v>
      </c>
      <c r="C15334" s="293">
        <v>146000000</v>
      </c>
      <c r="D15334">
        <f t="shared" si="478"/>
        <v>18926008</v>
      </c>
      <c r="E15334">
        <f t="shared" si="479"/>
        <v>18965008</v>
      </c>
    </row>
    <row r="15335" spans="1:5">
      <c r="A15335">
        <v>18926009</v>
      </c>
      <c r="B15335">
        <v>18965009</v>
      </c>
      <c r="C15335" s="293">
        <v>100000000</v>
      </c>
      <c r="D15335">
        <f t="shared" si="478"/>
        <v>18926009</v>
      </c>
      <c r="E15335">
        <f t="shared" si="479"/>
        <v>18965009</v>
      </c>
    </row>
    <row r="15336" spans="1:5">
      <c r="A15336">
        <v>18926010</v>
      </c>
      <c r="B15336">
        <v>18965010</v>
      </c>
      <c r="C15336" s="293">
        <v>634900000</v>
      </c>
      <c r="D15336">
        <f t="shared" si="478"/>
        <v>18926010</v>
      </c>
      <c r="E15336">
        <f t="shared" si="479"/>
        <v>18965010</v>
      </c>
    </row>
    <row r="15337" spans="1:5">
      <c r="A15337">
        <v>18926011</v>
      </c>
      <c r="B15337">
        <v>18965011</v>
      </c>
      <c r="C15337" s="293">
        <v>681400000</v>
      </c>
      <c r="D15337">
        <f t="shared" si="478"/>
        <v>18926011</v>
      </c>
      <c r="E15337">
        <f t="shared" si="479"/>
        <v>18965011</v>
      </c>
    </row>
    <row r="15338" spans="1:5">
      <c r="A15338">
        <v>18926012</v>
      </c>
      <c r="B15338">
        <v>18965012</v>
      </c>
      <c r="C15338" s="293">
        <v>148000000</v>
      </c>
      <c r="D15338">
        <f t="shared" si="478"/>
        <v>18926012</v>
      </c>
      <c r="E15338">
        <f t="shared" si="479"/>
        <v>18965012</v>
      </c>
    </row>
    <row r="15339" spans="1:5">
      <c r="A15339">
        <v>18926013</v>
      </c>
      <c r="B15339">
        <v>18965013</v>
      </c>
      <c r="C15339" s="293">
        <v>380600000</v>
      </c>
      <c r="D15339">
        <f t="shared" si="478"/>
        <v>18926013</v>
      </c>
      <c r="E15339">
        <f t="shared" si="479"/>
        <v>18965013</v>
      </c>
    </row>
    <row r="15340" spans="1:5">
      <c r="A15340">
        <v>18926014</v>
      </c>
      <c r="B15340">
        <v>18965014</v>
      </c>
      <c r="C15340" s="293">
        <v>152000000</v>
      </c>
      <c r="D15340">
        <f t="shared" si="478"/>
        <v>18926014</v>
      </c>
      <c r="E15340">
        <f t="shared" si="479"/>
        <v>18965014</v>
      </c>
    </row>
    <row r="15341" spans="1:5">
      <c r="A15341">
        <v>18926015</v>
      </c>
      <c r="B15341">
        <v>18965015</v>
      </c>
      <c r="C15341" s="293">
        <v>219000000</v>
      </c>
      <c r="D15341">
        <f t="shared" si="478"/>
        <v>18926015</v>
      </c>
      <c r="E15341">
        <f t="shared" si="479"/>
        <v>18965015</v>
      </c>
    </row>
    <row r="15342" spans="1:5">
      <c r="A15342">
        <v>18926016</v>
      </c>
      <c r="B15342">
        <v>18965016</v>
      </c>
      <c r="C15342" s="293">
        <v>241000000</v>
      </c>
      <c r="D15342">
        <f t="shared" si="478"/>
        <v>18926016</v>
      </c>
      <c r="E15342">
        <f t="shared" si="479"/>
        <v>18965016</v>
      </c>
    </row>
    <row r="15343" spans="1:5">
      <c r="A15343">
        <v>18926017</v>
      </c>
      <c r="B15343">
        <v>18965017</v>
      </c>
      <c r="C15343" s="293">
        <v>196600000</v>
      </c>
      <c r="D15343">
        <f t="shared" si="478"/>
        <v>18926017</v>
      </c>
      <c r="E15343">
        <f t="shared" si="479"/>
        <v>18965017</v>
      </c>
    </row>
    <row r="15344" spans="1:5">
      <c r="A15344">
        <v>18926018</v>
      </c>
      <c r="B15344">
        <v>18965018</v>
      </c>
      <c r="C15344" s="293">
        <v>209800000</v>
      </c>
      <c r="D15344">
        <f t="shared" si="478"/>
        <v>18926018</v>
      </c>
      <c r="E15344">
        <f t="shared" si="479"/>
        <v>18965018</v>
      </c>
    </row>
    <row r="15345" spans="1:5">
      <c r="A15345">
        <v>18926019</v>
      </c>
      <c r="B15345">
        <v>18965019</v>
      </c>
      <c r="C15345" s="293">
        <v>731900000</v>
      </c>
      <c r="D15345">
        <f t="shared" si="478"/>
        <v>18926019</v>
      </c>
      <c r="E15345">
        <f t="shared" si="479"/>
        <v>18965019</v>
      </c>
    </row>
    <row r="15346" spans="1:5">
      <c r="A15346">
        <v>18926020</v>
      </c>
      <c r="B15346">
        <v>18965020</v>
      </c>
      <c r="C15346" s="293">
        <v>129500000</v>
      </c>
      <c r="D15346">
        <f t="shared" si="478"/>
        <v>18926020</v>
      </c>
      <c r="E15346">
        <f t="shared" si="479"/>
        <v>18965020</v>
      </c>
    </row>
    <row r="15347" spans="1:5">
      <c r="A15347">
        <v>18926021</v>
      </c>
      <c r="B15347">
        <v>18965021</v>
      </c>
      <c r="C15347" s="293">
        <v>178000000</v>
      </c>
      <c r="D15347">
        <f t="shared" si="478"/>
        <v>18926021</v>
      </c>
      <c r="E15347">
        <f t="shared" si="479"/>
        <v>18965021</v>
      </c>
    </row>
    <row r="15348" spans="1:5">
      <c r="A15348">
        <v>18926022</v>
      </c>
      <c r="B15348">
        <v>18965022</v>
      </c>
      <c r="C15348" s="293">
        <v>359000000</v>
      </c>
      <c r="D15348">
        <f t="shared" si="478"/>
        <v>18926022</v>
      </c>
      <c r="E15348">
        <f t="shared" si="479"/>
        <v>18965022</v>
      </c>
    </row>
    <row r="15349" spans="1:5">
      <c r="A15349">
        <v>18926023</v>
      </c>
      <c r="B15349">
        <v>18965023</v>
      </c>
      <c r="C15349" s="293">
        <v>223600000</v>
      </c>
      <c r="D15349">
        <f t="shared" si="478"/>
        <v>18926023</v>
      </c>
      <c r="E15349">
        <f t="shared" si="479"/>
        <v>18965023</v>
      </c>
    </row>
    <row r="15350" spans="1:5">
      <c r="A15350">
        <v>18926024</v>
      </c>
      <c r="B15350">
        <v>18965024</v>
      </c>
      <c r="C15350" s="293">
        <v>364800000</v>
      </c>
      <c r="D15350">
        <f t="shared" si="478"/>
        <v>18926024</v>
      </c>
      <c r="E15350">
        <f t="shared" si="479"/>
        <v>18965024</v>
      </c>
    </row>
    <row r="15351" spans="1:5">
      <c r="A15351">
        <v>18926025</v>
      </c>
      <c r="B15351">
        <v>18965025</v>
      </c>
      <c r="C15351" s="293">
        <v>609600000</v>
      </c>
      <c r="D15351">
        <f t="shared" si="478"/>
        <v>18926025</v>
      </c>
      <c r="E15351">
        <f t="shared" si="479"/>
        <v>18965025</v>
      </c>
    </row>
    <row r="15352" spans="1:5">
      <c r="A15352">
        <v>18926026</v>
      </c>
      <c r="B15352">
        <v>18965026</v>
      </c>
      <c r="C15352" s="293">
        <v>692600000</v>
      </c>
      <c r="D15352">
        <f t="shared" si="478"/>
        <v>18926026</v>
      </c>
      <c r="E15352">
        <f t="shared" si="479"/>
        <v>18965026</v>
      </c>
    </row>
    <row r="15353" spans="1:5">
      <c r="A15353">
        <v>18926027</v>
      </c>
      <c r="B15353">
        <v>18965027</v>
      </c>
      <c r="C15353" s="293">
        <v>692600000</v>
      </c>
      <c r="D15353">
        <f t="shared" si="478"/>
        <v>18926027</v>
      </c>
      <c r="E15353">
        <f t="shared" si="479"/>
        <v>18965027</v>
      </c>
    </row>
    <row r="15354" spans="1:5">
      <c r="A15354">
        <v>18926028</v>
      </c>
      <c r="B15354">
        <v>18965028</v>
      </c>
      <c r="C15354" s="293">
        <v>226000000</v>
      </c>
      <c r="D15354">
        <f t="shared" si="478"/>
        <v>18926028</v>
      </c>
      <c r="E15354">
        <f t="shared" si="479"/>
        <v>18965028</v>
      </c>
    </row>
    <row r="15355" spans="1:5">
      <c r="A15355">
        <v>18926029</v>
      </c>
      <c r="B15355">
        <v>18965029</v>
      </c>
      <c r="C15355" s="293">
        <v>223900000</v>
      </c>
      <c r="D15355">
        <f t="shared" si="478"/>
        <v>18926029</v>
      </c>
      <c r="E15355">
        <f t="shared" si="479"/>
        <v>18965029</v>
      </c>
    </row>
    <row r="15356" spans="1:5">
      <c r="A15356">
        <v>18922001</v>
      </c>
      <c r="B15356">
        <v>18966001</v>
      </c>
      <c r="C15356" s="293">
        <v>325000000</v>
      </c>
      <c r="D15356">
        <f t="shared" si="478"/>
        <v>18922001</v>
      </c>
      <c r="E15356">
        <f t="shared" si="479"/>
        <v>18966001</v>
      </c>
    </row>
    <row r="15357" spans="1:5">
      <c r="A15357">
        <v>18922002</v>
      </c>
      <c r="B15357">
        <v>18966002</v>
      </c>
      <c r="C15357" s="293">
        <v>354900000</v>
      </c>
      <c r="D15357">
        <f t="shared" si="478"/>
        <v>18922002</v>
      </c>
      <c r="E15357">
        <f t="shared" si="479"/>
        <v>18966002</v>
      </c>
    </row>
    <row r="15358" spans="1:5">
      <c r="A15358">
        <v>18922003</v>
      </c>
      <c r="B15358">
        <v>18966003</v>
      </c>
      <c r="C15358" s="293">
        <v>370900000</v>
      </c>
      <c r="D15358">
        <f t="shared" si="478"/>
        <v>18922003</v>
      </c>
      <c r="E15358">
        <f t="shared" si="479"/>
        <v>18966003</v>
      </c>
    </row>
    <row r="15359" spans="1:5">
      <c r="A15359">
        <v>18922004</v>
      </c>
      <c r="B15359">
        <v>18966004</v>
      </c>
      <c r="C15359" s="293">
        <v>450000000</v>
      </c>
      <c r="D15359">
        <f t="shared" si="478"/>
        <v>18922004</v>
      </c>
      <c r="E15359">
        <f t="shared" si="479"/>
        <v>18966004</v>
      </c>
    </row>
    <row r="15360" spans="1:5">
      <c r="A15360">
        <v>18922005</v>
      </c>
      <c r="B15360">
        <v>18966005</v>
      </c>
      <c r="C15360" s="293">
        <v>517200000</v>
      </c>
      <c r="D15360">
        <f t="shared" si="478"/>
        <v>18922005</v>
      </c>
      <c r="E15360">
        <f t="shared" si="479"/>
        <v>18966005</v>
      </c>
    </row>
    <row r="15361" spans="1:5">
      <c r="A15361">
        <v>18922006</v>
      </c>
      <c r="B15361">
        <v>18966006</v>
      </c>
      <c r="C15361" s="293">
        <v>517300000</v>
      </c>
      <c r="D15361">
        <f t="shared" si="478"/>
        <v>18922006</v>
      </c>
      <c r="E15361">
        <f t="shared" si="479"/>
        <v>18966006</v>
      </c>
    </row>
    <row r="15362" spans="1:5">
      <c r="A15362">
        <v>18922007</v>
      </c>
      <c r="B15362">
        <v>18966007</v>
      </c>
      <c r="C15362" s="293">
        <v>671900000</v>
      </c>
      <c r="D15362">
        <f t="shared" si="478"/>
        <v>18922007</v>
      </c>
      <c r="E15362">
        <f t="shared" si="479"/>
        <v>18966007</v>
      </c>
    </row>
    <row r="15363" spans="1:5">
      <c r="A15363">
        <v>18922010</v>
      </c>
      <c r="B15363">
        <v>18966010</v>
      </c>
      <c r="C15363" s="293">
        <v>524000000</v>
      </c>
      <c r="D15363">
        <f t="shared" ref="D15363:D15426" si="480">+A15363*1</f>
        <v>18922010</v>
      </c>
      <c r="E15363">
        <f t="shared" ref="E15363:E15426" si="481">+B15363*1</f>
        <v>18966010</v>
      </c>
    </row>
    <row r="15364" spans="1:5">
      <c r="A15364">
        <v>18922011</v>
      </c>
      <c r="B15364">
        <v>18966011</v>
      </c>
      <c r="C15364" s="293">
        <v>536500000</v>
      </c>
      <c r="D15364">
        <f t="shared" si="480"/>
        <v>18922011</v>
      </c>
      <c r="E15364">
        <f t="shared" si="481"/>
        <v>18966011</v>
      </c>
    </row>
    <row r="15365" spans="1:5">
      <c r="A15365">
        <v>18922012</v>
      </c>
      <c r="B15365">
        <v>18966012</v>
      </c>
      <c r="C15365" s="293">
        <v>602000000</v>
      </c>
      <c r="D15365">
        <f t="shared" si="480"/>
        <v>18922012</v>
      </c>
      <c r="E15365">
        <f t="shared" si="481"/>
        <v>18966012</v>
      </c>
    </row>
    <row r="15366" spans="1:5">
      <c r="A15366">
        <v>18922013</v>
      </c>
      <c r="B15366">
        <v>18966013</v>
      </c>
      <c r="C15366" s="293">
        <v>1065600000</v>
      </c>
      <c r="D15366">
        <f t="shared" si="480"/>
        <v>18922013</v>
      </c>
      <c r="E15366">
        <f t="shared" si="481"/>
        <v>18966013</v>
      </c>
    </row>
    <row r="15367" spans="1:5">
      <c r="A15367">
        <v>18904077</v>
      </c>
      <c r="B15367">
        <v>18967001</v>
      </c>
      <c r="C15367" s="293">
        <v>144000000</v>
      </c>
      <c r="D15367">
        <f t="shared" si="480"/>
        <v>18904077</v>
      </c>
      <c r="E15367">
        <f t="shared" si="481"/>
        <v>18967001</v>
      </c>
    </row>
    <row r="15368" spans="1:5">
      <c r="A15368">
        <v>18904082</v>
      </c>
      <c r="B15368">
        <v>18967002</v>
      </c>
      <c r="C15368" s="293">
        <v>174000000</v>
      </c>
      <c r="D15368">
        <f t="shared" si="480"/>
        <v>18904082</v>
      </c>
      <c r="E15368">
        <f t="shared" si="481"/>
        <v>18967002</v>
      </c>
    </row>
    <row r="15369" spans="1:5">
      <c r="A15369">
        <v>18904094</v>
      </c>
      <c r="B15369">
        <v>18967003</v>
      </c>
      <c r="C15369" s="293">
        <v>302500000</v>
      </c>
      <c r="D15369">
        <f t="shared" si="480"/>
        <v>18904094</v>
      </c>
      <c r="E15369">
        <f t="shared" si="481"/>
        <v>18967003</v>
      </c>
    </row>
    <row r="15370" spans="1:5">
      <c r="A15370">
        <v>18904097</v>
      </c>
      <c r="B15370">
        <v>18967004</v>
      </c>
      <c r="C15370" s="293">
        <v>193500000</v>
      </c>
      <c r="D15370">
        <f t="shared" si="480"/>
        <v>18904097</v>
      </c>
      <c r="E15370">
        <f t="shared" si="481"/>
        <v>18967004</v>
      </c>
    </row>
    <row r="15371" spans="1:5">
      <c r="A15371">
        <v>18904099</v>
      </c>
      <c r="B15371">
        <v>18967005</v>
      </c>
      <c r="C15371" s="293">
        <v>167000000</v>
      </c>
      <c r="D15371">
        <f t="shared" si="480"/>
        <v>18904099</v>
      </c>
      <c r="E15371">
        <f t="shared" si="481"/>
        <v>18967005</v>
      </c>
    </row>
    <row r="15372" spans="1:5">
      <c r="A15372">
        <v>18904101</v>
      </c>
      <c r="B15372">
        <v>18967006</v>
      </c>
      <c r="C15372" s="293">
        <v>116000000</v>
      </c>
      <c r="D15372">
        <f t="shared" si="480"/>
        <v>18904101</v>
      </c>
      <c r="E15372">
        <f t="shared" si="481"/>
        <v>18967006</v>
      </c>
    </row>
    <row r="15373" spans="1:5">
      <c r="A15373">
        <v>18904103</v>
      </c>
      <c r="B15373">
        <v>18967007</v>
      </c>
      <c r="C15373" s="293">
        <v>97800000</v>
      </c>
      <c r="D15373">
        <f t="shared" si="480"/>
        <v>18904103</v>
      </c>
      <c r="E15373">
        <f t="shared" si="481"/>
        <v>18967007</v>
      </c>
    </row>
    <row r="15374" spans="1:5">
      <c r="A15374">
        <v>18904104</v>
      </c>
      <c r="B15374">
        <v>18967008</v>
      </c>
      <c r="C15374" s="293">
        <v>135200000</v>
      </c>
      <c r="D15374">
        <f t="shared" si="480"/>
        <v>18904104</v>
      </c>
      <c r="E15374">
        <f t="shared" si="481"/>
        <v>18967008</v>
      </c>
    </row>
    <row r="15375" spans="1:5">
      <c r="A15375">
        <v>18904108</v>
      </c>
      <c r="B15375">
        <v>18967009</v>
      </c>
      <c r="C15375" s="293">
        <v>138000000</v>
      </c>
      <c r="D15375">
        <f t="shared" si="480"/>
        <v>18904108</v>
      </c>
      <c r="E15375">
        <f t="shared" si="481"/>
        <v>18967009</v>
      </c>
    </row>
    <row r="15376" spans="1:5">
      <c r="A15376">
        <v>18904079</v>
      </c>
      <c r="B15376">
        <v>18968001</v>
      </c>
      <c r="C15376" s="293">
        <v>690000000</v>
      </c>
      <c r="D15376">
        <f t="shared" si="480"/>
        <v>18904079</v>
      </c>
      <c r="E15376">
        <f t="shared" si="481"/>
        <v>18968001</v>
      </c>
    </row>
    <row r="15377" spans="1:5">
      <c r="A15377">
        <v>18904087</v>
      </c>
      <c r="B15377">
        <v>18968002</v>
      </c>
      <c r="C15377" s="293">
        <v>968000000</v>
      </c>
      <c r="D15377">
        <f t="shared" si="480"/>
        <v>18904087</v>
      </c>
      <c r="E15377">
        <f t="shared" si="481"/>
        <v>18968002</v>
      </c>
    </row>
    <row r="15378" spans="1:5">
      <c r="A15378">
        <v>18904088</v>
      </c>
      <c r="B15378">
        <v>18968003</v>
      </c>
      <c r="C15378" s="293">
        <v>575000000</v>
      </c>
      <c r="D15378">
        <f t="shared" si="480"/>
        <v>18904088</v>
      </c>
      <c r="E15378">
        <f t="shared" si="481"/>
        <v>18968003</v>
      </c>
    </row>
    <row r="15379" spans="1:5">
      <c r="A15379">
        <v>18904096</v>
      </c>
      <c r="B15379">
        <v>18968004</v>
      </c>
      <c r="C15379" s="293">
        <v>694600000</v>
      </c>
      <c r="D15379">
        <f t="shared" si="480"/>
        <v>18904096</v>
      </c>
      <c r="E15379">
        <f t="shared" si="481"/>
        <v>18968004</v>
      </c>
    </row>
    <row r="15380" spans="1:5">
      <c r="A15380">
        <v>18904109</v>
      </c>
      <c r="B15380">
        <v>18968005</v>
      </c>
      <c r="C15380" s="293">
        <v>688800000</v>
      </c>
      <c r="D15380">
        <f t="shared" si="480"/>
        <v>18904109</v>
      </c>
      <c r="E15380">
        <f t="shared" si="481"/>
        <v>18968005</v>
      </c>
    </row>
    <row r="15381" spans="1:5">
      <c r="A15381">
        <v>18903005</v>
      </c>
      <c r="B15381">
        <v>18970001</v>
      </c>
      <c r="C15381" s="293">
        <v>361600000</v>
      </c>
      <c r="D15381">
        <f t="shared" si="480"/>
        <v>18903005</v>
      </c>
      <c r="E15381">
        <f t="shared" si="481"/>
        <v>18970001</v>
      </c>
    </row>
    <row r="15382" spans="1:5">
      <c r="A15382">
        <v>18903007</v>
      </c>
      <c r="B15382">
        <v>18970002</v>
      </c>
      <c r="C15382" s="293">
        <v>155200000</v>
      </c>
      <c r="D15382">
        <f t="shared" si="480"/>
        <v>18903007</v>
      </c>
      <c r="E15382">
        <f t="shared" si="481"/>
        <v>18970002</v>
      </c>
    </row>
    <row r="15383" spans="1:5">
      <c r="A15383">
        <v>18903012</v>
      </c>
      <c r="B15383">
        <v>18970003</v>
      </c>
      <c r="C15383" s="293">
        <v>183000000</v>
      </c>
      <c r="D15383">
        <f t="shared" si="480"/>
        <v>18903012</v>
      </c>
      <c r="E15383">
        <f t="shared" si="481"/>
        <v>18970003</v>
      </c>
    </row>
    <row r="15384" spans="1:5">
      <c r="A15384">
        <v>18903011</v>
      </c>
      <c r="B15384">
        <v>18971001</v>
      </c>
      <c r="C15384" s="293">
        <v>123700000</v>
      </c>
      <c r="D15384">
        <f t="shared" si="480"/>
        <v>18903011</v>
      </c>
      <c r="E15384">
        <f t="shared" si="481"/>
        <v>18971001</v>
      </c>
    </row>
    <row r="15385" spans="1:5">
      <c r="A15385">
        <v>18903013</v>
      </c>
      <c r="B15385">
        <v>18972001</v>
      </c>
      <c r="C15385" s="293">
        <v>192500000</v>
      </c>
      <c r="D15385">
        <f t="shared" si="480"/>
        <v>18903013</v>
      </c>
      <c r="E15385">
        <f t="shared" si="481"/>
        <v>18972001</v>
      </c>
    </row>
    <row r="15386" spans="1:5">
      <c r="A15386">
        <v>18903003</v>
      </c>
      <c r="B15386">
        <v>18973001</v>
      </c>
      <c r="C15386" s="293">
        <v>92400000</v>
      </c>
      <c r="D15386">
        <f t="shared" si="480"/>
        <v>18903003</v>
      </c>
      <c r="E15386">
        <f t="shared" si="481"/>
        <v>18973001</v>
      </c>
    </row>
    <row r="15387" spans="1:5">
      <c r="A15387">
        <v>18903006</v>
      </c>
      <c r="B15387">
        <v>18973002</v>
      </c>
      <c r="C15387" s="293">
        <v>105700000</v>
      </c>
      <c r="D15387">
        <f t="shared" si="480"/>
        <v>18903006</v>
      </c>
      <c r="E15387">
        <f t="shared" si="481"/>
        <v>18973002</v>
      </c>
    </row>
    <row r="15388" spans="1:5">
      <c r="A15388">
        <v>18903014</v>
      </c>
      <c r="B15388">
        <v>18974001</v>
      </c>
      <c r="C15388" s="293">
        <v>264900000</v>
      </c>
      <c r="D15388">
        <f t="shared" si="480"/>
        <v>18903014</v>
      </c>
      <c r="E15388">
        <f t="shared" si="481"/>
        <v>18974001</v>
      </c>
    </row>
    <row r="15389" spans="1:5">
      <c r="A15389">
        <v>18903008</v>
      </c>
      <c r="B15389">
        <v>18975001</v>
      </c>
      <c r="C15389" s="293">
        <v>104200000</v>
      </c>
      <c r="D15389">
        <f t="shared" si="480"/>
        <v>18903008</v>
      </c>
      <c r="E15389">
        <f t="shared" si="481"/>
        <v>18975001</v>
      </c>
    </row>
    <row r="15390" spans="1:5">
      <c r="A15390">
        <v>18903001</v>
      </c>
      <c r="B15390">
        <v>18975002</v>
      </c>
      <c r="C15390" s="293">
        <v>50800000</v>
      </c>
      <c r="D15390">
        <f t="shared" si="480"/>
        <v>18903001</v>
      </c>
      <c r="E15390">
        <f t="shared" si="481"/>
        <v>18975002</v>
      </c>
    </row>
    <row r="15391" spans="1:5">
      <c r="A15391">
        <v>18903002</v>
      </c>
      <c r="B15391">
        <v>18975003</v>
      </c>
      <c r="C15391" s="293">
        <v>51800000</v>
      </c>
      <c r="D15391">
        <f t="shared" si="480"/>
        <v>18903002</v>
      </c>
      <c r="E15391">
        <f t="shared" si="481"/>
        <v>18975003</v>
      </c>
    </row>
    <row r="15392" spans="1:5">
      <c r="A15392">
        <v>18903004</v>
      </c>
      <c r="B15392">
        <v>18975004</v>
      </c>
      <c r="C15392" s="293">
        <v>55900000</v>
      </c>
      <c r="D15392">
        <f t="shared" si="480"/>
        <v>18903004</v>
      </c>
      <c r="E15392">
        <f t="shared" si="481"/>
        <v>18975004</v>
      </c>
    </row>
    <row r="15393" spans="1:5">
      <c r="A15393">
        <v>18903009</v>
      </c>
      <c r="B15393">
        <v>18975005</v>
      </c>
      <c r="C15393" s="293">
        <v>64900000</v>
      </c>
      <c r="D15393">
        <f t="shared" si="480"/>
        <v>18903009</v>
      </c>
      <c r="E15393">
        <f t="shared" si="481"/>
        <v>18975005</v>
      </c>
    </row>
    <row r="15394" spans="1:5">
      <c r="A15394">
        <v>18903010</v>
      </c>
      <c r="B15394">
        <v>18975006</v>
      </c>
      <c r="C15394" s="293">
        <v>100000000</v>
      </c>
      <c r="D15394">
        <f t="shared" si="480"/>
        <v>18903010</v>
      </c>
      <c r="E15394">
        <f t="shared" si="481"/>
        <v>18975006</v>
      </c>
    </row>
    <row r="15395" spans="1:5">
      <c r="A15395">
        <v>18906001</v>
      </c>
      <c r="B15395">
        <v>18988006</v>
      </c>
      <c r="C15395" s="293">
        <v>63000000</v>
      </c>
      <c r="D15395">
        <f t="shared" si="480"/>
        <v>18906001</v>
      </c>
      <c r="E15395">
        <f t="shared" si="481"/>
        <v>18988006</v>
      </c>
    </row>
    <row r="15396" spans="1:5">
      <c r="A15396">
        <v>19025003</v>
      </c>
      <c r="B15396">
        <v>19080001</v>
      </c>
      <c r="C15396" s="293">
        <v>145600000</v>
      </c>
      <c r="D15396">
        <f t="shared" si="480"/>
        <v>19025003</v>
      </c>
      <c r="E15396">
        <f t="shared" si="481"/>
        <v>19080001</v>
      </c>
    </row>
    <row r="15397" spans="1:5">
      <c r="A15397">
        <v>19025005</v>
      </c>
      <c r="B15397">
        <v>19080002</v>
      </c>
      <c r="C15397" s="293">
        <v>91600000</v>
      </c>
      <c r="D15397">
        <f t="shared" si="480"/>
        <v>19025005</v>
      </c>
      <c r="E15397">
        <f t="shared" si="481"/>
        <v>19080002</v>
      </c>
    </row>
    <row r="15398" spans="1:5">
      <c r="A15398">
        <v>19025002</v>
      </c>
      <c r="B15398">
        <v>19082001</v>
      </c>
      <c r="C15398" s="293">
        <v>56300000</v>
      </c>
      <c r="D15398">
        <f t="shared" si="480"/>
        <v>19025002</v>
      </c>
      <c r="E15398">
        <f t="shared" si="481"/>
        <v>19082001</v>
      </c>
    </row>
    <row r="15399" spans="1:5">
      <c r="A15399">
        <v>19025001</v>
      </c>
      <c r="B15399">
        <v>19085001</v>
      </c>
      <c r="C15399" s="293">
        <v>34800000</v>
      </c>
      <c r="D15399">
        <f t="shared" si="480"/>
        <v>19025001</v>
      </c>
      <c r="E15399">
        <f t="shared" si="481"/>
        <v>19085001</v>
      </c>
    </row>
    <row r="15400" spans="1:5">
      <c r="A15400">
        <v>19025004</v>
      </c>
      <c r="B15400">
        <v>19086001</v>
      </c>
      <c r="C15400" s="293">
        <v>62300000</v>
      </c>
      <c r="D15400">
        <f t="shared" si="480"/>
        <v>19025004</v>
      </c>
      <c r="E15400">
        <f t="shared" si="481"/>
        <v>19086001</v>
      </c>
    </row>
    <row r="15401" spans="1:5">
      <c r="A15401">
        <v>19117010</v>
      </c>
      <c r="B15401">
        <v>19154001</v>
      </c>
      <c r="C15401" s="293">
        <v>8800000</v>
      </c>
      <c r="D15401">
        <f t="shared" si="480"/>
        <v>19117010</v>
      </c>
      <c r="E15401">
        <f t="shared" si="481"/>
        <v>19154001</v>
      </c>
    </row>
    <row r="15402" spans="1:5">
      <c r="A15402">
        <v>19117011</v>
      </c>
      <c r="B15402">
        <v>19155001</v>
      </c>
      <c r="C15402" s="293">
        <v>4500000</v>
      </c>
      <c r="D15402">
        <f t="shared" si="480"/>
        <v>19117011</v>
      </c>
      <c r="E15402">
        <f t="shared" si="481"/>
        <v>19155001</v>
      </c>
    </row>
    <row r="15403" spans="1:5">
      <c r="A15403">
        <v>19117001</v>
      </c>
      <c r="B15403">
        <v>19156001</v>
      </c>
      <c r="C15403" s="293">
        <v>4500000</v>
      </c>
      <c r="D15403">
        <f t="shared" si="480"/>
        <v>19117001</v>
      </c>
      <c r="E15403">
        <f t="shared" si="481"/>
        <v>19156001</v>
      </c>
    </row>
    <row r="15404" spans="1:5">
      <c r="A15404">
        <v>19117004</v>
      </c>
      <c r="B15404">
        <v>19156002</v>
      </c>
      <c r="C15404" s="293">
        <v>5500000</v>
      </c>
      <c r="D15404">
        <f t="shared" si="480"/>
        <v>19117004</v>
      </c>
      <c r="E15404">
        <f t="shared" si="481"/>
        <v>19156002</v>
      </c>
    </row>
    <row r="15405" spans="1:5">
      <c r="A15405">
        <v>19117002</v>
      </c>
      <c r="B15405">
        <v>19157001</v>
      </c>
      <c r="C15405" s="293">
        <v>9500000</v>
      </c>
      <c r="D15405">
        <f t="shared" si="480"/>
        <v>19117002</v>
      </c>
      <c r="E15405">
        <f t="shared" si="481"/>
        <v>19157001</v>
      </c>
    </row>
    <row r="15406" spans="1:5">
      <c r="A15406">
        <v>19117003</v>
      </c>
      <c r="B15406">
        <v>19157002</v>
      </c>
      <c r="C15406" s="293">
        <v>11000000</v>
      </c>
      <c r="D15406">
        <f t="shared" si="480"/>
        <v>19117003</v>
      </c>
      <c r="E15406">
        <f t="shared" si="481"/>
        <v>19157002</v>
      </c>
    </row>
    <row r="15407" spans="1:5">
      <c r="A15407">
        <v>19117005</v>
      </c>
      <c r="B15407">
        <v>19157003</v>
      </c>
      <c r="C15407" s="293">
        <v>5500000</v>
      </c>
      <c r="D15407">
        <f t="shared" si="480"/>
        <v>19117005</v>
      </c>
      <c r="E15407">
        <f t="shared" si="481"/>
        <v>19157003</v>
      </c>
    </row>
    <row r="15408" spans="1:5">
      <c r="A15408">
        <v>19117006</v>
      </c>
      <c r="B15408">
        <v>19157004</v>
      </c>
      <c r="C15408" s="293">
        <v>6800000</v>
      </c>
      <c r="D15408">
        <f t="shared" si="480"/>
        <v>19117006</v>
      </c>
      <c r="E15408">
        <f t="shared" si="481"/>
        <v>19157004</v>
      </c>
    </row>
    <row r="15409" spans="1:5">
      <c r="A15409">
        <v>19117007</v>
      </c>
      <c r="B15409">
        <v>19157005</v>
      </c>
      <c r="C15409" s="293">
        <v>7000000</v>
      </c>
      <c r="D15409">
        <f t="shared" si="480"/>
        <v>19117007</v>
      </c>
      <c r="E15409">
        <f t="shared" si="481"/>
        <v>19157005</v>
      </c>
    </row>
    <row r="15410" spans="1:5">
      <c r="A15410">
        <v>19117008</v>
      </c>
      <c r="B15410">
        <v>19157006</v>
      </c>
      <c r="C15410" s="293">
        <v>11500000</v>
      </c>
      <c r="D15410">
        <f t="shared" si="480"/>
        <v>19117008</v>
      </c>
      <c r="E15410">
        <f t="shared" si="481"/>
        <v>19157006</v>
      </c>
    </row>
    <row r="15411" spans="1:5">
      <c r="A15411">
        <v>19117009</v>
      </c>
      <c r="B15411">
        <v>19157007</v>
      </c>
      <c r="C15411" s="293">
        <v>13400000</v>
      </c>
      <c r="D15411">
        <f t="shared" si="480"/>
        <v>19117009</v>
      </c>
      <c r="E15411">
        <f t="shared" si="481"/>
        <v>19157007</v>
      </c>
    </row>
    <row r="15412" spans="1:5">
      <c r="A15412">
        <v>19217001</v>
      </c>
      <c r="B15412">
        <v>19254001</v>
      </c>
      <c r="C15412" s="293">
        <v>3100000</v>
      </c>
      <c r="D15412">
        <f t="shared" si="480"/>
        <v>19217001</v>
      </c>
      <c r="E15412">
        <f t="shared" si="481"/>
        <v>19254001</v>
      </c>
    </row>
    <row r="15413" spans="1:5">
      <c r="A15413">
        <v>19217003</v>
      </c>
      <c r="B15413">
        <v>19256001</v>
      </c>
      <c r="C15413" s="293">
        <v>2500000</v>
      </c>
      <c r="D15413">
        <f t="shared" si="480"/>
        <v>19217003</v>
      </c>
      <c r="E15413">
        <f t="shared" si="481"/>
        <v>19256001</v>
      </c>
    </row>
    <row r="15414" spans="1:5">
      <c r="A15414">
        <v>19325014</v>
      </c>
      <c r="B15414">
        <v>19380001</v>
      </c>
      <c r="C15414" s="293">
        <v>123800000</v>
      </c>
      <c r="D15414">
        <f t="shared" si="480"/>
        <v>19325014</v>
      </c>
      <c r="E15414">
        <f t="shared" si="481"/>
        <v>19380001</v>
      </c>
    </row>
    <row r="15415" spans="1:5">
      <c r="A15415">
        <v>19325018</v>
      </c>
      <c r="B15415">
        <v>19380002</v>
      </c>
      <c r="C15415" s="293">
        <v>116600000</v>
      </c>
      <c r="D15415">
        <f t="shared" si="480"/>
        <v>19325018</v>
      </c>
      <c r="E15415">
        <f t="shared" si="481"/>
        <v>19380002</v>
      </c>
    </row>
    <row r="15416" spans="1:5">
      <c r="A15416">
        <v>19325003</v>
      </c>
      <c r="B15416">
        <v>19381001</v>
      </c>
      <c r="C15416" s="293">
        <v>65000000</v>
      </c>
      <c r="D15416">
        <f t="shared" si="480"/>
        <v>19325003</v>
      </c>
      <c r="E15416">
        <f t="shared" si="481"/>
        <v>19381001</v>
      </c>
    </row>
    <row r="15417" spans="1:5">
      <c r="A15417">
        <v>19325007</v>
      </c>
      <c r="B15417">
        <v>19382001</v>
      </c>
      <c r="C15417" s="293">
        <v>107000000</v>
      </c>
      <c r="D15417">
        <f t="shared" si="480"/>
        <v>19325007</v>
      </c>
      <c r="E15417">
        <f t="shared" si="481"/>
        <v>19382001</v>
      </c>
    </row>
    <row r="15418" spans="1:5">
      <c r="A15418">
        <v>19325008</v>
      </c>
      <c r="B15418">
        <v>19382002</v>
      </c>
      <c r="C15418" s="293">
        <v>98700000</v>
      </c>
      <c r="D15418">
        <f t="shared" si="480"/>
        <v>19325008</v>
      </c>
      <c r="E15418">
        <f t="shared" si="481"/>
        <v>19382002</v>
      </c>
    </row>
    <row r="15419" spans="1:5">
      <c r="A15419">
        <v>19325009</v>
      </c>
      <c r="B15419">
        <v>19383001</v>
      </c>
      <c r="C15419" s="293">
        <v>119000000</v>
      </c>
      <c r="D15419">
        <f t="shared" si="480"/>
        <v>19325009</v>
      </c>
      <c r="E15419">
        <f t="shared" si="481"/>
        <v>19383001</v>
      </c>
    </row>
    <row r="15420" spans="1:5">
      <c r="A15420">
        <v>19325010</v>
      </c>
      <c r="B15420">
        <v>19383002</v>
      </c>
      <c r="C15420" s="293">
        <v>199300000</v>
      </c>
      <c r="D15420">
        <f t="shared" si="480"/>
        <v>19325010</v>
      </c>
      <c r="E15420">
        <f t="shared" si="481"/>
        <v>19383002</v>
      </c>
    </row>
    <row r="15421" spans="1:5">
      <c r="A15421">
        <v>19325001</v>
      </c>
      <c r="B15421">
        <v>19384001</v>
      </c>
      <c r="C15421" s="293">
        <v>142800000</v>
      </c>
      <c r="D15421">
        <f t="shared" si="480"/>
        <v>19325001</v>
      </c>
      <c r="E15421">
        <f t="shared" si="481"/>
        <v>19384001</v>
      </c>
    </row>
    <row r="15422" spans="1:5">
      <c r="A15422">
        <v>19325015</v>
      </c>
      <c r="B15422">
        <v>19385001</v>
      </c>
      <c r="C15422" s="293">
        <v>69000000</v>
      </c>
      <c r="D15422">
        <f t="shared" si="480"/>
        <v>19325015</v>
      </c>
      <c r="E15422">
        <f t="shared" si="481"/>
        <v>19385001</v>
      </c>
    </row>
    <row r="15423" spans="1:5">
      <c r="A15423">
        <v>19325016</v>
      </c>
      <c r="B15423">
        <v>19385002</v>
      </c>
      <c r="C15423" s="293">
        <v>62200000</v>
      </c>
      <c r="D15423">
        <f t="shared" si="480"/>
        <v>19325016</v>
      </c>
      <c r="E15423">
        <f t="shared" si="481"/>
        <v>19385002</v>
      </c>
    </row>
    <row r="15424" spans="1:5">
      <c r="A15424">
        <v>19325004</v>
      </c>
      <c r="B15424">
        <v>19386001</v>
      </c>
      <c r="C15424" s="293">
        <v>62500000</v>
      </c>
      <c r="D15424">
        <f t="shared" si="480"/>
        <v>19325004</v>
      </c>
      <c r="E15424">
        <f t="shared" si="481"/>
        <v>19386001</v>
      </c>
    </row>
    <row r="15425" spans="1:5">
      <c r="A15425">
        <v>19325005</v>
      </c>
      <c r="B15425">
        <v>19386002</v>
      </c>
      <c r="C15425" s="293">
        <v>90000000</v>
      </c>
      <c r="D15425">
        <f t="shared" si="480"/>
        <v>19325005</v>
      </c>
      <c r="E15425">
        <f t="shared" si="481"/>
        <v>19386002</v>
      </c>
    </row>
    <row r="15426" spans="1:5">
      <c r="A15426">
        <v>19325006</v>
      </c>
      <c r="B15426">
        <v>19386003</v>
      </c>
      <c r="C15426" s="293">
        <v>216400000</v>
      </c>
      <c r="D15426">
        <f t="shared" si="480"/>
        <v>19325006</v>
      </c>
      <c r="E15426">
        <f t="shared" si="481"/>
        <v>19386003</v>
      </c>
    </row>
    <row r="15427" spans="1:5">
      <c r="A15427">
        <v>19325012</v>
      </c>
      <c r="B15427">
        <v>19386004</v>
      </c>
      <c r="C15427" s="293">
        <v>256900000</v>
      </c>
      <c r="D15427">
        <f t="shared" ref="D15427:D15490" si="482">+A15427*1</f>
        <v>19325012</v>
      </c>
      <c r="E15427">
        <f t="shared" ref="E15427:E15490" si="483">+B15427*1</f>
        <v>19386004</v>
      </c>
    </row>
    <row r="15428" spans="1:5">
      <c r="A15428">
        <v>19325013</v>
      </c>
      <c r="B15428">
        <v>19387001</v>
      </c>
      <c r="C15428" s="293">
        <v>69000000</v>
      </c>
      <c r="D15428">
        <f t="shared" si="482"/>
        <v>19325013</v>
      </c>
      <c r="E15428">
        <f t="shared" si="483"/>
        <v>19387001</v>
      </c>
    </row>
    <row r="15429" spans="1:5">
      <c r="A15429">
        <v>19325017</v>
      </c>
      <c r="B15429">
        <v>19387002</v>
      </c>
      <c r="C15429" s="293">
        <v>207300000</v>
      </c>
      <c r="D15429">
        <f t="shared" si="482"/>
        <v>19325017</v>
      </c>
      <c r="E15429">
        <f t="shared" si="483"/>
        <v>19387002</v>
      </c>
    </row>
    <row r="15430" spans="1:5">
      <c r="A15430">
        <v>19425002</v>
      </c>
      <c r="B15430">
        <v>19486001</v>
      </c>
      <c r="C15430" s="293">
        <v>60300000</v>
      </c>
      <c r="D15430">
        <f t="shared" si="482"/>
        <v>19425002</v>
      </c>
      <c r="E15430">
        <f t="shared" si="483"/>
        <v>19486001</v>
      </c>
    </row>
    <row r="15431" spans="1:5">
      <c r="A15431">
        <v>19425003</v>
      </c>
      <c r="B15431">
        <v>19486002</v>
      </c>
      <c r="C15431" s="293">
        <v>65000000</v>
      </c>
      <c r="D15431">
        <f t="shared" si="482"/>
        <v>19425003</v>
      </c>
      <c r="E15431">
        <f t="shared" si="483"/>
        <v>19486002</v>
      </c>
    </row>
    <row r="15432" spans="1:5">
      <c r="A15432">
        <v>19525001</v>
      </c>
      <c r="B15432">
        <v>19582001</v>
      </c>
      <c r="C15432" s="293">
        <v>56300000</v>
      </c>
      <c r="D15432">
        <f t="shared" si="482"/>
        <v>19525001</v>
      </c>
      <c r="E15432">
        <f t="shared" si="483"/>
        <v>19582001</v>
      </c>
    </row>
    <row r="15433" spans="1:5">
      <c r="A15433">
        <v>19525002</v>
      </c>
      <c r="B15433">
        <v>19585001</v>
      </c>
      <c r="C15433" s="293">
        <v>34800000</v>
      </c>
      <c r="D15433">
        <f t="shared" si="482"/>
        <v>19525002</v>
      </c>
      <c r="E15433">
        <f t="shared" si="483"/>
        <v>19585001</v>
      </c>
    </row>
    <row r="15434" spans="1:5">
      <c r="A15434">
        <v>19525003</v>
      </c>
      <c r="B15434">
        <v>19586001</v>
      </c>
      <c r="C15434" s="293">
        <v>60300000</v>
      </c>
      <c r="D15434">
        <f t="shared" si="482"/>
        <v>19525003</v>
      </c>
      <c r="E15434">
        <f t="shared" si="483"/>
        <v>19586001</v>
      </c>
    </row>
    <row r="15435" spans="1:5">
      <c r="A15435">
        <v>19625008</v>
      </c>
      <c r="B15435">
        <v>19680001</v>
      </c>
      <c r="C15435" s="293">
        <v>74500000</v>
      </c>
      <c r="D15435">
        <f t="shared" si="482"/>
        <v>19625008</v>
      </c>
      <c r="E15435">
        <f t="shared" si="483"/>
        <v>19680001</v>
      </c>
    </row>
    <row r="15436" spans="1:5">
      <c r="A15436">
        <v>19625001</v>
      </c>
      <c r="B15436">
        <v>19681001</v>
      </c>
      <c r="C15436" s="293">
        <v>65000000</v>
      </c>
      <c r="D15436">
        <f t="shared" si="482"/>
        <v>19625001</v>
      </c>
      <c r="E15436">
        <f t="shared" si="483"/>
        <v>19681001</v>
      </c>
    </row>
    <row r="15437" spans="1:5">
      <c r="A15437">
        <v>19625002</v>
      </c>
      <c r="B15437">
        <v>19682001</v>
      </c>
      <c r="C15437" s="293">
        <v>49100000</v>
      </c>
      <c r="D15437">
        <f t="shared" si="482"/>
        <v>19625002</v>
      </c>
      <c r="E15437">
        <f t="shared" si="483"/>
        <v>19682001</v>
      </c>
    </row>
    <row r="15438" spans="1:5">
      <c r="A15438">
        <v>19625005</v>
      </c>
      <c r="B15438">
        <v>19682002</v>
      </c>
      <c r="C15438" s="293">
        <v>72000000</v>
      </c>
      <c r="D15438">
        <f t="shared" si="482"/>
        <v>19625005</v>
      </c>
      <c r="E15438">
        <f t="shared" si="483"/>
        <v>19682002</v>
      </c>
    </row>
    <row r="15439" spans="1:5">
      <c r="A15439">
        <v>19625007</v>
      </c>
      <c r="B15439">
        <v>19683001</v>
      </c>
      <c r="C15439" s="293">
        <v>83100000</v>
      </c>
      <c r="D15439">
        <f t="shared" si="482"/>
        <v>19625007</v>
      </c>
      <c r="E15439">
        <f t="shared" si="483"/>
        <v>19683001</v>
      </c>
    </row>
    <row r="15440" spans="1:5">
      <c r="A15440">
        <v>19625004</v>
      </c>
      <c r="B15440">
        <v>19685001</v>
      </c>
      <c r="C15440" s="293">
        <v>34800000</v>
      </c>
      <c r="D15440">
        <f t="shared" si="482"/>
        <v>19625004</v>
      </c>
      <c r="E15440">
        <f t="shared" si="483"/>
        <v>19685001</v>
      </c>
    </row>
    <row r="15441" spans="1:5">
      <c r="A15441">
        <v>19625010</v>
      </c>
      <c r="B15441">
        <v>19686001</v>
      </c>
      <c r="C15441" s="293">
        <v>81000000</v>
      </c>
      <c r="D15441">
        <f t="shared" si="482"/>
        <v>19625010</v>
      </c>
      <c r="E15441">
        <f t="shared" si="483"/>
        <v>19686001</v>
      </c>
    </row>
    <row r="15442" spans="1:5">
      <c r="A15442">
        <v>19625011</v>
      </c>
      <c r="B15442">
        <v>19686002</v>
      </c>
      <c r="C15442" s="293">
        <v>167200000</v>
      </c>
      <c r="D15442">
        <f t="shared" si="482"/>
        <v>19625011</v>
      </c>
      <c r="E15442">
        <f t="shared" si="483"/>
        <v>19686002</v>
      </c>
    </row>
    <row r="15443" spans="1:5">
      <c r="A15443">
        <v>19625003</v>
      </c>
      <c r="B15443">
        <v>19687001</v>
      </c>
      <c r="C15443" s="293">
        <v>74500000</v>
      </c>
      <c r="D15443">
        <f t="shared" si="482"/>
        <v>19625003</v>
      </c>
      <c r="E15443">
        <f t="shared" si="483"/>
        <v>19687001</v>
      </c>
    </row>
    <row r="15444" spans="1:5">
      <c r="A15444">
        <v>19625006</v>
      </c>
      <c r="B15444">
        <v>19687002</v>
      </c>
      <c r="C15444" s="293">
        <v>77000000</v>
      </c>
      <c r="D15444">
        <f t="shared" si="482"/>
        <v>19625006</v>
      </c>
      <c r="E15444">
        <f t="shared" si="483"/>
        <v>19687002</v>
      </c>
    </row>
    <row r="15445" spans="1:5">
      <c r="A15445">
        <v>19625009</v>
      </c>
      <c r="B15445">
        <v>19687003</v>
      </c>
      <c r="C15445" s="293">
        <v>125400000</v>
      </c>
      <c r="D15445">
        <f t="shared" si="482"/>
        <v>19625009</v>
      </c>
      <c r="E15445">
        <f t="shared" si="483"/>
        <v>19687003</v>
      </c>
    </row>
    <row r="15446" spans="1:5">
      <c r="A15446">
        <v>19725007</v>
      </c>
      <c r="B15446">
        <v>19780001</v>
      </c>
      <c r="C15446" s="293">
        <v>109800000</v>
      </c>
      <c r="D15446">
        <f t="shared" si="482"/>
        <v>19725007</v>
      </c>
      <c r="E15446">
        <f t="shared" si="483"/>
        <v>19780001</v>
      </c>
    </row>
    <row r="15447" spans="1:5">
      <c r="A15447">
        <v>19725003</v>
      </c>
      <c r="B15447">
        <v>19782001</v>
      </c>
      <c r="C15447" s="293">
        <v>59700000</v>
      </c>
      <c r="D15447">
        <f t="shared" si="482"/>
        <v>19725003</v>
      </c>
      <c r="E15447">
        <f t="shared" si="483"/>
        <v>19782001</v>
      </c>
    </row>
    <row r="15448" spans="1:5">
      <c r="A15448">
        <v>19725004</v>
      </c>
      <c r="B15448">
        <v>19782002</v>
      </c>
      <c r="C15448" s="293">
        <v>71400000</v>
      </c>
      <c r="D15448">
        <f t="shared" si="482"/>
        <v>19725004</v>
      </c>
      <c r="E15448">
        <f t="shared" si="483"/>
        <v>19782002</v>
      </c>
    </row>
    <row r="15449" spans="1:5">
      <c r="A15449">
        <v>19725009</v>
      </c>
      <c r="B15449">
        <v>19784001</v>
      </c>
      <c r="C15449" s="293">
        <v>142800000</v>
      </c>
      <c r="D15449">
        <f t="shared" si="482"/>
        <v>19725009</v>
      </c>
      <c r="E15449">
        <f t="shared" si="483"/>
        <v>19784001</v>
      </c>
    </row>
    <row r="15450" spans="1:5">
      <c r="A15450">
        <v>19725002</v>
      </c>
      <c r="B15450">
        <v>19786001</v>
      </c>
      <c r="C15450" s="293">
        <v>60300000</v>
      </c>
      <c r="D15450">
        <f t="shared" si="482"/>
        <v>19725002</v>
      </c>
      <c r="E15450">
        <f t="shared" si="483"/>
        <v>19786001</v>
      </c>
    </row>
    <row r="15451" spans="1:5">
      <c r="A15451">
        <v>19725005</v>
      </c>
      <c r="B15451">
        <v>19786002</v>
      </c>
      <c r="C15451" s="293">
        <v>115400000</v>
      </c>
      <c r="D15451">
        <f t="shared" si="482"/>
        <v>19725005</v>
      </c>
      <c r="E15451">
        <f t="shared" si="483"/>
        <v>19786002</v>
      </c>
    </row>
    <row r="15452" spans="1:5">
      <c r="A15452">
        <v>19725008</v>
      </c>
      <c r="B15452">
        <v>19786003</v>
      </c>
      <c r="C15452" s="293">
        <v>69000000</v>
      </c>
      <c r="D15452">
        <f t="shared" si="482"/>
        <v>19725008</v>
      </c>
      <c r="E15452">
        <f t="shared" si="483"/>
        <v>19786003</v>
      </c>
    </row>
    <row r="15453" spans="1:5">
      <c r="A15453">
        <v>19725001</v>
      </c>
      <c r="B15453">
        <v>19787001</v>
      </c>
      <c r="C15453" s="293">
        <v>64900000</v>
      </c>
      <c r="D15453">
        <f t="shared" si="482"/>
        <v>19725001</v>
      </c>
      <c r="E15453">
        <f t="shared" si="483"/>
        <v>19787001</v>
      </c>
    </row>
    <row r="15454" spans="1:5">
      <c r="A15454">
        <v>19725006</v>
      </c>
      <c r="B15454">
        <v>19787002</v>
      </c>
      <c r="C15454" s="293">
        <v>125400000</v>
      </c>
      <c r="D15454">
        <f t="shared" si="482"/>
        <v>19725006</v>
      </c>
      <c r="E15454">
        <f t="shared" si="483"/>
        <v>19787002</v>
      </c>
    </row>
    <row r="15455" spans="1:5">
      <c r="A15455">
        <v>19725010</v>
      </c>
      <c r="B15455">
        <v>19787003</v>
      </c>
      <c r="C15455" s="293">
        <v>88800000</v>
      </c>
      <c r="D15455">
        <f t="shared" si="482"/>
        <v>19725010</v>
      </c>
      <c r="E15455">
        <f t="shared" si="483"/>
        <v>19787003</v>
      </c>
    </row>
    <row r="15456" spans="1:5">
      <c r="A15456">
        <v>19925001</v>
      </c>
      <c r="B15456">
        <v>19982001</v>
      </c>
      <c r="C15456" s="293">
        <v>51600000</v>
      </c>
      <c r="D15456">
        <f t="shared" si="482"/>
        <v>19925001</v>
      </c>
      <c r="E15456">
        <f t="shared" si="483"/>
        <v>19982001</v>
      </c>
    </row>
    <row r="15457" spans="1:5">
      <c r="A15457">
        <v>20025004</v>
      </c>
      <c r="B15457">
        <v>20080001</v>
      </c>
      <c r="C15457" s="293">
        <v>95300000</v>
      </c>
      <c r="D15457">
        <f t="shared" si="482"/>
        <v>20025004</v>
      </c>
      <c r="E15457">
        <f t="shared" si="483"/>
        <v>20080001</v>
      </c>
    </row>
    <row r="15458" spans="1:5">
      <c r="A15458">
        <v>20025001</v>
      </c>
      <c r="B15458">
        <v>20082001</v>
      </c>
      <c r="C15458" s="293">
        <v>51600000</v>
      </c>
      <c r="D15458">
        <f t="shared" si="482"/>
        <v>20025001</v>
      </c>
      <c r="E15458">
        <f t="shared" si="483"/>
        <v>20082001</v>
      </c>
    </row>
    <row r="15459" spans="1:5">
      <c r="A15459">
        <v>20025005</v>
      </c>
      <c r="B15459">
        <v>20086001</v>
      </c>
      <c r="C15459" s="293">
        <v>431100000</v>
      </c>
      <c r="D15459">
        <f t="shared" si="482"/>
        <v>20025005</v>
      </c>
      <c r="E15459">
        <f t="shared" si="483"/>
        <v>20086001</v>
      </c>
    </row>
    <row r="15460" spans="1:5">
      <c r="A15460">
        <v>20025003</v>
      </c>
      <c r="B15460">
        <v>20087001</v>
      </c>
      <c r="C15460" s="293">
        <v>78000000</v>
      </c>
      <c r="D15460">
        <f t="shared" si="482"/>
        <v>20025003</v>
      </c>
      <c r="E15460">
        <f t="shared" si="483"/>
        <v>20087001</v>
      </c>
    </row>
    <row r="15461" spans="1:5">
      <c r="A15461">
        <v>20125002</v>
      </c>
      <c r="B15461">
        <v>20180001</v>
      </c>
      <c r="C15461" s="293">
        <v>113700000</v>
      </c>
      <c r="D15461">
        <f t="shared" si="482"/>
        <v>20125002</v>
      </c>
      <c r="E15461">
        <f t="shared" si="483"/>
        <v>20180001</v>
      </c>
    </row>
    <row r="15462" spans="1:5">
      <c r="A15462">
        <v>20125003</v>
      </c>
      <c r="B15462">
        <v>20181001</v>
      </c>
      <c r="C15462" s="293">
        <v>65000000</v>
      </c>
      <c r="D15462">
        <f t="shared" si="482"/>
        <v>20125003</v>
      </c>
      <c r="E15462">
        <f t="shared" si="483"/>
        <v>20181001</v>
      </c>
    </row>
    <row r="15463" spans="1:5">
      <c r="A15463">
        <v>20125001</v>
      </c>
      <c r="B15463">
        <v>20182001</v>
      </c>
      <c r="C15463" s="293">
        <v>56300000</v>
      </c>
      <c r="D15463">
        <f t="shared" si="482"/>
        <v>20125001</v>
      </c>
      <c r="E15463">
        <f t="shared" si="483"/>
        <v>20182001</v>
      </c>
    </row>
    <row r="15464" spans="1:5">
      <c r="A15464">
        <v>20125004</v>
      </c>
      <c r="B15464">
        <v>20182002</v>
      </c>
      <c r="C15464" s="293">
        <v>51600000</v>
      </c>
      <c r="D15464">
        <f t="shared" si="482"/>
        <v>20125004</v>
      </c>
      <c r="E15464">
        <f t="shared" si="483"/>
        <v>20182002</v>
      </c>
    </row>
    <row r="15465" spans="1:5">
      <c r="A15465">
        <v>20225004</v>
      </c>
      <c r="B15465">
        <v>20283001</v>
      </c>
      <c r="C15465" s="293">
        <v>251100000</v>
      </c>
      <c r="D15465">
        <f t="shared" si="482"/>
        <v>20225004</v>
      </c>
      <c r="E15465">
        <f t="shared" si="483"/>
        <v>20283001</v>
      </c>
    </row>
    <row r="15466" spans="1:5">
      <c r="A15466">
        <v>20225006</v>
      </c>
      <c r="B15466">
        <v>20283002</v>
      </c>
      <c r="C15466" s="293">
        <v>342800000</v>
      </c>
      <c r="D15466">
        <f t="shared" si="482"/>
        <v>20225006</v>
      </c>
      <c r="E15466">
        <f t="shared" si="483"/>
        <v>20283002</v>
      </c>
    </row>
    <row r="15467" spans="1:5">
      <c r="A15467">
        <v>20225002</v>
      </c>
      <c r="B15467">
        <v>20284001</v>
      </c>
      <c r="C15467" s="293">
        <v>288000000</v>
      </c>
      <c r="D15467">
        <f t="shared" si="482"/>
        <v>20225002</v>
      </c>
      <c r="E15467">
        <f t="shared" si="483"/>
        <v>20284001</v>
      </c>
    </row>
    <row r="15468" spans="1:5">
      <c r="A15468">
        <v>20225003</v>
      </c>
      <c r="B15468">
        <v>20284002</v>
      </c>
      <c r="C15468" s="293">
        <v>571200000</v>
      </c>
      <c r="D15468">
        <f t="shared" si="482"/>
        <v>20225003</v>
      </c>
      <c r="E15468">
        <f t="shared" si="483"/>
        <v>20284002</v>
      </c>
    </row>
    <row r="15469" spans="1:5">
      <c r="A15469">
        <v>20225005</v>
      </c>
      <c r="B15469">
        <v>20285001</v>
      </c>
      <c r="C15469" s="293">
        <v>175600000</v>
      </c>
      <c r="D15469">
        <f t="shared" si="482"/>
        <v>20225005</v>
      </c>
      <c r="E15469">
        <f t="shared" si="483"/>
        <v>20285001</v>
      </c>
    </row>
    <row r="15470" spans="1:5">
      <c r="A15470">
        <v>20317006</v>
      </c>
      <c r="B15470">
        <v>20354001</v>
      </c>
      <c r="C15470" s="293">
        <v>3100000</v>
      </c>
      <c r="D15470">
        <f t="shared" si="482"/>
        <v>20317006</v>
      </c>
      <c r="E15470">
        <f t="shared" si="483"/>
        <v>20354001</v>
      </c>
    </row>
    <row r="15471" spans="1:5">
      <c r="A15471">
        <v>20317001</v>
      </c>
      <c r="B15471">
        <v>20355001</v>
      </c>
      <c r="C15471" s="293">
        <v>2700000</v>
      </c>
      <c r="D15471">
        <f t="shared" si="482"/>
        <v>20317001</v>
      </c>
      <c r="E15471">
        <f t="shared" si="483"/>
        <v>20355001</v>
      </c>
    </row>
    <row r="15472" spans="1:5">
      <c r="A15472">
        <v>20317002</v>
      </c>
      <c r="B15472">
        <v>20355002</v>
      </c>
      <c r="C15472" s="293">
        <v>2600000</v>
      </c>
      <c r="D15472">
        <f t="shared" si="482"/>
        <v>20317002</v>
      </c>
      <c r="E15472">
        <f t="shared" si="483"/>
        <v>20355002</v>
      </c>
    </row>
    <row r="15473" spans="1:5">
      <c r="A15473">
        <v>20317003</v>
      </c>
      <c r="B15473">
        <v>20355003</v>
      </c>
      <c r="C15473" s="293">
        <v>3300000</v>
      </c>
      <c r="D15473">
        <f t="shared" si="482"/>
        <v>20317003</v>
      </c>
      <c r="E15473">
        <f t="shared" si="483"/>
        <v>20355003</v>
      </c>
    </row>
    <row r="15474" spans="1:5">
      <c r="A15474">
        <v>20317005</v>
      </c>
      <c r="B15474">
        <v>20355004</v>
      </c>
      <c r="C15474" s="293">
        <v>2800000</v>
      </c>
      <c r="D15474">
        <f t="shared" si="482"/>
        <v>20317005</v>
      </c>
      <c r="E15474">
        <f t="shared" si="483"/>
        <v>20355004</v>
      </c>
    </row>
    <row r="15475" spans="1:5">
      <c r="A15475">
        <v>20317008</v>
      </c>
      <c r="B15475">
        <v>20355005</v>
      </c>
      <c r="C15475" s="293">
        <v>2800000</v>
      </c>
      <c r="D15475">
        <f t="shared" si="482"/>
        <v>20317008</v>
      </c>
      <c r="E15475">
        <f t="shared" si="483"/>
        <v>20355005</v>
      </c>
    </row>
    <row r="15476" spans="1:5">
      <c r="A15476">
        <v>20317013</v>
      </c>
      <c r="B15476">
        <v>20355006</v>
      </c>
      <c r="C15476" s="293">
        <v>2900000</v>
      </c>
      <c r="D15476">
        <f t="shared" si="482"/>
        <v>20317013</v>
      </c>
      <c r="E15476">
        <f t="shared" si="483"/>
        <v>20355006</v>
      </c>
    </row>
    <row r="15477" spans="1:5">
      <c r="A15477">
        <v>20317014</v>
      </c>
      <c r="B15477">
        <v>20355007</v>
      </c>
      <c r="C15477" s="293">
        <v>3100000</v>
      </c>
      <c r="D15477">
        <f t="shared" si="482"/>
        <v>20317014</v>
      </c>
      <c r="E15477">
        <f t="shared" si="483"/>
        <v>20355007</v>
      </c>
    </row>
    <row r="15478" spans="1:5">
      <c r="A15478">
        <v>20317016</v>
      </c>
      <c r="B15478">
        <v>20355008</v>
      </c>
      <c r="C15478" s="293">
        <v>3600000</v>
      </c>
      <c r="D15478">
        <f t="shared" si="482"/>
        <v>20317016</v>
      </c>
      <c r="E15478">
        <f t="shared" si="483"/>
        <v>20355008</v>
      </c>
    </row>
    <row r="15479" spans="1:5">
      <c r="A15479">
        <v>20317009</v>
      </c>
      <c r="B15479">
        <v>20356001</v>
      </c>
      <c r="C15479" s="293">
        <v>7000000</v>
      </c>
      <c r="D15479">
        <f t="shared" si="482"/>
        <v>20317009</v>
      </c>
      <c r="E15479">
        <f t="shared" si="483"/>
        <v>20356001</v>
      </c>
    </row>
    <row r="15480" spans="1:5">
      <c r="A15480">
        <v>20317015</v>
      </c>
      <c r="B15480">
        <v>20356002</v>
      </c>
      <c r="C15480" s="293">
        <v>5800000</v>
      </c>
      <c r="D15480">
        <f t="shared" si="482"/>
        <v>20317015</v>
      </c>
      <c r="E15480">
        <f t="shared" si="483"/>
        <v>20356002</v>
      </c>
    </row>
    <row r="15481" spans="1:5">
      <c r="A15481">
        <v>20317004</v>
      </c>
      <c r="B15481">
        <v>20357001</v>
      </c>
      <c r="C15481" s="293">
        <v>3100000</v>
      </c>
      <c r="D15481">
        <f t="shared" si="482"/>
        <v>20317004</v>
      </c>
      <c r="E15481">
        <f t="shared" si="483"/>
        <v>20357001</v>
      </c>
    </row>
    <row r="15482" spans="1:5">
      <c r="A15482">
        <v>20317007</v>
      </c>
      <c r="B15482">
        <v>20357002</v>
      </c>
      <c r="C15482" s="293">
        <v>2700000</v>
      </c>
      <c r="D15482">
        <f t="shared" si="482"/>
        <v>20317007</v>
      </c>
      <c r="E15482">
        <f t="shared" si="483"/>
        <v>20357002</v>
      </c>
    </row>
    <row r="15483" spans="1:5">
      <c r="A15483">
        <v>20317010</v>
      </c>
      <c r="B15483">
        <v>20357003</v>
      </c>
      <c r="C15483" s="293">
        <v>4200000</v>
      </c>
      <c r="D15483">
        <f t="shared" si="482"/>
        <v>20317010</v>
      </c>
      <c r="E15483">
        <f t="shared" si="483"/>
        <v>20357003</v>
      </c>
    </row>
    <row r="15484" spans="1:5">
      <c r="A15484">
        <v>20317011</v>
      </c>
      <c r="B15484">
        <v>20357004</v>
      </c>
      <c r="C15484" s="293">
        <v>3900000</v>
      </c>
      <c r="D15484">
        <f t="shared" si="482"/>
        <v>20317011</v>
      </c>
      <c r="E15484">
        <f t="shared" si="483"/>
        <v>20357004</v>
      </c>
    </row>
    <row r="15485" spans="1:5">
      <c r="A15485">
        <v>20317012</v>
      </c>
      <c r="B15485">
        <v>20357005</v>
      </c>
      <c r="C15485" s="293">
        <v>2800000</v>
      </c>
      <c r="D15485">
        <f t="shared" si="482"/>
        <v>20317012</v>
      </c>
      <c r="E15485">
        <f t="shared" si="483"/>
        <v>20357005</v>
      </c>
    </row>
    <row r="15486" spans="1:5">
      <c r="A15486">
        <v>20425001</v>
      </c>
      <c r="B15486">
        <v>20482001</v>
      </c>
      <c r="C15486" s="293">
        <v>56300000</v>
      </c>
      <c r="D15486">
        <f t="shared" si="482"/>
        <v>20425001</v>
      </c>
      <c r="E15486">
        <f t="shared" si="483"/>
        <v>20482001</v>
      </c>
    </row>
    <row r="15487" spans="1:5">
      <c r="A15487">
        <v>20425004</v>
      </c>
      <c r="B15487">
        <v>20484001</v>
      </c>
      <c r="C15487" s="293">
        <v>133100000</v>
      </c>
      <c r="D15487">
        <f t="shared" si="482"/>
        <v>20425004</v>
      </c>
      <c r="E15487">
        <f t="shared" si="483"/>
        <v>20484001</v>
      </c>
    </row>
    <row r="15488" spans="1:5">
      <c r="A15488">
        <v>20425005</v>
      </c>
      <c r="B15488">
        <v>20486001</v>
      </c>
      <c r="C15488" s="293">
        <v>240000000</v>
      </c>
      <c r="D15488">
        <f t="shared" si="482"/>
        <v>20425005</v>
      </c>
      <c r="E15488">
        <f t="shared" si="483"/>
        <v>20486001</v>
      </c>
    </row>
    <row r="15489" spans="1:5">
      <c r="A15489">
        <v>20425002</v>
      </c>
      <c r="B15489">
        <v>20487001</v>
      </c>
      <c r="C15489" s="293">
        <v>64900000</v>
      </c>
      <c r="D15489">
        <f t="shared" si="482"/>
        <v>20425002</v>
      </c>
      <c r="E15489">
        <f t="shared" si="483"/>
        <v>20487001</v>
      </c>
    </row>
    <row r="15490" spans="1:5">
      <c r="A15490">
        <v>20425003</v>
      </c>
      <c r="B15490">
        <v>20487002</v>
      </c>
      <c r="C15490" s="293">
        <v>69900000</v>
      </c>
      <c r="D15490">
        <f t="shared" si="482"/>
        <v>20425003</v>
      </c>
      <c r="E15490">
        <f t="shared" si="483"/>
        <v>20487002</v>
      </c>
    </row>
    <row r="15491" spans="1:5">
      <c r="A15491">
        <v>20525001</v>
      </c>
      <c r="B15491">
        <v>20580001</v>
      </c>
      <c r="C15491" s="293">
        <v>68400000</v>
      </c>
      <c r="D15491">
        <f t="shared" ref="D15491:D15554" si="484">+A15491*1</f>
        <v>20525001</v>
      </c>
      <c r="E15491">
        <f t="shared" ref="E15491:E15554" si="485">+B15491*1</f>
        <v>20580001</v>
      </c>
    </row>
    <row r="15492" spans="1:5">
      <c r="A15492">
        <v>20525003</v>
      </c>
      <c r="B15492">
        <v>20580002</v>
      </c>
      <c r="C15492" s="293">
        <v>107100000</v>
      </c>
      <c r="D15492">
        <f t="shared" si="484"/>
        <v>20525003</v>
      </c>
      <c r="E15492">
        <f t="shared" si="485"/>
        <v>20580002</v>
      </c>
    </row>
    <row r="15493" spans="1:5">
      <c r="A15493">
        <v>20525004</v>
      </c>
      <c r="B15493">
        <v>20580003</v>
      </c>
      <c r="C15493" s="293">
        <v>255900000</v>
      </c>
      <c r="D15493">
        <f t="shared" si="484"/>
        <v>20525004</v>
      </c>
      <c r="E15493">
        <f t="shared" si="485"/>
        <v>20580003</v>
      </c>
    </row>
    <row r="15494" spans="1:5">
      <c r="A15494">
        <v>20525005</v>
      </c>
      <c r="B15494">
        <v>20580004</v>
      </c>
      <c r="C15494" s="293">
        <v>95300000</v>
      </c>
      <c r="D15494">
        <f t="shared" si="484"/>
        <v>20525005</v>
      </c>
      <c r="E15494">
        <f t="shared" si="485"/>
        <v>20580004</v>
      </c>
    </row>
    <row r="15495" spans="1:5">
      <c r="A15495">
        <v>20525006</v>
      </c>
      <c r="B15495">
        <v>20580005</v>
      </c>
      <c r="C15495" s="293">
        <v>91500000</v>
      </c>
      <c r="D15495">
        <f t="shared" si="484"/>
        <v>20525006</v>
      </c>
      <c r="E15495">
        <f t="shared" si="485"/>
        <v>20580005</v>
      </c>
    </row>
    <row r="15496" spans="1:5">
      <c r="A15496">
        <v>20525012</v>
      </c>
      <c r="B15496">
        <v>20581001</v>
      </c>
      <c r="C15496" s="293">
        <v>80900000</v>
      </c>
      <c r="D15496">
        <f t="shared" si="484"/>
        <v>20525012</v>
      </c>
      <c r="E15496">
        <f t="shared" si="485"/>
        <v>20581001</v>
      </c>
    </row>
    <row r="15497" spans="1:5">
      <c r="A15497">
        <v>20525008</v>
      </c>
      <c r="B15497">
        <v>20582001</v>
      </c>
      <c r="C15497" s="293">
        <v>125000000</v>
      </c>
      <c r="D15497">
        <f t="shared" si="484"/>
        <v>20525008</v>
      </c>
      <c r="E15497">
        <f t="shared" si="485"/>
        <v>20582001</v>
      </c>
    </row>
    <row r="15498" spans="1:5">
      <c r="A15498">
        <v>20525015</v>
      </c>
      <c r="B15498">
        <v>20582002</v>
      </c>
      <c r="C15498" s="293">
        <v>137500000</v>
      </c>
      <c r="D15498">
        <f t="shared" si="484"/>
        <v>20525015</v>
      </c>
      <c r="E15498">
        <f t="shared" si="485"/>
        <v>20582002</v>
      </c>
    </row>
    <row r="15499" spans="1:5">
      <c r="A15499">
        <v>20525014</v>
      </c>
      <c r="B15499">
        <v>20583001</v>
      </c>
      <c r="C15499" s="293">
        <v>195000000</v>
      </c>
      <c r="D15499">
        <f t="shared" si="484"/>
        <v>20525014</v>
      </c>
      <c r="E15499">
        <f t="shared" si="485"/>
        <v>20583001</v>
      </c>
    </row>
    <row r="15500" spans="1:5">
      <c r="A15500">
        <v>20525016</v>
      </c>
      <c r="B15500">
        <v>20585001</v>
      </c>
      <c r="C15500" s="293">
        <v>90900000</v>
      </c>
      <c r="D15500">
        <f t="shared" si="484"/>
        <v>20525016</v>
      </c>
      <c r="E15500">
        <f t="shared" si="485"/>
        <v>20585001</v>
      </c>
    </row>
    <row r="15501" spans="1:5">
      <c r="A15501">
        <v>20525009</v>
      </c>
      <c r="B15501">
        <v>20586001</v>
      </c>
      <c r="C15501" s="293">
        <v>111700000</v>
      </c>
      <c r="D15501">
        <f t="shared" si="484"/>
        <v>20525009</v>
      </c>
      <c r="E15501">
        <f t="shared" si="485"/>
        <v>20586001</v>
      </c>
    </row>
    <row r="15502" spans="1:5">
      <c r="A15502">
        <v>20525011</v>
      </c>
      <c r="B15502">
        <v>20586002</v>
      </c>
      <c r="C15502" s="293">
        <v>150500000</v>
      </c>
      <c r="D15502">
        <f t="shared" si="484"/>
        <v>20525011</v>
      </c>
      <c r="E15502">
        <f t="shared" si="485"/>
        <v>20586002</v>
      </c>
    </row>
    <row r="15503" spans="1:5">
      <c r="A15503">
        <v>20525002</v>
      </c>
      <c r="B15503">
        <v>20587001</v>
      </c>
      <c r="C15503" s="293">
        <v>160700000</v>
      </c>
      <c r="D15503">
        <f t="shared" si="484"/>
        <v>20525002</v>
      </c>
      <c r="E15503">
        <f t="shared" si="485"/>
        <v>20587001</v>
      </c>
    </row>
    <row r="15504" spans="1:5">
      <c r="A15504">
        <v>20525007</v>
      </c>
      <c r="B15504">
        <v>20587002</v>
      </c>
      <c r="C15504" s="293">
        <v>125400000</v>
      </c>
      <c r="D15504">
        <f t="shared" si="484"/>
        <v>20525007</v>
      </c>
      <c r="E15504">
        <f t="shared" si="485"/>
        <v>20587002</v>
      </c>
    </row>
    <row r="15505" spans="1:5">
      <c r="A15505">
        <v>20525010</v>
      </c>
      <c r="B15505">
        <v>20587003</v>
      </c>
      <c r="C15505" s="293">
        <v>178500000</v>
      </c>
      <c r="D15505">
        <f t="shared" si="484"/>
        <v>20525010</v>
      </c>
      <c r="E15505">
        <f t="shared" si="485"/>
        <v>20587003</v>
      </c>
    </row>
    <row r="15506" spans="1:5">
      <c r="A15506">
        <v>20525013</v>
      </c>
      <c r="B15506">
        <v>20587004</v>
      </c>
      <c r="C15506" s="293">
        <v>140400000</v>
      </c>
      <c r="D15506">
        <f t="shared" si="484"/>
        <v>20525013</v>
      </c>
      <c r="E15506">
        <f t="shared" si="485"/>
        <v>20587004</v>
      </c>
    </row>
    <row r="15507" spans="1:5">
      <c r="A15507">
        <v>20625002</v>
      </c>
      <c r="B15507">
        <v>20682001</v>
      </c>
      <c r="C15507" s="293">
        <v>56300000</v>
      </c>
      <c r="D15507">
        <f t="shared" si="484"/>
        <v>20625002</v>
      </c>
      <c r="E15507">
        <f t="shared" si="485"/>
        <v>20682001</v>
      </c>
    </row>
    <row r="15508" spans="1:5">
      <c r="A15508">
        <v>20625001</v>
      </c>
      <c r="B15508">
        <v>20686001</v>
      </c>
      <c r="C15508" s="293">
        <v>57000000</v>
      </c>
      <c r="D15508">
        <f t="shared" si="484"/>
        <v>20625001</v>
      </c>
      <c r="E15508">
        <f t="shared" si="485"/>
        <v>20686001</v>
      </c>
    </row>
    <row r="15509" spans="1:5">
      <c r="A15509">
        <v>20625003</v>
      </c>
      <c r="B15509">
        <v>20686002</v>
      </c>
      <c r="C15509" s="293">
        <v>65000000</v>
      </c>
      <c r="D15509">
        <f t="shared" si="484"/>
        <v>20625003</v>
      </c>
      <c r="E15509">
        <f t="shared" si="485"/>
        <v>20686002</v>
      </c>
    </row>
    <row r="15510" spans="1:5">
      <c r="A15510">
        <v>20625004</v>
      </c>
      <c r="B15510">
        <v>20686003</v>
      </c>
      <c r="C15510" s="293">
        <v>115400000</v>
      </c>
      <c r="D15510">
        <f t="shared" si="484"/>
        <v>20625004</v>
      </c>
      <c r="E15510">
        <f t="shared" si="485"/>
        <v>20686003</v>
      </c>
    </row>
    <row r="15511" spans="1:5">
      <c r="A15511">
        <v>20625005</v>
      </c>
      <c r="B15511">
        <v>20686004</v>
      </c>
      <c r="C15511" s="293">
        <v>106300000</v>
      </c>
      <c r="D15511">
        <f t="shared" si="484"/>
        <v>20625005</v>
      </c>
      <c r="E15511">
        <f t="shared" si="485"/>
        <v>20686004</v>
      </c>
    </row>
    <row r="15512" spans="1:5">
      <c r="A15512">
        <v>20717009</v>
      </c>
      <c r="B15512">
        <v>20753001</v>
      </c>
      <c r="C15512" s="293">
        <v>5000000</v>
      </c>
      <c r="D15512">
        <f t="shared" si="484"/>
        <v>20717009</v>
      </c>
      <c r="E15512">
        <f t="shared" si="485"/>
        <v>20753001</v>
      </c>
    </row>
    <row r="15513" spans="1:5">
      <c r="A15513">
        <v>20717001</v>
      </c>
      <c r="B15513">
        <v>20754001</v>
      </c>
      <c r="C15513" s="293">
        <v>4100000</v>
      </c>
      <c r="D15513">
        <f t="shared" si="484"/>
        <v>20717001</v>
      </c>
      <c r="E15513">
        <f t="shared" si="485"/>
        <v>20754001</v>
      </c>
    </row>
    <row r="15514" spans="1:5">
      <c r="A15514">
        <v>20717002</v>
      </c>
      <c r="B15514">
        <v>20754002</v>
      </c>
      <c r="C15514" s="293">
        <v>3700000</v>
      </c>
      <c r="D15514">
        <f t="shared" si="484"/>
        <v>20717002</v>
      </c>
      <c r="E15514">
        <f t="shared" si="485"/>
        <v>20754002</v>
      </c>
    </row>
    <row r="15515" spans="1:5">
      <c r="A15515">
        <v>20717005</v>
      </c>
      <c r="B15515">
        <v>20754003</v>
      </c>
      <c r="C15515" s="293">
        <v>4500000</v>
      </c>
      <c r="D15515">
        <f t="shared" si="484"/>
        <v>20717005</v>
      </c>
      <c r="E15515">
        <f t="shared" si="485"/>
        <v>20754003</v>
      </c>
    </row>
    <row r="15516" spans="1:5">
      <c r="A15516">
        <v>20717006</v>
      </c>
      <c r="B15516">
        <v>20754004</v>
      </c>
      <c r="C15516" s="293">
        <v>5300000</v>
      </c>
      <c r="D15516">
        <f t="shared" si="484"/>
        <v>20717006</v>
      </c>
      <c r="E15516">
        <f t="shared" si="485"/>
        <v>20754004</v>
      </c>
    </row>
    <row r="15517" spans="1:5">
      <c r="A15517">
        <v>20717008</v>
      </c>
      <c r="B15517">
        <v>20755001</v>
      </c>
      <c r="C15517" s="293">
        <v>2300000</v>
      </c>
      <c r="D15517">
        <f t="shared" si="484"/>
        <v>20717008</v>
      </c>
      <c r="E15517">
        <f t="shared" si="485"/>
        <v>20755001</v>
      </c>
    </row>
    <row r="15518" spans="1:5">
      <c r="A15518">
        <v>20717004</v>
      </c>
      <c r="B15518">
        <v>20756001</v>
      </c>
      <c r="C15518" s="293">
        <v>3500000</v>
      </c>
      <c r="D15518">
        <f t="shared" si="484"/>
        <v>20717004</v>
      </c>
      <c r="E15518">
        <f t="shared" si="485"/>
        <v>20756001</v>
      </c>
    </row>
    <row r="15519" spans="1:5">
      <c r="A15519">
        <v>20717007</v>
      </c>
      <c r="B15519">
        <v>20756002</v>
      </c>
      <c r="C15519" s="293">
        <v>2700000</v>
      </c>
      <c r="D15519">
        <f t="shared" si="484"/>
        <v>20717007</v>
      </c>
      <c r="E15519">
        <f t="shared" si="485"/>
        <v>20756002</v>
      </c>
    </row>
    <row r="15520" spans="1:5">
      <c r="A15520">
        <v>20717003</v>
      </c>
      <c r="B15520">
        <v>20757001</v>
      </c>
      <c r="C15520" s="293">
        <v>2100000</v>
      </c>
      <c r="D15520">
        <f t="shared" si="484"/>
        <v>20717003</v>
      </c>
      <c r="E15520">
        <f t="shared" si="485"/>
        <v>20757001</v>
      </c>
    </row>
    <row r="15521" spans="1:5">
      <c r="A15521">
        <v>20817001</v>
      </c>
      <c r="B15521">
        <v>20854001</v>
      </c>
      <c r="C15521" s="293">
        <v>3700000</v>
      </c>
      <c r="D15521">
        <f t="shared" si="484"/>
        <v>20817001</v>
      </c>
      <c r="E15521">
        <f t="shared" si="485"/>
        <v>20854001</v>
      </c>
    </row>
    <row r="15522" spans="1:5">
      <c r="A15522">
        <v>20925003</v>
      </c>
      <c r="B15522">
        <v>20981001</v>
      </c>
      <c r="C15522" s="293">
        <v>75000000</v>
      </c>
      <c r="D15522">
        <f t="shared" si="484"/>
        <v>20925003</v>
      </c>
      <c r="E15522">
        <f t="shared" si="485"/>
        <v>20981001</v>
      </c>
    </row>
    <row r="15523" spans="1:5">
      <c r="A15523">
        <v>20925001</v>
      </c>
      <c r="B15523">
        <v>20982001</v>
      </c>
      <c r="C15523" s="293">
        <v>115000000</v>
      </c>
      <c r="D15523">
        <f t="shared" si="484"/>
        <v>20925001</v>
      </c>
      <c r="E15523">
        <f t="shared" si="485"/>
        <v>20982001</v>
      </c>
    </row>
    <row r="15524" spans="1:5">
      <c r="A15524">
        <v>20925004</v>
      </c>
      <c r="B15524">
        <v>20982002</v>
      </c>
      <c r="C15524" s="293">
        <v>71400000</v>
      </c>
      <c r="D15524">
        <f t="shared" si="484"/>
        <v>20925004</v>
      </c>
      <c r="E15524">
        <f t="shared" si="485"/>
        <v>20982002</v>
      </c>
    </row>
    <row r="15525" spans="1:5">
      <c r="A15525">
        <v>20925007</v>
      </c>
      <c r="B15525">
        <v>20983001</v>
      </c>
      <c r="C15525" s="293">
        <v>101000000</v>
      </c>
      <c r="D15525">
        <f t="shared" si="484"/>
        <v>20925007</v>
      </c>
      <c r="E15525">
        <f t="shared" si="485"/>
        <v>20983001</v>
      </c>
    </row>
    <row r="15526" spans="1:5">
      <c r="A15526">
        <v>20925002</v>
      </c>
      <c r="B15526">
        <v>20985001</v>
      </c>
      <c r="C15526" s="293">
        <v>33600000</v>
      </c>
      <c r="D15526">
        <f t="shared" si="484"/>
        <v>20925002</v>
      </c>
      <c r="E15526">
        <f t="shared" si="485"/>
        <v>20985001</v>
      </c>
    </row>
    <row r="15527" spans="1:5">
      <c r="A15527">
        <v>20925005</v>
      </c>
      <c r="B15527">
        <v>20986001</v>
      </c>
      <c r="C15527" s="293">
        <v>100000000</v>
      </c>
      <c r="D15527">
        <f t="shared" si="484"/>
        <v>20925005</v>
      </c>
      <c r="E15527">
        <f t="shared" si="485"/>
        <v>20986001</v>
      </c>
    </row>
    <row r="15528" spans="1:5">
      <c r="A15528">
        <v>20925006</v>
      </c>
      <c r="B15528">
        <v>20986002</v>
      </c>
      <c r="C15528" s="293">
        <v>71900000</v>
      </c>
      <c r="D15528">
        <f t="shared" si="484"/>
        <v>20925006</v>
      </c>
      <c r="E15528">
        <f t="shared" si="485"/>
        <v>20986002</v>
      </c>
    </row>
    <row r="15529" spans="1:5">
      <c r="A15529">
        <v>20925008</v>
      </c>
      <c r="B15529">
        <v>20986003</v>
      </c>
      <c r="C15529" s="293">
        <v>57000000</v>
      </c>
      <c r="D15529">
        <f t="shared" si="484"/>
        <v>20925008</v>
      </c>
      <c r="E15529">
        <f t="shared" si="485"/>
        <v>20986003</v>
      </c>
    </row>
    <row r="15530" spans="1:5">
      <c r="A15530">
        <v>21025004</v>
      </c>
      <c r="B15530">
        <v>21081001</v>
      </c>
      <c r="C15530" s="293">
        <v>65000000</v>
      </c>
      <c r="D15530">
        <f t="shared" si="484"/>
        <v>21025004</v>
      </c>
      <c r="E15530">
        <f t="shared" si="485"/>
        <v>21081001</v>
      </c>
    </row>
    <row r="15531" spans="1:5">
      <c r="A15531">
        <v>21025002</v>
      </c>
      <c r="B15531">
        <v>21082001</v>
      </c>
      <c r="C15531" s="293">
        <v>115000000</v>
      </c>
      <c r="D15531">
        <f t="shared" si="484"/>
        <v>21025002</v>
      </c>
      <c r="E15531">
        <f t="shared" si="485"/>
        <v>21082001</v>
      </c>
    </row>
    <row r="15532" spans="1:5">
      <c r="A15532">
        <v>21025001</v>
      </c>
      <c r="B15532">
        <v>21083001</v>
      </c>
      <c r="C15532" s="293">
        <v>71000000</v>
      </c>
      <c r="D15532">
        <f t="shared" si="484"/>
        <v>21025001</v>
      </c>
      <c r="E15532">
        <f t="shared" si="485"/>
        <v>21083001</v>
      </c>
    </row>
    <row r="15533" spans="1:5">
      <c r="A15533">
        <v>21025003</v>
      </c>
      <c r="B15533">
        <v>21087001</v>
      </c>
      <c r="C15533" s="293">
        <v>69500000</v>
      </c>
      <c r="D15533">
        <f t="shared" si="484"/>
        <v>21025003</v>
      </c>
      <c r="E15533">
        <f t="shared" si="485"/>
        <v>21087001</v>
      </c>
    </row>
    <row r="15534" spans="1:5">
      <c r="A15534">
        <v>21107001</v>
      </c>
      <c r="B15534">
        <v>21141001</v>
      </c>
      <c r="C15534" s="293">
        <v>59200000</v>
      </c>
      <c r="D15534">
        <f t="shared" si="484"/>
        <v>21107001</v>
      </c>
      <c r="E15534">
        <f t="shared" si="485"/>
        <v>21141001</v>
      </c>
    </row>
    <row r="15535" spans="1:5">
      <c r="A15535">
        <v>21107002</v>
      </c>
      <c r="B15535">
        <v>21141002</v>
      </c>
      <c r="C15535" s="293">
        <v>61100000</v>
      </c>
      <c r="D15535">
        <f t="shared" si="484"/>
        <v>21107002</v>
      </c>
      <c r="E15535">
        <f t="shared" si="485"/>
        <v>21141002</v>
      </c>
    </row>
    <row r="15536" spans="1:5">
      <c r="A15536">
        <v>21107003</v>
      </c>
      <c r="B15536">
        <v>21141003</v>
      </c>
      <c r="C15536" s="293">
        <v>53500000</v>
      </c>
      <c r="D15536">
        <f t="shared" si="484"/>
        <v>21107003</v>
      </c>
      <c r="E15536">
        <f t="shared" si="485"/>
        <v>21141003</v>
      </c>
    </row>
    <row r="15537" spans="1:5">
      <c r="A15537">
        <v>21107004</v>
      </c>
      <c r="B15537">
        <v>21141004</v>
      </c>
      <c r="C15537" s="293">
        <v>34500000</v>
      </c>
      <c r="D15537">
        <f t="shared" si="484"/>
        <v>21107004</v>
      </c>
      <c r="E15537">
        <f t="shared" si="485"/>
        <v>21141004</v>
      </c>
    </row>
    <row r="15538" spans="1:5">
      <c r="A15538">
        <v>21121001</v>
      </c>
      <c r="B15538">
        <v>21142001</v>
      </c>
      <c r="C15538" s="293">
        <v>48000000</v>
      </c>
      <c r="D15538">
        <f t="shared" si="484"/>
        <v>21121001</v>
      </c>
      <c r="E15538">
        <f t="shared" si="485"/>
        <v>21142001</v>
      </c>
    </row>
    <row r="15539" spans="1:5">
      <c r="A15539">
        <v>21121002</v>
      </c>
      <c r="B15539">
        <v>21142002</v>
      </c>
      <c r="C15539" s="293">
        <v>50500000</v>
      </c>
      <c r="D15539">
        <f t="shared" si="484"/>
        <v>21121002</v>
      </c>
      <c r="E15539">
        <f t="shared" si="485"/>
        <v>21142002</v>
      </c>
    </row>
    <row r="15540" spans="1:5">
      <c r="A15540">
        <v>21111001</v>
      </c>
      <c r="B15540">
        <v>21161001</v>
      </c>
      <c r="C15540" s="293">
        <v>54500000</v>
      </c>
      <c r="D15540">
        <f t="shared" si="484"/>
        <v>21111001</v>
      </c>
      <c r="E15540">
        <f t="shared" si="485"/>
        <v>21161001</v>
      </c>
    </row>
    <row r="15541" spans="1:5">
      <c r="A15541">
        <v>21111002</v>
      </c>
      <c r="B15541">
        <v>21161002</v>
      </c>
      <c r="C15541" s="293">
        <v>58500000</v>
      </c>
      <c r="D15541">
        <f t="shared" si="484"/>
        <v>21111002</v>
      </c>
      <c r="E15541">
        <f t="shared" si="485"/>
        <v>21161002</v>
      </c>
    </row>
    <row r="15542" spans="1:5">
      <c r="A15542">
        <v>21111003</v>
      </c>
      <c r="B15542">
        <v>21161003</v>
      </c>
      <c r="C15542" s="293">
        <v>50700000</v>
      </c>
      <c r="D15542">
        <f t="shared" si="484"/>
        <v>21111003</v>
      </c>
      <c r="E15542">
        <f t="shared" si="485"/>
        <v>21161003</v>
      </c>
    </row>
    <row r="15543" spans="1:5">
      <c r="A15543">
        <v>21111004</v>
      </c>
      <c r="B15543">
        <v>21161004</v>
      </c>
      <c r="C15543" s="293">
        <v>54700000</v>
      </c>
      <c r="D15543">
        <f t="shared" si="484"/>
        <v>21111004</v>
      </c>
      <c r="E15543">
        <f t="shared" si="485"/>
        <v>21161004</v>
      </c>
    </row>
    <row r="15544" spans="1:5">
      <c r="A15544">
        <v>21103001</v>
      </c>
      <c r="B15544">
        <v>21175001</v>
      </c>
      <c r="C15544" s="293">
        <v>58100000</v>
      </c>
      <c r="D15544">
        <f t="shared" si="484"/>
        <v>21103001</v>
      </c>
      <c r="E15544">
        <f t="shared" si="485"/>
        <v>21175001</v>
      </c>
    </row>
    <row r="15545" spans="1:5">
      <c r="A15545">
        <v>21106001</v>
      </c>
      <c r="B15545">
        <v>21188002</v>
      </c>
      <c r="C15545" s="293">
        <v>59500000</v>
      </c>
      <c r="D15545">
        <f t="shared" si="484"/>
        <v>21106001</v>
      </c>
      <c r="E15545">
        <f t="shared" si="485"/>
        <v>21188002</v>
      </c>
    </row>
    <row r="15546" spans="1:5">
      <c r="A15546">
        <v>21106002</v>
      </c>
      <c r="B15546">
        <v>21188003</v>
      </c>
      <c r="C15546" s="293">
        <v>63800000</v>
      </c>
      <c r="D15546">
        <f t="shared" si="484"/>
        <v>21106002</v>
      </c>
      <c r="E15546">
        <f t="shared" si="485"/>
        <v>21188003</v>
      </c>
    </row>
    <row r="15547" spans="1:5">
      <c r="A15547">
        <v>21106003</v>
      </c>
      <c r="B15547">
        <v>21188004</v>
      </c>
      <c r="C15547" s="293">
        <v>60100000</v>
      </c>
      <c r="D15547">
        <f t="shared" si="484"/>
        <v>21106003</v>
      </c>
      <c r="E15547">
        <f t="shared" si="485"/>
        <v>21188004</v>
      </c>
    </row>
    <row r="15548" spans="1:5">
      <c r="A15548">
        <v>21106004</v>
      </c>
      <c r="B15548">
        <v>21188005</v>
      </c>
      <c r="C15548" s="293">
        <v>62000000</v>
      </c>
      <c r="D15548">
        <f t="shared" si="484"/>
        <v>21106004</v>
      </c>
      <c r="E15548">
        <f t="shared" si="485"/>
        <v>21188005</v>
      </c>
    </row>
    <row r="15549" spans="1:5">
      <c r="A15549">
        <v>21106005</v>
      </c>
      <c r="B15549">
        <v>21188006</v>
      </c>
      <c r="C15549" s="293">
        <v>54600000</v>
      </c>
      <c r="D15549">
        <f t="shared" si="484"/>
        <v>21106005</v>
      </c>
      <c r="E15549">
        <f t="shared" si="485"/>
        <v>21188006</v>
      </c>
    </row>
    <row r="15550" spans="1:5">
      <c r="A15550">
        <v>21106006</v>
      </c>
      <c r="B15550">
        <v>21188007</v>
      </c>
      <c r="C15550" s="293">
        <v>56300000</v>
      </c>
      <c r="D15550">
        <f t="shared" si="484"/>
        <v>21106006</v>
      </c>
      <c r="E15550">
        <f t="shared" si="485"/>
        <v>21188007</v>
      </c>
    </row>
    <row r="15551" spans="1:5">
      <c r="A15551">
        <v>21106007</v>
      </c>
      <c r="B15551">
        <v>21188008</v>
      </c>
      <c r="C15551" s="293">
        <v>53700000</v>
      </c>
      <c r="D15551">
        <f t="shared" si="484"/>
        <v>21106007</v>
      </c>
      <c r="E15551">
        <f t="shared" si="485"/>
        <v>21188008</v>
      </c>
    </row>
    <row r="15552" spans="1:5">
      <c r="A15552">
        <v>21106008</v>
      </c>
      <c r="B15552">
        <v>21188009</v>
      </c>
      <c r="C15552" s="293">
        <v>55400000</v>
      </c>
      <c r="D15552">
        <f t="shared" si="484"/>
        <v>21106008</v>
      </c>
      <c r="E15552">
        <f t="shared" si="485"/>
        <v>21188009</v>
      </c>
    </row>
    <row r="15553" spans="1:5">
      <c r="A15553">
        <v>21225001</v>
      </c>
      <c r="B15553">
        <v>21282001</v>
      </c>
      <c r="C15553" s="293">
        <v>90800000</v>
      </c>
      <c r="D15553">
        <f t="shared" si="484"/>
        <v>21225001</v>
      </c>
      <c r="E15553">
        <f t="shared" si="485"/>
        <v>21282001</v>
      </c>
    </row>
    <row r="15554" spans="1:5">
      <c r="A15554">
        <v>21225002</v>
      </c>
      <c r="B15554">
        <v>21282002</v>
      </c>
      <c r="C15554" s="293">
        <v>142800000</v>
      </c>
      <c r="D15554">
        <f t="shared" si="484"/>
        <v>21225002</v>
      </c>
      <c r="E15554">
        <f t="shared" si="485"/>
        <v>21282002</v>
      </c>
    </row>
    <row r="15555" spans="1:5">
      <c r="A15555">
        <v>21225003</v>
      </c>
      <c r="B15555">
        <v>21283001</v>
      </c>
      <c r="C15555" s="293">
        <v>222500000</v>
      </c>
      <c r="D15555">
        <f t="shared" ref="D15555:D15618" si="486">+A15555*1</f>
        <v>21225003</v>
      </c>
      <c r="E15555">
        <f t="shared" ref="E15555:E15618" si="487">+B15555*1</f>
        <v>21283001</v>
      </c>
    </row>
    <row r="15556" spans="1:5">
      <c r="A15556">
        <v>21225005</v>
      </c>
      <c r="B15556">
        <v>21283002</v>
      </c>
      <c r="C15556" s="293">
        <v>184600000</v>
      </c>
      <c r="D15556">
        <f t="shared" si="486"/>
        <v>21225005</v>
      </c>
      <c r="E15556">
        <f t="shared" si="487"/>
        <v>21283002</v>
      </c>
    </row>
    <row r="15557" spans="1:5">
      <c r="A15557">
        <v>21225004</v>
      </c>
      <c r="B15557">
        <v>21285001</v>
      </c>
      <c r="C15557" s="293">
        <v>61400000</v>
      </c>
      <c r="D15557">
        <f t="shared" si="486"/>
        <v>21225004</v>
      </c>
      <c r="E15557">
        <f t="shared" si="487"/>
        <v>21285001</v>
      </c>
    </row>
    <row r="15558" spans="1:5">
      <c r="A15558">
        <v>21325001</v>
      </c>
      <c r="B15558">
        <v>21382001</v>
      </c>
      <c r="C15558" s="293">
        <v>66700000</v>
      </c>
      <c r="D15558">
        <f t="shared" si="486"/>
        <v>21325001</v>
      </c>
      <c r="E15558">
        <f t="shared" si="487"/>
        <v>21382001</v>
      </c>
    </row>
    <row r="15559" spans="1:5">
      <c r="A15559">
        <v>21325002</v>
      </c>
      <c r="B15559">
        <v>21386001</v>
      </c>
      <c r="C15559" s="293">
        <v>111400000</v>
      </c>
      <c r="D15559">
        <f t="shared" si="486"/>
        <v>21325002</v>
      </c>
      <c r="E15559">
        <f t="shared" si="487"/>
        <v>21386001</v>
      </c>
    </row>
    <row r="15560" spans="1:5">
      <c r="A15560">
        <v>21325003</v>
      </c>
      <c r="B15560">
        <v>21387001</v>
      </c>
      <c r="C15560" s="293">
        <v>92800000</v>
      </c>
      <c r="D15560">
        <f t="shared" si="486"/>
        <v>21325003</v>
      </c>
      <c r="E15560">
        <f t="shared" si="487"/>
        <v>21387001</v>
      </c>
    </row>
    <row r="15561" spans="1:5">
      <c r="A15561">
        <v>21425002</v>
      </c>
      <c r="B15561">
        <v>21480001</v>
      </c>
      <c r="C15561" s="293">
        <v>85800000</v>
      </c>
      <c r="D15561">
        <f t="shared" si="486"/>
        <v>21425002</v>
      </c>
      <c r="E15561">
        <f t="shared" si="487"/>
        <v>21480001</v>
      </c>
    </row>
    <row r="15562" spans="1:5">
      <c r="A15562">
        <v>21425003</v>
      </c>
      <c r="B15562">
        <v>21481001</v>
      </c>
      <c r="C15562" s="293">
        <v>65000000</v>
      </c>
      <c r="D15562">
        <f t="shared" si="486"/>
        <v>21425003</v>
      </c>
      <c r="E15562">
        <f t="shared" si="487"/>
        <v>21481001</v>
      </c>
    </row>
    <row r="15563" spans="1:5">
      <c r="A15563">
        <v>21425001</v>
      </c>
      <c r="B15563">
        <v>21482001</v>
      </c>
      <c r="C15563" s="293">
        <v>84000000</v>
      </c>
      <c r="D15563">
        <f t="shared" si="486"/>
        <v>21425001</v>
      </c>
      <c r="E15563">
        <f t="shared" si="487"/>
        <v>21482001</v>
      </c>
    </row>
    <row r="15564" spans="1:5">
      <c r="A15564">
        <v>21425004</v>
      </c>
      <c r="B15564">
        <v>21482002</v>
      </c>
      <c r="C15564" s="293">
        <v>53700000</v>
      </c>
      <c r="D15564">
        <f t="shared" si="486"/>
        <v>21425004</v>
      </c>
      <c r="E15564">
        <f t="shared" si="487"/>
        <v>21482002</v>
      </c>
    </row>
    <row r="15565" spans="1:5">
      <c r="A15565">
        <v>21425005</v>
      </c>
      <c r="B15565">
        <v>21486001</v>
      </c>
      <c r="C15565" s="293">
        <v>78000000</v>
      </c>
      <c r="D15565">
        <f t="shared" si="486"/>
        <v>21425005</v>
      </c>
      <c r="E15565">
        <f t="shared" si="487"/>
        <v>21486001</v>
      </c>
    </row>
    <row r="15566" spans="1:5">
      <c r="A15566">
        <v>21525001</v>
      </c>
      <c r="B15566">
        <v>21582001</v>
      </c>
      <c r="C15566" s="293">
        <v>56300000</v>
      </c>
      <c r="D15566">
        <f t="shared" si="486"/>
        <v>21525001</v>
      </c>
      <c r="E15566">
        <f t="shared" si="487"/>
        <v>21582001</v>
      </c>
    </row>
    <row r="15567" spans="1:5">
      <c r="A15567">
        <v>21525002</v>
      </c>
      <c r="B15567">
        <v>21582002</v>
      </c>
      <c r="C15567" s="293">
        <v>51600000</v>
      </c>
      <c r="D15567">
        <f t="shared" si="486"/>
        <v>21525002</v>
      </c>
      <c r="E15567">
        <f t="shared" si="487"/>
        <v>21582002</v>
      </c>
    </row>
    <row r="15568" spans="1:5">
      <c r="A15568">
        <v>21525003</v>
      </c>
      <c r="B15568">
        <v>21587001</v>
      </c>
      <c r="C15568" s="293">
        <v>74800000</v>
      </c>
      <c r="D15568">
        <f t="shared" si="486"/>
        <v>21525003</v>
      </c>
      <c r="E15568">
        <f t="shared" si="487"/>
        <v>21587001</v>
      </c>
    </row>
    <row r="15569" spans="1:5">
      <c r="A15569">
        <v>21525004</v>
      </c>
      <c r="B15569">
        <v>21587002</v>
      </c>
      <c r="C15569" s="293">
        <v>80900000</v>
      </c>
      <c r="D15569">
        <f t="shared" si="486"/>
        <v>21525004</v>
      </c>
      <c r="E15569">
        <f t="shared" si="487"/>
        <v>21587002</v>
      </c>
    </row>
    <row r="15570" spans="1:5">
      <c r="A15570">
        <v>21625001</v>
      </c>
      <c r="B15570">
        <v>21685001</v>
      </c>
      <c r="C15570" s="293">
        <v>33500000</v>
      </c>
      <c r="D15570">
        <f t="shared" si="486"/>
        <v>21625001</v>
      </c>
      <c r="E15570">
        <f t="shared" si="487"/>
        <v>21685001</v>
      </c>
    </row>
    <row r="15571" spans="1:5">
      <c r="A15571">
        <v>21725001</v>
      </c>
      <c r="B15571">
        <v>21782001</v>
      </c>
      <c r="C15571" s="293">
        <v>51600000</v>
      </c>
      <c r="D15571">
        <f t="shared" si="486"/>
        <v>21725001</v>
      </c>
      <c r="E15571">
        <f t="shared" si="487"/>
        <v>21782001</v>
      </c>
    </row>
    <row r="15572" spans="1:5">
      <c r="A15572">
        <v>21725002</v>
      </c>
      <c r="B15572">
        <v>21786001</v>
      </c>
      <c r="C15572" s="293">
        <v>71900000</v>
      </c>
      <c r="D15572">
        <f t="shared" si="486"/>
        <v>21725002</v>
      </c>
      <c r="E15572">
        <f t="shared" si="487"/>
        <v>21786001</v>
      </c>
    </row>
    <row r="15573" spans="1:5">
      <c r="A15573">
        <v>21725003</v>
      </c>
      <c r="B15573">
        <v>21786002</v>
      </c>
      <c r="C15573" s="293">
        <v>60300000</v>
      </c>
      <c r="D15573">
        <f t="shared" si="486"/>
        <v>21725003</v>
      </c>
      <c r="E15573">
        <f t="shared" si="487"/>
        <v>21786002</v>
      </c>
    </row>
    <row r="15574" spans="1:5">
      <c r="A15574">
        <v>21825002</v>
      </c>
      <c r="B15574">
        <v>21882001</v>
      </c>
      <c r="C15574" s="293">
        <v>56300000</v>
      </c>
      <c r="D15574">
        <f t="shared" si="486"/>
        <v>21825002</v>
      </c>
      <c r="E15574">
        <f t="shared" si="487"/>
        <v>21882001</v>
      </c>
    </row>
    <row r="15575" spans="1:5">
      <c r="A15575">
        <v>21825001</v>
      </c>
      <c r="B15575">
        <v>21883001</v>
      </c>
      <c r="C15575" s="293">
        <v>75400000</v>
      </c>
      <c r="D15575">
        <f t="shared" si="486"/>
        <v>21825001</v>
      </c>
      <c r="E15575">
        <f t="shared" si="487"/>
        <v>21883001</v>
      </c>
    </row>
    <row r="15576" spans="1:5">
      <c r="A15576">
        <v>22025003</v>
      </c>
      <c r="B15576">
        <v>22080001</v>
      </c>
      <c r="C15576" s="293">
        <v>103200000</v>
      </c>
      <c r="D15576">
        <f t="shared" si="486"/>
        <v>22025003</v>
      </c>
      <c r="E15576">
        <f t="shared" si="487"/>
        <v>22080001</v>
      </c>
    </row>
    <row r="15577" spans="1:5">
      <c r="A15577">
        <v>22025004</v>
      </c>
      <c r="B15577">
        <v>22086001</v>
      </c>
      <c r="C15577" s="293">
        <v>111700000</v>
      </c>
      <c r="D15577">
        <f t="shared" si="486"/>
        <v>22025004</v>
      </c>
      <c r="E15577">
        <f t="shared" si="487"/>
        <v>22086001</v>
      </c>
    </row>
    <row r="15578" spans="1:5">
      <c r="A15578">
        <v>22025001</v>
      </c>
      <c r="B15578">
        <v>22087001</v>
      </c>
      <c r="C15578" s="293">
        <v>75000000</v>
      </c>
      <c r="D15578">
        <f t="shared" si="486"/>
        <v>22025001</v>
      </c>
      <c r="E15578">
        <f t="shared" si="487"/>
        <v>22087001</v>
      </c>
    </row>
    <row r="15579" spans="1:5">
      <c r="A15579">
        <v>22025002</v>
      </c>
      <c r="B15579">
        <v>22087002</v>
      </c>
      <c r="C15579" s="293">
        <v>90000000</v>
      </c>
      <c r="D15579">
        <f t="shared" si="486"/>
        <v>22025002</v>
      </c>
      <c r="E15579">
        <f t="shared" si="487"/>
        <v>22087002</v>
      </c>
    </row>
    <row r="15580" spans="1:5">
      <c r="A15580">
        <v>22117003</v>
      </c>
      <c r="B15580">
        <v>22153001</v>
      </c>
      <c r="C15580" s="293">
        <v>5900000</v>
      </c>
      <c r="D15580">
        <f t="shared" si="486"/>
        <v>22117003</v>
      </c>
      <c r="E15580">
        <f t="shared" si="487"/>
        <v>22153001</v>
      </c>
    </row>
    <row r="15581" spans="1:5">
      <c r="A15581">
        <v>22117008</v>
      </c>
      <c r="B15581">
        <v>22153002</v>
      </c>
      <c r="C15581" s="293">
        <v>6700000</v>
      </c>
      <c r="D15581">
        <f t="shared" si="486"/>
        <v>22117008</v>
      </c>
      <c r="E15581">
        <f t="shared" si="487"/>
        <v>22153002</v>
      </c>
    </row>
    <row r="15582" spans="1:5">
      <c r="A15582">
        <v>22117001</v>
      </c>
      <c r="B15582">
        <v>22154001</v>
      </c>
      <c r="C15582" s="293">
        <v>4700000</v>
      </c>
      <c r="D15582">
        <f t="shared" si="486"/>
        <v>22117001</v>
      </c>
      <c r="E15582">
        <f t="shared" si="487"/>
        <v>22154001</v>
      </c>
    </row>
    <row r="15583" spans="1:5">
      <c r="A15583">
        <v>22117009</v>
      </c>
      <c r="B15583">
        <v>22154002</v>
      </c>
      <c r="C15583" s="293">
        <v>5700000</v>
      </c>
      <c r="D15583">
        <f t="shared" si="486"/>
        <v>22117009</v>
      </c>
      <c r="E15583">
        <f t="shared" si="487"/>
        <v>22154002</v>
      </c>
    </row>
    <row r="15584" spans="1:5">
      <c r="A15584">
        <v>22117004</v>
      </c>
      <c r="B15584">
        <v>22155001</v>
      </c>
      <c r="C15584" s="293">
        <v>3400000</v>
      </c>
      <c r="D15584">
        <f t="shared" si="486"/>
        <v>22117004</v>
      </c>
      <c r="E15584">
        <f t="shared" si="487"/>
        <v>22155001</v>
      </c>
    </row>
    <row r="15585" spans="1:5">
      <c r="A15585">
        <v>22117002</v>
      </c>
      <c r="B15585">
        <v>22157001</v>
      </c>
      <c r="C15585" s="293">
        <v>3400000</v>
      </c>
      <c r="D15585">
        <f t="shared" si="486"/>
        <v>22117002</v>
      </c>
      <c r="E15585">
        <f t="shared" si="487"/>
        <v>22157001</v>
      </c>
    </row>
    <row r="15586" spans="1:5">
      <c r="A15586">
        <v>22117005</v>
      </c>
      <c r="B15586">
        <v>22157002</v>
      </c>
      <c r="C15586" s="293">
        <v>2400000</v>
      </c>
      <c r="D15586">
        <f t="shared" si="486"/>
        <v>22117005</v>
      </c>
      <c r="E15586">
        <f t="shared" si="487"/>
        <v>22157002</v>
      </c>
    </row>
    <row r="15587" spans="1:5">
      <c r="A15587">
        <v>22117006</v>
      </c>
      <c r="B15587">
        <v>22157003</v>
      </c>
      <c r="C15587" s="293">
        <v>4200000</v>
      </c>
      <c r="D15587">
        <f t="shared" si="486"/>
        <v>22117006</v>
      </c>
      <c r="E15587">
        <f t="shared" si="487"/>
        <v>22157003</v>
      </c>
    </row>
    <row r="15588" spans="1:5">
      <c r="A15588">
        <v>22117007</v>
      </c>
      <c r="B15588">
        <v>22157004</v>
      </c>
      <c r="C15588" s="293">
        <v>7000000</v>
      </c>
      <c r="D15588">
        <f t="shared" si="486"/>
        <v>22117007</v>
      </c>
      <c r="E15588">
        <f t="shared" si="487"/>
        <v>22157004</v>
      </c>
    </row>
    <row r="15589" spans="1:5">
      <c r="A15589">
        <v>22225006</v>
      </c>
      <c r="B15589">
        <v>22280001</v>
      </c>
      <c r="C15589" s="293">
        <v>83200000</v>
      </c>
      <c r="D15589">
        <f t="shared" si="486"/>
        <v>22225006</v>
      </c>
      <c r="E15589">
        <f t="shared" si="487"/>
        <v>22280001</v>
      </c>
    </row>
    <row r="15590" spans="1:5">
      <c r="A15590">
        <v>22225012</v>
      </c>
      <c r="B15590">
        <v>22280002</v>
      </c>
      <c r="C15590" s="293">
        <v>156700000</v>
      </c>
      <c r="D15590">
        <f t="shared" si="486"/>
        <v>22225012</v>
      </c>
      <c r="E15590">
        <f t="shared" si="487"/>
        <v>22280002</v>
      </c>
    </row>
    <row r="15591" spans="1:5">
      <c r="A15591">
        <v>22225022</v>
      </c>
      <c r="B15591">
        <v>22280003</v>
      </c>
      <c r="C15591" s="293">
        <v>164300000</v>
      </c>
      <c r="D15591">
        <f t="shared" si="486"/>
        <v>22225022</v>
      </c>
      <c r="E15591">
        <f t="shared" si="487"/>
        <v>22280003</v>
      </c>
    </row>
    <row r="15592" spans="1:5">
      <c r="A15592">
        <v>22225015</v>
      </c>
      <c r="B15592">
        <v>22281001</v>
      </c>
      <c r="C15592" s="293">
        <v>83300000</v>
      </c>
      <c r="D15592">
        <f t="shared" si="486"/>
        <v>22225015</v>
      </c>
      <c r="E15592">
        <f t="shared" si="487"/>
        <v>22281001</v>
      </c>
    </row>
    <row r="15593" spans="1:5">
      <c r="A15593">
        <v>22225016</v>
      </c>
      <c r="B15593">
        <v>22281002</v>
      </c>
      <c r="C15593" s="293">
        <v>95200000</v>
      </c>
      <c r="D15593">
        <f t="shared" si="486"/>
        <v>22225016</v>
      </c>
      <c r="E15593">
        <f t="shared" si="487"/>
        <v>22281002</v>
      </c>
    </row>
    <row r="15594" spans="1:5">
      <c r="A15594">
        <v>22225013</v>
      </c>
      <c r="B15594">
        <v>22282001</v>
      </c>
      <c r="C15594" s="293">
        <v>63300000</v>
      </c>
      <c r="D15594">
        <f t="shared" si="486"/>
        <v>22225013</v>
      </c>
      <c r="E15594">
        <f t="shared" si="487"/>
        <v>22282001</v>
      </c>
    </row>
    <row r="15595" spans="1:5">
      <c r="A15595">
        <v>22225014</v>
      </c>
      <c r="B15595">
        <v>22282002</v>
      </c>
      <c r="C15595" s="293">
        <v>54300000</v>
      </c>
      <c r="D15595">
        <f t="shared" si="486"/>
        <v>22225014</v>
      </c>
      <c r="E15595">
        <f t="shared" si="487"/>
        <v>22282002</v>
      </c>
    </row>
    <row r="15596" spans="1:5">
      <c r="A15596">
        <v>22225020</v>
      </c>
      <c r="B15596">
        <v>22283001</v>
      </c>
      <c r="C15596" s="293">
        <v>83100000</v>
      </c>
      <c r="D15596">
        <f t="shared" si="486"/>
        <v>22225020</v>
      </c>
      <c r="E15596">
        <f t="shared" si="487"/>
        <v>22283001</v>
      </c>
    </row>
    <row r="15597" spans="1:5">
      <c r="A15597">
        <v>22225021</v>
      </c>
      <c r="B15597">
        <v>22283002</v>
      </c>
      <c r="C15597" s="293">
        <v>88100000</v>
      </c>
      <c r="D15597">
        <f t="shared" si="486"/>
        <v>22225021</v>
      </c>
      <c r="E15597">
        <f t="shared" si="487"/>
        <v>22283002</v>
      </c>
    </row>
    <row r="15598" spans="1:5">
      <c r="A15598">
        <v>22225001</v>
      </c>
      <c r="B15598">
        <v>22284001</v>
      </c>
      <c r="C15598" s="293">
        <v>142800000</v>
      </c>
      <c r="D15598">
        <f t="shared" si="486"/>
        <v>22225001</v>
      </c>
      <c r="E15598">
        <f t="shared" si="487"/>
        <v>22284001</v>
      </c>
    </row>
    <row r="15599" spans="1:5">
      <c r="A15599">
        <v>22225002</v>
      </c>
      <c r="B15599">
        <v>22284002</v>
      </c>
      <c r="C15599" s="293">
        <v>154700000</v>
      </c>
      <c r="D15599">
        <f t="shared" si="486"/>
        <v>22225002</v>
      </c>
      <c r="E15599">
        <f t="shared" si="487"/>
        <v>22284002</v>
      </c>
    </row>
    <row r="15600" spans="1:5">
      <c r="A15600">
        <v>22225004</v>
      </c>
      <c r="B15600">
        <v>22285001</v>
      </c>
      <c r="C15600" s="293">
        <v>69000000</v>
      </c>
      <c r="D15600">
        <f t="shared" si="486"/>
        <v>22225004</v>
      </c>
      <c r="E15600">
        <f t="shared" si="487"/>
        <v>22285001</v>
      </c>
    </row>
    <row r="15601" spans="1:5">
      <c r="A15601">
        <v>22225005</v>
      </c>
      <c r="B15601">
        <v>22285002</v>
      </c>
      <c r="C15601" s="293">
        <v>143000000</v>
      </c>
      <c r="D15601">
        <f t="shared" si="486"/>
        <v>22225005</v>
      </c>
      <c r="E15601">
        <f t="shared" si="487"/>
        <v>22285002</v>
      </c>
    </row>
    <row r="15602" spans="1:5">
      <c r="A15602">
        <v>22225007</v>
      </c>
      <c r="B15602">
        <v>22286001</v>
      </c>
      <c r="C15602" s="293">
        <v>221400000</v>
      </c>
      <c r="D15602">
        <f t="shared" si="486"/>
        <v>22225007</v>
      </c>
      <c r="E15602">
        <f t="shared" si="487"/>
        <v>22286001</v>
      </c>
    </row>
    <row r="15603" spans="1:5">
      <c r="A15603">
        <v>22225008</v>
      </c>
      <c r="B15603">
        <v>22286002</v>
      </c>
      <c r="C15603" s="293">
        <v>118300000</v>
      </c>
      <c r="D15603">
        <f t="shared" si="486"/>
        <v>22225008</v>
      </c>
      <c r="E15603">
        <f t="shared" si="487"/>
        <v>22286002</v>
      </c>
    </row>
    <row r="15604" spans="1:5">
      <c r="A15604">
        <v>22225009</v>
      </c>
      <c r="B15604">
        <v>22286003</v>
      </c>
      <c r="C15604" s="293">
        <v>189100000</v>
      </c>
      <c r="D15604">
        <f t="shared" si="486"/>
        <v>22225009</v>
      </c>
      <c r="E15604">
        <f t="shared" si="487"/>
        <v>22286003</v>
      </c>
    </row>
    <row r="15605" spans="1:5">
      <c r="A15605">
        <v>22225010</v>
      </c>
      <c r="B15605">
        <v>22286004</v>
      </c>
      <c r="C15605" s="293">
        <v>62300000</v>
      </c>
      <c r="D15605">
        <f t="shared" si="486"/>
        <v>22225010</v>
      </c>
      <c r="E15605">
        <f t="shared" si="487"/>
        <v>22286004</v>
      </c>
    </row>
    <row r="15606" spans="1:5">
      <c r="A15606">
        <v>22225018</v>
      </c>
      <c r="B15606">
        <v>22287001</v>
      </c>
      <c r="C15606" s="293">
        <v>99300000</v>
      </c>
      <c r="D15606">
        <f t="shared" si="486"/>
        <v>22225018</v>
      </c>
      <c r="E15606">
        <f t="shared" si="487"/>
        <v>22287001</v>
      </c>
    </row>
    <row r="15607" spans="1:5">
      <c r="A15607">
        <v>22225019</v>
      </c>
      <c r="B15607">
        <v>22287002</v>
      </c>
      <c r="C15607" s="293">
        <v>69600000</v>
      </c>
      <c r="D15607">
        <f t="shared" si="486"/>
        <v>22225019</v>
      </c>
      <c r="E15607">
        <f t="shared" si="487"/>
        <v>22287002</v>
      </c>
    </row>
    <row r="15608" spans="1:5">
      <c r="A15608">
        <v>22325001</v>
      </c>
      <c r="B15608">
        <v>22382001</v>
      </c>
      <c r="C15608" s="293">
        <v>115000000</v>
      </c>
      <c r="D15608">
        <f t="shared" si="486"/>
        <v>22325001</v>
      </c>
      <c r="E15608">
        <f t="shared" si="487"/>
        <v>22382001</v>
      </c>
    </row>
    <row r="15609" spans="1:5">
      <c r="A15609">
        <v>22325002</v>
      </c>
      <c r="B15609">
        <v>22382002</v>
      </c>
      <c r="C15609" s="293">
        <v>51600000</v>
      </c>
      <c r="D15609">
        <f t="shared" si="486"/>
        <v>22325002</v>
      </c>
      <c r="E15609">
        <f t="shared" si="487"/>
        <v>22382002</v>
      </c>
    </row>
    <row r="15610" spans="1:5">
      <c r="A15610">
        <v>22325003</v>
      </c>
      <c r="B15610">
        <v>22385001</v>
      </c>
      <c r="C15610" s="293">
        <v>38100000</v>
      </c>
      <c r="D15610">
        <f t="shared" si="486"/>
        <v>22325003</v>
      </c>
      <c r="E15610">
        <f t="shared" si="487"/>
        <v>22385001</v>
      </c>
    </row>
    <row r="15611" spans="1:5">
      <c r="A15611">
        <v>22425002</v>
      </c>
      <c r="B15611">
        <v>22482001</v>
      </c>
      <c r="C15611" s="293">
        <v>51600000</v>
      </c>
      <c r="D15611">
        <f t="shared" si="486"/>
        <v>22425002</v>
      </c>
      <c r="E15611">
        <f t="shared" si="487"/>
        <v>22482001</v>
      </c>
    </row>
    <row r="15612" spans="1:5">
      <c r="A15612">
        <v>22425003</v>
      </c>
      <c r="B15612">
        <v>22482002</v>
      </c>
      <c r="C15612" s="293">
        <v>56300000</v>
      </c>
      <c r="D15612">
        <f t="shared" si="486"/>
        <v>22425003</v>
      </c>
      <c r="E15612">
        <f t="shared" si="487"/>
        <v>22482002</v>
      </c>
    </row>
    <row r="15613" spans="1:5">
      <c r="A15613">
        <v>22506001</v>
      </c>
      <c r="B15613">
        <v>22535001</v>
      </c>
      <c r="C15613" s="293">
        <v>58900000</v>
      </c>
      <c r="D15613">
        <f t="shared" si="486"/>
        <v>22506001</v>
      </c>
      <c r="E15613">
        <f t="shared" si="487"/>
        <v>22535001</v>
      </c>
    </row>
    <row r="15614" spans="1:5">
      <c r="A15614">
        <v>22506002</v>
      </c>
      <c r="B15614">
        <v>22535002</v>
      </c>
      <c r="C15614" s="293">
        <v>49200000</v>
      </c>
      <c r="D15614">
        <f t="shared" si="486"/>
        <v>22506002</v>
      </c>
      <c r="E15614">
        <f t="shared" si="487"/>
        <v>22535002</v>
      </c>
    </row>
    <row r="15615" spans="1:5">
      <c r="A15615">
        <v>22506003</v>
      </c>
      <c r="B15615">
        <v>22535003</v>
      </c>
      <c r="C15615" s="293">
        <v>57400000</v>
      </c>
      <c r="D15615">
        <f t="shared" si="486"/>
        <v>22506003</v>
      </c>
      <c r="E15615">
        <f t="shared" si="487"/>
        <v>22535003</v>
      </c>
    </row>
    <row r="15616" spans="1:5">
      <c r="A15616">
        <v>22506004</v>
      </c>
      <c r="B15616">
        <v>22535004</v>
      </c>
      <c r="C15616" s="293">
        <v>52900000</v>
      </c>
      <c r="D15616">
        <f t="shared" si="486"/>
        <v>22506004</v>
      </c>
      <c r="E15616">
        <f t="shared" si="487"/>
        <v>22535004</v>
      </c>
    </row>
    <row r="15617" spans="1:5">
      <c r="A15617">
        <v>22506005</v>
      </c>
      <c r="B15617">
        <v>22535005</v>
      </c>
      <c r="C15617" s="293">
        <v>34800000</v>
      </c>
      <c r="D15617">
        <f t="shared" si="486"/>
        <v>22506005</v>
      </c>
      <c r="E15617">
        <f t="shared" si="487"/>
        <v>22535005</v>
      </c>
    </row>
    <row r="15618" spans="1:5">
      <c r="A15618">
        <v>22506006</v>
      </c>
      <c r="B15618">
        <v>22535006</v>
      </c>
      <c r="C15618" s="293">
        <v>37900000</v>
      </c>
      <c r="D15618">
        <f t="shared" si="486"/>
        <v>22506006</v>
      </c>
      <c r="E15618">
        <f t="shared" si="487"/>
        <v>22535006</v>
      </c>
    </row>
    <row r="15619" spans="1:5">
      <c r="A15619">
        <v>22625002</v>
      </c>
      <c r="B15619">
        <v>22682001</v>
      </c>
      <c r="C15619" s="293">
        <v>56300000</v>
      </c>
      <c r="D15619">
        <f t="shared" ref="D15619:D15682" si="488">+A15619*1</f>
        <v>22625002</v>
      </c>
      <c r="E15619">
        <f t="shared" ref="E15619:E15682" si="489">+B15619*1</f>
        <v>22682001</v>
      </c>
    </row>
    <row r="15620" spans="1:5">
      <c r="A15620">
        <v>22625003</v>
      </c>
      <c r="B15620">
        <v>22687001</v>
      </c>
      <c r="C15620" s="293">
        <v>75700000</v>
      </c>
      <c r="D15620">
        <f t="shared" si="488"/>
        <v>22625003</v>
      </c>
      <c r="E15620">
        <f t="shared" si="489"/>
        <v>22687001</v>
      </c>
    </row>
    <row r="15621" spans="1:5">
      <c r="A15621">
        <v>22725001</v>
      </c>
      <c r="B15621">
        <v>22781001</v>
      </c>
      <c r="C15621" s="293">
        <v>65000000</v>
      </c>
      <c r="D15621">
        <f t="shared" si="488"/>
        <v>22725001</v>
      </c>
      <c r="E15621">
        <f t="shared" si="489"/>
        <v>22781001</v>
      </c>
    </row>
    <row r="15622" spans="1:5">
      <c r="A15622">
        <v>22925001</v>
      </c>
      <c r="B15622">
        <v>22986001</v>
      </c>
      <c r="C15622" s="293">
        <v>117400000</v>
      </c>
      <c r="D15622">
        <f t="shared" si="488"/>
        <v>22925001</v>
      </c>
      <c r="E15622">
        <f t="shared" si="489"/>
        <v>22986001</v>
      </c>
    </row>
    <row r="15623" spans="1:5">
      <c r="A15623">
        <v>23025001</v>
      </c>
      <c r="B15623">
        <v>23082001</v>
      </c>
      <c r="C15623" s="293">
        <v>51600000</v>
      </c>
      <c r="D15623">
        <f t="shared" si="488"/>
        <v>23025001</v>
      </c>
      <c r="E15623">
        <f t="shared" si="489"/>
        <v>23082001</v>
      </c>
    </row>
    <row r="15624" spans="1:5">
      <c r="A15624">
        <v>23025002</v>
      </c>
      <c r="B15624">
        <v>23082002</v>
      </c>
      <c r="C15624" s="293">
        <v>56300000</v>
      </c>
      <c r="D15624">
        <f t="shared" si="488"/>
        <v>23025002</v>
      </c>
      <c r="E15624">
        <f t="shared" si="489"/>
        <v>23082002</v>
      </c>
    </row>
    <row r="15625" spans="1:5">
      <c r="A15625">
        <v>23025006</v>
      </c>
      <c r="B15625">
        <v>23086001</v>
      </c>
      <c r="C15625" s="293">
        <v>100000000</v>
      </c>
      <c r="D15625">
        <f t="shared" si="488"/>
        <v>23025006</v>
      </c>
      <c r="E15625">
        <f t="shared" si="489"/>
        <v>23086001</v>
      </c>
    </row>
    <row r="15626" spans="1:5">
      <c r="A15626">
        <v>23025005</v>
      </c>
      <c r="B15626">
        <v>23087001</v>
      </c>
      <c r="C15626" s="293">
        <v>67000000</v>
      </c>
      <c r="D15626">
        <f t="shared" si="488"/>
        <v>23025005</v>
      </c>
      <c r="E15626">
        <f t="shared" si="489"/>
        <v>23087001</v>
      </c>
    </row>
    <row r="15627" spans="1:5">
      <c r="A15627">
        <v>23108001</v>
      </c>
      <c r="B15627">
        <v>23136001</v>
      </c>
      <c r="C15627" s="293">
        <v>284200000</v>
      </c>
      <c r="D15627">
        <f t="shared" si="488"/>
        <v>23108001</v>
      </c>
      <c r="E15627">
        <f t="shared" si="489"/>
        <v>23136001</v>
      </c>
    </row>
    <row r="15628" spans="1:5">
      <c r="A15628">
        <v>23108002</v>
      </c>
      <c r="B15628">
        <v>23136002</v>
      </c>
      <c r="C15628" s="293">
        <v>445000000</v>
      </c>
      <c r="D15628">
        <f t="shared" si="488"/>
        <v>23108002</v>
      </c>
      <c r="E15628">
        <f t="shared" si="489"/>
        <v>23136002</v>
      </c>
    </row>
    <row r="15629" spans="1:5">
      <c r="A15629">
        <v>23108003</v>
      </c>
      <c r="B15629">
        <v>23136003</v>
      </c>
      <c r="C15629" s="293">
        <v>313000000</v>
      </c>
      <c r="D15629">
        <f t="shared" si="488"/>
        <v>23108003</v>
      </c>
      <c r="E15629">
        <f t="shared" si="489"/>
        <v>23136003</v>
      </c>
    </row>
    <row r="15630" spans="1:5">
      <c r="A15630">
        <v>23108004</v>
      </c>
      <c r="B15630">
        <v>23136004</v>
      </c>
      <c r="C15630" s="293">
        <v>246700000</v>
      </c>
      <c r="D15630">
        <f t="shared" si="488"/>
        <v>23108004</v>
      </c>
      <c r="E15630">
        <f t="shared" si="489"/>
        <v>23136004</v>
      </c>
    </row>
    <row r="15631" spans="1:5">
      <c r="A15631">
        <v>23108005</v>
      </c>
      <c r="B15631">
        <v>23136005</v>
      </c>
      <c r="C15631" s="293">
        <v>404900000</v>
      </c>
      <c r="D15631">
        <f t="shared" si="488"/>
        <v>23108005</v>
      </c>
      <c r="E15631">
        <f t="shared" si="489"/>
        <v>23136005</v>
      </c>
    </row>
    <row r="15632" spans="1:5">
      <c r="A15632">
        <v>23121001</v>
      </c>
      <c r="B15632">
        <v>23142001</v>
      </c>
      <c r="C15632" s="293">
        <v>259300000</v>
      </c>
      <c r="D15632">
        <f t="shared" si="488"/>
        <v>23121001</v>
      </c>
      <c r="E15632">
        <f t="shared" si="489"/>
        <v>23142001</v>
      </c>
    </row>
    <row r="15633" spans="1:5">
      <c r="A15633">
        <v>23121002</v>
      </c>
      <c r="B15633">
        <v>23142002</v>
      </c>
      <c r="C15633" s="293">
        <v>394100000</v>
      </c>
      <c r="D15633">
        <f t="shared" si="488"/>
        <v>23121002</v>
      </c>
      <c r="E15633">
        <f t="shared" si="489"/>
        <v>23142002</v>
      </c>
    </row>
    <row r="15634" spans="1:5">
      <c r="A15634">
        <v>23217005</v>
      </c>
      <c r="B15634">
        <v>23253001</v>
      </c>
      <c r="C15634" s="293">
        <v>5300000</v>
      </c>
      <c r="D15634">
        <f t="shared" si="488"/>
        <v>23217005</v>
      </c>
      <c r="E15634">
        <f t="shared" si="489"/>
        <v>23253001</v>
      </c>
    </row>
    <row r="15635" spans="1:5">
      <c r="A15635">
        <v>23217006</v>
      </c>
      <c r="B15635">
        <v>23253002</v>
      </c>
      <c r="C15635" s="293">
        <v>5600000</v>
      </c>
      <c r="D15635">
        <f t="shared" si="488"/>
        <v>23217006</v>
      </c>
      <c r="E15635">
        <f t="shared" si="489"/>
        <v>23253002</v>
      </c>
    </row>
    <row r="15636" spans="1:5">
      <c r="A15636">
        <v>23217007</v>
      </c>
      <c r="B15636">
        <v>23253003</v>
      </c>
      <c r="C15636" s="293">
        <v>5900000</v>
      </c>
      <c r="D15636">
        <f t="shared" si="488"/>
        <v>23217007</v>
      </c>
      <c r="E15636">
        <f t="shared" si="489"/>
        <v>23253003</v>
      </c>
    </row>
    <row r="15637" spans="1:5">
      <c r="A15637">
        <v>23217004</v>
      </c>
      <c r="B15637">
        <v>23254001</v>
      </c>
      <c r="C15637" s="293">
        <v>3800000</v>
      </c>
      <c r="D15637">
        <f t="shared" si="488"/>
        <v>23217004</v>
      </c>
      <c r="E15637">
        <f t="shared" si="489"/>
        <v>23254001</v>
      </c>
    </row>
    <row r="15638" spans="1:5">
      <c r="A15638">
        <v>23217008</v>
      </c>
      <c r="B15638">
        <v>23256001</v>
      </c>
      <c r="C15638" s="293">
        <v>3600000</v>
      </c>
      <c r="D15638">
        <f t="shared" si="488"/>
        <v>23217008</v>
      </c>
      <c r="E15638">
        <f t="shared" si="489"/>
        <v>23256001</v>
      </c>
    </row>
    <row r="15639" spans="1:5">
      <c r="A15639">
        <v>23217001</v>
      </c>
      <c r="B15639">
        <v>23257001</v>
      </c>
      <c r="C15639" s="293">
        <v>5500000</v>
      </c>
      <c r="D15639">
        <f t="shared" si="488"/>
        <v>23217001</v>
      </c>
      <c r="E15639">
        <f t="shared" si="489"/>
        <v>23257001</v>
      </c>
    </row>
    <row r="15640" spans="1:5">
      <c r="A15640">
        <v>23217002</v>
      </c>
      <c r="B15640">
        <v>23257002</v>
      </c>
      <c r="C15640" s="293">
        <v>5000000</v>
      </c>
      <c r="D15640">
        <f t="shared" si="488"/>
        <v>23217002</v>
      </c>
      <c r="E15640">
        <f t="shared" si="489"/>
        <v>23257002</v>
      </c>
    </row>
    <row r="15641" spans="1:5">
      <c r="A15641">
        <v>23217003</v>
      </c>
      <c r="B15641">
        <v>23257003</v>
      </c>
      <c r="C15641" s="293">
        <v>5000000</v>
      </c>
      <c r="D15641">
        <f t="shared" si="488"/>
        <v>23217003</v>
      </c>
      <c r="E15641">
        <f t="shared" si="489"/>
        <v>23257003</v>
      </c>
    </row>
    <row r="15642" spans="1:5">
      <c r="A15642">
        <v>23325001</v>
      </c>
      <c r="B15642">
        <v>23381001</v>
      </c>
      <c r="C15642" s="293">
        <v>65000000</v>
      </c>
      <c r="D15642">
        <f t="shared" si="488"/>
        <v>23325001</v>
      </c>
      <c r="E15642">
        <f t="shared" si="489"/>
        <v>23381001</v>
      </c>
    </row>
    <row r="15643" spans="1:5">
      <c r="A15643">
        <v>23325002</v>
      </c>
      <c r="B15643">
        <v>23382001</v>
      </c>
      <c r="C15643" s="293">
        <v>115000000</v>
      </c>
      <c r="D15643">
        <f t="shared" si="488"/>
        <v>23325002</v>
      </c>
      <c r="E15643">
        <f t="shared" si="489"/>
        <v>23382001</v>
      </c>
    </row>
    <row r="15644" spans="1:5">
      <c r="A15644">
        <v>23325007</v>
      </c>
      <c r="B15644">
        <v>23384001</v>
      </c>
      <c r="C15644" s="293">
        <v>159600000</v>
      </c>
      <c r="D15644">
        <f t="shared" si="488"/>
        <v>23325007</v>
      </c>
      <c r="E15644">
        <f t="shared" si="489"/>
        <v>23384001</v>
      </c>
    </row>
    <row r="15645" spans="1:5">
      <c r="A15645">
        <v>23325006</v>
      </c>
      <c r="B15645">
        <v>23385001</v>
      </c>
      <c r="C15645" s="293">
        <v>48900000</v>
      </c>
      <c r="D15645">
        <f t="shared" si="488"/>
        <v>23325006</v>
      </c>
      <c r="E15645">
        <f t="shared" si="489"/>
        <v>23385001</v>
      </c>
    </row>
    <row r="15646" spans="1:5">
      <c r="A15646">
        <v>23325009</v>
      </c>
      <c r="B15646">
        <v>23385002</v>
      </c>
      <c r="C15646" s="293">
        <v>76900000</v>
      </c>
      <c r="D15646">
        <f t="shared" si="488"/>
        <v>23325009</v>
      </c>
      <c r="E15646">
        <f t="shared" si="489"/>
        <v>23385002</v>
      </c>
    </row>
    <row r="15647" spans="1:5">
      <c r="A15647">
        <v>23325005</v>
      </c>
      <c r="B15647">
        <v>23386001</v>
      </c>
      <c r="C15647" s="293">
        <v>118300000</v>
      </c>
      <c r="D15647">
        <f t="shared" si="488"/>
        <v>23325005</v>
      </c>
      <c r="E15647">
        <f t="shared" si="489"/>
        <v>23386001</v>
      </c>
    </row>
    <row r="15648" spans="1:5">
      <c r="A15648">
        <v>23325008</v>
      </c>
      <c r="B15648">
        <v>23386002</v>
      </c>
      <c r="C15648" s="293">
        <v>96600000</v>
      </c>
      <c r="D15648">
        <f t="shared" si="488"/>
        <v>23325008</v>
      </c>
      <c r="E15648">
        <f t="shared" si="489"/>
        <v>23386002</v>
      </c>
    </row>
    <row r="15649" spans="1:5">
      <c r="A15649">
        <v>23325003</v>
      </c>
      <c r="B15649">
        <v>23387001</v>
      </c>
      <c r="C15649" s="293">
        <v>106700000</v>
      </c>
      <c r="D15649">
        <f t="shared" si="488"/>
        <v>23325003</v>
      </c>
      <c r="E15649">
        <f t="shared" si="489"/>
        <v>23387001</v>
      </c>
    </row>
    <row r="15650" spans="1:5">
      <c r="A15650">
        <v>23325004</v>
      </c>
      <c r="B15650">
        <v>23387002</v>
      </c>
      <c r="C15650" s="293">
        <v>66000000</v>
      </c>
      <c r="D15650">
        <f t="shared" si="488"/>
        <v>23325004</v>
      </c>
      <c r="E15650">
        <f t="shared" si="489"/>
        <v>23387002</v>
      </c>
    </row>
    <row r="15651" spans="1:5">
      <c r="A15651">
        <v>23425001</v>
      </c>
      <c r="B15651">
        <v>23482001</v>
      </c>
      <c r="C15651" s="293">
        <v>56300000</v>
      </c>
      <c r="D15651">
        <f t="shared" si="488"/>
        <v>23425001</v>
      </c>
      <c r="E15651">
        <f t="shared" si="489"/>
        <v>23482001</v>
      </c>
    </row>
    <row r="15652" spans="1:5">
      <c r="A15652">
        <v>23501004</v>
      </c>
      <c r="B15652">
        <v>23532001</v>
      </c>
      <c r="C15652" s="293">
        <v>37400000</v>
      </c>
      <c r="D15652">
        <f t="shared" si="488"/>
        <v>23501004</v>
      </c>
      <c r="E15652">
        <f t="shared" si="489"/>
        <v>23532001</v>
      </c>
    </row>
    <row r="15653" spans="1:5">
      <c r="A15653">
        <v>23501005</v>
      </c>
      <c r="B15653">
        <v>23532002</v>
      </c>
      <c r="C15653" s="293">
        <v>36800000</v>
      </c>
      <c r="D15653">
        <f t="shared" si="488"/>
        <v>23501005</v>
      </c>
      <c r="E15653">
        <f t="shared" si="489"/>
        <v>23532002</v>
      </c>
    </row>
    <row r="15654" spans="1:5">
      <c r="A15654">
        <v>23501007</v>
      </c>
      <c r="B15654">
        <v>23532003</v>
      </c>
      <c r="C15654" s="293">
        <v>39100000</v>
      </c>
      <c r="D15654">
        <f t="shared" si="488"/>
        <v>23501007</v>
      </c>
      <c r="E15654">
        <f t="shared" si="489"/>
        <v>23532003</v>
      </c>
    </row>
    <row r="15655" spans="1:5">
      <c r="A15655">
        <v>23501001</v>
      </c>
      <c r="B15655">
        <v>23533001</v>
      </c>
      <c r="C15655" s="293">
        <v>38100000</v>
      </c>
      <c r="D15655">
        <f t="shared" si="488"/>
        <v>23501001</v>
      </c>
      <c r="E15655">
        <f t="shared" si="489"/>
        <v>23533001</v>
      </c>
    </row>
    <row r="15656" spans="1:5">
      <c r="A15656">
        <v>23501002</v>
      </c>
      <c r="B15656">
        <v>23533002</v>
      </c>
      <c r="C15656" s="293">
        <v>37100000</v>
      </c>
      <c r="D15656">
        <f t="shared" si="488"/>
        <v>23501002</v>
      </c>
      <c r="E15656">
        <f t="shared" si="489"/>
        <v>23533002</v>
      </c>
    </row>
    <row r="15657" spans="1:5">
      <c r="A15657">
        <v>23501003</v>
      </c>
      <c r="B15657">
        <v>23533003</v>
      </c>
      <c r="C15657" s="293">
        <v>36500000</v>
      </c>
      <c r="D15657">
        <f t="shared" si="488"/>
        <v>23501003</v>
      </c>
      <c r="E15657">
        <f t="shared" si="489"/>
        <v>23533003</v>
      </c>
    </row>
    <row r="15658" spans="1:5">
      <c r="A15658">
        <v>23501006</v>
      </c>
      <c r="B15658">
        <v>23533004</v>
      </c>
      <c r="C15658" s="293">
        <v>21000000</v>
      </c>
      <c r="D15658">
        <f t="shared" si="488"/>
        <v>23501006</v>
      </c>
      <c r="E15658">
        <f t="shared" si="489"/>
        <v>23533004</v>
      </c>
    </row>
    <row r="15659" spans="1:5">
      <c r="A15659">
        <v>23501008</v>
      </c>
      <c r="B15659">
        <v>23533005</v>
      </c>
      <c r="C15659" s="293">
        <v>48900000</v>
      </c>
      <c r="D15659">
        <f t="shared" si="488"/>
        <v>23501008</v>
      </c>
      <c r="E15659">
        <f t="shared" si="489"/>
        <v>23533005</v>
      </c>
    </row>
    <row r="15660" spans="1:5">
      <c r="A15660">
        <v>23501009</v>
      </c>
      <c r="B15660">
        <v>23533006</v>
      </c>
      <c r="C15660" s="293">
        <v>41500000</v>
      </c>
      <c r="D15660">
        <f t="shared" si="488"/>
        <v>23501009</v>
      </c>
      <c r="E15660">
        <f t="shared" si="489"/>
        <v>23533006</v>
      </c>
    </row>
    <row r="15661" spans="1:5">
      <c r="A15661">
        <v>23501010</v>
      </c>
      <c r="B15661">
        <v>23533007</v>
      </c>
      <c r="C15661" s="293">
        <v>75400000</v>
      </c>
      <c r="D15661">
        <f t="shared" si="488"/>
        <v>23501010</v>
      </c>
      <c r="E15661">
        <f t="shared" si="489"/>
        <v>23533007</v>
      </c>
    </row>
    <row r="15662" spans="1:5">
      <c r="A15662">
        <v>23501011</v>
      </c>
      <c r="B15662">
        <v>23533008</v>
      </c>
      <c r="C15662" s="293">
        <v>54700000</v>
      </c>
      <c r="D15662">
        <f t="shared" si="488"/>
        <v>23501011</v>
      </c>
      <c r="E15662">
        <f t="shared" si="489"/>
        <v>23533008</v>
      </c>
    </row>
    <row r="15663" spans="1:5">
      <c r="A15663">
        <v>23506004</v>
      </c>
      <c r="B15663">
        <v>23535001</v>
      </c>
      <c r="C15663" s="293">
        <v>50300000</v>
      </c>
      <c r="D15663">
        <f t="shared" si="488"/>
        <v>23506004</v>
      </c>
      <c r="E15663">
        <f t="shared" si="489"/>
        <v>23535001</v>
      </c>
    </row>
    <row r="15664" spans="1:5">
      <c r="A15664">
        <v>23506005</v>
      </c>
      <c r="B15664">
        <v>23535002</v>
      </c>
      <c r="C15664" s="293">
        <v>59500000</v>
      </c>
      <c r="D15664">
        <f t="shared" si="488"/>
        <v>23506005</v>
      </c>
      <c r="E15664">
        <f t="shared" si="489"/>
        <v>23535002</v>
      </c>
    </row>
    <row r="15665" spans="1:5">
      <c r="A15665">
        <v>23507001</v>
      </c>
      <c r="B15665">
        <v>23541001</v>
      </c>
      <c r="C15665" s="293">
        <v>50000000</v>
      </c>
      <c r="D15665">
        <f t="shared" si="488"/>
        <v>23507001</v>
      </c>
      <c r="E15665">
        <f t="shared" si="489"/>
        <v>23541001</v>
      </c>
    </row>
    <row r="15666" spans="1:5">
      <c r="A15666">
        <v>23507002</v>
      </c>
      <c r="B15666">
        <v>23541002</v>
      </c>
      <c r="C15666" s="293">
        <v>48200000</v>
      </c>
      <c r="D15666">
        <f t="shared" si="488"/>
        <v>23507002</v>
      </c>
      <c r="E15666">
        <f t="shared" si="489"/>
        <v>23541002</v>
      </c>
    </row>
    <row r="15667" spans="1:5">
      <c r="A15667">
        <v>23521001</v>
      </c>
      <c r="B15667">
        <v>23542001</v>
      </c>
      <c r="C15667" s="293">
        <v>48000000</v>
      </c>
      <c r="D15667">
        <f t="shared" si="488"/>
        <v>23521001</v>
      </c>
      <c r="E15667">
        <f t="shared" si="489"/>
        <v>23542001</v>
      </c>
    </row>
    <row r="15668" spans="1:5">
      <c r="A15668">
        <v>23520001</v>
      </c>
      <c r="B15668">
        <v>23543001</v>
      </c>
      <c r="C15668" s="293">
        <v>44000000</v>
      </c>
      <c r="D15668">
        <f t="shared" si="488"/>
        <v>23520001</v>
      </c>
      <c r="E15668">
        <f t="shared" si="489"/>
        <v>23543001</v>
      </c>
    </row>
    <row r="15669" spans="1:5">
      <c r="A15669">
        <v>23520002</v>
      </c>
      <c r="B15669">
        <v>23545001</v>
      </c>
      <c r="C15669" s="293">
        <v>37000000</v>
      </c>
      <c r="D15669">
        <f t="shared" si="488"/>
        <v>23520002</v>
      </c>
      <c r="E15669">
        <f t="shared" si="489"/>
        <v>23545001</v>
      </c>
    </row>
    <row r="15670" spans="1:5">
      <c r="A15670">
        <v>23519001</v>
      </c>
      <c r="B15670">
        <v>23551001</v>
      </c>
      <c r="C15670" s="293">
        <v>6200000</v>
      </c>
      <c r="D15670">
        <f t="shared" si="488"/>
        <v>23519001</v>
      </c>
      <c r="E15670">
        <f t="shared" si="489"/>
        <v>23551001</v>
      </c>
    </row>
    <row r="15671" spans="1:5">
      <c r="A15671">
        <v>23519002</v>
      </c>
      <c r="B15671">
        <v>23551002</v>
      </c>
      <c r="C15671" s="293">
        <v>17500000</v>
      </c>
      <c r="D15671">
        <f t="shared" si="488"/>
        <v>23519002</v>
      </c>
      <c r="E15671">
        <f t="shared" si="489"/>
        <v>23551002</v>
      </c>
    </row>
    <row r="15672" spans="1:5">
      <c r="A15672">
        <v>23517012</v>
      </c>
      <c r="B15672">
        <v>23554001</v>
      </c>
      <c r="C15672" s="293">
        <v>3900000</v>
      </c>
      <c r="D15672">
        <f t="shared" si="488"/>
        <v>23517012</v>
      </c>
      <c r="E15672">
        <f t="shared" si="489"/>
        <v>23554001</v>
      </c>
    </row>
    <row r="15673" spans="1:5">
      <c r="A15673">
        <v>23517010</v>
      </c>
      <c r="B15673">
        <v>23555001</v>
      </c>
      <c r="C15673" s="293">
        <v>2300000</v>
      </c>
      <c r="D15673">
        <f t="shared" si="488"/>
        <v>23517010</v>
      </c>
      <c r="E15673">
        <f t="shared" si="489"/>
        <v>23555001</v>
      </c>
    </row>
    <row r="15674" spans="1:5">
      <c r="A15674">
        <v>23517011</v>
      </c>
      <c r="B15674">
        <v>23556001</v>
      </c>
      <c r="C15674" s="293">
        <v>2900000</v>
      </c>
      <c r="D15674">
        <f t="shared" si="488"/>
        <v>23517011</v>
      </c>
      <c r="E15674">
        <f t="shared" si="489"/>
        <v>23556001</v>
      </c>
    </row>
    <row r="15675" spans="1:5">
      <c r="A15675">
        <v>23517008</v>
      </c>
      <c r="B15675">
        <v>23557001</v>
      </c>
      <c r="C15675" s="293">
        <v>2900000</v>
      </c>
      <c r="D15675">
        <f t="shared" si="488"/>
        <v>23517008</v>
      </c>
      <c r="E15675">
        <f t="shared" si="489"/>
        <v>23557001</v>
      </c>
    </row>
    <row r="15676" spans="1:5">
      <c r="A15676">
        <v>23517009</v>
      </c>
      <c r="B15676">
        <v>23557002</v>
      </c>
      <c r="C15676" s="293">
        <v>1700000</v>
      </c>
      <c r="D15676">
        <f t="shared" si="488"/>
        <v>23517009</v>
      </c>
      <c r="E15676">
        <f t="shared" si="489"/>
        <v>23557002</v>
      </c>
    </row>
    <row r="15677" spans="1:5">
      <c r="A15677">
        <v>23517013</v>
      </c>
      <c r="B15677">
        <v>23557003</v>
      </c>
      <c r="C15677" s="293">
        <v>4100000</v>
      </c>
      <c r="D15677">
        <f t="shared" si="488"/>
        <v>23517013</v>
      </c>
      <c r="E15677">
        <f t="shared" si="489"/>
        <v>23557003</v>
      </c>
    </row>
    <row r="15678" spans="1:5">
      <c r="A15678">
        <v>23517014</v>
      </c>
      <c r="B15678">
        <v>23557004</v>
      </c>
      <c r="C15678" s="293">
        <v>3000000</v>
      </c>
      <c r="D15678">
        <f t="shared" si="488"/>
        <v>23517014</v>
      </c>
      <c r="E15678">
        <f t="shared" si="489"/>
        <v>23557004</v>
      </c>
    </row>
    <row r="15679" spans="1:5">
      <c r="A15679">
        <v>23517015</v>
      </c>
      <c r="B15679">
        <v>23557005</v>
      </c>
      <c r="C15679" s="293">
        <v>5200000</v>
      </c>
      <c r="D15679">
        <f t="shared" si="488"/>
        <v>23517015</v>
      </c>
      <c r="E15679">
        <f t="shared" si="489"/>
        <v>23557005</v>
      </c>
    </row>
    <row r="15680" spans="1:5">
      <c r="A15680">
        <v>23506001</v>
      </c>
      <c r="B15680">
        <v>23588001</v>
      </c>
      <c r="C15680" s="293">
        <v>46900000</v>
      </c>
      <c r="D15680">
        <f t="shared" si="488"/>
        <v>23506001</v>
      </c>
      <c r="E15680">
        <f t="shared" si="489"/>
        <v>23588001</v>
      </c>
    </row>
    <row r="15681" spans="1:5">
      <c r="A15681">
        <v>23506002</v>
      </c>
      <c r="B15681">
        <v>23588002</v>
      </c>
      <c r="C15681" s="293">
        <v>48300000</v>
      </c>
      <c r="D15681">
        <f t="shared" si="488"/>
        <v>23506002</v>
      </c>
      <c r="E15681">
        <f t="shared" si="489"/>
        <v>23588002</v>
      </c>
    </row>
    <row r="15682" spans="1:5">
      <c r="A15682">
        <v>23506003</v>
      </c>
      <c r="B15682">
        <v>23588003</v>
      </c>
      <c r="C15682" s="293">
        <v>52700000</v>
      </c>
      <c r="D15682">
        <f t="shared" si="488"/>
        <v>23506003</v>
      </c>
      <c r="E15682">
        <f t="shared" si="489"/>
        <v>23588003</v>
      </c>
    </row>
    <row r="15683" spans="1:5">
      <c r="A15683">
        <v>23625008</v>
      </c>
      <c r="B15683">
        <v>23680001</v>
      </c>
      <c r="C15683" s="293">
        <v>68000000</v>
      </c>
      <c r="D15683">
        <f t="shared" ref="D15683:D15746" si="490">+A15683*1</f>
        <v>23625008</v>
      </c>
      <c r="E15683">
        <f t="shared" ref="E15683:E15746" si="491">+B15683*1</f>
        <v>23680001</v>
      </c>
    </row>
    <row r="15684" spans="1:5">
      <c r="A15684">
        <v>23625001</v>
      </c>
      <c r="B15684">
        <v>23681001</v>
      </c>
      <c r="C15684" s="293">
        <v>65000000</v>
      </c>
      <c r="D15684">
        <f t="shared" si="490"/>
        <v>23625001</v>
      </c>
      <c r="E15684">
        <f t="shared" si="491"/>
        <v>23681001</v>
      </c>
    </row>
    <row r="15685" spans="1:5">
      <c r="A15685">
        <v>23625006</v>
      </c>
      <c r="B15685">
        <v>23682001</v>
      </c>
      <c r="C15685" s="293">
        <v>55000000</v>
      </c>
      <c r="D15685">
        <f t="shared" si="490"/>
        <v>23625006</v>
      </c>
      <c r="E15685">
        <f t="shared" si="491"/>
        <v>23682001</v>
      </c>
    </row>
    <row r="15686" spans="1:5">
      <c r="A15686">
        <v>23625002</v>
      </c>
      <c r="B15686">
        <v>23686001</v>
      </c>
      <c r="C15686" s="293">
        <v>62200000</v>
      </c>
      <c r="D15686">
        <f t="shared" si="490"/>
        <v>23625002</v>
      </c>
      <c r="E15686">
        <f t="shared" si="491"/>
        <v>23686001</v>
      </c>
    </row>
    <row r="15687" spans="1:5">
      <c r="A15687">
        <v>23625003</v>
      </c>
      <c r="B15687">
        <v>23686002</v>
      </c>
      <c r="C15687" s="293">
        <v>100000000</v>
      </c>
      <c r="D15687">
        <f t="shared" si="490"/>
        <v>23625003</v>
      </c>
      <c r="E15687">
        <f t="shared" si="491"/>
        <v>23686002</v>
      </c>
    </row>
    <row r="15688" spans="1:5">
      <c r="A15688">
        <v>23625004</v>
      </c>
      <c r="B15688">
        <v>23686003</v>
      </c>
      <c r="C15688" s="293">
        <v>95000000</v>
      </c>
      <c r="D15688">
        <f t="shared" si="490"/>
        <v>23625004</v>
      </c>
      <c r="E15688">
        <f t="shared" si="491"/>
        <v>23686003</v>
      </c>
    </row>
    <row r="15689" spans="1:5">
      <c r="A15689">
        <v>23625005</v>
      </c>
      <c r="B15689">
        <v>23686004</v>
      </c>
      <c r="C15689" s="293">
        <v>70100000</v>
      </c>
      <c r="D15689">
        <f t="shared" si="490"/>
        <v>23625005</v>
      </c>
      <c r="E15689">
        <f t="shared" si="491"/>
        <v>23686004</v>
      </c>
    </row>
    <row r="15690" spans="1:5">
      <c r="A15690">
        <v>23625007</v>
      </c>
      <c r="B15690">
        <v>23687001</v>
      </c>
      <c r="C15690" s="293">
        <v>73000000</v>
      </c>
      <c r="D15690">
        <f t="shared" si="490"/>
        <v>23625007</v>
      </c>
      <c r="E15690">
        <f t="shared" si="491"/>
        <v>23687001</v>
      </c>
    </row>
    <row r="15691" spans="1:5">
      <c r="A15691">
        <v>23725005</v>
      </c>
      <c r="B15691">
        <v>23780001</v>
      </c>
      <c r="C15691" s="293">
        <v>71200000</v>
      </c>
      <c r="D15691">
        <f t="shared" si="490"/>
        <v>23725005</v>
      </c>
      <c r="E15691">
        <f t="shared" si="491"/>
        <v>23780001</v>
      </c>
    </row>
    <row r="15692" spans="1:5">
      <c r="A15692">
        <v>23725001</v>
      </c>
      <c r="B15692">
        <v>23782001</v>
      </c>
      <c r="C15692" s="293">
        <v>51600000</v>
      </c>
      <c r="D15692">
        <f t="shared" si="490"/>
        <v>23725001</v>
      </c>
      <c r="E15692">
        <f t="shared" si="491"/>
        <v>23782001</v>
      </c>
    </row>
    <row r="15693" spans="1:5">
      <c r="A15693">
        <v>23725002</v>
      </c>
      <c r="B15693">
        <v>23782002</v>
      </c>
      <c r="C15693" s="293">
        <v>56300000</v>
      </c>
      <c r="D15693">
        <f t="shared" si="490"/>
        <v>23725002</v>
      </c>
      <c r="E15693">
        <f t="shared" si="491"/>
        <v>23782002</v>
      </c>
    </row>
    <row r="15694" spans="1:5">
      <c r="A15694">
        <v>23725003</v>
      </c>
      <c r="B15694">
        <v>23787001</v>
      </c>
      <c r="C15694" s="293">
        <v>64400000</v>
      </c>
      <c r="D15694">
        <f t="shared" si="490"/>
        <v>23725003</v>
      </c>
      <c r="E15694">
        <f t="shared" si="491"/>
        <v>23787001</v>
      </c>
    </row>
    <row r="15695" spans="1:5">
      <c r="A15695">
        <v>23725004</v>
      </c>
      <c r="B15695">
        <v>23787002</v>
      </c>
      <c r="C15695" s="293">
        <v>72000000</v>
      </c>
      <c r="D15695">
        <f t="shared" si="490"/>
        <v>23725004</v>
      </c>
      <c r="E15695">
        <f t="shared" si="491"/>
        <v>23787002</v>
      </c>
    </row>
    <row r="15696" spans="1:5">
      <c r="A15696">
        <v>23825001</v>
      </c>
      <c r="B15696">
        <v>23882001</v>
      </c>
      <c r="C15696" s="293">
        <v>51300000</v>
      </c>
      <c r="D15696">
        <f t="shared" si="490"/>
        <v>23825001</v>
      </c>
      <c r="E15696">
        <f t="shared" si="491"/>
        <v>23882001</v>
      </c>
    </row>
    <row r="15697" spans="1:5">
      <c r="A15697">
        <v>23825002</v>
      </c>
      <c r="B15697">
        <v>23882002</v>
      </c>
      <c r="C15697" s="293">
        <v>56300000</v>
      </c>
      <c r="D15697">
        <f t="shared" si="490"/>
        <v>23825002</v>
      </c>
      <c r="E15697">
        <f t="shared" si="491"/>
        <v>23882002</v>
      </c>
    </row>
    <row r="15698" spans="1:5">
      <c r="A15698">
        <v>24025001</v>
      </c>
      <c r="B15698">
        <v>24082001</v>
      </c>
      <c r="C15698" s="293">
        <v>56300000</v>
      </c>
      <c r="D15698">
        <f t="shared" si="490"/>
        <v>24025001</v>
      </c>
      <c r="E15698">
        <f t="shared" si="491"/>
        <v>24082001</v>
      </c>
    </row>
    <row r="15699" spans="1:5">
      <c r="A15699">
        <v>24121001</v>
      </c>
      <c r="B15699">
        <v>24142001</v>
      </c>
      <c r="C15699" s="293">
        <v>53000000</v>
      </c>
      <c r="D15699">
        <f t="shared" si="490"/>
        <v>24121001</v>
      </c>
      <c r="E15699">
        <f t="shared" si="491"/>
        <v>24142001</v>
      </c>
    </row>
    <row r="15700" spans="1:5">
      <c r="A15700">
        <v>24121002</v>
      </c>
      <c r="B15700">
        <v>24142002</v>
      </c>
      <c r="C15700" s="293">
        <v>52500000</v>
      </c>
      <c r="D15700">
        <f t="shared" si="490"/>
        <v>24121002</v>
      </c>
      <c r="E15700">
        <f t="shared" si="491"/>
        <v>24142002</v>
      </c>
    </row>
    <row r="15701" spans="1:5">
      <c r="A15701">
        <v>24121003</v>
      </c>
      <c r="B15701">
        <v>24142003</v>
      </c>
      <c r="C15701" s="293">
        <v>48500000</v>
      </c>
      <c r="D15701">
        <f t="shared" si="490"/>
        <v>24121003</v>
      </c>
      <c r="E15701">
        <f t="shared" si="491"/>
        <v>24142003</v>
      </c>
    </row>
    <row r="15702" spans="1:5">
      <c r="A15702">
        <v>24121004</v>
      </c>
      <c r="B15702">
        <v>24142004</v>
      </c>
      <c r="C15702" s="293">
        <v>57500000</v>
      </c>
      <c r="D15702">
        <f t="shared" si="490"/>
        <v>24121004</v>
      </c>
      <c r="E15702">
        <f t="shared" si="491"/>
        <v>24142004</v>
      </c>
    </row>
    <row r="15703" spans="1:5">
      <c r="A15703">
        <v>24103002</v>
      </c>
      <c r="B15703">
        <v>24170001</v>
      </c>
      <c r="C15703" s="293">
        <v>199500000</v>
      </c>
      <c r="D15703">
        <f t="shared" si="490"/>
        <v>24103002</v>
      </c>
      <c r="E15703">
        <f t="shared" si="491"/>
        <v>24170001</v>
      </c>
    </row>
    <row r="15704" spans="1:5">
      <c r="A15704">
        <v>24103004</v>
      </c>
      <c r="B15704">
        <v>24170002</v>
      </c>
      <c r="C15704" s="293">
        <v>397700000</v>
      </c>
      <c r="D15704">
        <f t="shared" si="490"/>
        <v>24103004</v>
      </c>
      <c r="E15704">
        <f t="shared" si="491"/>
        <v>24170002</v>
      </c>
    </row>
    <row r="15705" spans="1:5">
      <c r="A15705">
        <v>24103003</v>
      </c>
      <c r="B15705">
        <v>24171001</v>
      </c>
      <c r="C15705" s="293">
        <v>174600000</v>
      </c>
      <c r="D15705">
        <f t="shared" si="490"/>
        <v>24103003</v>
      </c>
      <c r="E15705">
        <f t="shared" si="491"/>
        <v>24171001</v>
      </c>
    </row>
    <row r="15706" spans="1:5">
      <c r="A15706">
        <v>24103001</v>
      </c>
      <c r="B15706">
        <v>24175001</v>
      </c>
      <c r="C15706" s="293">
        <v>67800000</v>
      </c>
      <c r="D15706">
        <f t="shared" si="490"/>
        <v>24103001</v>
      </c>
      <c r="E15706">
        <f t="shared" si="491"/>
        <v>24175001</v>
      </c>
    </row>
    <row r="15707" spans="1:5">
      <c r="A15707">
        <v>24325001</v>
      </c>
      <c r="B15707">
        <v>24382001</v>
      </c>
      <c r="C15707" s="293">
        <v>51600000</v>
      </c>
      <c r="D15707">
        <f t="shared" si="490"/>
        <v>24325001</v>
      </c>
      <c r="E15707">
        <f t="shared" si="491"/>
        <v>24382001</v>
      </c>
    </row>
    <row r="15708" spans="1:5">
      <c r="A15708">
        <v>24417001</v>
      </c>
      <c r="B15708">
        <v>24453001</v>
      </c>
      <c r="C15708" s="293">
        <v>5400000</v>
      </c>
      <c r="D15708">
        <f t="shared" si="490"/>
        <v>24417001</v>
      </c>
      <c r="E15708">
        <f t="shared" si="491"/>
        <v>24453001</v>
      </c>
    </row>
    <row r="15709" spans="1:5">
      <c r="A15709">
        <v>24417002</v>
      </c>
      <c r="B15709">
        <v>24453002</v>
      </c>
      <c r="C15709" s="293">
        <v>6300000</v>
      </c>
      <c r="D15709">
        <f t="shared" si="490"/>
        <v>24417002</v>
      </c>
      <c r="E15709">
        <f t="shared" si="491"/>
        <v>24453002</v>
      </c>
    </row>
    <row r="15710" spans="1:5">
      <c r="A15710">
        <v>24417003</v>
      </c>
      <c r="B15710">
        <v>24454001</v>
      </c>
      <c r="C15710" s="293">
        <v>3100000</v>
      </c>
      <c r="D15710">
        <f t="shared" si="490"/>
        <v>24417003</v>
      </c>
      <c r="E15710">
        <f t="shared" si="491"/>
        <v>24454001</v>
      </c>
    </row>
    <row r="15711" spans="1:5">
      <c r="A15711">
        <v>24417004</v>
      </c>
      <c r="B15711">
        <v>24454002</v>
      </c>
      <c r="C15711" s="293">
        <v>3300000</v>
      </c>
      <c r="D15711">
        <f t="shared" si="490"/>
        <v>24417004</v>
      </c>
      <c r="E15711">
        <f t="shared" si="491"/>
        <v>24454002</v>
      </c>
    </row>
    <row r="15712" spans="1:5">
      <c r="A15712">
        <v>24525001</v>
      </c>
      <c r="B15712">
        <v>24582001</v>
      </c>
      <c r="C15712" s="293">
        <v>56300000</v>
      </c>
      <c r="D15712">
        <f t="shared" si="490"/>
        <v>24525001</v>
      </c>
      <c r="E15712">
        <f t="shared" si="491"/>
        <v>24582001</v>
      </c>
    </row>
    <row r="15713" spans="1:5">
      <c r="A15713">
        <v>24601001</v>
      </c>
      <c r="B15713">
        <v>24633001</v>
      </c>
      <c r="C15713" s="293">
        <v>62000000</v>
      </c>
      <c r="D15713">
        <f t="shared" si="490"/>
        <v>24601001</v>
      </c>
      <c r="E15713">
        <f t="shared" si="491"/>
        <v>24633001</v>
      </c>
    </row>
    <row r="15714" spans="1:5">
      <c r="A15714">
        <v>24717001</v>
      </c>
      <c r="B15714">
        <v>24757001</v>
      </c>
      <c r="C15714" s="293">
        <v>2800000</v>
      </c>
      <c r="D15714">
        <f t="shared" si="490"/>
        <v>24717001</v>
      </c>
      <c r="E15714">
        <f t="shared" si="491"/>
        <v>24757001</v>
      </c>
    </row>
    <row r="15715" spans="1:5">
      <c r="A15715">
        <v>24825002</v>
      </c>
      <c r="B15715">
        <v>24880001</v>
      </c>
      <c r="C15715" s="293">
        <v>74000000</v>
      </c>
      <c r="D15715">
        <f t="shared" si="490"/>
        <v>24825002</v>
      </c>
      <c r="E15715">
        <f t="shared" si="491"/>
        <v>24880001</v>
      </c>
    </row>
    <row r="15716" spans="1:5">
      <c r="A15716">
        <v>24825001</v>
      </c>
      <c r="B15716">
        <v>24882001</v>
      </c>
      <c r="C15716" s="293">
        <v>56300000</v>
      </c>
      <c r="D15716">
        <f t="shared" si="490"/>
        <v>24825001</v>
      </c>
      <c r="E15716">
        <f t="shared" si="491"/>
        <v>24882001</v>
      </c>
    </row>
    <row r="15717" spans="1:5">
      <c r="A15717">
        <v>24825003</v>
      </c>
      <c r="B15717">
        <v>24886001</v>
      </c>
      <c r="C15717" s="293">
        <v>112500000</v>
      </c>
      <c r="D15717">
        <f t="shared" si="490"/>
        <v>24825003</v>
      </c>
      <c r="E15717">
        <f t="shared" si="491"/>
        <v>24886001</v>
      </c>
    </row>
    <row r="15718" spans="1:5">
      <c r="A15718">
        <v>24921001</v>
      </c>
      <c r="B15718">
        <v>24942001</v>
      </c>
      <c r="C15718" s="293">
        <v>25700000</v>
      </c>
      <c r="D15718">
        <f t="shared" si="490"/>
        <v>24921001</v>
      </c>
      <c r="E15718">
        <f t="shared" si="491"/>
        <v>24942001</v>
      </c>
    </row>
    <row r="15719" spans="1:5">
      <c r="A15719">
        <v>25017001</v>
      </c>
      <c r="B15719">
        <v>25054001</v>
      </c>
      <c r="C15719" s="293">
        <v>4500000</v>
      </c>
      <c r="D15719">
        <f t="shared" si="490"/>
        <v>25017001</v>
      </c>
      <c r="E15719">
        <f t="shared" si="491"/>
        <v>25054001</v>
      </c>
    </row>
    <row r="15720" spans="1:5">
      <c r="A15720">
        <v>25017002</v>
      </c>
      <c r="B15720">
        <v>25056001</v>
      </c>
      <c r="C15720" s="293">
        <v>4000000</v>
      </c>
      <c r="D15720">
        <f t="shared" si="490"/>
        <v>25017002</v>
      </c>
      <c r="E15720">
        <f t="shared" si="491"/>
        <v>25056001</v>
      </c>
    </row>
    <row r="15721" spans="1:5">
      <c r="A15721">
        <v>25117003</v>
      </c>
      <c r="B15721">
        <v>25155001</v>
      </c>
      <c r="C15721" s="293">
        <v>2300000</v>
      </c>
      <c r="D15721">
        <f t="shared" si="490"/>
        <v>25117003</v>
      </c>
      <c r="E15721">
        <f t="shared" si="491"/>
        <v>25155001</v>
      </c>
    </row>
    <row r="15722" spans="1:5">
      <c r="A15722">
        <v>25117004</v>
      </c>
      <c r="B15722">
        <v>25156001</v>
      </c>
      <c r="C15722" s="293">
        <v>3300000</v>
      </c>
      <c r="D15722">
        <f t="shared" si="490"/>
        <v>25117004</v>
      </c>
      <c r="E15722">
        <f t="shared" si="491"/>
        <v>25156001</v>
      </c>
    </row>
    <row r="15723" spans="1:5">
      <c r="A15723">
        <v>25117001</v>
      </c>
      <c r="B15723">
        <v>25157001</v>
      </c>
      <c r="C15723" s="293">
        <v>4800000</v>
      </c>
      <c r="D15723">
        <f t="shared" si="490"/>
        <v>25117001</v>
      </c>
      <c r="E15723">
        <f t="shared" si="491"/>
        <v>25157001</v>
      </c>
    </row>
    <row r="15724" spans="1:5">
      <c r="A15724">
        <v>25117002</v>
      </c>
      <c r="B15724">
        <v>25157002</v>
      </c>
      <c r="C15724" s="293">
        <v>3800000</v>
      </c>
      <c r="D15724">
        <f t="shared" si="490"/>
        <v>25117002</v>
      </c>
      <c r="E15724">
        <f t="shared" si="491"/>
        <v>25157002</v>
      </c>
    </row>
    <row r="15725" spans="1:5">
      <c r="A15725">
        <v>25117005</v>
      </c>
      <c r="B15725">
        <v>25157003</v>
      </c>
      <c r="C15725" s="293">
        <v>5400000</v>
      </c>
      <c r="D15725">
        <f t="shared" si="490"/>
        <v>25117005</v>
      </c>
      <c r="E15725">
        <f t="shared" si="491"/>
        <v>25157003</v>
      </c>
    </row>
    <row r="15726" spans="1:5">
      <c r="A15726">
        <v>25117006</v>
      </c>
      <c r="B15726">
        <v>25157004</v>
      </c>
      <c r="C15726" s="293">
        <v>2000000</v>
      </c>
      <c r="D15726">
        <f t="shared" si="490"/>
        <v>25117006</v>
      </c>
      <c r="E15726">
        <f t="shared" si="491"/>
        <v>25157004</v>
      </c>
    </row>
    <row r="15727" spans="1:5">
      <c r="A15727">
        <v>25219001</v>
      </c>
      <c r="B15727">
        <v>25251001</v>
      </c>
      <c r="C15727" s="293">
        <v>5900000</v>
      </c>
      <c r="D15727">
        <f t="shared" si="490"/>
        <v>25219001</v>
      </c>
      <c r="E15727">
        <f t="shared" si="491"/>
        <v>25251001</v>
      </c>
    </row>
    <row r="15728" spans="1:5">
      <c r="A15728">
        <v>25217004</v>
      </c>
      <c r="B15728">
        <v>25254001</v>
      </c>
      <c r="C15728" s="293">
        <v>4600000</v>
      </c>
      <c r="D15728">
        <f t="shared" si="490"/>
        <v>25217004</v>
      </c>
      <c r="E15728">
        <f t="shared" si="491"/>
        <v>25254001</v>
      </c>
    </row>
    <row r="15729" spans="1:5">
      <c r="A15729">
        <v>25217005</v>
      </c>
      <c r="B15729">
        <v>25254002</v>
      </c>
      <c r="C15729" s="293">
        <v>5000000</v>
      </c>
      <c r="D15729">
        <f t="shared" si="490"/>
        <v>25217005</v>
      </c>
      <c r="E15729">
        <f t="shared" si="491"/>
        <v>25254002</v>
      </c>
    </row>
    <row r="15730" spans="1:5">
      <c r="A15730">
        <v>25217011</v>
      </c>
      <c r="B15730">
        <v>25254003</v>
      </c>
      <c r="C15730" s="293">
        <v>4500000</v>
      </c>
      <c r="D15730">
        <f t="shared" si="490"/>
        <v>25217011</v>
      </c>
      <c r="E15730">
        <f t="shared" si="491"/>
        <v>25254003</v>
      </c>
    </row>
    <row r="15731" spans="1:5">
      <c r="A15731">
        <v>25217003</v>
      </c>
      <c r="B15731">
        <v>25255001</v>
      </c>
      <c r="C15731" s="293">
        <v>2300000</v>
      </c>
      <c r="D15731">
        <f t="shared" si="490"/>
        <v>25217003</v>
      </c>
      <c r="E15731">
        <f t="shared" si="491"/>
        <v>25255001</v>
      </c>
    </row>
    <row r="15732" spans="1:5">
      <c r="A15732">
        <v>25217007</v>
      </c>
      <c r="B15732">
        <v>25255002</v>
      </c>
      <c r="C15732" s="293">
        <v>3400000</v>
      </c>
      <c r="D15732">
        <f t="shared" si="490"/>
        <v>25217007</v>
      </c>
      <c r="E15732">
        <f t="shared" si="491"/>
        <v>25255002</v>
      </c>
    </row>
    <row r="15733" spans="1:5">
      <c r="A15733">
        <v>25217010</v>
      </c>
      <c r="B15733">
        <v>25255003</v>
      </c>
      <c r="C15733" s="293">
        <v>3000000</v>
      </c>
      <c r="D15733">
        <f t="shared" si="490"/>
        <v>25217010</v>
      </c>
      <c r="E15733">
        <f t="shared" si="491"/>
        <v>25255003</v>
      </c>
    </row>
    <row r="15734" spans="1:5">
      <c r="A15734">
        <v>25217013</v>
      </c>
      <c r="B15734">
        <v>25256001</v>
      </c>
      <c r="C15734" s="293">
        <v>3500000</v>
      </c>
      <c r="D15734">
        <f t="shared" si="490"/>
        <v>25217013</v>
      </c>
      <c r="E15734">
        <f t="shared" si="491"/>
        <v>25256001</v>
      </c>
    </row>
    <row r="15735" spans="1:5">
      <c r="A15735">
        <v>25217001</v>
      </c>
      <c r="B15735">
        <v>25257001</v>
      </c>
      <c r="C15735" s="293">
        <v>2200000</v>
      </c>
      <c r="D15735">
        <f t="shared" si="490"/>
        <v>25217001</v>
      </c>
      <c r="E15735">
        <f t="shared" si="491"/>
        <v>25257001</v>
      </c>
    </row>
    <row r="15736" spans="1:5">
      <c r="A15736">
        <v>25217002</v>
      </c>
      <c r="B15736">
        <v>25257002</v>
      </c>
      <c r="C15736" s="293">
        <v>2300000</v>
      </c>
      <c r="D15736">
        <f t="shared" si="490"/>
        <v>25217002</v>
      </c>
      <c r="E15736">
        <f t="shared" si="491"/>
        <v>25257002</v>
      </c>
    </row>
    <row r="15737" spans="1:5">
      <c r="A15737">
        <v>25217006</v>
      </c>
      <c r="B15737">
        <v>25257003</v>
      </c>
      <c r="C15737" s="293">
        <v>5000000</v>
      </c>
      <c r="D15737">
        <f t="shared" si="490"/>
        <v>25217006</v>
      </c>
      <c r="E15737">
        <f t="shared" si="491"/>
        <v>25257003</v>
      </c>
    </row>
    <row r="15738" spans="1:5">
      <c r="A15738">
        <v>25217008</v>
      </c>
      <c r="B15738">
        <v>25257004</v>
      </c>
      <c r="C15738" s="293">
        <v>3100000</v>
      </c>
      <c r="D15738">
        <f t="shared" si="490"/>
        <v>25217008</v>
      </c>
      <c r="E15738">
        <f t="shared" si="491"/>
        <v>25257004</v>
      </c>
    </row>
    <row r="15739" spans="1:5">
      <c r="A15739">
        <v>25217009</v>
      </c>
      <c r="B15739">
        <v>25257005</v>
      </c>
      <c r="C15739" s="293">
        <v>3500000</v>
      </c>
      <c r="D15739">
        <f t="shared" si="490"/>
        <v>25217009</v>
      </c>
      <c r="E15739">
        <f t="shared" si="491"/>
        <v>25257005</v>
      </c>
    </row>
    <row r="15740" spans="1:5">
      <c r="A15740">
        <v>25217012</v>
      </c>
      <c r="B15740">
        <v>25257006</v>
      </c>
      <c r="C15740" s="293">
        <v>5900000</v>
      </c>
      <c r="D15740">
        <f t="shared" si="490"/>
        <v>25217012</v>
      </c>
      <c r="E15740">
        <f t="shared" si="491"/>
        <v>25257006</v>
      </c>
    </row>
    <row r="15741" spans="1:5">
      <c r="A15741">
        <v>25317001</v>
      </c>
      <c r="B15741">
        <v>25354001</v>
      </c>
      <c r="C15741" s="293">
        <v>4500000</v>
      </c>
      <c r="D15741">
        <f t="shared" si="490"/>
        <v>25317001</v>
      </c>
      <c r="E15741">
        <f t="shared" si="491"/>
        <v>25354001</v>
      </c>
    </row>
    <row r="15742" spans="1:5">
      <c r="A15742">
        <v>25317002</v>
      </c>
      <c r="B15742">
        <v>25354002</v>
      </c>
      <c r="C15742" s="293">
        <v>3500000</v>
      </c>
      <c r="D15742">
        <f t="shared" si="490"/>
        <v>25317002</v>
      </c>
      <c r="E15742">
        <f t="shared" si="491"/>
        <v>25354002</v>
      </c>
    </row>
    <row r="15743" spans="1:5">
      <c r="A15743">
        <v>25317005</v>
      </c>
      <c r="B15743">
        <v>25354003</v>
      </c>
      <c r="C15743" s="293">
        <v>3800000</v>
      </c>
      <c r="D15743">
        <f t="shared" si="490"/>
        <v>25317005</v>
      </c>
      <c r="E15743">
        <f t="shared" si="491"/>
        <v>25354003</v>
      </c>
    </row>
    <row r="15744" spans="1:5">
      <c r="A15744">
        <v>25317003</v>
      </c>
      <c r="B15744">
        <v>25355001</v>
      </c>
      <c r="C15744" s="293">
        <v>2700000</v>
      </c>
      <c r="D15744">
        <f t="shared" si="490"/>
        <v>25317003</v>
      </c>
      <c r="E15744">
        <f t="shared" si="491"/>
        <v>25355001</v>
      </c>
    </row>
    <row r="15745" spans="1:5">
      <c r="A15745">
        <v>25317004</v>
      </c>
      <c r="B15745">
        <v>25356001</v>
      </c>
      <c r="C15745" s="293">
        <v>3600000</v>
      </c>
      <c r="D15745">
        <f t="shared" si="490"/>
        <v>25317004</v>
      </c>
      <c r="E15745">
        <f t="shared" si="491"/>
        <v>25356001</v>
      </c>
    </row>
    <row r="15746" spans="1:5">
      <c r="A15746">
        <v>25317006</v>
      </c>
      <c r="B15746">
        <v>25357001</v>
      </c>
      <c r="C15746" s="293">
        <v>3800000</v>
      </c>
      <c r="D15746">
        <f t="shared" si="490"/>
        <v>25317006</v>
      </c>
      <c r="E15746">
        <f t="shared" si="491"/>
        <v>25357001</v>
      </c>
    </row>
    <row r="15747" spans="1:5">
      <c r="A15747">
        <v>25317007</v>
      </c>
      <c r="B15747">
        <v>25357002</v>
      </c>
      <c r="C15747" s="293">
        <v>2800000</v>
      </c>
      <c r="D15747">
        <f t="shared" ref="D15747:D15810" si="492">+A15747*1</f>
        <v>25317007</v>
      </c>
      <c r="E15747">
        <f t="shared" ref="E15747:E15810" si="493">+B15747*1</f>
        <v>25357002</v>
      </c>
    </row>
    <row r="15748" spans="1:5">
      <c r="A15748">
        <v>25425001</v>
      </c>
      <c r="B15748">
        <v>25482001</v>
      </c>
      <c r="C15748" s="293">
        <v>56300000</v>
      </c>
      <c r="D15748">
        <f t="shared" si="492"/>
        <v>25425001</v>
      </c>
      <c r="E15748">
        <f t="shared" si="493"/>
        <v>25482001</v>
      </c>
    </row>
    <row r="15749" spans="1:5">
      <c r="A15749">
        <v>25425002</v>
      </c>
      <c r="B15749">
        <v>25482002</v>
      </c>
      <c r="C15749" s="293">
        <v>51600000</v>
      </c>
      <c r="D15749">
        <f t="shared" si="492"/>
        <v>25425002</v>
      </c>
      <c r="E15749">
        <f t="shared" si="493"/>
        <v>25482002</v>
      </c>
    </row>
    <row r="15750" spans="1:5">
      <c r="A15750">
        <v>25517005</v>
      </c>
      <c r="B15750">
        <v>25553001</v>
      </c>
      <c r="C15750" s="293">
        <v>4800000</v>
      </c>
      <c r="D15750">
        <f t="shared" si="492"/>
        <v>25517005</v>
      </c>
      <c r="E15750">
        <f t="shared" si="493"/>
        <v>25553001</v>
      </c>
    </row>
    <row r="15751" spans="1:5">
      <c r="A15751">
        <v>25517003</v>
      </c>
      <c r="B15751">
        <v>25554001</v>
      </c>
      <c r="C15751" s="293">
        <v>4400000</v>
      </c>
      <c r="D15751">
        <f t="shared" si="492"/>
        <v>25517003</v>
      </c>
      <c r="E15751">
        <f t="shared" si="493"/>
        <v>25554001</v>
      </c>
    </row>
    <row r="15752" spans="1:5">
      <c r="A15752">
        <v>25517001</v>
      </c>
      <c r="B15752">
        <v>25555001</v>
      </c>
      <c r="C15752" s="293">
        <v>2700000</v>
      </c>
      <c r="D15752">
        <f t="shared" si="492"/>
        <v>25517001</v>
      </c>
      <c r="E15752">
        <f t="shared" si="493"/>
        <v>25555001</v>
      </c>
    </row>
    <row r="15753" spans="1:5">
      <c r="A15753">
        <v>25517004</v>
      </c>
      <c r="B15753">
        <v>25556001</v>
      </c>
      <c r="C15753" s="293">
        <v>3300000</v>
      </c>
      <c r="D15753">
        <f t="shared" si="492"/>
        <v>25517004</v>
      </c>
      <c r="E15753">
        <f t="shared" si="493"/>
        <v>25556001</v>
      </c>
    </row>
    <row r="15754" spans="1:5">
      <c r="A15754">
        <v>25517002</v>
      </c>
      <c r="B15754">
        <v>25557001</v>
      </c>
      <c r="C15754" s="293">
        <v>2800000</v>
      </c>
      <c r="D15754">
        <f t="shared" si="492"/>
        <v>25517002</v>
      </c>
      <c r="E15754">
        <f t="shared" si="493"/>
        <v>25557001</v>
      </c>
    </row>
    <row r="15755" spans="1:5">
      <c r="A15755">
        <v>25619001</v>
      </c>
      <c r="B15755">
        <v>25651001</v>
      </c>
      <c r="C15755" s="293">
        <v>5600000</v>
      </c>
      <c r="D15755">
        <f t="shared" si="492"/>
        <v>25619001</v>
      </c>
      <c r="E15755">
        <f t="shared" si="493"/>
        <v>25651001</v>
      </c>
    </row>
    <row r="15756" spans="1:5">
      <c r="A15756">
        <v>25701004</v>
      </c>
      <c r="B15756">
        <v>25732001</v>
      </c>
      <c r="C15756" s="293">
        <v>28000000</v>
      </c>
      <c r="D15756">
        <f t="shared" si="492"/>
        <v>25701004</v>
      </c>
      <c r="E15756">
        <f t="shared" si="493"/>
        <v>25732001</v>
      </c>
    </row>
    <row r="15757" spans="1:5">
      <c r="A15757">
        <v>25701005</v>
      </c>
      <c r="B15757">
        <v>25732002</v>
      </c>
      <c r="C15757" s="293">
        <v>46400000</v>
      </c>
      <c r="D15757">
        <f t="shared" si="492"/>
        <v>25701005</v>
      </c>
      <c r="E15757">
        <f t="shared" si="493"/>
        <v>25732002</v>
      </c>
    </row>
    <row r="15758" spans="1:5">
      <c r="A15758">
        <v>25701006</v>
      </c>
      <c r="B15758">
        <v>25732003</v>
      </c>
      <c r="C15758" s="293">
        <v>45000000</v>
      </c>
      <c r="D15758">
        <f t="shared" si="492"/>
        <v>25701006</v>
      </c>
      <c r="E15758">
        <f t="shared" si="493"/>
        <v>25732003</v>
      </c>
    </row>
    <row r="15759" spans="1:5">
      <c r="A15759">
        <v>25701001</v>
      </c>
      <c r="B15759">
        <v>25733001</v>
      </c>
      <c r="C15759" s="293">
        <v>38600000</v>
      </c>
      <c r="D15759">
        <f t="shared" si="492"/>
        <v>25701001</v>
      </c>
      <c r="E15759">
        <f t="shared" si="493"/>
        <v>25733001</v>
      </c>
    </row>
    <row r="15760" spans="1:5">
      <c r="A15760">
        <v>25701002</v>
      </c>
      <c r="B15760">
        <v>25733002</v>
      </c>
      <c r="C15760" s="293">
        <v>35300000</v>
      </c>
      <c r="D15760">
        <f t="shared" si="492"/>
        <v>25701002</v>
      </c>
      <c r="E15760">
        <f t="shared" si="493"/>
        <v>25733002</v>
      </c>
    </row>
    <row r="15761" spans="1:5">
      <c r="A15761">
        <v>25701003</v>
      </c>
      <c r="B15761">
        <v>25733003</v>
      </c>
      <c r="C15761" s="293">
        <v>45000000</v>
      </c>
      <c r="D15761">
        <f t="shared" si="492"/>
        <v>25701003</v>
      </c>
      <c r="E15761">
        <f t="shared" si="493"/>
        <v>25733003</v>
      </c>
    </row>
    <row r="15762" spans="1:5">
      <c r="A15762">
        <v>25706007</v>
      </c>
      <c r="B15762">
        <v>25734001</v>
      </c>
      <c r="C15762" s="293">
        <v>66000000</v>
      </c>
      <c r="D15762">
        <f t="shared" si="492"/>
        <v>25706007</v>
      </c>
      <c r="E15762">
        <f t="shared" si="493"/>
        <v>25734001</v>
      </c>
    </row>
    <row r="15763" spans="1:5">
      <c r="A15763">
        <v>25706008</v>
      </c>
      <c r="B15763">
        <v>25734002</v>
      </c>
      <c r="C15763" s="293">
        <v>76000000</v>
      </c>
      <c r="D15763">
        <f t="shared" si="492"/>
        <v>25706008</v>
      </c>
      <c r="E15763">
        <f t="shared" si="493"/>
        <v>25734002</v>
      </c>
    </row>
    <row r="15764" spans="1:5">
      <c r="A15764">
        <v>25706009</v>
      </c>
      <c r="B15764">
        <v>25734003</v>
      </c>
      <c r="C15764" s="293">
        <v>82900000</v>
      </c>
      <c r="D15764">
        <f t="shared" si="492"/>
        <v>25706009</v>
      </c>
      <c r="E15764">
        <f t="shared" si="493"/>
        <v>25734003</v>
      </c>
    </row>
    <row r="15765" spans="1:5">
      <c r="A15765">
        <v>25701007</v>
      </c>
      <c r="B15765">
        <v>25734004</v>
      </c>
      <c r="C15765" s="293">
        <v>100000000</v>
      </c>
      <c r="D15765">
        <f t="shared" si="492"/>
        <v>25701007</v>
      </c>
      <c r="E15765">
        <f t="shared" si="493"/>
        <v>25734004</v>
      </c>
    </row>
    <row r="15766" spans="1:5">
      <c r="A15766">
        <v>25706004</v>
      </c>
      <c r="B15766">
        <v>25735001</v>
      </c>
      <c r="C15766" s="293">
        <v>79900000</v>
      </c>
      <c r="D15766">
        <f t="shared" si="492"/>
        <v>25706004</v>
      </c>
      <c r="E15766">
        <f t="shared" si="493"/>
        <v>25735001</v>
      </c>
    </row>
    <row r="15767" spans="1:5">
      <c r="A15767">
        <v>25706005</v>
      </c>
      <c r="B15767">
        <v>25735002</v>
      </c>
      <c r="C15767" s="293">
        <v>63000000</v>
      </c>
      <c r="D15767">
        <f t="shared" si="492"/>
        <v>25706005</v>
      </c>
      <c r="E15767">
        <f t="shared" si="493"/>
        <v>25735002</v>
      </c>
    </row>
    <row r="15768" spans="1:5">
      <c r="A15768">
        <v>25706006</v>
      </c>
      <c r="B15768">
        <v>25735003</v>
      </c>
      <c r="C15768" s="293">
        <v>59900000</v>
      </c>
      <c r="D15768">
        <f t="shared" si="492"/>
        <v>25706006</v>
      </c>
      <c r="E15768">
        <f t="shared" si="493"/>
        <v>25735003</v>
      </c>
    </row>
    <row r="15769" spans="1:5">
      <c r="A15769">
        <v>25706010</v>
      </c>
      <c r="B15769">
        <v>25735004</v>
      </c>
      <c r="C15769" s="293">
        <v>106100000</v>
      </c>
      <c r="D15769">
        <f t="shared" si="492"/>
        <v>25706010</v>
      </c>
      <c r="E15769">
        <f t="shared" si="493"/>
        <v>25735004</v>
      </c>
    </row>
    <row r="15770" spans="1:5">
      <c r="A15770">
        <v>25706011</v>
      </c>
      <c r="B15770">
        <v>25735005</v>
      </c>
      <c r="C15770" s="293">
        <v>75900000</v>
      </c>
      <c r="D15770">
        <f t="shared" si="492"/>
        <v>25706011</v>
      </c>
      <c r="E15770">
        <f t="shared" si="493"/>
        <v>25735005</v>
      </c>
    </row>
    <row r="15771" spans="1:5">
      <c r="A15771">
        <v>25707001</v>
      </c>
      <c r="B15771">
        <v>25741001</v>
      </c>
      <c r="C15771" s="293">
        <v>21800000</v>
      </c>
      <c r="D15771">
        <f t="shared" si="492"/>
        <v>25707001</v>
      </c>
      <c r="E15771">
        <f t="shared" si="493"/>
        <v>25741001</v>
      </c>
    </row>
    <row r="15772" spans="1:5">
      <c r="A15772">
        <v>25707002</v>
      </c>
      <c r="B15772">
        <v>25741002</v>
      </c>
      <c r="C15772" s="293">
        <v>36200000</v>
      </c>
      <c r="D15772">
        <f t="shared" si="492"/>
        <v>25707002</v>
      </c>
      <c r="E15772">
        <f t="shared" si="493"/>
        <v>25741002</v>
      </c>
    </row>
    <row r="15773" spans="1:5">
      <c r="A15773">
        <v>25720001</v>
      </c>
      <c r="B15773">
        <v>25743001</v>
      </c>
      <c r="C15773" s="293">
        <v>15100000</v>
      </c>
      <c r="D15773">
        <f t="shared" si="492"/>
        <v>25720001</v>
      </c>
      <c r="E15773">
        <f t="shared" si="493"/>
        <v>25743001</v>
      </c>
    </row>
    <row r="15774" spans="1:5">
      <c r="A15774">
        <v>25712002</v>
      </c>
      <c r="B15774">
        <v>25746001</v>
      </c>
      <c r="C15774" s="293">
        <v>17900000</v>
      </c>
      <c r="D15774">
        <f t="shared" si="492"/>
        <v>25712002</v>
      </c>
      <c r="E15774">
        <f t="shared" si="493"/>
        <v>25746001</v>
      </c>
    </row>
    <row r="15775" spans="1:5">
      <c r="A15775">
        <v>25710001</v>
      </c>
      <c r="B15775">
        <v>25760001</v>
      </c>
      <c r="C15775" s="293">
        <v>110700000</v>
      </c>
      <c r="D15775">
        <f t="shared" si="492"/>
        <v>25710001</v>
      </c>
      <c r="E15775">
        <f t="shared" si="493"/>
        <v>25760001</v>
      </c>
    </row>
    <row r="15776" spans="1:5">
      <c r="A15776">
        <v>25711001</v>
      </c>
      <c r="B15776">
        <v>25761001</v>
      </c>
      <c r="C15776" s="293">
        <v>88000000</v>
      </c>
      <c r="D15776">
        <f t="shared" si="492"/>
        <v>25711001</v>
      </c>
      <c r="E15776">
        <f t="shared" si="493"/>
        <v>25761001</v>
      </c>
    </row>
    <row r="15777" spans="1:5">
      <c r="A15777">
        <v>25711002</v>
      </c>
      <c r="B15777">
        <v>25761002</v>
      </c>
      <c r="C15777" s="293">
        <v>56400000</v>
      </c>
      <c r="D15777">
        <f t="shared" si="492"/>
        <v>25711002</v>
      </c>
      <c r="E15777">
        <f t="shared" si="493"/>
        <v>25761002</v>
      </c>
    </row>
    <row r="15778" spans="1:5">
      <c r="A15778">
        <v>25711003</v>
      </c>
      <c r="B15778">
        <v>25761003</v>
      </c>
      <c r="C15778" s="293">
        <v>25700000</v>
      </c>
      <c r="D15778">
        <f t="shared" si="492"/>
        <v>25711003</v>
      </c>
      <c r="E15778">
        <f t="shared" si="493"/>
        <v>25761003</v>
      </c>
    </row>
    <row r="15779" spans="1:5">
      <c r="A15779">
        <v>25711004</v>
      </c>
      <c r="B15779">
        <v>25761004</v>
      </c>
      <c r="C15779" s="293">
        <v>47400000</v>
      </c>
      <c r="D15779">
        <f t="shared" si="492"/>
        <v>25711004</v>
      </c>
      <c r="E15779">
        <f t="shared" si="493"/>
        <v>25761004</v>
      </c>
    </row>
    <row r="15780" spans="1:5">
      <c r="A15780">
        <v>25711005</v>
      </c>
      <c r="B15780">
        <v>25761005</v>
      </c>
      <c r="C15780" s="293">
        <v>42800000</v>
      </c>
      <c r="D15780">
        <f t="shared" si="492"/>
        <v>25711005</v>
      </c>
      <c r="E15780">
        <f t="shared" si="493"/>
        <v>25761005</v>
      </c>
    </row>
    <row r="15781" spans="1:5">
      <c r="A15781">
        <v>25711006</v>
      </c>
      <c r="B15781">
        <v>25761006</v>
      </c>
      <c r="C15781" s="293">
        <v>45000000</v>
      </c>
      <c r="D15781">
        <f t="shared" si="492"/>
        <v>25711006</v>
      </c>
      <c r="E15781">
        <f t="shared" si="493"/>
        <v>25761006</v>
      </c>
    </row>
    <row r="15782" spans="1:5">
      <c r="A15782">
        <v>25711007</v>
      </c>
      <c r="B15782">
        <v>25761007</v>
      </c>
      <c r="C15782" s="293">
        <v>64000000</v>
      </c>
      <c r="D15782">
        <f t="shared" si="492"/>
        <v>25711007</v>
      </c>
      <c r="E15782">
        <f t="shared" si="493"/>
        <v>25761007</v>
      </c>
    </row>
    <row r="15783" spans="1:5">
      <c r="A15783">
        <v>25711008</v>
      </c>
      <c r="B15783">
        <v>25761008</v>
      </c>
      <c r="C15783" s="293">
        <v>62700000</v>
      </c>
      <c r="D15783">
        <f t="shared" si="492"/>
        <v>25711008</v>
      </c>
      <c r="E15783">
        <f t="shared" si="493"/>
        <v>25761008</v>
      </c>
    </row>
    <row r="15784" spans="1:5">
      <c r="A15784">
        <v>25711009</v>
      </c>
      <c r="B15784">
        <v>25761009</v>
      </c>
      <c r="C15784" s="293">
        <v>110700000</v>
      </c>
      <c r="D15784">
        <f t="shared" si="492"/>
        <v>25711009</v>
      </c>
      <c r="E15784">
        <f t="shared" si="493"/>
        <v>25761009</v>
      </c>
    </row>
    <row r="15785" spans="1:5">
      <c r="A15785">
        <v>25711010</v>
      </c>
      <c r="B15785">
        <v>25761010</v>
      </c>
      <c r="C15785" s="293">
        <v>158300000</v>
      </c>
      <c r="D15785">
        <f t="shared" si="492"/>
        <v>25711010</v>
      </c>
      <c r="E15785">
        <f t="shared" si="493"/>
        <v>25761010</v>
      </c>
    </row>
    <row r="15786" spans="1:5">
      <c r="A15786">
        <v>25711011</v>
      </c>
      <c r="B15786">
        <v>25761011</v>
      </c>
      <c r="C15786" s="293">
        <v>251000000</v>
      </c>
      <c r="D15786">
        <f t="shared" si="492"/>
        <v>25711011</v>
      </c>
      <c r="E15786">
        <f t="shared" si="493"/>
        <v>25761011</v>
      </c>
    </row>
    <row r="15787" spans="1:5">
      <c r="A15787">
        <v>25711012</v>
      </c>
      <c r="B15787">
        <v>25761012</v>
      </c>
      <c r="C15787" s="293">
        <v>133000000</v>
      </c>
      <c r="D15787">
        <f t="shared" si="492"/>
        <v>25711012</v>
      </c>
      <c r="E15787">
        <f t="shared" si="493"/>
        <v>25761012</v>
      </c>
    </row>
    <row r="15788" spans="1:5">
      <c r="A15788">
        <v>25711013</v>
      </c>
      <c r="B15788">
        <v>25761013</v>
      </c>
      <c r="C15788" s="293">
        <v>371100000</v>
      </c>
      <c r="D15788">
        <f t="shared" si="492"/>
        <v>25711013</v>
      </c>
      <c r="E15788">
        <f t="shared" si="493"/>
        <v>25761013</v>
      </c>
    </row>
    <row r="15789" spans="1:5">
      <c r="A15789">
        <v>25711014</v>
      </c>
      <c r="B15789">
        <v>25761014</v>
      </c>
      <c r="C15789" s="293">
        <v>138700000</v>
      </c>
      <c r="D15789">
        <f t="shared" si="492"/>
        <v>25711014</v>
      </c>
      <c r="E15789">
        <f t="shared" si="493"/>
        <v>25761014</v>
      </c>
    </row>
    <row r="15790" spans="1:5">
      <c r="A15790">
        <v>25711015</v>
      </c>
      <c r="B15790">
        <v>25761015</v>
      </c>
      <c r="C15790" s="293">
        <v>179600000</v>
      </c>
      <c r="D15790">
        <f t="shared" si="492"/>
        <v>25711015</v>
      </c>
      <c r="E15790">
        <f t="shared" si="493"/>
        <v>25761015</v>
      </c>
    </row>
    <row r="15791" spans="1:5">
      <c r="A15791">
        <v>25711016</v>
      </c>
      <c r="B15791">
        <v>25761016</v>
      </c>
      <c r="C15791" s="293">
        <v>117000000</v>
      </c>
      <c r="D15791">
        <f t="shared" si="492"/>
        <v>25711016</v>
      </c>
      <c r="E15791">
        <f t="shared" si="493"/>
        <v>25761016</v>
      </c>
    </row>
    <row r="15792" spans="1:5">
      <c r="A15792">
        <v>25711017</v>
      </c>
      <c r="B15792">
        <v>25761017</v>
      </c>
      <c r="C15792" s="293">
        <v>121000000</v>
      </c>
      <c r="D15792">
        <f t="shared" si="492"/>
        <v>25711017</v>
      </c>
      <c r="E15792">
        <f t="shared" si="493"/>
        <v>25761017</v>
      </c>
    </row>
    <row r="15793" spans="1:5">
      <c r="A15793">
        <v>25711018</v>
      </c>
      <c r="B15793">
        <v>25761018</v>
      </c>
      <c r="C15793" s="293">
        <v>223700000</v>
      </c>
      <c r="D15793">
        <f t="shared" si="492"/>
        <v>25711018</v>
      </c>
      <c r="E15793">
        <f t="shared" si="493"/>
        <v>25761018</v>
      </c>
    </row>
    <row r="15794" spans="1:5">
      <c r="A15794">
        <v>25711019</v>
      </c>
      <c r="B15794">
        <v>25761019</v>
      </c>
      <c r="C15794" s="293">
        <v>238000000</v>
      </c>
      <c r="D15794">
        <f t="shared" si="492"/>
        <v>25711019</v>
      </c>
      <c r="E15794">
        <f t="shared" si="493"/>
        <v>25761019</v>
      </c>
    </row>
    <row r="15795" spans="1:5">
      <c r="A15795">
        <v>25711020</v>
      </c>
      <c r="B15795">
        <v>25761020</v>
      </c>
      <c r="C15795" s="293">
        <v>404600000</v>
      </c>
      <c r="D15795">
        <f t="shared" si="492"/>
        <v>25711020</v>
      </c>
      <c r="E15795">
        <f t="shared" si="493"/>
        <v>25761020</v>
      </c>
    </row>
    <row r="15796" spans="1:5">
      <c r="A15796">
        <v>25711021</v>
      </c>
      <c r="B15796">
        <v>25761021</v>
      </c>
      <c r="C15796" s="293">
        <v>523000000</v>
      </c>
      <c r="D15796">
        <f t="shared" si="492"/>
        <v>25711021</v>
      </c>
      <c r="E15796">
        <f t="shared" si="493"/>
        <v>25761021</v>
      </c>
    </row>
    <row r="15797" spans="1:5">
      <c r="A15797">
        <v>25711022</v>
      </c>
      <c r="B15797">
        <v>25761022</v>
      </c>
      <c r="C15797" s="293">
        <v>158000000</v>
      </c>
      <c r="D15797">
        <f t="shared" si="492"/>
        <v>25711022</v>
      </c>
      <c r="E15797">
        <f t="shared" si="493"/>
        <v>25761022</v>
      </c>
    </row>
    <row r="15798" spans="1:5">
      <c r="A15798">
        <v>25711023</v>
      </c>
      <c r="B15798">
        <v>25761023</v>
      </c>
      <c r="C15798" s="293">
        <v>150000000</v>
      </c>
      <c r="D15798">
        <f t="shared" si="492"/>
        <v>25711023</v>
      </c>
      <c r="E15798">
        <f t="shared" si="493"/>
        <v>25761023</v>
      </c>
    </row>
    <row r="15799" spans="1:5">
      <c r="A15799">
        <v>25711024</v>
      </c>
      <c r="B15799">
        <v>25761024</v>
      </c>
      <c r="C15799" s="293">
        <v>110000000</v>
      </c>
      <c r="D15799">
        <f t="shared" si="492"/>
        <v>25711024</v>
      </c>
      <c r="E15799">
        <f t="shared" si="493"/>
        <v>25761024</v>
      </c>
    </row>
    <row r="15800" spans="1:5">
      <c r="A15800">
        <v>25711025</v>
      </c>
      <c r="B15800">
        <v>25761025</v>
      </c>
      <c r="C15800" s="293">
        <v>110000000</v>
      </c>
      <c r="D15800">
        <f t="shared" si="492"/>
        <v>25711025</v>
      </c>
      <c r="E15800">
        <f t="shared" si="493"/>
        <v>25761025</v>
      </c>
    </row>
    <row r="15801" spans="1:5">
      <c r="A15801">
        <v>25711026</v>
      </c>
      <c r="B15801">
        <v>25761026</v>
      </c>
      <c r="C15801" s="293">
        <v>106000000</v>
      </c>
      <c r="D15801">
        <f t="shared" si="492"/>
        <v>25711026</v>
      </c>
      <c r="E15801">
        <f t="shared" si="493"/>
        <v>25761026</v>
      </c>
    </row>
    <row r="15802" spans="1:5">
      <c r="A15802">
        <v>25711027</v>
      </c>
      <c r="B15802">
        <v>25761027</v>
      </c>
      <c r="C15802" s="293">
        <v>115000000</v>
      </c>
      <c r="D15802">
        <f t="shared" si="492"/>
        <v>25711027</v>
      </c>
      <c r="E15802">
        <f t="shared" si="493"/>
        <v>25761027</v>
      </c>
    </row>
    <row r="15803" spans="1:5">
      <c r="A15803">
        <v>25711028</v>
      </c>
      <c r="B15803">
        <v>25761028</v>
      </c>
      <c r="C15803" s="293">
        <v>92000000</v>
      </c>
      <c r="D15803">
        <f t="shared" si="492"/>
        <v>25711028</v>
      </c>
      <c r="E15803">
        <f t="shared" si="493"/>
        <v>25761028</v>
      </c>
    </row>
    <row r="15804" spans="1:5">
      <c r="A15804">
        <v>25711029</v>
      </c>
      <c r="B15804">
        <v>25761029</v>
      </c>
      <c r="C15804" s="293">
        <v>113000000</v>
      </c>
      <c r="D15804">
        <f t="shared" si="492"/>
        <v>25711029</v>
      </c>
      <c r="E15804">
        <f t="shared" si="493"/>
        <v>25761029</v>
      </c>
    </row>
    <row r="15805" spans="1:5">
      <c r="A15805">
        <v>25704001</v>
      </c>
      <c r="B15805">
        <v>25762001</v>
      </c>
      <c r="C15805" s="293">
        <v>104000000</v>
      </c>
      <c r="D15805">
        <f t="shared" si="492"/>
        <v>25704001</v>
      </c>
      <c r="E15805">
        <f t="shared" si="493"/>
        <v>25762001</v>
      </c>
    </row>
    <row r="15806" spans="1:5">
      <c r="A15806">
        <v>25704002</v>
      </c>
      <c r="B15806">
        <v>25762002</v>
      </c>
      <c r="C15806" s="293">
        <v>54800000</v>
      </c>
      <c r="D15806">
        <f t="shared" si="492"/>
        <v>25704002</v>
      </c>
      <c r="E15806">
        <f t="shared" si="493"/>
        <v>25762002</v>
      </c>
    </row>
    <row r="15807" spans="1:5">
      <c r="A15807">
        <v>25704003</v>
      </c>
      <c r="B15807">
        <v>25762003</v>
      </c>
      <c r="C15807" s="293">
        <v>51800000</v>
      </c>
      <c r="D15807">
        <f t="shared" si="492"/>
        <v>25704003</v>
      </c>
      <c r="E15807">
        <f t="shared" si="493"/>
        <v>25762003</v>
      </c>
    </row>
    <row r="15808" spans="1:5">
      <c r="A15808">
        <v>25704004</v>
      </c>
      <c r="B15808">
        <v>25762004</v>
      </c>
      <c r="C15808" s="293">
        <v>30700000</v>
      </c>
      <c r="D15808">
        <f t="shared" si="492"/>
        <v>25704004</v>
      </c>
      <c r="E15808">
        <f t="shared" si="493"/>
        <v>25762004</v>
      </c>
    </row>
    <row r="15809" spans="1:5">
      <c r="A15809">
        <v>25704005</v>
      </c>
      <c r="B15809">
        <v>25762005</v>
      </c>
      <c r="C15809" s="293">
        <v>68400000</v>
      </c>
      <c r="D15809">
        <f t="shared" si="492"/>
        <v>25704005</v>
      </c>
      <c r="E15809">
        <f t="shared" si="493"/>
        <v>25762005</v>
      </c>
    </row>
    <row r="15810" spans="1:5">
      <c r="A15810">
        <v>25704006</v>
      </c>
      <c r="B15810">
        <v>25762006</v>
      </c>
      <c r="C15810" s="293">
        <v>45800000</v>
      </c>
      <c r="D15810">
        <f t="shared" si="492"/>
        <v>25704006</v>
      </c>
      <c r="E15810">
        <f t="shared" si="493"/>
        <v>25762006</v>
      </c>
    </row>
    <row r="15811" spans="1:5">
      <c r="A15811">
        <v>25704007</v>
      </c>
      <c r="B15811">
        <v>25762007</v>
      </c>
      <c r="C15811" s="293">
        <v>76100000</v>
      </c>
      <c r="D15811">
        <f t="shared" ref="D15811:D15874" si="494">+A15811*1</f>
        <v>25704007</v>
      </c>
      <c r="E15811">
        <f t="shared" ref="E15811:E15874" si="495">+B15811*1</f>
        <v>25762007</v>
      </c>
    </row>
    <row r="15812" spans="1:5">
      <c r="A15812">
        <v>25704008</v>
      </c>
      <c r="B15812">
        <v>25762008</v>
      </c>
      <c r="C15812" s="293">
        <v>55000000</v>
      </c>
      <c r="D15812">
        <f t="shared" si="494"/>
        <v>25704008</v>
      </c>
      <c r="E15812">
        <f t="shared" si="495"/>
        <v>25762008</v>
      </c>
    </row>
    <row r="15813" spans="1:5">
      <c r="A15813">
        <v>25704009</v>
      </c>
      <c r="B15813">
        <v>25762009</v>
      </c>
      <c r="C15813" s="293">
        <v>155200000</v>
      </c>
      <c r="D15813">
        <f t="shared" si="494"/>
        <v>25704009</v>
      </c>
      <c r="E15813">
        <f t="shared" si="495"/>
        <v>25762009</v>
      </c>
    </row>
    <row r="15814" spans="1:5">
      <c r="A15814">
        <v>25712001</v>
      </c>
      <c r="B15814">
        <v>25763001</v>
      </c>
      <c r="C15814" s="293">
        <v>54500000</v>
      </c>
      <c r="D15814">
        <f t="shared" si="494"/>
        <v>25712001</v>
      </c>
      <c r="E15814">
        <f t="shared" si="495"/>
        <v>25763001</v>
      </c>
    </row>
    <row r="15815" spans="1:5">
      <c r="A15815">
        <v>25712003</v>
      </c>
      <c r="B15815">
        <v>25763003</v>
      </c>
      <c r="C15815" s="293">
        <v>56800000</v>
      </c>
      <c r="D15815">
        <f t="shared" si="494"/>
        <v>25712003</v>
      </c>
      <c r="E15815">
        <f t="shared" si="495"/>
        <v>25763003</v>
      </c>
    </row>
    <row r="15816" spans="1:5">
      <c r="A15816">
        <v>25712004</v>
      </c>
      <c r="B15816">
        <v>25763004</v>
      </c>
      <c r="C15816" s="293">
        <v>53000000</v>
      </c>
      <c r="D15816">
        <f t="shared" si="494"/>
        <v>25712004</v>
      </c>
      <c r="E15816">
        <f t="shared" si="495"/>
        <v>25763004</v>
      </c>
    </row>
    <row r="15817" spans="1:5">
      <c r="A15817">
        <v>25712005</v>
      </c>
      <c r="B15817">
        <v>25763005</v>
      </c>
      <c r="C15817" s="293">
        <v>56900000</v>
      </c>
      <c r="D15817">
        <f t="shared" si="494"/>
        <v>25712005</v>
      </c>
      <c r="E15817">
        <f t="shared" si="495"/>
        <v>25763005</v>
      </c>
    </row>
    <row r="15818" spans="1:5">
      <c r="A15818">
        <v>25712006</v>
      </c>
      <c r="B15818">
        <v>25763006</v>
      </c>
      <c r="C15818" s="293">
        <v>72700000</v>
      </c>
      <c r="D15818">
        <f t="shared" si="494"/>
        <v>25712006</v>
      </c>
      <c r="E15818">
        <f t="shared" si="495"/>
        <v>25763006</v>
      </c>
    </row>
    <row r="15819" spans="1:5">
      <c r="A15819">
        <v>25712007</v>
      </c>
      <c r="B15819">
        <v>25763007</v>
      </c>
      <c r="C15819" s="293">
        <v>124000000</v>
      </c>
      <c r="D15819">
        <f t="shared" si="494"/>
        <v>25712007</v>
      </c>
      <c r="E15819">
        <f t="shared" si="495"/>
        <v>25763007</v>
      </c>
    </row>
    <row r="15820" spans="1:5">
      <c r="A15820">
        <v>25712008</v>
      </c>
      <c r="B15820">
        <v>25763008</v>
      </c>
      <c r="C15820" s="293">
        <v>78200000</v>
      </c>
      <c r="D15820">
        <f t="shared" si="494"/>
        <v>25712008</v>
      </c>
      <c r="E15820">
        <f t="shared" si="495"/>
        <v>25763008</v>
      </c>
    </row>
    <row r="15821" spans="1:5">
      <c r="A15821">
        <v>25712009</v>
      </c>
      <c r="B15821">
        <v>25763009</v>
      </c>
      <c r="C15821" s="293">
        <v>112100000</v>
      </c>
      <c r="D15821">
        <f t="shared" si="494"/>
        <v>25712009</v>
      </c>
      <c r="E15821">
        <f t="shared" si="495"/>
        <v>25763009</v>
      </c>
    </row>
    <row r="15822" spans="1:5">
      <c r="A15822">
        <v>25712010</v>
      </c>
      <c r="B15822">
        <v>25763010</v>
      </c>
      <c r="C15822" s="293">
        <v>418100000</v>
      </c>
      <c r="D15822">
        <f t="shared" si="494"/>
        <v>25712010</v>
      </c>
      <c r="E15822">
        <f t="shared" si="495"/>
        <v>25763010</v>
      </c>
    </row>
    <row r="15823" spans="1:5">
      <c r="A15823">
        <v>25712011</v>
      </c>
      <c r="B15823">
        <v>25763011</v>
      </c>
      <c r="C15823" s="293">
        <v>190600000</v>
      </c>
      <c r="D15823">
        <f t="shared" si="494"/>
        <v>25712011</v>
      </c>
      <c r="E15823">
        <f t="shared" si="495"/>
        <v>25763011</v>
      </c>
    </row>
    <row r="15824" spans="1:5">
      <c r="A15824">
        <v>25712012</v>
      </c>
      <c r="B15824">
        <v>25763012</v>
      </c>
      <c r="C15824" s="293">
        <v>216700000</v>
      </c>
      <c r="D15824">
        <f t="shared" si="494"/>
        <v>25712012</v>
      </c>
      <c r="E15824">
        <f t="shared" si="495"/>
        <v>25763012</v>
      </c>
    </row>
    <row r="15825" spans="1:5">
      <c r="A15825">
        <v>25712013</v>
      </c>
      <c r="B15825">
        <v>25763013</v>
      </c>
      <c r="C15825" s="293">
        <v>205200000</v>
      </c>
      <c r="D15825">
        <f t="shared" si="494"/>
        <v>25712013</v>
      </c>
      <c r="E15825">
        <f t="shared" si="495"/>
        <v>25763013</v>
      </c>
    </row>
    <row r="15826" spans="1:5">
      <c r="A15826">
        <v>25726001</v>
      </c>
      <c r="B15826">
        <v>25765001</v>
      </c>
      <c r="C15826" s="293">
        <v>106000000</v>
      </c>
      <c r="D15826">
        <f t="shared" si="494"/>
        <v>25726001</v>
      </c>
      <c r="E15826">
        <f t="shared" si="495"/>
        <v>25765001</v>
      </c>
    </row>
    <row r="15827" spans="1:5">
      <c r="A15827">
        <v>25726002</v>
      </c>
      <c r="B15827">
        <v>25765002</v>
      </c>
      <c r="C15827" s="293">
        <v>113200000</v>
      </c>
      <c r="D15827">
        <f t="shared" si="494"/>
        <v>25726002</v>
      </c>
      <c r="E15827">
        <f t="shared" si="495"/>
        <v>25765002</v>
      </c>
    </row>
    <row r="15828" spans="1:5">
      <c r="A15828">
        <v>25726003</v>
      </c>
      <c r="B15828">
        <v>25765003</v>
      </c>
      <c r="C15828" s="293">
        <v>371100000</v>
      </c>
      <c r="D15828">
        <f t="shared" si="494"/>
        <v>25726003</v>
      </c>
      <c r="E15828">
        <f t="shared" si="495"/>
        <v>25765003</v>
      </c>
    </row>
    <row r="15829" spans="1:5">
      <c r="A15829">
        <v>25726004</v>
      </c>
      <c r="B15829">
        <v>25765004</v>
      </c>
      <c r="C15829" s="293">
        <v>800000000</v>
      </c>
      <c r="D15829">
        <f t="shared" si="494"/>
        <v>25726004</v>
      </c>
      <c r="E15829">
        <f t="shared" si="495"/>
        <v>25765004</v>
      </c>
    </row>
    <row r="15830" spans="1:5">
      <c r="A15830">
        <v>25726005</v>
      </c>
      <c r="B15830">
        <v>25765005</v>
      </c>
      <c r="C15830" s="293">
        <v>604600000</v>
      </c>
      <c r="D15830">
        <f t="shared" si="494"/>
        <v>25726005</v>
      </c>
      <c r="E15830">
        <f t="shared" si="495"/>
        <v>25765005</v>
      </c>
    </row>
    <row r="15831" spans="1:5">
      <c r="A15831">
        <v>25722001</v>
      </c>
      <c r="B15831">
        <v>25766001</v>
      </c>
      <c r="C15831" s="293">
        <v>153900000</v>
      </c>
      <c r="D15831">
        <f t="shared" si="494"/>
        <v>25722001</v>
      </c>
      <c r="E15831">
        <f t="shared" si="495"/>
        <v>25766001</v>
      </c>
    </row>
    <row r="15832" spans="1:5">
      <c r="A15832">
        <v>25722002</v>
      </c>
      <c r="B15832">
        <v>25766002</v>
      </c>
      <c r="C15832" s="293">
        <v>284900000</v>
      </c>
      <c r="D15832">
        <f t="shared" si="494"/>
        <v>25722002</v>
      </c>
      <c r="E15832">
        <f t="shared" si="495"/>
        <v>25766002</v>
      </c>
    </row>
    <row r="15833" spans="1:5">
      <c r="A15833">
        <v>25722003</v>
      </c>
      <c r="B15833">
        <v>25766003</v>
      </c>
      <c r="C15833" s="293">
        <v>439300000</v>
      </c>
      <c r="D15833">
        <f t="shared" si="494"/>
        <v>25722003</v>
      </c>
      <c r="E15833">
        <f t="shared" si="495"/>
        <v>25766003</v>
      </c>
    </row>
    <row r="15834" spans="1:5">
      <c r="A15834">
        <v>25722004</v>
      </c>
      <c r="B15834">
        <v>25766004</v>
      </c>
      <c r="C15834" s="293">
        <v>550000000</v>
      </c>
      <c r="D15834">
        <f t="shared" si="494"/>
        <v>25722004</v>
      </c>
      <c r="E15834">
        <f t="shared" si="495"/>
        <v>25766004</v>
      </c>
    </row>
    <row r="15835" spans="1:5">
      <c r="A15835">
        <v>25722005</v>
      </c>
      <c r="B15835">
        <v>25766005</v>
      </c>
      <c r="C15835" s="293">
        <v>370000000</v>
      </c>
      <c r="D15835">
        <f t="shared" si="494"/>
        <v>25722005</v>
      </c>
      <c r="E15835">
        <f t="shared" si="495"/>
        <v>25766005</v>
      </c>
    </row>
    <row r="15836" spans="1:5">
      <c r="A15836">
        <v>25722006</v>
      </c>
      <c r="B15836">
        <v>25766006</v>
      </c>
      <c r="C15836" s="293">
        <v>386700000</v>
      </c>
      <c r="D15836">
        <f t="shared" si="494"/>
        <v>25722006</v>
      </c>
      <c r="E15836">
        <f t="shared" si="495"/>
        <v>25766006</v>
      </c>
    </row>
    <row r="15837" spans="1:5">
      <c r="A15837">
        <v>25722007</v>
      </c>
      <c r="B15837">
        <v>25766007</v>
      </c>
      <c r="C15837" s="293">
        <v>500200000</v>
      </c>
      <c r="D15837">
        <f t="shared" si="494"/>
        <v>25722007</v>
      </c>
      <c r="E15837">
        <f t="shared" si="495"/>
        <v>25766007</v>
      </c>
    </row>
    <row r="15838" spans="1:5">
      <c r="A15838">
        <v>25722008</v>
      </c>
      <c r="B15838">
        <v>25766008</v>
      </c>
      <c r="C15838" s="293">
        <v>599000000</v>
      </c>
      <c r="D15838">
        <f t="shared" si="494"/>
        <v>25722008</v>
      </c>
      <c r="E15838">
        <f t="shared" si="495"/>
        <v>25766008</v>
      </c>
    </row>
    <row r="15839" spans="1:5">
      <c r="A15839">
        <v>25722009</v>
      </c>
      <c r="B15839">
        <v>25766009</v>
      </c>
      <c r="C15839" s="293">
        <v>633000000</v>
      </c>
      <c r="D15839">
        <f t="shared" si="494"/>
        <v>25722009</v>
      </c>
      <c r="E15839">
        <f t="shared" si="495"/>
        <v>25766009</v>
      </c>
    </row>
    <row r="15840" spans="1:5">
      <c r="A15840">
        <v>25722010</v>
      </c>
      <c r="B15840">
        <v>25766010</v>
      </c>
      <c r="C15840" s="293">
        <v>590000000</v>
      </c>
      <c r="D15840">
        <f t="shared" si="494"/>
        <v>25722010</v>
      </c>
      <c r="E15840">
        <f t="shared" si="495"/>
        <v>25766010</v>
      </c>
    </row>
    <row r="15841" spans="1:5">
      <c r="A15841">
        <v>25703001</v>
      </c>
      <c r="B15841">
        <v>25772001</v>
      </c>
      <c r="C15841" s="293">
        <v>99400000</v>
      </c>
      <c r="D15841">
        <f t="shared" si="494"/>
        <v>25703001</v>
      </c>
      <c r="E15841">
        <f t="shared" si="495"/>
        <v>25772001</v>
      </c>
    </row>
    <row r="15842" spans="1:5">
      <c r="A15842">
        <v>25706001</v>
      </c>
      <c r="B15842">
        <v>25788001</v>
      </c>
      <c r="C15842" s="293">
        <v>22500000</v>
      </c>
      <c r="D15842">
        <f t="shared" si="494"/>
        <v>25706001</v>
      </c>
      <c r="E15842">
        <f t="shared" si="495"/>
        <v>25788001</v>
      </c>
    </row>
    <row r="15843" spans="1:5">
      <c r="A15843">
        <v>25706002</v>
      </c>
      <c r="B15843">
        <v>25788002</v>
      </c>
      <c r="C15843" s="293">
        <v>24500000</v>
      </c>
      <c r="D15843">
        <f t="shared" si="494"/>
        <v>25706002</v>
      </c>
      <c r="E15843">
        <f t="shared" si="495"/>
        <v>25788002</v>
      </c>
    </row>
    <row r="15844" spans="1:5">
      <c r="A15844">
        <v>25706003</v>
      </c>
      <c r="B15844">
        <v>25788003</v>
      </c>
      <c r="C15844" s="293">
        <v>38000000</v>
      </c>
      <c r="D15844">
        <f t="shared" si="494"/>
        <v>25706003</v>
      </c>
      <c r="E15844">
        <f t="shared" si="495"/>
        <v>25788003</v>
      </c>
    </row>
    <row r="15845" spans="1:5">
      <c r="A15845">
        <v>25806001</v>
      </c>
      <c r="B15845">
        <v>25836001</v>
      </c>
      <c r="C15845" s="293">
        <v>54900000</v>
      </c>
      <c r="D15845">
        <f t="shared" si="494"/>
        <v>25806001</v>
      </c>
      <c r="E15845">
        <f t="shared" si="495"/>
        <v>25836001</v>
      </c>
    </row>
    <row r="15846" spans="1:5">
      <c r="A15846">
        <v>25821001</v>
      </c>
      <c r="B15846">
        <v>25842001</v>
      </c>
      <c r="C15846" s="293">
        <v>36800000</v>
      </c>
      <c r="D15846">
        <f t="shared" si="494"/>
        <v>25821001</v>
      </c>
      <c r="E15846">
        <f t="shared" si="495"/>
        <v>25842001</v>
      </c>
    </row>
    <row r="15847" spans="1:5">
      <c r="A15847">
        <v>25821002</v>
      </c>
      <c r="B15847">
        <v>25842002</v>
      </c>
      <c r="C15847" s="293">
        <v>26200000</v>
      </c>
      <c r="D15847">
        <f t="shared" si="494"/>
        <v>25821002</v>
      </c>
      <c r="E15847">
        <f t="shared" si="495"/>
        <v>25842002</v>
      </c>
    </row>
    <row r="15848" spans="1:5">
      <c r="A15848">
        <v>25917001</v>
      </c>
      <c r="B15848">
        <v>25954001</v>
      </c>
      <c r="C15848" s="293">
        <v>5500000</v>
      </c>
      <c r="D15848">
        <f t="shared" si="494"/>
        <v>25917001</v>
      </c>
      <c r="E15848">
        <f t="shared" si="495"/>
        <v>25954001</v>
      </c>
    </row>
    <row r="15849" spans="1:5">
      <c r="A15849">
        <v>25917003</v>
      </c>
      <c r="B15849">
        <v>25954002</v>
      </c>
      <c r="C15849" s="293">
        <v>4500000</v>
      </c>
      <c r="D15849">
        <f t="shared" si="494"/>
        <v>25917003</v>
      </c>
      <c r="E15849">
        <f t="shared" si="495"/>
        <v>25954002</v>
      </c>
    </row>
    <row r="15850" spans="1:5">
      <c r="A15850">
        <v>25917004</v>
      </c>
      <c r="B15850">
        <v>25954003</v>
      </c>
      <c r="C15850" s="293">
        <v>3800000</v>
      </c>
      <c r="D15850">
        <f t="shared" si="494"/>
        <v>25917004</v>
      </c>
      <c r="E15850">
        <f t="shared" si="495"/>
        <v>25954003</v>
      </c>
    </row>
    <row r="15851" spans="1:5">
      <c r="A15851">
        <v>25917002</v>
      </c>
      <c r="B15851">
        <v>25955001</v>
      </c>
      <c r="C15851" s="293">
        <v>2900000</v>
      </c>
      <c r="D15851">
        <f t="shared" si="494"/>
        <v>25917002</v>
      </c>
      <c r="E15851">
        <f t="shared" si="495"/>
        <v>25955001</v>
      </c>
    </row>
    <row r="15852" spans="1:5">
      <c r="A15852">
        <v>25917005</v>
      </c>
      <c r="B15852">
        <v>25956001</v>
      </c>
      <c r="C15852" s="293">
        <v>3500000</v>
      </c>
      <c r="D15852">
        <f t="shared" si="494"/>
        <v>25917005</v>
      </c>
      <c r="E15852">
        <f t="shared" si="495"/>
        <v>25956001</v>
      </c>
    </row>
    <row r="15853" spans="1:5">
      <c r="A15853">
        <v>25917009</v>
      </c>
      <c r="B15853">
        <v>25956002</v>
      </c>
      <c r="C15853" s="293">
        <v>4100000</v>
      </c>
      <c r="D15853">
        <f t="shared" si="494"/>
        <v>25917009</v>
      </c>
      <c r="E15853">
        <f t="shared" si="495"/>
        <v>25956002</v>
      </c>
    </row>
    <row r="15854" spans="1:5">
      <c r="A15854">
        <v>25917006</v>
      </c>
      <c r="B15854">
        <v>25957001</v>
      </c>
      <c r="C15854" s="293">
        <v>2300000</v>
      </c>
      <c r="D15854">
        <f t="shared" si="494"/>
        <v>25917006</v>
      </c>
      <c r="E15854">
        <f t="shared" si="495"/>
        <v>25957001</v>
      </c>
    </row>
    <row r="15855" spans="1:5">
      <c r="A15855">
        <v>25917007</v>
      </c>
      <c r="B15855">
        <v>25957002</v>
      </c>
      <c r="C15855" s="293">
        <v>3500000</v>
      </c>
      <c r="D15855">
        <f t="shared" si="494"/>
        <v>25917007</v>
      </c>
      <c r="E15855">
        <f t="shared" si="495"/>
        <v>25957002</v>
      </c>
    </row>
    <row r="15856" spans="1:5">
      <c r="A15856">
        <v>25917008</v>
      </c>
      <c r="B15856">
        <v>25957003</v>
      </c>
      <c r="C15856" s="293">
        <v>2100000</v>
      </c>
      <c r="D15856">
        <f t="shared" si="494"/>
        <v>25917008</v>
      </c>
      <c r="E15856">
        <f t="shared" si="495"/>
        <v>25957003</v>
      </c>
    </row>
    <row r="15857" spans="1:5">
      <c r="A15857">
        <v>26025004</v>
      </c>
      <c r="B15857">
        <v>26083001</v>
      </c>
      <c r="C15857" s="293">
        <v>88100000</v>
      </c>
      <c r="D15857">
        <f t="shared" si="494"/>
        <v>26025004</v>
      </c>
      <c r="E15857">
        <f t="shared" si="495"/>
        <v>26083001</v>
      </c>
    </row>
    <row r="15858" spans="1:5">
      <c r="A15858">
        <v>26025002</v>
      </c>
      <c r="B15858">
        <v>26086001</v>
      </c>
      <c r="C15858" s="293">
        <v>110000000</v>
      </c>
      <c r="D15858">
        <f t="shared" si="494"/>
        <v>26025002</v>
      </c>
      <c r="E15858">
        <f t="shared" si="495"/>
        <v>26086001</v>
      </c>
    </row>
    <row r="15859" spans="1:5">
      <c r="A15859">
        <v>26025003</v>
      </c>
      <c r="B15859">
        <v>26086002</v>
      </c>
      <c r="C15859" s="293">
        <v>65000000</v>
      </c>
      <c r="D15859">
        <f t="shared" si="494"/>
        <v>26025003</v>
      </c>
      <c r="E15859">
        <f t="shared" si="495"/>
        <v>26086002</v>
      </c>
    </row>
    <row r="15860" spans="1:5">
      <c r="A15860">
        <v>26125001</v>
      </c>
      <c r="B15860">
        <v>26182001</v>
      </c>
      <c r="C15860" s="293">
        <v>56300000</v>
      </c>
      <c r="D15860">
        <f t="shared" si="494"/>
        <v>26125001</v>
      </c>
      <c r="E15860">
        <f t="shared" si="495"/>
        <v>26182001</v>
      </c>
    </row>
    <row r="15861" spans="1:5">
      <c r="A15861">
        <v>26225001</v>
      </c>
      <c r="B15861">
        <v>26286001</v>
      </c>
      <c r="C15861" s="293">
        <v>220000000</v>
      </c>
      <c r="D15861">
        <f t="shared" si="494"/>
        <v>26225001</v>
      </c>
      <c r="E15861">
        <f t="shared" si="495"/>
        <v>26286001</v>
      </c>
    </row>
    <row r="15862" spans="1:5">
      <c r="A15862">
        <v>26225002</v>
      </c>
      <c r="B15862">
        <v>26286002</v>
      </c>
      <c r="C15862" s="293">
        <v>105500000</v>
      </c>
      <c r="D15862">
        <f t="shared" si="494"/>
        <v>26225002</v>
      </c>
      <c r="E15862">
        <f t="shared" si="495"/>
        <v>26286002</v>
      </c>
    </row>
    <row r="15863" spans="1:5">
      <c r="A15863">
        <v>26225003</v>
      </c>
      <c r="B15863">
        <v>26286003</v>
      </c>
      <c r="C15863" s="293">
        <v>69500000</v>
      </c>
      <c r="D15863">
        <f t="shared" si="494"/>
        <v>26225003</v>
      </c>
      <c r="E15863">
        <f t="shared" si="495"/>
        <v>26286003</v>
      </c>
    </row>
    <row r="15864" spans="1:5">
      <c r="A15864">
        <v>26225004</v>
      </c>
      <c r="B15864">
        <v>26286004</v>
      </c>
      <c r="C15864" s="293">
        <v>62500000</v>
      </c>
      <c r="D15864">
        <f t="shared" si="494"/>
        <v>26225004</v>
      </c>
      <c r="E15864">
        <f t="shared" si="495"/>
        <v>26286004</v>
      </c>
    </row>
    <row r="15865" spans="1:5">
      <c r="A15865">
        <v>26325001</v>
      </c>
      <c r="B15865">
        <v>26386001</v>
      </c>
      <c r="C15865" s="293">
        <v>102100000</v>
      </c>
      <c r="D15865">
        <f t="shared" si="494"/>
        <v>26325001</v>
      </c>
      <c r="E15865">
        <f t="shared" si="495"/>
        <v>26386001</v>
      </c>
    </row>
    <row r="15866" spans="1:5">
      <c r="A15866">
        <v>26325002</v>
      </c>
      <c r="B15866">
        <v>26386002</v>
      </c>
      <c r="C15866" s="293">
        <v>110000000</v>
      </c>
      <c r="D15866">
        <f t="shared" si="494"/>
        <v>26325002</v>
      </c>
      <c r="E15866">
        <f t="shared" si="495"/>
        <v>26386002</v>
      </c>
    </row>
    <row r="15867" spans="1:5">
      <c r="A15867">
        <v>26325003</v>
      </c>
      <c r="B15867">
        <v>26386003</v>
      </c>
      <c r="C15867" s="293">
        <v>70100000</v>
      </c>
      <c r="D15867">
        <f t="shared" si="494"/>
        <v>26325003</v>
      </c>
      <c r="E15867">
        <f t="shared" si="495"/>
        <v>26386003</v>
      </c>
    </row>
    <row r="15868" spans="1:5">
      <c r="A15868">
        <v>26425001</v>
      </c>
      <c r="B15868">
        <v>26482001</v>
      </c>
      <c r="C15868" s="293">
        <v>56300000</v>
      </c>
      <c r="D15868">
        <f t="shared" si="494"/>
        <v>26425001</v>
      </c>
      <c r="E15868">
        <f t="shared" si="495"/>
        <v>26482001</v>
      </c>
    </row>
    <row r="15869" spans="1:5">
      <c r="A15869">
        <v>26425002</v>
      </c>
      <c r="B15869">
        <v>26482002</v>
      </c>
      <c r="C15869" s="293">
        <v>51600000</v>
      </c>
      <c r="D15869">
        <f t="shared" si="494"/>
        <v>26425002</v>
      </c>
      <c r="E15869">
        <f t="shared" si="495"/>
        <v>26482002</v>
      </c>
    </row>
    <row r="15870" spans="1:5">
      <c r="A15870">
        <v>26425005</v>
      </c>
      <c r="B15870">
        <v>26486001</v>
      </c>
      <c r="C15870" s="293">
        <v>61500000</v>
      </c>
      <c r="D15870">
        <f t="shared" si="494"/>
        <v>26425005</v>
      </c>
      <c r="E15870">
        <f t="shared" si="495"/>
        <v>26486001</v>
      </c>
    </row>
    <row r="15871" spans="1:5">
      <c r="A15871">
        <v>26425003</v>
      </c>
      <c r="B15871">
        <v>26487001</v>
      </c>
      <c r="C15871" s="293">
        <v>80100000</v>
      </c>
      <c r="D15871">
        <f t="shared" si="494"/>
        <v>26425003</v>
      </c>
      <c r="E15871">
        <f t="shared" si="495"/>
        <v>26487001</v>
      </c>
    </row>
    <row r="15872" spans="1:5">
      <c r="A15872">
        <v>26425004</v>
      </c>
      <c r="B15872">
        <v>26487002</v>
      </c>
      <c r="C15872" s="293">
        <v>68000000</v>
      </c>
      <c r="D15872">
        <f t="shared" si="494"/>
        <v>26425004</v>
      </c>
      <c r="E15872">
        <f t="shared" si="495"/>
        <v>26487002</v>
      </c>
    </row>
    <row r="15873" spans="1:5">
      <c r="A15873">
        <v>26425006</v>
      </c>
      <c r="B15873">
        <v>26487003</v>
      </c>
      <c r="C15873" s="293">
        <v>64400000</v>
      </c>
      <c r="D15873">
        <f t="shared" si="494"/>
        <v>26425006</v>
      </c>
      <c r="E15873">
        <f t="shared" si="495"/>
        <v>26487003</v>
      </c>
    </row>
    <row r="15874" spans="1:5">
      <c r="A15874">
        <v>26525001</v>
      </c>
      <c r="B15874">
        <v>26586001</v>
      </c>
      <c r="C15874" s="293">
        <v>113000000</v>
      </c>
      <c r="D15874">
        <f t="shared" si="494"/>
        <v>26525001</v>
      </c>
      <c r="E15874">
        <f t="shared" si="495"/>
        <v>26586001</v>
      </c>
    </row>
    <row r="15875" spans="1:5">
      <c r="A15875">
        <v>26625004</v>
      </c>
      <c r="B15875">
        <v>26681001</v>
      </c>
      <c r="C15875" s="293">
        <v>66000000</v>
      </c>
      <c r="D15875">
        <f t="shared" ref="D15875:D15938" si="496">+A15875*1</f>
        <v>26625004</v>
      </c>
      <c r="E15875">
        <f t="shared" ref="E15875:E15938" si="497">+B15875*1</f>
        <v>26681001</v>
      </c>
    </row>
    <row r="15876" spans="1:5">
      <c r="A15876">
        <v>26625005</v>
      </c>
      <c r="B15876">
        <v>26682001</v>
      </c>
      <c r="C15876" s="293">
        <v>103000000</v>
      </c>
      <c r="D15876">
        <f t="shared" si="496"/>
        <v>26625005</v>
      </c>
      <c r="E15876">
        <f t="shared" si="497"/>
        <v>26682001</v>
      </c>
    </row>
    <row r="15877" spans="1:5">
      <c r="A15877">
        <v>26625006</v>
      </c>
      <c r="B15877">
        <v>26682002</v>
      </c>
      <c r="C15877" s="293">
        <v>100000000</v>
      </c>
      <c r="D15877">
        <f t="shared" si="496"/>
        <v>26625006</v>
      </c>
      <c r="E15877">
        <f t="shared" si="497"/>
        <v>26682002</v>
      </c>
    </row>
    <row r="15878" spans="1:5">
      <c r="A15878">
        <v>26625007</v>
      </c>
      <c r="B15878">
        <v>26684001</v>
      </c>
      <c r="C15878" s="293">
        <v>168000000</v>
      </c>
      <c r="D15878">
        <f t="shared" si="496"/>
        <v>26625007</v>
      </c>
      <c r="E15878">
        <f t="shared" si="497"/>
        <v>26684001</v>
      </c>
    </row>
    <row r="15879" spans="1:5">
      <c r="A15879">
        <v>26625001</v>
      </c>
      <c r="B15879">
        <v>26687001</v>
      </c>
      <c r="C15879" s="293">
        <v>73000000</v>
      </c>
      <c r="D15879">
        <f t="shared" si="496"/>
        <v>26625001</v>
      </c>
      <c r="E15879">
        <f t="shared" si="497"/>
        <v>26687001</v>
      </c>
    </row>
    <row r="15880" spans="1:5">
      <c r="A15880">
        <v>26625002</v>
      </c>
      <c r="B15880">
        <v>26687002</v>
      </c>
      <c r="C15880" s="293">
        <v>83500000</v>
      </c>
      <c r="D15880">
        <f t="shared" si="496"/>
        <v>26625002</v>
      </c>
      <c r="E15880">
        <f t="shared" si="497"/>
        <v>26687002</v>
      </c>
    </row>
    <row r="15881" spans="1:5">
      <c r="A15881">
        <v>26725001</v>
      </c>
      <c r="B15881">
        <v>26782001</v>
      </c>
      <c r="C15881" s="293">
        <v>48000000</v>
      </c>
      <c r="D15881">
        <f t="shared" si="496"/>
        <v>26725001</v>
      </c>
      <c r="E15881">
        <f t="shared" si="497"/>
        <v>26782001</v>
      </c>
    </row>
    <row r="15882" spans="1:5">
      <c r="A15882">
        <v>26725002</v>
      </c>
      <c r="B15882">
        <v>26782002</v>
      </c>
      <c r="C15882" s="293">
        <v>115000000</v>
      </c>
      <c r="D15882">
        <f t="shared" si="496"/>
        <v>26725002</v>
      </c>
      <c r="E15882">
        <f t="shared" si="497"/>
        <v>26782002</v>
      </c>
    </row>
    <row r="15883" spans="1:5">
      <c r="A15883">
        <v>26725004</v>
      </c>
      <c r="B15883">
        <v>26786001</v>
      </c>
      <c r="C15883" s="293">
        <v>70100000</v>
      </c>
      <c r="D15883">
        <f t="shared" si="496"/>
        <v>26725004</v>
      </c>
      <c r="E15883">
        <f t="shared" si="497"/>
        <v>26786001</v>
      </c>
    </row>
    <row r="15884" spans="1:5">
      <c r="A15884">
        <v>26725003</v>
      </c>
      <c r="B15884">
        <v>26787001</v>
      </c>
      <c r="C15884" s="293">
        <v>78000000</v>
      </c>
      <c r="D15884">
        <f t="shared" si="496"/>
        <v>26725003</v>
      </c>
      <c r="E15884">
        <f t="shared" si="497"/>
        <v>26787001</v>
      </c>
    </row>
    <row r="15885" spans="1:5">
      <c r="A15885">
        <v>26817007</v>
      </c>
      <c r="B15885">
        <v>26853001</v>
      </c>
      <c r="C15885" s="293">
        <v>4800000</v>
      </c>
      <c r="D15885">
        <f t="shared" si="496"/>
        <v>26817007</v>
      </c>
      <c r="E15885">
        <f t="shared" si="497"/>
        <v>26853001</v>
      </c>
    </row>
    <row r="15886" spans="1:5">
      <c r="A15886">
        <v>26817002</v>
      </c>
      <c r="B15886">
        <v>26854001</v>
      </c>
      <c r="C15886" s="293">
        <v>3100000</v>
      </c>
      <c r="D15886">
        <f t="shared" si="496"/>
        <v>26817002</v>
      </c>
      <c r="E15886">
        <f t="shared" si="497"/>
        <v>26854001</v>
      </c>
    </row>
    <row r="15887" spans="1:5">
      <c r="A15887">
        <v>26817004</v>
      </c>
      <c r="B15887">
        <v>26854002</v>
      </c>
      <c r="C15887" s="293">
        <v>4300000</v>
      </c>
      <c r="D15887">
        <f t="shared" si="496"/>
        <v>26817004</v>
      </c>
      <c r="E15887">
        <f t="shared" si="497"/>
        <v>26854002</v>
      </c>
    </row>
    <row r="15888" spans="1:5">
      <c r="A15888">
        <v>26817005</v>
      </c>
      <c r="B15888">
        <v>26854003</v>
      </c>
      <c r="C15888" s="293">
        <v>2800000</v>
      </c>
      <c r="D15888">
        <f t="shared" si="496"/>
        <v>26817005</v>
      </c>
      <c r="E15888">
        <f t="shared" si="497"/>
        <v>26854003</v>
      </c>
    </row>
    <row r="15889" spans="1:5">
      <c r="A15889">
        <v>26817006</v>
      </c>
      <c r="B15889">
        <v>26856001</v>
      </c>
      <c r="C15889" s="293">
        <v>2800000</v>
      </c>
      <c r="D15889">
        <f t="shared" si="496"/>
        <v>26817006</v>
      </c>
      <c r="E15889">
        <f t="shared" si="497"/>
        <v>26856001</v>
      </c>
    </row>
    <row r="15890" spans="1:5">
      <c r="A15890">
        <v>26817001</v>
      </c>
      <c r="B15890">
        <v>26857001</v>
      </c>
      <c r="C15890" s="293">
        <v>2300000</v>
      </c>
      <c r="D15890">
        <f t="shared" si="496"/>
        <v>26817001</v>
      </c>
      <c r="E15890">
        <f t="shared" si="497"/>
        <v>26857001</v>
      </c>
    </row>
    <row r="15891" spans="1:5">
      <c r="A15891">
        <v>26817003</v>
      </c>
      <c r="B15891">
        <v>26857002</v>
      </c>
      <c r="C15891" s="293">
        <v>3100000</v>
      </c>
      <c r="D15891">
        <f t="shared" si="496"/>
        <v>26817003</v>
      </c>
      <c r="E15891">
        <f t="shared" si="497"/>
        <v>26857002</v>
      </c>
    </row>
    <row r="15892" spans="1:5">
      <c r="A15892">
        <v>26926001</v>
      </c>
      <c r="B15892">
        <v>26965001</v>
      </c>
      <c r="C15892" s="293">
        <v>123200000</v>
      </c>
      <c r="D15892">
        <f t="shared" si="496"/>
        <v>26926001</v>
      </c>
      <c r="E15892">
        <f t="shared" si="497"/>
        <v>26965001</v>
      </c>
    </row>
    <row r="15893" spans="1:5">
      <c r="A15893">
        <v>27008001</v>
      </c>
      <c r="B15893">
        <v>27036001</v>
      </c>
      <c r="C15893" s="293">
        <v>28600000</v>
      </c>
      <c r="D15893">
        <f t="shared" si="496"/>
        <v>27008001</v>
      </c>
      <c r="E15893">
        <f t="shared" si="497"/>
        <v>27036001</v>
      </c>
    </row>
    <row r="15894" spans="1:5">
      <c r="A15894">
        <v>27008002</v>
      </c>
      <c r="B15894">
        <v>27036002</v>
      </c>
      <c r="C15894" s="293">
        <v>48400000</v>
      </c>
      <c r="D15894">
        <f t="shared" si="496"/>
        <v>27008002</v>
      </c>
      <c r="E15894">
        <f t="shared" si="497"/>
        <v>27036002</v>
      </c>
    </row>
    <row r="15895" spans="1:5">
      <c r="A15895">
        <v>27101001</v>
      </c>
      <c r="B15895">
        <v>27132001</v>
      </c>
      <c r="C15895" s="293">
        <v>18000000</v>
      </c>
      <c r="D15895">
        <f t="shared" si="496"/>
        <v>27101001</v>
      </c>
      <c r="E15895">
        <f t="shared" si="497"/>
        <v>27132001</v>
      </c>
    </row>
    <row r="15896" spans="1:5">
      <c r="A15896">
        <v>27211001</v>
      </c>
      <c r="B15896">
        <v>27261001</v>
      </c>
      <c r="C15896" s="293">
        <v>40800000</v>
      </c>
      <c r="D15896">
        <f t="shared" si="496"/>
        <v>27211001</v>
      </c>
      <c r="E15896">
        <f t="shared" si="497"/>
        <v>27261001</v>
      </c>
    </row>
    <row r="15897" spans="1:5">
      <c r="A15897">
        <v>27204001</v>
      </c>
      <c r="B15897">
        <v>27262001</v>
      </c>
      <c r="C15897" s="293">
        <v>51000000</v>
      </c>
      <c r="D15897">
        <f t="shared" si="496"/>
        <v>27204001</v>
      </c>
      <c r="E15897">
        <f t="shared" si="497"/>
        <v>27262001</v>
      </c>
    </row>
    <row r="15898" spans="1:5">
      <c r="A15898">
        <v>27212001</v>
      </c>
      <c r="B15898">
        <v>27263001</v>
      </c>
      <c r="C15898" s="293">
        <v>51800000</v>
      </c>
      <c r="D15898">
        <f t="shared" si="496"/>
        <v>27212001</v>
      </c>
      <c r="E15898">
        <f t="shared" si="497"/>
        <v>27263001</v>
      </c>
    </row>
    <row r="15899" spans="1:5">
      <c r="A15899">
        <v>27325001</v>
      </c>
      <c r="B15899">
        <v>27382001</v>
      </c>
      <c r="C15899" s="293">
        <v>51600000</v>
      </c>
      <c r="D15899">
        <f t="shared" si="496"/>
        <v>27325001</v>
      </c>
      <c r="E15899">
        <f t="shared" si="497"/>
        <v>27382001</v>
      </c>
    </row>
    <row r="15900" spans="1:5">
      <c r="A15900">
        <v>27325002</v>
      </c>
      <c r="B15900">
        <v>27382002</v>
      </c>
      <c r="C15900" s="293">
        <v>56300000</v>
      </c>
      <c r="D15900">
        <f t="shared" si="496"/>
        <v>27325002</v>
      </c>
      <c r="E15900">
        <f t="shared" si="497"/>
        <v>27382002</v>
      </c>
    </row>
    <row r="15901" spans="1:5">
      <c r="A15901">
        <v>27425005</v>
      </c>
      <c r="B15901">
        <v>27482001</v>
      </c>
      <c r="C15901" s="293">
        <v>115000000</v>
      </c>
      <c r="D15901">
        <f t="shared" si="496"/>
        <v>27425005</v>
      </c>
      <c r="E15901">
        <f t="shared" si="497"/>
        <v>27482001</v>
      </c>
    </row>
    <row r="15902" spans="1:5">
      <c r="A15902">
        <v>27425001</v>
      </c>
      <c r="B15902">
        <v>27486001</v>
      </c>
      <c r="C15902" s="293">
        <v>55000000</v>
      </c>
      <c r="D15902">
        <f t="shared" si="496"/>
        <v>27425001</v>
      </c>
      <c r="E15902">
        <f t="shared" si="497"/>
        <v>27486001</v>
      </c>
    </row>
    <row r="15903" spans="1:5">
      <c r="A15903">
        <v>27425002</v>
      </c>
      <c r="B15903">
        <v>27486002</v>
      </c>
      <c r="C15903" s="293">
        <v>63400000</v>
      </c>
      <c r="D15903">
        <f t="shared" si="496"/>
        <v>27425002</v>
      </c>
      <c r="E15903">
        <f t="shared" si="497"/>
        <v>27486002</v>
      </c>
    </row>
    <row r="15904" spans="1:5">
      <c r="A15904">
        <v>27425003</v>
      </c>
      <c r="B15904">
        <v>27486003</v>
      </c>
      <c r="C15904" s="293">
        <v>96600000</v>
      </c>
      <c r="D15904">
        <f t="shared" si="496"/>
        <v>27425003</v>
      </c>
      <c r="E15904">
        <f t="shared" si="497"/>
        <v>27486003</v>
      </c>
    </row>
    <row r="15905" spans="1:5">
      <c r="A15905">
        <v>27425004</v>
      </c>
      <c r="B15905">
        <v>27486004</v>
      </c>
      <c r="C15905" s="293">
        <v>113000000</v>
      </c>
      <c r="D15905">
        <f t="shared" si="496"/>
        <v>27425004</v>
      </c>
      <c r="E15905">
        <f t="shared" si="497"/>
        <v>27486004</v>
      </c>
    </row>
    <row r="15906" spans="1:5">
      <c r="A15906">
        <v>27525001</v>
      </c>
      <c r="B15906">
        <v>27582001</v>
      </c>
      <c r="C15906" s="293">
        <v>64000000</v>
      </c>
      <c r="D15906">
        <f t="shared" si="496"/>
        <v>27525001</v>
      </c>
      <c r="E15906">
        <f t="shared" si="497"/>
        <v>27582001</v>
      </c>
    </row>
    <row r="15907" spans="1:5">
      <c r="A15907">
        <v>27525002</v>
      </c>
      <c r="B15907">
        <v>27582002</v>
      </c>
      <c r="C15907" s="293">
        <v>115000000</v>
      </c>
      <c r="D15907">
        <f t="shared" si="496"/>
        <v>27525002</v>
      </c>
      <c r="E15907">
        <f t="shared" si="497"/>
        <v>27582002</v>
      </c>
    </row>
    <row r="15908" spans="1:5">
      <c r="A15908">
        <v>27525003</v>
      </c>
      <c r="B15908">
        <v>27586001</v>
      </c>
      <c r="C15908" s="293">
        <v>194300000</v>
      </c>
      <c r="D15908">
        <f t="shared" si="496"/>
        <v>27525003</v>
      </c>
      <c r="E15908">
        <f t="shared" si="497"/>
        <v>27586001</v>
      </c>
    </row>
    <row r="15909" spans="1:5">
      <c r="A15909">
        <v>27525004</v>
      </c>
      <c r="B15909">
        <v>27586002</v>
      </c>
      <c r="C15909" s="293">
        <v>35000000</v>
      </c>
      <c r="D15909">
        <f t="shared" si="496"/>
        <v>27525004</v>
      </c>
      <c r="E15909">
        <f t="shared" si="497"/>
        <v>27586002</v>
      </c>
    </row>
    <row r="15910" spans="1:5">
      <c r="A15910">
        <v>27607001</v>
      </c>
      <c r="B15910">
        <v>27641001</v>
      </c>
      <c r="C15910" s="293">
        <v>25000000</v>
      </c>
      <c r="D15910">
        <f t="shared" si="496"/>
        <v>27607001</v>
      </c>
      <c r="E15910">
        <f t="shared" si="497"/>
        <v>27641001</v>
      </c>
    </row>
    <row r="15911" spans="1:5">
      <c r="A15911">
        <v>27617001</v>
      </c>
      <c r="B15911">
        <v>27653001</v>
      </c>
      <c r="C15911" s="293">
        <v>7600000</v>
      </c>
      <c r="D15911">
        <f t="shared" si="496"/>
        <v>27617001</v>
      </c>
      <c r="E15911">
        <f t="shared" si="497"/>
        <v>27653001</v>
      </c>
    </row>
    <row r="15912" spans="1:5">
      <c r="A15912">
        <v>27617002</v>
      </c>
      <c r="B15912">
        <v>27654001</v>
      </c>
      <c r="C15912" s="293">
        <v>6600000</v>
      </c>
      <c r="D15912">
        <f t="shared" si="496"/>
        <v>27617002</v>
      </c>
      <c r="E15912">
        <f t="shared" si="497"/>
        <v>27654001</v>
      </c>
    </row>
    <row r="15913" spans="1:5">
      <c r="A15913">
        <v>27617003</v>
      </c>
      <c r="B15913">
        <v>27657001</v>
      </c>
      <c r="C15913" s="293">
        <v>4500000</v>
      </c>
      <c r="D15913">
        <f t="shared" si="496"/>
        <v>27617003</v>
      </c>
      <c r="E15913">
        <f t="shared" si="497"/>
        <v>27657001</v>
      </c>
    </row>
    <row r="15914" spans="1:5">
      <c r="A15914">
        <v>27617004</v>
      </c>
      <c r="B15914">
        <v>27657002</v>
      </c>
      <c r="C15914" s="293">
        <v>2700000</v>
      </c>
      <c r="D15914">
        <f t="shared" si="496"/>
        <v>27617004</v>
      </c>
      <c r="E15914">
        <f t="shared" si="497"/>
        <v>27657002</v>
      </c>
    </row>
    <row r="15915" spans="1:5">
      <c r="A15915">
        <v>27606001</v>
      </c>
      <c r="B15915">
        <v>27688001</v>
      </c>
      <c r="C15915" s="293">
        <v>25500000</v>
      </c>
      <c r="D15915">
        <f t="shared" si="496"/>
        <v>27606001</v>
      </c>
      <c r="E15915">
        <f t="shared" si="497"/>
        <v>27688001</v>
      </c>
    </row>
    <row r="15916" spans="1:5">
      <c r="A15916">
        <v>27725008</v>
      </c>
      <c r="B15916">
        <v>27781001</v>
      </c>
      <c r="C15916" s="293">
        <v>66600000</v>
      </c>
      <c r="D15916">
        <f t="shared" si="496"/>
        <v>27725008</v>
      </c>
      <c r="E15916">
        <f t="shared" si="497"/>
        <v>27781001</v>
      </c>
    </row>
    <row r="15917" spans="1:5">
      <c r="A15917">
        <v>27725013</v>
      </c>
      <c r="B15917">
        <v>27781002</v>
      </c>
      <c r="C15917" s="293">
        <v>57700000</v>
      </c>
      <c r="D15917">
        <f t="shared" si="496"/>
        <v>27725013</v>
      </c>
      <c r="E15917">
        <f t="shared" si="497"/>
        <v>27781002</v>
      </c>
    </row>
    <row r="15918" spans="1:5">
      <c r="A15918">
        <v>27725006</v>
      </c>
      <c r="B15918">
        <v>27782001</v>
      </c>
      <c r="C15918" s="293">
        <v>60700000</v>
      </c>
      <c r="D15918">
        <f t="shared" si="496"/>
        <v>27725006</v>
      </c>
      <c r="E15918">
        <f t="shared" si="497"/>
        <v>27782001</v>
      </c>
    </row>
    <row r="15919" spans="1:5">
      <c r="A15919">
        <v>27725007</v>
      </c>
      <c r="B15919">
        <v>27782002</v>
      </c>
      <c r="C15919" s="293">
        <v>64300000</v>
      </c>
      <c r="D15919">
        <f t="shared" si="496"/>
        <v>27725007</v>
      </c>
      <c r="E15919">
        <f t="shared" si="497"/>
        <v>27782002</v>
      </c>
    </row>
    <row r="15920" spans="1:5">
      <c r="A15920">
        <v>27725012</v>
      </c>
      <c r="B15920">
        <v>27783001</v>
      </c>
      <c r="C15920" s="293">
        <v>71900000</v>
      </c>
      <c r="D15920">
        <f t="shared" si="496"/>
        <v>27725012</v>
      </c>
      <c r="E15920">
        <f t="shared" si="497"/>
        <v>27783001</v>
      </c>
    </row>
    <row r="15921" spans="1:5">
      <c r="A15921">
        <v>27725014</v>
      </c>
      <c r="B15921">
        <v>27784001</v>
      </c>
      <c r="C15921" s="293">
        <v>154700000</v>
      </c>
      <c r="D15921">
        <f t="shared" si="496"/>
        <v>27725014</v>
      </c>
      <c r="E15921">
        <f t="shared" si="497"/>
        <v>27784001</v>
      </c>
    </row>
    <row r="15922" spans="1:5">
      <c r="A15922">
        <v>27725004</v>
      </c>
      <c r="B15922">
        <v>27786001</v>
      </c>
      <c r="C15922" s="293">
        <v>154700000</v>
      </c>
      <c r="D15922">
        <f t="shared" si="496"/>
        <v>27725004</v>
      </c>
      <c r="E15922">
        <f t="shared" si="497"/>
        <v>27786001</v>
      </c>
    </row>
    <row r="15923" spans="1:5">
      <c r="A15923">
        <v>27725005</v>
      </c>
      <c r="B15923">
        <v>27786002</v>
      </c>
      <c r="C15923" s="293">
        <v>136900000</v>
      </c>
      <c r="D15923">
        <f t="shared" si="496"/>
        <v>27725005</v>
      </c>
      <c r="E15923">
        <f t="shared" si="497"/>
        <v>27786002</v>
      </c>
    </row>
    <row r="15924" spans="1:5">
      <c r="A15924">
        <v>27725009</v>
      </c>
      <c r="B15924">
        <v>27786003</v>
      </c>
      <c r="C15924" s="293">
        <v>68400000</v>
      </c>
      <c r="D15924">
        <f t="shared" si="496"/>
        <v>27725009</v>
      </c>
      <c r="E15924">
        <f t="shared" si="497"/>
        <v>27786003</v>
      </c>
    </row>
    <row r="15925" spans="1:5">
      <c r="A15925">
        <v>27725010</v>
      </c>
      <c r="B15925">
        <v>27786004</v>
      </c>
      <c r="C15925" s="293">
        <v>73100000</v>
      </c>
      <c r="D15925">
        <f t="shared" si="496"/>
        <v>27725010</v>
      </c>
      <c r="E15925">
        <f t="shared" si="497"/>
        <v>27786004</v>
      </c>
    </row>
    <row r="15926" spans="1:5">
      <c r="A15926">
        <v>27725001</v>
      </c>
      <c r="B15926">
        <v>27787001</v>
      </c>
      <c r="C15926" s="293">
        <v>85700000</v>
      </c>
      <c r="D15926">
        <f t="shared" si="496"/>
        <v>27725001</v>
      </c>
      <c r="E15926">
        <f t="shared" si="497"/>
        <v>27787001</v>
      </c>
    </row>
    <row r="15927" spans="1:5">
      <c r="A15927">
        <v>27725002</v>
      </c>
      <c r="B15927">
        <v>27787002</v>
      </c>
      <c r="C15927" s="293">
        <v>92800000</v>
      </c>
      <c r="D15927">
        <f t="shared" si="496"/>
        <v>27725002</v>
      </c>
      <c r="E15927">
        <f t="shared" si="497"/>
        <v>27787002</v>
      </c>
    </row>
    <row r="15928" spans="1:5">
      <c r="A15928">
        <v>27825004</v>
      </c>
      <c r="B15928">
        <v>27880001</v>
      </c>
      <c r="C15928" s="293">
        <v>180000000</v>
      </c>
      <c r="D15928">
        <f t="shared" si="496"/>
        <v>27825004</v>
      </c>
      <c r="E15928">
        <f t="shared" si="497"/>
        <v>27880001</v>
      </c>
    </row>
    <row r="15929" spans="1:5">
      <c r="A15929">
        <v>27825002</v>
      </c>
      <c r="B15929">
        <v>27881001</v>
      </c>
      <c r="C15929" s="293">
        <v>82300000</v>
      </c>
      <c r="D15929">
        <f t="shared" si="496"/>
        <v>27825002</v>
      </c>
      <c r="E15929">
        <f t="shared" si="497"/>
        <v>27881001</v>
      </c>
    </row>
    <row r="15930" spans="1:5">
      <c r="A15930">
        <v>27825003</v>
      </c>
      <c r="B15930">
        <v>27882001</v>
      </c>
      <c r="C15930" s="293">
        <v>120000000</v>
      </c>
      <c r="D15930">
        <f t="shared" si="496"/>
        <v>27825003</v>
      </c>
      <c r="E15930">
        <f t="shared" si="497"/>
        <v>27882001</v>
      </c>
    </row>
    <row r="15931" spans="1:5">
      <c r="A15931">
        <v>27825001</v>
      </c>
      <c r="B15931">
        <v>27887001</v>
      </c>
      <c r="C15931" s="293">
        <v>191100000</v>
      </c>
      <c r="D15931">
        <f t="shared" si="496"/>
        <v>27825001</v>
      </c>
      <c r="E15931">
        <f t="shared" si="497"/>
        <v>27887001</v>
      </c>
    </row>
    <row r="15932" spans="1:5">
      <c r="A15932">
        <v>27925001</v>
      </c>
      <c r="B15932">
        <v>27987001</v>
      </c>
      <c r="C15932" s="293">
        <v>74800000</v>
      </c>
      <c r="D15932">
        <f t="shared" si="496"/>
        <v>27925001</v>
      </c>
      <c r="E15932">
        <f t="shared" si="497"/>
        <v>27987001</v>
      </c>
    </row>
    <row r="15933" spans="1:5">
      <c r="A15933">
        <v>27925002</v>
      </c>
      <c r="B15933">
        <v>27987002</v>
      </c>
      <c r="C15933" s="293">
        <v>122600000</v>
      </c>
      <c r="D15933">
        <f t="shared" si="496"/>
        <v>27925002</v>
      </c>
      <c r="E15933">
        <f t="shared" si="497"/>
        <v>27987002</v>
      </c>
    </row>
    <row r="15934" spans="1:5">
      <c r="A15934">
        <v>28017001</v>
      </c>
      <c r="B15934">
        <v>28056001</v>
      </c>
      <c r="C15934" s="293">
        <v>3900000</v>
      </c>
      <c r="D15934">
        <f t="shared" si="496"/>
        <v>28017001</v>
      </c>
      <c r="E15934">
        <f t="shared" si="497"/>
        <v>28056001</v>
      </c>
    </row>
    <row r="15935" spans="1:5">
      <c r="A15935">
        <v>28125002</v>
      </c>
      <c r="B15935">
        <v>28182001</v>
      </c>
      <c r="C15935" s="293">
        <v>56300000</v>
      </c>
      <c r="D15935">
        <f t="shared" si="496"/>
        <v>28125002</v>
      </c>
      <c r="E15935">
        <f t="shared" si="497"/>
        <v>28182001</v>
      </c>
    </row>
    <row r="15936" spans="1:5">
      <c r="A15936">
        <v>28125001</v>
      </c>
      <c r="B15936">
        <v>28186001</v>
      </c>
      <c r="C15936" s="293">
        <v>117500000</v>
      </c>
      <c r="D15936">
        <f t="shared" si="496"/>
        <v>28125001</v>
      </c>
      <c r="E15936">
        <f t="shared" si="497"/>
        <v>28186001</v>
      </c>
    </row>
    <row r="15937" spans="1:5">
      <c r="A15937">
        <v>28225001</v>
      </c>
      <c r="B15937">
        <v>28286001</v>
      </c>
      <c r="C15937" s="293">
        <v>119000000</v>
      </c>
      <c r="D15937">
        <f t="shared" si="496"/>
        <v>28225001</v>
      </c>
      <c r="E15937">
        <f t="shared" si="497"/>
        <v>28286001</v>
      </c>
    </row>
    <row r="15938" spans="1:5">
      <c r="A15938">
        <v>28225002</v>
      </c>
      <c r="B15938">
        <v>28286002</v>
      </c>
      <c r="C15938" s="293">
        <v>208300000</v>
      </c>
      <c r="D15938">
        <f t="shared" si="496"/>
        <v>28225002</v>
      </c>
      <c r="E15938">
        <f t="shared" si="497"/>
        <v>28286002</v>
      </c>
    </row>
    <row r="15939" spans="1:5">
      <c r="A15939">
        <v>28225003</v>
      </c>
      <c r="B15939">
        <v>28286003</v>
      </c>
      <c r="C15939" s="293">
        <v>80700000</v>
      </c>
      <c r="D15939">
        <f t="shared" ref="D15939:D16002" si="498">+A15939*1</f>
        <v>28225003</v>
      </c>
      <c r="E15939">
        <f t="shared" ref="E15939:E16002" si="499">+B15939*1</f>
        <v>28286003</v>
      </c>
    </row>
    <row r="15940" spans="1:5">
      <c r="A15940">
        <v>28225004</v>
      </c>
      <c r="B15940">
        <v>28286004</v>
      </c>
      <c r="C15940" s="293">
        <v>70000000</v>
      </c>
      <c r="D15940">
        <f t="shared" si="498"/>
        <v>28225004</v>
      </c>
      <c r="E15940">
        <f t="shared" si="499"/>
        <v>28286004</v>
      </c>
    </row>
    <row r="15941" spans="1:5">
      <c r="A15941">
        <v>28225005</v>
      </c>
      <c r="B15941">
        <v>28287001</v>
      </c>
      <c r="C15941" s="293">
        <v>61900000</v>
      </c>
      <c r="D15941">
        <f t="shared" si="498"/>
        <v>28225005</v>
      </c>
      <c r="E15941">
        <f t="shared" si="499"/>
        <v>28287001</v>
      </c>
    </row>
    <row r="15942" spans="1:5">
      <c r="A15942">
        <v>28325002</v>
      </c>
      <c r="B15942">
        <v>28381001</v>
      </c>
      <c r="C15942" s="293">
        <v>62500000</v>
      </c>
      <c r="D15942">
        <f t="shared" si="498"/>
        <v>28325002</v>
      </c>
      <c r="E15942">
        <f t="shared" si="499"/>
        <v>28381001</v>
      </c>
    </row>
    <row r="15943" spans="1:5">
      <c r="A15943">
        <v>28325003</v>
      </c>
      <c r="B15943">
        <v>28382001</v>
      </c>
      <c r="C15943" s="293">
        <v>51600000</v>
      </c>
      <c r="D15943">
        <f t="shared" si="498"/>
        <v>28325003</v>
      </c>
      <c r="E15943">
        <f t="shared" si="499"/>
        <v>28382001</v>
      </c>
    </row>
    <row r="15944" spans="1:5">
      <c r="A15944">
        <v>28325004</v>
      </c>
      <c r="B15944">
        <v>28382002</v>
      </c>
      <c r="C15944" s="293">
        <v>56300000</v>
      </c>
      <c r="D15944">
        <f t="shared" si="498"/>
        <v>28325004</v>
      </c>
      <c r="E15944">
        <f t="shared" si="499"/>
        <v>28382002</v>
      </c>
    </row>
    <row r="15945" spans="1:5">
      <c r="A15945">
        <v>28325005</v>
      </c>
      <c r="B15945">
        <v>28385001</v>
      </c>
      <c r="C15945" s="293">
        <v>61400000</v>
      </c>
      <c r="D15945">
        <f t="shared" si="498"/>
        <v>28325005</v>
      </c>
      <c r="E15945">
        <f t="shared" si="499"/>
        <v>28385001</v>
      </c>
    </row>
    <row r="15946" spans="1:5">
      <c r="A15946">
        <v>28325001</v>
      </c>
      <c r="B15946">
        <v>28387001</v>
      </c>
      <c r="C15946" s="293">
        <v>68000000</v>
      </c>
      <c r="D15946">
        <f t="shared" si="498"/>
        <v>28325001</v>
      </c>
      <c r="E15946">
        <f t="shared" si="499"/>
        <v>28387001</v>
      </c>
    </row>
    <row r="15947" spans="1:5">
      <c r="A15947">
        <v>28422001</v>
      </c>
      <c r="B15947">
        <v>28466001</v>
      </c>
      <c r="C15947" s="293">
        <v>179000000</v>
      </c>
      <c r="D15947">
        <f t="shared" si="498"/>
        <v>28422001</v>
      </c>
      <c r="E15947">
        <f t="shared" si="499"/>
        <v>28466001</v>
      </c>
    </row>
    <row r="15948" spans="1:5">
      <c r="A15948">
        <v>28519001</v>
      </c>
      <c r="B15948">
        <v>28551001</v>
      </c>
      <c r="C15948" s="293">
        <v>8400000</v>
      </c>
      <c r="D15948">
        <f t="shared" si="498"/>
        <v>28519001</v>
      </c>
      <c r="E15948">
        <f t="shared" si="499"/>
        <v>28551001</v>
      </c>
    </row>
    <row r="15949" spans="1:5">
      <c r="A15949">
        <v>28519002</v>
      </c>
      <c r="B15949">
        <v>28551002</v>
      </c>
      <c r="C15949" s="293">
        <v>8000000</v>
      </c>
      <c r="D15949">
        <f t="shared" si="498"/>
        <v>28519002</v>
      </c>
      <c r="E15949">
        <f t="shared" si="499"/>
        <v>28551002</v>
      </c>
    </row>
    <row r="15950" spans="1:5">
      <c r="A15950">
        <v>28519003</v>
      </c>
      <c r="B15950">
        <v>28552001</v>
      </c>
      <c r="C15950" s="293">
        <v>7600000</v>
      </c>
      <c r="D15950">
        <f t="shared" si="498"/>
        <v>28519003</v>
      </c>
      <c r="E15950">
        <f t="shared" si="499"/>
        <v>28552001</v>
      </c>
    </row>
    <row r="15951" spans="1:5">
      <c r="A15951">
        <v>28625003</v>
      </c>
      <c r="B15951">
        <v>28682001</v>
      </c>
      <c r="C15951" s="293">
        <v>51600000</v>
      </c>
      <c r="D15951">
        <f t="shared" si="498"/>
        <v>28625003</v>
      </c>
      <c r="E15951">
        <f t="shared" si="499"/>
        <v>28682001</v>
      </c>
    </row>
    <row r="15952" spans="1:5">
      <c r="A15952">
        <v>28625004</v>
      </c>
      <c r="B15952">
        <v>28682002</v>
      </c>
      <c r="C15952" s="293">
        <v>29700000</v>
      </c>
      <c r="D15952">
        <f t="shared" si="498"/>
        <v>28625004</v>
      </c>
      <c r="E15952">
        <f t="shared" si="499"/>
        <v>28682002</v>
      </c>
    </row>
    <row r="15953" spans="1:5">
      <c r="A15953">
        <v>28625005</v>
      </c>
      <c r="B15953">
        <v>28683001</v>
      </c>
      <c r="C15953" s="293">
        <v>75400000</v>
      </c>
      <c r="D15953">
        <f t="shared" si="498"/>
        <v>28625005</v>
      </c>
      <c r="E15953">
        <f t="shared" si="499"/>
        <v>28683001</v>
      </c>
    </row>
    <row r="15954" spans="1:5">
      <c r="A15954">
        <v>28625006</v>
      </c>
      <c r="B15954">
        <v>28683002</v>
      </c>
      <c r="C15954" s="293">
        <v>88100000</v>
      </c>
      <c r="D15954">
        <f t="shared" si="498"/>
        <v>28625006</v>
      </c>
      <c r="E15954">
        <f t="shared" si="499"/>
        <v>28683002</v>
      </c>
    </row>
    <row r="15955" spans="1:5">
      <c r="A15955">
        <v>28625001</v>
      </c>
      <c r="B15955">
        <v>28687001</v>
      </c>
      <c r="C15955" s="293">
        <v>67300000</v>
      </c>
      <c r="D15955">
        <f t="shared" si="498"/>
        <v>28625001</v>
      </c>
      <c r="E15955">
        <f t="shared" si="499"/>
        <v>28687001</v>
      </c>
    </row>
    <row r="15956" spans="1:5">
      <c r="A15956">
        <v>28625002</v>
      </c>
      <c r="B15956">
        <v>28687002</v>
      </c>
      <c r="C15956" s="293">
        <v>81200000</v>
      </c>
      <c r="D15956">
        <f t="shared" si="498"/>
        <v>28625002</v>
      </c>
      <c r="E15956">
        <f t="shared" si="499"/>
        <v>28687002</v>
      </c>
    </row>
    <row r="15957" spans="1:5">
      <c r="A15957">
        <v>28825001</v>
      </c>
      <c r="B15957">
        <v>28881001</v>
      </c>
      <c r="C15957" s="293">
        <v>79200000</v>
      </c>
      <c r="D15957">
        <f t="shared" si="498"/>
        <v>28825001</v>
      </c>
      <c r="E15957">
        <f t="shared" si="499"/>
        <v>28881001</v>
      </c>
    </row>
    <row r="15958" spans="1:5">
      <c r="A15958">
        <v>28825002</v>
      </c>
      <c r="B15958">
        <v>28881002</v>
      </c>
      <c r="C15958" s="293">
        <v>57500000</v>
      </c>
      <c r="D15958">
        <f t="shared" si="498"/>
        <v>28825002</v>
      </c>
      <c r="E15958">
        <f t="shared" si="499"/>
        <v>28881002</v>
      </c>
    </row>
    <row r="15959" spans="1:5">
      <c r="A15959">
        <v>28825005</v>
      </c>
      <c r="B15959">
        <v>28882001</v>
      </c>
      <c r="C15959" s="293">
        <v>115000000</v>
      </c>
      <c r="D15959">
        <f t="shared" si="498"/>
        <v>28825005</v>
      </c>
      <c r="E15959">
        <f t="shared" si="499"/>
        <v>28882001</v>
      </c>
    </row>
    <row r="15960" spans="1:5">
      <c r="A15960">
        <v>28825003</v>
      </c>
      <c r="B15960">
        <v>28886001</v>
      </c>
      <c r="C15960" s="293">
        <v>65000000</v>
      </c>
      <c r="D15960">
        <f t="shared" si="498"/>
        <v>28825003</v>
      </c>
      <c r="E15960">
        <f t="shared" si="499"/>
        <v>28886001</v>
      </c>
    </row>
    <row r="15961" spans="1:5">
      <c r="A15961">
        <v>28825004</v>
      </c>
      <c r="B15961">
        <v>28886002</v>
      </c>
      <c r="C15961" s="293">
        <v>115000000</v>
      </c>
      <c r="D15961">
        <f t="shared" si="498"/>
        <v>28825004</v>
      </c>
      <c r="E15961">
        <f t="shared" si="499"/>
        <v>28886002</v>
      </c>
    </row>
    <row r="15962" spans="1:5">
      <c r="A15962">
        <v>28825006</v>
      </c>
      <c r="B15962">
        <v>28887001</v>
      </c>
      <c r="C15962" s="293">
        <v>76000000</v>
      </c>
      <c r="D15962">
        <f t="shared" si="498"/>
        <v>28825006</v>
      </c>
      <c r="E15962">
        <f t="shared" si="499"/>
        <v>28887001</v>
      </c>
    </row>
    <row r="15963" spans="1:5">
      <c r="A15963">
        <v>28925001</v>
      </c>
      <c r="B15963">
        <v>28987001</v>
      </c>
      <c r="C15963" s="293">
        <v>57000000</v>
      </c>
      <c r="D15963">
        <f t="shared" si="498"/>
        <v>28925001</v>
      </c>
      <c r="E15963">
        <f t="shared" si="499"/>
        <v>28987001</v>
      </c>
    </row>
    <row r="15964" spans="1:5">
      <c r="A15964">
        <v>29025002</v>
      </c>
      <c r="B15964">
        <v>29080001</v>
      </c>
      <c r="C15964" s="293">
        <v>85800000</v>
      </c>
      <c r="D15964">
        <f t="shared" si="498"/>
        <v>29025002</v>
      </c>
      <c r="E15964">
        <f t="shared" si="499"/>
        <v>29080001</v>
      </c>
    </row>
    <row r="15965" spans="1:5">
      <c r="A15965">
        <v>29025004</v>
      </c>
      <c r="B15965">
        <v>29080002</v>
      </c>
      <c r="C15965" s="293">
        <v>91200000</v>
      </c>
      <c r="D15965">
        <f t="shared" si="498"/>
        <v>29025004</v>
      </c>
      <c r="E15965">
        <f t="shared" si="499"/>
        <v>29080002</v>
      </c>
    </row>
    <row r="15966" spans="1:5">
      <c r="A15966">
        <v>29025001</v>
      </c>
      <c r="B15966">
        <v>29082001</v>
      </c>
      <c r="C15966" s="293">
        <v>51600000</v>
      </c>
      <c r="D15966">
        <f t="shared" si="498"/>
        <v>29025001</v>
      </c>
      <c r="E15966">
        <f t="shared" si="499"/>
        <v>29082001</v>
      </c>
    </row>
    <row r="15967" spans="1:5">
      <c r="A15967">
        <v>29025003</v>
      </c>
      <c r="B15967">
        <v>29086001</v>
      </c>
      <c r="C15967" s="293">
        <v>40000000</v>
      </c>
      <c r="D15967">
        <f t="shared" si="498"/>
        <v>29025003</v>
      </c>
      <c r="E15967">
        <f t="shared" si="499"/>
        <v>29086001</v>
      </c>
    </row>
    <row r="15968" spans="1:5">
      <c r="A15968">
        <v>29125005</v>
      </c>
      <c r="B15968">
        <v>29182001</v>
      </c>
      <c r="C15968" s="293">
        <v>100300000</v>
      </c>
      <c r="D15968">
        <f t="shared" si="498"/>
        <v>29125005</v>
      </c>
      <c r="E15968">
        <f t="shared" si="499"/>
        <v>29182001</v>
      </c>
    </row>
    <row r="15969" spans="1:5">
      <c r="A15969">
        <v>29125007</v>
      </c>
      <c r="B15969">
        <v>29183001</v>
      </c>
      <c r="C15969" s="293">
        <v>83100000</v>
      </c>
      <c r="D15969">
        <f t="shared" si="498"/>
        <v>29125007</v>
      </c>
      <c r="E15969">
        <f t="shared" si="499"/>
        <v>29183001</v>
      </c>
    </row>
    <row r="15970" spans="1:5">
      <c r="A15970">
        <v>29125003</v>
      </c>
      <c r="B15970">
        <v>29186001</v>
      </c>
      <c r="C15970" s="293">
        <v>60000000</v>
      </c>
      <c r="D15970">
        <f t="shared" si="498"/>
        <v>29125003</v>
      </c>
      <c r="E15970">
        <f t="shared" si="499"/>
        <v>29186001</v>
      </c>
    </row>
    <row r="15971" spans="1:5">
      <c r="A15971">
        <v>29125004</v>
      </c>
      <c r="B15971">
        <v>29186002</v>
      </c>
      <c r="C15971" s="293">
        <v>71900000</v>
      </c>
      <c r="D15971">
        <f t="shared" si="498"/>
        <v>29125004</v>
      </c>
      <c r="E15971">
        <f t="shared" si="499"/>
        <v>29186002</v>
      </c>
    </row>
    <row r="15972" spans="1:5">
      <c r="A15972">
        <v>29125006</v>
      </c>
      <c r="B15972">
        <v>29186003</v>
      </c>
      <c r="C15972" s="293">
        <v>120000000</v>
      </c>
      <c r="D15972">
        <f t="shared" si="498"/>
        <v>29125006</v>
      </c>
      <c r="E15972">
        <f t="shared" si="499"/>
        <v>29186003</v>
      </c>
    </row>
    <row r="15973" spans="1:5">
      <c r="A15973">
        <v>29125001</v>
      </c>
      <c r="B15973">
        <v>29187001</v>
      </c>
      <c r="C15973" s="293">
        <v>130900000</v>
      </c>
      <c r="D15973">
        <f t="shared" si="498"/>
        <v>29125001</v>
      </c>
      <c r="E15973">
        <f t="shared" si="499"/>
        <v>29187001</v>
      </c>
    </row>
    <row r="15974" spans="1:5">
      <c r="A15974">
        <v>29125002</v>
      </c>
      <c r="B15974">
        <v>29187002</v>
      </c>
      <c r="C15974" s="293">
        <v>78800000</v>
      </c>
      <c r="D15974">
        <f t="shared" si="498"/>
        <v>29125002</v>
      </c>
      <c r="E15974">
        <f t="shared" si="499"/>
        <v>29187002</v>
      </c>
    </row>
    <row r="15975" spans="1:5">
      <c r="A15975">
        <v>29125008</v>
      </c>
      <c r="B15975">
        <v>29187003</v>
      </c>
      <c r="C15975" s="293">
        <v>158600000</v>
      </c>
      <c r="D15975">
        <f t="shared" si="498"/>
        <v>29125008</v>
      </c>
      <c r="E15975">
        <f t="shared" si="499"/>
        <v>29187003</v>
      </c>
    </row>
    <row r="15976" spans="1:5">
      <c r="A15976">
        <v>29225001</v>
      </c>
      <c r="B15976">
        <v>29281001</v>
      </c>
      <c r="C15976" s="293">
        <v>63500000</v>
      </c>
      <c r="D15976">
        <f t="shared" si="498"/>
        <v>29225001</v>
      </c>
      <c r="E15976">
        <f t="shared" si="499"/>
        <v>29281001</v>
      </c>
    </row>
    <row r="15977" spans="1:5">
      <c r="A15977">
        <v>29325001</v>
      </c>
      <c r="B15977">
        <v>29382001</v>
      </c>
      <c r="C15977" s="293">
        <v>56300000</v>
      </c>
      <c r="D15977">
        <f t="shared" si="498"/>
        <v>29325001</v>
      </c>
      <c r="E15977">
        <f t="shared" si="499"/>
        <v>29382001</v>
      </c>
    </row>
    <row r="15978" spans="1:5">
      <c r="A15978">
        <v>29425001</v>
      </c>
      <c r="B15978">
        <v>29481001</v>
      </c>
      <c r="C15978" s="293">
        <v>65000000</v>
      </c>
      <c r="D15978">
        <f t="shared" si="498"/>
        <v>29425001</v>
      </c>
      <c r="E15978">
        <f t="shared" si="499"/>
        <v>29481001</v>
      </c>
    </row>
    <row r="15979" spans="1:5">
      <c r="A15979">
        <v>29425002</v>
      </c>
      <c r="B15979">
        <v>29482001</v>
      </c>
      <c r="C15979" s="293">
        <v>127000000</v>
      </c>
      <c r="D15979">
        <f t="shared" si="498"/>
        <v>29425002</v>
      </c>
      <c r="E15979">
        <f t="shared" si="499"/>
        <v>29482001</v>
      </c>
    </row>
    <row r="15980" spans="1:5">
      <c r="A15980">
        <v>29425003</v>
      </c>
      <c r="B15980">
        <v>29485001</v>
      </c>
      <c r="C15980" s="293">
        <v>34800000</v>
      </c>
      <c r="D15980">
        <f t="shared" si="498"/>
        <v>29425003</v>
      </c>
      <c r="E15980">
        <f t="shared" si="499"/>
        <v>29485001</v>
      </c>
    </row>
    <row r="15981" spans="1:5">
      <c r="A15981">
        <v>29425004</v>
      </c>
      <c r="B15981">
        <v>29486001</v>
      </c>
      <c r="C15981" s="293">
        <v>60300000</v>
      </c>
      <c r="D15981">
        <f t="shared" si="498"/>
        <v>29425004</v>
      </c>
      <c r="E15981">
        <f t="shared" si="499"/>
        <v>29486001</v>
      </c>
    </row>
    <row r="15982" spans="1:5">
      <c r="A15982">
        <v>29519001</v>
      </c>
      <c r="B15982">
        <v>29552001</v>
      </c>
      <c r="C15982" s="293">
        <v>17000000</v>
      </c>
      <c r="D15982">
        <f t="shared" si="498"/>
        <v>29519001</v>
      </c>
      <c r="E15982">
        <f t="shared" si="499"/>
        <v>29552001</v>
      </c>
    </row>
    <row r="15983" spans="1:5">
      <c r="A15983">
        <v>29517013</v>
      </c>
      <c r="B15983">
        <v>29553001</v>
      </c>
      <c r="C15983" s="293">
        <v>25000000</v>
      </c>
      <c r="D15983">
        <f t="shared" si="498"/>
        <v>29517013</v>
      </c>
      <c r="E15983">
        <f t="shared" si="499"/>
        <v>29553001</v>
      </c>
    </row>
    <row r="15984" spans="1:5">
      <c r="A15984">
        <v>29517009</v>
      </c>
      <c r="B15984">
        <v>29555001</v>
      </c>
      <c r="C15984" s="293">
        <v>7000000</v>
      </c>
      <c r="D15984">
        <f t="shared" si="498"/>
        <v>29517009</v>
      </c>
      <c r="E15984">
        <f t="shared" si="499"/>
        <v>29555001</v>
      </c>
    </row>
    <row r="15985" spans="1:5">
      <c r="A15985">
        <v>29517018</v>
      </c>
      <c r="B15985">
        <v>29555002</v>
      </c>
      <c r="C15985" s="293">
        <v>6500000</v>
      </c>
      <c r="D15985">
        <f t="shared" si="498"/>
        <v>29517018</v>
      </c>
      <c r="E15985">
        <f t="shared" si="499"/>
        <v>29555002</v>
      </c>
    </row>
    <row r="15986" spans="1:5">
      <c r="A15986">
        <v>29517015</v>
      </c>
      <c r="B15986">
        <v>29556001</v>
      </c>
      <c r="C15986" s="293">
        <v>8400000</v>
      </c>
      <c r="D15986">
        <f t="shared" si="498"/>
        <v>29517015</v>
      </c>
      <c r="E15986">
        <f t="shared" si="499"/>
        <v>29556001</v>
      </c>
    </row>
    <row r="15987" spans="1:5">
      <c r="A15987">
        <v>29517016</v>
      </c>
      <c r="B15987">
        <v>29556002</v>
      </c>
      <c r="C15987" s="293">
        <v>8000000</v>
      </c>
      <c r="D15987">
        <f t="shared" si="498"/>
        <v>29517016</v>
      </c>
      <c r="E15987">
        <f t="shared" si="499"/>
        <v>29556002</v>
      </c>
    </row>
    <row r="15988" spans="1:5">
      <c r="A15988">
        <v>29517021</v>
      </c>
      <c r="B15988">
        <v>29556003</v>
      </c>
      <c r="C15988" s="293">
        <v>10000000</v>
      </c>
      <c r="D15988">
        <f t="shared" si="498"/>
        <v>29517021</v>
      </c>
      <c r="E15988">
        <f t="shared" si="499"/>
        <v>29556003</v>
      </c>
    </row>
    <row r="15989" spans="1:5">
      <c r="A15989">
        <v>29517023</v>
      </c>
      <c r="B15989">
        <v>29556004</v>
      </c>
      <c r="C15989" s="293">
        <v>7000000</v>
      </c>
      <c r="D15989">
        <f t="shared" si="498"/>
        <v>29517023</v>
      </c>
      <c r="E15989">
        <f t="shared" si="499"/>
        <v>29556004</v>
      </c>
    </row>
    <row r="15990" spans="1:5">
      <c r="A15990">
        <v>29517024</v>
      </c>
      <c r="B15990">
        <v>29556005</v>
      </c>
      <c r="C15990" s="293">
        <v>10000000</v>
      </c>
      <c r="D15990">
        <f t="shared" si="498"/>
        <v>29517024</v>
      </c>
      <c r="E15990">
        <f t="shared" si="499"/>
        <v>29556005</v>
      </c>
    </row>
    <row r="15991" spans="1:5">
      <c r="A15991">
        <v>29517001</v>
      </c>
      <c r="B15991">
        <v>29557001</v>
      </c>
      <c r="C15991" s="293">
        <v>9600000</v>
      </c>
      <c r="D15991">
        <f t="shared" si="498"/>
        <v>29517001</v>
      </c>
      <c r="E15991">
        <f t="shared" si="499"/>
        <v>29557001</v>
      </c>
    </row>
    <row r="15992" spans="1:5">
      <c r="A15992">
        <v>29517002</v>
      </c>
      <c r="B15992">
        <v>29557002</v>
      </c>
      <c r="C15992" s="293">
        <v>4800000</v>
      </c>
      <c r="D15992">
        <f t="shared" si="498"/>
        <v>29517002</v>
      </c>
      <c r="E15992">
        <f t="shared" si="499"/>
        <v>29557002</v>
      </c>
    </row>
    <row r="15993" spans="1:5">
      <c r="A15993">
        <v>29517003</v>
      </c>
      <c r="B15993">
        <v>29557003</v>
      </c>
      <c r="C15993" s="293">
        <v>2600000</v>
      </c>
      <c r="D15993">
        <f t="shared" si="498"/>
        <v>29517003</v>
      </c>
      <c r="E15993">
        <f t="shared" si="499"/>
        <v>29557003</v>
      </c>
    </row>
    <row r="15994" spans="1:5">
      <c r="A15994">
        <v>29517004</v>
      </c>
      <c r="B15994">
        <v>29557004</v>
      </c>
      <c r="C15994" s="293">
        <v>9900000</v>
      </c>
      <c r="D15994">
        <f t="shared" si="498"/>
        <v>29517004</v>
      </c>
      <c r="E15994">
        <f t="shared" si="499"/>
        <v>29557004</v>
      </c>
    </row>
    <row r="15995" spans="1:5">
      <c r="A15995">
        <v>29517005</v>
      </c>
      <c r="B15995">
        <v>29557005</v>
      </c>
      <c r="C15995" s="293">
        <v>6500000</v>
      </c>
      <c r="D15995">
        <f t="shared" si="498"/>
        <v>29517005</v>
      </c>
      <c r="E15995">
        <f t="shared" si="499"/>
        <v>29557005</v>
      </c>
    </row>
    <row r="15996" spans="1:5">
      <c r="A15996">
        <v>29517006</v>
      </c>
      <c r="B15996">
        <v>29557006</v>
      </c>
      <c r="C15996" s="293">
        <v>8100000</v>
      </c>
      <c r="D15996">
        <f t="shared" si="498"/>
        <v>29517006</v>
      </c>
      <c r="E15996">
        <f t="shared" si="499"/>
        <v>29557006</v>
      </c>
    </row>
    <row r="15997" spans="1:5">
      <c r="A15997">
        <v>29517007</v>
      </c>
      <c r="B15997">
        <v>29557007</v>
      </c>
      <c r="C15997" s="293">
        <v>8500000</v>
      </c>
      <c r="D15997">
        <f t="shared" si="498"/>
        <v>29517007</v>
      </c>
      <c r="E15997">
        <f t="shared" si="499"/>
        <v>29557007</v>
      </c>
    </row>
    <row r="15998" spans="1:5">
      <c r="A15998">
        <v>29517008</v>
      </c>
      <c r="B15998">
        <v>29557008</v>
      </c>
      <c r="C15998" s="293">
        <v>5600000</v>
      </c>
      <c r="D15998">
        <f t="shared" si="498"/>
        <v>29517008</v>
      </c>
      <c r="E15998">
        <f t="shared" si="499"/>
        <v>29557008</v>
      </c>
    </row>
    <row r="15999" spans="1:5">
      <c r="A15999">
        <v>29517010</v>
      </c>
      <c r="B15999">
        <v>29557009</v>
      </c>
      <c r="C15999" s="293">
        <v>11000000</v>
      </c>
      <c r="D15999">
        <f t="shared" si="498"/>
        <v>29517010</v>
      </c>
      <c r="E15999">
        <f t="shared" si="499"/>
        <v>29557009</v>
      </c>
    </row>
    <row r="16000" spans="1:5">
      <c r="A16000">
        <v>29517011</v>
      </c>
      <c r="B16000">
        <v>29557010</v>
      </c>
      <c r="C16000" s="293">
        <v>5800000</v>
      </c>
      <c r="D16000">
        <f t="shared" si="498"/>
        <v>29517011</v>
      </c>
      <c r="E16000">
        <f t="shared" si="499"/>
        <v>29557010</v>
      </c>
    </row>
    <row r="16001" spans="1:5">
      <c r="A16001">
        <v>29517012</v>
      </c>
      <c r="B16001">
        <v>29557011</v>
      </c>
      <c r="C16001" s="293">
        <v>11800000</v>
      </c>
      <c r="D16001">
        <f t="shared" si="498"/>
        <v>29517012</v>
      </c>
      <c r="E16001">
        <f t="shared" si="499"/>
        <v>29557011</v>
      </c>
    </row>
    <row r="16002" spans="1:5">
      <c r="A16002">
        <v>29517014</v>
      </c>
      <c r="B16002">
        <v>29557012</v>
      </c>
      <c r="C16002" s="293">
        <v>9500000</v>
      </c>
      <c r="D16002">
        <f t="shared" si="498"/>
        <v>29517014</v>
      </c>
      <c r="E16002">
        <f t="shared" si="499"/>
        <v>29557012</v>
      </c>
    </row>
    <row r="16003" spans="1:5">
      <c r="A16003">
        <v>29517017</v>
      </c>
      <c r="B16003">
        <v>29557013</v>
      </c>
      <c r="C16003" s="293">
        <v>6800000</v>
      </c>
      <c r="D16003">
        <f t="shared" ref="D16003:D16066" si="500">+A16003*1</f>
        <v>29517017</v>
      </c>
      <c r="E16003">
        <f t="shared" ref="E16003:E16066" si="501">+B16003*1</f>
        <v>29557013</v>
      </c>
    </row>
    <row r="16004" spans="1:5">
      <c r="A16004">
        <v>29517019</v>
      </c>
      <c r="B16004">
        <v>29557014</v>
      </c>
      <c r="C16004" s="293">
        <v>6000000</v>
      </c>
      <c r="D16004">
        <f t="shared" si="500"/>
        <v>29517019</v>
      </c>
      <c r="E16004">
        <f t="shared" si="501"/>
        <v>29557014</v>
      </c>
    </row>
    <row r="16005" spans="1:5">
      <c r="A16005">
        <v>29517020</v>
      </c>
      <c r="B16005">
        <v>29557015</v>
      </c>
      <c r="C16005" s="293">
        <v>13700000</v>
      </c>
      <c r="D16005">
        <f t="shared" si="500"/>
        <v>29517020</v>
      </c>
      <c r="E16005">
        <f t="shared" si="501"/>
        <v>29557015</v>
      </c>
    </row>
    <row r="16006" spans="1:5">
      <c r="A16006">
        <v>29517022</v>
      </c>
      <c r="B16006">
        <v>29557016</v>
      </c>
      <c r="C16006" s="293">
        <v>7700000</v>
      </c>
      <c r="D16006">
        <f t="shared" si="500"/>
        <v>29517022</v>
      </c>
      <c r="E16006">
        <f t="shared" si="501"/>
        <v>29557016</v>
      </c>
    </row>
    <row r="16007" spans="1:5">
      <c r="A16007">
        <v>29517025</v>
      </c>
      <c r="B16007">
        <v>29557017</v>
      </c>
      <c r="C16007" s="293">
        <v>11500000</v>
      </c>
      <c r="D16007">
        <f t="shared" si="500"/>
        <v>29517025</v>
      </c>
      <c r="E16007">
        <f t="shared" si="501"/>
        <v>29557017</v>
      </c>
    </row>
    <row r="16008" spans="1:5">
      <c r="A16008">
        <v>29517026</v>
      </c>
      <c r="B16008">
        <v>29557018</v>
      </c>
      <c r="C16008" s="293">
        <v>5500000</v>
      </c>
      <c r="D16008">
        <f t="shared" si="500"/>
        <v>29517026</v>
      </c>
      <c r="E16008">
        <f t="shared" si="501"/>
        <v>29557018</v>
      </c>
    </row>
    <row r="16009" spans="1:5">
      <c r="A16009">
        <v>29517027</v>
      </c>
      <c r="B16009">
        <v>29557019</v>
      </c>
      <c r="C16009" s="293">
        <v>10800000</v>
      </c>
      <c r="D16009">
        <f t="shared" si="500"/>
        <v>29517027</v>
      </c>
      <c r="E16009">
        <f t="shared" si="501"/>
        <v>29557019</v>
      </c>
    </row>
    <row r="16010" spans="1:5">
      <c r="A16010">
        <v>29517028</v>
      </c>
      <c r="B16010">
        <v>29557020</v>
      </c>
      <c r="C16010" s="293">
        <v>6500000</v>
      </c>
      <c r="D16010">
        <f t="shared" si="500"/>
        <v>29517028</v>
      </c>
      <c r="E16010">
        <f t="shared" si="501"/>
        <v>29557020</v>
      </c>
    </row>
    <row r="16011" spans="1:5">
      <c r="A16011">
        <v>29517029</v>
      </c>
      <c r="B16011">
        <v>29557021</v>
      </c>
      <c r="C16011" s="293">
        <v>5600000</v>
      </c>
      <c r="D16011">
        <f t="shared" si="500"/>
        <v>29517029</v>
      </c>
      <c r="E16011">
        <f t="shared" si="501"/>
        <v>29557021</v>
      </c>
    </row>
    <row r="16012" spans="1:5">
      <c r="A16012">
        <v>29517030</v>
      </c>
      <c r="B16012">
        <v>29557022</v>
      </c>
      <c r="C16012" s="293">
        <v>8000000</v>
      </c>
      <c r="D16012">
        <f t="shared" si="500"/>
        <v>29517030</v>
      </c>
      <c r="E16012">
        <f t="shared" si="501"/>
        <v>29557022</v>
      </c>
    </row>
    <row r="16013" spans="1:5">
      <c r="A16013">
        <v>29517031</v>
      </c>
      <c r="B16013">
        <v>29557023</v>
      </c>
      <c r="C16013" s="293">
        <v>16500000</v>
      </c>
      <c r="D16013">
        <f t="shared" si="500"/>
        <v>29517031</v>
      </c>
      <c r="E16013">
        <f t="shared" si="501"/>
        <v>29557023</v>
      </c>
    </row>
    <row r="16014" spans="1:5">
      <c r="A16014">
        <v>29517032</v>
      </c>
      <c r="B16014">
        <v>29557024</v>
      </c>
      <c r="C16014" s="293">
        <v>27300000</v>
      </c>
      <c r="D16014">
        <f t="shared" si="500"/>
        <v>29517032</v>
      </c>
      <c r="E16014">
        <f t="shared" si="501"/>
        <v>29557024</v>
      </c>
    </row>
    <row r="16015" spans="1:5">
      <c r="A16015">
        <v>29517033</v>
      </c>
      <c r="B16015">
        <v>29557025</v>
      </c>
      <c r="C16015" s="293">
        <v>8600000</v>
      </c>
      <c r="D16015">
        <f t="shared" si="500"/>
        <v>29517033</v>
      </c>
      <c r="E16015">
        <f t="shared" si="501"/>
        <v>29557025</v>
      </c>
    </row>
    <row r="16016" spans="1:5">
      <c r="A16016">
        <v>29625001</v>
      </c>
      <c r="B16016">
        <v>29681001</v>
      </c>
      <c r="C16016" s="293">
        <v>65000000</v>
      </c>
      <c r="D16016">
        <f t="shared" si="500"/>
        <v>29625001</v>
      </c>
      <c r="E16016">
        <f t="shared" si="501"/>
        <v>29681001</v>
      </c>
    </row>
    <row r="16017" spans="1:5">
      <c r="A16017">
        <v>29625002</v>
      </c>
      <c r="B16017">
        <v>29682001</v>
      </c>
      <c r="C16017" s="293">
        <v>56300000</v>
      </c>
      <c r="D16017">
        <f t="shared" si="500"/>
        <v>29625002</v>
      </c>
      <c r="E16017">
        <f t="shared" si="501"/>
        <v>29682001</v>
      </c>
    </row>
    <row r="16018" spans="1:5">
      <c r="A16018">
        <v>29625003</v>
      </c>
      <c r="B16018">
        <v>29682002</v>
      </c>
      <c r="C16018" s="293">
        <v>51300000</v>
      </c>
      <c r="D16018">
        <f t="shared" si="500"/>
        <v>29625003</v>
      </c>
      <c r="E16018">
        <f t="shared" si="501"/>
        <v>29682002</v>
      </c>
    </row>
    <row r="16019" spans="1:5">
      <c r="A16019">
        <v>29725001</v>
      </c>
      <c r="B16019">
        <v>29787001</v>
      </c>
      <c r="C16019" s="293">
        <v>64400000</v>
      </c>
      <c r="D16019">
        <f t="shared" si="500"/>
        <v>29725001</v>
      </c>
      <c r="E16019">
        <f t="shared" si="501"/>
        <v>29787001</v>
      </c>
    </row>
    <row r="16020" spans="1:5">
      <c r="A16020">
        <v>29725002</v>
      </c>
      <c r="B16020">
        <v>29787002</v>
      </c>
      <c r="C16020" s="293">
        <v>78000000</v>
      </c>
      <c r="D16020">
        <f t="shared" si="500"/>
        <v>29725002</v>
      </c>
      <c r="E16020">
        <f t="shared" si="501"/>
        <v>29787002</v>
      </c>
    </row>
    <row r="16021" spans="1:5">
      <c r="A16021">
        <v>29825001</v>
      </c>
      <c r="B16021">
        <v>29881001</v>
      </c>
      <c r="C16021" s="293">
        <v>56500000</v>
      </c>
      <c r="D16021">
        <f t="shared" si="500"/>
        <v>29825001</v>
      </c>
      <c r="E16021">
        <f t="shared" si="501"/>
        <v>29881001</v>
      </c>
    </row>
    <row r="16022" spans="1:5">
      <c r="A16022">
        <v>29825002</v>
      </c>
      <c r="B16022">
        <v>29881002</v>
      </c>
      <c r="C16022" s="293">
        <v>63500000</v>
      </c>
      <c r="D16022">
        <f t="shared" si="500"/>
        <v>29825002</v>
      </c>
      <c r="E16022">
        <f t="shared" si="501"/>
        <v>29881002</v>
      </c>
    </row>
    <row r="16023" spans="1:5">
      <c r="A16023">
        <v>29825004</v>
      </c>
      <c r="B16023">
        <v>29882001</v>
      </c>
      <c r="C16023" s="293">
        <v>56300000</v>
      </c>
      <c r="D16023">
        <f t="shared" si="500"/>
        <v>29825004</v>
      </c>
      <c r="E16023">
        <f t="shared" si="501"/>
        <v>29882001</v>
      </c>
    </row>
    <row r="16024" spans="1:5">
      <c r="A16024">
        <v>29825003</v>
      </c>
      <c r="B16024">
        <v>29885001</v>
      </c>
      <c r="C16024" s="293">
        <v>33400000</v>
      </c>
      <c r="D16024">
        <f t="shared" si="500"/>
        <v>29825003</v>
      </c>
      <c r="E16024">
        <f t="shared" si="501"/>
        <v>29885001</v>
      </c>
    </row>
    <row r="16025" spans="1:5">
      <c r="A16025">
        <v>29925001</v>
      </c>
      <c r="B16025">
        <v>29982001</v>
      </c>
      <c r="C16025" s="293">
        <v>56300000</v>
      </c>
      <c r="D16025">
        <f t="shared" si="500"/>
        <v>29925001</v>
      </c>
      <c r="E16025">
        <f t="shared" si="501"/>
        <v>29982001</v>
      </c>
    </row>
    <row r="16026" spans="1:5">
      <c r="A16026">
        <v>30019001</v>
      </c>
      <c r="B16026">
        <v>30050001</v>
      </c>
      <c r="C16026" s="293">
        <v>32700000</v>
      </c>
      <c r="D16026">
        <f t="shared" si="500"/>
        <v>30019001</v>
      </c>
      <c r="E16026">
        <f t="shared" si="501"/>
        <v>30050001</v>
      </c>
    </row>
    <row r="16027" spans="1:5">
      <c r="A16027">
        <v>30019004</v>
      </c>
      <c r="B16027">
        <v>30050002</v>
      </c>
      <c r="C16027" s="293">
        <v>47500000</v>
      </c>
      <c r="D16027">
        <f t="shared" si="500"/>
        <v>30019004</v>
      </c>
      <c r="E16027">
        <f t="shared" si="501"/>
        <v>30050002</v>
      </c>
    </row>
    <row r="16028" spans="1:5">
      <c r="A16028">
        <v>30019005</v>
      </c>
      <c r="B16028">
        <v>30050003</v>
      </c>
      <c r="C16028" s="293">
        <v>16800000</v>
      </c>
      <c r="D16028">
        <f t="shared" si="500"/>
        <v>30019005</v>
      </c>
      <c r="E16028">
        <f t="shared" si="501"/>
        <v>30050003</v>
      </c>
    </row>
    <row r="16029" spans="1:5">
      <c r="A16029">
        <v>30019006</v>
      </c>
      <c r="B16029">
        <v>30050004</v>
      </c>
      <c r="C16029" s="293">
        <v>37200000</v>
      </c>
      <c r="D16029">
        <f t="shared" si="500"/>
        <v>30019006</v>
      </c>
      <c r="E16029">
        <f t="shared" si="501"/>
        <v>30050004</v>
      </c>
    </row>
    <row r="16030" spans="1:5">
      <c r="A16030">
        <v>30019009</v>
      </c>
      <c r="B16030">
        <v>30050005</v>
      </c>
      <c r="C16030" s="293">
        <v>15900000</v>
      </c>
      <c r="D16030">
        <f t="shared" si="500"/>
        <v>30019009</v>
      </c>
      <c r="E16030">
        <f t="shared" si="501"/>
        <v>30050005</v>
      </c>
    </row>
    <row r="16031" spans="1:5">
      <c r="A16031">
        <v>30019010</v>
      </c>
      <c r="B16031">
        <v>30050006</v>
      </c>
      <c r="C16031" s="293">
        <v>69700000</v>
      </c>
      <c r="D16031">
        <f t="shared" si="500"/>
        <v>30019010</v>
      </c>
      <c r="E16031">
        <f t="shared" si="501"/>
        <v>30050006</v>
      </c>
    </row>
    <row r="16032" spans="1:5">
      <c r="A16032">
        <v>30019011</v>
      </c>
      <c r="B16032">
        <v>30050007</v>
      </c>
      <c r="C16032" s="293">
        <v>41800000</v>
      </c>
      <c r="D16032">
        <f t="shared" si="500"/>
        <v>30019011</v>
      </c>
      <c r="E16032">
        <f t="shared" si="501"/>
        <v>30050007</v>
      </c>
    </row>
    <row r="16033" spans="1:5">
      <c r="A16033">
        <v>30019002</v>
      </c>
      <c r="B16033">
        <v>30050008</v>
      </c>
      <c r="C16033" s="293">
        <v>57900000</v>
      </c>
      <c r="D16033">
        <f t="shared" si="500"/>
        <v>30019002</v>
      </c>
      <c r="E16033">
        <f t="shared" si="501"/>
        <v>30050008</v>
      </c>
    </row>
    <row r="16034" spans="1:5">
      <c r="A16034">
        <v>30019003</v>
      </c>
      <c r="B16034">
        <v>30050009</v>
      </c>
      <c r="C16034" s="293">
        <v>55300000</v>
      </c>
      <c r="D16034">
        <f t="shared" si="500"/>
        <v>30019003</v>
      </c>
      <c r="E16034">
        <f t="shared" si="501"/>
        <v>30050009</v>
      </c>
    </row>
    <row r="16035" spans="1:5">
      <c r="A16035">
        <v>30019007</v>
      </c>
      <c r="B16035">
        <v>30050010</v>
      </c>
      <c r="C16035" s="293">
        <v>88400000</v>
      </c>
      <c r="D16035">
        <f t="shared" si="500"/>
        <v>30019007</v>
      </c>
      <c r="E16035">
        <f t="shared" si="501"/>
        <v>30050010</v>
      </c>
    </row>
    <row r="16036" spans="1:5">
      <c r="A16036">
        <v>30019008</v>
      </c>
      <c r="B16036">
        <v>30050011</v>
      </c>
      <c r="C16036" s="293">
        <v>59300000</v>
      </c>
      <c r="D16036">
        <f t="shared" si="500"/>
        <v>30019008</v>
      </c>
      <c r="E16036">
        <f t="shared" si="501"/>
        <v>30050011</v>
      </c>
    </row>
    <row r="16037" spans="1:5">
      <c r="A16037">
        <v>30019012</v>
      </c>
      <c r="B16037">
        <v>30050012</v>
      </c>
      <c r="C16037" s="293">
        <v>79000000</v>
      </c>
      <c r="D16037">
        <f t="shared" si="500"/>
        <v>30019012</v>
      </c>
      <c r="E16037">
        <f t="shared" si="501"/>
        <v>30050012</v>
      </c>
    </row>
    <row r="16038" spans="1:5">
      <c r="A16038">
        <v>30019013</v>
      </c>
      <c r="B16038">
        <v>30050013</v>
      </c>
      <c r="C16038" s="293">
        <v>92000000</v>
      </c>
      <c r="D16038">
        <f t="shared" si="500"/>
        <v>30019013</v>
      </c>
      <c r="E16038">
        <f t="shared" si="501"/>
        <v>30050013</v>
      </c>
    </row>
    <row r="16039" spans="1:5">
      <c r="A16039">
        <v>30016001</v>
      </c>
      <c r="B16039">
        <v>30050014</v>
      </c>
      <c r="C16039" s="293">
        <v>164000000</v>
      </c>
      <c r="D16039">
        <f t="shared" si="500"/>
        <v>30016001</v>
      </c>
      <c r="E16039">
        <f t="shared" si="501"/>
        <v>30050014</v>
      </c>
    </row>
    <row r="16040" spans="1:5">
      <c r="A16040">
        <v>30016002</v>
      </c>
      <c r="B16040">
        <v>30050015</v>
      </c>
      <c r="C16040" s="293">
        <v>47000000</v>
      </c>
      <c r="D16040">
        <f t="shared" si="500"/>
        <v>30016002</v>
      </c>
      <c r="E16040">
        <f t="shared" si="501"/>
        <v>30050015</v>
      </c>
    </row>
    <row r="16041" spans="1:5">
      <c r="A16041">
        <v>30016003</v>
      </c>
      <c r="B16041">
        <v>30050016</v>
      </c>
      <c r="C16041" s="293">
        <v>63000000</v>
      </c>
      <c r="D16041">
        <f t="shared" si="500"/>
        <v>30016003</v>
      </c>
      <c r="E16041">
        <f t="shared" si="501"/>
        <v>30050016</v>
      </c>
    </row>
    <row r="16042" spans="1:5">
      <c r="A16042">
        <v>30016004</v>
      </c>
      <c r="B16042">
        <v>30050017</v>
      </c>
      <c r="C16042" s="293">
        <v>129000000</v>
      </c>
      <c r="D16042">
        <f t="shared" si="500"/>
        <v>30016004</v>
      </c>
      <c r="E16042">
        <f t="shared" si="501"/>
        <v>30050017</v>
      </c>
    </row>
    <row r="16043" spans="1:5">
      <c r="A16043">
        <v>30016005</v>
      </c>
      <c r="B16043">
        <v>30050018</v>
      </c>
      <c r="C16043" s="293">
        <v>45000000</v>
      </c>
      <c r="D16043">
        <f t="shared" si="500"/>
        <v>30016005</v>
      </c>
      <c r="E16043">
        <f t="shared" si="501"/>
        <v>30050018</v>
      </c>
    </row>
    <row r="16044" spans="1:5">
      <c r="A16044">
        <v>30016006</v>
      </c>
      <c r="B16044">
        <v>30050019</v>
      </c>
      <c r="C16044" s="293">
        <v>210000000</v>
      </c>
      <c r="D16044">
        <f t="shared" si="500"/>
        <v>30016006</v>
      </c>
      <c r="E16044">
        <f t="shared" si="501"/>
        <v>30050019</v>
      </c>
    </row>
    <row r="16045" spans="1:5">
      <c r="A16045">
        <v>30016007</v>
      </c>
      <c r="B16045">
        <v>30050020</v>
      </c>
      <c r="C16045" s="293">
        <v>140000000</v>
      </c>
      <c r="D16045">
        <f t="shared" si="500"/>
        <v>30016007</v>
      </c>
      <c r="E16045">
        <f t="shared" si="501"/>
        <v>30050020</v>
      </c>
    </row>
    <row r="16046" spans="1:5">
      <c r="A16046">
        <v>30016008</v>
      </c>
      <c r="B16046">
        <v>30050021</v>
      </c>
      <c r="C16046" s="293">
        <v>95000000</v>
      </c>
      <c r="D16046">
        <f t="shared" si="500"/>
        <v>30016008</v>
      </c>
      <c r="E16046">
        <f t="shared" si="501"/>
        <v>30050021</v>
      </c>
    </row>
    <row r="16047" spans="1:5">
      <c r="A16047">
        <v>30125001</v>
      </c>
      <c r="B16047">
        <v>30187001</v>
      </c>
      <c r="C16047" s="293">
        <v>78800000</v>
      </c>
      <c r="D16047">
        <f t="shared" si="500"/>
        <v>30125001</v>
      </c>
      <c r="E16047">
        <f t="shared" si="501"/>
        <v>30187001</v>
      </c>
    </row>
    <row r="16048" spans="1:5">
      <c r="A16048">
        <v>30225001</v>
      </c>
      <c r="B16048">
        <v>30286001</v>
      </c>
      <c r="C16048" s="293">
        <v>60300000</v>
      </c>
      <c r="D16048">
        <f t="shared" si="500"/>
        <v>30225001</v>
      </c>
      <c r="E16048">
        <f t="shared" si="501"/>
        <v>30286001</v>
      </c>
    </row>
    <row r="16049" spans="1:5">
      <c r="A16049">
        <v>30306001</v>
      </c>
      <c r="B16049">
        <v>30335001</v>
      </c>
      <c r="C16049" s="293">
        <v>39900000</v>
      </c>
      <c r="D16049">
        <f t="shared" si="500"/>
        <v>30306001</v>
      </c>
      <c r="E16049">
        <f t="shared" si="501"/>
        <v>30335001</v>
      </c>
    </row>
    <row r="16050" spans="1:5">
      <c r="A16050">
        <v>30425001</v>
      </c>
      <c r="B16050">
        <v>30481001</v>
      </c>
      <c r="C16050" s="293">
        <v>69000000</v>
      </c>
      <c r="D16050">
        <f t="shared" si="500"/>
        <v>30425001</v>
      </c>
      <c r="E16050">
        <f t="shared" si="501"/>
        <v>30481001</v>
      </c>
    </row>
    <row r="16051" spans="1:5">
      <c r="A16051">
        <v>30425002</v>
      </c>
      <c r="B16051">
        <v>30481002</v>
      </c>
      <c r="C16051" s="293">
        <v>65000000</v>
      </c>
      <c r="D16051">
        <f t="shared" si="500"/>
        <v>30425002</v>
      </c>
      <c r="E16051">
        <f t="shared" si="501"/>
        <v>30481002</v>
      </c>
    </row>
    <row r="16052" spans="1:5">
      <c r="A16052">
        <v>30425003</v>
      </c>
      <c r="B16052">
        <v>30482001</v>
      </c>
      <c r="C16052" s="293">
        <v>56300000</v>
      </c>
      <c r="D16052">
        <f t="shared" si="500"/>
        <v>30425003</v>
      </c>
      <c r="E16052">
        <f t="shared" si="501"/>
        <v>30482001</v>
      </c>
    </row>
    <row r="16053" spans="1:5">
      <c r="A16053">
        <v>30525001</v>
      </c>
      <c r="B16053">
        <v>30583001</v>
      </c>
      <c r="C16053" s="293">
        <v>75400000</v>
      </c>
      <c r="D16053">
        <f t="shared" si="500"/>
        <v>30525001</v>
      </c>
      <c r="E16053">
        <f t="shared" si="501"/>
        <v>30583001</v>
      </c>
    </row>
    <row r="16054" spans="1:5">
      <c r="A16054">
        <v>30525002</v>
      </c>
      <c r="B16054">
        <v>30584001</v>
      </c>
      <c r="C16054" s="293">
        <v>142800000</v>
      </c>
      <c r="D16054">
        <f t="shared" si="500"/>
        <v>30525002</v>
      </c>
      <c r="E16054">
        <f t="shared" si="501"/>
        <v>30584001</v>
      </c>
    </row>
    <row r="16055" spans="1:5">
      <c r="A16055">
        <v>30606001</v>
      </c>
      <c r="B16055">
        <v>30635001</v>
      </c>
      <c r="C16055" s="293">
        <v>54900000</v>
      </c>
      <c r="D16055">
        <f t="shared" si="500"/>
        <v>30606001</v>
      </c>
      <c r="E16055">
        <f t="shared" si="501"/>
        <v>30635001</v>
      </c>
    </row>
    <row r="16056" spans="1:5">
      <c r="A16056">
        <v>30607001</v>
      </c>
      <c r="B16056">
        <v>30641001</v>
      </c>
      <c r="C16056" s="293">
        <v>20100000</v>
      </c>
      <c r="D16056">
        <f t="shared" si="500"/>
        <v>30607001</v>
      </c>
      <c r="E16056">
        <f t="shared" si="501"/>
        <v>30641001</v>
      </c>
    </row>
    <row r="16057" spans="1:5">
      <c r="A16057">
        <v>30607002</v>
      </c>
      <c r="B16057">
        <v>30641002</v>
      </c>
      <c r="C16057" s="293">
        <v>24900000</v>
      </c>
      <c r="D16057">
        <f t="shared" si="500"/>
        <v>30607002</v>
      </c>
      <c r="E16057">
        <f t="shared" si="501"/>
        <v>30641002</v>
      </c>
    </row>
    <row r="16058" spans="1:5">
      <c r="A16058">
        <v>30607003</v>
      </c>
      <c r="B16058">
        <v>30641003</v>
      </c>
      <c r="C16058" s="293">
        <v>25700000</v>
      </c>
      <c r="D16058">
        <f t="shared" si="500"/>
        <v>30607003</v>
      </c>
      <c r="E16058">
        <f t="shared" si="501"/>
        <v>30641003</v>
      </c>
    </row>
    <row r="16059" spans="1:5">
      <c r="A16059">
        <v>30621001</v>
      </c>
      <c r="B16059">
        <v>30642001</v>
      </c>
      <c r="C16059" s="293">
        <v>24400000</v>
      </c>
      <c r="D16059">
        <f t="shared" si="500"/>
        <v>30621001</v>
      </c>
      <c r="E16059">
        <f t="shared" si="501"/>
        <v>30642001</v>
      </c>
    </row>
    <row r="16060" spans="1:5">
      <c r="A16060">
        <v>30620001</v>
      </c>
      <c r="B16060">
        <v>30643001</v>
      </c>
      <c r="C16060" s="293">
        <v>23500000</v>
      </c>
      <c r="D16060">
        <f t="shared" si="500"/>
        <v>30620001</v>
      </c>
      <c r="E16060">
        <f t="shared" si="501"/>
        <v>30643001</v>
      </c>
    </row>
    <row r="16061" spans="1:5">
      <c r="A16061">
        <v>30612001</v>
      </c>
      <c r="B16061">
        <v>30646001</v>
      </c>
      <c r="C16061" s="293">
        <v>41000000</v>
      </c>
      <c r="D16061">
        <f t="shared" si="500"/>
        <v>30612001</v>
      </c>
      <c r="E16061">
        <f t="shared" si="501"/>
        <v>30646001</v>
      </c>
    </row>
    <row r="16062" spans="1:5">
      <c r="A16062">
        <v>30606002</v>
      </c>
      <c r="B16062">
        <v>30688001</v>
      </c>
      <c r="C16062" s="293">
        <v>47400000</v>
      </c>
      <c r="D16062">
        <f t="shared" si="500"/>
        <v>30606002</v>
      </c>
      <c r="E16062">
        <f t="shared" si="501"/>
        <v>30688001</v>
      </c>
    </row>
    <row r="16063" spans="1:5">
      <c r="A16063">
        <v>30606003</v>
      </c>
      <c r="B16063">
        <v>30688002</v>
      </c>
      <c r="C16063" s="293">
        <v>50800000</v>
      </c>
      <c r="D16063">
        <f t="shared" si="500"/>
        <v>30606003</v>
      </c>
      <c r="E16063">
        <f t="shared" si="501"/>
        <v>30688002</v>
      </c>
    </row>
    <row r="16064" spans="1:5">
      <c r="A16064">
        <v>30606004</v>
      </c>
      <c r="B16064">
        <v>30688003</v>
      </c>
      <c r="C16064" s="293">
        <v>53100000</v>
      </c>
      <c r="D16064">
        <f t="shared" si="500"/>
        <v>30606004</v>
      </c>
      <c r="E16064">
        <f t="shared" si="501"/>
        <v>30688003</v>
      </c>
    </row>
    <row r="16065" spans="1:5">
      <c r="A16065">
        <v>30725001</v>
      </c>
      <c r="B16065">
        <v>30782001</v>
      </c>
      <c r="C16065" s="293">
        <v>56300000</v>
      </c>
      <c r="D16065">
        <f t="shared" si="500"/>
        <v>30725001</v>
      </c>
      <c r="E16065">
        <f t="shared" si="501"/>
        <v>30782001</v>
      </c>
    </row>
    <row r="16066" spans="1:5">
      <c r="A16066">
        <v>30825005</v>
      </c>
      <c r="B16066">
        <v>30880001</v>
      </c>
      <c r="C16066" s="293">
        <v>109000000</v>
      </c>
      <c r="D16066">
        <f t="shared" si="500"/>
        <v>30825005</v>
      </c>
      <c r="E16066">
        <f t="shared" si="501"/>
        <v>30880001</v>
      </c>
    </row>
    <row r="16067" spans="1:5">
      <c r="A16067">
        <v>30825004</v>
      </c>
      <c r="B16067">
        <v>30882001</v>
      </c>
      <c r="C16067" s="293">
        <v>56300000</v>
      </c>
      <c r="D16067">
        <f t="shared" ref="D16067:D16130" si="502">+A16067*1</f>
        <v>30825004</v>
      </c>
      <c r="E16067">
        <f t="shared" ref="E16067:E16130" si="503">+B16067*1</f>
        <v>30882001</v>
      </c>
    </row>
    <row r="16068" spans="1:5">
      <c r="A16068">
        <v>30825006</v>
      </c>
      <c r="B16068">
        <v>30883001</v>
      </c>
      <c r="C16068" s="293">
        <v>112300000</v>
      </c>
      <c r="D16068">
        <f t="shared" si="502"/>
        <v>30825006</v>
      </c>
      <c r="E16068">
        <f t="shared" si="503"/>
        <v>30883001</v>
      </c>
    </row>
    <row r="16069" spans="1:5">
      <c r="A16069">
        <v>30825007</v>
      </c>
      <c r="B16069">
        <v>30883002</v>
      </c>
      <c r="C16069" s="293">
        <v>118200000</v>
      </c>
      <c r="D16069">
        <f t="shared" si="502"/>
        <v>30825007</v>
      </c>
      <c r="E16069">
        <f t="shared" si="503"/>
        <v>30883002</v>
      </c>
    </row>
    <row r="16070" spans="1:5">
      <c r="A16070">
        <v>30825003</v>
      </c>
      <c r="B16070">
        <v>30885001</v>
      </c>
      <c r="C16070" s="293">
        <v>31600000</v>
      </c>
      <c r="D16070">
        <f t="shared" si="502"/>
        <v>30825003</v>
      </c>
      <c r="E16070">
        <f t="shared" si="503"/>
        <v>30885001</v>
      </c>
    </row>
    <row r="16071" spans="1:5">
      <c r="A16071">
        <v>30825002</v>
      </c>
      <c r="B16071">
        <v>30886001</v>
      </c>
      <c r="C16071" s="293">
        <v>71900000</v>
      </c>
      <c r="D16071">
        <f t="shared" si="502"/>
        <v>30825002</v>
      </c>
      <c r="E16071">
        <f t="shared" si="503"/>
        <v>30886001</v>
      </c>
    </row>
    <row r="16072" spans="1:5">
      <c r="A16072">
        <v>30825001</v>
      </c>
      <c r="B16072">
        <v>30887001</v>
      </c>
      <c r="C16072" s="293">
        <v>84700000</v>
      </c>
      <c r="D16072">
        <f t="shared" si="502"/>
        <v>30825001</v>
      </c>
      <c r="E16072">
        <f t="shared" si="503"/>
        <v>30887001</v>
      </c>
    </row>
    <row r="16073" spans="1:5">
      <c r="A16073">
        <v>30917001</v>
      </c>
      <c r="B16073">
        <v>30953001</v>
      </c>
      <c r="C16073" s="293">
        <v>6000000</v>
      </c>
      <c r="D16073">
        <f t="shared" si="502"/>
        <v>30917001</v>
      </c>
      <c r="E16073">
        <f t="shared" si="503"/>
        <v>30953001</v>
      </c>
    </row>
    <row r="16074" spans="1:5">
      <c r="A16074">
        <v>30917002</v>
      </c>
      <c r="B16074">
        <v>30955001</v>
      </c>
      <c r="C16074" s="293">
        <v>3100000</v>
      </c>
      <c r="D16074">
        <f t="shared" si="502"/>
        <v>30917002</v>
      </c>
      <c r="E16074">
        <f t="shared" si="503"/>
        <v>30955001</v>
      </c>
    </row>
    <row r="16075" spans="1:5">
      <c r="A16075">
        <v>31025001</v>
      </c>
      <c r="B16075">
        <v>31087001</v>
      </c>
      <c r="C16075" s="293">
        <v>86800000</v>
      </c>
      <c r="D16075">
        <f t="shared" si="502"/>
        <v>31025001</v>
      </c>
      <c r="E16075">
        <f t="shared" si="503"/>
        <v>31087001</v>
      </c>
    </row>
    <row r="16076" spans="1:5">
      <c r="A16076">
        <v>31125004</v>
      </c>
      <c r="B16076">
        <v>31182001</v>
      </c>
      <c r="C16076" s="293">
        <v>66700000</v>
      </c>
      <c r="D16076">
        <f t="shared" si="502"/>
        <v>31125004</v>
      </c>
      <c r="E16076">
        <f t="shared" si="503"/>
        <v>31182001</v>
      </c>
    </row>
    <row r="16077" spans="1:5">
      <c r="A16077">
        <v>31125002</v>
      </c>
      <c r="B16077">
        <v>31185001</v>
      </c>
      <c r="C16077" s="293">
        <v>34800000</v>
      </c>
      <c r="D16077">
        <f t="shared" si="502"/>
        <v>31125002</v>
      </c>
      <c r="E16077">
        <f t="shared" si="503"/>
        <v>31185001</v>
      </c>
    </row>
    <row r="16078" spans="1:5">
      <c r="A16078">
        <v>31125001</v>
      </c>
      <c r="B16078">
        <v>31187001</v>
      </c>
      <c r="C16078" s="293">
        <v>80000000</v>
      </c>
      <c r="D16078">
        <f t="shared" si="502"/>
        <v>31125001</v>
      </c>
      <c r="E16078">
        <f t="shared" si="503"/>
        <v>31187001</v>
      </c>
    </row>
    <row r="16079" spans="1:5">
      <c r="A16079">
        <v>31125003</v>
      </c>
      <c r="B16079">
        <v>31187002</v>
      </c>
      <c r="C16079" s="293">
        <v>66700000</v>
      </c>
      <c r="D16079">
        <f t="shared" si="502"/>
        <v>31125003</v>
      </c>
      <c r="E16079">
        <f t="shared" si="503"/>
        <v>31187002</v>
      </c>
    </row>
    <row r="16080" spans="1:5">
      <c r="A16080">
        <v>31225001</v>
      </c>
      <c r="B16080">
        <v>31282001</v>
      </c>
      <c r="C16080" s="293">
        <v>51300000</v>
      </c>
      <c r="D16080">
        <f t="shared" si="502"/>
        <v>31225001</v>
      </c>
      <c r="E16080">
        <f t="shared" si="503"/>
        <v>31282001</v>
      </c>
    </row>
    <row r="16081" spans="1:5">
      <c r="A16081">
        <v>31225002</v>
      </c>
      <c r="B16081">
        <v>31282002</v>
      </c>
      <c r="C16081" s="293">
        <v>56300000</v>
      </c>
      <c r="D16081">
        <f t="shared" si="502"/>
        <v>31225002</v>
      </c>
      <c r="E16081">
        <f t="shared" si="503"/>
        <v>31282002</v>
      </c>
    </row>
    <row r="16082" spans="1:5">
      <c r="A16082">
        <v>31325001</v>
      </c>
      <c r="B16082">
        <v>31386001</v>
      </c>
      <c r="C16082" s="293">
        <v>167200000</v>
      </c>
      <c r="D16082">
        <f t="shared" si="502"/>
        <v>31325001</v>
      </c>
      <c r="E16082">
        <f t="shared" si="503"/>
        <v>31386001</v>
      </c>
    </row>
    <row r="16083" spans="1:5">
      <c r="A16083">
        <v>31325002</v>
      </c>
      <c r="B16083">
        <v>31386002</v>
      </c>
      <c r="C16083" s="293">
        <v>64900000</v>
      </c>
      <c r="D16083">
        <f t="shared" si="502"/>
        <v>31325002</v>
      </c>
      <c r="E16083">
        <f t="shared" si="503"/>
        <v>31386002</v>
      </c>
    </row>
    <row r="16084" spans="1:5">
      <c r="A16084">
        <v>31408001</v>
      </c>
      <c r="B16084">
        <v>31436001</v>
      </c>
      <c r="C16084" s="293">
        <v>39900000</v>
      </c>
      <c r="D16084">
        <f t="shared" si="502"/>
        <v>31408001</v>
      </c>
      <c r="E16084">
        <f t="shared" si="503"/>
        <v>31436001</v>
      </c>
    </row>
    <row r="16085" spans="1:5">
      <c r="A16085">
        <v>31411001</v>
      </c>
      <c r="B16085">
        <v>31461001</v>
      </c>
      <c r="C16085" s="293">
        <v>45000000</v>
      </c>
      <c r="D16085">
        <f t="shared" si="502"/>
        <v>31411001</v>
      </c>
      <c r="E16085">
        <f t="shared" si="503"/>
        <v>31461001</v>
      </c>
    </row>
    <row r="16086" spans="1:5">
      <c r="A16086">
        <v>31411002</v>
      </c>
      <c r="B16086">
        <v>31461002</v>
      </c>
      <c r="C16086" s="293">
        <v>47800000</v>
      </c>
      <c r="D16086">
        <f t="shared" si="502"/>
        <v>31411002</v>
      </c>
      <c r="E16086">
        <f t="shared" si="503"/>
        <v>31461002</v>
      </c>
    </row>
    <row r="16087" spans="1:5">
      <c r="A16087">
        <v>31404001</v>
      </c>
      <c r="B16087">
        <v>31462001</v>
      </c>
      <c r="C16087" s="293">
        <v>57000000</v>
      </c>
      <c r="D16087">
        <f t="shared" si="502"/>
        <v>31404001</v>
      </c>
      <c r="E16087">
        <f t="shared" si="503"/>
        <v>31462001</v>
      </c>
    </row>
    <row r="16088" spans="1:5">
      <c r="A16088">
        <v>31412001</v>
      </c>
      <c r="B16088">
        <v>31463001</v>
      </c>
      <c r="C16088" s="293">
        <v>43100000</v>
      </c>
      <c r="D16088">
        <f t="shared" si="502"/>
        <v>31412001</v>
      </c>
      <c r="E16088">
        <f t="shared" si="503"/>
        <v>31463001</v>
      </c>
    </row>
    <row r="16089" spans="1:5">
      <c r="A16089">
        <v>31525005</v>
      </c>
      <c r="B16089">
        <v>31582001</v>
      </c>
      <c r="C16089" s="293">
        <v>74100000</v>
      </c>
      <c r="D16089">
        <f t="shared" si="502"/>
        <v>31525005</v>
      </c>
      <c r="E16089">
        <f t="shared" si="503"/>
        <v>31582001</v>
      </c>
    </row>
    <row r="16090" spans="1:5">
      <c r="A16090">
        <v>31525002</v>
      </c>
      <c r="B16090">
        <v>31584001</v>
      </c>
      <c r="C16090" s="293">
        <v>142800000</v>
      </c>
      <c r="D16090">
        <f t="shared" si="502"/>
        <v>31525002</v>
      </c>
      <c r="E16090">
        <f t="shared" si="503"/>
        <v>31584001</v>
      </c>
    </row>
    <row r="16091" spans="1:5">
      <c r="A16091">
        <v>31525004</v>
      </c>
      <c r="B16091">
        <v>31585001</v>
      </c>
      <c r="C16091" s="293">
        <v>61400000</v>
      </c>
      <c r="D16091">
        <f t="shared" si="502"/>
        <v>31525004</v>
      </c>
      <c r="E16091">
        <f t="shared" si="503"/>
        <v>31585001</v>
      </c>
    </row>
    <row r="16092" spans="1:5">
      <c r="A16092">
        <v>31525001</v>
      </c>
      <c r="B16092">
        <v>31587001</v>
      </c>
      <c r="C16092" s="293">
        <v>78800000</v>
      </c>
      <c r="D16092">
        <f t="shared" si="502"/>
        <v>31525001</v>
      </c>
      <c r="E16092">
        <f t="shared" si="503"/>
        <v>31587001</v>
      </c>
    </row>
    <row r="16093" spans="1:5">
      <c r="A16093">
        <v>31525003</v>
      </c>
      <c r="B16093">
        <v>31587002</v>
      </c>
      <c r="C16093" s="293">
        <v>69600000</v>
      </c>
      <c r="D16093">
        <f t="shared" si="502"/>
        <v>31525003</v>
      </c>
      <c r="E16093">
        <f t="shared" si="503"/>
        <v>31587002</v>
      </c>
    </row>
    <row r="16094" spans="1:5">
      <c r="A16094">
        <v>31625002</v>
      </c>
      <c r="B16094">
        <v>31680001</v>
      </c>
      <c r="C16094" s="293">
        <v>113700000</v>
      </c>
      <c r="D16094">
        <f t="shared" si="502"/>
        <v>31625002</v>
      </c>
      <c r="E16094">
        <f t="shared" si="503"/>
        <v>31680001</v>
      </c>
    </row>
    <row r="16095" spans="1:5">
      <c r="A16095">
        <v>31625003</v>
      </c>
      <c r="B16095">
        <v>31682001</v>
      </c>
      <c r="C16095" s="293">
        <v>114500000</v>
      </c>
      <c r="D16095">
        <f t="shared" si="502"/>
        <v>31625003</v>
      </c>
      <c r="E16095">
        <f t="shared" si="503"/>
        <v>31682001</v>
      </c>
    </row>
    <row r="16096" spans="1:5">
      <c r="A16096">
        <v>31625005</v>
      </c>
      <c r="B16096">
        <v>31682002</v>
      </c>
      <c r="C16096" s="293">
        <v>40000000</v>
      </c>
      <c r="D16096">
        <f t="shared" si="502"/>
        <v>31625005</v>
      </c>
      <c r="E16096">
        <f t="shared" si="503"/>
        <v>31682002</v>
      </c>
    </row>
    <row r="16097" spans="1:5">
      <c r="A16097">
        <v>31625001</v>
      </c>
      <c r="B16097">
        <v>31683001</v>
      </c>
      <c r="C16097" s="293">
        <v>106700000</v>
      </c>
      <c r="D16097">
        <f t="shared" si="502"/>
        <v>31625001</v>
      </c>
      <c r="E16097">
        <f t="shared" si="503"/>
        <v>31683001</v>
      </c>
    </row>
    <row r="16098" spans="1:5">
      <c r="A16098">
        <v>31625006</v>
      </c>
      <c r="B16098">
        <v>31683002</v>
      </c>
      <c r="C16098" s="293">
        <v>157000000</v>
      </c>
      <c r="D16098">
        <f t="shared" si="502"/>
        <v>31625006</v>
      </c>
      <c r="E16098">
        <f t="shared" si="503"/>
        <v>31683002</v>
      </c>
    </row>
    <row r="16099" spans="1:5">
      <c r="A16099">
        <v>31625007</v>
      </c>
      <c r="B16099">
        <v>31685001</v>
      </c>
      <c r="C16099" s="293">
        <v>85000000</v>
      </c>
      <c r="D16099">
        <f t="shared" si="502"/>
        <v>31625007</v>
      </c>
      <c r="E16099">
        <f t="shared" si="503"/>
        <v>31685001</v>
      </c>
    </row>
    <row r="16100" spans="1:5">
      <c r="A16100">
        <v>31625009</v>
      </c>
      <c r="B16100">
        <v>31686001</v>
      </c>
      <c r="C16100" s="293">
        <v>314000000</v>
      </c>
      <c r="D16100">
        <f t="shared" si="502"/>
        <v>31625009</v>
      </c>
      <c r="E16100">
        <f t="shared" si="503"/>
        <v>31686001</v>
      </c>
    </row>
    <row r="16101" spans="1:5">
      <c r="A16101">
        <v>31625004</v>
      </c>
      <c r="B16101">
        <v>31687001</v>
      </c>
      <c r="C16101" s="293">
        <v>318300000</v>
      </c>
      <c r="D16101">
        <f t="shared" si="502"/>
        <v>31625004</v>
      </c>
      <c r="E16101">
        <f t="shared" si="503"/>
        <v>31687001</v>
      </c>
    </row>
    <row r="16102" spans="1:5">
      <c r="A16102">
        <v>31625008</v>
      </c>
      <c r="B16102">
        <v>31687002</v>
      </c>
      <c r="C16102" s="293">
        <v>186800000</v>
      </c>
      <c r="D16102">
        <f t="shared" si="502"/>
        <v>31625008</v>
      </c>
      <c r="E16102">
        <f t="shared" si="503"/>
        <v>31687002</v>
      </c>
    </row>
    <row r="16103" spans="1:5">
      <c r="A16103">
        <v>31725001</v>
      </c>
      <c r="B16103">
        <v>31786001</v>
      </c>
      <c r="C16103" s="293">
        <v>114800000</v>
      </c>
      <c r="D16103">
        <f t="shared" si="502"/>
        <v>31725001</v>
      </c>
      <c r="E16103">
        <f t="shared" si="503"/>
        <v>31786001</v>
      </c>
    </row>
    <row r="16104" spans="1:5">
      <c r="A16104">
        <v>31825001</v>
      </c>
      <c r="B16104">
        <v>31882001</v>
      </c>
      <c r="C16104" s="293">
        <v>51600000</v>
      </c>
      <c r="D16104">
        <f t="shared" si="502"/>
        <v>31825001</v>
      </c>
      <c r="E16104">
        <f t="shared" si="503"/>
        <v>31882001</v>
      </c>
    </row>
    <row r="16105" spans="1:5">
      <c r="A16105">
        <v>31825002</v>
      </c>
      <c r="B16105">
        <v>31882002</v>
      </c>
      <c r="C16105" s="293">
        <v>56300000</v>
      </c>
      <c r="D16105">
        <f t="shared" si="502"/>
        <v>31825002</v>
      </c>
      <c r="E16105">
        <f t="shared" si="503"/>
        <v>31882002</v>
      </c>
    </row>
    <row r="16106" spans="1:5">
      <c r="A16106">
        <v>31925001</v>
      </c>
      <c r="B16106">
        <v>31981001</v>
      </c>
      <c r="C16106" s="293">
        <v>65000000</v>
      </c>
      <c r="D16106">
        <f t="shared" si="502"/>
        <v>31925001</v>
      </c>
      <c r="E16106">
        <f t="shared" si="503"/>
        <v>31981001</v>
      </c>
    </row>
    <row r="16107" spans="1:5">
      <c r="A16107">
        <v>32025003</v>
      </c>
      <c r="B16107">
        <v>32082001</v>
      </c>
      <c r="C16107" s="293">
        <v>56300000</v>
      </c>
      <c r="D16107">
        <f t="shared" si="502"/>
        <v>32025003</v>
      </c>
      <c r="E16107">
        <f t="shared" si="503"/>
        <v>32082001</v>
      </c>
    </row>
    <row r="16108" spans="1:5">
      <c r="A16108">
        <v>32025004</v>
      </c>
      <c r="B16108">
        <v>32082002</v>
      </c>
      <c r="C16108" s="293">
        <v>71400000</v>
      </c>
      <c r="D16108">
        <f t="shared" si="502"/>
        <v>32025004</v>
      </c>
      <c r="E16108">
        <f t="shared" si="503"/>
        <v>32082002</v>
      </c>
    </row>
    <row r="16109" spans="1:5">
      <c r="A16109">
        <v>32025001</v>
      </c>
      <c r="B16109">
        <v>32086001</v>
      </c>
      <c r="C16109" s="293">
        <v>220000000</v>
      </c>
      <c r="D16109">
        <f t="shared" si="502"/>
        <v>32025001</v>
      </c>
      <c r="E16109">
        <f t="shared" si="503"/>
        <v>32086001</v>
      </c>
    </row>
    <row r="16110" spans="1:5">
      <c r="A16110">
        <v>32025002</v>
      </c>
      <c r="B16110">
        <v>32086002</v>
      </c>
      <c r="C16110" s="293">
        <v>200000000</v>
      </c>
      <c r="D16110">
        <f t="shared" si="502"/>
        <v>32025002</v>
      </c>
      <c r="E16110">
        <f t="shared" si="503"/>
        <v>32086002</v>
      </c>
    </row>
    <row r="16111" spans="1:5">
      <c r="A16111">
        <v>32107001</v>
      </c>
      <c r="B16111">
        <v>32141001</v>
      </c>
      <c r="C16111" s="293">
        <v>73800000</v>
      </c>
      <c r="D16111">
        <f t="shared" si="502"/>
        <v>32107001</v>
      </c>
      <c r="E16111">
        <f t="shared" si="503"/>
        <v>32141001</v>
      </c>
    </row>
    <row r="16112" spans="1:5">
      <c r="A16112">
        <v>32120001</v>
      </c>
      <c r="B16112">
        <v>32143001</v>
      </c>
      <c r="C16112" s="293">
        <v>16500000</v>
      </c>
      <c r="D16112">
        <f t="shared" si="502"/>
        <v>32120001</v>
      </c>
      <c r="E16112">
        <f t="shared" si="503"/>
        <v>32143001</v>
      </c>
    </row>
    <row r="16113" spans="1:5">
      <c r="A16113">
        <v>32111001</v>
      </c>
      <c r="B16113">
        <v>32161001</v>
      </c>
      <c r="C16113" s="293">
        <v>33000000</v>
      </c>
      <c r="D16113">
        <f t="shared" si="502"/>
        <v>32111001</v>
      </c>
      <c r="E16113">
        <f t="shared" si="503"/>
        <v>32161001</v>
      </c>
    </row>
    <row r="16114" spans="1:5">
      <c r="A16114">
        <v>32111002</v>
      </c>
      <c r="B16114">
        <v>32161002</v>
      </c>
      <c r="C16114" s="293">
        <v>40000000</v>
      </c>
      <c r="D16114">
        <f t="shared" si="502"/>
        <v>32111002</v>
      </c>
      <c r="E16114">
        <f t="shared" si="503"/>
        <v>32161002</v>
      </c>
    </row>
    <row r="16115" spans="1:5">
      <c r="A16115">
        <v>32111003</v>
      </c>
      <c r="B16115">
        <v>32161003</v>
      </c>
      <c r="C16115" s="293">
        <v>32500000</v>
      </c>
      <c r="D16115">
        <f t="shared" si="502"/>
        <v>32111003</v>
      </c>
      <c r="E16115">
        <f t="shared" si="503"/>
        <v>32161003</v>
      </c>
    </row>
    <row r="16116" spans="1:5">
      <c r="A16116">
        <v>32111004</v>
      </c>
      <c r="B16116">
        <v>32161004</v>
      </c>
      <c r="C16116" s="293">
        <v>35000000</v>
      </c>
      <c r="D16116">
        <f t="shared" si="502"/>
        <v>32111004</v>
      </c>
      <c r="E16116">
        <f t="shared" si="503"/>
        <v>32161004</v>
      </c>
    </row>
    <row r="16117" spans="1:5">
      <c r="A16117">
        <v>32104001</v>
      </c>
      <c r="B16117">
        <v>32162001</v>
      </c>
      <c r="C16117" s="293">
        <v>40200000</v>
      </c>
      <c r="D16117">
        <f t="shared" si="502"/>
        <v>32104001</v>
      </c>
      <c r="E16117">
        <f t="shared" si="503"/>
        <v>32162001</v>
      </c>
    </row>
    <row r="16118" spans="1:5">
      <c r="A16118">
        <v>32104002</v>
      </c>
      <c r="B16118">
        <v>32162002</v>
      </c>
      <c r="C16118" s="293">
        <v>36900000</v>
      </c>
      <c r="D16118">
        <f t="shared" si="502"/>
        <v>32104002</v>
      </c>
      <c r="E16118">
        <f t="shared" si="503"/>
        <v>32162002</v>
      </c>
    </row>
    <row r="16119" spans="1:5">
      <c r="A16119">
        <v>32104003</v>
      </c>
      <c r="B16119">
        <v>32162003</v>
      </c>
      <c r="C16119" s="293">
        <v>45000000</v>
      </c>
      <c r="D16119">
        <f t="shared" si="502"/>
        <v>32104003</v>
      </c>
      <c r="E16119">
        <f t="shared" si="503"/>
        <v>32162003</v>
      </c>
    </row>
    <row r="16120" spans="1:5">
      <c r="A16120">
        <v>32104004</v>
      </c>
      <c r="B16120">
        <v>32162004</v>
      </c>
      <c r="C16120" s="293">
        <v>51000000</v>
      </c>
      <c r="D16120">
        <f t="shared" si="502"/>
        <v>32104004</v>
      </c>
      <c r="E16120">
        <f t="shared" si="503"/>
        <v>32162004</v>
      </c>
    </row>
    <row r="16121" spans="1:5">
      <c r="A16121">
        <v>32104005</v>
      </c>
      <c r="B16121">
        <v>32162005</v>
      </c>
      <c r="C16121" s="293">
        <v>39200000</v>
      </c>
      <c r="D16121">
        <f t="shared" si="502"/>
        <v>32104005</v>
      </c>
      <c r="E16121">
        <f t="shared" si="503"/>
        <v>32162005</v>
      </c>
    </row>
    <row r="16122" spans="1:5">
      <c r="A16122">
        <v>32112001</v>
      </c>
      <c r="B16122">
        <v>32163001</v>
      </c>
      <c r="C16122" s="293">
        <v>52500000</v>
      </c>
      <c r="D16122">
        <f t="shared" si="502"/>
        <v>32112001</v>
      </c>
      <c r="E16122">
        <f t="shared" si="503"/>
        <v>32163001</v>
      </c>
    </row>
    <row r="16123" spans="1:5">
      <c r="A16123">
        <v>32112002</v>
      </c>
      <c r="B16123">
        <v>32163002</v>
      </c>
      <c r="C16123" s="293">
        <v>42300000</v>
      </c>
      <c r="D16123">
        <f t="shared" si="502"/>
        <v>32112002</v>
      </c>
      <c r="E16123">
        <f t="shared" si="503"/>
        <v>32163002</v>
      </c>
    </row>
    <row r="16124" spans="1:5">
      <c r="A16124">
        <v>32112003</v>
      </c>
      <c r="B16124">
        <v>32163003</v>
      </c>
      <c r="C16124" s="293">
        <v>46300000</v>
      </c>
      <c r="D16124">
        <f t="shared" si="502"/>
        <v>32112003</v>
      </c>
      <c r="E16124">
        <f t="shared" si="503"/>
        <v>32163003</v>
      </c>
    </row>
    <row r="16125" spans="1:5">
      <c r="A16125">
        <v>32112004</v>
      </c>
      <c r="B16125">
        <v>32164001</v>
      </c>
      <c r="C16125" s="293">
        <v>45900000</v>
      </c>
      <c r="D16125">
        <f t="shared" si="502"/>
        <v>32112004</v>
      </c>
      <c r="E16125">
        <f t="shared" si="503"/>
        <v>32164001</v>
      </c>
    </row>
    <row r="16126" spans="1:5">
      <c r="A16126">
        <v>32112005</v>
      </c>
      <c r="B16126">
        <v>32164002</v>
      </c>
      <c r="C16126" s="293">
        <v>60000000</v>
      </c>
      <c r="D16126">
        <f t="shared" si="502"/>
        <v>32112005</v>
      </c>
      <c r="E16126">
        <f t="shared" si="503"/>
        <v>32164002</v>
      </c>
    </row>
    <row r="16127" spans="1:5">
      <c r="A16127">
        <v>32112006</v>
      </c>
      <c r="B16127">
        <v>32164003</v>
      </c>
      <c r="C16127" s="293">
        <v>66000000</v>
      </c>
      <c r="D16127">
        <f t="shared" si="502"/>
        <v>32112006</v>
      </c>
      <c r="E16127">
        <f t="shared" si="503"/>
        <v>32164003</v>
      </c>
    </row>
    <row r="16128" spans="1:5">
      <c r="A16128">
        <v>32112007</v>
      </c>
      <c r="B16128">
        <v>32164004</v>
      </c>
      <c r="C16128" s="293">
        <v>50600000</v>
      </c>
      <c r="D16128">
        <f t="shared" si="502"/>
        <v>32112007</v>
      </c>
      <c r="E16128">
        <f t="shared" si="503"/>
        <v>32164004</v>
      </c>
    </row>
    <row r="16129" spans="1:5">
      <c r="A16129">
        <v>32103001</v>
      </c>
      <c r="B16129">
        <v>32175001</v>
      </c>
      <c r="C16129" s="293">
        <v>51900000</v>
      </c>
      <c r="D16129">
        <f t="shared" si="502"/>
        <v>32103001</v>
      </c>
      <c r="E16129">
        <f t="shared" si="503"/>
        <v>32175001</v>
      </c>
    </row>
    <row r="16130" spans="1:5">
      <c r="A16130">
        <v>32103002</v>
      </c>
      <c r="B16130">
        <v>32175002</v>
      </c>
      <c r="C16130" s="293">
        <v>49900000</v>
      </c>
      <c r="D16130">
        <f t="shared" si="502"/>
        <v>32103002</v>
      </c>
      <c r="E16130">
        <f t="shared" si="503"/>
        <v>32175002</v>
      </c>
    </row>
    <row r="16131" spans="1:5">
      <c r="A16131">
        <v>32103003</v>
      </c>
      <c r="B16131">
        <v>32175003</v>
      </c>
      <c r="C16131" s="293">
        <v>90000000</v>
      </c>
      <c r="D16131">
        <f t="shared" ref="D16131:D16194" si="504">+A16131*1</f>
        <v>32103003</v>
      </c>
      <c r="E16131">
        <f t="shared" ref="E16131:E16194" si="505">+B16131*1</f>
        <v>32175003</v>
      </c>
    </row>
    <row r="16132" spans="1:5">
      <c r="A16132">
        <v>32103004</v>
      </c>
      <c r="B16132">
        <v>32175004</v>
      </c>
      <c r="C16132" s="293">
        <v>69900000</v>
      </c>
      <c r="D16132">
        <f t="shared" si="504"/>
        <v>32103004</v>
      </c>
      <c r="E16132">
        <f t="shared" si="505"/>
        <v>32175004</v>
      </c>
    </row>
    <row r="16133" spans="1:5">
      <c r="A16133">
        <v>32103005</v>
      </c>
      <c r="B16133">
        <v>32175005</v>
      </c>
      <c r="C16133" s="293">
        <v>52900000</v>
      </c>
      <c r="D16133">
        <f t="shared" si="504"/>
        <v>32103005</v>
      </c>
      <c r="E16133">
        <f t="shared" si="505"/>
        <v>32175005</v>
      </c>
    </row>
    <row r="16134" spans="1:5">
      <c r="A16134">
        <v>32103006</v>
      </c>
      <c r="B16134">
        <v>32175006</v>
      </c>
      <c r="C16134" s="293">
        <v>58900000</v>
      </c>
      <c r="D16134">
        <f t="shared" si="504"/>
        <v>32103006</v>
      </c>
      <c r="E16134">
        <f t="shared" si="505"/>
        <v>32175006</v>
      </c>
    </row>
    <row r="16135" spans="1:5">
      <c r="A16135">
        <v>32103007</v>
      </c>
      <c r="B16135">
        <v>32175007</v>
      </c>
      <c r="C16135" s="293">
        <v>53900000</v>
      </c>
      <c r="D16135">
        <f t="shared" si="504"/>
        <v>32103007</v>
      </c>
      <c r="E16135">
        <f t="shared" si="505"/>
        <v>32175007</v>
      </c>
    </row>
    <row r="16136" spans="1:5">
      <c r="A16136">
        <v>32103008</v>
      </c>
      <c r="B16136">
        <v>32175008</v>
      </c>
      <c r="C16136" s="293">
        <v>59900000</v>
      </c>
      <c r="D16136">
        <f t="shared" si="504"/>
        <v>32103008</v>
      </c>
      <c r="E16136">
        <f t="shared" si="505"/>
        <v>32175008</v>
      </c>
    </row>
    <row r="16137" spans="1:5">
      <c r="A16137">
        <v>32106001</v>
      </c>
      <c r="B16137">
        <v>32188009</v>
      </c>
      <c r="C16137" s="293">
        <v>98900000</v>
      </c>
      <c r="D16137">
        <f t="shared" si="504"/>
        <v>32106001</v>
      </c>
      <c r="E16137">
        <f t="shared" si="505"/>
        <v>32188009</v>
      </c>
    </row>
    <row r="16138" spans="1:5">
      <c r="A16138">
        <v>32225001</v>
      </c>
      <c r="B16138">
        <v>32286001</v>
      </c>
      <c r="C16138" s="293">
        <v>60300000</v>
      </c>
      <c r="D16138">
        <f t="shared" si="504"/>
        <v>32225001</v>
      </c>
      <c r="E16138">
        <f t="shared" si="505"/>
        <v>32286001</v>
      </c>
    </row>
    <row r="16139" spans="1:5">
      <c r="A16139">
        <v>32325004</v>
      </c>
      <c r="B16139">
        <v>32380001</v>
      </c>
      <c r="C16139" s="293">
        <v>106700000</v>
      </c>
      <c r="D16139">
        <f t="shared" si="504"/>
        <v>32325004</v>
      </c>
      <c r="E16139">
        <f t="shared" si="505"/>
        <v>32380001</v>
      </c>
    </row>
    <row r="16140" spans="1:5">
      <c r="A16140">
        <v>32325002</v>
      </c>
      <c r="B16140">
        <v>32386001</v>
      </c>
      <c r="C16140" s="293">
        <v>60300000</v>
      </c>
      <c r="D16140">
        <f t="shared" si="504"/>
        <v>32325002</v>
      </c>
      <c r="E16140">
        <f t="shared" si="505"/>
        <v>32386001</v>
      </c>
    </row>
    <row r="16141" spans="1:5">
      <c r="A16141">
        <v>32325003</v>
      </c>
      <c r="B16141">
        <v>32386002</v>
      </c>
      <c r="C16141" s="293">
        <v>60000000</v>
      </c>
      <c r="D16141">
        <f t="shared" si="504"/>
        <v>32325003</v>
      </c>
      <c r="E16141">
        <f t="shared" si="505"/>
        <v>32386002</v>
      </c>
    </row>
    <row r="16142" spans="1:5">
      <c r="A16142">
        <v>32325005</v>
      </c>
      <c r="B16142">
        <v>32386003</v>
      </c>
      <c r="C16142" s="293">
        <v>118300000</v>
      </c>
      <c r="D16142">
        <f t="shared" si="504"/>
        <v>32325005</v>
      </c>
      <c r="E16142">
        <f t="shared" si="505"/>
        <v>32386003</v>
      </c>
    </row>
    <row r="16143" spans="1:5">
      <c r="A16143">
        <v>32325001</v>
      </c>
      <c r="B16143">
        <v>32387001</v>
      </c>
      <c r="C16143" s="293">
        <v>81000000</v>
      </c>
      <c r="D16143">
        <f t="shared" si="504"/>
        <v>32325001</v>
      </c>
      <c r="E16143">
        <f t="shared" si="505"/>
        <v>32387001</v>
      </c>
    </row>
    <row r="16144" spans="1:5">
      <c r="A16144">
        <v>32425001</v>
      </c>
      <c r="B16144">
        <v>32485001</v>
      </c>
      <c r="C16144" s="293">
        <v>33800000</v>
      </c>
      <c r="D16144">
        <f t="shared" si="504"/>
        <v>32425001</v>
      </c>
      <c r="E16144">
        <f t="shared" si="505"/>
        <v>32485001</v>
      </c>
    </row>
    <row r="16145" spans="1:5">
      <c r="A16145">
        <v>32521001</v>
      </c>
      <c r="B16145">
        <v>32542001</v>
      </c>
      <c r="C16145" s="293">
        <v>20200000</v>
      </c>
      <c r="D16145">
        <f t="shared" si="504"/>
        <v>32521001</v>
      </c>
      <c r="E16145">
        <f t="shared" si="505"/>
        <v>32542001</v>
      </c>
    </row>
    <row r="16146" spans="1:5">
      <c r="A16146">
        <v>32625001</v>
      </c>
      <c r="B16146">
        <v>32682001</v>
      </c>
      <c r="C16146" s="293">
        <v>56300000</v>
      </c>
      <c r="D16146">
        <f t="shared" si="504"/>
        <v>32625001</v>
      </c>
      <c r="E16146">
        <f t="shared" si="505"/>
        <v>32682001</v>
      </c>
    </row>
    <row r="16147" spans="1:5">
      <c r="A16147">
        <v>32625002</v>
      </c>
      <c r="B16147">
        <v>32686001</v>
      </c>
      <c r="C16147" s="293">
        <v>167200000</v>
      </c>
      <c r="D16147">
        <f t="shared" si="504"/>
        <v>32625002</v>
      </c>
      <c r="E16147">
        <f t="shared" si="505"/>
        <v>32686001</v>
      </c>
    </row>
    <row r="16148" spans="1:5">
      <c r="A16148">
        <v>32717001</v>
      </c>
      <c r="B16148">
        <v>32756001</v>
      </c>
      <c r="C16148" s="293">
        <v>3100000</v>
      </c>
      <c r="D16148">
        <f t="shared" si="504"/>
        <v>32717001</v>
      </c>
      <c r="E16148">
        <f t="shared" si="505"/>
        <v>32756001</v>
      </c>
    </row>
    <row r="16149" spans="1:5">
      <c r="A16149">
        <v>32801001</v>
      </c>
      <c r="B16149">
        <v>32833001</v>
      </c>
      <c r="C16149" s="293">
        <v>26100000</v>
      </c>
      <c r="D16149">
        <f t="shared" si="504"/>
        <v>32801001</v>
      </c>
      <c r="E16149">
        <f t="shared" si="505"/>
        <v>32833001</v>
      </c>
    </row>
    <row r="16150" spans="1:5">
      <c r="A16150">
        <v>32806001</v>
      </c>
      <c r="B16150">
        <v>32835001</v>
      </c>
      <c r="C16150" s="293">
        <v>75900000</v>
      </c>
      <c r="D16150">
        <f t="shared" si="504"/>
        <v>32806001</v>
      </c>
      <c r="E16150">
        <f t="shared" si="505"/>
        <v>32835001</v>
      </c>
    </row>
    <row r="16151" spans="1:5">
      <c r="A16151">
        <v>32917001</v>
      </c>
      <c r="B16151">
        <v>32955001</v>
      </c>
      <c r="C16151" s="293">
        <v>2500000</v>
      </c>
      <c r="D16151">
        <f t="shared" si="504"/>
        <v>32917001</v>
      </c>
      <c r="E16151">
        <f t="shared" si="505"/>
        <v>32955001</v>
      </c>
    </row>
    <row r="16152" spans="1:5">
      <c r="A16152">
        <v>33025001</v>
      </c>
      <c r="B16152">
        <v>33086001</v>
      </c>
      <c r="C16152" s="293">
        <v>61500000</v>
      </c>
      <c r="D16152">
        <f t="shared" si="504"/>
        <v>33025001</v>
      </c>
      <c r="E16152">
        <f t="shared" si="505"/>
        <v>33086001</v>
      </c>
    </row>
    <row r="16153" spans="1:5">
      <c r="A16153">
        <v>33025002</v>
      </c>
      <c r="B16153">
        <v>33086002</v>
      </c>
      <c r="C16153" s="293">
        <v>118300000</v>
      </c>
      <c r="D16153">
        <f t="shared" si="504"/>
        <v>33025002</v>
      </c>
      <c r="E16153">
        <f t="shared" si="505"/>
        <v>33086002</v>
      </c>
    </row>
    <row r="16154" spans="1:5">
      <c r="A16154">
        <v>33125001</v>
      </c>
      <c r="B16154">
        <v>33187001</v>
      </c>
      <c r="C16154" s="293">
        <v>75400000</v>
      </c>
      <c r="D16154">
        <f t="shared" si="504"/>
        <v>33125001</v>
      </c>
      <c r="E16154">
        <f t="shared" si="505"/>
        <v>33187001</v>
      </c>
    </row>
    <row r="16155" spans="1:5">
      <c r="A16155">
        <v>33225003</v>
      </c>
      <c r="B16155">
        <v>33285001</v>
      </c>
      <c r="C16155" s="293">
        <v>42400000</v>
      </c>
      <c r="D16155">
        <f t="shared" si="504"/>
        <v>33225003</v>
      </c>
      <c r="E16155">
        <f t="shared" si="505"/>
        <v>33285001</v>
      </c>
    </row>
    <row r="16156" spans="1:5">
      <c r="A16156">
        <v>33225001</v>
      </c>
      <c r="B16156">
        <v>33286001</v>
      </c>
      <c r="C16156" s="293">
        <v>60300000</v>
      </c>
      <c r="D16156">
        <f t="shared" si="504"/>
        <v>33225001</v>
      </c>
      <c r="E16156">
        <f t="shared" si="505"/>
        <v>33286001</v>
      </c>
    </row>
    <row r="16157" spans="1:5">
      <c r="A16157">
        <v>33225002</v>
      </c>
      <c r="B16157">
        <v>33286002</v>
      </c>
      <c r="C16157" s="293">
        <v>119000000</v>
      </c>
      <c r="D16157">
        <f t="shared" si="504"/>
        <v>33225002</v>
      </c>
      <c r="E16157">
        <f t="shared" si="505"/>
        <v>33286002</v>
      </c>
    </row>
    <row r="16158" spans="1:5">
      <c r="A16158">
        <v>33317001</v>
      </c>
      <c r="B16158">
        <v>33354001</v>
      </c>
      <c r="C16158" s="293">
        <v>23400000</v>
      </c>
      <c r="D16158">
        <f t="shared" si="504"/>
        <v>33317001</v>
      </c>
      <c r="E16158">
        <f t="shared" si="505"/>
        <v>33354001</v>
      </c>
    </row>
    <row r="16159" spans="1:5">
      <c r="A16159">
        <v>33317002</v>
      </c>
      <c r="B16159">
        <v>33354002</v>
      </c>
      <c r="C16159" s="293">
        <v>54000000</v>
      </c>
      <c r="D16159">
        <f t="shared" si="504"/>
        <v>33317002</v>
      </c>
      <c r="E16159">
        <f t="shared" si="505"/>
        <v>33354002</v>
      </c>
    </row>
    <row r="16160" spans="1:5">
      <c r="A16160">
        <v>33317003</v>
      </c>
      <c r="B16160">
        <v>33354003</v>
      </c>
      <c r="C16160" s="293">
        <v>54000000</v>
      </c>
      <c r="D16160">
        <f t="shared" si="504"/>
        <v>33317003</v>
      </c>
      <c r="E16160">
        <f t="shared" si="505"/>
        <v>33354003</v>
      </c>
    </row>
    <row r="16161" spans="1:5">
      <c r="A16161">
        <v>33317004</v>
      </c>
      <c r="B16161">
        <v>33354004</v>
      </c>
      <c r="C16161" s="293">
        <v>56000000</v>
      </c>
      <c r="D16161">
        <f t="shared" si="504"/>
        <v>33317004</v>
      </c>
      <c r="E16161">
        <f t="shared" si="505"/>
        <v>33354004</v>
      </c>
    </row>
    <row r="16162" spans="1:5">
      <c r="A16162">
        <v>33417002</v>
      </c>
      <c r="B16162">
        <v>33454001</v>
      </c>
      <c r="C16162" s="293">
        <v>3200000</v>
      </c>
      <c r="D16162">
        <f t="shared" si="504"/>
        <v>33417002</v>
      </c>
      <c r="E16162">
        <f t="shared" si="505"/>
        <v>33454001</v>
      </c>
    </row>
    <row r="16163" spans="1:5">
      <c r="A16163">
        <v>33417001</v>
      </c>
      <c r="B16163">
        <v>33456001</v>
      </c>
      <c r="C16163" s="293">
        <v>3200000</v>
      </c>
      <c r="D16163">
        <f t="shared" si="504"/>
        <v>33417001</v>
      </c>
      <c r="E16163">
        <f t="shared" si="505"/>
        <v>33456001</v>
      </c>
    </row>
    <row r="16164" spans="1:5">
      <c r="A16164">
        <v>33517001</v>
      </c>
      <c r="B16164">
        <v>33555001</v>
      </c>
      <c r="C16164" s="293">
        <v>2900000</v>
      </c>
      <c r="D16164">
        <f t="shared" si="504"/>
        <v>33517001</v>
      </c>
      <c r="E16164">
        <f t="shared" si="505"/>
        <v>33555001</v>
      </c>
    </row>
    <row r="16165" spans="1:5">
      <c r="A16165">
        <v>33517002</v>
      </c>
      <c r="B16165">
        <v>33557001</v>
      </c>
      <c r="C16165" s="293">
        <v>4800000</v>
      </c>
      <c r="D16165">
        <f t="shared" si="504"/>
        <v>33517002</v>
      </c>
      <c r="E16165">
        <f t="shared" si="505"/>
        <v>33557001</v>
      </c>
    </row>
    <row r="16166" spans="1:5">
      <c r="A16166">
        <v>33619001</v>
      </c>
      <c r="B16166">
        <v>33650001</v>
      </c>
      <c r="C16166" s="293">
        <v>20900000</v>
      </c>
      <c r="D16166">
        <f t="shared" si="504"/>
        <v>33619001</v>
      </c>
      <c r="E16166">
        <f t="shared" si="505"/>
        <v>33650001</v>
      </c>
    </row>
    <row r="16167" spans="1:5">
      <c r="A16167">
        <v>33617004</v>
      </c>
      <c r="B16167">
        <v>33654001</v>
      </c>
      <c r="C16167" s="293">
        <v>8700000</v>
      </c>
      <c r="D16167">
        <f t="shared" si="504"/>
        <v>33617004</v>
      </c>
      <c r="E16167">
        <f t="shared" si="505"/>
        <v>33654001</v>
      </c>
    </row>
    <row r="16168" spans="1:5">
      <c r="A16168">
        <v>33617007</v>
      </c>
      <c r="B16168">
        <v>33654002</v>
      </c>
      <c r="C16168" s="293">
        <v>7500000</v>
      </c>
      <c r="D16168">
        <f t="shared" si="504"/>
        <v>33617007</v>
      </c>
      <c r="E16168">
        <f t="shared" si="505"/>
        <v>33654002</v>
      </c>
    </row>
    <row r="16169" spans="1:5">
      <c r="A16169">
        <v>33617009</v>
      </c>
      <c r="B16169">
        <v>33654003</v>
      </c>
      <c r="C16169" s="293">
        <v>10500000</v>
      </c>
      <c r="D16169">
        <f t="shared" si="504"/>
        <v>33617009</v>
      </c>
      <c r="E16169">
        <f t="shared" si="505"/>
        <v>33654003</v>
      </c>
    </row>
    <row r="16170" spans="1:5">
      <c r="A16170">
        <v>33617001</v>
      </c>
      <c r="B16170">
        <v>33655001</v>
      </c>
      <c r="C16170" s="293">
        <v>8600000</v>
      </c>
      <c r="D16170">
        <f t="shared" si="504"/>
        <v>33617001</v>
      </c>
      <c r="E16170">
        <f t="shared" si="505"/>
        <v>33655001</v>
      </c>
    </row>
    <row r="16171" spans="1:5">
      <c r="A16171">
        <v>33617002</v>
      </c>
      <c r="B16171">
        <v>33656001</v>
      </c>
      <c r="C16171" s="293">
        <v>3400000</v>
      </c>
      <c r="D16171">
        <f t="shared" si="504"/>
        <v>33617002</v>
      </c>
      <c r="E16171">
        <f t="shared" si="505"/>
        <v>33656001</v>
      </c>
    </row>
    <row r="16172" spans="1:5">
      <c r="A16172">
        <v>33617003</v>
      </c>
      <c r="B16172">
        <v>33656002</v>
      </c>
      <c r="C16172" s="293">
        <v>4600000</v>
      </c>
      <c r="D16172">
        <f t="shared" si="504"/>
        <v>33617003</v>
      </c>
      <c r="E16172">
        <f t="shared" si="505"/>
        <v>33656002</v>
      </c>
    </row>
    <row r="16173" spans="1:5">
      <c r="A16173">
        <v>33617008</v>
      </c>
      <c r="B16173">
        <v>33656003</v>
      </c>
      <c r="C16173" s="293">
        <v>4000000</v>
      </c>
      <c r="D16173">
        <f t="shared" si="504"/>
        <v>33617008</v>
      </c>
      <c r="E16173">
        <f t="shared" si="505"/>
        <v>33656003</v>
      </c>
    </row>
    <row r="16174" spans="1:5">
      <c r="A16174">
        <v>33617005</v>
      </c>
      <c r="B16174">
        <v>33657002</v>
      </c>
      <c r="C16174" s="293">
        <v>3900000</v>
      </c>
      <c r="D16174">
        <f t="shared" si="504"/>
        <v>33617005</v>
      </c>
      <c r="E16174">
        <f t="shared" si="505"/>
        <v>33657002</v>
      </c>
    </row>
    <row r="16175" spans="1:5">
      <c r="A16175">
        <v>33617006</v>
      </c>
      <c r="B16175">
        <v>33657003</v>
      </c>
      <c r="C16175" s="293">
        <v>4000000</v>
      </c>
      <c r="D16175">
        <f t="shared" si="504"/>
        <v>33617006</v>
      </c>
      <c r="E16175">
        <f t="shared" si="505"/>
        <v>33657003</v>
      </c>
    </row>
    <row r="16176" spans="1:5">
      <c r="A16176">
        <v>33703001</v>
      </c>
      <c r="B16176">
        <v>33770001</v>
      </c>
      <c r="C16176" s="293">
        <v>313500000</v>
      </c>
      <c r="D16176">
        <f t="shared" si="504"/>
        <v>33703001</v>
      </c>
      <c r="E16176">
        <f t="shared" si="505"/>
        <v>33770001</v>
      </c>
    </row>
    <row r="16177" spans="1:5">
      <c r="A16177">
        <v>33703002</v>
      </c>
      <c r="B16177">
        <v>33770002</v>
      </c>
      <c r="C16177" s="293">
        <v>175800000</v>
      </c>
      <c r="D16177">
        <f t="shared" si="504"/>
        <v>33703002</v>
      </c>
      <c r="E16177">
        <f t="shared" si="505"/>
        <v>33770002</v>
      </c>
    </row>
    <row r="16178" spans="1:5">
      <c r="A16178">
        <v>33703005</v>
      </c>
      <c r="B16178">
        <v>33770004</v>
      </c>
      <c r="C16178" s="293">
        <v>430000000</v>
      </c>
      <c r="D16178">
        <f t="shared" si="504"/>
        <v>33703005</v>
      </c>
      <c r="E16178">
        <f t="shared" si="505"/>
        <v>33770004</v>
      </c>
    </row>
    <row r="16179" spans="1:5">
      <c r="A16179">
        <v>33703006</v>
      </c>
      <c r="B16179">
        <v>33770005</v>
      </c>
      <c r="C16179" s="293">
        <v>280000000</v>
      </c>
      <c r="D16179">
        <f t="shared" si="504"/>
        <v>33703006</v>
      </c>
      <c r="E16179">
        <f t="shared" si="505"/>
        <v>33770005</v>
      </c>
    </row>
    <row r="16180" spans="1:5">
      <c r="A16180">
        <v>33703007</v>
      </c>
      <c r="B16180">
        <v>33770006</v>
      </c>
      <c r="C16180" s="293">
        <v>302900000</v>
      </c>
      <c r="D16180">
        <f t="shared" si="504"/>
        <v>33703007</v>
      </c>
      <c r="E16180">
        <f t="shared" si="505"/>
        <v>33770006</v>
      </c>
    </row>
    <row r="16181" spans="1:5">
      <c r="A16181">
        <v>33703010</v>
      </c>
      <c r="B16181">
        <v>33770007</v>
      </c>
      <c r="C16181" s="293">
        <v>365000000</v>
      </c>
      <c r="D16181">
        <f t="shared" si="504"/>
        <v>33703010</v>
      </c>
      <c r="E16181">
        <f t="shared" si="505"/>
        <v>33770007</v>
      </c>
    </row>
    <row r="16182" spans="1:5">
      <c r="A16182">
        <v>33703011</v>
      </c>
      <c r="B16182">
        <v>33770008</v>
      </c>
      <c r="C16182" s="293">
        <v>561900000</v>
      </c>
      <c r="D16182">
        <f t="shared" si="504"/>
        <v>33703011</v>
      </c>
      <c r="E16182">
        <f t="shared" si="505"/>
        <v>33770008</v>
      </c>
    </row>
    <row r="16183" spans="1:5">
      <c r="A16183">
        <v>33703004</v>
      </c>
      <c r="B16183">
        <v>33771001</v>
      </c>
      <c r="C16183" s="293">
        <v>123500000</v>
      </c>
      <c r="D16183">
        <f t="shared" si="504"/>
        <v>33703004</v>
      </c>
      <c r="E16183">
        <f t="shared" si="505"/>
        <v>33771001</v>
      </c>
    </row>
    <row r="16184" spans="1:5">
      <c r="A16184">
        <v>33703003</v>
      </c>
      <c r="B16184">
        <v>33771002</v>
      </c>
      <c r="C16184" s="293">
        <v>219500000</v>
      </c>
      <c r="D16184">
        <f t="shared" si="504"/>
        <v>33703003</v>
      </c>
      <c r="E16184">
        <f t="shared" si="505"/>
        <v>33771002</v>
      </c>
    </row>
    <row r="16185" spans="1:5">
      <c r="A16185">
        <v>33703008</v>
      </c>
      <c r="B16185">
        <v>33772001</v>
      </c>
      <c r="C16185" s="293">
        <v>145000000</v>
      </c>
      <c r="D16185">
        <f t="shared" si="504"/>
        <v>33703008</v>
      </c>
      <c r="E16185">
        <f t="shared" si="505"/>
        <v>33772001</v>
      </c>
    </row>
    <row r="16186" spans="1:5">
      <c r="A16186">
        <v>33703009</v>
      </c>
      <c r="B16186">
        <v>33772002</v>
      </c>
      <c r="C16186" s="293">
        <v>225000000</v>
      </c>
      <c r="D16186">
        <f t="shared" si="504"/>
        <v>33703009</v>
      </c>
      <c r="E16186">
        <f t="shared" si="505"/>
        <v>33772002</v>
      </c>
    </row>
    <row r="16187" spans="1:5">
      <c r="A16187">
        <v>33825001</v>
      </c>
      <c r="B16187">
        <v>33882001</v>
      </c>
      <c r="C16187" s="293">
        <v>51600000</v>
      </c>
      <c r="D16187">
        <f t="shared" si="504"/>
        <v>33825001</v>
      </c>
      <c r="E16187">
        <f t="shared" si="505"/>
        <v>33882001</v>
      </c>
    </row>
    <row r="16188" spans="1:5">
      <c r="A16188">
        <v>33903014</v>
      </c>
      <c r="B16188">
        <v>33970001</v>
      </c>
      <c r="C16188" s="293">
        <v>267500000</v>
      </c>
      <c r="D16188">
        <f t="shared" si="504"/>
        <v>33903014</v>
      </c>
      <c r="E16188">
        <f t="shared" si="505"/>
        <v>33970001</v>
      </c>
    </row>
    <row r="16189" spans="1:5">
      <c r="A16189">
        <v>33903015</v>
      </c>
      <c r="B16189">
        <v>33970002</v>
      </c>
      <c r="C16189" s="293">
        <v>288000000</v>
      </c>
      <c r="D16189">
        <f t="shared" si="504"/>
        <v>33903015</v>
      </c>
      <c r="E16189">
        <f t="shared" si="505"/>
        <v>33970002</v>
      </c>
    </row>
    <row r="16190" spans="1:5">
      <c r="A16190">
        <v>33903001</v>
      </c>
      <c r="B16190">
        <v>33972001</v>
      </c>
      <c r="C16190" s="293">
        <v>140200000</v>
      </c>
      <c r="D16190">
        <f t="shared" si="504"/>
        <v>33903001</v>
      </c>
      <c r="E16190">
        <f t="shared" si="505"/>
        <v>33972001</v>
      </c>
    </row>
    <row r="16191" spans="1:5">
      <c r="A16191">
        <v>33903003</v>
      </c>
      <c r="B16191">
        <v>33972002</v>
      </c>
      <c r="C16191" s="293">
        <v>80200000</v>
      </c>
      <c r="D16191">
        <f t="shared" si="504"/>
        <v>33903003</v>
      </c>
      <c r="E16191">
        <f t="shared" si="505"/>
        <v>33972002</v>
      </c>
    </row>
    <row r="16192" spans="1:5">
      <c r="A16192">
        <v>33903005</v>
      </c>
      <c r="B16192">
        <v>33972003</v>
      </c>
      <c r="C16192" s="293">
        <v>67800000</v>
      </c>
      <c r="D16192">
        <f t="shared" si="504"/>
        <v>33903005</v>
      </c>
      <c r="E16192">
        <f t="shared" si="505"/>
        <v>33972003</v>
      </c>
    </row>
    <row r="16193" spans="1:5">
      <c r="A16193">
        <v>33903010</v>
      </c>
      <c r="B16193">
        <v>33972004</v>
      </c>
      <c r="C16193" s="293">
        <v>210100000</v>
      </c>
      <c r="D16193">
        <f t="shared" si="504"/>
        <v>33903010</v>
      </c>
      <c r="E16193">
        <f t="shared" si="505"/>
        <v>33972004</v>
      </c>
    </row>
    <row r="16194" spans="1:5">
      <c r="A16194">
        <v>33903011</v>
      </c>
      <c r="B16194">
        <v>33972005</v>
      </c>
      <c r="C16194" s="293">
        <v>206900000</v>
      </c>
      <c r="D16194">
        <f t="shared" si="504"/>
        <v>33903011</v>
      </c>
      <c r="E16194">
        <f t="shared" si="505"/>
        <v>33972005</v>
      </c>
    </row>
    <row r="16195" spans="1:5">
      <c r="A16195">
        <v>33903012</v>
      </c>
      <c r="B16195">
        <v>33972006</v>
      </c>
      <c r="C16195" s="293">
        <v>200000000</v>
      </c>
      <c r="D16195">
        <f t="shared" ref="D16195:D16258" si="506">+A16195*1</f>
        <v>33903012</v>
      </c>
      <c r="E16195">
        <f t="shared" ref="E16195:E16258" si="507">+B16195*1</f>
        <v>33972006</v>
      </c>
    </row>
    <row r="16196" spans="1:5">
      <c r="A16196">
        <v>33903013</v>
      </c>
      <c r="B16196">
        <v>33972007</v>
      </c>
      <c r="C16196" s="293">
        <v>169000000</v>
      </c>
      <c r="D16196">
        <f t="shared" si="506"/>
        <v>33903013</v>
      </c>
      <c r="E16196">
        <f t="shared" si="507"/>
        <v>33972007</v>
      </c>
    </row>
    <row r="16197" spans="1:5">
      <c r="A16197">
        <v>33903016</v>
      </c>
      <c r="B16197">
        <v>33972008</v>
      </c>
      <c r="C16197" s="293">
        <v>272000000</v>
      </c>
      <c r="D16197">
        <f t="shared" si="506"/>
        <v>33903016</v>
      </c>
      <c r="E16197">
        <f t="shared" si="507"/>
        <v>33972008</v>
      </c>
    </row>
    <row r="16198" spans="1:5">
      <c r="A16198">
        <v>33903002</v>
      </c>
      <c r="B16198">
        <v>33973001</v>
      </c>
      <c r="C16198" s="293">
        <v>69300000</v>
      </c>
      <c r="D16198">
        <f t="shared" si="506"/>
        <v>33903002</v>
      </c>
      <c r="E16198">
        <f t="shared" si="507"/>
        <v>33973001</v>
      </c>
    </row>
    <row r="16199" spans="1:5">
      <c r="A16199">
        <v>33903004</v>
      </c>
      <c r="B16199">
        <v>33973002</v>
      </c>
      <c r="C16199" s="293">
        <v>61600000</v>
      </c>
      <c r="D16199">
        <f t="shared" si="506"/>
        <v>33903004</v>
      </c>
      <c r="E16199">
        <f t="shared" si="507"/>
        <v>33973002</v>
      </c>
    </row>
    <row r="16200" spans="1:5">
      <c r="A16200">
        <v>33903007</v>
      </c>
      <c r="B16200">
        <v>33973003</v>
      </c>
      <c r="C16200" s="293">
        <v>114000000</v>
      </c>
      <c r="D16200">
        <f t="shared" si="506"/>
        <v>33903007</v>
      </c>
      <c r="E16200">
        <f t="shared" si="507"/>
        <v>33973003</v>
      </c>
    </row>
    <row r="16201" spans="1:5">
      <c r="A16201">
        <v>33903009</v>
      </c>
      <c r="B16201">
        <v>33974001</v>
      </c>
      <c r="C16201" s="293">
        <v>130500000</v>
      </c>
      <c r="D16201">
        <f t="shared" si="506"/>
        <v>33903009</v>
      </c>
      <c r="E16201">
        <f t="shared" si="507"/>
        <v>33974001</v>
      </c>
    </row>
    <row r="16202" spans="1:5">
      <c r="A16202">
        <v>33903008</v>
      </c>
      <c r="B16202">
        <v>33975001</v>
      </c>
      <c r="C16202" s="293">
        <v>117700000</v>
      </c>
      <c r="D16202">
        <f t="shared" si="506"/>
        <v>33903008</v>
      </c>
      <c r="E16202">
        <f t="shared" si="507"/>
        <v>33975001</v>
      </c>
    </row>
    <row r="16203" spans="1:5">
      <c r="A16203">
        <v>34017001</v>
      </c>
      <c r="B16203">
        <v>34056001</v>
      </c>
      <c r="C16203" s="293">
        <v>35000000</v>
      </c>
      <c r="D16203">
        <f t="shared" si="506"/>
        <v>34017001</v>
      </c>
      <c r="E16203">
        <f t="shared" si="507"/>
        <v>34056001</v>
      </c>
    </row>
    <row r="16204" spans="1:5">
      <c r="A16204">
        <v>34017002</v>
      </c>
      <c r="B16204">
        <v>34056002</v>
      </c>
      <c r="C16204" s="293">
        <v>10200000</v>
      </c>
      <c r="D16204">
        <f t="shared" si="506"/>
        <v>34017002</v>
      </c>
      <c r="E16204">
        <f t="shared" si="507"/>
        <v>34056002</v>
      </c>
    </row>
    <row r="16205" spans="1:5">
      <c r="A16205">
        <v>34017003</v>
      </c>
      <c r="B16205">
        <v>34056003</v>
      </c>
      <c r="C16205" s="293">
        <v>23500000</v>
      </c>
      <c r="D16205">
        <f t="shared" si="506"/>
        <v>34017003</v>
      </c>
      <c r="E16205">
        <f t="shared" si="507"/>
        <v>34056003</v>
      </c>
    </row>
    <row r="16206" spans="1:5">
      <c r="A16206">
        <v>34017004</v>
      </c>
      <c r="B16206">
        <v>34056004</v>
      </c>
      <c r="C16206" s="293">
        <v>9800000</v>
      </c>
      <c r="D16206">
        <f t="shared" si="506"/>
        <v>34017004</v>
      </c>
      <c r="E16206">
        <f t="shared" si="507"/>
        <v>34056004</v>
      </c>
    </row>
    <row r="16207" spans="1:5">
      <c r="A16207">
        <v>34017005</v>
      </c>
      <c r="B16207">
        <v>34056005</v>
      </c>
      <c r="C16207" s="293">
        <v>10400000</v>
      </c>
      <c r="D16207">
        <f t="shared" si="506"/>
        <v>34017005</v>
      </c>
      <c r="E16207">
        <f t="shared" si="507"/>
        <v>34056005</v>
      </c>
    </row>
    <row r="16208" spans="1:5">
      <c r="A16208">
        <v>34017006</v>
      </c>
      <c r="B16208">
        <v>34056006</v>
      </c>
      <c r="C16208" s="293">
        <v>10500000</v>
      </c>
      <c r="D16208">
        <f t="shared" si="506"/>
        <v>34017006</v>
      </c>
      <c r="E16208">
        <f t="shared" si="507"/>
        <v>34056006</v>
      </c>
    </row>
    <row r="16209" spans="1:5">
      <c r="A16209">
        <v>34017007</v>
      </c>
      <c r="B16209">
        <v>34056007</v>
      </c>
      <c r="C16209" s="293">
        <v>17300000</v>
      </c>
      <c r="D16209">
        <f t="shared" si="506"/>
        <v>34017007</v>
      </c>
      <c r="E16209">
        <f t="shared" si="507"/>
        <v>34056007</v>
      </c>
    </row>
    <row r="16210" spans="1:5">
      <c r="A16210">
        <v>34017008</v>
      </c>
      <c r="B16210">
        <v>34056008</v>
      </c>
      <c r="C16210" s="293">
        <v>19200000</v>
      </c>
      <c r="D16210">
        <f t="shared" si="506"/>
        <v>34017008</v>
      </c>
      <c r="E16210">
        <f t="shared" si="507"/>
        <v>34056008</v>
      </c>
    </row>
    <row r="16211" spans="1:5">
      <c r="A16211">
        <v>34017009</v>
      </c>
      <c r="B16211">
        <v>34056009</v>
      </c>
      <c r="C16211" s="293">
        <v>15400000</v>
      </c>
      <c r="D16211">
        <f t="shared" si="506"/>
        <v>34017009</v>
      </c>
      <c r="E16211">
        <f t="shared" si="507"/>
        <v>34056009</v>
      </c>
    </row>
    <row r="16212" spans="1:5">
      <c r="A16212">
        <v>34017010</v>
      </c>
      <c r="B16212">
        <v>34056010</v>
      </c>
      <c r="C16212" s="293">
        <v>18000000</v>
      </c>
      <c r="D16212">
        <f t="shared" si="506"/>
        <v>34017010</v>
      </c>
      <c r="E16212">
        <f t="shared" si="507"/>
        <v>34056010</v>
      </c>
    </row>
    <row r="16213" spans="1:5">
      <c r="A16213">
        <v>34017011</v>
      </c>
      <c r="B16213">
        <v>34056011</v>
      </c>
      <c r="C16213" s="293">
        <v>19400000</v>
      </c>
      <c r="D16213">
        <f t="shared" si="506"/>
        <v>34017011</v>
      </c>
      <c r="E16213">
        <f t="shared" si="507"/>
        <v>34056011</v>
      </c>
    </row>
    <row r="16214" spans="1:5">
      <c r="A16214">
        <v>34017012</v>
      </c>
      <c r="B16214">
        <v>34056012</v>
      </c>
      <c r="C16214" s="293">
        <v>18000000</v>
      </c>
      <c r="D16214">
        <f t="shared" si="506"/>
        <v>34017012</v>
      </c>
      <c r="E16214">
        <f t="shared" si="507"/>
        <v>34056012</v>
      </c>
    </row>
    <row r="16215" spans="1:5">
      <c r="A16215">
        <v>34017013</v>
      </c>
      <c r="B16215">
        <v>34056013</v>
      </c>
      <c r="C16215" s="293">
        <v>13800000</v>
      </c>
      <c r="D16215">
        <f t="shared" si="506"/>
        <v>34017013</v>
      </c>
      <c r="E16215">
        <f t="shared" si="507"/>
        <v>34056013</v>
      </c>
    </row>
    <row r="16216" spans="1:5">
      <c r="A16216">
        <v>34017014</v>
      </c>
      <c r="B16216">
        <v>34056014</v>
      </c>
      <c r="C16216" s="293">
        <v>22000000</v>
      </c>
      <c r="D16216">
        <f t="shared" si="506"/>
        <v>34017014</v>
      </c>
      <c r="E16216">
        <f t="shared" si="507"/>
        <v>34056014</v>
      </c>
    </row>
    <row r="16217" spans="1:5">
      <c r="A16217">
        <v>34017015</v>
      </c>
      <c r="B16217">
        <v>34056015</v>
      </c>
      <c r="C16217" s="293">
        <v>35000000</v>
      </c>
      <c r="D16217">
        <f t="shared" si="506"/>
        <v>34017015</v>
      </c>
      <c r="E16217">
        <f t="shared" si="507"/>
        <v>34056015</v>
      </c>
    </row>
    <row r="16218" spans="1:5">
      <c r="A16218">
        <v>34017016</v>
      </c>
      <c r="B16218">
        <v>34056016</v>
      </c>
      <c r="C16218" s="293">
        <v>17600000</v>
      </c>
      <c r="D16218">
        <f t="shared" si="506"/>
        <v>34017016</v>
      </c>
      <c r="E16218">
        <f t="shared" si="507"/>
        <v>34056016</v>
      </c>
    </row>
    <row r="16219" spans="1:5">
      <c r="A16219">
        <v>34017017</v>
      </c>
      <c r="B16219">
        <v>34056017</v>
      </c>
      <c r="C16219" s="293">
        <v>38900000</v>
      </c>
      <c r="D16219">
        <f t="shared" si="506"/>
        <v>34017017</v>
      </c>
      <c r="E16219">
        <f t="shared" si="507"/>
        <v>34056017</v>
      </c>
    </row>
    <row r="16220" spans="1:5">
      <c r="A16220">
        <v>34017018</v>
      </c>
      <c r="B16220">
        <v>34056018</v>
      </c>
      <c r="C16220" s="293">
        <v>35000000</v>
      </c>
      <c r="D16220">
        <f t="shared" si="506"/>
        <v>34017018</v>
      </c>
      <c r="E16220">
        <f t="shared" si="507"/>
        <v>34056018</v>
      </c>
    </row>
    <row r="16221" spans="1:5">
      <c r="A16221">
        <v>34017019</v>
      </c>
      <c r="B16221">
        <v>34056019</v>
      </c>
      <c r="C16221" s="293">
        <v>11600000</v>
      </c>
      <c r="D16221">
        <f t="shared" si="506"/>
        <v>34017019</v>
      </c>
      <c r="E16221">
        <f t="shared" si="507"/>
        <v>34056019</v>
      </c>
    </row>
    <row r="16222" spans="1:5">
      <c r="A16222">
        <v>34017020</v>
      </c>
      <c r="B16222">
        <v>34056020</v>
      </c>
      <c r="C16222" s="293">
        <v>27000000</v>
      </c>
      <c r="D16222">
        <f t="shared" si="506"/>
        <v>34017020</v>
      </c>
      <c r="E16222">
        <f t="shared" si="507"/>
        <v>34056020</v>
      </c>
    </row>
    <row r="16223" spans="1:5">
      <c r="A16223">
        <v>34017021</v>
      </c>
      <c r="B16223">
        <v>34056021</v>
      </c>
      <c r="C16223" s="293">
        <v>14000000</v>
      </c>
      <c r="D16223">
        <f t="shared" si="506"/>
        <v>34017021</v>
      </c>
      <c r="E16223">
        <f t="shared" si="507"/>
        <v>34056021</v>
      </c>
    </row>
    <row r="16224" spans="1:5">
      <c r="A16224">
        <v>34017022</v>
      </c>
      <c r="B16224">
        <v>34056022</v>
      </c>
      <c r="C16224" s="293">
        <v>43000000</v>
      </c>
      <c r="D16224">
        <f t="shared" si="506"/>
        <v>34017022</v>
      </c>
      <c r="E16224">
        <f t="shared" si="507"/>
        <v>34056022</v>
      </c>
    </row>
    <row r="16225" spans="1:5">
      <c r="A16225">
        <v>34017023</v>
      </c>
      <c r="B16225">
        <v>34056023</v>
      </c>
      <c r="C16225" s="293">
        <v>35000000</v>
      </c>
      <c r="D16225">
        <f t="shared" si="506"/>
        <v>34017023</v>
      </c>
      <c r="E16225">
        <f t="shared" si="507"/>
        <v>34056023</v>
      </c>
    </row>
    <row r="16226" spans="1:5">
      <c r="A16226">
        <v>34017024</v>
      </c>
      <c r="B16226">
        <v>34056024</v>
      </c>
      <c r="C16226" s="293">
        <v>11000000</v>
      </c>
      <c r="D16226">
        <f t="shared" si="506"/>
        <v>34017024</v>
      </c>
      <c r="E16226">
        <f t="shared" si="507"/>
        <v>34056024</v>
      </c>
    </row>
    <row r="16227" spans="1:5">
      <c r="A16227">
        <v>34017025</v>
      </c>
      <c r="B16227">
        <v>34056025</v>
      </c>
      <c r="C16227" s="293">
        <v>33000000</v>
      </c>
      <c r="D16227">
        <f t="shared" si="506"/>
        <v>34017025</v>
      </c>
      <c r="E16227">
        <f t="shared" si="507"/>
        <v>34056025</v>
      </c>
    </row>
    <row r="16228" spans="1:5">
      <c r="A16228">
        <v>34017026</v>
      </c>
      <c r="B16228">
        <v>34056026</v>
      </c>
      <c r="C16228" s="293">
        <v>37000000</v>
      </c>
      <c r="D16228">
        <f t="shared" si="506"/>
        <v>34017026</v>
      </c>
      <c r="E16228">
        <f t="shared" si="507"/>
        <v>34056026</v>
      </c>
    </row>
    <row r="16229" spans="1:5">
      <c r="A16229">
        <v>34117001</v>
      </c>
      <c r="B16229">
        <v>34157001</v>
      </c>
      <c r="C16229" s="293">
        <v>9000000</v>
      </c>
      <c r="D16229">
        <f t="shared" si="506"/>
        <v>34117001</v>
      </c>
      <c r="E16229">
        <f t="shared" si="507"/>
        <v>34157001</v>
      </c>
    </row>
    <row r="16230" spans="1:5">
      <c r="A16230">
        <v>34117002</v>
      </c>
      <c r="B16230">
        <v>34157002</v>
      </c>
      <c r="C16230" s="293">
        <v>8000000</v>
      </c>
      <c r="D16230">
        <f t="shared" si="506"/>
        <v>34117002</v>
      </c>
      <c r="E16230">
        <f t="shared" si="507"/>
        <v>34157002</v>
      </c>
    </row>
    <row r="16231" spans="1:5">
      <c r="A16231">
        <v>34117003</v>
      </c>
      <c r="B16231">
        <v>34157003</v>
      </c>
      <c r="C16231" s="293">
        <v>9500000</v>
      </c>
      <c r="D16231">
        <f t="shared" si="506"/>
        <v>34117003</v>
      </c>
      <c r="E16231">
        <f t="shared" si="507"/>
        <v>34157003</v>
      </c>
    </row>
    <row r="16232" spans="1:5">
      <c r="A16232">
        <v>34117004</v>
      </c>
      <c r="B16232">
        <v>34157004</v>
      </c>
      <c r="C16232" s="293">
        <v>12700000</v>
      </c>
      <c r="D16232">
        <f t="shared" si="506"/>
        <v>34117004</v>
      </c>
      <c r="E16232">
        <f t="shared" si="507"/>
        <v>34157004</v>
      </c>
    </row>
    <row r="16233" spans="1:5">
      <c r="A16233">
        <v>34217001</v>
      </c>
      <c r="B16233">
        <v>34255001</v>
      </c>
      <c r="C16233" s="293">
        <v>2900000</v>
      </c>
      <c r="D16233">
        <f t="shared" si="506"/>
        <v>34217001</v>
      </c>
      <c r="E16233">
        <f t="shared" si="507"/>
        <v>34255001</v>
      </c>
    </row>
    <row r="16234" spans="1:5">
      <c r="A16234">
        <v>34217013</v>
      </c>
      <c r="B16234">
        <v>34255002</v>
      </c>
      <c r="C16234" s="293">
        <v>3500000</v>
      </c>
      <c r="D16234">
        <f t="shared" si="506"/>
        <v>34217013</v>
      </c>
      <c r="E16234">
        <f t="shared" si="507"/>
        <v>34255002</v>
      </c>
    </row>
    <row r="16235" spans="1:5">
      <c r="A16235">
        <v>34217014</v>
      </c>
      <c r="B16235">
        <v>34255003</v>
      </c>
      <c r="C16235" s="293">
        <v>4300000</v>
      </c>
      <c r="D16235">
        <f t="shared" si="506"/>
        <v>34217014</v>
      </c>
      <c r="E16235">
        <f t="shared" si="507"/>
        <v>34255003</v>
      </c>
    </row>
    <row r="16236" spans="1:5">
      <c r="A16236">
        <v>34217024</v>
      </c>
      <c r="B16236">
        <v>34255004</v>
      </c>
      <c r="C16236" s="293">
        <v>6300000</v>
      </c>
      <c r="D16236">
        <f t="shared" si="506"/>
        <v>34217024</v>
      </c>
      <c r="E16236">
        <f t="shared" si="507"/>
        <v>34255004</v>
      </c>
    </row>
    <row r="16237" spans="1:5">
      <c r="A16237">
        <v>34217002</v>
      </c>
      <c r="B16237">
        <v>34256001</v>
      </c>
      <c r="C16237" s="293">
        <v>8000000</v>
      </c>
      <c r="D16237">
        <f t="shared" si="506"/>
        <v>34217002</v>
      </c>
      <c r="E16237">
        <f t="shared" si="507"/>
        <v>34256001</v>
      </c>
    </row>
    <row r="16238" spans="1:5">
      <c r="A16238">
        <v>34217003</v>
      </c>
      <c r="B16238">
        <v>34256002</v>
      </c>
      <c r="C16238" s="293">
        <v>6900000</v>
      </c>
      <c r="D16238">
        <f t="shared" si="506"/>
        <v>34217003</v>
      </c>
      <c r="E16238">
        <f t="shared" si="507"/>
        <v>34256002</v>
      </c>
    </row>
    <row r="16239" spans="1:5">
      <c r="A16239">
        <v>34217004</v>
      </c>
      <c r="B16239">
        <v>34256003</v>
      </c>
      <c r="C16239" s="293">
        <v>8000000</v>
      </c>
      <c r="D16239">
        <f t="shared" si="506"/>
        <v>34217004</v>
      </c>
      <c r="E16239">
        <f t="shared" si="507"/>
        <v>34256003</v>
      </c>
    </row>
    <row r="16240" spans="1:5">
      <c r="A16240">
        <v>34217005</v>
      </c>
      <c r="B16240">
        <v>34256004</v>
      </c>
      <c r="C16240" s="293">
        <v>7100000</v>
      </c>
      <c r="D16240">
        <f t="shared" si="506"/>
        <v>34217005</v>
      </c>
      <c r="E16240">
        <f t="shared" si="507"/>
        <v>34256004</v>
      </c>
    </row>
    <row r="16241" spans="1:5">
      <c r="A16241">
        <v>34217006</v>
      </c>
      <c r="B16241">
        <v>34256005</v>
      </c>
      <c r="C16241" s="293">
        <v>6300000</v>
      </c>
      <c r="D16241">
        <f t="shared" si="506"/>
        <v>34217006</v>
      </c>
      <c r="E16241">
        <f t="shared" si="507"/>
        <v>34256005</v>
      </c>
    </row>
    <row r="16242" spans="1:5">
      <c r="A16242">
        <v>34217007</v>
      </c>
      <c r="B16242">
        <v>34256006</v>
      </c>
      <c r="C16242" s="293">
        <v>17300000</v>
      </c>
      <c r="D16242">
        <f t="shared" si="506"/>
        <v>34217007</v>
      </c>
      <c r="E16242">
        <f t="shared" si="507"/>
        <v>34256006</v>
      </c>
    </row>
    <row r="16243" spans="1:5">
      <c r="A16243">
        <v>34217008</v>
      </c>
      <c r="B16243">
        <v>34256007</v>
      </c>
      <c r="C16243" s="293">
        <v>21500000</v>
      </c>
      <c r="D16243">
        <f t="shared" si="506"/>
        <v>34217008</v>
      </c>
      <c r="E16243">
        <f t="shared" si="507"/>
        <v>34256007</v>
      </c>
    </row>
    <row r="16244" spans="1:5">
      <c r="A16244">
        <v>34217009</v>
      </c>
      <c r="B16244">
        <v>34256008</v>
      </c>
      <c r="C16244" s="293">
        <v>29900000</v>
      </c>
      <c r="D16244">
        <f t="shared" si="506"/>
        <v>34217009</v>
      </c>
      <c r="E16244">
        <f t="shared" si="507"/>
        <v>34256008</v>
      </c>
    </row>
    <row r="16245" spans="1:5">
      <c r="A16245">
        <v>34217011</v>
      </c>
      <c r="B16245">
        <v>34256009</v>
      </c>
      <c r="C16245" s="293">
        <v>5000000</v>
      </c>
      <c r="D16245">
        <f t="shared" si="506"/>
        <v>34217011</v>
      </c>
      <c r="E16245">
        <f t="shared" si="507"/>
        <v>34256009</v>
      </c>
    </row>
    <row r="16246" spans="1:5">
      <c r="A16246">
        <v>34217012</v>
      </c>
      <c r="B16246">
        <v>34256010</v>
      </c>
      <c r="C16246" s="293">
        <v>8200000</v>
      </c>
      <c r="D16246">
        <f t="shared" si="506"/>
        <v>34217012</v>
      </c>
      <c r="E16246">
        <f t="shared" si="507"/>
        <v>34256010</v>
      </c>
    </row>
    <row r="16247" spans="1:5">
      <c r="A16247">
        <v>34217017</v>
      </c>
      <c r="B16247">
        <v>34256011</v>
      </c>
      <c r="C16247" s="293">
        <v>11600000</v>
      </c>
      <c r="D16247">
        <f t="shared" si="506"/>
        <v>34217017</v>
      </c>
      <c r="E16247">
        <f t="shared" si="507"/>
        <v>34256011</v>
      </c>
    </row>
    <row r="16248" spans="1:5">
      <c r="A16248">
        <v>34217019</v>
      </c>
      <c r="B16248">
        <v>34256012</v>
      </c>
      <c r="C16248" s="293">
        <v>21000000</v>
      </c>
      <c r="D16248">
        <f t="shared" si="506"/>
        <v>34217019</v>
      </c>
      <c r="E16248">
        <f t="shared" si="507"/>
        <v>34256012</v>
      </c>
    </row>
    <row r="16249" spans="1:5">
      <c r="A16249">
        <v>34217021</v>
      </c>
      <c r="B16249">
        <v>34256013</v>
      </c>
      <c r="C16249" s="293">
        <v>16700000</v>
      </c>
      <c r="D16249">
        <f t="shared" si="506"/>
        <v>34217021</v>
      </c>
      <c r="E16249">
        <f t="shared" si="507"/>
        <v>34256013</v>
      </c>
    </row>
    <row r="16250" spans="1:5">
      <c r="A16250">
        <v>34217022</v>
      </c>
      <c r="B16250">
        <v>34256014</v>
      </c>
      <c r="C16250" s="293">
        <v>11700000</v>
      </c>
      <c r="D16250">
        <f t="shared" si="506"/>
        <v>34217022</v>
      </c>
      <c r="E16250">
        <f t="shared" si="507"/>
        <v>34256014</v>
      </c>
    </row>
    <row r="16251" spans="1:5">
      <c r="A16251">
        <v>34217025</v>
      </c>
      <c r="B16251">
        <v>34256015</v>
      </c>
      <c r="C16251" s="293">
        <v>27000000</v>
      </c>
      <c r="D16251">
        <f t="shared" si="506"/>
        <v>34217025</v>
      </c>
      <c r="E16251">
        <f t="shared" si="507"/>
        <v>34256015</v>
      </c>
    </row>
    <row r="16252" spans="1:5">
      <c r="A16252">
        <v>34217027</v>
      </c>
      <c r="B16252">
        <v>34256016</v>
      </c>
      <c r="C16252" s="293">
        <v>14500000</v>
      </c>
      <c r="D16252">
        <f t="shared" si="506"/>
        <v>34217027</v>
      </c>
      <c r="E16252">
        <f t="shared" si="507"/>
        <v>34256016</v>
      </c>
    </row>
    <row r="16253" spans="1:5">
      <c r="A16253">
        <v>34217010</v>
      </c>
      <c r="B16253">
        <v>34257001</v>
      </c>
      <c r="C16253" s="293">
        <v>13000000</v>
      </c>
      <c r="D16253">
        <f t="shared" si="506"/>
        <v>34217010</v>
      </c>
      <c r="E16253">
        <f t="shared" si="507"/>
        <v>34257001</v>
      </c>
    </row>
    <row r="16254" spans="1:5">
      <c r="A16254">
        <v>34217015</v>
      </c>
      <c r="B16254">
        <v>34257002</v>
      </c>
      <c r="C16254" s="293">
        <v>7900000</v>
      </c>
      <c r="D16254">
        <f t="shared" si="506"/>
        <v>34217015</v>
      </c>
      <c r="E16254">
        <f t="shared" si="507"/>
        <v>34257002</v>
      </c>
    </row>
    <row r="16255" spans="1:5">
      <c r="A16255">
        <v>34217016</v>
      </c>
      <c r="B16255">
        <v>34257003</v>
      </c>
      <c r="C16255" s="293">
        <v>8900000</v>
      </c>
      <c r="D16255">
        <f t="shared" si="506"/>
        <v>34217016</v>
      </c>
      <c r="E16255">
        <f t="shared" si="507"/>
        <v>34257003</v>
      </c>
    </row>
    <row r="16256" spans="1:5">
      <c r="A16256">
        <v>34217018</v>
      </c>
      <c r="B16256">
        <v>34257004</v>
      </c>
      <c r="C16256" s="293">
        <v>7000000</v>
      </c>
      <c r="D16256">
        <f t="shared" si="506"/>
        <v>34217018</v>
      </c>
      <c r="E16256">
        <f t="shared" si="507"/>
        <v>34257004</v>
      </c>
    </row>
    <row r="16257" spans="1:5">
      <c r="A16257">
        <v>34217020</v>
      </c>
      <c r="B16257">
        <v>34257005</v>
      </c>
      <c r="C16257" s="293">
        <v>13000000</v>
      </c>
      <c r="D16257">
        <f t="shared" si="506"/>
        <v>34217020</v>
      </c>
      <c r="E16257">
        <f t="shared" si="507"/>
        <v>34257005</v>
      </c>
    </row>
    <row r="16258" spans="1:5">
      <c r="A16258">
        <v>34217023</v>
      </c>
      <c r="B16258">
        <v>34257006</v>
      </c>
      <c r="C16258" s="293">
        <v>10000000</v>
      </c>
      <c r="D16258">
        <f t="shared" si="506"/>
        <v>34217023</v>
      </c>
      <c r="E16258">
        <f t="shared" si="507"/>
        <v>34257006</v>
      </c>
    </row>
    <row r="16259" spans="1:5">
      <c r="A16259">
        <v>34217026</v>
      </c>
      <c r="B16259">
        <v>34257007</v>
      </c>
      <c r="C16259" s="293">
        <v>20000000</v>
      </c>
      <c r="D16259">
        <f t="shared" ref="D16259:D16322" si="508">+A16259*1</f>
        <v>34217026</v>
      </c>
      <c r="E16259">
        <f t="shared" ref="E16259:E16322" si="509">+B16259*1</f>
        <v>34257007</v>
      </c>
    </row>
    <row r="16260" spans="1:5">
      <c r="A16260">
        <v>34325001</v>
      </c>
      <c r="B16260">
        <v>34386001</v>
      </c>
      <c r="C16260" s="293">
        <v>60300000</v>
      </c>
      <c r="D16260">
        <f t="shared" si="508"/>
        <v>34325001</v>
      </c>
      <c r="E16260">
        <f t="shared" si="509"/>
        <v>34386001</v>
      </c>
    </row>
    <row r="16261" spans="1:5">
      <c r="A16261">
        <v>34401001</v>
      </c>
      <c r="B16261">
        <v>34433001</v>
      </c>
      <c r="C16261" s="293">
        <v>52400000</v>
      </c>
      <c r="D16261">
        <f t="shared" si="508"/>
        <v>34401001</v>
      </c>
      <c r="E16261">
        <f t="shared" si="509"/>
        <v>34433001</v>
      </c>
    </row>
    <row r="16262" spans="1:5">
      <c r="A16262">
        <v>34401002</v>
      </c>
      <c r="B16262">
        <v>34433002</v>
      </c>
      <c r="C16262" s="293">
        <v>72400000</v>
      </c>
      <c r="D16262">
        <f t="shared" si="508"/>
        <v>34401002</v>
      </c>
      <c r="E16262">
        <f t="shared" si="509"/>
        <v>34433002</v>
      </c>
    </row>
    <row r="16263" spans="1:5">
      <c r="A16263">
        <v>34401003</v>
      </c>
      <c r="B16263">
        <v>34433003</v>
      </c>
      <c r="C16263" s="293">
        <v>121500000</v>
      </c>
      <c r="D16263">
        <f t="shared" si="508"/>
        <v>34401003</v>
      </c>
      <c r="E16263">
        <f t="shared" si="509"/>
        <v>34433003</v>
      </c>
    </row>
    <row r="16264" spans="1:5">
      <c r="A16264">
        <v>34401004</v>
      </c>
      <c r="B16264">
        <v>34433004</v>
      </c>
      <c r="C16264" s="293">
        <v>61000000</v>
      </c>
      <c r="D16264">
        <f t="shared" si="508"/>
        <v>34401004</v>
      </c>
      <c r="E16264">
        <f t="shared" si="509"/>
        <v>34433004</v>
      </c>
    </row>
    <row r="16265" spans="1:5">
      <c r="A16265">
        <v>34401005</v>
      </c>
      <c r="B16265">
        <v>34433005</v>
      </c>
      <c r="C16265" s="293">
        <v>61000000</v>
      </c>
      <c r="D16265">
        <f t="shared" si="508"/>
        <v>34401005</v>
      </c>
      <c r="E16265">
        <f t="shared" si="509"/>
        <v>34433005</v>
      </c>
    </row>
    <row r="16266" spans="1:5">
      <c r="A16266">
        <v>34406001</v>
      </c>
      <c r="B16266">
        <v>34436001</v>
      </c>
      <c r="C16266" s="293">
        <v>142500000</v>
      </c>
      <c r="D16266">
        <f t="shared" si="508"/>
        <v>34406001</v>
      </c>
      <c r="E16266">
        <f t="shared" si="509"/>
        <v>34436001</v>
      </c>
    </row>
    <row r="16267" spans="1:5">
      <c r="A16267">
        <v>34501001</v>
      </c>
      <c r="B16267">
        <v>34533001</v>
      </c>
      <c r="C16267" s="293">
        <v>86200000</v>
      </c>
      <c r="D16267">
        <f t="shared" si="508"/>
        <v>34501001</v>
      </c>
      <c r="E16267">
        <f t="shared" si="509"/>
        <v>34533001</v>
      </c>
    </row>
    <row r="16268" spans="1:5">
      <c r="A16268">
        <v>34501002</v>
      </c>
      <c r="B16268">
        <v>34533002</v>
      </c>
      <c r="C16268" s="293">
        <v>184800000</v>
      </c>
      <c r="D16268">
        <f t="shared" si="508"/>
        <v>34501002</v>
      </c>
      <c r="E16268">
        <f t="shared" si="509"/>
        <v>34533002</v>
      </c>
    </row>
    <row r="16269" spans="1:5">
      <c r="A16269">
        <v>34501003</v>
      </c>
      <c r="B16269">
        <v>34533003</v>
      </c>
      <c r="C16269" s="293">
        <v>172500000</v>
      </c>
      <c r="D16269">
        <f t="shared" si="508"/>
        <v>34501003</v>
      </c>
      <c r="E16269">
        <f t="shared" si="509"/>
        <v>34533003</v>
      </c>
    </row>
    <row r="16270" spans="1:5">
      <c r="A16270">
        <v>34501004</v>
      </c>
      <c r="B16270">
        <v>34533004</v>
      </c>
      <c r="C16270" s="293">
        <v>70800000</v>
      </c>
      <c r="D16270">
        <f t="shared" si="508"/>
        <v>34501004</v>
      </c>
      <c r="E16270">
        <f t="shared" si="509"/>
        <v>34533004</v>
      </c>
    </row>
    <row r="16271" spans="1:5">
      <c r="A16271">
        <v>34501005</v>
      </c>
      <c r="B16271">
        <v>34533005</v>
      </c>
      <c r="C16271" s="293">
        <v>90700000</v>
      </c>
      <c r="D16271">
        <f t="shared" si="508"/>
        <v>34501005</v>
      </c>
      <c r="E16271">
        <f t="shared" si="509"/>
        <v>34533005</v>
      </c>
    </row>
    <row r="16272" spans="1:5">
      <c r="A16272">
        <v>34501006</v>
      </c>
      <c r="B16272">
        <v>34533006</v>
      </c>
      <c r="C16272" s="293">
        <v>105400000</v>
      </c>
      <c r="D16272">
        <f t="shared" si="508"/>
        <v>34501006</v>
      </c>
      <c r="E16272">
        <f t="shared" si="509"/>
        <v>34533006</v>
      </c>
    </row>
    <row r="16273" spans="1:5">
      <c r="A16273">
        <v>34501007</v>
      </c>
      <c r="B16273">
        <v>34533007</v>
      </c>
      <c r="C16273" s="293">
        <v>264400000</v>
      </c>
      <c r="D16273">
        <f t="shared" si="508"/>
        <v>34501007</v>
      </c>
      <c r="E16273">
        <f t="shared" si="509"/>
        <v>34533007</v>
      </c>
    </row>
    <row r="16274" spans="1:5">
      <c r="A16274">
        <v>34501008</v>
      </c>
      <c r="B16274">
        <v>34533008</v>
      </c>
      <c r="C16274" s="293">
        <v>158000000</v>
      </c>
      <c r="D16274">
        <f t="shared" si="508"/>
        <v>34501008</v>
      </c>
      <c r="E16274">
        <f t="shared" si="509"/>
        <v>34533008</v>
      </c>
    </row>
    <row r="16275" spans="1:5">
      <c r="A16275">
        <v>34501009</v>
      </c>
      <c r="B16275">
        <v>34533009</v>
      </c>
      <c r="C16275" s="293">
        <v>158000000</v>
      </c>
      <c r="D16275">
        <f t="shared" si="508"/>
        <v>34501009</v>
      </c>
      <c r="E16275">
        <f t="shared" si="509"/>
        <v>34533009</v>
      </c>
    </row>
    <row r="16276" spans="1:5">
      <c r="A16276">
        <v>34506001</v>
      </c>
      <c r="B16276">
        <v>34535001</v>
      </c>
      <c r="C16276" s="293">
        <v>184100000</v>
      </c>
      <c r="D16276">
        <f t="shared" si="508"/>
        <v>34506001</v>
      </c>
      <c r="E16276">
        <f t="shared" si="509"/>
        <v>34535001</v>
      </c>
    </row>
    <row r="16277" spans="1:5">
      <c r="A16277">
        <v>34506005</v>
      </c>
      <c r="B16277">
        <v>34535002</v>
      </c>
      <c r="C16277" s="293">
        <v>183000000</v>
      </c>
      <c r="D16277">
        <f t="shared" si="508"/>
        <v>34506005</v>
      </c>
      <c r="E16277">
        <f t="shared" si="509"/>
        <v>34535002</v>
      </c>
    </row>
    <row r="16278" spans="1:5">
      <c r="A16278">
        <v>34506006</v>
      </c>
      <c r="B16278">
        <v>34535003</v>
      </c>
      <c r="C16278" s="293">
        <v>177500000</v>
      </c>
      <c r="D16278">
        <f t="shared" si="508"/>
        <v>34506006</v>
      </c>
      <c r="E16278">
        <f t="shared" si="509"/>
        <v>34535003</v>
      </c>
    </row>
    <row r="16279" spans="1:5">
      <c r="A16279">
        <v>34506007</v>
      </c>
      <c r="B16279">
        <v>34535004</v>
      </c>
      <c r="C16279" s="293">
        <v>168800000</v>
      </c>
      <c r="D16279">
        <f t="shared" si="508"/>
        <v>34506007</v>
      </c>
      <c r="E16279">
        <f t="shared" si="509"/>
        <v>34535004</v>
      </c>
    </row>
    <row r="16280" spans="1:5">
      <c r="A16280">
        <v>34506002</v>
      </c>
      <c r="B16280">
        <v>34536001</v>
      </c>
      <c r="C16280" s="293">
        <v>309500000</v>
      </c>
      <c r="D16280">
        <f t="shared" si="508"/>
        <v>34506002</v>
      </c>
      <c r="E16280">
        <f t="shared" si="509"/>
        <v>34536001</v>
      </c>
    </row>
    <row r="16281" spans="1:5">
      <c r="A16281">
        <v>34506003</v>
      </c>
      <c r="B16281">
        <v>34536002</v>
      </c>
      <c r="C16281" s="293">
        <v>292900000</v>
      </c>
      <c r="D16281">
        <f t="shared" si="508"/>
        <v>34506003</v>
      </c>
      <c r="E16281">
        <f t="shared" si="509"/>
        <v>34536002</v>
      </c>
    </row>
    <row r="16282" spans="1:5">
      <c r="A16282">
        <v>34506004</v>
      </c>
      <c r="B16282">
        <v>34536003</v>
      </c>
      <c r="C16282" s="293">
        <v>165300000</v>
      </c>
      <c r="D16282">
        <f t="shared" si="508"/>
        <v>34506004</v>
      </c>
      <c r="E16282">
        <f t="shared" si="509"/>
        <v>34536003</v>
      </c>
    </row>
    <row r="16283" spans="1:5">
      <c r="A16283">
        <v>34506008</v>
      </c>
      <c r="B16283">
        <v>34536004</v>
      </c>
      <c r="C16283" s="293">
        <v>173800000</v>
      </c>
      <c r="D16283">
        <f t="shared" si="508"/>
        <v>34506008</v>
      </c>
      <c r="E16283">
        <f t="shared" si="509"/>
        <v>34536004</v>
      </c>
    </row>
    <row r="16284" spans="1:5">
      <c r="A16284">
        <v>34506009</v>
      </c>
      <c r="B16284">
        <v>34536005</v>
      </c>
      <c r="C16284" s="293">
        <v>230200000</v>
      </c>
      <c r="D16284">
        <f t="shared" si="508"/>
        <v>34506009</v>
      </c>
      <c r="E16284">
        <f t="shared" si="509"/>
        <v>34536005</v>
      </c>
    </row>
    <row r="16285" spans="1:5">
      <c r="A16285">
        <v>34506010</v>
      </c>
      <c r="B16285">
        <v>34536006</v>
      </c>
      <c r="C16285" s="293">
        <v>339000000</v>
      </c>
      <c r="D16285">
        <f t="shared" si="508"/>
        <v>34506010</v>
      </c>
      <c r="E16285">
        <f t="shared" si="509"/>
        <v>34536006</v>
      </c>
    </row>
    <row r="16286" spans="1:5">
      <c r="A16286">
        <v>34508001</v>
      </c>
      <c r="B16286">
        <v>34536007</v>
      </c>
      <c r="C16286" s="293">
        <v>484600000</v>
      </c>
      <c r="D16286">
        <f t="shared" si="508"/>
        <v>34508001</v>
      </c>
      <c r="E16286">
        <f t="shared" si="509"/>
        <v>34536007</v>
      </c>
    </row>
    <row r="16287" spans="1:5">
      <c r="A16287">
        <v>34508002</v>
      </c>
      <c r="B16287">
        <v>34536008</v>
      </c>
      <c r="C16287" s="293">
        <v>186000000</v>
      </c>
      <c r="D16287">
        <f t="shared" si="508"/>
        <v>34508002</v>
      </c>
      <c r="E16287">
        <f t="shared" si="509"/>
        <v>34536008</v>
      </c>
    </row>
    <row r="16288" spans="1:5">
      <c r="A16288">
        <v>34508003</v>
      </c>
      <c r="B16288">
        <v>34536009</v>
      </c>
      <c r="C16288" s="293">
        <v>188400000</v>
      </c>
      <c r="D16288">
        <f t="shared" si="508"/>
        <v>34508003</v>
      </c>
      <c r="E16288">
        <f t="shared" si="509"/>
        <v>34536009</v>
      </c>
    </row>
    <row r="16289" spans="1:5">
      <c r="A16289">
        <v>34508004</v>
      </c>
      <c r="B16289">
        <v>34536010</v>
      </c>
      <c r="C16289" s="293">
        <v>278500000</v>
      </c>
      <c r="D16289">
        <f t="shared" si="508"/>
        <v>34508004</v>
      </c>
      <c r="E16289">
        <f t="shared" si="509"/>
        <v>34536010</v>
      </c>
    </row>
    <row r="16290" spans="1:5">
      <c r="A16290">
        <v>34508005</v>
      </c>
      <c r="B16290">
        <v>34536011</v>
      </c>
      <c r="C16290" s="293">
        <v>205000000</v>
      </c>
      <c r="D16290">
        <f t="shared" si="508"/>
        <v>34508005</v>
      </c>
      <c r="E16290">
        <f t="shared" si="509"/>
        <v>34536011</v>
      </c>
    </row>
    <row r="16291" spans="1:5">
      <c r="A16291">
        <v>34508006</v>
      </c>
      <c r="B16291">
        <v>34536012</v>
      </c>
      <c r="C16291" s="293">
        <v>305800000</v>
      </c>
      <c r="D16291">
        <f t="shared" si="508"/>
        <v>34508006</v>
      </c>
      <c r="E16291">
        <f t="shared" si="509"/>
        <v>34536012</v>
      </c>
    </row>
    <row r="16292" spans="1:5">
      <c r="A16292">
        <v>34508007</v>
      </c>
      <c r="B16292">
        <v>34536013</v>
      </c>
      <c r="C16292" s="293">
        <v>115300000</v>
      </c>
      <c r="D16292">
        <f t="shared" si="508"/>
        <v>34508007</v>
      </c>
      <c r="E16292">
        <f t="shared" si="509"/>
        <v>34536013</v>
      </c>
    </row>
    <row r="16293" spans="1:5">
      <c r="A16293">
        <v>34508008</v>
      </c>
      <c r="B16293">
        <v>34536014</v>
      </c>
      <c r="C16293" s="293">
        <v>546000000</v>
      </c>
      <c r="D16293">
        <f t="shared" si="508"/>
        <v>34508008</v>
      </c>
      <c r="E16293">
        <f t="shared" si="509"/>
        <v>34536014</v>
      </c>
    </row>
    <row r="16294" spans="1:5">
      <c r="A16294">
        <v>34508009</v>
      </c>
      <c r="B16294">
        <v>34536015</v>
      </c>
      <c r="C16294" s="293">
        <v>486500000</v>
      </c>
      <c r="D16294">
        <f t="shared" si="508"/>
        <v>34508009</v>
      </c>
      <c r="E16294">
        <f t="shared" si="509"/>
        <v>34536015</v>
      </c>
    </row>
    <row r="16295" spans="1:5">
      <c r="A16295">
        <v>34508010</v>
      </c>
      <c r="B16295">
        <v>34536016</v>
      </c>
      <c r="C16295" s="293">
        <v>211000000</v>
      </c>
      <c r="D16295">
        <f t="shared" si="508"/>
        <v>34508010</v>
      </c>
      <c r="E16295">
        <f t="shared" si="509"/>
        <v>34536016</v>
      </c>
    </row>
    <row r="16296" spans="1:5">
      <c r="A16296">
        <v>34508011</v>
      </c>
      <c r="B16296">
        <v>34536017</v>
      </c>
      <c r="C16296" s="293">
        <v>580000000</v>
      </c>
      <c r="D16296">
        <f t="shared" si="508"/>
        <v>34508011</v>
      </c>
      <c r="E16296">
        <f t="shared" si="509"/>
        <v>34536017</v>
      </c>
    </row>
    <row r="16297" spans="1:5">
      <c r="A16297">
        <v>34508012</v>
      </c>
      <c r="B16297">
        <v>34536018</v>
      </c>
      <c r="C16297" s="293">
        <v>491600000</v>
      </c>
      <c r="D16297">
        <f t="shared" si="508"/>
        <v>34508012</v>
      </c>
      <c r="E16297">
        <f t="shared" si="509"/>
        <v>34536018</v>
      </c>
    </row>
    <row r="16298" spans="1:5">
      <c r="A16298">
        <v>34617004</v>
      </c>
      <c r="B16298">
        <v>34656001</v>
      </c>
      <c r="C16298" s="293">
        <v>4000000</v>
      </c>
      <c r="D16298">
        <f t="shared" si="508"/>
        <v>34617004</v>
      </c>
      <c r="E16298">
        <f t="shared" si="509"/>
        <v>34656001</v>
      </c>
    </row>
    <row r="16299" spans="1:5">
      <c r="A16299">
        <v>34617005</v>
      </c>
      <c r="B16299">
        <v>34656002</v>
      </c>
      <c r="C16299" s="293">
        <v>9000000</v>
      </c>
      <c r="D16299">
        <f t="shared" si="508"/>
        <v>34617005</v>
      </c>
      <c r="E16299">
        <f t="shared" si="509"/>
        <v>34656002</v>
      </c>
    </row>
    <row r="16300" spans="1:5">
      <c r="A16300">
        <v>34617001</v>
      </c>
      <c r="B16300">
        <v>34657001</v>
      </c>
      <c r="C16300" s="293">
        <v>9000000</v>
      </c>
      <c r="D16300">
        <f t="shared" si="508"/>
        <v>34617001</v>
      </c>
      <c r="E16300">
        <f t="shared" si="509"/>
        <v>34657001</v>
      </c>
    </row>
    <row r="16301" spans="1:5">
      <c r="A16301">
        <v>34617002</v>
      </c>
      <c r="B16301">
        <v>34657002</v>
      </c>
      <c r="C16301" s="293">
        <v>2500000</v>
      </c>
      <c r="D16301">
        <f t="shared" si="508"/>
        <v>34617002</v>
      </c>
      <c r="E16301">
        <f t="shared" si="509"/>
        <v>34657002</v>
      </c>
    </row>
    <row r="16302" spans="1:5">
      <c r="A16302">
        <v>34617003</v>
      </c>
      <c r="B16302">
        <v>34657003</v>
      </c>
      <c r="C16302" s="293">
        <v>2800000</v>
      </c>
      <c r="D16302">
        <f t="shared" si="508"/>
        <v>34617003</v>
      </c>
      <c r="E16302">
        <f t="shared" si="509"/>
        <v>34657003</v>
      </c>
    </row>
    <row r="16303" spans="1:5">
      <c r="A16303">
        <v>34711007</v>
      </c>
      <c r="B16303">
        <v>34744001</v>
      </c>
      <c r="C16303" s="293">
        <v>37000000</v>
      </c>
      <c r="D16303">
        <f t="shared" si="508"/>
        <v>34711007</v>
      </c>
      <c r="E16303">
        <f t="shared" si="509"/>
        <v>34744001</v>
      </c>
    </row>
    <row r="16304" spans="1:5">
      <c r="A16304">
        <v>34712008</v>
      </c>
      <c r="B16304">
        <v>34746001</v>
      </c>
      <c r="C16304" s="293">
        <v>45300000</v>
      </c>
      <c r="D16304">
        <f t="shared" si="508"/>
        <v>34712008</v>
      </c>
      <c r="E16304">
        <f t="shared" si="509"/>
        <v>34746001</v>
      </c>
    </row>
    <row r="16305" spans="1:5">
      <c r="A16305">
        <v>34710001</v>
      </c>
      <c r="B16305">
        <v>34760001</v>
      </c>
      <c r="C16305" s="293">
        <v>160100000</v>
      </c>
      <c r="D16305">
        <f t="shared" si="508"/>
        <v>34710001</v>
      </c>
      <c r="E16305">
        <f t="shared" si="509"/>
        <v>34760001</v>
      </c>
    </row>
    <row r="16306" spans="1:5">
      <c r="A16306">
        <v>34710002</v>
      </c>
      <c r="B16306">
        <v>34760002</v>
      </c>
      <c r="C16306" s="293">
        <v>92700000</v>
      </c>
      <c r="D16306">
        <f t="shared" si="508"/>
        <v>34710002</v>
      </c>
      <c r="E16306">
        <f t="shared" si="509"/>
        <v>34760002</v>
      </c>
    </row>
    <row r="16307" spans="1:5">
      <c r="A16307">
        <v>34710003</v>
      </c>
      <c r="B16307">
        <v>34760003</v>
      </c>
      <c r="C16307" s="293">
        <v>145600000</v>
      </c>
      <c r="D16307">
        <f t="shared" si="508"/>
        <v>34710003</v>
      </c>
      <c r="E16307">
        <f t="shared" si="509"/>
        <v>34760003</v>
      </c>
    </row>
    <row r="16308" spans="1:5">
      <c r="A16308">
        <v>34710004</v>
      </c>
      <c r="B16308">
        <v>34760004</v>
      </c>
      <c r="C16308" s="293">
        <v>179900000</v>
      </c>
      <c r="D16308">
        <f t="shared" si="508"/>
        <v>34710004</v>
      </c>
      <c r="E16308">
        <f t="shared" si="509"/>
        <v>34760004</v>
      </c>
    </row>
    <row r="16309" spans="1:5">
      <c r="A16309">
        <v>34710005</v>
      </c>
      <c r="B16309">
        <v>34760005</v>
      </c>
      <c r="C16309" s="293">
        <v>440300000</v>
      </c>
      <c r="D16309">
        <f t="shared" si="508"/>
        <v>34710005</v>
      </c>
      <c r="E16309">
        <f t="shared" si="509"/>
        <v>34760005</v>
      </c>
    </row>
    <row r="16310" spans="1:5">
      <c r="A16310">
        <v>34711001</v>
      </c>
      <c r="B16310">
        <v>34761001</v>
      </c>
      <c r="C16310" s="293">
        <v>62300000</v>
      </c>
      <c r="D16310">
        <f t="shared" si="508"/>
        <v>34711001</v>
      </c>
      <c r="E16310">
        <f t="shared" si="509"/>
        <v>34761001</v>
      </c>
    </row>
    <row r="16311" spans="1:5">
      <c r="A16311">
        <v>34711002</v>
      </c>
      <c r="B16311">
        <v>34761002</v>
      </c>
      <c r="C16311" s="293">
        <v>69900000</v>
      </c>
      <c r="D16311">
        <f t="shared" si="508"/>
        <v>34711002</v>
      </c>
      <c r="E16311">
        <f t="shared" si="509"/>
        <v>34761002</v>
      </c>
    </row>
    <row r="16312" spans="1:5">
      <c r="A16312">
        <v>34711003</v>
      </c>
      <c r="B16312">
        <v>34761003</v>
      </c>
      <c r="C16312" s="293">
        <v>71300000</v>
      </c>
      <c r="D16312">
        <f t="shared" si="508"/>
        <v>34711003</v>
      </c>
      <c r="E16312">
        <f t="shared" si="509"/>
        <v>34761003</v>
      </c>
    </row>
    <row r="16313" spans="1:5">
      <c r="A16313">
        <v>34711004</v>
      </c>
      <c r="B16313">
        <v>34761004</v>
      </c>
      <c r="C16313" s="293">
        <v>94900000</v>
      </c>
      <c r="D16313">
        <f t="shared" si="508"/>
        <v>34711004</v>
      </c>
      <c r="E16313">
        <f t="shared" si="509"/>
        <v>34761004</v>
      </c>
    </row>
    <row r="16314" spans="1:5">
      <c r="A16314">
        <v>34711005</v>
      </c>
      <c r="B16314">
        <v>34761005</v>
      </c>
      <c r="C16314" s="293">
        <v>113000000</v>
      </c>
      <c r="D16314">
        <f t="shared" si="508"/>
        <v>34711005</v>
      </c>
      <c r="E16314">
        <f t="shared" si="509"/>
        <v>34761005</v>
      </c>
    </row>
    <row r="16315" spans="1:5">
      <c r="A16315">
        <v>34711006</v>
      </c>
      <c r="B16315">
        <v>34761006</v>
      </c>
      <c r="C16315" s="293">
        <v>85000000</v>
      </c>
      <c r="D16315">
        <f t="shared" si="508"/>
        <v>34711006</v>
      </c>
      <c r="E16315">
        <f t="shared" si="509"/>
        <v>34761006</v>
      </c>
    </row>
    <row r="16316" spans="1:5">
      <c r="A16316">
        <v>34711008</v>
      </c>
      <c r="B16316">
        <v>34761007</v>
      </c>
      <c r="C16316" s="293">
        <v>93000000</v>
      </c>
      <c r="D16316">
        <f t="shared" si="508"/>
        <v>34711008</v>
      </c>
      <c r="E16316">
        <f t="shared" si="509"/>
        <v>34761007</v>
      </c>
    </row>
    <row r="16317" spans="1:5">
      <c r="A16317">
        <v>34711009</v>
      </c>
      <c r="B16317">
        <v>34761008</v>
      </c>
      <c r="C16317" s="293">
        <v>98000000</v>
      </c>
      <c r="D16317">
        <f t="shared" si="508"/>
        <v>34711009</v>
      </c>
      <c r="E16317">
        <f t="shared" si="509"/>
        <v>34761008</v>
      </c>
    </row>
    <row r="16318" spans="1:5">
      <c r="A16318">
        <v>34711010</v>
      </c>
      <c r="B16318">
        <v>34761009</v>
      </c>
      <c r="C16318" s="293">
        <v>37000000</v>
      </c>
      <c r="D16318">
        <f t="shared" si="508"/>
        <v>34711010</v>
      </c>
      <c r="E16318">
        <f t="shared" si="509"/>
        <v>34761009</v>
      </c>
    </row>
    <row r="16319" spans="1:5">
      <c r="A16319">
        <v>34711011</v>
      </c>
      <c r="B16319">
        <v>34761010</v>
      </c>
      <c r="C16319" s="293">
        <v>139900000</v>
      </c>
      <c r="D16319">
        <f t="shared" si="508"/>
        <v>34711011</v>
      </c>
      <c r="E16319">
        <f t="shared" si="509"/>
        <v>34761010</v>
      </c>
    </row>
    <row r="16320" spans="1:5">
      <c r="A16320">
        <v>34711012</v>
      </c>
      <c r="B16320">
        <v>34761011</v>
      </c>
      <c r="C16320" s="293">
        <v>581600000</v>
      </c>
      <c r="D16320">
        <f t="shared" si="508"/>
        <v>34711012</v>
      </c>
      <c r="E16320">
        <f t="shared" si="509"/>
        <v>34761011</v>
      </c>
    </row>
    <row r="16321" spans="1:5">
      <c r="A16321">
        <v>34711013</v>
      </c>
      <c r="B16321">
        <v>34761012</v>
      </c>
      <c r="C16321" s="293">
        <v>288100000</v>
      </c>
      <c r="D16321">
        <f t="shared" si="508"/>
        <v>34711013</v>
      </c>
      <c r="E16321">
        <f t="shared" si="509"/>
        <v>34761012</v>
      </c>
    </row>
    <row r="16322" spans="1:5">
      <c r="A16322">
        <v>34711014</v>
      </c>
      <c r="B16322">
        <v>34761013</v>
      </c>
      <c r="C16322" s="293">
        <v>163400000</v>
      </c>
      <c r="D16322">
        <f t="shared" si="508"/>
        <v>34711014</v>
      </c>
      <c r="E16322">
        <f t="shared" si="509"/>
        <v>34761013</v>
      </c>
    </row>
    <row r="16323" spans="1:5">
      <c r="A16323">
        <v>34711015</v>
      </c>
      <c r="B16323">
        <v>34761014</v>
      </c>
      <c r="C16323" s="293">
        <v>172000000</v>
      </c>
      <c r="D16323">
        <f t="shared" ref="D16323:D16386" si="510">+A16323*1</f>
        <v>34711015</v>
      </c>
      <c r="E16323">
        <f t="shared" ref="E16323:E16386" si="511">+B16323*1</f>
        <v>34761014</v>
      </c>
    </row>
    <row r="16324" spans="1:5">
      <c r="A16324">
        <v>34711016</v>
      </c>
      <c r="B16324">
        <v>34761015</v>
      </c>
      <c r="C16324" s="293">
        <v>240000000</v>
      </c>
      <c r="D16324">
        <f t="shared" si="510"/>
        <v>34711016</v>
      </c>
      <c r="E16324">
        <f t="shared" si="511"/>
        <v>34761015</v>
      </c>
    </row>
    <row r="16325" spans="1:5">
      <c r="A16325">
        <v>34711017</v>
      </c>
      <c r="B16325">
        <v>34761016</v>
      </c>
      <c r="C16325" s="293">
        <v>265000000</v>
      </c>
      <c r="D16325">
        <f t="shared" si="510"/>
        <v>34711017</v>
      </c>
      <c r="E16325">
        <f t="shared" si="511"/>
        <v>34761016</v>
      </c>
    </row>
    <row r="16326" spans="1:5">
      <c r="A16326">
        <v>34711018</v>
      </c>
      <c r="B16326">
        <v>34761017</v>
      </c>
      <c r="C16326" s="293">
        <v>365600000</v>
      </c>
      <c r="D16326">
        <f t="shared" si="510"/>
        <v>34711018</v>
      </c>
      <c r="E16326">
        <f t="shared" si="511"/>
        <v>34761017</v>
      </c>
    </row>
    <row r="16327" spans="1:5">
      <c r="A16327">
        <v>34711019</v>
      </c>
      <c r="B16327">
        <v>34761018</v>
      </c>
      <c r="C16327" s="293">
        <v>95000000</v>
      </c>
      <c r="D16327">
        <f t="shared" si="510"/>
        <v>34711019</v>
      </c>
      <c r="E16327">
        <f t="shared" si="511"/>
        <v>34761018</v>
      </c>
    </row>
    <row r="16328" spans="1:5">
      <c r="A16328">
        <v>34704001</v>
      </c>
      <c r="B16328">
        <v>34762001</v>
      </c>
      <c r="C16328" s="293">
        <v>107000000</v>
      </c>
      <c r="D16328">
        <f t="shared" si="510"/>
        <v>34704001</v>
      </c>
      <c r="E16328">
        <f t="shared" si="511"/>
        <v>34762001</v>
      </c>
    </row>
    <row r="16329" spans="1:5">
      <c r="A16329">
        <v>34704002</v>
      </c>
      <c r="B16329">
        <v>34762002</v>
      </c>
      <c r="C16329" s="293">
        <v>122400000</v>
      </c>
      <c r="D16329">
        <f t="shared" si="510"/>
        <v>34704002</v>
      </c>
      <c r="E16329">
        <f t="shared" si="511"/>
        <v>34762002</v>
      </c>
    </row>
    <row r="16330" spans="1:5">
      <c r="A16330">
        <v>34704003</v>
      </c>
      <c r="B16330">
        <v>34762003</v>
      </c>
      <c r="C16330" s="293">
        <v>90200000</v>
      </c>
      <c r="D16330">
        <f t="shared" si="510"/>
        <v>34704003</v>
      </c>
      <c r="E16330">
        <f t="shared" si="511"/>
        <v>34762003</v>
      </c>
    </row>
    <row r="16331" spans="1:5">
      <c r="A16331">
        <v>34704004</v>
      </c>
      <c r="B16331">
        <v>34762004</v>
      </c>
      <c r="C16331" s="293">
        <v>104300000</v>
      </c>
      <c r="D16331">
        <f t="shared" si="510"/>
        <v>34704004</v>
      </c>
      <c r="E16331">
        <f t="shared" si="511"/>
        <v>34762004</v>
      </c>
    </row>
    <row r="16332" spans="1:5">
      <c r="A16332">
        <v>34704005</v>
      </c>
      <c r="B16332">
        <v>34762005</v>
      </c>
      <c r="C16332" s="293">
        <v>44000000</v>
      </c>
      <c r="D16332">
        <f t="shared" si="510"/>
        <v>34704005</v>
      </c>
      <c r="E16332">
        <f t="shared" si="511"/>
        <v>34762005</v>
      </c>
    </row>
    <row r="16333" spans="1:5">
      <c r="A16333">
        <v>34704006</v>
      </c>
      <c r="B16333">
        <v>34762006</v>
      </c>
      <c r="C16333" s="293">
        <v>153400000</v>
      </c>
      <c r="D16333">
        <f t="shared" si="510"/>
        <v>34704006</v>
      </c>
      <c r="E16333">
        <f t="shared" si="511"/>
        <v>34762006</v>
      </c>
    </row>
    <row r="16334" spans="1:5">
      <c r="A16334">
        <v>34704007</v>
      </c>
      <c r="B16334">
        <v>34762007</v>
      </c>
      <c r="C16334" s="293">
        <v>110500000</v>
      </c>
      <c r="D16334">
        <f t="shared" si="510"/>
        <v>34704007</v>
      </c>
      <c r="E16334">
        <f t="shared" si="511"/>
        <v>34762007</v>
      </c>
    </row>
    <row r="16335" spans="1:5">
      <c r="A16335">
        <v>34704008</v>
      </c>
      <c r="B16335">
        <v>34762008</v>
      </c>
      <c r="C16335" s="293">
        <v>223500000</v>
      </c>
      <c r="D16335">
        <f t="shared" si="510"/>
        <v>34704008</v>
      </c>
      <c r="E16335">
        <f t="shared" si="511"/>
        <v>34762008</v>
      </c>
    </row>
    <row r="16336" spans="1:5">
      <c r="A16336">
        <v>34704009</v>
      </c>
      <c r="B16336">
        <v>34762009</v>
      </c>
      <c r="C16336" s="293">
        <v>275700000</v>
      </c>
      <c r="D16336">
        <f t="shared" si="510"/>
        <v>34704009</v>
      </c>
      <c r="E16336">
        <f t="shared" si="511"/>
        <v>34762009</v>
      </c>
    </row>
    <row r="16337" spans="1:5">
      <c r="A16337">
        <v>34704010</v>
      </c>
      <c r="B16337">
        <v>34762010</v>
      </c>
      <c r="C16337" s="293">
        <v>293000000</v>
      </c>
      <c r="D16337">
        <f t="shared" si="510"/>
        <v>34704010</v>
      </c>
      <c r="E16337">
        <f t="shared" si="511"/>
        <v>34762010</v>
      </c>
    </row>
    <row r="16338" spans="1:5">
      <c r="A16338">
        <v>34704011</v>
      </c>
      <c r="B16338">
        <v>34762011</v>
      </c>
      <c r="C16338" s="293">
        <v>109800000</v>
      </c>
      <c r="D16338">
        <f t="shared" si="510"/>
        <v>34704011</v>
      </c>
      <c r="E16338">
        <f t="shared" si="511"/>
        <v>34762011</v>
      </c>
    </row>
    <row r="16339" spans="1:5">
      <c r="A16339">
        <v>34704012</v>
      </c>
      <c r="B16339">
        <v>34762012</v>
      </c>
      <c r="C16339" s="293">
        <v>288600000</v>
      </c>
      <c r="D16339">
        <f t="shared" si="510"/>
        <v>34704012</v>
      </c>
      <c r="E16339">
        <f t="shared" si="511"/>
        <v>34762012</v>
      </c>
    </row>
    <row r="16340" spans="1:5">
      <c r="A16340">
        <v>34704013</v>
      </c>
      <c r="B16340">
        <v>34762013</v>
      </c>
      <c r="C16340" s="293">
        <v>193300000</v>
      </c>
      <c r="D16340">
        <f t="shared" si="510"/>
        <v>34704013</v>
      </c>
      <c r="E16340">
        <f t="shared" si="511"/>
        <v>34762013</v>
      </c>
    </row>
    <row r="16341" spans="1:5">
      <c r="A16341">
        <v>34712001</v>
      </c>
      <c r="B16341">
        <v>34763001</v>
      </c>
      <c r="C16341" s="293">
        <v>71800000</v>
      </c>
      <c r="D16341">
        <f t="shared" si="510"/>
        <v>34712001</v>
      </c>
      <c r="E16341">
        <f t="shared" si="511"/>
        <v>34763001</v>
      </c>
    </row>
    <row r="16342" spans="1:5">
      <c r="A16342">
        <v>34712002</v>
      </c>
      <c r="B16342">
        <v>34763002</v>
      </c>
      <c r="C16342" s="293">
        <v>79400000</v>
      </c>
      <c r="D16342">
        <f t="shared" si="510"/>
        <v>34712002</v>
      </c>
      <c r="E16342">
        <f t="shared" si="511"/>
        <v>34763002</v>
      </c>
    </row>
    <row r="16343" spans="1:5">
      <c r="A16343">
        <v>34712003</v>
      </c>
      <c r="B16343">
        <v>34763003</v>
      </c>
      <c r="C16343" s="293">
        <v>82300000</v>
      </c>
      <c r="D16343">
        <f t="shared" si="510"/>
        <v>34712003</v>
      </c>
      <c r="E16343">
        <f t="shared" si="511"/>
        <v>34763003</v>
      </c>
    </row>
    <row r="16344" spans="1:5">
      <c r="A16344">
        <v>34712004</v>
      </c>
      <c r="B16344">
        <v>34763004</v>
      </c>
      <c r="C16344" s="293">
        <v>107800000</v>
      </c>
      <c r="D16344">
        <f t="shared" si="510"/>
        <v>34712004</v>
      </c>
      <c r="E16344">
        <f t="shared" si="511"/>
        <v>34763004</v>
      </c>
    </row>
    <row r="16345" spans="1:5">
      <c r="A16345">
        <v>34712005</v>
      </c>
      <c r="B16345">
        <v>34763005</v>
      </c>
      <c r="C16345" s="293">
        <v>103900000</v>
      </c>
      <c r="D16345">
        <f t="shared" si="510"/>
        <v>34712005</v>
      </c>
      <c r="E16345">
        <f t="shared" si="511"/>
        <v>34763005</v>
      </c>
    </row>
    <row r="16346" spans="1:5">
      <c r="A16346">
        <v>34712006</v>
      </c>
      <c r="B16346">
        <v>34763006</v>
      </c>
      <c r="C16346" s="293">
        <v>89300000</v>
      </c>
      <c r="D16346">
        <f t="shared" si="510"/>
        <v>34712006</v>
      </c>
      <c r="E16346">
        <f t="shared" si="511"/>
        <v>34763006</v>
      </c>
    </row>
    <row r="16347" spans="1:5">
      <c r="A16347">
        <v>34712007</v>
      </c>
      <c r="B16347">
        <v>34763007</v>
      </c>
      <c r="C16347" s="293">
        <v>124100000</v>
      </c>
      <c r="D16347">
        <f t="shared" si="510"/>
        <v>34712007</v>
      </c>
      <c r="E16347">
        <f t="shared" si="511"/>
        <v>34763007</v>
      </c>
    </row>
    <row r="16348" spans="1:5">
      <c r="A16348">
        <v>34712009</v>
      </c>
      <c r="B16348">
        <v>34763008</v>
      </c>
      <c r="C16348" s="293">
        <v>108900000</v>
      </c>
      <c r="D16348">
        <f t="shared" si="510"/>
        <v>34712009</v>
      </c>
      <c r="E16348">
        <f t="shared" si="511"/>
        <v>34763008</v>
      </c>
    </row>
    <row r="16349" spans="1:5">
      <c r="A16349">
        <v>34712010</v>
      </c>
      <c r="B16349">
        <v>34763009</v>
      </c>
      <c r="C16349" s="293">
        <v>154000000</v>
      </c>
      <c r="D16349">
        <f t="shared" si="510"/>
        <v>34712010</v>
      </c>
      <c r="E16349">
        <f t="shared" si="511"/>
        <v>34763009</v>
      </c>
    </row>
    <row r="16350" spans="1:5">
      <c r="A16350">
        <v>34712012</v>
      </c>
      <c r="B16350">
        <v>34763010</v>
      </c>
      <c r="C16350" s="293">
        <v>192000000</v>
      </c>
      <c r="D16350">
        <f t="shared" si="510"/>
        <v>34712012</v>
      </c>
      <c r="E16350">
        <f t="shared" si="511"/>
        <v>34763010</v>
      </c>
    </row>
    <row r="16351" spans="1:5">
      <c r="A16351">
        <v>34712013</v>
      </c>
      <c r="B16351">
        <v>34763011</v>
      </c>
      <c r="C16351" s="293">
        <v>181500000</v>
      </c>
      <c r="D16351">
        <f t="shared" si="510"/>
        <v>34712013</v>
      </c>
      <c r="E16351">
        <f t="shared" si="511"/>
        <v>34763011</v>
      </c>
    </row>
    <row r="16352" spans="1:5">
      <c r="A16352">
        <v>34712014</v>
      </c>
      <c r="B16352">
        <v>34763012</v>
      </c>
      <c r="C16352" s="293">
        <v>121000000</v>
      </c>
      <c r="D16352">
        <f t="shared" si="510"/>
        <v>34712014</v>
      </c>
      <c r="E16352">
        <f t="shared" si="511"/>
        <v>34763012</v>
      </c>
    </row>
    <row r="16353" spans="1:5">
      <c r="A16353">
        <v>34712016</v>
      </c>
      <c r="B16353">
        <v>34763013</v>
      </c>
      <c r="C16353" s="293">
        <v>195400000</v>
      </c>
      <c r="D16353">
        <f t="shared" si="510"/>
        <v>34712016</v>
      </c>
      <c r="E16353">
        <f t="shared" si="511"/>
        <v>34763013</v>
      </c>
    </row>
    <row r="16354" spans="1:5">
      <c r="A16354">
        <v>34712011</v>
      </c>
      <c r="B16354">
        <v>34764001</v>
      </c>
      <c r="C16354" s="293">
        <v>178900000</v>
      </c>
      <c r="D16354">
        <f t="shared" si="510"/>
        <v>34712011</v>
      </c>
      <c r="E16354">
        <f t="shared" si="511"/>
        <v>34764001</v>
      </c>
    </row>
    <row r="16355" spans="1:5">
      <c r="A16355">
        <v>34712015</v>
      </c>
      <c r="B16355">
        <v>34764002</v>
      </c>
      <c r="C16355" s="293">
        <v>170000000</v>
      </c>
      <c r="D16355">
        <f t="shared" si="510"/>
        <v>34712015</v>
      </c>
      <c r="E16355">
        <f t="shared" si="511"/>
        <v>34764002</v>
      </c>
    </row>
    <row r="16356" spans="1:5">
      <c r="A16356">
        <v>34726001</v>
      </c>
      <c r="B16356">
        <v>34765001</v>
      </c>
      <c r="C16356" s="293">
        <v>206500000</v>
      </c>
      <c r="D16356">
        <f t="shared" si="510"/>
        <v>34726001</v>
      </c>
      <c r="E16356">
        <f t="shared" si="511"/>
        <v>34765001</v>
      </c>
    </row>
    <row r="16357" spans="1:5">
      <c r="A16357">
        <v>34726002</v>
      </c>
      <c r="B16357">
        <v>34765002</v>
      </c>
      <c r="C16357" s="293">
        <v>348400000</v>
      </c>
      <c r="D16357">
        <f t="shared" si="510"/>
        <v>34726002</v>
      </c>
      <c r="E16357">
        <f t="shared" si="511"/>
        <v>34765002</v>
      </c>
    </row>
    <row r="16358" spans="1:5">
      <c r="A16358">
        <v>34726003</v>
      </c>
      <c r="B16358">
        <v>34765003</v>
      </c>
      <c r="C16358" s="293">
        <v>118000000</v>
      </c>
      <c r="D16358">
        <f t="shared" si="510"/>
        <v>34726003</v>
      </c>
      <c r="E16358">
        <f t="shared" si="511"/>
        <v>34765003</v>
      </c>
    </row>
    <row r="16359" spans="1:5">
      <c r="A16359">
        <v>34726004</v>
      </c>
      <c r="B16359">
        <v>34765004</v>
      </c>
      <c r="C16359" s="293">
        <v>352600000</v>
      </c>
      <c r="D16359">
        <f t="shared" si="510"/>
        <v>34726004</v>
      </c>
      <c r="E16359">
        <f t="shared" si="511"/>
        <v>34765004</v>
      </c>
    </row>
    <row r="16360" spans="1:5">
      <c r="A16360">
        <v>34726005</v>
      </c>
      <c r="B16360">
        <v>34765005</v>
      </c>
      <c r="C16360" s="293">
        <v>413600000</v>
      </c>
      <c r="D16360">
        <f t="shared" si="510"/>
        <v>34726005</v>
      </c>
      <c r="E16360">
        <f t="shared" si="511"/>
        <v>34765005</v>
      </c>
    </row>
    <row r="16361" spans="1:5">
      <c r="A16361">
        <v>34726006</v>
      </c>
      <c r="B16361">
        <v>34765006</v>
      </c>
      <c r="C16361" s="293">
        <v>277600000</v>
      </c>
      <c r="D16361">
        <f t="shared" si="510"/>
        <v>34726006</v>
      </c>
      <c r="E16361">
        <f t="shared" si="511"/>
        <v>34765006</v>
      </c>
    </row>
    <row r="16362" spans="1:5">
      <c r="A16362">
        <v>34726007</v>
      </c>
      <c r="B16362">
        <v>34765007</v>
      </c>
      <c r="C16362" s="293">
        <v>518000000</v>
      </c>
      <c r="D16362">
        <f t="shared" si="510"/>
        <v>34726007</v>
      </c>
      <c r="E16362">
        <f t="shared" si="511"/>
        <v>34765007</v>
      </c>
    </row>
    <row r="16363" spans="1:5">
      <c r="A16363">
        <v>34726008</v>
      </c>
      <c r="B16363">
        <v>34765008</v>
      </c>
      <c r="C16363" s="293">
        <v>637700000</v>
      </c>
      <c r="D16363">
        <f t="shared" si="510"/>
        <v>34726008</v>
      </c>
      <c r="E16363">
        <f t="shared" si="511"/>
        <v>34765008</v>
      </c>
    </row>
    <row r="16364" spans="1:5">
      <c r="A16364">
        <v>34726009</v>
      </c>
      <c r="B16364">
        <v>34765009</v>
      </c>
      <c r="C16364" s="293">
        <v>355000000</v>
      </c>
      <c r="D16364">
        <f t="shared" si="510"/>
        <v>34726009</v>
      </c>
      <c r="E16364">
        <f t="shared" si="511"/>
        <v>34765009</v>
      </c>
    </row>
    <row r="16365" spans="1:5">
      <c r="A16365">
        <v>34722001</v>
      </c>
      <c r="B16365">
        <v>34766001</v>
      </c>
      <c r="C16365" s="293">
        <v>179800000</v>
      </c>
      <c r="D16365">
        <f t="shared" si="510"/>
        <v>34722001</v>
      </c>
      <c r="E16365">
        <f t="shared" si="511"/>
        <v>34766001</v>
      </c>
    </row>
    <row r="16366" spans="1:5">
      <c r="A16366">
        <v>34722002</v>
      </c>
      <c r="B16366">
        <v>34766002</v>
      </c>
      <c r="C16366" s="293">
        <v>437900000</v>
      </c>
      <c r="D16366">
        <f t="shared" si="510"/>
        <v>34722002</v>
      </c>
      <c r="E16366">
        <f t="shared" si="511"/>
        <v>34766002</v>
      </c>
    </row>
    <row r="16367" spans="1:5">
      <c r="A16367">
        <v>34722003</v>
      </c>
      <c r="B16367">
        <v>34766003</v>
      </c>
      <c r="C16367" s="293">
        <v>472000000</v>
      </c>
      <c r="D16367">
        <f t="shared" si="510"/>
        <v>34722003</v>
      </c>
      <c r="E16367">
        <f t="shared" si="511"/>
        <v>34766003</v>
      </c>
    </row>
    <row r="16368" spans="1:5">
      <c r="A16368">
        <v>34722004</v>
      </c>
      <c r="B16368">
        <v>34766004</v>
      </c>
      <c r="C16368" s="293">
        <v>728900000</v>
      </c>
      <c r="D16368">
        <f t="shared" si="510"/>
        <v>34722004</v>
      </c>
      <c r="E16368">
        <f t="shared" si="511"/>
        <v>34766004</v>
      </c>
    </row>
    <row r="16369" spans="1:5">
      <c r="A16369">
        <v>34722005</v>
      </c>
      <c r="B16369">
        <v>34766005</v>
      </c>
      <c r="C16369" s="293">
        <v>376000000</v>
      </c>
      <c r="D16369">
        <f t="shared" si="510"/>
        <v>34722005</v>
      </c>
      <c r="E16369">
        <f t="shared" si="511"/>
        <v>34766005</v>
      </c>
    </row>
    <row r="16370" spans="1:5">
      <c r="A16370">
        <v>34722006</v>
      </c>
      <c r="B16370">
        <v>34766006</v>
      </c>
      <c r="C16370" s="293">
        <v>478400000</v>
      </c>
      <c r="D16370">
        <f t="shared" si="510"/>
        <v>34722006</v>
      </c>
      <c r="E16370">
        <f t="shared" si="511"/>
        <v>34766006</v>
      </c>
    </row>
    <row r="16371" spans="1:5">
      <c r="A16371">
        <v>34722007</v>
      </c>
      <c r="B16371">
        <v>34766007</v>
      </c>
      <c r="C16371" s="293">
        <v>287200000</v>
      </c>
      <c r="D16371">
        <f t="shared" si="510"/>
        <v>34722007</v>
      </c>
      <c r="E16371">
        <f t="shared" si="511"/>
        <v>34766007</v>
      </c>
    </row>
    <row r="16372" spans="1:5">
      <c r="A16372">
        <v>34722008</v>
      </c>
      <c r="B16372">
        <v>34766008</v>
      </c>
      <c r="C16372" s="293">
        <v>339700000</v>
      </c>
      <c r="D16372">
        <f t="shared" si="510"/>
        <v>34722008</v>
      </c>
      <c r="E16372">
        <f t="shared" si="511"/>
        <v>34766008</v>
      </c>
    </row>
    <row r="16373" spans="1:5">
      <c r="A16373">
        <v>34722009</v>
      </c>
      <c r="B16373">
        <v>34766009</v>
      </c>
      <c r="C16373" s="293">
        <v>495000000</v>
      </c>
      <c r="D16373">
        <f t="shared" si="510"/>
        <v>34722009</v>
      </c>
      <c r="E16373">
        <f t="shared" si="511"/>
        <v>34766009</v>
      </c>
    </row>
    <row r="16374" spans="1:5">
      <c r="A16374">
        <v>34722010</v>
      </c>
      <c r="B16374">
        <v>34766010</v>
      </c>
      <c r="C16374" s="293">
        <v>337000000</v>
      </c>
      <c r="D16374">
        <f t="shared" si="510"/>
        <v>34722010</v>
      </c>
      <c r="E16374">
        <f t="shared" si="511"/>
        <v>34766010</v>
      </c>
    </row>
    <row r="16375" spans="1:5">
      <c r="A16375">
        <v>34722011</v>
      </c>
      <c r="B16375">
        <v>34766011</v>
      </c>
      <c r="C16375" s="293">
        <v>400000000</v>
      </c>
      <c r="D16375">
        <f t="shared" si="510"/>
        <v>34722011</v>
      </c>
      <c r="E16375">
        <f t="shared" si="511"/>
        <v>34766011</v>
      </c>
    </row>
    <row r="16376" spans="1:5">
      <c r="A16376">
        <v>34722012</v>
      </c>
      <c r="B16376">
        <v>34766012</v>
      </c>
      <c r="C16376" s="293">
        <v>333000000</v>
      </c>
      <c r="D16376">
        <f t="shared" si="510"/>
        <v>34722012</v>
      </c>
      <c r="E16376">
        <f t="shared" si="511"/>
        <v>34766012</v>
      </c>
    </row>
    <row r="16377" spans="1:5">
      <c r="A16377">
        <v>34722013</v>
      </c>
      <c r="B16377">
        <v>34766013</v>
      </c>
      <c r="C16377" s="293">
        <v>361300000</v>
      </c>
      <c r="D16377">
        <f t="shared" si="510"/>
        <v>34722013</v>
      </c>
      <c r="E16377">
        <f t="shared" si="511"/>
        <v>34766013</v>
      </c>
    </row>
    <row r="16378" spans="1:5">
      <c r="A16378">
        <v>34825001</v>
      </c>
      <c r="B16378">
        <v>34880001</v>
      </c>
      <c r="C16378" s="293">
        <v>147700000</v>
      </c>
      <c r="D16378">
        <f t="shared" si="510"/>
        <v>34825001</v>
      </c>
      <c r="E16378">
        <f t="shared" si="511"/>
        <v>34880001</v>
      </c>
    </row>
    <row r="16379" spans="1:5">
      <c r="A16379">
        <v>34925001</v>
      </c>
      <c r="B16379">
        <v>34987001</v>
      </c>
      <c r="C16379" s="293">
        <v>67000000</v>
      </c>
      <c r="D16379">
        <f t="shared" si="510"/>
        <v>34925001</v>
      </c>
      <c r="E16379">
        <f t="shared" si="511"/>
        <v>34987001</v>
      </c>
    </row>
    <row r="16380" spans="1:5">
      <c r="A16380">
        <v>35008001</v>
      </c>
      <c r="B16380">
        <v>35036001</v>
      </c>
      <c r="C16380" s="293">
        <v>30700000</v>
      </c>
      <c r="D16380">
        <f t="shared" si="510"/>
        <v>35008001</v>
      </c>
      <c r="E16380">
        <f t="shared" si="511"/>
        <v>35036001</v>
      </c>
    </row>
    <row r="16381" spans="1:5">
      <c r="A16381">
        <v>35008002</v>
      </c>
      <c r="B16381">
        <v>35036002</v>
      </c>
      <c r="C16381" s="293">
        <v>32700000</v>
      </c>
      <c r="D16381">
        <f t="shared" si="510"/>
        <v>35008002</v>
      </c>
      <c r="E16381">
        <f t="shared" si="511"/>
        <v>35036002</v>
      </c>
    </row>
    <row r="16382" spans="1:5">
      <c r="A16382">
        <v>35117001</v>
      </c>
      <c r="B16382">
        <v>35154001</v>
      </c>
      <c r="C16382" s="293">
        <v>3500000</v>
      </c>
      <c r="D16382">
        <f t="shared" si="510"/>
        <v>35117001</v>
      </c>
      <c r="E16382">
        <f t="shared" si="511"/>
        <v>35154001</v>
      </c>
    </row>
    <row r="16383" spans="1:5">
      <c r="A16383">
        <v>35117002</v>
      </c>
      <c r="B16383">
        <v>35154002</v>
      </c>
      <c r="C16383" s="293">
        <v>4000000</v>
      </c>
      <c r="D16383">
        <f t="shared" si="510"/>
        <v>35117002</v>
      </c>
      <c r="E16383">
        <f t="shared" si="511"/>
        <v>35154002</v>
      </c>
    </row>
    <row r="16384" spans="1:5">
      <c r="A16384">
        <v>35217001</v>
      </c>
      <c r="B16384">
        <v>35254001</v>
      </c>
      <c r="C16384" s="293">
        <v>59000000</v>
      </c>
      <c r="D16384">
        <f t="shared" si="510"/>
        <v>35217001</v>
      </c>
      <c r="E16384">
        <f t="shared" si="511"/>
        <v>35254001</v>
      </c>
    </row>
    <row r="16385" spans="1:5">
      <c r="A16385">
        <v>35217002</v>
      </c>
      <c r="B16385">
        <v>35254002</v>
      </c>
      <c r="C16385" s="293">
        <v>55000000</v>
      </c>
      <c r="D16385">
        <f t="shared" si="510"/>
        <v>35217002</v>
      </c>
      <c r="E16385">
        <f t="shared" si="511"/>
        <v>35254002</v>
      </c>
    </row>
    <row r="16386" spans="1:5">
      <c r="A16386">
        <v>35217003</v>
      </c>
      <c r="B16386">
        <v>35254003</v>
      </c>
      <c r="C16386" s="293">
        <v>56000000</v>
      </c>
      <c r="D16386">
        <f t="shared" si="510"/>
        <v>35217003</v>
      </c>
      <c r="E16386">
        <f t="shared" si="511"/>
        <v>35254003</v>
      </c>
    </row>
    <row r="16387" spans="1:5">
      <c r="A16387">
        <v>35217004</v>
      </c>
      <c r="B16387">
        <v>35254004</v>
      </c>
      <c r="C16387" s="293">
        <v>52000000</v>
      </c>
      <c r="D16387">
        <f t="shared" ref="D16387:D16450" si="512">+A16387*1</f>
        <v>35217004</v>
      </c>
      <c r="E16387">
        <f t="shared" ref="E16387:E16450" si="513">+B16387*1</f>
        <v>35254004</v>
      </c>
    </row>
    <row r="16388" spans="1:5">
      <c r="A16388">
        <v>35217005</v>
      </c>
      <c r="B16388">
        <v>35254005</v>
      </c>
      <c r="C16388" s="293">
        <v>61000000</v>
      </c>
      <c r="D16388">
        <f t="shared" si="512"/>
        <v>35217005</v>
      </c>
      <c r="E16388">
        <f t="shared" si="513"/>
        <v>35254005</v>
      </c>
    </row>
    <row r="16389" spans="1:5">
      <c r="A16389">
        <v>35217011</v>
      </c>
      <c r="B16389">
        <v>35254006</v>
      </c>
      <c r="C16389" s="293">
        <v>61900000</v>
      </c>
      <c r="D16389">
        <f t="shared" si="512"/>
        <v>35217011</v>
      </c>
      <c r="E16389">
        <f t="shared" si="513"/>
        <v>35254006</v>
      </c>
    </row>
    <row r="16390" spans="1:5">
      <c r="A16390">
        <v>35217006</v>
      </c>
      <c r="B16390">
        <v>35257001</v>
      </c>
      <c r="C16390" s="293">
        <v>61000000</v>
      </c>
      <c r="D16390">
        <f t="shared" si="512"/>
        <v>35217006</v>
      </c>
      <c r="E16390">
        <f t="shared" si="513"/>
        <v>35257001</v>
      </c>
    </row>
    <row r="16391" spans="1:5">
      <c r="A16391">
        <v>35217007</v>
      </c>
      <c r="B16391">
        <v>35257002</v>
      </c>
      <c r="C16391" s="293">
        <v>29000000</v>
      </c>
      <c r="D16391">
        <f t="shared" si="512"/>
        <v>35217007</v>
      </c>
      <c r="E16391">
        <f t="shared" si="513"/>
        <v>35257002</v>
      </c>
    </row>
    <row r="16392" spans="1:5">
      <c r="A16392">
        <v>35217008</v>
      </c>
      <c r="B16392">
        <v>35257003</v>
      </c>
      <c r="C16392" s="293">
        <v>32000000</v>
      </c>
      <c r="D16392">
        <f t="shared" si="512"/>
        <v>35217008</v>
      </c>
      <c r="E16392">
        <f t="shared" si="513"/>
        <v>35257003</v>
      </c>
    </row>
    <row r="16393" spans="1:5">
      <c r="A16393">
        <v>35217009</v>
      </c>
      <c r="B16393">
        <v>35257004</v>
      </c>
      <c r="C16393" s="293">
        <v>41200000</v>
      </c>
      <c r="D16393">
        <f t="shared" si="512"/>
        <v>35217009</v>
      </c>
      <c r="E16393">
        <f t="shared" si="513"/>
        <v>35257004</v>
      </c>
    </row>
    <row r="16394" spans="1:5">
      <c r="A16394">
        <v>35217010</v>
      </c>
      <c r="B16394">
        <v>35257005</v>
      </c>
      <c r="C16394" s="293">
        <v>47000000</v>
      </c>
      <c r="D16394">
        <f t="shared" si="512"/>
        <v>35217010</v>
      </c>
      <c r="E16394">
        <f t="shared" si="513"/>
        <v>35257005</v>
      </c>
    </row>
    <row r="16395" spans="1:5">
      <c r="A16395">
        <v>35217012</v>
      </c>
      <c r="B16395">
        <v>35257006</v>
      </c>
      <c r="C16395" s="293">
        <v>17000000</v>
      </c>
      <c r="D16395">
        <f t="shared" si="512"/>
        <v>35217012</v>
      </c>
      <c r="E16395">
        <f t="shared" si="513"/>
        <v>35257006</v>
      </c>
    </row>
    <row r="16396" spans="1:5">
      <c r="A16396">
        <v>35217013</v>
      </c>
      <c r="B16396">
        <v>35257007</v>
      </c>
      <c r="C16396" s="293">
        <v>84000000</v>
      </c>
      <c r="D16396">
        <f t="shared" si="512"/>
        <v>35217013</v>
      </c>
      <c r="E16396">
        <f t="shared" si="513"/>
        <v>35257007</v>
      </c>
    </row>
    <row r="16397" spans="1:5">
      <c r="A16397">
        <v>35217014</v>
      </c>
      <c r="B16397">
        <v>35257008</v>
      </c>
      <c r="C16397" s="293">
        <v>98000000</v>
      </c>
      <c r="D16397">
        <f t="shared" si="512"/>
        <v>35217014</v>
      </c>
      <c r="E16397">
        <f t="shared" si="513"/>
        <v>35257008</v>
      </c>
    </row>
    <row r="16398" spans="1:5">
      <c r="A16398">
        <v>35217015</v>
      </c>
      <c r="B16398">
        <v>35257009</v>
      </c>
      <c r="C16398" s="293">
        <v>22000000</v>
      </c>
      <c r="D16398">
        <f t="shared" si="512"/>
        <v>35217015</v>
      </c>
      <c r="E16398">
        <f t="shared" si="513"/>
        <v>35257009</v>
      </c>
    </row>
    <row r="16399" spans="1:5">
      <c r="A16399">
        <v>35217016</v>
      </c>
      <c r="B16399">
        <v>35257010</v>
      </c>
      <c r="C16399" s="293">
        <v>58000000</v>
      </c>
      <c r="D16399">
        <f t="shared" si="512"/>
        <v>35217016</v>
      </c>
      <c r="E16399">
        <f t="shared" si="513"/>
        <v>35257010</v>
      </c>
    </row>
    <row r="16400" spans="1:5">
      <c r="A16400">
        <v>35321001</v>
      </c>
      <c r="B16400">
        <v>35342001</v>
      </c>
      <c r="C16400" s="293">
        <v>30400000</v>
      </c>
      <c r="D16400">
        <f t="shared" si="512"/>
        <v>35321001</v>
      </c>
      <c r="E16400">
        <f t="shared" si="513"/>
        <v>35342001</v>
      </c>
    </row>
    <row r="16401" spans="1:5">
      <c r="A16401">
        <v>35311001</v>
      </c>
      <c r="B16401">
        <v>35361001</v>
      </c>
      <c r="C16401" s="293">
        <v>51000000</v>
      </c>
      <c r="D16401">
        <f t="shared" si="512"/>
        <v>35311001</v>
      </c>
      <c r="E16401">
        <f t="shared" si="513"/>
        <v>35361001</v>
      </c>
    </row>
    <row r="16402" spans="1:5">
      <c r="A16402">
        <v>35312002</v>
      </c>
      <c r="B16402">
        <v>35363001</v>
      </c>
      <c r="C16402" s="293">
        <v>61000000</v>
      </c>
      <c r="D16402">
        <f t="shared" si="512"/>
        <v>35312002</v>
      </c>
      <c r="E16402">
        <f t="shared" si="513"/>
        <v>35363001</v>
      </c>
    </row>
    <row r="16403" spans="1:5">
      <c r="A16403">
        <v>35312001</v>
      </c>
      <c r="B16403">
        <v>35364001</v>
      </c>
      <c r="C16403" s="293">
        <v>69000000</v>
      </c>
      <c r="D16403">
        <f t="shared" si="512"/>
        <v>35312001</v>
      </c>
      <c r="E16403">
        <f t="shared" si="513"/>
        <v>35364001</v>
      </c>
    </row>
    <row r="16404" spans="1:5">
      <c r="A16404">
        <v>35303001</v>
      </c>
      <c r="B16404">
        <v>35372001</v>
      </c>
      <c r="C16404" s="293">
        <v>440000000</v>
      </c>
      <c r="D16404">
        <f t="shared" si="512"/>
        <v>35303001</v>
      </c>
      <c r="E16404">
        <f t="shared" si="513"/>
        <v>35372001</v>
      </c>
    </row>
    <row r="16405" spans="1:5">
      <c r="A16405">
        <v>35303002</v>
      </c>
      <c r="B16405">
        <v>35372002</v>
      </c>
      <c r="C16405" s="293">
        <v>490000000</v>
      </c>
      <c r="D16405">
        <f t="shared" si="512"/>
        <v>35303002</v>
      </c>
      <c r="E16405">
        <f t="shared" si="513"/>
        <v>35372002</v>
      </c>
    </row>
    <row r="16406" spans="1:5">
      <c r="A16406">
        <v>35303003</v>
      </c>
      <c r="B16406">
        <v>35372003</v>
      </c>
      <c r="C16406" s="293">
        <v>540000000</v>
      </c>
      <c r="D16406">
        <f t="shared" si="512"/>
        <v>35303003</v>
      </c>
      <c r="E16406">
        <f t="shared" si="513"/>
        <v>35372003</v>
      </c>
    </row>
    <row r="16407" spans="1:5">
      <c r="A16407">
        <v>35303004</v>
      </c>
      <c r="B16407">
        <v>35373001</v>
      </c>
      <c r="C16407" s="293">
        <v>422000000</v>
      </c>
      <c r="D16407">
        <f t="shared" si="512"/>
        <v>35303004</v>
      </c>
      <c r="E16407">
        <f t="shared" si="513"/>
        <v>35373001</v>
      </c>
    </row>
    <row r="16408" spans="1:5">
      <c r="A16408">
        <v>35303005</v>
      </c>
      <c r="B16408">
        <v>35373002</v>
      </c>
      <c r="C16408" s="293">
        <v>412000000</v>
      </c>
      <c r="D16408">
        <f t="shared" si="512"/>
        <v>35303005</v>
      </c>
      <c r="E16408">
        <f t="shared" si="513"/>
        <v>35373002</v>
      </c>
    </row>
    <row r="16409" spans="1:5">
      <c r="A16409">
        <v>35303006</v>
      </c>
      <c r="B16409">
        <v>35373003</v>
      </c>
      <c r="C16409" s="293">
        <v>417000000</v>
      </c>
      <c r="D16409">
        <f t="shared" si="512"/>
        <v>35303006</v>
      </c>
      <c r="E16409">
        <f t="shared" si="513"/>
        <v>35373003</v>
      </c>
    </row>
    <row r="16410" spans="1:5">
      <c r="A16410">
        <v>35401001</v>
      </c>
      <c r="B16410">
        <v>35433001</v>
      </c>
      <c r="C16410" s="293">
        <v>35000000</v>
      </c>
      <c r="D16410">
        <f t="shared" si="512"/>
        <v>35401001</v>
      </c>
      <c r="E16410">
        <f t="shared" si="513"/>
        <v>35433001</v>
      </c>
    </row>
    <row r="16411" spans="1:5">
      <c r="A16411">
        <v>35406001</v>
      </c>
      <c r="B16411">
        <v>35435001</v>
      </c>
      <c r="C16411" s="293">
        <v>56000000</v>
      </c>
      <c r="D16411">
        <f t="shared" si="512"/>
        <v>35406001</v>
      </c>
      <c r="E16411">
        <f t="shared" si="513"/>
        <v>35435001</v>
      </c>
    </row>
    <row r="16412" spans="1:5">
      <c r="A16412">
        <v>35406002</v>
      </c>
      <c r="B16412">
        <v>35435002</v>
      </c>
      <c r="C16412" s="293">
        <v>65700000</v>
      </c>
      <c r="D16412">
        <f t="shared" si="512"/>
        <v>35406002</v>
      </c>
      <c r="E16412">
        <f t="shared" si="513"/>
        <v>35435002</v>
      </c>
    </row>
    <row r="16413" spans="1:5">
      <c r="A16413">
        <v>35406003</v>
      </c>
      <c r="B16413">
        <v>35435003</v>
      </c>
      <c r="C16413" s="293">
        <v>75000000</v>
      </c>
      <c r="D16413">
        <f t="shared" si="512"/>
        <v>35406003</v>
      </c>
      <c r="E16413">
        <f t="shared" si="513"/>
        <v>35435003</v>
      </c>
    </row>
    <row r="16414" spans="1:5">
      <c r="A16414">
        <v>35406004</v>
      </c>
      <c r="B16414">
        <v>35435004</v>
      </c>
      <c r="C16414" s="293">
        <v>60200000</v>
      </c>
      <c r="D16414">
        <f t="shared" si="512"/>
        <v>35406004</v>
      </c>
      <c r="E16414">
        <f t="shared" si="513"/>
        <v>35435004</v>
      </c>
    </row>
    <row r="16415" spans="1:5">
      <c r="A16415">
        <v>35406005</v>
      </c>
      <c r="B16415">
        <v>35435005</v>
      </c>
      <c r="C16415" s="293">
        <v>71000000</v>
      </c>
      <c r="D16415">
        <f t="shared" si="512"/>
        <v>35406005</v>
      </c>
      <c r="E16415">
        <f t="shared" si="513"/>
        <v>35435005</v>
      </c>
    </row>
    <row r="16416" spans="1:5">
      <c r="A16416">
        <v>35406006</v>
      </c>
      <c r="B16416">
        <v>35435006</v>
      </c>
      <c r="C16416" s="293">
        <v>55300000</v>
      </c>
      <c r="D16416">
        <f t="shared" si="512"/>
        <v>35406006</v>
      </c>
      <c r="E16416">
        <f t="shared" si="513"/>
        <v>35435006</v>
      </c>
    </row>
    <row r="16417" spans="1:5">
      <c r="A16417">
        <v>35406007</v>
      </c>
      <c r="B16417">
        <v>35435007</v>
      </c>
      <c r="C16417" s="293">
        <v>63300000</v>
      </c>
      <c r="D16417">
        <f t="shared" si="512"/>
        <v>35406007</v>
      </c>
      <c r="E16417">
        <f t="shared" si="513"/>
        <v>35435007</v>
      </c>
    </row>
    <row r="16418" spans="1:5">
      <c r="A16418">
        <v>35525004</v>
      </c>
      <c r="B16418">
        <v>35582001</v>
      </c>
      <c r="C16418" s="293">
        <v>56300000</v>
      </c>
      <c r="D16418">
        <f t="shared" si="512"/>
        <v>35525004</v>
      </c>
      <c r="E16418">
        <f t="shared" si="513"/>
        <v>35582001</v>
      </c>
    </row>
    <row r="16419" spans="1:5">
      <c r="A16419">
        <v>35525001</v>
      </c>
      <c r="B16419">
        <v>35586001</v>
      </c>
      <c r="C16419" s="293">
        <v>63600000</v>
      </c>
      <c r="D16419">
        <f t="shared" si="512"/>
        <v>35525001</v>
      </c>
      <c r="E16419">
        <f t="shared" si="513"/>
        <v>35586001</v>
      </c>
    </row>
    <row r="16420" spans="1:5">
      <c r="A16420">
        <v>35525002</v>
      </c>
      <c r="B16420">
        <v>35586002</v>
      </c>
      <c r="C16420" s="293">
        <v>58900000</v>
      </c>
      <c r="D16420">
        <f t="shared" si="512"/>
        <v>35525002</v>
      </c>
      <c r="E16420">
        <f t="shared" si="513"/>
        <v>35586002</v>
      </c>
    </row>
    <row r="16421" spans="1:5">
      <c r="A16421">
        <v>35525003</v>
      </c>
      <c r="B16421">
        <v>35587001</v>
      </c>
      <c r="C16421" s="293">
        <v>65700000</v>
      </c>
      <c r="D16421">
        <f t="shared" si="512"/>
        <v>35525003</v>
      </c>
      <c r="E16421">
        <f t="shared" si="513"/>
        <v>35587001</v>
      </c>
    </row>
    <row r="16422" spans="1:5">
      <c r="A16422">
        <v>35601002</v>
      </c>
      <c r="B16422">
        <v>35632001</v>
      </c>
      <c r="C16422" s="293">
        <v>39800000</v>
      </c>
      <c r="D16422">
        <f t="shared" si="512"/>
        <v>35601002</v>
      </c>
      <c r="E16422">
        <f t="shared" si="513"/>
        <v>35632001</v>
      </c>
    </row>
    <row r="16423" spans="1:5">
      <c r="A16423">
        <v>35601001</v>
      </c>
      <c r="B16423">
        <v>35633001</v>
      </c>
      <c r="C16423" s="293">
        <v>40600000</v>
      </c>
      <c r="D16423">
        <f t="shared" si="512"/>
        <v>35601001</v>
      </c>
      <c r="E16423">
        <f t="shared" si="513"/>
        <v>35633001</v>
      </c>
    </row>
    <row r="16424" spans="1:5">
      <c r="A16424">
        <v>35601005</v>
      </c>
      <c r="B16424">
        <v>35633002</v>
      </c>
      <c r="C16424" s="293">
        <v>65700000</v>
      </c>
      <c r="D16424">
        <f t="shared" si="512"/>
        <v>35601005</v>
      </c>
      <c r="E16424">
        <f t="shared" si="513"/>
        <v>35633002</v>
      </c>
    </row>
    <row r="16425" spans="1:5">
      <c r="A16425">
        <v>35601006</v>
      </c>
      <c r="B16425">
        <v>35633003</v>
      </c>
      <c r="C16425" s="293">
        <v>44600000</v>
      </c>
      <c r="D16425">
        <f t="shared" si="512"/>
        <v>35601006</v>
      </c>
      <c r="E16425">
        <f t="shared" si="513"/>
        <v>35633003</v>
      </c>
    </row>
    <row r="16426" spans="1:5">
      <c r="A16426">
        <v>35601007</v>
      </c>
      <c r="B16426">
        <v>35633004</v>
      </c>
      <c r="C16426" s="293">
        <v>53100000</v>
      </c>
      <c r="D16426">
        <f t="shared" si="512"/>
        <v>35601007</v>
      </c>
      <c r="E16426">
        <f t="shared" si="513"/>
        <v>35633004</v>
      </c>
    </row>
    <row r="16427" spans="1:5">
      <c r="A16427">
        <v>35701004</v>
      </c>
      <c r="B16427">
        <v>35731001</v>
      </c>
      <c r="C16427" s="293">
        <v>971100000</v>
      </c>
      <c r="D16427">
        <f t="shared" si="512"/>
        <v>35701004</v>
      </c>
      <c r="E16427">
        <f t="shared" si="513"/>
        <v>35731001</v>
      </c>
    </row>
    <row r="16428" spans="1:5">
      <c r="A16428">
        <v>35701001</v>
      </c>
      <c r="B16428">
        <v>35733001</v>
      </c>
      <c r="C16428" s="293">
        <v>878600000</v>
      </c>
      <c r="D16428">
        <f t="shared" si="512"/>
        <v>35701001</v>
      </c>
      <c r="E16428">
        <f t="shared" si="513"/>
        <v>35733001</v>
      </c>
    </row>
    <row r="16429" spans="1:5">
      <c r="A16429">
        <v>35701002</v>
      </c>
      <c r="B16429">
        <v>35733002</v>
      </c>
      <c r="C16429" s="293">
        <v>563000000</v>
      </c>
      <c r="D16429">
        <f t="shared" si="512"/>
        <v>35701002</v>
      </c>
      <c r="E16429">
        <f t="shared" si="513"/>
        <v>35733002</v>
      </c>
    </row>
    <row r="16430" spans="1:5">
      <c r="A16430">
        <v>35701003</v>
      </c>
      <c r="B16430">
        <v>35733003</v>
      </c>
      <c r="C16430" s="293">
        <v>869900000</v>
      </c>
      <c r="D16430">
        <f t="shared" si="512"/>
        <v>35701003</v>
      </c>
      <c r="E16430">
        <f t="shared" si="513"/>
        <v>35733003</v>
      </c>
    </row>
    <row r="16431" spans="1:5">
      <c r="A16431">
        <v>35701005</v>
      </c>
      <c r="B16431">
        <v>35733004</v>
      </c>
      <c r="C16431" s="293">
        <v>900200000</v>
      </c>
      <c r="D16431">
        <f t="shared" si="512"/>
        <v>35701005</v>
      </c>
      <c r="E16431">
        <f t="shared" si="513"/>
        <v>35733004</v>
      </c>
    </row>
    <row r="16432" spans="1:5">
      <c r="A16432">
        <v>35701006</v>
      </c>
      <c r="B16432">
        <v>35733005</v>
      </c>
      <c r="C16432" s="293">
        <v>996800000</v>
      </c>
      <c r="D16432">
        <f t="shared" si="512"/>
        <v>35701006</v>
      </c>
      <c r="E16432">
        <f t="shared" si="513"/>
        <v>35733005</v>
      </c>
    </row>
    <row r="16433" spans="1:5">
      <c r="A16433">
        <v>35701007</v>
      </c>
      <c r="B16433">
        <v>35733006</v>
      </c>
      <c r="C16433" s="293">
        <v>541500000</v>
      </c>
      <c r="D16433">
        <f t="shared" si="512"/>
        <v>35701007</v>
      </c>
      <c r="E16433">
        <f t="shared" si="513"/>
        <v>35733006</v>
      </c>
    </row>
    <row r="16434" spans="1:5">
      <c r="A16434">
        <v>35701008</v>
      </c>
      <c r="B16434">
        <v>35733007</v>
      </c>
      <c r="C16434" s="293">
        <v>485200000</v>
      </c>
      <c r="D16434">
        <f t="shared" si="512"/>
        <v>35701008</v>
      </c>
      <c r="E16434">
        <f t="shared" si="513"/>
        <v>35733007</v>
      </c>
    </row>
    <row r="16435" spans="1:5">
      <c r="A16435">
        <v>35706001</v>
      </c>
      <c r="B16435">
        <v>35736001</v>
      </c>
      <c r="C16435" s="293">
        <v>576900000</v>
      </c>
      <c r="D16435">
        <f t="shared" si="512"/>
        <v>35706001</v>
      </c>
      <c r="E16435">
        <f t="shared" si="513"/>
        <v>35736001</v>
      </c>
    </row>
    <row r="16436" spans="1:5">
      <c r="A16436">
        <v>35706002</v>
      </c>
      <c r="B16436">
        <v>35736002</v>
      </c>
      <c r="C16436" s="293">
        <v>530300000</v>
      </c>
      <c r="D16436">
        <f t="shared" si="512"/>
        <v>35706002</v>
      </c>
      <c r="E16436">
        <f t="shared" si="513"/>
        <v>35736002</v>
      </c>
    </row>
    <row r="16437" spans="1:5">
      <c r="A16437">
        <v>35706003</v>
      </c>
      <c r="B16437">
        <v>35736003</v>
      </c>
      <c r="C16437" s="293">
        <v>649800000</v>
      </c>
      <c r="D16437">
        <f t="shared" si="512"/>
        <v>35706003</v>
      </c>
      <c r="E16437">
        <f t="shared" si="513"/>
        <v>35736003</v>
      </c>
    </row>
    <row r="16438" spans="1:5">
      <c r="A16438">
        <v>35706004</v>
      </c>
      <c r="B16438">
        <v>35736004</v>
      </c>
      <c r="C16438" s="293">
        <v>852000000</v>
      </c>
      <c r="D16438">
        <f t="shared" si="512"/>
        <v>35706004</v>
      </c>
      <c r="E16438">
        <f t="shared" si="513"/>
        <v>35736004</v>
      </c>
    </row>
    <row r="16439" spans="1:5">
      <c r="A16439">
        <v>35706005</v>
      </c>
      <c r="B16439">
        <v>35736005</v>
      </c>
      <c r="C16439" s="293">
        <v>552500000</v>
      </c>
      <c r="D16439">
        <f t="shared" si="512"/>
        <v>35706005</v>
      </c>
      <c r="E16439">
        <f t="shared" si="513"/>
        <v>35736005</v>
      </c>
    </row>
    <row r="16440" spans="1:5">
      <c r="A16440">
        <v>35706006</v>
      </c>
      <c r="B16440">
        <v>35736006</v>
      </c>
      <c r="C16440" s="293">
        <v>500000000</v>
      </c>
      <c r="D16440">
        <f t="shared" si="512"/>
        <v>35706006</v>
      </c>
      <c r="E16440">
        <f t="shared" si="513"/>
        <v>35736006</v>
      </c>
    </row>
    <row r="16441" spans="1:5">
      <c r="A16441">
        <v>35801004</v>
      </c>
      <c r="B16441">
        <v>35831001</v>
      </c>
      <c r="C16441" s="293">
        <v>121300000</v>
      </c>
      <c r="D16441">
        <f t="shared" si="512"/>
        <v>35801004</v>
      </c>
      <c r="E16441">
        <f t="shared" si="513"/>
        <v>35831001</v>
      </c>
    </row>
    <row r="16442" spans="1:5">
      <c r="A16442">
        <v>35801001</v>
      </c>
      <c r="B16442">
        <v>35832001</v>
      </c>
      <c r="C16442" s="293">
        <v>97700000</v>
      </c>
      <c r="D16442">
        <f t="shared" si="512"/>
        <v>35801001</v>
      </c>
      <c r="E16442">
        <f t="shared" si="513"/>
        <v>35832001</v>
      </c>
    </row>
    <row r="16443" spans="1:5">
      <c r="A16443">
        <v>35801003</v>
      </c>
      <c r="B16443">
        <v>35832002</v>
      </c>
      <c r="C16443" s="293">
        <v>96000000</v>
      </c>
      <c r="D16443">
        <f t="shared" si="512"/>
        <v>35801003</v>
      </c>
      <c r="E16443">
        <f t="shared" si="513"/>
        <v>35832002</v>
      </c>
    </row>
    <row r="16444" spans="1:5">
      <c r="A16444">
        <v>35801005</v>
      </c>
      <c r="B16444">
        <v>35832003</v>
      </c>
      <c r="C16444" s="293">
        <v>97900000</v>
      </c>
      <c r="D16444">
        <f t="shared" si="512"/>
        <v>35801005</v>
      </c>
      <c r="E16444">
        <f t="shared" si="513"/>
        <v>35832003</v>
      </c>
    </row>
    <row r="16445" spans="1:5">
      <c r="A16445">
        <v>35801006</v>
      </c>
      <c r="B16445">
        <v>35832004</v>
      </c>
      <c r="C16445" s="293">
        <v>96300000</v>
      </c>
      <c r="D16445">
        <f t="shared" si="512"/>
        <v>35801006</v>
      </c>
      <c r="E16445">
        <f t="shared" si="513"/>
        <v>35832004</v>
      </c>
    </row>
    <row r="16446" spans="1:5">
      <c r="A16446">
        <v>35801007</v>
      </c>
      <c r="B16446">
        <v>35832005</v>
      </c>
      <c r="C16446" s="293">
        <v>84700000</v>
      </c>
      <c r="D16446">
        <f t="shared" si="512"/>
        <v>35801007</v>
      </c>
      <c r="E16446">
        <f t="shared" si="513"/>
        <v>35832005</v>
      </c>
    </row>
    <row r="16447" spans="1:5">
      <c r="A16447">
        <v>35801008</v>
      </c>
      <c r="B16447">
        <v>35832006</v>
      </c>
      <c r="C16447" s="293">
        <v>107000000</v>
      </c>
      <c r="D16447">
        <f t="shared" si="512"/>
        <v>35801008</v>
      </c>
      <c r="E16447">
        <f t="shared" si="513"/>
        <v>35832006</v>
      </c>
    </row>
    <row r="16448" spans="1:5">
      <c r="A16448">
        <v>35801010</v>
      </c>
      <c r="B16448">
        <v>35832007</v>
      </c>
      <c r="C16448" s="293">
        <v>158000000</v>
      </c>
      <c r="D16448">
        <f t="shared" si="512"/>
        <v>35801010</v>
      </c>
      <c r="E16448">
        <f t="shared" si="513"/>
        <v>35832007</v>
      </c>
    </row>
    <row r="16449" spans="1:5">
      <c r="A16449">
        <v>35801002</v>
      </c>
      <c r="B16449">
        <v>35833001</v>
      </c>
      <c r="C16449" s="293">
        <v>102000000</v>
      </c>
      <c r="D16449">
        <f t="shared" si="512"/>
        <v>35801002</v>
      </c>
      <c r="E16449">
        <f t="shared" si="513"/>
        <v>35833001</v>
      </c>
    </row>
    <row r="16450" spans="1:5">
      <c r="A16450">
        <v>35801009</v>
      </c>
      <c r="B16450">
        <v>35833002</v>
      </c>
      <c r="C16450" s="293">
        <v>94900000</v>
      </c>
      <c r="D16450">
        <f t="shared" si="512"/>
        <v>35801009</v>
      </c>
      <c r="E16450">
        <f t="shared" si="513"/>
        <v>35833002</v>
      </c>
    </row>
    <row r="16451" spans="1:5">
      <c r="A16451">
        <v>35919001</v>
      </c>
      <c r="B16451">
        <v>35952001</v>
      </c>
      <c r="C16451" s="293">
        <v>10600000</v>
      </c>
      <c r="D16451">
        <f t="shared" ref="D16451:D16514" si="514">+A16451*1</f>
        <v>35919001</v>
      </c>
      <c r="E16451">
        <f t="shared" ref="E16451:E16514" si="515">+B16451*1</f>
        <v>35952001</v>
      </c>
    </row>
    <row r="16452" spans="1:5">
      <c r="A16452">
        <v>35919002</v>
      </c>
      <c r="B16452">
        <v>35952002</v>
      </c>
      <c r="C16452" s="293">
        <v>18000000</v>
      </c>
      <c r="D16452">
        <f t="shared" si="514"/>
        <v>35919002</v>
      </c>
      <c r="E16452">
        <f t="shared" si="515"/>
        <v>35952002</v>
      </c>
    </row>
    <row r="16453" spans="1:5">
      <c r="A16453">
        <v>35919003</v>
      </c>
      <c r="B16453">
        <v>35952003</v>
      </c>
      <c r="C16453" s="293">
        <v>13800000</v>
      </c>
      <c r="D16453">
        <f t="shared" si="514"/>
        <v>35919003</v>
      </c>
      <c r="E16453">
        <f t="shared" si="515"/>
        <v>35952003</v>
      </c>
    </row>
    <row r="16454" spans="1:5">
      <c r="A16454">
        <v>35919004</v>
      </c>
      <c r="B16454">
        <v>35952004</v>
      </c>
      <c r="C16454" s="293">
        <v>22800000</v>
      </c>
      <c r="D16454">
        <f t="shared" si="514"/>
        <v>35919004</v>
      </c>
      <c r="E16454">
        <f t="shared" si="515"/>
        <v>35952004</v>
      </c>
    </row>
    <row r="16455" spans="1:5">
      <c r="A16455">
        <v>35919005</v>
      </c>
      <c r="B16455">
        <v>35952005</v>
      </c>
      <c r="C16455" s="293">
        <v>31800000</v>
      </c>
      <c r="D16455">
        <f t="shared" si="514"/>
        <v>35919005</v>
      </c>
      <c r="E16455">
        <f t="shared" si="515"/>
        <v>35952005</v>
      </c>
    </row>
    <row r="16456" spans="1:5">
      <c r="A16456">
        <v>35919006</v>
      </c>
      <c r="B16456">
        <v>35952006</v>
      </c>
      <c r="C16456" s="293">
        <v>24800000</v>
      </c>
      <c r="D16456">
        <f t="shared" si="514"/>
        <v>35919006</v>
      </c>
      <c r="E16456">
        <f t="shared" si="515"/>
        <v>35952006</v>
      </c>
    </row>
    <row r="16457" spans="1:5">
      <c r="A16457">
        <v>35919007</v>
      </c>
      <c r="B16457">
        <v>35952007</v>
      </c>
      <c r="C16457" s="293">
        <v>9000000</v>
      </c>
      <c r="D16457">
        <f t="shared" si="514"/>
        <v>35919007</v>
      </c>
      <c r="E16457">
        <f t="shared" si="515"/>
        <v>35952007</v>
      </c>
    </row>
    <row r="16458" spans="1:5">
      <c r="A16458">
        <v>36001001</v>
      </c>
      <c r="B16458">
        <v>36031001</v>
      </c>
      <c r="C16458" s="293">
        <v>1055200000</v>
      </c>
      <c r="D16458">
        <f t="shared" si="514"/>
        <v>36001001</v>
      </c>
      <c r="E16458">
        <f t="shared" si="515"/>
        <v>36031001</v>
      </c>
    </row>
    <row r="16459" spans="1:5">
      <c r="A16459">
        <v>36001005</v>
      </c>
      <c r="B16459">
        <v>36031002</v>
      </c>
      <c r="C16459" s="293">
        <v>1493500000</v>
      </c>
      <c r="D16459">
        <f t="shared" si="514"/>
        <v>36001005</v>
      </c>
      <c r="E16459">
        <f t="shared" si="515"/>
        <v>36031002</v>
      </c>
    </row>
    <row r="16460" spans="1:5">
      <c r="A16460">
        <v>36001006</v>
      </c>
      <c r="B16460">
        <v>36031003</v>
      </c>
      <c r="C16460" s="293">
        <v>1773900000</v>
      </c>
      <c r="D16460">
        <f t="shared" si="514"/>
        <v>36001006</v>
      </c>
      <c r="E16460">
        <f t="shared" si="515"/>
        <v>36031003</v>
      </c>
    </row>
    <row r="16461" spans="1:5">
      <c r="A16461">
        <v>36001007</v>
      </c>
      <c r="B16461">
        <v>36031004</v>
      </c>
      <c r="C16461" s="293">
        <v>2631000000</v>
      </c>
      <c r="D16461">
        <f t="shared" si="514"/>
        <v>36001007</v>
      </c>
      <c r="E16461">
        <f t="shared" si="515"/>
        <v>36031004</v>
      </c>
    </row>
    <row r="16462" spans="1:5">
      <c r="A16462">
        <v>36001009</v>
      </c>
      <c r="B16462">
        <v>36031005</v>
      </c>
      <c r="C16462" s="293">
        <v>2007700000</v>
      </c>
      <c r="D16462">
        <f t="shared" si="514"/>
        <v>36001009</v>
      </c>
      <c r="E16462">
        <f t="shared" si="515"/>
        <v>36031005</v>
      </c>
    </row>
    <row r="16463" spans="1:5">
      <c r="A16463">
        <v>36001002</v>
      </c>
      <c r="B16463">
        <v>36032001</v>
      </c>
      <c r="C16463" s="293">
        <v>1203300000</v>
      </c>
      <c r="D16463">
        <f t="shared" si="514"/>
        <v>36001002</v>
      </c>
      <c r="E16463">
        <f t="shared" si="515"/>
        <v>36032001</v>
      </c>
    </row>
    <row r="16464" spans="1:5">
      <c r="A16464">
        <v>36001003</v>
      </c>
      <c r="B16464">
        <v>36032002</v>
      </c>
      <c r="C16464" s="293">
        <v>1415400000</v>
      </c>
      <c r="D16464">
        <f t="shared" si="514"/>
        <v>36001003</v>
      </c>
      <c r="E16464">
        <f t="shared" si="515"/>
        <v>36032002</v>
      </c>
    </row>
    <row r="16465" spans="1:5">
      <c r="A16465">
        <v>36001004</v>
      </c>
      <c r="B16465">
        <v>36032003</v>
      </c>
      <c r="C16465" s="293">
        <v>1955300000</v>
      </c>
      <c r="D16465">
        <f t="shared" si="514"/>
        <v>36001004</v>
      </c>
      <c r="E16465">
        <f t="shared" si="515"/>
        <v>36032003</v>
      </c>
    </row>
    <row r="16466" spans="1:5">
      <c r="A16466">
        <v>36001008</v>
      </c>
      <c r="B16466">
        <v>36032004</v>
      </c>
      <c r="C16466" s="293">
        <v>2240200000</v>
      </c>
      <c r="D16466">
        <f t="shared" si="514"/>
        <v>36001008</v>
      </c>
      <c r="E16466">
        <f t="shared" si="515"/>
        <v>36032004</v>
      </c>
    </row>
    <row r="16467" spans="1:5">
      <c r="A16467">
        <v>36117001</v>
      </c>
      <c r="B16467">
        <v>36157001</v>
      </c>
      <c r="C16467" s="293">
        <v>13100000</v>
      </c>
      <c r="D16467">
        <f t="shared" si="514"/>
        <v>36117001</v>
      </c>
      <c r="E16467">
        <f t="shared" si="515"/>
        <v>36157001</v>
      </c>
    </row>
    <row r="16468" spans="1:5">
      <c r="A16468">
        <v>36117002</v>
      </c>
      <c r="B16468">
        <v>36157002</v>
      </c>
      <c r="C16468" s="293">
        <v>21900000</v>
      </c>
      <c r="D16468">
        <f t="shared" si="514"/>
        <v>36117002</v>
      </c>
      <c r="E16468">
        <f t="shared" si="515"/>
        <v>36157002</v>
      </c>
    </row>
    <row r="16469" spans="1:5">
      <c r="A16469">
        <v>36117003</v>
      </c>
      <c r="B16469">
        <v>36157003</v>
      </c>
      <c r="C16469" s="293">
        <v>19600000</v>
      </c>
      <c r="D16469">
        <f t="shared" si="514"/>
        <v>36117003</v>
      </c>
      <c r="E16469">
        <f t="shared" si="515"/>
        <v>36157003</v>
      </c>
    </row>
    <row r="16470" spans="1:5">
      <c r="A16470">
        <v>36117004</v>
      </c>
      <c r="B16470">
        <v>36157004</v>
      </c>
      <c r="C16470" s="293">
        <v>18000000</v>
      </c>
      <c r="D16470">
        <f t="shared" si="514"/>
        <v>36117004</v>
      </c>
      <c r="E16470">
        <f t="shared" si="515"/>
        <v>36157004</v>
      </c>
    </row>
    <row r="16471" spans="1:5">
      <c r="A16471">
        <v>36117005</v>
      </c>
      <c r="B16471">
        <v>36157005</v>
      </c>
      <c r="C16471" s="293">
        <v>13500000</v>
      </c>
      <c r="D16471">
        <f t="shared" si="514"/>
        <v>36117005</v>
      </c>
      <c r="E16471">
        <f t="shared" si="515"/>
        <v>36157005</v>
      </c>
    </row>
    <row r="16472" spans="1:5">
      <c r="A16472">
        <v>36117006</v>
      </c>
      <c r="B16472">
        <v>36157006</v>
      </c>
      <c r="C16472" s="293">
        <v>19400000</v>
      </c>
      <c r="D16472">
        <f t="shared" si="514"/>
        <v>36117006</v>
      </c>
      <c r="E16472">
        <f t="shared" si="515"/>
        <v>36157006</v>
      </c>
    </row>
    <row r="16473" spans="1:5">
      <c r="A16473">
        <v>36117007</v>
      </c>
      <c r="B16473">
        <v>36157007</v>
      </c>
      <c r="C16473" s="293">
        <v>13800000</v>
      </c>
      <c r="D16473">
        <f t="shared" si="514"/>
        <v>36117007</v>
      </c>
      <c r="E16473">
        <f t="shared" si="515"/>
        <v>36157007</v>
      </c>
    </row>
    <row r="16474" spans="1:5">
      <c r="A16474">
        <v>36117008</v>
      </c>
      <c r="B16474">
        <v>36157008</v>
      </c>
      <c r="C16474" s="293">
        <v>24100000</v>
      </c>
      <c r="D16474">
        <f t="shared" si="514"/>
        <v>36117008</v>
      </c>
      <c r="E16474">
        <f t="shared" si="515"/>
        <v>36157008</v>
      </c>
    </row>
    <row r="16475" spans="1:5">
      <c r="A16475">
        <v>36117009</v>
      </c>
      <c r="B16475">
        <v>36157009</v>
      </c>
      <c r="C16475" s="293">
        <v>12400000</v>
      </c>
      <c r="D16475">
        <f t="shared" si="514"/>
        <v>36117009</v>
      </c>
      <c r="E16475">
        <f t="shared" si="515"/>
        <v>36157009</v>
      </c>
    </row>
    <row r="16476" spans="1:5">
      <c r="A16476">
        <v>36117010</v>
      </c>
      <c r="B16476">
        <v>36157010</v>
      </c>
      <c r="C16476" s="293">
        <v>15600000</v>
      </c>
      <c r="D16476">
        <f t="shared" si="514"/>
        <v>36117010</v>
      </c>
      <c r="E16476">
        <f t="shared" si="515"/>
        <v>36157010</v>
      </c>
    </row>
    <row r="16477" spans="1:5">
      <c r="A16477">
        <v>36117011</v>
      </c>
      <c r="B16477">
        <v>36157011</v>
      </c>
      <c r="C16477" s="293">
        <v>17300000</v>
      </c>
      <c r="D16477">
        <f t="shared" si="514"/>
        <v>36117011</v>
      </c>
      <c r="E16477">
        <f t="shared" si="515"/>
        <v>36157011</v>
      </c>
    </row>
    <row r="16478" spans="1:5">
      <c r="A16478">
        <v>36117012</v>
      </c>
      <c r="B16478">
        <v>36157012</v>
      </c>
      <c r="C16478" s="293">
        <v>19500000</v>
      </c>
      <c r="D16478">
        <f t="shared" si="514"/>
        <v>36117012</v>
      </c>
      <c r="E16478">
        <f t="shared" si="515"/>
        <v>36157012</v>
      </c>
    </row>
    <row r="16479" spans="1:5">
      <c r="A16479">
        <v>36117013</v>
      </c>
      <c r="B16479">
        <v>36157013</v>
      </c>
      <c r="C16479" s="293">
        <v>20000000</v>
      </c>
      <c r="D16479">
        <f t="shared" si="514"/>
        <v>36117013</v>
      </c>
      <c r="E16479">
        <f t="shared" si="515"/>
        <v>36157013</v>
      </c>
    </row>
    <row r="16480" spans="1:5">
      <c r="A16480">
        <v>36117014</v>
      </c>
      <c r="B16480">
        <v>36157014</v>
      </c>
      <c r="C16480" s="293">
        <v>21100000</v>
      </c>
      <c r="D16480">
        <f t="shared" si="514"/>
        <v>36117014</v>
      </c>
      <c r="E16480">
        <f t="shared" si="515"/>
        <v>36157014</v>
      </c>
    </row>
    <row r="16481" spans="1:5">
      <c r="A16481">
        <v>36117015</v>
      </c>
      <c r="B16481">
        <v>36157015</v>
      </c>
      <c r="C16481" s="293">
        <v>15800000</v>
      </c>
      <c r="D16481">
        <f t="shared" si="514"/>
        <v>36117015</v>
      </c>
      <c r="E16481">
        <f t="shared" si="515"/>
        <v>36157015</v>
      </c>
    </row>
    <row r="16482" spans="1:5">
      <c r="A16482">
        <v>36117016</v>
      </c>
      <c r="B16482">
        <v>36157016</v>
      </c>
      <c r="C16482" s="293">
        <v>30700000</v>
      </c>
      <c r="D16482">
        <f t="shared" si="514"/>
        <v>36117016</v>
      </c>
      <c r="E16482">
        <f t="shared" si="515"/>
        <v>36157016</v>
      </c>
    </row>
    <row r="16483" spans="1:5">
      <c r="A16483">
        <v>36117017</v>
      </c>
      <c r="B16483">
        <v>36157017</v>
      </c>
      <c r="C16483" s="293">
        <v>30000000</v>
      </c>
      <c r="D16483">
        <f t="shared" si="514"/>
        <v>36117017</v>
      </c>
      <c r="E16483">
        <f t="shared" si="515"/>
        <v>36157017</v>
      </c>
    </row>
    <row r="16484" spans="1:5">
      <c r="A16484">
        <v>36117018</v>
      </c>
      <c r="B16484">
        <v>36157018</v>
      </c>
      <c r="C16484" s="293">
        <v>13700000</v>
      </c>
      <c r="D16484">
        <f t="shared" si="514"/>
        <v>36117018</v>
      </c>
      <c r="E16484">
        <f t="shared" si="515"/>
        <v>36157018</v>
      </c>
    </row>
    <row r="16485" spans="1:5">
      <c r="A16485">
        <v>36117019</v>
      </c>
      <c r="B16485">
        <v>36157019</v>
      </c>
      <c r="C16485" s="293">
        <v>15000000</v>
      </c>
      <c r="D16485">
        <f t="shared" si="514"/>
        <v>36117019</v>
      </c>
      <c r="E16485">
        <f t="shared" si="515"/>
        <v>36157019</v>
      </c>
    </row>
    <row r="16486" spans="1:5">
      <c r="A16486">
        <v>36117020</v>
      </c>
      <c r="B16486">
        <v>36157020</v>
      </c>
      <c r="C16486" s="293">
        <v>17800000</v>
      </c>
      <c r="D16486">
        <f t="shared" si="514"/>
        <v>36117020</v>
      </c>
      <c r="E16486">
        <f t="shared" si="515"/>
        <v>36157020</v>
      </c>
    </row>
    <row r="16487" spans="1:5">
      <c r="A16487">
        <v>36117021</v>
      </c>
      <c r="B16487">
        <v>36157021</v>
      </c>
      <c r="C16487" s="293">
        <v>18200000</v>
      </c>
      <c r="D16487">
        <f t="shared" si="514"/>
        <v>36117021</v>
      </c>
      <c r="E16487">
        <f t="shared" si="515"/>
        <v>36157021</v>
      </c>
    </row>
    <row r="16488" spans="1:5">
      <c r="A16488">
        <v>36117022</v>
      </c>
      <c r="B16488">
        <v>36157022</v>
      </c>
      <c r="C16488" s="293">
        <v>17500000</v>
      </c>
      <c r="D16488">
        <f t="shared" si="514"/>
        <v>36117022</v>
      </c>
      <c r="E16488">
        <f t="shared" si="515"/>
        <v>36157022</v>
      </c>
    </row>
    <row r="16489" spans="1:5">
      <c r="A16489">
        <v>36117023</v>
      </c>
      <c r="B16489">
        <v>36157023</v>
      </c>
      <c r="C16489" s="293">
        <v>19000000</v>
      </c>
      <c r="D16489">
        <f t="shared" si="514"/>
        <v>36117023</v>
      </c>
      <c r="E16489">
        <f t="shared" si="515"/>
        <v>36157023</v>
      </c>
    </row>
    <row r="16490" spans="1:5">
      <c r="A16490">
        <v>36117024</v>
      </c>
      <c r="B16490">
        <v>36157024</v>
      </c>
      <c r="C16490" s="293">
        <v>17500000</v>
      </c>
      <c r="D16490">
        <f t="shared" si="514"/>
        <v>36117024</v>
      </c>
      <c r="E16490">
        <f t="shared" si="515"/>
        <v>36157024</v>
      </c>
    </row>
    <row r="16491" spans="1:5">
      <c r="A16491">
        <v>36117025</v>
      </c>
      <c r="B16491">
        <v>36157025</v>
      </c>
      <c r="C16491" s="293">
        <v>15000000</v>
      </c>
      <c r="D16491">
        <f t="shared" si="514"/>
        <v>36117025</v>
      </c>
      <c r="E16491">
        <f t="shared" si="515"/>
        <v>36157025</v>
      </c>
    </row>
    <row r="16492" spans="1:5">
      <c r="A16492">
        <v>36117026</v>
      </c>
      <c r="B16492">
        <v>36157026</v>
      </c>
      <c r="C16492" s="293">
        <v>35000000</v>
      </c>
      <c r="D16492">
        <f t="shared" si="514"/>
        <v>36117026</v>
      </c>
      <c r="E16492">
        <f t="shared" si="515"/>
        <v>36157026</v>
      </c>
    </row>
    <row r="16493" spans="1:5">
      <c r="A16493">
        <v>36117027</v>
      </c>
      <c r="B16493">
        <v>36157027</v>
      </c>
      <c r="C16493" s="293">
        <v>33500000</v>
      </c>
      <c r="D16493">
        <f t="shared" si="514"/>
        <v>36117027</v>
      </c>
      <c r="E16493">
        <f t="shared" si="515"/>
        <v>36157027</v>
      </c>
    </row>
    <row r="16494" spans="1:5">
      <c r="A16494">
        <v>36117028</v>
      </c>
      <c r="B16494">
        <v>36157028</v>
      </c>
      <c r="C16494" s="293">
        <v>26000000</v>
      </c>
      <c r="D16494">
        <f t="shared" si="514"/>
        <v>36117028</v>
      </c>
      <c r="E16494">
        <f t="shared" si="515"/>
        <v>36157028</v>
      </c>
    </row>
    <row r="16495" spans="1:5">
      <c r="A16495">
        <v>36225002</v>
      </c>
      <c r="B16495">
        <v>36282001</v>
      </c>
      <c r="C16495" s="293">
        <v>123800000</v>
      </c>
      <c r="D16495">
        <f t="shared" si="514"/>
        <v>36225002</v>
      </c>
      <c r="E16495">
        <f t="shared" si="515"/>
        <v>36282001</v>
      </c>
    </row>
    <row r="16496" spans="1:5">
      <c r="A16496">
        <v>36225001</v>
      </c>
      <c r="B16496">
        <v>36286001</v>
      </c>
      <c r="C16496" s="293">
        <v>250000000</v>
      </c>
      <c r="D16496">
        <f t="shared" si="514"/>
        <v>36225001</v>
      </c>
      <c r="E16496">
        <f t="shared" si="515"/>
        <v>36286001</v>
      </c>
    </row>
    <row r="16497" spans="1:5">
      <c r="A16497">
        <v>36225003</v>
      </c>
      <c r="B16497">
        <v>36287001</v>
      </c>
      <c r="C16497" s="293">
        <v>130000000</v>
      </c>
      <c r="D16497">
        <f t="shared" si="514"/>
        <v>36225003</v>
      </c>
      <c r="E16497">
        <f t="shared" si="515"/>
        <v>36287001</v>
      </c>
    </row>
    <row r="16498" spans="1:5">
      <c r="A16498">
        <v>36306003</v>
      </c>
      <c r="B16498">
        <v>36335001</v>
      </c>
      <c r="C16498" s="293">
        <v>201800000</v>
      </c>
      <c r="D16498">
        <f t="shared" si="514"/>
        <v>36306003</v>
      </c>
      <c r="E16498">
        <f t="shared" si="515"/>
        <v>36335001</v>
      </c>
    </row>
    <row r="16499" spans="1:5">
      <c r="A16499">
        <v>36306001</v>
      </c>
      <c r="B16499">
        <v>36336001</v>
      </c>
      <c r="C16499" s="293">
        <v>207800000</v>
      </c>
      <c r="D16499">
        <f t="shared" si="514"/>
        <v>36306001</v>
      </c>
      <c r="E16499">
        <f t="shared" si="515"/>
        <v>36336001</v>
      </c>
    </row>
    <row r="16500" spans="1:5">
      <c r="A16500">
        <v>36306002</v>
      </c>
      <c r="B16500">
        <v>36336002</v>
      </c>
      <c r="C16500" s="293">
        <v>144300000</v>
      </c>
      <c r="D16500">
        <f t="shared" si="514"/>
        <v>36306002</v>
      </c>
      <c r="E16500">
        <f t="shared" si="515"/>
        <v>36336002</v>
      </c>
    </row>
    <row r="16501" spans="1:5">
      <c r="A16501">
        <v>36308001</v>
      </c>
      <c r="B16501">
        <v>36336004</v>
      </c>
      <c r="C16501" s="293">
        <v>135200000</v>
      </c>
      <c r="D16501">
        <f t="shared" si="514"/>
        <v>36308001</v>
      </c>
      <c r="E16501">
        <f t="shared" si="515"/>
        <v>36336004</v>
      </c>
    </row>
    <row r="16502" spans="1:5">
      <c r="A16502">
        <v>36321001</v>
      </c>
      <c r="B16502">
        <v>36342001</v>
      </c>
      <c r="C16502" s="293">
        <v>58600000</v>
      </c>
      <c r="D16502">
        <f t="shared" si="514"/>
        <v>36321001</v>
      </c>
      <c r="E16502">
        <f t="shared" si="515"/>
        <v>36342001</v>
      </c>
    </row>
    <row r="16503" spans="1:5">
      <c r="A16503">
        <v>36321002</v>
      </c>
      <c r="B16503">
        <v>36342002</v>
      </c>
      <c r="C16503" s="293">
        <v>173100000</v>
      </c>
      <c r="D16503">
        <f t="shared" si="514"/>
        <v>36321002</v>
      </c>
      <c r="E16503">
        <f t="shared" si="515"/>
        <v>36342002</v>
      </c>
    </row>
    <row r="16504" spans="1:5">
      <c r="A16504">
        <v>36321003</v>
      </c>
      <c r="B16504">
        <v>36342003</v>
      </c>
      <c r="C16504" s="293">
        <v>191600000</v>
      </c>
      <c r="D16504">
        <f t="shared" si="514"/>
        <v>36321003</v>
      </c>
      <c r="E16504">
        <f t="shared" si="515"/>
        <v>36342003</v>
      </c>
    </row>
    <row r="16505" spans="1:5">
      <c r="A16505">
        <v>36320001</v>
      </c>
      <c r="B16505">
        <v>36343001</v>
      </c>
      <c r="C16505" s="293">
        <v>162100000</v>
      </c>
      <c r="D16505">
        <f t="shared" si="514"/>
        <v>36320001</v>
      </c>
      <c r="E16505">
        <f t="shared" si="515"/>
        <v>36343001</v>
      </c>
    </row>
    <row r="16506" spans="1:5">
      <c r="A16506">
        <v>36306004</v>
      </c>
      <c r="B16506">
        <v>36388001</v>
      </c>
      <c r="C16506" s="293">
        <v>153000000</v>
      </c>
      <c r="D16506">
        <f t="shared" si="514"/>
        <v>36306004</v>
      </c>
      <c r="E16506">
        <f t="shared" si="515"/>
        <v>36388001</v>
      </c>
    </row>
    <row r="16507" spans="1:5">
      <c r="A16507">
        <v>36306005</v>
      </c>
      <c r="B16507">
        <v>36388002</v>
      </c>
      <c r="C16507" s="293">
        <v>118700000</v>
      </c>
      <c r="D16507">
        <f t="shared" si="514"/>
        <v>36306005</v>
      </c>
      <c r="E16507">
        <f t="shared" si="515"/>
        <v>36388002</v>
      </c>
    </row>
    <row r="16508" spans="1:5">
      <c r="A16508">
        <v>36306006</v>
      </c>
      <c r="B16508">
        <v>36388003</v>
      </c>
      <c r="C16508" s="293">
        <v>113000000</v>
      </c>
      <c r="D16508">
        <f t="shared" si="514"/>
        <v>36306006</v>
      </c>
      <c r="E16508">
        <f t="shared" si="515"/>
        <v>36388003</v>
      </c>
    </row>
    <row r="16509" spans="1:5">
      <c r="A16509">
        <v>36403003</v>
      </c>
      <c r="B16509">
        <v>36470001</v>
      </c>
      <c r="C16509" s="293">
        <v>475000000</v>
      </c>
      <c r="D16509">
        <f t="shared" si="514"/>
        <v>36403003</v>
      </c>
      <c r="E16509">
        <f t="shared" si="515"/>
        <v>36470001</v>
      </c>
    </row>
    <row r="16510" spans="1:5">
      <c r="A16510">
        <v>36403001</v>
      </c>
      <c r="B16510">
        <v>36472001</v>
      </c>
      <c r="C16510" s="293">
        <v>145000000</v>
      </c>
      <c r="D16510">
        <f t="shared" si="514"/>
        <v>36403001</v>
      </c>
      <c r="E16510">
        <f t="shared" si="515"/>
        <v>36472001</v>
      </c>
    </row>
    <row r="16511" spans="1:5">
      <c r="A16511">
        <v>36403002</v>
      </c>
      <c r="B16511">
        <v>36473001</v>
      </c>
      <c r="C16511" s="293">
        <v>122000000</v>
      </c>
      <c r="D16511">
        <f t="shared" si="514"/>
        <v>36403002</v>
      </c>
      <c r="E16511">
        <f t="shared" si="515"/>
        <v>36473001</v>
      </c>
    </row>
    <row r="16512" spans="1:5">
      <c r="A16512">
        <v>36501001</v>
      </c>
      <c r="B16512">
        <v>36533001</v>
      </c>
      <c r="C16512" s="293">
        <v>52700000</v>
      </c>
      <c r="D16512">
        <f t="shared" si="514"/>
        <v>36501001</v>
      </c>
      <c r="E16512">
        <f t="shared" si="515"/>
        <v>36533001</v>
      </c>
    </row>
    <row r="16513" spans="1:5">
      <c r="A16513">
        <v>36501002</v>
      </c>
      <c r="B16513">
        <v>36533002</v>
      </c>
      <c r="C16513" s="293">
        <v>95000000</v>
      </c>
      <c r="D16513">
        <f t="shared" si="514"/>
        <v>36501002</v>
      </c>
      <c r="E16513">
        <f t="shared" si="515"/>
        <v>36533002</v>
      </c>
    </row>
    <row r="16514" spans="1:5">
      <c r="A16514">
        <v>36617001</v>
      </c>
      <c r="B16514">
        <v>36656001</v>
      </c>
      <c r="C16514" s="293">
        <v>3200000</v>
      </c>
      <c r="D16514">
        <f t="shared" si="514"/>
        <v>36617001</v>
      </c>
      <c r="E16514">
        <f t="shared" si="515"/>
        <v>36656001</v>
      </c>
    </row>
    <row r="16515" spans="1:5">
      <c r="A16515">
        <v>36717010</v>
      </c>
      <c r="B16515">
        <v>36753001</v>
      </c>
      <c r="C16515" s="293">
        <v>69500000</v>
      </c>
      <c r="D16515">
        <f t="shared" ref="D16515:D16578" si="516">+A16515*1</f>
        <v>36717010</v>
      </c>
      <c r="E16515">
        <f t="shared" ref="E16515:E16578" si="517">+B16515*1</f>
        <v>36753001</v>
      </c>
    </row>
    <row r="16516" spans="1:5">
      <c r="A16516">
        <v>36717011</v>
      </c>
      <c r="B16516">
        <v>36753002</v>
      </c>
      <c r="C16516" s="293">
        <v>73500000</v>
      </c>
      <c r="D16516">
        <f t="shared" si="516"/>
        <v>36717011</v>
      </c>
      <c r="E16516">
        <f t="shared" si="517"/>
        <v>36753002</v>
      </c>
    </row>
    <row r="16517" spans="1:5">
      <c r="A16517">
        <v>36717014</v>
      </c>
      <c r="B16517">
        <v>36753003</v>
      </c>
      <c r="C16517" s="293">
        <v>77900000</v>
      </c>
      <c r="D16517">
        <f t="shared" si="516"/>
        <v>36717014</v>
      </c>
      <c r="E16517">
        <f t="shared" si="517"/>
        <v>36753003</v>
      </c>
    </row>
    <row r="16518" spans="1:5">
      <c r="A16518">
        <v>36717030</v>
      </c>
      <c r="B16518">
        <v>36753004</v>
      </c>
      <c r="C16518" s="293">
        <v>67000000</v>
      </c>
      <c r="D16518">
        <f t="shared" si="516"/>
        <v>36717030</v>
      </c>
      <c r="E16518">
        <f t="shared" si="517"/>
        <v>36753004</v>
      </c>
    </row>
    <row r="16519" spans="1:5">
      <c r="A16519">
        <v>36717001</v>
      </c>
      <c r="B16519">
        <v>36757001</v>
      </c>
      <c r="C16519" s="293">
        <v>63700000</v>
      </c>
      <c r="D16519">
        <f t="shared" si="516"/>
        <v>36717001</v>
      </c>
      <c r="E16519">
        <f t="shared" si="517"/>
        <v>36757001</v>
      </c>
    </row>
    <row r="16520" spans="1:5">
      <c r="A16520">
        <v>36717002</v>
      </c>
      <c r="B16520">
        <v>36757002</v>
      </c>
      <c r="C16520" s="293">
        <v>54600000</v>
      </c>
      <c r="D16520">
        <f t="shared" si="516"/>
        <v>36717002</v>
      </c>
      <c r="E16520">
        <f t="shared" si="517"/>
        <v>36757002</v>
      </c>
    </row>
    <row r="16521" spans="1:5">
      <c r="A16521">
        <v>36717004</v>
      </c>
      <c r="B16521">
        <v>36757003</v>
      </c>
      <c r="C16521" s="293">
        <v>66500000</v>
      </c>
      <c r="D16521">
        <f t="shared" si="516"/>
        <v>36717004</v>
      </c>
      <c r="E16521">
        <f t="shared" si="517"/>
        <v>36757003</v>
      </c>
    </row>
    <row r="16522" spans="1:5">
      <c r="A16522">
        <v>36717005</v>
      </c>
      <c r="B16522">
        <v>36757004</v>
      </c>
      <c r="C16522" s="293">
        <v>56300000</v>
      </c>
      <c r="D16522">
        <f t="shared" si="516"/>
        <v>36717005</v>
      </c>
      <c r="E16522">
        <f t="shared" si="517"/>
        <v>36757004</v>
      </c>
    </row>
    <row r="16523" spans="1:5">
      <c r="A16523">
        <v>36717006</v>
      </c>
      <c r="B16523">
        <v>36757005</v>
      </c>
      <c r="C16523" s="293">
        <v>76800000</v>
      </c>
      <c r="D16523">
        <f t="shared" si="516"/>
        <v>36717006</v>
      </c>
      <c r="E16523">
        <f t="shared" si="517"/>
        <v>36757005</v>
      </c>
    </row>
    <row r="16524" spans="1:5">
      <c r="A16524">
        <v>36717007</v>
      </c>
      <c r="B16524">
        <v>36757006</v>
      </c>
      <c r="C16524" s="293">
        <v>57400000</v>
      </c>
      <c r="D16524">
        <f t="shared" si="516"/>
        <v>36717007</v>
      </c>
      <c r="E16524">
        <f t="shared" si="517"/>
        <v>36757006</v>
      </c>
    </row>
    <row r="16525" spans="1:5">
      <c r="A16525">
        <v>36717008</v>
      </c>
      <c r="B16525">
        <v>36757007</v>
      </c>
      <c r="C16525" s="293">
        <v>62800000</v>
      </c>
      <c r="D16525">
        <f t="shared" si="516"/>
        <v>36717008</v>
      </c>
      <c r="E16525">
        <f t="shared" si="517"/>
        <v>36757007</v>
      </c>
    </row>
    <row r="16526" spans="1:5">
      <c r="A16526">
        <v>36717013</v>
      </c>
      <c r="B16526">
        <v>36757008</v>
      </c>
      <c r="C16526" s="293">
        <v>39600000</v>
      </c>
      <c r="D16526">
        <f t="shared" si="516"/>
        <v>36717013</v>
      </c>
      <c r="E16526">
        <f t="shared" si="517"/>
        <v>36757008</v>
      </c>
    </row>
    <row r="16527" spans="1:5">
      <c r="A16527">
        <v>36717015</v>
      </c>
      <c r="B16527">
        <v>36757009</v>
      </c>
      <c r="C16527" s="293">
        <v>63500000</v>
      </c>
      <c r="D16527">
        <f t="shared" si="516"/>
        <v>36717015</v>
      </c>
      <c r="E16527">
        <f t="shared" si="517"/>
        <v>36757009</v>
      </c>
    </row>
    <row r="16528" spans="1:5">
      <c r="A16528">
        <v>36717016</v>
      </c>
      <c r="B16528">
        <v>36757010</v>
      </c>
      <c r="C16528" s="293">
        <v>61300000</v>
      </c>
      <c r="D16528">
        <f t="shared" si="516"/>
        <v>36717016</v>
      </c>
      <c r="E16528">
        <f t="shared" si="517"/>
        <v>36757010</v>
      </c>
    </row>
    <row r="16529" spans="1:5">
      <c r="A16529">
        <v>36717019</v>
      </c>
      <c r="B16529">
        <v>36757011</v>
      </c>
      <c r="C16529" s="293">
        <v>72000000</v>
      </c>
      <c r="D16529">
        <f t="shared" si="516"/>
        <v>36717019</v>
      </c>
      <c r="E16529">
        <f t="shared" si="517"/>
        <v>36757011</v>
      </c>
    </row>
    <row r="16530" spans="1:5">
      <c r="A16530">
        <v>36717021</v>
      </c>
      <c r="B16530">
        <v>36757012</v>
      </c>
      <c r="C16530" s="293">
        <v>56000000</v>
      </c>
      <c r="D16530">
        <f t="shared" si="516"/>
        <v>36717021</v>
      </c>
      <c r="E16530">
        <f t="shared" si="517"/>
        <v>36757012</v>
      </c>
    </row>
    <row r="16531" spans="1:5">
      <c r="A16531">
        <v>36717025</v>
      </c>
      <c r="B16531">
        <v>36757013</v>
      </c>
      <c r="C16531" s="293">
        <v>70200000</v>
      </c>
      <c r="D16531">
        <f t="shared" si="516"/>
        <v>36717025</v>
      </c>
      <c r="E16531">
        <f t="shared" si="517"/>
        <v>36757013</v>
      </c>
    </row>
    <row r="16532" spans="1:5">
      <c r="A16532">
        <v>36717026</v>
      </c>
      <c r="B16532">
        <v>36757014</v>
      </c>
      <c r="C16532" s="293">
        <v>63300000</v>
      </c>
      <c r="D16532">
        <f t="shared" si="516"/>
        <v>36717026</v>
      </c>
      <c r="E16532">
        <f t="shared" si="517"/>
        <v>36757014</v>
      </c>
    </row>
    <row r="16533" spans="1:5">
      <c r="A16533">
        <v>36717027</v>
      </c>
      <c r="B16533">
        <v>36757015</v>
      </c>
      <c r="C16533" s="293">
        <v>103000000</v>
      </c>
      <c r="D16533">
        <f t="shared" si="516"/>
        <v>36717027</v>
      </c>
      <c r="E16533">
        <f t="shared" si="517"/>
        <v>36757015</v>
      </c>
    </row>
    <row r="16534" spans="1:5">
      <c r="A16534">
        <v>36717028</v>
      </c>
      <c r="B16534">
        <v>36757016</v>
      </c>
      <c r="C16534" s="293">
        <v>81300000</v>
      </c>
      <c r="D16534">
        <f t="shared" si="516"/>
        <v>36717028</v>
      </c>
      <c r="E16534">
        <f t="shared" si="517"/>
        <v>36757016</v>
      </c>
    </row>
    <row r="16535" spans="1:5">
      <c r="A16535">
        <v>36717020</v>
      </c>
      <c r="B16535">
        <v>36757017</v>
      </c>
      <c r="C16535" s="293">
        <v>71600000</v>
      </c>
      <c r="D16535">
        <f t="shared" si="516"/>
        <v>36717020</v>
      </c>
      <c r="E16535">
        <f t="shared" si="517"/>
        <v>36757017</v>
      </c>
    </row>
    <row r="16536" spans="1:5">
      <c r="A16536">
        <v>36717003</v>
      </c>
      <c r="B16536">
        <v>36757018</v>
      </c>
      <c r="C16536" s="293">
        <v>69500000</v>
      </c>
      <c r="D16536">
        <f t="shared" si="516"/>
        <v>36717003</v>
      </c>
      <c r="E16536">
        <f t="shared" si="517"/>
        <v>36757018</v>
      </c>
    </row>
    <row r="16537" spans="1:5">
      <c r="A16537">
        <v>36717022</v>
      </c>
      <c r="B16537">
        <v>36757019</v>
      </c>
      <c r="C16537" s="293">
        <v>80200000</v>
      </c>
      <c r="D16537">
        <f t="shared" si="516"/>
        <v>36717022</v>
      </c>
      <c r="E16537">
        <f t="shared" si="517"/>
        <v>36757019</v>
      </c>
    </row>
    <row r="16538" spans="1:5">
      <c r="A16538">
        <v>36717023</v>
      </c>
      <c r="B16538">
        <v>36757020</v>
      </c>
      <c r="C16538" s="293">
        <v>99000000</v>
      </c>
      <c r="D16538">
        <f t="shared" si="516"/>
        <v>36717023</v>
      </c>
      <c r="E16538">
        <f t="shared" si="517"/>
        <v>36757020</v>
      </c>
    </row>
    <row r="16539" spans="1:5">
      <c r="A16539">
        <v>36717024</v>
      </c>
      <c r="B16539">
        <v>36757021</v>
      </c>
      <c r="C16539" s="293">
        <v>92000000</v>
      </c>
      <c r="D16539">
        <f t="shared" si="516"/>
        <v>36717024</v>
      </c>
      <c r="E16539">
        <f t="shared" si="517"/>
        <v>36757021</v>
      </c>
    </row>
    <row r="16540" spans="1:5">
      <c r="A16540">
        <v>36717009</v>
      </c>
      <c r="B16540">
        <v>36757022</v>
      </c>
      <c r="C16540" s="293">
        <v>70400000</v>
      </c>
      <c r="D16540">
        <f t="shared" si="516"/>
        <v>36717009</v>
      </c>
      <c r="E16540">
        <f t="shared" si="517"/>
        <v>36757022</v>
      </c>
    </row>
    <row r="16541" spans="1:5">
      <c r="A16541">
        <v>36717012</v>
      </c>
      <c r="B16541">
        <v>36757023</v>
      </c>
      <c r="C16541" s="293">
        <v>94000000</v>
      </c>
      <c r="D16541">
        <f t="shared" si="516"/>
        <v>36717012</v>
      </c>
      <c r="E16541">
        <f t="shared" si="517"/>
        <v>36757023</v>
      </c>
    </row>
    <row r="16542" spans="1:5">
      <c r="A16542">
        <v>36717017</v>
      </c>
      <c r="B16542">
        <v>36757024</v>
      </c>
      <c r="C16542" s="293">
        <v>41000000</v>
      </c>
      <c r="D16542">
        <f t="shared" si="516"/>
        <v>36717017</v>
      </c>
      <c r="E16542">
        <f t="shared" si="517"/>
        <v>36757024</v>
      </c>
    </row>
    <row r="16543" spans="1:5">
      <c r="A16543">
        <v>36717018</v>
      </c>
      <c r="B16543">
        <v>36757025</v>
      </c>
      <c r="C16543" s="293">
        <v>74400000</v>
      </c>
      <c r="D16543">
        <f t="shared" si="516"/>
        <v>36717018</v>
      </c>
      <c r="E16543">
        <f t="shared" si="517"/>
        <v>36757025</v>
      </c>
    </row>
    <row r="16544" spans="1:5">
      <c r="A16544">
        <v>36717029</v>
      </c>
      <c r="B16544">
        <v>36757026</v>
      </c>
      <c r="C16544" s="293">
        <v>79000000</v>
      </c>
      <c r="D16544">
        <f t="shared" si="516"/>
        <v>36717029</v>
      </c>
      <c r="E16544">
        <f t="shared" si="517"/>
        <v>36757026</v>
      </c>
    </row>
    <row r="16545" spans="1:5">
      <c r="A16545">
        <v>36717032</v>
      </c>
      <c r="B16545">
        <v>36757027</v>
      </c>
      <c r="C16545" s="293">
        <v>105000000</v>
      </c>
      <c r="D16545">
        <f t="shared" si="516"/>
        <v>36717032</v>
      </c>
      <c r="E16545">
        <f t="shared" si="517"/>
        <v>36757027</v>
      </c>
    </row>
    <row r="16546" spans="1:5">
      <c r="A16546">
        <v>36717033</v>
      </c>
      <c r="B16546">
        <v>36757028</v>
      </c>
      <c r="C16546" s="293">
        <v>109000000</v>
      </c>
      <c r="D16546">
        <f t="shared" si="516"/>
        <v>36717033</v>
      </c>
      <c r="E16546">
        <f t="shared" si="517"/>
        <v>36757028</v>
      </c>
    </row>
    <row r="16547" spans="1:5">
      <c r="A16547">
        <v>36717034</v>
      </c>
      <c r="B16547">
        <v>36757029</v>
      </c>
      <c r="C16547" s="293">
        <v>111000000</v>
      </c>
      <c r="D16547">
        <f t="shared" si="516"/>
        <v>36717034</v>
      </c>
      <c r="E16547">
        <f t="shared" si="517"/>
        <v>36757029</v>
      </c>
    </row>
    <row r="16548" spans="1:5">
      <c r="A16548">
        <v>36717035</v>
      </c>
      <c r="B16548">
        <v>36757030</v>
      </c>
      <c r="C16548" s="293">
        <v>76000000</v>
      </c>
      <c r="D16548">
        <f t="shared" si="516"/>
        <v>36717035</v>
      </c>
      <c r="E16548">
        <f t="shared" si="517"/>
        <v>36757030</v>
      </c>
    </row>
    <row r="16549" spans="1:5">
      <c r="A16549">
        <v>36717036</v>
      </c>
      <c r="B16549">
        <v>36757031</v>
      </c>
      <c r="C16549" s="293">
        <v>99000000</v>
      </c>
      <c r="D16549">
        <f t="shared" si="516"/>
        <v>36717036</v>
      </c>
      <c r="E16549">
        <f t="shared" si="517"/>
        <v>36757031</v>
      </c>
    </row>
    <row r="16550" spans="1:5">
      <c r="A16550">
        <v>36717037</v>
      </c>
      <c r="B16550">
        <v>36757032</v>
      </c>
      <c r="C16550" s="293">
        <v>110000000</v>
      </c>
      <c r="D16550">
        <f t="shared" si="516"/>
        <v>36717037</v>
      </c>
      <c r="E16550">
        <f t="shared" si="517"/>
        <v>36757032</v>
      </c>
    </row>
    <row r="16551" spans="1:5">
      <c r="A16551">
        <v>36717038</v>
      </c>
      <c r="B16551">
        <v>36757033</v>
      </c>
      <c r="C16551" s="293">
        <v>127000000</v>
      </c>
      <c r="D16551">
        <f t="shared" si="516"/>
        <v>36717038</v>
      </c>
      <c r="E16551">
        <f t="shared" si="517"/>
        <v>36757033</v>
      </c>
    </row>
    <row r="16552" spans="1:5">
      <c r="A16552">
        <v>36717039</v>
      </c>
      <c r="B16552">
        <v>36757034</v>
      </c>
      <c r="C16552" s="293">
        <v>59000000</v>
      </c>
      <c r="D16552">
        <f t="shared" si="516"/>
        <v>36717039</v>
      </c>
      <c r="E16552">
        <f t="shared" si="517"/>
        <v>36757034</v>
      </c>
    </row>
    <row r="16553" spans="1:5">
      <c r="A16553">
        <v>36717040</v>
      </c>
      <c r="B16553">
        <v>36757035</v>
      </c>
      <c r="C16553" s="293">
        <v>80000000</v>
      </c>
      <c r="D16553">
        <f t="shared" si="516"/>
        <v>36717040</v>
      </c>
      <c r="E16553">
        <f t="shared" si="517"/>
        <v>36757035</v>
      </c>
    </row>
    <row r="16554" spans="1:5">
      <c r="A16554">
        <v>36717041</v>
      </c>
      <c r="B16554">
        <v>36757036</v>
      </c>
      <c r="C16554" s="293">
        <v>160000000</v>
      </c>
      <c r="D16554">
        <f t="shared" si="516"/>
        <v>36717041</v>
      </c>
      <c r="E16554">
        <f t="shared" si="517"/>
        <v>36757036</v>
      </c>
    </row>
    <row r="16555" spans="1:5">
      <c r="A16555">
        <v>36717042</v>
      </c>
      <c r="B16555">
        <v>36757037</v>
      </c>
      <c r="C16555" s="293">
        <v>150000000</v>
      </c>
      <c r="D16555">
        <f t="shared" si="516"/>
        <v>36717042</v>
      </c>
      <c r="E16555">
        <f t="shared" si="517"/>
        <v>36757037</v>
      </c>
    </row>
    <row r="16556" spans="1:5">
      <c r="A16556">
        <v>36717043</v>
      </c>
      <c r="B16556">
        <v>36757038</v>
      </c>
      <c r="C16556" s="293">
        <v>99000000</v>
      </c>
      <c r="D16556">
        <f t="shared" si="516"/>
        <v>36717043</v>
      </c>
      <c r="E16556">
        <f t="shared" si="517"/>
        <v>36757038</v>
      </c>
    </row>
    <row r="16557" spans="1:5">
      <c r="A16557">
        <v>36717044</v>
      </c>
      <c r="B16557">
        <v>36757039</v>
      </c>
      <c r="C16557" s="293">
        <v>83000000</v>
      </c>
      <c r="D16557">
        <f t="shared" si="516"/>
        <v>36717044</v>
      </c>
      <c r="E16557">
        <f t="shared" si="517"/>
        <v>36757039</v>
      </c>
    </row>
    <row r="16558" spans="1:5">
      <c r="A16558">
        <v>36717045</v>
      </c>
      <c r="B16558">
        <v>36757040</v>
      </c>
      <c r="C16558" s="293">
        <v>165000000</v>
      </c>
      <c r="D16558">
        <f t="shared" si="516"/>
        <v>36717045</v>
      </c>
      <c r="E16558">
        <f t="shared" si="517"/>
        <v>36757040</v>
      </c>
    </row>
    <row r="16559" spans="1:5">
      <c r="A16559">
        <v>36717046</v>
      </c>
      <c r="B16559">
        <v>36757041</v>
      </c>
      <c r="C16559" s="293">
        <v>173000000</v>
      </c>
      <c r="D16559">
        <f t="shared" si="516"/>
        <v>36717046</v>
      </c>
      <c r="E16559">
        <f t="shared" si="517"/>
        <v>36757041</v>
      </c>
    </row>
    <row r="16560" spans="1:5">
      <c r="A16560">
        <v>36717047</v>
      </c>
      <c r="B16560">
        <v>36757042</v>
      </c>
      <c r="C16560" s="293">
        <v>80000000</v>
      </c>
      <c r="D16560">
        <f t="shared" si="516"/>
        <v>36717047</v>
      </c>
      <c r="E16560">
        <f t="shared" si="517"/>
        <v>36757042</v>
      </c>
    </row>
    <row r="16561" spans="1:5">
      <c r="A16561">
        <v>36717048</v>
      </c>
      <c r="B16561">
        <v>36757043</v>
      </c>
      <c r="C16561" s="293">
        <v>111000000</v>
      </c>
      <c r="D16561">
        <f t="shared" si="516"/>
        <v>36717048</v>
      </c>
      <c r="E16561">
        <f t="shared" si="517"/>
        <v>36757043</v>
      </c>
    </row>
    <row r="16562" spans="1:5">
      <c r="A16562">
        <v>36717049</v>
      </c>
      <c r="B16562">
        <v>36757044</v>
      </c>
      <c r="C16562" s="293">
        <v>106000000</v>
      </c>
      <c r="D16562">
        <f t="shared" si="516"/>
        <v>36717049</v>
      </c>
      <c r="E16562">
        <f t="shared" si="517"/>
        <v>36757044</v>
      </c>
    </row>
    <row r="16563" spans="1:5">
      <c r="A16563">
        <v>36717050</v>
      </c>
      <c r="B16563">
        <v>36757045</v>
      </c>
      <c r="C16563" s="293">
        <v>68000000</v>
      </c>
      <c r="D16563">
        <f t="shared" si="516"/>
        <v>36717050</v>
      </c>
      <c r="E16563">
        <f t="shared" si="517"/>
        <v>36757045</v>
      </c>
    </row>
    <row r="16564" spans="1:5">
      <c r="A16564">
        <v>36717051</v>
      </c>
      <c r="B16564">
        <v>36757046</v>
      </c>
      <c r="C16564" s="293">
        <v>68000000</v>
      </c>
      <c r="D16564">
        <f t="shared" si="516"/>
        <v>36717051</v>
      </c>
      <c r="E16564">
        <f t="shared" si="517"/>
        <v>36757046</v>
      </c>
    </row>
    <row r="16565" spans="1:5">
      <c r="A16565">
        <v>36717052</v>
      </c>
      <c r="B16565">
        <v>36757047</v>
      </c>
      <c r="C16565" s="293">
        <v>111000000</v>
      </c>
      <c r="D16565">
        <f t="shared" si="516"/>
        <v>36717052</v>
      </c>
      <c r="E16565">
        <f t="shared" si="517"/>
        <v>36757047</v>
      </c>
    </row>
    <row r="16566" spans="1:5">
      <c r="A16566">
        <v>36717053</v>
      </c>
      <c r="B16566">
        <v>36757048</v>
      </c>
      <c r="C16566" s="293">
        <v>29000000</v>
      </c>
      <c r="D16566">
        <f t="shared" si="516"/>
        <v>36717053</v>
      </c>
      <c r="E16566">
        <f t="shared" si="517"/>
        <v>36757048</v>
      </c>
    </row>
    <row r="16567" spans="1:5">
      <c r="A16567">
        <v>36717054</v>
      </c>
      <c r="B16567">
        <v>36757049</v>
      </c>
      <c r="C16567" s="293">
        <v>26000000</v>
      </c>
      <c r="D16567">
        <f t="shared" si="516"/>
        <v>36717054</v>
      </c>
      <c r="E16567">
        <f t="shared" si="517"/>
        <v>36757049</v>
      </c>
    </row>
    <row r="16568" spans="1:5">
      <c r="A16568">
        <v>36717055</v>
      </c>
      <c r="B16568">
        <v>36757050</v>
      </c>
      <c r="C16568" s="293">
        <v>76000000</v>
      </c>
      <c r="D16568">
        <f t="shared" si="516"/>
        <v>36717055</v>
      </c>
      <c r="E16568">
        <f t="shared" si="517"/>
        <v>36757050</v>
      </c>
    </row>
    <row r="16569" spans="1:5">
      <c r="A16569">
        <v>36811001</v>
      </c>
      <c r="B16569">
        <v>36861001</v>
      </c>
      <c r="C16569" s="293">
        <v>44000000</v>
      </c>
      <c r="D16569">
        <f t="shared" si="516"/>
        <v>36811001</v>
      </c>
      <c r="E16569">
        <f t="shared" si="517"/>
        <v>36861001</v>
      </c>
    </row>
    <row r="16570" spans="1:5">
      <c r="A16570">
        <v>36811002</v>
      </c>
      <c r="B16570">
        <v>36861002</v>
      </c>
      <c r="C16570" s="293">
        <v>35000000</v>
      </c>
      <c r="D16570">
        <f t="shared" si="516"/>
        <v>36811002</v>
      </c>
      <c r="E16570">
        <f t="shared" si="517"/>
        <v>36861002</v>
      </c>
    </row>
    <row r="16571" spans="1:5">
      <c r="A16571">
        <v>36804001</v>
      </c>
      <c r="B16571">
        <v>36862001</v>
      </c>
      <c r="C16571" s="293">
        <v>53000000</v>
      </c>
      <c r="D16571">
        <f t="shared" si="516"/>
        <v>36804001</v>
      </c>
      <c r="E16571">
        <f t="shared" si="517"/>
        <v>36862001</v>
      </c>
    </row>
    <row r="16572" spans="1:5">
      <c r="A16572">
        <v>36812001</v>
      </c>
      <c r="B16572">
        <v>36863001</v>
      </c>
      <c r="C16572" s="293">
        <v>44800000</v>
      </c>
      <c r="D16572">
        <f t="shared" si="516"/>
        <v>36812001</v>
      </c>
      <c r="E16572">
        <f t="shared" si="517"/>
        <v>36863001</v>
      </c>
    </row>
    <row r="16573" spans="1:5">
      <c r="A16573">
        <v>36812002</v>
      </c>
      <c r="B16573">
        <v>36863002</v>
      </c>
      <c r="C16573" s="293">
        <v>55700000</v>
      </c>
      <c r="D16573">
        <f t="shared" si="516"/>
        <v>36812002</v>
      </c>
      <c r="E16573">
        <f t="shared" si="517"/>
        <v>36863002</v>
      </c>
    </row>
    <row r="16574" spans="1:5">
      <c r="A16574">
        <v>36812003</v>
      </c>
      <c r="B16574">
        <v>36863003</v>
      </c>
      <c r="C16574" s="293">
        <v>55000000</v>
      </c>
      <c r="D16574">
        <f t="shared" si="516"/>
        <v>36812003</v>
      </c>
      <c r="E16574">
        <f t="shared" si="517"/>
        <v>36863003</v>
      </c>
    </row>
    <row r="16575" spans="1:5">
      <c r="A16575">
        <v>36826001</v>
      </c>
      <c r="B16575">
        <v>36865001</v>
      </c>
      <c r="C16575" s="293">
        <v>59800000</v>
      </c>
      <c r="D16575">
        <f t="shared" si="516"/>
        <v>36826001</v>
      </c>
      <c r="E16575">
        <f t="shared" si="517"/>
        <v>36865001</v>
      </c>
    </row>
    <row r="16576" spans="1:5">
      <c r="A16576">
        <v>36901001</v>
      </c>
      <c r="B16576">
        <v>36932001</v>
      </c>
      <c r="C16576" s="293">
        <v>17700000</v>
      </c>
      <c r="D16576">
        <f t="shared" si="516"/>
        <v>36901001</v>
      </c>
      <c r="E16576">
        <f t="shared" si="517"/>
        <v>36932001</v>
      </c>
    </row>
    <row r="16577" spans="1:5">
      <c r="A16577">
        <v>36901003</v>
      </c>
      <c r="B16577">
        <v>36932002</v>
      </c>
      <c r="C16577" s="293">
        <v>47900000</v>
      </c>
      <c r="D16577">
        <f t="shared" si="516"/>
        <v>36901003</v>
      </c>
      <c r="E16577">
        <f t="shared" si="517"/>
        <v>36932002</v>
      </c>
    </row>
    <row r="16578" spans="1:5">
      <c r="A16578">
        <v>36901004</v>
      </c>
      <c r="B16578">
        <v>36932003</v>
      </c>
      <c r="C16578" s="293">
        <v>51600000</v>
      </c>
      <c r="D16578">
        <f t="shared" si="516"/>
        <v>36901004</v>
      </c>
      <c r="E16578">
        <f t="shared" si="517"/>
        <v>36932003</v>
      </c>
    </row>
    <row r="16579" spans="1:5">
      <c r="A16579">
        <v>36901005</v>
      </c>
      <c r="B16579">
        <v>36932004</v>
      </c>
      <c r="C16579" s="293">
        <v>49200000</v>
      </c>
      <c r="D16579">
        <f t="shared" ref="D16579:D16642" si="518">+A16579*1</f>
        <v>36901005</v>
      </c>
      <c r="E16579">
        <f t="shared" ref="E16579:E16642" si="519">+B16579*1</f>
        <v>36932004</v>
      </c>
    </row>
    <row r="16580" spans="1:5">
      <c r="A16580">
        <v>36901006</v>
      </c>
      <c r="B16580">
        <v>36932005</v>
      </c>
      <c r="C16580" s="293">
        <v>18900000</v>
      </c>
      <c r="D16580">
        <f t="shared" si="518"/>
        <v>36901006</v>
      </c>
      <c r="E16580">
        <f t="shared" si="519"/>
        <v>36932005</v>
      </c>
    </row>
    <row r="16581" spans="1:5">
      <c r="A16581">
        <v>36901007</v>
      </c>
      <c r="B16581">
        <v>36932006</v>
      </c>
      <c r="C16581" s="293">
        <v>19800000</v>
      </c>
      <c r="D16581">
        <f t="shared" si="518"/>
        <v>36901007</v>
      </c>
      <c r="E16581">
        <f t="shared" si="519"/>
        <v>36932006</v>
      </c>
    </row>
    <row r="16582" spans="1:5">
      <c r="A16582">
        <v>36901002</v>
      </c>
      <c r="B16582">
        <v>36933001</v>
      </c>
      <c r="C16582" s="293">
        <v>48000000</v>
      </c>
      <c r="D16582">
        <f t="shared" si="518"/>
        <v>36901002</v>
      </c>
      <c r="E16582">
        <f t="shared" si="519"/>
        <v>36933001</v>
      </c>
    </row>
    <row r="16583" spans="1:5">
      <c r="A16583">
        <v>36906001</v>
      </c>
      <c r="B16583">
        <v>36935001</v>
      </c>
      <c r="C16583" s="293">
        <v>48800000</v>
      </c>
      <c r="D16583">
        <f t="shared" si="518"/>
        <v>36906001</v>
      </c>
      <c r="E16583">
        <f t="shared" si="519"/>
        <v>36935001</v>
      </c>
    </row>
    <row r="16584" spans="1:5">
      <c r="A16584">
        <v>36906003</v>
      </c>
      <c r="B16584">
        <v>36935002</v>
      </c>
      <c r="C16584" s="293">
        <v>53800000</v>
      </c>
      <c r="D16584">
        <f t="shared" si="518"/>
        <v>36906003</v>
      </c>
      <c r="E16584">
        <f t="shared" si="519"/>
        <v>36935002</v>
      </c>
    </row>
    <row r="16585" spans="1:5">
      <c r="A16585">
        <v>36906005</v>
      </c>
      <c r="B16585">
        <v>36937001</v>
      </c>
      <c r="C16585" s="293">
        <v>57700000</v>
      </c>
      <c r="D16585">
        <f t="shared" si="518"/>
        <v>36906005</v>
      </c>
      <c r="E16585">
        <f t="shared" si="519"/>
        <v>36937001</v>
      </c>
    </row>
    <row r="16586" spans="1:5">
      <c r="A16586">
        <v>36906006</v>
      </c>
      <c r="B16586">
        <v>36937002</v>
      </c>
      <c r="C16586" s="293">
        <v>49800000</v>
      </c>
      <c r="D16586">
        <f t="shared" si="518"/>
        <v>36906006</v>
      </c>
      <c r="E16586">
        <f t="shared" si="519"/>
        <v>36937002</v>
      </c>
    </row>
    <row r="16587" spans="1:5">
      <c r="A16587">
        <v>36906002</v>
      </c>
      <c r="B16587">
        <v>36988001</v>
      </c>
      <c r="C16587" s="293">
        <v>25800000</v>
      </c>
      <c r="D16587">
        <f t="shared" si="518"/>
        <v>36906002</v>
      </c>
      <c r="E16587">
        <f t="shared" si="519"/>
        <v>36988001</v>
      </c>
    </row>
    <row r="16588" spans="1:5">
      <c r="A16588">
        <v>36906004</v>
      </c>
      <c r="B16588">
        <v>36988002</v>
      </c>
      <c r="C16588" s="293">
        <v>28000000</v>
      </c>
      <c r="D16588">
        <f t="shared" si="518"/>
        <v>36906004</v>
      </c>
      <c r="E16588">
        <f t="shared" si="519"/>
        <v>36988002</v>
      </c>
    </row>
    <row r="16589" spans="1:5">
      <c r="A16589">
        <v>37021001</v>
      </c>
      <c r="B16589">
        <v>37042001</v>
      </c>
      <c r="C16589" s="293">
        <v>187000000</v>
      </c>
      <c r="D16589">
        <f t="shared" si="518"/>
        <v>37021001</v>
      </c>
      <c r="E16589">
        <f t="shared" si="519"/>
        <v>37042001</v>
      </c>
    </row>
    <row r="16590" spans="1:5">
      <c r="A16590">
        <v>37011001</v>
      </c>
      <c r="B16590">
        <v>37061001</v>
      </c>
      <c r="C16590" s="293">
        <v>59700000</v>
      </c>
      <c r="D16590">
        <f t="shared" si="518"/>
        <v>37011001</v>
      </c>
      <c r="E16590">
        <f t="shared" si="519"/>
        <v>37061001</v>
      </c>
    </row>
    <row r="16591" spans="1:5">
      <c r="A16591">
        <v>37011002</v>
      </c>
      <c r="B16591">
        <v>37061002</v>
      </c>
      <c r="C16591" s="293">
        <v>57200000</v>
      </c>
      <c r="D16591">
        <f t="shared" si="518"/>
        <v>37011002</v>
      </c>
      <c r="E16591">
        <f t="shared" si="519"/>
        <v>37061002</v>
      </c>
    </row>
    <row r="16592" spans="1:5">
      <c r="A16592">
        <v>37004001</v>
      </c>
      <c r="B16592">
        <v>37062001</v>
      </c>
      <c r="C16592" s="293">
        <v>73300000</v>
      </c>
      <c r="D16592">
        <f t="shared" si="518"/>
        <v>37004001</v>
      </c>
      <c r="E16592">
        <f t="shared" si="519"/>
        <v>37062001</v>
      </c>
    </row>
    <row r="16593" spans="1:5">
      <c r="A16593">
        <v>37004002</v>
      </c>
      <c r="B16593">
        <v>37062002</v>
      </c>
      <c r="C16593" s="293">
        <v>59700000</v>
      </c>
      <c r="D16593">
        <f t="shared" si="518"/>
        <v>37004002</v>
      </c>
      <c r="E16593">
        <f t="shared" si="519"/>
        <v>37062002</v>
      </c>
    </row>
    <row r="16594" spans="1:5">
      <c r="A16594">
        <v>37004003</v>
      </c>
      <c r="B16594">
        <v>37062003</v>
      </c>
      <c r="C16594" s="293">
        <v>57200000</v>
      </c>
      <c r="D16594">
        <f t="shared" si="518"/>
        <v>37004003</v>
      </c>
      <c r="E16594">
        <f t="shared" si="519"/>
        <v>37062003</v>
      </c>
    </row>
    <row r="16595" spans="1:5">
      <c r="A16595">
        <v>37012001</v>
      </c>
      <c r="B16595">
        <v>37063001</v>
      </c>
      <c r="C16595" s="293">
        <v>66200000</v>
      </c>
      <c r="D16595">
        <f t="shared" si="518"/>
        <v>37012001</v>
      </c>
      <c r="E16595">
        <f t="shared" si="519"/>
        <v>37063001</v>
      </c>
    </row>
    <row r="16596" spans="1:5">
      <c r="A16596">
        <v>37121001</v>
      </c>
      <c r="B16596">
        <v>37142001</v>
      </c>
      <c r="C16596" s="293">
        <v>39900000</v>
      </c>
      <c r="D16596">
        <f t="shared" si="518"/>
        <v>37121001</v>
      </c>
      <c r="E16596">
        <f t="shared" si="519"/>
        <v>37142001</v>
      </c>
    </row>
    <row r="16597" spans="1:5">
      <c r="A16597">
        <v>37201001</v>
      </c>
      <c r="B16597">
        <v>37232001</v>
      </c>
      <c r="C16597" s="293">
        <v>53400000</v>
      </c>
      <c r="D16597">
        <f t="shared" si="518"/>
        <v>37201001</v>
      </c>
      <c r="E16597">
        <f t="shared" si="519"/>
        <v>37232001</v>
      </c>
    </row>
    <row r="16598" spans="1:5">
      <c r="A16598">
        <v>37206001</v>
      </c>
      <c r="B16598">
        <v>37235001</v>
      </c>
      <c r="C16598" s="293">
        <v>84700000</v>
      </c>
      <c r="D16598">
        <f t="shared" si="518"/>
        <v>37206001</v>
      </c>
      <c r="E16598">
        <f t="shared" si="519"/>
        <v>37235001</v>
      </c>
    </row>
    <row r="16599" spans="1:5">
      <c r="A16599">
        <v>37206002</v>
      </c>
      <c r="B16599">
        <v>37235002</v>
      </c>
      <c r="C16599" s="293">
        <v>84200000</v>
      </c>
      <c r="D16599">
        <f t="shared" si="518"/>
        <v>37206002</v>
      </c>
      <c r="E16599">
        <f t="shared" si="519"/>
        <v>37235002</v>
      </c>
    </row>
    <row r="16600" spans="1:5">
      <c r="A16600">
        <v>37206003</v>
      </c>
      <c r="B16600">
        <v>37235003</v>
      </c>
      <c r="C16600" s="293">
        <v>85000000</v>
      </c>
      <c r="D16600">
        <f t="shared" si="518"/>
        <v>37206003</v>
      </c>
      <c r="E16600">
        <f t="shared" si="519"/>
        <v>37235003</v>
      </c>
    </row>
    <row r="16601" spans="1:5">
      <c r="A16601">
        <v>37208001</v>
      </c>
      <c r="B16601">
        <v>37236001</v>
      </c>
      <c r="C16601" s="293">
        <v>93700000</v>
      </c>
      <c r="D16601">
        <f t="shared" si="518"/>
        <v>37208001</v>
      </c>
      <c r="E16601">
        <f t="shared" si="519"/>
        <v>37236001</v>
      </c>
    </row>
    <row r="16602" spans="1:5">
      <c r="A16602">
        <v>37208002</v>
      </c>
      <c r="B16602">
        <v>37236002</v>
      </c>
      <c r="C16602" s="293">
        <v>42200000</v>
      </c>
      <c r="D16602">
        <f t="shared" si="518"/>
        <v>37208002</v>
      </c>
      <c r="E16602">
        <f t="shared" si="519"/>
        <v>37236002</v>
      </c>
    </row>
    <row r="16603" spans="1:5">
      <c r="A16603">
        <v>37208003</v>
      </c>
      <c r="B16603">
        <v>37236003</v>
      </c>
      <c r="C16603" s="293">
        <v>100100000</v>
      </c>
      <c r="D16603">
        <f t="shared" si="518"/>
        <v>37208003</v>
      </c>
      <c r="E16603">
        <f t="shared" si="519"/>
        <v>37236003</v>
      </c>
    </row>
    <row r="16604" spans="1:5">
      <c r="A16604">
        <v>37208004</v>
      </c>
      <c r="B16604">
        <v>37236004</v>
      </c>
      <c r="C16604" s="293">
        <v>94900000</v>
      </c>
      <c r="D16604">
        <f t="shared" si="518"/>
        <v>37208004</v>
      </c>
      <c r="E16604">
        <f t="shared" si="519"/>
        <v>37236004</v>
      </c>
    </row>
    <row r="16605" spans="1:5">
      <c r="A16605">
        <v>37208005</v>
      </c>
      <c r="B16605">
        <v>37236005</v>
      </c>
      <c r="C16605" s="293">
        <v>94600000</v>
      </c>
      <c r="D16605">
        <f t="shared" si="518"/>
        <v>37208005</v>
      </c>
      <c r="E16605">
        <f t="shared" si="519"/>
        <v>37236005</v>
      </c>
    </row>
    <row r="16606" spans="1:5">
      <c r="A16606">
        <v>37221001</v>
      </c>
      <c r="B16606">
        <v>37242001</v>
      </c>
      <c r="C16606" s="293">
        <v>103400000</v>
      </c>
      <c r="D16606">
        <f t="shared" si="518"/>
        <v>37221001</v>
      </c>
      <c r="E16606">
        <f t="shared" si="519"/>
        <v>37242001</v>
      </c>
    </row>
    <row r="16607" spans="1:5">
      <c r="A16607">
        <v>37221002</v>
      </c>
      <c r="B16607">
        <v>37242002</v>
      </c>
      <c r="C16607" s="293">
        <v>100800000</v>
      </c>
      <c r="D16607">
        <f t="shared" si="518"/>
        <v>37221002</v>
      </c>
      <c r="E16607">
        <f t="shared" si="519"/>
        <v>37242002</v>
      </c>
    </row>
    <row r="16608" spans="1:5">
      <c r="A16608">
        <v>37221003</v>
      </c>
      <c r="B16608">
        <v>37242003</v>
      </c>
      <c r="C16608" s="293">
        <v>101500000</v>
      </c>
      <c r="D16608">
        <f t="shared" si="518"/>
        <v>37221003</v>
      </c>
      <c r="E16608">
        <f t="shared" si="519"/>
        <v>37242003</v>
      </c>
    </row>
    <row r="16609" spans="1:5">
      <c r="A16609">
        <v>37221004</v>
      </c>
      <c r="B16609">
        <v>37242004</v>
      </c>
      <c r="C16609" s="293">
        <v>97800000</v>
      </c>
      <c r="D16609">
        <f t="shared" si="518"/>
        <v>37221004</v>
      </c>
      <c r="E16609">
        <f t="shared" si="519"/>
        <v>37242004</v>
      </c>
    </row>
    <row r="16610" spans="1:5">
      <c r="A16610">
        <v>37221005</v>
      </c>
      <c r="B16610">
        <v>37242005</v>
      </c>
      <c r="C16610" s="293">
        <v>115300000</v>
      </c>
      <c r="D16610">
        <f t="shared" si="518"/>
        <v>37221005</v>
      </c>
      <c r="E16610">
        <f t="shared" si="519"/>
        <v>37242005</v>
      </c>
    </row>
    <row r="16611" spans="1:5">
      <c r="A16611">
        <v>37221006</v>
      </c>
      <c r="B16611">
        <v>37242006</v>
      </c>
      <c r="C16611" s="293">
        <v>123500000</v>
      </c>
      <c r="D16611">
        <f t="shared" si="518"/>
        <v>37221006</v>
      </c>
      <c r="E16611">
        <f t="shared" si="519"/>
        <v>37242006</v>
      </c>
    </row>
    <row r="16612" spans="1:5">
      <c r="A16612">
        <v>37221007</v>
      </c>
      <c r="B16612">
        <v>37242007</v>
      </c>
      <c r="C16612" s="293">
        <v>105300000</v>
      </c>
      <c r="D16612">
        <f t="shared" si="518"/>
        <v>37221007</v>
      </c>
      <c r="E16612">
        <f t="shared" si="519"/>
        <v>37242007</v>
      </c>
    </row>
    <row r="16613" spans="1:5">
      <c r="A16613">
        <v>37220001</v>
      </c>
      <c r="B16613">
        <v>37243001</v>
      </c>
      <c r="C16613" s="293">
        <v>97000000</v>
      </c>
      <c r="D16613">
        <f t="shared" si="518"/>
        <v>37220001</v>
      </c>
      <c r="E16613">
        <f t="shared" si="519"/>
        <v>37243001</v>
      </c>
    </row>
    <row r="16614" spans="1:5">
      <c r="A16614">
        <v>37220002</v>
      </c>
      <c r="B16614">
        <v>37243002</v>
      </c>
      <c r="C16614" s="293">
        <v>100300000</v>
      </c>
      <c r="D16614">
        <f t="shared" si="518"/>
        <v>37220002</v>
      </c>
      <c r="E16614">
        <f t="shared" si="519"/>
        <v>37243002</v>
      </c>
    </row>
    <row r="16615" spans="1:5">
      <c r="A16615">
        <v>37220003</v>
      </c>
      <c r="B16615">
        <v>37243003</v>
      </c>
      <c r="C16615" s="293">
        <v>96700000</v>
      </c>
      <c r="D16615">
        <f t="shared" si="518"/>
        <v>37220003</v>
      </c>
      <c r="E16615">
        <f t="shared" si="519"/>
        <v>37243003</v>
      </c>
    </row>
    <row r="16616" spans="1:5">
      <c r="A16616">
        <v>37220006</v>
      </c>
      <c r="B16616">
        <v>37244001</v>
      </c>
      <c r="C16616" s="293">
        <v>109900000</v>
      </c>
      <c r="D16616">
        <f t="shared" si="518"/>
        <v>37220006</v>
      </c>
      <c r="E16616">
        <f t="shared" si="519"/>
        <v>37244001</v>
      </c>
    </row>
    <row r="16617" spans="1:5">
      <c r="A16617">
        <v>37220004</v>
      </c>
      <c r="B16617">
        <v>37245001</v>
      </c>
      <c r="C16617" s="293">
        <v>94800000</v>
      </c>
      <c r="D16617">
        <f t="shared" si="518"/>
        <v>37220004</v>
      </c>
      <c r="E16617">
        <f t="shared" si="519"/>
        <v>37245001</v>
      </c>
    </row>
    <row r="16618" spans="1:5">
      <c r="A16618">
        <v>37220005</v>
      </c>
      <c r="B16618">
        <v>37245002</v>
      </c>
      <c r="C16618" s="293">
        <v>91000000</v>
      </c>
      <c r="D16618">
        <f t="shared" si="518"/>
        <v>37220005</v>
      </c>
      <c r="E16618">
        <f t="shared" si="519"/>
        <v>37245002</v>
      </c>
    </row>
    <row r="16619" spans="1:5">
      <c r="A16619">
        <v>37220007</v>
      </c>
      <c r="B16619">
        <v>37245003</v>
      </c>
      <c r="C16619" s="293">
        <v>119500000</v>
      </c>
      <c r="D16619">
        <f t="shared" si="518"/>
        <v>37220007</v>
      </c>
      <c r="E16619">
        <f t="shared" si="519"/>
        <v>37245003</v>
      </c>
    </row>
    <row r="16620" spans="1:5">
      <c r="A16620">
        <v>37212001</v>
      </c>
      <c r="B16620">
        <v>37247001</v>
      </c>
      <c r="C16620" s="293">
        <v>88000000</v>
      </c>
      <c r="D16620">
        <f t="shared" si="518"/>
        <v>37212001</v>
      </c>
      <c r="E16620">
        <f t="shared" si="519"/>
        <v>37247001</v>
      </c>
    </row>
    <row r="16621" spans="1:5">
      <c r="A16621">
        <v>37317001</v>
      </c>
      <c r="B16621">
        <v>37357001</v>
      </c>
      <c r="C16621" s="293">
        <v>3800000</v>
      </c>
      <c r="D16621">
        <f t="shared" si="518"/>
        <v>37317001</v>
      </c>
      <c r="E16621">
        <f t="shared" si="519"/>
        <v>37357001</v>
      </c>
    </row>
    <row r="16622" spans="1:5">
      <c r="A16622">
        <v>37317002</v>
      </c>
      <c r="B16622">
        <v>37357002</v>
      </c>
      <c r="C16622" s="293">
        <v>4200000</v>
      </c>
      <c r="D16622">
        <f t="shared" si="518"/>
        <v>37317002</v>
      </c>
      <c r="E16622">
        <f t="shared" si="519"/>
        <v>37357002</v>
      </c>
    </row>
    <row r="16623" spans="1:5">
      <c r="A16623">
        <v>37408001</v>
      </c>
      <c r="B16623">
        <v>37436001</v>
      </c>
      <c r="C16623" s="293">
        <v>62100000</v>
      </c>
      <c r="D16623">
        <f t="shared" si="518"/>
        <v>37408001</v>
      </c>
      <c r="E16623">
        <f t="shared" si="519"/>
        <v>37436001</v>
      </c>
    </row>
    <row r="16624" spans="1:5">
      <c r="A16624">
        <v>37408002</v>
      </c>
      <c r="B16624">
        <v>37436002</v>
      </c>
      <c r="C16624" s="293">
        <v>145000000</v>
      </c>
      <c r="D16624">
        <f t="shared" si="518"/>
        <v>37408002</v>
      </c>
      <c r="E16624">
        <f t="shared" si="519"/>
        <v>37436002</v>
      </c>
    </row>
    <row r="16625" spans="1:5">
      <c r="A16625">
        <v>37408003</v>
      </c>
      <c r="B16625">
        <v>37436003</v>
      </c>
      <c r="C16625" s="293">
        <v>195000000</v>
      </c>
      <c r="D16625">
        <f t="shared" si="518"/>
        <v>37408003</v>
      </c>
      <c r="E16625">
        <f t="shared" si="519"/>
        <v>37436003</v>
      </c>
    </row>
    <row r="16626" spans="1:5">
      <c r="A16626">
        <v>37517004</v>
      </c>
      <c r="B16626">
        <v>37554001</v>
      </c>
      <c r="C16626" s="293">
        <v>2900000</v>
      </c>
      <c r="D16626">
        <f t="shared" si="518"/>
        <v>37517004</v>
      </c>
      <c r="E16626">
        <f t="shared" si="519"/>
        <v>37554001</v>
      </c>
    </row>
    <row r="16627" spans="1:5">
      <c r="A16627">
        <v>37517001</v>
      </c>
      <c r="B16627">
        <v>37555001</v>
      </c>
      <c r="C16627" s="293">
        <v>2600000</v>
      </c>
      <c r="D16627">
        <f t="shared" si="518"/>
        <v>37517001</v>
      </c>
      <c r="E16627">
        <f t="shared" si="519"/>
        <v>37555001</v>
      </c>
    </row>
    <row r="16628" spans="1:5">
      <c r="A16628">
        <v>37517002</v>
      </c>
      <c r="B16628">
        <v>37557001</v>
      </c>
      <c r="C16628" s="293">
        <v>3500000</v>
      </c>
      <c r="D16628">
        <f t="shared" si="518"/>
        <v>37517002</v>
      </c>
      <c r="E16628">
        <f t="shared" si="519"/>
        <v>37557001</v>
      </c>
    </row>
    <row r="16629" spans="1:5">
      <c r="A16629">
        <v>37517003</v>
      </c>
      <c r="B16629">
        <v>37557002</v>
      </c>
      <c r="C16629" s="293">
        <v>2400000</v>
      </c>
      <c r="D16629">
        <f t="shared" si="518"/>
        <v>37517003</v>
      </c>
      <c r="E16629">
        <f t="shared" si="519"/>
        <v>37557002</v>
      </c>
    </row>
    <row r="16630" spans="1:5">
      <c r="A16630">
        <v>37619001</v>
      </c>
      <c r="B16630">
        <v>37650001</v>
      </c>
      <c r="C16630" s="293">
        <v>13200000</v>
      </c>
      <c r="D16630">
        <f t="shared" si="518"/>
        <v>37619001</v>
      </c>
      <c r="E16630">
        <f t="shared" si="519"/>
        <v>37650001</v>
      </c>
    </row>
    <row r="16631" spans="1:5">
      <c r="A16631">
        <v>37619002</v>
      </c>
      <c r="B16631">
        <v>37650002</v>
      </c>
      <c r="C16631" s="293">
        <v>51000000</v>
      </c>
      <c r="D16631">
        <f t="shared" si="518"/>
        <v>37619002</v>
      </c>
      <c r="E16631">
        <f t="shared" si="519"/>
        <v>37650002</v>
      </c>
    </row>
    <row r="16632" spans="1:5">
      <c r="A16632">
        <v>37619003</v>
      </c>
      <c r="B16632">
        <v>37650003</v>
      </c>
      <c r="C16632" s="293">
        <v>45000000</v>
      </c>
      <c r="D16632">
        <f t="shared" si="518"/>
        <v>37619003</v>
      </c>
      <c r="E16632">
        <f t="shared" si="519"/>
        <v>37650003</v>
      </c>
    </row>
    <row r="16633" spans="1:5">
      <c r="A16633">
        <v>37721001</v>
      </c>
      <c r="B16633">
        <v>37742001</v>
      </c>
      <c r="C16633" s="293">
        <v>42900000</v>
      </c>
      <c r="D16633">
        <f t="shared" si="518"/>
        <v>37721001</v>
      </c>
      <c r="E16633">
        <f t="shared" si="519"/>
        <v>37742001</v>
      </c>
    </row>
    <row r="16634" spans="1:5">
      <c r="A16634">
        <v>37817001</v>
      </c>
      <c r="B16634">
        <v>37857001</v>
      </c>
      <c r="C16634" s="293">
        <v>58300000</v>
      </c>
      <c r="D16634">
        <f t="shared" si="518"/>
        <v>37817001</v>
      </c>
      <c r="E16634">
        <f t="shared" si="519"/>
        <v>37857001</v>
      </c>
    </row>
    <row r="16635" spans="1:5">
      <c r="A16635">
        <v>37817002</v>
      </c>
      <c r="B16635">
        <v>37857002</v>
      </c>
      <c r="C16635" s="293">
        <v>59300000</v>
      </c>
      <c r="D16635">
        <f t="shared" si="518"/>
        <v>37817002</v>
      </c>
      <c r="E16635">
        <f t="shared" si="519"/>
        <v>37857002</v>
      </c>
    </row>
    <row r="16636" spans="1:5">
      <c r="A16636">
        <v>37817003</v>
      </c>
      <c r="B16636">
        <v>37857003</v>
      </c>
      <c r="C16636" s="293">
        <v>50200000</v>
      </c>
      <c r="D16636">
        <f t="shared" si="518"/>
        <v>37817003</v>
      </c>
      <c r="E16636">
        <f t="shared" si="519"/>
        <v>37857003</v>
      </c>
    </row>
    <row r="16637" spans="1:5">
      <c r="A16637">
        <v>37817004</v>
      </c>
      <c r="B16637">
        <v>37857004</v>
      </c>
      <c r="C16637" s="293">
        <v>23600000</v>
      </c>
      <c r="D16637">
        <f t="shared" si="518"/>
        <v>37817004</v>
      </c>
      <c r="E16637">
        <f t="shared" si="519"/>
        <v>37857004</v>
      </c>
    </row>
    <row r="16638" spans="1:5">
      <c r="A16638">
        <v>37817005</v>
      </c>
      <c r="B16638">
        <v>37857005</v>
      </c>
      <c r="C16638" s="293">
        <v>49800000</v>
      </c>
      <c r="D16638">
        <f t="shared" si="518"/>
        <v>37817005</v>
      </c>
      <c r="E16638">
        <f t="shared" si="519"/>
        <v>37857005</v>
      </c>
    </row>
    <row r="16639" spans="1:5">
      <c r="A16639">
        <v>37817006</v>
      </c>
      <c r="B16639">
        <v>37857006</v>
      </c>
      <c r="C16639" s="293">
        <v>13000000</v>
      </c>
      <c r="D16639">
        <f t="shared" si="518"/>
        <v>37817006</v>
      </c>
      <c r="E16639">
        <f t="shared" si="519"/>
        <v>37857006</v>
      </c>
    </row>
    <row r="16640" spans="1:5">
      <c r="A16640">
        <v>37817007</v>
      </c>
      <c r="B16640">
        <v>37857007</v>
      </c>
      <c r="C16640" s="293">
        <v>9000000</v>
      </c>
      <c r="D16640">
        <f t="shared" si="518"/>
        <v>37817007</v>
      </c>
      <c r="E16640">
        <f t="shared" si="519"/>
        <v>37857007</v>
      </c>
    </row>
    <row r="16641" spans="1:5">
      <c r="A16641">
        <v>37817008</v>
      </c>
      <c r="B16641">
        <v>37857008</v>
      </c>
      <c r="C16641" s="293">
        <v>30000000</v>
      </c>
      <c r="D16641">
        <f t="shared" si="518"/>
        <v>37817008</v>
      </c>
      <c r="E16641">
        <f t="shared" si="519"/>
        <v>37857008</v>
      </c>
    </row>
    <row r="16642" spans="1:5">
      <c r="A16642">
        <v>37817009</v>
      </c>
      <c r="B16642">
        <v>37857009</v>
      </c>
      <c r="C16642" s="293">
        <v>34000000</v>
      </c>
      <c r="D16642">
        <f t="shared" si="518"/>
        <v>37817009</v>
      </c>
      <c r="E16642">
        <f t="shared" si="519"/>
        <v>37857009</v>
      </c>
    </row>
    <row r="16643" spans="1:5">
      <c r="A16643">
        <v>37817010</v>
      </c>
      <c r="B16643">
        <v>37857010</v>
      </c>
      <c r="C16643" s="293">
        <v>36000000</v>
      </c>
      <c r="D16643">
        <f t="shared" ref="D16643:D16706" si="520">+A16643*1</f>
        <v>37817010</v>
      </c>
      <c r="E16643">
        <f t="shared" ref="E16643:E16706" si="521">+B16643*1</f>
        <v>37857010</v>
      </c>
    </row>
    <row r="16644" spans="1:5">
      <c r="A16644">
        <v>37817011</v>
      </c>
      <c r="B16644">
        <v>37857011</v>
      </c>
      <c r="C16644" s="293">
        <v>17000000</v>
      </c>
      <c r="D16644">
        <f t="shared" si="520"/>
        <v>37817011</v>
      </c>
      <c r="E16644">
        <f t="shared" si="521"/>
        <v>37857011</v>
      </c>
    </row>
    <row r="16645" spans="1:5">
      <c r="A16645">
        <v>37817012</v>
      </c>
      <c r="B16645">
        <v>37857012</v>
      </c>
      <c r="C16645" s="293">
        <v>36600000</v>
      </c>
      <c r="D16645">
        <f t="shared" si="520"/>
        <v>37817012</v>
      </c>
      <c r="E16645">
        <f t="shared" si="521"/>
        <v>37857012</v>
      </c>
    </row>
    <row r="16646" spans="1:5">
      <c r="A16646">
        <v>37817013</v>
      </c>
      <c r="B16646">
        <v>37857013</v>
      </c>
      <c r="C16646" s="293">
        <v>9500000</v>
      </c>
      <c r="D16646">
        <f t="shared" si="520"/>
        <v>37817013</v>
      </c>
      <c r="E16646">
        <f t="shared" si="521"/>
        <v>37857013</v>
      </c>
    </row>
    <row r="16647" spans="1:5">
      <c r="A16647">
        <v>37817014</v>
      </c>
      <c r="B16647">
        <v>37857014</v>
      </c>
      <c r="C16647" s="293">
        <v>10600000</v>
      </c>
      <c r="D16647">
        <f t="shared" si="520"/>
        <v>37817014</v>
      </c>
      <c r="E16647">
        <f t="shared" si="521"/>
        <v>37857014</v>
      </c>
    </row>
    <row r="16648" spans="1:5">
      <c r="A16648">
        <v>37817015</v>
      </c>
      <c r="B16648">
        <v>37857015</v>
      </c>
      <c r="C16648" s="293">
        <v>25000000</v>
      </c>
      <c r="D16648">
        <f t="shared" si="520"/>
        <v>37817015</v>
      </c>
      <c r="E16648">
        <f t="shared" si="521"/>
        <v>37857015</v>
      </c>
    </row>
    <row r="16649" spans="1:5">
      <c r="A16649">
        <v>37817016</v>
      </c>
      <c r="B16649">
        <v>37857016</v>
      </c>
      <c r="C16649" s="293">
        <v>12000000</v>
      </c>
      <c r="D16649">
        <f t="shared" si="520"/>
        <v>37817016</v>
      </c>
      <c r="E16649">
        <f t="shared" si="521"/>
        <v>37857016</v>
      </c>
    </row>
    <row r="16650" spans="1:5">
      <c r="A16650">
        <v>37817017</v>
      </c>
      <c r="B16650">
        <v>37857017</v>
      </c>
      <c r="C16650" s="293">
        <v>19500000</v>
      </c>
      <c r="D16650">
        <f t="shared" si="520"/>
        <v>37817017</v>
      </c>
      <c r="E16650">
        <f t="shared" si="521"/>
        <v>37857017</v>
      </c>
    </row>
    <row r="16651" spans="1:5">
      <c r="A16651">
        <v>37817018</v>
      </c>
      <c r="B16651">
        <v>37857018</v>
      </c>
      <c r="C16651" s="293">
        <v>30000000</v>
      </c>
      <c r="D16651">
        <f t="shared" si="520"/>
        <v>37817018</v>
      </c>
      <c r="E16651">
        <f t="shared" si="521"/>
        <v>37857018</v>
      </c>
    </row>
    <row r="16652" spans="1:5">
      <c r="A16652">
        <v>37817019</v>
      </c>
      <c r="B16652">
        <v>37857019</v>
      </c>
      <c r="C16652" s="293">
        <v>38000000</v>
      </c>
      <c r="D16652">
        <f t="shared" si="520"/>
        <v>37817019</v>
      </c>
      <c r="E16652">
        <f t="shared" si="521"/>
        <v>37857019</v>
      </c>
    </row>
    <row r="16653" spans="1:5">
      <c r="A16653">
        <v>37817020</v>
      </c>
      <c r="B16653">
        <v>37857020</v>
      </c>
      <c r="C16653" s="293">
        <v>38000000</v>
      </c>
      <c r="D16653">
        <f t="shared" si="520"/>
        <v>37817020</v>
      </c>
      <c r="E16653">
        <f t="shared" si="521"/>
        <v>37857020</v>
      </c>
    </row>
    <row r="16654" spans="1:5">
      <c r="A16654">
        <v>37817021</v>
      </c>
      <c r="B16654">
        <v>37857021</v>
      </c>
      <c r="C16654" s="293">
        <v>16000000</v>
      </c>
      <c r="D16654">
        <f t="shared" si="520"/>
        <v>37817021</v>
      </c>
      <c r="E16654">
        <f t="shared" si="521"/>
        <v>37857021</v>
      </c>
    </row>
    <row r="16655" spans="1:5">
      <c r="A16655">
        <v>37817022</v>
      </c>
      <c r="B16655">
        <v>37857022</v>
      </c>
      <c r="C16655" s="293">
        <v>47000000</v>
      </c>
      <c r="D16655">
        <f t="shared" si="520"/>
        <v>37817022</v>
      </c>
      <c r="E16655">
        <f t="shared" si="521"/>
        <v>37857022</v>
      </c>
    </row>
    <row r="16656" spans="1:5">
      <c r="A16656">
        <v>37817023</v>
      </c>
      <c r="B16656">
        <v>37857023</v>
      </c>
      <c r="C16656" s="293">
        <v>49500000</v>
      </c>
      <c r="D16656">
        <f t="shared" si="520"/>
        <v>37817023</v>
      </c>
      <c r="E16656">
        <f t="shared" si="521"/>
        <v>37857023</v>
      </c>
    </row>
    <row r="16657" spans="1:5">
      <c r="A16657">
        <v>37817024</v>
      </c>
      <c r="B16657">
        <v>37857024</v>
      </c>
      <c r="C16657" s="293">
        <v>14000000</v>
      </c>
      <c r="D16657">
        <f t="shared" si="520"/>
        <v>37817024</v>
      </c>
      <c r="E16657">
        <f t="shared" si="521"/>
        <v>37857024</v>
      </c>
    </row>
    <row r="16658" spans="1:5">
      <c r="A16658">
        <v>37817025</v>
      </c>
      <c r="B16658">
        <v>37857025</v>
      </c>
      <c r="C16658" s="293">
        <v>11600000</v>
      </c>
      <c r="D16658">
        <f t="shared" si="520"/>
        <v>37817025</v>
      </c>
      <c r="E16658">
        <f t="shared" si="521"/>
        <v>37857025</v>
      </c>
    </row>
    <row r="16659" spans="1:5">
      <c r="A16659">
        <v>37925001</v>
      </c>
      <c r="B16659">
        <v>37986001</v>
      </c>
      <c r="C16659" s="293">
        <v>80000000</v>
      </c>
      <c r="D16659">
        <f t="shared" si="520"/>
        <v>37925001</v>
      </c>
      <c r="E16659">
        <f t="shared" si="521"/>
        <v>37986001</v>
      </c>
    </row>
    <row r="16660" spans="1:5">
      <c r="A16660">
        <v>38017002</v>
      </c>
      <c r="B16660">
        <v>38054001</v>
      </c>
      <c r="C16660" s="293">
        <v>3500000</v>
      </c>
      <c r="D16660">
        <f t="shared" si="520"/>
        <v>38017002</v>
      </c>
      <c r="E16660">
        <f t="shared" si="521"/>
        <v>38054001</v>
      </c>
    </row>
    <row r="16661" spans="1:5">
      <c r="A16661">
        <v>38017006</v>
      </c>
      <c r="B16661">
        <v>38055001</v>
      </c>
      <c r="C16661" s="293">
        <v>2000000</v>
      </c>
      <c r="D16661">
        <f t="shared" si="520"/>
        <v>38017006</v>
      </c>
      <c r="E16661">
        <f t="shared" si="521"/>
        <v>38055001</v>
      </c>
    </row>
    <row r="16662" spans="1:5">
      <c r="A16662">
        <v>38017001</v>
      </c>
      <c r="B16662">
        <v>38056001</v>
      </c>
      <c r="C16662" s="293">
        <v>1800000</v>
      </c>
      <c r="D16662">
        <f t="shared" si="520"/>
        <v>38017001</v>
      </c>
      <c r="E16662">
        <f t="shared" si="521"/>
        <v>38056001</v>
      </c>
    </row>
    <row r="16663" spans="1:5">
      <c r="A16663">
        <v>38017003</v>
      </c>
      <c r="B16663">
        <v>38056002</v>
      </c>
      <c r="C16663" s="293">
        <v>3200000</v>
      </c>
      <c r="D16663">
        <f t="shared" si="520"/>
        <v>38017003</v>
      </c>
      <c r="E16663">
        <f t="shared" si="521"/>
        <v>38056002</v>
      </c>
    </row>
    <row r="16664" spans="1:5">
      <c r="A16664">
        <v>38017005</v>
      </c>
      <c r="B16664">
        <v>38056003</v>
      </c>
      <c r="C16664" s="293">
        <v>2500000</v>
      </c>
      <c r="D16664">
        <f t="shared" si="520"/>
        <v>38017005</v>
      </c>
      <c r="E16664">
        <f t="shared" si="521"/>
        <v>38056003</v>
      </c>
    </row>
    <row r="16665" spans="1:5">
      <c r="A16665">
        <v>38017008</v>
      </c>
      <c r="B16665">
        <v>38056004</v>
      </c>
      <c r="C16665" s="293">
        <v>4000000</v>
      </c>
      <c r="D16665">
        <f t="shared" si="520"/>
        <v>38017008</v>
      </c>
      <c r="E16665">
        <f t="shared" si="521"/>
        <v>38056004</v>
      </c>
    </row>
    <row r="16666" spans="1:5">
      <c r="A16666">
        <v>38017004</v>
      </c>
      <c r="B16666">
        <v>38057001</v>
      </c>
      <c r="C16666" s="293">
        <v>2800000</v>
      </c>
      <c r="D16666">
        <f t="shared" si="520"/>
        <v>38017004</v>
      </c>
      <c r="E16666">
        <f t="shared" si="521"/>
        <v>38057001</v>
      </c>
    </row>
    <row r="16667" spans="1:5">
      <c r="A16667">
        <v>38017007</v>
      </c>
      <c r="B16667">
        <v>38057002</v>
      </c>
      <c r="C16667" s="293">
        <v>2800000</v>
      </c>
      <c r="D16667">
        <f t="shared" si="520"/>
        <v>38017007</v>
      </c>
      <c r="E16667">
        <f t="shared" si="521"/>
        <v>38057002</v>
      </c>
    </row>
    <row r="16668" spans="1:5">
      <c r="A16668">
        <v>38101002</v>
      </c>
      <c r="B16668">
        <v>38132001</v>
      </c>
      <c r="C16668" s="293">
        <v>28000000</v>
      </c>
      <c r="D16668">
        <f t="shared" si="520"/>
        <v>38101002</v>
      </c>
      <c r="E16668">
        <f t="shared" si="521"/>
        <v>38132001</v>
      </c>
    </row>
    <row r="16669" spans="1:5">
      <c r="A16669">
        <v>38101003</v>
      </c>
      <c r="B16669">
        <v>38132002</v>
      </c>
      <c r="C16669" s="293">
        <v>43000000</v>
      </c>
      <c r="D16669">
        <f t="shared" si="520"/>
        <v>38101003</v>
      </c>
      <c r="E16669">
        <f t="shared" si="521"/>
        <v>38132002</v>
      </c>
    </row>
    <row r="16670" spans="1:5">
      <c r="A16670">
        <v>38101001</v>
      </c>
      <c r="B16670">
        <v>38133001</v>
      </c>
      <c r="C16670" s="293">
        <v>55000000</v>
      </c>
      <c r="D16670">
        <f t="shared" si="520"/>
        <v>38101001</v>
      </c>
      <c r="E16670">
        <f t="shared" si="521"/>
        <v>38133001</v>
      </c>
    </row>
    <row r="16671" spans="1:5">
      <c r="A16671">
        <v>38106001</v>
      </c>
      <c r="B16671">
        <v>38135001</v>
      </c>
      <c r="C16671" s="293">
        <v>65800000</v>
      </c>
      <c r="D16671">
        <f t="shared" si="520"/>
        <v>38106001</v>
      </c>
      <c r="E16671">
        <f t="shared" si="521"/>
        <v>38135001</v>
      </c>
    </row>
    <row r="16672" spans="1:5">
      <c r="A16672">
        <v>38106002</v>
      </c>
      <c r="B16672">
        <v>38135002</v>
      </c>
      <c r="C16672" s="293">
        <v>61300000</v>
      </c>
      <c r="D16672">
        <f t="shared" si="520"/>
        <v>38106002</v>
      </c>
      <c r="E16672">
        <f t="shared" si="521"/>
        <v>38135002</v>
      </c>
    </row>
    <row r="16673" spans="1:5">
      <c r="A16673">
        <v>38106003</v>
      </c>
      <c r="B16673">
        <v>38135003</v>
      </c>
      <c r="C16673" s="293">
        <v>67400000</v>
      </c>
      <c r="D16673">
        <f t="shared" si="520"/>
        <v>38106003</v>
      </c>
      <c r="E16673">
        <f t="shared" si="521"/>
        <v>38135003</v>
      </c>
    </row>
    <row r="16674" spans="1:5">
      <c r="A16674">
        <v>38106004</v>
      </c>
      <c r="B16674">
        <v>38135004</v>
      </c>
      <c r="C16674" s="293">
        <v>70900000</v>
      </c>
      <c r="D16674">
        <f t="shared" si="520"/>
        <v>38106004</v>
      </c>
      <c r="E16674">
        <f t="shared" si="521"/>
        <v>38135004</v>
      </c>
    </row>
    <row r="16675" spans="1:5">
      <c r="A16675">
        <v>38106005</v>
      </c>
      <c r="B16675">
        <v>38135005</v>
      </c>
      <c r="C16675" s="293">
        <v>67700000</v>
      </c>
      <c r="D16675">
        <f t="shared" si="520"/>
        <v>38106005</v>
      </c>
      <c r="E16675">
        <f t="shared" si="521"/>
        <v>38135005</v>
      </c>
    </row>
    <row r="16676" spans="1:5">
      <c r="A16676">
        <v>38106006</v>
      </c>
      <c r="B16676">
        <v>38135006</v>
      </c>
      <c r="C16676" s="293">
        <v>84800000</v>
      </c>
      <c r="D16676">
        <f t="shared" si="520"/>
        <v>38106006</v>
      </c>
      <c r="E16676">
        <f t="shared" si="521"/>
        <v>38135006</v>
      </c>
    </row>
    <row r="16677" spans="1:5">
      <c r="A16677">
        <v>38217001</v>
      </c>
      <c r="B16677">
        <v>38256001</v>
      </c>
      <c r="C16677" s="293">
        <v>7000000</v>
      </c>
      <c r="D16677">
        <f t="shared" si="520"/>
        <v>38217001</v>
      </c>
      <c r="E16677">
        <f t="shared" si="521"/>
        <v>38256001</v>
      </c>
    </row>
    <row r="16678" spans="1:5">
      <c r="A16678">
        <v>38303001</v>
      </c>
      <c r="B16678">
        <v>38375001</v>
      </c>
      <c r="C16678" s="293">
        <v>116000000</v>
      </c>
      <c r="D16678">
        <f t="shared" si="520"/>
        <v>38303001</v>
      </c>
      <c r="E16678">
        <f t="shared" si="521"/>
        <v>38375001</v>
      </c>
    </row>
    <row r="16679" spans="1:5">
      <c r="A16679">
        <v>38303002</v>
      </c>
      <c r="B16679">
        <v>38375002</v>
      </c>
      <c r="C16679" s="293">
        <v>85200000</v>
      </c>
      <c r="D16679">
        <f t="shared" si="520"/>
        <v>38303002</v>
      </c>
      <c r="E16679">
        <f t="shared" si="521"/>
        <v>38375002</v>
      </c>
    </row>
    <row r="16680" spans="1:5">
      <c r="A16680">
        <v>38303003</v>
      </c>
      <c r="B16680">
        <v>38375003</v>
      </c>
      <c r="C16680" s="293">
        <v>85200000</v>
      </c>
      <c r="D16680">
        <f t="shared" si="520"/>
        <v>38303003</v>
      </c>
      <c r="E16680">
        <f t="shared" si="521"/>
        <v>38375003</v>
      </c>
    </row>
    <row r="16681" spans="1:5">
      <c r="A16681">
        <v>38303004</v>
      </c>
      <c r="B16681">
        <v>38375004</v>
      </c>
      <c r="C16681" s="293">
        <v>108000000</v>
      </c>
      <c r="D16681">
        <f t="shared" si="520"/>
        <v>38303004</v>
      </c>
      <c r="E16681">
        <f t="shared" si="521"/>
        <v>38375004</v>
      </c>
    </row>
    <row r="16682" spans="1:5">
      <c r="A16682">
        <v>38425005</v>
      </c>
      <c r="B16682">
        <v>38482001</v>
      </c>
      <c r="C16682" s="293">
        <v>58300000</v>
      </c>
      <c r="D16682">
        <f t="shared" si="520"/>
        <v>38425005</v>
      </c>
      <c r="E16682">
        <f t="shared" si="521"/>
        <v>38482001</v>
      </c>
    </row>
    <row r="16683" spans="1:5">
      <c r="A16683">
        <v>38425006</v>
      </c>
      <c r="B16683">
        <v>38485001</v>
      </c>
      <c r="C16683" s="293">
        <v>34800000</v>
      </c>
      <c r="D16683">
        <f t="shared" si="520"/>
        <v>38425006</v>
      </c>
      <c r="E16683">
        <f t="shared" si="521"/>
        <v>38485001</v>
      </c>
    </row>
    <row r="16684" spans="1:5">
      <c r="A16684">
        <v>38425007</v>
      </c>
      <c r="B16684">
        <v>38485002</v>
      </c>
      <c r="C16684" s="293">
        <v>65200000</v>
      </c>
      <c r="D16684">
        <f t="shared" si="520"/>
        <v>38425007</v>
      </c>
      <c r="E16684">
        <f t="shared" si="521"/>
        <v>38485002</v>
      </c>
    </row>
    <row r="16685" spans="1:5">
      <c r="A16685">
        <v>38425001</v>
      </c>
      <c r="B16685">
        <v>38486001</v>
      </c>
      <c r="C16685" s="293">
        <v>71600000</v>
      </c>
      <c r="D16685">
        <f t="shared" si="520"/>
        <v>38425001</v>
      </c>
      <c r="E16685">
        <f t="shared" si="521"/>
        <v>38486001</v>
      </c>
    </row>
    <row r="16686" spans="1:5">
      <c r="A16686">
        <v>38425002</v>
      </c>
      <c r="B16686">
        <v>38486002</v>
      </c>
      <c r="C16686" s="293">
        <v>118300000</v>
      </c>
      <c r="D16686">
        <f t="shared" si="520"/>
        <v>38425002</v>
      </c>
      <c r="E16686">
        <f t="shared" si="521"/>
        <v>38486002</v>
      </c>
    </row>
    <row r="16687" spans="1:5">
      <c r="A16687">
        <v>38425003</v>
      </c>
      <c r="B16687">
        <v>38486003</v>
      </c>
      <c r="C16687" s="293">
        <v>354100000</v>
      </c>
      <c r="D16687">
        <f t="shared" si="520"/>
        <v>38425003</v>
      </c>
      <c r="E16687">
        <f t="shared" si="521"/>
        <v>38486003</v>
      </c>
    </row>
    <row r="16688" spans="1:5">
      <c r="A16688">
        <v>38425004</v>
      </c>
      <c r="B16688">
        <v>38486004</v>
      </c>
      <c r="C16688" s="293">
        <v>74600000</v>
      </c>
      <c r="D16688">
        <f t="shared" si="520"/>
        <v>38425004</v>
      </c>
      <c r="E16688">
        <f t="shared" si="521"/>
        <v>38486004</v>
      </c>
    </row>
    <row r="16689" spans="1:5">
      <c r="A16689">
        <v>38507001</v>
      </c>
      <c r="B16689">
        <v>38541001</v>
      </c>
      <c r="C16689" s="293">
        <v>92200000</v>
      </c>
      <c r="D16689">
        <f t="shared" si="520"/>
        <v>38507001</v>
      </c>
      <c r="E16689">
        <f t="shared" si="521"/>
        <v>38541001</v>
      </c>
    </row>
    <row r="16690" spans="1:5">
      <c r="A16690">
        <v>38503001</v>
      </c>
      <c r="B16690">
        <v>38574001</v>
      </c>
      <c r="C16690" s="293">
        <v>86000000</v>
      </c>
      <c r="D16690">
        <f t="shared" si="520"/>
        <v>38503001</v>
      </c>
      <c r="E16690">
        <f t="shared" si="521"/>
        <v>38574001</v>
      </c>
    </row>
    <row r="16691" spans="1:5">
      <c r="A16691">
        <v>38503002</v>
      </c>
      <c r="B16691">
        <v>38574002</v>
      </c>
      <c r="C16691" s="293">
        <v>99000000</v>
      </c>
      <c r="D16691">
        <f t="shared" si="520"/>
        <v>38503002</v>
      </c>
      <c r="E16691">
        <f t="shared" si="521"/>
        <v>38574002</v>
      </c>
    </row>
    <row r="16692" spans="1:5">
      <c r="A16692">
        <v>38625006</v>
      </c>
      <c r="B16692">
        <v>38680001</v>
      </c>
      <c r="C16692" s="293">
        <v>196400000</v>
      </c>
      <c r="D16692">
        <f t="shared" si="520"/>
        <v>38625006</v>
      </c>
      <c r="E16692">
        <f t="shared" si="521"/>
        <v>38680001</v>
      </c>
    </row>
    <row r="16693" spans="1:5">
      <c r="A16693">
        <v>38625001</v>
      </c>
      <c r="B16693">
        <v>38686001</v>
      </c>
      <c r="C16693" s="293">
        <v>117800000</v>
      </c>
      <c r="D16693">
        <f t="shared" si="520"/>
        <v>38625001</v>
      </c>
      <c r="E16693">
        <f t="shared" si="521"/>
        <v>38686001</v>
      </c>
    </row>
    <row r="16694" spans="1:5">
      <c r="A16694">
        <v>38625002</v>
      </c>
      <c r="B16694">
        <v>38686002</v>
      </c>
      <c r="C16694" s="293">
        <v>315000000</v>
      </c>
      <c r="D16694">
        <f t="shared" si="520"/>
        <v>38625002</v>
      </c>
      <c r="E16694">
        <f t="shared" si="521"/>
        <v>38686002</v>
      </c>
    </row>
    <row r="16695" spans="1:5">
      <c r="A16695">
        <v>38625003</v>
      </c>
      <c r="B16695">
        <v>38686003</v>
      </c>
      <c r="C16695" s="293">
        <v>64100000</v>
      </c>
      <c r="D16695">
        <f t="shared" si="520"/>
        <v>38625003</v>
      </c>
      <c r="E16695">
        <f t="shared" si="521"/>
        <v>38686003</v>
      </c>
    </row>
    <row r="16696" spans="1:5">
      <c r="A16696">
        <v>38625004</v>
      </c>
      <c r="B16696">
        <v>38686004</v>
      </c>
      <c r="C16696" s="293">
        <v>71300000</v>
      </c>
      <c r="D16696">
        <f t="shared" si="520"/>
        <v>38625004</v>
      </c>
      <c r="E16696">
        <f t="shared" si="521"/>
        <v>38686004</v>
      </c>
    </row>
    <row r="16697" spans="1:5">
      <c r="A16697">
        <v>38625005</v>
      </c>
      <c r="B16697">
        <v>38687001</v>
      </c>
      <c r="C16697" s="293">
        <v>75900000</v>
      </c>
      <c r="D16697">
        <f t="shared" si="520"/>
        <v>38625005</v>
      </c>
      <c r="E16697">
        <f t="shared" si="521"/>
        <v>38687001</v>
      </c>
    </row>
    <row r="16698" spans="1:5">
      <c r="A16698">
        <v>38707001</v>
      </c>
      <c r="B16698">
        <v>38741001</v>
      </c>
      <c r="C16698" s="293">
        <v>91000000</v>
      </c>
      <c r="D16698">
        <f t="shared" si="520"/>
        <v>38707001</v>
      </c>
      <c r="E16698">
        <f t="shared" si="521"/>
        <v>38741001</v>
      </c>
    </row>
    <row r="16699" spans="1:5">
      <c r="A16699">
        <v>38711040</v>
      </c>
      <c r="B16699">
        <v>38744001</v>
      </c>
      <c r="C16699" s="293">
        <v>88000000</v>
      </c>
      <c r="D16699">
        <f t="shared" si="520"/>
        <v>38711040</v>
      </c>
      <c r="E16699">
        <f t="shared" si="521"/>
        <v>38744001</v>
      </c>
    </row>
    <row r="16700" spans="1:5">
      <c r="A16700">
        <v>38711044</v>
      </c>
      <c r="B16700">
        <v>38744002</v>
      </c>
      <c r="C16700" s="293">
        <v>79000000</v>
      </c>
      <c r="D16700">
        <f t="shared" si="520"/>
        <v>38711044</v>
      </c>
      <c r="E16700">
        <f t="shared" si="521"/>
        <v>38744002</v>
      </c>
    </row>
    <row r="16701" spans="1:5">
      <c r="A16701">
        <v>38711045</v>
      </c>
      <c r="B16701">
        <v>38744003</v>
      </c>
      <c r="C16701" s="293">
        <v>72000000</v>
      </c>
      <c r="D16701">
        <f t="shared" si="520"/>
        <v>38711045</v>
      </c>
      <c r="E16701">
        <f t="shared" si="521"/>
        <v>38744003</v>
      </c>
    </row>
    <row r="16702" spans="1:5">
      <c r="A16702">
        <v>38721002</v>
      </c>
      <c r="B16702">
        <v>38745001</v>
      </c>
      <c r="C16702" s="293">
        <v>92000000</v>
      </c>
      <c r="D16702">
        <f t="shared" si="520"/>
        <v>38721002</v>
      </c>
      <c r="E16702">
        <f t="shared" si="521"/>
        <v>38745001</v>
      </c>
    </row>
    <row r="16703" spans="1:5">
      <c r="A16703">
        <v>38720001</v>
      </c>
      <c r="B16703">
        <v>38745002</v>
      </c>
      <c r="C16703" s="293">
        <v>97000000</v>
      </c>
      <c r="D16703">
        <f t="shared" si="520"/>
        <v>38720001</v>
      </c>
      <c r="E16703">
        <f t="shared" si="521"/>
        <v>38745002</v>
      </c>
    </row>
    <row r="16704" spans="1:5">
      <c r="A16704">
        <v>38721001</v>
      </c>
      <c r="B16704">
        <v>38746001</v>
      </c>
      <c r="C16704" s="293">
        <v>100500000</v>
      </c>
      <c r="D16704">
        <f t="shared" si="520"/>
        <v>38721001</v>
      </c>
      <c r="E16704">
        <f t="shared" si="521"/>
        <v>38746001</v>
      </c>
    </row>
    <row r="16705" spans="1:5">
      <c r="A16705">
        <v>38712037</v>
      </c>
      <c r="B16705">
        <v>38746002</v>
      </c>
      <c r="C16705" s="293">
        <v>95100000</v>
      </c>
      <c r="D16705">
        <f t="shared" si="520"/>
        <v>38712037</v>
      </c>
      <c r="E16705">
        <f t="shared" si="521"/>
        <v>38746002</v>
      </c>
    </row>
    <row r="16706" spans="1:5">
      <c r="A16706">
        <v>38710001</v>
      </c>
      <c r="B16706">
        <v>38760001</v>
      </c>
      <c r="C16706" s="293">
        <v>126900000</v>
      </c>
      <c r="D16706">
        <f t="shared" si="520"/>
        <v>38710001</v>
      </c>
      <c r="E16706">
        <f t="shared" si="521"/>
        <v>38760001</v>
      </c>
    </row>
    <row r="16707" spans="1:5">
      <c r="A16707">
        <v>38710002</v>
      </c>
      <c r="B16707">
        <v>38760002</v>
      </c>
      <c r="C16707" s="293">
        <v>88600000</v>
      </c>
      <c r="D16707">
        <f t="shared" ref="D16707:D16770" si="522">+A16707*1</f>
        <v>38710002</v>
      </c>
      <c r="E16707">
        <f t="shared" ref="E16707:E16770" si="523">+B16707*1</f>
        <v>38760002</v>
      </c>
    </row>
    <row r="16708" spans="1:5">
      <c r="A16708">
        <v>38710003</v>
      </c>
      <c r="B16708">
        <v>38760003</v>
      </c>
      <c r="C16708" s="293">
        <v>164800000</v>
      </c>
      <c r="D16708">
        <f t="shared" si="522"/>
        <v>38710003</v>
      </c>
      <c r="E16708">
        <f t="shared" si="523"/>
        <v>38760003</v>
      </c>
    </row>
    <row r="16709" spans="1:5">
      <c r="A16709">
        <v>38710004</v>
      </c>
      <c r="B16709">
        <v>38760004</v>
      </c>
      <c r="C16709" s="293">
        <v>199200000</v>
      </c>
      <c r="D16709">
        <f t="shared" si="522"/>
        <v>38710004</v>
      </c>
      <c r="E16709">
        <f t="shared" si="523"/>
        <v>38760004</v>
      </c>
    </row>
    <row r="16710" spans="1:5">
      <c r="A16710">
        <v>38710005</v>
      </c>
      <c r="B16710">
        <v>38760005</v>
      </c>
      <c r="C16710" s="293">
        <v>195600000</v>
      </c>
      <c r="D16710">
        <f t="shared" si="522"/>
        <v>38710005</v>
      </c>
      <c r="E16710">
        <f t="shared" si="523"/>
        <v>38760005</v>
      </c>
    </row>
    <row r="16711" spans="1:5">
      <c r="A16711">
        <v>38711001</v>
      </c>
      <c r="B16711">
        <v>38761001</v>
      </c>
      <c r="C16711" s="293">
        <v>44500000</v>
      </c>
      <c r="D16711">
        <f t="shared" si="522"/>
        <v>38711001</v>
      </c>
      <c r="E16711">
        <f t="shared" si="523"/>
        <v>38761001</v>
      </c>
    </row>
    <row r="16712" spans="1:5">
      <c r="A16712">
        <v>38711002</v>
      </c>
      <c r="B16712">
        <v>38761002</v>
      </c>
      <c r="C16712" s="293">
        <v>56500000</v>
      </c>
      <c r="D16712">
        <f t="shared" si="522"/>
        <v>38711002</v>
      </c>
      <c r="E16712">
        <f t="shared" si="523"/>
        <v>38761002</v>
      </c>
    </row>
    <row r="16713" spans="1:5">
      <c r="A16713">
        <v>38711003</v>
      </c>
      <c r="B16713">
        <v>38761003</v>
      </c>
      <c r="C16713" s="293">
        <v>37000000</v>
      </c>
      <c r="D16713">
        <f t="shared" si="522"/>
        <v>38711003</v>
      </c>
      <c r="E16713">
        <f t="shared" si="523"/>
        <v>38761003</v>
      </c>
    </row>
    <row r="16714" spans="1:5">
      <c r="A16714">
        <v>38711004</v>
      </c>
      <c r="B16714">
        <v>38761004</v>
      </c>
      <c r="C16714" s="293">
        <v>55000000</v>
      </c>
      <c r="D16714">
        <f t="shared" si="522"/>
        <v>38711004</v>
      </c>
      <c r="E16714">
        <f t="shared" si="523"/>
        <v>38761004</v>
      </c>
    </row>
    <row r="16715" spans="1:5">
      <c r="A16715">
        <v>38711005</v>
      </c>
      <c r="B16715">
        <v>38761005</v>
      </c>
      <c r="C16715" s="293">
        <v>55000000</v>
      </c>
      <c r="D16715">
        <f t="shared" si="522"/>
        <v>38711005</v>
      </c>
      <c r="E16715">
        <f t="shared" si="523"/>
        <v>38761005</v>
      </c>
    </row>
    <row r="16716" spans="1:5">
      <c r="A16716">
        <v>38711006</v>
      </c>
      <c r="B16716">
        <v>38761006</v>
      </c>
      <c r="C16716" s="293">
        <v>81500000</v>
      </c>
      <c r="D16716">
        <f t="shared" si="522"/>
        <v>38711006</v>
      </c>
      <c r="E16716">
        <f t="shared" si="523"/>
        <v>38761006</v>
      </c>
    </row>
    <row r="16717" spans="1:5">
      <c r="A16717">
        <v>38711007</v>
      </c>
      <c r="B16717">
        <v>38761007</v>
      </c>
      <c r="C16717" s="293">
        <v>68000000</v>
      </c>
      <c r="D16717">
        <f t="shared" si="522"/>
        <v>38711007</v>
      </c>
      <c r="E16717">
        <f t="shared" si="523"/>
        <v>38761007</v>
      </c>
    </row>
    <row r="16718" spans="1:5">
      <c r="A16718">
        <v>38711008</v>
      </c>
      <c r="B16718">
        <v>38761008</v>
      </c>
      <c r="C16718" s="293">
        <v>44300000</v>
      </c>
      <c r="D16718">
        <f t="shared" si="522"/>
        <v>38711008</v>
      </c>
      <c r="E16718">
        <f t="shared" si="523"/>
        <v>38761008</v>
      </c>
    </row>
    <row r="16719" spans="1:5">
      <c r="A16719">
        <v>38711009</v>
      </c>
      <c r="B16719">
        <v>38761009</v>
      </c>
      <c r="C16719" s="293">
        <v>56000000</v>
      </c>
      <c r="D16719">
        <f t="shared" si="522"/>
        <v>38711009</v>
      </c>
      <c r="E16719">
        <f t="shared" si="523"/>
        <v>38761009</v>
      </c>
    </row>
    <row r="16720" spans="1:5">
      <c r="A16720">
        <v>38711010</v>
      </c>
      <c r="B16720">
        <v>38761010</v>
      </c>
      <c r="C16720" s="293">
        <v>83500000</v>
      </c>
      <c r="D16720">
        <f t="shared" si="522"/>
        <v>38711010</v>
      </c>
      <c r="E16720">
        <f t="shared" si="523"/>
        <v>38761010</v>
      </c>
    </row>
    <row r="16721" spans="1:5">
      <c r="A16721">
        <v>38711011</v>
      </c>
      <c r="B16721">
        <v>38761011</v>
      </c>
      <c r="C16721" s="293">
        <v>68000000</v>
      </c>
      <c r="D16721">
        <f t="shared" si="522"/>
        <v>38711011</v>
      </c>
      <c r="E16721">
        <f t="shared" si="523"/>
        <v>38761011</v>
      </c>
    </row>
    <row r="16722" spans="1:5">
      <c r="A16722">
        <v>38711012</v>
      </c>
      <c r="B16722">
        <v>38761012</v>
      </c>
      <c r="C16722" s="293">
        <v>51900000</v>
      </c>
      <c r="D16722">
        <f t="shared" si="522"/>
        <v>38711012</v>
      </c>
      <c r="E16722">
        <f t="shared" si="523"/>
        <v>38761012</v>
      </c>
    </row>
    <row r="16723" spans="1:5">
      <c r="A16723">
        <v>38711013</v>
      </c>
      <c r="B16723">
        <v>38761013</v>
      </c>
      <c r="C16723" s="293">
        <v>53900000</v>
      </c>
      <c r="D16723">
        <f t="shared" si="522"/>
        <v>38711013</v>
      </c>
      <c r="E16723">
        <f t="shared" si="523"/>
        <v>38761013</v>
      </c>
    </row>
    <row r="16724" spans="1:5">
      <c r="A16724">
        <v>38711014</v>
      </c>
      <c r="B16724">
        <v>38761014</v>
      </c>
      <c r="C16724" s="293">
        <v>60400000</v>
      </c>
      <c r="D16724">
        <f t="shared" si="522"/>
        <v>38711014</v>
      </c>
      <c r="E16724">
        <f t="shared" si="523"/>
        <v>38761014</v>
      </c>
    </row>
    <row r="16725" spans="1:5">
      <c r="A16725">
        <v>38711015</v>
      </c>
      <c r="B16725">
        <v>38761015</v>
      </c>
      <c r="C16725" s="293">
        <v>62400000</v>
      </c>
      <c r="D16725">
        <f t="shared" si="522"/>
        <v>38711015</v>
      </c>
      <c r="E16725">
        <f t="shared" si="523"/>
        <v>38761015</v>
      </c>
    </row>
    <row r="16726" spans="1:5">
      <c r="A16726">
        <v>38711016</v>
      </c>
      <c r="B16726">
        <v>38761016</v>
      </c>
      <c r="C16726" s="293">
        <v>71900000</v>
      </c>
      <c r="D16726">
        <f t="shared" si="522"/>
        <v>38711016</v>
      </c>
      <c r="E16726">
        <f t="shared" si="523"/>
        <v>38761016</v>
      </c>
    </row>
    <row r="16727" spans="1:5">
      <c r="A16727">
        <v>38711017</v>
      </c>
      <c r="B16727">
        <v>38761017</v>
      </c>
      <c r="C16727" s="293">
        <v>72900000</v>
      </c>
      <c r="D16727">
        <f t="shared" si="522"/>
        <v>38711017</v>
      </c>
      <c r="E16727">
        <f t="shared" si="523"/>
        <v>38761017</v>
      </c>
    </row>
    <row r="16728" spans="1:5">
      <c r="A16728">
        <v>38711018</v>
      </c>
      <c r="B16728">
        <v>38761018</v>
      </c>
      <c r="C16728" s="293">
        <v>84900000</v>
      </c>
      <c r="D16728">
        <f t="shared" si="522"/>
        <v>38711018</v>
      </c>
      <c r="E16728">
        <f t="shared" si="523"/>
        <v>38761018</v>
      </c>
    </row>
    <row r="16729" spans="1:5">
      <c r="A16729">
        <v>38711019</v>
      </c>
      <c r="B16729">
        <v>38761019</v>
      </c>
      <c r="C16729" s="293">
        <v>85900000</v>
      </c>
      <c r="D16729">
        <f t="shared" si="522"/>
        <v>38711019</v>
      </c>
      <c r="E16729">
        <f t="shared" si="523"/>
        <v>38761019</v>
      </c>
    </row>
    <row r="16730" spans="1:5">
      <c r="A16730">
        <v>38711020</v>
      </c>
      <c r="B16730">
        <v>38761020</v>
      </c>
      <c r="C16730" s="293">
        <v>85900000</v>
      </c>
      <c r="D16730">
        <f t="shared" si="522"/>
        <v>38711020</v>
      </c>
      <c r="E16730">
        <f t="shared" si="523"/>
        <v>38761020</v>
      </c>
    </row>
    <row r="16731" spans="1:5">
      <c r="A16731">
        <v>38711021</v>
      </c>
      <c r="B16731">
        <v>38761021</v>
      </c>
      <c r="C16731" s="293">
        <v>87900000</v>
      </c>
      <c r="D16731">
        <f t="shared" si="522"/>
        <v>38711021</v>
      </c>
      <c r="E16731">
        <f t="shared" si="523"/>
        <v>38761021</v>
      </c>
    </row>
    <row r="16732" spans="1:5">
      <c r="A16732">
        <v>38711022</v>
      </c>
      <c r="B16732">
        <v>38761022</v>
      </c>
      <c r="C16732" s="293">
        <v>52900000</v>
      </c>
      <c r="D16732">
        <f t="shared" si="522"/>
        <v>38711022</v>
      </c>
      <c r="E16732">
        <f t="shared" si="523"/>
        <v>38761022</v>
      </c>
    </row>
    <row r="16733" spans="1:5">
      <c r="A16733">
        <v>38711023</v>
      </c>
      <c r="B16733">
        <v>38761023</v>
      </c>
      <c r="C16733" s="293">
        <v>65900000</v>
      </c>
      <c r="D16733">
        <f t="shared" si="522"/>
        <v>38711023</v>
      </c>
      <c r="E16733">
        <f t="shared" si="523"/>
        <v>38761023</v>
      </c>
    </row>
    <row r="16734" spans="1:5">
      <c r="A16734">
        <v>38711024</v>
      </c>
      <c r="B16734">
        <v>38761024</v>
      </c>
      <c r="C16734" s="293">
        <v>76900000</v>
      </c>
      <c r="D16734">
        <f t="shared" si="522"/>
        <v>38711024</v>
      </c>
      <c r="E16734">
        <f t="shared" si="523"/>
        <v>38761024</v>
      </c>
    </row>
    <row r="16735" spans="1:5">
      <c r="A16735">
        <v>38711025</v>
      </c>
      <c r="B16735">
        <v>38761025</v>
      </c>
      <c r="C16735" s="293">
        <v>89900000</v>
      </c>
      <c r="D16735">
        <f t="shared" si="522"/>
        <v>38711025</v>
      </c>
      <c r="E16735">
        <f t="shared" si="523"/>
        <v>38761025</v>
      </c>
    </row>
    <row r="16736" spans="1:5">
      <c r="A16736">
        <v>38711026</v>
      </c>
      <c r="B16736">
        <v>38761026</v>
      </c>
      <c r="C16736" s="293">
        <v>134400000</v>
      </c>
      <c r="D16736">
        <f t="shared" si="522"/>
        <v>38711026</v>
      </c>
      <c r="E16736">
        <f t="shared" si="523"/>
        <v>38761026</v>
      </c>
    </row>
    <row r="16737" spans="1:5">
      <c r="A16737">
        <v>38711027</v>
      </c>
      <c r="B16737">
        <v>38761027</v>
      </c>
      <c r="C16737" s="293">
        <v>145700000</v>
      </c>
      <c r="D16737">
        <f t="shared" si="522"/>
        <v>38711027</v>
      </c>
      <c r="E16737">
        <f t="shared" si="523"/>
        <v>38761027</v>
      </c>
    </row>
    <row r="16738" spans="1:5">
      <c r="A16738">
        <v>38711028</v>
      </c>
      <c r="B16738">
        <v>38761028</v>
      </c>
      <c r="C16738" s="293">
        <v>398400000</v>
      </c>
      <c r="D16738">
        <f t="shared" si="522"/>
        <v>38711028</v>
      </c>
      <c r="E16738">
        <f t="shared" si="523"/>
        <v>38761028</v>
      </c>
    </row>
    <row r="16739" spans="1:5">
      <c r="A16739">
        <v>38711029</v>
      </c>
      <c r="B16739">
        <v>38761029</v>
      </c>
      <c r="C16739" s="293">
        <v>194000000</v>
      </c>
      <c r="D16739">
        <f t="shared" si="522"/>
        <v>38711029</v>
      </c>
      <c r="E16739">
        <f t="shared" si="523"/>
        <v>38761029</v>
      </c>
    </row>
    <row r="16740" spans="1:5">
      <c r="A16740">
        <v>38711030</v>
      </c>
      <c r="B16740">
        <v>38761030</v>
      </c>
      <c r="C16740" s="293">
        <v>95300000</v>
      </c>
      <c r="D16740">
        <f t="shared" si="522"/>
        <v>38711030</v>
      </c>
      <c r="E16740">
        <f t="shared" si="523"/>
        <v>38761030</v>
      </c>
    </row>
    <row r="16741" spans="1:5">
      <c r="A16741">
        <v>38711031</v>
      </c>
      <c r="B16741">
        <v>38761031</v>
      </c>
      <c r="C16741" s="293">
        <v>138000000</v>
      </c>
      <c r="D16741">
        <f t="shared" si="522"/>
        <v>38711031</v>
      </c>
      <c r="E16741">
        <f t="shared" si="523"/>
        <v>38761031</v>
      </c>
    </row>
    <row r="16742" spans="1:5">
      <c r="A16742">
        <v>38711032</v>
      </c>
      <c r="B16742">
        <v>38761032</v>
      </c>
      <c r="C16742" s="293">
        <v>138000000</v>
      </c>
      <c r="D16742">
        <f t="shared" si="522"/>
        <v>38711032</v>
      </c>
      <c r="E16742">
        <f t="shared" si="523"/>
        <v>38761032</v>
      </c>
    </row>
    <row r="16743" spans="1:5">
      <c r="A16743">
        <v>38711033</v>
      </c>
      <c r="B16743">
        <v>38761033</v>
      </c>
      <c r="C16743" s="293">
        <v>100000000</v>
      </c>
      <c r="D16743">
        <f t="shared" si="522"/>
        <v>38711033</v>
      </c>
      <c r="E16743">
        <f t="shared" si="523"/>
        <v>38761033</v>
      </c>
    </row>
    <row r="16744" spans="1:5">
      <c r="A16744">
        <v>38711034</v>
      </c>
      <c r="B16744">
        <v>38761034</v>
      </c>
      <c r="C16744" s="293">
        <v>85000000</v>
      </c>
      <c r="D16744">
        <f t="shared" si="522"/>
        <v>38711034</v>
      </c>
      <c r="E16744">
        <f t="shared" si="523"/>
        <v>38761034</v>
      </c>
    </row>
    <row r="16745" spans="1:5">
      <c r="A16745">
        <v>38711035</v>
      </c>
      <c r="B16745">
        <v>38761035</v>
      </c>
      <c r="C16745" s="293">
        <v>127000000</v>
      </c>
      <c r="D16745">
        <f t="shared" si="522"/>
        <v>38711035</v>
      </c>
      <c r="E16745">
        <f t="shared" si="523"/>
        <v>38761035</v>
      </c>
    </row>
    <row r="16746" spans="1:5">
      <c r="A16746">
        <v>38711036</v>
      </c>
      <c r="B16746">
        <v>38761036</v>
      </c>
      <c r="C16746" s="293">
        <v>120000000</v>
      </c>
      <c r="D16746">
        <f t="shared" si="522"/>
        <v>38711036</v>
      </c>
      <c r="E16746">
        <f t="shared" si="523"/>
        <v>38761036</v>
      </c>
    </row>
    <row r="16747" spans="1:5">
      <c r="A16747">
        <v>38711037</v>
      </c>
      <c r="B16747">
        <v>38761037</v>
      </c>
      <c r="C16747" s="293">
        <v>106000000</v>
      </c>
      <c r="D16747">
        <f t="shared" si="522"/>
        <v>38711037</v>
      </c>
      <c r="E16747">
        <f t="shared" si="523"/>
        <v>38761037</v>
      </c>
    </row>
    <row r="16748" spans="1:5">
      <c r="A16748">
        <v>38711038</v>
      </c>
      <c r="B16748">
        <v>38761038</v>
      </c>
      <c r="C16748" s="293">
        <v>400000000</v>
      </c>
      <c r="D16748">
        <f t="shared" si="522"/>
        <v>38711038</v>
      </c>
      <c r="E16748">
        <f t="shared" si="523"/>
        <v>38761038</v>
      </c>
    </row>
    <row r="16749" spans="1:5">
      <c r="A16749">
        <v>38711039</v>
      </c>
      <c r="B16749">
        <v>38761039</v>
      </c>
      <c r="C16749" s="293">
        <v>80000000</v>
      </c>
      <c r="D16749">
        <f t="shared" si="522"/>
        <v>38711039</v>
      </c>
      <c r="E16749">
        <f t="shared" si="523"/>
        <v>38761039</v>
      </c>
    </row>
    <row r="16750" spans="1:5">
      <c r="A16750">
        <v>38711041</v>
      </c>
      <c r="B16750">
        <v>38761040</v>
      </c>
      <c r="C16750" s="293">
        <v>136000000</v>
      </c>
      <c r="D16750">
        <f t="shared" si="522"/>
        <v>38711041</v>
      </c>
      <c r="E16750">
        <f t="shared" si="523"/>
        <v>38761040</v>
      </c>
    </row>
    <row r="16751" spans="1:5">
      <c r="A16751">
        <v>38711042</v>
      </c>
      <c r="B16751">
        <v>38761041</v>
      </c>
      <c r="C16751" s="293">
        <v>156000000</v>
      </c>
      <c r="D16751">
        <f t="shared" si="522"/>
        <v>38711042</v>
      </c>
      <c r="E16751">
        <f t="shared" si="523"/>
        <v>38761041</v>
      </c>
    </row>
    <row r="16752" spans="1:5">
      <c r="A16752">
        <v>38711043</v>
      </c>
      <c r="B16752">
        <v>38761042</v>
      </c>
      <c r="C16752" s="293">
        <v>160000000</v>
      </c>
      <c r="D16752">
        <f t="shared" si="522"/>
        <v>38711043</v>
      </c>
      <c r="E16752">
        <f t="shared" si="523"/>
        <v>38761042</v>
      </c>
    </row>
    <row r="16753" spans="1:5">
      <c r="A16753">
        <v>38711046</v>
      </c>
      <c r="B16753">
        <v>38761043</v>
      </c>
      <c r="C16753" s="293">
        <v>99000000</v>
      </c>
      <c r="D16753">
        <f t="shared" si="522"/>
        <v>38711046</v>
      </c>
      <c r="E16753">
        <f t="shared" si="523"/>
        <v>38761043</v>
      </c>
    </row>
    <row r="16754" spans="1:5">
      <c r="A16754">
        <v>38711047</v>
      </c>
      <c r="B16754">
        <v>38761044</v>
      </c>
      <c r="C16754" s="293">
        <v>352000000</v>
      </c>
      <c r="D16754">
        <f t="shared" si="522"/>
        <v>38711047</v>
      </c>
      <c r="E16754">
        <f t="shared" si="523"/>
        <v>38761044</v>
      </c>
    </row>
    <row r="16755" spans="1:5">
      <c r="A16755">
        <v>38711048</v>
      </c>
      <c r="B16755">
        <v>38761045</v>
      </c>
      <c r="C16755" s="293">
        <v>108000000</v>
      </c>
      <c r="D16755">
        <f t="shared" si="522"/>
        <v>38711048</v>
      </c>
      <c r="E16755">
        <f t="shared" si="523"/>
        <v>38761045</v>
      </c>
    </row>
    <row r="16756" spans="1:5">
      <c r="A16756">
        <v>38711049</v>
      </c>
      <c r="B16756">
        <v>38761046</v>
      </c>
      <c r="C16756" s="293">
        <v>174000000</v>
      </c>
      <c r="D16756">
        <f t="shared" si="522"/>
        <v>38711049</v>
      </c>
      <c r="E16756">
        <f t="shared" si="523"/>
        <v>38761046</v>
      </c>
    </row>
    <row r="16757" spans="1:5">
      <c r="A16757">
        <v>38711050</v>
      </c>
      <c r="B16757">
        <v>38761047</v>
      </c>
      <c r="C16757" s="293">
        <v>165000000</v>
      </c>
      <c r="D16757">
        <f t="shared" si="522"/>
        <v>38711050</v>
      </c>
      <c r="E16757">
        <f t="shared" si="523"/>
        <v>38761047</v>
      </c>
    </row>
    <row r="16758" spans="1:5">
      <c r="A16758">
        <v>38711051</v>
      </c>
      <c r="B16758">
        <v>38761048</v>
      </c>
      <c r="C16758" s="293">
        <v>150000000</v>
      </c>
      <c r="D16758">
        <f t="shared" si="522"/>
        <v>38711051</v>
      </c>
      <c r="E16758">
        <f t="shared" si="523"/>
        <v>38761048</v>
      </c>
    </row>
    <row r="16759" spans="1:5">
      <c r="A16759">
        <v>38711052</v>
      </c>
      <c r="B16759">
        <v>38761049</v>
      </c>
      <c r="C16759" s="293">
        <v>396000000</v>
      </c>
      <c r="D16759">
        <f t="shared" si="522"/>
        <v>38711052</v>
      </c>
      <c r="E16759">
        <f t="shared" si="523"/>
        <v>38761049</v>
      </c>
    </row>
    <row r="16760" spans="1:5">
      <c r="A16760">
        <v>38704001</v>
      </c>
      <c r="B16760">
        <v>38762001</v>
      </c>
      <c r="C16760" s="293">
        <v>67500000</v>
      </c>
      <c r="D16760">
        <f t="shared" si="522"/>
        <v>38704001</v>
      </c>
      <c r="E16760">
        <f t="shared" si="523"/>
        <v>38762001</v>
      </c>
    </row>
    <row r="16761" spans="1:5">
      <c r="A16761">
        <v>38704002</v>
      </c>
      <c r="B16761">
        <v>38762002</v>
      </c>
      <c r="C16761" s="293">
        <v>72200000</v>
      </c>
      <c r="D16761">
        <f t="shared" si="522"/>
        <v>38704002</v>
      </c>
      <c r="E16761">
        <f t="shared" si="523"/>
        <v>38762002</v>
      </c>
    </row>
    <row r="16762" spans="1:5">
      <c r="A16762">
        <v>38704003</v>
      </c>
      <c r="B16762">
        <v>38762003</v>
      </c>
      <c r="C16762" s="293">
        <v>51500000</v>
      </c>
      <c r="D16762">
        <f t="shared" si="522"/>
        <v>38704003</v>
      </c>
      <c r="E16762">
        <f t="shared" si="523"/>
        <v>38762003</v>
      </c>
    </row>
    <row r="16763" spans="1:5">
      <c r="A16763">
        <v>38704004</v>
      </c>
      <c r="B16763">
        <v>38762004</v>
      </c>
      <c r="C16763" s="293">
        <v>44700000</v>
      </c>
      <c r="D16763">
        <f t="shared" si="522"/>
        <v>38704004</v>
      </c>
      <c r="E16763">
        <f t="shared" si="523"/>
        <v>38762004</v>
      </c>
    </row>
    <row r="16764" spans="1:5">
      <c r="A16764">
        <v>38704005</v>
      </c>
      <c r="B16764">
        <v>38762005</v>
      </c>
      <c r="C16764" s="293">
        <v>54400000</v>
      </c>
      <c r="D16764">
        <f t="shared" si="522"/>
        <v>38704005</v>
      </c>
      <c r="E16764">
        <f t="shared" si="523"/>
        <v>38762005</v>
      </c>
    </row>
    <row r="16765" spans="1:5">
      <c r="A16765">
        <v>38704006</v>
      </c>
      <c r="B16765">
        <v>38762006</v>
      </c>
      <c r="C16765" s="293">
        <v>96600000</v>
      </c>
      <c r="D16765">
        <f t="shared" si="522"/>
        <v>38704006</v>
      </c>
      <c r="E16765">
        <f t="shared" si="523"/>
        <v>38762006</v>
      </c>
    </row>
    <row r="16766" spans="1:5">
      <c r="A16766">
        <v>38704007</v>
      </c>
      <c r="B16766">
        <v>38762007</v>
      </c>
      <c r="C16766" s="293">
        <v>81900000</v>
      </c>
      <c r="D16766">
        <f t="shared" si="522"/>
        <v>38704007</v>
      </c>
      <c r="E16766">
        <f t="shared" si="523"/>
        <v>38762007</v>
      </c>
    </row>
    <row r="16767" spans="1:5">
      <c r="A16767">
        <v>38704008</v>
      </c>
      <c r="B16767">
        <v>38762008</v>
      </c>
      <c r="C16767" s="293">
        <v>98600000</v>
      </c>
      <c r="D16767">
        <f t="shared" si="522"/>
        <v>38704008</v>
      </c>
      <c r="E16767">
        <f t="shared" si="523"/>
        <v>38762008</v>
      </c>
    </row>
    <row r="16768" spans="1:5">
      <c r="A16768">
        <v>38704009</v>
      </c>
      <c r="B16768">
        <v>38762009</v>
      </c>
      <c r="C16768" s="293">
        <v>82200000</v>
      </c>
      <c r="D16768">
        <f t="shared" si="522"/>
        <v>38704009</v>
      </c>
      <c r="E16768">
        <f t="shared" si="523"/>
        <v>38762009</v>
      </c>
    </row>
    <row r="16769" spans="1:5">
      <c r="A16769">
        <v>38704010</v>
      </c>
      <c r="B16769">
        <v>38762010</v>
      </c>
      <c r="C16769" s="293">
        <v>73200000</v>
      </c>
      <c r="D16769">
        <f t="shared" si="522"/>
        <v>38704010</v>
      </c>
      <c r="E16769">
        <f t="shared" si="523"/>
        <v>38762010</v>
      </c>
    </row>
    <row r="16770" spans="1:5">
      <c r="A16770">
        <v>38704011</v>
      </c>
      <c r="B16770">
        <v>38762011</v>
      </c>
      <c r="C16770" s="293">
        <v>104800000</v>
      </c>
      <c r="D16770">
        <f t="shared" si="522"/>
        <v>38704011</v>
      </c>
      <c r="E16770">
        <f t="shared" si="523"/>
        <v>38762011</v>
      </c>
    </row>
    <row r="16771" spans="1:5">
      <c r="A16771">
        <v>38704012</v>
      </c>
      <c r="B16771">
        <v>38762012</v>
      </c>
      <c r="C16771" s="293">
        <v>105400000</v>
      </c>
      <c r="D16771">
        <f t="shared" ref="D16771:D16834" si="524">+A16771*1</f>
        <v>38704012</v>
      </c>
      <c r="E16771">
        <f t="shared" ref="E16771:E16834" si="525">+B16771*1</f>
        <v>38762012</v>
      </c>
    </row>
    <row r="16772" spans="1:5">
      <c r="A16772">
        <v>38704013</v>
      </c>
      <c r="B16772">
        <v>38762013</v>
      </c>
      <c r="C16772" s="293">
        <v>89600000</v>
      </c>
      <c r="D16772">
        <f t="shared" si="524"/>
        <v>38704013</v>
      </c>
      <c r="E16772">
        <f t="shared" si="525"/>
        <v>38762013</v>
      </c>
    </row>
    <row r="16773" spans="1:5">
      <c r="A16773">
        <v>38704014</v>
      </c>
      <c r="B16773">
        <v>38762014</v>
      </c>
      <c r="C16773" s="293">
        <v>75900000</v>
      </c>
      <c r="D16773">
        <f t="shared" si="524"/>
        <v>38704014</v>
      </c>
      <c r="E16773">
        <f t="shared" si="525"/>
        <v>38762014</v>
      </c>
    </row>
    <row r="16774" spans="1:5">
      <c r="A16774">
        <v>38704015</v>
      </c>
      <c r="B16774">
        <v>38762015</v>
      </c>
      <c r="C16774" s="293">
        <v>108900000</v>
      </c>
      <c r="D16774">
        <f t="shared" si="524"/>
        <v>38704015</v>
      </c>
      <c r="E16774">
        <f t="shared" si="525"/>
        <v>38762015</v>
      </c>
    </row>
    <row r="16775" spans="1:5">
      <c r="A16775">
        <v>38704016</v>
      </c>
      <c r="B16775">
        <v>38762016</v>
      </c>
      <c r="C16775" s="293">
        <v>76200000</v>
      </c>
      <c r="D16775">
        <f t="shared" si="524"/>
        <v>38704016</v>
      </c>
      <c r="E16775">
        <f t="shared" si="525"/>
        <v>38762016</v>
      </c>
    </row>
    <row r="16776" spans="1:5">
      <c r="A16776">
        <v>38704017</v>
      </c>
      <c r="B16776">
        <v>38762017</v>
      </c>
      <c r="C16776" s="293">
        <v>134000000</v>
      </c>
      <c r="D16776">
        <f t="shared" si="524"/>
        <v>38704017</v>
      </c>
      <c r="E16776">
        <f t="shared" si="525"/>
        <v>38762017</v>
      </c>
    </row>
    <row r="16777" spans="1:5">
      <c r="A16777">
        <v>38704018</v>
      </c>
      <c r="B16777">
        <v>38762018</v>
      </c>
      <c r="C16777" s="293">
        <v>99000000</v>
      </c>
      <c r="D16777">
        <f t="shared" si="524"/>
        <v>38704018</v>
      </c>
      <c r="E16777">
        <f t="shared" si="525"/>
        <v>38762018</v>
      </c>
    </row>
    <row r="16778" spans="1:5">
      <c r="A16778">
        <v>38704019</v>
      </c>
      <c r="B16778">
        <v>38762019</v>
      </c>
      <c r="C16778" s="293">
        <v>183000000</v>
      </c>
      <c r="D16778">
        <f t="shared" si="524"/>
        <v>38704019</v>
      </c>
      <c r="E16778">
        <f t="shared" si="525"/>
        <v>38762019</v>
      </c>
    </row>
    <row r="16779" spans="1:5">
      <c r="A16779">
        <v>38704020</v>
      </c>
      <c r="B16779">
        <v>38762020</v>
      </c>
      <c r="C16779" s="293">
        <v>158000000</v>
      </c>
      <c r="D16779">
        <f t="shared" si="524"/>
        <v>38704020</v>
      </c>
      <c r="E16779">
        <f t="shared" si="525"/>
        <v>38762020</v>
      </c>
    </row>
    <row r="16780" spans="1:5">
      <c r="A16780">
        <v>38704021</v>
      </c>
      <c r="B16780">
        <v>38762021</v>
      </c>
      <c r="C16780" s="293">
        <v>145000000</v>
      </c>
      <c r="D16780">
        <f t="shared" si="524"/>
        <v>38704021</v>
      </c>
      <c r="E16780">
        <f t="shared" si="525"/>
        <v>38762021</v>
      </c>
    </row>
    <row r="16781" spans="1:5">
      <c r="A16781">
        <v>38704022</v>
      </c>
      <c r="B16781">
        <v>38762022</v>
      </c>
      <c r="C16781" s="293">
        <v>155600000</v>
      </c>
      <c r="D16781">
        <f t="shared" si="524"/>
        <v>38704022</v>
      </c>
      <c r="E16781">
        <f t="shared" si="525"/>
        <v>38762022</v>
      </c>
    </row>
    <row r="16782" spans="1:5">
      <c r="A16782">
        <v>38704023</v>
      </c>
      <c r="B16782">
        <v>38762023</v>
      </c>
      <c r="C16782" s="293">
        <v>187000000</v>
      </c>
      <c r="D16782">
        <f t="shared" si="524"/>
        <v>38704023</v>
      </c>
      <c r="E16782">
        <f t="shared" si="525"/>
        <v>38762023</v>
      </c>
    </row>
    <row r="16783" spans="1:5">
      <c r="A16783">
        <v>38704024</v>
      </c>
      <c r="B16783">
        <v>38762024</v>
      </c>
      <c r="C16783" s="293">
        <v>185000000</v>
      </c>
      <c r="D16783">
        <f t="shared" si="524"/>
        <v>38704024</v>
      </c>
      <c r="E16783">
        <f t="shared" si="525"/>
        <v>38762024</v>
      </c>
    </row>
    <row r="16784" spans="1:5">
      <c r="A16784">
        <v>38704025</v>
      </c>
      <c r="B16784">
        <v>38762025</v>
      </c>
      <c r="C16784" s="293">
        <v>167100000</v>
      </c>
      <c r="D16784">
        <f t="shared" si="524"/>
        <v>38704025</v>
      </c>
      <c r="E16784">
        <f t="shared" si="525"/>
        <v>38762025</v>
      </c>
    </row>
    <row r="16785" spans="1:5">
      <c r="A16785">
        <v>38704026</v>
      </c>
      <c r="B16785">
        <v>38762026</v>
      </c>
      <c r="C16785" s="293">
        <v>125000000</v>
      </c>
      <c r="D16785">
        <f t="shared" si="524"/>
        <v>38704026</v>
      </c>
      <c r="E16785">
        <f t="shared" si="525"/>
        <v>38762026</v>
      </c>
    </row>
    <row r="16786" spans="1:5">
      <c r="A16786">
        <v>38704028</v>
      </c>
      <c r="B16786">
        <v>38762027</v>
      </c>
      <c r="C16786" s="293">
        <v>100000000</v>
      </c>
      <c r="D16786">
        <f t="shared" si="524"/>
        <v>38704028</v>
      </c>
      <c r="E16786">
        <f t="shared" si="525"/>
        <v>38762027</v>
      </c>
    </row>
    <row r="16787" spans="1:5">
      <c r="A16787">
        <v>38704029</v>
      </c>
      <c r="B16787">
        <v>38762028</v>
      </c>
      <c r="C16787" s="293">
        <v>172200000</v>
      </c>
      <c r="D16787">
        <f t="shared" si="524"/>
        <v>38704029</v>
      </c>
      <c r="E16787">
        <f t="shared" si="525"/>
        <v>38762028</v>
      </c>
    </row>
    <row r="16788" spans="1:5">
      <c r="A16788">
        <v>38704030</v>
      </c>
      <c r="B16788">
        <v>38762029</v>
      </c>
      <c r="C16788" s="293">
        <v>132000000</v>
      </c>
      <c r="D16788">
        <f t="shared" si="524"/>
        <v>38704030</v>
      </c>
      <c r="E16788">
        <f t="shared" si="525"/>
        <v>38762029</v>
      </c>
    </row>
    <row r="16789" spans="1:5">
      <c r="A16789">
        <v>38704031</v>
      </c>
      <c r="B16789">
        <v>38762030</v>
      </c>
      <c r="C16789" s="293">
        <v>172000000</v>
      </c>
      <c r="D16789">
        <f t="shared" si="524"/>
        <v>38704031</v>
      </c>
      <c r="E16789">
        <f t="shared" si="525"/>
        <v>38762030</v>
      </c>
    </row>
    <row r="16790" spans="1:5">
      <c r="A16790">
        <v>38704032</v>
      </c>
      <c r="B16790">
        <v>38762031</v>
      </c>
      <c r="C16790" s="293">
        <v>123000000</v>
      </c>
      <c r="D16790">
        <f t="shared" si="524"/>
        <v>38704032</v>
      </c>
      <c r="E16790">
        <f t="shared" si="525"/>
        <v>38762031</v>
      </c>
    </row>
    <row r="16791" spans="1:5">
      <c r="A16791">
        <v>38704033</v>
      </c>
      <c r="B16791">
        <v>38762032</v>
      </c>
      <c r="C16791" s="293">
        <v>157000000</v>
      </c>
      <c r="D16791">
        <f t="shared" si="524"/>
        <v>38704033</v>
      </c>
      <c r="E16791">
        <f t="shared" si="525"/>
        <v>38762032</v>
      </c>
    </row>
    <row r="16792" spans="1:5">
      <c r="A16792">
        <v>38712002</v>
      </c>
      <c r="B16792">
        <v>38763001</v>
      </c>
      <c r="C16792" s="293">
        <v>73600000</v>
      </c>
      <c r="D16792">
        <f t="shared" si="524"/>
        <v>38712002</v>
      </c>
      <c r="E16792">
        <f t="shared" si="525"/>
        <v>38763001</v>
      </c>
    </row>
    <row r="16793" spans="1:5">
      <c r="A16793">
        <v>38712003</v>
      </c>
      <c r="B16793">
        <v>38763002</v>
      </c>
      <c r="C16793" s="293">
        <v>100600000</v>
      </c>
      <c r="D16793">
        <f t="shared" si="524"/>
        <v>38712003</v>
      </c>
      <c r="E16793">
        <f t="shared" si="525"/>
        <v>38763002</v>
      </c>
    </row>
    <row r="16794" spans="1:5">
      <c r="A16794">
        <v>38712004</v>
      </c>
      <c r="B16794">
        <v>38763003</v>
      </c>
      <c r="C16794" s="293">
        <v>82400000</v>
      </c>
      <c r="D16794">
        <f t="shared" si="524"/>
        <v>38712004</v>
      </c>
      <c r="E16794">
        <f t="shared" si="525"/>
        <v>38763003</v>
      </c>
    </row>
    <row r="16795" spans="1:5">
      <c r="A16795">
        <v>38712005</v>
      </c>
      <c r="B16795">
        <v>38763004</v>
      </c>
      <c r="C16795" s="293">
        <v>54600000</v>
      </c>
      <c r="D16795">
        <f t="shared" si="524"/>
        <v>38712005</v>
      </c>
      <c r="E16795">
        <f t="shared" si="525"/>
        <v>38763004</v>
      </c>
    </row>
    <row r="16796" spans="1:5">
      <c r="A16796">
        <v>38712006</v>
      </c>
      <c r="B16796">
        <v>38763005</v>
      </c>
      <c r="C16796" s="293">
        <v>52800000</v>
      </c>
      <c r="D16796">
        <f t="shared" si="524"/>
        <v>38712006</v>
      </c>
      <c r="E16796">
        <f t="shared" si="525"/>
        <v>38763005</v>
      </c>
    </row>
    <row r="16797" spans="1:5">
      <c r="A16797">
        <v>38712007</v>
      </c>
      <c r="B16797">
        <v>38763006</v>
      </c>
      <c r="C16797" s="293">
        <v>45000000</v>
      </c>
      <c r="D16797">
        <f t="shared" si="524"/>
        <v>38712007</v>
      </c>
      <c r="E16797">
        <f t="shared" si="525"/>
        <v>38763006</v>
      </c>
    </row>
    <row r="16798" spans="1:5">
      <c r="A16798">
        <v>38712010</v>
      </c>
      <c r="B16798">
        <v>38763007</v>
      </c>
      <c r="C16798" s="293">
        <v>74500000</v>
      </c>
      <c r="D16798">
        <f t="shared" si="524"/>
        <v>38712010</v>
      </c>
      <c r="E16798">
        <f t="shared" si="525"/>
        <v>38763007</v>
      </c>
    </row>
    <row r="16799" spans="1:5">
      <c r="A16799">
        <v>38712011</v>
      </c>
      <c r="B16799">
        <v>38763008</v>
      </c>
      <c r="C16799" s="293">
        <v>102600000</v>
      </c>
      <c r="D16799">
        <f t="shared" si="524"/>
        <v>38712011</v>
      </c>
      <c r="E16799">
        <f t="shared" si="525"/>
        <v>38763008</v>
      </c>
    </row>
    <row r="16800" spans="1:5">
      <c r="A16800">
        <v>38712013</v>
      </c>
      <c r="B16800">
        <v>38763009</v>
      </c>
      <c r="C16800" s="293">
        <v>82200000</v>
      </c>
      <c r="D16800">
        <f t="shared" si="524"/>
        <v>38712013</v>
      </c>
      <c r="E16800">
        <f t="shared" si="525"/>
        <v>38763009</v>
      </c>
    </row>
    <row r="16801" spans="1:5">
      <c r="A16801">
        <v>38712015</v>
      </c>
      <c r="B16801">
        <v>38763010</v>
      </c>
      <c r="C16801" s="293">
        <v>90900000</v>
      </c>
      <c r="D16801">
        <f t="shared" si="524"/>
        <v>38712015</v>
      </c>
      <c r="E16801">
        <f t="shared" si="525"/>
        <v>38763010</v>
      </c>
    </row>
    <row r="16802" spans="1:5">
      <c r="A16802">
        <v>38712017</v>
      </c>
      <c r="B16802">
        <v>38763011</v>
      </c>
      <c r="C16802" s="293">
        <v>104100000</v>
      </c>
      <c r="D16802">
        <f t="shared" si="524"/>
        <v>38712017</v>
      </c>
      <c r="E16802">
        <f t="shared" si="525"/>
        <v>38763011</v>
      </c>
    </row>
    <row r="16803" spans="1:5">
      <c r="A16803">
        <v>38712019</v>
      </c>
      <c r="B16803">
        <v>38763012</v>
      </c>
      <c r="C16803" s="293">
        <v>94900000</v>
      </c>
      <c r="D16803">
        <f t="shared" si="524"/>
        <v>38712019</v>
      </c>
      <c r="E16803">
        <f t="shared" si="525"/>
        <v>38763012</v>
      </c>
    </row>
    <row r="16804" spans="1:5">
      <c r="A16804">
        <v>38712020</v>
      </c>
      <c r="B16804">
        <v>38763013</v>
      </c>
      <c r="C16804" s="293">
        <v>70700000</v>
      </c>
      <c r="D16804">
        <f t="shared" si="524"/>
        <v>38712020</v>
      </c>
      <c r="E16804">
        <f t="shared" si="525"/>
        <v>38763013</v>
      </c>
    </row>
    <row r="16805" spans="1:5">
      <c r="A16805">
        <v>38712021</v>
      </c>
      <c r="B16805">
        <v>38763014</v>
      </c>
      <c r="C16805" s="293">
        <v>126000000</v>
      </c>
      <c r="D16805">
        <f t="shared" si="524"/>
        <v>38712021</v>
      </c>
      <c r="E16805">
        <f t="shared" si="525"/>
        <v>38763014</v>
      </c>
    </row>
    <row r="16806" spans="1:5">
      <c r="A16806">
        <v>38712022</v>
      </c>
      <c r="B16806">
        <v>38763015</v>
      </c>
      <c r="C16806" s="293">
        <v>147400000</v>
      </c>
      <c r="D16806">
        <f t="shared" si="524"/>
        <v>38712022</v>
      </c>
      <c r="E16806">
        <f t="shared" si="525"/>
        <v>38763015</v>
      </c>
    </row>
    <row r="16807" spans="1:5">
      <c r="A16807">
        <v>38712023</v>
      </c>
      <c r="B16807">
        <v>38763016</v>
      </c>
      <c r="C16807" s="293">
        <v>189800000</v>
      </c>
      <c r="D16807">
        <f t="shared" si="524"/>
        <v>38712023</v>
      </c>
      <c r="E16807">
        <f t="shared" si="525"/>
        <v>38763016</v>
      </c>
    </row>
    <row r="16808" spans="1:5">
      <c r="A16808">
        <v>38712024</v>
      </c>
      <c r="B16808">
        <v>38763017</v>
      </c>
      <c r="C16808" s="293">
        <v>172000000</v>
      </c>
      <c r="D16808">
        <f t="shared" si="524"/>
        <v>38712024</v>
      </c>
      <c r="E16808">
        <f t="shared" si="525"/>
        <v>38763017</v>
      </c>
    </row>
    <row r="16809" spans="1:5">
      <c r="A16809">
        <v>38712025</v>
      </c>
      <c r="B16809">
        <v>38763018</v>
      </c>
      <c r="C16809" s="293">
        <v>123100000</v>
      </c>
      <c r="D16809">
        <f t="shared" si="524"/>
        <v>38712025</v>
      </c>
      <c r="E16809">
        <f t="shared" si="525"/>
        <v>38763018</v>
      </c>
    </row>
    <row r="16810" spans="1:5">
      <c r="A16810">
        <v>38712026</v>
      </c>
      <c r="B16810">
        <v>38763019</v>
      </c>
      <c r="C16810" s="293">
        <v>104500000</v>
      </c>
      <c r="D16810">
        <f t="shared" si="524"/>
        <v>38712026</v>
      </c>
      <c r="E16810">
        <f t="shared" si="525"/>
        <v>38763019</v>
      </c>
    </row>
    <row r="16811" spans="1:5">
      <c r="A16811">
        <v>38712027</v>
      </c>
      <c r="B16811">
        <v>38763020</v>
      </c>
      <c r="C16811" s="293">
        <v>177000000</v>
      </c>
      <c r="D16811">
        <f t="shared" si="524"/>
        <v>38712027</v>
      </c>
      <c r="E16811">
        <f t="shared" si="525"/>
        <v>38763020</v>
      </c>
    </row>
    <row r="16812" spans="1:5">
      <c r="A16812">
        <v>38712029</v>
      </c>
      <c r="B16812">
        <v>38763021</v>
      </c>
      <c r="C16812" s="293">
        <v>106500000</v>
      </c>
      <c r="D16812">
        <f t="shared" si="524"/>
        <v>38712029</v>
      </c>
      <c r="E16812">
        <f t="shared" si="525"/>
        <v>38763021</v>
      </c>
    </row>
    <row r="16813" spans="1:5">
      <c r="A16813">
        <v>38712030</v>
      </c>
      <c r="B16813">
        <v>38763022</v>
      </c>
      <c r="C16813" s="293">
        <v>151000000</v>
      </c>
      <c r="D16813">
        <f t="shared" si="524"/>
        <v>38712030</v>
      </c>
      <c r="E16813">
        <f t="shared" si="525"/>
        <v>38763022</v>
      </c>
    </row>
    <row r="16814" spans="1:5">
      <c r="A16814">
        <v>38712032</v>
      </c>
      <c r="B16814">
        <v>38763023</v>
      </c>
      <c r="C16814" s="293">
        <v>167200000</v>
      </c>
      <c r="D16814">
        <f t="shared" si="524"/>
        <v>38712032</v>
      </c>
      <c r="E16814">
        <f t="shared" si="525"/>
        <v>38763023</v>
      </c>
    </row>
    <row r="16815" spans="1:5">
      <c r="A16815">
        <v>38712033</v>
      </c>
      <c r="B16815">
        <v>38763024</v>
      </c>
      <c r="C16815" s="293">
        <v>173000000</v>
      </c>
      <c r="D16815">
        <f t="shared" si="524"/>
        <v>38712033</v>
      </c>
      <c r="E16815">
        <f t="shared" si="525"/>
        <v>38763024</v>
      </c>
    </row>
    <row r="16816" spans="1:5">
      <c r="A16816">
        <v>38712034</v>
      </c>
      <c r="B16816">
        <v>38763025</v>
      </c>
      <c r="C16816" s="293">
        <v>126000000</v>
      </c>
      <c r="D16816">
        <f t="shared" si="524"/>
        <v>38712034</v>
      </c>
      <c r="E16816">
        <f t="shared" si="525"/>
        <v>38763025</v>
      </c>
    </row>
    <row r="16817" spans="1:5">
      <c r="A16817">
        <v>38712035</v>
      </c>
      <c r="B16817">
        <v>38763026</v>
      </c>
      <c r="C16817" s="293">
        <v>173500000</v>
      </c>
      <c r="D16817">
        <f t="shared" si="524"/>
        <v>38712035</v>
      </c>
      <c r="E16817">
        <f t="shared" si="525"/>
        <v>38763026</v>
      </c>
    </row>
    <row r="16818" spans="1:5">
      <c r="A16818">
        <v>38712038</v>
      </c>
      <c r="B16818">
        <v>38763027</v>
      </c>
      <c r="C16818" s="293">
        <v>104000000</v>
      </c>
      <c r="D16818">
        <f t="shared" si="524"/>
        <v>38712038</v>
      </c>
      <c r="E16818">
        <f t="shared" si="525"/>
        <v>38763027</v>
      </c>
    </row>
    <row r="16819" spans="1:5">
      <c r="A16819">
        <v>38712001</v>
      </c>
      <c r="B16819">
        <v>38764001</v>
      </c>
      <c r="C16819" s="293">
        <v>57000000</v>
      </c>
      <c r="D16819">
        <f t="shared" si="524"/>
        <v>38712001</v>
      </c>
      <c r="E16819">
        <f t="shared" si="525"/>
        <v>38764001</v>
      </c>
    </row>
    <row r="16820" spans="1:5">
      <c r="A16820">
        <v>38712008</v>
      </c>
      <c r="B16820">
        <v>38764002</v>
      </c>
      <c r="C16820" s="293">
        <v>88400000</v>
      </c>
      <c r="D16820">
        <f t="shared" si="524"/>
        <v>38712008</v>
      </c>
      <c r="E16820">
        <f t="shared" si="525"/>
        <v>38764002</v>
      </c>
    </row>
    <row r="16821" spans="1:5">
      <c r="A16821">
        <v>38712009</v>
      </c>
      <c r="B16821">
        <v>38764003</v>
      </c>
      <c r="C16821" s="293">
        <v>94900000</v>
      </c>
      <c r="D16821">
        <f t="shared" si="524"/>
        <v>38712009</v>
      </c>
      <c r="E16821">
        <f t="shared" si="525"/>
        <v>38764003</v>
      </c>
    </row>
    <row r="16822" spans="1:5">
      <c r="A16822">
        <v>38712012</v>
      </c>
      <c r="B16822">
        <v>38764004</v>
      </c>
      <c r="C16822" s="293">
        <v>114800000</v>
      </c>
      <c r="D16822">
        <f t="shared" si="524"/>
        <v>38712012</v>
      </c>
      <c r="E16822">
        <f t="shared" si="525"/>
        <v>38764004</v>
      </c>
    </row>
    <row r="16823" spans="1:5">
      <c r="A16823">
        <v>38712014</v>
      </c>
      <c r="B16823">
        <v>38764005</v>
      </c>
      <c r="C16823" s="293">
        <v>96000000</v>
      </c>
      <c r="D16823">
        <f t="shared" si="524"/>
        <v>38712014</v>
      </c>
      <c r="E16823">
        <f t="shared" si="525"/>
        <v>38764005</v>
      </c>
    </row>
    <row r="16824" spans="1:5">
      <c r="A16824">
        <v>38712016</v>
      </c>
      <c r="B16824">
        <v>38764006</v>
      </c>
      <c r="C16824" s="293">
        <v>68900000</v>
      </c>
      <c r="D16824">
        <f t="shared" si="524"/>
        <v>38712016</v>
      </c>
      <c r="E16824">
        <f t="shared" si="525"/>
        <v>38764006</v>
      </c>
    </row>
    <row r="16825" spans="1:5">
      <c r="A16825">
        <v>38712018</v>
      </c>
      <c r="B16825">
        <v>38764007</v>
      </c>
      <c r="C16825" s="293">
        <v>70600000</v>
      </c>
      <c r="D16825">
        <f t="shared" si="524"/>
        <v>38712018</v>
      </c>
      <c r="E16825">
        <f t="shared" si="525"/>
        <v>38764007</v>
      </c>
    </row>
    <row r="16826" spans="1:5">
      <c r="A16826">
        <v>38712028</v>
      </c>
      <c r="B16826">
        <v>38764008</v>
      </c>
      <c r="C16826" s="293">
        <v>180000000</v>
      </c>
      <c r="D16826">
        <f t="shared" si="524"/>
        <v>38712028</v>
      </c>
      <c r="E16826">
        <f t="shared" si="525"/>
        <v>38764008</v>
      </c>
    </row>
    <row r="16827" spans="1:5">
      <c r="A16827">
        <v>38712031</v>
      </c>
      <c r="B16827">
        <v>38764009</v>
      </c>
      <c r="C16827" s="293">
        <v>190000000</v>
      </c>
      <c r="D16827">
        <f t="shared" si="524"/>
        <v>38712031</v>
      </c>
      <c r="E16827">
        <f t="shared" si="525"/>
        <v>38764009</v>
      </c>
    </row>
    <row r="16828" spans="1:5">
      <c r="A16828">
        <v>38712036</v>
      </c>
      <c r="B16828">
        <v>38764010</v>
      </c>
      <c r="C16828" s="293">
        <v>412000000</v>
      </c>
      <c r="D16828">
        <f t="shared" si="524"/>
        <v>38712036</v>
      </c>
      <c r="E16828">
        <f t="shared" si="525"/>
        <v>38764010</v>
      </c>
    </row>
    <row r="16829" spans="1:5">
      <c r="A16829">
        <v>38712039</v>
      </c>
      <c r="B16829">
        <v>38764011</v>
      </c>
      <c r="C16829" s="293">
        <v>249000000</v>
      </c>
      <c r="D16829">
        <f t="shared" si="524"/>
        <v>38712039</v>
      </c>
      <c r="E16829">
        <f t="shared" si="525"/>
        <v>38764011</v>
      </c>
    </row>
    <row r="16830" spans="1:5">
      <c r="A16830">
        <v>38712040</v>
      </c>
      <c r="B16830">
        <v>38764012</v>
      </c>
      <c r="C16830" s="293">
        <v>171000000</v>
      </c>
      <c r="D16830">
        <f t="shared" si="524"/>
        <v>38712040</v>
      </c>
      <c r="E16830">
        <f t="shared" si="525"/>
        <v>38764012</v>
      </c>
    </row>
    <row r="16831" spans="1:5">
      <c r="A16831">
        <v>38726001</v>
      </c>
      <c r="B16831">
        <v>38765001</v>
      </c>
      <c r="C16831" s="293">
        <v>468000000</v>
      </c>
      <c r="D16831">
        <f t="shared" si="524"/>
        <v>38726001</v>
      </c>
      <c r="E16831">
        <f t="shared" si="525"/>
        <v>38765001</v>
      </c>
    </row>
    <row r="16832" spans="1:5">
      <c r="A16832">
        <v>38722001</v>
      </c>
      <c r="B16832">
        <v>38766001</v>
      </c>
      <c r="C16832" s="293">
        <v>450000000</v>
      </c>
      <c r="D16832">
        <f t="shared" si="524"/>
        <v>38722001</v>
      </c>
      <c r="E16832">
        <f t="shared" si="525"/>
        <v>38766001</v>
      </c>
    </row>
    <row r="16833" spans="1:5">
      <c r="A16833">
        <v>38722002</v>
      </c>
      <c r="B16833">
        <v>38766002</v>
      </c>
      <c r="C16833" s="293">
        <v>311000000</v>
      </c>
      <c r="D16833">
        <f t="shared" si="524"/>
        <v>38722002</v>
      </c>
      <c r="E16833">
        <f t="shared" si="525"/>
        <v>38766002</v>
      </c>
    </row>
    <row r="16834" spans="1:5">
      <c r="A16834">
        <v>38704027</v>
      </c>
      <c r="B16834">
        <v>38767001</v>
      </c>
      <c r="C16834" s="293">
        <v>159000000</v>
      </c>
      <c r="D16834">
        <f t="shared" si="524"/>
        <v>38704027</v>
      </c>
      <c r="E16834">
        <f t="shared" si="525"/>
        <v>38767001</v>
      </c>
    </row>
    <row r="16835" spans="1:5">
      <c r="A16835">
        <v>38703002</v>
      </c>
      <c r="B16835">
        <v>38770001</v>
      </c>
      <c r="C16835" s="293">
        <v>505000000</v>
      </c>
      <c r="D16835">
        <f t="shared" ref="D16835:D16898" si="526">+A16835*1</f>
        <v>38703002</v>
      </c>
      <c r="E16835">
        <f t="shared" ref="E16835:E16898" si="527">+B16835*1</f>
        <v>38770001</v>
      </c>
    </row>
    <row r="16836" spans="1:5">
      <c r="A16836">
        <v>38703003</v>
      </c>
      <c r="B16836">
        <v>38773001</v>
      </c>
      <c r="C16836" s="293">
        <v>357000000</v>
      </c>
      <c r="D16836">
        <f t="shared" si="526"/>
        <v>38703003</v>
      </c>
      <c r="E16836">
        <f t="shared" si="527"/>
        <v>38773001</v>
      </c>
    </row>
    <row r="16837" spans="1:5">
      <c r="A16837">
        <v>38703001</v>
      </c>
      <c r="B16837">
        <v>38775001</v>
      </c>
      <c r="C16837" s="293">
        <v>77800000</v>
      </c>
      <c r="D16837">
        <f t="shared" si="526"/>
        <v>38703001</v>
      </c>
      <c r="E16837">
        <f t="shared" si="527"/>
        <v>38775001</v>
      </c>
    </row>
    <row r="16838" spans="1:5">
      <c r="A16838">
        <v>38801001</v>
      </c>
      <c r="B16838">
        <v>38831001</v>
      </c>
      <c r="C16838" s="293">
        <v>87900000</v>
      </c>
      <c r="D16838">
        <f t="shared" si="526"/>
        <v>38801001</v>
      </c>
      <c r="E16838">
        <f t="shared" si="527"/>
        <v>38831001</v>
      </c>
    </row>
    <row r="16839" spans="1:5">
      <c r="A16839">
        <v>38917003</v>
      </c>
      <c r="B16839">
        <v>38953001</v>
      </c>
      <c r="C16839" s="293">
        <v>102900000</v>
      </c>
      <c r="D16839">
        <f t="shared" si="526"/>
        <v>38917003</v>
      </c>
      <c r="E16839">
        <f t="shared" si="527"/>
        <v>38953001</v>
      </c>
    </row>
    <row r="16840" spans="1:5">
      <c r="A16840">
        <v>38917004</v>
      </c>
      <c r="B16840">
        <v>38953002</v>
      </c>
      <c r="C16840" s="293">
        <v>82400000</v>
      </c>
      <c r="D16840">
        <f t="shared" si="526"/>
        <v>38917004</v>
      </c>
      <c r="E16840">
        <f t="shared" si="527"/>
        <v>38953002</v>
      </c>
    </row>
    <row r="16841" spans="1:5">
      <c r="A16841">
        <v>38917009</v>
      </c>
      <c r="B16841">
        <v>38953003</v>
      </c>
      <c r="C16841" s="293">
        <v>89600000</v>
      </c>
      <c r="D16841">
        <f t="shared" si="526"/>
        <v>38917009</v>
      </c>
      <c r="E16841">
        <f t="shared" si="527"/>
        <v>38953003</v>
      </c>
    </row>
    <row r="16842" spans="1:5">
      <c r="A16842">
        <v>38917001</v>
      </c>
      <c r="B16842">
        <v>38957001</v>
      </c>
      <c r="C16842" s="293">
        <v>74200000</v>
      </c>
      <c r="D16842">
        <f t="shared" si="526"/>
        <v>38917001</v>
      </c>
      <c r="E16842">
        <f t="shared" si="527"/>
        <v>38957001</v>
      </c>
    </row>
    <row r="16843" spans="1:5">
      <c r="A16843">
        <v>38917002</v>
      </c>
      <c r="B16843">
        <v>38957002</v>
      </c>
      <c r="C16843" s="293">
        <v>85200000</v>
      </c>
      <c r="D16843">
        <f t="shared" si="526"/>
        <v>38917002</v>
      </c>
      <c r="E16843">
        <f t="shared" si="527"/>
        <v>38957002</v>
      </c>
    </row>
    <row r="16844" spans="1:5">
      <c r="A16844">
        <v>38917005</v>
      </c>
      <c r="B16844">
        <v>38957003</v>
      </c>
      <c r="C16844" s="293">
        <v>96400000</v>
      </c>
      <c r="D16844">
        <f t="shared" si="526"/>
        <v>38917005</v>
      </c>
      <c r="E16844">
        <f t="shared" si="527"/>
        <v>38957003</v>
      </c>
    </row>
    <row r="16845" spans="1:5">
      <c r="A16845">
        <v>38917006</v>
      </c>
      <c r="B16845">
        <v>38957004</v>
      </c>
      <c r="C16845" s="293">
        <v>90600000</v>
      </c>
      <c r="D16845">
        <f t="shared" si="526"/>
        <v>38917006</v>
      </c>
      <c r="E16845">
        <f t="shared" si="527"/>
        <v>38957004</v>
      </c>
    </row>
    <row r="16846" spans="1:5">
      <c r="A16846">
        <v>38917007</v>
      </c>
      <c r="B16846">
        <v>38957005</v>
      </c>
      <c r="C16846" s="293">
        <v>71100000</v>
      </c>
      <c r="D16846">
        <f t="shared" si="526"/>
        <v>38917007</v>
      </c>
      <c r="E16846">
        <f t="shared" si="527"/>
        <v>38957005</v>
      </c>
    </row>
    <row r="16847" spans="1:5">
      <c r="A16847">
        <v>38917008</v>
      </c>
      <c r="B16847">
        <v>38957006</v>
      </c>
      <c r="C16847" s="293">
        <v>79800000</v>
      </c>
      <c r="D16847">
        <f t="shared" si="526"/>
        <v>38917008</v>
      </c>
      <c r="E16847">
        <f t="shared" si="527"/>
        <v>38957006</v>
      </c>
    </row>
    <row r="16848" spans="1:5">
      <c r="A16848">
        <v>38917010</v>
      </c>
      <c r="B16848">
        <v>38957007</v>
      </c>
      <c r="C16848" s="293">
        <v>124700000</v>
      </c>
      <c r="D16848">
        <f t="shared" si="526"/>
        <v>38917010</v>
      </c>
      <c r="E16848">
        <f t="shared" si="527"/>
        <v>38957007</v>
      </c>
    </row>
    <row r="16849" spans="1:5">
      <c r="A16849">
        <v>38917011</v>
      </c>
      <c r="B16849">
        <v>38957008</v>
      </c>
      <c r="C16849" s="293">
        <v>110000000</v>
      </c>
      <c r="D16849">
        <f t="shared" si="526"/>
        <v>38917011</v>
      </c>
      <c r="E16849">
        <f t="shared" si="527"/>
        <v>38957008</v>
      </c>
    </row>
    <row r="16850" spans="1:5">
      <c r="A16850">
        <v>38917012</v>
      </c>
      <c r="B16850">
        <v>38957009</v>
      </c>
      <c r="C16850" s="293">
        <v>196000000</v>
      </c>
      <c r="D16850">
        <f t="shared" si="526"/>
        <v>38917012</v>
      </c>
      <c r="E16850">
        <f t="shared" si="527"/>
        <v>38957009</v>
      </c>
    </row>
    <row r="16851" spans="1:5">
      <c r="A16851">
        <v>38917013</v>
      </c>
      <c r="B16851">
        <v>38957010</v>
      </c>
      <c r="C16851" s="293">
        <v>133000000</v>
      </c>
      <c r="D16851">
        <f t="shared" si="526"/>
        <v>38917013</v>
      </c>
      <c r="E16851">
        <f t="shared" si="527"/>
        <v>38957010</v>
      </c>
    </row>
    <row r="16852" spans="1:5">
      <c r="A16852">
        <v>38917014</v>
      </c>
      <c r="B16852">
        <v>38957011</v>
      </c>
      <c r="C16852" s="293">
        <v>104000000</v>
      </c>
      <c r="D16852">
        <f t="shared" si="526"/>
        <v>38917014</v>
      </c>
      <c r="E16852">
        <f t="shared" si="527"/>
        <v>38957011</v>
      </c>
    </row>
    <row r="16853" spans="1:5">
      <c r="A16853">
        <v>38917015</v>
      </c>
      <c r="B16853">
        <v>38957012</v>
      </c>
      <c r="C16853" s="293">
        <v>122000000</v>
      </c>
      <c r="D16853">
        <f t="shared" si="526"/>
        <v>38917015</v>
      </c>
      <c r="E16853">
        <f t="shared" si="527"/>
        <v>38957012</v>
      </c>
    </row>
    <row r="16854" spans="1:5">
      <c r="A16854">
        <v>38917016</v>
      </c>
      <c r="B16854">
        <v>38957013</v>
      </c>
      <c r="C16854" s="293">
        <v>100000000</v>
      </c>
      <c r="D16854">
        <f t="shared" si="526"/>
        <v>38917016</v>
      </c>
      <c r="E16854">
        <f t="shared" si="527"/>
        <v>38957013</v>
      </c>
    </row>
    <row r="16855" spans="1:5">
      <c r="A16855">
        <v>38917017</v>
      </c>
      <c r="B16855">
        <v>38957014</v>
      </c>
      <c r="C16855" s="293">
        <v>93000000</v>
      </c>
      <c r="D16855">
        <f t="shared" si="526"/>
        <v>38917017</v>
      </c>
      <c r="E16855">
        <f t="shared" si="527"/>
        <v>38957014</v>
      </c>
    </row>
    <row r="16856" spans="1:5">
      <c r="A16856">
        <v>39001001</v>
      </c>
      <c r="B16856">
        <v>39032001</v>
      </c>
      <c r="C16856" s="293">
        <v>30000000</v>
      </c>
      <c r="D16856">
        <f t="shared" si="526"/>
        <v>39001001</v>
      </c>
      <c r="E16856">
        <f t="shared" si="527"/>
        <v>39032001</v>
      </c>
    </row>
    <row r="16857" spans="1:5">
      <c r="A16857">
        <v>39001002</v>
      </c>
      <c r="B16857">
        <v>39033001</v>
      </c>
      <c r="C16857" s="293">
        <v>30800000</v>
      </c>
      <c r="D16857">
        <f t="shared" si="526"/>
        <v>39001002</v>
      </c>
      <c r="E16857">
        <f t="shared" si="527"/>
        <v>39033001</v>
      </c>
    </row>
    <row r="16858" spans="1:5">
      <c r="A16858">
        <v>39001003</v>
      </c>
      <c r="B16858">
        <v>39033002</v>
      </c>
      <c r="C16858" s="293">
        <v>29900000</v>
      </c>
      <c r="D16858">
        <f t="shared" si="526"/>
        <v>39001003</v>
      </c>
      <c r="E16858">
        <f t="shared" si="527"/>
        <v>39033002</v>
      </c>
    </row>
    <row r="16859" spans="1:5">
      <c r="A16859">
        <v>39001004</v>
      </c>
      <c r="B16859">
        <v>39033003</v>
      </c>
      <c r="C16859" s="293">
        <v>135000000</v>
      </c>
      <c r="D16859">
        <f t="shared" si="526"/>
        <v>39001004</v>
      </c>
      <c r="E16859">
        <f t="shared" si="527"/>
        <v>39033003</v>
      </c>
    </row>
    <row r="16860" spans="1:5">
      <c r="A16860">
        <v>39001005</v>
      </c>
      <c r="B16860">
        <v>39033004</v>
      </c>
      <c r="C16860" s="293">
        <v>100000000</v>
      </c>
      <c r="D16860">
        <f t="shared" si="526"/>
        <v>39001005</v>
      </c>
      <c r="E16860">
        <f t="shared" si="527"/>
        <v>39033004</v>
      </c>
    </row>
    <row r="16861" spans="1:5">
      <c r="A16861">
        <v>39006003</v>
      </c>
      <c r="B16861">
        <v>39035001</v>
      </c>
      <c r="C16861" s="293">
        <v>65200000</v>
      </c>
      <c r="D16861">
        <f t="shared" si="526"/>
        <v>39006003</v>
      </c>
      <c r="E16861">
        <f t="shared" si="527"/>
        <v>39035001</v>
      </c>
    </row>
    <row r="16862" spans="1:5">
      <c r="A16862">
        <v>39006006</v>
      </c>
      <c r="B16862">
        <v>39035002</v>
      </c>
      <c r="C16862" s="293">
        <v>64000000</v>
      </c>
      <c r="D16862">
        <f t="shared" si="526"/>
        <v>39006006</v>
      </c>
      <c r="E16862">
        <f t="shared" si="527"/>
        <v>39035002</v>
      </c>
    </row>
    <row r="16863" spans="1:5">
      <c r="A16863">
        <v>39006007</v>
      </c>
      <c r="B16863">
        <v>39035003</v>
      </c>
      <c r="C16863" s="293">
        <v>67900000</v>
      </c>
      <c r="D16863">
        <f t="shared" si="526"/>
        <v>39006007</v>
      </c>
      <c r="E16863">
        <f t="shared" si="527"/>
        <v>39035003</v>
      </c>
    </row>
    <row r="16864" spans="1:5">
      <c r="A16864">
        <v>39006010</v>
      </c>
      <c r="B16864">
        <v>39035004</v>
      </c>
      <c r="C16864" s="293">
        <v>54900000</v>
      </c>
      <c r="D16864">
        <f t="shared" si="526"/>
        <v>39006010</v>
      </c>
      <c r="E16864">
        <f t="shared" si="527"/>
        <v>39035004</v>
      </c>
    </row>
    <row r="16865" spans="1:5">
      <c r="A16865">
        <v>39006011</v>
      </c>
      <c r="B16865">
        <v>39035005</v>
      </c>
      <c r="C16865" s="293">
        <v>62500000</v>
      </c>
      <c r="D16865">
        <f t="shared" si="526"/>
        <v>39006011</v>
      </c>
      <c r="E16865">
        <f t="shared" si="527"/>
        <v>39035005</v>
      </c>
    </row>
    <row r="16866" spans="1:5">
      <c r="A16866">
        <v>39006012</v>
      </c>
      <c r="B16866">
        <v>39035006</v>
      </c>
      <c r="C16866" s="293">
        <v>58200000</v>
      </c>
      <c r="D16866">
        <f t="shared" si="526"/>
        <v>39006012</v>
      </c>
      <c r="E16866">
        <f t="shared" si="527"/>
        <v>39035006</v>
      </c>
    </row>
    <row r="16867" spans="1:5">
      <c r="A16867">
        <v>39007001</v>
      </c>
      <c r="B16867">
        <v>39041001</v>
      </c>
      <c r="C16867" s="293">
        <v>42200000</v>
      </c>
      <c r="D16867">
        <f t="shared" si="526"/>
        <v>39007001</v>
      </c>
      <c r="E16867">
        <f t="shared" si="527"/>
        <v>39041001</v>
      </c>
    </row>
    <row r="16868" spans="1:5">
      <c r="A16868">
        <v>39007002</v>
      </c>
      <c r="B16868">
        <v>39041002</v>
      </c>
      <c r="C16868" s="293">
        <v>51100000</v>
      </c>
      <c r="D16868">
        <f t="shared" si="526"/>
        <v>39007002</v>
      </c>
      <c r="E16868">
        <f t="shared" si="527"/>
        <v>39041002</v>
      </c>
    </row>
    <row r="16869" spans="1:5">
      <c r="A16869">
        <v>39007003</v>
      </c>
      <c r="B16869">
        <v>39041003</v>
      </c>
      <c r="C16869" s="293">
        <v>62100000</v>
      </c>
      <c r="D16869">
        <f t="shared" si="526"/>
        <v>39007003</v>
      </c>
      <c r="E16869">
        <f t="shared" si="527"/>
        <v>39041003</v>
      </c>
    </row>
    <row r="16870" spans="1:5">
      <c r="A16870">
        <v>39020001</v>
      </c>
      <c r="B16870">
        <v>39043001</v>
      </c>
      <c r="C16870" s="293">
        <v>69700000</v>
      </c>
      <c r="D16870">
        <f t="shared" si="526"/>
        <v>39020001</v>
      </c>
      <c r="E16870">
        <f t="shared" si="527"/>
        <v>39043001</v>
      </c>
    </row>
    <row r="16871" spans="1:5">
      <c r="A16871">
        <v>39020002</v>
      </c>
      <c r="B16871">
        <v>39045001</v>
      </c>
      <c r="C16871" s="293">
        <v>69700000</v>
      </c>
      <c r="D16871">
        <f t="shared" si="526"/>
        <v>39020002</v>
      </c>
      <c r="E16871">
        <f t="shared" si="527"/>
        <v>39045001</v>
      </c>
    </row>
    <row r="16872" spans="1:5">
      <c r="A16872">
        <v>39012001</v>
      </c>
      <c r="B16872">
        <v>39046001</v>
      </c>
      <c r="C16872" s="293">
        <v>42000000</v>
      </c>
      <c r="D16872">
        <f t="shared" si="526"/>
        <v>39012001</v>
      </c>
      <c r="E16872">
        <f t="shared" si="527"/>
        <v>39046001</v>
      </c>
    </row>
    <row r="16873" spans="1:5">
      <c r="A16873">
        <v>39020003</v>
      </c>
      <c r="B16873">
        <v>39047001</v>
      </c>
      <c r="C16873" s="293">
        <v>71700000</v>
      </c>
      <c r="D16873">
        <f t="shared" si="526"/>
        <v>39020003</v>
      </c>
      <c r="E16873">
        <f t="shared" si="527"/>
        <v>39047001</v>
      </c>
    </row>
    <row r="16874" spans="1:5">
      <c r="A16874">
        <v>39006001</v>
      </c>
      <c r="B16874">
        <v>39088001</v>
      </c>
      <c r="C16874" s="293">
        <v>34000000</v>
      </c>
      <c r="D16874">
        <f t="shared" si="526"/>
        <v>39006001</v>
      </c>
      <c r="E16874">
        <f t="shared" si="527"/>
        <v>39088001</v>
      </c>
    </row>
    <row r="16875" spans="1:5">
      <c r="A16875">
        <v>39006002</v>
      </c>
      <c r="B16875">
        <v>39088002</v>
      </c>
      <c r="C16875" s="293">
        <v>50000000</v>
      </c>
      <c r="D16875">
        <f t="shared" si="526"/>
        <v>39006002</v>
      </c>
      <c r="E16875">
        <f t="shared" si="527"/>
        <v>39088002</v>
      </c>
    </row>
    <row r="16876" spans="1:5">
      <c r="A16876">
        <v>39006004</v>
      </c>
      <c r="B16876">
        <v>39088003</v>
      </c>
      <c r="C16876" s="293">
        <v>58700000</v>
      </c>
      <c r="D16876">
        <f t="shared" si="526"/>
        <v>39006004</v>
      </c>
      <c r="E16876">
        <f t="shared" si="527"/>
        <v>39088003</v>
      </c>
    </row>
    <row r="16877" spans="1:5">
      <c r="A16877">
        <v>39006005</v>
      </c>
      <c r="B16877">
        <v>39088004</v>
      </c>
      <c r="C16877" s="293">
        <v>57200000</v>
      </c>
      <c r="D16877">
        <f t="shared" si="526"/>
        <v>39006005</v>
      </c>
      <c r="E16877">
        <f t="shared" si="527"/>
        <v>39088004</v>
      </c>
    </row>
    <row r="16878" spans="1:5">
      <c r="A16878">
        <v>39006008</v>
      </c>
      <c r="B16878">
        <v>39088008</v>
      </c>
      <c r="C16878" s="293">
        <v>43900000</v>
      </c>
      <c r="D16878">
        <f t="shared" si="526"/>
        <v>39006008</v>
      </c>
      <c r="E16878">
        <f t="shared" si="527"/>
        <v>39088008</v>
      </c>
    </row>
    <row r="16879" spans="1:5">
      <c r="A16879">
        <v>39006009</v>
      </c>
      <c r="B16879">
        <v>39088009</v>
      </c>
      <c r="C16879" s="293">
        <v>55600000</v>
      </c>
      <c r="D16879">
        <f t="shared" si="526"/>
        <v>39006009</v>
      </c>
      <c r="E16879">
        <f t="shared" si="527"/>
        <v>39088009</v>
      </c>
    </row>
    <row r="16880" spans="1:5">
      <c r="A16880">
        <v>39117001</v>
      </c>
      <c r="B16880">
        <v>39155001</v>
      </c>
      <c r="C16880" s="293">
        <v>3000000</v>
      </c>
      <c r="D16880">
        <f t="shared" si="526"/>
        <v>39117001</v>
      </c>
      <c r="E16880">
        <f t="shared" si="527"/>
        <v>39155001</v>
      </c>
    </row>
    <row r="16881" spans="1:5">
      <c r="A16881">
        <v>39201001</v>
      </c>
      <c r="B16881">
        <v>39232001</v>
      </c>
      <c r="C16881" s="293">
        <v>48300000</v>
      </c>
      <c r="D16881">
        <f t="shared" si="526"/>
        <v>39201001</v>
      </c>
      <c r="E16881">
        <f t="shared" si="527"/>
        <v>39232001</v>
      </c>
    </row>
    <row r="16882" spans="1:5">
      <c r="A16882">
        <v>39201002</v>
      </c>
      <c r="B16882">
        <v>39232002</v>
      </c>
      <c r="C16882" s="293">
        <v>41400000</v>
      </c>
      <c r="D16882">
        <f t="shared" si="526"/>
        <v>39201002</v>
      </c>
      <c r="E16882">
        <f t="shared" si="527"/>
        <v>39232002</v>
      </c>
    </row>
    <row r="16883" spans="1:5">
      <c r="A16883">
        <v>39201003</v>
      </c>
      <c r="B16883">
        <v>39232003</v>
      </c>
      <c r="C16883" s="293">
        <v>57100000</v>
      </c>
      <c r="D16883">
        <f t="shared" si="526"/>
        <v>39201003</v>
      </c>
      <c r="E16883">
        <f t="shared" si="527"/>
        <v>39232003</v>
      </c>
    </row>
    <row r="16884" spans="1:5">
      <c r="A16884">
        <v>39201004</v>
      </c>
      <c r="B16884">
        <v>39232004</v>
      </c>
      <c r="C16884" s="293">
        <v>71000000</v>
      </c>
      <c r="D16884">
        <f t="shared" si="526"/>
        <v>39201004</v>
      </c>
      <c r="E16884">
        <f t="shared" si="527"/>
        <v>39232004</v>
      </c>
    </row>
    <row r="16885" spans="1:5">
      <c r="A16885">
        <v>39201005</v>
      </c>
      <c r="B16885">
        <v>39232005</v>
      </c>
      <c r="C16885" s="293">
        <v>76000000</v>
      </c>
      <c r="D16885">
        <f t="shared" si="526"/>
        <v>39201005</v>
      </c>
      <c r="E16885">
        <f t="shared" si="527"/>
        <v>39232005</v>
      </c>
    </row>
    <row r="16886" spans="1:5">
      <c r="A16886">
        <v>39201006</v>
      </c>
      <c r="B16886">
        <v>39232006</v>
      </c>
      <c r="C16886" s="293">
        <v>63000000</v>
      </c>
      <c r="D16886">
        <f t="shared" si="526"/>
        <v>39201006</v>
      </c>
      <c r="E16886">
        <f t="shared" si="527"/>
        <v>39232006</v>
      </c>
    </row>
    <row r="16887" spans="1:5">
      <c r="A16887">
        <v>39201011</v>
      </c>
      <c r="B16887">
        <v>39232011</v>
      </c>
      <c r="C16887" s="293">
        <v>66000000</v>
      </c>
      <c r="D16887">
        <f t="shared" si="526"/>
        <v>39201011</v>
      </c>
      <c r="E16887">
        <f t="shared" si="527"/>
        <v>39232011</v>
      </c>
    </row>
    <row r="16888" spans="1:5">
      <c r="A16888">
        <v>39206002</v>
      </c>
      <c r="B16888">
        <v>39235001</v>
      </c>
      <c r="C16888" s="293">
        <v>66900000</v>
      </c>
      <c r="D16888">
        <f t="shared" si="526"/>
        <v>39206002</v>
      </c>
      <c r="E16888">
        <f t="shared" si="527"/>
        <v>39235001</v>
      </c>
    </row>
    <row r="16889" spans="1:5">
      <c r="A16889">
        <v>39206003</v>
      </c>
      <c r="B16889">
        <v>39235002</v>
      </c>
      <c r="C16889" s="293">
        <v>70300000</v>
      </c>
      <c r="D16889">
        <f t="shared" si="526"/>
        <v>39206003</v>
      </c>
      <c r="E16889">
        <f t="shared" si="527"/>
        <v>39235002</v>
      </c>
    </row>
    <row r="16890" spans="1:5">
      <c r="A16890">
        <v>39206004</v>
      </c>
      <c r="B16890">
        <v>39235003</v>
      </c>
      <c r="C16890" s="293">
        <v>72400000</v>
      </c>
      <c r="D16890">
        <f t="shared" si="526"/>
        <v>39206004</v>
      </c>
      <c r="E16890">
        <f t="shared" si="527"/>
        <v>39235003</v>
      </c>
    </row>
    <row r="16891" spans="1:5">
      <c r="A16891">
        <v>39206007</v>
      </c>
      <c r="B16891">
        <v>39235005</v>
      </c>
      <c r="C16891" s="293">
        <v>65400000</v>
      </c>
      <c r="D16891">
        <f t="shared" si="526"/>
        <v>39206007</v>
      </c>
      <c r="E16891">
        <f t="shared" si="527"/>
        <v>39235005</v>
      </c>
    </row>
    <row r="16892" spans="1:5">
      <c r="A16892">
        <v>39206008</v>
      </c>
      <c r="B16892">
        <v>39235006</v>
      </c>
      <c r="C16892" s="293">
        <v>114900000</v>
      </c>
      <c r="D16892">
        <f t="shared" si="526"/>
        <v>39206008</v>
      </c>
      <c r="E16892">
        <f t="shared" si="527"/>
        <v>39235006</v>
      </c>
    </row>
    <row r="16893" spans="1:5">
      <c r="A16893">
        <v>39206009</v>
      </c>
      <c r="B16893">
        <v>39235007</v>
      </c>
      <c r="C16893" s="293">
        <v>105500000</v>
      </c>
      <c r="D16893">
        <f t="shared" si="526"/>
        <v>39206009</v>
      </c>
      <c r="E16893">
        <f t="shared" si="527"/>
        <v>39235007</v>
      </c>
    </row>
    <row r="16894" spans="1:5">
      <c r="A16894">
        <v>39206011</v>
      </c>
      <c r="B16894">
        <v>39235008</v>
      </c>
      <c r="C16894" s="293">
        <v>67700000</v>
      </c>
      <c r="D16894">
        <f t="shared" si="526"/>
        <v>39206011</v>
      </c>
      <c r="E16894">
        <f t="shared" si="527"/>
        <v>39235008</v>
      </c>
    </row>
    <row r="16895" spans="1:5">
      <c r="A16895">
        <v>39206012</v>
      </c>
      <c r="B16895">
        <v>39235009</v>
      </c>
      <c r="C16895" s="293">
        <v>117200000</v>
      </c>
      <c r="D16895">
        <f t="shared" si="526"/>
        <v>39206012</v>
      </c>
      <c r="E16895">
        <f t="shared" si="527"/>
        <v>39235009</v>
      </c>
    </row>
    <row r="16896" spans="1:5">
      <c r="A16896">
        <v>39206014</v>
      </c>
      <c r="B16896">
        <v>39235010</v>
      </c>
      <c r="C16896" s="293">
        <v>62900000</v>
      </c>
      <c r="D16896">
        <f t="shared" si="526"/>
        <v>39206014</v>
      </c>
      <c r="E16896">
        <f t="shared" si="527"/>
        <v>39235010</v>
      </c>
    </row>
    <row r="16897" spans="1:5">
      <c r="A16897">
        <v>39206015</v>
      </c>
      <c r="B16897">
        <v>39235011</v>
      </c>
      <c r="C16897" s="293">
        <v>72000000</v>
      </c>
      <c r="D16897">
        <f t="shared" si="526"/>
        <v>39206015</v>
      </c>
      <c r="E16897">
        <f t="shared" si="527"/>
        <v>39235011</v>
      </c>
    </row>
    <row r="16898" spans="1:5">
      <c r="A16898">
        <v>39206016</v>
      </c>
      <c r="B16898">
        <v>39235012</v>
      </c>
      <c r="C16898" s="293">
        <v>81000000</v>
      </c>
      <c r="D16898">
        <f t="shared" si="526"/>
        <v>39206016</v>
      </c>
      <c r="E16898">
        <f t="shared" si="527"/>
        <v>39235012</v>
      </c>
    </row>
    <row r="16899" spans="1:5">
      <c r="A16899">
        <v>39206017</v>
      </c>
      <c r="B16899">
        <v>39235013</v>
      </c>
      <c r="C16899" s="293">
        <v>117000000</v>
      </c>
      <c r="D16899">
        <f t="shared" ref="D16899:D16962" si="528">+A16899*1</f>
        <v>39206017</v>
      </c>
      <c r="E16899">
        <f t="shared" ref="E16899:E16962" si="529">+B16899*1</f>
        <v>39235013</v>
      </c>
    </row>
    <row r="16900" spans="1:5">
      <c r="A16900">
        <v>39206018</v>
      </c>
      <c r="B16900">
        <v>39235014</v>
      </c>
      <c r="C16900" s="293">
        <v>137000000</v>
      </c>
      <c r="D16900">
        <f t="shared" si="528"/>
        <v>39206018</v>
      </c>
      <c r="E16900">
        <f t="shared" si="529"/>
        <v>39235014</v>
      </c>
    </row>
    <row r="16901" spans="1:5">
      <c r="A16901">
        <v>39206019</v>
      </c>
      <c r="B16901">
        <v>39235015</v>
      </c>
      <c r="C16901" s="293">
        <v>185000000</v>
      </c>
      <c r="D16901">
        <f t="shared" si="528"/>
        <v>39206019</v>
      </c>
      <c r="E16901">
        <f t="shared" si="529"/>
        <v>39235015</v>
      </c>
    </row>
    <row r="16902" spans="1:5">
      <c r="A16902">
        <v>39206020</v>
      </c>
      <c r="B16902">
        <v>39235016</v>
      </c>
      <c r="C16902" s="293">
        <v>165000000</v>
      </c>
      <c r="D16902">
        <f t="shared" si="528"/>
        <v>39206020</v>
      </c>
      <c r="E16902">
        <f t="shared" si="529"/>
        <v>39235016</v>
      </c>
    </row>
    <row r="16903" spans="1:5">
      <c r="A16903">
        <v>39206010</v>
      </c>
      <c r="B16903">
        <v>39237001</v>
      </c>
      <c r="C16903" s="293">
        <v>70200000</v>
      </c>
      <c r="D16903">
        <f t="shared" si="528"/>
        <v>39206010</v>
      </c>
      <c r="E16903">
        <f t="shared" si="529"/>
        <v>39237001</v>
      </c>
    </row>
    <row r="16904" spans="1:5">
      <c r="A16904">
        <v>39207001</v>
      </c>
      <c r="B16904">
        <v>39241001</v>
      </c>
      <c r="C16904" s="293">
        <v>73000000</v>
      </c>
      <c r="D16904">
        <f t="shared" si="528"/>
        <v>39207001</v>
      </c>
      <c r="E16904">
        <f t="shared" si="529"/>
        <v>39241001</v>
      </c>
    </row>
    <row r="16905" spans="1:5">
      <c r="A16905">
        <v>39207002</v>
      </c>
      <c r="B16905">
        <v>39241002</v>
      </c>
      <c r="C16905" s="293">
        <v>74500000</v>
      </c>
      <c r="D16905">
        <f t="shared" si="528"/>
        <v>39207002</v>
      </c>
      <c r="E16905">
        <f t="shared" si="529"/>
        <v>39241002</v>
      </c>
    </row>
    <row r="16906" spans="1:5">
      <c r="A16906">
        <v>39207003</v>
      </c>
      <c r="B16906">
        <v>39241003</v>
      </c>
      <c r="C16906" s="293">
        <v>128000000</v>
      </c>
      <c r="D16906">
        <f t="shared" si="528"/>
        <v>39207003</v>
      </c>
      <c r="E16906">
        <f t="shared" si="529"/>
        <v>39241003</v>
      </c>
    </row>
    <row r="16907" spans="1:5">
      <c r="A16907">
        <v>39221001</v>
      </c>
      <c r="B16907">
        <v>39242001</v>
      </c>
      <c r="C16907" s="293">
        <v>160000000</v>
      </c>
      <c r="D16907">
        <f t="shared" si="528"/>
        <v>39221001</v>
      </c>
      <c r="E16907">
        <f t="shared" si="529"/>
        <v>39242001</v>
      </c>
    </row>
    <row r="16908" spans="1:5">
      <c r="A16908">
        <v>39221002</v>
      </c>
      <c r="B16908">
        <v>39242002</v>
      </c>
      <c r="C16908" s="293">
        <v>175000000</v>
      </c>
      <c r="D16908">
        <f t="shared" si="528"/>
        <v>39221002</v>
      </c>
      <c r="E16908">
        <f t="shared" si="529"/>
        <v>39242002</v>
      </c>
    </row>
    <row r="16909" spans="1:5">
      <c r="A16909">
        <v>39220001</v>
      </c>
      <c r="B16909">
        <v>39243001</v>
      </c>
      <c r="C16909" s="293">
        <v>46400000</v>
      </c>
      <c r="D16909">
        <f t="shared" si="528"/>
        <v>39220001</v>
      </c>
      <c r="E16909">
        <f t="shared" si="529"/>
        <v>39243001</v>
      </c>
    </row>
    <row r="16910" spans="1:5">
      <c r="A16910">
        <v>39220002</v>
      </c>
      <c r="B16910">
        <v>39243002</v>
      </c>
      <c r="C16910" s="293">
        <v>46300000</v>
      </c>
      <c r="D16910">
        <f t="shared" si="528"/>
        <v>39220002</v>
      </c>
      <c r="E16910">
        <f t="shared" si="529"/>
        <v>39243002</v>
      </c>
    </row>
    <row r="16911" spans="1:5">
      <c r="A16911">
        <v>39220005</v>
      </c>
      <c r="B16911">
        <v>39243003</v>
      </c>
      <c r="C16911" s="293">
        <v>75000000</v>
      </c>
      <c r="D16911">
        <f t="shared" si="528"/>
        <v>39220005</v>
      </c>
      <c r="E16911">
        <f t="shared" si="529"/>
        <v>39243003</v>
      </c>
    </row>
    <row r="16912" spans="1:5">
      <c r="A16912">
        <v>39220003</v>
      </c>
      <c r="B16912">
        <v>39245001</v>
      </c>
      <c r="C16912" s="293">
        <v>50400000</v>
      </c>
      <c r="D16912">
        <f t="shared" si="528"/>
        <v>39220003</v>
      </c>
      <c r="E16912">
        <f t="shared" si="529"/>
        <v>39245001</v>
      </c>
    </row>
    <row r="16913" spans="1:5">
      <c r="A16913">
        <v>39220004</v>
      </c>
      <c r="B16913">
        <v>39245002</v>
      </c>
      <c r="C16913" s="293">
        <v>65000000</v>
      </c>
      <c r="D16913">
        <f t="shared" si="528"/>
        <v>39220004</v>
      </c>
      <c r="E16913">
        <f t="shared" si="529"/>
        <v>39245002</v>
      </c>
    </row>
    <row r="16914" spans="1:5">
      <c r="A16914">
        <v>39212002</v>
      </c>
      <c r="B16914">
        <v>39246001</v>
      </c>
      <c r="C16914" s="293">
        <v>43900000</v>
      </c>
      <c r="D16914">
        <f t="shared" si="528"/>
        <v>39212002</v>
      </c>
      <c r="E16914">
        <f t="shared" si="529"/>
        <v>39246001</v>
      </c>
    </row>
    <row r="16915" spans="1:5">
      <c r="A16915">
        <v>39212003</v>
      </c>
      <c r="B16915">
        <v>39246002</v>
      </c>
      <c r="C16915" s="293">
        <v>83000000</v>
      </c>
      <c r="D16915">
        <f t="shared" si="528"/>
        <v>39212003</v>
      </c>
      <c r="E16915">
        <f t="shared" si="529"/>
        <v>39246002</v>
      </c>
    </row>
    <row r="16916" spans="1:5">
      <c r="A16916">
        <v>39212001</v>
      </c>
      <c r="B16916">
        <v>39247001</v>
      </c>
      <c r="C16916" s="293">
        <v>48100000</v>
      </c>
      <c r="D16916">
        <f t="shared" si="528"/>
        <v>39212001</v>
      </c>
      <c r="E16916">
        <f t="shared" si="529"/>
        <v>39247001</v>
      </c>
    </row>
    <row r="16917" spans="1:5">
      <c r="A16917">
        <v>39220006</v>
      </c>
      <c r="B16917">
        <v>39247002</v>
      </c>
      <c r="C16917" s="293">
        <v>80500000</v>
      </c>
      <c r="D16917">
        <f t="shared" si="528"/>
        <v>39220006</v>
      </c>
      <c r="E16917">
        <f t="shared" si="529"/>
        <v>39247002</v>
      </c>
    </row>
    <row r="16918" spans="1:5">
      <c r="A16918">
        <v>39206001</v>
      </c>
      <c r="B16918">
        <v>39288001</v>
      </c>
      <c r="C16918" s="293">
        <v>59100000</v>
      </c>
      <c r="D16918">
        <f t="shared" si="528"/>
        <v>39206001</v>
      </c>
      <c r="E16918">
        <f t="shared" si="529"/>
        <v>39288001</v>
      </c>
    </row>
    <row r="16919" spans="1:5">
      <c r="A16919">
        <v>39206005</v>
      </c>
      <c r="B16919">
        <v>39288002</v>
      </c>
      <c r="C16919" s="293">
        <v>50600000</v>
      </c>
      <c r="D16919">
        <f t="shared" si="528"/>
        <v>39206005</v>
      </c>
      <c r="E16919">
        <f t="shared" si="529"/>
        <v>39288002</v>
      </c>
    </row>
    <row r="16920" spans="1:5">
      <c r="A16920">
        <v>39206006</v>
      </c>
      <c r="B16920">
        <v>39288003</v>
      </c>
      <c r="C16920" s="293">
        <v>50800000</v>
      </c>
      <c r="D16920">
        <f t="shared" si="528"/>
        <v>39206006</v>
      </c>
      <c r="E16920">
        <f t="shared" si="529"/>
        <v>39288003</v>
      </c>
    </row>
    <row r="16921" spans="1:5">
      <c r="A16921">
        <v>39206013</v>
      </c>
      <c r="B16921">
        <v>39288004</v>
      </c>
      <c r="C16921" s="293">
        <v>69000000</v>
      </c>
      <c r="D16921">
        <f t="shared" si="528"/>
        <v>39206013</v>
      </c>
      <c r="E16921">
        <f t="shared" si="529"/>
        <v>39288004</v>
      </c>
    </row>
    <row r="16922" spans="1:5">
      <c r="A16922">
        <v>39319001</v>
      </c>
      <c r="B16922">
        <v>39351001</v>
      </c>
      <c r="C16922" s="293">
        <v>16300000</v>
      </c>
      <c r="D16922">
        <f t="shared" si="528"/>
        <v>39319001</v>
      </c>
      <c r="E16922">
        <f t="shared" si="529"/>
        <v>39351001</v>
      </c>
    </row>
    <row r="16923" spans="1:5">
      <c r="A16923">
        <v>39319002</v>
      </c>
      <c r="B16923">
        <v>39351002</v>
      </c>
      <c r="C16923" s="293">
        <v>22500000</v>
      </c>
      <c r="D16923">
        <f t="shared" si="528"/>
        <v>39319002</v>
      </c>
      <c r="E16923">
        <f t="shared" si="529"/>
        <v>39351002</v>
      </c>
    </row>
    <row r="16924" spans="1:5">
      <c r="A16924">
        <v>39411001</v>
      </c>
      <c r="B16924">
        <v>39461001</v>
      </c>
      <c r="C16924" s="293">
        <v>76900000</v>
      </c>
      <c r="D16924">
        <f t="shared" si="528"/>
        <v>39411001</v>
      </c>
      <c r="E16924">
        <f t="shared" si="529"/>
        <v>39461001</v>
      </c>
    </row>
    <row r="16925" spans="1:5">
      <c r="A16925">
        <v>39411002</v>
      </c>
      <c r="B16925">
        <v>39461002</v>
      </c>
      <c r="C16925" s="293">
        <v>67900000</v>
      </c>
      <c r="D16925">
        <f t="shared" si="528"/>
        <v>39411002</v>
      </c>
      <c r="E16925">
        <f t="shared" si="529"/>
        <v>39461002</v>
      </c>
    </row>
    <row r="16926" spans="1:5">
      <c r="A16926">
        <v>39411003</v>
      </c>
      <c r="B16926">
        <v>39461003</v>
      </c>
      <c r="C16926" s="293">
        <v>58900000</v>
      </c>
      <c r="D16926">
        <f t="shared" si="528"/>
        <v>39411003</v>
      </c>
      <c r="E16926">
        <f t="shared" si="529"/>
        <v>39461003</v>
      </c>
    </row>
    <row r="16927" spans="1:5">
      <c r="A16927">
        <v>39411004</v>
      </c>
      <c r="B16927">
        <v>39461004</v>
      </c>
      <c r="C16927" s="293">
        <v>53900000</v>
      </c>
      <c r="D16927">
        <f t="shared" si="528"/>
        <v>39411004</v>
      </c>
      <c r="E16927">
        <f t="shared" si="529"/>
        <v>39461004</v>
      </c>
    </row>
    <row r="16928" spans="1:5">
      <c r="A16928">
        <v>39411005</v>
      </c>
      <c r="B16928">
        <v>39461005</v>
      </c>
      <c r="C16928" s="293">
        <v>59900000</v>
      </c>
      <c r="D16928">
        <f t="shared" si="528"/>
        <v>39411005</v>
      </c>
      <c r="E16928">
        <f t="shared" si="529"/>
        <v>39461005</v>
      </c>
    </row>
    <row r="16929" spans="1:5">
      <c r="A16929">
        <v>39411006</v>
      </c>
      <c r="B16929">
        <v>39461006</v>
      </c>
      <c r="C16929" s="293">
        <v>57000000</v>
      </c>
      <c r="D16929">
        <f t="shared" si="528"/>
        <v>39411006</v>
      </c>
      <c r="E16929">
        <f t="shared" si="529"/>
        <v>39461006</v>
      </c>
    </row>
    <row r="16930" spans="1:5">
      <c r="A16930">
        <v>39411007</v>
      </c>
      <c r="B16930">
        <v>39461007</v>
      </c>
      <c r="C16930" s="293">
        <v>60400000</v>
      </c>
      <c r="D16930">
        <f t="shared" si="528"/>
        <v>39411007</v>
      </c>
      <c r="E16930">
        <f t="shared" si="529"/>
        <v>39461007</v>
      </c>
    </row>
    <row r="16931" spans="1:5">
      <c r="A16931">
        <v>39411008</v>
      </c>
      <c r="B16931">
        <v>39461008</v>
      </c>
      <c r="C16931" s="293">
        <v>58300000</v>
      </c>
      <c r="D16931">
        <f t="shared" si="528"/>
        <v>39411008</v>
      </c>
      <c r="E16931">
        <f t="shared" si="529"/>
        <v>39461008</v>
      </c>
    </row>
    <row r="16932" spans="1:5">
      <c r="A16932">
        <v>39411009</v>
      </c>
      <c r="B16932">
        <v>39461009</v>
      </c>
      <c r="C16932" s="293">
        <v>61200000</v>
      </c>
      <c r="D16932">
        <f t="shared" si="528"/>
        <v>39411009</v>
      </c>
      <c r="E16932">
        <f t="shared" si="529"/>
        <v>39461009</v>
      </c>
    </row>
    <row r="16933" spans="1:5">
      <c r="A16933">
        <v>39411010</v>
      </c>
      <c r="B16933">
        <v>39461010</v>
      </c>
      <c r="C16933" s="293">
        <v>89000000</v>
      </c>
      <c r="D16933">
        <f t="shared" si="528"/>
        <v>39411010</v>
      </c>
      <c r="E16933">
        <f t="shared" si="529"/>
        <v>39461010</v>
      </c>
    </row>
    <row r="16934" spans="1:5">
      <c r="A16934">
        <v>39411011</v>
      </c>
      <c r="B16934">
        <v>39461011</v>
      </c>
      <c r="C16934" s="293">
        <v>79800000</v>
      </c>
      <c r="D16934">
        <f t="shared" si="528"/>
        <v>39411011</v>
      </c>
      <c r="E16934">
        <f t="shared" si="529"/>
        <v>39461011</v>
      </c>
    </row>
    <row r="16935" spans="1:5">
      <c r="A16935">
        <v>39411012</v>
      </c>
      <c r="B16935">
        <v>39461012</v>
      </c>
      <c r="C16935" s="293">
        <v>83000000</v>
      </c>
      <c r="D16935">
        <f t="shared" si="528"/>
        <v>39411012</v>
      </c>
      <c r="E16935">
        <f t="shared" si="529"/>
        <v>39461012</v>
      </c>
    </row>
    <row r="16936" spans="1:5">
      <c r="A16936">
        <v>39411013</v>
      </c>
      <c r="B16936">
        <v>39461013</v>
      </c>
      <c r="C16936" s="293">
        <v>66900000</v>
      </c>
      <c r="D16936">
        <f t="shared" si="528"/>
        <v>39411013</v>
      </c>
      <c r="E16936">
        <f t="shared" si="529"/>
        <v>39461013</v>
      </c>
    </row>
    <row r="16937" spans="1:5">
      <c r="A16937">
        <v>39404001</v>
      </c>
      <c r="B16937">
        <v>39462001</v>
      </c>
      <c r="C16937" s="293">
        <v>89000000</v>
      </c>
      <c r="D16937">
        <f t="shared" si="528"/>
        <v>39404001</v>
      </c>
      <c r="E16937">
        <f t="shared" si="529"/>
        <v>39462001</v>
      </c>
    </row>
    <row r="16938" spans="1:5">
      <c r="A16938">
        <v>39404002</v>
      </c>
      <c r="B16938">
        <v>39462002</v>
      </c>
      <c r="C16938" s="293">
        <v>82700000</v>
      </c>
      <c r="D16938">
        <f t="shared" si="528"/>
        <v>39404002</v>
      </c>
      <c r="E16938">
        <f t="shared" si="529"/>
        <v>39462002</v>
      </c>
    </row>
    <row r="16939" spans="1:5">
      <c r="A16939">
        <v>39404003</v>
      </c>
      <c r="B16939">
        <v>39462003</v>
      </c>
      <c r="C16939" s="293">
        <v>68100000</v>
      </c>
      <c r="D16939">
        <f t="shared" si="528"/>
        <v>39404003</v>
      </c>
      <c r="E16939">
        <f t="shared" si="529"/>
        <v>39462003</v>
      </c>
    </row>
    <row r="16940" spans="1:5">
      <c r="A16940">
        <v>39404004</v>
      </c>
      <c r="B16940">
        <v>39462004</v>
      </c>
      <c r="C16940" s="293">
        <v>65200000</v>
      </c>
      <c r="D16940">
        <f t="shared" si="528"/>
        <v>39404004</v>
      </c>
      <c r="E16940">
        <f t="shared" si="529"/>
        <v>39462004</v>
      </c>
    </row>
    <row r="16941" spans="1:5">
      <c r="A16941">
        <v>39404005</v>
      </c>
      <c r="B16941">
        <v>39462005</v>
      </c>
      <c r="C16941" s="293">
        <v>62700000</v>
      </c>
      <c r="D16941">
        <f t="shared" si="528"/>
        <v>39404005</v>
      </c>
      <c r="E16941">
        <f t="shared" si="529"/>
        <v>39462005</v>
      </c>
    </row>
    <row r="16942" spans="1:5">
      <c r="A16942">
        <v>39404006</v>
      </c>
      <c r="B16942">
        <v>39462006</v>
      </c>
      <c r="C16942" s="293">
        <v>96500000</v>
      </c>
      <c r="D16942">
        <f t="shared" si="528"/>
        <v>39404006</v>
      </c>
      <c r="E16942">
        <f t="shared" si="529"/>
        <v>39462006</v>
      </c>
    </row>
    <row r="16943" spans="1:5">
      <c r="A16943">
        <v>39404007</v>
      </c>
      <c r="B16943">
        <v>39462007</v>
      </c>
      <c r="C16943" s="293">
        <v>71000000</v>
      </c>
      <c r="D16943">
        <f t="shared" si="528"/>
        <v>39404007</v>
      </c>
      <c r="E16943">
        <f t="shared" si="529"/>
        <v>39462007</v>
      </c>
    </row>
    <row r="16944" spans="1:5">
      <c r="A16944">
        <v>39412001</v>
      </c>
      <c r="B16944">
        <v>39463001</v>
      </c>
      <c r="C16944" s="293">
        <v>91900000</v>
      </c>
      <c r="D16944">
        <f t="shared" si="528"/>
        <v>39412001</v>
      </c>
      <c r="E16944">
        <f t="shared" si="529"/>
        <v>39463001</v>
      </c>
    </row>
    <row r="16945" spans="1:5">
      <c r="A16945">
        <v>39412002</v>
      </c>
      <c r="B16945">
        <v>39463002</v>
      </c>
      <c r="C16945" s="293">
        <v>82900000</v>
      </c>
      <c r="D16945">
        <f t="shared" si="528"/>
        <v>39412002</v>
      </c>
      <c r="E16945">
        <f t="shared" si="529"/>
        <v>39463002</v>
      </c>
    </row>
    <row r="16946" spans="1:5">
      <c r="A16946">
        <v>39412003</v>
      </c>
      <c r="B16946">
        <v>39463003</v>
      </c>
      <c r="C16946" s="293">
        <v>71900000</v>
      </c>
      <c r="D16946">
        <f t="shared" si="528"/>
        <v>39412003</v>
      </c>
      <c r="E16946">
        <f t="shared" si="529"/>
        <v>39463003</v>
      </c>
    </row>
    <row r="16947" spans="1:5">
      <c r="A16947">
        <v>39412006</v>
      </c>
      <c r="B16947">
        <v>39463004</v>
      </c>
      <c r="C16947" s="293">
        <v>69500000</v>
      </c>
      <c r="D16947">
        <f t="shared" si="528"/>
        <v>39412006</v>
      </c>
      <c r="E16947">
        <f t="shared" si="529"/>
        <v>39463004</v>
      </c>
    </row>
    <row r="16948" spans="1:5">
      <c r="A16948">
        <v>39412008</v>
      </c>
      <c r="B16948">
        <v>39463005</v>
      </c>
      <c r="C16948" s="293">
        <v>69200000</v>
      </c>
      <c r="D16948">
        <f t="shared" si="528"/>
        <v>39412008</v>
      </c>
      <c r="E16948">
        <f t="shared" si="529"/>
        <v>39463005</v>
      </c>
    </row>
    <row r="16949" spans="1:5">
      <c r="A16949">
        <v>39412009</v>
      </c>
      <c r="B16949">
        <v>39463006</v>
      </c>
      <c r="C16949" s="293">
        <v>93500000</v>
      </c>
      <c r="D16949">
        <f t="shared" si="528"/>
        <v>39412009</v>
      </c>
      <c r="E16949">
        <f t="shared" si="529"/>
        <v>39463006</v>
      </c>
    </row>
    <row r="16950" spans="1:5">
      <c r="A16950">
        <v>39412004</v>
      </c>
      <c r="B16950">
        <v>39464001</v>
      </c>
      <c r="C16950" s="293">
        <v>69700000</v>
      </c>
      <c r="D16950">
        <f t="shared" si="528"/>
        <v>39412004</v>
      </c>
      <c r="E16950">
        <f t="shared" si="529"/>
        <v>39464001</v>
      </c>
    </row>
    <row r="16951" spans="1:5">
      <c r="A16951">
        <v>39412005</v>
      </c>
      <c r="B16951">
        <v>39464002</v>
      </c>
      <c r="C16951" s="293">
        <v>80200000</v>
      </c>
      <c r="D16951">
        <f t="shared" si="528"/>
        <v>39412005</v>
      </c>
      <c r="E16951">
        <f t="shared" si="529"/>
        <v>39464002</v>
      </c>
    </row>
    <row r="16952" spans="1:5">
      <c r="A16952">
        <v>39412007</v>
      </c>
      <c r="B16952">
        <v>39464003</v>
      </c>
      <c r="C16952" s="293">
        <v>80300000</v>
      </c>
      <c r="D16952">
        <f t="shared" si="528"/>
        <v>39412007</v>
      </c>
      <c r="E16952">
        <f t="shared" si="529"/>
        <v>39464003</v>
      </c>
    </row>
    <row r="16953" spans="1:5">
      <c r="A16953">
        <v>39403001</v>
      </c>
      <c r="B16953">
        <v>39475001</v>
      </c>
      <c r="C16953" s="293">
        <v>142900000</v>
      </c>
      <c r="D16953">
        <f t="shared" si="528"/>
        <v>39403001</v>
      </c>
      <c r="E16953">
        <f t="shared" si="529"/>
        <v>39475001</v>
      </c>
    </row>
    <row r="16954" spans="1:5">
      <c r="A16954">
        <v>39517006</v>
      </c>
      <c r="B16954">
        <v>39553001</v>
      </c>
      <c r="C16954" s="293">
        <v>8300000</v>
      </c>
      <c r="D16954">
        <f t="shared" si="528"/>
        <v>39517006</v>
      </c>
      <c r="E16954">
        <f t="shared" si="529"/>
        <v>39553001</v>
      </c>
    </row>
    <row r="16955" spans="1:5">
      <c r="A16955">
        <v>39517030</v>
      </c>
      <c r="B16955">
        <v>39553002</v>
      </c>
      <c r="C16955" s="293">
        <v>15000000</v>
      </c>
      <c r="D16955">
        <f t="shared" si="528"/>
        <v>39517030</v>
      </c>
      <c r="E16955">
        <f t="shared" si="529"/>
        <v>39553002</v>
      </c>
    </row>
    <row r="16956" spans="1:5">
      <c r="A16956">
        <v>39517022</v>
      </c>
      <c r="B16956">
        <v>39554001</v>
      </c>
      <c r="C16956" s="293">
        <v>8900000</v>
      </c>
      <c r="D16956">
        <f t="shared" si="528"/>
        <v>39517022</v>
      </c>
      <c r="E16956">
        <f t="shared" si="529"/>
        <v>39554001</v>
      </c>
    </row>
    <row r="16957" spans="1:5">
      <c r="A16957">
        <v>39517024</v>
      </c>
      <c r="B16957">
        <v>39554002</v>
      </c>
      <c r="C16957" s="293">
        <v>10300000</v>
      </c>
      <c r="D16957">
        <f t="shared" si="528"/>
        <v>39517024</v>
      </c>
      <c r="E16957">
        <f t="shared" si="529"/>
        <v>39554002</v>
      </c>
    </row>
    <row r="16958" spans="1:5">
      <c r="A16958">
        <v>39517028</v>
      </c>
      <c r="B16958">
        <v>39554003</v>
      </c>
      <c r="C16958" s="293">
        <v>12300000</v>
      </c>
      <c r="D16958">
        <f t="shared" si="528"/>
        <v>39517028</v>
      </c>
      <c r="E16958">
        <f t="shared" si="529"/>
        <v>39554003</v>
      </c>
    </row>
    <row r="16959" spans="1:5">
      <c r="A16959">
        <v>39517032</v>
      </c>
      <c r="B16959">
        <v>39554004</v>
      </c>
      <c r="C16959" s="293">
        <v>13200000</v>
      </c>
      <c r="D16959">
        <f t="shared" si="528"/>
        <v>39517032</v>
      </c>
      <c r="E16959">
        <f t="shared" si="529"/>
        <v>39554004</v>
      </c>
    </row>
    <row r="16960" spans="1:5">
      <c r="A16960">
        <v>39517010</v>
      </c>
      <c r="B16960">
        <v>39556001</v>
      </c>
      <c r="C16960" s="293">
        <v>6400000</v>
      </c>
      <c r="D16960">
        <f t="shared" si="528"/>
        <v>39517010</v>
      </c>
      <c r="E16960">
        <f t="shared" si="529"/>
        <v>39556001</v>
      </c>
    </row>
    <row r="16961" spans="1:5">
      <c r="A16961">
        <v>39517020</v>
      </c>
      <c r="B16961">
        <v>39556002</v>
      </c>
      <c r="C16961" s="293">
        <v>7400000</v>
      </c>
      <c r="D16961">
        <f t="shared" si="528"/>
        <v>39517020</v>
      </c>
      <c r="E16961">
        <f t="shared" si="529"/>
        <v>39556002</v>
      </c>
    </row>
    <row r="16962" spans="1:5">
      <c r="A16962">
        <v>39517021</v>
      </c>
      <c r="B16962">
        <v>39556003</v>
      </c>
      <c r="C16962" s="293">
        <v>8500000</v>
      </c>
      <c r="D16962">
        <f t="shared" si="528"/>
        <v>39517021</v>
      </c>
      <c r="E16962">
        <f t="shared" si="529"/>
        <v>39556003</v>
      </c>
    </row>
    <row r="16963" spans="1:5">
      <c r="A16963">
        <v>39517001</v>
      </c>
      <c r="B16963">
        <v>39557001</v>
      </c>
      <c r="C16963" s="293">
        <v>4000000</v>
      </c>
      <c r="D16963">
        <f t="shared" ref="D16963:D17026" si="530">+A16963*1</f>
        <v>39517001</v>
      </c>
      <c r="E16963">
        <f t="shared" ref="E16963:E17026" si="531">+B16963*1</f>
        <v>39557001</v>
      </c>
    </row>
    <row r="16964" spans="1:5">
      <c r="A16964">
        <v>39517002</v>
      </c>
      <c r="B16964">
        <v>39557002</v>
      </c>
      <c r="C16964" s="293">
        <v>4600000</v>
      </c>
      <c r="D16964">
        <f t="shared" si="530"/>
        <v>39517002</v>
      </c>
      <c r="E16964">
        <f t="shared" si="531"/>
        <v>39557002</v>
      </c>
    </row>
    <row r="16965" spans="1:5">
      <c r="A16965">
        <v>39517003</v>
      </c>
      <c r="B16965">
        <v>39557003</v>
      </c>
      <c r="C16965" s="293">
        <v>3300000</v>
      </c>
      <c r="D16965">
        <f t="shared" si="530"/>
        <v>39517003</v>
      </c>
      <c r="E16965">
        <f t="shared" si="531"/>
        <v>39557003</v>
      </c>
    </row>
    <row r="16966" spans="1:5">
      <c r="A16966">
        <v>39517004</v>
      </c>
      <c r="B16966">
        <v>39557004</v>
      </c>
      <c r="C16966" s="293">
        <v>4800000</v>
      </c>
      <c r="D16966">
        <f t="shared" si="530"/>
        <v>39517004</v>
      </c>
      <c r="E16966">
        <f t="shared" si="531"/>
        <v>39557004</v>
      </c>
    </row>
    <row r="16967" spans="1:5">
      <c r="A16967">
        <v>39517005</v>
      </c>
      <c r="B16967">
        <v>39557005</v>
      </c>
      <c r="C16967" s="293">
        <v>5700000</v>
      </c>
      <c r="D16967">
        <f t="shared" si="530"/>
        <v>39517005</v>
      </c>
      <c r="E16967">
        <f t="shared" si="531"/>
        <v>39557005</v>
      </c>
    </row>
    <row r="16968" spans="1:5">
      <c r="A16968">
        <v>39517007</v>
      </c>
      <c r="B16968">
        <v>39557006</v>
      </c>
      <c r="C16968" s="293">
        <v>6000000</v>
      </c>
      <c r="D16968">
        <f t="shared" si="530"/>
        <v>39517007</v>
      </c>
      <c r="E16968">
        <f t="shared" si="531"/>
        <v>39557006</v>
      </c>
    </row>
    <row r="16969" spans="1:5">
      <c r="A16969">
        <v>39517008</v>
      </c>
      <c r="B16969">
        <v>39557007</v>
      </c>
      <c r="C16969" s="293">
        <v>4000000</v>
      </c>
      <c r="D16969">
        <f t="shared" si="530"/>
        <v>39517008</v>
      </c>
      <c r="E16969">
        <f t="shared" si="531"/>
        <v>39557007</v>
      </c>
    </row>
    <row r="16970" spans="1:5">
      <c r="A16970">
        <v>39517009</v>
      </c>
      <c r="B16970">
        <v>39557008</v>
      </c>
      <c r="C16970" s="293">
        <v>6200000</v>
      </c>
      <c r="D16970">
        <f t="shared" si="530"/>
        <v>39517009</v>
      </c>
      <c r="E16970">
        <f t="shared" si="531"/>
        <v>39557008</v>
      </c>
    </row>
    <row r="16971" spans="1:5">
      <c r="A16971">
        <v>39517011</v>
      </c>
      <c r="B16971">
        <v>39557009</v>
      </c>
      <c r="C16971" s="293">
        <v>5900000</v>
      </c>
      <c r="D16971">
        <f t="shared" si="530"/>
        <v>39517011</v>
      </c>
      <c r="E16971">
        <f t="shared" si="531"/>
        <v>39557009</v>
      </c>
    </row>
    <row r="16972" spans="1:5">
      <c r="A16972">
        <v>39517012</v>
      </c>
      <c r="B16972">
        <v>39557010</v>
      </c>
      <c r="C16972" s="293">
        <v>6000000</v>
      </c>
      <c r="D16972">
        <f t="shared" si="530"/>
        <v>39517012</v>
      </c>
      <c r="E16972">
        <f t="shared" si="531"/>
        <v>39557010</v>
      </c>
    </row>
    <row r="16973" spans="1:5">
      <c r="A16973">
        <v>39517013</v>
      </c>
      <c r="B16973">
        <v>39557011</v>
      </c>
      <c r="C16973" s="293">
        <v>7600000</v>
      </c>
      <c r="D16973">
        <f t="shared" si="530"/>
        <v>39517013</v>
      </c>
      <c r="E16973">
        <f t="shared" si="531"/>
        <v>39557011</v>
      </c>
    </row>
    <row r="16974" spans="1:5">
      <c r="A16974">
        <v>39517014</v>
      </c>
      <c r="B16974">
        <v>39557012</v>
      </c>
      <c r="C16974" s="293">
        <v>7300000</v>
      </c>
      <c r="D16974">
        <f t="shared" si="530"/>
        <v>39517014</v>
      </c>
      <c r="E16974">
        <f t="shared" si="531"/>
        <v>39557012</v>
      </c>
    </row>
    <row r="16975" spans="1:5">
      <c r="A16975">
        <v>39517015</v>
      </c>
      <c r="B16975">
        <v>39557013</v>
      </c>
      <c r="C16975" s="293">
        <v>6900000</v>
      </c>
      <c r="D16975">
        <f t="shared" si="530"/>
        <v>39517015</v>
      </c>
      <c r="E16975">
        <f t="shared" si="531"/>
        <v>39557013</v>
      </c>
    </row>
    <row r="16976" spans="1:5">
      <c r="A16976">
        <v>39517016</v>
      </c>
      <c r="B16976">
        <v>39557014</v>
      </c>
      <c r="C16976" s="293">
        <v>6900000</v>
      </c>
      <c r="D16976">
        <f t="shared" si="530"/>
        <v>39517016</v>
      </c>
      <c r="E16976">
        <f t="shared" si="531"/>
        <v>39557014</v>
      </c>
    </row>
    <row r="16977" spans="1:5">
      <c r="A16977">
        <v>39517017</v>
      </c>
      <c r="B16977">
        <v>39557015</v>
      </c>
      <c r="C16977" s="293">
        <v>8000000</v>
      </c>
      <c r="D16977">
        <f t="shared" si="530"/>
        <v>39517017</v>
      </c>
      <c r="E16977">
        <f t="shared" si="531"/>
        <v>39557015</v>
      </c>
    </row>
    <row r="16978" spans="1:5">
      <c r="A16978">
        <v>39517018</v>
      </c>
      <c r="B16978">
        <v>39557016</v>
      </c>
      <c r="C16978" s="293">
        <v>5000000</v>
      </c>
      <c r="D16978">
        <f t="shared" si="530"/>
        <v>39517018</v>
      </c>
      <c r="E16978">
        <f t="shared" si="531"/>
        <v>39557016</v>
      </c>
    </row>
    <row r="16979" spans="1:5">
      <c r="A16979">
        <v>39517019</v>
      </c>
      <c r="B16979">
        <v>39557017</v>
      </c>
      <c r="C16979" s="293">
        <v>8800000</v>
      </c>
      <c r="D16979">
        <f t="shared" si="530"/>
        <v>39517019</v>
      </c>
      <c r="E16979">
        <f t="shared" si="531"/>
        <v>39557017</v>
      </c>
    </row>
    <row r="16980" spans="1:5">
      <c r="A16980">
        <v>39517023</v>
      </c>
      <c r="B16980">
        <v>39557018</v>
      </c>
      <c r="C16980" s="293">
        <v>10300000</v>
      </c>
      <c r="D16980">
        <f t="shared" si="530"/>
        <v>39517023</v>
      </c>
      <c r="E16980">
        <f t="shared" si="531"/>
        <v>39557018</v>
      </c>
    </row>
    <row r="16981" spans="1:5">
      <c r="A16981">
        <v>39517025</v>
      </c>
      <c r="B16981">
        <v>39557019</v>
      </c>
      <c r="C16981" s="293">
        <v>9200000</v>
      </c>
      <c r="D16981">
        <f t="shared" si="530"/>
        <v>39517025</v>
      </c>
      <c r="E16981">
        <f t="shared" si="531"/>
        <v>39557019</v>
      </c>
    </row>
    <row r="16982" spans="1:5">
      <c r="A16982">
        <v>39517026</v>
      </c>
      <c r="B16982">
        <v>39557020</v>
      </c>
      <c r="C16982" s="293">
        <v>9200000</v>
      </c>
      <c r="D16982">
        <f t="shared" si="530"/>
        <v>39517026</v>
      </c>
      <c r="E16982">
        <f t="shared" si="531"/>
        <v>39557020</v>
      </c>
    </row>
    <row r="16983" spans="1:5">
      <c r="A16983">
        <v>39517027</v>
      </c>
      <c r="B16983">
        <v>39557021</v>
      </c>
      <c r="C16983" s="293">
        <v>6300000</v>
      </c>
      <c r="D16983">
        <f t="shared" si="530"/>
        <v>39517027</v>
      </c>
      <c r="E16983">
        <f t="shared" si="531"/>
        <v>39557021</v>
      </c>
    </row>
    <row r="16984" spans="1:5">
      <c r="A16984">
        <v>39517029</v>
      </c>
      <c r="B16984">
        <v>39557022</v>
      </c>
      <c r="C16984" s="293">
        <v>10700000</v>
      </c>
      <c r="D16984">
        <f t="shared" si="530"/>
        <v>39517029</v>
      </c>
      <c r="E16984">
        <f t="shared" si="531"/>
        <v>39557022</v>
      </c>
    </row>
    <row r="16985" spans="1:5">
      <c r="A16985">
        <v>39517031</v>
      </c>
      <c r="B16985">
        <v>39557023</v>
      </c>
      <c r="C16985" s="293">
        <v>8600000</v>
      </c>
      <c r="D16985">
        <f t="shared" si="530"/>
        <v>39517031</v>
      </c>
      <c r="E16985">
        <f t="shared" si="531"/>
        <v>39557023</v>
      </c>
    </row>
    <row r="16986" spans="1:5">
      <c r="A16986">
        <v>39617043</v>
      </c>
      <c r="B16986">
        <v>39654001</v>
      </c>
      <c r="C16986" s="293">
        <v>9600000</v>
      </c>
      <c r="D16986">
        <f t="shared" si="530"/>
        <v>39617043</v>
      </c>
      <c r="E16986">
        <f t="shared" si="531"/>
        <v>39654001</v>
      </c>
    </row>
    <row r="16987" spans="1:5">
      <c r="A16987">
        <v>39617003</v>
      </c>
      <c r="B16987">
        <v>39655001</v>
      </c>
      <c r="C16987" s="293">
        <v>6500000</v>
      </c>
      <c r="D16987">
        <f t="shared" si="530"/>
        <v>39617003</v>
      </c>
      <c r="E16987">
        <f t="shared" si="531"/>
        <v>39655001</v>
      </c>
    </row>
    <row r="16988" spans="1:5">
      <c r="A16988">
        <v>39617004</v>
      </c>
      <c r="B16988">
        <v>39655002</v>
      </c>
      <c r="C16988" s="293">
        <v>5400000</v>
      </c>
      <c r="D16988">
        <f t="shared" si="530"/>
        <v>39617004</v>
      </c>
      <c r="E16988">
        <f t="shared" si="531"/>
        <v>39655002</v>
      </c>
    </row>
    <row r="16989" spans="1:5">
      <c r="A16989">
        <v>39617005</v>
      </c>
      <c r="B16989">
        <v>39655003</v>
      </c>
      <c r="C16989" s="293">
        <v>5800000</v>
      </c>
      <c r="D16989">
        <f t="shared" si="530"/>
        <v>39617005</v>
      </c>
      <c r="E16989">
        <f t="shared" si="531"/>
        <v>39655003</v>
      </c>
    </row>
    <row r="16990" spans="1:5">
      <c r="A16990">
        <v>39617006</v>
      </c>
      <c r="B16990">
        <v>39655004</v>
      </c>
      <c r="C16990" s="293">
        <v>5800000</v>
      </c>
      <c r="D16990">
        <f t="shared" si="530"/>
        <v>39617006</v>
      </c>
      <c r="E16990">
        <f t="shared" si="531"/>
        <v>39655004</v>
      </c>
    </row>
    <row r="16991" spans="1:5">
      <c r="A16991">
        <v>39617008</v>
      </c>
      <c r="B16991">
        <v>39655005</v>
      </c>
      <c r="C16991" s="293">
        <v>6200000</v>
      </c>
      <c r="D16991">
        <f t="shared" si="530"/>
        <v>39617008</v>
      </c>
      <c r="E16991">
        <f t="shared" si="531"/>
        <v>39655005</v>
      </c>
    </row>
    <row r="16992" spans="1:5">
      <c r="A16992">
        <v>39617018</v>
      </c>
      <c r="B16992">
        <v>39655006</v>
      </c>
      <c r="C16992" s="293">
        <v>4000000</v>
      </c>
      <c r="D16992">
        <f t="shared" si="530"/>
        <v>39617018</v>
      </c>
      <c r="E16992">
        <f t="shared" si="531"/>
        <v>39655006</v>
      </c>
    </row>
    <row r="16993" spans="1:5">
      <c r="A16993">
        <v>39617033</v>
      </c>
      <c r="B16993">
        <v>39655007</v>
      </c>
      <c r="C16993" s="293">
        <v>7300000</v>
      </c>
      <c r="D16993">
        <f t="shared" si="530"/>
        <v>39617033</v>
      </c>
      <c r="E16993">
        <f t="shared" si="531"/>
        <v>39655007</v>
      </c>
    </row>
    <row r="16994" spans="1:5">
      <c r="A16994">
        <v>39617034</v>
      </c>
      <c r="B16994">
        <v>39655008</v>
      </c>
      <c r="C16994" s="293">
        <v>6300000</v>
      </c>
      <c r="D16994">
        <f t="shared" si="530"/>
        <v>39617034</v>
      </c>
      <c r="E16994">
        <f t="shared" si="531"/>
        <v>39655008</v>
      </c>
    </row>
    <row r="16995" spans="1:5">
      <c r="A16995">
        <v>39617035</v>
      </c>
      <c r="B16995">
        <v>39655009</v>
      </c>
      <c r="C16995" s="293">
        <v>5900000</v>
      </c>
      <c r="D16995">
        <f t="shared" si="530"/>
        <v>39617035</v>
      </c>
      <c r="E16995">
        <f t="shared" si="531"/>
        <v>39655009</v>
      </c>
    </row>
    <row r="16996" spans="1:5">
      <c r="A16996">
        <v>39617007</v>
      </c>
      <c r="B16996">
        <v>39656001</v>
      </c>
      <c r="C16996" s="293">
        <v>6300000</v>
      </c>
      <c r="D16996">
        <f t="shared" si="530"/>
        <v>39617007</v>
      </c>
      <c r="E16996">
        <f t="shared" si="531"/>
        <v>39656001</v>
      </c>
    </row>
    <row r="16997" spans="1:5">
      <c r="A16997">
        <v>39617011</v>
      </c>
      <c r="B16997">
        <v>39656002</v>
      </c>
      <c r="C16997" s="293">
        <v>7300000</v>
      </c>
      <c r="D16997">
        <f t="shared" si="530"/>
        <v>39617011</v>
      </c>
      <c r="E16997">
        <f t="shared" si="531"/>
        <v>39656002</v>
      </c>
    </row>
    <row r="16998" spans="1:5">
      <c r="A16998">
        <v>39617016</v>
      </c>
      <c r="B16998">
        <v>39656003</v>
      </c>
      <c r="C16998" s="293">
        <v>13200000</v>
      </c>
      <c r="D16998">
        <f t="shared" si="530"/>
        <v>39617016</v>
      </c>
      <c r="E16998">
        <f t="shared" si="531"/>
        <v>39656003</v>
      </c>
    </row>
    <row r="16999" spans="1:5">
      <c r="A16999">
        <v>39617021</v>
      </c>
      <c r="B16999">
        <v>39656004</v>
      </c>
      <c r="C16999" s="293">
        <v>7700000</v>
      </c>
      <c r="D16999">
        <f t="shared" si="530"/>
        <v>39617021</v>
      </c>
      <c r="E16999">
        <f t="shared" si="531"/>
        <v>39656004</v>
      </c>
    </row>
    <row r="17000" spans="1:5">
      <c r="A17000">
        <v>39617024</v>
      </c>
      <c r="B17000">
        <v>39656005</v>
      </c>
      <c r="C17000" s="293">
        <v>24000000</v>
      </c>
      <c r="D17000">
        <f t="shared" si="530"/>
        <v>39617024</v>
      </c>
      <c r="E17000">
        <f t="shared" si="531"/>
        <v>39656005</v>
      </c>
    </row>
    <row r="17001" spans="1:5">
      <c r="A17001">
        <v>39617029</v>
      </c>
      <c r="B17001">
        <v>39656006</v>
      </c>
      <c r="C17001" s="293">
        <v>8300000</v>
      </c>
      <c r="D17001">
        <f t="shared" si="530"/>
        <v>39617029</v>
      </c>
      <c r="E17001">
        <f t="shared" si="531"/>
        <v>39656006</v>
      </c>
    </row>
    <row r="17002" spans="1:5">
      <c r="A17002">
        <v>39617038</v>
      </c>
      <c r="B17002">
        <v>39656007</v>
      </c>
      <c r="C17002" s="293">
        <v>7800000</v>
      </c>
      <c r="D17002">
        <f t="shared" si="530"/>
        <v>39617038</v>
      </c>
      <c r="E17002">
        <f t="shared" si="531"/>
        <v>39656007</v>
      </c>
    </row>
    <row r="17003" spans="1:5">
      <c r="A17003">
        <v>39617001</v>
      </c>
      <c r="B17003">
        <v>39657001</v>
      </c>
      <c r="C17003" s="293">
        <v>9500000</v>
      </c>
      <c r="D17003">
        <f t="shared" si="530"/>
        <v>39617001</v>
      </c>
      <c r="E17003">
        <f t="shared" si="531"/>
        <v>39657001</v>
      </c>
    </row>
    <row r="17004" spans="1:5">
      <c r="A17004">
        <v>39617002</v>
      </c>
      <c r="B17004">
        <v>39657002</v>
      </c>
      <c r="C17004" s="293">
        <v>8900000</v>
      </c>
      <c r="D17004">
        <f t="shared" si="530"/>
        <v>39617002</v>
      </c>
      <c r="E17004">
        <f t="shared" si="531"/>
        <v>39657002</v>
      </c>
    </row>
    <row r="17005" spans="1:5">
      <c r="A17005">
        <v>39617009</v>
      </c>
      <c r="B17005">
        <v>39657003</v>
      </c>
      <c r="C17005" s="293">
        <v>6600000</v>
      </c>
      <c r="D17005">
        <f t="shared" si="530"/>
        <v>39617009</v>
      </c>
      <c r="E17005">
        <f t="shared" si="531"/>
        <v>39657003</v>
      </c>
    </row>
    <row r="17006" spans="1:5">
      <c r="A17006">
        <v>39617010</v>
      </c>
      <c r="B17006">
        <v>39657004</v>
      </c>
      <c r="C17006" s="293">
        <v>6500000</v>
      </c>
      <c r="D17006">
        <f t="shared" si="530"/>
        <v>39617010</v>
      </c>
      <c r="E17006">
        <f t="shared" si="531"/>
        <v>39657004</v>
      </c>
    </row>
    <row r="17007" spans="1:5">
      <c r="A17007">
        <v>39617012</v>
      </c>
      <c r="B17007">
        <v>39657005</v>
      </c>
      <c r="C17007" s="293">
        <v>5000000</v>
      </c>
      <c r="D17007">
        <f t="shared" si="530"/>
        <v>39617012</v>
      </c>
      <c r="E17007">
        <f t="shared" si="531"/>
        <v>39657005</v>
      </c>
    </row>
    <row r="17008" spans="1:5">
      <c r="A17008">
        <v>39617013</v>
      </c>
      <c r="B17008">
        <v>39657006</v>
      </c>
      <c r="C17008" s="293">
        <v>8200000</v>
      </c>
      <c r="D17008">
        <f t="shared" si="530"/>
        <v>39617013</v>
      </c>
      <c r="E17008">
        <f t="shared" si="531"/>
        <v>39657006</v>
      </c>
    </row>
    <row r="17009" spans="1:5">
      <c r="A17009">
        <v>39617014</v>
      </c>
      <c r="B17009">
        <v>39657007</v>
      </c>
      <c r="C17009" s="293">
        <v>6500000</v>
      </c>
      <c r="D17009">
        <f t="shared" si="530"/>
        <v>39617014</v>
      </c>
      <c r="E17009">
        <f t="shared" si="531"/>
        <v>39657007</v>
      </c>
    </row>
    <row r="17010" spans="1:5">
      <c r="A17010">
        <v>39617015</v>
      </c>
      <c r="B17010">
        <v>39657008</v>
      </c>
      <c r="C17010" s="293">
        <v>5000000</v>
      </c>
      <c r="D17010">
        <f t="shared" si="530"/>
        <v>39617015</v>
      </c>
      <c r="E17010">
        <f t="shared" si="531"/>
        <v>39657008</v>
      </c>
    </row>
    <row r="17011" spans="1:5">
      <c r="A17011">
        <v>39617017</v>
      </c>
      <c r="B17011">
        <v>39657009</v>
      </c>
      <c r="C17011" s="293">
        <v>18000000</v>
      </c>
      <c r="D17011">
        <f t="shared" si="530"/>
        <v>39617017</v>
      </c>
      <c r="E17011">
        <f t="shared" si="531"/>
        <v>39657009</v>
      </c>
    </row>
    <row r="17012" spans="1:5">
      <c r="A17012">
        <v>39617019</v>
      </c>
      <c r="B17012">
        <v>39657010</v>
      </c>
      <c r="C17012" s="293">
        <v>9000000</v>
      </c>
      <c r="D17012">
        <f t="shared" si="530"/>
        <v>39617019</v>
      </c>
      <c r="E17012">
        <f t="shared" si="531"/>
        <v>39657010</v>
      </c>
    </row>
    <row r="17013" spans="1:5">
      <c r="A17013">
        <v>39617020</v>
      </c>
      <c r="B17013">
        <v>39657011</v>
      </c>
      <c r="C17013" s="293">
        <v>9000000</v>
      </c>
      <c r="D17013">
        <f t="shared" si="530"/>
        <v>39617020</v>
      </c>
      <c r="E17013">
        <f t="shared" si="531"/>
        <v>39657011</v>
      </c>
    </row>
    <row r="17014" spans="1:5">
      <c r="A17014">
        <v>39617022</v>
      </c>
      <c r="B17014">
        <v>39657012</v>
      </c>
      <c r="C17014" s="293">
        <v>5400000</v>
      </c>
      <c r="D17014">
        <f t="shared" si="530"/>
        <v>39617022</v>
      </c>
      <c r="E17014">
        <f t="shared" si="531"/>
        <v>39657012</v>
      </c>
    </row>
    <row r="17015" spans="1:5">
      <c r="A17015">
        <v>39617023</v>
      </c>
      <c r="B17015">
        <v>39657013</v>
      </c>
      <c r="C17015" s="293">
        <v>11500000</v>
      </c>
      <c r="D17015">
        <f t="shared" si="530"/>
        <v>39617023</v>
      </c>
      <c r="E17015">
        <f t="shared" si="531"/>
        <v>39657013</v>
      </c>
    </row>
    <row r="17016" spans="1:5">
      <c r="A17016">
        <v>39617025</v>
      </c>
      <c r="B17016">
        <v>39657014</v>
      </c>
      <c r="C17016" s="293">
        <v>23000000</v>
      </c>
      <c r="D17016">
        <f t="shared" si="530"/>
        <v>39617025</v>
      </c>
      <c r="E17016">
        <f t="shared" si="531"/>
        <v>39657014</v>
      </c>
    </row>
    <row r="17017" spans="1:5">
      <c r="A17017">
        <v>39617026</v>
      </c>
      <c r="B17017">
        <v>39657015</v>
      </c>
      <c r="C17017" s="293">
        <v>25000000</v>
      </c>
      <c r="D17017">
        <f t="shared" si="530"/>
        <v>39617026</v>
      </c>
      <c r="E17017">
        <f t="shared" si="531"/>
        <v>39657015</v>
      </c>
    </row>
    <row r="17018" spans="1:5">
      <c r="A17018">
        <v>39617027</v>
      </c>
      <c r="B17018">
        <v>39657016</v>
      </c>
      <c r="C17018" s="293">
        <v>22500000</v>
      </c>
      <c r="D17018">
        <f t="shared" si="530"/>
        <v>39617027</v>
      </c>
      <c r="E17018">
        <f t="shared" si="531"/>
        <v>39657016</v>
      </c>
    </row>
    <row r="17019" spans="1:5">
      <c r="A17019">
        <v>39617028</v>
      </c>
      <c r="B17019">
        <v>39657017</v>
      </c>
      <c r="C17019" s="293">
        <v>21000000</v>
      </c>
      <c r="D17019">
        <f t="shared" si="530"/>
        <v>39617028</v>
      </c>
      <c r="E17019">
        <f t="shared" si="531"/>
        <v>39657017</v>
      </c>
    </row>
    <row r="17020" spans="1:5">
      <c r="A17020">
        <v>39617030</v>
      </c>
      <c r="B17020">
        <v>39657018</v>
      </c>
      <c r="C17020" s="293">
        <v>20000000</v>
      </c>
      <c r="D17020">
        <f t="shared" si="530"/>
        <v>39617030</v>
      </c>
      <c r="E17020">
        <f t="shared" si="531"/>
        <v>39657018</v>
      </c>
    </row>
    <row r="17021" spans="1:5">
      <c r="A17021">
        <v>39617031</v>
      </c>
      <c r="B17021">
        <v>39657019</v>
      </c>
      <c r="C17021" s="293">
        <v>9000000</v>
      </c>
      <c r="D17021">
        <f t="shared" si="530"/>
        <v>39617031</v>
      </c>
      <c r="E17021">
        <f t="shared" si="531"/>
        <v>39657019</v>
      </c>
    </row>
    <row r="17022" spans="1:5">
      <c r="A17022">
        <v>39617032</v>
      </c>
      <c r="B17022">
        <v>39657020</v>
      </c>
      <c r="C17022" s="293">
        <v>8200000</v>
      </c>
      <c r="D17022">
        <f t="shared" si="530"/>
        <v>39617032</v>
      </c>
      <c r="E17022">
        <f t="shared" si="531"/>
        <v>39657020</v>
      </c>
    </row>
    <row r="17023" spans="1:5">
      <c r="A17023">
        <v>39617036</v>
      </c>
      <c r="B17023">
        <v>39657021</v>
      </c>
      <c r="C17023" s="293">
        <v>11000000</v>
      </c>
      <c r="D17023">
        <f t="shared" si="530"/>
        <v>39617036</v>
      </c>
      <c r="E17023">
        <f t="shared" si="531"/>
        <v>39657021</v>
      </c>
    </row>
    <row r="17024" spans="1:5">
      <c r="A17024">
        <v>39617037</v>
      </c>
      <c r="B17024">
        <v>39657022</v>
      </c>
      <c r="C17024" s="293">
        <v>11800000</v>
      </c>
      <c r="D17024">
        <f t="shared" si="530"/>
        <v>39617037</v>
      </c>
      <c r="E17024">
        <f t="shared" si="531"/>
        <v>39657022</v>
      </c>
    </row>
    <row r="17025" spans="1:5">
      <c r="A17025">
        <v>39617039</v>
      </c>
      <c r="B17025">
        <v>39657023</v>
      </c>
      <c r="C17025" s="293">
        <v>8300000</v>
      </c>
      <c r="D17025">
        <f t="shared" si="530"/>
        <v>39617039</v>
      </c>
      <c r="E17025">
        <f t="shared" si="531"/>
        <v>39657023</v>
      </c>
    </row>
    <row r="17026" spans="1:5">
      <c r="A17026">
        <v>39617040</v>
      </c>
      <c r="B17026">
        <v>39657024</v>
      </c>
      <c r="C17026" s="293">
        <v>8500000</v>
      </c>
      <c r="D17026">
        <f t="shared" si="530"/>
        <v>39617040</v>
      </c>
      <c r="E17026">
        <f t="shared" si="531"/>
        <v>39657024</v>
      </c>
    </row>
    <row r="17027" spans="1:5">
      <c r="A17027">
        <v>39617041</v>
      </c>
      <c r="B17027">
        <v>39657025</v>
      </c>
      <c r="C17027" s="293">
        <v>5000000</v>
      </c>
      <c r="D17027">
        <f t="shared" ref="D17027:D17090" si="532">+A17027*1</f>
        <v>39617041</v>
      </c>
      <c r="E17027">
        <f t="shared" ref="E17027:E17090" si="533">+B17027*1</f>
        <v>39657025</v>
      </c>
    </row>
    <row r="17028" spans="1:5">
      <c r="A17028">
        <v>39617042</v>
      </c>
      <c r="B17028">
        <v>39657026</v>
      </c>
      <c r="C17028" s="293">
        <v>7300000</v>
      </c>
      <c r="D17028">
        <f t="shared" si="532"/>
        <v>39617042</v>
      </c>
      <c r="E17028">
        <f t="shared" si="533"/>
        <v>39657026</v>
      </c>
    </row>
    <row r="17029" spans="1:5">
      <c r="A17029">
        <v>39719001</v>
      </c>
      <c r="B17029">
        <v>39751001</v>
      </c>
      <c r="C17029" s="293">
        <v>7800000</v>
      </c>
      <c r="D17029">
        <f t="shared" si="532"/>
        <v>39719001</v>
      </c>
      <c r="E17029">
        <f t="shared" si="533"/>
        <v>39751001</v>
      </c>
    </row>
    <row r="17030" spans="1:5">
      <c r="A17030">
        <v>39719002</v>
      </c>
      <c r="B17030">
        <v>39751002</v>
      </c>
      <c r="C17030" s="293">
        <v>22500000</v>
      </c>
      <c r="D17030">
        <f t="shared" si="532"/>
        <v>39719002</v>
      </c>
      <c r="E17030">
        <f t="shared" si="533"/>
        <v>39751002</v>
      </c>
    </row>
    <row r="17031" spans="1:5">
      <c r="A17031">
        <v>39719003</v>
      </c>
      <c r="B17031">
        <v>39751003</v>
      </c>
      <c r="C17031" s="293">
        <v>15500000</v>
      </c>
      <c r="D17031">
        <f t="shared" si="532"/>
        <v>39719003</v>
      </c>
      <c r="E17031">
        <f t="shared" si="533"/>
        <v>39751003</v>
      </c>
    </row>
    <row r="17032" spans="1:5">
      <c r="A17032">
        <v>39810001</v>
      </c>
      <c r="B17032">
        <v>39860001</v>
      </c>
      <c r="C17032" s="293">
        <v>112700000</v>
      </c>
      <c r="D17032">
        <f t="shared" si="532"/>
        <v>39810001</v>
      </c>
      <c r="E17032">
        <f t="shared" si="533"/>
        <v>39860001</v>
      </c>
    </row>
    <row r="17033" spans="1:5">
      <c r="A17033">
        <v>39810002</v>
      </c>
      <c r="B17033">
        <v>39860002</v>
      </c>
      <c r="C17033" s="293">
        <v>167100000</v>
      </c>
      <c r="D17033">
        <f t="shared" si="532"/>
        <v>39810002</v>
      </c>
      <c r="E17033">
        <f t="shared" si="533"/>
        <v>39860002</v>
      </c>
    </row>
    <row r="17034" spans="1:5">
      <c r="A17034">
        <v>39810003</v>
      </c>
      <c r="B17034">
        <v>39860003</v>
      </c>
      <c r="C17034" s="293">
        <v>124200000</v>
      </c>
      <c r="D17034">
        <f t="shared" si="532"/>
        <v>39810003</v>
      </c>
      <c r="E17034">
        <f t="shared" si="533"/>
        <v>39860003</v>
      </c>
    </row>
    <row r="17035" spans="1:5">
      <c r="A17035">
        <v>39810004</v>
      </c>
      <c r="B17035">
        <v>39860004</v>
      </c>
      <c r="C17035" s="293">
        <v>227600000</v>
      </c>
      <c r="D17035">
        <f t="shared" si="532"/>
        <v>39810004</v>
      </c>
      <c r="E17035">
        <f t="shared" si="533"/>
        <v>39860004</v>
      </c>
    </row>
    <row r="17036" spans="1:5">
      <c r="A17036">
        <v>39810005</v>
      </c>
      <c r="B17036">
        <v>39860005</v>
      </c>
      <c r="C17036" s="293">
        <v>206600000</v>
      </c>
      <c r="D17036">
        <f t="shared" si="532"/>
        <v>39810005</v>
      </c>
      <c r="E17036">
        <f t="shared" si="533"/>
        <v>39860005</v>
      </c>
    </row>
    <row r="17037" spans="1:5">
      <c r="A17037">
        <v>39810006</v>
      </c>
      <c r="B17037">
        <v>39860006</v>
      </c>
      <c r="C17037" s="293">
        <v>205100000</v>
      </c>
      <c r="D17037">
        <f t="shared" si="532"/>
        <v>39810006</v>
      </c>
      <c r="E17037">
        <f t="shared" si="533"/>
        <v>39860006</v>
      </c>
    </row>
    <row r="17038" spans="1:5">
      <c r="A17038">
        <v>39810007</v>
      </c>
      <c r="B17038">
        <v>39860007</v>
      </c>
      <c r="C17038" s="293">
        <v>181000000</v>
      </c>
      <c r="D17038">
        <f t="shared" si="532"/>
        <v>39810007</v>
      </c>
      <c r="E17038">
        <f t="shared" si="533"/>
        <v>39860007</v>
      </c>
    </row>
    <row r="17039" spans="1:5">
      <c r="A17039">
        <v>39811001</v>
      </c>
      <c r="B17039">
        <v>39861001</v>
      </c>
      <c r="C17039" s="293">
        <v>101100000</v>
      </c>
      <c r="D17039">
        <f t="shared" si="532"/>
        <v>39811001</v>
      </c>
      <c r="E17039">
        <f t="shared" si="533"/>
        <v>39861001</v>
      </c>
    </row>
    <row r="17040" spans="1:5">
      <c r="A17040">
        <v>39811002</v>
      </c>
      <c r="B17040">
        <v>39861002</v>
      </c>
      <c r="C17040" s="293">
        <v>97000000</v>
      </c>
      <c r="D17040">
        <f t="shared" si="532"/>
        <v>39811002</v>
      </c>
      <c r="E17040">
        <f t="shared" si="533"/>
        <v>39861002</v>
      </c>
    </row>
    <row r="17041" spans="1:5">
      <c r="A17041">
        <v>39811003</v>
      </c>
      <c r="B17041">
        <v>39861003</v>
      </c>
      <c r="C17041" s="293">
        <v>106200000</v>
      </c>
      <c r="D17041">
        <f t="shared" si="532"/>
        <v>39811003</v>
      </c>
      <c r="E17041">
        <f t="shared" si="533"/>
        <v>39861003</v>
      </c>
    </row>
    <row r="17042" spans="1:5">
      <c r="A17042">
        <v>39811004</v>
      </c>
      <c r="B17042">
        <v>39861004</v>
      </c>
      <c r="C17042" s="293">
        <v>128900000</v>
      </c>
      <c r="D17042">
        <f t="shared" si="532"/>
        <v>39811004</v>
      </c>
      <c r="E17042">
        <f t="shared" si="533"/>
        <v>39861004</v>
      </c>
    </row>
    <row r="17043" spans="1:5">
      <c r="A17043">
        <v>39811005</v>
      </c>
      <c r="B17043">
        <v>39861005</v>
      </c>
      <c r="C17043" s="293">
        <v>104000000</v>
      </c>
      <c r="D17043">
        <f t="shared" si="532"/>
        <v>39811005</v>
      </c>
      <c r="E17043">
        <f t="shared" si="533"/>
        <v>39861005</v>
      </c>
    </row>
    <row r="17044" spans="1:5">
      <c r="A17044">
        <v>39811006</v>
      </c>
      <c r="B17044">
        <v>39861006</v>
      </c>
      <c r="C17044" s="293">
        <v>134100000</v>
      </c>
      <c r="D17044">
        <f t="shared" si="532"/>
        <v>39811006</v>
      </c>
      <c r="E17044">
        <f t="shared" si="533"/>
        <v>39861006</v>
      </c>
    </row>
    <row r="17045" spans="1:5">
      <c r="A17045">
        <v>39811007</v>
      </c>
      <c r="B17045">
        <v>39861007</v>
      </c>
      <c r="C17045" s="293">
        <v>148400000</v>
      </c>
      <c r="D17045">
        <f t="shared" si="532"/>
        <v>39811007</v>
      </c>
      <c r="E17045">
        <f t="shared" si="533"/>
        <v>39861007</v>
      </c>
    </row>
    <row r="17046" spans="1:5">
      <c r="A17046">
        <v>39811008</v>
      </c>
      <c r="B17046">
        <v>39861008</v>
      </c>
      <c r="C17046" s="293">
        <v>131000000</v>
      </c>
      <c r="D17046">
        <f t="shared" si="532"/>
        <v>39811008</v>
      </c>
      <c r="E17046">
        <f t="shared" si="533"/>
        <v>39861008</v>
      </c>
    </row>
    <row r="17047" spans="1:5">
      <c r="A17047">
        <v>39811009</v>
      </c>
      <c r="B17047">
        <v>39861009</v>
      </c>
      <c r="C17047" s="293">
        <v>126000000</v>
      </c>
      <c r="D17047">
        <f t="shared" si="532"/>
        <v>39811009</v>
      </c>
      <c r="E17047">
        <f t="shared" si="533"/>
        <v>39861009</v>
      </c>
    </row>
    <row r="17048" spans="1:5">
      <c r="A17048">
        <v>39811010</v>
      </c>
      <c r="B17048">
        <v>39861010</v>
      </c>
      <c r="C17048" s="293">
        <v>122300000</v>
      </c>
      <c r="D17048">
        <f t="shared" si="532"/>
        <v>39811010</v>
      </c>
      <c r="E17048">
        <f t="shared" si="533"/>
        <v>39861010</v>
      </c>
    </row>
    <row r="17049" spans="1:5">
      <c r="A17049">
        <v>39811011</v>
      </c>
      <c r="B17049">
        <v>39861011</v>
      </c>
      <c r="C17049" s="293">
        <v>112400000</v>
      </c>
      <c r="D17049">
        <f t="shared" si="532"/>
        <v>39811011</v>
      </c>
      <c r="E17049">
        <f t="shared" si="533"/>
        <v>39861011</v>
      </c>
    </row>
    <row r="17050" spans="1:5">
      <c r="A17050">
        <v>39811012</v>
      </c>
      <c r="B17050">
        <v>39861012</v>
      </c>
      <c r="C17050" s="293">
        <v>76800000</v>
      </c>
      <c r="D17050">
        <f t="shared" si="532"/>
        <v>39811012</v>
      </c>
      <c r="E17050">
        <f t="shared" si="533"/>
        <v>39861012</v>
      </c>
    </row>
    <row r="17051" spans="1:5">
      <c r="A17051">
        <v>39811013</v>
      </c>
      <c r="B17051">
        <v>39861013</v>
      </c>
      <c r="C17051" s="293">
        <v>98200000</v>
      </c>
      <c r="D17051">
        <f t="shared" si="532"/>
        <v>39811013</v>
      </c>
      <c r="E17051">
        <f t="shared" si="533"/>
        <v>39861013</v>
      </c>
    </row>
    <row r="17052" spans="1:5">
      <c r="A17052">
        <v>39811014</v>
      </c>
      <c r="B17052">
        <v>39861014</v>
      </c>
      <c r="C17052" s="293">
        <v>144000000</v>
      </c>
      <c r="D17052">
        <f t="shared" si="532"/>
        <v>39811014</v>
      </c>
      <c r="E17052">
        <f t="shared" si="533"/>
        <v>39861014</v>
      </c>
    </row>
    <row r="17053" spans="1:5">
      <c r="A17053">
        <v>39811015</v>
      </c>
      <c r="B17053">
        <v>39861015</v>
      </c>
      <c r="C17053" s="293">
        <v>195000000</v>
      </c>
      <c r="D17053">
        <f t="shared" si="532"/>
        <v>39811015</v>
      </c>
      <c r="E17053">
        <f t="shared" si="533"/>
        <v>39861015</v>
      </c>
    </row>
    <row r="17054" spans="1:5">
      <c r="A17054">
        <v>39811016</v>
      </c>
      <c r="B17054">
        <v>39861016</v>
      </c>
      <c r="C17054" s="293">
        <v>183600000</v>
      </c>
      <c r="D17054">
        <f t="shared" si="532"/>
        <v>39811016</v>
      </c>
      <c r="E17054">
        <f t="shared" si="533"/>
        <v>39861016</v>
      </c>
    </row>
    <row r="17055" spans="1:5">
      <c r="A17055">
        <v>39811017</v>
      </c>
      <c r="B17055">
        <v>39861017</v>
      </c>
      <c r="C17055" s="293">
        <v>226000000</v>
      </c>
      <c r="D17055">
        <f t="shared" si="532"/>
        <v>39811017</v>
      </c>
      <c r="E17055">
        <f t="shared" si="533"/>
        <v>39861017</v>
      </c>
    </row>
    <row r="17056" spans="1:5">
      <c r="A17056">
        <v>39811018</v>
      </c>
      <c r="B17056">
        <v>39861018</v>
      </c>
      <c r="C17056" s="293">
        <v>179700000</v>
      </c>
      <c r="D17056">
        <f t="shared" si="532"/>
        <v>39811018</v>
      </c>
      <c r="E17056">
        <f t="shared" si="533"/>
        <v>39861018</v>
      </c>
    </row>
    <row r="17057" spans="1:5">
      <c r="A17057">
        <v>39811019</v>
      </c>
      <c r="B17057">
        <v>39861019</v>
      </c>
      <c r="C17057" s="293">
        <v>190700000</v>
      </c>
      <c r="D17057">
        <f t="shared" si="532"/>
        <v>39811019</v>
      </c>
      <c r="E17057">
        <f t="shared" si="533"/>
        <v>39861019</v>
      </c>
    </row>
    <row r="17058" spans="1:5">
      <c r="A17058">
        <v>39811020</v>
      </c>
      <c r="B17058">
        <v>39861020</v>
      </c>
      <c r="C17058" s="293">
        <v>201000000</v>
      </c>
      <c r="D17058">
        <f t="shared" si="532"/>
        <v>39811020</v>
      </c>
      <c r="E17058">
        <f t="shared" si="533"/>
        <v>39861020</v>
      </c>
    </row>
    <row r="17059" spans="1:5">
      <c r="A17059">
        <v>39811021</v>
      </c>
      <c r="B17059">
        <v>39861021</v>
      </c>
      <c r="C17059" s="293">
        <v>218200000</v>
      </c>
      <c r="D17059">
        <f t="shared" si="532"/>
        <v>39811021</v>
      </c>
      <c r="E17059">
        <f t="shared" si="533"/>
        <v>39861021</v>
      </c>
    </row>
    <row r="17060" spans="1:5">
      <c r="A17060">
        <v>39811022</v>
      </c>
      <c r="B17060">
        <v>39861022</v>
      </c>
      <c r="C17060" s="293">
        <v>249000000</v>
      </c>
      <c r="D17060">
        <f t="shared" si="532"/>
        <v>39811022</v>
      </c>
      <c r="E17060">
        <f t="shared" si="533"/>
        <v>39861022</v>
      </c>
    </row>
    <row r="17061" spans="1:5">
      <c r="A17061">
        <v>39811023</v>
      </c>
      <c r="B17061">
        <v>39861023</v>
      </c>
      <c r="C17061" s="293">
        <v>160100000</v>
      </c>
      <c r="D17061">
        <f t="shared" si="532"/>
        <v>39811023</v>
      </c>
      <c r="E17061">
        <f t="shared" si="533"/>
        <v>39861023</v>
      </c>
    </row>
    <row r="17062" spans="1:5">
      <c r="A17062">
        <v>39811024</v>
      </c>
      <c r="B17062">
        <v>39861024</v>
      </c>
      <c r="C17062" s="293">
        <v>144000000</v>
      </c>
      <c r="D17062">
        <f t="shared" si="532"/>
        <v>39811024</v>
      </c>
      <c r="E17062">
        <f t="shared" si="533"/>
        <v>39861024</v>
      </c>
    </row>
    <row r="17063" spans="1:5">
      <c r="A17063">
        <v>39811025</v>
      </c>
      <c r="B17063">
        <v>39861025</v>
      </c>
      <c r="C17063" s="293">
        <v>236400000</v>
      </c>
      <c r="D17063">
        <f t="shared" si="532"/>
        <v>39811025</v>
      </c>
      <c r="E17063">
        <f t="shared" si="533"/>
        <v>39861025</v>
      </c>
    </row>
    <row r="17064" spans="1:5">
      <c r="A17064">
        <v>39804001</v>
      </c>
      <c r="B17064">
        <v>39862001</v>
      </c>
      <c r="C17064" s="293">
        <v>119400000</v>
      </c>
      <c r="D17064">
        <f t="shared" si="532"/>
        <v>39804001</v>
      </c>
      <c r="E17064">
        <f t="shared" si="533"/>
        <v>39862001</v>
      </c>
    </row>
    <row r="17065" spans="1:5">
      <c r="A17065">
        <v>39804002</v>
      </c>
      <c r="B17065">
        <v>39862002</v>
      </c>
      <c r="C17065" s="293">
        <v>113200000</v>
      </c>
      <c r="D17065">
        <f t="shared" si="532"/>
        <v>39804002</v>
      </c>
      <c r="E17065">
        <f t="shared" si="533"/>
        <v>39862002</v>
      </c>
    </row>
    <row r="17066" spans="1:5">
      <c r="A17066">
        <v>39804003</v>
      </c>
      <c r="B17066">
        <v>39862003</v>
      </c>
      <c r="C17066" s="293">
        <v>145600000</v>
      </c>
      <c r="D17066">
        <f t="shared" si="532"/>
        <v>39804003</v>
      </c>
      <c r="E17066">
        <f t="shared" si="533"/>
        <v>39862003</v>
      </c>
    </row>
    <row r="17067" spans="1:5">
      <c r="A17067">
        <v>39804004</v>
      </c>
      <c r="B17067">
        <v>39862004</v>
      </c>
      <c r="C17067" s="293">
        <v>107400000</v>
      </c>
      <c r="D17067">
        <f t="shared" si="532"/>
        <v>39804004</v>
      </c>
      <c r="E17067">
        <f t="shared" si="533"/>
        <v>39862004</v>
      </c>
    </row>
    <row r="17068" spans="1:5">
      <c r="A17068">
        <v>39804005</v>
      </c>
      <c r="B17068">
        <v>39862005</v>
      </c>
      <c r="C17068" s="293">
        <v>171200000</v>
      </c>
      <c r="D17068">
        <f t="shared" si="532"/>
        <v>39804005</v>
      </c>
      <c r="E17068">
        <f t="shared" si="533"/>
        <v>39862005</v>
      </c>
    </row>
    <row r="17069" spans="1:5">
      <c r="A17069">
        <v>39804006</v>
      </c>
      <c r="B17069">
        <v>39862006</v>
      </c>
      <c r="C17069" s="293">
        <v>149600000</v>
      </c>
      <c r="D17069">
        <f t="shared" si="532"/>
        <v>39804006</v>
      </c>
      <c r="E17069">
        <f t="shared" si="533"/>
        <v>39862006</v>
      </c>
    </row>
    <row r="17070" spans="1:5">
      <c r="A17070">
        <v>39804007</v>
      </c>
      <c r="B17070">
        <v>39862007</v>
      </c>
      <c r="C17070" s="293">
        <v>85300000</v>
      </c>
      <c r="D17070">
        <f t="shared" si="532"/>
        <v>39804007</v>
      </c>
      <c r="E17070">
        <f t="shared" si="533"/>
        <v>39862007</v>
      </c>
    </row>
    <row r="17071" spans="1:5">
      <c r="A17071">
        <v>39804008</v>
      </c>
      <c r="B17071">
        <v>39862008</v>
      </c>
      <c r="C17071" s="293">
        <v>109500000</v>
      </c>
      <c r="D17071">
        <f t="shared" si="532"/>
        <v>39804008</v>
      </c>
      <c r="E17071">
        <f t="shared" si="533"/>
        <v>39862008</v>
      </c>
    </row>
    <row r="17072" spans="1:5">
      <c r="A17072">
        <v>39804009</v>
      </c>
      <c r="B17072">
        <v>39862009</v>
      </c>
      <c r="C17072" s="293">
        <v>144200000</v>
      </c>
      <c r="D17072">
        <f t="shared" si="532"/>
        <v>39804009</v>
      </c>
      <c r="E17072">
        <f t="shared" si="533"/>
        <v>39862009</v>
      </c>
    </row>
    <row r="17073" spans="1:5">
      <c r="A17073">
        <v>39804010</v>
      </c>
      <c r="B17073">
        <v>39862010</v>
      </c>
      <c r="C17073" s="293">
        <v>123800000</v>
      </c>
      <c r="D17073">
        <f t="shared" si="532"/>
        <v>39804010</v>
      </c>
      <c r="E17073">
        <f t="shared" si="533"/>
        <v>39862010</v>
      </c>
    </row>
    <row r="17074" spans="1:5">
      <c r="A17074">
        <v>39804011</v>
      </c>
      <c r="B17074">
        <v>39862011</v>
      </c>
      <c r="C17074" s="293">
        <v>138100000</v>
      </c>
      <c r="D17074">
        <f t="shared" si="532"/>
        <v>39804011</v>
      </c>
      <c r="E17074">
        <f t="shared" si="533"/>
        <v>39862011</v>
      </c>
    </row>
    <row r="17075" spans="1:5">
      <c r="A17075">
        <v>39804012</v>
      </c>
      <c r="B17075">
        <v>39862012</v>
      </c>
      <c r="C17075" s="293">
        <v>208400000</v>
      </c>
      <c r="D17075">
        <f t="shared" si="532"/>
        <v>39804012</v>
      </c>
      <c r="E17075">
        <f t="shared" si="533"/>
        <v>39862012</v>
      </c>
    </row>
    <row r="17076" spans="1:5">
      <c r="A17076">
        <v>39804013</v>
      </c>
      <c r="B17076">
        <v>39862013</v>
      </c>
      <c r="C17076" s="293">
        <v>132700000</v>
      </c>
      <c r="D17076">
        <f t="shared" si="532"/>
        <v>39804013</v>
      </c>
      <c r="E17076">
        <f t="shared" si="533"/>
        <v>39862013</v>
      </c>
    </row>
    <row r="17077" spans="1:5">
      <c r="A17077">
        <v>39804014</v>
      </c>
      <c r="B17077">
        <v>39862014</v>
      </c>
      <c r="C17077" s="293">
        <v>176100000</v>
      </c>
      <c r="D17077">
        <f t="shared" si="532"/>
        <v>39804014</v>
      </c>
      <c r="E17077">
        <f t="shared" si="533"/>
        <v>39862014</v>
      </c>
    </row>
    <row r="17078" spans="1:5">
      <c r="A17078">
        <v>39804015</v>
      </c>
      <c r="B17078">
        <v>39862015</v>
      </c>
      <c r="C17078" s="293">
        <v>180100000</v>
      </c>
      <c r="D17078">
        <f t="shared" si="532"/>
        <v>39804015</v>
      </c>
      <c r="E17078">
        <f t="shared" si="533"/>
        <v>39862015</v>
      </c>
    </row>
    <row r="17079" spans="1:5">
      <c r="A17079">
        <v>39804016</v>
      </c>
      <c r="B17079">
        <v>39862016</v>
      </c>
      <c r="C17079" s="293">
        <v>170000000</v>
      </c>
      <c r="D17079">
        <f t="shared" si="532"/>
        <v>39804016</v>
      </c>
      <c r="E17079">
        <f t="shared" si="533"/>
        <v>39862016</v>
      </c>
    </row>
    <row r="17080" spans="1:5">
      <c r="A17080">
        <v>39804017</v>
      </c>
      <c r="B17080">
        <v>39862017</v>
      </c>
      <c r="C17080" s="293">
        <v>130500000</v>
      </c>
      <c r="D17080">
        <f t="shared" si="532"/>
        <v>39804017</v>
      </c>
      <c r="E17080">
        <f t="shared" si="533"/>
        <v>39862017</v>
      </c>
    </row>
    <row r="17081" spans="1:5">
      <c r="A17081">
        <v>39804018</v>
      </c>
      <c r="B17081">
        <v>39862018</v>
      </c>
      <c r="C17081" s="293">
        <v>186500000</v>
      </c>
      <c r="D17081">
        <f t="shared" si="532"/>
        <v>39804018</v>
      </c>
      <c r="E17081">
        <f t="shared" si="533"/>
        <v>39862018</v>
      </c>
    </row>
    <row r="17082" spans="1:5">
      <c r="A17082">
        <v>39804019</v>
      </c>
      <c r="B17082">
        <v>39862019</v>
      </c>
      <c r="C17082" s="293">
        <v>219000000</v>
      </c>
      <c r="D17082">
        <f t="shared" si="532"/>
        <v>39804019</v>
      </c>
      <c r="E17082">
        <f t="shared" si="533"/>
        <v>39862019</v>
      </c>
    </row>
    <row r="17083" spans="1:5">
      <c r="A17083">
        <v>39804020</v>
      </c>
      <c r="B17083">
        <v>39862020</v>
      </c>
      <c r="C17083" s="293">
        <v>263200000</v>
      </c>
      <c r="D17083">
        <f t="shared" si="532"/>
        <v>39804020</v>
      </c>
      <c r="E17083">
        <f t="shared" si="533"/>
        <v>39862020</v>
      </c>
    </row>
    <row r="17084" spans="1:5">
      <c r="A17084">
        <v>39812001</v>
      </c>
      <c r="B17084">
        <v>39863001</v>
      </c>
      <c r="C17084" s="293">
        <v>120900000</v>
      </c>
      <c r="D17084">
        <f t="shared" si="532"/>
        <v>39812001</v>
      </c>
      <c r="E17084">
        <f t="shared" si="533"/>
        <v>39863001</v>
      </c>
    </row>
    <row r="17085" spans="1:5">
      <c r="A17085">
        <v>39812003</v>
      </c>
      <c r="B17085">
        <v>39863002</v>
      </c>
      <c r="C17085" s="293">
        <v>108500000</v>
      </c>
      <c r="D17085">
        <f t="shared" si="532"/>
        <v>39812003</v>
      </c>
      <c r="E17085">
        <f t="shared" si="533"/>
        <v>39863002</v>
      </c>
    </row>
    <row r="17086" spans="1:5">
      <c r="A17086">
        <v>39812004</v>
      </c>
      <c r="B17086">
        <v>39863003</v>
      </c>
      <c r="C17086" s="293">
        <v>115000000</v>
      </c>
      <c r="D17086">
        <f t="shared" si="532"/>
        <v>39812004</v>
      </c>
      <c r="E17086">
        <f t="shared" si="533"/>
        <v>39863003</v>
      </c>
    </row>
    <row r="17087" spans="1:5">
      <c r="A17087">
        <v>39812006</v>
      </c>
      <c r="B17087">
        <v>39863004</v>
      </c>
      <c r="C17087" s="293">
        <v>147200000</v>
      </c>
      <c r="D17087">
        <f t="shared" si="532"/>
        <v>39812006</v>
      </c>
      <c r="E17087">
        <f t="shared" si="533"/>
        <v>39863004</v>
      </c>
    </row>
    <row r="17088" spans="1:5">
      <c r="A17088">
        <v>39812013</v>
      </c>
      <c r="B17088">
        <v>39863005</v>
      </c>
      <c r="C17088" s="293">
        <v>139900000</v>
      </c>
      <c r="D17088">
        <f t="shared" si="532"/>
        <v>39812013</v>
      </c>
      <c r="E17088">
        <f t="shared" si="533"/>
        <v>39863005</v>
      </c>
    </row>
    <row r="17089" spans="1:5">
      <c r="A17089">
        <v>39812014</v>
      </c>
      <c r="B17089">
        <v>39863006</v>
      </c>
      <c r="C17089" s="293">
        <v>85800000</v>
      </c>
      <c r="D17089">
        <f t="shared" si="532"/>
        <v>39812014</v>
      </c>
      <c r="E17089">
        <f t="shared" si="533"/>
        <v>39863006</v>
      </c>
    </row>
    <row r="17090" spans="1:5">
      <c r="A17090">
        <v>39812017</v>
      </c>
      <c r="B17090">
        <v>39863007</v>
      </c>
      <c r="C17090" s="293">
        <v>145700000</v>
      </c>
      <c r="D17090">
        <f t="shared" si="532"/>
        <v>39812017</v>
      </c>
      <c r="E17090">
        <f t="shared" si="533"/>
        <v>39863007</v>
      </c>
    </row>
    <row r="17091" spans="1:5">
      <c r="A17091">
        <v>39812019</v>
      </c>
      <c r="B17091">
        <v>39863008</v>
      </c>
      <c r="C17091" s="293">
        <v>112600000</v>
      </c>
      <c r="D17091">
        <f t="shared" ref="D17091:D17154" si="534">+A17091*1</f>
        <v>39812019</v>
      </c>
      <c r="E17091">
        <f t="shared" ref="E17091:E17154" si="535">+B17091*1</f>
        <v>39863008</v>
      </c>
    </row>
    <row r="17092" spans="1:5">
      <c r="A17092">
        <v>39812020</v>
      </c>
      <c r="B17092">
        <v>39863009</v>
      </c>
      <c r="C17092" s="293">
        <v>152100000</v>
      </c>
      <c r="D17092">
        <f t="shared" si="534"/>
        <v>39812020</v>
      </c>
      <c r="E17092">
        <f t="shared" si="535"/>
        <v>39863009</v>
      </c>
    </row>
    <row r="17093" spans="1:5">
      <c r="A17093">
        <v>39812021</v>
      </c>
      <c r="B17093">
        <v>39863010</v>
      </c>
      <c r="C17093" s="293">
        <v>125300000</v>
      </c>
      <c r="D17093">
        <f t="shared" si="534"/>
        <v>39812021</v>
      </c>
      <c r="E17093">
        <f t="shared" si="535"/>
        <v>39863010</v>
      </c>
    </row>
    <row r="17094" spans="1:5">
      <c r="A17094">
        <v>39812022</v>
      </c>
      <c r="B17094">
        <v>39863011</v>
      </c>
      <c r="C17094" s="293">
        <v>133500000</v>
      </c>
      <c r="D17094">
        <f t="shared" si="534"/>
        <v>39812022</v>
      </c>
      <c r="E17094">
        <f t="shared" si="535"/>
        <v>39863011</v>
      </c>
    </row>
    <row r="17095" spans="1:5">
      <c r="A17095">
        <v>39812023</v>
      </c>
      <c r="B17095">
        <v>39863012</v>
      </c>
      <c r="C17095" s="293">
        <v>173000000</v>
      </c>
      <c r="D17095">
        <f t="shared" si="534"/>
        <v>39812023</v>
      </c>
      <c r="E17095">
        <f t="shared" si="535"/>
        <v>39863012</v>
      </c>
    </row>
    <row r="17096" spans="1:5">
      <c r="A17096">
        <v>39812024</v>
      </c>
      <c r="B17096">
        <v>39863013</v>
      </c>
      <c r="C17096" s="293">
        <v>254500000</v>
      </c>
      <c r="D17096">
        <f t="shared" si="534"/>
        <v>39812024</v>
      </c>
      <c r="E17096">
        <f t="shared" si="535"/>
        <v>39863013</v>
      </c>
    </row>
    <row r="17097" spans="1:5">
      <c r="A17097">
        <v>39812025</v>
      </c>
      <c r="B17097">
        <v>39863014</v>
      </c>
      <c r="C17097" s="293">
        <v>166000000</v>
      </c>
      <c r="D17097">
        <f t="shared" si="534"/>
        <v>39812025</v>
      </c>
      <c r="E17097">
        <f t="shared" si="535"/>
        <v>39863014</v>
      </c>
    </row>
    <row r="17098" spans="1:5">
      <c r="A17098">
        <v>39812027</v>
      </c>
      <c r="B17098">
        <v>39863015</v>
      </c>
      <c r="C17098" s="293">
        <v>195000000</v>
      </c>
      <c r="D17098">
        <f t="shared" si="534"/>
        <v>39812027</v>
      </c>
      <c r="E17098">
        <f t="shared" si="535"/>
        <v>39863015</v>
      </c>
    </row>
    <row r="17099" spans="1:5">
      <c r="A17099">
        <v>39812028</v>
      </c>
      <c r="B17099">
        <v>39863016</v>
      </c>
      <c r="C17099" s="293">
        <v>182100000</v>
      </c>
      <c r="D17099">
        <f t="shared" si="534"/>
        <v>39812028</v>
      </c>
      <c r="E17099">
        <f t="shared" si="535"/>
        <v>39863016</v>
      </c>
    </row>
    <row r="17100" spans="1:5">
      <c r="A17100">
        <v>39812030</v>
      </c>
      <c r="B17100">
        <v>39863017</v>
      </c>
      <c r="C17100" s="293">
        <v>132000000</v>
      </c>
      <c r="D17100">
        <f t="shared" si="534"/>
        <v>39812030</v>
      </c>
      <c r="E17100">
        <f t="shared" si="535"/>
        <v>39863017</v>
      </c>
    </row>
    <row r="17101" spans="1:5">
      <c r="A17101">
        <v>39812034</v>
      </c>
      <c r="B17101">
        <v>39863018</v>
      </c>
      <c r="C17101" s="293">
        <v>153800000</v>
      </c>
      <c r="D17101">
        <f t="shared" si="534"/>
        <v>39812034</v>
      </c>
      <c r="E17101">
        <f t="shared" si="535"/>
        <v>39863018</v>
      </c>
    </row>
    <row r="17102" spans="1:5">
      <c r="A17102">
        <v>39812002</v>
      </c>
      <c r="B17102">
        <v>39864001</v>
      </c>
      <c r="C17102" s="293">
        <v>128400000</v>
      </c>
      <c r="D17102">
        <f t="shared" si="534"/>
        <v>39812002</v>
      </c>
      <c r="E17102">
        <f t="shared" si="535"/>
        <v>39864001</v>
      </c>
    </row>
    <row r="17103" spans="1:5">
      <c r="A17103">
        <v>39812005</v>
      </c>
      <c r="B17103">
        <v>39864002</v>
      </c>
      <c r="C17103" s="293">
        <v>139500000</v>
      </c>
      <c r="D17103">
        <f t="shared" si="534"/>
        <v>39812005</v>
      </c>
      <c r="E17103">
        <f t="shared" si="535"/>
        <v>39864002</v>
      </c>
    </row>
    <row r="17104" spans="1:5">
      <c r="A17104">
        <v>39812007</v>
      </c>
      <c r="B17104">
        <v>39864003</v>
      </c>
      <c r="C17104" s="293">
        <v>161300000</v>
      </c>
      <c r="D17104">
        <f t="shared" si="534"/>
        <v>39812007</v>
      </c>
      <c r="E17104">
        <f t="shared" si="535"/>
        <v>39864003</v>
      </c>
    </row>
    <row r="17105" spans="1:5">
      <c r="A17105">
        <v>39812008</v>
      </c>
      <c r="B17105">
        <v>39864004</v>
      </c>
      <c r="C17105" s="293">
        <v>125300000</v>
      </c>
      <c r="D17105">
        <f t="shared" si="534"/>
        <v>39812008</v>
      </c>
      <c r="E17105">
        <f t="shared" si="535"/>
        <v>39864004</v>
      </c>
    </row>
    <row r="17106" spans="1:5">
      <c r="A17106">
        <v>39812009</v>
      </c>
      <c r="B17106">
        <v>39864005</v>
      </c>
      <c r="C17106" s="293">
        <v>186400000</v>
      </c>
      <c r="D17106">
        <f t="shared" si="534"/>
        <v>39812009</v>
      </c>
      <c r="E17106">
        <f t="shared" si="535"/>
        <v>39864005</v>
      </c>
    </row>
    <row r="17107" spans="1:5">
      <c r="A17107">
        <v>39812010</v>
      </c>
      <c r="B17107">
        <v>39864006</v>
      </c>
      <c r="C17107" s="293">
        <v>163500000</v>
      </c>
      <c r="D17107">
        <f t="shared" si="534"/>
        <v>39812010</v>
      </c>
      <c r="E17107">
        <f t="shared" si="535"/>
        <v>39864006</v>
      </c>
    </row>
    <row r="17108" spans="1:5">
      <c r="A17108">
        <v>39812011</v>
      </c>
      <c r="B17108">
        <v>39864007</v>
      </c>
      <c r="C17108" s="293">
        <v>168100000</v>
      </c>
      <c r="D17108">
        <f t="shared" si="534"/>
        <v>39812011</v>
      </c>
      <c r="E17108">
        <f t="shared" si="535"/>
        <v>39864007</v>
      </c>
    </row>
    <row r="17109" spans="1:5">
      <c r="A17109">
        <v>39812012</v>
      </c>
      <c r="B17109">
        <v>39864008</v>
      </c>
      <c r="C17109" s="293">
        <v>94400000</v>
      </c>
      <c r="D17109">
        <f t="shared" si="534"/>
        <v>39812012</v>
      </c>
      <c r="E17109">
        <f t="shared" si="535"/>
        <v>39864008</v>
      </c>
    </row>
    <row r="17110" spans="1:5">
      <c r="A17110">
        <v>39812015</v>
      </c>
      <c r="B17110">
        <v>39864009</v>
      </c>
      <c r="C17110" s="293">
        <v>205000000</v>
      </c>
      <c r="D17110">
        <f t="shared" si="534"/>
        <v>39812015</v>
      </c>
      <c r="E17110">
        <f t="shared" si="535"/>
        <v>39864009</v>
      </c>
    </row>
    <row r="17111" spans="1:5">
      <c r="A17111">
        <v>39812016</v>
      </c>
      <c r="B17111">
        <v>39864010</v>
      </c>
      <c r="C17111" s="293">
        <v>141100000</v>
      </c>
      <c r="D17111">
        <f t="shared" si="534"/>
        <v>39812016</v>
      </c>
      <c r="E17111">
        <f t="shared" si="535"/>
        <v>39864010</v>
      </c>
    </row>
    <row r="17112" spans="1:5">
      <c r="A17112">
        <v>39812018</v>
      </c>
      <c r="B17112">
        <v>39864011</v>
      </c>
      <c r="C17112" s="293">
        <v>149000000</v>
      </c>
      <c r="D17112">
        <f t="shared" si="534"/>
        <v>39812018</v>
      </c>
      <c r="E17112">
        <f t="shared" si="535"/>
        <v>39864011</v>
      </c>
    </row>
    <row r="17113" spans="1:5">
      <c r="A17113">
        <v>39812026</v>
      </c>
      <c r="B17113">
        <v>39864012</v>
      </c>
      <c r="C17113" s="293">
        <v>184000000</v>
      </c>
      <c r="D17113">
        <f t="shared" si="534"/>
        <v>39812026</v>
      </c>
      <c r="E17113">
        <f t="shared" si="535"/>
        <v>39864012</v>
      </c>
    </row>
    <row r="17114" spans="1:5">
      <c r="A17114">
        <v>39812029</v>
      </c>
      <c r="B17114">
        <v>39864013</v>
      </c>
      <c r="C17114" s="293">
        <v>200400000</v>
      </c>
      <c r="D17114">
        <f t="shared" si="534"/>
        <v>39812029</v>
      </c>
      <c r="E17114">
        <f t="shared" si="535"/>
        <v>39864013</v>
      </c>
    </row>
    <row r="17115" spans="1:5">
      <c r="A17115">
        <v>39812031</v>
      </c>
      <c r="B17115">
        <v>39864014</v>
      </c>
      <c r="C17115" s="293">
        <v>188700000</v>
      </c>
      <c r="D17115">
        <f t="shared" si="534"/>
        <v>39812031</v>
      </c>
      <c r="E17115">
        <f t="shared" si="535"/>
        <v>39864014</v>
      </c>
    </row>
    <row r="17116" spans="1:5">
      <c r="A17116">
        <v>39812032</v>
      </c>
      <c r="B17116">
        <v>39864015</v>
      </c>
      <c r="C17116" s="293">
        <v>237600000</v>
      </c>
      <c r="D17116">
        <f t="shared" si="534"/>
        <v>39812032</v>
      </c>
      <c r="E17116">
        <f t="shared" si="535"/>
        <v>39864015</v>
      </c>
    </row>
    <row r="17117" spans="1:5">
      <c r="A17117">
        <v>39812033</v>
      </c>
      <c r="B17117">
        <v>39864016</v>
      </c>
      <c r="C17117" s="293">
        <v>167500000</v>
      </c>
      <c r="D17117">
        <f t="shared" si="534"/>
        <v>39812033</v>
      </c>
      <c r="E17117">
        <f t="shared" si="535"/>
        <v>39864016</v>
      </c>
    </row>
    <row r="17118" spans="1:5">
      <c r="A17118">
        <v>39812035</v>
      </c>
      <c r="B17118">
        <v>39864017</v>
      </c>
      <c r="C17118" s="293">
        <v>162000000</v>
      </c>
      <c r="D17118">
        <f t="shared" si="534"/>
        <v>39812035</v>
      </c>
      <c r="E17118">
        <f t="shared" si="535"/>
        <v>39864017</v>
      </c>
    </row>
    <row r="17119" spans="1:5">
      <c r="A17119">
        <v>39826001</v>
      </c>
      <c r="B17119">
        <v>39865001</v>
      </c>
      <c r="C17119" s="293">
        <v>117000000</v>
      </c>
      <c r="D17119">
        <f t="shared" si="534"/>
        <v>39826001</v>
      </c>
      <c r="E17119">
        <f t="shared" si="535"/>
        <v>39865001</v>
      </c>
    </row>
    <row r="17120" spans="1:5">
      <c r="A17120">
        <v>39826002</v>
      </c>
      <c r="B17120">
        <v>39865002</v>
      </c>
      <c r="C17120" s="293">
        <v>113200000</v>
      </c>
      <c r="D17120">
        <f t="shared" si="534"/>
        <v>39826002</v>
      </c>
      <c r="E17120">
        <f t="shared" si="535"/>
        <v>39865002</v>
      </c>
    </row>
    <row r="17121" spans="1:5">
      <c r="A17121">
        <v>39826003</v>
      </c>
      <c r="B17121">
        <v>39865003</v>
      </c>
      <c r="C17121" s="293">
        <v>212900000</v>
      </c>
      <c r="D17121">
        <f t="shared" si="534"/>
        <v>39826003</v>
      </c>
      <c r="E17121">
        <f t="shared" si="535"/>
        <v>39865003</v>
      </c>
    </row>
    <row r="17122" spans="1:5">
      <c r="A17122">
        <v>39803007</v>
      </c>
      <c r="B17122">
        <v>39870001</v>
      </c>
      <c r="C17122" s="293">
        <v>316500000</v>
      </c>
      <c r="D17122">
        <f t="shared" si="534"/>
        <v>39803007</v>
      </c>
      <c r="E17122">
        <f t="shared" si="535"/>
        <v>39870001</v>
      </c>
    </row>
    <row r="17123" spans="1:5">
      <c r="A17123">
        <v>39803004</v>
      </c>
      <c r="B17123">
        <v>39872001</v>
      </c>
      <c r="C17123" s="293">
        <v>253000000</v>
      </c>
      <c r="D17123">
        <f t="shared" si="534"/>
        <v>39803004</v>
      </c>
      <c r="E17123">
        <f t="shared" si="535"/>
        <v>39872001</v>
      </c>
    </row>
    <row r="17124" spans="1:5">
      <c r="A17124">
        <v>39803005</v>
      </c>
      <c r="B17124">
        <v>39872002</v>
      </c>
      <c r="C17124" s="293">
        <v>329500000</v>
      </c>
      <c r="D17124">
        <f t="shared" si="534"/>
        <v>39803005</v>
      </c>
      <c r="E17124">
        <f t="shared" si="535"/>
        <v>39872002</v>
      </c>
    </row>
    <row r="17125" spans="1:5">
      <c r="A17125">
        <v>39803009</v>
      </c>
      <c r="B17125">
        <v>39872003</v>
      </c>
      <c r="C17125" s="293">
        <v>396000000</v>
      </c>
      <c r="D17125">
        <f t="shared" si="534"/>
        <v>39803009</v>
      </c>
      <c r="E17125">
        <f t="shared" si="535"/>
        <v>39872003</v>
      </c>
    </row>
    <row r="17126" spans="1:5">
      <c r="A17126">
        <v>39803001</v>
      </c>
      <c r="B17126">
        <v>39873001</v>
      </c>
      <c r="C17126" s="293">
        <v>165000000</v>
      </c>
      <c r="D17126">
        <f t="shared" si="534"/>
        <v>39803001</v>
      </c>
      <c r="E17126">
        <f t="shared" si="535"/>
        <v>39873001</v>
      </c>
    </row>
    <row r="17127" spans="1:5">
      <c r="A17127">
        <v>39803008</v>
      </c>
      <c r="B17127">
        <v>39873002</v>
      </c>
      <c r="C17127" s="293">
        <v>345700000</v>
      </c>
      <c r="D17127">
        <f t="shared" si="534"/>
        <v>39803008</v>
      </c>
      <c r="E17127">
        <f t="shared" si="535"/>
        <v>39873002</v>
      </c>
    </row>
    <row r="17128" spans="1:5">
      <c r="A17128">
        <v>39803002</v>
      </c>
      <c r="B17128">
        <v>39874001</v>
      </c>
      <c r="C17128" s="293">
        <v>169000000</v>
      </c>
      <c r="D17128">
        <f t="shared" si="534"/>
        <v>39803002</v>
      </c>
      <c r="E17128">
        <f t="shared" si="535"/>
        <v>39874001</v>
      </c>
    </row>
    <row r="17129" spans="1:5">
      <c r="A17129">
        <v>39803003</v>
      </c>
      <c r="B17129">
        <v>39874002</v>
      </c>
      <c r="C17129" s="293">
        <v>222000000</v>
      </c>
      <c r="D17129">
        <f t="shared" si="534"/>
        <v>39803003</v>
      </c>
      <c r="E17129">
        <f t="shared" si="535"/>
        <v>39874002</v>
      </c>
    </row>
    <row r="17130" spans="1:5">
      <c r="A17130">
        <v>39803006</v>
      </c>
      <c r="B17130">
        <v>39874003</v>
      </c>
      <c r="C17130" s="293">
        <v>259000000</v>
      </c>
      <c r="D17130">
        <f t="shared" si="534"/>
        <v>39803006</v>
      </c>
      <c r="E17130">
        <f t="shared" si="535"/>
        <v>39874003</v>
      </c>
    </row>
    <row r="17131" spans="1:5">
      <c r="A17131">
        <v>39803010</v>
      </c>
      <c r="B17131">
        <v>39874004</v>
      </c>
      <c r="C17131" s="293">
        <v>263900000</v>
      </c>
      <c r="D17131">
        <f t="shared" si="534"/>
        <v>39803010</v>
      </c>
      <c r="E17131">
        <f t="shared" si="535"/>
        <v>39874004</v>
      </c>
    </row>
    <row r="17132" spans="1:5">
      <c r="A17132">
        <v>39910001</v>
      </c>
      <c r="B17132">
        <v>39960001</v>
      </c>
      <c r="C17132" s="293">
        <v>333800000</v>
      </c>
      <c r="D17132">
        <f t="shared" si="534"/>
        <v>39910001</v>
      </c>
      <c r="E17132">
        <f t="shared" si="535"/>
        <v>39960001</v>
      </c>
    </row>
    <row r="17133" spans="1:5">
      <c r="A17133">
        <v>39910002</v>
      </c>
      <c r="B17133">
        <v>39960002</v>
      </c>
      <c r="C17133" s="293">
        <v>378000000</v>
      </c>
      <c r="D17133">
        <f t="shared" si="534"/>
        <v>39910002</v>
      </c>
      <c r="E17133">
        <f t="shared" si="535"/>
        <v>39960002</v>
      </c>
    </row>
    <row r="17134" spans="1:5">
      <c r="A17134">
        <v>39910003</v>
      </c>
      <c r="B17134">
        <v>39960003</v>
      </c>
      <c r="C17134" s="293">
        <v>444100000</v>
      </c>
      <c r="D17134">
        <f t="shared" si="534"/>
        <v>39910003</v>
      </c>
      <c r="E17134">
        <f t="shared" si="535"/>
        <v>39960003</v>
      </c>
    </row>
    <row r="17135" spans="1:5">
      <c r="A17135">
        <v>39910004</v>
      </c>
      <c r="B17135">
        <v>39960004</v>
      </c>
      <c r="C17135" s="293">
        <v>465800000</v>
      </c>
      <c r="D17135">
        <f t="shared" si="534"/>
        <v>39910004</v>
      </c>
      <c r="E17135">
        <f t="shared" si="535"/>
        <v>39960004</v>
      </c>
    </row>
    <row r="17136" spans="1:5">
      <c r="A17136">
        <v>39910005</v>
      </c>
      <c r="B17136">
        <v>39960005</v>
      </c>
      <c r="C17136" s="293">
        <v>643200000</v>
      </c>
      <c r="D17136">
        <f t="shared" si="534"/>
        <v>39910005</v>
      </c>
      <c r="E17136">
        <f t="shared" si="535"/>
        <v>39960005</v>
      </c>
    </row>
    <row r="17137" spans="1:5">
      <c r="A17137">
        <v>39910006</v>
      </c>
      <c r="B17137">
        <v>39960006</v>
      </c>
      <c r="C17137" s="293">
        <v>374800000</v>
      </c>
      <c r="D17137">
        <f t="shared" si="534"/>
        <v>39910006</v>
      </c>
      <c r="E17137">
        <f t="shared" si="535"/>
        <v>39960006</v>
      </c>
    </row>
    <row r="17138" spans="1:5">
      <c r="A17138">
        <v>39911001</v>
      </c>
      <c r="B17138">
        <v>39961001</v>
      </c>
      <c r="C17138" s="293">
        <v>405100000</v>
      </c>
      <c r="D17138">
        <f t="shared" si="534"/>
        <v>39911001</v>
      </c>
      <c r="E17138">
        <f t="shared" si="535"/>
        <v>39961001</v>
      </c>
    </row>
    <row r="17139" spans="1:5">
      <c r="A17139">
        <v>39911002</v>
      </c>
      <c r="B17139">
        <v>39961002</v>
      </c>
      <c r="C17139" s="293">
        <v>315000000</v>
      </c>
      <c r="D17139">
        <f t="shared" si="534"/>
        <v>39911002</v>
      </c>
      <c r="E17139">
        <f t="shared" si="535"/>
        <v>39961002</v>
      </c>
    </row>
    <row r="17140" spans="1:5">
      <c r="A17140">
        <v>39911003</v>
      </c>
      <c r="B17140">
        <v>39961003</v>
      </c>
      <c r="C17140" s="293">
        <v>275200000</v>
      </c>
      <c r="D17140">
        <f t="shared" si="534"/>
        <v>39911003</v>
      </c>
      <c r="E17140">
        <f t="shared" si="535"/>
        <v>39961003</v>
      </c>
    </row>
    <row r="17141" spans="1:5">
      <c r="A17141">
        <v>39911004</v>
      </c>
      <c r="B17141">
        <v>39961004</v>
      </c>
      <c r="C17141" s="293">
        <v>520000000</v>
      </c>
      <c r="D17141">
        <f t="shared" si="534"/>
        <v>39911004</v>
      </c>
      <c r="E17141">
        <f t="shared" si="535"/>
        <v>39961004</v>
      </c>
    </row>
    <row r="17142" spans="1:5">
      <c r="A17142">
        <v>39904001</v>
      </c>
      <c r="B17142">
        <v>39962001</v>
      </c>
      <c r="C17142" s="293">
        <v>329600000</v>
      </c>
      <c r="D17142">
        <f t="shared" si="534"/>
        <v>39904001</v>
      </c>
      <c r="E17142">
        <f t="shared" si="535"/>
        <v>39962001</v>
      </c>
    </row>
    <row r="17143" spans="1:5">
      <c r="A17143">
        <v>39912001</v>
      </c>
      <c r="B17143">
        <v>39963001</v>
      </c>
      <c r="C17143" s="293">
        <v>332300000</v>
      </c>
      <c r="D17143">
        <f t="shared" si="534"/>
        <v>39912001</v>
      </c>
      <c r="E17143">
        <f t="shared" si="535"/>
        <v>39963001</v>
      </c>
    </row>
    <row r="17144" spans="1:5">
      <c r="A17144">
        <v>39912002</v>
      </c>
      <c r="B17144">
        <v>39963002</v>
      </c>
      <c r="C17144" s="293">
        <v>371700000</v>
      </c>
      <c r="D17144">
        <f t="shared" si="534"/>
        <v>39912002</v>
      </c>
      <c r="E17144">
        <f t="shared" si="535"/>
        <v>39963002</v>
      </c>
    </row>
    <row r="17145" spans="1:5">
      <c r="A17145">
        <v>39926001</v>
      </c>
      <c r="B17145">
        <v>39965001</v>
      </c>
      <c r="C17145" s="293">
        <v>370000000</v>
      </c>
      <c r="D17145">
        <f t="shared" si="534"/>
        <v>39926001</v>
      </c>
      <c r="E17145">
        <f t="shared" si="535"/>
        <v>39965001</v>
      </c>
    </row>
    <row r="17146" spans="1:5">
      <c r="A17146">
        <v>39926002</v>
      </c>
      <c r="B17146">
        <v>39965002</v>
      </c>
      <c r="C17146" s="293">
        <v>510000000</v>
      </c>
      <c r="D17146">
        <f t="shared" si="534"/>
        <v>39926002</v>
      </c>
      <c r="E17146">
        <f t="shared" si="535"/>
        <v>39965002</v>
      </c>
    </row>
    <row r="17147" spans="1:5">
      <c r="A17147">
        <v>39926003</v>
      </c>
      <c r="B17147">
        <v>39965003</v>
      </c>
      <c r="C17147" s="293">
        <v>646300000</v>
      </c>
      <c r="D17147">
        <f t="shared" si="534"/>
        <v>39926003</v>
      </c>
      <c r="E17147">
        <f t="shared" si="535"/>
        <v>39965003</v>
      </c>
    </row>
    <row r="17148" spans="1:5">
      <c r="A17148">
        <v>39926004</v>
      </c>
      <c r="B17148">
        <v>39965004</v>
      </c>
      <c r="C17148" s="293">
        <v>370000000</v>
      </c>
      <c r="D17148">
        <f t="shared" si="534"/>
        <v>39926004</v>
      </c>
      <c r="E17148">
        <f t="shared" si="535"/>
        <v>39965004</v>
      </c>
    </row>
    <row r="17149" spans="1:5">
      <c r="A17149">
        <v>39926005</v>
      </c>
      <c r="B17149">
        <v>39965005</v>
      </c>
      <c r="C17149" s="293">
        <v>398600000</v>
      </c>
      <c r="D17149">
        <f t="shared" si="534"/>
        <v>39926005</v>
      </c>
      <c r="E17149">
        <f t="shared" si="535"/>
        <v>39965005</v>
      </c>
    </row>
    <row r="17150" spans="1:5">
      <c r="A17150">
        <v>39926006</v>
      </c>
      <c r="B17150">
        <v>39965006</v>
      </c>
      <c r="C17150" s="293">
        <v>642200000</v>
      </c>
      <c r="D17150">
        <f t="shared" si="534"/>
        <v>39926006</v>
      </c>
      <c r="E17150">
        <f t="shared" si="535"/>
        <v>39965006</v>
      </c>
    </row>
    <row r="17151" spans="1:5">
      <c r="A17151">
        <v>39922001</v>
      </c>
      <c r="B17151">
        <v>39966001</v>
      </c>
      <c r="C17151" s="293">
        <v>550000000</v>
      </c>
      <c r="D17151">
        <f t="shared" si="534"/>
        <v>39922001</v>
      </c>
      <c r="E17151">
        <f t="shared" si="535"/>
        <v>39966001</v>
      </c>
    </row>
    <row r="17152" spans="1:5">
      <c r="A17152">
        <v>39922002</v>
      </c>
      <c r="B17152">
        <v>39966002</v>
      </c>
      <c r="C17152" s="293">
        <v>587500000</v>
      </c>
      <c r="D17152">
        <f t="shared" si="534"/>
        <v>39922002</v>
      </c>
      <c r="E17152">
        <f t="shared" si="535"/>
        <v>39966002</v>
      </c>
    </row>
    <row r="17153" spans="1:5">
      <c r="A17153">
        <v>39922003</v>
      </c>
      <c r="B17153">
        <v>39966003</v>
      </c>
      <c r="C17153" s="293">
        <v>560900000</v>
      </c>
      <c r="D17153">
        <f t="shared" si="534"/>
        <v>39922003</v>
      </c>
      <c r="E17153">
        <f t="shared" si="535"/>
        <v>39966003</v>
      </c>
    </row>
    <row r="17154" spans="1:5">
      <c r="A17154">
        <v>39922004</v>
      </c>
      <c r="B17154">
        <v>39966004</v>
      </c>
      <c r="C17154" s="293">
        <v>619200000</v>
      </c>
      <c r="D17154">
        <f t="shared" si="534"/>
        <v>39922004</v>
      </c>
      <c r="E17154">
        <f t="shared" si="535"/>
        <v>39966004</v>
      </c>
    </row>
    <row r="17155" spans="1:5">
      <c r="A17155">
        <v>39904002</v>
      </c>
      <c r="B17155">
        <v>39967001</v>
      </c>
      <c r="C17155" s="293">
        <v>339000000</v>
      </c>
      <c r="D17155">
        <f t="shared" ref="D17155:D17218" si="536">+A17155*1</f>
        <v>39904002</v>
      </c>
      <c r="E17155">
        <f t="shared" ref="E17155:E17218" si="537">+B17155*1</f>
        <v>39967001</v>
      </c>
    </row>
    <row r="17156" spans="1:5">
      <c r="A17156">
        <v>40017001</v>
      </c>
      <c r="B17156">
        <v>40056001</v>
      </c>
      <c r="C17156" s="293">
        <v>3700000</v>
      </c>
      <c r="D17156">
        <f t="shared" si="536"/>
        <v>40017001</v>
      </c>
      <c r="E17156">
        <f t="shared" si="537"/>
        <v>40056001</v>
      </c>
    </row>
    <row r="17157" spans="1:5">
      <c r="A17157">
        <v>40017002</v>
      </c>
      <c r="B17157">
        <v>40056002</v>
      </c>
      <c r="C17157" s="293">
        <v>3700000</v>
      </c>
      <c r="D17157">
        <f t="shared" si="536"/>
        <v>40017002</v>
      </c>
      <c r="E17157">
        <f t="shared" si="537"/>
        <v>40056002</v>
      </c>
    </row>
    <row r="17158" spans="1:5">
      <c r="A17158">
        <v>40017003</v>
      </c>
      <c r="B17158">
        <v>40056003</v>
      </c>
      <c r="C17158" s="293">
        <v>3200000</v>
      </c>
      <c r="D17158">
        <f t="shared" si="536"/>
        <v>40017003</v>
      </c>
      <c r="E17158">
        <f t="shared" si="537"/>
        <v>40056003</v>
      </c>
    </row>
    <row r="17159" spans="1:5">
      <c r="A17159">
        <v>40017004</v>
      </c>
      <c r="B17159">
        <v>40056004</v>
      </c>
      <c r="C17159" s="293">
        <v>4200000</v>
      </c>
      <c r="D17159">
        <f t="shared" si="536"/>
        <v>40017004</v>
      </c>
      <c r="E17159">
        <f t="shared" si="537"/>
        <v>40056004</v>
      </c>
    </row>
    <row r="17160" spans="1:5">
      <c r="A17160">
        <v>40017005</v>
      </c>
      <c r="B17160">
        <v>40056005</v>
      </c>
      <c r="C17160" s="293">
        <v>4100000</v>
      </c>
      <c r="D17160">
        <f t="shared" si="536"/>
        <v>40017005</v>
      </c>
      <c r="E17160">
        <f t="shared" si="537"/>
        <v>40056005</v>
      </c>
    </row>
    <row r="17161" spans="1:5">
      <c r="A17161">
        <v>40017008</v>
      </c>
      <c r="B17161">
        <v>40056006</v>
      </c>
      <c r="C17161" s="293">
        <v>4000000</v>
      </c>
      <c r="D17161">
        <f t="shared" si="536"/>
        <v>40017008</v>
      </c>
      <c r="E17161">
        <f t="shared" si="537"/>
        <v>40056006</v>
      </c>
    </row>
    <row r="17162" spans="1:5">
      <c r="A17162">
        <v>40017009</v>
      </c>
      <c r="B17162">
        <v>40056007</v>
      </c>
      <c r="C17162" s="293">
        <v>6000000</v>
      </c>
      <c r="D17162">
        <f t="shared" si="536"/>
        <v>40017009</v>
      </c>
      <c r="E17162">
        <f t="shared" si="537"/>
        <v>40056007</v>
      </c>
    </row>
    <row r="17163" spans="1:5">
      <c r="A17163">
        <v>40017011</v>
      </c>
      <c r="B17163">
        <v>40056008</v>
      </c>
      <c r="C17163" s="293">
        <v>4400000</v>
      </c>
      <c r="D17163">
        <f t="shared" si="536"/>
        <v>40017011</v>
      </c>
      <c r="E17163">
        <f t="shared" si="537"/>
        <v>40056008</v>
      </c>
    </row>
    <row r="17164" spans="1:5">
      <c r="A17164">
        <v>40017012</v>
      </c>
      <c r="B17164">
        <v>40056009</v>
      </c>
      <c r="C17164" s="293">
        <v>4400000</v>
      </c>
      <c r="D17164">
        <f t="shared" si="536"/>
        <v>40017012</v>
      </c>
      <c r="E17164">
        <f t="shared" si="537"/>
        <v>40056009</v>
      </c>
    </row>
    <row r="17165" spans="1:5">
      <c r="A17165">
        <v>40017013</v>
      </c>
      <c r="B17165">
        <v>40056010</v>
      </c>
      <c r="C17165" s="293">
        <v>11000000</v>
      </c>
      <c r="D17165">
        <f t="shared" si="536"/>
        <v>40017013</v>
      </c>
      <c r="E17165">
        <f t="shared" si="537"/>
        <v>40056010</v>
      </c>
    </row>
    <row r="17166" spans="1:5">
      <c r="A17166">
        <v>40017016</v>
      </c>
      <c r="B17166">
        <v>40056011</v>
      </c>
      <c r="C17166" s="293">
        <v>5500000</v>
      </c>
      <c r="D17166">
        <f t="shared" si="536"/>
        <v>40017016</v>
      </c>
      <c r="E17166">
        <f t="shared" si="537"/>
        <v>40056011</v>
      </c>
    </row>
    <row r="17167" spans="1:5">
      <c r="A17167">
        <v>40017017</v>
      </c>
      <c r="B17167">
        <v>40056012</v>
      </c>
      <c r="C17167" s="293">
        <v>5800000</v>
      </c>
      <c r="D17167">
        <f t="shared" si="536"/>
        <v>40017017</v>
      </c>
      <c r="E17167">
        <f t="shared" si="537"/>
        <v>40056012</v>
      </c>
    </row>
    <row r="17168" spans="1:5">
      <c r="A17168">
        <v>40017018</v>
      </c>
      <c r="B17168">
        <v>40056013</v>
      </c>
      <c r="C17168" s="293">
        <v>5000000</v>
      </c>
      <c r="D17168">
        <f t="shared" si="536"/>
        <v>40017018</v>
      </c>
      <c r="E17168">
        <f t="shared" si="537"/>
        <v>40056013</v>
      </c>
    </row>
    <row r="17169" spans="1:5">
      <c r="A17169">
        <v>40017019</v>
      </c>
      <c r="B17169">
        <v>40056014</v>
      </c>
      <c r="C17169" s="293">
        <v>7000000</v>
      </c>
      <c r="D17169">
        <f t="shared" si="536"/>
        <v>40017019</v>
      </c>
      <c r="E17169">
        <f t="shared" si="537"/>
        <v>40056014</v>
      </c>
    </row>
    <row r="17170" spans="1:5">
      <c r="A17170">
        <v>40017020</v>
      </c>
      <c r="B17170">
        <v>40056015</v>
      </c>
      <c r="C17170" s="293">
        <v>3500000</v>
      </c>
      <c r="D17170">
        <f t="shared" si="536"/>
        <v>40017020</v>
      </c>
      <c r="E17170">
        <f t="shared" si="537"/>
        <v>40056015</v>
      </c>
    </row>
    <row r="17171" spans="1:5">
      <c r="A17171">
        <v>40017006</v>
      </c>
      <c r="B17171">
        <v>40057001</v>
      </c>
      <c r="C17171" s="293">
        <v>6000000</v>
      </c>
      <c r="D17171">
        <f t="shared" si="536"/>
        <v>40017006</v>
      </c>
      <c r="E17171">
        <f t="shared" si="537"/>
        <v>40057001</v>
      </c>
    </row>
    <row r="17172" spans="1:5">
      <c r="A17172">
        <v>40017007</v>
      </c>
      <c r="B17172">
        <v>40057002</v>
      </c>
      <c r="C17172" s="293">
        <v>8500000</v>
      </c>
      <c r="D17172">
        <f t="shared" si="536"/>
        <v>40017007</v>
      </c>
      <c r="E17172">
        <f t="shared" si="537"/>
        <v>40057002</v>
      </c>
    </row>
    <row r="17173" spans="1:5">
      <c r="A17173">
        <v>40017010</v>
      </c>
      <c r="B17173">
        <v>40057003</v>
      </c>
      <c r="C17173" s="293">
        <v>9000000</v>
      </c>
      <c r="D17173">
        <f t="shared" si="536"/>
        <v>40017010</v>
      </c>
      <c r="E17173">
        <f t="shared" si="537"/>
        <v>40057003</v>
      </c>
    </row>
    <row r="17174" spans="1:5">
      <c r="A17174">
        <v>40017014</v>
      </c>
      <c r="B17174">
        <v>40057004</v>
      </c>
      <c r="C17174" s="293">
        <v>18000000</v>
      </c>
      <c r="D17174">
        <f t="shared" si="536"/>
        <v>40017014</v>
      </c>
      <c r="E17174">
        <f t="shared" si="537"/>
        <v>40057004</v>
      </c>
    </row>
    <row r="17175" spans="1:5">
      <c r="A17175">
        <v>40017015</v>
      </c>
      <c r="B17175">
        <v>40057005</v>
      </c>
      <c r="C17175" s="293">
        <v>10000000</v>
      </c>
      <c r="D17175">
        <f t="shared" si="536"/>
        <v>40017015</v>
      </c>
      <c r="E17175">
        <f t="shared" si="537"/>
        <v>40057005</v>
      </c>
    </row>
    <row r="17176" spans="1:5">
      <c r="A17176">
        <v>40117001</v>
      </c>
      <c r="B17176">
        <v>40156001</v>
      </c>
      <c r="C17176" s="293">
        <v>11000000</v>
      </c>
      <c r="D17176">
        <f t="shared" si="536"/>
        <v>40117001</v>
      </c>
      <c r="E17176">
        <f t="shared" si="537"/>
        <v>40156001</v>
      </c>
    </row>
    <row r="17177" spans="1:5">
      <c r="A17177">
        <v>40217001</v>
      </c>
      <c r="B17177">
        <v>40255001</v>
      </c>
      <c r="C17177" s="293">
        <v>4100000</v>
      </c>
      <c r="D17177">
        <f t="shared" si="536"/>
        <v>40217001</v>
      </c>
      <c r="E17177">
        <f t="shared" si="537"/>
        <v>40255001</v>
      </c>
    </row>
    <row r="17178" spans="1:5">
      <c r="A17178">
        <v>40217004</v>
      </c>
      <c r="B17178">
        <v>40255002</v>
      </c>
      <c r="C17178" s="293">
        <v>4100000</v>
      </c>
      <c r="D17178">
        <f t="shared" si="536"/>
        <v>40217004</v>
      </c>
      <c r="E17178">
        <f t="shared" si="537"/>
        <v>40255002</v>
      </c>
    </row>
    <row r="17179" spans="1:5">
      <c r="A17179">
        <v>40217006</v>
      </c>
      <c r="B17179">
        <v>40256001</v>
      </c>
      <c r="C17179" s="293">
        <v>5200000</v>
      </c>
      <c r="D17179">
        <f t="shared" si="536"/>
        <v>40217006</v>
      </c>
      <c r="E17179">
        <f t="shared" si="537"/>
        <v>40256001</v>
      </c>
    </row>
    <row r="17180" spans="1:5">
      <c r="A17180">
        <v>40217002</v>
      </c>
      <c r="B17180">
        <v>40257001</v>
      </c>
      <c r="C17180" s="293">
        <v>4800000</v>
      </c>
      <c r="D17180">
        <f t="shared" si="536"/>
        <v>40217002</v>
      </c>
      <c r="E17180">
        <f t="shared" si="537"/>
        <v>40257001</v>
      </c>
    </row>
    <row r="17181" spans="1:5">
      <c r="A17181">
        <v>40217003</v>
      </c>
      <c r="B17181">
        <v>40257002</v>
      </c>
      <c r="C17181" s="293">
        <v>4400000</v>
      </c>
      <c r="D17181">
        <f t="shared" si="536"/>
        <v>40217003</v>
      </c>
      <c r="E17181">
        <f t="shared" si="537"/>
        <v>40257002</v>
      </c>
    </row>
    <row r="17182" spans="1:5">
      <c r="A17182">
        <v>40217005</v>
      </c>
      <c r="B17182">
        <v>40257003</v>
      </c>
      <c r="C17182" s="293">
        <v>4300000</v>
      </c>
      <c r="D17182">
        <f t="shared" si="536"/>
        <v>40217005</v>
      </c>
      <c r="E17182">
        <f t="shared" si="537"/>
        <v>40257003</v>
      </c>
    </row>
    <row r="17183" spans="1:5">
      <c r="A17183">
        <v>40217007</v>
      </c>
      <c r="B17183">
        <v>40257004</v>
      </c>
      <c r="C17183" s="293">
        <v>5300000</v>
      </c>
      <c r="D17183">
        <f t="shared" si="536"/>
        <v>40217007</v>
      </c>
      <c r="E17183">
        <f t="shared" si="537"/>
        <v>40257004</v>
      </c>
    </row>
    <row r="17184" spans="1:5">
      <c r="A17184">
        <v>40217008</v>
      </c>
      <c r="B17184">
        <v>40257005</v>
      </c>
      <c r="C17184" s="293">
        <v>6000000</v>
      </c>
      <c r="D17184">
        <f t="shared" si="536"/>
        <v>40217008</v>
      </c>
      <c r="E17184">
        <f t="shared" si="537"/>
        <v>40257005</v>
      </c>
    </row>
    <row r="17185" spans="1:5">
      <c r="A17185">
        <v>40217009</v>
      </c>
      <c r="B17185">
        <v>40257006</v>
      </c>
      <c r="C17185" s="293">
        <v>5100000</v>
      </c>
      <c r="D17185">
        <f t="shared" si="536"/>
        <v>40217009</v>
      </c>
      <c r="E17185">
        <f t="shared" si="537"/>
        <v>40257006</v>
      </c>
    </row>
    <row r="17186" spans="1:5">
      <c r="A17186">
        <v>40301001</v>
      </c>
      <c r="B17186">
        <v>40332001</v>
      </c>
      <c r="C17186" s="293">
        <v>121000000</v>
      </c>
      <c r="D17186">
        <f t="shared" si="536"/>
        <v>40301001</v>
      </c>
      <c r="E17186">
        <f t="shared" si="537"/>
        <v>40332001</v>
      </c>
    </row>
    <row r="17187" spans="1:5">
      <c r="A17187">
        <v>40301002</v>
      </c>
      <c r="B17187">
        <v>40332002</v>
      </c>
      <c r="C17187" s="293">
        <v>109000000</v>
      </c>
      <c r="D17187">
        <f t="shared" si="536"/>
        <v>40301002</v>
      </c>
      <c r="E17187">
        <f t="shared" si="537"/>
        <v>40332002</v>
      </c>
    </row>
    <row r="17188" spans="1:5">
      <c r="A17188">
        <v>40301003</v>
      </c>
      <c r="B17188">
        <v>40332003</v>
      </c>
      <c r="C17188" s="293">
        <v>110400000</v>
      </c>
      <c r="D17188">
        <f t="shared" si="536"/>
        <v>40301003</v>
      </c>
      <c r="E17188">
        <f t="shared" si="537"/>
        <v>40332003</v>
      </c>
    </row>
    <row r="17189" spans="1:5">
      <c r="A17189">
        <v>40301004</v>
      </c>
      <c r="B17189">
        <v>40332004</v>
      </c>
      <c r="C17189" s="293">
        <v>120000000</v>
      </c>
      <c r="D17189">
        <f t="shared" si="536"/>
        <v>40301004</v>
      </c>
      <c r="E17189">
        <f t="shared" si="537"/>
        <v>40332004</v>
      </c>
    </row>
    <row r="17190" spans="1:5">
      <c r="A17190">
        <v>40301005</v>
      </c>
      <c r="B17190">
        <v>40332005</v>
      </c>
      <c r="C17190" s="293">
        <v>105600000</v>
      </c>
      <c r="D17190">
        <f t="shared" si="536"/>
        <v>40301005</v>
      </c>
      <c r="E17190">
        <f t="shared" si="537"/>
        <v>40332005</v>
      </c>
    </row>
    <row r="17191" spans="1:5">
      <c r="A17191">
        <v>40301006</v>
      </c>
      <c r="B17191">
        <v>40332006</v>
      </c>
      <c r="C17191" s="293">
        <v>180000000</v>
      </c>
      <c r="D17191">
        <f t="shared" si="536"/>
        <v>40301006</v>
      </c>
      <c r="E17191">
        <f t="shared" si="537"/>
        <v>40332006</v>
      </c>
    </row>
    <row r="17192" spans="1:5">
      <c r="A17192">
        <v>40301007</v>
      </c>
      <c r="B17192">
        <v>40332007</v>
      </c>
      <c r="C17192" s="293">
        <v>194000000</v>
      </c>
      <c r="D17192">
        <f t="shared" si="536"/>
        <v>40301007</v>
      </c>
      <c r="E17192">
        <f t="shared" si="537"/>
        <v>40332007</v>
      </c>
    </row>
    <row r="17193" spans="1:5">
      <c r="A17193">
        <v>40301008</v>
      </c>
      <c r="B17193">
        <v>40332008</v>
      </c>
      <c r="C17193" s="293">
        <v>195000000</v>
      </c>
      <c r="D17193">
        <f t="shared" si="536"/>
        <v>40301008</v>
      </c>
      <c r="E17193">
        <f t="shared" si="537"/>
        <v>40332008</v>
      </c>
    </row>
    <row r="17194" spans="1:5">
      <c r="A17194">
        <v>40306001</v>
      </c>
      <c r="B17194">
        <v>40335001</v>
      </c>
      <c r="C17194" s="293">
        <v>203500000</v>
      </c>
      <c r="D17194">
        <f t="shared" si="536"/>
        <v>40306001</v>
      </c>
      <c r="E17194">
        <f t="shared" si="537"/>
        <v>40335001</v>
      </c>
    </row>
    <row r="17195" spans="1:5">
      <c r="A17195">
        <v>40306002</v>
      </c>
      <c r="B17195">
        <v>40335002</v>
      </c>
      <c r="C17195" s="293">
        <v>175800000</v>
      </c>
      <c r="D17195">
        <f t="shared" si="536"/>
        <v>40306002</v>
      </c>
      <c r="E17195">
        <f t="shared" si="537"/>
        <v>40335002</v>
      </c>
    </row>
    <row r="17196" spans="1:5">
      <c r="A17196">
        <v>40306003</v>
      </c>
      <c r="B17196">
        <v>40335003</v>
      </c>
      <c r="C17196" s="293">
        <v>180000000</v>
      </c>
      <c r="D17196">
        <f t="shared" si="536"/>
        <v>40306003</v>
      </c>
      <c r="E17196">
        <f t="shared" si="537"/>
        <v>40335003</v>
      </c>
    </row>
    <row r="17197" spans="1:5">
      <c r="A17197">
        <v>40306004</v>
      </c>
      <c r="B17197">
        <v>40335004</v>
      </c>
      <c r="C17197" s="293">
        <v>225200000</v>
      </c>
      <c r="D17197">
        <f t="shared" si="536"/>
        <v>40306004</v>
      </c>
      <c r="E17197">
        <f t="shared" si="537"/>
        <v>40335004</v>
      </c>
    </row>
    <row r="17198" spans="1:5">
      <c r="A17198">
        <v>40306005</v>
      </c>
      <c r="B17198">
        <v>40335005</v>
      </c>
      <c r="C17198" s="293">
        <v>208000000</v>
      </c>
      <c r="D17198">
        <f t="shared" si="536"/>
        <v>40306005</v>
      </c>
      <c r="E17198">
        <f t="shared" si="537"/>
        <v>40335005</v>
      </c>
    </row>
    <row r="17199" spans="1:5">
      <c r="A17199">
        <v>40306006</v>
      </c>
      <c r="B17199">
        <v>40335006</v>
      </c>
      <c r="C17199" s="293">
        <v>220000000</v>
      </c>
      <c r="D17199">
        <f t="shared" si="536"/>
        <v>40306006</v>
      </c>
      <c r="E17199">
        <f t="shared" si="537"/>
        <v>40335006</v>
      </c>
    </row>
    <row r="17200" spans="1:5">
      <c r="A17200">
        <v>40306007</v>
      </c>
      <c r="B17200">
        <v>40335007</v>
      </c>
      <c r="C17200" s="293">
        <v>155000000</v>
      </c>
      <c r="D17200">
        <f t="shared" si="536"/>
        <v>40306007</v>
      </c>
      <c r="E17200">
        <f t="shared" si="537"/>
        <v>40335007</v>
      </c>
    </row>
    <row r="17201" spans="1:5">
      <c r="A17201">
        <v>40306008</v>
      </c>
      <c r="B17201">
        <v>40335008</v>
      </c>
      <c r="C17201" s="293">
        <v>136000000</v>
      </c>
      <c r="D17201">
        <f t="shared" si="536"/>
        <v>40306008</v>
      </c>
      <c r="E17201">
        <f t="shared" si="537"/>
        <v>40335008</v>
      </c>
    </row>
    <row r="17202" spans="1:5">
      <c r="A17202">
        <v>40306009</v>
      </c>
      <c r="B17202">
        <v>40335009</v>
      </c>
      <c r="C17202" s="293">
        <v>205000000</v>
      </c>
      <c r="D17202">
        <f t="shared" si="536"/>
        <v>40306009</v>
      </c>
      <c r="E17202">
        <f t="shared" si="537"/>
        <v>40335009</v>
      </c>
    </row>
    <row r="17203" spans="1:5">
      <c r="A17203">
        <v>40306010</v>
      </c>
      <c r="B17203">
        <v>40335010</v>
      </c>
      <c r="C17203" s="293">
        <v>180000000</v>
      </c>
      <c r="D17203">
        <f t="shared" si="536"/>
        <v>40306010</v>
      </c>
      <c r="E17203">
        <f t="shared" si="537"/>
        <v>40335010</v>
      </c>
    </row>
    <row r="17204" spans="1:5">
      <c r="A17204">
        <v>40417001</v>
      </c>
      <c r="B17204">
        <v>40457001</v>
      </c>
      <c r="C17204" s="293">
        <v>4300000</v>
      </c>
      <c r="D17204">
        <f t="shared" si="536"/>
        <v>40417001</v>
      </c>
      <c r="E17204">
        <f t="shared" si="537"/>
        <v>40457001</v>
      </c>
    </row>
    <row r="17205" spans="1:5">
      <c r="A17205">
        <v>40417002</v>
      </c>
      <c r="B17205">
        <v>40457002</v>
      </c>
      <c r="C17205" s="293">
        <v>8300000</v>
      </c>
      <c r="D17205">
        <f t="shared" si="536"/>
        <v>40417002</v>
      </c>
      <c r="E17205">
        <f t="shared" si="537"/>
        <v>40457002</v>
      </c>
    </row>
    <row r="17206" spans="1:5">
      <c r="A17206">
        <v>40417003</v>
      </c>
      <c r="B17206">
        <v>40457003</v>
      </c>
      <c r="C17206" s="293">
        <v>4600000</v>
      </c>
      <c r="D17206">
        <f t="shared" si="536"/>
        <v>40417003</v>
      </c>
      <c r="E17206">
        <f t="shared" si="537"/>
        <v>40457003</v>
      </c>
    </row>
    <row r="17207" spans="1:5">
      <c r="A17207">
        <v>40506001</v>
      </c>
      <c r="B17207">
        <v>40588001</v>
      </c>
      <c r="C17207" s="293">
        <v>61300000</v>
      </c>
      <c r="D17207">
        <f t="shared" si="536"/>
        <v>40506001</v>
      </c>
      <c r="E17207">
        <f t="shared" si="537"/>
        <v>40588001</v>
      </c>
    </row>
    <row r="17208" spans="1:5">
      <c r="A17208">
        <v>40617001</v>
      </c>
      <c r="B17208">
        <v>40657001</v>
      </c>
      <c r="C17208" s="293">
        <v>38000000</v>
      </c>
      <c r="D17208">
        <f t="shared" si="536"/>
        <v>40617001</v>
      </c>
      <c r="E17208">
        <f t="shared" si="537"/>
        <v>40657001</v>
      </c>
    </row>
    <row r="17209" spans="1:5">
      <c r="A17209">
        <v>40719001</v>
      </c>
      <c r="B17209">
        <v>40750001</v>
      </c>
      <c r="C17209" s="293">
        <v>30500000</v>
      </c>
      <c r="D17209">
        <f t="shared" si="536"/>
        <v>40719001</v>
      </c>
      <c r="E17209">
        <f t="shared" si="537"/>
        <v>40750001</v>
      </c>
    </row>
    <row r="17210" spans="1:5">
      <c r="A17210">
        <v>40719002</v>
      </c>
      <c r="B17210">
        <v>40750002</v>
      </c>
      <c r="C17210" s="293">
        <v>85000000</v>
      </c>
      <c r="D17210">
        <f t="shared" si="536"/>
        <v>40719002</v>
      </c>
      <c r="E17210">
        <f t="shared" si="537"/>
        <v>40750002</v>
      </c>
    </row>
    <row r="17211" spans="1:5">
      <c r="A17211">
        <v>40716001</v>
      </c>
      <c r="B17211">
        <v>40750003</v>
      </c>
      <c r="C17211" s="293">
        <v>12000000</v>
      </c>
      <c r="D17211">
        <f t="shared" si="536"/>
        <v>40716001</v>
      </c>
      <c r="E17211">
        <f t="shared" si="537"/>
        <v>40750003</v>
      </c>
    </row>
    <row r="17212" spans="1:5">
      <c r="A17212">
        <v>40716002</v>
      </c>
      <c r="B17212">
        <v>40750004</v>
      </c>
      <c r="C17212" s="293">
        <v>39000000</v>
      </c>
      <c r="D17212">
        <f t="shared" si="536"/>
        <v>40716002</v>
      </c>
      <c r="E17212">
        <f t="shared" si="537"/>
        <v>40750004</v>
      </c>
    </row>
    <row r="17213" spans="1:5">
      <c r="A17213">
        <v>40716003</v>
      </c>
      <c r="B17213">
        <v>40750005</v>
      </c>
      <c r="C17213" s="293">
        <v>44000000</v>
      </c>
      <c r="D17213">
        <f t="shared" si="536"/>
        <v>40716003</v>
      </c>
      <c r="E17213">
        <f t="shared" si="537"/>
        <v>40750005</v>
      </c>
    </row>
    <row r="17214" spans="1:5">
      <c r="A17214">
        <v>40716004</v>
      </c>
      <c r="B17214">
        <v>40750006</v>
      </c>
      <c r="C17214" s="293">
        <v>49000000</v>
      </c>
      <c r="D17214">
        <f t="shared" si="536"/>
        <v>40716004</v>
      </c>
      <c r="E17214">
        <f t="shared" si="537"/>
        <v>40750006</v>
      </c>
    </row>
    <row r="17215" spans="1:5">
      <c r="A17215">
        <v>40716005</v>
      </c>
      <c r="B17215">
        <v>40750007</v>
      </c>
      <c r="C17215" s="293">
        <v>60000000</v>
      </c>
      <c r="D17215">
        <f t="shared" si="536"/>
        <v>40716005</v>
      </c>
      <c r="E17215">
        <f t="shared" si="537"/>
        <v>40750007</v>
      </c>
    </row>
    <row r="17216" spans="1:5">
      <c r="A17216">
        <v>40716006</v>
      </c>
      <c r="B17216">
        <v>40750008</v>
      </c>
      <c r="C17216" s="293">
        <v>73000000</v>
      </c>
      <c r="D17216">
        <f t="shared" si="536"/>
        <v>40716006</v>
      </c>
      <c r="E17216">
        <f t="shared" si="537"/>
        <v>40750008</v>
      </c>
    </row>
    <row r="17217" spans="1:5">
      <c r="A17217">
        <v>40716007</v>
      </c>
      <c r="B17217">
        <v>40750009</v>
      </c>
      <c r="C17217" s="293">
        <v>65000000</v>
      </c>
      <c r="D17217">
        <f t="shared" si="536"/>
        <v>40716007</v>
      </c>
      <c r="E17217">
        <f t="shared" si="537"/>
        <v>40750009</v>
      </c>
    </row>
    <row r="17218" spans="1:5">
      <c r="A17218">
        <v>40716008</v>
      </c>
      <c r="B17218">
        <v>40750010</v>
      </c>
      <c r="C17218" s="293">
        <v>90000000</v>
      </c>
      <c r="D17218">
        <f t="shared" si="536"/>
        <v>40716008</v>
      </c>
      <c r="E17218">
        <f t="shared" si="537"/>
        <v>40750010</v>
      </c>
    </row>
    <row r="17219" spans="1:5">
      <c r="A17219">
        <v>40716009</v>
      </c>
      <c r="B17219">
        <v>40750011</v>
      </c>
      <c r="C17219" s="293">
        <v>80000000</v>
      </c>
      <c r="D17219">
        <f t="shared" ref="D17219:D17282" si="538">+A17219*1</f>
        <v>40716009</v>
      </c>
      <c r="E17219">
        <f t="shared" ref="E17219:E17282" si="539">+B17219*1</f>
        <v>40750011</v>
      </c>
    </row>
    <row r="17220" spans="1:5">
      <c r="A17220">
        <v>40716010</v>
      </c>
      <c r="B17220">
        <v>40750012</v>
      </c>
      <c r="C17220" s="293">
        <v>90000000</v>
      </c>
      <c r="D17220">
        <f t="shared" si="538"/>
        <v>40716010</v>
      </c>
      <c r="E17220">
        <f t="shared" si="539"/>
        <v>40750012</v>
      </c>
    </row>
    <row r="17221" spans="1:5">
      <c r="A17221">
        <v>40717005</v>
      </c>
      <c r="B17221">
        <v>40753001</v>
      </c>
      <c r="C17221" s="293">
        <v>17000000</v>
      </c>
      <c r="D17221">
        <f t="shared" si="538"/>
        <v>40717005</v>
      </c>
      <c r="E17221">
        <f t="shared" si="539"/>
        <v>40753001</v>
      </c>
    </row>
    <row r="17222" spans="1:5">
      <c r="A17222">
        <v>40717008</v>
      </c>
      <c r="B17222">
        <v>40753002</v>
      </c>
      <c r="C17222" s="293">
        <v>40000000</v>
      </c>
      <c r="D17222">
        <f t="shared" si="538"/>
        <v>40717008</v>
      </c>
      <c r="E17222">
        <f t="shared" si="539"/>
        <v>40753002</v>
      </c>
    </row>
    <row r="17223" spans="1:5">
      <c r="A17223">
        <v>40717009</v>
      </c>
      <c r="B17223">
        <v>40753003</v>
      </c>
      <c r="C17223" s="293">
        <v>25000000</v>
      </c>
      <c r="D17223">
        <f t="shared" si="538"/>
        <v>40717009</v>
      </c>
      <c r="E17223">
        <f t="shared" si="539"/>
        <v>40753003</v>
      </c>
    </row>
    <row r="17224" spans="1:5">
      <c r="A17224">
        <v>40717011</v>
      </c>
      <c r="B17224">
        <v>40753004</v>
      </c>
      <c r="C17224" s="293">
        <v>34000000</v>
      </c>
      <c r="D17224">
        <f t="shared" si="538"/>
        <v>40717011</v>
      </c>
      <c r="E17224">
        <f t="shared" si="539"/>
        <v>40753004</v>
      </c>
    </row>
    <row r="17225" spans="1:5">
      <c r="A17225">
        <v>40717013</v>
      </c>
      <c r="B17225">
        <v>40753005</v>
      </c>
      <c r="C17225" s="293">
        <v>26000000</v>
      </c>
      <c r="D17225">
        <f t="shared" si="538"/>
        <v>40717013</v>
      </c>
      <c r="E17225">
        <f t="shared" si="539"/>
        <v>40753005</v>
      </c>
    </row>
    <row r="17226" spans="1:5">
      <c r="A17226">
        <v>40717028</v>
      </c>
      <c r="B17226">
        <v>40753006</v>
      </c>
      <c r="C17226" s="293">
        <v>39000000</v>
      </c>
      <c r="D17226">
        <f t="shared" si="538"/>
        <v>40717028</v>
      </c>
      <c r="E17226">
        <f t="shared" si="539"/>
        <v>40753006</v>
      </c>
    </row>
    <row r="17227" spans="1:5">
      <c r="A17227">
        <v>40717024</v>
      </c>
      <c r="B17227">
        <v>40756001</v>
      </c>
      <c r="C17227" s="293">
        <v>27000000</v>
      </c>
      <c r="D17227">
        <f t="shared" si="538"/>
        <v>40717024</v>
      </c>
      <c r="E17227">
        <f t="shared" si="539"/>
        <v>40756001</v>
      </c>
    </row>
    <row r="17228" spans="1:5">
      <c r="A17228">
        <v>40717025</v>
      </c>
      <c r="B17228">
        <v>40756002</v>
      </c>
      <c r="C17228" s="293">
        <v>30000000</v>
      </c>
      <c r="D17228">
        <f t="shared" si="538"/>
        <v>40717025</v>
      </c>
      <c r="E17228">
        <f t="shared" si="539"/>
        <v>40756002</v>
      </c>
    </row>
    <row r="17229" spans="1:5">
      <c r="A17229">
        <v>40717001</v>
      </c>
      <c r="B17229">
        <v>40757001</v>
      </c>
      <c r="C17229" s="293">
        <v>22300000</v>
      </c>
      <c r="D17229">
        <f t="shared" si="538"/>
        <v>40717001</v>
      </c>
      <c r="E17229">
        <f t="shared" si="539"/>
        <v>40757001</v>
      </c>
    </row>
    <row r="17230" spans="1:5">
      <c r="A17230">
        <v>40717002</v>
      </c>
      <c r="B17230">
        <v>40757002</v>
      </c>
      <c r="C17230" s="293">
        <v>37000000</v>
      </c>
      <c r="D17230">
        <f t="shared" si="538"/>
        <v>40717002</v>
      </c>
      <c r="E17230">
        <f t="shared" si="539"/>
        <v>40757002</v>
      </c>
    </row>
    <row r="17231" spans="1:5">
      <c r="A17231">
        <v>40717003</v>
      </c>
      <c r="B17231">
        <v>40757003</v>
      </c>
      <c r="C17231" s="293">
        <v>39000000</v>
      </c>
      <c r="D17231">
        <f t="shared" si="538"/>
        <v>40717003</v>
      </c>
      <c r="E17231">
        <f t="shared" si="539"/>
        <v>40757003</v>
      </c>
    </row>
    <row r="17232" spans="1:5">
      <c r="A17232">
        <v>40717004</v>
      </c>
      <c r="B17232">
        <v>40757004</v>
      </c>
      <c r="C17232" s="293">
        <v>20000000</v>
      </c>
      <c r="D17232">
        <f t="shared" si="538"/>
        <v>40717004</v>
      </c>
      <c r="E17232">
        <f t="shared" si="539"/>
        <v>40757004</v>
      </c>
    </row>
    <row r="17233" spans="1:5">
      <c r="A17233">
        <v>40717006</v>
      </c>
      <c r="B17233">
        <v>40757005</v>
      </c>
      <c r="C17233" s="293">
        <v>11000000</v>
      </c>
      <c r="D17233">
        <f t="shared" si="538"/>
        <v>40717006</v>
      </c>
      <c r="E17233">
        <f t="shared" si="539"/>
        <v>40757005</v>
      </c>
    </row>
    <row r="17234" spans="1:5">
      <c r="A17234">
        <v>40717007</v>
      </c>
      <c r="B17234">
        <v>40757006</v>
      </c>
      <c r="C17234" s="293">
        <v>26700000</v>
      </c>
      <c r="D17234">
        <f t="shared" si="538"/>
        <v>40717007</v>
      </c>
      <c r="E17234">
        <f t="shared" si="539"/>
        <v>40757006</v>
      </c>
    </row>
    <row r="17235" spans="1:5">
      <c r="A17235">
        <v>40717010</v>
      </c>
      <c r="B17235">
        <v>40757007</v>
      </c>
      <c r="C17235" s="293">
        <v>40000000</v>
      </c>
      <c r="D17235">
        <f t="shared" si="538"/>
        <v>40717010</v>
      </c>
      <c r="E17235">
        <f t="shared" si="539"/>
        <v>40757007</v>
      </c>
    </row>
    <row r="17236" spans="1:5">
      <c r="A17236">
        <v>40717012</v>
      </c>
      <c r="B17236">
        <v>40757008</v>
      </c>
      <c r="C17236" s="293">
        <v>68000000</v>
      </c>
      <c r="D17236">
        <f t="shared" si="538"/>
        <v>40717012</v>
      </c>
      <c r="E17236">
        <f t="shared" si="539"/>
        <v>40757008</v>
      </c>
    </row>
    <row r="17237" spans="1:5">
      <c r="A17237">
        <v>40717014</v>
      </c>
      <c r="B17237">
        <v>40757009</v>
      </c>
      <c r="C17237" s="293">
        <v>23000000</v>
      </c>
      <c r="D17237">
        <f t="shared" si="538"/>
        <v>40717014</v>
      </c>
      <c r="E17237">
        <f t="shared" si="539"/>
        <v>40757009</v>
      </c>
    </row>
    <row r="17238" spans="1:5">
      <c r="A17238">
        <v>40717015</v>
      </c>
      <c r="B17238">
        <v>40757010</v>
      </c>
      <c r="C17238" s="293">
        <v>45000000</v>
      </c>
      <c r="D17238">
        <f t="shared" si="538"/>
        <v>40717015</v>
      </c>
      <c r="E17238">
        <f t="shared" si="539"/>
        <v>40757010</v>
      </c>
    </row>
    <row r="17239" spans="1:5">
      <c r="A17239">
        <v>40717016</v>
      </c>
      <c r="B17239">
        <v>40757011</v>
      </c>
      <c r="C17239" s="293">
        <v>43000000</v>
      </c>
      <c r="D17239">
        <f t="shared" si="538"/>
        <v>40717016</v>
      </c>
      <c r="E17239">
        <f t="shared" si="539"/>
        <v>40757011</v>
      </c>
    </row>
    <row r="17240" spans="1:5">
      <c r="A17240">
        <v>40717017</v>
      </c>
      <c r="B17240">
        <v>40757012</v>
      </c>
      <c r="C17240" s="293">
        <v>24000000</v>
      </c>
      <c r="D17240">
        <f t="shared" si="538"/>
        <v>40717017</v>
      </c>
      <c r="E17240">
        <f t="shared" si="539"/>
        <v>40757012</v>
      </c>
    </row>
    <row r="17241" spans="1:5">
      <c r="A17241">
        <v>40717018</v>
      </c>
      <c r="B17241">
        <v>40757013</v>
      </c>
      <c r="C17241" s="293">
        <v>31000000</v>
      </c>
      <c r="D17241">
        <f t="shared" si="538"/>
        <v>40717018</v>
      </c>
      <c r="E17241">
        <f t="shared" si="539"/>
        <v>40757013</v>
      </c>
    </row>
    <row r="17242" spans="1:5">
      <c r="A17242">
        <v>40717019</v>
      </c>
      <c r="B17242">
        <v>40757014</v>
      </c>
      <c r="C17242" s="293">
        <v>49000000</v>
      </c>
      <c r="D17242">
        <f t="shared" si="538"/>
        <v>40717019</v>
      </c>
      <c r="E17242">
        <f t="shared" si="539"/>
        <v>40757014</v>
      </c>
    </row>
    <row r="17243" spans="1:5">
      <c r="A17243">
        <v>40717020</v>
      </c>
      <c r="B17243">
        <v>40757015</v>
      </c>
      <c r="C17243" s="293">
        <v>53000000</v>
      </c>
      <c r="D17243">
        <f t="shared" si="538"/>
        <v>40717020</v>
      </c>
      <c r="E17243">
        <f t="shared" si="539"/>
        <v>40757015</v>
      </c>
    </row>
    <row r="17244" spans="1:5">
      <c r="A17244">
        <v>40717021</v>
      </c>
      <c r="B17244">
        <v>40757016</v>
      </c>
      <c r="C17244" s="293">
        <v>47000000</v>
      </c>
      <c r="D17244">
        <f t="shared" si="538"/>
        <v>40717021</v>
      </c>
      <c r="E17244">
        <f t="shared" si="539"/>
        <v>40757016</v>
      </c>
    </row>
    <row r="17245" spans="1:5">
      <c r="A17245">
        <v>40717022</v>
      </c>
      <c r="B17245">
        <v>40757017</v>
      </c>
      <c r="C17245" s="293">
        <v>60000000</v>
      </c>
      <c r="D17245">
        <f t="shared" si="538"/>
        <v>40717022</v>
      </c>
      <c r="E17245">
        <f t="shared" si="539"/>
        <v>40757017</v>
      </c>
    </row>
    <row r="17246" spans="1:5">
      <c r="A17246">
        <v>40717023</v>
      </c>
      <c r="B17246">
        <v>40757018</v>
      </c>
      <c r="C17246" s="293">
        <v>76000000</v>
      </c>
      <c r="D17246">
        <f t="shared" si="538"/>
        <v>40717023</v>
      </c>
      <c r="E17246">
        <f t="shared" si="539"/>
        <v>40757018</v>
      </c>
    </row>
    <row r="17247" spans="1:5">
      <c r="A17247">
        <v>40717026</v>
      </c>
      <c r="B17247">
        <v>40757019</v>
      </c>
      <c r="C17247" s="293">
        <v>12000000</v>
      </c>
      <c r="D17247">
        <f t="shared" si="538"/>
        <v>40717026</v>
      </c>
      <c r="E17247">
        <f t="shared" si="539"/>
        <v>40757019</v>
      </c>
    </row>
    <row r="17248" spans="1:5">
      <c r="A17248">
        <v>40717027</v>
      </c>
      <c r="B17248">
        <v>40757020</v>
      </c>
      <c r="C17248" s="293">
        <v>12500000</v>
      </c>
      <c r="D17248">
        <f t="shared" si="538"/>
        <v>40717027</v>
      </c>
      <c r="E17248">
        <f t="shared" si="539"/>
        <v>40757020</v>
      </c>
    </row>
    <row r="17249" spans="1:5">
      <c r="A17249">
        <v>40717029</v>
      </c>
      <c r="B17249">
        <v>40757021</v>
      </c>
      <c r="C17249" s="293">
        <v>39000000</v>
      </c>
      <c r="D17249">
        <f t="shared" si="538"/>
        <v>40717029</v>
      </c>
      <c r="E17249">
        <f t="shared" si="539"/>
        <v>40757021</v>
      </c>
    </row>
    <row r="17250" spans="1:5">
      <c r="A17250">
        <v>40717030</v>
      </c>
      <c r="B17250">
        <v>40757022</v>
      </c>
      <c r="C17250" s="293">
        <v>43000000</v>
      </c>
      <c r="D17250">
        <f t="shared" si="538"/>
        <v>40717030</v>
      </c>
      <c r="E17250">
        <f t="shared" si="539"/>
        <v>40757022</v>
      </c>
    </row>
    <row r="17251" spans="1:5">
      <c r="A17251">
        <v>40717031</v>
      </c>
      <c r="B17251">
        <v>40757023</v>
      </c>
      <c r="C17251" s="293">
        <v>33000000</v>
      </c>
      <c r="D17251">
        <f t="shared" si="538"/>
        <v>40717031</v>
      </c>
      <c r="E17251">
        <f t="shared" si="539"/>
        <v>40757023</v>
      </c>
    </row>
    <row r="17252" spans="1:5">
      <c r="A17252">
        <v>40717032</v>
      </c>
      <c r="B17252">
        <v>40757024</v>
      </c>
      <c r="C17252" s="293">
        <v>16600000</v>
      </c>
      <c r="D17252">
        <f t="shared" si="538"/>
        <v>40717032</v>
      </c>
      <c r="E17252">
        <f t="shared" si="539"/>
        <v>40757024</v>
      </c>
    </row>
    <row r="17253" spans="1:5">
      <c r="A17253">
        <v>40807001</v>
      </c>
      <c r="B17253">
        <v>40840001</v>
      </c>
      <c r="C17253" s="293">
        <v>70000000</v>
      </c>
      <c r="D17253">
        <f t="shared" si="538"/>
        <v>40807001</v>
      </c>
      <c r="E17253">
        <f t="shared" si="539"/>
        <v>40840001</v>
      </c>
    </row>
    <row r="17254" spans="1:5">
      <c r="A17254">
        <v>40821001</v>
      </c>
      <c r="B17254">
        <v>40842001</v>
      </c>
      <c r="C17254" s="293">
        <v>111500000</v>
      </c>
      <c r="D17254">
        <f t="shared" si="538"/>
        <v>40821001</v>
      </c>
      <c r="E17254">
        <f t="shared" si="539"/>
        <v>40842001</v>
      </c>
    </row>
    <row r="17255" spans="1:5">
      <c r="A17255">
        <v>40821002</v>
      </c>
      <c r="B17255">
        <v>40842002</v>
      </c>
      <c r="C17255" s="293">
        <v>175000000</v>
      </c>
      <c r="D17255">
        <f t="shared" si="538"/>
        <v>40821002</v>
      </c>
      <c r="E17255">
        <f t="shared" si="539"/>
        <v>40842002</v>
      </c>
    </row>
    <row r="17256" spans="1:5">
      <c r="A17256">
        <v>40821003</v>
      </c>
      <c r="B17256">
        <v>40842003</v>
      </c>
      <c r="C17256" s="293">
        <v>220000000</v>
      </c>
      <c r="D17256">
        <f t="shared" si="538"/>
        <v>40821003</v>
      </c>
      <c r="E17256">
        <f t="shared" si="539"/>
        <v>40842003</v>
      </c>
    </row>
    <row r="17257" spans="1:5">
      <c r="A17257">
        <v>40821004</v>
      </c>
      <c r="B17257">
        <v>40842004</v>
      </c>
      <c r="C17257" s="293">
        <v>218200000</v>
      </c>
      <c r="D17257">
        <f t="shared" si="538"/>
        <v>40821004</v>
      </c>
      <c r="E17257">
        <f t="shared" si="539"/>
        <v>40842004</v>
      </c>
    </row>
    <row r="17258" spans="1:5">
      <c r="A17258">
        <v>40821005</v>
      </c>
      <c r="B17258">
        <v>40842005</v>
      </c>
      <c r="C17258" s="293">
        <v>264000000</v>
      </c>
      <c r="D17258">
        <f t="shared" si="538"/>
        <v>40821005</v>
      </c>
      <c r="E17258">
        <f t="shared" si="539"/>
        <v>40842005</v>
      </c>
    </row>
    <row r="17259" spans="1:5">
      <c r="A17259">
        <v>40821006</v>
      </c>
      <c r="B17259">
        <v>40842006</v>
      </c>
      <c r="C17259" s="293">
        <v>247000000</v>
      </c>
      <c r="D17259">
        <f t="shared" si="538"/>
        <v>40821006</v>
      </c>
      <c r="E17259">
        <f t="shared" si="539"/>
        <v>40842006</v>
      </c>
    </row>
    <row r="17260" spans="1:5">
      <c r="A17260">
        <v>40821007</v>
      </c>
      <c r="B17260">
        <v>40842007</v>
      </c>
      <c r="C17260" s="293">
        <v>62000000</v>
      </c>
      <c r="D17260">
        <f t="shared" si="538"/>
        <v>40821007</v>
      </c>
      <c r="E17260">
        <f t="shared" si="539"/>
        <v>40842007</v>
      </c>
    </row>
    <row r="17261" spans="1:5">
      <c r="A17261">
        <v>40821008</v>
      </c>
      <c r="B17261">
        <v>40842008</v>
      </c>
      <c r="C17261" s="293">
        <v>92000000</v>
      </c>
      <c r="D17261">
        <f t="shared" si="538"/>
        <v>40821008</v>
      </c>
      <c r="E17261">
        <f t="shared" si="539"/>
        <v>40842008</v>
      </c>
    </row>
    <row r="17262" spans="1:5">
      <c r="A17262">
        <v>40821009</v>
      </c>
      <c r="B17262">
        <v>40842009</v>
      </c>
      <c r="C17262" s="293">
        <v>515700000</v>
      </c>
      <c r="D17262">
        <f t="shared" si="538"/>
        <v>40821009</v>
      </c>
      <c r="E17262">
        <f t="shared" si="539"/>
        <v>40842009</v>
      </c>
    </row>
    <row r="17263" spans="1:5">
      <c r="A17263">
        <v>40821010</v>
      </c>
      <c r="B17263">
        <v>40842010</v>
      </c>
      <c r="C17263" s="293">
        <v>101200000</v>
      </c>
      <c r="D17263">
        <f t="shared" si="538"/>
        <v>40821010</v>
      </c>
      <c r="E17263">
        <f t="shared" si="539"/>
        <v>40842010</v>
      </c>
    </row>
    <row r="17264" spans="1:5">
      <c r="A17264">
        <v>40821011</v>
      </c>
      <c r="B17264">
        <v>40842011</v>
      </c>
      <c r="C17264" s="293">
        <v>95000000</v>
      </c>
      <c r="D17264">
        <f t="shared" si="538"/>
        <v>40821011</v>
      </c>
      <c r="E17264">
        <f t="shared" si="539"/>
        <v>40842011</v>
      </c>
    </row>
    <row r="17265" spans="1:5">
      <c r="A17265">
        <v>40821012</v>
      </c>
      <c r="B17265">
        <v>40842012</v>
      </c>
      <c r="C17265" s="293">
        <v>196000000</v>
      </c>
      <c r="D17265">
        <f t="shared" si="538"/>
        <v>40821012</v>
      </c>
      <c r="E17265">
        <f t="shared" si="539"/>
        <v>40842012</v>
      </c>
    </row>
    <row r="17266" spans="1:5">
      <c r="A17266">
        <v>40821013</v>
      </c>
      <c r="B17266">
        <v>40842013</v>
      </c>
      <c r="C17266" s="293">
        <v>96000000</v>
      </c>
      <c r="D17266">
        <f t="shared" si="538"/>
        <v>40821013</v>
      </c>
      <c r="E17266">
        <f t="shared" si="539"/>
        <v>40842013</v>
      </c>
    </row>
    <row r="17267" spans="1:5">
      <c r="A17267">
        <v>40820001</v>
      </c>
      <c r="B17267">
        <v>40843001</v>
      </c>
      <c r="C17267" s="293">
        <v>73000000</v>
      </c>
      <c r="D17267">
        <f t="shared" si="538"/>
        <v>40820001</v>
      </c>
      <c r="E17267">
        <f t="shared" si="539"/>
        <v>40843001</v>
      </c>
    </row>
    <row r="17268" spans="1:5">
      <c r="A17268">
        <v>40820002</v>
      </c>
      <c r="B17268">
        <v>40843002</v>
      </c>
      <c r="C17268" s="293">
        <v>72000000</v>
      </c>
      <c r="D17268">
        <f t="shared" si="538"/>
        <v>40820002</v>
      </c>
      <c r="E17268">
        <f t="shared" si="539"/>
        <v>40843002</v>
      </c>
    </row>
    <row r="17269" spans="1:5">
      <c r="A17269">
        <v>40820003</v>
      </c>
      <c r="B17269">
        <v>40843003</v>
      </c>
      <c r="C17269" s="293">
        <v>76000000</v>
      </c>
      <c r="D17269">
        <f t="shared" si="538"/>
        <v>40820003</v>
      </c>
      <c r="E17269">
        <f t="shared" si="539"/>
        <v>40843003</v>
      </c>
    </row>
    <row r="17270" spans="1:5">
      <c r="A17270">
        <v>40906001</v>
      </c>
      <c r="B17270">
        <v>40935001</v>
      </c>
      <c r="C17270" s="293">
        <v>113300000</v>
      </c>
      <c r="D17270">
        <f t="shared" si="538"/>
        <v>40906001</v>
      </c>
      <c r="E17270">
        <f t="shared" si="539"/>
        <v>40935001</v>
      </c>
    </row>
    <row r="17271" spans="1:5">
      <c r="A17271">
        <v>40906002</v>
      </c>
      <c r="B17271">
        <v>40935002</v>
      </c>
      <c r="C17271" s="293">
        <v>63500000</v>
      </c>
      <c r="D17271">
        <f t="shared" si="538"/>
        <v>40906002</v>
      </c>
      <c r="E17271">
        <f t="shared" si="539"/>
        <v>40935002</v>
      </c>
    </row>
    <row r="17272" spans="1:5">
      <c r="A17272">
        <v>40906003</v>
      </c>
      <c r="B17272">
        <v>40935003</v>
      </c>
      <c r="C17272" s="293">
        <v>68600000</v>
      </c>
      <c r="D17272">
        <f t="shared" si="538"/>
        <v>40906003</v>
      </c>
      <c r="E17272">
        <f t="shared" si="539"/>
        <v>40935003</v>
      </c>
    </row>
    <row r="17273" spans="1:5">
      <c r="A17273">
        <v>40906004</v>
      </c>
      <c r="B17273">
        <v>40935004</v>
      </c>
      <c r="C17273" s="293">
        <v>128700000</v>
      </c>
      <c r="D17273">
        <f t="shared" si="538"/>
        <v>40906004</v>
      </c>
      <c r="E17273">
        <f t="shared" si="539"/>
        <v>40935004</v>
      </c>
    </row>
    <row r="17274" spans="1:5">
      <c r="A17274">
        <v>41017001</v>
      </c>
      <c r="B17274">
        <v>41054001</v>
      </c>
      <c r="C17274" s="293">
        <v>6300000</v>
      </c>
      <c r="D17274">
        <f t="shared" si="538"/>
        <v>41017001</v>
      </c>
      <c r="E17274">
        <f t="shared" si="539"/>
        <v>41054001</v>
      </c>
    </row>
    <row r="17275" spans="1:5">
      <c r="A17275">
        <v>41110001</v>
      </c>
      <c r="B17275">
        <v>41160001</v>
      </c>
      <c r="C17275" s="293">
        <v>534600000</v>
      </c>
      <c r="D17275">
        <f t="shared" si="538"/>
        <v>41110001</v>
      </c>
      <c r="E17275">
        <f t="shared" si="539"/>
        <v>41160001</v>
      </c>
    </row>
    <row r="17276" spans="1:5">
      <c r="A17276">
        <v>41111001</v>
      </c>
      <c r="B17276">
        <v>41161001</v>
      </c>
      <c r="C17276" s="293">
        <v>449900000</v>
      </c>
      <c r="D17276">
        <f t="shared" si="538"/>
        <v>41111001</v>
      </c>
      <c r="E17276">
        <f t="shared" si="539"/>
        <v>41161001</v>
      </c>
    </row>
    <row r="17277" spans="1:5">
      <c r="A17277">
        <v>41111002</v>
      </c>
      <c r="B17277">
        <v>41161002</v>
      </c>
      <c r="C17277" s="293">
        <v>406400000</v>
      </c>
      <c r="D17277">
        <f t="shared" si="538"/>
        <v>41111002</v>
      </c>
      <c r="E17277">
        <f t="shared" si="539"/>
        <v>41161002</v>
      </c>
    </row>
    <row r="17278" spans="1:5">
      <c r="A17278">
        <v>41111003</v>
      </c>
      <c r="B17278">
        <v>41161003</v>
      </c>
      <c r="C17278" s="293">
        <v>617200000</v>
      </c>
      <c r="D17278">
        <f t="shared" si="538"/>
        <v>41111003</v>
      </c>
      <c r="E17278">
        <f t="shared" si="539"/>
        <v>41161003</v>
      </c>
    </row>
    <row r="17279" spans="1:5">
      <c r="A17279">
        <v>41111004</v>
      </c>
      <c r="B17279">
        <v>41161004</v>
      </c>
      <c r="C17279" s="293">
        <v>621500000</v>
      </c>
      <c r="D17279">
        <f t="shared" si="538"/>
        <v>41111004</v>
      </c>
      <c r="E17279">
        <f t="shared" si="539"/>
        <v>41161004</v>
      </c>
    </row>
    <row r="17280" spans="1:5">
      <c r="A17280">
        <v>41104003</v>
      </c>
      <c r="B17280">
        <v>41162001</v>
      </c>
      <c r="C17280" s="293">
        <v>432500000</v>
      </c>
      <c r="D17280">
        <f t="shared" si="538"/>
        <v>41104003</v>
      </c>
      <c r="E17280">
        <f t="shared" si="539"/>
        <v>41162001</v>
      </c>
    </row>
    <row r="17281" spans="1:5">
      <c r="A17281">
        <v>41126001</v>
      </c>
      <c r="B17281">
        <v>41165001</v>
      </c>
      <c r="C17281" s="293">
        <v>319800000</v>
      </c>
      <c r="D17281">
        <f t="shared" si="538"/>
        <v>41126001</v>
      </c>
      <c r="E17281">
        <f t="shared" si="539"/>
        <v>41165001</v>
      </c>
    </row>
    <row r="17282" spans="1:5">
      <c r="A17282">
        <v>41126002</v>
      </c>
      <c r="B17282">
        <v>41165002</v>
      </c>
      <c r="C17282" s="293">
        <v>323200000</v>
      </c>
      <c r="D17282">
        <f t="shared" si="538"/>
        <v>41126002</v>
      </c>
      <c r="E17282">
        <f t="shared" si="539"/>
        <v>41165002</v>
      </c>
    </row>
    <row r="17283" spans="1:5">
      <c r="A17283">
        <v>41126003</v>
      </c>
      <c r="B17283">
        <v>41165003</v>
      </c>
      <c r="C17283" s="293">
        <v>502300000</v>
      </c>
      <c r="D17283">
        <f t="shared" ref="D17283:D17346" si="540">+A17283*1</f>
        <v>41126003</v>
      </c>
      <c r="E17283">
        <f t="shared" ref="E17283:E17346" si="541">+B17283*1</f>
        <v>41165003</v>
      </c>
    </row>
    <row r="17284" spans="1:5">
      <c r="A17284">
        <v>41126004</v>
      </c>
      <c r="B17284">
        <v>41165004</v>
      </c>
      <c r="C17284" s="293">
        <v>352000000</v>
      </c>
      <c r="D17284">
        <f t="shared" si="540"/>
        <v>41126004</v>
      </c>
      <c r="E17284">
        <f t="shared" si="541"/>
        <v>41165004</v>
      </c>
    </row>
    <row r="17285" spans="1:5">
      <c r="A17285">
        <v>41126005</v>
      </c>
      <c r="B17285">
        <v>41165005</v>
      </c>
      <c r="C17285" s="293">
        <v>355300000</v>
      </c>
      <c r="D17285">
        <f t="shared" si="540"/>
        <v>41126005</v>
      </c>
      <c r="E17285">
        <f t="shared" si="541"/>
        <v>41165005</v>
      </c>
    </row>
    <row r="17286" spans="1:5">
      <c r="A17286">
        <v>41126006</v>
      </c>
      <c r="B17286">
        <v>41165006</v>
      </c>
      <c r="C17286" s="293">
        <v>550000000</v>
      </c>
      <c r="D17286">
        <f t="shared" si="540"/>
        <v>41126006</v>
      </c>
      <c r="E17286">
        <f t="shared" si="541"/>
        <v>41165006</v>
      </c>
    </row>
    <row r="17287" spans="1:5">
      <c r="A17287">
        <v>41126007</v>
      </c>
      <c r="B17287">
        <v>41165007</v>
      </c>
      <c r="C17287" s="293">
        <v>623300000</v>
      </c>
      <c r="D17287">
        <f t="shared" si="540"/>
        <v>41126007</v>
      </c>
      <c r="E17287">
        <f t="shared" si="541"/>
        <v>41165007</v>
      </c>
    </row>
    <row r="17288" spans="1:5">
      <c r="A17288">
        <v>41126008</v>
      </c>
      <c r="B17288">
        <v>41165008</v>
      </c>
      <c r="C17288" s="293">
        <v>443900000</v>
      </c>
      <c r="D17288">
        <f t="shared" si="540"/>
        <v>41126008</v>
      </c>
      <c r="E17288">
        <f t="shared" si="541"/>
        <v>41165008</v>
      </c>
    </row>
    <row r="17289" spans="1:5">
      <c r="A17289">
        <v>41126009</v>
      </c>
      <c r="B17289">
        <v>41165009</v>
      </c>
      <c r="C17289" s="293">
        <v>495000000</v>
      </c>
      <c r="D17289">
        <f t="shared" si="540"/>
        <v>41126009</v>
      </c>
      <c r="E17289">
        <f t="shared" si="541"/>
        <v>41165009</v>
      </c>
    </row>
    <row r="17290" spans="1:5">
      <c r="A17290">
        <v>41122001</v>
      </c>
      <c r="B17290">
        <v>41166001</v>
      </c>
      <c r="C17290" s="293">
        <v>359900000</v>
      </c>
      <c r="D17290">
        <f t="shared" si="540"/>
        <v>41122001</v>
      </c>
      <c r="E17290">
        <f t="shared" si="541"/>
        <v>41166001</v>
      </c>
    </row>
    <row r="17291" spans="1:5">
      <c r="A17291">
        <v>41122002</v>
      </c>
      <c r="B17291">
        <v>41166002</v>
      </c>
      <c r="C17291" s="293">
        <v>445000000</v>
      </c>
      <c r="D17291">
        <f t="shared" si="540"/>
        <v>41122002</v>
      </c>
      <c r="E17291">
        <f t="shared" si="541"/>
        <v>41166002</v>
      </c>
    </row>
    <row r="17292" spans="1:5">
      <c r="A17292">
        <v>41122003</v>
      </c>
      <c r="B17292">
        <v>41166003</v>
      </c>
      <c r="C17292" s="293">
        <v>353700000</v>
      </c>
      <c r="D17292">
        <f t="shared" si="540"/>
        <v>41122003</v>
      </c>
      <c r="E17292">
        <f t="shared" si="541"/>
        <v>41166003</v>
      </c>
    </row>
    <row r="17293" spans="1:5">
      <c r="A17293">
        <v>41122004</v>
      </c>
      <c r="B17293">
        <v>41166004</v>
      </c>
      <c r="C17293" s="293">
        <v>525000000</v>
      </c>
      <c r="D17293">
        <f t="shared" si="540"/>
        <v>41122004</v>
      </c>
      <c r="E17293">
        <f t="shared" si="541"/>
        <v>41166004</v>
      </c>
    </row>
    <row r="17294" spans="1:5">
      <c r="A17294">
        <v>41122005</v>
      </c>
      <c r="B17294">
        <v>41166005</v>
      </c>
      <c r="C17294" s="293">
        <v>540000000</v>
      </c>
      <c r="D17294">
        <f t="shared" si="540"/>
        <v>41122005</v>
      </c>
      <c r="E17294">
        <f t="shared" si="541"/>
        <v>41166005</v>
      </c>
    </row>
    <row r="17295" spans="1:5">
      <c r="A17295">
        <v>41122006</v>
      </c>
      <c r="B17295">
        <v>41166006</v>
      </c>
      <c r="C17295" s="293">
        <v>410900000</v>
      </c>
      <c r="D17295">
        <f t="shared" si="540"/>
        <v>41122006</v>
      </c>
      <c r="E17295">
        <f t="shared" si="541"/>
        <v>41166006</v>
      </c>
    </row>
    <row r="17296" spans="1:5">
      <c r="A17296">
        <v>41122007</v>
      </c>
      <c r="B17296">
        <v>41166007</v>
      </c>
      <c r="C17296" s="293">
        <v>465400000</v>
      </c>
      <c r="D17296">
        <f t="shared" si="540"/>
        <v>41122007</v>
      </c>
      <c r="E17296">
        <f t="shared" si="541"/>
        <v>41166007</v>
      </c>
    </row>
    <row r="17297" spans="1:5">
      <c r="A17297">
        <v>41122008</v>
      </c>
      <c r="B17297">
        <v>41166008</v>
      </c>
      <c r="C17297" s="293">
        <v>528900000</v>
      </c>
      <c r="D17297">
        <f t="shared" si="540"/>
        <v>41122008</v>
      </c>
      <c r="E17297">
        <f t="shared" si="541"/>
        <v>41166008</v>
      </c>
    </row>
    <row r="17298" spans="1:5">
      <c r="A17298">
        <v>41122009</v>
      </c>
      <c r="B17298">
        <v>41166009</v>
      </c>
      <c r="C17298" s="293">
        <v>514900000</v>
      </c>
      <c r="D17298">
        <f t="shared" si="540"/>
        <v>41122009</v>
      </c>
      <c r="E17298">
        <f t="shared" si="541"/>
        <v>41166009</v>
      </c>
    </row>
    <row r="17299" spans="1:5">
      <c r="A17299">
        <v>41122010</v>
      </c>
      <c r="B17299">
        <v>41166010</v>
      </c>
      <c r="C17299" s="293">
        <v>514900000</v>
      </c>
      <c r="D17299">
        <f t="shared" si="540"/>
        <v>41122010</v>
      </c>
      <c r="E17299">
        <f t="shared" si="541"/>
        <v>41166010</v>
      </c>
    </row>
    <row r="17300" spans="1:5">
      <c r="A17300">
        <v>41104001</v>
      </c>
      <c r="B17300">
        <v>41167001</v>
      </c>
      <c r="C17300" s="293">
        <v>431900000</v>
      </c>
      <c r="D17300">
        <f t="shared" si="540"/>
        <v>41104001</v>
      </c>
      <c r="E17300">
        <f t="shared" si="541"/>
        <v>41167001</v>
      </c>
    </row>
    <row r="17301" spans="1:5">
      <c r="A17301">
        <v>41104002</v>
      </c>
      <c r="B17301">
        <v>41168001</v>
      </c>
      <c r="C17301" s="293">
        <v>550000000</v>
      </c>
      <c r="D17301">
        <f t="shared" si="540"/>
        <v>41104002</v>
      </c>
      <c r="E17301">
        <f t="shared" si="541"/>
        <v>41168001</v>
      </c>
    </row>
    <row r="17302" spans="1:5">
      <c r="A17302">
        <v>41225001</v>
      </c>
      <c r="B17302">
        <v>41286001</v>
      </c>
      <c r="C17302" s="293">
        <v>150000000</v>
      </c>
      <c r="D17302">
        <f t="shared" si="540"/>
        <v>41225001</v>
      </c>
      <c r="E17302">
        <f t="shared" si="541"/>
        <v>41286001</v>
      </c>
    </row>
    <row r="17303" spans="1:5">
      <c r="A17303">
        <v>41317001</v>
      </c>
      <c r="B17303">
        <v>41354001</v>
      </c>
      <c r="C17303" s="293">
        <v>30700000</v>
      </c>
      <c r="D17303">
        <f t="shared" si="540"/>
        <v>41317001</v>
      </c>
      <c r="E17303">
        <f t="shared" si="541"/>
        <v>41354001</v>
      </c>
    </row>
    <row r="17304" spans="1:5">
      <c r="A17304">
        <v>41417002</v>
      </c>
      <c r="B17304">
        <v>41454001</v>
      </c>
      <c r="C17304" s="293">
        <v>78500000</v>
      </c>
      <c r="D17304">
        <f t="shared" si="540"/>
        <v>41417002</v>
      </c>
      <c r="E17304">
        <f t="shared" si="541"/>
        <v>41454001</v>
      </c>
    </row>
    <row r="17305" spans="1:5">
      <c r="A17305">
        <v>41417004</v>
      </c>
      <c r="B17305">
        <v>41454002</v>
      </c>
      <c r="C17305" s="293">
        <v>49500000</v>
      </c>
      <c r="D17305">
        <f t="shared" si="540"/>
        <v>41417004</v>
      </c>
      <c r="E17305">
        <f t="shared" si="541"/>
        <v>41454002</v>
      </c>
    </row>
    <row r="17306" spans="1:5">
      <c r="A17306">
        <v>41417001</v>
      </c>
      <c r="B17306">
        <v>41457001</v>
      </c>
      <c r="C17306" s="293">
        <v>105600000</v>
      </c>
      <c r="D17306">
        <f t="shared" si="540"/>
        <v>41417001</v>
      </c>
      <c r="E17306">
        <f t="shared" si="541"/>
        <v>41457001</v>
      </c>
    </row>
    <row r="17307" spans="1:5">
      <c r="A17307">
        <v>41417003</v>
      </c>
      <c r="B17307">
        <v>41457002</v>
      </c>
      <c r="C17307" s="293">
        <v>75200000</v>
      </c>
      <c r="D17307">
        <f t="shared" si="540"/>
        <v>41417003</v>
      </c>
      <c r="E17307">
        <f t="shared" si="541"/>
        <v>41457002</v>
      </c>
    </row>
    <row r="17308" spans="1:5">
      <c r="A17308">
        <v>41417005</v>
      </c>
      <c r="B17308">
        <v>41457003</v>
      </c>
      <c r="C17308" s="293">
        <v>73500000</v>
      </c>
      <c r="D17308">
        <f t="shared" si="540"/>
        <v>41417005</v>
      </c>
      <c r="E17308">
        <f t="shared" si="541"/>
        <v>41457003</v>
      </c>
    </row>
    <row r="17309" spans="1:5">
      <c r="A17309">
        <v>41517001</v>
      </c>
      <c r="B17309">
        <v>41556001</v>
      </c>
      <c r="C17309" s="293">
        <v>7000000</v>
      </c>
      <c r="D17309">
        <f t="shared" si="540"/>
        <v>41517001</v>
      </c>
      <c r="E17309">
        <f t="shared" si="541"/>
        <v>41556001</v>
      </c>
    </row>
    <row r="17310" spans="1:5">
      <c r="A17310">
        <v>41517002</v>
      </c>
      <c r="B17310">
        <v>41556002</v>
      </c>
      <c r="C17310" s="293">
        <v>9000000</v>
      </c>
      <c r="D17310">
        <f t="shared" si="540"/>
        <v>41517002</v>
      </c>
      <c r="E17310">
        <f t="shared" si="541"/>
        <v>41556002</v>
      </c>
    </row>
    <row r="17311" spans="1:5">
      <c r="A17311">
        <v>41517003</v>
      </c>
      <c r="B17311">
        <v>41556003</v>
      </c>
      <c r="C17311" s="293">
        <v>10000000</v>
      </c>
      <c r="D17311">
        <f t="shared" si="540"/>
        <v>41517003</v>
      </c>
      <c r="E17311">
        <f t="shared" si="541"/>
        <v>41556003</v>
      </c>
    </row>
    <row r="17312" spans="1:5">
      <c r="A17312">
        <v>41517004</v>
      </c>
      <c r="B17312">
        <v>41556004</v>
      </c>
      <c r="C17312" s="293">
        <v>6000000</v>
      </c>
      <c r="D17312">
        <f t="shared" si="540"/>
        <v>41517004</v>
      </c>
      <c r="E17312">
        <f t="shared" si="541"/>
        <v>41556004</v>
      </c>
    </row>
    <row r="17313" spans="1:5">
      <c r="A17313">
        <v>41617001</v>
      </c>
      <c r="B17313">
        <v>41654001</v>
      </c>
      <c r="C17313" s="293">
        <v>8900000</v>
      </c>
      <c r="D17313">
        <f t="shared" si="540"/>
        <v>41617001</v>
      </c>
      <c r="E17313">
        <f t="shared" si="541"/>
        <v>41654001</v>
      </c>
    </row>
    <row r="17314" spans="1:5">
      <c r="A17314">
        <v>41617002</v>
      </c>
      <c r="B17314">
        <v>41654002</v>
      </c>
      <c r="C17314" s="293">
        <v>14200000</v>
      </c>
      <c r="D17314">
        <f t="shared" si="540"/>
        <v>41617002</v>
      </c>
      <c r="E17314">
        <f t="shared" si="541"/>
        <v>41654002</v>
      </c>
    </row>
    <row r="17315" spans="1:5">
      <c r="A17315">
        <v>41707001</v>
      </c>
      <c r="B17315">
        <v>41741001</v>
      </c>
      <c r="C17315" s="293">
        <v>102000000</v>
      </c>
      <c r="D17315">
        <f t="shared" si="540"/>
        <v>41707001</v>
      </c>
      <c r="E17315">
        <f t="shared" si="541"/>
        <v>41741001</v>
      </c>
    </row>
    <row r="17316" spans="1:5">
      <c r="A17316">
        <v>41707002</v>
      </c>
      <c r="B17316">
        <v>41741002</v>
      </c>
      <c r="C17316" s="293">
        <v>160000000</v>
      </c>
      <c r="D17316">
        <f t="shared" si="540"/>
        <v>41707002</v>
      </c>
      <c r="E17316">
        <f t="shared" si="541"/>
        <v>41741002</v>
      </c>
    </row>
    <row r="17317" spans="1:5">
      <c r="A17317">
        <v>41707003</v>
      </c>
      <c r="B17317">
        <v>41741003</v>
      </c>
      <c r="C17317" s="293">
        <v>101000000</v>
      </c>
      <c r="D17317">
        <f t="shared" si="540"/>
        <v>41707003</v>
      </c>
      <c r="E17317">
        <f t="shared" si="541"/>
        <v>41741003</v>
      </c>
    </row>
    <row r="17318" spans="1:5">
      <c r="A17318">
        <v>41720002</v>
      </c>
      <c r="B17318">
        <v>41744001</v>
      </c>
      <c r="C17318" s="293">
        <v>107000000</v>
      </c>
      <c r="D17318">
        <f t="shared" si="540"/>
        <v>41720002</v>
      </c>
      <c r="E17318">
        <f t="shared" si="541"/>
        <v>41744001</v>
      </c>
    </row>
    <row r="17319" spans="1:5">
      <c r="A17319">
        <v>41720001</v>
      </c>
      <c r="B17319">
        <v>41746001</v>
      </c>
      <c r="C17319" s="293">
        <v>123900000</v>
      </c>
      <c r="D17319">
        <f t="shared" si="540"/>
        <v>41720001</v>
      </c>
      <c r="E17319">
        <f t="shared" si="541"/>
        <v>41746001</v>
      </c>
    </row>
    <row r="17320" spans="1:5">
      <c r="A17320">
        <v>41711001</v>
      </c>
      <c r="B17320">
        <v>41761001</v>
      </c>
      <c r="C17320" s="293">
        <v>209000000</v>
      </c>
      <c r="D17320">
        <f t="shared" si="540"/>
        <v>41711001</v>
      </c>
      <c r="E17320">
        <f t="shared" si="541"/>
        <v>41761001</v>
      </c>
    </row>
    <row r="17321" spans="1:5">
      <c r="A17321">
        <v>41711002</v>
      </c>
      <c r="B17321">
        <v>41761002</v>
      </c>
      <c r="C17321" s="293">
        <v>70000000</v>
      </c>
      <c r="D17321">
        <f t="shared" si="540"/>
        <v>41711002</v>
      </c>
      <c r="E17321">
        <f t="shared" si="541"/>
        <v>41761002</v>
      </c>
    </row>
    <row r="17322" spans="1:5">
      <c r="A17322">
        <v>41711003</v>
      </c>
      <c r="B17322">
        <v>41761003</v>
      </c>
      <c r="C17322" s="293">
        <v>129000000</v>
      </c>
      <c r="D17322">
        <f t="shared" si="540"/>
        <v>41711003</v>
      </c>
      <c r="E17322">
        <f t="shared" si="541"/>
        <v>41761003</v>
      </c>
    </row>
    <row r="17323" spans="1:5">
      <c r="A17323">
        <v>41712001</v>
      </c>
      <c r="B17323">
        <v>41763001</v>
      </c>
      <c r="C17323" s="293">
        <v>229100000</v>
      </c>
      <c r="D17323">
        <f t="shared" si="540"/>
        <v>41712001</v>
      </c>
      <c r="E17323">
        <f t="shared" si="541"/>
        <v>41763001</v>
      </c>
    </row>
    <row r="17324" spans="1:5">
      <c r="A17324">
        <v>41712003</v>
      </c>
      <c r="B17324">
        <v>41763002</v>
      </c>
      <c r="C17324" s="293">
        <v>219000000</v>
      </c>
      <c r="D17324">
        <f t="shared" si="540"/>
        <v>41712003</v>
      </c>
      <c r="E17324">
        <f t="shared" si="541"/>
        <v>41763002</v>
      </c>
    </row>
    <row r="17325" spans="1:5">
      <c r="A17325">
        <v>41712002</v>
      </c>
      <c r="B17325">
        <v>41764001</v>
      </c>
      <c r="C17325" s="293">
        <v>249900000</v>
      </c>
      <c r="D17325">
        <f t="shared" si="540"/>
        <v>41712002</v>
      </c>
      <c r="E17325">
        <f t="shared" si="541"/>
        <v>41764001</v>
      </c>
    </row>
    <row r="17326" spans="1:5">
      <c r="A17326">
        <v>41703001</v>
      </c>
      <c r="B17326">
        <v>41772001</v>
      </c>
      <c r="C17326" s="293">
        <v>518000000</v>
      </c>
      <c r="D17326">
        <f t="shared" si="540"/>
        <v>41703001</v>
      </c>
      <c r="E17326">
        <f t="shared" si="541"/>
        <v>41772001</v>
      </c>
    </row>
    <row r="17327" spans="1:5">
      <c r="A17327">
        <v>41703003</v>
      </c>
      <c r="B17327">
        <v>41772002</v>
      </c>
      <c r="C17327" s="293">
        <v>438600000</v>
      </c>
      <c r="D17327">
        <f t="shared" si="540"/>
        <v>41703003</v>
      </c>
      <c r="E17327">
        <f t="shared" si="541"/>
        <v>41772002</v>
      </c>
    </row>
    <row r="17328" spans="1:5">
      <c r="A17328">
        <v>41703002</v>
      </c>
      <c r="B17328">
        <v>41775001</v>
      </c>
      <c r="C17328" s="293">
        <v>518000000</v>
      </c>
      <c r="D17328">
        <f t="shared" si="540"/>
        <v>41703002</v>
      </c>
      <c r="E17328">
        <f t="shared" si="541"/>
        <v>41775001</v>
      </c>
    </row>
    <row r="17329" spans="1:5">
      <c r="A17329">
        <v>41807001</v>
      </c>
      <c r="B17329">
        <v>41841001</v>
      </c>
      <c r="C17329" s="293">
        <v>71000000</v>
      </c>
      <c r="D17329">
        <f t="shared" si="540"/>
        <v>41807001</v>
      </c>
      <c r="E17329">
        <f t="shared" si="541"/>
        <v>41841001</v>
      </c>
    </row>
    <row r="17330" spans="1:5">
      <c r="A17330">
        <v>41820001</v>
      </c>
      <c r="B17330">
        <v>41843001</v>
      </c>
      <c r="C17330" s="293">
        <v>63000000</v>
      </c>
      <c r="D17330">
        <f t="shared" si="540"/>
        <v>41820001</v>
      </c>
      <c r="E17330">
        <f t="shared" si="541"/>
        <v>41843001</v>
      </c>
    </row>
    <row r="17331" spans="1:5">
      <c r="A17331">
        <v>41820004</v>
      </c>
      <c r="B17331">
        <v>41844001</v>
      </c>
      <c r="C17331" s="293">
        <v>76000000</v>
      </c>
      <c r="D17331">
        <f t="shared" si="540"/>
        <v>41820004</v>
      </c>
      <c r="E17331">
        <f t="shared" si="541"/>
        <v>41844001</v>
      </c>
    </row>
    <row r="17332" spans="1:5">
      <c r="A17332">
        <v>41821001</v>
      </c>
      <c r="B17332">
        <v>41844002</v>
      </c>
      <c r="C17332" s="293">
        <v>84000000</v>
      </c>
      <c r="D17332">
        <f t="shared" si="540"/>
        <v>41821001</v>
      </c>
      <c r="E17332">
        <f t="shared" si="541"/>
        <v>41844002</v>
      </c>
    </row>
    <row r="17333" spans="1:5">
      <c r="A17333">
        <v>41820002</v>
      </c>
      <c r="B17333">
        <v>41845001</v>
      </c>
      <c r="C17333" s="293">
        <v>62000000</v>
      </c>
      <c r="D17333">
        <f t="shared" si="540"/>
        <v>41820002</v>
      </c>
      <c r="E17333">
        <f t="shared" si="541"/>
        <v>41845001</v>
      </c>
    </row>
    <row r="17334" spans="1:5">
      <c r="A17334">
        <v>41820005</v>
      </c>
      <c r="B17334">
        <v>41845002</v>
      </c>
      <c r="C17334" s="293">
        <v>83000000</v>
      </c>
      <c r="D17334">
        <f t="shared" si="540"/>
        <v>41820005</v>
      </c>
      <c r="E17334">
        <f t="shared" si="541"/>
        <v>41845002</v>
      </c>
    </row>
    <row r="17335" spans="1:5">
      <c r="A17335">
        <v>41820003</v>
      </c>
      <c r="B17335">
        <v>41846001</v>
      </c>
      <c r="C17335" s="293">
        <v>86800000</v>
      </c>
      <c r="D17335">
        <f t="shared" si="540"/>
        <v>41820003</v>
      </c>
      <c r="E17335">
        <f t="shared" si="541"/>
        <v>41846001</v>
      </c>
    </row>
    <row r="17336" spans="1:5">
      <c r="A17336">
        <v>41820006</v>
      </c>
      <c r="B17336">
        <v>41846002</v>
      </c>
      <c r="C17336" s="293">
        <v>90000000</v>
      </c>
      <c r="D17336">
        <f t="shared" si="540"/>
        <v>41820006</v>
      </c>
      <c r="E17336">
        <f t="shared" si="541"/>
        <v>41846002</v>
      </c>
    </row>
    <row r="17337" spans="1:5">
      <c r="A17337">
        <v>41806001</v>
      </c>
      <c r="B17337">
        <v>41888001</v>
      </c>
      <c r="C17337" s="293">
        <v>79000000</v>
      </c>
      <c r="D17337">
        <f t="shared" si="540"/>
        <v>41806001</v>
      </c>
      <c r="E17337">
        <f t="shared" si="541"/>
        <v>41888001</v>
      </c>
    </row>
    <row r="17338" spans="1:5">
      <c r="A17338">
        <v>41806002</v>
      </c>
      <c r="B17338">
        <v>41888002</v>
      </c>
      <c r="C17338" s="293">
        <v>102000000</v>
      </c>
      <c r="D17338">
        <f t="shared" si="540"/>
        <v>41806002</v>
      </c>
      <c r="E17338">
        <f t="shared" si="541"/>
        <v>41888002</v>
      </c>
    </row>
    <row r="17339" spans="1:5">
      <c r="A17339">
        <v>41806003</v>
      </c>
      <c r="B17339">
        <v>41888003</v>
      </c>
      <c r="C17339" s="293">
        <v>68900000</v>
      </c>
      <c r="D17339">
        <f t="shared" si="540"/>
        <v>41806003</v>
      </c>
      <c r="E17339">
        <f t="shared" si="541"/>
        <v>41888003</v>
      </c>
    </row>
    <row r="17340" spans="1:5">
      <c r="A17340">
        <v>41901001</v>
      </c>
      <c r="B17340">
        <v>41932001</v>
      </c>
      <c r="C17340" s="293">
        <v>28000000</v>
      </c>
      <c r="D17340">
        <f t="shared" si="540"/>
        <v>41901001</v>
      </c>
      <c r="E17340">
        <f t="shared" si="541"/>
        <v>41932001</v>
      </c>
    </row>
    <row r="17341" spans="1:5">
      <c r="A17341">
        <v>41901002</v>
      </c>
      <c r="B17341">
        <v>41932002</v>
      </c>
      <c r="C17341" s="293">
        <v>54500000</v>
      </c>
      <c r="D17341">
        <f t="shared" si="540"/>
        <v>41901002</v>
      </c>
      <c r="E17341">
        <f t="shared" si="541"/>
        <v>41932002</v>
      </c>
    </row>
    <row r="17342" spans="1:5">
      <c r="A17342">
        <v>41901003</v>
      </c>
      <c r="B17342">
        <v>41932003</v>
      </c>
      <c r="C17342" s="293">
        <v>95500000</v>
      </c>
      <c r="D17342">
        <f t="shared" si="540"/>
        <v>41901003</v>
      </c>
      <c r="E17342">
        <f t="shared" si="541"/>
        <v>41932003</v>
      </c>
    </row>
    <row r="17343" spans="1:5">
      <c r="A17343">
        <v>41901004</v>
      </c>
      <c r="B17343">
        <v>41932004</v>
      </c>
      <c r="C17343" s="293">
        <v>95500000</v>
      </c>
      <c r="D17343">
        <f t="shared" si="540"/>
        <v>41901004</v>
      </c>
      <c r="E17343">
        <f t="shared" si="541"/>
        <v>41932004</v>
      </c>
    </row>
    <row r="17344" spans="1:5">
      <c r="A17344">
        <v>42017001</v>
      </c>
      <c r="B17344">
        <v>42057001</v>
      </c>
      <c r="C17344" s="293">
        <v>4100000</v>
      </c>
      <c r="D17344">
        <f t="shared" si="540"/>
        <v>42017001</v>
      </c>
      <c r="E17344">
        <f t="shared" si="541"/>
        <v>42057001</v>
      </c>
    </row>
    <row r="17345" spans="1:5">
      <c r="A17345">
        <v>42119001</v>
      </c>
      <c r="B17345">
        <v>42151001</v>
      </c>
      <c r="C17345" s="293">
        <v>16000000</v>
      </c>
      <c r="D17345">
        <f t="shared" si="540"/>
        <v>42119001</v>
      </c>
      <c r="E17345">
        <f t="shared" si="541"/>
        <v>42151001</v>
      </c>
    </row>
    <row r="17346" spans="1:5">
      <c r="A17346">
        <v>42119002</v>
      </c>
      <c r="B17346">
        <v>42151002</v>
      </c>
      <c r="C17346" s="293">
        <v>17400000</v>
      </c>
      <c r="D17346">
        <f t="shared" si="540"/>
        <v>42119002</v>
      </c>
      <c r="E17346">
        <f t="shared" si="541"/>
        <v>42151002</v>
      </c>
    </row>
    <row r="17347" spans="1:5">
      <c r="A17347">
        <v>42119003</v>
      </c>
      <c r="B17347">
        <v>42151003</v>
      </c>
      <c r="C17347" s="293">
        <v>14300000</v>
      </c>
      <c r="D17347">
        <f t="shared" ref="D17347:D17410" si="542">+A17347*1</f>
        <v>42119003</v>
      </c>
      <c r="E17347">
        <f t="shared" ref="E17347:E17410" si="543">+B17347*1</f>
        <v>42151003</v>
      </c>
    </row>
    <row r="17348" spans="1:5">
      <c r="A17348">
        <v>42119004</v>
      </c>
      <c r="B17348">
        <v>42151004</v>
      </c>
      <c r="C17348" s="293">
        <v>8200000</v>
      </c>
      <c r="D17348">
        <f t="shared" si="542"/>
        <v>42119004</v>
      </c>
      <c r="E17348">
        <f t="shared" si="543"/>
        <v>42151004</v>
      </c>
    </row>
    <row r="17349" spans="1:5">
      <c r="A17349">
        <v>42201001</v>
      </c>
      <c r="B17349">
        <v>42232001</v>
      </c>
      <c r="C17349" s="293">
        <v>45000000</v>
      </c>
      <c r="D17349">
        <f t="shared" si="542"/>
        <v>42201001</v>
      </c>
      <c r="E17349">
        <f t="shared" si="543"/>
        <v>42232001</v>
      </c>
    </row>
    <row r="17350" spans="1:5">
      <c r="A17350">
        <v>42317003</v>
      </c>
      <c r="B17350">
        <v>42353001</v>
      </c>
      <c r="C17350" s="293">
        <v>8800000</v>
      </c>
      <c r="D17350">
        <f t="shared" si="542"/>
        <v>42317003</v>
      </c>
      <c r="E17350">
        <f t="shared" si="543"/>
        <v>42353001</v>
      </c>
    </row>
    <row r="17351" spans="1:5">
      <c r="A17351">
        <v>42317005</v>
      </c>
      <c r="B17351">
        <v>42353002</v>
      </c>
      <c r="C17351" s="293">
        <v>13800000</v>
      </c>
      <c r="D17351">
        <f t="shared" si="542"/>
        <v>42317005</v>
      </c>
      <c r="E17351">
        <f t="shared" si="543"/>
        <v>42353002</v>
      </c>
    </row>
    <row r="17352" spans="1:5">
      <c r="A17352">
        <v>42317006</v>
      </c>
      <c r="B17352">
        <v>42353003</v>
      </c>
      <c r="C17352" s="293">
        <v>9800000</v>
      </c>
      <c r="D17352">
        <f t="shared" si="542"/>
        <v>42317006</v>
      </c>
      <c r="E17352">
        <f t="shared" si="543"/>
        <v>42353003</v>
      </c>
    </row>
    <row r="17353" spans="1:5">
      <c r="A17353">
        <v>42317001</v>
      </c>
      <c r="B17353">
        <v>42356001</v>
      </c>
      <c r="C17353" s="293">
        <v>4300000</v>
      </c>
      <c r="D17353">
        <f t="shared" si="542"/>
        <v>42317001</v>
      </c>
      <c r="E17353">
        <f t="shared" si="543"/>
        <v>42356001</v>
      </c>
    </row>
    <row r="17354" spans="1:5">
      <c r="A17354">
        <v>42317007</v>
      </c>
      <c r="B17354">
        <v>42356002</v>
      </c>
      <c r="C17354" s="293">
        <v>7500000</v>
      </c>
      <c r="D17354">
        <f t="shared" si="542"/>
        <v>42317007</v>
      </c>
      <c r="E17354">
        <f t="shared" si="543"/>
        <v>42356002</v>
      </c>
    </row>
    <row r="17355" spans="1:5">
      <c r="A17355">
        <v>42317008</v>
      </c>
      <c r="B17355">
        <v>42356003</v>
      </c>
      <c r="C17355" s="293">
        <v>5200000</v>
      </c>
      <c r="D17355">
        <f t="shared" si="542"/>
        <v>42317008</v>
      </c>
      <c r="E17355">
        <f t="shared" si="543"/>
        <v>42356003</v>
      </c>
    </row>
    <row r="17356" spans="1:5">
      <c r="A17356">
        <v>42317002</v>
      </c>
      <c r="B17356">
        <v>42357001</v>
      </c>
      <c r="C17356" s="293">
        <v>8700000</v>
      </c>
      <c r="D17356">
        <f t="shared" si="542"/>
        <v>42317002</v>
      </c>
      <c r="E17356">
        <f t="shared" si="543"/>
        <v>42357001</v>
      </c>
    </row>
    <row r="17357" spans="1:5">
      <c r="A17357">
        <v>42317004</v>
      </c>
      <c r="B17357">
        <v>42357002</v>
      </c>
      <c r="C17357" s="293">
        <v>16600000</v>
      </c>
      <c r="D17357">
        <f t="shared" si="542"/>
        <v>42317004</v>
      </c>
      <c r="E17357">
        <f t="shared" si="543"/>
        <v>42357002</v>
      </c>
    </row>
    <row r="17358" spans="1:5">
      <c r="A17358">
        <v>42317009</v>
      </c>
      <c r="B17358">
        <v>42357003</v>
      </c>
      <c r="C17358" s="293">
        <v>11500000</v>
      </c>
      <c r="D17358">
        <f t="shared" si="542"/>
        <v>42317009</v>
      </c>
      <c r="E17358">
        <f t="shared" si="543"/>
        <v>42357003</v>
      </c>
    </row>
    <row r="17359" spans="1:5">
      <c r="A17359">
        <v>42425001</v>
      </c>
      <c r="B17359">
        <v>42484001</v>
      </c>
      <c r="C17359" s="293">
        <v>400800000</v>
      </c>
      <c r="D17359">
        <f t="shared" si="542"/>
        <v>42425001</v>
      </c>
      <c r="E17359">
        <f t="shared" si="543"/>
        <v>42484001</v>
      </c>
    </row>
    <row r="17360" spans="1:5">
      <c r="A17360">
        <v>42501001</v>
      </c>
      <c r="B17360">
        <v>42532001</v>
      </c>
      <c r="C17360" s="293">
        <v>52500000</v>
      </c>
      <c r="D17360">
        <f t="shared" si="542"/>
        <v>42501001</v>
      </c>
      <c r="E17360">
        <f t="shared" si="543"/>
        <v>42532001</v>
      </c>
    </row>
    <row r="17361" spans="1:5">
      <c r="A17361">
        <v>42501002</v>
      </c>
      <c r="B17361">
        <v>42532002</v>
      </c>
      <c r="C17361" s="293">
        <v>48500000</v>
      </c>
      <c r="D17361">
        <f t="shared" si="542"/>
        <v>42501002</v>
      </c>
      <c r="E17361">
        <f t="shared" si="543"/>
        <v>42532002</v>
      </c>
    </row>
    <row r="17362" spans="1:5">
      <c r="A17362">
        <v>42520001</v>
      </c>
      <c r="B17362">
        <v>42546001</v>
      </c>
      <c r="C17362" s="293">
        <v>66000000</v>
      </c>
      <c r="D17362">
        <f t="shared" si="542"/>
        <v>42520001</v>
      </c>
      <c r="E17362">
        <f t="shared" si="543"/>
        <v>42546001</v>
      </c>
    </row>
    <row r="17363" spans="1:5">
      <c r="A17363">
        <v>42617003</v>
      </c>
      <c r="B17363">
        <v>42653001</v>
      </c>
      <c r="C17363" s="293">
        <v>9800000</v>
      </c>
      <c r="D17363">
        <f t="shared" si="542"/>
        <v>42617003</v>
      </c>
      <c r="E17363">
        <f t="shared" si="543"/>
        <v>42653001</v>
      </c>
    </row>
    <row r="17364" spans="1:5">
      <c r="A17364">
        <v>42617001</v>
      </c>
      <c r="B17364">
        <v>42656001</v>
      </c>
      <c r="C17364" s="293">
        <v>4200000</v>
      </c>
      <c r="D17364">
        <f t="shared" si="542"/>
        <v>42617001</v>
      </c>
      <c r="E17364">
        <f t="shared" si="543"/>
        <v>42656001</v>
      </c>
    </row>
    <row r="17365" spans="1:5">
      <c r="A17365">
        <v>42617002</v>
      </c>
      <c r="B17365">
        <v>42657001</v>
      </c>
      <c r="C17365" s="293">
        <v>10300000</v>
      </c>
      <c r="D17365">
        <f t="shared" si="542"/>
        <v>42617002</v>
      </c>
      <c r="E17365">
        <f t="shared" si="543"/>
        <v>42657001</v>
      </c>
    </row>
    <row r="17366" spans="1:5">
      <c r="A17366">
        <v>42701001</v>
      </c>
      <c r="B17366">
        <v>42733001</v>
      </c>
      <c r="C17366" s="293">
        <v>249900000</v>
      </c>
      <c r="D17366">
        <f t="shared" si="542"/>
        <v>42701001</v>
      </c>
      <c r="E17366">
        <f t="shared" si="543"/>
        <v>42733001</v>
      </c>
    </row>
    <row r="17367" spans="1:5">
      <c r="A17367">
        <v>42701002</v>
      </c>
      <c r="B17367">
        <v>42733002</v>
      </c>
      <c r="C17367" s="293">
        <v>308100000</v>
      </c>
      <c r="D17367">
        <f t="shared" si="542"/>
        <v>42701002</v>
      </c>
      <c r="E17367">
        <f t="shared" si="543"/>
        <v>42733002</v>
      </c>
    </row>
    <row r="17368" spans="1:5">
      <c r="A17368">
        <v>42701003</v>
      </c>
      <c r="B17368">
        <v>42733003</v>
      </c>
      <c r="C17368" s="293">
        <v>235000000</v>
      </c>
      <c r="D17368">
        <f t="shared" si="542"/>
        <v>42701003</v>
      </c>
      <c r="E17368">
        <f t="shared" si="543"/>
        <v>42733003</v>
      </c>
    </row>
    <row r="17369" spans="1:5">
      <c r="A17369">
        <v>42706001</v>
      </c>
      <c r="B17369">
        <v>42736001</v>
      </c>
      <c r="C17369" s="293">
        <v>423800000</v>
      </c>
      <c r="D17369">
        <f t="shared" si="542"/>
        <v>42706001</v>
      </c>
      <c r="E17369">
        <f t="shared" si="543"/>
        <v>42736001</v>
      </c>
    </row>
    <row r="17370" spans="1:5">
      <c r="A17370">
        <v>42706002</v>
      </c>
      <c r="B17370">
        <v>42736002</v>
      </c>
      <c r="C17370" s="293">
        <v>349700000</v>
      </c>
      <c r="D17370">
        <f t="shared" si="542"/>
        <v>42706002</v>
      </c>
      <c r="E17370">
        <f t="shared" si="543"/>
        <v>42736002</v>
      </c>
    </row>
    <row r="17371" spans="1:5">
      <c r="A17371">
        <v>42706003</v>
      </c>
      <c r="B17371">
        <v>42736003</v>
      </c>
      <c r="C17371" s="293">
        <v>400000000</v>
      </c>
      <c r="D17371">
        <f t="shared" si="542"/>
        <v>42706003</v>
      </c>
      <c r="E17371">
        <f t="shared" si="543"/>
        <v>42736003</v>
      </c>
    </row>
    <row r="17372" spans="1:5">
      <c r="A17372">
        <v>42817002</v>
      </c>
      <c r="B17372">
        <v>42854001</v>
      </c>
      <c r="C17372" s="293">
        <v>7800000</v>
      </c>
      <c r="D17372">
        <f t="shared" si="542"/>
        <v>42817002</v>
      </c>
      <c r="E17372">
        <f t="shared" si="543"/>
        <v>42854001</v>
      </c>
    </row>
    <row r="17373" spans="1:5">
      <c r="A17373">
        <v>42817003</v>
      </c>
      <c r="B17373">
        <v>42855001</v>
      </c>
      <c r="C17373" s="293">
        <v>5700000</v>
      </c>
      <c r="D17373">
        <f t="shared" si="542"/>
        <v>42817003</v>
      </c>
      <c r="E17373">
        <f t="shared" si="543"/>
        <v>42855001</v>
      </c>
    </row>
    <row r="17374" spans="1:5">
      <c r="A17374">
        <v>42817005</v>
      </c>
      <c r="B17374">
        <v>42855002</v>
      </c>
      <c r="C17374" s="293">
        <v>6100000</v>
      </c>
      <c r="D17374">
        <f t="shared" si="542"/>
        <v>42817005</v>
      </c>
      <c r="E17374">
        <f t="shared" si="543"/>
        <v>42855002</v>
      </c>
    </row>
    <row r="17375" spans="1:5">
      <c r="A17375">
        <v>42817001</v>
      </c>
      <c r="B17375">
        <v>42856001</v>
      </c>
      <c r="C17375" s="293">
        <v>7100000</v>
      </c>
      <c r="D17375">
        <f t="shared" si="542"/>
        <v>42817001</v>
      </c>
      <c r="E17375">
        <f t="shared" si="543"/>
        <v>42856001</v>
      </c>
    </row>
    <row r="17376" spans="1:5">
      <c r="A17376">
        <v>42817004</v>
      </c>
      <c r="B17376">
        <v>42856002</v>
      </c>
      <c r="C17376" s="293">
        <v>6300000</v>
      </c>
      <c r="D17376">
        <f t="shared" si="542"/>
        <v>42817004</v>
      </c>
      <c r="E17376">
        <f t="shared" si="543"/>
        <v>42856002</v>
      </c>
    </row>
    <row r="17377" spans="1:5">
      <c r="A17377">
        <v>42817006</v>
      </c>
      <c r="B17377">
        <v>42856003</v>
      </c>
      <c r="C17377" s="293">
        <v>5500000</v>
      </c>
      <c r="D17377">
        <f t="shared" si="542"/>
        <v>42817006</v>
      </c>
      <c r="E17377">
        <f t="shared" si="543"/>
        <v>42856003</v>
      </c>
    </row>
    <row r="17378" spans="1:5">
      <c r="A17378">
        <v>42817007</v>
      </c>
      <c r="B17378">
        <v>42857001</v>
      </c>
      <c r="C17378" s="293">
        <v>4900000</v>
      </c>
      <c r="D17378">
        <f t="shared" si="542"/>
        <v>42817007</v>
      </c>
      <c r="E17378">
        <f t="shared" si="543"/>
        <v>42857001</v>
      </c>
    </row>
    <row r="17379" spans="1:5">
      <c r="A17379">
        <v>42817008</v>
      </c>
      <c r="B17379">
        <v>42857002</v>
      </c>
      <c r="C17379" s="293">
        <v>4500000</v>
      </c>
      <c r="D17379">
        <f t="shared" si="542"/>
        <v>42817008</v>
      </c>
      <c r="E17379">
        <f t="shared" si="543"/>
        <v>42857002</v>
      </c>
    </row>
    <row r="17380" spans="1:5">
      <c r="A17380">
        <v>42817009</v>
      </c>
      <c r="B17380">
        <v>42857003</v>
      </c>
      <c r="C17380" s="293">
        <v>4400000</v>
      </c>
      <c r="D17380">
        <f t="shared" si="542"/>
        <v>42817009</v>
      </c>
      <c r="E17380">
        <f t="shared" si="543"/>
        <v>42857003</v>
      </c>
    </row>
    <row r="17381" spans="1:5">
      <c r="A17381">
        <v>42917001</v>
      </c>
      <c r="B17381">
        <v>42956001</v>
      </c>
      <c r="C17381" s="293">
        <v>9000000</v>
      </c>
      <c r="D17381">
        <f t="shared" si="542"/>
        <v>42917001</v>
      </c>
      <c r="E17381">
        <f t="shared" si="543"/>
        <v>42956001</v>
      </c>
    </row>
    <row r="17382" spans="1:5">
      <c r="A17382">
        <v>42917002</v>
      </c>
      <c r="B17382">
        <v>42956002</v>
      </c>
      <c r="C17382" s="293">
        <v>18000000</v>
      </c>
      <c r="D17382">
        <f t="shared" si="542"/>
        <v>42917002</v>
      </c>
      <c r="E17382">
        <f t="shared" si="543"/>
        <v>42956002</v>
      </c>
    </row>
    <row r="17383" spans="1:5">
      <c r="A17383">
        <v>42917005</v>
      </c>
      <c r="B17383">
        <v>42956003</v>
      </c>
      <c r="C17383" s="293">
        <v>7000000</v>
      </c>
      <c r="D17383">
        <f t="shared" si="542"/>
        <v>42917005</v>
      </c>
      <c r="E17383">
        <f t="shared" si="543"/>
        <v>42956003</v>
      </c>
    </row>
    <row r="17384" spans="1:5">
      <c r="A17384">
        <v>42917003</v>
      </c>
      <c r="B17384">
        <v>42957001</v>
      </c>
      <c r="C17384" s="293">
        <v>16000000</v>
      </c>
      <c r="D17384">
        <f t="shared" si="542"/>
        <v>42917003</v>
      </c>
      <c r="E17384">
        <f t="shared" si="543"/>
        <v>42957001</v>
      </c>
    </row>
    <row r="17385" spans="1:5">
      <c r="A17385">
        <v>42917004</v>
      </c>
      <c r="B17385">
        <v>42957002</v>
      </c>
      <c r="C17385" s="293">
        <v>16000000</v>
      </c>
      <c r="D17385">
        <f t="shared" si="542"/>
        <v>42917004</v>
      </c>
      <c r="E17385">
        <f t="shared" si="543"/>
        <v>42957002</v>
      </c>
    </row>
    <row r="17386" spans="1:5">
      <c r="A17386">
        <v>43017001</v>
      </c>
      <c r="B17386">
        <v>43056001</v>
      </c>
      <c r="C17386" s="293">
        <v>12000000</v>
      </c>
      <c r="D17386">
        <f t="shared" si="542"/>
        <v>43017001</v>
      </c>
      <c r="E17386">
        <f t="shared" si="543"/>
        <v>43056001</v>
      </c>
    </row>
    <row r="17387" spans="1:5">
      <c r="A17387">
        <v>43101001</v>
      </c>
      <c r="B17387">
        <v>43132001</v>
      </c>
      <c r="C17387" s="293">
        <v>28000000</v>
      </c>
      <c r="D17387">
        <f t="shared" si="542"/>
        <v>43101001</v>
      </c>
      <c r="E17387">
        <f t="shared" si="543"/>
        <v>43132001</v>
      </c>
    </row>
    <row r="17388" spans="1:5">
      <c r="A17388">
        <v>43101002</v>
      </c>
      <c r="B17388">
        <v>43132002</v>
      </c>
      <c r="C17388" s="293">
        <v>50000000</v>
      </c>
      <c r="D17388">
        <f t="shared" si="542"/>
        <v>43101002</v>
      </c>
      <c r="E17388">
        <f t="shared" si="543"/>
        <v>43132002</v>
      </c>
    </row>
    <row r="17389" spans="1:5">
      <c r="A17389">
        <v>43119001</v>
      </c>
      <c r="B17389">
        <v>43151001</v>
      </c>
      <c r="C17389" s="293">
        <v>8500000</v>
      </c>
      <c r="D17389">
        <f t="shared" si="542"/>
        <v>43119001</v>
      </c>
      <c r="E17389">
        <f t="shared" si="543"/>
        <v>43151001</v>
      </c>
    </row>
    <row r="17390" spans="1:5">
      <c r="A17390">
        <v>43119003</v>
      </c>
      <c r="B17390">
        <v>43151002</v>
      </c>
      <c r="C17390" s="293">
        <v>11500000</v>
      </c>
      <c r="D17390">
        <f t="shared" si="542"/>
        <v>43119003</v>
      </c>
      <c r="E17390">
        <f t="shared" si="543"/>
        <v>43151002</v>
      </c>
    </row>
    <row r="17391" spans="1:5">
      <c r="A17391">
        <v>43119004</v>
      </c>
      <c r="B17391">
        <v>43151003</v>
      </c>
      <c r="C17391" s="293">
        <v>14000000</v>
      </c>
      <c r="D17391">
        <f t="shared" si="542"/>
        <v>43119004</v>
      </c>
      <c r="E17391">
        <f t="shared" si="543"/>
        <v>43151003</v>
      </c>
    </row>
    <row r="17392" spans="1:5">
      <c r="A17392">
        <v>43119005</v>
      </c>
      <c r="B17392">
        <v>43151004</v>
      </c>
      <c r="C17392" s="293">
        <v>11000000</v>
      </c>
      <c r="D17392">
        <f t="shared" si="542"/>
        <v>43119005</v>
      </c>
      <c r="E17392">
        <f t="shared" si="543"/>
        <v>43151004</v>
      </c>
    </row>
    <row r="17393" spans="1:5">
      <c r="A17393">
        <v>43119007</v>
      </c>
      <c r="B17393">
        <v>43151005</v>
      </c>
      <c r="C17393" s="293">
        <v>9500000</v>
      </c>
      <c r="D17393">
        <f t="shared" si="542"/>
        <v>43119007</v>
      </c>
      <c r="E17393">
        <f t="shared" si="543"/>
        <v>43151005</v>
      </c>
    </row>
    <row r="17394" spans="1:5">
      <c r="A17394">
        <v>43119008</v>
      </c>
      <c r="B17394">
        <v>43151006</v>
      </c>
      <c r="C17394" s="293">
        <v>10600000</v>
      </c>
      <c r="D17394">
        <f t="shared" si="542"/>
        <v>43119008</v>
      </c>
      <c r="E17394">
        <f t="shared" si="543"/>
        <v>43151006</v>
      </c>
    </row>
    <row r="17395" spans="1:5">
      <c r="A17395">
        <v>43119009</v>
      </c>
      <c r="B17395">
        <v>43151007</v>
      </c>
      <c r="C17395" s="293">
        <v>12000000</v>
      </c>
      <c r="D17395">
        <f t="shared" si="542"/>
        <v>43119009</v>
      </c>
      <c r="E17395">
        <f t="shared" si="543"/>
        <v>43151007</v>
      </c>
    </row>
    <row r="17396" spans="1:5">
      <c r="A17396">
        <v>43119010</v>
      </c>
      <c r="B17396">
        <v>43151008</v>
      </c>
      <c r="C17396" s="293">
        <v>16000000</v>
      </c>
      <c r="D17396">
        <f t="shared" si="542"/>
        <v>43119010</v>
      </c>
      <c r="E17396">
        <f t="shared" si="543"/>
        <v>43151008</v>
      </c>
    </row>
    <row r="17397" spans="1:5">
      <c r="A17397">
        <v>43119011</v>
      </c>
      <c r="B17397">
        <v>43151009</v>
      </c>
      <c r="C17397" s="293">
        <v>12300000</v>
      </c>
      <c r="D17397">
        <f t="shared" si="542"/>
        <v>43119011</v>
      </c>
      <c r="E17397">
        <f t="shared" si="543"/>
        <v>43151009</v>
      </c>
    </row>
    <row r="17398" spans="1:5">
      <c r="A17398">
        <v>43119012</v>
      </c>
      <c r="B17398">
        <v>43151010</v>
      </c>
      <c r="C17398" s="293">
        <v>14000000</v>
      </c>
      <c r="D17398">
        <f t="shared" si="542"/>
        <v>43119012</v>
      </c>
      <c r="E17398">
        <f t="shared" si="543"/>
        <v>43151010</v>
      </c>
    </row>
    <row r="17399" spans="1:5">
      <c r="A17399">
        <v>43119013</v>
      </c>
      <c r="B17399">
        <v>43151011</v>
      </c>
      <c r="C17399" s="293">
        <v>20000000</v>
      </c>
      <c r="D17399">
        <f t="shared" si="542"/>
        <v>43119013</v>
      </c>
      <c r="E17399">
        <f t="shared" si="543"/>
        <v>43151011</v>
      </c>
    </row>
    <row r="17400" spans="1:5">
      <c r="A17400">
        <v>43119002</v>
      </c>
      <c r="B17400">
        <v>43152001</v>
      </c>
      <c r="C17400" s="293">
        <v>8400000</v>
      </c>
      <c r="D17400">
        <f t="shared" si="542"/>
        <v>43119002</v>
      </c>
      <c r="E17400">
        <f t="shared" si="543"/>
        <v>43152001</v>
      </c>
    </row>
    <row r="17401" spans="1:5">
      <c r="A17401">
        <v>43119006</v>
      </c>
      <c r="B17401">
        <v>43152002</v>
      </c>
      <c r="C17401" s="293">
        <v>8500000</v>
      </c>
      <c r="D17401">
        <f t="shared" si="542"/>
        <v>43119006</v>
      </c>
      <c r="E17401">
        <f t="shared" si="543"/>
        <v>43152002</v>
      </c>
    </row>
    <row r="17402" spans="1:5">
      <c r="A17402">
        <v>43119014</v>
      </c>
      <c r="B17402">
        <v>43152003</v>
      </c>
      <c r="C17402" s="293">
        <v>15000000</v>
      </c>
      <c r="D17402">
        <f t="shared" si="542"/>
        <v>43119014</v>
      </c>
      <c r="E17402">
        <f t="shared" si="543"/>
        <v>43152003</v>
      </c>
    </row>
    <row r="17403" spans="1:5">
      <c r="A17403">
        <v>43119015</v>
      </c>
      <c r="B17403">
        <v>43152004</v>
      </c>
      <c r="C17403" s="293">
        <v>21000000</v>
      </c>
      <c r="D17403">
        <f t="shared" si="542"/>
        <v>43119015</v>
      </c>
      <c r="E17403">
        <f t="shared" si="543"/>
        <v>43152004</v>
      </c>
    </row>
    <row r="17404" spans="1:5">
      <c r="A17404">
        <v>43119016</v>
      </c>
      <c r="B17404">
        <v>43152005</v>
      </c>
      <c r="C17404" s="293">
        <v>9400000</v>
      </c>
      <c r="D17404">
        <f t="shared" si="542"/>
        <v>43119016</v>
      </c>
      <c r="E17404">
        <f t="shared" si="543"/>
        <v>43152005</v>
      </c>
    </row>
    <row r="17405" spans="1:5">
      <c r="A17405">
        <v>43119017</v>
      </c>
      <c r="B17405">
        <v>43152006</v>
      </c>
      <c r="C17405" s="293">
        <v>11400000</v>
      </c>
      <c r="D17405">
        <f t="shared" si="542"/>
        <v>43119017</v>
      </c>
      <c r="E17405">
        <f t="shared" si="543"/>
        <v>43152006</v>
      </c>
    </row>
    <row r="17406" spans="1:5">
      <c r="A17406">
        <v>43117001</v>
      </c>
      <c r="B17406">
        <v>43156001</v>
      </c>
      <c r="C17406" s="293">
        <v>4500000</v>
      </c>
      <c r="D17406">
        <f t="shared" si="542"/>
        <v>43117001</v>
      </c>
      <c r="E17406">
        <f t="shared" si="543"/>
        <v>43156001</v>
      </c>
    </row>
    <row r="17407" spans="1:5">
      <c r="A17407">
        <v>43117002</v>
      </c>
      <c r="B17407">
        <v>43156002</v>
      </c>
      <c r="C17407" s="293">
        <v>6400000</v>
      </c>
      <c r="D17407">
        <f t="shared" si="542"/>
        <v>43117002</v>
      </c>
      <c r="E17407">
        <f t="shared" si="543"/>
        <v>43156002</v>
      </c>
    </row>
    <row r="17408" spans="1:5">
      <c r="A17408">
        <v>43206002</v>
      </c>
      <c r="B17408">
        <v>43234001</v>
      </c>
      <c r="C17408" s="293">
        <v>143000000</v>
      </c>
      <c r="D17408">
        <f t="shared" si="542"/>
        <v>43206002</v>
      </c>
      <c r="E17408">
        <f t="shared" si="543"/>
        <v>43234001</v>
      </c>
    </row>
    <row r="17409" spans="1:5">
      <c r="A17409">
        <v>43206001</v>
      </c>
      <c r="B17409">
        <v>43235001</v>
      </c>
      <c r="C17409" s="293">
        <v>162000000</v>
      </c>
      <c r="D17409">
        <f t="shared" si="542"/>
        <v>43206001</v>
      </c>
      <c r="E17409">
        <f t="shared" si="543"/>
        <v>43235001</v>
      </c>
    </row>
    <row r="17410" spans="1:5">
      <c r="A17410">
        <v>43206003</v>
      </c>
      <c r="B17410">
        <v>43235002</v>
      </c>
      <c r="C17410" s="293">
        <v>187000000</v>
      </c>
      <c r="D17410">
        <f t="shared" si="542"/>
        <v>43206003</v>
      </c>
      <c r="E17410">
        <f t="shared" si="543"/>
        <v>43235002</v>
      </c>
    </row>
    <row r="17411" spans="1:5">
      <c r="A17411">
        <v>43317001</v>
      </c>
      <c r="B17411">
        <v>43356001</v>
      </c>
      <c r="C17411" s="293">
        <v>9000000</v>
      </c>
      <c r="D17411">
        <f t="shared" ref="D17411:D17474" si="544">+A17411*1</f>
        <v>43317001</v>
      </c>
      <c r="E17411">
        <f t="shared" ref="E17411:E17474" si="545">+B17411*1</f>
        <v>43356001</v>
      </c>
    </row>
    <row r="17412" spans="1:5">
      <c r="A17412">
        <v>43317002</v>
      </c>
      <c r="B17412">
        <v>43356002</v>
      </c>
      <c r="C17412" s="293">
        <v>10000000</v>
      </c>
      <c r="D17412">
        <f t="shared" si="544"/>
        <v>43317002</v>
      </c>
      <c r="E17412">
        <f t="shared" si="545"/>
        <v>43356002</v>
      </c>
    </row>
    <row r="17413" spans="1:5">
      <c r="A17413">
        <v>43317003</v>
      </c>
      <c r="B17413">
        <v>43356003</v>
      </c>
      <c r="C17413" s="293">
        <v>20000000</v>
      </c>
      <c r="D17413">
        <f t="shared" si="544"/>
        <v>43317003</v>
      </c>
      <c r="E17413">
        <f t="shared" si="545"/>
        <v>43356003</v>
      </c>
    </row>
    <row r="17414" spans="1:5">
      <c r="A17414">
        <v>43425002</v>
      </c>
      <c r="B17414">
        <v>43480001</v>
      </c>
      <c r="C17414" s="293">
        <v>167200000</v>
      </c>
      <c r="D17414">
        <f t="shared" si="544"/>
        <v>43425002</v>
      </c>
      <c r="E17414">
        <f t="shared" si="545"/>
        <v>43480001</v>
      </c>
    </row>
    <row r="17415" spans="1:5">
      <c r="A17415">
        <v>43425001</v>
      </c>
      <c r="B17415">
        <v>43482001</v>
      </c>
      <c r="C17415" s="293">
        <v>138600000</v>
      </c>
      <c r="D17415">
        <f t="shared" si="544"/>
        <v>43425001</v>
      </c>
      <c r="E17415">
        <f t="shared" si="545"/>
        <v>43482001</v>
      </c>
    </row>
    <row r="17416" spans="1:5">
      <c r="A17416">
        <v>43506001</v>
      </c>
      <c r="B17416">
        <v>43535001</v>
      </c>
      <c r="C17416" s="293">
        <v>105000000</v>
      </c>
      <c r="D17416">
        <f t="shared" si="544"/>
        <v>43506001</v>
      </c>
      <c r="E17416">
        <f t="shared" si="545"/>
        <v>43535001</v>
      </c>
    </row>
    <row r="17417" spans="1:5">
      <c r="A17417">
        <v>43506002</v>
      </c>
      <c r="B17417">
        <v>43535002</v>
      </c>
      <c r="C17417" s="293">
        <v>107000000</v>
      </c>
      <c r="D17417">
        <f t="shared" si="544"/>
        <v>43506002</v>
      </c>
      <c r="E17417">
        <f t="shared" si="545"/>
        <v>43535002</v>
      </c>
    </row>
    <row r="17418" spans="1:5">
      <c r="A17418">
        <v>43506003</v>
      </c>
      <c r="B17418">
        <v>43535003</v>
      </c>
      <c r="C17418" s="293">
        <v>117000000</v>
      </c>
      <c r="D17418">
        <f t="shared" si="544"/>
        <v>43506003</v>
      </c>
      <c r="E17418">
        <f t="shared" si="545"/>
        <v>43535003</v>
      </c>
    </row>
    <row r="17419" spans="1:5">
      <c r="A17419">
        <v>43506004</v>
      </c>
      <c r="B17419">
        <v>43535004</v>
      </c>
      <c r="C17419" s="293">
        <v>146000000</v>
      </c>
      <c r="D17419">
        <f t="shared" si="544"/>
        <v>43506004</v>
      </c>
      <c r="E17419">
        <f t="shared" si="545"/>
        <v>43535004</v>
      </c>
    </row>
    <row r="17420" spans="1:5">
      <c r="A17420">
        <v>43506005</v>
      </c>
      <c r="B17420">
        <v>43535005</v>
      </c>
      <c r="C17420" s="293">
        <v>132000000</v>
      </c>
      <c r="D17420">
        <f t="shared" si="544"/>
        <v>43506005</v>
      </c>
      <c r="E17420">
        <f t="shared" si="545"/>
        <v>43535005</v>
      </c>
    </row>
    <row r="17421" spans="1:5">
      <c r="A17421">
        <v>43506006</v>
      </c>
      <c r="B17421">
        <v>43535006</v>
      </c>
      <c r="C17421" s="293">
        <v>160000000</v>
      </c>
      <c r="D17421">
        <f t="shared" si="544"/>
        <v>43506006</v>
      </c>
      <c r="E17421">
        <f t="shared" si="545"/>
        <v>43535006</v>
      </c>
    </row>
    <row r="17422" spans="1:5">
      <c r="A17422">
        <v>43506007</v>
      </c>
      <c r="B17422">
        <v>43535007</v>
      </c>
      <c r="C17422" s="293">
        <v>138000000</v>
      </c>
      <c r="D17422">
        <f t="shared" si="544"/>
        <v>43506007</v>
      </c>
      <c r="E17422">
        <f t="shared" si="545"/>
        <v>43535007</v>
      </c>
    </row>
    <row r="17423" spans="1:5">
      <c r="A17423">
        <v>43617001</v>
      </c>
      <c r="B17423">
        <v>43656001</v>
      </c>
      <c r="C17423" s="293">
        <v>11600000</v>
      </c>
      <c r="D17423">
        <f t="shared" si="544"/>
        <v>43617001</v>
      </c>
      <c r="E17423">
        <f t="shared" si="545"/>
        <v>43656001</v>
      </c>
    </row>
    <row r="17424" spans="1:5">
      <c r="A17424">
        <v>43617002</v>
      </c>
      <c r="B17424">
        <v>43656002</v>
      </c>
      <c r="C17424" s="293">
        <v>8000000</v>
      </c>
      <c r="D17424">
        <f t="shared" si="544"/>
        <v>43617002</v>
      </c>
      <c r="E17424">
        <f t="shared" si="545"/>
        <v>43656002</v>
      </c>
    </row>
    <row r="17425" spans="1:5">
      <c r="A17425">
        <v>43617003</v>
      </c>
      <c r="B17425">
        <v>43656003</v>
      </c>
      <c r="C17425" s="293">
        <v>6000000</v>
      </c>
      <c r="D17425">
        <f t="shared" si="544"/>
        <v>43617003</v>
      </c>
      <c r="E17425">
        <f t="shared" si="545"/>
        <v>43656003</v>
      </c>
    </row>
    <row r="17426" spans="1:5">
      <c r="A17426">
        <v>43617004</v>
      </c>
      <c r="B17426">
        <v>43656004</v>
      </c>
      <c r="C17426" s="293">
        <v>6800000</v>
      </c>
      <c r="D17426">
        <f t="shared" si="544"/>
        <v>43617004</v>
      </c>
      <c r="E17426">
        <f t="shared" si="545"/>
        <v>43656004</v>
      </c>
    </row>
    <row r="17427" spans="1:5">
      <c r="A17427">
        <v>43719001</v>
      </c>
      <c r="B17427">
        <v>43751001</v>
      </c>
      <c r="C17427" s="293">
        <v>17000000</v>
      </c>
      <c r="D17427">
        <f t="shared" si="544"/>
        <v>43719001</v>
      </c>
      <c r="E17427">
        <f t="shared" si="545"/>
        <v>43751001</v>
      </c>
    </row>
    <row r="17428" spans="1:5">
      <c r="A17428">
        <v>43719002</v>
      </c>
      <c r="B17428">
        <v>43751002</v>
      </c>
      <c r="C17428" s="293">
        <v>23500000</v>
      </c>
      <c r="D17428">
        <f t="shared" si="544"/>
        <v>43719002</v>
      </c>
      <c r="E17428">
        <f t="shared" si="545"/>
        <v>43751002</v>
      </c>
    </row>
    <row r="17429" spans="1:5">
      <c r="A17429">
        <v>43719003</v>
      </c>
      <c r="B17429">
        <v>43751003</v>
      </c>
      <c r="C17429" s="293">
        <v>19400000</v>
      </c>
      <c r="D17429">
        <f t="shared" si="544"/>
        <v>43719003</v>
      </c>
      <c r="E17429">
        <f t="shared" si="545"/>
        <v>43751003</v>
      </c>
    </row>
    <row r="17430" spans="1:5">
      <c r="A17430">
        <v>43719004</v>
      </c>
      <c r="B17430">
        <v>43751004</v>
      </c>
      <c r="C17430" s="293">
        <v>23400000</v>
      </c>
      <c r="D17430">
        <f t="shared" si="544"/>
        <v>43719004</v>
      </c>
      <c r="E17430">
        <f t="shared" si="545"/>
        <v>43751004</v>
      </c>
    </row>
    <row r="17431" spans="1:5">
      <c r="A17431">
        <v>43825001</v>
      </c>
      <c r="B17431">
        <v>43882001</v>
      </c>
      <c r="C17431" s="293">
        <v>102000000</v>
      </c>
      <c r="D17431">
        <f t="shared" si="544"/>
        <v>43825001</v>
      </c>
      <c r="E17431">
        <f t="shared" si="545"/>
        <v>43882001</v>
      </c>
    </row>
    <row r="17432" spans="1:5">
      <c r="A17432">
        <v>43825002</v>
      </c>
      <c r="B17432">
        <v>43883001</v>
      </c>
      <c r="C17432" s="293">
        <v>180000000</v>
      </c>
      <c r="D17432">
        <f t="shared" si="544"/>
        <v>43825002</v>
      </c>
      <c r="E17432">
        <f t="shared" si="545"/>
        <v>43883001</v>
      </c>
    </row>
    <row r="17433" spans="1:5">
      <c r="A17433">
        <v>43825003</v>
      </c>
      <c r="B17433">
        <v>43887001</v>
      </c>
      <c r="C17433" s="293">
        <v>130000000</v>
      </c>
      <c r="D17433">
        <f t="shared" si="544"/>
        <v>43825003</v>
      </c>
      <c r="E17433">
        <f t="shared" si="545"/>
        <v>43887001</v>
      </c>
    </row>
    <row r="17434" spans="1:5">
      <c r="A17434">
        <v>43925002</v>
      </c>
      <c r="B17434">
        <v>43982001</v>
      </c>
      <c r="C17434" s="293">
        <v>351100000</v>
      </c>
      <c r="D17434">
        <f t="shared" si="544"/>
        <v>43925002</v>
      </c>
      <c r="E17434">
        <f t="shared" si="545"/>
        <v>43982001</v>
      </c>
    </row>
    <row r="17435" spans="1:5">
      <c r="A17435">
        <v>43925001</v>
      </c>
      <c r="B17435">
        <v>43983001</v>
      </c>
      <c r="C17435" s="293">
        <v>297500000</v>
      </c>
      <c r="D17435">
        <f t="shared" si="544"/>
        <v>43925001</v>
      </c>
      <c r="E17435">
        <f t="shared" si="545"/>
        <v>43983001</v>
      </c>
    </row>
    <row r="17436" spans="1:5">
      <c r="A17436">
        <v>44025001</v>
      </c>
      <c r="B17436">
        <v>44082001</v>
      </c>
      <c r="C17436" s="293">
        <v>83300000</v>
      </c>
      <c r="D17436">
        <f t="shared" si="544"/>
        <v>44025001</v>
      </c>
      <c r="E17436">
        <f t="shared" si="545"/>
        <v>44082001</v>
      </c>
    </row>
    <row r="17437" spans="1:5">
      <c r="A17437">
        <v>44025003</v>
      </c>
      <c r="B17437">
        <v>44085001</v>
      </c>
      <c r="C17437" s="293">
        <v>204100000</v>
      </c>
      <c r="D17437">
        <f t="shared" si="544"/>
        <v>44025003</v>
      </c>
      <c r="E17437">
        <f t="shared" si="545"/>
        <v>44085001</v>
      </c>
    </row>
    <row r="17438" spans="1:5">
      <c r="A17438">
        <v>44025002</v>
      </c>
      <c r="B17438">
        <v>44087001</v>
      </c>
      <c r="C17438" s="293">
        <v>202300000</v>
      </c>
      <c r="D17438">
        <f t="shared" si="544"/>
        <v>44025002</v>
      </c>
      <c r="E17438">
        <f t="shared" si="545"/>
        <v>44087001</v>
      </c>
    </row>
    <row r="17439" spans="1:5">
      <c r="A17439">
        <v>44125002</v>
      </c>
      <c r="B17439">
        <v>44182001</v>
      </c>
      <c r="C17439" s="293">
        <v>340000000</v>
      </c>
      <c r="D17439">
        <f t="shared" si="544"/>
        <v>44125002</v>
      </c>
      <c r="E17439">
        <f t="shared" si="545"/>
        <v>44182001</v>
      </c>
    </row>
    <row r="17440" spans="1:5">
      <c r="A17440">
        <v>44125001</v>
      </c>
      <c r="B17440">
        <v>44185001</v>
      </c>
      <c r="C17440" s="293">
        <v>85000000</v>
      </c>
      <c r="D17440">
        <f t="shared" si="544"/>
        <v>44125001</v>
      </c>
      <c r="E17440">
        <f t="shared" si="545"/>
        <v>44185001</v>
      </c>
    </row>
    <row r="17441" spans="1:5">
      <c r="A17441">
        <v>44125003</v>
      </c>
      <c r="B17441">
        <v>44186001</v>
      </c>
      <c r="C17441" s="293">
        <v>119000000</v>
      </c>
      <c r="D17441">
        <f t="shared" si="544"/>
        <v>44125003</v>
      </c>
      <c r="E17441">
        <f t="shared" si="545"/>
        <v>44186001</v>
      </c>
    </row>
    <row r="17442" spans="1:5">
      <c r="A17442">
        <v>44125004</v>
      </c>
      <c r="B17442">
        <v>44186002</v>
      </c>
      <c r="C17442" s="293">
        <v>89200000</v>
      </c>
      <c r="D17442">
        <f t="shared" si="544"/>
        <v>44125004</v>
      </c>
      <c r="E17442">
        <f t="shared" si="545"/>
        <v>44186002</v>
      </c>
    </row>
    <row r="17443" spans="1:5">
      <c r="A17443">
        <v>44225001</v>
      </c>
      <c r="B17443">
        <v>44280001</v>
      </c>
      <c r="C17443" s="293">
        <v>220200000</v>
      </c>
      <c r="D17443">
        <f t="shared" si="544"/>
        <v>44225001</v>
      </c>
      <c r="E17443">
        <f t="shared" si="545"/>
        <v>44280001</v>
      </c>
    </row>
    <row r="17444" spans="1:5">
      <c r="A17444">
        <v>44301001</v>
      </c>
      <c r="B17444">
        <v>44332001</v>
      </c>
      <c r="C17444" s="293">
        <v>70000000</v>
      </c>
      <c r="D17444">
        <f t="shared" si="544"/>
        <v>44301001</v>
      </c>
      <c r="E17444">
        <f t="shared" si="545"/>
        <v>44332001</v>
      </c>
    </row>
    <row r="17445" spans="1:5">
      <c r="A17445">
        <v>44301002</v>
      </c>
      <c r="B17445">
        <v>44332002</v>
      </c>
      <c r="C17445" s="293">
        <v>74000000</v>
      </c>
      <c r="D17445">
        <f t="shared" si="544"/>
        <v>44301002</v>
      </c>
      <c r="E17445">
        <f t="shared" si="545"/>
        <v>44332002</v>
      </c>
    </row>
    <row r="17446" spans="1:5">
      <c r="A17446">
        <v>44306001</v>
      </c>
      <c r="B17446">
        <v>44335001</v>
      </c>
      <c r="C17446" s="293">
        <v>79000000</v>
      </c>
      <c r="D17446">
        <f t="shared" si="544"/>
        <v>44306001</v>
      </c>
      <c r="E17446">
        <f t="shared" si="545"/>
        <v>44335001</v>
      </c>
    </row>
    <row r="17447" spans="1:5">
      <c r="A17447">
        <v>44306002</v>
      </c>
      <c r="B17447">
        <v>44335002</v>
      </c>
      <c r="C17447" s="293">
        <v>89000000</v>
      </c>
      <c r="D17447">
        <f t="shared" si="544"/>
        <v>44306002</v>
      </c>
      <c r="E17447">
        <f t="shared" si="545"/>
        <v>44335002</v>
      </c>
    </row>
    <row r="17448" spans="1:5">
      <c r="A17448">
        <v>44311001</v>
      </c>
      <c r="B17448">
        <v>44361001</v>
      </c>
      <c r="C17448" s="293">
        <v>541900000</v>
      </c>
      <c r="D17448">
        <f t="shared" si="544"/>
        <v>44311001</v>
      </c>
      <c r="E17448">
        <f t="shared" si="545"/>
        <v>44361001</v>
      </c>
    </row>
    <row r="17449" spans="1:5">
      <c r="A17449">
        <v>44311002</v>
      </c>
      <c r="B17449">
        <v>44361002</v>
      </c>
      <c r="C17449" s="293">
        <v>598700000</v>
      </c>
      <c r="D17449">
        <f t="shared" si="544"/>
        <v>44311002</v>
      </c>
      <c r="E17449">
        <f t="shared" si="545"/>
        <v>44361002</v>
      </c>
    </row>
    <row r="17450" spans="1:5">
      <c r="A17450">
        <v>44311003</v>
      </c>
      <c r="B17450">
        <v>44361003</v>
      </c>
      <c r="C17450" s="293">
        <v>322600000</v>
      </c>
      <c r="D17450">
        <f t="shared" si="544"/>
        <v>44311003</v>
      </c>
      <c r="E17450">
        <f t="shared" si="545"/>
        <v>44361003</v>
      </c>
    </row>
    <row r="17451" spans="1:5">
      <c r="A17451">
        <v>44425001</v>
      </c>
      <c r="B17451">
        <v>44482001</v>
      </c>
      <c r="C17451" s="293">
        <v>117500000</v>
      </c>
      <c r="D17451">
        <f t="shared" si="544"/>
        <v>44425001</v>
      </c>
      <c r="E17451">
        <f t="shared" si="545"/>
        <v>44482001</v>
      </c>
    </row>
    <row r="17452" spans="1:5">
      <c r="A17452">
        <v>44425002</v>
      </c>
      <c r="B17452">
        <v>44487001</v>
      </c>
      <c r="C17452" s="293">
        <v>111800000</v>
      </c>
      <c r="D17452">
        <f t="shared" si="544"/>
        <v>44425002</v>
      </c>
      <c r="E17452">
        <f t="shared" si="545"/>
        <v>44487001</v>
      </c>
    </row>
    <row r="17453" spans="1:5">
      <c r="A17453">
        <v>44525001</v>
      </c>
      <c r="B17453">
        <v>44587001</v>
      </c>
      <c r="C17453" s="293">
        <v>333600000</v>
      </c>
      <c r="D17453">
        <f t="shared" si="544"/>
        <v>44525001</v>
      </c>
      <c r="E17453">
        <f t="shared" si="545"/>
        <v>44587001</v>
      </c>
    </row>
    <row r="17454" spans="1:5">
      <c r="A17454">
        <v>44621001</v>
      </c>
      <c r="B17454">
        <v>44642001</v>
      </c>
      <c r="C17454" s="293">
        <v>163300000</v>
      </c>
      <c r="D17454">
        <f t="shared" si="544"/>
        <v>44621001</v>
      </c>
      <c r="E17454">
        <f t="shared" si="545"/>
        <v>44642001</v>
      </c>
    </row>
    <row r="17455" spans="1:5">
      <c r="A17455">
        <v>44621002</v>
      </c>
      <c r="B17455">
        <v>44646001</v>
      </c>
      <c r="C17455" s="293">
        <v>21000000</v>
      </c>
      <c r="D17455">
        <f t="shared" si="544"/>
        <v>44621002</v>
      </c>
      <c r="E17455">
        <f t="shared" si="545"/>
        <v>44646001</v>
      </c>
    </row>
    <row r="17456" spans="1:5">
      <c r="A17456">
        <v>44612001</v>
      </c>
      <c r="B17456">
        <v>44663001</v>
      </c>
      <c r="C17456" s="293">
        <v>163200000</v>
      </c>
      <c r="D17456">
        <f t="shared" si="544"/>
        <v>44612001</v>
      </c>
      <c r="E17456">
        <f t="shared" si="545"/>
        <v>44663001</v>
      </c>
    </row>
    <row r="17457" spans="1:5">
      <c r="A17457">
        <v>44612002</v>
      </c>
      <c r="B17457">
        <v>44663002</v>
      </c>
      <c r="C17457" s="293">
        <v>167500000</v>
      </c>
      <c r="D17457">
        <f t="shared" si="544"/>
        <v>44612002</v>
      </c>
      <c r="E17457">
        <f t="shared" si="545"/>
        <v>44663002</v>
      </c>
    </row>
    <row r="17458" spans="1:5">
      <c r="A17458">
        <v>44717005</v>
      </c>
      <c r="B17458">
        <v>44756001</v>
      </c>
      <c r="C17458" s="293">
        <v>14900000</v>
      </c>
      <c r="D17458">
        <f t="shared" si="544"/>
        <v>44717005</v>
      </c>
      <c r="E17458">
        <f t="shared" si="545"/>
        <v>44756001</v>
      </c>
    </row>
    <row r="17459" spans="1:5">
      <c r="A17459">
        <v>44717001</v>
      </c>
      <c r="B17459">
        <v>44757001</v>
      </c>
      <c r="C17459" s="293">
        <v>7700000</v>
      </c>
      <c r="D17459">
        <f t="shared" si="544"/>
        <v>44717001</v>
      </c>
      <c r="E17459">
        <f t="shared" si="545"/>
        <v>44757001</v>
      </c>
    </row>
    <row r="17460" spans="1:5">
      <c r="A17460">
        <v>44717002</v>
      </c>
      <c r="B17460">
        <v>44757002</v>
      </c>
      <c r="C17460" s="293">
        <v>10000000</v>
      </c>
      <c r="D17460">
        <f t="shared" si="544"/>
        <v>44717002</v>
      </c>
      <c r="E17460">
        <f t="shared" si="545"/>
        <v>44757002</v>
      </c>
    </row>
    <row r="17461" spans="1:5">
      <c r="A17461">
        <v>44717003</v>
      </c>
      <c r="B17461">
        <v>44757003</v>
      </c>
      <c r="C17461" s="293">
        <v>12800000</v>
      </c>
      <c r="D17461">
        <f t="shared" si="544"/>
        <v>44717003</v>
      </c>
      <c r="E17461">
        <f t="shared" si="545"/>
        <v>44757003</v>
      </c>
    </row>
    <row r="17462" spans="1:5">
      <c r="A17462">
        <v>44717004</v>
      </c>
      <c r="B17462">
        <v>44757004</v>
      </c>
      <c r="C17462" s="293">
        <v>21900000</v>
      </c>
      <c r="D17462">
        <f t="shared" si="544"/>
        <v>44717004</v>
      </c>
      <c r="E17462">
        <f t="shared" si="545"/>
        <v>44757004</v>
      </c>
    </row>
    <row r="17463" spans="1:5">
      <c r="A17463">
        <v>44819001</v>
      </c>
      <c r="B17463">
        <v>44852001</v>
      </c>
      <c r="C17463" s="293">
        <v>63000000</v>
      </c>
      <c r="D17463">
        <f t="shared" si="544"/>
        <v>44819001</v>
      </c>
      <c r="E17463">
        <f t="shared" si="545"/>
        <v>44852001</v>
      </c>
    </row>
    <row r="17464" spans="1:5">
      <c r="A17464">
        <v>44925002</v>
      </c>
      <c r="B17464">
        <v>44983001</v>
      </c>
      <c r="C17464" s="293">
        <v>208300000</v>
      </c>
      <c r="D17464">
        <f t="shared" si="544"/>
        <v>44925002</v>
      </c>
      <c r="E17464">
        <f t="shared" si="545"/>
        <v>44983001</v>
      </c>
    </row>
    <row r="17465" spans="1:5">
      <c r="A17465">
        <v>44925001</v>
      </c>
      <c r="B17465">
        <v>44984001</v>
      </c>
      <c r="C17465" s="293">
        <v>224500000</v>
      </c>
      <c r="D17465">
        <f t="shared" si="544"/>
        <v>44925001</v>
      </c>
      <c r="E17465">
        <f t="shared" si="545"/>
        <v>44984001</v>
      </c>
    </row>
    <row r="17466" spans="1:5">
      <c r="A17466">
        <v>45025001</v>
      </c>
      <c r="B17466">
        <v>45087001</v>
      </c>
      <c r="C17466" s="293">
        <v>35000000</v>
      </c>
      <c r="D17466">
        <f t="shared" si="544"/>
        <v>45025001</v>
      </c>
      <c r="E17466">
        <f t="shared" si="545"/>
        <v>45087001</v>
      </c>
    </row>
    <row r="17467" spans="1:5">
      <c r="A17467">
        <v>45125001</v>
      </c>
      <c r="B17467">
        <v>45182001</v>
      </c>
      <c r="C17467" s="293">
        <v>134800000</v>
      </c>
      <c r="D17467">
        <f t="shared" si="544"/>
        <v>45125001</v>
      </c>
      <c r="E17467">
        <f t="shared" si="545"/>
        <v>45182001</v>
      </c>
    </row>
    <row r="17468" spans="1:5">
      <c r="A17468">
        <v>45125002</v>
      </c>
      <c r="B17468">
        <v>45186001</v>
      </c>
      <c r="C17468" s="293">
        <v>238000000</v>
      </c>
      <c r="D17468">
        <f t="shared" si="544"/>
        <v>45125002</v>
      </c>
      <c r="E17468">
        <f t="shared" si="545"/>
        <v>45186001</v>
      </c>
    </row>
    <row r="17469" spans="1:5">
      <c r="A17469">
        <v>45217001</v>
      </c>
      <c r="B17469">
        <v>45254001</v>
      </c>
      <c r="C17469" s="293">
        <v>28500000</v>
      </c>
      <c r="D17469">
        <f t="shared" si="544"/>
        <v>45217001</v>
      </c>
      <c r="E17469">
        <f t="shared" si="545"/>
        <v>45254001</v>
      </c>
    </row>
    <row r="17470" spans="1:5">
      <c r="A17470">
        <v>45217002</v>
      </c>
      <c r="B17470">
        <v>45254002</v>
      </c>
      <c r="C17470" s="293">
        <v>15000000</v>
      </c>
      <c r="D17470">
        <f t="shared" si="544"/>
        <v>45217002</v>
      </c>
      <c r="E17470">
        <f t="shared" si="545"/>
        <v>45254002</v>
      </c>
    </row>
    <row r="17471" spans="1:5">
      <c r="A17471">
        <v>45217003</v>
      </c>
      <c r="B17471">
        <v>45254003</v>
      </c>
      <c r="C17471" s="293">
        <v>22000000</v>
      </c>
      <c r="D17471">
        <f t="shared" si="544"/>
        <v>45217003</v>
      </c>
      <c r="E17471">
        <f t="shared" si="545"/>
        <v>45254003</v>
      </c>
    </row>
    <row r="17472" spans="1:5">
      <c r="A17472">
        <v>45325001</v>
      </c>
      <c r="B17472">
        <v>45382001</v>
      </c>
      <c r="C17472" s="293">
        <v>148500000</v>
      </c>
      <c r="D17472">
        <f t="shared" si="544"/>
        <v>45325001</v>
      </c>
      <c r="E17472">
        <f t="shared" si="545"/>
        <v>45382001</v>
      </c>
    </row>
    <row r="17473" spans="1:5">
      <c r="A17473">
        <v>45325002</v>
      </c>
      <c r="B17473">
        <v>45385001</v>
      </c>
      <c r="C17473" s="293">
        <v>104700000</v>
      </c>
      <c r="D17473">
        <f t="shared" si="544"/>
        <v>45325002</v>
      </c>
      <c r="E17473">
        <f t="shared" si="545"/>
        <v>45385001</v>
      </c>
    </row>
    <row r="17474" spans="1:5">
      <c r="A17474">
        <v>45425002</v>
      </c>
      <c r="B17474">
        <v>45482001</v>
      </c>
      <c r="C17474" s="293">
        <v>29500000</v>
      </c>
      <c r="D17474">
        <f t="shared" si="544"/>
        <v>45425002</v>
      </c>
      <c r="E17474">
        <f t="shared" si="545"/>
        <v>45482001</v>
      </c>
    </row>
    <row r="17475" spans="1:5">
      <c r="A17475">
        <v>45425001</v>
      </c>
      <c r="B17475">
        <v>45487001</v>
      </c>
      <c r="C17475" s="293">
        <v>138700000</v>
      </c>
      <c r="D17475">
        <f t="shared" ref="D17475:D17501" si="546">+A17475*1</f>
        <v>45425001</v>
      </c>
      <c r="E17475">
        <f t="shared" ref="E17475:E17501" si="547">+B17475*1</f>
        <v>45487001</v>
      </c>
    </row>
    <row r="17476" spans="1:5">
      <c r="A17476">
        <v>45519002</v>
      </c>
      <c r="B17476">
        <v>45551001</v>
      </c>
      <c r="C17476" s="293">
        <v>27700000</v>
      </c>
      <c r="D17476">
        <f t="shared" si="546"/>
        <v>45519002</v>
      </c>
      <c r="E17476">
        <f t="shared" si="547"/>
        <v>45551001</v>
      </c>
    </row>
    <row r="17477" spans="1:5">
      <c r="A17477">
        <v>45519001</v>
      </c>
      <c r="B17477">
        <v>45552001</v>
      </c>
      <c r="C17477" s="293">
        <v>26900000</v>
      </c>
      <c r="D17477">
        <f t="shared" si="546"/>
        <v>45519001</v>
      </c>
      <c r="E17477">
        <f t="shared" si="547"/>
        <v>45552001</v>
      </c>
    </row>
    <row r="17478" spans="1:5">
      <c r="A17478">
        <v>45519003</v>
      </c>
      <c r="B17478">
        <v>45552002</v>
      </c>
      <c r="C17478" s="293">
        <v>16500000</v>
      </c>
      <c r="D17478">
        <f t="shared" si="546"/>
        <v>45519003</v>
      </c>
      <c r="E17478">
        <f t="shared" si="547"/>
        <v>45552002</v>
      </c>
    </row>
    <row r="17479" spans="1:5">
      <c r="A17479">
        <v>45701001</v>
      </c>
      <c r="B17479">
        <v>45732001</v>
      </c>
      <c r="C17479" s="293">
        <v>38000000</v>
      </c>
      <c r="D17479">
        <f t="shared" si="546"/>
        <v>45701001</v>
      </c>
      <c r="E17479">
        <f t="shared" si="547"/>
        <v>45732001</v>
      </c>
    </row>
    <row r="17480" spans="1:5">
      <c r="A17480">
        <v>45817003</v>
      </c>
      <c r="B17480">
        <v>45853001</v>
      </c>
      <c r="C17480" s="293">
        <v>23500000</v>
      </c>
      <c r="D17480">
        <f t="shared" si="546"/>
        <v>45817003</v>
      </c>
      <c r="E17480">
        <f t="shared" si="547"/>
        <v>45853001</v>
      </c>
    </row>
    <row r="17481" spans="1:5">
      <c r="A17481">
        <v>45817001</v>
      </c>
      <c r="B17481">
        <v>45857001</v>
      </c>
      <c r="C17481" s="293">
        <v>28800000</v>
      </c>
      <c r="D17481">
        <f t="shared" si="546"/>
        <v>45817001</v>
      </c>
      <c r="E17481">
        <f t="shared" si="547"/>
        <v>45857001</v>
      </c>
    </row>
    <row r="17482" spans="1:5">
      <c r="A17482">
        <v>45817002</v>
      </c>
      <c r="B17482">
        <v>45857002</v>
      </c>
      <c r="C17482" s="293">
        <v>15800000</v>
      </c>
      <c r="D17482">
        <f t="shared" si="546"/>
        <v>45817002</v>
      </c>
      <c r="E17482">
        <f t="shared" si="547"/>
        <v>45857002</v>
      </c>
    </row>
    <row r="17483" spans="1:5">
      <c r="A17483">
        <v>45925001</v>
      </c>
      <c r="B17483">
        <v>45987001</v>
      </c>
      <c r="C17483" s="293">
        <v>75000000</v>
      </c>
      <c r="D17483">
        <f t="shared" si="546"/>
        <v>45925001</v>
      </c>
      <c r="E17483">
        <f t="shared" si="547"/>
        <v>45987001</v>
      </c>
    </row>
    <row r="17484" spans="1:5">
      <c r="A17484">
        <v>46025001</v>
      </c>
      <c r="B17484">
        <v>46087001</v>
      </c>
      <c r="C17484" s="293">
        <v>140000000</v>
      </c>
      <c r="D17484">
        <f t="shared" si="546"/>
        <v>46025001</v>
      </c>
      <c r="E17484">
        <f t="shared" si="547"/>
        <v>46087001</v>
      </c>
    </row>
    <row r="17485" spans="1:5">
      <c r="A17485">
        <v>46125001</v>
      </c>
      <c r="B17485">
        <v>46186001</v>
      </c>
      <c r="C17485" s="293">
        <v>102900000</v>
      </c>
      <c r="D17485">
        <f t="shared" si="546"/>
        <v>46125001</v>
      </c>
      <c r="E17485">
        <f t="shared" si="547"/>
        <v>46186001</v>
      </c>
    </row>
    <row r="17486" spans="1:5">
      <c r="A17486">
        <v>46319001</v>
      </c>
      <c r="B17486">
        <v>46351001</v>
      </c>
      <c r="C17486" s="293">
        <v>25600000</v>
      </c>
      <c r="D17486">
        <f t="shared" si="546"/>
        <v>46319001</v>
      </c>
      <c r="E17486">
        <f t="shared" si="547"/>
        <v>46351001</v>
      </c>
    </row>
    <row r="17487" spans="1:5">
      <c r="A17487">
        <v>46319002</v>
      </c>
      <c r="B17487">
        <v>46351002</v>
      </c>
      <c r="C17487" s="293">
        <v>12400000</v>
      </c>
      <c r="D17487">
        <f t="shared" si="546"/>
        <v>46319002</v>
      </c>
      <c r="E17487">
        <f t="shared" si="547"/>
        <v>46351002</v>
      </c>
    </row>
    <row r="17488" spans="1:5">
      <c r="A17488">
        <v>46319003</v>
      </c>
      <c r="B17488">
        <v>46351003</v>
      </c>
      <c r="C17488" s="293">
        <v>16000000</v>
      </c>
      <c r="D17488">
        <f t="shared" si="546"/>
        <v>46319003</v>
      </c>
      <c r="E17488">
        <f t="shared" si="547"/>
        <v>46351003</v>
      </c>
    </row>
    <row r="17489" spans="1:5">
      <c r="A17489">
        <v>46319004</v>
      </c>
      <c r="B17489">
        <v>46351004</v>
      </c>
      <c r="C17489" s="293">
        <v>17500000</v>
      </c>
      <c r="D17489">
        <f t="shared" si="546"/>
        <v>46319004</v>
      </c>
      <c r="E17489">
        <f t="shared" si="547"/>
        <v>46351004</v>
      </c>
    </row>
    <row r="17490" spans="1:5">
      <c r="A17490">
        <v>46319005</v>
      </c>
      <c r="B17490">
        <v>46351005</v>
      </c>
      <c r="C17490" s="293">
        <v>23500000</v>
      </c>
      <c r="D17490">
        <f t="shared" si="546"/>
        <v>46319005</v>
      </c>
      <c r="E17490">
        <f t="shared" si="547"/>
        <v>46351005</v>
      </c>
    </row>
    <row r="17491" spans="1:5">
      <c r="A17491">
        <v>46403003</v>
      </c>
      <c r="B17491">
        <v>46470001</v>
      </c>
      <c r="C17491" s="293">
        <v>664600000</v>
      </c>
      <c r="D17491">
        <f t="shared" si="546"/>
        <v>46403003</v>
      </c>
      <c r="E17491">
        <f t="shared" si="547"/>
        <v>46470001</v>
      </c>
    </row>
    <row r="17492" spans="1:5">
      <c r="A17492">
        <v>46403007</v>
      </c>
      <c r="B17492">
        <v>46470002</v>
      </c>
      <c r="C17492" s="293">
        <v>707100000</v>
      </c>
      <c r="D17492">
        <f t="shared" si="546"/>
        <v>46403007</v>
      </c>
      <c r="E17492">
        <f t="shared" si="547"/>
        <v>46470002</v>
      </c>
    </row>
    <row r="17493" spans="1:5">
      <c r="A17493">
        <v>46403008</v>
      </c>
      <c r="B17493">
        <v>46470003</v>
      </c>
      <c r="C17493" s="293">
        <v>746300000</v>
      </c>
      <c r="D17493">
        <f t="shared" si="546"/>
        <v>46403008</v>
      </c>
      <c r="E17493">
        <f t="shared" si="547"/>
        <v>46470003</v>
      </c>
    </row>
    <row r="17494" spans="1:5">
      <c r="A17494">
        <v>46403011</v>
      </c>
      <c r="B17494">
        <v>46470004</v>
      </c>
      <c r="C17494" s="293">
        <v>667400000</v>
      </c>
      <c r="D17494">
        <f t="shared" si="546"/>
        <v>46403011</v>
      </c>
      <c r="E17494">
        <f t="shared" si="547"/>
        <v>46470004</v>
      </c>
    </row>
    <row r="17495" spans="1:5">
      <c r="A17495">
        <v>46403012</v>
      </c>
      <c r="B17495">
        <v>46470005</v>
      </c>
      <c r="C17495" s="293">
        <v>519900000</v>
      </c>
      <c r="D17495">
        <f t="shared" si="546"/>
        <v>46403012</v>
      </c>
      <c r="E17495">
        <f t="shared" si="547"/>
        <v>46470005</v>
      </c>
    </row>
    <row r="17496" spans="1:5">
      <c r="A17496">
        <v>46403001</v>
      </c>
      <c r="B17496">
        <v>46471001</v>
      </c>
      <c r="C17496" s="293">
        <v>365500000</v>
      </c>
      <c r="D17496">
        <f t="shared" si="546"/>
        <v>46403001</v>
      </c>
      <c r="E17496">
        <f t="shared" si="547"/>
        <v>46471001</v>
      </c>
    </row>
    <row r="17497" spans="1:5">
      <c r="A17497">
        <v>46403002</v>
      </c>
      <c r="B17497">
        <v>46471002</v>
      </c>
      <c r="C17497" s="293">
        <v>855500000</v>
      </c>
      <c r="D17497">
        <f t="shared" si="546"/>
        <v>46403002</v>
      </c>
      <c r="E17497">
        <f t="shared" si="547"/>
        <v>46471002</v>
      </c>
    </row>
    <row r="17498" spans="1:5">
      <c r="A17498">
        <v>46403004</v>
      </c>
      <c r="B17498">
        <v>46471003</v>
      </c>
      <c r="C17498" s="293">
        <v>748700000</v>
      </c>
      <c r="D17498">
        <f t="shared" si="546"/>
        <v>46403004</v>
      </c>
      <c r="E17498">
        <f t="shared" si="547"/>
        <v>46471003</v>
      </c>
    </row>
    <row r="17499" spans="1:5">
      <c r="A17499">
        <v>46403005</v>
      </c>
      <c r="B17499">
        <v>46471004</v>
      </c>
      <c r="C17499" s="293">
        <v>1098300000</v>
      </c>
      <c r="D17499">
        <f t="shared" si="546"/>
        <v>46403005</v>
      </c>
      <c r="E17499">
        <f t="shared" si="547"/>
        <v>46471004</v>
      </c>
    </row>
    <row r="17500" spans="1:5">
      <c r="A17500">
        <v>46403006</v>
      </c>
      <c r="B17500">
        <v>46471005</v>
      </c>
      <c r="C17500" s="293">
        <v>723300000</v>
      </c>
      <c r="D17500">
        <f t="shared" si="546"/>
        <v>46403006</v>
      </c>
      <c r="E17500">
        <f t="shared" si="547"/>
        <v>46471005</v>
      </c>
    </row>
    <row r="17501" spans="1:5">
      <c r="A17501">
        <v>46403009</v>
      </c>
      <c r="B17501">
        <v>46471006</v>
      </c>
      <c r="C17501" s="293">
        <v>1468800000</v>
      </c>
      <c r="D17501">
        <f t="shared" si="546"/>
        <v>46403009</v>
      </c>
      <c r="E17501">
        <f t="shared" si="547"/>
        <v>46471006</v>
      </c>
    </row>
    <row r="17502" spans="1:5">
      <c r="A17502">
        <v>46403010</v>
      </c>
      <c r="B17502">
        <v>46471007</v>
      </c>
      <c r="C17502" s="293">
        <v>577200000</v>
      </c>
      <c r="D17502">
        <f t="shared" ref="D17502:D17558" si="548">+A17502*1</f>
        <v>46403010</v>
      </c>
      <c r="E17502">
        <f t="shared" ref="E17502:E17558" si="549">+B17502*1</f>
        <v>46471007</v>
      </c>
    </row>
    <row r="17503" spans="1:5">
      <c r="A17503">
        <v>46525001</v>
      </c>
      <c r="B17503">
        <v>46582001</v>
      </c>
      <c r="C17503" s="293">
        <v>107000000</v>
      </c>
      <c r="D17503">
        <f t="shared" si="548"/>
        <v>46525001</v>
      </c>
      <c r="E17503">
        <f t="shared" si="549"/>
        <v>46582001</v>
      </c>
    </row>
    <row r="17504" spans="1:5">
      <c r="A17504">
        <v>46617004</v>
      </c>
      <c r="B17504">
        <v>46653002</v>
      </c>
      <c r="C17504" s="293">
        <v>26000000</v>
      </c>
      <c r="D17504">
        <f t="shared" si="548"/>
        <v>46617004</v>
      </c>
      <c r="E17504">
        <f t="shared" si="549"/>
        <v>46653002</v>
      </c>
    </row>
    <row r="17505" spans="1:5">
      <c r="A17505">
        <v>46617006</v>
      </c>
      <c r="B17505">
        <v>46653003</v>
      </c>
      <c r="C17505" s="293">
        <v>36000000</v>
      </c>
      <c r="D17505">
        <f t="shared" si="548"/>
        <v>46617006</v>
      </c>
      <c r="E17505">
        <f t="shared" si="549"/>
        <v>46653003</v>
      </c>
    </row>
    <row r="17506" spans="1:5">
      <c r="A17506">
        <v>46617005</v>
      </c>
      <c r="B17506">
        <v>46654001</v>
      </c>
      <c r="C17506" s="293">
        <v>43000000</v>
      </c>
      <c r="D17506">
        <f t="shared" si="548"/>
        <v>46617005</v>
      </c>
      <c r="E17506">
        <f t="shared" si="549"/>
        <v>46654001</v>
      </c>
    </row>
    <row r="17507" spans="1:5">
      <c r="A17507">
        <v>46617001</v>
      </c>
      <c r="B17507">
        <v>46656001</v>
      </c>
      <c r="C17507" s="293">
        <v>15000000</v>
      </c>
      <c r="D17507">
        <f t="shared" si="548"/>
        <v>46617001</v>
      </c>
      <c r="E17507">
        <f t="shared" si="549"/>
        <v>46656001</v>
      </c>
    </row>
    <row r="17508" spans="1:5">
      <c r="A17508">
        <v>46617003</v>
      </c>
      <c r="B17508">
        <v>46657001</v>
      </c>
      <c r="C17508" s="293">
        <v>24000000</v>
      </c>
      <c r="D17508">
        <f t="shared" si="548"/>
        <v>46617003</v>
      </c>
      <c r="E17508">
        <f t="shared" si="549"/>
        <v>46657001</v>
      </c>
    </row>
    <row r="17509" spans="1:5">
      <c r="A17509">
        <v>46617007</v>
      </c>
      <c r="B17509">
        <v>46657002</v>
      </c>
      <c r="C17509" s="293">
        <v>25000000</v>
      </c>
      <c r="D17509">
        <f t="shared" si="548"/>
        <v>46617007</v>
      </c>
      <c r="E17509">
        <f t="shared" si="549"/>
        <v>46657002</v>
      </c>
    </row>
    <row r="17510" spans="1:5">
      <c r="A17510">
        <v>46617008</v>
      </c>
      <c r="B17510">
        <v>46657003</v>
      </c>
      <c r="C17510" s="293">
        <v>53000000</v>
      </c>
      <c r="D17510">
        <f t="shared" si="548"/>
        <v>46617008</v>
      </c>
      <c r="E17510">
        <f t="shared" si="549"/>
        <v>46657003</v>
      </c>
    </row>
    <row r="17511" spans="1:5">
      <c r="A17511">
        <v>46717002</v>
      </c>
      <c r="B17511">
        <v>46754001</v>
      </c>
      <c r="C17511" s="293">
        <v>18000000</v>
      </c>
      <c r="D17511">
        <f t="shared" si="548"/>
        <v>46717002</v>
      </c>
      <c r="E17511">
        <f t="shared" si="549"/>
        <v>46754001</v>
      </c>
    </row>
    <row r="17512" spans="1:5">
      <c r="A17512">
        <v>46717001</v>
      </c>
      <c r="B17512">
        <v>46757001</v>
      </c>
      <c r="C17512" s="293">
        <v>15000000</v>
      </c>
      <c r="D17512">
        <f t="shared" si="548"/>
        <v>46717001</v>
      </c>
      <c r="E17512">
        <f t="shared" si="549"/>
        <v>46757001</v>
      </c>
    </row>
    <row r="17513" spans="1:5">
      <c r="A17513">
        <v>46817001</v>
      </c>
      <c r="B17513">
        <v>46856001</v>
      </c>
      <c r="C17513" s="293">
        <v>14900000</v>
      </c>
      <c r="D17513">
        <f t="shared" si="548"/>
        <v>46817001</v>
      </c>
      <c r="E17513">
        <f t="shared" si="549"/>
        <v>46856001</v>
      </c>
    </row>
    <row r="17514" spans="1:5">
      <c r="A17514">
        <v>46817002</v>
      </c>
      <c r="B17514">
        <v>46856002</v>
      </c>
      <c r="C17514" s="293">
        <v>16900000</v>
      </c>
      <c r="D17514">
        <f t="shared" si="548"/>
        <v>46817002</v>
      </c>
      <c r="E17514">
        <f t="shared" si="549"/>
        <v>46856002</v>
      </c>
    </row>
    <row r="17515" spans="1:5">
      <c r="A17515">
        <v>46817003</v>
      </c>
      <c r="B17515">
        <v>46856003</v>
      </c>
      <c r="C17515" s="293">
        <v>8700000</v>
      </c>
      <c r="D17515">
        <f t="shared" si="548"/>
        <v>46817003</v>
      </c>
      <c r="E17515">
        <f t="shared" si="549"/>
        <v>46856003</v>
      </c>
    </row>
    <row r="17516" spans="1:5">
      <c r="A17516">
        <v>46817004</v>
      </c>
      <c r="B17516">
        <v>46856004</v>
      </c>
      <c r="C17516" s="293">
        <v>10500000</v>
      </c>
      <c r="D17516">
        <f t="shared" si="548"/>
        <v>46817004</v>
      </c>
      <c r="E17516">
        <f t="shared" si="549"/>
        <v>46856004</v>
      </c>
    </row>
    <row r="17517" spans="1:5">
      <c r="A17517">
        <v>46925001</v>
      </c>
      <c r="B17517">
        <v>46987001</v>
      </c>
      <c r="C17517" s="293">
        <v>128300000</v>
      </c>
      <c r="D17517">
        <f t="shared" si="548"/>
        <v>46925001</v>
      </c>
      <c r="E17517">
        <f t="shared" si="549"/>
        <v>46987001</v>
      </c>
    </row>
    <row r="17518" spans="1:5">
      <c r="A17518">
        <v>47022001</v>
      </c>
      <c r="B17518">
        <v>47066001</v>
      </c>
      <c r="C17518" s="293">
        <v>476000000</v>
      </c>
      <c r="D17518">
        <f t="shared" si="548"/>
        <v>47022001</v>
      </c>
      <c r="E17518">
        <f t="shared" si="549"/>
        <v>47066001</v>
      </c>
    </row>
    <row r="17519" spans="1:5">
      <c r="A17519">
        <v>47125001</v>
      </c>
      <c r="B17519">
        <v>47186001</v>
      </c>
      <c r="C17519" s="293">
        <v>195000000</v>
      </c>
      <c r="D17519">
        <f t="shared" si="548"/>
        <v>47125001</v>
      </c>
      <c r="E17519">
        <f t="shared" si="549"/>
        <v>47186001</v>
      </c>
    </row>
    <row r="17520" spans="1:5">
      <c r="A17520">
        <v>47125002</v>
      </c>
      <c r="B17520">
        <v>47186002</v>
      </c>
      <c r="C17520" s="293">
        <v>280000000</v>
      </c>
      <c r="D17520">
        <f t="shared" si="548"/>
        <v>47125002</v>
      </c>
      <c r="E17520">
        <f t="shared" si="549"/>
        <v>47186002</v>
      </c>
    </row>
    <row r="17521" spans="1:5">
      <c r="A17521">
        <v>47201001</v>
      </c>
      <c r="B17521">
        <v>47233001</v>
      </c>
      <c r="C17521" s="293">
        <v>125000000</v>
      </c>
      <c r="D17521">
        <f t="shared" si="548"/>
        <v>47201001</v>
      </c>
      <c r="E17521">
        <f t="shared" si="549"/>
        <v>47233001</v>
      </c>
    </row>
    <row r="17522" spans="1:5">
      <c r="A17522">
        <v>47206001</v>
      </c>
      <c r="B17522">
        <v>47235001</v>
      </c>
      <c r="C17522" s="293">
        <v>126000000</v>
      </c>
      <c r="D17522">
        <f t="shared" si="548"/>
        <v>47206001</v>
      </c>
      <c r="E17522">
        <f t="shared" si="549"/>
        <v>47235001</v>
      </c>
    </row>
    <row r="17523" spans="1:5">
      <c r="A17523">
        <v>47325001</v>
      </c>
      <c r="B17523">
        <v>47382001</v>
      </c>
      <c r="C17523" s="293">
        <v>152100000</v>
      </c>
      <c r="D17523">
        <f t="shared" si="548"/>
        <v>47325001</v>
      </c>
      <c r="E17523">
        <f t="shared" si="549"/>
        <v>47382001</v>
      </c>
    </row>
    <row r="17524" spans="1:5">
      <c r="A17524">
        <v>47325002</v>
      </c>
      <c r="B17524">
        <v>47382002</v>
      </c>
      <c r="C17524" s="293">
        <v>65500000</v>
      </c>
      <c r="D17524">
        <f t="shared" si="548"/>
        <v>47325002</v>
      </c>
      <c r="E17524">
        <f t="shared" si="549"/>
        <v>47382002</v>
      </c>
    </row>
    <row r="17525" spans="1:5">
      <c r="A17525">
        <v>47419001</v>
      </c>
      <c r="B17525">
        <v>47451001</v>
      </c>
      <c r="C17525" s="293">
        <v>14700000</v>
      </c>
      <c r="D17525">
        <f t="shared" si="548"/>
        <v>47419001</v>
      </c>
      <c r="E17525">
        <f t="shared" si="549"/>
        <v>47451001</v>
      </c>
    </row>
    <row r="17526" spans="1:5">
      <c r="A17526">
        <v>47419002</v>
      </c>
      <c r="B17526">
        <v>47451002</v>
      </c>
      <c r="C17526" s="293">
        <v>13900000</v>
      </c>
      <c r="D17526">
        <f t="shared" si="548"/>
        <v>47419002</v>
      </c>
      <c r="E17526">
        <f t="shared" si="549"/>
        <v>47451002</v>
      </c>
    </row>
    <row r="17527" spans="1:5">
      <c r="A17527">
        <v>47419003</v>
      </c>
      <c r="B17527">
        <v>47452001</v>
      </c>
      <c r="C17527" s="293">
        <v>10900000</v>
      </c>
      <c r="D17527">
        <f t="shared" si="548"/>
        <v>47419003</v>
      </c>
      <c r="E17527">
        <f t="shared" si="549"/>
        <v>47452001</v>
      </c>
    </row>
    <row r="17528" spans="1:5">
      <c r="A17528">
        <v>47506001</v>
      </c>
      <c r="B17528">
        <v>47535001</v>
      </c>
      <c r="C17528" s="293">
        <v>204000000</v>
      </c>
      <c r="D17528">
        <f t="shared" si="548"/>
        <v>47506001</v>
      </c>
      <c r="E17528">
        <f t="shared" si="549"/>
        <v>47535001</v>
      </c>
    </row>
    <row r="17529" spans="1:5">
      <c r="A17529">
        <v>47506003</v>
      </c>
      <c r="B17529">
        <v>47535002</v>
      </c>
      <c r="C17529" s="293">
        <v>300000000</v>
      </c>
      <c r="D17529">
        <f t="shared" si="548"/>
        <v>47506003</v>
      </c>
      <c r="E17529">
        <f t="shared" si="549"/>
        <v>47535002</v>
      </c>
    </row>
    <row r="17530" spans="1:5">
      <c r="A17530">
        <v>47506002</v>
      </c>
      <c r="B17530">
        <v>47536001</v>
      </c>
      <c r="C17530" s="293">
        <v>224000000</v>
      </c>
      <c r="D17530">
        <f t="shared" si="548"/>
        <v>47506002</v>
      </c>
      <c r="E17530">
        <f t="shared" si="549"/>
        <v>47536001</v>
      </c>
    </row>
    <row r="17531" spans="1:5">
      <c r="A17531">
        <v>47506004</v>
      </c>
      <c r="B17531">
        <v>47536002</v>
      </c>
      <c r="C17531" s="293">
        <v>310000000</v>
      </c>
      <c r="D17531">
        <f t="shared" si="548"/>
        <v>47506004</v>
      </c>
      <c r="E17531">
        <f t="shared" si="549"/>
        <v>47536002</v>
      </c>
    </row>
    <row r="17532" spans="1:5">
      <c r="A17532">
        <v>47506005</v>
      </c>
      <c r="B17532">
        <v>47536003</v>
      </c>
      <c r="C17532" s="293">
        <v>340000000</v>
      </c>
      <c r="D17532">
        <f t="shared" si="548"/>
        <v>47506005</v>
      </c>
      <c r="E17532">
        <f t="shared" si="549"/>
        <v>47536003</v>
      </c>
    </row>
    <row r="17533" spans="1:5">
      <c r="A17533">
        <v>47603002</v>
      </c>
      <c r="B17533">
        <v>47670001</v>
      </c>
      <c r="C17533" s="293">
        <v>991800000</v>
      </c>
      <c r="D17533">
        <f t="shared" si="548"/>
        <v>47603002</v>
      </c>
      <c r="E17533">
        <f t="shared" si="549"/>
        <v>47670001</v>
      </c>
    </row>
    <row r="17534" spans="1:5">
      <c r="A17534">
        <v>47603001</v>
      </c>
      <c r="B17534">
        <v>47673001</v>
      </c>
      <c r="C17534" s="293">
        <v>991800000</v>
      </c>
      <c r="D17534">
        <f t="shared" si="548"/>
        <v>47603001</v>
      </c>
      <c r="E17534">
        <f t="shared" si="549"/>
        <v>47673001</v>
      </c>
    </row>
    <row r="17535" spans="1:5">
      <c r="A17535">
        <v>47701001</v>
      </c>
      <c r="B17535">
        <v>47733001</v>
      </c>
      <c r="C17535" s="293">
        <v>99000000</v>
      </c>
      <c r="D17535">
        <f t="shared" si="548"/>
        <v>47701001</v>
      </c>
      <c r="E17535">
        <f t="shared" si="549"/>
        <v>47733001</v>
      </c>
    </row>
    <row r="17536" spans="1:5">
      <c r="A17536">
        <v>47706001</v>
      </c>
      <c r="B17536">
        <v>47735001</v>
      </c>
      <c r="C17536" s="293">
        <v>125000000</v>
      </c>
      <c r="D17536">
        <f t="shared" si="548"/>
        <v>47706001</v>
      </c>
      <c r="E17536">
        <f t="shared" si="549"/>
        <v>47735001</v>
      </c>
    </row>
    <row r="17537" spans="1:5">
      <c r="A17537">
        <v>47706002</v>
      </c>
      <c r="B17537">
        <v>47735002</v>
      </c>
      <c r="C17537" s="293">
        <v>133000000</v>
      </c>
      <c r="D17537">
        <f t="shared" si="548"/>
        <v>47706002</v>
      </c>
      <c r="E17537">
        <f t="shared" si="549"/>
        <v>47735002</v>
      </c>
    </row>
    <row r="17538" spans="1:5">
      <c r="A17538">
        <v>47706003</v>
      </c>
      <c r="B17538">
        <v>47735003</v>
      </c>
      <c r="C17538" s="293">
        <v>158000000</v>
      </c>
      <c r="D17538">
        <f t="shared" si="548"/>
        <v>47706003</v>
      </c>
      <c r="E17538">
        <f t="shared" si="549"/>
        <v>47735003</v>
      </c>
    </row>
    <row r="17539" spans="1:5">
      <c r="A17539">
        <v>47821001</v>
      </c>
      <c r="B17539">
        <v>47842001</v>
      </c>
      <c r="C17539" s="293">
        <v>68000000</v>
      </c>
      <c r="D17539">
        <f t="shared" si="548"/>
        <v>47821001</v>
      </c>
      <c r="E17539">
        <f t="shared" si="549"/>
        <v>47842001</v>
      </c>
    </row>
    <row r="17540" spans="1:5">
      <c r="A17540">
        <v>47820002</v>
      </c>
      <c r="B17540">
        <v>47843001</v>
      </c>
      <c r="C17540" s="293">
        <v>60000000</v>
      </c>
      <c r="D17540">
        <f t="shared" si="548"/>
        <v>47820002</v>
      </c>
      <c r="E17540">
        <f t="shared" si="549"/>
        <v>47843001</v>
      </c>
    </row>
    <row r="17541" spans="1:5">
      <c r="A17541">
        <v>47820001</v>
      </c>
      <c r="B17541">
        <v>47846001</v>
      </c>
      <c r="C17541" s="293">
        <v>74000000</v>
      </c>
      <c r="D17541">
        <f t="shared" si="548"/>
        <v>47820001</v>
      </c>
      <c r="E17541">
        <f t="shared" si="549"/>
        <v>47846001</v>
      </c>
    </row>
    <row r="17542" spans="1:5">
      <c r="A17542">
        <v>47906001</v>
      </c>
      <c r="B17542">
        <v>47937001</v>
      </c>
      <c r="C17542" s="293">
        <v>100400000</v>
      </c>
      <c r="D17542">
        <f t="shared" si="548"/>
        <v>47906001</v>
      </c>
      <c r="E17542">
        <f t="shared" si="549"/>
        <v>47937001</v>
      </c>
    </row>
    <row r="17543" spans="1:5">
      <c r="A17543">
        <v>47906002</v>
      </c>
      <c r="B17543">
        <v>47937002</v>
      </c>
      <c r="C17543" s="293">
        <v>93000000</v>
      </c>
      <c r="D17543">
        <f t="shared" si="548"/>
        <v>47906002</v>
      </c>
      <c r="E17543">
        <f t="shared" si="549"/>
        <v>47937002</v>
      </c>
    </row>
    <row r="17544" spans="1:5">
      <c r="A17544">
        <v>47906003</v>
      </c>
      <c r="B17544">
        <v>47937003</v>
      </c>
      <c r="C17544" s="293">
        <v>97200000</v>
      </c>
      <c r="D17544">
        <f t="shared" si="548"/>
        <v>47906003</v>
      </c>
      <c r="E17544">
        <f t="shared" si="549"/>
        <v>47937003</v>
      </c>
    </row>
    <row r="17545" spans="1:5">
      <c r="A17545">
        <v>47906004</v>
      </c>
      <c r="B17545">
        <v>47937004</v>
      </c>
      <c r="C17545" s="293">
        <v>90000000</v>
      </c>
      <c r="D17545">
        <f t="shared" si="548"/>
        <v>47906004</v>
      </c>
      <c r="E17545">
        <f t="shared" si="549"/>
        <v>47937004</v>
      </c>
    </row>
    <row r="17546" spans="1:5">
      <c r="A17546">
        <v>47907001</v>
      </c>
      <c r="B17546">
        <v>47941001</v>
      </c>
      <c r="C17546" s="293">
        <v>88000000</v>
      </c>
      <c r="D17546">
        <f t="shared" si="548"/>
        <v>47907001</v>
      </c>
      <c r="E17546">
        <f t="shared" si="549"/>
        <v>47941001</v>
      </c>
    </row>
    <row r="17547" spans="1:5">
      <c r="A17547">
        <v>47907002</v>
      </c>
      <c r="B17547">
        <v>47941002</v>
      </c>
      <c r="C17547" s="293">
        <v>72000000</v>
      </c>
      <c r="D17547">
        <f t="shared" si="548"/>
        <v>47907002</v>
      </c>
      <c r="E17547">
        <f t="shared" si="549"/>
        <v>47941002</v>
      </c>
    </row>
    <row r="17548" spans="1:5">
      <c r="A17548">
        <v>47907003</v>
      </c>
      <c r="B17548">
        <v>47941003</v>
      </c>
      <c r="C17548" s="293">
        <v>75500000</v>
      </c>
      <c r="D17548">
        <f t="shared" si="548"/>
        <v>47907003</v>
      </c>
      <c r="E17548">
        <f t="shared" si="549"/>
        <v>47941003</v>
      </c>
    </row>
    <row r="17549" spans="1:5">
      <c r="A17549">
        <v>48011001</v>
      </c>
      <c r="B17549">
        <v>48061001</v>
      </c>
      <c r="C17549" s="293">
        <v>93000000</v>
      </c>
      <c r="D17549">
        <f t="shared" si="548"/>
        <v>48011001</v>
      </c>
      <c r="E17549">
        <f t="shared" si="549"/>
        <v>48061001</v>
      </c>
    </row>
    <row r="17550" spans="1:5">
      <c r="A17550">
        <v>48011002</v>
      </c>
      <c r="B17550">
        <v>48061002</v>
      </c>
      <c r="C17550" s="293">
        <v>101000000</v>
      </c>
      <c r="D17550">
        <f t="shared" si="548"/>
        <v>48011002</v>
      </c>
      <c r="E17550">
        <f t="shared" si="549"/>
        <v>48061002</v>
      </c>
    </row>
    <row r="17551" spans="1:5">
      <c r="A17551">
        <v>48011003</v>
      </c>
      <c r="B17551">
        <v>48061003</v>
      </c>
      <c r="C17551" s="293">
        <v>114000000</v>
      </c>
      <c r="D17551">
        <f t="shared" si="548"/>
        <v>48011003</v>
      </c>
      <c r="E17551">
        <f t="shared" si="549"/>
        <v>48061003</v>
      </c>
    </row>
    <row r="17552" spans="1:5">
      <c r="A17552">
        <v>48011004</v>
      </c>
      <c r="B17552">
        <v>48061004</v>
      </c>
      <c r="C17552" s="293">
        <v>127000000</v>
      </c>
      <c r="D17552">
        <f t="shared" si="548"/>
        <v>48011004</v>
      </c>
      <c r="E17552">
        <f t="shared" si="549"/>
        <v>48061004</v>
      </c>
    </row>
    <row r="17553" spans="1:5">
      <c r="A17553">
        <v>48011005</v>
      </c>
      <c r="B17553">
        <v>48061005</v>
      </c>
      <c r="C17553" s="293">
        <v>134000000</v>
      </c>
      <c r="D17553">
        <f t="shared" si="548"/>
        <v>48011005</v>
      </c>
      <c r="E17553">
        <f t="shared" si="549"/>
        <v>48061005</v>
      </c>
    </row>
    <row r="17554" spans="1:5">
      <c r="A17554">
        <v>48004001</v>
      </c>
      <c r="B17554">
        <v>48062001</v>
      </c>
      <c r="C17554" s="293">
        <v>145600000</v>
      </c>
      <c r="D17554">
        <f t="shared" si="548"/>
        <v>48004001</v>
      </c>
      <c r="E17554">
        <f t="shared" si="549"/>
        <v>48062001</v>
      </c>
    </row>
    <row r="17555" spans="1:5">
      <c r="A17555">
        <v>48012001</v>
      </c>
      <c r="B17555">
        <v>48064001</v>
      </c>
      <c r="C17555" s="293">
        <v>150600000</v>
      </c>
      <c r="D17555">
        <f t="shared" si="548"/>
        <v>48012001</v>
      </c>
      <c r="E17555">
        <f t="shared" si="549"/>
        <v>48064001</v>
      </c>
    </row>
    <row r="17556" spans="1:5">
      <c r="A17556">
        <v>48125001</v>
      </c>
      <c r="B17556">
        <v>48182001</v>
      </c>
      <c r="C17556" s="293">
        <v>80000000</v>
      </c>
      <c r="D17556">
        <f t="shared" si="548"/>
        <v>48125001</v>
      </c>
      <c r="E17556">
        <f t="shared" si="549"/>
        <v>48182001</v>
      </c>
    </row>
    <row r="17557" spans="1:5">
      <c r="A17557">
        <v>48125002</v>
      </c>
      <c r="B17557">
        <v>48187001</v>
      </c>
      <c r="C17557" s="293">
        <v>80000000</v>
      </c>
      <c r="D17557">
        <f t="shared" si="548"/>
        <v>48125002</v>
      </c>
      <c r="E17557">
        <f t="shared" si="549"/>
        <v>48187001</v>
      </c>
    </row>
    <row r="17558" spans="1:5">
      <c r="A17558">
        <v>48201001</v>
      </c>
      <c r="B17558">
        <v>48232001</v>
      </c>
      <c r="C17558" s="293">
        <v>50000000</v>
      </c>
      <c r="D17558">
        <f t="shared" si="548"/>
        <v>48201001</v>
      </c>
      <c r="E17558">
        <f t="shared" si="549"/>
        <v>48232001</v>
      </c>
    </row>
  </sheetData>
  <autoFilter ref="A1:F17501" xr:uid="{E1F87D0F-3C97-4B43-80B0-82772BC349AC}"/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53538-B00B-4096-A33A-31EF2CEF28E6}">
  <sheetPr>
    <tabColor rgb="FF92D050"/>
  </sheetPr>
  <dimension ref="A1:CV936"/>
  <sheetViews>
    <sheetView showGridLines="0" tabSelected="1" zoomScale="115" zoomScaleNormal="115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A6" sqref="A6"/>
    </sheetView>
  </sheetViews>
  <sheetFormatPr baseColWidth="10" defaultColWidth="11.375" defaultRowHeight="12.75"/>
  <cols>
    <col min="1" max="1" width="9.75" style="8" bestFit="1" customWidth="1"/>
    <col min="2" max="3" width="15.375" style="8" customWidth="1"/>
    <col min="4" max="4" width="15.125" style="8" customWidth="1"/>
    <col min="5" max="5" width="13.75" style="273" customWidth="1"/>
    <col min="6" max="6" width="15" style="273" customWidth="1"/>
    <col min="7" max="7" width="16.875" style="8" customWidth="1"/>
    <col min="8" max="8" width="29" style="363" customWidth="1"/>
    <col min="9" max="9" width="11.75" style="8" customWidth="1"/>
    <col min="10" max="10" width="16.75" style="8" customWidth="1"/>
    <col min="11" max="11" width="17.75" style="8" customWidth="1"/>
    <col min="12" max="12" width="15" style="259" customWidth="1"/>
    <col min="13" max="13" width="11.75" style="8" customWidth="1"/>
    <col min="14" max="14" width="20.75" style="8" customWidth="1"/>
    <col min="15" max="15" width="11.375" style="8" customWidth="1"/>
    <col min="16" max="16" width="18.25" style="8" customWidth="1"/>
    <col min="17" max="17" width="20.375" style="8" customWidth="1"/>
    <col min="18" max="22" width="11.75" style="8" customWidth="1"/>
    <col min="23" max="23" width="18.875" style="331" customWidth="1"/>
    <col min="24" max="24" width="31.625" style="8" customWidth="1"/>
    <col min="25" max="25" width="13.625" style="324" bestFit="1" customWidth="1"/>
    <col min="26" max="30" width="11.75" style="324" bestFit="1" customWidth="1"/>
    <col min="31" max="31" width="19" style="8" customWidth="1"/>
    <col min="32" max="32" width="11.375" style="8"/>
    <col min="33" max="33" width="14.375" style="8" customWidth="1"/>
    <col min="34" max="34" width="23.625" style="8" customWidth="1"/>
    <col min="35" max="35" width="17" style="8" customWidth="1"/>
    <col min="36" max="71" width="15.75" style="8" customWidth="1"/>
    <col min="72" max="72" width="20.875" style="331" customWidth="1"/>
    <col min="73" max="76" width="15.75" style="8" customWidth="1"/>
    <col min="77" max="82" width="11.625" style="8" bestFit="1" customWidth="1"/>
    <col min="83" max="83" width="11.375" style="8"/>
    <col min="84" max="84" width="15.375" style="8" bestFit="1" customWidth="1"/>
    <col min="85" max="86" width="11.625" style="8" bestFit="1" customWidth="1"/>
    <col min="87" max="87" width="11.375" style="8"/>
    <col min="88" max="88" width="11.75" style="8" bestFit="1" customWidth="1"/>
    <col min="89" max="98" width="11.375" style="8"/>
    <col min="99" max="99" width="17" style="8" customWidth="1"/>
    <col min="100" max="100" width="11.75" style="386" customWidth="1"/>
    <col min="101" max="16384" width="11.375" style="8"/>
  </cols>
  <sheetData>
    <row r="1" spans="1:100" ht="25.5">
      <c r="A1" s="1"/>
      <c r="B1" s="1"/>
      <c r="C1" s="1" t="s">
        <v>0</v>
      </c>
      <c r="D1" s="1" t="s">
        <v>1</v>
      </c>
      <c r="E1" s="4" t="s">
        <v>2</v>
      </c>
      <c r="F1" s="362" t="s">
        <v>3</v>
      </c>
      <c r="G1" s="3" t="s">
        <v>4</v>
      </c>
      <c r="H1" s="4"/>
      <c r="I1" s="4"/>
      <c r="J1" s="1"/>
      <c r="K1" s="2"/>
      <c r="L1" s="5"/>
      <c r="M1" s="1"/>
      <c r="N1" s="1"/>
      <c r="O1" s="4"/>
      <c r="P1" s="4"/>
      <c r="Q1" s="4"/>
      <c r="R1" s="4"/>
      <c r="S1" s="1"/>
      <c r="T1" s="1"/>
      <c r="U1" s="1"/>
      <c r="V1" s="1"/>
      <c r="W1" s="328"/>
      <c r="X1" s="1"/>
      <c r="Y1" s="316"/>
      <c r="Z1" s="316"/>
      <c r="AA1" s="316"/>
      <c r="AB1" s="316"/>
      <c r="AC1" s="316"/>
      <c r="AD1" s="316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328"/>
      <c r="BU1" s="1"/>
      <c r="BV1" s="1"/>
      <c r="BW1" s="1"/>
      <c r="BX1" s="1"/>
      <c r="BY1" s="401" t="s">
        <v>5</v>
      </c>
      <c r="BZ1" s="402"/>
      <c r="CA1" s="402"/>
      <c r="CB1" s="402"/>
      <c r="CC1" s="402"/>
      <c r="CD1" s="402"/>
      <c r="CE1" s="402"/>
      <c r="CF1" s="403"/>
      <c r="CG1" s="409" t="s">
        <v>6</v>
      </c>
      <c r="CH1" s="409"/>
      <c r="CI1" s="409"/>
      <c r="CJ1" s="409"/>
      <c r="CK1" s="409"/>
      <c r="CL1" s="409"/>
      <c r="CM1" s="409" t="s">
        <v>7</v>
      </c>
      <c r="CN1" s="409"/>
      <c r="CO1" s="409"/>
      <c r="CP1" s="409"/>
      <c r="CQ1" s="409"/>
      <c r="CR1" s="409"/>
      <c r="CS1" s="409"/>
      <c r="CT1" s="409"/>
      <c r="CU1" s="1"/>
      <c r="CV1" s="382"/>
    </row>
    <row r="2" spans="1:100">
      <c r="A2" s="1"/>
      <c r="B2" s="1"/>
      <c r="C2" s="1"/>
      <c r="D2" s="1"/>
      <c r="E2" s="4"/>
      <c r="F2" s="362"/>
      <c r="G2" s="1"/>
      <c r="H2" s="4"/>
      <c r="I2" s="4"/>
      <c r="J2" s="1"/>
      <c r="K2" s="2"/>
      <c r="L2" s="5"/>
      <c r="M2" s="1"/>
      <c r="N2" s="1"/>
      <c r="O2" s="4"/>
      <c r="P2" s="4"/>
      <c r="Q2" s="4"/>
      <c r="R2" s="4"/>
      <c r="S2" s="1"/>
      <c r="T2" s="1"/>
      <c r="U2" s="1"/>
      <c r="V2" s="1"/>
      <c r="W2" s="328"/>
      <c r="X2" s="1"/>
      <c r="Y2" s="316"/>
      <c r="Z2" s="316"/>
      <c r="AA2" s="316"/>
      <c r="AB2" s="316"/>
      <c r="AC2" s="316"/>
      <c r="AD2" s="316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328"/>
      <c r="BU2" s="1"/>
      <c r="BV2" s="1"/>
      <c r="BW2" s="1"/>
      <c r="BX2" s="1"/>
      <c r="BY2" s="404"/>
      <c r="BZ2" s="394"/>
      <c r="CA2" s="394"/>
      <c r="CB2" s="394"/>
      <c r="CC2" s="394"/>
      <c r="CD2" s="394"/>
      <c r="CE2" s="394"/>
      <c r="CF2" s="405"/>
      <c r="CG2" s="409"/>
      <c r="CH2" s="409"/>
      <c r="CI2" s="409"/>
      <c r="CJ2" s="409"/>
      <c r="CK2" s="409"/>
      <c r="CL2" s="409"/>
      <c r="CM2" s="409"/>
      <c r="CN2" s="409"/>
      <c r="CO2" s="409"/>
      <c r="CP2" s="409"/>
      <c r="CQ2" s="409"/>
      <c r="CR2" s="409"/>
      <c r="CS2" s="409"/>
      <c r="CT2" s="409"/>
      <c r="CU2" s="1"/>
      <c r="CV2" s="382"/>
    </row>
    <row r="3" spans="1:100" ht="9" customHeight="1">
      <c r="A3" s="394" t="s">
        <v>8</v>
      </c>
      <c r="B3" s="394"/>
      <c r="C3" s="394"/>
      <c r="D3" s="10">
        <v>45737</v>
      </c>
      <c r="E3" s="9" t="s">
        <v>9</v>
      </c>
      <c r="F3" s="11">
        <v>126</v>
      </c>
      <c r="G3" s="12"/>
      <c r="H3" s="4"/>
      <c r="I3" s="4"/>
      <c r="J3" s="1"/>
      <c r="K3" s="2"/>
      <c r="L3" s="5"/>
      <c r="M3" s="1"/>
      <c r="N3" s="1"/>
      <c r="O3" s="4"/>
      <c r="P3" s="4"/>
      <c r="Q3" s="4"/>
      <c r="R3" s="4"/>
      <c r="S3" s="1"/>
      <c r="T3" s="1"/>
      <c r="U3" s="1"/>
      <c r="V3" s="1"/>
      <c r="W3" s="328"/>
      <c r="X3" s="1"/>
      <c r="Y3" s="316"/>
      <c r="Z3" s="316"/>
      <c r="AA3" s="316"/>
      <c r="AB3" s="316"/>
      <c r="AC3" s="316"/>
      <c r="AD3" s="316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328"/>
      <c r="BU3" s="1"/>
      <c r="BV3" s="1"/>
      <c r="BW3" s="1"/>
      <c r="BX3" s="1"/>
      <c r="BY3" s="406"/>
      <c r="BZ3" s="407"/>
      <c r="CA3" s="407"/>
      <c r="CB3" s="407"/>
      <c r="CC3" s="407"/>
      <c r="CD3" s="407"/>
      <c r="CE3" s="407"/>
      <c r="CF3" s="408"/>
      <c r="CG3" s="409"/>
      <c r="CH3" s="409"/>
      <c r="CI3" s="409"/>
      <c r="CJ3" s="409"/>
      <c r="CK3" s="409"/>
      <c r="CL3" s="409"/>
      <c r="CM3" s="409"/>
      <c r="CN3" s="409"/>
      <c r="CO3" s="409"/>
      <c r="CP3" s="409"/>
      <c r="CQ3" s="409"/>
      <c r="CR3" s="409"/>
      <c r="CS3" s="409"/>
      <c r="CT3" s="409"/>
      <c r="CU3" s="1"/>
      <c r="CV3" s="382"/>
    </row>
    <row r="4" spans="1:100" ht="26.45" customHeight="1" thickBot="1">
      <c r="A4" s="13"/>
      <c r="B4" s="13"/>
      <c r="C4" s="13"/>
      <c r="D4" s="13"/>
      <c r="E4" s="272"/>
      <c r="F4" s="272"/>
      <c r="G4" s="13"/>
      <c r="H4" s="14"/>
      <c r="I4" s="14"/>
      <c r="J4" s="13"/>
      <c r="K4" s="15"/>
      <c r="L4" s="16"/>
      <c r="M4" s="13"/>
      <c r="N4" s="13"/>
      <c r="O4" s="14"/>
      <c r="P4" s="14"/>
      <c r="Q4" s="14"/>
      <c r="R4" s="14"/>
      <c r="S4" s="13"/>
      <c r="T4" s="13"/>
      <c r="U4" s="13"/>
      <c r="V4" s="13"/>
      <c r="W4" s="360"/>
      <c r="X4" s="17"/>
      <c r="Y4" s="317"/>
      <c r="Z4" s="317"/>
      <c r="AA4" s="317"/>
      <c r="AB4" s="317"/>
      <c r="AC4" s="317"/>
      <c r="AD4" s="317"/>
      <c r="AE4" s="12"/>
      <c r="AF4" s="12"/>
      <c r="AG4" s="12"/>
      <c r="AH4" s="9"/>
      <c r="AI4" s="395" t="s">
        <v>10</v>
      </c>
      <c r="AJ4" s="396"/>
      <c r="AK4" s="396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397"/>
      <c r="BU4" s="397"/>
      <c r="BV4" s="397"/>
      <c r="BW4" s="6"/>
      <c r="BX4" s="6"/>
      <c r="BY4" s="398" t="s">
        <v>11</v>
      </c>
      <c r="BZ4" s="398"/>
      <c r="CA4" s="19" t="s">
        <v>12</v>
      </c>
      <c r="CB4" s="398" t="s">
        <v>13</v>
      </c>
      <c r="CC4" s="398"/>
      <c r="CD4" s="398" t="s">
        <v>14</v>
      </c>
      <c r="CE4" s="398"/>
      <c r="CF4" s="20"/>
      <c r="CG4" s="400" t="s">
        <v>11</v>
      </c>
      <c r="CH4" s="400"/>
      <c r="CI4" s="21" t="s">
        <v>12</v>
      </c>
      <c r="CJ4" s="400" t="s">
        <v>13</v>
      </c>
      <c r="CK4" s="400"/>
      <c r="CL4" s="21" t="s">
        <v>14</v>
      </c>
      <c r="CM4" s="400" t="s">
        <v>11</v>
      </c>
      <c r="CN4" s="400"/>
      <c r="CO4" s="21" t="s">
        <v>12</v>
      </c>
      <c r="CP4" s="400" t="s">
        <v>13</v>
      </c>
      <c r="CQ4" s="400"/>
      <c r="CR4" s="21" t="s">
        <v>14</v>
      </c>
      <c r="CS4" s="400" t="s">
        <v>15</v>
      </c>
      <c r="CT4" s="400"/>
      <c r="CU4" s="307"/>
      <c r="CV4" s="383"/>
    </row>
    <row r="5" spans="1:100" ht="102.75" thickBot="1">
      <c r="A5" s="7" t="s">
        <v>16</v>
      </c>
      <c r="B5" s="7" t="s">
        <v>17</v>
      </c>
      <c r="C5" s="7" t="s">
        <v>18</v>
      </c>
      <c r="D5" s="7" t="s">
        <v>19</v>
      </c>
      <c r="E5" s="7" t="s">
        <v>20</v>
      </c>
      <c r="F5" s="7" t="s">
        <v>21</v>
      </c>
      <c r="G5" s="22" t="s">
        <v>22</v>
      </c>
      <c r="H5" s="7" t="s">
        <v>23</v>
      </c>
      <c r="I5" s="7" t="s">
        <v>2494</v>
      </c>
      <c r="J5" s="7" t="s">
        <v>24</v>
      </c>
      <c r="K5" s="263" t="s">
        <v>25</v>
      </c>
      <c r="L5" s="23" t="s">
        <v>26</v>
      </c>
      <c r="M5" s="7" t="s">
        <v>27</v>
      </c>
      <c r="N5" s="24" t="s">
        <v>28</v>
      </c>
      <c r="O5" s="7" t="s">
        <v>29</v>
      </c>
      <c r="P5" s="7" t="s">
        <v>30</v>
      </c>
      <c r="Q5" s="7" t="s">
        <v>2576</v>
      </c>
      <c r="R5" s="7" t="s">
        <v>31</v>
      </c>
      <c r="S5" s="7" t="s">
        <v>32</v>
      </c>
      <c r="T5" s="7" t="s">
        <v>33</v>
      </c>
      <c r="U5" s="7" t="s">
        <v>34</v>
      </c>
      <c r="V5" s="7" t="s">
        <v>35</v>
      </c>
      <c r="W5" s="361" t="s">
        <v>36</v>
      </c>
      <c r="X5" s="7" t="s">
        <v>37</v>
      </c>
      <c r="Y5" s="327">
        <v>1</v>
      </c>
      <c r="Z5" s="318" t="s">
        <v>38</v>
      </c>
      <c r="AA5" s="318" t="s">
        <v>39</v>
      </c>
      <c r="AB5" s="318" t="s">
        <v>40</v>
      </c>
      <c r="AC5" s="318" t="s">
        <v>41</v>
      </c>
      <c r="AD5" s="318" t="s">
        <v>42</v>
      </c>
      <c r="AE5" s="7" t="s">
        <v>43</v>
      </c>
      <c r="AF5" s="7" t="s">
        <v>44</v>
      </c>
      <c r="AG5" s="7" t="s">
        <v>45</v>
      </c>
      <c r="AH5" s="25" t="s">
        <v>46</v>
      </c>
      <c r="AI5" s="26" t="s">
        <v>47</v>
      </c>
      <c r="AJ5" s="26" t="s">
        <v>48</v>
      </c>
      <c r="AK5" s="26" t="s">
        <v>49</v>
      </c>
      <c r="AL5" s="26" t="s">
        <v>50</v>
      </c>
      <c r="AM5" s="26" t="s">
        <v>51</v>
      </c>
      <c r="AN5" s="26" t="s">
        <v>52</v>
      </c>
      <c r="AO5" s="26" t="s">
        <v>53</v>
      </c>
      <c r="AP5" s="26" t="s">
        <v>54</v>
      </c>
      <c r="AQ5" s="26" t="s">
        <v>55</v>
      </c>
      <c r="AR5" s="26" t="s">
        <v>56</v>
      </c>
      <c r="AS5" s="26" t="s">
        <v>57</v>
      </c>
      <c r="AT5" s="26" t="s">
        <v>58</v>
      </c>
      <c r="AU5" s="26" t="s">
        <v>59</v>
      </c>
      <c r="AV5" s="26" t="s">
        <v>60</v>
      </c>
      <c r="AW5" s="26" t="s">
        <v>61</v>
      </c>
      <c r="AX5" s="26" t="s">
        <v>62</v>
      </c>
      <c r="AY5" s="26" t="s">
        <v>63</v>
      </c>
      <c r="AZ5" s="26" t="s">
        <v>64</v>
      </c>
      <c r="BA5" s="26" t="s">
        <v>65</v>
      </c>
      <c r="BB5" s="26" t="s">
        <v>66</v>
      </c>
      <c r="BC5" s="26" t="s">
        <v>67</v>
      </c>
      <c r="BD5" s="26" t="s">
        <v>68</v>
      </c>
      <c r="BE5" s="26" t="s">
        <v>69</v>
      </c>
      <c r="BF5" s="26" t="s">
        <v>70</v>
      </c>
      <c r="BG5" s="26" t="s">
        <v>71</v>
      </c>
      <c r="BH5" s="26" t="s">
        <v>72</v>
      </c>
      <c r="BI5" s="26" t="s">
        <v>73</v>
      </c>
      <c r="BJ5" s="26" t="s">
        <v>74</v>
      </c>
      <c r="BK5" s="26" t="s">
        <v>75</v>
      </c>
      <c r="BL5" s="26" t="s">
        <v>76</v>
      </c>
      <c r="BM5" s="26" t="s">
        <v>77</v>
      </c>
      <c r="BN5" s="26" t="s">
        <v>78</v>
      </c>
      <c r="BO5" s="26" t="s">
        <v>79</v>
      </c>
      <c r="BP5" s="26" t="s">
        <v>80</v>
      </c>
      <c r="BQ5" s="26" t="s">
        <v>81</v>
      </c>
      <c r="BR5" s="26" t="s">
        <v>82</v>
      </c>
      <c r="BS5" s="26" t="s">
        <v>83</v>
      </c>
      <c r="BT5" s="329" t="s">
        <v>84</v>
      </c>
      <c r="BU5" s="26" t="s">
        <v>85</v>
      </c>
      <c r="BV5" s="26" t="s">
        <v>86</v>
      </c>
      <c r="BW5" s="26" t="s">
        <v>87</v>
      </c>
      <c r="BX5" s="26" t="s">
        <v>88</v>
      </c>
      <c r="BY5" s="27" t="s">
        <v>89</v>
      </c>
      <c r="BZ5" s="27" t="s">
        <v>90</v>
      </c>
      <c r="CA5" s="27" t="s">
        <v>91</v>
      </c>
      <c r="CB5" s="27" t="s">
        <v>92</v>
      </c>
      <c r="CC5" s="27" t="s">
        <v>93</v>
      </c>
      <c r="CD5" s="27" t="s">
        <v>94</v>
      </c>
      <c r="CE5" s="27" t="s">
        <v>95</v>
      </c>
      <c r="CF5" s="27" t="s">
        <v>96</v>
      </c>
      <c r="CG5" s="27" t="s">
        <v>89</v>
      </c>
      <c r="CH5" s="27" t="s">
        <v>90</v>
      </c>
      <c r="CI5" s="27" t="s">
        <v>91</v>
      </c>
      <c r="CJ5" s="27" t="s">
        <v>92</v>
      </c>
      <c r="CK5" s="27" t="s">
        <v>93</v>
      </c>
      <c r="CL5" s="27" t="s">
        <v>94</v>
      </c>
      <c r="CM5" s="27" t="s">
        <v>97</v>
      </c>
      <c r="CN5" s="27" t="s">
        <v>98</v>
      </c>
      <c r="CO5" s="27" t="s">
        <v>91</v>
      </c>
      <c r="CP5" s="27" t="s">
        <v>99</v>
      </c>
      <c r="CQ5" s="27" t="s">
        <v>93</v>
      </c>
      <c r="CR5" s="27" t="s">
        <v>94</v>
      </c>
      <c r="CS5" s="27" t="s">
        <v>100</v>
      </c>
      <c r="CT5" s="27" t="s">
        <v>101</v>
      </c>
      <c r="CU5" s="266" t="s">
        <v>102</v>
      </c>
      <c r="CV5" s="392" t="s">
        <v>103</v>
      </c>
    </row>
    <row r="6" spans="1:100" ht="38.25">
      <c r="A6" s="28">
        <v>1</v>
      </c>
      <c r="B6" s="29" t="s">
        <v>104</v>
      </c>
      <c r="C6" s="29" t="s">
        <v>0</v>
      </c>
      <c r="D6" s="29" t="s">
        <v>105</v>
      </c>
      <c r="E6" s="42" t="s">
        <v>106</v>
      </c>
      <c r="F6" s="42" t="s">
        <v>107</v>
      </c>
      <c r="G6" s="30" t="s">
        <v>108</v>
      </c>
      <c r="H6" s="42" t="s">
        <v>109</v>
      </c>
      <c r="I6" s="28">
        <v>1601323</v>
      </c>
      <c r="J6" s="28" t="s">
        <v>110</v>
      </c>
      <c r="K6" s="31" t="s">
        <v>111</v>
      </c>
      <c r="L6" s="32">
        <v>80.5</v>
      </c>
      <c r="M6" s="33" t="s">
        <v>107</v>
      </c>
      <c r="N6" s="34">
        <v>48600000</v>
      </c>
      <c r="O6" s="33" t="s">
        <v>107</v>
      </c>
      <c r="P6" s="28" t="s">
        <v>2415</v>
      </c>
      <c r="Q6" s="28" t="s">
        <v>112</v>
      </c>
      <c r="R6" s="28" t="s">
        <v>107</v>
      </c>
      <c r="S6" s="28" t="s">
        <v>107</v>
      </c>
      <c r="T6" s="42" t="s">
        <v>107</v>
      </c>
      <c r="U6" s="28" t="s">
        <v>107</v>
      </c>
      <c r="V6" s="28" t="s">
        <v>107</v>
      </c>
      <c r="W6" s="28" t="str">
        <f t="shared" ref="W6:W69" si="0">+IF(C6=$F$1,N6+BT6,"N.A.")</f>
        <v>N.A.</v>
      </c>
      <c r="X6" s="35" t="s">
        <v>2412</v>
      </c>
      <c r="Y6" s="205">
        <v>0.05</v>
      </c>
      <c r="Z6" s="205">
        <v>0.05</v>
      </c>
      <c r="AA6" s="205">
        <v>0.05</v>
      </c>
      <c r="AB6" s="205">
        <v>0.05</v>
      </c>
      <c r="AC6" s="205">
        <v>0.05</v>
      </c>
      <c r="AD6" s="205">
        <v>0.05</v>
      </c>
      <c r="AE6" s="28" t="s">
        <v>113</v>
      </c>
      <c r="AF6" s="28" t="s">
        <v>113</v>
      </c>
      <c r="AG6" s="28" t="s">
        <v>113</v>
      </c>
      <c r="AH6" s="37">
        <v>1</v>
      </c>
      <c r="AI6" s="38">
        <v>8689479</v>
      </c>
      <c r="AJ6" s="38">
        <v>535272</v>
      </c>
      <c r="AK6" s="38">
        <v>764674</v>
      </c>
      <c r="AL6" s="38">
        <v>0</v>
      </c>
      <c r="AM6" s="38">
        <v>0</v>
      </c>
      <c r="AN6" s="38">
        <v>11547654</v>
      </c>
      <c r="AO6" s="38">
        <v>527502</v>
      </c>
      <c r="AP6" s="38">
        <v>1338179</v>
      </c>
      <c r="AQ6" s="38">
        <v>128475</v>
      </c>
      <c r="AR6" s="38">
        <v>613375</v>
      </c>
      <c r="AS6" s="38">
        <v>0</v>
      </c>
      <c r="AT6" s="38">
        <v>0</v>
      </c>
      <c r="AU6" s="38">
        <v>0</v>
      </c>
      <c r="AV6" s="38">
        <v>0</v>
      </c>
      <c r="AW6" s="38">
        <v>0</v>
      </c>
      <c r="AX6" s="38">
        <v>4600313</v>
      </c>
      <c r="AY6" s="38">
        <v>0</v>
      </c>
      <c r="AZ6" s="38">
        <v>2891625</v>
      </c>
      <c r="BA6" s="38">
        <v>4089166</v>
      </c>
      <c r="BB6" s="38">
        <v>1368593</v>
      </c>
      <c r="BC6" s="38">
        <v>1533438</v>
      </c>
      <c r="BD6" s="38">
        <v>173454</v>
      </c>
      <c r="BE6" s="38">
        <v>1970774</v>
      </c>
      <c r="BF6" s="38">
        <v>0</v>
      </c>
      <c r="BG6" s="38">
        <v>4896777</v>
      </c>
      <c r="BH6" s="38">
        <v>130091</v>
      </c>
      <c r="BI6" s="38">
        <v>2146812</v>
      </c>
      <c r="BJ6" s="38">
        <v>0</v>
      </c>
      <c r="BK6" s="38">
        <v>0</v>
      </c>
      <c r="BL6" s="38">
        <v>0</v>
      </c>
      <c r="BM6" s="38">
        <v>2044583</v>
      </c>
      <c r="BN6" s="38">
        <v>7892091</v>
      </c>
      <c r="BO6" s="38">
        <v>130091</v>
      </c>
      <c r="BP6" s="38">
        <v>0</v>
      </c>
      <c r="BQ6" s="38">
        <v>0</v>
      </c>
      <c r="BR6" s="38">
        <v>2</v>
      </c>
      <c r="BS6" s="38">
        <v>1011820</v>
      </c>
      <c r="BT6" s="330">
        <v>0</v>
      </c>
      <c r="BU6" s="38">
        <v>0</v>
      </c>
      <c r="BV6" s="38">
        <v>0</v>
      </c>
      <c r="BW6" s="38">
        <v>0</v>
      </c>
      <c r="BX6" s="38">
        <v>0</v>
      </c>
      <c r="BY6" s="39" t="s">
        <v>114</v>
      </c>
      <c r="BZ6" s="39" t="s">
        <v>114</v>
      </c>
      <c r="CA6" s="39" t="s">
        <v>114</v>
      </c>
      <c r="CB6" s="39" t="s">
        <v>114</v>
      </c>
      <c r="CC6" s="39" t="s">
        <v>114</v>
      </c>
      <c r="CD6" s="39" t="s">
        <v>114</v>
      </c>
      <c r="CE6" s="39" t="s">
        <v>114</v>
      </c>
      <c r="CF6" s="40" t="s">
        <v>107</v>
      </c>
      <c r="CG6" s="39" t="s">
        <v>107</v>
      </c>
      <c r="CH6" s="39" t="s">
        <v>107</v>
      </c>
      <c r="CI6" s="39" t="s">
        <v>107</v>
      </c>
      <c r="CJ6" s="39" t="s">
        <v>107</v>
      </c>
      <c r="CK6" s="39" t="s">
        <v>107</v>
      </c>
      <c r="CL6" s="39" t="s">
        <v>107</v>
      </c>
      <c r="CM6" s="39" t="s">
        <v>107</v>
      </c>
      <c r="CN6" s="39" t="s">
        <v>107</v>
      </c>
      <c r="CO6" s="39" t="s">
        <v>107</v>
      </c>
      <c r="CP6" s="39" t="s">
        <v>107</v>
      </c>
      <c r="CQ6" s="39" t="s">
        <v>107</v>
      </c>
      <c r="CR6" s="39" t="s">
        <v>107</v>
      </c>
      <c r="CS6" s="39" t="s">
        <v>107</v>
      </c>
      <c r="CT6" s="39" t="s">
        <v>107</v>
      </c>
      <c r="CU6" s="38">
        <v>9932255</v>
      </c>
      <c r="CV6" s="393">
        <v>1</v>
      </c>
    </row>
    <row r="7" spans="1:100" ht="38.25">
      <c r="A7" s="28">
        <v>2</v>
      </c>
      <c r="B7" s="29" t="s">
        <v>104</v>
      </c>
      <c r="C7" s="29" t="s">
        <v>0</v>
      </c>
      <c r="D7" s="29" t="s">
        <v>105</v>
      </c>
      <c r="E7" s="42" t="s">
        <v>106</v>
      </c>
      <c r="F7" s="42" t="s">
        <v>107</v>
      </c>
      <c r="G7" s="30" t="s">
        <v>115</v>
      </c>
      <c r="H7" s="42" t="s">
        <v>109</v>
      </c>
      <c r="I7" s="28">
        <v>1601324</v>
      </c>
      <c r="J7" s="28" t="s">
        <v>116</v>
      </c>
      <c r="K7" s="31" t="s">
        <v>111</v>
      </c>
      <c r="L7" s="32">
        <v>80.5</v>
      </c>
      <c r="M7" s="33" t="s">
        <v>107</v>
      </c>
      <c r="N7" s="34">
        <v>49500000</v>
      </c>
      <c r="O7" s="33" t="s">
        <v>107</v>
      </c>
      <c r="P7" s="28" t="s">
        <v>2415</v>
      </c>
      <c r="Q7" s="28" t="s">
        <v>112</v>
      </c>
      <c r="R7" s="28" t="s">
        <v>107</v>
      </c>
      <c r="S7" s="28" t="s">
        <v>107</v>
      </c>
      <c r="T7" s="42" t="s">
        <v>107</v>
      </c>
      <c r="U7" s="28" t="s">
        <v>107</v>
      </c>
      <c r="V7" s="28" t="s">
        <v>107</v>
      </c>
      <c r="W7" s="28" t="str">
        <f t="shared" si="0"/>
        <v>N.A.</v>
      </c>
      <c r="X7" s="35" t="s">
        <v>2412</v>
      </c>
      <c r="Y7" s="205">
        <v>0.05</v>
      </c>
      <c r="Z7" s="205">
        <v>0.05</v>
      </c>
      <c r="AA7" s="205">
        <v>0.05</v>
      </c>
      <c r="AB7" s="205">
        <v>0.05</v>
      </c>
      <c r="AC7" s="205">
        <v>0.05</v>
      </c>
      <c r="AD7" s="205">
        <v>0.05</v>
      </c>
      <c r="AE7" s="28" t="s">
        <v>113</v>
      </c>
      <c r="AF7" s="28" t="s">
        <v>113</v>
      </c>
      <c r="AG7" s="28" t="s">
        <v>113</v>
      </c>
      <c r="AH7" s="37">
        <v>1</v>
      </c>
      <c r="AI7" s="38">
        <v>8689479</v>
      </c>
      <c r="AJ7" s="38">
        <v>535272</v>
      </c>
      <c r="AK7" s="38">
        <v>2</v>
      </c>
      <c r="AL7" s="38">
        <v>0</v>
      </c>
      <c r="AM7" s="38">
        <v>0</v>
      </c>
      <c r="AN7" s="38">
        <v>11547654</v>
      </c>
      <c r="AO7" s="38">
        <v>2</v>
      </c>
      <c r="AP7" s="38">
        <v>1338179</v>
      </c>
      <c r="AQ7" s="38">
        <v>128475</v>
      </c>
      <c r="AR7" s="38">
        <v>613375</v>
      </c>
      <c r="AS7" s="38">
        <v>0</v>
      </c>
      <c r="AT7" s="38">
        <v>0</v>
      </c>
      <c r="AU7" s="38">
        <v>0</v>
      </c>
      <c r="AV7" s="38">
        <v>0</v>
      </c>
      <c r="AW7" s="38">
        <v>0</v>
      </c>
      <c r="AX7" s="38">
        <v>4600313</v>
      </c>
      <c r="AY7" s="38">
        <v>0</v>
      </c>
      <c r="AZ7" s="38">
        <v>2891625</v>
      </c>
      <c r="BA7" s="38">
        <v>4089166</v>
      </c>
      <c r="BB7" s="38">
        <v>1368593</v>
      </c>
      <c r="BC7" s="38">
        <v>1533438</v>
      </c>
      <c r="BD7" s="38">
        <v>173454</v>
      </c>
      <c r="BE7" s="38">
        <v>1970774</v>
      </c>
      <c r="BF7" s="38">
        <v>0</v>
      </c>
      <c r="BG7" s="38">
        <v>4896777</v>
      </c>
      <c r="BH7" s="38">
        <v>130091</v>
      </c>
      <c r="BI7" s="38">
        <v>2146812</v>
      </c>
      <c r="BJ7" s="38">
        <v>0</v>
      </c>
      <c r="BK7" s="38">
        <v>0</v>
      </c>
      <c r="BL7" s="38">
        <v>0</v>
      </c>
      <c r="BM7" s="38">
        <v>2044583</v>
      </c>
      <c r="BN7" s="38">
        <v>7892091</v>
      </c>
      <c r="BO7" s="38">
        <v>130091</v>
      </c>
      <c r="BP7" s="38">
        <v>0</v>
      </c>
      <c r="BQ7" s="38">
        <v>0</v>
      </c>
      <c r="BR7" s="38">
        <v>2</v>
      </c>
      <c r="BS7" s="38">
        <v>1011820</v>
      </c>
      <c r="BT7" s="330">
        <v>0</v>
      </c>
      <c r="BU7" s="38">
        <v>0</v>
      </c>
      <c r="BV7" s="38">
        <v>0</v>
      </c>
      <c r="BW7" s="38">
        <v>0</v>
      </c>
      <c r="BX7" s="38">
        <v>0</v>
      </c>
      <c r="BY7" s="41" t="s">
        <v>114</v>
      </c>
      <c r="BZ7" s="41" t="s">
        <v>114</v>
      </c>
      <c r="CA7" s="41" t="s">
        <v>114</v>
      </c>
      <c r="CB7" s="41" t="s">
        <v>114</v>
      </c>
      <c r="CC7" s="41" t="s">
        <v>113</v>
      </c>
      <c r="CD7" s="41" t="s">
        <v>114</v>
      </c>
      <c r="CE7" s="41" t="s">
        <v>114</v>
      </c>
      <c r="CF7" s="42" t="s">
        <v>107</v>
      </c>
      <c r="CG7" s="41" t="s">
        <v>107</v>
      </c>
      <c r="CH7" s="41" t="s">
        <v>107</v>
      </c>
      <c r="CI7" s="41" t="s">
        <v>107</v>
      </c>
      <c r="CJ7" s="41" t="s">
        <v>107</v>
      </c>
      <c r="CK7" s="41" t="s">
        <v>107</v>
      </c>
      <c r="CL7" s="41" t="s">
        <v>107</v>
      </c>
      <c r="CM7" s="41" t="s">
        <v>107</v>
      </c>
      <c r="CN7" s="41" t="s">
        <v>107</v>
      </c>
      <c r="CO7" s="41" t="s">
        <v>107</v>
      </c>
      <c r="CP7" s="41" t="s">
        <v>107</v>
      </c>
      <c r="CQ7" s="41" t="s">
        <v>107</v>
      </c>
      <c r="CR7" s="41" t="s">
        <v>107</v>
      </c>
      <c r="CS7" s="41" t="s">
        <v>107</v>
      </c>
      <c r="CT7" s="41" t="s">
        <v>107</v>
      </c>
      <c r="CU7" s="332">
        <v>9396983</v>
      </c>
      <c r="CV7" s="43">
        <v>1</v>
      </c>
    </row>
    <row r="8" spans="1:100" ht="51">
      <c r="A8" s="28">
        <v>3</v>
      </c>
      <c r="B8" s="29" t="s">
        <v>104</v>
      </c>
      <c r="C8" s="29" t="s">
        <v>0</v>
      </c>
      <c r="D8" s="29" t="s">
        <v>105</v>
      </c>
      <c r="E8" s="42" t="s">
        <v>106</v>
      </c>
      <c r="F8" s="42" t="s">
        <v>107</v>
      </c>
      <c r="G8" s="30" t="s">
        <v>117</v>
      </c>
      <c r="H8" s="42" t="s">
        <v>109</v>
      </c>
      <c r="I8" s="28">
        <v>1601325</v>
      </c>
      <c r="J8" s="28" t="s">
        <v>118</v>
      </c>
      <c r="K8" s="31" t="s">
        <v>111</v>
      </c>
      <c r="L8" s="32">
        <v>80.5</v>
      </c>
      <c r="M8" s="33" t="s">
        <v>107</v>
      </c>
      <c r="N8" s="34">
        <v>43000000</v>
      </c>
      <c r="O8" s="33" t="s">
        <v>107</v>
      </c>
      <c r="P8" s="28" t="s">
        <v>2415</v>
      </c>
      <c r="Q8" s="28" t="s">
        <v>112</v>
      </c>
      <c r="R8" s="28" t="s">
        <v>107</v>
      </c>
      <c r="S8" s="28" t="s">
        <v>107</v>
      </c>
      <c r="T8" s="42" t="s">
        <v>107</v>
      </c>
      <c r="U8" s="28" t="s">
        <v>107</v>
      </c>
      <c r="V8" s="28" t="s">
        <v>107</v>
      </c>
      <c r="W8" s="28" t="str">
        <f t="shared" si="0"/>
        <v>N.A.</v>
      </c>
      <c r="X8" s="35" t="s">
        <v>2412</v>
      </c>
      <c r="Y8" s="205">
        <v>7.0000000000000007E-2</v>
      </c>
      <c r="Z8" s="205">
        <v>7.0000000000000007E-2</v>
      </c>
      <c r="AA8" s="205">
        <v>7.0000000000000007E-2</v>
      </c>
      <c r="AB8" s="205">
        <v>7.0000000000000007E-2</v>
      </c>
      <c r="AC8" s="205">
        <v>0.08</v>
      </c>
      <c r="AD8" s="205">
        <v>0.09</v>
      </c>
      <c r="AE8" s="28" t="s">
        <v>113</v>
      </c>
      <c r="AF8" s="28" t="s">
        <v>113</v>
      </c>
      <c r="AG8" s="28" t="s">
        <v>113</v>
      </c>
      <c r="AH8" s="37">
        <v>1</v>
      </c>
      <c r="AI8" s="38">
        <v>8689479</v>
      </c>
      <c r="AJ8" s="38">
        <v>535272</v>
      </c>
      <c r="AK8" s="38">
        <v>2</v>
      </c>
      <c r="AL8" s="38">
        <v>0</v>
      </c>
      <c r="AM8" s="38">
        <v>0</v>
      </c>
      <c r="AN8" s="38">
        <v>11547654</v>
      </c>
      <c r="AO8" s="38">
        <v>2</v>
      </c>
      <c r="AP8" s="38">
        <v>1338179</v>
      </c>
      <c r="AQ8" s="38">
        <v>128475</v>
      </c>
      <c r="AR8" s="38">
        <v>613375</v>
      </c>
      <c r="AS8" s="38">
        <v>0</v>
      </c>
      <c r="AT8" s="38">
        <v>0</v>
      </c>
      <c r="AU8" s="38">
        <v>0</v>
      </c>
      <c r="AV8" s="38">
        <v>0</v>
      </c>
      <c r="AW8" s="38">
        <v>0</v>
      </c>
      <c r="AX8" s="38">
        <v>4600313</v>
      </c>
      <c r="AY8" s="38">
        <v>0</v>
      </c>
      <c r="AZ8" s="38">
        <v>2891625</v>
      </c>
      <c r="BA8" s="38">
        <v>4089166</v>
      </c>
      <c r="BB8" s="38">
        <v>2</v>
      </c>
      <c r="BC8" s="38">
        <v>0</v>
      </c>
      <c r="BD8" s="38">
        <v>173454</v>
      </c>
      <c r="BE8" s="38">
        <v>1970774</v>
      </c>
      <c r="BF8" s="38">
        <v>0</v>
      </c>
      <c r="BG8" s="38">
        <v>4896777</v>
      </c>
      <c r="BH8" s="38">
        <v>130091</v>
      </c>
      <c r="BI8" s="38">
        <v>2146812</v>
      </c>
      <c r="BJ8" s="38">
        <v>0</v>
      </c>
      <c r="BK8" s="38">
        <v>0</v>
      </c>
      <c r="BL8" s="38">
        <v>0</v>
      </c>
      <c r="BM8" s="38">
        <v>2044583</v>
      </c>
      <c r="BN8" s="38">
        <v>7892091</v>
      </c>
      <c r="BO8" s="38">
        <v>130091</v>
      </c>
      <c r="BP8" s="38">
        <v>0</v>
      </c>
      <c r="BQ8" s="38">
        <v>0</v>
      </c>
      <c r="BR8" s="38">
        <v>2</v>
      </c>
      <c r="BS8" s="38">
        <v>1011820</v>
      </c>
      <c r="BT8" s="330">
        <v>0</v>
      </c>
      <c r="BU8" s="38">
        <v>0</v>
      </c>
      <c r="BV8" s="38">
        <v>0</v>
      </c>
      <c r="BW8" s="38">
        <v>0</v>
      </c>
      <c r="BX8" s="38">
        <v>0</v>
      </c>
      <c r="BY8" s="41" t="s">
        <v>114</v>
      </c>
      <c r="BZ8" s="41" t="s">
        <v>114</v>
      </c>
      <c r="CA8" s="41" t="s">
        <v>114</v>
      </c>
      <c r="CB8" s="41" t="s">
        <v>114</v>
      </c>
      <c r="CC8" s="41" t="s">
        <v>113</v>
      </c>
      <c r="CD8" s="41" t="s">
        <v>114</v>
      </c>
      <c r="CE8" s="41" t="s">
        <v>114</v>
      </c>
      <c r="CF8" s="42" t="s">
        <v>107</v>
      </c>
      <c r="CG8" s="41" t="s">
        <v>107</v>
      </c>
      <c r="CH8" s="41" t="s">
        <v>107</v>
      </c>
      <c r="CI8" s="41" t="s">
        <v>107</v>
      </c>
      <c r="CJ8" s="41" t="s">
        <v>107</v>
      </c>
      <c r="CK8" s="41" t="s">
        <v>107</v>
      </c>
      <c r="CL8" s="41" t="s">
        <v>107</v>
      </c>
      <c r="CM8" s="41" t="s">
        <v>107</v>
      </c>
      <c r="CN8" s="41" t="s">
        <v>107</v>
      </c>
      <c r="CO8" s="41" t="s">
        <v>107</v>
      </c>
      <c r="CP8" s="41" t="s">
        <v>107</v>
      </c>
      <c r="CQ8" s="41" t="s">
        <v>107</v>
      </c>
      <c r="CR8" s="41" t="s">
        <v>107</v>
      </c>
      <c r="CS8" s="41" t="s">
        <v>107</v>
      </c>
      <c r="CT8" s="41" t="s">
        <v>107</v>
      </c>
      <c r="CU8" s="332">
        <v>9396983</v>
      </c>
      <c r="CV8" s="43">
        <v>1</v>
      </c>
    </row>
    <row r="9" spans="1:100" ht="38.25">
      <c r="A9" s="28">
        <v>4</v>
      </c>
      <c r="B9" s="29" t="s">
        <v>104</v>
      </c>
      <c r="C9" s="29" t="s">
        <v>0</v>
      </c>
      <c r="D9" s="29" t="s">
        <v>105</v>
      </c>
      <c r="E9" s="42" t="s">
        <v>2380</v>
      </c>
      <c r="F9" s="42" t="s">
        <v>107</v>
      </c>
      <c r="G9" s="30" t="s">
        <v>119</v>
      </c>
      <c r="H9" s="42" t="s">
        <v>109</v>
      </c>
      <c r="I9" s="28">
        <v>1601320</v>
      </c>
      <c r="J9" s="28" t="s">
        <v>120</v>
      </c>
      <c r="K9" s="31" t="s">
        <v>111</v>
      </c>
      <c r="L9" s="32">
        <v>80.5</v>
      </c>
      <c r="M9" s="33" t="s">
        <v>107</v>
      </c>
      <c r="N9" s="34">
        <v>43300000</v>
      </c>
      <c r="O9" s="33" t="s">
        <v>107</v>
      </c>
      <c r="P9" s="28" t="s">
        <v>2415</v>
      </c>
      <c r="Q9" s="28" t="s">
        <v>112</v>
      </c>
      <c r="R9" s="28" t="s">
        <v>107</v>
      </c>
      <c r="S9" s="28" t="s">
        <v>107</v>
      </c>
      <c r="T9" s="42" t="s">
        <v>107</v>
      </c>
      <c r="U9" s="28" t="s">
        <v>107</v>
      </c>
      <c r="V9" s="28" t="s">
        <v>107</v>
      </c>
      <c r="W9" s="28" t="str">
        <f t="shared" si="0"/>
        <v>N.A.</v>
      </c>
      <c r="X9" s="35" t="s">
        <v>2412</v>
      </c>
      <c r="Y9" s="205">
        <v>0.05</v>
      </c>
      <c r="Z9" s="205">
        <v>0.05</v>
      </c>
      <c r="AA9" s="205">
        <v>0.05</v>
      </c>
      <c r="AB9" s="205">
        <v>0.05</v>
      </c>
      <c r="AC9" s="205">
        <v>0.05</v>
      </c>
      <c r="AD9" s="205">
        <v>0.05</v>
      </c>
      <c r="AE9" s="28" t="s">
        <v>113</v>
      </c>
      <c r="AF9" s="28" t="s">
        <v>113</v>
      </c>
      <c r="AG9" s="28" t="s">
        <v>113</v>
      </c>
      <c r="AH9" s="37">
        <v>1</v>
      </c>
      <c r="AI9" s="38">
        <v>8689479</v>
      </c>
      <c r="AJ9" s="38">
        <v>535272</v>
      </c>
      <c r="AK9" s="38">
        <v>764674</v>
      </c>
      <c r="AL9" s="38">
        <v>0</v>
      </c>
      <c r="AM9" s="38">
        <v>0</v>
      </c>
      <c r="AN9" s="38">
        <v>11547654</v>
      </c>
      <c r="AO9" s="38">
        <v>2</v>
      </c>
      <c r="AP9" s="38">
        <v>1338179</v>
      </c>
      <c r="AQ9" s="38">
        <v>128475</v>
      </c>
      <c r="AR9" s="38">
        <v>613375</v>
      </c>
      <c r="AS9" s="38">
        <v>0</v>
      </c>
      <c r="AT9" s="38">
        <v>0</v>
      </c>
      <c r="AU9" s="38">
        <v>0</v>
      </c>
      <c r="AV9" s="38">
        <v>0</v>
      </c>
      <c r="AW9" s="38">
        <v>0</v>
      </c>
      <c r="AX9" s="38">
        <v>4600313</v>
      </c>
      <c r="AY9" s="38">
        <v>0</v>
      </c>
      <c r="AZ9" s="38">
        <v>2891625</v>
      </c>
      <c r="BA9" s="38">
        <v>4089166</v>
      </c>
      <c r="BB9" s="38">
        <v>1368593</v>
      </c>
      <c r="BC9" s="38">
        <v>1533438</v>
      </c>
      <c r="BD9" s="38">
        <v>173454</v>
      </c>
      <c r="BE9" s="38">
        <v>1970774</v>
      </c>
      <c r="BF9" s="38">
        <v>0</v>
      </c>
      <c r="BG9" s="38">
        <v>4896777</v>
      </c>
      <c r="BH9" s="38">
        <v>130091</v>
      </c>
      <c r="BI9" s="38">
        <v>2146812</v>
      </c>
      <c r="BJ9" s="38">
        <v>0</v>
      </c>
      <c r="BK9" s="38">
        <v>0</v>
      </c>
      <c r="BL9" s="38">
        <v>0</v>
      </c>
      <c r="BM9" s="38">
        <v>2044583</v>
      </c>
      <c r="BN9" s="38">
        <v>7892091</v>
      </c>
      <c r="BO9" s="38">
        <v>130091</v>
      </c>
      <c r="BP9" s="38">
        <v>0</v>
      </c>
      <c r="BQ9" s="38">
        <v>0</v>
      </c>
      <c r="BR9" s="38">
        <v>2</v>
      </c>
      <c r="BS9" s="38">
        <v>1011820</v>
      </c>
      <c r="BT9" s="330">
        <v>0</v>
      </c>
      <c r="BU9" s="38">
        <v>0</v>
      </c>
      <c r="BV9" s="38">
        <v>0</v>
      </c>
      <c r="BW9" s="38">
        <v>0</v>
      </c>
      <c r="BX9" s="38">
        <v>0</v>
      </c>
      <c r="BY9" s="41" t="s">
        <v>114</v>
      </c>
      <c r="BZ9" s="41" t="s">
        <v>114</v>
      </c>
      <c r="CA9" s="41" t="s">
        <v>114</v>
      </c>
      <c r="CB9" s="41" t="s">
        <v>114</v>
      </c>
      <c r="CC9" s="41" t="s">
        <v>114</v>
      </c>
      <c r="CD9" s="41" t="s">
        <v>114</v>
      </c>
      <c r="CE9" s="41" t="s">
        <v>114</v>
      </c>
      <c r="CF9" s="42" t="s">
        <v>107</v>
      </c>
      <c r="CG9" s="41" t="s">
        <v>107</v>
      </c>
      <c r="CH9" s="41" t="s">
        <v>107</v>
      </c>
      <c r="CI9" s="41" t="s">
        <v>107</v>
      </c>
      <c r="CJ9" s="41" t="s">
        <v>107</v>
      </c>
      <c r="CK9" s="41" t="s">
        <v>107</v>
      </c>
      <c r="CL9" s="41" t="s">
        <v>107</v>
      </c>
      <c r="CM9" s="41" t="s">
        <v>107</v>
      </c>
      <c r="CN9" s="41" t="s">
        <v>107</v>
      </c>
      <c r="CO9" s="41" t="s">
        <v>107</v>
      </c>
      <c r="CP9" s="41" t="s">
        <v>107</v>
      </c>
      <c r="CQ9" s="41" t="s">
        <v>107</v>
      </c>
      <c r="CR9" s="41" t="s">
        <v>107</v>
      </c>
      <c r="CS9" s="41" t="s">
        <v>107</v>
      </c>
      <c r="CT9" s="41" t="s">
        <v>107</v>
      </c>
      <c r="CU9" s="332">
        <v>9396983</v>
      </c>
      <c r="CV9" s="43">
        <v>1</v>
      </c>
    </row>
    <row r="10" spans="1:100" ht="25.5">
      <c r="A10" s="28">
        <v>5</v>
      </c>
      <c r="B10" s="29" t="s">
        <v>104</v>
      </c>
      <c r="C10" s="29" t="s">
        <v>0</v>
      </c>
      <c r="D10" s="29" t="s">
        <v>105</v>
      </c>
      <c r="E10" s="42" t="s">
        <v>2380</v>
      </c>
      <c r="F10" s="42" t="s">
        <v>107</v>
      </c>
      <c r="G10" s="30" t="s">
        <v>121</v>
      </c>
      <c r="H10" s="42" t="s">
        <v>109</v>
      </c>
      <c r="I10" s="28">
        <v>1601321</v>
      </c>
      <c r="J10" s="28" t="s">
        <v>122</v>
      </c>
      <c r="K10" s="31" t="s">
        <v>111</v>
      </c>
      <c r="L10" s="32">
        <v>80.5</v>
      </c>
      <c r="M10" s="33" t="s">
        <v>107</v>
      </c>
      <c r="N10" s="34">
        <v>47300000</v>
      </c>
      <c r="O10" s="33" t="s">
        <v>107</v>
      </c>
      <c r="P10" s="28" t="s">
        <v>2415</v>
      </c>
      <c r="Q10" s="28" t="s">
        <v>112</v>
      </c>
      <c r="R10" s="28" t="s">
        <v>107</v>
      </c>
      <c r="S10" s="28" t="s">
        <v>107</v>
      </c>
      <c r="T10" s="42" t="s">
        <v>107</v>
      </c>
      <c r="U10" s="28" t="s">
        <v>107</v>
      </c>
      <c r="V10" s="28" t="s">
        <v>107</v>
      </c>
      <c r="W10" s="28" t="str">
        <f t="shared" si="0"/>
        <v>N.A.</v>
      </c>
      <c r="X10" s="35" t="s">
        <v>2412</v>
      </c>
      <c r="Y10" s="205">
        <v>7.0000000000000007E-2</v>
      </c>
      <c r="Z10" s="205">
        <v>7.0000000000000007E-2</v>
      </c>
      <c r="AA10" s="205">
        <v>7.0000000000000007E-2</v>
      </c>
      <c r="AB10" s="205">
        <v>7.0000000000000007E-2</v>
      </c>
      <c r="AC10" s="205">
        <v>0.08</v>
      </c>
      <c r="AD10" s="205">
        <v>0.09</v>
      </c>
      <c r="AE10" s="28" t="s">
        <v>113</v>
      </c>
      <c r="AF10" s="28" t="s">
        <v>113</v>
      </c>
      <c r="AG10" s="28" t="s">
        <v>113</v>
      </c>
      <c r="AH10" s="37">
        <v>1</v>
      </c>
      <c r="AI10" s="38">
        <v>8689479</v>
      </c>
      <c r="AJ10" s="38">
        <v>535272</v>
      </c>
      <c r="AK10" s="38">
        <v>2</v>
      </c>
      <c r="AL10" s="38">
        <v>0</v>
      </c>
      <c r="AM10" s="38">
        <v>0</v>
      </c>
      <c r="AN10" s="38">
        <v>11547654</v>
      </c>
      <c r="AO10" s="38">
        <v>2</v>
      </c>
      <c r="AP10" s="38">
        <v>1338179</v>
      </c>
      <c r="AQ10" s="38">
        <v>128475</v>
      </c>
      <c r="AR10" s="38">
        <v>613375</v>
      </c>
      <c r="AS10" s="38">
        <v>0</v>
      </c>
      <c r="AT10" s="38">
        <v>0</v>
      </c>
      <c r="AU10" s="38">
        <v>0</v>
      </c>
      <c r="AV10" s="38">
        <v>0</v>
      </c>
      <c r="AW10" s="38">
        <v>0</v>
      </c>
      <c r="AX10" s="38">
        <v>4600313</v>
      </c>
      <c r="AY10" s="38">
        <v>0</v>
      </c>
      <c r="AZ10" s="38">
        <v>2891625</v>
      </c>
      <c r="BA10" s="38">
        <v>4089166</v>
      </c>
      <c r="BB10" s="38">
        <v>1368593</v>
      </c>
      <c r="BC10" s="38">
        <v>1533438</v>
      </c>
      <c r="BD10" s="38">
        <v>173454</v>
      </c>
      <c r="BE10" s="38">
        <v>1970774</v>
      </c>
      <c r="BF10" s="38">
        <v>0</v>
      </c>
      <c r="BG10" s="38">
        <v>4896777</v>
      </c>
      <c r="BH10" s="38">
        <v>130091</v>
      </c>
      <c r="BI10" s="38">
        <v>2146812</v>
      </c>
      <c r="BJ10" s="38">
        <v>0</v>
      </c>
      <c r="BK10" s="38">
        <v>0</v>
      </c>
      <c r="BL10" s="38">
        <v>0</v>
      </c>
      <c r="BM10" s="38">
        <v>2044583</v>
      </c>
      <c r="BN10" s="38">
        <v>7892091</v>
      </c>
      <c r="BO10" s="38">
        <v>130091</v>
      </c>
      <c r="BP10" s="38">
        <v>0</v>
      </c>
      <c r="BQ10" s="38">
        <v>0</v>
      </c>
      <c r="BR10" s="38">
        <v>2</v>
      </c>
      <c r="BS10" s="38">
        <v>1011820</v>
      </c>
      <c r="BT10" s="330">
        <v>0</v>
      </c>
      <c r="BU10" s="38">
        <v>0</v>
      </c>
      <c r="BV10" s="38">
        <v>0</v>
      </c>
      <c r="BW10" s="38">
        <v>0</v>
      </c>
      <c r="BX10" s="38">
        <v>0</v>
      </c>
      <c r="BY10" s="41" t="s">
        <v>114</v>
      </c>
      <c r="BZ10" s="41" t="s">
        <v>114</v>
      </c>
      <c r="CA10" s="41" t="s">
        <v>114</v>
      </c>
      <c r="CB10" s="41" t="s">
        <v>114</v>
      </c>
      <c r="CC10" s="41" t="s">
        <v>113</v>
      </c>
      <c r="CD10" s="41" t="s">
        <v>114</v>
      </c>
      <c r="CE10" s="41" t="s">
        <v>114</v>
      </c>
      <c r="CF10" s="42" t="s">
        <v>107</v>
      </c>
      <c r="CG10" s="41" t="s">
        <v>107</v>
      </c>
      <c r="CH10" s="41" t="s">
        <v>107</v>
      </c>
      <c r="CI10" s="41" t="s">
        <v>107</v>
      </c>
      <c r="CJ10" s="41" t="s">
        <v>107</v>
      </c>
      <c r="CK10" s="41" t="s">
        <v>107</v>
      </c>
      <c r="CL10" s="41" t="s">
        <v>107</v>
      </c>
      <c r="CM10" s="41" t="s">
        <v>107</v>
      </c>
      <c r="CN10" s="41" t="s">
        <v>107</v>
      </c>
      <c r="CO10" s="41" t="s">
        <v>107</v>
      </c>
      <c r="CP10" s="41" t="s">
        <v>107</v>
      </c>
      <c r="CQ10" s="41" t="s">
        <v>107</v>
      </c>
      <c r="CR10" s="41" t="s">
        <v>107</v>
      </c>
      <c r="CS10" s="41" t="s">
        <v>107</v>
      </c>
      <c r="CT10" s="41" t="s">
        <v>107</v>
      </c>
      <c r="CU10" s="332">
        <v>9396983</v>
      </c>
      <c r="CV10" s="43">
        <v>1</v>
      </c>
    </row>
    <row r="11" spans="1:100" ht="38.25">
      <c r="A11" s="28">
        <v>6</v>
      </c>
      <c r="B11" s="29" t="s">
        <v>104</v>
      </c>
      <c r="C11" s="29" t="s">
        <v>0</v>
      </c>
      <c r="D11" s="29" t="s">
        <v>105</v>
      </c>
      <c r="E11" s="42" t="s">
        <v>2380</v>
      </c>
      <c r="F11" s="42" t="s">
        <v>107</v>
      </c>
      <c r="G11" s="30" t="s">
        <v>123</v>
      </c>
      <c r="H11" s="42" t="s">
        <v>109</v>
      </c>
      <c r="I11" s="28">
        <v>1601322</v>
      </c>
      <c r="J11" s="28" t="s">
        <v>124</v>
      </c>
      <c r="K11" s="31" t="s">
        <v>111</v>
      </c>
      <c r="L11" s="32">
        <v>80.5</v>
      </c>
      <c r="M11" s="33" t="s">
        <v>107</v>
      </c>
      <c r="N11" s="34">
        <v>47800000</v>
      </c>
      <c r="O11" s="33" t="s">
        <v>107</v>
      </c>
      <c r="P11" s="28" t="s">
        <v>2415</v>
      </c>
      <c r="Q11" s="28" t="s">
        <v>112</v>
      </c>
      <c r="R11" s="28" t="s">
        <v>107</v>
      </c>
      <c r="S11" s="28" t="s">
        <v>107</v>
      </c>
      <c r="T11" s="42" t="s">
        <v>107</v>
      </c>
      <c r="U11" s="28" t="s">
        <v>107</v>
      </c>
      <c r="V11" s="28" t="s">
        <v>107</v>
      </c>
      <c r="W11" s="28" t="str">
        <f t="shared" si="0"/>
        <v>N.A.</v>
      </c>
      <c r="X11" s="35" t="s">
        <v>2412</v>
      </c>
      <c r="Y11" s="205">
        <v>7.0000000000000007E-2</v>
      </c>
      <c r="Z11" s="205">
        <v>7.0000000000000007E-2</v>
      </c>
      <c r="AA11" s="205">
        <v>7.0000000000000007E-2</v>
      </c>
      <c r="AB11" s="205">
        <v>7.0000000000000007E-2</v>
      </c>
      <c r="AC11" s="205">
        <v>0.08</v>
      </c>
      <c r="AD11" s="205">
        <v>0.09</v>
      </c>
      <c r="AE11" s="28" t="s">
        <v>113</v>
      </c>
      <c r="AF11" s="28" t="s">
        <v>113</v>
      </c>
      <c r="AG11" s="28" t="s">
        <v>113</v>
      </c>
      <c r="AH11" s="37">
        <v>1</v>
      </c>
      <c r="AI11" s="38">
        <v>8689479</v>
      </c>
      <c r="AJ11" s="38">
        <v>535272</v>
      </c>
      <c r="AK11" s="38">
        <v>2</v>
      </c>
      <c r="AL11" s="38">
        <v>0</v>
      </c>
      <c r="AM11" s="38">
        <v>0</v>
      </c>
      <c r="AN11" s="38">
        <v>11547654</v>
      </c>
      <c r="AO11" s="38">
        <v>2</v>
      </c>
      <c r="AP11" s="38">
        <v>1338179</v>
      </c>
      <c r="AQ11" s="38">
        <v>128475</v>
      </c>
      <c r="AR11" s="38">
        <v>613375</v>
      </c>
      <c r="AS11" s="38">
        <v>0</v>
      </c>
      <c r="AT11" s="38">
        <v>0</v>
      </c>
      <c r="AU11" s="38">
        <v>0</v>
      </c>
      <c r="AV11" s="38">
        <v>0</v>
      </c>
      <c r="AW11" s="38">
        <v>0</v>
      </c>
      <c r="AX11" s="38">
        <v>4600313</v>
      </c>
      <c r="AY11" s="38">
        <v>0</v>
      </c>
      <c r="AZ11" s="38">
        <v>2891625</v>
      </c>
      <c r="BA11" s="38">
        <v>4089166</v>
      </c>
      <c r="BB11" s="38">
        <v>2</v>
      </c>
      <c r="BC11" s="38">
        <v>0</v>
      </c>
      <c r="BD11" s="38">
        <v>173454</v>
      </c>
      <c r="BE11" s="38">
        <v>1970774</v>
      </c>
      <c r="BF11" s="38">
        <v>0</v>
      </c>
      <c r="BG11" s="38">
        <v>4896777</v>
      </c>
      <c r="BH11" s="38">
        <v>130091</v>
      </c>
      <c r="BI11" s="38">
        <v>2146812</v>
      </c>
      <c r="BJ11" s="38">
        <v>0</v>
      </c>
      <c r="BK11" s="38">
        <v>0</v>
      </c>
      <c r="BL11" s="38">
        <v>0</v>
      </c>
      <c r="BM11" s="38">
        <v>2044583</v>
      </c>
      <c r="BN11" s="38">
        <v>7892091</v>
      </c>
      <c r="BO11" s="38">
        <v>130091</v>
      </c>
      <c r="BP11" s="38">
        <v>0</v>
      </c>
      <c r="BQ11" s="38">
        <v>0</v>
      </c>
      <c r="BR11" s="38">
        <v>2</v>
      </c>
      <c r="BS11" s="38">
        <v>1011820</v>
      </c>
      <c r="BT11" s="330">
        <v>0</v>
      </c>
      <c r="BU11" s="38">
        <v>0</v>
      </c>
      <c r="BV11" s="38">
        <v>0</v>
      </c>
      <c r="BW11" s="38">
        <v>0</v>
      </c>
      <c r="BX11" s="38">
        <v>0</v>
      </c>
      <c r="BY11" s="41" t="s">
        <v>114</v>
      </c>
      <c r="BZ11" s="41" t="s">
        <v>114</v>
      </c>
      <c r="CA11" s="41" t="s">
        <v>114</v>
      </c>
      <c r="CB11" s="41" t="s">
        <v>114</v>
      </c>
      <c r="CC11" s="41" t="s">
        <v>113</v>
      </c>
      <c r="CD11" s="41" t="s">
        <v>114</v>
      </c>
      <c r="CE11" s="41" t="s">
        <v>114</v>
      </c>
      <c r="CF11" s="42" t="s">
        <v>107</v>
      </c>
      <c r="CG11" s="41" t="s">
        <v>107</v>
      </c>
      <c r="CH11" s="41" t="s">
        <v>107</v>
      </c>
      <c r="CI11" s="41" t="s">
        <v>107</v>
      </c>
      <c r="CJ11" s="41" t="s">
        <v>107</v>
      </c>
      <c r="CK11" s="41" t="s">
        <v>107</v>
      </c>
      <c r="CL11" s="41" t="s">
        <v>107</v>
      </c>
      <c r="CM11" s="41" t="s">
        <v>107</v>
      </c>
      <c r="CN11" s="41" t="s">
        <v>107</v>
      </c>
      <c r="CO11" s="41" t="s">
        <v>107</v>
      </c>
      <c r="CP11" s="41" t="s">
        <v>107</v>
      </c>
      <c r="CQ11" s="41" t="s">
        <v>107</v>
      </c>
      <c r="CR11" s="41" t="s">
        <v>107</v>
      </c>
      <c r="CS11" s="41" t="s">
        <v>107</v>
      </c>
      <c r="CT11" s="41" t="s">
        <v>107</v>
      </c>
      <c r="CU11" s="332">
        <v>9396983</v>
      </c>
      <c r="CV11" s="43">
        <v>1</v>
      </c>
    </row>
    <row r="12" spans="1:100" ht="38.25">
      <c r="A12" s="28">
        <v>7</v>
      </c>
      <c r="B12" s="29" t="s">
        <v>104</v>
      </c>
      <c r="C12" s="29" t="s">
        <v>0</v>
      </c>
      <c r="D12" s="29" t="s">
        <v>105</v>
      </c>
      <c r="E12" s="42" t="s">
        <v>2380</v>
      </c>
      <c r="F12" s="42" t="s">
        <v>107</v>
      </c>
      <c r="G12" s="30" t="s">
        <v>125</v>
      </c>
      <c r="H12" s="42" t="s">
        <v>109</v>
      </c>
      <c r="I12" s="28">
        <v>1601341</v>
      </c>
      <c r="J12" s="28" t="s">
        <v>126</v>
      </c>
      <c r="K12" s="31" t="s">
        <v>127</v>
      </c>
      <c r="L12" s="32">
        <v>115</v>
      </c>
      <c r="M12" s="33" t="s">
        <v>107</v>
      </c>
      <c r="N12" s="34">
        <v>74100000</v>
      </c>
      <c r="O12" s="33" t="s">
        <v>107</v>
      </c>
      <c r="P12" s="28" t="s">
        <v>2415</v>
      </c>
      <c r="Q12" s="28" t="s">
        <v>112</v>
      </c>
      <c r="R12" s="28" t="s">
        <v>107</v>
      </c>
      <c r="S12" s="28" t="s">
        <v>107</v>
      </c>
      <c r="T12" s="42" t="s">
        <v>107</v>
      </c>
      <c r="U12" s="28" t="s">
        <v>107</v>
      </c>
      <c r="V12" s="28" t="s">
        <v>107</v>
      </c>
      <c r="W12" s="28" t="str">
        <f t="shared" si="0"/>
        <v>N.A.</v>
      </c>
      <c r="X12" s="35" t="s">
        <v>2412</v>
      </c>
      <c r="Y12" s="205">
        <v>0.05</v>
      </c>
      <c r="Z12" s="205">
        <v>0.05</v>
      </c>
      <c r="AA12" s="205">
        <v>0.05</v>
      </c>
      <c r="AB12" s="205">
        <v>0.05</v>
      </c>
      <c r="AC12" s="205">
        <v>0.05</v>
      </c>
      <c r="AD12" s="205">
        <v>0.05</v>
      </c>
      <c r="AE12" s="28" t="s">
        <v>113</v>
      </c>
      <c r="AF12" s="28" t="s">
        <v>113</v>
      </c>
      <c r="AG12" s="28" t="s">
        <v>113</v>
      </c>
      <c r="AH12" s="37">
        <v>1</v>
      </c>
      <c r="AI12" s="38">
        <v>8689479</v>
      </c>
      <c r="AJ12" s="38">
        <v>535272</v>
      </c>
      <c r="AK12" s="38">
        <v>764674</v>
      </c>
      <c r="AL12" s="38">
        <v>0</v>
      </c>
      <c r="AM12" s="38">
        <v>0</v>
      </c>
      <c r="AN12" s="38">
        <v>11547654</v>
      </c>
      <c r="AO12" s="38">
        <v>2</v>
      </c>
      <c r="AP12" s="38">
        <v>1338179</v>
      </c>
      <c r="AQ12" s="38">
        <v>128475</v>
      </c>
      <c r="AR12" s="38">
        <v>613375</v>
      </c>
      <c r="AS12" s="38">
        <v>0</v>
      </c>
      <c r="AT12" s="38">
        <v>0</v>
      </c>
      <c r="AU12" s="38">
        <v>0</v>
      </c>
      <c r="AV12" s="38">
        <v>0</v>
      </c>
      <c r="AW12" s="38">
        <v>0</v>
      </c>
      <c r="AX12" s="38">
        <v>4600313</v>
      </c>
      <c r="AY12" s="38">
        <v>0</v>
      </c>
      <c r="AZ12" s="38">
        <v>2891625</v>
      </c>
      <c r="BA12" s="38">
        <v>4089166</v>
      </c>
      <c r="BB12" s="38">
        <v>2</v>
      </c>
      <c r="BC12" s="38">
        <v>1533438</v>
      </c>
      <c r="BD12" s="38">
        <v>173454</v>
      </c>
      <c r="BE12" s="38">
        <v>1970774</v>
      </c>
      <c r="BF12" s="38">
        <v>0</v>
      </c>
      <c r="BG12" s="38">
        <v>4896777</v>
      </c>
      <c r="BH12" s="38">
        <v>130091</v>
      </c>
      <c r="BI12" s="38">
        <v>2146812</v>
      </c>
      <c r="BJ12" s="38">
        <v>0</v>
      </c>
      <c r="BK12" s="38">
        <v>0</v>
      </c>
      <c r="BL12" s="38">
        <v>0</v>
      </c>
      <c r="BM12" s="38">
        <v>2044583</v>
      </c>
      <c r="BN12" s="38">
        <v>7892091</v>
      </c>
      <c r="BO12" s="38">
        <v>130091</v>
      </c>
      <c r="BP12" s="38">
        <v>0</v>
      </c>
      <c r="BQ12" s="38">
        <v>0</v>
      </c>
      <c r="BR12" s="38">
        <v>2</v>
      </c>
      <c r="BS12" s="38">
        <v>1011820</v>
      </c>
      <c r="BT12" s="330">
        <v>0</v>
      </c>
      <c r="BU12" s="38">
        <v>0</v>
      </c>
      <c r="BV12" s="38">
        <v>0</v>
      </c>
      <c r="BW12" s="38">
        <v>0</v>
      </c>
      <c r="BX12" s="38">
        <v>0</v>
      </c>
      <c r="BY12" s="41" t="s">
        <v>113</v>
      </c>
      <c r="BZ12" s="41" t="s">
        <v>113</v>
      </c>
      <c r="CA12" s="41" t="s">
        <v>113</v>
      </c>
      <c r="CB12" s="41" t="s">
        <v>114</v>
      </c>
      <c r="CC12" s="41" t="s">
        <v>113</v>
      </c>
      <c r="CD12" s="41" t="s">
        <v>114</v>
      </c>
      <c r="CE12" s="41" t="s">
        <v>114</v>
      </c>
      <c r="CF12" s="42" t="s">
        <v>107</v>
      </c>
      <c r="CG12" s="41" t="s">
        <v>107</v>
      </c>
      <c r="CH12" s="41" t="s">
        <v>107</v>
      </c>
      <c r="CI12" s="41" t="s">
        <v>107</v>
      </c>
      <c r="CJ12" s="41" t="s">
        <v>107</v>
      </c>
      <c r="CK12" s="41" t="s">
        <v>107</v>
      </c>
      <c r="CL12" s="41" t="s">
        <v>107</v>
      </c>
      <c r="CM12" s="41" t="s">
        <v>107</v>
      </c>
      <c r="CN12" s="41" t="s">
        <v>107</v>
      </c>
      <c r="CO12" s="41" t="s">
        <v>107</v>
      </c>
      <c r="CP12" s="41" t="s">
        <v>107</v>
      </c>
      <c r="CQ12" s="41" t="s">
        <v>107</v>
      </c>
      <c r="CR12" s="41" t="s">
        <v>107</v>
      </c>
      <c r="CS12" s="41" t="s">
        <v>107</v>
      </c>
      <c r="CT12" s="41" t="s">
        <v>107</v>
      </c>
      <c r="CU12" s="332">
        <v>10002102</v>
      </c>
      <c r="CV12" s="43">
        <v>1</v>
      </c>
    </row>
    <row r="13" spans="1:100" ht="38.25">
      <c r="A13" s="28">
        <v>8</v>
      </c>
      <c r="B13" s="29" t="s">
        <v>104</v>
      </c>
      <c r="C13" s="29" t="s">
        <v>0</v>
      </c>
      <c r="D13" s="29" t="s">
        <v>105</v>
      </c>
      <c r="E13" s="42" t="s">
        <v>2380</v>
      </c>
      <c r="F13" s="42" t="s">
        <v>107</v>
      </c>
      <c r="G13" s="30" t="s">
        <v>128</v>
      </c>
      <c r="H13" s="42" t="s">
        <v>109</v>
      </c>
      <c r="I13" s="28">
        <v>1601342</v>
      </c>
      <c r="J13" s="28" t="s">
        <v>129</v>
      </c>
      <c r="K13" s="31" t="s">
        <v>127</v>
      </c>
      <c r="L13" s="32">
        <v>115</v>
      </c>
      <c r="M13" s="33" t="s">
        <v>107</v>
      </c>
      <c r="N13" s="34">
        <v>78200000</v>
      </c>
      <c r="O13" s="33" t="s">
        <v>107</v>
      </c>
      <c r="P13" s="28" t="s">
        <v>130</v>
      </c>
      <c r="Q13" s="28" t="s">
        <v>112</v>
      </c>
      <c r="R13" s="28" t="s">
        <v>107</v>
      </c>
      <c r="S13" s="28" t="s">
        <v>107</v>
      </c>
      <c r="T13" s="42" t="s">
        <v>107</v>
      </c>
      <c r="U13" s="28" t="s">
        <v>107</v>
      </c>
      <c r="V13" s="28" t="s">
        <v>107</v>
      </c>
      <c r="W13" s="28" t="str">
        <f t="shared" si="0"/>
        <v>N.A.</v>
      </c>
      <c r="X13" s="35" t="s">
        <v>2413</v>
      </c>
      <c r="Y13" s="205">
        <v>0.05</v>
      </c>
      <c r="Z13" s="205">
        <v>0.05</v>
      </c>
      <c r="AA13" s="205">
        <v>0.05</v>
      </c>
      <c r="AB13" s="205">
        <v>0.05</v>
      </c>
      <c r="AC13" s="205">
        <v>0.05</v>
      </c>
      <c r="AD13" s="205">
        <v>0.05</v>
      </c>
      <c r="AE13" s="28" t="s">
        <v>113</v>
      </c>
      <c r="AF13" s="28" t="s">
        <v>113</v>
      </c>
      <c r="AG13" s="28" t="s">
        <v>113</v>
      </c>
      <c r="AH13" s="37">
        <v>1</v>
      </c>
      <c r="AI13" s="38">
        <v>8689479</v>
      </c>
      <c r="AJ13" s="38">
        <v>535272</v>
      </c>
      <c r="AK13" s="38">
        <v>764674</v>
      </c>
      <c r="AL13" s="38">
        <v>0</v>
      </c>
      <c r="AM13" s="38">
        <v>0</v>
      </c>
      <c r="AN13" s="38">
        <v>11547654</v>
      </c>
      <c r="AO13" s="38">
        <v>2</v>
      </c>
      <c r="AP13" s="38">
        <v>1338179</v>
      </c>
      <c r="AQ13" s="38">
        <v>128475</v>
      </c>
      <c r="AR13" s="38">
        <v>613375</v>
      </c>
      <c r="AS13" s="38">
        <v>0</v>
      </c>
      <c r="AT13" s="38">
        <v>0</v>
      </c>
      <c r="AU13" s="38">
        <v>0</v>
      </c>
      <c r="AV13" s="38">
        <v>0</v>
      </c>
      <c r="AW13" s="38">
        <v>0</v>
      </c>
      <c r="AX13" s="38">
        <v>4600313</v>
      </c>
      <c r="AY13" s="38">
        <v>0</v>
      </c>
      <c r="AZ13" s="38">
        <v>2891625</v>
      </c>
      <c r="BA13" s="38">
        <v>4089166</v>
      </c>
      <c r="BB13" s="38">
        <v>2</v>
      </c>
      <c r="BC13" s="38">
        <v>1533438</v>
      </c>
      <c r="BD13" s="38">
        <v>173454</v>
      </c>
      <c r="BE13" s="38">
        <v>1970774</v>
      </c>
      <c r="BF13" s="38">
        <v>0</v>
      </c>
      <c r="BG13" s="38">
        <v>4896777</v>
      </c>
      <c r="BH13" s="38">
        <v>130091</v>
      </c>
      <c r="BI13" s="38">
        <v>2146812</v>
      </c>
      <c r="BJ13" s="38">
        <v>0</v>
      </c>
      <c r="BK13" s="38">
        <v>0</v>
      </c>
      <c r="BL13" s="38">
        <v>0</v>
      </c>
      <c r="BM13" s="38">
        <v>2044583</v>
      </c>
      <c r="BN13" s="38">
        <v>7892091</v>
      </c>
      <c r="BO13" s="38">
        <v>130091</v>
      </c>
      <c r="BP13" s="38">
        <v>0</v>
      </c>
      <c r="BQ13" s="38">
        <v>0</v>
      </c>
      <c r="BR13" s="38">
        <v>2</v>
      </c>
      <c r="BS13" s="38">
        <v>1011820</v>
      </c>
      <c r="BT13" s="330">
        <v>0</v>
      </c>
      <c r="BU13" s="38">
        <v>0</v>
      </c>
      <c r="BV13" s="38">
        <v>0</v>
      </c>
      <c r="BW13" s="38">
        <v>0</v>
      </c>
      <c r="BX13" s="38">
        <v>0</v>
      </c>
      <c r="BY13" s="41" t="s">
        <v>113</v>
      </c>
      <c r="BZ13" s="41" t="s">
        <v>113</v>
      </c>
      <c r="CA13" s="41" t="s">
        <v>113</v>
      </c>
      <c r="CB13" s="41" t="s">
        <v>114</v>
      </c>
      <c r="CC13" s="41" t="s">
        <v>113</v>
      </c>
      <c r="CD13" s="41" t="s">
        <v>114</v>
      </c>
      <c r="CE13" s="41" t="s">
        <v>114</v>
      </c>
      <c r="CF13" s="42" t="s">
        <v>107</v>
      </c>
      <c r="CG13" s="41" t="s">
        <v>107</v>
      </c>
      <c r="CH13" s="41" t="s">
        <v>107</v>
      </c>
      <c r="CI13" s="41" t="s">
        <v>107</v>
      </c>
      <c r="CJ13" s="41" t="s">
        <v>107</v>
      </c>
      <c r="CK13" s="41" t="s">
        <v>107</v>
      </c>
      <c r="CL13" s="41" t="s">
        <v>107</v>
      </c>
      <c r="CM13" s="41" t="s">
        <v>107</v>
      </c>
      <c r="CN13" s="41" t="s">
        <v>107</v>
      </c>
      <c r="CO13" s="41" t="s">
        <v>107</v>
      </c>
      <c r="CP13" s="41" t="s">
        <v>107</v>
      </c>
      <c r="CQ13" s="41" t="s">
        <v>107</v>
      </c>
      <c r="CR13" s="41" t="s">
        <v>107</v>
      </c>
      <c r="CS13" s="41" t="s">
        <v>107</v>
      </c>
      <c r="CT13" s="41" t="s">
        <v>107</v>
      </c>
      <c r="CU13" s="332">
        <v>10002102</v>
      </c>
      <c r="CV13" s="43">
        <v>1</v>
      </c>
    </row>
    <row r="14" spans="1:100" ht="38.25">
      <c r="A14" s="28">
        <v>9</v>
      </c>
      <c r="B14" s="29" t="s">
        <v>104</v>
      </c>
      <c r="C14" s="29" t="s">
        <v>0</v>
      </c>
      <c r="D14" s="29" t="s">
        <v>105</v>
      </c>
      <c r="E14" s="42" t="s">
        <v>2380</v>
      </c>
      <c r="F14" s="42" t="s">
        <v>107</v>
      </c>
      <c r="G14" s="30" t="s">
        <v>131</v>
      </c>
      <c r="H14" s="42" t="s">
        <v>109</v>
      </c>
      <c r="I14" s="28">
        <v>1601343</v>
      </c>
      <c r="J14" s="28" t="s">
        <v>132</v>
      </c>
      <c r="K14" s="31" t="s">
        <v>127</v>
      </c>
      <c r="L14" s="32">
        <v>115</v>
      </c>
      <c r="M14" s="33" t="s">
        <v>107</v>
      </c>
      <c r="N14" s="34">
        <v>86900000</v>
      </c>
      <c r="O14" s="33" t="s">
        <v>107</v>
      </c>
      <c r="P14" s="28" t="s">
        <v>130</v>
      </c>
      <c r="Q14" s="28" t="s">
        <v>112</v>
      </c>
      <c r="R14" s="28" t="s">
        <v>107</v>
      </c>
      <c r="S14" s="28" t="s">
        <v>107</v>
      </c>
      <c r="T14" s="42" t="s">
        <v>107</v>
      </c>
      <c r="U14" s="28" t="s">
        <v>107</v>
      </c>
      <c r="V14" s="28" t="s">
        <v>107</v>
      </c>
      <c r="W14" s="28" t="str">
        <f t="shared" si="0"/>
        <v>N.A.</v>
      </c>
      <c r="X14" s="35" t="s">
        <v>2413</v>
      </c>
      <c r="Y14" s="205">
        <v>0.05</v>
      </c>
      <c r="Z14" s="205">
        <v>0.05</v>
      </c>
      <c r="AA14" s="205">
        <v>0.05</v>
      </c>
      <c r="AB14" s="205">
        <v>0.05</v>
      </c>
      <c r="AC14" s="205">
        <v>0.05</v>
      </c>
      <c r="AD14" s="205">
        <v>0.05</v>
      </c>
      <c r="AE14" s="28" t="s">
        <v>113</v>
      </c>
      <c r="AF14" s="28" t="s">
        <v>113</v>
      </c>
      <c r="AG14" s="28" t="s">
        <v>113</v>
      </c>
      <c r="AH14" s="37">
        <v>1</v>
      </c>
      <c r="AI14" s="38">
        <v>8689479</v>
      </c>
      <c r="AJ14" s="38">
        <v>535272</v>
      </c>
      <c r="AK14" s="38">
        <v>764674</v>
      </c>
      <c r="AL14" s="38">
        <v>0</v>
      </c>
      <c r="AM14" s="38">
        <v>0</v>
      </c>
      <c r="AN14" s="38">
        <v>11547654</v>
      </c>
      <c r="AO14" s="38">
        <v>2</v>
      </c>
      <c r="AP14" s="38">
        <v>1338179</v>
      </c>
      <c r="AQ14" s="38">
        <v>128475</v>
      </c>
      <c r="AR14" s="38">
        <v>2</v>
      </c>
      <c r="AS14" s="38">
        <v>0</v>
      </c>
      <c r="AT14" s="38">
        <v>0</v>
      </c>
      <c r="AU14" s="38">
        <v>0</v>
      </c>
      <c r="AV14" s="38">
        <v>0</v>
      </c>
      <c r="AW14" s="38">
        <v>0</v>
      </c>
      <c r="AX14" s="38">
        <v>4600313</v>
      </c>
      <c r="AY14" s="38">
        <v>0</v>
      </c>
      <c r="AZ14" s="38">
        <v>2891625</v>
      </c>
      <c r="BA14" s="38">
        <v>4089166</v>
      </c>
      <c r="BB14" s="38">
        <v>2</v>
      </c>
      <c r="BC14" s="38">
        <v>0</v>
      </c>
      <c r="BD14" s="38">
        <v>173454</v>
      </c>
      <c r="BE14" s="38">
        <v>1970774</v>
      </c>
      <c r="BF14" s="38">
        <v>0</v>
      </c>
      <c r="BG14" s="38">
        <v>4896777</v>
      </c>
      <c r="BH14" s="38">
        <v>130091</v>
      </c>
      <c r="BI14" s="38">
        <v>2146812</v>
      </c>
      <c r="BJ14" s="38">
        <v>0</v>
      </c>
      <c r="BK14" s="38">
        <v>0</v>
      </c>
      <c r="BL14" s="38">
        <v>0</v>
      </c>
      <c r="BM14" s="38">
        <v>2044583</v>
      </c>
      <c r="BN14" s="38">
        <v>7892091</v>
      </c>
      <c r="BO14" s="38">
        <v>130091</v>
      </c>
      <c r="BP14" s="38">
        <v>0</v>
      </c>
      <c r="BQ14" s="38">
        <v>0</v>
      </c>
      <c r="BR14" s="38">
        <v>2</v>
      </c>
      <c r="BS14" s="38">
        <v>1011820</v>
      </c>
      <c r="BT14" s="330">
        <v>0</v>
      </c>
      <c r="BU14" s="38">
        <v>0</v>
      </c>
      <c r="BV14" s="38">
        <v>0</v>
      </c>
      <c r="BW14" s="38">
        <v>0</v>
      </c>
      <c r="BX14" s="38">
        <v>0</v>
      </c>
      <c r="BY14" s="41" t="s">
        <v>113</v>
      </c>
      <c r="BZ14" s="41" t="s">
        <v>113</v>
      </c>
      <c r="CA14" s="41" t="s">
        <v>113</v>
      </c>
      <c r="CB14" s="41" t="s">
        <v>113</v>
      </c>
      <c r="CC14" s="41" t="s">
        <v>113</v>
      </c>
      <c r="CD14" s="41" t="s">
        <v>114</v>
      </c>
      <c r="CE14" s="41" t="s">
        <v>114</v>
      </c>
      <c r="CF14" s="42" t="s">
        <v>107</v>
      </c>
      <c r="CG14" s="41" t="s">
        <v>107</v>
      </c>
      <c r="CH14" s="41" t="s">
        <v>107</v>
      </c>
      <c r="CI14" s="41" t="s">
        <v>107</v>
      </c>
      <c r="CJ14" s="41" t="s">
        <v>107</v>
      </c>
      <c r="CK14" s="41" t="s">
        <v>107</v>
      </c>
      <c r="CL14" s="41" t="s">
        <v>107</v>
      </c>
      <c r="CM14" s="41" t="s">
        <v>107</v>
      </c>
      <c r="CN14" s="41" t="s">
        <v>107</v>
      </c>
      <c r="CO14" s="41" t="s">
        <v>107</v>
      </c>
      <c r="CP14" s="41" t="s">
        <v>107</v>
      </c>
      <c r="CQ14" s="41" t="s">
        <v>107</v>
      </c>
      <c r="CR14" s="41" t="s">
        <v>107</v>
      </c>
      <c r="CS14" s="41" t="s">
        <v>107</v>
      </c>
      <c r="CT14" s="41" t="s">
        <v>107</v>
      </c>
      <c r="CU14" s="332">
        <v>10002102</v>
      </c>
      <c r="CV14" s="43">
        <v>1</v>
      </c>
    </row>
    <row r="15" spans="1:100" ht="38.25">
      <c r="A15" s="28">
        <v>10</v>
      </c>
      <c r="B15" s="29" t="s">
        <v>104</v>
      </c>
      <c r="C15" s="29" t="s">
        <v>0</v>
      </c>
      <c r="D15" s="29" t="s">
        <v>105</v>
      </c>
      <c r="E15" s="42" t="s">
        <v>2380</v>
      </c>
      <c r="F15" s="42" t="s">
        <v>107</v>
      </c>
      <c r="G15" s="30" t="s">
        <v>133</v>
      </c>
      <c r="H15" s="42" t="s">
        <v>109</v>
      </c>
      <c r="I15" s="28">
        <v>1601344</v>
      </c>
      <c r="J15" s="28" t="s">
        <v>134</v>
      </c>
      <c r="K15" s="31" t="s">
        <v>127</v>
      </c>
      <c r="L15" s="32">
        <v>115</v>
      </c>
      <c r="M15" s="33" t="s">
        <v>107</v>
      </c>
      <c r="N15" s="34">
        <v>90900000</v>
      </c>
      <c r="O15" s="33" t="s">
        <v>107</v>
      </c>
      <c r="P15" s="28" t="s">
        <v>130</v>
      </c>
      <c r="Q15" s="28" t="s">
        <v>112</v>
      </c>
      <c r="R15" s="28" t="s">
        <v>107</v>
      </c>
      <c r="S15" s="28" t="s">
        <v>107</v>
      </c>
      <c r="T15" s="42" t="s">
        <v>107</v>
      </c>
      <c r="U15" s="28" t="s">
        <v>107</v>
      </c>
      <c r="V15" s="28" t="s">
        <v>107</v>
      </c>
      <c r="W15" s="28" t="str">
        <f t="shared" si="0"/>
        <v>N.A.</v>
      </c>
      <c r="X15" s="35" t="s">
        <v>2413</v>
      </c>
      <c r="Y15" s="205">
        <v>0.06</v>
      </c>
      <c r="Z15" s="205">
        <v>0.06</v>
      </c>
      <c r="AA15" s="205">
        <v>0.06</v>
      </c>
      <c r="AB15" s="205">
        <v>0.06</v>
      </c>
      <c r="AC15" s="205">
        <v>0.06</v>
      </c>
      <c r="AD15" s="205">
        <v>0.06</v>
      </c>
      <c r="AE15" s="28" t="s">
        <v>113</v>
      </c>
      <c r="AF15" s="28" t="s">
        <v>113</v>
      </c>
      <c r="AG15" s="28" t="s">
        <v>113</v>
      </c>
      <c r="AH15" s="37">
        <v>1</v>
      </c>
      <c r="AI15" s="38">
        <v>8689479</v>
      </c>
      <c r="AJ15" s="38">
        <v>535272</v>
      </c>
      <c r="AK15" s="38">
        <v>764674</v>
      </c>
      <c r="AL15" s="38">
        <v>0</v>
      </c>
      <c r="AM15" s="38">
        <v>0</v>
      </c>
      <c r="AN15" s="38">
        <v>11547654</v>
      </c>
      <c r="AO15" s="38">
        <v>2</v>
      </c>
      <c r="AP15" s="38">
        <v>1338179</v>
      </c>
      <c r="AQ15" s="38">
        <v>128475</v>
      </c>
      <c r="AR15" s="38">
        <v>2</v>
      </c>
      <c r="AS15" s="38">
        <v>0</v>
      </c>
      <c r="AT15" s="38">
        <v>0</v>
      </c>
      <c r="AU15" s="38">
        <v>0</v>
      </c>
      <c r="AV15" s="38">
        <v>0</v>
      </c>
      <c r="AW15" s="38">
        <v>0</v>
      </c>
      <c r="AX15" s="38">
        <v>4600313</v>
      </c>
      <c r="AY15" s="38">
        <v>0</v>
      </c>
      <c r="AZ15" s="38">
        <v>2891625</v>
      </c>
      <c r="BA15" s="38">
        <v>4089166</v>
      </c>
      <c r="BB15" s="38">
        <v>2</v>
      </c>
      <c r="BC15" s="38">
        <v>0</v>
      </c>
      <c r="BD15" s="38">
        <v>173454</v>
      </c>
      <c r="BE15" s="38">
        <v>1970774</v>
      </c>
      <c r="BF15" s="38">
        <v>0</v>
      </c>
      <c r="BG15" s="38">
        <v>4896777</v>
      </c>
      <c r="BH15" s="38">
        <v>130091</v>
      </c>
      <c r="BI15" s="38">
        <v>2146812</v>
      </c>
      <c r="BJ15" s="38">
        <v>0</v>
      </c>
      <c r="BK15" s="38">
        <v>0</v>
      </c>
      <c r="BL15" s="38">
        <v>0</v>
      </c>
      <c r="BM15" s="38">
        <v>2044583</v>
      </c>
      <c r="BN15" s="38">
        <v>7892091</v>
      </c>
      <c r="BO15" s="38">
        <v>130091</v>
      </c>
      <c r="BP15" s="38">
        <v>0</v>
      </c>
      <c r="BQ15" s="38">
        <v>0</v>
      </c>
      <c r="BR15" s="38">
        <v>2</v>
      </c>
      <c r="BS15" s="38">
        <v>1011820</v>
      </c>
      <c r="BT15" s="330">
        <v>0</v>
      </c>
      <c r="BU15" s="38">
        <v>0</v>
      </c>
      <c r="BV15" s="38">
        <v>0</v>
      </c>
      <c r="BW15" s="38">
        <v>0</v>
      </c>
      <c r="BX15" s="38">
        <v>0</v>
      </c>
      <c r="BY15" s="41" t="s">
        <v>113</v>
      </c>
      <c r="BZ15" s="41" t="s">
        <v>113</v>
      </c>
      <c r="CA15" s="41" t="s">
        <v>113</v>
      </c>
      <c r="CB15" s="41" t="s">
        <v>113</v>
      </c>
      <c r="CC15" s="41" t="s">
        <v>113</v>
      </c>
      <c r="CD15" s="41" t="s">
        <v>114</v>
      </c>
      <c r="CE15" s="41" t="s">
        <v>114</v>
      </c>
      <c r="CF15" s="42" t="s">
        <v>107</v>
      </c>
      <c r="CG15" s="41" t="s">
        <v>107</v>
      </c>
      <c r="CH15" s="41" t="s">
        <v>107</v>
      </c>
      <c r="CI15" s="41" t="s">
        <v>107</v>
      </c>
      <c r="CJ15" s="41" t="s">
        <v>107</v>
      </c>
      <c r="CK15" s="41" t="s">
        <v>107</v>
      </c>
      <c r="CL15" s="41" t="s">
        <v>107</v>
      </c>
      <c r="CM15" s="41" t="s">
        <v>107</v>
      </c>
      <c r="CN15" s="41" t="s">
        <v>107</v>
      </c>
      <c r="CO15" s="41" t="s">
        <v>107</v>
      </c>
      <c r="CP15" s="41" t="s">
        <v>107</v>
      </c>
      <c r="CQ15" s="41" t="s">
        <v>107</v>
      </c>
      <c r="CR15" s="41" t="s">
        <v>107</v>
      </c>
      <c r="CS15" s="41" t="s">
        <v>107</v>
      </c>
      <c r="CT15" s="41" t="s">
        <v>107</v>
      </c>
      <c r="CU15" s="332">
        <v>10002102</v>
      </c>
      <c r="CV15" s="43">
        <v>1</v>
      </c>
    </row>
    <row r="16" spans="1:100" ht="38.25">
      <c r="A16" s="28">
        <v>11</v>
      </c>
      <c r="B16" s="29" t="s">
        <v>104</v>
      </c>
      <c r="C16" s="29" t="s">
        <v>0</v>
      </c>
      <c r="D16" s="29" t="s">
        <v>105</v>
      </c>
      <c r="E16" s="42" t="s">
        <v>106</v>
      </c>
      <c r="F16" s="42" t="s">
        <v>107</v>
      </c>
      <c r="G16" s="30" t="s">
        <v>135</v>
      </c>
      <c r="H16" s="42" t="s">
        <v>109</v>
      </c>
      <c r="I16" s="28">
        <v>1601339</v>
      </c>
      <c r="J16" s="28" t="s">
        <v>136</v>
      </c>
      <c r="K16" s="31" t="s">
        <v>127</v>
      </c>
      <c r="L16" s="32">
        <v>115</v>
      </c>
      <c r="M16" s="33" t="s">
        <v>107</v>
      </c>
      <c r="N16" s="34">
        <v>82300000</v>
      </c>
      <c r="O16" s="33" t="s">
        <v>107</v>
      </c>
      <c r="P16" s="28" t="s">
        <v>2415</v>
      </c>
      <c r="Q16" s="28" t="s">
        <v>112</v>
      </c>
      <c r="R16" s="28" t="s">
        <v>107</v>
      </c>
      <c r="S16" s="28" t="s">
        <v>107</v>
      </c>
      <c r="T16" s="42" t="s">
        <v>107</v>
      </c>
      <c r="U16" s="28" t="s">
        <v>107</v>
      </c>
      <c r="V16" s="28" t="s">
        <v>107</v>
      </c>
      <c r="W16" s="28" t="str">
        <f t="shared" si="0"/>
        <v>N.A.</v>
      </c>
      <c r="X16" s="35" t="s">
        <v>2414</v>
      </c>
      <c r="Y16" s="205">
        <v>0.06</v>
      </c>
      <c r="Z16" s="205">
        <v>0.06</v>
      </c>
      <c r="AA16" s="205">
        <v>0.06</v>
      </c>
      <c r="AB16" s="205">
        <v>0.06</v>
      </c>
      <c r="AC16" s="205">
        <v>0.06</v>
      </c>
      <c r="AD16" s="205">
        <v>0.06</v>
      </c>
      <c r="AE16" s="28" t="s">
        <v>113</v>
      </c>
      <c r="AF16" s="28" t="s">
        <v>113</v>
      </c>
      <c r="AG16" s="28" t="s">
        <v>113</v>
      </c>
      <c r="AH16" s="37">
        <v>1</v>
      </c>
      <c r="AI16" s="38">
        <v>8689479</v>
      </c>
      <c r="AJ16" s="38">
        <v>535272</v>
      </c>
      <c r="AK16" s="38">
        <v>764674</v>
      </c>
      <c r="AL16" s="38">
        <v>0</v>
      </c>
      <c r="AM16" s="38">
        <v>0</v>
      </c>
      <c r="AN16" s="38">
        <v>11547654</v>
      </c>
      <c r="AO16" s="38">
        <v>2</v>
      </c>
      <c r="AP16" s="38">
        <v>1338179</v>
      </c>
      <c r="AQ16" s="38">
        <v>128475</v>
      </c>
      <c r="AR16" s="38">
        <v>2</v>
      </c>
      <c r="AS16" s="38">
        <v>0</v>
      </c>
      <c r="AT16" s="38">
        <v>0</v>
      </c>
      <c r="AU16" s="38">
        <v>0</v>
      </c>
      <c r="AV16" s="38">
        <v>0</v>
      </c>
      <c r="AW16" s="38">
        <v>0</v>
      </c>
      <c r="AX16" s="38">
        <v>4600313</v>
      </c>
      <c r="AY16" s="38">
        <v>0</v>
      </c>
      <c r="AZ16" s="38">
        <v>2891625</v>
      </c>
      <c r="BA16" s="38">
        <v>4089166</v>
      </c>
      <c r="BB16" s="38">
        <v>2</v>
      </c>
      <c r="BC16" s="38">
        <v>0</v>
      </c>
      <c r="BD16" s="38">
        <v>173454</v>
      </c>
      <c r="BE16" s="38">
        <v>1970774</v>
      </c>
      <c r="BF16" s="38">
        <v>0</v>
      </c>
      <c r="BG16" s="38">
        <v>4896777</v>
      </c>
      <c r="BH16" s="38">
        <v>130091</v>
      </c>
      <c r="BI16" s="38">
        <v>2146812</v>
      </c>
      <c r="BJ16" s="38">
        <v>0</v>
      </c>
      <c r="BK16" s="38">
        <v>0</v>
      </c>
      <c r="BL16" s="38">
        <v>0</v>
      </c>
      <c r="BM16" s="38">
        <v>2044583</v>
      </c>
      <c r="BN16" s="38">
        <v>7892091</v>
      </c>
      <c r="BO16" s="38">
        <v>130091</v>
      </c>
      <c r="BP16" s="38">
        <v>0</v>
      </c>
      <c r="BQ16" s="38">
        <v>0</v>
      </c>
      <c r="BR16" s="38">
        <v>2</v>
      </c>
      <c r="BS16" s="38">
        <v>1011820</v>
      </c>
      <c r="BT16" s="330">
        <v>0</v>
      </c>
      <c r="BU16" s="38">
        <v>0</v>
      </c>
      <c r="BV16" s="38">
        <v>0</v>
      </c>
      <c r="BW16" s="38">
        <v>0</v>
      </c>
      <c r="BX16" s="38">
        <v>0</v>
      </c>
      <c r="BY16" s="41" t="s">
        <v>113</v>
      </c>
      <c r="BZ16" s="41" t="s">
        <v>113</v>
      </c>
      <c r="CA16" s="41" t="s">
        <v>113</v>
      </c>
      <c r="CB16" s="41" t="s">
        <v>114</v>
      </c>
      <c r="CC16" s="41" t="s">
        <v>113</v>
      </c>
      <c r="CD16" s="41" t="s">
        <v>114</v>
      </c>
      <c r="CE16" s="41" t="s">
        <v>114</v>
      </c>
      <c r="CF16" s="42" t="s">
        <v>107</v>
      </c>
      <c r="CG16" s="41" t="s">
        <v>107</v>
      </c>
      <c r="CH16" s="41" t="s">
        <v>107</v>
      </c>
      <c r="CI16" s="41" t="s">
        <v>107</v>
      </c>
      <c r="CJ16" s="41" t="s">
        <v>107</v>
      </c>
      <c r="CK16" s="41" t="s">
        <v>107</v>
      </c>
      <c r="CL16" s="41" t="s">
        <v>107</v>
      </c>
      <c r="CM16" s="41" t="s">
        <v>107</v>
      </c>
      <c r="CN16" s="41" t="s">
        <v>107</v>
      </c>
      <c r="CO16" s="41" t="s">
        <v>107</v>
      </c>
      <c r="CP16" s="41" t="s">
        <v>107</v>
      </c>
      <c r="CQ16" s="41" t="s">
        <v>107</v>
      </c>
      <c r="CR16" s="41" t="s">
        <v>107</v>
      </c>
      <c r="CS16" s="41" t="s">
        <v>107</v>
      </c>
      <c r="CT16" s="41" t="s">
        <v>107</v>
      </c>
      <c r="CU16" s="332">
        <v>10002102</v>
      </c>
      <c r="CV16" s="43">
        <v>1</v>
      </c>
    </row>
    <row r="17" spans="1:100" ht="38.25">
      <c r="A17" s="28">
        <v>12</v>
      </c>
      <c r="B17" s="29" t="s">
        <v>104</v>
      </c>
      <c r="C17" s="29" t="s">
        <v>0</v>
      </c>
      <c r="D17" s="29" t="s">
        <v>105</v>
      </c>
      <c r="E17" s="42" t="s">
        <v>106</v>
      </c>
      <c r="F17" s="42" t="s">
        <v>107</v>
      </c>
      <c r="G17" s="30" t="s">
        <v>137</v>
      </c>
      <c r="H17" s="42" t="s">
        <v>109</v>
      </c>
      <c r="I17" s="28">
        <v>1601340</v>
      </c>
      <c r="J17" s="28" t="s">
        <v>138</v>
      </c>
      <c r="K17" s="31" t="s">
        <v>127</v>
      </c>
      <c r="L17" s="32">
        <v>115</v>
      </c>
      <c r="M17" s="33" t="s">
        <v>107</v>
      </c>
      <c r="N17" s="34">
        <v>89800000</v>
      </c>
      <c r="O17" s="33" t="s">
        <v>107</v>
      </c>
      <c r="P17" s="28" t="s">
        <v>130</v>
      </c>
      <c r="Q17" s="28" t="s">
        <v>112</v>
      </c>
      <c r="R17" s="28" t="s">
        <v>107</v>
      </c>
      <c r="S17" s="28" t="s">
        <v>107</v>
      </c>
      <c r="T17" s="42" t="s">
        <v>107</v>
      </c>
      <c r="U17" s="28" t="s">
        <v>107</v>
      </c>
      <c r="V17" s="28" t="s">
        <v>107</v>
      </c>
      <c r="W17" s="28" t="str">
        <f t="shared" si="0"/>
        <v>N.A.</v>
      </c>
      <c r="X17" s="35" t="s">
        <v>2414</v>
      </c>
      <c r="Y17" s="205">
        <v>0.06</v>
      </c>
      <c r="Z17" s="205">
        <v>0.06</v>
      </c>
      <c r="AA17" s="205">
        <v>0.06</v>
      </c>
      <c r="AB17" s="205">
        <v>0.06</v>
      </c>
      <c r="AC17" s="205">
        <v>0.06</v>
      </c>
      <c r="AD17" s="205">
        <v>0.06</v>
      </c>
      <c r="AE17" s="28" t="s">
        <v>113</v>
      </c>
      <c r="AF17" s="28" t="s">
        <v>113</v>
      </c>
      <c r="AG17" s="28" t="s">
        <v>113</v>
      </c>
      <c r="AH17" s="37">
        <v>1</v>
      </c>
      <c r="AI17" s="38">
        <v>8689479</v>
      </c>
      <c r="AJ17" s="38">
        <v>535272</v>
      </c>
      <c r="AK17" s="38">
        <v>764674</v>
      </c>
      <c r="AL17" s="38">
        <v>0</v>
      </c>
      <c r="AM17" s="38">
        <v>0</v>
      </c>
      <c r="AN17" s="38">
        <v>11547654</v>
      </c>
      <c r="AO17" s="38">
        <v>2</v>
      </c>
      <c r="AP17" s="38">
        <v>1338179</v>
      </c>
      <c r="AQ17" s="38">
        <v>128475</v>
      </c>
      <c r="AR17" s="38">
        <v>2</v>
      </c>
      <c r="AS17" s="38">
        <v>0</v>
      </c>
      <c r="AT17" s="38">
        <v>0</v>
      </c>
      <c r="AU17" s="38">
        <v>0</v>
      </c>
      <c r="AV17" s="38">
        <v>0</v>
      </c>
      <c r="AW17" s="38">
        <v>0</v>
      </c>
      <c r="AX17" s="38">
        <v>4600313</v>
      </c>
      <c r="AY17" s="38">
        <v>0</v>
      </c>
      <c r="AZ17" s="38">
        <v>2891625</v>
      </c>
      <c r="BA17" s="38">
        <v>4089166</v>
      </c>
      <c r="BB17" s="38">
        <v>2</v>
      </c>
      <c r="BC17" s="38">
        <v>0</v>
      </c>
      <c r="BD17" s="38">
        <v>173454</v>
      </c>
      <c r="BE17" s="38">
        <v>1970774</v>
      </c>
      <c r="BF17" s="38">
        <v>0</v>
      </c>
      <c r="BG17" s="38">
        <v>4896777</v>
      </c>
      <c r="BH17" s="38">
        <v>130091</v>
      </c>
      <c r="BI17" s="38">
        <v>2146812</v>
      </c>
      <c r="BJ17" s="38">
        <v>0</v>
      </c>
      <c r="BK17" s="38">
        <v>0</v>
      </c>
      <c r="BL17" s="38">
        <v>0</v>
      </c>
      <c r="BM17" s="38">
        <v>2044583</v>
      </c>
      <c r="BN17" s="38">
        <v>7892091</v>
      </c>
      <c r="BO17" s="38">
        <v>130091</v>
      </c>
      <c r="BP17" s="38">
        <v>0</v>
      </c>
      <c r="BQ17" s="38">
        <v>0</v>
      </c>
      <c r="BR17" s="38">
        <v>2</v>
      </c>
      <c r="BS17" s="38">
        <v>1011820</v>
      </c>
      <c r="BT17" s="330">
        <v>0</v>
      </c>
      <c r="BU17" s="38">
        <v>0</v>
      </c>
      <c r="BV17" s="38">
        <v>0</v>
      </c>
      <c r="BW17" s="38">
        <v>0</v>
      </c>
      <c r="BX17" s="38">
        <v>0</v>
      </c>
      <c r="BY17" s="41" t="s">
        <v>113</v>
      </c>
      <c r="BZ17" s="41" t="s">
        <v>113</v>
      </c>
      <c r="CA17" s="41" t="s">
        <v>113</v>
      </c>
      <c r="CB17" s="41" t="s">
        <v>113</v>
      </c>
      <c r="CC17" s="41" t="s">
        <v>113</v>
      </c>
      <c r="CD17" s="41" t="s">
        <v>114</v>
      </c>
      <c r="CE17" s="41" t="s">
        <v>114</v>
      </c>
      <c r="CF17" s="42" t="s">
        <v>107</v>
      </c>
      <c r="CG17" s="41" t="s">
        <v>107</v>
      </c>
      <c r="CH17" s="41" t="s">
        <v>107</v>
      </c>
      <c r="CI17" s="41" t="s">
        <v>107</v>
      </c>
      <c r="CJ17" s="41" t="s">
        <v>107</v>
      </c>
      <c r="CK17" s="41" t="s">
        <v>107</v>
      </c>
      <c r="CL17" s="41" t="s">
        <v>107</v>
      </c>
      <c r="CM17" s="41" t="s">
        <v>107</v>
      </c>
      <c r="CN17" s="41" t="s">
        <v>107</v>
      </c>
      <c r="CO17" s="41" t="s">
        <v>107</v>
      </c>
      <c r="CP17" s="41" t="s">
        <v>107</v>
      </c>
      <c r="CQ17" s="41" t="s">
        <v>107</v>
      </c>
      <c r="CR17" s="41" t="s">
        <v>107</v>
      </c>
      <c r="CS17" s="41" t="s">
        <v>107</v>
      </c>
      <c r="CT17" s="41" t="s">
        <v>107</v>
      </c>
      <c r="CU17" s="332">
        <v>10002102</v>
      </c>
      <c r="CV17" s="43">
        <v>1</v>
      </c>
    </row>
    <row r="18" spans="1:100" ht="25.5">
      <c r="A18" s="28">
        <v>13</v>
      </c>
      <c r="B18" s="29" t="s">
        <v>139</v>
      </c>
      <c r="C18" s="29" t="s">
        <v>0</v>
      </c>
      <c r="D18" s="29" t="s">
        <v>105</v>
      </c>
      <c r="E18" s="42" t="s">
        <v>2380</v>
      </c>
      <c r="F18" s="42" t="s">
        <v>107</v>
      </c>
      <c r="G18" s="30" t="s">
        <v>140</v>
      </c>
      <c r="H18" s="42" t="s">
        <v>990</v>
      </c>
      <c r="I18" s="28">
        <v>9001143</v>
      </c>
      <c r="J18" s="28" t="s">
        <v>141</v>
      </c>
      <c r="K18" s="31" t="s">
        <v>142</v>
      </c>
      <c r="L18" s="32">
        <v>168</v>
      </c>
      <c r="M18" s="33" t="s">
        <v>107</v>
      </c>
      <c r="N18" s="34">
        <v>123300000</v>
      </c>
      <c r="O18" s="33" t="s">
        <v>107</v>
      </c>
      <c r="P18" s="28" t="s">
        <v>130</v>
      </c>
      <c r="Q18" s="28" t="s">
        <v>112</v>
      </c>
      <c r="R18" s="28" t="s">
        <v>107</v>
      </c>
      <c r="S18" s="28" t="s">
        <v>107</v>
      </c>
      <c r="T18" s="42" t="s">
        <v>107</v>
      </c>
      <c r="U18" s="28" t="s">
        <v>107</v>
      </c>
      <c r="V18" s="28" t="s">
        <v>107</v>
      </c>
      <c r="W18" s="28" t="str">
        <f t="shared" si="0"/>
        <v>N.A.</v>
      </c>
      <c r="X18" s="35" t="s">
        <v>2414</v>
      </c>
      <c r="Y18" s="205">
        <v>0</v>
      </c>
      <c r="Z18" s="205">
        <v>0</v>
      </c>
      <c r="AA18" s="205">
        <v>0</v>
      </c>
      <c r="AB18" s="205">
        <v>0</v>
      </c>
      <c r="AC18" s="205">
        <v>0</v>
      </c>
      <c r="AD18" s="205">
        <v>0</v>
      </c>
      <c r="AE18" s="28" t="s">
        <v>113</v>
      </c>
      <c r="AF18" s="28" t="s">
        <v>114</v>
      </c>
      <c r="AG18" s="28" t="s">
        <v>114</v>
      </c>
      <c r="AH18" s="37">
        <v>0</v>
      </c>
      <c r="AI18" s="38">
        <v>8689479</v>
      </c>
      <c r="AJ18" s="38">
        <v>290100</v>
      </c>
      <c r="AK18" s="38">
        <v>0</v>
      </c>
      <c r="AL18" s="38">
        <v>0</v>
      </c>
      <c r="AM18" s="38">
        <v>0</v>
      </c>
      <c r="AN18" s="38" t="s">
        <v>107</v>
      </c>
      <c r="AO18" s="38" t="s">
        <v>107</v>
      </c>
      <c r="AP18" s="38">
        <v>478665</v>
      </c>
      <c r="AQ18" s="38">
        <v>130545</v>
      </c>
      <c r="AR18" s="38">
        <v>391635</v>
      </c>
      <c r="AS18" s="38">
        <v>0</v>
      </c>
      <c r="AT18" s="38">
        <v>0</v>
      </c>
      <c r="AU18" s="38">
        <v>0</v>
      </c>
      <c r="AV18" s="38">
        <v>0</v>
      </c>
      <c r="AW18" s="38">
        <v>0</v>
      </c>
      <c r="AX18" s="38" t="s">
        <v>107</v>
      </c>
      <c r="AY18" s="38">
        <v>0</v>
      </c>
      <c r="AZ18" s="38">
        <v>1377975</v>
      </c>
      <c r="BA18" s="38">
        <v>101536</v>
      </c>
      <c r="BB18" s="38">
        <v>0</v>
      </c>
      <c r="BC18" s="38">
        <v>0</v>
      </c>
      <c r="BD18" s="38">
        <v>551191</v>
      </c>
      <c r="BE18" s="38" t="s">
        <v>107</v>
      </c>
      <c r="BF18" s="38">
        <v>0</v>
      </c>
      <c r="BG18" s="38" t="s">
        <v>107</v>
      </c>
      <c r="BH18" s="38">
        <v>87030</v>
      </c>
      <c r="BI18" s="38" t="s">
        <v>107</v>
      </c>
      <c r="BJ18" s="38">
        <v>174060</v>
      </c>
      <c r="BK18" s="38">
        <v>0</v>
      </c>
      <c r="BL18" s="38">
        <v>0</v>
      </c>
      <c r="BM18" s="38" t="s">
        <v>107</v>
      </c>
      <c r="BN18" s="38" t="s">
        <v>107</v>
      </c>
      <c r="BO18" s="38">
        <v>79778</v>
      </c>
      <c r="BP18" s="38">
        <v>0</v>
      </c>
      <c r="BQ18" s="38">
        <v>0</v>
      </c>
      <c r="BR18" s="38" t="s">
        <v>107</v>
      </c>
      <c r="BS18" s="38">
        <v>377130</v>
      </c>
      <c r="BT18" s="330">
        <v>0</v>
      </c>
      <c r="BU18" s="38">
        <v>0</v>
      </c>
      <c r="BV18" s="38">
        <v>0</v>
      </c>
      <c r="BW18" s="38">
        <v>0</v>
      </c>
      <c r="BX18" s="38">
        <v>0</v>
      </c>
      <c r="BY18" s="41" t="s">
        <v>113</v>
      </c>
      <c r="BZ18" s="41" t="s">
        <v>113</v>
      </c>
      <c r="CA18" s="41" t="s">
        <v>113</v>
      </c>
      <c r="CB18" s="41" t="s">
        <v>113</v>
      </c>
      <c r="CC18" s="41" t="s">
        <v>114</v>
      </c>
      <c r="CD18" s="41" t="s">
        <v>114</v>
      </c>
      <c r="CE18" s="41" t="s">
        <v>114</v>
      </c>
      <c r="CF18" s="42" t="s">
        <v>107</v>
      </c>
      <c r="CG18" s="29" t="s">
        <v>107</v>
      </c>
      <c r="CH18" s="29" t="s">
        <v>107</v>
      </c>
      <c r="CI18" s="29" t="s">
        <v>107</v>
      </c>
      <c r="CJ18" s="29" t="s">
        <v>107</v>
      </c>
      <c r="CK18" s="29" t="s">
        <v>107</v>
      </c>
      <c r="CL18" s="29" t="s">
        <v>107</v>
      </c>
      <c r="CM18" s="29" t="s">
        <v>107</v>
      </c>
      <c r="CN18" s="29" t="s">
        <v>107</v>
      </c>
      <c r="CO18" s="29" t="s">
        <v>107</v>
      </c>
      <c r="CP18" s="29" t="s">
        <v>107</v>
      </c>
      <c r="CQ18" s="29" t="s">
        <v>107</v>
      </c>
      <c r="CR18" s="29" t="s">
        <v>107</v>
      </c>
      <c r="CS18" s="29" t="s">
        <v>107</v>
      </c>
      <c r="CT18" s="29" t="s">
        <v>107</v>
      </c>
      <c r="CU18" s="332">
        <v>7252502</v>
      </c>
      <c r="CV18" s="43">
        <v>1</v>
      </c>
    </row>
    <row r="19" spans="1:100" ht="25.5">
      <c r="A19" s="28">
        <v>14</v>
      </c>
      <c r="B19" s="29" t="s">
        <v>139</v>
      </c>
      <c r="C19" s="29" t="s">
        <v>0</v>
      </c>
      <c r="D19" s="29" t="s">
        <v>105</v>
      </c>
      <c r="E19" s="42" t="s">
        <v>2380</v>
      </c>
      <c r="F19" s="42" t="s">
        <v>107</v>
      </c>
      <c r="G19" s="30" t="s">
        <v>143</v>
      </c>
      <c r="H19" s="42" t="s">
        <v>990</v>
      </c>
      <c r="I19" s="28">
        <v>9001144</v>
      </c>
      <c r="J19" s="28" t="s">
        <v>144</v>
      </c>
      <c r="K19" s="31" t="s">
        <v>142</v>
      </c>
      <c r="L19" s="32">
        <v>168</v>
      </c>
      <c r="M19" s="33" t="s">
        <v>107</v>
      </c>
      <c r="N19" s="34">
        <v>121500000</v>
      </c>
      <c r="O19" s="33" t="s">
        <v>107</v>
      </c>
      <c r="P19" s="28" t="s">
        <v>130</v>
      </c>
      <c r="Q19" s="28" t="s">
        <v>112</v>
      </c>
      <c r="R19" s="28" t="s">
        <v>107</v>
      </c>
      <c r="S19" s="28" t="s">
        <v>107</v>
      </c>
      <c r="T19" s="42" t="s">
        <v>107</v>
      </c>
      <c r="U19" s="28" t="s">
        <v>107</v>
      </c>
      <c r="V19" s="28" t="s">
        <v>107</v>
      </c>
      <c r="W19" s="28" t="str">
        <f t="shared" si="0"/>
        <v>N.A.</v>
      </c>
      <c r="X19" s="35" t="s">
        <v>2414</v>
      </c>
      <c r="Y19" s="205">
        <v>0</v>
      </c>
      <c r="Z19" s="205">
        <v>0</v>
      </c>
      <c r="AA19" s="205">
        <v>0</v>
      </c>
      <c r="AB19" s="205">
        <v>0</v>
      </c>
      <c r="AC19" s="205">
        <v>0</v>
      </c>
      <c r="AD19" s="205">
        <v>0</v>
      </c>
      <c r="AE19" s="28" t="s">
        <v>114</v>
      </c>
      <c r="AF19" s="28" t="s">
        <v>114</v>
      </c>
      <c r="AG19" s="28" t="s">
        <v>114</v>
      </c>
      <c r="AH19" s="37">
        <v>0</v>
      </c>
      <c r="AI19" s="38">
        <v>8689479</v>
      </c>
      <c r="AJ19" s="38">
        <v>290100</v>
      </c>
      <c r="AK19" s="38">
        <v>0</v>
      </c>
      <c r="AL19" s="38">
        <v>0</v>
      </c>
      <c r="AM19" s="38">
        <v>0</v>
      </c>
      <c r="AN19" s="38" t="s">
        <v>107</v>
      </c>
      <c r="AO19" s="38" t="s">
        <v>107</v>
      </c>
      <c r="AP19" s="38">
        <v>0</v>
      </c>
      <c r="AQ19" s="38">
        <v>130545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 t="s">
        <v>107</v>
      </c>
      <c r="AY19" s="38">
        <v>0</v>
      </c>
      <c r="AZ19" s="38">
        <v>1377975</v>
      </c>
      <c r="BA19" s="38">
        <v>101536</v>
      </c>
      <c r="BB19" s="38">
        <v>0</v>
      </c>
      <c r="BC19" s="38">
        <v>0</v>
      </c>
      <c r="BD19" s="38" t="s">
        <v>107</v>
      </c>
      <c r="BE19" s="38" t="s">
        <v>107</v>
      </c>
      <c r="BF19" s="38">
        <v>0</v>
      </c>
      <c r="BG19" s="38" t="s">
        <v>107</v>
      </c>
      <c r="BH19" s="38">
        <v>87030</v>
      </c>
      <c r="BI19" s="38" t="s">
        <v>107</v>
      </c>
      <c r="BJ19" s="38">
        <v>174060</v>
      </c>
      <c r="BK19" s="38">
        <v>0</v>
      </c>
      <c r="BL19" s="38">
        <v>0</v>
      </c>
      <c r="BM19" s="38" t="s">
        <v>107</v>
      </c>
      <c r="BN19" s="38" t="s">
        <v>107</v>
      </c>
      <c r="BO19" s="38">
        <v>79778</v>
      </c>
      <c r="BP19" s="38">
        <v>0</v>
      </c>
      <c r="BQ19" s="38">
        <v>0</v>
      </c>
      <c r="BR19" s="38" t="s">
        <v>107</v>
      </c>
      <c r="BS19" s="38">
        <v>377130</v>
      </c>
      <c r="BT19" s="330">
        <v>0</v>
      </c>
      <c r="BU19" s="38">
        <v>0</v>
      </c>
      <c r="BV19" s="38">
        <v>0</v>
      </c>
      <c r="BW19" s="38">
        <v>0</v>
      </c>
      <c r="BX19" s="38">
        <v>0</v>
      </c>
      <c r="BY19" s="41" t="s">
        <v>113</v>
      </c>
      <c r="BZ19" s="41" t="s">
        <v>113</v>
      </c>
      <c r="CA19" s="41" t="s">
        <v>113</v>
      </c>
      <c r="CB19" s="41" t="s">
        <v>113</v>
      </c>
      <c r="CC19" s="41" t="s">
        <v>114</v>
      </c>
      <c r="CD19" s="41" t="s">
        <v>114</v>
      </c>
      <c r="CE19" s="41" t="s">
        <v>114</v>
      </c>
      <c r="CF19" s="42" t="s">
        <v>107</v>
      </c>
      <c r="CG19" s="29" t="s">
        <v>107</v>
      </c>
      <c r="CH19" s="29" t="s">
        <v>107</v>
      </c>
      <c r="CI19" s="29" t="s">
        <v>107</v>
      </c>
      <c r="CJ19" s="29" t="s">
        <v>107</v>
      </c>
      <c r="CK19" s="29" t="s">
        <v>107</v>
      </c>
      <c r="CL19" s="29" t="s">
        <v>107</v>
      </c>
      <c r="CM19" s="29" t="s">
        <v>107</v>
      </c>
      <c r="CN19" s="29" t="s">
        <v>107</v>
      </c>
      <c r="CO19" s="29" t="s">
        <v>107</v>
      </c>
      <c r="CP19" s="29" t="s">
        <v>107</v>
      </c>
      <c r="CQ19" s="29" t="s">
        <v>107</v>
      </c>
      <c r="CR19" s="29" t="s">
        <v>107</v>
      </c>
      <c r="CS19" s="29" t="s">
        <v>107</v>
      </c>
      <c r="CT19" s="29" t="s">
        <v>107</v>
      </c>
      <c r="CU19" s="332">
        <v>7252502</v>
      </c>
      <c r="CV19" s="43">
        <v>1</v>
      </c>
    </row>
    <row r="20" spans="1:100" ht="25.5">
      <c r="A20" s="28">
        <v>26</v>
      </c>
      <c r="B20" s="29" t="s">
        <v>149</v>
      </c>
      <c r="C20" s="29" t="s">
        <v>0</v>
      </c>
      <c r="D20" s="29" t="s">
        <v>105</v>
      </c>
      <c r="E20" s="42" t="s">
        <v>2380</v>
      </c>
      <c r="F20" s="42" t="s">
        <v>107</v>
      </c>
      <c r="G20" s="30" t="s">
        <v>171</v>
      </c>
      <c r="H20" s="42" t="s">
        <v>151</v>
      </c>
      <c r="I20" s="28">
        <v>6401247</v>
      </c>
      <c r="J20" s="28" t="s">
        <v>172</v>
      </c>
      <c r="K20" s="31" t="s">
        <v>127</v>
      </c>
      <c r="L20" s="32">
        <v>118</v>
      </c>
      <c r="M20" s="33" t="s">
        <v>107</v>
      </c>
      <c r="N20" s="34">
        <v>82000000</v>
      </c>
      <c r="O20" s="33" t="s">
        <v>107</v>
      </c>
      <c r="P20" s="28" t="s">
        <v>2415</v>
      </c>
      <c r="Q20" s="28" t="s">
        <v>112</v>
      </c>
      <c r="R20" s="28" t="s">
        <v>107</v>
      </c>
      <c r="S20" s="28" t="s">
        <v>107</v>
      </c>
      <c r="T20" s="42" t="s">
        <v>107</v>
      </c>
      <c r="U20" s="28" t="s">
        <v>107</v>
      </c>
      <c r="V20" s="28" t="s">
        <v>107</v>
      </c>
      <c r="W20" s="28" t="str">
        <f t="shared" si="0"/>
        <v>N.A.</v>
      </c>
      <c r="X20" s="35" t="s">
        <v>2413</v>
      </c>
      <c r="Y20" s="323">
        <v>7.0000000000000007E-2</v>
      </c>
      <c r="Z20" s="323">
        <v>0.08</v>
      </c>
      <c r="AA20" s="323">
        <v>0.08</v>
      </c>
      <c r="AB20" s="323">
        <v>0.08</v>
      </c>
      <c r="AC20" s="323">
        <v>0.09</v>
      </c>
      <c r="AD20" s="323">
        <v>0.09</v>
      </c>
      <c r="AE20" s="28" t="s">
        <v>113</v>
      </c>
      <c r="AF20" s="28" t="s">
        <v>113</v>
      </c>
      <c r="AG20" s="28" t="s">
        <v>113</v>
      </c>
      <c r="AH20" s="45">
        <v>1</v>
      </c>
      <c r="AI20" s="38">
        <v>8689479</v>
      </c>
      <c r="AJ20" s="38">
        <v>592663</v>
      </c>
      <c r="AK20" s="38">
        <v>709041</v>
      </c>
      <c r="AL20" s="38">
        <v>0</v>
      </c>
      <c r="AM20" s="38">
        <v>0</v>
      </c>
      <c r="AN20" s="38">
        <v>7360484</v>
      </c>
      <c r="AO20" s="38">
        <v>0</v>
      </c>
      <c r="AP20" s="38">
        <v>1247819</v>
      </c>
      <c r="AQ20" s="38">
        <v>901159</v>
      </c>
      <c r="AR20" s="38">
        <v>545921</v>
      </c>
      <c r="AS20" s="38">
        <v>0</v>
      </c>
      <c r="AT20" s="38">
        <v>0</v>
      </c>
      <c r="AU20" s="38">
        <v>0</v>
      </c>
      <c r="AV20" s="38">
        <v>0</v>
      </c>
      <c r="AW20" s="38">
        <v>0</v>
      </c>
      <c r="AX20" s="38">
        <v>3039785</v>
      </c>
      <c r="AY20" s="38">
        <v>0</v>
      </c>
      <c r="AZ20" s="38">
        <v>1929440</v>
      </c>
      <c r="BA20" s="38">
        <v>1972991</v>
      </c>
      <c r="BB20" s="38">
        <v>0</v>
      </c>
      <c r="BC20" s="38">
        <v>1279014</v>
      </c>
      <c r="BD20" s="38">
        <v>171576</v>
      </c>
      <c r="BE20" s="38" t="s">
        <v>107</v>
      </c>
      <c r="BF20" s="38">
        <v>0</v>
      </c>
      <c r="BG20" s="38">
        <v>3732537</v>
      </c>
      <c r="BH20" s="38">
        <v>70190</v>
      </c>
      <c r="BI20" s="38">
        <v>1668957</v>
      </c>
      <c r="BJ20" s="38" t="s">
        <v>107</v>
      </c>
      <c r="BK20" s="38">
        <v>0</v>
      </c>
      <c r="BL20" s="38">
        <v>0</v>
      </c>
      <c r="BM20" s="38" t="s">
        <v>107</v>
      </c>
      <c r="BN20" s="38">
        <v>7018979</v>
      </c>
      <c r="BO20" s="38">
        <v>117607</v>
      </c>
      <c r="BP20" s="38">
        <v>0</v>
      </c>
      <c r="BQ20" s="38">
        <v>0</v>
      </c>
      <c r="BR20" s="38">
        <v>0</v>
      </c>
      <c r="BS20" s="38">
        <v>701898</v>
      </c>
      <c r="BT20" s="330">
        <v>0</v>
      </c>
      <c r="BU20" s="38">
        <v>0</v>
      </c>
      <c r="BV20" s="38">
        <v>0</v>
      </c>
      <c r="BW20" s="38">
        <v>0</v>
      </c>
      <c r="BX20" s="38">
        <v>0</v>
      </c>
      <c r="BY20" s="41" t="s">
        <v>113</v>
      </c>
      <c r="BZ20" s="41" t="s">
        <v>113</v>
      </c>
      <c r="CA20" s="41" t="s">
        <v>113</v>
      </c>
      <c r="CB20" s="41" t="s">
        <v>114</v>
      </c>
      <c r="CC20" s="41" t="s">
        <v>113</v>
      </c>
      <c r="CD20" s="41" t="s">
        <v>173</v>
      </c>
      <c r="CE20" s="41" t="s">
        <v>114</v>
      </c>
      <c r="CF20" s="42" t="s">
        <v>107</v>
      </c>
      <c r="CG20" s="29" t="s">
        <v>107</v>
      </c>
      <c r="CH20" s="29" t="s">
        <v>107</v>
      </c>
      <c r="CI20" s="29" t="s">
        <v>107</v>
      </c>
      <c r="CJ20" s="29" t="s">
        <v>107</v>
      </c>
      <c r="CK20" s="29" t="s">
        <v>107</v>
      </c>
      <c r="CL20" s="29" t="s">
        <v>107</v>
      </c>
      <c r="CM20" s="29" t="s">
        <v>107</v>
      </c>
      <c r="CN20" s="29" t="s">
        <v>107</v>
      </c>
      <c r="CO20" s="29" t="s">
        <v>107</v>
      </c>
      <c r="CP20" s="29" t="s">
        <v>107</v>
      </c>
      <c r="CQ20" s="29" t="s">
        <v>107</v>
      </c>
      <c r="CR20" s="29" t="s">
        <v>107</v>
      </c>
      <c r="CS20" s="29" t="s">
        <v>107</v>
      </c>
      <c r="CT20" s="29" t="s">
        <v>107</v>
      </c>
      <c r="CU20" s="332">
        <v>4835297</v>
      </c>
      <c r="CV20" s="43">
        <v>1</v>
      </c>
    </row>
    <row r="21" spans="1:100" ht="25.5">
      <c r="A21" s="28">
        <v>27</v>
      </c>
      <c r="B21" s="29" t="s">
        <v>149</v>
      </c>
      <c r="C21" s="29" t="s">
        <v>0</v>
      </c>
      <c r="D21" s="29" t="s">
        <v>105</v>
      </c>
      <c r="E21" s="42" t="s">
        <v>2380</v>
      </c>
      <c r="F21" s="42" t="s">
        <v>107</v>
      </c>
      <c r="G21" s="30" t="s">
        <v>174</v>
      </c>
      <c r="H21" s="42" t="s">
        <v>151</v>
      </c>
      <c r="I21" s="28">
        <v>6401248</v>
      </c>
      <c r="J21" s="28" t="s">
        <v>175</v>
      </c>
      <c r="K21" s="31" t="s">
        <v>127</v>
      </c>
      <c r="L21" s="32">
        <v>118</v>
      </c>
      <c r="M21" s="33" t="s">
        <v>107</v>
      </c>
      <c r="N21" s="34">
        <v>87000000</v>
      </c>
      <c r="O21" s="33" t="s">
        <v>107</v>
      </c>
      <c r="P21" s="28" t="s">
        <v>130</v>
      </c>
      <c r="Q21" s="28" t="s">
        <v>112</v>
      </c>
      <c r="R21" s="28" t="s">
        <v>107</v>
      </c>
      <c r="S21" s="28" t="s">
        <v>107</v>
      </c>
      <c r="T21" s="42" t="s">
        <v>107</v>
      </c>
      <c r="U21" s="28" t="s">
        <v>107</v>
      </c>
      <c r="V21" s="28" t="s">
        <v>107</v>
      </c>
      <c r="W21" s="28" t="str">
        <f t="shared" si="0"/>
        <v>N.A.</v>
      </c>
      <c r="X21" s="35" t="s">
        <v>2413</v>
      </c>
      <c r="Y21" s="323">
        <v>7.0000000000000007E-2</v>
      </c>
      <c r="Z21" s="323">
        <v>0.08</v>
      </c>
      <c r="AA21" s="323">
        <v>0.08</v>
      </c>
      <c r="AB21" s="323">
        <v>0.08</v>
      </c>
      <c r="AC21" s="323">
        <v>0.09</v>
      </c>
      <c r="AD21" s="323">
        <v>0.09</v>
      </c>
      <c r="AE21" s="28" t="s">
        <v>113</v>
      </c>
      <c r="AF21" s="28" t="s">
        <v>113</v>
      </c>
      <c r="AG21" s="28" t="s">
        <v>113</v>
      </c>
      <c r="AH21" s="45">
        <v>1</v>
      </c>
      <c r="AI21" s="38">
        <v>8689479</v>
      </c>
      <c r="AJ21" s="38">
        <v>592663</v>
      </c>
      <c r="AK21" s="38">
        <v>709041</v>
      </c>
      <c r="AL21" s="38">
        <v>0</v>
      </c>
      <c r="AM21" s="38">
        <v>0</v>
      </c>
      <c r="AN21" s="38">
        <v>7360484</v>
      </c>
      <c r="AO21" s="38">
        <v>0</v>
      </c>
      <c r="AP21" s="38">
        <v>1247819</v>
      </c>
      <c r="AQ21" s="38">
        <v>901159</v>
      </c>
      <c r="AR21" s="38">
        <v>545921</v>
      </c>
      <c r="AS21" s="38">
        <v>0</v>
      </c>
      <c r="AT21" s="38">
        <v>0</v>
      </c>
      <c r="AU21" s="38">
        <v>0</v>
      </c>
      <c r="AV21" s="38">
        <v>0</v>
      </c>
      <c r="AW21" s="38">
        <v>0</v>
      </c>
      <c r="AX21" s="38">
        <v>3039785</v>
      </c>
      <c r="AY21" s="38">
        <v>0</v>
      </c>
      <c r="AZ21" s="38">
        <v>1929440</v>
      </c>
      <c r="BA21" s="38">
        <v>1972991</v>
      </c>
      <c r="BB21" s="38">
        <v>0</v>
      </c>
      <c r="BC21" s="38">
        <v>1279014</v>
      </c>
      <c r="BD21" s="38">
        <v>171576</v>
      </c>
      <c r="BE21" s="38" t="s">
        <v>107</v>
      </c>
      <c r="BF21" s="38">
        <v>0</v>
      </c>
      <c r="BG21" s="38">
        <v>3732537</v>
      </c>
      <c r="BH21" s="38">
        <v>70190</v>
      </c>
      <c r="BI21" s="38">
        <v>1668957</v>
      </c>
      <c r="BJ21" s="38" t="s">
        <v>107</v>
      </c>
      <c r="BK21" s="38">
        <v>0</v>
      </c>
      <c r="BL21" s="38">
        <v>0</v>
      </c>
      <c r="BM21" s="38" t="s">
        <v>107</v>
      </c>
      <c r="BN21" s="38">
        <v>7018979</v>
      </c>
      <c r="BO21" s="38">
        <v>117607</v>
      </c>
      <c r="BP21" s="38">
        <v>0</v>
      </c>
      <c r="BQ21" s="38">
        <v>0</v>
      </c>
      <c r="BR21" s="38">
        <v>0</v>
      </c>
      <c r="BS21" s="38">
        <v>701898</v>
      </c>
      <c r="BT21" s="330">
        <v>0</v>
      </c>
      <c r="BU21" s="38">
        <v>0</v>
      </c>
      <c r="BV21" s="38">
        <v>0</v>
      </c>
      <c r="BW21" s="38">
        <v>0</v>
      </c>
      <c r="BX21" s="38">
        <v>0</v>
      </c>
      <c r="BY21" s="41" t="s">
        <v>176</v>
      </c>
      <c r="BZ21" s="41" t="s">
        <v>113</v>
      </c>
      <c r="CA21" s="41" t="s">
        <v>113</v>
      </c>
      <c r="CB21" s="41" t="s">
        <v>114</v>
      </c>
      <c r="CC21" s="41" t="s">
        <v>113</v>
      </c>
      <c r="CD21" s="41" t="s">
        <v>173</v>
      </c>
      <c r="CE21" s="41" t="s">
        <v>114</v>
      </c>
      <c r="CF21" s="42" t="s">
        <v>107</v>
      </c>
      <c r="CG21" s="29" t="s">
        <v>107</v>
      </c>
      <c r="CH21" s="29" t="s">
        <v>107</v>
      </c>
      <c r="CI21" s="29" t="s">
        <v>107</v>
      </c>
      <c r="CJ21" s="29" t="s">
        <v>107</v>
      </c>
      <c r="CK21" s="29" t="s">
        <v>107</v>
      </c>
      <c r="CL21" s="29" t="s">
        <v>107</v>
      </c>
      <c r="CM21" s="29" t="s">
        <v>107</v>
      </c>
      <c r="CN21" s="29" t="s">
        <v>107</v>
      </c>
      <c r="CO21" s="29" t="s">
        <v>107</v>
      </c>
      <c r="CP21" s="29" t="s">
        <v>107</v>
      </c>
      <c r="CQ21" s="29" t="s">
        <v>107</v>
      </c>
      <c r="CR21" s="29" t="s">
        <v>107</v>
      </c>
      <c r="CS21" s="29" t="s">
        <v>107</v>
      </c>
      <c r="CT21" s="29" t="s">
        <v>107</v>
      </c>
      <c r="CU21" s="332">
        <v>5069263</v>
      </c>
      <c r="CV21" s="43">
        <v>1</v>
      </c>
    </row>
    <row r="22" spans="1:100" ht="25.5">
      <c r="A22" s="28">
        <v>28</v>
      </c>
      <c r="B22" s="29" t="s">
        <v>149</v>
      </c>
      <c r="C22" s="29" t="s">
        <v>0</v>
      </c>
      <c r="D22" s="29" t="s">
        <v>105</v>
      </c>
      <c r="E22" s="42" t="s">
        <v>2380</v>
      </c>
      <c r="F22" s="42" t="s">
        <v>107</v>
      </c>
      <c r="G22" s="30" t="s">
        <v>177</v>
      </c>
      <c r="H22" s="42" t="s">
        <v>151</v>
      </c>
      <c r="I22" s="28">
        <v>6401246</v>
      </c>
      <c r="J22" s="28" t="s">
        <v>178</v>
      </c>
      <c r="K22" s="31" t="s">
        <v>127</v>
      </c>
      <c r="L22" s="32">
        <v>118</v>
      </c>
      <c r="M22" s="33" t="s">
        <v>107</v>
      </c>
      <c r="N22" s="34">
        <v>88000000</v>
      </c>
      <c r="O22" s="33" t="s">
        <v>107</v>
      </c>
      <c r="P22" s="28" t="s">
        <v>2415</v>
      </c>
      <c r="Q22" s="28" t="s">
        <v>112</v>
      </c>
      <c r="R22" s="28" t="s">
        <v>107</v>
      </c>
      <c r="S22" s="28" t="s">
        <v>107</v>
      </c>
      <c r="T22" s="42" t="s">
        <v>107</v>
      </c>
      <c r="U22" s="28" t="s">
        <v>107</v>
      </c>
      <c r="V22" s="28" t="s">
        <v>107</v>
      </c>
      <c r="W22" s="28" t="str">
        <f t="shared" si="0"/>
        <v>N.A.</v>
      </c>
      <c r="X22" s="35" t="s">
        <v>2413</v>
      </c>
      <c r="Y22" s="323">
        <v>7.0000000000000007E-2</v>
      </c>
      <c r="Z22" s="323">
        <v>0.08</v>
      </c>
      <c r="AA22" s="323">
        <v>0.08</v>
      </c>
      <c r="AB22" s="323">
        <v>0.08</v>
      </c>
      <c r="AC22" s="323">
        <v>0.09</v>
      </c>
      <c r="AD22" s="323">
        <v>0.09</v>
      </c>
      <c r="AE22" s="28" t="s">
        <v>113</v>
      </c>
      <c r="AF22" s="28" t="s">
        <v>113</v>
      </c>
      <c r="AG22" s="28" t="s">
        <v>113</v>
      </c>
      <c r="AH22" s="45">
        <v>1</v>
      </c>
      <c r="AI22" s="38">
        <v>8689479</v>
      </c>
      <c r="AJ22" s="38">
        <v>592663</v>
      </c>
      <c r="AK22" s="38">
        <v>709041</v>
      </c>
      <c r="AL22" s="38">
        <v>0</v>
      </c>
      <c r="AM22" s="38">
        <v>0</v>
      </c>
      <c r="AN22" s="38">
        <v>7360484</v>
      </c>
      <c r="AO22" s="38">
        <v>0</v>
      </c>
      <c r="AP22" s="38">
        <v>1247819</v>
      </c>
      <c r="AQ22" s="38">
        <v>901159</v>
      </c>
      <c r="AR22" s="38">
        <v>545921</v>
      </c>
      <c r="AS22" s="38">
        <v>0</v>
      </c>
      <c r="AT22" s="38">
        <v>0</v>
      </c>
      <c r="AU22" s="38">
        <v>0</v>
      </c>
      <c r="AV22" s="38">
        <v>0</v>
      </c>
      <c r="AW22" s="38">
        <v>0</v>
      </c>
      <c r="AX22" s="38">
        <v>3039785</v>
      </c>
      <c r="AY22" s="38">
        <v>0</v>
      </c>
      <c r="AZ22" s="38">
        <v>1929440</v>
      </c>
      <c r="BA22" s="38">
        <v>1972991</v>
      </c>
      <c r="BB22" s="38">
        <v>0</v>
      </c>
      <c r="BC22" s="38">
        <v>1279014</v>
      </c>
      <c r="BD22" s="38">
        <v>171576</v>
      </c>
      <c r="BE22" s="38" t="s">
        <v>107</v>
      </c>
      <c r="BF22" s="38">
        <v>0</v>
      </c>
      <c r="BG22" s="38">
        <v>3732537</v>
      </c>
      <c r="BH22" s="38">
        <v>70190</v>
      </c>
      <c r="BI22" s="38">
        <v>1668957</v>
      </c>
      <c r="BJ22" s="38" t="s">
        <v>107</v>
      </c>
      <c r="BK22" s="38">
        <v>0</v>
      </c>
      <c r="BL22" s="38">
        <v>0</v>
      </c>
      <c r="BM22" s="38" t="s">
        <v>107</v>
      </c>
      <c r="BN22" s="38">
        <v>7018979</v>
      </c>
      <c r="BO22" s="38">
        <v>117607</v>
      </c>
      <c r="BP22" s="38">
        <v>0</v>
      </c>
      <c r="BQ22" s="38">
        <v>0</v>
      </c>
      <c r="BR22" s="38">
        <v>0</v>
      </c>
      <c r="BS22" s="38">
        <v>701898</v>
      </c>
      <c r="BT22" s="330">
        <v>0</v>
      </c>
      <c r="BU22" s="38">
        <v>0</v>
      </c>
      <c r="BV22" s="38">
        <v>0</v>
      </c>
      <c r="BW22" s="38">
        <v>0</v>
      </c>
      <c r="BX22" s="38">
        <v>0</v>
      </c>
      <c r="BY22" s="41" t="s">
        <v>113</v>
      </c>
      <c r="BZ22" s="41" t="s">
        <v>113</v>
      </c>
      <c r="CA22" s="41" t="s">
        <v>113</v>
      </c>
      <c r="CB22" s="41" t="s">
        <v>114</v>
      </c>
      <c r="CC22" s="41" t="s">
        <v>113</v>
      </c>
      <c r="CD22" s="41" t="s">
        <v>114</v>
      </c>
      <c r="CE22" s="41" t="s">
        <v>114</v>
      </c>
      <c r="CF22" s="42" t="s">
        <v>107</v>
      </c>
      <c r="CG22" s="29" t="s">
        <v>107</v>
      </c>
      <c r="CH22" s="29" t="s">
        <v>107</v>
      </c>
      <c r="CI22" s="29" t="s">
        <v>107</v>
      </c>
      <c r="CJ22" s="29" t="s">
        <v>107</v>
      </c>
      <c r="CK22" s="29" t="s">
        <v>107</v>
      </c>
      <c r="CL22" s="29" t="s">
        <v>107</v>
      </c>
      <c r="CM22" s="29" t="s">
        <v>107</v>
      </c>
      <c r="CN22" s="29" t="s">
        <v>107</v>
      </c>
      <c r="CO22" s="29" t="s">
        <v>107</v>
      </c>
      <c r="CP22" s="29" t="s">
        <v>107</v>
      </c>
      <c r="CQ22" s="29" t="s">
        <v>107</v>
      </c>
      <c r="CR22" s="29" t="s">
        <v>107</v>
      </c>
      <c r="CS22" s="29" t="s">
        <v>107</v>
      </c>
      <c r="CT22" s="29" t="s">
        <v>107</v>
      </c>
      <c r="CU22" s="332">
        <v>4835297</v>
      </c>
      <c r="CV22" s="43">
        <v>1</v>
      </c>
    </row>
    <row r="23" spans="1:100" ht="25.5">
      <c r="A23" s="28">
        <v>29</v>
      </c>
      <c r="B23" s="29" t="s">
        <v>149</v>
      </c>
      <c r="C23" s="29" t="s">
        <v>0</v>
      </c>
      <c r="D23" s="29" t="s">
        <v>105</v>
      </c>
      <c r="E23" s="42" t="s">
        <v>2380</v>
      </c>
      <c r="F23" s="42" t="s">
        <v>107</v>
      </c>
      <c r="G23" s="30" t="s">
        <v>179</v>
      </c>
      <c r="H23" s="42" t="s">
        <v>151</v>
      </c>
      <c r="I23" s="28">
        <v>6401245</v>
      </c>
      <c r="J23" s="28" t="s">
        <v>180</v>
      </c>
      <c r="K23" s="31" t="s">
        <v>127</v>
      </c>
      <c r="L23" s="32">
        <v>118</v>
      </c>
      <c r="M23" s="33" t="s">
        <v>107</v>
      </c>
      <c r="N23" s="34">
        <v>92000000</v>
      </c>
      <c r="O23" s="33" t="s">
        <v>107</v>
      </c>
      <c r="P23" s="28" t="s">
        <v>130</v>
      </c>
      <c r="Q23" s="28" t="s">
        <v>112</v>
      </c>
      <c r="R23" s="28" t="s">
        <v>107</v>
      </c>
      <c r="S23" s="28" t="s">
        <v>107</v>
      </c>
      <c r="T23" s="42" t="s">
        <v>107</v>
      </c>
      <c r="U23" s="28" t="s">
        <v>107</v>
      </c>
      <c r="V23" s="28" t="s">
        <v>107</v>
      </c>
      <c r="W23" s="28" t="str">
        <f t="shared" si="0"/>
        <v>N.A.</v>
      </c>
      <c r="X23" s="35" t="s">
        <v>2413</v>
      </c>
      <c r="Y23" s="323">
        <v>7.0000000000000007E-2</v>
      </c>
      <c r="Z23" s="323">
        <v>0.08</v>
      </c>
      <c r="AA23" s="323">
        <v>0.08</v>
      </c>
      <c r="AB23" s="323">
        <v>0.08</v>
      </c>
      <c r="AC23" s="323">
        <v>0.09</v>
      </c>
      <c r="AD23" s="323">
        <v>0.09</v>
      </c>
      <c r="AE23" s="28" t="s">
        <v>113</v>
      </c>
      <c r="AF23" s="28" t="s">
        <v>113</v>
      </c>
      <c r="AG23" s="28" t="s">
        <v>113</v>
      </c>
      <c r="AH23" s="45">
        <v>1</v>
      </c>
      <c r="AI23" s="38">
        <v>8689479</v>
      </c>
      <c r="AJ23" s="38">
        <v>592663</v>
      </c>
      <c r="AK23" s="38">
        <v>709041</v>
      </c>
      <c r="AL23" s="38">
        <v>0</v>
      </c>
      <c r="AM23" s="38">
        <v>0</v>
      </c>
      <c r="AN23" s="38">
        <v>7360484</v>
      </c>
      <c r="AO23" s="38">
        <v>0</v>
      </c>
      <c r="AP23" s="38">
        <v>1247819</v>
      </c>
      <c r="AQ23" s="38">
        <v>901159</v>
      </c>
      <c r="AR23" s="38">
        <v>545921</v>
      </c>
      <c r="AS23" s="38">
        <v>0</v>
      </c>
      <c r="AT23" s="38">
        <v>0</v>
      </c>
      <c r="AU23" s="38">
        <v>0</v>
      </c>
      <c r="AV23" s="38">
        <v>0</v>
      </c>
      <c r="AW23" s="38">
        <v>0</v>
      </c>
      <c r="AX23" s="38">
        <v>3039785</v>
      </c>
      <c r="AY23" s="38">
        <v>0</v>
      </c>
      <c r="AZ23" s="38">
        <v>1929440</v>
      </c>
      <c r="BA23" s="38">
        <v>1972991</v>
      </c>
      <c r="BB23" s="38">
        <v>0</v>
      </c>
      <c r="BC23" s="38">
        <v>1279014</v>
      </c>
      <c r="BD23" s="38">
        <v>171576</v>
      </c>
      <c r="BE23" s="38" t="s">
        <v>107</v>
      </c>
      <c r="BF23" s="38">
        <v>0</v>
      </c>
      <c r="BG23" s="38">
        <v>3732537</v>
      </c>
      <c r="BH23" s="38">
        <v>70190</v>
      </c>
      <c r="BI23" s="38">
        <v>1668957</v>
      </c>
      <c r="BJ23" s="38" t="s">
        <v>107</v>
      </c>
      <c r="BK23" s="38">
        <v>0</v>
      </c>
      <c r="BL23" s="38">
        <v>0</v>
      </c>
      <c r="BM23" s="38" t="s">
        <v>107</v>
      </c>
      <c r="BN23" s="38">
        <v>7018979</v>
      </c>
      <c r="BO23" s="38">
        <v>117607</v>
      </c>
      <c r="BP23" s="38">
        <v>0</v>
      </c>
      <c r="BQ23" s="38">
        <v>0</v>
      </c>
      <c r="BR23" s="38">
        <v>0</v>
      </c>
      <c r="BS23" s="38">
        <v>701898</v>
      </c>
      <c r="BT23" s="330">
        <v>0</v>
      </c>
      <c r="BU23" s="38">
        <v>0</v>
      </c>
      <c r="BV23" s="38">
        <v>0</v>
      </c>
      <c r="BW23" s="38">
        <v>0</v>
      </c>
      <c r="BX23" s="38">
        <v>0</v>
      </c>
      <c r="BY23" s="41" t="s">
        <v>113</v>
      </c>
      <c r="BZ23" s="41" t="s">
        <v>113</v>
      </c>
      <c r="CA23" s="41" t="s">
        <v>113</v>
      </c>
      <c r="CB23" s="41" t="s">
        <v>173</v>
      </c>
      <c r="CC23" s="41" t="s">
        <v>113</v>
      </c>
      <c r="CD23" s="41" t="s">
        <v>114</v>
      </c>
      <c r="CE23" s="41" t="s">
        <v>114</v>
      </c>
      <c r="CF23" s="42" t="s">
        <v>107</v>
      </c>
      <c r="CG23" s="29" t="s">
        <v>107</v>
      </c>
      <c r="CH23" s="29" t="s">
        <v>107</v>
      </c>
      <c r="CI23" s="29" t="s">
        <v>107</v>
      </c>
      <c r="CJ23" s="29" t="s">
        <v>107</v>
      </c>
      <c r="CK23" s="29" t="s">
        <v>107</v>
      </c>
      <c r="CL23" s="29" t="s">
        <v>107</v>
      </c>
      <c r="CM23" s="29" t="s">
        <v>107</v>
      </c>
      <c r="CN23" s="29" t="s">
        <v>107</v>
      </c>
      <c r="CO23" s="29" t="s">
        <v>107</v>
      </c>
      <c r="CP23" s="29" t="s">
        <v>107</v>
      </c>
      <c r="CQ23" s="29" t="s">
        <v>107</v>
      </c>
      <c r="CR23" s="29" t="s">
        <v>107</v>
      </c>
      <c r="CS23" s="29" t="s">
        <v>107</v>
      </c>
      <c r="CT23" s="29" t="s">
        <v>107</v>
      </c>
      <c r="CU23" s="332">
        <v>5069263</v>
      </c>
      <c r="CV23" s="43">
        <v>1</v>
      </c>
    </row>
    <row r="24" spans="1:100" ht="25.5">
      <c r="A24" s="28">
        <v>30</v>
      </c>
      <c r="B24" s="29" t="s">
        <v>149</v>
      </c>
      <c r="C24" s="29" t="s">
        <v>0</v>
      </c>
      <c r="D24" s="29" t="s">
        <v>105</v>
      </c>
      <c r="E24" s="42" t="s">
        <v>2380</v>
      </c>
      <c r="F24" s="42" t="s">
        <v>107</v>
      </c>
      <c r="G24" s="30" t="s">
        <v>181</v>
      </c>
      <c r="H24" s="42" t="s">
        <v>151</v>
      </c>
      <c r="I24" s="28">
        <v>6401244</v>
      </c>
      <c r="J24" s="28" t="s">
        <v>182</v>
      </c>
      <c r="K24" s="31" t="s">
        <v>127</v>
      </c>
      <c r="L24" s="32">
        <v>118</v>
      </c>
      <c r="M24" s="33" t="s">
        <v>107</v>
      </c>
      <c r="N24" s="34">
        <v>98000000</v>
      </c>
      <c r="O24" s="33" t="s">
        <v>107</v>
      </c>
      <c r="P24" s="28" t="s">
        <v>130</v>
      </c>
      <c r="Q24" s="28" t="s">
        <v>112</v>
      </c>
      <c r="R24" s="28" t="s">
        <v>107</v>
      </c>
      <c r="S24" s="28" t="s">
        <v>107</v>
      </c>
      <c r="T24" s="42" t="s">
        <v>107</v>
      </c>
      <c r="U24" s="28" t="s">
        <v>107</v>
      </c>
      <c r="V24" s="28" t="s">
        <v>107</v>
      </c>
      <c r="W24" s="28" t="str">
        <f t="shared" si="0"/>
        <v>N.A.</v>
      </c>
      <c r="X24" s="35" t="s">
        <v>2414</v>
      </c>
      <c r="Y24" s="323">
        <v>7.0000000000000007E-2</v>
      </c>
      <c r="Z24" s="323">
        <v>0.08</v>
      </c>
      <c r="AA24" s="323">
        <v>0.08</v>
      </c>
      <c r="AB24" s="323">
        <v>0.08</v>
      </c>
      <c r="AC24" s="323">
        <v>0.09</v>
      </c>
      <c r="AD24" s="323">
        <v>0.09</v>
      </c>
      <c r="AE24" s="28" t="s">
        <v>113</v>
      </c>
      <c r="AF24" s="28" t="s">
        <v>113</v>
      </c>
      <c r="AG24" s="28" t="s">
        <v>113</v>
      </c>
      <c r="AH24" s="45">
        <v>1</v>
      </c>
      <c r="AI24" s="38">
        <v>8689479</v>
      </c>
      <c r="AJ24" s="38">
        <v>592663</v>
      </c>
      <c r="AK24" s="38">
        <v>709041</v>
      </c>
      <c r="AL24" s="38">
        <v>0</v>
      </c>
      <c r="AM24" s="38">
        <v>0</v>
      </c>
      <c r="AN24" s="38">
        <v>7360484</v>
      </c>
      <c r="AO24" s="38">
        <v>0</v>
      </c>
      <c r="AP24" s="38">
        <v>0</v>
      </c>
      <c r="AQ24" s="38">
        <v>901159</v>
      </c>
      <c r="AR24" s="38">
        <v>545921</v>
      </c>
      <c r="AS24" s="38">
        <v>0</v>
      </c>
      <c r="AT24" s="38">
        <v>0</v>
      </c>
      <c r="AU24" s="38">
        <v>0</v>
      </c>
      <c r="AV24" s="38">
        <v>0</v>
      </c>
      <c r="AW24" s="38">
        <v>0</v>
      </c>
      <c r="AX24" s="38">
        <v>3039785</v>
      </c>
      <c r="AY24" s="38">
        <v>0</v>
      </c>
      <c r="AZ24" s="38">
        <v>1929440</v>
      </c>
      <c r="BA24" s="38">
        <v>1972991</v>
      </c>
      <c r="BB24" s="38">
        <v>0</v>
      </c>
      <c r="BC24" s="38">
        <v>1279014</v>
      </c>
      <c r="BD24" s="38">
        <v>171576</v>
      </c>
      <c r="BE24" s="38" t="s">
        <v>107</v>
      </c>
      <c r="BF24" s="38">
        <v>0</v>
      </c>
      <c r="BG24" s="38">
        <v>3732537</v>
      </c>
      <c r="BH24" s="38">
        <v>70190</v>
      </c>
      <c r="BI24" s="38">
        <v>1668957</v>
      </c>
      <c r="BJ24" s="38" t="s">
        <v>107</v>
      </c>
      <c r="BK24" s="38">
        <v>0</v>
      </c>
      <c r="BL24" s="38">
        <v>0</v>
      </c>
      <c r="BM24" s="38" t="s">
        <v>107</v>
      </c>
      <c r="BN24" s="38">
        <v>7018979</v>
      </c>
      <c r="BO24" s="38">
        <v>117607</v>
      </c>
      <c r="BP24" s="38">
        <v>0</v>
      </c>
      <c r="BQ24" s="38">
        <v>0</v>
      </c>
      <c r="BR24" s="38">
        <v>0</v>
      </c>
      <c r="BS24" s="38">
        <v>701898</v>
      </c>
      <c r="BT24" s="330">
        <v>0</v>
      </c>
      <c r="BU24" s="38">
        <v>0</v>
      </c>
      <c r="BV24" s="38">
        <v>0</v>
      </c>
      <c r="BW24" s="38">
        <v>0</v>
      </c>
      <c r="BX24" s="38">
        <v>0</v>
      </c>
      <c r="BY24" s="41" t="s">
        <v>113</v>
      </c>
      <c r="BZ24" s="41" t="s">
        <v>113</v>
      </c>
      <c r="CA24" s="41" t="s">
        <v>113</v>
      </c>
      <c r="CB24" s="41" t="s">
        <v>113</v>
      </c>
      <c r="CC24" s="41" t="s">
        <v>113</v>
      </c>
      <c r="CD24" s="41" t="s">
        <v>114</v>
      </c>
      <c r="CE24" s="41" t="s">
        <v>114</v>
      </c>
      <c r="CF24" s="42" t="s">
        <v>107</v>
      </c>
      <c r="CG24" s="29" t="s">
        <v>107</v>
      </c>
      <c r="CH24" s="29" t="s">
        <v>107</v>
      </c>
      <c r="CI24" s="29" t="s">
        <v>107</v>
      </c>
      <c r="CJ24" s="29" t="s">
        <v>107</v>
      </c>
      <c r="CK24" s="29" t="s">
        <v>107</v>
      </c>
      <c r="CL24" s="29" t="s">
        <v>107</v>
      </c>
      <c r="CM24" s="29" t="s">
        <v>107</v>
      </c>
      <c r="CN24" s="29" t="s">
        <v>107</v>
      </c>
      <c r="CO24" s="29" t="s">
        <v>107</v>
      </c>
      <c r="CP24" s="29" t="s">
        <v>107</v>
      </c>
      <c r="CQ24" s="29" t="s">
        <v>107</v>
      </c>
      <c r="CR24" s="29" t="s">
        <v>107</v>
      </c>
      <c r="CS24" s="29" t="s">
        <v>107</v>
      </c>
      <c r="CT24" s="29" t="s">
        <v>107</v>
      </c>
      <c r="CU24" s="332">
        <v>5069263</v>
      </c>
      <c r="CV24" s="43">
        <v>1</v>
      </c>
    </row>
    <row r="25" spans="1:100" ht="51">
      <c r="A25" s="28">
        <v>31</v>
      </c>
      <c r="B25" s="29" t="s">
        <v>183</v>
      </c>
      <c r="C25" s="29" t="s">
        <v>0</v>
      </c>
      <c r="D25" s="29" t="s">
        <v>105</v>
      </c>
      <c r="E25" s="42" t="s">
        <v>106</v>
      </c>
      <c r="F25" s="42" t="s">
        <v>107</v>
      </c>
      <c r="G25" s="30" t="s">
        <v>184</v>
      </c>
      <c r="H25" s="42" t="s">
        <v>185</v>
      </c>
      <c r="I25" s="28">
        <v>4601249</v>
      </c>
      <c r="J25" s="28" t="s">
        <v>186</v>
      </c>
      <c r="K25" s="31" t="s">
        <v>111</v>
      </c>
      <c r="L25" s="32">
        <v>66</v>
      </c>
      <c r="M25" s="33" t="s">
        <v>107</v>
      </c>
      <c r="N25" s="34">
        <v>50000000</v>
      </c>
      <c r="O25" s="33" t="s">
        <v>107</v>
      </c>
      <c r="P25" s="28" t="s">
        <v>2415</v>
      </c>
      <c r="Q25" s="28" t="s">
        <v>112</v>
      </c>
      <c r="R25" s="28" t="s">
        <v>107</v>
      </c>
      <c r="S25" s="28" t="s">
        <v>107</v>
      </c>
      <c r="T25" s="42" t="s">
        <v>107</v>
      </c>
      <c r="U25" s="28" t="s">
        <v>107</v>
      </c>
      <c r="V25" s="28" t="s">
        <v>107</v>
      </c>
      <c r="W25" s="28" t="str">
        <f t="shared" si="0"/>
        <v>N.A.</v>
      </c>
      <c r="X25" s="35" t="s">
        <v>2412</v>
      </c>
      <c r="Y25" s="207">
        <v>3.2000000000000001E-2</v>
      </c>
      <c r="Z25" s="207">
        <v>3.5999999999999997E-2</v>
      </c>
      <c r="AA25" s="207">
        <v>3.6999999999999998E-2</v>
      </c>
      <c r="AB25" s="207">
        <v>3.9E-2</v>
      </c>
      <c r="AC25" s="207">
        <v>4.1000000000000002E-2</v>
      </c>
      <c r="AD25" s="207">
        <v>4.2000000000000003E-2</v>
      </c>
      <c r="AE25" s="28" t="s">
        <v>113</v>
      </c>
      <c r="AF25" s="28" t="s">
        <v>113</v>
      </c>
      <c r="AG25" s="28" t="s">
        <v>113</v>
      </c>
      <c r="AH25" s="47">
        <v>0.05</v>
      </c>
      <c r="AI25" s="38">
        <v>8689479</v>
      </c>
      <c r="AJ25" s="38">
        <v>220144</v>
      </c>
      <c r="AK25" s="38">
        <v>794963</v>
      </c>
      <c r="AL25" s="38">
        <v>0</v>
      </c>
      <c r="AM25" s="38">
        <v>0</v>
      </c>
      <c r="AN25" s="38">
        <v>8438830</v>
      </c>
      <c r="AO25" s="38">
        <v>0</v>
      </c>
      <c r="AP25" s="38">
        <v>794963</v>
      </c>
      <c r="AQ25" s="38">
        <v>48920</v>
      </c>
      <c r="AR25" s="38">
        <v>366906</v>
      </c>
      <c r="AS25" s="38">
        <v>0</v>
      </c>
      <c r="AT25" s="38">
        <v>0</v>
      </c>
      <c r="AU25" s="38">
        <v>0</v>
      </c>
      <c r="AV25" s="38">
        <v>0</v>
      </c>
      <c r="AW25" s="38">
        <v>0</v>
      </c>
      <c r="AX25" s="38">
        <v>2323736</v>
      </c>
      <c r="AY25" s="38">
        <v>0</v>
      </c>
      <c r="AZ25" s="38">
        <v>2923015</v>
      </c>
      <c r="BA25" s="38" t="s">
        <v>107</v>
      </c>
      <c r="BB25" s="38">
        <v>0</v>
      </c>
      <c r="BC25" s="38">
        <v>1651075</v>
      </c>
      <c r="BD25" s="38">
        <v>856113</v>
      </c>
      <c r="BE25" s="38">
        <v>1284169</v>
      </c>
      <c r="BF25" s="38">
        <v>0</v>
      </c>
      <c r="BG25" s="38">
        <v>3167619</v>
      </c>
      <c r="BH25" s="38">
        <v>72159</v>
      </c>
      <c r="BI25" s="38" t="s">
        <v>107</v>
      </c>
      <c r="BJ25" s="38">
        <v>599280</v>
      </c>
      <c r="BK25" s="38">
        <v>0</v>
      </c>
      <c r="BL25" s="38">
        <v>0</v>
      </c>
      <c r="BM25" s="38" t="s">
        <v>107</v>
      </c>
      <c r="BN25" s="38" t="s">
        <v>107</v>
      </c>
      <c r="BO25" s="38">
        <v>108849</v>
      </c>
      <c r="BP25" s="38">
        <v>0</v>
      </c>
      <c r="BQ25" s="38">
        <v>0</v>
      </c>
      <c r="BR25" s="38" t="s">
        <v>107</v>
      </c>
      <c r="BS25" s="38">
        <v>354675</v>
      </c>
      <c r="BT25" s="330">
        <v>0</v>
      </c>
      <c r="BU25" s="38">
        <v>0</v>
      </c>
      <c r="BV25" s="38">
        <v>0</v>
      </c>
      <c r="BW25" s="38">
        <v>0</v>
      </c>
      <c r="BX25" s="38">
        <v>0</v>
      </c>
      <c r="BY25" s="41" t="s">
        <v>114</v>
      </c>
      <c r="BZ25" s="41" t="s">
        <v>114</v>
      </c>
      <c r="CA25" s="41" t="s">
        <v>114</v>
      </c>
      <c r="CB25" s="41" t="s">
        <v>114</v>
      </c>
      <c r="CC25" s="41" t="s">
        <v>113</v>
      </c>
      <c r="CD25" s="41" t="s">
        <v>114</v>
      </c>
      <c r="CE25" s="41" t="s">
        <v>114</v>
      </c>
      <c r="CF25" s="42" t="s">
        <v>107</v>
      </c>
      <c r="CG25" s="28" t="s">
        <v>107</v>
      </c>
      <c r="CH25" s="28" t="s">
        <v>107</v>
      </c>
      <c r="CI25" s="28" t="s">
        <v>107</v>
      </c>
      <c r="CJ25" s="28" t="s">
        <v>107</v>
      </c>
      <c r="CK25" s="28" t="s">
        <v>107</v>
      </c>
      <c r="CL25" s="28" t="s">
        <v>107</v>
      </c>
      <c r="CM25" s="28" t="s">
        <v>107</v>
      </c>
      <c r="CN25" s="28" t="s">
        <v>107</v>
      </c>
      <c r="CO25" s="28" t="s">
        <v>107</v>
      </c>
      <c r="CP25" s="28" t="s">
        <v>107</v>
      </c>
      <c r="CQ25" s="28" t="s">
        <v>107</v>
      </c>
      <c r="CR25" s="28" t="s">
        <v>107</v>
      </c>
      <c r="CS25" s="28" t="s">
        <v>107</v>
      </c>
      <c r="CT25" s="28" t="s">
        <v>107</v>
      </c>
      <c r="CU25" s="332">
        <v>13366721</v>
      </c>
      <c r="CV25" s="43">
        <v>1</v>
      </c>
    </row>
    <row r="26" spans="1:100" ht="51">
      <c r="A26" s="28">
        <v>32</v>
      </c>
      <c r="B26" s="29" t="s">
        <v>183</v>
      </c>
      <c r="C26" s="29" t="s">
        <v>0</v>
      </c>
      <c r="D26" s="29" t="s">
        <v>105</v>
      </c>
      <c r="E26" s="42" t="s">
        <v>106</v>
      </c>
      <c r="F26" s="42" t="s">
        <v>107</v>
      </c>
      <c r="G26" s="30" t="s">
        <v>184</v>
      </c>
      <c r="H26" s="42" t="s">
        <v>185</v>
      </c>
      <c r="I26" s="28">
        <v>4601250</v>
      </c>
      <c r="J26" s="28" t="s">
        <v>187</v>
      </c>
      <c r="K26" s="31" t="s">
        <v>111</v>
      </c>
      <c r="L26" s="32">
        <v>66</v>
      </c>
      <c r="M26" s="33" t="s">
        <v>107</v>
      </c>
      <c r="N26" s="34">
        <v>50000000</v>
      </c>
      <c r="O26" s="33" t="s">
        <v>107</v>
      </c>
      <c r="P26" s="28" t="s">
        <v>2415</v>
      </c>
      <c r="Q26" s="28" t="s">
        <v>112</v>
      </c>
      <c r="R26" s="28" t="s">
        <v>107</v>
      </c>
      <c r="S26" s="28" t="s">
        <v>107</v>
      </c>
      <c r="T26" s="42" t="s">
        <v>107</v>
      </c>
      <c r="U26" s="28" t="s">
        <v>107</v>
      </c>
      <c r="V26" s="28" t="s">
        <v>107</v>
      </c>
      <c r="W26" s="28" t="str">
        <f t="shared" si="0"/>
        <v>N.A.</v>
      </c>
      <c r="X26" s="35" t="s">
        <v>2412</v>
      </c>
      <c r="Y26" s="207">
        <v>3.2000000000000001E-2</v>
      </c>
      <c r="Z26" s="207">
        <v>3.5999999999999997E-2</v>
      </c>
      <c r="AA26" s="207">
        <v>3.6999999999999998E-2</v>
      </c>
      <c r="AB26" s="207">
        <v>3.9E-2</v>
      </c>
      <c r="AC26" s="207">
        <v>4.1000000000000002E-2</v>
      </c>
      <c r="AD26" s="207">
        <v>4.2000000000000003E-2</v>
      </c>
      <c r="AE26" s="28" t="s">
        <v>113</v>
      </c>
      <c r="AF26" s="28" t="s">
        <v>113</v>
      </c>
      <c r="AG26" s="28" t="s">
        <v>113</v>
      </c>
      <c r="AH26" s="47">
        <v>0.05</v>
      </c>
      <c r="AI26" s="38">
        <v>8689479</v>
      </c>
      <c r="AJ26" s="38">
        <v>220144</v>
      </c>
      <c r="AK26" s="38">
        <v>794963</v>
      </c>
      <c r="AL26" s="38">
        <v>0</v>
      </c>
      <c r="AM26" s="38">
        <v>0</v>
      </c>
      <c r="AN26" s="38">
        <v>8438830</v>
      </c>
      <c r="AO26" s="38">
        <v>0</v>
      </c>
      <c r="AP26" s="38">
        <v>794963</v>
      </c>
      <c r="AQ26" s="38">
        <v>48920</v>
      </c>
      <c r="AR26" s="38">
        <v>366906</v>
      </c>
      <c r="AS26" s="38">
        <v>0</v>
      </c>
      <c r="AT26" s="38">
        <v>0</v>
      </c>
      <c r="AU26" s="38">
        <v>0</v>
      </c>
      <c r="AV26" s="38">
        <v>0</v>
      </c>
      <c r="AW26" s="38">
        <v>0</v>
      </c>
      <c r="AX26" s="38">
        <v>2323736</v>
      </c>
      <c r="AY26" s="38">
        <v>0</v>
      </c>
      <c r="AZ26" s="38">
        <v>2923015</v>
      </c>
      <c r="BA26" s="38" t="s">
        <v>107</v>
      </c>
      <c r="BB26" s="38">
        <v>0</v>
      </c>
      <c r="BC26" s="38">
        <v>1651075</v>
      </c>
      <c r="BD26" s="38">
        <v>856113</v>
      </c>
      <c r="BE26" s="38">
        <v>1284169</v>
      </c>
      <c r="BF26" s="38">
        <v>0</v>
      </c>
      <c r="BG26" s="38">
        <v>3167619</v>
      </c>
      <c r="BH26" s="38">
        <v>72159</v>
      </c>
      <c r="BI26" s="38" t="s">
        <v>107</v>
      </c>
      <c r="BJ26" s="38">
        <v>599280</v>
      </c>
      <c r="BK26" s="38">
        <v>0</v>
      </c>
      <c r="BL26" s="38">
        <v>0</v>
      </c>
      <c r="BM26" s="38" t="s">
        <v>107</v>
      </c>
      <c r="BN26" s="38" t="s">
        <v>107</v>
      </c>
      <c r="BO26" s="38">
        <v>108849</v>
      </c>
      <c r="BP26" s="38">
        <v>0</v>
      </c>
      <c r="BQ26" s="38">
        <v>0</v>
      </c>
      <c r="BR26" s="38" t="s">
        <v>107</v>
      </c>
      <c r="BS26" s="38">
        <v>354675</v>
      </c>
      <c r="BT26" s="330">
        <v>0</v>
      </c>
      <c r="BU26" s="38">
        <v>0</v>
      </c>
      <c r="BV26" s="38">
        <v>0</v>
      </c>
      <c r="BW26" s="38">
        <v>0</v>
      </c>
      <c r="BX26" s="38">
        <v>0</v>
      </c>
      <c r="BY26" s="41" t="s">
        <v>114</v>
      </c>
      <c r="BZ26" s="41" t="s">
        <v>114</v>
      </c>
      <c r="CA26" s="41" t="s">
        <v>114</v>
      </c>
      <c r="CB26" s="41" t="s">
        <v>114</v>
      </c>
      <c r="CC26" s="41" t="s">
        <v>113</v>
      </c>
      <c r="CD26" s="41" t="s">
        <v>114</v>
      </c>
      <c r="CE26" s="41" t="s">
        <v>114</v>
      </c>
      <c r="CF26" s="42" t="s">
        <v>107</v>
      </c>
      <c r="CG26" s="28" t="s">
        <v>107</v>
      </c>
      <c r="CH26" s="28" t="s">
        <v>107</v>
      </c>
      <c r="CI26" s="28" t="s">
        <v>107</v>
      </c>
      <c r="CJ26" s="28" t="s">
        <v>107</v>
      </c>
      <c r="CK26" s="28" t="s">
        <v>107</v>
      </c>
      <c r="CL26" s="28" t="s">
        <v>107</v>
      </c>
      <c r="CM26" s="28" t="s">
        <v>107</v>
      </c>
      <c r="CN26" s="28" t="s">
        <v>107</v>
      </c>
      <c r="CO26" s="28" t="s">
        <v>107</v>
      </c>
      <c r="CP26" s="28" t="s">
        <v>107</v>
      </c>
      <c r="CQ26" s="28" t="s">
        <v>107</v>
      </c>
      <c r="CR26" s="28" t="s">
        <v>107</v>
      </c>
      <c r="CS26" s="28" t="s">
        <v>107</v>
      </c>
      <c r="CT26" s="28" t="s">
        <v>107</v>
      </c>
      <c r="CU26" s="332">
        <v>13366721</v>
      </c>
      <c r="CV26" s="43">
        <v>1</v>
      </c>
    </row>
    <row r="27" spans="1:100" ht="51">
      <c r="A27" s="28">
        <v>33</v>
      </c>
      <c r="B27" s="29" t="s">
        <v>183</v>
      </c>
      <c r="C27" s="29" t="s">
        <v>0</v>
      </c>
      <c r="D27" s="29" t="s">
        <v>105</v>
      </c>
      <c r="E27" s="42" t="s">
        <v>106</v>
      </c>
      <c r="F27" s="42" t="s">
        <v>107</v>
      </c>
      <c r="G27" s="30" t="s">
        <v>188</v>
      </c>
      <c r="H27" s="42" t="s">
        <v>185</v>
      </c>
      <c r="I27" s="28">
        <v>4601251</v>
      </c>
      <c r="J27" s="28" t="s">
        <v>189</v>
      </c>
      <c r="K27" s="31" t="s">
        <v>111</v>
      </c>
      <c r="L27" s="32">
        <v>83</v>
      </c>
      <c r="M27" s="33" t="s">
        <v>107</v>
      </c>
      <c r="N27" s="34">
        <v>55000000</v>
      </c>
      <c r="O27" s="33" t="s">
        <v>107</v>
      </c>
      <c r="P27" s="28" t="s">
        <v>2415</v>
      </c>
      <c r="Q27" s="28" t="s">
        <v>112</v>
      </c>
      <c r="R27" s="28" t="s">
        <v>107</v>
      </c>
      <c r="S27" s="28" t="s">
        <v>107</v>
      </c>
      <c r="T27" s="42" t="s">
        <v>107</v>
      </c>
      <c r="U27" s="28" t="s">
        <v>107</v>
      </c>
      <c r="V27" s="28" t="s">
        <v>107</v>
      </c>
      <c r="W27" s="28" t="str">
        <f t="shared" si="0"/>
        <v>N.A.</v>
      </c>
      <c r="X27" s="35" t="s">
        <v>2412</v>
      </c>
      <c r="Y27" s="207">
        <v>3.2000000000000001E-2</v>
      </c>
      <c r="Z27" s="207">
        <v>3.5999999999999997E-2</v>
      </c>
      <c r="AA27" s="207">
        <v>3.6999999999999998E-2</v>
      </c>
      <c r="AB27" s="207">
        <v>3.9E-2</v>
      </c>
      <c r="AC27" s="207">
        <v>4.1000000000000002E-2</v>
      </c>
      <c r="AD27" s="207">
        <v>4.2000000000000003E-2</v>
      </c>
      <c r="AE27" s="28" t="s">
        <v>113</v>
      </c>
      <c r="AF27" s="28" t="s">
        <v>113</v>
      </c>
      <c r="AG27" s="28" t="s">
        <v>113</v>
      </c>
      <c r="AH27" s="47">
        <v>0.05</v>
      </c>
      <c r="AI27" s="38">
        <v>8689479</v>
      </c>
      <c r="AJ27" s="38">
        <v>220144</v>
      </c>
      <c r="AK27" s="38">
        <v>794963</v>
      </c>
      <c r="AL27" s="38">
        <v>0</v>
      </c>
      <c r="AM27" s="38">
        <v>0</v>
      </c>
      <c r="AN27" s="38">
        <v>8438830</v>
      </c>
      <c r="AO27" s="38">
        <v>0</v>
      </c>
      <c r="AP27" s="38">
        <v>794963</v>
      </c>
      <c r="AQ27" s="38">
        <v>48920</v>
      </c>
      <c r="AR27" s="38">
        <v>366906</v>
      </c>
      <c r="AS27" s="38">
        <v>0</v>
      </c>
      <c r="AT27" s="38">
        <v>0</v>
      </c>
      <c r="AU27" s="38">
        <v>0</v>
      </c>
      <c r="AV27" s="38">
        <v>0</v>
      </c>
      <c r="AW27" s="38">
        <v>0</v>
      </c>
      <c r="AX27" s="38">
        <v>2323736</v>
      </c>
      <c r="AY27" s="38">
        <v>0</v>
      </c>
      <c r="AZ27" s="38">
        <v>2923015</v>
      </c>
      <c r="BA27" s="38" t="s">
        <v>107</v>
      </c>
      <c r="BB27" s="38">
        <v>0</v>
      </c>
      <c r="BC27" s="38">
        <v>1651075</v>
      </c>
      <c r="BD27" s="38">
        <v>856113</v>
      </c>
      <c r="BE27" s="38">
        <v>1284169</v>
      </c>
      <c r="BF27" s="38">
        <v>0</v>
      </c>
      <c r="BG27" s="38">
        <v>3167619</v>
      </c>
      <c r="BH27" s="38">
        <v>72159</v>
      </c>
      <c r="BI27" s="38" t="s">
        <v>107</v>
      </c>
      <c r="BJ27" s="38">
        <v>599280</v>
      </c>
      <c r="BK27" s="38">
        <v>0</v>
      </c>
      <c r="BL27" s="38">
        <v>0</v>
      </c>
      <c r="BM27" s="38" t="s">
        <v>107</v>
      </c>
      <c r="BN27" s="38" t="s">
        <v>107</v>
      </c>
      <c r="BO27" s="38">
        <v>108849</v>
      </c>
      <c r="BP27" s="38">
        <v>0</v>
      </c>
      <c r="BQ27" s="38">
        <v>0</v>
      </c>
      <c r="BR27" s="38" t="s">
        <v>107</v>
      </c>
      <c r="BS27" s="38">
        <v>354675</v>
      </c>
      <c r="BT27" s="330">
        <v>0</v>
      </c>
      <c r="BU27" s="38">
        <v>0</v>
      </c>
      <c r="BV27" s="38">
        <v>0</v>
      </c>
      <c r="BW27" s="38">
        <v>0</v>
      </c>
      <c r="BX27" s="38">
        <v>0</v>
      </c>
      <c r="BY27" s="41" t="s">
        <v>114</v>
      </c>
      <c r="BZ27" s="41" t="s">
        <v>114</v>
      </c>
      <c r="CA27" s="41" t="s">
        <v>114</v>
      </c>
      <c r="CB27" s="41" t="s">
        <v>114</v>
      </c>
      <c r="CC27" s="41" t="s">
        <v>113</v>
      </c>
      <c r="CD27" s="41" t="s">
        <v>114</v>
      </c>
      <c r="CE27" s="41" t="s">
        <v>114</v>
      </c>
      <c r="CF27" s="42" t="s">
        <v>107</v>
      </c>
      <c r="CG27" s="28" t="s">
        <v>107</v>
      </c>
      <c r="CH27" s="28" t="s">
        <v>107</v>
      </c>
      <c r="CI27" s="28" t="s">
        <v>107</v>
      </c>
      <c r="CJ27" s="28" t="s">
        <v>107</v>
      </c>
      <c r="CK27" s="28" t="s">
        <v>107</v>
      </c>
      <c r="CL27" s="28" t="s">
        <v>107</v>
      </c>
      <c r="CM27" s="28" t="s">
        <v>107</v>
      </c>
      <c r="CN27" s="28" t="s">
        <v>107</v>
      </c>
      <c r="CO27" s="28" t="s">
        <v>107</v>
      </c>
      <c r="CP27" s="28" t="s">
        <v>107</v>
      </c>
      <c r="CQ27" s="28" t="s">
        <v>107</v>
      </c>
      <c r="CR27" s="28" t="s">
        <v>107</v>
      </c>
      <c r="CS27" s="28" t="s">
        <v>107</v>
      </c>
      <c r="CT27" s="28" t="s">
        <v>107</v>
      </c>
      <c r="CU27" s="332">
        <v>13366721</v>
      </c>
      <c r="CV27" s="43">
        <v>1</v>
      </c>
    </row>
    <row r="28" spans="1:100" ht="51">
      <c r="A28" s="28">
        <v>34</v>
      </c>
      <c r="B28" s="29" t="s">
        <v>183</v>
      </c>
      <c r="C28" s="29" t="s">
        <v>0</v>
      </c>
      <c r="D28" s="29" t="s">
        <v>105</v>
      </c>
      <c r="E28" s="42" t="s">
        <v>106</v>
      </c>
      <c r="F28" s="42" t="s">
        <v>107</v>
      </c>
      <c r="G28" s="30" t="s">
        <v>188</v>
      </c>
      <c r="H28" s="42" t="s">
        <v>185</v>
      </c>
      <c r="I28" s="28">
        <v>4601252</v>
      </c>
      <c r="J28" s="28" t="s">
        <v>190</v>
      </c>
      <c r="K28" s="31" t="s">
        <v>111</v>
      </c>
      <c r="L28" s="32">
        <v>83</v>
      </c>
      <c r="M28" s="33" t="s">
        <v>107</v>
      </c>
      <c r="N28" s="34">
        <v>60000000</v>
      </c>
      <c r="O28" s="33" t="s">
        <v>107</v>
      </c>
      <c r="P28" s="28" t="s">
        <v>130</v>
      </c>
      <c r="Q28" s="28" t="s">
        <v>112</v>
      </c>
      <c r="R28" s="28" t="s">
        <v>107</v>
      </c>
      <c r="S28" s="28" t="s">
        <v>107</v>
      </c>
      <c r="T28" s="42" t="s">
        <v>107</v>
      </c>
      <c r="U28" s="28" t="s">
        <v>107</v>
      </c>
      <c r="V28" s="28" t="s">
        <v>107</v>
      </c>
      <c r="W28" s="28" t="str">
        <f t="shared" si="0"/>
        <v>N.A.</v>
      </c>
      <c r="X28" s="35" t="s">
        <v>2412</v>
      </c>
      <c r="Y28" s="207">
        <v>3.2000000000000001E-2</v>
      </c>
      <c r="Z28" s="207">
        <v>3.5999999999999997E-2</v>
      </c>
      <c r="AA28" s="207">
        <v>3.6999999999999998E-2</v>
      </c>
      <c r="AB28" s="207">
        <v>3.9E-2</v>
      </c>
      <c r="AC28" s="207">
        <v>4.1000000000000002E-2</v>
      </c>
      <c r="AD28" s="207">
        <v>4.2000000000000003E-2</v>
      </c>
      <c r="AE28" s="28" t="s">
        <v>113</v>
      </c>
      <c r="AF28" s="28" t="s">
        <v>113</v>
      </c>
      <c r="AG28" s="28" t="s">
        <v>113</v>
      </c>
      <c r="AH28" s="47">
        <v>0.05</v>
      </c>
      <c r="AI28" s="38">
        <v>8689479</v>
      </c>
      <c r="AJ28" s="38">
        <v>220144</v>
      </c>
      <c r="AK28" s="38">
        <v>794963</v>
      </c>
      <c r="AL28" s="38">
        <v>0</v>
      </c>
      <c r="AM28" s="38">
        <v>0</v>
      </c>
      <c r="AN28" s="38">
        <v>8438830</v>
      </c>
      <c r="AO28" s="38">
        <v>0</v>
      </c>
      <c r="AP28" s="38">
        <v>794963</v>
      </c>
      <c r="AQ28" s="38">
        <v>48920</v>
      </c>
      <c r="AR28" s="38">
        <v>366906</v>
      </c>
      <c r="AS28" s="38">
        <v>0</v>
      </c>
      <c r="AT28" s="38">
        <v>0</v>
      </c>
      <c r="AU28" s="38">
        <v>0</v>
      </c>
      <c r="AV28" s="38">
        <v>0</v>
      </c>
      <c r="AW28" s="38">
        <v>0</v>
      </c>
      <c r="AX28" s="38">
        <v>2323736</v>
      </c>
      <c r="AY28" s="38">
        <v>0</v>
      </c>
      <c r="AZ28" s="38">
        <v>2923015</v>
      </c>
      <c r="BA28" s="38" t="s">
        <v>107</v>
      </c>
      <c r="BB28" s="38">
        <v>0</v>
      </c>
      <c r="BC28" s="38">
        <v>1651075</v>
      </c>
      <c r="BD28" s="38">
        <v>856113</v>
      </c>
      <c r="BE28" s="38">
        <v>1284169</v>
      </c>
      <c r="BF28" s="38">
        <v>0</v>
      </c>
      <c r="BG28" s="38">
        <v>3167619</v>
      </c>
      <c r="BH28" s="38">
        <v>72159</v>
      </c>
      <c r="BI28" s="38" t="s">
        <v>107</v>
      </c>
      <c r="BJ28" s="38">
        <v>599280</v>
      </c>
      <c r="BK28" s="38">
        <v>0</v>
      </c>
      <c r="BL28" s="38">
        <v>0</v>
      </c>
      <c r="BM28" s="38" t="s">
        <v>107</v>
      </c>
      <c r="BN28" s="38" t="s">
        <v>107</v>
      </c>
      <c r="BO28" s="38">
        <v>108849</v>
      </c>
      <c r="BP28" s="38">
        <v>0</v>
      </c>
      <c r="BQ28" s="38">
        <v>0</v>
      </c>
      <c r="BR28" s="38" t="s">
        <v>107</v>
      </c>
      <c r="BS28" s="38">
        <v>354675</v>
      </c>
      <c r="BT28" s="330">
        <v>0</v>
      </c>
      <c r="BU28" s="38">
        <v>0</v>
      </c>
      <c r="BV28" s="38">
        <v>0</v>
      </c>
      <c r="BW28" s="38">
        <v>0</v>
      </c>
      <c r="BX28" s="38">
        <v>0</v>
      </c>
      <c r="BY28" s="41" t="s">
        <v>114</v>
      </c>
      <c r="BZ28" s="41" t="s">
        <v>114</v>
      </c>
      <c r="CA28" s="41" t="s">
        <v>114</v>
      </c>
      <c r="CB28" s="41" t="s">
        <v>114</v>
      </c>
      <c r="CC28" s="41" t="s">
        <v>113</v>
      </c>
      <c r="CD28" s="41" t="s">
        <v>114</v>
      </c>
      <c r="CE28" s="41" t="s">
        <v>114</v>
      </c>
      <c r="CF28" s="42" t="s">
        <v>107</v>
      </c>
      <c r="CG28" s="28" t="s">
        <v>107</v>
      </c>
      <c r="CH28" s="28" t="s">
        <v>107</v>
      </c>
      <c r="CI28" s="28" t="s">
        <v>107</v>
      </c>
      <c r="CJ28" s="28" t="s">
        <v>107</v>
      </c>
      <c r="CK28" s="28" t="s">
        <v>107</v>
      </c>
      <c r="CL28" s="28" t="s">
        <v>107</v>
      </c>
      <c r="CM28" s="28" t="s">
        <v>107</v>
      </c>
      <c r="CN28" s="28" t="s">
        <v>107</v>
      </c>
      <c r="CO28" s="28" t="s">
        <v>107</v>
      </c>
      <c r="CP28" s="28" t="s">
        <v>107</v>
      </c>
      <c r="CQ28" s="28" t="s">
        <v>107</v>
      </c>
      <c r="CR28" s="28" t="s">
        <v>107</v>
      </c>
      <c r="CS28" s="28" t="s">
        <v>107</v>
      </c>
      <c r="CT28" s="28" t="s">
        <v>107</v>
      </c>
      <c r="CU28" s="332">
        <v>13366721</v>
      </c>
      <c r="CV28" s="43">
        <v>1</v>
      </c>
    </row>
    <row r="29" spans="1:100" ht="51">
      <c r="A29" s="28">
        <v>35</v>
      </c>
      <c r="B29" s="29" t="s">
        <v>183</v>
      </c>
      <c r="C29" s="29" t="s">
        <v>0</v>
      </c>
      <c r="D29" s="29" t="s">
        <v>105</v>
      </c>
      <c r="E29" s="42" t="s">
        <v>106</v>
      </c>
      <c r="F29" s="42" t="s">
        <v>107</v>
      </c>
      <c r="G29" s="30" t="s">
        <v>191</v>
      </c>
      <c r="H29" s="42" t="s">
        <v>185</v>
      </c>
      <c r="I29" s="28">
        <v>4601275</v>
      </c>
      <c r="J29" s="28" t="s">
        <v>192</v>
      </c>
      <c r="K29" s="31" t="s">
        <v>111</v>
      </c>
      <c r="L29" s="32">
        <v>83</v>
      </c>
      <c r="M29" s="33" t="s">
        <v>107</v>
      </c>
      <c r="N29" s="34">
        <v>58500000</v>
      </c>
      <c r="O29" s="33" t="s">
        <v>107</v>
      </c>
      <c r="P29" s="28" t="s">
        <v>2415</v>
      </c>
      <c r="Q29" s="28" t="s">
        <v>112</v>
      </c>
      <c r="R29" s="28" t="s">
        <v>107</v>
      </c>
      <c r="S29" s="28" t="s">
        <v>107</v>
      </c>
      <c r="T29" s="42" t="s">
        <v>107</v>
      </c>
      <c r="U29" s="28" t="s">
        <v>107</v>
      </c>
      <c r="V29" s="28" t="s">
        <v>107</v>
      </c>
      <c r="W29" s="28" t="str">
        <f t="shared" si="0"/>
        <v>N.A.</v>
      </c>
      <c r="X29" s="35" t="s">
        <v>2412</v>
      </c>
      <c r="Y29" s="207">
        <v>3.2000000000000001E-2</v>
      </c>
      <c r="Z29" s="207">
        <v>3.5999999999999997E-2</v>
      </c>
      <c r="AA29" s="207">
        <v>3.6999999999999998E-2</v>
      </c>
      <c r="AB29" s="207">
        <v>3.9E-2</v>
      </c>
      <c r="AC29" s="207">
        <v>4.1000000000000002E-2</v>
      </c>
      <c r="AD29" s="207">
        <v>4.2000000000000003E-2</v>
      </c>
      <c r="AE29" s="28" t="s">
        <v>113</v>
      </c>
      <c r="AF29" s="28" t="s">
        <v>113</v>
      </c>
      <c r="AG29" s="28" t="s">
        <v>113</v>
      </c>
      <c r="AH29" s="47">
        <v>0.05</v>
      </c>
      <c r="AI29" s="38">
        <v>8689479</v>
      </c>
      <c r="AJ29" s="38">
        <v>220144</v>
      </c>
      <c r="AK29" s="38">
        <v>794963</v>
      </c>
      <c r="AL29" s="38">
        <v>0</v>
      </c>
      <c r="AM29" s="38">
        <v>0</v>
      </c>
      <c r="AN29" s="38">
        <v>8438830</v>
      </c>
      <c r="AO29" s="38">
        <v>0</v>
      </c>
      <c r="AP29" s="38">
        <v>0</v>
      </c>
      <c r="AQ29" s="38">
        <v>48920</v>
      </c>
      <c r="AR29" s="38">
        <v>366906</v>
      </c>
      <c r="AS29" s="38">
        <v>0</v>
      </c>
      <c r="AT29" s="38">
        <v>0</v>
      </c>
      <c r="AU29" s="38">
        <v>0</v>
      </c>
      <c r="AV29" s="38">
        <v>0</v>
      </c>
      <c r="AW29" s="38">
        <v>0</v>
      </c>
      <c r="AX29" s="38">
        <v>2323736</v>
      </c>
      <c r="AY29" s="38">
        <v>0</v>
      </c>
      <c r="AZ29" s="38">
        <v>2923015</v>
      </c>
      <c r="BA29" s="38" t="s">
        <v>107</v>
      </c>
      <c r="BB29" s="38">
        <v>0</v>
      </c>
      <c r="BC29" s="38">
        <v>1651075</v>
      </c>
      <c r="BD29" s="38">
        <v>856113</v>
      </c>
      <c r="BE29" s="38">
        <v>1284169</v>
      </c>
      <c r="BF29" s="38">
        <v>0</v>
      </c>
      <c r="BG29" s="38">
        <v>3167619</v>
      </c>
      <c r="BH29" s="38">
        <v>72159</v>
      </c>
      <c r="BI29" s="38" t="s">
        <v>107</v>
      </c>
      <c r="BJ29" s="38">
        <v>599280</v>
      </c>
      <c r="BK29" s="38">
        <v>0</v>
      </c>
      <c r="BL29" s="38">
        <v>0</v>
      </c>
      <c r="BM29" s="38" t="s">
        <v>107</v>
      </c>
      <c r="BN29" s="38" t="s">
        <v>107</v>
      </c>
      <c r="BO29" s="38">
        <v>108849</v>
      </c>
      <c r="BP29" s="38">
        <v>0</v>
      </c>
      <c r="BQ29" s="38">
        <v>0</v>
      </c>
      <c r="BR29" s="38" t="s">
        <v>107</v>
      </c>
      <c r="BS29" s="38">
        <v>354675</v>
      </c>
      <c r="BT29" s="330">
        <v>0</v>
      </c>
      <c r="BU29" s="38">
        <v>0</v>
      </c>
      <c r="BV29" s="38">
        <v>0</v>
      </c>
      <c r="BW29" s="38">
        <v>0</v>
      </c>
      <c r="BX29" s="38">
        <v>0</v>
      </c>
      <c r="BY29" s="41" t="s">
        <v>114</v>
      </c>
      <c r="BZ29" s="41" t="s">
        <v>114</v>
      </c>
      <c r="CA29" s="41" t="s">
        <v>114</v>
      </c>
      <c r="CB29" s="41" t="s">
        <v>114</v>
      </c>
      <c r="CC29" s="41" t="s">
        <v>113</v>
      </c>
      <c r="CD29" s="41" t="s">
        <v>114</v>
      </c>
      <c r="CE29" s="41" t="s">
        <v>114</v>
      </c>
      <c r="CF29" s="42" t="s">
        <v>107</v>
      </c>
      <c r="CG29" s="28" t="s">
        <v>107</v>
      </c>
      <c r="CH29" s="28" t="s">
        <v>107</v>
      </c>
      <c r="CI29" s="28" t="s">
        <v>107</v>
      </c>
      <c r="CJ29" s="28" t="s">
        <v>107</v>
      </c>
      <c r="CK29" s="28" t="s">
        <v>107</v>
      </c>
      <c r="CL29" s="28" t="s">
        <v>107</v>
      </c>
      <c r="CM29" s="28" t="s">
        <v>107</v>
      </c>
      <c r="CN29" s="28" t="s">
        <v>107</v>
      </c>
      <c r="CO29" s="28" t="s">
        <v>107</v>
      </c>
      <c r="CP29" s="28" t="s">
        <v>107</v>
      </c>
      <c r="CQ29" s="28" t="s">
        <v>107</v>
      </c>
      <c r="CR29" s="28" t="s">
        <v>107</v>
      </c>
      <c r="CS29" s="28" t="s">
        <v>107</v>
      </c>
      <c r="CT29" s="28" t="s">
        <v>107</v>
      </c>
      <c r="CU29" s="332">
        <v>13366721</v>
      </c>
      <c r="CV29" s="43">
        <v>1</v>
      </c>
    </row>
    <row r="30" spans="1:100" ht="51">
      <c r="A30" s="28">
        <v>36</v>
      </c>
      <c r="B30" s="29" t="s">
        <v>183</v>
      </c>
      <c r="C30" s="29" t="s">
        <v>0</v>
      </c>
      <c r="D30" s="29" t="s">
        <v>105</v>
      </c>
      <c r="E30" s="42" t="s">
        <v>106</v>
      </c>
      <c r="F30" s="42" t="s">
        <v>107</v>
      </c>
      <c r="G30" s="30" t="s">
        <v>191</v>
      </c>
      <c r="H30" s="42" t="s">
        <v>185</v>
      </c>
      <c r="I30" s="28">
        <v>4601276</v>
      </c>
      <c r="J30" s="28" t="s">
        <v>193</v>
      </c>
      <c r="K30" s="31" t="s">
        <v>111</v>
      </c>
      <c r="L30" s="32">
        <v>83</v>
      </c>
      <c r="M30" s="33" t="s">
        <v>107</v>
      </c>
      <c r="N30" s="34">
        <v>60300000</v>
      </c>
      <c r="O30" s="33" t="s">
        <v>107</v>
      </c>
      <c r="P30" s="28" t="s">
        <v>130</v>
      </c>
      <c r="Q30" s="28" t="s">
        <v>112</v>
      </c>
      <c r="R30" s="28" t="s">
        <v>107</v>
      </c>
      <c r="S30" s="28" t="s">
        <v>107</v>
      </c>
      <c r="T30" s="42" t="s">
        <v>107</v>
      </c>
      <c r="U30" s="28" t="s">
        <v>107</v>
      </c>
      <c r="V30" s="28" t="s">
        <v>107</v>
      </c>
      <c r="W30" s="28" t="str">
        <f t="shared" si="0"/>
        <v>N.A.</v>
      </c>
      <c r="X30" s="35" t="s">
        <v>2412</v>
      </c>
      <c r="Y30" s="207">
        <v>3.2000000000000001E-2</v>
      </c>
      <c r="Z30" s="207">
        <v>3.5999999999999997E-2</v>
      </c>
      <c r="AA30" s="207">
        <v>3.6999999999999998E-2</v>
      </c>
      <c r="AB30" s="207">
        <v>3.9E-2</v>
      </c>
      <c r="AC30" s="207">
        <v>4.1000000000000002E-2</v>
      </c>
      <c r="AD30" s="207">
        <v>4.2000000000000003E-2</v>
      </c>
      <c r="AE30" s="28" t="s">
        <v>113</v>
      </c>
      <c r="AF30" s="28" t="s">
        <v>113</v>
      </c>
      <c r="AG30" s="28" t="s">
        <v>113</v>
      </c>
      <c r="AH30" s="47">
        <v>0.05</v>
      </c>
      <c r="AI30" s="38">
        <v>8689479</v>
      </c>
      <c r="AJ30" s="38">
        <v>220144</v>
      </c>
      <c r="AK30" s="38">
        <v>794963</v>
      </c>
      <c r="AL30" s="38">
        <v>0</v>
      </c>
      <c r="AM30" s="38">
        <v>0</v>
      </c>
      <c r="AN30" s="38">
        <v>8438830</v>
      </c>
      <c r="AO30" s="38">
        <v>0</v>
      </c>
      <c r="AP30" s="38">
        <v>0</v>
      </c>
      <c r="AQ30" s="38">
        <v>48920</v>
      </c>
      <c r="AR30" s="38">
        <v>366906</v>
      </c>
      <c r="AS30" s="38">
        <v>0</v>
      </c>
      <c r="AT30" s="38">
        <v>0</v>
      </c>
      <c r="AU30" s="38">
        <v>0</v>
      </c>
      <c r="AV30" s="38">
        <v>0</v>
      </c>
      <c r="AW30" s="38">
        <v>0</v>
      </c>
      <c r="AX30" s="38">
        <v>2323736</v>
      </c>
      <c r="AY30" s="38">
        <v>0</v>
      </c>
      <c r="AZ30" s="38">
        <v>2923015</v>
      </c>
      <c r="BA30" s="38" t="s">
        <v>107</v>
      </c>
      <c r="BB30" s="38">
        <v>0</v>
      </c>
      <c r="BC30" s="38">
        <v>1651075</v>
      </c>
      <c r="BD30" s="38">
        <v>856113</v>
      </c>
      <c r="BE30" s="38">
        <v>1284169</v>
      </c>
      <c r="BF30" s="38">
        <v>0</v>
      </c>
      <c r="BG30" s="38">
        <v>3167619</v>
      </c>
      <c r="BH30" s="38">
        <v>72159</v>
      </c>
      <c r="BI30" s="38" t="s">
        <v>107</v>
      </c>
      <c r="BJ30" s="38">
        <v>599280</v>
      </c>
      <c r="BK30" s="38">
        <v>0</v>
      </c>
      <c r="BL30" s="38">
        <v>0</v>
      </c>
      <c r="BM30" s="38" t="s">
        <v>107</v>
      </c>
      <c r="BN30" s="38" t="s">
        <v>107</v>
      </c>
      <c r="BO30" s="38">
        <v>108849</v>
      </c>
      <c r="BP30" s="38">
        <v>0</v>
      </c>
      <c r="BQ30" s="38">
        <v>0</v>
      </c>
      <c r="BR30" s="38" t="s">
        <v>107</v>
      </c>
      <c r="BS30" s="38">
        <v>354675</v>
      </c>
      <c r="BT30" s="330">
        <v>0</v>
      </c>
      <c r="BU30" s="38">
        <v>0</v>
      </c>
      <c r="BV30" s="38">
        <v>0</v>
      </c>
      <c r="BW30" s="38">
        <v>0</v>
      </c>
      <c r="BX30" s="38">
        <v>0</v>
      </c>
      <c r="BY30" s="41" t="s">
        <v>114</v>
      </c>
      <c r="BZ30" s="41" t="s">
        <v>114</v>
      </c>
      <c r="CA30" s="41" t="s">
        <v>114</v>
      </c>
      <c r="CB30" s="41" t="s">
        <v>114</v>
      </c>
      <c r="CC30" s="41" t="s">
        <v>113</v>
      </c>
      <c r="CD30" s="41" t="s">
        <v>114</v>
      </c>
      <c r="CE30" s="41" t="s">
        <v>114</v>
      </c>
      <c r="CF30" s="42" t="s">
        <v>107</v>
      </c>
      <c r="CG30" s="28" t="s">
        <v>107</v>
      </c>
      <c r="CH30" s="28" t="s">
        <v>107</v>
      </c>
      <c r="CI30" s="28" t="s">
        <v>107</v>
      </c>
      <c r="CJ30" s="28" t="s">
        <v>107</v>
      </c>
      <c r="CK30" s="28" t="s">
        <v>107</v>
      </c>
      <c r="CL30" s="28" t="s">
        <v>107</v>
      </c>
      <c r="CM30" s="28" t="s">
        <v>107</v>
      </c>
      <c r="CN30" s="28" t="s">
        <v>107</v>
      </c>
      <c r="CO30" s="28" t="s">
        <v>107</v>
      </c>
      <c r="CP30" s="28" t="s">
        <v>107</v>
      </c>
      <c r="CQ30" s="28" t="s">
        <v>107</v>
      </c>
      <c r="CR30" s="28" t="s">
        <v>107</v>
      </c>
      <c r="CS30" s="28" t="s">
        <v>107</v>
      </c>
      <c r="CT30" s="28" t="s">
        <v>107</v>
      </c>
      <c r="CU30" s="332">
        <v>13366721</v>
      </c>
      <c r="CV30" s="43">
        <v>1</v>
      </c>
    </row>
    <row r="31" spans="1:100" ht="51">
      <c r="A31" s="28">
        <v>37</v>
      </c>
      <c r="B31" s="29" t="s">
        <v>183</v>
      </c>
      <c r="C31" s="29" t="s">
        <v>0</v>
      </c>
      <c r="D31" s="29" t="s">
        <v>105</v>
      </c>
      <c r="E31" s="42" t="s">
        <v>106</v>
      </c>
      <c r="F31" s="42" t="s">
        <v>107</v>
      </c>
      <c r="G31" s="30" t="s">
        <v>194</v>
      </c>
      <c r="H31" s="42" t="s">
        <v>185</v>
      </c>
      <c r="I31" s="28">
        <v>4601267</v>
      </c>
      <c r="J31" s="28" t="s">
        <v>195</v>
      </c>
      <c r="K31" s="31" t="s">
        <v>111</v>
      </c>
      <c r="L31" s="32">
        <v>83</v>
      </c>
      <c r="M31" s="33" t="s">
        <v>107</v>
      </c>
      <c r="N31" s="34">
        <v>59400000</v>
      </c>
      <c r="O31" s="33" t="s">
        <v>107</v>
      </c>
      <c r="P31" s="28" t="s">
        <v>2415</v>
      </c>
      <c r="Q31" s="28" t="s">
        <v>112</v>
      </c>
      <c r="R31" s="28" t="s">
        <v>107</v>
      </c>
      <c r="S31" s="28" t="s">
        <v>107</v>
      </c>
      <c r="T31" s="42" t="s">
        <v>107</v>
      </c>
      <c r="U31" s="28" t="s">
        <v>107</v>
      </c>
      <c r="V31" s="28" t="s">
        <v>107</v>
      </c>
      <c r="W31" s="28" t="str">
        <f t="shared" si="0"/>
        <v>N.A.</v>
      </c>
      <c r="X31" s="35" t="s">
        <v>2412</v>
      </c>
      <c r="Y31" s="207">
        <v>3.2000000000000001E-2</v>
      </c>
      <c r="Z31" s="207">
        <v>3.5999999999999997E-2</v>
      </c>
      <c r="AA31" s="207">
        <v>3.6999999999999998E-2</v>
      </c>
      <c r="AB31" s="207">
        <v>3.9E-2</v>
      </c>
      <c r="AC31" s="207">
        <v>4.1000000000000002E-2</v>
      </c>
      <c r="AD31" s="207">
        <v>4.2000000000000003E-2</v>
      </c>
      <c r="AE31" s="28" t="s">
        <v>113</v>
      </c>
      <c r="AF31" s="28" t="s">
        <v>113</v>
      </c>
      <c r="AG31" s="28" t="s">
        <v>113</v>
      </c>
      <c r="AH31" s="47">
        <v>0.05</v>
      </c>
      <c r="AI31" s="38">
        <v>8689479</v>
      </c>
      <c r="AJ31" s="38">
        <v>220144</v>
      </c>
      <c r="AK31" s="38">
        <v>794963</v>
      </c>
      <c r="AL31" s="38">
        <v>0</v>
      </c>
      <c r="AM31" s="38">
        <v>0</v>
      </c>
      <c r="AN31" s="38">
        <v>8438830</v>
      </c>
      <c r="AO31" s="38">
        <v>0</v>
      </c>
      <c r="AP31" s="38">
        <v>0</v>
      </c>
      <c r="AQ31" s="38">
        <v>48920</v>
      </c>
      <c r="AR31" s="38">
        <v>0</v>
      </c>
      <c r="AS31" s="38">
        <v>0</v>
      </c>
      <c r="AT31" s="38">
        <v>0</v>
      </c>
      <c r="AU31" s="38">
        <v>0</v>
      </c>
      <c r="AV31" s="38">
        <v>0</v>
      </c>
      <c r="AW31" s="38">
        <v>0</v>
      </c>
      <c r="AX31" s="38">
        <v>2323736</v>
      </c>
      <c r="AY31" s="38">
        <v>0</v>
      </c>
      <c r="AZ31" s="38">
        <v>2923015</v>
      </c>
      <c r="BA31" s="38" t="s">
        <v>107</v>
      </c>
      <c r="BB31" s="38">
        <v>0</v>
      </c>
      <c r="BC31" s="38">
        <v>1651075</v>
      </c>
      <c r="BD31" s="38">
        <v>856113</v>
      </c>
      <c r="BE31" s="38">
        <v>1284169</v>
      </c>
      <c r="BF31" s="38">
        <v>0</v>
      </c>
      <c r="BG31" s="38">
        <v>3167619</v>
      </c>
      <c r="BH31" s="38">
        <v>72159</v>
      </c>
      <c r="BI31" s="38" t="s">
        <v>107</v>
      </c>
      <c r="BJ31" s="38">
        <v>599280</v>
      </c>
      <c r="BK31" s="38">
        <v>0</v>
      </c>
      <c r="BL31" s="38">
        <v>0</v>
      </c>
      <c r="BM31" s="38" t="s">
        <v>107</v>
      </c>
      <c r="BN31" s="38" t="s">
        <v>107</v>
      </c>
      <c r="BO31" s="38">
        <v>108849</v>
      </c>
      <c r="BP31" s="38">
        <v>0</v>
      </c>
      <c r="BQ31" s="38">
        <v>0</v>
      </c>
      <c r="BR31" s="38" t="s">
        <v>107</v>
      </c>
      <c r="BS31" s="38">
        <v>354675</v>
      </c>
      <c r="BT31" s="330">
        <v>0</v>
      </c>
      <c r="BU31" s="38">
        <v>0</v>
      </c>
      <c r="BV31" s="38">
        <v>0</v>
      </c>
      <c r="BW31" s="38">
        <v>0</v>
      </c>
      <c r="BX31" s="38">
        <v>0</v>
      </c>
      <c r="BY31" s="41" t="s">
        <v>114</v>
      </c>
      <c r="BZ31" s="41" t="s">
        <v>114</v>
      </c>
      <c r="CA31" s="41" t="s">
        <v>114</v>
      </c>
      <c r="CB31" s="41" t="s">
        <v>114</v>
      </c>
      <c r="CC31" s="41" t="s">
        <v>113</v>
      </c>
      <c r="CD31" s="41" t="s">
        <v>114</v>
      </c>
      <c r="CE31" s="41" t="s">
        <v>114</v>
      </c>
      <c r="CF31" s="42" t="s">
        <v>107</v>
      </c>
      <c r="CG31" s="28" t="s">
        <v>107</v>
      </c>
      <c r="CH31" s="28" t="s">
        <v>107</v>
      </c>
      <c r="CI31" s="28" t="s">
        <v>107</v>
      </c>
      <c r="CJ31" s="28" t="s">
        <v>107</v>
      </c>
      <c r="CK31" s="28" t="s">
        <v>107</v>
      </c>
      <c r="CL31" s="28" t="s">
        <v>107</v>
      </c>
      <c r="CM31" s="28" t="s">
        <v>107</v>
      </c>
      <c r="CN31" s="28" t="s">
        <v>107</v>
      </c>
      <c r="CO31" s="28" t="s">
        <v>107</v>
      </c>
      <c r="CP31" s="28" t="s">
        <v>107</v>
      </c>
      <c r="CQ31" s="28" t="s">
        <v>107</v>
      </c>
      <c r="CR31" s="28" t="s">
        <v>107</v>
      </c>
      <c r="CS31" s="28" t="s">
        <v>107</v>
      </c>
      <c r="CT31" s="28" t="s">
        <v>107</v>
      </c>
      <c r="CU31" s="332">
        <v>13366721</v>
      </c>
      <c r="CV31" s="43">
        <v>1</v>
      </c>
    </row>
    <row r="32" spans="1:100" ht="51">
      <c r="A32" s="28">
        <v>38</v>
      </c>
      <c r="B32" s="29" t="s">
        <v>183</v>
      </c>
      <c r="C32" s="29" t="s">
        <v>0</v>
      </c>
      <c r="D32" s="29" t="s">
        <v>105</v>
      </c>
      <c r="E32" s="42" t="s">
        <v>106</v>
      </c>
      <c r="F32" s="42" t="s">
        <v>107</v>
      </c>
      <c r="G32" s="30" t="s">
        <v>194</v>
      </c>
      <c r="H32" s="42" t="s">
        <v>185</v>
      </c>
      <c r="I32" s="28">
        <v>4601268</v>
      </c>
      <c r="J32" s="28" t="s">
        <v>196</v>
      </c>
      <c r="K32" s="31" t="s">
        <v>111</v>
      </c>
      <c r="L32" s="32">
        <v>83</v>
      </c>
      <c r="M32" s="33" t="s">
        <v>107</v>
      </c>
      <c r="N32" s="34">
        <v>61200000</v>
      </c>
      <c r="O32" s="33" t="s">
        <v>107</v>
      </c>
      <c r="P32" s="28" t="s">
        <v>130</v>
      </c>
      <c r="Q32" s="28" t="s">
        <v>112</v>
      </c>
      <c r="R32" s="28" t="s">
        <v>107</v>
      </c>
      <c r="S32" s="28" t="s">
        <v>107</v>
      </c>
      <c r="T32" s="42" t="s">
        <v>107</v>
      </c>
      <c r="U32" s="28" t="s">
        <v>107</v>
      </c>
      <c r="V32" s="28" t="s">
        <v>107</v>
      </c>
      <c r="W32" s="28" t="str">
        <f t="shared" si="0"/>
        <v>N.A.</v>
      </c>
      <c r="X32" s="35" t="s">
        <v>2412</v>
      </c>
      <c r="Y32" s="207">
        <v>3.2000000000000001E-2</v>
      </c>
      <c r="Z32" s="207">
        <v>3.5999999999999997E-2</v>
      </c>
      <c r="AA32" s="207">
        <v>3.6999999999999998E-2</v>
      </c>
      <c r="AB32" s="207">
        <v>3.9E-2</v>
      </c>
      <c r="AC32" s="207">
        <v>4.1000000000000002E-2</v>
      </c>
      <c r="AD32" s="207">
        <v>4.2000000000000003E-2</v>
      </c>
      <c r="AE32" s="28" t="s">
        <v>113</v>
      </c>
      <c r="AF32" s="28" t="s">
        <v>113</v>
      </c>
      <c r="AG32" s="28" t="s">
        <v>113</v>
      </c>
      <c r="AH32" s="47">
        <v>0.05</v>
      </c>
      <c r="AI32" s="38">
        <v>8689479</v>
      </c>
      <c r="AJ32" s="38">
        <v>220144</v>
      </c>
      <c r="AK32" s="38">
        <v>794963</v>
      </c>
      <c r="AL32" s="38">
        <v>0</v>
      </c>
      <c r="AM32" s="38">
        <v>0</v>
      </c>
      <c r="AN32" s="38">
        <v>8438830</v>
      </c>
      <c r="AO32" s="38">
        <v>0</v>
      </c>
      <c r="AP32" s="38">
        <v>0</v>
      </c>
      <c r="AQ32" s="38">
        <v>48920</v>
      </c>
      <c r="AR32" s="38">
        <v>0</v>
      </c>
      <c r="AS32" s="38">
        <v>0</v>
      </c>
      <c r="AT32" s="38">
        <v>0</v>
      </c>
      <c r="AU32" s="38">
        <v>0</v>
      </c>
      <c r="AV32" s="38">
        <v>0</v>
      </c>
      <c r="AW32" s="38">
        <v>0</v>
      </c>
      <c r="AX32" s="38">
        <v>2323736</v>
      </c>
      <c r="AY32" s="38">
        <v>0</v>
      </c>
      <c r="AZ32" s="38">
        <v>2923015</v>
      </c>
      <c r="BA32" s="38" t="s">
        <v>107</v>
      </c>
      <c r="BB32" s="38">
        <v>0</v>
      </c>
      <c r="BC32" s="38">
        <v>1651075</v>
      </c>
      <c r="BD32" s="38">
        <v>856113</v>
      </c>
      <c r="BE32" s="38">
        <v>1284169</v>
      </c>
      <c r="BF32" s="38">
        <v>0</v>
      </c>
      <c r="BG32" s="38">
        <v>3167619</v>
      </c>
      <c r="BH32" s="38">
        <v>72159</v>
      </c>
      <c r="BI32" s="38" t="s">
        <v>107</v>
      </c>
      <c r="BJ32" s="38">
        <v>599280</v>
      </c>
      <c r="BK32" s="38">
        <v>0</v>
      </c>
      <c r="BL32" s="38">
        <v>0</v>
      </c>
      <c r="BM32" s="38" t="s">
        <v>107</v>
      </c>
      <c r="BN32" s="38" t="s">
        <v>107</v>
      </c>
      <c r="BO32" s="38">
        <v>108849</v>
      </c>
      <c r="BP32" s="38">
        <v>0</v>
      </c>
      <c r="BQ32" s="38">
        <v>0</v>
      </c>
      <c r="BR32" s="38" t="s">
        <v>107</v>
      </c>
      <c r="BS32" s="38">
        <v>354675</v>
      </c>
      <c r="BT32" s="330">
        <v>0</v>
      </c>
      <c r="BU32" s="38">
        <v>0</v>
      </c>
      <c r="BV32" s="38">
        <v>0</v>
      </c>
      <c r="BW32" s="38">
        <v>0</v>
      </c>
      <c r="BX32" s="38">
        <v>0</v>
      </c>
      <c r="BY32" s="41" t="s">
        <v>114</v>
      </c>
      <c r="BZ32" s="41" t="s">
        <v>114</v>
      </c>
      <c r="CA32" s="41" t="s">
        <v>114</v>
      </c>
      <c r="CB32" s="41" t="s">
        <v>114</v>
      </c>
      <c r="CC32" s="41" t="s">
        <v>113</v>
      </c>
      <c r="CD32" s="41" t="s">
        <v>114</v>
      </c>
      <c r="CE32" s="41" t="s">
        <v>114</v>
      </c>
      <c r="CF32" s="42" t="s">
        <v>107</v>
      </c>
      <c r="CG32" s="28" t="s">
        <v>107</v>
      </c>
      <c r="CH32" s="28" t="s">
        <v>107</v>
      </c>
      <c r="CI32" s="28" t="s">
        <v>107</v>
      </c>
      <c r="CJ32" s="28" t="s">
        <v>107</v>
      </c>
      <c r="CK32" s="28" t="s">
        <v>107</v>
      </c>
      <c r="CL32" s="28" t="s">
        <v>107</v>
      </c>
      <c r="CM32" s="28" t="s">
        <v>107</v>
      </c>
      <c r="CN32" s="28" t="s">
        <v>107</v>
      </c>
      <c r="CO32" s="28" t="s">
        <v>107</v>
      </c>
      <c r="CP32" s="28" t="s">
        <v>107</v>
      </c>
      <c r="CQ32" s="28" t="s">
        <v>107</v>
      </c>
      <c r="CR32" s="28" t="s">
        <v>107</v>
      </c>
      <c r="CS32" s="28" t="s">
        <v>107</v>
      </c>
      <c r="CT32" s="28" t="s">
        <v>107</v>
      </c>
      <c r="CU32" s="332">
        <v>13366721</v>
      </c>
      <c r="CV32" s="43">
        <v>1</v>
      </c>
    </row>
    <row r="33" spans="1:100" ht="51">
      <c r="A33" s="28">
        <v>39</v>
      </c>
      <c r="B33" s="29" t="s">
        <v>183</v>
      </c>
      <c r="C33" s="29" t="s">
        <v>0</v>
      </c>
      <c r="D33" s="29" t="s">
        <v>105</v>
      </c>
      <c r="E33" s="42" t="s">
        <v>2380</v>
      </c>
      <c r="F33" s="42" t="s">
        <v>107</v>
      </c>
      <c r="G33" s="30" t="s">
        <v>197</v>
      </c>
      <c r="H33" s="42" t="s">
        <v>185</v>
      </c>
      <c r="I33" s="28">
        <v>4601289</v>
      </c>
      <c r="J33" s="28" t="s">
        <v>198</v>
      </c>
      <c r="K33" s="31" t="s">
        <v>111</v>
      </c>
      <c r="L33" s="32">
        <v>94</v>
      </c>
      <c r="M33" s="33" t="s">
        <v>107</v>
      </c>
      <c r="N33" s="34">
        <v>65900000</v>
      </c>
      <c r="O33" s="33" t="s">
        <v>107</v>
      </c>
      <c r="P33" s="28" t="s">
        <v>2415</v>
      </c>
      <c r="Q33" s="28" t="s">
        <v>112</v>
      </c>
      <c r="R33" s="28" t="s">
        <v>107</v>
      </c>
      <c r="S33" s="28" t="s">
        <v>107</v>
      </c>
      <c r="T33" s="42" t="s">
        <v>107</v>
      </c>
      <c r="U33" s="28" t="s">
        <v>107</v>
      </c>
      <c r="V33" s="28" t="s">
        <v>107</v>
      </c>
      <c r="W33" s="28" t="str">
        <f t="shared" si="0"/>
        <v>N.A.</v>
      </c>
      <c r="X33" s="35" t="s">
        <v>2412</v>
      </c>
      <c r="Y33" s="207">
        <v>3.2000000000000001E-2</v>
      </c>
      <c r="Z33" s="207">
        <v>3.5999999999999997E-2</v>
      </c>
      <c r="AA33" s="207">
        <v>3.6999999999999998E-2</v>
      </c>
      <c r="AB33" s="207">
        <v>3.9E-2</v>
      </c>
      <c r="AC33" s="207">
        <v>4.1000000000000002E-2</v>
      </c>
      <c r="AD33" s="207">
        <v>4.2000000000000003E-2</v>
      </c>
      <c r="AE33" s="28" t="s">
        <v>113</v>
      </c>
      <c r="AF33" s="28" t="s">
        <v>113</v>
      </c>
      <c r="AG33" s="28" t="s">
        <v>113</v>
      </c>
      <c r="AH33" s="47">
        <v>0.05</v>
      </c>
      <c r="AI33" s="38">
        <v>8689479</v>
      </c>
      <c r="AJ33" s="38">
        <v>220144</v>
      </c>
      <c r="AK33" s="38">
        <v>794963</v>
      </c>
      <c r="AL33" s="38">
        <v>0</v>
      </c>
      <c r="AM33" s="38">
        <v>0</v>
      </c>
      <c r="AN33" s="38">
        <v>8438830</v>
      </c>
      <c r="AO33" s="38">
        <v>0</v>
      </c>
      <c r="AP33" s="38">
        <v>0</v>
      </c>
      <c r="AQ33" s="38">
        <v>48920</v>
      </c>
      <c r="AR33" s="38">
        <v>366906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2323736</v>
      </c>
      <c r="AY33" s="38">
        <v>0</v>
      </c>
      <c r="AZ33" s="38">
        <v>2923015</v>
      </c>
      <c r="BA33" s="38" t="s">
        <v>107</v>
      </c>
      <c r="BB33" s="38">
        <v>0</v>
      </c>
      <c r="BC33" s="38">
        <v>1651075</v>
      </c>
      <c r="BD33" s="38">
        <v>856113</v>
      </c>
      <c r="BE33" s="38">
        <v>1284169</v>
      </c>
      <c r="BF33" s="38">
        <v>0</v>
      </c>
      <c r="BG33" s="38">
        <v>3167619</v>
      </c>
      <c r="BH33" s="38">
        <v>72159</v>
      </c>
      <c r="BI33" s="38" t="s">
        <v>107</v>
      </c>
      <c r="BJ33" s="38">
        <v>599280</v>
      </c>
      <c r="BK33" s="38">
        <v>0</v>
      </c>
      <c r="BL33" s="38">
        <v>0</v>
      </c>
      <c r="BM33" s="38" t="s">
        <v>107</v>
      </c>
      <c r="BN33" s="38" t="s">
        <v>107</v>
      </c>
      <c r="BO33" s="38">
        <v>108849</v>
      </c>
      <c r="BP33" s="38">
        <v>0</v>
      </c>
      <c r="BQ33" s="38">
        <v>0</v>
      </c>
      <c r="BR33" s="38" t="s">
        <v>107</v>
      </c>
      <c r="BS33" s="38">
        <v>354675</v>
      </c>
      <c r="BT33" s="330">
        <v>0</v>
      </c>
      <c r="BU33" s="38">
        <v>0</v>
      </c>
      <c r="BV33" s="38">
        <v>0</v>
      </c>
      <c r="BW33" s="38">
        <v>0</v>
      </c>
      <c r="BX33" s="38">
        <v>0</v>
      </c>
      <c r="BY33" s="41" t="s">
        <v>114</v>
      </c>
      <c r="BZ33" s="41" t="s">
        <v>114</v>
      </c>
      <c r="CA33" s="41" t="s">
        <v>114</v>
      </c>
      <c r="CB33" s="41" t="s">
        <v>114</v>
      </c>
      <c r="CC33" s="41" t="s">
        <v>114</v>
      </c>
      <c r="CD33" s="41" t="s">
        <v>114</v>
      </c>
      <c r="CE33" s="41" t="s">
        <v>114</v>
      </c>
      <c r="CF33" s="42" t="s">
        <v>107</v>
      </c>
      <c r="CG33" s="28" t="s">
        <v>107</v>
      </c>
      <c r="CH33" s="28" t="s">
        <v>107</v>
      </c>
      <c r="CI33" s="28" t="s">
        <v>107</v>
      </c>
      <c r="CJ33" s="28" t="s">
        <v>107</v>
      </c>
      <c r="CK33" s="28" t="s">
        <v>107</v>
      </c>
      <c r="CL33" s="28" t="s">
        <v>107</v>
      </c>
      <c r="CM33" s="28" t="s">
        <v>107</v>
      </c>
      <c r="CN33" s="28" t="s">
        <v>107</v>
      </c>
      <c r="CO33" s="28" t="s">
        <v>107</v>
      </c>
      <c r="CP33" s="28" t="s">
        <v>107</v>
      </c>
      <c r="CQ33" s="28" t="s">
        <v>107</v>
      </c>
      <c r="CR33" s="28" t="s">
        <v>107</v>
      </c>
      <c r="CS33" s="28" t="s">
        <v>107</v>
      </c>
      <c r="CT33" s="28" t="s">
        <v>107</v>
      </c>
      <c r="CU33" s="332">
        <v>13366721</v>
      </c>
      <c r="CV33" s="43">
        <v>1</v>
      </c>
    </row>
    <row r="34" spans="1:100" ht="51">
      <c r="A34" s="28">
        <v>40</v>
      </c>
      <c r="B34" s="29" t="s">
        <v>183</v>
      </c>
      <c r="C34" s="29" t="s">
        <v>0</v>
      </c>
      <c r="D34" s="29" t="s">
        <v>105</v>
      </c>
      <c r="E34" s="42" t="s">
        <v>2380</v>
      </c>
      <c r="F34" s="42" t="s">
        <v>107</v>
      </c>
      <c r="G34" s="30" t="s">
        <v>197</v>
      </c>
      <c r="H34" s="42" t="s">
        <v>185</v>
      </c>
      <c r="I34" s="28">
        <v>4601293</v>
      </c>
      <c r="J34" s="28" t="s">
        <v>199</v>
      </c>
      <c r="K34" s="31" t="s">
        <v>111</v>
      </c>
      <c r="L34" s="32">
        <v>94</v>
      </c>
      <c r="M34" s="33" t="s">
        <v>107</v>
      </c>
      <c r="N34" s="34">
        <v>79000000</v>
      </c>
      <c r="O34" s="33" t="s">
        <v>107</v>
      </c>
      <c r="P34" s="28" t="s">
        <v>130</v>
      </c>
      <c r="Q34" s="28" t="s">
        <v>112</v>
      </c>
      <c r="R34" s="28" t="s">
        <v>107</v>
      </c>
      <c r="S34" s="28" t="s">
        <v>107</v>
      </c>
      <c r="T34" s="42" t="s">
        <v>107</v>
      </c>
      <c r="U34" s="28" t="s">
        <v>107</v>
      </c>
      <c r="V34" s="28" t="s">
        <v>107</v>
      </c>
      <c r="W34" s="28" t="str">
        <f t="shared" si="0"/>
        <v>N.A.</v>
      </c>
      <c r="X34" s="35" t="s">
        <v>2413</v>
      </c>
      <c r="Y34" s="207">
        <v>3.2000000000000001E-2</v>
      </c>
      <c r="Z34" s="207">
        <v>3.5999999999999997E-2</v>
      </c>
      <c r="AA34" s="207">
        <v>3.6999999999999998E-2</v>
      </c>
      <c r="AB34" s="207">
        <v>3.9E-2</v>
      </c>
      <c r="AC34" s="207">
        <v>4.1000000000000002E-2</v>
      </c>
      <c r="AD34" s="207">
        <v>4.2000000000000003E-2</v>
      </c>
      <c r="AE34" s="28" t="s">
        <v>113</v>
      </c>
      <c r="AF34" s="28" t="s">
        <v>113</v>
      </c>
      <c r="AG34" s="28" t="s">
        <v>113</v>
      </c>
      <c r="AH34" s="47">
        <v>0.05</v>
      </c>
      <c r="AI34" s="38">
        <v>8689479</v>
      </c>
      <c r="AJ34" s="38">
        <v>220144</v>
      </c>
      <c r="AK34" s="38">
        <v>794963</v>
      </c>
      <c r="AL34" s="38">
        <v>0</v>
      </c>
      <c r="AM34" s="38">
        <v>0</v>
      </c>
      <c r="AN34" s="38">
        <v>8438830</v>
      </c>
      <c r="AO34" s="38">
        <v>0</v>
      </c>
      <c r="AP34" s="38">
        <v>0</v>
      </c>
      <c r="AQ34" s="38">
        <v>48920</v>
      </c>
      <c r="AR34" s="38">
        <v>366906</v>
      </c>
      <c r="AS34" s="38">
        <v>0</v>
      </c>
      <c r="AT34" s="38">
        <v>0</v>
      </c>
      <c r="AU34" s="38">
        <v>0</v>
      </c>
      <c r="AV34" s="38">
        <v>0</v>
      </c>
      <c r="AW34" s="38">
        <v>0</v>
      </c>
      <c r="AX34" s="38">
        <v>2323736</v>
      </c>
      <c r="AY34" s="38">
        <v>0</v>
      </c>
      <c r="AZ34" s="38">
        <v>2923015</v>
      </c>
      <c r="BA34" s="38" t="s">
        <v>107</v>
      </c>
      <c r="BB34" s="38">
        <v>0</v>
      </c>
      <c r="BC34" s="38">
        <v>1651075</v>
      </c>
      <c r="BD34" s="38">
        <v>856113</v>
      </c>
      <c r="BE34" s="38">
        <v>1284169</v>
      </c>
      <c r="BF34" s="38">
        <v>0</v>
      </c>
      <c r="BG34" s="38">
        <v>3167619</v>
      </c>
      <c r="BH34" s="38">
        <v>72159</v>
      </c>
      <c r="BI34" s="38" t="s">
        <v>107</v>
      </c>
      <c r="BJ34" s="38">
        <v>599280</v>
      </c>
      <c r="BK34" s="38">
        <v>0</v>
      </c>
      <c r="BL34" s="38">
        <v>0</v>
      </c>
      <c r="BM34" s="38" t="s">
        <v>107</v>
      </c>
      <c r="BN34" s="38" t="s">
        <v>107</v>
      </c>
      <c r="BO34" s="38">
        <v>108849</v>
      </c>
      <c r="BP34" s="38">
        <v>0</v>
      </c>
      <c r="BQ34" s="38">
        <v>0</v>
      </c>
      <c r="BR34" s="38" t="s">
        <v>107</v>
      </c>
      <c r="BS34" s="38">
        <v>354675</v>
      </c>
      <c r="BT34" s="330">
        <v>0</v>
      </c>
      <c r="BU34" s="38">
        <v>0</v>
      </c>
      <c r="BV34" s="38">
        <v>0</v>
      </c>
      <c r="BW34" s="38">
        <v>0</v>
      </c>
      <c r="BX34" s="38">
        <v>0</v>
      </c>
      <c r="BY34" s="41" t="s">
        <v>114</v>
      </c>
      <c r="BZ34" s="41" t="s">
        <v>114</v>
      </c>
      <c r="CA34" s="41" t="s">
        <v>114</v>
      </c>
      <c r="CB34" s="41" t="s">
        <v>114</v>
      </c>
      <c r="CC34" s="41" t="s">
        <v>114</v>
      </c>
      <c r="CD34" s="41" t="s">
        <v>114</v>
      </c>
      <c r="CE34" s="41" t="s">
        <v>114</v>
      </c>
      <c r="CF34" s="42" t="s">
        <v>107</v>
      </c>
      <c r="CG34" s="28" t="s">
        <v>107</v>
      </c>
      <c r="CH34" s="28" t="s">
        <v>107</v>
      </c>
      <c r="CI34" s="28" t="s">
        <v>107</v>
      </c>
      <c r="CJ34" s="28" t="s">
        <v>107</v>
      </c>
      <c r="CK34" s="28" t="s">
        <v>107</v>
      </c>
      <c r="CL34" s="28" t="s">
        <v>107</v>
      </c>
      <c r="CM34" s="28" t="s">
        <v>107</v>
      </c>
      <c r="CN34" s="28" t="s">
        <v>107</v>
      </c>
      <c r="CO34" s="28" t="s">
        <v>107</v>
      </c>
      <c r="CP34" s="28" t="s">
        <v>107</v>
      </c>
      <c r="CQ34" s="28" t="s">
        <v>107</v>
      </c>
      <c r="CR34" s="28" t="s">
        <v>107</v>
      </c>
      <c r="CS34" s="28" t="s">
        <v>107</v>
      </c>
      <c r="CT34" s="28" t="s">
        <v>107</v>
      </c>
      <c r="CU34" s="332">
        <v>13366721</v>
      </c>
      <c r="CV34" s="43">
        <v>1</v>
      </c>
    </row>
    <row r="35" spans="1:100" ht="51">
      <c r="A35" s="28">
        <v>41</v>
      </c>
      <c r="B35" s="29" t="s">
        <v>183</v>
      </c>
      <c r="C35" s="29" t="s">
        <v>0</v>
      </c>
      <c r="D35" s="29" t="s">
        <v>105</v>
      </c>
      <c r="E35" s="42" t="s">
        <v>2380</v>
      </c>
      <c r="F35" s="42" t="s">
        <v>107</v>
      </c>
      <c r="G35" s="30" t="s">
        <v>200</v>
      </c>
      <c r="H35" s="42" t="s">
        <v>185</v>
      </c>
      <c r="I35" s="28">
        <v>4601277</v>
      </c>
      <c r="J35" s="28" t="s">
        <v>201</v>
      </c>
      <c r="K35" s="31" t="s">
        <v>111</v>
      </c>
      <c r="L35" s="32">
        <v>99</v>
      </c>
      <c r="M35" s="33" t="s">
        <v>107</v>
      </c>
      <c r="N35" s="34">
        <v>70400000</v>
      </c>
      <c r="O35" s="33" t="s">
        <v>107</v>
      </c>
      <c r="P35" s="28" t="s">
        <v>2415</v>
      </c>
      <c r="Q35" s="28" t="s">
        <v>112</v>
      </c>
      <c r="R35" s="28" t="s">
        <v>107</v>
      </c>
      <c r="S35" s="28" t="s">
        <v>107</v>
      </c>
      <c r="T35" s="42" t="s">
        <v>107</v>
      </c>
      <c r="U35" s="28" t="s">
        <v>107</v>
      </c>
      <c r="V35" s="28" t="s">
        <v>107</v>
      </c>
      <c r="W35" s="28" t="str">
        <f t="shared" si="0"/>
        <v>N.A.</v>
      </c>
      <c r="X35" s="35" t="s">
        <v>2412</v>
      </c>
      <c r="Y35" s="207">
        <v>3.2000000000000001E-2</v>
      </c>
      <c r="Z35" s="207">
        <v>3.5999999999999997E-2</v>
      </c>
      <c r="AA35" s="207">
        <v>3.6999999999999998E-2</v>
      </c>
      <c r="AB35" s="207">
        <v>3.9E-2</v>
      </c>
      <c r="AC35" s="207">
        <v>4.1000000000000002E-2</v>
      </c>
      <c r="AD35" s="207">
        <v>4.2000000000000003E-2</v>
      </c>
      <c r="AE35" s="28" t="s">
        <v>113</v>
      </c>
      <c r="AF35" s="28" t="s">
        <v>113</v>
      </c>
      <c r="AG35" s="28" t="s">
        <v>113</v>
      </c>
      <c r="AH35" s="47">
        <v>0.05</v>
      </c>
      <c r="AI35" s="38">
        <v>8689479</v>
      </c>
      <c r="AJ35" s="38">
        <v>220144</v>
      </c>
      <c r="AK35" s="38">
        <v>794963</v>
      </c>
      <c r="AL35" s="38">
        <v>0</v>
      </c>
      <c r="AM35" s="38">
        <v>0</v>
      </c>
      <c r="AN35" s="38">
        <v>8438830</v>
      </c>
      <c r="AO35" s="38">
        <v>0</v>
      </c>
      <c r="AP35" s="38">
        <v>0</v>
      </c>
      <c r="AQ35" s="38">
        <v>48920</v>
      </c>
      <c r="AR35" s="38">
        <v>366906</v>
      </c>
      <c r="AS35" s="38">
        <v>0</v>
      </c>
      <c r="AT35" s="38">
        <v>0</v>
      </c>
      <c r="AU35" s="38">
        <v>0</v>
      </c>
      <c r="AV35" s="38">
        <v>0</v>
      </c>
      <c r="AW35" s="38">
        <v>0</v>
      </c>
      <c r="AX35" s="38">
        <v>2323736</v>
      </c>
      <c r="AY35" s="38">
        <v>0</v>
      </c>
      <c r="AZ35" s="38">
        <v>2923015</v>
      </c>
      <c r="BA35" s="38" t="s">
        <v>107</v>
      </c>
      <c r="BB35" s="38">
        <v>0</v>
      </c>
      <c r="BC35" s="38">
        <v>1651075</v>
      </c>
      <c r="BD35" s="38">
        <v>856113</v>
      </c>
      <c r="BE35" s="38">
        <v>1284169</v>
      </c>
      <c r="BF35" s="38">
        <v>0</v>
      </c>
      <c r="BG35" s="38">
        <v>3167619</v>
      </c>
      <c r="BH35" s="38">
        <v>72159</v>
      </c>
      <c r="BI35" s="38" t="s">
        <v>107</v>
      </c>
      <c r="BJ35" s="38">
        <v>599280</v>
      </c>
      <c r="BK35" s="38">
        <v>0</v>
      </c>
      <c r="BL35" s="38">
        <v>0</v>
      </c>
      <c r="BM35" s="38" t="s">
        <v>107</v>
      </c>
      <c r="BN35" s="38" t="s">
        <v>107</v>
      </c>
      <c r="BO35" s="38">
        <v>108849</v>
      </c>
      <c r="BP35" s="38">
        <v>0</v>
      </c>
      <c r="BQ35" s="38">
        <v>0</v>
      </c>
      <c r="BR35" s="38" t="s">
        <v>107</v>
      </c>
      <c r="BS35" s="38">
        <v>354675</v>
      </c>
      <c r="BT35" s="330">
        <v>0</v>
      </c>
      <c r="BU35" s="38">
        <v>0</v>
      </c>
      <c r="BV35" s="38">
        <v>0</v>
      </c>
      <c r="BW35" s="38">
        <v>0</v>
      </c>
      <c r="BX35" s="38">
        <v>0</v>
      </c>
      <c r="BY35" s="41" t="s">
        <v>114</v>
      </c>
      <c r="BZ35" s="41" t="s">
        <v>114</v>
      </c>
      <c r="CA35" s="41" t="s">
        <v>114</v>
      </c>
      <c r="CB35" s="41" t="s">
        <v>114</v>
      </c>
      <c r="CC35" s="41" t="s">
        <v>114</v>
      </c>
      <c r="CD35" s="41" t="s">
        <v>114</v>
      </c>
      <c r="CE35" s="41" t="s">
        <v>114</v>
      </c>
      <c r="CF35" s="42" t="s">
        <v>107</v>
      </c>
      <c r="CG35" s="28" t="s">
        <v>107</v>
      </c>
      <c r="CH35" s="28" t="s">
        <v>107</v>
      </c>
      <c r="CI35" s="28" t="s">
        <v>107</v>
      </c>
      <c r="CJ35" s="28" t="s">
        <v>107</v>
      </c>
      <c r="CK35" s="28" t="s">
        <v>107</v>
      </c>
      <c r="CL35" s="28" t="s">
        <v>107</v>
      </c>
      <c r="CM35" s="28" t="s">
        <v>107</v>
      </c>
      <c r="CN35" s="28" t="s">
        <v>107</v>
      </c>
      <c r="CO35" s="28" t="s">
        <v>107</v>
      </c>
      <c r="CP35" s="28" t="s">
        <v>107</v>
      </c>
      <c r="CQ35" s="28" t="s">
        <v>107</v>
      </c>
      <c r="CR35" s="28" t="s">
        <v>107</v>
      </c>
      <c r="CS35" s="28" t="s">
        <v>107</v>
      </c>
      <c r="CT35" s="28" t="s">
        <v>107</v>
      </c>
      <c r="CU35" s="332">
        <v>12925251</v>
      </c>
      <c r="CV35" s="43">
        <v>1</v>
      </c>
    </row>
    <row r="36" spans="1:100" ht="51">
      <c r="A36" s="28">
        <v>42</v>
      </c>
      <c r="B36" s="29" t="s">
        <v>183</v>
      </c>
      <c r="C36" s="29" t="s">
        <v>0</v>
      </c>
      <c r="D36" s="29" t="s">
        <v>105</v>
      </c>
      <c r="E36" s="42" t="s">
        <v>2380</v>
      </c>
      <c r="F36" s="42" t="s">
        <v>107</v>
      </c>
      <c r="G36" s="30" t="s">
        <v>200</v>
      </c>
      <c r="H36" s="42" t="s">
        <v>185</v>
      </c>
      <c r="I36" s="28">
        <v>4601273</v>
      </c>
      <c r="J36" s="28" t="s">
        <v>202</v>
      </c>
      <c r="K36" s="31" t="s">
        <v>111</v>
      </c>
      <c r="L36" s="32">
        <v>99</v>
      </c>
      <c r="M36" s="33" t="s">
        <v>107</v>
      </c>
      <c r="N36" s="34">
        <v>74400000</v>
      </c>
      <c r="O36" s="33" t="s">
        <v>107</v>
      </c>
      <c r="P36" s="28" t="s">
        <v>130</v>
      </c>
      <c r="Q36" s="28" t="s">
        <v>112</v>
      </c>
      <c r="R36" s="28" t="s">
        <v>107</v>
      </c>
      <c r="S36" s="28" t="s">
        <v>107</v>
      </c>
      <c r="T36" s="42" t="s">
        <v>107</v>
      </c>
      <c r="U36" s="28" t="s">
        <v>107</v>
      </c>
      <c r="V36" s="28" t="s">
        <v>107</v>
      </c>
      <c r="W36" s="28" t="str">
        <f t="shared" si="0"/>
        <v>N.A.</v>
      </c>
      <c r="X36" s="35" t="s">
        <v>2413</v>
      </c>
      <c r="Y36" s="207">
        <v>3.2000000000000001E-2</v>
      </c>
      <c r="Z36" s="207">
        <v>3.5999999999999997E-2</v>
      </c>
      <c r="AA36" s="207">
        <v>3.6999999999999998E-2</v>
      </c>
      <c r="AB36" s="207">
        <v>3.9E-2</v>
      </c>
      <c r="AC36" s="207">
        <v>4.1000000000000002E-2</v>
      </c>
      <c r="AD36" s="207">
        <v>4.2000000000000003E-2</v>
      </c>
      <c r="AE36" s="28" t="s">
        <v>113</v>
      </c>
      <c r="AF36" s="28" t="s">
        <v>113</v>
      </c>
      <c r="AG36" s="28" t="s">
        <v>113</v>
      </c>
      <c r="AH36" s="47">
        <v>0.05</v>
      </c>
      <c r="AI36" s="38">
        <v>8689479</v>
      </c>
      <c r="AJ36" s="38">
        <v>220144</v>
      </c>
      <c r="AK36" s="38">
        <v>794963</v>
      </c>
      <c r="AL36" s="38">
        <v>0</v>
      </c>
      <c r="AM36" s="38">
        <v>0</v>
      </c>
      <c r="AN36" s="38">
        <v>8438830</v>
      </c>
      <c r="AO36" s="38">
        <v>0</v>
      </c>
      <c r="AP36" s="38">
        <v>0</v>
      </c>
      <c r="AQ36" s="38">
        <v>48920</v>
      </c>
      <c r="AR36" s="38">
        <v>366906</v>
      </c>
      <c r="AS36" s="38">
        <v>0</v>
      </c>
      <c r="AT36" s="38">
        <v>0</v>
      </c>
      <c r="AU36" s="38">
        <v>0</v>
      </c>
      <c r="AV36" s="38">
        <v>0</v>
      </c>
      <c r="AW36" s="38">
        <v>0</v>
      </c>
      <c r="AX36" s="38">
        <v>2323736</v>
      </c>
      <c r="AY36" s="38">
        <v>0</v>
      </c>
      <c r="AZ36" s="38">
        <v>2923015</v>
      </c>
      <c r="BA36" s="38" t="s">
        <v>107</v>
      </c>
      <c r="BB36" s="38">
        <v>0</v>
      </c>
      <c r="BC36" s="38">
        <v>1651075</v>
      </c>
      <c r="BD36" s="38">
        <v>856113</v>
      </c>
      <c r="BE36" s="38">
        <v>1284169</v>
      </c>
      <c r="BF36" s="38">
        <v>0</v>
      </c>
      <c r="BG36" s="38">
        <v>3167619</v>
      </c>
      <c r="BH36" s="38">
        <v>72159</v>
      </c>
      <c r="BI36" s="38" t="s">
        <v>107</v>
      </c>
      <c r="BJ36" s="38">
        <v>599280</v>
      </c>
      <c r="BK36" s="38">
        <v>0</v>
      </c>
      <c r="BL36" s="38">
        <v>0</v>
      </c>
      <c r="BM36" s="38" t="s">
        <v>107</v>
      </c>
      <c r="BN36" s="38" t="s">
        <v>107</v>
      </c>
      <c r="BO36" s="38">
        <v>108849</v>
      </c>
      <c r="BP36" s="38">
        <v>0</v>
      </c>
      <c r="BQ36" s="38">
        <v>0</v>
      </c>
      <c r="BR36" s="38" t="s">
        <v>107</v>
      </c>
      <c r="BS36" s="38">
        <v>354675</v>
      </c>
      <c r="BT36" s="330">
        <v>0</v>
      </c>
      <c r="BU36" s="38">
        <v>0</v>
      </c>
      <c r="BV36" s="38">
        <v>0</v>
      </c>
      <c r="BW36" s="38">
        <v>0</v>
      </c>
      <c r="BX36" s="38">
        <v>0</v>
      </c>
      <c r="BY36" s="41" t="s">
        <v>114</v>
      </c>
      <c r="BZ36" s="41" t="s">
        <v>114</v>
      </c>
      <c r="CA36" s="41" t="s">
        <v>114</v>
      </c>
      <c r="CB36" s="41" t="s">
        <v>114</v>
      </c>
      <c r="CC36" s="41" t="s">
        <v>114</v>
      </c>
      <c r="CD36" s="41" t="s">
        <v>114</v>
      </c>
      <c r="CE36" s="41" t="s">
        <v>114</v>
      </c>
      <c r="CF36" s="42" t="s">
        <v>107</v>
      </c>
      <c r="CG36" s="28" t="s">
        <v>107</v>
      </c>
      <c r="CH36" s="28" t="s">
        <v>107</v>
      </c>
      <c r="CI36" s="28" t="s">
        <v>107</v>
      </c>
      <c r="CJ36" s="28" t="s">
        <v>107</v>
      </c>
      <c r="CK36" s="28" t="s">
        <v>107</v>
      </c>
      <c r="CL36" s="28" t="s">
        <v>107</v>
      </c>
      <c r="CM36" s="28" t="s">
        <v>107</v>
      </c>
      <c r="CN36" s="28" t="s">
        <v>107</v>
      </c>
      <c r="CO36" s="28" t="s">
        <v>107</v>
      </c>
      <c r="CP36" s="28" t="s">
        <v>107</v>
      </c>
      <c r="CQ36" s="28" t="s">
        <v>107</v>
      </c>
      <c r="CR36" s="28" t="s">
        <v>107</v>
      </c>
      <c r="CS36" s="28" t="s">
        <v>107</v>
      </c>
      <c r="CT36" s="28" t="s">
        <v>107</v>
      </c>
      <c r="CU36" s="332">
        <v>12925251</v>
      </c>
      <c r="CV36" s="43">
        <v>1</v>
      </c>
    </row>
    <row r="37" spans="1:100" ht="51">
      <c r="A37" s="28">
        <v>43</v>
      </c>
      <c r="B37" s="29" t="s">
        <v>183</v>
      </c>
      <c r="C37" s="29" t="s">
        <v>0</v>
      </c>
      <c r="D37" s="29" t="s">
        <v>105</v>
      </c>
      <c r="E37" s="42" t="s">
        <v>2380</v>
      </c>
      <c r="F37" s="42" t="s">
        <v>107</v>
      </c>
      <c r="G37" s="30" t="s">
        <v>203</v>
      </c>
      <c r="H37" s="42" t="s">
        <v>185</v>
      </c>
      <c r="I37" s="28">
        <v>4601259</v>
      </c>
      <c r="J37" s="28" t="s">
        <v>204</v>
      </c>
      <c r="K37" s="31" t="s">
        <v>111</v>
      </c>
      <c r="L37" s="32">
        <v>99</v>
      </c>
      <c r="M37" s="33" t="s">
        <v>107</v>
      </c>
      <c r="N37" s="34">
        <v>74300000</v>
      </c>
      <c r="O37" s="33" t="s">
        <v>107</v>
      </c>
      <c r="P37" s="28" t="s">
        <v>2415</v>
      </c>
      <c r="Q37" s="28" t="s">
        <v>112</v>
      </c>
      <c r="R37" s="28" t="s">
        <v>107</v>
      </c>
      <c r="S37" s="28" t="s">
        <v>107</v>
      </c>
      <c r="T37" s="42" t="s">
        <v>107</v>
      </c>
      <c r="U37" s="28" t="s">
        <v>107</v>
      </c>
      <c r="V37" s="28" t="s">
        <v>107</v>
      </c>
      <c r="W37" s="28" t="str">
        <f t="shared" si="0"/>
        <v>N.A.</v>
      </c>
      <c r="X37" s="35" t="s">
        <v>2413</v>
      </c>
      <c r="Y37" s="207">
        <v>3.2000000000000001E-2</v>
      </c>
      <c r="Z37" s="207">
        <v>3.5999999999999997E-2</v>
      </c>
      <c r="AA37" s="207">
        <v>3.6999999999999998E-2</v>
      </c>
      <c r="AB37" s="207">
        <v>3.9E-2</v>
      </c>
      <c r="AC37" s="207">
        <v>4.1000000000000002E-2</v>
      </c>
      <c r="AD37" s="207">
        <v>4.2000000000000003E-2</v>
      </c>
      <c r="AE37" s="28" t="s">
        <v>113</v>
      </c>
      <c r="AF37" s="28" t="s">
        <v>113</v>
      </c>
      <c r="AG37" s="28" t="s">
        <v>113</v>
      </c>
      <c r="AH37" s="47">
        <v>0.05</v>
      </c>
      <c r="AI37" s="38">
        <v>8689479</v>
      </c>
      <c r="AJ37" s="38">
        <v>220144</v>
      </c>
      <c r="AK37" s="38">
        <v>794963</v>
      </c>
      <c r="AL37" s="38">
        <v>0</v>
      </c>
      <c r="AM37" s="38">
        <v>0</v>
      </c>
      <c r="AN37" s="38">
        <v>8438830</v>
      </c>
      <c r="AO37" s="38">
        <v>0</v>
      </c>
      <c r="AP37" s="38">
        <v>0</v>
      </c>
      <c r="AQ37" s="38">
        <v>48920</v>
      </c>
      <c r="AR37" s="38">
        <v>366906</v>
      </c>
      <c r="AS37" s="38">
        <v>0</v>
      </c>
      <c r="AT37" s="38">
        <v>0</v>
      </c>
      <c r="AU37" s="38">
        <v>0</v>
      </c>
      <c r="AV37" s="38">
        <v>0</v>
      </c>
      <c r="AW37" s="38">
        <v>0</v>
      </c>
      <c r="AX37" s="38">
        <v>2323736</v>
      </c>
      <c r="AY37" s="38">
        <v>0</v>
      </c>
      <c r="AZ37" s="38">
        <v>2923015</v>
      </c>
      <c r="BA37" s="38" t="s">
        <v>107</v>
      </c>
      <c r="BB37" s="38">
        <v>0</v>
      </c>
      <c r="BC37" s="38">
        <v>1651075</v>
      </c>
      <c r="BD37" s="38">
        <v>856113</v>
      </c>
      <c r="BE37" s="38">
        <v>1284169</v>
      </c>
      <c r="BF37" s="38">
        <v>0</v>
      </c>
      <c r="BG37" s="38">
        <v>3167619</v>
      </c>
      <c r="BH37" s="38">
        <v>72159</v>
      </c>
      <c r="BI37" s="38" t="s">
        <v>107</v>
      </c>
      <c r="BJ37" s="38">
        <v>599280</v>
      </c>
      <c r="BK37" s="38">
        <v>0</v>
      </c>
      <c r="BL37" s="38">
        <v>0</v>
      </c>
      <c r="BM37" s="38" t="s">
        <v>107</v>
      </c>
      <c r="BN37" s="38" t="s">
        <v>107</v>
      </c>
      <c r="BO37" s="38">
        <v>108849</v>
      </c>
      <c r="BP37" s="38">
        <v>0</v>
      </c>
      <c r="BQ37" s="38">
        <v>0</v>
      </c>
      <c r="BR37" s="38" t="s">
        <v>107</v>
      </c>
      <c r="BS37" s="38">
        <v>354675</v>
      </c>
      <c r="BT37" s="330">
        <v>0</v>
      </c>
      <c r="BU37" s="38">
        <v>0</v>
      </c>
      <c r="BV37" s="38">
        <v>0</v>
      </c>
      <c r="BW37" s="38">
        <v>0</v>
      </c>
      <c r="BX37" s="38">
        <v>0</v>
      </c>
      <c r="BY37" s="41" t="s">
        <v>114</v>
      </c>
      <c r="BZ37" s="41" t="s">
        <v>114</v>
      </c>
      <c r="CA37" s="41" t="s">
        <v>114</v>
      </c>
      <c r="CB37" s="41" t="s">
        <v>114</v>
      </c>
      <c r="CC37" s="41" t="s">
        <v>114</v>
      </c>
      <c r="CD37" s="41" t="s">
        <v>114</v>
      </c>
      <c r="CE37" s="41" t="s">
        <v>114</v>
      </c>
      <c r="CF37" s="42" t="s">
        <v>107</v>
      </c>
      <c r="CG37" s="28" t="s">
        <v>107</v>
      </c>
      <c r="CH37" s="28" t="s">
        <v>107</v>
      </c>
      <c r="CI37" s="28" t="s">
        <v>107</v>
      </c>
      <c r="CJ37" s="28" t="s">
        <v>107</v>
      </c>
      <c r="CK37" s="28" t="s">
        <v>107</v>
      </c>
      <c r="CL37" s="28" t="s">
        <v>107</v>
      </c>
      <c r="CM37" s="28" t="s">
        <v>107</v>
      </c>
      <c r="CN37" s="28" t="s">
        <v>107</v>
      </c>
      <c r="CO37" s="28" t="s">
        <v>107</v>
      </c>
      <c r="CP37" s="28" t="s">
        <v>107</v>
      </c>
      <c r="CQ37" s="28" t="s">
        <v>107</v>
      </c>
      <c r="CR37" s="28" t="s">
        <v>107</v>
      </c>
      <c r="CS37" s="28" t="s">
        <v>107</v>
      </c>
      <c r="CT37" s="28" t="s">
        <v>107</v>
      </c>
      <c r="CU37" s="332">
        <v>12925251</v>
      </c>
      <c r="CV37" s="43">
        <v>1</v>
      </c>
    </row>
    <row r="38" spans="1:100" ht="51">
      <c r="A38" s="28">
        <v>44</v>
      </c>
      <c r="B38" s="29" t="s">
        <v>183</v>
      </c>
      <c r="C38" s="29" t="s">
        <v>0</v>
      </c>
      <c r="D38" s="29" t="s">
        <v>105</v>
      </c>
      <c r="E38" s="42" t="s">
        <v>2380</v>
      </c>
      <c r="F38" s="42" t="s">
        <v>107</v>
      </c>
      <c r="G38" s="30" t="s">
        <v>203</v>
      </c>
      <c r="H38" s="42" t="s">
        <v>185</v>
      </c>
      <c r="I38" s="28">
        <v>4601263</v>
      </c>
      <c r="J38" s="28" t="s">
        <v>205</v>
      </c>
      <c r="K38" s="31" t="s">
        <v>111</v>
      </c>
      <c r="L38" s="32">
        <v>99</v>
      </c>
      <c r="M38" s="33" t="s">
        <v>107</v>
      </c>
      <c r="N38" s="34">
        <v>78200000</v>
      </c>
      <c r="O38" s="33" t="s">
        <v>107</v>
      </c>
      <c r="P38" s="28" t="s">
        <v>130</v>
      </c>
      <c r="Q38" s="28" t="s">
        <v>112</v>
      </c>
      <c r="R38" s="28" t="s">
        <v>107</v>
      </c>
      <c r="S38" s="28" t="s">
        <v>107</v>
      </c>
      <c r="T38" s="42" t="s">
        <v>107</v>
      </c>
      <c r="U38" s="28" t="s">
        <v>107</v>
      </c>
      <c r="V38" s="28" t="s">
        <v>107</v>
      </c>
      <c r="W38" s="28" t="str">
        <f t="shared" si="0"/>
        <v>N.A.</v>
      </c>
      <c r="X38" s="35" t="s">
        <v>2413</v>
      </c>
      <c r="Y38" s="207">
        <v>3.2000000000000001E-2</v>
      </c>
      <c r="Z38" s="207">
        <v>3.5999999999999997E-2</v>
      </c>
      <c r="AA38" s="207">
        <v>3.6999999999999998E-2</v>
      </c>
      <c r="AB38" s="207">
        <v>3.9E-2</v>
      </c>
      <c r="AC38" s="207">
        <v>4.1000000000000002E-2</v>
      </c>
      <c r="AD38" s="207">
        <v>4.2000000000000003E-2</v>
      </c>
      <c r="AE38" s="28" t="s">
        <v>113</v>
      </c>
      <c r="AF38" s="28" t="s">
        <v>113</v>
      </c>
      <c r="AG38" s="28" t="s">
        <v>113</v>
      </c>
      <c r="AH38" s="47">
        <v>0.05</v>
      </c>
      <c r="AI38" s="38">
        <v>8689479</v>
      </c>
      <c r="AJ38" s="38">
        <v>220144</v>
      </c>
      <c r="AK38" s="38">
        <v>794963</v>
      </c>
      <c r="AL38" s="38">
        <v>0</v>
      </c>
      <c r="AM38" s="38">
        <v>0</v>
      </c>
      <c r="AN38" s="38">
        <v>8438830</v>
      </c>
      <c r="AO38" s="38">
        <v>0</v>
      </c>
      <c r="AP38" s="38">
        <v>0</v>
      </c>
      <c r="AQ38" s="38">
        <v>48920</v>
      </c>
      <c r="AR38" s="38">
        <v>366906</v>
      </c>
      <c r="AS38" s="38">
        <v>0</v>
      </c>
      <c r="AT38" s="38">
        <v>0</v>
      </c>
      <c r="AU38" s="38">
        <v>0</v>
      </c>
      <c r="AV38" s="38">
        <v>0</v>
      </c>
      <c r="AW38" s="38">
        <v>0</v>
      </c>
      <c r="AX38" s="38">
        <v>2323736</v>
      </c>
      <c r="AY38" s="38">
        <v>0</v>
      </c>
      <c r="AZ38" s="38">
        <v>2923015</v>
      </c>
      <c r="BA38" s="38" t="s">
        <v>107</v>
      </c>
      <c r="BB38" s="38">
        <v>0</v>
      </c>
      <c r="BC38" s="38">
        <v>1651075</v>
      </c>
      <c r="BD38" s="38">
        <v>856113</v>
      </c>
      <c r="BE38" s="38">
        <v>1284169</v>
      </c>
      <c r="BF38" s="38">
        <v>0</v>
      </c>
      <c r="BG38" s="38">
        <v>3167619</v>
      </c>
      <c r="BH38" s="38">
        <v>72159</v>
      </c>
      <c r="BI38" s="38" t="s">
        <v>107</v>
      </c>
      <c r="BJ38" s="38">
        <v>599280</v>
      </c>
      <c r="BK38" s="38">
        <v>0</v>
      </c>
      <c r="BL38" s="38">
        <v>0</v>
      </c>
      <c r="BM38" s="38" t="s">
        <v>107</v>
      </c>
      <c r="BN38" s="38" t="s">
        <v>107</v>
      </c>
      <c r="BO38" s="38">
        <v>108849</v>
      </c>
      <c r="BP38" s="38">
        <v>0</v>
      </c>
      <c r="BQ38" s="38">
        <v>0</v>
      </c>
      <c r="BR38" s="38" t="s">
        <v>107</v>
      </c>
      <c r="BS38" s="38">
        <v>354675</v>
      </c>
      <c r="BT38" s="330">
        <v>0</v>
      </c>
      <c r="BU38" s="38">
        <v>0</v>
      </c>
      <c r="BV38" s="38">
        <v>0</v>
      </c>
      <c r="BW38" s="38">
        <v>0</v>
      </c>
      <c r="BX38" s="38">
        <v>0</v>
      </c>
      <c r="BY38" s="41" t="s">
        <v>114</v>
      </c>
      <c r="BZ38" s="41" t="s">
        <v>114</v>
      </c>
      <c r="CA38" s="41" t="s">
        <v>114</v>
      </c>
      <c r="CB38" s="41" t="s">
        <v>114</v>
      </c>
      <c r="CC38" s="41" t="s">
        <v>114</v>
      </c>
      <c r="CD38" s="41" t="s">
        <v>114</v>
      </c>
      <c r="CE38" s="41" t="s">
        <v>114</v>
      </c>
      <c r="CF38" s="42" t="s">
        <v>107</v>
      </c>
      <c r="CG38" s="28" t="s">
        <v>107</v>
      </c>
      <c r="CH38" s="28" t="s">
        <v>107</v>
      </c>
      <c r="CI38" s="28" t="s">
        <v>107</v>
      </c>
      <c r="CJ38" s="28" t="s">
        <v>107</v>
      </c>
      <c r="CK38" s="28" t="s">
        <v>107</v>
      </c>
      <c r="CL38" s="28" t="s">
        <v>107</v>
      </c>
      <c r="CM38" s="28" t="s">
        <v>107</v>
      </c>
      <c r="CN38" s="28" t="s">
        <v>107</v>
      </c>
      <c r="CO38" s="28" t="s">
        <v>107</v>
      </c>
      <c r="CP38" s="28" t="s">
        <v>107</v>
      </c>
      <c r="CQ38" s="28" t="s">
        <v>107</v>
      </c>
      <c r="CR38" s="28" t="s">
        <v>107</v>
      </c>
      <c r="CS38" s="28" t="s">
        <v>107</v>
      </c>
      <c r="CT38" s="28" t="s">
        <v>107</v>
      </c>
      <c r="CU38" s="332">
        <v>12925251</v>
      </c>
      <c r="CV38" s="43">
        <v>1</v>
      </c>
    </row>
    <row r="39" spans="1:100" ht="51">
      <c r="A39" s="28">
        <v>45</v>
      </c>
      <c r="B39" s="29" t="s">
        <v>183</v>
      </c>
      <c r="C39" s="29" t="s">
        <v>0</v>
      </c>
      <c r="D39" s="29" t="s">
        <v>105</v>
      </c>
      <c r="E39" s="42" t="s">
        <v>106</v>
      </c>
      <c r="F39" s="42" t="s">
        <v>107</v>
      </c>
      <c r="G39" s="30" t="s">
        <v>206</v>
      </c>
      <c r="H39" s="42" t="s">
        <v>185</v>
      </c>
      <c r="I39" s="28">
        <v>4601278</v>
      </c>
      <c r="J39" s="28" t="s">
        <v>207</v>
      </c>
      <c r="K39" s="31" t="s">
        <v>111</v>
      </c>
      <c r="L39" s="32">
        <v>99</v>
      </c>
      <c r="M39" s="33" t="s">
        <v>107</v>
      </c>
      <c r="N39" s="34">
        <v>70400000</v>
      </c>
      <c r="O39" s="33" t="s">
        <v>107</v>
      </c>
      <c r="P39" s="28" t="s">
        <v>2415</v>
      </c>
      <c r="Q39" s="28" t="s">
        <v>112</v>
      </c>
      <c r="R39" s="28" t="s">
        <v>107</v>
      </c>
      <c r="S39" s="28" t="s">
        <v>107</v>
      </c>
      <c r="T39" s="42" t="s">
        <v>107</v>
      </c>
      <c r="U39" s="28" t="s">
        <v>107</v>
      </c>
      <c r="V39" s="28" t="s">
        <v>107</v>
      </c>
      <c r="W39" s="28" t="str">
        <f t="shared" si="0"/>
        <v>N.A.</v>
      </c>
      <c r="X39" s="35" t="s">
        <v>2413</v>
      </c>
      <c r="Y39" s="207">
        <v>3.2000000000000001E-2</v>
      </c>
      <c r="Z39" s="207">
        <v>3.5999999999999997E-2</v>
      </c>
      <c r="AA39" s="207">
        <v>3.6999999999999998E-2</v>
      </c>
      <c r="AB39" s="207">
        <v>3.9E-2</v>
      </c>
      <c r="AC39" s="207">
        <v>4.1000000000000002E-2</v>
      </c>
      <c r="AD39" s="207">
        <v>4.2000000000000003E-2</v>
      </c>
      <c r="AE39" s="28" t="s">
        <v>113</v>
      </c>
      <c r="AF39" s="28" t="s">
        <v>113</v>
      </c>
      <c r="AG39" s="28" t="s">
        <v>113</v>
      </c>
      <c r="AH39" s="47">
        <v>0.05</v>
      </c>
      <c r="AI39" s="38">
        <v>8689479</v>
      </c>
      <c r="AJ39" s="38">
        <v>220144</v>
      </c>
      <c r="AK39" s="38">
        <v>794963</v>
      </c>
      <c r="AL39" s="38">
        <v>0</v>
      </c>
      <c r="AM39" s="38">
        <v>0</v>
      </c>
      <c r="AN39" s="38">
        <v>8438830</v>
      </c>
      <c r="AO39" s="38">
        <v>0</v>
      </c>
      <c r="AP39" s="38">
        <v>0</v>
      </c>
      <c r="AQ39" s="38">
        <v>48920</v>
      </c>
      <c r="AR39" s="38">
        <v>366906</v>
      </c>
      <c r="AS39" s="38">
        <v>0</v>
      </c>
      <c r="AT39" s="38">
        <v>0</v>
      </c>
      <c r="AU39" s="38">
        <v>0</v>
      </c>
      <c r="AV39" s="38">
        <v>0</v>
      </c>
      <c r="AW39" s="38">
        <v>0</v>
      </c>
      <c r="AX39" s="38">
        <v>2323736</v>
      </c>
      <c r="AY39" s="38">
        <v>0</v>
      </c>
      <c r="AZ39" s="38">
        <v>2923015</v>
      </c>
      <c r="BA39" s="38" t="s">
        <v>107</v>
      </c>
      <c r="BB39" s="38">
        <v>0</v>
      </c>
      <c r="BC39" s="38">
        <v>1651075</v>
      </c>
      <c r="BD39" s="38">
        <v>856113</v>
      </c>
      <c r="BE39" s="38">
        <v>1284169</v>
      </c>
      <c r="BF39" s="38">
        <v>0</v>
      </c>
      <c r="BG39" s="38">
        <v>3167619</v>
      </c>
      <c r="BH39" s="38">
        <v>72159</v>
      </c>
      <c r="BI39" s="38" t="s">
        <v>107</v>
      </c>
      <c r="BJ39" s="38">
        <v>599280</v>
      </c>
      <c r="BK39" s="38">
        <v>0</v>
      </c>
      <c r="BL39" s="38">
        <v>0</v>
      </c>
      <c r="BM39" s="38" t="s">
        <v>107</v>
      </c>
      <c r="BN39" s="38" t="s">
        <v>107</v>
      </c>
      <c r="BO39" s="38">
        <v>108849</v>
      </c>
      <c r="BP39" s="38">
        <v>0</v>
      </c>
      <c r="BQ39" s="38">
        <v>0</v>
      </c>
      <c r="BR39" s="38" t="s">
        <v>107</v>
      </c>
      <c r="BS39" s="38">
        <v>354675</v>
      </c>
      <c r="BT39" s="330">
        <v>0</v>
      </c>
      <c r="BU39" s="38">
        <v>0</v>
      </c>
      <c r="BV39" s="38">
        <v>0</v>
      </c>
      <c r="BW39" s="38">
        <v>0</v>
      </c>
      <c r="BX39" s="38">
        <v>0</v>
      </c>
      <c r="BY39" s="41" t="s">
        <v>114</v>
      </c>
      <c r="BZ39" s="41" t="s">
        <v>114</v>
      </c>
      <c r="CA39" s="41" t="s">
        <v>114</v>
      </c>
      <c r="CB39" s="41" t="s">
        <v>114</v>
      </c>
      <c r="CC39" s="41" t="s">
        <v>114</v>
      </c>
      <c r="CD39" s="41" t="s">
        <v>114</v>
      </c>
      <c r="CE39" s="41" t="s">
        <v>114</v>
      </c>
      <c r="CF39" s="42" t="s">
        <v>107</v>
      </c>
      <c r="CG39" s="28" t="s">
        <v>107</v>
      </c>
      <c r="CH39" s="28" t="s">
        <v>107</v>
      </c>
      <c r="CI39" s="28" t="s">
        <v>107</v>
      </c>
      <c r="CJ39" s="28" t="s">
        <v>107</v>
      </c>
      <c r="CK39" s="28" t="s">
        <v>107</v>
      </c>
      <c r="CL39" s="28" t="s">
        <v>107</v>
      </c>
      <c r="CM39" s="28" t="s">
        <v>107</v>
      </c>
      <c r="CN39" s="28" t="s">
        <v>107</v>
      </c>
      <c r="CO39" s="28" t="s">
        <v>107</v>
      </c>
      <c r="CP39" s="28" t="s">
        <v>107</v>
      </c>
      <c r="CQ39" s="28" t="s">
        <v>107</v>
      </c>
      <c r="CR39" s="28" t="s">
        <v>107</v>
      </c>
      <c r="CS39" s="28" t="s">
        <v>107</v>
      </c>
      <c r="CT39" s="28" t="s">
        <v>107</v>
      </c>
      <c r="CU39" s="332">
        <v>12925251</v>
      </c>
      <c r="CV39" s="43">
        <v>1</v>
      </c>
    </row>
    <row r="40" spans="1:100" ht="51">
      <c r="A40" s="28">
        <v>46</v>
      </c>
      <c r="B40" s="29" t="s">
        <v>183</v>
      </c>
      <c r="C40" s="29" t="s">
        <v>0</v>
      </c>
      <c r="D40" s="29" t="s">
        <v>105</v>
      </c>
      <c r="E40" s="42" t="s">
        <v>106</v>
      </c>
      <c r="F40" s="42" t="s">
        <v>107</v>
      </c>
      <c r="G40" s="30" t="s">
        <v>206</v>
      </c>
      <c r="H40" s="42" t="s">
        <v>185</v>
      </c>
      <c r="I40" s="28">
        <v>4601274</v>
      </c>
      <c r="J40" s="28" t="s">
        <v>208</v>
      </c>
      <c r="K40" s="31" t="s">
        <v>111</v>
      </c>
      <c r="L40" s="32">
        <v>99</v>
      </c>
      <c r="M40" s="33" t="s">
        <v>107</v>
      </c>
      <c r="N40" s="34">
        <v>74400000</v>
      </c>
      <c r="O40" s="33" t="s">
        <v>107</v>
      </c>
      <c r="P40" s="28" t="s">
        <v>130</v>
      </c>
      <c r="Q40" s="28" t="s">
        <v>112</v>
      </c>
      <c r="R40" s="28" t="s">
        <v>107</v>
      </c>
      <c r="S40" s="28" t="s">
        <v>107</v>
      </c>
      <c r="T40" s="42" t="s">
        <v>107</v>
      </c>
      <c r="U40" s="28" t="s">
        <v>107</v>
      </c>
      <c r="V40" s="28" t="s">
        <v>107</v>
      </c>
      <c r="W40" s="28" t="str">
        <f t="shared" si="0"/>
        <v>N.A.</v>
      </c>
      <c r="X40" s="35" t="s">
        <v>2413</v>
      </c>
      <c r="Y40" s="207">
        <v>3.2000000000000001E-2</v>
      </c>
      <c r="Z40" s="207">
        <v>3.5999999999999997E-2</v>
      </c>
      <c r="AA40" s="207">
        <v>3.6999999999999998E-2</v>
      </c>
      <c r="AB40" s="207">
        <v>3.9E-2</v>
      </c>
      <c r="AC40" s="207">
        <v>4.1000000000000002E-2</v>
      </c>
      <c r="AD40" s="207">
        <v>4.2000000000000003E-2</v>
      </c>
      <c r="AE40" s="28" t="s">
        <v>113</v>
      </c>
      <c r="AF40" s="28" t="s">
        <v>113</v>
      </c>
      <c r="AG40" s="28" t="s">
        <v>113</v>
      </c>
      <c r="AH40" s="47">
        <v>0.05</v>
      </c>
      <c r="AI40" s="38">
        <v>8689479</v>
      </c>
      <c r="AJ40" s="38">
        <v>220144</v>
      </c>
      <c r="AK40" s="38">
        <v>794963</v>
      </c>
      <c r="AL40" s="38">
        <v>0</v>
      </c>
      <c r="AM40" s="38">
        <v>0</v>
      </c>
      <c r="AN40" s="38">
        <v>8438830</v>
      </c>
      <c r="AO40" s="38">
        <v>0</v>
      </c>
      <c r="AP40" s="38">
        <v>0</v>
      </c>
      <c r="AQ40" s="38">
        <v>48920</v>
      </c>
      <c r="AR40" s="38">
        <v>366906</v>
      </c>
      <c r="AS40" s="38">
        <v>0</v>
      </c>
      <c r="AT40" s="38">
        <v>0</v>
      </c>
      <c r="AU40" s="38">
        <v>0</v>
      </c>
      <c r="AV40" s="38">
        <v>0</v>
      </c>
      <c r="AW40" s="38">
        <v>0</v>
      </c>
      <c r="AX40" s="38">
        <v>2323736</v>
      </c>
      <c r="AY40" s="38">
        <v>0</v>
      </c>
      <c r="AZ40" s="38">
        <v>2923015</v>
      </c>
      <c r="BA40" s="38" t="s">
        <v>107</v>
      </c>
      <c r="BB40" s="38">
        <v>0</v>
      </c>
      <c r="BC40" s="38">
        <v>1651075</v>
      </c>
      <c r="BD40" s="38">
        <v>856113</v>
      </c>
      <c r="BE40" s="38">
        <v>1284169</v>
      </c>
      <c r="BF40" s="38">
        <v>0</v>
      </c>
      <c r="BG40" s="38">
        <v>3167619</v>
      </c>
      <c r="BH40" s="38">
        <v>72159</v>
      </c>
      <c r="BI40" s="38" t="s">
        <v>107</v>
      </c>
      <c r="BJ40" s="38">
        <v>599280</v>
      </c>
      <c r="BK40" s="38">
        <v>0</v>
      </c>
      <c r="BL40" s="38">
        <v>0</v>
      </c>
      <c r="BM40" s="38" t="s">
        <v>107</v>
      </c>
      <c r="BN40" s="38" t="s">
        <v>107</v>
      </c>
      <c r="BO40" s="38">
        <v>108849</v>
      </c>
      <c r="BP40" s="38">
        <v>0</v>
      </c>
      <c r="BQ40" s="38">
        <v>0</v>
      </c>
      <c r="BR40" s="38" t="s">
        <v>107</v>
      </c>
      <c r="BS40" s="38">
        <v>354675</v>
      </c>
      <c r="BT40" s="330">
        <v>0</v>
      </c>
      <c r="BU40" s="38">
        <v>0</v>
      </c>
      <c r="BV40" s="38">
        <v>0</v>
      </c>
      <c r="BW40" s="38">
        <v>0</v>
      </c>
      <c r="BX40" s="38">
        <v>0</v>
      </c>
      <c r="BY40" s="41" t="s">
        <v>114</v>
      </c>
      <c r="BZ40" s="41" t="s">
        <v>114</v>
      </c>
      <c r="CA40" s="41" t="s">
        <v>114</v>
      </c>
      <c r="CB40" s="41" t="s">
        <v>114</v>
      </c>
      <c r="CC40" s="41" t="s">
        <v>114</v>
      </c>
      <c r="CD40" s="41" t="s">
        <v>114</v>
      </c>
      <c r="CE40" s="41" t="s">
        <v>114</v>
      </c>
      <c r="CF40" s="42" t="s">
        <v>107</v>
      </c>
      <c r="CG40" s="28" t="s">
        <v>107</v>
      </c>
      <c r="CH40" s="28" t="s">
        <v>107</v>
      </c>
      <c r="CI40" s="28" t="s">
        <v>107</v>
      </c>
      <c r="CJ40" s="28" t="s">
        <v>107</v>
      </c>
      <c r="CK40" s="28" t="s">
        <v>107</v>
      </c>
      <c r="CL40" s="28" t="s">
        <v>107</v>
      </c>
      <c r="CM40" s="28" t="s">
        <v>107</v>
      </c>
      <c r="CN40" s="28" t="s">
        <v>107</v>
      </c>
      <c r="CO40" s="28" t="s">
        <v>107</v>
      </c>
      <c r="CP40" s="28" t="s">
        <v>107</v>
      </c>
      <c r="CQ40" s="28" t="s">
        <v>107</v>
      </c>
      <c r="CR40" s="28" t="s">
        <v>107</v>
      </c>
      <c r="CS40" s="28" t="s">
        <v>107</v>
      </c>
      <c r="CT40" s="28" t="s">
        <v>107</v>
      </c>
      <c r="CU40" s="332">
        <v>12925251</v>
      </c>
      <c r="CV40" s="43">
        <v>1</v>
      </c>
    </row>
    <row r="41" spans="1:100" ht="51">
      <c r="A41" s="28">
        <v>47</v>
      </c>
      <c r="B41" s="29" t="s">
        <v>183</v>
      </c>
      <c r="C41" s="29" t="s">
        <v>0</v>
      </c>
      <c r="D41" s="29" t="s">
        <v>105</v>
      </c>
      <c r="E41" s="42" t="s">
        <v>106</v>
      </c>
      <c r="F41" s="42" t="s">
        <v>107</v>
      </c>
      <c r="G41" s="30" t="s">
        <v>209</v>
      </c>
      <c r="H41" s="42" t="s">
        <v>185</v>
      </c>
      <c r="I41" s="28">
        <v>4601258</v>
      </c>
      <c r="J41" s="28" t="s">
        <v>210</v>
      </c>
      <c r="K41" s="31" t="s">
        <v>111</v>
      </c>
      <c r="L41" s="32">
        <v>99</v>
      </c>
      <c r="M41" s="33" t="s">
        <v>107</v>
      </c>
      <c r="N41" s="34">
        <v>74300000</v>
      </c>
      <c r="O41" s="33" t="s">
        <v>107</v>
      </c>
      <c r="P41" s="28" t="s">
        <v>2415</v>
      </c>
      <c r="Q41" s="28" t="s">
        <v>112</v>
      </c>
      <c r="R41" s="28" t="s">
        <v>107</v>
      </c>
      <c r="S41" s="28" t="s">
        <v>107</v>
      </c>
      <c r="T41" s="42" t="s">
        <v>107</v>
      </c>
      <c r="U41" s="28" t="s">
        <v>107</v>
      </c>
      <c r="V41" s="28" t="s">
        <v>107</v>
      </c>
      <c r="W41" s="28" t="str">
        <f t="shared" si="0"/>
        <v>N.A.</v>
      </c>
      <c r="X41" s="35" t="s">
        <v>2413</v>
      </c>
      <c r="Y41" s="207">
        <v>3.2000000000000001E-2</v>
      </c>
      <c r="Z41" s="207">
        <v>3.5999999999999997E-2</v>
      </c>
      <c r="AA41" s="207">
        <v>3.6999999999999998E-2</v>
      </c>
      <c r="AB41" s="207">
        <v>3.9E-2</v>
      </c>
      <c r="AC41" s="207">
        <v>4.1000000000000002E-2</v>
      </c>
      <c r="AD41" s="207">
        <v>4.2000000000000003E-2</v>
      </c>
      <c r="AE41" s="28" t="s">
        <v>113</v>
      </c>
      <c r="AF41" s="28" t="s">
        <v>113</v>
      </c>
      <c r="AG41" s="28" t="s">
        <v>113</v>
      </c>
      <c r="AH41" s="47">
        <v>0.05</v>
      </c>
      <c r="AI41" s="38">
        <v>8689479</v>
      </c>
      <c r="AJ41" s="38">
        <v>220144</v>
      </c>
      <c r="AK41" s="38">
        <v>794963</v>
      </c>
      <c r="AL41" s="38">
        <v>0</v>
      </c>
      <c r="AM41" s="38">
        <v>0</v>
      </c>
      <c r="AN41" s="38">
        <v>8438830</v>
      </c>
      <c r="AO41" s="38">
        <v>0</v>
      </c>
      <c r="AP41" s="38">
        <v>0</v>
      </c>
      <c r="AQ41" s="38">
        <v>48920</v>
      </c>
      <c r="AR41" s="38">
        <v>366906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2323736</v>
      </c>
      <c r="AY41" s="38">
        <v>0</v>
      </c>
      <c r="AZ41" s="38">
        <v>2923015</v>
      </c>
      <c r="BA41" s="38" t="s">
        <v>107</v>
      </c>
      <c r="BB41" s="38">
        <v>0</v>
      </c>
      <c r="BC41" s="38">
        <v>1651075</v>
      </c>
      <c r="BD41" s="38">
        <v>856113</v>
      </c>
      <c r="BE41" s="38">
        <v>1284169</v>
      </c>
      <c r="BF41" s="38">
        <v>0</v>
      </c>
      <c r="BG41" s="38">
        <v>3167619</v>
      </c>
      <c r="BH41" s="38">
        <v>72159</v>
      </c>
      <c r="BI41" s="38" t="s">
        <v>107</v>
      </c>
      <c r="BJ41" s="38">
        <v>599280</v>
      </c>
      <c r="BK41" s="38">
        <v>0</v>
      </c>
      <c r="BL41" s="38">
        <v>0</v>
      </c>
      <c r="BM41" s="38" t="s">
        <v>107</v>
      </c>
      <c r="BN41" s="38" t="s">
        <v>107</v>
      </c>
      <c r="BO41" s="38">
        <v>108849</v>
      </c>
      <c r="BP41" s="38">
        <v>0</v>
      </c>
      <c r="BQ41" s="38">
        <v>0</v>
      </c>
      <c r="BR41" s="38" t="s">
        <v>107</v>
      </c>
      <c r="BS41" s="38">
        <v>354675</v>
      </c>
      <c r="BT41" s="330">
        <v>0</v>
      </c>
      <c r="BU41" s="38">
        <v>0</v>
      </c>
      <c r="BV41" s="38">
        <v>0</v>
      </c>
      <c r="BW41" s="38">
        <v>0</v>
      </c>
      <c r="BX41" s="38">
        <v>0</v>
      </c>
      <c r="BY41" s="41" t="s">
        <v>114</v>
      </c>
      <c r="BZ41" s="41" t="s">
        <v>114</v>
      </c>
      <c r="CA41" s="41" t="s">
        <v>114</v>
      </c>
      <c r="CB41" s="41" t="s">
        <v>114</v>
      </c>
      <c r="CC41" s="41" t="s">
        <v>114</v>
      </c>
      <c r="CD41" s="41" t="s">
        <v>114</v>
      </c>
      <c r="CE41" s="41" t="s">
        <v>114</v>
      </c>
      <c r="CF41" s="42" t="s">
        <v>107</v>
      </c>
      <c r="CG41" s="28" t="s">
        <v>107</v>
      </c>
      <c r="CH41" s="28" t="s">
        <v>107</v>
      </c>
      <c r="CI41" s="28" t="s">
        <v>107</v>
      </c>
      <c r="CJ41" s="28" t="s">
        <v>107</v>
      </c>
      <c r="CK41" s="28" t="s">
        <v>107</v>
      </c>
      <c r="CL41" s="28" t="s">
        <v>107</v>
      </c>
      <c r="CM41" s="28" t="s">
        <v>107</v>
      </c>
      <c r="CN41" s="28" t="s">
        <v>107</v>
      </c>
      <c r="CO41" s="28" t="s">
        <v>107</v>
      </c>
      <c r="CP41" s="28" t="s">
        <v>107</v>
      </c>
      <c r="CQ41" s="28" t="s">
        <v>107</v>
      </c>
      <c r="CR41" s="28" t="s">
        <v>107</v>
      </c>
      <c r="CS41" s="28" t="s">
        <v>107</v>
      </c>
      <c r="CT41" s="28" t="s">
        <v>107</v>
      </c>
      <c r="CU41" s="332">
        <v>12925251</v>
      </c>
      <c r="CV41" s="43">
        <v>1</v>
      </c>
    </row>
    <row r="42" spans="1:100" ht="51">
      <c r="A42" s="28">
        <v>48</v>
      </c>
      <c r="B42" s="29" t="s">
        <v>183</v>
      </c>
      <c r="C42" s="29" t="s">
        <v>0</v>
      </c>
      <c r="D42" s="29" t="s">
        <v>105</v>
      </c>
      <c r="E42" s="42" t="s">
        <v>106</v>
      </c>
      <c r="F42" s="42" t="s">
        <v>107</v>
      </c>
      <c r="G42" s="30" t="s">
        <v>209</v>
      </c>
      <c r="H42" s="42" t="s">
        <v>185</v>
      </c>
      <c r="I42" s="28">
        <v>4601262</v>
      </c>
      <c r="J42" s="28" t="s">
        <v>211</v>
      </c>
      <c r="K42" s="31" t="s">
        <v>111</v>
      </c>
      <c r="L42" s="32">
        <v>99</v>
      </c>
      <c r="M42" s="33" t="s">
        <v>107</v>
      </c>
      <c r="N42" s="34">
        <v>78200000</v>
      </c>
      <c r="O42" s="33" t="s">
        <v>107</v>
      </c>
      <c r="P42" s="28" t="s">
        <v>130</v>
      </c>
      <c r="Q42" s="28" t="s">
        <v>112</v>
      </c>
      <c r="R42" s="28" t="s">
        <v>107</v>
      </c>
      <c r="S42" s="28" t="s">
        <v>107</v>
      </c>
      <c r="T42" s="42" t="s">
        <v>107</v>
      </c>
      <c r="U42" s="28" t="s">
        <v>107</v>
      </c>
      <c r="V42" s="28" t="s">
        <v>107</v>
      </c>
      <c r="W42" s="28" t="str">
        <f t="shared" si="0"/>
        <v>N.A.</v>
      </c>
      <c r="X42" s="35" t="s">
        <v>2414</v>
      </c>
      <c r="Y42" s="207">
        <v>3.2000000000000001E-2</v>
      </c>
      <c r="Z42" s="207">
        <v>3.5999999999999997E-2</v>
      </c>
      <c r="AA42" s="207">
        <v>3.6999999999999998E-2</v>
      </c>
      <c r="AB42" s="207">
        <v>3.9E-2</v>
      </c>
      <c r="AC42" s="207">
        <v>4.1000000000000002E-2</v>
      </c>
      <c r="AD42" s="207">
        <v>4.2000000000000003E-2</v>
      </c>
      <c r="AE42" s="28" t="s">
        <v>113</v>
      </c>
      <c r="AF42" s="28" t="s">
        <v>113</v>
      </c>
      <c r="AG42" s="28" t="s">
        <v>113</v>
      </c>
      <c r="AH42" s="47">
        <v>0.05</v>
      </c>
      <c r="AI42" s="38">
        <v>8689479</v>
      </c>
      <c r="AJ42" s="38">
        <v>220144</v>
      </c>
      <c r="AK42" s="38">
        <v>794963</v>
      </c>
      <c r="AL42" s="38">
        <v>0</v>
      </c>
      <c r="AM42" s="38">
        <v>0</v>
      </c>
      <c r="AN42" s="38">
        <v>8438830</v>
      </c>
      <c r="AO42" s="38">
        <v>0</v>
      </c>
      <c r="AP42" s="38">
        <v>0</v>
      </c>
      <c r="AQ42" s="38">
        <v>48920</v>
      </c>
      <c r="AR42" s="38">
        <v>366906</v>
      </c>
      <c r="AS42" s="38">
        <v>0</v>
      </c>
      <c r="AT42" s="38">
        <v>0</v>
      </c>
      <c r="AU42" s="38">
        <v>0</v>
      </c>
      <c r="AV42" s="38">
        <v>0</v>
      </c>
      <c r="AW42" s="38">
        <v>0</v>
      </c>
      <c r="AX42" s="38">
        <v>2323736</v>
      </c>
      <c r="AY42" s="38">
        <v>0</v>
      </c>
      <c r="AZ42" s="38">
        <v>2923015</v>
      </c>
      <c r="BA42" s="38" t="s">
        <v>107</v>
      </c>
      <c r="BB42" s="38">
        <v>0</v>
      </c>
      <c r="BC42" s="38">
        <v>1651075</v>
      </c>
      <c r="BD42" s="38">
        <v>856113</v>
      </c>
      <c r="BE42" s="38">
        <v>1284169</v>
      </c>
      <c r="BF42" s="38">
        <v>0</v>
      </c>
      <c r="BG42" s="38">
        <v>3167619</v>
      </c>
      <c r="BH42" s="38">
        <v>72159</v>
      </c>
      <c r="BI42" s="38" t="s">
        <v>107</v>
      </c>
      <c r="BJ42" s="38">
        <v>599280</v>
      </c>
      <c r="BK42" s="38">
        <v>0</v>
      </c>
      <c r="BL42" s="38">
        <v>0</v>
      </c>
      <c r="BM42" s="38" t="s">
        <v>107</v>
      </c>
      <c r="BN42" s="38" t="s">
        <v>107</v>
      </c>
      <c r="BO42" s="38">
        <v>108849</v>
      </c>
      <c r="BP42" s="38">
        <v>0</v>
      </c>
      <c r="BQ42" s="38">
        <v>0</v>
      </c>
      <c r="BR42" s="38" t="s">
        <v>107</v>
      </c>
      <c r="BS42" s="38">
        <v>354675</v>
      </c>
      <c r="BT42" s="330">
        <v>0</v>
      </c>
      <c r="BU42" s="38">
        <v>0</v>
      </c>
      <c r="BV42" s="38">
        <v>0</v>
      </c>
      <c r="BW42" s="38">
        <v>0</v>
      </c>
      <c r="BX42" s="38">
        <v>0</v>
      </c>
      <c r="BY42" s="41" t="s">
        <v>114</v>
      </c>
      <c r="BZ42" s="41" t="s">
        <v>114</v>
      </c>
      <c r="CA42" s="41" t="s">
        <v>114</v>
      </c>
      <c r="CB42" s="41" t="s">
        <v>114</v>
      </c>
      <c r="CC42" s="41" t="s">
        <v>114</v>
      </c>
      <c r="CD42" s="41" t="s">
        <v>114</v>
      </c>
      <c r="CE42" s="41" t="s">
        <v>114</v>
      </c>
      <c r="CF42" s="42" t="s">
        <v>107</v>
      </c>
      <c r="CG42" s="28" t="s">
        <v>107</v>
      </c>
      <c r="CH42" s="28" t="s">
        <v>107</v>
      </c>
      <c r="CI42" s="28" t="s">
        <v>107</v>
      </c>
      <c r="CJ42" s="28" t="s">
        <v>107</v>
      </c>
      <c r="CK42" s="28" t="s">
        <v>107</v>
      </c>
      <c r="CL42" s="28" t="s">
        <v>107</v>
      </c>
      <c r="CM42" s="28" t="s">
        <v>107</v>
      </c>
      <c r="CN42" s="28" t="s">
        <v>107</v>
      </c>
      <c r="CO42" s="28" t="s">
        <v>107</v>
      </c>
      <c r="CP42" s="28" t="s">
        <v>107</v>
      </c>
      <c r="CQ42" s="28" t="s">
        <v>107</v>
      </c>
      <c r="CR42" s="28" t="s">
        <v>107</v>
      </c>
      <c r="CS42" s="28" t="s">
        <v>107</v>
      </c>
      <c r="CT42" s="28" t="s">
        <v>107</v>
      </c>
      <c r="CU42" s="332">
        <v>12925251</v>
      </c>
      <c r="CV42" s="43">
        <v>1</v>
      </c>
    </row>
    <row r="43" spans="1:100" ht="51">
      <c r="A43" s="28">
        <v>49</v>
      </c>
      <c r="B43" s="29" t="s">
        <v>183</v>
      </c>
      <c r="C43" s="29" t="s">
        <v>0</v>
      </c>
      <c r="D43" s="29" t="s">
        <v>105</v>
      </c>
      <c r="E43" s="42" t="s">
        <v>2380</v>
      </c>
      <c r="F43" s="42" t="s">
        <v>107</v>
      </c>
      <c r="G43" s="30" t="s">
        <v>212</v>
      </c>
      <c r="H43" s="42" t="s">
        <v>185</v>
      </c>
      <c r="I43" s="28">
        <v>4601282</v>
      </c>
      <c r="J43" s="28" t="s">
        <v>213</v>
      </c>
      <c r="K43" s="31" t="s">
        <v>127</v>
      </c>
      <c r="L43" s="32">
        <v>130</v>
      </c>
      <c r="M43" s="33" t="s">
        <v>107</v>
      </c>
      <c r="N43" s="34">
        <v>90400000</v>
      </c>
      <c r="O43" s="33" t="s">
        <v>107</v>
      </c>
      <c r="P43" s="28" t="s">
        <v>2415</v>
      </c>
      <c r="Q43" s="28" t="s">
        <v>112</v>
      </c>
      <c r="R43" s="28" t="s">
        <v>107</v>
      </c>
      <c r="S43" s="28" t="s">
        <v>107</v>
      </c>
      <c r="T43" s="42" t="s">
        <v>107</v>
      </c>
      <c r="U43" s="28" t="s">
        <v>107</v>
      </c>
      <c r="V43" s="28" t="s">
        <v>107</v>
      </c>
      <c r="W43" s="28" t="str">
        <f t="shared" si="0"/>
        <v>N.A.</v>
      </c>
      <c r="X43" s="35" t="s">
        <v>2413</v>
      </c>
      <c r="Y43" s="207">
        <v>3.2000000000000001E-2</v>
      </c>
      <c r="Z43" s="207">
        <v>3.5999999999999997E-2</v>
      </c>
      <c r="AA43" s="207">
        <v>3.6999999999999998E-2</v>
      </c>
      <c r="AB43" s="207">
        <v>3.9E-2</v>
      </c>
      <c r="AC43" s="207">
        <v>4.1000000000000002E-2</v>
      </c>
      <c r="AD43" s="207">
        <v>4.2000000000000003E-2</v>
      </c>
      <c r="AE43" s="28" t="s">
        <v>113</v>
      </c>
      <c r="AF43" s="28" t="s">
        <v>113</v>
      </c>
      <c r="AG43" s="28" t="s">
        <v>113</v>
      </c>
      <c r="AH43" s="47">
        <v>0.05</v>
      </c>
      <c r="AI43" s="38">
        <v>8689479</v>
      </c>
      <c r="AJ43" s="38">
        <v>220144</v>
      </c>
      <c r="AK43" s="38">
        <v>794963</v>
      </c>
      <c r="AL43" s="38">
        <v>0</v>
      </c>
      <c r="AM43" s="38">
        <v>0</v>
      </c>
      <c r="AN43" s="38">
        <v>8438830</v>
      </c>
      <c r="AO43" s="38">
        <v>0</v>
      </c>
      <c r="AP43" s="38">
        <v>0</v>
      </c>
      <c r="AQ43" s="38">
        <v>48920</v>
      </c>
      <c r="AR43" s="38">
        <v>366906</v>
      </c>
      <c r="AS43" s="38">
        <v>0</v>
      </c>
      <c r="AT43" s="38">
        <v>0</v>
      </c>
      <c r="AU43" s="38">
        <v>0</v>
      </c>
      <c r="AV43" s="38">
        <v>0</v>
      </c>
      <c r="AW43" s="38">
        <v>0</v>
      </c>
      <c r="AX43" s="38">
        <v>2323736</v>
      </c>
      <c r="AY43" s="38">
        <v>0</v>
      </c>
      <c r="AZ43" s="38">
        <v>2923015</v>
      </c>
      <c r="BA43" s="38" t="s">
        <v>107</v>
      </c>
      <c r="BB43" s="38">
        <v>0</v>
      </c>
      <c r="BC43" s="38">
        <v>1651075</v>
      </c>
      <c r="BD43" s="38">
        <v>856113</v>
      </c>
      <c r="BE43" s="38">
        <v>1284169</v>
      </c>
      <c r="BF43" s="38">
        <v>0</v>
      </c>
      <c r="BG43" s="38">
        <v>3167619</v>
      </c>
      <c r="BH43" s="38">
        <v>72159</v>
      </c>
      <c r="BI43" s="38" t="s">
        <v>107</v>
      </c>
      <c r="BJ43" s="38">
        <v>599280</v>
      </c>
      <c r="BK43" s="38">
        <v>0</v>
      </c>
      <c r="BL43" s="38">
        <v>0</v>
      </c>
      <c r="BM43" s="38" t="s">
        <v>107</v>
      </c>
      <c r="BN43" s="38" t="s">
        <v>107</v>
      </c>
      <c r="BO43" s="38">
        <v>108849</v>
      </c>
      <c r="BP43" s="38">
        <v>0</v>
      </c>
      <c r="BQ43" s="38">
        <v>0</v>
      </c>
      <c r="BR43" s="38" t="s">
        <v>107</v>
      </c>
      <c r="BS43" s="38">
        <v>354675</v>
      </c>
      <c r="BT43" s="330">
        <v>0</v>
      </c>
      <c r="BU43" s="38">
        <v>0</v>
      </c>
      <c r="BV43" s="38">
        <v>0</v>
      </c>
      <c r="BW43" s="38">
        <v>0</v>
      </c>
      <c r="BX43" s="38">
        <v>0</v>
      </c>
      <c r="BY43" s="41" t="s">
        <v>113</v>
      </c>
      <c r="BZ43" s="41" t="s">
        <v>113</v>
      </c>
      <c r="CA43" s="41" t="s">
        <v>114</v>
      </c>
      <c r="CB43" s="41" t="s">
        <v>114</v>
      </c>
      <c r="CC43" s="41" t="s">
        <v>113</v>
      </c>
      <c r="CD43" s="41" t="s">
        <v>114</v>
      </c>
      <c r="CE43" s="41" t="s">
        <v>114</v>
      </c>
      <c r="CF43" s="42" t="s">
        <v>107</v>
      </c>
      <c r="CG43" s="28" t="s">
        <v>107</v>
      </c>
      <c r="CH43" s="28" t="s">
        <v>107</v>
      </c>
      <c r="CI43" s="28" t="s">
        <v>107</v>
      </c>
      <c r="CJ43" s="28" t="s">
        <v>107</v>
      </c>
      <c r="CK43" s="28" t="s">
        <v>107</v>
      </c>
      <c r="CL43" s="28" t="s">
        <v>107</v>
      </c>
      <c r="CM43" s="28" t="s">
        <v>107</v>
      </c>
      <c r="CN43" s="28" t="s">
        <v>107</v>
      </c>
      <c r="CO43" s="28" t="s">
        <v>107</v>
      </c>
      <c r="CP43" s="28" t="s">
        <v>107</v>
      </c>
      <c r="CQ43" s="28" t="s">
        <v>107</v>
      </c>
      <c r="CR43" s="28" t="s">
        <v>107</v>
      </c>
      <c r="CS43" s="28" t="s">
        <v>107</v>
      </c>
      <c r="CT43" s="28" t="s">
        <v>107</v>
      </c>
      <c r="CU43" s="332">
        <v>15872727</v>
      </c>
      <c r="CV43" s="43">
        <v>1</v>
      </c>
    </row>
    <row r="44" spans="1:100" ht="51">
      <c r="A44" s="28">
        <v>50</v>
      </c>
      <c r="B44" s="29" t="s">
        <v>183</v>
      </c>
      <c r="C44" s="29" t="s">
        <v>0</v>
      </c>
      <c r="D44" s="29" t="s">
        <v>105</v>
      </c>
      <c r="E44" s="42" t="s">
        <v>2380</v>
      </c>
      <c r="F44" s="42" t="s">
        <v>107</v>
      </c>
      <c r="G44" s="30" t="s">
        <v>212</v>
      </c>
      <c r="H44" s="42" t="s">
        <v>185</v>
      </c>
      <c r="I44" s="28">
        <v>4601283</v>
      </c>
      <c r="J44" s="28" t="s">
        <v>214</v>
      </c>
      <c r="K44" s="31" t="s">
        <v>127</v>
      </c>
      <c r="L44" s="32">
        <v>130</v>
      </c>
      <c r="M44" s="33" t="s">
        <v>107</v>
      </c>
      <c r="N44" s="34">
        <v>94100000</v>
      </c>
      <c r="O44" s="33" t="s">
        <v>107</v>
      </c>
      <c r="P44" s="28" t="s">
        <v>130</v>
      </c>
      <c r="Q44" s="28" t="s">
        <v>112</v>
      </c>
      <c r="R44" s="28" t="s">
        <v>107</v>
      </c>
      <c r="S44" s="28" t="s">
        <v>107</v>
      </c>
      <c r="T44" s="42" t="s">
        <v>107</v>
      </c>
      <c r="U44" s="28" t="s">
        <v>107</v>
      </c>
      <c r="V44" s="28" t="s">
        <v>107</v>
      </c>
      <c r="W44" s="28" t="str">
        <f t="shared" si="0"/>
        <v>N.A.</v>
      </c>
      <c r="X44" s="35" t="s">
        <v>2414</v>
      </c>
      <c r="Y44" s="207">
        <v>3.2000000000000001E-2</v>
      </c>
      <c r="Z44" s="207">
        <v>3.5999999999999997E-2</v>
      </c>
      <c r="AA44" s="207">
        <v>3.6999999999999998E-2</v>
      </c>
      <c r="AB44" s="207">
        <v>3.9E-2</v>
      </c>
      <c r="AC44" s="207">
        <v>4.1000000000000002E-2</v>
      </c>
      <c r="AD44" s="207">
        <v>4.2000000000000003E-2</v>
      </c>
      <c r="AE44" s="28" t="s">
        <v>113</v>
      </c>
      <c r="AF44" s="28" t="s">
        <v>113</v>
      </c>
      <c r="AG44" s="28" t="s">
        <v>113</v>
      </c>
      <c r="AH44" s="47">
        <v>0.05</v>
      </c>
      <c r="AI44" s="38">
        <v>8689479</v>
      </c>
      <c r="AJ44" s="38">
        <v>220144</v>
      </c>
      <c r="AK44" s="38">
        <v>794963</v>
      </c>
      <c r="AL44" s="38">
        <v>0</v>
      </c>
      <c r="AM44" s="38">
        <v>0</v>
      </c>
      <c r="AN44" s="38">
        <v>8438830</v>
      </c>
      <c r="AO44" s="38">
        <v>0</v>
      </c>
      <c r="AP44" s="38">
        <v>0</v>
      </c>
      <c r="AQ44" s="38">
        <v>48920</v>
      </c>
      <c r="AR44" s="38">
        <v>366906</v>
      </c>
      <c r="AS44" s="38">
        <v>0</v>
      </c>
      <c r="AT44" s="38">
        <v>0</v>
      </c>
      <c r="AU44" s="38">
        <v>0</v>
      </c>
      <c r="AV44" s="38">
        <v>0</v>
      </c>
      <c r="AW44" s="38">
        <v>0</v>
      </c>
      <c r="AX44" s="38">
        <v>2323736</v>
      </c>
      <c r="AY44" s="38">
        <v>0</v>
      </c>
      <c r="AZ44" s="38">
        <v>2923015</v>
      </c>
      <c r="BA44" s="38" t="s">
        <v>107</v>
      </c>
      <c r="BB44" s="38">
        <v>0</v>
      </c>
      <c r="BC44" s="38">
        <v>1651075</v>
      </c>
      <c r="BD44" s="38">
        <v>856113</v>
      </c>
      <c r="BE44" s="38">
        <v>1284169</v>
      </c>
      <c r="BF44" s="38">
        <v>0</v>
      </c>
      <c r="BG44" s="38">
        <v>3167619</v>
      </c>
      <c r="BH44" s="38">
        <v>72159</v>
      </c>
      <c r="BI44" s="38" t="s">
        <v>107</v>
      </c>
      <c r="BJ44" s="38">
        <v>599280</v>
      </c>
      <c r="BK44" s="38">
        <v>0</v>
      </c>
      <c r="BL44" s="38">
        <v>0</v>
      </c>
      <c r="BM44" s="38" t="s">
        <v>107</v>
      </c>
      <c r="BN44" s="38" t="s">
        <v>107</v>
      </c>
      <c r="BO44" s="38">
        <v>108849</v>
      </c>
      <c r="BP44" s="38">
        <v>0</v>
      </c>
      <c r="BQ44" s="38">
        <v>0</v>
      </c>
      <c r="BR44" s="38" t="s">
        <v>107</v>
      </c>
      <c r="BS44" s="38">
        <v>354675</v>
      </c>
      <c r="BT44" s="330">
        <v>0</v>
      </c>
      <c r="BU44" s="38">
        <v>0</v>
      </c>
      <c r="BV44" s="38">
        <v>0</v>
      </c>
      <c r="BW44" s="38">
        <v>0</v>
      </c>
      <c r="BX44" s="38">
        <v>0</v>
      </c>
      <c r="BY44" s="41" t="s">
        <v>113</v>
      </c>
      <c r="BZ44" s="41" t="s">
        <v>113</v>
      </c>
      <c r="CA44" s="41" t="s">
        <v>114</v>
      </c>
      <c r="CB44" s="41" t="s">
        <v>114</v>
      </c>
      <c r="CC44" s="41" t="s">
        <v>113</v>
      </c>
      <c r="CD44" s="41" t="s">
        <v>114</v>
      </c>
      <c r="CE44" s="41" t="s">
        <v>114</v>
      </c>
      <c r="CF44" s="42" t="s">
        <v>107</v>
      </c>
      <c r="CG44" s="28" t="s">
        <v>107</v>
      </c>
      <c r="CH44" s="28" t="s">
        <v>107</v>
      </c>
      <c r="CI44" s="28" t="s">
        <v>107</v>
      </c>
      <c r="CJ44" s="28" t="s">
        <v>107</v>
      </c>
      <c r="CK44" s="28" t="s">
        <v>107</v>
      </c>
      <c r="CL44" s="28" t="s">
        <v>107</v>
      </c>
      <c r="CM44" s="28" t="s">
        <v>107</v>
      </c>
      <c r="CN44" s="28" t="s">
        <v>107</v>
      </c>
      <c r="CO44" s="28" t="s">
        <v>107</v>
      </c>
      <c r="CP44" s="28" t="s">
        <v>107</v>
      </c>
      <c r="CQ44" s="28" t="s">
        <v>107</v>
      </c>
      <c r="CR44" s="28" t="s">
        <v>107</v>
      </c>
      <c r="CS44" s="28" t="s">
        <v>107</v>
      </c>
      <c r="CT44" s="28" t="s">
        <v>107</v>
      </c>
      <c r="CU44" s="332">
        <v>15872727</v>
      </c>
      <c r="CV44" s="43">
        <v>1</v>
      </c>
    </row>
    <row r="45" spans="1:100" ht="51">
      <c r="A45" s="28">
        <v>51</v>
      </c>
      <c r="B45" s="29" t="s">
        <v>183</v>
      </c>
      <c r="C45" s="29" t="s">
        <v>0</v>
      </c>
      <c r="D45" s="29" t="s">
        <v>105</v>
      </c>
      <c r="E45" s="42" t="s">
        <v>106</v>
      </c>
      <c r="F45" s="42" t="s">
        <v>107</v>
      </c>
      <c r="G45" s="30" t="s">
        <v>215</v>
      </c>
      <c r="H45" s="42" t="s">
        <v>216</v>
      </c>
      <c r="I45" s="28">
        <v>5601187</v>
      </c>
      <c r="J45" s="28" t="s">
        <v>217</v>
      </c>
      <c r="K45" s="31" t="s">
        <v>127</v>
      </c>
      <c r="L45" s="32">
        <v>108.6</v>
      </c>
      <c r="M45" s="33" t="s">
        <v>107</v>
      </c>
      <c r="N45" s="34">
        <v>79200000</v>
      </c>
      <c r="O45" s="33" t="s">
        <v>107</v>
      </c>
      <c r="P45" s="28" t="s">
        <v>2415</v>
      </c>
      <c r="Q45" s="28" t="s">
        <v>112</v>
      </c>
      <c r="R45" s="28" t="s">
        <v>107</v>
      </c>
      <c r="S45" s="28" t="s">
        <v>107</v>
      </c>
      <c r="T45" s="42" t="s">
        <v>107</v>
      </c>
      <c r="U45" s="28" t="s">
        <v>107</v>
      </c>
      <c r="V45" s="28" t="s">
        <v>107</v>
      </c>
      <c r="W45" s="28" t="str">
        <f t="shared" si="0"/>
        <v>N.A.</v>
      </c>
      <c r="X45" s="35" t="s">
        <v>2414</v>
      </c>
      <c r="Y45" s="207">
        <v>2.1999999999999999E-2</v>
      </c>
      <c r="Z45" s="207">
        <v>2.5999999999999999E-2</v>
      </c>
      <c r="AA45" s="207">
        <v>3.1E-2</v>
      </c>
      <c r="AB45" s="207">
        <v>3.2000000000000001E-2</v>
      </c>
      <c r="AC45" s="207">
        <v>3.3000000000000002E-2</v>
      </c>
      <c r="AD45" s="207">
        <v>3.4000000000000002E-2</v>
      </c>
      <c r="AE45" s="28" t="s">
        <v>113</v>
      </c>
      <c r="AF45" s="28" t="s">
        <v>113</v>
      </c>
      <c r="AG45" s="28" t="s">
        <v>113</v>
      </c>
      <c r="AH45" s="47">
        <v>0.05</v>
      </c>
      <c r="AI45" s="38">
        <v>8689479</v>
      </c>
      <c r="AJ45" s="38">
        <v>220144</v>
      </c>
      <c r="AK45" s="38">
        <v>0</v>
      </c>
      <c r="AL45" s="38">
        <v>0</v>
      </c>
      <c r="AM45" s="38">
        <v>0</v>
      </c>
      <c r="AN45" s="38">
        <v>8438830</v>
      </c>
      <c r="AO45" s="38">
        <v>0</v>
      </c>
      <c r="AP45" s="38">
        <v>843883</v>
      </c>
      <c r="AQ45" s="38">
        <v>48920</v>
      </c>
      <c r="AR45" s="38">
        <v>0</v>
      </c>
      <c r="AS45" s="38">
        <v>0</v>
      </c>
      <c r="AT45" s="38">
        <v>0</v>
      </c>
      <c r="AU45" s="38">
        <v>0</v>
      </c>
      <c r="AV45" s="38">
        <v>0</v>
      </c>
      <c r="AW45" s="38">
        <v>0</v>
      </c>
      <c r="AX45" s="38">
        <v>2323736</v>
      </c>
      <c r="AY45" s="38">
        <v>0</v>
      </c>
      <c r="AZ45" s="38">
        <v>2923015</v>
      </c>
      <c r="BA45" s="38" t="s">
        <v>107</v>
      </c>
      <c r="BB45" s="38">
        <v>0</v>
      </c>
      <c r="BC45" s="38">
        <v>1651075</v>
      </c>
      <c r="BD45" s="38">
        <v>856113</v>
      </c>
      <c r="BE45" s="38">
        <v>1284169</v>
      </c>
      <c r="BF45" s="38">
        <v>0</v>
      </c>
      <c r="BG45" s="38">
        <v>3167619</v>
      </c>
      <c r="BH45" s="38">
        <v>72159</v>
      </c>
      <c r="BI45" s="38" t="s">
        <v>107</v>
      </c>
      <c r="BJ45" s="38">
        <v>599280</v>
      </c>
      <c r="BK45" s="38">
        <v>0</v>
      </c>
      <c r="BL45" s="38">
        <v>0</v>
      </c>
      <c r="BM45" s="38" t="s">
        <v>107</v>
      </c>
      <c r="BN45" s="38" t="s">
        <v>107</v>
      </c>
      <c r="BO45" s="38">
        <v>108849</v>
      </c>
      <c r="BP45" s="38">
        <v>0</v>
      </c>
      <c r="BQ45" s="38">
        <v>0</v>
      </c>
      <c r="BR45" s="38" t="s">
        <v>107</v>
      </c>
      <c r="BS45" s="38">
        <v>354675</v>
      </c>
      <c r="BT45" s="330">
        <v>0</v>
      </c>
      <c r="BU45" s="38">
        <v>0</v>
      </c>
      <c r="BV45" s="38">
        <v>0</v>
      </c>
      <c r="BW45" s="38">
        <v>0</v>
      </c>
      <c r="BX45" s="38">
        <v>0</v>
      </c>
      <c r="BY45" s="41" t="s">
        <v>113</v>
      </c>
      <c r="BZ45" s="41" t="s">
        <v>113</v>
      </c>
      <c r="CA45" s="41" t="s">
        <v>113</v>
      </c>
      <c r="CB45" s="41" t="s">
        <v>114</v>
      </c>
      <c r="CC45" s="41" t="s">
        <v>113</v>
      </c>
      <c r="CD45" s="41" t="s">
        <v>114</v>
      </c>
      <c r="CE45" s="41" t="s">
        <v>114</v>
      </c>
      <c r="CF45" s="42" t="s">
        <v>107</v>
      </c>
      <c r="CG45" s="28" t="s">
        <v>107</v>
      </c>
      <c r="CH45" s="28" t="s">
        <v>107</v>
      </c>
      <c r="CI45" s="28" t="s">
        <v>107</v>
      </c>
      <c r="CJ45" s="28" t="s">
        <v>107</v>
      </c>
      <c r="CK45" s="28" t="s">
        <v>107</v>
      </c>
      <c r="CL45" s="28" t="s">
        <v>107</v>
      </c>
      <c r="CM45" s="28" t="s">
        <v>107</v>
      </c>
      <c r="CN45" s="28" t="s">
        <v>107</v>
      </c>
      <c r="CO45" s="28" t="s">
        <v>107</v>
      </c>
      <c r="CP45" s="28" t="s">
        <v>107</v>
      </c>
      <c r="CQ45" s="28" t="s">
        <v>107</v>
      </c>
      <c r="CR45" s="28" t="s">
        <v>107</v>
      </c>
      <c r="CS45" s="28" t="s">
        <v>107</v>
      </c>
      <c r="CT45" s="28" t="s">
        <v>107</v>
      </c>
      <c r="CU45" s="332">
        <v>11794298</v>
      </c>
      <c r="CV45" s="43">
        <v>1</v>
      </c>
    </row>
    <row r="46" spans="1:100" ht="51">
      <c r="A46" s="28">
        <v>52</v>
      </c>
      <c r="B46" s="29" t="s">
        <v>183</v>
      </c>
      <c r="C46" s="29" t="s">
        <v>0</v>
      </c>
      <c r="D46" s="29" t="s">
        <v>105</v>
      </c>
      <c r="E46" s="42" t="s">
        <v>106</v>
      </c>
      <c r="F46" s="42" t="s">
        <v>107</v>
      </c>
      <c r="G46" s="30" t="s">
        <v>215</v>
      </c>
      <c r="H46" s="42" t="s">
        <v>216</v>
      </c>
      <c r="I46" s="28">
        <v>5601188</v>
      </c>
      <c r="J46" s="28" t="s">
        <v>218</v>
      </c>
      <c r="K46" s="31" t="s">
        <v>127</v>
      </c>
      <c r="L46" s="32">
        <v>108.6</v>
      </c>
      <c r="M46" s="33" t="s">
        <v>107</v>
      </c>
      <c r="N46" s="34">
        <v>83400000</v>
      </c>
      <c r="O46" s="33" t="s">
        <v>107</v>
      </c>
      <c r="P46" s="28" t="s">
        <v>130</v>
      </c>
      <c r="Q46" s="28" t="s">
        <v>112</v>
      </c>
      <c r="R46" s="28" t="s">
        <v>107</v>
      </c>
      <c r="S46" s="28" t="s">
        <v>107</v>
      </c>
      <c r="T46" s="42" t="s">
        <v>107</v>
      </c>
      <c r="U46" s="28" t="s">
        <v>107</v>
      </c>
      <c r="V46" s="28" t="s">
        <v>107</v>
      </c>
      <c r="W46" s="28" t="str">
        <f t="shared" si="0"/>
        <v>N.A.</v>
      </c>
      <c r="X46" s="35" t="s">
        <v>2414</v>
      </c>
      <c r="Y46" s="207">
        <v>2.1999999999999999E-2</v>
      </c>
      <c r="Z46" s="207">
        <v>2.5999999999999999E-2</v>
      </c>
      <c r="AA46" s="207">
        <v>3.1E-2</v>
      </c>
      <c r="AB46" s="207">
        <v>3.2000000000000001E-2</v>
      </c>
      <c r="AC46" s="207">
        <v>3.3000000000000002E-2</v>
      </c>
      <c r="AD46" s="207">
        <v>3.4000000000000002E-2</v>
      </c>
      <c r="AE46" s="28" t="s">
        <v>113</v>
      </c>
      <c r="AF46" s="28" t="s">
        <v>113</v>
      </c>
      <c r="AG46" s="28" t="s">
        <v>113</v>
      </c>
      <c r="AH46" s="47">
        <v>0.05</v>
      </c>
      <c r="AI46" s="38">
        <v>8689479</v>
      </c>
      <c r="AJ46" s="38">
        <v>220144</v>
      </c>
      <c r="AK46" s="38">
        <v>0</v>
      </c>
      <c r="AL46" s="38">
        <v>0</v>
      </c>
      <c r="AM46" s="38">
        <v>0</v>
      </c>
      <c r="AN46" s="38">
        <v>8438830</v>
      </c>
      <c r="AO46" s="38">
        <v>0</v>
      </c>
      <c r="AP46" s="38">
        <v>843883</v>
      </c>
      <c r="AQ46" s="38">
        <v>48920</v>
      </c>
      <c r="AR46" s="38">
        <v>0</v>
      </c>
      <c r="AS46" s="38">
        <v>0</v>
      </c>
      <c r="AT46" s="38">
        <v>0</v>
      </c>
      <c r="AU46" s="38">
        <v>0</v>
      </c>
      <c r="AV46" s="38">
        <v>0</v>
      </c>
      <c r="AW46" s="38">
        <v>0</v>
      </c>
      <c r="AX46" s="38">
        <v>2323736</v>
      </c>
      <c r="AY46" s="38">
        <v>0</v>
      </c>
      <c r="AZ46" s="38">
        <v>2923015</v>
      </c>
      <c r="BA46" s="38" t="s">
        <v>107</v>
      </c>
      <c r="BB46" s="38">
        <v>0</v>
      </c>
      <c r="BC46" s="38">
        <v>1651075</v>
      </c>
      <c r="BD46" s="38">
        <v>856113</v>
      </c>
      <c r="BE46" s="38">
        <v>1284169</v>
      </c>
      <c r="BF46" s="38">
        <v>0</v>
      </c>
      <c r="BG46" s="38">
        <v>3302151</v>
      </c>
      <c r="BH46" s="38">
        <v>72159</v>
      </c>
      <c r="BI46" s="38" t="s">
        <v>107</v>
      </c>
      <c r="BJ46" s="38">
        <v>599280</v>
      </c>
      <c r="BK46" s="38">
        <v>0</v>
      </c>
      <c r="BL46" s="38">
        <v>0</v>
      </c>
      <c r="BM46" s="38" t="s">
        <v>107</v>
      </c>
      <c r="BN46" s="38" t="s">
        <v>107</v>
      </c>
      <c r="BO46" s="38">
        <v>108849</v>
      </c>
      <c r="BP46" s="38">
        <v>0</v>
      </c>
      <c r="BQ46" s="38">
        <v>0</v>
      </c>
      <c r="BR46" s="38" t="s">
        <v>107</v>
      </c>
      <c r="BS46" s="38">
        <v>354675</v>
      </c>
      <c r="BT46" s="330">
        <v>0</v>
      </c>
      <c r="BU46" s="38">
        <v>0</v>
      </c>
      <c r="BV46" s="38">
        <v>0</v>
      </c>
      <c r="BW46" s="38">
        <v>0</v>
      </c>
      <c r="BX46" s="38">
        <v>0</v>
      </c>
      <c r="BY46" s="41" t="s">
        <v>113</v>
      </c>
      <c r="BZ46" s="41" t="s">
        <v>113</v>
      </c>
      <c r="CA46" s="41" t="s">
        <v>113</v>
      </c>
      <c r="CB46" s="41" t="s">
        <v>114</v>
      </c>
      <c r="CC46" s="41" t="s">
        <v>113</v>
      </c>
      <c r="CD46" s="41" t="s">
        <v>114</v>
      </c>
      <c r="CE46" s="41" t="s">
        <v>114</v>
      </c>
      <c r="CF46" s="42" t="s">
        <v>107</v>
      </c>
      <c r="CG46" s="28" t="s">
        <v>107</v>
      </c>
      <c r="CH46" s="28" t="s">
        <v>107</v>
      </c>
      <c r="CI46" s="28" t="s">
        <v>107</v>
      </c>
      <c r="CJ46" s="28" t="s">
        <v>107</v>
      </c>
      <c r="CK46" s="28" t="s">
        <v>107</v>
      </c>
      <c r="CL46" s="28" t="s">
        <v>107</v>
      </c>
      <c r="CM46" s="28" t="s">
        <v>107</v>
      </c>
      <c r="CN46" s="28" t="s">
        <v>107</v>
      </c>
      <c r="CO46" s="28" t="s">
        <v>107</v>
      </c>
      <c r="CP46" s="28" t="s">
        <v>107</v>
      </c>
      <c r="CQ46" s="28" t="s">
        <v>107</v>
      </c>
      <c r="CR46" s="28" t="s">
        <v>107</v>
      </c>
      <c r="CS46" s="28" t="s">
        <v>107</v>
      </c>
      <c r="CT46" s="28" t="s">
        <v>107</v>
      </c>
      <c r="CU46" s="332">
        <v>11794298</v>
      </c>
      <c r="CV46" s="43">
        <v>1</v>
      </c>
    </row>
    <row r="47" spans="1:100" ht="51">
      <c r="A47" s="28">
        <v>53</v>
      </c>
      <c r="B47" s="29" t="s">
        <v>183</v>
      </c>
      <c r="C47" s="29" t="s">
        <v>0</v>
      </c>
      <c r="D47" s="29" t="s">
        <v>105</v>
      </c>
      <c r="E47" s="42" t="s">
        <v>106</v>
      </c>
      <c r="F47" s="42" t="s">
        <v>107</v>
      </c>
      <c r="G47" s="30" t="s">
        <v>219</v>
      </c>
      <c r="H47" s="42" t="s">
        <v>216</v>
      </c>
      <c r="I47" s="28">
        <v>5601189</v>
      </c>
      <c r="J47" s="28" t="s">
        <v>220</v>
      </c>
      <c r="K47" s="31" t="s">
        <v>127</v>
      </c>
      <c r="L47" s="32">
        <v>108.6</v>
      </c>
      <c r="M47" s="33" t="s">
        <v>107</v>
      </c>
      <c r="N47" s="34">
        <v>79100000</v>
      </c>
      <c r="O47" s="33" t="s">
        <v>107</v>
      </c>
      <c r="P47" s="28" t="s">
        <v>2415</v>
      </c>
      <c r="Q47" s="28" t="s">
        <v>112</v>
      </c>
      <c r="R47" s="28" t="s">
        <v>107</v>
      </c>
      <c r="S47" s="28" t="s">
        <v>107</v>
      </c>
      <c r="T47" s="42" t="s">
        <v>107</v>
      </c>
      <c r="U47" s="28" t="s">
        <v>107</v>
      </c>
      <c r="V47" s="28" t="s">
        <v>107</v>
      </c>
      <c r="W47" s="28" t="str">
        <f t="shared" si="0"/>
        <v>N.A.</v>
      </c>
      <c r="X47" s="35" t="s">
        <v>2414</v>
      </c>
      <c r="Y47" s="207">
        <v>2.1999999999999999E-2</v>
      </c>
      <c r="Z47" s="207">
        <v>2.5999999999999999E-2</v>
      </c>
      <c r="AA47" s="207">
        <v>3.1E-2</v>
      </c>
      <c r="AB47" s="207">
        <v>3.2000000000000001E-2</v>
      </c>
      <c r="AC47" s="207">
        <v>3.3000000000000002E-2</v>
      </c>
      <c r="AD47" s="207">
        <v>3.4000000000000002E-2</v>
      </c>
      <c r="AE47" s="28" t="s">
        <v>113</v>
      </c>
      <c r="AF47" s="28" t="s">
        <v>113</v>
      </c>
      <c r="AG47" s="28" t="s">
        <v>113</v>
      </c>
      <c r="AH47" s="47">
        <v>0.05</v>
      </c>
      <c r="AI47" s="38">
        <v>8689479</v>
      </c>
      <c r="AJ47" s="38">
        <v>220144</v>
      </c>
      <c r="AK47" s="38">
        <v>0</v>
      </c>
      <c r="AL47" s="38">
        <v>0</v>
      </c>
      <c r="AM47" s="38">
        <v>0</v>
      </c>
      <c r="AN47" s="38">
        <v>8438830</v>
      </c>
      <c r="AO47" s="38">
        <v>0</v>
      </c>
      <c r="AP47" s="38">
        <v>843883</v>
      </c>
      <c r="AQ47" s="38">
        <v>48920</v>
      </c>
      <c r="AR47" s="38">
        <v>0</v>
      </c>
      <c r="AS47" s="38">
        <v>0</v>
      </c>
      <c r="AT47" s="38">
        <v>0</v>
      </c>
      <c r="AU47" s="38">
        <v>0</v>
      </c>
      <c r="AV47" s="38">
        <v>0</v>
      </c>
      <c r="AW47" s="38">
        <v>0</v>
      </c>
      <c r="AX47" s="38">
        <v>2323736</v>
      </c>
      <c r="AY47" s="38">
        <v>0</v>
      </c>
      <c r="AZ47" s="38">
        <v>2923015</v>
      </c>
      <c r="BA47" s="38" t="s">
        <v>107</v>
      </c>
      <c r="BB47" s="38">
        <v>0</v>
      </c>
      <c r="BC47" s="38">
        <v>1651075</v>
      </c>
      <c r="BD47" s="38">
        <v>856113</v>
      </c>
      <c r="BE47" s="38">
        <v>1284169</v>
      </c>
      <c r="BF47" s="38">
        <v>0</v>
      </c>
      <c r="BG47" s="38">
        <v>3302151</v>
      </c>
      <c r="BH47" s="38">
        <v>72159</v>
      </c>
      <c r="BI47" s="38" t="s">
        <v>107</v>
      </c>
      <c r="BJ47" s="38">
        <v>599280</v>
      </c>
      <c r="BK47" s="38">
        <v>0</v>
      </c>
      <c r="BL47" s="38">
        <v>0</v>
      </c>
      <c r="BM47" s="38" t="s">
        <v>107</v>
      </c>
      <c r="BN47" s="38" t="s">
        <v>107</v>
      </c>
      <c r="BO47" s="38">
        <v>108849</v>
      </c>
      <c r="BP47" s="38">
        <v>0</v>
      </c>
      <c r="BQ47" s="38">
        <v>0</v>
      </c>
      <c r="BR47" s="38" t="s">
        <v>107</v>
      </c>
      <c r="BS47" s="38">
        <v>354675</v>
      </c>
      <c r="BT47" s="330">
        <v>0</v>
      </c>
      <c r="BU47" s="38">
        <v>0</v>
      </c>
      <c r="BV47" s="38">
        <v>0</v>
      </c>
      <c r="BW47" s="38">
        <v>0</v>
      </c>
      <c r="BX47" s="38">
        <v>0</v>
      </c>
      <c r="BY47" s="41" t="s">
        <v>113</v>
      </c>
      <c r="BZ47" s="41" t="s">
        <v>113</v>
      </c>
      <c r="CA47" s="41" t="s">
        <v>113</v>
      </c>
      <c r="CB47" s="41" t="s">
        <v>114</v>
      </c>
      <c r="CC47" s="41" t="s">
        <v>113</v>
      </c>
      <c r="CD47" s="41" t="s">
        <v>114</v>
      </c>
      <c r="CE47" s="41" t="s">
        <v>114</v>
      </c>
      <c r="CF47" s="42" t="s">
        <v>107</v>
      </c>
      <c r="CG47" s="28" t="s">
        <v>107</v>
      </c>
      <c r="CH47" s="28" t="s">
        <v>107</v>
      </c>
      <c r="CI47" s="28" t="s">
        <v>107</v>
      </c>
      <c r="CJ47" s="28" t="s">
        <v>107</v>
      </c>
      <c r="CK47" s="28" t="s">
        <v>107</v>
      </c>
      <c r="CL47" s="28" t="s">
        <v>107</v>
      </c>
      <c r="CM47" s="28" t="s">
        <v>107</v>
      </c>
      <c r="CN47" s="28" t="s">
        <v>107</v>
      </c>
      <c r="CO47" s="28" t="s">
        <v>107</v>
      </c>
      <c r="CP47" s="28" t="s">
        <v>107</v>
      </c>
      <c r="CQ47" s="28" t="s">
        <v>107</v>
      </c>
      <c r="CR47" s="28" t="s">
        <v>107</v>
      </c>
      <c r="CS47" s="28" t="s">
        <v>107</v>
      </c>
      <c r="CT47" s="28" t="s">
        <v>107</v>
      </c>
      <c r="CU47" s="332">
        <v>11794298</v>
      </c>
      <c r="CV47" s="43">
        <v>1</v>
      </c>
    </row>
    <row r="48" spans="1:100" ht="51">
      <c r="A48" s="28">
        <v>54</v>
      </c>
      <c r="B48" s="29" t="s">
        <v>183</v>
      </c>
      <c r="C48" s="29" t="s">
        <v>0</v>
      </c>
      <c r="D48" s="29" t="s">
        <v>105</v>
      </c>
      <c r="E48" s="42" t="s">
        <v>106</v>
      </c>
      <c r="F48" s="42" t="s">
        <v>107</v>
      </c>
      <c r="G48" s="30" t="s">
        <v>219</v>
      </c>
      <c r="H48" s="42" t="s">
        <v>216</v>
      </c>
      <c r="I48" s="28">
        <v>5601190</v>
      </c>
      <c r="J48" s="28" t="s">
        <v>221</v>
      </c>
      <c r="K48" s="31" t="s">
        <v>127</v>
      </c>
      <c r="L48" s="32">
        <v>108.6</v>
      </c>
      <c r="M48" s="33" t="s">
        <v>107</v>
      </c>
      <c r="N48" s="34">
        <v>82400000</v>
      </c>
      <c r="O48" s="33" t="s">
        <v>107</v>
      </c>
      <c r="P48" s="28" t="s">
        <v>130</v>
      </c>
      <c r="Q48" s="28" t="s">
        <v>112</v>
      </c>
      <c r="R48" s="28" t="s">
        <v>107</v>
      </c>
      <c r="S48" s="28" t="s">
        <v>107</v>
      </c>
      <c r="T48" s="42" t="s">
        <v>107</v>
      </c>
      <c r="U48" s="28" t="s">
        <v>107</v>
      </c>
      <c r="V48" s="28" t="s">
        <v>107</v>
      </c>
      <c r="W48" s="28" t="str">
        <f t="shared" si="0"/>
        <v>N.A.</v>
      </c>
      <c r="X48" s="35" t="s">
        <v>2414</v>
      </c>
      <c r="Y48" s="207">
        <v>2.1999999999999999E-2</v>
      </c>
      <c r="Z48" s="207">
        <v>2.5999999999999999E-2</v>
      </c>
      <c r="AA48" s="207">
        <v>3.1E-2</v>
      </c>
      <c r="AB48" s="207">
        <v>3.2000000000000001E-2</v>
      </c>
      <c r="AC48" s="207">
        <v>3.3000000000000002E-2</v>
      </c>
      <c r="AD48" s="207">
        <v>3.4000000000000002E-2</v>
      </c>
      <c r="AE48" s="28" t="s">
        <v>113</v>
      </c>
      <c r="AF48" s="28" t="s">
        <v>113</v>
      </c>
      <c r="AG48" s="28" t="s">
        <v>113</v>
      </c>
      <c r="AH48" s="47">
        <v>0.05</v>
      </c>
      <c r="AI48" s="38">
        <v>8689479</v>
      </c>
      <c r="AJ48" s="38">
        <v>220144</v>
      </c>
      <c r="AK48" s="38">
        <v>0</v>
      </c>
      <c r="AL48" s="38">
        <v>0</v>
      </c>
      <c r="AM48" s="38">
        <v>0</v>
      </c>
      <c r="AN48" s="38">
        <v>8438830</v>
      </c>
      <c r="AO48" s="38">
        <v>0</v>
      </c>
      <c r="AP48" s="38">
        <v>843883</v>
      </c>
      <c r="AQ48" s="38">
        <v>48920</v>
      </c>
      <c r="AR48" s="38">
        <v>0</v>
      </c>
      <c r="AS48" s="38">
        <v>0</v>
      </c>
      <c r="AT48" s="38">
        <v>0</v>
      </c>
      <c r="AU48" s="38">
        <v>0</v>
      </c>
      <c r="AV48" s="38">
        <v>0</v>
      </c>
      <c r="AW48" s="38">
        <v>0</v>
      </c>
      <c r="AX48" s="38">
        <v>2323736</v>
      </c>
      <c r="AY48" s="38">
        <v>0</v>
      </c>
      <c r="AZ48" s="38">
        <v>2923015</v>
      </c>
      <c r="BA48" s="38" t="s">
        <v>107</v>
      </c>
      <c r="BB48" s="38">
        <v>0</v>
      </c>
      <c r="BC48" s="38">
        <v>1651075</v>
      </c>
      <c r="BD48" s="38">
        <v>856113</v>
      </c>
      <c r="BE48" s="38">
        <v>1284169</v>
      </c>
      <c r="BF48" s="38">
        <v>0</v>
      </c>
      <c r="BG48" s="38">
        <v>3302151</v>
      </c>
      <c r="BH48" s="38">
        <v>72159</v>
      </c>
      <c r="BI48" s="38" t="s">
        <v>107</v>
      </c>
      <c r="BJ48" s="38">
        <v>599280</v>
      </c>
      <c r="BK48" s="38">
        <v>0</v>
      </c>
      <c r="BL48" s="38">
        <v>0</v>
      </c>
      <c r="BM48" s="38" t="s">
        <v>107</v>
      </c>
      <c r="BN48" s="38" t="s">
        <v>107</v>
      </c>
      <c r="BO48" s="38">
        <v>108849</v>
      </c>
      <c r="BP48" s="38">
        <v>0</v>
      </c>
      <c r="BQ48" s="38">
        <v>0</v>
      </c>
      <c r="BR48" s="38" t="s">
        <v>107</v>
      </c>
      <c r="BS48" s="38">
        <v>354675</v>
      </c>
      <c r="BT48" s="330">
        <v>0</v>
      </c>
      <c r="BU48" s="38">
        <v>0</v>
      </c>
      <c r="BV48" s="38">
        <v>0</v>
      </c>
      <c r="BW48" s="38">
        <v>0</v>
      </c>
      <c r="BX48" s="38">
        <v>0</v>
      </c>
      <c r="BY48" s="41" t="s">
        <v>113</v>
      </c>
      <c r="BZ48" s="41" t="s">
        <v>113</v>
      </c>
      <c r="CA48" s="41" t="s">
        <v>113</v>
      </c>
      <c r="CB48" s="41" t="s">
        <v>114</v>
      </c>
      <c r="CC48" s="41" t="s">
        <v>113</v>
      </c>
      <c r="CD48" s="41" t="s">
        <v>114</v>
      </c>
      <c r="CE48" s="41" t="s">
        <v>114</v>
      </c>
      <c r="CF48" s="42" t="s">
        <v>107</v>
      </c>
      <c r="CG48" s="28" t="s">
        <v>107</v>
      </c>
      <c r="CH48" s="28" t="s">
        <v>107</v>
      </c>
      <c r="CI48" s="28" t="s">
        <v>107</v>
      </c>
      <c r="CJ48" s="28" t="s">
        <v>107</v>
      </c>
      <c r="CK48" s="28" t="s">
        <v>107</v>
      </c>
      <c r="CL48" s="28" t="s">
        <v>107</v>
      </c>
      <c r="CM48" s="28" t="s">
        <v>107</v>
      </c>
      <c r="CN48" s="28" t="s">
        <v>107</v>
      </c>
      <c r="CO48" s="28" t="s">
        <v>107</v>
      </c>
      <c r="CP48" s="28" t="s">
        <v>107</v>
      </c>
      <c r="CQ48" s="28" t="s">
        <v>107</v>
      </c>
      <c r="CR48" s="28" t="s">
        <v>107</v>
      </c>
      <c r="CS48" s="28" t="s">
        <v>107</v>
      </c>
      <c r="CT48" s="28" t="s">
        <v>107</v>
      </c>
      <c r="CU48" s="332">
        <v>11794298</v>
      </c>
      <c r="CV48" s="43">
        <v>1</v>
      </c>
    </row>
    <row r="49" spans="1:100" ht="51">
      <c r="A49" s="28">
        <v>55</v>
      </c>
      <c r="B49" s="29" t="s">
        <v>183</v>
      </c>
      <c r="C49" s="29" t="s">
        <v>0</v>
      </c>
      <c r="D49" s="29" t="s">
        <v>105</v>
      </c>
      <c r="E49" s="42" t="s">
        <v>106</v>
      </c>
      <c r="F49" s="42" t="s">
        <v>107</v>
      </c>
      <c r="G49" s="30" t="s">
        <v>222</v>
      </c>
      <c r="H49" s="42" t="s">
        <v>216</v>
      </c>
      <c r="I49" s="28">
        <v>5601191</v>
      </c>
      <c r="J49" s="28" t="s">
        <v>223</v>
      </c>
      <c r="K49" s="31" t="s">
        <v>127</v>
      </c>
      <c r="L49" s="32">
        <v>108.6</v>
      </c>
      <c r="M49" s="33" t="s">
        <v>107</v>
      </c>
      <c r="N49" s="34">
        <v>87100000</v>
      </c>
      <c r="O49" s="33" t="s">
        <v>107</v>
      </c>
      <c r="P49" s="28" t="s">
        <v>2415</v>
      </c>
      <c r="Q49" s="28" t="s">
        <v>112</v>
      </c>
      <c r="R49" s="28" t="s">
        <v>107</v>
      </c>
      <c r="S49" s="28" t="s">
        <v>107</v>
      </c>
      <c r="T49" s="42" t="s">
        <v>107</v>
      </c>
      <c r="U49" s="28" t="s">
        <v>107</v>
      </c>
      <c r="V49" s="28" t="s">
        <v>107</v>
      </c>
      <c r="W49" s="28" t="str">
        <f t="shared" si="0"/>
        <v>N.A.</v>
      </c>
      <c r="X49" s="35" t="s">
        <v>2414</v>
      </c>
      <c r="Y49" s="207">
        <v>2.1999999999999999E-2</v>
      </c>
      <c r="Z49" s="207">
        <v>2.5999999999999999E-2</v>
      </c>
      <c r="AA49" s="207">
        <v>3.1E-2</v>
      </c>
      <c r="AB49" s="207">
        <v>3.2000000000000001E-2</v>
      </c>
      <c r="AC49" s="207">
        <v>3.3000000000000002E-2</v>
      </c>
      <c r="AD49" s="207">
        <v>3.4000000000000002E-2</v>
      </c>
      <c r="AE49" s="28" t="s">
        <v>113</v>
      </c>
      <c r="AF49" s="28" t="s">
        <v>113</v>
      </c>
      <c r="AG49" s="28" t="s">
        <v>113</v>
      </c>
      <c r="AH49" s="47">
        <v>0.05</v>
      </c>
      <c r="AI49" s="38">
        <v>8689479</v>
      </c>
      <c r="AJ49" s="38">
        <v>220144</v>
      </c>
      <c r="AK49" s="38">
        <v>0</v>
      </c>
      <c r="AL49" s="38">
        <v>0</v>
      </c>
      <c r="AM49" s="38">
        <v>0</v>
      </c>
      <c r="AN49" s="38">
        <v>8438830</v>
      </c>
      <c r="AO49" s="38">
        <v>0</v>
      </c>
      <c r="AP49" s="38">
        <v>843883</v>
      </c>
      <c r="AQ49" s="38">
        <v>48920</v>
      </c>
      <c r="AR49" s="38">
        <v>0</v>
      </c>
      <c r="AS49" s="38">
        <v>0</v>
      </c>
      <c r="AT49" s="38">
        <v>0</v>
      </c>
      <c r="AU49" s="38">
        <v>0</v>
      </c>
      <c r="AV49" s="38">
        <v>0</v>
      </c>
      <c r="AW49" s="38">
        <v>0</v>
      </c>
      <c r="AX49" s="38">
        <v>2323736</v>
      </c>
      <c r="AY49" s="38">
        <v>0</v>
      </c>
      <c r="AZ49" s="38">
        <v>2923015</v>
      </c>
      <c r="BA49" s="38" t="s">
        <v>107</v>
      </c>
      <c r="BB49" s="38">
        <v>0</v>
      </c>
      <c r="BC49" s="38">
        <v>1651075</v>
      </c>
      <c r="BD49" s="38">
        <v>856113</v>
      </c>
      <c r="BE49" s="38">
        <v>1284169</v>
      </c>
      <c r="BF49" s="38">
        <v>0</v>
      </c>
      <c r="BG49" s="38">
        <v>3302151</v>
      </c>
      <c r="BH49" s="38">
        <v>72159</v>
      </c>
      <c r="BI49" s="38" t="s">
        <v>107</v>
      </c>
      <c r="BJ49" s="38">
        <v>599280</v>
      </c>
      <c r="BK49" s="38">
        <v>0</v>
      </c>
      <c r="BL49" s="38">
        <v>0</v>
      </c>
      <c r="BM49" s="38" t="s">
        <v>107</v>
      </c>
      <c r="BN49" s="38" t="s">
        <v>107</v>
      </c>
      <c r="BO49" s="38">
        <v>108849</v>
      </c>
      <c r="BP49" s="38">
        <v>0</v>
      </c>
      <c r="BQ49" s="38">
        <v>0</v>
      </c>
      <c r="BR49" s="38" t="s">
        <v>107</v>
      </c>
      <c r="BS49" s="38">
        <v>354675</v>
      </c>
      <c r="BT49" s="330">
        <v>0</v>
      </c>
      <c r="BU49" s="38">
        <v>0</v>
      </c>
      <c r="BV49" s="38">
        <v>0</v>
      </c>
      <c r="BW49" s="38">
        <v>0</v>
      </c>
      <c r="BX49" s="38">
        <v>0</v>
      </c>
      <c r="BY49" s="41" t="s">
        <v>113</v>
      </c>
      <c r="BZ49" s="41" t="s">
        <v>113</v>
      </c>
      <c r="CA49" s="41" t="s">
        <v>113</v>
      </c>
      <c r="CB49" s="41" t="s">
        <v>113</v>
      </c>
      <c r="CC49" s="41" t="s">
        <v>113</v>
      </c>
      <c r="CD49" s="41" t="s">
        <v>114</v>
      </c>
      <c r="CE49" s="41" t="s">
        <v>114</v>
      </c>
      <c r="CF49" s="42" t="s">
        <v>107</v>
      </c>
      <c r="CG49" s="28" t="s">
        <v>107</v>
      </c>
      <c r="CH49" s="28" t="s">
        <v>107</v>
      </c>
      <c r="CI49" s="28" t="s">
        <v>107</v>
      </c>
      <c r="CJ49" s="28" t="s">
        <v>107</v>
      </c>
      <c r="CK49" s="28" t="s">
        <v>107</v>
      </c>
      <c r="CL49" s="28" t="s">
        <v>107</v>
      </c>
      <c r="CM49" s="28" t="s">
        <v>107</v>
      </c>
      <c r="CN49" s="28" t="s">
        <v>107</v>
      </c>
      <c r="CO49" s="28" t="s">
        <v>107</v>
      </c>
      <c r="CP49" s="28" t="s">
        <v>107</v>
      </c>
      <c r="CQ49" s="28" t="s">
        <v>107</v>
      </c>
      <c r="CR49" s="28" t="s">
        <v>107</v>
      </c>
      <c r="CS49" s="28" t="s">
        <v>107</v>
      </c>
      <c r="CT49" s="28" t="s">
        <v>107</v>
      </c>
      <c r="CU49" s="332">
        <v>11794298</v>
      </c>
      <c r="CV49" s="43">
        <v>1</v>
      </c>
    </row>
    <row r="50" spans="1:100" ht="51">
      <c r="A50" s="28">
        <v>56</v>
      </c>
      <c r="B50" s="29" t="s">
        <v>183</v>
      </c>
      <c r="C50" s="29" t="s">
        <v>0</v>
      </c>
      <c r="D50" s="29" t="s">
        <v>105</v>
      </c>
      <c r="E50" s="42" t="s">
        <v>106</v>
      </c>
      <c r="F50" s="42" t="s">
        <v>107</v>
      </c>
      <c r="G50" s="30" t="s">
        <v>222</v>
      </c>
      <c r="H50" s="42" t="s">
        <v>216</v>
      </c>
      <c r="I50" s="28">
        <v>5601192</v>
      </c>
      <c r="J50" s="28" t="s">
        <v>224</v>
      </c>
      <c r="K50" s="31" t="s">
        <v>127</v>
      </c>
      <c r="L50" s="32">
        <v>108.6</v>
      </c>
      <c r="M50" s="33" t="s">
        <v>107</v>
      </c>
      <c r="N50" s="34">
        <v>86300000</v>
      </c>
      <c r="O50" s="33" t="s">
        <v>107</v>
      </c>
      <c r="P50" s="28" t="s">
        <v>130</v>
      </c>
      <c r="Q50" s="28" t="s">
        <v>112</v>
      </c>
      <c r="R50" s="28" t="s">
        <v>107</v>
      </c>
      <c r="S50" s="28" t="s">
        <v>107</v>
      </c>
      <c r="T50" s="42" t="s">
        <v>107</v>
      </c>
      <c r="U50" s="28" t="s">
        <v>107</v>
      </c>
      <c r="V50" s="28" t="s">
        <v>107</v>
      </c>
      <c r="W50" s="28" t="str">
        <f t="shared" si="0"/>
        <v>N.A.</v>
      </c>
      <c r="X50" s="35" t="s">
        <v>2414</v>
      </c>
      <c r="Y50" s="207">
        <v>2.1999999999999999E-2</v>
      </c>
      <c r="Z50" s="207">
        <v>2.5999999999999999E-2</v>
      </c>
      <c r="AA50" s="207">
        <v>3.1E-2</v>
      </c>
      <c r="AB50" s="207">
        <v>3.2000000000000001E-2</v>
      </c>
      <c r="AC50" s="207">
        <v>3.3000000000000002E-2</v>
      </c>
      <c r="AD50" s="207">
        <v>3.4000000000000002E-2</v>
      </c>
      <c r="AE50" s="28" t="s">
        <v>113</v>
      </c>
      <c r="AF50" s="28" t="s">
        <v>113</v>
      </c>
      <c r="AG50" s="28" t="s">
        <v>113</v>
      </c>
      <c r="AH50" s="47">
        <v>0.05</v>
      </c>
      <c r="AI50" s="38">
        <v>8689479</v>
      </c>
      <c r="AJ50" s="38">
        <v>220144</v>
      </c>
      <c r="AK50" s="38">
        <v>0</v>
      </c>
      <c r="AL50" s="38">
        <v>0</v>
      </c>
      <c r="AM50" s="38">
        <v>0</v>
      </c>
      <c r="AN50" s="38">
        <v>8438830</v>
      </c>
      <c r="AO50" s="38">
        <v>0</v>
      </c>
      <c r="AP50" s="38">
        <v>843883</v>
      </c>
      <c r="AQ50" s="38">
        <v>48920</v>
      </c>
      <c r="AR50" s="38">
        <v>0</v>
      </c>
      <c r="AS50" s="38">
        <v>0</v>
      </c>
      <c r="AT50" s="38">
        <v>0</v>
      </c>
      <c r="AU50" s="38">
        <v>0</v>
      </c>
      <c r="AV50" s="38">
        <v>0</v>
      </c>
      <c r="AW50" s="38">
        <v>0</v>
      </c>
      <c r="AX50" s="38">
        <v>2323736</v>
      </c>
      <c r="AY50" s="38">
        <v>0</v>
      </c>
      <c r="AZ50" s="38">
        <v>2923015</v>
      </c>
      <c r="BA50" s="38" t="s">
        <v>107</v>
      </c>
      <c r="BB50" s="38">
        <v>0</v>
      </c>
      <c r="BC50" s="38">
        <v>1651075</v>
      </c>
      <c r="BD50" s="38">
        <v>856113</v>
      </c>
      <c r="BE50" s="38">
        <v>1284169</v>
      </c>
      <c r="BF50" s="38">
        <v>0</v>
      </c>
      <c r="BG50" s="38">
        <v>3302151</v>
      </c>
      <c r="BH50" s="38">
        <v>72159</v>
      </c>
      <c r="BI50" s="38" t="s">
        <v>107</v>
      </c>
      <c r="BJ50" s="38">
        <v>599280</v>
      </c>
      <c r="BK50" s="38">
        <v>0</v>
      </c>
      <c r="BL50" s="38">
        <v>0</v>
      </c>
      <c r="BM50" s="38" t="s">
        <v>107</v>
      </c>
      <c r="BN50" s="38" t="s">
        <v>107</v>
      </c>
      <c r="BO50" s="38">
        <v>108849</v>
      </c>
      <c r="BP50" s="38">
        <v>0</v>
      </c>
      <c r="BQ50" s="38">
        <v>0</v>
      </c>
      <c r="BR50" s="38" t="s">
        <v>107</v>
      </c>
      <c r="BS50" s="38">
        <v>354675</v>
      </c>
      <c r="BT50" s="330">
        <v>0</v>
      </c>
      <c r="BU50" s="38">
        <v>0</v>
      </c>
      <c r="BV50" s="38">
        <v>0</v>
      </c>
      <c r="BW50" s="38">
        <v>0</v>
      </c>
      <c r="BX50" s="38">
        <v>0</v>
      </c>
      <c r="BY50" s="41" t="s">
        <v>113</v>
      </c>
      <c r="BZ50" s="41" t="s">
        <v>113</v>
      </c>
      <c r="CA50" s="41" t="s">
        <v>113</v>
      </c>
      <c r="CB50" s="41" t="s">
        <v>113</v>
      </c>
      <c r="CC50" s="41" t="s">
        <v>113</v>
      </c>
      <c r="CD50" s="41" t="s">
        <v>114</v>
      </c>
      <c r="CE50" s="41" t="s">
        <v>114</v>
      </c>
      <c r="CF50" s="42" t="s">
        <v>107</v>
      </c>
      <c r="CG50" s="28" t="s">
        <v>107</v>
      </c>
      <c r="CH50" s="28" t="s">
        <v>107</v>
      </c>
      <c r="CI50" s="28" t="s">
        <v>107</v>
      </c>
      <c r="CJ50" s="28" t="s">
        <v>107</v>
      </c>
      <c r="CK50" s="28" t="s">
        <v>107</v>
      </c>
      <c r="CL50" s="28" t="s">
        <v>107</v>
      </c>
      <c r="CM50" s="28" t="s">
        <v>107</v>
      </c>
      <c r="CN50" s="28" t="s">
        <v>107</v>
      </c>
      <c r="CO50" s="28" t="s">
        <v>107</v>
      </c>
      <c r="CP50" s="28" t="s">
        <v>107</v>
      </c>
      <c r="CQ50" s="28" t="s">
        <v>107</v>
      </c>
      <c r="CR50" s="28" t="s">
        <v>107</v>
      </c>
      <c r="CS50" s="28" t="s">
        <v>107</v>
      </c>
      <c r="CT50" s="28" t="s">
        <v>107</v>
      </c>
      <c r="CU50" s="332">
        <v>11794298</v>
      </c>
      <c r="CV50" s="43">
        <v>1</v>
      </c>
    </row>
    <row r="51" spans="1:100" ht="51">
      <c r="A51" s="28">
        <v>57</v>
      </c>
      <c r="B51" s="29" t="s">
        <v>183</v>
      </c>
      <c r="C51" s="29" t="s">
        <v>0</v>
      </c>
      <c r="D51" s="29" t="s">
        <v>105</v>
      </c>
      <c r="E51" s="42" t="s">
        <v>106</v>
      </c>
      <c r="F51" s="42" t="s">
        <v>107</v>
      </c>
      <c r="G51" s="30" t="s">
        <v>225</v>
      </c>
      <c r="H51" s="42" t="s">
        <v>216</v>
      </c>
      <c r="I51" s="28">
        <v>5601193</v>
      </c>
      <c r="J51" s="28" t="s">
        <v>226</v>
      </c>
      <c r="K51" s="31" t="s">
        <v>127</v>
      </c>
      <c r="L51" s="32">
        <v>108.6</v>
      </c>
      <c r="M51" s="33" t="s">
        <v>107</v>
      </c>
      <c r="N51" s="34">
        <v>91000000</v>
      </c>
      <c r="O51" s="33" t="s">
        <v>107</v>
      </c>
      <c r="P51" s="28" t="s">
        <v>130</v>
      </c>
      <c r="Q51" s="28" t="s">
        <v>112</v>
      </c>
      <c r="R51" s="28" t="s">
        <v>107</v>
      </c>
      <c r="S51" s="28" t="s">
        <v>107</v>
      </c>
      <c r="T51" s="42" t="s">
        <v>107</v>
      </c>
      <c r="U51" s="28" t="s">
        <v>107</v>
      </c>
      <c r="V51" s="28" t="s">
        <v>107</v>
      </c>
      <c r="W51" s="28" t="str">
        <f t="shared" si="0"/>
        <v>N.A.</v>
      </c>
      <c r="X51" s="35" t="s">
        <v>2414</v>
      </c>
      <c r="Y51" s="207">
        <v>2.1999999999999999E-2</v>
      </c>
      <c r="Z51" s="207">
        <v>2.5999999999999999E-2</v>
      </c>
      <c r="AA51" s="207">
        <v>3.1E-2</v>
      </c>
      <c r="AB51" s="207">
        <v>3.2000000000000001E-2</v>
      </c>
      <c r="AC51" s="207">
        <v>3.3000000000000002E-2</v>
      </c>
      <c r="AD51" s="207">
        <v>3.4000000000000002E-2</v>
      </c>
      <c r="AE51" s="28" t="s">
        <v>113</v>
      </c>
      <c r="AF51" s="28" t="s">
        <v>113</v>
      </c>
      <c r="AG51" s="28" t="s">
        <v>113</v>
      </c>
      <c r="AH51" s="47">
        <v>0.05</v>
      </c>
      <c r="AI51" s="38">
        <v>8689479</v>
      </c>
      <c r="AJ51" s="38">
        <v>220144</v>
      </c>
      <c r="AK51" s="38">
        <v>0</v>
      </c>
      <c r="AL51" s="38">
        <v>0</v>
      </c>
      <c r="AM51" s="38">
        <v>0</v>
      </c>
      <c r="AN51" s="38">
        <v>8438830</v>
      </c>
      <c r="AO51" s="38">
        <v>0</v>
      </c>
      <c r="AP51" s="38">
        <v>0</v>
      </c>
      <c r="AQ51" s="38">
        <v>48920</v>
      </c>
      <c r="AR51" s="38">
        <v>0</v>
      </c>
      <c r="AS51" s="38">
        <v>0</v>
      </c>
      <c r="AT51" s="38">
        <v>0</v>
      </c>
      <c r="AU51" s="38">
        <v>0</v>
      </c>
      <c r="AV51" s="38">
        <v>0</v>
      </c>
      <c r="AW51" s="38">
        <v>0</v>
      </c>
      <c r="AX51" s="38">
        <v>0</v>
      </c>
      <c r="AY51" s="38">
        <v>0</v>
      </c>
      <c r="AZ51" s="38">
        <v>2923015</v>
      </c>
      <c r="BA51" s="38" t="s">
        <v>107</v>
      </c>
      <c r="BB51" s="38">
        <v>0</v>
      </c>
      <c r="BC51" s="38">
        <v>1651075</v>
      </c>
      <c r="BD51" s="38">
        <v>856113</v>
      </c>
      <c r="BE51" s="38">
        <v>1284169</v>
      </c>
      <c r="BF51" s="38">
        <v>0</v>
      </c>
      <c r="BG51" s="38">
        <v>3302151</v>
      </c>
      <c r="BH51" s="38">
        <v>72159</v>
      </c>
      <c r="BI51" s="38" t="s">
        <v>107</v>
      </c>
      <c r="BJ51" s="38">
        <v>599280</v>
      </c>
      <c r="BK51" s="38">
        <v>0</v>
      </c>
      <c r="BL51" s="38">
        <v>0</v>
      </c>
      <c r="BM51" s="38" t="s">
        <v>107</v>
      </c>
      <c r="BN51" s="38" t="s">
        <v>107</v>
      </c>
      <c r="BO51" s="38">
        <v>108849</v>
      </c>
      <c r="BP51" s="38">
        <v>0</v>
      </c>
      <c r="BQ51" s="38">
        <v>0</v>
      </c>
      <c r="BR51" s="38" t="s">
        <v>107</v>
      </c>
      <c r="BS51" s="38">
        <v>354675</v>
      </c>
      <c r="BT51" s="330">
        <v>0</v>
      </c>
      <c r="BU51" s="38">
        <v>0</v>
      </c>
      <c r="BV51" s="38">
        <v>0</v>
      </c>
      <c r="BW51" s="38">
        <v>0</v>
      </c>
      <c r="BX51" s="38">
        <v>0</v>
      </c>
      <c r="BY51" s="41" t="s">
        <v>113</v>
      </c>
      <c r="BZ51" s="41" t="s">
        <v>113</v>
      </c>
      <c r="CA51" s="41" t="s">
        <v>113</v>
      </c>
      <c r="CB51" s="41" t="s">
        <v>113</v>
      </c>
      <c r="CC51" s="41" t="s">
        <v>113</v>
      </c>
      <c r="CD51" s="41" t="s">
        <v>114</v>
      </c>
      <c r="CE51" s="41" t="s">
        <v>114</v>
      </c>
      <c r="CF51" s="42" t="s">
        <v>107</v>
      </c>
      <c r="CG51" s="28" t="s">
        <v>107</v>
      </c>
      <c r="CH51" s="28" t="s">
        <v>107</v>
      </c>
      <c r="CI51" s="28" t="s">
        <v>107</v>
      </c>
      <c r="CJ51" s="28" t="s">
        <v>107</v>
      </c>
      <c r="CK51" s="28" t="s">
        <v>107</v>
      </c>
      <c r="CL51" s="28" t="s">
        <v>107</v>
      </c>
      <c r="CM51" s="28" t="s">
        <v>107</v>
      </c>
      <c r="CN51" s="28" t="s">
        <v>107</v>
      </c>
      <c r="CO51" s="28" t="s">
        <v>107</v>
      </c>
      <c r="CP51" s="28" t="s">
        <v>107</v>
      </c>
      <c r="CQ51" s="28" t="s">
        <v>107</v>
      </c>
      <c r="CR51" s="28" t="s">
        <v>107</v>
      </c>
      <c r="CS51" s="28" t="s">
        <v>107</v>
      </c>
      <c r="CT51" s="28" t="s">
        <v>107</v>
      </c>
      <c r="CU51" s="332">
        <v>11794298</v>
      </c>
      <c r="CV51" s="43">
        <v>1</v>
      </c>
    </row>
    <row r="52" spans="1:100" ht="51">
      <c r="A52" s="28">
        <v>58</v>
      </c>
      <c r="B52" s="29" t="s">
        <v>183</v>
      </c>
      <c r="C52" s="29" t="s">
        <v>0</v>
      </c>
      <c r="D52" s="29" t="s">
        <v>105</v>
      </c>
      <c r="E52" s="42" t="s">
        <v>2380</v>
      </c>
      <c r="F52" s="42" t="s">
        <v>107</v>
      </c>
      <c r="G52" s="30" t="s">
        <v>227</v>
      </c>
      <c r="H52" s="42" t="s">
        <v>216</v>
      </c>
      <c r="I52" s="28">
        <v>5601194</v>
      </c>
      <c r="J52" s="28" t="s">
        <v>228</v>
      </c>
      <c r="K52" s="31" t="s">
        <v>127</v>
      </c>
      <c r="L52" s="32">
        <v>108.6</v>
      </c>
      <c r="M52" s="33" t="s">
        <v>107</v>
      </c>
      <c r="N52" s="34">
        <v>63800000</v>
      </c>
      <c r="O52" s="33" t="s">
        <v>107</v>
      </c>
      <c r="P52" s="28" t="s">
        <v>2415</v>
      </c>
      <c r="Q52" s="28" t="s">
        <v>112</v>
      </c>
      <c r="R52" s="28" t="s">
        <v>107</v>
      </c>
      <c r="S52" s="28" t="s">
        <v>107</v>
      </c>
      <c r="T52" s="42" t="s">
        <v>107</v>
      </c>
      <c r="U52" s="28" t="s">
        <v>107</v>
      </c>
      <c r="V52" s="28" t="s">
        <v>107</v>
      </c>
      <c r="W52" s="28" t="str">
        <f t="shared" si="0"/>
        <v>N.A.</v>
      </c>
      <c r="X52" s="35" t="s">
        <v>2412</v>
      </c>
      <c r="Y52" s="207">
        <v>2.1999999999999999E-2</v>
      </c>
      <c r="Z52" s="207">
        <v>2.5999999999999999E-2</v>
      </c>
      <c r="AA52" s="207">
        <v>3.1E-2</v>
      </c>
      <c r="AB52" s="207">
        <v>3.2000000000000001E-2</v>
      </c>
      <c r="AC52" s="207">
        <v>3.3000000000000002E-2</v>
      </c>
      <c r="AD52" s="207">
        <v>3.4000000000000002E-2</v>
      </c>
      <c r="AE52" s="28" t="s">
        <v>113</v>
      </c>
      <c r="AF52" s="28" t="s">
        <v>113</v>
      </c>
      <c r="AG52" s="28" t="s">
        <v>113</v>
      </c>
      <c r="AH52" s="47">
        <v>0.05</v>
      </c>
      <c r="AI52" s="38">
        <v>8689479</v>
      </c>
      <c r="AJ52" s="38">
        <v>220144</v>
      </c>
      <c r="AK52" s="38">
        <v>0</v>
      </c>
      <c r="AL52" s="38">
        <v>0</v>
      </c>
      <c r="AM52" s="38">
        <v>0</v>
      </c>
      <c r="AN52" s="38">
        <v>8438830</v>
      </c>
      <c r="AO52" s="38">
        <v>0</v>
      </c>
      <c r="AP52" s="38">
        <v>428056</v>
      </c>
      <c r="AQ52" s="38">
        <v>48920</v>
      </c>
      <c r="AR52" s="38">
        <v>0</v>
      </c>
      <c r="AS52" s="38">
        <v>0</v>
      </c>
      <c r="AT52" s="38">
        <v>0</v>
      </c>
      <c r="AU52" s="38">
        <v>0</v>
      </c>
      <c r="AV52" s="38">
        <v>0</v>
      </c>
      <c r="AW52" s="38">
        <v>0</v>
      </c>
      <c r="AX52" s="38">
        <v>2323736</v>
      </c>
      <c r="AY52" s="38">
        <v>0</v>
      </c>
      <c r="AZ52" s="38">
        <v>2923015</v>
      </c>
      <c r="BA52" s="38" t="s">
        <v>107</v>
      </c>
      <c r="BB52" s="38">
        <v>0</v>
      </c>
      <c r="BC52" s="38">
        <v>1651075</v>
      </c>
      <c r="BD52" s="38">
        <v>856113</v>
      </c>
      <c r="BE52" s="38">
        <v>1284169</v>
      </c>
      <c r="BF52" s="38">
        <v>0</v>
      </c>
      <c r="BG52" s="38">
        <v>3167619</v>
      </c>
      <c r="BH52" s="38">
        <v>72159</v>
      </c>
      <c r="BI52" s="38" t="s">
        <v>107</v>
      </c>
      <c r="BJ52" s="38">
        <v>599280</v>
      </c>
      <c r="BK52" s="38">
        <v>0</v>
      </c>
      <c r="BL52" s="38">
        <v>0</v>
      </c>
      <c r="BM52" s="38" t="s">
        <v>107</v>
      </c>
      <c r="BN52" s="38" t="s">
        <v>107</v>
      </c>
      <c r="BO52" s="38">
        <v>108849</v>
      </c>
      <c r="BP52" s="38">
        <v>0</v>
      </c>
      <c r="BQ52" s="38">
        <v>0</v>
      </c>
      <c r="BR52" s="38" t="s">
        <v>107</v>
      </c>
      <c r="BS52" s="38">
        <v>354675</v>
      </c>
      <c r="BT52" s="330">
        <v>0</v>
      </c>
      <c r="BU52" s="38">
        <v>0</v>
      </c>
      <c r="BV52" s="38">
        <v>0</v>
      </c>
      <c r="BW52" s="38">
        <v>0</v>
      </c>
      <c r="BX52" s="38">
        <v>0</v>
      </c>
      <c r="BY52" s="41" t="s">
        <v>113</v>
      </c>
      <c r="BZ52" s="41" t="s">
        <v>113</v>
      </c>
      <c r="CA52" s="41" t="s">
        <v>113</v>
      </c>
      <c r="CB52" s="41" t="s">
        <v>114</v>
      </c>
      <c r="CC52" s="41" t="s">
        <v>113</v>
      </c>
      <c r="CD52" s="41" t="s">
        <v>114</v>
      </c>
      <c r="CE52" s="41" t="s">
        <v>114</v>
      </c>
      <c r="CF52" s="42" t="s">
        <v>107</v>
      </c>
      <c r="CG52" s="28" t="s">
        <v>107</v>
      </c>
      <c r="CH52" s="28" t="s">
        <v>107</v>
      </c>
      <c r="CI52" s="28" t="s">
        <v>107</v>
      </c>
      <c r="CJ52" s="28" t="s">
        <v>107</v>
      </c>
      <c r="CK52" s="28" t="s">
        <v>107</v>
      </c>
      <c r="CL52" s="28" t="s">
        <v>107</v>
      </c>
      <c r="CM52" s="28" t="s">
        <v>107</v>
      </c>
      <c r="CN52" s="28" t="s">
        <v>107</v>
      </c>
      <c r="CO52" s="28" t="s">
        <v>107</v>
      </c>
      <c r="CP52" s="28" t="s">
        <v>107</v>
      </c>
      <c r="CQ52" s="28" t="s">
        <v>107</v>
      </c>
      <c r="CR52" s="28" t="s">
        <v>107</v>
      </c>
      <c r="CS52" s="28" t="s">
        <v>107</v>
      </c>
      <c r="CT52" s="28" t="s">
        <v>107</v>
      </c>
      <c r="CU52" s="332">
        <v>11794298</v>
      </c>
      <c r="CV52" s="43">
        <v>1</v>
      </c>
    </row>
    <row r="53" spans="1:100" ht="51">
      <c r="A53" s="28">
        <v>59</v>
      </c>
      <c r="B53" s="29" t="s">
        <v>183</v>
      </c>
      <c r="C53" s="29" t="s">
        <v>0</v>
      </c>
      <c r="D53" s="29" t="s">
        <v>105</v>
      </c>
      <c r="E53" s="42" t="s">
        <v>2380</v>
      </c>
      <c r="F53" s="42" t="s">
        <v>107</v>
      </c>
      <c r="G53" s="30" t="s">
        <v>227</v>
      </c>
      <c r="H53" s="42" t="s">
        <v>216</v>
      </c>
      <c r="I53" s="28">
        <v>5601195</v>
      </c>
      <c r="J53" s="28" t="s">
        <v>229</v>
      </c>
      <c r="K53" s="31" t="s">
        <v>127</v>
      </c>
      <c r="L53" s="32">
        <v>108.6</v>
      </c>
      <c r="M53" s="33" t="s">
        <v>107</v>
      </c>
      <c r="N53" s="34">
        <v>71700000</v>
      </c>
      <c r="O53" s="33" t="s">
        <v>107</v>
      </c>
      <c r="P53" s="28" t="s">
        <v>130</v>
      </c>
      <c r="Q53" s="28" t="s">
        <v>112</v>
      </c>
      <c r="R53" s="28" t="s">
        <v>107</v>
      </c>
      <c r="S53" s="28" t="s">
        <v>107</v>
      </c>
      <c r="T53" s="42" t="s">
        <v>107</v>
      </c>
      <c r="U53" s="28" t="s">
        <v>107</v>
      </c>
      <c r="V53" s="28" t="s">
        <v>107</v>
      </c>
      <c r="W53" s="28" t="str">
        <f t="shared" si="0"/>
        <v>N.A.</v>
      </c>
      <c r="X53" s="35" t="s">
        <v>2412</v>
      </c>
      <c r="Y53" s="207">
        <v>2.1999999999999999E-2</v>
      </c>
      <c r="Z53" s="207">
        <v>2.5999999999999999E-2</v>
      </c>
      <c r="AA53" s="207">
        <v>3.1E-2</v>
      </c>
      <c r="AB53" s="207">
        <v>3.2000000000000001E-2</v>
      </c>
      <c r="AC53" s="207">
        <v>3.3000000000000002E-2</v>
      </c>
      <c r="AD53" s="207">
        <v>3.4000000000000002E-2</v>
      </c>
      <c r="AE53" s="28" t="s">
        <v>113</v>
      </c>
      <c r="AF53" s="28" t="s">
        <v>113</v>
      </c>
      <c r="AG53" s="28" t="s">
        <v>113</v>
      </c>
      <c r="AH53" s="47">
        <v>0.05</v>
      </c>
      <c r="AI53" s="38">
        <v>8689479</v>
      </c>
      <c r="AJ53" s="38">
        <v>220144</v>
      </c>
      <c r="AK53" s="38">
        <v>0</v>
      </c>
      <c r="AL53" s="38">
        <v>0</v>
      </c>
      <c r="AM53" s="38">
        <v>0</v>
      </c>
      <c r="AN53" s="38">
        <v>8438830</v>
      </c>
      <c r="AO53" s="38">
        <v>0</v>
      </c>
      <c r="AP53" s="38">
        <v>428056</v>
      </c>
      <c r="AQ53" s="38">
        <v>48920</v>
      </c>
      <c r="AR53" s="38">
        <v>0</v>
      </c>
      <c r="AS53" s="38">
        <v>0</v>
      </c>
      <c r="AT53" s="38">
        <v>0</v>
      </c>
      <c r="AU53" s="38">
        <v>0</v>
      </c>
      <c r="AV53" s="38">
        <v>0</v>
      </c>
      <c r="AW53" s="38">
        <v>0</v>
      </c>
      <c r="AX53" s="38">
        <v>2323736</v>
      </c>
      <c r="AY53" s="38">
        <v>0</v>
      </c>
      <c r="AZ53" s="38">
        <v>2923015</v>
      </c>
      <c r="BA53" s="38" t="s">
        <v>107</v>
      </c>
      <c r="BB53" s="38">
        <v>0</v>
      </c>
      <c r="BC53" s="38">
        <v>1651075</v>
      </c>
      <c r="BD53" s="38">
        <v>856113</v>
      </c>
      <c r="BE53" s="38">
        <v>1284169</v>
      </c>
      <c r="BF53" s="38">
        <v>0</v>
      </c>
      <c r="BG53" s="38">
        <v>3167619</v>
      </c>
      <c r="BH53" s="38">
        <v>72159</v>
      </c>
      <c r="BI53" s="38" t="s">
        <v>107</v>
      </c>
      <c r="BJ53" s="38">
        <v>599280</v>
      </c>
      <c r="BK53" s="38">
        <v>0</v>
      </c>
      <c r="BL53" s="38">
        <v>0</v>
      </c>
      <c r="BM53" s="38" t="s">
        <v>107</v>
      </c>
      <c r="BN53" s="38" t="s">
        <v>107</v>
      </c>
      <c r="BO53" s="38">
        <v>108849</v>
      </c>
      <c r="BP53" s="38">
        <v>0</v>
      </c>
      <c r="BQ53" s="38">
        <v>0</v>
      </c>
      <c r="BR53" s="38" t="s">
        <v>107</v>
      </c>
      <c r="BS53" s="38">
        <v>354675</v>
      </c>
      <c r="BT53" s="330">
        <v>0</v>
      </c>
      <c r="BU53" s="38">
        <v>0</v>
      </c>
      <c r="BV53" s="38">
        <v>0</v>
      </c>
      <c r="BW53" s="38">
        <v>0</v>
      </c>
      <c r="BX53" s="38">
        <v>0</v>
      </c>
      <c r="BY53" s="41" t="s">
        <v>113</v>
      </c>
      <c r="BZ53" s="41" t="s">
        <v>113</v>
      </c>
      <c r="CA53" s="41" t="s">
        <v>113</v>
      </c>
      <c r="CB53" s="41" t="s">
        <v>114</v>
      </c>
      <c r="CC53" s="41" t="s">
        <v>113</v>
      </c>
      <c r="CD53" s="41" t="s">
        <v>114</v>
      </c>
      <c r="CE53" s="41" t="s">
        <v>114</v>
      </c>
      <c r="CF53" s="42" t="s">
        <v>107</v>
      </c>
      <c r="CG53" s="28" t="s">
        <v>107</v>
      </c>
      <c r="CH53" s="28" t="s">
        <v>107</v>
      </c>
      <c r="CI53" s="28" t="s">
        <v>107</v>
      </c>
      <c r="CJ53" s="28" t="s">
        <v>107</v>
      </c>
      <c r="CK53" s="28" t="s">
        <v>107</v>
      </c>
      <c r="CL53" s="28" t="s">
        <v>107</v>
      </c>
      <c r="CM53" s="28" t="s">
        <v>107</v>
      </c>
      <c r="CN53" s="28" t="s">
        <v>107</v>
      </c>
      <c r="CO53" s="28" t="s">
        <v>107</v>
      </c>
      <c r="CP53" s="28" t="s">
        <v>107</v>
      </c>
      <c r="CQ53" s="28" t="s">
        <v>107</v>
      </c>
      <c r="CR53" s="28" t="s">
        <v>107</v>
      </c>
      <c r="CS53" s="28" t="s">
        <v>107</v>
      </c>
      <c r="CT53" s="28" t="s">
        <v>107</v>
      </c>
      <c r="CU53" s="332">
        <v>11794298</v>
      </c>
      <c r="CV53" s="43">
        <v>1</v>
      </c>
    </row>
    <row r="54" spans="1:100" ht="51">
      <c r="A54" s="28">
        <v>60</v>
      </c>
      <c r="B54" s="29" t="s">
        <v>183</v>
      </c>
      <c r="C54" s="29" t="s">
        <v>0</v>
      </c>
      <c r="D54" s="29" t="s">
        <v>105</v>
      </c>
      <c r="E54" s="42" t="s">
        <v>2380</v>
      </c>
      <c r="F54" s="42" t="s">
        <v>107</v>
      </c>
      <c r="G54" s="30" t="s">
        <v>230</v>
      </c>
      <c r="H54" s="42" t="s">
        <v>216</v>
      </c>
      <c r="I54" s="28">
        <v>5601196</v>
      </c>
      <c r="J54" s="28" t="s">
        <v>231</v>
      </c>
      <c r="K54" s="31" t="s">
        <v>127</v>
      </c>
      <c r="L54" s="32">
        <v>108.6</v>
      </c>
      <c r="M54" s="33" t="s">
        <v>107</v>
      </c>
      <c r="N54" s="34">
        <v>80300000</v>
      </c>
      <c r="O54" s="33" t="s">
        <v>107</v>
      </c>
      <c r="P54" s="28" t="s">
        <v>2415</v>
      </c>
      <c r="Q54" s="28" t="s">
        <v>112</v>
      </c>
      <c r="R54" s="28" t="s">
        <v>107</v>
      </c>
      <c r="S54" s="28" t="s">
        <v>107</v>
      </c>
      <c r="T54" s="42" t="s">
        <v>107</v>
      </c>
      <c r="U54" s="28" t="s">
        <v>107</v>
      </c>
      <c r="V54" s="28" t="s">
        <v>107</v>
      </c>
      <c r="W54" s="28" t="str">
        <f t="shared" si="0"/>
        <v>N.A.</v>
      </c>
      <c r="X54" s="35" t="s">
        <v>2413</v>
      </c>
      <c r="Y54" s="207">
        <v>2.1999999999999999E-2</v>
      </c>
      <c r="Z54" s="207">
        <v>2.5999999999999999E-2</v>
      </c>
      <c r="AA54" s="207">
        <v>3.1E-2</v>
      </c>
      <c r="AB54" s="207">
        <v>3.2000000000000001E-2</v>
      </c>
      <c r="AC54" s="207">
        <v>3.3000000000000002E-2</v>
      </c>
      <c r="AD54" s="207">
        <v>3.4000000000000002E-2</v>
      </c>
      <c r="AE54" s="28" t="s">
        <v>113</v>
      </c>
      <c r="AF54" s="28" t="s">
        <v>113</v>
      </c>
      <c r="AG54" s="28" t="s">
        <v>113</v>
      </c>
      <c r="AH54" s="47">
        <v>0.05</v>
      </c>
      <c r="AI54" s="38">
        <v>8689479</v>
      </c>
      <c r="AJ54" s="38">
        <v>220144</v>
      </c>
      <c r="AK54" s="38">
        <v>0</v>
      </c>
      <c r="AL54" s="38">
        <v>0</v>
      </c>
      <c r="AM54" s="38">
        <v>0</v>
      </c>
      <c r="AN54" s="38">
        <v>8438830</v>
      </c>
      <c r="AO54" s="38">
        <v>0</v>
      </c>
      <c r="AP54" s="38">
        <v>428056</v>
      </c>
      <c r="AQ54" s="38">
        <v>48920</v>
      </c>
      <c r="AR54" s="38">
        <v>0</v>
      </c>
      <c r="AS54" s="38">
        <v>0</v>
      </c>
      <c r="AT54" s="38">
        <v>0</v>
      </c>
      <c r="AU54" s="38">
        <v>0</v>
      </c>
      <c r="AV54" s="38">
        <v>0</v>
      </c>
      <c r="AW54" s="38">
        <v>0</v>
      </c>
      <c r="AX54" s="38">
        <v>2323736</v>
      </c>
      <c r="AY54" s="38">
        <v>0</v>
      </c>
      <c r="AZ54" s="38">
        <v>2923015</v>
      </c>
      <c r="BA54" s="38" t="s">
        <v>107</v>
      </c>
      <c r="BB54" s="38">
        <v>0</v>
      </c>
      <c r="BC54" s="38">
        <v>1651075</v>
      </c>
      <c r="BD54" s="38">
        <v>856113</v>
      </c>
      <c r="BE54" s="38">
        <v>1284169</v>
      </c>
      <c r="BF54" s="38">
        <v>0</v>
      </c>
      <c r="BG54" s="38">
        <v>3167619</v>
      </c>
      <c r="BH54" s="38">
        <v>72159</v>
      </c>
      <c r="BI54" s="38" t="s">
        <v>107</v>
      </c>
      <c r="BJ54" s="38">
        <v>599280</v>
      </c>
      <c r="BK54" s="38">
        <v>0</v>
      </c>
      <c r="BL54" s="38">
        <v>0</v>
      </c>
      <c r="BM54" s="38" t="s">
        <v>107</v>
      </c>
      <c r="BN54" s="38" t="s">
        <v>107</v>
      </c>
      <c r="BO54" s="38">
        <v>108849</v>
      </c>
      <c r="BP54" s="38">
        <v>0</v>
      </c>
      <c r="BQ54" s="38">
        <v>0</v>
      </c>
      <c r="BR54" s="38" t="s">
        <v>107</v>
      </c>
      <c r="BS54" s="38">
        <v>354675</v>
      </c>
      <c r="BT54" s="330">
        <v>0</v>
      </c>
      <c r="BU54" s="38">
        <v>0</v>
      </c>
      <c r="BV54" s="38">
        <v>0</v>
      </c>
      <c r="BW54" s="38">
        <v>0</v>
      </c>
      <c r="BX54" s="38">
        <v>0</v>
      </c>
      <c r="BY54" s="41" t="s">
        <v>113</v>
      </c>
      <c r="BZ54" s="41" t="s">
        <v>113</v>
      </c>
      <c r="CA54" s="41" t="s">
        <v>113</v>
      </c>
      <c r="CB54" s="41" t="s">
        <v>114</v>
      </c>
      <c r="CC54" s="41" t="s">
        <v>113</v>
      </c>
      <c r="CD54" s="41" t="s">
        <v>114</v>
      </c>
      <c r="CE54" s="41" t="s">
        <v>114</v>
      </c>
      <c r="CF54" s="42" t="s">
        <v>107</v>
      </c>
      <c r="CG54" s="28" t="s">
        <v>107</v>
      </c>
      <c r="CH54" s="28" t="s">
        <v>107</v>
      </c>
      <c r="CI54" s="28" t="s">
        <v>107</v>
      </c>
      <c r="CJ54" s="28" t="s">
        <v>107</v>
      </c>
      <c r="CK54" s="28" t="s">
        <v>107</v>
      </c>
      <c r="CL54" s="28" t="s">
        <v>107</v>
      </c>
      <c r="CM54" s="28" t="s">
        <v>107</v>
      </c>
      <c r="CN54" s="28" t="s">
        <v>107</v>
      </c>
      <c r="CO54" s="28" t="s">
        <v>107</v>
      </c>
      <c r="CP54" s="28" t="s">
        <v>107</v>
      </c>
      <c r="CQ54" s="28" t="s">
        <v>107</v>
      </c>
      <c r="CR54" s="28" t="s">
        <v>107</v>
      </c>
      <c r="CS54" s="28" t="s">
        <v>107</v>
      </c>
      <c r="CT54" s="28" t="s">
        <v>107</v>
      </c>
      <c r="CU54" s="332">
        <v>11794298</v>
      </c>
      <c r="CV54" s="43">
        <v>1</v>
      </c>
    </row>
    <row r="55" spans="1:100" ht="51">
      <c r="A55" s="28">
        <v>61</v>
      </c>
      <c r="B55" s="29" t="s">
        <v>183</v>
      </c>
      <c r="C55" s="29" t="s">
        <v>0</v>
      </c>
      <c r="D55" s="29" t="s">
        <v>105</v>
      </c>
      <c r="E55" s="42" t="s">
        <v>2380</v>
      </c>
      <c r="F55" s="42" t="s">
        <v>107</v>
      </c>
      <c r="G55" s="30" t="s">
        <v>230</v>
      </c>
      <c r="H55" s="42" t="s">
        <v>216</v>
      </c>
      <c r="I55" s="28">
        <v>5601197</v>
      </c>
      <c r="J55" s="28" t="s">
        <v>232</v>
      </c>
      <c r="K55" s="31" t="s">
        <v>127</v>
      </c>
      <c r="L55" s="32">
        <v>108.6</v>
      </c>
      <c r="M55" s="33" t="s">
        <v>107</v>
      </c>
      <c r="N55" s="34">
        <v>83600000</v>
      </c>
      <c r="O55" s="33" t="s">
        <v>107</v>
      </c>
      <c r="P55" s="28" t="s">
        <v>130</v>
      </c>
      <c r="Q55" s="28" t="s">
        <v>112</v>
      </c>
      <c r="R55" s="28" t="s">
        <v>107</v>
      </c>
      <c r="S55" s="28" t="s">
        <v>107</v>
      </c>
      <c r="T55" s="42" t="s">
        <v>107</v>
      </c>
      <c r="U55" s="28" t="s">
        <v>107</v>
      </c>
      <c r="V55" s="28" t="s">
        <v>107</v>
      </c>
      <c r="W55" s="28" t="str">
        <f t="shared" si="0"/>
        <v>N.A.</v>
      </c>
      <c r="X55" s="35" t="s">
        <v>2413</v>
      </c>
      <c r="Y55" s="207">
        <v>2.1999999999999999E-2</v>
      </c>
      <c r="Z55" s="207">
        <v>2.5999999999999999E-2</v>
      </c>
      <c r="AA55" s="207">
        <v>3.1E-2</v>
      </c>
      <c r="AB55" s="207">
        <v>3.2000000000000001E-2</v>
      </c>
      <c r="AC55" s="207">
        <v>3.3000000000000002E-2</v>
      </c>
      <c r="AD55" s="207">
        <v>3.4000000000000002E-2</v>
      </c>
      <c r="AE55" s="28" t="s">
        <v>113</v>
      </c>
      <c r="AF55" s="28" t="s">
        <v>113</v>
      </c>
      <c r="AG55" s="28" t="s">
        <v>113</v>
      </c>
      <c r="AH55" s="47">
        <v>0.05</v>
      </c>
      <c r="AI55" s="38">
        <v>8689479</v>
      </c>
      <c r="AJ55" s="38">
        <v>220144</v>
      </c>
      <c r="AK55" s="38">
        <v>0</v>
      </c>
      <c r="AL55" s="38">
        <v>0</v>
      </c>
      <c r="AM55" s="38">
        <v>0</v>
      </c>
      <c r="AN55" s="38">
        <v>8438830</v>
      </c>
      <c r="AO55" s="38">
        <v>0</v>
      </c>
      <c r="AP55" s="38">
        <v>428056</v>
      </c>
      <c r="AQ55" s="38">
        <v>48920</v>
      </c>
      <c r="AR55" s="38">
        <v>0</v>
      </c>
      <c r="AS55" s="38">
        <v>0</v>
      </c>
      <c r="AT55" s="38">
        <v>0</v>
      </c>
      <c r="AU55" s="38">
        <v>0</v>
      </c>
      <c r="AV55" s="38">
        <v>0</v>
      </c>
      <c r="AW55" s="38">
        <v>0</v>
      </c>
      <c r="AX55" s="38">
        <v>2323736</v>
      </c>
      <c r="AY55" s="38">
        <v>0</v>
      </c>
      <c r="AZ55" s="38">
        <v>2923015</v>
      </c>
      <c r="BA55" s="38" t="s">
        <v>107</v>
      </c>
      <c r="BB55" s="38">
        <v>0</v>
      </c>
      <c r="BC55" s="38">
        <v>1651075</v>
      </c>
      <c r="BD55" s="38">
        <v>856113</v>
      </c>
      <c r="BE55" s="38">
        <v>1284169</v>
      </c>
      <c r="BF55" s="38">
        <v>0</v>
      </c>
      <c r="BG55" s="38">
        <v>3167619</v>
      </c>
      <c r="BH55" s="38">
        <v>72159</v>
      </c>
      <c r="BI55" s="38" t="s">
        <v>107</v>
      </c>
      <c r="BJ55" s="38">
        <v>599280</v>
      </c>
      <c r="BK55" s="38">
        <v>0</v>
      </c>
      <c r="BL55" s="38">
        <v>0</v>
      </c>
      <c r="BM55" s="38" t="s">
        <v>107</v>
      </c>
      <c r="BN55" s="38" t="s">
        <v>107</v>
      </c>
      <c r="BO55" s="38">
        <v>108849</v>
      </c>
      <c r="BP55" s="38">
        <v>0</v>
      </c>
      <c r="BQ55" s="38">
        <v>0</v>
      </c>
      <c r="BR55" s="38" t="s">
        <v>107</v>
      </c>
      <c r="BS55" s="38">
        <v>354675</v>
      </c>
      <c r="BT55" s="330">
        <v>0</v>
      </c>
      <c r="BU55" s="38">
        <v>0</v>
      </c>
      <c r="BV55" s="38">
        <v>0</v>
      </c>
      <c r="BW55" s="38">
        <v>0</v>
      </c>
      <c r="BX55" s="38">
        <v>0</v>
      </c>
      <c r="BY55" s="41" t="s">
        <v>113</v>
      </c>
      <c r="BZ55" s="41" t="s">
        <v>113</v>
      </c>
      <c r="CA55" s="41" t="s">
        <v>113</v>
      </c>
      <c r="CB55" s="41" t="s">
        <v>114</v>
      </c>
      <c r="CC55" s="41" t="s">
        <v>113</v>
      </c>
      <c r="CD55" s="41" t="s">
        <v>114</v>
      </c>
      <c r="CE55" s="41" t="s">
        <v>114</v>
      </c>
      <c r="CF55" s="42" t="s">
        <v>107</v>
      </c>
      <c r="CG55" s="28" t="s">
        <v>107</v>
      </c>
      <c r="CH55" s="28" t="s">
        <v>107</v>
      </c>
      <c r="CI55" s="28" t="s">
        <v>107</v>
      </c>
      <c r="CJ55" s="28" t="s">
        <v>107</v>
      </c>
      <c r="CK55" s="28" t="s">
        <v>107</v>
      </c>
      <c r="CL55" s="28" t="s">
        <v>107</v>
      </c>
      <c r="CM55" s="28" t="s">
        <v>107</v>
      </c>
      <c r="CN55" s="28" t="s">
        <v>107</v>
      </c>
      <c r="CO55" s="28" t="s">
        <v>107</v>
      </c>
      <c r="CP55" s="28" t="s">
        <v>107</v>
      </c>
      <c r="CQ55" s="28" t="s">
        <v>107</v>
      </c>
      <c r="CR55" s="28" t="s">
        <v>107</v>
      </c>
      <c r="CS55" s="28" t="s">
        <v>107</v>
      </c>
      <c r="CT55" s="28" t="s">
        <v>107</v>
      </c>
      <c r="CU55" s="332">
        <v>11794298</v>
      </c>
      <c r="CV55" s="43">
        <v>1</v>
      </c>
    </row>
    <row r="56" spans="1:100" ht="51">
      <c r="A56" s="28">
        <v>62</v>
      </c>
      <c r="B56" s="29" t="s">
        <v>183</v>
      </c>
      <c r="C56" s="29" t="s">
        <v>0</v>
      </c>
      <c r="D56" s="29" t="s">
        <v>105</v>
      </c>
      <c r="E56" s="42" t="s">
        <v>2380</v>
      </c>
      <c r="F56" s="42" t="s">
        <v>107</v>
      </c>
      <c r="G56" s="30" t="s">
        <v>233</v>
      </c>
      <c r="H56" s="42" t="s">
        <v>216</v>
      </c>
      <c r="I56" s="28">
        <v>5601198</v>
      </c>
      <c r="J56" s="28" t="s">
        <v>234</v>
      </c>
      <c r="K56" s="31" t="s">
        <v>127</v>
      </c>
      <c r="L56" s="32">
        <v>108.6</v>
      </c>
      <c r="M56" s="33" t="s">
        <v>107</v>
      </c>
      <c r="N56" s="34">
        <v>78000000</v>
      </c>
      <c r="O56" s="33" t="s">
        <v>107</v>
      </c>
      <c r="P56" s="28" t="s">
        <v>2415</v>
      </c>
      <c r="Q56" s="28" t="s">
        <v>112</v>
      </c>
      <c r="R56" s="28" t="s">
        <v>107</v>
      </c>
      <c r="S56" s="28" t="s">
        <v>107</v>
      </c>
      <c r="T56" s="42" t="s">
        <v>107</v>
      </c>
      <c r="U56" s="28" t="s">
        <v>107</v>
      </c>
      <c r="V56" s="28" t="s">
        <v>107</v>
      </c>
      <c r="W56" s="28" t="str">
        <f t="shared" si="0"/>
        <v>N.A.</v>
      </c>
      <c r="X56" s="35" t="s">
        <v>2413</v>
      </c>
      <c r="Y56" s="207">
        <v>2.1999999999999999E-2</v>
      </c>
      <c r="Z56" s="207">
        <v>2.5999999999999999E-2</v>
      </c>
      <c r="AA56" s="207">
        <v>3.1E-2</v>
      </c>
      <c r="AB56" s="207">
        <v>3.2000000000000001E-2</v>
      </c>
      <c r="AC56" s="207">
        <v>3.3000000000000002E-2</v>
      </c>
      <c r="AD56" s="207">
        <v>3.4000000000000002E-2</v>
      </c>
      <c r="AE56" s="28" t="s">
        <v>113</v>
      </c>
      <c r="AF56" s="28" t="s">
        <v>113</v>
      </c>
      <c r="AG56" s="28" t="s">
        <v>113</v>
      </c>
      <c r="AH56" s="47">
        <v>0.05</v>
      </c>
      <c r="AI56" s="38">
        <v>8689479</v>
      </c>
      <c r="AJ56" s="38">
        <v>220144</v>
      </c>
      <c r="AK56" s="38">
        <v>0</v>
      </c>
      <c r="AL56" s="38">
        <v>0</v>
      </c>
      <c r="AM56" s="38">
        <v>0</v>
      </c>
      <c r="AN56" s="38">
        <v>8438830</v>
      </c>
      <c r="AO56" s="38">
        <v>0</v>
      </c>
      <c r="AP56" s="38">
        <v>428056</v>
      </c>
      <c r="AQ56" s="38">
        <v>48920</v>
      </c>
      <c r="AR56" s="38">
        <v>0</v>
      </c>
      <c r="AS56" s="38">
        <v>0</v>
      </c>
      <c r="AT56" s="38">
        <v>0</v>
      </c>
      <c r="AU56" s="38">
        <v>0</v>
      </c>
      <c r="AV56" s="38">
        <v>0</v>
      </c>
      <c r="AW56" s="38">
        <v>0</v>
      </c>
      <c r="AX56" s="38">
        <v>2323736</v>
      </c>
      <c r="AY56" s="38">
        <v>0</v>
      </c>
      <c r="AZ56" s="38">
        <v>2923015</v>
      </c>
      <c r="BA56" s="38" t="s">
        <v>107</v>
      </c>
      <c r="BB56" s="38">
        <v>0</v>
      </c>
      <c r="BC56" s="38">
        <v>1651075</v>
      </c>
      <c r="BD56" s="38">
        <v>856113</v>
      </c>
      <c r="BE56" s="38">
        <v>1284169</v>
      </c>
      <c r="BF56" s="38">
        <v>0</v>
      </c>
      <c r="BG56" s="38">
        <v>3167619</v>
      </c>
      <c r="BH56" s="38">
        <v>72159</v>
      </c>
      <c r="BI56" s="38" t="s">
        <v>107</v>
      </c>
      <c r="BJ56" s="38">
        <v>599280</v>
      </c>
      <c r="BK56" s="38">
        <v>0</v>
      </c>
      <c r="BL56" s="38">
        <v>0</v>
      </c>
      <c r="BM56" s="38" t="s">
        <v>107</v>
      </c>
      <c r="BN56" s="38" t="s">
        <v>107</v>
      </c>
      <c r="BO56" s="38">
        <v>108849</v>
      </c>
      <c r="BP56" s="38">
        <v>0</v>
      </c>
      <c r="BQ56" s="38">
        <v>0</v>
      </c>
      <c r="BR56" s="38" t="s">
        <v>107</v>
      </c>
      <c r="BS56" s="38">
        <v>354675</v>
      </c>
      <c r="BT56" s="330">
        <v>0</v>
      </c>
      <c r="BU56" s="38">
        <v>0</v>
      </c>
      <c r="BV56" s="38">
        <v>0</v>
      </c>
      <c r="BW56" s="38">
        <v>0</v>
      </c>
      <c r="BX56" s="38">
        <v>0</v>
      </c>
      <c r="BY56" s="41" t="s">
        <v>113</v>
      </c>
      <c r="BZ56" s="41" t="s">
        <v>113</v>
      </c>
      <c r="CA56" s="41" t="s">
        <v>113</v>
      </c>
      <c r="CB56" s="41" t="s">
        <v>113</v>
      </c>
      <c r="CC56" s="41" t="s">
        <v>113</v>
      </c>
      <c r="CD56" s="41" t="s">
        <v>114</v>
      </c>
      <c r="CE56" s="41" t="s">
        <v>114</v>
      </c>
      <c r="CF56" s="42" t="s">
        <v>107</v>
      </c>
      <c r="CG56" s="28" t="s">
        <v>107</v>
      </c>
      <c r="CH56" s="28" t="s">
        <v>107</v>
      </c>
      <c r="CI56" s="28" t="s">
        <v>107</v>
      </c>
      <c r="CJ56" s="28" t="s">
        <v>107</v>
      </c>
      <c r="CK56" s="28" t="s">
        <v>107</v>
      </c>
      <c r="CL56" s="28" t="s">
        <v>107</v>
      </c>
      <c r="CM56" s="28" t="s">
        <v>107</v>
      </c>
      <c r="CN56" s="28" t="s">
        <v>107</v>
      </c>
      <c r="CO56" s="28" t="s">
        <v>107</v>
      </c>
      <c r="CP56" s="28" t="s">
        <v>107</v>
      </c>
      <c r="CQ56" s="28" t="s">
        <v>107</v>
      </c>
      <c r="CR56" s="28" t="s">
        <v>107</v>
      </c>
      <c r="CS56" s="28" t="s">
        <v>107</v>
      </c>
      <c r="CT56" s="28" t="s">
        <v>107</v>
      </c>
      <c r="CU56" s="332">
        <v>11794298</v>
      </c>
      <c r="CV56" s="43">
        <v>1</v>
      </c>
    </row>
    <row r="57" spans="1:100" ht="51">
      <c r="A57" s="28">
        <v>63</v>
      </c>
      <c r="B57" s="29" t="s">
        <v>183</v>
      </c>
      <c r="C57" s="29" t="s">
        <v>0</v>
      </c>
      <c r="D57" s="29" t="s">
        <v>105</v>
      </c>
      <c r="E57" s="42" t="s">
        <v>2380</v>
      </c>
      <c r="F57" s="42" t="s">
        <v>107</v>
      </c>
      <c r="G57" s="30" t="s">
        <v>233</v>
      </c>
      <c r="H57" s="42" t="s">
        <v>216</v>
      </c>
      <c r="I57" s="28">
        <v>5601199</v>
      </c>
      <c r="J57" s="28" t="s">
        <v>235</v>
      </c>
      <c r="K57" s="31" t="s">
        <v>127</v>
      </c>
      <c r="L57" s="32">
        <v>108.6</v>
      </c>
      <c r="M57" s="33" t="s">
        <v>107</v>
      </c>
      <c r="N57" s="34">
        <v>87500000</v>
      </c>
      <c r="O57" s="33" t="s">
        <v>107</v>
      </c>
      <c r="P57" s="28" t="s">
        <v>130</v>
      </c>
      <c r="Q57" s="28" t="s">
        <v>112</v>
      </c>
      <c r="R57" s="28" t="s">
        <v>107</v>
      </c>
      <c r="S57" s="28" t="s">
        <v>107</v>
      </c>
      <c r="T57" s="42" t="s">
        <v>107</v>
      </c>
      <c r="U57" s="28" t="s">
        <v>107</v>
      </c>
      <c r="V57" s="28" t="s">
        <v>107</v>
      </c>
      <c r="W57" s="28" t="str">
        <f t="shared" si="0"/>
        <v>N.A.</v>
      </c>
      <c r="X57" s="35" t="s">
        <v>2413</v>
      </c>
      <c r="Y57" s="207">
        <v>2.1999999999999999E-2</v>
      </c>
      <c r="Z57" s="207">
        <v>2.5999999999999999E-2</v>
      </c>
      <c r="AA57" s="207">
        <v>3.1E-2</v>
      </c>
      <c r="AB57" s="207">
        <v>3.2000000000000001E-2</v>
      </c>
      <c r="AC57" s="207">
        <v>3.3000000000000002E-2</v>
      </c>
      <c r="AD57" s="207">
        <v>3.4000000000000002E-2</v>
      </c>
      <c r="AE57" s="28" t="s">
        <v>113</v>
      </c>
      <c r="AF57" s="28" t="s">
        <v>113</v>
      </c>
      <c r="AG57" s="28" t="s">
        <v>113</v>
      </c>
      <c r="AH57" s="47">
        <v>0.05</v>
      </c>
      <c r="AI57" s="38">
        <v>8689479</v>
      </c>
      <c r="AJ57" s="38">
        <v>220144</v>
      </c>
      <c r="AK57" s="38">
        <v>0</v>
      </c>
      <c r="AL57" s="38">
        <v>0</v>
      </c>
      <c r="AM57" s="38">
        <v>0</v>
      </c>
      <c r="AN57" s="38">
        <v>8438830</v>
      </c>
      <c r="AO57" s="38">
        <v>0</v>
      </c>
      <c r="AP57" s="38">
        <v>428056</v>
      </c>
      <c r="AQ57" s="38">
        <v>48920</v>
      </c>
      <c r="AR57" s="38">
        <v>0</v>
      </c>
      <c r="AS57" s="38">
        <v>0</v>
      </c>
      <c r="AT57" s="38">
        <v>0</v>
      </c>
      <c r="AU57" s="38">
        <v>0</v>
      </c>
      <c r="AV57" s="38">
        <v>0</v>
      </c>
      <c r="AW57" s="38">
        <v>0</v>
      </c>
      <c r="AX57" s="38">
        <v>2323736</v>
      </c>
      <c r="AY57" s="38">
        <v>0</v>
      </c>
      <c r="AZ57" s="38">
        <v>2923015</v>
      </c>
      <c r="BA57" s="38" t="s">
        <v>107</v>
      </c>
      <c r="BB57" s="38">
        <v>0</v>
      </c>
      <c r="BC57" s="38">
        <v>1651075</v>
      </c>
      <c r="BD57" s="38">
        <v>856113</v>
      </c>
      <c r="BE57" s="38">
        <v>1284169</v>
      </c>
      <c r="BF57" s="38">
        <v>0</v>
      </c>
      <c r="BG57" s="38">
        <v>3167619</v>
      </c>
      <c r="BH57" s="38">
        <v>72159</v>
      </c>
      <c r="BI57" s="38" t="s">
        <v>107</v>
      </c>
      <c r="BJ57" s="38">
        <v>599280</v>
      </c>
      <c r="BK57" s="38">
        <v>0</v>
      </c>
      <c r="BL57" s="38">
        <v>0</v>
      </c>
      <c r="BM57" s="38" t="s">
        <v>107</v>
      </c>
      <c r="BN57" s="38" t="s">
        <v>107</v>
      </c>
      <c r="BO57" s="38">
        <v>108849</v>
      </c>
      <c r="BP57" s="38">
        <v>0</v>
      </c>
      <c r="BQ57" s="38">
        <v>0</v>
      </c>
      <c r="BR57" s="38" t="s">
        <v>107</v>
      </c>
      <c r="BS57" s="38">
        <v>354675</v>
      </c>
      <c r="BT57" s="330">
        <v>0</v>
      </c>
      <c r="BU57" s="38">
        <v>0</v>
      </c>
      <c r="BV57" s="38">
        <v>0</v>
      </c>
      <c r="BW57" s="38">
        <v>0</v>
      </c>
      <c r="BX57" s="38">
        <v>0</v>
      </c>
      <c r="BY57" s="41" t="s">
        <v>113</v>
      </c>
      <c r="BZ57" s="41" t="s">
        <v>113</v>
      </c>
      <c r="CA57" s="41" t="s">
        <v>113</v>
      </c>
      <c r="CB57" s="41" t="s">
        <v>113</v>
      </c>
      <c r="CC57" s="41" t="s">
        <v>113</v>
      </c>
      <c r="CD57" s="41" t="s">
        <v>114</v>
      </c>
      <c r="CE57" s="41" t="s">
        <v>114</v>
      </c>
      <c r="CF57" s="42" t="s">
        <v>107</v>
      </c>
      <c r="CG57" s="28" t="s">
        <v>107</v>
      </c>
      <c r="CH57" s="28" t="s">
        <v>107</v>
      </c>
      <c r="CI57" s="28" t="s">
        <v>107</v>
      </c>
      <c r="CJ57" s="28" t="s">
        <v>107</v>
      </c>
      <c r="CK57" s="28" t="s">
        <v>107</v>
      </c>
      <c r="CL57" s="28" t="s">
        <v>107</v>
      </c>
      <c r="CM57" s="28" t="s">
        <v>107</v>
      </c>
      <c r="CN57" s="28" t="s">
        <v>107</v>
      </c>
      <c r="CO57" s="28" t="s">
        <v>107</v>
      </c>
      <c r="CP57" s="28" t="s">
        <v>107</v>
      </c>
      <c r="CQ57" s="28" t="s">
        <v>107</v>
      </c>
      <c r="CR57" s="28" t="s">
        <v>107</v>
      </c>
      <c r="CS57" s="28" t="s">
        <v>107</v>
      </c>
      <c r="CT57" s="28" t="s">
        <v>107</v>
      </c>
      <c r="CU57" s="332">
        <v>11794298</v>
      </c>
      <c r="CV57" s="43">
        <v>1</v>
      </c>
    </row>
    <row r="58" spans="1:100" ht="51">
      <c r="A58" s="28">
        <v>64</v>
      </c>
      <c r="B58" s="29" t="s">
        <v>183</v>
      </c>
      <c r="C58" s="29" t="s">
        <v>0</v>
      </c>
      <c r="D58" s="29" t="s">
        <v>105</v>
      </c>
      <c r="E58" s="42" t="s">
        <v>2380</v>
      </c>
      <c r="F58" s="42" t="s">
        <v>107</v>
      </c>
      <c r="G58" s="30" t="s">
        <v>236</v>
      </c>
      <c r="H58" s="42" t="s">
        <v>216</v>
      </c>
      <c r="I58" s="28">
        <v>5601200</v>
      </c>
      <c r="J58" s="28" t="s">
        <v>237</v>
      </c>
      <c r="K58" s="31" t="s">
        <v>127</v>
      </c>
      <c r="L58" s="32">
        <v>108.6</v>
      </c>
      <c r="M58" s="33" t="s">
        <v>107</v>
      </c>
      <c r="N58" s="34">
        <v>92200000</v>
      </c>
      <c r="O58" s="33" t="s">
        <v>107</v>
      </c>
      <c r="P58" s="28" t="s">
        <v>130</v>
      </c>
      <c r="Q58" s="28" t="s">
        <v>112</v>
      </c>
      <c r="R58" s="28" t="s">
        <v>107</v>
      </c>
      <c r="S58" s="28" t="s">
        <v>107</v>
      </c>
      <c r="T58" s="42" t="s">
        <v>107</v>
      </c>
      <c r="U58" s="28" t="s">
        <v>107</v>
      </c>
      <c r="V58" s="28" t="s">
        <v>107</v>
      </c>
      <c r="W58" s="28" t="str">
        <f t="shared" si="0"/>
        <v>N.A.</v>
      </c>
      <c r="X58" s="35" t="s">
        <v>2414</v>
      </c>
      <c r="Y58" s="207">
        <v>2.1999999999999999E-2</v>
      </c>
      <c r="Z58" s="207">
        <v>2.5999999999999999E-2</v>
      </c>
      <c r="AA58" s="207">
        <v>3.1E-2</v>
      </c>
      <c r="AB58" s="207">
        <v>3.2000000000000001E-2</v>
      </c>
      <c r="AC58" s="207">
        <v>3.3000000000000002E-2</v>
      </c>
      <c r="AD58" s="207">
        <v>3.4000000000000002E-2</v>
      </c>
      <c r="AE58" s="28" t="s">
        <v>113</v>
      </c>
      <c r="AF58" s="28" t="s">
        <v>113</v>
      </c>
      <c r="AG58" s="28" t="s">
        <v>113</v>
      </c>
      <c r="AH58" s="47">
        <v>0.05</v>
      </c>
      <c r="AI58" s="38">
        <v>8689479</v>
      </c>
      <c r="AJ58" s="38">
        <v>220144</v>
      </c>
      <c r="AK58" s="38">
        <v>0</v>
      </c>
      <c r="AL58" s="38">
        <v>0</v>
      </c>
      <c r="AM58" s="38">
        <v>0</v>
      </c>
      <c r="AN58" s="38">
        <v>8438830</v>
      </c>
      <c r="AO58" s="38">
        <v>0</v>
      </c>
      <c r="AP58" s="38">
        <v>0</v>
      </c>
      <c r="AQ58" s="38">
        <v>48920</v>
      </c>
      <c r="AR58" s="38">
        <v>0</v>
      </c>
      <c r="AS58" s="38">
        <v>0</v>
      </c>
      <c r="AT58" s="38">
        <v>0</v>
      </c>
      <c r="AU58" s="38">
        <v>0</v>
      </c>
      <c r="AV58" s="38">
        <v>0</v>
      </c>
      <c r="AW58" s="38">
        <v>0</v>
      </c>
      <c r="AX58" s="38">
        <v>0</v>
      </c>
      <c r="AY58" s="38">
        <v>0</v>
      </c>
      <c r="AZ58" s="38">
        <v>2923015</v>
      </c>
      <c r="BA58" s="38" t="s">
        <v>107</v>
      </c>
      <c r="BB58" s="38">
        <v>0</v>
      </c>
      <c r="BC58" s="38">
        <v>1651075</v>
      </c>
      <c r="BD58" s="38">
        <v>856113</v>
      </c>
      <c r="BE58" s="38">
        <v>1284169</v>
      </c>
      <c r="BF58" s="38">
        <v>0</v>
      </c>
      <c r="BG58" s="38">
        <v>3167619</v>
      </c>
      <c r="BH58" s="38">
        <v>72159</v>
      </c>
      <c r="BI58" s="38" t="s">
        <v>107</v>
      </c>
      <c r="BJ58" s="38">
        <v>599280</v>
      </c>
      <c r="BK58" s="38">
        <v>0</v>
      </c>
      <c r="BL58" s="38">
        <v>0</v>
      </c>
      <c r="BM58" s="38" t="s">
        <v>107</v>
      </c>
      <c r="BN58" s="38" t="s">
        <v>107</v>
      </c>
      <c r="BO58" s="38">
        <v>108849</v>
      </c>
      <c r="BP58" s="38">
        <v>0</v>
      </c>
      <c r="BQ58" s="38">
        <v>0</v>
      </c>
      <c r="BR58" s="38" t="s">
        <v>107</v>
      </c>
      <c r="BS58" s="38">
        <v>354675</v>
      </c>
      <c r="BT58" s="330">
        <v>0</v>
      </c>
      <c r="BU58" s="38">
        <v>0</v>
      </c>
      <c r="BV58" s="38">
        <v>0</v>
      </c>
      <c r="BW58" s="38">
        <v>0</v>
      </c>
      <c r="BX58" s="38">
        <v>0</v>
      </c>
      <c r="BY58" s="41" t="s">
        <v>113</v>
      </c>
      <c r="BZ58" s="41" t="s">
        <v>113</v>
      </c>
      <c r="CA58" s="41" t="s">
        <v>113</v>
      </c>
      <c r="CB58" s="41" t="s">
        <v>113</v>
      </c>
      <c r="CC58" s="41" t="s">
        <v>113</v>
      </c>
      <c r="CD58" s="41" t="s">
        <v>114</v>
      </c>
      <c r="CE58" s="41" t="s">
        <v>114</v>
      </c>
      <c r="CF58" s="42" t="s">
        <v>107</v>
      </c>
      <c r="CG58" s="28" t="s">
        <v>107</v>
      </c>
      <c r="CH58" s="28" t="s">
        <v>107</v>
      </c>
      <c r="CI58" s="28" t="s">
        <v>107</v>
      </c>
      <c r="CJ58" s="28" t="s">
        <v>107</v>
      </c>
      <c r="CK58" s="28" t="s">
        <v>107</v>
      </c>
      <c r="CL58" s="28" t="s">
        <v>107</v>
      </c>
      <c r="CM58" s="28" t="s">
        <v>107</v>
      </c>
      <c r="CN58" s="28" t="s">
        <v>107</v>
      </c>
      <c r="CO58" s="28" t="s">
        <v>107</v>
      </c>
      <c r="CP58" s="28" t="s">
        <v>107</v>
      </c>
      <c r="CQ58" s="28" t="s">
        <v>107</v>
      </c>
      <c r="CR58" s="28" t="s">
        <v>107</v>
      </c>
      <c r="CS58" s="28" t="s">
        <v>107</v>
      </c>
      <c r="CT58" s="28" t="s">
        <v>107</v>
      </c>
      <c r="CU58" s="332">
        <v>11794298</v>
      </c>
      <c r="CV58" s="43">
        <v>1</v>
      </c>
    </row>
    <row r="59" spans="1:100" ht="51">
      <c r="A59" s="28">
        <v>65</v>
      </c>
      <c r="B59" s="29" t="s">
        <v>183</v>
      </c>
      <c r="C59" s="29" t="s">
        <v>0</v>
      </c>
      <c r="D59" s="29" t="s">
        <v>105</v>
      </c>
      <c r="E59" s="42" t="s">
        <v>2380</v>
      </c>
      <c r="F59" s="42" t="s">
        <v>107</v>
      </c>
      <c r="G59" s="30" t="s">
        <v>238</v>
      </c>
      <c r="H59" s="42" t="s">
        <v>216</v>
      </c>
      <c r="I59" s="28">
        <v>5601180</v>
      </c>
      <c r="J59" s="28" t="s">
        <v>239</v>
      </c>
      <c r="K59" s="31" t="s">
        <v>142</v>
      </c>
      <c r="L59" s="32">
        <v>153</v>
      </c>
      <c r="M59" s="33" t="s">
        <v>107</v>
      </c>
      <c r="N59" s="34">
        <v>98300000</v>
      </c>
      <c r="O59" s="33" t="s">
        <v>107</v>
      </c>
      <c r="P59" s="28" t="s">
        <v>2415</v>
      </c>
      <c r="Q59" s="28" t="s">
        <v>112</v>
      </c>
      <c r="R59" s="28" t="s">
        <v>107</v>
      </c>
      <c r="S59" s="28" t="s">
        <v>107</v>
      </c>
      <c r="T59" s="42" t="s">
        <v>107</v>
      </c>
      <c r="U59" s="28" t="s">
        <v>107</v>
      </c>
      <c r="V59" s="28" t="s">
        <v>107</v>
      </c>
      <c r="W59" s="28" t="str">
        <f t="shared" si="0"/>
        <v>N.A.</v>
      </c>
      <c r="X59" s="35" t="s">
        <v>2414</v>
      </c>
      <c r="Y59" s="207">
        <v>2.1999999999999999E-2</v>
      </c>
      <c r="Z59" s="207">
        <v>2.5999999999999999E-2</v>
      </c>
      <c r="AA59" s="207">
        <v>3.1E-2</v>
      </c>
      <c r="AB59" s="207">
        <v>3.2000000000000001E-2</v>
      </c>
      <c r="AC59" s="207">
        <v>3.3000000000000002E-2</v>
      </c>
      <c r="AD59" s="207">
        <v>3.4000000000000002E-2</v>
      </c>
      <c r="AE59" s="28" t="s">
        <v>113</v>
      </c>
      <c r="AF59" s="28" t="s">
        <v>113</v>
      </c>
      <c r="AG59" s="28" t="s">
        <v>113</v>
      </c>
      <c r="AH59" s="47">
        <v>0.05</v>
      </c>
      <c r="AI59" s="38">
        <v>8689479</v>
      </c>
      <c r="AJ59" s="38">
        <v>220144</v>
      </c>
      <c r="AK59" s="38">
        <v>0</v>
      </c>
      <c r="AL59" s="38">
        <v>0</v>
      </c>
      <c r="AM59" s="38">
        <v>0</v>
      </c>
      <c r="AN59" s="38">
        <v>8438830</v>
      </c>
      <c r="AO59" s="38">
        <v>0</v>
      </c>
      <c r="AP59" s="38">
        <v>428056</v>
      </c>
      <c r="AQ59" s="38">
        <v>48920</v>
      </c>
      <c r="AR59" s="38">
        <v>366906</v>
      </c>
      <c r="AS59" s="38">
        <v>0</v>
      </c>
      <c r="AT59" s="38">
        <v>0</v>
      </c>
      <c r="AU59" s="38">
        <v>0</v>
      </c>
      <c r="AV59" s="38">
        <v>0</v>
      </c>
      <c r="AW59" s="38">
        <v>0</v>
      </c>
      <c r="AX59" s="38">
        <v>2323736</v>
      </c>
      <c r="AY59" s="38">
        <v>0</v>
      </c>
      <c r="AZ59" s="38">
        <v>2923015</v>
      </c>
      <c r="BA59" s="38" t="s">
        <v>107</v>
      </c>
      <c r="BB59" s="38">
        <v>0</v>
      </c>
      <c r="BC59" s="38">
        <v>1651075</v>
      </c>
      <c r="BD59" s="38">
        <v>856113</v>
      </c>
      <c r="BE59" s="38">
        <v>1284169</v>
      </c>
      <c r="BF59" s="38">
        <v>0</v>
      </c>
      <c r="BG59" s="38">
        <v>3167619</v>
      </c>
      <c r="BH59" s="38">
        <v>72159</v>
      </c>
      <c r="BI59" s="38" t="s">
        <v>107</v>
      </c>
      <c r="BJ59" s="38">
        <v>599280</v>
      </c>
      <c r="BK59" s="38">
        <v>0</v>
      </c>
      <c r="BL59" s="38">
        <v>0</v>
      </c>
      <c r="BM59" s="38" t="s">
        <v>107</v>
      </c>
      <c r="BN59" s="38" t="s">
        <v>107</v>
      </c>
      <c r="BO59" s="38">
        <v>108849</v>
      </c>
      <c r="BP59" s="38">
        <v>0</v>
      </c>
      <c r="BQ59" s="38">
        <v>0</v>
      </c>
      <c r="BR59" s="38" t="s">
        <v>107</v>
      </c>
      <c r="BS59" s="38">
        <v>354675</v>
      </c>
      <c r="BT59" s="330">
        <v>0</v>
      </c>
      <c r="BU59" s="38">
        <v>0</v>
      </c>
      <c r="BV59" s="38">
        <v>0</v>
      </c>
      <c r="BW59" s="38">
        <v>0</v>
      </c>
      <c r="BX59" s="38">
        <v>0</v>
      </c>
      <c r="BY59" s="41" t="s">
        <v>113</v>
      </c>
      <c r="BZ59" s="41" t="s">
        <v>113</v>
      </c>
      <c r="CA59" s="41" t="s">
        <v>113</v>
      </c>
      <c r="CB59" s="41" t="s">
        <v>114</v>
      </c>
      <c r="CC59" s="41" t="s">
        <v>113</v>
      </c>
      <c r="CD59" s="41" t="s">
        <v>114</v>
      </c>
      <c r="CE59" s="41" t="s">
        <v>114</v>
      </c>
      <c r="CF59" s="42" t="s">
        <v>107</v>
      </c>
      <c r="CG59" s="28" t="s">
        <v>107</v>
      </c>
      <c r="CH59" s="28" t="s">
        <v>107</v>
      </c>
      <c r="CI59" s="28" t="s">
        <v>107</v>
      </c>
      <c r="CJ59" s="28" t="s">
        <v>107</v>
      </c>
      <c r="CK59" s="28" t="s">
        <v>107</v>
      </c>
      <c r="CL59" s="28" t="s">
        <v>107</v>
      </c>
      <c r="CM59" s="28" t="s">
        <v>107</v>
      </c>
      <c r="CN59" s="28" t="s">
        <v>107</v>
      </c>
      <c r="CO59" s="28" t="s">
        <v>107</v>
      </c>
      <c r="CP59" s="28" t="s">
        <v>107</v>
      </c>
      <c r="CQ59" s="28" t="s">
        <v>107</v>
      </c>
      <c r="CR59" s="28" t="s">
        <v>107</v>
      </c>
      <c r="CS59" s="28" t="s">
        <v>107</v>
      </c>
      <c r="CT59" s="28" t="s">
        <v>107</v>
      </c>
      <c r="CU59" s="332">
        <v>11655758</v>
      </c>
      <c r="CV59" s="43">
        <v>1</v>
      </c>
    </row>
    <row r="60" spans="1:100" ht="51">
      <c r="A60" s="28">
        <v>66</v>
      </c>
      <c r="B60" s="29" t="s">
        <v>183</v>
      </c>
      <c r="C60" s="29" t="s">
        <v>0</v>
      </c>
      <c r="D60" s="29" t="s">
        <v>105</v>
      </c>
      <c r="E60" s="42" t="s">
        <v>2380</v>
      </c>
      <c r="F60" s="42" t="s">
        <v>107</v>
      </c>
      <c r="G60" s="30" t="s">
        <v>238</v>
      </c>
      <c r="H60" s="42" t="s">
        <v>216</v>
      </c>
      <c r="I60" s="28">
        <v>5601181</v>
      </c>
      <c r="J60" s="28" t="s">
        <v>240</v>
      </c>
      <c r="K60" s="31" t="s">
        <v>142</v>
      </c>
      <c r="L60" s="32">
        <v>153</v>
      </c>
      <c r="M60" s="33" t="s">
        <v>107</v>
      </c>
      <c r="N60" s="34">
        <v>102000000</v>
      </c>
      <c r="O60" s="33" t="s">
        <v>107</v>
      </c>
      <c r="P60" s="28" t="s">
        <v>130</v>
      </c>
      <c r="Q60" s="28" t="s">
        <v>112</v>
      </c>
      <c r="R60" s="28" t="s">
        <v>107</v>
      </c>
      <c r="S60" s="28" t="s">
        <v>107</v>
      </c>
      <c r="T60" s="42" t="s">
        <v>107</v>
      </c>
      <c r="U60" s="28" t="s">
        <v>107</v>
      </c>
      <c r="V60" s="28" t="s">
        <v>107</v>
      </c>
      <c r="W60" s="28" t="str">
        <f t="shared" si="0"/>
        <v>N.A.</v>
      </c>
      <c r="X60" s="35" t="s">
        <v>2414</v>
      </c>
      <c r="Y60" s="207">
        <v>2.1999999999999999E-2</v>
      </c>
      <c r="Z60" s="207">
        <v>2.5999999999999999E-2</v>
      </c>
      <c r="AA60" s="207">
        <v>3.1E-2</v>
      </c>
      <c r="AB60" s="207">
        <v>3.2000000000000001E-2</v>
      </c>
      <c r="AC60" s="207">
        <v>3.3000000000000002E-2</v>
      </c>
      <c r="AD60" s="207">
        <v>3.4000000000000002E-2</v>
      </c>
      <c r="AE60" s="28" t="s">
        <v>113</v>
      </c>
      <c r="AF60" s="28" t="s">
        <v>113</v>
      </c>
      <c r="AG60" s="28" t="s">
        <v>113</v>
      </c>
      <c r="AH60" s="47">
        <v>0.05</v>
      </c>
      <c r="AI60" s="38">
        <v>8689479</v>
      </c>
      <c r="AJ60" s="38">
        <v>220144</v>
      </c>
      <c r="AK60" s="38">
        <v>0</v>
      </c>
      <c r="AL60" s="38">
        <v>0</v>
      </c>
      <c r="AM60" s="38">
        <v>0</v>
      </c>
      <c r="AN60" s="38">
        <v>8438830</v>
      </c>
      <c r="AO60" s="38">
        <v>0</v>
      </c>
      <c r="AP60" s="38">
        <v>0</v>
      </c>
      <c r="AQ60" s="38">
        <v>48920</v>
      </c>
      <c r="AR60" s="38">
        <v>0</v>
      </c>
      <c r="AS60" s="38">
        <v>0</v>
      </c>
      <c r="AT60" s="38">
        <v>0</v>
      </c>
      <c r="AU60" s="38">
        <v>0</v>
      </c>
      <c r="AV60" s="38">
        <v>0</v>
      </c>
      <c r="AW60" s="38">
        <v>0</v>
      </c>
      <c r="AX60" s="38">
        <v>2323736</v>
      </c>
      <c r="AY60" s="38">
        <v>0</v>
      </c>
      <c r="AZ60" s="38">
        <v>2923015</v>
      </c>
      <c r="BA60" s="38" t="s">
        <v>107</v>
      </c>
      <c r="BB60" s="38">
        <v>0</v>
      </c>
      <c r="BC60" s="38">
        <v>1651075</v>
      </c>
      <c r="BD60" s="38">
        <v>856113</v>
      </c>
      <c r="BE60" s="38">
        <v>1284169</v>
      </c>
      <c r="BF60" s="38">
        <v>0</v>
      </c>
      <c r="BG60" s="38">
        <v>3167619</v>
      </c>
      <c r="BH60" s="38">
        <v>72159</v>
      </c>
      <c r="BI60" s="38" t="s">
        <v>107</v>
      </c>
      <c r="BJ60" s="38">
        <v>599280</v>
      </c>
      <c r="BK60" s="38">
        <v>0</v>
      </c>
      <c r="BL60" s="38">
        <v>0</v>
      </c>
      <c r="BM60" s="38" t="s">
        <v>107</v>
      </c>
      <c r="BN60" s="38" t="s">
        <v>107</v>
      </c>
      <c r="BO60" s="38">
        <v>108849</v>
      </c>
      <c r="BP60" s="38">
        <v>0</v>
      </c>
      <c r="BQ60" s="38">
        <v>0</v>
      </c>
      <c r="BR60" s="38" t="s">
        <v>107</v>
      </c>
      <c r="BS60" s="38">
        <v>354675</v>
      </c>
      <c r="BT60" s="330">
        <v>0</v>
      </c>
      <c r="BU60" s="38">
        <v>0</v>
      </c>
      <c r="BV60" s="38">
        <v>0</v>
      </c>
      <c r="BW60" s="38">
        <v>0</v>
      </c>
      <c r="BX60" s="38">
        <v>0</v>
      </c>
      <c r="BY60" s="41" t="s">
        <v>113</v>
      </c>
      <c r="BZ60" s="41" t="s">
        <v>113</v>
      </c>
      <c r="CA60" s="41" t="s">
        <v>113</v>
      </c>
      <c r="CB60" s="41" t="s">
        <v>114</v>
      </c>
      <c r="CC60" s="41" t="s">
        <v>113</v>
      </c>
      <c r="CD60" s="41" t="s">
        <v>114</v>
      </c>
      <c r="CE60" s="41" t="s">
        <v>114</v>
      </c>
      <c r="CF60" s="42" t="s">
        <v>107</v>
      </c>
      <c r="CG60" s="28" t="s">
        <v>107</v>
      </c>
      <c r="CH60" s="28" t="s">
        <v>107</v>
      </c>
      <c r="CI60" s="28" t="s">
        <v>107</v>
      </c>
      <c r="CJ60" s="28" t="s">
        <v>107</v>
      </c>
      <c r="CK60" s="28" t="s">
        <v>107</v>
      </c>
      <c r="CL60" s="28" t="s">
        <v>107</v>
      </c>
      <c r="CM60" s="28" t="s">
        <v>107</v>
      </c>
      <c r="CN60" s="28" t="s">
        <v>107</v>
      </c>
      <c r="CO60" s="28" t="s">
        <v>107</v>
      </c>
      <c r="CP60" s="28" t="s">
        <v>107</v>
      </c>
      <c r="CQ60" s="28" t="s">
        <v>107</v>
      </c>
      <c r="CR60" s="28" t="s">
        <v>107</v>
      </c>
      <c r="CS60" s="28" t="s">
        <v>107</v>
      </c>
      <c r="CT60" s="28" t="s">
        <v>107</v>
      </c>
      <c r="CU60" s="332">
        <v>11655758</v>
      </c>
      <c r="CV60" s="43">
        <v>1</v>
      </c>
    </row>
    <row r="61" spans="1:100" ht="51">
      <c r="A61" s="28">
        <v>67</v>
      </c>
      <c r="B61" s="29" t="s">
        <v>183</v>
      </c>
      <c r="C61" s="29" t="s">
        <v>0</v>
      </c>
      <c r="D61" s="29" t="s">
        <v>105</v>
      </c>
      <c r="E61" s="42" t="s">
        <v>2380</v>
      </c>
      <c r="F61" s="42" t="s">
        <v>107</v>
      </c>
      <c r="G61" s="30" t="s">
        <v>241</v>
      </c>
      <c r="H61" s="42" t="s">
        <v>216</v>
      </c>
      <c r="I61" s="28">
        <v>5601182</v>
      </c>
      <c r="J61" s="28" t="s">
        <v>242</v>
      </c>
      <c r="K61" s="31" t="s">
        <v>142</v>
      </c>
      <c r="L61" s="32">
        <v>153</v>
      </c>
      <c r="M61" s="33" t="s">
        <v>107</v>
      </c>
      <c r="N61" s="34">
        <v>106300000</v>
      </c>
      <c r="O61" s="33" t="s">
        <v>107</v>
      </c>
      <c r="P61" s="28" t="s">
        <v>2415</v>
      </c>
      <c r="Q61" s="28" t="s">
        <v>112</v>
      </c>
      <c r="R61" s="28" t="s">
        <v>107</v>
      </c>
      <c r="S61" s="28" t="s">
        <v>107</v>
      </c>
      <c r="T61" s="42" t="s">
        <v>107</v>
      </c>
      <c r="U61" s="28" t="s">
        <v>107</v>
      </c>
      <c r="V61" s="28" t="s">
        <v>107</v>
      </c>
      <c r="W61" s="28" t="str">
        <f t="shared" si="0"/>
        <v>N.A.</v>
      </c>
      <c r="X61" s="35" t="s">
        <v>2414</v>
      </c>
      <c r="Y61" s="207">
        <v>2.1999999999999999E-2</v>
      </c>
      <c r="Z61" s="207">
        <v>2.5999999999999999E-2</v>
      </c>
      <c r="AA61" s="207">
        <v>3.1E-2</v>
      </c>
      <c r="AB61" s="207">
        <v>3.2000000000000001E-2</v>
      </c>
      <c r="AC61" s="207">
        <v>3.3000000000000002E-2</v>
      </c>
      <c r="AD61" s="207">
        <v>3.4000000000000002E-2</v>
      </c>
      <c r="AE61" s="28" t="s">
        <v>113</v>
      </c>
      <c r="AF61" s="28" t="s">
        <v>113</v>
      </c>
      <c r="AG61" s="28" t="s">
        <v>113</v>
      </c>
      <c r="AH61" s="47">
        <v>0.05</v>
      </c>
      <c r="AI61" s="38">
        <v>8689479</v>
      </c>
      <c r="AJ61" s="38">
        <v>220144</v>
      </c>
      <c r="AK61" s="38">
        <v>0</v>
      </c>
      <c r="AL61" s="38">
        <v>0</v>
      </c>
      <c r="AM61" s="38">
        <v>0</v>
      </c>
      <c r="AN61" s="38">
        <v>8438830</v>
      </c>
      <c r="AO61" s="38">
        <v>0</v>
      </c>
      <c r="AP61" s="38">
        <v>0</v>
      </c>
      <c r="AQ61" s="38">
        <v>48920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2323736</v>
      </c>
      <c r="AY61" s="38">
        <v>0</v>
      </c>
      <c r="AZ61" s="38">
        <v>2923015</v>
      </c>
      <c r="BA61" s="38" t="s">
        <v>107</v>
      </c>
      <c r="BB61" s="38">
        <v>0</v>
      </c>
      <c r="BC61" s="38">
        <v>1651075</v>
      </c>
      <c r="BD61" s="38">
        <v>856113</v>
      </c>
      <c r="BE61" s="38">
        <v>1284169</v>
      </c>
      <c r="BF61" s="38">
        <v>0</v>
      </c>
      <c r="BG61" s="38">
        <v>3167619</v>
      </c>
      <c r="BH61" s="38">
        <v>72159</v>
      </c>
      <c r="BI61" s="38" t="s">
        <v>107</v>
      </c>
      <c r="BJ61" s="38">
        <v>599280</v>
      </c>
      <c r="BK61" s="38">
        <v>0</v>
      </c>
      <c r="BL61" s="38">
        <v>0</v>
      </c>
      <c r="BM61" s="38" t="s">
        <v>107</v>
      </c>
      <c r="BN61" s="38" t="s">
        <v>107</v>
      </c>
      <c r="BO61" s="38">
        <v>108849</v>
      </c>
      <c r="BP61" s="38">
        <v>0</v>
      </c>
      <c r="BQ61" s="38">
        <v>0</v>
      </c>
      <c r="BR61" s="38" t="s">
        <v>107</v>
      </c>
      <c r="BS61" s="38">
        <v>354675</v>
      </c>
      <c r="BT61" s="330">
        <v>0</v>
      </c>
      <c r="BU61" s="38">
        <v>0</v>
      </c>
      <c r="BV61" s="38">
        <v>0</v>
      </c>
      <c r="BW61" s="38">
        <v>0</v>
      </c>
      <c r="BX61" s="38">
        <v>0</v>
      </c>
      <c r="BY61" s="41" t="s">
        <v>113</v>
      </c>
      <c r="BZ61" s="41" t="s">
        <v>113</v>
      </c>
      <c r="CA61" s="41" t="s">
        <v>113</v>
      </c>
      <c r="CB61" s="41" t="s">
        <v>113</v>
      </c>
      <c r="CC61" s="41" t="s">
        <v>113</v>
      </c>
      <c r="CD61" s="41" t="s">
        <v>114</v>
      </c>
      <c r="CE61" s="41" t="s">
        <v>114</v>
      </c>
      <c r="CF61" s="42" t="s">
        <v>107</v>
      </c>
      <c r="CG61" s="28" t="s">
        <v>107</v>
      </c>
      <c r="CH61" s="28" t="s">
        <v>107</v>
      </c>
      <c r="CI61" s="28" t="s">
        <v>107</v>
      </c>
      <c r="CJ61" s="28" t="s">
        <v>107</v>
      </c>
      <c r="CK61" s="28" t="s">
        <v>107</v>
      </c>
      <c r="CL61" s="28" t="s">
        <v>107</v>
      </c>
      <c r="CM61" s="28" t="s">
        <v>107</v>
      </c>
      <c r="CN61" s="28" t="s">
        <v>107</v>
      </c>
      <c r="CO61" s="28" t="s">
        <v>107</v>
      </c>
      <c r="CP61" s="28" t="s">
        <v>107</v>
      </c>
      <c r="CQ61" s="28" t="s">
        <v>107</v>
      </c>
      <c r="CR61" s="28" t="s">
        <v>107</v>
      </c>
      <c r="CS61" s="28" t="s">
        <v>107</v>
      </c>
      <c r="CT61" s="28" t="s">
        <v>107</v>
      </c>
      <c r="CU61" s="332">
        <v>11655758</v>
      </c>
      <c r="CV61" s="43">
        <v>1</v>
      </c>
    </row>
    <row r="62" spans="1:100" ht="51">
      <c r="A62" s="28">
        <v>68</v>
      </c>
      <c r="B62" s="29" t="s">
        <v>183</v>
      </c>
      <c r="C62" s="29" t="s">
        <v>0</v>
      </c>
      <c r="D62" s="29" t="s">
        <v>105</v>
      </c>
      <c r="E62" s="42" t="s">
        <v>2380</v>
      </c>
      <c r="F62" s="42" t="s">
        <v>107</v>
      </c>
      <c r="G62" s="30" t="s">
        <v>241</v>
      </c>
      <c r="H62" s="42" t="s">
        <v>216</v>
      </c>
      <c r="I62" s="28">
        <v>5601183</v>
      </c>
      <c r="J62" s="28" t="s">
        <v>243</v>
      </c>
      <c r="K62" s="31" t="s">
        <v>142</v>
      </c>
      <c r="L62" s="32">
        <v>153</v>
      </c>
      <c r="M62" s="33" t="s">
        <v>107</v>
      </c>
      <c r="N62" s="34">
        <v>104300000</v>
      </c>
      <c r="O62" s="33" t="s">
        <v>107</v>
      </c>
      <c r="P62" s="28" t="s">
        <v>130</v>
      </c>
      <c r="Q62" s="28" t="s">
        <v>112</v>
      </c>
      <c r="R62" s="28" t="s">
        <v>107</v>
      </c>
      <c r="S62" s="28" t="s">
        <v>107</v>
      </c>
      <c r="T62" s="42" t="s">
        <v>107</v>
      </c>
      <c r="U62" s="28" t="s">
        <v>107</v>
      </c>
      <c r="V62" s="28" t="s">
        <v>107</v>
      </c>
      <c r="W62" s="28" t="str">
        <f t="shared" si="0"/>
        <v>N.A.</v>
      </c>
      <c r="X62" s="35" t="s">
        <v>2414</v>
      </c>
      <c r="Y62" s="207">
        <v>2.1999999999999999E-2</v>
      </c>
      <c r="Z62" s="207">
        <v>2.5999999999999999E-2</v>
      </c>
      <c r="AA62" s="207">
        <v>3.1E-2</v>
      </c>
      <c r="AB62" s="207">
        <v>3.2000000000000001E-2</v>
      </c>
      <c r="AC62" s="207">
        <v>3.3000000000000002E-2</v>
      </c>
      <c r="AD62" s="207">
        <v>3.4000000000000002E-2</v>
      </c>
      <c r="AE62" s="28" t="s">
        <v>113</v>
      </c>
      <c r="AF62" s="28" t="s">
        <v>113</v>
      </c>
      <c r="AG62" s="28" t="s">
        <v>113</v>
      </c>
      <c r="AH62" s="47">
        <v>0.05</v>
      </c>
      <c r="AI62" s="38">
        <v>8689479</v>
      </c>
      <c r="AJ62" s="38">
        <v>220144</v>
      </c>
      <c r="AK62" s="38">
        <v>0</v>
      </c>
      <c r="AL62" s="38">
        <v>0</v>
      </c>
      <c r="AM62" s="38">
        <v>0</v>
      </c>
      <c r="AN62" s="38">
        <v>8438830</v>
      </c>
      <c r="AO62" s="38">
        <v>0</v>
      </c>
      <c r="AP62" s="38">
        <v>0</v>
      </c>
      <c r="AQ62" s="38">
        <v>48920</v>
      </c>
      <c r="AR62" s="38">
        <v>0</v>
      </c>
      <c r="AS62" s="38">
        <v>0</v>
      </c>
      <c r="AT62" s="38">
        <v>0</v>
      </c>
      <c r="AU62" s="38">
        <v>0</v>
      </c>
      <c r="AV62" s="38">
        <v>0</v>
      </c>
      <c r="AW62" s="38">
        <v>0</v>
      </c>
      <c r="AX62" s="38">
        <v>2323736</v>
      </c>
      <c r="AY62" s="38">
        <v>0</v>
      </c>
      <c r="AZ62" s="38">
        <v>2923015</v>
      </c>
      <c r="BA62" s="38" t="s">
        <v>107</v>
      </c>
      <c r="BB62" s="38">
        <v>0</v>
      </c>
      <c r="BC62" s="38">
        <v>1651075</v>
      </c>
      <c r="BD62" s="38">
        <v>856113</v>
      </c>
      <c r="BE62" s="38">
        <v>1284169</v>
      </c>
      <c r="BF62" s="38">
        <v>0</v>
      </c>
      <c r="BG62" s="38">
        <v>3167619</v>
      </c>
      <c r="BH62" s="38">
        <v>72159</v>
      </c>
      <c r="BI62" s="38" t="s">
        <v>107</v>
      </c>
      <c r="BJ62" s="38">
        <v>599280</v>
      </c>
      <c r="BK62" s="38">
        <v>0</v>
      </c>
      <c r="BL62" s="38">
        <v>0</v>
      </c>
      <c r="BM62" s="38" t="s">
        <v>107</v>
      </c>
      <c r="BN62" s="38" t="s">
        <v>107</v>
      </c>
      <c r="BO62" s="38">
        <v>108849</v>
      </c>
      <c r="BP62" s="38">
        <v>0</v>
      </c>
      <c r="BQ62" s="38">
        <v>0</v>
      </c>
      <c r="BR62" s="38" t="s">
        <v>107</v>
      </c>
      <c r="BS62" s="38">
        <v>354675</v>
      </c>
      <c r="BT62" s="330">
        <v>0</v>
      </c>
      <c r="BU62" s="38">
        <v>0</v>
      </c>
      <c r="BV62" s="38">
        <v>0</v>
      </c>
      <c r="BW62" s="38">
        <v>0</v>
      </c>
      <c r="BX62" s="38">
        <v>0</v>
      </c>
      <c r="BY62" s="41" t="s">
        <v>113</v>
      </c>
      <c r="BZ62" s="41" t="s">
        <v>113</v>
      </c>
      <c r="CA62" s="41" t="s">
        <v>113</v>
      </c>
      <c r="CB62" s="41" t="s">
        <v>113</v>
      </c>
      <c r="CC62" s="41" t="s">
        <v>113</v>
      </c>
      <c r="CD62" s="41" t="s">
        <v>114</v>
      </c>
      <c r="CE62" s="41" t="s">
        <v>114</v>
      </c>
      <c r="CF62" s="42" t="s">
        <v>107</v>
      </c>
      <c r="CG62" s="28" t="s">
        <v>107</v>
      </c>
      <c r="CH62" s="28" t="s">
        <v>107</v>
      </c>
      <c r="CI62" s="28" t="s">
        <v>107</v>
      </c>
      <c r="CJ62" s="28" t="s">
        <v>107</v>
      </c>
      <c r="CK62" s="28" t="s">
        <v>107</v>
      </c>
      <c r="CL62" s="28" t="s">
        <v>107</v>
      </c>
      <c r="CM62" s="28" t="s">
        <v>107</v>
      </c>
      <c r="CN62" s="28" t="s">
        <v>107</v>
      </c>
      <c r="CO62" s="28" t="s">
        <v>107</v>
      </c>
      <c r="CP62" s="28" t="s">
        <v>107</v>
      </c>
      <c r="CQ62" s="28" t="s">
        <v>107</v>
      </c>
      <c r="CR62" s="28" t="s">
        <v>107</v>
      </c>
      <c r="CS62" s="28" t="s">
        <v>107</v>
      </c>
      <c r="CT62" s="28" t="s">
        <v>107</v>
      </c>
      <c r="CU62" s="332">
        <v>11655758</v>
      </c>
      <c r="CV62" s="43">
        <v>1</v>
      </c>
    </row>
    <row r="63" spans="1:100" ht="51">
      <c r="A63" s="28">
        <v>69</v>
      </c>
      <c r="B63" s="29" t="s">
        <v>183</v>
      </c>
      <c r="C63" s="29" t="s">
        <v>0</v>
      </c>
      <c r="D63" s="29" t="s">
        <v>105</v>
      </c>
      <c r="E63" s="42" t="s">
        <v>2380</v>
      </c>
      <c r="F63" s="42" t="s">
        <v>107</v>
      </c>
      <c r="G63" s="30" t="s">
        <v>244</v>
      </c>
      <c r="H63" s="42" t="s">
        <v>216</v>
      </c>
      <c r="I63" s="28">
        <v>5601184</v>
      </c>
      <c r="J63" s="28" t="s">
        <v>245</v>
      </c>
      <c r="K63" s="31" t="s">
        <v>142</v>
      </c>
      <c r="L63" s="32">
        <v>153</v>
      </c>
      <c r="M63" s="33" t="s">
        <v>107</v>
      </c>
      <c r="N63" s="34">
        <v>121900000</v>
      </c>
      <c r="O63" s="33" t="s">
        <v>107</v>
      </c>
      <c r="P63" s="28" t="s">
        <v>130</v>
      </c>
      <c r="Q63" s="28" t="s">
        <v>112</v>
      </c>
      <c r="R63" s="28" t="s">
        <v>107</v>
      </c>
      <c r="S63" s="28" t="s">
        <v>107</v>
      </c>
      <c r="T63" s="42" t="s">
        <v>107</v>
      </c>
      <c r="U63" s="28" t="s">
        <v>107</v>
      </c>
      <c r="V63" s="28" t="s">
        <v>107</v>
      </c>
      <c r="W63" s="28" t="str">
        <f t="shared" si="0"/>
        <v>N.A.</v>
      </c>
      <c r="X63" s="35" t="s">
        <v>2414</v>
      </c>
      <c r="Y63" s="207">
        <v>2.1999999999999999E-2</v>
      </c>
      <c r="Z63" s="207">
        <v>2.5999999999999999E-2</v>
      </c>
      <c r="AA63" s="207">
        <v>3.1E-2</v>
      </c>
      <c r="AB63" s="207">
        <v>3.2000000000000001E-2</v>
      </c>
      <c r="AC63" s="207">
        <v>3.3000000000000002E-2</v>
      </c>
      <c r="AD63" s="207">
        <v>3.4000000000000002E-2</v>
      </c>
      <c r="AE63" s="28" t="s">
        <v>113</v>
      </c>
      <c r="AF63" s="28" t="s">
        <v>113</v>
      </c>
      <c r="AG63" s="28" t="s">
        <v>113</v>
      </c>
      <c r="AH63" s="47">
        <v>0.05</v>
      </c>
      <c r="AI63" s="38">
        <v>8689479</v>
      </c>
      <c r="AJ63" s="38">
        <v>220144</v>
      </c>
      <c r="AK63" s="38">
        <v>0</v>
      </c>
      <c r="AL63" s="38">
        <v>0</v>
      </c>
      <c r="AM63" s="38">
        <v>0</v>
      </c>
      <c r="AN63" s="38">
        <v>8438830</v>
      </c>
      <c r="AO63" s="38">
        <v>0</v>
      </c>
      <c r="AP63" s="38">
        <v>0</v>
      </c>
      <c r="AQ63" s="38">
        <v>48920</v>
      </c>
      <c r="AR63" s="38">
        <v>0</v>
      </c>
      <c r="AS63" s="38">
        <v>0</v>
      </c>
      <c r="AT63" s="38">
        <v>0</v>
      </c>
      <c r="AU63" s="38">
        <v>0</v>
      </c>
      <c r="AV63" s="38">
        <v>0</v>
      </c>
      <c r="AW63" s="38">
        <v>0</v>
      </c>
      <c r="AX63" s="38">
        <v>0</v>
      </c>
      <c r="AY63" s="38">
        <v>0</v>
      </c>
      <c r="AZ63" s="38">
        <v>2923015</v>
      </c>
      <c r="BA63" s="38" t="s">
        <v>107</v>
      </c>
      <c r="BB63" s="38">
        <v>0</v>
      </c>
      <c r="BC63" s="38">
        <v>1651075</v>
      </c>
      <c r="BD63" s="38">
        <v>856113</v>
      </c>
      <c r="BE63" s="38">
        <v>1284169</v>
      </c>
      <c r="BF63" s="38">
        <v>0</v>
      </c>
      <c r="BG63" s="38">
        <v>3167619</v>
      </c>
      <c r="BH63" s="38">
        <v>72159</v>
      </c>
      <c r="BI63" s="38" t="s">
        <v>107</v>
      </c>
      <c r="BJ63" s="38">
        <v>599280</v>
      </c>
      <c r="BK63" s="38">
        <v>0</v>
      </c>
      <c r="BL63" s="38">
        <v>0</v>
      </c>
      <c r="BM63" s="38" t="s">
        <v>107</v>
      </c>
      <c r="BN63" s="38" t="s">
        <v>107</v>
      </c>
      <c r="BO63" s="38">
        <v>108849</v>
      </c>
      <c r="BP63" s="38">
        <v>0</v>
      </c>
      <c r="BQ63" s="38">
        <v>0</v>
      </c>
      <c r="BR63" s="38" t="s">
        <v>107</v>
      </c>
      <c r="BS63" s="38">
        <v>354675</v>
      </c>
      <c r="BT63" s="330">
        <v>0</v>
      </c>
      <c r="BU63" s="38">
        <v>0</v>
      </c>
      <c r="BV63" s="38">
        <v>0</v>
      </c>
      <c r="BW63" s="38">
        <v>0</v>
      </c>
      <c r="BX63" s="38">
        <v>0</v>
      </c>
      <c r="BY63" s="41" t="s">
        <v>113</v>
      </c>
      <c r="BZ63" s="41" t="s">
        <v>113</v>
      </c>
      <c r="CA63" s="41" t="s">
        <v>113</v>
      </c>
      <c r="CB63" s="41" t="s">
        <v>113</v>
      </c>
      <c r="CC63" s="41" t="s">
        <v>113</v>
      </c>
      <c r="CD63" s="41" t="s">
        <v>114</v>
      </c>
      <c r="CE63" s="41" t="s">
        <v>114</v>
      </c>
      <c r="CF63" s="42" t="s">
        <v>107</v>
      </c>
      <c r="CG63" s="28" t="s">
        <v>107</v>
      </c>
      <c r="CH63" s="28" t="s">
        <v>107</v>
      </c>
      <c r="CI63" s="28" t="s">
        <v>107</v>
      </c>
      <c r="CJ63" s="28" t="s">
        <v>107</v>
      </c>
      <c r="CK63" s="28" t="s">
        <v>107</v>
      </c>
      <c r="CL63" s="28" t="s">
        <v>107</v>
      </c>
      <c r="CM63" s="28" t="s">
        <v>107</v>
      </c>
      <c r="CN63" s="28" t="s">
        <v>107</v>
      </c>
      <c r="CO63" s="28" t="s">
        <v>107</v>
      </c>
      <c r="CP63" s="28" t="s">
        <v>107</v>
      </c>
      <c r="CQ63" s="28" t="s">
        <v>107</v>
      </c>
      <c r="CR63" s="28" t="s">
        <v>107</v>
      </c>
      <c r="CS63" s="28" t="s">
        <v>107</v>
      </c>
      <c r="CT63" s="28" t="s">
        <v>107</v>
      </c>
      <c r="CU63" s="332">
        <v>11655758</v>
      </c>
      <c r="CV63" s="43">
        <v>1</v>
      </c>
    </row>
    <row r="64" spans="1:100" ht="51">
      <c r="A64" s="28">
        <v>70</v>
      </c>
      <c r="B64" s="29" t="s">
        <v>183</v>
      </c>
      <c r="C64" s="29" t="s">
        <v>0</v>
      </c>
      <c r="D64" s="29" t="s">
        <v>105</v>
      </c>
      <c r="E64" s="42" t="s">
        <v>2380</v>
      </c>
      <c r="F64" s="42" t="s">
        <v>107</v>
      </c>
      <c r="G64" s="30" t="s">
        <v>244</v>
      </c>
      <c r="H64" s="42" t="s">
        <v>216</v>
      </c>
      <c r="I64" s="28">
        <v>5601185</v>
      </c>
      <c r="J64" s="28" t="s">
        <v>246</v>
      </c>
      <c r="K64" s="31" t="s">
        <v>142</v>
      </c>
      <c r="L64" s="32">
        <v>186</v>
      </c>
      <c r="M64" s="33" t="s">
        <v>107</v>
      </c>
      <c r="N64" s="34">
        <v>116400000</v>
      </c>
      <c r="O64" s="33" t="s">
        <v>107</v>
      </c>
      <c r="P64" s="28" t="s">
        <v>130</v>
      </c>
      <c r="Q64" s="28" t="s">
        <v>112</v>
      </c>
      <c r="R64" s="28" t="s">
        <v>107</v>
      </c>
      <c r="S64" s="28" t="s">
        <v>107</v>
      </c>
      <c r="T64" s="42" t="s">
        <v>107</v>
      </c>
      <c r="U64" s="28" t="s">
        <v>107</v>
      </c>
      <c r="V64" s="28" t="s">
        <v>107</v>
      </c>
      <c r="W64" s="28" t="str">
        <f t="shared" si="0"/>
        <v>N.A.</v>
      </c>
      <c r="X64" s="35" t="s">
        <v>2414</v>
      </c>
      <c r="Y64" s="207">
        <v>2.1999999999999999E-2</v>
      </c>
      <c r="Z64" s="207">
        <v>2.5999999999999999E-2</v>
      </c>
      <c r="AA64" s="207">
        <v>3.1E-2</v>
      </c>
      <c r="AB64" s="207">
        <v>3.2000000000000001E-2</v>
      </c>
      <c r="AC64" s="207">
        <v>3.3000000000000002E-2</v>
      </c>
      <c r="AD64" s="207">
        <v>3.4000000000000002E-2</v>
      </c>
      <c r="AE64" s="28" t="s">
        <v>113</v>
      </c>
      <c r="AF64" s="28" t="s">
        <v>113</v>
      </c>
      <c r="AG64" s="28" t="s">
        <v>113</v>
      </c>
      <c r="AH64" s="47">
        <v>0.05</v>
      </c>
      <c r="AI64" s="38">
        <v>8689479</v>
      </c>
      <c r="AJ64" s="38">
        <v>220144</v>
      </c>
      <c r="AK64" s="38">
        <v>0</v>
      </c>
      <c r="AL64" s="38">
        <v>0</v>
      </c>
      <c r="AM64" s="38">
        <v>0</v>
      </c>
      <c r="AN64" s="38">
        <v>8438830</v>
      </c>
      <c r="AO64" s="38">
        <v>0</v>
      </c>
      <c r="AP64" s="38">
        <v>0</v>
      </c>
      <c r="AQ64" s="38">
        <v>48920</v>
      </c>
      <c r="AR64" s="38">
        <v>0</v>
      </c>
      <c r="AS64" s="38">
        <v>0</v>
      </c>
      <c r="AT64" s="38">
        <v>0</v>
      </c>
      <c r="AU64" s="38">
        <v>0</v>
      </c>
      <c r="AV64" s="38">
        <v>0</v>
      </c>
      <c r="AW64" s="38">
        <v>0</v>
      </c>
      <c r="AX64" s="38">
        <v>0</v>
      </c>
      <c r="AY64" s="38">
        <v>0</v>
      </c>
      <c r="AZ64" s="38">
        <v>2923015</v>
      </c>
      <c r="BA64" s="38" t="s">
        <v>107</v>
      </c>
      <c r="BB64" s="38">
        <v>0</v>
      </c>
      <c r="BC64" s="38">
        <v>1651075</v>
      </c>
      <c r="BD64" s="38">
        <v>856113</v>
      </c>
      <c r="BE64" s="38">
        <v>1284169</v>
      </c>
      <c r="BF64" s="38">
        <v>0</v>
      </c>
      <c r="BG64" s="38">
        <v>3167619</v>
      </c>
      <c r="BH64" s="38">
        <v>72159</v>
      </c>
      <c r="BI64" s="38" t="s">
        <v>107</v>
      </c>
      <c r="BJ64" s="38">
        <v>599280</v>
      </c>
      <c r="BK64" s="38">
        <v>0</v>
      </c>
      <c r="BL64" s="38">
        <v>0</v>
      </c>
      <c r="BM64" s="38" t="s">
        <v>107</v>
      </c>
      <c r="BN64" s="38" t="s">
        <v>107</v>
      </c>
      <c r="BO64" s="38">
        <v>108849</v>
      </c>
      <c r="BP64" s="38">
        <v>0</v>
      </c>
      <c r="BQ64" s="38">
        <v>0</v>
      </c>
      <c r="BR64" s="38" t="s">
        <v>107</v>
      </c>
      <c r="BS64" s="38">
        <v>354675</v>
      </c>
      <c r="BT64" s="330">
        <v>0</v>
      </c>
      <c r="BU64" s="38">
        <v>0</v>
      </c>
      <c r="BV64" s="38">
        <v>0</v>
      </c>
      <c r="BW64" s="38">
        <v>0</v>
      </c>
      <c r="BX64" s="38">
        <v>0</v>
      </c>
      <c r="BY64" s="41" t="s">
        <v>113</v>
      </c>
      <c r="BZ64" s="41" t="s">
        <v>113</v>
      </c>
      <c r="CA64" s="41" t="s">
        <v>113</v>
      </c>
      <c r="CB64" s="41" t="s">
        <v>113</v>
      </c>
      <c r="CC64" s="41" t="s">
        <v>113</v>
      </c>
      <c r="CD64" s="41" t="s">
        <v>114</v>
      </c>
      <c r="CE64" s="41" t="s">
        <v>114</v>
      </c>
      <c r="CF64" s="42" t="s">
        <v>107</v>
      </c>
      <c r="CG64" s="28" t="s">
        <v>107</v>
      </c>
      <c r="CH64" s="28" t="s">
        <v>107</v>
      </c>
      <c r="CI64" s="28" t="s">
        <v>107</v>
      </c>
      <c r="CJ64" s="28" t="s">
        <v>107</v>
      </c>
      <c r="CK64" s="28" t="s">
        <v>107</v>
      </c>
      <c r="CL64" s="28" t="s">
        <v>107</v>
      </c>
      <c r="CM64" s="28" t="s">
        <v>107</v>
      </c>
      <c r="CN64" s="28" t="s">
        <v>107</v>
      </c>
      <c r="CO64" s="28" t="s">
        <v>107</v>
      </c>
      <c r="CP64" s="28" t="s">
        <v>107</v>
      </c>
      <c r="CQ64" s="28" t="s">
        <v>107</v>
      </c>
      <c r="CR64" s="28" t="s">
        <v>107</v>
      </c>
      <c r="CS64" s="28" t="s">
        <v>107</v>
      </c>
      <c r="CT64" s="28" t="s">
        <v>107</v>
      </c>
      <c r="CU64" s="332">
        <v>11655758</v>
      </c>
      <c r="CV64" s="43">
        <v>1</v>
      </c>
    </row>
    <row r="65" spans="1:100" ht="51">
      <c r="A65" s="28">
        <v>71</v>
      </c>
      <c r="B65" s="29" t="s">
        <v>183</v>
      </c>
      <c r="C65" s="29" t="s">
        <v>0</v>
      </c>
      <c r="D65" s="29" t="s">
        <v>105</v>
      </c>
      <c r="E65" s="42" t="s">
        <v>2380</v>
      </c>
      <c r="F65" s="42" t="s">
        <v>107</v>
      </c>
      <c r="G65" s="30" t="s">
        <v>247</v>
      </c>
      <c r="H65" s="42" t="s">
        <v>216</v>
      </c>
      <c r="I65" s="28">
        <v>5633151</v>
      </c>
      <c r="J65" s="28" t="s">
        <v>248</v>
      </c>
      <c r="K65" s="31" t="s">
        <v>142</v>
      </c>
      <c r="L65" s="32">
        <v>186</v>
      </c>
      <c r="M65" s="33" t="s">
        <v>107</v>
      </c>
      <c r="N65" s="34">
        <v>131000000</v>
      </c>
      <c r="O65" s="33" t="s">
        <v>107</v>
      </c>
      <c r="P65" s="28" t="s">
        <v>130</v>
      </c>
      <c r="Q65" s="28" t="s">
        <v>112</v>
      </c>
      <c r="R65" s="28" t="s">
        <v>107</v>
      </c>
      <c r="S65" s="28" t="s">
        <v>107</v>
      </c>
      <c r="T65" s="42" t="s">
        <v>107</v>
      </c>
      <c r="U65" s="28" t="s">
        <v>107</v>
      </c>
      <c r="V65" s="28" t="s">
        <v>107</v>
      </c>
      <c r="W65" s="28" t="str">
        <f t="shared" si="0"/>
        <v>N.A.</v>
      </c>
      <c r="X65" s="35" t="s">
        <v>2414</v>
      </c>
      <c r="Y65" s="207">
        <v>2.1999999999999999E-2</v>
      </c>
      <c r="Z65" s="207">
        <v>2.5999999999999999E-2</v>
      </c>
      <c r="AA65" s="207">
        <v>3.1E-2</v>
      </c>
      <c r="AB65" s="207">
        <v>3.2000000000000001E-2</v>
      </c>
      <c r="AC65" s="207">
        <v>3.3000000000000002E-2</v>
      </c>
      <c r="AD65" s="207">
        <v>3.4000000000000002E-2</v>
      </c>
      <c r="AE65" s="28" t="s">
        <v>113</v>
      </c>
      <c r="AF65" s="28" t="s">
        <v>113</v>
      </c>
      <c r="AG65" s="28" t="s">
        <v>113</v>
      </c>
      <c r="AH65" s="47">
        <v>0.05</v>
      </c>
      <c r="AI65" s="38">
        <v>8689479</v>
      </c>
      <c r="AJ65" s="38">
        <v>220144</v>
      </c>
      <c r="AK65" s="38">
        <v>0</v>
      </c>
      <c r="AL65" s="38">
        <v>0</v>
      </c>
      <c r="AM65" s="38">
        <v>0</v>
      </c>
      <c r="AN65" s="38">
        <v>8438830</v>
      </c>
      <c r="AO65" s="38">
        <v>0</v>
      </c>
      <c r="AP65" s="38">
        <v>0</v>
      </c>
      <c r="AQ65" s="38">
        <v>48920</v>
      </c>
      <c r="AR65" s="38">
        <v>0</v>
      </c>
      <c r="AS65" s="38">
        <v>0</v>
      </c>
      <c r="AT65" s="38">
        <v>0</v>
      </c>
      <c r="AU65" s="38">
        <v>0</v>
      </c>
      <c r="AV65" s="38">
        <v>0</v>
      </c>
      <c r="AW65" s="38">
        <v>0</v>
      </c>
      <c r="AX65" s="38">
        <v>0</v>
      </c>
      <c r="AY65" s="38">
        <v>0</v>
      </c>
      <c r="AZ65" s="38">
        <v>2923015</v>
      </c>
      <c r="BA65" s="38" t="s">
        <v>107</v>
      </c>
      <c r="BB65" s="38">
        <v>0</v>
      </c>
      <c r="BC65" s="38">
        <v>1651075</v>
      </c>
      <c r="BD65" s="38">
        <v>856113</v>
      </c>
      <c r="BE65" s="38">
        <v>1284169</v>
      </c>
      <c r="BF65" s="38">
        <v>0</v>
      </c>
      <c r="BG65" s="38">
        <v>3167619</v>
      </c>
      <c r="BH65" s="38">
        <v>72159</v>
      </c>
      <c r="BI65" s="38" t="s">
        <v>107</v>
      </c>
      <c r="BJ65" s="38">
        <v>599280</v>
      </c>
      <c r="BK65" s="38">
        <v>0</v>
      </c>
      <c r="BL65" s="38">
        <v>0</v>
      </c>
      <c r="BM65" s="38" t="s">
        <v>107</v>
      </c>
      <c r="BN65" s="38" t="s">
        <v>107</v>
      </c>
      <c r="BO65" s="38">
        <v>108849</v>
      </c>
      <c r="BP65" s="38">
        <v>0</v>
      </c>
      <c r="BQ65" s="38">
        <v>0</v>
      </c>
      <c r="BR65" s="38" t="s">
        <v>107</v>
      </c>
      <c r="BS65" s="38">
        <v>354675</v>
      </c>
      <c r="BT65" s="330">
        <v>0</v>
      </c>
      <c r="BU65" s="38">
        <v>0</v>
      </c>
      <c r="BV65" s="38">
        <v>0</v>
      </c>
      <c r="BW65" s="38">
        <v>0</v>
      </c>
      <c r="BX65" s="38">
        <v>0</v>
      </c>
      <c r="BY65" s="41" t="s">
        <v>113</v>
      </c>
      <c r="BZ65" s="41" t="s">
        <v>113</v>
      </c>
      <c r="CA65" s="41" t="s">
        <v>113</v>
      </c>
      <c r="CB65" s="41" t="s">
        <v>113</v>
      </c>
      <c r="CC65" s="41" t="s">
        <v>113</v>
      </c>
      <c r="CD65" s="41" t="s">
        <v>114</v>
      </c>
      <c r="CE65" s="41" t="s">
        <v>114</v>
      </c>
      <c r="CF65" s="42" t="s">
        <v>107</v>
      </c>
      <c r="CG65" s="28" t="s">
        <v>107</v>
      </c>
      <c r="CH65" s="28" t="s">
        <v>107</v>
      </c>
      <c r="CI65" s="28" t="s">
        <v>107</v>
      </c>
      <c r="CJ65" s="28" t="s">
        <v>107</v>
      </c>
      <c r="CK65" s="28" t="s">
        <v>107</v>
      </c>
      <c r="CL65" s="28" t="s">
        <v>107</v>
      </c>
      <c r="CM65" s="28" t="s">
        <v>107</v>
      </c>
      <c r="CN65" s="28" t="s">
        <v>107</v>
      </c>
      <c r="CO65" s="28" t="s">
        <v>107</v>
      </c>
      <c r="CP65" s="28" t="s">
        <v>107</v>
      </c>
      <c r="CQ65" s="28" t="s">
        <v>107</v>
      </c>
      <c r="CR65" s="28" t="s">
        <v>107</v>
      </c>
      <c r="CS65" s="28" t="s">
        <v>107</v>
      </c>
      <c r="CT65" s="28" t="s">
        <v>107</v>
      </c>
      <c r="CU65" s="332">
        <v>11655758</v>
      </c>
      <c r="CV65" s="43">
        <v>1</v>
      </c>
    </row>
    <row r="66" spans="1:100" ht="25.5">
      <c r="A66" s="28">
        <v>74</v>
      </c>
      <c r="B66" s="29" t="s">
        <v>254</v>
      </c>
      <c r="C66" s="29" t="s">
        <v>0</v>
      </c>
      <c r="D66" s="29" t="s">
        <v>105</v>
      </c>
      <c r="E66" s="42" t="s">
        <v>106</v>
      </c>
      <c r="F66" s="42" t="s">
        <v>107</v>
      </c>
      <c r="G66" s="30" t="s">
        <v>255</v>
      </c>
      <c r="H66" s="42" t="s">
        <v>256</v>
      </c>
      <c r="I66" s="28">
        <v>2801135</v>
      </c>
      <c r="J66" s="28" t="s">
        <v>257</v>
      </c>
      <c r="K66" s="31" t="s">
        <v>111</v>
      </c>
      <c r="L66" s="32">
        <v>84</v>
      </c>
      <c r="M66" s="33" t="s">
        <v>107</v>
      </c>
      <c r="N66" s="34">
        <v>53400000</v>
      </c>
      <c r="O66" s="33" t="s">
        <v>107</v>
      </c>
      <c r="P66" s="28" t="s">
        <v>2415</v>
      </c>
      <c r="Q66" s="28" t="s">
        <v>112</v>
      </c>
      <c r="R66" s="28" t="s">
        <v>107</v>
      </c>
      <c r="S66" s="28" t="s">
        <v>107</v>
      </c>
      <c r="T66" s="42" t="s">
        <v>107</v>
      </c>
      <c r="U66" s="28" t="s">
        <v>107</v>
      </c>
      <c r="V66" s="28" t="s">
        <v>107</v>
      </c>
      <c r="W66" s="28" t="str">
        <f t="shared" si="0"/>
        <v>N.A.</v>
      </c>
      <c r="X66" s="35" t="s">
        <v>2412</v>
      </c>
      <c r="Y66" s="207">
        <v>0.03</v>
      </c>
      <c r="Z66" s="207">
        <v>0.03</v>
      </c>
      <c r="AA66" s="207">
        <v>0.04</v>
      </c>
      <c r="AB66" s="207">
        <v>4.4999999999999998E-2</v>
      </c>
      <c r="AC66" s="207">
        <v>0.05</v>
      </c>
      <c r="AD66" s="207">
        <v>5.5E-2</v>
      </c>
      <c r="AE66" s="28" t="s">
        <v>113</v>
      </c>
      <c r="AF66" s="28" t="s">
        <v>113</v>
      </c>
      <c r="AG66" s="28" t="s">
        <v>113</v>
      </c>
      <c r="AH66" s="47">
        <v>1</v>
      </c>
      <c r="AI66" s="38">
        <v>8689479</v>
      </c>
      <c r="AJ66" s="38">
        <v>340397</v>
      </c>
      <c r="AK66" s="38">
        <v>1157349</v>
      </c>
      <c r="AL66" s="38">
        <v>0</v>
      </c>
      <c r="AM66" s="38">
        <v>0</v>
      </c>
      <c r="AN66" s="38">
        <v>9531108</v>
      </c>
      <c r="AO66" s="38" t="s">
        <v>107</v>
      </c>
      <c r="AP66" s="38">
        <v>680794</v>
      </c>
      <c r="AQ66" s="38">
        <v>340397</v>
      </c>
      <c r="AR66" s="38" t="s">
        <v>107</v>
      </c>
      <c r="AS66" s="38">
        <v>0</v>
      </c>
      <c r="AT66" s="38">
        <v>0</v>
      </c>
      <c r="AU66" s="38">
        <v>0</v>
      </c>
      <c r="AV66" s="38">
        <v>0</v>
      </c>
      <c r="AW66" s="38">
        <v>0</v>
      </c>
      <c r="AX66" s="38">
        <v>2587015</v>
      </c>
      <c r="AY66" s="38">
        <v>2587015</v>
      </c>
      <c r="AZ66" s="38">
        <v>2178539</v>
      </c>
      <c r="BA66" s="38">
        <v>2178539</v>
      </c>
      <c r="BB66" s="38" t="s">
        <v>107</v>
      </c>
      <c r="BC66" s="38">
        <v>1770063</v>
      </c>
      <c r="BD66" s="38">
        <v>408476</v>
      </c>
      <c r="BE66" s="38">
        <v>1633904</v>
      </c>
      <c r="BF66" s="38">
        <v>1089270</v>
      </c>
      <c r="BG66" s="38">
        <v>3812444</v>
      </c>
      <c r="BH66" s="38">
        <v>136159</v>
      </c>
      <c r="BI66" s="38">
        <v>3540126</v>
      </c>
      <c r="BJ66" s="38">
        <v>816952</v>
      </c>
      <c r="BK66" s="38">
        <v>0</v>
      </c>
      <c r="BL66" s="38">
        <v>0</v>
      </c>
      <c r="BM66" s="38" t="s">
        <v>107</v>
      </c>
      <c r="BN66" s="38">
        <v>2995491</v>
      </c>
      <c r="BO66" s="38">
        <v>272318</v>
      </c>
      <c r="BP66" s="38">
        <v>2723174</v>
      </c>
      <c r="BQ66" s="38">
        <v>8850315</v>
      </c>
      <c r="BR66" s="38" t="s">
        <v>107</v>
      </c>
      <c r="BS66" s="38">
        <v>1089270</v>
      </c>
      <c r="BT66" s="330">
        <v>0</v>
      </c>
      <c r="BU66" s="38">
        <v>0</v>
      </c>
      <c r="BV66" s="38">
        <v>6807934</v>
      </c>
      <c r="BW66" s="38">
        <v>9531108</v>
      </c>
      <c r="BX66" s="38">
        <v>13615869</v>
      </c>
      <c r="BY66" s="41" t="s">
        <v>114</v>
      </c>
      <c r="BZ66" s="41" t="s">
        <v>114</v>
      </c>
      <c r="CA66" s="41" t="s">
        <v>114</v>
      </c>
      <c r="CB66" s="41" t="s">
        <v>113</v>
      </c>
      <c r="CC66" s="41" t="s">
        <v>113</v>
      </c>
      <c r="CD66" s="41" t="s">
        <v>113</v>
      </c>
      <c r="CE66" s="41" t="s">
        <v>114</v>
      </c>
      <c r="CF66" s="42" t="s">
        <v>107</v>
      </c>
      <c r="CG66" s="29" t="s">
        <v>107</v>
      </c>
      <c r="CH66" s="29" t="s">
        <v>107</v>
      </c>
      <c r="CI66" s="29" t="s">
        <v>107</v>
      </c>
      <c r="CJ66" s="29" t="s">
        <v>107</v>
      </c>
      <c r="CK66" s="29" t="s">
        <v>107</v>
      </c>
      <c r="CL66" s="29" t="s">
        <v>107</v>
      </c>
      <c r="CM66" s="29" t="s">
        <v>107</v>
      </c>
      <c r="CN66" s="29" t="s">
        <v>107</v>
      </c>
      <c r="CO66" s="29" t="s">
        <v>107</v>
      </c>
      <c r="CP66" s="29" t="s">
        <v>107</v>
      </c>
      <c r="CQ66" s="29" t="s">
        <v>107</v>
      </c>
      <c r="CR66" s="29" t="s">
        <v>107</v>
      </c>
      <c r="CS66" s="29" t="s">
        <v>107</v>
      </c>
      <c r="CT66" s="29" t="s">
        <v>107</v>
      </c>
      <c r="CU66" s="332">
        <v>4368136</v>
      </c>
      <c r="CV66" s="43">
        <v>1</v>
      </c>
    </row>
    <row r="67" spans="1:100" ht="25.5">
      <c r="A67" s="28">
        <v>75</v>
      </c>
      <c r="B67" s="29" t="s">
        <v>254</v>
      </c>
      <c r="C67" s="29" t="s">
        <v>0</v>
      </c>
      <c r="D67" s="29" t="s">
        <v>105</v>
      </c>
      <c r="E67" s="42" t="s">
        <v>106</v>
      </c>
      <c r="F67" s="42" t="s">
        <v>107</v>
      </c>
      <c r="G67" s="30" t="s">
        <v>258</v>
      </c>
      <c r="H67" s="42" t="s">
        <v>256</v>
      </c>
      <c r="I67" s="28">
        <v>2801141</v>
      </c>
      <c r="J67" s="28" t="s">
        <v>259</v>
      </c>
      <c r="K67" s="31" t="s">
        <v>111</v>
      </c>
      <c r="L67" s="32">
        <v>84</v>
      </c>
      <c r="M67" s="33" t="s">
        <v>107</v>
      </c>
      <c r="N67" s="34">
        <v>54400000</v>
      </c>
      <c r="O67" s="33" t="s">
        <v>107</v>
      </c>
      <c r="P67" s="28" t="s">
        <v>2415</v>
      </c>
      <c r="Q67" s="28" t="s">
        <v>112</v>
      </c>
      <c r="R67" s="28" t="s">
        <v>107</v>
      </c>
      <c r="S67" s="28" t="s">
        <v>107</v>
      </c>
      <c r="T67" s="42" t="s">
        <v>107</v>
      </c>
      <c r="U67" s="28" t="s">
        <v>107</v>
      </c>
      <c r="V67" s="28" t="s">
        <v>107</v>
      </c>
      <c r="W67" s="28" t="str">
        <f t="shared" si="0"/>
        <v>N.A.</v>
      </c>
      <c r="X67" s="35" t="s">
        <v>2412</v>
      </c>
      <c r="Y67" s="207">
        <v>0.03</v>
      </c>
      <c r="Z67" s="207">
        <v>0.03</v>
      </c>
      <c r="AA67" s="207">
        <v>0.04</v>
      </c>
      <c r="AB67" s="207">
        <v>4.4999999999999998E-2</v>
      </c>
      <c r="AC67" s="207">
        <v>0.05</v>
      </c>
      <c r="AD67" s="207">
        <v>5.5E-2</v>
      </c>
      <c r="AE67" s="28" t="s">
        <v>113</v>
      </c>
      <c r="AF67" s="28" t="s">
        <v>113</v>
      </c>
      <c r="AG67" s="28" t="s">
        <v>113</v>
      </c>
      <c r="AH67" s="47">
        <v>1</v>
      </c>
      <c r="AI67" s="38">
        <v>8689479</v>
      </c>
      <c r="AJ67" s="38">
        <v>340397</v>
      </c>
      <c r="AK67" s="38">
        <v>1157349</v>
      </c>
      <c r="AL67" s="38">
        <v>0</v>
      </c>
      <c r="AM67" s="38">
        <v>0</v>
      </c>
      <c r="AN67" s="38">
        <v>9531108</v>
      </c>
      <c r="AO67" s="38" t="s">
        <v>107</v>
      </c>
      <c r="AP67" s="38">
        <v>680794</v>
      </c>
      <c r="AQ67" s="38">
        <v>340397</v>
      </c>
      <c r="AR67" s="38" t="s">
        <v>107</v>
      </c>
      <c r="AS67" s="38">
        <v>0</v>
      </c>
      <c r="AT67" s="38">
        <v>0</v>
      </c>
      <c r="AU67" s="38">
        <v>0</v>
      </c>
      <c r="AV67" s="38">
        <v>0</v>
      </c>
      <c r="AW67" s="38">
        <v>0</v>
      </c>
      <c r="AX67" s="38">
        <v>2587015</v>
      </c>
      <c r="AY67" s="38">
        <v>2587015</v>
      </c>
      <c r="AZ67" s="38">
        <v>2178539</v>
      </c>
      <c r="BA67" s="38">
        <v>2178539</v>
      </c>
      <c r="BB67" s="38" t="s">
        <v>107</v>
      </c>
      <c r="BC67" s="38">
        <v>1770063</v>
      </c>
      <c r="BD67" s="38">
        <v>408476</v>
      </c>
      <c r="BE67" s="38">
        <v>1633904</v>
      </c>
      <c r="BF67" s="38">
        <v>1089270</v>
      </c>
      <c r="BG67" s="38">
        <v>3812444</v>
      </c>
      <c r="BH67" s="38">
        <v>136159</v>
      </c>
      <c r="BI67" s="38">
        <v>3540126</v>
      </c>
      <c r="BJ67" s="38">
        <v>816952</v>
      </c>
      <c r="BK67" s="38">
        <v>0</v>
      </c>
      <c r="BL67" s="38">
        <v>0</v>
      </c>
      <c r="BM67" s="38" t="s">
        <v>107</v>
      </c>
      <c r="BN67" s="38">
        <v>2995491</v>
      </c>
      <c r="BO67" s="38">
        <v>272318</v>
      </c>
      <c r="BP67" s="38">
        <v>2723174</v>
      </c>
      <c r="BQ67" s="38">
        <v>8850315</v>
      </c>
      <c r="BR67" s="38" t="s">
        <v>107</v>
      </c>
      <c r="BS67" s="38">
        <v>1089270</v>
      </c>
      <c r="BT67" s="330">
        <v>0</v>
      </c>
      <c r="BU67" s="38">
        <v>0</v>
      </c>
      <c r="BV67" s="38">
        <v>6807934</v>
      </c>
      <c r="BW67" s="38">
        <v>9531108</v>
      </c>
      <c r="BX67" s="38">
        <v>13615869</v>
      </c>
      <c r="BY67" s="41" t="s">
        <v>114</v>
      </c>
      <c r="BZ67" s="41" t="s">
        <v>114</v>
      </c>
      <c r="CA67" s="41" t="s">
        <v>114</v>
      </c>
      <c r="CB67" s="41" t="s">
        <v>113</v>
      </c>
      <c r="CC67" s="41" t="s">
        <v>113</v>
      </c>
      <c r="CD67" s="41" t="s">
        <v>113</v>
      </c>
      <c r="CE67" s="41" t="s">
        <v>114</v>
      </c>
      <c r="CF67" s="42" t="s">
        <v>107</v>
      </c>
      <c r="CG67" s="29" t="s">
        <v>107</v>
      </c>
      <c r="CH67" s="29" t="s">
        <v>107</v>
      </c>
      <c r="CI67" s="29" t="s">
        <v>107</v>
      </c>
      <c r="CJ67" s="29" t="s">
        <v>107</v>
      </c>
      <c r="CK67" s="29" t="s">
        <v>107</v>
      </c>
      <c r="CL67" s="29" t="s">
        <v>107</v>
      </c>
      <c r="CM67" s="29" t="s">
        <v>107</v>
      </c>
      <c r="CN67" s="29" t="s">
        <v>107</v>
      </c>
      <c r="CO67" s="29" t="s">
        <v>107</v>
      </c>
      <c r="CP67" s="29" t="s">
        <v>107</v>
      </c>
      <c r="CQ67" s="29" t="s">
        <v>107</v>
      </c>
      <c r="CR67" s="29" t="s">
        <v>107</v>
      </c>
      <c r="CS67" s="29" t="s">
        <v>107</v>
      </c>
      <c r="CT67" s="29" t="s">
        <v>107</v>
      </c>
      <c r="CU67" s="332">
        <v>4368136</v>
      </c>
      <c r="CV67" s="43">
        <v>1</v>
      </c>
    </row>
    <row r="68" spans="1:100" ht="25.5">
      <c r="A68" s="28">
        <v>76</v>
      </c>
      <c r="B68" s="29" t="s">
        <v>254</v>
      </c>
      <c r="C68" s="29" t="s">
        <v>0</v>
      </c>
      <c r="D68" s="29" t="s">
        <v>105</v>
      </c>
      <c r="E68" s="42" t="s">
        <v>106</v>
      </c>
      <c r="F68" s="42" t="s">
        <v>107</v>
      </c>
      <c r="G68" s="30" t="s">
        <v>260</v>
      </c>
      <c r="H68" s="42" t="s">
        <v>256</v>
      </c>
      <c r="I68" s="28">
        <v>2801143</v>
      </c>
      <c r="J68" s="28" t="s">
        <v>261</v>
      </c>
      <c r="K68" s="31" t="s">
        <v>111</v>
      </c>
      <c r="L68" s="32">
        <v>68</v>
      </c>
      <c r="M68" s="33" t="s">
        <v>107</v>
      </c>
      <c r="N68" s="34">
        <v>48400000</v>
      </c>
      <c r="O68" s="33" t="s">
        <v>107</v>
      </c>
      <c r="P68" s="28" t="s">
        <v>2415</v>
      </c>
      <c r="Q68" s="28" t="s">
        <v>112</v>
      </c>
      <c r="R68" s="28" t="s">
        <v>107</v>
      </c>
      <c r="S68" s="28" t="s">
        <v>107</v>
      </c>
      <c r="T68" s="42" t="s">
        <v>107</v>
      </c>
      <c r="U68" s="28" t="s">
        <v>107</v>
      </c>
      <c r="V68" s="28" t="s">
        <v>107</v>
      </c>
      <c r="W68" s="28" t="str">
        <f t="shared" si="0"/>
        <v>N.A.</v>
      </c>
      <c r="X68" s="35" t="s">
        <v>2412</v>
      </c>
      <c r="Y68" s="207">
        <v>0.02</v>
      </c>
      <c r="Z68" s="207">
        <v>2.5000000000000001E-2</v>
      </c>
      <c r="AA68" s="207">
        <v>2.5000000000000001E-2</v>
      </c>
      <c r="AB68" s="207">
        <v>0.03</v>
      </c>
      <c r="AC68" s="207">
        <v>0.04</v>
      </c>
      <c r="AD68" s="207">
        <v>4.4999999999999998E-2</v>
      </c>
      <c r="AE68" s="28" t="s">
        <v>113</v>
      </c>
      <c r="AF68" s="28" t="s">
        <v>113</v>
      </c>
      <c r="AG68" s="28" t="s">
        <v>113</v>
      </c>
      <c r="AH68" s="47">
        <v>1</v>
      </c>
      <c r="AI68" s="38">
        <v>8689479</v>
      </c>
      <c r="AJ68" s="38">
        <v>340397</v>
      </c>
      <c r="AK68" s="38">
        <v>1157349</v>
      </c>
      <c r="AL68" s="38">
        <v>0</v>
      </c>
      <c r="AM68" s="38">
        <v>0</v>
      </c>
      <c r="AN68" s="38">
        <v>9531108</v>
      </c>
      <c r="AO68" s="38" t="s">
        <v>107</v>
      </c>
      <c r="AP68" s="38">
        <v>680794</v>
      </c>
      <c r="AQ68" s="38">
        <v>340397</v>
      </c>
      <c r="AR68" s="38" t="s">
        <v>107</v>
      </c>
      <c r="AS68" s="38">
        <v>0</v>
      </c>
      <c r="AT68" s="38">
        <v>0</v>
      </c>
      <c r="AU68" s="38">
        <v>0</v>
      </c>
      <c r="AV68" s="38">
        <v>0</v>
      </c>
      <c r="AW68" s="38">
        <v>0</v>
      </c>
      <c r="AX68" s="38">
        <v>2587015</v>
      </c>
      <c r="AY68" s="38">
        <v>2587015</v>
      </c>
      <c r="AZ68" s="38">
        <v>2178539</v>
      </c>
      <c r="BA68" s="38">
        <v>2178539</v>
      </c>
      <c r="BB68" s="38" t="s">
        <v>107</v>
      </c>
      <c r="BC68" s="38">
        <v>1770063</v>
      </c>
      <c r="BD68" s="38">
        <v>408476</v>
      </c>
      <c r="BE68" s="38">
        <v>1633904</v>
      </c>
      <c r="BF68" s="38">
        <v>1089270</v>
      </c>
      <c r="BG68" s="38">
        <v>3812444</v>
      </c>
      <c r="BH68" s="38">
        <v>136159</v>
      </c>
      <c r="BI68" s="38">
        <v>3540126</v>
      </c>
      <c r="BJ68" s="38">
        <v>816952</v>
      </c>
      <c r="BK68" s="38">
        <v>0</v>
      </c>
      <c r="BL68" s="38">
        <v>0</v>
      </c>
      <c r="BM68" s="38" t="s">
        <v>107</v>
      </c>
      <c r="BN68" s="38">
        <v>2995491</v>
      </c>
      <c r="BO68" s="38">
        <v>272318</v>
      </c>
      <c r="BP68" s="38">
        <v>2723174</v>
      </c>
      <c r="BQ68" s="38">
        <v>8850315</v>
      </c>
      <c r="BR68" s="38" t="s">
        <v>107</v>
      </c>
      <c r="BS68" s="38">
        <v>1089270</v>
      </c>
      <c r="BT68" s="330">
        <v>0</v>
      </c>
      <c r="BU68" s="38">
        <v>0</v>
      </c>
      <c r="BV68" s="38">
        <v>6807934</v>
      </c>
      <c r="BW68" s="38">
        <v>9531108</v>
      </c>
      <c r="BX68" s="38">
        <v>13615869</v>
      </c>
      <c r="BY68" s="41" t="s">
        <v>114</v>
      </c>
      <c r="BZ68" s="41" t="s">
        <v>114</v>
      </c>
      <c r="CA68" s="41" t="s">
        <v>114</v>
      </c>
      <c r="CB68" s="41" t="s">
        <v>113</v>
      </c>
      <c r="CC68" s="41" t="s">
        <v>113</v>
      </c>
      <c r="CD68" s="41" t="s">
        <v>113</v>
      </c>
      <c r="CE68" s="41" t="s">
        <v>114</v>
      </c>
      <c r="CF68" s="42" t="s">
        <v>107</v>
      </c>
      <c r="CG68" s="29" t="s">
        <v>107</v>
      </c>
      <c r="CH68" s="29" t="s">
        <v>107</v>
      </c>
      <c r="CI68" s="29" t="s">
        <v>107</v>
      </c>
      <c r="CJ68" s="29" t="s">
        <v>107</v>
      </c>
      <c r="CK68" s="29" t="s">
        <v>107</v>
      </c>
      <c r="CL68" s="29" t="s">
        <v>107</v>
      </c>
      <c r="CM68" s="29" t="s">
        <v>107</v>
      </c>
      <c r="CN68" s="29" t="s">
        <v>107</v>
      </c>
      <c r="CO68" s="29" t="s">
        <v>107</v>
      </c>
      <c r="CP68" s="29" t="s">
        <v>107</v>
      </c>
      <c r="CQ68" s="29" t="s">
        <v>107</v>
      </c>
      <c r="CR68" s="29" t="s">
        <v>107</v>
      </c>
      <c r="CS68" s="29" t="s">
        <v>107</v>
      </c>
      <c r="CT68" s="29" t="s">
        <v>107</v>
      </c>
      <c r="CU68" s="332">
        <v>4423225</v>
      </c>
      <c r="CV68" s="43">
        <v>1</v>
      </c>
    </row>
    <row r="69" spans="1:100" ht="25.5">
      <c r="A69" s="28">
        <v>77</v>
      </c>
      <c r="B69" s="29" t="s">
        <v>254</v>
      </c>
      <c r="C69" s="29" t="s">
        <v>0</v>
      </c>
      <c r="D69" s="29" t="s">
        <v>105</v>
      </c>
      <c r="E69" s="42" t="s">
        <v>106</v>
      </c>
      <c r="F69" s="42" t="s">
        <v>107</v>
      </c>
      <c r="G69" s="30" t="s">
        <v>262</v>
      </c>
      <c r="H69" s="42" t="s">
        <v>256</v>
      </c>
      <c r="I69" s="28">
        <v>2801145</v>
      </c>
      <c r="J69" s="28" t="s">
        <v>263</v>
      </c>
      <c r="K69" s="31" t="s">
        <v>111</v>
      </c>
      <c r="L69" s="32">
        <v>68</v>
      </c>
      <c r="M69" s="33" t="s">
        <v>107</v>
      </c>
      <c r="N69" s="34">
        <v>48400000</v>
      </c>
      <c r="O69" s="33" t="s">
        <v>107</v>
      </c>
      <c r="P69" s="28" t="s">
        <v>2415</v>
      </c>
      <c r="Q69" s="28" t="s">
        <v>112</v>
      </c>
      <c r="R69" s="28" t="s">
        <v>107</v>
      </c>
      <c r="S69" s="28" t="s">
        <v>107</v>
      </c>
      <c r="T69" s="42" t="s">
        <v>107</v>
      </c>
      <c r="U69" s="28" t="s">
        <v>107</v>
      </c>
      <c r="V69" s="28" t="s">
        <v>107</v>
      </c>
      <c r="W69" s="28" t="str">
        <f t="shared" si="0"/>
        <v>N.A.</v>
      </c>
      <c r="X69" s="35" t="s">
        <v>2412</v>
      </c>
      <c r="Y69" s="207">
        <v>0.02</v>
      </c>
      <c r="Z69" s="207">
        <v>2.5000000000000001E-2</v>
      </c>
      <c r="AA69" s="207">
        <v>2.5000000000000001E-2</v>
      </c>
      <c r="AB69" s="207">
        <v>0.03</v>
      </c>
      <c r="AC69" s="207">
        <v>0.04</v>
      </c>
      <c r="AD69" s="207">
        <v>4.4999999999999998E-2</v>
      </c>
      <c r="AE69" s="28" t="s">
        <v>113</v>
      </c>
      <c r="AF69" s="28" t="s">
        <v>113</v>
      </c>
      <c r="AG69" s="28" t="s">
        <v>113</v>
      </c>
      <c r="AH69" s="47">
        <v>1</v>
      </c>
      <c r="AI69" s="38">
        <v>8689479</v>
      </c>
      <c r="AJ69" s="38">
        <v>340397</v>
      </c>
      <c r="AK69" s="38">
        <v>1157349</v>
      </c>
      <c r="AL69" s="38">
        <v>0</v>
      </c>
      <c r="AM69" s="38">
        <v>0</v>
      </c>
      <c r="AN69" s="38">
        <v>9531108</v>
      </c>
      <c r="AO69" s="38" t="s">
        <v>107</v>
      </c>
      <c r="AP69" s="38">
        <v>680794</v>
      </c>
      <c r="AQ69" s="38">
        <v>340397</v>
      </c>
      <c r="AR69" s="38" t="s">
        <v>107</v>
      </c>
      <c r="AS69" s="38">
        <v>0</v>
      </c>
      <c r="AT69" s="38">
        <v>0</v>
      </c>
      <c r="AU69" s="38">
        <v>0</v>
      </c>
      <c r="AV69" s="38">
        <v>0</v>
      </c>
      <c r="AW69" s="38">
        <v>0</v>
      </c>
      <c r="AX69" s="38">
        <v>2587015</v>
      </c>
      <c r="AY69" s="38">
        <v>2587015</v>
      </c>
      <c r="AZ69" s="38">
        <v>2178539</v>
      </c>
      <c r="BA69" s="38">
        <v>2178539</v>
      </c>
      <c r="BB69" s="38" t="s">
        <v>107</v>
      </c>
      <c r="BC69" s="38">
        <v>1770063</v>
      </c>
      <c r="BD69" s="38">
        <v>408476</v>
      </c>
      <c r="BE69" s="38">
        <v>1633904</v>
      </c>
      <c r="BF69" s="38">
        <v>1089270</v>
      </c>
      <c r="BG69" s="38">
        <v>3812444</v>
      </c>
      <c r="BH69" s="38">
        <v>136159</v>
      </c>
      <c r="BI69" s="38">
        <v>3540126</v>
      </c>
      <c r="BJ69" s="38">
        <v>816952</v>
      </c>
      <c r="BK69" s="38">
        <v>0</v>
      </c>
      <c r="BL69" s="38">
        <v>0</v>
      </c>
      <c r="BM69" s="38" t="s">
        <v>107</v>
      </c>
      <c r="BN69" s="38">
        <v>2995491</v>
      </c>
      <c r="BO69" s="38">
        <v>272318</v>
      </c>
      <c r="BP69" s="38">
        <v>2723174</v>
      </c>
      <c r="BQ69" s="38">
        <v>8850315</v>
      </c>
      <c r="BR69" s="38" t="s">
        <v>107</v>
      </c>
      <c r="BS69" s="38">
        <v>1089270</v>
      </c>
      <c r="BT69" s="330">
        <v>0</v>
      </c>
      <c r="BU69" s="38">
        <v>0</v>
      </c>
      <c r="BV69" s="38">
        <v>6807934</v>
      </c>
      <c r="BW69" s="38">
        <v>9531108</v>
      </c>
      <c r="BX69" s="38">
        <v>13615869</v>
      </c>
      <c r="BY69" s="41" t="s">
        <v>114</v>
      </c>
      <c r="BZ69" s="41" t="s">
        <v>114</v>
      </c>
      <c r="CA69" s="41" t="s">
        <v>114</v>
      </c>
      <c r="CB69" s="41" t="s">
        <v>113</v>
      </c>
      <c r="CC69" s="41" t="s">
        <v>113</v>
      </c>
      <c r="CD69" s="41" t="s">
        <v>113</v>
      </c>
      <c r="CE69" s="41" t="s">
        <v>114</v>
      </c>
      <c r="CF69" s="42" t="s">
        <v>107</v>
      </c>
      <c r="CG69" s="29" t="s">
        <v>107</v>
      </c>
      <c r="CH69" s="29" t="s">
        <v>107</v>
      </c>
      <c r="CI69" s="29" t="s">
        <v>107</v>
      </c>
      <c r="CJ69" s="29" t="s">
        <v>107</v>
      </c>
      <c r="CK69" s="29" t="s">
        <v>107</v>
      </c>
      <c r="CL69" s="29" t="s">
        <v>107</v>
      </c>
      <c r="CM69" s="29" t="s">
        <v>107</v>
      </c>
      <c r="CN69" s="29" t="s">
        <v>107</v>
      </c>
      <c r="CO69" s="29" t="s">
        <v>107</v>
      </c>
      <c r="CP69" s="29" t="s">
        <v>107</v>
      </c>
      <c r="CQ69" s="29" t="s">
        <v>107</v>
      </c>
      <c r="CR69" s="29" t="s">
        <v>107</v>
      </c>
      <c r="CS69" s="29" t="s">
        <v>107</v>
      </c>
      <c r="CT69" s="29" t="s">
        <v>107</v>
      </c>
      <c r="CU69" s="332">
        <v>4423225</v>
      </c>
      <c r="CV69" s="43">
        <v>1</v>
      </c>
    </row>
    <row r="70" spans="1:100" ht="25.5">
      <c r="A70" s="28">
        <v>78</v>
      </c>
      <c r="B70" s="29" t="s">
        <v>254</v>
      </c>
      <c r="C70" s="29" t="s">
        <v>0</v>
      </c>
      <c r="D70" s="29" t="s">
        <v>105</v>
      </c>
      <c r="E70" s="42" t="s">
        <v>106</v>
      </c>
      <c r="F70" s="42" t="s">
        <v>107</v>
      </c>
      <c r="G70" s="30" t="s">
        <v>264</v>
      </c>
      <c r="H70" s="42" t="s">
        <v>256</v>
      </c>
      <c r="I70" s="28">
        <v>2801151</v>
      </c>
      <c r="J70" s="28" t="s">
        <v>265</v>
      </c>
      <c r="K70" s="31" t="s">
        <v>111</v>
      </c>
      <c r="L70" s="32">
        <v>68</v>
      </c>
      <c r="M70" s="33" t="s">
        <v>107</v>
      </c>
      <c r="N70" s="34">
        <v>55000000</v>
      </c>
      <c r="O70" s="33" t="s">
        <v>107</v>
      </c>
      <c r="P70" s="28" t="s">
        <v>2415</v>
      </c>
      <c r="Q70" s="28" t="s">
        <v>112</v>
      </c>
      <c r="R70" s="28" t="s">
        <v>107</v>
      </c>
      <c r="S70" s="28" t="s">
        <v>107</v>
      </c>
      <c r="T70" s="42" t="s">
        <v>107</v>
      </c>
      <c r="U70" s="28" t="s">
        <v>107</v>
      </c>
      <c r="V70" s="28" t="s">
        <v>107</v>
      </c>
      <c r="W70" s="28" t="str">
        <f t="shared" ref="W70:W133" si="1">+IF(C70=$F$1,N70+BT70,"N.A.")</f>
        <v>N.A.</v>
      </c>
      <c r="X70" s="35" t="s">
        <v>2412</v>
      </c>
      <c r="Y70" s="207">
        <v>0.04</v>
      </c>
      <c r="Z70" s="207">
        <v>0.04</v>
      </c>
      <c r="AA70" s="207">
        <v>0.04</v>
      </c>
      <c r="AB70" s="207">
        <v>0.05</v>
      </c>
      <c r="AC70" s="207">
        <v>0.06</v>
      </c>
      <c r="AD70" s="207">
        <v>7.0000000000000007E-2</v>
      </c>
      <c r="AE70" s="28" t="s">
        <v>113</v>
      </c>
      <c r="AF70" s="28" t="s">
        <v>113</v>
      </c>
      <c r="AG70" s="28" t="s">
        <v>113</v>
      </c>
      <c r="AH70" s="47">
        <v>1</v>
      </c>
      <c r="AI70" s="38">
        <v>8689479</v>
      </c>
      <c r="AJ70" s="38">
        <v>340397</v>
      </c>
      <c r="AK70" s="38">
        <v>1157349</v>
      </c>
      <c r="AL70" s="38">
        <v>0</v>
      </c>
      <c r="AM70" s="38">
        <v>0</v>
      </c>
      <c r="AN70" s="38">
        <v>9531108</v>
      </c>
      <c r="AO70" s="38" t="s">
        <v>107</v>
      </c>
      <c r="AP70" s="38">
        <v>680794</v>
      </c>
      <c r="AQ70" s="38">
        <v>340397</v>
      </c>
      <c r="AR70" s="38" t="s">
        <v>107</v>
      </c>
      <c r="AS70" s="38">
        <v>0</v>
      </c>
      <c r="AT70" s="38">
        <v>0</v>
      </c>
      <c r="AU70" s="38">
        <v>0</v>
      </c>
      <c r="AV70" s="38">
        <v>0</v>
      </c>
      <c r="AW70" s="38">
        <v>0</v>
      </c>
      <c r="AX70" s="38">
        <v>2587015</v>
      </c>
      <c r="AY70" s="38">
        <v>2587015</v>
      </c>
      <c r="AZ70" s="38">
        <v>2178539</v>
      </c>
      <c r="BA70" s="38">
        <v>2178539</v>
      </c>
      <c r="BB70" s="38" t="s">
        <v>107</v>
      </c>
      <c r="BC70" s="38">
        <v>1770063</v>
      </c>
      <c r="BD70" s="38">
        <v>408476</v>
      </c>
      <c r="BE70" s="38">
        <v>1633904</v>
      </c>
      <c r="BF70" s="38">
        <v>1089270</v>
      </c>
      <c r="BG70" s="38">
        <v>3812444</v>
      </c>
      <c r="BH70" s="38">
        <v>136159</v>
      </c>
      <c r="BI70" s="38">
        <v>3540126</v>
      </c>
      <c r="BJ70" s="38">
        <v>816952</v>
      </c>
      <c r="BK70" s="38">
        <v>0</v>
      </c>
      <c r="BL70" s="38">
        <v>0</v>
      </c>
      <c r="BM70" s="38" t="s">
        <v>107</v>
      </c>
      <c r="BN70" s="38">
        <v>2995491</v>
      </c>
      <c r="BO70" s="38">
        <v>272318</v>
      </c>
      <c r="BP70" s="38">
        <v>2723174</v>
      </c>
      <c r="BQ70" s="38">
        <v>8850315</v>
      </c>
      <c r="BR70" s="38" t="s">
        <v>107</v>
      </c>
      <c r="BS70" s="38">
        <v>1089270</v>
      </c>
      <c r="BT70" s="330">
        <v>0</v>
      </c>
      <c r="BU70" s="38">
        <v>0</v>
      </c>
      <c r="BV70" s="38">
        <v>6807934</v>
      </c>
      <c r="BW70" s="38">
        <v>9531108</v>
      </c>
      <c r="BX70" s="38">
        <v>13615869</v>
      </c>
      <c r="BY70" s="41" t="s">
        <v>114</v>
      </c>
      <c r="BZ70" s="41" t="s">
        <v>114</v>
      </c>
      <c r="CA70" s="41" t="s">
        <v>114</v>
      </c>
      <c r="CB70" s="41" t="s">
        <v>113</v>
      </c>
      <c r="CC70" s="41" t="s">
        <v>113</v>
      </c>
      <c r="CD70" s="41" t="s">
        <v>113</v>
      </c>
      <c r="CE70" s="41" t="s">
        <v>114</v>
      </c>
      <c r="CF70" s="42" t="s">
        <v>107</v>
      </c>
      <c r="CG70" s="29" t="s">
        <v>107</v>
      </c>
      <c r="CH70" s="29" t="s">
        <v>107</v>
      </c>
      <c r="CI70" s="29" t="s">
        <v>107</v>
      </c>
      <c r="CJ70" s="29" t="s">
        <v>107</v>
      </c>
      <c r="CK70" s="29" t="s">
        <v>107</v>
      </c>
      <c r="CL70" s="29" t="s">
        <v>107</v>
      </c>
      <c r="CM70" s="29" t="s">
        <v>107</v>
      </c>
      <c r="CN70" s="29" t="s">
        <v>107</v>
      </c>
      <c r="CO70" s="29" t="s">
        <v>107</v>
      </c>
      <c r="CP70" s="29" t="s">
        <v>107</v>
      </c>
      <c r="CQ70" s="29" t="s">
        <v>107</v>
      </c>
      <c r="CR70" s="29" t="s">
        <v>107</v>
      </c>
      <c r="CS70" s="29" t="s">
        <v>107</v>
      </c>
      <c r="CT70" s="29" t="s">
        <v>107</v>
      </c>
      <c r="CU70" s="332">
        <v>4423225</v>
      </c>
      <c r="CV70" s="43">
        <v>1</v>
      </c>
    </row>
    <row r="71" spans="1:100" ht="25.5">
      <c r="A71" s="28">
        <v>81</v>
      </c>
      <c r="B71" s="29" t="s">
        <v>266</v>
      </c>
      <c r="C71" s="29" t="s">
        <v>0</v>
      </c>
      <c r="D71" s="29" t="s">
        <v>105</v>
      </c>
      <c r="E71" s="42" t="s">
        <v>106</v>
      </c>
      <c r="F71" s="42" t="s">
        <v>107</v>
      </c>
      <c r="G71" s="30" t="s">
        <v>271</v>
      </c>
      <c r="H71" s="42" t="s">
        <v>147</v>
      </c>
      <c r="I71" s="28">
        <v>8001210</v>
      </c>
      <c r="J71" s="28" t="s">
        <v>272</v>
      </c>
      <c r="K71" s="31" t="s">
        <v>111</v>
      </c>
      <c r="L71" s="32">
        <v>85</v>
      </c>
      <c r="M71" s="33" t="s">
        <v>107</v>
      </c>
      <c r="N71" s="34">
        <v>82400000</v>
      </c>
      <c r="O71" s="33" t="s">
        <v>107</v>
      </c>
      <c r="P71" s="28" t="s">
        <v>2415</v>
      </c>
      <c r="Q71" s="28" t="s">
        <v>112</v>
      </c>
      <c r="R71" s="28" t="s">
        <v>107</v>
      </c>
      <c r="S71" s="28" t="s">
        <v>107</v>
      </c>
      <c r="T71" s="42" t="s">
        <v>107</v>
      </c>
      <c r="U71" s="28" t="s">
        <v>107</v>
      </c>
      <c r="V71" s="28" t="s">
        <v>107</v>
      </c>
      <c r="W71" s="28" t="str">
        <f t="shared" si="1"/>
        <v>N.A.</v>
      </c>
      <c r="X71" s="35" t="s">
        <v>2414</v>
      </c>
      <c r="Y71" s="207">
        <v>0</v>
      </c>
      <c r="Z71" s="207">
        <v>0.01</v>
      </c>
      <c r="AA71" s="207">
        <v>1.4999999999999999E-2</v>
      </c>
      <c r="AB71" s="207">
        <v>0.02</v>
      </c>
      <c r="AC71" s="207">
        <v>2.5000000000000001E-2</v>
      </c>
      <c r="AD71" s="207">
        <v>0.03</v>
      </c>
      <c r="AE71" s="28" t="s">
        <v>113</v>
      </c>
      <c r="AF71" s="28" t="s">
        <v>113</v>
      </c>
      <c r="AG71" s="28" t="s">
        <v>113</v>
      </c>
      <c r="AH71" s="47">
        <v>1</v>
      </c>
      <c r="AI71" s="38">
        <v>8689479</v>
      </c>
      <c r="AJ71" s="38">
        <v>589650</v>
      </c>
      <c r="AK71" s="38">
        <v>457030</v>
      </c>
      <c r="AL71" s="38">
        <v>0</v>
      </c>
      <c r="AM71" s="38">
        <v>0</v>
      </c>
      <c r="AN71" s="38">
        <v>9467039</v>
      </c>
      <c r="AO71" s="38" t="s">
        <v>107</v>
      </c>
      <c r="AP71" s="38">
        <v>620255</v>
      </c>
      <c r="AQ71" s="38">
        <v>310127</v>
      </c>
      <c r="AR71" s="38">
        <v>0</v>
      </c>
      <c r="AS71" s="38">
        <v>0</v>
      </c>
      <c r="AT71" s="38">
        <v>0</v>
      </c>
      <c r="AU71" s="38">
        <v>0</v>
      </c>
      <c r="AV71" s="38">
        <v>0</v>
      </c>
      <c r="AW71" s="38">
        <v>0</v>
      </c>
      <c r="AX71" s="38">
        <v>2159464</v>
      </c>
      <c r="AY71" s="38" t="s">
        <v>107</v>
      </c>
      <c r="AZ71" s="38">
        <v>636577</v>
      </c>
      <c r="BA71" s="38">
        <v>848769</v>
      </c>
      <c r="BB71" s="38" t="s">
        <v>107</v>
      </c>
      <c r="BC71" s="38">
        <v>1003832</v>
      </c>
      <c r="BD71" s="38">
        <v>179547</v>
      </c>
      <c r="BE71" s="38" t="s">
        <v>107</v>
      </c>
      <c r="BF71" s="38" t="s">
        <v>107</v>
      </c>
      <c r="BG71" s="38">
        <v>3468200</v>
      </c>
      <c r="BH71" s="38">
        <v>96338</v>
      </c>
      <c r="BI71" s="38">
        <v>2358599</v>
      </c>
      <c r="BJ71" s="38">
        <v>1550636</v>
      </c>
      <c r="BK71" s="38">
        <v>0</v>
      </c>
      <c r="BL71" s="38">
        <v>0</v>
      </c>
      <c r="BM71" s="38" t="s">
        <v>107</v>
      </c>
      <c r="BN71" s="38">
        <v>9589457</v>
      </c>
      <c r="BO71" s="38">
        <v>212192</v>
      </c>
      <c r="BP71" s="38" t="s">
        <v>107</v>
      </c>
      <c r="BQ71" s="38" t="s">
        <v>107</v>
      </c>
      <c r="BR71" s="38" t="s">
        <v>107</v>
      </c>
      <c r="BS71" s="38">
        <v>783479</v>
      </c>
      <c r="BT71" s="330">
        <v>0</v>
      </c>
      <c r="BU71" s="38">
        <v>0</v>
      </c>
      <c r="BV71" s="38" t="s">
        <v>107</v>
      </c>
      <c r="BW71" s="38" t="s">
        <v>107</v>
      </c>
      <c r="BX71" s="38" t="s">
        <v>107</v>
      </c>
      <c r="BY71" s="42" t="s">
        <v>113</v>
      </c>
      <c r="BZ71" s="42" t="s">
        <v>113</v>
      </c>
      <c r="CA71" s="42" t="s">
        <v>114</v>
      </c>
      <c r="CB71" s="42" t="s">
        <v>114</v>
      </c>
      <c r="CC71" s="42" t="s">
        <v>113</v>
      </c>
      <c r="CD71" s="42" t="s">
        <v>114</v>
      </c>
      <c r="CE71" s="42" t="s">
        <v>114</v>
      </c>
      <c r="CF71" s="42" t="s">
        <v>107</v>
      </c>
      <c r="CG71" s="29" t="s">
        <v>107</v>
      </c>
      <c r="CH71" s="29" t="s">
        <v>107</v>
      </c>
      <c r="CI71" s="29" t="s">
        <v>107</v>
      </c>
      <c r="CJ71" s="29" t="s">
        <v>107</v>
      </c>
      <c r="CK71" s="29" t="s">
        <v>107</v>
      </c>
      <c r="CL71" s="29" t="s">
        <v>107</v>
      </c>
      <c r="CM71" s="29" t="s">
        <v>107</v>
      </c>
      <c r="CN71" s="29" t="s">
        <v>107</v>
      </c>
      <c r="CO71" s="29" t="s">
        <v>107</v>
      </c>
      <c r="CP71" s="29" t="s">
        <v>107</v>
      </c>
      <c r="CQ71" s="29" t="s">
        <v>107</v>
      </c>
      <c r="CR71" s="29" t="s">
        <v>107</v>
      </c>
      <c r="CS71" s="29" t="s">
        <v>107</v>
      </c>
      <c r="CT71" s="29" t="s">
        <v>107</v>
      </c>
      <c r="CU71" s="332">
        <v>3590946</v>
      </c>
      <c r="CV71" s="43">
        <v>1</v>
      </c>
    </row>
    <row r="72" spans="1:100" ht="25.5">
      <c r="A72" s="28">
        <v>82</v>
      </c>
      <c r="B72" s="29" t="s">
        <v>266</v>
      </c>
      <c r="C72" s="29" t="s">
        <v>0</v>
      </c>
      <c r="D72" s="29" t="s">
        <v>105</v>
      </c>
      <c r="E72" s="42" t="s">
        <v>106</v>
      </c>
      <c r="F72" s="42" t="s">
        <v>107</v>
      </c>
      <c r="G72" s="30" t="s">
        <v>273</v>
      </c>
      <c r="H72" s="42" t="s">
        <v>147</v>
      </c>
      <c r="I72" s="28">
        <v>8001206</v>
      </c>
      <c r="J72" s="28" t="s">
        <v>274</v>
      </c>
      <c r="K72" s="31" t="s">
        <v>127</v>
      </c>
      <c r="L72" s="32">
        <v>111</v>
      </c>
      <c r="M72" s="33" t="s">
        <v>107</v>
      </c>
      <c r="N72" s="34">
        <v>64500000</v>
      </c>
      <c r="O72" s="33" t="s">
        <v>107</v>
      </c>
      <c r="P72" s="28" t="s">
        <v>2415</v>
      </c>
      <c r="Q72" s="28" t="s">
        <v>112</v>
      </c>
      <c r="R72" s="28" t="s">
        <v>107</v>
      </c>
      <c r="S72" s="28" t="s">
        <v>107</v>
      </c>
      <c r="T72" s="42" t="s">
        <v>107</v>
      </c>
      <c r="U72" s="28" t="s">
        <v>107</v>
      </c>
      <c r="V72" s="28" t="s">
        <v>107</v>
      </c>
      <c r="W72" s="28" t="str">
        <f t="shared" si="1"/>
        <v>N.A.</v>
      </c>
      <c r="X72" s="35" t="s">
        <v>2413</v>
      </c>
      <c r="Y72" s="207">
        <v>0</v>
      </c>
      <c r="Z72" s="207">
        <v>0.01</v>
      </c>
      <c r="AA72" s="207">
        <v>1.4999999999999999E-2</v>
      </c>
      <c r="AB72" s="207">
        <v>0.02</v>
      </c>
      <c r="AC72" s="207">
        <v>2.5000000000000001E-2</v>
      </c>
      <c r="AD72" s="207">
        <v>0.03</v>
      </c>
      <c r="AE72" s="28" t="s">
        <v>113</v>
      </c>
      <c r="AF72" s="28" t="s">
        <v>113</v>
      </c>
      <c r="AG72" s="28" t="s">
        <v>113</v>
      </c>
      <c r="AH72" s="47">
        <v>1</v>
      </c>
      <c r="AI72" s="38">
        <v>8689479</v>
      </c>
      <c r="AJ72" s="38">
        <v>589650</v>
      </c>
      <c r="AK72" s="38">
        <v>457030</v>
      </c>
      <c r="AL72" s="38">
        <v>0</v>
      </c>
      <c r="AM72" s="38">
        <v>0</v>
      </c>
      <c r="AN72" s="38">
        <v>9467039</v>
      </c>
      <c r="AO72" s="38" t="s">
        <v>107</v>
      </c>
      <c r="AP72" s="38">
        <v>620255</v>
      </c>
      <c r="AQ72" s="38">
        <v>310127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2159464</v>
      </c>
      <c r="AY72" s="38" t="s">
        <v>107</v>
      </c>
      <c r="AZ72" s="38">
        <v>636577</v>
      </c>
      <c r="BA72" s="38">
        <v>848769</v>
      </c>
      <c r="BB72" s="38" t="s">
        <v>107</v>
      </c>
      <c r="BC72" s="38">
        <v>1003832</v>
      </c>
      <c r="BD72" s="38">
        <v>179547</v>
      </c>
      <c r="BE72" s="38" t="s">
        <v>107</v>
      </c>
      <c r="BF72" s="38" t="s">
        <v>107</v>
      </c>
      <c r="BG72" s="38">
        <v>3468200</v>
      </c>
      <c r="BH72" s="38">
        <v>114258</v>
      </c>
      <c r="BI72" s="38">
        <v>2358599</v>
      </c>
      <c r="BJ72" s="38">
        <v>1550636</v>
      </c>
      <c r="BK72" s="38">
        <v>0</v>
      </c>
      <c r="BL72" s="38">
        <v>0</v>
      </c>
      <c r="BM72" s="38" t="s">
        <v>107</v>
      </c>
      <c r="BN72" s="38">
        <v>9589457</v>
      </c>
      <c r="BO72" s="38">
        <v>212192</v>
      </c>
      <c r="BP72" s="38" t="s">
        <v>107</v>
      </c>
      <c r="BQ72" s="38" t="s">
        <v>107</v>
      </c>
      <c r="BR72" s="38" t="s">
        <v>107</v>
      </c>
      <c r="BS72" s="38">
        <v>783479</v>
      </c>
      <c r="BT72" s="330">
        <v>0</v>
      </c>
      <c r="BU72" s="38">
        <v>0</v>
      </c>
      <c r="BV72" s="38" t="s">
        <v>107</v>
      </c>
      <c r="BW72" s="38" t="s">
        <v>107</v>
      </c>
      <c r="BX72" s="38" t="s">
        <v>107</v>
      </c>
      <c r="BY72" s="42" t="s">
        <v>113</v>
      </c>
      <c r="BZ72" s="42" t="s">
        <v>113</v>
      </c>
      <c r="CA72" s="42" t="s">
        <v>113</v>
      </c>
      <c r="CB72" s="42" t="s">
        <v>114</v>
      </c>
      <c r="CC72" s="42" t="s">
        <v>113</v>
      </c>
      <c r="CD72" s="42" t="s">
        <v>114</v>
      </c>
      <c r="CE72" s="42" t="s">
        <v>114</v>
      </c>
      <c r="CF72" s="42" t="s">
        <v>107</v>
      </c>
      <c r="CG72" s="29" t="s">
        <v>107</v>
      </c>
      <c r="CH72" s="29" t="s">
        <v>107</v>
      </c>
      <c r="CI72" s="29" t="s">
        <v>107</v>
      </c>
      <c r="CJ72" s="29" t="s">
        <v>107</v>
      </c>
      <c r="CK72" s="29" t="s">
        <v>107</v>
      </c>
      <c r="CL72" s="29" t="s">
        <v>107</v>
      </c>
      <c r="CM72" s="29" t="s">
        <v>107</v>
      </c>
      <c r="CN72" s="29" t="s">
        <v>107</v>
      </c>
      <c r="CO72" s="29" t="s">
        <v>107</v>
      </c>
      <c r="CP72" s="29" t="s">
        <v>107</v>
      </c>
      <c r="CQ72" s="29" t="s">
        <v>107</v>
      </c>
      <c r="CR72" s="29" t="s">
        <v>107</v>
      </c>
      <c r="CS72" s="29" t="s">
        <v>107</v>
      </c>
      <c r="CT72" s="29" t="s">
        <v>107</v>
      </c>
      <c r="CU72" s="332">
        <v>3590946</v>
      </c>
      <c r="CV72" s="43">
        <v>1</v>
      </c>
    </row>
    <row r="73" spans="1:100" ht="25.5">
      <c r="A73" s="28">
        <v>83</v>
      </c>
      <c r="B73" s="29" t="s">
        <v>266</v>
      </c>
      <c r="C73" s="29" t="s">
        <v>0</v>
      </c>
      <c r="D73" s="29" t="s">
        <v>105</v>
      </c>
      <c r="E73" s="42" t="s">
        <v>106</v>
      </c>
      <c r="F73" s="42" t="s">
        <v>107</v>
      </c>
      <c r="G73" s="30" t="s">
        <v>275</v>
      </c>
      <c r="H73" s="42" t="s">
        <v>147</v>
      </c>
      <c r="I73" s="28">
        <v>8001207</v>
      </c>
      <c r="J73" s="28" t="s">
        <v>276</v>
      </c>
      <c r="K73" s="31" t="s">
        <v>127</v>
      </c>
      <c r="L73" s="32">
        <v>111</v>
      </c>
      <c r="M73" s="33" t="s">
        <v>107</v>
      </c>
      <c r="N73" s="34">
        <v>69000000</v>
      </c>
      <c r="O73" s="33" t="s">
        <v>107</v>
      </c>
      <c r="P73" s="28" t="s">
        <v>2415</v>
      </c>
      <c r="Q73" s="28" t="s">
        <v>112</v>
      </c>
      <c r="R73" s="28" t="s">
        <v>107</v>
      </c>
      <c r="S73" s="28" t="s">
        <v>107</v>
      </c>
      <c r="T73" s="42" t="s">
        <v>107</v>
      </c>
      <c r="U73" s="28" t="s">
        <v>107</v>
      </c>
      <c r="V73" s="28" t="s">
        <v>107</v>
      </c>
      <c r="W73" s="28" t="str">
        <f t="shared" si="1"/>
        <v>N.A.</v>
      </c>
      <c r="X73" s="35" t="s">
        <v>2413</v>
      </c>
      <c r="Y73" s="207">
        <v>0</v>
      </c>
      <c r="Z73" s="207">
        <v>0.01</v>
      </c>
      <c r="AA73" s="207">
        <v>1.4999999999999999E-2</v>
      </c>
      <c r="AB73" s="207">
        <v>0.02</v>
      </c>
      <c r="AC73" s="207">
        <v>2.5000000000000001E-2</v>
      </c>
      <c r="AD73" s="207">
        <v>0.03</v>
      </c>
      <c r="AE73" s="28" t="s">
        <v>113</v>
      </c>
      <c r="AF73" s="28" t="s">
        <v>113</v>
      </c>
      <c r="AG73" s="28" t="s">
        <v>113</v>
      </c>
      <c r="AH73" s="47">
        <v>1</v>
      </c>
      <c r="AI73" s="38">
        <v>8689479</v>
      </c>
      <c r="AJ73" s="38">
        <v>589650</v>
      </c>
      <c r="AK73" s="38">
        <v>457030</v>
      </c>
      <c r="AL73" s="38">
        <v>0</v>
      </c>
      <c r="AM73" s="38">
        <v>0</v>
      </c>
      <c r="AN73" s="38">
        <v>9467039</v>
      </c>
      <c r="AO73" s="38" t="s">
        <v>107</v>
      </c>
      <c r="AP73" s="38">
        <v>620255</v>
      </c>
      <c r="AQ73" s="38">
        <v>310127</v>
      </c>
      <c r="AR73" s="38">
        <v>0</v>
      </c>
      <c r="AS73" s="38">
        <v>0</v>
      </c>
      <c r="AT73" s="38">
        <v>0</v>
      </c>
      <c r="AU73" s="38">
        <v>0</v>
      </c>
      <c r="AV73" s="38">
        <v>0</v>
      </c>
      <c r="AW73" s="38">
        <v>0</v>
      </c>
      <c r="AX73" s="38">
        <v>2159464</v>
      </c>
      <c r="AY73" s="38" t="s">
        <v>107</v>
      </c>
      <c r="AZ73" s="38">
        <v>636577</v>
      </c>
      <c r="BA73" s="38">
        <v>848769</v>
      </c>
      <c r="BB73" s="38" t="s">
        <v>107</v>
      </c>
      <c r="BC73" s="38">
        <v>1003832</v>
      </c>
      <c r="BD73" s="38">
        <v>179547</v>
      </c>
      <c r="BE73" s="38" t="s">
        <v>107</v>
      </c>
      <c r="BF73" s="38" t="s">
        <v>107</v>
      </c>
      <c r="BG73" s="38">
        <v>3468200</v>
      </c>
      <c r="BH73" s="38">
        <v>114258</v>
      </c>
      <c r="BI73" s="38">
        <v>2358599</v>
      </c>
      <c r="BJ73" s="38">
        <v>1550636</v>
      </c>
      <c r="BK73" s="38">
        <v>0</v>
      </c>
      <c r="BL73" s="38">
        <v>0</v>
      </c>
      <c r="BM73" s="38" t="s">
        <v>107</v>
      </c>
      <c r="BN73" s="38">
        <v>9589457</v>
      </c>
      <c r="BO73" s="38">
        <v>212192</v>
      </c>
      <c r="BP73" s="38" t="s">
        <v>107</v>
      </c>
      <c r="BQ73" s="38" t="s">
        <v>107</v>
      </c>
      <c r="BR73" s="38" t="s">
        <v>107</v>
      </c>
      <c r="BS73" s="38">
        <v>783479</v>
      </c>
      <c r="BT73" s="330">
        <v>0</v>
      </c>
      <c r="BU73" s="38">
        <v>0</v>
      </c>
      <c r="BV73" s="38" t="s">
        <v>107</v>
      </c>
      <c r="BW73" s="38" t="s">
        <v>107</v>
      </c>
      <c r="BX73" s="38" t="s">
        <v>107</v>
      </c>
      <c r="BY73" s="42" t="s">
        <v>113</v>
      </c>
      <c r="BZ73" s="42" t="s">
        <v>113</v>
      </c>
      <c r="CA73" s="42" t="s">
        <v>113</v>
      </c>
      <c r="CB73" s="42" t="s">
        <v>114</v>
      </c>
      <c r="CC73" s="42" t="s">
        <v>113</v>
      </c>
      <c r="CD73" s="42" t="s">
        <v>114</v>
      </c>
      <c r="CE73" s="42" t="s">
        <v>114</v>
      </c>
      <c r="CF73" s="42" t="s">
        <v>107</v>
      </c>
      <c r="CG73" s="29" t="s">
        <v>107</v>
      </c>
      <c r="CH73" s="29" t="s">
        <v>107</v>
      </c>
      <c r="CI73" s="29" t="s">
        <v>107</v>
      </c>
      <c r="CJ73" s="29" t="s">
        <v>107</v>
      </c>
      <c r="CK73" s="29" t="s">
        <v>107</v>
      </c>
      <c r="CL73" s="29" t="s">
        <v>107</v>
      </c>
      <c r="CM73" s="29" t="s">
        <v>107</v>
      </c>
      <c r="CN73" s="29" t="s">
        <v>107</v>
      </c>
      <c r="CO73" s="29" t="s">
        <v>107</v>
      </c>
      <c r="CP73" s="29" t="s">
        <v>107</v>
      </c>
      <c r="CQ73" s="29" t="s">
        <v>107</v>
      </c>
      <c r="CR73" s="29" t="s">
        <v>107</v>
      </c>
      <c r="CS73" s="29" t="s">
        <v>107</v>
      </c>
      <c r="CT73" s="29" t="s">
        <v>107</v>
      </c>
      <c r="CU73" s="332">
        <v>3590946</v>
      </c>
      <c r="CV73" s="43">
        <v>1</v>
      </c>
    </row>
    <row r="74" spans="1:100" ht="25.5">
      <c r="A74" s="28">
        <v>84</v>
      </c>
      <c r="B74" s="29" t="s">
        <v>266</v>
      </c>
      <c r="C74" s="29" t="s">
        <v>0</v>
      </c>
      <c r="D74" s="29" t="s">
        <v>105</v>
      </c>
      <c r="E74" s="42" t="s">
        <v>2380</v>
      </c>
      <c r="F74" s="42" t="s">
        <v>107</v>
      </c>
      <c r="G74" s="30" t="s">
        <v>277</v>
      </c>
      <c r="H74" s="42" t="s">
        <v>147</v>
      </c>
      <c r="I74" s="28">
        <v>8001200</v>
      </c>
      <c r="J74" s="28" t="s">
        <v>278</v>
      </c>
      <c r="K74" s="31" t="s">
        <v>111</v>
      </c>
      <c r="L74" s="32">
        <v>85</v>
      </c>
      <c r="M74" s="33" t="s">
        <v>107</v>
      </c>
      <c r="N74" s="34">
        <v>67700000</v>
      </c>
      <c r="O74" s="33" t="s">
        <v>107</v>
      </c>
      <c r="P74" s="28" t="s">
        <v>2415</v>
      </c>
      <c r="Q74" s="28" t="s">
        <v>112</v>
      </c>
      <c r="R74" s="28" t="s">
        <v>107</v>
      </c>
      <c r="S74" s="28" t="s">
        <v>107</v>
      </c>
      <c r="T74" s="42" t="s">
        <v>107</v>
      </c>
      <c r="U74" s="28" t="s">
        <v>107</v>
      </c>
      <c r="V74" s="28" t="s">
        <v>107</v>
      </c>
      <c r="W74" s="28" t="str">
        <f t="shared" si="1"/>
        <v>N.A.</v>
      </c>
      <c r="X74" s="35" t="s">
        <v>2412</v>
      </c>
      <c r="Y74" s="207">
        <v>0</v>
      </c>
      <c r="Z74" s="207">
        <v>0.01</v>
      </c>
      <c r="AA74" s="207">
        <v>1.4999999999999999E-2</v>
      </c>
      <c r="AB74" s="207">
        <v>0.02</v>
      </c>
      <c r="AC74" s="207">
        <v>2.5000000000000001E-2</v>
      </c>
      <c r="AD74" s="207">
        <v>0.03</v>
      </c>
      <c r="AE74" s="28" t="s">
        <v>113</v>
      </c>
      <c r="AF74" s="28" t="s">
        <v>113</v>
      </c>
      <c r="AG74" s="28" t="s">
        <v>113</v>
      </c>
      <c r="AH74" s="47">
        <v>1</v>
      </c>
      <c r="AI74" s="38">
        <v>8689479</v>
      </c>
      <c r="AJ74" s="38">
        <v>589650</v>
      </c>
      <c r="AK74" s="38">
        <v>457030</v>
      </c>
      <c r="AL74" s="38">
        <v>0</v>
      </c>
      <c r="AM74" s="38">
        <v>0</v>
      </c>
      <c r="AN74" s="38">
        <v>9467039</v>
      </c>
      <c r="AO74" s="38" t="s">
        <v>107</v>
      </c>
      <c r="AP74" s="38">
        <v>620255</v>
      </c>
      <c r="AQ74" s="38">
        <v>310127</v>
      </c>
      <c r="AR74" s="38">
        <v>0</v>
      </c>
      <c r="AS74" s="38">
        <v>0</v>
      </c>
      <c r="AT74" s="38">
        <v>0</v>
      </c>
      <c r="AU74" s="38">
        <v>0</v>
      </c>
      <c r="AV74" s="38">
        <v>0</v>
      </c>
      <c r="AW74" s="38">
        <v>0</v>
      </c>
      <c r="AX74" s="38">
        <v>2159464</v>
      </c>
      <c r="AY74" s="38" t="s">
        <v>107</v>
      </c>
      <c r="AZ74" s="38">
        <v>636577</v>
      </c>
      <c r="BA74" s="38">
        <v>848769</v>
      </c>
      <c r="BB74" s="38" t="s">
        <v>107</v>
      </c>
      <c r="BC74" s="38">
        <v>1003832</v>
      </c>
      <c r="BD74" s="38">
        <v>179547</v>
      </c>
      <c r="BE74" s="38" t="s">
        <v>107</v>
      </c>
      <c r="BF74" s="38" t="s">
        <v>107</v>
      </c>
      <c r="BG74" s="38">
        <v>3468200</v>
      </c>
      <c r="BH74" s="38">
        <v>114258</v>
      </c>
      <c r="BI74" s="38">
        <v>2358599</v>
      </c>
      <c r="BJ74" s="38">
        <v>1550636</v>
      </c>
      <c r="BK74" s="38">
        <v>0</v>
      </c>
      <c r="BL74" s="38">
        <v>0</v>
      </c>
      <c r="BM74" s="38" t="s">
        <v>107</v>
      </c>
      <c r="BN74" s="38">
        <v>9589457</v>
      </c>
      <c r="BO74" s="38">
        <v>212192</v>
      </c>
      <c r="BP74" s="38" t="s">
        <v>107</v>
      </c>
      <c r="BQ74" s="38" t="s">
        <v>107</v>
      </c>
      <c r="BR74" s="38" t="s">
        <v>107</v>
      </c>
      <c r="BS74" s="38">
        <v>783479</v>
      </c>
      <c r="BT74" s="330">
        <v>0</v>
      </c>
      <c r="BU74" s="38">
        <v>0</v>
      </c>
      <c r="BV74" s="38" t="s">
        <v>107</v>
      </c>
      <c r="BW74" s="38" t="s">
        <v>107</v>
      </c>
      <c r="BX74" s="38" t="s">
        <v>107</v>
      </c>
      <c r="BY74" s="42" t="s">
        <v>113</v>
      </c>
      <c r="BZ74" s="42" t="s">
        <v>114</v>
      </c>
      <c r="CA74" s="42" t="s">
        <v>114</v>
      </c>
      <c r="CB74" s="42" t="s">
        <v>114</v>
      </c>
      <c r="CC74" s="42" t="s">
        <v>114</v>
      </c>
      <c r="CD74" s="42" t="s">
        <v>114</v>
      </c>
      <c r="CE74" s="42" t="s">
        <v>114</v>
      </c>
      <c r="CF74" s="42" t="s">
        <v>107</v>
      </c>
      <c r="CG74" s="29" t="s">
        <v>107</v>
      </c>
      <c r="CH74" s="29" t="s">
        <v>107</v>
      </c>
      <c r="CI74" s="29" t="s">
        <v>107</v>
      </c>
      <c r="CJ74" s="29" t="s">
        <v>107</v>
      </c>
      <c r="CK74" s="29" t="s">
        <v>107</v>
      </c>
      <c r="CL74" s="29" t="s">
        <v>107</v>
      </c>
      <c r="CM74" s="29" t="s">
        <v>107</v>
      </c>
      <c r="CN74" s="29" t="s">
        <v>107</v>
      </c>
      <c r="CO74" s="29" t="s">
        <v>107</v>
      </c>
      <c r="CP74" s="29" t="s">
        <v>107</v>
      </c>
      <c r="CQ74" s="29" t="s">
        <v>107</v>
      </c>
      <c r="CR74" s="29" t="s">
        <v>107</v>
      </c>
      <c r="CS74" s="29" t="s">
        <v>107</v>
      </c>
      <c r="CT74" s="29" t="s">
        <v>107</v>
      </c>
      <c r="CU74" s="332">
        <v>3626855</v>
      </c>
      <c r="CV74" s="43">
        <v>1</v>
      </c>
    </row>
    <row r="75" spans="1:100" ht="25.5">
      <c r="A75" s="28">
        <v>85</v>
      </c>
      <c r="B75" s="29" t="s">
        <v>266</v>
      </c>
      <c r="C75" s="29" t="s">
        <v>0</v>
      </c>
      <c r="D75" s="29" t="s">
        <v>105</v>
      </c>
      <c r="E75" s="42" t="s">
        <v>2380</v>
      </c>
      <c r="F75" s="42" t="s">
        <v>107</v>
      </c>
      <c r="G75" s="30" t="s">
        <v>279</v>
      </c>
      <c r="H75" s="42" t="s">
        <v>147</v>
      </c>
      <c r="I75" s="28">
        <v>8001201</v>
      </c>
      <c r="J75" s="28" t="s">
        <v>280</v>
      </c>
      <c r="K75" s="31" t="s">
        <v>127</v>
      </c>
      <c r="L75" s="32">
        <v>111</v>
      </c>
      <c r="M75" s="33" t="s">
        <v>107</v>
      </c>
      <c r="N75" s="34">
        <v>66500000</v>
      </c>
      <c r="O75" s="33" t="s">
        <v>107</v>
      </c>
      <c r="P75" s="28" t="s">
        <v>2415</v>
      </c>
      <c r="Q75" s="28" t="s">
        <v>112</v>
      </c>
      <c r="R75" s="28" t="s">
        <v>107</v>
      </c>
      <c r="S75" s="28" t="s">
        <v>107</v>
      </c>
      <c r="T75" s="42" t="s">
        <v>107</v>
      </c>
      <c r="U75" s="28" t="s">
        <v>107</v>
      </c>
      <c r="V75" s="28" t="s">
        <v>107</v>
      </c>
      <c r="W75" s="28" t="str">
        <f t="shared" si="1"/>
        <v>N.A.</v>
      </c>
      <c r="X75" s="35" t="s">
        <v>2412</v>
      </c>
      <c r="Y75" s="323">
        <v>0</v>
      </c>
      <c r="Z75" s="323">
        <v>0.01</v>
      </c>
      <c r="AA75" s="323">
        <v>1.4999999999999999E-2</v>
      </c>
      <c r="AB75" s="323">
        <v>0.02</v>
      </c>
      <c r="AC75" s="323">
        <v>2.5000000000000001E-2</v>
      </c>
      <c r="AD75" s="323">
        <v>0.03</v>
      </c>
      <c r="AE75" s="28" t="s">
        <v>113</v>
      </c>
      <c r="AF75" s="28" t="s">
        <v>113</v>
      </c>
      <c r="AG75" s="28" t="s">
        <v>113</v>
      </c>
      <c r="AH75" s="48">
        <v>1</v>
      </c>
      <c r="AI75" s="38">
        <v>8689479</v>
      </c>
      <c r="AJ75" s="38">
        <v>589650</v>
      </c>
      <c r="AK75" s="38">
        <v>457030</v>
      </c>
      <c r="AL75" s="38">
        <v>0</v>
      </c>
      <c r="AM75" s="38">
        <v>0</v>
      </c>
      <c r="AN75" s="38">
        <v>9467039</v>
      </c>
      <c r="AO75" s="38" t="s">
        <v>107</v>
      </c>
      <c r="AP75" s="38">
        <v>620255</v>
      </c>
      <c r="AQ75" s="38">
        <v>310127</v>
      </c>
      <c r="AR75" s="38">
        <v>0</v>
      </c>
      <c r="AS75" s="38">
        <v>0</v>
      </c>
      <c r="AT75" s="38">
        <v>0</v>
      </c>
      <c r="AU75" s="38">
        <v>0</v>
      </c>
      <c r="AV75" s="38">
        <v>0</v>
      </c>
      <c r="AW75" s="38">
        <v>0</v>
      </c>
      <c r="AX75" s="38">
        <v>2159464</v>
      </c>
      <c r="AY75" s="38" t="s">
        <v>107</v>
      </c>
      <c r="AZ75" s="38">
        <v>636577</v>
      </c>
      <c r="BA75" s="38">
        <v>848769</v>
      </c>
      <c r="BB75" s="38" t="s">
        <v>107</v>
      </c>
      <c r="BC75" s="38">
        <v>1003832</v>
      </c>
      <c r="BD75" s="38">
        <v>179547</v>
      </c>
      <c r="BE75" s="38" t="s">
        <v>107</v>
      </c>
      <c r="BF75" s="38" t="s">
        <v>107</v>
      </c>
      <c r="BG75" s="38">
        <v>3468200</v>
      </c>
      <c r="BH75" s="38">
        <v>114258</v>
      </c>
      <c r="BI75" s="38">
        <v>2358599</v>
      </c>
      <c r="BJ75" s="38">
        <v>1550636</v>
      </c>
      <c r="BK75" s="38">
        <v>0</v>
      </c>
      <c r="BL75" s="38">
        <v>0</v>
      </c>
      <c r="BM75" s="38" t="s">
        <v>107</v>
      </c>
      <c r="BN75" s="38">
        <v>9589457</v>
      </c>
      <c r="BO75" s="38">
        <v>212192</v>
      </c>
      <c r="BP75" s="38" t="s">
        <v>107</v>
      </c>
      <c r="BQ75" s="38" t="s">
        <v>107</v>
      </c>
      <c r="BR75" s="38" t="s">
        <v>107</v>
      </c>
      <c r="BS75" s="38">
        <v>783479</v>
      </c>
      <c r="BT75" s="330">
        <v>0</v>
      </c>
      <c r="BU75" s="38">
        <v>0</v>
      </c>
      <c r="BV75" s="38" t="s">
        <v>107</v>
      </c>
      <c r="BW75" s="38" t="s">
        <v>107</v>
      </c>
      <c r="BX75" s="38" t="s">
        <v>107</v>
      </c>
      <c r="BY75" s="42" t="s">
        <v>113</v>
      </c>
      <c r="BZ75" s="42" t="s">
        <v>114</v>
      </c>
      <c r="CA75" s="42" t="s">
        <v>113</v>
      </c>
      <c r="CB75" s="42" t="s">
        <v>114</v>
      </c>
      <c r="CC75" s="42" t="s">
        <v>114</v>
      </c>
      <c r="CD75" s="42" t="s">
        <v>114</v>
      </c>
      <c r="CE75" s="42" t="s">
        <v>114</v>
      </c>
      <c r="CF75" s="42" t="s">
        <v>107</v>
      </c>
      <c r="CG75" s="29" t="s">
        <v>107</v>
      </c>
      <c r="CH75" s="29" t="s">
        <v>107</v>
      </c>
      <c r="CI75" s="29" t="s">
        <v>107</v>
      </c>
      <c r="CJ75" s="29" t="s">
        <v>107</v>
      </c>
      <c r="CK75" s="29" t="s">
        <v>107</v>
      </c>
      <c r="CL75" s="29" t="s">
        <v>107</v>
      </c>
      <c r="CM75" s="29" t="s">
        <v>107</v>
      </c>
      <c r="CN75" s="29" t="s">
        <v>107</v>
      </c>
      <c r="CO75" s="29" t="s">
        <v>107</v>
      </c>
      <c r="CP75" s="29" t="s">
        <v>107</v>
      </c>
      <c r="CQ75" s="29" t="s">
        <v>107</v>
      </c>
      <c r="CR75" s="29" t="s">
        <v>107</v>
      </c>
      <c r="CS75" s="29" t="s">
        <v>107</v>
      </c>
      <c r="CT75" s="29" t="s">
        <v>107</v>
      </c>
      <c r="CU75" s="332">
        <v>3626855</v>
      </c>
      <c r="CV75" s="43">
        <v>1</v>
      </c>
    </row>
    <row r="76" spans="1:100" ht="25.5">
      <c r="A76" s="28">
        <v>86</v>
      </c>
      <c r="B76" s="29" t="s">
        <v>266</v>
      </c>
      <c r="C76" s="29" t="s">
        <v>0</v>
      </c>
      <c r="D76" s="29" t="s">
        <v>105</v>
      </c>
      <c r="E76" s="42" t="s">
        <v>2380</v>
      </c>
      <c r="F76" s="42" t="s">
        <v>107</v>
      </c>
      <c r="G76" s="30" t="s">
        <v>281</v>
      </c>
      <c r="H76" s="42" t="s">
        <v>147</v>
      </c>
      <c r="I76" s="28">
        <v>8001202</v>
      </c>
      <c r="J76" s="28" t="s">
        <v>282</v>
      </c>
      <c r="K76" s="31" t="s">
        <v>127</v>
      </c>
      <c r="L76" s="32">
        <v>111</v>
      </c>
      <c r="M76" s="33" t="s">
        <v>107</v>
      </c>
      <c r="N76" s="34">
        <v>71000000</v>
      </c>
      <c r="O76" s="33" t="s">
        <v>107</v>
      </c>
      <c r="P76" s="28" t="s">
        <v>2415</v>
      </c>
      <c r="Q76" s="28" t="s">
        <v>112</v>
      </c>
      <c r="R76" s="28" t="s">
        <v>107</v>
      </c>
      <c r="S76" s="28" t="s">
        <v>107</v>
      </c>
      <c r="T76" s="42" t="s">
        <v>107</v>
      </c>
      <c r="U76" s="28" t="s">
        <v>107</v>
      </c>
      <c r="V76" s="28" t="s">
        <v>107</v>
      </c>
      <c r="W76" s="28" t="str">
        <f t="shared" si="1"/>
        <v>N.A.</v>
      </c>
      <c r="X76" s="35" t="s">
        <v>2412</v>
      </c>
      <c r="Y76" s="323">
        <v>0</v>
      </c>
      <c r="Z76" s="323">
        <v>0.01</v>
      </c>
      <c r="AA76" s="323">
        <v>1.4999999999999999E-2</v>
      </c>
      <c r="AB76" s="323">
        <v>0.02</v>
      </c>
      <c r="AC76" s="323">
        <v>2.5000000000000001E-2</v>
      </c>
      <c r="AD76" s="323">
        <v>0.03</v>
      </c>
      <c r="AE76" s="28" t="s">
        <v>113</v>
      </c>
      <c r="AF76" s="28" t="s">
        <v>113</v>
      </c>
      <c r="AG76" s="28" t="s">
        <v>113</v>
      </c>
      <c r="AH76" s="48">
        <v>1</v>
      </c>
      <c r="AI76" s="38">
        <v>8689479</v>
      </c>
      <c r="AJ76" s="38">
        <v>589650</v>
      </c>
      <c r="AK76" s="38">
        <v>457030</v>
      </c>
      <c r="AL76" s="38">
        <v>0</v>
      </c>
      <c r="AM76" s="38">
        <v>0</v>
      </c>
      <c r="AN76" s="38">
        <v>9467039</v>
      </c>
      <c r="AO76" s="38" t="s">
        <v>107</v>
      </c>
      <c r="AP76" s="38">
        <v>620255</v>
      </c>
      <c r="AQ76" s="38">
        <v>310127</v>
      </c>
      <c r="AR76" s="38">
        <v>0</v>
      </c>
      <c r="AS76" s="38">
        <v>0</v>
      </c>
      <c r="AT76" s="38">
        <v>0</v>
      </c>
      <c r="AU76" s="38">
        <v>0</v>
      </c>
      <c r="AV76" s="38">
        <v>0</v>
      </c>
      <c r="AW76" s="38">
        <v>0</v>
      </c>
      <c r="AX76" s="38">
        <v>2159464</v>
      </c>
      <c r="AY76" s="38" t="s">
        <v>107</v>
      </c>
      <c r="AZ76" s="38">
        <v>636577</v>
      </c>
      <c r="BA76" s="38">
        <v>848769</v>
      </c>
      <c r="BB76" s="38" t="s">
        <v>107</v>
      </c>
      <c r="BC76" s="38">
        <v>1003832</v>
      </c>
      <c r="BD76" s="38">
        <v>179547</v>
      </c>
      <c r="BE76" s="38" t="s">
        <v>107</v>
      </c>
      <c r="BF76" s="38" t="s">
        <v>107</v>
      </c>
      <c r="BG76" s="38">
        <v>3884750</v>
      </c>
      <c r="BH76" s="38">
        <v>114258</v>
      </c>
      <c r="BI76" s="38">
        <v>2358599</v>
      </c>
      <c r="BJ76" s="38">
        <v>1550636</v>
      </c>
      <c r="BK76" s="38">
        <v>0</v>
      </c>
      <c r="BL76" s="38">
        <v>0</v>
      </c>
      <c r="BM76" s="38" t="s">
        <v>107</v>
      </c>
      <c r="BN76" s="38">
        <v>9589457</v>
      </c>
      <c r="BO76" s="38">
        <v>212192</v>
      </c>
      <c r="BP76" s="38" t="s">
        <v>107</v>
      </c>
      <c r="BQ76" s="38" t="s">
        <v>107</v>
      </c>
      <c r="BR76" s="38" t="s">
        <v>107</v>
      </c>
      <c r="BS76" s="38">
        <v>783479</v>
      </c>
      <c r="BT76" s="330">
        <v>0</v>
      </c>
      <c r="BU76" s="38">
        <v>0</v>
      </c>
      <c r="BV76" s="38" t="s">
        <v>107</v>
      </c>
      <c r="BW76" s="38" t="s">
        <v>107</v>
      </c>
      <c r="BX76" s="38" t="s">
        <v>107</v>
      </c>
      <c r="BY76" s="42" t="s">
        <v>113</v>
      </c>
      <c r="BZ76" s="42" t="s">
        <v>114</v>
      </c>
      <c r="CA76" s="42" t="s">
        <v>113</v>
      </c>
      <c r="CB76" s="42" t="s">
        <v>114</v>
      </c>
      <c r="CC76" s="42" t="s">
        <v>114</v>
      </c>
      <c r="CD76" s="42" t="s">
        <v>114</v>
      </c>
      <c r="CE76" s="42" t="s">
        <v>114</v>
      </c>
      <c r="CF76" s="42" t="s">
        <v>107</v>
      </c>
      <c r="CG76" s="29" t="s">
        <v>107</v>
      </c>
      <c r="CH76" s="29" t="s">
        <v>107</v>
      </c>
      <c r="CI76" s="29" t="s">
        <v>107</v>
      </c>
      <c r="CJ76" s="29" t="s">
        <v>107</v>
      </c>
      <c r="CK76" s="29" t="s">
        <v>107</v>
      </c>
      <c r="CL76" s="29" t="s">
        <v>107</v>
      </c>
      <c r="CM76" s="29" t="s">
        <v>107</v>
      </c>
      <c r="CN76" s="29" t="s">
        <v>107</v>
      </c>
      <c r="CO76" s="29" t="s">
        <v>107</v>
      </c>
      <c r="CP76" s="29" t="s">
        <v>107</v>
      </c>
      <c r="CQ76" s="29" t="s">
        <v>107</v>
      </c>
      <c r="CR76" s="29" t="s">
        <v>107</v>
      </c>
      <c r="CS76" s="29" t="s">
        <v>107</v>
      </c>
      <c r="CT76" s="29" t="s">
        <v>107</v>
      </c>
      <c r="CU76" s="332">
        <v>3626855</v>
      </c>
      <c r="CV76" s="43">
        <v>1</v>
      </c>
    </row>
    <row r="77" spans="1:100" ht="25.5">
      <c r="A77" s="28">
        <v>87</v>
      </c>
      <c r="B77" s="29" t="s">
        <v>266</v>
      </c>
      <c r="C77" s="29" t="s">
        <v>0</v>
      </c>
      <c r="D77" s="29" t="s">
        <v>105</v>
      </c>
      <c r="E77" s="42" t="s">
        <v>2380</v>
      </c>
      <c r="F77" s="42" t="s">
        <v>107</v>
      </c>
      <c r="G77" s="30" t="s">
        <v>283</v>
      </c>
      <c r="H77" s="42" t="s">
        <v>147</v>
      </c>
      <c r="I77" s="28">
        <v>8001204</v>
      </c>
      <c r="J77" s="28" t="s">
        <v>284</v>
      </c>
      <c r="K77" s="31" t="s">
        <v>127</v>
      </c>
      <c r="L77" s="32">
        <v>111</v>
      </c>
      <c r="M77" s="33" t="s">
        <v>107</v>
      </c>
      <c r="N77" s="34">
        <v>77500000</v>
      </c>
      <c r="O77" s="33" t="s">
        <v>107</v>
      </c>
      <c r="P77" s="28" t="s">
        <v>130</v>
      </c>
      <c r="Q77" s="28" t="s">
        <v>112</v>
      </c>
      <c r="R77" s="28" t="s">
        <v>107</v>
      </c>
      <c r="S77" s="28" t="s">
        <v>107</v>
      </c>
      <c r="T77" s="42" t="s">
        <v>107</v>
      </c>
      <c r="U77" s="28" t="s">
        <v>107</v>
      </c>
      <c r="V77" s="28" t="s">
        <v>107</v>
      </c>
      <c r="W77" s="28" t="str">
        <f t="shared" si="1"/>
        <v>N.A.</v>
      </c>
      <c r="X77" s="35" t="s">
        <v>2413</v>
      </c>
      <c r="Y77" s="323">
        <v>0</v>
      </c>
      <c r="Z77" s="323">
        <v>0.01</v>
      </c>
      <c r="AA77" s="323">
        <v>1.4999999999999999E-2</v>
      </c>
      <c r="AB77" s="323">
        <v>0.02</v>
      </c>
      <c r="AC77" s="323">
        <v>2.5000000000000001E-2</v>
      </c>
      <c r="AD77" s="323">
        <v>0.03</v>
      </c>
      <c r="AE77" s="28" t="s">
        <v>113</v>
      </c>
      <c r="AF77" s="28" t="s">
        <v>113</v>
      </c>
      <c r="AG77" s="28" t="s">
        <v>113</v>
      </c>
      <c r="AH77" s="48">
        <v>1</v>
      </c>
      <c r="AI77" s="38">
        <v>8689479</v>
      </c>
      <c r="AJ77" s="38">
        <v>589650</v>
      </c>
      <c r="AK77" s="38">
        <v>457030</v>
      </c>
      <c r="AL77" s="38">
        <v>0</v>
      </c>
      <c r="AM77" s="38">
        <v>0</v>
      </c>
      <c r="AN77" s="38">
        <v>9467039</v>
      </c>
      <c r="AO77" s="38" t="s">
        <v>107</v>
      </c>
      <c r="AP77" s="38">
        <v>620255</v>
      </c>
      <c r="AQ77" s="38">
        <v>310127</v>
      </c>
      <c r="AR77" s="38">
        <v>0</v>
      </c>
      <c r="AS77" s="38">
        <v>0</v>
      </c>
      <c r="AT77" s="38">
        <v>0</v>
      </c>
      <c r="AU77" s="38">
        <v>0</v>
      </c>
      <c r="AV77" s="38">
        <v>0</v>
      </c>
      <c r="AW77" s="38">
        <v>0</v>
      </c>
      <c r="AX77" s="38">
        <v>2159464</v>
      </c>
      <c r="AY77" s="38" t="s">
        <v>107</v>
      </c>
      <c r="AZ77" s="38">
        <v>636577</v>
      </c>
      <c r="BA77" s="38">
        <v>848769</v>
      </c>
      <c r="BB77" s="38" t="s">
        <v>107</v>
      </c>
      <c r="BC77" s="38">
        <v>1003832</v>
      </c>
      <c r="BD77" s="38">
        <v>179547</v>
      </c>
      <c r="BE77" s="38" t="s">
        <v>107</v>
      </c>
      <c r="BF77" s="38" t="s">
        <v>107</v>
      </c>
      <c r="BG77" s="38">
        <v>3884750</v>
      </c>
      <c r="BH77" s="38">
        <v>114258</v>
      </c>
      <c r="BI77" s="38">
        <v>2358599</v>
      </c>
      <c r="BJ77" s="38">
        <v>1550636</v>
      </c>
      <c r="BK77" s="38">
        <v>0</v>
      </c>
      <c r="BL77" s="38">
        <v>0</v>
      </c>
      <c r="BM77" s="38" t="s">
        <v>107</v>
      </c>
      <c r="BN77" s="38">
        <v>9589457</v>
      </c>
      <c r="BO77" s="38">
        <v>212192</v>
      </c>
      <c r="BP77" s="38" t="s">
        <v>107</v>
      </c>
      <c r="BQ77" s="38" t="s">
        <v>107</v>
      </c>
      <c r="BR77" s="38" t="s">
        <v>107</v>
      </c>
      <c r="BS77" s="38">
        <v>783479</v>
      </c>
      <c r="BT77" s="330">
        <v>0</v>
      </c>
      <c r="BU77" s="38">
        <v>0</v>
      </c>
      <c r="BV77" s="38" t="s">
        <v>107</v>
      </c>
      <c r="BW77" s="38" t="s">
        <v>107</v>
      </c>
      <c r="BX77" s="38" t="s">
        <v>107</v>
      </c>
      <c r="BY77" s="42" t="s">
        <v>113</v>
      </c>
      <c r="BZ77" s="42" t="s">
        <v>114</v>
      </c>
      <c r="CA77" s="42" t="s">
        <v>113</v>
      </c>
      <c r="CB77" s="42" t="s">
        <v>114</v>
      </c>
      <c r="CC77" s="42" t="s">
        <v>114</v>
      </c>
      <c r="CD77" s="42" t="s">
        <v>114</v>
      </c>
      <c r="CE77" s="42" t="s">
        <v>114</v>
      </c>
      <c r="CF77" s="42" t="s">
        <v>107</v>
      </c>
      <c r="CG77" s="29" t="s">
        <v>107</v>
      </c>
      <c r="CH77" s="29" t="s">
        <v>107</v>
      </c>
      <c r="CI77" s="29" t="s">
        <v>107</v>
      </c>
      <c r="CJ77" s="29" t="s">
        <v>107</v>
      </c>
      <c r="CK77" s="29" t="s">
        <v>107</v>
      </c>
      <c r="CL77" s="29" t="s">
        <v>107</v>
      </c>
      <c r="CM77" s="29" t="s">
        <v>107</v>
      </c>
      <c r="CN77" s="29" t="s">
        <v>107</v>
      </c>
      <c r="CO77" s="29" t="s">
        <v>107</v>
      </c>
      <c r="CP77" s="29" t="s">
        <v>107</v>
      </c>
      <c r="CQ77" s="29" t="s">
        <v>107</v>
      </c>
      <c r="CR77" s="29" t="s">
        <v>107</v>
      </c>
      <c r="CS77" s="29" t="s">
        <v>107</v>
      </c>
      <c r="CT77" s="29" t="s">
        <v>107</v>
      </c>
      <c r="CU77" s="332">
        <v>3626855</v>
      </c>
      <c r="CV77" s="43">
        <v>1</v>
      </c>
    </row>
    <row r="78" spans="1:100" ht="25.5">
      <c r="A78" s="28">
        <v>88</v>
      </c>
      <c r="B78" s="29" t="s">
        <v>266</v>
      </c>
      <c r="C78" s="29" t="s">
        <v>0</v>
      </c>
      <c r="D78" s="29" t="s">
        <v>105</v>
      </c>
      <c r="E78" s="42" t="s">
        <v>2380</v>
      </c>
      <c r="F78" s="42" t="s">
        <v>107</v>
      </c>
      <c r="G78" s="30" t="s">
        <v>283</v>
      </c>
      <c r="H78" s="42" t="s">
        <v>147</v>
      </c>
      <c r="I78" s="28">
        <v>8001203</v>
      </c>
      <c r="J78" s="28" t="s">
        <v>285</v>
      </c>
      <c r="K78" s="31" t="s">
        <v>127</v>
      </c>
      <c r="L78" s="32">
        <v>111</v>
      </c>
      <c r="M78" s="33" t="s">
        <v>107</v>
      </c>
      <c r="N78" s="34">
        <v>73500000</v>
      </c>
      <c r="O78" s="33" t="s">
        <v>107</v>
      </c>
      <c r="P78" s="28" t="s">
        <v>2415</v>
      </c>
      <c r="Q78" s="28" t="s">
        <v>112</v>
      </c>
      <c r="R78" s="28" t="s">
        <v>107</v>
      </c>
      <c r="S78" s="28" t="s">
        <v>107</v>
      </c>
      <c r="T78" s="42" t="s">
        <v>107</v>
      </c>
      <c r="U78" s="28" t="s">
        <v>107</v>
      </c>
      <c r="V78" s="28" t="s">
        <v>107</v>
      </c>
      <c r="W78" s="28" t="str">
        <f t="shared" si="1"/>
        <v>N.A.</v>
      </c>
      <c r="X78" s="35" t="s">
        <v>2413</v>
      </c>
      <c r="Y78" s="323">
        <v>0</v>
      </c>
      <c r="Z78" s="323">
        <v>0.01</v>
      </c>
      <c r="AA78" s="323">
        <v>1.4999999999999999E-2</v>
      </c>
      <c r="AB78" s="323">
        <v>0.02</v>
      </c>
      <c r="AC78" s="323">
        <v>2.5000000000000001E-2</v>
      </c>
      <c r="AD78" s="323">
        <v>0.03</v>
      </c>
      <c r="AE78" s="28" t="s">
        <v>113</v>
      </c>
      <c r="AF78" s="28" t="s">
        <v>113</v>
      </c>
      <c r="AG78" s="28" t="s">
        <v>113</v>
      </c>
      <c r="AH78" s="48">
        <v>1</v>
      </c>
      <c r="AI78" s="38">
        <v>8689479</v>
      </c>
      <c r="AJ78" s="38">
        <v>589650</v>
      </c>
      <c r="AK78" s="38">
        <v>457030</v>
      </c>
      <c r="AL78" s="38">
        <v>0</v>
      </c>
      <c r="AM78" s="38">
        <v>0</v>
      </c>
      <c r="AN78" s="38">
        <v>9467039</v>
      </c>
      <c r="AO78" s="38" t="s">
        <v>107</v>
      </c>
      <c r="AP78" s="38">
        <v>620255</v>
      </c>
      <c r="AQ78" s="38">
        <v>310127</v>
      </c>
      <c r="AR78" s="38">
        <v>0</v>
      </c>
      <c r="AS78" s="38">
        <v>0</v>
      </c>
      <c r="AT78" s="38">
        <v>0</v>
      </c>
      <c r="AU78" s="38">
        <v>0</v>
      </c>
      <c r="AV78" s="38">
        <v>0</v>
      </c>
      <c r="AW78" s="38">
        <v>0</v>
      </c>
      <c r="AX78" s="38">
        <v>2159464</v>
      </c>
      <c r="AY78" s="38" t="s">
        <v>107</v>
      </c>
      <c r="AZ78" s="38">
        <v>636577</v>
      </c>
      <c r="BA78" s="38">
        <v>848769</v>
      </c>
      <c r="BB78" s="38" t="s">
        <v>107</v>
      </c>
      <c r="BC78" s="38">
        <v>1003832</v>
      </c>
      <c r="BD78" s="38">
        <v>179547</v>
      </c>
      <c r="BE78" s="38" t="s">
        <v>107</v>
      </c>
      <c r="BF78" s="38" t="s">
        <v>107</v>
      </c>
      <c r="BG78" s="38">
        <v>3884750</v>
      </c>
      <c r="BH78" s="38">
        <v>114258</v>
      </c>
      <c r="BI78" s="38">
        <v>2358599</v>
      </c>
      <c r="BJ78" s="38">
        <v>1550636</v>
      </c>
      <c r="BK78" s="38">
        <v>0</v>
      </c>
      <c r="BL78" s="38">
        <v>0</v>
      </c>
      <c r="BM78" s="38" t="s">
        <v>107</v>
      </c>
      <c r="BN78" s="38">
        <v>9589457</v>
      </c>
      <c r="BO78" s="38">
        <v>212192</v>
      </c>
      <c r="BP78" s="38" t="s">
        <v>107</v>
      </c>
      <c r="BQ78" s="38" t="s">
        <v>107</v>
      </c>
      <c r="BR78" s="38" t="s">
        <v>107</v>
      </c>
      <c r="BS78" s="38">
        <v>783479</v>
      </c>
      <c r="BT78" s="330">
        <v>0</v>
      </c>
      <c r="BU78" s="38">
        <v>0</v>
      </c>
      <c r="BV78" s="38" t="s">
        <v>107</v>
      </c>
      <c r="BW78" s="38" t="s">
        <v>107</v>
      </c>
      <c r="BX78" s="38" t="s">
        <v>107</v>
      </c>
      <c r="BY78" s="42" t="s">
        <v>113</v>
      </c>
      <c r="BZ78" s="42" t="s">
        <v>114</v>
      </c>
      <c r="CA78" s="42" t="s">
        <v>113</v>
      </c>
      <c r="CB78" s="42" t="s">
        <v>114</v>
      </c>
      <c r="CC78" s="42" t="s">
        <v>114</v>
      </c>
      <c r="CD78" s="42" t="s">
        <v>114</v>
      </c>
      <c r="CE78" s="42" t="s">
        <v>114</v>
      </c>
      <c r="CF78" s="42" t="s">
        <v>107</v>
      </c>
      <c r="CG78" s="29" t="s">
        <v>107</v>
      </c>
      <c r="CH78" s="29" t="s">
        <v>107</v>
      </c>
      <c r="CI78" s="29" t="s">
        <v>107</v>
      </c>
      <c r="CJ78" s="29" t="s">
        <v>107</v>
      </c>
      <c r="CK78" s="29" t="s">
        <v>107</v>
      </c>
      <c r="CL78" s="29" t="s">
        <v>107</v>
      </c>
      <c r="CM78" s="29" t="s">
        <v>107</v>
      </c>
      <c r="CN78" s="29" t="s">
        <v>107</v>
      </c>
      <c r="CO78" s="29" t="s">
        <v>107</v>
      </c>
      <c r="CP78" s="29" t="s">
        <v>107</v>
      </c>
      <c r="CQ78" s="29" t="s">
        <v>107</v>
      </c>
      <c r="CR78" s="29" t="s">
        <v>107</v>
      </c>
      <c r="CS78" s="29" t="s">
        <v>107</v>
      </c>
      <c r="CT78" s="29" t="s">
        <v>107</v>
      </c>
      <c r="CU78" s="332">
        <v>3626855</v>
      </c>
      <c r="CV78" s="43">
        <v>1</v>
      </c>
    </row>
    <row r="79" spans="1:100" ht="25.5">
      <c r="A79" s="28">
        <v>89</v>
      </c>
      <c r="B79" s="29" t="s">
        <v>266</v>
      </c>
      <c r="C79" s="29" t="s">
        <v>0</v>
      </c>
      <c r="D79" s="29" t="s">
        <v>105</v>
      </c>
      <c r="E79" s="42" t="s">
        <v>106</v>
      </c>
      <c r="F79" s="42" t="s">
        <v>107</v>
      </c>
      <c r="G79" s="30" t="s">
        <v>286</v>
      </c>
      <c r="H79" s="42" t="s">
        <v>147</v>
      </c>
      <c r="I79" s="28">
        <v>8001208</v>
      </c>
      <c r="J79" s="28" t="s">
        <v>287</v>
      </c>
      <c r="K79" s="31" t="s">
        <v>127</v>
      </c>
      <c r="L79" s="32">
        <v>111</v>
      </c>
      <c r="M79" s="33" t="s">
        <v>107</v>
      </c>
      <c r="N79" s="34">
        <v>78100000</v>
      </c>
      <c r="O79" s="33" t="s">
        <v>107</v>
      </c>
      <c r="P79" s="28" t="s">
        <v>2415</v>
      </c>
      <c r="Q79" s="28" t="s">
        <v>112</v>
      </c>
      <c r="R79" s="28" t="s">
        <v>107</v>
      </c>
      <c r="S79" s="28" t="s">
        <v>107</v>
      </c>
      <c r="T79" s="42" t="s">
        <v>107</v>
      </c>
      <c r="U79" s="28" t="s">
        <v>107</v>
      </c>
      <c r="V79" s="28" t="s">
        <v>107</v>
      </c>
      <c r="W79" s="28" t="str">
        <f t="shared" si="1"/>
        <v>N.A.</v>
      </c>
      <c r="X79" s="35" t="s">
        <v>2414</v>
      </c>
      <c r="Y79" s="207">
        <v>0</v>
      </c>
      <c r="Z79" s="207">
        <v>0.01</v>
      </c>
      <c r="AA79" s="207">
        <v>1.4999999999999999E-2</v>
      </c>
      <c r="AB79" s="207">
        <v>0.02</v>
      </c>
      <c r="AC79" s="207">
        <v>2.5000000000000001E-2</v>
      </c>
      <c r="AD79" s="207">
        <v>0.03</v>
      </c>
      <c r="AE79" s="28" t="s">
        <v>113</v>
      </c>
      <c r="AF79" s="28" t="s">
        <v>113</v>
      </c>
      <c r="AG79" s="28" t="s">
        <v>113</v>
      </c>
      <c r="AH79" s="47">
        <v>1</v>
      </c>
      <c r="AI79" s="38">
        <v>8689479</v>
      </c>
      <c r="AJ79" s="38">
        <v>589650</v>
      </c>
      <c r="AK79" s="38">
        <v>457030</v>
      </c>
      <c r="AL79" s="38">
        <v>0</v>
      </c>
      <c r="AM79" s="38">
        <v>0</v>
      </c>
      <c r="AN79" s="38">
        <v>9467039</v>
      </c>
      <c r="AO79" s="38" t="s">
        <v>107</v>
      </c>
      <c r="AP79" s="38">
        <v>620255</v>
      </c>
      <c r="AQ79" s="38">
        <v>310127</v>
      </c>
      <c r="AR79" s="38">
        <v>0</v>
      </c>
      <c r="AS79" s="38">
        <v>0</v>
      </c>
      <c r="AT79" s="38">
        <v>0</v>
      </c>
      <c r="AU79" s="38">
        <v>0</v>
      </c>
      <c r="AV79" s="38">
        <v>0</v>
      </c>
      <c r="AW79" s="38">
        <v>0</v>
      </c>
      <c r="AX79" s="38">
        <v>2159464</v>
      </c>
      <c r="AY79" s="38" t="s">
        <v>107</v>
      </c>
      <c r="AZ79" s="38">
        <v>636577</v>
      </c>
      <c r="BA79" s="38">
        <v>848769</v>
      </c>
      <c r="BB79" s="38" t="s">
        <v>107</v>
      </c>
      <c r="BC79" s="38">
        <v>1003832</v>
      </c>
      <c r="BD79" s="38">
        <v>179547</v>
      </c>
      <c r="BE79" s="38" t="s">
        <v>107</v>
      </c>
      <c r="BF79" s="38" t="s">
        <v>107</v>
      </c>
      <c r="BG79" s="38">
        <v>3884750</v>
      </c>
      <c r="BH79" s="38">
        <v>114258</v>
      </c>
      <c r="BI79" s="38">
        <v>2358599</v>
      </c>
      <c r="BJ79" s="38">
        <v>1550636</v>
      </c>
      <c r="BK79" s="38">
        <v>0</v>
      </c>
      <c r="BL79" s="38">
        <v>0</v>
      </c>
      <c r="BM79" s="38" t="s">
        <v>107</v>
      </c>
      <c r="BN79" s="38">
        <v>9589457</v>
      </c>
      <c r="BO79" s="38">
        <v>212192</v>
      </c>
      <c r="BP79" s="38" t="s">
        <v>107</v>
      </c>
      <c r="BQ79" s="38" t="s">
        <v>107</v>
      </c>
      <c r="BR79" s="38" t="s">
        <v>107</v>
      </c>
      <c r="BS79" s="38">
        <v>783479</v>
      </c>
      <c r="BT79" s="330">
        <v>0</v>
      </c>
      <c r="BU79" s="38">
        <v>0</v>
      </c>
      <c r="BV79" s="38" t="s">
        <v>107</v>
      </c>
      <c r="BW79" s="38" t="s">
        <v>107</v>
      </c>
      <c r="BX79" s="38" t="s">
        <v>107</v>
      </c>
      <c r="BY79" s="42" t="s">
        <v>113</v>
      </c>
      <c r="BZ79" s="42" t="s">
        <v>113</v>
      </c>
      <c r="CA79" s="42" t="s">
        <v>113</v>
      </c>
      <c r="CB79" s="42" t="s">
        <v>114</v>
      </c>
      <c r="CC79" s="42" t="s">
        <v>113</v>
      </c>
      <c r="CD79" s="42" t="s">
        <v>114</v>
      </c>
      <c r="CE79" s="42" t="s">
        <v>114</v>
      </c>
      <c r="CF79" s="42" t="s">
        <v>107</v>
      </c>
      <c r="CG79" s="29" t="s">
        <v>107</v>
      </c>
      <c r="CH79" s="29" t="s">
        <v>107</v>
      </c>
      <c r="CI79" s="29" t="s">
        <v>107</v>
      </c>
      <c r="CJ79" s="29" t="s">
        <v>107</v>
      </c>
      <c r="CK79" s="29" t="s">
        <v>107</v>
      </c>
      <c r="CL79" s="29" t="s">
        <v>107</v>
      </c>
      <c r="CM79" s="29" t="s">
        <v>107</v>
      </c>
      <c r="CN79" s="29" t="s">
        <v>107</v>
      </c>
      <c r="CO79" s="29" t="s">
        <v>107</v>
      </c>
      <c r="CP79" s="29" t="s">
        <v>107</v>
      </c>
      <c r="CQ79" s="29" t="s">
        <v>107</v>
      </c>
      <c r="CR79" s="29" t="s">
        <v>107</v>
      </c>
      <c r="CS79" s="29" t="s">
        <v>107</v>
      </c>
      <c r="CT79" s="29" t="s">
        <v>107</v>
      </c>
      <c r="CU79" s="332">
        <v>3626855</v>
      </c>
      <c r="CV79" s="43">
        <v>1</v>
      </c>
    </row>
    <row r="80" spans="1:100" ht="25.5">
      <c r="A80" s="28">
        <v>90</v>
      </c>
      <c r="B80" s="29" t="s">
        <v>266</v>
      </c>
      <c r="C80" s="29" t="s">
        <v>0</v>
      </c>
      <c r="D80" s="29" t="s">
        <v>105</v>
      </c>
      <c r="E80" s="42" t="s">
        <v>106</v>
      </c>
      <c r="F80" s="42" t="s">
        <v>107</v>
      </c>
      <c r="G80" s="30" t="s">
        <v>288</v>
      </c>
      <c r="H80" s="42" t="s">
        <v>147</v>
      </c>
      <c r="I80" s="28">
        <v>8001211</v>
      </c>
      <c r="J80" s="28" t="s">
        <v>289</v>
      </c>
      <c r="K80" s="31" t="s">
        <v>127</v>
      </c>
      <c r="L80" s="32">
        <v>111</v>
      </c>
      <c r="M80" s="33" t="s">
        <v>107</v>
      </c>
      <c r="N80" s="34">
        <v>86600000</v>
      </c>
      <c r="O80" s="33" t="s">
        <v>107</v>
      </c>
      <c r="P80" s="28" t="s">
        <v>130</v>
      </c>
      <c r="Q80" s="28" t="s">
        <v>112</v>
      </c>
      <c r="R80" s="28" t="s">
        <v>107</v>
      </c>
      <c r="S80" s="28" t="s">
        <v>107</v>
      </c>
      <c r="T80" s="42" t="s">
        <v>107</v>
      </c>
      <c r="U80" s="28" t="s">
        <v>107</v>
      </c>
      <c r="V80" s="28" t="s">
        <v>107</v>
      </c>
      <c r="W80" s="28" t="str">
        <f t="shared" si="1"/>
        <v>N.A.</v>
      </c>
      <c r="X80" s="35" t="s">
        <v>2414</v>
      </c>
      <c r="Y80" s="207">
        <v>0</v>
      </c>
      <c r="Z80" s="207">
        <v>0.01</v>
      </c>
      <c r="AA80" s="207">
        <v>1.4999999999999999E-2</v>
      </c>
      <c r="AB80" s="207">
        <v>0.02</v>
      </c>
      <c r="AC80" s="207">
        <v>2.5000000000000001E-2</v>
      </c>
      <c r="AD80" s="207">
        <v>0.03</v>
      </c>
      <c r="AE80" s="28" t="s">
        <v>113</v>
      </c>
      <c r="AF80" s="28" t="s">
        <v>113</v>
      </c>
      <c r="AG80" s="28" t="s">
        <v>113</v>
      </c>
      <c r="AH80" s="47">
        <v>1</v>
      </c>
      <c r="AI80" s="38">
        <v>8689479</v>
      </c>
      <c r="AJ80" s="38">
        <v>589650</v>
      </c>
      <c r="AK80" s="38">
        <v>457030</v>
      </c>
      <c r="AL80" s="38">
        <v>0</v>
      </c>
      <c r="AM80" s="38">
        <v>0</v>
      </c>
      <c r="AN80" s="38">
        <v>9467039</v>
      </c>
      <c r="AO80" s="38" t="s">
        <v>107</v>
      </c>
      <c r="AP80" s="38">
        <v>620255</v>
      </c>
      <c r="AQ80" s="38">
        <v>310127</v>
      </c>
      <c r="AR80" s="38">
        <v>0</v>
      </c>
      <c r="AS80" s="38">
        <v>0</v>
      </c>
      <c r="AT80" s="38">
        <v>0</v>
      </c>
      <c r="AU80" s="38">
        <v>0</v>
      </c>
      <c r="AV80" s="38">
        <v>0</v>
      </c>
      <c r="AW80" s="38">
        <v>0</v>
      </c>
      <c r="AX80" s="38">
        <v>2159464</v>
      </c>
      <c r="AY80" s="38" t="s">
        <v>107</v>
      </c>
      <c r="AZ80" s="38">
        <v>636577</v>
      </c>
      <c r="BA80" s="38">
        <v>848769</v>
      </c>
      <c r="BB80" s="38" t="s">
        <v>107</v>
      </c>
      <c r="BC80" s="38">
        <v>1003832</v>
      </c>
      <c r="BD80" s="38">
        <v>179547</v>
      </c>
      <c r="BE80" s="38" t="s">
        <v>107</v>
      </c>
      <c r="BF80" s="38" t="s">
        <v>107</v>
      </c>
      <c r="BG80" s="38">
        <v>3884750</v>
      </c>
      <c r="BH80" s="38">
        <v>114258</v>
      </c>
      <c r="BI80" s="38">
        <v>2358599</v>
      </c>
      <c r="BJ80" s="38">
        <v>1550636</v>
      </c>
      <c r="BK80" s="38">
        <v>0</v>
      </c>
      <c r="BL80" s="38">
        <v>0</v>
      </c>
      <c r="BM80" s="38" t="s">
        <v>107</v>
      </c>
      <c r="BN80" s="38">
        <v>9589457</v>
      </c>
      <c r="BO80" s="38">
        <v>212192</v>
      </c>
      <c r="BP80" s="38" t="s">
        <v>107</v>
      </c>
      <c r="BQ80" s="38" t="s">
        <v>107</v>
      </c>
      <c r="BR80" s="38" t="s">
        <v>107</v>
      </c>
      <c r="BS80" s="38">
        <v>783479</v>
      </c>
      <c r="BT80" s="330">
        <v>0</v>
      </c>
      <c r="BU80" s="38">
        <v>0</v>
      </c>
      <c r="BV80" s="38" t="s">
        <v>107</v>
      </c>
      <c r="BW80" s="38" t="s">
        <v>107</v>
      </c>
      <c r="BX80" s="38" t="s">
        <v>107</v>
      </c>
      <c r="BY80" s="42" t="s">
        <v>113</v>
      </c>
      <c r="BZ80" s="42" t="s">
        <v>113</v>
      </c>
      <c r="CA80" s="42" t="s">
        <v>113</v>
      </c>
      <c r="CB80" s="42" t="s">
        <v>114</v>
      </c>
      <c r="CC80" s="42" t="s">
        <v>113</v>
      </c>
      <c r="CD80" s="42" t="s">
        <v>114</v>
      </c>
      <c r="CE80" s="42" t="s">
        <v>114</v>
      </c>
      <c r="CF80" s="42" t="s">
        <v>107</v>
      </c>
      <c r="CG80" s="29" t="s">
        <v>107</v>
      </c>
      <c r="CH80" s="29" t="s">
        <v>107</v>
      </c>
      <c r="CI80" s="29" t="s">
        <v>107</v>
      </c>
      <c r="CJ80" s="29" t="s">
        <v>107</v>
      </c>
      <c r="CK80" s="29" t="s">
        <v>107</v>
      </c>
      <c r="CL80" s="29" t="s">
        <v>107</v>
      </c>
      <c r="CM80" s="29" t="s">
        <v>107</v>
      </c>
      <c r="CN80" s="29" t="s">
        <v>107</v>
      </c>
      <c r="CO80" s="29" t="s">
        <v>107</v>
      </c>
      <c r="CP80" s="29" t="s">
        <v>107</v>
      </c>
      <c r="CQ80" s="29" t="s">
        <v>107</v>
      </c>
      <c r="CR80" s="29" t="s">
        <v>107</v>
      </c>
      <c r="CS80" s="29" t="s">
        <v>107</v>
      </c>
      <c r="CT80" s="29" t="s">
        <v>107</v>
      </c>
      <c r="CU80" s="332">
        <v>3626855</v>
      </c>
      <c r="CV80" s="43">
        <v>1</v>
      </c>
    </row>
    <row r="81" spans="1:100" ht="25.5">
      <c r="A81" s="28">
        <v>91</v>
      </c>
      <c r="B81" s="29" t="s">
        <v>266</v>
      </c>
      <c r="C81" s="29" t="s">
        <v>0</v>
      </c>
      <c r="D81" s="29" t="s">
        <v>105</v>
      </c>
      <c r="E81" s="42" t="s">
        <v>106</v>
      </c>
      <c r="F81" s="42" t="s">
        <v>107</v>
      </c>
      <c r="G81" s="30" t="s">
        <v>290</v>
      </c>
      <c r="H81" s="42" t="s">
        <v>291</v>
      </c>
      <c r="I81" s="28">
        <v>9201252</v>
      </c>
      <c r="J81" s="28" t="s">
        <v>292</v>
      </c>
      <c r="K81" s="31" t="s">
        <v>111</v>
      </c>
      <c r="L81" s="32">
        <v>99</v>
      </c>
      <c r="M81" s="33" t="s">
        <v>107</v>
      </c>
      <c r="N81" s="34">
        <v>68700000</v>
      </c>
      <c r="O81" s="33" t="s">
        <v>107</v>
      </c>
      <c r="P81" s="28" t="s">
        <v>2415</v>
      </c>
      <c r="Q81" s="28" t="s">
        <v>112</v>
      </c>
      <c r="R81" s="28" t="s">
        <v>107</v>
      </c>
      <c r="S81" s="28" t="s">
        <v>107</v>
      </c>
      <c r="T81" s="42" t="s">
        <v>107</v>
      </c>
      <c r="U81" s="28" t="s">
        <v>107</v>
      </c>
      <c r="V81" s="28" t="s">
        <v>107</v>
      </c>
      <c r="W81" s="28" t="str">
        <f t="shared" si="1"/>
        <v>N.A.</v>
      </c>
      <c r="X81" s="35" t="s">
        <v>2413</v>
      </c>
      <c r="Y81" s="207">
        <v>0.08</v>
      </c>
      <c r="Z81" s="207">
        <v>0.08</v>
      </c>
      <c r="AA81" s="207">
        <v>0.08</v>
      </c>
      <c r="AB81" s="207">
        <v>0.08</v>
      </c>
      <c r="AC81" s="207">
        <v>0.08</v>
      </c>
      <c r="AD81" s="207">
        <v>0.08</v>
      </c>
      <c r="AE81" s="28" t="s">
        <v>113</v>
      </c>
      <c r="AF81" s="28" t="s">
        <v>113</v>
      </c>
      <c r="AG81" s="28" t="s">
        <v>113</v>
      </c>
      <c r="AH81" s="47">
        <v>1</v>
      </c>
      <c r="AI81" s="38">
        <v>8689479</v>
      </c>
      <c r="AJ81" s="38">
        <v>589650</v>
      </c>
      <c r="AK81" s="38" t="s">
        <v>107</v>
      </c>
      <c r="AL81" s="38">
        <v>0</v>
      </c>
      <c r="AM81" s="38">
        <v>0</v>
      </c>
      <c r="AN81" s="38">
        <v>9467039</v>
      </c>
      <c r="AO81" s="38" t="s">
        <v>107</v>
      </c>
      <c r="AP81" s="38" t="s">
        <v>107</v>
      </c>
      <c r="AQ81" s="38">
        <v>310127</v>
      </c>
      <c r="AR81" s="38">
        <v>0</v>
      </c>
      <c r="AS81" s="38">
        <v>0</v>
      </c>
      <c r="AT81" s="38">
        <v>0</v>
      </c>
      <c r="AU81" s="38">
        <v>0</v>
      </c>
      <c r="AV81" s="38">
        <v>0</v>
      </c>
      <c r="AW81" s="38">
        <v>0</v>
      </c>
      <c r="AX81" s="38" t="s">
        <v>107</v>
      </c>
      <c r="AY81" s="38" t="s">
        <v>107</v>
      </c>
      <c r="AZ81" s="38">
        <v>636577</v>
      </c>
      <c r="BA81" s="38">
        <v>848769</v>
      </c>
      <c r="BB81" s="38" t="s">
        <v>107</v>
      </c>
      <c r="BC81" s="38" t="s">
        <v>107</v>
      </c>
      <c r="BD81" s="38">
        <v>179547</v>
      </c>
      <c r="BE81" s="38" t="s">
        <v>107</v>
      </c>
      <c r="BF81" s="38">
        <v>1387411</v>
      </c>
      <c r="BG81" s="38">
        <v>3884750</v>
      </c>
      <c r="BH81" s="38">
        <v>114258</v>
      </c>
      <c r="BI81" s="38">
        <v>2358599</v>
      </c>
      <c r="BJ81" s="38">
        <v>3922350</v>
      </c>
      <c r="BK81" s="38">
        <v>0</v>
      </c>
      <c r="BL81" s="38">
        <v>0</v>
      </c>
      <c r="BM81" s="38" t="s">
        <v>107</v>
      </c>
      <c r="BN81" s="38">
        <v>9589457</v>
      </c>
      <c r="BO81" s="38">
        <v>212192</v>
      </c>
      <c r="BP81" s="38" t="s">
        <v>107</v>
      </c>
      <c r="BQ81" s="38" t="s">
        <v>107</v>
      </c>
      <c r="BR81" s="38" t="s">
        <v>107</v>
      </c>
      <c r="BS81" s="38">
        <v>783479</v>
      </c>
      <c r="BT81" s="330">
        <v>0</v>
      </c>
      <c r="BU81" s="38">
        <v>0</v>
      </c>
      <c r="BV81" s="38" t="s">
        <v>107</v>
      </c>
      <c r="BW81" s="38" t="s">
        <v>107</v>
      </c>
      <c r="BX81" s="38" t="s">
        <v>107</v>
      </c>
      <c r="BY81" s="42" t="s">
        <v>114</v>
      </c>
      <c r="BZ81" s="42" t="s">
        <v>114</v>
      </c>
      <c r="CA81" s="42" t="s">
        <v>114</v>
      </c>
      <c r="CB81" s="42" t="s">
        <v>114</v>
      </c>
      <c r="CC81" s="42" t="s">
        <v>114</v>
      </c>
      <c r="CD81" s="42" t="s">
        <v>114</v>
      </c>
      <c r="CE81" s="42" t="s">
        <v>114</v>
      </c>
      <c r="CF81" s="42" t="s">
        <v>107</v>
      </c>
      <c r="CG81" s="29" t="s">
        <v>107</v>
      </c>
      <c r="CH81" s="29" t="s">
        <v>107</v>
      </c>
      <c r="CI81" s="29" t="s">
        <v>107</v>
      </c>
      <c r="CJ81" s="29" t="s">
        <v>107</v>
      </c>
      <c r="CK81" s="29" t="s">
        <v>107</v>
      </c>
      <c r="CL81" s="29" t="s">
        <v>107</v>
      </c>
      <c r="CM81" s="29" t="s">
        <v>107</v>
      </c>
      <c r="CN81" s="29" t="s">
        <v>107</v>
      </c>
      <c r="CO81" s="29" t="s">
        <v>107</v>
      </c>
      <c r="CP81" s="29" t="s">
        <v>107</v>
      </c>
      <c r="CQ81" s="29" t="s">
        <v>107</v>
      </c>
      <c r="CR81" s="29" t="s">
        <v>107</v>
      </c>
      <c r="CS81" s="29" t="s">
        <v>107</v>
      </c>
      <c r="CT81" s="29" t="s">
        <v>107</v>
      </c>
      <c r="CU81" s="332">
        <v>9679231</v>
      </c>
      <c r="CV81" s="43">
        <v>1</v>
      </c>
    </row>
    <row r="82" spans="1:100" ht="25.5">
      <c r="A82" s="28">
        <v>92</v>
      </c>
      <c r="B82" s="29" t="s">
        <v>266</v>
      </c>
      <c r="C82" s="29" t="s">
        <v>0</v>
      </c>
      <c r="D82" s="29" t="s">
        <v>105</v>
      </c>
      <c r="E82" s="42" t="s">
        <v>106</v>
      </c>
      <c r="F82" s="42" t="s">
        <v>107</v>
      </c>
      <c r="G82" s="30" t="s">
        <v>293</v>
      </c>
      <c r="H82" s="42" t="s">
        <v>291</v>
      </c>
      <c r="I82" s="28">
        <v>9201263</v>
      </c>
      <c r="J82" s="28" t="s">
        <v>294</v>
      </c>
      <c r="K82" s="31" t="s">
        <v>111</v>
      </c>
      <c r="L82" s="32">
        <v>99</v>
      </c>
      <c r="M82" s="33" t="s">
        <v>107</v>
      </c>
      <c r="N82" s="34">
        <v>58500000</v>
      </c>
      <c r="O82" s="33" t="s">
        <v>107</v>
      </c>
      <c r="P82" s="28" t="s">
        <v>2415</v>
      </c>
      <c r="Q82" s="28" t="s">
        <v>112</v>
      </c>
      <c r="R82" s="28" t="s">
        <v>107</v>
      </c>
      <c r="S82" s="28" t="s">
        <v>107</v>
      </c>
      <c r="T82" s="42" t="s">
        <v>107</v>
      </c>
      <c r="U82" s="28" t="s">
        <v>107</v>
      </c>
      <c r="V82" s="28" t="s">
        <v>107</v>
      </c>
      <c r="W82" s="28" t="str">
        <f t="shared" si="1"/>
        <v>N.A.</v>
      </c>
      <c r="X82" s="35" t="s">
        <v>2412</v>
      </c>
      <c r="Y82" s="323">
        <v>0.08</v>
      </c>
      <c r="Z82" s="323">
        <v>0.08</v>
      </c>
      <c r="AA82" s="323">
        <v>0.08</v>
      </c>
      <c r="AB82" s="323">
        <v>0.08</v>
      </c>
      <c r="AC82" s="323">
        <v>0.08</v>
      </c>
      <c r="AD82" s="323">
        <v>0.08</v>
      </c>
      <c r="AE82" s="28" t="s">
        <v>113</v>
      </c>
      <c r="AF82" s="28" t="s">
        <v>113</v>
      </c>
      <c r="AG82" s="28" t="s">
        <v>113</v>
      </c>
      <c r="AH82" s="48">
        <v>1</v>
      </c>
      <c r="AI82" s="38">
        <v>8689479</v>
      </c>
      <c r="AJ82" s="38">
        <v>589650</v>
      </c>
      <c r="AK82" s="38" t="s">
        <v>107</v>
      </c>
      <c r="AL82" s="38">
        <v>0</v>
      </c>
      <c r="AM82" s="38">
        <v>0</v>
      </c>
      <c r="AN82" s="38">
        <v>9467039</v>
      </c>
      <c r="AO82" s="38" t="s">
        <v>107</v>
      </c>
      <c r="AP82" s="38" t="s">
        <v>107</v>
      </c>
      <c r="AQ82" s="38">
        <v>310127</v>
      </c>
      <c r="AR82" s="38">
        <v>0</v>
      </c>
      <c r="AS82" s="38">
        <v>0</v>
      </c>
      <c r="AT82" s="38">
        <v>0</v>
      </c>
      <c r="AU82" s="38">
        <v>0</v>
      </c>
      <c r="AV82" s="38">
        <v>0</v>
      </c>
      <c r="AW82" s="38">
        <v>0</v>
      </c>
      <c r="AX82" s="38" t="s">
        <v>107</v>
      </c>
      <c r="AY82" s="38" t="s">
        <v>107</v>
      </c>
      <c r="AZ82" s="38">
        <v>636577</v>
      </c>
      <c r="BA82" s="38">
        <v>848769</v>
      </c>
      <c r="BB82" s="38" t="s">
        <v>107</v>
      </c>
      <c r="BC82" s="38" t="s">
        <v>107</v>
      </c>
      <c r="BD82" s="38">
        <v>179547</v>
      </c>
      <c r="BE82" s="38" t="s">
        <v>107</v>
      </c>
      <c r="BF82" s="38">
        <v>1387411</v>
      </c>
      <c r="BG82" s="38">
        <v>3884750</v>
      </c>
      <c r="BH82" s="38">
        <v>114258</v>
      </c>
      <c r="BI82" s="38">
        <v>2358599</v>
      </c>
      <c r="BJ82" s="38">
        <v>3922350</v>
      </c>
      <c r="BK82" s="38">
        <v>0</v>
      </c>
      <c r="BL82" s="38">
        <v>0</v>
      </c>
      <c r="BM82" s="38" t="s">
        <v>107</v>
      </c>
      <c r="BN82" s="38">
        <v>9589457</v>
      </c>
      <c r="BO82" s="38">
        <v>212192</v>
      </c>
      <c r="BP82" s="38" t="s">
        <v>107</v>
      </c>
      <c r="BQ82" s="38" t="s">
        <v>107</v>
      </c>
      <c r="BR82" s="38" t="s">
        <v>107</v>
      </c>
      <c r="BS82" s="38">
        <v>783479</v>
      </c>
      <c r="BT82" s="330">
        <v>0</v>
      </c>
      <c r="BU82" s="38">
        <v>0</v>
      </c>
      <c r="BV82" s="38" t="s">
        <v>107</v>
      </c>
      <c r="BW82" s="38" t="s">
        <v>107</v>
      </c>
      <c r="BX82" s="38" t="s">
        <v>107</v>
      </c>
      <c r="BY82" s="42" t="s">
        <v>114</v>
      </c>
      <c r="BZ82" s="42" t="s">
        <v>114</v>
      </c>
      <c r="CA82" s="42" t="s">
        <v>114</v>
      </c>
      <c r="CB82" s="42" t="s">
        <v>114</v>
      </c>
      <c r="CC82" s="42" t="s">
        <v>114</v>
      </c>
      <c r="CD82" s="42" t="s">
        <v>114</v>
      </c>
      <c r="CE82" s="42" t="s">
        <v>114</v>
      </c>
      <c r="CF82" s="42" t="s">
        <v>107</v>
      </c>
      <c r="CG82" s="29" t="s">
        <v>107</v>
      </c>
      <c r="CH82" s="29" t="s">
        <v>107</v>
      </c>
      <c r="CI82" s="29" t="s">
        <v>107</v>
      </c>
      <c r="CJ82" s="29" t="s">
        <v>107</v>
      </c>
      <c r="CK82" s="29" t="s">
        <v>107</v>
      </c>
      <c r="CL82" s="29" t="s">
        <v>107</v>
      </c>
      <c r="CM82" s="29" t="s">
        <v>107</v>
      </c>
      <c r="CN82" s="29" t="s">
        <v>107</v>
      </c>
      <c r="CO82" s="29" t="s">
        <v>107</v>
      </c>
      <c r="CP82" s="29" t="s">
        <v>107</v>
      </c>
      <c r="CQ82" s="29" t="s">
        <v>107</v>
      </c>
      <c r="CR82" s="29" t="s">
        <v>107</v>
      </c>
      <c r="CS82" s="29" t="s">
        <v>107</v>
      </c>
      <c r="CT82" s="29" t="s">
        <v>107</v>
      </c>
      <c r="CU82" s="332">
        <v>11017675</v>
      </c>
      <c r="CV82" s="43">
        <v>1</v>
      </c>
    </row>
    <row r="83" spans="1:100" ht="25.5">
      <c r="A83" s="28">
        <v>93</v>
      </c>
      <c r="B83" s="29" t="s">
        <v>266</v>
      </c>
      <c r="C83" s="29" t="s">
        <v>0</v>
      </c>
      <c r="D83" s="29" t="s">
        <v>105</v>
      </c>
      <c r="E83" s="42" t="s">
        <v>106</v>
      </c>
      <c r="F83" s="42" t="s">
        <v>107</v>
      </c>
      <c r="G83" s="30" t="s">
        <v>293</v>
      </c>
      <c r="H83" s="42" t="s">
        <v>291</v>
      </c>
      <c r="I83" s="28">
        <v>9201273</v>
      </c>
      <c r="J83" s="28" t="s">
        <v>295</v>
      </c>
      <c r="K83" s="31" t="s">
        <v>127</v>
      </c>
      <c r="L83" s="32">
        <v>110</v>
      </c>
      <c r="M83" s="33" t="s">
        <v>107</v>
      </c>
      <c r="N83" s="34">
        <v>65500000</v>
      </c>
      <c r="O83" s="33" t="s">
        <v>107</v>
      </c>
      <c r="P83" s="28" t="s">
        <v>130</v>
      </c>
      <c r="Q83" s="28" t="s">
        <v>112</v>
      </c>
      <c r="R83" s="28" t="s">
        <v>107</v>
      </c>
      <c r="S83" s="28" t="s">
        <v>107</v>
      </c>
      <c r="T83" s="42" t="s">
        <v>107</v>
      </c>
      <c r="U83" s="28" t="s">
        <v>107</v>
      </c>
      <c r="V83" s="28" t="s">
        <v>107</v>
      </c>
      <c r="W83" s="28" t="str">
        <f t="shared" si="1"/>
        <v>N.A.</v>
      </c>
      <c r="X83" s="35" t="s">
        <v>2413</v>
      </c>
      <c r="Y83" s="323">
        <v>0.08</v>
      </c>
      <c r="Z83" s="323">
        <v>0.08</v>
      </c>
      <c r="AA83" s="323">
        <v>0.08</v>
      </c>
      <c r="AB83" s="323">
        <v>0.08</v>
      </c>
      <c r="AC83" s="323">
        <v>0.08</v>
      </c>
      <c r="AD83" s="323">
        <v>0.08</v>
      </c>
      <c r="AE83" s="28" t="s">
        <v>113</v>
      </c>
      <c r="AF83" s="28" t="s">
        <v>113</v>
      </c>
      <c r="AG83" s="28" t="s">
        <v>113</v>
      </c>
      <c r="AH83" s="48">
        <v>1</v>
      </c>
      <c r="AI83" s="38">
        <v>8689479</v>
      </c>
      <c r="AJ83" s="38">
        <v>589650</v>
      </c>
      <c r="AK83" s="38" t="s">
        <v>107</v>
      </c>
      <c r="AL83" s="38">
        <v>0</v>
      </c>
      <c r="AM83" s="38">
        <v>0</v>
      </c>
      <c r="AN83" s="38">
        <v>9467039</v>
      </c>
      <c r="AO83" s="38" t="s">
        <v>107</v>
      </c>
      <c r="AP83" s="38" t="s">
        <v>107</v>
      </c>
      <c r="AQ83" s="38">
        <v>310127</v>
      </c>
      <c r="AR83" s="38">
        <v>0</v>
      </c>
      <c r="AS83" s="38">
        <v>0</v>
      </c>
      <c r="AT83" s="38">
        <v>0</v>
      </c>
      <c r="AU83" s="38">
        <v>0</v>
      </c>
      <c r="AV83" s="38">
        <v>0</v>
      </c>
      <c r="AW83" s="38">
        <v>0</v>
      </c>
      <c r="AX83" s="38" t="s">
        <v>107</v>
      </c>
      <c r="AY83" s="38" t="s">
        <v>107</v>
      </c>
      <c r="AZ83" s="38">
        <v>636577</v>
      </c>
      <c r="BA83" s="38">
        <v>848769</v>
      </c>
      <c r="BB83" s="38" t="s">
        <v>107</v>
      </c>
      <c r="BC83" s="38" t="s">
        <v>107</v>
      </c>
      <c r="BD83" s="38">
        <v>179547</v>
      </c>
      <c r="BE83" s="38" t="s">
        <v>107</v>
      </c>
      <c r="BF83" s="38">
        <v>1387411</v>
      </c>
      <c r="BG83" s="38">
        <v>3884750</v>
      </c>
      <c r="BH83" s="38">
        <v>114258</v>
      </c>
      <c r="BI83" s="38">
        <v>2358599</v>
      </c>
      <c r="BJ83" s="38">
        <v>3922350</v>
      </c>
      <c r="BK83" s="38">
        <v>0</v>
      </c>
      <c r="BL83" s="38">
        <v>0</v>
      </c>
      <c r="BM83" s="38" t="s">
        <v>107</v>
      </c>
      <c r="BN83" s="38">
        <v>9589457</v>
      </c>
      <c r="BO83" s="38">
        <v>212192</v>
      </c>
      <c r="BP83" s="38" t="s">
        <v>107</v>
      </c>
      <c r="BQ83" s="38" t="s">
        <v>107</v>
      </c>
      <c r="BR83" s="38" t="s">
        <v>107</v>
      </c>
      <c r="BS83" s="38">
        <v>783479</v>
      </c>
      <c r="BT83" s="330">
        <v>0</v>
      </c>
      <c r="BU83" s="38">
        <v>0</v>
      </c>
      <c r="BV83" s="38" t="s">
        <v>107</v>
      </c>
      <c r="BW83" s="38" t="s">
        <v>107</v>
      </c>
      <c r="BX83" s="38" t="s">
        <v>107</v>
      </c>
      <c r="BY83" s="42" t="s">
        <v>114</v>
      </c>
      <c r="BZ83" s="42" t="s">
        <v>114</v>
      </c>
      <c r="CA83" s="42" t="s">
        <v>114</v>
      </c>
      <c r="CB83" s="42" t="s">
        <v>114</v>
      </c>
      <c r="CC83" s="42" t="s">
        <v>114</v>
      </c>
      <c r="CD83" s="42" t="s">
        <v>114</v>
      </c>
      <c r="CE83" s="42" t="s">
        <v>114</v>
      </c>
      <c r="CF83" s="42" t="s">
        <v>107</v>
      </c>
      <c r="CG83" s="29" t="s">
        <v>107</v>
      </c>
      <c r="CH83" s="29" t="s">
        <v>107</v>
      </c>
      <c r="CI83" s="29" t="s">
        <v>107</v>
      </c>
      <c r="CJ83" s="29" t="s">
        <v>107</v>
      </c>
      <c r="CK83" s="29" t="s">
        <v>107</v>
      </c>
      <c r="CL83" s="29" t="s">
        <v>107</v>
      </c>
      <c r="CM83" s="29" t="s">
        <v>107</v>
      </c>
      <c r="CN83" s="29" t="s">
        <v>107</v>
      </c>
      <c r="CO83" s="29" t="s">
        <v>107</v>
      </c>
      <c r="CP83" s="29" t="s">
        <v>107</v>
      </c>
      <c r="CQ83" s="29" t="s">
        <v>107</v>
      </c>
      <c r="CR83" s="29" t="s">
        <v>107</v>
      </c>
      <c r="CS83" s="29" t="s">
        <v>107</v>
      </c>
      <c r="CT83" s="29" t="s">
        <v>107</v>
      </c>
      <c r="CU83" s="332">
        <v>11017675</v>
      </c>
      <c r="CV83" s="43">
        <v>1</v>
      </c>
    </row>
    <row r="84" spans="1:100" ht="25.5">
      <c r="A84" s="28">
        <v>94</v>
      </c>
      <c r="B84" s="29" t="s">
        <v>266</v>
      </c>
      <c r="C84" s="29" t="s">
        <v>0</v>
      </c>
      <c r="D84" s="29" t="s">
        <v>105</v>
      </c>
      <c r="E84" s="42" t="s">
        <v>106</v>
      </c>
      <c r="F84" s="42" t="s">
        <v>107</v>
      </c>
      <c r="G84" s="30" t="s">
        <v>296</v>
      </c>
      <c r="H84" s="42" t="s">
        <v>291</v>
      </c>
      <c r="I84" s="28">
        <v>9201264</v>
      </c>
      <c r="J84" s="28" t="s">
        <v>297</v>
      </c>
      <c r="K84" s="31" t="s">
        <v>111</v>
      </c>
      <c r="L84" s="32">
        <v>99</v>
      </c>
      <c r="M84" s="33" t="s">
        <v>107</v>
      </c>
      <c r="N84" s="34">
        <v>59700000</v>
      </c>
      <c r="O84" s="33" t="s">
        <v>107</v>
      </c>
      <c r="P84" s="28" t="s">
        <v>2415</v>
      </c>
      <c r="Q84" s="28" t="s">
        <v>112</v>
      </c>
      <c r="R84" s="28" t="s">
        <v>107</v>
      </c>
      <c r="S84" s="28" t="s">
        <v>107</v>
      </c>
      <c r="T84" s="42" t="s">
        <v>107</v>
      </c>
      <c r="U84" s="28" t="s">
        <v>107</v>
      </c>
      <c r="V84" s="28" t="s">
        <v>107</v>
      </c>
      <c r="W84" s="28" t="str">
        <f t="shared" si="1"/>
        <v>N.A.</v>
      </c>
      <c r="X84" s="35" t="s">
        <v>2412</v>
      </c>
      <c r="Y84" s="323">
        <v>0.08</v>
      </c>
      <c r="Z84" s="323">
        <v>0.08</v>
      </c>
      <c r="AA84" s="323">
        <v>0.08</v>
      </c>
      <c r="AB84" s="323">
        <v>0.08</v>
      </c>
      <c r="AC84" s="323">
        <v>0.08</v>
      </c>
      <c r="AD84" s="323">
        <v>0.08</v>
      </c>
      <c r="AE84" s="28" t="s">
        <v>113</v>
      </c>
      <c r="AF84" s="28" t="s">
        <v>113</v>
      </c>
      <c r="AG84" s="28" t="s">
        <v>113</v>
      </c>
      <c r="AH84" s="48">
        <v>1</v>
      </c>
      <c r="AI84" s="38">
        <v>8689479</v>
      </c>
      <c r="AJ84" s="38">
        <v>589650</v>
      </c>
      <c r="AK84" s="38" t="s">
        <v>107</v>
      </c>
      <c r="AL84" s="38">
        <v>0</v>
      </c>
      <c r="AM84" s="38">
        <v>0</v>
      </c>
      <c r="AN84" s="38">
        <v>9467039</v>
      </c>
      <c r="AO84" s="38" t="s">
        <v>107</v>
      </c>
      <c r="AP84" s="38" t="s">
        <v>107</v>
      </c>
      <c r="AQ84" s="38">
        <v>310127</v>
      </c>
      <c r="AR84" s="38">
        <v>0</v>
      </c>
      <c r="AS84" s="38">
        <v>0</v>
      </c>
      <c r="AT84" s="38">
        <v>0</v>
      </c>
      <c r="AU84" s="38">
        <v>0</v>
      </c>
      <c r="AV84" s="38">
        <v>0</v>
      </c>
      <c r="AW84" s="38">
        <v>0</v>
      </c>
      <c r="AX84" s="38" t="s">
        <v>107</v>
      </c>
      <c r="AY84" s="38" t="s">
        <v>107</v>
      </c>
      <c r="AZ84" s="38">
        <v>636577</v>
      </c>
      <c r="BA84" s="38">
        <v>848769</v>
      </c>
      <c r="BB84" s="38" t="s">
        <v>107</v>
      </c>
      <c r="BC84" s="38" t="s">
        <v>107</v>
      </c>
      <c r="BD84" s="38">
        <v>179547</v>
      </c>
      <c r="BE84" s="38" t="s">
        <v>107</v>
      </c>
      <c r="BF84" s="38">
        <v>1387411</v>
      </c>
      <c r="BG84" s="38">
        <v>3884750</v>
      </c>
      <c r="BH84" s="38">
        <v>114258</v>
      </c>
      <c r="BI84" s="38">
        <v>2358599</v>
      </c>
      <c r="BJ84" s="38">
        <v>3922350</v>
      </c>
      <c r="BK84" s="38">
        <v>0</v>
      </c>
      <c r="BL84" s="38">
        <v>0</v>
      </c>
      <c r="BM84" s="38" t="s">
        <v>107</v>
      </c>
      <c r="BN84" s="38">
        <v>9589457</v>
      </c>
      <c r="BO84" s="38">
        <v>212192</v>
      </c>
      <c r="BP84" s="38" t="s">
        <v>107</v>
      </c>
      <c r="BQ84" s="38" t="s">
        <v>107</v>
      </c>
      <c r="BR84" s="38" t="s">
        <v>107</v>
      </c>
      <c r="BS84" s="38">
        <v>783479</v>
      </c>
      <c r="BT84" s="330">
        <v>0</v>
      </c>
      <c r="BU84" s="38">
        <v>0</v>
      </c>
      <c r="BV84" s="38" t="s">
        <v>107</v>
      </c>
      <c r="BW84" s="38" t="s">
        <v>107</v>
      </c>
      <c r="BX84" s="38" t="s">
        <v>107</v>
      </c>
      <c r="BY84" s="42" t="s">
        <v>114</v>
      </c>
      <c r="BZ84" s="42" t="s">
        <v>114</v>
      </c>
      <c r="CA84" s="42" t="s">
        <v>114</v>
      </c>
      <c r="CB84" s="42" t="s">
        <v>114</v>
      </c>
      <c r="CC84" s="42" t="s">
        <v>114</v>
      </c>
      <c r="CD84" s="42" t="s">
        <v>114</v>
      </c>
      <c r="CE84" s="42" t="s">
        <v>114</v>
      </c>
      <c r="CF84" s="42" t="s">
        <v>107</v>
      </c>
      <c r="CG84" s="29" t="s">
        <v>107</v>
      </c>
      <c r="CH84" s="29" t="s">
        <v>107</v>
      </c>
      <c r="CI84" s="29" t="s">
        <v>107</v>
      </c>
      <c r="CJ84" s="29" t="s">
        <v>107</v>
      </c>
      <c r="CK84" s="29" t="s">
        <v>107</v>
      </c>
      <c r="CL84" s="29" t="s">
        <v>107</v>
      </c>
      <c r="CM84" s="29" t="s">
        <v>107</v>
      </c>
      <c r="CN84" s="29" t="s">
        <v>107</v>
      </c>
      <c r="CO84" s="29" t="s">
        <v>107</v>
      </c>
      <c r="CP84" s="29" t="s">
        <v>107</v>
      </c>
      <c r="CQ84" s="29" t="s">
        <v>107</v>
      </c>
      <c r="CR84" s="29" t="s">
        <v>107</v>
      </c>
      <c r="CS84" s="29" t="s">
        <v>107</v>
      </c>
      <c r="CT84" s="29" t="s">
        <v>107</v>
      </c>
      <c r="CU84" s="332">
        <v>11017675</v>
      </c>
      <c r="CV84" s="43">
        <v>1</v>
      </c>
    </row>
    <row r="85" spans="1:100" ht="25.5">
      <c r="A85" s="28">
        <v>95</v>
      </c>
      <c r="B85" s="29" t="s">
        <v>266</v>
      </c>
      <c r="C85" s="29" t="s">
        <v>0</v>
      </c>
      <c r="D85" s="29" t="s">
        <v>105</v>
      </c>
      <c r="E85" s="42" t="s">
        <v>106</v>
      </c>
      <c r="F85" s="42" t="s">
        <v>107</v>
      </c>
      <c r="G85" s="30" t="s">
        <v>296</v>
      </c>
      <c r="H85" s="42" t="s">
        <v>291</v>
      </c>
      <c r="I85" s="28">
        <v>9201274</v>
      </c>
      <c r="J85" s="28" t="s">
        <v>298</v>
      </c>
      <c r="K85" s="31" t="s">
        <v>127</v>
      </c>
      <c r="L85" s="32">
        <v>110</v>
      </c>
      <c r="M85" s="33" t="s">
        <v>107</v>
      </c>
      <c r="N85" s="34">
        <v>71500000</v>
      </c>
      <c r="O85" s="33" t="s">
        <v>107</v>
      </c>
      <c r="P85" s="28" t="s">
        <v>130</v>
      </c>
      <c r="Q85" s="28" t="s">
        <v>112</v>
      </c>
      <c r="R85" s="28" t="s">
        <v>107</v>
      </c>
      <c r="S85" s="28" t="s">
        <v>107</v>
      </c>
      <c r="T85" s="42" t="s">
        <v>107</v>
      </c>
      <c r="U85" s="28" t="s">
        <v>107</v>
      </c>
      <c r="V85" s="28" t="s">
        <v>107</v>
      </c>
      <c r="W85" s="28" t="str">
        <f t="shared" si="1"/>
        <v>N.A.</v>
      </c>
      <c r="X85" s="35" t="s">
        <v>2413</v>
      </c>
      <c r="Y85" s="323">
        <v>0.08</v>
      </c>
      <c r="Z85" s="323">
        <v>0.08</v>
      </c>
      <c r="AA85" s="323">
        <v>0.08</v>
      </c>
      <c r="AB85" s="323">
        <v>0.08</v>
      </c>
      <c r="AC85" s="323">
        <v>0.08</v>
      </c>
      <c r="AD85" s="323">
        <v>0.08</v>
      </c>
      <c r="AE85" s="28" t="s">
        <v>113</v>
      </c>
      <c r="AF85" s="28" t="s">
        <v>113</v>
      </c>
      <c r="AG85" s="28" t="s">
        <v>113</v>
      </c>
      <c r="AH85" s="48">
        <v>1</v>
      </c>
      <c r="AI85" s="38">
        <v>8689479</v>
      </c>
      <c r="AJ85" s="38">
        <v>589650</v>
      </c>
      <c r="AK85" s="38" t="s">
        <v>107</v>
      </c>
      <c r="AL85" s="38">
        <v>0</v>
      </c>
      <c r="AM85" s="38">
        <v>0</v>
      </c>
      <c r="AN85" s="38">
        <v>9467039</v>
      </c>
      <c r="AO85" s="38" t="s">
        <v>107</v>
      </c>
      <c r="AP85" s="38" t="s">
        <v>107</v>
      </c>
      <c r="AQ85" s="38">
        <v>310127</v>
      </c>
      <c r="AR85" s="38">
        <v>0</v>
      </c>
      <c r="AS85" s="38">
        <v>0</v>
      </c>
      <c r="AT85" s="38">
        <v>0</v>
      </c>
      <c r="AU85" s="38">
        <v>0</v>
      </c>
      <c r="AV85" s="38">
        <v>0</v>
      </c>
      <c r="AW85" s="38">
        <v>0</v>
      </c>
      <c r="AX85" s="38" t="s">
        <v>107</v>
      </c>
      <c r="AY85" s="38" t="s">
        <v>107</v>
      </c>
      <c r="AZ85" s="38">
        <v>636577</v>
      </c>
      <c r="BA85" s="38">
        <v>848769</v>
      </c>
      <c r="BB85" s="38" t="s">
        <v>107</v>
      </c>
      <c r="BC85" s="38" t="s">
        <v>107</v>
      </c>
      <c r="BD85" s="38">
        <v>179547</v>
      </c>
      <c r="BE85" s="38" t="s">
        <v>107</v>
      </c>
      <c r="BF85" s="38">
        <v>1387411</v>
      </c>
      <c r="BG85" s="38">
        <v>3884750</v>
      </c>
      <c r="BH85" s="38">
        <v>114258</v>
      </c>
      <c r="BI85" s="38">
        <v>2358599</v>
      </c>
      <c r="BJ85" s="38">
        <v>3922350</v>
      </c>
      <c r="BK85" s="38">
        <v>0</v>
      </c>
      <c r="BL85" s="38">
        <v>0</v>
      </c>
      <c r="BM85" s="38" t="s">
        <v>107</v>
      </c>
      <c r="BN85" s="38">
        <v>9589457</v>
      </c>
      <c r="BO85" s="38">
        <v>212192</v>
      </c>
      <c r="BP85" s="38" t="s">
        <v>107</v>
      </c>
      <c r="BQ85" s="38" t="s">
        <v>107</v>
      </c>
      <c r="BR85" s="38" t="s">
        <v>107</v>
      </c>
      <c r="BS85" s="38">
        <v>783479</v>
      </c>
      <c r="BT85" s="330">
        <v>0</v>
      </c>
      <c r="BU85" s="38">
        <v>0</v>
      </c>
      <c r="BV85" s="38" t="s">
        <v>107</v>
      </c>
      <c r="BW85" s="38" t="s">
        <v>107</v>
      </c>
      <c r="BX85" s="38" t="s">
        <v>107</v>
      </c>
      <c r="BY85" s="42" t="s">
        <v>114</v>
      </c>
      <c r="BZ85" s="42" t="s">
        <v>114</v>
      </c>
      <c r="CA85" s="42" t="s">
        <v>114</v>
      </c>
      <c r="CB85" s="42" t="s">
        <v>114</v>
      </c>
      <c r="CC85" s="42" t="s">
        <v>114</v>
      </c>
      <c r="CD85" s="42" t="s">
        <v>114</v>
      </c>
      <c r="CE85" s="42" t="s">
        <v>114</v>
      </c>
      <c r="CF85" s="42" t="s">
        <v>107</v>
      </c>
      <c r="CG85" s="29" t="s">
        <v>107</v>
      </c>
      <c r="CH85" s="29" t="s">
        <v>107</v>
      </c>
      <c r="CI85" s="29" t="s">
        <v>107</v>
      </c>
      <c r="CJ85" s="29" t="s">
        <v>107</v>
      </c>
      <c r="CK85" s="29" t="s">
        <v>107</v>
      </c>
      <c r="CL85" s="29" t="s">
        <v>107</v>
      </c>
      <c r="CM85" s="29" t="s">
        <v>107</v>
      </c>
      <c r="CN85" s="29" t="s">
        <v>107</v>
      </c>
      <c r="CO85" s="29" t="s">
        <v>107</v>
      </c>
      <c r="CP85" s="29" t="s">
        <v>107</v>
      </c>
      <c r="CQ85" s="29" t="s">
        <v>107</v>
      </c>
      <c r="CR85" s="29" t="s">
        <v>107</v>
      </c>
      <c r="CS85" s="29" t="s">
        <v>107</v>
      </c>
      <c r="CT85" s="29" t="s">
        <v>107</v>
      </c>
      <c r="CU85" s="332">
        <v>11017675</v>
      </c>
      <c r="CV85" s="43">
        <v>1</v>
      </c>
    </row>
    <row r="86" spans="1:100" ht="25.5">
      <c r="A86" s="28">
        <v>96</v>
      </c>
      <c r="B86" s="29" t="s">
        <v>266</v>
      </c>
      <c r="C86" s="29" t="s">
        <v>0</v>
      </c>
      <c r="D86" s="29" t="s">
        <v>105</v>
      </c>
      <c r="E86" s="42" t="s">
        <v>106</v>
      </c>
      <c r="F86" s="42" t="s">
        <v>107</v>
      </c>
      <c r="G86" s="30" t="s">
        <v>293</v>
      </c>
      <c r="H86" s="42" t="s">
        <v>291</v>
      </c>
      <c r="I86" s="28">
        <v>9201265</v>
      </c>
      <c r="J86" s="28" t="s">
        <v>299</v>
      </c>
      <c r="K86" s="31" t="s">
        <v>111</v>
      </c>
      <c r="L86" s="32">
        <v>99</v>
      </c>
      <c r="M86" s="33" t="s">
        <v>107</v>
      </c>
      <c r="N86" s="34">
        <v>64500000</v>
      </c>
      <c r="O86" s="33" t="s">
        <v>107</v>
      </c>
      <c r="P86" s="28" t="s">
        <v>2415</v>
      </c>
      <c r="Q86" s="28" t="s">
        <v>112</v>
      </c>
      <c r="R86" s="28" t="s">
        <v>107</v>
      </c>
      <c r="S86" s="28" t="s">
        <v>107</v>
      </c>
      <c r="T86" s="42" t="s">
        <v>107</v>
      </c>
      <c r="U86" s="28" t="s">
        <v>107</v>
      </c>
      <c r="V86" s="28" t="s">
        <v>107</v>
      </c>
      <c r="W86" s="28" t="str">
        <f t="shared" si="1"/>
        <v>N.A.</v>
      </c>
      <c r="X86" s="35" t="s">
        <v>2413</v>
      </c>
      <c r="Y86" s="207">
        <v>0.08</v>
      </c>
      <c r="Z86" s="207">
        <v>0.08</v>
      </c>
      <c r="AA86" s="207">
        <v>0.08</v>
      </c>
      <c r="AB86" s="207">
        <v>0.08</v>
      </c>
      <c r="AC86" s="207">
        <v>0.08</v>
      </c>
      <c r="AD86" s="207">
        <v>0.08</v>
      </c>
      <c r="AE86" s="28" t="s">
        <v>113</v>
      </c>
      <c r="AF86" s="28" t="s">
        <v>113</v>
      </c>
      <c r="AG86" s="28" t="s">
        <v>113</v>
      </c>
      <c r="AH86" s="47">
        <v>1</v>
      </c>
      <c r="AI86" s="38">
        <v>8689479</v>
      </c>
      <c r="AJ86" s="38">
        <v>589650</v>
      </c>
      <c r="AK86" s="38">
        <v>457030</v>
      </c>
      <c r="AL86" s="38">
        <v>0</v>
      </c>
      <c r="AM86" s="38">
        <v>0</v>
      </c>
      <c r="AN86" s="38">
        <v>9467039</v>
      </c>
      <c r="AO86" s="38" t="s">
        <v>107</v>
      </c>
      <c r="AP86" s="38">
        <v>620255</v>
      </c>
      <c r="AQ86" s="38">
        <v>310127</v>
      </c>
      <c r="AR86" s="38">
        <v>0</v>
      </c>
      <c r="AS86" s="38">
        <v>0</v>
      </c>
      <c r="AT86" s="38">
        <v>0</v>
      </c>
      <c r="AU86" s="38">
        <v>0</v>
      </c>
      <c r="AV86" s="38">
        <v>0</v>
      </c>
      <c r="AW86" s="38">
        <v>0</v>
      </c>
      <c r="AX86" s="38">
        <v>2159464</v>
      </c>
      <c r="AY86" s="38" t="s">
        <v>107</v>
      </c>
      <c r="AZ86" s="38">
        <v>636577</v>
      </c>
      <c r="BA86" s="38">
        <v>848769</v>
      </c>
      <c r="BB86" s="38">
        <v>408062</v>
      </c>
      <c r="BC86" s="38">
        <v>1387411</v>
      </c>
      <c r="BD86" s="38">
        <v>179547</v>
      </c>
      <c r="BE86" s="38" t="s">
        <v>107</v>
      </c>
      <c r="BF86" s="38">
        <v>1387411</v>
      </c>
      <c r="BG86" s="38">
        <v>3884750</v>
      </c>
      <c r="BH86" s="38">
        <v>114258</v>
      </c>
      <c r="BI86" s="38">
        <v>2358599</v>
      </c>
      <c r="BJ86" s="38">
        <v>3922350</v>
      </c>
      <c r="BK86" s="38">
        <v>0</v>
      </c>
      <c r="BL86" s="38">
        <v>0</v>
      </c>
      <c r="BM86" s="38" t="s">
        <v>107</v>
      </c>
      <c r="BN86" s="38">
        <v>9589457</v>
      </c>
      <c r="BO86" s="38">
        <v>212192</v>
      </c>
      <c r="BP86" s="38" t="s">
        <v>107</v>
      </c>
      <c r="BQ86" s="38" t="s">
        <v>107</v>
      </c>
      <c r="BR86" s="38" t="s">
        <v>107</v>
      </c>
      <c r="BS86" s="38">
        <v>783479</v>
      </c>
      <c r="BT86" s="330">
        <v>0</v>
      </c>
      <c r="BU86" s="38">
        <v>0</v>
      </c>
      <c r="BV86" s="38" t="s">
        <v>107</v>
      </c>
      <c r="BW86" s="38" t="s">
        <v>107</v>
      </c>
      <c r="BX86" s="38" t="s">
        <v>107</v>
      </c>
      <c r="BY86" s="42" t="s">
        <v>114</v>
      </c>
      <c r="BZ86" s="42" t="s">
        <v>114</v>
      </c>
      <c r="CA86" s="42" t="s">
        <v>114</v>
      </c>
      <c r="CB86" s="42" t="s">
        <v>114</v>
      </c>
      <c r="CC86" s="42" t="s">
        <v>114</v>
      </c>
      <c r="CD86" s="42" t="s">
        <v>114</v>
      </c>
      <c r="CE86" s="42" t="s">
        <v>114</v>
      </c>
      <c r="CF86" s="42" t="s">
        <v>107</v>
      </c>
      <c r="CG86" s="29" t="s">
        <v>107</v>
      </c>
      <c r="CH86" s="29" t="s">
        <v>107</v>
      </c>
      <c r="CI86" s="29" t="s">
        <v>107</v>
      </c>
      <c r="CJ86" s="29" t="s">
        <v>107</v>
      </c>
      <c r="CK86" s="29" t="s">
        <v>107</v>
      </c>
      <c r="CL86" s="29" t="s">
        <v>107</v>
      </c>
      <c r="CM86" s="29" t="s">
        <v>107</v>
      </c>
      <c r="CN86" s="29" t="s">
        <v>107</v>
      </c>
      <c r="CO86" s="29" t="s">
        <v>107</v>
      </c>
      <c r="CP86" s="29" t="s">
        <v>107</v>
      </c>
      <c r="CQ86" s="29" t="s">
        <v>107</v>
      </c>
      <c r="CR86" s="29" t="s">
        <v>107</v>
      </c>
      <c r="CS86" s="29" t="s">
        <v>107</v>
      </c>
      <c r="CT86" s="29" t="s">
        <v>107</v>
      </c>
      <c r="CU86" s="332">
        <v>11017675</v>
      </c>
      <c r="CV86" s="43">
        <v>1</v>
      </c>
    </row>
    <row r="87" spans="1:100" ht="25.5">
      <c r="A87" s="28">
        <v>97</v>
      </c>
      <c r="B87" s="29" t="s">
        <v>266</v>
      </c>
      <c r="C87" s="29" t="s">
        <v>0</v>
      </c>
      <c r="D87" s="29" t="s">
        <v>105</v>
      </c>
      <c r="E87" s="42" t="s">
        <v>106</v>
      </c>
      <c r="F87" s="42" t="s">
        <v>107</v>
      </c>
      <c r="G87" s="30" t="s">
        <v>293</v>
      </c>
      <c r="H87" s="42" t="s">
        <v>291</v>
      </c>
      <c r="I87" s="28">
        <v>9201275</v>
      </c>
      <c r="J87" s="28" t="s">
        <v>300</v>
      </c>
      <c r="K87" s="31" t="s">
        <v>127</v>
      </c>
      <c r="L87" s="32">
        <v>110</v>
      </c>
      <c r="M87" s="33" t="s">
        <v>107</v>
      </c>
      <c r="N87" s="34">
        <v>72500000</v>
      </c>
      <c r="O87" s="33" t="s">
        <v>107</v>
      </c>
      <c r="P87" s="28" t="s">
        <v>130</v>
      </c>
      <c r="Q87" s="28" t="s">
        <v>112</v>
      </c>
      <c r="R87" s="28" t="s">
        <v>107</v>
      </c>
      <c r="S87" s="28" t="s">
        <v>107</v>
      </c>
      <c r="T87" s="42" t="s">
        <v>107</v>
      </c>
      <c r="U87" s="28" t="s">
        <v>107</v>
      </c>
      <c r="V87" s="28" t="s">
        <v>107</v>
      </c>
      <c r="W87" s="28" t="str">
        <f t="shared" si="1"/>
        <v>N.A.</v>
      </c>
      <c r="X87" s="35" t="s">
        <v>2413</v>
      </c>
      <c r="Y87" s="207">
        <v>0.08</v>
      </c>
      <c r="Z87" s="207">
        <v>0.08</v>
      </c>
      <c r="AA87" s="207">
        <v>0.08</v>
      </c>
      <c r="AB87" s="207">
        <v>0.08</v>
      </c>
      <c r="AC87" s="207">
        <v>0.08</v>
      </c>
      <c r="AD87" s="207">
        <v>0.08</v>
      </c>
      <c r="AE87" s="28" t="s">
        <v>113</v>
      </c>
      <c r="AF87" s="28" t="s">
        <v>113</v>
      </c>
      <c r="AG87" s="28" t="s">
        <v>113</v>
      </c>
      <c r="AH87" s="47">
        <v>1</v>
      </c>
      <c r="AI87" s="38">
        <v>8689479</v>
      </c>
      <c r="AJ87" s="38">
        <v>589650</v>
      </c>
      <c r="AK87" s="38">
        <v>457030</v>
      </c>
      <c r="AL87" s="38">
        <v>0</v>
      </c>
      <c r="AM87" s="38">
        <v>0</v>
      </c>
      <c r="AN87" s="38">
        <v>9467039</v>
      </c>
      <c r="AO87" s="38" t="s">
        <v>107</v>
      </c>
      <c r="AP87" s="38">
        <v>620255</v>
      </c>
      <c r="AQ87" s="38">
        <v>310127</v>
      </c>
      <c r="AR87" s="38">
        <v>0</v>
      </c>
      <c r="AS87" s="38">
        <v>0</v>
      </c>
      <c r="AT87" s="38">
        <v>0</v>
      </c>
      <c r="AU87" s="38">
        <v>0</v>
      </c>
      <c r="AV87" s="38">
        <v>0</v>
      </c>
      <c r="AW87" s="38">
        <v>0</v>
      </c>
      <c r="AX87" s="38">
        <v>2159464</v>
      </c>
      <c r="AY87" s="38" t="s">
        <v>107</v>
      </c>
      <c r="AZ87" s="38">
        <v>636577</v>
      </c>
      <c r="BA87" s="38">
        <v>848769</v>
      </c>
      <c r="BB87" s="38">
        <v>408062</v>
      </c>
      <c r="BC87" s="38">
        <v>1387411</v>
      </c>
      <c r="BD87" s="38">
        <v>179547</v>
      </c>
      <c r="BE87" s="38" t="s">
        <v>107</v>
      </c>
      <c r="BF87" s="38">
        <v>1387411</v>
      </c>
      <c r="BG87" s="38">
        <v>3884750</v>
      </c>
      <c r="BH87" s="38">
        <v>114258</v>
      </c>
      <c r="BI87" s="38">
        <v>2358599</v>
      </c>
      <c r="BJ87" s="38">
        <v>3922350</v>
      </c>
      <c r="BK87" s="38">
        <v>0</v>
      </c>
      <c r="BL87" s="38">
        <v>0</v>
      </c>
      <c r="BM87" s="38" t="s">
        <v>107</v>
      </c>
      <c r="BN87" s="38">
        <v>9589457</v>
      </c>
      <c r="BO87" s="38">
        <v>212192</v>
      </c>
      <c r="BP87" s="38" t="s">
        <v>107</v>
      </c>
      <c r="BQ87" s="38" t="s">
        <v>107</v>
      </c>
      <c r="BR87" s="38" t="s">
        <v>107</v>
      </c>
      <c r="BS87" s="38">
        <v>783479</v>
      </c>
      <c r="BT87" s="330">
        <v>0</v>
      </c>
      <c r="BU87" s="38">
        <v>0</v>
      </c>
      <c r="BV87" s="38" t="s">
        <v>107</v>
      </c>
      <c r="BW87" s="38" t="s">
        <v>107</v>
      </c>
      <c r="BX87" s="38" t="s">
        <v>107</v>
      </c>
      <c r="BY87" s="42" t="s">
        <v>114</v>
      </c>
      <c r="BZ87" s="42" t="s">
        <v>114</v>
      </c>
      <c r="CA87" s="42" t="s">
        <v>114</v>
      </c>
      <c r="CB87" s="42" t="s">
        <v>114</v>
      </c>
      <c r="CC87" s="42" t="s">
        <v>114</v>
      </c>
      <c r="CD87" s="42" t="s">
        <v>114</v>
      </c>
      <c r="CE87" s="42" t="s">
        <v>114</v>
      </c>
      <c r="CF87" s="42" t="s">
        <v>107</v>
      </c>
      <c r="CG87" s="29" t="s">
        <v>107</v>
      </c>
      <c r="CH87" s="29" t="s">
        <v>107</v>
      </c>
      <c r="CI87" s="29" t="s">
        <v>107</v>
      </c>
      <c r="CJ87" s="29" t="s">
        <v>107</v>
      </c>
      <c r="CK87" s="29" t="s">
        <v>107</v>
      </c>
      <c r="CL87" s="29" t="s">
        <v>107</v>
      </c>
      <c r="CM87" s="29" t="s">
        <v>107</v>
      </c>
      <c r="CN87" s="29" t="s">
        <v>107</v>
      </c>
      <c r="CO87" s="29" t="s">
        <v>107</v>
      </c>
      <c r="CP87" s="29" t="s">
        <v>107</v>
      </c>
      <c r="CQ87" s="29" t="s">
        <v>107</v>
      </c>
      <c r="CR87" s="29" t="s">
        <v>107</v>
      </c>
      <c r="CS87" s="29" t="s">
        <v>107</v>
      </c>
      <c r="CT87" s="29" t="s">
        <v>107</v>
      </c>
      <c r="CU87" s="332">
        <v>11017675</v>
      </c>
      <c r="CV87" s="43">
        <v>1</v>
      </c>
    </row>
    <row r="88" spans="1:100" ht="25.5">
      <c r="A88" s="28">
        <v>98</v>
      </c>
      <c r="B88" s="29" t="s">
        <v>266</v>
      </c>
      <c r="C88" s="29" t="s">
        <v>0</v>
      </c>
      <c r="D88" s="29" t="s">
        <v>105</v>
      </c>
      <c r="E88" s="42" t="s">
        <v>106</v>
      </c>
      <c r="F88" s="42" t="s">
        <v>107</v>
      </c>
      <c r="G88" s="30" t="s">
        <v>296</v>
      </c>
      <c r="H88" s="42" t="s">
        <v>291</v>
      </c>
      <c r="I88" s="28">
        <v>9201266</v>
      </c>
      <c r="J88" s="28" t="s">
        <v>301</v>
      </c>
      <c r="K88" s="31" t="s">
        <v>111</v>
      </c>
      <c r="L88" s="32">
        <v>99</v>
      </c>
      <c r="M88" s="33" t="s">
        <v>107</v>
      </c>
      <c r="N88" s="34">
        <v>70500000</v>
      </c>
      <c r="O88" s="33" t="s">
        <v>107</v>
      </c>
      <c r="P88" s="28" t="s">
        <v>2415</v>
      </c>
      <c r="Q88" s="28" t="s">
        <v>112</v>
      </c>
      <c r="R88" s="28" t="s">
        <v>107</v>
      </c>
      <c r="S88" s="28" t="s">
        <v>107</v>
      </c>
      <c r="T88" s="42" t="s">
        <v>107</v>
      </c>
      <c r="U88" s="28" t="s">
        <v>107</v>
      </c>
      <c r="V88" s="28" t="s">
        <v>107</v>
      </c>
      <c r="W88" s="28" t="str">
        <f t="shared" si="1"/>
        <v>N.A.</v>
      </c>
      <c r="X88" s="35" t="s">
        <v>2413</v>
      </c>
      <c r="Y88" s="207">
        <v>0.08</v>
      </c>
      <c r="Z88" s="207">
        <v>0.08</v>
      </c>
      <c r="AA88" s="207">
        <v>0.08</v>
      </c>
      <c r="AB88" s="207">
        <v>0.08</v>
      </c>
      <c r="AC88" s="207">
        <v>0.08</v>
      </c>
      <c r="AD88" s="207">
        <v>0.08</v>
      </c>
      <c r="AE88" s="28" t="s">
        <v>113</v>
      </c>
      <c r="AF88" s="28" t="s">
        <v>113</v>
      </c>
      <c r="AG88" s="28" t="s">
        <v>113</v>
      </c>
      <c r="AH88" s="47">
        <v>1</v>
      </c>
      <c r="AI88" s="38">
        <v>8689479</v>
      </c>
      <c r="AJ88" s="38">
        <v>589650</v>
      </c>
      <c r="AK88" s="38">
        <v>457030</v>
      </c>
      <c r="AL88" s="38">
        <v>0</v>
      </c>
      <c r="AM88" s="38">
        <v>0</v>
      </c>
      <c r="AN88" s="38">
        <v>9467039</v>
      </c>
      <c r="AO88" s="38" t="s">
        <v>107</v>
      </c>
      <c r="AP88" s="38">
        <v>620255</v>
      </c>
      <c r="AQ88" s="38">
        <v>310127</v>
      </c>
      <c r="AR88" s="38">
        <v>0</v>
      </c>
      <c r="AS88" s="38">
        <v>0</v>
      </c>
      <c r="AT88" s="38">
        <v>0</v>
      </c>
      <c r="AU88" s="38">
        <v>0</v>
      </c>
      <c r="AV88" s="38">
        <v>0</v>
      </c>
      <c r="AW88" s="38">
        <v>0</v>
      </c>
      <c r="AX88" s="38">
        <v>2159464</v>
      </c>
      <c r="AY88" s="38" t="s">
        <v>107</v>
      </c>
      <c r="AZ88" s="38">
        <v>636577</v>
      </c>
      <c r="BA88" s="38">
        <v>848769</v>
      </c>
      <c r="BB88" s="38">
        <v>408062</v>
      </c>
      <c r="BC88" s="38">
        <v>1387411</v>
      </c>
      <c r="BD88" s="38">
        <v>179547</v>
      </c>
      <c r="BE88" s="38" t="s">
        <v>107</v>
      </c>
      <c r="BF88" s="38">
        <v>1387411</v>
      </c>
      <c r="BG88" s="38">
        <v>3884750</v>
      </c>
      <c r="BH88" s="38">
        <v>114258</v>
      </c>
      <c r="BI88" s="38">
        <v>2358599</v>
      </c>
      <c r="BJ88" s="38">
        <v>3922350</v>
      </c>
      <c r="BK88" s="38">
        <v>0</v>
      </c>
      <c r="BL88" s="38">
        <v>0</v>
      </c>
      <c r="BM88" s="38" t="s">
        <v>107</v>
      </c>
      <c r="BN88" s="38">
        <v>9589457</v>
      </c>
      <c r="BO88" s="38">
        <v>212192</v>
      </c>
      <c r="BP88" s="38" t="s">
        <v>107</v>
      </c>
      <c r="BQ88" s="38" t="s">
        <v>107</v>
      </c>
      <c r="BR88" s="38" t="s">
        <v>107</v>
      </c>
      <c r="BS88" s="38">
        <v>783479</v>
      </c>
      <c r="BT88" s="330">
        <v>0</v>
      </c>
      <c r="BU88" s="38">
        <v>0</v>
      </c>
      <c r="BV88" s="38" t="s">
        <v>107</v>
      </c>
      <c r="BW88" s="38" t="s">
        <v>107</v>
      </c>
      <c r="BX88" s="38" t="s">
        <v>107</v>
      </c>
      <c r="BY88" s="42" t="s">
        <v>114</v>
      </c>
      <c r="BZ88" s="42" t="s">
        <v>114</v>
      </c>
      <c r="CA88" s="42" t="s">
        <v>114</v>
      </c>
      <c r="CB88" s="42" t="s">
        <v>114</v>
      </c>
      <c r="CC88" s="42" t="s">
        <v>114</v>
      </c>
      <c r="CD88" s="42" t="s">
        <v>114</v>
      </c>
      <c r="CE88" s="42" t="s">
        <v>114</v>
      </c>
      <c r="CF88" s="42" t="s">
        <v>107</v>
      </c>
      <c r="CG88" s="29" t="s">
        <v>107</v>
      </c>
      <c r="CH88" s="29" t="s">
        <v>107</v>
      </c>
      <c r="CI88" s="29" t="s">
        <v>107</v>
      </c>
      <c r="CJ88" s="29" t="s">
        <v>107</v>
      </c>
      <c r="CK88" s="29" t="s">
        <v>107</v>
      </c>
      <c r="CL88" s="29" t="s">
        <v>107</v>
      </c>
      <c r="CM88" s="29" t="s">
        <v>107</v>
      </c>
      <c r="CN88" s="29" t="s">
        <v>107</v>
      </c>
      <c r="CO88" s="29" t="s">
        <v>107</v>
      </c>
      <c r="CP88" s="29" t="s">
        <v>107</v>
      </c>
      <c r="CQ88" s="29" t="s">
        <v>107</v>
      </c>
      <c r="CR88" s="29" t="s">
        <v>107</v>
      </c>
      <c r="CS88" s="29" t="s">
        <v>107</v>
      </c>
      <c r="CT88" s="29" t="s">
        <v>107</v>
      </c>
      <c r="CU88" s="332">
        <v>11017675</v>
      </c>
      <c r="CV88" s="43">
        <v>1</v>
      </c>
    </row>
    <row r="89" spans="1:100" ht="25.5">
      <c r="A89" s="28">
        <v>99</v>
      </c>
      <c r="B89" s="29" t="s">
        <v>266</v>
      </c>
      <c r="C89" s="29" t="s">
        <v>0</v>
      </c>
      <c r="D89" s="29" t="s">
        <v>105</v>
      </c>
      <c r="E89" s="42" t="s">
        <v>106</v>
      </c>
      <c r="F89" s="42" t="s">
        <v>107</v>
      </c>
      <c r="G89" s="30" t="s">
        <v>296</v>
      </c>
      <c r="H89" s="42" t="s">
        <v>291</v>
      </c>
      <c r="I89" s="28">
        <v>9201276</v>
      </c>
      <c r="J89" s="28" t="s">
        <v>302</v>
      </c>
      <c r="K89" s="31" t="s">
        <v>127</v>
      </c>
      <c r="L89" s="32">
        <v>110</v>
      </c>
      <c r="M89" s="33" t="s">
        <v>107</v>
      </c>
      <c r="N89" s="34">
        <v>78500000</v>
      </c>
      <c r="O89" s="33" t="s">
        <v>107</v>
      </c>
      <c r="P89" s="28" t="s">
        <v>130</v>
      </c>
      <c r="Q89" s="28" t="s">
        <v>112</v>
      </c>
      <c r="R89" s="28" t="s">
        <v>107</v>
      </c>
      <c r="S89" s="28" t="s">
        <v>107</v>
      </c>
      <c r="T89" s="42" t="s">
        <v>107</v>
      </c>
      <c r="U89" s="28" t="s">
        <v>107</v>
      </c>
      <c r="V89" s="28" t="s">
        <v>107</v>
      </c>
      <c r="W89" s="28" t="str">
        <f t="shared" si="1"/>
        <v>N.A.</v>
      </c>
      <c r="X89" s="35" t="s">
        <v>2413</v>
      </c>
      <c r="Y89" s="207">
        <v>0.08</v>
      </c>
      <c r="Z89" s="207">
        <v>0.08</v>
      </c>
      <c r="AA89" s="207">
        <v>0.08</v>
      </c>
      <c r="AB89" s="207">
        <v>0.08</v>
      </c>
      <c r="AC89" s="207">
        <v>0.08</v>
      </c>
      <c r="AD89" s="207">
        <v>0.08</v>
      </c>
      <c r="AE89" s="28" t="s">
        <v>113</v>
      </c>
      <c r="AF89" s="28" t="s">
        <v>113</v>
      </c>
      <c r="AG89" s="28" t="s">
        <v>113</v>
      </c>
      <c r="AH89" s="47">
        <v>1</v>
      </c>
      <c r="AI89" s="38">
        <v>8689479</v>
      </c>
      <c r="AJ89" s="38">
        <v>589650</v>
      </c>
      <c r="AK89" s="38">
        <v>457030</v>
      </c>
      <c r="AL89" s="38">
        <v>0</v>
      </c>
      <c r="AM89" s="38">
        <v>0</v>
      </c>
      <c r="AN89" s="38">
        <v>9467039</v>
      </c>
      <c r="AO89" s="38" t="s">
        <v>107</v>
      </c>
      <c r="AP89" s="38">
        <v>620255</v>
      </c>
      <c r="AQ89" s="38">
        <v>310127</v>
      </c>
      <c r="AR89" s="38">
        <v>0</v>
      </c>
      <c r="AS89" s="38">
        <v>0</v>
      </c>
      <c r="AT89" s="38">
        <v>0</v>
      </c>
      <c r="AU89" s="38">
        <v>0</v>
      </c>
      <c r="AV89" s="38">
        <v>0</v>
      </c>
      <c r="AW89" s="38">
        <v>0</v>
      </c>
      <c r="AX89" s="38">
        <v>2159464</v>
      </c>
      <c r="AY89" s="38" t="s">
        <v>107</v>
      </c>
      <c r="AZ89" s="38">
        <v>636577</v>
      </c>
      <c r="BA89" s="38">
        <v>848769</v>
      </c>
      <c r="BB89" s="38">
        <v>408062</v>
      </c>
      <c r="BC89" s="38">
        <v>1387411</v>
      </c>
      <c r="BD89" s="38">
        <v>179547</v>
      </c>
      <c r="BE89" s="38" t="s">
        <v>107</v>
      </c>
      <c r="BF89" s="38">
        <v>1387411</v>
      </c>
      <c r="BG89" s="38">
        <v>3884750</v>
      </c>
      <c r="BH89" s="38">
        <v>114258</v>
      </c>
      <c r="BI89" s="38">
        <v>2358599</v>
      </c>
      <c r="BJ89" s="38">
        <v>3922350</v>
      </c>
      <c r="BK89" s="38">
        <v>0</v>
      </c>
      <c r="BL89" s="38">
        <v>0</v>
      </c>
      <c r="BM89" s="38" t="s">
        <v>107</v>
      </c>
      <c r="BN89" s="38">
        <v>9589457</v>
      </c>
      <c r="BO89" s="38">
        <v>212192</v>
      </c>
      <c r="BP89" s="38" t="s">
        <v>107</v>
      </c>
      <c r="BQ89" s="38" t="s">
        <v>107</v>
      </c>
      <c r="BR89" s="38" t="s">
        <v>107</v>
      </c>
      <c r="BS89" s="38">
        <v>783479</v>
      </c>
      <c r="BT89" s="330">
        <v>0</v>
      </c>
      <c r="BU89" s="38">
        <v>0</v>
      </c>
      <c r="BV89" s="38" t="s">
        <v>107</v>
      </c>
      <c r="BW89" s="38" t="s">
        <v>107</v>
      </c>
      <c r="BX89" s="38" t="s">
        <v>107</v>
      </c>
      <c r="BY89" s="42" t="s">
        <v>114</v>
      </c>
      <c r="BZ89" s="42" t="s">
        <v>114</v>
      </c>
      <c r="CA89" s="42" t="s">
        <v>114</v>
      </c>
      <c r="CB89" s="42" t="s">
        <v>114</v>
      </c>
      <c r="CC89" s="42" t="s">
        <v>114</v>
      </c>
      <c r="CD89" s="42" t="s">
        <v>114</v>
      </c>
      <c r="CE89" s="42" t="s">
        <v>114</v>
      </c>
      <c r="CF89" s="42" t="s">
        <v>107</v>
      </c>
      <c r="CG89" s="29" t="s">
        <v>107</v>
      </c>
      <c r="CH89" s="29" t="s">
        <v>107</v>
      </c>
      <c r="CI89" s="29" t="s">
        <v>107</v>
      </c>
      <c r="CJ89" s="29" t="s">
        <v>107</v>
      </c>
      <c r="CK89" s="29" t="s">
        <v>107</v>
      </c>
      <c r="CL89" s="29" t="s">
        <v>107</v>
      </c>
      <c r="CM89" s="29" t="s">
        <v>107</v>
      </c>
      <c r="CN89" s="29" t="s">
        <v>107</v>
      </c>
      <c r="CO89" s="29" t="s">
        <v>107</v>
      </c>
      <c r="CP89" s="29" t="s">
        <v>107</v>
      </c>
      <c r="CQ89" s="29" t="s">
        <v>107</v>
      </c>
      <c r="CR89" s="29" t="s">
        <v>107</v>
      </c>
      <c r="CS89" s="29" t="s">
        <v>107</v>
      </c>
      <c r="CT89" s="29" t="s">
        <v>107</v>
      </c>
      <c r="CU89" s="332">
        <v>11017675</v>
      </c>
      <c r="CV89" s="43">
        <v>1</v>
      </c>
    </row>
    <row r="90" spans="1:100" ht="25.5">
      <c r="A90" s="28">
        <v>100</v>
      </c>
      <c r="B90" s="29" t="s">
        <v>266</v>
      </c>
      <c r="C90" s="29" t="s">
        <v>0</v>
      </c>
      <c r="D90" s="29" t="s">
        <v>105</v>
      </c>
      <c r="E90" s="42" t="s">
        <v>2380</v>
      </c>
      <c r="F90" s="42" t="s">
        <v>107</v>
      </c>
      <c r="G90" s="30" t="s">
        <v>303</v>
      </c>
      <c r="H90" s="42" t="s">
        <v>291</v>
      </c>
      <c r="I90" s="28">
        <v>9201247</v>
      </c>
      <c r="J90" s="28" t="s">
        <v>304</v>
      </c>
      <c r="K90" s="31" t="s">
        <v>127</v>
      </c>
      <c r="L90" s="32">
        <v>150</v>
      </c>
      <c r="M90" s="33" t="s">
        <v>107</v>
      </c>
      <c r="N90" s="34">
        <v>98400000</v>
      </c>
      <c r="O90" s="33" t="s">
        <v>107</v>
      </c>
      <c r="P90" s="28" t="s">
        <v>130</v>
      </c>
      <c r="Q90" s="28" t="s">
        <v>112</v>
      </c>
      <c r="R90" s="28" t="s">
        <v>107</v>
      </c>
      <c r="S90" s="28" t="s">
        <v>107</v>
      </c>
      <c r="T90" s="42" t="s">
        <v>107</v>
      </c>
      <c r="U90" s="28" t="s">
        <v>107</v>
      </c>
      <c r="V90" s="28" t="s">
        <v>107</v>
      </c>
      <c r="W90" s="28" t="str">
        <f t="shared" si="1"/>
        <v>N.A.</v>
      </c>
      <c r="X90" s="35" t="s">
        <v>2414</v>
      </c>
      <c r="Y90" s="323">
        <v>0.08</v>
      </c>
      <c r="Z90" s="323">
        <v>0.08</v>
      </c>
      <c r="AA90" s="323">
        <v>0.08</v>
      </c>
      <c r="AB90" s="323">
        <v>0.08</v>
      </c>
      <c r="AC90" s="323">
        <v>0.08</v>
      </c>
      <c r="AD90" s="323">
        <v>0.08</v>
      </c>
      <c r="AE90" s="28" t="s">
        <v>113</v>
      </c>
      <c r="AF90" s="28" t="s">
        <v>113</v>
      </c>
      <c r="AG90" s="28" t="s">
        <v>113</v>
      </c>
      <c r="AH90" s="48">
        <v>1</v>
      </c>
      <c r="AI90" s="38">
        <v>8689479</v>
      </c>
      <c r="AJ90" s="38">
        <v>589650</v>
      </c>
      <c r="AK90" s="38">
        <v>457030</v>
      </c>
      <c r="AL90" s="38">
        <v>0</v>
      </c>
      <c r="AM90" s="38">
        <v>0</v>
      </c>
      <c r="AN90" s="38">
        <v>9467039</v>
      </c>
      <c r="AO90" s="38" t="s">
        <v>107</v>
      </c>
      <c r="AP90" s="38" t="s">
        <v>107</v>
      </c>
      <c r="AQ90" s="38">
        <v>310127</v>
      </c>
      <c r="AR90" s="38">
        <v>0</v>
      </c>
      <c r="AS90" s="38">
        <v>0</v>
      </c>
      <c r="AT90" s="38">
        <v>0</v>
      </c>
      <c r="AU90" s="38">
        <v>0</v>
      </c>
      <c r="AV90" s="38">
        <v>0</v>
      </c>
      <c r="AW90" s="38">
        <v>0</v>
      </c>
      <c r="AX90" s="38">
        <v>2159464</v>
      </c>
      <c r="AY90" s="38" t="s">
        <v>107</v>
      </c>
      <c r="AZ90" s="38">
        <v>636577</v>
      </c>
      <c r="BA90" s="38">
        <v>848769</v>
      </c>
      <c r="BB90" s="38" t="s">
        <v>107</v>
      </c>
      <c r="BC90" s="38">
        <v>1387411</v>
      </c>
      <c r="BD90" s="38">
        <v>179547</v>
      </c>
      <c r="BE90" s="38" t="s">
        <v>107</v>
      </c>
      <c r="BF90" s="38">
        <v>1387411</v>
      </c>
      <c r="BG90" s="38">
        <v>3884750</v>
      </c>
      <c r="BH90" s="38">
        <v>114258</v>
      </c>
      <c r="BI90" s="38">
        <v>2358599</v>
      </c>
      <c r="BJ90" s="38">
        <v>3922350</v>
      </c>
      <c r="BK90" s="38">
        <v>0</v>
      </c>
      <c r="BL90" s="38">
        <v>0</v>
      </c>
      <c r="BM90" s="38" t="s">
        <v>107</v>
      </c>
      <c r="BN90" s="38">
        <v>9589457</v>
      </c>
      <c r="BO90" s="38">
        <v>212192</v>
      </c>
      <c r="BP90" s="38" t="s">
        <v>107</v>
      </c>
      <c r="BQ90" s="38" t="s">
        <v>107</v>
      </c>
      <c r="BR90" s="38" t="s">
        <v>107</v>
      </c>
      <c r="BS90" s="38">
        <v>783479</v>
      </c>
      <c r="BT90" s="330">
        <v>0</v>
      </c>
      <c r="BU90" s="38">
        <v>0</v>
      </c>
      <c r="BV90" s="38" t="s">
        <v>107</v>
      </c>
      <c r="BW90" s="38" t="s">
        <v>107</v>
      </c>
      <c r="BX90" s="38" t="s">
        <v>107</v>
      </c>
      <c r="BY90" s="42" t="s">
        <v>113</v>
      </c>
      <c r="BZ90" s="42" t="s">
        <v>114</v>
      </c>
      <c r="CA90" s="42" t="s">
        <v>113</v>
      </c>
      <c r="CB90" s="42" t="s">
        <v>113</v>
      </c>
      <c r="CC90" s="42" t="s">
        <v>114</v>
      </c>
      <c r="CD90" s="42" t="s">
        <v>114</v>
      </c>
      <c r="CE90" s="42" t="s">
        <v>114</v>
      </c>
      <c r="CF90" s="42" t="s">
        <v>107</v>
      </c>
      <c r="CG90" s="29" t="s">
        <v>107</v>
      </c>
      <c r="CH90" s="29" t="s">
        <v>107</v>
      </c>
      <c r="CI90" s="29" t="s">
        <v>107</v>
      </c>
      <c r="CJ90" s="29" t="s">
        <v>107</v>
      </c>
      <c r="CK90" s="29" t="s">
        <v>107</v>
      </c>
      <c r="CL90" s="29" t="s">
        <v>107</v>
      </c>
      <c r="CM90" s="29" t="s">
        <v>107</v>
      </c>
      <c r="CN90" s="29" t="s">
        <v>107</v>
      </c>
      <c r="CO90" s="29" t="s">
        <v>107</v>
      </c>
      <c r="CP90" s="29" t="s">
        <v>107</v>
      </c>
      <c r="CQ90" s="29" t="s">
        <v>107</v>
      </c>
      <c r="CR90" s="29" t="s">
        <v>107</v>
      </c>
      <c r="CS90" s="29" t="s">
        <v>107</v>
      </c>
      <c r="CT90" s="29" t="s">
        <v>107</v>
      </c>
      <c r="CU90" s="332">
        <v>11792992</v>
      </c>
      <c r="CV90" s="43">
        <v>1</v>
      </c>
    </row>
    <row r="91" spans="1:100" ht="25.5">
      <c r="A91" s="28">
        <v>102</v>
      </c>
      <c r="B91" s="29" t="s">
        <v>266</v>
      </c>
      <c r="C91" s="29" t="s">
        <v>0</v>
      </c>
      <c r="D91" s="29" t="s">
        <v>105</v>
      </c>
      <c r="E91" s="42" t="s">
        <v>106</v>
      </c>
      <c r="F91" s="42" t="s">
        <v>107</v>
      </c>
      <c r="G91" s="30" t="s">
        <v>308</v>
      </c>
      <c r="H91" s="42" t="s">
        <v>291</v>
      </c>
      <c r="I91" s="28">
        <v>9201260</v>
      </c>
      <c r="J91" s="28" t="s">
        <v>309</v>
      </c>
      <c r="K91" s="31" t="s">
        <v>127</v>
      </c>
      <c r="L91" s="32">
        <v>110</v>
      </c>
      <c r="M91" s="33" t="s">
        <v>107</v>
      </c>
      <c r="N91" s="34">
        <v>92000000</v>
      </c>
      <c r="O91" s="33" t="s">
        <v>107</v>
      </c>
      <c r="P91" s="28" t="s">
        <v>2415</v>
      </c>
      <c r="Q91" s="28" t="s">
        <v>112</v>
      </c>
      <c r="R91" s="28" t="s">
        <v>107</v>
      </c>
      <c r="S91" s="28" t="s">
        <v>107</v>
      </c>
      <c r="T91" s="42" t="s">
        <v>107</v>
      </c>
      <c r="U91" s="28" t="s">
        <v>107</v>
      </c>
      <c r="V91" s="28" t="s">
        <v>107</v>
      </c>
      <c r="W91" s="28" t="str">
        <f t="shared" si="1"/>
        <v>N.A.</v>
      </c>
      <c r="X91" s="35" t="s">
        <v>2414</v>
      </c>
      <c r="Y91" s="207">
        <v>0.08</v>
      </c>
      <c r="Z91" s="207">
        <v>0.08</v>
      </c>
      <c r="AA91" s="207">
        <v>0.08</v>
      </c>
      <c r="AB91" s="207">
        <v>0.08</v>
      </c>
      <c r="AC91" s="207">
        <v>0.08</v>
      </c>
      <c r="AD91" s="207">
        <v>0.08</v>
      </c>
      <c r="AE91" s="28" t="s">
        <v>113</v>
      </c>
      <c r="AF91" s="28" t="s">
        <v>113</v>
      </c>
      <c r="AG91" s="28" t="s">
        <v>113</v>
      </c>
      <c r="AH91" s="47">
        <v>1</v>
      </c>
      <c r="AI91" s="38">
        <v>8689479</v>
      </c>
      <c r="AJ91" s="38">
        <v>589650</v>
      </c>
      <c r="AK91" s="38" t="s">
        <v>107</v>
      </c>
      <c r="AL91" s="38">
        <v>0</v>
      </c>
      <c r="AM91" s="38">
        <v>0</v>
      </c>
      <c r="AN91" s="38">
        <v>9467039</v>
      </c>
      <c r="AO91" s="38" t="s">
        <v>107</v>
      </c>
      <c r="AP91" s="38" t="s">
        <v>107</v>
      </c>
      <c r="AQ91" s="38">
        <v>310127</v>
      </c>
      <c r="AR91" s="38">
        <v>0</v>
      </c>
      <c r="AS91" s="38">
        <v>0</v>
      </c>
      <c r="AT91" s="38">
        <v>0</v>
      </c>
      <c r="AU91" s="38">
        <v>0</v>
      </c>
      <c r="AV91" s="38">
        <v>0</v>
      </c>
      <c r="AW91" s="38">
        <v>0</v>
      </c>
      <c r="AX91" s="38" t="s">
        <v>107</v>
      </c>
      <c r="AY91" s="38" t="s">
        <v>107</v>
      </c>
      <c r="AZ91" s="38">
        <v>636577</v>
      </c>
      <c r="BA91" s="38">
        <v>848769</v>
      </c>
      <c r="BB91" s="38" t="s">
        <v>107</v>
      </c>
      <c r="BC91" s="38" t="s">
        <v>107</v>
      </c>
      <c r="BD91" s="38">
        <v>179547</v>
      </c>
      <c r="BE91" s="38" t="s">
        <v>107</v>
      </c>
      <c r="BF91" s="38">
        <v>1387411</v>
      </c>
      <c r="BG91" s="38">
        <v>3884750</v>
      </c>
      <c r="BH91" s="38">
        <v>114258</v>
      </c>
      <c r="BI91" s="38">
        <v>2358599</v>
      </c>
      <c r="BJ91" s="38">
        <v>3922350</v>
      </c>
      <c r="BK91" s="38">
        <v>0</v>
      </c>
      <c r="BL91" s="38">
        <v>0</v>
      </c>
      <c r="BM91" s="38" t="s">
        <v>107</v>
      </c>
      <c r="BN91" s="38">
        <v>9589457</v>
      </c>
      <c r="BO91" s="38">
        <v>212192</v>
      </c>
      <c r="BP91" s="38" t="s">
        <v>107</v>
      </c>
      <c r="BQ91" s="38" t="s">
        <v>107</v>
      </c>
      <c r="BR91" s="38" t="s">
        <v>107</v>
      </c>
      <c r="BS91" s="38">
        <v>783479</v>
      </c>
      <c r="BT91" s="330">
        <v>0</v>
      </c>
      <c r="BU91" s="38">
        <v>0</v>
      </c>
      <c r="BV91" s="38" t="s">
        <v>107</v>
      </c>
      <c r="BW91" s="38" t="s">
        <v>107</v>
      </c>
      <c r="BX91" s="38" t="s">
        <v>107</v>
      </c>
      <c r="BY91" s="42" t="s">
        <v>114</v>
      </c>
      <c r="BZ91" s="42" t="s">
        <v>114</v>
      </c>
      <c r="CA91" s="42" t="s">
        <v>114</v>
      </c>
      <c r="CB91" s="42" t="s">
        <v>114</v>
      </c>
      <c r="CC91" s="42" t="s">
        <v>113</v>
      </c>
      <c r="CD91" s="42" t="s">
        <v>114</v>
      </c>
      <c r="CE91" s="42" t="s">
        <v>114</v>
      </c>
      <c r="CF91" s="42" t="s">
        <v>107</v>
      </c>
      <c r="CG91" s="29" t="s">
        <v>107</v>
      </c>
      <c r="CH91" s="29" t="s">
        <v>107</v>
      </c>
      <c r="CI91" s="29" t="s">
        <v>107</v>
      </c>
      <c r="CJ91" s="29" t="s">
        <v>107</v>
      </c>
      <c r="CK91" s="29" t="s">
        <v>107</v>
      </c>
      <c r="CL91" s="29" t="s">
        <v>107</v>
      </c>
      <c r="CM91" s="29" t="s">
        <v>107</v>
      </c>
      <c r="CN91" s="29" t="s">
        <v>107</v>
      </c>
      <c r="CO91" s="29" t="s">
        <v>107</v>
      </c>
      <c r="CP91" s="29" t="s">
        <v>107</v>
      </c>
      <c r="CQ91" s="29" t="s">
        <v>107</v>
      </c>
      <c r="CR91" s="29" t="s">
        <v>107</v>
      </c>
      <c r="CS91" s="29" t="s">
        <v>107</v>
      </c>
      <c r="CT91" s="29" t="s">
        <v>107</v>
      </c>
      <c r="CU91" s="332">
        <v>11792992</v>
      </c>
      <c r="CV91" s="43">
        <v>1</v>
      </c>
    </row>
    <row r="92" spans="1:100" ht="25.5">
      <c r="A92" s="28">
        <v>103</v>
      </c>
      <c r="B92" s="29" t="s">
        <v>266</v>
      </c>
      <c r="C92" s="29" t="s">
        <v>0</v>
      </c>
      <c r="D92" s="29" t="s">
        <v>105</v>
      </c>
      <c r="E92" s="42" t="s">
        <v>2380</v>
      </c>
      <c r="F92" s="42" t="s">
        <v>107</v>
      </c>
      <c r="G92" s="30" t="s">
        <v>310</v>
      </c>
      <c r="H92" s="42" t="s">
        <v>291</v>
      </c>
      <c r="I92" s="28">
        <v>9201255</v>
      </c>
      <c r="J92" s="28" t="s">
        <v>311</v>
      </c>
      <c r="K92" s="31" t="s">
        <v>127</v>
      </c>
      <c r="L92" s="32">
        <v>110</v>
      </c>
      <c r="M92" s="33" t="s">
        <v>107</v>
      </c>
      <c r="N92" s="34">
        <v>93000000</v>
      </c>
      <c r="O92" s="33" t="s">
        <v>107</v>
      </c>
      <c r="P92" s="28" t="s">
        <v>2415</v>
      </c>
      <c r="Q92" s="28" t="s">
        <v>112</v>
      </c>
      <c r="R92" s="28" t="s">
        <v>107</v>
      </c>
      <c r="S92" s="28" t="s">
        <v>107</v>
      </c>
      <c r="T92" s="42" t="s">
        <v>107</v>
      </c>
      <c r="U92" s="28" t="s">
        <v>107</v>
      </c>
      <c r="V92" s="28" t="s">
        <v>107</v>
      </c>
      <c r="W92" s="28" t="str">
        <f t="shared" si="1"/>
        <v>N.A.</v>
      </c>
      <c r="X92" s="35" t="s">
        <v>2413</v>
      </c>
      <c r="Y92" s="323">
        <v>0.08</v>
      </c>
      <c r="Z92" s="323">
        <v>0.08</v>
      </c>
      <c r="AA92" s="323">
        <v>0.08</v>
      </c>
      <c r="AB92" s="323">
        <v>0.08</v>
      </c>
      <c r="AC92" s="323">
        <v>0.08</v>
      </c>
      <c r="AD92" s="323">
        <v>0.08</v>
      </c>
      <c r="AE92" s="28" t="s">
        <v>113</v>
      </c>
      <c r="AF92" s="28" t="s">
        <v>113</v>
      </c>
      <c r="AG92" s="28" t="s">
        <v>113</v>
      </c>
      <c r="AH92" s="48">
        <v>1</v>
      </c>
      <c r="AI92" s="38">
        <v>8689479</v>
      </c>
      <c r="AJ92" s="38">
        <v>589650</v>
      </c>
      <c r="AK92" s="38" t="s">
        <v>107</v>
      </c>
      <c r="AL92" s="38">
        <v>0</v>
      </c>
      <c r="AM92" s="38">
        <v>0</v>
      </c>
      <c r="AN92" s="38">
        <v>9467039</v>
      </c>
      <c r="AO92" s="38" t="s">
        <v>107</v>
      </c>
      <c r="AP92" s="38" t="s">
        <v>107</v>
      </c>
      <c r="AQ92" s="38">
        <v>310127</v>
      </c>
      <c r="AR92" s="38">
        <v>0</v>
      </c>
      <c r="AS92" s="38">
        <v>0</v>
      </c>
      <c r="AT92" s="38">
        <v>0</v>
      </c>
      <c r="AU92" s="38">
        <v>0</v>
      </c>
      <c r="AV92" s="38">
        <v>0</v>
      </c>
      <c r="AW92" s="38">
        <v>0</v>
      </c>
      <c r="AX92" s="38" t="s">
        <v>107</v>
      </c>
      <c r="AY92" s="38" t="s">
        <v>107</v>
      </c>
      <c r="AZ92" s="38">
        <v>636577</v>
      </c>
      <c r="BA92" s="38">
        <v>848769</v>
      </c>
      <c r="BB92" s="38" t="s">
        <v>107</v>
      </c>
      <c r="BC92" s="38" t="s">
        <v>107</v>
      </c>
      <c r="BD92" s="38">
        <v>179547</v>
      </c>
      <c r="BE92" s="38" t="s">
        <v>107</v>
      </c>
      <c r="BF92" s="38">
        <v>1387411</v>
      </c>
      <c r="BG92" s="38">
        <v>3884750</v>
      </c>
      <c r="BH92" s="38">
        <v>114258</v>
      </c>
      <c r="BI92" s="38">
        <v>2358599</v>
      </c>
      <c r="BJ92" s="38">
        <v>3922350</v>
      </c>
      <c r="BK92" s="38">
        <v>0</v>
      </c>
      <c r="BL92" s="38">
        <v>0</v>
      </c>
      <c r="BM92" s="38" t="s">
        <v>107</v>
      </c>
      <c r="BN92" s="38">
        <v>9589457</v>
      </c>
      <c r="BO92" s="38">
        <v>212192</v>
      </c>
      <c r="BP92" s="38" t="s">
        <v>107</v>
      </c>
      <c r="BQ92" s="38" t="s">
        <v>107</v>
      </c>
      <c r="BR92" s="38" t="s">
        <v>107</v>
      </c>
      <c r="BS92" s="38">
        <v>783479</v>
      </c>
      <c r="BT92" s="330">
        <v>0</v>
      </c>
      <c r="BU92" s="38">
        <v>0</v>
      </c>
      <c r="BV92" s="38" t="s">
        <v>107</v>
      </c>
      <c r="BW92" s="38" t="s">
        <v>107</v>
      </c>
      <c r="BX92" s="38" t="s">
        <v>107</v>
      </c>
      <c r="BY92" s="42" t="s">
        <v>113</v>
      </c>
      <c r="BZ92" s="42" t="s">
        <v>114</v>
      </c>
      <c r="CA92" s="42" t="s">
        <v>114</v>
      </c>
      <c r="CB92" s="42" t="s">
        <v>114</v>
      </c>
      <c r="CC92" s="42" t="s">
        <v>113</v>
      </c>
      <c r="CD92" s="42" t="s">
        <v>114</v>
      </c>
      <c r="CE92" s="42" t="s">
        <v>114</v>
      </c>
      <c r="CF92" s="42" t="s">
        <v>107</v>
      </c>
      <c r="CG92" s="29" t="s">
        <v>107</v>
      </c>
      <c r="CH92" s="29" t="s">
        <v>107</v>
      </c>
      <c r="CI92" s="29" t="s">
        <v>107</v>
      </c>
      <c r="CJ92" s="29" t="s">
        <v>107</v>
      </c>
      <c r="CK92" s="29" t="s">
        <v>107</v>
      </c>
      <c r="CL92" s="29" t="s">
        <v>107</v>
      </c>
      <c r="CM92" s="29" t="s">
        <v>107</v>
      </c>
      <c r="CN92" s="29" t="s">
        <v>107</v>
      </c>
      <c r="CO92" s="29" t="s">
        <v>107</v>
      </c>
      <c r="CP92" s="29" t="s">
        <v>107</v>
      </c>
      <c r="CQ92" s="29" t="s">
        <v>107</v>
      </c>
      <c r="CR92" s="29" t="s">
        <v>107</v>
      </c>
      <c r="CS92" s="29" t="s">
        <v>107</v>
      </c>
      <c r="CT92" s="29" t="s">
        <v>107</v>
      </c>
      <c r="CU92" s="332">
        <v>11262512</v>
      </c>
      <c r="CV92" s="43">
        <v>1</v>
      </c>
    </row>
    <row r="93" spans="1:100" ht="15" customHeight="1">
      <c r="A93" s="28">
        <v>104</v>
      </c>
      <c r="B93" s="29" t="s">
        <v>266</v>
      </c>
      <c r="C93" s="29" t="s">
        <v>0</v>
      </c>
      <c r="D93" s="29" t="s">
        <v>105</v>
      </c>
      <c r="E93" s="42" t="s">
        <v>2380</v>
      </c>
      <c r="F93" s="42" t="s">
        <v>107</v>
      </c>
      <c r="G93" s="30" t="s">
        <v>312</v>
      </c>
      <c r="H93" s="42" t="s">
        <v>216</v>
      </c>
      <c r="I93" s="28">
        <v>5601168</v>
      </c>
      <c r="J93" s="28" t="s">
        <v>313</v>
      </c>
      <c r="K93" s="31" t="s">
        <v>127</v>
      </c>
      <c r="L93" s="32">
        <v>106</v>
      </c>
      <c r="M93" s="33" t="s">
        <v>107</v>
      </c>
      <c r="N93" s="34">
        <v>55200000</v>
      </c>
      <c r="O93" s="33" t="s">
        <v>107</v>
      </c>
      <c r="P93" s="28" t="s">
        <v>2415</v>
      </c>
      <c r="Q93" s="28" t="s">
        <v>112</v>
      </c>
      <c r="R93" s="28" t="s">
        <v>107</v>
      </c>
      <c r="S93" s="28" t="s">
        <v>107</v>
      </c>
      <c r="T93" s="42" t="s">
        <v>107</v>
      </c>
      <c r="U93" s="28" t="s">
        <v>107</v>
      </c>
      <c r="V93" s="28" t="s">
        <v>107</v>
      </c>
      <c r="W93" s="28" t="str">
        <f t="shared" si="1"/>
        <v>N.A.</v>
      </c>
      <c r="X93" s="35" t="s">
        <v>2412</v>
      </c>
      <c r="Y93" s="323">
        <v>0</v>
      </c>
      <c r="Z93" s="323">
        <v>0</v>
      </c>
      <c r="AA93" s="323">
        <v>0</v>
      </c>
      <c r="AB93" s="323">
        <v>0</v>
      </c>
      <c r="AC93" s="323">
        <v>0</v>
      </c>
      <c r="AD93" s="323">
        <v>0</v>
      </c>
      <c r="AE93" s="28" t="s">
        <v>114</v>
      </c>
      <c r="AF93" s="28" t="s">
        <v>114</v>
      </c>
      <c r="AG93" s="28" t="s">
        <v>114</v>
      </c>
      <c r="AH93" s="37">
        <v>0</v>
      </c>
      <c r="AI93" s="38">
        <v>8689479</v>
      </c>
      <c r="AJ93" s="38">
        <v>589650</v>
      </c>
      <c r="AK93" s="38" t="s">
        <v>107</v>
      </c>
      <c r="AL93" s="38">
        <v>0</v>
      </c>
      <c r="AM93" s="38">
        <v>0</v>
      </c>
      <c r="AN93" s="38">
        <v>9467039</v>
      </c>
      <c r="AO93" s="38" t="s">
        <v>107</v>
      </c>
      <c r="AP93" s="38">
        <v>783479</v>
      </c>
      <c r="AQ93" s="38">
        <v>310127</v>
      </c>
      <c r="AR93" s="38" t="s">
        <v>107</v>
      </c>
      <c r="AS93" s="38">
        <v>0</v>
      </c>
      <c r="AT93" s="38">
        <v>0</v>
      </c>
      <c r="AU93" s="38">
        <v>0</v>
      </c>
      <c r="AV93" s="38">
        <v>0</v>
      </c>
      <c r="AW93" s="38">
        <v>0</v>
      </c>
      <c r="AX93" s="38">
        <v>1970940</v>
      </c>
      <c r="AY93" s="38" t="s">
        <v>107</v>
      </c>
      <c r="AZ93" s="38">
        <v>636577</v>
      </c>
      <c r="BA93" s="38">
        <v>848769</v>
      </c>
      <c r="BB93" s="38">
        <v>734511</v>
      </c>
      <c r="BC93" s="38">
        <v>1795473</v>
      </c>
      <c r="BD93" s="38">
        <v>179547</v>
      </c>
      <c r="BE93" s="38" t="s">
        <v>107</v>
      </c>
      <c r="BF93" s="38">
        <v>1305798</v>
      </c>
      <c r="BG93" s="38">
        <v>3884750</v>
      </c>
      <c r="BH93" s="38">
        <v>114258</v>
      </c>
      <c r="BI93" s="38">
        <v>2358599</v>
      </c>
      <c r="BJ93" s="38">
        <v>783479</v>
      </c>
      <c r="BK93" s="38">
        <v>0</v>
      </c>
      <c r="BL93" s="38">
        <v>0</v>
      </c>
      <c r="BM93" s="38" t="s">
        <v>107</v>
      </c>
      <c r="BN93" s="38">
        <v>9589457</v>
      </c>
      <c r="BO93" s="38">
        <v>212192</v>
      </c>
      <c r="BP93" s="38" t="s">
        <v>107</v>
      </c>
      <c r="BQ93" s="38" t="s">
        <v>107</v>
      </c>
      <c r="BR93" s="38" t="s">
        <v>107</v>
      </c>
      <c r="BS93" s="38">
        <v>745317</v>
      </c>
      <c r="BT93" s="330">
        <v>0</v>
      </c>
      <c r="BU93" s="38">
        <v>0</v>
      </c>
      <c r="BV93" s="38" t="s">
        <v>107</v>
      </c>
      <c r="BW93" s="38" t="s">
        <v>107</v>
      </c>
      <c r="BX93" s="38" t="s">
        <v>107</v>
      </c>
      <c r="BY93" s="42" t="s">
        <v>113</v>
      </c>
      <c r="BZ93" s="42" t="s">
        <v>113</v>
      </c>
      <c r="CA93" s="42" t="s">
        <v>113</v>
      </c>
      <c r="CB93" s="42" t="s">
        <v>114</v>
      </c>
      <c r="CC93" s="42" t="s">
        <v>113</v>
      </c>
      <c r="CD93" s="42" t="s">
        <v>114</v>
      </c>
      <c r="CE93" s="42" t="s">
        <v>114</v>
      </c>
      <c r="CF93" s="42" t="s">
        <v>107</v>
      </c>
      <c r="CG93" s="29" t="s">
        <v>107</v>
      </c>
      <c r="CH93" s="29" t="s">
        <v>107</v>
      </c>
      <c r="CI93" s="29" t="s">
        <v>107</v>
      </c>
      <c r="CJ93" s="29" t="s">
        <v>107</v>
      </c>
      <c r="CK93" s="29" t="s">
        <v>107</v>
      </c>
      <c r="CL93" s="29" t="s">
        <v>107</v>
      </c>
      <c r="CM93" s="29" t="s">
        <v>107</v>
      </c>
      <c r="CN93" s="29" t="s">
        <v>107</v>
      </c>
      <c r="CO93" s="29" t="s">
        <v>107</v>
      </c>
      <c r="CP93" s="29" t="s">
        <v>107</v>
      </c>
      <c r="CQ93" s="29" t="s">
        <v>107</v>
      </c>
      <c r="CR93" s="29" t="s">
        <v>107</v>
      </c>
      <c r="CS93" s="29" t="s">
        <v>107</v>
      </c>
      <c r="CT93" s="29" t="s">
        <v>107</v>
      </c>
      <c r="CU93" s="332">
        <v>10005681</v>
      </c>
      <c r="CV93" s="43">
        <v>1</v>
      </c>
    </row>
    <row r="94" spans="1:100" ht="38.25">
      <c r="A94" s="28">
        <v>105</v>
      </c>
      <c r="B94" s="29" t="s">
        <v>266</v>
      </c>
      <c r="C94" s="29" t="s">
        <v>0</v>
      </c>
      <c r="D94" s="29" t="s">
        <v>105</v>
      </c>
      <c r="E94" s="42" t="s">
        <v>2380</v>
      </c>
      <c r="F94" s="42" t="s">
        <v>107</v>
      </c>
      <c r="G94" s="30" t="s">
        <v>314</v>
      </c>
      <c r="H94" s="42" t="s">
        <v>216</v>
      </c>
      <c r="I94" s="28">
        <v>5601197</v>
      </c>
      <c r="J94" s="28" t="s">
        <v>315</v>
      </c>
      <c r="K94" s="31" t="s">
        <v>127</v>
      </c>
      <c r="L94" s="32">
        <v>106</v>
      </c>
      <c r="M94" s="33" t="s">
        <v>107</v>
      </c>
      <c r="N94" s="34">
        <v>83600000</v>
      </c>
      <c r="O94" s="33" t="s">
        <v>107</v>
      </c>
      <c r="P94" s="28" t="s">
        <v>2415</v>
      </c>
      <c r="Q94" s="28" t="s">
        <v>112</v>
      </c>
      <c r="R94" s="28" t="s">
        <v>107</v>
      </c>
      <c r="S94" s="28" t="s">
        <v>107</v>
      </c>
      <c r="T94" s="42" t="s">
        <v>107</v>
      </c>
      <c r="U94" s="28" t="s">
        <v>107</v>
      </c>
      <c r="V94" s="28" t="s">
        <v>107</v>
      </c>
      <c r="W94" s="28" t="str">
        <f t="shared" si="1"/>
        <v>N.A.</v>
      </c>
      <c r="X94" s="35" t="s">
        <v>2413</v>
      </c>
      <c r="Y94" s="323">
        <v>0</v>
      </c>
      <c r="Z94" s="323">
        <v>0</v>
      </c>
      <c r="AA94" s="323">
        <v>0</v>
      </c>
      <c r="AB94" s="323">
        <v>0</v>
      </c>
      <c r="AC94" s="323">
        <v>0</v>
      </c>
      <c r="AD94" s="323">
        <v>0</v>
      </c>
      <c r="AE94" s="28" t="s">
        <v>114</v>
      </c>
      <c r="AF94" s="28" t="s">
        <v>114</v>
      </c>
      <c r="AG94" s="28" t="s">
        <v>114</v>
      </c>
      <c r="AH94" s="37">
        <v>0</v>
      </c>
      <c r="AI94" s="38">
        <v>8689479</v>
      </c>
      <c r="AJ94" s="38">
        <v>589650</v>
      </c>
      <c r="AK94" s="38" t="s">
        <v>107</v>
      </c>
      <c r="AL94" s="38">
        <v>0</v>
      </c>
      <c r="AM94" s="38">
        <v>0</v>
      </c>
      <c r="AN94" s="38">
        <v>9467039</v>
      </c>
      <c r="AO94" s="38" t="s">
        <v>107</v>
      </c>
      <c r="AP94" s="38">
        <v>783479</v>
      </c>
      <c r="AQ94" s="38">
        <v>310127</v>
      </c>
      <c r="AR94" s="38" t="s">
        <v>107</v>
      </c>
      <c r="AS94" s="38">
        <v>0</v>
      </c>
      <c r="AT94" s="38">
        <v>0</v>
      </c>
      <c r="AU94" s="38">
        <v>0</v>
      </c>
      <c r="AV94" s="38">
        <v>0</v>
      </c>
      <c r="AW94" s="38">
        <v>0</v>
      </c>
      <c r="AX94" s="38">
        <v>1970940</v>
      </c>
      <c r="AY94" s="38" t="s">
        <v>107</v>
      </c>
      <c r="AZ94" s="38">
        <v>636577</v>
      </c>
      <c r="BA94" s="38">
        <v>848769</v>
      </c>
      <c r="BB94" s="38">
        <v>734511</v>
      </c>
      <c r="BC94" s="38">
        <v>1795473</v>
      </c>
      <c r="BD94" s="38">
        <v>179547</v>
      </c>
      <c r="BE94" s="38" t="s">
        <v>107</v>
      </c>
      <c r="BF94" s="38">
        <v>1305798</v>
      </c>
      <c r="BG94" s="38">
        <v>3884750</v>
      </c>
      <c r="BH94" s="38">
        <v>114258</v>
      </c>
      <c r="BI94" s="38">
        <v>2358599</v>
      </c>
      <c r="BJ94" s="38">
        <v>783479</v>
      </c>
      <c r="BK94" s="38">
        <v>0</v>
      </c>
      <c r="BL94" s="38">
        <v>0</v>
      </c>
      <c r="BM94" s="38" t="s">
        <v>107</v>
      </c>
      <c r="BN94" s="38">
        <v>9589457</v>
      </c>
      <c r="BO94" s="38">
        <v>212192</v>
      </c>
      <c r="BP94" s="38" t="s">
        <v>107</v>
      </c>
      <c r="BQ94" s="38" t="s">
        <v>107</v>
      </c>
      <c r="BR94" s="38" t="s">
        <v>107</v>
      </c>
      <c r="BS94" s="38">
        <v>745317</v>
      </c>
      <c r="BT94" s="330">
        <v>0</v>
      </c>
      <c r="BU94" s="38">
        <v>0</v>
      </c>
      <c r="BV94" s="38" t="s">
        <v>107</v>
      </c>
      <c r="BW94" s="38" t="s">
        <v>107</v>
      </c>
      <c r="BX94" s="38" t="s">
        <v>107</v>
      </c>
      <c r="BY94" s="42" t="s">
        <v>113</v>
      </c>
      <c r="BZ94" s="42" t="s">
        <v>113</v>
      </c>
      <c r="CA94" s="42" t="s">
        <v>113</v>
      </c>
      <c r="CB94" s="42" t="s">
        <v>114</v>
      </c>
      <c r="CC94" s="42" t="s">
        <v>113</v>
      </c>
      <c r="CD94" s="42" t="s">
        <v>114</v>
      </c>
      <c r="CE94" s="42" t="s">
        <v>114</v>
      </c>
      <c r="CF94" s="42" t="s">
        <v>107</v>
      </c>
      <c r="CG94" s="29" t="s">
        <v>107</v>
      </c>
      <c r="CH94" s="29" t="s">
        <v>107</v>
      </c>
      <c r="CI94" s="29" t="s">
        <v>107</v>
      </c>
      <c r="CJ94" s="29" t="s">
        <v>107</v>
      </c>
      <c r="CK94" s="29" t="s">
        <v>107</v>
      </c>
      <c r="CL94" s="29" t="s">
        <v>107</v>
      </c>
      <c r="CM94" s="29" t="s">
        <v>107</v>
      </c>
      <c r="CN94" s="29" t="s">
        <v>107</v>
      </c>
      <c r="CO94" s="29" t="s">
        <v>107</v>
      </c>
      <c r="CP94" s="29" t="s">
        <v>107</v>
      </c>
      <c r="CQ94" s="29" t="s">
        <v>107</v>
      </c>
      <c r="CR94" s="29" t="s">
        <v>107</v>
      </c>
      <c r="CS94" s="29" t="s">
        <v>107</v>
      </c>
      <c r="CT94" s="29" t="s">
        <v>107</v>
      </c>
      <c r="CU94" s="332">
        <v>10005681</v>
      </c>
      <c r="CV94" s="43">
        <v>1</v>
      </c>
    </row>
    <row r="95" spans="1:100" ht="25.5">
      <c r="A95" s="28">
        <v>106</v>
      </c>
      <c r="B95" s="29" t="s">
        <v>266</v>
      </c>
      <c r="C95" s="29" t="s">
        <v>0</v>
      </c>
      <c r="D95" s="29" t="s">
        <v>105</v>
      </c>
      <c r="E95" s="42" t="s">
        <v>2380</v>
      </c>
      <c r="F95" s="42" t="s">
        <v>107</v>
      </c>
      <c r="G95" s="30" t="s">
        <v>316</v>
      </c>
      <c r="H95" s="42" t="s">
        <v>216</v>
      </c>
      <c r="I95" s="28">
        <v>5601180</v>
      </c>
      <c r="J95" s="28" t="s">
        <v>317</v>
      </c>
      <c r="K95" s="31" t="s">
        <v>142</v>
      </c>
      <c r="L95" s="32">
        <v>153</v>
      </c>
      <c r="M95" s="33" t="s">
        <v>107</v>
      </c>
      <c r="N95" s="34">
        <v>98300000</v>
      </c>
      <c r="O95" s="33" t="s">
        <v>107</v>
      </c>
      <c r="P95" s="28" t="s">
        <v>2415</v>
      </c>
      <c r="Q95" s="28" t="s">
        <v>112</v>
      </c>
      <c r="R95" s="28" t="s">
        <v>107</v>
      </c>
      <c r="S95" s="28" t="s">
        <v>107</v>
      </c>
      <c r="T95" s="42" t="s">
        <v>107</v>
      </c>
      <c r="U95" s="28" t="s">
        <v>107</v>
      </c>
      <c r="V95" s="28" t="s">
        <v>107</v>
      </c>
      <c r="W95" s="28" t="str">
        <f t="shared" si="1"/>
        <v>N.A.</v>
      </c>
      <c r="X95" s="35" t="s">
        <v>2414</v>
      </c>
      <c r="Y95" s="323">
        <v>0</v>
      </c>
      <c r="Z95" s="323">
        <v>0</v>
      </c>
      <c r="AA95" s="323">
        <v>0</v>
      </c>
      <c r="AB95" s="323">
        <v>0</v>
      </c>
      <c r="AC95" s="323">
        <v>0</v>
      </c>
      <c r="AD95" s="323">
        <v>0</v>
      </c>
      <c r="AE95" s="28" t="s">
        <v>114</v>
      </c>
      <c r="AF95" s="28" t="s">
        <v>114</v>
      </c>
      <c r="AG95" s="28" t="s">
        <v>114</v>
      </c>
      <c r="AH95" s="37">
        <v>0</v>
      </c>
      <c r="AI95" s="38">
        <v>8689479</v>
      </c>
      <c r="AJ95" s="38">
        <v>589650</v>
      </c>
      <c r="AK95" s="38" t="s">
        <v>107</v>
      </c>
      <c r="AL95" s="38">
        <v>0</v>
      </c>
      <c r="AM95" s="38">
        <v>0</v>
      </c>
      <c r="AN95" s="38">
        <v>9467039</v>
      </c>
      <c r="AO95" s="38" t="s">
        <v>107</v>
      </c>
      <c r="AP95" s="38">
        <v>783479</v>
      </c>
      <c r="AQ95" s="38">
        <v>310127</v>
      </c>
      <c r="AR95" s="38" t="s">
        <v>107</v>
      </c>
      <c r="AS95" s="38">
        <v>0</v>
      </c>
      <c r="AT95" s="38">
        <v>0</v>
      </c>
      <c r="AU95" s="38">
        <v>0</v>
      </c>
      <c r="AV95" s="38">
        <v>0</v>
      </c>
      <c r="AW95" s="38">
        <v>0</v>
      </c>
      <c r="AX95" s="38">
        <v>1970940</v>
      </c>
      <c r="AY95" s="38" t="s">
        <v>107</v>
      </c>
      <c r="AZ95" s="38">
        <v>636577</v>
      </c>
      <c r="BA95" s="38">
        <v>848769</v>
      </c>
      <c r="BB95" s="38">
        <v>734511</v>
      </c>
      <c r="BC95" s="38">
        <v>1795473</v>
      </c>
      <c r="BD95" s="38">
        <v>179547</v>
      </c>
      <c r="BE95" s="38" t="s">
        <v>107</v>
      </c>
      <c r="BF95" s="38">
        <v>1305798</v>
      </c>
      <c r="BG95" s="38">
        <v>3884750</v>
      </c>
      <c r="BH95" s="38">
        <v>114258</v>
      </c>
      <c r="BI95" s="38">
        <v>2358599</v>
      </c>
      <c r="BJ95" s="38">
        <v>783479</v>
      </c>
      <c r="BK95" s="38">
        <v>0</v>
      </c>
      <c r="BL95" s="38">
        <v>0</v>
      </c>
      <c r="BM95" s="38" t="s">
        <v>107</v>
      </c>
      <c r="BN95" s="38">
        <v>9589457</v>
      </c>
      <c r="BO95" s="38">
        <v>212192</v>
      </c>
      <c r="BP95" s="38" t="s">
        <v>107</v>
      </c>
      <c r="BQ95" s="38" t="s">
        <v>107</v>
      </c>
      <c r="BR95" s="38" t="s">
        <v>107</v>
      </c>
      <c r="BS95" s="38">
        <v>745317</v>
      </c>
      <c r="BT95" s="330">
        <v>0</v>
      </c>
      <c r="BU95" s="38">
        <v>0</v>
      </c>
      <c r="BV95" s="38" t="s">
        <v>107</v>
      </c>
      <c r="BW95" s="38" t="s">
        <v>107</v>
      </c>
      <c r="BX95" s="38" t="s">
        <v>107</v>
      </c>
      <c r="BY95" s="42" t="s">
        <v>113</v>
      </c>
      <c r="BZ95" s="42" t="s">
        <v>113</v>
      </c>
      <c r="CA95" s="42" t="s">
        <v>114</v>
      </c>
      <c r="CB95" s="42" t="s">
        <v>114</v>
      </c>
      <c r="CC95" s="42" t="s">
        <v>113</v>
      </c>
      <c r="CD95" s="42" t="s">
        <v>114</v>
      </c>
      <c r="CE95" s="42" t="s">
        <v>114</v>
      </c>
      <c r="CF95" s="42" t="s">
        <v>107</v>
      </c>
      <c r="CG95" s="29" t="s">
        <v>107</v>
      </c>
      <c r="CH95" s="29" t="s">
        <v>107</v>
      </c>
      <c r="CI95" s="29" t="s">
        <v>107</v>
      </c>
      <c r="CJ95" s="29" t="s">
        <v>107</v>
      </c>
      <c r="CK95" s="29" t="s">
        <v>107</v>
      </c>
      <c r="CL95" s="29" t="s">
        <v>107</v>
      </c>
      <c r="CM95" s="29" t="s">
        <v>107</v>
      </c>
      <c r="CN95" s="29" t="s">
        <v>107</v>
      </c>
      <c r="CO95" s="29" t="s">
        <v>107</v>
      </c>
      <c r="CP95" s="29" t="s">
        <v>107</v>
      </c>
      <c r="CQ95" s="29" t="s">
        <v>107</v>
      </c>
      <c r="CR95" s="29" t="s">
        <v>107</v>
      </c>
      <c r="CS95" s="29" t="s">
        <v>107</v>
      </c>
      <c r="CT95" s="29" t="s">
        <v>107</v>
      </c>
      <c r="CU95" s="332">
        <v>10005681</v>
      </c>
      <c r="CV95" s="43">
        <v>1</v>
      </c>
    </row>
    <row r="96" spans="1:100" ht="25.5">
      <c r="A96" s="28">
        <v>107</v>
      </c>
      <c r="B96" s="29" t="s">
        <v>266</v>
      </c>
      <c r="C96" s="29" t="s">
        <v>0</v>
      </c>
      <c r="D96" s="29" t="s">
        <v>105</v>
      </c>
      <c r="E96" s="42" t="s">
        <v>2380</v>
      </c>
      <c r="F96" s="42" t="s">
        <v>107</v>
      </c>
      <c r="G96" s="30" t="s">
        <v>318</v>
      </c>
      <c r="H96" s="42" t="s">
        <v>216</v>
      </c>
      <c r="I96" s="28">
        <v>5601181</v>
      </c>
      <c r="J96" s="28" t="s">
        <v>319</v>
      </c>
      <c r="K96" s="31" t="s">
        <v>142</v>
      </c>
      <c r="L96" s="32">
        <v>153</v>
      </c>
      <c r="M96" s="33" t="s">
        <v>107</v>
      </c>
      <c r="N96" s="34">
        <v>102000000</v>
      </c>
      <c r="O96" s="33" t="s">
        <v>107</v>
      </c>
      <c r="P96" s="28" t="s">
        <v>130</v>
      </c>
      <c r="Q96" s="28" t="s">
        <v>112</v>
      </c>
      <c r="R96" s="28" t="s">
        <v>107</v>
      </c>
      <c r="S96" s="28" t="s">
        <v>107</v>
      </c>
      <c r="T96" s="42" t="s">
        <v>107</v>
      </c>
      <c r="U96" s="28" t="s">
        <v>107</v>
      </c>
      <c r="V96" s="28" t="s">
        <v>107</v>
      </c>
      <c r="W96" s="28" t="str">
        <f t="shared" si="1"/>
        <v>N.A.</v>
      </c>
      <c r="X96" s="35" t="s">
        <v>2414</v>
      </c>
      <c r="Y96" s="323">
        <v>0</v>
      </c>
      <c r="Z96" s="323">
        <v>0</v>
      </c>
      <c r="AA96" s="323">
        <v>0</v>
      </c>
      <c r="AB96" s="323">
        <v>0</v>
      </c>
      <c r="AC96" s="323">
        <v>0</v>
      </c>
      <c r="AD96" s="323">
        <v>0</v>
      </c>
      <c r="AE96" s="28" t="s">
        <v>114</v>
      </c>
      <c r="AF96" s="28" t="s">
        <v>114</v>
      </c>
      <c r="AG96" s="28" t="s">
        <v>114</v>
      </c>
      <c r="AH96" s="37">
        <v>0</v>
      </c>
      <c r="AI96" s="38">
        <v>8689479</v>
      </c>
      <c r="AJ96" s="38">
        <v>589650</v>
      </c>
      <c r="AK96" s="38" t="s">
        <v>107</v>
      </c>
      <c r="AL96" s="38">
        <v>0</v>
      </c>
      <c r="AM96" s="38">
        <v>0</v>
      </c>
      <c r="AN96" s="38">
        <v>9467039</v>
      </c>
      <c r="AO96" s="38" t="s">
        <v>107</v>
      </c>
      <c r="AP96" s="38">
        <v>783479</v>
      </c>
      <c r="AQ96" s="38">
        <v>310127</v>
      </c>
      <c r="AR96" s="38" t="s">
        <v>107</v>
      </c>
      <c r="AS96" s="38">
        <v>0</v>
      </c>
      <c r="AT96" s="38">
        <v>0</v>
      </c>
      <c r="AU96" s="38">
        <v>0</v>
      </c>
      <c r="AV96" s="38">
        <v>0</v>
      </c>
      <c r="AW96" s="38">
        <v>0</v>
      </c>
      <c r="AX96" s="38">
        <v>1970940</v>
      </c>
      <c r="AY96" s="38" t="s">
        <v>107</v>
      </c>
      <c r="AZ96" s="38">
        <v>636577</v>
      </c>
      <c r="BA96" s="38">
        <v>848769</v>
      </c>
      <c r="BB96" s="38">
        <v>734511</v>
      </c>
      <c r="BC96" s="38">
        <v>1795473</v>
      </c>
      <c r="BD96" s="38">
        <v>179547</v>
      </c>
      <c r="BE96" s="38" t="s">
        <v>107</v>
      </c>
      <c r="BF96" s="38">
        <v>1305798</v>
      </c>
      <c r="BG96" s="38">
        <v>3884750</v>
      </c>
      <c r="BH96" s="38">
        <v>114258</v>
      </c>
      <c r="BI96" s="38">
        <v>2358599</v>
      </c>
      <c r="BJ96" s="38">
        <v>783479</v>
      </c>
      <c r="BK96" s="38">
        <v>0</v>
      </c>
      <c r="BL96" s="38">
        <v>0</v>
      </c>
      <c r="BM96" s="38" t="s">
        <v>107</v>
      </c>
      <c r="BN96" s="38">
        <v>9589457</v>
      </c>
      <c r="BO96" s="38">
        <v>212192</v>
      </c>
      <c r="BP96" s="38" t="s">
        <v>107</v>
      </c>
      <c r="BQ96" s="38" t="s">
        <v>107</v>
      </c>
      <c r="BR96" s="38" t="s">
        <v>107</v>
      </c>
      <c r="BS96" s="38">
        <v>745317</v>
      </c>
      <c r="BT96" s="330">
        <v>0</v>
      </c>
      <c r="BU96" s="38">
        <v>0</v>
      </c>
      <c r="BV96" s="38" t="s">
        <v>107</v>
      </c>
      <c r="BW96" s="38" t="s">
        <v>107</v>
      </c>
      <c r="BX96" s="38" t="s">
        <v>107</v>
      </c>
      <c r="BY96" s="42" t="s">
        <v>113</v>
      </c>
      <c r="BZ96" s="42" t="s">
        <v>113</v>
      </c>
      <c r="CA96" s="42" t="s">
        <v>114</v>
      </c>
      <c r="CB96" s="42" t="s">
        <v>114</v>
      </c>
      <c r="CC96" s="42" t="s">
        <v>113</v>
      </c>
      <c r="CD96" s="42" t="s">
        <v>114</v>
      </c>
      <c r="CE96" s="42" t="s">
        <v>114</v>
      </c>
      <c r="CF96" s="42" t="s">
        <v>107</v>
      </c>
      <c r="CG96" s="29" t="s">
        <v>107</v>
      </c>
      <c r="CH96" s="29" t="s">
        <v>107</v>
      </c>
      <c r="CI96" s="29" t="s">
        <v>107</v>
      </c>
      <c r="CJ96" s="29" t="s">
        <v>107</v>
      </c>
      <c r="CK96" s="29" t="s">
        <v>107</v>
      </c>
      <c r="CL96" s="29" t="s">
        <v>107</v>
      </c>
      <c r="CM96" s="29" t="s">
        <v>107</v>
      </c>
      <c r="CN96" s="29" t="s">
        <v>107</v>
      </c>
      <c r="CO96" s="29" t="s">
        <v>107</v>
      </c>
      <c r="CP96" s="29" t="s">
        <v>107</v>
      </c>
      <c r="CQ96" s="29" t="s">
        <v>107</v>
      </c>
      <c r="CR96" s="29" t="s">
        <v>107</v>
      </c>
      <c r="CS96" s="29" t="s">
        <v>107</v>
      </c>
      <c r="CT96" s="29" t="s">
        <v>107</v>
      </c>
      <c r="CU96" s="332">
        <v>12045991</v>
      </c>
      <c r="CV96" s="43">
        <v>1</v>
      </c>
    </row>
    <row r="97" spans="1:100" ht="25.5">
      <c r="A97" s="28">
        <v>108</v>
      </c>
      <c r="B97" s="29" t="s">
        <v>266</v>
      </c>
      <c r="C97" s="29" t="s">
        <v>0</v>
      </c>
      <c r="D97" s="29" t="s">
        <v>105</v>
      </c>
      <c r="E97" s="42" t="s">
        <v>106</v>
      </c>
      <c r="F97" s="42" t="s">
        <v>107</v>
      </c>
      <c r="G97" s="30" t="s">
        <v>320</v>
      </c>
      <c r="H97" s="42" t="s">
        <v>216</v>
      </c>
      <c r="I97" s="28">
        <v>5601164</v>
      </c>
      <c r="J97" s="28" t="s">
        <v>321</v>
      </c>
      <c r="K97" s="31" t="s">
        <v>127</v>
      </c>
      <c r="L97" s="32">
        <v>106</v>
      </c>
      <c r="M97" s="33" t="s">
        <v>107</v>
      </c>
      <c r="N97" s="34">
        <v>77200000</v>
      </c>
      <c r="O97" s="33" t="s">
        <v>107</v>
      </c>
      <c r="P97" s="28" t="s">
        <v>2415</v>
      </c>
      <c r="Q97" s="28" t="s">
        <v>112</v>
      </c>
      <c r="R97" s="28" t="s">
        <v>107</v>
      </c>
      <c r="S97" s="28" t="s">
        <v>107</v>
      </c>
      <c r="T97" s="42" t="s">
        <v>107</v>
      </c>
      <c r="U97" s="28" t="s">
        <v>107</v>
      </c>
      <c r="V97" s="28" t="s">
        <v>107</v>
      </c>
      <c r="W97" s="28" t="str">
        <f t="shared" si="1"/>
        <v>N.A.</v>
      </c>
      <c r="X97" s="35" t="s">
        <v>2414</v>
      </c>
      <c r="Y97" s="323">
        <v>0</v>
      </c>
      <c r="Z97" s="323">
        <v>0</v>
      </c>
      <c r="AA97" s="323">
        <v>0</v>
      </c>
      <c r="AB97" s="323">
        <v>0</v>
      </c>
      <c r="AC97" s="323">
        <v>0</v>
      </c>
      <c r="AD97" s="323">
        <v>0</v>
      </c>
      <c r="AE97" s="28" t="s">
        <v>114</v>
      </c>
      <c r="AF97" s="28" t="s">
        <v>114</v>
      </c>
      <c r="AG97" s="28" t="s">
        <v>114</v>
      </c>
      <c r="AH97" s="37">
        <v>0</v>
      </c>
      <c r="AI97" s="38">
        <v>8689479</v>
      </c>
      <c r="AJ97" s="38">
        <v>589650</v>
      </c>
      <c r="AK97" s="38" t="s">
        <v>107</v>
      </c>
      <c r="AL97" s="38">
        <v>0</v>
      </c>
      <c r="AM97" s="38">
        <v>0</v>
      </c>
      <c r="AN97" s="38">
        <v>9467039</v>
      </c>
      <c r="AO97" s="38" t="s">
        <v>107</v>
      </c>
      <c r="AP97" s="38">
        <v>783479</v>
      </c>
      <c r="AQ97" s="38">
        <v>310127</v>
      </c>
      <c r="AR97" s="38" t="s">
        <v>107</v>
      </c>
      <c r="AS97" s="38">
        <v>0</v>
      </c>
      <c r="AT97" s="38">
        <v>0</v>
      </c>
      <c r="AU97" s="38">
        <v>0</v>
      </c>
      <c r="AV97" s="38">
        <v>0</v>
      </c>
      <c r="AW97" s="38">
        <v>0</v>
      </c>
      <c r="AX97" s="38">
        <v>1970940</v>
      </c>
      <c r="AY97" s="38" t="s">
        <v>107</v>
      </c>
      <c r="AZ97" s="38">
        <v>636577</v>
      </c>
      <c r="BA97" s="38">
        <v>848769</v>
      </c>
      <c r="BB97" s="38">
        <v>734511</v>
      </c>
      <c r="BC97" s="38">
        <v>1795473</v>
      </c>
      <c r="BD97" s="38">
        <v>179547</v>
      </c>
      <c r="BE97" s="38" t="s">
        <v>107</v>
      </c>
      <c r="BF97" s="38">
        <v>1305798</v>
      </c>
      <c r="BG97" s="38">
        <v>3884750</v>
      </c>
      <c r="BH97" s="38">
        <v>114258</v>
      </c>
      <c r="BI97" s="38">
        <v>2358599</v>
      </c>
      <c r="BJ97" s="38">
        <v>783479</v>
      </c>
      <c r="BK97" s="38">
        <v>0</v>
      </c>
      <c r="BL97" s="38">
        <v>0</v>
      </c>
      <c r="BM97" s="38" t="s">
        <v>107</v>
      </c>
      <c r="BN97" s="38">
        <v>9589457</v>
      </c>
      <c r="BO97" s="38">
        <v>212192</v>
      </c>
      <c r="BP97" s="38" t="s">
        <v>107</v>
      </c>
      <c r="BQ97" s="38" t="s">
        <v>107</v>
      </c>
      <c r="BR97" s="38" t="s">
        <v>107</v>
      </c>
      <c r="BS97" s="38">
        <v>745317</v>
      </c>
      <c r="BT97" s="330">
        <v>0</v>
      </c>
      <c r="BU97" s="38">
        <v>0</v>
      </c>
      <c r="BV97" s="38" t="s">
        <v>107</v>
      </c>
      <c r="BW97" s="38" t="s">
        <v>107</v>
      </c>
      <c r="BX97" s="38" t="s">
        <v>107</v>
      </c>
      <c r="BY97" s="42" t="s">
        <v>114</v>
      </c>
      <c r="BZ97" s="42" t="s">
        <v>114</v>
      </c>
      <c r="CA97" s="42" t="s">
        <v>114</v>
      </c>
      <c r="CB97" s="42" t="s">
        <v>114</v>
      </c>
      <c r="CC97" s="42" t="s">
        <v>113</v>
      </c>
      <c r="CD97" s="42" t="s">
        <v>114</v>
      </c>
      <c r="CE97" s="42" t="s">
        <v>114</v>
      </c>
      <c r="CF97" s="42" t="s">
        <v>107</v>
      </c>
      <c r="CG97" s="29" t="s">
        <v>107</v>
      </c>
      <c r="CH97" s="29" t="s">
        <v>107</v>
      </c>
      <c r="CI97" s="29" t="s">
        <v>107</v>
      </c>
      <c r="CJ97" s="29" t="s">
        <v>107</v>
      </c>
      <c r="CK97" s="29" t="s">
        <v>107</v>
      </c>
      <c r="CL97" s="29" t="s">
        <v>107</v>
      </c>
      <c r="CM97" s="29" t="s">
        <v>107</v>
      </c>
      <c r="CN97" s="29" t="s">
        <v>107</v>
      </c>
      <c r="CO97" s="29" t="s">
        <v>107</v>
      </c>
      <c r="CP97" s="29" t="s">
        <v>107</v>
      </c>
      <c r="CQ97" s="29" t="s">
        <v>107</v>
      </c>
      <c r="CR97" s="29" t="s">
        <v>107</v>
      </c>
      <c r="CS97" s="29" t="s">
        <v>107</v>
      </c>
      <c r="CT97" s="29" t="s">
        <v>107</v>
      </c>
      <c r="CU97" s="332">
        <v>12045991</v>
      </c>
      <c r="CV97" s="43">
        <v>1</v>
      </c>
    </row>
    <row r="98" spans="1:100" ht="51">
      <c r="A98" s="28">
        <v>110</v>
      </c>
      <c r="B98" s="29" t="s">
        <v>325</v>
      </c>
      <c r="C98" s="29" t="s">
        <v>0</v>
      </c>
      <c r="D98" s="29" t="s">
        <v>105</v>
      </c>
      <c r="E98" s="42" t="s">
        <v>106</v>
      </c>
      <c r="F98" s="42" t="s">
        <v>107</v>
      </c>
      <c r="G98" s="30" t="s">
        <v>326</v>
      </c>
      <c r="H98" s="64" t="s">
        <v>969</v>
      </c>
      <c r="I98" s="28">
        <v>3201365</v>
      </c>
      <c r="J98" s="28" t="s">
        <v>327</v>
      </c>
      <c r="K98" s="31" t="s">
        <v>111</v>
      </c>
      <c r="L98" s="32">
        <v>87</v>
      </c>
      <c r="M98" s="33" t="s">
        <v>107</v>
      </c>
      <c r="N98" s="34">
        <v>61000000</v>
      </c>
      <c r="O98" s="33" t="s">
        <v>107</v>
      </c>
      <c r="P98" s="28" t="s">
        <v>2415</v>
      </c>
      <c r="Q98" s="28" t="s">
        <v>112</v>
      </c>
      <c r="R98" s="28" t="s">
        <v>107</v>
      </c>
      <c r="S98" s="28" t="s">
        <v>107</v>
      </c>
      <c r="T98" s="42" t="s">
        <v>107</v>
      </c>
      <c r="U98" s="28" t="s">
        <v>107</v>
      </c>
      <c r="V98" s="28" t="s">
        <v>107</v>
      </c>
      <c r="W98" s="28" t="str">
        <f t="shared" si="1"/>
        <v>N.A.</v>
      </c>
      <c r="X98" s="35" t="s">
        <v>2413</v>
      </c>
      <c r="Y98" s="207">
        <v>0.01</v>
      </c>
      <c r="Z98" s="207">
        <v>0.01</v>
      </c>
      <c r="AA98" s="207">
        <v>0.01</v>
      </c>
      <c r="AB98" s="207">
        <v>0.01</v>
      </c>
      <c r="AC98" s="207">
        <v>0.01</v>
      </c>
      <c r="AD98" s="207">
        <v>0.02</v>
      </c>
      <c r="AE98" s="28" t="s">
        <v>113</v>
      </c>
      <c r="AF98" s="28" t="s">
        <v>113</v>
      </c>
      <c r="AG98" s="28" t="s">
        <v>113</v>
      </c>
      <c r="AH98" s="47">
        <v>0.5</v>
      </c>
      <c r="AI98" s="38">
        <v>8689479</v>
      </c>
      <c r="AJ98" s="38">
        <v>756945</v>
      </c>
      <c r="AK98" s="38">
        <v>619319</v>
      </c>
      <c r="AL98" s="38">
        <v>0</v>
      </c>
      <c r="AM98" s="38">
        <v>0</v>
      </c>
      <c r="AN98" s="38">
        <v>8078664</v>
      </c>
      <c r="AO98" s="38">
        <v>0</v>
      </c>
      <c r="AP98" s="38">
        <v>894571</v>
      </c>
      <c r="AQ98" s="38">
        <v>48169</v>
      </c>
      <c r="AR98" s="38">
        <v>385354</v>
      </c>
      <c r="AS98" s="38">
        <v>0</v>
      </c>
      <c r="AT98" s="38">
        <v>0</v>
      </c>
      <c r="AU98" s="38">
        <v>0</v>
      </c>
      <c r="AV98" s="38">
        <v>0</v>
      </c>
      <c r="AW98" s="38">
        <v>0</v>
      </c>
      <c r="AX98" s="38">
        <v>4816921</v>
      </c>
      <c r="AY98" s="38">
        <v>3027779</v>
      </c>
      <c r="AZ98" s="38">
        <v>1307450</v>
      </c>
      <c r="BA98" s="38">
        <v>3303031</v>
      </c>
      <c r="BB98" s="38">
        <v>619319</v>
      </c>
      <c r="BC98" s="38">
        <v>522980</v>
      </c>
      <c r="BD98" s="38">
        <v>302778</v>
      </c>
      <c r="BE98" s="38">
        <v>894571</v>
      </c>
      <c r="BF98" s="38">
        <v>1032198</v>
      </c>
      <c r="BG98" s="38">
        <v>2133207</v>
      </c>
      <c r="BH98" s="38">
        <v>206440</v>
      </c>
      <c r="BI98" s="38">
        <v>1307450</v>
      </c>
      <c r="BJ98" s="38">
        <v>233965</v>
      </c>
      <c r="BK98" s="38">
        <v>0</v>
      </c>
      <c r="BL98" s="38">
        <v>0</v>
      </c>
      <c r="BM98" s="38" t="s">
        <v>107</v>
      </c>
      <c r="BN98" s="38">
        <v>6878563</v>
      </c>
      <c r="BO98" s="38">
        <v>178914</v>
      </c>
      <c r="BP98" s="38">
        <v>3027779</v>
      </c>
      <c r="BQ98" s="38">
        <v>6193185</v>
      </c>
      <c r="BR98" s="38">
        <v>0</v>
      </c>
      <c r="BS98" s="38">
        <v>481692</v>
      </c>
      <c r="BT98" s="330">
        <v>0</v>
      </c>
      <c r="BU98" s="38">
        <v>0</v>
      </c>
      <c r="BV98" s="38" t="s">
        <v>107</v>
      </c>
      <c r="BW98" s="38" t="s">
        <v>107</v>
      </c>
      <c r="BX98" s="38" t="s">
        <v>107</v>
      </c>
      <c r="BY98" s="42" t="s">
        <v>114</v>
      </c>
      <c r="BZ98" s="42" t="s">
        <v>114</v>
      </c>
      <c r="CA98" s="42" t="s">
        <v>114</v>
      </c>
      <c r="CB98" s="42" t="s">
        <v>114</v>
      </c>
      <c r="CC98" s="42" t="s">
        <v>114</v>
      </c>
      <c r="CD98" s="42" t="s">
        <v>114</v>
      </c>
      <c r="CE98" s="42" t="s">
        <v>114</v>
      </c>
      <c r="CF98" s="42" t="s">
        <v>107</v>
      </c>
      <c r="CG98" s="28" t="s">
        <v>107</v>
      </c>
      <c r="CH98" s="28" t="s">
        <v>107</v>
      </c>
      <c r="CI98" s="28" t="s">
        <v>107</v>
      </c>
      <c r="CJ98" s="28" t="s">
        <v>107</v>
      </c>
      <c r="CK98" s="28" t="s">
        <v>107</v>
      </c>
      <c r="CL98" s="28" t="s">
        <v>107</v>
      </c>
      <c r="CM98" s="28" t="s">
        <v>107</v>
      </c>
      <c r="CN98" s="28" t="s">
        <v>107</v>
      </c>
      <c r="CO98" s="28" t="s">
        <v>107</v>
      </c>
      <c r="CP98" s="28" t="s">
        <v>107</v>
      </c>
      <c r="CQ98" s="28" t="s">
        <v>107</v>
      </c>
      <c r="CR98" s="28" t="s">
        <v>107</v>
      </c>
      <c r="CS98" s="28" t="s">
        <v>107</v>
      </c>
      <c r="CT98" s="28" t="s">
        <v>107</v>
      </c>
      <c r="CU98" s="332">
        <v>9620079</v>
      </c>
      <c r="CV98" s="43">
        <v>1</v>
      </c>
    </row>
    <row r="99" spans="1:100" ht="63.75">
      <c r="A99" s="28">
        <v>111</v>
      </c>
      <c r="B99" s="29" t="s">
        <v>325</v>
      </c>
      <c r="C99" s="29" t="s">
        <v>0</v>
      </c>
      <c r="D99" s="29" t="s">
        <v>105</v>
      </c>
      <c r="E99" s="42" t="s">
        <v>2380</v>
      </c>
      <c r="F99" s="42" t="s">
        <v>107</v>
      </c>
      <c r="G99" s="30" t="s">
        <v>328</v>
      </c>
      <c r="H99" s="64" t="s">
        <v>969</v>
      </c>
      <c r="I99" s="28">
        <v>3201358</v>
      </c>
      <c r="J99" s="28" t="s">
        <v>329</v>
      </c>
      <c r="K99" s="31" t="s">
        <v>111</v>
      </c>
      <c r="L99" s="32">
        <v>87</v>
      </c>
      <c r="M99" s="33" t="s">
        <v>107</v>
      </c>
      <c r="N99" s="34">
        <v>67000000</v>
      </c>
      <c r="O99" s="33" t="s">
        <v>107</v>
      </c>
      <c r="P99" s="28" t="s">
        <v>2415</v>
      </c>
      <c r="Q99" s="28" t="s">
        <v>112</v>
      </c>
      <c r="R99" s="28" t="s">
        <v>107</v>
      </c>
      <c r="S99" s="28" t="s">
        <v>107</v>
      </c>
      <c r="T99" s="42" t="s">
        <v>107</v>
      </c>
      <c r="U99" s="28" t="s">
        <v>107</v>
      </c>
      <c r="V99" s="28" t="s">
        <v>107</v>
      </c>
      <c r="W99" s="28" t="str">
        <f t="shared" si="1"/>
        <v>N.A.</v>
      </c>
      <c r="X99" s="35" t="s">
        <v>2412</v>
      </c>
      <c r="Y99" s="207">
        <v>0.01</v>
      </c>
      <c r="Z99" s="207">
        <v>0.01</v>
      </c>
      <c r="AA99" s="207">
        <v>0.01</v>
      </c>
      <c r="AB99" s="207">
        <v>0.01</v>
      </c>
      <c r="AC99" s="207">
        <v>0.01</v>
      </c>
      <c r="AD99" s="207">
        <v>0.02</v>
      </c>
      <c r="AE99" s="28" t="s">
        <v>113</v>
      </c>
      <c r="AF99" s="28" t="s">
        <v>113</v>
      </c>
      <c r="AG99" s="28" t="s">
        <v>113</v>
      </c>
      <c r="AH99" s="47">
        <v>0.5</v>
      </c>
      <c r="AI99" s="38">
        <v>8689479</v>
      </c>
      <c r="AJ99" s="38">
        <v>756945</v>
      </c>
      <c r="AK99" s="38">
        <v>619319</v>
      </c>
      <c r="AL99" s="38">
        <v>0</v>
      </c>
      <c r="AM99" s="38">
        <v>0</v>
      </c>
      <c r="AN99" s="38">
        <v>8078664</v>
      </c>
      <c r="AO99" s="38">
        <v>0</v>
      </c>
      <c r="AP99" s="38">
        <v>894571</v>
      </c>
      <c r="AQ99" s="38">
        <v>48169</v>
      </c>
      <c r="AR99" s="38">
        <v>385354</v>
      </c>
      <c r="AS99" s="38">
        <v>0</v>
      </c>
      <c r="AT99" s="38">
        <v>0</v>
      </c>
      <c r="AU99" s="38">
        <v>0</v>
      </c>
      <c r="AV99" s="38">
        <v>0</v>
      </c>
      <c r="AW99" s="38">
        <v>0</v>
      </c>
      <c r="AX99" s="38">
        <v>4816921</v>
      </c>
      <c r="AY99" s="38">
        <v>3027779</v>
      </c>
      <c r="AZ99" s="38">
        <v>1307450</v>
      </c>
      <c r="BA99" s="38">
        <v>3303031</v>
      </c>
      <c r="BB99" s="38">
        <v>619319</v>
      </c>
      <c r="BC99" s="38">
        <v>522980</v>
      </c>
      <c r="BD99" s="38">
        <v>302778</v>
      </c>
      <c r="BE99" s="38">
        <v>894571</v>
      </c>
      <c r="BF99" s="38">
        <v>1032198</v>
      </c>
      <c r="BG99" s="38">
        <v>2133207</v>
      </c>
      <c r="BH99" s="38">
        <v>206440</v>
      </c>
      <c r="BI99" s="38">
        <v>1307450</v>
      </c>
      <c r="BJ99" s="38">
        <v>233965</v>
      </c>
      <c r="BK99" s="38">
        <v>0</v>
      </c>
      <c r="BL99" s="38">
        <v>0</v>
      </c>
      <c r="BM99" s="38" t="s">
        <v>107</v>
      </c>
      <c r="BN99" s="38">
        <v>6878563</v>
      </c>
      <c r="BO99" s="38">
        <v>178914</v>
      </c>
      <c r="BP99" s="38">
        <v>3027779</v>
      </c>
      <c r="BQ99" s="38">
        <v>6193185</v>
      </c>
      <c r="BR99" s="38">
        <v>0</v>
      </c>
      <c r="BS99" s="38">
        <v>481692</v>
      </c>
      <c r="BT99" s="330">
        <v>0</v>
      </c>
      <c r="BU99" s="38">
        <v>0</v>
      </c>
      <c r="BV99" s="38" t="s">
        <v>107</v>
      </c>
      <c r="BW99" s="38" t="s">
        <v>107</v>
      </c>
      <c r="BX99" s="38" t="s">
        <v>107</v>
      </c>
      <c r="BY99" s="42" t="s">
        <v>114</v>
      </c>
      <c r="BZ99" s="42" t="s">
        <v>114</v>
      </c>
      <c r="CA99" s="42" t="s">
        <v>114</v>
      </c>
      <c r="CB99" s="42" t="s">
        <v>114</v>
      </c>
      <c r="CC99" s="42" t="s">
        <v>114</v>
      </c>
      <c r="CD99" s="42" t="s">
        <v>114</v>
      </c>
      <c r="CE99" s="42" t="s">
        <v>114</v>
      </c>
      <c r="CF99" s="42" t="s">
        <v>107</v>
      </c>
      <c r="CG99" s="28" t="s">
        <v>107</v>
      </c>
      <c r="CH99" s="28" t="s">
        <v>107</v>
      </c>
      <c r="CI99" s="28" t="s">
        <v>107</v>
      </c>
      <c r="CJ99" s="28" t="s">
        <v>107</v>
      </c>
      <c r="CK99" s="28" t="s">
        <v>107</v>
      </c>
      <c r="CL99" s="28" t="s">
        <v>107</v>
      </c>
      <c r="CM99" s="28" t="s">
        <v>107</v>
      </c>
      <c r="CN99" s="28" t="s">
        <v>107</v>
      </c>
      <c r="CO99" s="28" t="s">
        <v>107</v>
      </c>
      <c r="CP99" s="28" t="s">
        <v>107</v>
      </c>
      <c r="CQ99" s="28" t="s">
        <v>107</v>
      </c>
      <c r="CR99" s="28" t="s">
        <v>107</v>
      </c>
      <c r="CS99" s="28" t="s">
        <v>107</v>
      </c>
      <c r="CT99" s="28" t="s">
        <v>107</v>
      </c>
      <c r="CU99" s="332">
        <v>9620079</v>
      </c>
      <c r="CV99" s="43">
        <v>1</v>
      </c>
    </row>
    <row r="100" spans="1:100" ht="25.5">
      <c r="A100" s="28">
        <v>112</v>
      </c>
      <c r="B100" s="29" t="s">
        <v>330</v>
      </c>
      <c r="C100" s="29" t="s">
        <v>0</v>
      </c>
      <c r="D100" s="29" t="s">
        <v>105</v>
      </c>
      <c r="E100" s="42" t="s">
        <v>106</v>
      </c>
      <c r="F100" s="42" t="s">
        <v>107</v>
      </c>
      <c r="G100" s="30" t="s">
        <v>331</v>
      </c>
      <c r="H100" s="42" t="s">
        <v>990</v>
      </c>
      <c r="I100" s="28">
        <v>9001142</v>
      </c>
      <c r="J100" s="28" t="s">
        <v>332</v>
      </c>
      <c r="K100" s="31" t="s">
        <v>127</v>
      </c>
      <c r="L100" s="32">
        <v>106</v>
      </c>
      <c r="M100" s="33" t="s">
        <v>107</v>
      </c>
      <c r="N100" s="34">
        <v>98500000</v>
      </c>
      <c r="O100" s="33" t="s">
        <v>107</v>
      </c>
      <c r="P100" s="28" t="s">
        <v>130</v>
      </c>
      <c r="Q100" s="28" t="s">
        <v>112</v>
      </c>
      <c r="R100" s="28" t="s">
        <v>107</v>
      </c>
      <c r="S100" s="28" t="s">
        <v>107</v>
      </c>
      <c r="T100" s="42" t="s">
        <v>107</v>
      </c>
      <c r="U100" s="28" t="s">
        <v>107</v>
      </c>
      <c r="V100" s="28" t="s">
        <v>107</v>
      </c>
      <c r="W100" s="28" t="str">
        <f t="shared" si="1"/>
        <v>N.A.</v>
      </c>
      <c r="X100" s="35" t="s">
        <v>2414</v>
      </c>
      <c r="Y100" s="207">
        <v>0.01</v>
      </c>
      <c r="Z100" s="207">
        <v>0.01</v>
      </c>
      <c r="AA100" s="207">
        <v>0.01</v>
      </c>
      <c r="AB100" s="207">
        <v>0.01</v>
      </c>
      <c r="AC100" s="207">
        <v>0.01</v>
      </c>
      <c r="AD100" s="207">
        <v>0.01</v>
      </c>
      <c r="AE100" s="28" t="s">
        <v>113</v>
      </c>
      <c r="AF100" s="28" t="s">
        <v>113</v>
      </c>
      <c r="AG100" s="28" t="s">
        <v>113</v>
      </c>
      <c r="AH100" s="47">
        <v>0</v>
      </c>
      <c r="AI100" s="38">
        <v>8689479</v>
      </c>
      <c r="AJ100" s="38">
        <v>87324</v>
      </c>
      <c r="AK100" s="38" t="s">
        <v>107</v>
      </c>
      <c r="AL100" s="38">
        <v>0</v>
      </c>
      <c r="AM100" s="38">
        <v>0</v>
      </c>
      <c r="AN100" s="38">
        <v>7322080</v>
      </c>
      <c r="AO100" s="38">
        <v>0</v>
      </c>
      <c r="AP100" s="38">
        <v>0</v>
      </c>
      <c r="AQ100" s="38">
        <v>49119</v>
      </c>
      <c r="AR100" s="38">
        <v>793352</v>
      </c>
      <c r="AS100" s="38">
        <v>0</v>
      </c>
      <c r="AT100" s="38">
        <v>0</v>
      </c>
      <c r="AU100" s="38">
        <v>0</v>
      </c>
      <c r="AV100" s="38">
        <v>0</v>
      </c>
      <c r="AW100" s="38">
        <v>0</v>
      </c>
      <c r="AX100" s="38" t="s">
        <v>107</v>
      </c>
      <c r="AY100" s="38" t="s">
        <v>107</v>
      </c>
      <c r="AZ100" s="38" t="s">
        <v>107</v>
      </c>
      <c r="BA100" s="38">
        <v>1974385</v>
      </c>
      <c r="BB100" s="38">
        <v>0</v>
      </c>
      <c r="BC100" s="38">
        <v>0</v>
      </c>
      <c r="BD100" s="38" t="s">
        <v>107</v>
      </c>
      <c r="BE100" s="38" t="s">
        <v>107</v>
      </c>
      <c r="BF100" s="38">
        <v>641421</v>
      </c>
      <c r="BG100" s="38" t="s">
        <v>107</v>
      </c>
      <c r="BH100" s="38">
        <v>72861</v>
      </c>
      <c r="BI100" s="38">
        <v>1528774</v>
      </c>
      <c r="BJ100" s="38" t="s">
        <v>107</v>
      </c>
      <c r="BK100" s="38">
        <v>0</v>
      </c>
      <c r="BL100" s="38">
        <v>0</v>
      </c>
      <c r="BM100" s="38" t="s">
        <v>107</v>
      </c>
      <c r="BN100" s="38">
        <v>15785609</v>
      </c>
      <c r="BO100" s="38">
        <v>204119</v>
      </c>
      <c r="BP100" s="38" t="s">
        <v>107</v>
      </c>
      <c r="BQ100" s="38" t="s">
        <v>107</v>
      </c>
      <c r="BR100" s="38">
        <v>0</v>
      </c>
      <c r="BS100" s="38">
        <v>235849</v>
      </c>
      <c r="BT100" s="330">
        <v>0</v>
      </c>
      <c r="BU100" s="38">
        <v>0</v>
      </c>
      <c r="BV100" s="38" t="s">
        <v>107</v>
      </c>
      <c r="BW100" s="38" t="s">
        <v>107</v>
      </c>
      <c r="BX100" s="38" t="s">
        <v>107</v>
      </c>
      <c r="BY100" s="41" t="s">
        <v>113</v>
      </c>
      <c r="BZ100" s="41" t="s">
        <v>113</v>
      </c>
      <c r="CA100" s="41" t="s">
        <v>113</v>
      </c>
      <c r="CB100" s="41" t="s">
        <v>113</v>
      </c>
      <c r="CC100" s="41" t="s">
        <v>113</v>
      </c>
      <c r="CD100" s="41" t="s">
        <v>114</v>
      </c>
      <c r="CE100" s="41" t="s">
        <v>114</v>
      </c>
      <c r="CF100" s="42" t="s">
        <v>107</v>
      </c>
      <c r="CG100" s="28" t="s">
        <v>107</v>
      </c>
      <c r="CH100" s="28" t="s">
        <v>107</v>
      </c>
      <c r="CI100" s="28" t="s">
        <v>107</v>
      </c>
      <c r="CJ100" s="28" t="s">
        <v>107</v>
      </c>
      <c r="CK100" s="28" t="s">
        <v>107</v>
      </c>
      <c r="CL100" s="28" t="s">
        <v>107</v>
      </c>
      <c r="CM100" s="28" t="s">
        <v>107</v>
      </c>
      <c r="CN100" s="28" t="s">
        <v>107</v>
      </c>
      <c r="CO100" s="28" t="s">
        <v>107</v>
      </c>
      <c r="CP100" s="28" t="s">
        <v>107</v>
      </c>
      <c r="CQ100" s="28" t="s">
        <v>107</v>
      </c>
      <c r="CR100" s="28" t="s">
        <v>107</v>
      </c>
      <c r="CS100" s="28" t="s">
        <v>107</v>
      </c>
      <c r="CT100" s="28" t="s">
        <v>107</v>
      </c>
      <c r="CU100" s="332">
        <v>4163150</v>
      </c>
      <c r="CV100" s="43">
        <v>1</v>
      </c>
    </row>
    <row r="101" spans="1:100" ht="25.5">
      <c r="A101" s="28">
        <v>113</v>
      </c>
      <c r="B101" s="29" t="s">
        <v>330</v>
      </c>
      <c r="C101" s="29" t="s">
        <v>0</v>
      </c>
      <c r="D101" s="29" t="s">
        <v>105</v>
      </c>
      <c r="E101" s="42" t="s">
        <v>2380</v>
      </c>
      <c r="F101" s="42" t="s">
        <v>107</v>
      </c>
      <c r="G101" s="30" t="s">
        <v>333</v>
      </c>
      <c r="H101" s="42" t="s">
        <v>990</v>
      </c>
      <c r="I101" s="28">
        <v>9001143</v>
      </c>
      <c r="J101" s="28" t="s">
        <v>334</v>
      </c>
      <c r="K101" s="31" t="s">
        <v>142</v>
      </c>
      <c r="L101" s="32">
        <v>167.6</v>
      </c>
      <c r="M101" s="33" t="s">
        <v>107</v>
      </c>
      <c r="N101" s="34">
        <v>123300000</v>
      </c>
      <c r="O101" s="33" t="s">
        <v>107</v>
      </c>
      <c r="P101" s="28" t="s">
        <v>130</v>
      </c>
      <c r="Q101" s="28" t="s">
        <v>112</v>
      </c>
      <c r="R101" s="28" t="s">
        <v>107</v>
      </c>
      <c r="S101" s="28" t="s">
        <v>107</v>
      </c>
      <c r="T101" s="42" t="s">
        <v>107</v>
      </c>
      <c r="U101" s="28" t="s">
        <v>107</v>
      </c>
      <c r="V101" s="28" t="s">
        <v>107</v>
      </c>
      <c r="W101" s="28" t="str">
        <f t="shared" si="1"/>
        <v>N.A.</v>
      </c>
      <c r="X101" s="35" t="s">
        <v>2414</v>
      </c>
      <c r="Y101" s="207">
        <v>0.01</v>
      </c>
      <c r="Z101" s="207">
        <v>0.01</v>
      </c>
      <c r="AA101" s="207">
        <v>0.01</v>
      </c>
      <c r="AB101" s="207">
        <v>0.01</v>
      </c>
      <c r="AC101" s="207">
        <v>0.01</v>
      </c>
      <c r="AD101" s="207">
        <v>0.01</v>
      </c>
      <c r="AE101" s="28" t="s">
        <v>113</v>
      </c>
      <c r="AF101" s="28" t="s">
        <v>113</v>
      </c>
      <c r="AG101" s="28" t="s">
        <v>113</v>
      </c>
      <c r="AH101" s="47">
        <v>0</v>
      </c>
      <c r="AI101" s="38">
        <v>8689479</v>
      </c>
      <c r="AJ101" s="38">
        <v>87324</v>
      </c>
      <c r="AK101" s="38" t="s">
        <v>107</v>
      </c>
      <c r="AL101" s="38">
        <v>0</v>
      </c>
      <c r="AM101" s="38">
        <v>0</v>
      </c>
      <c r="AN101" s="38">
        <v>7322080</v>
      </c>
      <c r="AO101" s="38">
        <v>0</v>
      </c>
      <c r="AP101" s="38">
        <v>0</v>
      </c>
      <c r="AQ101" s="38">
        <v>49119</v>
      </c>
      <c r="AR101" s="38">
        <v>875307</v>
      </c>
      <c r="AS101" s="38">
        <v>0</v>
      </c>
      <c r="AT101" s="38">
        <v>0</v>
      </c>
      <c r="AU101" s="38">
        <v>0</v>
      </c>
      <c r="AV101" s="38">
        <v>0</v>
      </c>
      <c r="AW101" s="38">
        <v>0</v>
      </c>
      <c r="AX101" s="38" t="s">
        <v>107</v>
      </c>
      <c r="AY101" s="38" t="s">
        <v>107</v>
      </c>
      <c r="AZ101" s="38" t="s">
        <v>107</v>
      </c>
      <c r="BA101" s="38">
        <v>1974385</v>
      </c>
      <c r="BB101" s="38">
        <v>0</v>
      </c>
      <c r="BC101" s="38">
        <v>0</v>
      </c>
      <c r="BD101" s="38" t="s">
        <v>107</v>
      </c>
      <c r="BE101" s="38" t="s">
        <v>107</v>
      </c>
      <c r="BF101" s="38">
        <v>710810</v>
      </c>
      <c r="BG101" s="38" t="s">
        <v>107</v>
      </c>
      <c r="BH101" s="38">
        <v>72861</v>
      </c>
      <c r="BI101" s="38">
        <v>1528774</v>
      </c>
      <c r="BJ101" s="38" t="s">
        <v>107</v>
      </c>
      <c r="BK101" s="38">
        <v>0</v>
      </c>
      <c r="BL101" s="38">
        <v>0</v>
      </c>
      <c r="BM101" s="38" t="s">
        <v>107</v>
      </c>
      <c r="BN101" s="38">
        <v>15785609</v>
      </c>
      <c r="BO101" s="38">
        <v>204119</v>
      </c>
      <c r="BP101" s="38" t="s">
        <v>107</v>
      </c>
      <c r="BQ101" s="38" t="s">
        <v>107</v>
      </c>
      <c r="BR101" s="38">
        <v>0</v>
      </c>
      <c r="BS101" s="38">
        <v>832829</v>
      </c>
      <c r="BT101" s="330">
        <v>0</v>
      </c>
      <c r="BU101" s="38">
        <v>0</v>
      </c>
      <c r="BV101" s="38" t="s">
        <v>107</v>
      </c>
      <c r="BW101" s="38" t="s">
        <v>107</v>
      </c>
      <c r="BX101" s="38" t="s">
        <v>107</v>
      </c>
      <c r="BY101" s="41" t="s">
        <v>113</v>
      </c>
      <c r="BZ101" s="41" t="s">
        <v>113</v>
      </c>
      <c r="CA101" s="41" t="s">
        <v>113</v>
      </c>
      <c r="CB101" s="41" t="s">
        <v>113</v>
      </c>
      <c r="CC101" s="41" t="s">
        <v>114</v>
      </c>
      <c r="CD101" s="41" t="s">
        <v>114</v>
      </c>
      <c r="CE101" s="41" t="s">
        <v>114</v>
      </c>
      <c r="CF101" s="42" t="s">
        <v>107</v>
      </c>
      <c r="CG101" s="28" t="s">
        <v>107</v>
      </c>
      <c r="CH101" s="28" t="s">
        <v>107</v>
      </c>
      <c r="CI101" s="28" t="s">
        <v>107</v>
      </c>
      <c r="CJ101" s="28" t="s">
        <v>107</v>
      </c>
      <c r="CK101" s="28" t="s">
        <v>107</v>
      </c>
      <c r="CL101" s="28" t="s">
        <v>107</v>
      </c>
      <c r="CM101" s="28" t="s">
        <v>107</v>
      </c>
      <c r="CN101" s="28" t="s">
        <v>107</v>
      </c>
      <c r="CO101" s="28" t="s">
        <v>107</v>
      </c>
      <c r="CP101" s="28" t="s">
        <v>107</v>
      </c>
      <c r="CQ101" s="28" t="s">
        <v>107</v>
      </c>
      <c r="CR101" s="28" t="s">
        <v>107</v>
      </c>
      <c r="CS101" s="28" t="s">
        <v>107</v>
      </c>
      <c r="CT101" s="28" t="s">
        <v>107</v>
      </c>
      <c r="CU101" s="332">
        <v>4163150</v>
      </c>
      <c r="CV101" s="43">
        <v>1</v>
      </c>
    </row>
    <row r="102" spans="1:100" ht="38.25" customHeight="1">
      <c r="A102" s="28">
        <v>114</v>
      </c>
      <c r="B102" s="29" t="s">
        <v>330</v>
      </c>
      <c r="C102" s="29" t="s">
        <v>0</v>
      </c>
      <c r="D102" s="29" t="s">
        <v>105</v>
      </c>
      <c r="E102" s="42" t="s">
        <v>2380</v>
      </c>
      <c r="F102" s="42" t="s">
        <v>107</v>
      </c>
      <c r="G102" s="30" t="s">
        <v>335</v>
      </c>
      <c r="H102" s="42" t="s">
        <v>990</v>
      </c>
      <c r="I102" s="28">
        <v>9001144</v>
      </c>
      <c r="J102" s="28" t="s">
        <v>336</v>
      </c>
      <c r="K102" s="31" t="s">
        <v>142</v>
      </c>
      <c r="L102" s="32">
        <v>167.6</v>
      </c>
      <c r="M102" s="33" t="s">
        <v>107</v>
      </c>
      <c r="N102" s="34">
        <v>121500000</v>
      </c>
      <c r="O102" s="33" t="s">
        <v>107</v>
      </c>
      <c r="P102" s="28" t="s">
        <v>130</v>
      </c>
      <c r="Q102" s="28" t="s">
        <v>112</v>
      </c>
      <c r="R102" s="28" t="s">
        <v>107</v>
      </c>
      <c r="S102" s="28" t="s">
        <v>107</v>
      </c>
      <c r="T102" s="42" t="s">
        <v>107</v>
      </c>
      <c r="U102" s="28" t="s">
        <v>107</v>
      </c>
      <c r="V102" s="28" t="s">
        <v>107</v>
      </c>
      <c r="W102" s="28" t="str">
        <f t="shared" si="1"/>
        <v>N.A.</v>
      </c>
      <c r="X102" s="35" t="s">
        <v>2414</v>
      </c>
      <c r="Y102" s="207">
        <v>0.01</v>
      </c>
      <c r="Z102" s="207">
        <v>0.01</v>
      </c>
      <c r="AA102" s="207">
        <v>0.01</v>
      </c>
      <c r="AB102" s="207">
        <v>0.01</v>
      </c>
      <c r="AC102" s="207">
        <v>0.01</v>
      </c>
      <c r="AD102" s="207">
        <v>0.01</v>
      </c>
      <c r="AE102" s="28" t="s">
        <v>113</v>
      </c>
      <c r="AF102" s="28" t="s">
        <v>113</v>
      </c>
      <c r="AG102" s="28" t="s">
        <v>113</v>
      </c>
      <c r="AH102" s="47">
        <v>0</v>
      </c>
      <c r="AI102" s="38">
        <v>8689479</v>
      </c>
      <c r="AJ102" s="38">
        <v>87324</v>
      </c>
      <c r="AK102" s="38" t="s">
        <v>107</v>
      </c>
      <c r="AL102" s="38">
        <v>0</v>
      </c>
      <c r="AM102" s="38">
        <v>0</v>
      </c>
      <c r="AN102" s="38">
        <v>7322080</v>
      </c>
      <c r="AO102" s="38">
        <v>0</v>
      </c>
      <c r="AP102" s="38">
        <v>0</v>
      </c>
      <c r="AQ102" s="38">
        <v>49119</v>
      </c>
      <c r="AR102" s="38">
        <v>0</v>
      </c>
      <c r="AS102" s="38">
        <v>0</v>
      </c>
      <c r="AT102" s="38">
        <v>0</v>
      </c>
      <c r="AU102" s="38">
        <v>0</v>
      </c>
      <c r="AV102" s="38">
        <v>0</v>
      </c>
      <c r="AW102" s="38">
        <v>0</v>
      </c>
      <c r="AX102" s="38">
        <v>0</v>
      </c>
      <c r="AY102" s="38" t="s">
        <v>107</v>
      </c>
      <c r="AZ102" s="38" t="s">
        <v>107</v>
      </c>
      <c r="BA102" s="38">
        <v>1974385</v>
      </c>
      <c r="BB102" s="38">
        <v>0</v>
      </c>
      <c r="BC102" s="38">
        <v>0</v>
      </c>
      <c r="BD102" s="38" t="s">
        <v>107</v>
      </c>
      <c r="BE102" s="38" t="s">
        <v>107</v>
      </c>
      <c r="BF102" s="38">
        <v>1001449</v>
      </c>
      <c r="BG102" s="38" t="s">
        <v>107</v>
      </c>
      <c r="BH102" s="38">
        <v>72861</v>
      </c>
      <c r="BI102" s="38">
        <v>1528774</v>
      </c>
      <c r="BJ102" s="38" t="s">
        <v>107</v>
      </c>
      <c r="BK102" s="38">
        <v>0</v>
      </c>
      <c r="BL102" s="38">
        <v>0</v>
      </c>
      <c r="BM102" s="38" t="s">
        <v>107</v>
      </c>
      <c r="BN102" s="38">
        <v>15785609</v>
      </c>
      <c r="BO102" s="38">
        <v>204119</v>
      </c>
      <c r="BP102" s="38" t="s">
        <v>107</v>
      </c>
      <c r="BQ102" s="38" t="s">
        <v>107</v>
      </c>
      <c r="BR102" s="38">
        <v>0</v>
      </c>
      <c r="BS102" s="38">
        <v>832829</v>
      </c>
      <c r="BT102" s="330">
        <v>0</v>
      </c>
      <c r="BU102" s="38">
        <v>0</v>
      </c>
      <c r="BV102" s="38" t="s">
        <v>107</v>
      </c>
      <c r="BW102" s="38" t="s">
        <v>107</v>
      </c>
      <c r="BX102" s="38" t="s">
        <v>107</v>
      </c>
      <c r="BY102" s="41" t="s">
        <v>113</v>
      </c>
      <c r="BZ102" s="41" t="s">
        <v>113</v>
      </c>
      <c r="CA102" s="41" t="s">
        <v>113</v>
      </c>
      <c r="CB102" s="41" t="s">
        <v>113</v>
      </c>
      <c r="CC102" s="41" t="s">
        <v>114</v>
      </c>
      <c r="CD102" s="41" t="s">
        <v>114</v>
      </c>
      <c r="CE102" s="41" t="s">
        <v>114</v>
      </c>
      <c r="CF102" s="42" t="s">
        <v>107</v>
      </c>
      <c r="CG102" s="28" t="s">
        <v>107</v>
      </c>
      <c r="CH102" s="28" t="s">
        <v>107</v>
      </c>
      <c r="CI102" s="28" t="s">
        <v>107</v>
      </c>
      <c r="CJ102" s="28" t="s">
        <v>107</v>
      </c>
      <c r="CK102" s="28" t="s">
        <v>107</v>
      </c>
      <c r="CL102" s="28" t="s">
        <v>107</v>
      </c>
      <c r="CM102" s="28" t="s">
        <v>107</v>
      </c>
      <c r="CN102" s="28" t="s">
        <v>107</v>
      </c>
      <c r="CO102" s="28" t="s">
        <v>107</v>
      </c>
      <c r="CP102" s="28" t="s">
        <v>107</v>
      </c>
      <c r="CQ102" s="28" t="s">
        <v>107</v>
      </c>
      <c r="CR102" s="28" t="s">
        <v>107</v>
      </c>
      <c r="CS102" s="28" t="s">
        <v>107</v>
      </c>
      <c r="CT102" s="28" t="s">
        <v>107</v>
      </c>
      <c r="CU102" s="332">
        <v>4163150</v>
      </c>
      <c r="CV102" s="43">
        <v>1</v>
      </c>
    </row>
    <row r="103" spans="1:100" ht="51">
      <c r="A103" s="28">
        <v>115</v>
      </c>
      <c r="B103" s="29" t="s">
        <v>104</v>
      </c>
      <c r="C103" s="29" t="s">
        <v>0</v>
      </c>
      <c r="D103" s="29" t="s">
        <v>337</v>
      </c>
      <c r="E103" s="42" t="s">
        <v>338</v>
      </c>
      <c r="F103" s="42" t="s">
        <v>107</v>
      </c>
      <c r="G103" s="30" t="s">
        <v>339</v>
      </c>
      <c r="H103" s="42" t="s">
        <v>109</v>
      </c>
      <c r="I103" s="28">
        <v>1606256</v>
      </c>
      <c r="J103" s="28" t="s">
        <v>340</v>
      </c>
      <c r="K103" s="31" t="s">
        <v>341</v>
      </c>
      <c r="L103" s="32">
        <v>132</v>
      </c>
      <c r="M103" s="33">
        <v>5</v>
      </c>
      <c r="N103" s="34">
        <v>101300000</v>
      </c>
      <c r="O103" s="28" t="s">
        <v>338</v>
      </c>
      <c r="P103" s="28" t="s">
        <v>2415</v>
      </c>
      <c r="Q103" s="28" t="s">
        <v>112</v>
      </c>
      <c r="R103" s="28" t="s">
        <v>107</v>
      </c>
      <c r="S103" s="28" t="s">
        <v>107</v>
      </c>
      <c r="T103" s="42" t="s">
        <v>107</v>
      </c>
      <c r="U103" s="28" t="s">
        <v>107</v>
      </c>
      <c r="V103" s="28" t="s">
        <v>107</v>
      </c>
      <c r="W103" s="28" t="str">
        <f t="shared" si="1"/>
        <v>N.A.</v>
      </c>
      <c r="X103" s="35" t="s">
        <v>2412</v>
      </c>
      <c r="Y103" s="206">
        <v>0.06</v>
      </c>
      <c r="Z103" s="206">
        <v>0.06</v>
      </c>
      <c r="AA103" s="206">
        <v>0.06</v>
      </c>
      <c r="AB103" s="206">
        <v>0.06</v>
      </c>
      <c r="AC103" s="206">
        <v>7.0000000000000007E-2</v>
      </c>
      <c r="AD103" s="206">
        <v>0.08</v>
      </c>
      <c r="AE103" s="28" t="s">
        <v>113</v>
      </c>
      <c r="AF103" s="28" t="s">
        <v>113</v>
      </c>
      <c r="AG103" s="28" t="s">
        <v>113</v>
      </c>
      <c r="AH103" s="37">
        <v>1</v>
      </c>
      <c r="AI103" s="38">
        <v>8689479</v>
      </c>
      <c r="AJ103" s="38">
        <v>535272</v>
      </c>
      <c r="AK103" s="38">
        <v>2</v>
      </c>
      <c r="AL103" s="38">
        <v>0</v>
      </c>
      <c r="AM103" s="38">
        <v>0</v>
      </c>
      <c r="AN103" s="38">
        <v>11547654</v>
      </c>
      <c r="AO103" s="38">
        <v>2</v>
      </c>
      <c r="AP103" s="38">
        <v>1338179</v>
      </c>
      <c r="AQ103" s="38">
        <v>128475</v>
      </c>
      <c r="AR103" s="38">
        <v>2</v>
      </c>
      <c r="AS103" s="38">
        <v>0</v>
      </c>
      <c r="AT103" s="38">
        <v>0</v>
      </c>
      <c r="AU103" s="38">
        <v>0</v>
      </c>
      <c r="AV103" s="38">
        <v>0</v>
      </c>
      <c r="AW103" s="38">
        <v>0</v>
      </c>
      <c r="AX103" s="38">
        <v>4600313</v>
      </c>
      <c r="AY103" s="38">
        <v>5780609</v>
      </c>
      <c r="AZ103" s="38">
        <v>2891625</v>
      </c>
      <c r="BA103" s="38">
        <v>4089166</v>
      </c>
      <c r="BB103" s="38">
        <v>2</v>
      </c>
      <c r="BC103" s="38">
        <v>1533438</v>
      </c>
      <c r="BD103" s="38">
        <v>173454</v>
      </c>
      <c r="BE103" s="38">
        <v>1970774</v>
      </c>
      <c r="BF103" s="38">
        <v>1360990</v>
      </c>
      <c r="BG103" s="38">
        <v>4896777</v>
      </c>
      <c r="BH103" s="38">
        <v>130091</v>
      </c>
      <c r="BI103" s="38">
        <v>2146812</v>
      </c>
      <c r="BJ103" s="38" t="s">
        <v>107</v>
      </c>
      <c r="BK103" s="38">
        <v>0</v>
      </c>
      <c r="BL103" s="38">
        <v>0</v>
      </c>
      <c r="BM103" s="38">
        <v>2044583</v>
      </c>
      <c r="BN103" s="38">
        <v>7892091</v>
      </c>
      <c r="BO103" s="38">
        <v>130091</v>
      </c>
      <c r="BP103" s="38" t="s">
        <v>107</v>
      </c>
      <c r="BQ103" s="38" t="s">
        <v>107</v>
      </c>
      <c r="BR103" s="38">
        <v>2</v>
      </c>
      <c r="BS103" s="38">
        <v>1011820</v>
      </c>
      <c r="BT103" s="330">
        <v>0</v>
      </c>
      <c r="BU103" s="38">
        <v>0</v>
      </c>
      <c r="BV103" s="38" t="s">
        <v>107</v>
      </c>
      <c r="BW103" s="38" t="s">
        <v>107</v>
      </c>
      <c r="BX103" s="38" t="s">
        <v>107</v>
      </c>
      <c r="BY103" s="41" t="s">
        <v>113</v>
      </c>
      <c r="BZ103" s="41" t="s">
        <v>113</v>
      </c>
      <c r="CA103" s="41" t="s">
        <v>113</v>
      </c>
      <c r="CB103" s="41" t="s">
        <v>114</v>
      </c>
      <c r="CC103" s="41" t="s">
        <v>113</v>
      </c>
      <c r="CD103" s="41" t="s">
        <v>114</v>
      </c>
      <c r="CE103" s="41" t="s">
        <v>114</v>
      </c>
      <c r="CF103" s="42" t="s">
        <v>107</v>
      </c>
      <c r="CG103" s="28" t="s">
        <v>107</v>
      </c>
      <c r="CH103" s="28" t="s">
        <v>107</v>
      </c>
      <c r="CI103" s="28" t="s">
        <v>107</v>
      </c>
      <c r="CJ103" s="28" t="s">
        <v>107</v>
      </c>
      <c r="CK103" s="28" t="s">
        <v>107</v>
      </c>
      <c r="CL103" s="28" t="s">
        <v>107</v>
      </c>
      <c r="CM103" s="28" t="s">
        <v>107</v>
      </c>
      <c r="CN103" s="28" t="s">
        <v>107</v>
      </c>
      <c r="CO103" s="28" t="s">
        <v>107</v>
      </c>
      <c r="CP103" s="28" t="s">
        <v>107</v>
      </c>
      <c r="CQ103" s="28" t="s">
        <v>107</v>
      </c>
      <c r="CR103" s="28" t="s">
        <v>107</v>
      </c>
      <c r="CS103" s="28" t="s">
        <v>107</v>
      </c>
      <c r="CT103" s="28" t="s">
        <v>107</v>
      </c>
      <c r="CU103" s="332">
        <v>9934422</v>
      </c>
      <c r="CV103" s="43">
        <v>1</v>
      </c>
    </row>
    <row r="104" spans="1:100" ht="25.5">
      <c r="A104" s="28">
        <v>116</v>
      </c>
      <c r="B104" s="29" t="s">
        <v>104</v>
      </c>
      <c r="C104" s="29" t="s">
        <v>0</v>
      </c>
      <c r="D104" s="29" t="s">
        <v>337</v>
      </c>
      <c r="E104" s="42" t="s">
        <v>338</v>
      </c>
      <c r="F104" s="42" t="s">
        <v>107</v>
      </c>
      <c r="G104" s="30" t="s">
        <v>342</v>
      </c>
      <c r="H104" s="42" t="s">
        <v>109</v>
      </c>
      <c r="I104" s="28">
        <v>1606248</v>
      </c>
      <c r="J104" s="28" t="s">
        <v>343</v>
      </c>
      <c r="K104" s="31" t="s">
        <v>341</v>
      </c>
      <c r="L104" s="32">
        <v>132</v>
      </c>
      <c r="M104" s="33">
        <v>5</v>
      </c>
      <c r="N104" s="34">
        <v>111300000</v>
      </c>
      <c r="O104" s="28" t="s">
        <v>338</v>
      </c>
      <c r="P104" s="28" t="s">
        <v>130</v>
      </c>
      <c r="Q104" s="28" t="s">
        <v>112</v>
      </c>
      <c r="R104" s="28" t="s">
        <v>107</v>
      </c>
      <c r="S104" s="28" t="s">
        <v>107</v>
      </c>
      <c r="T104" s="42" t="s">
        <v>107</v>
      </c>
      <c r="U104" s="28" t="s">
        <v>107</v>
      </c>
      <c r="V104" s="28" t="s">
        <v>107</v>
      </c>
      <c r="W104" s="28" t="str">
        <f t="shared" si="1"/>
        <v>N.A.</v>
      </c>
      <c r="X104" s="35" t="s">
        <v>2413</v>
      </c>
      <c r="Y104" s="206">
        <v>0.06</v>
      </c>
      <c r="Z104" s="206">
        <v>0.06</v>
      </c>
      <c r="AA104" s="206">
        <v>0.06</v>
      </c>
      <c r="AB104" s="206">
        <v>0.06</v>
      </c>
      <c r="AC104" s="206">
        <v>7.0000000000000007E-2</v>
      </c>
      <c r="AD104" s="206">
        <v>0.08</v>
      </c>
      <c r="AE104" s="28" t="s">
        <v>113</v>
      </c>
      <c r="AF104" s="28" t="s">
        <v>113</v>
      </c>
      <c r="AG104" s="28" t="s">
        <v>113</v>
      </c>
      <c r="AH104" s="37">
        <v>1</v>
      </c>
      <c r="AI104" s="38">
        <v>8689479</v>
      </c>
      <c r="AJ104" s="38">
        <v>535272</v>
      </c>
      <c r="AK104" s="38">
        <v>2</v>
      </c>
      <c r="AL104" s="38">
        <v>0</v>
      </c>
      <c r="AM104" s="38">
        <v>0</v>
      </c>
      <c r="AN104" s="38">
        <v>11547654</v>
      </c>
      <c r="AO104" s="38">
        <v>2</v>
      </c>
      <c r="AP104" s="38">
        <v>1338179</v>
      </c>
      <c r="AQ104" s="38">
        <v>128475</v>
      </c>
      <c r="AR104" s="38">
        <v>2</v>
      </c>
      <c r="AS104" s="38">
        <v>0</v>
      </c>
      <c r="AT104" s="38">
        <v>0</v>
      </c>
      <c r="AU104" s="38">
        <v>0</v>
      </c>
      <c r="AV104" s="38">
        <v>0</v>
      </c>
      <c r="AW104" s="38">
        <v>0</v>
      </c>
      <c r="AX104" s="38">
        <v>4600313</v>
      </c>
      <c r="AY104" s="38">
        <v>5780609</v>
      </c>
      <c r="AZ104" s="38">
        <v>2891625</v>
      </c>
      <c r="BA104" s="38">
        <v>4089166</v>
      </c>
      <c r="BB104" s="38">
        <v>2</v>
      </c>
      <c r="BC104" s="38">
        <v>0</v>
      </c>
      <c r="BD104" s="38">
        <v>173454</v>
      </c>
      <c r="BE104" s="38">
        <v>1970774</v>
      </c>
      <c r="BF104" s="38">
        <v>1360990</v>
      </c>
      <c r="BG104" s="38">
        <v>4896777</v>
      </c>
      <c r="BH104" s="38">
        <v>130091</v>
      </c>
      <c r="BI104" s="38">
        <v>2146812</v>
      </c>
      <c r="BJ104" s="38" t="s">
        <v>107</v>
      </c>
      <c r="BK104" s="38">
        <v>0</v>
      </c>
      <c r="BL104" s="38">
        <v>0</v>
      </c>
      <c r="BM104" s="38">
        <v>2044583</v>
      </c>
      <c r="BN104" s="38">
        <v>7892091</v>
      </c>
      <c r="BO104" s="38">
        <v>130091</v>
      </c>
      <c r="BP104" s="38" t="s">
        <v>107</v>
      </c>
      <c r="BQ104" s="38" t="s">
        <v>107</v>
      </c>
      <c r="BR104" s="38">
        <v>2</v>
      </c>
      <c r="BS104" s="38">
        <v>1011820</v>
      </c>
      <c r="BT104" s="330">
        <v>0</v>
      </c>
      <c r="BU104" s="38">
        <v>0</v>
      </c>
      <c r="BV104" s="38" t="s">
        <v>107</v>
      </c>
      <c r="BW104" s="38" t="s">
        <v>107</v>
      </c>
      <c r="BX104" s="38" t="s">
        <v>107</v>
      </c>
      <c r="BY104" s="41" t="s">
        <v>113</v>
      </c>
      <c r="BZ104" s="41" t="s">
        <v>113</v>
      </c>
      <c r="CA104" s="41" t="s">
        <v>113</v>
      </c>
      <c r="CB104" s="41" t="s">
        <v>114</v>
      </c>
      <c r="CC104" s="41" t="s">
        <v>113</v>
      </c>
      <c r="CD104" s="41" t="s">
        <v>114</v>
      </c>
      <c r="CE104" s="41" t="s">
        <v>114</v>
      </c>
      <c r="CF104" s="42" t="s">
        <v>107</v>
      </c>
      <c r="CG104" s="28" t="s">
        <v>107</v>
      </c>
      <c r="CH104" s="28" t="s">
        <v>107</v>
      </c>
      <c r="CI104" s="28" t="s">
        <v>107</v>
      </c>
      <c r="CJ104" s="28" t="s">
        <v>107</v>
      </c>
      <c r="CK104" s="28" t="s">
        <v>107</v>
      </c>
      <c r="CL104" s="28" t="s">
        <v>107</v>
      </c>
      <c r="CM104" s="28" t="s">
        <v>107</v>
      </c>
      <c r="CN104" s="28" t="s">
        <v>107</v>
      </c>
      <c r="CO104" s="28" t="s">
        <v>107</v>
      </c>
      <c r="CP104" s="28" t="s">
        <v>107</v>
      </c>
      <c r="CQ104" s="28" t="s">
        <v>107</v>
      </c>
      <c r="CR104" s="28" t="s">
        <v>107</v>
      </c>
      <c r="CS104" s="28" t="s">
        <v>107</v>
      </c>
      <c r="CT104" s="28" t="s">
        <v>107</v>
      </c>
      <c r="CU104" s="332">
        <v>9934422</v>
      </c>
      <c r="CV104" s="43">
        <v>1</v>
      </c>
    </row>
    <row r="105" spans="1:100" ht="38.25">
      <c r="A105" s="28">
        <v>117</v>
      </c>
      <c r="B105" s="29" t="s">
        <v>104</v>
      </c>
      <c r="C105" s="29" t="s">
        <v>0</v>
      </c>
      <c r="D105" s="29" t="s">
        <v>337</v>
      </c>
      <c r="E105" s="42" t="s">
        <v>338</v>
      </c>
      <c r="F105" s="42" t="s">
        <v>107</v>
      </c>
      <c r="G105" s="30" t="s">
        <v>344</v>
      </c>
      <c r="H105" s="42" t="s">
        <v>109</v>
      </c>
      <c r="I105" s="28">
        <v>1606249</v>
      </c>
      <c r="J105" s="28" t="s">
        <v>345</v>
      </c>
      <c r="K105" s="31" t="s">
        <v>341</v>
      </c>
      <c r="L105" s="32">
        <v>132</v>
      </c>
      <c r="M105" s="33">
        <v>5</v>
      </c>
      <c r="N105" s="34">
        <v>119800000</v>
      </c>
      <c r="O105" s="28" t="s">
        <v>338</v>
      </c>
      <c r="P105" s="28" t="s">
        <v>130</v>
      </c>
      <c r="Q105" s="28" t="s">
        <v>112</v>
      </c>
      <c r="R105" s="28" t="s">
        <v>107</v>
      </c>
      <c r="S105" s="28" t="s">
        <v>107</v>
      </c>
      <c r="T105" s="42" t="s">
        <v>107</v>
      </c>
      <c r="U105" s="28" t="s">
        <v>107</v>
      </c>
      <c r="V105" s="28" t="s">
        <v>107</v>
      </c>
      <c r="W105" s="28" t="str">
        <f t="shared" si="1"/>
        <v>N.A.</v>
      </c>
      <c r="X105" s="35" t="s">
        <v>2413</v>
      </c>
      <c r="Y105" s="206">
        <v>0.06</v>
      </c>
      <c r="Z105" s="206">
        <v>0.06</v>
      </c>
      <c r="AA105" s="206">
        <v>0.06</v>
      </c>
      <c r="AB105" s="206">
        <v>0.06</v>
      </c>
      <c r="AC105" s="206">
        <v>7.0000000000000007E-2</v>
      </c>
      <c r="AD105" s="206">
        <v>0.08</v>
      </c>
      <c r="AE105" s="28" t="s">
        <v>113</v>
      </c>
      <c r="AF105" s="28" t="s">
        <v>113</v>
      </c>
      <c r="AG105" s="28" t="s">
        <v>113</v>
      </c>
      <c r="AH105" s="37">
        <v>1</v>
      </c>
      <c r="AI105" s="38">
        <v>8689479</v>
      </c>
      <c r="AJ105" s="38">
        <v>535272</v>
      </c>
      <c r="AK105" s="38">
        <v>2</v>
      </c>
      <c r="AL105" s="38">
        <v>0</v>
      </c>
      <c r="AM105" s="38">
        <v>0</v>
      </c>
      <c r="AN105" s="38">
        <v>11547654</v>
      </c>
      <c r="AO105" s="38">
        <v>2</v>
      </c>
      <c r="AP105" s="38">
        <v>2</v>
      </c>
      <c r="AQ105" s="38">
        <v>128475</v>
      </c>
      <c r="AR105" s="38">
        <v>2</v>
      </c>
      <c r="AS105" s="38">
        <v>0</v>
      </c>
      <c r="AT105" s="38">
        <v>0</v>
      </c>
      <c r="AU105" s="38">
        <v>0</v>
      </c>
      <c r="AV105" s="38">
        <v>0</v>
      </c>
      <c r="AW105" s="38">
        <v>0</v>
      </c>
      <c r="AX105" s="38">
        <v>4600313</v>
      </c>
      <c r="AY105" s="38">
        <v>5780609</v>
      </c>
      <c r="AZ105" s="38">
        <v>2891625</v>
      </c>
      <c r="BA105" s="38">
        <v>4089166</v>
      </c>
      <c r="BB105" s="38">
        <v>2</v>
      </c>
      <c r="BC105" s="38">
        <v>0</v>
      </c>
      <c r="BD105" s="38">
        <v>173454</v>
      </c>
      <c r="BE105" s="38">
        <v>1970774</v>
      </c>
      <c r="BF105" s="38">
        <v>1360990</v>
      </c>
      <c r="BG105" s="38">
        <v>4896777</v>
      </c>
      <c r="BH105" s="38">
        <v>130091</v>
      </c>
      <c r="BI105" s="38">
        <v>2146812</v>
      </c>
      <c r="BJ105" s="38" t="s">
        <v>107</v>
      </c>
      <c r="BK105" s="38">
        <v>0</v>
      </c>
      <c r="BL105" s="38">
        <v>0</v>
      </c>
      <c r="BM105" s="38">
        <v>2044583</v>
      </c>
      <c r="BN105" s="38">
        <v>7892091</v>
      </c>
      <c r="BO105" s="38">
        <v>130091</v>
      </c>
      <c r="BP105" s="38" t="s">
        <v>107</v>
      </c>
      <c r="BQ105" s="38" t="s">
        <v>107</v>
      </c>
      <c r="BR105" s="38">
        <v>2</v>
      </c>
      <c r="BS105" s="38">
        <v>1011820</v>
      </c>
      <c r="BT105" s="330">
        <v>0</v>
      </c>
      <c r="BU105" s="38">
        <v>0</v>
      </c>
      <c r="BV105" s="38" t="s">
        <v>107</v>
      </c>
      <c r="BW105" s="38" t="s">
        <v>107</v>
      </c>
      <c r="BX105" s="38" t="s">
        <v>107</v>
      </c>
      <c r="BY105" s="41" t="s">
        <v>113</v>
      </c>
      <c r="BZ105" s="41" t="s">
        <v>113</v>
      </c>
      <c r="CA105" s="41" t="s">
        <v>113</v>
      </c>
      <c r="CB105" s="41" t="s">
        <v>114</v>
      </c>
      <c r="CC105" s="41" t="s">
        <v>113</v>
      </c>
      <c r="CD105" s="41" t="s">
        <v>114</v>
      </c>
      <c r="CE105" s="41" t="s">
        <v>114</v>
      </c>
      <c r="CF105" s="42" t="s">
        <v>107</v>
      </c>
      <c r="CG105" s="28" t="s">
        <v>107</v>
      </c>
      <c r="CH105" s="28" t="s">
        <v>107</v>
      </c>
      <c r="CI105" s="28" t="s">
        <v>107</v>
      </c>
      <c r="CJ105" s="28" t="s">
        <v>107</v>
      </c>
      <c r="CK105" s="28" t="s">
        <v>107</v>
      </c>
      <c r="CL105" s="28" t="s">
        <v>107</v>
      </c>
      <c r="CM105" s="28" t="s">
        <v>107</v>
      </c>
      <c r="CN105" s="28" t="s">
        <v>107</v>
      </c>
      <c r="CO105" s="28" t="s">
        <v>107</v>
      </c>
      <c r="CP105" s="28" t="s">
        <v>107</v>
      </c>
      <c r="CQ105" s="28" t="s">
        <v>107</v>
      </c>
      <c r="CR105" s="28" t="s">
        <v>107</v>
      </c>
      <c r="CS105" s="28" t="s">
        <v>107</v>
      </c>
      <c r="CT105" s="28" t="s">
        <v>107</v>
      </c>
      <c r="CU105" s="332">
        <v>9934422</v>
      </c>
      <c r="CV105" s="43">
        <v>1</v>
      </c>
    </row>
    <row r="106" spans="1:100" ht="38.25">
      <c r="A106" s="28">
        <v>118</v>
      </c>
      <c r="B106" s="29" t="s">
        <v>104</v>
      </c>
      <c r="C106" s="29" t="s">
        <v>0</v>
      </c>
      <c r="D106" s="29" t="s">
        <v>337</v>
      </c>
      <c r="E106" s="42" t="s">
        <v>346</v>
      </c>
      <c r="F106" s="42" t="s">
        <v>107</v>
      </c>
      <c r="G106" s="30" t="s">
        <v>347</v>
      </c>
      <c r="H106" s="42" t="s">
        <v>109</v>
      </c>
      <c r="I106" s="28">
        <v>1608059</v>
      </c>
      <c r="J106" s="28" t="s">
        <v>348</v>
      </c>
      <c r="K106" s="31" t="s">
        <v>142</v>
      </c>
      <c r="L106" s="32">
        <v>170</v>
      </c>
      <c r="M106" s="33">
        <v>5</v>
      </c>
      <c r="N106" s="34">
        <v>132000000</v>
      </c>
      <c r="O106" s="28" t="s">
        <v>346</v>
      </c>
      <c r="P106" s="28" t="s">
        <v>130</v>
      </c>
      <c r="Q106" s="28" t="s">
        <v>112</v>
      </c>
      <c r="R106" s="28" t="s">
        <v>107</v>
      </c>
      <c r="S106" s="28" t="s">
        <v>107</v>
      </c>
      <c r="T106" s="42" t="s">
        <v>107</v>
      </c>
      <c r="U106" s="28" t="s">
        <v>107</v>
      </c>
      <c r="V106" s="28" t="s">
        <v>107</v>
      </c>
      <c r="W106" s="28" t="str">
        <f t="shared" si="1"/>
        <v>N.A.</v>
      </c>
      <c r="X106" s="35" t="s">
        <v>2412</v>
      </c>
      <c r="Y106" s="206">
        <v>0.04</v>
      </c>
      <c r="Z106" s="206">
        <v>0.04</v>
      </c>
      <c r="AA106" s="206">
        <v>0.04</v>
      </c>
      <c r="AB106" s="206">
        <v>0.04</v>
      </c>
      <c r="AC106" s="206">
        <v>0.05</v>
      </c>
      <c r="AD106" s="206">
        <v>0.06</v>
      </c>
      <c r="AE106" s="28" t="s">
        <v>113</v>
      </c>
      <c r="AF106" s="28" t="s">
        <v>113</v>
      </c>
      <c r="AG106" s="28" t="s">
        <v>113</v>
      </c>
      <c r="AH106" s="37">
        <v>1</v>
      </c>
      <c r="AI106" s="38" t="s">
        <v>107</v>
      </c>
      <c r="AJ106" s="38">
        <v>535272</v>
      </c>
      <c r="AK106" s="38">
        <v>2</v>
      </c>
      <c r="AL106" s="38">
        <v>0</v>
      </c>
      <c r="AM106" s="38">
        <v>0</v>
      </c>
      <c r="AN106" s="38">
        <v>11547654</v>
      </c>
      <c r="AO106" s="38">
        <v>2</v>
      </c>
      <c r="AP106" s="38">
        <v>2</v>
      </c>
      <c r="AQ106" s="38">
        <v>128475</v>
      </c>
      <c r="AR106" s="38">
        <v>2</v>
      </c>
      <c r="AS106" s="38">
        <v>0</v>
      </c>
      <c r="AT106" s="38">
        <v>0</v>
      </c>
      <c r="AU106" s="38">
        <v>0</v>
      </c>
      <c r="AV106" s="38">
        <v>0</v>
      </c>
      <c r="AW106" s="38">
        <v>0</v>
      </c>
      <c r="AX106" s="38">
        <v>2</v>
      </c>
      <c r="AY106" s="38">
        <v>5780609</v>
      </c>
      <c r="AZ106" s="38">
        <v>2891625</v>
      </c>
      <c r="BA106" s="38">
        <v>4089166</v>
      </c>
      <c r="BB106" s="38">
        <v>2</v>
      </c>
      <c r="BC106" s="38">
        <v>0</v>
      </c>
      <c r="BD106" s="38">
        <v>173454</v>
      </c>
      <c r="BE106" s="38">
        <v>1970774</v>
      </c>
      <c r="BF106" s="38">
        <v>2</v>
      </c>
      <c r="BG106" s="38">
        <v>4896777</v>
      </c>
      <c r="BH106" s="38">
        <v>130091</v>
      </c>
      <c r="BI106" s="38">
        <v>2146812</v>
      </c>
      <c r="BJ106" s="38" t="s">
        <v>107</v>
      </c>
      <c r="BK106" s="38">
        <v>0</v>
      </c>
      <c r="BL106" s="38">
        <v>0</v>
      </c>
      <c r="BM106" s="38">
        <v>2044583</v>
      </c>
      <c r="BN106" s="38">
        <v>7892091</v>
      </c>
      <c r="BO106" s="38">
        <v>130091</v>
      </c>
      <c r="BP106" s="38" t="s">
        <v>107</v>
      </c>
      <c r="BQ106" s="38" t="s">
        <v>107</v>
      </c>
      <c r="BR106" s="38">
        <v>2</v>
      </c>
      <c r="BS106" s="38">
        <v>1011820</v>
      </c>
      <c r="BT106" s="330">
        <v>0</v>
      </c>
      <c r="BU106" s="38">
        <v>0</v>
      </c>
      <c r="BV106" s="38" t="s">
        <v>107</v>
      </c>
      <c r="BW106" s="38" t="s">
        <v>107</v>
      </c>
      <c r="BX106" s="38" t="s">
        <v>107</v>
      </c>
      <c r="BY106" s="41" t="s">
        <v>113</v>
      </c>
      <c r="BZ106" s="41" t="s">
        <v>113</v>
      </c>
      <c r="CA106" s="41" t="s">
        <v>113</v>
      </c>
      <c r="CB106" s="41" t="s">
        <v>113</v>
      </c>
      <c r="CC106" s="41" t="s">
        <v>113</v>
      </c>
      <c r="CD106" s="41" t="s">
        <v>114</v>
      </c>
      <c r="CE106" s="41" t="s">
        <v>114</v>
      </c>
      <c r="CF106" s="42" t="s">
        <v>107</v>
      </c>
      <c r="CG106" s="28" t="s">
        <v>107</v>
      </c>
      <c r="CH106" s="28" t="s">
        <v>107</v>
      </c>
      <c r="CI106" s="28" t="s">
        <v>107</v>
      </c>
      <c r="CJ106" s="28" t="s">
        <v>107</v>
      </c>
      <c r="CK106" s="28" t="s">
        <v>107</v>
      </c>
      <c r="CL106" s="28" t="s">
        <v>107</v>
      </c>
      <c r="CM106" s="28" t="s">
        <v>107</v>
      </c>
      <c r="CN106" s="28" t="s">
        <v>107</v>
      </c>
      <c r="CO106" s="28" t="s">
        <v>107</v>
      </c>
      <c r="CP106" s="28" t="s">
        <v>107</v>
      </c>
      <c r="CQ106" s="28" t="s">
        <v>107</v>
      </c>
      <c r="CR106" s="28" t="s">
        <v>107</v>
      </c>
      <c r="CS106" s="28" t="s">
        <v>107</v>
      </c>
      <c r="CT106" s="28" t="s">
        <v>107</v>
      </c>
      <c r="CU106" s="332">
        <v>11031210</v>
      </c>
      <c r="CV106" s="43">
        <v>1</v>
      </c>
    </row>
    <row r="107" spans="1:100" ht="38.25">
      <c r="A107" s="28">
        <v>119</v>
      </c>
      <c r="B107" s="29" t="s">
        <v>104</v>
      </c>
      <c r="C107" s="29" t="s">
        <v>0</v>
      </c>
      <c r="D107" s="29" t="s">
        <v>337</v>
      </c>
      <c r="E107" s="42" t="s">
        <v>338</v>
      </c>
      <c r="F107" s="42" t="s">
        <v>107</v>
      </c>
      <c r="G107" s="30" t="s">
        <v>349</v>
      </c>
      <c r="H107" s="42" t="s">
        <v>109</v>
      </c>
      <c r="I107" s="28">
        <v>1606243</v>
      </c>
      <c r="J107" s="28" t="s">
        <v>350</v>
      </c>
      <c r="K107" s="31" t="s">
        <v>341</v>
      </c>
      <c r="L107" s="32">
        <v>145</v>
      </c>
      <c r="M107" s="33">
        <v>5</v>
      </c>
      <c r="N107" s="34">
        <v>132000000</v>
      </c>
      <c r="O107" s="28" t="s">
        <v>338</v>
      </c>
      <c r="P107" s="28" t="s">
        <v>130</v>
      </c>
      <c r="Q107" s="28" t="s">
        <v>112</v>
      </c>
      <c r="R107" s="28" t="s">
        <v>107</v>
      </c>
      <c r="S107" s="28" t="s">
        <v>107</v>
      </c>
      <c r="T107" s="42" t="s">
        <v>107</v>
      </c>
      <c r="U107" s="28" t="s">
        <v>107</v>
      </c>
      <c r="V107" s="28" t="s">
        <v>107</v>
      </c>
      <c r="W107" s="28" t="str">
        <f t="shared" si="1"/>
        <v>N.A.</v>
      </c>
      <c r="X107" s="35" t="s">
        <v>2413</v>
      </c>
      <c r="Y107" s="206">
        <v>7.0000000000000007E-2</v>
      </c>
      <c r="Z107" s="206">
        <v>7.0000000000000007E-2</v>
      </c>
      <c r="AA107" s="206">
        <v>7.0000000000000007E-2</v>
      </c>
      <c r="AB107" s="206">
        <v>7.0000000000000007E-2</v>
      </c>
      <c r="AC107" s="206">
        <v>0.08</v>
      </c>
      <c r="AD107" s="206">
        <v>0.09</v>
      </c>
      <c r="AE107" s="28" t="s">
        <v>113</v>
      </c>
      <c r="AF107" s="28" t="s">
        <v>113</v>
      </c>
      <c r="AG107" s="28" t="s">
        <v>113</v>
      </c>
      <c r="AH107" s="37">
        <v>1</v>
      </c>
      <c r="AI107" s="38" t="s">
        <v>107</v>
      </c>
      <c r="AJ107" s="38">
        <v>535272</v>
      </c>
      <c r="AK107" s="38">
        <v>2</v>
      </c>
      <c r="AL107" s="38">
        <v>0</v>
      </c>
      <c r="AM107" s="38">
        <v>0</v>
      </c>
      <c r="AN107" s="38">
        <v>11547654</v>
      </c>
      <c r="AO107" s="38">
        <v>2</v>
      </c>
      <c r="AP107" s="38">
        <v>2</v>
      </c>
      <c r="AQ107" s="38">
        <v>128475</v>
      </c>
      <c r="AR107" s="38">
        <v>2</v>
      </c>
      <c r="AS107" s="38">
        <v>0</v>
      </c>
      <c r="AT107" s="38">
        <v>0</v>
      </c>
      <c r="AU107" s="38">
        <v>0</v>
      </c>
      <c r="AV107" s="38">
        <v>0</v>
      </c>
      <c r="AW107" s="38">
        <v>0</v>
      </c>
      <c r="AX107" s="38">
        <v>2</v>
      </c>
      <c r="AY107" s="38">
        <v>5780609</v>
      </c>
      <c r="AZ107" s="38">
        <v>2891625</v>
      </c>
      <c r="BA107" s="38">
        <v>4089166</v>
      </c>
      <c r="BB107" s="38">
        <v>2</v>
      </c>
      <c r="BC107" s="38">
        <v>0</v>
      </c>
      <c r="BD107" s="38">
        <v>173454</v>
      </c>
      <c r="BE107" s="38">
        <v>1970774</v>
      </c>
      <c r="BF107" s="38">
        <v>2</v>
      </c>
      <c r="BG107" s="38">
        <v>4896777</v>
      </c>
      <c r="BH107" s="38">
        <v>130091</v>
      </c>
      <c r="BI107" s="38">
        <v>2146812</v>
      </c>
      <c r="BJ107" s="38" t="s">
        <v>107</v>
      </c>
      <c r="BK107" s="38">
        <v>0</v>
      </c>
      <c r="BL107" s="38">
        <v>0</v>
      </c>
      <c r="BM107" s="38">
        <v>2044583</v>
      </c>
      <c r="BN107" s="38">
        <v>7892091</v>
      </c>
      <c r="BO107" s="38">
        <v>130091</v>
      </c>
      <c r="BP107" s="38" t="s">
        <v>107</v>
      </c>
      <c r="BQ107" s="38" t="s">
        <v>107</v>
      </c>
      <c r="BR107" s="38">
        <v>2</v>
      </c>
      <c r="BS107" s="38">
        <v>1011820</v>
      </c>
      <c r="BT107" s="330">
        <v>0</v>
      </c>
      <c r="BU107" s="38">
        <v>0</v>
      </c>
      <c r="BV107" s="38" t="s">
        <v>107</v>
      </c>
      <c r="BW107" s="38" t="s">
        <v>107</v>
      </c>
      <c r="BX107" s="38" t="s">
        <v>107</v>
      </c>
      <c r="BY107" s="41" t="s">
        <v>113</v>
      </c>
      <c r="BZ107" s="41" t="s">
        <v>114</v>
      </c>
      <c r="CA107" s="41" t="s">
        <v>113</v>
      </c>
      <c r="CB107" s="41" t="s">
        <v>113</v>
      </c>
      <c r="CC107" s="41" t="s">
        <v>113</v>
      </c>
      <c r="CD107" s="41" t="s">
        <v>114</v>
      </c>
      <c r="CE107" s="41" t="s">
        <v>114</v>
      </c>
      <c r="CF107" s="42" t="s">
        <v>107</v>
      </c>
      <c r="CG107" s="28" t="s">
        <v>107</v>
      </c>
      <c r="CH107" s="28" t="s">
        <v>107</v>
      </c>
      <c r="CI107" s="28" t="s">
        <v>107</v>
      </c>
      <c r="CJ107" s="28" t="s">
        <v>107</v>
      </c>
      <c r="CK107" s="28" t="s">
        <v>107</v>
      </c>
      <c r="CL107" s="28" t="s">
        <v>107</v>
      </c>
      <c r="CM107" s="28" t="s">
        <v>107</v>
      </c>
      <c r="CN107" s="28" t="s">
        <v>107</v>
      </c>
      <c r="CO107" s="28" t="s">
        <v>107</v>
      </c>
      <c r="CP107" s="28" t="s">
        <v>107</v>
      </c>
      <c r="CQ107" s="28" t="s">
        <v>107</v>
      </c>
      <c r="CR107" s="28" t="s">
        <v>107</v>
      </c>
      <c r="CS107" s="28" t="s">
        <v>107</v>
      </c>
      <c r="CT107" s="28" t="s">
        <v>107</v>
      </c>
      <c r="CU107" s="332">
        <v>9515937</v>
      </c>
      <c r="CV107" s="43">
        <v>1</v>
      </c>
    </row>
    <row r="108" spans="1:100" ht="38.25">
      <c r="A108" s="28">
        <v>120</v>
      </c>
      <c r="B108" s="29" t="s">
        <v>104</v>
      </c>
      <c r="C108" s="29" t="s">
        <v>0</v>
      </c>
      <c r="D108" s="29" t="s">
        <v>337</v>
      </c>
      <c r="E108" s="42" t="s">
        <v>338</v>
      </c>
      <c r="F108" s="42" t="s">
        <v>107</v>
      </c>
      <c r="G108" s="30" t="s">
        <v>351</v>
      </c>
      <c r="H108" s="42" t="s">
        <v>109</v>
      </c>
      <c r="I108" s="28">
        <v>1606245</v>
      </c>
      <c r="J108" s="28" t="s">
        <v>352</v>
      </c>
      <c r="K108" s="31" t="s">
        <v>428</v>
      </c>
      <c r="L108" s="32">
        <v>145</v>
      </c>
      <c r="M108" s="33">
        <v>5</v>
      </c>
      <c r="N108" s="34">
        <v>143100000</v>
      </c>
      <c r="O108" s="28" t="s">
        <v>338</v>
      </c>
      <c r="P108" s="28" t="s">
        <v>130</v>
      </c>
      <c r="Q108" s="28" t="s">
        <v>112</v>
      </c>
      <c r="R108" s="28" t="s">
        <v>107</v>
      </c>
      <c r="S108" s="28" t="s">
        <v>107</v>
      </c>
      <c r="T108" s="42" t="s">
        <v>107</v>
      </c>
      <c r="U108" s="28" t="s">
        <v>107</v>
      </c>
      <c r="V108" s="28" t="s">
        <v>107</v>
      </c>
      <c r="W108" s="28" t="str">
        <f t="shared" si="1"/>
        <v>N.A.</v>
      </c>
      <c r="X108" s="35" t="s">
        <v>2414</v>
      </c>
      <c r="Y108" s="206">
        <v>7.0000000000000007E-2</v>
      </c>
      <c r="Z108" s="206">
        <v>7.0000000000000007E-2</v>
      </c>
      <c r="AA108" s="206">
        <v>7.0000000000000007E-2</v>
      </c>
      <c r="AB108" s="206">
        <v>7.0000000000000007E-2</v>
      </c>
      <c r="AC108" s="206">
        <v>0.08</v>
      </c>
      <c r="AD108" s="206">
        <v>0.09</v>
      </c>
      <c r="AE108" s="28" t="s">
        <v>113</v>
      </c>
      <c r="AF108" s="28" t="s">
        <v>113</v>
      </c>
      <c r="AG108" s="28" t="s">
        <v>113</v>
      </c>
      <c r="AH108" s="37">
        <v>1</v>
      </c>
      <c r="AI108" s="38" t="s">
        <v>107</v>
      </c>
      <c r="AJ108" s="38">
        <v>535272</v>
      </c>
      <c r="AK108" s="38">
        <v>2</v>
      </c>
      <c r="AL108" s="38">
        <v>0</v>
      </c>
      <c r="AM108" s="38">
        <v>0</v>
      </c>
      <c r="AN108" s="38">
        <v>11547654</v>
      </c>
      <c r="AO108" s="38">
        <v>2</v>
      </c>
      <c r="AP108" s="38">
        <v>2</v>
      </c>
      <c r="AQ108" s="38">
        <v>128475</v>
      </c>
      <c r="AR108" s="38">
        <v>2</v>
      </c>
      <c r="AS108" s="38">
        <v>0</v>
      </c>
      <c r="AT108" s="38">
        <v>0</v>
      </c>
      <c r="AU108" s="38">
        <v>0</v>
      </c>
      <c r="AV108" s="38">
        <v>0</v>
      </c>
      <c r="AW108" s="38">
        <v>0</v>
      </c>
      <c r="AX108" s="38">
        <v>2</v>
      </c>
      <c r="AY108" s="38">
        <v>5780609</v>
      </c>
      <c r="AZ108" s="38">
        <v>2891625</v>
      </c>
      <c r="BA108" s="38">
        <v>4089166</v>
      </c>
      <c r="BB108" s="38">
        <v>2</v>
      </c>
      <c r="BC108" s="38">
        <v>0</v>
      </c>
      <c r="BD108" s="38">
        <v>173454</v>
      </c>
      <c r="BE108" s="38">
        <v>1970774</v>
      </c>
      <c r="BF108" s="38">
        <v>2</v>
      </c>
      <c r="BG108" s="38">
        <v>4896777</v>
      </c>
      <c r="BH108" s="38">
        <v>130091</v>
      </c>
      <c r="BI108" s="38">
        <v>2146812</v>
      </c>
      <c r="BJ108" s="38" t="s">
        <v>107</v>
      </c>
      <c r="BK108" s="38">
        <v>0</v>
      </c>
      <c r="BL108" s="38">
        <v>0</v>
      </c>
      <c r="BM108" s="38">
        <v>2044583</v>
      </c>
      <c r="BN108" s="38">
        <v>7892091</v>
      </c>
      <c r="BO108" s="38">
        <v>130091</v>
      </c>
      <c r="BP108" s="38" t="s">
        <v>107</v>
      </c>
      <c r="BQ108" s="38" t="s">
        <v>107</v>
      </c>
      <c r="BR108" s="38">
        <v>2</v>
      </c>
      <c r="BS108" s="38">
        <v>1011820</v>
      </c>
      <c r="BT108" s="330">
        <v>0</v>
      </c>
      <c r="BU108" s="38">
        <v>0</v>
      </c>
      <c r="BV108" s="38" t="s">
        <v>107</v>
      </c>
      <c r="BW108" s="38" t="s">
        <v>107</v>
      </c>
      <c r="BX108" s="38" t="s">
        <v>107</v>
      </c>
      <c r="BY108" s="41" t="s">
        <v>113</v>
      </c>
      <c r="BZ108" s="41" t="s">
        <v>114</v>
      </c>
      <c r="CA108" s="41" t="s">
        <v>113</v>
      </c>
      <c r="CB108" s="41" t="s">
        <v>113</v>
      </c>
      <c r="CC108" s="41" t="s">
        <v>113</v>
      </c>
      <c r="CD108" s="41" t="s">
        <v>114</v>
      </c>
      <c r="CE108" s="41" t="s">
        <v>114</v>
      </c>
      <c r="CF108" s="42" t="s">
        <v>107</v>
      </c>
      <c r="CG108" s="28" t="s">
        <v>107</v>
      </c>
      <c r="CH108" s="28" t="s">
        <v>107</v>
      </c>
      <c r="CI108" s="28" t="s">
        <v>107</v>
      </c>
      <c r="CJ108" s="28" t="s">
        <v>107</v>
      </c>
      <c r="CK108" s="28" t="s">
        <v>107</v>
      </c>
      <c r="CL108" s="28" t="s">
        <v>107</v>
      </c>
      <c r="CM108" s="28" t="s">
        <v>107</v>
      </c>
      <c r="CN108" s="28" t="s">
        <v>107</v>
      </c>
      <c r="CO108" s="28" t="s">
        <v>107</v>
      </c>
      <c r="CP108" s="28" t="s">
        <v>107</v>
      </c>
      <c r="CQ108" s="28" t="s">
        <v>107</v>
      </c>
      <c r="CR108" s="28" t="s">
        <v>107</v>
      </c>
      <c r="CS108" s="28" t="s">
        <v>107</v>
      </c>
      <c r="CT108" s="28" t="s">
        <v>107</v>
      </c>
      <c r="CU108" s="332">
        <v>9515937</v>
      </c>
      <c r="CV108" s="43">
        <v>1</v>
      </c>
    </row>
    <row r="109" spans="1:100" ht="25.5">
      <c r="A109" s="28">
        <v>121</v>
      </c>
      <c r="B109" s="29" t="s">
        <v>104</v>
      </c>
      <c r="C109" s="29" t="s">
        <v>0</v>
      </c>
      <c r="D109" s="29" t="s">
        <v>337</v>
      </c>
      <c r="E109" s="42" t="s">
        <v>346</v>
      </c>
      <c r="F109" s="42" t="s">
        <v>107</v>
      </c>
      <c r="G109" s="30" t="s">
        <v>353</v>
      </c>
      <c r="H109" s="42" t="s">
        <v>109</v>
      </c>
      <c r="I109" s="28">
        <v>1606242</v>
      </c>
      <c r="J109" s="28" t="s">
        <v>354</v>
      </c>
      <c r="K109" s="31" t="s">
        <v>355</v>
      </c>
      <c r="L109" s="32">
        <v>310</v>
      </c>
      <c r="M109" s="33">
        <v>5</v>
      </c>
      <c r="N109" s="34">
        <v>210100000</v>
      </c>
      <c r="O109" s="28" t="s">
        <v>346</v>
      </c>
      <c r="P109" s="28" t="s">
        <v>130</v>
      </c>
      <c r="Q109" s="28" t="s">
        <v>112</v>
      </c>
      <c r="R109" s="28" t="s">
        <v>107</v>
      </c>
      <c r="S109" s="28" t="s">
        <v>107</v>
      </c>
      <c r="T109" s="42" t="s">
        <v>107</v>
      </c>
      <c r="U109" s="28" t="s">
        <v>107</v>
      </c>
      <c r="V109" s="28" t="s">
        <v>107</v>
      </c>
      <c r="W109" s="28" t="str">
        <f t="shared" si="1"/>
        <v>N.A.</v>
      </c>
      <c r="X109" s="35" t="s">
        <v>2413</v>
      </c>
      <c r="Y109" s="206">
        <v>0.05</v>
      </c>
      <c r="Z109" s="206">
        <v>0.05</v>
      </c>
      <c r="AA109" s="206">
        <v>0.05</v>
      </c>
      <c r="AB109" s="206">
        <v>0.05</v>
      </c>
      <c r="AC109" s="206">
        <v>0.06</v>
      </c>
      <c r="AD109" s="206">
        <v>7.0000000000000007E-2</v>
      </c>
      <c r="AE109" s="28" t="s">
        <v>113</v>
      </c>
      <c r="AF109" s="28" t="s">
        <v>113</v>
      </c>
      <c r="AG109" s="28" t="s">
        <v>113</v>
      </c>
      <c r="AH109" s="37">
        <v>1</v>
      </c>
      <c r="AI109" s="38" t="s">
        <v>107</v>
      </c>
      <c r="AJ109" s="38">
        <v>535272</v>
      </c>
      <c r="AK109" s="38">
        <v>2</v>
      </c>
      <c r="AL109" s="38">
        <v>0</v>
      </c>
      <c r="AM109" s="38">
        <v>0</v>
      </c>
      <c r="AN109" s="38">
        <v>11547654</v>
      </c>
      <c r="AO109" s="38">
        <v>2</v>
      </c>
      <c r="AP109" s="38">
        <v>2</v>
      </c>
      <c r="AQ109" s="38">
        <v>128475</v>
      </c>
      <c r="AR109" s="38">
        <v>2</v>
      </c>
      <c r="AS109" s="38">
        <v>0</v>
      </c>
      <c r="AT109" s="38">
        <v>0</v>
      </c>
      <c r="AU109" s="38">
        <v>0</v>
      </c>
      <c r="AV109" s="38">
        <v>0</v>
      </c>
      <c r="AW109" s="38">
        <v>0</v>
      </c>
      <c r="AX109" s="38">
        <v>2</v>
      </c>
      <c r="AY109" s="38">
        <v>5780609</v>
      </c>
      <c r="AZ109" s="38">
        <v>2891625</v>
      </c>
      <c r="BA109" s="38">
        <v>4089166</v>
      </c>
      <c r="BB109" s="38">
        <v>2</v>
      </c>
      <c r="BC109" s="38">
        <v>0</v>
      </c>
      <c r="BD109" s="38">
        <v>173454</v>
      </c>
      <c r="BE109" s="38">
        <v>1970774</v>
      </c>
      <c r="BF109" s="38">
        <v>2</v>
      </c>
      <c r="BG109" s="38">
        <v>4896777</v>
      </c>
      <c r="BH109" s="38">
        <v>130091</v>
      </c>
      <c r="BI109" s="38">
        <v>2146812</v>
      </c>
      <c r="BJ109" s="38" t="s">
        <v>107</v>
      </c>
      <c r="BK109" s="38">
        <v>0</v>
      </c>
      <c r="BL109" s="38">
        <v>0</v>
      </c>
      <c r="BM109" s="38">
        <v>2044583</v>
      </c>
      <c r="BN109" s="38">
        <v>7892091</v>
      </c>
      <c r="BO109" s="38">
        <v>130091</v>
      </c>
      <c r="BP109" s="38" t="s">
        <v>107</v>
      </c>
      <c r="BQ109" s="38" t="s">
        <v>107</v>
      </c>
      <c r="BR109" s="38">
        <v>2</v>
      </c>
      <c r="BS109" s="38">
        <v>1011820</v>
      </c>
      <c r="BT109" s="330">
        <v>0</v>
      </c>
      <c r="BU109" s="38">
        <v>0</v>
      </c>
      <c r="BV109" s="38" t="s">
        <v>107</v>
      </c>
      <c r="BW109" s="38" t="s">
        <v>107</v>
      </c>
      <c r="BX109" s="38" t="s">
        <v>107</v>
      </c>
      <c r="BY109" s="41" t="s">
        <v>113</v>
      </c>
      <c r="BZ109" s="41" t="s">
        <v>113</v>
      </c>
      <c r="CA109" s="41" t="s">
        <v>113</v>
      </c>
      <c r="CB109" s="41" t="s">
        <v>113</v>
      </c>
      <c r="CC109" s="41" t="s">
        <v>113</v>
      </c>
      <c r="CD109" s="41" t="s">
        <v>114</v>
      </c>
      <c r="CE109" s="41" t="s">
        <v>114</v>
      </c>
      <c r="CF109" s="42" t="s">
        <v>107</v>
      </c>
      <c r="CG109" s="28" t="s">
        <v>107</v>
      </c>
      <c r="CH109" s="28" t="s">
        <v>107</v>
      </c>
      <c r="CI109" s="28" t="s">
        <v>107</v>
      </c>
      <c r="CJ109" s="28" t="s">
        <v>107</v>
      </c>
      <c r="CK109" s="28" t="s">
        <v>107</v>
      </c>
      <c r="CL109" s="28" t="s">
        <v>107</v>
      </c>
      <c r="CM109" s="28" t="s">
        <v>107</v>
      </c>
      <c r="CN109" s="28" t="s">
        <v>107</v>
      </c>
      <c r="CO109" s="28" t="s">
        <v>107</v>
      </c>
      <c r="CP109" s="28" t="s">
        <v>107</v>
      </c>
      <c r="CQ109" s="28" t="s">
        <v>107</v>
      </c>
      <c r="CR109" s="28" t="s">
        <v>107</v>
      </c>
      <c r="CS109" s="28" t="s">
        <v>107</v>
      </c>
      <c r="CT109" s="28" t="s">
        <v>107</v>
      </c>
      <c r="CU109" s="332">
        <v>11165823</v>
      </c>
      <c r="CV109" s="43">
        <v>1</v>
      </c>
    </row>
    <row r="110" spans="1:100" ht="25.5">
      <c r="A110" s="28">
        <v>122</v>
      </c>
      <c r="B110" s="29" t="s">
        <v>104</v>
      </c>
      <c r="C110" s="29" t="s">
        <v>0</v>
      </c>
      <c r="D110" s="29" t="s">
        <v>337</v>
      </c>
      <c r="E110" s="42" t="s">
        <v>346</v>
      </c>
      <c r="F110" s="42" t="s">
        <v>107</v>
      </c>
      <c r="G110" s="30" t="s">
        <v>356</v>
      </c>
      <c r="H110" s="42" t="s">
        <v>109</v>
      </c>
      <c r="I110" s="28">
        <v>1606250</v>
      </c>
      <c r="J110" s="28" t="s">
        <v>357</v>
      </c>
      <c r="K110" s="31" t="s">
        <v>355</v>
      </c>
      <c r="L110" s="32">
        <v>310</v>
      </c>
      <c r="M110" s="33">
        <v>5</v>
      </c>
      <c r="N110" s="34">
        <v>260000000</v>
      </c>
      <c r="O110" s="28" t="s">
        <v>346</v>
      </c>
      <c r="P110" s="28" t="s">
        <v>130</v>
      </c>
      <c r="Q110" s="28" t="s">
        <v>112</v>
      </c>
      <c r="R110" s="28" t="s">
        <v>107</v>
      </c>
      <c r="S110" s="28" t="s">
        <v>107</v>
      </c>
      <c r="T110" s="42" t="s">
        <v>107</v>
      </c>
      <c r="U110" s="28" t="s">
        <v>107</v>
      </c>
      <c r="V110" s="28" t="s">
        <v>107</v>
      </c>
      <c r="W110" s="28" t="str">
        <f t="shared" si="1"/>
        <v>N.A.</v>
      </c>
      <c r="X110" s="35" t="s">
        <v>2413</v>
      </c>
      <c r="Y110" s="206">
        <v>7.0000000000000007E-2</v>
      </c>
      <c r="Z110" s="206">
        <v>7.0000000000000007E-2</v>
      </c>
      <c r="AA110" s="206">
        <v>7.0000000000000007E-2</v>
      </c>
      <c r="AB110" s="206">
        <v>7.0000000000000007E-2</v>
      </c>
      <c r="AC110" s="206">
        <v>0.08</v>
      </c>
      <c r="AD110" s="206">
        <v>0.09</v>
      </c>
      <c r="AE110" s="28" t="s">
        <v>113</v>
      </c>
      <c r="AF110" s="28" t="s">
        <v>113</v>
      </c>
      <c r="AG110" s="28" t="s">
        <v>113</v>
      </c>
      <c r="AH110" s="37">
        <v>1</v>
      </c>
      <c r="AI110" s="38" t="s">
        <v>107</v>
      </c>
      <c r="AJ110" s="38">
        <v>535272</v>
      </c>
      <c r="AK110" s="38">
        <v>2</v>
      </c>
      <c r="AL110" s="38">
        <v>0</v>
      </c>
      <c r="AM110" s="38">
        <v>0</v>
      </c>
      <c r="AN110" s="38">
        <v>11547654</v>
      </c>
      <c r="AO110" s="38">
        <v>2</v>
      </c>
      <c r="AP110" s="38">
        <v>2</v>
      </c>
      <c r="AQ110" s="38">
        <v>128475</v>
      </c>
      <c r="AR110" s="38">
        <v>2</v>
      </c>
      <c r="AS110" s="38">
        <v>0</v>
      </c>
      <c r="AT110" s="38">
        <v>0</v>
      </c>
      <c r="AU110" s="38">
        <v>0</v>
      </c>
      <c r="AV110" s="38">
        <v>0</v>
      </c>
      <c r="AW110" s="38">
        <v>0</v>
      </c>
      <c r="AX110" s="38">
        <v>2</v>
      </c>
      <c r="AY110" s="38">
        <v>5780609</v>
      </c>
      <c r="AZ110" s="38">
        <v>2891625</v>
      </c>
      <c r="BA110" s="38">
        <v>4089166</v>
      </c>
      <c r="BB110" s="38">
        <v>2</v>
      </c>
      <c r="BC110" s="38">
        <v>0</v>
      </c>
      <c r="BD110" s="38">
        <v>173454</v>
      </c>
      <c r="BE110" s="38">
        <v>1970774</v>
      </c>
      <c r="BF110" s="38">
        <v>2</v>
      </c>
      <c r="BG110" s="38">
        <v>4896777</v>
      </c>
      <c r="BH110" s="38">
        <v>130091</v>
      </c>
      <c r="BI110" s="38">
        <v>2318558</v>
      </c>
      <c r="BJ110" s="38" t="s">
        <v>107</v>
      </c>
      <c r="BK110" s="38">
        <v>0</v>
      </c>
      <c r="BL110" s="38">
        <v>0</v>
      </c>
      <c r="BM110" s="38">
        <v>2044583</v>
      </c>
      <c r="BN110" s="38">
        <v>7892091</v>
      </c>
      <c r="BO110" s="38">
        <v>130091</v>
      </c>
      <c r="BP110" s="38" t="s">
        <v>107</v>
      </c>
      <c r="BQ110" s="38" t="s">
        <v>107</v>
      </c>
      <c r="BR110" s="38">
        <v>2</v>
      </c>
      <c r="BS110" s="38">
        <v>1011820</v>
      </c>
      <c r="BT110" s="330">
        <v>0</v>
      </c>
      <c r="BU110" s="38">
        <v>0</v>
      </c>
      <c r="BV110" s="38" t="s">
        <v>107</v>
      </c>
      <c r="BW110" s="38" t="s">
        <v>107</v>
      </c>
      <c r="BX110" s="38" t="s">
        <v>107</v>
      </c>
      <c r="BY110" s="41" t="s">
        <v>113</v>
      </c>
      <c r="BZ110" s="41" t="s">
        <v>113</v>
      </c>
      <c r="CA110" s="41" t="s">
        <v>113</v>
      </c>
      <c r="CB110" s="41" t="s">
        <v>113</v>
      </c>
      <c r="CC110" s="41" t="s">
        <v>113</v>
      </c>
      <c r="CD110" s="41" t="s">
        <v>113</v>
      </c>
      <c r="CE110" s="41" t="s">
        <v>114</v>
      </c>
      <c r="CF110" s="42" t="s">
        <v>107</v>
      </c>
      <c r="CG110" s="28" t="s">
        <v>107</v>
      </c>
      <c r="CH110" s="28" t="s">
        <v>107</v>
      </c>
      <c r="CI110" s="28" t="s">
        <v>107</v>
      </c>
      <c r="CJ110" s="28" t="s">
        <v>107</v>
      </c>
      <c r="CK110" s="28" t="s">
        <v>107</v>
      </c>
      <c r="CL110" s="28" t="s">
        <v>107</v>
      </c>
      <c r="CM110" s="28" t="s">
        <v>107</v>
      </c>
      <c r="CN110" s="28" t="s">
        <v>107</v>
      </c>
      <c r="CO110" s="28" t="s">
        <v>107</v>
      </c>
      <c r="CP110" s="28" t="s">
        <v>107</v>
      </c>
      <c r="CQ110" s="28" t="s">
        <v>107</v>
      </c>
      <c r="CR110" s="28" t="s">
        <v>107</v>
      </c>
      <c r="CS110" s="28" t="s">
        <v>107</v>
      </c>
      <c r="CT110" s="28" t="s">
        <v>107</v>
      </c>
      <c r="CU110" s="332">
        <v>12455741</v>
      </c>
      <c r="CV110" s="43">
        <v>1</v>
      </c>
    </row>
    <row r="111" spans="1:100" ht="25.5">
      <c r="A111" s="28">
        <v>124</v>
      </c>
      <c r="B111" s="29" t="s">
        <v>104</v>
      </c>
      <c r="C111" s="29" t="s">
        <v>0</v>
      </c>
      <c r="D111" s="29" t="s">
        <v>337</v>
      </c>
      <c r="E111" s="42" t="s">
        <v>346</v>
      </c>
      <c r="F111" s="42" t="s">
        <v>107</v>
      </c>
      <c r="G111" s="30" t="s">
        <v>361</v>
      </c>
      <c r="H111" s="42" t="s">
        <v>109</v>
      </c>
      <c r="I111" s="28">
        <v>1608062</v>
      </c>
      <c r="J111" s="28" t="s">
        <v>362</v>
      </c>
      <c r="K111" s="49" t="s">
        <v>363</v>
      </c>
      <c r="L111" s="32">
        <v>355</v>
      </c>
      <c r="M111" s="33">
        <v>5</v>
      </c>
      <c r="N111" s="34">
        <v>363000000</v>
      </c>
      <c r="O111" s="28" t="s">
        <v>346</v>
      </c>
      <c r="P111" s="28" t="s">
        <v>130</v>
      </c>
      <c r="Q111" s="28" t="s">
        <v>112</v>
      </c>
      <c r="R111" s="28" t="s">
        <v>107</v>
      </c>
      <c r="S111" s="28" t="s">
        <v>107</v>
      </c>
      <c r="T111" s="42" t="s">
        <v>107</v>
      </c>
      <c r="U111" s="28" t="s">
        <v>107</v>
      </c>
      <c r="V111" s="28" t="s">
        <v>107</v>
      </c>
      <c r="W111" s="28" t="str">
        <f t="shared" si="1"/>
        <v>N.A.</v>
      </c>
      <c r="X111" s="35" t="s">
        <v>2414</v>
      </c>
      <c r="Y111" s="206">
        <v>0.05</v>
      </c>
      <c r="Z111" s="206">
        <v>0.05</v>
      </c>
      <c r="AA111" s="206">
        <v>0.05</v>
      </c>
      <c r="AB111" s="206">
        <v>0.05</v>
      </c>
      <c r="AC111" s="206">
        <v>0.06</v>
      </c>
      <c r="AD111" s="206">
        <v>7.0000000000000007E-2</v>
      </c>
      <c r="AE111" s="28" t="s">
        <v>113</v>
      </c>
      <c r="AF111" s="28" t="s">
        <v>113</v>
      </c>
      <c r="AG111" s="28" t="s">
        <v>113</v>
      </c>
      <c r="AH111" s="37">
        <v>1</v>
      </c>
      <c r="AI111" s="38" t="s">
        <v>107</v>
      </c>
      <c r="AJ111" s="38">
        <v>535272</v>
      </c>
      <c r="AK111" s="38">
        <v>2</v>
      </c>
      <c r="AL111" s="38">
        <v>0</v>
      </c>
      <c r="AM111" s="38">
        <v>0</v>
      </c>
      <c r="AN111" s="38">
        <v>11547654</v>
      </c>
      <c r="AO111" s="38">
        <v>2</v>
      </c>
      <c r="AP111" s="38">
        <v>2</v>
      </c>
      <c r="AQ111" s="38">
        <v>128475</v>
      </c>
      <c r="AR111" s="38">
        <v>2</v>
      </c>
      <c r="AS111" s="38">
        <v>0</v>
      </c>
      <c r="AT111" s="38">
        <v>0</v>
      </c>
      <c r="AU111" s="38">
        <v>0</v>
      </c>
      <c r="AV111" s="38">
        <v>0</v>
      </c>
      <c r="AW111" s="38">
        <v>0</v>
      </c>
      <c r="AX111" s="38">
        <v>2</v>
      </c>
      <c r="AY111" s="38">
        <v>5780609</v>
      </c>
      <c r="AZ111" s="38">
        <v>2891625</v>
      </c>
      <c r="BA111" s="38">
        <v>4089166</v>
      </c>
      <c r="BB111" s="38">
        <v>2</v>
      </c>
      <c r="BC111" s="38">
        <v>0</v>
      </c>
      <c r="BD111" s="38">
        <v>173454</v>
      </c>
      <c r="BE111" s="38">
        <v>1970774</v>
      </c>
      <c r="BF111" s="38">
        <v>2</v>
      </c>
      <c r="BG111" s="38">
        <v>4896777</v>
      </c>
      <c r="BH111" s="38">
        <v>130091</v>
      </c>
      <c r="BI111" s="38">
        <v>2318558</v>
      </c>
      <c r="BJ111" s="38" t="s">
        <v>107</v>
      </c>
      <c r="BK111" s="38">
        <v>0</v>
      </c>
      <c r="BL111" s="38">
        <v>0</v>
      </c>
      <c r="BM111" s="38">
        <v>2044583</v>
      </c>
      <c r="BN111" s="38">
        <v>7892091</v>
      </c>
      <c r="BO111" s="38">
        <v>130091</v>
      </c>
      <c r="BP111" s="38">
        <v>7119116</v>
      </c>
      <c r="BQ111" s="38">
        <v>11887903</v>
      </c>
      <c r="BR111" s="38">
        <v>2</v>
      </c>
      <c r="BS111" s="38">
        <v>1011820</v>
      </c>
      <c r="BT111" s="330">
        <v>0</v>
      </c>
      <c r="BU111" s="38">
        <v>0</v>
      </c>
      <c r="BV111" s="38" t="s">
        <v>107</v>
      </c>
      <c r="BW111" s="38" t="s">
        <v>107</v>
      </c>
      <c r="BX111" s="38" t="s">
        <v>107</v>
      </c>
      <c r="BY111" s="41" t="s">
        <v>113</v>
      </c>
      <c r="BZ111" s="41" t="s">
        <v>113</v>
      </c>
      <c r="CA111" s="41" t="s">
        <v>113</v>
      </c>
      <c r="CB111" s="41" t="s">
        <v>113</v>
      </c>
      <c r="CC111" s="41" t="s">
        <v>113</v>
      </c>
      <c r="CD111" s="41" t="s">
        <v>113</v>
      </c>
      <c r="CE111" s="41" t="s">
        <v>114</v>
      </c>
      <c r="CF111" s="42" t="s">
        <v>107</v>
      </c>
      <c r="CG111" s="28" t="s">
        <v>107</v>
      </c>
      <c r="CH111" s="28" t="s">
        <v>107</v>
      </c>
      <c r="CI111" s="28" t="s">
        <v>107</v>
      </c>
      <c r="CJ111" s="28" t="s">
        <v>107</v>
      </c>
      <c r="CK111" s="28" t="s">
        <v>107</v>
      </c>
      <c r="CL111" s="28" t="s">
        <v>107</v>
      </c>
      <c r="CM111" s="28" t="s">
        <v>107</v>
      </c>
      <c r="CN111" s="28" t="s">
        <v>107</v>
      </c>
      <c r="CO111" s="28" t="s">
        <v>107</v>
      </c>
      <c r="CP111" s="28" t="s">
        <v>107</v>
      </c>
      <c r="CQ111" s="28" t="s">
        <v>107</v>
      </c>
      <c r="CR111" s="28" t="s">
        <v>107</v>
      </c>
      <c r="CS111" s="28" t="s">
        <v>107</v>
      </c>
      <c r="CT111" s="28" t="s">
        <v>107</v>
      </c>
      <c r="CU111" s="332">
        <v>12895338</v>
      </c>
      <c r="CV111" s="43">
        <v>1</v>
      </c>
    </row>
    <row r="112" spans="1:100" ht="25.5">
      <c r="A112" s="28">
        <v>125</v>
      </c>
      <c r="B112" s="29" t="s">
        <v>139</v>
      </c>
      <c r="C112" s="29" t="s">
        <v>0</v>
      </c>
      <c r="D112" s="29" t="s">
        <v>337</v>
      </c>
      <c r="E112" s="42" t="s">
        <v>338</v>
      </c>
      <c r="F112" s="42" t="s">
        <v>107</v>
      </c>
      <c r="G112" s="30" t="s">
        <v>364</v>
      </c>
      <c r="H112" s="42" t="s">
        <v>990</v>
      </c>
      <c r="I112" s="28">
        <v>9006165</v>
      </c>
      <c r="J112" s="28" t="s">
        <v>365</v>
      </c>
      <c r="K112" s="31" t="s">
        <v>366</v>
      </c>
      <c r="L112" s="32">
        <v>103</v>
      </c>
      <c r="M112" s="33">
        <v>5</v>
      </c>
      <c r="N112" s="34">
        <v>112300000</v>
      </c>
      <c r="O112" s="28" t="s">
        <v>338</v>
      </c>
      <c r="P112" s="28" t="s">
        <v>130</v>
      </c>
      <c r="Q112" s="28" t="s">
        <v>112</v>
      </c>
      <c r="R112" s="28" t="s">
        <v>107</v>
      </c>
      <c r="S112" s="28" t="s">
        <v>107</v>
      </c>
      <c r="T112" s="42" t="s">
        <v>107</v>
      </c>
      <c r="U112" s="28" t="s">
        <v>107</v>
      </c>
      <c r="V112" s="28" t="s">
        <v>107</v>
      </c>
      <c r="W112" s="28" t="str">
        <f t="shared" si="1"/>
        <v>N.A.</v>
      </c>
      <c r="X112" s="35" t="s">
        <v>2413</v>
      </c>
      <c r="Y112" s="206">
        <v>0</v>
      </c>
      <c r="Z112" s="206">
        <v>0</v>
      </c>
      <c r="AA112" s="206">
        <v>0</v>
      </c>
      <c r="AB112" s="206">
        <v>0</v>
      </c>
      <c r="AC112" s="206">
        <v>0</v>
      </c>
      <c r="AD112" s="206">
        <v>0</v>
      </c>
      <c r="AE112" s="28" t="s">
        <v>114</v>
      </c>
      <c r="AF112" s="28" t="s">
        <v>114</v>
      </c>
      <c r="AG112" s="28" t="s">
        <v>114</v>
      </c>
      <c r="AH112" s="37">
        <v>0</v>
      </c>
      <c r="AI112" s="38">
        <v>8689479</v>
      </c>
      <c r="AJ112" s="38">
        <v>290100</v>
      </c>
      <c r="AK112" s="38">
        <v>406140</v>
      </c>
      <c r="AL112" s="38">
        <v>0</v>
      </c>
      <c r="AM112" s="38">
        <v>0</v>
      </c>
      <c r="AN112" s="38" t="s">
        <v>107</v>
      </c>
      <c r="AO112" s="38" t="s">
        <v>107</v>
      </c>
      <c r="AP112" s="38">
        <v>0</v>
      </c>
      <c r="AQ112" s="38">
        <v>130545</v>
      </c>
      <c r="AR112" s="38">
        <v>0</v>
      </c>
      <c r="AS112" s="38">
        <v>0</v>
      </c>
      <c r="AT112" s="38">
        <v>0</v>
      </c>
      <c r="AU112" s="38">
        <v>0</v>
      </c>
      <c r="AV112" s="38">
        <v>0</v>
      </c>
      <c r="AW112" s="38">
        <v>0</v>
      </c>
      <c r="AX112" s="38" t="s">
        <v>107</v>
      </c>
      <c r="AY112" s="38">
        <v>971836</v>
      </c>
      <c r="AZ112" s="38">
        <v>1377975</v>
      </c>
      <c r="BA112" s="38">
        <v>101536</v>
      </c>
      <c r="BB112" s="38">
        <v>0</v>
      </c>
      <c r="BC112" s="38">
        <v>0</v>
      </c>
      <c r="BD112" s="38">
        <v>522180</v>
      </c>
      <c r="BE112" s="38">
        <v>797775</v>
      </c>
      <c r="BF112" s="38">
        <v>1305450</v>
      </c>
      <c r="BG112" s="38" t="s">
        <v>107</v>
      </c>
      <c r="BH112" s="38">
        <v>87030</v>
      </c>
      <c r="BI112" s="38" t="s">
        <v>107</v>
      </c>
      <c r="BJ112" s="38">
        <v>174060</v>
      </c>
      <c r="BK112" s="38">
        <v>0</v>
      </c>
      <c r="BL112" s="38">
        <v>0</v>
      </c>
      <c r="BM112" s="38" t="s">
        <v>107</v>
      </c>
      <c r="BN112" s="38" t="s">
        <v>107</v>
      </c>
      <c r="BO112" s="38">
        <v>79778</v>
      </c>
      <c r="BP112" s="38">
        <v>4061401</v>
      </c>
      <c r="BQ112" s="38">
        <v>5134771</v>
      </c>
      <c r="BR112" s="38">
        <v>0</v>
      </c>
      <c r="BS112" s="38">
        <v>377130</v>
      </c>
      <c r="BT112" s="330">
        <v>0</v>
      </c>
      <c r="BU112" s="38">
        <v>0</v>
      </c>
      <c r="BV112" s="38" t="s">
        <v>107</v>
      </c>
      <c r="BW112" s="38" t="s">
        <v>107</v>
      </c>
      <c r="BX112" s="38" t="s">
        <v>107</v>
      </c>
      <c r="BY112" s="41" t="s">
        <v>113</v>
      </c>
      <c r="BZ112" s="41" t="s">
        <v>113</v>
      </c>
      <c r="CA112" s="41" t="s">
        <v>113</v>
      </c>
      <c r="CB112" s="41" t="s">
        <v>113</v>
      </c>
      <c r="CC112" s="41" t="s">
        <v>113</v>
      </c>
      <c r="CD112" s="41" t="s">
        <v>114</v>
      </c>
      <c r="CE112" s="41" t="s">
        <v>114</v>
      </c>
      <c r="CF112" s="42" t="s">
        <v>107</v>
      </c>
      <c r="CG112" s="28" t="s">
        <v>107</v>
      </c>
      <c r="CH112" s="28" t="s">
        <v>107</v>
      </c>
      <c r="CI112" s="28" t="s">
        <v>107</v>
      </c>
      <c r="CJ112" s="28" t="s">
        <v>107</v>
      </c>
      <c r="CK112" s="28" t="s">
        <v>107</v>
      </c>
      <c r="CL112" s="28" t="s">
        <v>107</v>
      </c>
      <c r="CM112" s="28" t="s">
        <v>107</v>
      </c>
      <c r="CN112" s="28" t="s">
        <v>107</v>
      </c>
      <c r="CO112" s="28" t="s">
        <v>107</v>
      </c>
      <c r="CP112" s="28" t="s">
        <v>107</v>
      </c>
      <c r="CQ112" s="28" t="s">
        <v>107</v>
      </c>
      <c r="CR112" s="28" t="s">
        <v>107</v>
      </c>
      <c r="CS112" s="28" t="s">
        <v>107</v>
      </c>
      <c r="CT112" s="28" t="s">
        <v>107</v>
      </c>
      <c r="CU112" s="332">
        <v>7977752</v>
      </c>
      <c r="CV112" s="43">
        <v>1</v>
      </c>
    </row>
    <row r="113" spans="1:100" ht="25.5">
      <c r="A113" s="28">
        <v>126</v>
      </c>
      <c r="B113" s="29" t="s">
        <v>139</v>
      </c>
      <c r="C113" s="29" t="s">
        <v>0</v>
      </c>
      <c r="D113" s="29" t="s">
        <v>337</v>
      </c>
      <c r="E113" s="42" t="s">
        <v>338</v>
      </c>
      <c r="F113" s="42" t="s">
        <v>107</v>
      </c>
      <c r="G113" s="30" t="s">
        <v>367</v>
      </c>
      <c r="H113" s="42" t="s">
        <v>990</v>
      </c>
      <c r="I113" s="28">
        <v>9006174</v>
      </c>
      <c r="J113" s="28" t="s">
        <v>368</v>
      </c>
      <c r="K113" s="31" t="s">
        <v>369</v>
      </c>
      <c r="L113" s="32">
        <v>163</v>
      </c>
      <c r="M113" s="33">
        <v>5</v>
      </c>
      <c r="N113" s="34">
        <v>204500000</v>
      </c>
      <c r="O113" s="28" t="s">
        <v>338</v>
      </c>
      <c r="P113" s="28" t="s">
        <v>130</v>
      </c>
      <c r="Q113" s="28" t="s">
        <v>112</v>
      </c>
      <c r="R113" s="28" t="s">
        <v>107</v>
      </c>
      <c r="S113" s="28" t="s">
        <v>107</v>
      </c>
      <c r="T113" s="42" t="s">
        <v>107</v>
      </c>
      <c r="U113" s="28" t="s">
        <v>107</v>
      </c>
      <c r="V113" s="28" t="s">
        <v>107</v>
      </c>
      <c r="W113" s="28" t="str">
        <f t="shared" si="1"/>
        <v>N.A.</v>
      </c>
      <c r="X113" s="35" t="s">
        <v>2414</v>
      </c>
      <c r="Y113" s="206">
        <v>0</v>
      </c>
      <c r="Z113" s="206">
        <v>0.03</v>
      </c>
      <c r="AA113" s="206">
        <v>0.04</v>
      </c>
      <c r="AB113" s="206">
        <v>0.04</v>
      </c>
      <c r="AC113" s="206">
        <v>0.05</v>
      </c>
      <c r="AD113" s="206">
        <v>0.05</v>
      </c>
      <c r="AE113" s="28" t="s">
        <v>113</v>
      </c>
      <c r="AF113" s="28" t="s">
        <v>114</v>
      </c>
      <c r="AG113" s="28" t="s">
        <v>114</v>
      </c>
      <c r="AH113" s="37">
        <v>0</v>
      </c>
      <c r="AI113" s="38">
        <v>8689479</v>
      </c>
      <c r="AJ113" s="38">
        <v>290100</v>
      </c>
      <c r="AK113" s="38">
        <v>0</v>
      </c>
      <c r="AL113" s="38">
        <v>0</v>
      </c>
      <c r="AM113" s="38">
        <v>0</v>
      </c>
      <c r="AN113" s="38" t="s">
        <v>107</v>
      </c>
      <c r="AO113" s="38" t="s">
        <v>107</v>
      </c>
      <c r="AP113" s="38">
        <v>478665</v>
      </c>
      <c r="AQ113" s="38" t="s">
        <v>107</v>
      </c>
      <c r="AR113" s="38" t="s">
        <v>107</v>
      </c>
      <c r="AS113" s="38">
        <v>0</v>
      </c>
      <c r="AT113" s="38">
        <v>0</v>
      </c>
      <c r="AU113" s="38">
        <v>0</v>
      </c>
      <c r="AV113" s="38">
        <v>0</v>
      </c>
      <c r="AW113" s="38">
        <v>0</v>
      </c>
      <c r="AX113" s="38" t="s">
        <v>107</v>
      </c>
      <c r="AY113" s="38">
        <v>971836</v>
      </c>
      <c r="AZ113" s="38">
        <v>1377975</v>
      </c>
      <c r="BA113" s="38">
        <v>101536</v>
      </c>
      <c r="BB113" s="38">
        <v>0</v>
      </c>
      <c r="BC113" s="38">
        <v>652725</v>
      </c>
      <c r="BD113" s="38">
        <v>522180</v>
      </c>
      <c r="BE113" s="38">
        <v>797775</v>
      </c>
      <c r="BF113" s="38">
        <v>1305450</v>
      </c>
      <c r="BG113" s="38">
        <v>406140</v>
      </c>
      <c r="BH113" s="38">
        <v>87030</v>
      </c>
      <c r="BI113" s="38">
        <v>2175750</v>
      </c>
      <c r="BJ113" s="38">
        <v>174060</v>
      </c>
      <c r="BK113" s="38">
        <v>0</v>
      </c>
      <c r="BL113" s="38">
        <v>0</v>
      </c>
      <c r="BM113" s="38" t="s">
        <v>107</v>
      </c>
      <c r="BN113" s="38" t="s">
        <v>107</v>
      </c>
      <c r="BO113" s="38">
        <v>79778</v>
      </c>
      <c r="BP113" s="38">
        <v>4061401</v>
      </c>
      <c r="BQ113" s="38">
        <v>5134771</v>
      </c>
      <c r="BR113" s="38">
        <v>0</v>
      </c>
      <c r="BS113" s="38">
        <v>377130</v>
      </c>
      <c r="BT113" s="330">
        <v>0</v>
      </c>
      <c r="BU113" s="38">
        <v>0</v>
      </c>
      <c r="BV113" s="38" t="s">
        <v>107</v>
      </c>
      <c r="BW113" s="38" t="s">
        <v>107</v>
      </c>
      <c r="BX113" s="38" t="s">
        <v>107</v>
      </c>
      <c r="BY113" s="41" t="s">
        <v>113</v>
      </c>
      <c r="BZ113" s="41" t="s">
        <v>113</v>
      </c>
      <c r="CA113" s="41" t="s">
        <v>113</v>
      </c>
      <c r="CB113" s="41" t="s">
        <v>113</v>
      </c>
      <c r="CC113" s="41" t="s">
        <v>113</v>
      </c>
      <c r="CD113" s="41" t="s">
        <v>114</v>
      </c>
      <c r="CE113" s="41" t="s">
        <v>114</v>
      </c>
      <c r="CF113" s="42" t="s">
        <v>107</v>
      </c>
      <c r="CG113" s="28" t="s">
        <v>107</v>
      </c>
      <c r="CH113" s="28" t="s">
        <v>107</v>
      </c>
      <c r="CI113" s="28" t="s">
        <v>107</v>
      </c>
      <c r="CJ113" s="28" t="s">
        <v>107</v>
      </c>
      <c r="CK113" s="28" t="s">
        <v>107</v>
      </c>
      <c r="CL113" s="28" t="s">
        <v>107</v>
      </c>
      <c r="CM113" s="28" t="s">
        <v>107</v>
      </c>
      <c r="CN113" s="28" t="s">
        <v>107</v>
      </c>
      <c r="CO113" s="28" t="s">
        <v>107</v>
      </c>
      <c r="CP113" s="28" t="s">
        <v>107</v>
      </c>
      <c r="CQ113" s="28" t="s">
        <v>107</v>
      </c>
      <c r="CR113" s="28" t="s">
        <v>107</v>
      </c>
      <c r="CS113" s="28" t="s">
        <v>107</v>
      </c>
      <c r="CT113" s="28" t="s">
        <v>107</v>
      </c>
      <c r="CU113" s="332">
        <v>8703002</v>
      </c>
      <c r="CV113" s="43">
        <v>1</v>
      </c>
    </row>
    <row r="114" spans="1:100" ht="25.5">
      <c r="A114" s="28">
        <v>127</v>
      </c>
      <c r="B114" s="29" t="s">
        <v>139</v>
      </c>
      <c r="C114" s="29" t="s">
        <v>0</v>
      </c>
      <c r="D114" s="29" t="s">
        <v>337</v>
      </c>
      <c r="E114" s="42" t="s">
        <v>338</v>
      </c>
      <c r="F114" s="42" t="s">
        <v>107</v>
      </c>
      <c r="G114" s="30" t="s">
        <v>2328</v>
      </c>
      <c r="H114" s="42" t="s">
        <v>990</v>
      </c>
      <c r="I114" s="28">
        <v>9006173</v>
      </c>
      <c r="J114" s="28" t="s">
        <v>370</v>
      </c>
      <c r="K114" s="31" t="s">
        <v>341</v>
      </c>
      <c r="L114" s="32">
        <v>148</v>
      </c>
      <c r="M114" s="33">
        <v>5</v>
      </c>
      <c r="N114" s="34">
        <v>230500000</v>
      </c>
      <c r="O114" s="28" t="s">
        <v>338</v>
      </c>
      <c r="P114" s="28" t="s">
        <v>130</v>
      </c>
      <c r="Q114" s="28" t="s">
        <v>360</v>
      </c>
      <c r="R114" s="28" t="s">
        <v>107</v>
      </c>
      <c r="S114" s="28" t="s">
        <v>107</v>
      </c>
      <c r="T114" s="42" t="s">
        <v>107</v>
      </c>
      <c r="U114" s="28" t="s">
        <v>107</v>
      </c>
      <c r="V114" s="28" t="s">
        <v>107</v>
      </c>
      <c r="W114" s="28" t="str">
        <f t="shared" si="1"/>
        <v>N.A.</v>
      </c>
      <c r="X114" s="35" t="s">
        <v>2414</v>
      </c>
      <c r="Y114" s="206">
        <v>0</v>
      </c>
      <c r="Z114" s="206">
        <v>0.03</v>
      </c>
      <c r="AA114" s="206">
        <v>0.04</v>
      </c>
      <c r="AB114" s="206">
        <v>0.04</v>
      </c>
      <c r="AC114" s="206">
        <v>0.05</v>
      </c>
      <c r="AD114" s="206">
        <v>0.05</v>
      </c>
      <c r="AE114" s="28" t="s">
        <v>113</v>
      </c>
      <c r="AF114" s="28" t="s">
        <v>114</v>
      </c>
      <c r="AG114" s="28" t="s">
        <v>114</v>
      </c>
      <c r="AH114" s="37">
        <v>0</v>
      </c>
      <c r="AI114" s="38">
        <v>8689479</v>
      </c>
      <c r="AJ114" s="38">
        <v>290100</v>
      </c>
      <c r="AK114" s="38">
        <v>0</v>
      </c>
      <c r="AL114" s="38">
        <v>0</v>
      </c>
      <c r="AM114" s="38">
        <v>0</v>
      </c>
      <c r="AN114" s="38" t="s">
        <v>107</v>
      </c>
      <c r="AO114" s="38" t="s">
        <v>107</v>
      </c>
      <c r="AP114" s="38">
        <v>478665</v>
      </c>
      <c r="AQ114" s="38" t="s">
        <v>107</v>
      </c>
      <c r="AR114" s="38" t="s">
        <v>107</v>
      </c>
      <c r="AS114" s="38">
        <v>0</v>
      </c>
      <c r="AT114" s="38">
        <v>0</v>
      </c>
      <c r="AU114" s="38">
        <v>0</v>
      </c>
      <c r="AV114" s="38">
        <v>0</v>
      </c>
      <c r="AW114" s="38">
        <v>0</v>
      </c>
      <c r="AX114" s="38" t="s">
        <v>107</v>
      </c>
      <c r="AY114" s="38">
        <v>971836</v>
      </c>
      <c r="AZ114" s="38">
        <v>1377975</v>
      </c>
      <c r="BA114" s="38">
        <v>101536</v>
      </c>
      <c r="BB114" s="38">
        <v>0</v>
      </c>
      <c r="BC114" s="38">
        <v>0</v>
      </c>
      <c r="BD114" s="38">
        <v>522180</v>
      </c>
      <c r="BE114" s="38">
        <v>797775</v>
      </c>
      <c r="BF114" s="38">
        <v>1305450</v>
      </c>
      <c r="BG114" s="38" t="s">
        <v>107</v>
      </c>
      <c r="BH114" s="38">
        <v>87030</v>
      </c>
      <c r="BI114" s="38">
        <v>2175750</v>
      </c>
      <c r="BJ114" s="38">
        <v>174060</v>
      </c>
      <c r="BK114" s="38">
        <v>0</v>
      </c>
      <c r="BL114" s="38">
        <v>0</v>
      </c>
      <c r="BM114" s="38" t="s">
        <v>107</v>
      </c>
      <c r="BN114" s="38" t="s">
        <v>107</v>
      </c>
      <c r="BO114" s="38">
        <v>79778</v>
      </c>
      <c r="BP114" s="38">
        <v>4061401</v>
      </c>
      <c r="BQ114" s="38">
        <v>5134771</v>
      </c>
      <c r="BR114" s="38">
        <v>0</v>
      </c>
      <c r="BS114" s="38">
        <v>377130</v>
      </c>
      <c r="BT114" s="330">
        <v>0</v>
      </c>
      <c r="BU114" s="38">
        <v>0</v>
      </c>
      <c r="BV114" s="38" t="s">
        <v>107</v>
      </c>
      <c r="BW114" s="38" t="s">
        <v>107</v>
      </c>
      <c r="BX114" s="38" t="s">
        <v>107</v>
      </c>
      <c r="BY114" s="41" t="s">
        <v>113</v>
      </c>
      <c r="BZ114" s="41" t="s">
        <v>113</v>
      </c>
      <c r="CA114" s="41" t="s">
        <v>113</v>
      </c>
      <c r="CB114" s="41" t="s">
        <v>114</v>
      </c>
      <c r="CC114" s="41" t="s">
        <v>113</v>
      </c>
      <c r="CD114" s="41" t="s">
        <v>113</v>
      </c>
      <c r="CE114" s="41" t="s">
        <v>114</v>
      </c>
      <c r="CF114" s="42" t="s">
        <v>107</v>
      </c>
      <c r="CG114" s="28" t="s">
        <v>107</v>
      </c>
      <c r="CH114" s="28" t="s">
        <v>107</v>
      </c>
      <c r="CI114" s="28" t="s">
        <v>107</v>
      </c>
      <c r="CJ114" s="28" t="s">
        <v>107</v>
      </c>
      <c r="CK114" s="28" t="s">
        <v>107</v>
      </c>
      <c r="CL114" s="28" t="s">
        <v>107</v>
      </c>
      <c r="CM114" s="28" t="s">
        <v>107</v>
      </c>
      <c r="CN114" s="28" t="s">
        <v>107</v>
      </c>
      <c r="CO114" s="28" t="s">
        <v>107</v>
      </c>
      <c r="CP114" s="28" t="s">
        <v>107</v>
      </c>
      <c r="CQ114" s="28" t="s">
        <v>107</v>
      </c>
      <c r="CR114" s="28" t="s">
        <v>107</v>
      </c>
      <c r="CS114" s="28" t="s">
        <v>107</v>
      </c>
      <c r="CT114" s="28" t="s">
        <v>107</v>
      </c>
      <c r="CU114" s="332">
        <v>9428253</v>
      </c>
      <c r="CV114" s="43">
        <v>1</v>
      </c>
    </row>
    <row r="115" spans="1:100" ht="38.25" customHeight="1">
      <c r="A115" s="28">
        <v>128</v>
      </c>
      <c r="B115" s="29" t="s">
        <v>139</v>
      </c>
      <c r="C115" s="29" t="s">
        <v>0</v>
      </c>
      <c r="D115" s="29" t="s">
        <v>337</v>
      </c>
      <c r="E115" s="42" t="s">
        <v>338</v>
      </c>
      <c r="F115" s="42" t="s">
        <v>107</v>
      </c>
      <c r="G115" s="30" t="s">
        <v>2418</v>
      </c>
      <c r="H115" s="42" t="s">
        <v>990</v>
      </c>
      <c r="I115" s="28">
        <v>9006175</v>
      </c>
      <c r="J115" s="28" t="s">
        <v>371</v>
      </c>
      <c r="K115" s="31" t="s">
        <v>369</v>
      </c>
      <c r="L115" s="32">
        <v>163</v>
      </c>
      <c r="M115" s="33">
        <v>5</v>
      </c>
      <c r="N115" s="34">
        <v>238500000</v>
      </c>
      <c r="O115" s="28" t="s">
        <v>338</v>
      </c>
      <c r="P115" s="28" t="s">
        <v>130</v>
      </c>
      <c r="Q115" s="28" t="s">
        <v>112</v>
      </c>
      <c r="R115" s="28" t="s">
        <v>107</v>
      </c>
      <c r="S115" s="28" t="s">
        <v>107</v>
      </c>
      <c r="T115" s="42" t="s">
        <v>107</v>
      </c>
      <c r="U115" s="28" t="s">
        <v>107</v>
      </c>
      <c r="V115" s="28" t="s">
        <v>107</v>
      </c>
      <c r="W115" s="28" t="str">
        <f t="shared" si="1"/>
        <v>N.A.</v>
      </c>
      <c r="X115" s="35" t="s">
        <v>2414</v>
      </c>
      <c r="Y115" s="206">
        <v>0</v>
      </c>
      <c r="Z115" s="206">
        <v>0.03</v>
      </c>
      <c r="AA115" s="206">
        <v>0.04</v>
      </c>
      <c r="AB115" s="206">
        <v>0.04</v>
      </c>
      <c r="AC115" s="206">
        <v>0.05</v>
      </c>
      <c r="AD115" s="206">
        <v>0.05</v>
      </c>
      <c r="AE115" s="28" t="s">
        <v>114</v>
      </c>
      <c r="AF115" s="28" t="s">
        <v>114</v>
      </c>
      <c r="AG115" s="28" t="s">
        <v>114</v>
      </c>
      <c r="AH115" s="37">
        <v>0</v>
      </c>
      <c r="AI115" s="38">
        <v>8689479</v>
      </c>
      <c r="AJ115" s="38">
        <v>290100</v>
      </c>
      <c r="AK115" s="38">
        <v>0</v>
      </c>
      <c r="AL115" s="38">
        <v>0</v>
      </c>
      <c r="AM115" s="38">
        <v>0</v>
      </c>
      <c r="AN115" s="38" t="s">
        <v>107</v>
      </c>
      <c r="AO115" s="38" t="s">
        <v>107</v>
      </c>
      <c r="AP115" s="38">
        <v>478665</v>
      </c>
      <c r="AQ115" s="38" t="s">
        <v>107</v>
      </c>
      <c r="AR115" s="38" t="s">
        <v>107</v>
      </c>
      <c r="AS115" s="38">
        <v>0</v>
      </c>
      <c r="AT115" s="38">
        <v>0</v>
      </c>
      <c r="AU115" s="38">
        <v>0</v>
      </c>
      <c r="AV115" s="38">
        <v>0</v>
      </c>
      <c r="AW115" s="38">
        <v>0</v>
      </c>
      <c r="AX115" s="38" t="s">
        <v>107</v>
      </c>
      <c r="AY115" s="38">
        <v>971836</v>
      </c>
      <c r="AZ115" s="38">
        <v>1377975</v>
      </c>
      <c r="BA115" s="38">
        <v>101536</v>
      </c>
      <c r="BB115" s="38">
        <v>0</v>
      </c>
      <c r="BC115" s="38">
        <v>0</v>
      </c>
      <c r="BD115" s="38">
        <v>522180</v>
      </c>
      <c r="BE115" s="38">
        <v>797775</v>
      </c>
      <c r="BF115" s="38">
        <v>1305450</v>
      </c>
      <c r="BG115" s="38" t="s">
        <v>107</v>
      </c>
      <c r="BH115" s="38">
        <v>87030</v>
      </c>
      <c r="BI115" s="38">
        <v>2175750</v>
      </c>
      <c r="BJ115" s="38">
        <v>174060</v>
      </c>
      <c r="BK115" s="38">
        <v>0</v>
      </c>
      <c r="BL115" s="38">
        <v>0</v>
      </c>
      <c r="BM115" s="38" t="s">
        <v>107</v>
      </c>
      <c r="BN115" s="38" t="s">
        <v>107</v>
      </c>
      <c r="BO115" s="38">
        <v>79778</v>
      </c>
      <c r="BP115" s="38">
        <v>4061401</v>
      </c>
      <c r="BQ115" s="38">
        <v>5134771</v>
      </c>
      <c r="BR115" s="38">
        <v>0</v>
      </c>
      <c r="BS115" s="38">
        <v>377130</v>
      </c>
      <c r="BT115" s="330">
        <v>0</v>
      </c>
      <c r="BU115" s="38">
        <v>0</v>
      </c>
      <c r="BV115" s="38" t="s">
        <v>107</v>
      </c>
      <c r="BW115" s="38" t="s">
        <v>107</v>
      </c>
      <c r="BX115" s="38" t="s">
        <v>107</v>
      </c>
      <c r="BY115" s="41" t="s">
        <v>113</v>
      </c>
      <c r="BZ115" s="41" t="s">
        <v>113</v>
      </c>
      <c r="CA115" s="41" t="s">
        <v>113</v>
      </c>
      <c r="CB115" s="41" t="s">
        <v>114</v>
      </c>
      <c r="CC115" s="41" t="s">
        <v>113</v>
      </c>
      <c r="CD115" s="41" t="s">
        <v>113</v>
      </c>
      <c r="CE115" s="41" t="s">
        <v>114</v>
      </c>
      <c r="CF115" s="42" t="s">
        <v>107</v>
      </c>
      <c r="CG115" s="28" t="s">
        <v>107</v>
      </c>
      <c r="CH115" s="28" t="s">
        <v>107</v>
      </c>
      <c r="CI115" s="28" t="s">
        <v>107</v>
      </c>
      <c r="CJ115" s="28" t="s">
        <v>107</v>
      </c>
      <c r="CK115" s="28" t="s">
        <v>107</v>
      </c>
      <c r="CL115" s="28" t="s">
        <v>107</v>
      </c>
      <c r="CM115" s="28" t="s">
        <v>107</v>
      </c>
      <c r="CN115" s="28" t="s">
        <v>107</v>
      </c>
      <c r="CO115" s="28" t="s">
        <v>107</v>
      </c>
      <c r="CP115" s="28" t="s">
        <v>107</v>
      </c>
      <c r="CQ115" s="28" t="s">
        <v>107</v>
      </c>
      <c r="CR115" s="28" t="s">
        <v>107</v>
      </c>
      <c r="CS115" s="28" t="s">
        <v>107</v>
      </c>
      <c r="CT115" s="28" t="s">
        <v>107</v>
      </c>
      <c r="CU115" s="332">
        <v>8703002</v>
      </c>
      <c r="CV115" s="43">
        <v>1</v>
      </c>
    </row>
    <row r="116" spans="1:100" ht="25.5">
      <c r="A116" s="28">
        <v>129</v>
      </c>
      <c r="B116" s="29" t="s">
        <v>139</v>
      </c>
      <c r="C116" s="29" t="s">
        <v>0</v>
      </c>
      <c r="D116" s="29" t="s">
        <v>337</v>
      </c>
      <c r="E116" s="42" t="s">
        <v>346</v>
      </c>
      <c r="F116" s="42" t="s">
        <v>107</v>
      </c>
      <c r="G116" s="30" t="s">
        <v>2329</v>
      </c>
      <c r="H116" s="42" t="s">
        <v>990</v>
      </c>
      <c r="I116" s="28">
        <v>9008237</v>
      </c>
      <c r="J116" s="28" t="s">
        <v>372</v>
      </c>
      <c r="K116" s="31" t="s">
        <v>307</v>
      </c>
      <c r="L116" s="32">
        <v>201</v>
      </c>
      <c r="M116" s="33">
        <v>5</v>
      </c>
      <c r="N116" s="34">
        <v>278000000</v>
      </c>
      <c r="O116" s="28" t="s">
        <v>346</v>
      </c>
      <c r="P116" s="28" t="s">
        <v>130</v>
      </c>
      <c r="Q116" s="28" t="s">
        <v>360</v>
      </c>
      <c r="R116" s="28" t="s">
        <v>107</v>
      </c>
      <c r="S116" s="28" t="s">
        <v>107</v>
      </c>
      <c r="T116" s="42" t="s">
        <v>107</v>
      </c>
      <c r="U116" s="28" t="s">
        <v>107</v>
      </c>
      <c r="V116" s="28" t="s">
        <v>107</v>
      </c>
      <c r="W116" s="28" t="str">
        <f t="shared" si="1"/>
        <v>N.A.</v>
      </c>
      <c r="X116" s="35" t="s">
        <v>2414</v>
      </c>
      <c r="Y116" s="206">
        <v>0</v>
      </c>
      <c r="Z116" s="206">
        <v>0.03</v>
      </c>
      <c r="AA116" s="206">
        <v>0.04</v>
      </c>
      <c r="AB116" s="206">
        <v>0.04</v>
      </c>
      <c r="AC116" s="206">
        <v>0.05</v>
      </c>
      <c r="AD116" s="206">
        <v>0.05</v>
      </c>
      <c r="AE116" s="28" t="s">
        <v>113</v>
      </c>
      <c r="AF116" s="28" t="s">
        <v>114</v>
      </c>
      <c r="AG116" s="28" t="s">
        <v>114</v>
      </c>
      <c r="AH116" s="37">
        <v>0</v>
      </c>
      <c r="AI116" s="38">
        <v>8689479</v>
      </c>
      <c r="AJ116" s="38">
        <v>290100</v>
      </c>
      <c r="AK116" s="38">
        <v>0</v>
      </c>
      <c r="AL116" s="38">
        <v>0</v>
      </c>
      <c r="AM116" s="38">
        <v>0</v>
      </c>
      <c r="AN116" s="38">
        <v>11894105</v>
      </c>
      <c r="AO116" s="38" t="s">
        <v>107</v>
      </c>
      <c r="AP116" s="38">
        <v>478665</v>
      </c>
      <c r="AQ116" s="38">
        <v>130545</v>
      </c>
      <c r="AR116" s="38" t="s">
        <v>107</v>
      </c>
      <c r="AS116" s="38">
        <v>0</v>
      </c>
      <c r="AT116" s="38">
        <v>0</v>
      </c>
      <c r="AU116" s="38">
        <v>0</v>
      </c>
      <c r="AV116" s="38">
        <v>0</v>
      </c>
      <c r="AW116" s="38">
        <v>0</v>
      </c>
      <c r="AX116" s="38" t="s">
        <v>107</v>
      </c>
      <c r="AY116" s="38">
        <v>971836</v>
      </c>
      <c r="AZ116" s="38">
        <v>1377975</v>
      </c>
      <c r="BA116" s="38">
        <v>101536</v>
      </c>
      <c r="BB116" s="38">
        <v>0</v>
      </c>
      <c r="BC116" s="38">
        <v>0</v>
      </c>
      <c r="BD116" s="38">
        <v>522180</v>
      </c>
      <c r="BE116" s="38">
        <v>797775</v>
      </c>
      <c r="BF116" s="38">
        <v>1305450</v>
      </c>
      <c r="BG116" s="38">
        <v>1232926</v>
      </c>
      <c r="BH116" s="38">
        <v>87030</v>
      </c>
      <c r="BI116" s="38">
        <v>2175750</v>
      </c>
      <c r="BJ116" s="38">
        <v>174060</v>
      </c>
      <c r="BK116" s="38">
        <v>0</v>
      </c>
      <c r="BL116" s="38">
        <v>0</v>
      </c>
      <c r="BM116" s="38" t="s">
        <v>107</v>
      </c>
      <c r="BN116" s="38" t="s">
        <v>107</v>
      </c>
      <c r="BO116" s="38">
        <v>79778</v>
      </c>
      <c r="BP116" s="38">
        <v>4061401</v>
      </c>
      <c r="BQ116" s="38">
        <v>5134771</v>
      </c>
      <c r="BR116" s="38">
        <v>0</v>
      </c>
      <c r="BS116" s="38">
        <v>377130</v>
      </c>
      <c r="BT116" s="330">
        <v>0</v>
      </c>
      <c r="BU116" s="38">
        <v>0</v>
      </c>
      <c r="BV116" s="38" t="s">
        <v>107</v>
      </c>
      <c r="BW116" s="38" t="s">
        <v>107</v>
      </c>
      <c r="BX116" s="38" t="s">
        <v>107</v>
      </c>
      <c r="BY116" s="41" t="s">
        <v>113</v>
      </c>
      <c r="BZ116" s="41" t="s">
        <v>113</v>
      </c>
      <c r="CA116" s="41" t="s">
        <v>113</v>
      </c>
      <c r="CB116" s="41" t="s">
        <v>114</v>
      </c>
      <c r="CC116" s="41" t="s">
        <v>113</v>
      </c>
      <c r="CD116" s="41" t="s">
        <v>113</v>
      </c>
      <c r="CE116" s="41" t="s">
        <v>114</v>
      </c>
      <c r="CF116" s="42" t="s">
        <v>107</v>
      </c>
      <c r="CG116" s="28" t="s">
        <v>107</v>
      </c>
      <c r="CH116" s="28" t="s">
        <v>107</v>
      </c>
      <c r="CI116" s="28" t="s">
        <v>107</v>
      </c>
      <c r="CJ116" s="28" t="s">
        <v>107</v>
      </c>
      <c r="CK116" s="28" t="s">
        <v>107</v>
      </c>
      <c r="CL116" s="28" t="s">
        <v>107</v>
      </c>
      <c r="CM116" s="28" t="s">
        <v>107</v>
      </c>
      <c r="CN116" s="28" t="s">
        <v>107</v>
      </c>
      <c r="CO116" s="28" t="s">
        <v>107</v>
      </c>
      <c r="CP116" s="28" t="s">
        <v>107</v>
      </c>
      <c r="CQ116" s="28" t="s">
        <v>107</v>
      </c>
      <c r="CR116" s="28" t="s">
        <v>107</v>
      </c>
      <c r="CS116" s="28" t="s">
        <v>107</v>
      </c>
      <c r="CT116" s="28" t="s">
        <v>107</v>
      </c>
      <c r="CU116" s="332">
        <v>9428253</v>
      </c>
      <c r="CV116" s="43">
        <v>1</v>
      </c>
    </row>
    <row r="117" spans="1:100" ht="25.5">
      <c r="A117" s="28">
        <v>130</v>
      </c>
      <c r="B117" s="29" t="s">
        <v>139</v>
      </c>
      <c r="C117" s="29" t="s">
        <v>0</v>
      </c>
      <c r="D117" s="29" t="s">
        <v>337</v>
      </c>
      <c r="E117" s="42" t="s">
        <v>346</v>
      </c>
      <c r="F117" s="42" t="s">
        <v>107</v>
      </c>
      <c r="G117" s="30" t="s">
        <v>2330</v>
      </c>
      <c r="H117" s="42" t="s">
        <v>990</v>
      </c>
      <c r="I117" s="28">
        <v>9008238</v>
      </c>
      <c r="J117" s="28" t="s">
        <v>373</v>
      </c>
      <c r="K117" s="31" t="s">
        <v>307</v>
      </c>
      <c r="L117" s="32">
        <v>201</v>
      </c>
      <c r="M117" s="33">
        <v>5</v>
      </c>
      <c r="N117" s="34">
        <v>313500000</v>
      </c>
      <c r="O117" s="28" t="s">
        <v>346</v>
      </c>
      <c r="P117" s="28" t="s">
        <v>130</v>
      </c>
      <c r="Q117" s="28" t="s">
        <v>360</v>
      </c>
      <c r="R117" s="28" t="s">
        <v>107</v>
      </c>
      <c r="S117" s="28" t="s">
        <v>107</v>
      </c>
      <c r="T117" s="42" t="s">
        <v>107</v>
      </c>
      <c r="U117" s="28" t="s">
        <v>107</v>
      </c>
      <c r="V117" s="28" t="s">
        <v>107</v>
      </c>
      <c r="W117" s="28" t="str">
        <f t="shared" si="1"/>
        <v>N.A.</v>
      </c>
      <c r="X117" s="35" t="s">
        <v>2414</v>
      </c>
      <c r="Y117" s="206">
        <v>0</v>
      </c>
      <c r="Z117" s="206">
        <v>0.03</v>
      </c>
      <c r="AA117" s="206">
        <v>0.04</v>
      </c>
      <c r="AB117" s="206">
        <v>0.04</v>
      </c>
      <c r="AC117" s="206">
        <v>0.05</v>
      </c>
      <c r="AD117" s="206">
        <v>0.05</v>
      </c>
      <c r="AE117" s="28" t="s">
        <v>113</v>
      </c>
      <c r="AF117" s="28" t="s">
        <v>114</v>
      </c>
      <c r="AG117" s="28" t="s">
        <v>114</v>
      </c>
      <c r="AH117" s="37">
        <v>0</v>
      </c>
      <c r="AI117" s="38">
        <v>8689479</v>
      </c>
      <c r="AJ117" s="38">
        <v>290100</v>
      </c>
      <c r="AK117" s="38">
        <v>0</v>
      </c>
      <c r="AL117" s="38">
        <v>0</v>
      </c>
      <c r="AM117" s="38">
        <v>0</v>
      </c>
      <c r="AN117" s="38">
        <v>11894105</v>
      </c>
      <c r="AO117" s="38" t="s">
        <v>107</v>
      </c>
      <c r="AP117" s="38">
        <v>0</v>
      </c>
      <c r="AQ117" s="38">
        <v>130545</v>
      </c>
      <c r="AR117" s="38" t="s">
        <v>107</v>
      </c>
      <c r="AS117" s="38">
        <v>0</v>
      </c>
      <c r="AT117" s="38">
        <v>0</v>
      </c>
      <c r="AU117" s="38">
        <v>0</v>
      </c>
      <c r="AV117" s="38">
        <v>0</v>
      </c>
      <c r="AW117" s="38">
        <v>0</v>
      </c>
      <c r="AX117" s="38" t="s">
        <v>107</v>
      </c>
      <c r="AY117" s="38">
        <v>971836</v>
      </c>
      <c r="AZ117" s="38">
        <v>1377975</v>
      </c>
      <c r="BA117" s="38">
        <v>101536</v>
      </c>
      <c r="BB117" s="38">
        <v>0</v>
      </c>
      <c r="BC117" s="38">
        <v>0</v>
      </c>
      <c r="BD117" s="38" t="s">
        <v>107</v>
      </c>
      <c r="BE117" s="38">
        <v>797775</v>
      </c>
      <c r="BF117" s="38">
        <v>1305450</v>
      </c>
      <c r="BG117" s="38">
        <v>1232926</v>
      </c>
      <c r="BH117" s="38">
        <v>87030</v>
      </c>
      <c r="BI117" s="38">
        <v>2175750</v>
      </c>
      <c r="BJ117" s="38">
        <v>174060</v>
      </c>
      <c r="BK117" s="38">
        <v>0</v>
      </c>
      <c r="BL117" s="38">
        <v>0</v>
      </c>
      <c r="BM117" s="38" t="s">
        <v>107</v>
      </c>
      <c r="BN117" s="38" t="s">
        <v>107</v>
      </c>
      <c r="BO117" s="38">
        <v>79778</v>
      </c>
      <c r="BP117" s="38">
        <v>4061401</v>
      </c>
      <c r="BQ117" s="38">
        <v>5134771</v>
      </c>
      <c r="BR117" s="38">
        <v>0</v>
      </c>
      <c r="BS117" s="38">
        <v>377130</v>
      </c>
      <c r="BT117" s="330">
        <v>0</v>
      </c>
      <c r="BU117" s="38">
        <v>0</v>
      </c>
      <c r="BV117" s="38" t="s">
        <v>107</v>
      </c>
      <c r="BW117" s="38" t="s">
        <v>107</v>
      </c>
      <c r="BX117" s="38" t="s">
        <v>107</v>
      </c>
      <c r="BY117" s="41" t="s">
        <v>113</v>
      </c>
      <c r="BZ117" s="41" t="s">
        <v>113</v>
      </c>
      <c r="CA117" s="41" t="s">
        <v>113</v>
      </c>
      <c r="CB117" s="41" t="s">
        <v>114</v>
      </c>
      <c r="CC117" s="41" t="s">
        <v>113</v>
      </c>
      <c r="CD117" s="41" t="s">
        <v>113</v>
      </c>
      <c r="CE117" s="41" t="s">
        <v>114</v>
      </c>
      <c r="CF117" s="42" t="s">
        <v>107</v>
      </c>
      <c r="CG117" s="28" t="s">
        <v>107</v>
      </c>
      <c r="CH117" s="28" t="s">
        <v>107</v>
      </c>
      <c r="CI117" s="28" t="s">
        <v>107</v>
      </c>
      <c r="CJ117" s="28" t="s">
        <v>107</v>
      </c>
      <c r="CK117" s="28" t="s">
        <v>107</v>
      </c>
      <c r="CL117" s="28" t="s">
        <v>107</v>
      </c>
      <c r="CM117" s="28" t="s">
        <v>107</v>
      </c>
      <c r="CN117" s="28" t="s">
        <v>107</v>
      </c>
      <c r="CO117" s="28" t="s">
        <v>107</v>
      </c>
      <c r="CP117" s="28" t="s">
        <v>107</v>
      </c>
      <c r="CQ117" s="28" t="s">
        <v>107</v>
      </c>
      <c r="CR117" s="28" t="s">
        <v>107</v>
      </c>
      <c r="CS117" s="28" t="s">
        <v>107</v>
      </c>
      <c r="CT117" s="28" t="s">
        <v>107</v>
      </c>
      <c r="CU117" s="332">
        <v>9428253</v>
      </c>
      <c r="CV117" s="43">
        <v>1</v>
      </c>
    </row>
    <row r="118" spans="1:100" ht="25.5">
      <c r="A118" s="28">
        <v>131</v>
      </c>
      <c r="B118" s="29" t="s">
        <v>139</v>
      </c>
      <c r="C118" s="29" t="s">
        <v>0</v>
      </c>
      <c r="D118" s="29" t="s">
        <v>337</v>
      </c>
      <c r="E118" s="42" t="s">
        <v>346</v>
      </c>
      <c r="F118" s="42" t="s">
        <v>107</v>
      </c>
      <c r="G118" s="30" t="s">
        <v>2419</v>
      </c>
      <c r="H118" s="42" t="s">
        <v>990</v>
      </c>
      <c r="I118" s="28">
        <v>9008221</v>
      </c>
      <c r="J118" s="28" t="s">
        <v>374</v>
      </c>
      <c r="K118" s="31" t="s">
        <v>375</v>
      </c>
      <c r="L118" s="32">
        <v>271</v>
      </c>
      <c r="M118" s="33">
        <v>5</v>
      </c>
      <c r="N118" s="50">
        <v>319000000</v>
      </c>
      <c r="O118" s="28" t="s">
        <v>346</v>
      </c>
      <c r="P118" s="28" t="s">
        <v>130</v>
      </c>
      <c r="Q118" s="28" t="s">
        <v>112</v>
      </c>
      <c r="R118" s="28" t="s">
        <v>107</v>
      </c>
      <c r="S118" s="28" t="s">
        <v>107</v>
      </c>
      <c r="T118" s="42" t="s">
        <v>107</v>
      </c>
      <c r="U118" s="28" t="s">
        <v>107</v>
      </c>
      <c r="V118" s="28" t="s">
        <v>107</v>
      </c>
      <c r="W118" s="28" t="str">
        <f t="shared" si="1"/>
        <v>N.A.</v>
      </c>
      <c r="X118" s="35" t="s">
        <v>2414</v>
      </c>
      <c r="Y118" s="206">
        <v>0</v>
      </c>
      <c r="Z118" s="206">
        <v>0.02</v>
      </c>
      <c r="AA118" s="206">
        <v>0.02</v>
      </c>
      <c r="AB118" s="206">
        <v>0.03</v>
      </c>
      <c r="AC118" s="206">
        <v>0.04</v>
      </c>
      <c r="AD118" s="206">
        <v>0.04</v>
      </c>
      <c r="AE118" s="28" t="s">
        <v>113</v>
      </c>
      <c r="AF118" s="28" t="s">
        <v>114</v>
      </c>
      <c r="AG118" s="28" t="s">
        <v>114</v>
      </c>
      <c r="AH118" s="37">
        <v>0</v>
      </c>
      <c r="AI118" s="38">
        <v>8689479</v>
      </c>
      <c r="AJ118" s="38">
        <v>290100</v>
      </c>
      <c r="AK118" s="38">
        <v>0</v>
      </c>
      <c r="AL118" s="38">
        <v>0</v>
      </c>
      <c r="AM118" s="38">
        <v>0</v>
      </c>
      <c r="AN118" s="38" t="s">
        <v>107</v>
      </c>
      <c r="AO118" s="38">
        <v>0</v>
      </c>
      <c r="AP118" s="38">
        <v>478665</v>
      </c>
      <c r="AQ118" s="38">
        <v>130545</v>
      </c>
      <c r="AR118" s="38">
        <v>391635</v>
      </c>
      <c r="AS118" s="38">
        <v>0</v>
      </c>
      <c r="AT118" s="38">
        <v>0</v>
      </c>
      <c r="AU118" s="38">
        <v>0</v>
      </c>
      <c r="AV118" s="38">
        <v>0</v>
      </c>
      <c r="AW118" s="38">
        <v>0</v>
      </c>
      <c r="AX118" s="38">
        <v>0</v>
      </c>
      <c r="AY118" s="38" t="s">
        <v>107</v>
      </c>
      <c r="AZ118" s="38">
        <v>1377975</v>
      </c>
      <c r="BA118" s="38">
        <v>101536</v>
      </c>
      <c r="BB118" s="38">
        <v>0</v>
      </c>
      <c r="BC118" s="38">
        <v>0</v>
      </c>
      <c r="BD118" s="38" t="s">
        <v>107</v>
      </c>
      <c r="BE118" s="38" t="s">
        <v>107</v>
      </c>
      <c r="BF118" s="38" t="s">
        <v>107</v>
      </c>
      <c r="BG118" s="38">
        <v>406140</v>
      </c>
      <c r="BH118" s="38">
        <v>87030</v>
      </c>
      <c r="BI118" s="38">
        <v>2175750</v>
      </c>
      <c r="BJ118" s="38">
        <v>174060</v>
      </c>
      <c r="BK118" s="38">
        <v>0</v>
      </c>
      <c r="BL118" s="38">
        <v>0</v>
      </c>
      <c r="BM118" s="38" t="s">
        <v>107</v>
      </c>
      <c r="BN118" s="38" t="s">
        <v>107</v>
      </c>
      <c r="BO118" s="38">
        <v>79778</v>
      </c>
      <c r="BP118" s="38">
        <v>4061401</v>
      </c>
      <c r="BQ118" s="38">
        <v>5134771</v>
      </c>
      <c r="BR118" s="38">
        <v>0</v>
      </c>
      <c r="BS118" s="38">
        <v>377130</v>
      </c>
      <c r="BT118" s="330">
        <v>0</v>
      </c>
      <c r="BU118" s="38">
        <v>0</v>
      </c>
      <c r="BV118" s="38" t="s">
        <v>107</v>
      </c>
      <c r="BW118" s="38" t="s">
        <v>107</v>
      </c>
      <c r="BX118" s="38" t="s">
        <v>107</v>
      </c>
      <c r="BY118" s="41" t="s">
        <v>113</v>
      </c>
      <c r="BZ118" s="41" t="s">
        <v>113</v>
      </c>
      <c r="CA118" s="41" t="s">
        <v>113</v>
      </c>
      <c r="CB118" s="41" t="s">
        <v>113</v>
      </c>
      <c r="CC118" s="41" t="s">
        <v>114</v>
      </c>
      <c r="CD118" s="41" t="s">
        <v>113</v>
      </c>
      <c r="CE118" s="41" t="s">
        <v>114</v>
      </c>
      <c r="CF118" s="42" t="s">
        <v>107</v>
      </c>
      <c r="CG118" s="28" t="s">
        <v>107</v>
      </c>
      <c r="CH118" s="28" t="s">
        <v>107</v>
      </c>
      <c r="CI118" s="28" t="s">
        <v>107</v>
      </c>
      <c r="CJ118" s="28" t="s">
        <v>107</v>
      </c>
      <c r="CK118" s="28" t="s">
        <v>107</v>
      </c>
      <c r="CL118" s="28" t="s">
        <v>107</v>
      </c>
      <c r="CM118" s="28" t="s">
        <v>107</v>
      </c>
      <c r="CN118" s="28" t="s">
        <v>107</v>
      </c>
      <c r="CO118" s="28" t="s">
        <v>107</v>
      </c>
      <c r="CP118" s="28" t="s">
        <v>107</v>
      </c>
      <c r="CQ118" s="28" t="s">
        <v>107</v>
      </c>
      <c r="CR118" s="28" t="s">
        <v>107</v>
      </c>
      <c r="CS118" s="28" t="s">
        <v>107</v>
      </c>
      <c r="CT118" s="28" t="s">
        <v>107</v>
      </c>
      <c r="CU118" s="333">
        <v>8993102</v>
      </c>
      <c r="CV118" s="43">
        <v>1</v>
      </c>
    </row>
    <row r="119" spans="1:100" ht="25.5">
      <c r="A119" s="28">
        <v>132</v>
      </c>
      <c r="B119" s="29" t="s">
        <v>139</v>
      </c>
      <c r="C119" s="29" t="s">
        <v>0</v>
      </c>
      <c r="D119" s="29" t="s">
        <v>337</v>
      </c>
      <c r="E119" s="42" t="s">
        <v>346</v>
      </c>
      <c r="F119" s="42" t="s">
        <v>107</v>
      </c>
      <c r="G119" s="30" t="s">
        <v>2420</v>
      </c>
      <c r="H119" s="42" t="s">
        <v>990</v>
      </c>
      <c r="I119" s="28">
        <v>9008225</v>
      </c>
      <c r="J119" s="28" t="s">
        <v>376</v>
      </c>
      <c r="K119" s="31" t="s">
        <v>375</v>
      </c>
      <c r="L119" s="32">
        <v>271</v>
      </c>
      <c r="M119" s="33">
        <v>5</v>
      </c>
      <c r="N119" s="34">
        <v>425900000</v>
      </c>
      <c r="O119" s="28" t="s">
        <v>346</v>
      </c>
      <c r="P119" s="28" t="s">
        <v>130</v>
      </c>
      <c r="Q119" s="28" t="s">
        <v>112</v>
      </c>
      <c r="R119" s="28" t="s">
        <v>107</v>
      </c>
      <c r="S119" s="28" t="s">
        <v>107</v>
      </c>
      <c r="T119" s="42" t="s">
        <v>107</v>
      </c>
      <c r="U119" s="28" t="s">
        <v>107</v>
      </c>
      <c r="V119" s="28" t="s">
        <v>107</v>
      </c>
      <c r="W119" s="28" t="str">
        <f t="shared" si="1"/>
        <v>N.A.</v>
      </c>
      <c r="X119" s="35" t="s">
        <v>2414</v>
      </c>
      <c r="Y119" s="206">
        <v>0</v>
      </c>
      <c r="Z119" s="206">
        <v>0</v>
      </c>
      <c r="AA119" s="206">
        <v>0</v>
      </c>
      <c r="AB119" s="206">
        <v>0</v>
      </c>
      <c r="AC119" s="206">
        <v>0</v>
      </c>
      <c r="AD119" s="206">
        <v>0</v>
      </c>
      <c r="AE119" s="28" t="s">
        <v>113</v>
      </c>
      <c r="AF119" s="28" t="s">
        <v>114</v>
      </c>
      <c r="AG119" s="28" t="s">
        <v>114</v>
      </c>
      <c r="AH119" s="37">
        <v>0</v>
      </c>
      <c r="AI119" s="38">
        <v>8689479</v>
      </c>
      <c r="AJ119" s="38">
        <v>290100</v>
      </c>
      <c r="AK119" s="38">
        <v>0</v>
      </c>
      <c r="AL119" s="38">
        <v>0</v>
      </c>
      <c r="AM119" s="38">
        <v>0</v>
      </c>
      <c r="AN119" s="38" t="s">
        <v>107</v>
      </c>
      <c r="AO119" s="38">
        <v>0</v>
      </c>
      <c r="AP119" s="38">
        <v>478665</v>
      </c>
      <c r="AQ119" s="38">
        <v>130545</v>
      </c>
      <c r="AR119" s="38">
        <v>391635</v>
      </c>
      <c r="AS119" s="38">
        <v>0</v>
      </c>
      <c r="AT119" s="38">
        <v>0</v>
      </c>
      <c r="AU119" s="38">
        <v>0</v>
      </c>
      <c r="AV119" s="38">
        <v>0</v>
      </c>
      <c r="AW119" s="38">
        <v>0</v>
      </c>
      <c r="AX119" s="38">
        <v>0</v>
      </c>
      <c r="AY119" s="38" t="s">
        <v>107</v>
      </c>
      <c r="AZ119" s="38">
        <v>1377975</v>
      </c>
      <c r="BA119" s="38">
        <v>101536</v>
      </c>
      <c r="BB119" s="38">
        <v>0</v>
      </c>
      <c r="BC119" s="38">
        <v>0</v>
      </c>
      <c r="BD119" s="38" t="s">
        <v>107</v>
      </c>
      <c r="BE119" s="38" t="s">
        <v>107</v>
      </c>
      <c r="BF119" s="38" t="s">
        <v>107</v>
      </c>
      <c r="BG119" s="38">
        <v>406140</v>
      </c>
      <c r="BH119" s="38">
        <v>87030</v>
      </c>
      <c r="BI119" s="38">
        <v>2175750</v>
      </c>
      <c r="BJ119" s="38">
        <v>174060</v>
      </c>
      <c r="BK119" s="38">
        <v>0</v>
      </c>
      <c r="BL119" s="38">
        <v>0</v>
      </c>
      <c r="BM119" s="38" t="s">
        <v>107</v>
      </c>
      <c r="BN119" s="38" t="s">
        <v>107</v>
      </c>
      <c r="BO119" s="38">
        <v>79778</v>
      </c>
      <c r="BP119" s="38">
        <v>4061401</v>
      </c>
      <c r="BQ119" s="38">
        <v>5134771</v>
      </c>
      <c r="BR119" s="38">
        <v>0</v>
      </c>
      <c r="BS119" s="38">
        <v>377130</v>
      </c>
      <c r="BT119" s="330">
        <v>0</v>
      </c>
      <c r="BU119" s="38">
        <v>0</v>
      </c>
      <c r="BV119" s="38" t="s">
        <v>107</v>
      </c>
      <c r="BW119" s="38" t="s">
        <v>107</v>
      </c>
      <c r="BX119" s="38" t="s">
        <v>107</v>
      </c>
      <c r="BY119" s="41" t="s">
        <v>113</v>
      </c>
      <c r="BZ119" s="41" t="s">
        <v>113</v>
      </c>
      <c r="CA119" s="41" t="s">
        <v>113</v>
      </c>
      <c r="CB119" s="41" t="s">
        <v>113</v>
      </c>
      <c r="CC119" s="41" t="s">
        <v>113</v>
      </c>
      <c r="CD119" s="41" t="s">
        <v>113</v>
      </c>
      <c r="CE119" s="41" t="s">
        <v>114</v>
      </c>
      <c r="CF119" s="42" t="s">
        <v>107</v>
      </c>
      <c r="CG119" s="28" t="s">
        <v>107</v>
      </c>
      <c r="CH119" s="28" t="s">
        <v>107</v>
      </c>
      <c r="CI119" s="28" t="s">
        <v>107</v>
      </c>
      <c r="CJ119" s="28" t="s">
        <v>107</v>
      </c>
      <c r="CK119" s="28" t="s">
        <v>107</v>
      </c>
      <c r="CL119" s="28" t="s">
        <v>107</v>
      </c>
      <c r="CM119" s="28" t="s">
        <v>107</v>
      </c>
      <c r="CN119" s="28" t="s">
        <v>107</v>
      </c>
      <c r="CO119" s="28" t="s">
        <v>107</v>
      </c>
      <c r="CP119" s="28" t="s">
        <v>107</v>
      </c>
      <c r="CQ119" s="28" t="s">
        <v>107</v>
      </c>
      <c r="CR119" s="28" t="s">
        <v>107</v>
      </c>
      <c r="CS119" s="28" t="s">
        <v>107</v>
      </c>
      <c r="CT119" s="28" t="s">
        <v>107</v>
      </c>
      <c r="CU119" s="332">
        <v>8703002</v>
      </c>
      <c r="CV119" s="43">
        <v>1</v>
      </c>
    </row>
    <row r="120" spans="1:100" ht="25.5">
      <c r="A120" s="28">
        <v>133</v>
      </c>
      <c r="B120" s="29" t="s">
        <v>139</v>
      </c>
      <c r="C120" s="29" t="s">
        <v>0</v>
      </c>
      <c r="D120" s="29" t="s">
        <v>337</v>
      </c>
      <c r="E120" s="42" t="s">
        <v>346</v>
      </c>
      <c r="F120" s="42" t="s">
        <v>107</v>
      </c>
      <c r="G120" s="30" t="s">
        <v>377</v>
      </c>
      <c r="H120" s="42" t="s">
        <v>990</v>
      </c>
      <c r="I120" s="28">
        <v>9008230</v>
      </c>
      <c r="J120" s="28" t="s">
        <v>378</v>
      </c>
      <c r="K120" s="31" t="s">
        <v>307</v>
      </c>
      <c r="L120" s="32">
        <v>201</v>
      </c>
      <c r="M120" s="33">
        <v>5</v>
      </c>
      <c r="N120" s="34">
        <v>329000000</v>
      </c>
      <c r="O120" s="28" t="s">
        <v>346</v>
      </c>
      <c r="P120" s="28" t="s">
        <v>130</v>
      </c>
      <c r="Q120" s="28" t="s">
        <v>360</v>
      </c>
      <c r="R120" s="28" t="s">
        <v>107</v>
      </c>
      <c r="S120" s="28" t="s">
        <v>107</v>
      </c>
      <c r="T120" s="42" t="s">
        <v>107</v>
      </c>
      <c r="U120" s="28" t="s">
        <v>107</v>
      </c>
      <c r="V120" s="28" t="s">
        <v>107</v>
      </c>
      <c r="W120" s="28" t="str">
        <f t="shared" si="1"/>
        <v>N.A.</v>
      </c>
      <c r="X120" s="35" t="s">
        <v>2414</v>
      </c>
      <c r="Y120" s="206">
        <v>0</v>
      </c>
      <c r="Z120" s="206">
        <v>0.03</v>
      </c>
      <c r="AA120" s="206">
        <v>0.03</v>
      </c>
      <c r="AB120" s="206">
        <v>0.04</v>
      </c>
      <c r="AC120" s="206">
        <v>4.4999999999999998E-2</v>
      </c>
      <c r="AD120" s="206">
        <v>4.4999999999999998E-2</v>
      </c>
      <c r="AE120" s="28" t="s">
        <v>113</v>
      </c>
      <c r="AF120" s="28" t="s">
        <v>114</v>
      </c>
      <c r="AG120" s="28" t="s">
        <v>114</v>
      </c>
      <c r="AH120" s="37">
        <v>0</v>
      </c>
      <c r="AI120" s="38">
        <v>8689479</v>
      </c>
      <c r="AJ120" s="38">
        <v>290100</v>
      </c>
      <c r="AK120" s="38">
        <v>0</v>
      </c>
      <c r="AL120" s="38">
        <v>0</v>
      </c>
      <c r="AM120" s="38">
        <v>0</v>
      </c>
      <c r="AN120" s="38">
        <v>11894105</v>
      </c>
      <c r="AO120" s="38">
        <v>0</v>
      </c>
      <c r="AP120" s="38">
        <v>478665</v>
      </c>
      <c r="AQ120" s="38">
        <v>130545</v>
      </c>
      <c r="AR120" s="38">
        <v>391635</v>
      </c>
      <c r="AS120" s="38">
        <v>0</v>
      </c>
      <c r="AT120" s="38">
        <v>0</v>
      </c>
      <c r="AU120" s="38">
        <v>0</v>
      </c>
      <c r="AV120" s="38">
        <v>0</v>
      </c>
      <c r="AW120" s="38">
        <v>0</v>
      </c>
      <c r="AX120" s="38" t="s">
        <v>107</v>
      </c>
      <c r="AY120" s="38" t="s">
        <v>107</v>
      </c>
      <c r="AZ120" s="38">
        <v>1377975</v>
      </c>
      <c r="BA120" s="38">
        <v>101536</v>
      </c>
      <c r="BB120" s="38">
        <v>0</v>
      </c>
      <c r="BC120" s="38">
        <v>0</v>
      </c>
      <c r="BD120" s="38">
        <v>522180</v>
      </c>
      <c r="BE120" s="38">
        <v>797775</v>
      </c>
      <c r="BF120" s="38" t="s">
        <v>107</v>
      </c>
      <c r="BG120" s="38">
        <v>406140</v>
      </c>
      <c r="BH120" s="38">
        <v>87030</v>
      </c>
      <c r="BI120" s="38">
        <v>2175750</v>
      </c>
      <c r="BJ120" s="38">
        <v>174060</v>
      </c>
      <c r="BK120" s="38">
        <v>0</v>
      </c>
      <c r="BL120" s="38">
        <v>0</v>
      </c>
      <c r="BM120" s="38" t="s">
        <v>107</v>
      </c>
      <c r="BN120" s="38" t="s">
        <v>107</v>
      </c>
      <c r="BO120" s="38">
        <v>79778</v>
      </c>
      <c r="BP120" s="38">
        <v>4061401</v>
      </c>
      <c r="BQ120" s="38">
        <v>5134771</v>
      </c>
      <c r="BR120" s="38">
        <v>0</v>
      </c>
      <c r="BS120" s="38">
        <v>377130</v>
      </c>
      <c r="BT120" s="330">
        <v>0</v>
      </c>
      <c r="BU120" s="38">
        <v>0</v>
      </c>
      <c r="BV120" s="38" t="s">
        <v>107</v>
      </c>
      <c r="BW120" s="38" t="s">
        <v>107</v>
      </c>
      <c r="BX120" s="38" t="s">
        <v>107</v>
      </c>
      <c r="BY120" s="41" t="s">
        <v>114</v>
      </c>
      <c r="BZ120" s="41" t="s">
        <v>114</v>
      </c>
      <c r="CA120" s="41" t="s">
        <v>113</v>
      </c>
      <c r="CB120" s="41" t="s">
        <v>114</v>
      </c>
      <c r="CC120" s="41" t="s">
        <v>113</v>
      </c>
      <c r="CD120" s="41" t="s">
        <v>113</v>
      </c>
      <c r="CE120" s="41" t="s">
        <v>114</v>
      </c>
      <c r="CF120" s="42" t="s">
        <v>107</v>
      </c>
      <c r="CG120" s="28" t="s">
        <v>107</v>
      </c>
      <c r="CH120" s="28" t="s">
        <v>107</v>
      </c>
      <c r="CI120" s="28" t="s">
        <v>107</v>
      </c>
      <c r="CJ120" s="28" t="s">
        <v>107</v>
      </c>
      <c r="CK120" s="28" t="s">
        <v>107</v>
      </c>
      <c r="CL120" s="28" t="s">
        <v>107</v>
      </c>
      <c r="CM120" s="28" t="s">
        <v>107</v>
      </c>
      <c r="CN120" s="28" t="s">
        <v>107</v>
      </c>
      <c r="CO120" s="28" t="s">
        <v>107</v>
      </c>
      <c r="CP120" s="28" t="s">
        <v>107</v>
      </c>
      <c r="CQ120" s="28" t="s">
        <v>107</v>
      </c>
      <c r="CR120" s="28" t="s">
        <v>107</v>
      </c>
      <c r="CS120" s="28" t="s">
        <v>107</v>
      </c>
      <c r="CT120" s="28" t="s">
        <v>107</v>
      </c>
      <c r="CU120" s="332">
        <v>9428253</v>
      </c>
      <c r="CV120" s="43">
        <v>1</v>
      </c>
    </row>
    <row r="121" spans="1:100" ht="25.5">
      <c r="A121" s="28">
        <v>134</v>
      </c>
      <c r="B121" s="29" t="s">
        <v>139</v>
      </c>
      <c r="C121" s="29" t="s">
        <v>0</v>
      </c>
      <c r="D121" s="29" t="s">
        <v>337</v>
      </c>
      <c r="E121" s="42" t="s">
        <v>346</v>
      </c>
      <c r="F121" s="42" t="s">
        <v>107</v>
      </c>
      <c r="G121" s="30" t="s">
        <v>379</v>
      </c>
      <c r="H121" s="42" t="s">
        <v>990</v>
      </c>
      <c r="I121" s="28">
        <v>9008231</v>
      </c>
      <c r="J121" s="28" t="s">
        <v>380</v>
      </c>
      <c r="K121" s="31" t="s">
        <v>307</v>
      </c>
      <c r="L121" s="32">
        <v>201</v>
      </c>
      <c r="M121" s="33">
        <v>5</v>
      </c>
      <c r="N121" s="34">
        <v>395900000</v>
      </c>
      <c r="O121" s="28" t="s">
        <v>346</v>
      </c>
      <c r="P121" s="28" t="s">
        <v>130</v>
      </c>
      <c r="Q121" s="28" t="s">
        <v>360</v>
      </c>
      <c r="R121" s="28" t="s">
        <v>107</v>
      </c>
      <c r="S121" s="28" t="s">
        <v>107</v>
      </c>
      <c r="T121" s="42" t="s">
        <v>107</v>
      </c>
      <c r="U121" s="28" t="s">
        <v>107</v>
      </c>
      <c r="V121" s="28" t="s">
        <v>107</v>
      </c>
      <c r="W121" s="28" t="str">
        <f t="shared" si="1"/>
        <v>N.A.</v>
      </c>
      <c r="X121" s="35" t="s">
        <v>2414</v>
      </c>
      <c r="Y121" s="206">
        <v>0</v>
      </c>
      <c r="Z121" s="206">
        <v>0.02</v>
      </c>
      <c r="AA121" s="206">
        <v>0.02</v>
      </c>
      <c r="AB121" s="206">
        <v>0.03</v>
      </c>
      <c r="AC121" s="206">
        <v>0.04</v>
      </c>
      <c r="AD121" s="206">
        <v>0.04</v>
      </c>
      <c r="AE121" s="28" t="s">
        <v>113</v>
      </c>
      <c r="AF121" s="28" t="s">
        <v>114</v>
      </c>
      <c r="AG121" s="28" t="s">
        <v>114</v>
      </c>
      <c r="AH121" s="37">
        <v>0</v>
      </c>
      <c r="AI121" s="38">
        <v>8689479</v>
      </c>
      <c r="AJ121" s="38">
        <v>290100</v>
      </c>
      <c r="AK121" s="38">
        <v>0</v>
      </c>
      <c r="AL121" s="38">
        <v>0</v>
      </c>
      <c r="AM121" s="38">
        <v>0</v>
      </c>
      <c r="AN121" s="38">
        <v>11894105</v>
      </c>
      <c r="AO121" s="38">
        <v>0</v>
      </c>
      <c r="AP121" s="38">
        <v>478665</v>
      </c>
      <c r="AQ121" s="38">
        <v>130545</v>
      </c>
      <c r="AR121" s="38">
        <v>391635</v>
      </c>
      <c r="AS121" s="38">
        <v>0</v>
      </c>
      <c r="AT121" s="38">
        <v>0</v>
      </c>
      <c r="AU121" s="38">
        <v>0</v>
      </c>
      <c r="AV121" s="38">
        <v>0</v>
      </c>
      <c r="AW121" s="38">
        <v>0</v>
      </c>
      <c r="AX121" s="38" t="s">
        <v>107</v>
      </c>
      <c r="AY121" s="38" t="s">
        <v>107</v>
      </c>
      <c r="AZ121" s="38">
        <v>1377975</v>
      </c>
      <c r="BA121" s="38">
        <v>101536</v>
      </c>
      <c r="BB121" s="38">
        <v>0</v>
      </c>
      <c r="BC121" s="38">
        <v>0</v>
      </c>
      <c r="BD121" s="38" t="s">
        <v>107</v>
      </c>
      <c r="BE121" s="38" t="s">
        <v>107</v>
      </c>
      <c r="BF121" s="38" t="s">
        <v>107</v>
      </c>
      <c r="BG121" s="38">
        <v>406140</v>
      </c>
      <c r="BH121" s="38">
        <v>87030</v>
      </c>
      <c r="BI121" s="38">
        <v>2175750</v>
      </c>
      <c r="BJ121" s="38">
        <v>174060</v>
      </c>
      <c r="BK121" s="38">
        <v>0</v>
      </c>
      <c r="BL121" s="38">
        <v>0</v>
      </c>
      <c r="BM121" s="38" t="s">
        <v>107</v>
      </c>
      <c r="BN121" s="38" t="s">
        <v>107</v>
      </c>
      <c r="BO121" s="38">
        <v>79778</v>
      </c>
      <c r="BP121" s="38">
        <v>4061401</v>
      </c>
      <c r="BQ121" s="38">
        <v>5134771</v>
      </c>
      <c r="BR121" s="38">
        <v>0</v>
      </c>
      <c r="BS121" s="38">
        <v>377130</v>
      </c>
      <c r="BT121" s="330">
        <v>0</v>
      </c>
      <c r="BU121" s="38">
        <v>0</v>
      </c>
      <c r="BV121" s="38" t="s">
        <v>107</v>
      </c>
      <c r="BW121" s="38" t="s">
        <v>107</v>
      </c>
      <c r="BX121" s="38" t="s">
        <v>107</v>
      </c>
      <c r="BY121" s="41" t="s">
        <v>113</v>
      </c>
      <c r="BZ121" s="41" t="s">
        <v>113</v>
      </c>
      <c r="CA121" s="41" t="s">
        <v>113</v>
      </c>
      <c r="CB121" s="41" t="s">
        <v>113</v>
      </c>
      <c r="CC121" s="41" t="s">
        <v>114</v>
      </c>
      <c r="CD121" s="41" t="s">
        <v>113</v>
      </c>
      <c r="CE121" s="41" t="s">
        <v>114</v>
      </c>
      <c r="CF121" s="42" t="s">
        <v>107</v>
      </c>
      <c r="CG121" s="28" t="s">
        <v>107</v>
      </c>
      <c r="CH121" s="28" t="s">
        <v>107</v>
      </c>
      <c r="CI121" s="28" t="s">
        <v>107</v>
      </c>
      <c r="CJ121" s="28" t="s">
        <v>107</v>
      </c>
      <c r="CK121" s="28" t="s">
        <v>107</v>
      </c>
      <c r="CL121" s="28" t="s">
        <v>107</v>
      </c>
      <c r="CM121" s="28" t="s">
        <v>107</v>
      </c>
      <c r="CN121" s="28" t="s">
        <v>107</v>
      </c>
      <c r="CO121" s="28" t="s">
        <v>107</v>
      </c>
      <c r="CP121" s="28" t="s">
        <v>107</v>
      </c>
      <c r="CQ121" s="28" t="s">
        <v>107</v>
      </c>
      <c r="CR121" s="28" t="s">
        <v>107</v>
      </c>
      <c r="CS121" s="28" t="s">
        <v>107</v>
      </c>
      <c r="CT121" s="28" t="s">
        <v>107</v>
      </c>
      <c r="CU121" s="332">
        <v>9428253</v>
      </c>
      <c r="CV121" s="43">
        <v>1</v>
      </c>
    </row>
    <row r="122" spans="1:100" ht="25.5">
      <c r="A122" s="28">
        <v>135</v>
      </c>
      <c r="B122" s="29" t="s">
        <v>139</v>
      </c>
      <c r="C122" s="29" t="s">
        <v>0</v>
      </c>
      <c r="D122" s="29" t="s">
        <v>337</v>
      </c>
      <c r="E122" s="42" t="s">
        <v>346</v>
      </c>
      <c r="F122" s="42" t="s">
        <v>107</v>
      </c>
      <c r="G122" s="30" t="s">
        <v>381</v>
      </c>
      <c r="H122" s="42" t="s">
        <v>990</v>
      </c>
      <c r="I122" s="28">
        <v>9008232</v>
      </c>
      <c r="J122" s="28" t="s">
        <v>382</v>
      </c>
      <c r="K122" s="31" t="s">
        <v>307</v>
      </c>
      <c r="L122" s="32">
        <v>201</v>
      </c>
      <c r="M122" s="33">
        <v>5</v>
      </c>
      <c r="N122" s="34">
        <v>509900000</v>
      </c>
      <c r="O122" s="28" t="s">
        <v>346</v>
      </c>
      <c r="P122" s="28" t="s">
        <v>130</v>
      </c>
      <c r="Q122" s="28" t="s">
        <v>360</v>
      </c>
      <c r="R122" s="28" t="s">
        <v>107</v>
      </c>
      <c r="S122" s="28" t="s">
        <v>107</v>
      </c>
      <c r="T122" s="42" t="s">
        <v>107</v>
      </c>
      <c r="U122" s="28" t="s">
        <v>107</v>
      </c>
      <c r="V122" s="28" t="s">
        <v>107</v>
      </c>
      <c r="W122" s="28" t="str">
        <f t="shared" si="1"/>
        <v>N.A.</v>
      </c>
      <c r="X122" s="35" t="s">
        <v>2414</v>
      </c>
      <c r="Y122" s="206">
        <v>0</v>
      </c>
      <c r="Z122" s="206">
        <v>0</v>
      </c>
      <c r="AA122" s="206">
        <v>0</v>
      </c>
      <c r="AB122" s="206">
        <v>0</v>
      </c>
      <c r="AC122" s="206">
        <v>0</v>
      </c>
      <c r="AD122" s="206">
        <v>0</v>
      </c>
      <c r="AE122" s="28" t="s">
        <v>113</v>
      </c>
      <c r="AF122" s="28" t="s">
        <v>114</v>
      </c>
      <c r="AG122" s="28" t="s">
        <v>114</v>
      </c>
      <c r="AH122" s="37">
        <v>0</v>
      </c>
      <c r="AI122" s="38">
        <v>8689479</v>
      </c>
      <c r="AJ122" s="38">
        <v>290100</v>
      </c>
      <c r="AK122" s="38">
        <v>0</v>
      </c>
      <c r="AL122" s="38">
        <v>0</v>
      </c>
      <c r="AM122" s="38">
        <v>0</v>
      </c>
      <c r="AN122" s="38">
        <v>11894105</v>
      </c>
      <c r="AO122" s="38">
        <v>0</v>
      </c>
      <c r="AP122" s="38">
        <v>478665</v>
      </c>
      <c r="AQ122" s="38">
        <v>130545</v>
      </c>
      <c r="AR122" s="38">
        <v>391635</v>
      </c>
      <c r="AS122" s="38">
        <v>0</v>
      </c>
      <c r="AT122" s="38">
        <v>0</v>
      </c>
      <c r="AU122" s="38">
        <v>0</v>
      </c>
      <c r="AV122" s="38">
        <v>0</v>
      </c>
      <c r="AW122" s="38">
        <v>0</v>
      </c>
      <c r="AX122" s="38" t="s">
        <v>107</v>
      </c>
      <c r="AY122" s="38" t="s">
        <v>107</v>
      </c>
      <c r="AZ122" s="38">
        <v>1377975</v>
      </c>
      <c r="BA122" s="38">
        <v>101536</v>
      </c>
      <c r="BB122" s="38">
        <v>0</v>
      </c>
      <c r="BC122" s="38">
        <v>0</v>
      </c>
      <c r="BD122" s="38" t="s">
        <v>107</v>
      </c>
      <c r="BE122" s="38" t="s">
        <v>107</v>
      </c>
      <c r="BF122" s="38" t="s">
        <v>107</v>
      </c>
      <c r="BG122" s="38">
        <v>406140</v>
      </c>
      <c r="BH122" s="38">
        <v>87030</v>
      </c>
      <c r="BI122" s="38">
        <v>2175750</v>
      </c>
      <c r="BJ122" s="38">
        <v>174060</v>
      </c>
      <c r="BK122" s="38">
        <v>0</v>
      </c>
      <c r="BL122" s="38">
        <v>0</v>
      </c>
      <c r="BM122" s="38" t="s">
        <v>107</v>
      </c>
      <c r="BN122" s="38" t="s">
        <v>107</v>
      </c>
      <c r="BO122" s="38">
        <v>79778</v>
      </c>
      <c r="BP122" s="38">
        <v>4061401</v>
      </c>
      <c r="BQ122" s="38">
        <v>5134771</v>
      </c>
      <c r="BR122" s="38">
        <v>0</v>
      </c>
      <c r="BS122" s="38">
        <v>377130</v>
      </c>
      <c r="BT122" s="330">
        <v>0</v>
      </c>
      <c r="BU122" s="38">
        <v>0</v>
      </c>
      <c r="BV122" s="38" t="s">
        <v>107</v>
      </c>
      <c r="BW122" s="38" t="s">
        <v>107</v>
      </c>
      <c r="BX122" s="38" t="s">
        <v>107</v>
      </c>
      <c r="BY122" s="41" t="s">
        <v>113</v>
      </c>
      <c r="BZ122" s="41" t="s">
        <v>113</v>
      </c>
      <c r="CA122" s="41" t="s">
        <v>113</v>
      </c>
      <c r="CB122" s="41" t="s">
        <v>113</v>
      </c>
      <c r="CC122" s="41" t="s">
        <v>113</v>
      </c>
      <c r="CD122" s="41" t="s">
        <v>113</v>
      </c>
      <c r="CE122" s="41" t="s">
        <v>114</v>
      </c>
      <c r="CF122" s="42" t="s">
        <v>107</v>
      </c>
      <c r="CG122" s="28" t="s">
        <v>107</v>
      </c>
      <c r="CH122" s="28" t="s">
        <v>107</v>
      </c>
      <c r="CI122" s="28" t="s">
        <v>107</v>
      </c>
      <c r="CJ122" s="28" t="s">
        <v>107</v>
      </c>
      <c r="CK122" s="28" t="s">
        <v>107</v>
      </c>
      <c r="CL122" s="28" t="s">
        <v>107</v>
      </c>
      <c r="CM122" s="28" t="s">
        <v>107</v>
      </c>
      <c r="CN122" s="28" t="s">
        <v>107</v>
      </c>
      <c r="CO122" s="28" t="s">
        <v>107</v>
      </c>
      <c r="CP122" s="28" t="s">
        <v>107</v>
      </c>
      <c r="CQ122" s="28" t="s">
        <v>107</v>
      </c>
      <c r="CR122" s="28" t="s">
        <v>107</v>
      </c>
      <c r="CS122" s="28" t="s">
        <v>107</v>
      </c>
      <c r="CT122" s="28" t="s">
        <v>107</v>
      </c>
      <c r="CU122" s="332">
        <v>9428253</v>
      </c>
      <c r="CV122" s="43">
        <v>1</v>
      </c>
    </row>
    <row r="123" spans="1:100" ht="25.5">
      <c r="A123" s="28">
        <v>136</v>
      </c>
      <c r="B123" s="29" t="s">
        <v>139</v>
      </c>
      <c r="C123" s="29" t="s">
        <v>0</v>
      </c>
      <c r="D123" s="29" t="s">
        <v>337</v>
      </c>
      <c r="E123" s="42" t="s">
        <v>346</v>
      </c>
      <c r="F123" s="42" t="s">
        <v>107</v>
      </c>
      <c r="G123" s="30" t="s">
        <v>383</v>
      </c>
      <c r="H123" s="42" t="s">
        <v>990</v>
      </c>
      <c r="I123" s="28">
        <v>9008143</v>
      </c>
      <c r="J123" s="28" t="s">
        <v>384</v>
      </c>
      <c r="K123" s="31" t="s">
        <v>307</v>
      </c>
      <c r="L123" s="32">
        <v>231</v>
      </c>
      <c r="M123" s="33">
        <v>3</v>
      </c>
      <c r="N123" s="34">
        <v>242900000</v>
      </c>
      <c r="O123" s="28" t="s">
        <v>346</v>
      </c>
      <c r="P123" s="28" t="s">
        <v>2415</v>
      </c>
      <c r="Q123" s="28" t="s">
        <v>112</v>
      </c>
      <c r="R123" s="28" t="s">
        <v>107</v>
      </c>
      <c r="S123" s="28" t="s">
        <v>107</v>
      </c>
      <c r="T123" s="42" t="s">
        <v>107</v>
      </c>
      <c r="U123" s="28" t="s">
        <v>107</v>
      </c>
      <c r="V123" s="28" t="s">
        <v>107</v>
      </c>
      <c r="W123" s="28" t="str">
        <f t="shared" si="1"/>
        <v>N.A.</v>
      </c>
      <c r="X123" s="35" t="s">
        <v>2413</v>
      </c>
      <c r="Y123" s="206">
        <v>0</v>
      </c>
      <c r="Z123" s="206">
        <v>0.02</v>
      </c>
      <c r="AA123" s="206">
        <v>0.03</v>
      </c>
      <c r="AB123" s="206">
        <v>0.04</v>
      </c>
      <c r="AC123" s="206">
        <v>4.4999999999999998E-2</v>
      </c>
      <c r="AD123" s="206">
        <v>4.4999999999999998E-2</v>
      </c>
      <c r="AE123" s="28" t="s">
        <v>113</v>
      </c>
      <c r="AF123" s="28" t="s">
        <v>114</v>
      </c>
      <c r="AG123" s="28" t="s">
        <v>114</v>
      </c>
      <c r="AH123" s="37">
        <v>0</v>
      </c>
      <c r="AI123" s="38">
        <v>8689479</v>
      </c>
      <c r="AJ123" s="38">
        <v>290100</v>
      </c>
      <c r="AK123" s="38">
        <v>551191</v>
      </c>
      <c r="AL123" s="38">
        <v>0</v>
      </c>
      <c r="AM123" s="38">
        <v>0</v>
      </c>
      <c r="AN123" s="38">
        <v>7542602</v>
      </c>
      <c r="AO123" s="38" t="s">
        <v>107</v>
      </c>
      <c r="AP123" s="38">
        <v>478665</v>
      </c>
      <c r="AQ123" s="38">
        <v>130545</v>
      </c>
      <c r="AR123" s="38">
        <v>391635</v>
      </c>
      <c r="AS123" s="38">
        <v>0</v>
      </c>
      <c r="AT123" s="38">
        <v>0</v>
      </c>
      <c r="AU123" s="38">
        <v>0</v>
      </c>
      <c r="AV123" s="38">
        <v>0</v>
      </c>
      <c r="AW123" s="38">
        <v>0</v>
      </c>
      <c r="AX123" s="38" t="s">
        <v>107</v>
      </c>
      <c r="AY123" s="38">
        <v>971836</v>
      </c>
      <c r="AZ123" s="38">
        <v>1377975</v>
      </c>
      <c r="BA123" s="38">
        <v>101536</v>
      </c>
      <c r="BB123" s="38">
        <v>0</v>
      </c>
      <c r="BC123" s="38">
        <v>652725</v>
      </c>
      <c r="BD123" s="38">
        <v>522180</v>
      </c>
      <c r="BE123" s="38">
        <v>797775</v>
      </c>
      <c r="BF123" s="38">
        <v>1305450</v>
      </c>
      <c r="BG123" s="38">
        <v>406140</v>
      </c>
      <c r="BH123" s="38">
        <v>87030</v>
      </c>
      <c r="BI123" s="38">
        <v>2175750</v>
      </c>
      <c r="BJ123" s="38">
        <v>174060</v>
      </c>
      <c r="BK123" s="38">
        <v>0</v>
      </c>
      <c r="BL123" s="38">
        <v>0</v>
      </c>
      <c r="BM123" s="38" t="s">
        <v>107</v>
      </c>
      <c r="BN123" s="38" t="s">
        <v>107</v>
      </c>
      <c r="BO123" s="38">
        <v>79778</v>
      </c>
      <c r="BP123" s="38">
        <v>4061401</v>
      </c>
      <c r="BQ123" s="38">
        <v>5134771</v>
      </c>
      <c r="BR123" s="38">
        <v>0</v>
      </c>
      <c r="BS123" s="38">
        <v>377130</v>
      </c>
      <c r="BT123" s="330">
        <v>0</v>
      </c>
      <c r="BU123" s="38">
        <v>0</v>
      </c>
      <c r="BV123" s="38" t="s">
        <v>107</v>
      </c>
      <c r="BW123" s="38" t="s">
        <v>107</v>
      </c>
      <c r="BX123" s="38" t="s">
        <v>107</v>
      </c>
      <c r="BY123" s="41" t="s">
        <v>114</v>
      </c>
      <c r="BZ123" s="41" t="s">
        <v>114</v>
      </c>
      <c r="CA123" s="41" t="s">
        <v>114</v>
      </c>
      <c r="CB123" s="41" t="s">
        <v>114</v>
      </c>
      <c r="CC123" s="41" t="s">
        <v>114</v>
      </c>
      <c r="CD123" s="41" t="s">
        <v>114</v>
      </c>
      <c r="CE123" s="41" t="s">
        <v>114</v>
      </c>
      <c r="CF123" s="42" t="s">
        <v>107</v>
      </c>
      <c r="CG123" s="28" t="s">
        <v>107</v>
      </c>
      <c r="CH123" s="28" t="s">
        <v>107</v>
      </c>
      <c r="CI123" s="28" t="s">
        <v>107</v>
      </c>
      <c r="CJ123" s="28" t="s">
        <v>107</v>
      </c>
      <c r="CK123" s="28" t="s">
        <v>107</v>
      </c>
      <c r="CL123" s="28" t="s">
        <v>107</v>
      </c>
      <c r="CM123" s="28" t="s">
        <v>107</v>
      </c>
      <c r="CN123" s="28" t="s">
        <v>107</v>
      </c>
      <c r="CO123" s="28" t="s">
        <v>107</v>
      </c>
      <c r="CP123" s="28" t="s">
        <v>107</v>
      </c>
      <c r="CQ123" s="28" t="s">
        <v>107</v>
      </c>
      <c r="CR123" s="28" t="s">
        <v>107</v>
      </c>
      <c r="CS123" s="28" t="s">
        <v>107</v>
      </c>
      <c r="CT123" s="28" t="s">
        <v>107</v>
      </c>
      <c r="CU123" s="332">
        <v>8703002</v>
      </c>
      <c r="CV123" s="43">
        <v>1</v>
      </c>
    </row>
    <row r="124" spans="1:100" ht="25.5">
      <c r="A124" s="28">
        <v>137</v>
      </c>
      <c r="B124" s="29" t="s">
        <v>139</v>
      </c>
      <c r="C124" s="29" t="s">
        <v>0</v>
      </c>
      <c r="D124" s="29" t="s">
        <v>337</v>
      </c>
      <c r="E124" s="42" t="s">
        <v>338</v>
      </c>
      <c r="F124" s="42" t="s">
        <v>107</v>
      </c>
      <c r="G124" s="30" t="s">
        <v>385</v>
      </c>
      <c r="H124" s="42" t="s">
        <v>990</v>
      </c>
      <c r="I124" s="28">
        <v>9006168</v>
      </c>
      <c r="J124" s="28" t="s">
        <v>386</v>
      </c>
      <c r="K124" s="31" t="s">
        <v>369</v>
      </c>
      <c r="L124" s="32">
        <v>204</v>
      </c>
      <c r="M124" s="33">
        <v>5</v>
      </c>
      <c r="N124" s="34">
        <v>161300000</v>
      </c>
      <c r="O124" s="28" t="s">
        <v>338</v>
      </c>
      <c r="P124" s="28" t="s">
        <v>130</v>
      </c>
      <c r="Q124" s="28" t="s">
        <v>112</v>
      </c>
      <c r="R124" s="28" t="s">
        <v>107</v>
      </c>
      <c r="S124" s="28" t="s">
        <v>107</v>
      </c>
      <c r="T124" s="42" t="s">
        <v>107</v>
      </c>
      <c r="U124" s="28" t="s">
        <v>107</v>
      </c>
      <c r="V124" s="28" t="s">
        <v>107</v>
      </c>
      <c r="W124" s="28" t="str">
        <f t="shared" si="1"/>
        <v>N.A.</v>
      </c>
      <c r="X124" s="35" t="s">
        <v>2414</v>
      </c>
      <c r="Y124" s="206">
        <v>0</v>
      </c>
      <c r="Z124" s="206">
        <v>0</v>
      </c>
      <c r="AA124" s="206">
        <v>0</v>
      </c>
      <c r="AB124" s="206">
        <v>0</v>
      </c>
      <c r="AC124" s="206">
        <v>0</v>
      </c>
      <c r="AD124" s="206">
        <v>0</v>
      </c>
      <c r="AE124" s="28" t="s">
        <v>114</v>
      </c>
      <c r="AF124" s="28" t="s">
        <v>114</v>
      </c>
      <c r="AG124" s="28" t="s">
        <v>114</v>
      </c>
      <c r="AH124" s="37">
        <v>0</v>
      </c>
      <c r="AI124" s="38">
        <v>8689479</v>
      </c>
      <c r="AJ124" s="38">
        <v>290100</v>
      </c>
      <c r="AK124" s="38">
        <v>0</v>
      </c>
      <c r="AL124" s="38">
        <v>0</v>
      </c>
      <c r="AM124" s="38">
        <v>0</v>
      </c>
      <c r="AN124" s="38" t="s">
        <v>107</v>
      </c>
      <c r="AO124" s="38" t="s">
        <v>107</v>
      </c>
      <c r="AP124" s="38">
        <v>0</v>
      </c>
      <c r="AQ124" s="38">
        <v>130545</v>
      </c>
      <c r="AR124" s="38">
        <v>0</v>
      </c>
      <c r="AS124" s="38">
        <v>0</v>
      </c>
      <c r="AT124" s="38">
        <v>0</v>
      </c>
      <c r="AU124" s="38">
        <v>0</v>
      </c>
      <c r="AV124" s="38">
        <v>0</v>
      </c>
      <c r="AW124" s="38">
        <v>0</v>
      </c>
      <c r="AX124" s="38" t="s">
        <v>107</v>
      </c>
      <c r="AY124" s="38" t="s">
        <v>107</v>
      </c>
      <c r="AZ124" s="38">
        <v>1377975</v>
      </c>
      <c r="BA124" s="38">
        <v>101536</v>
      </c>
      <c r="BB124" s="38">
        <v>0</v>
      </c>
      <c r="BC124" s="38">
        <v>0</v>
      </c>
      <c r="BD124" s="38">
        <v>0</v>
      </c>
      <c r="BE124" s="38" t="s">
        <v>107</v>
      </c>
      <c r="BF124" s="38" t="s">
        <v>107</v>
      </c>
      <c r="BG124" s="38" t="s">
        <v>107</v>
      </c>
      <c r="BH124" s="38">
        <v>87030</v>
      </c>
      <c r="BI124" s="38" t="s">
        <v>107</v>
      </c>
      <c r="BJ124" s="38">
        <v>174060</v>
      </c>
      <c r="BK124" s="38">
        <v>0</v>
      </c>
      <c r="BL124" s="38">
        <v>0</v>
      </c>
      <c r="BM124" s="38" t="s">
        <v>107</v>
      </c>
      <c r="BN124" s="38" t="s">
        <v>107</v>
      </c>
      <c r="BO124" s="38">
        <v>79778</v>
      </c>
      <c r="BP124" s="38" t="s">
        <v>107</v>
      </c>
      <c r="BQ124" s="38" t="s">
        <v>107</v>
      </c>
      <c r="BR124" s="38" t="s">
        <v>107</v>
      </c>
      <c r="BS124" s="38">
        <v>377130</v>
      </c>
      <c r="BT124" s="330">
        <v>0</v>
      </c>
      <c r="BU124" s="38">
        <v>0</v>
      </c>
      <c r="BV124" s="38" t="s">
        <v>107</v>
      </c>
      <c r="BW124" s="38" t="s">
        <v>107</v>
      </c>
      <c r="BX124" s="38" t="s">
        <v>107</v>
      </c>
      <c r="BY124" s="41" t="s">
        <v>113</v>
      </c>
      <c r="BZ124" s="41" t="s">
        <v>113</v>
      </c>
      <c r="CA124" s="41" t="s">
        <v>113</v>
      </c>
      <c r="CB124" s="41" t="s">
        <v>113</v>
      </c>
      <c r="CC124" s="41" t="s">
        <v>114</v>
      </c>
      <c r="CD124" s="41" t="s">
        <v>114</v>
      </c>
      <c r="CE124" s="41" t="s">
        <v>114</v>
      </c>
      <c r="CF124" s="42" t="s">
        <v>107</v>
      </c>
      <c r="CG124" s="28" t="s">
        <v>107</v>
      </c>
      <c r="CH124" s="28" t="s">
        <v>107</v>
      </c>
      <c r="CI124" s="28" t="s">
        <v>107</v>
      </c>
      <c r="CJ124" s="28" t="s">
        <v>107</v>
      </c>
      <c r="CK124" s="28" t="s">
        <v>107</v>
      </c>
      <c r="CL124" s="28" t="s">
        <v>107</v>
      </c>
      <c r="CM124" s="28" t="s">
        <v>107</v>
      </c>
      <c r="CN124" s="28" t="s">
        <v>107</v>
      </c>
      <c r="CO124" s="28" t="s">
        <v>107</v>
      </c>
      <c r="CP124" s="28" t="s">
        <v>107</v>
      </c>
      <c r="CQ124" s="28" t="s">
        <v>107</v>
      </c>
      <c r="CR124" s="28" t="s">
        <v>107</v>
      </c>
      <c r="CS124" s="28" t="s">
        <v>107</v>
      </c>
      <c r="CT124" s="28" t="s">
        <v>107</v>
      </c>
      <c r="CU124" s="332">
        <v>7977752</v>
      </c>
      <c r="CV124" s="43">
        <v>1</v>
      </c>
    </row>
    <row r="125" spans="1:100" ht="25.5">
      <c r="A125" s="28">
        <v>138</v>
      </c>
      <c r="B125" s="29" t="s">
        <v>139</v>
      </c>
      <c r="C125" s="29" t="s">
        <v>0</v>
      </c>
      <c r="D125" s="29" t="s">
        <v>337</v>
      </c>
      <c r="E125" s="42" t="s">
        <v>346</v>
      </c>
      <c r="F125" s="42" t="s">
        <v>107</v>
      </c>
      <c r="G125" s="30" t="s">
        <v>387</v>
      </c>
      <c r="H125" s="42" t="s">
        <v>990</v>
      </c>
      <c r="I125" s="28">
        <v>9006169</v>
      </c>
      <c r="J125" s="28" t="s">
        <v>388</v>
      </c>
      <c r="K125" s="31" t="s">
        <v>307</v>
      </c>
      <c r="L125" s="32">
        <v>203</v>
      </c>
      <c r="M125" s="33">
        <v>5</v>
      </c>
      <c r="N125" s="34">
        <v>172200000</v>
      </c>
      <c r="O125" s="28" t="s">
        <v>346</v>
      </c>
      <c r="P125" s="28" t="s">
        <v>130</v>
      </c>
      <c r="Q125" s="28" t="s">
        <v>112</v>
      </c>
      <c r="R125" s="28" t="s">
        <v>107</v>
      </c>
      <c r="S125" s="28" t="s">
        <v>107</v>
      </c>
      <c r="T125" s="42" t="s">
        <v>107</v>
      </c>
      <c r="U125" s="28" t="s">
        <v>107</v>
      </c>
      <c r="V125" s="28" t="s">
        <v>107</v>
      </c>
      <c r="W125" s="28" t="str">
        <f t="shared" si="1"/>
        <v>N.A.</v>
      </c>
      <c r="X125" s="35" t="s">
        <v>2412</v>
      </c>
      <c r="Y125" s="206">
        <v>0</v>
      </c>
      <c r="Z125" s="206">
        <v>0</v>
      </c>
      <c r="AA125" s="206">
        <v>0</v>
      </c>
      <c r="AB125" s="206">
        <v>0</v>
      </c>
      <c r="AC125" s="206">
        <v>0</v>
      </c>
      <c r="AD125" s="206">
        <v>0</v>
      </c>
      <c r="AE125" s="28" t="s">
        <v>114</v>
      </c>
      <c r="AF125" s="28" t="s">
        <v>114</v>
      </c>
      <c r="AG125" s="28" t="s">
        <v>114</v>
      </c>
      <c r="AH125" s="37">
        <v>0</v>
      </c>
      <c r="AI125" s="38">
        <v>8689479</v>
      </c>
      <c r="AJ125" s="38">
        <v>290100</v>
      </c>
      <c r="AK125" s="38">
        <v>0</v>
      </c>
      <c r="AL125" s="38">
        <v>0</v>
      </c>
      <c r="AM125" s="38">
        <v>0</v>
      </c>
      <c r="AN125" s="38" t="s">
        <v>107</v>
      </c>
      <c r="AO125" s="38" t="s">
        <v>107</v>
      </c>
      <c r="AP125" s="38">
        <v>0</v>
      </c>
      <c r="AQ125" s="38">
        <v>130545</v>
      </c>
      <c r="AR125" s="38">
        <v>0</v>
      </c>
      <c r="AS125" s="38">
        <v>0</v>
      </c>
      <c r="AT125" s="38">
        <v>0</v>
      </c>
      <c r="AU125" s="38">
        <v>0</v>
      </c>
      <c r="AV125" s="38">
        <v>0</v>
      </c>
      <c r="AW125" s="38">
        <v>0</v>
      </c>
      <c r="AX125" s="38" t="s">
        <v>107</v>
      </c>
      <c r="AY125" s="38" t="s">
        <v>107</v>
      </c>
      <c r="AZ125" s="38">
        <v>1377975</v>
      </c>
      <c r="BA125" s="38">
        <v>101536</v>
      </c>
      <c r="BB125" s="38">
        <v>0</v>
      </c>
      <c r="BC125" s="38">
        <v>0</v>
      </c>
      <c r="BD125" s="38">
        <v>0</v>
      </c>
      <c r="BE125" s="38" t="s">
        <v>107</v>
      </c>
      <c r="BF125" s="38" t="s">
        <v>107</v>
      </c>
      <c r="BG125" s="38" t="s">
        <v>107</v>
      </c>
      <c r="BH125" s="38">
        <v>87030</v>
      </c>
      <c r="BI125" s="38" t="s">
        <v>107</v>
      </c>
      <c r="BJ125" s="38">
        <v>174060</v>
      </c>
      <c r="BK125" s="38">
        <v>0</v>
      </c>
      <c r="BL125" s="38">
        <v>0</v>
      </c>
      <c r="BM125" s="38" t="s">
        <v>107</v>
      </c>
      <c r="BN125" s="38" t="s">
        <v>107</v>
      </c>
      <c r="BO125" s="38">
        <v>79778</v>
      </c>
      <c r="BP125" s="38" t="s">
        <v>107</v>
      </c>
      <c r="BQ125" s="38" t="s">
        <v>107</v>
      </c>
      <c r="BR125" s="38" t="s">
        <v>107</v>
      </c>
      <c r="BS125" s="38">
        <v>377130</v>
      </c>
      <c r="BT125" s="330">
        <v>0</v>
      </c>
      <c r="BU125" s="38">
        <v>0</v>
      </c>
      <c r="BV125" s="38" t="s">
        <v>107</v>
      </c>
      <c r="BW125" s="38" t="s">
        <v>107</v>
      </c>
      <c r="BX125" s="38" t="s">
        <v>107</v>
      </c>
      <c r="BY125" s="41" t="s">
        <v>113</v>
      </c>
      <c r="BZ125" s="41" t="s">
        <v>113</v>
      </c>
      <c r="CA125" s="41" t="s">
        <v>113</v>
      </c>
      <c r="CB125" s="41" t="s">
        <v>113</v>
      </c>
      <c r="CC125" s="41" t="s">
        <v>114</v>
      </c>
      <c r="CD125" s="41" t="s">
        <v>114</v>
      </c>
      <c r="CE125" s="41" t="s">
        <v>114</v>
      </c>
      <c r="CF125" s="42" t="s">
        <v>107</v>
      </c>
      <c r="CG125" s="28" t="s">
        <v>107</v>
      </c>
      <c r="CH125" s="28" t="s">
        <v>107</v>
      </c>
      <c r="CI125" s="28" t="s">
        <v>107</v>
      </c>
      <c r="CJ125" s="28" t="s">
        <v>107</v>
      </c>
      <c r="CK125" s="28" t="s">
        <v>107</v>
      </c>
      <c r="CL125" s="28" t="s">
        <v>107</v>
      </c>
      <c r="CM125" s="28" t="s">
        <v>107</v>
      </c>
      <c r="CN125" s="28" t="s">
        <v>107</v>
      </c>
      <c r="CO125" s="28" t="s">
        <v>107</v>
      </c>
      <c r="CP125" s="28" t="s">
        <v>107</v>
      </c>
      <c r="CQ125" s="28" t="s">
        <v>107</v>
      </c>
      <c r="CR125" s="28" t="s">
        <v>107</v>
      </c>
      <c r="CS125" s="28" t="s">
        <v>107</v>
      </c>
      <c r="CT125" s="28" t="s">
        <v>107</v>
      </c>
      <c r="CU125" s="332">
        <v>7977752</v>
      </c>
      <c r="CV125" s="43">
        <v>1</v>
      </c>
    </row>
    <row r="126" spans="1:100" ht="25.5">
      <c r="A126" s="28">
        <v>139</v>
      </c>
      <c r="B126" s="29" t="s">
        <v>139</v>
      </c>
      <c r="C126" s="29" t="s">
        <v>0</v>
      </c>
      <c r="D126" s="29" t="s">
        <v>337</v>
      </c>
      <c r="E126" s="42" t="s">
        <v>346</v>
      </c>
      <c r="F126" s="42" t="s">
        <v>107</v>
      </c>
      <c r="G126" s="30" t="s">
        <v>389</v>
      </c>
      <c r="H126" s="42" t="s">
        <v>990</v>
      </c>
      <c r="I126" s="28">
        <v>9008205</v>
      </c>
      <c r="J126" s="28" t="s">
        <v>390</v>
      </c>
      <c r="K126" s="31" t="s">
        <v>375</v>
      </c>
      <c r="L126" s="32">
        <v>275</v>
      </c>
      <c r="M126" s="33">
        <v>5</v>
      </c>
      <c r="N126" s="34">
        <v>246900000</v>
      </c>
      <c r="O126" s="28" t="s">
        <v>346</v>
      </c>
      <c r="P126" s="28" t="s">
        <v>130</v>
      </c>
      <c r="Q126" s="28" t="s">
        <v>112</v>
      </c>
      <c r="R126" s="28" t="s">
        <v>107</v>
      </c>
      <c r="S126" s="28" t="s">
        <v>107</v>
      </c>
      <c r="T126" s="42" t="s">
        <v>107</v>
      </c>
      <c r="U126" s="28" t="s">
        <v>107</v>
      </c>
      <c r="V126" s="28" t="s">
        <v>107</v>
      </c>
      <c r="W126" s="28" t="str">
        <f t="shared" si="1"/>
        <v>N.A.</v>
      </c>
      <c r="X126" s="35" t="s">
        <v>2413</v>
      </c>
      <c r="Y126" s="206">
        <v>0</v>
      </c>
      <c r="Z126" s="206">
        <v>0</v>
      </c>
      <c r="AA126" s="206">
        <v>0</v>
      </c>
      <c r="AB126" s="206">
        <v>0</v>
      </c>
      <c r="AC126" s="206">
        <v>0</v>
      </c>
      <c r="AD126" s="206">
        <v>0</v>
      </c>
      <c r="AE126" s="28" t="s">
        <v>114</v>
      </c>
      <c r="AF126" s="28" t="s">
        <v>114</v>
      </c>
      <c r="AG126" s="28" t="s">
        <v>114</v>
      </c>
      <c r="AH126" s="37">
        <v>0</v>
      </c>
      <c r="AI126" s="38">
        <v>8689479</v>
      </c>
      <c r="AJ126" s="38">
        <v>290100</v>
      </c>
      <c r="AK126" s="38">
        <v>406140</v>
      </c>
      <c r="AL126" s="38">
        <v>0</v>
      </c>
      <c r="AM126" s="38">
        <v>0</v>
      </c>
      <c r="AN126" s="38" t="s">
        <v>107</v>
      </c>
      <c r="AO126" s="38" t="s">
        <v>107</v>
      </c>
      <c r="AP126" s="38">
        <v>478665</v>
      </c>
      <c r="AQ126" s="38">
        <v>130545</v>
      </c>
      <c r="AR126" s="38">
        <v>391635</v>
      </c>
      <c r="AS126" s="38">
        <v>0</v>
      </c>
      <c r="AT126" s="38">
        <v>0</v>
      </c>
      <c r="AU126" s="38">
        <v>0</v>
      </c>
      <c r="AV126" s="38">
        <v>0</v>
      </c>
      <c r="AW126" s="38">
        <v>0</v>
      </c>
      <c r="AX126" s="38" t="s">
        <v>107</v>
      </c>
      <c r="AY126" s="38">
        <v>971836</v>
      </c>
      <c r="AZ126" s="38">
        <v>1377975</v>
      </c>
      <c r="BA126" s="38">
        <v>101536</v>
      </c>
      <c r="BB126" s="38">
        <v>0</v>
      </c>
      <c r="BC126" s="38">
        <v>0</v>
      </c>
      <c r="BD126" s="38">
        <v>551191</v>
      </c>
      <c r="BE126" s="38">
        <v>797775</v>
      </c>
      <c r="BF126" s="38" t="s">
        <v>107</v>
      </c>
      <c r="BG126" s="38" t="s">
        <v>107</v>
      </c>
      <c r="BH126" s="38">
        <v>87030</v>
      </c>
      <c r="BI126" s="38" t="s">
        <v>107</v>
      </c>
      <c r="BJ126" s="38">
        <v>174060</v>
      </c>
      <c r="BK126" s="38">
        <v>0</v>
      </c>
      <c r="BL126" s="38">
        <v>0</v>
      </c>
      <c r="BM126" s="38" t="s">
        <v>107</v>
      </c>
      <c r="BN126" s="38" t="s">
        <v>107</v>
      </c>
      <c r="BO126" s="38">
        <v>79778</v>
      </c>
      <c r="BP126" s="38" t="s">
        <v>107</v>
      </c>
      <c r="BQ126" s="38" t="s">
        <v>107</v>
      </c>
      <c r="BR126" s="38" t="s">
        <v>107</v>
      </c>
      <c r="BS126" s="38">
        <v>377130</v>
      </c>
      <c r="BT126" s="330">
        <v>0</v>
      </c>
      <c r="BU126" s="38">
        <v>0</v>
      </c>
      <c r="BV126" s="38" t="s">
        <v>107</v>
      </c>
      <c r="BW126" s="38" t="s">
        <v>107</v>
      </c>
      <c r="BX126" s="38" t="s">
        <v>107</v>
      </c>
      <c r="BY126" s="41" t="s">
        <v>176</v>
      </c>
      <c r="BZ126" s="41" t="s">
        <v>176</v>
      </c>
      <c r="CA126" s="41" t="s">
        <v>113</v>
      </c>
      <c r="CB126" s="41" t="s">
        <v>113</v>
      </c>
      <c r="CC126" s="41" t="s">
        <v>114</v>
      </c>
      <c r="CD126" s="41" t="s">
        <v>113</v>
      </c>
      <c r="CE126" s="41" t="s">
        <v>113</v>
      </c>
      <c r="CF126" s="42" t="s">
        <v>107</v>
      </c>
      <c r="CG126" s="28" t="s">
        <v>107</v>
      </c>
      <c r="CH126" s="28" t="s">
        <v>107</v>
      </c>
      <c r="CI126" s="28" t="s">
        <v>107</v>
      </c>
      <c r="CJ126" s="28" t="s">
        <v>107</v>
      </c>
      <c r="CK126" s="28" t="s">
        <v>107</v>
      </c>
      <c r="CL126" s="28" t="s">
        <v>107</v>
      </c>
      <c r="CM126" s="28" t="s">
        <v>107</v>
      </c>
      <c r="CN126" s="28" t="s">
        <v>107</v>
      </c>
      <c r="CO126" s="28" t="s">
        <v>107</v>
      </c>
      <c r="CP126" s="28" t="s">
        <v>107</v>
      </c>
      <c r="CQ126" s="28" t="s">
        <v>107</v>
      </c>
      <c r="CR126" s="28" t="s">
        <v>107</v>
      </c>
      <c r="CS126" s="28" t="s">
        <v>107</v>
      </c>
      <c r="CT126" s="28" t="s">
        <v>107</v>
      </c>
      <c r="CU126" s="332">
        <v>9863403</v>
      </c>
      <c r="CV126" s="43">
        <v>1</v>
      </c>
    </row>
    <row r="127" spans="1:100" ht="25.5">
      <c r="A127" s="28">
        <v>140</v>
      </c>
      <c r="B127" s="29" t="s">
        <v>139</v>
      </c>
      <c r="C127" s="29" t="s">
        <v>0</v>
      </c>
      <c r="D127" s="29" t="s">
        <v>337</v>
      </c>
      <c r="E127" s="42" t="s">
        <v>346</v>
      </c>
      <c r="F127" s="42" t="s">
        <v>107</v>
      </c>
      <c r="G127" s="30" t="s">
        <v>391</v>
      </c>
      <c r="H127" s="42" t="s">
        <v>990</v>
      </c>
      <c r="I127" s="28">
        <v>9008204</v>
      </c>
      <c r="J127" s="28" t="s">
        <v>392</v>
      </c>
      <c r="K127" s="31" t="s">
        <v>375</v>
      </c>
      <c r="L127" s="32">
        <v>275</v>
      </c>
      <c r="M127" s="33">
        <v>5</v>
      </c>
      <c r="N127" s="34">
        <v>290500000</v>
      </c>
      <c r="O127" s="28" t="s">
        <v>346</v>
      </c>
      <c r="P127" s="28" t="s">
        <v>130</v>
      </c>
      <c r="Q127" s="28" t="s">
        <v>112</v>
      </c>
      <c r="R127" s="28" t="s">
        <v>107</v>
      </c>
      <c r="S127" s="28" t="s">
        <v>107</v>
      </c>
      <c r="T127" s="42" t="s">
        <v>107</v>
      </c>
      <c r="U127" s="28" t="s">
        <v>107</v>
      </c>
      <c r="V127" s="28" t="s">
        <v>107</v>
      </c>
      <c r="W127" s="28" t="str">
        <f t="shared" si="1"/>
        <v>N.A.</v>
      </c>
      <c r="X127" s="35" t="s">
        <v>2414</v>
      </c>
      <c r="Y127" s="206">
        <v>0</v>
      </c>
      <c r="Z127" s="206">
        <v>0</v>
      </c>
      <c r="AA127" s="206">
        <v>0</v>
      </c>
      <c r="AB127" s="206">
        <v>0</v>
      </c>
      <c r="AC127" s="206">
        <v>0</v>
      </c>
      <c r="AD127" s="206">
        <v>0</v>
      </c>
      <c r="AE127" s="28" t="s">
        <v>114</v>
      </c>
      <c r="AF127" s="28" t="s">
        <v>114</v>
      </c>
      <c r="AG127" s="28" t="s">
        <v>114</v>
      </c>
      <c r="AH127" s="37">
        <v>0</v>
      </c>
      <c r="AI127" s="38">
        <v>8689479</v>
      </c>
      <c r="AJ127" s="38">
        <v>290100</v>
      </c>
      <c r="AK127" s="38">
        <v>406140</v>
      </c>
      <c r="AL127" s="38">
        <v>0</v>
      </c>
      <c r="AM127" s="38">
        <v>0</v>
      </c>
      <c r="AN127" s="38" t="s">
        <v>107</v>
      </c>
      <c r="AO127" s="38" t="s">
        <v>107</v>
      </c>
      <c r="AP127" s="38">
        <v>0</v>
      </c>
      <c r="AQ127" s="38">
        <v>130545</v>
      </c>
      <c r="AR127" s="38">
        <v>391635</v>
      </c>
      <c r="AS127" s="38">
        <v>0</v>
      </c>
      <c r="AT127" s="38">
        <v>0</v>
      </c>
      <c r="AU127" s="38">
        <v>0</v>
      </c>
      <c r="AV127" s="38">
        <v>0</v>
      </c>
      <c r="AW127" s="38">
        <v>0</v>
      </c>
      <c r="AX127" s="38" t="s">
        <v>107</v>
      </c>
      <c r="AY127" s="38">
        <v>971836</v>
      </c>
      <c r="AZ127" s="38">
        <v>1377975</v>
      </c>
      <c r="BA127" s="38">
        <v>101536</v>
      </c>
      <c r="BB127" s="38">
        <v>0</v>
      </c>
      <c r="BC127" s="38">
        <v>0</v>
      </c>
      <c r="BD127" s="38">
        <v>551191</v>
      </c>
      <c r="BE127" s="38">
        <v>797775</v>
      </c>
      <c r="BF127" s="38" t="s">
        <v>107</v>
      </c>
      <c r="BG127" s="38" t="s">
        <v>107</v>
      </c>
      <c r="BH127" s="38">
        <v>87030</v>
      </c>
      <c r="BI127" s="38" t="s">
        <v>107</v>
      </c>
      <c r="BJ127" s="38">
        <v>174060</v>
      </c>
      <c r="BK127" s="38">
        <v>0</v>
      </c>
      <c r="BL127" s="38">
        <v>0</v>
      </c>
      <c r="BM127" s="38" t="s">
        <v>107</v>
      </c>
      <c r="BN127" s="38" t="s">
        <v>107</v>
      </c>
      <c r="BO127" s="38">
        <v>79778</v>
      </c>
      <c r="BP127" s="38" t="s">
        <v>107</v>
      </c>
      <c r="BQ127" s="38" t="s">
        <v>107</v>
      </c>
      <c r="BR127" s="38" t="s">
        <v>107</v>
      </c>
      <c r="BS127" s="38">
        <v>377130</v>
      </c>
      <c r="BT127" s="330">
        <v>0</v>
      </c>
      <c r="BU127" s="38">
        <v>0</v>
      </c>
      <c r="BV127" s="38" t="s">
        <v>107</v>
      </c>
      <c r="BW127" s="38" t="s">
        <v>107</v>
      </c>
      <c r="BX127" s="38" t="s">
        <v>107</v>
      </c>
      <c r="BY127" s="41" t="s">
        <v>113</v>
      </c>
      <c r="BZ127" s="41" t="s">
        <v>113</v>
      </c>
      <c r="CA127" s="41" t="s">
        <v>113</v>
      </c>
      <c r="CB127" s="41" t="s">
        <v>113</v>
      </c>
      <c r="CC127" s="41" t="s">
        <v>114</v>
      </c>
      <c r="CD127" s="41" t="s">
        <v>113</v>
      </c>
      <c r="CE127" s="41" t="s">
        <v>113</v>
      </c>
      <c r="CF127" s="42" t="s">
        <v>107</v>
      </c>
      <c r="CG127" s="28" t="s">
        <v>107</v>
      </c>
      <c r="CH127" s="28" t="s">
        <v>107</v>
      </c>
      <c r="CI127" s="28" t="s">
        <v>107</v>
      </c>
      <c r="CJ127" s="28" t="s">
        <v>107</v>
      </c>
      <c r="CK127" s="28" t="s">
        <v>107</v>
      </c>
      <c r="CL127" s="28" t="s">
        <v>107</v>
      </c>
      <c r="CM127" s="28" t="s">
        <v>107</v>
      </c>
      <c r="CN127" s="28" t="s">
        <v>107</v>
      </c>
      <c r="CO127" s="28" t="s">
        <v>107</v>
      </c>
      <c r="CP127" s="28" t="s">
        <v>107</v>
      </c>
      <c r="CQ127" s="28" t="s">
        <v>107</v>
      </c>
      <c r="CR127" s="28" t="s">
        <v>107</v>
      </c>
      <c r="CS127" s="28" t="s">
        <v>107</v>
      </c>
      <c r="CT127" s="28" t="s">
        <v>107</v>
      </c>
      <c r="CU127" s="332">
        <v>9863403</v>
      </c>
      <c r="CV127" s="43">
        <v>1</v>
      </c>
    </row>
    <row r="128" spans="1:100" ht="25.5">
      <c r="A128" s="28">
        <v>141</v>
      </c>
      <c r="B128" s="29" t="s">
        <v>139</v>
      </c>
      <c r="C128" s="29" t="s">
        <v>0</v>
      </c>
      <c r="D128" s="29" t="s">
        <v>337</v>
      </c>
      <c r="E128" s="42" t="s">
        <v>346</v>
      </c>
      <c r="F128" s="42" t="s">
        <v>107</v>
      </c>
      <c r="G128" s="30" t="s">
        <v>393</v>
      </c>
      <c r="H128" s="42" t="s">
        <v>990</v>
      </c>
      <c r="I128" s="28">
        <v>9008108</v>
      </c>
      <c r="J128" s="28" t="s">
        <v>394</v>
      </c>
      <c r="K128" s="31" t="s">
        <v>375</v>
      </c>
      <c r="L128" s="32">
        <v>271</v>
      </c>
      <c r="M128" s="33">
        <v>5</v>
      </c>
      <c r="N128" s="34">
        <v>228000000</v>
      </c>
      <c r="O128" s="28" t="s">
        <v>346</v>
      </c>
      <c r="P128" s="28" t="s">
        <v>130</v>
      </c>
      <c r="Q128" s="28" t="s">
        <v>112</v>
      </c>
      <c r="R128" s="28" t="s">
        <v>107</v>
      </c>
      <c r="S128" s="28" t="s">
        <v>107</v>
      </c>
      <c r="T128" s="42" t="s">
        <v>107</v>
      </c>
      <c r="U128" s="28" t="s">
        <v>107</v>
      </c>
      <c r="V128" s="28" t="s">
        <v>107</v>
      </c>
      <c r="W128" s="28" t="str">
        <f t="shared" si="1"/>
        <v>N.A.</v>
      </c>
      <c r="X128" s="35" t="s">
        <v>2413</v>
      </c>
      <c r="Y128" s="206">
        <v>0</v>
      </c>
      <c r="Z128" s="206">
        <v>0</v>
      </c>
      <c r="AA128" s="206">
        <v>0</v>
      </c>
      <c r="AB128" s="206">
        <v>0</v>
      </c>
      <c r="AC128" s="206">
        <v>0</v>
      </c>
      <c r="AD128" s="206">
        <v>0</v>
      </c>
      <c r="AE128" s="28" t="s">
        <v>113</v>
      </c>
      <c r="AF128" s="28" t="s">
        <v>114</v>
      </c>
      <c r="AG128" s="28" t="s">
        <v>114</v>
      </c>
      <c r="AH128" s="37">
        <v>0</v>
      </c>
      <c r="AI128" s="38">
        <v>8689479</v>
      </c>
      <c r="AJ128" s="38">
        <v>290100</v>
      </c>
      <c r="AK128" s="38">
        <v>406140</v>
      </c>
      <c r="AL128" s="38">
        <v>0</v>
      </c>
      <c r="AM128" s="38">
        <v>0</v>
      </c>
      <c r="AN128" s="38" t="s">
        <v>107</v>
      </c>
      <c r="AO128" s="38" t="s">
        <v>107</v>
      </c>
      <c r="AP128" s="38">
        <v>478665</v>
      </c>
      <c r="AQ128" s="38">
        <v>130545</v>
      </c>
      <c r="AR128" s="38">
        <v>391635</v>
      </c>
      <c r="AS128" s="38">
        <v>0</v>
      </c>
      <c r="AT128" s="38">
        <v>0</v>
      </c>
      <c r="AU128" s="38">
        <v>0</v>
      </c>
      <c r="AV128" s="38">
        <v>0</v>
      </c>
      <c r="AW128" s="38">
        <v>0</v>
      </c>
      <c r="AX128" s="38" t="s">
        <v>107</v>
      </c>
      <c r="AY128" s="38">
        <v>971836</v>
      </c>
      <c r="AZ128" s="38">
        <v>1377975</v>
      </c>
      <c r="BA128" s="38">
        <v>101536</v>
      </c>
      <c r="BB128" s="38">
        <v>0</v>
      </c>
      <c r="BC128" s="38">
        <v>0</v>
      </c>
      <c r="BD128" s="38">
        <v>551191</v>
      </c>
      <c r="BE128" s="38">
        <v>797775</v>
      </c>
      <c r="BF128" s="38" t="s">
        <v>107</v>
      </c>
      <c r="BG128" s="38" t="s">
        <v>107</v>
      </c>
      <c r="BH128" s="38">
        <v>87030</v>
      </c>
      <c r="BI128" s="38" t="s">
        <v>107</v>
      </c>
      <c r="BJ128" s="38">
        <v>174060</v>
      </c>
      <c r="BK128" s="38">
        <v>0</v>
      </c>
      <c r="BL128" s="38">
        <v>0</v>
      </c>
      <c r="BM128" s="38" t="s">
        <v>107</v>
      </c>
      <c r="BN128" s="38" t="s">
        <v>107</v>
      </c>
      <c r="BO128" s="38">
        <v>79778</v>
      </c>
      <c r="BP128" s="38" t="s">
        <v>107</v>
      </c>
      <c r="BQ128" s="38" t="s">
        <v>107</v>
      </c>
      <c r="BR128" s="38" t="s">
        <v>107</v>
      </c>
      <c r="BS128" s="38">
        <v>377130</v>
      </c>
      <c r="BT128" s="330">
        <v>0</v>
      </c>
      <c r="BU128" s="38">
        <v>0</v>
      </c>
      <c r="BV128" s="38" t="s">
        <v>107</v>
      </c>
      <c r="BW128" s="38" t="s">
        <v>107</v>
      </c>
      <c r="BX128" s="38" t="s">
        <v>107</v>
      </c>
      <c r="BY128" s="41" t="s">
        <v>114</v>
      </c>
      <c r="BZ128" s="41" t="s">
        <v>114</v>
      </c>
      <c r="CA128" s="41" t="s">
        <v>113</v>
      </c>
      <c r="CB128" s="41" t="s">
        <v>114</v>
      </c>
      <c r="CC128" s="41" t="s">
        <v>114</v>
      </c>
      <c r="CD128" s="41" t="s">
        <v>113</v>
      </c>
      <c r="CE128" s="41" t="s">
        <v>114</v>
      </c>
      <c r="CF128" s="42" t="s">
        <v>107</v>
      </c>
      <c r="CG128" s="28" t="s">
        <v>107</v>
      </c>
      <c r="CH128" s="28" t="s">
        <v>107</v>
      </c>
      <c r="CI128" s="28" t="s">
        <v>107</v>
      </c>
      <c r="CJ128" s="28" t="s">
        <v>107</v>
      </c>
      <c r="CK128" s="28" t="s">
        <v>107</v>
      </c>
      <c r="CL128" s="28" t="s">
        <v>107</v>
      </c>
      <c r="CM128" s="28" t="s">
        <v>107</v>
      </c>
      <c r="CN128" s="28" t="s">
        <v>107</v>
      </c>
      <c r="CO128" s="28" t="s">
        <v>107</v>
      </c>
      <c r="CP128" s="28" t="s">
        <v>107</v>
      </c>
      <c r="CQ128" s="28" t="s">
        <v>107</v>
      </c>
      <c r="CR128" s="28" t="s">
        <v>107</v>
      </c>
      <c r="CS128" s="28" t="s">
        <v>107</v>
      </c>
      <c r="CT128" s="28" t="s">
        <v>107</v>
      </c>
      <c r="CU128" s="332">
        <v>10153503</v>
      </c>
      <c r="CV128" s="43">
        <v>1</v>
      </c>
    </row>
    <row r="129" spans="1:100" ht="25.5">
      <c r="A129" s="28">
        <v>142</v>
      </c>
      <c r="B129" s="29" t="s">
        <v>139</v>
      </c>
      <c r="C129" s="29" t="s">
        <v>0</v>
      </c>
      <c r="D129" s="29" t="s">
        <v>337</v>
      </c>
      <c r="E129" s="42" t="s">
        <v>346</v>
      </c>
      <c r="F129" s="42" t="s">
        <v>107</v>
      </c>
      <c r="G129" s="30" t="s">
        <v>2421</v>
      </c>
      <c r="H129" s="42" t="s">
        <v>990</v>
      </c>
      <c r="I129" s="28">
        <v>9008206</v>
      </c>
      <c r="J129" s="28" t="s">
        <v>395</v>
      </c>
      <c r="K129" s="31" t="s">
        <v>355</v>
      </c>
      <c r="L129" s="32">
        <v>305</v>
      </c>
      <c r="M129" s="33">
        <v>5</v>
      </c>
      <c r="N129" s="34">
        <v>504500000</v>
      </c>
      <c r="O129" s="28" t="s">
        <v>346</v>
      </c>
      <c r="P129" s="28" t="s">
        <v>130</v>
      </c>
      <c r="Q129" s="28" t="s">
        <v>112</v>
      </c>
      <c r="R129" s="28" t="s">
        <v>107</v>
      </c>
      <c r="S129" s="28" t="s">
        <v>107</v>
      </c>
      <c r="T129" s="42" t="s">
        <v>107</v>
      </c>
      <c r="U129" s="28" t="s">
        <v>107</v>
      </c>
      <c r="V129" s="28" t="s">
        <v>107</v>
      </c>
      <c r="W129" s="28" t="str">
        <f t="shared" si="1"/>
        <v>N.A.</v>
      </c>
      <c r="X129" s="35" t="s">
        <v>2414</v>
      </c>
      <c r="Y129" s="206">
        <v>0</v>
      </c>
      <c r="Z129" s="206">
        <v>0.01</v>
      </c>
      <c r="AA129" s="206">
        <v>0.01</v>
      </c>
      <c r="AB129" s="206">
        <v>0.01</v>
      </c>
      <c r="AC129" s="206">
        <v>0.01</v>
      </c>
      <c r="AD129" s="206">
        <v>0.01</v>
      </c>
      <c r="AE129" s="28" t="s">
        <v>114</v>
      </c>
      <c r="AF129" s="28" t="s">
        <v>114</v>
      </c>
      <c r="AG129" s="28" t="s">
        <v>114</v>
      </c>
      <c r="AH129" s="37">
        <v>0</v>
      </c>
      <c r="AI129" s="38">
        <v>8689479</v>
      </c>
      <c r="AJ129" s="38">
        <v>290100</v>
      </c>
      <c r="AK129" s="38">
        <v>0</v>
      </c>
      <c r="AL129" s="38">
        <v>0</v>
      </c>
      <c r="AM129" s="38">
        <v>0</v>
      </c>
      <c r="AN129" s="38" t="s">
        <v>107</v>
      </c>
      <c r="AO129" s="38" t="s">
        <v>107</v>
      </c>
      <c r="AP129" s="38">
        <v>0</v>
      </c>
      <c r="AQ129" s="38">
        <v>130545</v>
      </c>
      <c r="AR129" s="38">
        <v>0</v>
      </c>
      <c r="AS129" s="38">
        <v>0</v>
      </c>
      <c r="AT129" s="38">
        <v>0</v>
      </c>
      <c r="AU129" s="38">
        <v>0</v>
      </c>
      <c r="AV129" s="38">
        <v>0</v>
      </c>
      <c r="AW129" s="38">
        <v>0</v>
      </c>
      <c r="AX129" s="38" t="s">
        <v>107</v>
      </c>
      <c r="AY129" s="38" t="s">
        <v>107</v>
      </c>
      <c r="AZ129" s="38">
        <v>1377975</v>
      </c>
      <c r="BA129" s="38">
        <v>101536</v>
      </c>
      <c r="BB129" s="38">
        <v>0</v>
      </c>
      <c r="BC129" s="38">
        <v>0</v>
      </c>
      <c r="BD129" s="38" t="s">
        <v>107</v>
      </c>
      <c r="BE129" s="38">
        <v>797775</v>
      </c>
      <c r="BF129" s="38" t="s">
        <v>107</v>
      </c>
      <c r="BG129" s="38" t="s">
        <v>107</v>
      </c>
      <c r="BH129" s="38">
        <v>87030</v>
      </c>
      <c r="BI129" s="38" t="s">
        <v>107</v>
      </c>
      <c r="BJ129" s="38">
        <v>174060</v>
      </c>
      <c r="BK129" s="38">
        <v>0</v>
      </c>
      <c r="BL129" s="38">
        <v>0</v>
      </c>
      <c r="BM129" s="38" t="s">
        <v>107</v>
      </c>
      <c r="BN129" s="38" t="s">
        <v>107</v>
      </c>
      <c r="BO129" s="38">
        <v>79778</v>
      </c>
      <c r="BP129" s="38" t="s">
        <v>107</v>
      </c>
      <c r="BQ129" s="38" t="s">
        <v>107</v>
      </c>
      <c r="BR129" s="38" t="s">
        <v>107</v>
      </c>
      <c r="BS129" s="38">
        <v>377130</v>
      </c>
      <c r="BT129" s="330">
        <v>0</v>
      </c>
      <c r="BU129" s="38">
        <v>0</v>
      </c>
      <c r="BV129" s="38" t="s">
        <v>107</v>
      </c>
      <c r="BW129" s="38" t="s">
        <v>107</v>
      </c>
      <c r="BX129" s="38" t="s">
        <v>107</v>
      </c>
      <c r="BY129" s="41" t="s">
        <v>113</v>
      </c>
      <c r="BZ129" s="41" t="s">
        <v>113</v>
      </c>
      <c r="CA129" s="41" t="s">
        <v>113</v>
      </c>
      <c r="CB129" s="41" t="s">
        <v>113</v>
      </c>
      <c r="CC129" s="41" t="s">
        <v>113</v>
      </c>
      <c r="CD129" s="41" t="s">
        <v>113</v>
      </c>
      <c r="CE129" s="41" t="s">
        <v>114</v>
      </c>
      <c r="CF129" s="42" t="s">
        <v>107</v>
      </c>
      <c r="CG129" s="28" t="s">
        <v>107</v>
      </c>
      <c r="CH129" s="28" t="s">
        <v>107</v>
      </c>
      <c r="CI129" s="28" t="s">
        <v>107</v>
      </c>
      <c r="CJ129" s="28" t="s">
        <v>107</v>
      </c>
      <c r="CK129" s="28" t="s">
        <v>107</v>
      </c>
      <c r="CL129" s="28" t="s">
        <v>107</v>
      </c>
      <c r="CM129" s="28" t="s">
        <v>107</v>
      </c>
      <c r="CN129" s="28" t="s">
        <v>107</v>
      </c>
      <c r="CO129" s="28" t="s">
        <v>107</v>
      </c>
      <c r="CP129" s="28" t="s">
        <v>107</v>
      </c>
      <c r="CQ129" s="28" t="s">
        <v>107</v>
      </c>
      <c r="CR129" s="28" t="s">
        <v>107</v>
      </c>
      <c r="CS129" s="28" t="s">
        <v>107</v>
      </c>
      <c r="CT129" s="28" t="s">
        <v>107</v>
      </c>
      <c r="CU129" s="332">
        <v>10153503</v>
      </c>
      <c r="CV129" s="43">
        <v>1</v>
      </c>
    </row>
    <row r="130" spans="1:100" ht="25.5">
      <c r="A130" s="28">
        <v>143</v>
      </c>
      <c r="B130" s="29" t="s">
        <v>139</v>
      </c>
      <c r="C130" s="29" t="s">
        <v>0</v>
      </c>
      <c r="D130" s="29" t="s">
        <v>337</v>
      </c>
      <c r="E130" s="42" t="s">
        <v>346</v>
      </c>
      <c r="F130" s="42" t="s">
        <v>107</v>
      </c>
      <c r="G130" s="30" t="s">
        <v>396</v>
      </c>
      <c r="H130" s="42" t="s">
        <v>990</v>
      </c>
      <c r="I130" s="28">
        <v>9008201</v>
      </c>
      <c r="J130" s="28" t="s">
        <v>397</v>
      </c>
      <c r="K130" s="31" t="s">
        <v>375</v>
      </c>
      <c r="L130" s="32">
        <v>262</v>
      </c>
      <c r="M130" s="33">
        <v>5</v>
      </c>
      <c r="N130" s="34">
        <v>508300000</v>
      </c>
      <c r="O130" s="28" t="s">
        <v>346</v>
      </c>
      <c r="P130" s="28" t="s">
        <v>130</v>
      </c>
      <c r="Q130" s="28" t="s">
        <v>360</v>
      </c>
      <c r="R130" s="28" t="s">
        <v>107</v>
      </c>
      <c r="S130" s="28" t="s">
        <v>107</v>
      </c>
      <c r="T130" s="42" t="s">
        <v>107</v>
      </c>
      <c r="U130" s="28" t="s">
        <v>107</v>
      </c>
      <c r="V130" s="28" t="s">
        <v>107</v>
      </c>
      <c r="W130" s="28" t="str">
        <f t="shared" si="1"/>
        <v>N.A.</v>
      </c>
      <c r="X130" s="35" t="s">
        <v>2414</v>
      </c>
      <c r="Y130" s="206">
        <v>0</v>
      </c>
      <c r="Z130" s="206">
        <v>0.01</v>
      </c>
      <c r="AA130" s="206">
        <v>0.01</v>
      </c>
      <c r="AB130" s="206">
        <v>0.01</v>
      </c>
      <c r="AC130" s="206">
        <v>0.01</v>
      </c>
      <c r="AD130" s="206">
        <v>0.01</v>
      </c>
      <c r="AE130" s="28" t="s">
        <v>114</v>
      </c>
      <c r="AF130" s="28" t="s">
        <v>114</v>
      </c>
      <c r="AG130" s="28" t="s">
        <v>114</v>
      </c>
      <c r="AH130" s="37">
        <v>0</v>
      </c>
      <c r="AI130" s="38">
        <v>8689479</v>
      </c>
      <c r="AJ130" s="38">
        <v>290100</v>
      </c>
      <c r="AK130" s="38">
        <v>0</v>
      </c>
      <c r="AL130" s="38">
        <v>0</v>
      </c>
      <c r="AM130" s="38">
        <v>0</v>
      </c>
      <c r="AN130" s="38">
        <v>11894105</v>
      </c>
      <c r="AO130" s="38" t="s">
        <v>107</v>
      </c>
      <c r="AP130" s="38">
        <v>0</v>
      </c>
      <c r="AQ130" s="38">
        <v>130545</v>
      </c>
      <c r="AR130" s="38">
        <v>0</v>
      </c>
      <c r="AS130" s="38">
        <v>0</v>
      </c>
      <c r="AT130" s="38">
        <v>0</v>
      </c>
      <c r="AU130" s="38">
        <v>0</v>
      </c>
      <c r="AV130" s="38">
        <v>0</v>
      </c>
      <c r="AW130" s="38">
        <v>0</v>
      </c>
      <c r="AX130" s="38" t="s">
        <v>107</v>
      </c>
      <c r="AY130" s="38" t="s">
        <v>107</v>
      </c>
      <c r="AZ130" s="38">
        <v>1377975</v>
      </c>
      <c r="BA130" s="38">
        <v>101536</v>
      </c>
      <c r="BB130" s="38">
        <v>0</v>
      </c>
      <c r="BC130" s="38">
        <v>0</v>
      </c>
      <c r="BD130" s="38" t="s">
        <v>107</v>
      </c>
      <c r="BE130" s="38">
        <v>797775</v>
      </c>
      <c r="BF130" s="38" t="s">
        <v>107</v>
      </c>
      <c r="BG130" s="38" t="s">
        <v>107</v>
      </c>
      <c r="BH130" s="38">
        <v>87030</v>
      </c>
      <c r="BI130" s="38" t="s">
        <v>107</v>
      </c>
      <c r="BJ130" s="38">
        <v>174060</v>
      </c>
      <c r="BK130" s="38">
        <v>0</v>
      </c>
      <c r="BL130" s="38">
        <v>0</v>
      </c>
      <c r="BM130" s="38" t="s">
        <v>107</v>
      </c>
      <c r="BN130" s="38" t="s">
        <v>107</v>
      </c>
      <c r="BO130" s="38">
        <v>79778</v>
      </c>
      <c r="BP130" s="38" t="s">
        <v>107</v>
      </c>
      <c r="BQ130" s="38" t="s">
        <v>107</v>
      </c>
      <c r="BR130" s="38" t="s">
        <v>107</v>
      </c>
      <c r="BS130" s="38">
        <v>377130</v>
      </c>
      <c r="BT130" s="330">
        <v>0</v>
      </c>
      <c r="BU130" s="38">
        <v>0</v>
      </c>
      <c r="BV130" s="38" t="s">
        <v>107</v>
      </c>
      <c r="BW130" s="38" t="s">
        <v>107</v>
      </c>
      <c r="BX130" s="38" t="s">
        <v>107</v>
      </c>
      <c r="BY130" s="41" t="s">
        <v>113</v>
      </c>
      <c r="BZ130" s="41" t="s">
        <v>113</v>
      </c>
      <c r="CA130" s="41" t="s">
        <v>113</v>
      </c>
      <c r="CB130" s="41" t="s">
        <v>113</v>
      </c>
      <c r="CC130" s="41" t="s">
        <v>113</v>
      </c>
      <c r="CD130" s="41" t="s">
        <v>113</v>
      </c>
      <c r="CE130" s="41" t="s">
        <v>114</v>
      </c>
      <c r="CF130" s="42" t="s">
        <v>107</v>
      </c>
      <c r="CG130" s="28" t="s">
        <v>107</v>
      </c>
      <c r="CH130" s="28" t="s">
        <v>107</v>
      </c>
      <c r="CI130" s="28" t="s">
        <v>107</v>
      </c>
      <c r="CJ130" s="28" t="s">
        <v>107</v>
      </c>
      <c r="CK130" s="28" t="s">
        <v>107</v>
      </c>
      <c r="CL130" s="28" t="s">
        <v>107</v>
      </c>
      <c r="CM130" s="28" t="s">
        <v>107</v>
      </c>
      <c r="CN130" s="28" t="s">
        <v>107</v>
      </c>
      <c r="CO130" s="28" t="s">
        <v>107</v>
      </c>
      <c r="CP130" s="28" t="s">
        <v>107</v>
      </c>
      <c r="CQ130" s="28" t="s">
        <v>107</v>
      </c>
      <c r="CR130" s="28" t="s">
        <v>107</v>
      </c>
      <c r="CS130" s="28" t="s">
        <v>107</v>
      </c>
      <c r="CT130" s="28" t="s">
        <v>107</v>
      </c>
      <c r="CU130" s="332">
        <v>10878753</v>
      </c>
      <c r="CV130" s="43">
        <v>1</v>
      </c>
    </row>
    <row r="131" spans="1:100" ht="38.25">
      <c r="A131" s="28">
        <v>146</v>
      </c>
      <c r="B131" s="29" t="s">
        <v>404</v>
      </c>
      <c r="C131" s="29" t="s">
        <v>0</v>
      </c>
      <c r="D131" s="29" t="s">
        <v>337</v>
      </c>
      <c r="E131" s="42" t="s">
        <v>338</v>
      </c>
      <c r="F131" s="42" t="s">
        <v>107</v>
      </c>
      <c r="G131" s="30" t="s">
        <v>405</v>
      </c>
      <c r="H131" s="42" t="s">
        <v>406</v>
      </c>
      <c r="I131" s="28">
        <v>11306015</v>
      </c>
      <c r="J131" s="28" t="s">
        <v>407</v>
      </c>
      <c r="K131" s="31" t="s">
        <v>366</v>
      </c>
      <c r="L131" s="32">
        <v>112</v>
      </c>
      <c r="M131" s="33">
        <v>5</v>
      </c>
      <c r="N131" s="34">
        <v>68800000</v>
      </c>
      <c r="O131" s="28" t="s">
        <v>338</v>
      </c>
      <c r="P131" s="28" t="s">
        <v>2415</v>
      </c>
      <c r="Q131" s="28" t="s">
        <v>112</v>
      </c>
      <c r="R131" s="28" t="s">
        <v>107</v>
      </c>
      <c r="S131" s="28" t="s">
        <v>107</v>
      </c>
      <c r="T131" s="42" t="s">
        <v>107</v>
      </c>
      <c r="U131" s="28" t="s">
        <v>107</v>
      </c>
      <c r="V131" s="28" t="s">
        <v>107</v>
      </c>
      <c r="W131" s="28" t="str">
        <f t="shared" si="1"/>
        <v>N.A.</v>
      </c>
      <c r="X131" s="35" t="s">
        <v>2412</v>
      </c>
      <c r="Y131" s="206">
        <v>0.05</v>
      </c>
      <c r="Z131" s="206">
        <v>0.05</v>
      </c>
      <c r="AA131" s="206">
        <v>0.05</v>
      </c>
      <c r="AB131" s="206">
        <v>7.0000000000000007E-2</v>
      </c>
      <c r="AC131" s="206">
        <v>0.09</v>
      </c>
      <c r="AD131" s="206">
        <v>0.09</v>
      </c>
      <c r="AE131" s="28" t="s">
        <v>113</v>
      </c>
      <c r="AF131" s="28" t="s">
        <v>113</v>
      </c>
      <c r="AG131" s="28" t="s">
        <v>113</v>
      </c>
      <c r="AH131" s="37">
        <v>1</v>
      </c>
      <c r="AI131" s="38">
        <v>8689479</v>
      </c>
      <c r="AJ131" s="38">
        <v>268393</v>
      </c>
      <c r="AK131" s="38">
        <v>635668</v>
      </c>
      <c r="AL131" s="38">
        <v>0</v>
      </c>
      <c r="AM131" s="38">
        <v>0</v>
      </c>
      <c r="AN131" s="38">
        <v>9181877</v>
      </c>
      <c r="AO131" s="38">
        <v>0</v>
      </c>
      <c r="AP131" s="38">
        <v>988817</v>
      </c>
      <c r="AQ131" s="38">
        <v>127133</v>
      </c>
      <c r="AR131" s="38">
        <v>0</v>
      </c>
      <c r="AS131" s="38">
        <v>0</v>
      </c>
      <c r="AT131" s="38">
        <v>0</v>
      </c>
      <c r="AU131" s="38">
        <v>0</v>
      </c>
      <c r="AV131" s="38">
        <v>0</v>
      </c>
      <c r="AW131" s="38">
        <v>0</v>
      </c>
      <c r="AX131" s="38">
        <v>3531491</v>
      </c>
      <c r="AY131" s="38">
        <v>2189525</v>
      </c>
      <c r="AZ131" s="38">
        <v>2825193</v>
      </c>
      <c r="BA131" s="38">
        <v>2825193</v>
      </c>
      <c r="BB131" s="38">
        <v>0</v>
      </c>
      <c r="BC131" s="38">
        <v>0</v>
      </c>
      <c r="BD131" s="38">
        <v>423779</v>
      </c>
      <c r="BE131" s="38">
        <v>1695115</v>
      </c>
      <c r="BF131" s="38">
        <v>706298</v>
      </c>
      <c r="BG131" s="38">
        <v>3531491</v>
      </c>
      <c r="BH131" s="38">
        <v>98881</v>
      </c>
      <c r="BI131" s="38">
        <v>1130078</v>
      </c>
      <c r="BJ131" s="38">
        <v>847558</v>
      </c>
      <c r="BK131" s="38">
        <v>0</v>
      </c>
      <c r="BL131" s="38">
        <v>0</v>
      </c>
      <c r="BM131" s="38" t="s">
        <v>107</v>
      </c>
      <c r="BN131" s="38">
        <v>6356684</v>
      </c>
      <c r="BO131" s="38">
        <v>127133</v>
      </c>
      <c r="BP131" s="38">
        <v>6356684</v>
      </c>
      <c r="BQ131" s="38">
        <v>5650386</v>
      </c>
      <c r="BR131" s="38">
        <v>0</v>
      </c>
      <c r="BS131" s="38">
        <v>565039</v>
      </c>
      <c r="BT131" s="330">
        <v>0</v>
      </c>
      <c r="BU131" s="38">
        <v>0</v>
      </c>
      <c r="BV131" s="38" t="s">
        <v>107</v>
      </c>
      <c r="BW131" s="38" t="s">
        <v>107</v>
      </c>
      <c r="BX131" s="38" t="s">
        <v>107</v>
      </c>
      <c r="BY131" s="53" t="s">
        <v>114</v>
      </c>
      <c r="BZ131" s="53" t="s">
        <v>114</v>
      </c>
      <c r="CA131" s="53" t="s">
        <v>113</v>
      </c>
      <c r="CB131" s="53" t="s">
        <v>114</v>
      </c>
      <c r="CC131" s="53" t="s">
        <v>113</v>
      </c>
      <c r="CD131" s="53" t="s">
        <v>114</v>
      </c>
      <c r="CE131" s="53" t="s">
        <v>114</v>
      </c>
      <c r="CF131" s="42" t="s">
        <v>107</v>
      </c>
      <c r="CG131" s="28" t="s">
        <v>107</v>
      </c>
      <c r="CH131" s="28" t="s">
        <v>107</v>
      </c>
      <c r="CI131" s="28" t="s">
        <v>107</v>
      </c>
      <c r="CJ131" s="28" t="s">
        <v>107</v>
      </c>
      <c r="CK131" s="28" t="s">
        <v>107</v>
      </c>
      <c r="CL131" s="28" t="s">
        <v>107</v>
      </c>
      <c r="CM131" s="28" t="s">
        <v>107</v>
      </c>
      <c r="CN131" s="28" t="s">
        <v>107</v>
      </c>
      <c r="CO131" s="28" t="s">
        <v>107</v>
      </c>
      <c r="CP131" s="28" t="s">
        <v>107</v>
      </c>
      <c r="CQ131" s="28" t="s">
        <v>107</v>
      </c>
      <c r="CR131" s="28" t="s">
        <v>107</v>
      </c>
      <c r="CS131" s="28" t="s">
        <v>107</v>
      </c>
      <c r="CT131" s="28" t="s">
        <v>107</v>
      </c>
      <c r="CU131" s="332">
        <v>7550328</v>
      </c>
      <c r="CV131" s="43">
        <v>1</v>
      </c>
    </row>
    <row r="132" spans="1:100" ht="51">
      <c r="A132" s="28">
        <v>147</v>
      </c>
      <c r="B132" s="29" t="s">
        <v>404</v>
      </c>
      <c r="C132" s="29" t="s">
        <v>0</v>
      </c>
      <c r="D132" s="29" t="s">
        <v>337</v>
      </c>
      <c r="E132" s="42" t="s">
        <v>338</v>
      </c>
      <c r="F132" s="42" t="s">
        <v>107</v>
      </c>
      <c r="G132" s="30" t="s">
        <v>408</v>
      </c>
      <c r="H132" s="42" t="s">
        <v>406</v>
      </c>
      <c r="I132" s="28">
        <v>11306017</v>
      </c>
      <c r="J132" s="28" t="s">
        <v>409</v>
      </c>
      <c r="K132" s="31" t="s">
        <v>366</v>
      </c>
      <c r="L132" s="32">
        <v>118</v>
      </c>
      <c r="M132" s="33">
        <v>5</v>
      </c>
      <c r="N132" s="34">
        <v>88000000</v>
      </c>
      <c r="O132" s="28" t="s">
        <v>338</v>
      </c>
      <c r="P132" s="28" t="s">
        <v>2415</v>
      </c>
      <c r="Q132" s="28" t="s">
        <v>112</v>
      </c>
      <c r="R132" s="28" t="s">
        <v>107</v>
      </c>
      <c r="S132" s="28" t="s">
        <v>107</v>
      </c>
      <c r="T132" s="42" t="s">
        <v>107</v>
      </c>
      <c r="U132" s="28" t="s">
        <v>107</v>
      </c>
      <c r="V132" s="28" t="s">
        <v>107</v>
      </c>
      <c r="W132" s="28" t="str">
        <f t="shared" si="1"/>
        <v>N.A.</v>
      </c>
      <c r="X132" s="35" t="s">
        <v>2412</v>
      </c>
      <c r="Y132" s="206">
        <v>0.03</v>
      </c>
      <c r="Z132" s="206">
        <v>0.03</v>
      </c>
      <c r="AA132" s="206">
        <v>0.03</v>
      </c>
      <c r="AB132" s="206">
        <v>0.05</v>
      </c>
      <c r="AC132" s="206">
        <v>0.06</v>
      </c>
      <c r="AD132" s="206">
        <v>0.06</v>
      </c>
      <c r="AE132" s="28" t="s">
        <v>113</v>
      </c>
      <c r="AF132" s="28" t="s">
        <v>113</v>
      </c>
      <c r="AG132" s="28" t="s">
        <v>113</v>
      </c>
      <c r="AH132" s="37">
        <v>0.51</v>
      </c>
      <c r="AI132" s="38">
        <v>8689479</v>
      </c>
      <c r="AJ132" s="38">
        <v>268393</v>
      </c>
      <c r="AK132" s="38">
        <v>635668</v>
      </c>
      <c r="AL132" s="38">
        <v>0</v>
      </c>
      <c r="AM132" s="38">
        <v>0</v>
      </c>
      <c r="AN132" s="38">
        <v>9181877</v>
      </c>
      <c r="AO132" s="38">
        <v>0</v>
      </c>
      <c r="AP132" s="38">
        <v>988817</v>
      </c>
      <c r="AQ132" s="38">
        <v>127133</v>
      </c>
      <c r="AR132" s="38">
        <v>0</v>
      </c>
      <c r="AS132" s="38">
        <v>0</v>
      </c>
      <c r="AT132" s="38">
        <v>0</v>
      </c>
      <c r="AU132" s="38">
        <v>0</v>
      </c>
      <c r="AV132" s="38">
        <v>0</v>
      </c>
      <c r="AW132" s="38">
        <v>0</v>
      </c>
      <c r="AX132" s="38">
        <v>3531491</v>
      </c>
      <c r="AY132" s="38">
        <v>2189525</v>
      </c>
      <c r="AZ132" s="38">
        <v>2825193</v>
      </c>
      <c r="BA132" s="38">
        <v>2825193</v>
      </c>
      <c r="BB132" s="38">
        <v>0</v>
      </c>
      <c r="BC132" s="38">
        <v>0</v>
      </c>
      <c r="BD132" s="38">
        <v>423779</v>
      </c>
      <c r="BE132" s="38">
        <v>1695115</v>
      </c>
      <c r="BF132" s="38">
        <v>706298</v>
      </c>
      <c r="BG132" s="38">
        <v>3531491</v>
      </c>
      <c r="BH132" s="38">
        <v>98881</v>
      </c>
      <c r="BI132" s="38">
        <v>1130078</v>
      </c>
      <c r="BJ132" s="38">
        <v>847558</v>
      </c>
      <c r="BK132" s="38">
        <v>0</v>
      </c>
      <c r="BL132" s="38">
        <v>0</v>
      </c>
      <c r="BM132" s="38" t="s">
        <v>107</v>
      </c>
      <c r="BN132" s="38">
        <v>6356684</v>
      </c>
      <c r="BO132" s="38">
        <v>127133</v>
      </c>
      <c r="BP132" s="38">
        <v>6356684</v>
      </c>
      <c r="BQ132" s="38">
        <v>5650386</v>
      </c>
      <c r="BR132" s="38">
        <v>0</v>
      </c>
      <c r="BS132" s="38">
        <v>565039</v>
      </c>
      <c r="BT132" s="330">
        <v>0</v>
      </c>
      <c r="BU132" s="38">
        <v>0</v>
      </c>
      <c r="BV132" s="38" t="s">
        <v>107</v>
      </c>
      <c r="BW132" s="38" t="s">
        <v>107</v>
      </c>
      <c r="BX132" s="38" t="s">
        <v>107</v>
      </c>
      <c r="BY132" s="53" t="s">
        <v>114</v>
      </c>
      <c r="BZ132" s="53" t="s">
        <v>114</v>
      </c>
      <c r="CA132" s="53" t="s">
        <v>114</v>
      </c>
      <c r="CB132" s="53" t="s">
        <v>113</v>
      </c>
      <c r="CC132" s="53" t="s">
        <v>113</v>
      </c>
      <c r="CD132" s="53" t="s">
        <v>114</v>
      </c>
      <c r="CE132" s="53" t="s">
        <v>114</v>
      </c>
      <c r="CF132" s="42" t="s">
        <v>107</v>
      </c>
      <c r="CG132" s="28" t="s">
        <v>107</v>
      </c>
      <c r="CH132" s="28" t="s">
        <v>107</v>
      </c>
      <c r="CI132" s="28" t="s">
        <v>107</v>
      </c>
      <c r="CJ132" s="28" t="s">
        <v>107</v>
      </c>
      <c r="CK132" s="28" t="s">
        <v>107</v>
      </c>
      <c r="CL132" s="28" t="s">
        <v>107</v>
      </c>
      <c r="CM132" s="28" t="s">
        <v>107</v>
      </c>
      <c r="CN132" s="28" t="s">
        <v>107</v>
      </c>
      <c r="CO132" s="28" t="s">
        <v>107</v>
      </c>
      <c r="CP132" s="28" t="s">
        <v>107</v>
      </c>
      <c r="CQ132" s="28" t="s">
        <v>107</v>
      </c>
      <c r="CR132" s="28" t="s">
        <v>107</v>
      </c>
      <c r="CS132" s="28" t="s">
        <v>107</v>
      </c>
      <c r="CT132" s="28" t="s">
        <v>107</v>
      </c>
      <c r="CU132" s="332">
        <v>7899240</v>
      </c>
      <c r="CV132" s="43">
        <v>1</v>
      </c>
    </row>
    <row r="133" spans="1:100" ht="25.5">
      <c r="A133" s="28">
        <v>159</v>
      </c>
      <c r="B133" s="29" t="s">
        <v>149</v>
      </c>
      <c r="C133" s="29" t="s">
        <v>0</v>
      </c>
      <c r="D133" s="29" t="s">
        <v>337</v>
      </c>
      <c r="E133" s="42" t="s">
        <v>346</v>
      </c>
      <c r="F133" s="42" t="s">
        <v>107</v>
      </c>
      <c r="G133" s="30" t="s">
        <v>433</v>
      </c>
      <c r="H133" s="42" t="s">
        <v>151</v>
      </c>
      <c r="I133" s="28">
        <v>6408110</v>
      </c>
      <c r="J133" s="28" t="s">
        <v>434</v>
      </c>
      <c r="K133" s="31" t="s">
        <v>375</v>
      </c>
      <c r="L133" s="54">
        <v>260</v>
      </c>
      <c r="M133" s="33">
        <v>5</v>
      </c>
      <c r="N133" s="34">
        <v>181700000</v>
      </c>
      <c r="O133" s="28" t="s">
        <v>346</v>
      </c>
      <c r="P133" s="28" t="s">
        <v>130</v>
      </c>
      <c r="Q133" s="28" t="s">
        <v>112</v>
      </c>
      <c r="R133" s="28" t="s">
        <v>107</v>
      </c>
      <c r="S133" s="28" t="s">
        <v>107</v>
      </c>
      <c r="T133" s="42" t="s">
        <v>107</v>
      </c>
      <c r="U133" s="28" t="s">
        <v>107</v>
      </c>
      <c r="V133" s="28" t="s">
        <v>107</v>
      </c>
      <c r="W133" s="28" t="str">
        <f t="shared" si="1"/>
        <v>N.A.</v>
      </c>
      <c r="X133" s="35" t="s">
        <v>2413</v>
      </c>
      <c r="Y133" s="320">
        <v>3.5000000000000003E-2</v>
      </c>
      <c r="Z133" s="206">
        <v>3.5000000000000003E-2</v>
      </c>
      <c r="AA133" s="206">
        <v>3.5000000000000003E-2</v>
      </c>
      <c r="AB133" s="206">
        <v>3.5000000000000003E-2</v>
      </c>
      <c r="AC133" s="206">
        <v>3.5000000000000003E-2</v>
      </c>
      <c r="AD133" s="206">
        <v>3.5000000000000003E-2</v>
      </c>
      <c r="AE133" s="28" t="s">
        <v>113</v>
      </c>
      <c r="AF133" s="28" t="s">
        <v>113</v>
      </c>
      <c r="AG133" s="28" t="s">
        <v>113</v>
      </c>
      <c r="AH133" s="37">
        <v>1</v>
      </c>
      <c r="AI133" s="38">
        <v>8689479</v>
      </c>
      <c r="AJ133" s="38">
        <v>865362</v>
      </c>
      <c r="AK133" s="38">
        <v>709041</v>
      </c>
      <c r="AL133" s="38">
        <v>0</v>
      </c>
      <c r="AM133" s="38">
        <v>0</v>
      </c>
      <c r="AN133" s="38">
        <v>7360484</v>
      </c>
      <c r="AO133" s="38">
        <v>0</v>
      </c>
      <c r="AP133" s="38">
        <v>0</v>
      </c>
      <c r="AQ133" s="38">
        <v>901159</v>
      </c>
      <c r="AR133" s="38">
        <v>545921</v>
      </c>
      <c r="AS133" s="38">
        <v>0</v>
      </c>
      <c r="AT133" s="38">
        <v>0</v>
      </c>
      <c r="AU133" s="38">
        <v>0</v>
      </c>
      <c r="AV133" s="38">
        <v>0</v>
      </c>
      <c r="AW133" s="38">
        <v>0</v>
      </c>
      <c r="AX133" s="38">
        <v>3150670</v>
      </c>
      <c r="AY133" s="38" t="s">
        <v>107</v>
      </c>
      <c r="AZ133" s="38">
        <v>1929440</v>
      </c>
      <c r="BA133" s="38">
        <v>1972991</v>
      </c>
      <c r="BB133" s="38">
        <v>0</v>
      </c>
      <c r="BC133" s="38">
        <v>0</v>
      </c>
      <c r="BD133" s="38">
        <v>233966</v>
      </c>
      <c r="BE133" s="38" t="s">
        <v>107</v>
      </c>
      <c r="BF133" s="38" t="s">
        <v>107</v>
      </c>
      <c r="BG133" s="38">
        <v>3732537</v>
      </c>
      <c r="BH133" s="38">
        <v>74089</v>
      </c>
      <c r="BI133" s="38">
        <v>1668957</v>
      </c>
      <c r="BJ133" s="38" t="s">
        <v>107</v>
      </c>
      <c r="BK133" s="38">
        <v>0</v>
      </c>
      <c r="BL133" s="38">
        <v>0</v>
      </c>
      <c r="BM133" s="38" t="s">
        <v>107</v>
      </c>
      <c r="BN133" s="38">
        <v>7018979</v>
      </c>
      <c r="BO133" s="38">
        <v>117607</v>
      </c>
      <c r="BP133" s="38" t="s">
        <v>107</v>
      </c>
      <c r="BQ133" s="38" t="s">
        <v>107</v>
      </c>
      <c r="BR133" s="38">
        <v>0</v>
      </c>
      <c r="BS133" s="38">
        <v>701898</v>
      </c>
      <c r="BT133" s="330">
        <v>0</v>
      </c>
      <c r="BU133" s="38">
        <v>0</v>
      </c>
      <c r="BV133" s="38" t="s">
        <v>107</v>
      </c>
      <c r="BW133" s="38" t="s">
        <v>107</v>
      </c>
      <c r="BX133" s="38" t="s">
        <v>107</v>
      </c>
      <c r="BY133" s="41" t="s">
        <v>176</v>
      </c>
      <c r="BZ133" s="41" t="s">
        <v>176</v>
      </c>
      <c r="CA133" s="41" t="s">
        <v>113</v>
      </c>
      <c r="CB133" s="41" t="s">
        <v>176</v>
      </c>
      <c r="CC133" s="41" t="s">
        <v>176</v>
      </c>
      <c r="CD133" s="41" t="s">
        <v>113</v>
      </c>
      <c r="CE133" s="41" t="s">
        <v>173</v>
      </c>
      <c r="CF133" s="42" t="s">
        <v>107</v>
      </c>
      <c r="CG133" s="28" t="s">
        <v>107</v>
      </c>
      <c r="CH133" s="28" t="s">
        <v>107</v>
      </c>
      <c r="CI133" s="28" t="s">
        <v>107</v>
      </c>
      <c r="CJ133" s="28" t="s">
        <v>107</v>
      </c>
      <c r="CK133" s="28" t="s">
        <v>107</v>
      </c>
      <c r="CL133" s="28" t="s">
        <v>107</v>
      </c>
      <c r="CM133" s="28" t="s">
        <v>107</v>
      </c>
      <c r="CN133" s="28" t="s">
        <v>107</v>
      </c>
      <c r="CO133" s="28" t="s">
        <v>107</v>
      </c>
      <c r="CP133" s="28" t="s">
        <v>107</v>
      </c>
      <c r="CQ133" s="28" t="s">
        <v>107</v>
      </c>
      <c r="CR133" s="28" t="s">
        <v>107</v>
      </c>
      <c r="CS133" s="28" t="s">
        <v>107</v>
      </c>
      <c r="CT133" s="28" t="s">
        <v>107</v>
      </c>
      <c r="CU133" s="332">
        <v>7954844</v>
      </c>
      <c r="CV133" s="43">
        <v>1</v>
      </c>
    </row>
    <row r="134" spans="1:100" ht="51">
      <c r="A134" s="28">
        <v>160</v>
      </c>
      <c r="B134" s="29" t="s">
        <v>183</v>
      </c>
      <c r="C134" s="29" t="s">
        <v>0</v>
      </c>
      <c r="D134" s="29" t="s">
        <v>337</v>
      </c>
      <c r="E134" s="42" t="s">
        <v>338</v>
      </c>
      <c r="F134" s="42" t="s">
        <v>107</v>
      </c>
      <c r="G134" s="30" t="s">
        <v>435</v>
      </c>
      <c r="H134" s="42" t="s">
        <v>185</v>
      </c>
      <c r="I134" s="28">
        <v>4606126</v>
      </c>
      <c r="J134" s="28" t="s">
        <v>436</v>
      </c>
      <c r="K134" s="31" t="s">
        <v>369</v>
      </c>
      <c r="L134" s="32">
        <v>155</v>
      </c>
      <c r="M134" s="33">
        <v>5</v>
      </c>
      <c r="N134" s="34">
        <v>114000000</v>
      </c>
      <c r="O134" s="28" t="s">
        <v>338</v>
      </c>
      <c r="P134" s="28" t="s">
        <v>2415</v>
      </c>
      <c r="Q134" s="28" t="s">
        <v>112</v>
      </c>
      <c r="R134" s="28" t="s">
        <v>107</v>
      </c>
      <c r="S134" s="28" t="s">
        <v>107</v>
      </c>
      <c r="T134" s="42" t="s">
        <v>107</v>
      </c>
      <c r="U134" s="28" t="s">
        <v>107</v>
      </c>
      <c r="V134" s="28" t="s">
        <v>107</v>
      </c>
      <c r="W134" s="28" t="str">
        <f t="shared" ref="W134:W197" si="2">+IF(C134=$F$1,N134+BT134,"N.A.")</f>
        <v>N.A.</v>
      </c>
      <c r="X134" s="35" t="s">
        <v>2413</v>
      </c>
      <c r="Y134" s="206">
        <v>3.2000000000000001E-2</v>
      </c>
      <c r="Z134" s="206">
        <v>3.5999999999999997E-2</v>
      </c>
      <c r="AA134" s="206">
        <v>3.6999999999999998E-2</v>
      </c>
      <c r="AB134" s="206">
        <v>3.9E-2</v>
      </c>
      <c r="AC134" s="206">
        <v>4.1000000000000002E-2</v>
      </c>
      <c r="AD134" s="206">
        <v>4.2000000000000003E-2</v>
      </c>
      <c r="AE134" s="28" t="s">
        <v>113</v>
      </c>
      <c r="AF134" s="28" t="s">
        <v>113</v>
      </c>
      <c r="AG134" s="28" t="s">
        <v>113</v>
      </c>
      <c r="AH134" s="37">
        <v>0.05</v>
      </c>
      <c r="AI134" s="38">
        <v>8689479</v>
      </c>
      <c r="AJ134" s="38">
        <v>220144</v>
      </c>
      <c r="AK134" s="38">
        <v>794963</v>
      </c>
      <c r="AL134" s="38">
        <v>0</v>
      </c>
      <c r="AM134" s="38">
        <v>0</v>
      </c>
      <c r="AN134" s="38">
        <v>8438830</v>
      </c>
      <c r="AO134" s="38">
        <v>0</v>
      </c>
      <c r="AP134" s="38">
        <v>0</v>
      </c>
      <c r="AQ134" s="38">
        <v>48920</v>
      </c>
      <c r="AR134" s="38">
        <v>0</v>
      </c>
      <c r="AS134" s="38">
        <v>0</v>
      </c>
      <c r="AT134" s="38">
        <v>0</v>
      </c>
      <c r="AU134" s="38">
        <v>0</v>
      </c>
      <c r="AV134" s="38">
        <v>0</v>
      </c>
      <c r="AW134" s="38">
        <v>0</v>
      </c>
      <c r="AX134" s="38">
        <v>2323736</v>
      </c>
      <c r="AY134" s="38" t="s">
        <v>107</v>
      </c>
      <c r="AZ134" s="38">
        <v>2923015</v>
      </c>
      <c r="BA134" s="38" t="s">
        <v>107</v>
      </c>
      <c r="BB134" s="38">
        <v>0</v>
      </c>
      <c r="BC134" s="38">
        <v>1651075</v>
      </c>
      <c r="BD134" s="38">
        <v>856113</v>
      </c>
      <c r="BE134" s="38">
        <v>1284169</v>
      </c>
      <c r="BF134" s="38" t="s">
        <v>107</v>
      </c>
      <c r="BG134" s="38">
        <v>3167619</v>
      </c>
      <c r="BH134" s="38">
        <v>72159</v>
      </c>
      <c r="BI134" s="38" t="s">
        <v>107</v>
      </c>
      <c r="BJ134" s="38">
        <v>599280</v>
      </c>
      <c r="BK134" s="38">
        <v>0</v>
      </c>
      <c r="BL134" s="38">
        <v>0</v>
      </c>
      <c r="BM134" s="38" t="s">
        <v>107</v>
      </c>
      <c r="BN134" s="38" t="s">
        <v>107</v>
      </c>
      <c r="BO134" s="38">
        <v>108849</v>
      </c>
      <c r="BP134" s="38" t="s">
        <v>107</v>
      </c>
      <c r="BQ134" s="38" t="s">
        <v>107</v>
      </c>
      <c r="BR134" s="38" t="s">
        <v>107</v>
      </c>
      <c r="BS134" s="38">
        <v>354675</v>
      </c>
      <c r="BT134" s="330">
        <v>0</v>
      </c>
      <c r="BU134" s="38">
        <v>0</v>
      </c>
      <c r="BV134" s="38" t="s">
        <v>107</v>
      </c>
      <c r="BW134" s="38" t="s">
        <v>107</v>
      </c>
      <c r="BX134" s="38" t="s">
        <v>107</v>
      </c>
      <c r="BY134" s="41" t="s">
        <v>114</v>
      </c>
      <c r="BZ134" s="41" t="s">
        <v>114</v>
      </c>
      <c r="CA134" s="41" t="s">
        <v>114</v>
      </c>
      <c r="CB134" s="41" t="s">
        <v>114</v>
      </c>
      <c r="CC134" s="41" t="s">
        <v>113</v>
      </c>
      <c r="CD134" s="41" t="s">
        <v>114</v>
      </c>
      <c r="CE134" s="41" t="s">
        <v>114</v>
      </c>
      <c r="CF134" s="42" t="s">
        <v>107</v>
      </c>
      <c r="CG134" s="28" t="s">
        <v>107</v>
      </c>
      <c r="CH134" s="28" t="s">
        <v>107</v>
      </c>
      <c r="CI134" s="28" t="s">
        <v>107</v>
      </c>
      <c r="CJ134" s="28" t="s">
        <v>107</v>
      </c>
      <c r="CK134" s="28" t="s">
        <v>107</v>
      </c>
      <c r="CL134" s="28" t="s">
        <v>107</v>
      </c>
      <c r="CM134" s="28" t="s">
        <v>107</v>
      </c>
      <c r="CN134" s="28" t="s">
        <v>107</v>
      </c>
      <c r="CO134" s="28" t="s">
        <v>107</v>
      </c>
      <c r="CP134" s="28" t="s">
        <v>107</v>
      </c>
      <c r="CQ134" s="28" t="s">
        <v>107</v>
      </c>
      <c r="CR134" s="28" t="s">
        <v>107</v>
      </c>
      <c r="CS134" s="28" t="s">
        <v>107</v>
      </c>
      <c r="CT134" s="28" t="s">
        <v>107</v>
      </c>
      <c r="CU134" s="332">
        <v>17268191</v>
      </c>
      <c r="CV134" s="43">
        <v>1</v>
      </c>
    </row>
    <row r="135" spans="1:100" ht="51">
      <c r="A135" s="28">
        <v>161</v>
      </c>
      <c r="B135" s="29" t="s">
        <v>183</v>
      </c>
      <c r="C135" s="29" t="s">
        <v>0</v>
      </c>
      <c r="D135" s="29" t="s">
        <v>337</v>
      </c>
      <c r="E135" s="42" t="s">
        <v>338</v>
      </c>
      <c r="F135" s="42" t="s">
        <v>107</v>
      </c>
      <c r="G135" s="30" t="s">
        <v>435</v>
      </c>
      <c r="H135" s="42" t="s">
        <v>185</v>
      </c>
      <c r="I135" s="28">
        <v>4606127</v>
      </c>
      <c r="J135" s="28" t="s">
        <v>437</v>
      </c>
      <c r="K135" s="31" t="s">
        <v>369</v>
      </c>
      <c r="L135" s="32">
        <v>155</v>
      </c>
      <c r="M135" s="33">
        <v>5</v>
      </c>
      <c r="N135" s="34">
        <v>118000000</v>
      </c>
      <c r="O135" s="28" t="s">
        <v>338</v>
      </c>
      <c r="P135" s="28" t="s">
        <v>130</v>
      </c>
      <c r="Q135" s="28" t="s">
        <v>112</v>
      </c>
      <c r="R135" s="28" t="s">
        <v>107</v>
      </c>
      <c r="S135" s="28" t="s">
        <v>107</v>
      </c>
      <c r="T135" s="42" t="s">
        <v>107</v>
      </c>
      <c r="U135" s="28" t="s">
        <v>107</v>
      </c>
      <c r="V135" s="28" t="s">
        <v>107</v>
      </c>
      <c r="W135" s="28" t="str">
        <f t="shared" si="2"/>
        <v>N.A.</v>
      </c>
      <c r="X135" s="35" t="s">
        <v>2413</v>
      </c>
      <c r="Y135" s="206">
        <v>3.2000000000000001E-2</v>
      </c>
      <c r="Z135" s="206">
        <v>3.5999999999999997E-2</v>
      </c>
      <c r="AA135" s="206">
        <v>3.6999999999999998E-2</v>
      </c>
      <c r="AB135" s="206">
        <v>3.9E-2</v>
      </c>
      <c r="AC135" s="206">
        <v>4.1000000000000002E-2</v>
      </c>
      <c r="AD135" s="206">
        <v>4.2000000000000003E-2</v>
      </c>
      <c r="AE135" s="28" t="s">
        <v>113</v>
      </c>
      <c r="AF135" s="28" t="s">
        <v>113</v>
      </c>
      <c r="AG135" s="28" t="s">
        <v>113</v>
      </c>
      <c r="AH135" s="37">
        <v>0.05</v>
      </c>
      <c r="AI135" s="38">
        <v>8689479</v>
      </c>
      <c r="AJ135" s="38">
        <v>220144</v>
      </c>
      <c r="AK135" s="38">
        <v>794963</v>
      </c>
      <c r="AL135" s="38">
        <v>0</v>
      </c>
      <c r="AM135" s="38">
        <v>0</v>
      </c>
      <c r="AN135" s="38">
        <v>8438830</v>
      </c>
      <c r="AO135" s="38">
        <v>0</v>
      </c>
      <c r="AP135" s="38">
        <v>0</v>
      </c>
      <c r="AQ135" s="38">
        <v>48920</v>
      </c>
      <c r="AR135" s="38">
        <v>0</v>
      </c>
      <c r="AS135" s="38">
        <v>0</v>
      </c>
      <c r="AT135" s="38">
        <v>0</v>
      </c>
      <c r="AU135" s="38">
        <v>0</v>
      </c>
      <c r="AV135" s="38">
        <v>0</v>
      </c>
      <c r="AW135" s="38">
        <v>0</v>
      </c>
      <c r="AX135" s="38">
        <v>2323736</v>
      </c>
      <c r="AY135" s="38" t="s">
        <v>107</v>
      </c>
      <c r="AZ135" s="38">
        <v>2923015</v>
      </c>
      <c r="BA135" s="38" t="s">
        <v>107</v>
      </c>
      <c r="BB135" s="38">
        <v>0</v>
      </c>
      <c r="BC135" s="38">
        <v>1651075</v>
      </c>
      <c r="BD135" s="38">
        <v>856113</v>
      </c>
      <c r="BE135" s="38">
        <v>1284169</v>
      </c>
      <c r="BF135" s="38" t="s">
        <v>107</v>
      </c>
      <c r="BG135" s="38">
        <v>3167619</v>
      </c>
      <c r="BH135" s="38">
        <v>72159</v>
      </c>
      <c r="BI135" s="38" t="s">
        <v>107</v>
      </c>
      <c r="BJ135" s="38">
        <v>599280</v>
      </c>
      <c r="BK135" s="38">
        <v>0</v>
      </c>
      <c r="BL135" s="38">
        <v>0</v>
      </c>
      <c r="BM135" s="38" t="s">
        <v>107</v>
      </c>
      <c r="BN135" s="38" t="s">
        <v>107</v>
      </c>
      <c r="BO135" s="38">
        <v>108849</v>
      </c>
      <c r="BP135" s="38" t="s">
        <v>107</v>
      </c>
      <c r="BQ135" s="38" t="s">
        <v>107</v>
      </c>
      <c r="BR135" s="38" t="s">
        <v>107</v>
      </c>
      <c r="BS135" s="38">
        <v>354675</v>
      </c>
      <c r="BT135" s="330">
        <v>0</v>
      </c>
      <c r="BU135" s="38">
        <v>0</v>
      </c>
      <c r="BV135" s="38" t="s">
        <v>107</v>
      </c>
      <c r="BW135" s="38" t="s">
        <v>107</v>
      </c>
      <c r="BX135" s="38" t="s">
        <v>107</v>
      </c>
      <c r="BY135" s="41" t="s">
        <v>114</v>
      </c>
      <c r="BZ135" s="41" t="s">
        <v>114</v>
      </c>
      <c r="CA135" s="41" t="s">
        <v>114</v>
      </c>
      <c r="CB135" s="41" t="s">
        <v>114</v>
      </c>
      <c r="CC135" s="41" t="s">
        <v>113</v>
      </c>
      <c r="CD135" s="41" t="s">
        <v>114</v>
      </c>
      <c r="CE135" s="41" t="s">
        <v>114</v>
      </c>
      <c r="CF135" s="42" t="s">
        <v>107</v>
      </c>
      <c r="CG135" s="28" t="s">
        <v>107</v>
      </c>
      <c r="CH135" s="28" t="s">
        <v>107</v>
      </c>
      <c r="CI135" s="28" t="s">
        <v>107</v>
      </c>
      <c r="CJ135" s="28" t="s">
        <v>107</v>
      </c>
      <c r="CK135" s="28" t="s">
        <v>107</v>
      </c>
      <c r="CL135" s="28" t="s">
        <v>107</v>
      </c>
      <c r="CM135" s="28" t="s">
        <v>107</v>
      </c>
      <c r="CN135" s="28" t="s">
        <v>107</v>
      </c>
      <c r="CO135" s="28" t="s">
        <v>107</v>
      </c>
      <c r="CP135" s="28" t="s">
        <v>107</v>
      </c>
      <c r="CQ135" s="28" t="s">
        <v>107</v>
      </c>
      <c r="CR135" s="28" t="s">
        <v>107</v>
      </c>
      <c r="CS135" s="28" t="s">
        <v>107</v>
      </c>
      <c r="CT135" s="28" t="s">
        <v>107</v>
      </c>
      <c r="CU135" s="332">
        <v>17268191</v>
      </c>
      <c r="CV135" s="43">
        <v>1</v>
      </c>
    </row>
    <row r="136" spans="1:100" ht="51">
      <c r="A136" s="28">
        <v>162</v>
      </c>
      <c r="B136" s="29" t="s">
        <v>183</v>
      </c>
      <c r="C136" s="29" t="s">
        <v>0</v>
      </c>
      <c r="D136" s="29" t="s">
        <v>337</v>
      </c>
      <c r="E136" s="42" t="s">
        <v>338</v>
      </c>
      <c r="F136" s="42" t="s">
        <v>107</v>
      </c>
      <c r="G136" s="30" t="s">
        <v>438</v>
      </c>
      <c r="H136" s="42" t="s">
        <v>185</v>
      </c>
      <c r="I136" s="28">
        <v>4606124</v>
      </c>
      <c r="J136" s="28" t="s">
        <v>439</v>
      </c>
      <c r="K136" s="31" t="s">
        <v>369</v>
      </c>
      <c r="L136" s="32">
        <v>155</v>
      </c>
      <c r="M136" s="33">
        <v>5</v>
      </c>
      <c r="N136" s="34">
        <v>116500000</v>
      </c>
      <c r="O136" s="28" t="s">
        <v>338</v>
      </c>
      <c r="P136" s="28" t="s">
        <v>2415</v>
      </c>
      <c r="Q136" s="28" t="s">
        <v>112</v>
      </c>
      <c r="R136" s="28" t="s">
        <v>107</v>
      </c>
      <c r="S136" s="28" t="s">
        <v>107</v>
      </c>
      <c r="T136" s="42" t="s">
        <v>107</v>
      </c>
      <c r="U136" s="28" t="s">
        <v>107</v>
      </c>
      <c r="V136" s="28" t="s">
        <v>107</v>
      </c>
      <c r="W136" s="28" t="str">
        <f t="shared" si="2"/>
        <v>N.A.</v>
      </c>
      <c r="X136" s="35" t="s">
        <v>2413</v>
      </c>
      <c r="Y136" s="206">
        <v>3.2000000000000001E-2</v>
      </c>
      <c r="Z136" s="206">
        <v>3.5999999999999997E-2</v>
      </c>
      <c r="AA136" s="206">
        <v>3.6999999999999998E-2</v>
      </c>
      <c r="AB136" s="206">
        <v>3.9E-2</v>
      </c>
      <c r="AC136" s="206">
        <v>4.1000000000000002E-2</v>
      </c>
      <c r="AD136" s="206">
        <v>4.2000000000000003E-2</v>
      </c>
      <c r="AE136" s="28" t="s">
        <v>113</v>
      </c>
      <c r="AF136" s="28" t="s">
        <v>113</v>
      </c>
      <c r="AG136" s="28" t="s">
        <v>113</v>
      </c>
      <c r="AH136" s="37">
        <v>0.05</v>
      </c>
      <c r="AI136" s="38">
        <v>8689479</v>
      </c>
      <c r="AJ136" s="38">
        <v>220144</v>
      </c>
      <c r="AK136" s="38">
        <v>794963</v>
      </c>
      <c r="AL136" s="38">
        <v>0</v>
      </c>
      <c r="AM136" s="38">
        <v>0</v>
      </c>
      <c r="AN136" s="38">
        <v>8438830</v>
      </c>
      <c r="AO136" s="38">
        <v>0</v>
      </c>
      <c r="AP136" s="38">
        <v>0</v>
      </c>
      <c r="AQ136" s="38">
        <v>48920</v>
      </c>
      <c r="AR136" s="38">
        <v>0</v>
      </c>
      <c r="AS136" s="38">
        <v>0</v>
      </c>
      <c r="AT136" s="38">
        <v>0</v>
      </c>
      <c r="AU136" s="38">
        <v>0</v>
      </c>
      <c r="AV136" s="38">
        <v>0</v>
      </c>
      <c r="AW136" s="38">
        <v>0</v>
      </c>
      <c r="AX136" s="38">
        <v>2323736</v>
      </c>
      <c r="AY136" s="38" t="s">
        <v>107</v>
      </c>
      <c r="AZ136" s="38">
        <v>2923015</v>
      </c>
      <c r="BA136" s="38" t="s">
        <v>107</v>
      </c>
      <c r="BB136" s="38">
        <v>0</v>
      </c>
      <c r="BC136" s="38">
        <v>1651075</v>
      </c>
      <c r="BD136" s="38">
        <v>856113</v>
      </c>
      <c r="BE136" s="38">
        <v>1284169</v>
      </c>
      <c r="BF136" s="38" t="s">
        <v>107</v>
      </c>
      <c r="BG136" s="38">
        <v>3167619</v>
      </c>
      <c r="BH136" s="38">
        <v>72159</v>
      </c>
      <c r="BI136" s="38" t="s">
        <v>107</v>
      </c>
      <c r="BJ136" s="38">
        <v>599280</v>
      </c>
      <c r="BK136" s="38">
        <v>0</v>
      </c>
      <c r="BL136" s="38">
        <v>0</v>
      </c>
      <c r="BM136" s="38" t="s">
        <v>107</v>
      </c>
      <c r="BN136" s="38" t="s">
        <v>107</v>
      </c>
      <c r="BO136" s="38">
        <v>108849</v>
      </c>
      <c r="BP136" s="38" t="s">
        <v>107</v>
      </c>
      <c r="BQ136" s="38" t="s">
        <v>107</v>
      </c>
      <c r="BR136" s="38" t="s">
        <v>107</v>
      </c>
      <c r="BS136" s="38">
        <v>354675</v>
      </c>
      <c r="BT136" s="330">
        <v>0</v>
      </c>
      <c r="BU136" s="38">
        <v>0</v>
      </c>
      <c r="BV136" s="38" t="s">
        <v>107</v>
      </c>
      <c r="BW136" s="38" t="s">
        <v>107</v>
      </c>
      <c r="BX136" s="38" t="s">
        <v>107</v>
      </c>
      <c r="BY136" s="41" t="s">
        <v>114</v>
      </c>
      <c r="BZ136" s="41" t="s">
        <v>114</v>
      </c>
      <c r="CA136" s="41" t="s">
        <v>114</v>
      </c>
      <c r="CB136" s="41" t="s">
        <v>114</v>
      </c>
      <c r="CC136" s="41" t="s">
        <v>113</v>
      </c>
      <c r="CD136" s="41" t="s">
        <v>114</v>
      </c>
      <c r="CE136" s="41" t="s">
        <v>114</v>
      </c>
      <c r="CF136" s="42" t="s">
        <v>107</v>
      </c>
      <c r="CG136" s="28" t="s">
        <v>107</v>
      </c>
      <c r="CH136" s="28" t="s">
        <v>107</v>
      </c>
      <c r="CI136" s="28" t="s">
        <v>107</v>
      </c>
      <c r="CJ136" s="28" t="s">
        <v>107</v>
      </c>
      <c r="CK136" s="28" t="s">
        <v>107</v>
      </c>
      <c r="CL136" s="28" t="s">
        <v>107</v>
      </c>
      <c r="CM136" s="28" t="s">
        <v>107</v>
      </c>
      <c r="CN136" s="28" t="s">
        <v>107</v>
      </c>
      <c r="CO136" s="28" t="s">
        <v>107</v>
      </c>
      <c r="CP136" s="28" t="s">
        <v>107</v>
      </c>
      <c r="CQ136" s="28" t="s">
        <v>107</v>
      </c>
      <c r="CR136" s="28" t="s">
        <v>107</v>
      </c>
      <c r="CS136" s="28" t="s">
        <v>107</v>
      </c>
      <c r="CT136" s="28" t="s">
        <v>107</v>
      </c>
      <c r="CU136" s="332">
        <v>17268191</v>
      </c>
      <c r="CV136" s="43">
        <v>1</v>
      </c>
    </row>
    <row r="137" spans="1:100" ht="51">
      <c r="A137" s="28">
        <v>163</v>
      </c>
      <c r="B137" s="29" t="s">
        <v>183</v>
      </c>
      <c r="C137" s="29" t="s">
        <v>0</v>
      </c>
      <c r="D137" s="29" t="s">
        <v>337</v>
      </c>
      <c r="E137" s="42" t="s">
        <v>338</v>
      </c>
      <c r="F137" s="42" t="s">
        <v>107</v>
      </c>
      <c r="G137" s="30" t="s">
        <v>438</v>
      </c>
      <c r="H137" s="42" t="s">
        <v>185</v>
      </c>
      <c r="I137" s="28">
        <v>4606151</v>
      </c>
      <c r="J137" s="28" t="s">
        <v>440</v>
      </c>
      <c r="K137" s="31" t="s">
        <v>369</v>
      </c>
      <c r="L137" s="32">
        <v>155</v>
      </c>
      <c r="M137" s="33">
        <v>5</v>
      </c>
      <c r="N137" s="34">
        <v>135000000</v>
      </c>
      <c r="O137" s="28" t="s">
        <v>338</v>
      </c>
      <c r="P137" s="28" t="s">
        <v>130</v>
      </c>
      <c r="Q137" s="28" t="s">
        <v>112</v>
      </c>
      <c r="R137" s="28" t="s">
        <v>107</v>
      </c>
      <c r="S137" s="28" t="s">
        <v>107</v>
      </c>
      <c r="T137" s="42" t="s">
        <v>107</v>
      </c>
      <c r="U137" s="28" t="s">
        <v>107</v>
      </c>
      <c r="V137" s="28" t="s">
        <v>107</v>
      </c>
      <c r="W137" s="28" t="str">
        <f t="shared" si="2"/>
        <v>N.A.</v>
      </c>
      <c r="X137" s="35" t="s">
        <v>2413</v>
      </c>
      <c r="Y137" s="206">
        <v>3.2000000000000001E-2</v>
      </c>
      <c r="Z137" s="206">
        <v>3.5999999999999997E-2</v>
      </c>
      <c r="AA137" s="206">
        <v>3.6999999999999998E-2</v>
      </c>
      <c r="AB137" s="206">
        <v>3.9E-2</v>
      </c>
      <c r="AC137" s="206">
        <v>4.1000000000000002E-2</v>
      </c>
      <c r="AD137" s="206">
        <v>4.2000000000000003E-2</v>
      </c>
      <c r="AE137" s="28" t="s">
        <v>113</v>
      </c>
      <c r="AF137" s="28" t="s">
        <v>113</v>
      </c>
      <c r="AG137" s="28" t="s">
        <v>113</v>
      </c>
      <c r="AH137" s="37">
        <v>0.05</v>
      </c>
      <c r="AI137" s="38">
        <v>8689479</v>
      </c>
      <c r="AJ137" s="38">
        <v>220144</v>
      </c>
      <c r="AK137" s="38">
        <v>794963</v>
      </c>
      <c r="AL137" s="38">
        <v>0</v>
      </c>
      <c r="AM137" s="38">
        <v>0</v>
      </c>
      <c r="AN137" s="38">
        <v>8438830</v>
      </c>
      <c r="AO137" s="38">
        <v>0</v>
      </c>
      <c r="AP137" s="38">
        <v>0</v>
      </c>
      <c r="AQ137" s="38">
        <v>48920</v>
      </c>
      <c r="AR137" s="38">
        <v>0</v>
      </c>
      <c r="AS137" s="38">
        <v>0</v>
      </c>
      <c r="AT137" s="38">
        <v>0</v>
      </c>
      <c r="AU137" s="38">
        <v>0</v>
      </c>
      <c r="AV137" s="38">
        <v>0</v>
      </c>
      <c r="AW137" s="38">
        <v>0</v>
      </c>
      <c r="AX137" s="38">
        <v>2323736</v>
      </c>
      <c r="AY137" s="38" t="s">
        <v>107</v>
      </c>
      <c r="AZ137" s="38">
        <v>2923015</v>
      </c>
      <c r="BA137" s="38" t="s">
        <v>107</v>
      </c>
      <c r="BB137" s="38">
        <v>0</v>
      </c>
      <c r="BC137" s="38">
        <v>1651075</v>
      </c>
      <c r="BD137" s="38">
        <v>856113</v>
      </c>
      <c r="BE137" s="38">
        <v>1284169</v>
      </c>
      <c r="BF137" s="38" t="s">
        <v>107</v>
      </c>
      <c r="BG137" s="38">
        <v>3167619</v>
      </c>
      <c r="BH137" s="38">
        <v>72159</v>
      </c>
      <c r="BI137" s="38" t="s">
        <v>107</v>
      </c>
      <c r="BJ137" s="38">
        <v>599280</v>
      </c>
      <c r="BK137" s="38">
        <v>0</v>
      </c>
      <c r="BL137" s="38">
        <v>0</v>
      </c>
      <c r="BM137" s="38" t="s">
        <v>107</v>
      </c>
      <c r="BN137" s="38" t="s">
        <v>107</v>
      </c>
      <c r="BO137" s="38">
        <v>108849</v>
      </c>
      <c r="BP137" s="38" t="s">
        <v>107</v>
      </c>
      <c r="BQ137" s="38" t="s">
        <v>107</v>
      </c>
      <c r="BR137" s="38" t="s">
        <v>107</v>
      </c>
      <c r="BS137" s="38">
        <v>354675</v>
      </c>
      <c r="BT137" s="330">
        <v>0</v>
      </c>
      <c r="BU137" s="38">
        <v>0</v>
      </c>
      <c r="BV137" s="38" t="s">
        <v>107</v>
      </c>
      <c r="BW137" s="38" t="s">
        <v>107</v>
      </c>
      <c r="BX137" s="38" t="s">
        <v>107</v>
      </c>
      <c r="BY137" s="41" t="s">
        <v>114</v>
      </c>
      <c r="BZ137" s="41" t="s">
        <v>114</v>
      </c>
      <c r="CA137" s="41" t="s">
        <v>114</v>
      </c>
      <c r="CB137" s="41" t="s">
        <v>114</v>
      </c>
      <c r="CC137" s="41" t="s">
        <v>113</v>
      </c>
      <c r="CD137" s="41" t="s">
        <v>114</v>
      </c>
      <c r="CE137" s="41" t="s">
        <v>114</v>
      </c>
      <c r="CF137" s="42" t="s">
        <v>107</v>
      </c>
      <c r="CG137" s="28" t="s">
        <v>107</v>
      </c>
      <c r="CH137" s="28" t="s">
        <v>107</v>
      </c>
      <c r="CI137" s="28" t="s">
        <v>107</v>
      </c>
      <c r="CJ137" s="28" t="s">
        <v>107</v>
      </c>
      <c r="CK137" s="28" t="s">
        <v>107</v>
      </c>
      <c r="CL137" s="28" t="s">
        <v>107</v>
      </c>
      <c r="CM137" s="28" t="s">
        <v>107</v>
      </c>
      <c r="CN137" s="28" t="s">
        <v>107</v>
      </c>
      <c r="CO137" s="28" t="s">
        <v>107</v>
      </c>
      <c r="CP137" s="28" t="s">
        <v>107</v>
      </c>
      <c r="CQ137" s="28" t="s">
        <v>107</v>
      </c>
      <c r="CR137" s="28" t="s">
        <v>107</v>
      </c>
      <c r="CS137" s="28" t="s">
        <v>107</v>
      </c>
      <c r="CT137" s="28" t="s">
        <v>107</v>
      </c>
      <c r="CU137" s="332">
        <v>17268191</v>
      </c>
      <c r="CV137" s="43">
        <v>1</v>
      </c>
    </row>
    <row r="138" spans="1:100" ht="51">
      <c r="A138" s="28">
        <v>164</v>
      </c>
      <c r="B138" s="29" t="s">
        <v>183</v>
      </c>
      <c r="C138" s="29" t="s">
        <v>0</v>
      </c>
      <c r="D138" s="29" t="s">
        <v>337</v>
      </c>
      <c r="E138" s="42" t="s">
        <v>338</v>
      </c>
      <c r="F138" s="42" t="s">
        <v>107</v>
      </c>
      <c r="G138" s="30" t="s">
        <v>441</v>
      </c>
      <c r="H138" s="42" t="s">
        <v>185</v>
      </c>
      <c r="I138" s="28">
        <v>4606128</v>
      </c>
      <c r="J138" s="28" t="s">
        <v>442</v>
      </c>
      <c r="K138" s="31" t="s">
        <v>369</v>
      </c>
      <c r="L138" s="32">
        <v>155</v>
      </c>
      <c r="M138" s="33">
        <v>5</v>
      </c>
      <c r="N138" s="34">
        <v>141700000</v>
      </c>
      <c r="O138" s="28" t="s">
        <v>338</v>
      </c>
      <c r="P138" s="28" t="s">
        <v>130</v>
      </c>
      <c r="Q138" s="28" t="s">
        <v>112</v>
      </c>
      <c r="R138" s="28" t="s">
        <v>107</v>
      </c>
      <c r="S138" s="28" t="s">
        <v>107</v>
      </c>
      <c r="T138" s="42" t="s">
        <v>107</v>
      </c>
      <c r="U138" s="28" t="s">
        <v>107</v>
      </c>
      <c r="V138" s="28" t="s">
        <v>107</v>
      </c>
      <c r="W138" s="28" t="str">
        <f t="shared" si="2"/>
        <v>N.A.</v>
      </c>
      <c r="X138" s="35" t="s">
        <v>2414</v>
      </c>
      <c r="Y138" s="206">
        <v>3.2000000000000001E-2</v>
      </c>
      <c r="Z138" s="206">
        <v>3.5999999999999997E-2</v>
      </c>
      <c r="AA138" s="206">
        <v>3.6999999999999998E-2</v>
      </c>
      <c r="AB138" s="206">
        <v>3.9E-2</v>
      </c>
      <c r="AC138" s="206">
        <v>4.1000000000000002E-2</v>
      </c>
      <c r="AD138" s="206">
        <v>4.2000000000000003E-2</v>
      </c>
      <c r="AE138" s="28" t="s">
        <v>113</v>
      </c>
      <c r="AF138" s="28" t="s">
        <v>113</v>
      </c>
      <c r="AG138" s="28" t="s">
        <v>113</v>
      </c>
      <c r="AH138" s="37">
        <v>0.05</v>
      </c>
      <c r="AI138" s="38">
        <v>8689479</v>
      </c>
      <c r="AJ138" s="38">
        <v>220144</v>
      </c>
      <c r="AK138" s="38">
        <v>794963</v>
      </c>
      <c r="AL138" s="38">
        <v>0</v>
      </c>
      <c r="AM138" s="38">
        <v>0</v>
      </c>
      <c r="AN138" s="38">
        <v>8438830</v>
      </c>
      <c r="AO138" s="38">
        <v>0</v>
      </c>
      <c r="AP138" s="38">
        <v>0</v>
      </c>
      <c r="AQ138" s="38">
        <v>48920</v>
      </c>
      <c r="AR138" s="38">
        <v>0</v>
      </c>
      <c r="AS138" s="38">
        <v>0</v>
      </c>
      <c r="AT138" s="38">
        <v>0</v>
      </c>
      <c r="AU138" s="38">
        <v>0</v>
      </c>
      <c r="AV138" s="38">
        <v>0</v>
      </c>
      <c r="AW138" s="38">
        <v>0</v>
      </c>
      <c r="AX138" s="38">
        <v>2323736</v>
      </c>
      <c r="AY138" s="38" t="s">
        <v>107</v>
      </c>
      <c r="AZ138" s="38">
        <v>2923015</v>
      </c>
      <c r="BA138" s="38" t="s">
        <v>107</v>
      </c>
      <c r="BB138" s="38">
        <v>0</v>
      </c>
      <c r="BC138" s="38">
        <v>1651075</v>
      </c>
      <c r="BD138" s="38">
        <v>856113</v>
      </c>
      <c r="BE138" s="38">
        <v>1284169</v>
      </c>
      <c r="BF138" s="38" t="s">
        <v>107</v>
      </c>
      <c r="BG138" s="38">
        <v>3167619</v>
      </c>
      <c r="BH138" s="38">
        <v>72159</v>
      </c>
      <c r="BI138" s="38" t="s">
        <v>107</v>
      </c>
      <c r="BJ138" s="38">
        <v>599280</v>
      </c>
      <c r="BK138" s="38">
        <v>0</v>
      </c>
      <c r="BL138" s="38">
        <v>0</v>
      </c>
      <c r="BM138" s="38" t="s">
        <v>107</v>
      </c>
      <c r="BN138" s="38" t="s">
        <v>107</v>
      </c>
      <c r="BO138" s="38">
        <v>108849</v>
      </c>
      <c r="BP138" s="38" t="s">
        <v>107</v>
      </c>
      <c r="BQ138" s="38" t="s">
        <v>107</v>
      </c>
      <c r="BR138" s="38" t="s">
        <v>107</v>
      </c>
      <c r="BS138" s="38">
        <v>354675</v>
      </c>
      <c r="BT138" s="330">
        <v>0</v>
      </c>
      <c r="BU138" s="38">
        <v>0</v>
      </c>
      <c r="BV138" s="38" t="s">
        <v>107</v>
      </c>
      <c r="BW138" s="38" t="s">
        <v>107</v>
      </c>
      <c r="BX138" s="38" t="s">
        <v>107</v>
      </c>
      <c r="BY138" s="41" t="s">
        <v>113</v>
      </c>
      <c r="BZ138" s="41" t="s">
        <v>113</v>
      </c>
      <c r="CA138" s="41" t="s">
        <v>114</v>
      </c>
      <c r="CB138" s="41" t="s">
        <v>113</v>
      </c>
      <c r="CC138" s="41" t="s">
        <v>113</v>
      </c>
      <c r="CD138" s="41" t="s">
        <v>114</v>
      </c>
      <c r="CE138" s="41" t="s">
        <v>114</v>
      </c>
      <c r="CF138" s="42" t="s">
        <v>107</v>
      </c>
      <c r="CG138" s="28" t="s">
        <v>107</v>
      </c>
      <c r="CH138" s="28" t="s">
        <v>107</v>
      </c>
      <c r="CI138" s="28" t="s">
        <v>107</v>
      </c>
      <c r="CJ138" s="28" t="s">
        <v>107</v>
      </c>
      <c r="CK138" s="28" t="s">
        <v>107</v>
      </c>
      <c r="CL138" s="28" t="s">
        <v>107</v>
      </c>
      <c r="CM138" s="28" t="s">
        <v>107</v>
      </c>
      <c r="CN138" s="28" t="s">
        <v>107</v>
      </c>
      <c r="CO138" s="28" t="s">
        <v>107</v>
      </c>
      <c r="CP138" s="28" t="s">
        <v>107</v>
      </c>
      <c r="CQ138" s="28" t="s">
        <v>107</v>
      </c>
      <c r="CR138" s="28" t="s">
        <v>107</v>
      </c>
      <c r="CS138" s="28" t="s">
        <v>107</v>
      </c>
      <c r="CT138" s="28" t="s">
        <v>107</v>
      </c>
      <c r="CU138" s="332">
        <v>17268191</v>
      </c>
      <c r="CV138" s="43">
        <v>1</v>
      </c>
    </row>
    <row r="139" spans="1:100" ht="51">
      <c r="A139" s="28">
        <v>166</v>
      </c>
      <c r="B139" s="29" t="s">
        <v>183</v>
      </c>
      <c r="C139" s="29" t="s">
        <v>0</v>
      </c>
      <c r="D139" s="29" t="s">
        <v>337</v>
      </c>
      <c r="E139" s="42" t="s">
        <v>338</v>
      </c>
      <c r="F139" s="42" t="s">
        <v>107</v>
      </c>
      <c r="G139" s="30" t="s">
        <v>444</v>
      </c>
      <c r="H139" s="42" t="s">
        <v>185</v>
      </c>
      <c r="I139" s="28">
        <v>4606155</v>
      </c>
      <c r="J139" s="28" t="s">
        <v>445</v>
      </c>
      <c r="K139" s="31" t="s">
        <v>369</v>
      </c>
      <c r="L139" s="32">
        <v>155</v>
      </c>
      <c r="M139" s="33">
        <v>5</v>
      </c>
      <c r="N139" s="34">
        <v>183000000</v>
      </c>
      <c r="O139" s="28" t="s">
        <v>338</v>
      </c>
      <c r="P139" s="28" t="s">
        <v>130</v>
      </c>
      <c r="Q139" s="28" t="s">
        <v>112</v>
      </c>
      <c r="R139" s="28" t="s">
        <v>107</v>
      </c>
      <c r="S139" s="28" t="s">
        <v>107</v>
      </c>
      <c r="T139" s="42" t="s">
        <v>107</v>
      </c>
      <c r="U139" s="28" t="s">
        <v>107</v>
      </c>
      <c r="V139" s="28" t="s">
        <v>107</v>
      </c>
      <c r="W139" s="28" t="str">
        <f t="shared" si="2"/>
        <v>N.A.</v>
      </c>
      <c r="X139" s="35" t="s">
        <v>2414</v>
      </c>
      <c r="Y139" s="206">
        <v>3.2000000000000001E-2</v>
      </c>
      <c r="Z139" s="206">
        <v>3.5999999999999997E-2</v>
      </c>
      <c r="AA139" s="206">
        <v>3.6999999999999998E-2</v>
      </c>
      <c r="AB139" s="206">
        <v>3.9E-2</v>
      </c>
      <c r="AC139" s="206">
        <v>4.1000000000000002E-2</v>
      </c>
      <c r="AD139" s="206">
        <v>4.2000000000000003E-2</v>
      </c>
      <c r="AE139" s="28" t="s">
        <v>113</v>
      </c>
      <c r="AF139" s="28" t="s">
        <v>113</v>
      </c>
      <c r="AG139" s="28" t="s">
        <v>113</v>
      </c>
      <c r="AH139" s="37">
        <v>0.05</v>
      </c>
      <c r="AI139" s="38">
        <v>8689479</v>
      </c>
      <c r="AJ139" s="38">
        <v>220144</v>
      </c>
      <c r="AK139" s="38">
        <v>794963</v>
      </c>
      <c r="AL139" s="38">
        <v>0</v>
      </c>
      <c r="AM139" s="38">
        <v>0</v>
      </c>
      <c r="AN139" s="38">
        <v>8438830</v>
      </c>
      <c r="AO139" s="38">
        <v>0</v>
      </c>
      <c r="AP139" s="38">
        <v>0</v>
      </c>
      <c r="AQ139" s="38">
        <v>48920</v>
      </c>
      <c r="AR139" s="38">
        <v>0</v>
      </c>
      <c r="AS139" s="38">
        <v>0</v>
      </c>
      <c r="AT139" s="38">
        <v>0</v>
      </c>
      <c r="AU139" s="38">
        <v>0</v>
      </c>
      <c r="AV139" s="38">
        <v>0</v>
      </c>
      <c r="AW139" s="38">
        <v>0</v>
      </c>
      <c r="AX139" s="38">
        <v>2323736</v>
      </c>
      <c r="AY139" s="38" t="s">
        <v>107</v>
      </c>
      <c r="AZ139" s="38">
        <v>2923015</v>
      </c>
      <c r="BA139" s="38" t="s">
        <v>107</v>
      </c>
      <c r="BB139" s="38">
        <v>0</v>
      </c>
      <c r="BC139" s="38">
        <v>1651075</v>
      </c>
      <c r="BD139" s="38">
        <v>856113</v>
      </c>
      <c r="BE139" s="38">
        <v>1284169</v>
      </c>
      <c r="BF139" s="38" t="s">
        <v>107</v>
      </c>
      <c r="BG139" s="38">
        <v>3167619</v>
      </c>
      <c r="BH139" s="38">
        <v>72159</v>
      </c>
      <c r="BI139" s="38" t="s">
        <v>107</v>
      </c>
      <c r="BJ139" s="38">
        <v>599280</v>
      </c>
      <c r="BK139" s="38">
        <v>0</v>
      </c>
      <c r="BL139" s="38">
        <v>0</v>
      </c>
      <c r="BM139" s="38" t="s">
        <v>107</v>
      </c>
      <c r="BN139" s="38" t="s">
        <v>107</v>
      </c>
      <c r="BO139" s="38">
        <v>108849</v>
      </c>
      <c r="BP139" s="38" t="s">
        <v>107</v>
      </c>
      <c r="BQ139" s="38" t="s">
        <v>107</v>
      </c>
      <c r="BR139" s="38" t="s">
        <v>107</v>
      </c>
      <c r="BS139" s="38">
        <v>354675</v>
      </c>
      <c r="BT139" s="330">
        <v>0</v>
      </c>
      <c r="BU139" s="38">
        <v>0</v>
      </c>
      <c r="BV139" s="38" t="s">
        <v>107</v>
      </c>
      <c r="BW139" s="38" t="s">
        <v>107</v>
      </c>
      <c r="BX139" s="38" t="s">
        <v>107</v>
      </c>
      <c r="BY139" s="41" t="s">
        <v>113</v>
      </c>
      <c r="BZ139" s="41" t="s">
        <v>113</v>
      </c>
      <c r="CA139" s="41" t="s">
        <v>114</v>
      </c>
      <c r="CB139" s="41" t="s">
        <v>113</v>
      </c>
      <c r="CC139" s="41" t="s">
        <v>113</v>
      </c>
      <c r="CD139" s="41" t="s">
        <v>114</v>
      </c>
      <c r="CE139" s="41" t="s">
        <v>114</v>
      </c>
      <c r="CF139" s="42" t="s">
        <v>107</v>
      </c>
      <c r="CG139" s="28" t="s">
        <v>107</v>
      </c>
      <c r="CH139" s="28" t="s">
        <v>107</v>
      </c>
      <c r="CI139" s="28" t="s">
        <v>107</v>
      </c>
      <c r="CJ139" s="28" t="s">
        <v>107</v>
      </c>
      <c r="CK139" s="28" t="s">
        <v>107</v>
      </c>
      <c r="CL139" s="28" t="s">
        <v>107</v>
      </c>
      <c r="CM139" s="28" t="s">
        <v>107</v>
      </c>
      <c r="CN139" s="28" t="s">
        <v>107</v>
      </c>
      <c r="CO139" s="28" t="s">
        <v>107</v>
      </c>
      <c r="CP139" s="28" t="s">
        <v>107</v>
      </c>
      <c r="CQ139" s="28" t="s">
        <v>107</v>
      </c>
      <c r="CR139" s="28" t="s">
        <v>107</v>
      </c>
      <c r="CS139" s="28" t="s">
        <v>107</v>
      </c>
      <c r="CT139" s="28" t="s">
        <v>107</v>
      </c>
      <c r="CU139" s="332">
        <v>17268191</v>
      </c>
      <c r="CV139" s="43">
        <v>1</v>
      </c>
    </row>
    <row r="140" spans="1:100" ht="51">
      <c r="A140" s="28">
        <v>168</v>
      </c>
      <c r="B140" s="29" t="s">
        <v>183</v>
      </c>
      <c r="C140" s="29" t="s">
        <v>0</v>
      </c>
      <c r="D140" s="29" t="s">
        <v>337</v>
      </c>
      <c r="E140" s="42" t="s">
        <v>338</v>
      </c>
      <c r="F140" s="42" t="s">
        <v>107</v>
      </c>
      <c r="G140" s="30" t="s">
        <v>447</v>
      </c>
      <c r="H140" s="42" t="s">
        <v>400</v>
      </c>
      <c r="I140" s="28">
        <v>3006138</v>
      </c>
      <c r="J140" s="28" t="s">
        <v>448</v>
      </c>
      <c r="K140" s="31" t="s">
        <v>341</v>
      </c>
      <c r="L140" s="32">
        <v>121</v>
      </c>
      <c r="M140" s="33">
        <v>5</v>
      </c>
      <c r="N140" s="34">
        <v>91000000</v>
      </c>
      <c r="O140" s="28" t="s">
        <v>338</v>
      </c>
      <c r="P140" s="28" t="s">
        <v>2415</v>
      </c>
      <c r="Q140" s="28" t="s">
        <v>112</v>
      </c>
      <c r="R140" s="28" t="s">
        <v>107</v>
      </c>
      <c r="S140" s="28" t="s">
        <v>107</v>
      </c>
      <c r="T140" s="42" t="s">
        <v>107</v>
      </c>
      <c r="U140" s="28" t="s">
        <v>107</v>
      </c>
      <c r="V140" s="28" t="s">
        <v>107</v>
      </c>
      <c r="W140" s="28" t="str">
        <f t="shared" si="2"/>
        <v>N.A.</v>
      </c>
      <c r="X140" s="35" t="s">
        <v>2412</v>
      </c>
      <c r="Y140" s="206">
        <v>2.1999999999999999E-2</v>
      </c>
      <c r="Z140" s="206">
        <v>2.5999999999999999E-2</v>
      </c>
      <c r="AA140" s="206">
        <v>3.1E-2</v>
      </c>
      <c r="AB140" s="206">
        <v>3.2000000000000001E-2</v>
      </c>
      <c r="AC140" s="206">
        <v>3.3000000000000002E-2</v>
      </c>
      <c r="AD140" s="206">
        <v>3.4000000000000002E-2</v>
      </c>
      <c r="AE140" s="28" t="s">
        <v>113</v>
      </c>
      <c r="AF140" s="28" t="s">
        <v>113</v>
      </c>
      <c r="AG140" s="28" t="s">
        <v>113</v>
      </c>
      <c r="AH140" s="37">
        <v>0.05</v>
      </c>
      <c r="AI140" s="38">
        <v>8689479</v>
      </c>
      <c r="AJ140" s="38">
        <v>220144</v>
      </c>
      <c r="AK140" s="38">
        <v>794963</v>
      </c>
      <c r="AL140" s="38">
        <v>0</v>
      </c>
      <c r="AM140" s="38">
        <v>0</v>
      </c>
      <c r="AN140" s="38">
        <v>8438830</v>
      </c>
      <c r="AO140" s="38">
        <v>0</v>
      </c>
      <c r="AP140" s="38">
        <v>794963</v>
      </c>
      <c r="AQ140" s="38">
        <v>48920</v>
      </c>
      <c r="AR140" s="38">
        <v>366906</v>
      </c>
      <c r="AS140" s="38">
        <v>0</v>
      </c>
      <c r="AT140" s="38">
        <v>0</v>
      </c>
      <c r="AU140" s="38">
        <v>0</v>
      </c>
      <c r="AV140" s="38">
        <v>0</v>
      </c>
      <c r="AW140" s="38">
        <v>0</v>
      </c>
      <c r="AX140" s="38">
        <v>2323736</v>
      </c>
      <c r="AY140" s="38" t="s">
        <v>107</v>
      </c>
      <c r="AZ140" s="38">
        <v>2923015</v>
      </c>
      <c r="BA140" s="38" t="s">
        <v>107</v>
      </c>
      <c r="BB140" s="38">
        <v>0</v>
      </c>
      <c r="BC140" s="38">
        <v>1651075</v>
      </c>
      <c r="BD140" s="38">
        <v>856113</v>
      </c>
      <c r="BE140" s="38">
        <v>1284169</v>
      </c>
      <c r="BF140" s="38" t="s">
        <v>107</v>
      </c>
      <c r="BG140" s="38">
        <v>3167619</v>
      </c>
      <c r="BH140" s="38">
        <v>72159</v>
      </c>
      <c r="BI140" s="38" t="s">
        <v>107</v>
      </c>
      <c r="BJ140" s="38">
        <v>599280</v>
      </c>
      <c r="BK140" s="38">
        <v>0</v>
      </c>
      <c r="BL140" s="38">
        <v>0</v>
      </c>
      <c r="BM140" s="38" t="s">
        <v>107</v>
      </c>
      <c r="BN140" s="38" t="s">
        <v>107</v>
      </c>
      <c r="BO140" s="38">
        <v>108849</v>
      </c>
      <c r="BP140" s="38" t="s">
        <v>107</v>
      </c>
      <c r="BQ140" s="38" t="s">
        <v>107</v>
      </c>
      <c r="BR140" s="38" t="s">
        <v>107</v>
      </c>
      <c r="BS140" s="38">
        <v>354675</v>
      </c>
      <c r="BT140" s="330">
        <v>0</v>
      </c>
      <c r="BU140" s="38">
        <v>0</v>
      </c>
      <c r="BV140" s="38" t="s">
        <v>107</v>
      </c>
      <c r="BW140" s="38" t="s">
        <v>107</v>
      </c>
      <c r="BX140" s="38" t="s">
        <v>107</v>
      </c>
      <c r="BY140" s="41" t="s">
        <v>114</v>
      </c>
      <c r="BZ140" s="41" t="s">
        <v>114</v>
      </c>
      <c r="CA140" s="41" t="s">
        <v>113</v>
      </c>
      <c r="CB140" s="41" t="s">
        <v>114</v>
      </c>
      <c r="CC140" s="41" t="s">
        <v>113</v>
      </c>
      <c r="CD140" s="41" t="s">
        <v>114</v>
      </c>
      <c r="CE140" s="41" t="s">
        <v>114</v>
      </c>
      <c r="CF140" s="42" t="s">
        <v>107</v>
      </c>
      <c r="CG140" s="28" t="s">
        <v>107</v>
      </c>
      <c r="CH140" s="28" t="s">
        <v>107</v>
      </c>
      <c r="CI140" s="28" t="s">
        <v>107</v>
      </c>
      <c r="CJ140" s="28" t="s">
        <v>107</v>
      </c>
      <c r="CK140" s="28" t="s">
        <v>107</v>
      </c>
      <c r="CL140" s="28" t="s">
        <v>107</v>
      </c>
      <c r="CM140" s="28" t="s">
        <v>107</v>
      </c>
      <c r="CN140" s="28" t="s">
        <v>107</v>
      </c>
      <c r="CO140" s="28" t="s">
        <v>107</v>
      </c>
      <c r="CP140" s="28" t="s">
        <v>107</v>
      </c>
      <c r="CQ140" s="28" t="s">
        <v>107</v>
      </c>
      <c r="CR140" s="28" t="s">
        <v>107</v>
      </c>
      <c r="CS140" s="28" t="s">
        <v>107</v>
      </c>
      <c r="CT140" s="28" t="s">
        <v>107</v>
      </c>
      <c r="CU140" s="332">
        <v>10883762</v>
      </c>
      <c r="CV140" s="43">
        <v>1</v>
      </c>
    </row>
    <row r="141" spans="1:100" ht="51">
      <c r="A141" s="28">
        <v>169</v>
      </c>
      <c r="B141" s="29" t="s">
        <v>183</v>
      </c>
      <c r="C141" s="29" t="s">
        <v>0</v>
      </c>
      <c r="D141" s="29" t="s">
        <v>337</v>
      </c>
      <c r="E141" s="42" t="s">
        <v>338</v>
      </c>
      <c r="F141" s="42" t="s">
        <v>107</v>
      </c>
      <c r="G141" s="30" t="s">
        <v>447</v>
      </c>
      <c r="H141" s="42" t="s">
        <v>400</v>
      </c>
      <c r="I141" s="28">
        <v>3006139</v>
      </c>
      <c r="J141" s="28" t="s">
        <v>449</v>
      </c>
      <c r="K141" s="31" t="s">
        <v>341</v>
      </c>
      <c r="L141" s="32">
        <v>121</v>
      </c>
      <c r="M141" s="33">
        <v>5</v>
      </c>
      <c r="N141" s="34">
        <v>92100000</v>
      </c>
      <c r="O141" s="28" t="s">
        <v>338</v>
      </c>
      <c r="P141" s="28" t="s">
        <v>130</v>
      </c>
      <c r="Q141" s="28" t="s">
        <v>112</v>
      </c>
      <c r="R141" s="28" t="s">
        <v>107</v>
      </c>
      <c r="S141" s="28" t="s">
        <v>107</v>
      </c>
      <c r="T141" s="42" t="s">
        <v>107</v>
      </c>
      <c r="U141" s="28" t="s">
        <v>107</v>
      </c>
      <c r="V141" s="28" t="s">
        <v>107</v>
      </c>
      <c r="W141" s="28" t="str">
        <f t="shared" si="2"/>
        <v>N.A.</v>
      </c>
      <c r="X141" s="35" t="s">
        <v>2412</v>
      </c>
      <c r="Y141" s="206">
        <v>2.1999999999999999E-2</v>
      </c>
      <c r="Z141" s="206">
        <v>2.5999999999999999E-2</v>
      </c>
      <c r="AA141" s="206">
        <v>3.1E-2</v>
      </c>
      <c r="AB141" s="206">
        <v>3.2000000000000001E-2</v>
      </c>
      <c r="AC141" s="206">
        <v>3.3000000000000002E-2</v>
      </c>
      <c r="AD141" s="206">
        <v>3.4000000000000002E-2</v>
      </c>
      <c r="AE141" s="28" t="s">
        <v>113</v>
      </c>
      <c r="AF141" s="28" t="s">
        <v>113</v>
      </c>
      <c r="AG141" s="28" t="s">
        <v>113</v>
      </c>
      <c r="AH141" s="37">
        <v>0.05</v>
      </c>
      <c r="AI141" s="38">
        <v>8689479</v>
      </c>
      <c r="AJ141" s="38">
        <v>220144</v>
      </c>
      <c r="AK141" s="38">
        <v>794963</v>
      </c>
      <c r="AL141" s="38">
        <v>0</v>
      </c>
      <c r="AM141" s="38">
        <v>0</v>
      </c>
      <c r="AN141" s="38">
        <v>8438830</v>
      </c>
      <c r="AO141" s="38">
        <v>0</v>
      </c>
      <c r="AP141" s="38">
        <v>794963</v>
      </c>
      <c r="AQ141" s="38">
        <v>48920</v>
      </c>
      <c r="AR141" s="38">
        <v>366906</v>
      </c>
      <c r="AS141" s="38">
        <v>0</v>
      </c>
      <c r="AT141" s="38">
        <v>0</v>
      </c>
      <c r="AU141" s="38">
        <v>0</v>
      </c>
      <c r="AV141" s="38">
        <v>0</v>
      </c>
      <c r="AW141" s="38">
        <v>0</v>
      </c>
      <c r="AX141" s="38">
        <v>2323736</v>
      </c>
      <c r="AY141" s="38" t="s">
        <v>107</v>
      </c>
      <c r="AZ141" s="38">
        <v>2923015</v>
      </c>
      <c r="BA141" s="38" t="s">
        <v>107</v>
      </c>
      <c r="BB141" s="38">
        <v>0</v>
      </c>
      <c r="BC141" s="38">
        <v>1651075</v>
      </c>
      <c r="BD141" s="38">
        <v>856113</v>
      </c>
      <c r="BE141" s="38">
        <v>1284169</v>
      </c>
      <c r="BF141" s="38" t="s">
        <v>107</v>
      </c>
      <c r="BG141" s="38">
        <v>3167619</v>
      </c>
      <c r="BH141" s="38">
        <v>72159</v>
      </c>
      <c r="BI141" s="38" t="s">
        <v>107</v>
      </c>
      <c r="BJ141" s="38">
        <v>599280</v>
      </c>
      <c r="BK141" s="38">
        <v>0</v>
      </c>
      <c r="BL141" s="38">
        <v>0</v>
      </c>
      <c r="BM141" s="38" t="s">
        <v>107</v>
      </c>
      <c r="BN141" s="38" t="s">
        <v>107</v>
      </c>
      <c r="BO141" s="38">
        <v>108849</v>
      </c>
      <c r="BP141" s="38" t="s">
        <v>107</v>
      </c>
      <c r="BQ141" s="38" t="s">
        <v>107</v>
      </c>
      <c r="BR141" s="38" t="s">
        <v>107</v>
      </c>
      <c r="BS141" s="38">
        <v>354675</v>
      </c>
      <c r="BT141" s="330">
        <v>0</v>
      </c>
      <c r="BU141" s="38">
        <v>0</v>
      </c>
      <c r="BV141" s="38" t="s">
        <v>107</v>
      </c>
      <c r="BW141" s="38" t="s">
        <v>107</v>
      </c>
      <c r="BX141" s="38" t="s">
        <v>107</v>
      </c>
      <c r="BY141" s="41" t="s">
        <v>114</v>
      </c>
      <c r="BZ141" s="41" t="s">
        <v>114</v>
      </c>
      <c r="CA141" s="41" t="s">
        <v>113</v>
      </c>
      <c r="CB141" s="41" t="s">
        <v>114</v>
      </c>
      <c r="CC141" s="41" t="s">
        <v>113</v>
      </c>
      <c r="CD141" s="41" t="s">
        <v>114</v>
      </c>
      <c r="CE141" s="41" t="s">
        <v>114</v>
      </c>
      <c r="CF141" s="42" t="s">
        <v>107</v>
      </c>
      <c r="CG141" s="28" t="s">
        <v>107</v>
      </c>
      <c r="CH141" s="28" t="s">
        <v>107</v>
      </c>
      <c r="CI141" s="28" t="s">
        <v>107</v>
      </c>
      <c r="CJ141" s="28" t="s">
        <v>107</v>
      </c>
      <c r="CK141" s="28" t="s">
        <v>107</v>
      </c>
      <c r="CL141" s="28" t="s">
        <v>107</v>
      </c>
      <c r="CM141" s="28" t="s">
        <v>107</v>
      </c>
      <c r="CN141" s="28" t="s">
        <v>107</v>
      </c>
      <c r="CO141" s="28" t="s">
        <v>107</v>
      </c>
      <c r="CP141" s="28" t="s">
        <v>107</v>
      </c>
      <c r="CQ141" s="28" t="s">
        <v>107</v>
      </c>
      <c r="CR141" s="28" t="s">
        <v>107</v>
      </c>
      <c r="CS141" s="28" t="s">
        <v>107</v>
      </c>
      <c r="CT141" s="28" t="s">
        <v>107</v>
      </c>
      <c r="CU141" s="332">
        <v>10883762</v>
      </c>
      <c r="CV141" s="43">
        <v>1</v>
      </c>
    </row>
    <row r="142" spans="1:100" ht="51">
      <c r="A142" s="28">
        <v>170</v>
      </c>
      <c r="B142" s="29" t="s">
        <v>183</v>
      </c>
      <c r="C142" s="29" t="s">
        <v>0</v>
      </c>
      <c r="D142" s="29" t="s">
        <v>337</v>
      </c>
      <c r="E142" s="42" t="s">
        <v>338</v>
      </c>
      <c r="F142" s="42" t="s">
        <v>107</v>
      </c>
      <c r="G142" s="30" t="s">
        <v>450</v>
      </c>
      <c r="H142" s="42" t="s">
        <v>400</v>
      </c>
      <c r="I142" s="28">
        <v>3006134</v>
      </c>
      <c r="J142" s="28" t="s">
        <v>451</v>
      </c>
      <c r="K142" s="31" t="s">
        <v>369</v>
      </c>
      <c r="L142" s="32">
        <v>168</v>
      </c>
      <c r="M142" s="33">
        <v>5</v>
      </c>
      <c r="N142" s="34">
        <v>104500000</v>
      </c>
      <c r="O142" s="28" t="s">
        <v>338</v>
      </c>
      <c r="P142" s="28" t="s">
        <v>130</v>
      </c>
      <c r="Q142" s="28" t="s">
        <v>112</v>
      </c>
      <c r="R142" s="28" t="s">
        <v>107</v>
      </c>
      <c r="S142" s="28" t="s">
        <v>107</v>
      </c>
      <c r="T142" s="42" t="s">
        <v>107</v>
      </c>
      <c r="U142" s="28" t="s">
        <v>107</v>
      </c>
      <c r="V142" s="28" t="s">
        <v>107</v>
      </c>
      <c r="W142" s="28" t="str">
        <f t="shared" si="2"/>
        <v>N.A.</v>
      </c>
      <c r="X142" s="35" t="s">
        <v>2413</v>
      </c>
      <c r="Y142" s="206">
        <v>2.1999999999999999E-2</v>
      </c>
      <c r="Z142" s="206">
        <v>2.5999999999999999E-2</v>
      </c>
      <c r="AA142" s="206">
        <v>3.1E-2</v>
      </c>
      <c r="AB142" s="206">
        <v>3.2000000000000001E-2</v>
      </c>
      <c r="AC142" s="206">
        <v>3.3000000000000002E-2</v>
      </c>
      <c r="AD142" s="206">
        <v>3.4000000000000002E-2</v>
      </c>
      <c r="AE142" s="28" t="s">
        <v>113</v>
      </c>
      <c r="AF142" s="28" t="s">
        <v>113</v>
      </c>
      <c r="AG142" s="28" t="s">
        <v>113</v>
      </c>
      <c r="AH142" s="37">
        <v>0.05</v>
      </c>
      <c r="AI142" s="38">
        <v>8689479</v>
      </c>
      <c r="AJ142" s="38">
        <v>220144</v>
      </c>
      <c r="AK142" s="38">
        <v>794963</v>
      </c>
      <c r="AL142" s="38">
        <v>0</v>
      </c>
      <c r="AM142" s="38">
        <v>0</v>
      </c>
      <c r="AN142" s="38">
        <v>8438830</v>
      </c>
      <c r="AO142" s="38">
        <v>0</v>
      </c>
      <c r="AP142" s="38">
        <v>0</v>
      </c>
      <c r="AQ142" s="38">
        <v>48920</v>
      </c>
      <c r="AR142" s="38">
        <v>0</v>
      </c>
      <c r="AS142" s="38">
        <v>0</v>
      </c>
      <c r="AT142" s="38">
        <v>0</v>
      </c>
      <c r="AU142" s="38">
        <v>0</v>
      </c>
      <c r="AV142" s="38">
        <v>0</v>
      </c>
      <c r="AW142" s="38">
        <v>0</v>
      </c>
      <c r="AX142" s="38">
        <v>2323736</v>
      </c>
      <c r="AY142" s="38" t="s">
        <v>107</v>
      </c>
      <c r="AZ142" s="38">
        <v>2923015</v>
      </c>
      <c r="BA142" s="38" t="s">
        <v>107</v>
      </c>
      <c r="BB142" s="38">
        <v>0</v>
      </c>
      <c r="BC142" s="38">
        <v>1651075</v>
      </c>
      <c r="BD142" s="38">
        <v>856113</v>
      </c>
      <c r="BE142" s="38">
        <v>1284169</v>
      </c>
      <c r="BF142" s="38" t="s">
        <v>107</v>
      </c>
      <c r="BG142" s="38">
        <v>3167619</v>
      </c>
      <c r="BH142" s="38">
        <v>72159</v>
      </c>
      <c r="BI142" s="38" t="s">
        <v>107</v>
      </c>
      <c r="BJ142" s="38">
        <v>599280</v>
      </c>
      <c r="BK142" s="38">
        <v>0</v>
      </c>
      <c r="BL142" s="38">
        <v>0</v>
      </c>
      <c r="BM142" s="38" t="s">
        <v>107</v>
      </c>
      <c r="BN142" s="38" t="s">
        <v>107</v>
      </c>
      <c r="BO142" s="38">
        <v>108849</v>
      </c>
      <c r="BP142" s="38" t="s">
        <v>107</v>
      </c>
      <c r="BQ142" s="38" t="s">
        <v>107</v>
      </c>
      <c r="BR142" s="38" t="s">
        <v>107</v>
      </c>
      <c r="BS142" s="38">
        <v>354675</v>
      </c>
      <c r="BT142" s="330">
        <v>0</v>
      </c>
      <c r="BU142" s="38">
        <v>0</v>
      </c>
      <c r="BV142" s="38" t="s">
        <v>107</v>
      </c>
      <c r="BW142" s="38" t="s">
        <v>107</v>
      </c>
      <c r="BX142" s="38" t="s">
        <v>107</v>
      </c>
      <c r="BY142" s="41" t="s">
        <v>113</v>
      </c>
      <c r="BZ142" s="41" t="s">
        <v>113</v>
      </c>
      <c r="CA142" s="41" t="s">
        <v>113</v>
      </c>
      <c r="CB142" s="41" t="s">
        <v>113</v>
      </c>
      <c r="CC142" s="41" t="s">
        <v>113</v>
      </c>
      <c r="CD142" s="41" t="s">
        <v>114</v>
      </c>
      <c r="CE142" s="41" t="s">
        <v>114</v>
      </c>
      <c r="CF142" s="42" t="s">
        <v>107</v>
      </c>
      <c r="CG142" s="28" t="s">
        <v>107</v>
      </c>
      <c r="CH142" s="28" t="s">
        <v>107</v>
      </c>
      <c r="CI142" s="28" t="s">
        <v>107</v>
      </c>
      <c r="CJ142" s="28" t="s">
        <v>107</v>
      </c>
      <c r="CK142" s="28" t="s">
        <v>107</v>
      </c>
      <c r="CL142" s="28" t="s">
        <v>107</v>
      </c>
      <c r="CM142" s="28" t="s">
        <v>107</v>
      </c>
      <c r="CN142" s="28" t="s">
        <v>107</v>
      </c>
      <c r="CO142" s="28" t="s">
        <v>107</v>
      </c>
      <c r="CP142" s="28" t="s">
        <v>107</v>
      </c>
      <c r="CQ142" s="28" t="s">
        <v>107</v>
      </c>
      <c r="CR142" s="28" t="s">
        <v>107</v>
      </c>
      <c r="CS142" s="28" t="s">
        <v>107</v>
      </c>
      <c r="CT142" s="28" t="s">
        <v>107</v>
      </c>
      <c r="CU142" s="332">
        <v>10883762</v>
      </c>
      <c r="CV142" s="43">
        <v>1</v>
      </c>
    </row>
    <row r="143" spans="1:100" ht="51">
      <c r="A143" s="28">
        <v>171</v>
      </c>
      <c r="B143" s="29" t="s">
        <v>183</v>
      </c>
      <c r="C143" s="29" t="s">
        <v>0</v>
      </c>
      <c r="D143" s="29" t="s">
        <v>337</v>
      </c>
      <c r="E143" s="42" t="s">
        <v>346</v>
      </c>
      <c r="F143" s="42" t="s">
        <v>107</v>
      </c>
      <c r="G143" s="30" t="s">
        <v>452</v>
      </c>
      <c r="H143" s="42" t="s">
        <v>400</v>
      </c>
      <c r="I143" s="28">
        <v>3008062</v>
      </c>
      <c r="J143" s="28" t="s">
        <v>453</v>
      </c>
      <c r="K143" s="31" t="s">
        <v>142</v>
      </c>
      <c r="L143" s="32">
        <v>168</v>
      </c>
      <c r="M143" s="33">
        <v>5</v>
      </c>
      <c r="N143" s="34">
        <v>103500000</v>
      </c>
      <c r="O143" s="28" t="s">
        <v>346</v>
      </c>
      <c r="P143" s="28" t="s">
        <v>130</v>
      </c>
      <c r="Q143" s="28" t="s">
        <v>112</v>
      </c>
      <c r="R143" s="28" t="s">
        <v>107</v>
      </c>
      <c r="S143" s="28" t="s">
        <v>107</v>
      </c>
      <c r="T143" s="42" t="s">
        <v>107</v>
      </c>
      <c r="U143" s="28" t="s">
        <v>107</v>
      </c>
      <c r="V143" s="28" t="s">
        <v>107</v>
      </c>
      <c r="W143" s="28" t="str">
        <f t="shared" si="2"/>
        <v>N.A.</v>
      </c>
      <c r="X143" s="35" t="s">
        <v>2412</v>
      </c>
      <c r="Y143" s="206">
        <v>2.1999999999999999E-2</v>
      </c>
      <c r="Z143" s="206">
        <v>2.5999999999999999E-2</v>
      </c>
      <c r="AA143" s="206">
        <v>3.1E-2</v>
      </c>
      <c r="AB143" s="206">
        <v>3.2000000000000001E-2</v>
      </c>
      <c r="AC143" s="206">
        <v>3.3000000000000002E-2</v>
      </c>
      <c r="AD143" s="206">
        <v>3.4000000000000002E-2</v>
      </c>
      <c r="AE143" s="28" t="s">
        <v>113</v>
      </c>
      <c r="AF143" s="28" t="s">
        <v>113</v>
      </c>
      <c r="AG143" s="28" t="s">
        <v>113</v>
      </c>
      <c r="AH143" s="37">
        <v>0.05</v>
      </c>
      <c r="AI143" s="38">
        <v>8689479</v>
      </c>
      <c r="AJ143" s="38">
        <v>220144</v>
      </c>
      <c r="AK143" s="38">
        <v>794963</v>
      </c>
      <c r="AL143" s="38">
        <v>0</v>
      </c>
      <c r="AM143" s="38">
        <v>0</v>
      </c>
      <c r="AN143" s="38">
        <v>8438830</v>
      </c>
      <c r="AO143" s="38">
        <v>0</v>
      </c>
      <c r="AP143" s="38">
        <v>0</v>
      </c>
      <c r="AQ143" s="38">
        <v>48920</v>
      </c>
      <c r="AR143" s="38">
        <v>0</v>
      </c>
      <c r="AS143" s="38">
        <v>0</v>
      </c>
      <c r="AT143" s="38">
        <v>0</v>
      </c>
      <c r="AU143" s="38">
        <v>0</v>
      </c>
      <c r="AV143" s="38">
        <v>0</v>
      </c>
      <c r="AW143" s="38">
        <v>0</v>
      </c>
      <c r="AX143" s="38">
        <v>2323736</v>
      </c>
      <c r="AY143" s="38" t="s">
        <v>107</v>
      </c>
      <c r="AZ143" s="38">
        <v>2923015</v>
      </c>
      <c r="BA143" s="38" t="s">
        <v>107</v>
      </c>
      <c r="BB143" s="38">
        <v>0</v>
      </c>
      <c r="BC143" s="38">
        <v>1651075</v>
      </c>
      <c r="BD143" s="38">
        <v>856113</v>
      </c>
      <c r="BE143" s="38">
        <v>1284169</v>
      </c>
      <c r="BF143" s="38" t="s">
        <v>107</v>
      </c>
      <c r="BG143" s="38">
        <v>3167619</v>
      </c>
      <c r="BH143" s="38">
        <v>72159</v>
      </c>
      <c r="BI143" s="38" t="s">
        <v>107</v>
      </c>
      <c r="BJ143" s="38">
        <v>599280</v>
      </c>
      <c r="BK143" s="38">
        <v>0</v>
      </c>
      <c r="BL143" s="38">
        <v>0</v>
      </c>
      <c r="BM143" s="38" t="s">
        <v>107</v>
      </c>
      <c r="BN143" s="38" t="s">
        <v>107</v>
      </c>
      <c r="BO143" s="38">
        <v>108849</v>
      </c>
      <c r="BP143" s="38" t="s">
        <v>107</v>
      </c>
      <c r="BQ143" s="38" t="s">
        <v>107</v>
      </c>
      <c r="BR143" s="38" t="s">
        <v>107</v>
      </c>
      <c r="BS143" s="38">
        <v>354675</v>
      </c>
      <c r="BT143" s="330">
        <v>0</v>
      </c>
      <c r="BU143" s="38">
        <v>0</v>
      </c>
      <c r="BV143" s="38" t="s">
        <v>107</v>
      </c>
      <c r="BW143" s="38" t="s">
        <v>107</v>
      </c>
      <c r="BX143" s="38" t="s">
        <v>107</v>
      </c>
      <c r="BY143" s="41" t="s">
        <v>114</v>
      </c>
      <c r="BZ143" s="41" t="s">
        <v>114</v>
      </c>
      <c r="CA143" s="41" t="s">
        <v>113</v>
      </c>
      <c r="CB143" s="41" t="s">
        <v>113</v>
      </c>
      <c r="CC143" s="41" t="s">
        <v>113</v>
      </c>
      <c r="CD143" s="41" t="s">
        <v>114</v>
      </c>
      <c r="CE143" s="41" t="s">
        <v>114</v>
      </c>
      <c r="CF143" s="42" t="s">
        <v>107</v>
      </c>
      <c r="CG143" s="28" t="s">
        <v>107</v>
      </c>
      <c r="CH143" s="28" t="s">
        <v>107</v>
      </c>
      <c r="CI143" s="28" t="s">
        <v>107</v>
      </c>
      <c r="CJ143" s="28" t="s">
        <v>107</v>
      </c>
      <c r="CK143" s="28" t="s">
        <v>107</v>
      </c>
      <c r="CL143" s="28" t="s">
        <v>107</v>
      </c>
      <c r="CM143" s="28" t="s">
        <v>107</v>
      </c>
      <c r="CN143" s="28" t="s">
        <v>107</v>
      </c>
      <c r="CO143" s="28" t="s">
        <v>107</v>
      </c>
      <c r="CP143" s="28" t="s">
        <v>107</v>
      </c>
      <c r="CQ143" s="28" t="s">
        <v>107</v>
      </c>
      <c r="CR143" s="28" t="s">
        <v>107</v>
      </c>
      <c r="CS143" s="28" t="s">
        <v>107</v>
      </c>
      <c r="CT143" s="28" t="s">
        <v>107</v>
      </c>
      <c r="CU143" s="332">
        <v>10883762</v>
      </c>
      <c r="CV143" s="43">
        <v>1</v>
      </c>
    </row>
    <row r="144" spans="1:100" ht="51">
      <c r="A144" s="28">
        <v>172</v>
      </c>
      <c r="B144" s="29" t="s">
        <v>183</v>
      </c>
      <c r="C144" s="29" t="s">
        <v>0</v>
      </c>
      <c r="D144" s="29" t="s">
        <v>337</v>
      </c>
      <c r="E144" s="42" t="s">
        <v>338</v>
      </c>
      <c r="F144" s="42" t="s">
        <v>107</v>
      </c>
      <c r="G144" s="30" t="s">
        <v>454</v>
      </c>
      <c r="H144" s="42" t="s">
        <v>400</v>
      </c>
      <c r="I144" s="28">
        <v>3006137</v>
      </c>
      <c r="J144" s="28" t="s">
        <v>455</v>
      </c>
      <c r="K144" s="31" t="s">
        <v>369</v>
      </c>
      <c r="L144" s="32">
        <v>245</v>
      </c>
      <c r="M144" s="33">
        <v>5</v>
      </c>
      <c r="N144" s="34">
        <v>146000000</v>
      </c>
      <c r="O144" s="28" t="s">
        <v>338</v>
      </c>
      <c r="P144" s="28" t="s">
        <v>130</v>
      </c>
      <c r="Q144" s="28" t="s">
        <v>112</v>
      </c>
      <c r="R144" s="28" t="s">
        <v>107</v>
      </c>
      <c r="S144" s="28" t="s">
        <v>107</v>
      </c>
      <c r="T144" s="42" t="s">
        <v>107</v>
      </c>
      <c r="U144" s="28" t="s">
        <v>107</v>
      </c>
      <c r="V144" s="28" t="s">
        <v>107</v>
      </c>
      <c r="W144" s="28" t="str">
        <f t="shared" si="2"/>
        <v>N.A.</v>
      </c>
      <c r="X144" s="35" t="s">
        <v>2414</v>
      </c>
      <c r="Y144" s="206">
        <v>2.1999999999999999E-2</v>
      </c>
      <c r="Z144" s="206">
        <v>2.5999999999999999E-2</v>
      </c>
      <c r="AA144" s="206">
        <v>3.1E-2</v>
      </c>
      <c r="AB144" s="206">
        <v>3.2000000000000001E-2</v>
      </c>
      <c r="AC144" s="206">
        <v>3.3000000000000002E-2</v>
      </c>
      <c r="AD144" s="206">
        <v>3.4000000000000002E-2</v>
      </c>
      <c r="AE144" s="28" t="s">
        <v>113</v>
      </c>
      <c r="AF144" s="28" t="s">
        <v>113</v>
      </c>
      <c r="AG144" s="28" t="s">
        <v>113</v>
      </c>
      <c r="AH144" s="37">
        <v>0.05</v>
      </c>
      <c r="AI144" s="38">
        <v>8689479</v>
      </c>
      <c r="AJ144" s="38">
        <v>220144</v>
      </c>
      <c r="AK144" s="38">
        <v>0</v>
      </c>
      <c r="AL144" s="38">
        <v>0</v>
      </c>
      <c r="AM144" s="38">
        <v>0</v>
      </c>
      <c r="AN144" s="38">
        <v>8438830</v>
      </c>
      <c r="AO144" s="38">
        <v>0</v>
      </c>
      <c r="AP144" s="38">
        <v>0</v>
      </c>
      <c r="AQ144" s="38">
        <v>48920</v>
      </c>
      <c r="AR144" s="38">
        <v>0</v>
      </c>
      <c r="AS144" s="38">
        <v>0</v>
      </c>
      <c r="AT144" s="38">
        <v>0</v>
      </c>
      <c r="AU144" s="38">
        <v>0</v>
      </c>
      <c r="AV144" s="38">
        <v>0</v>
      </c>
      <c r="AW144" s="38">
        <v>0</v>
      </c>
      <c r="AX144" s="38">
        <v>2323736</v>
      </c>
      <c r="AY144" s="38" t="s">
        <v>107</v>
      </c>
      <c r="AZ144" s="38">
        <v>2923015</v>
      </c>
      <c r="BA144" s="38" t="s">
        <v>107</v>
      </c>
      <c r="BB144" s="38">
        <v>0</v>
      </c>
      <c r="BC144" s="38">
        <v>1651075</v>
      </c>
      <c r="BD144" s="38">
        <v>856113</v>
      </c>
      <c r="BE144" s="38">
        <v>1284169</v>
      </c>
      <c r="BF144" s="38" t="s">
        <v>107</v>
      </c>
      <c r="BG144" s="38">
        <v>3167619</v>
      </c>
      <c r="BH144" s="38">
        <v>72159</v>
      </c>
      <c r="BI144" s="38" t="s">
        <v>107</v>
      </c>
      <c r="BJ144" s="38">
        <v>599280</v>
      </c>
      <c r="BK144" s="38">
        <v>0</v>
      </c>
      <c r="BL144" s="38">
        <v>0</v>
      </c>
      <c r="BM144" s="38" t="s">
        <v>107</v>
      </c>
      <c r="BN144" s="38" t="s">
        <v>107</v>
      </c>
      <c r="BO144" s="38">
        <v>108849</v>
      </c>
      <c r="BP144" s="38" t="s">
        <v>107</v>
      </c>
      <c r="BQ144" s="38" t="s">
        <v>107</v>
      </c>
      <c r="BR144" s="38" t="s">
        <v>107</v>
      </c>
      <c r="BS144" s="38">
        <v>354675</v>
      </c>
      <c r="BT144" s="330">
        <v>0</v>
      </c>
      <c r="BU144" s="38">
        <v>0</v>
      </c>
      <c r="BV144" s="38" t="s">
        <v>107</v>
      </c>
      <c r="BW144" s="38" t="s">
        <v>107</v>
      </c>
      <c r="BX144" s="38" t="s">
        <v>107</v>
      </c>
      <c r="BY144" s="41" t="s">
        <v>113</v>
      </c>
      <c r="BZ144" s="41" t="s">
        <v>113</v>
      </c>
      <c r="CA144" s="41" t="s">
        <v>113</v>
      </c>
      <c r="CB144" s="41" t="s">
        <v>113</v>
      </c>
      <c r="CC144" s="41" t="s">
        <v>113</v>
      </c>
      <c r="CD144" s="41" t="s">
        <v>114</v>
      </c>
      <c r="CE144" s="41" t="s">
        <v>114</v>
      </c>
      <c r="CF144" s="42" t="s">
        <v>107</v>
      </c>
      <c r="CG144" s="28" t="s">
        <v>107</v>
      </c>
      <c r="CH144" s="28" t="s">
        <v>107</v>
      </c>
      <c r="CI144" s="28" t="s">
        <v>107</v>
      </c>
      <c r="CJ144" s="28" t="s">
        <v>107</v>
      </c>
      <c r="CK144" s="28" t="s">
        <v>107</v>
      </c>
      <c r="CL144" s="28" t="s">
        <v>107</v>
      </c>
      <c r="CM144" s="28" t="s">
        <v>107</v>
      </c>
      <c r="CN144" s="28" t="s">
        <v>107</v>
      </c>
      <c r="CO144" s="28" t="s">
        <v>107</v>
      </c>
      <c r="CP144" s="28" t="s">
        <v>107</v>
      </c>
      <c r="CQ144" s="28" t="s">
        <v>107</v>
      </c>
      <c r="CR144" s="28" t="s">
        <v>107</v>
      </c>
      <c r="CS144" s="28" t="s">
        <v>107</v>
      </c>
      <c r="CT144" s="28" t="s">
        <v>107</v>
      </c>
      <c r="CU144" s="332">
        <v>11627366</v>
      </c>
      <c r="CV144" s="43">
        <v>1</v>
      </c>
    </row>
    <row r="145" spans="1:100" ht="51">
      <c r="A145" s="28">
        <v>173</v>
      </c>
      <c r="B145" s="29" t="s">
        <v>183</v>
      </c>
      <c r="C145" s="29" t="s">
        <v>0</v>
      </c>
      <c r="D145" s="29" t="s">
        <v>337</v>
      </c>
      <c r="E145" s="42" t="s">
        <v>346</v>
      </c>
      <c r="F145" s="42" t="s">
        <v>107</v>
      </c>
      <c r="G145" s="30" t="s">
        <v>454</v>
      </c>
      <c r="H145" s="42" t="s">
        <v>400</v>
      </c>
      <c r="I145" s="28">
        <v>3008060</v>
      </c>
      <c r="J145" s="28" t="s">
        <v>456</v>
      </c>
      <c r="K145" s="31" t="s">
        <v>307</v>
      </c>
      <c r="L145" s="32">
        <v>245</v>
      </c>
      <c r="M145" s="33">
        <v>5</v>
      </c>
      <c r="N145" s="34">
        <v>134900000</v>
      </c>
      <c r="O145" s="28" t="s">
        <v>346</v>
      </c>
      <c r="P145" s="28" t="s">
        <v>130</v>
      </c>
      <c r="Q145" s="28" t="s">
        <v>112</v>
      </c>
      <c r="R145" s="28" t="s">
        <v>107</v>
      </c>
      <c r="S145" s="28" t="s">
        <v>107</v>
      </c>
      <c r="T145" s="42" t="s">
        <v>107</v>
      </c>
      <c r="U145" s="28" t="s">
        <v>107</v>
      </c>
      <c r="V145" s="28" t="s">
        <v>107</v>
      </c>
      <c r="W145" s="28" t="str">
        <f t="shared" si="2"/>
        <v>N.A.</v>
      </c>
      <c r="X145" s="35" t="s">
        <v>2412</v>
      </c>
      <c r="Y145" s="206">
        <v>2.1999999999999999E-2</v>
      </c>
      <c r="Z145" s="206">
        <v>2.5999999999999999E-2</v>
      </c>
      <c r="AA145" s="206">
        <v>3.1E-2</v>
      </c>
      <c r="AB145" s="206">
        <v>3.2000000000000001E-2</v>
      </c>
      <c r="AC145" s="206">
        <v>3.3000000000000002E-2</v>
      </c>
      <c r="AD145" s="206">
        <v>3.4000000000000002E-2</v>
      </c>
      <c r="AE145" s="28" t="s">
        <v>113</v>
      </c>
      <c r="AF145" s="28" t="s">
        <v>113</v>
      </c>
      <c r="AG145" s="28" t="s">
        <v>113</v>
      </c>
      <c r="AH145" s="37">
        <v>0.05</v>
      </c>
      <c r="AI145" s="38">
        <v>8689479</v>
      </c>
      <c r="AJ145" s="38">
        <v>220144</v>
      </c>
      <c r="AK145" s="38">
        <v>0</v>
      </c>
      <c r="AL145" s="38">
        <v>0</v>
      </c>
      <c r="AM145" s="38">
        <v>0</v>
      </c>
      <c r="AN145" s="38">
        <v>8438830</v>
      </c>
      <c r="AO145" s="38">
        <v>0</v>
      </c>
      <c r="AP145" s="38">
        <v>0</v>
      </c>
      <c r="AQ145" s="38">
        <v>48920</v>
      </c>
      <c r="AR145" s="38">
        <v>0</v>
      </c>
      <c r="AS145" s="38">
        <v>0</v>
      </c>
      <c r="AT145" s="38">
        <v>0</v>
      </c>
      <c r="AU145" s="38">
        <v>0</v>
      </c>
      <c r="AV145" s="38">
        <v>0</v>
      </c>
      <c r="AW145" s="38">
        <v>0</v>
      </c>
      <c r="AX145" s="38">
        <v>2323736</v>
      </c>
      <c r="AY145" s="38" t="s">
        <v>107</v>
      </c>
      <c r="AZ145" s="38">
        <v>2923015</v>
      </c>
      <c r="BA145" s="38" t="s">
        <v>107</v>
      </c>
      <c r="BB145" s="38">
        <v>0</v>
      </c>
      <c r="BC145" s="38">
        <v>1651075</v>
      </c>
      <c r="BD145" s="38">
        <v>856113</v>
      </c>
      <c r="BE145" s="38">
        <v>1284169</v>
      </c>
      <c r="BF145" s="38" t="s">
        <v>107</v>
      </c>
      <c r="BG145" s="38">
        <v>3167619</v>
      </c>
      <c r="BH145" s="38">
        <v>72159</v>
      </c>
      <c r="BI145" s="38" t="s">
        <v>107</v>
      </c>
      <c r="BJ145" s="38">
        <v>599280</v>
      </c>
      <c r="BK145" s="38">
        <v>0</v>
      </c>
      <c r="BL145" s="38">
        <v>0</v>
      </c>
      <c r="BM145" s="38" t="s">
        <v>107</v>
      </c>
      <c r="BN145" s="38" t="s">
        <v>107</v>
      </c>
      <c r="BO145" s="38">
        <v>108849</v>
      </c>
      <c r="BP145" s="38" t="s">
        <v>107</v>
      </c>
      <c r="BQ145" s="38" t="s">
        <v>107</v>
      </c>
      <c r="BR145" s="38" t="s">
        <v>107</v>
      </c>
      <c r="BS145" s="38">
        <v>354675</v>
      </c>
      <c r="BT145" s="330">
        <v>0</v>
      </c>
      <c r="BU145" s="38">
        <v>0</v>
      </c>
      <c r="BV145" s="38" t="s">
        <v>107</v>
      </c>
      <c r="BW145" s="38" t="s">
        <v>107</v>
      </c>
      <c r="BX145" s="38" t="s">
        <v>107</v>
      </c>
      <c r="BY145" s="41" t="s">
        <v>113</v>
      </c>
      <c r="BZ145" s="41" t="s">
        <v>113</v>
      </c>
      <c r="CA145" s="41" t="s">
        <v>113</v>
      </c>
      <c r="CB145" s="41" t="s">
        <v>113</v>
      </c>
      <c r="CC145" s="41" t="s">
        <v>113</v>
      </c>
      <c r="CD145" s="41" t="s">
        <v>114</v>
      </c>
      <c r="CE145" s="41" t="s">
        <v>114</v>
      </c>
      <c r="CF145" s="42" t="s">
        <v>107</v>
      </c>
      <c r="CG145" s="28" t="s">
        <v>107</v>
      </c>
      <c r="CH145" s="28" t="s">
        <v>107</v>
      </c>
      <c r="CI145" s="28" t="s">
        <v>107</v>
      </c>
      <c r="CJ145" s="28" t="s">
        <v>107</v>
      </c>
      <c r="CK145" s="28" t="s">
        <v>107</v>
      </c>
      <c r="CL145" s="28" t="s">
        <v>107</v>
      </c>
      <c r="CM145" s="28" t="s">
        <v>107</v>
      </c>
      <c r="CN145" s="28" t="s">
        <v>107</v>
      </c>
      <c r="CO145" s="28" t="s">
        <v>107</v>
      </c>
      <c r="CP145" s="28" t="s">
        <v>107</v>
      </c>
      <c r="CQ145" s="28" t="s">
        <v>107</v>
      </c>
      <c r="CR145" s="28" t="s">
        <v>107</v>
      </c>
      <c r="CS145" s="28" t="s">
        <v>107</v>
      </c>
      <c r="CT145" s="28" t="s">
        <v>107</v>
      </c>
      <c r="CU145" s="332">
        <v>11627366</v>
      </c>
      <c r="CV145" s="43">
        <v>1</v>
      </c>
    </row>
    <row r="146" spans="1:100" ht="51">
      <c r="A146" s="28">
        <v>174</v>
      </c>
      <c r="B146" s="29" t="s">
        <v>183</v>
      </c>
      <c r="C146" s="29" t="s">
        <v>0</v>
      </c>
      <c r="D146" s="29" t="s">
        <v>337</v>
      </c>
      <c r="E146" s="42" t="s">
        <v>338</v>
      </c>
      <c r="F146" s="42" t="s">
        <v>107</v>
      </c>
      <c r="G146" s="30" t="s">
        <v>457</v>
      </c>
      <c r="H146" s="42" t="s">
        <v>400</v>
      </c>
      <c r="I146" s="28">
        <v>3006140</v>
      </c>
      <c r="J146" s="28" t="s">
        <v>458</v>
      </c>
      <c r="K146" s="31" t="s">
        <v>369</v>
      </c>
      <c r="L146" s="32">
        <v>245</v>
      </c>
      <c r="M146" s="33">
        <v>5</v>
      </c>
      <c r="N146" s="34">
        <v>147700000</v>
      </c>
      <c r="O146" s="28" t="s">
        <v>338</v>
      </c>
      <c r="P146" s="28" t="s">
        <v>130</v>
      </c>
      <c r="Q146" s="28" t="s">
        <v>112</v>
      </c>
      <c r="R146" s="28" t="s">
        <v>107</v>
      </c>
      <c r="S146" s="28" t="s">
        <v>107</v>
      </c>
      <c r="T146" s="42" t="s">
        <v>107</v>
      </c>
      <c r="U146" s="28" t="s">
        <v>107</v>
      </c>
      <c r="V146" s="28" t="s">
        <v>107</v>
      </c>
      <c r="W146" s="28" t="str">
        <f t="shared" si="2"/>
        <v>N.A.</v>
      </c>
      <c r="X146" s="35" t="s">
        <v>2414</v>
      </c>
      <c r="Y146" s="206">
        <v>2.1999999999999999E-2</v>
      </c>
      <c r="Z146" s="206">
        <v>2.5999999999999999E-2</v>
      </c>
      <c r="AA146" s="206">
        <v>3.1E-2</v>
      </c>
      <c r="AB146" s="206">
        <v>3.2000000000000001E-2</v>
      </c>
      <c r="AC146" s="206">
        <v>3.3000000000000002E-2</v>
      </c>
      <c r="AD146" s="206">
        <v>3.4000000000000002E-2</v>
      </c>
      <c r="AE146" s="28" t="s">
        <v>113</v>
      </c>
      <c r="AF146" s="28" t="s">
        <v>113</v>
      </c>
      <c r="AG146" s="28" t="s">
        <v>113</v>
      </c>
      <c r="AH146" s="37">
        <v>0.05</v>
      </c>
      <c r="AI146" s="38">
        <v>8689479</v>
      </c>
      <c r="AJ146" s="38">
        <v>220144</v>
      </c>
      <c r="AK146" s="38">
        <v>0</v>
      </c>
      <c r="AL146" s="38">
        <v>0</v>
      </c>
      <c r="AM146" s="38">
        <v>0</v>
      </c>
      <c r="AN146" s="38">
        <v>8438830</v>
      </c>
      <c r="AO146" s="38">
        <v>0</v>
      </c>
      <c r="AP146" s="38">
        <v>0</v>
      </c>
      <c r="AQ146" s="38">
        <v>48920</v>
      </c>
      <c r="AR146" s="38">
        <v>0</v>
      </c>
      <c r="AS146" s="38">
        <v>0</v>
      </c>
      <c r="AT146" s="38">
        <v>0</v>
      </c>
      <c r="AU146" s="38">
        <v>0</v>
      </c>
      <c r="AV146" s="38">
        <v>0</v>
      </c>
      <c r="AW146" s="38">
        <v>0</v>
      </c>
      <c r="AX146" s="38">
        <v>2323736</v>
      </c>
      <c r="AY146" s="38" t="s">
        <v>107</v>
      </c>
      <c r="AZ146" s="38">
        <v>2923015</v>
      </c>
      <c r="BA146" s="38" t="s">
        <v>107</v>
      </c>
      <c r="BB146" s="38">
        <v>0</v>
      </c>
      <c r="BC146" s="38">
        <v>1651075</v>
      </c>
      <c r="BD146" s="38">
        <v>856113</v>
      </c>
      <c r="BE146" s="38">
        <v>1284169</v>
      </c>
      <c r="BF146" s="38" t="s">
        <v>107</v>
      </c>
      <c r="BG146" s="38">
        <v>3167619</v>
      </c>
      <c r="BH146" s="38">
        <v>72159</v>
      </c>
      <c r="BI146" s="38" t="s">
        <v>107</v>
      </c>
      <c r="BJ146" s="38">
        <v>599280</v>
      </c>
      <c r="BK146" s="38">
        <v>0</v>
      </c>
      <c r="BL146" s="38">
        <v>0</v>
      </c>
      <c r="BM146" s="38" t="s">
        <v>107</v>
      </c>
      <c r="BN146" s="38" t="s">
        <v>107</v>
      </c>
      <c r="BO146" s="38">
        <v>108849</v>
      </c>
      <c r="BP146" s="38" t="s">
        <v>107</v>
      </c>
      <c r="BQ146" s="38" t="s">
        <v>107</v>
      </c>
      <c r="BR146" s="38" t="s">
        <v>107</v>
      </c>
      <c r="BS146" s="38">
        <v>354675</v>
      </c>
      <c r="BT146" s="330">
        <v>0</v>
      </c>
      <c r="BU146" s="38">
        <v>0</v>
      </c>
      <c r="BV146" s="38" t="s">
        <v>107</v>
      </c>
      <c r="BW146" s="38" t="s">
        <v>107</v>
      </c>
      <c r="BX146" s="38" t="s">
        <v>107</v>
      </c>
      <c r="BY146" s="41" t="s">
        <v>113</v>
      </c>
      <c r="BZ146" s="41" t="s">
        <v>113</v>
      </c>
      <c r="CA146" s="41" t="s">
        <v>113</v>
      </c>
      <c r="CB146" s="41" t="s">
        <v>113</v>
      </c>
      <c r="CC146" s="41" t="s">
        <v>113</v>
      </c>
      <c r="CD146" s="41" t="s">
        <v>114</v>
      </c>
      <c r="CE146" s="41" t="s">
        <v>114</v>
      </c>
      <c r="CF146" s="42" t="s">
        <v>107</v>
      </c>
      <c r="CG146" s="28" t="s">
        <v>107</v>
      </c>
      <c r="CH146" s="28" t="s">
        <v>107</v>
      </c>
      <c r="CI146" s="28" t="s">
        <v>107</v>
      </c>
      <c r="CJ146" s="28" t="s">
        <v>107</v>
      </c>
      <c r="CK146" s="28" t="s">
        <v>107</v>
      </c>
      <c r="CL146" s="28" t="s">
        <v>107</v>
      </c>
      <c r="CM146" s="28" t="s">
        <v>107</v>
      </c>
      <c r="CN146" s="28" t="s">
        <v>107</v>
      </c>
      <c r="CO146" s="28" t="s">
        <v>107</v>
      </c>
      <c r="CP146" s="28" t="s">
        <v>107</v>
      </c>
      <c r="CQ146" s="28" t="s">
        <v>107</v>
      </c>
      <c r="CR146" s="28" t="s">
        <v>107</v>
      </c>
      <c r="CS146" s="28" t="s">
        <v>107</v>
      </c>
      <c r="CT146" s="28" t="s">
        <v>107</v>
      </c>
      <c r="CU146" s="332">
        <v>11627366</v>
      </c>
      <c r="CV146" s="43">
        <v>1</v>
      </c>
    </row>
    <row r="147" spans="1:100" ht="51">
      <c r="A147" s="28">
        <v>175</v>
      </c>
      <c r="B147" s="29" t="s">
        <v>183</v>
      </c>
      <c r="C147" s="29" t="s">
        <v>0</v>
      </c>
      <c r="D147" s="29" t="s">
        <v>337</v>
      </c>
      <c r="E147" s="42" t="s">
        <v>346</v>
      </c>
      <c r="F147" s="42" t="s">
        <v>107</v>
      </c>
      <c r="G147" s="30" t="s">
        <v>459</v>
      </c>
      <c r="H147" s="42" t="s">
        <v>400</v>
      </c>
      <c r="I147" s="28">
        <v>3008059</v>
      </c>
      <c r="J147" s="28" t="s">
        <v>460</v>
      </c>
      <c r="K147" s="31" t="s">
        <v>307</v>
      </c>
      <c r="L147" s="32">
        <v>245</v>
      </c>
      <c r="M147" s="33">
        <v>5</v>
      </c>
      <c r="N147" s="34">
        <v>159400000</v>
      </c>
      <c r="O147" s="28" t="s">
        <v>346</v>
      </c>
      <c r="P147" s="28" t="s">
        <v>130</v>
      </c>
      <c r="Q147" s="28" t="s">
        <v>112</v>
      </c>
      <c r="R147" s="28" t="s">
        <v>107</v>
      </c>
      <c r="S147" s="28" t="s">
        <v>107</v>
      </c>
      <c r="T147" s="42" t="s">
        <v>107</v>
      </c>
      <c r="U147" s="28" t="s">
        <v>107</v>
      </c>
      <c r="V147" s="28" t="s">
        <v>107</v>
      </c>
      <c r="W147" s="28" t="str">
        <f t="shared" si="2"/>
        <v>N.A.</v>
      </c>
      <c r="X147" s="35" t="s">
        <v>2412</v>
      </c>
      <c r="Y147" s="206">
        <v>2.1999999999999999E-2</v>
      </c>
      <c r="Z147" s="206">
        <v>2.5999999999999999E-2</v>
      </c>
      <c r="AA147" s="206">
        <v>3.1E-2</v>
      </c>
      <c r="AB147" s="206">
        <v>3.2000000000000001E-2</v>
      </c>
      <c r="AC147" s="206">
        <v>3.3000000000000002E-2</v>
      </c>
      <c r="AD147" s="206">
        <v>3.4000000000000002E-2</v>
      </c>
      <c r="AE147" s="28" t="s">
        <v>113</v>
      </c>
      <c r="AF147" s="28" t="s">
        <v>113</v>
      </c>
      <c r="AG147" s="28" t="s">
        <v>113</v>
      </c>
      <c r="AH147" s="37">
        <v>0.05</v>
      </c>
      <c r="AI147" s="38">
        <v>8689479</v>
      </c>
      <c r="AJ147" s="38">
        <v>220144</v>
      </c>
      <c r="AK147" s="38">
        <v>0</v>
      </c>
      <c r="AL147" s="38">
        <v>0</v>
      </c>
      <c r="AM147" s="38">
        <v>0</v>
      </c>
      <c r="AN147" s="38">
        <v>8438830</v>
      </c>
      <c r="AO147" s="38">
        <v>0</v>
      </c>
      <c r="AP147" s="38">
        <v>0</v>
      </c>
      <c r="AQ147" s="38">
        <v>48920</v>
      </c>
      <c r="AR147" s="38">
        <v>0</v>
      </c>
      <c r="AS147" s="38">
        <v>0</v>
      </c>
      <c r="AT147" s="38">
        <v>0</v>
      </c>
      <c r="AU147" s="38">
        <v>0</v>
      </c>
      <c r="AV147" s="38">
        <v>0</v>
      </c>
      <c r="AW147" s="38">
        <v>0</v>
      </c>
      <c r="AX147" s="38">
        <v>2323736</v>
      </c>
      <c r="AY147" s="38" t="s">
        <v>107</v>
      </c>
      <c r="AZ147" s="38">
        <v>2923015</v>
      </c>
      <c r="BA147" s="38" t="s">
        <v>107</v>
      </c>
      <c r="BB147" s="38">
        <v>0</v>
      </c>
      <c r="BC147" s="38">
        <v>1651075</v>
      </c>
      <c r="BD147" s="38">
        <v>856113</v>
      </c>
      <c r="BE147" s="38">
        <v>1284169</v>
      </c>
      <c r="BF147" s="38" t="s">
        <v>107</v>
      </c>
      <c r="BG147" s="38">
        <v>3167619</v>
      </c>
      <c r="BH147" s="38">
        <v>72159</v>
      </c>
      <c r="BI147" s="38" t="s">
        <v>107</v>
      </c>
      <c r="BJ147" s="38">
        <v>599280</v>
      </c>
      <c r="BK147" s="38">
        <v>0</v>
      </c>
      <c r="BL147" s="38">
        <v>0</v>
      </c>
      <c r="BM147" s="38" t="s">
        <v>107</v>
      </c>
      <c r="BN147" s="38" t="s">
        <v>107</v>
      </c>
      <c r="BO147" s="38">
        <v>108849</v>
      </c>
      <c r="BP147" s="38" t="s">
        <v>107</v>
      </c>
      <c r="BQ147" s="38" t="s">
        <v>107</v>
      </c>
      <c r="BR147" s="38" t="s">
        <v>107</v>
      </c>
      <c r="BS147" s="38">
        <v>354675</v>
      </c>
      <c r="BT147" s="330">
        <v>0</v>
      </c>
      <c r="BU147" s="38">
        <v>0</v>
      </c>
      <c r="BV147" s="38" t="s">
        <v>107</v>
      </c>
      <c r="BW147" s="38" t="s">
        <v>107</v>
      </c>
      <c r="BX147" s="38" t="s">
        <v>107</v>
      </c>
      <c r="BY147" s="41" t="s">
        <v>113</v>
      </c>
      <c r="BZ147" s="41" t="s">
        <v>113</v>
      </c>
      <c r="CA147" s="41" t="s">
        <v>113</v>
      </c>
      <c r="CB147" s="41" t="s">
        <v>113</v>
      </c>
      <c r="CC147" s="41" t="s">
        <v>113</v>
      </c>
      <c r="CD147" s="41" t="s">
        <v>114</v>
      </c>
      <c r="CE147" s="41" t="s">
        <v>114</v>
      </c>
      <c r="CF147" s="42" t="s">
        <v>107</v>
      </c>
      <c r="CG147" s="28" t="s">
        <v>107</v>
      </c>
      <c r="CH147" s="28" t="s">
        <v>107</v>
      </c>
      <c r="CI147" s="28" t="s">
        <v>107</v>
      </c>
      <c r="CJ147" s="28" t="s">
        <v>107</v>
      </c>
      <c r="CK147" s="28" t="s">
        <v>107</v>
      </c>
      <c r="CL147" s="28" t="s">
        <v>107</v>
      </c>
      <c r="CM147" s="28" t="s">
        <v>107</v>
      </c>
      <c r="CN147" s="28" t="s">
        <v>107</v>
      </c>
      <c r="CO147" s="28" t="s">
        <v>107</v>
      </c>
      <c r="CP147" s="28" t="s">
        <v>107</v>
      </c>
      <c r="CQ147" s="28" t="s">
        <v>107</v>
      </c>
      <c r="CR147" s="28" t="s">
        <v>107</v>
      </c>
      <c r="CS147" s="28" t="s">
        <v>107</v>
      </c>
      <c r="CT147" s="28" t="s">
        <v>107</v>
      </c>
      <c r="CU147" s="332">
        <v>11627366</v>
      </c>
      <c r="CV147" s="43">
        <v>1</v>
      </c>
    </row>
    <row r="148" spans="1:100" ht="51">
      <c r="A148" s="28">
        <v>176</v>
      </c>
      <c r="B148" s="29" t="s">
        <v>183</v>
      </c>
      <c r="C148" s="29" t="s">
        <v>0</v>
      </c>
      <c r="D148" s="29" t="s">
        <v>337</v>
      </c>
      <c r="E148" s="42" t="s">
        <v>338</v>
      </c>
      <c r="F148" s="42" t="s">
        <v>107</v>
      </c>
      <c r="G148" s="30" t="s">
        <v>461</v>
      </c>
      <c r="H148" s="42" t="s">
        <v>400</v>
      </c>
      <c r="I148" s="28">
        <v>3006136</v>
      </c>
      <c r="J148" s="28" t="s">
        <v>462</v>
      </c>
      <c r="K148" s="31" t="s">
        <v>369</v>
      </c>
      <c r="L148" s="32">
        <v>250</v>
      </c>
      <c r="M148" s="33">
        <v>5</v>
      </c>
      <c r="N148" s="34">
        <v>186000000</v>
      </c>
      <c r="O148" s="28" t="s">
        <v>338</v>
      </c>
      <c r="P148" s="28" t="s">
        <v>130</v>
      </c>
      <c r="Q148" s="28" t="s">
        <v>112</v>
      </c>
      <c r="R148" s="28" t="s">
        <v>107</v>
      </c>
      <c r="S148" s="28" t="s">
        <v>107</v>
      </c>
      <c r="T148" s="42" t="s">
        <v>107</v>
      </c>
      <c r="U148" s="28" t="s">
        <v>107</v>
      </c>
      <c r="V148" s="28" t="s">
        <v>107</v>
      </c>
      <c r="W148" s="28" t="str">
        <f t="shared" si="2"/>
        <v>N.A.</v>
      </c>
      <c r="X148" s="35" t="s">
        <v>2414</v>
      </c>
      <c r="Y148" s="206">
        <v>2.1999999999999999E-2</v>
      </c>
      <c r="Z148" s="206">
        <v>2.5999999999999999E-2</v>
      </c>
      <c r="AA148" s="206">
        <v>3.1E-2</v>
      </c>
      <c r="AB148" s="206">
        <v>3.2000000000000001E-2</v>
      </c>
      <c r="AC148" s="206">
        <v>3.3000000000000002E-2</v>
      </c>
      <c r="AD148" s="206">
        <v>3.4000000000000002E-2</v>
      </c>
      <c r="AE148" s="28" t="s">
        <v>113</v>
      </c>
      <c r="AF148" s="28" t="s">
        <v>113</v>
      </c>
      <c r="AG148" s="28" t="s">
        <v>113</v>
      </c>
      <c r="AH148" s="37">
        <v>0.05</v>
      </c>
      <c r="AI148" s="38">
        <v>8689479</v>
      </c>
      <c r="AJ148" s="38">
        <v>220144</v>
      </c>
      <c r="AK148" s="38">
        <v>0</v>
      </c>
      <c r="AL148" s="38">
        <v>0</v>
      </c>
      <c r="AM148" s="38">
        <v>0</v>
      </c>
      <c r="AN148" s="38">
        <v>8438830</v>
      </c>
      <c r="AO148" s="38">
        <v>0</v>
      </c>
      <c r="AP148" s="38">
        <v>0</v>
      </c>
      <c r="AQ148" s="38">
        <v>48920</v>
      </c>
      <c r="AR148" s="38">
        <v>0</v>
      </c>
      <c r="AS148" s="38">
        <v>0</v>
      </c>
      <c r="AT148" s="38">
        <v>0</v>
      </c>
      <c r="AU148" s="38">
        <v>0</v>
      </c>
      <c r="AV148" s="38">
        <v>0</v>
      </c>
      <c r="AW148" s="38">
        <v>0</v>
      </c>
      <c r="AX148" s="38">
        <v>2323736</v>
      </c>
      <c r="AY148" s="38" t="s">
        <v>107</v>
      </c>
      <c r="AZ148" s="38">
        <v>2923015</v>
      </c>
      <c r="BA148" s="38" t="s">
        <v>107</v>
      </c>
      <c r="BB148" s="38">
        <v>0</v>
      </c>
      <c r="BC148" s="38">
        <v>1651075</v>
      </c>
      <c r="BD148" s="38">
        <v>856113</v>
      </c>
      <c r="BE148" s="38">
        <v>1284169</v>
      </c>
      <c r="BF148" s="38" t="s">
        <v>107</v>
      </c>
      <c r="BG148" s="38">
        <v>3167619</v>
      </c>
      <c r="BH148" s="38">
        <v>72159</v>
      </c>
      <c r="BI148" s="38" t="s">
        <v>107</v>
      </c>
      <c r="BJ148" s="38">
        <v>599280</v>
      </c>
      <c r="BK148" s="38">
        <v>0</v>
      </c>
      <c r="BL148" s="38">
        <v>0</v>
      </c>
      <c r="BM148" s="38" t="s">
        <v>107</v>
      </c>
      <c r="BN148" s="38" t="s">
        <v>107</v>
      </c>
      <c r="BO148" s="38">
        <v>108849</v>
      </c>
      <c r="BP148" s="38" t="s">
        <v>107</v>
      </c>
      <c r="BQ148" s="38" t="s">
        <v>107</v>
      </c>
      <c r="BR148" s="38" t="s">
        <v>107</v>
      </c>
      <c r="BS148" s="38">
        <v>354675</v>
      </c>
      <c r="BT148" s="330">
        <v>0</v>
      </c>
      <c r="BU148" s="38">
        <v>0</v>
      </c>
      <c r="BV148" s="38" t="s">
        <v>107</v>
      </c>
      <c r="BW148" s="38" t="s">
        <v>107</v>
      </c>
      <c r="BX148" s="38" t="s">
        <v>107</v>
      </c>
      <c r="BY148" s="41" t="s">
        <v>113</v>
      </c>
      <c r="BZ148" s="41" t="s">
        <v>113</v>
      </c>
      <c r="CA148" s="41" t="s">
        <v>113</v>
      </c>
      <c r="CB148" s="41" t="s">
        <v>113</v>
      </c>
      <c r="CC148" s="41" t="s">
        <v>113</v>
      </c>
      <c r="CD148" s="41" t="s">
        <v>114</v>
      </c>
      <c r="CE148" s="41" t="s">
        <v>114</v>
      </c>
      <c r="CF148" s="42" t="s">
        <v>107</v>
      </c>
      <c r="CG148" s="28" t="s">
        <v>107</v>
      </c>
      <c r="CH148" s="28" t="s">
        <v>107</v>
      </c>
      <c r="CI148" s="28" t="s">
        <v>107</v>
      </c>
      <c r="CJ148" s="28" t="s">
        <v>107</v>
      </c>
      <c r="CK148" s="28" t="s">
        <v>107</v>
      </c>
      <c r="CL148" s="28" t="s">
        <v>107</v>
      </c>
      <c r="CM148" s="28" t="s">
        <v>107</v>
      </c>
      <c r="CN148" s="28" t="s">
        <v>107</v>
      </c>
      <c r="CO148" s="28" t="s">
        <v>107</v>
      </c>
      <c r="CP148" s="28" t="s">
        <v>107</v>
      </c>
      <c r="CQ148" s="28" t="s">
        <v>107</v>
      </c>
      <c r="CR148" s="28" t="s">
        <v>107</v>
      </c>
      <c r="CS148" s="28" t="s">
        <v>107</v>
      </c>
      <c r="CT148" s="28" t="s">
        <v>107</v>
      </c>
      <c r="CU148" s="332">
        <v>1098860</v>
      </c>
      <c r="CV148" s="43">
        <v>1</v>
      </c>
    </row>
    <row r="149" spans="1:100" ht="51">
      <c r="A149" s="28">
        <v>177</v>
      </c>
      <c r="B149" s="29" t="s">
        <v>183</v>
      </c>
      <c r="C149" s="29" t="s">
        <v>0</v>
      </c>
      <c r="D149" s="29" t="s">
        <v>337</v>
      </c>
      <c r="E149" s="42" t="s">
        <v>346</v>
      </c>
      <c r="F149" s="42" t="s">
        <v>107</v>
      </c>
      <c r="G149" s="30" t="s">
        <v>463</v>
      </c>
      <c r="H149" s="42" t="s">
        <v>400</v>
      </c>
      <c r="I149" s="28">
        <v>3006145</v>
      </c>
      <c r="J149" s="28" t="s">
        <v>464</v>
      </c>
      <c r="K149" s="31" t="s">
        <v>375</v>
      </c>
      <c r="L149" s="32">
        <v>300</v>
      </c>
      <c r="M149" s="33">
        <v>5</v>
      </c>
      <c r="N149" s="34">
        <v>258000000</v>
      </c>
      <c r="O149" s="28" t="s">
        <v>346</v>
      </c>
      <c r="P149" s="28" t="s">
        <v>130</v>
      </c>
      <c r="Q149" s="28" t="s">
        <v>112</v>
      </c>
      <c r="R149" s="28" t="s">
        <v>107</v>
      </c>
      <c r="S149" s="28" t="s">
        <v>107</v>
      </c>
      <c r="T149" s="42" t="s">
        <v>107</v>
      </c>
      <c r="U149" s="28" t="s">
        <v>107</v>
      </c>
      <c r="V149" s="28" t="s">
        <v>107</v>
      </c>
      <c r="W149" s="28" t="str">
        <f t="shared" si="2"/>
        <v>N.A.</v>
      </c>
      <c r="X149" s="35" t="s">
        <v>2413</v>
      </c>
      <c r="Y149" s="206">
        <v>2.1999999999999999E-2</v>
      </c>
      <c r="Z149" s="206">
        <v>2.5999999999999999E-2</v>
      </c>
      <c r="AA149" s="206">
        <v>3.1E-2</v>
      </c>
      <c r="AB149" s="206">
        <v>3.2000000000000001E-2</v>
      </c>
      <c r="AC149" s="206">
        <v>3.3000000000000002E-2</v>
      </c>
      <c r="AD149" s="206">
        <v>3.4000000000000002E-2</v>
      </c>
      <c r="AE149" s="28" t="s">
        <v>113</v>
      </c>
      <c r="AF149" s="28" t="s">
        <v>113</v>
      </c>
      <c r="AG149" s="28" t="s">
        <v>113</v>
      </c>
      <c r="AH149" s="37">
        <v>0.05</v>
      </c>
      <c r="AI149" s="38">
        <v>8689479</v>
      </c>
      <c r="AJ149" s="38">
        <v>220144</v>
      </c>
      <c r="AK149" s="38">
        <v>0</v>
      </c>
      <c r="AL149" s="38">
        <v>0</v>
      </c>
      <c r="AM149" s="38">
        <v>0</v>
      </c>
      <c r="AN149" s="38">
        <v>8438830</v>
      </c>
      <c r="AO149" s="38">
        <v>0</v>
      </c>
      <c r="AP149" s="38">
        <v>0</v>
      </c>
      <c r="AQ149" s="38">
        <v>48920</v>
      </c>
      <c r="AR149" s="38">
        <v>0</v>
      </c>
      <c r="AS149" s="38">
        <v>0</v>
      </c>
      <c r="AT149" s="38">
        <v>0</v>
      </c>
      <c r="AU149" s="38">
        <v>0</v>
      </c>
      <c r="AV149" s="38">
        <v>0</v>
      </c>
      <c r="AW149" s="38">
        <v>0</v>
      </c>
      <c r="AX149" s="38">
        <v>0</v>
      </c>
      <c r="AY149" s="38" t="s">
        <v>107</v>
      </c>
      <c r="AZ149" s="38">
        <v>2923015</v>
      </c>
      <c r="BA149" s="38" t="s">
        <v>107</v>
      </c>
      <c r="BB149" s="38">
        <v>0</v>
      </c>
      <c r="BC149" s="38">
        <v>1651075</v>
      </c>
      <c r="BD149" s="38">
        <v>856113</v>
      </c>
      <c r="BE149" s="38">
        <v>1284169</v>
      </c>
      <c r="BF149" s="38" t="s">
        <v>107</v>
      </c>
      <c r="BG149" s="38">
        <v>3167619</v>
      </c>
      <c r="BH149" s="38">
        <v>72159</v>
      </c>
      <c r="BI149" s="38" t="s">
        <v>107</v>
      </c>
      <c r="BJ149" s="38">
        <v>599280</v>
      </c>
      <c r="BK149" s="38">
        <v>0</v>
      </c>
      <c r="BL149" s="38">
        <v>0</v>
      </c>
      <c r="BM149" s="38" t="s">
        <v>107</v>
      </c>
      <c r="BN149" s="38" t="s">
        <v>107</v>
      </c>
      <c r="BO149" s="38">
        <v>108849</v>
      </c>
      <c r="BP149" s="38" t="s">
        <v>107</v>
      </c>
      <c r="BQ149" s="38" t="s">
        <v>107</v>
      </c>
      <c r="BR149" s="38" t="s">
        <v>107</v>
      </c>
      <c r="BS149" s="38">
        <v>354675</v>
      </c>
      <c r="BT149" s="330">
        <v>0</v>
      </c>
      <c r="BU149" s="38">
        <v>0</v>
      </c>
      <c r="BV149" s="38" t="s">
        <v>107</v>
      </c>
      <c r="BW149" s="38" t="s">
        <v>107</v>
      </c>
      <c r="BX149" s="38" t="s">
        <v>107</v>
      </c>
      <c r="BY149" s="41" t="s">
        <v>113</v>
      </c>
      <c r="BZ149" s="41" t="s">
        <v>113</v>
      </c>
      <c r="CA149" s="41" t="s">
        <v>113</v>
      </c>
      <c r="CB149" s="41" t="s">
        <v>113</v>
      </c>
      <c r="CC149" s="41" t="s">
        <v>113</v>
      </c>
      <c r="CD149" s="41" t="s">
        <v>114</v>
      </c>
      <c r="CE149" s="41" t="s">
        <v>114</v>
      </c>
      <c r="CF149" s="42" t="s">
        <v>107</v>
      </c>
      <c r="CG149" s="28" t="s">
        <v>107</v>
      </c>
      <c r="CH149" s="28" t="s">
        <v>107</v>
      </c>
      <c r="CI149" s="28" t="s">
        <v>107</v>
      </c>
      <c r="CJ149" s="28" t="s">
        <v>107</v>
      </c>
      <c r="CK149" s="28" t="s">
        <v>107</v>
      </c>
      <c r="CL149" s="28" t="s">
        <v>107</v>
      </c>
      <c r="CM149" s="28" t="s">
        <v>107</v>
      </c>
      <c r="CN149" s="28" t="s">
        <v>107</v>
      </c>
      <c r="CO149" s="28" t="s">
        <v>107</v>
      </c>
      <c r="CP149" s="28" t="s">
        <v>107</v>
      </c>
      <c r="CQ149" s="28" t="s">
        <v>107</v>
      </c>
      <c r="CR149" s="28" t="s">
        <v>107</v>
      </c>
      <c r="CS149" s="28" t="s">
        <v>107</v>
      </c>
      <c r="CT149" s="28" t="s">
        <v>107</v>
      </c>
      <c r="CU149" s="332">
        <v>11571452</v>
      </c>
      <c r="CV149" s="43">
        <v>1</v>
      </c>
    </row>
    <row r="150" spans="1:100" ht="51">
      <c r="A150" s="28">
        <v>183</v>
      </c>
      <c r="B150" s="29" t="s">
        <v>183</v>
      </c>
      <c r="C150" s="29" t="s">
        <v>0</v>
      </c>
      <c r="D150" s="29" t="s">
        <v>337</v>
      </c>
      <c r="E150" s="42" t="s">
        <v>338</v>
      </c>
      <c r="F150" s="42" t="s">
        <v>107</v>
      </c>
      <c r="G150" s="30" t="s">
        <v>473</v>
      </c>
      <c r="H150" s="42" t="s">
        <v>216</v>
      </c>
      <c r="I150" s="28">
        <v>5606086</v>
      </c>
      <c r="J150" s="28" t="s">
        <v>474</v>
      </c>
      <c r="K150" s="31" t="s">
        <v>369</v>
      </c>
      <c r="L150" s="32">
        <v>154</v>
      </c>
      <c r="M150" s="33">
        <v>5</v>
      </c>
      <c r="N150" s="34">
        <v>136700000</v>
      </c>
      <c r="O150" s="28" t="s">
        <v>338</v>
      </c>
      <c r="P150" s="28" t="s">
        <v>130</v>
      </c>
      <c r="Q150" s="28" t="s">
        <v>112</v>
      </c>
      <c r="R150" s="28" t="s">
        <v>107</v>
      </c>
      <c r="S150" s="28" t="s">
        <v>107</v>
      </c>
      <c r="T150" s="42" t="s">
        <v>107</v>
      </c>
      <c r="U150" s="28" t="s">
        <v>107</v>
      </c>
      <c r="V150" s="28" t="s">
        <v>107</v>
      </c>
      <c r="W150" s="28" t="str">
        <f t="shared" si="2"/>
        <v>N.A.</v>
      </c>
      <c r="X150" s="35" t="s">
        <v>2414</v>
      </c>
      <c r="Y150" s="206">
        <v>2.1999999999999999E-2</v>
      </c>
      <c r="Z150" s="206">
        <v>2.5999999999999999E-2</v>
      </c>
      <c r="AA150" s="206">
        <v>3.1E-2</v>
      </c>
      <c r="AB150" s="206">
        <v>3.2000000000000001E-2</v>
      </c>
      <c r="AC150" s="206">
        <v>3.3000000000000002E-2</v>
      </c>
      <c r="AD150" s="206">
        <v>3.4000000000000002E-2</v>
      </c>
      <c r="AE150" s="28" t="s">
        <v>113</v>
      </c>
      <c r="AF150" s="28" t="s">
        <v>113</v>
      </c>
      <c r="AG150" s="28" t="s">
        <v>113</v>
      </c>
      <c r="AH150" s="37">
        <v>0.05</v>
      </c>
      <c r="AI150" s="38">
        <v>8689479</v>
      </c>
      <c r="AJ150" s="38">
        <v>220144</v>
      </c>
      <c r="AK150" s="38">
        <v>0</v>
      </c>
      <c r="AL150" s="38">
        <v>0</v>
      </c>
      <c r="AM150" s="38">
        <v>0</v>
      </c>
      <c r="AN150" s="38">
        <v>8438830</v>
      </c>
      <c r="AO150" s="38">
        <v>0</v>
      </c>
      <c r="AP150" s="38">
        <v>0</v>
      </c>
      <c r="AQ150" s="38">
        <v>48920</v>
      </c>
      <c r="AR150" s="38">
        <v>366906</v>
      </c>
      <c r="AS150" s="38">
        <v>0</v>
      </c>
      <c r="AT150" s="38">
        <v>0</v>
      </c>
      <c r="AU150" s="38">
        <v>0</v>
      </c>
      <c r="AV150" s="38">
        <v>0</v>
      </c>
      <c r="AW150" s="38">
        <v>0</v>
      </c>
      <c r="AX150" s="38">
        <v>2323736</v>
      </c>
      <c r="AY150" s="38" t="s">
        <v>107</v>
      </c>
      <c r="AZ150" s="38">
        <v>2923015</v>
      </c>
      <c r="BA150" s="38" t="s">
        <v>107</v>
      </c>
      <c r="BB150" s="38">
        <v>0</v>
      </c>
      <c r="BC150" s="38">
        <v>1651075</v>
      </c>
      <c r="BD150" s="38">
        <v>856113</v>
      </c>
      <c r="BE150" s="38">
        <v>1284169</v>
      </c>
      <c r="BF150" s="38" t="s">
        <v>107</v>
      </c>
      <c r="BG150" s="38">
        <v>3167619</v>
      </c>
      <c r="BH150" s="38">
        <v>72159</v>
      </c>
      <c r="BI150" s="38" t="s">
        <v>107</v>
      </c>
      <c r="BJ150" s="38">
        <v>599280</v>
      </c>
      <c r="BK150" s="38">
        <v>0</v>
      </c>
      <c r="BL150" s="38">
        <v>0</v>
      </c>
      <c r="BM150" s="38" t="s">
        <v>107</v>
      </c>
      <c r="BN150" s="38" t="s">
        <v>107</v>
      </c>
      <c r="BO150" s="38">
        <v>108849</v>
      </c>
      <c r="BP150" s="38" t="s">
        <v>107</v>
      </c>
      <c r="BQ150" s="38" t="s">
        <v>107</v>
      </c>
      <c r="BR150" s="38" t="s">
        <v>107</v>
      </c>
      <c r="BS150" s="38">
        <v>354675</v>
      </c>
      <c r="BT150" s="330">
        <v>0</v>
      </c>
      <c r="BU150" s="38">
        <v>0</v>
      </c>
      <c r="BV150" s="38" t="s">
        <v>107</v>
      </c>
      <c r="BW150" s="38" t="s">
        <v>107</v>
      </c>
      <c r="BX150" s="38" t="s">
        <v>107</v>
      </c>
      <c r="BY150" s="41" t="s">
        <v>113</v>
      </c>
      <c r="BZ150" s="41" t="s">
        <v>113</v>
      </c>
      <c r="CA150" s="41" t="s">
        <v>113</v>
      </c>
      <c r="CB150" s="41" t="s">
        <v>113</v>
      </c>
      <c r="CC150" s="41" t="s">
        <v>113</v>
      </c>
      <c r="CD150" s="41" t="s">
        <v>114</v>
      </c>
      <c r="CE150" s="41" t="s">
        <v>114</v>
      </c>
      <c r="CF150" s="42" t="s">
        <v>107</v>
      </c>
      <c r="CG150" s="28" t="s">
        <v>107</v>
      </c>
      <c r="CH150" s="28" t="s">
        <v>107</v>
      </c>
      <c r="CI150" s="28" t="s">
        <v>107</v>
      </c>
      <c r="CJ150" s="28" t="s">
        <v>107</v>
      </c>
      <c r="CK150" s="28" t="s">
        <v>107</v>
      </c>
      <c r="CL150" s="28" t="s">
        <v>107</v>
      </c>
      <c r="CM150" s="28" t="s">
        <v>107</v>
      </c>
      <c r="CN150" s="28" t="s">
        <v>107</v>
      </c>
      <c r="CO150" s="28" t="s">
        <v>107</v>
      </c>
      <c r="CP150" s="28" t="s">
        <v>107</v>
      </c>
      <c r="CQ150" s="28" t="s">
        <v>107</v>
      </c>
      <c r="CR150" s="28" t="s">
        <v>107</v>
      </c>
      <c r="CS150" s="28" t="s">
        <v>107</v>
      </c>
      <c r="CT150" s="28" t="s">
        <v>107</v>
      </c>
      <c r="CU150" s="332">
        <v>10177128</v>
      </c>
      <c r="CV150" s="43">
        <v>1</v>
      </c>
    </row>
    <row r="151" spans="1:100" ht="51">
      <c r="A151" s="28">
        <v>184</v>
      </c>
      <c r="B151" s="29" t="s">
        <v>183</v>
      </c>
      <c r="C151" s="29" t="s">
        <v>0</v>
      </c>
      <c r="D151" s="29" t="s">
        <v>337</v>
      </c>
      <c r="E151" s="42" t="s">
        <v>338</v>
      </c>
      <c r="F151" s="42" t="s">
        <v>107</v>
      </c>
      <c r="G151" s="30" t="s">
        <v>473</v>
      </c>
      <c r="H151" s="42" t="s">
        <v>216</v>
      </c>
      <c r="I151" s="28">
        <v>5606087</v>
      </c>
      <c r="J151" s="28" t="s">
        <v>475</v>
      </c>
      <c r="K151" s="31" t="s">
        <v>369</v>
      </c>
      <c r="L151" s="32">
        <v>188</v>
      </c>
      <c r="M151" s="33">
        <v>5</v>
      </c>
      <c r="N151" s="34">
        <v>144500000</v>
      </c>
      <c r="O151" s="28" t="s">
        <v>338</v>
      </c>
      <c r="P151" s="28" t="s">
        <v>130</v>
      </c>
      <c r="Q151" s="28" t="s">
        <v>112</v>
      </c>
      <c r="R151" s="28" t="s">
        <v>107</v>
      </c>
      <c r="S151" s="28" t="s">
        <v>107</v>
      </c>
      <c r="T151" s="42" t="s">
        <v>107</v>
      </c>
      <c r="U151" s="28" t="s">
        <v>107</v>
      </c>
      <c r="V151" s="28" t="s">
        <v>107</v>
      </c>
      <c r="W151" s="28" t="str">
        <f t="shared" si="2"/>
        <v>N.A.</v>
      </c>
      <c r="X151" s="35" t="s">
        <v>2414</v>
      </c>
      <c r="Y151" s="206">
        <v>2.1999999999999999E-2</v>
      </c>
      <c r="Z151" s="206">
        <v>2.5999999999999999E-2</v>
      </c>
      <c r="AA151" s="206">
        <v>3.1E-2</v>
      </c>
      <c r="AB151" s="206">
        <v>3.2000000000000001E-2</v>
      </c>
      <c r="AC151" s="206">
        <v>3.3000000000000002E-2</v>
      </c>
      <c r="AD151" s="206">
        <v>3.4000000000000002E-2</v>
      </c>
      <c r="AE151" s="28" t="s">
        <v>113</v>
      </c>
      <c r="AF151" s="28" t="s">
        <v>113</v>
      </c>
      <c r="AG151" s="28" t="s">
        <v>113</v>
      </c>
      <c r="AH151" s="37">
        <v>0.05</v>
      </c>
      <c r="AI151" s="38">
        <v>8689479</v>
      </c>
      <c r="AJ151" s="38">
        <v>220144</v>
      </c>
      <c r="AK151" s="38">
        <v>0</v>
      </c>
      <c r="AL151" s="38">
        <v>0</v>
      </c>
      <c r="AM151" s="38">
        <v>0</v>
      </c>
      <c r="AN151" s="38">
        <v>8438830</v>
      </c>
      <c r="AO151" s="38">
        <v>0</v>
      </c>
      <c r="AP151" s="38">
        <v>0</v>
      </c>
      <c r="AQ151" s="38">
        <v>48920</v>
      </c>
      <c r="AR151" s="38">
        <v>0</v>
      </c>
      <c r="AS151" s="38">
        <v>0</v>
      </c>
      <c r="AT151" s="38">
        <v>0</v>
      </c>
      <c r="AU151" s="38">
        <v>0</v>
      </c>
      <c r="AV151" s="38">
        <v>0</v>
      </c>
      <c r="AW151" s="38">
        <v>0</v>
      </c>
      <c r="AX151" s="38">
        <v>0</v>
      </c>
      <c r="AY151" s="38" t="s">
        <v>107</v>
      </c>
      <c r="AZ151" s="38">
        <v>2923015</v>
      </c>
      <c r="BA151" s="38" t="s">
        <v>107</v>
      </c>
      <c r="BB151" s="38">
        <v>0</v>
      </c>
      <c r="BC151" s="38">
        <v>1651075</v>
      </c>
      <c r="BD151" s="38">
        <v>856113</v>
      </c>
      <c r="BE151" s="38">
        <v>1284169</v>
      </c>
      <c r="BF151" s="38" t="s">
        <v>107</v>
      </c>
      <c r="BG151" s="38">
        <v>3167619</v>
      </c>
      <c r="BH151" s="38">
        <v>72159</v>
      </c>
      <c r="BI151" s="38" t="s">
        <v>107</v>
      </c>
      <c r="BJ151" s="38">
        <v>599280</v>
      </c>
      <c r="BK151" s="38">
        <v>0</v>
      </c>
      <c r="BL151" s="38">
        <v>0</v>
      </c>
      <c r="BM151" s="38" t="s">
        <v>107</v>
      </c>
      <c r="BN151" s="38" t="s">
        <v>107</v>
      </c>
      <c r="BO151" s="38">
        <v>108849</v>
      </c>
      <c r="BP151" s="38" t="s">
        <v>107</v>
      </c>
      <c r="BQ151" s="38" t="s">
        <v>107</v>
      </c>
      <c r="BR151" s="38" t="s">
        <v>107</v>
      </c>
      <c r="BS151" s="38">
        <v>354675</v>
      </c>
      <c r="BT151" s="330">
        <v>0</v>
      </c>
      <c r="BU151" s="38">
        <v>0</v>
      </c>
      <c r="BV151" s="38" t="s">
        <v>107</v>
      </c>
      <c r="BW151" s="38" t="s">
        <v>107</v>
      </c>
      <c r="BX151" s="38" t="s">
        <v>107</v>
      </c>
      <c r="BY151" s="41" t="s">
        <v>113</v>
      </c>
      <c r="BZ151" s="41" t="s">
        <v>113</v>
      </c>
      <c r="CA151" s="41" t="s">
        <v>113</v>
      </c>
      <c r="CB151" s="41" t="s">
        <v>113</v>
      </c>
      <c r="CC151" s="41" t="s">
        <v>113</v>
      </c>
      <c r="CD151" s="41" t="s">
        <v>114</v>
      </c>
      <c r="CE151" s="41" t="s">
        <v>114</v>
      </c>
      <c r="CF151" s="42" t="s">
        <v>107</v>
      </c>
      <c r="CG151" s="28" t="s">
        <v>107</v>
      </c>
      <c r="CH151" s="28" t="s">
        <v>107</v>
      </c>
      <c r="CI151" s="28" t="s">
        <v>107</v>
      </c>
      <c r="CJ151" s="28" t="s">
        <v>107</v>
      </c>
      <c r="CK151" s="28" t="s">
        <v>107</v>
      </c>
      <c r="CL151" s="28" t="s">
        <v>107</v>
      </c>
      <c r="CM151" s="28" t="s">
        <v>107</v>
      </c>
      <c r="CN151" s="28" t="s">
        <v>107</v>
      </c>
      <c r="CO151" s="28" t="s">
        <v>107</v>
      </c>
      <c r="CP151" s="28" t="s">
        <v>107</v>
      </c>
      <c r="CQ151" s="28" t="s">
        <v>107</v>
      </c>
      <c r="CR151" s="28" t="s">
        <v>107</v>
      </c>
      <c r="CS151" s="28" t="s">
        <v>107</v>
      </c>
      <c r="CT151" s="28" t="s">
        <v>107</v>
      </c>
      <c r="CU151" s="332">
        <v>10177128</v>
      </c>
      <c r="CV151" s="43">
        <v>1</v>
      </c>
    </row>
    <row r="152" spans="1:100" ht="51">
      <c r="A152" s="28">
        <v>185</v>
      </c>
      <c r="B152" s="29" t="s">
        <v>183</v>
      </c>
      <c r="C152" s="29" t="s">
        <v>0</v>
      </c>
      <c r="D152" s="29" t="s">
        <v>337</v>
      </c>
      <c r="E152" s="42" t="s">
        <v>338</v>
      </c>
      <c r="F152" s="42" t="s">
        <v>107</v>
      </c>
      <c r="G152" s="30" t="s">
        <v>476</v>
      </c>
      <c r="H152" s="42" t="s">
        <v>216</v>
      </c>
      <c r="I152" s="28">
        <v>5606090</v>
      </c>
      <c r="J152" s="28" t="s">
        <v>477</v>
      </c>
      <c r="K152" s="31" t="s">
        <v>369</v>
      </c>
      <c r="L152" s="32">
        <v>188</v>
      </c>
      <c r="M152" s="33">
        <v>5</v>
      </c>
      <c r="N152" s="34">
        <v>169000000</v>
      </c>
      <c r="O152" s="28" t="s">
        <v>338</v>
      </c>
      <c r="P152" s="28" t="s">
        <v>130</v>
      </c>
      <c r="Q152" s="28" t="s">
        <v>112</v>
      </c>
      <c r="R152" s="28" t="s">
        <v>107</v>
      </c>
      <c r="S152" s="28" t="s">
        <v>107</v>
      </c>
      <c r="T152" s="42" t="s">
        <v>107</v>
      </c>
      <c r="U152" s="28" t="s">
        <v>107</v>
      </c>
      <c r="V152" s="28" t="s">
        <v>107</v>
      </c>
      <c r="W152" s="28" t="str">
        <f t="shared" si="2"/>
        <v>N.A.</v>
      </c>
      <c r="X152" s="35" t="s">
        <v>2414</v>
      </c>
      <c r="Y152" s="206">
        <v>2.1999999999999999E-2</v>
      </c>
      <c r="Z152" s="206">
        <v>2.5999999999999999E-2</v>
      </c>
      <c r="AA152" s="206">
        <v>3.1E-2</v>
      </c>
      <c r="AB152" s="206">
        <v>3.2000000000000001E-2</v>
      </c>
      <c r="AC152" s="206">
        <v>3.3000000000000002E-2</v>
      </c>
      <c r="AD152" s="206">
        <v>3.4000000000000002E-2</v>
      </c>
      <c r="AE152" s="28" t="s">
        <v>113</v>
      </c>
      <c r="AF152" s="28" t="s">
        <v>113</v>
      </c>
      <c r="AG152" s="28" t="s">
        <v>113</v>
      </c>
      <c r="AH152" s="37">
        <v>0.05</v>
      </c>
      <c r="AI152" s="38">
        <v>8689479</v>
      </c>
      <c r="AJ152" s="38">
        <v>220144</v>
      </c>
      <c r="AK152" s="38">
        <v>0</v>
      </c>
      <c r="AL152" s="38">
        <v>0</v>
      </c>
      <c r="AM152" s="38">
        <v>0</v>
      </c>
      <c r="AN152" s="38">
        <v>8438830</v>
      </c>
      <c r="AO152" s="38">
        <v>0</v>
      </c>
      <c r="AP152" s="38">
        <v>0</v>
      </c>
      <c r="AQ152" s="38">
        <v>48920</v>
      </c>
      <c r="AR152" s="38">
        <v>0</v>
      </c>
      <c r="AS152" s="38">
        <v>0</v>
      </c>
      <c r="AT152" s="38">
        <v>0</v>
      </c>
      <c r="AU152" s="38">
        <v>0</v>
      </c>
      <c r="AV152" s="38">
        <v>0</v>
      </c>
      <c r="AW152" s="38">
        <v>0</v>
      </c>
      <c r="AX152" s="38">
        <v>0</v>
      </c>
      <c r="AY152" s="38" t="s">
        <v>107</v>
      </c>
      <c r="AZ152" s="38">
        <v>2923015</v>
      </c>
      <c r="BA152" s="38" t="s">
        <v>107</v>
      </c>
      <c r="BB152" s="38">
        <v>0</v>
      </c>
      <c r="BC152" s="38">
        <v>1651075</v>
      </c>
      <c r="BD152" s="38">
        <v>856113</v>
      </c>
      <c r="BE152" s="38">
        <v>1284169</v>
      </c>
      <c r="BF152" s="38" t="s">
        <v>107</v>
      </c>
      <c r="BG152" s="38">
        <v>3167619</v>
      </c>
      <c r="BH152" s="38">
        <v>72159</v>
      </c>
      <c r="BI152" s="38" t="s">
        <v>107</v>
      </c>
      <c r="BJ152" s="38">
        <v>599280</v>
      </c>
      <c r="BK152" s="38">
        <v>0</v>
      </c>
      <c r="BL152" s="38">
        <v>0</v>
      </c>
      <c r="BM152" s="38" t="s">
        <v>107</v>
      </c>
      <c r="BN152" s="38" t="s">
        <v>107</v>
      </c>
      <c r="BO152" s="38">
        <v>108849</v>
      </c>
      <c r="BP152" s="38" t="s">
        <v>107</v>
      </c>
      <c r="BQ152" s="38" t="s">
        <v>107</v>
      </c>
      <c r="BR152" s="38" t="s">
        <v>107</v>
      </c>
      <c r="BS152" s="38">
        <v>354675</v>
      </c>
      <c r="BT152" s="330">
        <v>0</v>
      </c>
      <c r="BU152" s="38">
        <v>0</v>
      </c>
      <c r="BV152" s="38" t="s">
        <v>107</v>
      </c>
      <c r="BW152" s="38" t="s">
        <v>107</v>
      </c>
      <c r="BX152" s="38" t="s">
        <v>107</v>
      </c>
      <c r="BY152" s="41" t="s">
        <v>113</v>
      </c>
      <c r="BZ152" s="41" t="s">
        <v>113</v>
      </c>
      <c r="CA152" s="41" t="s">
        <v>113</v>
      </c>
      <c r="CB152" s="41" t="s">
        <v>113</v>
      </c>
      <c r="CC152" s="41" t="s">
        <v>113</v>
      </c>
      <c r="CD152" s="41" t="s">
        <v>114</v>
      </c>
      <c r="CE152" s="41" t="s">
        <v>114</v>
      </c>
      <c r="CF152" s="42" t="s">
        <v>107</v>
      </c>
      <c r="CG152" s="28" t="s">
        <v>107</v>
      </c>
      <c r="CH152" s="28" t="s">
        <v>107</v>
      </c>
      <c r="CI152" s="28" t="s">
        <v>107</v>
      </c>
      <c r="CJ152" s="28" t="s">
        <v>107</v>
      </c>
      <c r="CK152" s="28" t="s">
        <v>107</v>
      </c>
      <c r="CL152" s="28" t="s">
        <v>107</v>
      </c>
      <c r="CM152" s="28" t="s">
        <v>107</v>
      </c>
      <c r="CN152" s="28" t="s">
        <v>107</v>
      </c>
      <c r="CO152" s="28" t="s">
        <v>107</v>
      </c>
      <c r="CP152" s="28" t="s">
        <v>107</v>
      </c>
      <c r="CQ152" s="28" t="s">
        <v>107</v>
      </c>
      <c r="CR152" s="28" t="s">
        <v>107</v>
      </c>
      <c r="CS152" s="28" t="s">
        <v>107</v>
      </c>
      <c r="CT152" s="28" t="s">
        <v>107</v>
      </c>
      <c r="CU152" s="332">
        <v>10177128</v>
      </c>
      <c r="CV152" s="43">
        <v>1</v>
      </c>
    </row>
    <row r="153" spans="1:100" ht="51">
      <c r="A153" s="28">
        <v>186</v>
      </c>
      <c r="B153" s="29" t="s">
        <v>183</v>
      </c>
      <c r="C153" s="29" t="s">
        <v>0</v>
      </c>
      <c r="D153" s="29" t="s">
        <v>337</v>
      </c>
      <c r="E153" s="42" t="s">
        <v>346</v>
      </c>
      <c r="F153" s="42" t="s">
        <v>107</v>
      </c>
      <c r="G153" s="30" t="s">
        <v>476</v>
      </c>
      <c r="H153" s="42" t="s">
        <v>216</v>
      </c>
      <c r="I153" s="28">
        <v>5606088</v>
      </c>
      <c r="J153" s="28" t="s">
        <v>478</v>
      </c>
      <c r="K153" s="31" t="s">
        <v>142</v>
      </c>
      <c r="L153" s="32">
        <v>188</v>
      </c>
      <c r="M153" s="33">
        <v>5</v>
      </c>
      <c r="N153" s="34">
        <v>149600000</v>
      </c>
      <c r="O153" s="28" t="s">
        <v>346</v>
      </c>
      <c r="P153" s="28" t="s">
        <v>130</v>
      </c>
      <c r="Q153" s="28" t="s">
        <v>112</v>
      </c>
      <c r="R153" s="28" t="s">
        <v>107</v>
      </c>
      <c r="S153" s="28" t="s">
        <v>107</v>
      </c>
      <c r="T153" s="42" t="s">
        <v>107</v>
      </c>
      <c r="U153" s="28" t="s">
        <v>107</v>
      </c>
      <c r="V153" s="28" t="s">
        <v>107</v>
      </c>
      <c r="W153" s="28" t="str">
        <f t="shared" si="2"/>
        <v>N.A.</v>
      </c>
      <c r="X153" s="35" t="s">
        <v>2412</v>
      </c>
      <c r="Y153" s="206">
        <v>2.1999999999999999E-2</v>
      </c>
      <c r="Z153" s="206">
        <v>2.5999999999999999E-2</v>
      </c>
      <c r="AA153" s="206">
        <v>3.1E-2</v>
      </c>
      <c r="AB153" s="206">
        <v>3.2000000000000001E-2</v>
      </c>
      <c r="AC153" s="206">
        <v>3.3000000000000002E-2</v>
      </c>
      <c r="AD153" s="206">
        <v>3.4000000000000002E-2</v>
      </c>
      <c r="AE153" s="28" t="s">
        <v>113</v>
      </c>
      <c r="AF153" s="28" t="s">
        <v>113</v>
      </c>
      <c r="AG153" s="28" t="s">
        <v>113</v>
      </c>
      <c r="AH153" s="37">
        <v>0.05</v>
      </c>
      <c r="AI153" s="38">
        <v>8689479</v>
      </c>
      <c r="AJ153" s="38">
        <v>220144</v>
      </c>
      <c r="AK153" s="38">
        <v>0</v>
      </c>
      <c r="AL153" s="38">
        <v>0</v>
      </c>
      <c r="AM153" s="38">
        <v>0</v>
      </c>
      <c r="AN153" s="38">
        <v>8438830</v>
      </c>
      <c r="AO153" s="38">
        <v>0</v>
      </c>
      <c r="AP153" s="38">
        <v>0</v>
      </c>
      <c r="AQ153" s="38">
        <v>48920</v>
      </c>
      <c r="AR153" s="38">
        <v>0</v>
      </c>
      <c r="AS153" s="38">
        <v>0</v>
      </c>
      <c r="AT153" s="38">
        <v>0</v>
      </c>
      <c r="AU153" s="38">
        <v>0</v>
      </c>
      <c r="AV153" s="38">
        <v>0</v>
      </c>
      <c r="AW153" s="38">
        <v>0</v>
      </c>
      <c r="AX153" s="38">
        <v>0</v>
      </c>
      <c r="AY153" s="38" t="s">
        <v>107</v>
      </c>
      <c r="AZ153" s="38">
        <v>2923015</v>
      </c>
      <c r="BA153" s="38" t="s">
        <v>107</v>
      </c>
      <c r="BB153" s="38">
        <v>0</v>
      </c>
      <c r="BC153" s="38">
        <v>1651075</v>
      </c>
      <c r="BD153" s="38">
        <v>856113</v>
      </c>
      <c r="BE153" s="38">
        <v>1284169</v>
      </c>
      <c r="BF153" s="38" t="s">
        <v>107</v>
      </c>
      <c r="BG153" s="38">
        <v>3167619</v>
      </c>
      <c r="BH153" s="38">
        <v>72159</v>
      </c>
      <c r="BI153" s="38" t="s">
        <v>107</v>
      </c>
      <c r="BJ153" s="38">
        <v>599280</v>
      </c>
      <c r="BK153" s="38">
        <v>0</v>
      </c>
      <c r="BL153" s="38">
        <v>0</v>
      </c>
      <c r="BM153" s="38" t="s">
        <v>107</v>
      </c>
      <c r="BN153" s="38" t="s">
        <v>107</v>
      </c>
      <c r="BO153" s="38">
        <v>108849</v>
      </c>
      <c r="BP153" s="38" t="s">
        <v>107</v>
      </c>
      <c r="BQ153" s="38" t="s">
        <v>107</v>
      </c>
      <c r="BR153" s="38" t="s">
        <v>107</v>
      </c>
      <c r="BS153" s="38">
        <v>354675</v>
      </c>
      <c r="BT153" s="330">
        <v>0</v>
      </c>
      <c r="BU153" s="38">
        <v>0</v>
      </c>
      <c r="BV153" s="38" t="s">
        <v>107</v>
      </c>
      <c r="BW153" s="38" t="s">
        <v>107</v>
      </c>
      <c r="BX153" s="38" t="s">
        <v>107</v>
      </c>
      <c r="BY153" s="41" t="s">
        <v>113</v>
      </c>
      <c r="BZ153" s="41" t="s">
        <v>113</v>
      </c>
      <c r="CA153" s="41" t="s">
        <v>113</v>
      </c>
      <c r="CB153" s="41" t="s">
        <v>113</v>
      </c>
      <c r="CC153" s="41" t="s">
        <v>113</v>
      </c>
      <c r="CD153" s="41" t="s">
        <v>114</v>
      </c>
      <c r="CE153" s="41" t="s">
        <v>114</v>
      </c>
      <c r="CF153" s="42" t="s">
        <v>107</v>
      </c>
      <c r="CG153" s="28" t="s">
        <v>107</v>
      </c>
      <c r="CH153" s="28" t="s">
        <v>107</v>
      </c>
      <c r="CI153" s="28" t="s">
        <v>107</v>
      </c>
      <c r="CJ153" s="28" t="s">
        <v>107</v>
      </c>
      <c r="CK153" s="28" t="s">
        <v>107</v>
      </c>
      <c r="CL153" s="28" t="s">
        <v>107</v>
      </c>
      <c r="CM153" s="28" t="s">
        <v>107</v>
      </c>
      <c r="CN153" s="28" t="s">
        <v>107</v>
      </c>
      <c r="CO153" s="28" t="s">
        <v>107</v>
      </c>
      <c r="CP153" s="28" t="s">
        <v>107</v>
      </c>
      <c r="CQ153" s="28" t="s">
        <v>107</v>
      </c>
      <c r="CR153" s="28" t="s">
        <v>107</v>
      </c>
      <c r="CS153" s="28" t="s">
        <v>107</v>
      </c>
      <c r="CT153" s="28" t="s">
        <v>107</v>
      </c>
      <c r="CU153" s="332">
        <v>10177128</v>
      </c>
      <c r="CV153" s="43">
        <v>1</v>
      </c>
    </row>
    <row r="154" spans="1:100" ht="51">
      <c r="A154" s="28">
        <v>187</v>
      </c>
      <c r="B154" s="29" t="s">
        <v>183</v>
      </c>
      <c r="C154" s="29" t="s">
        <v>0</v>
      </c>
      <c r="D154" s="29" t="s">
        <v>337</v>
      </c>
      <c r="E154" s="42" t="s">
        <v>346</v>
      </c>
      <c r="F154" s="42" t="s">
        <v>107</v>
      </c>
      <c r="G154" s="30" t="s">
        <v>479</v>
      </c>
      <c r="H154" s="42" t="s">
        <v>216</v>
      </c>
      <c r="I154" s="28">
        <v>5606089</v>
      </c>
      <c r="J154" s="28" t="s">
        <v>480</v>
      </c>
      <c r="K154" s="31" t="s">
        <v>142</v>
      </c>
      <c r="L154" s="32">
        <v>188</v>
      </c>
      <c r="M154" s="33">
        <v>5</v>
      </c>
      <c r="N154" s="34">
        <v>135400000</v>
      </c>
      <c r="O154" s="28" t="s">
        <v>346</v>
      </c>
      <c r="P154" s="28" t="s">
        <v>130</v>
      </c>
      <c r="Q154" s="28" t="s">
        <v>112</v>
      </c>
      <c r="R154" s="28" t="s">
        <v>107</v>
      </c>
      <c r="S154" s="28" t="s">
        <v>107</v>
      </c>
      <c r="T154" s="42" t="s">
        <v>107</v>
      </c>
      <c r="U154" s="28" t="s">
        <v>107</v>
      </c>
      <c r="V154" s="28" t="s">
        <v>107</v>
      </c>
      <c r="W154" s="28" t="str">
        <f t="shared" si="2"/>
        <v>N.A.</v>
      </c>
      <c r="X154" s="35" t="s">
        <v>2412</v>
      </c>
      <c r="Y154" s="206">
        <v>2.1999999999999999E-2</v>
      </c>
      <c r="Z154" s="206">
        <v>2.5999999999999999E-2</v>
      </c>
      <c r="AA154" s="206">
        <v>3.1E-2</v>
      </c>
      <c r="AB154" s="206">
        <v>3.2000000000000001E-2</v>
      </c>
      <c r="AC154" s="206">
        <v>3.3000000000000002E-2</v>
      </c>
      <c r="AD154" s="206">
        <v>3.4000000000000002E-2</v>
      </c>
      <c r="AE154" s="28" t="s">
        <v>113</v>
      </c>
      <c r="AF154" s="28" t="s">
        <v>113</v>
      </c>
      <c r="AG154" s="28" t="s">
        <v>113</v>
      </c>
      <c r="AH154" s="37">
        <v>0.05</v>
      </c>
      <c r="AI154" s="38">
        <v>8689479</v>
      </c>
      <c r="AJ154" s="38">
        <v>220144</v>
      </c>
      <c r="AK154" s="38">
        <v>0</v>
      </c>
      <c r="AL154" s="38">
        <v>0</v>
      </c>
      <c r="AM154" s="38">
        <v>0</v>
      </c>
      <c r="AN154" s="38">
        <v>8438830</v>
      </c>
      <c r="AO154" s="38">
        <v>0</v>
      </c>
      <c r="AP154" s="38">
        <v>0</v>
      </c>
      <c r="AQ154" s="38">
        <v>48920</v>
      </c>
      <c r="AR154" s="38">
        <v>0</v>
      </c>
      <c r="AS154" s="38">
        <v>0</v>
      </c>
      <c r="AT154" s="38">
        <v>0</v>
      </c>
      <c r="AU154" s="38">
        <v>0</v>
      </c>
      <c r="AV154" s="38">
        <v>0</v>
      </c>
      <c r="AW154" s="38">
        <v>0</v>
      </c>
      <c r="AX154" s="38">
        <v>0</v>
      </c>
      <c r="AY154" s="38" t="s">
        <v>107</v>
      </c>
      <c r="AZ154" s="38">
        <v>2923015</v>
      </c>
      <c r="BA154" s="38" t="s">
        <v>107</v>
      </c>
      <c r="BB154" s="38">
        <v>0</v>
      </c>
      <c r="BC154" s="38">
        <v>1651075</v>
      </c>
      <c r="BD154" s="38">
        <v>856113</v>
      </c>
      <c r="BE154" s="38">
        <v>1284169</v>
      </c>
      <c r="BF154" s="38" t="s">
        <v>107</v>
      </c>
      <c r="BG154" s="38">
        <v>3167619</v>
      </c>
      <c r="BH154" s="38">
        <v>72159</v>
      </c>
      <c r="BI154" s="38" t="s">
        <v>107</v>
      </c>
      <c r="BJ154" s="38">
        <v>599280</v>
      </c>
      <c r="BK154" s="38">
        <v>0</v>
      </c>
      <c r="BL154" s="38">
        <v>0</v>
      </c>
      <c r="BM154" s="38" t="s">
        <v>107</v>
      </c>
      <c r="BN154" s="38" t="s">
        <v>107</v>
      </c>
      <c r="BO154" s="38">
        <v>108849</v>
      </c>
      <c r="BP154" s="38" t="s">
        <v>107</v>
      </c>
      <c r="BQ154" s="38" t="s">
        <v>107</v>
      </c>
      <c r="BR154" s="38" t="s">
        <v>107</v>
      </c>
      <c r="BS154" s="38">
        <v>354675</v>
      </c>
      <c r="BT154" s="330">
        <v>0</v>
      </c>
      <c r="BU154" s="38">
        <v>0</v>
      </c>
      <c r="BV154" s="38" t="s">
        <v>107</v>
      </c>
      <c r="BW154" s="38" t="s">
        <v>107</v>
      </c>
      <c r="BX154" s="38" t="s">
        <v>107</v>
      </c>
      <c r="BY154" s="41" t="s">
        <v>113</v>
      </c>
      <c r="BZ154" s="41" t="s">
        <v>113</v>
      </c>
      <c r="CA154" s="41" t="s">
        <v>113</v>
      </c>
      <c r="CB154" s="41" t="s">
        <v>113</v>
      </c>
      <c r="CC154" s="41" t="s">
        <v>113</v>
      </c>
      <c r="CD154" s="41" t="s">
        <v>114</v>
      </c>
      <c r="CE154" s="41" t="s">
        <v>114</v>
      </c>
      <c r="CF154" s="42" t="s">
        <v>107</v>
      </c>
      <c r="CG154" s="28" t="s">
        <v>107</v>
      </c>
      <c r="CH154" s="28" t="s">
        <v>107</v>
      </c>
      <c r="CI154" s="28" t="s">
        <v>107</v>
      </c>
      <c r="CJ154" s="28" t="s">
        <v>107</v>
      </c>
      <c r="CK154" s="28" t="s">
        <v>107</v>
      </c>
      <c r="CL154" s="28" t="s">
        <v>107</v>
      </c>
      <c r="CM154" s="28" t="s">
        <v>107</v>
      </c>
      <c r="CN154" s="28" t="s">
        <v>107</v>
      </c>
      <c r="CO154" s="28" t="s">
        <v>107</v>
      </c>
      <c r="CP154" s="28" t="s">
        <v>107</v>
      </c>
      <c r="CQ154" s="28" t="s">
        <v>107</v>
      </c>
      <c r="CR154" s="28" t="s">
        <v>107</v>
      </c>
      <c r="CS154" s="28" t="s">
        <v>107</v>
      </c>
      <c r="CT154" s="28" t="s">
        <v>107</v>
      </c>
      <c r="CU154" s="332">
        <v>10177128</v>
      </c>
      <c r="CV154" s="43">
        <v>1</v>
      </c>
    </row>
    <row r="155" spans="1:100" ht="51">
      <c r="A155" s="28">
        <v>188</v>
      </c>
      <c r="B155" s="29" t="s">
        <v>183</v>
      </c>
      <c r="C155" s="29" t="s">
        <v>0</v>
      </c>
      <c r="D155" s="29" t="s">
        <v>337</v>
      </c>
      <c r="E155" s="42" t="s">
        <v>346</v>
      </c>
      <c r="F155" s="42" t="s">
        <v>107</v>
      </c>
      <c r="G155" s="30" t="s">
        <v>481</v>
      </c>
      <c r="H155" s="42" t="s">
        <v>216</v>
      </c>
      <c r="I155" s="28">
        <v>5606095</v>
      </c>
      <c r="J155" s="28" t="s">
        <v>482</v>
      </c>
      <c r="K155" s="31" t="s">
        <v>307</v>
      </c>
      <c r="L155" s="32">
        <v>228</v>
      </c>
      <c r="M155" s="33">
        <v>5</v>
      </c>
      <c r="N155" s="34">
        <v>181200000</v>
      </c>
      <c r="O155" s="28" t="s">
        <v>346</v>
      </c>
      <c r="P155" s="28" t="s">
        <v>130</v>
      </c>
      <c r="Q155" s="28" t="s">
        <v>112</v>
      </c>
      <c r="R155" s="28" t="s">
        <v>107</v>
      </c>
      <c r="S155" s="28" t="s">
        <v>107</v>
      </c>
      <c r="T155" s="42" t="s">
        <v>107</v>
      </c>
      <c r="U155" s="28" t="s">
        <v>107</v>
      </c>
      <c r="V155" s="28" t="s">
        <v>107</v>
      </c>
      <c r="W155" s="28" t="str">
        <f t="shared" si="2"/>
        <v>N.A.</v>
      </c>
      <c r="X155" s="35" t="s">
        <v>2413</v>
      </c>
      <c r="Y155" s="206">
        <v>2.1999999999999999E-2</v>
      </c>
      <c r="Z155" s="206">
        <v>2.5999999999999999E-2</v>
      </c>
      <c r="AA155" s="206">
        <v>3.1E-2</v>
      </c>
      <c r="AB155" s="206">
        <v>3.2000000000000001E-2</v>
      </c>
      <c r="AC155" s="206">
        <v>3.3000000000000002E-2</v>
      </c>
      <c r="AD155" s="206">
        <v>3.4000000000000002E-2</v>
      </c>
      <c r="AE155" s="28" t="s">
        <v>113</v>
      </c>
      <c r="AF155" s="28" t="s">
        <v>113</v>
      </c>
      <c r="AG155" s="28" t="s">
        <v>113</v>
      </c>
      <c r="AH155" s="37">
        <v>0.05</v>
      </c>
      <c r="AI155" s="38">
        <v>8689479</v>
      </c>
      <c r="AJ155" s="38">
        <v>220144</v>
      </c>
      <c r="AK155" s="38">
        <v>0</v>
      </c>
      <c r="AL155" s="38">
        <v>0</v>
      </c>
      <c r="AM155" s="38">
        <v>0</v>
      </c>
      <c r="AN155" s="38">
        <v>8438830</v>
      </c>
      <c r="AO155" s="38">
        <v>0</v>
      </c>
      <c r="AP155" s="38">
        <v>0</v>
      </c>
      <c r="AQ155" s="38">
        <v>48920</v>
      </c>
      <c r="AR155" s="38">
        <v>0</v>
      </c>
      <c r="AS155" s="38">
        <v>0</v>
      </c>
      <c r="AT155" s="38">
        <v>0</v>
      </c>
      <c r="AU155" s="38">
        <v>0</v>
      </c>
      <c r="AV155" s="38">
        <v>0</v>
      </c>
      <c r="AW155" s="38">
        <v>0</v>
      </c>
      <c r="AX155" s="38">
        <v>0</v>
      </c>
      <c r="AY155" s="38" t="s">
        <v>107</v>
      </c>
      <c r="AZ155" s="38">
        <v>2923015</v>
      </c>
      <c r="BA155" s="38" t="s">
        <v>107</v>
      </c>
      <c r="BB155" s="38">
        <v>0</v>
      </c>
      <c r="BC155" s="38">
        <v>1651075</v>
      </c>
      <c r="BD155" s="38">
        <v>856113</v>
      </c>
      <c r="BE155" s="38">
        <v>1284169</v>
      </c>
      <c r="BF155" s="38" t="s">
        <v>107</v>
      </c>
      <c r="BG155" s="38">
        <v>3167619</v>
      </c>
      <c r="BH155" s="38">
        <v>72159</v>
      </c>
      <c r="BI155" s="38" t="s">
        <v>107</v>
      </c>
      <c r="BJ155" s="38">
        <v>599280</v>
      </c>
      <c r="BK155" s="38">
        <v>0</v>
      </c>
      <c r="BL155" s="38">
        <v>0</v>
      </c>
      <c r="BM155" s="38" t="s">
        <v>107</v>
      </c>
      <c r="BN155" s="38" t="s">
        <v>107</v>
      </c>
      <c r="BO155" s="38">
        <v>108849</v>
      </c>
      <c r="BP155" s="38" t="s">
        <v>107</v>
      </c>
      <c r="BQ155" s="38" t="s">
        <v>107</v>
      </c>
      <c r="BR155" s="38" t="s">
        <v>107</v>
      </c>
      <c r="BS155" s="38">
        <v>354675</v>
      </c>
      <c r="BT155" s="330">
        <v>0</v>
      </c>
      <c r="BU155" s="38">
        <v>0</v>
      </c>
      <c r="BV155" s="38" t="s">
        <v>107</v>
      </c>
      <c r="BW155" s="38" t="s">
        <v>107</v>
      </c>
      <c r="BX155" s="38" t="s">
        <v>107</v>
      </c>
      <c r="BY155" s="41" t="s">
        <v>113</v>
      </c>
      <c r="BZ155" s="41" t="s">
        <v>113</v>
      </c>
      <c r="CA155" s="41" t="s">
        <v>113</v>
      </c>
      <c r="CB155" s="41" t="s">
        <v>113</v>
      </c>
      <c r="CC155" s="41" t="s">
        <v>113</v>
      </c>
      <c r="CD155" s="41" t="s">
        <v>114</v>
      </c>
      <c r="CE155" s="41" t="s">
        <v>114</v>
      </c>
      <c r="CF155" s="42" t="s">
        <v>107</v>
      </c>
      <c r="CG155" s="28" t="s">
        <v>107</v>
      </c>
      <c r="CH155" s="28" t="s">
        <v>107</v>
      </c>
      <c r="CI155" s="28" t="s">
        <v>107</v>
      </c>
      <c r="CJ155" s="28" t="s">
        <v>107</v>
      </c>
      <c r="CK155" s="28" t="s">
        <v>107</v>
      </c>
      <c r="CL155" s="28" t="s">
        <v>107</v>
      </c>
      <c r="CM155" s="28" t="s">
        <v>107</v>
      </c>
      <c r="CN155" s="28" t="s">
        <v>107</v>
      </c>
      <c r="CO155" s="28" t="s">
        <v>107</v>
      </c>
      <c r="CP155" s="28" t="s">
        <v>107</v>
      </c>
      <c r="CQ155" s="28" t="s">
        <v>107</v>
      </c>
      <c r="CR155" s="28" t="s">
        <v>107</v>
      </c>
      <c r="CS155" s="28" t="s">
        <v>107</v>
      </c>
      <c r="CT155" s="28" t="s">
        <v>107</v>
      </c>
      <c r="CU155" s="332">
        <v>10177128</v>
      </c>
      <c r="CV155" s="43">
        <v>1</v>
      </c>
    </row>
    <row r="156" spans="1:100" ht="25.5">
      <c r="A156" s="28">
        <v>190</v>
      </c>
      <c r="B156" s="29" t="s">
        <v>249</v>
      </c>
      <c r="C156" s="29" t="s">
        <v>0</v>
      </c>
      <c r="D156" s="29" t="s">
        <v>337</v>
      </c>
      <c r="E156" s="42" t="s">
        <v>338</v>
      </c>
      <c r="F156" s="42" t="s">
        <v>107</v>
      </c>
      <c r="G156" s="30" t="s">
        <v>485</v>
      </c>
      <c r="H156" s="42" t="s">
        <v>990</v>
      </c>
      <c r="I156" s="28">
        <v>9006173</v>
      </c>
      <c r="J156" s="28" t="s">
        <v>486</v>
      </c>
      <c r="K156" s="31" t="s">
        <v>341</v>
      </c>
      <c r="L156" s="32">
        <v>148</v>
      </c>
      <c r="M156" s="33">
        <v>5</v>
      </c>
      <c r="N156" s="34">
        <v>230500000</v>
      </c>
      <c r="O156" s="28" t="s">
        <v>338</v>
      </c>
      <c r="P156" s="28" t="s">
        <v>130</v>
      </c>
      <c r="Q156" s="28" t="s">
        <v>360</v>
      </c>
      <c r="R156" s="28" t="s">
        <v>107</v>
      </c>
      <c r="S156" s="28" t="s">
        <v>107</v>
      </c>
      <c r="T156" s="42" t="s">
        <v>107</v>
      </c>
      <c r="U156" s="28" t="s">
        <v>107</v>
      </c>
      <c r="V156" s="28" t="s">
        <v>107</v>
      </c>
      <c r="W156" s="28" t="str">
        <f t="shared" si="2"/>
        <v>N.A.</v>
      </c>
      <c r="X156" s="35" t="s">
        <v>2414</v>
      </c>
      <c r="Y156" s="206">
        <v>5.0000000000000001E-3</v>
      </c>
      <c r="Z156" s="206">
        <v>8.0000000000000002E-3</v>
      </c>
      <c r="AA156" s="206">
        <v>1.4999999999999999E-2</v>
      </c>
      <c r="AB156" s="206">
        <v>0.02</v>
      </c>
      <c r="AC156" s="206">
        <v>0.03</v>
      </c>
      <c r="AD156" s="206">
        <v>3.5000000000000003E-2</v>
      </c>
      <c r="AE156" s="28" t="s">
        <v>113</v>
      </c>
      <c r="AF156" s="28" t="s">
        <v>113</v>
      </c>
      <c r="AG156" s="28" t="s">
        <v>113</v>
      </c>
      <c r="AH156" s="37">
        <v>1</v>
      </c>
      <c r="AI156" s="38">
        <v>8689479</v>
      </c>
      <c r="AJ156" s="38">
        <v>319146</v>
      </c>
      <c r="AK156" s="38">
        <v>361803</v>
      </c>
      <c r="AL156" s="38">
        <v>0</v>
      </c>
      <c r="AM156" s="38">
        <v>0</v>
      </c>
      <c r="AN156" s="38">
        <v>10531875</v>
      </c>
      <c r="AO156" s="38">
        <v>0</v>
      </c>
      <c r="AP156" s="38">
        <v>673002</v>
      </c>
      <c r="AQ156" s="38" t="s">
        <v>107</v>
      </c>
      <c r="AR156" s="38">
        <v>307690</v>
      </c>
      <c r="AS156" s="38">
        <v>0</v>
      </c>
      <c r="AT156" s="38">
        <v>0</v>
      </c>
      <c r="AU156" s="38">
        <v>0</v>
      </c>
      <c r="AV156" s="38">
        <v>0</v>
      </c>
      <c r="AW156" s="38">
        <v>0</v>
      </c>
      <c r="AX156" s="38" t="s">
        <v>107</v>
      </c>
      <c r="AY156" s="38">
        <v>1522088</v>
      </c>
      <c r="AZ156" s="38">
        <v>3314225</v>
      </c>
      <c r="BA156" s="38">
        <v>3436975</v>
      </c>
      <c r="BB156" s="38">
        <v>0</v>
      </c>
      <c r="BC156" s="38">
        <v>0</v>
      </c>
      <c r="BD156" s="38" t="s">
        <v>107</v>
      </c>
      <c r="BE156" s="38">
        <v>1432891</v>
      </c>
      <c r="BF156" s="38">
        <v>830568</v>
      </c>
      <c r="BG156" s="38">
        <v>1471875</v>
      </c>
      <c r="BH156" s="38">
        <v>137189</v>
      </c>
      <c r="BI156" s="38">
        <v>1089270</v>
      </c>
      <c r="BJ156" s="38">
        <v>1276590</v>
      </c>
      <c r="BK156" s="38">
        <v>0</v>
      </c>
      <c r="BL156" s="38">
        <v>0</v>
      </c>
      <c r="BM156" s="38" t="s">
        <v>107</v>
      </c>
      <c r="BN156" s="38">
        <v>7080252</v>
      </c>
      <c r="BO156" s="38">
        <v>70761</v>
      </c>
      <c r="BP156" s="38">
        <v>5523710</v>
      </c>
      <c r="BQ156" s="38">
        <v>9452136</v>
      </c>
      <c r="BR156" s="38" t="s">
        <v>107</v>
      </c>
      <c r="BS156" s="38">
        <v>988181</v>
      </c>
      <c r="BT156" s="330">
        <v>0</v>
      </c>
      <c r="BU156" s="38">
        <v>0</v>
      </c>
      <c r="BV156" s="38" t="s">
        <v>107</v>
      </c>
      <c r="BW156" s="38" t="s">
        <v>107</v>
      </c>
      <c r="BX156" s="38" t="s">
        <v>107</v>
      </c>
      <c r="BY156" s="29" t="s">
        <v>114</v>
      </c>
      <c r="BZ156" s="29" t="s">
        <v>114</v>
      </c>
      <c r="CA156" s="29" t="s">
        <v>113</v>
      </c>
      <c r="CB156" s="29" t="s">
        <v>114</v>
      </c>
      <c r="CC156" s="29" t="s">
        <v>113</v>
      </c>
      <c r="CD156" s="29" t="s">
        <v>113</v>
      </c>
      <c r="CE156" s="29" t="s">
        <v>114</v>
      </c>
      <c r="CF156" s="42" t="s">
        <v>107</v>
      </c>
      <c r="CG156" s="28" t="s">
        <v>107</v>
      </c>
      <c r="CH156" s="28" t="s">
        <v>107</v>
      </c>
      <c r="CI156" s="28" t="s">
        <v>107</v>
      </c>
      <c r="CJ156" s="28" t="s">
        <v>107</v>
      </c>
      <c r="CK156" s="28" t="s">
        <v>107</v>
      </c>
      <c r="CL156" s="28" t="s">
        <v>107</v>
      </c>
      <c r="CM156" s="28" t="s">
        <v>107</v>
      </c>
      <c r="CN156" s="28" t="s">
        <v>107</v>
      </c>
      <c r="CO156" s="28" t="s">
        <v>107</v>
      </c>
      <c r="CP156" s="28" t="s">
        <v>107</v>
      </c>
      <c r="CQ156" s="28" t="s">
        <v>107</v>
      </c>
      <c r="CR156" s="28" t="s">
        <v>107</v>
      </c>
      <c r="CS156" s="28" t="s">
        <v>107</v>
      </c>
      <c r="CT156" s="28" t="s">
        <v>107</v>
      </c>
      <c r="CU156" s="332">
        <v>18517582</v>
      </c>
      <c r="CV156" s="43">
        <v>1</v>
      </c>
    </row>
    <row r="157" spans="1:100" ht="25.5">
      <c r="A157" s="28">
        <v>191</v>
      </c>
      <c r="B157" s="29" t="s">
        <v>249</v>
      </c>
      <c r="C157" s="29" t="s">
        <v>0</v>
      </c>
      <c r="D157" s="29" t="s">
        <v>337</v>
      </c>
      <c r="E157" s="42" t="s">
        <v>338</v>
      </c>
      <c r="F157" s="42" t="s">
        <v>107</v>
      </c>
      <c r="G157" s="30" t="s">
        <v>487</v>
      </c>
      <c r="H157" s="42" t="s">
        <v>990</v>
      </c>
      <c r="I157" s="28">
        <v>9006175</v>
      </c>
      <c r="J157" s="28" t="s">
        <v>488</v>
      </c>
      <c r="K157" s="31" t="s">
        <v>369</v>
      </c>
      <c r="L157" s="32">
        <v>163</v>
      </c>
      <c r="M157" s="33">
        <v>5</v>
      </c>
      <c r="N157" s="34">
        <v>238500000</v>
      </c>
      <c r="O157" s="28" t="s">
        <v>338</v>
      </c>
      <c r="P157" s="28" t="s">
        <v>130</v>
      </c>
      <c r="Q157" s="28" t="s">
        <v>112</v>
      </c>
      <c r="R157" s="28" t="s">
        <v>107</v>
      </c>
      <c r="S157" s="28" t="s">
        <v>107</v>
      </c>
      <c r="T157" s="42" t="s">
        <v>107</v>
      </c>
      <c r="U157" s="28" t="s">
        <v>107</v>
      </c>
      <c r="V157" s="28" t="s">
        <v>107</v>
      </c>
      <c r="W157" s="28" t="str">
        <f t="shared" si="2"/>
        <v>N.A.</v>
      </c>
      <c r="X157" s="35" t="s">
        <v>2414</v>
      </c>
      <c r="Y157" s="206">
        <v>5.0000000000000001E-3</v>
      </c>
      <c r="Z157" s="206">
        <v>8.0000000000000002E-3</v>
      </c>
      <c r="AA157" s="206">
        <v>1.4999999999999999E-2</v>
      </c>
      <c r="AB157" s="206">
        <v>0.02</v>
      </c>
      <c r="AC157" s="206">
        <v>0.03</v>
      </c>
      <c r="AD157" s="206">
        <v>3.5000000000000003E-2</v>
      </c>
      <c r="AE157" s="28" t="s">
        <v>113</v>
      </c>
      <c r="AF157" s="28" t="s">
        <v>113</v>
      </c>
      <c r="AG157" s="28" t="s">
        <v>113</v>
      </c>
      <c r="AH157" s="37">
        <v>1</v>
      </c>
      <c r="AI157" s="38">
        <v>8689479</v>
      </c>
      <c r="AJ157" s="38">
        <v>319146</v>
      </c>
      <c r="AK157" s="38">
        <v>361803</v>
      </c>
      <c r="AL157" s="38">
        <v>0</v>
      </c>
      <c r="AM157" s="38">
        <v>0</v>
      </c>
      <c r="AN157" s="38">
        <v>10531875</v>
      </c>
      <c r="AO157" s="38">
        <v>0</v>
      </c>
      <c r="AP157" s="38">
        <v>0</v>
      </c>
      <c r="AQ157" s="38" t="s">
        <v>107</v>
      </c>
      <c r="AR157" s="38">
        <v>0</v>
      </c>
      <c r="AS157" s="38">
        <v>0</v>
      </c>
      <c r="AT157" s="38">
        <v>0</v>
      </c>
      <c r="AU157" s="38">
        <v>0</v>
      </c>
      <c r="AV157" s="38">
        <v>0</v>
      </c>
      <c r="AW157" s="38">
        <v>0</v>
      </c>
      <c r="AX157" s="38">
        <v>0</v>
      </c>
      <c r="AY157" s="38">
        <v>1522088</v>
      </c>
      <c r="AZ157" s="38">
        <v>3314225</v>
      </c>
      <c r="BA157" s="38">
        <v>3436975</v>
      </c>
      <c r="BB157" s="38">
        <v>0</v>
      </c>
      <c r="BC157" s="38">
        <v>0</v>
      </c>
      <c r="BD157" s="38" t="s">
        <v>107</v>
      </c>
      <c r="BE157" s="38">
        <v>1432891</v>
      </c>
      <c r="BF157" s="38">
        <v>830568</v>
      </c>
      <c r="BG157" s="38">
        <v>1471875</v>
      </c>
      <c r="BH157" s="38">
        <v>137189</v>
      </c>
      <c r="BI157" s="38">
        <v>1089270</v>
      </c>
      <c r="BJ157" s="38">
        <v>1276590</v>
      </c>
      <c r="BK157" s="38">
        <v>0</v>
      </c>
      <c r="BL157" s="38">
        <v>0</v>
      </c>
      <c r="BM157" s="38" t="s">
        <v>107</v>
      </c>
      <c r="BN157" s="38">
        <v>7080252</v>
      </c>
      <c r="BO157" s="38">
        <v>70761</v>
      </c>
      <c r="BP157" s="38">
        <v>5523710</v>
      </c>
      <c r="BQ157" s="38">
        <v>9452136</v>
      </c>
      <c r="BR157" s="38">
        <v>0</v>
      </c>
      <c r="BS157" s="38">
        <v>988181</v>
      </c>
      <c r="BT157" s="330">
        <v>0</v>
      </c>
      <c r="BU157" s="38">
        <v>0</v>
      </c>
      <c r="BV157" s="38" t="s">
        <v>107</v>
      </c>
      <c r="BW157" s="38" t="s">
        <v>107</v>
      </c>
      <c r="BX157" s="38" t="s">
        <v>107</v>
      </c>
      <c r="BY157" s="29" t="s">
        <v>114</v>
      </c>
      <c r="BZ157" s="29" t="s">
        <v>114</v>
      </c>
      <c r="CA157" s="29" t="s">
        <v>113</v>
      </c>
      <c r="CB157" s="29" t="s">
        <v>114</v>
      </c>
      <c r="CC157" s="29" t="s">
        <v>113</v>
      </c>
      <c r="CD157" s="29" t="s">
        <v>113</v>
      </c>
      <c r="CE157" s="29" t="s">
        <v>114</v>
      </c>
      <c r="CF157" s="42" t="s">
        <v>107</v>
      </c>
      <c r="CG157" s="28" t="s">
        <v>107</v>
      </c>
      <c r="CH157" s="28" t="s">
        <v>107</v>
      </c>
      <c r="CI157" s="28" t="s">
        <v>107</v>
      </c>
      <c r="CJ157" s="28" t="s">
        <v>107</v>
      </c>
      <c r="CK157" s="28" t="s">
        <v>107</v>
      </c>
      <c r="CL157" s="28" t="s">
        <v>107</v>
      </c>
      <c r="CM157" s="28" t="s">
        <v>107</v>
      </c>
      <c r="CN157" s="28" t="s">
        <v>107</v>
      </c>
      <c r="CO157" s="28" t="s">
        <v>107</v>
      </c>
      <c r="CP157" s="28" t="s">
        <v>107</v>
      </c>
      <c r="CQ157" s="28" t="s">
        <v>107</v>
      </c>
      <c r="CR157" s="28" t="s">
        <v>107</v>
      </c>
      <c r="CS157" s="28" t="s">
        <v>107</v>
      </c>
      <c r="CT157" s="28" t="s">
        <v>107</v>
      </c>
      <c r="CU157" s="332">
        <v>18245265</v>
      </c>
      <c r="CV157" s="43">
        <v>1</v>
      </c>
    </row>
    <row r="158" spans="1:100" ht="25.5">
      <c r="A158" s="28">
        <v>192</v>
      </c>
      <c r="B158" s="29" t="s">
        <v>249</v>
      </c>
      <c r="C158" s="29" t="s">
        <v>0</v>
      </c>
      <c r="D158" s="29" t="s">
        <v>337</v>
      </c>
      <c r="E158" s="42" t="s">
        <v>346</v>
      </c>
      <c r="F158" s="42" t="s">
        <v>107</v>
      </c>
      <c r="G158" s="30" t="s">
        <v>489</v>
      </c>
      <c r="H158" s="42" t="s">
        <v>990</v>
      </c>
      <c r="I158" s="28">
        <v>9008237</v>
      </c>
      <c r="J158" s="28" t="s">
        <v>490</v>
      </c>
      <c r="K158" s="31" t="s">
        <v>307</v>
      </c>
      <c r="L158" s="32">
        <v>201</v>
      </c>
      <c r="M158" s="33">
        <v>5</v>
      </c>
      <c r="N158" s="34">
        <v>278000000</v>
      </c>
      <c r="O158" s="28" t="s">
        <v>346</v>
      </c>
      <c r="P158" s="28" t="s">
        <v>130</v>
      </c>
      <c r="Q158" s="28" t="s">
        <v>360</v>
      </c>
      <c r="R158" s="28" t="s">
        <v>107</v>
      </c>
      <c r="S158" s="28" t="s">
        <v>107</v>
      </c>
      <c r="T158" s="42" t="s">
        <v>107</v>
      </c>
      <c r="U158" s="28" t="s">
        <v>107</v>
      </c>
      <c r="V158" s="28" t="s">
        <v>107</v>
      </c>
      <c r="W158" s="28" t="str">
        <f t="shared" si="2"/>
        <v>N.A.</v>
      </c>
      <c r="X158" s="35" t="s">
        <v>2413</v>
      </c>
      <c r="Y158" s="206">
        <v>5.0000000000000001E-3</v>
      </c>
      <c r="Z158" s="206">
        <v>8.0000000000000002E-3</v>
      </c>
      <c r="AA158" s="206">
        <v>1.4999999999999999E-2</v>
      </c>
      <c r="AB158" s="206">
        <v>0.02</v>
      </c>
      <c r="AC158" s="206">
        <v>0.03</v>
      </c>
      <c r="AD158" s="206">
        <v>3.5000000000000003E-2</v>
      </c>
      <c r="AE158" s="28" t="s">
        <v>113</v>
      </c>
      <c r="AF158" s="28" t="s">
        <v>113</v>
      </c>
      <c r="AG158" s="28" t="s">
        <v>113</v>
      </c>
      <c r="AH158" s="37">
        <v>1</v>
      </c>
      <c r="AI158" s="38">
        <v>8689479</v>
      </c>
      <c r="AJ158" s="38">
        <v>319146</v>
      </c>
      <c r="AK158" s="38">
        <v>361803</v>
      </c>
      <c r="AL158" s="38">
        <v>0</v>
      </c>
      <c r="AM158" s="38">
        <v>0</v>
      </c>
      <c r="AN158" s="38">
        <v>10531875</v>
      </c>
      <c r="AO158" s="38">
        <v>0</v>
      </c>
      <c r="AP158" s="38">
        <v>673002</v>
      </c>
      <c r="AQ158" s="38" t="s">
        <v>107</v>
      </c>
      <c r="AR158" s="38">
        <v>307690</v>
      </c>
      <c r="AS158" s="38">
        <v>0</v>
      </c>
      <c r="AT158" s="38">
        <v>0</v>
      </c>
      <c r="AU158" s="38">
        <v>0</v>
      </c>
      <c r="AV158" s="38">
        <v>0</v>
      </c>
      <c r="AW158" s="38">
        <v>0</v>
      </c>
      <c r="AX158" s="38" t="s">
        <v>107</v>
      </c>
      <c r="AY158" s="38">
        <v>1522088</v>
      </c>
      <c r="AZ158" s="38">
        <v>3314225</v>
      </c>
      <c r="BA158" s="38">
        <v>3436975</v>
      </c>
      <c r="BB158" s="38">
        <v>0</v>
      </c>
      <c r="BC158" s="38">
        <v>0</v>
      </c>
      <c r="BD158" s="38" t="s">
        <v>107</v>
      </c>
      <c r="BE158" s="38">
        <v>1432891</v>
      </c>
      <c r="BF158" s="38">
        <v>830568</v>
      </c>
      <c r="BG158" s="38">
        <v>1471875</v>
      </c>
      <c r="BH158" s="38">
        <v>137189</v>
      </c>
      <c r="BI158" s="38">
        <v>1089270</v>
      </c>
      <c r="BJ158" s="38">
        <v>1276590</v>
      </c>
      <c r="BK158" s="38">
        <v>0</v>
      </c>
      <c r="BL158" s="38">
        <v>0</v>
      </c>
      <c r="BM158" s="38" t="s">
        <v>107</v>
      </c>
      <c r="BN158" s="38">
        <v>7080252</v>
      </c>
      <c r="BO158" s="38">
        <v>70761</v>
      </c>
      <c r="BP158" s="38">
        <v>5523710</v>
      </c>
      <c r="BQ158" s="38">
        <v>9452136</v>
      </c>
      <c r="BR158" s="38" t="s">
        <v>107</v>
      </c>
      <c r="BS158" s="38">
        <v>988181</v>
      </c>
      <c r="BT158" s="330">
        <v>0</v>
      </c>
      <c r="BU158" s="38">
        <v>0</v>
      </c>
      <c r="BV158" s="38" t="s">
        <v>107</v>
      </c>
      <c r="BW158" s="38" t="s">
        <v>107</v>
      </c>
      <c r="BX158" s="38" t="s">
        <v>107</v>
      </c>
      <c r="BY158" s="29" t="s">
        <v>114</v>
      </c>
      <c r="BZ158" s="29" t="s">
        <v>114</v>
      </c>
      <c r="CA158" s="29" t="s">
        <v>114</v>
      </c>
      <c r="CB158" s="29" t="s">
        <v>114</v>
      </c>
      <c r="CC158" s="29" t="s">
        <v>114</v>
      </c>
      <c r="CD158" s="29" t="s">
        <v>114</v>
      </c>
      <c r="CE158" s="29" t="s">
        <v>114</v>
      </c>
      <c r="CF158" s="42" t="s">
        <v>107</v>
      </c>
      <c r="CG158" s="28" t="s">
        <v>107</v>
      </c>
      <c r="CH158" s="28" t="s">
        <v>107</v>
      </c>
      <c r="CI158" s="28" t="s">
        <v>107</v>
      </c>
      <c r="CJ158" s="28" t="s">
        <v>107</v>
      </c>
      <c r="CK158" s="28" t="s">
        <v>107</v>
      </c>
      <c r="CL158" s="28" t="s">
        <v>107</v>
      </c>
      <c r="CM158" s="28" t="s">
        <v>107</v>
      </c>
      <c r="CN158" s="28" t="s">
        <v>107</v>
      </c>
      <c r="CO158" s="28" t="s">
        <v>107</v>
      </c>
      <c r="CP158" s="28" t="s">
        <v>107</v>
      </c>
      <c r="CQ158" s="28" t="s">
        <v>107</v>
      </c>
      <c r="CR158" s="28" t="s">
        <v>107</v>
      </c>
      <c r="CS158" s="28" t="s">
        <v>107</v>
      </c>
      <c r="CT158" s="28" t="s">
        <v>107</v>
      </c>
      <c r="CU158" s="332">
        <v>18517582</v>
      </c>
      <c r="CV158" s="43">
        <v>1</v>
      </c>
    </row>
    <row r="159" spans="1:100" ht="25.5">
      <c r="A159" s="28">
        <v>193</v>
      </c>
      <c r="B159" s="29" t="s">
        <v>249</v>
      </c>
      <c r="C159" s="29" t="s">
        <v>0</v>
      </c>
      <c r="D159" s="29" t="s">
        <v>337</v>
      </c>
      <c r="E159" s="42" t="s">
        <v>346</v>
      </c>
      <c r="F159" s="42" t="s">
        <v>107</v>
      </c>
      <c r="G159" s="30" t="s">
        <v>491</v>
      </c>
      <c r="H159" s="42" t="s">
        <v>990</v>
      </c>
      <c r="I159" s="28">
        <v>9008231</v>
      </c>
      <c r="J159" s="28" t="s">
        <v>492</v>
      </c>
      <c r="K159" s="31" t="s">
        <v>307</v>
      </c>
      <c r="L159" s="32">
        <v>201</v>
      </c>
      <c r="M159" s="33">
        <v>5</v>
      </c>
      <c r="N159" s="34">
        <v>395900000</v>
      </c>
      <c r="O159" s="28" t="s">
        <v>346</v>
      </c>
      <c r="P159" s="28" t="s">
        <v>130</v>
      </c>
      <c r="Q159" s="28" t="s">
        <v>360</v>
      </c>
      <c r="R159" s="28" t="s">
        <v>107</v>
      </c>
      <c r="S159" s="28" t="s">
        <v>107</v>
      </c>
      <c r="T159" s="42" t="s">
        <v>107</v>
      </c>
      <c r="U159" s="28" t="s">
        <v>107</v>
      </c>
      <c r="V159" s="28" t="s">
        <v>107</v>
      </c>
      <c r="W159" s="28" t="str">
        <f t="shared" si="2"/>
        <v>N.A.</v>
      </c>
      <c r="X159" s="35" t="s">
        <v>2414</v>
      </c>
      <c r="Y159" s="206">
        <v>0</v>
      </c>
      <c r="Z159" s="206">
        <v>4.0000000000000001E-3</v>
      </c>
      <c r="AA159" s="206">
        <v>8.0000000000000002E-3</v>
      </c>
      <c r="AB159" s="206">
        <v>1.4E-2</v>
      </c>
      <c r="AC159" s="206">
        <v>1.7999999999999999E-2</v>
      </c>
      <c r="AD159" s="206">
        <v>0.02</v>
      </c>
      <c r="AE159" s="28" t="s">
        <v>113</v>
      </c>
      <c r="AF159" s="28" t="s">
        <v>113</v>
      </c>
      <c r="AG159" s="28" t="s">
        <v>113</v>
      </c>
      <c r="AH159" s="37">
        <v>1</v>
      </c>
      <c r="AI159" s="38">
        <v>8689479</v>
      </c>
      <c r="AJ159" s="38">
        <v>319146</v>
      </c>
      <c r="AK159" s="38">
        <v>361803</v>
      </c>
      <c r="AL159" s="38">
        <v>0</v>
      </c>
      <c r="AM159" s="38">
        <v>0</v>
      </c>
      <c r="AN159" s="38">
        <v>10531875</v>
      </c>
      <c r="AO159" s="38">
        <v>0</v>
      </c>
      <c r="AP159" s="38">
        <v>771201</v>
      </c>
      <c r="AQ159" s="38" t="s">
        <v>107</v>
      </c>
      <c r="AR159" s="38">
        <v>307690</v>
      </c>
      <c r="AS159" s="38">
        <v>0</v>
      </c>
      <c r="AT159" s="38">
        <v>0</v>
      </c>
      <c r="AU159" s="38">
        <v>0</v>
      </c>
      <c r="AV159" s="38">
        <v>0</v>
      </c>
      <c r="AW159" s="38">
        <v>0</v>
      </c>
      <c r="AX159" s="38">
        <v>0</v>
      </c>
      <c r="AY159" s="38">
        <v>1522088</v>
      </c>
      <c r="AZ159" s="38">
        <v>3314225</v>
      </c>
      <c r="BA159" s="38">
        <v>3436975</v>
      </c>
      <c r="BB159" s="38">
        <v>0</v>
      </c>
      <c r="BC159" s="38">
        <v>0</v>
      </c>
      <c r="BD159" s="38" t="s">
        <v>107</v>
      </c>
      <c r="BE159" s="38">
        <v>1432891</v>
      </c>
      <c r="BF159" s="38">
        <v>830568</v>
      </c>
      <c r="BG159" s="38">
        <v>1471875</v>
      </c>
      <c r="BH159" s="38">
        <v>137189</v>
      </c>
      <c r="BI159" s="38">
        <v>1089270</v>
      </c>
      <c r="BJ159" s="38">
        <v>1276590</v>
      </c>
      <c r="BK159" s="38">
        <v>0</v>
      </c>
      <c r="BL159" s="38">
        <v>0</v>
      </c>
      <c r="BM159" s="38" t="s">
        <v>107</v>
      </c>
      <c r="BN159" s="38">
        <v>7080252</v>
      </c>
      <c r="BO159" s="38">
        <v>70761</v>
      </c>
      <c r="BP159" s="38">
        <v>5155463</v>
      </c>
      <c r="BQ159" s="38">
        <v>9452136</v>
      </c>
      <c r="BR159" s="38">
        <v>0</v>
      </c>
      <c r="BS159" s="38">
        <v>988181</v>
      </c>
      <c r="BT159" s="330">
        <v>0</v>
      </c>
      <c r="BU159" s="38">
        <v>0</v>
      </c>
      <c r="BV159" s="38" t="s">
        <v>107</v>
      </c>
      <c r="BW159" s="38" t="s">
        <v>107</v>
      </c>
      <c r="BX159" s="38" t="s">
        <v>107</v>
      </c>
      <c r="BY159" s="29" t="s">
        <v>114</v>
      </c>
      <c r="BZ159" s="29" t="s">
        <v>114</v>
      </c>
      <c r="CA159" s="29" t="s">
        <v>114</v>
      </c>
      <c r="CB159" s="29" t="s">
        <v>114</v>
      </c>
      <c r="CC159" s="29" t="s">
        <v>113</v>
      </c>
      <c r="CD159" s="29" t="s">
        <v>113</v>
      </c>
      <c r="CE159" s="29" t="s">
        <v>114</v>
      </c>
      <c r="CF159" s="42" t="s">
        <v>107</v>
      </c>
      <c r="CG159" s="28" t="s">
        <v>107</v>
      </c>
      <c r="CH159" s="28" t="s">
        <v>107</v>
      </c>
      <c r="CI159" s="28" t="s">
        <v>107</v>
      </c>
      <c r="CJ159" s="28" t="s">
        <v>107</v>
      </c>
      <c r="CK159" s="28" t="s">
        <v>107</v>
      </c>
      <c r="CL159" s="28" t="s">
        <v>107</v>
      </c>
      <c r="CM159" s="28" t="s">
        <v>107</v>
      </c>
      <c r="CN159" s="28" t="s">
        <v>107</v>
      </c>
      <c r="CO159" s="28" t="s">
        <v>107</v>
      </c>
      <c r="CP159" s="28" t="s">
        <v>107</v>
      </c>
      <c r="CQ159" s="28" t="s">
        <v>107</v>
      </c>
      <c r="CR159" s="28" t="s">
        <v>107</v>
      </c>
      <c r="CS159" s="28" t="s">
        <v>107</v>
      </c>
      <c r="CT159" s="28" t="s">
        <v>107</v>
      </c>
      <c r="CU159" s="332">
        <v>20423804</v>
      </c>
      <c r="CV159" s="43">
        <v>1</v>
      </c>
    </row>
    <row r="160" spans="1:100" ht="25.5">
      <c r="A160" s="28">
        <v>194</v>
      </c>
      <c r="B160" s="29" t="s">
        <v>249</v>
      </c>
      <c r="C160" s="29" t="s">
        <v>0</v>
      </c>
      <c r="D160" s="29" t="s">
        <v>337</v>
      </c>
      <c r="E160" s="42" t="s">
        <v>346</v>
      </c>
      <c r="F160" s="42" t="s">
        <v>107</v>
      </c>
      <c r="G160" s="30" t="s">
        <v>491</v>
      </c>
      <c r="H160" s="42" t="s">
        <v>990</v>
      </c>
      <c r="I160" s="28">
        <v>9008221</v>
      </c>
      <c r="J160" s="28" t="s">
        <v>493</v>
      </c>
      <c r="K160" s="31" t="s">
        <v>375</v>
      </c>
      <c r="L160" s="32">
        <v>271</v>
      </c>
      <c r="M160" s="33">
        <v>5</v>
      </c>
      <c r="N160" s="34">
        <v>319000000</v>
      </c>
      <c r="O160" s="28" t="s">
        <v>346</v>
      </c>
      <c r="P160" s="28" t="s">
        <v>130</v>
      </c>
      <c r="Q160" s="28" t="s">
        <v>112</v>
      </c>
      <c r="R160" s="28" t="s">
        <v>107</v>
      </c>
      <c r="S160" s="28" t="s">
        <v>107</v>
      </c>
      <c r="T160" s="42" t="s">
        <v>107</v>
      </c>
      <c r="U160" s="28" t="s">
        <v>107</v>
      </c>
      <c r="V160" s="28" t="s">
        <v>107</v>
      </c>
      <c r="W160" s="28" t="str">
        <f t="shared" si="2"/>
        <v>N.A.</v>
      </c>
      <c r="X160" s="35" t="s">
        <v>2414</v>
      </c>
      <c r="Y160" s="206">
        <v>0</v>
      </c>
      <c r="Z160" s="206">
        <v>4.0000000000000001E-3</v>
      </c>
      <c r="AA160" s="206">
        <v>8.0000000000000002E-3</v>
      </c>
      <c r="AB160" s="206">
        <v>1.4E-2</v>
      </c>
      <c r="AC160" s="206">
        <v>1.7999999999999999E-2</v>
      </c>
      <c r="AD160" s="206">
        <v>0.02</v>
      </c>
      <c r="AE160" s="28" t="s">
        <v>113</v>
      </c>
      <c r="AF160" s="28" t="s">
        <v>113</v>
      </c>
      <c r="AG160" s="28" t="s">
        <v>113</v>
      </c>
      <c r="AH160" s="37">
        <v>1</v>
      </c>
      <c r="AI160" s="38">
        <v>8689479</v>
      </c>
      <c r="AJ160" s="38">
        <v>319146</v>
      </c>
      <c r="AK160" s="38">
        <v>361803</v>
      </c>
      <c r="AL160" s="38">
        <v>0</v>
      </c>
      <c r="AM160" s="38">
        <v>0</v>
      </c>
      <c r="AN160" s="38">
        <v>10531875</v>
      </c>
      <c r="AO160" s="38">
        <v>0</v>
      </c>
      <c r="AP160" s="38">
        <v>771201</v>
      </c>
      <c r="AQ160" s="38" t="s">
        <v>107</v>
      </c>
      <c r="AR160" s="38">
        <v>307690</v>
      </c>
      <c r="AS160" s="38">
        <v>0</v>
      </c>
      <c r="AT160" s="38">
        <v>0</v>
      </c>
      <c r="AU160" s="38">
        <v>0</v>
      </c>
      <c r="AV160" s="38">
        <v>0</v>
      </c>
      <c r="AW160" s="38">
        <v>0</v>
      </c>
      <c r="AX160" s="38">
        <v>0</v>
      </c>
      <c r="AY160" s="38">
        <v>1522088</v>
      </c>
      <c r="AZ160" s="38">
        <v>3314225</v>
      </c>
      <c r="BA160" s="38">
        <v>3436975</v>
      </c>
      <c r="BB160" s="38">
        <v>0</v>
      </c>
      <c r="BC160" s="38">
        <v>0</v>
      </c>
      <c r="BD160" s="38" t="s">
        <v>107</v>
      </c>
      <c r="BE160" s="38">
        <v>1432891</v>
      </c>
      <c r="BF160" s="38">
        <v>830568</v>
      </c>
      <c r="BG160" s="38">
        <v>1471875</v>
      </c>
      <c r="BH160" s="38">
        <v>137189</v>
      </c>
      <c r="BI160" s="38">
        <v>1089270</v>
      </c>
      <c r="BJ160" s="38">
        <v>1276590</v>
      </c>
      <c r="BK160" s="38">
        <v>0</v>
      </c>
      <c r="BL160" s="38">
        <v>0</v>
      </c>
      <c r="BM160" s="38" t="s">
        <v>107</v>
      </c>
      <c r="BN160" s="38">
        <v>7080252</v>
      </c>
      <c r="BO160" s="38">
        <v>70761</v>
      </c>
      <c r="BP160" s="38">
        <v>5155463</v>
      </c>
      <c r="BQ160" s="38">
        <v>9452136</v>
      </c>
      <c r="BR160" s="38">
        <v>0</v>
      </c>
      <c r="BS160" s="38">
        <v>988181</v>
      </c>
      <c r="BT160" s="330">
        <v>0</v>
      </c>
      <c r="BU160" s="38">
        <v>0</v>
      </c>
      <c r="BV160" s="38" t="s">
        <v>107</v>
      </c>
      <c r="BW160" s="38" t="s">
        <v>107</v>
      </c>
      <c r="BX160" s="38" t="s">
        <v>107</v>
      </c>
      <c r="BY160" s="29" t="s">
        <v>113</v>
      </c>
      <c r="BZ160" s="29" t="s">
        <v>113</v>
      </c>
      <c r="CA160" s="29" t="s">
        <v>114</v>
      </c>
      <c r="CB160" s="29" t="s">
        <v>113</v>
      </c>
      <c r="CC160" s="29" t="s">
        <v>114</v>
      </c>
      <c r="CD160" s="29" t="s">
        <v>113</v>
      </c>
      <c r="CE160" s="29" t="s">
        <v>114</v>
      </c>
      <c r="CF160" s="42" t="s">
        <v>107</v>
      </c>
      <c r="CG160" s="28" t="s">
        <v>107</v>
      </c>
      <c r="CH160" s="28" t="s">
        <v>107</v>
      </c>
      <c r="CI160" s="28" t="s">
        <v>107</v>
      </c>
      <c r="CJ160" s="28" t="s">
        <v>107</v>
      </c>
      <c r="CK160" s="28" t="s">
        <v>107</v>
      </c>
      <c r="CL160" s="28" t="s">
        <v>107</v>
      </c>
      <c r="CM160" s="28" t="s">
        <v>107</v>
      </c>
      <c r="CN160" s="28" t="s">
        <v>107</v>
      </c>
      <c r="CO160" s="28" t="s">
        <v>107</v>
      </c>
      <c r="CP160" s="28" t="s">
        <v>107</v>
      </c>
      <c r="CQ160" s="28" t="s">
        <v>107</v>
      </c>
      <c r="CR160" s="28" t="s">
        <v>107</v>
      </c>
      <c r="CS160" s="28" t="s">
        <v>107</v>
      </c>
      <c r="CT160" s="28" t="s">
        <v>107</v>
      </c>
      <c r="CU160" s="332">
        <v>19062217</v>
      </c>
      <c r="CV160" s="43">
        <v>1</v>
      </c>
    </row>
    <row r="161" spans="1:100" ht="25.5">
      <c r="A161" s="28">
        <v>195</v>
      </c>
      <c r="B161" s="29" t="s">
        <v>249</v>
      </c>
      <c r="C161" s="29" t="s">
        <v>0</v>
      </c>
      <c r="D161" s="29" t="s">
        <v>337</v>
      </c>
      <c r="E161" s="42" t="s">
        <v>346</v>
      </c>
      <c r="F161" s="42" t="s">
        <v>107</v>
      </c>
      <c r="G161" s="30" t="s">
        <v>494</v>
      </c>
      <c r="H161" s="42" t="s">
        <v>990</v>
      </c>
      <c r="I161" s="28">
        <v>9008230</v>
      </c>
      <c r="J161" s="28" t="s">
        <v>495</v>
      </c>
      <c r="K161" s="31" t="s">
        <v>307</v>
      </c>
      <c r="L161" s="32">
        <v>201</v>
      </c>
      <c r="M161" s="33">
        <v>5</v>
      </c>
      <c r="N161" s="34">
        <v>329000000</v>
      </c>
      <c r="O161" s="28" t="s">
        <v>346</v>
      </c>
      <c r="P161" s="28" t="s">
        <v>130</v>
      </c>
      <c r="Q161" s="28" t="s">
        <v>360</v>
      </c>
      <c r="R161" s="28" t="s">
        <v>107</v>
      </c>
      <c r="S161" s="28" t="s">
        <v>107</v>
      </c>
      <c r="T161" s="42" t="s">
        <v>107</v>
      </c>
      <c r="U161" s="28" t="s">
        <v>107</v>
      </c>
      <c r="V161" s="28" t="s">
        <v>107</v>
      </c>
      <c r="W161" s="28" t="str">
        <f t="shared" si="2"/>
        <v>N.A.</v>
      </c>
      <c r="X161" s="35" t="s">
        <v>2414</v>
      </c>
      <c r="Y161" s="206">
        <v>0</v>
      </c>
      <c r="Z161" s="206">
        <v>4.0000000000000001E-3</v>
      </c>
      <c r="AA161" s="206">
        <v>8.0000000000000002E-3</v>
      </c>
      <c r="AB161" s="206">
        <v>1.4E-2</v>
      </c>
      <c r="AC161" s="206">
        <v>1.7999999999999999E-2</v>
      </c>
      <c r="AD161" s="206">
        <v>0.02</v>
      </c>
      <c r="AE161" s="28" t="s">
        <v>113</v>
      </c>
      <c r="AF161" s="28" t="s">
        <v>113</v>
      </c>
      <c r="AG161" s="28" t="s">
        <v>113</v>
      </c>
      <c r="AH161" s="37">
        <v>1</v>
      </c>
      <c r="AI161" s="38">
        <v>8689479</v>
      </c>
      <c r="AJ161" s="38">
        <v>319146</v>
      </c>
      <c r="AK161" s="38">
        <v>361803</v>
      </c>
      <c r="AL161" s="38">
        <v>0</v>
      </c>
      <c r="AM161" s="38">
        <v>0</v>
      </c>
      <c r="AN161" s="38">
        <v>10531875</v>
      </c>
      <c r="AO161" s="38">
        <v>0</v>
      </c>
      <c r="AP161" s="38">
        <v>771201</v>
      </c>
      <c r="AQ161" s="38" t="s">
        <v>107</v>
      </c>
      <c r="AR161" s="38">
        <v>307690</v>
      </c>
      <c r="AS161" s="38">
        <v>0</v>
      </c>
      <c r="AT161" s="38">
        <v>0</v>
      </c>
      <c r="AU161" s="38">
        <v>0</v>
      </c>
      <c r="AV161" s="38">
        <v>0</v>
      </c>
      <c r="AW161" s="38">
        <v>0</v>
      </c>
      <c r="AX161" s="38">
        <v>3927971</v>
      </c>
      <c r="AY161" s="38">
        <v>1522088</v>
      </c>
      <c r="AZ161" s="38">
        <v>3314225</v>
      </c>
      <c r="BA161" s="38">
        <v>3436975</v>
      </c>
      <c r="BB161" s="38">
        <v>0</v>
      </c>
      <c r="BC161" s="38">
        <v>0</v>
      </c>
      <c r="BD161" s="38" t="s">
        <v>107</v>
      </c>
      <c r="BE161" s="38">
        <v>1432891</v>
      </c>
      <c r="BF161" s="38">
        <v>830568</v>
      </c>
      <c r="BG161" s="38">
        <v>1471875</v>
      </c>
      <c r="BH161" s="38">
        <v>137189</v>
      </c>
      <c r="BI161" s="38">
        <v>1089270</v>
      </c>
      <c r="BJ161" s="38">
        <v>1276590</v>
      </c>
      <c r="BK161" s="38">
        <v>0</v>
      </c>
      <c r="BL161" s="38">
        <v>0</v>
      </c>
      <c r="BM161" s="38" t="s">
        <v>107</v>
      </c>
      <c r="BN161" s="38">
        <v>7080252</v>
      </c>
      <c r="BO161" s="38">
        <v>70761</v>
      </c>
      <c r="BP161" s="38">
        <v>5155463</v>
      </c>
      <c r="BQ161" s="38">
        <v>9452136</v>
      </c>
      <c r="BR161" s="38">
        <v>0</v>
      </c>
      <c r="BS161" s="38">
        <v>988181</v>
      </c>
      <c r="BT161" s="330">
        <v>0</v>
      </c>
      <c r="BU161" s="38">
        <v>0</v>
      </c>
      <c r="BV161" s="38" t="s">
        <v>107</v>
      </c>
      <c r="BW161" s="38" t="s">
        <v>107</v>
      </c>
      <c r="BX161" s="38" t="s">
        <v>107</v>
      </c>
      <c r="BY161" s="29" t="s">
        <v>113</v>
      </c>
      <c r="BZ161" s="29" t="s">
        <v>113</v>
      </c>
      <c r="CA161" s="29" t="s">
        <v>114</v>
      </c>
      <c r="CB161" s="29" t="s">
        <v>113</v>
      </c>
      <c r="CC161" s="29" t="s">
        <v>114</v>
      </c>
      <c r="CD161" s="29" t="s">
        <v>113</v>
      </c>
      <c r="CE161" s="29" t="s">
        <v>114</v>
      </c>
      <c r="CF161" s="42" t="s">
        <v>107</v>
      </c>
      <c r="CG161" s="28" t="s">
        <v>107</v>
      </c>
      <c r="CH161" s="28" t="s">
        <v>107</v>
      </c>
      <c r="CI161" s="28" t="s">
        <v>107</v>
      </c>
      <c r="CJ161" s="28" t="s">
        <v>107</v>
      </c>
      <c r="CK161" s="28" t="s">
        <v>107</v>
      </c>
      <c r="CL161" s="28" t="s">
        <v>107</v>
      </c>
      <c r="CM161" s="28" t="s">
        <v>107</v>
      </c>
      <c r="CN161" s="28" t="s">
        <v>107</v>
      </c>
      <c r="CO161" s="28" t="s">
        <v>107</v>
      </c>
      <c r="CP161" s="28" t="s">
        <v>107</v>
      </c>
      <c r="CQ161" s="28" t="s">
        <v>107</v>
      </c>
      <c r="CR161" s="28" t="s">
        <v>107</v>
      </c>
      <c r="CS161" s="28" t="s">
        <v>107</v>
      </c>
      <c r="CT161" s="28" t="s">
        <v>107</v>
      </c>
      <c r="CU161" s="332">
        <v>20423804</v>
      </c>
      <c r="CV161" s="43">
        <v>1</v>
      </c>
    </row>
    <row r="162" spans="1:100" ht="25.5">
      <c r="A162" s="28">
        <v>200</v>
      </c>
      <c r="B162" s="29" t="s">
        <v>249</v>
      </c>
      <c r="C162" s="29" t="s">
        <v>0</v>
      </c>
      <c r="D162" s="29" t="s">
        <v>337</v>
      </c>
      <c r="E162" s="42" t="s">
        <v>346</v>
      </c>
      <c r="F162" s="42" t="s">
        <v>107</v>
      </c>
      <c r="G162" s="30" t="s">
        <v>504</v>
      </c>
      <c r="H162" s="42" t="s">
        <v>990</v>
      </c>
      <c r="I162" s="28">
        <v>9008204</v>
      </c>
      <c r="J162" s="28" t="s">
        <v>505</v>
      </c>
      <c r="K162" s="31" t="s">
        <v>375</v>
      </c>
      <c r="L162" s="32">
        <v>275</v>
      </c>
      <c r="M162" s="33">
        <v>5</v>
      </c>
      <c r="N162" s="34">
        <v>290500000</v>
      </c>
      <c r="O162" s="28" t="s">
        <v>346</v>
      </c>
      <c r="P162" s="28" t="s">
        <v>130</v>
      </c>
      <c r="Q162" s="28" t="s">
        <v>112</v>
      </c>
      <c r="R162" s="28" t="s">
        <v>107</v>
      </c>
      <c r="S162" s="28" t="s">
        <v>107</v>
      </c>
      <c r="T162" s="42" t="s">
        <v>107</v>
      </c>
      <c r="U162" s="28" t="s">
        <v>107</v>
      </c>
      <c r="V162" s="28" t="s">
        <v>107</v>
      </c>
      <c r="W162" s="28" t="str">
        <f t="shared" si="2"/>
        <v>N.A.</v>
      </c>
      <c r="X162" s="35" t="s">
        <v>2414</v>
      </c>
      <c r="Y162" s="206">
        <v>0</v>
      </c>
      <c r="Z162" s="206">
        <v>2E-3</v>
      </c>
      <c r="AA162" s="206">
        <v>5.0000000000000001E-3</v>
      </c>
      <c r="AB162" s="206">
        <v>8.0000000000000002E-3</v>
      </c>
      <c r="AC162" s="206">
        <v>0.01</v>
      </c>
      <c r="AD162" s="206">
        <v>1.2E-2</v>
      </c>
      <c r="AE162" s="28" t="s">
        <v>113</v>
      </c>
      <c r="AF162" s="28" t="s">
        <v>113</v>
      </c>
      <c r="AG162" s="28" t="s">
        <v>113</v>
      </c>
      <c r="AH162" s="37">
        <v>1</v>
      </c>
      <c r="AI162" s="38">
        <v>8689479</v>
      </c>
      <c r="AJ162" s="38">
        <v>319146</v>
      </c>
      <c r="AK162" s="38">
        <v>361803</v>
      </c>
      <c r="AL162" s="38">
        <v>0</v>
      </c>
      <c r="AM162" s="38">
        <v>0</v>
      </c>
      <c r="AN162" s="38">
        <v>10531875</v>
      </c>
      <c r="AO162" s="38">
        <v>0</v>
      </c>
      <c r="AP162" s="38">
        <v>0</v>
      </c>
      <c r="AQ162" s="38" t="s">
        <v>107</v>
      </c>
      <c r="AR162" s="38">
        <v>0</v>
      </c>
      <c r="AS162" s="38" t="s">
        <v>107</v>
      </c>
      <c r="AT162" s="38" t="s">
        <v>107</v>
      </c>
      <c r="AU162" s="38">
        <v>0</v>
      </c>
      <c r="AV162" s="38">
        <v>0</v>
      </c>
      <c r="AW162" s="38">
        <v>0</v>
      </c>
      <c r="AX162" s="38">
        <v>0</v>
      </c>
      <c r="AY162" s="38">
        <v>1522088</v>
      </c>
      <c r="AZ162" s="38">
        <v>3314225</v>
      </c>
      <c r="BA162" s="38">
        <v>3436975</v>
      </c>
      <c r="BB162" s="38">
        <v>0</v>
      </c>
      <c r="BC162" s="38">
        <v>0</v>
      </c>
      <c r="BD162" s="38" t="s">
        <v>107</v>
      </c>
      <c r="BE162" s="38">
        <v>1432891</v>
      </c>
      <c r="BF162" s="38">
        <v>830568</v>
      </c>
      <c r="BG162" s="38">
        <v>1471875</v>
      </c>
      <c r="BH162" s="38">
        <v>137189</v>
      </c>
      <c r="BI162" s="38">
        <v>1089270</v>
      </c>
      <c r="BJ162" s="38">
        <v>1276590</v>
      </c>
      <c r="BK162" s="38">
        <v>0</v>
      </c>
      <c r="BL162" s="38">
        <v>0</v>
      </c>
      <c r="BM162" s="38" t="s">
        <v>107</v>
      </c>
      <c r="BN162" s="38">
        <v>7080252</v>
      </c>
      <c r="BO162" s="38">
        <v>70761</v>
      </c>
      <c r="BP162" s="38">
        <v>5523710</v>
      </c>
      <c r="BQ162" s="38">
        <v>9452136</v>
      </c>
      <c r="BR162" s="38">
        <v>0</v>
      </c>
      <c r="BS162" s="38">
        <v>1015001</v>
      </c>
      <c r="BT162" s="330">
        <v>0</v>
      </c>
      <c r="BU162" s="38">
        <v>0</v>
      </c>
      <c r="BV162" s="38" t="s">
        <v>107</v>
      </c>
      <c r="BW162" s="38" t="s">
        <v>107</v>
      </c>
      <c r="BX162" s="38" t="s">
        <v>107</v>
      </c>
      <c r="BY162" s="29" t="s">
        <v>113</v>
      </c>
      <c r="BZ162" s="29" t="s">
        <v>113</v>
      </c>
      <c r="CA162" s="29" t="s">
        <v>113</v>
      </c>
      <c r="CB162" s="29" t="s">
        <v>113</v>
      </c>
      <c r="CC162" s="29" t="s">
        <v>114</v>
      </c>
      <c r="CD162" s="29" t="s">
        <v>114</v>
      </c>
      <c r="CE162" s="29" t="s">
        <v>114</v>
      </c>
      <c r="CF162" s="42" t="s">
        <v>107</v>
      </c>
      <c r="CG162" s="28" t="s">
        <v>107</v>
      </c>
      <c r="CH162" s="28" t="s">
        <v>107</v>
      </c>
      <c r="CI162" s="28" t="s">
        <v>107</v>
      </c>
      <c r="CJ162" s="28" t="s">
        <v>107</v>
      </c>
      <c r="CK162" s="28" t="s">
        <v>107</v>
      </c>
      <c r="CL162" s="28" t="s">
        <v>107</v>
      </c>
      <c r="CM162" s="28" t="s">
        <v>107</v>
      </c>
      <c r="CN162" s="28" t="s">
        <v>107</v>
      </c>
      <c r="CO162" s="28" t="s">
        <v>107</v>
      </c>
      <c r="CP162" s="28" t="s">
        <v>107</v>
      </c>
      <c r="CQ162" s="28" t="s">
        <v>107</v>
      </c>
      <c r="CR162" s="28" t="s">
        <v>107</v>
      </c>
      <c r="CS162" s="28" t="s">
        <v>107</v>
      </c>
      <c r="CT162" s="28" t="s">
        <v>107</v>
      </c>
      <c r="CU162" s="332">
        <v>15249773</v>
      </c>
      <c r="CV162" s="43">
        <v>1</v>
      </c>
    </row>
    <row r="163" spans="1:100" ht="25.5">
      <c r="A163" s="28">
        <v>201</v>
      </c>
      <c r="B163" s="29" t="s">
        <v>249</v>
      </c>
      <c r="C163" s="29" t="s">
        <v>0</v>
      </c>
      <c r="D163" s="29" t="s">
        <v>337</v>
      </c>
      <c r="E163" s="42" t="s">
        <v>346</v>
      </c>
      <c r="F163" s="42" t="s">
        <v>107</v>
      </c>
      <c r="G163" s="30" t="s">
        <v>506</v>
      </c>
      <c r="H163" s="42" t="s">
        <v>990</v>
      </c>
      <c r="I163" s="28">
        <v>9008205</v>
      </c>
      <c r="J163" s="28" t="s">
        <v>507</v>
      </c>
      <c r="K163" s="31" t="s">
        <v>375</v>
      </c>
      <c r="L163" s="32">
        <v>275</v>
      </c>
      <c r="M163" s="33">
        <v>5</v>
      </c>
      <c r="N163" s="34">
        <v>246900000</v>
      </c>
      <c r="O163" s="28" t="s">
        <v>346</v>
      </c>
      <c r="P163" s="28" t="s">
        <v>130</v>
      </c>
      <c r="Q163" s="28" t="s">
        <v>112</v>
      </c>
      <c r="R163" s="28" t="s">
        <v>107</v>
      </c>
      <c r="S163" s="28" t="s">
        <v>107</v>
      </c>
      <c r="T163" s="42" t="s">
        <v>107</v>
      </c>
      <c r="U163" s="28" t="s">
        <v>107</v>
      </c>
      <c r="V163" s="28" t="s">
        <v>107</v>
      </c>
      <c r="W163" s="28" t="str">
        <f t="shared" si="2"/>
        <v>N.A.</v>
      </c>
      <c r="X163" s="35" t="s">
        <v>2413</v>
      </c>
      <c r="Y163" s="206">
        <v>0</v>
      </c>
      <c r="Z163" s="206">
        <v>2E-3</v>
      </c>
      <c r="AA163" s="206">
        <v>5.0000000000000001E-3</v>
      </c>
      <c r="AB163" s="206">
        <v>8.0000000000000002E-3</v>
      </c>
      <c r="AC163" s="206">
        <v>0.01</v>
      </c>
      <c r="AD163" s="206">
        <v>1.2E-2</v>
      </c>
      <c r="AE163" s="28" t="s">
        <v>113</v>
      </c>
      <c r="AF163" s="28" t="s">
        <v>113</v>
      </c>
      <c r="AG163" s="28" t="s">
        <v>113</v>
      </c>
      <c r="AH163" s="37">
        <v>1</v>
      </c>
      <c r="AI163" s="38">
        <v>8689479</v>
      </c>
      <c r="AJ163" s="38">
        <v>319146</v>
      </c>
      <c r="AK163" s="38">
        <v>361803</v>
      </c>
      <c r="AL163" s="38">
        <v>0</v>
      </c>
      <c r="AM163" s="38">
        <v>0</v>
      </c>
      <c r="AN163" s="38">
        <v>10531875</v>
      </c>
      <c r="AO163" s="38">
        <v>0</v>
      </c>
      <c r="AP163" s="38">
        <v>673002</v>
      </c>
      <c r="AQ163" s="38" t="s">
        <v>107</v>
      </c>
      <c r="AR163" s="38">
        <v>307690</v>
      </c>
      <c r="AS163" s="38" t="s">
        <v>107</v>
      </c>
      <c r="AT163" s="38" t="s">
        <v>107</v>
      </c>
      <c r="AU163" s="38">
        <v>0</v>
      </c>
      <c r="AV163" s="38">
        <v>0</v>
      </c>
      <c r="AW163" s="38">
        <v>0</v>
      </c>
      <c r="AX163" s="38">
        <v>0</v>
      </c>
      <c r="AY163" s="38">
        <v>1522088</v>
      </c>
      <c r="AZ163" s="38">
        <v>3314225</v>
      </c>
      <c r="BA163" s="38">
        <v>3436975</v>
      </c>
      <c r="BB163" s="38">
        <v>0</v>
      </c>
      <c r="BC163" s="38">
        <v>0</v>
      </c>
      <c r="BD163" s="38" t="s">
        <v>107</v>
      </c>
      <c r="BE163" s="38">
        <v>1432891</v>
      </c>
      <c r="BF163" s="38">
        <v>830568</v>
      </c>
      <c r="BG163" s="38">
        <v>1471875</v>
      </c>
      <c r="BH163" s="38">
        <v>137189</v>
      </c>
      <c r="BI163" s="38">
        <v>1089270</v>
      </c>
      <c r="BJ163" s="38">
        <v>1276590</v>
      </c>
      <c r="BK163" s="38">
        <v>0</v>
      </c>
      <c r="BL163" s="38">
        <v>0</v>
      </c>
      <c r="BM163" s="38" t="s">
        <v>107</v>
      </c>
      <c r="BN163" s="38">
        <v>7080252</v>
      </c>
      <c r="BO163" s="38">
        <v>70761</v>
      </c>
      <c r="BP163" s="38">
        <v>5523710</v>
      </c>
      <c r="BQ163" s="38">
        <v>9452136</v>
      </c>
      <c r="BR163" s="38">
        <v>0</v>
      </c>
      <c r="BS163" s="38">
        <v>1015001</v>
      </c>
      <c r="BT163" s="330">
        <v>0</v>
      </c>
      <c r="BU163" s="38">
        <v>0</v>
      </c>
      <c r="BV163" s="38" t="s">
        <v>107</v>
      </c>
      <c r="BW163" s="38" t="s">
        <v>107</v>
      </c>
      <c r="BX163" s="38" t="s">
        <v>107</v>
      </c>
      <c r="BY163" s="29" t="s">
        <v>113</v>
      </c>
      <c r="BZ163" s="29" t="s">
        <v>113</v>
      </c>
      <c r="CA163" s="29" t="s">
        <v>113</v>
      </c>
      <c r="CB163" s="29" t="s">
        <v>113</v>
      </c>
      <c r="CC163" s="29" t="s">
        <v>114</v>
      </c>
      <c r="CD163" s="29" t="s">
        <v>113</v>
      </c>
      <c r="CE163" s="29" t="s">
        <v>114</v>
      </c>
      <c r="CF163" s="42" t="s">
        <v>107</v>
      </c>
      <c r="CG163" s="28" t="s">
        <v>107</v>
      </c>
      <c r="CH163" s="28" t="s">
        <v>107</v>
      </c>
      <c r="CI163" s="28" t="s">
        <v>107</v>
      </c>
      <c r="CJ163" s="28" t="s">
        <v>107</v>
      </c>
      <c r="CK163" s="28" t="s">
        <v>107</v>
      </c>
      <c r="CL163" s="28" t="s">
        <v>107</v>
      </c>
      <c r="CM163" s="28" t="s">
        <v>107</v>
      </c>
      <c r="CN163" s="28" t="s">
        <v>107</v>
      </c>
      <c r="CO163" s="28" t="s">
        <v>107</v>
      </c>
      <c r="CP163" s="28" t="s">
        <v>107</v>
      </c>
      <c r="CQ163" s="28" t="s">
        <v>107</v>
      </c>
      <c r="CR163" s="28" t="s">
        <v>107</v>
      </c>
      <c r="CS163" s="28" t="s">
        <v>107</v>
      </c>
      <c r="CT163" s="28" t="s">
        <v>107</v>
      </c>
      <c r="CU163" s="332">
        <v>15249773</v>
      </c>
      <c r="CV163" s="43">
        <v>1</v>
      </c>
    </row>
    <row r="164" spans="1:100" ht="25.5">
      <c r="A164" s="28">
        <v>203</v>
      </c>
      <c r="B164" s="29" t="s">
        <v>254</v>
      </c>
      <c r="C164" s="29" t="s">
        <v>0</v>
      </c>
      <c r="D164" s="29" t="s">
        <v>337</v>
      </c>
      <c r="E164" s="42" t="s">
        <v>338</v>
      </c>
      <c r="F164" s="42" t="s">
        <v>107</v>
      </c>
      <c r="G164" s="30" t="s">
        <v>510</v>
      </c>
      <c r="H164" s="42" t="s">
        <v>400</v>
      </c>
      <c r="I164" s="28">
        <v>3006134</v>
      </c>
      <c r="J164" s="28" t="s">
        <v>511</v>
      </c>
      <c r="K164" s="31" t="s">
        <v>369</v>
      </c>
      <c r="L164" s="32">
        <v>168</v>
      </c>
      <c r="M164" s="33">
        <v>5</v>
      </c>
      <c r="N164" s="34">
        <v>104500000</v>
      </c>
      <c r="O164" s="28" t="s">
        <v>338</v>
      </c>
      <c r="P164" s="28" t="s">
        <v>130</v>
      </c>
      <c r="Q164" s="28" t="s">
        <v>112</v>
      </c>
      <c r="R164" s="28" t="s">
        <v>107</v>
      </c>
      <c r="S164" s="28" t="s">
        <v>107</v>
      </c>
      <c r="T164" s="42" t="s">
        <v>107</v>
      </c>
      <c r="U164" s="28" t="s">
        <v>107</v>
      </c>
      <c r="V164" s="28" t="s">
        <v>107</v>
      </c>
      <c r="W164" s="28" t="str">
        <f t="shared" si="2"/>
        <v>N.A.</v>
      </c>
      <c r="X164" s="35" t="s">
        <v>2412</v>
      </c>
      <c r="Y164" s="206">
        <v>3.9E-2</v>
      </c>
      <c r="Z164" s="206">
        <v>3.9E-2</v>
      </c>
      <c r="AA164" s="206">
        <v>3.9E-2</v>
      </c>
      <c r="AB164" s="206">
        <v>4.1000000000000002E-2</v>
      </c>
      <c r="AC164" s="206">
        <v>4.1000000000000002E-2</v>
      </c>
      <c r="AD164" s="206">
        <v>4.1000000000000002E-2</v>
      </c>
      <c r="AE164" s="28" t="s">
        <v>113</v>
      </c>
      <c r="AF164" s="28" t="s">
        <v>113</v>
      </c>
      <c r="AG164" s="28" t="s">
        <v>113</v>
      </c>
      <c r="AH164" s="37">
        <v>1</v>
      </c>
      <c r="AI164" s="38">
        <v>8689479</v>
      </c>
      <c r="AJ164" s="38">
        <v>340397</v>
      </c>
      <c r="AK164" s="38">
        <v>1157349</v>
      </c>
      <c r="AL164" s="38">
        <v>0</v>
      </c>
      <c r="AM164" s="38">
        <v>0</v>
      </c>
      <c r="AN164" s="38">
        <v>9531108</v>
      </c>
      <c r="AO164" s="38" t="s">
        <v>107</v>
      </c>
      <c r="AP164" s="38" t="s">
        <v>107</v>
      </c>
      <c r="AQ164" s="38">
        <v>340397</v>
      </c>
      <c r="AR164" s="38" t="s">
        <v>107</v>
      </c>
      <c r="AS164" s="38" t="s">
        <v>107</v>
      </c>
      <c r="AT164" s="38" t="s">
        <v>107</v>
      </c>
      <c r="AU164" s="38">
        <v>0</v>
      </c>
      <c r="AV164" s="38">
        <v>0</v>
      </c>
      <c r="AW164" s="38">
        <v>0</v>
      </c>
      <c r="AX164" s="38" t="s">
        <v>107</v>
      </c>
      <c r="AY164" s="38">
        <v>2587015</v>
      </c>
      <c r="AZ164" s="38">
        <v>2178539</v>
      </c>
      <c r="BA164" s="38">
        <v>2178539</v>
      </c>
      <c r="BB164" s="38" t="s">
        <v>107</v>
      </c>
      <c r="BC164" s="38" t="s">
        <v>107</v>
      </c>
      <c r="BD164" s="38">
        <v>408476</v>
      </c>
      <c r="BE164" s="38">
        <v>1633904</v>
      </c>
      <c r="BF164" s="38">
        <v>1633904</v>
      </c>
      <c r="BG164" s="38">
        <v>3812444</v>
      </c>
      <c r="BH164" s="38">
        <v>136159</v>
      </c>
      <c r="BI164" s="38">
        <v>3540126</v>
      </c>
      <c r="BJ164" s="38">
        <v>816952</v>
      </c>
      <c r="BK164" s="38">
        <v>0</v>
      </c>
      <c r="BL164" s="38">
        <v>0</v>
      </c>
      <c r="BM164" s="38" t="s">
        <v>107</v>
      </c>
      <c r="BN164" s="38">
        <v>2995491</v>
      </c>
      <c r="BO164" s="38">
        <v>272318</v>
      </c>
      <c r="BP164" s="38">
        <v>2723174</v>
      </c>
      <c r="BQ164" s="38">
        <v>8850315</v>
      </c>
      <c r="BR164" s="38" t="s">
        <v>107</v>
      </c>
      <c r="BS164" s="38">
        <v>1089270</v>
      </c>
      <c r="BT164" s="330">
        <v>0</v>
      </c>
      <c r="BU164" s="38">
        <v>0</v>
      </c>
      <c r="BV164" s="38">
        <v>6807934</v>
      </c>
      <c r="BW164" s="38">
        <v>9531108</v>
      </c>
      <c r="BX164" s="38">
        <v>13615869</v>
      </c>
      <c r="BY164" s="41" t="s">
        <v>113</v>
      </c>
      <c r="BZ164" s="41" t="s">
        <v>113</v>
      </c>
      <c r="CA164" s="41" t="s">
        <v>113</v>
      </c>
      <c r="CB164" s="41" t="s">
        <v>113</v>
      </c>
      <c r="CC164" s="41" t="s">
        <v>113</v>
      </c>
      <c r="CD164" s="41" t="s">
        <v>113</v>
      </c>
      <c r="CE164" s="41" t="s">
        <v>114</v>
      </c>
      <c r="CF164" s="42" t="s">
        <v>107</v>
      </c>
      <c r="CG164" s="28" t="s">
        <v>107</v>
      </c>
      <c r="CH164" s="28" t="s">
        <v>107</v>
      </c>
      <c r="CI164" s="28" t="s">
        <v>107</v>
      </c>
      <c r="CJ164" s="28" t="s">
        <v>107</v>
      </c>
      <c r="CK164" s="28" t="s">
        <v>107</v>
      </c>
      <c r="CL164" s="28" t="s">
        <v>107</v>
      </c>
      <c r="CM164" s="28" t="s">
        <v>107</v>
      </c>
      <c r="CN164" s="28" t="s">
        <v>107</v>
      </c>
      <c r="CO164" s="28" t="s">
        <v>107</v>
      </c>
      <c r="CP164" s="28" t="s">
        <v>107</v>
      </c>
      <c r="CQ164" s="28" t="s">
        <v>107</v>
      </c>
      <c r="CR164" s="28" t="s">
        <v>107</v>
      </c>
      <c r="CS164" s="28" t="s">
        <v>107</v>
      </c>
      <c r="CT164" s="28" t="s">
        <v>107</v>
      </c>
      <c r="CU164" s="332">
        <v>10702073</v>
      </c>
      <c r="CV164" s="43">
        <v>1</v>
      </c>
    </row>
    <row r="165" spans="1:100" ht="25.5">
      <c r="A165" s="28">
        <v>204</v>
      </c>
      <c r="B165" s="29" t="s">
        <v>254</v>
      </c>
      <c r="C165" s="29" t="s">
        <v>0</v>
      </c>
      <c r="D165" s="29" t="s">
        <v>337</v>
      </c>
      <c r="E165" s="42" t="s">
        <v>338</v>
      </c>
      <c r="F165" s="42" t="s">
        <v>107</v>
      </c>
      <c r="G165" s="30" t="s">
        <v>512</v>
      </c>
      <c r="H165" s="42" t="s">
        <v>400</v>
      </c>
      <c r="I165" s="28">
        <v>3006138</v>
      </c>
      <c r="J165" s="28" t="s">
        <v>513</v>
      </c>
      <c r="K165" s="31" t="s">
        <v>341</v>
      </c>
      <c r="L165" s="32">
        <v>121</v>
      </c>
      <c r="M165" s="33">
        <v>5</v>
      </c>
      <c r="N165" s="34">
        <v>91000000</v>
      </c>
      <c r="O165" s="28" t="s">
        <v>338</v>
      </c>
      <c r="P165" s="28" t="s">
        <v>2415</v>
      </c>
      <c r="Q165" s="28" t="s">
        <v>112</v>
      </c>
      <c r="R165" s="28" t="s">
        <v>107</v>
      </c>
      <c r="S165" s="28" t="s">
        <v>107</v>
      </c>
      <c r="T165" s="42" t="s">
        <v>107</v>
      </c>
      <c r="U165" s="28" t="s">
        <v>107</v>
      </c>
      <c r="V165" s="28" t="s">
        <v>107</v>
      </c>
      <c r="W165" s="28" t="str">
        <f t="shared" si="2"/>
        <v>N.A.</v>
      </c>
      <c r="X165" s="35" t="s">
        <v>2412</v>
      </c>
      <c r="Y165" s="206">
        <v>3.9E-2</v>
      </c>
      <c r="Z165" s="206">
        <v>3.9E-2</v>
      </c>
      <c r="AA165" s="206">
        <v>3.9E-2</v>
      </c>
      <c r="AB165" s="206">
        <v>4.1000000000000002E-2</v>
      </c>
      <c r="AC165" s="206">
        <v>4.1000000000000002E-2</v>
      </c>
      <c r="AD165" s="206">
        <v>4.1000000000000002E-2</v>
      </c>
      <c r="AE165" s="28" t="s">
        <v>113</v>
      </c>
      <c r="AF165" s="28" t="s">
        <v>113</v>
      </c>
      <c r="AG165" s="28" t="s">
        <v>113</v>
      </c>
      <c r="AH165" s="37">
        <v>1</v>
      </c>
      <c r="AI165" s="38">
        <v>8689479</v>
      </c>
      <c r="AJ165" s="38">
        <v>340397</v>
      </c>
      <c r="AK165" s="38">
        <v>1157349</v>
      </c>
      <c r="AL165" s="38">
        <v>0</v>
      </c>
      <c r="AM165" s="38">
        <v>0</v>
      </c>
      <c r="AN165" s="38">
        <v>9531108</v>
      </c>
      <c r="AO165" s="38" t="s">
        <v>107</v>
      </c>
      <c r="AP165" s="38">
        <v>1157349</v>
      </c>
      <c r="AQ165" s="38">
        <v>340397</v>
      </c>
      <c r="AR165" s="38" t="s">
        <v>107</v>
      </c>
      <c r="AS165" s="38" t="s">
        <v>107</v>
      </c>
      <c r="AT165" s="38" t="s">
        <v>107</v>
      </c>
      <c r="AU165" s="38">
        <v>0</v>
      </c>
      <c r="AV165" s="38">
        <v>0</v>
      </c>
      <c r="AW165" s="38">
        <v>0</v>
      </c>
      <c r="AX165" s="38">
        <v>2587015</v>
      </c>
      <c r="AY165" s="38">
        <v>2587015</v>
      </c>
      <c r="AZ165" s="38">
        <v>2178539</v>
      </c>
      <c r="BA165" s="38">
        <v>2178539</v>
      </c>
      <c r="BB165" s="38" t="s">
        <v>107</v>
      </c>
      <c r="BC165" s="38">
        <v>1770063</v>
      </c>
      <c r="BD165" s="38">
        <v>408476</v>
      </c>
      <c r="BE165" s="38">
        <v>1633904</v>
      </c>
      <c r="BF165" s="38">
        <v>1633904</v>
      </c>
      <c r="BG165" s="38">
        <v>3812444</v>
      </c>
      <c r="BH165" s="38">
        <v>136159</v>
      </c>
      <c r="BI165" s="38">
        <v>3540126</v>
      </c>
      <c r="BJ165" s="38">
        <v>816952</v>
      </c>
      <c r="BK165" s="38">
        <v>0</v>
      </c>
      <c r="BL165" s="38">
        <v>0</v>
      </c>
      <c r="BM165" s="38" t="s">
        <v>107</v>
      </c>
      <c r="BN165" s="38">
        <v>2995491</v>
      </c>
      <c r="BO165" s="38">
        <v>272318</v>
      </c>
      <c r="BP165" s="38">
        <v>2723174</v>
      </c>
      <c r="BQ165" s="38">
        <v>8850315</v>
      </c>
      <c r="BR165" s="38" t="s">
        <v>107</v>
      </c>
      <c r="BS165" s="38">
        <v>1089270</v>
      </c>
      <c r="BT165" s="330">
        <v>0</v>
      </c>
      <c r="BU165" s="38">
        <v>0</v>
      </c>
      <c r="BV165" s="38">
        <v>6807934</v>
      </c>
      <c r="BW165" s="38">
        <v>9531108</v>
      </c>
      <c r="BX165" s="38">
        <v>13615869</v>
      </c>
      <c r="BY165" s="41" t="s">
        <v>114</v>
      </c>
      <c r="BZ165" s="41" t="s">
        <v>114</v>
      </c>
      <c r="CA165" s="41" t="s">
        <v>113</v>
      </c>
      <c r="CB165" s="41" t="s">
        <v>113</v>
      </c>
      <c r="CC165" s="41" t="s">
        <v>113</v>
      </c>
      <c r="CD165" s="41" t="s">
        <v>113</v>
      </c>
      <c r="CE165" s="41" t="s">
        <v>114</v>
      </c>
      <c r="CF165" s="42" t="s">
        <v>107</v>
      </c>
      <c r="CG165" s="28" t="s">
        <v>107</v>
      </c>
      <c r="CH165" s="28" t="s">
        <v>107</v>
      </c>
      <c r="CI165" s="28" t="s">
        <v>107</v>
      </c>
      <c r="CJ165" s="28" t="s">
        <v>107</v>
      </c>
      <c r="CK165" s="28" t="s">
        <v>107</v>
      </c>
      <c r="CL165" s="28" t="s">
        <v>107</v>
      </c>
      <c r="CM165" s="28" t="s">
        <v>107</v>
      </c>
      <c r="CN165" s="28" t="s">
        <v>107</v>
      </c>
      <c r="CO165" s="28" t="s">
        <v>107</v>
      </c>
      <c r="CP165" s="28" t="s">
        <v>107</v>
      </c>
      <c r="CQ165" s="28" t="s">
        <v>107</v>
      </c>
      <c r="CR165" s="28" t="s">
        <v>107</v>
      </c>
      <c r="CS165" s="28" t="s">
        <v>107</v>
      </c>
      <c r="CT165" s="28" t="s">
        <v>107</v>
      </c>
      <c r="CU165" s="332">
        <v>10702073</v>
      </c>
      <c r="CV165" s="43">
        <v>1</v>
      </c>
    </row>
    <row r="166" spans="1:100" ht="25.5">
      <c r="A166" s="28">
        <v>205</v>
      </c>
      <c r="B166" s="29" t="s">
        <v>254</v>
      </c>
      <c r="C166" s="29" t="s">
        <v>0</v>
      </c>
      <c r="D166" s="29" t="s">
        <v>337</v>
      </c>
      <c r="E166" s="42" t="s">
        <v>338</v>
      </c>
      <c r="F166" s="42" t="s">
        <v>107</v>
      </c>
      <c r="G166" s="30" t="s">
        <v>514</v>
      </c>
      <c r="H166" s="42" t="s">
        <v>400</v>
      </c>
      <c r="I166" s="28">
        <v>3006139</v>
      </c>
      <c r="J166" s="28" t="s">
        <v>515</v>
      </c>
      <c r="K166" s="31" t="s">
        <v>341</v>
      </c>
      <c r="L166" s="32">
        <v>121</v>
      </c>
      <c r="M166" s="33">
        <v>5</v>
      </c>
      <c r="N166" s="34">
        <v>92100000</v>
      </c>
      <c r="O166" s="28" t="s">
        <v>338</v>
      </c>
      <c r="P166" s="28" t="s">
        <v>130</v>
      </c>
      <c r="Q166" s="28" t="s">
        <v>112</v>
      </c>
      <c r="R166" s="28" t="s">
        <v>107</v>
      </c>
      <c r="S166" s="28" t="s">
        <v>107</v>
      </c>
      <c r="T166" s="42" t="s">
        <v>107</v>
      </c>
      <c r="U166" s="28" t="s">
        <v>107</v>
      </c>
      <c r="V166" s="28" t="s">
        <v>107</v>
      </c>
      <c r="W166" s="28" t="str">
        <f t="shared" si="2"/>
        <v>N.A.</v>
      </c>
      <c r="X166" s="35" t="s">
        <v>2412</v>
      </c>
      <c r="Y166" s="206">
        <v>3.9E-2</v>
      </c>
      <c r="Z166" s="206">
        <v>3.9E-2</v>
      </c>
      <c r="AA166" s="206">
        <v>3.9E-2</v>
      </c>
      <c r="AB166" s="206">
        <v>4.1000000000000002E-2</v>
      </c>
      <c r="AC166" s="206">
        <v>4.1000000000000002E-2</v>
      </c>
      <c r="AD166" s="206">
        <v>4.1000000000000002E-2</v>
      </c>
      <c r="AE166" s="28" t="s">
        <v>113</v>
      </c>
      <c r="AF166" s="28" t="s">
        <v>113</v>
      </c>
      <c r="AG166" s="28" t="s">
        <v>113</v>
      </c>
      <c r="AH166" s="37">
        <v>1</v>
      </c>
      <c r="AI166" s="38">
        <v>8689479</v>
      </c>
      <c r="AJ166" s="38">
        <v>340397</v>
      </c>
      <c r="AK166" s="38">
        <v>1157349</v>
      </c>
      <c r="AL166" s="38">
        <v>0</v>
      </c>
      <c r="AM166" s="38">
        <v>0</v>
      </c>
      <c r="AN166" s="38">
        <v>9531108</v>
      </c>
      <c r="AO166" s="38" t="s">
        <v>107</v>
      </c>
      <c r="AP166" s="38">
        <v>1157349</v>
      </c>
      <c r="AQ166" s="38">
        <v>340397</v>
      </c>
      <c r="AR166" s="38" t="s">
        <v>107</v>
      </c>
      <c r="AS166" s="38" t="s">
        <v>107</v>
      </c>
      <c r="AT166" s="38" t="s">
        <v>107</v>
      </c>
      <c r="AU166" s="38">
        <v>0</v>
      </c>
      <c r="AV166" s="38">
        <v>0</v>
      </c>
      <c r="AW166" s="38">
        <v>0</v>
      </c>
      <c r="AX166" s="38">
        <v>2587015</v>
      </c>
      <c r="AY166" s="38">
        <v>2587015</v>
      </c>
      <c r="AZ166" s="38">
        <v>2178539</v>
      </c>
      <c r="BA166" s="38">
        <v>2178539</v>
      </c>
      <c r="BB166" s="38" t="s">
        <v>107</v>
      </c>
      <c r="BC166" s="38">
        <v>1770063</v>
      </c>
      <c r="BD166" s="38">
        <v>408476</v>
      </c>
      <c r="BE166" s="38">
        <v>1633904</v>
      </c>
      <c r="BF166" s="38">
        <v>1633904</v>
      </c>
      <c r="BG166" s="38">
        <v>3812444</v>
      </c>
      <c r="BH166" s="38">
        <v>136159</v>
      </c>
      <c r="BI166" s="38">
        <v>3540126</v>
      </c>
      <c r="BJ166" s="38">
        <v>816952</v>
      </c>
      <c r="BK166" s="38">
        <v>0</v>
      </c>
      <c r="BL166" s="38">
        <v>0</v>
      </c>
      <c r="BM166" s="38" t="s">
        <v>107</v>
      </c>
      <c r="BN166" s="38">
        <v>2995491</v>
      </c>
      <c r="BO166" s="38">
        <v>272318</v>
      </c>
      <c r="BP166" s="38">
        <v>2723174</v>
      </c>
      <c r="BQ166" s="38">
        <v>8850315</v>
      </c>
      <c r="BR166" s="38" t="s">
        <v>107</v>
      </c>
      <c r="BS166" s="38">
        <v>1089270</v>
      </c>
      <c r="BT166" s="330">
        <v>0</v>
      </c>
      <c r="BU166" s="38">
        <v>0</v>
      </c>
      <c r="BV166" s="38">
        <v>6807934</v>
      </c>
      <c r="BW166" s="38">
        <v>9531108</v>
      </c>
      <c r="BX166" s="38">
        <v>13615869</v>
      </c>
      <c r="BY166" s="41" t="s">
        <v>114</v>
      </c>
      <c r="BZ166" s="41" t="s">
        <v>114</v>
      </c>
      <c r="CA166" s="41" t="s">
        <v>113</v>
      </c>
      <c r="CB166" s="41" t="s">
        <v>113</v>
      </c>
      <c r="CC166" s="41" t="s">
        <v>113</v>
      </c>
      <c r="CD166" s="41" t="s">
        <v>113</v>
      </c>
      <c r="CE166" s="41" t="s">
        <v>114</v>
      </c>
      <c r="CF166" s="42" t="s">
        <v>107</v>
      </c>
      <c r="CG166" s="28" t="s">
        <v>107</v>
      </c>
      <c r="CH166" s="28" t="s">
        <v>107</v>
      </c>
      <c r="CI166" s="28" t="s">
        <v>107</v>
      </c>
      <c r="CJ166" s="28" t="s">
        <v>107</v>
      </c>
      <c r="CK166" s="28" t="s">
        <v>107</v>
      </c>
      <c r="CL166" s="28" t="s">
        <v>107</v>
      </c>
      <c r="CM166" s="28" t="s">
        <v>107</v>
      </c>
      <c r="CN166" s="28" t="s">
        <v>107</v>
      </c>
      <c r="CO166" s="28" t="s">
        <v>107</v>
      </c>
      <c r="CP166" s="28" t="s">
        <v>107</v>
      </c>
      <c r="CQ166" s="28" t="s">
        <v>107</v>
      </c>
      <c r="CR166" s="28" t="s">
        <v>107</v>
      </c>
      <c r="CS166" s="28" t="s">
        <v>107</v>
      </c>
      <c r="CT166" s="28" t="s">
        <v>107</v>
      </c>
      <c r="CU166" s="332">
        <v>10702073</v>
      </c>
      <c r="CV166" s="43">
        <v>1</v>
      </c>
    </row>
    <row r="167" spans="1:100" ht="25.5">
      <c r="A167" s="28">
        <v>206</v>
      </c>
      <c r="B167" s="29" t="s">
        <v>254</v>
      </c>
      <c r="C167" s="29" t="s">
        <v>0</v>
      </c>
      <c r="D167" s="29" t="s">
        <v>337</v>
      </c>
      <c r="E167" s="42" t="s">
        <v>346</v>
      </c>
      <c r="F167" s="42" t="s">
        <v>107</v>
      </c>
      <c r="G167" s="30" t="s">
        <v>516</v>
      </c>
      <c r="H167" s="42" t="s">
        <v>400</v>
      </c>
      <c r="I167" s="28">
        <v>3008062</v>
      </c>
      <c r="J167" s="28" t="s">
        <v>517</v>
      </c>
      <c r="K167" s="31" t="s">
        <v>142</v>
      </c>
      <c r="L167" s="32">
        <v>168</v>
      </c>
      <c r="M167" s="33">
        <v>5</v>
      </c>
      <c r="N167" s="34">
        <v>103500000</v>
      </c>
      <c r="O167" s="28" t="s">
        <v>346</v>
      </c>
      <c r="P167" s="28" t="s">
        <v>130</v>
      </c>
      <c r="Q167" s="28" t="s">
        <v>112</v>
      </c>
      <c r="R167" s="28" t="s">
        <v>107</v>
      </c>
      <c r="S167" s="28" t="s">
        <v>107</v>
      </c>
      <c r="T167" s="42" t="s">
        <v>107</v>
      </c>
      <c r="U167" s="28" t="s">
        <v>107</v>
      </c>
      <c r="V167" s="28" t="s">
        <v>107</v>
      </c>
      <c r="W167" s="28" t="str">
        <f t="shared" si="2"/>
        <v>N.A.</v>
      </c>
      <c r="X167" s="35" t="s">
        <v>2412</v>
      </c>
      <c r="Y167" s="206">
        <v>3.9E-2</v>
      </c>
      <c r="Z167" s="206">
        <v>3.9E-2</v>
      </c>
      <c r="AA167" s="206">
        <v>3.9E-2</v>
      </c>
      <c r="AB167" s="206">
        <v>4.1000000000000002E-2</v>
      </c>
      <c r="AC167" s="206">
        <v>4.1000000000000002E-2</v>
      </c>
      <c r="AD167" s="206">
        <v>4.1000000000000002E-2</v>
      </c>
      <c r="AE167" s="28" t="s">
        <v>113</v>
      </c>
      <c r="AF167" s="28" t="s">
        <v>113</v>
      </c>
      <c r="AG167" s="28" t="s">
        <v>113</v>
      </c>
      <c r="AH167" s="37">
        <v>1</v>
      </c>
      <c r="AI167" s="38">
        <v>8689479</v>
      </c>
      <c r="AJ167" s="38">
        <v>340397</v>
      </c>
      <c r="AK167" s="38">
        <v>1157349</v>
      </c>
      <c r="AL167" s="38">
        <v>0</v>
      </c>
      <c r="AM167" s="38">
        <v>0</v>
      </c>
      <c r="AN167" s="38">
        <v>9531108</v>
      </c>
      <c r="AO167" s="38" t="s">
        <v>107</v>
      </c>
      <c r="AP167" s="38" t="s">
        <v>107</v>
      </c>
      <c r="AQ167" s="38">
        <v>340397</v>
      </c>
      <c r="AR167" s="38" t="s">
        <v>107</v>
      </c>
      <c r="AS167" s="38" t="s">
        <v>107</v>
      </c>
      <c r="AT167" s="38" t="s">
        <v>107</v>
      </c>
      <c r="AU167" s="38">
        <v>0</v>
      </c>
      <c r="AV167" s="38">
        <v>0</v>
      </c>
      <c r="AW167" s="38">
        <v>0</v>
      </c>
      <c r="AX167" s="38">
        <v>2587015</v>
      </c>
      <c r="AY167" s="38">
        <v>2587015</v>
      </c>
      <c r="AZ167" s="38">
        <v>2178539</v>
      </c>
      <c r="BA167" s="38">
        <v>2178539</v>
      </c>
      <c r="BB167" s="38" t="s">
        <v>107</v>
      </c>
      <c r="BC167" s="38">
        <v>1770063</v>
      </c>
      <c r="BD167" s="38">
        <v>408476</v>
      </c>
      <c r="BE167" s="38">
        <v>1633904</v>
      </c>
      <c r="BF167" s="38">
        <v>1633904</v>
      </c>
      <c r="BG167" s="38">
        <v>3812444</v>
      </c>
      <c r="BH167" s="38">
        <v>136159</v>
      </c>
      <c r="BI167" s="38">
        <v>3540126</v>
      </c>
      <c r="BJ167" s="38">
        <v>816952</v>
      </c>
      <c r="BK167" s="38">
        <v>0</v>
      </c>
      <c r="BL167" s="38">
        <v>0</v>
      </c>
      <c r="BM167" s="38" t="s">
        <v>107</v>
      </c>
      <c r="BN167" s="38">
        <v>2995491</v>
      </c>
      <c r="BO167" s="38">
        <v>272318</v>
      </c>
      <c r="BP167" s="38">
        <v>2723174</v>
      </c>
      <c r="BQ167" s="38">
        <v>8850315</v>
      </c>
      <c r="BR167" s="38" t="s">
        <v>107</v>
      </c>
      <c r="BS167" s="38">
        <v>1089270</v>
      </c>
      <c r="BT167" s="330">
        <v>0</v>
      </c>
      <c r="BU167" s="38">
        <v>0</v>
      </c>
      <c r="BV167" s="38">
        <v>6807934</v>
      </c>
      <c r="BW167" s="38">
        <v>9531108</v>
      </c>
      <c r="BX167" s="38">
        <v>13615869</v>
      </c>
      <c r="BY167" s="41" t="s">
        <v>114</v>
      </c>
      <c r="BZ167" s="41" t="s">
        <v>114</v>
      </c>
      <c r="CA167" s="41" t="s">
        <v>113</v>
      </c>
      <c r="CB167" s="41" t="s">
        <v>113</v>
      </c>
      <c r="CC167" s="41" t="s">
        <v>113</v>
      </c>
      <c r="CD167" s="41" t="s">
        <v>113</v>
      </c>
      <c r="CE167" s="41" t="s">
        <v>114</v>
      </c>
      <c r="CF167" s="42" t="s">
        <v>107</v>
      </c>
      <c r="CG167" s="28" t="s">
        <v>107</v>
      </c>
      <c r="CH167" s="28" t="s">
        <v>107</v>
      </c>
      <c r="CI167" s="28" t="s">
        <v>107</v>
      </c>
      <c r="CJ167" s="28" t="s">
        <v>107</v>
      </c>
      <c r="CK167" s="28" t="s">
        <v>107</v>
      </c>
      <c r="CL167" s="28" t="s">
        <v>107</v>
      </c>
      <c r="CM167" s="28" t="s">
        <v>107</v>
      </c>
      <c r="CN167" s="28" t="s">
        <v>107</v>
      </c>
      <c r="CO167" s="28" t="s">
        <v>107</v>
      </c>
      <c r="CP167" s="28" t="s">
        <v>107</v>
      </c>
      <c r="CQ167" s="28" t="s">
        <v>107</v>
      </c>
      <c r="CR167" s="28" t="s">
        <v>107</v>
      </c>
      <c r="CS167" s="28" t="s">
        <v>107</v>
      </c>
      <c r="CT167" s="28" t="s">
        <v>107</v>
      </c>
      <c r="CU167" s="332">
        <v>10702073</v>
      </c>
      <c r="CV167" s="43">
        <v>1</v>
      </c>
    </row>
    <row r="168" spans="1:100" ht="25.5">
      <c r="A168" s="28">
        <v>207</v>
      </c>
      <c r="B168" s="29" t="s">
        <v>254</v>
      </c>
      <c r="C168" s="29" t="s">
        <v>0</v>
      </c>
      <c r="D168" s="29" t="s">
        <v>337</v>
      </c>
      <c r="E168" s="42" t="s">
        <v>346</v>
      </c>
      <c r="F168" s="42" t="s">
        <v>107</v>
      </c>
      <c r="G168" s="30" t="s">
        <v>518</v>
      </c>
      <c r="H168" s="42" t="s">
        <v>400</v>
      </c>
      <c r="I168" s="28">
        <v>3006136</v>
      </c>
      <c r="J168" s="28" t="s">
        <v>519</v>
      </c>
      <c r="K168" s="31" t="s">
        <v>355</v>
      </c>
      <c r="L168" s="32">
        <v>335</v>
      </c>
      <c r="M168" s="33">
        <v>5</v>
      </c>
      <c r="N168" s="34">
        <v>186000000</v>
      </c>
      <c r="O168" s="28" t="s">
        <v>346</v>
      </c>
      <c r="P168" s="28" t="s">
        <v>130</v>
      </c>
      <c r="Q168" s="28" t="s">
        <v>112</v>
      </c>
      <c r="R168" s="28" t="s">
        <v>107</v>
      </c>
      <c r="S168" s="28" t="s">
        <v>107</v>
      </c>
      <c r="T168" s="42" t="s">
        <v>107</v>
      </c>
      <c r="U168" s="28" t="s">
        <v>107</v>
      </c>
      <c r="V168" s="28" t="s">
        <v>107</v>
      </c>
      <c r="W168" s="28" t="str">
        <f t="shared" si="2"/>
        <v>N.A.</v>
      </c>
      <c r="X168" s="35" t="s">
        <v>2413</v>
      </c>
      <c r="Y168" s="206">
        <v>4.9000000000000002E-2</v>
      </c>
      <c r="Z168" s="206">
        <v>4.9000000000000002E-2</v>
      </c>
      <c r="AA168" s="206">
        <v>4.9000000000000002E-2</v>
      </c>
      <c r="AB168" s="206">
        <v>4.9000000000000002E-2</v>
      </c>
      <c r="AC168" s="206">
        <v>5.5E-2</v>
      </c>
      <c r="AD168" s="206">
        <v>5.5E-2</v>
      </c>
      <c r="AE168" s="28" t="s">
        <v>113</v>
      </c>
      <c r="AF168" s="28" t="s">
        <v>113</v>
      </c>
      <c r="AG168" s="28" t="s">
        <v>113</v>
      </c>
      <c r="AH168" s="37">
        <v>1</v>
      </c>
      <c r="AI168" s="38">
        <v>8689479</v>
      </c>
      <c r="AJ168" s="38">
        <v>340397</v>
      </c>
      <c r="AK168" s="38">
        <v>1157349</v>
      </c>
      <c r="AL168" s="38">
        <v>0</v>
      </c>
      <c r="AM168" s="38">
        <v>0</v>
      </c>
      <c r="AN168" s="38">
        <v>9531108</v>
      </c>
      <c r="AO168" s="38" t="s">
        <v>107</v>
      </c>
      <c r="AP168" s="38" t="s">
        <v>107</v>
      </c>
      <c r="AQ168" s="38">
        <v>340397</v>
      </c>
      <c r="AR168" s="38" t="s">
        <v>107</v>
      </c>
      <c r="AS168" s="38" t="s">
        <v>107</v>
      </c>
      <c r="AT168" s="38" t="s">
        <v>107</v>
      </c>
      <c r="AU168" s="38">
        <v>0</v>
      </c>
      <c r="AV168" s="38">
        <v>0</v>
      </c>
      <c r="AW168" s="38">
        <v>0</v>
      </c>
      <c r="AX168" s="38" t="s">
        <v>107</v>
      </c>
      <c r="AY168" s="38">
        <v>2587015</v>
      </c>
      <c r="AZ168" s="38">
        <v>2178539</v>
      </c>
      <c r="BA168" s="38">
        <v>2178539</v>
      </c>
      <c r="BB168" s="38" t="s">
        <v>107</v>
      </c>
      <c r="BC168" s="38" t="s">
        <v>107</v>
      </c>
      <c r="BD168" s="38">
        <v>408476</v>
      </c>
      <c r="BE168" s="38">
        <v>1633904</v>
      </c>
      <c r="BF168" s="38">
        <v>3812444</v>
      </c>
      <c r="BG168" s="38">
        <v>3812444</v>
      </c>
      <c r="BH168" s="38">
        <v>136159</v>
      </c>
      <c r="BI168" s="38">
        <v>3540126</v>
      </c>
      <c r="BJ168" s="38">
        <v>816952</v>
      </c>
      <c r="BK168" s="38">
        <v>0</v>
      </c>
      <c r="BL168" s="38">
        <v>0</v>
      </c>
      <c r="BM168" s="38" t="s">
        <v>107</v>
      </c>
      <c r="BN168" s="38">
        <v>2995491</v>
      </c>
      <c r="BO168" s="38">
        <v>272318</v>
      </c>
      <c r="BP168" s="38">
        <v>2723174</v>
      </c>
      <c r="BQ168" s="38">
        <v>8850315</v>
      </c>
      <c r="BR168" s="38" t="s">
        <v>107</v>
      </c>
      <c r="BS168" s="38">
        <v>1089270</v>
      </c>
      <c r="BT168" s="330">
        <v>0</v>
      </c>
      <c r="BU168" s="38">
        <v>0</v>
      </c>
      <c r="BV168" s="38">
        <v>6807934</v>
      </c>
      <c r="BW168" s="38">
        <v>9531108</v>
      </c>
      <c r="BX168" s="38">
        <v>13615869</v>
      </c>
      <c r="BY168" s="41" t="s">
        <v>113</v>
      </c>
      <c r="BZ168" s="41" t="s">
        <v>113</v>
      </c>
      <c r="CA168" s="41" t="s">
        <v>113</v>
      </c>
      <c r="CB168" s="41" t="s">
        <v>113</v>
      </c>
      <c r="CC168" s="41" t="s">
        <v>113</v>
      </c>
      <c r="CD168" s="41" t="s">
        <v>113</v>
      </c>
      <c r="CE168" s="41" t="s">
        <v>114</v>
      </c>
      <c r="CF168" s="42" t="s">
        <v>107</v>
      </c>
      <c r="CG168" s="28" t="s">
        <v>107</v>
      </c>
      <c r="CH168" s="28" t="s">
        <v>107</v>
      </c>
      <c r="CI168" s="28" t="s">
        <v>107</v>
      </c>
      <c r="CJ168" s="28" t="s">
        <v>107</v>
      </c>
      <c r="CK168" s="28" t="s">
        <v>107</v>
      </c>
      <c r="CL168" s="28" t="s">
        <v>107</v>
      </c>
      <c r="CM168" s="28" t="s">
        <v>107</v>
      </c>
      <c r="CN168" s="28" t="s">
        <v>107</v>
      </c>
      <c r="CO168" s="28" t="s">
        <v>107</v>
      </c>
      <c r="CP168" s="28" t="s">
        <v>107</v>
      </c>
      <c r="CQ168" s="28" t="s">
        <v>107</v>
      </c>
      <c r="CR168" s="28" t="s">
        <v>107</v>
      </c>
      <c r="CS168" s="28" t="s">
        <v>107</v>
      </c>
      <c r="CT168" s="28" t="s">
        <v>107</v>
      </c>
      <c r="CU168" s="332">
        <v>12105869</v>
      </c>
      <c r="CV168" s="43">
        <v>1</v>
      </c>
    </row>
    <row r="169" spans="1:100" ht="25.5">
      <c r="A169" s="28">
        <v>208</v>
      </c>
      <c r="B169" s="29" t="s">
        <v>254</v>
      </c>
      <c r="C169" s="29" t="s">
        <v>0</v>
      </c>
      <c r="D169" s="29" t="s">
        <v>337</v>
      </c>
      <c r="E169" s="42" t="s">
        <v>338</v>
      </c>
      <c r="F169" s="42" t="s">
        <v>107</v>
      </c>
      <c r="G169" s="30" t="s">
        <v>454</v>
      </c>
      <c r="H169" s="42" t="s">
        <v>400</v>
      </c>
      <c r="I169" s="28">
        <v>3006150</v>
      </c>
      <c r="J169" s="28" t="s">
        <v>520</v>
      </c>
      <c r="K169" s="31" t="s">
        <v>369</v>
      </c>
      <c r="L169" s="32">
        <v>245</v>
      </c>
      <c r="M169" s="33">
        <v>5</v>
      </c>
      <c r="N169" s="34">
        <v>154500000</v>
      </c>
      <c r="O169" s="28" t="s">
        <v>338</v>
      </c>
      <c r="P169" s="28" t="s">
        <v>130</v>
      </c>
      <c r="Q169" s="28" t="s">
        <v>112</v>
      </c>
      <c r="R169" s="28" t="s">
        <v>107</v>
      </c>
      <c r="S169" s="28" t="s">
        <v>107</v>
      </c>
      <c r="T169" s="42" t="s">
        <v>107</v>
      </c>
      <c r="U169" s="28" t="s">
        <v>107</v>
      </c>
      <c r="V169" s="28" t="s">
        <v>107</v>
      </c>
      <c r="W169" s="28" t="str">
        <f t="shared" si="2"/>
        <v>N.A.</v>
      </c>
      <c r="X169" s="35" t="s">
        <v>2414</v>
      </c>
      <c r="Y169" s="206">
        <v>4.9000000000000002E-2</v>
      </c>
      <c r="Z169" s="206">
        <v>4.9000000000000002E-2</v>
      </c>
      <c r="AA169" s="206">
        <v>4.9000000000000002E-2</v>
      </c>
      <c r="AB169" s="206">
        <v>4.9000000000000002E-2</v>
      </c>
      <c r="AC169" s="206">
        <v>5.5E-2</v>
      </c>
      <c r="AD169" s="206">
        <v>5.5E-2</v>
      </c>
      <c r="AE169" s="28" t="s">
        <v>113</v>
      </c>
      <c r="AF169" s="28" t="s">
        <v>113</v>
      </c>
      <c r="AG169" s="28" t="s">
        <v>113</v>
      </c>
      <c r="AH169" s="37">
        <v>1</v>
      </c>
      <c r="AI169" s="38">
        <v>8689479</v>
      </c>
      <c r="AJ169" s="38">
        <v>340397</v>
      </c>
      <c r="AK169" s="38">
        <v>1157349</v>
      </c>
      <c r="AL169" s="38">
        <v>0</v>
      </c>
      <c r="AM169" s="38">
        <v>0</v>
      </c>
      <c r="AN169" s="38">
        <v>9531108</v>
      </c>
      <c r="AO169" s="38" t="s">
        <v>107</v>
      </c>
      <c r="AP169" s="38" t="s">
        <v>107</v>
      </c>
      <c r="AQ169" s="38">
        <v>340397</v>
      </c>
      <c r="AR169" s="38" t="s">
        <v>107</v>
      </c>
      <c r="AS169" s="38" t="s">
        <v>107</v>
      </c>
      <c r="AT169" s="38" t="s">
        <v>107</v>
      </c>
      <c r="AU169" s="38">
        <v>0</v>
      </c>
      <c r="AV169" s="38">
        <v>0</v>
      </c>
      <c r="AW169" s="38">
        <v>0</v>
      </c>
      <c r="AX169" s="38">
        <v>2587015</v>
      </c>
      <c r="AY169" s="38">
        <v>2587015</v>
      </c>
      <c r="AZ169" s="38">
        <v>2178539</v>
      </c>
      <c r="BA169" s="38">
        <v>2178539</v>
      </c>
      <c r="BB169" s="38" t="s">
        <v>107</v>
      </c>
      <c r="BC169" s="38">
        <v>1770063</v>
      </c>
      <c r="BD169" s="38">
        <v>408476</v>
      </c>
      <c r="BE169" s="38">
        <v>1633904</v>
      </c>
      <c r="BF169" s="38">
        <v>3812444</v>
      </c>
      <c r="BG169" s="38">
        <v>3812444</v>
      </c>
      <c r="BH169" s="38">
        <v>136159</v>
      </c>
      <c r="BI169" s="38">
        <v>3540126</v>
      </c>
      <c r="BJ169" s="38">
        <v>816952</v>
      </c>
      <c r="BK169" s="38">
        <v>0</v>
      </c>
      <c r="BL169" s="38">
        <v>0</v>
      </c>
      <c r="BM169" s="38" t="s">
        <v>107</v>
      </c>
      <c r="BN169" s="38">
        <v>2995491</v>
      </c>
      <c r="BO169" s="38">
        <v>272318</v>
      </c>
      <c r="BP169" s="38">
        <v>2723174</v>
      </c>
      <c r="BQ169" s="38">
        <v>8850315</v>
      </c>
      <c r="BR169" s="38" t="s">
        <v>107</v>
      </c>
      <c r="BS169" s="38">
        <v>1089270</v>
      </c>
      <c r="BT169" s="330">
        <v>0</v>
      </c>
      <c r="BU169" s="38">
        <v>0</v>
      </c>
      <c r="BV169" s="38">
        <v>6807934</v>
      </c>
      <c r="BW169" s="38">
        <v>9531108</v>
      </c>
      <c r="BX169" s="38">
        <v>13615869</v>
      </c>
      <c r="BY169" s="41" t="s">
        <v>113</v>
      </c>
      <c r="BZ169" s="41" t="s">
        <v>113</v>
      </c>
      <c r="CA169" s="41" t="s">
        <v>113</v>
      </c>
      <c r="CB169" s="41" t="s">
        <v>113</v>
      </c>
      <c r="CC169" s="41" t="s">
        <v>113</v>
      </c>
      <c r="CD169" s="41" t="s">
        <v>113</v>
      </c>
      <c r="CE169" s="41" t="s">
        <v>114</v>
      </c>
      <c r="CF169" s="42" t="s">
        <v>107</v>
      </c>
      <c r="CG169" s="28" t="s">
        <v>107</v>
      </c>
      <c r="CH169" s="28" t="s">
        <v>107</v>
      </c>
      <c r="CI169" s="28" t="s">
        <v>107</v>
      </c>
      <c r="CJ169" s="28" t="s">
        <v>107</v>
      </c>
      <c r="CK169" s="28" t="s">
        <v>107</v>
      </c>
      <c r="CL169" s="28" t="s">
        <v>107</v>
      </c>
      <c r="CM169" s="28" t="s">
        <v>107</v>
      </c>
      <c r="CN169" s="28" t="s">
        <v>107</v>
      </c>
      <c r="CO169" s="28" t="s">
        <v>107</v>
      </c>
      <c r="CP169" s="28" t="s">
        <v>107</v>
      </c>
      <c r="CQ169" s="28" t="s">
        <v>107</v>
      </c>
      <c r="CR169" s="28" t="s">
        <v>107</v>
      </c>
      <c r="CS169" s="28" t="s">
        <v>107</v>
      </c>
      <c r="CT169" s="28" t="s">
        <v>107</v>
      </c>
      <c r="CU169" s="332">
        <v>11555788</v>
      </c>
      <c r="CV169" s="43">
        <v>1</v>
      </c>
    </row>
    <row r="170" spans="1:100" ht="25.5">
      <c r="A170" s="28">
        <v>209</v>
      </c>
      <c r="B170" s="29" t="s">
        <v>254</v>
      </c>
      <c r="C170" s="29" t="s">
        <v>0</v>
      </c>
      <c r="D170" s="29" t="s">
        <v>337</v>
      </c>
      <c r="E170" s="42" t="s">
        <v>346</v>
      </c>
      <c r="F170" s="42" t="s">
        <v>107</v>
      </c>
      <c r="G170" s="30" t="s">
        <v>521</v>
      </c>
      <c r="H170" s="42" t="s">
        <v>400</v>
      </c>
      <c r="I170" s="28">
        <v>3006157</v>
      </c>
      <c r="J170" s="28" t="s">
        <v>522</v>
      </c>
      <c r="K170" s="31" t="s">
        <v>307</v>
      </c>
      <c r="L170" s="32">
        <v>245</v>
      </c>
      <c r="M170" s="33">
        <v>5</v>
      </c>
      <c r="N170" s="34">
        <v>150000000</v>
      </c>
      <c r="O170" s="28" t="s">
        <v>346</v>
      </c>
      <c r="P170" s="28" t="s">
        <v>130</v>
      </c>
      <c r="Q170" s="28" t="s">
        <v>112</v>
      </c>
      <c r="R170" s="28" t="s">
        <v>107</v>
      </c>
      <c r="S170" s="28" t="s">
        <v>107</v>
      </c>
      <c r="T170" s="42" t="s">
        <v>107</v>
      </c>
      <c r="U170" s="28" t="s">
        <v>107</v>
      </c>
      <c r="V170" s="28" t="s">
        <v>107</v>
      </c>
      <c r="W170" s="28" t="str">
        <f t="shared" si="2"/>
        <v>N.A.</v>
      </c>
      <c r="X170" s="35" t="s">
        <v>2412</v>
      </c>
      <c r="Y170" s="206">
        <v>4.9000000000000002E-2</v>
      </c>
      <c r="Z170" s="206">
        <v>4.9000000000000002E-2</v>
      </c>
      <c r="AA170" s="206">
        <v>4.9000000000000002E-2</v>
      </c>
      <c r="AB170" s="206">
        <v>4.9000000000000002E-2</v>
      </c>
      <c r="AC170" s="206">
        <v>5.5E-2</v>
      </c>
      <c r="AD170" s="206">
        <v>5.5E-2</v>
      </c>
      <c r="AE170" s="28" t="s">
        <v>113</v>
      </c>
      <c r="AF170" s="28" t="s">
        <v>113</v>
      </c>
      <c r="AG170" s="28" t="s">
        <v>113</v>
      </c>
      <c r="AH170" s="37">
        <v>1</v>
      </c>
      <c r="AI170" s="38">
        <v>8689479</v>
      </c>
      <c r="AJ170" s="38">
        <v>340397</v>
      </c>
      <c r="AK170" s="38">
        <v>1157349</v>
      </c>
      <c r="AL170" s="38">
        <v>0</v>
      </c>
      <c r="AM170" s="38">
        <v>0</v>
      </c>
      <c r="AN170" s="38">
        <v>9531108</v>
      </c>
      <c r="AO170" s="38" t="s">
        <v>107</v>
      </c>
      <c r="AP170" s="38" t="s">
        <v>107</v>
      </c>
      <c r="AQ170" s="38">
        <v>340397</v>
      </c>
      <c r="AR170" s="38" t="s">
        <v>107</v>
      </c>
      <c r="AS170" s="38" t="s">
        <v>107</v>
      </c>
      <c r="AT170" s="38" t="s">
        <v>107</v>
      </c>
      <c r="AU170" s="38">
        <v>0</v>
      </c>
      <c r="AV170" s="38">
        <v>0</v>
      </c>
      <c r="AW170" s="38">
        <v>0</v>
      </c>
      <c r="AX170" s="38" t="s">
        <v>107</v>
      </c>
      <c r="AY170" s="38">
        <v>2587015</v>
      </c>
      <c r="AZ170" s="38">
        <v>2178539</v>
      </c>
      <c r="BA170" s="38">
        <v>2178539</v>
      </c>
      <c r="BB170" s="38" t="s">
        <v>107</v>
      </c>
      <c r="BC170" s="38" t="s">
        <v>107</v>
      </c>
      <c r="BD170" s="38">
        <v>408476</v>
      </c>
      <c r="BE170" s="38">
        <v>1633904</v>
      </c>
      <c r="BF170" s="38">
        <v>3812444</v>
      </c>
      <c r="BG170" s="38">
        <v>3812444</v>
      </c>
      <c r="BH170" s="38">
        <v>136159</v>
      </c>
      <c r="BI170" s="38">
        <v>3540126</v>
      </c>
      <c r="BJ170" s="38">
        <v>816952</v>
      </c>
      <c r="BK170" s="38">
        <v>0</v>
      </c>
      <c r="BL170" s="38">
        <v>0</v>
      </c>
      <c r="BM170" s="38" t="s">
        <v>107</v>
      </c>
      <c r="BN170" s="38">
        <v>2995491</v>
      </c>
      <c r="BO170" s="38">
        <v>272318</v>
      </c>
      <c r="BP170" s="38">
        <v>2723174</v>
      </c>
      <c r="BQ170" s="38">
        <v>8850315</v>
      </c>
      <c r="BR170" s="38" t="s">
        <v>107</v>
      </c>
      <c r="BS170" s="38">
        <v>1089270</v>
      </c>
      <c r="BT170" s="330">
        <v>0</v>
      </c>
      <c r="BU170" s="38">
        <v>0</v>
      </c>
      <c r="BV170" s="38">
        <v>6807934</v>
      </c>
      <c r="BW170" s="38">
        <v>9531108</v>
      </c>
      <c r="BX170" s="38">
        <v>13615869</v>
      </c>
      <c r="BY170" s="41" t="s">
        <v>113</v>
      </c>
      <c r="BZ170" s="41" t="s">
        <v>113</v>
      </c>
      <c r="CA170" s="41" t="s">
        <v>113</v>
      </c>
      <c r="CB170" s="41" t="s">
        <v>113</v>
      </c>
      <c r="CC170" s="41" t="s">
        <v>113</v>
      </c>
      <c r="CD170" s="41" t="s">
        <v>113</v>
      </c>
      <c r="CE170" s="41" t="s">
        <v>114</v>
      </c>
      <c r="CF170" s="42" t="s">
        <v>107</v>
      </c>
      <c r="CG170" s="28" t="s">
        <v>107</v>
      </c>
      <c r="CH170" s="28" t="s">
        <v>107</v>
      </c>
      <c r="CI170" s="28" t="s">
        <v>107</v>
      </c>
      <c r="CJ170" s="28" t="s">
        <v>107</v>
      </c>
      <c r="CK170" s="28" t="s">
        <v>107</v>
      </c>
      <c r="CL170" s="28" t="s">
        <v>107</v>
      </c>
      <c r="CM170" s="28" t="s">
        <v>107</v>
      </c>
      <c r="CN170" s="28" t="s">
        <v>107</v>
      </c>
      <c r="CO170" s="28" t="s">
        <v>107</v>
      </c>
      <c r="CP170" s="28" t="s">
        <v>107</v>
      </c>
      <c r="CQ170" s="28" t="s">
        <v>107</v>
      </c>
      <c r="CR170" s="28" t="s">
        <v>107</v>
      </c>
      <c r="CS170" s="28" t="s">
        <v>107</v>
      </c>
      <c r="CT170" s="28" t="s">
        <v>107</v>
      </c>
      <c r="CU170" s="332">
        <v>11555788</v>
      </c>
      <c r="CV170" s="43">
        <v>1</v>
      </c>
    </row>
    <row r="171" spans="1:100" ht="25.5">
      <c r="A171" s="28">
        <v>210</v>
      </c>
      <c r="B171" s="29" t="s">
        <v>254</v>
      </c>
      <c r="C171" s="29" t="s">
        <v>0</v>
      </c>
      <c r="D171" s="29" t="s">
        <v>337</v>
      </c>
      <c r="E171" s="42" t="s">
        <v>346</v>
      </c>
      <c r="F171" s="42" t="s">
        <v>107</v>
      </c>
      <c r="G171" s="30" t="s">
        <v>523</v>
      </c>
      <c r="H171" s="42" t="s">
        <v>400</v>
      </c>
      <c r="I171" s="28">
        <v>3008060</v>
      </c>
      <c r="J171" s="28" t="s">
        <v>524</v>
      </c>
      <c r="K171" s="31" t="s">
        <v>307</v>
      </c>
      <c r="L171" s="32">
        <v>245</v>
      </c>
      <c r="M171" s="33">
        <v>5</v>
      </c>
      <c r="N171" s="34">
        <v>134900000</v>
      </c>
      <c r="O171" s="28" t="s">
        <v>346</v>
      </c>
      <c r="P171" s="28" t="s">
        <v>130</v>
      </c>
      <c r="Q171" s="28" t="s">
        <v>112</v>
      </c>
      <c r="R171" s="28" t="s">
        <v>107</v>
      </c>
      <c r="S171" s="28" t="s">
        <v>107</v>
      </c>
      <c r="T171" s="42" t="s">
        <v>107</v>
      </c>
      <c r="U171" s="28" t="s">
        <v>107</v>
      </c>
      <c r="V171" s="28" t="s">
        <v>107</v>
      </c>
      <c r="W171" s="28" t="str">
        <f t="shared" si="2"/>
        <v>N.A.</v>
      </c>
      <c r="X171" s="35" t="s">
        <v>2412</v>
      </c>
      <c r="Y171" s="206">
        <v>4.9000000000000002E-2</v>
      </c>
      <c r="Z171" s="206">
        <v>4.9000000000000002E-2</v>
      </c>
      <c r="AA171" s="206">
        <v>4.9000000000000002E-2</v>
      </c>
      <c r="AB171" s="206">
        <v>4.9000000000000002E-2</v>
      </c>
      <c r="AC171" s="206">
        <v>5.5E-2</v>
      </c>
      <c r="AD171" s="206">
        <v>5.5E-2</v>
      </c>
      <c r="AE171" s="28" t="s">
        <v>113</v>
      </c>
      <c r="AF171" s="28" t="s">
        <v>113</v>
      </c>
      <c r="AG171" s="28" t="s">
        <v>113</v>
      </c>
      <c r="AH171" s="37">
        <v>1</v>
      </c>
      <c r="AI171" s="38">
        <v>8689479</v>
      </c>
      <c r="AJ171" s="38">
        <v>340397</v>
      </c>
      <c r="AK171" s="38">
        <v>1157349</v>
      </c>
      <c r="AL171" s="38">
        <v>0</v>
      </c>
      <c r="AM171" s="38">
        <v>0</v>
      </c>
      <c r="AN171" s="38">
        <v>9531108</v>
      </c>
      <c r="AO171" s="38" t="s">
        <v>107</v>
      </c>
      <c r="AP171" s="38" t="s">
        <v>107</v>
      </c>
      <c r="AQ171" s="38">
        <v>340397</v>
      </c>
      <c r="AR171" s="38" t="s">
        <v>107</v>
      </c>
      <c r="AS171" s="38" t="s">
        <v>107</v>
      </c>
      <c r="AT171" s="38" t="s">
        <v>107</v>
      </c>
      <c r="AU171" s="38">
        <v>0</v>
      </c>
      <c r="AV171" s="38">
        <v>0</v>
      </c>
      <c r="AW171" s="38">
        <v>0</v>
      </c>
      <c r="AX171" s="38">
        <v>2587015</v>
      </c>
      <c r="AY171" s="38">
        <v>2587015</v>
      </c>
      <c r="AZ171" s="38">
        <v>2178539</v>
      </c>
      <c r="BA171" s="38">
        <v>2178539</v>
      </c>
      <c r="BB171" s="38" t="s">
        <v>107</v>
      </c>
      <c r="BC171" s="38">
        <v>1770063</v>
      </c>
      <c r="BD171" s="38">
        <v>408476</v>
      </c>
      <c r="BE171" s="38">
        <v>1633904</v>
      </c>
      <c r="BF171" s="38">
        <v>3812444</v>
      </c>
      <c r="BG171" s="38">
        <v>3812444</v>
      </c>
      <c r="BH171" s="38">
        <v>136159</v>
      </c>
      <c r="BI171" s="38">
        <v>3540126</v>
      </c>
      <c r="BJ171" s="38">
        <v>816952</v>
      </c>
      <c r="BK171" s="38">
        <v>0</v>
      </c>
      <c r="BL171" s="38">
        <v>0</v>
      </c>
      <c r="BM171" s="38" t="s">
        <v>107</v>
      </c>
      <c r="BN171" s="38">
        <v>2995491</v>
      </c>
      <c r="BO171" s="38">
        <v>272318</v>
      </c>
      <c r="BP171" s="38">
        <v>2723174</v>
      </c>
      <c r="BQ171" s="38">
        <v>8850315</v>
      </c>
      <c r="BR171" s="38" t="s">
        <v>107</v>
      </c>
      <c r="BS171" s="38">
        <v>1089270</v>
      </c>
      <c r="BT171" s="330">
        <v>0</v>
      </c>
      <c r="BU171" s="38">
        <v>0</v>
      </c>
      <c r="BV171" s="38">
        <v>6807934</v>
      </c>
      <c r="BW171" s="38">
        <v>9531108</v>
      </c>
      <c r="BX171" s="38">
        <v>13615869</v>
      </c>
      <c r="BY171" s="41" t="s">
        <v>113</v>
      </c>
      <c r="BZ171" s="41" t="s">
        <v>113</v>
      </c>
      <c r="CA171" s="41" t="s">
        <v>113</v>
      </c>
      <c r="CB171" s="41" t="s">
        <v>113</v>
      </c>
      <c r="CC171" s="41" t="s">
        <v>113</v>
      </c>
      <c r="CD171" s="41" t="s">
        <v>113</v>
      </c>
      <c r="CE171" s="41" t="s">
        <v>114</v>
      </c>
      <c r="CF171" s="42" t="s">
        <v>107</v>
      </c>
      <c r="CG171" s="28" t="s">
        <v>107</v>
      </c>
      <c r="CH171" s="28" t="s">
        <v>107</v>
      </c>
      <c r="CI171" s="28" t="s">
        <v>107</v>
      </c>
      <c r="CJ171" s="28" t="s">
        <v>107</v>
      </c>
      <c r="CK171" s="28" t="s">
        <v>107</v>
      </c>
      <c r="CL171" s="28" t="s">
        <v>107</v>
      </c>
      <c r="CM171" s="28" t="s">
        <v>107</v>
      </c>
      <c r="CN171" s="28" t="s">
        <v>107</v>
      </c>
      <c r="CO171" s="28" t="s">
        <v>107</v>
      </c>
      <c r="CP171" s="28" t="s">
        <v>107</v>
      </c>
      <c r="CQ171" s="28" t="s">
        <v>107</v>
      </c>
      <c r="CR171" s="28" t="s">
        <v>107</v>
      </c>
      <c r="CS171" s="28" t="s">
        <v>107</v>
      </c>
      <c r="CT171" s="28" t="s">
        <v>107</v>
      </c>
      <c r="CU171" s="332">
        <v>11555788</v>
      </c>
      <c r="CV171" s="43">
        <v>1</v>
      </c>
    </row>
    <row r="172" spans="1:100" ht="25.5">
      <c r="A172" s="28">
        <v>211</v>
      </c>
      <c r="B172" s="29" t="s">
        <v>254</v>
      </c>
      <c r="C172" s="29" t="s">
        <v>0</v>
      </c>
      <c r="D172" s="29" t="s">
        <v>337</v>
      </c>
      <c r="E172" s="42" t="s">
        <v>346</v>
      </c>
      <c r="F172" s="42" t="s">
        <v>107</v>
      </c>
      <c r="G172" s="30" t="s">
        <v>525</v>
      </c>
      <c r="H172" s="42" t="s">
        <v>400</v>
      </c>
      <c r="I172" s="28">
        <v>3008065</v>
      </c>
      <c r="J172" s="28" t="s">
        <v>526</v>
      </c>
      <c r="K172" s="31" t="s">
        <v>307</v>
      </c>
      <c r="L172" s="32">
        <v>245</v>
      </c>
      <c r="M172" s="33">
        <v>5</v>
      </c>
      <c r="N172" s="34">
        <v>150000000</v>
      </c>
      <c r="O172" s="28" t="s">
        <v>346</v>
      </c>
      <c r="P172" s="28" t="s">
        <v>130</v>
      </c>
      <c r="Q172" s="28" t="s">
        <v>112</v>
      </c>
      <c r="R172" s="28" t="s">
        <v>107</v>
      </c>
      <c r="S172" s="28" t="s">
        <v>107</v>
      </c>
      <c r="T172" s="42" t="s">
        <v>107</v>
      </c>
      <c r="U172" s="28" t="s">
        <v>107</v>
      </c>
      <c r="V172" s="28" t="s">
        <v>107</v>
      </c>
      <c r="W172" s="28" t="str">
        <f t="shared" si="2"/>
        <v>N.A.</v>
      </c>
      <c r="X172" s="35" t="s">
        <v>2412</v>
      </c>
      <c r="Y172" s="206">
        <v>4.9000000000000002E-2</v>
      </c>
      <c r="Z172" s="206">
        <v>4.9000000000000002E-2</v>
      </c>
      <c r="AA172" s="206">
        <v>4.9000000000000002E-2</v>
      </c>
      <c r="AB172" s="206">
        <v>4.9000000000000002E-2</v>
      </c>
      <c r="AC172" s="206">
        <v>5.5E-2</v>
      </c>
      <c r="AD172" s="206">
        <v>5.5E-2</v>
      </c>
      <c r="AE172" s="28" t="s">
        <v>113</v>
      </c>
      <c r="AF172" s="28" t="s">
        <v>113</v>
      </c>
      <c r="AG172" s="28" t="s">
        <v>113</v>
      </c>
      <c r="AH172" s="37">
        <v>1</v>
      </c>
      <c r="AI172" s="38">
        <v>8689479</v>
      </c>
      <c r="AJ172" s="38">
        <v>340397</v>
      </c>
      <c r="AK172" s="38">
        <v>1157349</v>
      </c>
      <c r="AL172" s="38">
        <v>0</v>
      </c>
      <c r="AM172" s="38">
        <v>0</v>
      </c>
      <c r="AN172" s="38">
        <v>9531108</v>
      </c>
      <c r="AO172" s="38" t="s">
        <v>107</v>
      </c>
      <c r="AP172" s="38" t="s">
        <v>107</v>
      </c>
      <c r="AQ172" s="38">
        <v>340397</v>
      </c>
      <c r="AR172" s="38" t="s">
        <v>107</v>
      </c>
      <c r="AS172" s="38" t="s">
        <v>107</v>
      </c>
      <c r="AT172" s="38" t="s">
        <v>107</v>
      </c>
      <c r="AU172" s="38">
        <v>0</v>
      </c>
      <c r="AV172" s="38">
        <v>0</v>
      </c>
      <c r="AW172" s="38">
        <v>0</v>
      </c>
      <c r="AX172" s="38">
        <v>2587015</v>
      </c>
      <c r="AY172" s="38">
        <v>2587015</v>
      </c>
      <c r="AZ172" s="38">
        <v>2178539</v>
      </c>
      <c r="BA172" s="38">
        <v>2178539</v>
      </c>
      <c r="BB172" s="38" t="s">
        <v>107</v>
      </c>
      <c r="BC172" s="38" t="s">
        <v>107</v>
      </c>
      <c r="BD172" s="38">
        <v>408476</v>
      </c>
      <c r="BE172" s="38">
        <v>1633904</v>
      </c>
      <c r="BF172" s="38">
        <v>3812444</v>
      </c>
      <c r="BG172" s="38">
        <v>3812444</v>
      </c>
      <c r="BH172" s="38">
        <v>136159</v>
      </c>
      <c r="BI172" s="38">
        <v>3540126</v>
      </c>
      <c r="BJ172" s="38">
        <v>816952</v>
      </c>
      <c r="BK172" s="38">
        <v>0</v>
      </c>
      <c r="BL172" s="38">
        <v>0</v>
      </c>
      <c r="BM172" s="38" t="s">
        <v>107</v>
      </c>
      <c r="BN172" s="38">
        <v>2995491</v>
      </c>
      <c r="BO172" s="38">
        <v>272318</v>
      </c>
      <c r="BP172" s="38">
        <v>2723174</v>
      </c>
      <c r="BQ172" s="38">
        <v>8850315</v>
      </c>
      <c r="BR172" s="38" t="s">
        <v>107</v>
      </c>
      <c r="BS172" s="38">
        <v>1089270</v>
      </c>
      <c r="BT172" s="330">
        <v>0</v>
      </c>
      <c r="BU172" s="38">
        <v>0</v>
      </c>
      <c r="BV172" s="38">
        <v>6807934</v>
      </c>
      <c r="BW172" s="38">
        <v>9531108</v>
      </c>
      <c r="BX172" s="38">
        <v>13615869</v>
      </c>
      <c r="BY172" s="41" t="s">
        <v>113</v>
      </c>
      <c r="BZ172" s="41" t="s">
        <v>113</v>
      </c>
      <c r="CA172" s="41" t="s">
        <v>113</v>
      </c>
      <c r="CB172" s="41" t="s">
        <v>113</v>
      </c>
      <c r="CC172" s="41" t="s">
        <v>113</v>
      </c>
      <c r="CD172" s="41" t="s">
        <v>113</v>
      </c>
      <c r="CE172" s="41" t="s">
        <v>114</v>
      </c>
      <c r="CF172" s="42" t="s">
        <v>107</v>
      </c>
      <c r="CG172" s="28" t="s">
        <v>107</v>
      </c>
      <c r="CH172" s="28" t="s">
        <v>107</v>
      </c>
      <c r="CI172" s="28" t="s">
        <v>107</v>
      </c>
      <c r="CJ172" s="28" t="s">
        <v>107</v>
      </c>
      <c r="CK172" s="28" t="s">
        <v>107</v>
      </c>
      <c r="CL172" s="28" t="s">
        <v>107</v>
      </c>
      <c r="CM172" s="28" t="s">
        <v>107</v>
      </c>
      <c r="CN172" s="28" t="s">
        <v>107</v>
      </c>
      <c r="CO172" s="28" t="s">
        <v>107</v>
      </c>
      <c r="CP172" s="28" t="s">
        <v>107</v>
      </c>
      <c r="CQ172" s="28" t="s">
        <v>107</v>
      </c>
      <c r="CR172" s="28" t="s">
        <v>107</v>
      </c>
      <c r="CS172" s="28" t="s">
        <v>107</v>
      </c>
      <c r="CT172" s="28" t="s">
        <v>107</v>
      </c>
      <c r="CU172" s="332">
        <v>11555788</v>
      </c>
      <c r="CV172" s="43">
        <v>1</v>
      </c>
    </row>
    <row r="173" spans="1:100" ht="25.5">
      <c r="A173" s="28">
        <v>212</v>
      </c>
      <c r="B173" s="29" t="s">
        <v>254</v>
      </c>
      <c r="C173" s="29" t="s">
        <v>0</v>
      </c>
      <c r="D173" s="29" t="s">
        <v>337</v>
      </c>
      <c r="E173" s="42" t="s">
        <v>346</v>
      </c>
      <c r="F173" s="42" t="s">
        <v>107</v>
      </c>
      <c r="G173" s="30" t="s">
        <v>527</v>
      </c>
      <c r="H173" s="42" t="s">
        <v>400</v>
      </c>
      <c r="I173" s="28">
        <v>3008064</v>
      </c>
      <c r="J173" s="28" t="s">
        <v>528</v>
      </c>
      <c r="K173" s="49" t="s">
        <v>363</v>
      </c>
      <c r="L173" s="32">
        <v>375</v>
      </c>
      <c r="M173" s="33">
        <v>5</v>
      </c>
      <c r="N173" s="34">
        <v>345000000</v>
      </c>
      <c r="O173" s="28" t="s">
        <v>346</v>
      </c>
      <c r="P173" s="28" t="s">
        <v>130</v>
      </c>
      <c r="Q173" s="28" t="s">
        <v>112</v>
      </c>
      <c r="R173" s="28" t="s">
        <v>107</v>
      </c>
      <c r="S173" s="28" t="s">
        <v>107</v>
      </c>
      <c r="T173" s="42" t="s">
        <v>107</v>
      </c>
      <c r="U173" s="28" t="s">
        <v>107</v>
      </c>
      <c r="V173" s="28" t="s">
        <v>107</v>
      </c>
      <c r="W173" s="28" t="str">
        <f t="shared" si="2"/>
        <v>N.A.</v>
      </c>
      <c r="X173" s="35" t="s">
        <v>2414</v>
      </c>
      <c r="Y173" s="206">
        <v>0.03</v>
      </c>
      <c r="Z173" s="206">
        <v>0.04</v>
      </c>
      <c r="AA173" s="206">
        <v>4.4999999999999998E-2</v>
      </c>
      <c r="AB173" s="206">
        <v>0.05</v>
      </c>
      <c r="AC173" s="206">
        <v>0.05</v>
      </c>
      <c r="AD173" s="206">
        <v>0.05</v>
      </c>
      <c r="AE173" s="28" t="s">
        <v>113</v>
      </c>
      <c r="AF173" s="28" t="s">
        <v>113</v>
      </c>
      <c r="AG173" s="28" t="s">
        <v>113</v>
      </c>
      <c r="AH173" s="37">
        <v>1</v>
      </c>
      <c r="AI173" s="38">
        <v>8689479</v>
      </c>
      <c r="AJ173" s="38">
        <v>340397</v>
      </c>
      <c r="AK173" s="38">
        <v>1157349</v>
      </c>
      <c r="AL173" s="38">
        <v>0</v>
      </c>
      <c r="AM173" s="38">
        <v>0</v>
      </c>
      <c r="AN173" s="38">
        <v>9531108</v>
      </c>
      <c r="AO173" s="38" t="s">
        <v>107</v>
      </c>
      <c r="AP173" s="38" t="s">
        <v>107</v>
      </c>
      <c r="AQ173" s="38">
        <v>340397</v>
      </c>
      <c r="AR173" s="38" t="s">
        <v>107</v>
      </c>
      <c r="AS173" s="38" t="s">
        <v>107</v>
      </c>
      <c r="AT173" s="38" t="s">
        <v>107</v>
      </c>
      <c r="AU173" s="38">
        <v>0</v>
      </c>
      <c r="AV173" s="38">
        <v>0</v>
      </c>
      <c r="AW173" s="38">
        <v>0</v>
      </c>
      <c r="AX173" s="38" t="s">
        <v>107</v>
      </c>
      <c r="AY173" s="38">
        <v>2587015</v>
      </c>
      <c r="AZ173" s="38">
        <v>2178539</v>
      </c>
      <c r="BA173" s="38">
        <v>2178539</v>
      </c>
      <c r="BB173" s="38" t="s">
        <v>107</v>
      </c>
      <c r="BC173" s="38" t="s">
        <v>107</v>
      </c>
      <c r="BD173" s="38">
        <v>408476</v>
      </c>
      <c r="BE173" s="38">
        <v>1633904</v>
      </c>
      <c r="BF173" s="38">
        <v>4493237</v>
      </c>
      <c r="BG173" s="38">
        <v>3812444</v>
      </c>
      <c r="BH173" s="38">
        <v>136159</v>
      </c>
      <c r="BI173" s="38">
        <v>3540126</v>
      </c>
      <c r="BJ173" s="38">
        <v>816952</v>
      </c>
      <c r="BK173" s="38">
        <v>0</v>
      </c>
      <c r="BL173" s="38">
        <v>0</v>
      </c>
      <c r="BM173" s="38" t="s">
        <v>107</v>
      </c>
      <c r="BN173" s="38">
        <v>2995491</v>
      </c>
      <c r="BO173" s="38">
        <v>272318</v>
      </c>
      <c r="BP173" s="38">
        <v>2723174</v>
      </c>
      <c r="BQ173" s="38">
        <v>8850315</v>
      </c>
      <c r="BR173" s="38" t="s">
        <v>107</v>
      </c>
      <c r="BS173" s="38">
        <v>1089270</v>
      </c>
      <c r="BT173" s="330">
        <v>0</v>
      </c>
      <c r="BU173" s="38">
        <v>0</v>
      </c>
      <c r="BV173" s="38">
        <v>6807934</v>
      </c>
      <c r="BW173" s="38">
        <v>9531108</v>
      </c>
      <c r="BX173" s="38">
        <v>13615869</v>
      </c>
      <c r="BY173" s="41" t="s">
        <v>113</v>
      </c>
      <c r="BZ173" s="41" t="s">
        <v>113</v>
      </c>
      <c r="CA173" s="41" t="s">
        <v>113</v>
      </c>
      <c r="CB173" s="41" t="s">
        <v>113</v>
      </c>
      <c r="CC173" s="41" t="s">
        <v>113</v>
      </c>
      <c r="CD173" s="41" t="s">
        <v>113</v>
      </c>
      <c r="CE173" s="41" t="s">
        <v>114</v>
      </c>
      <c r="CF173" s="42" t="s">
        <v>107</v>
      </c>
      <c r="CG173" s="28" t="s">
        <v>107</v>
      </c>
      <c r="CH173" s="28" t="s">
        <v>107</v>
      </c>
      <c r="CI173" s="28" t="s">
        <v>107</v>
      </c>
      <c r="CJ173" s="28" t="s">
        <v>107</v>
      </c>
      <c r="CK173" s="28" t="s">
        <v>107</v>
      </c>
      <c r="CL173" s="28" t="s">
        <v>107</v>
      </c>
      <c r="CM173" s="28" t="s">
        <v>107</v>
      </c>
      <c r="CN173" s="28" t="s">
        <v>107</v>
      </c>
      <c r="CO173" s="28" t="s">
        <v>107</v>
      </c>
      <c r="CP173" s="28" t="s">
        <v>107</v>
      </c>
      <c r="CQ173" s="28" t="s">
        <v>107</v>
      </c>
      <c r="CR173" s="28" t="s">
        <v>107</v>
      </c>
      <c r="CS173" s="28" t="s">
        <v>107</v>
      </c>
      <c r="CT173" s="28" t="s">
        <v>107</v>
      </c>
      <c r="CU173" s="332">
        <v>13214201</v>
      </c>
      <c r="CV173" s="43">
        <v>1</v>
      </c>
    </row>
    <row r="174" spans="1:100" ht="25.5">
      <c r="A174" s="28">
        <v>213</v>
      </c>
      <c r="B174" s="29" t="s">
        <v>254</v>
      </c>
      <c r="C174" s="29" t="s">
        <v>0</v>
      </c>
      <c r="D174" s="29" t="s">
        <v>337</v>
      </c>
      <c r="E174" s="42" t="s">
        <v>338</v>
      </c>
      <c r="F174" s="42" t="s">
        <v>107</v>
      </c>
      <c r="G174" s="30" t="s">
        <v>529</v>
      </c>
      <c r="H174" s="42" t="s">
        <v>530</v>
      </c>
      <c r="I174" s="28">
        <v>4206063</v>
      </c>
      <c r="J174" s="28" t="s">
        <v>531</v>
      </c>
      <c r="K174" s="31" t="s">
        <v>369</v>
      </c>
      <c r="L174" s="32">
        <v>172</v>
      </c>
      <c r="M174" s="33">
        <v>5</v>
      </c>
      <c r="N174" s="34">
        <v>111900000</v>
      </c>
      <c r="O174" s="28" t="s">
        <v>338</v>
      </c>
      <c r="P174" s="28" t="s">
        <v>2415</v>
      </c>
      <c r="Q174" s="28" t="s">
        <v>112</v>
      </c>
      <c r="R174" s="28" t="s">
        <v>107</v>
      </c>
      <c r="S174" s="28" t="s">
        <v>107</v>
      </c>
      <c r="T174" s="42" t="s">
        <v>107</v>
      </c>
      <c r="U174" s="28" t="s">
        <v>107</v>
      </c>
      <c r="V174" s="28" t="s">
        <v>107</v>
      </c>
      <c r="W174" s="28" t="str">
        <f t="shared" si="2"/>
        <v>N.A.</v>
      </c>
      <c r="X174" s="35" t="s">
        <v>2413</v>
      </c>
      <c r="Y174" s="206">
        <v>4.9000000000000002E-2</v>
      </c>
      <c r="Z174" s="206">
        <v>4.9000000000000002E-2</v>
      </c>
      <c r="AA174" s="206">
        <v>5.0999999999999997E-2</v>
      </c>
      <c r="AB174" s="206">
        <v>0.06</v>
      </c>
      <c r="AC174" s="206">
        <v>6.5000000000000002E-2</v>
      </c>
      <c r="AD174" s="206">
        <v>7.4999999999999997E-2</v>
      </c>
      <c r="AE174" s="28" t="s">
        <v>113</v>
      </c>
      <c r="AF174" s="28" t="s">
        <v>113</v>
      </c>
      <c r="AG174" s="28" t="s">
        <v>113</v>
      </c>
      <c r="AH174" s="37">
        <v>1</v>
      </c>
      <c r="AI174" s="38">
        <v>8689479</v>
      </c>
      <c r="AJ174" s="38">
        <v>340397</v>
      </c>
      <c r="AK174" s="38">
        <v>1157349</v>
      </c>
      <c r="AL174" s="38">
        <v>0</v>
      </c>
      <c r="AM174" s="38">
        <v>0</v>
      </c>
      <c r="AN174" s="38">
        <v>9531108</v>
      </c>
      <c r="AO174" s="38" t="s">
        <v>107</v>
      </c>
      <c r="AP174" s="38" t="s">
        <v>107</v>
      </c>
      <c r="AQ174" s="38">
        <v>340397</v>
      </c>
      <c r="AR174" s="38" t="s">
        <v>107</v>
      </c>
      <c r="AS174" s="38" t="s">
        <v>107</v>
      </c>
      <c r="AT174" s="38" t="s">
        <v>107</v>
      </c>
      <c r="AU174" s="38">
        <v>0</v>
      </c>
      <c r="AV174" s="38">
        <v>0</v>
      </c>
      <c r="AW174" s="38">
        <v>0</v>
      </c>
      <c r="AX174" s="38" t="s">
        <v>107</v>
      </c>
      <c r="AY174" s="38">
        <v>2587015</v>
      </c>
      <c r="AZ174" s="38">
        <v>2178539</v>
      </c>
      <c r="BA174" s="38">
        <v>2178539</v>
      </c>
      <c r="BB174" s="38" t="s">
        <v>107</v>
      </c>
      <c r="BC174" s="38" t="s">
        <v>107</v>
      </c>
      <c r="BD174" s="38">
        <v>408476</v>
      </c>
      <c r="BE174" s="38">
        <v>1633904</v>
      </c>
      <c r="BF174" s="38">
        <v>3812444</v>
      </c>
      <c r="BG174" s="38">
        <v>3812444</v>
      </c>
      <c r="BH174" s="38">
        <v>136159</v>
      </c>
      <c r="BI174" s="38">
        <v>3540126</v>
      </c>
      <c r="BJ174" s="38">
        <v>816952</v>
      </c>
      <c r="BK174" s="38">
        <v>0</v>
      </c>
      <c r="BL174" s="38">
        <v>0</v>
      </c>
      <c r="BM174" s="38" t="s">
        <v>107</v>
      </c>
      <c r="BN174" s="38">
        <v>2995491</v>
      </c>
      <c r="BO174" s="38">
        <v>272318</v>
      </c>
      <c r="BP174" s="38">
        <v>2723174</v>
      </c>
      <c r="BQ174" s="38">
        <v>8850315</v>
      </c>
      <c r="BR174" s="38" t="s">
        <v>107</v>
      </c>
      <c r="BS174" s="38">
        <v>1089270</v>
      </c>
      <c r="BT174" s="330">
        <v>0</v>
      </c>
      <c r="BU174" s="38">
        <v>0</v>
      </c>
      <c r="BV174" s="38">
        <v>6807934</v>
      </c>
      <c r="BW174" s="38">
        <v>9531108</v>
      </c>
      <c r="BX174" s="38">
        <v>13615869</v>
      </c>
      <c r="BY174" s="41" t="s">
        <v>113</v>
      </c>
      <c r="BZ174" s="41" t="s">
        <v>113</v>
      </c>
      <c r="CA174" s="41" t="s">
        <v>113</v>
      </c>
      <c r="CB174" s="41" t="s">
        <v>113</v>
      </c>
      <c r="CC174" s="41" t="s">
        <v>113</v>
      </c>
      <c r="CD174" s="41" t="s">
        <v>113</v>
      </c>
      <c r="CE174" s="41" t="s">
        <v>114</v>
      </c>
      <c r="CF174" s="42" t="s">
        <v>107</v>
      </c>
      <c r="CG174" s="28" t="s">
        <v>107</v>
      </c>
      <c r="CH174" s="28" t="s">
        <v>107</v>
      </c>
      <c r="CI174" s="28" t="s">
        <v>107</v>
      </c>
      <c r="CJ174" s="28" t="s">
        <v>107</v>
      </c>
      <c r="CK174" s="28" t="s">
        <v>107</v>
      </c>
      <c r="CL174" s="28" t="s">
        <v>107</v>
      </c>
      <c r="CM174" s="28" t="s">
        <v>107</v>
      </c>
      <c r="CN174" s="28" t="s">
        <v>107</v>
      </c>
      <c r="CO174" s="28" t="s">
        <v>107</v>
      </c>
      <c r="CP174" s="28" t="s">
        <v>107</v>
      </c>
      <c r="CQ174" s="28" t="s">
        <v>107</v>
      </c>
      <c r="CR174" s="28" t="s">
        <v>107</v>
      </c>
      <c r="CS174" s="28" t="s">
        <v>107</v>
      </c>
      <c r="CT174" s="28" t="s">
        <v>107</v>
      </c>
      <c r="CU174" s="332">
        <v>6769762</v>
      </c>
      <c r="CV174" s="43">
        <v>1</v>
      </c>
    </row>
    <row r="175" spans="1:100" ht="25.5">
      <c r="A175" s="28">
        <v>214</v>
      </c>
      <c r="B175" s="29" t="s">
        <v>254</v>
      </c>
      <c r="C175" s="29" t="s">
        <v>0</v>
      </c>
      <c r="D175" s="29" t="s">
        <v>337</v>
      </c>
      <c r="E175" s="42" t="s">
        <v>338</v>
      </c>
      <c r="F175" s="42" t="s">
        <v>107</v>
      </c>
      <c r="G175" s="30" t="s">
        <v>532</v>
      </c>
      <c r="H175" s="42" t="s">
        <v>530</v>
      </c>
      <c r="I175" s="28">
        <v>4206064</v>
      </c>
      <c r="J175" s="28" t="s">
        <v>533</v>
      </c>
      <c r="K175" s="31" t="s">
        <v>341</v>
      </c>
      <c r="L175" s="32">
        <v>132</v>
      </c>
      <c r="M175" s="33">
        <v>5</v>
      </c>
      <c r="N175" s="34">
        <v>114000000</v>
      </c>
      <c r="O175" s="28" t="s">
        <v>338</v>
      </c>
      <c r="P175" s="28" t="s">
        <v>130</v>
      </c>
      <c r="Q175" s="28" t="s">
        <v>112</v>
      </c>
      <c r="R175" s="28" t="s">
        <v>107</v>
      </c>
      <c r="S175" s="28" t="s">
        <v>107</v>
      </c>
      <c r="T175" s="42" t="s">
        <v>107</v>
      </c>
      <c r="U175" s="28" t="s">
        <v>107</v>
      </c>
      <c r="V175" s="28" t="s">
        <v>107</v>
      </c>
      <c r="W175" s="28" t="str">
        <f t="shared" si="2"/>
        <v>N.A.</v>
      </c>
      <c r="X175" s="35" t="s">
        <v>2413</v>
      </c>
      <c r="Y175" s="206">
        <v>3.9E-2</v>
      </c>
      <c r="Z175" s="206">
        <v>3.9E-2</v>
      </c>
      <c r="AA175" s="206">
        <v>4.1000000000000002E-2</v>
      </c>
      <c r="AB175" s="206">
        <v>0.05</v>
      </c>
      <c r="AC175" s="206">
        <v>0.05</v>
      </c>
      <c r="AD175" s="206">
        <v>0.06</v>
      </c>
      <c r="AE175" s="28" t="s">
        <v>113</v>
      </c>
      <c r="AF175" s="28" t="s">
        <v>113</v>
      </c>
      <c r="AG175" s="28" t="s">
        <v>113</v>
      </c>
      <c r="AH175" s="37">
        <v>1</v>
      </c>
      <c r="AI175" s="38">
        <v>8689479</v>
      </c>
      <c r="AJ175" s="38">
        <v>340397</v>
      </c>
      <c r="AK175" s="38">
        <v>1157349</v>
      </c>
      <c r="AL175" s="38">
        <v>0</v>
      </c>
      <c r="AM175" s="38">
        <v>0</v>
      </c>
      <c r="AN175" s="38">
        <v>9531108</v>
      </c>
      <c r="AO175" s="38" t="s">
        <v>107</v>
      </c>
      <c r="AP175" s="38">
        <v>1157349</v>
      </c>
      <c r="AQ175" s="38">
        <v>340397</v>
      </c>
      <c r="AR175" s="38" t="s">
        <v>107</v>
      </c>
      <c r="AS175" s="38" t="s">
        <v>107</v>
      </c>
      <c r="AT175" s="38" t="s">
        <v>107</v>
      </c>
      <c r="AU175" s="38">
        <v>0</v>
      </c>
      <c r="AV175" s="38">
        <v>0</v>
      </c>
      <c r="AW175" s="38">
        <v>0</v>
      </c>
      <c r="AX175" s="38">
        <v>2587015</v>
      </c>
      <c r="AY175" s="38">
        <v>2587015</v>
      </c>
      <c r="AZ175" s="38">
        <v>2178539</v>
      </c>
      <c r="BA175" s="38">
        <v>2178539</v>
      </c>
      <c r="BB175" s="38" t="s">
        <v>107</v>
      </c>
      <c r="BC175" s="38" t="s">
        <v>107</v>
      </c>
      <c r="BD175" s="38">
        <v>408476</v>
      </c>
      <c r="BE175" s="38">
        <v>1633904</v>
      </c>
      <c r="BF175" s="38">
        <v>1633904</v>
      </c>
      <c r="BG175" s="38">
        <v>3812444</v>
      </c>
      <c r="BH175" s="38">
        <v>136159</v>
      </c>
      <c r="BI175" s="38">
        <v>3540126</v>
      </c>
      <c r="BJ175" s="38">
        <v>816952</v>
      </c>
      <c r="BK175" s="38">
        <v>0</v>
      </c>
      <c r="BL175" s="38">
        <v>0</v>
      </c>
      <c r="BM175" s="38" t="s">
        <v>107</v>
      </c>
      <c r="BN175" s="38">
        <v>2995491</v>
      </c>
      <c r="BO175" s="38">
        <v>272318</v>
      </c>
      <c r="BP175" s="38">
        <v>2723174</v>
      </c>
      <c r="BQ175" s="38">
        <v>8850315</v>
      </c>
      <c r="BR175" s="38" t="s">
        <v>107</v>
      </c>
      <c r="BS175" s="38">
        <v>1089270</v>
      </c>
      <c r="BT175" s="330">
        <v>0</v>
      </c>
      <c r="BU175" s="38">
        <v>0</v>
      </c>
      <c r="BV175" s="38">
        <v>6807934</v>
      </c>
      <c r="BW175" s="38">
        <v>9531108</v>
      </c>
      <c r="BX175" s="38">
        <v>13615869</v>
      </c>
      <c r="BY175" s="41" t="s">
        <v>113</v>
      </c>
      <c r="BZ175" s="41" t="s">
        <v>113</v>
      </c>
      <c r="CA175" s="41" t="s">
        <v>113</v>
      </c>
      <c r="CB175" s="41" t="s">
        <v>113</v>
      </c>
      <c r="CC175" s="41" t="s">
        <v>113</v>
      </c>
      <c r="CD175" s="41" t="s">
        <v>113</v>
      </c>
      <c r="CE175" s="41" t="s">
        <v>114</v>
      </c>
      <c r="CF175" s="42" t="s">
        <v>107</v>
      </c>
      <c r="CG175" s="28" t="s">
        <v>107</v>
      </c>
      <c r="CH175" s="28" t="s">
        <v>107</v>
      </c>
      <c r="CI175" s="28" t="s">
        <v>107</v>
      </c>
      <c r="CJ175" s="28" t="s">
        <v>107</v>
      </c>
      <c r="CK175" s="28" t="s">
        <v>107</v>
      </c>
      <c r="CL175" s="28" t="s">
        <v>107</v>
      </c>
      <c r="CM175" s="28" t="s">
        <v>107</v>
      </c>
      <c r="CN175" s="28" t="s">
        <v>107</v>
      </c>
      <c r="CO175" s="28" t="s">
        <v>107</v>
      </c>
      <c r="CP175" s="28" t="s">
        <v>107</v>
      </c>
      <c r="CQ175" s="28" t="s">
        <v>107</v>
      </c>
      <c r="CR175" s="28" t="s">
        <v>107</v>
      </c>
      <c r="CS175" s="28" t="s">
        <v>107</v>
      </c>
      <c r="CT175" s="28" t="s">
        <v>107</v>
      </c>
      <c r="CU175" s="332">
        <v>5448969</v>
      </c>
      <c r="CV175" s="43">
        <v>1</v>
      </c>
    </row>
    <row r="176" spans="1:100" ht="25.5">
      <c r="A176" s="28">
        <v>215</v>
      </c>
      <c r="B176" s="29" t="s">
        <v>254</v>
      </c>
      <c r="C176" s="29" t="s">
        <v>0</v>
      </c>
      <c r="D176" s="29" t="s">
        <v>337</v>
      </c>
      <c r="E176" s="42" t="s">
        <v>338</v>
      </c>
      <c r="F176" s="42" t="s">
        <v>107</v>
      </c>
      <c r="G176" s="30" t="s">
        <v>534</v>
      </c>
      <c r="H176" s="42" t="s">
        <v>530</v>
      </c>
      <c r="I176" s="28">
        <v>4206065</v>
      </c>
      <c r="J176" s="28" t="s">
        <v>535</v>
      </c>
      <c r="K176" s="31" t="s">
        <v>341</v>
      </c>
      <c r="L176" s="32">
        <v>132</v>
      </c>
      <c r="M176" s="33">
        <v>5</v>
      </c>
      <c r="N176" s="34">
        <v>103000000</v>
      </c>
      <c r="O176" s="28" t="s">
        <v>338</v>
      </c>
      <c r="P176" s="28" t="s">
        <v>2415</v>
      </c>
      <c r="Q176" s="28" t="s">
        <v>112</v>
      </c>
      <c r="R176" s="28" t="s">
        <v>107</v>
      </c>
      <c r="S176" s="28" t="s">
        <v>107</v>
      </c>
      <c r="T176" s="42" t="s">
        <v>107</v>
      </c>
      <c r="U176" s="28" t="s">
        <v>107</v>
      </c>
      <c r="V176" s="28" t="s">
        <v>107</v>
      </c>
      <c r="W176" s="28" t="str">
        <f t="shared" si="2"/>
        <v>N.A.</v>
      </c>
      <c r="X176" s="35" t="s">
        <v>2412</v>
      </c>
      <c r="Y176" s="206">
        <v>3.9E-2</v>
      </c>
      <c r="Z176" s="206">
        <v>3.9E-2</v>
      </c>
      <c r="AA176" s="206">
        <v>4.1000000000000002E-2</v>
      </c>
      <c r="AB176" s="206">
        <v>0.05</v>
      </c>
      <c r="AC176" s="206">
        <v>0.05</v>
      </c>
      <c r="AD176" s="206">
        <v>0.06</v>
      </c>
      <c r="AE176" s="28" t="s">
        <v>113</v>
      </c>
      <c r="AF176" s="28" t="s">
        <v>113</v>
      </c>
      <c r="AG176" s="28" t="s">
        <v>113</v>
      </c>
      <c r="AH176" s="37">
        <v>1</v>
      </c>
      <c r="AI176" s="38">
        <v>8689479</v>
      </c>
      <c r="AJ176" s="38">
        <v>340397</v>
      </c>
      <c r="AK176" s="38">
        <v>1157349</v>
      </c>
      <c r="AL176" s="38">
        <v>0</v>
      </c>
      <c r="AM176" s="38">
        <v>0</v>
      </c>
      <c r="AN176" s="38">
        <v>9531108</v>
      </c>
      <c r="AO176" s="38" t="s">
        <v>107</v>
      </c>
      <c r="AP176" s="38">
        <v>1157349</v>
      </c>
      <c r="AQ176" s="38">
        <v>340397</v>
      </c>
      <c r="AR176" s="38" t="s">
        <v>107</v>
      </c>
      <c r="AS176" s="38" t="s">
        <v>107</v>
      </c>
      <c r="AT176" s="38" t="s">
        <v>107</v>
      </c>
      <c r="AU176" s="38">
        <v>0</v>
      </c>
      <c r="AV176" s="38">
        <v>0</v>
      </c>
      <c r="AW176" s="38">
        <v>0</v>
      </c>
      <c r="AX176" s="38">
        <v>2587015</v>
      </c>
      <c r="AY176" s="38">
        <v>2587015</v>
      </c>
      <c r="AZ176" s="38">
        <v>2178539</v>
      </c>
      <c r="BA176" s="38">
        <v>2178539</v>
      </c>
      <c r="BB176" s="38" t="s">
        <v>107</v>
      </c>
      <c r="BC176" s="38" t="s">
        <v>107</v>
      </c>
      <c r="BD176" s="38">
        <v>408476</v>
      </c>
      <c r="BE176" s="38">
        <v>1633904</v>
      </c>
      <c r="BF176" s="38">
        <v>1633904</v>
      </c>
      <c r="BG176" s="38">
        <v>3812444</v>
      </c>
      <c r="BH176" s="38">
        <v>136159</v>
      </c>
      <c r="BI176" s="38">
        <v>3540126</v>
      </c>
      <c r="BJ176" s="38">
        <v>816952</v>
      </c>
      <c r="BK176" s="38">
        <v>0</v>
      </c>
      <c r="BL176" s="38">
        <v>0</v>
      </c>
      <c r="BM176" s="38" t="s">
        <v>107</v>
      </c>
      <c r="BN176" s="38">
        <v>2995491</v>
      </c>
      <c r="BO176" s="38">
        <v>272318</v>
      </c>
      <c r="BP176" s="38">
        <v>2723174</v>
      </c>
      <c r="BQ176" s="38">
        <v>8850315</v>
      </c>
      <c r="BR176" s="38" t="s">
        <v>107</v>
      </c>
      <c r="BS176" s="38">
        <v>1089270</v>
      </c>
      <c r="BT176" s="330">
        <v>0</v>
      </c>
      <c r="BU176" s="38">
        <v>0</v>
      </c>
      <c r="BV176" s="38">
        <v>6807934</v>
      </c>
      <c r="BW176" s="38">
        <v>9531108</v>
      </c>
      <c r="BX176" s="38">
        <v>13615869</v>
      </c>
      <c r="BY176" s="41" t="s">
        <v>114</v>
      </c>
      <c r="BZ176" s="41" t="s">
        <v>114</v>
      </c>
      <c r="CA176" s="41" t="s">
        <v>113</v>
      </c>
      <c r="CB176" s="41" t="s">
        <v>113</v>
      </c>
      <c r="CC176" s="41" t="s">
        <v>113</v>
      </c>
      <c r="CD176" s="41" t="s">
        <v>113</v>
      </c>
      <c r="CE176" s="41" t="s">
        <v>114</v>
      </c>
      <c r="CF176" s="42" t="s">
        <v>107</v>
      </c>
      <c r="CG176" s="28" t="s">
        <v>107</v>
      </c>
      <c r="CH176" s="28" t="s">
        <v>107</v>
      </c>
      <c r="CI176" s="28" t="s">
        <v>107</v>
      </c>
      <c r="CJ176" s="28" t="s">
        <v>107</v>
      </c>
      <c r="CK176" s="28" t="s">
        <v>107</v>
      </c>
      <c r="CL176" s="28" t="s">
        <v>107</v>
      </c>
      <c r="CM176" s="28" t="s">
        <v>107</v>
      </c>
      <c r="CN176" s="28" t="s">
        <v>107</v>
      </c>
      <c r="CO176" s="28" t="s">
        <v>107</v>
      </c>
      <c r="CP176" s="28" t="s">
        <v>107</v>
      </c>
      <c r="CQ176" s="28" t="s">
        <v>107</v>
      </c>
      <c r="CR176" s="28" t="s">
        <v>107</v>
      </c>
      <c r="CS176" s="28" t="s">
        <v>107</v>
      </c>
      <c r="CT176" s="28" t="s">
        <v>107</v>
      </c>
      <c r="CU176" s="332">
        <v>5448969</v>
      </c>
      <c r="CV176" s="43">
        <v>1</v>
      </c>
    </row>
    <row r="177" spans="1:100" ht="25.5">
      <c r="A177" s="28">
        <v>216</v>
      </c>
      <c r="B177" s="29" t="s">
        <v>254</v>
      </c>
      <c r="C177" s="29" t="s">
        <v>0</v>
      </c>
      <c r="D177" s="29" t="s">
        <v>337</v>
      </c>
      <c r="E177" s="42" t="s">
        <v>338</v>
      </c>
      <c r="F177" s="42" t="s">
        <v>107</v>
      </c>
      <c r="G177" s="30" t="s">
        <v>536</v>
      </c>
      <c r="H177" s="42" t="s">
        <v>530</v>
      </c>
      <c r="I177" s="28">
        <v>4206070</v>
      </c>
      <c r="J177" s="28" t="s">
        <v>537</v>
      </c>
      <c r="K177" s="31" t="s">
        <v>341</v>
      </c>
      <c r="L177" s="32">
        <v>132</v>
      </c>
      <c r="M177" s="33">
        <v>5</v>
      </c>
      <c r="N177" s="34">
        <v>95800000</v>
      </c>
      <c r="O177" s="28" t="s">
        <v>338</v>
      </c>
      <c r="P177" s="28" t="s">
        <v>2415</v>
      </c>
      <c r="Q177" s="28" t="s">
        <v>112</v>
      </c>
      <c r="R177" s="28" t="s">
        <v>107</v>
      </c>
      <c r="S177" s="28" t="s">
        <v>107</v>
      </c>
      <c r="T177" s="42" t="s">
        <v>107</v>
      </c>
      <c r="U177" s="28" t="s">
        <v>107</v>
      </c>
      <c r="V177" s="28" t="s">
        <v>107</v>
      </c>
      <c r="W177" s="28" t="str">
        <f t="shared" si="2"/>
        <v>N.A.</v>
      </c>
      <c r="X177" s="35" t="s">
        <v>2412</v>
      </c>
      <c r="Y177" s="206">
        <v>4.2000000000000003E-2</v>
      </c>
      <c r="Z177" s="206">
        <v>4.4999999999999998E-2</v>
      </c>
      <c r="AA177" s="206">
        <v>5.0999999999999997E-2</v>
      </c>
      <c r="AB177" s="206">
        <v>5.8999999999999997E-2</v>
      </c>
      <c r="AC177" s="206">
        <v>6.5000000000000002E-2</v>
      </c>
      <c r="AD177" s="206">
        <v>0.08</v>
      </c>
      <c r="AE177" s="28" t="s">
        <v>113</v>
      </c>
      <c r="AF177" s="28" t="s">
        <v>113</v>
      </c>
      <c r="AG177" s="28" t="s">
        <v>113</v>
      </c>
      <c r="AH177" s="37">
        <v>1</v>
      </c>
      <c r="AI177" s="38">
        <v>8689479</v>
      </c>
      <c r="AJ177" s="38">
        <v>340397</v>
      </c>
      <c r="AK177" s="38">
        <v>1157349</v>
      </c>
      <c r="AL177" s="38">
        <v>0</v>
      </c>
      <c r="AM177" s="38">
        <v>0</v>
      </c>
      <c r="AN177" s="38">
        <v>9531108</v>
      </c>
      <c r="AO177" s="38" t="s">
        <v>107</v>
      </c>
      <c r="AP177" s="38">
        <v>1157349</v>
      </c>
      <c r="AQ177" s="38">
        <v>340397</v>
      </c>
      <c r="AR177" s="38" t="s">
        <v>107</v>
      </c>
      <c r="AS177" s="38" t="s">
        <v>107</v>
      </c>
      <c r="AT177" s="38" t="s">
        <v>107</v>
      </c>
      <c r="AU177" s="38">
        <v>0</v>
      </c>
      <c r="AV177" s="38">
        <v>0</v>
      </c>
      <c r="AW177" s="38">
        <v>0</v>
      </c>
      <c r="AX177" s="38">
        <v>2587015</v>
      </c>
      <c r="AY177" s="38">
        <v>2587015</v>
      </c>
      <c r="AZ177" s="38">
        <v>2178539</v>
      </c>
      <c r="BA177" s="38">
        <v>2178539</v>
      </c>
      <c r="BB177" s="38" t="s">
        <v>107</v>
      </c>
      <c r="BC177" s="38" t="s">
        <v>107</v>
      </c>
      <c r="BD177" s="38">
        <v>408476</v>
      </c>
      <c r="BE177" s="38">
        <v>1633904</v>
      </c>
      <c r="BF177" s="38">
        <v>1633904</v>
      </c>
      <c r="BG177" s="38">
        <v>3812444</v>
      </c>
      <c r="BH177" s="38">
        <v>136159</v>
      </c>
      <c r="BI177" s="38">
        <v>3540126</v>
      </c>
      <c r="BJ177" s="38">
        <v>816952</v>
      </c>
      <c r="BK177" s="38">
        <v>0</v>
      </c>
      <c r="BL177" s="38">
        <v>0</v>
      </c>
      <c r="BM177" s="38" t="s">
        <v>107</v>
      </c>
      <c r="BN177" s="38">
        <v>2995491</v>
      </c>
      <c r="BO177" s="38">
        <v>272318</v>
      </c>
      <c r="BP177" s="38">
        <v>2723174</v>
      </c>
      <c r="BQ177" s="38">
        <v>8850315</v>
      </c>
      <c r="BR177" s="38" t="s">
        <v>107</v>
      </c>
      <c r="BS177" s="38">
        <v>1089270</v>
      </c>
      <c r="BT177" s="330">
        <v>0</v>
      </c>
      <c r="BU177" s="38">
        <v>0</v>
      </c>
      <c r="BV177" s="38">
        <v>6807934</v>
      </c>
      <c r="BW177" s="38">
        <v>9531108</v>
      </c>
      <c r="BX177" s="38">
        <v>13615869</v>
      </c>
      <c r="BY177" s="41" t="s">
        <v>113</v>
      </c>
      <c r="BZ177" s="41" t="s">
        <v>113</v>
      </c>
      <c r="CA177" s="41" t="s">
        <v>113</v>
      </c>
      <c r="CB177" s="41" t="s">
        <v>113</v>
      </c>
      <c r="CC177" s="41" t="s">
        <v>113</v>
      </c>
      <c r="CD177" s="41" t="s">
        <v>113</v>
      </c>
      <c r="CE177" s="41" t="s">
        <v>114</v>
      </c>
      <c r="CF177" s="42" t="s">
        <v>107</v>
      </c>
      <c r="CG177" s="28" t="s">
        <v>107</v>
      </c>
      <c r="CH177" s="28" t="s">
        <v>107</v>
      </c>
      <c r="CI177" s="28" t="s">
        <v>107</v>
      </c>
      <c r="CJ177" s="28" t="s">
        <v>107</v>
      </c>
      <c r="CK177" s="28" t="s">
        <v>107</v>
      </c>
      <c r="CL177" s="28" t="s">
        <v>107</v>
      </c>
      <c r="CM177" s="28" t="s">
        <v>107</v>
      </c>
      <c r="CN177" s="28" t="s">
        <v>107</v>
      </c>
      <c r="CO177" s="28" t="s">
        <v>107</v>
      </c>
      <c r="CP177" s="28" t="s">
        <v>107</v>
      </c>
      <c r="CQ177" s="28" t="s">
        <v>107</v>
      </c>
      <c r="CR177" s="28" t="s">
        <v>107</v>
      </c>
      <c r="CS177" s="28" t="s">
        <v>107</v>
      </c>
      <c r="CT177" s="28" t="s">
        <v>107</v>
      </c>
      <c r="CU177" s="332">
        <v>5448969</v>
      </c>
      <c r="CV177" s="43">
        <v>1</v>
      </c>
    </row>
    <row r="178" spans="1:100" ht="25.5">
      <c r="A178" s="28">
        <v>217</v>
      </c>
      <c r="B178" s="29" t="s">
        <v>254</v>
      </c>
      <c r="C178" s="29" t="s">
        <v>0</v>
      </c>
      <c r="D178" s="29" t="s">
        <v>337</v>
      </c>
      <c r="E178" s="42" t="s">
        <v>338</v>
      </c>
      <c r="F178" s="42" t="s">
        <v>107</v>
      </c>
      <c r="G178" s="30" t="s">
        <v>536</v>
      </c>
      <c r="H178" s="42" t="s">
        <v>530</v>
      </c>
      <c r="I178" s="28">
        <v>4206071</v>
      </c>
      <c r="J178" s="28" t="s">
        <v>538</v>
      </c>
      <c r="K178" s="31" t="s">
        <v>341</v>
      </c>
      <c r="L178" s="32">
        <v>132</v>
      </c>
      <c r="M178" s="33">
        <v>5</v>
      </c>
      <c r="N178" s="34">
        <v>103800000</v>
      </c>
      <c r="O178" s="28" t="s">
        <v>338</v>
      </c>
      <c r="P178" s="28" t="s">
        <v>130</v>
      </c>
      <c r="Q178" s="28" t="s">
        <v>112</v>
      </c>
      <c r="R178" s="28" t="s">
        <v>107</v>
      </c>
      <c r="S178" s="28" t="s">
        <v>107</v>
      </c>
      <c r="T178" s="42" t="s">
        <v>107</v>
      </c>
      <c r="U178" s="28" t="s">
        <v>107</v>
      </c>
      <c r="V178" s="28" t="s">
        <v>107</v>
      </c>
      <c r="W178" s="28" t="str">
        <f t="shared" si="2"/>
        <v>N.A.</v>
      </c>
      <c r="X178" s="35" t="s">
        <v>2412</v>
      </c>
      <c r="Y178" s="206">
        <v>4.2000000000000003E-2</v>
      </c>
      <c r="Z178" s="206">
        <v>4.4999999999999998E-2</v>
      </c>
      <c r="AA178" s="206">
        <v>5.0999999999999997E-2</v>
      </c>
      <c r="AB178" s="206">
        <v>5.8999999999999997E-2</v>
      </c>
      <c r="AC178" s="206">
        <v>6.5000000000000002E-2</v>
      </c>
      <c r="AD178" s="206">
        <v>7.0000000000000007E-2</v>
      </c>
      <c r="AE178" s="28" t="s">
        <v>113</v>
      </c>
      <c r="AF178" s="28" t="s">
        <v>113</v>
      </c>
      <c r="AG178" s="28" t="s">
        <v>113</v>
      </c>
      <c r="AH178" s="37">
        <v>1</v>
      </c>
      <c r="AI178" s="38">
        <v>8689479</v>
      </c>
      <c r="AJ178" s="38">
        <v>340397</v>
      </c>
      <c r="AK178" s="38">
        <v>1157349</v>
      </c>
      <c r="AL178" s="38">
        <v>0</v>
      </c>
      <c r="AM178" s="38">
        <v>0</v>
      </c>
      <c r="AN178" s="38">
        <v>9531108</v>
      </c>
      <c r="AO178" s="38" t="s">
        <v>107</v>
      </c>
      <c r="AP178" s="38">
        <v>1157349</v>
      </c>
      <c r="AQ178" s="38">
        <v>340397</v>
      </c>
      <c r="AR178" s="38" t="s">
        <v>107</v>
      </c>
      <c r="AS178" s="38" t="s">
        <v>107</v>
      </c>
      <c r="AT178" s="38" t="s">
        <v>107</v>
      </c>
      <c r="AU178" s="38">
        <v>0</v>
      </c>
      <c r="AV178" s="38">
        <v>0</v>
      </c>
      <c r="AW178" s="38">
        <v>0</v>
      </c>
      <c r="AX178" s="38">
        <v>2587015</v>
      </c>
      <c r="AY178" s="38">
        <v>2587015</v>
      </c>
      <c r="AZ178" s="38">
        <v>2178539</v>
      </c>
      <c r="BA178" s="38">
        <v>2178539</v>
      </c>
      <c r="BB178" s="38" t="s">
        <v>107</v>
      </c>
      <c r="BC178" s="38" t="s">
        <v>107</v>
      </c>
      <c r="BD178" s="38">
        <v>408476</v>
      </c>
      <c r="BE178" s="38">
        <v>1633904</v>
      </c>
      <c r="BF178" s="38">
        <v>1633904</v>
      </c>
      <c r="BG178" s="38">
        <v>3812444</v>
      </c>
      <c r="BH178" s="38">
        <v>136159</v>
      </c>
      <c r="BI178" s="38">
        <v>3540126</v>
      </c>
      <c r="BJ178" s="38">
        <v>816952</v>
      </c>
      <c r="BK178" s="38">
        <v>0</v>
      </c>
      <c r="BL178" s="38">
        <v>0</v>
      </c>
      <c r="BM178" s="38" t="s">
        <v>107</v>
      </c>
      <c r="BN178" s="38">
        <v>2995491</v>
      </c>
      <c r="BO178" s="38">
        <v>272318</v>
      </c>
      <c r="BP178" s="38">
        <v>2723174</v>
      </c>
      <c r="BQ178" s="38">
        <v>8850315</v>
      </c>
      <c r="BR178" s="38" t="s">
        <v>107</v>
      </c>
      <c r="BS178" s="38">
        <v>1089270</v>
      </c>
      <c r="BT178" s="330">
        <v>0</v>
      </c>
      <c r="BU178" s="38">
        <v>0</v>
      </c>
      <c r="BV178" s="38">
        <v>6807934</v>
      </c>
      <c r="BW178" s="38">
        <v>9531108</v>
      </c>
      <c r="BX178" s="38">
        <v>13615869</v>
      </c>
      <c r="BY178" s="41" t="s">
        <v>114</v>
      </c>
      <c r="BZ178" s="41" t="s">
        <v>114</v>
      </c>
      <c r="CA178" s="41" t="s">
        <v>113</v>
      </c>
      <c r="CB178" s="41" t="s">
        <v>113</v>
      </c>
      <c r="CC178" s="41" t="s">
        <v>113</v>
      </c>
      <c r="CD178" s="41" t="s">
        <v>113</v>
      </c>
      <c r="CE178" s="41" t="s">
        <v>114</v>
      </c>
      <c r="CF178" s="42" t="s">
        <v>107</v>
      </c>
      <c r="CG178" s="28" t="s">
        <v>107</v>
      </c>
      <c r="CH178" s="28" t="s">
        <v>107</v>
      </c>
      <c r="CI178" s="28" t="s">
        <v>107</v>
      </c>
      <c r="CJ178" s="28" t="s">
        <v>107</v>
      </c>
      <c r="CK178" s="28" t="s">
        <v>107</v>
      </c>
      <c r="CL178" s="28" t="s">
        <v>107</v>
      </c>
      <c r="CM178" s="28" t="s">
        <v>107</v>
      </c>
      <c r="CN178" s="28" t="s">
        <v>107</v>
      </c>
      <c r="CO178" s="28" t="s">
        <v>107</v>
      </c>
      <c r="CP178" s="28" t="s">
        <v>107</v>
      </c>
      <c r="CQ178" s="28" t="s">
        <v>107</v>
      </c>
      <c r="CR178" s="28" t="s">
        <v>107</v>
      </c>
      <c r="CS178" s="28" t="s">
        <v>107</v>
      </c>
      <c r="CT178" s="28" t="s">
        <v>107</v>
      </c>
      <c r="CU178" s="332">
        <v>5448969</v>
      </c>
      <c r="CV178" s="43">
        <v>1</v>
      </c>
    </row>
    <row r="179" spans="1:100" ht="25.5">
      <c r="A179" s="28">
        <v>218</v>
      </c>
      <c r="B179" s="29" t="s">
        <v>254</v>
      </c>
      <c r="C179" s="29" t="s">
        <v>0</v>
      </c>
      <c r="D179" s="29" t="s">
        <v>337</v>
      </c>
      <c r="E179" s="42" t="s">
        <v>346</v>
      </c>
      <c r="F179" s="42" t="s">
        <v>107</v>
      </c>
      <c r="G179" s="30" t="s">
        <v>539</v>
      </c>
      <c r="H179" s="42" t="s">
        <v>530</v>
      </c>
      <c r="I179" s="28">
        <v>4208102</v>
      </c>
      <c r="J179" s="28" t="s">
        <v>540</v>
      </c>
      <c r="K179" s="31" t="s">
        <v>142</v>
      </c>
      <c r="L179" s="32">
        <v>172</v>
      </c>
      <c r="M179" s="33">
        <v>5</v>
      </c>
      <c r="N179" s="34">
        <v>110000000</v>
      </c>
      <c r="O179" s="28" t="s">
        <v>346</v>
      </c>
      <c r="P179" s="28" t="s">
        <v>130</v>
      </c>
      <c r="Q179" s="28" t="s">
        <v>112</v>
      </c>
      <c r="R179" s="28" t="s">
        <v>107</v>
      </c>
      <c r="S179" s="28" t="s">
        <v>107</v>
      </c>
      <c r="T179" s="42" t="s">
        <v>107</v>
      </c>
      <c r="U179" s="28" t="s">
        <v>107</v>
      </c>
      <c r="V179" s="28" t="s">
        <v>107</v>
      </c>
      <c r="W179" s="28" t="str">
        <f t="shared" si="2"/>
        <v>N.A.</v>
      </c>
      <c r="X179" s="35" t="s">
        <v>2412</v>
      </c>
      <c r="Y179" s="206">
        <v>3.9E-2</v>
      </c>
      <c r="Z179" s="206">
        <v>3.9E-2</v>
      </c>
      <c r="AA179" s="206">
        <v>4.1000000000000002E-2</v>
      </c>
      <c r="AB179" s="206">
        <v>4.2000000000000003E-2</v>
      </c>
      <c r="AC179" s="206">
        <v>0.05</v>
      </c>
      <c r="AD179" s="206">
        <v>0.05</v>
      </c>
      <c r="AE179" s="28" t="s">
        <v>113</v>
      </c>
      <c r="AF179" s="28" t="s">
        <v>113</v>
      </c>
      <c r="AG179" s="28" t="s">
        <v>113</v>
      </c>
      <c r="AH179" s="37">
        <v>1</v>
      </c>
      <c r="AI179" s="38">
        <v>8689479</v>
      </c>
      <c r="AJ179" s="38">
        <v>340397</v>
      </c>
      <c r="AK179" s="38">
        <v>1157349</v>
      </c>
      <c r="AL179" s="38">
        <v>0</v>
      </c>
      <c r="AM179" s="38">
        <v>0</v>
      </c>
      <c r="AN179" s="38">
        <v>9531108</v>
      </c>
      <c r="AO179" s="38" t="s">
        <v>107</v>
      </c>
      <c r="AP179" s="38" t="s">
        <v>107</v>
      </c>
      <c r="AQ179" s="38">
        <v>340397</v>
      </c>
      <c r="AR179" s="38" t="s">
        <v>107</v>
      </c>
      <c r="AS179" s="38" t="s">
        <v>107</v>
      </c>
      <c r="AT179" s="38" t="s">
        <v>107</v>
      </c>
      <c r="AU179" s="38">
        <v>0</v>
      </c>
      <c r="AV179" s="38">
        <v>0</v>
      </c>
      <c r="AW179" s="38">
        <v>0</v>
      </c>
      <c r="AX179" s="38" t="s">
        <v>107</v>
      </c>
      <c r="AY179" s="38">
        <v>2587015</v>
      </c>
      <c r="AZ179" s="38">
        <v>2178539</v>
      </c>
      <c r="BA179" s="38">
        <v>2178539</v>
      </c>
      <c r="BB179" s="38" t="s">
        <v>107</v>
      </c>
      <c r="BC179" s="38" t="s">
        <v>107</v>
      </c>
      <c r="BD179" s="38">
        <v>408476</v>
      </c>
      <c r="BE179" s="38">
        <v>1633904</v>
      </c>
      <c r="BF179" s="38">
        <v>3812444</v>
      </c>
      <c r="BG179" s="38">
        <v>3812444</v>
      </c>
      <c r="BH179" s="38">
        <v>136159</v>
      </c>
      <c r="BI179" s="38">
        <v>3540126</v>
      </c>
      <c r="BJ179" s="38">
        <v>816952</v>
      </c>
      <c r="BK179" s="38">
        <v>0</v>
      </c>
      <c r="BL179" s="38">
        <v>0</v>
      </c>
      <c r="BM179" s="38" t="s">
        <v>107</v>
      </c>
      <c r="BN179" s="38">
        <v>2995491</v>
      </c>
      <c r="BO179" s="38">
        <v>272318</v>
      </c>
      <c r="BP179" s="38">
        <v>2723174</v>
      </c>
      <c r="BQ179" s="38">
        <v>8850315</v>
      </c>
      <c r="BR179" s="38" t="s">
        <v>107</v>
      </c>
      <c r="BS179" s="38">
        <v>1089270</v>
      </c>
      <c r="BT179" s="330">
        <v>0</v>
      </c>
      <c r="BU179" s="38">
        <v>0</v>
      </c>
      <c r="BV179" s="38">
        <v>6807934</v>
      </c>
      <c r="BW179" s="38">
        <v>9531108</v>
      </c>
      <c r="BX179" s="38">
        <v>13615869</v>
      </c>
      <c r="BY179" s="41" t="s">
        <v>113</v>
      </c>
      <c r="BZ179" s="41" t="s">
        <v>113</v>
      </c>
      <c r="CA179" s="41" t="s">
        <v>113</v>
      </c>
      <c r="CB179" s="41" t="s">
        <v>113</v>
      </c>
      <c r="CC179" s="41" t="s">
        <v>113</v>
      </c>
      <c r="CD179" s="41" t="s">
        <v>113</v>
      </c>
      <c r="CE179" s="41" t="s">
        <v>114</v>
      </c>
      <c r="CF179" s="42" t="s">
        <v>107</v>
      </c>
      <c r="CG179" s="28" t="s">
        <v>107</v>
      </c>
      <c r="CH179" s="28" t="s">
        <v>107</v>
      </c>
      <c r="CI179" s="28" t="s">
        <v>107</v>
      </c>
      <c r="CJ179" s="28" t="s">
        <v>107</v>
      </c>
      <c r="CK179" s="28" t="s">
        <v>107</v>
      </c>
      <c r="CL179" s="28" t="s">
        <v>107</v>
      </c>
      <c r="CM179" s="28" t="s">
        <v>107</v>
      </c>
      <c r="CN179" s="28" t="s">
        <v>107</v>
      </c>
      <c r="CO179" s="28" t="s">
        <v>107</v>
      </c>
      <c r="CP179" s="28" t="s">
        <v>107</v>
      </c>
      <c r="CQ179" s="28" t="s">
        <v>107</v>
      </c>
      <c r="CR179" s="28" t="s">
        <v>107</v>
      </c>
      <c r="CS179" s="28" t="s">
        <v>107</v>
      </c>
      <c r="CT179" s="28" t="s">
        <v>107</v>
      </c>
      <c r="CU179" s="332">
        <v>6769762</v>
      </c>
      <c r="CV179" s="43">
        <v>1</v>
      </c>
    </row>
    <row r="180" spans="1:100" ht="25.5">
      <c r="A180" s="28">
        <v>219</v>
      </c>
      <c r="B180" s="29" t="s">
        <v>254</v>
      </c>
      <c r="C180" s="29" t="s">
        <v>0</v>
      </c>
      <c r="D180" s="29" t="s">
        <v>337</v>
      </c>
      <c r="E180" s="42" t="s">
        <v>346</v>
      </c>
      <c r="F180" s="42" t="s">
        <v>107</v>
      </c>
      <c r="G180" s="30" t="s">
        <v>541</v>
      </c>
      <c r="H180" s="42" t="s">
        <v>530</v>
      </c>
      <c r="I180" s="28">
        <v>4208116</v>
      </c>
      <c r="J180" s="28" t="s">
        <v>542</v>
      </c>
      <c r="K180" s="31" t="s">
        <v>375</v>
      </c>
      <c r="L180" s="32">
        <v>286</v>
      </c>
      <c r="M180" s="33">
        <v>5</v>
      </c>
      <c r="N180" s="34">
        <v>240200000</v>
      </c>
      <c r="O180" s="28" t="s">
        <v>346</v>
      </c>
      <c r="P180" s="28" t="s">
        <v>130</v>
      </c>
      <c r="Q180" s="28" t="s">
        <v>112</v>
      </c>
      <c r="R180" s="28" t="s">
        <v>107</v>
      </c>
      <c r="S180" s="28" t="s">
        <v>107</v>
      </c>
      <c r="T180" s="42" t="s">
        <v>107</v>
      </c>
      <c r="U180" s="28" t="s">
        <v>107</v>
      </c>
      <c r="V180" s="28" t="s">
        <v>107</v>
      </c>
      <c r="W180" s="28" t="str">
        <f t="shared" si="2"/>
        <v>N.A.</v>
      </c>
      <c r="X180" s="35" t="s">
        <v>2413</v>
      </c>
      <c r="Y180" s="206">
        <v>0.03</v>
      </c>
      <c r="Z180" s="206">
        <v>0.03</v>
      </c>
      <c r="AA180" s="206">
        <v>0.03</v>
      </c>
      <c r="AB180" s="206">
        <v>0.05</v>
      </c>
      <c r="AC180" s="206">
        <v>0.05</v>
      </c>
      <c r="AD180" s="206">
        <v>0.05</v>
      </c>
      <c r="AE180" s="28" t="s">
        <v>113</v>
      </c>
      <c r="AF180" s="28" t="s">
        <v>113</v>
      </c>
      <c r="AG180" s="28" t="s">
        <v>113</v>
      </c>
      <c r="AH180" s="37">
        <v>1</v>
      </c>
      <c r="AI180" s="38">
        <v>8689479</v>
      </c>
      <c r="AJ180" s="38">
        <v>340397</v>
      </c>
      <c r="AK180" s="38">
        <v>1157349</v>
      </c>
      <c r="AL180" s="38">
        <v>0</v>
      </c>
      <c r="AM180" s="38">
        <v>0</v>
      </c>
      <c r="AN180" s="38">
        <v>9531108</v>
      </c>
      <c r="AO180" s="38" t="s">
        <v>107</v>
      </c>
      <c r="AP180" s="38" t="s">
        <v>107</v>
      </c>
      <c r="AQ180" s="38">
        <v>340397</v>
      </c>
      <c r="AR180" s="38" t="s">
        <v>107</v>
      </c>
      <c r="AS180" s="38" t="s">
        <v>107</v>
      </c>
      <c r="AT180" s="38" t="s">
        <v>107</v>
      </c>
      <c r="AU180" s="38">
        <v>0</v>
      </c>
      <c r="AV180" s="38">
        <v>0</v>
      </c>
      <c r="AW180" s="38">
        <v>0</v>
      </c>
      <c r="AX180" s="38" t="s">
        <v>107</v>
      </c>
      <c r="AY180" s="38">
        <v>2587015</v>
      </c>
      <c r="AZ180" s="38">
        <v>2178539</v>
      </c>
      <c r="BA180" s="38">
        <v>2178539</v>
      </c>
      <c r="BB180" s="38" t="s">
        <v>107</v>
      </c>
      <c r="BC180" s="38" t="s">
        <v>107</v>
      </c>
      <c r="BD180" s="38">
        <v>408476</v>
      </c>
      <c r="BE180" s="38">
        <v>1633904</v>
      </c>
      <c r="BF180" s="38">
        <v>4493237</v>
      </c>
      <c r="BG180" s="38">
        <v>3812444</v>
      </c>
      <c r="BH180" s="38">
        <v>136159</v>
      </c>
      <c r="BI180" s="38">
        <v>3540126</v>
      </c>
      <c r="BJ180" s="38">
        <v>816952</v>
      </c>
      <c r="BK180" s="38">
        <v>0</v>
      </c>
      <c r="BL180" s="38">
        <v>0</v>
      </c>
      <c r="BM180" s="38" t="s">
        <v>107</v>
      </c>
      <c r="BN180" s="38">
        <v>2995491</v>
      </c>
      <c r="BO180" s="38">
        <v>272318</v>
      </c>
      <c r="BP180" s="38">
        <v>2723174</v>
      </c>
      <c r="BQ180" s="38">
        <v>8850315</v>
      </c>
      <c r="BR180" s="38" t="s">
        <v>107</v>
      </c>
      <c r="BS180" s="38">
        <v>1089270</v>
      </c>
      <c r="BT180" s="330">
        <v>0</v>
      </c>
      <c r="BU180" s="38">
        <v>0</v>
      </c>
      <c r="BV180" s="38">
        <v>6807934</v>
      </c>
      <c r="BW180" s="38">
        <v>9531108</v>
      </c>
      <c r="BX180" s="38">
        <v>13615869</v>
      </c>
      <c r="BY180" s="41" t="s">
        <v>113</v>
      </c>
      <c r="BZ180" s="41" t="s">
        <v>113</v>
      </c>
      <c r="CA180" s="41" t="s">
        <v>113</v>
      </c>
      <c r="CB180" s="41" t="s">
        <v>113</v>
      </c>
      <c r="CC180" s="41" t="s">
        <v>113</v>
      </c>
      <c r="CD180" s="41" t="s">
        <v>113</v>
      </c>
      <c r="CE180" s="41" t="s">
        <v>114</v>
      </c>
      <c r="CF180" s="42" t="s">
        <v>107</v>
      </c>
      <c r="CG180" s="28" t="s">
        <v>107</v>
      </c>
      <c r="CH180" s="28" t="s">
        <v>107</v>
      </c>
      <c r="CI180" s="28" t="s">
        <v>107</v>
      </c>
      <c r="CJ180" s="28" t="s">
        <v>107</v>
      </c>
      <c r="CK180" s="28" t="s">
        <v>107</v>
      </c>
      <c r="CL180" s="28" t="s">
        <v>107</v>
      </c>
      <c r="CM180" s="28" t="s">
        <v>107</v>
      </c>
      <c r="CN180" s="28" t="s">
        <v>107</v>
      </c>
      <c r="CO180" s="28" t="s">
        <v>107</v>
      </c>
      <c r="CP180" s="28" t="s">
        <v>107</v>
      </c>
      <c r="CQ180" s="28" t="s">
        <v>107</v>
      </c>
      <c r="CR180" s="28" t="s">
        <v>107</v>
      </c>
      <c r="CS180" s="28" t="s">
        <v>107</v>
      </c>
      <c r="CT180" s="28" t="s">
        <v>107</v>
      </c>
      <c r="CU180" s="332">
        <v>6948870</v>
      </c>
      <c r="CV180" s="43">
        <v>1</v>
      </c>
    </row>
    <row r="181" spans="1:100" ht="38.25">
      <c r="A181" s="28">
        <v>220</v>
      </c>
      <c r="B181" s="29" t="s">
        <v>254</v>
      </c>
      <c r="C181" s="29" t="s">
        <v>0</v>
      </c>
      <c r="D181" s="29" t="s">
        <v>337</v>
      </c>
      <c r="E181" s="42" t="s">
        <v>346</v>
      </c>
      <c r="F181" s="42" t="s">
        <v>107</v>
      </c>
      <c r="G181" s="30" t="s">
        <v>543</v>
      </c>
      <c r="H181" s="42" t="s">
        <v>530</v>
      </c>
      <c r="I181" s="28">
        <v>4208117</v>
      </c>
      <c r="J181" s="28" t="s">
        <v>544</v>
      </c>
      <c r="K181" s="31" t="s">
        <v>375</v>
      </c>
      <c r="L181" s="32">
        <v>286</v>
      </c>
      <c r="M181" s="33">
        <v>5</v>
      </c>
      <c r="N181" s="34">
        <v>345000000</v>
      </c>
      <c r="O181" s="28" t="s">
        <v>346</v>
      </c>
      <c r="P181" s="28" t="s">
        <v>130</v>
      </c>
      <c r="Q181" s="28" t="s">
        <v>112</v>
      </c>
      <c r="R181" s="28" t="s">
        <v>107</v>
      </c>
      <c r="S181" s="28" t="s">
        <v>107</v>
      </c>
      <c r="T181" s="42" t="s">
        <v>107</v>
      </c>
      <c r="U181" s="28" t="s">
        <v>107</v>
      </c>
      <c r="V181" s="28" t="s">
        <v>107</v>
      </c>
      <c r="W181" s="28" t="str">
        <f t="shared" si="2"/>
        <v>N.A.</v>
      </c>
      <c r="X181" s="35" t="s">
        <v>2414</v>
      </c>
      <c r="Y181" s="206">
        <v>0.03</v>
      </c>
      <c r="Z181" s="206">
        <v>0.03</v>
      </c>
      <c r="AA181" s="206">
        <v>0.03</v>
      </c>
      <c r="AB181" s="206">
        <v>0.05</v>
      </c>
      <c r="AC181" s="206">
        <v>0.05</v>
      </c>
      <c r="AD181" s="206">
        <v>0.05</v>
      </c>
      <c r="AE181" s="28" t="s">
        <v>113</v>
      </c>
      <c r="AF181" s="28" t="s">
        <v>113</v>
      </c>
      <c r="AG181" s="28" t="s">
        <v>113</v>
      </c>
      <c r="AH181" s="37">
        <v>1</v>
      </c>
      <c r="AI181" s="38">
        <v>8689479</v>
      </c>
      <c r="AJ181" s="38">
        <v>340397</v>
      </c>
      <c r="AK181" s="38">
        <v>1157349</v>
      </c>
      <c r="AL181" s="38">
        <v>0</v>
      </c>
      <c r="AM181" s="38">
        <v>0</v>
      </c>
      <c r="AN181" s="38">
        <v>9531108</v>
      </c>
      <c r="AO181" s="38" t="s">
        <v>107</v>
      </c>
      <c r="AP181" s="38" t="s">
        <v>107</v>
      </c>
      <c r="AQ181" s="38">
        <v>340397</v>
      </c>
      <c r="AR181" s="38" t="s">
        <v>107</v>
      </c>
      <c r="AS181" s="38" t="s">
        <v>107</v>
      </c>
      <c r="AT181" s="38" t="s">
        <v>107</v>
      </c>
      <c r="AU181" s="38">
        <v>0</v>
      </c>
      <c r="AV181" s="38">
        <v>0</v>
      </c>
      <c r="AW181" s="38">
        <v>0</v>
      </c>
      <c r="AX181" s="38" t="s">
        <v>107</v>
      </c>
      <c r="AY181" s="38">
        <v>2587015</v>
      </c>
      <c r="AZ181" s="38">
        <v>2178539</v>
      </c>
      <c r="BA181" s="38">
        <v>2178539</v>
      </c>
      <c r="BB181" s="38" t="s">
        <v>107</v>
      </c>
      <c r="BC181" s="38" t="s">
        <v>107</v>
      </c>
      <c r="BD181" s="38">
        <v>408476</v>
      </c>
      <c r="BE181" s="38">
        <v>1633904</v>
      </c>
      <c r="BF181" s="38">
        <v>4493237</v>
      </c>
      <c r="BG181" s="38">
        <v>3812444</v>
      </c>
      <c r="BH181" s="38">
        <v>136159</v>
      </c>
      <c r="BI181" s="38">
        <v>3540126</v>
      </c>
      <c r="BJ181" s="38">
        <v>816952</v>
      </c>
      <c r="BK181" s="38">
        <v>0</v>
      </c>
      <c r="BL181" s="38">
        <v>0</v>
      </c>
      <c r="BM181" s="38" t="s">
        <v>107</v>
      </c>
      <c r="BN181" s="38">
        <v>2995491</v>
      </c>
      <c r="BO181" s="38">
        <v>272318</v>
      </c>
      <c r="BP181" s="38">
        <v>2723174</v>
      </c>
      <c r="BQ181" s="38">
        <v>8850315</v>
      </c>
      <c r="BR181" s="38" t="s">
        <v>107</v>
      </c>
      <c r="BS181" s="38">
        <v>1089270</v>
      </c>
      <c r="BT181" s="330">
        <v>0</v>
      </c>
      <c r="BU181" s="38">
        <v>0</v>
      </c>
      <c r="BV181" s="38">
        <v>6807934</v>
      </c>
      <c r="BW181" s="38">
        <v>9531108</v>
      </c>
      <c r="BX181" s="38">
        <v>13615869</v>
      </c>
      <c r="BY181" s="41" t="s">
        <v>113</v>
      </c>
      <c r="BZ181" s="41" t="s">
        <v>113</v>
      </c>
      <c r="CA181" s="41" t="s">
        <v>113</v>
      </c>
      <c r="CB181" s="41" t="s">
        <v>113</v>
      </c>
      <c r="CC181" s="41" t="s">
        <v>113</v>
      </c>
      <c r="CD181" s="41" t="s">
        <v>113</v>
      </c>
      <c r="CE181" s="41" t="s">
        <v>114</v>
      </c>
      <c r="CF181" s="42" t="s">
        <v>107</v>
      </c>
      <c r="CG181" s="28" t="s">
        <v>107</v>
      </c>
      <c r="CH181" s="28" t="s">
        <v>107</v>
      </c>
      <c r="CI181" s="28" t="s">
        <v>107</v>
      </c>
      <c r="CJ181" s="28" t="s">
        <v>107</v>
      </c>
      <c r="CK181" s="28" t="s">
        <v>107</v>
      </c>
      <c r="CL181" s="28" t="s">
        <v>107</v>
      </c>
      <c r="CM181" s="28" t="s">
        <v>107</v>
      </c>
      <c r="CN181" s="28" t="s">
        <v>107</v>
      </c>
      <c r="CO181" s="28" t="s">
        <v>107</v>
      </c>
      <c r="CP181" s="28" t="s">
        <v>107</v>
      </c>
      <c r="CQ181" s="28" t="s">
        <v>107</v>
      </c>
      <c r="CR181" s="28" t="s">
        <v>107</v>
      </c>
      <c r="CS181" s="28" t="s">
        <v>107</v>
      </c>
      <c r="CT181" s="28" t="s">
        <v>107</v>
      </c>
      <c r="CU181" s="332">
        <v>6948870</v>
      </c>
      <c r="CV181" s="43">
        <v>1</v>
      </c>
    </row>
    <row r="182" spans="1:100" ht="51">
      <c r="A182" s="28">
        <v>221</v>
      </c>
      <c r="B182" s="29" t="s">
        <v>266</v>
      </c>
      <c r="C182" s="29" t="s">
        <v>0</v>
      </c>
      <c r="D182" s="29" t="s">
        <v>337</v>
      </c>
      <c r="E182" s="42" t="s">
        <v>338</v>
      </c>
      <c r="F182" s="42" t="s">
        <v>107</v>
      </c>
      <c r="G182" s="30" t="s">
        <v>545</v>
      </c>
      <c r="H182" s="42" t="s">
        <v>400</v>
      </c>
      <c r="I182" s="28">
        <v>3006156</v>
      </c>
      <c r="J182" s="28" t="s">
        <v>546</v>
      </c>
      <c r="K182" s="31" t="s">
        <v>341</v>
      </c>
      <c r="L182" s="32">
        <v>121</v>
      </c>
      <c r="M182" s="33">
        <v>5</v>
      </c>
      <c r="N182" s="34">
        <v>130000000</v>
      </c>
      <c r="O182" s="28" t="s">
        <v>338</v>
      </c>
      <c r="P182" s="28" t="s">
        <v>2415</v>
      </c>
      <c r="Q182" s="28" t="s">
        <v>112</v>
      </c>
      <c r="R182" s="28" t="s">
        <v>107</v>
      </c>
      <c r="S182" s="28" t="s">
        <v>107</v>
      </c>
      <c r="T182" s="42" t="s">
        <v>107</v>
      </c>
      <c r="U182" s="28" t="s">
        <v>107</v>
      </c>
      <c r="V182" s="28" t="s">
        <v>107</v>
      </c>
      <c r="W182" s="28" t="str">
        <f t="shared" si="2"/>
        <v>N.A.</v>
      </c>
      <c r="X182" s="35" t="s">
        <v>2413</v>
      </c>
      <c r="Y182" s="206">
        <v>0.01</v>
      </c>
      <c r="Z182" s="206">
        <v>1.4999999999999999E-2</v>
      </c>
      <c r="AA182" s="206">
        <v>0.02</v>
      </c>
      <c r="AB182" s="206">
        <v>2.5000000000000001E-2</v>
      </c>
      <c r="AC182" s="206">
        <v>3.5000000000000003E-2</v>
      </c>
      <c r="AD182" s="206">
        <v>4.4999999999999998E-2</v>
      </c>
      <c r="AE182" s="28" t="s">
        <v>113</v>
      </c>
      <c r="AF182" s="28" t="s">
        <v>113</v>
      </c>
      <c r="AG182" s="28" t="s">
        <v>113</v>
      </c>
      <c r="AH182" s="37">
        <v>0</v>
      </c>
      <c r="AI182" s="38">
        <v>8689479</v>
      </c>
      <c r="AJ182" s="38">
        <v>589650</v>
      </c>
      <c r="AK182" s="38">
        <v>783479</v>
      </c>
      <c r="AL182" s="38">
        <v>0</v>
      </c>
      <c r="AM182" s="38">
        <v>0</v>
      </c>
      <c r="AN182" s="38">
        <v>9467039</v>
      </c>
      <c r="AO182" s="38">
        <v>636577</v>
      </c>
      <c r="AP182" s="38">
        <v>946703</v>
      </c>
      <c r="AQ182" s="38">
        <v>310127</v>
      </c>
      <c r="AR182" s="38">
        <v>0</v>
      </c>
      <c r="AS182" s="38" t="s">
        <v>107</v>
      </c>
      <c r="AT182" s="38" t="s">
        <v>107</v>
      </c>
      <c r="AU182" s="38">
        <v>0</v>
      </c>
      <c r="AV182" s="38">
        <v>0</v>
      </c>
      <c r="AW182" s="38">
        <v>0</v>
      </c>
      <c r="AX182" s="38">
        <v>2159464</v>
      </c>
      <c r="AY182" s="38">
        <v>1857956</v>
      </c>
      <c r="AZ182" s="38">
        <v>636577</v>
      </c>
      <c r="BA182" s="38">
        <v>848769</v>
      </c>
      <c r="BB182" s="38" t="s">
        <v>107</v>
      </c>
      <c r="BC182" s="38">
        <v>1803799</v>
      </c>
      <c r="BD182" s="38">
        <v>179547</v>
      </c>
      <c r="BE182" s="38" t="s">
        <v>107</v>
      </c>
      <c r="BF182" s="38">
        <v>1305798</v>
      </c>
      <c r="BG182" s="38">
        <v>3884750</v>
      </c>
      <c r="BH182" s="38">
        <v>114258</v>
      </c>
      <c r="BI182" s="38">
        <v>2358599</v>
      </c>
      <c r="BJ182" s="38">
        <v>783479</v>
      </c>
      <c r="BK182" s="38">
        <v>0</v>
      </c>
      <c r="BL182" s="38">
        <v>0</v>
      </c>
      <c r="BM182" s="38" t="s">
        <v>107</v>
      </c>
      <c r="BN182" s="38">
        <v>9589457</v>
      </c>
      <c r="BO182" s="38">
        <v>212192</v>
      </c>
      <c r="BP182" s="38" t="s">
        <v>107</v>
      </c>
      <c r="BQ182" s="38" t="s">
        <v>107</v>
      </c>
      <c r="BR182" s="38" t="s">
        <v>107</v>
      </c>
      <c r="BS182" s="38">
        <v>745317</v>
      </c>
      <c r="BT182" s="330">
        <v>0</v>
      </c>
      <c r="BU182" s="38">
        <v>0</v>
      </c>
      <c r="BV182" s="38" t="s">
        <v>107</v>
      </c>
      <c r="BW182" s="38" t="s">
        <v>107</v>
      </c>
      <c r="BX182" s="38" t="s">
        <v>107</v>
      </c>
      <c r="BY182" s="42" t="s">
        <v>114</v>
      </c>
      <c r="BZ182" s="42" t="s">
        <v>113</v>
      </c>
      <c r="CA182" s="42" t="s">
        <v>114</v>
      </c>
      <c r="CB182" s="42" t="s">
        <v>114</v>
      </c>
      <c r="CC182" s="42" t="s">
        <v>114</v>
      </c>
      <c r="CD182" s="42" t="s">
        <v>114</v>
      </c>
      <c r="CE182" s="42" t="s">
        <v>114</v>
      </c>
      <c r="CF182" s="42" t="s">
        <v>107</v>
      </c>
      <c r="CG182" s="28" t="s">
        <v>107</v>
      </c>
      <c r="CH182" s="28" t="s">
        <v>107</v>
      </c>
      <c r="CI182" s="28" t="s">
        <v>107</v>
      </c>
      <c r="CJ182" s="28" t="s">
        <v>107</v>
      </c>
      <c r="CK182" s="28" t="s">
        <v>107</v>
      </c>
      <c r="CL182" s="28" t="s">
        <v>107</v>
      </c>
      <c r="CM182" s="28" t="s">
        <v>107</v>
      </c>
      <c r="CN182" s="28" t="s">
        <v>107</v>
      </c>
      <c r="CO182" s="28" t="s">
        <v>107</v>
      </c>
      <c r="CP182" s="28" t="s">
        <v>107</v>
      </c>
      <c r="CQ182" s="28" t="s">
        <v>107</v>
      </c>
      <c r="CR182" s="28" t="s">
        <v>107</v>
      </c>
      <c r="CS182" s="28" t="s">
        <v>107</v>
      </c>
      <c r="CT182" s="28" t="s">
        <v>107</v>
      </c>
      <c r="CU182" s="332">
        <v>10609613</v>
      </c>
      <c r="CV182" s="43">
        <v>1</v>
      </c>
    </row>
    <row r="183" spans="1:100" ht="25.5" customHeight="1">
      <c r="A183" s="28">
        <v>222</v>
      </c>
      <c r="B183" s="29" t="s">
        <v>266</v>
      </c>
      <c r="C183" s="29" t="s">
        <v>0</v>
      </c>
      <c r="D183" s="29" t="s">
        <v>337</v>
      </c>
      <c r="E183" s="42" t="s">
        <v>338</v>
      </c>
      <c r="F183" s="42" t="s">
        <v>107</v>
      </c>
      <c r="G183" s="30" t="s">
        <v>547</v>
      </c>
      <c r="H183" s="42" t="s">
        <v>400</v>
      </c>
      <c r="I183" s="28">
        <v>3006150</v>
      </c>
      <c r="J183" s="28" t="s">
        <v>548</v>
      </c>
      <c r="K183" s="31" t="s">
        <v>369</v>
      </c>
      <c r="L183" s="32">
        <v>245</v>
      </c>
      <c r="M183" s="33">
        <v>5</v>
      </c>
      <c r="N183" s="34">
        <v>154500000</v>
      </c>
      <c r="O183" s="28" t="s">
        <v>338</v>
      </c>
      <c r="P183" s="28" t="s">
        <v>130</v>
      </c>
      <c r="Q183" s="28" t="s">
        <v>112</v>
      </c>
      <c r="R183" s="28" t="s">
        <v>107</v>
      </c>
      <c r="S183" s="28" t="s">
        <v>107</v>
      </c>
      <c r="T183" s="42" t="s">
        <v>107</v>
      </c>
      <c r="U183" s="28" t="s">
        <v>107</v>
      </c>
      <c r="V183" s="28" t="s">
        <v>107</v>
      </c>
      <c r="W183" s="28" t="str">
        <f t="shared" si="2"/>
        <v>N.A.</v>
      </c>
      <c r="X183" s="35" t="s">
        <v>2414</v>
      </c>
      <c r="Y183" s="206">
        <v>0.01</v>
      </c>
      <c r="Z183" s="206">
        <v>1.4999999999999999E-2</v>
      </c>
      <c r="AA183" s="206">
        <v>0.02</v>
      </c>
      <c r="AB183" s="206">
        <v>2.5000000000000001E-2</v>
      </c>
      <c r="AC183" s="206">
        <v>3.5000000000000003E-2</v>
      </c>
      <c r="AD183" s="206">
        <v>4.4999999999999998E-2</v>
      </c>
      <c r="AE183" s="28" t="s">
        <v>113</v>
      </c>
      <c r="AF183" s="28" t="s">
        <v>113</v>
      </c>
      <c r="AG183" s="28" t="s">
        <v>113</v>
      </c>
      <c r="AH183" s="37">
        <v>0</v>
      </c>
      <c r="AI183" s="38">
        <v>8689479</v>
      </c>
      <c r="AJ183" s="38">
        <v>589650</v>
      </c>
      <c r="AK183" s="38">
        <v>783479</v>
      </c>
      <c r="AL183" s="38">
        <v>0</v>
      </c>
      <c r="AM183" s="38">
        <v>0</v>
      </c>
      <c r="AN183" s="38">
        <v>9467039</v>
      </c>
      <c r="AO183" s="38">
        <v>636577</v>
      </c>
      <c r="AP183" s="38">
        <v>946703</v>
      </c>
      <c r="AQ183" s="38">
        <v>310127</v>
      </c>
      <c r="AR183" s="38">
        <v>0</v>
      </c>
      <c r="AS183" s="38" t="s">
        <v>107</v>
      </c>
      <c r="AT183" s="38" t="s">
        <v>107</v>
      </c>
      <c r="AU183" s="38">
        <v>0</v>
      </c>
      <c r="AV183" s="38">
        <v>0</v>
      </c>
      <c r="AW183" s="38">
        <v>0</v>
      </c>
      <c r="AX183" s="38">
        <v>2159464</v>
      </c>
      <c r="AY183" s="38">
        <v>1857956</v>
      </c>
      <c r="AZ183" s="38">
        <v>636577</v>
      </c>
      <c r="BA183" s="38">
        <v>848769</v>
      </c>
      <c r="BB183" s="38" t="s">
        <v>107</v>
      </c>
      <c r="BC183" s="38">
        <v>1803799</v>
      </c>
      <c r="BD183" s="38">
        <v>179547</v>
      </c>
      <c r="BE183" s="38" t="s">
        <v>107</v>
      </c>
      <c r="BF183" s="38">
        <v>1305798</v>
      </c>
      <c r="BG183" s="38">
        <v>3884750</v>
      </c>
      <c r="BH183" s="38">
        <v>114258</v>
      </c>
      <c r="BI183" s="38">
        <v>2358599</v>
      </c>
      <c r="BJ183" s="38">
        <v>783479</v>
      </c>
      <c r="BK183" s="38">
        <v>0</v>
      </c>
      <c r="BL183" s="38">
        <v>0</v>
      </c>
      <c r="BM183" s="38" t="s">
        <v>107</v>
      </c>
      <c r="BN183" s="38">
        <v>9589457</v>
      </c>
      <c r="BO183" s="38">
        <v>212192</v>
      </c>
      <c r="BP183" s="38">
        <v>5876093</v>
      </c>
      <c r="BQ183" s="38">
        <v>7345117</v>
      </c>
      <c r="BR183" s="38" t="s">
        <v>107</v>
      </c>
      <c r="BS183" s="38">
        <v>745317</v>
      </c>
      <c r="BT183" s="330">
        <v>0</v>
      </c>
      <c r="BU183" s="38">
        <v>0</v>
      </c>
      <c r="BV183" s="38" t="s">
        <v>107</v>
      </c>
      <c r="BW183" s="38" t="s">
        <v>107</v>
      </c>
      <c r="BX183" s="38" t="s">
        <v>107</v>
      </c>
      <c r="BY183" s="42" t="s">
        <v>113</v>
      </c>
      <c r="BZ183" s="42" t="s">
        <v>113</v>
      </c>
      <c r="CA183" s="42" t="s">
        <v>114</v>
      </c>
      <c r="CB183" s="42" t="s">
        <v>114</v>
      </c>
      <c r="CC183" s="42" t="s">
        <v>114</v>
      </c>
      <c r="CD183" s="42" t="s">
        <v>114</v>
      </c>
      <c r="CE183" s="42" t="s">
        <v>114</v>
      </c>
      <c r="CF183" s="42" t="s">
        <v>107</v>
      </c>
      <c r="CG183" s="28" t="s">
        <v>107</v>
      </c>
      <c r="CH183" s="28" t="s">
        <v>107</v>
      </c>
      <c r="CI183" s="28" t="s">
        <v>107</v>
      </c>
      <c r="CJ183" s="28" t="s">
        <v>107</v>
      </c>
      <c r="CK183" s="28" t="s">
        <v>107</v>
      </c>
      <c r="CL183" s="28" t="s">
        <v>107</v>
      </c>
      <c r="CM183" s="28" t="s">
        <v>107</v>
      </c>
      <c r="CN183" s="28" t="s">
        <v>107</v>
      </c>
      <c r="CO183" s="28" t="s">
        <v>107</v>
      </c>
      <c r="CP183" s="28" t="s">
        <v>107</v>
      </c>
      <c r="CQ183" s="28" t="s">
        <v>107</v>
      </c>
      <c r="CR183" s="28" t="s">
        <v>107</v>
      </c>
      <c r="CS183" s="28" t="s">
        <v>107</v>
      </c>
      <c r="CT183" s="28" t="s">
        <v>107</v>
      </c>
      <c r="CU183" s="332">
        <v>10936062</v>
      </c>
      <c r="CV183" s="43">
        <v>1</v>
      </c>
    </row>
    <row r="184" spans="1:100" ht="25.5">
      <c r="A184" s="28">
        <v>224</v>
      </c>
      <c r="B184" s="29" t="s">
        <v>266</v>
      </c>
      <c r="C184" s="29" t="s">
        <v>0</v>
      </c>
      <c r="D184" s="29" t="s">
        <v>337</v>
      </c>
      <c r="E184" s="42" t="s">
        <v>338</v>
      </c>
      <c r="F184" s="42" t="s">
        <v>107</v>
      </c>
      <c r="G184" s="30" t="s">
        <v>551</v>
      </c>
      <c r="H184" s="42" t="s">
        <v>552</v>
      </c>
      <c r="I184" s="28">
        <v>6206090</v>
      </c>
      <c r="J184" s="28" t="s">
        <v>553</v>
      </c>
      <c r="K184" s="31" t="s">
        <v>369</v>
      </c>
      <c r="L184" s="32">
        <v>215.9</v>
      </c>
      <c r="M184" s="33">
        <v>5</v>
      </c>
      <c r="N184" s="34">
        <v>225900000</v>
      </c>
      <c r="O184" s="28" t="s">
        <v>338</v>
      </c>
      <c r="P184" s="28" t="s">
        <v>130</v>
      </c>
      <c r="Q184" s="28" t="s">
        <v>112</v>
      </c>
      <c r="R184" s="28" t="s">
        <v>107</v>
      </c>
      <c r="S184" s="28" t="s">
        <v>107</v>
      </c>
      <c r="T184" s="42" t="s">
        <v>107</v>
      </c>
      <c r="U184" s="28" t="s">
        <v>107</v>
      </c>
      <c r="V184" s="28" t="s">
        <v>107</v>
      </c>
      <c r="W184" s="28" t="str">
        <f t="shared" si="2"/>
        <v>N.A.</v>
      </c>
      <c r="X184" s="35" t="s">
        <v>2414</v>
      </c>
      <c r="Y184" s="206">
        <v>0.04</v>
      </c>
      <c r="Z184" s="206">
        <v>0.04</v>
      </c>
      <c r="AA184" s="206">
        <v>0.04</v>
      </c>
      <c r="AB184" s="206">
        <v>0.04</v>
      </c>
      <c r="AC184" s="206">
        <v>0.04</v>
      </c>
      <c r="AD184" s="206">
        <v>0.04</v>
      </c>
      <c r="AE184" s="28" t="s">
        <v>113</v>
      </c>
      <c r="AF184" s="28" t="s">
        <v>113</v>
      </c>
      <c r="AG184" s="28" t="s">
        <v>113</v>
      </c>
      <c r="AH184" s="37">
        <v>1</v>
      </c>
      <c r="AI184" s="38">
        <v>8689479</v>
      </c>
      <c r="AJ184" s="38">
        <v>589650</v>
      </c>
      <c r="AK184" s="38">
        <v>708758</v>
      </c>
      <c r="AL184" s="38">
        <v>0</v>
      </c>
      <c r="AM184" s="38">
        <v>0</v>
      </c>
      <c r="AN184" s="38">
        <v>9467039</v>
      </c>
      <c r="AO184" s="38">
        <v>0</v>
      </c>
      <c r="AP184" s="38" t="s">
        <v>107</v>
      </c>
      <c r="AQ184" s="38">
        <v>389168</v>
      </c>
      <c r="AR184" s="38">
        <v>0</v>
      </c>
      <c r="AS184" s="38" t="s">
        <v>107</v>
      </c>
      <c r="AT184" s="38" t="s">
        <v>107</v>
      </c>
      <c r="AU184" s="38">
        <v>0</v>
      </c>
      <c r="AV184" s="38">
        <v>0</v>
      </c>
      <c r="AW184" s="38">
        <v>0</v>
      </c>
      <c r="AX184" s="38">
        <v>3207693</v>
      </c>
      <c r="AY184" s="38" t="s">
        <v>107</v>
      </c>
      <c r="AZ184" s="38">
        <v>4325458</v>
      </c>
      <c r="BA184" s="38">
        <v>2830318</v>
      </c>
      <c r="BB184" s="38" t="s">
        <v>107</v>
      </c>
      <c r="BC184" s="38" t="s">
        <v>107</v>
      </c>
      <c r="BD184" s="38">
        <v>179547</v>
      </c>
      <c r="BE184" s="38">
        <v>1528371</v>
      </c>
      <c r="BF184" s="38">
        <v>1387411</v>
      </c>
      <c r="BG184" s="38">
        <v>3884750</v>
      </c>
      <c r="BH184" s="38">
        <v>114258</v>
      </c>
      <c r="BI184" s="38">
        <v>2358599</v>
      </c>
      <c r="BJ184" s="38">
        <v>783479</v>
      </c>
      <c r="BK184" s="38">
        <v>0</v>
      </c>
      <c r="BL184" s="38">
        <v>0</v>
      </c>
      <c r="BM184" s="38" t="s">
        <v>107</v>
      </c>
      <c r="BN184" s="38">
        <v>9589457</v>
      </c>
      <c r="BO184" s="38">
        <v>114258</v>
      </c>
      <c r="BP184" s="38">
        <v>5876093</v>
      </c>
      <c r="BQ184" s="38">
        <v>7075796</v>
      </c>
      <c r="BR184" s="38" t="s">
        <v>107</v>
      </c>
      <c r="BS184" s="38">
        <v>745317</v>
      </c>
      <c r="BT184" s="330">
        <v>0</v>
      </c>
      <c r="BU184" s="38">
        <v>0</v>
      </c>
      <c r="BV184" s="38" t="s">
        <v>107</v>
      </c>
      <c r="BW184" s="38" t="s">
        <v>107</v>
      </c>
      <c r="BX184" s="38" t="s">
        <v>107</v>
      </c>
      <c r="BY184" s="42" t="s">
        <v>113</v>
      </c>
      <c r="BZ184" s="42" t="s">
        <v>114</v>
      </c>
      <c r="CA184" s="42" t="s">
        <v>113</v>
      </c>
      <c r="CB184" s="42" t="s">
        <v>114</v>
      </c>
      <c r="CC184" s="42" t="s">
        <v>114</v>
      </c>
      <c r="CD184" s="42" t="s">
        <v>114</v>
      </c>
      <c r="CE184" s="42" t="s">
        <v>114</v>
      </c>
      <c r="CF184" s="42" t="s">
        <v>107</v>
      </c>
      <c r="CG184" s="28" t="s">
        <v>107</v>
      </c>
      <c r="CH184" s="28" t="s">
        <v>107</v>
      </c>
      <c r="CI184" s="28" t="s">
        <v>107</v>
      </c>
      <c r="CJ184" s="28" t="s">
        <v>107</v>
      </c>
      <c r="CK184" s="28" t="s">
        <v>107</v>
      </c>
      <c r="CL184" s="28" t="s">
        <v>107</v>
      </c>
      <c r="CM184" s="28" t="s">
        <v>107</v>
      </c>
      <c r="CN184" s="28" t="s">
        <v>107</v>
      </c>
      <c r="CO184" s="28" t="s">
        <v>107</v>
      </c>
      <c r="CP184" s="28" t="s">
        <v>107</v>
      </c>
      <c r="CQ184" s="28" t="s">
        <v>107</v>
      </c>
      <c r="CR184" s="28" t="s">
        <v>107</v>
      </c>
      <c r="CS184" s="28" t="s">
        <v>107</v>
      </c>
      <c r="CT184" s="28" t="s">
        <v>107</v>
      </c>
      <c r="CU184" s="332">
        <v>10886949</v>
      </c>
      <c r="CV184" s="43">
        <v>1</v>
      </c>
    </row>
    <row r="185" spans="1:100" ht="25.5">
      <c r="A185" s="28">
        <v>225</v>
      </c>
      <c r="B185" s="29" t="s">
        <v>266</v>
      </c>
      <c r="C185" s="29" t="s">
        <v>0</v>
      </c>
      <c r="D185" s="29" t="s">
        <v>337</v>
      </c>
      <c r="E185" s="42" t="s">
        <v>338</v>
      </c>
      <c r="F185" s="42" t="s">
        <v>107</v>
      </c>
      <c r="G185" s="30" t="s">
        <v>554</v>
      </c>
      <c r="H185" s="42" t="s">
        <v>552</v>
      </c>
      <c r="I185" s="28">
        <v>6206092</v>
      </c>
      <c r="J185" s="28" t="s">
        <v>555</v>
      </c>
      <c r="K185" s="31" t="s">
        <v>341</v>
      </c>
      <c r="L185" s="32">
        <v>147.5</v>
      </c>
      <c r="M185" s="33">
        <v>5</v>
      </c>
      <c r="N185" s="34">
        <v>116600000</v>
      </c>
      <c r="O185" s="28" t="s">
        <v>338</v>
      </c>
      <c r="P185" s="28" t="s">
        <v>130</v>
      </c>
      <c r="Q185" s="28" t="s">
        <v>112</v>
      </c>
      <c r="R185" s="28" t="s">
        <v>107</v>
      </c>
      <c r="S185" s="28" t="s">
        <v>107</v>
      </c>
      <c r="T185" s="42" t="s">
        <v>107</v>
      </c>
      <c r="U185" s="28" t="s">
        <v>107</v>
      </c>
      <c r="V185" s="28" t="s">
        <v>107</v>
      </c>
      <c r="W185" s="28" t="str">
        <f t="shared" si="2"/>
        <v>N.A.</v>
      </c>
      <c r="X185" s="35" t="s">
        <v>2413</v>
      </c>
      <c r="Y185" s="320">
        <v>0.04</v>
      </c>
      <c r="Z185" s="320">
        <v>0.04</v>
      </c>
      <c r="AA185" s="320">
        <v>0.04</v>
      </c>
      <c r="AB185" s="320">
        <v>0.04</v>
      </c>
      <c r="AC185" s="320">
        <v>0.04</v>
      </c>
      <c r="AD185" s="320">
        <v>0.04</v>
      </c>
      <c r="AE185" s="28" t="s">
        <v>113</v>
      </c>
      <c r="AF185" s="28" t="s">
        <v>113</v>
      </c>
      <c r="AG185" s="28" t="s">
        <v>113</v>
      </c>
      <c r="AH185" s="45">
        <v>1</v>
      </c>
      <c r="AI185" s="38">
        <v>8689479</v>
      </c>
      <c r="AJ185" s="38">
        <v>589650</v>
      </c>
      <c r="AK185" s="38">
        <v>708758</v>
      </c>
      <c r="AL185" s="38">
        <v>0</v>
      </c>
      <c r="AM185" s="38">
        <v>0</v>
      </c>
      <c r="AN185" s="38">
        <v>9467039</v>
      </c>
      <c r="AO185" s="38">
        <v>0</v>
      </c>
      <c r="AP185" s="38">
        <v>365582</v>
      </c>
      <c r="AQ185" s="38">
        <v>389168</v>
      </c>
      <c r="AR185" s="38">
        <v>0</v>
      </c>
      <c r="AS185" s="38" t="s">
        <v>107</v>
      </c>
      <c r="AT185" s="38" t="s">
        <v>107</v>
      </c>
      <c r="AU185" s="38">
        <v>0</v>
      </c>
      <c r="AV185" s="38">
        <v>0</v>
      </c>
      <c r="AW185" s="38">
        <v>0</v>
      </c>
      <c r="AX185" s="38">
        <v>2995420</v>
      </c>
      <c r="AY185" s="38" t="s">
        <v>107</v>
      </c>
      <c r="AZ185" s="38">
        <v>4325458</v>
      </c>
      <c r="BA185" s="38">
        <v>2830318</v>
      </c>
      <c r="BB185" s="38" t="s">
        <v>107</v>
      </c>
      <c r="BC185" s="38" t="s">
        <v>107</v>
      </c>
      <c r="BD185" s="38">
        <v>179547</v>
      </c>
      <c r="BE185" s="38">
        <v>1528371</v>
      </c>
      <c r="BF185" s="38">
        <v>1387411</v>
      </c>
      <c r="BG185" s="38">
        <v>3884750</v>
      </c>
      <c r="BH185" s="38">
        <v>114258</v>
      </c>
      <c r="BI185" s="38">
        <v>2358599</v>
      </c>
      <c r="BJ185" s="38">
        <v>783479</v>
      </c>
      <c r="BK185" s="38">
        <v>0</v>
      </c>
      <c r="BL185" s="38">
        <v>0</v>
      </c>
      <c r="BM185" s="38" t="s">
        <v>107</v>
      </c>
      <c r="BN185" s="38">
        <v>9589457</v>
      </c>
      <c r="BO185" s="38">
        <v>114258</v>
      </c>
      <c r="BP185" s="38" t="s">
        <v>107</v>
      </c>
      <c r="BQ185" s="38" t="s">
        <v>107</v>
      </c>
      <c r="BR185" s="38" t="s">
        <v>107</v>
      </c>
      <c r="BS185" s="38">
        <v>745317</v>
      </c>
      <c r="BT185" s="330">
        <v>0</v>
      </c>
      <c r="BU185" s="38">
        <v>0</v>
      </c>
      <c r="BV185" s="38" t="s">
        <v>107</v>
      </c>
      <c r="BW185" s="38" t="s">
        <v>107</v>
      </c>
      <c r="BX185" s="38" t="s">
        <v>107</v>
      </c>
      <c r="BY185" s="42" t="s">
        <v>114</v>
      </c>
      <c r="BZ185" s="42" t="s">
        <v>114</v>
      </c>
      <c r="CA185" s="42" t="s">
        <v>114</v>
      </c>
      <c r="CB185" s="42" t="s">
        <v>113</v>
      </c>
      <c r="CC185" s="42" t="s">
        <v>113</v>
      </c>
      <c r="CD185" s="42" t="s">
        <v>114</v>
      </c>
      <c r="CE185" s="42" t="s">
        <v>114</v>
      </c>
      <c r="CF185" s="42" t="s">
        <v>107</v>
      </c>
      <c r="CG185" s="28" t="s">
        <v>107</v>
      </c>
      <c r="CH185" s="28" t="s">
        <v>107</v>
      </c>
      <c r="CI185" s="28" t="s">
        <v>107</v>
      </c>
      <c r="CJ185" s="28" t="s">
        <v>107</v>
      </c>
      <c r="CK185" s="28" t="s">
        <v>107</v>
      </c>
      <c r="CL185" s="28" t="s">
        <v>107</v>
      </c>
      <c r="CM185" s="28" t="s">
        <v>107</v>
      </c>
      <c r="CN185" s="28" t="s">
        <v>107</v>
      </c>
      <c r="CO185" s="28" t="s">
        <v>107</v>
      </c>
      <c r="CP185" s="28" t="s">
        <v>107</v>
      </c>
      <c r="CQ185" s="28" t="s">
        <v>107</v>
      </c>
      <c r="CR185" s="28" t="s">
        <v>107</v>
      </c>
      <c r="CS185" s="28" t="s">
        <v>107</v>
      </c>
      <c r="CT185" s="28" t="s">
        <v>107</v>
      </c>
      <c r="CU185" s="332">
        <v>10981760</v>
      </c>
      <c r="CV185" s="43">
        <v>1</v>
      </c>
    </row>
    <row r="186" spans="1:100" ht="25.5">
      <c r="A186" s="28">
        <v>226</v>
      </c>
      <c r="B186" s="29" t="s">
        <v>266</v>
      </c>
      <c r="C186" s="29" t="s">
        <v>0</v>
      </c>
      <c r="D186" s="29" t="s">
        <v>337</v>
      </c>
      <c r="E186" s="42" t="s">
        <v>346</v>
      </c>
      <c r="F186" s="42" t="s">
        <v>107</v>
      </c>
      <c r="G186" s="30" t="s">
        <v>556</v>
      </c>
      <c r="H186" s="42" t="s">
        <v>552</v>
      </c>
      <c r="I186" s="28">
        <v>6206093</v>
      </c>
      <c r="J186" s="28" t="s">
        <v>557</v>
      </c>
      <c r="K186" s="31" t="s">
        <v>428</v>
      </c>
      <c r="L186" s="32">
        <v>147.5</v>
      </c>
      <c r="M186" s="33">
        <v>5</v>
      </c>
      <c r="N186" s="34">
        <v>127000000</v>
      </c>
      <c r="O186" s="28" t="s">
        <v>346</v>
      </c>
      <c r="P186" s="28" t="s">
        <v>130</v>
      </c>
      <c r="Q186" s="28" t="s">
        <v>112</v>
      </c>
      <c r="R186" s="28" t="s">
        <v>107</v>
      </c>
      <c r="S186" s="28" t="s">
        <v>107</v>
      </c>
      <c r="T186" s="42" t="s">
        <v>107</v>
      </c>
      <c r="U186" s="28" t="s">
        <v>107</v>
      </c>
      <c r="V186" s="28" t="s">
        <v>107</v>
      </c>
      <c r="W186" s="28" t="str">
        <f t="shared" si="2"/>
        <v>N.A.</v>
      </c>
      <c r="X186" s="35" t="s">
        <v>2412</v>
      </c>
      <c r="Y186" s="320">
        <v>0.04</v>
      </c>
      <c r="Z186" s="320">
        <v>0.04</v>
      </c>
      <c r="AA186" s="320">
        <v>0.04</v>
      </c>
      <c r="AB186" s="320">
        <v>0.04</v>
      </c>
      <c r="AC186" s="320">
        <v>0.04</v>
      </c>
      <c r="AD186" s="320">
        <v>0.04</v>
      </c>
      <c r="AE186" s="28" t="s">
        <v>113</v>
      </c>
      <c r="AF186" s="28" t="s">
        <v>113</v>
      </c>
      <c r="AG186" s="28" t="s">
        <v>113</v>
      </c>
      <c r="AH186" s="45">
        <v>1</v>
      </c>
      <c r="AI186" s="38">
        <v>8689479</v>
      </c>
      <c r="AJ186" s="38">
        <v>589650</v>
      </c>
      <c r="AK186" s="38">
        <v>708758</v>
      </c>
      <c r="AL186" s="38">
        <v>0</v>
      </c>
      <c r="AM186" s="38">
        <v>0</v>
      </c>
      <c r="AN186" s="38">
        <v>9467039</v>
      </c>
      <c r="AO186" s="38">
        <v>0</v>
      </c>
      <c r="AP186" s="38">
        <v>365582</v>
      </c>
      <c r="AQ186" s="38">
        <v>389168</v>
      </c>
      <c r="AR186" s="38">
        <v>0</v>
      </c>
      <c r="AS186" s="38" t="s">
        <v>107</v>
      </c>
      <c r="AT186" s="38" t="s">
        <v>107</v>
      </c>
      <c r="AU186" s="38">
        <v>0</v>
      </c>
      <c r="AV186" s="38">
        <v>0</v>
      </c>
      <c r="AW186" s="38">
        <v>0</v>
      </c>
      <c r="AX186" s="38">
        <v>2995420</v>
      </c>
      <c r="AY186" s="38" t="s">
        <v>107</v>
      </c>
      <c r="AZ186" s="38">
        <v>4325458</v>
      </c>
      <c r="BA186" s="38">
        <v>2830318</v>
      </c>
      <c r="BB186" s="38" t="s">
        <v>107</v>
      </c>
      <c r="BC186" s="38" t="s">
        <v>107</v>
      </c>
      <c r="BD186" s="38">
        <v>179547</v>
      </c>
      <c r="BE186" s="38">
        <v>1528371</v>
      </c>
      <c r="BF186" s="38">
        <v>1387411</v>
      </c>
      <c r="BG186" s="38">
        <v>3884750</v>
      </c>
      <c r="BH186" s="38">
        <v>114258</v>
      </c>
      <c r="BI186" s="38">
        <v>2358599</v>
      </c>
      <c r="BJ186" s="38">
        <v>783479</v>
      </c>
      <c r="BK186" s="38">
        <v>0</v>
      </c>
      <c r="BL186" s="38">
        <v>0</v>
      </c>
      <c r="BM186" s="38" t="s">
        <v>107</v>
      </c>
      <c r="BN186" s="38">
        <v>9589457</v>
      </c>
      <c r="BO186" s="38">
        <v>114258</v>
      </c>
      <c r="BP186" s="38" t="s">
        <v>107</v>
      </c>
      <c r="BQ186" s="38" t="s">
        <v>107</v>
      </c>
      <c r="BR186" s="38" t="s">
        <v>107</v>
      </c>
      <c r="BS186" s="38">
        <v>745317</v>
      </c>
      <c r="BT186" s="330">
        <v>0</v>
      </c>
      <c r="BU186" s="38">
        <v>0</v>
      </c>
      <c r="BV186" s="38" t="s">
        <v>107</v>
      </c>
      <c r="BW186" s="38" t="s">
        <v>107</v>
      </c>
      <c r="BX186" s="38" t="s">
        <v>107</v>
      </c>
      <c r="BY186" s="42" t="s">
        <v>113</v>
      </c>
      <c r="BZ186" s="42" t="s">
        <v>113</v>
      </c>
      <c r="CA186" s="42" t="s">
        <v>114</v>
      </c>
      <c r="CB186" s="42" t="s">
        <v>113</v>
      </c>
      <c r="CC186" s="42" t="s">
        <v>113</v>
      </c>
      <c r="CD186" s="42" t="s">
        <v>114</v>
      </c>
      <c r="CE186" s="42" t="s">
        <v>114</v>
      </c>
      <c r="CF186" s="42" t="s">
        <v>107</v>
      </c>
      <c r="CG186" s="28" t="s">
        <v>107</v>
      </c>
      <c r="CH186" s="28" t="s">
        <v>107</v>
      </c>
      <c r="CI186" s="28" t="s">
        <v>107</v>
      </c>
      <c r="CJ186" s="28" t="s">
        <v>107</v>
      </c>
      <c r="CK186" s="28" t="s">
        <v>107</v>
      </c>
      <c r="CL186" s="28" t="s">
        <v>107</v>
      </c>
      <c r="CM186" s="28" t="s">
        <v>107</v>
      </c>
      <c r="CN186" s="28" t="s">
        <v>107</v>
      </c>
      <c r="CO186" s="28" t="s">
        <v>107</v>
      </c>
      <c r="CP186" s="28" t="s">
        <v>107</v>
      </c>
      <c r="CQ186" s="28" t="s">
        <v>107</v>
      </c>
      <c r="CR186" s="28" t="s">
        <v>107</v>
      </c>
      <c r="CS186" s="28" t="s">
        <v>107</v>
      </c>
      <c r="CT186" s="28" t="s">
        <v>107</v>
      </c>
      <c r="CU186" s="332">
        <v>11387000</v>
      </c>
      <c r="CV186" s="43">
        <v>1</v>
      </c>
    </row>
    <row r="187" spans="1:100" ht="25.5">
      <c r="A187" s="28">
        <v>227</v>
      </c>
      <c r="B187" s="29" t="s">
        <v>266</v>
      </c>
      <c r="C187" s="29" t="s">
        <v>0</v>
      </c>
      <c r="D187" s="29" t="s">
        <v>337</v>
      </c>
      <c r="E187" s="42" t="s">
        <v>338</v>
      </c>
      <c r="F187" s="42" t="s">
        <v>107</v>
      </c>
      <c r="G187" s="30" t="s">
        <v>558</v>
      </c>
      <c r="H187" s="42" t="s">
        <v>552</v>
      </c>
      <c r="I187" s="28">
        <v>6206097</v>
      </c>
      <c r="J187" s="28" t="s">
        <v>559</v>
      </c>
      <c r="K187" s="31" t="s">
        <v>428</v>
      </c>
      <c r="L187" s="32">
        <v>147</v>
      </c>
      <c r="M187" s="33">
        <v>5</v>
      </c>
      <c r="N187" s="34">
        <v>141900000</v>
      </c>
      <c r="O187" s="28" t="s">
        <v>338</v>
      </c>
      <c r="P187" s="28" t="s">
        <v>130</v>
      </c>
      <c r="Q187" s="28" t="s">
        <v>112</v>
      </c>
      <c r="R187" s="28" t="s">
        <v>107</v>
      </c>
      <c r="S187" s="28" t="s">
        <v>107</v>
      </c>
      <c r="T187" s="42" t="s">
        <v>107</v>
      </c>
      <c r="U187" s="28" t="s">
        <v>107</v>
      </c>
      <c r="V187" s="28" t="s">
        <v>107</v>
      </c>
      <c r="W187" s="28" t="str">
        <f t="shared" si="2"/>
        <v>N.A.</v>
      </c>
      <c r="X187" s="35" t="s">
        <v>2414</v>
      </c>
      <c r="Y187" s="206">
        <v>0.04</v>
      </c>
      <c r="Z187" s="206">
        <v>0.04</v>
      </c>
      <c r="AA187" s="206">
        <v>0.04</v>
      </c>
      <c r="AB187" s="206">
        <v>0.04</v>
      </c>
      <c r="AC187" s="206">
        <v>0.04</v>
      </c>
      <c r="AD187" s="206">
        <v>0.04</v>
      </c>
      <c r="AE187" s="28" t="s">
        <v>113</v>
      </c>
      <c r="AF187" s="28" t="s">
        <v>113</v>
      </c>
      <c r="AG187" s="28" t="s">
        <v>113</v>
      </c>
      <c r="AH187" s="37">
        <v>1</v>
      </c>
      <c r="AI187" s="38">
        <v>8689479</v>
      </c>
      <c r="AJ187" s="38">
        <v>589650</v>
      </c>
      <c r="AK187" s="38">
        <v>708758</v>
      </c>
      <c r="AL187" s="38">
        <v>0</v>
      </c>
      <c r="AM187" s="38">
        <v>0</v>
      </c>
      <c r="AN187" s="38">
        <v>9467039</v>
      </c>
      <c r="AO187" s="38">
        <v>0</v>
      </c>
      <c r="AP187" s="38">
        <v>365582</v>
      </c>
      <c r="AQ187" s="38">
        <v>389168</v>
      </c>
      <c r="AR187" s="38">
        <v>0</v>
      </c>
      <c r="AS187" s="38" t="s">
        <v>107</v>
      </c>
      <c r="AT187" s="38" t="s">
        <v>107</v>
      </c>
      <c r="AU187" s="38">
        <v>0</v>
      </c>
      <c r="AV187" s="38">
        <v>0</v>
      </c>
      <c r="AW187" s="38">
        <v>0</v>
      </c>
      <c r="AX187" s="38">
        <v>2995420</v>
      </c>
      <c r="AY187" s="38" t="s">
        <v>107</v>
      </c>
      <c r="AZ187" s="38">
        <v>4325458</v>
      </c>
      <c r="BA187" s="38">
        <v>2830318</v>
      </c>
      <c r="BB187" s="38" t="s">
        <v>107</v>
      </c>
      <c r="BC187" s="38" t="s">
        <v>107</v>
      </c>
      <c r="BD187" s="38">
        <v>179547</v>
      </c>
      <c r="BE187" s="38">
        <v>1528371</v>
      </c>
      <c r="BF187" s="38">
        <v>1387411</v>
      </c>
      <c r="BG187" s="38">
        <v>3884750</v>
      </c>
      <c r="BH187" s="38">
        <v>114258</v>
      </c>
      <c r="BI187" s="38">
        <v>2358599</v>
      </c>
      <c r="BJ187" s="38">
        <v>783479</v>
      </c>
      <c r="BK187" s="38">
        <v>0</v>
      </c>
      <c r="BL187" s="38">
        <v>0</v>
      </c>
      <c r="BM187" s="38" t="s">
        <v>107</v>
      </c>
      <c r="BN187" s="38">
        <v>9589457</v>
      </c>
      <c r="BO187" s="38">
        <v>114258</v>
      </c>
      <c r="BP187" s="38" t="s">
        <v>107</v>
      </c>
      <c r="BQ187" s="38" t="s">
        <v>107</v>
      </c>
      <c r="BR187" s="38" t="s">
        <v>107</v>
      </c>
      <c r="BS187" s="38">
        <v>745317</v>
      </c>
      <c r="BT187" s="330">
        <v>0</v>
      </c>
      <c r="BU187" s="38">
        <v>0</v>
      </c>
      <c r="BV187" s="38" t="s">
        <v>107</v>
      </c>
      <c r="BW187" s="38" t="s">
        <v>107</v>
      </c>
      <c r="BX187" s="38" t="s">
        <v>107</v>
      </c>
      <c r="BY187" s="42" t="s">
        <v>113</v>
      </c>
      <c r="BZ187" s="42" t="s">
        <v>113</v>
      </c>
      <c r="CA187" s="42" t="s">
        <v>114</v>
      </c>
      <c r="CB187" s="42" t="s">
        <v>114</v>
      </c>
      <c r="CC187" s="42" t="s">
        <v>114</v>
      </c>
      <c r="CD187" s="42" t="s">
        <v>114</v>
      </c>
      <c r="CE187" s="42" t="s">
        <v>114</v>
      </c>
      <c r="CF187" s="42" t="s">
        <v>107</v>
      </c>
      <c r="CG187" s="28" t="s">
        <v>107</v>
      </c>
      <c r="CH187" s="28" t="s">
        <v>107</v>
      </c>
      <c r="CI187" s="28" t="s">
        <v>107</v>
      </c>
      <c r="CJ187" s="28" t="s">
        <v>107</v>
      </c>
      <c r="CK187" s="28" t="s">
        <v>107</v>
      </c>
      <c r="CL187" s="28" t="s">
        <v>107</v>
      </c>
      <c r="CM187" s="28" t="s">
        <v>107</v>
      </c>
      <c r="CN187" s="28" t="s">
        <v>107</v>
      </c>
      <c r="CO187" s="28" t="s">
        <v>107</v>
      </c>
      <c r="CP187" s="28" t="s">
        <v>107</v>
      </c>
      <c r="CQ187" s="28" t="s">
        <v>107</v>
      </c>
      <c r="CR187" s="28" t="s">
        <v>107</v>
      </c>
      <c r="CS187" s="28" t="s">
        <v>107</v>
      </c>
      <c r="CT187" s="28" t="s">
        <v>107</v>
      </c>
      <c r="CU187" s="332">
        <v>10981759</v>
      </c>
      <c r="CV187" s="43">
        <v>1</v>
      </c>
    </row>
    <row r="188" spans="1:100" ht="25.5">
      <c r="A188" s="28">
        <v>228</v>
      </c>
      <c r="B188" s="29" t="s">
        <v>266</v>
      </c>
      <c r="C188" s="29" t="s">
        <v>0</v>
      </c>
      <c r="D188" s="29" t="s">
        <v>337</v>
      </c>
      <c r="E188" s="42" t="s">
        <v>346</v>
      </c>
      <c r="F188" s="42" t="s">
        <v>107</v>
      </c>
      <c r="G188" s="30" t="s">
        <v>560</v>
      </c>
      <c r="H188" s="42" t="s">
        <v>552</v>
      </c>
      <c r="I188" s="28">
        <v>6206095</v>
      </c>
      <c r="J188" s="28" t="s">
        <v>561</v>
      </c>
      <c r="K188" s="31" t="s">
        <v>428</v>
      </c>
      <c r="L188" s="32">
        <v>147</v>
      </c>
      <c r="M188" s="33">
        <v>5</v>
      </c>
      <c r="N188" s="34">
        <v>161900000</v>
      </c>
      <c r="O188" s="28" t="s">
        <v>346</v>
      </c>
      <c r="P188" s="28" t="s">
        <v>130</v>
      </c>
      <c r="Q188" s="28" t="s">
        <v>112</v>
      </c>
      <c r="R188" s="28" t="s">
        <v>107</v>
      </c>
      <c r="S188" s="28" t="s">
        <v>107</v>
      </c>
      <c r="T188" s="42" t="s">
        <v>107</v>
      </c>
      <c r="U188" s="28" t="s">
        <v>107</v>
      </c>
      <c r="V188" s="28" t="s">
        <v>107</v>
      </c>
      <c r="W188" s="28" t="str">
        <f t="shared" si="2"/>
        <v>N.A.</v>
      </c>
      <c r="X188" s="35" t="s">
        <v>2412</v>
      </c>
      <c r="Y188" s="206">
        <v>0.04</v>
      </c>
      <c r="Z188" s="206">
        <v>0.04</v>
      </c>
      <c r="AA188" s="206">
        <v>0.04</v>
      </c>
      <c r="AB188" s="206">
        <v>0.04</v>
      </c>
      <c r="AC188" s="206">
        <v>0.04</v>
      </c>
      <c r="AD188" s="206">
        <v>0.04</v>
      </c>
      <c r="AE188" s="28" t="s">
        <v>113</v>
      </c>
      <c r="AF188" s="28" t="s">
        <v>113</v>
      </c>
      <c r="AG188" s="28" t="s">
        <v>113</v>
      </c>
      <c r="AH188" s="37">
        <v>1</v>
      </c>
      <c r="AI188" s="38">
        <v>8689479</v>
      </c>
      <c r="AJ188" s="38">
        <v>589650</v>
      </c>
      <c r="AK188" s="38">
        <v>708758</v>
      </c>
      <c r="AL188" s="38">
        <v>0</v>
      </c>
      <c r="AM188" s="38">
        <v>0</v>
      </c>
      <c r="AN188" s="38">
        <v>9467039</v>
      </c>
      <c r="AO188" s="38">
        <v>0</v>
      </c>
      <c r="AP188" s="38">
        <v>365582</v>
      </c>
      <c r="AQ188" s="38">
        <v>389168</v>
      </c>
      <c r="AR188" s="38">
        <v>0</v>
      </c>
      <c r="AS188" s="38" t="s">
        <v>107</v>
      </c>
      <c r="AT188" s="38" t="s">
        <v>107</v>
      </c>
      <c r="AU188" s="38">
        <v>0</v>
      </c>
      <c r="AV188" s="38">
        <v>0</v>
      </c>
      <c r="AW188" s="38">
        <v>0</v>
      </c>
      <c r="AX188" s="38">
        <v>2995420</v>
      </c>
      <c r="AY188" s="38" t="s">
        <v>107</v>
      </c>
      <c r="AZ188" s="38">
        <v>4325458</v>
      </c>
      <c r="BA188" s="38">
        <v>2830318</v>
      </c>
      <c r="BB188" s="38" t="s">
        <v>107</v>
      </c>
      <c r="BC188" s="38" t="s">
        <v>107</v>
      </c>
      <c r="BD188" s="38">
        <v>179547</v>
      </c>
      <c r="BE188" s="38">
        <v>1528371</v>
      </c>
      <c r="BF188" s="38">
        <v>1387411</v>
      </c>
      <c r="BG188" s="38">
        <v>3884750</v>
      </c>
      <c r="BH188" s="38">
        <v>114258</v>
      </c>
      <c r="BI188" s="38">
        <v>2358599</v>
      </c>
      <c r="BJ188" s="38">
        <v>783479</v>
      </c>
      <c r="BK188" s="38">
        <v>0</v>
      </c>
      <c r="BL188" s="38">
        <v>0</v>
      </c>
      <c r="BM188" s="38" t="s">
        <v>107</v>
      </c>
      <c r="BN188" s="38">
        <v>9589457</v>
      </c>
      <c r="BO188" s="38">
        <v>114258</v>
      </c>
      <c r="BP188" s="38" t="s">
        <v>107</v>
      </c>
      <c r="BQ188" s="38" t="s">
        <v>107</v>
      </c>
      <c r="BR188" s="38" t="s">
        <v>107</v>
      </c>
      <c r="BS188" s="38">
        <v>745317</v>
      </c>
      <c r="BT188" s="330">
        <v>0</v>
      </c>
      <c r="BU188" s="38">
        <v>0</v>
      </c>
      <c r="BV188" s="38" t="s">
        <v>107</v>
      </c>
      <c r="BW188" s="38" t="s">
        <v>107</v>
      </c>
      <c r="BX188" s="38" t="s">
        <v>107</v>
      </c>
      <c r="BY188" s="42" t="s">
        <v>113</v>
      </c>
      <c r="BZ188" s="42" t="s">
        <v>113</v>
      </c>
      <c r="CA188" s="42" t="s">
        <v>114</v>
      </c>
      <c r="CB188" s="42" t="s">
        <v>114</v>
      </c>
      <c r="CC188" s="42" t="s">
        <v>114</v>
      </c>
      <c r="CD188" s="42" t="s">
        <v>114</v>
      </c>
      <c r="CE188" s="42" t="s">
        <v>114</v>
      </c>
      <c r="CF188" s="42" t="s">
        <v>107</v>
      </c>
      <c r="CG188" s="28" t="s">
        <v>107</v>
      </c>
      <c r="CH188" s="28" t="s">
        <v>107</v>
      </c>
      <c r="CI188" s="28" t="s">
        <v>107</v>
      </c>
      <c r="CJ188" s="28" t="s">
        <v>107</v>
      </c>
      <c r="CK188" s="28" t="s">
        <v>107</v>
      </c>
      <c r="CL188" s="28" t="s">
        <v>107</v>
      </c>
      <c r="CM188" s="28" t="s">
        <v>107</v>
      </c>
      <c r="CN188" s="28" t="s">
        <v>107</v>
      </c>
      <c r="CO188" s="28" t="s">
        <v>107</v>
      </c>
      <c r="CP188" s="28" t="s">
        <v>107</v>
      </c>
      <c r="CQ188" s="28" t="s">
        <v>107</v>
      </c>
      <c r="CR188" s="28" t="s">
        <v>107</v>
      </c>
      <c r="CS188" s="28" t="s">
        <v>107</v>
      </c>
      <c r="CT188" s="28" t="s">
        <v>107</v>
      </c>
      <c r="CU188" s="332">
        <v>11387000</v>
      </c>
      <c r="CV188" s="43">
        <v>1</v>
      </c>
    </row>
    <row r="189" spans="1:100" ht="25.5">
      <c r="A189" s="28">
        <v>236</v>
      </c>
      <c r="B189" s="29" t="s">
        <v>266</v>
      </c>
      <c r="C189" s="29" t="s">
        <v>0</v>
      </c>
      <c r="D189" s="29" t="s">
        <v>337</v>
      </c>
      <c r="E189" s="42" t="s">
        <v>338</v>
      </c>
      <c r="F189" s="42" t="s">
        <v>107</v>
      </c>
      <c r="G189" s="30" t="s">
        <v>575</v>
      </c>
      <c r="H189" s="42" t="s">
        <v>147</v>
      </c>
      <c r="I189" s="28">
        <v>8006057</v>
      </c>
      <c r="J189" s="28" t="s">
        <v>576</v>
      </c>
      <c r="K189" s="31" t="s">
        <v>369</v>
      </c>
      <c r="L189" s="32">
        <v>170</v>
      </c>
      <c r="M189" s="33">
        <v>5</v>
      </c>
      <c r="N189" s="34">
        <v>118700000</v>
      </c>
      <c r="O189" s="28" t="s">
        <v>338</v>
      </c>
      <c r="P189" s="28" t="s">
        <v>130</v>
      </c>
      <c r="Q189" s="28" t="s">
        <v>112</v>
      </c>
      <c r="R189" s="28" t="s">
        <v>107</v>
      </c>
      <c r="S189" s="28" t="s">
        <v>107</v>
      </c>
      <c r="T189" s="42" t="s">
        <v>107</v>
      </c>
      <c r="U189" s="28" t="s">
        <v>107</v>
      </c>
      <c r="V189" s="28" t="s">
        <v>107</v>
      </c>
      <c r="W189" s="28" t="str">
        <f t="shared" si="2"/>
        <v>N.A.</v>
      </c>
      <c r="X189" s="35" t="s">
        <v>2413</v>
      </c>
      <c r="Y189" s="206">
        <v>0</v>
      </c>
      <c r="Z189" s="206">
        <v>0.01</v>
      </c>
      <c r="AA189" s="206">
        <v>1.4999999999999999E-2</v>
      </c>
      <c r="AB189" s="206">
        <v>0.02</v>
      </c>
      <c r="AC189" s="206">
        <v>2.5000000000000001E-2</v>
      </c>
      <c r="AD189" s="206">
        <v>0.03</v>
      </c>
      <c r="AE189" s="28" t="s">
        <v>113</v>
      </c>
      <c r="AF189" s="28" t="s">
        <v>113</v>
      </c>
      <c r="AG189" s="28" t="s">
        <v>113</v>
      </c>
      <c r="AH189" s="37">
        <v>1</v>
      </c>
      <c r="AI189" s="38">
        <v>8689479</v>
      </c>
      <c r="AJ189" s="38">
        <v>589650</v>
      </c>
      <c r="AK189" s="38">
        <v>457030</v>
      </c>
      <c r="AL189" s="38">
        <v>0</v>
      </c>
      <c r="AM189" s="38">
        <v>0</v>
      </c>
      <c r="AN189" s="38">
        <v>9467039</v>
      </c>
      <c r="AO189" s="38" t="s">
        <v>107</v>
      </c>
      <c r="AP189" s="38">
        <v>620255</v>
      </c>
      <c r="AQ189" s="38">
        <v>310127</v>
      </c>
      <c r="AR189" s="38">
        <v>0</v>
      </c>
      <c r="AS189" s="38" t="s">
        <v>107</v>
      </c>
      <c r="AT189" s="38" t="s">
        <v>107</v>
      </c>
      <c r="AU189" s="38">
        <v>0</v>
      </c>
      <c r="AV189" s="38">
        <v>0</v>
      </c>
      <c r="AW189" s="38">
        <v>0</v>
      </c>
      <c r="AX189" s="38">
        <v>2159464</v>
      </c>
      <c r="AY189" s="38" t="s">
        <v>107</v>
      </c>
      <c r="AZ189" s="38">
        <v>636577</v>
      </c>
      <c r="BA189" s="38">
        <v>848769</v>
      </c>
      <c r="BB189" s="38">
        <v>1583281</v>
      </c>
      <c r="BC189" s="38">
        <v>1958698</v>
      </c>
      <c r="BD189" s="38">
        <v>179547</v>
      </c>
      <c r="BE189" s="38" t="s">
        <v>107</v>
      </c>
      <c r="BF189" s="38">
        <v>1387411</v>
      </c>
      <c r="BG189" s="38">
        <v>3884750</v>
      </c>
      <c r="BH189" s="38">
        <v>114258</v>
      </c>
      <c r="BI189" s="38">
        <v>2358599</v>
      </c>
      <c r="BJ189" s="38">
        <v>1550636</v>
      </c>
      <c r="BK189" s="38">
        <v>0</v>
      </c>
      <c r="BL189" s="38">
        <v>0</v>
      </c>
      <c r="BM189" s="38" t="s">
        <v>107</v>
      </c>
      <c r="BN189" s="38">
        <v>9589457</v>
      </c>
      <c r="BO189" s="38">
        <v>212192</v>
      </c>
      <c r="BP189" s="38" t="s">
        <v>107</v>
      </c>
      <c r="BQ189" s="38" t="s">
        <v>107</v>
      </c>
      <c r="BR189" s="38" t="s">
        <v>107</v>
      </c>
      <c r="BS189" s="38">
        <v>783479</v>
      </c>
      <c r="BT189" s="330">
        <v>0</v>
      </c>
      <c r="BU189" s="38">
        <v>0</v>
      </c>
      <c r="BV189" s="38" t="s">
        <v>107</v>
      </c>
      <c r="BW189" s="38" t="s">
        <v>107</v>
      </c>
      <c r="BX189" s="38" t="s">
        <v>107</v>
      </c>
      <c r="BY189" s="42" t="s">
        <v>113</v>
      </c>
      <c r="BZ189" s="42" t="s">
        <v>113</v>
      </c>
      <c r="CA189" s="42" t="s">
        <v>114</v>
      </c>
      <c r="CB189" s="42" t="s">
        <v>114</v>
      </c>
      <c r="CC189" s="42" t="s">
        <v>114</v>
      </c>
      <c r="CD189" s="42" t="s">
        <v>113</v>
      </c>
      <c r="CE189" s="42" t="s">
        <v>114</v>
      </c>
      <c r="CF189" s="42" t="s">
        <v>107</v>
      </c>
      <c r="CG189" s="28" t="s">
        <v>107</v>
      </c>
      <c r="CH189" s="28" t="s">
        <v>107</v>
      </c>
      <c r="CI189" s="28" t="s">
        <v>107</v>
      </c>
      <c r="CJ189" s="28" t="s">
        <v>107</v>
      </c>
      <c r="CK189" s="28" t="s">
        <v>107</v>
      </c>
      <c r="CL189" s="28" t="s">
        <v>107</v>
      </c>
      <c r="CM189" s="28" t="s">
        <v>107</v>
      </c>
      <c r="CN189" s="28" t="s">
        <v>107</v>
      </c>
      <c r="CO189" s="28" t="s">
        <v>107</v>
      </c>
      <c r="CP189" s="28" t="s">
        <v>107</v>
      </c>
      <c r="CQ189" s="28" t="s">
        <v>107</v>
      </c>
      <c r="CR189" s="28" t="s">
        <v>107</v>
      </c>
      <c r="CS189" s="28" t="s">
        <v>107</v>
      </c>
      <c r="CT189" s="28" t="s">
        <v>107</v>
      </c>
      <c r="CU189" s="332">
        <v>5126891</v>
      </c>
      <c r="CV189" s="43">
        <v>1</v>
      </c>
    </row>
    <row r="190" spans="1:100" ht="25.5">
      <c r="A190" s="28">
        <v>237</v>
      </c>
      <c r="B190" s="29" t="s">
        <v>266</v>
      </c>
      <c r="C190" s="29" t="s">
        <v>0</v>
      </c>
      <c r="D190" s="29" t="s">
        <v>337</v>
      </c>
      <c r="E190" s="42" t="s">
        <v>346</v>
      </c>
      <c r="F190" s="42" t="s">
        <v>107</v>
      </c>
      <c r="G190" s="30" t="s">
        <v>577</v>
      </c>
      <c r="H190" s="42" t="s">
        <v>147</v>
      </c>
      <c r="I190" s="28">
        <v>8006058</v>
      </c>
      <c r="J190" s="28" t="s">
        <v>578</v>
      </c>
      <c r="K190" s="31" t="s">
        <v>142</v>
      </c>
      <c r="L190" s="32">
        <v>170</v>
      </c>
      <c r="M190" s="33">
        <v>5</v>
      </c>
      <c r="N190" s="34">
        <v>159300000</v>
      </c>
      <c r="O190" s="28" t="s">
        <v>346</v>
      </c>
      <c r="P190" s="28" t="s">
        <v>130</v>
      </c>
      <c r="Q190" s="28" t="s">
        <v>112</v>
      </c>
      <c r="R190" s="28" t="s">
        <v>107</v>
      </c>
      <c r="S190" s="28" t="s">
        <v>107</v>
      </c>
      <c r="T190" s="42" t="s">
        <v>107</v>
      </c>
      <c r="U190" s="28" t="s">
        <v>107</v>
      </c>
      <c r="V190" s="28" t="s">
        <v>107</v>
      </c>
      <c r="W190" s="28" t="str">
        <f t="shared" si="2"/>
        <v>N.A.</v>
      </c>
      <c r="X190" s="35" t="s">
        <v>2412</v>
      </c>
      <c r="Y190" s="206">
        <v>0</v>
      </c>
      <c r="Z190" s="206">
        <v>0.01</v>
      </c>
      <c r="AA190" s="206">
        <v>1.4999999999999999E-2</v>
      </c>
      <c r="AB190" s="206">
        <v>0.02</v>
      </c>
      <c r="AC190" s="206">
        <v>2.5000000000000001E-2</v>
      </c>
      <c r="AD190" s="206">
        <v>0.03</v>
      </c>
      <c r="AE190" s="28" t="s">
        <v>113</v>
      </c>
      <c r="AF190" s="28" t="s">
        <v>113</v>
      </c>
      <c r="AG190" s="28" t="s">
        <v>113</v>
      </c>
      <c r="AH190" s="37">
        <v>1</v>
      </c>
      <c r="AI190" s="38">
        <v>8689479</v>
      </c>
      <c r="AJ190" s="38">
        <v>589650</v>
      </c>
      <c r="AK190" s="38">
        <v>457030</v>
      </c>
      <c r="AL190" s="38">
        <v>0</v>
      </c>
      <c r="AM190" s="38">
        <v>0</v>
      </c>
      <c r="AN190" s="38">
        <v>9467039</v>
      </c>
      <c r="AO190" s="38" t="s">
        <v>107</v>
      </c>
      <c r="AP190" s="38">
        <v>620255</v>
      </c>
      <c r="AQ190" s="38">
        <v>310127</v>
      </c>
      <c r="AR190" s="38">
        <v>0</v>
      </c>
      <c r="AS190" s="38" t="s">
        <v>107</v>
      </c>
      <c r="AT190" s="38" t="s">
        <v>107</v>
      </c>
      <c r="AU190" s="38">
        <v>0</v>
      </c>
      <c r="AV190" s="38">
        <v>0</v>
      </c>
      <c r="AW190" s="38">
        <v>0</v>
      </c>
      <c r="AX190" s="38">
        <v>2159464</v>
      </c>
      <c r="AY190" s="38" t="s">
        <v>107</v>
      </c>
      <c r="AZ190" s="38">
        <v>636577</v>
      </c>
      <c r="BA190" s="38">
        <v>848769</v>
      </c>
      <c r="BB190" s="38">
        <v>1583281</v>
      </c>
      <c r="BC190" s="38">
        <v>1958698</v>
      </c>
      <c r="BD190" s="38">
        <v>179547</v>
      </c>
      <c r="BE190" s="38" t="s">
        <v>107</v>
      </c>
      <c r="BF190" s="38">
        <v>1387411</v>
      </c>
      <c r="BG190" s="38">
        <v>3884750</v>
      </c>
      <c r="BH190" s="38">
        <v>114258</v>
      </c>
      <c r="BI190" s="38">
        <v>2358599</v>
      </c>
      <c r="BJ190" s="38">
        <v>1550636</v>
      </c>
      <c r="BK190" s="38">
        <v>0</v>
      </c>
      <c r="BL190" s="38">
        <v>0</v>
      </c>
      <c r="BM190" s="38" t="s">
        <v>107</v>
      </c>
      <c r="BN190" s="38">
        <v>9589457</v>
      </c>
      <c r="BO190" s="38">
        <v>212192</v>
      </c>
      <c r="BP190" s="38" t="s">
        <v>107</v>
      </c>
      <c r="BQ190" s="38" t="s">
        <v>107</v>
      </c>
      <c r="BR190" s="38" t="s">
        <v>107</v>
      </c>
      <c r="BS190" s="38">
        <v>783479</v>
      </c>
      <c r="BT190" s="330">
        <v>0</v>
      </c>
      <c r="BU190" s="38">
        <v>0</v>
      </c>
      <c r="BV190" s="38" t="s">
        <v>107</v>
      </c>
      <c r="BW190" s="38" t="s">
        <v>107</v>
      </c>
      <c r="BX190" s="38" t="s">
        <v>107</v>
      </c>
      <c r="BY190" s="42" t="s">
        <v>113</v>
      </c>
      <c r="BZ190" s="42" t="s">
        <v>113</v>
      </c>
      <c r="CA190" s="42" t="s">
        <v>114</v>
      </c>
      <c r="CB190" s="42" t="s">
        <v>114</v>
      </c>
      <c r="CC190" s="42" t="s">
        <v>114</v>
      </c>
      <c r="CD190" s="42" t="s">
        <v>113</v>
      </c>
      <c r="CE190" s="42" t="s">
        <v>114</v>
      </c>
      <c r="CF190" s="42" t="s">
        <v>107</v>
      </c>
      <c r="CG190" s="28" t="s">
        <v>107</v>
      </c>
      <c r="CH190" s="28" t="s">
        <v>107</v>
      </c>
      <c r="CI190" s="28" t="s">
        <v>107</v>
      </c>
      <c r="CJ190" s="28" t="s">
        <v>107</v>
      </c>
      <c r="CK190" s="28" t="s">
        <v>107</v>
      </c>
      <c r="CL190" s="28" t="s">
        <v>107</v>
      </c>
      <c r="CM190" s="28" t="s">
        <v>107</v>
      </c>
      <c r="CN190" s="28" t="s">
        <v>107</v>
      </c>
      <c r="CO190" s="28" t="s">
        <v>107</v>
      </c>
      <c r="CP190" s="28" t="s">
        <v>107</v>
      </c>
      <c r="CQ190" s="28" t="s">
        <v>107</v>
      </c>
      <c r="CR190" s="28" t="s">
        <v>107</v>
      </c>
      <c r="CS190" s="28" t="s">
        <v>107</v>
      </c>
      <c r="CT190" s="28" t="s">
        <v>107</v>
      </c>
      <c r="CU190" s="332">
        <v>5126891</v>
      </c>
      <c r="CV190" s="43">
        <v>1</v>
      </c>
    </row>
    <row r="191" spans="1:100" ht="25.5">
      <c r="A191" s="28">
        <v>238</v>
      </c>
      <c r="B191" s="29" t="s">
        <v>266</v>
      </c>
      <c r="C191" s="29" t="s">
        <v>0</v>
      </c>
      <c r="D191" s="29" t="s">
        <v>337</v>
      </c>
      <c r="E191" s="42" t="s">
        <v>338</v>
      </c>
      <c r="F191" s="42" t="s">
        <v>107</v>
      </c>
      <c r="G191" s="30" t="s">
        <v>579</v>
      </c>
      <c r="H191" s="42" t="s">
        <v>291</v>
      </c>
      <c r="I191" s="28">
        <v>9206076</v>
      </c>
      <c r="J191" s="28" t="s">
        <v>580</v>
      </c>
      <c r="K191" s="31" t="s">
        <v>366</v>
      </c>
      <c r="L191" s="32">
        <v>110</v>
      </c>
      <c r="M191" s="33">
        <v>5</v>
      </c>
      <c r="N191" s="34">
        <v>97000000</v>
      </c>
      <c r="O191" s="28" t="s">
        <v>338</v>
      </c>
      <c r="P191" s="28" t="s">
        <v>2415</v>
      </c>
      <c r="Q191" s="28" t="s">
        <v>112</v>
      </c>
      <c r="R191" s="28" t="s">
        <v>107</v>
      </c>
      <c r="S191" s="28" t="s">
        <v>107</v>
      </c>
      <c r="T191" s="42" t="s">
        <v>107</v>
      </c>
      <c r="U191" s="28" t="s">
        <v>107</v>
      </c>
      <c r="V191" s="28" t="s">
        <v>107</v>
      </c>
      <c r="W191" s="28" t="str">
        <f t="shared" si="2"/>
        <v>N.A.</v>
      </c>
      <c r="X191" s="35" t="s">
        <v>2412</v>
      </c>
      <c r="Y191" s="206">
        <v>0.08</v>
      </c>
      <c r="Z191" s="206">
        <v>0.08</v>
      </c>
      <c r="AA191" s="206">
        <v>0.08</v>
      </c>
      <c r="AB191" s="206">
        <v>0.08</v>
      </c>
      <c r="AC191" s="206">
        <v>0.08</v>
      </c>
      <c r="AD191" s="206">
        <v>0.08</v>
      </c>
      <c r="AE191" s="28" t="s">
        <v>113</v>
      </c>
      <c r="AF191" s="28" t="s">
        <v>113</v>
      </c>
      <c r="AG191" s="28" t="s">
        <v>113</v>
      </c>
      <c r="AH191" s="37">
        <v>1</v>
      </c>
      <c r="AI191" s="38">
        <v>8689479</v>
      </c>
      <c r="AJ191" s="38">
        <v>589650</v>
      </c>
      <c r="AK191" s="38">
        <v>457030</v>
      </c>
      <c r="AL191" s="38">
        <v>0</v>
      </c>
      <c r="AM191" s="38">
        <v>0</v>
      </c>
      <c r="AN191" s="38">
        <v>9467039</v>
      </c>
      <c r="AO191" s="38" t="s">
        <v>107</v>
      </c>
      <c r="AP191" s="38" t="s">
        <v>107</v>
      </c>
      <c r="AQ191" s="38">
        <v>310127</v>
      </c>
      <c r="AR191" s="38">
        <v>0</v>
      </c>
      <c r="AS191" s="38" t="s">
        <v>107</v>
      </c>
      <c r="AT191" s="38" t="s">
        <v>107</v>
      </c>
      <c r="AU191" s="38">
        <v>0</v>
      </c>
      <c r="AV191" s="38">
        <v>0</v>
      </c>
      <c r="AW191" s="38">
        <v>0</v>
      </c>
      <c r="AX191" s="38">
        <v>2159464</v>
      </c>
      <c r="AY191" s="38" t="s">
        <v>107</v>
      </c>
      <c r="AZ191" s="38">
        <v>636577</v>
      </c>
      <c r="BA191" s="38">
        <v>848769</v>
      </c>
      <c r="BB191" s="38" t="s">
        <v>107</v>
      </c>
      <c r="BC191" s="38" t="s">
        <v>107</v>
      </c>
      <c r="BD191" s="38">
        <v>179547</v>
      </c>
      <c r="BE191" s="38" t="s">
        <v>107</v>
      </c>
      <c r="BF191" s="38">
        <v>1387411</v>
      </c>
      <c r="BG191" s="38">
        <v>3884750</v>
      </c>
      <c r="BH191" s="38">
        <v>114258</v>
      </c>
      <c r="BI191" s="38">
        <v>2358599</v>
      </c>
      <c r="BJ191" s="38">
        <v>4651908</v>
      </c>
      <c r="BK191" s="38">
        <v>0</v>
      </c>
      <c r="BL191" s="38">
        <v>0</v>
      </c>
      <c r="BM191" s="38" t="s">
        <v>107</v>
      </c>
      <c r="BN191" s="38">
        <v>9589457</v>
      </c>
      <c r="BO191" s="38">
        <v>212192</v>
      </c>
      <c r="BP191" s="38" t="s">
        <v>107</v>
      </c>
      <c r="BQ191" s="38" t="s">
        <v>107</v>
      </c>
      <c r="BR191" s="38" t="s">
        <v>107</v>
      </c>
      <c r="BS191" s="38">
        <v>783479</v>
      </c>
      <c r="BT191" s="330">
        <v>0</v>
      </c>
      <c r="BU191" s="38">
        <v>0</v>
      </c>
      <c r="BV191" s="38" t="s">
        <v>107</v>
      </c>
      <c r="BW191" s="38" t="s">
        <v>107</v>
      </c>
      <c r="BX191" s="38" t="s">
        <v>107</v>
      </c>
      <c r="BY191" s="42" t="s">
        <v>113</v>
      </c>
      <c r="BZ191" s="42" t="s">
        <v>113</v>
      </c>
      <c r="CA191" s="42" t="s">
        <v>114</v>
      </c>
      <c r="CB191" s="42" t="s">
        <v>113</v>
      </c>
      <c r="CC191" s="42" t="s">
        <v>113</v>
      </c>
      <c r="CD191" s="42" t="s">
        <v>114</v>
      </c>
      <c r="CE191" s="42" t="s">
        <v>114</v>
      </c>
      <c r="CF191" s="42" t="s">
        <v>107</v>
      </c>
      <c r="CG191" s="28" t="s">
        <v>107</v>
      </c>
      <c r="CH191" s="28" t="s">
        <v>107</v>
      </c>
      <c r="CI191" s="28" t="s">
        <v>107</v>
      </c>
      <c r="CJ191" s="28" t="s">
        <v>107</v>
      </c>
      <c r="CK191" s="28" t="s">
        <v>107</v>
      </c>
      <c r="CL191" s="28" t="s">
        <v>107</v>
      </c>
      <c r="CM191" s="28" t="s">
        <v>107</v>
      </c>
      <c r="CN191" s="28" t="s">
        <v>107</v>
      </c>
      <c r="CO191" s="28" t="s">
        <v>107</v>
      </c>
      <c r="CP191" s="28" t="s">
        <v>107</v>
      </c>
      <c r="CQ191" s="28" t="s">
        <v>107</v>
      </c>
      <c r="CR191" s="28" t="s">
        <v>107</v>
      </c>
      <c r="CS191" s="28" t="s">
        <v>107</v>
      </c>
      <c r="CT191" s="28" t="s">
        <v>107</v>
      </c>
      <c r="CU191" s="332">
        <v>11948056</v>
      </c>
      <c r="CV191" s="43">
        <v>1</v>
      </c>
    </row>
    <row r="192" spans="1:100" ht="25.5">
      <c r="A192" s="28">
        <v>239</v>
      </c>
      <c r="B192" s="29" t="s">
        <v>266</v>
      </c>
      <c r="C192" s="29" t="s">
        <v>0</v>
      </c>
      <c r="D192" s="29" t="s">
        <v>337</v>
      </c>
      <c r="E192" s="42" t="s">
        <v>338</v>
      </c>
      <c r="F192" s="42" t="s">
        <v>107</v>
      </c>
      <c r="G192" s="30" t="s">
        <v>581</v>
      </c>
      <c r="H192" s="42" t="s">
        <v>291</v>
      </c>
      <c r="I192" s="28">
        <v>9206077</v>
      </c>
      <c r="J192" s="28" t="s">
        <v>582</v>
      </c>
      <c r="K192" s="31" t="s">
        <v>366</v>
      </c>
      <c r="L192" s="32">
        <v>110</v>
      </c>
      <c r="M192" s="33">
        <v>5</v>
      </c>
      <c r="N192" s="34">
        <v>89200000</v>
      </c>
      <c r="O192" s="28" t="s">
        <v>338</v>
      </c>
      <c r="P192" s="28" t="s">
        <v>130</v>
      </c>
      <c r="Q192" s="28" t="s">
        <v>112</v>
      </c>
      <c r="R192" s="28" t="s">
        <v>107</v>
      </c>
      <c r="S192" s="28" t="s">
        <v>107</v>
      </c>
      <c r="T192" s="42" t="s">
        <v>107</v>
      </c>
      <c r="U192" s="28" t="s">
        <v>107</v>
      </c>
      <c r="V192" s="28" t="s">
        <v>107</v>
      </c>
      <c r="W192" s="28" t="str">
        <f t="shared" si="2"/>
        <v>N.A.</v>
      </c>
      <c r="X192" s="35" t="s">
        <v>2412</v>
      </c>
      <c r="Y192" s="206">
        <v>0.08</v>
      </c>
      <c r="Z192" s="206">
        <v>0.08</v>
      </c>
      <c r="AA192" s="206">
        <v>0.08</v>
      </c>
      <c r="AB192" s="206">
        <v>0.08</v>
      </c>
      <c r="AC192" s="206">
        <v>0.08</v>
      </c>
      <c r="AD192" s="206">
        <v>0.08</v>
      </c>
      <c r="AE192" s="28" t="s">
        <v>113</v>
      </c>
      <c r="AF192" s="28" t="s">
        <v>113</v>
      </c>
      <c r="AG192" s="28" t="s">
        <v>113</v>
      </c>
      <c r="AH192" s="37">
        <v>1</v>
      </c>
      <c r="AI192" s="38">
        <v>8689479</v>
      </c>
      <c r="AJ192" s="38">
        <v>589650</v>
      </c>
      <c r="AK192" s="38">
        <v>457030</v>
      </c>
      <c r="AL192" s="38">
        <v>0</v>
      </c>
      <c r="AM192" s="38">
        <v>0</v>
      </c>
      <c r="AN192" s="38">
        <v>9467039</v>
      </c>
      <c r="AO192" s="38" t="s">
        <v>107</v>
      </c>
      <c r="AP192" s="38" t="s">
        <v>107</v>
      </c>
      <c r="AQ192" s="38">
        <v>310127</v>
      </c>
      <c r="AR192" s="38">
        <v>0</v>
      </c>
      <c r="AS192" s="38" t="s">
        <v>107</v>
      </c>
      <c r="AT192" s="38" t="s">
        <v>107</v>
      </c>
      <c r="AU192" s="38">
        <v>0</v>
      </c>
      <c r="AV192" s="38">
        <v>0</v>
      </c>
      <c r="AW192" s="38">
        <v>0</v>
      </c>
      <c r="AX192" s="38">
        <v>2159464</v>
      </c>
      <c r="AY192" s="38" t="s">
        <v>107</v>
      </c>
      <c r="AZ192" s="38">
        <v>636577</v>
      </c>
      <c r="BA192" s="38">
        <v>848769</v>
      </c>
      <c r="BB192" s="38" t="s">
        <v>107</v>
      </c>
      <c r="BC192" s="38" t="s">
        <v>107</v>
      </c>
      <c r="BD192" s="38">
        <v>179547</v>
      </c>
      <c r="BE192" s="38" t="s">
        <v>107</v>
      </c>
      <c r="BF192" s="38">
        <v>1387411</v>
      </c>
      <c r="BG192" s="38">
        <v>3884750</v>
      </c>
      <c r="BH192" s="38">
        <v>114258</v>
      </c>
      <c r="BI192" s="38">
        <v>2358599</v>
      </c>
      <c r="BJ192" s="38">
        <v>4651908</v>
      </c>
      <c r="BK192" s="38">
        <v>0</v>
      </c>
      <c r="BL192" s="38">
        <v>0</v>
      </c>
      <c r="BM192" s="38" t="s">
        <v>107</v>
      </c>
      <c r="BN192" s="38">
        <v>9589457</v>
      </c>
      <c r="BO192" s="38">
        <v>212192</v>
      </c>
      <c r="BP192" s="38" t="s">
        <v>107</v>
      </c>
      <c r="BQ192" s="38" t="s">
        <v>107</v>
      </c>
      <c r="BR192" s="38" t="s">
        <v>107</v>
      </c>
      <c r="BS192" s="38">
        <v>783479</v>
      </c>
      <c r="BT192" s="330">
        <v>0</v>
      </c>
      <c r="BU192" s="38">
        <v>0</v>
      </c>
      <c r="BV192" s="38" t="s">
        <v>107</v>
      </c>
      <c r="BW192" s="38" t="s">
        <v>107</v>
      </c>
      <c r="BX192" s="38" t="s">
        <v>107</v>
      </c>
      <c r="BY192" s="42" t="s">
        <v>113</v>
      </c>
      <c r="BZ192" s="42" t="s">
        <v>113</v>
      </c>
      <c r="CA192" s="42" t="s">
        <v>114</v>
      </c>
      <c r="CB192" s="42" t="s">
        <v>113</v>
      </c>
      <c r="CC192" s="42" t="s">
        <v>113</v>
      </c>
      <c r="CD192" s="42" t="s">
        <v>114</v>
      </c>
      <c r="CE192" s="42" t="s">
        <v>114</v>
      </c>
      <c r="CF192" s="42" t="s">
        <v>107</v>
      </c>
      <c r="CG192" s="28" t="s">
        <v>107</v>
      </c>
      <c r="CH192" s="28" t="s">
        <v>107</v>
      </c>
      <c r="CI192" s="28" t="s">
        <v>107</v>
      </c>
      <c r="CJ192" s="28" t="s">
        <v>107</v>
      </c>
      <c r="CK192" s="28" t="s">
        <v>107</v>
      </c>
      <c r="CL192" s="28" t="s">
        <v>107</v>
      </c>
      <c r="CM192" s="28" t="s">
        <v>107</v>
      </c>
      <c r="CN192" s="28" t="s">
        <v>107</v>
      </c>
      <c r="CO192" s="28" t="s">
        <v>107</v>
      </c>
      <c r="CP192" s="28" t="s">
        <v>107</v>
      </c>
      <c r="CQ192" s="28" t="s">
        <v>107</v>
      </c>
      <c r="CR192" s="28" t="s">
        <v>107</v>
      </c>
      <c r="CS192" s="28" t="s">
        <v>107</v>
      </c>
      <c r="CT192" s="28" t="s">
        <v>107</v>
      </c>
      <c r="CU192" s="332">
        <v>11948056</v>
      </c>
      <c r="CV192" s="43">
        <v>1</v>
      </c>
    </row>
    <row r="193" spans="1:100" ht="25.5">
      <c r="A193" s="28">
        <v>240</v>
      </c>
      <c r="B193" s="29" t="s">
        <v>266</v>
      </c>
      <c r="C193" s="29" t="s">
        <v>0</v>
      </c>
      <c r="D193" s="29" t="s">
        <v>337</v>
      </c>
      <c r="E193" s="42" t="s">
        <v>338</v>
      </c>
      <c r="F193" s="42" t="s">
        <v>107</v>
      </c>
      <c r="G193" s="30" t="s">
        <v>583</v>
      </c>
      <c r="H193" s="42" t="s">
        <v>291</v>
      </c>
      <c r="I193" s="28">
        <v>9206070</v>
      </c>
      <c r="J193" s="28" t="s">
        <v>584</v>
      </c>
      <c r="K193" s="31" t="s">
        <v>341</v>
      </c>
      <c r="L193" s="32">
        <v>150</v>
      </c>
      <c r="M193" s="33">
        <v>5</v>
      </c>
      <c r="N193" s="34">
        <v>143400000</v>
      </c>
      <c r="O193" s="28" t="s">
        <v>338</v>
      </c>
      <c r="P193" s="28" t="s">
        <v>130</v>
      </c>
      <c r="Q193" s="28" t="s">
        <v>112</v>
      </c>
      <c r="R193" s="28" t="s">
        <v>107</v>
      </c>
      <c r="S193" s="28" t="s">
        <v>107</v>
      </c>
      <c r="T193" s="42" t="s">
        <v>107</v>
      </c>
      <c r="U193" s="28" t="s">
        <v>107</v>
      </c>
      <c r="V193" s="28" t="s">
        <v>107</v>
      </c>
      <c r="W193" s="28" t="str">
        <f t="shared" si="2"/>
        <v>N.A.</v>
      </c>
      <c r="X193" s="35" t="s">
        <v>2413</v>
      </c>
      <c r="Y193" s="206">
        <v>0.08</v>
      </c>
      <c r="Z193" s="206">
        <v>0.08</v>
      </c>
      <c r="AA193" s="206">
        <v>0.08</v>
      </c>
      <c r="AB193" s="206">
        <v>0.08</v>
      </c>
      <c r="AC193" s="206">
        <v>0.08</v>
      </c>
      <c r="AD193" s="206">
        <v>0.08</v>
      </c>
      <c r="AE193" s="28" t="s">
        <v>113</v>
      </c>
      <c r="AF193" s="28" t="s">
        <v>113</v>
      </c>
      <c r="AG193" s="28" t="s">
        <v>113</v>
      </c>
      <c r="AH193" s="37">
        <v>1</v>
      </c>
      <c r="AI193" s="38">
        <v>8689479</v>
      </c>
      <c r="AJ193" s="38">
        <v>589650</v>
      </c>
      <c r="AK193" s="38">
        <v>457030</v>
      </c>
      <c r="AL193" s="38">
        <v>0</v>
      </c>
      <c r="AM193" s="38">
        <v>0</v>
      </c>
      <c r="AN193" s="38">
        <v>9467039</v>
      </c>
      <c r="AO193" s="38" t="s">
        <v>107</v>
      </c>
      <c r="AP193" s="38" t="s">
        <v>107</v>
      </c>
      <c r="AQ193" s="38">
        <v>310127</v>
      </c>
      <c r="AR193" s="38">
        <v>0</v>
      </c>
      <c r="AS193" s="38" t="s">
        <v>107</v>
      </c>
      <c r="AT193" s="38" t="s">
        <v>107</v>
      </c>
      <c r="AU193" s="38">
        <v>0</v>
      </c>
      <c r="AV193" s="38">
        <v>0</v>
      </c>
      <c r="AW193" s="38">
        <v>0</v>
      </c>
      <c r="AX193" s="38">
        <v>2159464</v>
      </c>
      <c r="AY193" s="38" t="s">
        <v>107</v>
      </c>
      <c r="AZ193" s="38">
        <v>636577</v>
      </c>
      <c r="BA193" s="38">
        <v>848769</v>
      </c>
      <c r="BB193" s="38" t="s">
        <v>107</v>
      </c>
      <c r="BC193" s="38" t="s">
        <v>107</v>
      </c>
      <c r="BD193" s="38">
        <v>179547</v>
      </c>
      <c r="BE193" s="38" t="s">
        <v>107</v>
      </c>
      <c r="BF193" s="38">
        <v>1387411</v>
      </c>
      <c r="BG193" s="38">
        <v>3884750</v>
      </c>
      <c r="BH193" s="38">
        <v>114258</v>
      </c>
      <c r="BI193" s="38">
        <v>2358599</v>
      </c>
      <c r="BJ193" s="38">
        <v>4651908</v>
      </c>
      <c r="BK193" s="38">
        <v>0</v>
      </c>
      <c r="BL193" s="38">
        <v>0</v>
      </c>
      <c r="BM193" s="38" t="s">
        <v>107</v>
      </c>
      <c r="BN193" s="38">
        <v>9589457</v>
      </c>
      <c r="BO193" s="38">
        <v>212192</v>
      </c>
      <c r="BP193" s="38" t="s">
        <v>107</v>
      </c>
      <c r="BQ193" s="38" t="s">
        <v>107</v>
      </c>
      <c r="BR193" s="38" t="s">
        <v>107</v>
      </c>
      <c r="BS193" s="38">
        <v>783479</v>
      </c>
      <c r="BT193" s="330">
        <v>0</v>
      </c>
      <c r="BU193" s="38">
        <v>0</v>
      </c>
      <c r="BV193" s="38" t="s">
        <v>107</v>
      </c>
      <c r="BW193" s="38" t="s">
        <v>107</v>
      </c>
      <c r="BX193" s="38" t="s">
        <v>107</v>
      </c>
      <c r="BY193" s="42" t="s">
        <v>113</v>
      </c>
      <c r="BZ193" s="42" t="s">
        <v>114</v>
      </c>
      <c r="CA193" s="42" t="s">
        <v>114</v>
      </c>
      <c r="CB193" s="42" t="s">
        <v>114</v>
      </c>
      <c r="CC193" s="42" t="s">
        <v>114</v>
      </c>
      <c r="CD193" s="42" t="s">
        <v>113</v>
      </c>
      <c r="CE193" s="42" t="s">
        <v>114</v>
      </c>
      <c r="CF193" s="42" t="s">
        <v>107</v>
      </c>
      <c r="CG193" s="28" t="s">
        <v>107</v>
      </c>
      <c r="CH193" s="28" t="s">
        <v>107</v>
      </c>
      <c r="CI193" s="28" t="s">
        <v>107</v>
      </c>
      <c r="CJ193" s="28" t="s">
        <v>107</v>
      </c>
      <c r="CK193" s="28" t="s">
        <v>107</v>
      </c>
      <c r="CL193" s="28" t="s">
        <v>107</v>
      </c>
      <c r="CM193" s="28" t="s">
        <v>107</v>
      </c>
      <c r="CN193" s="28" t="s">
        <v>107</v>
      </c>
      <c r="CO193" s="28" t="s">
        <v>107</v>
      </c>
      <c r="CP193" s="28" t="s">
        <v>107</v>
      </c>
      <c r="CQ193" s="28" t="s">
        <v>107</v>
      </c>
      <c r="CR193" s="28" t="s">
        <v>107</v>
      </c>
      <c r="CS193" s="28" t="s">
        <v>107</v>
      </c>
      <c r="CT193" s="28" t="s">
        <v>107</v>
      </c>
      <c r="CU193" s="332">
        <v>12813147</v>
      </c>
      <c r="CV193" s="43">
        <v>1</v>
      </c>
    </row>
    <row r="194" spans="1:100" ht="25.5">
      <c r="A194" s="28">
        <v>241</v>
      </c>
      <c r="B194" s="29" t="s">
        <v>266</v>
      </c>
      <c r="C194" s="29" t="s">
        <v>0</v>
      </c>
      <c r="D194" s="29" t="s">
        <v>337</v>
      </c>
      <c r="E194" s="42" t="s">
        <v>346</v>
      </c>
      <c r="F194" s="42" t="s">
        <v>107</v>
      </c>
      <c r="G194" s="30" t="s">
        <v>585</v>
      </c>
      <c r="H194" s="42" t="s">
        <v>291</v>
      </c>
      <c r="I194" s="28">
        <v>9206072</v>
      </c>
      <c r="J194" s="28" t="s">
        <v>586</v>
      </c>
      <c r="K194" s="31" t="s">
        <v>142</v>
      </c>
      <c r="L194" s="32">
        <v>180</v>
      </c>
      <c r="M194" s="33">
        <v>5</v>
      </c>
      <c r="N194" s="34">
        <v>153800000</v>
      </c>
      <c r="O194" s="28" t="s">
        <v>346</v>
      </c>
      <c r="P194" s="28" t="s">
        <v>130</v>
      </c>
      <c r="Q194" s="28" t="s">
        <v>112</v>
      </c>
      <c r="R194" s="28" t="s">
        <v>107</v>
      </c>
      <c r="S194" s="28" t="s">
        <v>107</v>
      </c>
      <c r="T194" s="42" t="s">
        <v>107</v>
      </c>
      <c r="U194" s="28" t="s">
        <v>107</v>
      </c>
      <c r="V194" s="28" t="s">
        <v>107</v>
      </c>
      <c r="W194" s="28" t="str">
        <f t="shared" si="2"/>
        <v>N.A.</v>
      </c>
      <c r="X194" s="35" t="s">
        <v>2412</v>
      </c>
      <c r="Y194" s="206">
        <v>0.08</v>
      </c>
      <c r="Z194" s="206">
        <v>0.08</v>
      </c>
      <c r="AA194" s="206">
        <v>0.08</v>
      </c>
      <c r="AB194" s="206">
        <v>0.08</v>
      </c>
      <c r="AC194" s="206">
        <v>0.08</v>
      </c>
      <c r="AD194" s="206">
        <v>0.08</v>
      </c>
      <c r="AE194" s="28" t="s">
        <v>113</v>
      </c>
      <c r="AF194" s="28" t="s">
        <v>113</v>
      </c>
      <c r="AG194" s="28" t="s">
        <v>113</v>
      </c>
      <c r="AH194" s="37">
        <v>1</v>
      </c>
      <c r="AI194" s="38">
        <v>8689479</v>
      </c>
      <c r="AJ194" s="38">
        <v>589650</v>
      </c>
      <c r="AK194" s="38">
        <v>457030</v>
      </c>
      <c r="AL194" s="38">
        <v>0</v>
      </c>
      <c r="AM194" s="38">
        <v>0</v>
      </c>
      <c r="AN194" s="38">
        <v>9467039</v>
      </c>
      <c r="AO194" s="38" t="s">
        <v>107</v>
      </c>
      <c r="AP194" s="38" t="s">
        <v>107</v>
      </c>
      <c r="AQ194" s="38">
        <v>310127</v>
      </c>
      <c r="AR194" s="38">
        <v>0</v>
      </c>
      <c r="AS194" s="38" t="s">
        <v>107</v>
      </c>
      <c r="AT194" s="38" t="s">
        <v>107</v>
      </c>
      <c r="AU194" s="38">
        <v>0</v>
      </c>
      <c r="AV194" s="38">
        <v>0</v>
      </c>
      <c r="AW194" s="38">
        <v>0</v>
      </c>
      <c r="AX194" s="38">
        <v>2159464</v>
      </c>
      <c r="AY194" s="38" t="s">
        <v>107</v>
      </c>
      <c r="AZ194" s="38">
        <v>636577</v>
      </c>
      <c r="BA194" s="38">
        <v>848769</v>
      </c>
      <c r="BB194" s="38" t="s">
        <v>107</v>
      </c>
      <c r="BC194" s="38" t="s">
        <v>107</v>
      </c>
      <c r="BD194" s="38">
        <v>179547</v>
      </c>
      <c r="BE194" s="38" t="s">
        <v>107</v>
      </c>
      <c r="BF194" s="38">
        <v>1387411</v>
      </c>
      <c r="BG194" s="38">
        <v>3884750</v>
      </c>
      <c r="BH194" s="38">
        <v>114258</v>
      </c>
      <c r="BI194" s="38">
        <v>2358599</v>
      </c>
      <c r="BJ194" s="38">
        <v>4651908</v>
      </c>
      <c r="BK194" s="38">
        <v>0</v>
      </c>
      <c r="BL194" s="38">
        <v>0</v>
      </c>
      <c r="BM194" s="38" t="s">
        <v>107</v>
      </c>
      <c r="BN194" s="38">
        <v>9589457</v>
      </c>
      <c r="BO194" s="38">
        <v>212192</v>
      </c>
      <c r="BP194" s="38" t="s">
        <v>107</v>
      </c>
      <c r="BQ194" s="38" t="s">
        <v>107</v>
      </c>
      <c r="BR194" s="38" t="s">
        <v>107</v>
      </c>
      <c r="BS194" s="38">
        <v>783479</v>
      </c>
      <c r="BT194" s="330">
        <v>0</v>
      </c>
      <c r="BU194" s="38">
        <v>0</v>
      </c>
      <c r="BV194" s="38" t="s">
        <v>107</v>
      </c>
      <c r="BW194" s="38" t="s">
        <v>107</v>
      </c>
      <c r="BX194" s="38" t="s">
        <v>107</v>
      </c>
      <c r="BY194" s="42" t="s">
        <v>113</v>
      </c>
      <c r="BZ194" s="42" t="s">
        <v>114</v>
      </c>
      <c r="CA194" s="42" t="s">
        <v>114</v>
      </c>
      <c r="CB194" s="42" t="s">
        <v>113</v>
      </c>
      <c r="CC194" s="42" t="s">
        <v>114</v>
      </c>
      <c r="CD194" s="42" t="s">
        <v>113</v>
      </c>
      <c r="CE194" s="42" t="s">
        <v>114</v>
      </c>
      <c r="CF194" s="42" t="s">
        <v>107</v>
      </c>
      <c r="CG194" s="28" t="s">
        <v>107</v>
      </c>
      <c r="CH194" s="28" t="s">
        <v>107</v>
      </c>
      <c r="CI194" s="28" t="s">
        <v>107</v>
      </c>
      <c r="CJ194" s="28" t="s">
        <v>107</v>
      </c>
      <c r="CK194" s="28" t="s">
        <v>107</v>
      </c>
      <c r="CL194" s="28" t="s">
        <v>107</v>
      </c>
      <c r="CM194" s="28" t="s">
        <v>107</v>
      </c>
      <c r="CN194" s="28" t="s">
        <v>107</v>
      </c>
      <c r="CO194" s="28" t="s">
        <v>107</v>
      </c>
      <c r="CP194" s="28" t="s">
        <v>107</v>
      </c>
      <c r="CQ194" s="28" t="s">
        <v>107</v>
      </c>
      <c r="CR194" s="28" t="s">
        <v>107</v>
      </c>
      <c r="CS194" s="28" t="s">
        <v>107</v>
      </c>
      <c r="CT194" s="28" t="s">
        <v>107</v>
      </c>
      <c r="CU194" s="332">
        <v>12173469</v>
      </c>
      <c r="CV194" s="43">
        <v>1</v>
      </c>
    </row>
    <row r="195" spans="1:100" ht="25.5">
      <c r="A195" s="28">
        <v>242</v>
      </c>
      <c r="B195" s="29" t="s">
        <v>266</v>
      </c>
      <c r="C195" s="29" t="s">
        <v>0</v>
      </c>
      <c r="D195" s="29" t="s">
        <v>337</v>
      </c>
      <c r="E195" s="42" t="s">
        <v>346</v>
      </c>
      <c r="F195" s="42" t="s">
        <v>107</v>
      </c>
      <c r="G195" s="30" t="s">
        <v>587</v>
      </c>
      <c r="H195" s="42" t="s">
        <v>291</v>
      </c>
      <c r="I195" s="28">
        <v>9208021</v>
      </c>
      <c r="J195" s="28" t="s">
        <v>588</v>
      </c>
      <c r="K195" s="31" t="s">
        <v>355</v>
      </c>
      <c r="L195" s="32">
        <v>335</v>
      </c>
      <c r="M195" s="33">
        <v>5</v>
      </c>
      <c r="N195" s="34">
        <v>250000000</v>
      </c>
      <c r="O195" s="28" t="s">
        <v>346</v>
      </c>
      <c r="P195" s="28" t="s">
        <v>130</v>
      </c>
      <c r="Q195" s="28" t="s">
        <v>112</v>
      </c>
      <c r="R195" s="28" t="s">
        <v>107</v>
      </c>
      <c r="S195" s="28" t="s">
        <v>107</v>
      </c>
      <c r="T195" s="42" t="s">
        <v>107</v>
      </c>
      <c r="U195" s="28" t="s">
        <v>107</v>
      </c>
      <c r="V195" s="28" t="s">
        <v>107</v>
      </c>
      <c r="W195" s="28" t="str">
        <f t="shared" si="2"/>
        <v>N.A.</v>
      </c>
      <c r="X195" s="35" t="s">
        <v>2413</v>
      </c>
      <c r="Y195" s="206">
        <v>0.08</v>
      </c>
      <c r="Z195" s="206">
        <v>0.08</v>
      </c>
      <c r="AA195" s="206">
        <v>0.08</v>
      </c>
      <c r="AB195" s="206">
        <v>0.08</v>
      </c>
      <c r="AC195" s="206">
        <v>0.08</v>
      </c>
      <c r="AD195" s="206">
        <v>0.08</v>
      </c>
      <c r="AE195" s="28" t="s">
        <v>113</v>
      </c>
      <c r="AF195" s="28" t="s">
        <v>113</v>
      </c>
      <c r="AG195" s="28" t="s">
        <v>113</v>
      </c>
      <c r="AH195" s="37">
        <v>1</v>
      </c>
      <c r="AI195" s="38">
        <v>8689479</v>
      </c>
      <c r="AJ195" s="38">
        <v>589650</v>
      </c>
      <c r="AK195" s="38">
        <v>457030</v>
      </c>
      <c r="AL195" s="38">
        <v>0</v>
      </c>
      <c r="AM195" s="38">
        <v>0</v>
      </c>
      <c r="AN195" s="38">
        <v>9467039</v>
      </c>
      <c r="AO195" s="38" t="s">
        <v>107</v>
      </c>
      <c r="AP195" s="38" t="s">
        <v>107</v>
      </c>
      <c r="AQ195" s="38">
        <v>310127</v>
      </c>
      <c r="AR195" s="38">
        <v>0</v>
      </c>
      <c r="AS195" s="38" t="s">
        <v>107</v>
      </c>
      <c r="AT195" s="38" t="s">
        <v>107</v>
      </c>
      <c r="AU195" s="38">
        <v>0</v>
      </c>
      <c r="AV195" s="38">
        <v>0</v>
      </c>
      <c r="AW195" s="38">
        <v>0</v>
      </c>
      <c r="AX195" s="38">
        <v>2159464</v>
      </c>
      <c r="AY195" s="38" t="s">
        <v>107</v>
      </c>
      <c r="AZ195" s="38">
        <v>636577</v>
      </c>
      <c r="BA195" s="38">
        <v>848769</v>
      </c>
      <c r="BB195" s="38" t="s">
        <v>107</v>
      </c>
      <c r="BC195" s="38" t="s">
        <v>107</v>
      </c>
      <c r="BD195" s="38">
        <v>179547</v>
      </c>
      <c r="BE195" s="38" t="s">
        <v>107</v>
      </c>
      <c r="BF195" s="38">
        <v>1387411</v>
      </c>
      <c r="BG195" s="38">
        <v>3884750</v>
      </c>
      <c r="BH195" s="38">
        <v>114258</v>
      </c>
      <c r="BI195" s="38">
        <v>2358599</v>
      </c>
      <c r="BJ195" s="38">
        <v>4651908</v>
      </c>
      <c r="BK195" s="38">
        <v>0</v>
      </c>
      <c r="BL195" s="38">
        <v>0</v>
      </c>
      <c r="BM195" s="38" t="s">
        <v>107</v>
      </c>
      <c r="BN195" s="38">
        <v>9589457</v>
      </c>
      <c r="BO195" s="38">
        <v>212192</v>
      </c>
      <c r="BP195" s="38" t="s">
        <v>107</v>
      </c>
      <c r="BQ195" s="38" t="s">
        <v>107</v>
      </c>
      <c r="BR195" s="38" t="s">
        <v>107</v>
      </c>
      <c r="BS195" s="38">
        <v>783479</v>
      </c>
      <c r="BT195" s="330">
        <v>0</v>
      </c>
      <c r="BU195" s="38">
        <v>0</v>
      </c>
      <c r="BV195" s="38" t="s">
        <v>107</v>
      </c>
      <c r="BW195" s="38" t="s">
        <v>107</v>
      </c>
      <c r="BX195" s="38" t="s">
        <v>107</v>
      </c>
      <c r="BY195" s="42" t="s">
        <v>113</v>
      </c>
      <c r="BZ195" s="42" t="s">
        <v>114</v>
      </c>
      <c r="CA195" s="42" t="s">
        <v>114</v>
      </c>
      <c r="CB195" s="42" t="s">
        <v>113</v>
      </c>
      <c r="CC195" s="42" t="s">
        <v>113</v>
      </c>
      <c r="CD195" s="42" t="s">
        <v>113</v>
      </c>
      <c r="CE195" s="42" t="s">
        <v>114</v>
      </c>
      <c r="CF195" s="42" t="s">
        <v>107</v>
      </c>
      <c r="CG195" s="28" t="s">
        <v>107</v>
      </c>
      <c r="CH195" s="28" t="s">
        <v>107</v>
      </c>
      <c r="CI195" s="28" t="s">
        <v>107</v>
      </c>
      <c r="CJ195" s="28" t="s">
        <v>107</v>
      </c>
      <c r="CK195" s="28" t="s">
        <v>107</v>
      </c>
      <c r="CL195" s="28" t="s">
        <v>107</v>
      </c>
      <c r="CM195" s="28" t="s">
        <v>107</v>
      </c>
      <c r="CN195" s="28" t="s">
        <v>107</v>
      </c>
      <c r="CO195" s="28" t="s">
        <v>107</v>
      </c>
      <c r="CP195" s="28" t="s">
        <v>107</v>
      </c>
      <c r="CQ195" s="28" t="s">
        <v>107</v>
      </c>
      <c r="CR195" s="28" t="s">
        <v>107</v>
      </c>
      <c r="CS195" s="28" t="s">
        <v>107</v>
      </c>
      <c r="CT195" s="28" t="s">
        <v>107</v>
      </c>
      <c r="CU195" s="332">
        <v>12173469</v>
      </c>
      <c r="CV195" s="43">
        <v>1</v>
      </c>
    </row>
    <row r="196" spans="1:100" ht="38.25">
      <c r="A196" s="28">
        <v>243</v>
      </c>
      <c r="B196" s="29" t="s">
        <v>266</v>
      </c>
      <c r="C196" s="29" t="s">
        <v>0</v>
      </c>
      <c r="D196" s="29" t="s">
        <v>337</v>
      </c>
      <c r="E196" s="42" t="s">
        <v>338</v>
      </c>
      <c r="F196" s="42" t="s">
        <v>107</v>
      </c>
      <c r="G196" s="30" t="s">
        <v>589</v>
      </c>
      <c r="H196" s="42" t="s">
        <v>216</v>
      </c>
      <c r="I196" s="28">
        <v>5606105</v>
      </c>
      <c r="J196" s="28" t="s">
        <v>590</v>
      </c>
      <c r="K196" s="31" t="s">
        <v>369</v>
      </c>
      <c r="L196" s="32">
        <v>153</v>
      </c>
      <c r="M196" s="33">
        <v>5</v>
      </c>
      <c r="N196" s="34">
        <v>139900000</v>
      </c>
      <c r="O196" s="28" t="s">
        <v>338</v>
      </c>
      <c r="P196" s="28" t="s">
        <v>130</v>
      </c>
      <c r="Q196" s="28" t="s">
        <v>112</v>
      </c>
      <c r="R196" s="28" t="s">
        <v>107</v>
      </c>
      <c r="S196" s="28" t="s">
        <v>107</v>
      </c>
      <c r="T196" s="42" t="s">
        <v>107</v>
      </c>
      <c r="U196" s="28" t="s">
        <v>107</v>
      </c>
      <c r="V196" s="28" t="s">
        <v>107</v>
      </c>
      <c r="W196" s="28" t="str">
        <f t="shared" si="2"/>
        <v>N.A.</v>
      </c>
      <c r="X196" s="35" t="s">
        <v>2414</v>
      </c>
      <c r="Y196" s="206">
        <v>0</v>
      </c>
      <c r="Z196" s="206">
        <v>0</v>
      </c>
      <c r="AA196" s="206">
        <v>0</v>
      </c>
      <c r="AB196" s="206">
        <v>0</v>
      </c>
      <c r="AC196" s="206">
        <v>0</v>
      </c>
      <c r="AD196" s="206">
        <v>0</v>
      </c>
      <c r="AE196" s="28" t="s">
        <v>114</v>
      </c>
      <c r="AF196" s="28" t="s">
        <v>114</v>
      </c>
      <c r="AG196" s="28" t="s">
        <v>114</v>
      </c>
      <c r="AH196" s="37">
        <v>0</v>
      </c>
      <c r="AI196" s="38">
        <v>8689479</v>
      </c>
      <c r="AJ196" s="38">
        <v>589650</v>
      </c>
      <c r="AK196" s="38" t="s">
        <v>107</v>
      </c>
      <c r="AL196" s="38">
        <v>0</v>
      </c>
      <c r="AM196" s="38">
        <v>0</v>
      </c>
      <c r="AN196" s="38">
        <v>9467039</v>
      </c>
      <c r="AO196" s="38" t="s">
        <v>107</v>
      </c>
      <c r="AP196" s="38">
        <v>783479</v>
      </c>
      <c r="AQ196" s="38">
        <v>310127</v>
      </c>
      <c r="AR196" s="38" t="s">
        <v>107</v>
      </c>
      <c r="AS196" s="38" t="s">
        <v>107</v>
      </c>
      <c r="AT196" s="38" t="s">
        <v>107</v>
      </c>
      <c r="AU196" s="38">
        <v>0</v>
      </c>
      <c r="AV196" s="38">
        <v>0</v>
      </c>
      <c r="AW196" s="38">
        <v>0</v>
      </c>
      <c r="AX196" s="38">
        <v>1970940</v>
      </c>
      <c r="AY196" s="38" t="s">
        <v>107</v>
      </c>
      <c r="AZ196" s="38">
        <v>636577</v>
      </c>
      <c r="BA196" s="38">
        <v>848769</v>
      </c>
      <c r="BB196" s="38">
        <v>734511</v>
      </c>
      <c r="BC196" s="38">
        <v>1795473</v>
      </c>
      <c r="BD196" s="38">
        <v>179547</v>
      </c>
      <c r="BE196" s="38" t="s">
        <v>107</v>
      </c>
      <c r="BF196" s="38">
        <v>1305798</v>
      </c>
      <c r="BG196" s="38">
        <v>3884750</v>
      </c>
      <c r="BH196" s="38">
        <v>114258</v>
      </c>
      <c r="BI196" s="38">
        <v>2358599</v>
      </c>
      <c r="BJ196" s="38">
        <v>783479</v>
      </c>
      <c r="BK196" s="38">
        <v>0</v>
      </c>
      <c r="BL196" s="38">
        <v>0</v>
      </c>
      <c r="BM196" s="38" t="s">
        <v>107</v>
      </c>
      <c r="BN196" s="38">
        <v>9589457</v>
      </c>
      <c r="BO196" s="38">
        <v>212192</v>
      </c>
      <c r="BP196" s="38">
        <v>5876093</v>
      </c>
      <c r="BQ196" s="38">
        <v>7345117</v>
      </c>
      <c r="BR196" s="38" t="s">
        <v>107</v>
      </c>
      <c r="BS196" s="38">
        <v>745317</v>
      </c>
      <c r="BT196" s="330">
        <v>0</v>
      </c>
      <c r="BU196" s="38">
        <v>0</v>
      </c>
      <c r="BV196" s="38" t="s">
        <v>107</v>
      </c>
      <c r="BW196" s="38" t="s">
        <v>107</v>
      </c>
      <c r="BX196" s="38" t="s">
        <v>107</v>
      </c>
      <c r="BY196" s="42" t="s">
        <v>113</v>
      </c>
      <c r="BZ196" s="42" t="s">
        <v>113</v>
      </c>
      <c r="CA196" s="42" t="s">
        <v>114</v>
      </c>
      <c r="CB196" s="42" t="s">
        <v>114</v>
      </c>
      <c r="CC196" s="42" t="s">
        <v>113</v>
      </c>
      <c r="CD196" s="42" t="s">
        <v>114</v>
      </c>
      <c r="CE196" s="42" t="s">
        <v>114</v>
      </c>
      <c r="CF196" s="42" t="s">
        <v>107</v>
      </c>
      <c r="CG196" s="28" t="s">
        <v>107</v>
      </c>
      <c r="CH196" s="28" t="s">
        <v>107</v>
      </c>
      <c r="CI196" s="28" t="s">
        <v>107</v>
      </c>
      <c r="CJ196" s="28" t="s">
        <v>107</v>
      </c>
      <c r="CK196" s="28" t="s">
        <v>107</v>
      </c>
      <c r="CL196" s="28" t="s">
        <v>107</v>
      </c>
      <c r="CM196" s="28" t="s">
        <v>107</v>
      </c>
      <c r="CN196" s="28" t="s">
        <v>107</v>
      </c>
      <c r="CO196" s="28" t="s">
        <v>107</v>
      </c>
      <c r="CP196" s="28" t="s">
        <v>107</v>
      </c>
      <c r="CQ196" s="28" t="s">
        <v>107</v>
      </c>
      <c r="CR196" s="28" t="s">
        <v>107</v>
      </c>
      <c r="CS196" s="28" t="s">
        <v>107</v>
      </c>
      <c r="CT196" s="28" t="s">
        <v>107</v>
      </c>
      <c r="CU196" s="332">
        <v>12045991</v>
      </c>
      <c r="CV196" s="43">
        <v>1</v>
      </c>
    </row>
    <row r="197" spans="1:100" ht="38.25">
      <c r="A197" s="28">
        <v>244</v>
      </c>
      <c r="B197" s="29" t="s">
        <v>266</v>
      </c>
      <c r="C197" s="29" t="s">
        <v>0</v>
      </c>
      <c r="D197" s="29" t="s">
        <v>337</v>
      </c>
      <c r="E197" s="42" t="s">
        <v>338</v>
      </c>
      <c r="F197" s="42" t="s">
        <v>107</v>
      </c>
      <c r="G197" s="30" t="s">
        <v>591</v>
      </c>
      <c r="H197" s="42" t="s">
        <v>216</v>
      </c>
      <c r="I197" s="28">
        <v>5606106</v>
      </c>
      <c r="J197" s="28" t="s">
        <v>592</v>
      </c>
      <c r="K197" s="31" t="s">
        <v>369</v>
      </c>
      <c r="L197" s="32">
        <v>188</v>
      </c>
      <c r="M197" s="33">
        <v>5</v>
      </c>
      <c r="N197" s="34">
        <v>149300000</v>
      </c>
      <c r="O197" s="28" t="s">
        <v>338</v>
      </c>
      <c r="P197" s="28" t="s">
        <v>130</v>
      </c>
      <c r="Q197" s="28" t="s">
        <v>112</v>
      </c>
      <c r="R197" s="28" t="s">
        <v>107</v>
      </c>
      <c r="S197" s="28" t="s">
        <v>107</v>
      </c>
      <c r="T197" s="42" t="s">
        <v>107</v>
      </c>
      <c r="U197" s="28" t="s">
        <v>107</v>
      </c>
      <c r="V197" s="28" t="s">
        <v>107</v>
      </c>
      <c r="W197" s="28" t="str">
        <f t="shared" si="2"/>
        <v>N.A.</v>
      </c>
      <c r="X197" s="35" t="s">
        <v>2414</v>
      </c>
      <c r="Y197" s="206">
        <v>0</v>
      </c>
      <c r="Z197" s="206">
        <v>0</v>
      </c>
      <c r="AA197" s="206">
        <v>0</v>
      </c>
      <c r="AB197" s="206">
        <v>0</v>
      </c>
      <c r="AC197" s="206">
        <v>0</v>
      </c>
      <c r="AD197" s="206">
        <v>0</v>
      </c>
      <c r="AE197" s="28" t="s">
        <v>114</v>
      </c>
      <c r="AF197" s="28" t="s">
        <v>114</v>
      </c>
      <c r="AG197" s="28" t="s">
        <v>114</v>
      </c>
      <c r="AH197" s="37">
        <v>0</v>
      </c>
      <c r="AI197" s="38">
        <v>8689479</v>
      </c>
      <c r="AJ197" s="38">
        <v>589650</v>
      </c>
      <c r="AK197" s="38" t="s">
        <v>107</v>
      </c>
      <c r="AL197" s="38">
        <v>0</v>
      </c>
      <c r="AM197" s="38">
        <v>0</v>
      </c>
      <c r="AN197" s="38">
        <v>9467039</v>
      </c>
      <c r="AO197" s="38" t="s">
        <v>107</v>
      </c>
      <c r="AP197" s="38">
        <v>783479</v>
      </c>
      <c r="AQ197" s="38">
        <v>310127</v>
      </c>
      <c r="AR197" s="38" t="s">
        <v>107</v>
      </c>
      <c r="AS197" s="38" t="s">
        <v>107</v>
      </c>
      <c r="AT197" s="38" t="s">
        <v>107</v>
      </c>
      <c r="AU197" s="38">
        <v>0</v>
      </c>
      <c r="AV197" s="38">
        <v>0</v>
      </c>
      <c r="AW197" s="38">
        <v>0</v>
      </c>
      <c r="AX197" s="38">
        <v>1970940</v>
      </c>
      <c r="AY197" s="38" t="s">
        <v>107</v>
      </c>
      <c r="AZ197" s="38">
        <v>636577</v>
      </c>
      <c r="BA197" s="38">
        <v>848769</v>
      </c>
      <c r="BB197" s="38">
        <v>734511</v>
      </c>
      <c r="BC197" s="38">
        <v>1795473</v>
      </c>
      <c r="BD197" s="38">
        <v>179547</v>
      </c>
      <c r="BE197" s="38" t="s">
        <v>107</v>
      </c>
      <c r="BF197" s="38">
        <v>1305798</v>
      </c>
      <c r="BG197" s="38">
        <v>3884750</v>
      </c>
      <c r="BH197" s="38">
        <v>114258</v>
      </c>
      <c r="BI197" s="38">
        <v>2358599</v>
      </c>
      <c r="BJ197" s="38">
        <v>783479</v>
      </c>
      <c r="BK197" s="38">
        <v>0</v>
      </c>
      <c r="BL197" s="38">
        <v>0</v>
      </c>
      <c r="BM197" s="38" t="s">
        <v>107</v>
      </c>
      <c r="BN197" s="38">
        <v>9589457</v>
      </c>
      <c r="BO197" s="38">
        <v>212192</v>
      </c>
      <c r="BP197" s="38">
        <v>5876093</v>
      </c>
      <c r="BQ197" s="38">
        <v>7345117</v>
      </c>
      <c r="BR197" s="38" t="s">
        <v>107</v>
      </c>
      <c r="BS197" s="38">
        <v>745317</v>
      </c>
      <c r="BT197" s="330">
        <v>0</v>
      </c>
      <c r="BU197" s="38">
        <v>0</v>
      </c>
      <c r="BV197" s="38" t="s">
        <v>107</v>
      </c>
      <c r="BW197" s="38" t="s">
        <v>107</v>
      </c>
      <c r="BX197" s="38" t="s">
        <v>107</v>
      </c>
      <c r="BY197" s="42" t="s">
        <v>113</v>
      </c>
      <c r="BZ197" s="42" t="s">
        <v>113</v>
      </c>
      <c r="CA197" s="42" t="s">
        <v>113</v>
      </c>
      <c r="CB197" s="42" t="s">
        <v>114</v>
      </c>
      <c r="CC197" s="42" t="s">
        <v>113</v>
      </c>
      <c r="CD197" s="42" t="s">
        <v>114</v>
      </c>
      <c r="CE197" s="42" t="s">
        <v>114</v>
      </c>
      <c r="CF197" s="42" t="s">
        <v>107</v>
      </c>
      <c r="CG197" s="28" t="s">
        <v>107</v>
      </c>
      <c r="CH197" s="28" t="s">
        <v>107</v>
      </c>
      <c r="CI197" s="28" t="s">
        <v>107</v>
      </c>
      <c r="CJ197" s="28" t="s">
        <v>107</v>
      </c>
      <c r="CK197" s="28" t="s">
        <v>107</v>
      </c>
      <c r="CL197" s="28" t="s">
        <v>107</v>
      </c>
      <c r="CM197" s="28" t="s">
        <v>107</v>
      </c>
      <c r="CN197" s="28" t="s">
        <v>107</v>
      </c>
      <c r="CO197" s="28" t="s">
        <v>107</v>
      </c>
      <c r="CP197" s="28" t="s">
        <v>107</v>
      </c>
      <c r="CQ197" s="28" t="s">
        <v>107</v>
      </c>
      <c r="CR197" s="28" t="s">
        <v>107</v>
      </c>
      <c r="CS197" s="28" t="s">
        <v>107</v>
      </c>
      <c r="CT197" s="28" t="s">
        <v>107</v>
      </c>
      <c r="CU197" s="332">
        <v>12045991</v>
      </c>
      <c r="CV197" s="43">
        <v>1</v>
      </c>
    </row>
    <row r="198" spans="1:100" ht="25.5">
      <c r="A198" s="28">
        <v>245</v>
      </c>
      <c r="B198" s="29" t="s">
        <v>266</v>
      </c>
      <c r="C198" s="29" t="s">
        <v>0</v>
      </c>
      <c r="D198" s="29" t="s">
        <v>337</v>
      </c>
      <c r="E198" s="42" t="s">
        <v>338</v>
      </c>
      <c r="F198" s="42" t="s">
        <v>107</v>
      </c>
      <c r="G198" s="30" t="s">
        <v>593</v>
      </c>
      <c r="H198" s="42" t="s">
        <v>216</v>
      </c>
      <c r="I198" s="28">
        <v>5606097</v>
      </c>
      <c r="J198" s="28" t="s">
        <v>594</v>
      </c>
      <c r="K198" s="31" t="s">
        <v>369</v>
      </c>
      <c r="L198" s="32">
        <v>153</v>
      </c>
      <c r="M198" s="33">
        <v>5</v>
      </c>
      <c r="N198" s="34">
        <v>106200000</v>
      </c>
      <c r="O198" s="28" t="s">
        <v>338</v>
      </c>
      <c r="P198" s="28" t="s">
        <v>2415</v>
      </c>
      <c r="Q198" s="28" t="s">
        <v>112</v>
      </c>
      <c r="R198" s="28" t="s">
        <v>107</v>
      </c>
      <c r="S198" s="28" t="s">
        <v>107</v>
      </c>
      <c r="T198" s="42" t="s">
        <v>107</v>
      </c>
      <c r="U198" s="28" t="s">
        <v>107</v>
      </c>
      <c r="V198" s="28" t="s">
        <v>107</v>
      </c>
      <c r="W198" s="28" t="str">
        <f t="shared" ref="W198:W261" si="3">+IF(C198=$F$1,N198+BT198,"N.A.")</f>
        <v>N.A.</v>
      </c>
      <c r="X198" s="35" t="s">
        <v>2413</v>
      </c>
      <c r="Y198" s="206">
        <v>0</v>
      </c>
      <c r="Z198" s="206">
        <v>0</v>
      </c>
      <c r="AA198" s="206">
        <v>0</v>
      </c>
      <c r="AB198" s="206">
        <v>0</v>
      </c>
      <c r="AC198" s="206">
        <v>0</v>
      </c>
      <c r="AD198" s="206">
        <v>0</v>
      </c>
      <c r="AE198" s="28" t="s">
        <v>114</v>
      </c>
      <c r="AF198" s="28" t="s">
        <v>114</v>
      </c>
      <c r="AG198" s="28" t="s">
        <v>114</v>
      </c>
      <c r="AH198" s="37">
        <v>0</v>
      </c>
      <c r="AI198" s="38">
        <v>8689479</v>
      </c>
      <c r="AJ198" s="38">
        <v>589650</v>
      </c>
      <c r="AK198" s="38" t="s">
        <v>107</v>
      </c>
      <c r="AL198" s="38">
        <v>0</v>
      </c>
      <c r="AM198" s="38">
        <v>0</v>
      </c>
      <c r="AN198" s="38">
        <v>9467039</v>
      </c>
      <c r="AO198" s="38" t="s">
        <v>107</v>
      </c>
      <c r="AP198" s="38">
        <v>783479</v>
      </c>
      <c r="AQ198" s="38">
        <v>310127</v>
      </c>
      <c r="AR198" s="38" t="s">
        <v>107</v>
      </c>
      <c r="AS198" s="38" t="s">
        <v>107</v>
      </c>
      <c r="AT198" s="38" t="s">
        <v>107</v>
      </c>
      <c r="AU198" s="38">
        <v>0</v>
      </c>
      <c r="AV198" s="38">
        <v>0</v>
      </c>
      <c r="AW198" s="38">
        <v>0</v>
      </c>
      <c r="AX198" s="38">
        <v>1970940</v>
      </c>
      <c r="AY198" s="38" t="s">
        <v>107</v>
      </c>
      <c r="AZ198" s="38">
        <v>636577</v>
      </c>
      <c r="BA198" s="38">
        <v>848769</v>
      </c>
      <c r="BB198" s="38">
        <v>734511</v>
      </c>
      <c r="BC198" s="38">
        <v>1795473</v>
      </c>
      <c r="BD198" s="38">
        <v>179547</v>
      </c>
      <c r="BE198" s="38" t="s">
        <v>107</v>
      </c>
      <c r="BF198" s="38">
        <v>1305798</v>
      </c>
      <c r="BG198" s="38">
        <v>3884750</v>
      </c>
      <c r="BH198" s="38">
        <v>114258</v>
      </c>
      <c r="BI198" s="38">
        <v>2358599</v>
      </c>
      <c r="BJ198" s="38">
        <v>783479</v>
      </c>
      <c r="BK198" s="38">
        <v>0</v>
      </c>
      <c r="BL198" s="38">
        <v>0</v>
      </c>
      <c r="BM198" s="38" t="s">
        <v>107</v>
      </c>
      <c r="BN198" s="38">
        <v>9589457</v>
      </c>
      <c r="BO198" s="38">
        <v>212192</v>
      </c>
      <c r="BP198" s="38">
        <v>5876093</v>
      </c>
      <c r="BQ198" s="38">
        <v>7345117</v>
      </c>
      <c r="BR198" s="38" t="s">
        <v>107</v>
      </c>
      <c r="BS198" s="38">
        <v>745317</v>
      </c>
      <c r="BT198" s="330">
        <v>0</v>
      </c>
      <c r="BU198" s="38">
        <v>0</v>
      </c>
      <c r="BV198" s="38" t="s">
        <v>107</v>
      </c>
      <c r="BW198" s="38" t="s">
        <v>107</v>
      </c>
      <c r="BX198" s="38" t="s">
        <v>107</v>
      </c>
      <c r="BY198" s="42" t="s">
        <v>113</v>
      </c>
      <c r="BZ198" s="42" t="s">
        <v>113</v>
      </c>
      <c r="CA198" s="42" t="s">
        <v>113</v>
      </c>
      <c r="CB198" s="42" t="s">
        <v>113</v>
      </c>
      <c r="CC198" s="42" t="s">
        <v>113</v>
      </c>
      <c r="CD198" s="42" t="s">
        <v>114</v>
      </c>
      <c r="CE198" s="42" t="s">
        <v>114</v>
      </c>
      <c r="CF198" s="42" t="s">
        <v>107</v>
      </c>
      <c r="CG198" s="28" t="s">
        <v>107</v>
      </c>
      <c r="CH198" s="28" t="s">
        <v>107</v>
      </c>
      <c r="CI198" s="28" t="s">
        <v>107</v>
      </c>
      <c r="CJ198" s="28" t="s">
        <v>107</v>
      </c>
      <c r="CK198" s="28" t="s">
        <v>107</v>
      </c>
      <c r="CL198" s="28" t="s">
        <v>107</v>
      </c>
      <c r="CM198" s="28" t="s">
        <v>107</v>
      </c>
      <c r="CN198" s="28" t="s">
        <v>107</v>
      </c>
      <c r="CO198" s="28" t="s">
        <v>107</v>
      </c>
      <c r="CP198" s="28" t="s">
        <v>107</v>
      </c>
      <c r="CQ198" s="28" t="s">
        <v>107</v>
      </c>
      <c r="CR198" s="28" t="s">
        <v>107</v>
      </c>
      <c r="CS198" s="28" t="s">
        <v>107</v>
      </c>
      <c r="CT198" s="28" t="s">
        <v>107</v>
      </c>
      <c r="CU198" s="332">
        <v>12045991</v>
      </c>
      <c r="CV198" s="43">
        <v>1</v>
      </c>
    </row>
    <row r="199" spans="1:100" ht="25.5">
      <c r="A199" s="28">
        <v>258</v>
      </c>
      <c r="B199" s="29" t="s">
        <v>325</v>
      </c>
      <c r="C199" s="29" t="s">
        <v>0</v>
      </c>
      <c r="D199" s="29" t="s">
        <v>337</v>
      </c>
      <c r="E199" s="42" t="s">
        <v>338</v>
      </c>
      <c r="F199" s="42" t="s">
        <v>107</v>
      </c>
      <c r="G199" s="30" t="s">
        <v>617</v>
      </c>
      <c r="H199" s="64" t="s">
        <v>969</v>
      </c>
      <c r="I199" s="28">
        <v>3206105</v>
      </c>
      <c r="J199" s="28" t="s">
        <v>618</v>
      </c>
      <c r="K199" s="31" t="s">
        <v>341</v>
      </c>
      <c r="L199" s="32">
        <v>121</v>
      </c>
      <c r="M199" s="33">
        <v>5</v>
      </c>
      <c r="N199" s="34">
        <v>98400000</v>
      </c>
      <c r="O199" s="28" t="s">
        <v>338</v>
      </c>
      <c r="P199" s="28" t="s">
        <v>2415</v>
      </c>
      <c r="Q199" s="28" t="s">
        <v>112</v>
      </c>
      <c r="R199" s="28" t="s">
        <v>107</v>
      </c>
      <c r="S199" s="28" t="s">
        <v>107</v>
      </c>
      <c r="T199" s="42" t="s">
        <v>107</v>
      </c>
      <c r="U199" s="28" t="s">
        <v>107</v>
      </c>
      <c r="V199" s="28" t="s">
        <v>107</v>
      </c>
      <c r="W199" s="28" t="str">
        <f t="shared" si="3"/>
        <v>N.A.</v>
      </c>
      <c r="X199" s="35" t="s">
        <v>2412</v>
      </c>
      <c r="Y199" s="206">
        <v>0.01</v>
      </c>
      <c r="Z199" s="206">
        <v>0.01</v>
      </c>
      <c r="AA199" s="206">
        <v>0.01</v>
      </c>
      <c r="AB199" s="206">
        <v>0.01</v>
      </c>
      <c r="AC199" s="206">
        <v>0.01</v>
      </c>
      <c r="AD199" s="206">
        <v>0.02</v>
      </c>
      <c r="AE199" s="28" t="s">
        <v>113</v>
      </c>
      <c r="AF199" s="28" t="s">
        <v>113</v>
      </c>
      <c r="AG199" s="28" t="s">
        <v>113</v>
      </c>
      <c r="AH199" s="37">
        <v>0.5</v>
      </c>
      <c r="AI199" s="38">
        <v>8689479</v>
      </c>
      <c r="AJ199" s="38">
        <v>756945</v>
      </c>
      <c r="AK199" s="38">
        <v>619319</v>
      </c>
      <c r="AL199" s="38">
        <v>0</v>
      </c>
      <c r="AM199" s="38">
        <v>0</v>
      </c>
      <c r="AN199" s="38">
        <v>8078664</v>
      </c>
      <c r="AO199" s="38">
        <v>0</v>
      </c>
      <c r="AP199" s="38">
        <v>894571</v>
      </c>
      <c r="AQ199" s="38">
        <v>48169</v>
      </c>
      <c r="AR199" s="38">
        <v>385354</v>
      </c>
      <c r="AS199" s="38" t="s">
        <v>107</v>
      </c>
      <c r="AT199" s="38" t="s">
        <v>107</v>
      </c>
      <c r="AU199" s="38">
        <v>0</v>
      </c>
      <c r="AV199" s="38">
        <v>0</v>
      </c>
      <c r="AW199" s="38">
        <v>0</v>
      </c>
      <c r="AX199" s="38">
        <v>4816921</v>
      </c>
      <c r="AY199" s="38">
        <v>3027779</v>
      </c>
      <c r="AZ199" s="38">
        <v>1307450</v>
      </c>
      <c r="BA199" s="38">
        <v>3303031</v>
      </c>
      <c r="BB199" s="38">
        <v>0</v>
      </c>
      <c r="BC199" s="38">
        <v>522980</v>
      </c>
      <c r="BD199" s="38">
        <v>302778</v>
      </c>
      <c r="BE199" s="38">
        <v>894571</v>
      </c>
      <c r="BF199" s="38">
        <v>1032198</v>
      </c>
      <c r="BG199" s="38">
        <v>2133207</v>
      </c>
      <c r="BH199" s="38">
        <v>206440</v>
      </c>
      <c r="BI199" s="38">
        <v>1307450</v>
      </c>
      <c r="BJ199" s="38">
        <v>233965</v>
      </c>
      <c r="BK199" s="38">
        <v>0</v>
      </c>
      <c r="BL199" s="38">
        <v>0</v>
      </c>
      <c r="BM199" s="38" t="s">
        <v>107</v>
      </c>
      <c r="BN199" s="38">
        <v>6878563</v>
      </c>
      <c r="BO199" s="38">
        <v>178914</v>
      </c>
      <c r="BP199" s="38">
        <v>3027779</v>
      </c>
      <c r="BQ199" s="38">
        <v>6193185</v>
      </c>
      <c r="BR199" s="38">
        <v>0</v>
      </c>
      <c r="BS199" s="38">
        <v>481692</v>
      </c>
      <c r="BT199" s="330">
        <v>0</v>
      </c>
      <c r="BU199" s="38">
        <v>0</v>
      </c>
      <c r="BV199" s="38" t="s">
        <v>107</v>
      </c>
      <c r="BW199" s="38" t="s">
        <v>107</v>
      </c>
      <c r="BX199" s="38" t="s">
        <v>107</v>
      </c>
      <c r="BY199" s="42" t="s">
        <v>114</v>
      </c>
      <c r="BZ199" s="42" t="s">
        <v>114</v>
      </c>
      <c r="CA199" s="42" t="s">
        <v>114</v>
      </c>
      <c r="CB199" s="42" t="s">
        <v>114</v>
      </c>
      <c r="CC199" s="42" t="s">
        <v>114</v>
      </c>
      <c r="CD199" s="42" t="s">
        <v>114</v>
      </c>
      <c r="CE199" s="42" t="s">
        <v>114</v>
      </c>
      <c r="CF199" s="42" t="s">
        <v>107</v>
      </c>
      <c r="CG199" s="28" t="s">
        <v>107</v>
      </c>
      <c r="CH199" s="28" t="s">
        <v>107</v>
      </c>
      <c r="CI199" s="28" t="s">
        <v>107</v>
      </c>
      <c r="CJ199" s="28" t="s">
        <v>107</v>
      </c>
      <c r="CK199" s="28" t="s">
        <v>107</v>
      </c>
      <c r="CL199" s="28" t="s">
        <v>107</v>
      </c>
      <c r="CM199" s="28" t="s">
        <v>107</v>
      </c>
      <c r="CN199" s="28" t="s">
        <v>107</v>
      </c>
      <c r="CO199" s="28" t="s">
        <v>107</v>
      </c>
      <c r="CP199" s="28" t="s">
        <v>107</v>
      </c>
      <c r="CQ199" s="28" t="s">
        <v>107</v>
      </c>
      <c r="CR199" s="28" t="s">
        <v>107</v>
      </c>
      <c r="CS199" s="28" t="s">
        <v>107</v>
      </c>
      <c r="CT199" s="28" t="s">
        <v>107</v>
      </c>
      <c r="CU199" s="332">
        <v>9977908</v>
      </c>
      <c r="CV199" s="43">
        <v>1</v>
      </c>
    </row>
    <row r="200" spans="1:100" ht="25.5">
      <c r="A200" s="28">
        <v>259</v>
      </c>
      <c r="B200" s="29" t="s">
        <v>325</v>
      </c>
      <c r="C200" s="29" t="s">
        <v>0</v>
      </c>
      <c r="D200" s="29" t="s">
        <v>337</v>
      </c>
      <c r="E200" s="42" t="s">
        <v>338</v>
      </c>
      <c r="F200" s="42" t="s">
        <v>107</v>
      </c>
      <c r="G200" s="30" t="s">
        <v>619</v>
      </c>
      <c r="H200" s="64" t="s">
        <v>969</v>
      </c>
      <c r="I200" s="28">
        <v>3206098</v>
      </c>
      <c r="J200" s="28" t="s">
        <v>620</v>
      </c>
      <c r="K200" s="31" t="s">
        <v>341</v>
      </c>
      <c r="L200" s="32">
        <v>121</v>
      </c>
      <c r="M200" s="33">
        <v>5</v>
      </c>
      <c r="N200" s="34">
        <v>102600000</v>
      </c>
      <c r="O200" s="28" t="s">
        <v>338</v>
      </c>
      <c r="P200" s="28" t="s">
        <v>130</v>
      </c>
      <c r="Q200" s="28" t="s">
        <v>112</v>
      </c>
      <c r="R200" s="28" t="s">
        <v>107</v>
      </c>
      <c r="S200" s="28" t="s">
        <v>107</v>
      </c>
      <c r="T200" s="42" t="s">
        <v>107</v>
      </c>
      <c r="U200" s="28" t="s">
        <v>107</v>
      </c>
      <c r="V200" s="28" t="s">
        <v>107</v>
      </c>
      <c r="W200" s="28" t="str">
        <f t="shared" si="3"/>
        <v>N.A.</v>
      </c>
      <c r="X200" s="35" t="s">
        <v>2412</v>
      </c>
      <c r="Y200" s="206">
        <v>0.01</v>
      </c>
      <c r="Z200" s="206">
        <v>0.01</v>
      </c>
      <c r="AA200" s="206">
        <v>0.01</v>
      </c>
      <c r="AB200" s="206">
        <v>0.01</v>
      </c>
      <c r="AC200" s="206">
        <v>0.01</v>
      </c>
      <c r="AD200" s="206">
        <v>0.02</v>
      </c>
      <c r="AE200" s="28" t="s">
        <v>113</v>
      </c>
      <c r="AF200" s="28" t="s">
        <v>113</v>
      </c>
      <c r="AG200" s="28" t="s">
        <v>113</v>
      </c>
      <c r="AH200" s="37">
        <v>0.5</v>
      </c>
      <c r="AI200" s="38">
        <v>8689479</v>
      </c>
      <c r="AJ200" s="38">
        <v>756945</v>
      </c>
      <c r="AK200" s="38">
        <v>619319</v>
      </c>
      <c r="AL200" s="38">
        <v>0</v>
      </c>
      <c r="AM200" s="38">
        <v>0</v>
      </c>
      <c r="AN200" s="38">
        <v>8078664</v>
      </c>
      <c r="AO200" s="38">
        <v>0</v>
      </c>
      <c r="AP200" s="38">
        <v>894571</v>
      </c>
      <c r="AQ200" s="38">
        <v>48169</v>
      </c>
      <c r="AR200" s="38">
        <v>385354</v>
      </c>
      <c r="AS200" s="38" t="s">
        <v>107</v>
      </c>
      <c r="AT200" s="38" t="s">
        <v>107</v>
      </c>
      <c r="AU200" s="38">
        <v>0</v>
      </c>
      <c r="AV200" s="38">
        <v>0</v>
      </c>
      <c r="AW200" s="38">
        <v>0</v>
      </c>
      <c r="AX200" s="38">
        <v>4816921</v>
      </c>
      <c r="AY200" s="38">
        <v>3027779</v>
      </c>
      <c r="AZ200" s="38">
        <v>1307450</v>
      </c>
      <c r="BA200" s="38">
        <v>3303031</v>
      </c>
      <c r="BB200" s="38">
        <v>0</v>
      </c>
      <c r="BC200" s="38">
        <v>522980</v>
      </c>
      <c r="BD200" s="38">
        <v>302778</v>
      </c>
      <c r="BE200" s="38">
        <v>894571</v>
      </c>
      <c r="BF200" s="38">
        <v>1032198</v>
      </c>
      <c r="BG200" s="38">
        <v>2133207</v>
      </c>
      <c r="BH200" s="38">
        <v>206440</v>
      </c>
      <c r="BI200" s="38">
        <v>1307450</v>
      </c>
      <c r="BJ200" s="38">
        <v>233965</v>
      </c>
      <c r="BK200" s="38">
        <v>0</v>
      </c>
      <c r="BL200" s="38">
        <v>0</v>
      </c>
      <c r="BM200" s="38" t="s">
        <v>107</v>
      </c>
      <c r="BN200" s="38">
        <v>6878563</v>
      </c>
      <c r="BO200" s="38">
        <v>178914</v>
      </c>
      <c r="BP200" s="38">
        <v>3027779</v>
      </c>
      <c r="BQ200" s="38">
        <v>6193185</v>
      </c>
      <c r="BR200" s="38">
        <v>0</v>
      </c>
      <c r="BS200" s="38">
        <v>481692</v>
      </c>
      <c r="BT200" s="330">
        <v>0</v>
      </c>
      <c r="BU200" s="38">
        <v>0</v>
      </c>
      <c r="BV200" s="38" t="s">
        <v>107</v>
      </c>
      <c r="BW200" s="38" t="s">
        <v>107</v>
      </c>
      <c r="BX200" s="38" t="s">
        <v>107</v>
      </c>
      <c r="BY200" s="42" t="s">
        <v>114</v>
      </c>
      <c r="BZ200" s="42" t="s">
        <v>114</v>
      </c>
      <c r="CA200" s="42" t="s">
        <v>114</v>
      </c>
      <c r="CB200" s="42" t="s">
        <v>114</v>
      </c>
      <c r="CC200" s="42" t="s">
        <v>114</v>
      </c>
      <c r="CD200" s="42" t="s">
        <v>114</v>
      </c>
      <c r="CE200" s="42" t="s">
        <v>114</v>
      </c>
      <c r="CF200" s="42" t="s">
        <v>107</v>
      </c>
      <c r="CG200" s="28" t="s">
        <v>107</v>
      </c>
      <c r="CH200" s="28" t="s">
        <v>107</v>
      </c>
      <c r="CI200" s="28" t="s">
        <v>107</v>
      </c>
      <c r="CJ200" s="28" t="s">
        <v>107</v>
      </c>
      <c r="CK200" s="28" t="s">
        <v>107</v>
      </c>
      <c r="CL200" s="28" t="s">
        <v>107</v>
      </c>
      <c r="CM200" s="28" t="s">
        <v>107</v>
      </c>
      <c r="CN200" s="28" t="s">
        <v>107</v>
      </c>
      <c r="CO200" s="28" t="s">
        <v>107</v>
      </c>
      <c r="CP200" s="28" t="s">
        <v>107</v>
      </c>
      <c r="CQ200" s="28" t="s">
        <v>107</v>
      </c>
      <c r="CR200" s="28" t="s">
        <v>107</v>
      </c>
      <c r="CS200" s="28" t="s">
        <v>107</v>
      </c>
      <c r="CT200" s="28" t="s">
        <v>107</v>
      </c>
      <c r="CU200" s="332">
        <v>9977908</v>
      </c>
      <c r="CV200" s="43">
        <v>1</v>
      </c>
    </row>
    <row r="201" spans="1:100" ht="51">
      <c r="A201" s="28">
        <v>260</v>
      </c>
      <c r="B201" s="29" t="s">
        <v>325</v>
      </c>
      <c r="C201" s="29" t="s">
        <v>0</v>
      </c>
      <c r="D201" s="29" t="s">
        <v>337</v>
      </c>
      <c r="E201" s="42" t="s">
        <v>338</v>
      </c>
      <c r="F201" s="42" t="s">
        <v>107</v>
      </c>
      <c r="G201" s="30" t="s">
        <v>621</v>
      </c>
      <c r="H201" s="64" t="s">
        <v>969</v>
      </c>
      <c r="I201" s="28">
        <v>3206103</v>
      </c>
      <c r="J201" s="28" t="s">
        <v>622</v>
      </c>
      <c r="K201" s="31" t="s">
        <v>369</v>
      </c>
      <c r="L201" s="32">
        <v>155</v>
      </c>
      <c r="M201" s="33">
        <v>5</v>
      </c>
      <c r="N201" s="34">
        <v>122100000</v>
      </c>
      <c r="O201" s="28" t="s">
        <v>338</v>
      </c>
      <c r="P201" s="28" t="s">
        <v>2415</v>
      </c>
      <c r="Q201" s="28" t="s">
        <v>112</v>
      </c>
      <c r="R201" s="28" t="s">
        <v>107</v>
      </c>
      <c r="S201" s="28" t="s">
        <v>107</v>
      </c>
      <c r="T201" s="42" t="s">
        <v>107</v>
      </c>
      <c r="U201" s="28" t="s">
        <v>107</v>
      </c>
      <c r="V201" s="28" t="s">
        <v>107</v>
      </c>
      <c r="W201" s="28" t="str">
        <f t="shared" si="3"/>
        <v>N.A.</v>
      </c>
      <c r="X201" s="35" t="s">
        <v>2413</v>
      </c>
      <c r="Y201" s="206">
        <v>0.01</v>
      </c>
      <c r="Z201" s="206">
        <v>0.01</v>
      </c>
      <c r="AA201" s="206">
        <v>0.01</v>
      </c>
      <c r="AB201" s="206">
        <v>0.01</v>
      </c>
      <c r="AC201" s="206">
        <v>0.01</v>
      </c>
      <c r="AD201" s="206">
        <v>0.02</v>
      </c>
      <c r="AE201" s="28" t="s">
        <v>113</v>
      </c>
      <c r="AF201" s="28" t="s">
        <v>113</v>
      </c>
      <c r="AG201" s="28" t="s">
        <v>113</v>
      </c>
      <c r="AH201" s="37">
        <v>0.5</v>
      </c>
      <c r="AI201" s="38">
        <v>8689479</v>
      </c>
      <c r="AJ201" s="38">
        <v>756945</v>
      </c>
      <c r="AK201" s="38">
        <v>619319</v>
      </c>
      <c r="AL201" s="38">
        <v>0</v>
      </c>
      <c r="AM201" s="38">
        <v>0</v>
      </c>
      <c r="AN201" s="38">
        <v>8078664</v>
      </c>
      <c r="AO201" s="38">
        <v>0</v>
      </c>
      <c r="AP201" s="38">
        <v>0</v>
      </c>
      <c r="AQ201" s="38">
        <v>48169</v>
      </c>
      <c r="AR201" s="38">
        <v>385354</v>
      </c>
      <c r="AS201" s="38" t="s">
        <v>107</v>
      </c>
      <c r="AT201" s="38" t="s">
        <v>107</v>
      </c>
      <c r="AU201" s="38">
        <v>0</v>
      </c>
      <c r="AV201" s="38">
        <v>0</v>
      </c>
      <c r="AW201" s="38">
        <v>0</v>
      </c>
      <c r="AX201" s="38">
        <v>6193185</v>
      </c>
      <c r="AY201" s="38">
        <v>3027779</v>
      </c>
      <c r="AZ201" s="38">
        <v>1307450</v>
      </c>
      <c r="BA201" s="38">
        <v>3303031</v>
      </c>
      <c r="BB201" s="38">
        <v>0</v>
      </c>
      <c r="BC201" s="38">
        <v>0</v>
      </c>
      <c r="BD201" s="38">
        <v>302778</v>
      </c>
      <c r="BE201" s="38">
        <v>894571</v>
      </c>
      <c r="BF201" s="38">
        <v>1032198</v>
      </c>
      <c r="BG201" s="38">
        <v>2133207</v>
      </c>
      <c r="BH201" s="38">
        <v>206440</v>
      </c>
      <c r="BI201" s="38">
        <v>1307450</v>
      </c>
      <c r="BJ201" s="38">
        <v>233965</v>
      </c>
      <c r="BK201" s="38">
        <v>0</v>
      </c>
      <c r="BL201" s="38">
        <v>0</v>
      </c>
      <c r="BM201" s="38" t="s">
        <v>107</v>
      </c>
      <c r="BN201" s="38">
        <v>6878563</v>
      </c>
      <c r="BO201" s="38">
        <v>178914</v>
      </c>
      <c r="BP201" s="38">
        <v>3027779</v>
      </c>
      <c r="BQ201" s="38">
        <v>6193185</v>
      </c>
      <c r="BR201" s="38">
        <v>0</v>
      </c>
      <c r="BS201" s="38">
        <v>481692</v>
      </c>
      <c r="BT201" s="330">
        <v>0</v>
      </c>
      <c r="BU201" s="38">
        <v>0</v>
      </c>
      <c r="BV201" s="38" t="s">
        <v>107</v>
      </c>
      <c r="BW201" s="38" t="s">
        <v>107</v>
      </c>
      <c r="BX201" s="38" t="s">
        <v>107</v>
      </c>
      <c r="BY201" s="42" t="s">
        <v>114</v>
      </c>
      <c r="BZ201" s="42" t="s">
        <v>114</v>
      </c>
      <c r="CA201" s="42" t="s">
        <v>114</v>
      </c>
      <c r="CB201" s="42" t="s">
        <v>114</v>
      </c>
      <c r="CC201" s="42" t="s">
        <v>114</v>
      </c>
      <c r="CD201" s="42" t="s">
        <v>114</v>
      </c>
      <c r="CE201" s="42" t="s">
        <v>114</v>
      </c>
      <c r="CF201" s="42" t="s">
        <v>107</v>
      </c>
      <c r="CG201" s="28" t="s">
        <v>107</v>
      </c>
      <c r="CH201" s="28" t="s">
        <v>107</v>
      </c>
      <c r="CI201" s="28" t="s">
        <v>107</v>
      </c>
      <c r="CJ201" s="28" t="s">
        <v>107</v>
      </c>
      <c r="CK201" s="28" t="s">
        <v>107</v>
      </c>
      <c r="CL201" s="28" t="s">
        <v>107</v>
      </c>
      <c r="CM201" s="28" t="s">
        <v>107</v>
      </c>
      <c r="CN201" s="28" t="s">
        <v>107</v>
      </c>
      <c r="CO201" s="28" t="s">
        <v>107</v>
      </c>
      <c r="CP201" s="28" t="s">
        <v>107</v>
      </c>
      <c r="CQ201" s="28" t="s">
        <v>107</v>
      </c>
      <c r="CR201" s="28" t="s">
        <v>107</v>
      </c>
      <c r="CS201" s="28" t="s">
        <v>107</v>
      </c>
      <c r="CT201" s="28" t="s">
        <v>107</v>
      </c>
      <c r="CU201" s="332">
        <v>9977908</v>
      </c>
      <c r="CV201" s="43">
        <v>1</v>
      </c>
    </row>
    <row r="202" spans="1:100" ht="51">
      <c r="A202" s="28">
        <v>261</v>
      </c>
      <c r="B202" s="29" t="s">
        <v>325</v>
      </c>
      <c r="C202" s="29" t="s">
        <v>0</v>
      </c>
      <c r="D202" s="29" t="s">
        <v>337</v>
      </c>
      <c r="E202" s="42" t="s">
        <v>346</v>
      </c>
      <c r="F202" s="42" t="s">
        <v>107</v>
      </c>
      <c r="G202" s="30" t="s">
        <v>623</v>
      </c>
      <c r="H202" s="64" t="s">
        <v>969</v>
      </c>
      <c r="I202" s="28">
        <v>3208059</v>
      </c>
      <c r="J202" s="28" t="s">
        <v>624</v>
      </c>
      <c r="K202" s="31" t="s">
        <v>142</v>
      </c>
      <c r="L202" s="32">
        <v>155</v>
      </c>
      <c r="M202" s="33">
        <v>5</v>
      </c>
      <c r="N202" s="34">
        <v>152000000</v>
      </c>
      <c r="O202" s="28" t="s">
        <v>346</v>
      </c>
      <c r="P202" s="28" t="s">
        <v>130</v>
      </c>
      <c r="Q202" s="28" t="s">
        <v>112</v>
      </c>
      <c r="R202" s="28" t="s">
        <v>107</v>
      </c>
      <c r="S202" s="28" t="s">
        <v>107</v>
      </c>
      <c r="T202" s="42" t="s">
        <v>107</v>
      </c>
      <c r="U202" s="28" t="s">
        <v>107</v>
      </c>
      <c r="V202" s="28" t="s">
        <v>107</v>
      </c>
      <c r="W202" s="28" t="str">
        <f t="shared" si="3"/>
        <v>N.A.</v>
      </c>
      <c r="X202" s="35" t="s">
        <v>2412</v>
      </c>
      <c r="Y202" s="206">
        <v>0.01</v>
      </c>
      <c r="Z202" s="206">
        <v>0.01</v>
      </c>
      <c r="AA202" s="206">
        <v>0.01</v>
      </c>
      <c r="AB202" s="206">
        <v>0.01</v>
      </c>
      <c r="AC202" s="206">
        <v>0.01</v>
      </c>
      <c r="AD202" s="206">
        <v>0.02</v>
      </c>
      <c r="AE202" s="28" t="s">
        <v>113</v>
      </c>
      <c r="AF202" s="28" t="s">
        <v>113</v>
      </c>
      <c r="AG202" s="28" t="s">
        <v>113</v>
      </c>
      <c r="AH202" s="37">
        <v>0.5</v>
      </c>
      <c r="AI202" s="38">
        <v>8689479</v>
      </c>
      <c r="AJ202" s="38">
        <v>756945</v>
      </c>
      <c r="AK202" s="38">
        <v>619319</v>
      </c>
      <c r="AL202" s="38">
        <v>0</v>
      </c>
      <c r="AM202" s="38">
        <v>0</v>
      </c>
      <c r="AN202" s="38">
        <v>8078664</v>
      </c>
      <c r="AO202" s="38">
        <v>0</v>
      </c>
      <c r="AP202" s="38">
        <v>0</v>
      </c>
      <c r="AQ202" s="38">
        <v>48169</v>
      </c>
      <c r="AR202" s="38">
        <v>385354</v>
      </c>
      <c r="AS202" s="38" t="s">
        <v>107</v>
      </c>
      <c r="AT202" s="38" t="s">
        <v>107</v>
      </c>
      <c r="AU202" s="38">
        <v>0</v>
      </c>
      <c r="AV202" s="38">
        <v>0</v>
      </c>
      <c r="AW202" s="38">
        <v>0</v>
      </c>
      <c r="AX202" s="38">
        <v>6193185</v>
      </c>
      <c r="AY202" s="38">
        <v>3027779</v>
      </c>
      <c r="AZ202" s="38">
        <v>1307450</v>
      </c>
      <c r="BA202" s="38">
        <v>3303031</v>
      </c>
      <c r="BB202" s="38">
        <v>0</v>
      </c>
      <c r="BC202" s="38">
        <v>0</v>
      </c>
      <c r="BD202" s="38">
        <v>302778</v>
      </c>
      <c r="BE202" s="38">
        <v>894571</v>
      </c>
      <c r="BF202" s="38">
        <v>1032198</v>
      </c>
      <c r="BG202" s="38">
        <v>2133207</v>
      </c>
      <c r="BH202" s="38">
        <v>206440</v>
      </c>
      <c r="BI202" s="38">
        <v>1307450</v>
      </c>
      <c r="BJ202" s="38">
        <v>233965</v>
      </c>
      <c r="BK202" s="38">
        <v>0</v>
      </c>
      <c r="BL202" s="38">
        <v>0</v>
      </c>
      <c r="BM202" s="38" t="s">
        <v>107</v>
      </c>
      <c r="BN202" s="38">
        <v>6878563</v>
      </c>
      <c r="BO202" s="38">
        <v>178914</v>
      </c>
      <c r="BP202" s="38">
        <v>3027779</v>
      </c>
      <c r="BQ202" s="38">
        <v>6193185</v>
      </c>
      <c r="BR202" s="38">
        <v>0</v>
      </c>
      <c r="BS202" s="38">
        <v>481692</v>
      </c>
      <c r="BT202" s="330">
        <v>0</v>
      </c>
      <c r="BU202" s="38">
        <v>0</v>
      </c>
      <c r="BV202" s="38" t="s">
        <v>107</v>
      </c>
      <c r="BW202" s="38" t="s">
        <v>107</v>
      </c>
      <c r="BX202" s="38" t="s">
        <v>107</v>
      </c>
      <c r="BY202" s="42" t="s">
        <v>113</v>
      </c>
      <c r="BZ202" s="42" t="s">
        <v>113</v>
      </c>
      <c r="CA202" s="42" t="s">
        <v>113</v>
      </c>
      <c r="CB202" s="42" t="s">
        <v>113</v>
      </c>
      <c r="CC202" s="42" t="s">
        <v>113</v>
      </c>
      <c r="CD202" s="42" t="s">
        <v>114</v>
      </c>
      <c r="CE202" s="42" t="s">
        <v>114</v>
      </c>
      <c r="CF202" s="42" t="s">
        <v>107</v>
      </c>
      <c r="CG202" s="28" t="s">
        <v>107</v>
      </c>
      <c r="CH202" s="28" t="s">
        <v>107</v>
      </c>
      <c r="CI202" s="28" t="s">
        <v>107</v>
      </c>
      <c r="CJ202" s="28" t="s">
        <v>107</v>
      </c>
      <c r="CK202" s="28" t="s">
        <v>107</v>
      </c>
      <c r="CL202" s="28" t="s">
        <v>107</v>
      </c>
      <c r="CM202" s="28" t="s">
        <v>107</v>
      </c>
      <c r="CN202" s="28" t="s">
        <v>107</v>
      </c>
      <c r="CO202" s="28" t="s">
        <v>107</v>
      </c>
      <c r="CP202" s="28" t="s">
        <v>107</v>
      </c>
      <c r="CQ202" s="28" t="s">
        <v>107</v>
      </c>
      <c r="CR202" s="28" t="s">
        <v>107</v>
      </c>
      <c r="CS202" s="28" t="s">
        <v>107</v>
      </c>
      <c r="CT202" s="28" t="s">
        <v>107</v>
      </c>
      <c r="CU202" s="332">
        <v>9977908</v>
      </c>
      <c r="CV202" s="43">
        <v>1</v>
      </c>
    </row>
    <row r="203" spans="1:100" ht="38.25">
      <c r="A203" s="28">
        <v>262</v>
      </c>
      <c r="B203" s="29" t="s">
        <v>325</v>
      </c>
      <c r="C203" s="29" t="s">
        <v>0</v>
      </c>
      <c r="D203" s="29" t="s">
        <v>337</v>
      </c>
      <c r="E203" s="42" t="s">
        <v>338</v>
      </c>
      <c r="F203" s="42" t="s">
        <v>107</v>
      </c>
      <c r="G203" s="30" t="s">
        <v>625</v>
      </c>
      <c r="H203" s="64" t="s">
        <v>969</v>
      </c>
      <c r="I203" s="28">
        <v>3206100</v>
      </c>
      <c r="J203" s="28" t="s">
        <v>626</v>
      </c>
      <c r="K203" s="31" t="s">
        <v>369</v>
      </c>
      <c r="L203" s="32">
        <v>170</v>
      </c>
      <c r="M203" s="33">
        <v>5</v>
      </c>
      <c r="N203" s="34">
        <v>158000000</v>
      </c>
      <c r="O203" s="28" t="s">
        <v>338</v>
      </c>
      <c r="P203" s="28" t="s">
        <v>130</v>
      </c>
      <c r="Q203" s="28" t="s">
        <v>112</v>
      </c>
      <c r="R203" s="28" t="s">
        <v>107</v>
      </c>
      <c r="S203" s="28" t="s">
        <v>107</v>
      </c>
      <c r="T203" s="42" t="s">
        <v>107</v>
      </c>
      <c r="U203" s="28" t="s">
        <v>107</v>
      </c>
      <c r="V203" s="28" t="s">
        <v>107</v>
      </c>
      <c r="W203" s="28" t="str">
        <f t="shared" si="3"/>
        <v>N.A.</v>
      </c>
      <c r="X203" s="35" t="s">
        <v>2414</v>
      </c>
      <c r="Y203" s="206">
        <v>0.01</v>
      </c>
      <c r="Z203" s="206">
        <v>0.01</v>
      </c>
      <c r="AA203" s="206">
        <v>0.01</v>
      </c>
      <c r="AB203" s="206">
        <v>0.01</v>
      </c>
      <c r="AC203" s="206">
        <v>0.01</v>
      </c>
      <c r="AD203" s="206">
        <v>0.02</v>
      </c>
      <c r="AE203" s="28" t="s">
        <v>113</v>
      </c>
      <c r="AF203" s="28" t="s">
        <v>113</v>
      </c>
      <c r="AG203" s="28" t="s">
        <v>113</v>
      </c>
      <c r="AH203" s="37">
        <v>0.5</v>
      </c>
      <c r="AI203" s="38">
        <v>8689479</v>
      </c>
      <c r="AJ203" s="38">
        <v>756945</v>
      </c>
      <c r="AK203" s="38">
        <v>619319</v>
      </c>
      <c r="AL203" s="38">
        <v>0</v>
      </c>
      <c r="AM203" s="38">
        <v>0</v>
      </c>
      <c r="AN203" s="38">
        <v>8078664</v>
      </c>
      <c r="AO203" s="38">
        <v>0</v>
      </c>
      <c r="AP203" s="38">
        <v>0</v>
      </c>
      <c r="AQ203" s="38">
        <v>48169</v>
      </c>
      <c r="AR203" s="38">
        <v>385354</v>
      </c>
      <c r="AS203" s="38" t="s">
        <v>107</v>
      </c>
      <c r="AT203" s="38" t="s">
        <v>107</v>
      </c>
      <c r="AU203" s="38">
        <v>0</v>
      </c>
      <c r="AV203" s="38">
        <v>0</v>
      </c>
      <c r="AW203" s="38">
        <v>0</v>
      </c>
      <c r="AX203" s="38">
        <v>6193185</v>
      </c>
      <c r="AY203" s="38">
        <v>3027779</v>
      </c>
      <c r="AZ203" s="38">
        <v>1307450</v>
      </c>
      <c r="BA203" s="38">
        <v>3303031</v>
      </c>
      <c r="BB203" s="38">
        <v>0</v>
      </c>
      <c r="BC203" s="38">
        <v>0</v>
      </c>
      <c r="BD203" s="38">
        <v>302778</v>
      </c>
      <c r="BE203" s="38">
        <v>894571</v>
      </c>
      <c r="BF203" s="38">
        <v>1032198</v>
      </c>
      <c r="BG203" s="38">
        <v>2133207</v>
      </c>
      <c r="BH203" s="38">
        <v>206440</v>
      </c>
      <c r="BI203" s="38">
        <v>1307450</v>
      </c>
      <c r="BJ203" s="38">
        <v>233965</v>
      </c>
      <c r="BK203" s="38">
        <v>0</v>
      </c>
      <c r="BL203" s="38">
        <v>0</v>
      </c>
      <c r="BM203" s="38" t="s">
        <v>107</v>
      </c>
      <c r="BN203" s="38">
        <v>6878563</v>
      </c>
      <c r="BO203" s="38">
        <v>178914</v>
      </c>
      <c r="BP203" s="38">
        <v>3027779</v>
      </c>
      <c r="BQ203" s="38">
        <v>6193185</v>
      </c>
      <c r="BR203" s="38">
        <v>0</v>
      </c>
      <c r="BS203" s="38">
        <v>481692</v>
      </c>
      <c r="BT203" s="330">
        <v>0</v>
      </c>
      <c r="BU203" s="38">
        <v>0</v>
      </c>
      <c r="BV203" s="38" t="s">
        <v>107</v>
      </c>
      <c r="BW203" s="38" t="s">
        <v>107</v>
      </c>
      <c r="BX203" s="38" t="s">
        <v>107</v>
      </c>
      <c r="BY203" s="42" t="s">
        <v>113</v>
      </c>
      <c r="BZ203" s="42" t="s">
        <v>113</v>
      </c>
      <c r="CA203" s="42" t="s">
        <v>114</v>
      </c>
      <c r="CB203" s="42" t="s">
        <v>114</v>
      </c>
      <c r="CC203" s="42" t="s">
        <v>113</v>
      </c>
      <c r="CD203" s="42" t="s">
        <v>114</v>
      </c>
      <c r="CE203" s="42" t="s">
        <v>114</v>
      </c>
      <c r="CF203" s="42" t="s">
        <v>107</v>
      </c>
      <c r="CG203" s="28" t="s">
        <v>107</v>
      </c>
      <c r="CH203" s="28" t="s">
        <v>107</v>
      </c>
      <c r="CI203" s="28" t="s">
        <v>107</v>
      </c>
      <c r="CJ203" s="28" t="s">
        <v>107</v>
      </c>
      <c r="CK203" s="28" t="s">
        <v>107</v>
      </c>
      <c r="CL203" s="28" t="s">
        <v>107</v>
      </c>
      <c r="CM203" s="28" t="s">
        <v>107</v>
      </c>
      <c r="CN203" s="28" t="s">
        <v>107</v>
      </c>
      <c r="CO203" s="28" t="s">
        <v>107</v>
      </c>
      <c r="CP203" s="28" t="s">
        <v>107</v>
      </c>
      <c r="CQ203" s="28" t="s">
        <v>107</v>
      </c>
      <c r="CR203" s="28" t="s">
        <v>107</v>
      </c>
      <c r="CS203" s="28" t="s">
        <v>107</v>
      </c>
      <c r="CT203" s="28" t="s">
        <v>107</v>
      </c>
      <c r="CU203" s="332">
        <v>11487668</v>
      </c>
      <c r="CV203" s="43">
        <v>1</v>
      </c>
    </row>
    <row r="204" spans="1:100" ht="38.25">
      <c r="A204" s="28">
        <v>263</v>
      </c>
      <c r="B204" s="29" t="s">
        <v>325</v>
      </c>
      <c r="C204" s="29" t="s">
        <v>0</v>
      </c>
      <c r="D204" s="29" t="s">
        <v>337</v>
      </c>
      <c r="E204" s="42" t="s">
        <v>338</v>
      </c>
      <c r="F204" s="42" t="s">
        <v>107</v>
      </c>
      <c r="G204" s="30" t="s">
        <v>627</v>
      </c>
      <c r="H204" s="64" t="s">
        <v>969</v>
      </c>
      <c r="I204" s="28">
        <v>3206101</v>
      </c>
      <c r="J204" s="28" t="s">
        <v>628</v>
      </c>
      <c r="K204" s="31" t="s">
        <v>369</v>
      </c>
      <c r="L204" s="32">
        <v>170</v>
      </c>
      <c r="M204" s="33">
        <v>5</v>
      </c>
      <c r="N204" s="34">
        <v>176000000</v>
      </c>
      <c r="O204" s="28" t="s">
        <v>338</v>
      </c>
      <c r="P204" s="28" t="s">
        <v>130</v>
      </c>
      <c r="Q204" s="28" t="s">
        <v>112</v>
      </c>
      <c r="R204" s="28" t="s">
        <v>107</v>
      </c>
      <c r="S204" s="28" t="s">
        <v>107</v>
      </c>
      <c r="T204" s="42" t="s">
        <v>107</v>
      </c>
      <c r="U204" s="28" t="s">
        <v>107</v>
      </c>
      <c r="V204" s="28" t="s">
        <v>107</v>
      </c>
      <c r="W204" s="28" t="str">
        <f t="shared" si="3"/>
        <v>N.A.</v>
      </c>
      <c r="X204" s="35" t="s">
        <v>2414</v>
      </c>
      <c r="Y204" s="206">
        <v>0.01</v>
      </c>
      <c r="Z204" s="206">
        <v>0.01</v>
      </c>
      <c r="AA204" s="206">
        <v>0.01</v>
      </c>
      <c r="AB204" s="206">
        <v>0.01</v>
      </c>
      <c r="AC204" s="206">
        <v>0.01</v>
      </c>
      <c r="AD204" s="206">
        <v>0.02</v>
      </c>
      <c r="AE204" s="28" t="s">
        <v>113</v>
      </c>
      <c r="AF204" s="28" t="s">
        <v>113</v>
      </c>
      <c r="AG204" s="28" t="s">
        <v>113</v>
      </c>
      <c r="AH204" s="37">
        <v>0.5</v>
      </c>
      <c r="AI204" s="38">
        <v>8689479</v>
      </c>
      <c r="AJ204" s="38">
        <v>756945</v>
      </c>
      <c r="AK204" s="38">
        <v>619319</v>
      </c>
      <c r="AL204" s="38">
        <v>0</v>
      </c>
      <c r="AM204" s="38">
        <v>0</v>
      </c>
      <c r="AN204" s="38">
        <v>8078664</v>
      </c>
      <c r="AO204" s="38">
        <v>0</v>
      </c>
      <c r="AP204" s="38">
        <v>0</v>
      </c>
      <c r="AQ204" s="38">
        <v>48169</v>
      </c>
      <c r="AR204" s="38">
        <v>385354</v>
      </c>
      <c r="AS204" s="38" t="s">
        <v>107</v>
      </c>
      <c r="AT204" s="38" t="s">
        <v>107</v>
      </c>
      <c r="AU204" s="38">
        <v>0</v>
      </c>
      <c r="AV204" s="38">
        <v>0</v>
      </c>
      <c r="AW204" s="38">
        <v>0</v>
      </c>
      <c r="AX204" s="38">
        <v>6193185</v>
      </c>
      <c r="AY204" s="38">
        <v>3027779</v>
      </c>
      <c r="AZ204" s="38">
        <v>1307450</v>
      </c>
      <c r="BA204" s="38">
        <v>3303031</v>
      </c>
      <c r="BB204" s="38">
        <v>0</v>
      </c>
      <c r="BC204" s="38">
        <v>0</v>
      </c>
      <c r="BD204" s="38">
        <v>302778</v>
      </c>
      <c r="BE204" s="38">
        <v>894571</v>
      </c>
      <c r="BF204" s="38">
        <v>1032198</v>
      </c>
      <c r="BG204" s="38">
        <v>2133207</v>
      </c>
      <c r="BH204" s="38">
        <v>206440</v>
      </c>
      <c r="BI204" s="38">
        <v>1307450</v>
      </c>
      <c r="BJ204" s="38">
        <v>233965</v>
      </c>
      <c r="BK204" s="38">
        <v>0</v>
      </c>
      <c r="BL204" s="38">
        <v>0</v>
      </c>
      <c r="BM204" s="38" t="s">
        <v>107</v>
      </c>
      <c r="BN204" s="38">
        <v>6878563</v>
      </c>
      <c r="BO204" s="38">
        <v>178914</v>
      </c>
      <c r="BP204" s="38">
        <v>3027779</v>
      </c>
      <c r="BQ204" s="38">
        <v>6193185</v>
      </c>
      <c r="BR204" s="38">
        <v>0</v>
      </c>
      <c r="BS204" s="38">
        <v>481692</v>
      </c>
      <c r="BT204" s="330">
        <v>0</v>
      </c>
      <c r="BU204" s="38">
        <v>0</v>
      </c>
      <c r="BV204" s="38" t="s">
        <v>107</v>
      </c>
      <c r="BW204" s="38" t="s">
        <v>107</v>
      </c>
      <c r="BX204" s="38" t="s">
        <v>107</v>
      </c>
      <c r="BY204" s="42" t="s">
        <v>113</v>
      </c>
      <c r="BZ204" s="42" t="s">
        <v>113</v>
      </c>
      <c r="CA204" s="42" t="s">
        <v>114</v>
      </c>
      <c r="CB204" s="42" t="s">
        <v>113</v>
      </c>
      <c r="CC204" s="42" t="s">
        <v>113</v>
      </c>
      <c r="CD204" s="42" t="s">
        <v>114</v>
      </c>
      <c r="CE204" s="42" t="s">
        <v>114</v>
      </c>
      <c r="CF204" s="42" t="s">
        <v>107</v>
      </c>
      <c r="CG204" s="28" t="s">
        <v>107</v>
      </c>
      <c r="CH204" s="28" t="s">
        <v>107</v>
      </c>
      <c r="CI204" s="28" t="s">
        <v>107</v>
      </c>
      <c r="CJ204" s="28" t="s">
        <v>107</v>
      </c>
      <c r="CK204" s="28" t="s">
        <v>107</v>
      </c>
      <c r="CL204" s="28" t="s">
        <v>107</v>
      </c>
      <c r="CM204" s="28" t="s">
        <v>107</v>
      </c>
      <c r="CN204" s="28" t="s">
        <v>107</v>
      </c>
      <c r="CO204" s="28" t="s">
        <v>107</v>
      </c>
      <c r="CP204" s="28" t="s">
        <v>107</v>
      </c>
      <c r="CQ204" s="28" t="s">
        <v>107</v>
      </c>
      <c r="CR204" s="28" t="s">
        <v>107</v>
      </c>
      <c r="CS204" s="28" t="s">
        <v>107</v>
      </c>
      <c r="CT204" s="28" t="s">
        <v>107</v>
      </c>
      <c r="CU204" s="332">
        <v>11487668</v>
      </c>
      <c r="CV204" s="43">
        <v>1</v>
      </c>
    </row>
    <row r="205" spans="1:100" ht="38.25">
      <c r="A205" s="28">
        <v>264</v>
      </c>
      <c r="B205" s="29" t="s">
        <v>325</v>
      </c>
      <c r="C205" s="29" t="s">
        <v>0</v>
      </c>
      <c r="D205" s="29" t="s">
        <v>337</v>
      </c>
      <c r="E205" s="42" t="s">
        <v>346</v>
      </c>
      <c r="F205" s="42" t="s">
        <v>107</v>
      </c>
      <c r="G205" s="30" t="s">
        <v>629</v>
      </c>
      <c r="H205" s="64" t="s">
        <v>969</v>
      </c>
      <c r="I205" s="28">
        <v>3208058</v>
      </c>
      <c r="J205" s="28" t="s">
        <v>630</v>
      </c>
      <c r="K205" s="31" t="s">
        <v>375</v>
      </c>
      <c r="L205" s="32">
        <v>276</v>
      </c>
      <c r="M205" s="33">
        <v>5</v>
      </c>
      <c r="N205" s="34">
        <v>189400000</v>
      </c>
      <c r="O205" s="28" t="s">
        <v>346</v>
      </c>
      <c r="P205" s="28" t="s">
        <v>130</v>
      </c>
      <c r="Q205" s="28" t="s">
        <v>112</v>
      </c>
      <c r="R205" s="28" t="s">
        <v>107</v>
      </c>
      <c r="S205" s="28" t="s">
        <v>107</v>
      </c>
      <c r="T205" s="42" t="s">
        <v>107</v>
      </c>
      <c r="U205" s="28" t="s">
        <v>107</v>
      </c>
      <c r="V205" s="28" t="s">
        <v>107</v>
      </c>
      <c r="W205" s="28" t="str">
        <f t="shared" si="3"/>
        <v>N.A.</v>
      </c>
      <c r="X205" s="35" t="s">
        <v>2413</v>
      </c>
      <c r="Y205" s="206">
        <v>0.01</v>
      </c>
      <c r="Z205" s="206">
        <v>0.01</v>
      </c>
      <c r="AA205" s="206">
        <v>0.01</v>
      </c>
      <c r="AB205" s="206">
        <v>0.01</v>
      </c>
      <c r="AC205" s="206">
        <v>0.01</v>
      </c>
      <c r="AD205" s="206">
        <v>0.02</v>
      </c>
      <c r="AE205" s="28" t="s">
        <v>113</v>
      </c>
      <c r="AF205" s="28" t="s">
        <v>113</v>
      </c>
      <c r="AG205" s="28" t="s">
        <v>113</v>
      </c>
      <c r="AH205" s="37">
        <v>0.5</v>
      </c>
      <c r="AI205" s="38">
        <v>8689479</v>
      </c>
      <c r="AJ205" s="38">
        <v>756945</v>
      </c>
      <c r="AK205" s="38">
        <v>619319</v>
      </c>
      <c r="AL205" s="38">
        <v>0</v>
      </c>
      <c r="AM205" s="38">
        <v>0</v>
      </c>
      <c r="AN205" s="38">
        <v>8078664</v>
      </c>
      <c r="AO205" s="38">
        <v>0</v>
      </c>
      <c r="AP205" s="38">
        <v>0</v>
      </c>
      <c r="AQ205" s="38">
        <v>48169</v>
      </c>
      <c r="AR205" s="38">
        <v>385354</v>
      </c>
      <c r="AS205" s="38" t="s">
        <v>107</v>
      </c>
      <c r="AT205" s="38" t="s">
        <v>107</v>
      </c>
      <c r="AU205" s="38">
        <v>0</v>
      </c>
      <c r="AV205" s="38">
        <v>0</v>
      </c>
      <c r="AW205" s="38">
        <v>0</v>
      </c>
      <c r="AX205" s="38">
        <v>6193185</v>
      </c>
      <c r="AY205" s="38">
        <v>3027779</v>
      </c>
      <c r="AZ205" s="38">
        <v>1307450</v>
      </c>
      <c r="BA205" s="38">
        <v>3303031</v>
      </c>
      <c r="BB205" s="38">
        <v>0</v>
      </c>
      <c r="BC205" s="38">
        <v>0</v>
      </c>
      <c r="BD205" s="38">
        <v>302778</v>
      </c>
      <c r="BE205" s="38">
        <v>894571</v>
      </c>
      <c r="BF205" s="38">
        <v>1032198</v>
      </c>
      <c r="BG205" s="38">
        <v>2133207</v>
      </c>
      <c r="BH205" s="38">
        <v>206440</v>
      </c>
      <c r="BI205" s="38">
        <v>1307450</v>
      </c>
      <c r="BJ205" s="38">
        <v>233965</v>
      </c>
      <c r="BK205" s="38">
        <v>0</v>
      </c>
      <c r="BL205" s="38">
        <v>0</v>
      </c>
      <c r="BM205" s="38" t="s">
        <v>107</v>
      </c>
      <c r="BN205" s="38">
        <v>6878563</v>
      </c>
      <c r="BO205" s="38">
        <v>178914</v>
      </c>
      <c r="BP205" s="38">
        <v>3027779</v>
      </c>
      <c r="BQ205" s="38">
        <v>6193185</v>
      </c>
      <c r="BR205" s="38">
        <v>0</v>
      </c>
      <c r="BS205" s="38">
        <v>481692</v>
      </c>
      <c r="BT205" s="330">
        <v>0</v>
      </c>
      <c r="BU205" s="38">
        <v>0</v>
      </c>
      <c r="BV205" s="38" t="s">
        <v>107</v>
      </c>
      <c r="BW205" s="38" t="s">
        <v>107</v>
      </c>
      <c r="BX205" s="38" t="s">
        <v>107</v>
      </c>
      <c r="BY205" s="42" t="s">
        <v>113</v>
      </c>
      <c r="BZ205" s="42" t="s">
        <v>113</v>
      </c>
      <c r="CA205" s="42" t="s">
        <v>113</v>
      </c>
      <c r="CB205" s="42" t="s">
        <v>113</v>
      </c>
      <c r="CC205" s="42" t="s">
        <v>113</v>
      </c>
      <c r="CD205" s="42" t="s">
        <v>114</v>
      </c>
      <c r="CE205" s="42" t="s">
        <v>114</v>
      </c>
      <c r="CF205" s="42" t="s">
        <v>107</v>
      </c>
      <c r="CG205" s="28" t="s">
        <v>107</v>
      </c>
      <c r="CH205" s="28" t="s">
        <v>107</v>
      </c>
      <c r="CI205" s="28" t="s">
        <v>107</v>
      </c>
      <c r="CJ205" s="28" t="s">
        <v>107</v>
      </c>
      <c r="CK205" s="28" t="s">
        <v>107</v>
      </c>
      <c r="CL205" s="28" t="s">
        <v>107</v>
      </c>
      <c r="CM205" s="28" t="s">
        <v>107</v>
      </c>
      <c r="CN205" s="28" t="s">
        <v>107</v>
      </c>
      <c r="CO205" s="28" t="s">
        <v>107</v>
      </c>
      <c r="CP205" s="28" t="s">
        <v>107</v>
      </c>
      <c r="CQ205" s="28" t="s">
        <v>107</v>
      </c>
      <c r="CR205" s="28" t="s">
        <v>107</v>
      </c>
      <c r="CS205" s="28" t="s">
        <v>107</v>
      </c>
      <c r="CT205" s="28" t="s">
        <v>107</v>
      </c>
      <c r="CU205" s="332">
        <v>11487668</v>
      </c>
      <c r="CV205" s="43">
        <v>1</v>
      </c>
    </row>
    <row r="206" spans="1:100" ht="25.5">
      <c r="A206" s="28">
        <v>265</v>
      </c>
      <c r="B206" s="29" t="s">
        <v>330</v>
      </c>
      <c r="C206" s="29" t="s">
        <v>0</v>
      </c>
      <c r="D206" s="29" t="s">
        <v>337</v>
      </c>
      <c r="E206" s="42" t="s">
        <v>338</v>
      </c>
      <c r="F206" s="42" t="s">
        <v>107</v>
      </c>
      <c r="G206" s="30" t="s">
        <v>631</v>
      </c>
      <c r="H206" s="42" t="s">
        <v>990</v>
      </c>
      <c r="I206" s="28">
        <v>9006165</v>
      </c>
      <c r="J206" s="28" t="s">
        <v>632</v>
      </c>
      <c r="K206" s="31" t="s">
        <v>366</v>
      </c>
      <c r="L206" s="32">
        <v>103</v>
      </c>
      <c r="M206" s="33">
        <v>5</v>
      </c>
      <c r="N206" s="34">
        <v>112300000</v>
      </c>
      <c r="O206" s="28" t="s">
        <v>338</v>
      </c>
      <c r="P206" s="28" t="s">
        <v>130</v>
      </c>
      <c r="Q206" s="28" t="s">
        <v>112</v>
      </c>
      <c r="R206" s="28" t="s">
        <v>107</v>
      </c>
      <c r="S206" s="28" t="s">
        <v>107</v>
      </c>
      <c r="T206" s="42" t="s">
        <v>107</v>
      </c>
      <c r="U206" s="28" t="s">
        <v>107</v>
      </c>
      <c r="V206" s="28" t="s">
        <v>107</v>
      </c>
      <c r="W206" s="28" t="str">
        <f t="shared" si="3"/>
        <v>N.A.</v>
      </c>
      <c r="X206" s="35" t="s">
        <v>2413</v>
      </c>
      <c r="Y206" s="206">
        <v>0.01</v>
      </c>
      <c r="Z206" s="206">
        <v>0.01</v>
      </c>
      <c r="AA206" s="206">
        <v>0.01</v>
      </c>
      <c r="AB206" s="206">
        <v>0.01</v>
      </c>
      <c r="AC206" s="206">
        <v>0.01</v>
      </c>
      <c r="AD206" s="206">
        <v>0.01</v>
      </c>
      <c r="AE206" s="28" t="s">
        <v>113</v>
      </c>
      <c r="AF206" s="28" t="s">
        <v>113</v>
      </c>
      <c r="AG206" s="28" t="s">
        <v>113</v>
      </c>
      <c r="AH206" s="37">
        <v>0</v>
      </c>
      <c r="AI206" s="38">
        <v>8689479</v>
      </c>
      <c r="AJ206" s="38">
        <v>87324</v>
      </c>
      <c r="AK206" s="38" t="s">
        <v>107</v>
      </c>
      <c r="AL206" s="38">
        <v>0</v>
      </c>
      <c r="AM206" s="38">
        <v>0</v>
      </c>
      <c r="AN206" s="38">
        <v>7322080</v>
      </c>
      <c r="AO206" s="38">
        <v>0</v>
      </c>
      <c r="AP206" s="38">
        <v>0</v>
      </c>
      <c r="AQ206" s="38">
        <v>49119</v>
      </c>
      <c r="AR206" s="38" t="s">
        <v>107</v>
      </c>
      <c r="AS206" s="38" t="s">
        <v>107</v>
      </c>
      <c r="AT206" s="38" t="s">
        <v>107</v>
      </c>
      <c r="AU206" s="38">
        <v>0</v>
      </c>
      <c r="AV206" s="38">
        <v>0</v>
      </c>
      <c r="AW206" s="38">
        <v>0</v>
      </c>
      <c r="AX206" s="38" t="s">
        <v>107</v>
      </c>
      <c r="AY206" s="38" t="s">
        <v>107</v>
      </c>
      <c r="AZ206" s="38" t="s">
        <v>107</v>
      </c>
      <c r="BA206" s="38">
        <v>1974385</v>
      </c>
      <c r="BB206" s="38">
        <v>0</v>
      </c>
      <c r="BC206" s="38">
        <v>0</v>
      </c>
      <c r="BD206" s="38" t="s">
        <v>107</v>
      </c>
      <c r="BE206" s="38" t="s">
        <v>107</v>
      </c>
      <c r="BF206" s="38">
        <v>938693</v>
      </c>
      <c r="BG206" s="38" t="s">
        <v>107</v>
      </c>
      <c r="BH206" s="38">
        <v>72861</v>
      </c>
      <c r="BI206" s="38">
        <v>1528774</v>
      </c>
      <c r="BJ206" s="38" t="s">
        <v>107</v>
      </c>
      <c r="BK206" s="38">
        <v>0</v>
      </c>
      <c r="BL206" s="38">
        <v>0</v>
      </c>
      <c r="BM206" s="38" t="s">
        <v>107</v>
      </c>
      <c r="BN206" s="38">
        <v>15785609</v>
      </c>
      <c r="BO206" s="38">
        <v>204119</v>
      </c>
      <c r="BP206" s="38" t="s">
        <v>107</v>
      </c>
      <c r="BQ206" s="38" t="s">
        <v>107</v>
      </c>
      <c r="BR206" s="38">
        <v>0</v>
      </c>
      <c r="BS206" s="38">
        <v>936490</v>
      </c>
      <c r="BT206" s="330">
        <v>0</v>
      </c>
      <c r="BU206" s="38">
        <v>0</v>
      </c>
      <c r="BV206" s="38" t="s">
        <v>107</v>
      </c>
      <c r="BW206" s="38" t="s">
        <v>107</v>
      </c>
      <c r="BX206" s="38" t="s">
        <v>107</v>
      </c>
      <c r="BY206" s="41" t="s">
        <v>113</v>
      </c>
      <c r="BZ206" s="41" t="s">
        <v>113</v>
      </c>
      <c r="CA206" s="41" t="s">
        <v>113</v>
      </c>
      <c r="CB206" s="41" t="s">
        <v>113</v>
      </c>
      <c r="CC206" s="41" t="s">
        <v>113</v>
      </c>
      <c r="CD206" s="41" t="s">
        <v>114</v>
      </c>
      <c r="CE206" s="41" t="s">
        <v>114</v>
      </c>
      <c r="CF206" s="42" t="s">
        <v>107</v>
      </c>
      <c r="CG206" s="28" t="s">
        <v>107</v>
      </c>
      <c r="CH206" s="28" t="s">
        <v>107</v>
      </c>
      <c r="CI206" s="28" t="s">
        <v>107</v>
      </c>
      <c r="CJ206" s="28" t="s">
        <v>107</v>
      </c>
      <c r="CK206" s="28" t="s">
        <v>107</v>
      </c>
      <c r="CL206" s="28" t="s">
        <v>107</v>
      </c>
      <c r="CM206" s="28" t="s">
        <v>107</v>
      </c>
      <c r="CN206" s="28" t="s">
        <v>107</v>
      </c>
      <c r="CO206" s="28" t="s">
        <v>107</v>
      </c>
      <c r="CP206" s="28" t="s">
        <v>107</v>
      </c>
      <c r="CQ206" s="28" t="s">
        <v>107</v>
      </c>
      <c r="CR206" s="28" t="s">
        <v>107</v>
      </c>
      <c r="CS206" s="28" t="s">
        <v>107</v>
      </c>
      <c r="CT206" s="28" t="s">
        <v>107</v>
      </c>
      <c r="CU206" s="332">
        <v>4163150</v>
      </c>
      <c r="CV206" s="43">
        <v>1</v>
      </c>
    </row>
    <row r="207" spans="1:100" ht="25.5">
      <c r="A207" s="28">
        <v>266</v>
      </c>
      <c r="B207" s="29" t="s">
        <v>330</v>
      </c>
      <c r="C207" s="29" t="s">
        <v>0</v>
      </c>
      <c r="D207" s="29" t="s">
        <v>337</v>
      </c>
      <c r="E207" s="42" t="s">
        <v>338</v>
      </c>
      <c r="F207" s="42" t="s">
        <v>107</v>
      </c>
      <c r="G207" s="30" t="s">
        <v>633</v>
      </c>
      <c r="H207" s="42" t="s">
        <v>990</v>
      </c>
      <c r="I207" s="28">
        <v>9006167</v>
      </c>
      <c r="J207" s="28" t="s">
        <v>634</v>
      </c>
      <c r="K207" s="31" t="s">
        <v>369</v>
      </c>
      <c r="L207" s="32">
        <v>170</v>
      </c>
      <c r="M207" s="33">
        <v>5</v>
      </c>
      <c r="N207" s="34">
        <v>136700000</v>
      </c>
      <c r="O207" s="28" t="s">
        <v>338</v>
      </c>
      <c r="P207" s="28" t="s">
        <v>130</v>
      </c>
      <c r="Q207" s="28" t="s">
        <v>112</v>
      </c>
      <c r="R207" s="28" t="s">
        <v>107</v>
      </c>
      <c r="S207" s="28" t="s">
        <v>107</v>
      </c>
      <c r="T207" s="42" t="s">
        <v>107</v>
      </c>
      <c r="U207" s="28" t="s">
        <v>107</v>
      </c>
      <c r="V207" s="28" t="s">
        <v>107</v>
      </c>
      <c r="W207" s="28" t="str">
        <f t="shared" si="3"/>
        <v>N.A.</v>
      </c>
      <c r="X207" s="35" t="s">
        <v>2414</v>
      </c>
      <c r="Y207" s="206">
        <v>0.01</v>
      </c>
      <c r="Z207" s="206">
        <v>0.01</v>
      </c>
      <c r="AA207" s="206">
        <v>0.01</v>
      </c>
      <c r="AB207" s="206">
        <v>0.01</v>
      </c>
      <c r="AC207" s="206">
        <v>0.01</v>
      </c>
      <c r="AD207" s="206">
        <v>0.01</v>
      </c>
      <c r="AE207" s="28" t="s">
        <v>113</v>
      </c>
      <c r="AF207" s="28" t="s">
        <v>113</v>
      </c>
      <c r="AG207" s="28" t="s">
        <v>113</v>
      </c>
      <c r="AH207" s="37">
        <v>0</v>
      </c>
      <c r="AI207" s="38">
        <v>8689479</v>
      </c>
      <c r="AJ207" s="38">
        <v>87324</v>
      </c>
      <c r="AK207" s="38">
        <v>979667</v>
      </c>
      <c r="AL207" s="38">
        <v>0</v>
      </c>
      <c r="AM207" s="38">
        <v>0</v>
      </c>
      <c r="AN207" s="38">
        <v>7322080</v>
      </c>
      <c r="AO207" s="38">
        <v>0</v>
      </c>
      <c r="AP207" s="38">
        <v>599444</v>
      </c>
      <c r="AQ207" s="38">
        <v>49119</v>
      </c>
      <c r="AR207" s="38">
        <v>0</v>
      </c>
      <c r="AS207" s="38" t="s">
        <v>107</v>
      </c>
      <c r="AT207" s="38" t="s">
        <v>107</v>
      </c>
      <c r="AU207" s="38">
        <v>0</v>
      </c>
      <c r="AV207" s="38">
        <v>0</v>
      </c>
      <c r="AW207" s="38">
        <v>0</v>
      </c>
      <c r="AX207" s="38" t="s">
        <v>107</v>
      </c>
      <c r="AY207" s="38" t="s">
        <v>107</v>
      </c>
      <c r="AZ207" s="38" t="s">
        <v>107</v>
      </c>
      <c r="BA207" s="38">
        <v>1974385</v>
      </c>
      <c r="BB207" s="38">
        <v>0</v>
      </c>
      <c r="BC207" s="38">
        <v>0</v>
      </c>
      <c r="BD207" s="38" t="s">
        <v>107</v>
      </c>
      <c r="BE207" s="38" t="s">
        <v>107</v>
      </c>
      <c r="BF207" s="38">
        <v>833117</v>
      </c>
      <c r="BG207" s="38" t="s">
        <v>107</v>
      </c>
      <c r="BH207" s="38">
        <v>72861</v>
      </c>
      <c r="BI207" s="38">
        <v>1528774</v>
      </c>
      <c r="BJ207" s="38" t="s">
        <v>107</v>
      </c>
      <c r="BK207" s="38">
        <v>0</v>
      </c>
      <c r="BL207" s="38">
        <v>0</v>
      </c>
      <c r="BM207" s="38" t="s">
        <v>107</v>
      </c>
      <c r="BN207" s="38">
        <v>15785609</v>
      </c>
      <c r="BO207" s="38">
        <v>204119</v>
      </c>
      <c r="BP207" s="38" t="s">
        <v>107</v>
      </c>
      <c r="BQ207" s="38" t="s">
        <v>107</v>
      </c>
      <c r="BR207" s="38">
        <v>0</v>
      </c>
      <c r="BS207" s="38">
        <v>707732</v>
      </c>
      <c r="BT207" s="330">
        <v>0</v>
      </c>
      <c r="BU207" s="38">
        <v>0</v>
      </c>
      <c r="BV207" s="38" t="s">
        <v>107</v>
      </c>
      <c r="BW207" s="38" t="s">
        <v>107</v>
      </c>
      <c r="BX207" s="38" t="s">
        <v>107</v>
      </c>
      <c r="BY207" s="41" t="s">
        <v>113</v>
      </c>
      <c r="BZ207" s="41" t="s">
        <v>113</v>
      </c>
      <c r="CA207" s="41" t="s">
        <v>113</v>
      </c>
      <c r="CB207" s="41" t="s">
        <v>113</v>
      </c>
      <c r="CC207" s="41" t="s">
        <v>114</v>
      </c>
      <c r="CD207" s="41" t="s">
        <v>114</v>
      </c>
      <c r="CE207" s="41" t="s">
        <v>114</v>
      </c>
      <c r="CF207" s="42" t="s">
        <v>107</v>
      </c>
      <c r="CG207" s="28" t="s">
        <v>107</v>
      </c>
      <c r="CH207" s="28" t="s">
        <v>107</v>
      </c>
      <c r="CI207" s="28" t="s">
        <v>107</v>
      </c>
      <c r="CJ207" s="28" t="s">
        <v>107</v>
      </c>
      <c r="CK207" s="28" t="s">
        <v>107</v>
      </c>
      <c r="CL207" s="28" t="s">
        <v>107</v>
      </c>
      <c r="CM207" s="28" t="s">
        <v>107</v>
      </c>
      <c r="CN207" s="28" t="s">
        <v>107</v>
      </c>
      <c r="CO207" s="28" t="s">
        <v>107</v>
      </c>
      <c r="CP207" s="28" t="s">
        <v>107</v>
      </c>
      <c r="CQ207" s="28" t="s">
        <v>107</v>
      </c>
      <c r="CR207" s="28" t="s">
        <v>107</v>
      </c>
      <c r="CS207" s="28" t="s">
        <v>107</v>
      </c>
      <c r="CT207" s="28" t="s">
        <v>107</v>
      </c>
      <c r="CU207" s="332">
        <v>4163150</v>
      </c>
      <c r="CV207" s="43">
        <v>1</v>
      </c>
    </row>
    <row r="208" spans="1:100" ht="25.5">
      <c r="A208" s="28">
        <v>267</v>
      </c>
      <c r="B208" s="29" t="s">
        <v>330</v>
      </c>
      <c r="C208" s="29" t="s">
        <v>0</v>
      </c>
      <c r="D208" s="29" t="s">
        <v>337</v>
      </c>
      <c r="E208" s="42" t="s">
        <v>338</v>
      </c>
      <c r="F208" s="42" t="s">
        <v>107</v>
      </c>
      <c r="G208" s="30" t="s">
        <v>635</v>
      </c>
      <c r="H208" s="42" t="s">
        <v>990</v>
      </c>
      <c r="I208" s="28">
        <v>9006168</v>
      </c>
      <c r="J208" s="28" t="s">
        <v>636</v>
      </c>
      <c r="K208" s="31" t="s">
        <v>369</v>
      </c>
      <c r="L208" s="32">
        <v>204</v>
      </c>
      <c r="M208" s="33">
        <v>5</v>
      </c>
      <c r="N208" s="34">
        <v>161300000</v>
      </c>
      <c r="O208" s="28" t="s">
        <v>338</v>
      </c>
      <c r="P208" s="28" t="s">
        <v>130</v>
      </c>
      <c r="Q208" s="28" t="s">
        <v>112</v>
      </c>
      <c r="R208" s="28" t="s">
        <v>107</v>
      </c>
      <c r="S208" s="28" t="s">
        <v>107</v>
      </c>
      <c r="T208" s="42" t="s">
        <v>107</v>
      </c>
      <c r="U208" s="28" t="s">
        <v>107</v>
      </c>
      <c r="V208" s="28" t="s">
        <v>107</v>
      </c>
      <c r="W208" s="28" t="str">
        <f t="shared" si="3"/>
        <v>N.A.</v>
      </c>
      <c r="X208" s="35" t="s">
        <v>2414</v>
      </c>
      <c r="Y208" s="206">
        <v>0.01</v>
      </c>
      <c r="Z208" s="206">
        <v>0.01</v>
      </c>
      <c r="AA208" s="206">
        <v>0.01</v>
      </c>
      <c r="AB208" s="206">
        <v>0.01</v>
      </c>
      <c r="AC208" s="206">
        <v>0.01</v>
      </c>
      <c r="AD208" s="206">
        <v>0.01</v>
      </c>
      <c r="AE208" s="28" t="s">
        <v>113</v>
      </c>
      <c r="AF208" s="28" t="s">
        <v>113</v>
      </c>
      <c r="AG208" s="28" t="s">
        <v>113</v>
      </c>
      <c r="AH208" s="37">
        <v>0</v>
      </c>
      <c r="AI208" s="38">
        <v>8689479</v>
      </c>
      <c r="AJ208" s="38">
        <v>87324</v>
      </c>
      <c r="AK208" s="38">
        <v>979667</v>
      </c>
      <c r="AL208" s="38">
        <v>0</v>
      </c>
      <c r="AM208" s="38">
        <v>0</v>
      </c>
      <c r="AN208" s="38">
        <v>7322080</v>
      </c>
      <c r="AO208" s="38">
        <v>0</v>
      </c>
      <c r="AP208" s="38">
        <v>0</v>
      </c>
      <c r="AQ208" s="38">
        <v>49119</v>
      </c>
      <c r="AR208" s="38">
        <v>0</v>
      </c>
      <c r="AS208" s="38" t="s">
        <v>107</v>
      </c>
      <c r="AT208" s="38" t="s">
        <v>107</v>
      </c>
      <c r="AU208" s="38">
        <v>0</v>
      </c>
      <c r="AV208" s="38">
        <v>0</v>
      </c>
      <c r="AW208" s="38">
        <v>0</v>
      </c>
      <c r="AX208" s="38">
        <v>0</v>
      </c>
      <c r="AY208" s="38" t="s">
        <v>107</v>
      </c>
      <c r="AZ208" s="38" t="s">
        <v>107</v>
      </c>
      <c r="BA208" s="38">
        <v>1974385</v>
      </c>
      <c r="BB208" s="38">
        <v>0</v>
      </c>
      <c r="BC208" s="38">
        <v>0</v>
      </c>
      <c r="BD208" s="38" t="s">
        <v>107</v>
      </c>
      <c r="BE208" s="38" t="s">
        <v>107</v>
      </c>
      <c r="BF208" s="38">
        <v>1068744</v>
      </c>
      <c r="BG208" s="38" t="s">
        <v>107</v>
      </c>
      <c r="BH208" s="38">
        <v>72861</v>
      </c>
      <c r="BI208" s="38">
        <v>1528774</v>
      </c>
      <c r="BJ208" s="38" t="s">
        <v>107</v>
      </c>
      <c r="BK208" s="38">
        <v>0</v>
      </c>
      <c r="BL208" s="38">
        <v>0</v>
      </c>
      <c r="BM208" s="38" t="s">
        <v>107</v>
      </c>
      <c r="BN208" s="38">
        <v>15785609</v>
      </c>
      <c r="BO208" s="38">
        <v>204119</v>
      </c>
      <c r="BP208" s="38" t="s">
        <v>107</v>
      </c>
      <c r="BQ208" s="38" t="s">
        <v>107</v>
      </c>
      <c r="BR208" s="38">
        <v>0</v>
      </c>
      <c r="BS208" s="38">
        <v>707732</v>
      </c>
      <c r="BT208" s="330">
        <v>0</v>
      </c>
      <c r="BU208" s="38">
        <v>0</v>
      </c>
      <c r="BV208" s="38" t="s">
        <v>107</v>
      </c>
      <c r="BW208" s="38" t="s">
        <v>107</v>
      </c>
      <c r="BX208" s="38" t="s">
        <v>107</v>
      </c>
      <c r="BY208" s="41" t="s">
        <v>113</v>
      </c>
      <c r="BZ208" s="41" t="s">
        <v>113</v>
      </c>
      <c r="CA208" s="41" t="s">
        <v>113</v>
      </c>
      <c r="CB208" s="41" t="s">
        <v>113</v>
      </c>
      <c r="CC208" s="41" t="s">
        <v>114</v>
      </c>
      <c r="CD208" s="41" t="s">
        <v>114</v>
      </c>
      <c r="CE208" s="41" t="s">
        <v>114</v>
      </c>
      <c r="CF208" s="42" t="s">
        <v>107</v>
      </c>
      <c r="CG208" s="28" t="s">
        <v>107</v>
      </c>
      <c r="CH208" s="28" t="s">
        <v>107</v>
      </c>
      <c r="CI208" s="28" t="s">
        <v>107</v>
      </c>
      <c r="CJ208" s="28" t="s">
        <v>107</v>
      </c>
      <c r="CK208" s="28" t="s">
        <v>107</v>
      </c>
      <c r="CL208" s="28" t="s">
        <v>107</v>
      </c>
      <c r="CM208" s="28" t="s">
        <v>107</v>
      </c>
      <c r="CN208" s="28" t="s">
        <v>107</v>
      </c>
      <c r="CO208" s="28" t="s">
        <v>107</v>
      </c>
      <c r="CP208" s="28" t="s">
        <v>107</v>
      </c>
      <c r="CQ208" s="28" t="s">
        <v>107</v>
      </c>
      <c r="CR208" s="28" t="s">
        <v>107</v>
      </c>
      <c r="CS208" s="28" t="s">
        <v>107</v>
      </c>
      <c r="CT208" s="28" t="s">
        <v>107</v>
      </c>
      <c r="CU208" s="332">
        <v>4163150</v>
      </c>
      <c r="CV208" s="43">
        <v>1</v>
      </c>
    </row>
    <row r="209" spans="1:100" ht="25.5">
      <c r="A209" s="28">
        <v>268</v>
      </c>
      <c r="B209" s="29" t="s">
        <v>330</v>
      </c>
      <c r="C209" s="29" t="s">
        <v>0</v>
      </c>
      <c r="D209" s="29" t="s">
        <v>337</v>
      </c>
      <c r="E209" s="42" t="s">
        <v>346</v>
      </c>
      <c r="F209" s="42" t="s">
        <v>107</v>
      </c>
      <c r="G209" s="30" t="s">
        <v>637</v>
      </c>
      <c r="H209" s="42" t="s">
        <v>990</v>
      </c>
      <c r="I209" s="28">
        <v>9006169</v>
      </c>
      <c r="J209" s="28" t="s">
        <v>638</v>
      </c>
      <c r="K209" s="31" t="s">
        <v>307</v>
      </c>
      <c r="L209" s="32">
        <v>204</v>
      </c>
      <c r="M209" s="33">
        <v>5</v>
      </c>
      <c r="N209" s="34">
        <v>172200000</v>
      </c>
      <c r="O209" s="28" t="s">
        <v>346</v>
      </c>
      <c r="P209" s="28" t="s">
        <v>130</v>
      </c>
      <c r="Q209" s="28" t="s">
        <v>112</v>
      </c>
      <c r="R209" s="28" t="s">
        <v>107</v>
      </c>
      <c r="S209" s="28" t="s">
        <v>107</v>
      </c>
      <c r="T209" s="42" t="s">
        <v>107</v>
      </c>
      <c r="U209" s="28" t="s">
        <v>107</v>
      </c>
      <c r="V209" s="28" t="s">
        <v>107</v>
      </c>
      <c r="W209" s="28" t="str">
        <f t="shared" si="3"/>
        <v>N.A.</v>
      </c>
      <c r="X209" s="35" t="s">
        <v>2412</v>
      </c>
      <c r="Y209" s="206">
        <v>0.01</v>
      </c>
      <c r="Z209" s="206">
        <v>0.01</v>
      </c>
      <c r="AA209" s="206">
        <v>0.01</v>
      </c>
      <c r="AB209" s="206">
        <v>0.01</v>
      </c>
      <c r="AC209" s="206">
        <v>0.01</v>
      </c>
      <c r="AD209" s="206">
        <v>0.01</v>
      </c>
      <c r="AE209" s="28" t="s">
        <v>113</v>
      </c>
      <c r="AF209" s="28" t="s">
        <v>113</v>
      </c>
      <c r="AG209" s="28" t="s">
        <v>113</v>
      </c>
      <c r="AH209" s="37">
        <v>0</v>
      </c>
      <c r="AI209" s="38">
        <v>8689479</v>
      </c>
      <c r="AJ209" s="38">
        <v>87324</v>
      </c>
      <c r="AK209" s="38">
        <v>979667</v>
      </c>
      <c r="AL209" s="38">
        <v>0</v>
      </c>
      <c r="AM209" s="38">
        <v>0</v>
      </c>
      <c r="AN209" s="38">
        <v>7322080</v>
      </c>
      <c r="AO209" s="38">
        <v>0</v>
      </c>
      <c r="AP209" s="38">
        <v>0</v>
      </c>
      <c r="AQ209" s="38">
        <v>49119</v>
      </c>
      <c r="AR209" s="38">
        <v>0</v>
      </c>
      <c r="AS209" s="38" t="s">
        <v>107</v>
      </c>
      <c r="AT209" s="38" t="s">
        <v>107</v>
      </c>
      <c r="AU209" s="38">
        <v>0</v>
      </c>
      <c r="AV209" s="38">
        <v>0</v>
      </c>
      <c r="AW209" s="38">
        <v>0</v>
      </c>
      <c r="AX209" s="38">
        <v>0</v>
      </c>
      <c r="AY209" s="38" t="s">
        <v>107</v>
      </c>
      <c r="AZ209" s="38" t="s">
        <v>107</v>
      </c>
      <c r="BA209" s="38">
        <v>1974385</v>
      </c>
      <c r="BB209" s="38">
        <v>0</v>
      </c>
      <c r="BC209" s="38">
        <v>0</v>
      </c>
      <c r="BD209" s="38" t="s">
        <v>107</v>
      </c>
      <c r="BE209" s="38" t="s">
        <v>107</v>
      </c>
      <c r="BF209" s="38">
        <v>1217959</v>
      </c>
      <c r="BG209" s="38" t="s">
        <v>107</v>
      </c>
      <c r="BH209" s="38">
        <v>72861</v>
      </c>
      <c r="BI209" s="38">
        <v>1528774</v>
      </c>
      <c r="BJ209" s="38" t="s">
        <v>107</v>
      </c>
      <c r="BK209" s="38">
        <v>0</v>
      </c>
      <c r="BL209" s="38">
        <v>0</v>
      </c>
      <c r="BM209" s="38" t="s">
        <v>107</v>
      </c>
      <c r="BN209" s="38">
        <v>15785609</v>
      </c>
      <c r="BO209" s="38">
        <v>204119</v>
      </c>
      <c r="BP209" s="38" t="s">
        <v>107</v>
      </c>
      <c r="BQ209" s="38" t="s">
        <v>107</v>
      </c>
      <c r="BR209" s="38">
        <v>0</v>
      </c>
      <c r="BS209" s="38">
        <v>707732</v>
      </c>
      <c r="BT209" s="330">
        <v>0</v>
      </c>
      <c r="BU209" s="38">
        <v>0</v>
      </c>
      <c r="BV209" s="38" t="s">
        <v>107</v>
      </c>
      <c r="BW209" s="38" t="s">
        <v>107</v>
      </c>
      <c r="BX209" s="38" t="s">
        <v>107</v>
      </c>
      <c r="BY209" s="41" t="s">
        <v>113</v>
      </c>
      <c r="BZ209" s="41" t="s">
        <v>113</v>
      </c>
      <c r="CA209" s="41" t="s">
        <v>113</v>
      </c>
      <c r="CB209" s="41" t="s">
        <v>113</v>
      </c>
      <c r="CC209" s="41" t="s">
        <v>114</v>
      </c>
      <c r="CD209" s="41" t="s">
        <v>114</v>
      </c>
      <c r="CE209" s="41" t="s">
        <v>114</v>
      </c>
      <c r="CF209" s="42" t="s">
        <v>107</v>
      </c>
      <c r="CG209" s="28" t="s">
        <v>107</v>
      </c>
      <c r="CH209" s="28" t="s">
        <v>107</v>
      </c>
      <c r="CI209" s="28" t="s">
        <v>107</v>
      </c>
      <c r="CJ209" s="28" t="s">
        <v>107</v>
      </c>
      <c r="CK209" s="28" t="s">
        <v>107</v>
      </c>
      <c r="CL209" s="28" t="s">
        <v>107</v>
      </c>
      <c r="CM209" s="28" t="s">
        <v>107</v>
      </c>
      <c r="CN209" s="28" t="s">
        <v>107</v>
      </c>
      <c r="CO209" s="28" t="s">
        <v>107</v>
      </c>
      <c r="CP209" s="28" t="s">
        <v>107</v>
      </c>
      <c r="CQ209" s="28" t="s">
        <v>107</v>
      </c>
      <c r="CR209" s="28" t="s">
        <v>107</v>
      </c>
      <c r="CS209" s="28" t="s">
        <v>107</v>
      </c>
      <c r="CT209" s="28" t="s">
        <v>107</v>
      </c>
      <c r="CU209" s="332">
        <v>4163150</v>
      </c>
      <c r="CV209" s="43">
        <v>1</v>
      </c>
    </row>
    <row r="210" spans="1:100" ht="25.5">
      <c r="A210" s="28">
        <v>269</v>
      </c>
      <c r="B210" s="29" t="s">
        <v>330</v>
      </c>
      <c r="C210" s="29" t="s">
        <v>0</v>
      </c>
      <c r="D210" s="29" t="s">
        <v>337</v>
      </c>
      <c r="E210" s="42" t="s">
        <v>338</v>
      </c>
      <c r="F210" s="42" t="s">
        <v>107</v>
      </c>
      <c r="G210" s="30" t="s">
        <v>639</v>
      </c>
      <c r="H210" s="42" t="s">
        <v>990</v>
      </c>
      <c r="I210" s="28">
        <v>9006170</v>
      </c>
      <c r="J210" s="28" t="s">
        <v>640</v>
      </c>
      <c r="K210" s="31" t="s">
        <v>369</v>
      </c>
      <c r="L210" s="32">
        <v>164</v>
      </c>
      <c r="M210" s="33">
        <v>5</v>
      </c>
      <c r="N210" s="34">
        <v>222300000</v>
      </c>
      <c r="O210" s="28" t="s">
        <v>338</v>
      </c>
      <c r="P210" s="28" t="s">
        <v>130</v>
      </c>
      <c r="Q210" s="28" t="s">
        <v>112</v>
      </c>
      <c r="R210" s="28" t="s">
        <v>107</v>
      </c>
      <c r="S210" s="28" t="s">
        <v>107</v>
      </c>
      <c r="T210" s="42" t="s">
        <v>107</v>
      </c>
      <c r="U210" s="28" t="s">
        <v>107</v>
      </c>
      <c r="V210" s="28" t="s">
        <v>107</v>
      </c>
      <c r="W210" s="28" t="str">
        <f t="shared" si="3"/>
        <v>N.A.</v>
      </c>
      <c r="X210" s="35" t="s">
        <v>2414</v>
      </c>
      <c r="Y210" s="206">
        <v>0.01</v>
      </c>
      <c r="Z210" s="206">
        <v>0.04</v>
      </c>
      <c r="AA210" s="206">
        <v>0.05</v>
      </c>
      <c r="AB210" s="206">
        <v>0.05</v>
      </c>
      <c r="AC210" s="206">
        <v>0.05</v>
      </c>
      <c r="AD210" s="206">
        <v>0.06</v>
      </c>
      <c r="AE210" s="28" t="s">
        <v>113</v>
      </c>
      <c r="AF210" s="28" t="s">
        <v>113</v>
      </c>
      <c r="AG210" s="28" t="s">
        <v>113</v>
      </c>
      <c r="AH210" s="37">
        <v>0</v>
      </c>
      <c r="AI210" s="38">
        <v>8689479</v>
      </c>
      <c r="AJ210" s="38">
        <v>87324</v>
      </c>
      <c r="AK210" s="38">
        <v>649424</v>
      </c>
      <c r="AL210" s="38">
        <v>0</v>
      </c>
      <c r="AM210" s="38">
        <v>0</v>
      </c>
      <c r="AN210" s="38">
        <v>7322080</v>
      </c>
      <c r="AO210" s="38">
        <v>0</v>
      </c>
      <c r="AP210" s="38">
        <v>529377</v>
      </c>
      <c r="AQ210" s="38">
        <v>49119</v>
      </c>
      <c r="AR210" s="38">
        <v>495044</v>
      </c>
      <c r="AS210" s="38" t="s">
        <v>107</v>
      </c>
      <c r="AT210" s="38" t="s">
        <v>107</v>
      </c>
      <c r="AU210" s="38">
        <v>0</v>
      </c>
      <c r="AV210" s="38">
        <v>0</v>
      </c>
      <c r="AW210" s="38">
        <v>0</v>
      </c>
      <c r="AX210" s="38" t="s">
        <v>107</v>
      </c>
      <c r="AY210" s="38" t="s">
        <v>107</v>
      </c>
      <c r="AZ210" s="38" t="s">
        <v>107</v>
      </c>
      <c r="BA210" s="38">
        <v>1974385</v>
      </c>
      <c r="BB210" s="38">
        <v>0</v>
      </c>
      <c r="BC210" s="38">
        <v>0</v>
      </c>
      <c r="BD210" s="38" t="s">
        <v>107</v>
      </c>
      <c r="BE210" s="38">
        <v>1457118</v>
      </c>
      <c r="BF210" s="38">
        <v>1265027</v>
      </c>
      <c r="BG210" s="38">
        <v>1193276</v>
      </c>
      <c r="BH210" s="38">
        <v>72861</v>
      </c>
      <c r="BI210" s="38">
        <v>1528774</v>
      </c>
      <c r="BJ210" s="38" t="s">
        <v>107</v>
      </c>
      <c r="BK210" s="38">
        <v>0</v>
      </c>
      <c r="BL210" s="38">
        <v>0</v>
      </c>
      <c r="BM210" s="38" t="s">
        <v>107</v>
      </c>
      <c r="BN210" s="38">
        <v>15785609</v>
      </c>
      <c r="BO210" s="38">
        <v>204119</v>
      </c>
      <c r="BP210" s="38">
        <v>12299817</v>
      </c>
      <c r="BQ210" s="38" t="s">
        <v>107</v>
      </c>
      <c r="BR210" s="38">
        <v>0</v>
      </c>
      <c r="BS210" s="38">
        <v>1450200</v>
      </c>
      <c r="BT210" s="330">
        <v>0</v>
      </c>
      <c r="BU210" s="38">
        <v>0</v>
      </c>
      <c r="BV210" s="38" t="s">
        <v>107</v>
      </c>
      <c r="BW210" s="38" t="s">
        <v>107</v>
      </c>
      <c r="BX210" s="38" t="s">
        <v>107</v>
      </c>
      <c r="BY210" s="41" t="s">
        <v>113</v>
      </c>
      <c r="BZ210" s="41" t="s">
        <v>113</v>
      </c>
      <c r="CA210" s="41" t="s">
        <v>113</v>
      </c>
      <c r="CB210" s="41" t="s">
        <v>114</v>
      </c>
      <c r="CC210" s="41" t="s">
        <v>113</v>
      </c>
      <c r="CD210" s="41" t="s">
        <v>113</v>
      </c>
      <c r="CE210" s="41" t="s">
        <v>114</v>
      </c>
      <c r="CF210" s="42" t="s">
        <v>107</v>
      </c>
      <c r="CG210" s="28" t="s">
        <v>107</v>
      </c>
      <c r="CH210" s="28" t="s">
        <v>107</v>
      </c>
      <c r="CI210" s="28" t="s">
        <v>107</v>
      </c>
      <c r="CJ210" s="28" t="s">
        <v>107</v>
      </c>
      <c r="CK210" s="28" t="s">
        <v>107</v>
      </c>
      <c r="CL210" s="28" t="s">
        <v>107</v>
      </c>
      <c r="CM210" s="28" t="s">
        <v>107</v>
      </c>
      <c r="CN210" s="28" t="s">
        <v>107</v>
      </c>
      <c r="CO210" s="28" t="s">
        <v>107</v>
      </c>
      <c r="CP210" s="28" t="s">
        <v>107</v>
      </c>
      <c r="CQ210" s="28" t="s">
        <v>107</v>
      </c>
      <c r="CR210" s="28" t="s">
        <v>107</v>
      </c>
      <c r="CS210" s="28" t="s">
        <v>107</v>
      </c>
      <c r="CT210" s="28" t="s">
        <v>107</v>
      </c>
      <c r="CU210" s="332">
        <v>4505750</v>
      </c>
      <c r="CV210" s="43">
        <v>1</v>
      </c>
    </row>
    <row r="211" spans="1:100" ht="25.5">
      <c r="A211" s="28">
        <v>270</v>
      </c>
      <c r="B211" s="29" t="s">
        <v>330</v>
      </c>
      <c r="C211" s="29" t="s">
        <v>0</v>
      </c>
      <c r="D211" s="29" t="s">
        <v>337</v>
      </c>
      <c r="E211" s="42" t="s">
        <v>338</v>
      </c>
      <c r="F211" s="42" t="s">
        <v>107</v>
      </c>
      <c r="G211" s="30" t="s">
        <v>641</v>
      </c>
      <c r="H211" s="42" t="s">
        <v>990</v>
      </c>
      <c r="I211" s="28">
        <v>9006172</v>
      </c>
      <c r="J211" s="28" t="s">
        <v>642</v>
      </c>
      <c r="K211" s="31" t="s">
        <v>369</v>
      </c>
      <c r="L211" s="32">
        <v>164</v>
      </c>
      <c r="M211" s="33">
        <v>5</v>
      </c>
      <c r="N211" s="34">
        <v>226900000</v>
      </c>
      <c r="O211" s="28" t="s">
        <v>338</v>
      </c>
      <c r="P211" s="28" t="s">
        <v>130</v>
      </c>
      <c r="Q211" s="28" t="s">
        <v>112</v>
      </c>
      <c r="R211" s="28" t="s">
        <v>107</v>
      </c>
      <c r="S211" s="28" t="s">
        <v>107</v>
      </c>
      <c r="T211" s="42" t="s">
        <v>107</v>
      </c>
      <c r="U211" s="28" t="s">
        <v>107</v>
      </c>
      <c r="V211" s="28" t="s">
        <v>107</v>
      </c>
      <c r="W211" s="28" t="str">
        <f t="shared" si="3"/>
        <v>N.A.</v>
      </c>
      <c r="X211" s="35" t="s">
        <v>2414</v>
      </c>
      <c r="Y211" s="206">
        <v>0.01</v>
      </c>
      <c r="Z211" s="206">
        <v>0.04</v>
      </c>
      <c r="AA211" s="206">
        <v>0.05</v>
      </c>
      <c r="AB211" s="206">
        <v>0.05</v>
      </c>
      <c r="AC211" s="206">
        <v>0.05</v>
      </c>
      <c r="AD211" s="206">
        <v>0.06</v>
      </c>
      <c r="AE211" s="28" t="s">
        <v>113</v>
      </c>
      <c r="AF211" s="28" t="s">
        <v>113</v>
      </c>
      <c r="AG211" s="28" t="s">
        <v>113</v>
      </c>
      <c r="AH211" s="37">
        <v>0</v>
      </c>
      <c r="AI211" s="38">
        <v>8689479</v>
      </c>
      <c r="AJ211" s="38">
        <v>87324</v>
      </c>
      <c r="AK211" s="38">
        <v>649424</v>
      </c>
      <c r="AL211" s="38">
        <v>0</v>
      </c>
      <c r="AM211" s="38">
        <v>0</v>
      </c>
      <c r="AN211" s="38">
        <v>7322080</v>
      </c>
      <c r="AO211" s="38">
        <v>0</v>
      </c>
      <c r="AP211" s="38">
        <v>0</v>
      </c>
      <c r="AQ211" s="38">
        <v>49119</v>
      </c>
      <c r="AR211" s="38">
        <v>0</v>
      </c>
      <c r="AS211" s="38" t="s">
        <v>107</v>
      </c>
      <c r="AT211" s="38" t="s">
        <v>107</v>
      </c>
      <c r="AU211" s="38">
        <v>0</v>
      </c>
      <c r="AV211" s="38">
        <v>0</v>
      </c>
      <c r="AW211" s="38">
        <v>0</v>
      </c>
      <c r="AX211" s="38">
        <v>0</v>
      </c>
      <c r="AY211" s="38" t="s">
        <v>107</v>
      </c>
      <c r="AZ211" s="38" t="s">
        <v>107</v>
      </c>
      <c r="BA211" s="38">
        <v>1974385</v>
      </c>
      <c r="BB211" s="38">
        <v>0</v>
      </c>
      <c r="BC211" s="38">
        <v>0</v>
      </c>
      <c r="BD211" s="38" t="s">
        <v>107</v>
      </c>
      <c r="BE211" s="38">
        <v>1457118</v>
      </c>
      <c r="BF211" s="38">
        <v>1448590</v>
      </c>
      <c r="BG211" s="38">
        <v>1193276</v>
      </c>
      <c r="BH211" s="38">
        <v>72861</v>
      </c>
      <c r="BI211" s="38">
        <v>1528774</v>
      </c>
      <c r="BJ211" s="38" t="s">
        <v>107</v>
      </c>
      <c r="BK211" s="38">
        <v>0</v>
      </c>
      <c r="BL211" s="38">
        <v>0</v>
      </c>
      <c r="BM211" s="38" t="s">
        <v>107</v>
      </c>
      <c r="BN211" s="38">
        <v>15785609</v>
      </c>
      <c r="BO211" s="38">
        <v>204119</v>
      </c>
      <c r="BP211" s="38">
        <v>12299817</v>
      </c>
      <c r="BQ211" s="38" t="s">
        <v>107</v>
      </c>
      <c r="BR211" s="38">
        <v>0</v>
      </c>
      <c r="BS211" s="38">
        <v>1450200</v>
      </c>
      <c r="BT211" s="330">
        <v>0</v>
      </c>
      <c r="BU211" s="38">
        <v>0</v>
      </c>
      <c r="BV211" s="38" t="s">
        <v>107</v>
      </c>
      <c r="BW211" s="38" t="s">
        <v>107</v>
      </c>
      <c r="BX211" s="38" t="s">
        <v>107</v>
      </c>
      <c r="BY211" s="41" t="s">
        <v>113</v>
      </c>
      <c r="BZ211" s="41" t="s">
        <v>113</v>
      </c>
      <c r="CA211" s="41" t="s">
        <v>113</v>
      </c>
      <c r="CB211" s="41" t="s">
        <v>114</v>
      </c>
      <c r="CC211" s="41" t="s">
        <v>113</v>
      </c>
      <c r="CD211" s="41" t="s">
        <v>113</v>
      </c>
      <c r="CE211" s="41" t="s">
        <v>114</v>
      </c>
      <c r="CF211" s="42" t="s">
        <v>107</v>
      </c>
      <c r="CG211" s="28" t="s">
        <v>107</v>
      </c>
      <c r="CH211" s="28" t="s">
        <v>107</v>
      </c>
      <c r="CI211" s="28" t="s">
        <v>107</v>
      </c>
      <c r="CJ211" s="28" t="s">
        <v>107</v>
      </c>
      <c r="CK211" s="28" t="s">
        <v>107</v>
      </c>
      <c r="CL211" s="28" t="s">
        <v>107</v>
      </c>
      <c r="CM211" s="28" t="s">
        <v>107</v>
      </c>
      <c r="CN211" s="28" t="s">
        <v>107</v>
      </c>
      <c r="CO211" s="28" t="s">
        <v>107</v>
      </c>
      <c r="CP211" s="28" t="s">
        <v>107</v>
      </c>
      <c r="CQ211" s="28" t="s">
        <v>107</v>
      </c>
      <c r="CR211" s="28" t="s">
        <v>107</v>
      </c>
      <c r="CS211" s="28" t="s">
        <v>107</v>
      </c>
      <c r="CT211" s="28" t="s">
        <v>107</v>
      </c>
      <c r="CU211" s="332">
        <v>4505750</v>
      </c>
      <c r="CV211" s="43">
        <v>1</v>
      </c>
    </row>
    <row r="212" spans="1:100" ht="25.5">
      <c r="A212" s="28">
        <v>271</v>
      </c>
      <c r="B212" s="29" t="s">
        <v>330</v>
      </c>
      <c r="C212" s="29" t="s">
        <v>0</v>
      </c>
      <c r="D212" s="29" t="s">
        <v>337</v>
      </c>
      <c r="E212" s="42" t="s">
        <v>338</v>
      </c>
      <c r="F212" s="42" t="s">
        <v>107</v>
      </c>
      <c r="G212" s="30" t="s">
        <v>643</v>
      </c>
      <c r="H212" s="42" t="s">
        <v>990</v>
      </c>
      <c r="I212" s="28">
        <v>9006171</v>
      </c>
      <c r="J212" s="28" t="s">
        <v>644</v>
      </c>
      <c r="K212" s="31" t="s">
        <v>341</v>
      </c>
      <c r="L212" s="32">
        <v>147</v>
      </c>
      <c r="M212" s="33">
        <v>5</v>
      </c>
      <c r="N212" s="34">
        <v>234100000</v>
      </c>
      <c r="O212" s="28" t="s">
        <v>338</v>
      </c>
      <c r="P212" s="28" t="s">
        <v>130</v>
      </c>
      <c r="Q212" s="28" t="s">
        <v>360</v>
      </c>
      <c r="R212" s="28" t="s">
        <v>107</v>
      </c>
      <c r="S212" s="28" t="s">
        <v>107</v>
      </c>
      <c r="T212" s="42" t="s">
        <v>107</v>
      </c>
      <c r="U212" s="28" t="s">
        <v>107</v>
      </c>
      <c r="V212" s="28" t="s">
        <v>107</v>
      </c>
      <c r="W212" s="28" t="str">
        <f t="shared" si="3"/>
        <v>N.A.</v>
      </c>
      <c r="X212" s="35" t="s">
        <v>2414</v>
      </c>
      <c r="Y212" s="206">
        <v>0.01</v>
      </c>
      <c r="Z212" s="206">
        <v>0.04</v>
      </c>
      <c r="AA212" s="206">
        <v>0.05</v>
      </c>
      <c r="AB212" s="206">
        <v>0.05</v>
      </c>
      <c r="AC212" s="206">
        <v>0.05</v>
      </c>
      <c r="AD212" s="206">
        <v>0.06</v>
      </c>
      <c r="AE212" s="28" t="s">
        <v>113</v>
      </c>
      <c r="AF212" s="28" t="s">
        <v>113</v>
      </c>
      <c r="AG212" s="28" t="s">
        <v>113</v>
      </c>
      <c r="AH212" s="37">
        <v>0</v>
      </c>
      <c r="AI212" s="38">
        <v>8689479</v>
      </c>
      <c r="AJ212" s="38">
        <v>87324</v>
      </c>
      <c r="AK212" s="38">
        <v>649424</v>
      </c>
      <c r="AL212" s="38">
        <v>0</v>
      </c>
      <c r="AM212" s="38">
        <v>0</v>
      </c>
      <c r="AN212" s="38">
        <v>7322080</v>
      </c>
      <c r="AO212" s="38">
        <v>0</v>
      </c>
      <c r="AP212" s="38">
        <v>529377</v>
      </c>
      <c r="AQ212" s="38">
        <v>49119</v>
      </c>
      <c r="AR212" s="38">
        <v>495044</v>
      </c>
      <c r="AS212" s="38" t="s">
        <v>107</v>
      </c>
      <c r="AT212" s="38" t="s">
        <v>107</v>
      </c>
      <c r="AU212" s="38">
        <v>0</v>
      </c>
      <c r="AV212" s="38">
        <v>0</v>
      </c>
      <c r="AW212" s="38">
        <v>0</v>
      </c>
      <c r="AX212" s="38" t="s">
        <v>107</v>
      </c>
      <c r="AY212" s="38" t="s">
        <v>107</v>
      </c>
      <c r="AZ212" s="38" t="s">
        <v>107</v>
      </c>
      <c r="BA212" s="38">
        <v>1974385</v>
      </c>
      <c r="BB212" s="38">
        <v>0</v>
      </c>
      <c r="BC212" s="38">
        <v>0</v>
      </c>
      <c r="BD212" s="38" t="s">
        <v>107</v>
      </c>
      <c r="BE212" s="38">
        <v>1457118</v>
      </c>
      <c r="BF212" s="38">
        <v>1052337</v>
      </c>
      <c r="BG212" s="38">
        <v>1193276</v>
      </c>
      <c r="BH212" s="38">
        <v>72861</v>
      </c>
      <c r="BI212" s="38">
        <v>1528774</v>
      </c>
      <c r="BJ212" s="38" t="s">
        <v>107</v>
      </c>
      <c r="BK212" s="38">
        <v>0</v>
      </c>
      <c r="BL212" s="38">
        <v>0</v>
      </c>
      <c r="BM212" s="38" t="s">
        <v>107</v>
      </c>
      <c r="BN212" s="38">
        <v>15785609</v>
      </c>
      <c r="BO212" s="38">
        <v>204119</v>
      </c>
      <c r="BP212" s="38">
        <v>12299817</v>
      </c>
      <c r="BQ212" s="38" t="s">
        <v>107</v>
      </c>
      <c r="BR212" s="38">
        <v>0</v>
      </c>
      <c r="BS212" s="38">
        <v>1450200</v>
      </c>
      <c r="BT212" s="330">
        <v>0</v>
      </c>
      <c r="BU212" s="38">
        <v>0</v>
      </c>
      <c r="BV212" s="38" t="s">
        <v>107</v>
      </c>
      <c r="BW212" s="38" t="s">
        <v>107</v>
      </c>
      <c r="BX212" s="38" t="s">
        <v>107</v>
      </c>
      <c r="BY212" s="41" t="s">
        <v>113</v>
      </c>
      <c r="BZ212" s="41" t="s">
        <v>113</v>
      </c>
      <c r="CA212" s="41" t="s">
        <v>113</v>
      </c>
      <c r="CB212" s="41" t="s">
        <v>114</v>
      </c>
      <c r="CC212" s="41" t="s">
        <v>113</v>
      </c>
      <c r="CD212" s="41" t="s">
        <v>113</v>
      </c>
      <c r="CE212" s="41" t="s">
        <v>114</v>
      </c>
      <c r="CF212" s="42" t="s">
        <v>107</v>
      </c>
      <c r="CG212" s="28" t="s">
        <v>107</v>
      </c>
      <c r="CH212" s="28" t="s">
        <v>107</v>
      </c>
      <c r="CI212" s="28" t="s">
        <v>107</v>
      </c>
      <c r="CJ212" s="28" t="s">
        <v>107</v>
      </c>
      <c r="CK212" s="28" t="s">
        <v>107</v>
      </c>
      <c r="CL212" s="28" t="s">
        <v>107</v>
      </c>
      <c r="CM212" s="28" t="s">
        <v>107</v>
      </c>
      <c r="CN212" s="28" t="s">
        <v>107</v>
      </c>
      <c r="CO212" s="28" t="s">
        <v>107</v>
      </c>
      <c r="CP212" s="28" t="s">
        <v>107</v>
      </c>
      <c r="CQ212" s="28" t="s">
        <v>107</v>
      </c>
      <c r="CR212" s="28" t="s">
        <v>107</v>
      </c>
      <c r="CS212" s="28" t="s">
        <v>107</v>
      </c>
      <c r="CT212" s="28" t="s">
        <v>107</v>
      </c>
      <c r="CU212" s="332">
        <v>4505750</v>
      </c>
      <c r="CV212" s="43">
        <v>1</v>
      </c>
    </row>
    <row r="213" spans="1:100" ht="25.5">
      <c r="A213" s="28">
        <v>272</v>
      </c>
      <c r="B213" s="29" t="s">
        <v>330</v>
      </c>
      <c r="C213" s="29" t="s">
        <v>0</v>
      </c>
      <c r="D213" s="29" t="s">
        <v>337</v>
      </c>
      <c r="E213" s="42" t="s">
        <v>346</v>
      </c>
      <c r="F213" s="42" t="s">
        <v>107</v>
      </c>
      <c r="G213" s="30" t="s">
        <v>645</v>
      </c>
      <c r="H213" s="42" t="s">
        <v>990</v>
      </c>
      <c r="I213" s="28">
        <v>9008226</v>
      </c>
      <c r="J213" s="28" t="s">
        <v>646</v>
      </c>
      <c r="K213" s="31" t="s">
        <v>142</v>
      </c>
      <c r="L213" s="32">
        <v>174</v>
      </c>
      <c r="M213" s="33">
        <v>5</v>
      </c>
      <c r="N213" s="34">
        <v>271400000</v>
      </c>
      <c r="O213" s="28" t="s">
        <v>346</v>
      </c>
      <c r="P213" s="28" t="s">
        <v>130</v>
      </c>
      <c r="Q213" s="28" t="s">
        <v>360</v>
      </c>
      <c r="R213" s="28" t="s">
        <v>107</v>
      </c>
      <c r="S213" s="28" t="s">
        <v>107</v>
      </c>
      <c r="T213" s="42" t="s">
        <v>107</v>
      </c>
      <c r="U213" s="28" t="s">
        <v>107</v>
      </c>
      <c r="V213" s="28" t="s">
        <v>107</v>
      </c>
      <c r="W213" s="28" t="str">
        <f t="shared" si="3"/>
        <v>N.A.</v>
      </c>
      <c r="X213" s="35" t="s">
        <v>2413</v>
      </c>
      <c r="Y213" s="206">
        <v>0.01</v>
      </c>
      <c r="Z213" s="206">
        <v>0.04</v>
      </c>
      <c r="AA213" s="206">
        <v>0.05</v>
      </c>
      <c r="AB213" s="206">
        <v>0.05</v>
      </c>
      <c r="AC213" s="206">
        <v>0.05</v>
      </c>
      <c r="AD213" s="206">
        <v>0.06</v>
      </c>
      <c r="AE213" s="28" t="s">
        <v>113</v>
      </c>
      <c r="AF213" s="28" t="s">
        <v>113</v>
      </c>
      <c r="AG213" s="28" t="s">
        <v>113</v>
      </c>
      <c r="AH213" s="37">
        <v>0</v>
      </c>
      <c r="AI213" s="38">
        <v>8689479</v>
      </c>
      <c r="AJ213" s="38">
        <v>87324</v>
      </c>
      <c r="AK213" s="38">
        <v>649424</v>
      </c>
      <c r="AL213" s="38">
        <v>0</v>
      </c>
      <c r="AM213" s="38">
        <v>0</v>
      </c>
      <c r="AN213" s="38">
        <v>7322080</v>
      </c>
      <c r="AO213" s="38">
        <v>0</v>
      </c>
      <c r="AP213" s="38">
        <v>529377</v>
      </c>
      <c r="AQ213" s="38">
        <v>49119</v>
      </c>
      <c r="AR213" s="38">
        <v>495044</v>
      </c>
      <c r="AS213" s="38" t="s">
        <v>107</v>
      </c>
      <c r="AT213" s="38" t="s">
        <v>107</v>
      </c>
      <c r="AU213" s="38">
        <v>0</v>
      </c>
      <c r="AV213" s="38">
        <v>0</v>
      </c>
      <c r="AW213" s="38">
        <v>0</v>
      </c>
      <c r="AX213" s="38" t="s">
        <v>107</v>
      </c>
      <c r="AY213" s="38" t="s">
        <v>107</v>
      </c>
      <c r="AZ213" s="38" t="s">
        <v>107</v>
      </c>
      <c r="BA213" s="38">
        <v>1974385</v>
      </c>
      <c r="BB213" s="38">
        <v>0</v>
      </c>
      <c r="BC213" s="38">
        <v>0</v>
      </c>
      <c r="BD213" s="38" t="s">
        <v>107</v>
      </c>
      <c r="BE213" s="38">
        <v>1457118</v>
      </c>
      <c r="BF213" s="38">
        <v>1265027</v>
      </c>
      <c r="BG213" s="38">
        <v>1193276</v>
      </c>
      <c r="BH213" s="38">
        <v>72861</v>
      </c>
      <c r="BI213" s="38">
        <v>1528774</v>
      </c>
      <c r="BJ213" s="38" t="s">
        <v>107</v>
      </c>
      <c r="BK213" s="38">
        <v>0</v>
      </c>
      <c r="BL213" s="38">
        <v>0</v>
      </c>
      <c r="BM213" s="38" t="s">
        <v>107</v>
      </c>
      <c r="BN213" s="38">
        <v>15785609</v>
      </c>
      <c r="BO213" s="38">
        <v>204119</v>
      </c>
      <c r="BP213" s="38">
        <v>12299817</v>
      </c>
      <c r="BQ213" s="38" t="s">
        <v>107</v>
      </c>
      <c r="BR213" s="38">
        <v>0</v>
      </c>
      <c r="BS213" s="38">
        <v>1450200</v>
      </c>
      <c r="BT213" s="330">
        <v>0</v>
      </c>
      <c r="BU213" s="38">
        <v>0</v>
      </c>
      <c r="BV213" s="38" t="s">
        <v>107</v>
      </c>
      <c r="BW213" s="38" t="s">
        <v>107</v>
      </c>
      <c r="BX213" s="38" t="s">
        <v>107</v>
      </c>
      <c r="BY213" s="41" t="s">
        <v>113</v>
      </c>
      <c r="BZ213" s="41" t="s">
        <v>113</v>
      </c>
      <c r="CA213" s="41" t="s">
        <v>113</v>
      </c>
      <c r="CB213" s="41" t="s">
        <v>114</v>
      </c>
      <c r="CC213" s="41" t="s">
        <v>113</v>
      </c>
      <c r="CD213" s="41" t="s">
        <v>113</v>
      </c>
      <c r="CE213" s="41" t="s">
        <v>114</v>
      </c>
      <c r="CF213" s="42" t="s">
        <v>107</v>
      </c>
      <c r="CG213" s="28" t="s">
        <v>107</v>
      </c>
      <c r="CH213" s="28" t="s">
        <v>107</v>
      </c>
      <c r="CI213" s="28" t="s">
        <v>107</v>
      </c>
      <c r="CJ213" s="28" t="s">
        <v>107</v>
      </c>
      <c r="CK213" s="28" t="s">
        <v>107</v>
      </c>
      <c r="CL213" s="28" t="s">
        <v>107</v>
      </c>
      <c r="CM213" s="28" t="s">
        <v>107</v>
      </c>
      <c r="CN213" s="28" t="s">
        <v>107</v>
      </c>
      <c r="CO213" s="28" t="s">
        <v>107</v>
      </c>
      <c r="CP213" s="28" t="s">
        <v>107</v>
      </c>
      <c r="CQ213" s="28" t="s">
        <v>107</v>
      </c>
      <c r="CR213" s="28" t="s">
        <v>107</v>
      </c>
      <c r="CS213" s="28" t="s">
        <v>107</v>
      </c>
      <c r="CT213" s="28" t="s">
        <v>107</v>
      </c>
      <c r="CU213" s="332">
        <v>4505750</v>
      </c>
      <c r="CV213" s="43">
        <v>1</v>
      </c>
    </row>
    <row r="214" spans="1:100" ht="38.25">
      <c r="A214" s="28">
        <v>273</v>
      </c>
      <c r="B214" s="29" t="s">
        <v>330</v>
      </c>
      <c r="C214" s="29" t="s">
        <v>0</v>
      </c>
      <c r="D214" s="29" t="s">
        <v>337</v>
      </c>
      <c r="E214" s="42" t="s">
        <v>346</v>
      </c>
      <c r="F214" s="42" t="s">
        <v>107</v>
      </c>
      <c r="G214" s="30" t="s">
        <v>647</v>
      </c>
      <c r="H214" s="42" t="s">
        <v>990</v>
      </c>
      <c r="I214" s="28">
        <v>9008227</v>
      </c>
      <c r="J214" s="28" t="s">
        <v>648</v>
      </c>
      <c r="K214" s="31" t="s">
        <v>142</v>
      </c>
      <c r="L214" s="32">
        <v>163.6</v>
      </c>
      <c r="M214" s="33">
        <v>5</v>
      </c>
      <c r="N214" s="34">
        <v>263000000</v>
      </c>
      <c r="O214" s="28" t="s">
        <v>346</v>
      </c>
      <c r="P214" s="28" t="s">
        <v>130</v>
      </c>
      <c r="Q214" s="28" t="s">
        <v>360</v>
      </c>
      <c r="R214" s="28" t="s">
        <v>107</v>
      </c>
      <c r="S214" s="28" t="s">
        <v>107</v>
      </c>
      <c r="T214" s="42" t="s">
        <v>107</v>
      </c>
      <c r="U214" s="28" t="s">
        <v>107</v>
      </c>
      <c r="V214" s="28" t="s">
        <v>107</v>
      </c>
      <c r="W214" s="28" t="str">
        <f t="shared" si="3"/>
        <v>N.A.</v>
      </c>
      <c r="X214" s="35" t="s">
        <v>2413</v>
      </c>
      <c r="Y214" s="206">
        <v>0.01</v>
      </c>
      <c r="Z214" s="206">
        <v>0.04</v>
      </c>
      <c r="AA214" s="206">
        <v>0.05</v>
      </c>
      <c r="AB214" s="206">
        <v>0.05</v>
      </c>
      <c r="AC214" s="206">
        <v>0.05</v>
      </c>
      <c r="AD214" s="206">
        <v>0.06</v>
      </c>
      <c r="AE214" s="28" t="s">
        <v>113</v>
      </c>
      <c r="AF214" s="28" t="s">
        <v>113</v>
      </c>
      <c r="AG214" s="28" t="s">
        <v>113</v>
      </c>
      <c r="AH214" s="37">
        <v>0</v>
      </c>
      <c r="AI214" s="38">
        <v>8689479</v>
      </c>
      <c r="AJ214" s="38">
        <v>87324</v>
      </c>
      <c r="AK214" s="38">
        <v>649424</v>
      </c>
      <c r="AL214" s="38">
        <v>0</v>
      </c>
      <c r="AM214" s="38">
        <v>0</v>
      </c>
      <c r="AN214" s="38">
        <v>7322080</v>
      </c>
      <c r="AO214" s="38">
        <v>0</v>
      </c>
      <c r="AP214" s="38">
        <v>0</v>
      </c>
      <c r="AQ214" s="38">
        <v>49119</v>
      </c>
      <c r="AR214" s="38">
        <v>0</v>
      </c>
      <c r="AS214" s="38" t="s">
        <v>107</v>
      </c>
      <c r="AT214" s="38" t="s">
        <v>107</v>
      </c>
      <c r="AU214" s="38">
        <v>0</v>
      </c>
      <c r="AV214" s="38">
        <v>0</v>
      </c>
      <c r="AW214" s="38">
        <v>0</v>
      </c>
      <c r="AX214" s="38">
        <v>0</v>
      </c>
      <c r="AY214" s="38" t="s">
        <v>107</v>
      </c>
      <c r="AZ214" s="38" t="s">
        <v>107</v>
      </c>
      <c r="BA214" s="38">
        <v>1974385</v>
      </c>
      <c r="BB214" s="38">
        <v>0</v>
      </c>
      <c r="BC214" s="38">
        <v>0</v>
      </c>
      <c r="BD214" s="38" t="s">
        <v>107</v>
      </c>
      <c r="BE214" s="38">
        <v>1457118</v>
      </c>
      <c r="BF214" s="38">
        <v>1436039</v>
      </c>
      <c r="BG214" s="38">
        <v>1193276</v>
      </c>
      <c r="BH214" s="38">
        <v>72861</v>
      </c>
      <c r="BI214" s="38">
        <v>1528774</v>
      </c>
      <c r="BJ214" s="38" t="s">
        <v>107</v>
      </c>
      <c r="BK214" s="38">
        <v>0</v>
      </c>
      <c r="BL214" s="38">
        <v>0</v>
      </c>
      <c r="BM214" s="38" t="s">
        <v>107</v>
      </c>
      <c r="BN214" s="38">
        <v>15785609</v>
      </c>
      <c r="BO214" s="38">
        <v>204119</v>
      </c>
      <c r="BP214" s="38">
        <v>12299817</v>
      </c>
      <c r="BQ214" s="38" t="s">
        <v>107</v>
      </c>
      <c r="BR214" s="38">
        <v>0</v>
      </c>
      <c r="BS214" s="38">
        <v>1450200</v>
      </c>
      <c r="BT214" s="330">
        <v>0</v>
      </c>
      <c r="BU214" s="38">
        <v>0</v>
      </c>
      <c r="BV214" s="38" t="s">
        <v>107</v>
      </c>
      <c r="BW214" s="38" t="s">
        <v>107</v>
      </c>
      <c r="BX214" s="38" t="s">
        <v>107</v>
      </c>
      <c r="BY214" s="41" t="s">
        <v>113</v>
      </c>
      <c r="BZ214" s="41" t="s">
        <v>113</v>
      </c>
      <c r="CA214" s="41" t="s">
        <v>113</v>
      </c>
      <c r="CB214" s="41" t="s">
        <v>113</v>
      </c>
      <c r="CC214" s="41" t="s">
        <v>114</v>
      </c>
      <c r="CD214" s="41" t="s">
        <v>113</v>
      </c>
      <c r="CE214" s="41" t="s">
        <v>114</v>
      </c>
      <c r="CF214" s="42" t="s">
        <v>107</v>
      </c>
      <c r="CG214" s="28" t="s">
        <v>107</v>
      </c>
      <c r="CH214" s="28" t="s">
        <v>107</v>
      </c>
      <c r="CI214" s="28" t="s">
        <v>107</v>
      </c>
      <c r="CJ214" s="28" t="s">
        <v>107</v>
      </c>
      <c r="CK214" s="28" t="s">
        <v>107</v>
      </c>
      <c r="CL214" s="28" t="s">
        <v>107</v>
      </c>
      <c r="CM214" s="28" t="s">
        <v>107</v>
      </c>
      <c r="CN214" s="28" t="s">
        <v>107</v>
      </c>
      <c r="CO214" s="28" t="s">
        <v>107</v>
      </c>
      <c r="CP214" s="28" t="s">
        <v>107</v>
      </c>
      <c r="CQ214" s="28" t="s">
        <v>107</v>
      </c>
      <c r="CR214" s="28" t="s">
        <v>107</v>
      </c>
      <c r="CS214" s="28" t="s">
        <v>107</v>
      </c>
      <c r="CT214" s="28" t="s">
        <v>107</v>
      </c>
      <c r="CU214" s="332">
        <v>4505750</v>
      </c>
      <c r="CV214" s="43">
        <v>1</v>
      </c>
    </row>
    <row r="215" spans="1:100" ht="25.5">
      <c r="A215" s="28">
        <v>274</v>
      </c>
      <c r="B215" s="29" t="s">
        <v>330</v>
      </c>
      <c r="C215" s="29" t="s">
        <v>0</v>
      </c>
      <c r="D215" s="29" t="s">
        <v>337</v>
      </c>
      <c r="E215" s="42" t="s">
        <v>346</v>
      </c>
      <c r="F215" s="42" t="s">
        <v>107</v>
      </c>
      <c r="G215" s="30" t="s">
        <v>649</v>
      </c>
      <c r="H215" s="42" t="s">
        <v>990</v>
      </c>
      <c r="I215" s="28">
        <v>9008205</v>
      </c>
      <c r="J215" s="28" t="s">
        <v>650</v>
      </c>
      <c r="K215" s="31" t="s">
        <v>375</v>
      </c>
      <c r="L215" s="32">
        <v>275</v>
      </c>
      <c r="M215" s="33">
        <v>5</v>
      </c>
      <c r="N215" s="34">
        <v>246900000</v>
      </c>
      <c r="O215" s="28" t="s">
        <v>346</v>
      </c>
      <c r="P215" s="28" t="s">
        <v>130</v>
      </c>
      <c r="Q215" s="28" t="s">
        <v>112</v>
      </c>
      <c r="R215" s="28" t="s">
        <v>107</v>
      </c>
      <c r="S215" s="28" t="s">
        <v>107</v>
      </c>
      <c r="T215" s="42" t="s">
        <v>107</v>
      </c>
      <c r="U215" s="28" t="s">
        <v>107</v>
      </c>
      <c r="V215" s="28" t="s">
        <v>107</v>
      </c>
      <c r="W215" s="28" t="str">
        <f t="shared" si="3"/>
        <v>N.A.</v>
      </c>
      <c r="X215" s="35" t="s">
        <v>2413</v>
      </c>
      <c r="Y215" s="206">
        <v>0.01</v>
      </c>
      <c r="Z215" s="206">
        <v>0.01</v>
      </c>
      <c r="AA215" s="206">
        <v>0.01</v>
      </c>
      <c r="AB215" s="206">
        <v>0.01</v>
      </c>
      <c r="AC215" s="206">
        <v>0.01</v>
      </c>
      <c r="AD215" s="206">
        <v>0.01</v>
      </c>
      <c r="AE215" s="28" t="s">
        <v>113</v>
      </c>
      <c r="AF215" s="28" t="s">
        <v>113</v>
      </c>
      <c r="AG215" s="28" t="s">
        <v>113</v>
      </c>
      <c r="AH215" s="37">
        <v>0</v>
      </c>
      <c r="AI215" s="38">
        <v>8689479</v>
      </c>
      <c r="AJ215" s="38">
        <v>87324</v>
      </c>
      <c r="AK215" s="38">
        <v>649424</v>
      </c>
      <c r="AL215" s="38">
        <v>0</v>
      </c>
      <c r="AM215" s="38">
        <v>0</v>
      </c>
      <c r="AN215" s="38">
        <v>7322080</v>
      </c>
      <c r="AO215" s="38">
        <v>0</v>
      </c>
      <c r="AP215" s="38">
        <v>370119</v>
      </c>
      <c r="AQ215" s="38">
        <v>49119</v>
      </c>
      <c r="AR215" s="38">
        <v>495044</v>
      </c>
      <c r="AS215" s="38" t="s">
        <v>107</v>
      </c>
      <c r="AT215" s="38" t="s">
        <v>107</v>
      </c>
      <c r="AU215" s="38">
        <v>0</v>
      </c>
      <c r="AV215" s="38">
        <v>0</v>
      </c>
      <c r="AW215" s="38">
        <v>0</v>
      </c>
      <c r="AX215" s="38">
        <v>0</v>
      </c>
      <c r="AY215" s="38" t="s">
        <v>107</v>
      </c>
      <c r="AZ215" s="38" t="s">
        <v>107</v>
      </c>
      <c r="BA215" s="38">
        <v>1974385</v>
      </c>
      <c r="BB215" s="38">
        <v>0</v>
      </c>
      <c r="BC215" s="38">
        <v>0</v>
      </c>
      <c r="BD215" s="38" t="s">
        <v>107</v>
      </c>
      <c r="BE215" s="38">
        <v>1457118</v>
      </c>
      <c r="BF215" s="38">
        <v>1337197</v>
      </c>
      <c r="BG215" s="38">
        <v>1193276</v>
      </c>
      <c r="BH215" s="38">
        <v>72861</v>
      </c>
      <c r="BI215" s="38">
        <v>1528774</v>
      </c>
      <c r="BJ215" s="38" t="s">
        <v>107</v>
      </c>
      <c r="BK215" s="38">
        <v>0</v>
      </c>
      <c r="BL215" s="38">
        <v>0</v>
      </c>
      <c r="BM215" s="38" t="s">
        <v>107</v>
      </c>
      <c r="BN215" s="38">
        <v>15785609</v>
      </c>
      <c r="BO215" s="38">
        <v>204119</v>
      </c>
      <c r="BP215" s="38">
        <v>11503892</v>
      </c>
      <c r="BQ215" s="38">
        <v>3880702</v>
      </c>
      <c r="BR215" s="38">
        <v>0</v>
      </c>
      <c r="BS215" s="38">
        <v>1144130</v>
      </c>
      <c r="BT215" s="330">
        <v>0</v>
      </c>
      <c r="BU215" s="38">
        <v>0</v>
      </c>
      <c r="BV215" s="38" t="s">
        <v>107</v>
      </c>
      <c r="BW215" s="38" t="s">
        <v>107</v>
      </c>
      <c r="BX215" s="38" t="s">
        <v>107</v>
      </c>
      <c r="BY215" s="41" t="s">
        <v>113</v>
      </c>
      <c r="BZ215" s="41" t="s">
        <v>113</v>
      </c>
      <c r="CA215" s="41" t="s">
        <v>113</v>
      </c>
      <c r="CB215" s="41" t="s">
        <v>113</v>
      </c>
      <c r="CC215" s="41" t="s">
        <v>114</v>
      </c>
      <c r="CD215" s="41" t="s">
        <v>113</v>
      </c>
      <c r="CE215" s="41" t="s">
        <v>114</v>
      </c>
      <c r="CF215" s="42" t="s">
        <v>107</v>
      </c>
      <c r="CG215" s="28" t="s">
        <v>107</v>
      </c>
      <c r="CH215" s="28" t="s">
        <v>107</v>
      </c>
      <c r="CI215" s="28" t="s">
        <v>107</v>
      </c>
      <c r="CJ215" s="28" t="s">
        <v>107</v>
      </c>
      <c r="CK215" s="28" t="s">
        <v>107</v>
      </c>
      <c r="CL215" s="28" t="s">
        <v>107</v>
      </c>
      <c r="CM215" s="28" t="s">
        <v>107</v>
      </c>
      <c r="CN215" s="28" t="s">
        <v>107</v>
      </c>
      <c r="CO215" s="28" t="s">
        <v>107</v>
      </c>
      <c r="CP215" s="28" t="s">
        <v>107</v>
      </c>
      <c r="CQ215" s="28" t="s">
        <v>107</v>
      </c>
      <c r="CR215" s="28" t="s">
        <v>107</v>
      </c>
      <c r="CS215" s="28" t="s">
        <v>107</v>
      </c>
      <c r="CT215" s="28" t="s">
        <v>107</v>
      </c>
      <c r="CU215" s="332">
        <v>4505750</v>
      </c>
      <c r="CV215" s="43">
        <v>1</v>
      </c>
    </row>
    <row r="216" spans="1:100" ht="25.5">
      <c r="A216" s="28">
        <v>275</v>
      </c>
      <c r="B216" s="29" t="s">
        <v>330</v>
      </c>
      <c r="C216" s="29" t="s">
        <v>0</v>
      </c>
      <c r="D216" s="29" t="s">
        <v>337</v>
      </c>
      <c r="E216" s="42" t="s">
        <v>346</v>
      </c>
      <c r="F216" s="42" t="s">
        <v>107</v>
      </c>
      <c r="G216" s="30" t="s">
        <v>651</v>
      </c>
      <c r="H216" s="42" t="s">
        <v>990</v>
      </c>
      <c r="I216" s="28">
        <v>9008204</v>
      </c>
      <c r="J216" s="28" t="s">
        <v>652</v>
      </c>
      <c r="K216" s="31" t="s">
        <v>375</v>
      </c>
      <c r="L216" s="32">
        <v>275</v>
      </c>
      <c r="M216" s="33">
        <v>5</v>
      </c>
      <c r="N216" s="34">
        <v>290500000</v>
      </c>
      <c r="O216" s="28" t="s">
        <v>346</v>
      </c>
      <c r="P216" s="28" t="s">
        <v>130</v>
      </c>
      <c r="Q216" s="28" t="s">
        <v>112</v>
      </c>
      <c r="R216" s="28" t="s">
        <v>107</v>
      </c>
      <c r="S216" s="28" t="s">
        <v>107</v>
      </c>
      <c r="T216" s="42" t="s">
        <v>107</v>
      </c>
      <c r="U216" s="28" t="s">
        <v>107</v>
      </c>
      <c r="V216" s="28" t="s">
        <v>107</v>
      </c>
      <c r="W216" s="28" t="str">
        <f t="shared" si="3"/>
        <v>N.A.</v>
      </c>
      <c r="X216" s="35" t="s">
        <v>2414</v>
      </c>
      <c r="Y216" s="206">
        <v>0.01</v>
      </c>
      <c r="Z216" s="206">
        <v>0.01</v>
      </c>
      <c r="AA216" s="206">
        <v>0.01</v>
      </c>
      <c r="AB216" s="206">
        <v>0.01</v>
      </c>
      <c r="AC216" s="206">
        <v>0.01</v>
      </c>
      <c r="AD216" s="206">
        <v>0.01</v>
      </c>
      <c r="AE216" s="28" t="s">
        <v>113</v>
      </c>
      <c r="AF216" s="28" t="s">
        <v>113</v>
      </c>
      <c r="AG216" s="28" t="s">
        <v>113</v>
      </c>
      <c r="AH216" s="37">
        <v>0</v>
      </c>
      <c r="AI216" s="38">
        <v>8689479</v>
      </c>
      <c r="AJ216" s="38">
        <v>87324</v>
      </c>
      <c r="AK216" s="38">
        <v>649424</v>
      </c>
      <c r="AL216" s="38">
        <v>0</v>
      </c>
      <c r="AM216" s="38">
        <v>0</v>
      </c>
      <c r="AN216" s="38">
        <v>7322080</v>
      </c>
      <c r="AO216" s="38">
        <v>0</v>
      </c>
      <c r="AP216" s="38">
        <v>0</v>
      </c>
      <c r="AQ216" s="38">
        <v>49119</v>
      </c>
      <c r="AR216" s="38">
        <v>0</v>
      </c>
      <c r="AS216" s="38" t="s">
        <v>107</v>
      </c>
      <c r="AT216" s="38" t="s">
        <v>107</v>
      </c>
      <c r="AU216" s="38">
        <v>0</v>
      </c>
      <c r="AV216" s="38">
        <v>0</v>
      </c>
      <c r="AW216" s="38">
        <v>0</v>
      </c>
      <c r="AX216" s="38">
        <v>0</v>
      </c>
      <c r="AY216" s="38" t="s">
        <v>107</v>
      </c>
      <c r="AZ216" s="38" t="s">
        <v>107</v>
      </c>
      <c r="BA216" s="38">
        <v>1974385</v>
      </c>
      <c r="BB216" s="38">
        <v>0</v>
      </c>
      <c r="BC216" s="38">
        <v>0</v>
      </c>
      <c r="BD216" s="38" t="s">
        <v>107</v>
      </c>
      <c r="BE216" s="38">
        <v>1457118</v>
      </c>
      <c r="BF216" s="38">
        <v>1436039</v>
      </c>
      <c r="BG216" s="38">
        <v>1193276</v>
      </c>
      <c r="BH216" s="38">
        <v>72861</v>
      </c>
      <c r="BI216" s="38">
        <v>1528774</v>
      </c>
      <c r="BJ216" s="38" t="s">
        <v>107</v>
      </c>
      <c r="BK216" s="38">
        <v>0</v>
      </c>
      <c r="BL216" s="38">
        <v>0</v>
      </c>
      <c r="BM216" s="38" t="s">
        <v>107</v>
      </c>
      <c r="BN216" s="38">
        <v>15785609</v>
      </c>
      <c r="BO216" s="38">
        <v>204119</v>
      </c>
      <c r="BP216" s="38">
        <v>11503892</v>
      </c>
      <c r="BQ216" s="38">
        <v>3880702</v>
      </c>
      <c r="BR216" s="38">
        <v>0</v>
      </c>
      <c r="BS216" s="38">
        <v>1144130</v>
      </c>
      <c r="BT216" s="330">
        <v>0</v>
      </c>
      <c r="BU216" s="38">
        <v>0</v>
      </c>
      <c r="BV216" s="38" t="s">
        <v>107</v>
      </c>
      <c r="BW216" s="38" t="s">
        <v>107</v>
      </c>
      <c r="BX216" s="38" t="s">
        <v>107</v>
      </c>
      <c r="BY216" s="41" t="s">
        <v>113</v>
      </c>
      <c r="BZ216" s="41" t="s">
        <v>113</v>
      </c>
      <c r="CA216" s="41" t="s">
        <v>113</v>
      </c>
      <c r="CB216" s="41" t="s">
        <v>113</v>
      </c>
      <c r="CC216" s="41" t="s">
        <v>114</v>
      </c>
      <c r="CD216" s="41" t="s">
        <v>113</v>
      </c>
      <c r="CE216" s="41" t="s">
        <v>114</v>
      </c>
      <c r="CF216" s="42" t="s">
        <v>107</v>
      </c>
      <c r="CG216" s="28" t="s">
        <v>107</v>
      </c>
      <c r="CH216" s="28" t="s">
        <v>107</v>
      </c>
      <c r="CI216" s="28" t="s">
        <v>107</v>
      </c>
      <c r="CJ216" s="28" t="s">
        <v>107</v>
      </c>
      <c r="CK216" s="28" t="s">
        <v>107</v>
      </c>
      <c r="CL216" s="28" t="s">
        <v>107</v>
      </c>
      <c r="CM216" s="28" t="s">
        <v>107</v>
      </c>
      <c r="CN216" s="28" t="s">
        <v>107</v>
      </c>
      <c r="CO216" s="28" t="s">
        <v>107</v>
      </c>
      <c r="CP216" s="28" t="s">
        <v>107</v>
      </c>
      <c r="CQ216" s="28" t="s">
        <v>107</v>
      </c>
      <c r="CR216" s="28" t="s">
        <v>107</v>
      </c>
      <c r="CS216" s="28" t="s">
        <v>107</v>
      </c>
      <c r="CT216" s="28" t="s">
        <v>107</v>
      </c>
      <c r="CU216" s="332">
        <v>4505750</v>
      </c>
      <c r="CV216" s="43">
        <v>1</v>
      </c>
    </row>
    <row r="217" spans="1:100" ht="38.25">
      <c r="A217" s="28">
        <v>276</v>
      </c>
      <c r="B217" s="29" t="s">
        <v>330</v>
      </c>
      <c r="C217" s="29" t="s">
        <v>0</v>
      </c>
      <c r="D217" s="29" t="s">
        <v>337</v>
      </c>
      <c r="E217" s="42" t="s">
        <v>346</v>
      </c>
      <c r="F217" s="42" t="s">
        <v>107</v>
      </c>
      <c r="G217" s="30" t="s">
        <v>2424</v>
      </c>
      <c r="H217" s="42" t="s">
        <v>990</v>
      </c>
      <c r="I217" s="28">
        <v>9008206</v>
      </c>
      <c r="J217" s="28" t="s">
        <v>653</v>
      </c>
      <c r="K217" s="31" t="s">
        <v>355</v>
      </c>
      <c r="L217" s="32">
        <v>305</v>
      </c>
      <c r="M217" s="33">
        <v>5</v>
      </c>
      <c r="N217" s="34">
        <v>504500000</v>
      </c>
      <c r="O217" s="28" t="s">
        <v>346</v>
      </c>
      <c r="P217" s="28" t="s">
        <v>130</v>
      </c>
      <c r="Q217" s="28" t="s">
        <v>112</v>
      </c>
      <c r="R217" s="28" t="s">
        <v>107</v>
      </c>
      <c r="S217" s="28" t="s">
        <v>107</v>
      </c>
      <c r="T217" s="42" t="s">
        <v>107</v>
      </c>
      <c r="U217" s="28" t="s">
        <v>107</v>
      </c>
      <c r="V217" s="28" t="s">
        <v>107</v>
      </c>
      <c r="W217" s="28" t="str">
        <f t="shared" si="3"/>
        <v>N.A.</v>
      </c>
      <c r="X217" s="35" t="s">
        <v>2414</v>
      </c>
      <c r="Y217" s="206">
        <v>0.01</v>
      </c>
      <c r="Z217" s="206">
        <v>0.02</v>
      </c>
      <c r="AA217" s="206">
        <v>0.02</v>
      </c>
      <c r="AB217" s="206">
        <v>0.02</v>
      </c>
      <c r="AC217" s="206">
        <v>0.02</v>
      </c>
      <c r="AD217" s="206">
        <v>0.02</v>
      </c>
      <c r="AE217" s="28" t="s">
        <v>113</v>
      </c>
      <c r="AF217" s="28" t="s">
        <v>113</v>
      </c>
      <c r="AG217" s="28" t="s">
        <v>113</v>
      </c>
      <c r="AH217" s="37">
        <v>0</v>
      </c>
      <c r="AI217" s="38">
        <v>8689479</v>
      </c>
      <c r="AJ217" s="38">
        <v>87324</v>
      </c>
      <c r="AK217" s="38" t="s">
        <v>107</v>
      </c>
      <c r="AL217" s="38">
        <v>0</v>
      </c>
      <c r="AM217" s="38">
        <v>0</v>
      </c>
      <c r="AN217" s="38">
        <v>7322080</v>
      </c>
      <c r="AO217" s="38">
        <v>0</v>
      </c>
      <c r="AP217" s="38">
        <v>0</v>
      </c>
      <c r="AQ217" s="38">
        <v>49119</v>
      </c>
      <c r="AR217" s="38">
        <v>0</v>
      </c>
      <c r="AS217" s="38" t="s">
        <v>107</v>
      </c>
      <c r="AT217" s="38" t="s">
        <v>107</v>
      </c>
      <c r="AU217" s="38">
        <v>0</v>
      </c>
      <c r="AV217" s="38">
        <v>0</v>
      </c>
      <c r="AW217" s="38">
        <v>0</v>
      </c>
      <c r="AX217" s="38">
        <v>0</v>
      </c>
      <c r="AY217" s="38" t="s">
        <v>107</v>
      </c>
      <c r="AZ217" s="38" t="s">
        <v>107</v>
      </c>
      <c r="BA217" s="38">
        <v>1974385</v>
      </c>
      <c r="BB217" s="38">
        <v>0</v>
      </c>
      <c r="BC217" s="38">
        <v>0</v>
      </c>
      <c r="BD217" s="38" t="s">
        <v>107</v>
      </c>
      <c r="BE217" s="38">
        <v>0</v>
      </c>
      <c r="BF217" s="38">
        <v>1530173</v>
      </c>
      <c r="BG217" s="38" t="s">
        <v>107</v>
      </c>
      <c r="BH217" s="38">
        <v>72861</v>
      </c>
      <c r="BI217" s="38">
        <v>1528774</v>
      </c>
      <c r="BJ217" s="38" t="s">
        <v>107</v>
      </c>
      <c r="BK217" s="38">
        <v>0</v>
      </c>
      <c r="BL217" s="38">
        <v>0</v>
      </c>
      <c r="BM217" s="38" t="s">
        <v>107</v>
      </c>
      <c r="BN217" s="38">
        <v>15785609</v>
      </c>
      <c r="BO217" s="38">
        <v>204119</v>
      </c>
      <c r="BP217" s="38">
        <v>12280679</v>
      </c>
      <c r="BQ217" s="38">
        <v>3880702</v>
      </c>
      <c r="BR217" s="38">
        <v>0</v>
      </c>
      <c r="BS217" s="38">
        <v>1116148</v>
      </c>
      <c r="BT217" s="330">
        <v>0</v>
      </c>
      <c r="BU217" s="38">
        <v>0</v>
      </c>
      <c r="BV217" s="38" t="s">
        <v>107</v>
      </c>
      <c r="BW217" s="38" t="s">
        <v>107</v>
      </c>
      <c r="BX217" s="38" t="s">
        <v>107</v>
      </c>
      <c r="BY217" s="41" t="s">
        <v>113</v>
      </c>
      <c r="BZ217" s="41" t="s">
        <v>113</v>
      </c>
      <c r="CA217" s="41" t="s">
        <v>113</v>
      </c>
      <c r="CB217" s="41" t="s">
        <v>113</v>
      </c>
      <c r="CC217" s="41" t="s">
        <v>113</v>
      </c>
      <c r="CD217" s="41" t="s">
        <v>113</v>
      </c>
      <c r="CE217" s="41" t="s">
        <v>114</v>
      </c>
      <c r="CF217" s="42" t="s">
        <v>107</v>
      </c>
      <c r="CG217" s="28" t="s">
        <v>107</v>
      </c>
      <c r="CH217" s="28" t="s">
        <v>107</v>
      </c>
      <c r="CI217" s="28" t="s">
        <v>107</v>
      </c>
      <c r="CJ217" s="28" t="s">
        <v>107</v>
      </c>
      <c r="CK217" s="28" t="s">
        <v>107</v>
      </c>
      <c r="CL217" s="28" t="s">
        <v>107</v>
      </c>
      <c r="CM217" s="28" t="s">
        <v>107</v>
      </c>
      <c r="CN217" s="28" t="s">
        <v>107</v>
      </c>
      <c r="CO217" s="28" t="s">
        <v>107</v>
      </c>
      <c r="CP217" s="28" t="s">
        <v>107</v>
      </c>
      <c r="CQ217" s="28" t="s">
        <v>107</v>
      </c>
      <c r="CR217" s="28" t="s">
        <v>107</v>
      </c>
      <c r="CS217" s="28" t="s">
        <v>107</v>
      </c>
      <c r="CT217" s="28" t="s">
        <v>107</v>
      </c>
      <c r="CU217" s="332">
        <v>5348276</v>
      </c>
      <c r="CV217" s="43">
        <v>1</v>
      </c>
    </row>
    <row r="218" spans="1:100" ht="25.5">
      <c r="A218" s="28">
        <v>277</v>
      </c>
      <c r="B218" s="29" t="s">
        <v>330</v>
      </c>
      <c r="C218" s="29" t="s">
        <v>0</v>
      </c>
      <c r="D218" s="29" t="s">
        <v>337</v>
      </c>
      <c r="E218" s="42" t="s">
        <v>346</v>
      </c>
      <c r="F218" s="42" t="s">
        <v>107</v>
      </c>
      <c r="G218" s="30" t="s">
        <v>654</v>
      </c>
      <c r="H218" s="42" t="s">
        <v>990</v>
      </c>
      <c r="I218" s="28">
        <v>9008201</v>
      </c>
      <c r="J218" s="28" t="s">
        <v>655</v>
      </c>
      <c r="K218" s="31" t="s">
        <v>375</v>
      </c>
      <c r="L218" s="32">
        <v>262</v>
      </c>
      <c r="M218" s="33">
        <v>5</v>
      </c>
      <c r="N218" s="34">
        <v>508300000</v>
      </c>
      <c r="O218" s="28" t="s">
        <v>346</v>
      </c>
      <c r="P218" s="28" t="s">
        <v>130</v>
      </c>
      <c r="Q218" s="28" t="s">
        <v>360</v>
      </c>
      <c r="R218" s="28" t="s">
        <v>107</v>
      </c>
      <c r="S218" s="28" t="s">
        <v>107</v>
      </c>
      <c r="T218" s="42" t="s">
        <v>107</v>
      </c>
      <c r="U218" s="28" t="s">
        <v>107</v>
      </c>
      <c r="V218" s="28" t="s">
        <v>107</v>
      </c>
      <c r="W218" s="28" t="str">
        <f t="shared" si="3"/>
        <v>N.A.</v>
      </c>
      <c r="X218" s="35" t="s">
        <v>2414</v>
      </c>
      <c r="Y218" s="206">
        <v>0.01</v>
      </c>
      <c r="Z218" s="206">
        <v>0.02</v>
      </c>
      <c r="AA218" s="206">
        <v>0.02</v>
      </c>
      <c r="AB218" s="206">
        <v>0.02</v>
      </c>
      <c r="AC218" s="206">
        <v>0.02</v>
      </c>
      <c r="AD218" s="206">
        <v>0.02</v>
      </c>
      <c r="AE218" s="28" t="s">
        <v>113</v>
      </c>
      <c r="AF218" s="28" t="s">
        <v>113</v>
      </c>
      <c r="AG218" s="28" t="s">
        <v>113</v>
      </c>
      <c r="AH218" s="37">
        <v>0</v>
      </c>
      <c r="AI218" s="38">
        <v>8689479</v>
      </c>
      <c r="AJ218" s="38">
        <v>87324</v>
      </c>
      <c r="AK218" s="38" t="s">
        <v>107</v>
      </c>
      <c r="AL218" s="38">
        <v>0</v>
      </c>
      <c r="AM218" s="38">
        <v>0</v>
      </c>
      <c r="AN218" s="38">
        <v>7322080</v>
      </c>
      <c r="AO218" s="38">
        <v>0</v>
      </c>
      <c r="AP218" s="38">
        <v>0</v>
      </c>
      <c r="AQ218" s="38">
        <v>49119</v>
      </c>
      <c r="AR218" s="38">
        <v>0</v>
      </c>
      <c r="AS218" s="38" t="s">
        <v>107</v>
      </c>
      <c r="AT218" s="38" t="s">
        <v>107</v>
      </c>
      <c r="AU218" s="38">
        <v>0</v>
      </c>
      <c r="AV218" s="38">
        <v>0</v>
      </c>
      <c r="AW218" s="38">
        <v>0</v>
      </c>
      <c r="AX218" s="38">
        <v>0</v>
      </c>
      <c r="AY218" s="38" t="s">
        <v>107</v>
      </c>
      <c r="AZ218" s="38" t="s">
        <v>107</v>
      </c>
      <c r="BA218" s="38">
        <v>1974385</v>
      </c>
      <c r="BB218" s="38">
        <v>0</v>
      </c>
      <c r="BC218" s="38">
        <v>0</v>
      </c>
      <c r="BD218" s="38" t="s">
        <v>107</v>
      </c>
      <c r="BE218" s="38">
        <v>0</v>
      </c>
      <c r="BF218" s="38">
        <v>1530173</v>
      </c>
      <c r="BG218" s="38" t="s">
        <v>107</v>
      </c>
      <c r="BH218" s="38">
        <v>72861</v>
      </c>
      <c r="BI218" s="38">
        <v>1528774</v>
      </c>
      <c r="BJ218" s="38" t="s">
        <v>107</v>
      </c>
      <c r="BK218" s="38">
        <v>0</v>
      </c>
      <c r="BL218" s="38">
        <v>0</v>
      </c>
      <c r="BM218" s="38" t="s">
        <v>107</v>
      </c>
      <c r="BN218" s="38">
        <v>15785609</v>
      </c>
      <c r="BO218" s="38">
        <v>204119</v>
      </c>
      <c r="BP218" s="38">
        <v>12280679</v>
      </c>
      <c r="BQ218" s="38">
        <v>3880702</v>
      </c>
      <c r="BR218" s="38">
        <v>0</v>
      </c>
      <c r="BS218" s="38">
        <v>1116148</v>
      </c>
      <c r="BT218" s="330">
        <v>0</v>
      </c>
      <c r="BU218" s="38">
        <v>0</v>
      </c>
      <c r="BV218" s="38" t="s">
        <v>107</v>
      </c>
      <c r="BW218" s="38" t="s">
        <v>107</v>
      </c>
      <c r="BX218" s="38" t="s">
        <v>107</v>
      </c>
      <c r="BY218" s="41" t="s">
        <v>113</v>
      </c>
      <c r="BZ218" s="41" t="s">
        <v>113</v>
      </c>
      <c r="CA218" s="41" t="s">
        <v>113</v>
      </c>
      <c r="CB218" s="41" t="s">
        <v>113</v>
      </c>
      <c r="CC218" s="41" t="s">
        <v>113</v>
      </c>
      <c r="CD218" s="41" t="s">
        <v>113</v>
      </c>
      <c r="CE218" s="41" t="s">
        <v>114</v>
      </c>
      <c r="CF218" s="42" t="s">
        <v>107</v>
      </c>
      <c r="CG218" s="28" t="s">
        <v>107</v>
      </c>
      <c r="CH218" s="28" t="s">
        <v>107</v>
      </c>
      <c r="CI218" s="28" t="s">
        <v>107</v>
      </c>
      <c r="CJ218" s="28" t="s">
        <v>107</v>
      </c>
      <c r="CK218" s="28" t="s">
        <v>107</v>
      </c>
      <c r="CL218" s="28" t="s">
        <v>107</v>
      </c>
      <c r="CM218" s="28" t="s">
        <v>107</v>
      </c>
      <c r="CN218" s="28" t="s">
        <v>107</v>
      </c>
      <c r="CO218" s="28" t="s">
        <v>107</v>
      </c>
      <c r="CP218" s="28" t="s">
        <v>107</v>
      </c>
      <c r="CQ218" s="28" t="s">
        <v>107</v>
      </c>
      <c r="CR218" s="28" t="s">
        <v>107</v>
      </c>
      <c r="CS218" s="28" t="s">
        <v>107</v>
      </c>
      <c r="CT218" s="28" t="s">
        <v>107</v>
      </c>
      <c r="CU218" s="332">
        <v>5348276</v>
      </c>
      <c r="CV218" s="43">
        <v>1</v>
      </c>
    </row>
    <row r="219" spans="1:100" ht="25.5">
      <c r="A219" s="28">
        <v>278</v>
      </c>
      <c r="B219" s="29" t="s">
        <v>330</v>
      </c>
      <c r="C219" s="29" t="s">
        <v>0</v>
      </c>
      <c r="D219" s="29" t="s">
        <v>337</v>
      </c>
      <c r="E219" s="42" t="s">
        <v>346</v>
      </c>
      <c r="F219" s="42" t="s">
        <v>107</v>
      </c>
      <c r="G219" s="30" t="s">
        <v>383</v>
      </c>
      <c r="H219" s="42" t="s">
        <v>990</v>
      </c>
      <c r="I219" s="28">
        <v>9008143</v>
      </c>
      <c r="J219" s="28" t="s">
        <v>656</v>
      </c>
      <c r="K219" s="31" t="s">
        <v>307</v>
      </c>
      <c r="L219" s="32">
        <v>231</v>
      </c>
      <c r="M219" s="33">
        <v>3</v>
      </c>
      <c r="N219" s="34">
        <v>242900000</v>
      </c>
      <c r="O219" s="28" t="s">
        <v>346</v>
      </c>
      <c r="P219" s="28" t="s">
        <v>2415</v>
      </c>
      <c r="Q219" s="28" t="s">
        <v>112</v>
      </c>
      <c r="R219" s="28" t="s">
        <v>107</v>
      </c>
      <c r="S219" s="28" t="s">
        <v>107</v>
      </c>
      <c r="T219" s="42" t="s">
        <v>107</v>
      </c>
      <c r="U219" s="28" t="s">
        <v>107</v>
      </c>
      <c r="V219" s="28" t="s">
        <v>107</v>
      </c>
      <c r="W219" s="28" t="str">
        <f t="shared" si="3"/>
        <v>N.A.</v>
      </c>
      <c r="X219" s="35" t="s">
        <v>2413</v>
      </c>
      <c r="Y219" s="206">
        <v>0.01</v>
      </c>
      <c r="Z219" s="206">
        <v>0.03</v>
      </c>
      <c r="AA219" s="206">
        <v>0.04</v>
      </c>
      <c r="AB219" s="206">
        <v>0.05</v>
      </c>
      <c r="AC219" s="206">
        <v>0.05</v>
      </c>
      <c r="AD219" s="206">
        <v>5.5E-2</v>
      </c>
      <c r="AE219" s="28" t="s">
        <v>113</v>
      </c>
      <c r="AF219" s="28" t="s">
        <v>113</v>
      </c>
      <c r="AG219" s="28" t="s">
        <v>113</v>
      </c>
      <c r="AH219" s="37">
        <v>0</v>
      </c>
      <c r="AI219" s="38">
        <v>8689479</v>
      </c>
      <c r="AJ219" s="38">
        <v>87324</v>
      </c>
      <c r="AK219" s="38">
        <v>649424</v>
      </c>
      <c r="AL219" s="38">
        <v>0</v>
      </c>
      <c r="AM219" s="38">
        <v>0</v>
      </c>
      <c r="AN219" s="38">
        <v>7322080</v>
      </c>
      <c r="AO219" s="38" t="s">
        <v>107</v>
      </c>
      <c r="AP219" s="38" t="s">
        <v>107</v>
      </c>
      <c r="AQ219" s="38">
        <v>49119</v>
      </c>
      <c r="AR219" s="38" t="s">
        <v>107</v>
      </c>
      <c r="AS219" s="38" t="s">
        <v>107</v>
      </c>
      <c r="AT219" s="38" t="s">
        <v>107</v>
      </c>
      <c r="AU219" s="38">
        <v>0</v>
      </c>
      <c r="AV219" s="38">
        <v>0</v>
      </c>
      <c r="AW219" s="38">
        <v>0</v>
      </c>
      <c r="AX219" s="38" t="s">
        <v>107</v>
      </c>
      <c r="AY219" s="38" t="s">
        <v>107</v>
      </c>
      <c r="AZ219" s="38" t="s">
        <v>107</v>
      </c>
      <c r="BA219" s="38">
        <v>1974385</v>
      </c>
      <c r="BB219" s="38" t="s">
        <v>107</v>
      </c>
      <c r="BC219" s="38" t="s">
        <v>107</v>
      </c>
      <c r="BD219" s="38" t="s">
        <v>107</v>
      </c>
      <c r="BE219" s="38" t="s">
        <v>107</v>
      </c>
      <c r="BF219" s="38">
        <v>1516461</v>
      </c>
      <c r="BG219" s="38" t="s">
        <v>107</v>
      </c>
      <c r="BH219" s="38">
        <v>72861</v>
      </c>
      <c r="BI219" s="38">
        <v>1528774</v>
      </c>
      <c r="BJ219" s="38">
        <v>0</v>
      </c>
      <c r="BK219" s="38">
        <v>0</v>
      </c>
      <c r="BL219" s="38">
        <v>0</v>
      </c>
      <c r="BM219" s="38" t="s">
        <v>107</v>
      </c>
      <c r="BN219" s="38">
        <v>15785609</v>
      </c>
      <c r="BO219" s="38">
        <v>204119</v>
      </c>
      <c r="BP219" s="38">
        <v>7030961</v>
      </c>
      <c r="BQ219" s="38">
        <v>3880702</v>
      </c>
      <c r="BR219" s="38">
        <v>0</v>
      </c>
      <c r="BS219" s="38" t="s">
        <v>107</v>
      </c>
      <c r="BT219" s="330">
        <v>0</v>
      </c>
      <c r="BU219" s="38">
        <v>0</v>
      </c>
      <c r="BV219" s="38" t="s">
        <v>107</v>
      </c>
      <c r="BW219" s="38" t="s">
        <v>107</v>
      </c>
      <c r="BX219" s="38" t="s">
        <v>107</v>
      </c>
      <c r="BY219" s="41" t="s">
        <v>114</v>
      </c>
      <c r="BZ219" s="41" t="s">
        <v>114</v>
      </c>
      <c r="CA219" s="41" t="s">
        <v>114</v>
      </c>
      <c r="CB219" s="41" t="s">
        <v>114</v>
      </c>
      <c r="CC219" s="41" t="s">
        <v>114</v>
      </c>
      <c r="CD219" s="41" t="s">
        <v>114</v>
      </c>
      <c r="CE219" s="41" t="s">
        <v>114</v>
      </c>
      <c r="CF219" s="42" t="s">
        <v>107</v>
      </c>
      <c r="CG219" s="28" t="s">
        <v>107</v>
      </c>
      <c r="CH219" s="28" t="s">
        <v>107</v>
      </c>
      <c r="CI219" s="28" t="s">
        <v>107</v>
      </c>
      <c r="CJ219" s="28" t="s">
        <v>107</v>
      </c>
      <c r="CK219" s="28" t="s">
        <v>107</v>
      </c>
      <c r="CL219" s="28" t="s">
        <v>107</v>
      </c>
      <c r="CM219" s="28" t="s">
        <v>107</v>
      </c>
      <c r="CN219" s="28" t="s">
        <v>107</v>
      </c>
      <c r="CO219" s="28" t="s">
        <v>107</v>
      </c>
      <c r="CP219" s="28" t="s">
        <v>107</v>
      </c>
      <c r="CQ219" s="28" t="s">
        <v>107</v>
      </c>
      <c r="CR219" s="28" t="s">
        <v>107</v>
      </c>
      <c r="CS219" s="28" t="s">
        <v>107</v>
      </c>
      <c r="CT219" s="28" t="s">
        <v>107</v>
      </c>
      <c r="CU219" s="332">
        <v>4505750</v>
      </c>
      <c r="CV219" s="43">
        <v>1</v>
      </c>
    </row>
    <row r="220" spans="1:100" ht="25.5">
      <c r="A220" s="28">
        <v>279</v>
      </c>
      <c r="B220" s="29" t="s">
        <v>330</v>
      </c>
      <c r="C220" s="29" t="s">
        <v>0</v>
      </c>
      <c r="D220" s="29" t="s">
        <v>337</v>
      </c>
      <c r="E220" s="42" t="s">
        <v>346</v>
      </c>
      <c r="F220" s="42" t="s">
        <v>107</v>
      </c>
      <c r="G220" s="30" t="s">
        <v>657</v>
      </c>
      <c r="H220" s="42" t="s">
        <v>990</v>
      </c>
      <c r="I220" s="28">
        <v>9008230</v>
      </c>
      <c r="J220" s="28" t="s">
        <v>658</v>
      </c>
      <c r="K220" s="31" t="s">
        <v>307</v>
      </c>
      <c r="L220" s="32">
        <v>201</v>
      </c>
      <c r="M220" s="33">
        <v>5</v>
      </c>
      <c r="N220" s="34">
        <v>329000000</v>
      </c>
      <c r="O220" s="28" t="s">
        <v>346</v>
      </c>
      <c r="P220" s="28" t="s">
        <v>130</v>
      </c>
      <c r="Q220" s="28" t="s">
        <v>360</v>
      </c>
      <c r="R220" s="28" t="s">
        <v>107</v>
      </c>
      <c r="S220" s="28" t="s">
        <v>107</v>
      </c>
      <c r="T220" s="42" t="s">
        <v>107</v>
      </c>
      <c r="U220" s="28" t="s">
        <v>107</v>
      </c>
      <c r="V220" s="28" t="s">
        <v>107</v>
      </c>
      <c r="W220" s="28" t="str">
        <f t="shared" si="3"/>
        <v>N.A.</v>
      </c>
      <c r="X220" s="35" t="s">
        <v>2414</v>
      </c>
      <c r="Y220" s="206">
        <v>0.01</v>
      </c>
      <c r="Z220" s="206">
        <v>0.04</v>
      </c>
      <c r="AA220" s="206">
        <v>0.04</v>
      </c>
      <c r="AB220" s="206">
        <v>0.05</v>
      </c>
      <c r="AC220" s="206">
        <v>0.05</v>
      </c>
      <c r="AD220" s="206">
        <v>5.5E-2</v>
      </c>
      <c r="AE220" s="28" t="s">
        <v>113</v>
      </c>
      <c r="AF220" s="28" t="s">
        <v>113</v>
      </c>
      <c r="AG220" s="28" t="s">
        <v>113</v>
      </c>
      <c r="AH220" s="37">
        <v>0</v>
      </c>
      <c r="AI220" s="38">
        <v>8689479</v>
      </c>
      <c r="AJ220" s="38">
        <v>87324</v>
      </c>
      <c r="AK220" s="38">
        <v>649424</v>
      </c>
      <c r="AL220" s="38">
        <v>0</v>
      </c>
      <c r="AM220" s="38">
        <v>0</v>
      </c>
      <c r="AN220" s="38">
        <v>7322080</v>
      </c>
      <c r="AO220" s="38">
        <v>0</v>
      </c>
      <c r="AP220" s="38">
        <v>370119</v>
      </c>
      <c r="AQ220" s="38">
        <v>49119</v>
      </c>
      <c r="AR220" s="38">
        <v>249811</v>
      </c>
      <c r="AS220" s="38" t="s">
        <v>107</v>
      </c>
      <c r="AT220" s="38" t="s">
        <v>107</v>
      </c>
      <c r="AU220" s="38">
        <v>0</v>
      </c>
      <c r="AV220" s="38">
        <v>0</v>
      </c>
      <c r="AW220" s="38">
        <v>0</v>
      </c>
      <c r="AX220" s="38" t="s">
        <v>107</v>
      </c>
      <c r="AY220" s="38" t="s">
        <v>107</v>
      </c>
      <c r="AZ220" s="38" t="s">
        <v>107</v>
      </c>
      <c r="BA220" s="38">
        <v>1974385</v>
      </c>
      <c r="BB220" s="38">
        <v>0</v>
      </c>
      <c r="BC220" s="38">
        <v>892601</v>
      </c>
      <c r="BD220" s="38" t="s">
        <v>107</v>
      </c>
      <c r="BE220" s="38">
        <v>1579735</v>
      </c>
      <c r="BF220" s="38">
        <v>1041064</v>
      </c>
      <c r="BG220" s="38" t="s">
        <v>107</v>
      </c>
      <c r="BH220" s="38">
        <v>72861</v>
      </c>
      <c r="BI220" s="38">
        <v>1528774</v>
      </c>
      <c r="BJ220" s="38" t="s">
        <v>107</v>
      </c>
      <c r="BK220" s="38">
        <v>0</v>
      </c>
      <c r="BL220" s="38">
        <v>0</v>
      </c>
      <c r="BM220" s="38" t="s">
        <v>107</v>
      </c>
      <c r="BN220" s="38">
        <v>15785609</v>
      </c>
      <c r="BO220" s="38">
        <v>204119</v>
      </c>
      <c r="BP220" s="38">
        <v>9443455</v>
      </c>
      <c r="BQ220" s="38">
        <v>3880702</v>
      </c>
      <c r="BR220" s="38">
        <v>0</v>
      </c>
      <c r="BS220" s="38">
        <v>1266361</v>
      </c>
      <c r="BT220" s="330">
        <v>0</v>
      </c>
      <c r="BU220" s="38">
        <v>0</v>
      </c>
      <c r="BV220" s="38" t="s">
        <v>107</v>
      </c>
      <c r="BW220" s="38" t="s">
        <v>107</v>
      </c>
      <c r="BX220" s="38" t="s">
        <v>107</v>
      </c>
      <c r="BY220" s="41" t="s">
        <v>114</v>
      </c>
      <c r="BZ220" s="41" t="s">
        <v>114</v>
      </c>
      <c r="CA220" s="41" t="s">
        <v>113</v>
      </c>
      <c r="CB220" s="41" t="s">
        <v>114</v>
      </c>
      <c r="CC220" s="41" t="s">
        <v>114</v>
      </c>
      <c r="CD220" s="41" t="s">
        <v>113</v>
      </c>
      <c r="CE220" s="41" t="s">
        <v>114</v>
      </c>
      <c r="CF220" s="42" t="s">
        <v>107</v>
      </c>
      <c r="CG220" s="28" t="s">
        <v>107</v>
      </c>
      <c r="CH220" s="28" t="s">
        <v>107</v>
      </c>
      <c r="CI220" s="28" t="s">
        <v>107</v>
      </c>
      <c r="CJ220" s="28" t="s">
        <v>107</v>
      </c>
      <c r="CK220" s="28" t="s">
        <v>107</v>
      </c>
      <c r="CL220" s="28" t="s">
        <v>107</v>
      </c>
      <c r="CM220" s="28" t="s">
        <v>107</v>
      </c>
      <c r="CN220" s="28" t="s">
        <v>107</v>
      </c>
      <c r="CO220" s="28" t="s">
        <v>107</v>
      </c>
      <c r="CP220" s="28" t="s">
        <v>107</v>
      </c>
      <c r="CQ220" s="28" t="s">
        <v>107</v>
      </c>
      <c r="CR220" s="28" t="s">
        <v>107</v>
      </c>
      <c r="CS220" s="28" t="s">
        <v>107</v>
      </c>
      <c r="CT220" s="28" t="s">
        <v>107</v>
      </c>
      <c r="CU220" s="332">
        <v>4678650</v>
      </c>
      <c r="CV220" s="43">
        <v>1</v>
      </c>
    </row>
    <row r="221" spans="1:100" ht="25.5">
      <c r="A221" s="28">
        <v>280</v>
      </c>
      <c r="B221" s="29" t="s">
        <v>330</v>
      </c>
      <c r="C221" s="29" t="s">
        <v>0</v>
      </c>
      <c r="D221" s="29" t="s">
        <v>337</v>
      </c>
      <c r="E221" s="42" t="s">
        <v>346</v>
      </c>
      <c r="F221" s="42" t="s">
        <v>107</v>
      </c>
      <c r="G221" s="30" t="s">
        <v>659</v>
      </c>
      <c r="H221" s="42" t="s">
        <v>990</v>
      </c>
      <c r="I221" s="28">
        <v>9008231</v>
      </c>
      <c r="J221" s="28" t="s">
        <v>660</v>
      </c>
      <c r="K221" s="31" t="s">
        <v>307</v>
      </c>
      <c r="L221" s="32">
        <v>201</v>
      </c>
      <c r="M221" s="33">
        <v>5</v>
      </c>
      <c r="N221" s="34">
        <v>395900000</v>
      </c>
      <c r="O221" s="28" t="s">
        <v>346</v>
      </c>
      <c r="P221" s="28" t="s">
        <v>130</v>
      </c>
      <c r="Q221" s="28" t="s">
        <v>360</v>
      </c>
      <c r="R221" s="28" t="s">
        <v>107</v>
      </c>
      <c r="S221" s="28" t="s">
        <v>107</v>
      </c>
      <c r="T221" s="42" t="s">
        <v>107</v>
      </c>
      <c r="U221" s="28" t="s">
        <v>107</v>
      </c>
      <c r="V221" s="28" t="s">
        <v>107</v>
      </c>
      <c r="W221" s="28" t="str">
        <f t="shared" si="3"/>
        <v>N.A.</v>
      </c>
      <c r="X221" s="35" t="s">
        <v>2414</v>
      </c>
      <c r="Y221" s="206">
        <v>0.01</v>
      </c>
      <c r="Z221" s="206">
        <v>0.03</v>
      </c>
      <c r="AA221" s="206">
        <v>0.03</v>
      </c>
      <c r="AB221" s="206">
        <v>0.04</v>
      </c>
      <c r="AC221" s="206">
        <v>0.04</v>
      </c>
      <c r="AD221" s="206">
        <v>0.05</v>
      </c>
      <c r="AE221" s="28" t="s">
        <v>113</v>
      </c>
      <c r="AF221" s="28" t="s">
        <v>113</v>
      </c>
      <c r="AG221" s="28" t="s">
        <v>113</v>
      </c>
      <c r="AH221" s="37">
        <v>0</v>
      </c>
      <c r="AI221" s="38">
        <v>8689479</v>
      </c>
      <c r="AJ221" s="38">
        <v>87324</v>
      </c>
      <c r="AK221" s="38">
        <v>649424</v>
      </c>
      <c r="AL221" s="38">
        <v>0</v>
      </c>
      <c r="AM221" s="38">
        <v>0</v>
      </c>
      <c r="AN221" s="38">
        <v>7322080</v>
      </c>
      <c r="AO221" s="38">
        <v>0</v>
      </c>
      <c r="AP221" s="38">
        <v>370119</v>
      </c>
      <c r="AQ221" s="38">
        <v>49119</v>
      </c>
      <c r="AR221" s="38">
        <v>249811</v>
      </c>
      <c r="AS221" s="38" t="s">
        <v>107</v>
      </c>
      <c r="AT221" s="38" t="s">
        <v>107</v>
      </c>
      <c r="AU221" s="38">
        <v>0</v>
      </c>
      <c r="AV221" s="38">
        <v>0</v>
      </c>
      <c r="AW221" s="38">
        <v>0</v>
      </c>
      <c r="AX221" s="38">
        <v>0</v>
      </c>
      <c r="AY221" s="38" t="s">
        <v>107</v>
      </c>
      <c r="AZ221" s="38" t="s">
        <v>107</v>
      </c>
      <c r="BA221" s="38">
        <v>1974385</v>
      </c>
      <c r="BB221" s="38">
        <v>0</v>
      </c>
      <c r="BC221" s="38">
        <v>0</v>
      </c>
      <c r="BD221" s="38" t="s">
        <v>107</v>
      </c>
      <c r="BE221" s="38">
        <v>1579735</v>
      </c>
      <c r="BF221" s="38">
        <v>1041064</v>
      </c>
      <c r="BG221" s="38" t="s">
        <v>107</v>
      </c>
      <c r="BH221" s="38">
        <v>72861</v>
      </c>
      <c r="BI221" s="38">
        <v>1528774</v>
      </c>
      <c r="BJ221" s="38" t="s">
        <v>107</v>
      </c>
      <c r="BK221" s="38">
        <v>0</v>
      </c>
      <c r="BL221" s="38">
        <v>0</v>
      </c>
      <c r="BM221" s="38" t="s">
        <v>107</v>
      </c>
      <c r="BN221" s="38">
        <v>15785609</v>
      </c>
      <c r="BO221" s="38">
        <v>204119</v>
      </c>
      <c r="BP221" s="38">
        <v>9443455</v>
      </c>
      <c r="BQ221" s="38">
        <v>3880702</v>
      </c>
      <c r="BR221" s="38">
        <v>0</v>
      </c>
      <c r="BS221" s="38">
        <v>1266361</v>
      </c>
      <c r="BT221" s="330">
        <v>0</v>
      </c>
      <c r="BU221" s="38">
        <v>0</v>
      </c>
      <c r="BV221" s="38" t="s">
        <v>107</v>
      </c>
      <c r="BW221" s="38" t="s">
        <v>107</v>
      </c>
      <c r="BX221" s="38" t="s">
        <v>107</v>
      </c>
      <c r="BY221" s="41" t="s">
        <v>113</v>
      </c>
      <c r="BZ221" s="41" t="s">
        <v>113</v>
      </c>
      <c r="CA221" s="41" t="s">
        <v>113</v>
      </c>
      <c r="CB221" s="41" t="s">
        <v>113</v>
      </c>
      <c r="CC221" s="41" t="s">
        <v>114</v>
      </c>
      <c r="CD221" s="41" t="s">
        <v>113</v>
      </c>
      <c r="CE221" s="41" t="s">
        <v>114</v>
      </c>
      <c r="CF221" s="42" t="s">
        <v>107</v>
      </c>
      <c r="CG221" s="28" t="s">
        <v>107</v>
      </c>
      <c r="CH221" s="28" t="s">
        <v>107</v>
      </c>
      <c r="CI221" s="28" t="s">
        <v>107</v>
      </c>
      <c r="CJ221" s="28" t="s">
        <v>107</v>
      </c>
      <c r="CK221" s="28" t="s">
        <v>107</v>
      </c>
      <c r="CL221" s="28" t="s">
        <v>107</v>
      </c>
      <c r="CM221" s="28" t="s">
        <v>107</v>
      </c>
      <c r="CN221" s="28" t="s">
        <v>107</v>
      </c>
      <c r="CO221" s="28" t="s">
        <v>107</v>
      </c>
      <c r="CP221" s="28" t="s">
        <v>107</v>
      </c>
      <c r="CQ221" s="28" t="s">
        <v>107</v>
      </c>
      <c r="CR221" s="28" t="s">
        <v>107</v>
      </c>
      <c r="CS221" s="28" t="s">
        <v>107</v>
      </c>
      <c r="CT221" s="28" t="s">
        <v>107</v>
      </c>
      <c r="CU221" s="332">
        <v>4678650</v>
      </c>
      <c r="CV221" s="43">
        <v>1</v>
      </c>
    </row>
    <row r="222" spans="1:100" ht="25.5">
      <c r="A222" s="28">
        <v>281</v>
      </c>
      <c r="B222" s="29" t="s">
        <v>330</v>
      </c>
      <c r="C222" s="29" t="s">
        <v>0</v>
      </c>
      <c r="D222" s="29" t="s">
        <v>337</v>
      </c>
      <c r="E222" s="42" t="s">
        <v>346</v>
      </c>
      <c r="F222" s="42" t="s">
        <v>107</v>
      </c>
      <c r="G222" s="30" t="s">
        <v>2425</v>
      </c>
      <c r="H222" s="42" t="s">
        <v>990</v>
      </c>
      <c r="I222" s="28">
        <v>9008221</v>
      </c>
      <c r="J222" s="28" t="s">
        <v>661</v>
      </c>
      <c r="K222" s="31" t="s">
        <v>375</v>
      </c>
      <c r="L222" s="32">
        <v>271</v>
      </c>
      <c r="M222" s="33">
        <v>5</v>
      </c>
      <c r="N222" s="34">
        <v>319000000</v>
      </c>
      <c r="O222" s="28" t="s">
        <v>346</v>
      </c>
      <c r="P222" s="28" t="s">
        <v>130</v>
      </c>
      <c r="Q222" s="28" t="s">
        <v>112</v>
      </c>
      <c r="R222" s="28" t="s">
        <v>107</v>
      </c>
      <c r="S222" s="28" t="s">
        <v>107</v>
      </c>
      <c r="T222" s="42" t="s">
        <v>107</v>
      </c>
      <c r="U222" s="28" t="s">
        <v>107</v>
      </c>
      <c r="V222" s="28" t="s">
        <v>107</v>
      </c>
      <c r="W222" s="28" t="str">
        <f t="shared" si="3"/>
        <v>N.A.</v>
      </c>
      <c r="X222" s="35" t="s">
        <v>2414</v>
      </c>
      <c r="Y222" s="206">
        <v>0.01</v>
      </c>
      <c r="Z222" s="206">
        <v>0.03</v>
      </c>
      <c r="AA222" s="206">
        <v>0.03</v>
      </c>
      <c r="AB222" s="206">
        <v>0.04</v>
      </c>
      <c r="AC222" s="206">
        <v>0.04</v>
      </c>
      <c r="AD222" s="206">
        <v>0.05</v>
      </c>
      <c r="AE222" s="28" t="s">
        <v>113</v>
      </c>
      <c r="AF222" s="28" t="s">
        <v>113</v>
      </c>
      <c r="AG222" s="28" t="s">
        <v>113</v>
      </c>
      <c r="AH222" s="37">
        <v>0</v>
      </c>
      <c r="AI222" s="38">
        <v>8689479</v>
      </c>
      <c r="AJ222" s="38">
        <v>87324</v>
      </c>
      <c r="AK222" s="38">
        <v>649424</v>
      </c>
      <c r="AL222" s="38">
        <v>0</v>
      </c>
      <c r="AM222" s="38">
        <v>0</v>
      </c>
      <c r="AN222" s="38">
        <v>7322080</v>
      </c>
      <c r="AO222" s="38">
        <v>0</v>
      </c>
      <c r="AP222" s="38">
        <v>370119</v>
      </c>
      <c r="AQ222" s="38">
        <v>49119</v>
      </c>
      <c r="AR222" s="38">
        <v>249811</v>
      </c>
      <c r="AS222" s="38" t="s">
        <v>107</v>
      </c>
      <c r="AT222" s="38" t="s">
        <v>107</v>
      </c>
      <c r="AU222" s="38">
        <v>0</v>
      </c>
      <c r="AV222" s="38">
        <v>0</v>
      </c>
      <c r="AW222" s="38">
        <v>0</v>
      </c>
      <c r="AX222" s="38">
        <v>0</v>
      </c>
      <c r="AY222" s="38" t="s">
        <v>107</v>
      </c>
      <c r="AZ222" s="38" t="s">
        <v>107</v>
      </c>
      <c r="BA222" s="38">
        <v>1974385</v>
      </c>
      <c r="BB222" s="38">
        <v>0</v>
      </c>
      <c r="BC222" s="38">
        <v>0</v>
      </c>
      <c r="BD222" s="38" t="s">
        <v>107</v>
      </c>
      <c r="BE222" s="38">
        <v>1579735</v>
      </c>
      <c r="BF222" s="38">
        <v>1041064</v>
      </c>
      <c r="BG222" s="38" t="s">
        <v>107</v>
      </c>
      <c r="BH222" s="38">
        <v>72861</v>
      </c>
      <c r="BI222" s="38">
        <v>1528774</v>
      </c>
      <c r="BJ222" s="38" t="s">
        <v>107</v>
      </c>
      <c r="BK222" s="38">
        <v>0</v>
      </c>
      <c r="BL222" s="38">
        <v>0</v>
      </c>
      <c r="BM222" s="38" t="s">
        <v>107</v>
      </c>
      <c r="BN222" s="38">
        <v>15785609</v>
      </c>
      <c r="BO222" s="38">
        <v>204119</v>
      </c>
      <c r="BP222" s="38">
        <v>9443455</v>
      </c>
      <c r="BQ222" s="38">
        <v>3880702</v>
      </c>
      <c r="BR222" s="38">
        <v>0</v>
      </c>
      <c r="BS222" s="38">
        <v>1266361</v>
      </c>
      <c r="BT222" s="330">
        <v>0</v>
      </c>
      <c r="BU222" s="38">
        <v>0</v>
      </c>
      <c r="BV222" s="38" t="s">
        <v>107</v>
      </c>
      <c r="BW222" s="38" t="s">
        <v>107</v>
      </c>
      <c r="BX222" s="38" t="s">
        <v>107</v>
      </c>
      <c r="BY222" s="41" t="s">
        <v>113</v>
      </c>
      <c r="BZ222" s="41" t="s">
        <v>113</v>
      </c>
      <c r="CA222" s="41" t="s">
        <v>113</v>
      </c>
      <c r="CB222" s="41" t="s">
        <v>113</v>
      </c>
      <c r="CC222" s="41" t="s">
        <v>114</v>
      </c>
      <c r="CD222" s="41" t="s">
        <v>113</v>
      </c>
      <c r="CE222" s="41" t="s">
        <v>114</v>
      </c>
      <c r="CF222" s="42" t="s">
        <v>107</v>
      </c>
      <c r="CG222" s="28" t="s">
        <v>107</v>
      </c>
      <c r="CH222" s="28" t="s">
        <v>107</v>
      </c>
      <c r="CI222" s="28" t="s">
        <v>107</v>
      </c>
      <c r="CJ222" s="28" t="s">
        <v>107</v>
      </c>
      <c r="CK222" s="28" t="s">
        <v>107</v>
      </c>
      <c r="CL222" s="28" t="s">
        <v>107</v>
      </c>
      <c r="CM222" s="28" t="s">
        <v>107</v>
      </c>
      <c r="CN222" s="28" t="s">
        <v>107</v>
      </c>
      <c r="CO222" s="28" t="s">
        <v>107</v>
      </c>
      <c r="CP222" s="28" t="s">
        <v>107</v>
      </c>
      <c r="CQ222" s="28" t="s">
        <v>107</v>
      </c>
      <c r="CR222" s="28" t="s">
        <v>107</v>
      </c>
      <c r="CS222" s="28" t="s">
        <v>107</v>
      </c>
      <c r="CT222" s="28" t="s">
        <v>107</v>
      </c>
      <c r="CU222" s="332">
        <v>4678650</v>
      </c>
      <c r="CV222" s="43">
        <v>1</v>
      </c>
    </row>
    <row r="223" spans="1:100" ht="25.5">
      <c r="A223" s="28">
        <v>282</v>
      </c>
      <c r="B223" s="29" t="s">
        <v>330</v>
      </c>
      <c r="C223" s="29" t="s">
        <v>0</v>
      </c>
      <c r="D223" s="29" t="s">
        <v>337</v>
      </c>
      <c r="E223" s="42" t="s">
        <v>346</v>
      </c>
      <c r="F223" s="42" t="s">
        <v>107</v>
      </c>
      <c r="G223" s="30" t="s">
        <v>2426</v>
      </c>
      <c r="H223" s="42" t="s">
        <v>990</v>
      </c>
      <c r="I223" s="28">
        <v>9008225</v>
      </c>
      <c r="J223" s="28" t="s">
        <v>662</v>
      </c>
      <c r="K223" s="31" t="s">
        <v>375</v>
      </c>
      <c r="L223" s="32">
        <v>271</v>
      </c>
      <c r="M223" s="33">
        <v>5</v>
      </c>
      <c r="N223" s="34">
        <v>425900000</v>
      </c>
      <c r="O223" s="28" t="s">
        <v>346</v>
      </c>
      <c r="P223" s="28" t="s">
        <v>130</v>
      </c>
      <c r="Q223" s="28" t="s">
        <v>112</v>
      </c>
      <c r="R223" s="28" t="s">
        <v>107</v>
      </c>
      <c r="S223" s="28" t="s">
        <v>107</v>
      </c>
      <c r="T223" s="42" t="s">
        <v>107</v>
      </c>
      <c r="U223" s="28" t="s">
        <v>107</v>
      </c>
      <c r="V223" s="28" t="s">
        <v>107</v>
      </c>
      <c r="W223" s="28" t="str">
        <f t="shared" si="3"/>
        <v>N.A.</v>
      </c>
      <c r="X223" s="35" t="s">
        <v>2414</v>
      </c>
      <c r="Y223" s="206">
        <v>0.01</v>
      </c>
      <c r="Z223" s="206">
        <v>0.01</v>
      </c>
      <c r="AA223" s="206">
        <v>0.01</v>
      </c>
      <c r="AB223" s="206">
        <v>0.01</v>
      </c>
      <c r="AC223" s="206">
        <v>0.01</v>
      </c>
      <c r="AD223" s="206">
        <v>0.01</v>
      </c>
      <c r="AE223" s="28" t="s">
        <v>113</v>
      </c>
      <c r="AF223" s="28" t="s">
        <v>113</v>
      </c>
      <c r="AG223" s="28" t="s">
        <v>113</v>
      </c>
      <c r="AH223" s="37">
        <v>0</v>
      </c>
      <c r="AI223" s="38">
        <v>8689479</v>
      </c>
      <c r="AJ223" s="38">
        <v>87324</v>
      </c>
      <c r="AK223" s="38">
        <v>649424</v>
      </c>
      <c r="AL223" s="38">
        <v>0</v>
      </c>
      <c r="AM223" s="38">
        <v>0</v>
      </c>
      <c r="AN223" s="38">
        <v>7322080</v>
      </c>
      <c r="AO223" s="38">
        <v>0</v>
      </c>
      <c r="AP223" s="38">
        <v>0</v>
      </c>
      <c r="AQ223" s="38">
        <v>49119</v>
      </c>
      <c r="AR223" s="38">
        <v>0</v>
      </c>
      <c r="AS223" s="38" t="s">
        <v>107</v>
      </c>
      <c r="AT223" s="38" t="s">
        <v>107</v>
      </c>
      <c r="AU223" s="38">
        <v>0</v>
      </c>
      <c r="AV223" s="38">
        <v>0</v>
      </c>
      <c r="AW223" s="38">
        <v>0</v>
      </c>
      <c r="AX223" s="38">
        <v>0</v>
      </c>
      <c r="AY223" s="38" t="s">
        <v>107</v>
      </c>
      <c r="AZ223" s="38" t="s">
        <v>107</v>
      </c>
      <c r="BA223" s="38">
        <v>1974385</v>
      </c>
      <c r="BB223" s="38">
        <v>0</v>
      </c>
      <c r="BC223" s="38">
        <v>0</v>
      </c>
      <c r="BD223" s="38" t="s">
        <v>107</v>
      </c>
      <c r="BE223" s="38">
        <v>1579735</v>
      </c>
      <c r="BF223" s="38">
        <v>1436039</v>
      </c>
      <c r="BG223" s="38" t="s">
        <v>107</v>
      </c>
      <c r="BH223" s="38">
        <v>72861</v>
      </c>
      <c r="BI223" s="38">
        <v>1528774</v>
      </c>
      <c r="BJ223" s="38" t="s">
        <v>107</v>
      </c>
      <c r="BK223" s="38">
        <v>0</v>
      </c>
      <c r="BL223" s="38">
        <v>0</v>
      </c>
      <c r="BM223" s="38" t="s">
        <v>107</v>
      </c>
      <c r="BN223" s="38">
        <v>15785609</v>
      </c>
      <c r="BO223" s="38">
        <v>204119</v>
      </c>
      <c r="BP223" s="38">
        <v>9443455</v>
      </c>
      <c r="BQ223" s="38">
        <v>3880702</v>
      </c>
      <c r="BR223" s="38">
        <v>0</v>
      </c>
      <c r="BS223" s="38">
        <v>1266361</v>
      </c>
      <c r="BT223" s="330">
        <v>0</v>
      </c>
      <c r="BU223" s="38">
        <v>0</v>
      </c>
      <c r="BV223" s="38" t="s">
        <v>107</v>
      </c>
      <c r="BW223" s="38" t="s">
        <v>107</v>
      </c>
      <c r="BX223" s="38" t="s">
        <v>107</v>
      </c>
      <c r="BY223" s="41" t="s">
        <v>113</v>
      </c>
      <c r="BZ223" s="41" t="s">
        <v>113</v>
      </c>
      <c r="CA223" s="41" t="s">
        <v>113</v>
      </c>
      <c r="CB223" s="41" t="s">
        <v>113</v>
      </c>
      <c r="CC223" s="41" t="s">
        <v>114</v>
      </c>
      <c r="CD223" s="41" t="s">
        <v>113</v>
      </c>
      <c r="CE223" s="41" t="s">
        <v>114</v>
      </c>
      <c r="CF223" s="42" t="s">
        <v>107</v>
      </c>
      <c r="CG223" s="28" t="s">
        <v>107</v>
      </c>
      <c r="CH223" s="28" t="s">
        <v>107</v>
      </c>
      <c r="CI223" s="28" t="s">
        <v>107</v>
      </c>
      <c r="CJ223" s="28" t="s">
        <v>107</v>
      </c>
      <c r="CK223" s="28" t="s">
        <v>107</v>
      </c>
      <c r="CL223" s="28" t="s">
        <v>107</v>
      </c>
      <c r="CM223" s="28" t="s">
        <v>107</v>
      </c>
      <c r="CN223" s="28" t="s">
        <v>107</v>
      </c>
      <c r="CO223" s="28" t="s">
        <v>107</v>
      </c>
      <c r="CP223" s="28" t="s">
        <v>107</v>
      </c>
      <c r="CQ223" s="28" t="s">
        <v>107</v>
      </c>
      <c r="CR223" s="28" t="s">
        <v>107</v>
      </c>
      <c r="CS223" s="28" t="s">
        <v>107</v>
      </c>
      <c r="CT223" s="28" t="s">
        <v>107</v>
      </c>
      <c r="CU223" s="332">
        <v>4678650</v>
      </c>
      <c r="CV223" s="43">
        <v>1</v>
      </c>
    </row>
    <row r="224" spans="1:100" ht="25.5">
      <c r="A224" s="28">
        <v>283</v>
      </c>
      <c r="B224" s="29" t="s">
        <v>330</v>
      </c>
      <c r="C224" s="29" t="s">
        <v>0</v>
      </c>
      <c r="D224" s="29" t="s">
        <v>337</v>
      </c>
      <c r="E224" s="42" t="s">
        <v>346</v>
      </c>
      <c r="F224" s="42" t="s">
        <v>107</v>
      </c>
      <c r="G224" s="30" t="s">
        <v>663</v>
      </c>
      <c r="H224" s="42" t="s">
        <v>990</v>
      </c>
      <c r="I224" s="28">
        <v>9008232</v>
      </c>
      <c r="J224" s="28" t="s">
        <v>664</v>
      </c>
      <c r="K224" s="31" t="s">
        <v>307</v>
      </c>
      <c r="L224" s="32">
        <v>201</v>
      </c>
      <c r="M224" s="33">
        <v>5</v>
      </c>
      <c r="N224" s="34">
        <v>509900000</v>
      </c>
      <c r="O224" s="28" t="s">
        <v>346</v>
      </c>
      <c r="P224" s="28" t="s">
        <v>130</v>
      </c>
      <c r="Q224" s="28" t="s">
        <v>360</v>
      </c>
      <c r="R224" s="28" t="s">
        <v>107</v>
      </c>
      <c r="S224" s="28" t="s">
        <v>107</v>
      </c>
      <c r="T224" s="42" t="s">
        <v>107</v>
      </c>
      <c r="U224" s="28" t="s">
        <v>107</v>
      </c>
      <c r="V224" s="28" t="s">
        <v>107</v>
      </c>
      <c r="W224" s="28" t="str">
        <f t="shared" si="3"/>
        <v>N.A.</v>
      </c>
      <c r="X224" s="35" t="s">
        <v>2414</v>
      </c>
      <c r="Y224" s="206">
        <v>0.01</v>
      </c>
      <c r="Z224" s="206">
        <v>0.01</v>
      </c>
      <c r="AA224" s="206">
        <v>0.01</v>
      </c>
      <c r="AB224" s="206">
        <v>0.01</v>
      </c>
      <c r="AC224" s="206">
        <v>0.01</v>
      </c>
      <c r="AD224" s="206">
        <v>0.01</v>
      </c>
      <c r="AE224" s="28" t="s">
        <v>113</v>
      </c>
      <c r="AF224" s="28" t="s">
        <v>113</v>
      </c>
      <c r="AG224" s="28" t="s">
        <v>113</v>
      </c>
      <c r="AH224" s="37">
        <v>0</v>
      </c>
      <c r="AI224" s="38">
        <v>8689479</v>
      </c>
      <c r="AJ224" s="38">
        <v>87324</v>
      </c>
      <c r="AK224" s="38">
        <v>649424</v>
      </c>
      <c r="AL224" s="38">
        <v>0</v>
      </c>
      <c r="AM224" s="38">
        <v>0</v>
      </c>
      <c r="AN224" s="38">
        <v>7322080</v>
      </c>
      <c r="AO224" s="38">
        <v>0</v>
      </c>
      <c r="AP224" s="38">
        <v>0</v>
      </c>
      <c r="AQ224" s="38">
        <v>49119</v>
      </c>
      <c r="AR224" s="38">
        <v>0</v>
      </c>
      <c r="AS224" s="38" t="s">
        <v>107</v>
      </c>
      <c r="AT224" s="38" t="s">
        <v>107</v>
      </c>
      <c r="AU224" s="38">
        <v>0</v>
      </c>
      <c r="AV224" s="38">
        <v>0</v>
      </c>
      <c r="AW224" s="38">
        <v>0</v>
      </c>
      <c r="AX224" s="38">
        <v>0</v>
      </c>
      <c r="AY224" s="38" t="s">
        <v>107</v>
      </c>
      <c r="AZ224" s="38" t="s">
        <v>107</v>
      </c>
      <c r="BA224" s="38">
        <v>1974385</v>
      </c>
      <c r="BB224" s="38">
        <v>0</v>
      </c>
      <c r="BC224" s="38">
        <v>0</v>
      </c>
      <c r="BD224" s="38" t="s">
        <v>107</v>
      </c>
      <c r="BE224" s="38">
        <v>1579735</v>
      </c>
      <c r="BF224" s="38">
        <v>1436039</v>
      </c>
      <c r="BG224" s="38" t="s">
        <v>107</v>
      </c>
      <c r="BH224" s="38">
        <v>72861</v>
      </c>
      <c r="BI224" s="38">
        <v>1528774</v>
      </c>
      <c r="BJ224" s="38" t="s">
        <v>107</v>
      </c>
      <c r="BK224" s="38">
        <v>0</v>
      </c>
      <c r="BL224" s="38">
        <v>0</v>
      </c>
      <c r="BM224" s="38" t="s">
        <v>107</v>
      </c>
      <c r="BN224" s="38">
        <v>15785609</v>
      </c>
      <c r="BO224" s="38">
        <v>204119</v>
      </c>
      <c r="BP224" s="38">
        <v>9443455</v>
      </c>
      <c r="BQ224" s="38">
        <v>3880702</v>
      </c>
      <c r="BR224" s="38">
        <v>0</v>
      </c>
      <c r="BS224" s="38">
        <v>1266361</v>
      </c>
      <c r="BT224" s="330">
        <v>0</v>
      </c>
      <c r="BU224" s="38">
        <v>0</v>
      </c>
      <c r="BV224" s="38" t="s">
        <v>107</v>
      </c>
      <c r="BW224" s="38" t="s">
        <v>107</v>
      </c>
      <c r="BX224" s="38" t="s">
        <v>107</v>
      </c>
      <c r="BY224" s="41" t="s">
        <v>113</v>
      </c>
      <c r="BZ224" s="41" t="s">
        <v>113</v>
      </c>
      <c r="CA224" s="41" t="s">
        <v>113</v>
      </c>
      <c r="CB224" s="41" t="s">
        <v>113</v>
      </c>
      <c r="CC224" s="41" t="s">
        <v>114</v>
      </c>
      <c r="CD224" s="41" t="s">
        <v>113</v>
      </c>
      <c r="CE224" s="41" t="s">
        <v>114</v>
      </c>
      <c r="CF224" s="42" t="s">
        <v>107</v>
      </c>
      <c r="CG224" s="28" t="s">
        <v>107</v>
      </c>
      <c r="CH224" s="28" t="s">
        <v>107</v>
      </c>
      <c r="CI224" s="28" t="s">
        <v>107</v>
      </c>
      <c r="CJ224" s="28" t="s">
        <v>107</v>
      </c>
      <c r="CK224" s="28" t="s">
        <v>107</v>
      </c>
      <c r="CL224" s="28" t="s">
        <v>107</v>
      </c>
      <c r="CM224" s="28" t="s">
        <v>107</v>
      </c>
      <c r="CN224" s="28" t="s">
        <v>107</v>
      </c>
      <c r="CO224" s="28" t="s">
        <v>107</v>
      </c>
      <c r="CP224" s="28" t="s">
        <v>107</v>
      </c>
      <c r="CQ224" s="28" t="s">
        <v>107</v>
      </c>
      <c r="CR224" s="28" t="s">
        <v>107</v>
      </c>
      <c r="CS224" s="28" t="s">
        <v>107</v>
      </c>
      <c r="CT224" s="28" t="s">
        <v>107</v>
      </c>
      <c r="CU224" s="332">
        <v>4678650</v>
      </c>
      <c r="CV224" s="43">
        <v>1</v>
      </c>
    </row>
    <row r="225" spans="1:100" ht="38.25">
      <c r="A225" s="28">
        <v>284</v>
      </c>
      <c r="B225" s="29" t="s">
        <v>104</v>
      </c>
      <c r="C225" s="29" t="s">
        <v>0</v>
      </c>
      <c r="D225" s="29" t="s">
        <v>665</v>
      </c>
      <c r="E225" s="42" t="s">
        <v>666</v>
      </c>
      <c r="F225" s="42" t="s">
        <v>346</v>
      </c>
      <c r="G225" s="30" t="s">
        <v>667</v>
      </c>
      <c r="H225" s="42" t="s">
        <v>109</v>
      </c>
      <c r="I225" s="28">
        <v>1621096</v>
      </c>
      <c r="J225" s="28" t="s">
        <v>668</v>
      </c>
      <c r="K225" s="31" t="s">
        <v>669</v>
      </c>
      <c r="L225" s="56">
        <v>130</v>
      </c>
      <c r="M225" s="33" t="s">
        <v>107</v>
      </c>
      <c r="N225" s="34">
        <v>148000000</v>
      </c>
      <c r="O225" s="28" t="s">
        <v>346</v>
      </c>
      <c r="P225" s="28" t="s">
        <v>2415</v>
      </c>
      <c r="Q225" s="28" t="s">
        <v>360</v>
      </c>
      <c r="R225" s="28" t="s">
        <v>107</v>
      </c>
      <c r="S225" s="28" t="s">
        <v>107</v>
      </c>
      <c r="T225" s="42" t="s">
        <v>107</v>
      </c>
      <c r="U225" s="28" t="s">
        <v>107</v>
      </c>
      <c r="V225" s="28" t="s">
        <v>107</v>
      </c>
      <c r="W225" s="28" t="str">
        <f t="shared" si="3"/>
        <v>N.A.</v>
      </c>
      <c r="X225" s="57" t="s">
        <v>2412</v>
      </c>
      <c r="Y225" s="205">
        <v>7.0000000000000007E-2</v>
      </c>
      <c r="Z225" s="205">
        <v>7.0000000000000007E-2</v>
      </c>
      <c r="AA225" s="205">
        <v>7.0000000000000007E-2</v>
      </c>
      <c r="AB225" s="205">
        <v>7.0000000000000007E-2</v>
      </c>
      <c r="AC225" s="205">
        <v>0.08</v>
      </c>
      <c r="AD225" s="205">
        <v>0.09</v>
      </c>
      <c r="AE225" s="28" t="s">
        <v>113</v>
      </c>
      <c r="AF225" s="28" t="s">
        <v>113</v>
      </c>
      <c r="AG225" s="28" t="s">
        <v>113</v>
      </c>
      <c r="AH225" s="37">
        <v>1</v>
      </c>
      <c r="AI225" s="38" t="s">
        <v>107</v>
      </c>
      <c r="AJ225" s="38">
        <v>535272</v>
      </c>
      <c r="AK225" s="38">
        <v>764674</v>
      </c>
      <c r="AL225" s="38">
        <v>1516528</v>
      </c>
      <c r="AM225" s="38">
        <v>1516528</v>
      </c>
      <c r="AN225" s="38">
        <v>11547654</v>
      </c>
      <c r="AO225" s="38">
        <v>2</v>
      </c>
      <c r="AP225" s="38">
        <v>1386841</v>
      </c>
      <c r="AQ225" s="38">
        <v>128475</v>
      </c>
      <c r="AR225" s="38">
        <v>613375</v>
      </c>
      <c r="AS225" s="38" t="s">
        <v>107</v>
      </c>
      <c r="AT225" s="38" t="s">
        <v>107</v>
      </c>
      <c r="AU225" s="38">
        <v>0</v>
      </c>
      <c r="AV225" s="38">
        <v>0</v>
      </c>
      <c r="AW225" s="38">
        <v>1970774</v>
      </c>
      <c r="AX225" s="38">
        <v>4600313</v>
      </c>
      <c r="AY225" s="38">
        <v>5780609</v>
      </c>
      <c r="AZ225" s="38">
        <v>2891625</v>
      </c>
      <c r="BA225" s="38">
        <v>4089166</v>
      </c>
      <c r="BB225" s="38">
        <v>1368593</v>
      </c>
      <c r="BC225" s="38">
        <v>1533438</v>
      </c>
      <c r="BD225" s="38">
        <v>173454</v>
      </c>
      <c r="BE225" s="38">
        <v>2019435</v>
      </c>
      <c r="BF225" s="38">
        <v>1319627</v>
      </c>
      <c r="BG225" s="38">
        <v>4896777</v>
      </c>
      <c r="BH225" s="38">
        <v>130091</v>
      </c>
      <c r="BI225" s="38">
        <v>2318558</v>
      </c>
      <c r="BJ225" s="38" t="s">
        <v>107</v>
      </c>
      <c r="BK225" s="38">
        <v>1970774</v>
      </c>
      <c r="BL225" s="38">
        <v>3455346</v>
      </c>
      <c r="BM225" s="38">
        <v>2044583</v>
      </c>
      <c r="BN225" s="38">
        <v>7892091</v>
      </c>
      <c r="BO225" s="38">
        <v>130091</v>
      </c>
      <c r="BP225" s="38">
        <v>7119116</v>
      </c>
      <c r="BQ225" s="38">
        <v>11887903</v>
      </c>
      <c r="BR225" s="38">
        <v>2</v>
      </c>
      <c r="BS225" s="38">
        <v>1011820</v>
      </c>
      <c r="BT225" s="330">
        <v>0</v>
      </c>
      <c r="BU225" s="38">
        <v>14533578</v>
      </c>
      <c r="BV225" s="38" t="s">
        <v>107</v>
      </c>
      <c r="BW225" s="38" t="s">
        <v>107</v>
      </c>
      <c r="BX225" s="38" t="s">
        <v>107</v>
      </c>
      <c r="BY225" s="41" t="s">
        <v>114</v>
      </c>
      <c r="BZ225" s="41" t="s">
        <v>114</v>
      </c>
      <c r="CA225" s="41" t="s">
        <v>114</v>
      </c>
      <c r="CB225" s="41" t="s">
        <v>114</v>
      </c>
      <c r="CC225" s="41" t="s">
        <v>114</v>
      </c>
      <c r="CD225" s="41" t="s">
        <v>114</v>
      </c>
      <c r="CE225" s="41" t="s">
        <v>114</v>
      </c>
      <c r="CF225" s="42" t="s">
        <v>107</v>
      </c>
      <c r="CG225" s="28" t="s">
        <v>107</v>
      </c>
      <c r="CH225" s="28" t="s">
        <v>107</v>
      </c>
      <c r="CI225" s="28" t="s">
        <v>107</v>
      </c>
      <c r="CJ225" s="28" t="s">
        <v>107</v>
      </c>
      <c r="CK225" s="28" t="s">
        <v>107</v>
      </c>
      <c r="CL225" s="28" t="s">
        <v>107</v>
      </c>
      <c r="CM225" s="28" t="s">
        <v>107</v>
      </c>
      <c r="CN225" s="28" t="s">
        <v>107</v>
      </c>
      <c r="CO225" s="28" t="s">
        <v>107</v>
      </c>
      <c r="CP225" s="28" t="s">
        <v>107</v>
      </c>
      <c r="CQ225" s="28" t="s">
        <v>107</v>
      </c>
      <c r="CR225" s="28" t="s">
        <v>107</v>
      </c>
      <c r="CS225" s="28" t="s">
        <v>107</v>
      </c>
      <c r="CT225" s="28" t="s">
        <v>107</v>
      </c>
      <c r="CU225" s="332">
        <v>15888684</v>
      </c>
      <c r="CV225" s="43">
        <v>1</v>
      </c>
    </row>
    <row r="226" spans="1:100" ht="38.25">
      <c r="A226" s="28">
        <v>285</v>
      </c>
      <c r="B226" s="29" t="s">
        <v>104</v>
      </c>
      <c r="C226" s="29" t="s">
        <v>0</v>
      </c>
      <c r="D226" s="29" t="s">
        <v>665</v>
      </c>
      <c r="E226" s="42" t="s">
        <v>666</v>
      </c>
      <c r="F226" s="42" t="s">
        <v>346</v>
      </c>
      <c r="G226" s="30" t="s">
        <v>670</v>
      </c>
      <c r="H226" s="42" t="s">
        <v>109</v>
      </c>
      <c r="I226" s="28">
        <v>1621095</v>
      </c>
      <c r="J226" s="28" t="s">
        <v>671</v>
      </c>
      <c r="K226" s="31" t="s">
        <v>669</v>
      </c>
      <c r="L226" s="56">
        <v>130</v>
      </c>
      <c r="M226" s="33" t="s">
        <v>107</v>
      </c>
      <c r="N226" s="34">
        <v>153000000</v>
      </c>
      <c r="O226" s="28" t="s">
        <v>346</v>
      </c>
      <c r="P226" s="28" t="s">
        <v>2415</v>
      </c>
      <c r="Q226" s="28" t="s">
        <v>360</v>
      </c>
      <c r="R226" s="28" t="s">
        <v>107</v>
      </c>
      <c r="S226" s="28" t="s">
        <v>107</v>
      </c>
      <c r="T226" s="42" t="s">
        <v>107</v>
      </c>
      <c r="U226" s="28" t="s">
        <v>107</v>
      </c>
      <c r="V226" s="28" t="s">
        <v>107</v>
      </c>
      <c r="W226" s="28" t="str">
        <f t="shared" si="3"/>
        <v>N.A.</v>
      </c>
      <c r="X226" s="57" t="s">
        <v>2412</v>
      </c>
      <c r="Y226" s="205">
        <v>0.08</v>
      </c>
      <c r="Z226" s="205">
        <v>0.08</v>
      </c>
      <c r="AA226" s="205">
        <v>0.08</v>
      </c>
      <c r="AB226" s="205">
        <v>0.08</v>
      </c>
      <c r="AC226" s="205">
        <v>0.09</v>
      </c>
      <c r="AD226" s="205">
        <v>0.1</v>
      </c>
      <c r="AE226" s="28" t="s">
        <v>113</v>
      </c>
      <c r="AF226" s="28" t="s">
        <v>113</v>
      </c>
      <c r="AG226" s="28" t="s">
        <v>113</v>
      </c>
      <c r="AH226" s="37">
        <v>1</v>
      </c>
      <c r="AI226" s="38" t="s">
        <v>107</v>
      </c>
      <c r="AJ226" s="38">
        <v>535272</v>
      </c>
      <c r="AK226" s="38">
        <v>2</v>
      </c>
      <c r="AL226" s="38">
        <v>1516528</v>
      </c>
      <c r="AM226" s="38">
        <v>1516528</v>
      </c>
      <c r="AN226" s="38">
        <v>11547654</v>
      </c>
      <c r="AO226" s="38">
        <v>2</v>
      </c>
      <c r="AP226" s="38">
        <v>1386841</v>
      </c>
      <c r="AQ226" s="38">
        <v>128475</v>
      </c>
      <c r="AR226" s="38">
        <v>613375</v>
      </c>
      <c r="AS226" s="38" t="s">
        <v>107</v>
      </c>
      <c r="AT226" s="38" t="s">
        <v>107</v>
      </c>
      <c r="AU226" s="38">
        <v>0</v>
      </c>
      <c r="AV226" s="38">
        <v>0</v>
      </c>
      <c r="AW226" s="38">
        <v>1970774</v>
      </c>
      <c r="AX226" s="38">
        <v>4600313</v>
      </c>
      <c r="AY226" s="38">
        <v>5780609</v>
      </c>
      <c r="AZ226" s="38">
        <v>2891625</v>
      </c>
      <c r="BA226" s="38">
        <v>4089166</v>
      </c>
      <c r="BB226" s="38">
        <v>2</v>
      </c>
      <c r="BC226" s="38">
        <v>0</v>
      </c>
      <c r="BD226" s="38">
        <v>173454</v>
      </c>
      <c r="BE226" s="38">
        <v>2019435</v>
      </c>
      <c r="BF226" s="38">
        <v>1319627</v>
      </c>
      <c r="BG226" s="38">
        <v>4896777</v>
      </c>
      <c r="BH226" s="38">
        <v>130091</v>
      </c>
      <c r="BI226" s="38">
        <v>2318558</v>
      </c>
      <c r="BJ226" s="38" t="s">
        <v>107</v>
      </c>
      <c r="BK226" s="38">
        <v>1970774</v>
      </c>
      <c r="BL226" s="38">
        <v>3455346</v>
      </c>
      <c r="BM226" s="38">
        <v>2044583</v>
      </c>
      <c r="BN226" s="38">
        <v>7892091</v>
      </c>
      <c r="BO226" s="38">
        <v>130091</v>
      </c>
      <c r="BP226" s="38">
        <v>7119116</v>
      </c>
      <c r="BQ226" s="38">
        <v>11887903</v>
      </c>
      <c r="BR226" s="38">
        <v>2</v>
      </c>
      <c r="BS226" s="38">
        <v>1011820</v>
      </c>
      <c r="BT226" s="330">
        <v>0</v>
      </c>
      <c r="BU226" s="38">
        <v>14533578</v>
      </c>
      <c r="BV226" s="38" t="s">
        <v>107</v>
      </c>
      <c r="BW226" s="38" t="s">
        <v>107</v>
      </c>
      <c r="BX226" s="38" t="s">
        <v>107</v>
      </c>
      <c r="BY226" s="41" t="s">
        <v>114</v>
      </c>
      <c r="BZ226" s="41" t="s">
        <v>114</v>
      </c>
      <c r="CA226" s="41" t="s">
        <v>113</v>
      </c>
      <c r="CB226" s="41" t="s">
        <v>114</v>
      </c>
      <c r="CC226" s="41" t="s">
        <v>114</v>
      </c>
      <c r="CD226" s="41" t="s">
        <v>114</v>
      </c>
      <c r="CE226" s="41" t="s">
        <v>114</v>
      </c>
      <c r="CF226" s="42" t="s">
        <v>107</v>
      </c>
      <c r="CG226" s="28" t="s">
        <v>107</v>
      </c>
      <c r="CH226" s="28" t="s">
        <v>107</v>
      </c>
      <c r="CI226" s="28" t="s">
        <v>107</v>
      </c>
      <c r="CJ226" s="28" t="s">
        <v>107</v>
      </c>
      <c r="CK226" s="28" t="s">
        <v>107</v>
      </c>
      <c r="CL226" s="28" t="s">
        <v>107</v>
      </c>
      <c r="CM226" s="28" t="s">
        <v>107</v>
      </c>
      <c r="CN226" s="28" t="s">
        <v>107</v>
      </c>
      <c r="CO226" s="28" t="s">
        <v>107</v>
      </c>
      <c r="CP226" s="28" t="s">
        <v>107</v>
      </c>
      <c r="CQ226" s="28" t="s">
        <v>107</v>
      </c>
      <c r="CR226" s="28" t="s">
        <v>107</v>
      </c>
      <c r="CS226" s="28" t="s">
        <v>107</v>
      </c>
      <c r="CT226" s="28" t="s">
        <v>107</v>
      </c>
      <c r="CU226" s="332">
        <v>15888684</v>
      </c>
      <c r="CV226" s="43">
        <v>1</v>
      </c>
    </row>
    <row r="227" spans="1:100" ht="38.25">
      <c r="A227" s="28">
        <v>286</v>
      </c>
      <c r="B227" s="29" t="s">
        <v>104</v>
      </c>
      <c r="C227" s="29" t="s">
        <v>0</v>
      </c>
      <c r="D227" s="29" t="s">
        <v>665</v>
      </c>
      <c r="E227" s="42" t="s">
        <v>666</v>
      </c>
      <c r="F227" s="42" t="s">
        <v>346</v>
      </c>
      <c r="G227" s="30" t="s">
        <v>672</v>
      </c>
      <c r="H227" s="42" t="s">
        <v>109</v>
      </c>
      <c r="I227" s="28">
        <v>1621100</v>
      </c>
      <c r="J227" s="28" t="s">
        <v>673</v>
      </c>
      <c r="K227" s="31" t="s">
        <v>674</v>
      </c>
      <c r="L227" s="56">
        <v>197</v>
      </c>
      <c r="M227" s="33" t="s">
        <v>107</v>
      </c>
      <c r="N227" s="34">
        <v>224700000</v>
      </c>
      <c r="O227" s="28" t="s">
        <v>346</v>
      </c>
      <c r="P227" s="28" t="s">
        <v>2415</v>
      </c>
      <c r="Q227" s="28" t="s">
        <v>360</v>
      </c>
      <c r="R227" s="28" t="s">
        <v>107</v>
      </c>
      <c r="S227" s="28" t="s">
        <v>107</v>
      </c>
      <c r="T227" s="42" t="s">
        <v>107</v>
      </c>
      <c r="U227" s="28" t="s">
        <v>107</v>
      </c>
      <c r="V227" s="28" t="s">
        <v>107</v>
      </c>
      <c r="W227" s="28" t="str">
        <f t="shared" si="3"/>
        <v>N.A.</v>
      </c>
      <c r="X227" s="57" t="s">
        <v>2413</v>
      </c>
      <c r="Y227" s="205">
        <v>0.06</v>
      </c>
      <c r="Z227" s="205">
        <v>0.06</v>
      </c>
      <c r="AA227" s="205">
        <v>0.06</v>
      </c>
      <c r="AB227" s="205">
        <v>0.06</v>
      </c>
      <c r="AC227" s="205">
        <v>7.0000000000000007E-2</v>
      </c>
      <c r="AD227" s="205">
        <v>0.08</v>
      </c>
      <c r="AE227" s="28" t="s">
        <v>113</v>
      </c>
      <c r="AF227" s="28" t="s">
        <v>113</v>
      </c>
      <c r="AG227" s="28" t="s">
        <v>113</v>
      </c>
      <c r="AH227" s="37">
        <v>1</v>
      </c>
      <c r="AI227" s="38" t="s">
        <v>107</v>
      </c>
      <c r="AJ227" s="38">
        <v>535272</v>
      </c>
      <c r="AK227" s="38">
        <v>2</v>
      </c>
      <c r="AL227" s="38">
        <v>1516528</v>
      </c>
      <c r="AM227" s="38">
        <v>1516528</v>
      </c>
      <c r="AN227" s="38">
        <v>11547654</v>
      </c>
      <c r="AO227" s="38">
        <v>2</v>
      </c>
      <c r="AP227" s="38">
        <v>2</v>
      </c>
      <c r="AQ227" s="38">
        <v>128475</v>
      </c>
      <c r="AR227" s="38">
        <v>2</v>
      </c>
      <c r="AS227" s="38" t="s">
        <v>107</v>
      </c>
      <c r="AT227" s="38" t="s">
        <v>107</v>
      </c>
      <c r="AU227" s="38">
        <v>0</v>
      </c>
      <c r="AV227" s="38">
        <v>0</v>
      </c>
      <c r="AW227" s="38">
        <v>1970774</v>
      </c>
      <c r="AX227" s="38">
        <v>2</v>
      </c>
      <c r="AY227" s="38">
        <v>5780609</v>
      </c>
      <c r="AZ227" s="38">
        <v>2891625</v>
      </c>
      <c r="BA227" s="38">
        <v>4089166</v>
      </c>
      <c r="BB227" s="38">
        <v>2</v>
      </c>
      <c r="BC227" s="38">
        <v>0</v>
      </c>
      <c r="BD227" s="38">
        <v>173454</v>
      </c>
      <c r="BE227" s="38">
        <v>2019435</v>
      </c>
      <c r="BF227" s="38">
        <v>2</v>
      </c>
      <c r="BG227" s="38">
        <v>4896777</v>
      </c>
      <c r="BH227" s="38">
        <v>130091</v>
      </c>
      <c r="BI227" s="38">
        <v>2318558</v>
      </c>
      <c r="BJ227" s="38" t="s">
        <v>107</v>
      </c>
      <c r="BK227" s="38">
        <v>1970774</v>
      </c>
      <c r="BL227" s="38">
        <v>3455346</v>
      </c>
      <c r="BM227" s="38">
        <v>2044583</v>
      </c>
      <c r="BN227" s="38">
        <v>7892091</v>
      </c>
      <c r="BO227" s="38">
        <v>130091</v>
      </c>
      <c r="BP227" s="38">
        <v>7119116</v>
      </c>
      <c r="BQ227" s="38">
        <v>11887903</v>
      </c>
      <c r="BR227" s="38">
        <v>2</v>
      </c>
      <c r="BS227" s="38">
        <v>1011820</v>
      </c>
      <c r="BT227" s="330">
        <v>0</v>
      </c>
      <c r="BU227" s="38">
        <v>14533578</v>
      </c>
      <c r="BV227" s="38" t="s">
        <v>107</v>
      </c>
      <c r="BW227" s="38" t="s">
        <v>107</v>
      </c>
      <c r="BX227" s="38" t="s">
        <v>107</v>
      </c>
      <c r="BY227" s="41" t="s">
        <v>113</v>
      </c>
      <c r="BZ227" s="41" t="s">
        <v>113</v>
      </c>
      <c r="CA227" s="41" t="s">
        <v>113</v>
      </c>
      <c r="CB227" s="41" t="s">
        <v>113</v>
      </c>
      <c r="CC227" s="41" t="s">
        <v>113</v>
      </c>
      <c r="CD227" s="41" t="s">
        <v>114</v>
      </c>
      <c r="CE227" s="41" t="s">
        <v>114</v>
      </c>
      <c r="CF227" s="42" t="s">
        <v>107</v>
      </c>
      <c r="CG227" s="28" t="s">
        <v>107</v>
      </c>
      <c r="CH227" s="28" t="s">
        <v>107</v>
      </c>
      <c r="CI227" s="28" t="s">
        <v>107</v>
      </c>
      <c r="CJ227" s="28" t="s">
        <v>107</v>
      </c>
      <c r="CK227" s="28" t="s">
        <v>107</v>
      </c>
      <c r="CL227" s="28" t="s">
        <v>107</v>
      </c>
      <c r="CM227" s="28" t="s">
        <v>107</v>
      </c>
      <c r="CN227" s="28" t="s">
        <v>107</v>
      </c>
      <c r="CO227" s="28" t="s">
        <v>107</v>
      </c>
      <c r="CP227" s="28" t="s">
        <v>107</v>
      </c>
      <c r="CQ227" s="28" t="s">
        <v>107</v>
      </c>
      <c r="CR227" s="28" t="s">
        <v>107</v>
      </c>
      <c r="CS227" s="28" t="s">
        <v>107</v>
      </c>
      <c r="CT227" s="28" t="s">
        <v>107</v>
      </c>
      <c r="CU227" s="332">
        <v>12436084</v>
      </c>
      <c r="CV227" s="43">
        <v>1</v>
      </c>
    </row>
    <row r="228" spans="1:100" ht="38.25">
      <c r="A228" s="28">
        <v>287</v>
      </c>
      <c r="B228" s="29" t="s">
        <v>104</v>
      </c>
      <c r="C228" s="29" t="s">
        <v>0</v>
      </c>
      <c r="D228" s="29" t="s">
        <v>665</v>
      </c>
      <c r="E228" s="42" t="s">
        <v>666</v>
      </c>
      <c r="F228" s="42" t="s">
        <v>346</v>
      </c>
      <c r="G228" s="30" t="s">
        <v>675</v>
      </c>
      <c r="H228" s="42" t="s">
        <v>109</v>
      </c>
      <c r="I228" s="28">
        <v>1621101</v>
      </c>
      <c r="J228" s="28" t="s">
        <v>676</v>
      </c>
      <c r="K228" s="31" t="s">
        <v>674</v>
      </c>
      <c r="L228" s="56">
        <v>197</v>
      </c>
      <c r="M228" s="33" t="s">
        <v>107</v>
      </c>
      <c r="N228" s="34">
        <v>244300000</v>
      </c>
      <c r="O228" s="28" t="s">
        <v>346</v>
      </c>
      <c r="P228" s="28" t="s">
        <v>130</v>
      </c>
      <c r="Q228" s="28" t="s">
        <v>360</v>
      </c>
      <c r="R228" s="28" t="s">
        <v>107</v>
      </c>
      <c r="S228" s="28" t="s">
        <v>107</v>
      </c>
      <c r="T228" s="42" t="s">
        <v>107</v>
      </c>
      <c r="U228" s="28" t="s">
        <v>107</v>
      </c>
      <c r="V228" s="28" t="s">
        <v>107</v>
      </c>
      <c r="W228" s="28" t="str">
        <f t="shared" si="3"/>
        <v>N.A.</v>
      </c>
      <c r="X228" s="57" t="s">
        <v>2414</v>
      </c>
      <c r="Y228" s="205">
        <v>0.06</v>
      </c>
      <c r="Z228" s="205">
        <v>0.06</v>
      </c>
      <c r="AA228" s="205">
        <v>0.06</v>
      </c>
      <c r="AB228" s="205">
        <v>0.06</v>
      </c>
      <c r="AC228" s="205">
        <v>7.0000000000000007E-2</v>
      </c>
      <c r="AD228" s="205">
        <v>0.08</v>
      </c>
      <c r="AE228" s="28" t="s">
        <v>113</v>
      </c>
      <c r="AF228" s="28" t="s">
        <v>113</v>
      </c>
      <c r="AG228" s="28" t="s">
        <v>113</v>
      </c>
      <c r="AH228" s="37">
        <v>1</v>
      </c>
      <c r="AI228" s="38" t="s">
        <v>107</v>
      </c>
      <c r="AJ228" s="38">
        <v>535272</v>
      </c>
      <c r="AK228" s="38">
        <v>2</v>
      </c>
      <c r="AL228" s="38">
        <v>1516528</v>
      </c>
      <c r="AM228" s="38">
        <v>1516528</v>
      </c>
      <c r="AN228" s="38">
        <v>11547654</v>
      </c>
      <c r="AO228" s="38">
        <v>2</v>
      </c>
      <c r="AP228" s="38">
        <v>2</v>
      </c>
      <c r="AQ228" s="38">
        <v>128475</v>
      </c>
      <c r="AR228" s="38">
        <v>2</v>
      </c>
      <c r="AS228" s="38" t="s">
        <v>107</v>
      </c>
      <c r="AT228" s="38" t="s">
        <v>107</v>
      </c>
      <c r="AU228" s="38">
        <v>0</v>
      </c>
      <c r="AV228" s="38">
        <v>0</v>
      </c>
      <c r="AW228" s="38">
        <v>1970774</v>
      </c>
      <c r="AX228" s="38">
        <v>2</v>
      </c>
      <c r="AY228" s="38">
        <v>5780609</v>
      </c>
      <c r="AZ228" s="38">
        <v>2891625</v>
      </c>
      <c r="BA228" s="38">
        <v>4089166</v>
      </c>
      <c r="BB228" s="38">
        <v>2</v>
      </c>
      <c r="BC228" s="38">
        <v>0</v>
      </c>
      <c r="BD228" s="38">
        <v>173454</v>
      </c>
      <c r="BE228" s="38">
        <v>2019435</v>
      </c>
      <c r="BF228" s="38">
        <v>2</v>
      </c>
      <c r="BG228" s="38">
        <v>4896777</v>
      </c>
      <c r="BH228" s="38">
        <v>130091</v>
      </c>
      <c r="BI228" s="38">
        <v>2318558</v>
      </c>
      <c r="BJ228" s="38" t="s">
        <v>107</v>
      </c>
      <c r="BK228" s="38">
        <v>1970774</v>
      </c>
      <c r="BL228" s="38">
        <v>3455346</v>
      </c>
      <c r="BM228" s="38">
        <v>2044583</v>
      </c>
      <c r="BN228" s="38">
        <v>7892091</v>
      </c>
      <c r="BO228" s="38">
        <v>130091</v>
      </c>
      <c r="BP228" s="38">
        <v>7119116</v>
      </c>
      <c r="BQ228" s="38">
        <v>11887903</v>
      </c>
      <c r="BR228" s="38">
        <v>2</v>
      </c>
      <c r="BS228" s="38">
        <v>1011820</v>
      </c>
      <c r="BT228" s="330">
        <v>0</v>
      </c>
      <c r="BU228" s="38">
        <v>14533578</v>
      </c>
      <c r="BV228" s="38" t="s">
        <v>107</v>
      </c>
      <c r="BW228" s="38" t="s">
        <v>107</v>
      </c>
      <c r="BX228" s="38" t="s">
        <v>107</v>
      </c>
      <c r="BY228" s="41" t="s">
        <v>113</v>
      </c>
      <c r="BZ228" s="41" t="s">
        <v>113</v>
      </c>
      <c r="CA228" s="41" t="s">
        <v>113</v>
      </c>
      <c r="CB228" s="41" t="s">
        <v>113</v>
      </c>
      <c r="CC228" s="41" t="s">
        <v>113</v>
      </c>
      <c r="CD228" s="41" t="s">
        <v>114</v>
      </c>
      <c r="CE228" s="41" t="s">
        <v>114</v>
      </c>
      <c r="CF228" s="42" t="s">
        <v>107</v>
      </c>
      <c r="CG228" s="28" t="s">
        <v>107</v>
      </c>
      <c r="CH228" s="28" t="s">
        <v>107</v>
      </c>
      <c r="CI228" s="28" t="s">
        <v>107</v>
      </c>
      <c r="CJ228" s="28" t="s">
        <v>107</v>
      </c>
      <c r="CK228" s="28" t="s">
        <v>107</v>
      </c>
      <c r="CL228" s="28" t="s">
        <v>107</v>
      </c>
      <c r="CM228" s="28" t="s">
        <v>107</v>
      </c>
      <c r="CN228" s="28" t="s">
        <v>107</v>
      </c>
      <c r="CO228" s="28" t="s">
        <v>107</v>
      </c>
      <c r="CP228" s="28" t="s">
        <v>107</v>
      </c>
      <c r="CQ228" s="28" t="s">
        <v>107</v>
      </c>
      <c r="CR228" s="28" t="s">
        <v>107</v>
      </c>
      <c r="CS228" s="28" t="s">
        <v>107</v>
      </c>
      <c r="CT228" s="28" t="s">
        <v>107</v>
      </c>
      <c r="CU228" s="332">
        <v>12436084</v>
      </c>
      <c r="CV228" s="43">
        <v>1</v>
      </c>
    </row>
    <row r="229" spans="1:100" ht="25.5">
      <c r="A229" s="28">
        <v>288</v>
      </c>
      <c r="B229" s="29" t="s">
        <v>139</v>
      </c>
      <c r="C229" s="29" t="s">
        <v>0</v>
      </c>
      <c r="D229" s="29" t="s">
        <v>665</v>
      </c>
      <c r="E229" s="42" t="s">
        <v>666</v>
      </c>
      <c r="F229" s="42" t="s">
        <v>346</v>
      </c>
      <c r="G229" s="30" t="s">
        <v>677</v>
      </c>
      <c r="H229" s="42" t="s">
        <v>990</v>
      </c>
      <c r="I229" s="28">
        <v>9021083</v>
      </c>
      <c r="J229" s="28" t="s">
        <v>678</v>
      </c>
      <c r="K229" s="31" t="s">
        <v>669</v>
      </c>
      <c r="L229" s="56">
        <v>147</v>
      </c>
      <c r="M229" s="33" t="s">
        <v>107</v>
      </c>
      <c r="N229" s="34">
        <v>210500000</v>
      </c>
      <c r="O229" s="28" t="s">
        <v>346</v>
      </c>
      <c r="P229" s="28" t="s">
        <v>2415</v>
      </c>
      <c r="Q229" s="28" t="s">
        <v>360</v>
      </c>
      <c r="R229" s="28" t="s">
        <v>107</v>
      </c>
      <c r="S229" s="28" t="s">
        <v>107</v>
      </c>
      <c r="T229" s="42" t="s">
        <v>107</v>
      </c>
      <c r="U229" s="28" t="s">
        <v>107</v>
      </c>
      <c r="V229" s="28" t="s">
        <v>107</v>
      </c>
      <c r="W229" s="28" t="str">
        <f t="shared" si="3"/>
        <v>N.A.</v>
      </c>
      <c r="X229" s="57" t="s">
        <v>2413</v>
      </c>
      <c r="Y229" s="205">
        <v>0</v>
      </c>
      <c r="Z229" s="205">
        <v>0.03</v>
      </c>
      <c r="AA229" s="205">
        <v>0.04</v>
      </c>
      <c r="AB229" s="205">
        <v>0.05</v>
      </c>
      <c r="AC229" s="205">
        <v>0.06</v>
      </c>
      <c r="AD229" s="205">
        <v>7.0000000000000007E-2</v>
      </c>
      <c r="AE229" s="28" t="s">
        <v>113</v>
      </c>
      <c r="AF229" s="28" t="s">
        <v>114</v>
      </c>
      <c r="AG229" s="28" t="s">
        <v>114</v>
      </c>
      <c r="AH229" s="37">
        <v>0</v>
      </c>
      <c r="AI229" s="38">
        <v>8689479</v>
      </c>
      <c r="AJ229" s="38">
        <v>290100</v>
      </c>
      <c r="AK229" s="38">
        <v>652725</v>
      </c>
      <c r="AL229" s="38">
        <v>986341</v>
      </c>
      <c r="AM229" s="38">
        <v>1813125</v>
      </c>
      <c r="AN229" s="38">
        <v>11894105</v>
      </c>
      <c r="AO229" s="38">
        <v>0</v>
      </c>
      <c r="AP229" s="38">
        <v>478665</v>
      </c>
      <c r="AQ229" s="38">
        <v>130545</v>
      </c>
      <c r="AR229" s="38">
        <v>391635</v>
      </c>
      <c r="AS229" s="38" t="s">
        <v>107</v>
      </c>
      <c r="AT229" s="38" t="s">
        <v>107</v>
      </c>
      <c r="AU229" s="38">
        <v>0</v>
      </c>
      <c r="AV229" s="38">
        <v>0</v>
      </c>
      <c r="AW229" s="38">
        <v>1232926</v>
      </c>
      <c r="AX229" s="38" t="s">
        <v>107</v>
      </c>
      <c r="AY229" s="38">
        <v>1740600</v>
      </c>
      <c r="AZ229" s="38">
        <v>1740600</v>
      </c>
      <c r="BA229" s="38">
        <v>1740600</v>
      </c>
      <c r="BB229" s="38">
        <v>0</v>
      </c>
      <c r="BC229" s="38">
        <v>0</v>
      </c>
      <c r="BD229" s="38">
        <v>652726</v>
      </c>
      <c r="BE229" s="38">
        <v>1740600</v>
      </c>
      <c r="BF229" s="38">
        <v>1305450</v>
      </c>
      <c r="BG229" s="38">
        <v>1232926</v>
      </c>
      <c r="BH229" s="38">
        <v>101536</v>
      </c>
      <c r="BI229" s="38">
        <v>2175750</v>
      </c>
      <c r="BJ229" s="38">
        <v>1740600</v>
      </c>
      <c r="BK229" s="38">
        <v>1813125</v>
      </c>
      <c r="BL229" s="38">
        <v>1813125</v>
      </c>
      <c r="BM229" s="38">
        <v>1044360</v>
      </c>
      <c r="BN229" s="38" t="s">
        <v>107</v>
      </c>
      <c r="BO229" s="38">
        <v>101536</v>
      </c>
      <c r="BP229" s="38">
        <v>4061401</v>
      </c>
      <c r="BQ229" s="38">
        <v>5134771</v>
      </c>
      <c r="BR229" s="38">
        <v>0</v>
      </c>
      <c r="BS229" s="38">
        <v>507677</v>
      </c>
      <c r="BT229" s="330">
        <v>0</v>
      </c>
      <c r="BU229" s="38" t="s">
        <v>107</v>
      </c>
      <c r="BV229" s="38" t="s">
        <v>107</v>
      </c>
      <c r="BW229" s="38" t="s">
        <v>107</v>
      </c>
      <c r="BX229" s="38" t="s">
        <v>107</v>
      </c>
      <c r="BY229" s="41" t="s">
        <v>113</v>
      </c>
      <c r="BZ229" s="41" t="s">
        <v>113</v>
      </c>
      <c r="CA229" s="41" t="s">
        <v>113</v>
      </c>
      <c r="CB229" s="41" t="s">
        <v>114</v>
      </c>
      <c r="CC229" s="41" t="s">
        <v>113</v>
      </c>
      <c r="CD229" s="41" t="s">
        <v>114</v>
      </c>
      <c r="CE229" s="41" t="s">
        <v>114</v>
      </c>
      <c r="CF229" s="42" t="s">
        <v>107</v>
      </c>
      <c r="CG229" s="28" t="s">
        <v>107</v>
      </c>
      <c r="CH229" s="28" t="s">
        <v>107</v>
      </c>
      <c r="CI229" s="28" t="s">
        <v>107</v>
      </c>
      <c r="CJ229" s="28" t="s">
        <v>107</v>
      </c>
      <c r="CK229" s="28" t="s">
        <v>107</v>
      </c>
      <c r="CL229" s="28" t="s">
        <v>107</v>
      </c>
      <c r="CM229" s="28" t="s">
        <v>107</v>
      </c>
      <c r="CN229" s="28" t="s">
        <v>107</v>
      </c>
      <c r="CO229" s="28" t="s">
        <v>107</v>
      </c>
      <c r="CP229" s="28" t="s">
        <v>107</v>
      </c>
      <c r="CQ229" s="28" t="s">
        <v>107</v>
      </c>
      <c r="CR229" s="28" t="s">
        <v>107</v>
      </c>
      <c r="CS229" s="28" t="s">
        <v>107</v>
      </c>
      <c r="CT229" s="28" t="s">
        <v>107</v>
      </c>
      <c r="CU229" s="332">
        <v>8703002</v>
      </c>
      <c r="CV229" s="43">
        <v>1</v>
      </c>
    </row>
    <row r="230" spans="1:100" ht="25.5">
      <c r="A230" s="28">
        <v>290</v>
      </c>
      <c r="B230" s="29" t="s">
        <v>139</v>
      </c>
      <c r="C230" s="29" t="s">
        <v>0</v>
      </c>
      <c r="D230" s="29" t="s">
        <v>665</v>
      </c>
      <c r="E230" s="42" t="s">
        <v>666</v>
      </c>
      <c r="F230" s="42" t="s">
        <v>346</v>
      </c>
      <c r="G230" s="30" t="s">
        <v>681</v>
      </c>
      <c r="H230" s="42" t="s">
        <v>990</v>
      </c>
      <c r="I230" s="28">
        <v>9021086</v>
      </c>
      <c r="J230" s="28" t="s">
        <v>682</v>
      </c>
      <c r="K230" s="31" t="s">
        <v>674</v>
      </c>
      <c r="L230" s="56">
        <v>174</v>
      </c>
      <c r="M230" s="33" t="s">
        <v>107</v>
      </c>
      <c r="N230" s="34">
        <v>280500000</v>
      </c>
      <c r="O230" s="28" t="s">
        <v>346</v>
      </c>
      <c r="P230" s="28" t="s">
        <v>130</v>
      </c>
      <c r="Q230" s="28" t="s">
        <v>360</v>
      </c>
      <c r="R230" s="28" t="s">
        <v>107</v>
      </c>
      <c r="S230" s="28" t="s">
        <v>107</v>
      </c>
      <c r="T230" s="42" t="s">
        <v>107</v>
      </c>
      <c r="U230" s="28" t="s">
        <v>107</v>
      </c>
      <c r="V230" s="28" t="s">
        <v>107</v>
      </c>
      <c r="W230" s="28" t="str">
        <f t="shared" si="3"/>
        <v>N.A.</v>
      </c>
      <c r="X230" s="57" t="s">
        <v>2414</v>
      </c>
      <c r="Y230" s="205">
        <v>0</v>
      </c>
      <c r="Z230" s="205">
        <v>0.03</v>
      </c>
      <c r="AA230" s="205">
        <v>0.04</v>
      </c>
      <c r="AB230" s="205">
        <v>0.04</v>
      </c>
      <c r="AC230" s="205">
        <v>0.05</v>
      </c>
      <c r="AD230" s="205">
        <v>0.06</v>
      </c>
      <c r="AE230" s="28" t="s">
        <v>113</v>
      </c>
      <c r="AF230" s="28" t="s">
        <v>114</v>
      </c>
      <c r="AG230" s="28" t="s">
        <v>114</v>
      </c>
      <c r="AH230" s="37">
        <v>0</v>
      </c>
      <c r="AI230" s="38">
        <v>8689479</v>
      </c>
      <c r="AJ230" s="38">
        <v>290100</v>
      </c>
      <c r="AK230" s="38">
        <v>0</v>
      </c>
      <c r="AL230" s="38">
        <v>986341</v>
      </c>
      <c r="AM230" s="38">
        <v>1044360</v>
      </c>
      <c r="AN230" s="38">
        <v>7542602</v>
      </c>
      <c r="AO230" s="38">
        <v>0</v>
      </c>
      <c r="AP230" s="38">
        <v>478665</v>
      </c>
      <c r="AQ230" s="38">
        <v>130545</v>
      </c>
      <c r="AR230" s="38">
        <v>391635</v>
      </c>
      <c r="AS230" s="38" t="s">
        <v>107</v>
      </c>
      <c r="AT230" s="38" t="s">
        <v>107</v>
      </c>
      <c r="AU230" s="38">
        <v>0</v>
      </c>
      <c r="AV230" s="38">
        <v>0</v>
      </c>
      <c r="AW230" s="38">
        <v>783271</v>
      </c>
      <c r="AX230" s="38" t="s">
        <v>107</v>
      </c>
      <c r="AY230" s="38">
        <v>971836</v>
      </c>
      <c r="AZ230" s="38">
        <v>1377975</v>
      </c>
      <c r="BA230" s="38">
        <v>101536</v>
      </c>
      <c r="BB230" s="38">
        <v>0</v>
      </c>
      <c r="BC230" s="38">
        <v>0</v>
      </c>
      <c r="BD230" s="38">
        <v>522180</v>
      </c>
      <c r="BE230" s="38">
        <v>797775</v>
      </c>
      <c r="BF230" s="38">
        <v>1305450</v>
      </c>
      <c r="BG230" s="38">
        <v>406140</v>
      </c>
      <c r="BH230" s="38">
        <v>87030</v>
      </c>
      <c r="BI230" s="38">
        <v>2175750</v>
      </c>
      <c r="BJ230" s="38">
        <v>174060</v>
      </c>
      <c r="BK230" s="38">
        <v>1160400</v>
      </c>
      <c r="BL230" s="38">
        <v>1334460</v>
      </c>
      <c r="BM230" s="38">
        <v>1044360</v>
      </c>
      <c r="BN230" s="38" t="s">
        <v>107</v>
      </c>
      <c r="BO230" s="38">
        <v>79778</v>
      </c>
      <c r="BP230" s="38">
        <v>4061401</v>
      </c>
      <c r="BQ230" s="38">
        <v>5134771</v>
      </c>
      <c r="BR230" s="38">
        <v>0</v>
      </c>
      <c r="BS230" s="38">
        <v>377130</v>
      </c>
      <c r="BT230" s="330">
        <v>0</v>
      </c>
      <c r="BU230" s="38" t="s">
        <v>107</v>
      </c>
      <c r="BV230" s="38" t="s">
        <v>107</v>
      </c>
      <c r="BW230" s="38" t="s">
        <v>107</v>
      </c>
      <c r="BX230" s="38" t="s">
        <v>107</v>
      </c>
      <c r="BY230" s="41" t="s">
        <v>113</v>
      </c>
      <c r="BZ230" s="41" t="s">
        <v>113</v>
      </c>
      <c r="CA230" s="41" t="s">
        <v>113</v>
      </c>
      <c r="CB230" s="41" t="s">
        <v>114</v>
      </c>
      <c r="CC230" s="41" t="s">
        <v>113</v>
      </c>
      <c r="CD230" s="41" t="s">
        <v>114</v>
      </c>
      <c r="CE230" s="41" t="s">
        <v>114</v>
      </c>
      <c r="CF230" s="42" t="s">
        <v>107</v>
      </c>
      <c r="CG230" s="28" t="s">
        <v>107</v>
      </c>
      <c r="CH230" s="28" t="s">
        <v>107</v>
      </c>
      <c r="CI230" s="28" t="s">
        <v>107</v>
      </c>
      <c r="CJ230" s="28" t="s">
        <v>107</v>
      </c>
      <c r="CK230" s="28" t="s">
        <v>107</v>
      </c>
      <c r="CL230" s="28" t="s">
        <v>107</v>
      </c>
      <c r="CM230" s="28" t="s">
        <v>107</v>
      </c>
      <c r="CN230" s="28" t="s">
        <v>107</v>
      </c>
      <c r="CO230" s="28" t="s">
        <v>107</v>
      </c>
      <c r="CP230" s="28" t="s">
        <v>107</v>
      </c>
      <c r="CQ230" s="28" t="s">
        <v>107</v>
      </c>
      <c r="CR230" s="28" t="s">
        <v>107</v>
      </c>
      <c r="CS230" s="28" t="s">
        <v>107</v>
      </c>
      <c r="CT230" s="28" t="s">
        <v>107</v>
      </c>
      <c r="CU230" s="332">
        <v>8703002</v>
      </c>
      <c r="CV230" s="43">
        <v>1</v>
      </c>
    </row>
    <row r="231" spans="1:100" ht="38.25">
      <c r="A231" s="28">
        <v>291</v>
      </c>
      <c r="B231" s="29" t="s">
        <v>139</v>
      </c>
      <c r="C231" s="29" t="s">
        <v>0</v>
      </c>
      <c r="D231" s="29" t="s">
        <v>665</v>
      </c>
      <c r="E231" s="42" t="s">
        <v>683</v>
      </c>
      <c r="F231" s="42" t="s">
        <v>346</v>
      </c>
      <c r="G231" s="30" t="s">
        <v>684</v>
      </c>
      <c r="H231" s="42" t="s">
        <v>990</v>
      </c>
      <c r="I231" s="28">
        <v>9020050</v>
      </c>
      <c r="J231" s="28" t="s">
        <v>685</v>
      </c>
      <c r="K231" s="49" t="s">
        <v>686</v>
      </c>
      <c r="L231" s="56">
        <v>231</v>
      </c>
      <c r="M231" s="33" t="s">
        <v>107</v>
      </c>
      <c r="N231" s="34">
        <v>276900000</v>
      </c>
      <c r="O231" s="28" t="s">
        <v>346</v>
      </c>
      <c r="P231" s="28" t="s">
        <v>2415</v>
      </c>
      <c r="Q231" s="28" t="s">
        <v>112</v>
      </c>
      <c r="R231" s="28" t="s">
        <v>107</v>
      </c>
      <c r="S231" s="28" t="s">
        <v>107</v>
      </c>
      <c r="T231" s="42" t="s">
        <v>107</v>
      </c>
      <c r="U231" s="28" t="s">
        <v>107</v>
      </c>
      <c r="V231" s="28" t="s">
        <v>107</v>
      </c>
      <c r="W231" s="28" t="str">
        <f t="shared" si="3"/>
        <v>N.A.</v>
      </c>
      <c r="X231" s="57" t="s">
        <v>2414</v>
      </c>
      <c r="Y231" s="205">
        <v>0</v>
      </c>
      <c r="Z231" s="205">
        <v>0.02</v>
      </c>
      <c r="AA231" s="205">
        <v>0.03</v>
      </c>
      <c r="AB231" s="205">
        <v>0.04</v>
      </c>
      <c r="AC231" s="205">
        <v>4.4999999999999998E-2</v>
      </c>
      <c r="AD231" s="205">
        <v>4.4999999999999998E-2</v>
      </c>
      <c r="AE231" s="28" t="s">
        <v>113</v>
      </c>
      <c r="AF231" s="28" t="s">
        <v>114</v>
      </c>
      <c r="AG231" s="28" t="s">
        <v>114</v>
      </c>
      <c r="AH231" s="37">
        <v>0</v>
      </c>
      <c r="AI231" s="38">
        <v>8689479</v>
      </c>
      <c r="AJ231" s="38">
        <v>290100</v>
      </c>
      <c r="AK231" s="38">
        <v>551191</v>
      </c>
      <c r="AL231" s="38">
        <v>986341</v>
      </c>
      <c r="AM231" s="38">
        <v>1044360</v>
      </c>
      <c r="AN231" s="38">
        <v>7542602</v>
      </c>
      <c r="AO231" s="38" t="s">
        <v>107</v>
      </c>
      <c r="AP231" s="38">
        <v>478665</v>
      </c>
      <c r="AQ231" s="38">
        <v>130545</v>
      </c>
      <c r="AR231" s="38">
        <v>391635</v>
      </c>
      <c r="AS231" s="38" t="s">
        <v>107</v>
      </c>
      <c r="AT231" s="38" t="s">
        <v>107</v>
      </c>
      <c r="AU231" s="38">
        <v>0</v>
      </c>
      <c r="AV231" s="38">
        <v>0</v>
      </c>
      <c r="AW231" s="38">
        <v>783271</v>
      </c>
      <c r="AX231" s="38" t="s">
        <v>107</v>
      </c>
      <c r="AY231" s="38">
        <v>971836</v>
      </c>
      <c r="AZ231" s="38">
        <v>1377975</v>
      </c>
      <c r="BA231" s="38">
        <v>101536</v>
      </c>
      <c r="BB231" s="38">
        <v>0</v>
      </c>
      <c r="BC231" s="38">
        <v>652725</v>
      </c>
      <c r="BD231" s="38">
        <v>522180</v>
      </c>
      <c r="BE231" s="38">
        <v>797775</v>
      </c>
      <c r="BF231" s="38">
        <v>1305450</v>
      </c>
      <c r="BG231" s="38">
        <v>406140</v>
      </c>
      <c r="BH231" s="38">
        <v>87030</v>
      </c>
      <c r="BI231" s="38">
        <v>2175750</v>
      </c>
      <c r="BJ231" s="38">
        <v>174060</v>
      </c>
      <c r="BK231" s="38">
        <v>1160400</v>
      </c>
      <c r="BL231" s="38">
        <v>1160400</v>
      </c>
      <c r="BM231" s="38">
        <v>1160400</v>
      </c>
      <c r="BN231" s="38" t="s">
        <v>107</v>
      </c>
      <c r="BO231" s="38">
        <v>79778</v>
      </c>
      <c r="BP231" s="38">
        <v>4061401</v>
      </c>
      <c r="BQ231" s="38">
        <v>5134771</v>
      </c>
      <c r="BR231" s="38" t="s">
        <v>107</v>
      </c>
      <c r="BS231" s="38">
        <v>377130</v>
      </c>
      <c r="BT231" s="330">
        <v>0</v>
      </c>
      <c r="BU231" s="38" t="s">
        <v>107</v>
      </c>
      <c r="BV231" s="38" t="s">
        <v>107</v>
      </c>
      <c r="BW231" s="38" t="s">
        <v>107</v>
      </c>
      <c r="BX231" s="38" t="s">
        <v>107</v>
      </c>
      <c r="BY231" s="41" t="s">
        <v>114</v>
      </c>
      <c r="BZ231" s="41" t="s">
        <v>114</v>
      </c>
      <c r="CA231" s="41" t="s">
        <v>114</v>
      </c>
      <c r="CB231" s="41" t="s">
        <v>114</v>
      </c>
      <c r="CC231" s="41" t="s">
        <v>114</v>
      </c>
      <c r="CD231" s="41" t="s">
        <v>114</v>
      </c>
      <c r="CE231" s="41" t="s">
        <v>114</v>
      </c>
      <c r="CF231" s="42" t="s">
        <v>107</v>
      </c>
      <c r="CG231" s="28" t="s">
        <v>107</v>
      </c>
      <c r="CH231" s="28" t="s">
        <v>107</v>
      </c>
      <c r="CI231" s="28" t="s">
        <v>107</v>
      </c>
      <c r="CJ231" s="28" t="s">
        <v>107</v>
      </c>
      <c r="CK231" s="28" t="s">
        <v>107</v>
      </c>
      <c r="CL231" s="28" t="s">
        <v>107</v>
      </c>
      <c r="CM231" s="28" t="s">
        <v>107</v>
      </c>
      <c r="CN231" s="28" t="s">
        <v>107</v>
      </c>
      <c r="CO231" s="28" t="s">
        <v>107</v>
      </c>
      <c r="CP231" s="28" t="s">
        <v>107</v>
      </c>
      <c r="CQ231" s="28" t="s">
        <v>107</v>
      </c>
      <c r="CR231" s="28" t="s">
        <v>107</v>
      </c>
      <c r="CS231" s="28" t="s">
        <v>107</v>
      </c>
      <c r="CT231" s="28" t="s">
        <v>107</v>
      </c>
      <c r="CU231" s="332">
        <v>8703002</v>
      </c>
      <c r="CV231" s="43">
        <v>1</v>
      </c>
    </row>
    <row r="232" spans="1:100" ht="51">
      <c r="A232" s="28">
        <v>294</v>
      </c>
      <c r="B232" s="29" t="s">
        <v>404</v>
      </c>
      <c r="C232" s="29" t="s">
        <v>0</v>
      </c>
      <c r="D232" s="29" t="s">
        <v>665</v>
      </c>
      <c r="E232" s="42" t="s">
        <v>666</v>
      </c>
      <c r="F232" s="42" t="s">
        <v>338</v>
      </c>
      <c r="G232" s="30" t="s">
        <v>691</v>
      </c>
      <c r="H232" s="42" t="s">
        <v>406</v>
      </c>
      <c r="I232" s="28">
        <v>11321004</v>
      </c>
      <c r="J232" s="28" t="s">
        <v>692</v>
      </c>
      <c r="K232" s="31" t="s">
        <v>669</v>
      </c>
      <c r="L232" s="56">
        <v>145</v>
      </c>
      <c r="M232" s="33" t="s">
        <v>107</v>
      </c>
      <c r="N232" s="34">
        <v>94000000</v>
      </c>
      <c r="O232" s="28" t="s">
        <v>338</v>
      </c>
      <c r="P232" s="28" t="s">
        <v>2415</v>
      </c>
      <c r="Q232" s="28" t="s">
        <v>112</v>
      </c>
      <c r="R232" s="28" t="s">
        <v>107</v>
      </c>
      <c r="S232" s="28" t="s">
        <v>107</v>
      </c>
      <c r="T232" s="42" t="s">
        <v>107</v>
      </c>
      <c r="U232" s="28" t="s">
        <v>107</v>
      </c>
      <c r="V232" s="28" t="s">
        <v>107</v>
      </c>
      <c r="W232" s="28" t="str">
        <f t="shared" si="3"/>
        <v>N.A.</v>
      </c>
      <c r="X232" s="57" t="s">
        <v>2412</v>
      </c>
      <c r="Y232" s="205">
        <v>0.03</v>
      </c>
      <c r="Z232" s="205">
        <v>0.03</v>
      </c>
      <c r="AA232" s="205">
        <v>3.5000000000000003E-2</v>
      </c>
      <c r="AB232" s="205">
        <v>0.04</v>
      </c>
      <c r="AC232" s="205">
        <v>0.06</v>
      </c>
      <c r="AD232" s="205">
        <v>7.0000000000000007E-2</v>
      </c>
      <c r="AE232" s="28" t="s">
        <v>113</v>
      </c>
      <c r="AF232" s="28" t="s">
        <v>113</v>
      </c>
      <c r="AG232" s="28" t="s">
        <v>113</v>
      </c>
      <c r="AH232" s="37">
        <v>1</v>
      </c>
      <c r="AI232" s="38">
        <v>8689479</v>
      </c>
      <c r="AJ232" s="38">
        <v>268393</v>
      </c>
      <c r="AK232" s="38">
        <v>635668</v>
      </c>
      <c r="AL232" s="38">
        <v>847558</v>
      </c>
      <c r="AM232" s="38">
        <v>1695115</v>
      </c>
      <c r="AN232" s="38">
        <v>9888175</v>
      </c>
      <c r="AO232" s="38">
        <v>0</v>
      </c>
      <c r="AP232" s="38">
        <v>0</v>
      </c>
      <c r="AQ232" s="38">
        <v>127133</v>
      </c>
      <c r="AR232" s="38">
        <v>0</v>
      </c>
      <c r="AS232" s="38" t="s">
        <v>107</v>
      </c>
      <c r="AT232" s="38" t="s">
        <v>107</v>
      </c>
      <c r="AU232" s="38">
        <v>0</v>
      </c>
      <c r="AV232" s="38">
        <v>0</v>
      </c>
      <c r="AW232" s="38">
        <v>1695115</v>
      </c>
      <c r="AX232" s="38">
        <v>3531491</v>
      </c>
      <c r="AY232" s="38">
        <v>2401414</v>
      </c>
      <c r="AZ232" s="38">
        <v>2825193</v>
      </c>
      <c r="BA232" s="38">
        <v>2825193</v>
      </c>
      <c r="BB232" s="38">
        <v>0</v>
      </c>
      <c r="BC232" s="38">
        <v>1200707</v>
      </c>
      <c r="BD232" s="38">
        <v>423779</v>
      </c>
      <c r="BE232" s="38">
        <v>1695115</v>
      </c>
      <c r="BF232" s="38">
        <v>1130078</v>
      </c>
      <c r="BG232" s="38">
        <v>3531491</v>
      </c>
      <c r="BH232" s="38">
        <v>98881</v>
      </c>
      <c r="BI232" s="38">
        <v>1130078</v>
      </c>
      <c r="BJ232" s="38">
        <v>847558</v>
      </c>
      <c r="BK232" s="38">
        <v>1695115</v>
      </c>
      <c r="BL232" s="38">
        <v>1130078</v>
      </c>
      <c r="BM232" s="38">
        <v>565039</v>
      </c>
      <c r="BN232" s="38">
        <v>6356684</v>
      </c>
      <c r="BO232" s="38">
        <v>127133</v>
      </c>
      <c r="BP232" s="38">
        <v>6356684</v>
      </c>
      <c r="BQ232" s="38">
        <v>5650386</v>
      </c>
      <c r="BR232" s="38">
        <v>0</v>
      </c>
      <c r="BS232" s="38">
        <v>565039</v>
      </c>
      <c r="BT232" s="330">
        <v>0</v>
      </c>
      <c r="BU232" s="38" t="s">
        <v>107</v>
      </c>
      <c r="BV232" s="38" t="s">
        <v>107</v>
      </c>
      <c r="BW232" s="38" t="s">
        <v>107</v>
      </c>
      <c r="BX232" s="38" t="s">
        <v>107</v>
      </c>
      <c r="BY232" s="53" t="s">
        <v>114</v>
      </c>
      <c r="BZ232" s="53" t="s">
        <v>114</v>
      </c>
      <c r="CA232" s="53" t="s">
        <v>114</v>
      </c>
      <c r="CB232" s="53" t="s">
        <v>114</v>
      </c>
      <c r="CC232" s="53" t="s">
        <v>113</v>
      </c>
      <c r="CD232" s="53" t="s">
        <v>114</v>
      </c>
      <c r="CE232" s="53" t="s">
        <v>114</v>
      </c>
      <c r="CF232" s="42" t="s">
        <v>107</v>
      </c>
      <c r="CG232" s="28" t="s">
        <v>107</v>
      </c>
      <c r="CH232" s="28" t="s">
        <v>107</v>
      </c>
      <c r="CI232" s="28" t="s">
        <v>107</v>
      </c>
      <c r="CJ232" s="28" t="s">
        <v>107</v>
      </c>
      <c r="CK232" s="28" t="s">
        <v>107</v>
      </c>
      <c r="CL232" s="28" t="s">
        <v>107</v>
      </c>
      <c r="CM232" s="28" t="s">
        <v>107</v>
      </c>
      <c r="CN232" s="28" t="s">
        <v>107</v>
      </c>
      <c r="CO232" s="28" t="s">
        <v>107</v>
      </c>
      <c r="CP232" s="28" t="s">
        <v>107</v>
      </c>
      <c r="CQ232" s="28" t="s">
        <v>107</v>
      </c>
      <c r="CR232" s="28" t="s">
        <v>107</v>
      </c>
      <c r="CS232" s="28" t="s">
        <v>107</v>
      </c>
      <c r="CT232" s="28" t="s">
        <v>107</v>
      </c>
      <c r="CU232" s="332">
        <v>11813544</v>
      </c>
      <c r="CV232" s="43">
        <v>1</v>
      </c>
    </row>
    <row r="233" spans="1:100" ht="51">
      <c r="A233" s="28">
        <v>295</v>
      </c>
      <c r="B233" s="29" t="s">
        <v>404</v>
      </c>
      <c r="C233" s="29" t="s">
        <v>0</v>
      </c>
      <c r="D233" s="29" t="s">
        <v>665</v>
      </c>
      <c r="E233" s="42" t="s">
        <v>666</v>
      </c>
      <c r="F233" s="42" t="s">
        <v>346</v>
      </c>
      <c r="G233" s="30" t="s">
        <v>693</v>
      </c>
      <c r="H233" s="42" t="s">
        <v>406</v>
      </c>
      <c r="I233" s="28">
        <v>11321003</v>
      </c>
      <c r="J233" s="28" t="s">
        <v>694</v>
      </c>
      <c r="K233" s="31" t="s">
        <v>669</v>
      </c>
      <c r="L233" s="56">
        <v>127</v>
      </c>
      <c r="M233" s="33" t="s">
        <v>107</v>
      </c>
      <c r="N233" s="34">
        <v>110000000</v>
      </c>
      <c r="O233" s="28" t="s">
        <v>346</v>
      </c>
      <c r="P233" s="28" t="s">
        <v>2415</v>
      </c>
      <c r="Q233" s="28" t="s">
        <v>360</v>
      </c>
      <c r="R233" s="28" t="s">
        <v>107</v>
      </c>
      <c r="S233" s="28" t="s">
        <v>107</v>
      </c>
      <c r="T233" s="42" t="s">
        <v>107</v>
      </c>
      <c r="U233" s="28" t="s">
        <v>107</v>
      </c>
      <c r="V233" s="28" t="s">
        <v>107</v>
      </c>
      <c r="W233" s="28" t="str">
        <f t="shared" si="3"/>
        <v>N.A.</v>
      </c>
      <c r="X233" s="57" t="s">
        <v>2412</v>
      </c>
      <c r="Y233" s="205">
        <v>5.5E-2</v>
      </c>
      <c r="Z233" s="205">
        <v>0.06</v>
      </c>
      <c r="AA233" s="205">
        <v>6.5000000000000002E-2</v>
      </c>
      <c r="AB233" s="205">
        <v>7.0000000000000007E-2</v>
      </c>
      <c r="AC233" s="205">
        <v>7.0000000000000007E-2</v>
      </c>
      <c r="AD233" s="205">
        <v>7.4999999999999997E-2</v>
      </c>
      <c r="AE233" s="28" t="s">
        <v>113</v>
      </c>
      <c r="AF233" s="28" t="s">
        <v>113</v>
      </c>
      <c r="AG233" s="28" t="s">
        <v>113</v>
      </c>
      <c r="AH233" s="37">
        <v>1</v>
      </c>
      <c r="AI233" s="38">
        <v>8689479</v>
      </c>
      <c r="AJ233" s="38">
        <v>268393</v>
      </c>
      <c r="AK233" s="38">
        <v>635668</v>
      </c>
      <c r="AL233" s="38">
        <v>847558</v>
      </c>
      <c r="AM233" s="38">
        <v>1695115</v>
      </c>
      <c r="AN233" s="38">
        <v>9888175</v>
      </c>
      <c r="AO233" s="38">
        <v>0</v>
      </c>
      <c r="AP233" s="38">
        <v>0</v>
      </c>
      <c r="AQ233" s="38">
        <v>127133</v>
      </c>
      <c r="AR233" s="38">
        <v>0</v>
      </c>
      <c r="AS233" s="38" t="s">
        <v>107</v>
      </c>
      <c r="AT233" s="38" t="s">
        <v>107</v>
      </c>
      <c r="AU233" s="38">
        <v>0</v>
      </c>
      <c r="AV233" s="38">
        <v>0</v>
      </c>
      <c r="AW233" s="38">
        <v>1695115</v>
      </c>
      <c r="AX233" s="38">
        <v>3531491</v>
      </c>
      <c r="AY233" s="38">
        <v>2401414</v>
      </c>
      <c r="AZ233" s="38">
        <v>2825193</v>
      </c>
      <c r="BA233" s="38">
        <v>2825193</v>
      </c>
      <c r="BB233" s="38">
        <v>0</v>
      </c>
      <c r="BC233" s="38">
        <v>1200707</v>
      </c>
      <c r="BD233" s="38">
        <v>423779</v>
      </c>
      <c r="BE233" s="38">
        <v>1695115</v>
      </c>
      <c r="BF233" s="38">
        <v>1130078</v>
      </c>
      <c r="BG233" s="38">
        <v>3531491</v>
      </c>
      <c r="BH233" s="38">
        <v>98881</v>
      </c>
      <c r="BI233" s="38">
        <v>1130078</v>
      </c>
      <c r="BJ233" s="38">
        <v>847558</v>
      </c>
      <c r="BK233" s="38">
        <v>1695115</v>
      </c>
      <c r="BL233" s="38">
        <v>1130078</v>
      </c>
      <c r="BM233" s="38">
        <v>565039</v>
      </c>
      <c r="BN233" s="38">
        <v>6356684</v>
      </c>
      <c r="BO233" s="38">
        <v>127133</v>
      </c>
      <c r="BP233" s="38">
        <v>6356684</v>
      </c>
      <c r="BQ233" s="38">
        <v>5650386</v>
      </c>
      <c r="BR233" s="38">
        <v>0</v>
      </c>
      <c r="BS233" s="38">
        <v>565039</v>
      </c>
      <c r="BT233" s="330">
        <v>0</v>
      </c>
      <c r="BU233" s="38" t="s">
        <v>107</v>
      </c>
      <c r="BV233" s="38" t="s">
        <v>107</v>
      </c>
      <c r="BW233" s="38" t="s">
        <v>107</v>
      </c>
      <c r="BX233" s="38" t="s">
        <v>107</v>
      </c>
      <c r="BY233" s="53" t="s">
        <v>114</v>
      </c>
      <c r="BZ233" s="53" t="s">
        <v>114</v>
      </c>
      <c r="CA233" s="53" t="s">
        <v>114</v>
      </c>
      <c r="CB233" s="53" t="s">
        <v>114</v>
      </c>
      <c r="CC233" s="53" t="s">
        <v>113</v>
      </c>
      <c r="CD233" s="53" t="s">
        <v>114</v>
      </c>
      <c r="CE233" s="53" t="s">
        <v>114</v>
      </c>
      <c r="CF233" s="42" t="s">
        <v>107</v>
      </c>
      <c r="CG233" s="28" t="s">
        <v>107</v>
      </c>
      <c r="CH233" s="28" t="s">
        <v>107</v>
      </c>
      <c r="CI233" s="28" t="s">
        <v>107</v>
      </c>
      <c r="CJ233" s="28" t="s">
        <v>107</v>
      </c>
      <c r="CK233" s="28" t="s">
        <v>107</v>
      </c>
      <c r="CL233" s="28" t="s">
        <v>107</v>
      </c>
      <c r="CM233" s="28" t="s">
        <v>107</v>
      </c>
      <c r="CN233" s="28" t="s">
        <v>107</v>
      </c>
      <c r="CO233" s="28" t="s">
        <v>107</v>
      </c>
      <c r="CP233" s="28" t="s">
        <v>107</v>
      </c>
      <c r="CQ233" s="28" t="s">
        <v>107</v>
      </c>
      <c r="CR233" s="28" t="s">
        <v>107</v>
      </c>
      <c r="CS233" s="28" t="s">
        <v>107</v>
      </c>
      <c r="CT233" s="28" t="s">
        <v>107</v>
      </c>
      <c r="CU233" s="332">
        <v>11813544</v>
      </c>
      <c r="CV233" s="43">
        <v>1</v>
      </c>
    </row>
    <row r="234" spans="1:100" ht="25.5">
      <c r="A234" s="28">
        <v>300</v>
      </c>
      <c r="B234" s="29" t="s">
        <v>149</v>
      </c>
      <c r="C234" s="29" t="s">
        <v>0</v>
      </c>
      <c r="D234" s="29" t="s">
        <v>665</v>
      </c>
      <c r="E234" s="42" t="s">
        <v>666</v>
      </c>
      <c r="F234" s="42" t="s">
        <v>338</v>
      </c>
      <c r="G234" s="30" t="s">
        <v>2427</v>
      </c>
      <c r="H234" s="42" t="s">
        <v>151</v>
      </c>
      <c r="I234" s="28">
        <v>6421074</v>
      </c>
      <c r="J234" s="28" t="s">
        <v>703</v>
      </c>
      <c r="K234" s="31" t="s">
        <v>674</v>
      </c>
      <c r="L234" s="56">
        <v>158</v>
      </c>
      <c r="M234" s="33" t="s">
        <v>107</v>
      </c>
      <c r="N234" s="34">
        <v>135000000</v>
      </c>
      <c r="O234" s="28" t="s">
        <v>338</v>
      </c>
      <c r="P234" s="28" t="s">
        <v>2415</v>
      </c>
      <c r="Q234" s="28" t="s">
        <v>112</v>
      </c>
      <c r="R234" s="28" t="s">
        <v>107</v>
      </c>
      <c r="S234" s="28" t="s">
        <v>107</v>
      </c>
      <c r="T234" s="42" t="s">
        <v>107</v>
      </c>
      <c r="U234" s="28" t="s">
        <v>107</v>
      </c>
      <c r="V234" s="28" t="s">
        <v>107</v>
      </c>
      <c r="W234" s="28" t="str">
        <f t="shared" si="3"/>
        <v>N.A.</v>
      </c>
      <c r="X234" s="57" t="s">
        <v>2412</v>
      </c>
      <c r="Y234" s="323">
        <v>0.09</v>
      </c>
      <c r="Z234" s="323">
        <v>0.1</v>
      </c>
      <c r="AA234" s="323">
        <v>0.1</v>
      </c>
      <c r="AB234" s="323">
        <v>0.11</v>
      </c>
      <c r="AC234" s="323">
        <v>0.11</v>
      </c>
      <c r="AD234" s="323">
        <v>0.11</v>
      </c>
      <c r="AE234" s="28" t="s">
        <v>113</v>
      </c>
      <c r="AF234" s="28" t="s">
        <v>113</v>
      </c>
      <c r="AG234" s="28" t="s">
        <v>113</v>
      </c>
      <c r="AH234" s="45">
        <v>1</v>
      </c>
      <c r="AI234" s="38">
        <v>8689479</v>
      </c>
      <c r="AJ234" s="38">
        <v>592663</v>
      </c>
      <c r="AK234" s="38">
        <v>709041</v>
      </c>
      <c r="AL234" s="38">
        <v>997966</v>
      </c>
      <c r="AM234" s="38">
        <v>918589</v>
      </c>
      <c r="AN234" s="38">
        <v>7360484</v>
      </c>
      <c r="AO234" s="38">
        <v>0</v>
      </c>
      <c r="AP234" s="38">
        <v>1247819</v>
      </c>
      <c r="AQ234" s="38">
        <v>901159</v>
      </c>
      <c r="AR234" s="38">
        <v>545921</v>
      </c>
      <c r="AS234" s="38" t="s">
        <v>107</v>
      </c>
      <c r="AT234" s="38" t="s">
        <v>107</v>
      </c>
      <c r="AU234" s="38">
        <v>0</v>
      </c>
      <c r="AV234" s="38">
        <v>0</v>
      </c>
      <c r="AW234" s="38">
        <v>1247819</v>
      </c>
      <c r="AX234" s="38">
        <v>3039785</v>
      </c>
      <c r="AY234" s="38">
        <v>2606006</v>
      </c>
      <c r="AZ234" s="38">
        <v>1929440</v>
      </c>
      <c r="BA234" s="38">
        <v>1972991</v>
      </c>
      <c r="BB234" s="38">
        <v>0</v>
      </c>
      <c r="BC234" s="38">
        <v>1279014</v>
      </c>
      <c r="BD234" s="38">
        <v>171576</v>
      </c>
      <c r="BE234" s="38">
        <v>2183683</v>
      </c>
      <c r="BF234" s="38">
        <v>668908</v>
      </c>
      <c r="BG234" s="38">
        <v>3732537</v>
      </c>
      <c r="BH234" s="38">
        <v>70190</v>
      </c>
      <c r="BI234" s="38">
        <v>1668957</v>
      </c>
      <c r="BJ234" s="38">
        <v>748691</v>
      </c>
      <c r="BK234" s="38">
        <v>1071877</v>
      </c>
      <c r="BL234" s="38" t="s">
        <v>107</v>
      </c>
      <c r="BM234" s="38" t="s">
        <v>107</v>
      </c>
      <c r="BN234" s="38">
        <v>7018979</v>
      </c>
      <c r="BO234" s="38">
        <v>117607</v>
      </c>
      <c r="BP234" s="38">
        <v>5863967</v>
      </c>
      <c r="BQ234" s="38">
        <v>7876855</v>
      </c>
      <c r="BR234" s="38">
        <v>0</v>
      </c>
      <c r="BS234" s="38">
        <v>701898</v>
      </c>
      <c r="BT234" s="330">
        <v>0</v>
      </c>
      <c r="BU234" s="38" t="s">
        <v>107</v>
      </c>
      <c r="BV234" s="38" t="s">
        <v>107</v>
      </c>
      <c r="BW234" s="38" t="s">
        <v>107</v>
      </c>
      <c r="BX234" s="38" t="s">
        <v>107</v>
      </c>
      <c r="BY234" s="41" t="s">
        <v>114</v>
      </c>
      <c r="BZ234" s="41" t="s">
        <v>114</v>
      </c>
      <c r="CA234" s="41" t="s">
        <v>113</v>
      </c>
      <c r="CB234" s="41" t="s">
        <v>114</v>
      </c>
      <c r="CC234" s="41" t="s">
        <v>113</v>
      </c>
      <c r="CD234" s="41" t="s">
        <v>114</v>
      </c>
      <c r="CE234" s="41" t="s">
        <v>114</v>
      </c>
      <c r="CF234" s="42" t="s">
        <v>107</v>
      </c>
      <c r="CG234" s="28" t="s">
        <v>107</v>
      </c>
      <c r="CH234" s="28" t="s">
        <v>107</v>
      </c>
      <c r="CI234" s="28" t="s">
        <v>107</v>
      </c>
      <c r="CJ234" s="28" t="s">
        <v>107</v>
      </c>
      <c r="CK234" s="28" t="s">
        <v>107</v>
      </c>
      <c r="CL234" s="28" t="s">
        <v>107</v>
      </c>
      <c r="CM234" s="28" t="s">
        <v>107</v>
      </c>
      <c r="CN234" s="28" t="s">
        <v>107</v>
      </c>
      <c r="CO234" s="28" t="s">
        <v>107</v>
      </c>
      <c r="CP234" s="28" t="s">
        <v>107</v>
      </c>
      <c r="CQ234" s="28" t="s">
        <v>107</v>
      </c>
      <c r="CR234" s="28" t="s">
        <v>107</v>
      </c>
      <c r="CS234" s="28" t="s">
        <v>107</v>
      </c>
      <c r="CT234" s="28" t="s">
        <v>107</v>
      </c>
      <c r="CU234" s="332">
        <v>6551048</v>
      </c>
      <c r="CV234" s="43">
        <v>1</v>
      </c>
    </row>
    <row r="235" spans="1:100" ht="51">
      <c r="A235" s="28">
        <v>303</v>
      </c>
      <c r="B235" s="29" t="s">
        <v>183</v>
      </c>
      <c r="C235" s="29" t="s">
        <v>0</v>
      </c>
      <c r="D235" s="29" t="s">
        <v>665</v>
      </c>
      <c r="E235" s="42" t="s">
        <v>666</v>
      </c>
      <c r="F235" s="42" t="s">
        <v>338</v>
      </c>
      <c r="G235" s="30" t="s">
        <v>708</v>
      </c>
      <c r="H235" s="42" t="s">
        <v>400</v>
      </c>
      <c r="I235" s="28">
        <v>3042076</v>
      </c>
      <c r="J235" s="28" t="s">
        <v>709</v>
      </c>
      <c r="K235" s="31" t="s">
        <v>674</v>
      </c>
      <c r="L235" s="56">
        <v>164</v>
      </c>
      <c r="M235" s="33" t="s">
        <v>107</v>
      </c>
      <c r="N235" s="34">
        <v>171000000</v>
      </c>
      <c r="O235" s="28" t="s">
        <v>338</v>
      </c>
      <c r="P235" s="28" t="s">
        <v>2415</v>
      </c>
      <c r="Q235" s="28" t="s">
        <v>112</v>
      </c>
      <c r="R235" s="28" t="s">
        <v>107</v>
      </c>
      <c r="S235" s="28" t="s">
        <v>107</v>
      </c>
      <c r="T235" s="42" t="s">
        <v>107</v>
      </c>
      <c r="U235" s="28" t="s">
        <v>107</v>
      </c>
      <c r="V235" s="28" t="s">
        <v>107</v>
      </c>
      <c r="W235" s="28" t="str">
        <f t="shared" si="3"/>
        <v>N.A.</v>
      </c>
      <c r="X235" s="57" t="s">
        <v>2413</v>
      </c>
      <c r="Y235" s="207">
        <v>2.1999999999999999E-2</v>
      </c>
      <c r="Z235" s="207">
        <v>2.5999999999999999E-2</v>
      </c>
      <c r="AA235" s="207">
        <v>3.1E-2</v>
      </c>
      <c r="AB235" s="207">
        <v>3.2000000000000001E-2</v>
      </c>
      <c r="AC235" s="207">
        <v>3.3000000000000002E-2</v>
      </c>
      <c r="AD235" s="207">
        <v>3.4000000000000002E-2</v>
      </c>
      <c r="AE235" s="28" t="s">
        <v>113</v>
      </c>
      <c r="AF235" s="28" t="s">
        <v>113</v>
      </c>
      <c r="AG235" s="28" t="s">
        <v>113</v>
      </c>
      <c r="AH235" s="37">
        <v>0.05</v>
      </c>
      <c r="AI235" s="38">
        <v>8689479</v>
      </c>
      <c r="AJ235" s="38">
        <v>220144</v>
      </c>
      <c r="AK235" s="38">
        <v>794963</v>
      </c>
      <c r="AL235" s="38">
        <v>4378407</v>
      </c>
      <c r="AM235" s="38">
        <v>1467622</v>
      </c>
      <c r="AN235" s="38">
        <v>8438830</v>
      </c>
      <c r="AO235" s="38">
        <v>0</v>
      </c>
      <c r="AP235" s="38">
        <v>794963</v>
      </c>
      <c r="AQ235" s="38">
        <v>48920</v>
      </c>
      <c r="AR235" s="38">
        <v>366906</v>
      </c>
      <c r="AS235" s="38" t="s">
        <v>107</v>
      </c>
      <c r="AT235" s="38" t="s">
        <v>107</v>
      </c>
      <c r="AU235" s="38">
        <v>0</v>
      </c>
      <c r="AV235" s="38">
        <v>0</v>
      </c>
      <c r="AW235" s="38">
        <v>1345321</v>
      </c>
      <c r="AX235" s="38">
        <v>2323736</v>
      </c>
      <c r="AY235" s="38">
        <v>2323736</v>
      </c>
      <c r="AZ235" s="38">
        <v>2923015</v>
      </c>
      <c r="BA235" s="38" t="s">
        <v>107</v>
      </c>
      <c r="BB235" s="38">
        <v>0</v>
      </c>
      <c r="BC235" s="38">
        <v>1651075</v>
      </c>
      <c r="BD235" s="38">
        <v>856113</v>
      </c>
      <c r="BE235" s="38">
        <v>1284169</v>
      </c>
      <c r="BF235" s="38" t="s">
        <v>107</v>
      </c>
      <c r="BG235" s="38">
        <v>3167619</v>
      </c>
      <c r="BH235" s="38">
        <v>72159</v>
      </c>
      <c r="BI235" s="38" t="s">
        <v>107</v>
      </c>
      <c r="BJ235" s="38">
        <v>599280</v>
      </c>
      <c r="BK235" s="38">
        <v>1210789</v>
      </c>
      <c r="BL235" s="38" t="s">
        <v>107</v>
      </c>
      <c r="BM235" s="38">
        <v>1100717</v>
      </c>
      <c r="BN235" s="38" t="s">
        <v>107</v>
      </c>
      <c r="BO235" s="38">
        <v>108849</v>
      </c>
      <c r="BP235" s="38">
        <v>1455393</v>
      </c>
      <c r="BQ235" s="38">
        <v>8438830</v>
      </c>
      <c r="BR235" s="38" t="s">
        <v>107</v>
      </c>
      <c r="BS235" s="38">
        <v>354675</v>
      </c>
      <c r="BT235" s="330">
        <v>0</v>
      </c>
      <c r="BU235" s="38">
        <v>6115094</v>
      </c>
      <c r="BV235" s="38" t="s">
        <v>107</v>
      </c>
      <c r="BW235" s="38" t="s">
        <v>107</v>
      </c>
      <c r="BX235" s="38" t="s">
        <v>107</v>
      </c>
      <c r="BY235" s="41" t="s">
        <v>114</v>
      </c>
      <c r="BZ235" s="41" t="s">
        <v>114</v>
      </c>
      <c r="CA235" s="41" t="s">
        <v>113</v>
      </c>
      <c r="CB235" s="41" t="s">
        <v>114</v>
      </c>
      <c r="CC235" s="41" t="s">
        <v>113</v>
      </c>
      <c r="CD235" s="41" t="s">
        <v>114</v>
      </c>
      <c r="CE235" s="41" t="s">
        <v>114</v>
      </c>
      <c r="CF235" s="42" t="s">
        <v>107</v>
      </c>
      <c r="CG235" s="28" t="s">
        <v>107</v>
      </c>
      <c r="CH235" s="28" t="s">
        <v>107</v>
      </c>
      <c r="CI235" s="28" t="s">
        <v>107</v>
      </c>
      <c r="CJ235" s="28" t="s">
        <v>107</v>
      </c>
      <c r="CK235" s="28" t="s">
        <v>107</v>
      </c>
      <c r="CL235" s="28" t="s">
        <v>107</v>
      </c>
      <c r="CM235" s="28" t="s">
        <v>107</v>
      </c>
      <c r="CN235" s="28" t="s">
        <v>107</v>
      </c>
      <c r="CO235" s="28" t="s">
        <v>107</v>
      </c>
      <c r="CP235" s="28" t="s">
        <v>107</v>
      </c>
      <c r="CQ235" s="28" t="s">
        <v>107</v>
      </c>
      <c r="CR235" s="28" t="s">
        <v>107</v>
      </c>
      <c r="CS235" s="28" t="s">
        <v>107</v>
      </c>
      <c r="CT235" s="28" t="s">
        <v>107</v>
      </c>
      <c r="CU235" s="332">
        <v>11153033</v>
      </c>
      <c r="CV235" s="43">
        <v>1</v>
      </c>
    </row>
    <row r="236" spans="1:100" ht="51">
      <c r="A236" s="28">
        <v>304</v>
      </c>
      <c r="B236" s="29" t="s">
        <v>183</v>
      </c>
      <c r="C236" s="29" t="s">
        <v>0</v>
      </c>
      <c r="D236" s="29" t="s">
        <v>665</v>
      </c>
      <c r="E236" s="42" t="s">
        <v>666</v>
      </c>
      <c r="F236" s="42" t="s">
        <v>346</v>
      </c>
      <c r="G236" s="30" t="s">
        <v>710</v>
      </c>
      <c r="H236" s="42" t="s">
        <v>400</v>
      </c>
      <c r="I236" s="28">
        <v>3042078</v>
      </c>
      <c r="J236" s="28" t="s">
        <v>711</v>
      </c>
      <c r="K236" s="31" t="s">
        <v>686</v>
      </c>
      <c r="L236" s="56">
        <v>237</v>
      </c>
      <c r="M236" s="33" t="s">
        <v>107</v>
      </c>
      <c r="N236" s="34">
        <v>201000000</v>
      </c>
      <c r="O236" s="28" t="s">
        <v>346</v>
      </c>
      <c r="P236" s="28" t="s">
        <v>2415</v>
      </c>
      <c r="Q236" s="28" t="s">
        <v>360</v>
      </c>
      <c r="R236" s="28" t="s">
        <v>107</v>
      </c>
      <c r="S236" s="28" t="s">
        <v>107</v>
      </c>
      <c r="T236" s="42" t="s">
        <v>107</v>
      </c>
      <c r="U236" s="28" t="s">
        <v>107</v>
      </c>
      <c r="V236" s="28" t="s">
        <v>107</v>
      </c>
      <c r="W236" s="28" t="str">
        <f t="shared" si="3"/>
        <v>N.A.</v>
      </c>
      <c r="X236" s="57" t="s">
        <v>2413</v>
      </c>
      <c r="Y236" s="207">
        <v>2.1999999999999999E-2</v>
      </c>
      <c r="Z236" s="207">
        <v>2.5999999999999999E-2</v>
      </c>
      <c r="AA236" s="207">
        <v>3.1E-2</v>
      </c>
      <c r="AB236" s="207">
        <v>3.2000000000000001E-2</v>
      </c>
      <c r="AC236" s="207">
        <v>3.3000000000000002E-2</v>
      </c>
      <c r="AD236" s="207">
        <v>3.4000000000000002E-2</v>
      </c>
      <c r="AE236" s="28" t="s">
        <v>113</v>
      </c>
      <c r="AF236" s="28" t="s">
        <v>113</v>
      </c>
      <c r="AG236" s="28" t="s">
        <v>113</v>
      </c>
      <c r="AH236" s="37">
        <v>0.05</v>
      </c>
      <c r="AI236" s="38">
        <v>8689479</v>
      </c>
      <c r="AJ236" s="38">
        <v>220144</v>
      </c>
      <c r="AK236" s="38">
        <v>794963</v>
      </c>
      <c r="AL236" s="38">
        <v>4378407</v>
      </c>
      <c r="AM236" s="38">
        <v>1467622</v>
      </c>
      <c r="AN236" s="38">
        <v>8438830</v>
      </c>
      <c r="AO236" s="38">
        <v>0</v>
      </c>
      <c r="AP236" s="38">
        <v>794963</v>
      </c>
      <c r="AQ236" s="38">
        <v>48920</v>
      </c>
      <c r="AR236" s="38">
        <v>366906</v>
      </c>
      <c r="AS236" s="38" t="s">
        <v>107</v>
      </c>
      <c r="AT236" s="38" t="s">
        <v>107</v>
      </c>
      <c r="AU236" s="38">
        <v>0</v>
      </c>
      <c r="AV236" s="38">
        <v>0</v>
      </c>
      <c r="AW236" s="38">
        <v>1345321</v>
      </c>
      <c r="AX236" s="38">
        <v>2323736</v>
      </c>
      <c r="AY236" s="38">
        <v>2323736</v>
      </c>
      <c r="AZ236" s="38">
        <v>2923015</v>
      </c>
      <c r="BA236" s="38" t="s">
        <v>107</v>
      </c>
      <c r="BB236" s="38">
        <v>0</v>
      </c>
      <c r="BC236" s="38">
        <v>1651075</v>
      </c>
      <c r="BD236" s="38">
        <v>856113</v>
      </c>
      <c r="BE236" s="38">
        <v>1284169</v>
      </c>
      <c r="BF236" s="38" t="s">
        <v>107</v>
      </c>
      <c r="BG236" s="38">
        <v>3167619</v>
      </c>
      <c r="BH236" s="38">
        <v>72159</v>
      </c>
      <c r="BI236" s="38" t="s">
        <v>107</v>
      </c>
      <c r="BJ236" s="38">
        <v>599280</v>
      </c>
      <c r="BK236" s="38">
        <v>1210789</v>
      </c>
      <c r="BL236" s="38" t="s">
        <v>107</v>
      </c>
      <c r="BM236" s="38">
        <v>1100717</v>
      </c>
      <c r="BN236" s="38" t="s">
        <v>107</v>
      </c>
      <c r="BO236" s="38">
        <v>108849</v>
      </c>
      <c r="BP236" s="38">
        <v>1455393</v>
      </c>
      <c r="BQ236" s="38">
        <v>8438830</v>
      </c>
      <c r="BR236" s="38" t="s">
        <v>107</v>
      </c>
      <c r="BS236" s="38">
        <v>354675</v>
      </c>
      <c r="BT236" s="330">
        <v>0</v>
      </c>
      <c r="BU236" s="38">
        <v>6115094</v>
      </c>
      <c r="BV236" s="38" t="s">
        <v>107</v>
      </c>
      <c r="BW236" s="38" t="s">
        <v>107</v>
      </c>
      <c r="BX236" s="38" t="s">
        <v>107</v>
      </c>
      <c r="BY236" s="41" t="s">
        <v>114</v>
      </c>
      <c r="BZ236" s="41" t="s">
        <v>114</v>
      </c>
      <c r="CA236" s="41" t="s">
        <v>113</v>
      </c>
      <c r="CB236" s="41" t="s">
        <v>114</v>
      </c>
      <c r="CC236" s="41" t="s">
        <v>113</v>
      </c>
      <c r="CD236" s="41" t="s">
        <v>114</v>
      </c>
      <c r="CE236" s="41" t="s">
        <v>114</v>
      </c>
      <c r="CF236" s="42" t="s">
        <v>107</v>
      </c>
      <c r="CG236" s="28" t="s">
        <v>107</v>
      </c>
      <c r="CH236" s="28" t="s">
        <v>107</v>
      </c>
      <c r="CI236" s="28" t="s">
        <v>107</v>
      </c>
      <c r="CJ236" s="28" t="s">
        <v>107</v>
      </c>
      <c r="CK236" s="28" t="s">
        <v>107</v>
      </c>
      <c r="CL236" s="28" t="s">
        <v>107</v>
      </c>
      <c r="CM236" s="28" t="s">
        <v>107</v>
      </c>
      <c r="CN236" s="28" t="s">
        <v>107</v>
      </c>
      <c r="CO236" s="28" t="s">
        <v>107</v>
      </c>
      <c r="CP236" s="28" t="s">
        <v>107</v>
      </c>
      <c r="CQ236" s="28" t="s">
        <v>107</v>
      </c>
      <c r="CR236" s="28" t="s">
        <v>107</v>
      </c>
      <c r="CS236" s="28" t="s">
        <v>107</v>
      </c>
      <c r="CT236" s="28" t="s">
        <v>107</v>
      </c>
      <c r="CU236" s="332">
        <v>11153033</v>
      </c>
      <c r="CV236" s="43">
        <v>1</v>
      </c>
    </row>
    <row r="237" spans="1:100" ht="51">
      <c r="A237" s="28">
        <v>305</v>
      </c>
      <c r="B237" s="29" t="s">
        <v>183</v>
      </c>
      <c r="C237" s="29" t="s">
        <v>0</v>
      </c>
      <c r="D237" s="29" t="s">
        <v>665</v>
      </c>
      <c r="E237" s="42" t="s">
        <v>666</v>
      </c>
      <c r="F237" s="42" t="s">
        <v>346</v>
      </c>
      <c r="G237" s="30" t="s">
        <v>712</v>
      </c>
      <c r="H237" s="42" t="s">
        <v>400</v>
      </c>
      <c r="I237" s="28">
        <v>3042081</v>
      </c>
      <c r="J237" s="28" t="s">
        <v>713</v>
      </c>
      <c r="K237" s="31" t="s">
        <v>674</v>
      </c>
      <c r="L237" s="56">
        <v>168</v>
      </c>
      <c r="M237" s="33" t="s">
        <v>107</v>
      </c>
      <c r="N237" s="34">
        <v>229000000</v>
      </c>
      <c r="O237" s="28" t="s">
        <v>346</v>
      </c>
      <c r="P237" s="28" t="s">
        <v>130</v>
      </c>
      <c r="Q237" s="28" t="s">
        <v>360</v>
      </c>
      <c r="R237" s="28" t="s">
        <v>107</v>
      </c>
      <c r="S237" s="28" t="s">
        <v>107</v>
      </c>
      <c r="T237" s="42" t="s">
        <v>107</v>
      </c>
      <c r="U237" s="28" t="s">
        <v>107</v>
      </c>
      <c r="V237" s="28" t="s">
        <v>107</v>
      </c>
      <c r="W237" s="28" t="str">
        <f t="shared" si="3"/>
        <v>N.A.</v>
      </c>
      <c r="X237" s="57" t="s">
        <v>2413</v>
      </c>
      <c r="Y237" s="207">
        <v>2.1999999999999999E-2</v>
      </c>
      <c r="Z237" s="207">
        <v>2.5999999999999999E-2</v>
      </c>
      <c r="AA237" s="207">
        <v>3.1E-2</v>
      </c>
      <c r="AB237" s="207">
        <v>3.2000000000000001E-2</v>
      </c>
      <c r="AC237" s="207">
        <v>3.3000000000000002E-2</v>
      </c>
      <c r="AD237" s="207">
        <v>3.4000000000000002E-2</v>
      </c>
      <c r="AE237" s="28" t="s">
        <v>113</v>
      </c>
      <c r="AF237" s="28" t="s">
        <v>113</v>
      </c>
      <c r="AG237" s="28" t="s">
        <v>113</v>
      </c>
      <c r="AH237" s="37">
        <v>0.05</v>
      </c>
      <c r="AI237" s="38">
        <v>8689479</v>
      </c>
      <c r="AJ237" s="38">
        <v>220144</v>
      </c>
      <c r="AK237" s="38">
        <v>794963</v>
      </c>
      <c r="AL237" s="38">
        <v>4378407</v>
      </c>
      <c r="AM237" s="38">
        <v>1467622</v>
      </c>
      <c r="AN237" s="38">
        <v>8438830</v>
      </c>
      <c r="AO237" s="38">
        <v>0</v>
      </c>
      <c r="AP237" s="38">
        <v>794963</v>
      </c>
      <c r="AQ237" s="38">
        <v>48920</v>
      </c>
      <c r="AR237" s="38">
        <v>366906</v>
      </c>
      <c r="AS237" s="38" t="s">
        <v>107</v>
      </c>
      <c r="AT237" s="38" t="s">
        <v>107</v>
      </c>
      <c r="AU237" s="38">
        <v>0</v>
      </c>
      <c r="AV237" s="38">
        <v>0</v>
      </c>
      <c r="AW237" s="38">
        <v>1345321</v>
      </c>
      <c r="AX237" s="38">
        <v>2323736</v>
      </c>
      <c r="AY237" s="38">
        <v>2323736</v>
      </c>
      <c r="AZ237" s="38">
        <v>2923015</v>
      </c>
      <c r="BA237" s="38" t="s">
        <v>107</v>
      </c>
      <c r="BB237" s="38">
        <v>0</v>
      </c>
      <c r="BC237" s="38">
        <v>1651075</v>
      </c>
      <c r="BD237" s="38">
        <v>856113</v>
      </c>
      <c r="BE237" s="38">
        <v>1284169</v>
      </c>
      <c r="BF237" s="38" t="s">
        <v>107</v>
      </c>
      <c r="BG237" s="38">
        <v>3167619</v>
      </c>
      <c r="BH237" s="38">
        <v>72159</v>
      </c>
      <c r="BI237" s="38" t="s">
        <v>107</v>
      </c>
      <c r="BJ237" s="38">
        <v>599280</v>
      </c>
      <c r="BK237" s="38">
        <v>1210789</v>
      </c>
      <c r="BL237" s="38" t="s">
        <v>107</v>
      </c>
      <c r="BM237" s="38">
        <v>1100717</v>
      </c>
      <c r="BN237" s="38" t="s">
        <v>107</v>
      </c>
      <c r="BO237" s="38">
        <v>108849</v>
      </c>
      <c r="BP237" s="38">
        <v>1455393</v>
      </c>
      <c r="BQ237" s="38">
        <v>8438830</v>
      </c>
      <c r="BR237" s="38" t="s">
        <v>107</v>
      </c>
      <c r="BS237" s="38">
        <v>354675</v>
      </c>
      <c r="BT237" s="330">
        <v>0</v>
      </c>
      <c r="BU237" s="38">
        <v>6115094</v>
      </c>
      <c r="BV237" s="38" t="s">
        <v>107</v>
      </c>
      <c r="BW237" s="38" t="s">
        <v>107</v>
      </c>
      <c r="BX237" s="38" t="s">
        <v>107</v>
      </c>
      <c r="BY237" s="41" t="s">
        <v>114</v>
      </c>
      <c r="BZ237" s="41" t="s">
        <v>114</v>
      </c>
      <c r="CA237" s="41" t="s">
        <v>113</v>
      </c>
      <c r="CB237" s="41" t="s">
        <v>114</v>
      </c>
      <c r="CC237" s="41" t="s">
        <v>113</v>
      </c>
      <c r="CD237" s="41" t="s">
        <v>114</v>
      </c>
      <c r="CE237" s="41" t="s">
        <v>114</v>
      </c>
      <c r="CF237" s="42" t="s">
        <v>107</v>
      </c>
      <c r="CG237" s="28" t="s">
        <v>107</v>
      </c>
      <c r="CH237" s="28" t="s">
        <v>107</v>
      </c>
      <c r="CI237" s="28" t="s">
        <v>107</v>
      </c>
      <c r="CJ237" s="28" t="s">
        <v>107</v>
      </c>
      <c r="CK237" s="28" t="s">
        <v>107</v>
      </c>
      <c r="CL237" s="28" t="s">
        <v>107</v>
      </c>
      <c r="CM237" s="28" t="s">
        <v>107</v>
      </c>
      <c r="CN237" s="28" t="s">
        <v>107</v>
      </c>
      <c r="CO237" s="28" t="s">
        <v>107</v>
      </c>
      <c r="CP237" s="28" t="s">
        <v>107</v>
      </c>
      <c r="CQ237" s="28" t="s">
        <v>107</v>
      </c>
      <c r="CR237" s="28" t="s">
        <v>107</v>
      </c>
      <c r="CS237" s="28" t="s">
        <v>107</v>
      </c>
      <c r="CT237" s="28" t="s">
        <v>107</v>
      </c>
      <c r="CU237" s="332">
        <v>11153033</v>
      </c>
      <c r="CV237" s="43">
        <v>1</v>
      </c>
    </row>
    <row r="238" spans="1:100" ht="51">
      <c r="A238" s="28">
        <v>307</v>
      </c>
      <c r="B238" s="29" t="s">
        <v>183</v>
      </c>
      <c r="C238" s="29" t="s">
        <v>0</v>
      </c>
      <c r="D238" s="29" t="s">
        <v>665</v>
      </c>
      <c r="E238" s="42" t="s">
        <v>683</v>
      </c>
      <c r="F238" s="42" t="s">
        <v>346</v>
      </c>
      <c r="G238" s="30" t="s">
        <v>716</v>
      </c>
      <c r="H238" s="42" t="s">
        <v>400</v>
      </c>
      <c r="I238" s="28">
        <v>3020097</v>
      </c>
      <c r="J238" s="28" t="s">
        <v>717</v>
      </c>
      <c r="K238" s="31" t="s">
        <v>686</v>
      </c>
      <c r="L238" s="56">
        <v>290</v>
      </c>
      <c r="M238" s="33" t="s">
        <v>107</v>
      </c>
      <c r="N238" s="34">
        <v>205500000</v>
      </c>
      <c r="O238" s="28" t="s">
        <v>346</v>
      </c>
      <c r="P238" s="28" t="s">
        <v>130</v>
      </c>
      <c r="Q238" s="28" t="s">
        <v>112</v>
      </c>
      <c r="R238" s="28" t="s">
        <v>107</v>
      </c>
      <c r="S238" s="28" t="s">
        <v>107</v>
      </c>
      <c r="T238" s="42" t="s">
        <v>107</v>
      </c>
      <c r="U238" s="28" t="s">
        <v>107</v>
      </c>
      <c r="V238" s="28" t="s">
        <v>107</v>
      </c>
      <c r="W238" s="28" t="str">
        <f t="shared" si="3"/>
        <v>N.A.</v>
      </c>
      <c r="X238" s="57" t="s">
        <v>2414</v>
      </c>
      <c r="Y238" s="207">
        <v>2.1999999999999999E-2</v>
      </c>
      <c r="Z238" s="207">
        <v>2.5999999999999999E-2</v>
      </c>
      <c r="AA238" s="207">
        <v>3.1E-2</v>
      </c>
      <c r="AB238" s="207">
        <v>3.2000000000000001E-2</v>
      </c>
      <c r="AC238" s="207">
        <v>3.3000000000000002E-2</v>
      </c>
      <c r="AD238" s="207">
        <v>3.4000000000000002E-2</v>
      </c>
      <c r="AE238" s="28" t="s">
        <v>113</v>
      </c>
      <c r="AF238" s="28" t="s">
        <v>113</v>
      </c>
      <c r="AG238" s="28" t="s">
        <v>113</v>
      </c>
      <c r="AH238" s="37">
        <v>0.05</v>
      </c>
      <c r="AI238" s="38">
        <v>8689479</v>
      </c>
      <c r="AJ238" s="38">
        <v>220144</v>
      </c>
      <c r="AK238" s="38">
        <v>0</v>
      </c>
      <c r="AL238" s="38">
        <v>4378407</v>
      </c>
      <c r="AM238" s="38">
        <v>1467622</v>
      </c>
      <c r="AN238" s="38">
        <v>8438830</v>
      </c>
      <c r="AO238" s="38">
        <v>0</v>
      </c>
      <c r="AP238" s="38">
        <v>0</v>
      </c>
      <c r="AQ238" s="38">
        <v>48920</v>
      </c>
      <c r="AR238" s="38">
        <v>0</v>
      </c>
      <c r="AS238" s="38" t="s">
        <v>107</v>
      </c>
      <c r="AT238" s="38" t="s">
        <v>107</v>
      </c>
      <c r="AU238" s="38">
        <v>0</v>
      </c>
      <c r="AV238" s="38">
        <v>0</v>
      </c>
      <c r="AW238" s="38">
        <v>1345321</v>
      </c>
      <c r="AX238" s="38">
        <v>2323736</v>
      </c>
      <c r="AY238" s="38">
        <v>2323736</v>
      </c>
      <c r="AZ238" s="38">
        <v>2923015</v>
      </c>
      <c r="BA238" s="38" t="s">
        <v>107</v>
      </c>
      <c r="BB238" s="38">
        <v>0</v>
      </c>
      <c r="BC238" s="38">
        <v>1651075</v>
      </c>
      <c r="BD238" s="38">
        <v>856113</v>
      </c>
      <c r="BE238" s="38">
        <v>1284169</v>
      </c>
      <c r="BF238" s="38" t="s">
        <v>107</v>
      </c>
      <c r="BG238" s="38">
        <v>3167619</v>
      </c>
      <c r="BH238" s="38">
        <v>72159</v>
      </c>
      <c r="BI238" s="38" t="s">
        <v>107</v>
      </c>
      <c r="BJ238" s="38">
        <v>599280</v>
      </c>
      <c r="BK238" s="38">
        <v>1210789</v>
      </c>
      <c r="BL238" s="38" t="s">
        <v>107</v>
      </c>
      <c r="BM238" s="38">
        <v>1100717</v>
      </c>
      <c r="BN238" s="38" t="s">
        <v>107</v>
      </c>
      <c r="BO238" s="38">
        <v>108849</v>
      </c>
      <c r="BP238" s="38">
        <v>1455393</v>
      </c>
      <c r="BQ238" s="38">
        <v>8438830</v>
      </c>
      <c r="BR238" s="38" t="s">
        <v>107</v>
      </c>
      <c r="BS238" s="38">
        <v>354675</v>
      </c>
      <c r="BT238" s="330">
        <v>0</v>
      </c>
      <c r="BU238" s="38">
        <v>6115094</v>
      </c>
      <c r="BV238" s="38" t="s">
        <v>107</v>
      </c>
      <c r="BW238" s="38" t="s">
        <v>107</v>
      </c>
      <c r="BX238" s="38" t="s">
        <v>107</v>
      </c>
      <c r="BY238" s="41" t="s">
        <v>113</v>
      </c>
      <c r="BZ238" s="41" t="s">
        <v>113</v>
      </c>
      <c r="CA238" s="41" t="s">
        <v>113</v>
      </c>
      <c r="CB238" s="41" t="s">
        <v>114</v>
      </c>
      <c r="CC238" s="41" t="s">
        <v>114</v>
      </c>
      <c r="CD238" s="41" t="s">
        <v>114</v>
      </c>
      <c r="CE238" s="41" t="s">
        <v>114</v>
      </c>
      <c r="CF238" s="42" t="s">
        <v>107</v>
      </c>
      <c r="CG238" s="28" t="s">
        <v>107</v>
      </c>
      <c r="CH238" s="28" t="s">
        <v>107</v>
      </c>
      <c r="CI238" s="28" t="s">
        <v>107</v>
      </c>
      <c r="CJ238" s="28" t="s">
        <v>107</v>
      </c>
      <c r="CK238" s="28" t="s">
        <v>107</v>
      </c>
      <c r="CL238" s="28" t="s">
        <v>107</v>
      </c>
      <c r="CM238" s="28" t="s">
        <v>107</v>
      </c>
      <c r="CN238" s="28" t="s">
        <v>107</v>
      </c>
      <c r="CO238" s="28" t="s">
        <v>107</v>
      </c>
      <c r="CP238" s="28" t="s">
        <v>107</v>
      </c>
      <c r="CQ238" s="28" t="s">
        <v>107</v>
      </c>
      <c r="CR238" s="28" t="s">
        <v>107</v>
      </c>
      <c r="CS238" s="28" t="s">
        <v>107</v>
      </c>
      <c r="CT238" s="28" t="s">
        <v>107</v>
      </c>
      <c r="CU238" s="332">
        <v>11275335</v>
      </c>
      <c r="CV238" s="43">
        <v>1</v>
      </c>
    </row>
    <row r="239" spans="1:100" ht="51">
      <c r="A239" s="28">
        <v>308</v>
      </c>
      <c r="B239" s="29" t="s">
        <v>183</v>
      </c>
      <c r="C239" s="29" t="s">
        <v>0</v>
      </c>
      <c r="D239" s="29" t="s">
        <v>665</v>
      </c>
      <c r="E239" s="42" t="s">
        <v>666</v>
      </c>
      <c r="F239" s="42" t="s">
        <v>346</v>
      </c>
      <c r="G239" s="30" t="s">
        <v>718</v>
      </c>
      <c r="H239" s="42" t="s">
        <v>400</v>
      </c>
      <c r="I239" s="28">
        <v>3021083</v>
      </c>
      <c r="J239" s="28" t="s">
        <v>719</v>
      </c>
      <c r="K239" s="31" t="s">
        <v>686</v>
      </c>
      <c r="L239" s="56">
        <v>375</v>
      </c>
      <c r="M239" s="33" t="s">
        <v>107</v>
      </c>
      <c r="N239" s="34">
        <v>260000000</v>
      </c>
      <c r="O239" s="28" t="s">
        <v>346</v>
      </c>
      <c r="P239" s="28" t="s">
        <v>130</v>
      </c>
      <c r="Q239" s="28" t="s">
        <v>112</v>
      </c>
      <c r="R239" s="28" t="s">
        <v>107</v>
      </c>
      <c r="S239" s="28" t="s">
        <v>107</v>
      </c>
      <c r="T239" s="42" t="s">
        <v>107</v>
      </c>
      <c r="U239" s="28" t="s">
        <v>107</v>
      </c>
      <c r="V239" s="28" t="s">
        <v>107</v>
      </c>
      <c r="W239" s="28" t="str">
        <f t="shared" si="3"/>
        <v>N.A.</v>
      </c>
      <c r="X239" s="57" t="s">
        <v>2414</v>
      </c>
      <c r="Y239" s="207">
        <v>2.1999999999999999E-2</v>
      </c>
      <c r="Z239" s="207">
        <v>2.5999999999999999E-2</v>
      </c>
      <c r="AA239" s="207">
        <v>3.1E-2</v>
      </c>
      <c r="AB239" s="207">
        <v>3.2000000000000001E-2</v>
      </c>
      <c r="AC239" s="207">
        <v>3.3000000000000002E-2</v>
      </c>
      <c r="AD239" s="207">
        <v>3.4000000000000002E-2</v>
      </c>
      <c r="AE239" s="28" t="s">
        <v>113</v>
      </c>
      <c r="AF239" s="28" t="s">
        <v>113</v>
      </c>
      <c r="AG239" s="28" t="s">
        <v>113</v>
      </c>
      <c r="AH239" s="37">
        <v>0.05</v>
      </c>
      <c r="AI239" s="38">
        <v>8689479</v>
      </c>
      <c r="AJ239" s="38">
        <v>220144</v>
      </c>
      <c r="AK239" s="38">
        <v>0</v>
      </c>
      <c r="AL239" s="38">
        <v>4378407</v>
      </c>
      <c r="AM239" s="38">
        <v>1467622</v>
      </c>
      <c r="AN239" s="38">
        <v>8438830</v>
      </c>
      <c r="AO239" s="38">
        <v>0</v>
      </c>
      <c r="AP239" s="38">
        <v>0</v>
      </c>
      <c r="AQ239" s="38">
        <v>48920</v>
      </c>
      <c r="AR239" s="38">
        <v>0</v>
      </c>
      <c r="AS239" s="38" t="s">
        <v>107</v>
      </c>
      <c r="AT239" s="38" t="s">
        <v>107</v>
      </c>
      <c r="AU239" s="38">
        <v>0</v>
      </c>
      <c r="AV239" s="38">
        <v>0</v>
      </c>
      <c r="AW239" s="38">
        <v>1345321</v>
      </c>
      <c r="AX239" s="38">
        <v>0</v>
      </c>
      <c r="AY239" s="38">
        <v>2323736</v>
      </c>
      <c r="AZ239" s="38">
        <v>2923015</v>
      </c>
      <c r="BA239" s="38" t="s">
        <v>107</v>
      </c>
      <c r="BB239" s="38">
        <v>0</v>
      </c>
      <c r="BC239" s="38">
        <v>1651075</v>
      </c>
      <c r="BD239" s="38">
        <v>856113</v>
      </c>
      <c r="BE239" s="38">
        <v>1284169</v>
      </c>
      <c r="BF239" s="38" t="s">
        <v>107</v>
      </c>
      <c r="BG239" s="38">
        <v>3167619</v>
      </c>
      <c r="BH239" s="38">
        <v>72159</v>
      </c>
      <c r="BI239" s="38" t="s">
        <v>107</v>
      </c>
      <c r="BJ239" s="38">
        <v>599280</v>
      </c>
      <c r="BK239" s="38">
        <v>1210789</v>
      </c>
      <c r="BL239" s="38" t="s">
        <v>107</v>
      </c>
      <c r="BM239" s="38">
        <v>1100717</v>
      </c>
      <c r="BN239" s="38" t="s">
        <v>107</v>
      </c>
      <c r="BO239" s="38">
        <v>108849</v>
      </c>
      <c r="BP239" s="38">
        <v>1455393</v>
      </c>
      <c r="BQ239" s="38">
        <v>8438830</v>
      </c>
      <c r="BR239" s="38" t="s">
        <v>107</v>
      </c>
      <c r="BS239" s="38">
        <v>354675</v>
      </c>
      <c r="BT239" s="330">
        <v>0</v>
      </c>
      <c r="BU239" s="38">
        <v>6115094</v>
      </c>
      <c r="BV239" s="38" t="s">
        <v>107</v>
      </c>
      <c r="BW239" s="38" t="s">
        <v>107</v>
      </c>
      <c r="BX239" s="38" t="s">
        <v>107</v>
      </c>
      <c r="BY239" s="41" t="s">
        <v>113</v>
      </c>
      <c r="BZ239" s="41" t="s">
        <v>113</v>
      </c>
      <c r="CA239" s="41" t="s">
        <v>113</v>
      </c>
      <c r="CB239" s="41" t="s">
        <v>113</v>
      </c>
      <c r="CC239" s="41" t="s">
        <v>114</v>
      </c>
      <c r="CD239" s="41" t="s">
        <v>114</v>
      </c>
      <c r="CE239" s="41" t="s">
        <v>114</v>
      </c>
      <c r="CF239" s="42" t="s">
        <v>107</v>
      </c>
      <c r="CG239" s="28" t="s">
        <v>107</v>
      </c>
      <c r="CH239" s="28" t="s">
        <v>107</v>
      </c>
      <c r="CI239" s="28" t="s">
        <v>107</v>
      </c>
      <c r="CJ239" s="28" t="s">
        <v>107</v>
      </c>
      <c r="CK239" s="28" t="s">
        <v>107</v>
      </c>
      <c r="CL239" s="28" t="s">
        <v>107</v>
      </c>
      <c r="CM239" s="28" t="s">
        <v>107</v>
      </c>
      <c r="CN239" s="28" t="s">
        <v>107</v>
      </c>
      <c r="CO239" s="28" t="s">
        <v>107</v>
      </c>
      <c r="CP239" s="28" t="s">
        <v>107</v>
      </c>
      <c r="CQ239" s="28" t="s">
        <v>107</v>
      </c>
      <c r="CR239" s="28" t="s">
        <v>107</v>
      </c>
      <c r="CS239" s="28" t="s">
        <v>107</v>
      </c>
      <c r="CT239" s="28" t="s">
        <v>107</v>
      </c>
      <c r="CU239" s="332">
        <v>12129066</v>
      </c>
      <c r="CV239" s="43">
        <v>1</v>
      </c>
    </row>
    <row r="240" spans="1:100" ht="25.5">
      <c r="A240" s="28">
        <v>313</v>
      </c>
      <c r="B240" s="29" t="s">
        <v>249</v>
      </c>
      <c r="C240" s="29" t="s">
        <v>0</v>
      </c>
      <c r="D240" s="29" t="s">
        <v>665</v>
      </c>
      <c r="E240" s="42" t="s">
        <v>666</v>
      </c>
      <c r="F240" s="42" t="s">
        <v>346</v>
      </c>
      <c r="G240" s="30" t="s">
        <v>729</v>
      </c>
      <c r="H240" s="42" t="s">
        <v>990</v>
      </c>
      <c r="I240" s="28">
        <v>9021083</v>
      </c>
      <c r="J240" s="28" t="s">
        <v>730</v>
      </c>
      <c r="K240" s="31" t="s">
        <v>669</v>
      </c>
      <c r="L240" s="56">
        <v>147</v>
      </c>
      <c r="M240" s="33" t="s">
        <v>107</v>
      </c>
      <c r="N240" s="34">
        <v>210500000</v>
      </c>
      <c r="O240" s="28" t="s">
        <v>346</v>
      </c>
      <c r="P240" s="28" t="s">
        <v>2415</v>
      </c>
      <c r="Q240" s="28" t="s">
        <v>360</v>
      </c>
      <c r="R240" s="28" t="s">
        <v>107</v>
      </c>
      <c r="S240" s="28" t="s">
        <v>107</v>
      </c>
      <c r="T240" s="42" t="s">
        <v>107</v>
      </c>
      <c r="U240" s="28" t="s">
        <v>107</v>
      </c>
      <c r="V240" s="28" t="s">
        <v>107</v>
      </c>
      <c r="W240" s="28" t="str">
        <f t="shared" si="3"/>
        <v>N.A.</v>
      </c>
      <c r="X240" s="57" t="s">
        <v>2413</v>
      </c>
      <c r="Y240" s="207">
        <v>0</v>
      </c>
      <c r="Z240" s="207">
        <v>5.0000000000000001E-3</v>
      </c>
      <c r="AA240" s="207">
        <v>8.0000000000000002E-3</v>
      </c>
      <c r="AB240" s="207">
        <v>0.01</v>
      </c>
      <c r="AC240" s="207">
        <v>1.4999999999999999E-2</v>
      </c>
      <c r="AD240" s="207">
        <v>0.02</v>
      </c>
      <c r="AE240" s="28" t="s">
        <v>113</v>
      </c>
      <c r="AF240" s="28" t="s">
        <v>113</v>
      </c>
      <c r="AG240" s="28" t="s">
        <v>113</v>
      </c>
      <c r="AH240" s="37">
        <v>1</v>
      </c>
      <c r="AI240" s="38">
        <v>8689479</v>
      </c>
      <c r="AJ240" s="38">
        <v>368247</v>
      </c>
      <c r="AK240" s="38">
        <v>361803</v>
      </c>
      <c r="AL240" s="38">
        <v>1472989</v>
      </c>
      <c r="AM240" s="38">
        <v>1202940</v>
      </c>
      <c r="AN240" s="38">
        <v>10531875</v>
      </c>
      <c r="AO240" s="38">
        <v>0</v>
      </c>
      <c r="AP240" s="38">
        <v>795415</v>
      </c>
      <c r="AQ240" s="38" t="s">
        <v>107</v>
      </c>
      <c r="AR240" s="38">
        <v>368248</v>
      </c>
      <c r="AS240" s="38" t="s">
        <v>107</v>
      </c>
      <c r="AT240" s="38" t="s">
        <v>107</v>
      </c>
      <c r="AU240" s="38">
        <v>0</v>
      </c>
      <c r="AV240" s="38">
        <v>0</v>
      </c>
      <c r="AW240" s="38">
        <v>1318981</v>
      </c>
      <c r="AX240" s="38" t="s">
        <v>107</v>
      </c>
      <c r="AY240" s="38">
        <v>1522088</v>
      </c>
      <c r="AZ240" s="38">
        <v>3314225</v>
      </c>
      <c r="BA240" s="38">
        <v>3436975</v>
      </c>
      <c r="BB240" s="38">
        <v>0</v>
      </c>
      <c r="BC240" s="38">
        <v>0</v>
      </c>
      <c r="BD240" s="38" t="s">
        <v>107</v>
      </c>
      <c r="BE240" s="38">
        <v>1432891</v>
      </c>
      <c r="BF240" s="38">
        <v>830568</v>
      </c>
      <c r="BG240" s="38">
        <v>1471875</v>
      </c>
      <c r="BH240" s="38">
        <v>137189</v>
      </c>
      <c r="BI240" s="38">
        <v>1089270</v>
      </c>
      <c r="BJ240" s="38">
        <v>834693</v>
      </c>
      <c r="BK240" s="38">
        <v>1318981</v>
      </c>
      <c r="BL240" s="38">
        <v>1718488</v>
      </c>
      <c r="BM240" s="38">
        <v>1031092</v>
      </c>
      <c r="BN240" s="38">
        <v>7080252</v>
      </c>
      <c r="BO240" s="38">
        <v>70761</v>
      </c>
      <c r="BP240" s="38">
        <v>4050721</v>
      </c>
      <c r="BQ240" s="38">
        <v>9452136</v>
      </c>
      <c r="BR240" s="38" t="s">
        <v>107</v>
      </c>
      <c r="BS240" s="38">
        <v>1093395</v>
      </c>
      <c r="BT240" s="330">
        <v>0</v>
      </c>
      <c r="BU240" s="38" t="s">
        <v>107</v>
      </c>
      <c r="BV240" s="38" t="s">
        <v>107</v>
      </c>
      <c r="BW240" s="38" t="s">
        <v>107</v>
      </c>
      <c r="BX240" s="38" t="s">
        <v>107</v>
      </c>
      <c r="BY240" s="29" t="s">
        <v>114</v>
      </c>
      <c r="BZ240" s="29" t="s">
        <v>114</v>
      </c>
      <c r="CA240" s="29" t="s">
        <v>114</v>
      </c>
      <c r="CB240" s="29" t="s">
        <v>114</v>
      </c>
      <c r="CC240" s="29" t="s">
        <v>114</v>
      </c>
      <c r="CD240" s="29" t="s">
        <v>114</v>
      </c>
      <c r="CE240" s="29" t="s">
        <v>114</v>
      </c>
      <c r="CF240" s="42" t="s">
        <v>107</v>
      </c>
      <c r="CG240" s="28" t="s">
        <v>107</v>
      </c>
      <c r="CH240" s="28" t="s">
        <v>107</v>
      </c>
      <c r="CI240" s="28" t="s">
        <v>107</v>
      </c>
      <c r="CJ240" s="28" t="s">
        <v>107</v>
      </c>
      <c r="CK240" s="28" t="s">
        <v>107</v>
      </c>
      <c r="CL240" s="28" t="s">
        <v>107</v>
      </c>
      <c r="CM240" s="28" t="s">
        <v>107</v>
      </c>
      <c r="CN240" s="28" t="s">
        <v>107</v>
      </c>
      <c r="CO240" s="28" t="s">
        <v>107</v>
      </c>
      <c r="CP240" s="28" t="s">
        <v>107</v>
      </c>
      <c r="CQ240" s="28" t="s">
        <v>107</v>
      </c>
      <c r="CR240" s="28" t="s">
        <v>107</v>
      </c>
      <c r="CS240" s="28" t="s">
        <v>107</v>
      </c>
      <c r="CT240" s="28" t="s">
        <v>107</v>
      </c>
      <c r="CU240" s="332">
        <v>18109106</v>
      </c>
      <c r="CV240" s="43">
        <v>1</v>
      </c>
    </row>
    <row r="241" spans="1:100" ht="25.5">
      <c r="A241" s="28">
        <v>314</v>
      </c>
      <c r="B241" s="29" t="s">
        <v>249</v>
      </c>
      <c r="C241" s="29" t="s">
        <v>0</v>
      </c>
      <c r="D241" s="29" t="s">
        <v>665</v>
      </c>
      <c r="E241" s="42" t="s">
        <v>666</v>
      </c>
      <c r="F241" s="42" t="s">
        <v>346</v>
      </c>
      <c r="G241" s="30" t="s">
        <v>731</v>
      </c>
      <c r="H241" s="42" t="s">
        <v>990</v>
      </c>
      <c r="I241" s="28">
        <v>9021086</v>
      </c>
      <c r="J241" s="28" t="s">
        <v>732</v>
      </c>
      <c r="K241" s="31" t="s">
        <v>674</v>
      </c>
      <c r="L241" s="56">
        <v>174</v>
      </c>
      <c r="M241" s="33" t="s">
        <v>107</v>
      </c>
      <c r="N241" s="34">
        <v>280500000</v>
      </c>
      <c r="O241" s="28" t="s">
        <v>346</v>
      </c>
      <c r="P241" s="28" t="s">
        <v>130</v>
      </c>
      <c r="Q241" s="28" t="s">
        <v>360</v>
      </c>
      <c r="R241" s="28" t="s">
        <v>107</v>
      </c>
      <c r="S241" s="28" t="s">
        <v>107</v>
      </c>
      <c r="T241" s="42" t="s">
        <v>107</v>
      </c>
      <c r="U241" s="28" t="s">
        <v>107</v>
      </c>
      <c r="V241" s="28" t="s">
        <v>107</v>
      </c>
      <c r="W241" s="28" t="str">
        <f t="shared" si="3"/>
        <v>N.A.</v>
      </c>
      <c r="X241" s="57" t="s">
        <v>2414</v>
      </c>
      <c r="Y241" s="207">
        <v>0</v>
      </c>
      <c r="Z241" s="207">
        <v>5.0000000000000001E-3</v>
      </c>
      <c r="AA241" s="207">
        <v>8.0000000000000002E-3</v>
      </c>
      <c r="AB241" s="207">
        <v>0.01</v>
      </c>
      <c r="AC241" s="207">
        <v>1.4999999999999999E-2</v>
      </c>
      <c r="AD241" s="207">
        <v>0.02</v>
      </c>
      <c r="AE241" s="28" t="s">
        <v>113</v>
      </c>
      <c r="AF241" s="28" t="s">
        <v>113</v>
      </c>
      <c r="AG241" s="28" t="s">
        <v>113</v>
      </c>
      <c r="AH241" s="37">
        <v>1</v>
      </c>
      <c r="AI241" s="38">
        <v>8689479</v>
      </c>
      <c r="AJ241" s="38">
        <v>368247</v>
      </c>
      <c r="AK241" s="38">
        <v>361803</v>
      </c>
      <c r="AL241" s="38">
        <v>1472989</v>
      </c>
      <c r="AM241" s="38">
        <v>1202940</v>
      </c>
      <c r="AN241" s="38">
        <v>10531875</v>
      </c>
      <c r="AO241" s="38">
        <v>0</v>
      </c>
      <c r="AP241" s="38">
        <v>795415</v>
      </c>
      <c r="AQ241" s="38" t="s">
        <v>107</v>
      </c>
      <c r="AR241" s="38">
        <v>368248</v>
      </c>
      <c r="AS241" s="38" t="s">
        <v>107</v>
      </c>
      <c r="AT241" s="38" t="s">
        <v>107</v>
      </c>
      <c r="AU241" s="38">
        <v>0</v>
      </c>
      <c r="AV241" s="38">
        <v>0</v>
      </c>
      <c r="AW241" s="38">
        <v>1318981</v>
      </c>
      <c r="AX241" s="38">
        <v>0</v>
      </c>
      <c r="AY241" s="38">
        <v>1522088</v>
      </c>
      <c r="AZ241" s="38">
        <v>3314225</v>
      </c>
      <c r="BA241" s="38">
        <v>3436975</v>
      </c>
      <c r="BB241" s="38">
        <v>0</v>
      </c>
      <c r="BC241" s="38">
        <v>0</v>
      </c>
      <c r="BD241" s="38" t="s">
        <v>107</v>
      </c>
      <c r="BE241" s="38">
        <v>1432891</v>
      </c>
      <c r="BF241" s="38">
        <v>830568</v>
      </c>
      <c r="BG241" s="38">
        <v>1471875</v>
      </c>
      <c r="BH241" s="38">
        <v>137189</v>
      </c>
      <c r="BI241" s="38">
        <v>1089270</v>
      </c>
      <c r="BJ241" s="38">
        <v>834693</v>
      </c>
      <c r="BK241" s="38">
        <v>1318981</v>
      </c>
      <c r="BL241" s="38">
        <v>1718488</v>
      </c>
      <c r="BM241" s="38">
        <v>1031092</v>
      </c>
      <c r="BN241" s="38">
        <v>7080252</v>
      </c>
      <c r="BO241" s="38">
        <v>70761</v>
      </c>
      <c r="BP241" s="38">
        <v>4050721</v>
      </c>
      <c r="BQ241" s="38">
        <v>9452136</v>
      </c>
      <c r="BR241" s="38" t="s">
        <v>107</v>
      </c>
      <c r="BS241" s="38">
        <v>1093395</v>
      </c>
      <c r="BT241" s="330">
        <v>0</v>
      </c>
      <c r="BU241" s="38" t="s">
        <v>107</v>
      </c>
      <c r="BV241" s="38" t="s">
        <v>107</v>
      </c>
      <c r="BW241" s="38" t="s">
        <v>107</v>
      </c>
      <c r="BX241" s="38" t="s">
        <v>107</v>
      </c>
      <c r="BY241" s="29" t="s">
        <v>114</v>
      </c>
      <c r="BZ241" s="29" t="s">
        <v>114</v>
      </c>
      <c r="CA241" s="29" t="s">
        <v>114</v>
      </c>
      <c r="CB241" s="29" t="s">
        <v>114</v>
      </c>
      <c r="CC241" s="29" t="s">
        <v>114</v>
      </c>
      <c r="CD241" s="29" t="s">
        <v>114</v>
      </c>
      <c r="CE241" s="29" t="s">
        <v>114</v>
      </c>
      <c r="CF241" s="42" t="s">
        <v>107</v>
      </c>
      <c r="CG241" s="28" t="s">
        <v>107</v>
      </c>
      <c r="CH241" s="28" t="s">
        <v>107</v>
      </c>
      <c r="CI241" s="28" t="s">
        <v>107</v>
      </c>
      <c r="CJ241" s="28" t="s">
        <v>107</v>
      </c>
      <c r="CK241" s="28" t="s">
        <v>107</v>
      </c>
      <c r="CL241" s="28" t="s">
        <v>107</v>
      </c>
      <c r="CM241" s="28" t="s">
        <v>107</v>
      </c>
      <c r="CN241" s="28" t="s">
        <v>107</v>
      </c>
      <c r="CO241" s="28" t="s">
        <v>107</v>
      </c>
      <c r="CP241" s="28" t="s">
        <v>107</v>
      </c>
      <c r="CQ241" s="28" t="s">
        <v>107</v>
      </c>
      <c r="CR241" s="28" t="s">
        <v>107</v>
      </c>
      <c r="CS241" s="28" t="s">
        <v>107</v>
      </c>
      <c r="CT241" s="28" t="s">
        <v>107</v>
      </c>
      <c r="CU241" s="332">
        <v>18109106</v>
      </c>
      <c r="CV241" s="43">
        <v>1</v>
      </c>
    </row>
    <row r="242" spans="1:100" ht="25.5">
      <c r="A242" s="28">
        <v>316</v>
      </c>
      <c r="B242" s="29" t="s">
        <v>254</v>
      </c>
      <c r="C242" s="29" t="s">
        <v>0</v>
      </c>
      <c r="D242" s="29" t="s">
        <v>665</v>
      </c>
      <c r="E242" s="42" t="s">
        <v>666</v>
      </c>
      <c r="F242" s="42" t="s">
        <v>346</v>
      </c>
      <c r="G242" s="30" t="s">
        <v>735</v>
      </c>
      <c r="H242" s="42" t="s">
        <v>400</v>
      </c>
      <c r="I242" s="28">
        <v>3021078</v>
      </c>
      <c r="J242" s="28" t="s">
        <v>736</v>
      </c>
      <c r="K242" s="31" t="s">
        <v>686</v>
      </c>
      <c r="L242" s="56">
        <v>450</v>
      </c>
      <c r="M242" s="33" t="s">
        <v>107</v>
      </c>
      <c r="N242" s="34">
        <v>345000000</v>
      </c>
      <c r="O242" s="28" t="s">
        <v>346</v>
      </c>
      <c r="P242" s="28" t="s">
        <v>130</v>
      </c>
      <c r="Q242" s="28" t="s">
        <v>112</v>
      </c>
      <c r="R242" s="28" t="s">
        <v>107</v>
      </c>
      <c r="S242" s="28" t="s">
        <v>107</v>
      </c>
      <c r="T242" s="42" t="s">
        <v>107</v>
      </c>
      <c r="U242" s="28" t="s">
        <v>107</v>
      </c>
      <c r="V242" s="28" t="s">
        <v>107</v>
      </c>
      <c r="W242" s="28" t="str">
        <f t="shared" si="3"/>
        <v>N.A.</v>
      </c>
      <c r="X242" s="57" t="s">
        <v>2414</v>
      </c>
      <c r="Y242" s="207">
        <v>4.9000000000000002E-2</v>
      </c>
      <c r="Z242" s="207">
        <v>4.9000000000000002E-2</v>
      </c>
      <c r="AA242" s="207">
        <v>4.9000000000000002E-2</v>
      </c>
      <c r="AB242" s="207">
        <v>4.9000000000000002E-2</v>
      </c>
      <c r="AC242" s="207">
        <v>5.5E-2</v>
      </c>
      <c r="AD242" s="207">
        <v>5.5E-2</v>
      </c>
      <c r="AE242" s="28" t="s">
        <v>113</v>
      </c>
      <c r="AF242" s="28" t="s">
        <v>113</v>
      </c>
      <c r="AG242" s="28" t="s">
        <v>113</v>
      </c>
      <c r="AH242" s="37">
        <v>1</v>
      </c>
      <c r="AI242" s="38">
        <v>8689479</v>
      </c>
      <c r="AJ242" s="38">
        <v>340397</v>
      </c>
      <c r="AK242" s="38">
        <v>1157349</v>
      </c>
      <c r="AL242" s="38">
        <v>2859333</v>
      </c>
      <c r="AM242" s="38">
        <v>2178539</v>
      </c>
      <c r="AN242" s="38">
        <v>9531108</v>
      </c>
      <c r="AO242" s="38" t="s">
        <v>107</v>
      </c>
      <c r="AP242" s="38" t="s">
        <v>107</v>
      </c>
      <c r="AQ242" s="38">
        <v>340397</v>
      </c>
      <c r="AR242" s="38" t="s">
        <v>107</v>
      </c>
      <c r="AS242" s="38" t="s">
        <v>107</v>
      </c>
      <c r="AT242" s="38" t="s">
        <v>107</v>
      </c>
      <c r="AU242" s="38">
        <v>0</v>
      </c>
      <c r="AV242" s="38">
        <v>0</v>
      </c>
      <c r="AW242" s="38">
        <v>2178539</v>
      </c>
      <c r="AX242" s="38">
        <v>2587015</v>
      </c>
      <c r="AY242" s="38">
        <v>2587015</v>
      </c>
      <c r="AZ242" s="38">
        <v>2178539</v>
      </c>
      <c r="BA242" s="38">
        <v>2178539</v>
      </c>
      <c r="BB242" s="38" t="s">
        <v>107</v>
      </c>
      <c r="BC242" s="38">
        <v>3812444</v>
      </c>
      <c r="BD242" s="38">
        <v>408476</v>
      </c>
      <c r="BE242" s="38">
        <v>1633904</v>
      </c>
      <c r="BF242" s="38">
        <v>6807934</v>
      </c>
      <c r="BG242" s="38">
        <v>3812444</v>
      </c>
      <c r="BH242" s="38">
        <v>136159</v>
      </c>
      <c r="BI242" s="38">
        <v>3540126</v>
      </c>
      <c r="BJ242" s="38">
        <v>816952</v>
      </c>
      <c r="BK242" s="38" t="s">
        <v>107</v>
      </c>
      <c r="BL242" s="38" t="s">
        <v>107</v>
      </c>
      <c r="BM242" s="38" t="s">
        <v>107</v>
      </c>
      <c r="BN242" s="38">
        <v>2995491</v>
      </c>
      <c r="BO242" s="38">
        <v>272318</v>
      </c>
      <c r="BP242" s="38">
        <v>2723174</v>
      </c>
      <c r="BQ242" s="38">
        <v>8850315</v>
      </c>
      <c r="BR242" s="38" t="s">
        <v>107</v>
      </c>
      <c r="BS242" s="38">
        <v>1089270</v>
      </c>
      <c r="BT242" s="330">
        <v>0</v>
      </c>
      <c r="BU242" s="38">
        <v>8850315</v>
      </c>
      <c r="BV242" s="38">
        <v>6807934</v>
      </c>
      <c r="BW242" s="38">
        <v>9531108</v>
      </c>
      <c r="BX242" s="38">
        <v>13615869</v>
      </c>
      <c r="BY242" s="41" t="s">
        <v>113</v>
      </c>
      <c r="BZ242" s="41" t="s">
        <v>113</v>
      </c>
      <c r="CA242" s="41" t="s">
        <v>113</v>
      </c>
      <c r="CB242" s="41" t="s">
        <v>113</v>
      </c>
      <c r="CC242" s="41" t="s">
        <v>113</v>
      </c>
      <c r="CD242" s="41" t="s">
        <v>113</v>
      </c>
      <c r="CE242" s="41" t="s">
        <v>114</v>
      </c>
      <c r="CF242" s="42" t="s">
        <v>107</v>
      </c>
      <c r="CG242" s="28" t="s">
        <v>107</v>
      </c>
      <c r="CH242" s="28" t="s">
        <v>107</v>
      </c>
      <c r="CI242" s="28" t="s">
        <v>107</v>
      </c>
      <c r="CJ242" s="28" t="s">
        <v>107</v>
      </c>
      <c r="CK242" s="28" t="s">
        <v>107</v>
      </c>
      <c r="CL242" s="28" t="s">
        <v>107</v>
      </c>
      <c r="CM242" s="28" t="s">
        <v>107</v>
      </c>
      <c r="CN242" s="28" t="s">
        <v>107</v>
      </c>
      <c r="CO242" s="28" t="s">
        <v>107</v>
      </c>
      <c r="CP242" s="28" t="s">
        <v>107</v>
      </c>
      <c r="CQ242" s="28" t="s">
        <v>107</v>
      </c>
      <c r="CR242" s="28" t="s">
        <v>107</v>
      </c>
      <c r="CS242" s="28" t="s">
        <v>107</v>
      </c>
      <c r="CT242" s="28" t="s">
        <v>107</v>
      </c>
      <c r="CU242" s="332">
        <v>13231902</v>
      </c>
      <c r="CV242" s="43">
        <v>1</v>
      </c>
    </row>
    <row r="243" spans="1:100" ht="25.5">
      <c r="A243" s="28">
        <v>317</v>
      </c>
      <c r="B243" s="29" t="s">
        <v>254</v>
      </c>
      <c r="C243" s="29" t="s">
        <v>0</v>
      </c>
      <c r="D243" s="29" t="s">
        <v>665</v>
      </c>
      <c r="E243" s="42" t="s">
        <v>666</v>
      </c>
      <c r="F243" s="42" t="s">
        <v>346</v>
      </c>
      <c r="G243" s="30" t="s">
        <v>737</v>
      </c>
      <c r="H243" s="42" t="s">
        <v>400</v>
      </c>
      <c r="I243" s="28">
        <v>3021099</v>
      </c>
      <c r="J243" s="28" t="s">
        <v>738</v>
      </c>
      <c r="K243" s="31" t="s">
        <v>686</v>
      </c>
      <c r="L243" s="56">
        <v>375</v>
      </c>
      <c r="M243" s="33" t="s">
        <v>107</v>
      </c>
      <c r="N243" s="34">
        <v>294000000</v>
      </c>
      <c r="O243" s="28" t="s">
        <v>346</v>
      </c>
      <c r="P243" s="28" t="s">
        <v>130</v>
      </c>
      <c r="Q243" s="28" t="s">
        <v>112</v>
      </c>
      <c r="R243" s="28" t="s">
        <v>107</v>
      </c>
      <c r="S243" s="28" t="s">
        <v>107</v>
      </c>
      <c r="T243" s="42" t="s">
        <v>107</v>
      </c>
      <c r="U243" s="28" t="s">
        <v>107</v>
      </c>
      <c r="V243" s="28" t="s">
        <v>107</v>
      </c>
      <c r="W243" s="28" t="str">
        <f t="shared" si="3"/>
        <v>N.A.</v>
      </c>
      <c r="X243" s="57" t="s">
        <v>2414</v>
      </c>
      <c r="Y243" s="207">
        <v>4.9000000000000002E-2</v>
      </c>
      <c r="Z243" s="207">
        <v>4.9000000000000002E-2</v>
      </c>
      <c r="AA243" s="207">
        <v>4.9000000000000002E-2</v>
      </c>
      <c r="AB243" s="207">
        <v>4.9000000000000002E-2</v>
      </c>
      <c r="AC243" s="207">
        <v>5.5E-2</v>
      </c>
      <c r="AD243" s="207">
        <v>5.5E-2</v>
      </c>
      <c r="AE243" s="28" t="s">
        <v>113</v>
      </c>
      <c r="AF243" s="28" t="s">
        <v>113</v>
      </c>
      <c r="AG243" s="28" t="s">
        <v>113</v>
      </c>
      <c r="AH243" s="37">
        <v>1</v>
      </c>
      <c r="AI243" s="38">
        <v>8689479</v>
      </c>
      <c r="AJ243" s="38">
        <v>340397</v>
      </c>
      <c r="AK243" s="38">
        <v>1157349</v>
      </c>
      <c r="AL243" s="38">
        <v>2859333</v>
      </c>
      <c r="AM243" s="38">
        <v>2178539</v>
      </c>
      <c r="AN243" s="38">
        <v>9531108</v>
      </c>
      <c r="AO243" s="38" t="s">
        <v>107</v>
      </c>
      <c r="AP243" s="38" t="s">
        <v>107</v>
      </c>
      <c r="AQ243" s="38">
        <v>340397</v>
      </c>
      <c r="AR243" s="38" t="s">
        <v>107</v>
      </c>
      <c r="AS243" s="38" t="s">
        <v>107</v>
      </c>
      <c r="AT243" s="38" t="s">
        <v>107</v>
      </c>
      <c r="AU243" s="38">
        <v>0</v>
      </c>
      <c r="AV243" s="38">
        <v>0</v>
      </c>
      <c r="AW243" s="38">
        <v>2178539</v>
      </c>
      <c r="AX243" s="38">
        <v>2587015</v>
      </c>
      <c r="AY243" s="38">
        <v>2587015</v>
      </c>
      <c r="AZ243" s="38">
        <v>2178539</v>
      </c>
      <c r="BA243" s="38">
        <v>2178539</v>
      </c>
      <c r="BB243" s="38" t="s">
        <v>107</v>
      </c>
      <c r="BC243" s="38">
        <v>3812444</v>
      </c>
      <c r="BD243" s="38">
        <v>408476</v>
      </c>
      <c r="BE243" s="38">
        <v>1633904</v>
      </c>
      <c r="BF243" s="38">
        <v>5718665</v>
      </c>
      <c r="BG243" s="38">
        <v>3812444</v>
      </c>
      <c r="BH243" s="38">
        <v>136159</v>
      </c>
      <c r="BI243" s="38">
        <v>3540126</v>
      </c>
      <c r="BJ243" s="38">
        <v>816952</v>
      </c>
      <c r="BK243" s="38">
        <v>3403968</v>
      </c>
      <c r="BL243" s="38">
        <v>3403968</v>
      </c>
      <c r="BM243" s="38">
        <v>3403968</v>
      </c>
      <c r="BN243" s="38">
        <v>2995491</v>
      </c>
      <c r="BO243" s="38">
        <v>272318</v>
      </c>
      <c r="BP243" s="38">
        <v>2723174</v>
      </c>
      <c r="BQ243" s="38">
        <v>8850315</v>
      </c>
      <c r="BR243" s="38" t="s">
        <v>107</v>
      </c>
      <c r="BS243" s="38">
        <v>1089270</v>
      </c>
      <c r="BT243" s="330">
        <v>0</v>
      </c>
      <c r="BU243" s="38">
        <v>8850315</v>
      </c>
      <c r="BV243" s="38">
        <v>6807934</v>
      </c>
      <c r="BW243" s="38">
        <v>9531108</v>
      </c>
      <c r="BX243" s="38">
        <v>13615869</v>
      </c>
      <c r="BY243" s="41" t="s">
        <v>113</v>
      </c>
      <c r="BZ243" s="41" t="s">
        <v>113</v>
      </c>
      <c r="CA243" s="41" t="s">
        <v>113</v>
      </c>
      <c r="CB243" s="41" t="s">
        <v>113</v>
      </c>
      <c r="CC243" s="41" t="s">
        <v>113</v>
      </c>
      <c r="CD243" s="41" t="s">
        <v>113</v>
      </c>
      <c r="CE243" s="41" t="s">
        <v>114</v>
      </c>
      <c r="CF243" s="42" t="s">
        <v>107</v>
      </c>
      <c r="CG243" s="28" t="s">
        <v>107</v>
      </c>
      <c r="CH243" s="28" t="s">
        <v>107</v>
      </c>
      <c r="CI243" s="28" t="s">
        <v>107</v>
      </c>
      <c r="CJ243" s="28" t="s">
        <v>107</v>
      </c>
      <c r="CK243" s="28" t="s">
        <v>107</v>
      </c>
      <c r="CL243" s="28" t="s">
        <v>107</v>
      </c>
      <c r="CM243" s="28" t="s">
        <v>107</v>
      </c>
      <c r="CN243" s="28" t="s">
        <v>107</v>
      </c>
      <c r="CO243" s="28" t="s">
        <v>107</v>
      </c>
      <c r="CP243" s="28" t="s">
        <v>107</v>
      </c>
      <c r="CQ243" s="28" t="s">
        <v>107</v>
      </c>
      <c r="CR243" s="28" t="s">
        <v>107</v>
      </c>
      <c r="CS243" s="28" t="s">
        <v>107</v>
      </c>
      <c r="CT243" s="28" t="s">
        <v>107</v>
      </c>
      <c r="CU243" s="332">
        <v>13231902</v>
      </c>
      <c r="CV243" s="43">
        <v>1</v>
      </c>
    </row>
    <row r="244" spans="1:100" ht="38.25">
      <c r="A244" s="28">
        <v>318</v>
      </c>
      <c r="B244" s="29" t="s">
        <v>254</v>
      </c>
      <c r="C244" s="29" t="s">
        <v>0</v>
      </c>
      <c r="D244" s="29" t="s">
        <v>665</v>
      </c>
      <c r="E244" s="42" t="s">
        <v>683</v>
      </c>
      <c r="F244" s="42" t="s">
        <v>346</v>
      </c>
      <c r="G244" s="30" t="s">
        <v>739</v>
      </c>
      <c r="H244" s="42" t="s">
        <v>400</v>
      </c>
      <c r="I244" s="28">
        <v>3020097</v>
      </c>
      <c r="J244" s="28" t="s">
        <v>740</v>
      </c>
      <c r="K244" s="31" t="s">
        <v>686</v>
      </c>
      <c r="L244" s="56">
        <v>290</v>
      </c>
      <c r="M244" s="33" t="s">
        <v>107</v>
      </c>
      <c r="N244" s="34">
        <v>205500000</v>
      </c>
      <c r="O244" s="28" t="s">
        <v>346</v>
      </c>
      <c r="P244" s="28" t="s">
        <v>130</v>
      </c>
      <c r="Q244" s="28" t="s">
        <v>112</v>
      </c>
      <c r="R244" s="28" t="s">
        <v>107</v>
      </c>
      <c r="S244" s="28" t="s">
        <v>107</v>
      </c>
      <c r="T244" s="42" t="s">
        <v>107</v>
      </c>
      <c r="U244" s="28" t="s">
        <v>107</v>
      </c>
      <c r="V244" s="28" t="s">
        <v>107</v>
      </c>
      <c r="W244" s="28" t="str">
        <f t="shared" si="3"/>
        <v>N.A.</v>
      </c>
      <c r="X244" s="57" t="s">
        <v>2414</v>
      </c>
      <c r="Y244" s="207">
        <v>4.9000000000000002E-2</v>
      </c>
      <c r="Z244" s="207">
        <v>4.9000000000000002E-2</v>
      </c>
      <c r="AA244" s="207">
        <v>4.9000000000000002E-2</v>
      </c>
      <c r="AB244" s="207">
        <v>4.9000000000000002E-2</v>
      </c>
      <c r="AC244" s="207">
        <v>5.5E-2</v>
      </c>
      <c r="AD244" s="207">
        <v>5.5E-2</v>
      </c>
      <c r="AE244" s="28" t="s">
        <v>113</v>
      </c>
      <c r="AF244" s="28" t="s">
        <v>113</v>
      </c>
      <c r="AG244" s="28" t="s">
        <v>113</v>
      </c>
      <c r="AH244" s="37">
        <v>1</v>
      </c>
      <c r="AI244" s="38">
        <v>8689479</v>
      </c>
      <c r="AJ244" s="38">
        <v>340397</v>
      </c>
      <c r="AK244" s="38">
        <v>1157349</v>
      </c>
      <c r="AL244" s="38">
        <v>2859333</v>
      </c>
      <c r="AM244" s="38">
        <v>2178539</v>
      </c>
      <c r="AN244" s="38">
        <v>9531108</v>
      </c>
      <c r="AO244" s="38" t="s">
        <v>107</v>
      </c>
      <c r="AP244" s="38" t="s">
        <v>107</v>
      </c>
      <c r="AQ244" s="38">
        <v>340397</v>
      </c>
      <c r="AR244" s="38" t="s">
        <v>107</v>
      </c>
      <c r="AS244" s="38" t="s">
        <v>107</v>
      </c>
      <c r="AT244" s="38" t="s">
        <v>107</v>
      </c>
      <c r="AU244" s="38">
        <v>0</v>
      </c>
      <c r="AV244" s="38">
        <v>0</v>
      </c>
      <c r="AW244" s="38">
        <v>2178539</v>
      </c>
      <c r="AX244" s="38">
        <v>2587015</v>
      </c>
      <c r="AY244" s="38">
        <v>2587015</v>
      </c>
      <c r="AZ244" s="38">
        <v>2178539</v>
      </c>
      <c r="BA244" s="38">
        <v>2178539</v>
      </c>
      <c r="BB244" s="38" t="s">
        <v>107</v>
      </c>
      <c r="BC244" s="38">
        <v>3812444</v>
      </c>
      <c r="BD244" s="38">
        <v>408476</v>
      </c>
      <c r="BE244" s="38">
        <v>1633904</v>
      </c>
      <c r="BF244" s="38">
        <v>4493237</v>
      </c>
      <c r="BG244" s="38">
        <v>3812444</v>
      </c>
      <c r="BH244" s="38">
        <v>136159</v>
      </c>
      <c r="BI244" s="38">
        <v>3540126</v>
      </c>
      <c r="BJ244" s="38">
        <v>816952</v>
      </c>
      <c r="BK244" s="38">
        <v>3403968</v>
      </c>
      <c r="BL244" s="38">
        <v>3403968</v>
      </c>
      <c r="BM244" s="38">
        <v>3403968</v>
      </c>
      <c r="BN244" s="38">
        <v>2995491</v>
      </c>
      <c r="BO244" s="38">
        <v>272318</v>
      </c>
      <c r="BP244" s="38">
        <v>2723174</v>
      </c>
      <c r="BQ244" s="38">
        <v>8850315</v>
      </c>
      <c r="BR244" s="38" t="s">
        <v>107</v>
      </c>
      <c r="BS244" s="38">
        <v>1089270</v>
      </c>
      <c r="BT244" s="330">
        <v>0</v>
      </c>
      <c r="BU244" s="38">
        <v>8850315</v>
      </c>
      <c r="BV244" s="38">
        <v>6807934</v>
      </c>
      <c r="BW244" s="38">
        <v>9531108</v>
      </c>
      <c r="BX244" s="38">
        <v>13615869</v>
      </c>
      <c r="BY244" s="41" t="s">
        <v>113</v>
      </c>
      <c r="BZ244" s="41" t="s">
        <v>113</v>
      </c>
      <c r="CA244" s="41" t="s">
        <v>113</v>
      </c>
      <c r="CB244" s="41" t="s">
        <v>113</v>
      </c>
      <c r="CC244" s="41" t="s">
        <v>113</v>
      </c>
      <c r="CD244" s="41" t="s">
        <v>113</v>
      </c>
      <c r="CE244" s="41" t="s">
        <v>114</v>
      </c>
      <c r="CF244" s="42" t="s">
        <v>107</v>
      </c>
      <c r="CG244" s="28" t="s">
        <v>107</v>
      </c>
      <c r="CH244" s="28" t="s">
        <v>107</v>
      </c>
      <c r="CI244" s="28" t="s">
        <v>107</v>
      </c>
      <c r="CJ244" s="28" t="s">
        <v>107</v>
      </c>
      <c r="CK244" s="28" t="s">
        <v>107</v>
      </c>
      <c r="CL244" s="28" t="s">
        <v>107</v>
      </c>
      <c r="CM244" s="28" t="s">
        <v>107</v>
      </c>
      <c r="CN244" s="28" t="s">
        <v>107</v>
      </c>
      <c r="CO244" s="28" t="s">
        <v>107</v>
      </c>
      <c r="CP244" s="28" t="s">
        <v>107</v>
      </c>
      <c r="CQ244" s="28" t="s">
        <v>107</v>
      </c>
      <c r="CR244" s="28" t="s">
        <v>107</v>
      </c>
      <c r="CS244" s="28" t="s">
        <v>107</v>
      </c>
      <c r="CT244" s="28" t="s">
        <v>107</v>
      </c>
      <c r="CU244" s="332">
        <v>13231902</v>
      </c>
      <c r="CV244" s="43">
        <v>1</v>
      </c>
    </row>
    <row r="245" spans="1:100" ht="25.5">
      <c r="A245" s="28">
        <v>319</v>
      </c>
      <c r="B245" s="29" t="s">
        <v>254</v>
      </c>
      <c r="C245" s="29" t="s">
        <v>0</v>
      </c>
      <c r="D245" s="29" t="s">
        <v>665</v>
      </c>
      <c r="E245" s="42" t="s">
        <v>666</v>
      </c>
      <c r="F245" s="42" t="s">
        <v>346</v>
      </c>
      <c r="G245" s="30" t="s">
        <v>741</v>
      </c>
      <c r="H245" s="42" t="s">
        <v>400</v>
      </c>
      <c r="I245" s="28">
        <v>3021095</v>
      </c>
      <c r="J245" s="28" t="s">
        <v>742</v>
      </c>
      <c r="K245" s="31" t="s">
        <v>674</v>
      </c>
      <c r="L245" s="56">
        <v>197</v>
      </c>
      <c r="M245" s="33" t="s">
        <v>107</v>
      </c>
      <c r="N245" s="34">
        <v>215000000</v>
      </c>
      <c r="O245" s="28" t="s">
        <v>346</v>
      </c>
      <c r="P245" s="28" t="s">
        <v>130</v>
      </c>
      <c r="Q245" s="28" t="s">
        <v>360</v>
      </c>
      <c r="R245" s="28" t="s">
        <v>107</v>
      </c>
      <c r="S245" s="28" t="s">
        <v>107</v>
      </c>
      <c r="T245" s="42" t="s">
        <v>107</v>
      </c>
      <c r="U245" s="28" t="s">
        <v>107</v>
      </c>
      <c r="V245" s="28" t="s">
        <v>107</v>
      </c>
      <c r="W245" s="28" t="str">
        <f t="shared" si="3"/>
        <v>N.A.</v>
      </c>
      <c r="X245" s="57" t="s">
        <v>2413</v>
      </c>
      <c r="Y245" s="207">
        <v>0.05</v>
      </c>
      <c r="Z245" s="207">
        <v>5.1999999999999998E-2</v>
      </c>
      <c r="AA245" s="207">
        <v>5.2999999999999999E-2</v>
      </c>
      <c r="AB245" s="207">
        <v>0.06</v>
      </c>
      <c r="AC245" s="207">
        <v>7.0000000000000007E-2</v>
      </c>
      <c r="AD245" s="207">
        <v>7.0000000000000007E-2</v>
      </c>
      <c r="AE245" s="28" t="s">
        <v>113</v>
      </c>
      <c r="AF245" s="28" t="s">
        <v>113</v>
      </c>
      <c r="AG245" s="28" t="s">
        <v>113</v>
      </c>
      <c r="AH245" s="37">
        <v>1</v>
      </c>
      <c r="AI245" s="38">
        <v>8689479</v>
      </c>
      <c r="AJ245" s="38">
        <v>340397</v>
      </c>
      <c r="AK245" s="38">
        <v>1157349</v>
      </c>
      <c r="AL245" s="38">
        <v>2859333</v>
      </c>
      <c r="AM245" s="38">
        <v>2178539</v>
      </c>
      <c r="AN245" s="38">
        <v>9531108</v>
      </c>
      <c r="AO245" s="38" t="s">
        <v>107</v>
      </c>
      <c r="AP245" s="38" t="s">
        <v>107</v>
      </c>
      <c r="AQ245" s="38">
        <v>340397</v>
      </c>
      <c r="AR245" s="38" t="s">
        <v>107</v>
      </c>
      <c r="AS245" s="38" t="s">
        <v>107</v>
      </c>
      <c r="AT245" s="38" t="s">
        <v>107</v>
      </c>
      <c r="AU245" s="38">
        <v>0</v>
      </c>
      <c r="AV245" s="38">
        <v>0</v>
      </c>
      <c r="AW245" s="38">
        <v>2178539</v>
      </c>
      <c r="AX245" s="38" t="s">
        <v>107</v>
      </c>
      <c r="AY245" s="38">
        <v>2587015</v>
      </c>
      <c r="AZ245" s="38">
        <v>2178539</v>
      </c>
      <c r="BA245" s="38">
        <v>2178539</v>
      </c>
      <c r="BB245" s="38" t="s">
        <v>107</v>
      </c>
      <c r="BC245" s="38">
        <v>0</v>
      </c>
      <c r="BD245" s="38">
        <v>408476</v>
      </c>
      <c r="BE245" s="38">
        <v>1633904</v>
      </c>
      <c r="BF245" s="38">
        <v>3812444</v>
      </c>
      <c r="BG245" s="38">
        <v>3812444</v>
      </c>
      <c r="BH245" s="38">
        <v>136159</v>
      </c>
      <c r="BI245" s="38">
        <v>3540126</v>
      </c>
      <c r="BJ245" s="38">
        <v>816952</v>
      </c>
      <c r="BK245" s="38">
        <v>2587015</v>
      </c>
      <c r="BL245" s="38">
        <v>2587015</v>
      </c>
      <c r="BM245" s="38">
        <v>2587015</v>
      </c>
      <c r="BN245" s="38">
        <v>2995491</v>
      </c>
      <c r="BO245" s="38">
        <v>272318</v>
      </c>
      <c r="BP245" s="38">
        <v>2723174</v>
      </c>
      <c r="BQ245" s="38">
        <v>8850315</v>
      </c>
      <c r="BR245" s="38" t="s">
        <v>107</v>
      </c>
      <c r="BS245" s="38">
        <v>1089270</v>
      </c>
      <c r="BT245" s="330">
        <v>0</v>
      </c>
      <c r="BU245" s="38">
        <v>8850315</v>
      </c>
      <c r="BV245" s="38">
        <v>6807934</v>
      </c>
      <c r="BW245" s="38">
        <v>9531108</v>
      </c>
      <c r="BX245" s="38">
        <v>13615869</v>
      </c>
      <c r="BY245" s="41" t="s">
        <v>113</v>
      </c>
      <c r="BZ245" s="41" t="s">
        <v>113</v>
      </c>
      <c r="CA245" s="41" t="s">
        <v>113</v>
      </c>
      <c r="CB245" s="41" t="s">
        <v>113</v>
      </c>
      <c r="CC245" s="41" t="s">
        <v>113</v>
      </c>
      <c r="CD245" s="41" t="s">
        <v>113</v>
      </c>
      <c r="CE245" s="41" t="s">
        <v>114</v>
      </c>
      <c r="CF245" s="42" t="s">
        <v>107</v>
      </c>
      <c r="CG245" s="28" t="s">
        <v>107</v>
      </c>
      <c r="CH245" s="28" t="s">
        <v>107</v>
      </c>
      <c r="CI245" s="28" t="s">
        <v>107</v>
      </c>
      <c r="CJ245" s="28" t="s">
        <v>107</v>
      </c>
      <c r="CK245" s="28" t="s">
        <v>107</v>
      </c>
      <c r="CL245" s="28" t="s">
        <v>107</v>
      </c>
      <c r="CM245" s="28" t="s">
        <v>107</v>
      </c>
      <c r="CN245" s="28" t="s">
        <v>107</v>
      </c>
      <c r="CO245" s="28" t="s">
        <v>107</v>
      </c>
      <c r="CP245" s="28" t="s">
        <v>107</v>
      </c>
      <c r="CQ245" s="28" t="s">
        <v>107</v>
      </c>
      <c r="CR245" s="28" t="s">
        <v>107</v>
      </c>
      <c r="CS245" s="28" t="s">
        <v>107</v>
      </c>
      <c r="CT245" s="28" t="s">
        <v>107</v>
      </c>
      <c r="CU245" s="332">
        <v>13741135</v>
      </c>
      <c r="CV245" s="43">
        <v>1</v>
      </c>
    </row>
    <row r="246" spans="1:100" ht="25.5">
      <c r="A246" s="28">
        <v>321</v>
      </c>
      <c r="B246" s="29" t="s">
        <v>254</v>
      </c>
      <c r="C246" s="29" t="s">
        <v>0</v>
      </c>
      <c r="D246" s="29" t="s">
        <v>665</v>
      </c>
      <c r="E246" s="42" t="s">
        <v>666</v>
      </c>
      <c r="F246" s="42" t="s">
        <v>338</v>
      </c>
      <c r="G246" s="30" t="s">
        <v>745</v>
      </c>
      <c r="H246" s="42" t="s">
        <v>400</v>
      </c>
      <c r="I246" s="28">
        <v>3021092</v>
      </c>
      <c r="J246" s="28" t="s">
        <v>746</v>
      </c>
      <c r="K246" s="31" t="s">
        <v>674</v>
      </c>
      <c r="L246" s="56">
        <v>164</v>
      </c>
      <c r="M246" s="33" t="s">
        <v>107</v>
      </c>
      <c r="N246" s="34">
        <v>115000000</v>
      </c>
      <c r="O246" s="28" t="s">
        <v>338</v>
      </c>
      <c r="P246" s="28" t="s">
        <v>2415</v>
      </c>
      <c r="Q246" s="28" t="s">
        <v>112</v>
      </c>
      <c r="R246" s="28" t="s">
        <v>107</v>
      </c>
      <c r="S246" s="28" t="s">
        <v>107</v>
      </c>
      <c r="T246" s="42" t="s">
        <v>107</v>
      </c>
      <c r="U246" s="28" t="s">
        <v>107</v>
      </c>
      <c r="V246" s="28" t="s">
        <v>107</v>
      </c>
      <c r="W246" s="28" t="str">
        <f t="shared" si="3"/>
        <v>N.A.</v>
      </c>
      <c r="X246" s="57" t="s">
        <v>2412</v>
      </c>
      <c r="Y246" s="207">
        <v>0.05</v>
      </c>
      <c r="Z246" s="207">
        <v>5.1999999999999998E-2</v>
      </c>
      <c r="AA246" s="207">
        <v>5.2999999999999999E-2</v>
      </c>
      <c r="AB246" s="207">
        <v>0.06</v>
      </c>
      <c r="AC246" s="207">
        <v>7.0000000000000007E-2</v>
      </c>
      <c r="AD246" s="207">
        <v>7.0000000000000007E-2</v>
      </c>
      <c r="AE246" s="28" t="s">
        <v>113</v>
      </c>
      <c r="AF246" s="28" t="s">
        <v>113</v>
      </c>
      <c r="AG246" s="28" t="s">
        <v>113</v>
      </c>
      <c r="AH246" s="37">
        <v>1</v>
      </c>
      <c r="AI246" s="38">
        <v>8689479</v>
      </c>
      <c r="AJ246" s="38">
        <v>340397</v>
      </c>
      <c r="AK246" s="38">
        <v>1157349</v>
      </c>
      <c r="AL246" s="38">
        <v>2859333</v>
      </c>
      <c r="AM246" s="38">
        <v>2178539</v>
      </c>
      <c r="AN246" s="38">
        <v>9531108</v>
      </c>
      <c r="AO246" s="38" t="s">
        <v>107</v>
      </c>
      <c r="AP246" s="38" t="s">
        <v>107</v>
      </c>
      <c r="AQ246" s="38">
        <v>340397</v>
      </c>
      <c r="AR246" s="38" t="s">
        <v>107</v>
      </c>
      <c r="AS246" s="38" t="s">
        <v>107</v>
      </c>
      <c r="AT246" s="38" t="s">
        <v>107</v>
      </c>
      <c r="AU246" s="38">
        <v>0</v>
      </c>
      <c r="AV246" s="38">
        <v>0</v>
      </c>
      <c r="AW246" s="38">
        <v>2178539</v>
      </c>
      <c r="AX246" s="38">
        <v>2587015</v>
      </c>
      <c r="AY246" s="38">
        <v>2587015</v>
      </c>
      <c r="AZ246" s="38">
        <v>2178539</v>
      </c>
      <c r="BA246" s="38">
        <v>2178539</v>
      </c>
      <c r="BB246" s="38" t="s">
        <v>107</v>
      </c>
      <c r="BC246" s="38">
        <v>1770063</v>
      </c>
      <c r="BD246" s="38">
        <v>408476</v>
      </c>
      <c r="BE246" s="38">
        <v>1633904</v>
      </c>
      <c r="BF246" s="38">
        <v>3812444</v>
      </c>
      <c r="BG246" s="38">
        <v>3812444</v>
      </c>
      <c r="BH246" s="38">
        <v>136159</v>
      </c>
      <c r="BI246" s="38">
        <v>3540126</v>
      </c>
      <c r="BJ246" s="38">
        <v>816952</v>
      </c>
      <c r="BK246" s="38">
        <v>2587015</v>
      </c>
      <c r="BL246" s="38">
        <v>2587015</v>
      </c>
      <c r="BM246" s="38">
        <v>2587015</v>
      </c>
      <c r="BN246" s="38">
        <v>2995491</v>
      </c>
      <c r="BO246" s="38">
        <v>272318</v>
      </c>
      <c r="BP246" s="38">
        <v>2723174</v>
      </c>
      <c r="BQ246" s="38">
        <v>8850315</v>
      </c>
      <c r="BR246" s="38" t="s">
        <v>107</v>
      </c>
      <c r="BS246" s="38">
        <v>1089270</v>
      </c>
      <c r="BT246" s="330">
        <v>0</v>
      </c>
      <c r="BU246" s="38">
        <v>8850315</v>
      </c>
      <c r="BV246" s="38">
        <v>6807934</v>
      </c>
      <c r="BW246" s="38">
        <v>9531108</v>
      </c>
      <c r="BX246" s="38">
        <v>13615869</v>
      </c>
      <c r="BY246" s="41" t="s">
        <v>114</v>
      </c>
      <c r="BZ246" s="41" t="s">
        <v>114</v>
      </c>
      <c r="CA246" s="41" t="s">
        <v>113</v>
      </c>
      <c r="CB246" s="41" t="s">
        <v>113</v>
      </c>
      <c r="CC246" s="41" t="s">
        <v>113</v>
      </c>
      <c r="CD246" s="41" t="s">
        <v>113</v>
      </c>
      <c r="CE246" s="41" t="s">
        <v>114</v>
      </c>
      <c r="CF246" s="42" t="s">
        <v>107</v>
      </c>
      <c r="CG246" s="28" t="s">
        <v>107</v>
      </c>
      <c r="CH246" s="28" t="s">
        <v>107</v>
      </c>
      <c r="CI246" s="28" t="s">
        <v>107</v>
      </c>
      <c r="CJ246" s="28" t="s">
        <v>107</v>
      </c>
      <c r="CK246" s="28" t="s">
        <v>107</v>
      </c>
      <c r="CL246" s="28" t="s">
        <v>107</v>
      </c>
      <c r="CM246" s="28" t="s">
        <v>107</v>
      </c>
      <c r="CN246" s="28" t="s">
        <v>107</v>
      </c>
      <c r="CO246" s="28" t="s">
        <v>107</v>
      </c>
      <c r="CP246" s="28" t="s">
        <v>107</v>
      </c>
      <c r="CQ246" s="28" t="s">
        <v>107</v>
      </c>
      <c r="CR246" s="28" t="s">
        <v>107</v>
      </c>
      <c r="CS246" s="28" t="s">
        <v>107</v>
      </c>
      <c r="CT246" s="28" t="s">
        <v>107</v>
      </c>
      <c r="CU246" s="332">
        <v>13285004</v>
      </c>
      <c r="CV246" s="43">
        <v>1</v>
      </c>
    </row>
    <row r="247" spans="1:100" ht="25.5">
      <c r="A247" s="28">
        <v>323</v>
      </c>
      <c r="B247" s="29" t="s">
        <v>254</v>
      </c>
      <c r="C247" s="29" t="s">
        <v>0</v>
      </c>
      <c r="D247" s="29" t="s">
        <v>665</v>
      </c>
      <c r="E247" s="42" t="s">
        <v>666</v>
      </c>
      <c r="F247" s="42" t="s">
        <v>338</v>
      </c>
      <c r="G247" s="30" t="s">
        <v>749</v>
      </c>
      <c r="H247" s="42" t="s">
        <v>750</v>
      </c>
      <c r="I247" s="28">
        <v>40821001</v>
      </c>
      <c r="J247" s="28" t="s">
        <v>751</v>
      </c>
      <c r="K247" s="31" t="s">
        <v>669</v>
      </c>
      <c r="L247" s="56">
        <v>130</v>
      </c>
      <c r="M247" s="33" t="s">
        <v>107</v>
      </c>
      <c r="N247" s="34">
        <v>111500000</v>
      </c>
      <c r="O247" s="28" t="s">
        <v>338</v>
      </c>
      <c r="P247" s="28" t="s">
        <v>130</v>
      </c>
      <c r="Q247" s="28" t="s">
        <v>112</v>
      </c>
      <c r="R247" s="28" t="s">
        <v>107</v>
      </c>
      <c r="S247" s="28" t="s">
        <v>107</v>
      </c>
      <c r="T247" s="42" t="s">
        <v>107</v>
      </c>
      <c r="U247" s="28" t="s">
        <v>107</v>
      </c>
      <c r="V247" s="28" t="s">
        <v>107</v>
      </c>
      <c r="W247" s="28" t="str">
        <f t="shared" si="3"/>
        <v>N.A.</v>
      </c>
      <c r="X247" s="57" t="s">
        <v>2412</v>
      </c>
      <c r="Y247" s="207">
        <v>0.05</v>
      </c>
      <c r="Z247" s="207">
        <v>5.1999999999999998E-2</v>
      </c>
      <c r="AA247" s="207">
        <v>5.2999999999999999E-2</v>
      </c>
      <c r="AB247" s="207">
        <v>0.06</v>
      </c>
      <c r="AC247" s="207">
        <v>7.0000000000000007E-2</v>
      </c>
      <c r="AD247" s="207">
        <v>7.0000000000000007E-2</v>
      </c>
      <c r="AE247" s="28" t="s">
        <v>113</v>
      </c>
      <c r="AF247" s="28" t="s">
        <v>113</v>
      </c>
      <c r="AG247" s="28" t="s">
        <v>113</v>
      </c>
      <c r="AH247" s="37">
        <v>1</v>
      </c>
      <c r="AI247" s="38">
        <v>8689479</v>
      </c>
      <c r="AJ247" s="38">
        <v>340397</v>
      </c>
      <c r="AK247" s="38">
        <v>1157349</v>
      </c>
      <c r="AL247" s="38">
        <v>2859333</v>
      </c>
      <c r="AM247" s="38">
        <v>2178539</v>
      </c>
      <c r="AN247" s="38">
        <v>9531108</v>
      </c>
      <c r="AO247" s="38" t="s">
        <v>107</v>
      </c>
      <c r="AP247" s="38" t="s">
        <v>107</v>
      </c>
      <c r="AQ247" s="38">
        <v>340397</v>
      </c>
      <c r="AR247" s="38" t="s">
        <v>107</v>
      </c>
      <c r="AS247" s="38" t="s">
        <v>107</v>
      </c>
      <c r="AT247" s="38" t="s">
        <v>107</v>
      </c>
      <c r="AU247" s="38">
        <v>0</v>
      </c>
      <c r="AV247" s="38">
        <v>0</v>
      </c>
      <c r="AW247" s="38" t="s">
        <v>107</v>
      </c>
      <c r="AX247" s="38">
        <v>2587015</v>
      </c>
      <c r="AY247" s="38">
        <v>2587015</v>
      </c>
      <c r="AZ247" s="38">
        <v>2178539</v>
      </c>
      <c r="BA247" s="38">
        <v>2178539</v>
      </c>
      <c r="BB247" s="38" t="s">
        <v>107</v>
      </c>
      <c r="BC247" s="38" t="s">
        <v>107</v>
      </c>
      <c r="BD247" s="38">
        <v>408476</v>
      </c>
      <c r="BE247" s="38">
        <v>1633904</v>
      </c>
      <c r="BF247" s="38">
        <v>3812444</v>
      </c>
      <c r="BG247" s="38">
        <v>3812444</v>
      </c>
      <c r="BH247" s="38">
        <v>136159</v>
      </c>
      <c r="BI247" s="38">
        <v>3540126</v>
      </c>
      <c r="BJ247" s="38">
        <v>816952</v>
      </c>
      <c r="BK247" s="38">
        <v>3403968</v>
      </c>
      <c r="BL247" s="38">
        <v>3403968</v>
      </c>
      <c r="BM247" s="38">
        <v>3403968</v>
      </c>
      <c r="BN247" s="38">
        <v>2995491</v>
      </c>
      <c r="BO247" s="38">
        <v>272318</v>
      </c>
      <c r="BP247" s="38">
        <v>2723174</v>
      </c>
      <c r="BQ247" s="38">
        <v>8850315</v>
      </c>
      <c r="BR247" s="38" t="s">
        <v>107</v>
      </c>
      <c r="BS247" s="38">
        <v>1089270</v>
      </c>
      <c r="BT247" s="330">
        <v>0</v>
      </c>
      <c r="BU247" s="38">
        <v>8850315</v>
      </c>
      <c r="BV247" s="38">
        <v>6807934</v>
      </c>
      <c r="BW247" s="38">
        <v>9531108</v>
      </c>
      <c r="BX247" s="38">
        <v>13615869</v>
      </c>
      <c r="BY247" s="41" t="s">
        <v>113</v>
      </c>
      <c r="BZ247" s="41" t="s">
        <v>113</v>
      </c>
      <c r="CA247" s="41" t="s">
        <v>113</v>
      </c>
      <c r="CB247" s="41" t="s">
        <v>113</v>
      </c>
      <c r="CC247" s="41" t="s">
        <v>113</v>
      </c>
      <c r="CD247" s="41" t="s">
        <v>113</v>
      </c>
      <c r="CE247" s="41" t="s">
        <v>114</v>
      </c>
      <c r="CF247" s="42" t="s">
        <v>107</v>
      </c>
      <c r="CG247" s="28" t="s">
        <v>107</v>
      </c>
      <c r="CH247" s="28" t="s">
        <v>107</v>
      </c>
      <c r="CI247" s="28" t="s">
        <v>107</v>
      </c>
      <c r="CJ247" s="28" t="s">
        <v>107</v>
      </c>
      <c r="CK247" s="28" t="s">
        <v>107</v>
      </c>
      <c r="CL247" s="28" t="s">
        <v>107</v>
      </c>
      <c r="CM247" s="28" t="s">
        <v>107</v>
      </c>
      <c r="CN247" s="28" t="s">
        <v>107</v>
      </c>
      <c r="CO247" s="28" t="s">
        <v>107</v>
      </c>
      <c r="CP247" s="28" t="s">
        <v>107</v>
      </c>
      <c r="CQ247" s="28" t="s">
        <v>107</v>
      </c>
      <c r="CR247" s="28" t="s">
        <v>107</v>
      </c>
      <c r="CS247" s="28" t="s">
        <v>107</v>
      </c>
      <c r="CT247" s="28" t="s">
        <v>107</v>
      </c>
      <c r="CU247" s="332">
        <v>5020240</v>
      </c>
      <c r="CV247" s="43">
        <v>1</v>
      </c>
    </row>
    <row r="248" spans="1:100" ht="25.5">
      <c r="A248" s="28">
        <v>324</v>
      </c>
      <c r="B248" s="29" t="s">
        <v>254</v>
      </c>
      <c r="C248" s="29" t="s">
        <v>0</v>
      </c>
      <c r="D248" s="29" t="s">
        <v>665</v>
      </c>
      <c r="E248" s="42" t="s">
        <v>666</v>
      </c>
      <c r="F248" s="42" t="s">
        <v>346</v>
      </c>
      <c r="G248" s="30" t="s">
        <v>752</v>
      </c>
      <c r="H248" s="42" t="s">
        <v>750</v>
      </c>
      <c r="I248" s="28">
        <v>40821005</v>
      </c>
      <c r="J248" s="28" t="s">
        <v>753</v>
      </c>
      <c r="K248" s="31" t="s">
        <v>686</v>
      </c>
      <c r="L248" s="56">
        <v>305</v>
      </c>
      <c r="M248" s="33" t="s">
        <v>107</v>
      </c>
      <c r="N248" s="34">
        <v>264000000</v>
      </c>
      <c r="O248" s="28" t="s">
        <v>346</v>
      </c>
      <c r="P248" s="28" t="s">
        <v>130</v>
      </c>
      <c r="Q248" s="28" t="s">
        <v>112</v>
      </c>
      <c r="R248" s="28" t="s">
        <v>107</v>
      </c>
      <c r="S248" s="28" t="s">
        <v>107</v>
      </c>
      <c r="T248" s="42" t="s">
        <v>107</v>
      </c>
      <c r="U248" s="28" t="s">
        <v>107</v>
      </c>
      <c r="V248" s="28" t="s">
        <v>107</v>
      </c>
      <c r="W248" s="28" t="str">
        <f t="shared" si="3"/>
        <v>N.A.</v>
      </c>
      <c r="X248" s="57" t="s">
        <v>2414</v>
      </c>
      <c r="Y248" s="207">
        <v>4.9000000000000002E-2</v>
      </c>
      <c r="Z248" s="207">
        <v>4.9000000000000002E-2</v>
      </c>
      <c r="AA248" s="207">
        <v>4.9000000000000002E-2</v>
      </c>
      <c r="AB248" s="207">
        <v>4.9000000000000002E-2</v>
      </c>
      <c r="AC248" s="207">
        <v>5.5E-2</v>
      </c>
      <c r="AD248" s="207">
        <v>5.5E-2</v>
      </c>
      <c r="AE248" s="28" t="s">
        <v>113</v>
      </c>
      <c r="AF248" s="28" t="s">
        <v>113</v>
      </c>
      <c r="AG248" s="28" t="s">
        <v>113</v>
      </c>
      <c r="AH248" s="37">
        <v>1</v>
      </c>
      <c r="AI248" s="38">
        <v>8689479</v>
      </c>
      <c r="AJ248" s="38">
        <v>340397</v>
      </c>
      <c r="AK248" s="38">
        <v>1157349</v>
      </c>
      <c r="AL248" s="38">
        <v>2859333</v>
      </c>
      <c r="AM248" s="38">
        <v>2178539</v>
      </c>
      <c r="AN248" s="38">
        <v>9531108</v>
      </c>
      <c r="AO248" s="38" t="s">
        <v>107</v>
      </c>
      <c r="AP248" s="38">
        <v>1157349</v>
      </c>
      <c r="AQ248" s="38">
        <v>340397</v>
      </c>
      <c r="AR248" s="38" t="s">
        <v>107</v>
      </c>
      <c r="AS248" s="38" t="s">
        <v>107</v>
      </c>
      <c r="AT248" s="38" t="s">
        <v>107</v>
      </c>
      <c r="AU248" s="38">
        <v>0</v>
      </c>
      <c r="AV248" s="38">
        <v>0</v>
      </c>
      <c r="AW248" s="38">
        <v>2178539</v>
      </c>
      <c r="AX248" s="38">
        <v>2587015</v>
      </c>
      <c r="AY248" s="38">
        <v>2587015</v>
      </c>
      <c r="AZ248" s="38">
        <v>2178539</v>
      </c>
      <c r="BA248" s="38">
        <v>2178539</v>
      </c>
      <c r="BB248" s="38" t="s">
        <v>107</v>
      </c>
      <c r="BC248" s="38" t="s">
        <v>107</v>
      </c>
      <c r="BD248" s="38">
        <v>408476</v>
      </c>
      <c r="BE248" s="38">
        <v>1633904</v>
      </c>
      <c r="BF248" s="38">
        <v>3812444</v>
      </c>
      <c r="BG248" s="38">
        <v>3812444</v>
      </c>
      <c r="BH248" s="38">
        <v>136159</v>
      </c>
      <c r="BI248" s="38">
        <v>3540126</v>
      </c>
      <c r="BJ248" s="38">
        <v>816952</v>
      </c>
      <c r="BK248" s="38">
        <v>3403968</v>
      </c>
      <c r="BL248" s="38">
        <v>3403968</v>
      </c>
      <c r="BM248" s="38">
        <v>3403968</v>
      </c>
      <c r="BN248" s="38">
        <v>2995491</v>
      </c>
      <c r="BO248" s="38">
        <v>272318</v>
      </c>
      <c r="BP248" s="38">
        <v>2723174</v>
      </c>
      <c r="BQ248" s="38">
        <v>8850315</v>
      </c>
      <c r="BR248" s="38" t="s">
        <v>107</v>
      </c>
      <c r="BS248" s="38">
        <v>1089270</v>
      </c>
      <c r="BT248" s="330">
        <v>0</v>
      </c>
      <c r="BU248" s="38">
        <v>8850315</v>
      </c>
      <c r="BV248" s="38">
        <v>6807934</v>
      </c>
      <c r="BW248" s="38">
        <v>9531108</v>
      </c>
      <c r="BX248" s="38">
        <v>13615869</v>
      </c>
      <c r="BY248" s="41" t="s">
        <v>113</v>
      </c>
      <c r="BZ248" s="41" t="s">
        <v>113</v>
      </c>
      <c r="CA248" s="41" t="s">
        <v>113</v>
      </c>
      <c r="CB248" s="41" t="s">
        <v>113</v>
      </c>
      <c r="CC248" s="41" t="s">
        <v>113</v>
      </c>
      <c r="CD248" s="41" t="s">
        <v>113</v>
      </c>
      <c r="CE248" s="41" t="s">
        <v>114</v>
      </c>
      <c r="CF248" s="42" t="s">
        <v>107</v>
      </c>
      <c r="CG248" s="28" t="s">
        <v>107</v>
      </c>
      <c r="CH248" s="28" t="s">
        <v>107</v>
      </c>
      <c r="CI248" s="28" t="s">
        <v>107</v>
      </c>
      <c r="CJ248" s="28" t="s">
        <v>107</v>
      </c>
      <c r="CK248" s="28" t="s">
        <v>107</v>
      </c>
      <c r="CL248" s="28" t="s">
        <v>107</v>
      </c>
      <c r="CM248" s="28" t="s">
        <v>107</v>
      </c>
      <c r="CN248" s="28" t="s">
        <v>107</v>
      </c>
      <c r="CO248" s="28" t="s">
        <v>107</v>
      </c>
      <c r="CP248" s="28" t="s">
        <v>107</v>
      </c>
      <c r="CQ248" s="28" t="s">
        <v>107</v>
      </c>
      <c r="CR248" s="28" t="s">
        <v>107</v>
      </c>
      <c r="CS248" s="28" t="s">
        <v>107</v>
      </c>
      <c r="CT248" s="28" t="s">
        <v>107</v>
      </c>
      <c r="CU248" s="332">
        <v>4641650</v>
      </c>
      <c r="CV248" s="43">
        <v>1</v>
      </c>
    </row>
    <row r="249" spans="1:100" ht="38.25">
      <c r="A249" s="28">
        <v>325</v>
      </c>
      <c r="B249" s="29" t="s">
        <v>254</v>
      </c>
      <c r="C249" s="29" t="s">
        <v>0</v>
      </c>
      <c r="D249" s="29" t="s">
        <v>665</v>
      </c>
      <c r="E249" s="42" t="s">
        <v>683</v>
      </c>
      <c r="F249" s="42" t="s">
        <v>338</v>
      </c>
      <c r="G249" s="30" t="s">
        <v>754</v>
      </c>
      <c r="H249" s="42" t="s">
        <v>750</v>
      </c>
      <c r="I249" s="28">
        <v>40820001</v>
      </c>
      <c r="J249" s="28" t="s">
        <v>755</v>
      </c>
      <c r="K249" s="31" t="s">
        <v>669</v>
      </c>
      <c r="L249" s="56">
        <v>86</v>
      </c>
      <c r="M249" s="33" t="s">
        <v>107</v>
      </c>
      <c r="N249" s="34">
        <v>73000000</v>
      </c>
      <c r="O249" s="28" t="s">
        <v>338</v>
      </c>
      <c r="P249" s="28" t="s">
        <v>2415</v>
      </c>
      <c r="Q249" s="28" t="s">
        <v>112</v>
      </c>
      <c r="R249" s="28" t="s">
        <v>107</v>
      </c>
      <c r="S249" s="28" t="s">
        <v>107</v>
      </c>
      <c r="T249" s="42" t="s">
        <v>107</v>
      </c>
      <c r="U249" s="28" t="s">
        <v>107</v>
      </c>
      <c r="V249" s="28" t="s">
        <v>107</v>
      </c>
      <c r="W249" s="28" t="str">
        <f t="shared" si="3"/>
        <v>N.A.</v>
      </c>
      <c r="X249" s="57" t="s">
        <v>2412</v>
      </c>
      <c r="Y249" s="207">
        <v>0.04</v>
      </c>
      <c r="Z249" s="207">
        <v>4.4999999999999998E-2</v>
      </c>
      <c r="AA249" s="207">
        <v>0.05</v>
      </c>
      <c r="AB249" s="207">
        <v>5.5E-2</v>
      </c>
      <c r="AC249" s="207">
        <v>6.5000000000000002E-2</v>
      </c>
      <c r="AD249" s="207">
        <v>7.0000000000000007E-2</v>
      </c>
      <c r="AE249" s="28" t="s">
        <v>113</v>
      </c>
      <c r="AF249" s="28" t="s">
        <v>113</v>
      </c>
      <c r="AG249" s="28" t="s">
        <v>113</v>
      </c>
      <c r="AH249" s="37">
        <v>1</v>
      </c>
      <c r="AI249" s="38">
        <v>8689479</v>
      </c>
      <c r="AJ249" s="38">
        <v>340397</v>
      </c>
      <c r="AK249" s="38">
        <v>1157349</v>
      </c>
      <c r="AL249" s="38">
        <v>2859333</v>
      </c>
      <c r="AM249" s="38">
        <v>2178539</v>
      </c>
      <c r="AN249" s="38">
        <v>9531108</v>
      </c>
      <c r="AO249" s="38" t="s">
        <v>107</v>
      </c>
      <c r="AP249" s="38">
        <v>816952</v>
      </c>
      <c r="AQ249" s="38">
        <v>340397</v>
      </c>
      <c r="AR249" s="38" t="s">
        <v>107</v>
      </c>
      <c r="AS249" s="38" t="s">
        <v>107</v>
      </c>
      <c r="AT249" s="38" t="s">
        <v>107</v>
      </c>
      <c r="AU249" s="38">
        <v>0</v>
      </c>
      <c r="AV249" s="38">
        <v>0</v>
      </c>
      <c r="AW249" s="38">
        <v>2178539</v>
      </c>
      <c r="AX249" s="38">
        <v>2587015</v>
      </c>
      <c r="AY249" s="38">
        <v>2587015</v>
      </c>
      <c r="AZ249" s="38">
        <v>2178539</v>
      </c>
      <c r="BA249" s="38">
        <v>2178539</v>
      </c>
      <c r="BB249" s="38" t="s">
        <v>107</v>
      </c>
      <c r="BC249" s="38">
        <v>1770063</v>
      </c>
      <c r="BD249" s="38">
        <v>408476</v>
      </c>
      <c r="BE249" s="38">
        <v>1633904</v>
      </c>
      <c r="BF249" s="38">
        <v>1633904</v>
      </c>
      <c r="BG249" s="38">
        <v>3812444</v>
      </c>
      <c r="BH249" s="38">
        <v>136159</v>
      </c>
      <c r="BI249" s="38">
        <v>3540126</v>
      </c>
      <c r="BJ249" s="38">
        <v>816952</v>
      </c>
      <c r="BK249" s="38">
        <v>2587015</v>
      </c>
      <c r="BL249" s="38">
        <v>2587015</v>
      </c>
      <c r="BM249" s="38">
        <v>2587015</v>
      </c>
      <c r="BN249" s="38">
        <v>2995491</v>
      </c>
      <c r="BO249" s="38">
        <v>272318</v>
      </c>
      <c r="BP249" s="38">
        <v>2723174</v>
      </c>
      <c r="BQ249" s="38">
        <v>8850315</v>
      </c>
      <c r="BR249" s="38" t="s">
        <v>107</v>
      </c>
      <c r="BS249" s="38">
        <v>1089270</v>
      </c>
      <c r="BT249" s="330">
        <v>0</v>
      </c>
      <c r="BU249" s="38">
        <v>8850315</v>
      </c>
      <c r="BV249" s="38">
        <v>6807934</v>
      </c>
      <c r="BW249" s="38">
        <v>9531108</v>
      </c>
      <c r="BX249" s="38">
        <v>13615869</v>
      </c>
      <c r="BY249" s="41" t="s">
        <v>114</v>
      </c>
      <c r="BZ249" s="41" t="s">
        <v>114</v>
      </c>
      <c r="CA249" s="41" t="s">
        <v>113</v>
      </c>
      <c r="CB249" s="41" t="s">
        <v>113</v>
      </c>
      <c r="CC249" s="41" t="s">
        <v>113</v>
      </c>
      <c r="CD249" s="41" t="s">
        <v>113</v>
      </c>
      <c r="CE249" s="41" t="s">
        <v>114</v>
      </c>
      <c r="CF249" s="42" t="s">
        <v>107</v>
      </c>
      <c r="CG249" s="28" t="s">
        <v>107</v>
      </c>
      <c r="CH249" s="28" t="s">
        <v>107</v>
      </c>
      <c r="CI249" s="28" t="s">
        <v>107</v>
      </c>
      <c r="CJ249" s="28" t="s">
        <v>107</v>
      </c>
      <c r="CK249" s="28" t="s">
        <v>107</v>
      </c>
      <c r="CL249" s="28" t="s">
        <v>107</v>
      </c>
      <c r="CM249" s="28" t="s">
        <v>107</v>
      </c>
      <c r="CN249" s="28" t="s">
        <v>107</v>
      </c>
      <c r="CO249" s="28" t="s">
        <v>107</v>
      </c>
      <c r="CP249" s="28" t="s">
        <v>107</v>
      </c>
      <c r="CQ249" s="28" t="s">
        <v>107</v>
      </c>
      <c r="CR249" s="28" t="s">
        <v>107</v>
      </c>
      <c r="CS249" s="28" t="s">
        <v>107</v>
      </c>
      <c r="CT249" s="28" t="s">
        <v>107</v>
      </c>
      <c r="CU249" s="332">
        <v>4798747</v>
      </c>
      <c r="CV249" s="43">
        <v>1</v>
      </c>
    </row>
    <row r="250" spans="1:100" ht="38.25">
      <c r="A250" s="28">
        <v>326</v>
      </c>
      <c r="B250" s="29" t="s">
        <v>254</v>
      </c>
      <c r="C250" s="29" t="s">
        <v>0</v>
      </c>
      <c r="D250" s="29" t="s">
        <v>665</v>
      </c>
      <c r="E250" s="42" t="s">
        <v>683</v>
      </c>
      <c r="F250" s="42" t="s">
        <v>346</v>
      </c>
      <c r="G250" s="30" t="s">
        <v>756</v>
      </c>
      <c r="H250" s="42" t="s">
        <v>750</v>
      </c>
      <c r="I250" s="28">
        <v>2420024</v>
      </c>
      <c r="J250" s="28" t="s">
        <v>757</v>
      </c>
      <c r="K250" s="31" t="s">
        <v>686</v>
      </c>
      <c r="L250" s="56">
        <v>305</v>
      </c>
      <c r="M250" s="33" t="s">
        <v>107</v>
      </c>
      <c r="N250" s="34">
        <v>197200000</v>
      </c>
      <c r="O250" s="28" t="s">
        <v>346</v>
      </c>
      <c r="P250" s="28" t="s">
        <v>130</v>
      </c>
      <c r="Q250" s="28" t="s">
        <v>112</v>
      </c>
      <c r="R250" s="28" t="s">
        <v>107</v>
      </c>
      <c r="S250" s="28" t="s">
        <v>107</v>
      </c>
      <c r="T250" s="42" t="s">
        <v>107</v>
      </c>
      <c r="U250" s="28" t="s">
        <v>107</v>
      </c>
      <c r="V250" s="28" t="s">
        <v>107</v>
      </c>
      <c r="W250" s="28" t="str">
        <f t="shared" si="3"/>
        <v>N.A.</v>
      </c>
      <c r="X250" s="57" t="s">
        <v>2413</v>
      </c>
      <c r="Y250" s="207">
        <v>4.9000000000000002E-2</v>
      </c>
      <c r="Z250" s="207">
        <v>4.9000000000000002E-2</v>
      </c>
      <c r="AA250" s="207">
        <v>4.9000000000000002E-2</v>
      </c>
      <c r="AB250" s="207">
        <v>4.9000000000000002E-2</v>
      </c>
      <c r="AC250" s="207">
        <v>5.5E-2</v>
      </c>
      <c r="AD250" s="207">
        <v>5.5E-2</v>
      </c>
      <c r="AE250" s="28" t="s">
        <v>113</v>
      </c>
      <c r="AF250" s="28" t="s">
        <v>113</v>
      </c>
      <c r="AG250" s="28" t="s">
        <v>113</v>
      </c>
      <c r="AH250" s="37">
        <v>1</v>
      </c>
      <c r="AI250" s="38">
        <v>8689479</v>
      </c>
      <c r="AJ250" s="38">
        <v>340397</v>
      </c>
      <c r="AK250" s="38">
        <v>1157349</v>
      </c>
      <c r="AL250" s="38">
        <v>2859333</v>
      </c>
      <c r="AM250" s="38">
        <v>2178539</v>
      </c>
      <c r="AN250" s="38">
        <v>9531108</v>
      </c>
      <c r="AO250" s="38" t="s">
        <v>107</v>
      </c>
      <c r="AP250" s="38">
        <v>1157349</v>
      </c>
      <c r="AQ250" s="38">
        <v>340397</v>
      </c>
      <c r="AR250" s="38" t="s">
        <v>107</v>
      </c>
      <c r="AS250" s="38" t="s">
        <v>107</v>
      </c>
      <c r="AT250" s="38" t="s">
        <v>107</v>
      </c>
      <c r="AU250" s="38">
        <v>0</v>
      </c>
      <c r="AV250" s="38">
        <v>0</v>
      </c>
      <c r="AW250" s="38">
        <v>2178539</v>
      </c>
      <c r="AX250" s="38">
        <v>2587015</v>
      </c>
      <c r="AY250" s="38">
        <v>2587015</v>
      </c>
      <c r="AZ250" s="38">
        <v>2178539</v>
      </c>
      <c r="BA250" s="38">
        <v>2178539</v>
      </c>
      <c r="BB250" s="38" t="s">
        <v>107</v>
      </c>
      <c r="BC250" s="38" t="s">
        <v>107</v>
      </c>
      <c r="BD250" s="38">
        <v>408476</v>
      </c>
      <c r="BE250" s="38">
        <v>1633904</v>
      </c>
      <c r="BF250" s="38">
        <v>3812444</v>
      </c>
      <c r="BG250" s="38">
        <v>3812444</v>
      </c>
      <c r="BH250" s="38">
        <v>136159</v>
      </c>
      <c r="BI250" s="38">
        <v>3540126</v>
      </c>
      <c r="BJ250" s="38">
        <v>816952</v>
      </c>
      <c r="BK250" s="38">
        <v>3403968</v>
      </c>
      <c r="BL250" s="38">
        <v>3403968</v>
      </c>
      <c r="BM250" s="38">
        <v>3403968</v>
      </c>
      <c r="BN250" s="38">
        <v>2995491</v>
      </c>
      <c r="BO250" s="38">
        <v>272318</v>
      </c>
      <c r="BP250" s="38">
        <v>2723174</v>
      </c>
      <c r="BQ250" s="38">
        <v>8850315</v>
      </c>
      <c r="BR250" s="38" t="s">
        <v>107</v>
      </c>
      <c r="BS250" s="38">
        <v>1089270</v>
      </c>
      <c r="BT250" s="330">
        <v>0</v>
      </c>
      <c r="BU250" s="38">
        <v>8850315</v>
      </c>
      <c r="BV250" s="38">
        <v>6807934</v>
      </c>
      <c r="BW250" s="38">
        <v>9531108</v>
      </c>
      <c r="BX250" s="38">
        <v>13615869</v>
      </c>
      <c r="BY250" s="41" t="s">
        <v>113</v>
      </c>
      <c r="BZ250" s="41" t="s">
        <v>113</v>
      </c>
      <c r="CA250" s="41" t="s">
        <v>113</v>
      </c>
      <c r="CB250" s="41" t="s">
        <v>113</v>
      </c>
      <c r="CC250" s="41" t="s">
        <v>113</v>
      </c>
      <c r="CD250" s="41" t="s">
        <v>113</v>
      </c>
      <c r="CE250" s="41" t="s">
        <v>114</v>
      </c>
      <c r="CF250" s="42" t="s">
        <v>107</v>
      </c>
      <c r="CG250" s="28" t="s">
        <v>107</v>
      </c>
      <c r="CH250" s="28" t="s">
        <v>107</v>
      </c>
      <c r="CI250" s="28" t="s">
        <v>107</v>
      </c>
      <c r="CJ250" s="28" t="s">
        <v>107</v>
      </c>
      <c r="CK250" s="28" t="s">
        <v>107</v>
      </c>
      <c r="CL250" s="28" t="s">
        <v>107</v>
      </c>
      <c r="CM250" s="28" t="s">
        <v>107</v>
      </c>
      <c r="CN250" s="28" t="s">
        <v>107</v>
      </c>
      <c r="CO250" s="28" t="s">
        <v>107</v>
      </c>
      <c r="CP250" s="28" t="s">
        <v>107</v>
      </c>
      <c r="CQ250" s="28" t="s">
        <v>107</v>
      </c>
      <c r="CR250" s="28" t="s">
        <v>107</v>
      </c>
      <c r="CS250" s="28" t="s">
        <v>107</v>
      </c>
      <c r="CT250" s="28" t="s">
        <v>107</v>
      </c>
      <c r="CU250" s="332">
        <v>4641650</v>
      </c>
      <c r="CV250" s="43">
        <v>1</v>
      </c>
    </row>
    <row r="251" spans="1:100" ht="25.5">
      <c r="A251" s="28">
        <v>329</v>
      </c>
      <c r="B251" s="29" t="s">
        <v>266</v>
      </c>
      <c r="C251" s="29" t="s">
        <v>0</v>
      </c>
      <c r="D251" s="29" t="s">
        <v>665</v>
      </c>
      <c r="E251" s="42" t="s">
        <v>666</v>
      </c>
      <c r="F251" s="42" t="s">
        <v>338</v>
      </c>
      <c r="G251" s="30" t="s">
        <v>745</v>
      </c>
      <c r="H251" s="42" t="s">
        <v>400</v>
      </c>
      <c r="I251" s="28">
        <v>3021092</v>
      </c>
      <c r="J251" s="28" t="s">
        <v>763</v>
      </c>
      <c r="K251" s="31" t="s">
        <v>674</v>
      </c>
      <c r="L251" s="56">
        <v>164</v>
      </c>
      <c r="M251" s="33" t="s">
        <v>107</v>
      </c>
      <c r="N251" s="34">
        <v>115000000</v>
      </c>
      <c r="O251" s="28" t="s">
        <v>338</v>
      </c>
      <c r="P251" s="28" t="s">
        <v>2415</v>
      </c>
      <c r="Q251" s="28" t="s">
        <v>112</v>
      </c>
      <c r="R251" s="28" t="s">
        <v>107</v>
      </c>
      <c r="S251" s="28" t="s">
        <v>107</v>
      </c>
      <c r="T251" s="42" t="s">
        <v>107</v>
      </c>
      <c r="U251" s="28" t="s">
        <v>107</v>
      </c>
      <c r="V251" s="28" t="s">
        <v>107</v>
      </c>
      <c r="W251" s="28" t="str">
        <f t="shared" si="3"/>
        <v>N.A.</v>
      </c>
      <c r="X251" s="57" t="s">
        <v>2412</v>
      </c>
      <c r="Y251" s="207">
        <v>0.01</v>
      </c>
      <c r="Z251" s="207">
        <v>1.4999999999999999E-2</v>
      </c>
      <c r="AA251" s="207">
        <v>0.02</v>
      </c>
      <c r="AB251" s="207">
        <v>2.5000000000000001E-2</v>
      </c>
      <c r="AC251" s="207">
        <v>3.5000000000000003E-2</v>
      </c>
      <c r="AD251" s="207">
        <v>4.4999999999999998E-2</v>
      </c>
      <c r="AE251" s="28" t="s">
        <v>113</v>
      </c>
      <c r="AF251" s="28" t="s">
        <v>113</v>
      </c>
      <c r="AG251" s="28" t="s">
        <v>113</v>
      </c>
      <c r="AH251" s="37">
        <v>0</v>
      </c>
      <c r="AI251" s="38">
        <v>8689479</v>
      </c>
      <c r="AJ251" s="38">
        <v>589650</v>
      </c>
      <c r="AK251" s="38">
        <v>783479</v>
      </c>
      <c r="AL251" s="38">
        <v>1387411</v>
      </c>
      <c r="AM251" s="38">
        <v>1795473</v>
      </c>
      <c r="AN251" s="38">
        <v>9467039</v>
      </c>
      <c r="AO251" s="38">
        <v>636577</v>
      </c>
      <c r="AP251" s="38">
        <v>946703</v>
      </c>
      <c r="AQ251" s="38">
        <v>310127</v>
      </c>
      <c r="AR251" s="38">
        <v>0</v>
      </c>
      <c r="AS251" s="38" t="s">
        <v>107</v>
      </c>
      <c r="AT251" s="38" t="s">
        <v>107</v>
      </c>
      <c r="AU251" s="38">
        <v>0</v>
      </c>
      <c r="AV251" s="38">
        <v>0</v>
      </c>
      <c r="AW251" s="38">
        <v>1795473</v>
      </c>
      <c r="AX251" s="38">
        <v>2159464</v>
      </c>
      <c r="AY251" s="38">
        <v>2064395</v>
      </c>
      <c r="AZ251" s="38">
        <v>636577</v>
      </c>
      <c r="BA251" s="38">
        <v>848769</v>
      </c>
      <c r="BB251" s="38" t="s">
        <v>107</v>
      </c>
      <c r="BC251" s="38">
        <v>1803799</v>
      </c>
      <c r="BD251" s="38">
        <v>179547</v>
      </c>
      <c r="BE251" s="38">
        <v>1599603</v>
      </c>
      <c r="BF251" s="38">
        <v>1305798</v>
      </c>
      <c r="BG251" s="38">
        <v>3884750</v>
      </c>
      <c r="BH251" s="38">
        <v>114258</v>
      </c>
      <c r="BI251" s="38">
        <v>2358599</v>
      </c>
      <c r="BJ251" s="38">
        <v>783479</v>
      </c>
      <c r="BK251" s="38">
        <v>1550636</v>
      </c>
      <c r="BL251" s="38">
        <v>2448372</v>
      </c>
      <c r="BM251" s="38">
        <v>2938047</v>
      </c>
      <c r="BN251" s="38">
        <v>9589457</v>
      </c>
      <c r="BO251" s="38">
        <v>212192</v>
      </c>
      <c r="BP251" s="38">
        <v>5876093</v>
      </c>
      <c r="BQ251" s="38">
        <v>7345117</v>
      </c>
      <c r="BR251" s="38">
        <v>7834791</v>
      </c>
      <c r="BS251" s="38">
        <v>745317</v>
      </c>
      <c r="BT251" s="330">
        <v>0</v>
      </c>
      <c r="BU251" s="38" t="s">
        <v>107</v>
      </c>
      <c r="BV251" s="38" t="s">
        <v>107</v>
      </c>
      <c r="BW251" s="38" t="s">
        <v>107</v>
      </c>
      <c r="BX251" s="38" t="s">
        <v>107</v>
      </c>
      <c r="BY251" s="42" t="s">
        <v>113</v>
      </c>
      <c r="BZ251" s="42" t="s">
        <v>113</v>
      </c>
      <c r="CA251" s="42" t="s">
        <v>113</v>
      </c>
      <c r="CB251" s="42" t="s">
        <v>114</v>
      </c>
      <c r="CC251" s="42" t="s">
        <v>114</v>
      </c>
      <c r="CD251" s="42" t="s">
        <v>114</v>
      </c>
      <c r="CE251" s="42" t="s">
        <v>114</v>
      </c>
      <c r="CF251" s="42" t="s">
        <v>107</v>
      </c>
      <c r="CG251" s="28" t="s">
        <v>107</v>
      </c>
      <c r="CH251" s="28" t="s">
        <v>107</v>
      </c>
      <c r="CI251" s="28" t="s">
        <v>107</v>
      </c>
      <c r="CJ251" s="28" t="s">
        <v>107</v>
      </c>
      <c r="CK251" s="28" t="s">
        <v>107</v>
      </c>
      <c r="CL251" s="28" t="s">
        <v>107</v>
      </c>
      <c r="CM251" s="28" t="s">
        <v>107</v>
      </c>
      <c r="CN251" s="28" t="s">
        <v>107</v>
      </c>
      <c r="CO251" s="28" t="s">
        <v>107</v>
      </c>
      <c r="CP251" s="28" t="s">
        <v>107</v>
      </c>
      <c r="CQ251" s="28" t="s">
        <v>107</v>
      </c>
      <c r="CR251" s="28" t="s">
        <v>107</v>
      </c>
      <c r="CS251" s="28" t="s">
        <v>107</v>
      </c>
      <c r="CT251" s="28" t="s">
        <v>107</v>
      </c>
      <c r="CU251" s="332">
        <v>10609613</v>
      </c>
      <c r="CV251" s="43">
        <v>1</v>
      </c>
    </row>
    <row r="252" spans="1:100" ht="38.25">
      <c r="A252" s="28">
        <v>330</v>
      </c>
      <c r="B252" s="29" t="s">
        <v>266</v>
      </c>
      <c r="C252" s="29" t="s">
        <v>0</v>
      </c>
      <c r="D252" s="29" t="s">
        <v>665</v>
      </c>
      <c r="E252" s="42" t="s">
        <v>666</v>
      </c>
      <c r="F252" s="42" t="s">
        <v>346</v>
      </c>
      <c r="G252" s="30" t="s">
        <v>764</v>
      </c>
      <c r="H252" s="42" t="s">
        <v>400</v>
      </c>
      <c r="I252" s="28">
        <v>3021106</v>
      </c>
      <c r="J252" s="28" t="s">
        <v>765</v>
      </c>
      <c r="K252" s="31" t="s">
        <v>674</v>
      </c>
      <c r="L252" s="56">
        <v>197</v>
      </c>
      <c r="M252" s="33" t="s">
        <v>107</v>
      </c>
      <c r="N252" s="34">
        <v>235000000</v>
      </c>
      <c r="O252" s="28" t="s">
        <v>346</v>
      </c>
      <c r="P252" s="28" t="s">
        <v>2415</v>
      </c>
      <c r="Q252" s="28" t="s">
        <v>360</v>
      </c>
      <c r="R252" s="28" t="s">
        <v>107</v>
      </c>
      <c r="S252" s="28" t="s">
        <v>107</v>
      </c>
      <c r="T252" s="42" t="s">
        <v>107</v>
      </c>
      <c r="U252" s="28" t="s">
        <v>107</v>
      </c>
      <c r="V252" s="28" t="s">
        <v>107</v>
      </c>
      <c r="W252" s="28" t="str">
        <f t="shared" si="3"/>
        <v>N.A.</v>
      </c>
      <c r="X252" s="57" t="s">
        <v>2414</v>
      </c>
      <c r="Y252" s="207">
        <v>0.01</v>
      </c>
      <c r="Z252" s="207">
        <v>1.4999999999999999E-2</v>
      </c>
      <c r="AA252" s="207">
        <v>0.02</v>
      </c>
      <c r="AB252" s="207">
        <v>2.5000000000000001E-2</v>
      </c>
      <c r="AC252" s="207">
        <v>3.5000000000000003E-2</v>
      </c>
      <c r="AD252" s="207">
        <v>4.4999999999999998E-2</v>
      </c>
      <c r="AE252" s="28" t="s">
        <v>113</v>
      </c>
      <c r="AF252" s="28" t="s">
        <v>113</v>
      </c>
      <c r="AG252" s="28" t="s">
        <v>113</v>
      </c>
      <c r="AH252" s="37">
        <v>0</v>
      </c>
      <c r="AI252" s="38">
        <v>8689479</v>
      </c>
      <c r="AJ252" s="38">
        <v>589650</v>
      </c>
      <c r="AK252" s="38">
        <v>783479</v>
      </c>
      <c r="AL252" s="38">
        <v>1387411</v>
      </c>
      <c r="AM252" s="38">
        <v>1795473</v>
      </c>
      <c r="AN252" s="38">
        <v>9467039</v>
      </c>
      <c r="AO252" s="38">
        <v>636577</v>
      </c>
      <c r="AP252" s="38">
        <v>946703</v>
      </c>
      <c r="AQ252" s="38">
        <v>310127</v>
      </c>
      <c r="AR252" s="38">
        <v>0</v>
      </c>
      <c r="AS252" s="38" t="s">
        <v>107</v>
      </c>
      <c r="AT252" s="38" t="s">
        <v>107</v>
      </c>
      <c r="AU252" s="38">
        <v>0</v>
      </c>
      <c r="AV252" s="38">
        <v>0</v>
      </c>
      <c r="AW252" s="38">
        <v>1795473</v>
      </c>
      <c r="AX252" s="38">
        <v>2159464</v>
      </c>
      <c r="AY252" s="38">
        <v>2064395</v>
      </c>
      <c r="AZ252" s="38">
        <v>636577</v>
      </c>
      <c r="BA252" s="38">
        <v>848769</v>
      </c>
      <c r="BB252" s="38" t="s">
        <v>107</v>
      </c>
      <c r="BC252" s="38">
        <v>1803799</v>
      </c>
      <c r="BD252" s="38">
        <v>179547</v>
      </c>
      <c r="BE252" s="38">
        <v>1599603</v>
      </c>
      <c r="BF252" s="38">
        <v>1305798</v>
      </c>
      <c r="BG252" s="38">
        <v>3884750</v>
      </c>
      <c r="BH252" s="38">
        <v>114258</v>
      </c>
      <c r="BI252" s="38">
        <v>2358599</v>
      </c>
      <c r="BJ252" s="38">
        <v>783479</v>
      </c>
      <c r="BK252" s="38">
        <v>1550636</v>
      </c>
      <c r="BL252" s="38">
        <v>2448372</v>
      </c>
      <c r="BM252" s="38">
        <v>2938047</v>
      </c>
      <c r="BN252" s="38">
        <v>9589457</v>
      </c>
      <c r="BO252" s="38">
        <v>212192</v>
      </c>
      <c r="BP252" s="38">
        <v>5876093</v>
      </c>
      <c r="BQ252" s="38">
        <v>7345117</v>
      </c>
      <c r="BR252" s="38">
        <v>7834791</v>
      </c>
      <c r="BS252" s="38">
        <v>745317</v>
      </c>
      <c r="BT252" s="330">
        <v>0</v>
      </c>
      <c r="BU252" s="38" t="s">
        <v>107</v>
      </c>
      <c r="BV252" s="38" t="s">
        <v>107</v>
      </c>
      <c r="BW252" s="38" t="s">
        <v>107</v>
      </c>
      <c r="BX252" s="38" t="s">
        <v>107</v>
      </c>
      <c r="BY252" s="42" t="s">
        <v>113</v>
      </c>
      <c r="BZ252" s="42" t="s">
        <v>113</v>
      </c>
      <c r="CA252" s="42" t="s">
        <v>113</v>
      </c>
      <c r="CB252" s="42" t="s">
        <v>114</v>
      </c>
      <c r="CC252" s="42" t="s">
        <v>114</v>
      </c>
      <c r="CD252" s="42" t="s">
        <v>114</v>
      </c>
      <c r="CE252" s="42" t="s">
        <v>114</v>
      </c>
      <c r="CF252" s="42" t="s">
        <v>107</v>
      </c>
      <c r="CG252" s="28" t="s">
        <v>107</v>
      </c>
      <c r="CH252" s="28" t="s">
        <v>107</v>
      </c>
      <c r="CI252" s="28" t="s">
        <v>107</v>
      </c>
      <c r="CJ252" s="28" t="s">
        <v>107</v>
      </c>
      <c r="CK252" s="28" t="s">
        <v>107</v>
      </c>
      <c r="CL252" s="28" t="s">
        <v>107</v>
      </c>
      <c r="CM252" s="28" t="s">
        <v>107</v>
      </c>
      <c r="CN252" s="28" t="s">
        <v>107</v>
      </c>
      <c r="CO252" s="28" t="s">
        <v>107</v>
      </c>
      <c r="CP252" s="28" t="s">
        <v>107</v>
      </c>
      <c r="CQ252" s="28" t="s">
        <v>107</v>
      </c>
      <c r="CR252" s="28" t="s">
        <v>107</v>
      </c>
      <c r="CS252" s="28" t="s">
        <v>107</v>
      </c>
      <c r="CT252" s="28" t="s">
        <v>107</v>
      </c>
      <c r="CU252" s="332">
        <v>10609613</v>
      </c>
      <c r="CV252" s="43">
        <v>1</v>
      </c>
    </row>
    <row r="253" spans="1:100" ht="38.25">
      <c r="A253" s="28">
        <v>331</v>
      </c>
      <c r="B253" s="29" t="s">
        <v>266</v>
      </c>
      <c r="C253" s="29" t="s">
        <v>0</v>
      </c>
      <c r="D253" s="29" t="s">
        <v>665</v>
      </c>
      <c r="E253" s="42" t="s">
        <v>666</v>
      </c>
      <c r="F253" s="42" t="s">
        <v>346</v>
      </c>
      <c r="G253" s="30" t="s">
        <v>766</v>
      </c>
      <c r="H253" s="42" t="s">
        <v>400</v>
      </c>
      <c r="I253" s="28">
        <v>3021105</v>
      </c>
      <c r="J253" s="28" t="s">
        <v>767</v>
      </c>
      <c r="K253" s="31" t="s">
        <v>674</v>
      </c>
      <c r="L253" s="56">
        <v>197</v>
      </c>
      <c r="M253" s="33" t="s">
        <v>107</v>
      </c>
      <c r="N253" s="34">
        <v>229000000</v>
      </c>
      <c r="O253" s="28" t="s">
        <v>346</v>
      </c>
      <c r="P253" s="28" t="s">
        <v>130</v>
      </c>
      <c r="Q253" s="28" t="s">
        <v>360</v>
      </c>
      <c r="R253" s="28" t="s">
        <v>107</v>
      </c>
      <c r="S253" s="28" t="s">
        <v>107</v>
      </c>
      <c r="T253" s="42" t="s">
        <v>107</v>
      </c>
      <c r="U253" s="28" t="s">
        <v>107</v>
      </c>
      <c r="V253" s="28" t="s">
        <v>107</v>
      </c>
      <c r="W253" s="28" t="str">
        <f t="shared" si="3"/>
        <v>N.A.</v>
      </c>
      <c r="X253" s="57" t="s">
        <v>2413</v>
      </c>
      <c r="Y253" s="207">
        <v>0.01</v>
      </c>
      <c r="Z253" s="207">
        <v>1.4999999999999999E-2</v>
      </c>
      <c r="AA253" s="207">
        <v>0.02</v>
      </c>
      <c r="AB253" s="207">
        <v>2.5000000000000001E-2</v>
      </c>
      <c r="AC253" s="207">
        <v>3.5000000000000003E-2</v>
      </c>
      <c r="AD253" s="207">
        <v>4.4999999999999998E-2</v>
      </c>
      <c r="AE253" s="28" t="s">
        <v>113</v>
      </c>
      <c r="AF253" s="28" t="s">
        <v>113</v>
      </c>
      <c r="AG253" s="28" t="s">
        <v>113</v>
      </c>
      <c r="AH253" s="37">
        <v>0</v>
      </c>
      <c r="AI253" s="38">
        <v>8689479</v>
      </c>
      <c r="AJ253" s="38">
        <v>589650</v>
      </c>
      <c r="AK253" s="38">
        <v>783479</v>
      </c>
      <c r="AL253" s="38">
        <v>1387411</v>
      </c>
      <c r="AM253" s="38">
        <v>1795473</v>
      </c>
      <c r="AN253" s="38">
        <v>9467039</v>
      </c>
      <c r="AO253" s="38">
        <v>636577</v>
      </c>
      <c r="AP253" s="38">
        <v>946703</v>
      </c>
      <c r="AQ253" s="38">
        <v>310127</v>
      </c>
      <c r="AR253" s="38">
        <v>0</v>
      </c>
      <c r="AS253" s="38" t="s">
        <v>107</v>
      </c>
      <c r="AT253" s="38" t="s">
        <v>107</v>
      </c>
      <c r="AU253" s="38">
        <v>0</v>
      </c>
      <c r="AV253" s="38">
        <v>0</v>
      </c>
      <c r="AW253" s="38">
        <v>1795473</v>
      </c>
      <c r="AX253" s="38">
        <v>2159464</v>
      </c>
      <c r="AY253" s="38">
        <v>2064395</v>
      </c>
      <c r="AZ253" s="38">
        <v>636577</v>
      </c>
      <c r="BA253" s="38">
        <v>848769</v>
      </c>
      <c r="BB253" s="38" t="s">
        <v>107</v>
      </c>
      <c r="BC253" s="38">
        <v>1803799</v>
      </c>
      <c r="BD253" s="38">
        <v>179547</v>
      </c>
      <c r="BE253" s="38">
        <v>1599603</v>
      </c>
      <c r="BF253" s="38">
        <v>1305798</v>
      </c>
      <c r="BG253" s="38">
        <v>3884750</v>
      </c>
      <c r="BH253" s="38">
        <v>114258</v>
      </c>
      <c r="BI253" s="38">
        <v>2358599</v>
      </c>
      <c r="BJ253" s="38">
        <v>783479</v>
      </c>
      <c r="BK253" s="38">
        <v>1550636</v>
      </c>
      <c r="BL253" s="38">
        <v>2448372</v>
      </c>
      <c r="BM253" s="38">
        <v>2938047</v>
      </c>
      <c r="BN253" s="38">
        <v>9589457</v>
      </c>
      <c r="BO253" s="38">
        <v>212192</v>
      </c>
      <c r="BP253" s="38">
        <v>5876093</v>
      </c>
      <c r="BQ253" s="38">
        <v>7345117</v>
      </c>
      <c r="BR253" s="38">
        <v>7834791</v>
      </c>
      <c r="BS253" s="38">
        <v>745317</v>
      </c>
      <c r="BT253" s="330">
        <v>0</v>
      </c>
      <c r="BU253" s="38" t="s">
        <v>107</v>
      </c>
      <c r="BV253" s="38" t="s">
        <v>107</v>
      </c>
      <c r="BW253" s="38" t="s">
        <v>107</v>
      </c>
      <c r="BX253" s="38" t="s">
        <v>107</v>
      </c>
      <c r="BY253" s="42" t="s">
        <v>113</v>
      </c>
      <c r="BZ253" s="42" t="s">
        <v>113</v>
      </c>
      <c r="CA253" s="42" t="s">
        <v>113</v>
      </c>
      <c r="CB253" s="42" t="s">
        <v>114</v>
      </c>
      <c r="CC253" s="42" t="s">
        <v>114</v>
      </c>
      <c r="CD253" s="42" t="s">
        <v>114</v>
      </c>
      <c r="CE253" s="42" t="s">
        <v>114</v>
      </c>
      <c r="CF253" s="42" t="s">
        <v>107</v>
      </c>
      <c r="CG253" s="28" t="s">
        <v>107</v>
      </c>
      <c r="CH253" s="28" t="s">
        <v>107</v>
      </c>
      <c r="CI253" s="28" t="s">
        <v>107</v>
      </c>
      <c r="CJ253" s="28" t="s">
        <v>107</v>
      </c>
      <c r="CK253" s="28" t="s">
        <v>107</v>
      </c>
      <c r="CL253" s="28" t="s">
        <v>107</v>
      </c>
      <c r="CM253" s="28" t="s">
        <v>107</v>
      </c>
      <c r="CN253" s="28" t="s">
        <v>107</v>
      </c>
      <c r="CO253" s="28" t="s">
        <v>107</v>
      </c>
      <c r="CP253" s="28" t="s">
        <v>107</v>
      </c>
      <c r="CQ253" s="28" t="s">
        <v>107</v>
      </c>
      <c r="CR253" s="28" t="s">
        <v>107</v>
      </c>
      <c r="CS253" s="28" t="s">
        <v>107</v>
      </c>
      <c r="CT253" s="28" t="s">
        <v>107</v>
      </c>
      <c r="CU253" s="332">
        <v>11115691</v>
      </c>
      <c r="CV253" s="43">
        <v>1</v>
      </c>
    </row>
    <row r="254" spans="1:100" ht="38.25">
      <c r="A254" s="28">
        <v>332</v>
      </c>
      <c r="B254" s="29" t="s">
        <v>266</v>
      </c>
      <c r="C254" s="29" t="s">
        <v>0</v>
      </c>
      <c r="D254" s="29" t="s">
        <v>665</v>
      </c>
      <c r="E254" s="42" t="s">
        <v>666</v>
      </c>
      <c r="F254" s="42" t="s">
        <v>346</v>
      </c>
      <c r="G254" s="30" t="s">
        <v>768</v>
      </c>
      <c r="H254" s="42" t="s">
        <v>552</v>
      </c>
      <c r="I254" s="28">
        <v>6221035</v>
      </c>
      <c r="J254" s="28" t="s">
        <v>769</v>
      </c>
      <c r="K254" s="31" t="s">
        <v>669</v>
      </c>
      <c r="L254" s="56">
        <v>134</v>
      </c>
      <c r="M254" s="33" t="s">
        <v>107</v>
      </c>
      <c r="N254" s="34">
        <v>199900000</v>
      </c>
      <c r="O254" s="28" t="s">
        <v>346</v>
      </c>
      <c r="P254" s="28" t="s">
        <v>2415</v>
      </c>
      <c r="Q254" s="28" t="s">
        <v>360</v>
      </c>
      <c r="R254" s="28" t="s">
        <v>107</v>
      </c>
      <c r="S254" s="28" t="s">
        <v>107</v>
      </c>
      <c r="T254" s="42" t="s">
        <v>107</v>
      </c>
      <c r="U254" s="28" t="s">
        <v>107</v>
      </c>
      <c r="V254" s="28" t="s">
        <v>107</v>
      </c>
      <c r="W254" s="28" t="str">
        <f t="shared" si="3"/>
        <v>N.A.</v>
      </c>
      <c r="X254" s="57" t="s">
        <v>2413</v>
      </c>
      <c r="Y254" s="207">
        <v>0.04</v>
      </c>
      <c r="Z254" s="207">
        <v>0.04</v>
      </c>
      <c r="AA254" s="207">
        <v>0.04</v>
      </c>
      <c r="AB254" s="207">
        <v>0.04</v>
      </c>
      <c r="AC254" s="207">
        <v>0.04</v>
      </c>
      <c r="AD254" s="207">
        <v>0.04</v>
      </c>
      <c r="AE254" s="28" t="s">
        <v>113</v>
      </c>
      <c r="AF254" s="28" t="s">
        <v>113</v>
      </c>
      <c r="AG254" s="28" t="s">
        <v>113</v>
      </c>
      <c r="AH254" s="37">
        <v>1</v>
      </c>
      <c r="AI254" s="38">
        <v>8689479</v>
      </c>
      <c r="AJ254" s="38">
        <v>589650</v>
      </c>
      <c r="AK254" s="38">
        <v>708758</v>
      </c>
      <c r="AL254" s="38">
        <v>1155713</v>
      </c>
      <c r="AM254" s="38">
        <v>1285436</v>
      </c>
      <c r="AN254" s="38">
        <v>9467039</v>
      </c>
      <c r="AO254" s="38" t="s">
        <v>107</v>
      </c>
      <c r="AP254" s="38">
        <v>365582</v>
      </c>
      <c r="AQ254" s="38">
        <v>311566</v>
      </c>
      <c r="AR254" s="38">
        <v>0</v>
      </c>
      <c r="AS254" s="38" t="s">
        <v>107</v>
      </c>
      <c r="AT254" s="38" t="s">
        <v>107</v>
      </c>
      <c r="AU254" s="38">
        <v>0</v>
      </c>
      <c r="AV254" s="38">
        <v>0</v>
      </c>
      <c r="AW254" s="38">
        <v>1533089</v>
      </c>
      <c r="AX254" s="38">
        <v>2169479</v>
      </c>
      <c r="AY254" s="38">
        <v>2064395</v>
      </c>
      <c r="AZ254" s="38">
        <v>4325458</v>
      </c>
      <c r="BA254" s="38">
        <v>2830318</v>
      </c>
      <c r="BB254" s="38" t="s">
        <v>107</v>
      </c>
      <c r="BC254" s="38">
        <v>1273643</v>
      </c>
      <c r="BD254" s="38">
        <v>179547</v>
      </c>
      <c r="BE254" s="38">
        <v>1528371</v>
      </c>
      <c r="BF254" s="38">
        <v>1387411</v>
      </c>
      <c r="BG254" s="38">
        <v>3884750</v>
      </c>
      <c r="BH254" s="38">
        <v>114258</v>
      </c>
      <c r="BI254" s="38">
        <v>2358599</v>
      </c>
      <c r="BJ254" s="38">
        <v>613236</v>
      </c>
      <c r="BK254" s="38">
        <v>1509503</v>
      </c>
      <c r="BL254" s="38">
        <v>1651019</v>
      </c>
      <c r="BM254" s="38">
        <v>1651019</v>
      </c>
      <c r="BN254" s="38">
        <v>9589457</v>
      </c>
      <c r="BO254" s="38">
        <v>114258</v>
      </c>
      <c r="BP254" s="38">
        <v>5424777</v>
      </c>
      <c r="BQ254" s="38">
        <v>7075796</v>
      </c>
      <c r="BR254" s="38" t="s">
        <v>107</v>
      </c>
      <c r="BS254" s="38">
        <v>745317</v>
      </c>
      <c r="BT254" s="330">
        <v>0</v>
      </c>
      <c r="BU254" s="38" t="s">
        <v>107</v>
      </c>
      <c r="BV254" s="38" t="s">
        <v>107</v>
      </c>
      <c r="BW254" s="38" t="s">
        <v>107</v>
      </c>
      <c r="BX254" s="38" t="s">
        <v>107</v>
      </c>
      <c r="BY254" s="42" t="s">
        <v>114</v>
      </c>
      <c r="BZ254" s="42" t="s">
        <v>114</v>
      </c>
      <c r="CA254" s="42" t="s">
        <v>114</v>
      </c>
      <c r="CB254" s="42" t="s">
        <v>114</v>
      </c>
      <c r="CC254" s="42" t="s">
        <v>114</v>
      </c>
      <c r="CD254" s="42" t="s">
        <v>114</v>
      </c>
      <c r="CE254" s="42" t="s">
        <v>114</v>
      </c>
      <c r="CF254" s="42" t="s">
        <v>107</v>
      </c>
      <c r="CG254" s="28" t="s">
        <v>107</v>
      </c>
      <c r="CH254" s="28" t="s">
        <v>107</v>
      </c>
      <c r="CI254" s="28" t="s">
        <v>107</v>
      </c>
      <c r="CJ254" s="28" t="s">
        <v>107</v>
      </c>
      <c r="CK254" s="28" t="s">
        <v>107</v>
      </c>
      <c r="CL254" s="28" t="s">
        <v>107</v>
      </c>
      <c r="CM254" s="28" t="s">
        <v>107</v>
      </c>
      <c r="CN254" s="28" t="s">
        <v>107</v>
      </c>
      <c r="CO254" s="28" t="s">
        <v>107</v>
      </c>
      <c r="CP254" s="28" t="s">
        <v>107</v>
      </c>
      <c r="CQ254" s="28" t="s">
        <v>107</v>
      </c>
      <c r="CR254" s="28" t="s">
        <v>107</v>
      </c>
      <c r="CS254" s="28" t="s">
        <v>107</v>
      </c>
      <c r="CT254" s="28" t="s">
        <v>107</v>
      </c>
      <c r="CU254" s="332">
        <v>12520422</v>
      </c>
      <c r="CV254" s="43">
        <v>1</v>
      </c>
    </row>
    <row r="255" spans="1:100" ht="25.5">
      <c r="A255" s="28">
        <v>334</v>
      </c>
      <c r="B255" s="29" t="s">
        <v>266</v>
      </c>
      <c r="C255" s="29" t="s">
        <v>0</v>
      </c>
      <c r="D255" s="29" t="s">
        <v>665</v>
      </c>
      <c r="E255" s="42" t="s">
        <v>666</v>
      </c>
      <c r="F255" s="42" t="s">
        <v>338</v>
      </c>
      <c r="G255" s="30" t="s">
        <v>772</v>
      </c>
      <c r="H255" s="42" t="s">
        <v>147</v>
      </c>
      <c r="I255" s="28">
        <v>8021002</v>
      </c>
      <c r="J255" s="28" t="s">
        <v>773</v>
      </c>
      <c r="K255" s="31" t="s">
        <v>669</v>
      </c>
      <c r="L255" s="56">
        <v>143</v>
      </c>
      <c r="M255" s="33" t="s">
        <v>107</v>
      </c>
      <c r="N255" s="34">
        <v>89400000</v>
      </c>
      <c r="O255" s="28" t="s">
        <v>338</v>
      </c>
      <c r="P255" s="28" t="s">
        <v>2415</v>
      </c>
      <c r="Q255" s="28" t="s">
        <v>112</v>
      </c>
      <c r="R255" s="28" t="s">
        <v>107</v>
      </c>
      <c r="S255" s="28" t="s">
        <v>107</v>
      </c>
      <c r="T255" s="42" t="s">
        <v>107</v>
      </c>
      <c r="U255" s="28" t="s">
        <v>107</v>
      </c>
      <c r="V255" s="28" t="s">
        <v>107</v>
      </c>
      <c r="W255" s="28" t="str">
        <f t="shared" si="3"/>
        <v>N.A.</v>
      </c>
      <c r="X255" s="57" t="s">
        <v>2412</v>
      </c>
      <c r="Y255" s="207">
        <v>0</v>
      </c>
      <c r="Z255" s="207">
        <v>0.01</v>
      </c>
      <c r="AA255" s="207">
        <v>1.4999999999999999E-2</v>
      </c>
      <c r="AB255" s="207">
        <v>0.02</v>
      </c>
      <c r="AC255" s="207">
        <v>2.5000000000000001E-2</v>
      </c>
      <c r="AD255" s="207">
        <v>0.03</v>
      </c>
      <c r="AE255" s="28" t="s">
        <v>113</v>
      </c>
      <c r="AF255" s="28" t="s">
        <v>113</v>
      </c>
      <c r="AG255" s="28" t="s">
        <v>113</v>
      </c>
      <c r="AH255" s="37">
        <v>1</v>
      </c>
      <c r="AI255" s="38">
        <v>8689479</v>
      </c>
      <c r="AJ255" s="38">
        <v>589650</v>
      </c>
      <c r="AK255" s="38">
        <v>457030</v>
      </c>
      <c r="AL255" s="38">
        <v>1387411</v>
      </c>
      <c r="AM255" s="38">
        <v>1795473</v>
      </c>
      <c r="AN255" s="38">
        <v>9467039</v>
      </c>
      <c r="AO255" s="38" t="s">
        <v>107</v>
      </c>
      <c r="AP255" s="38">
        <v>620255</v>
      </c>
      <c r="AQ255" s="38">
        <v>310127</v>
      </c>
      <c r="AR255" s="38">
        <v>0</v>
      </c>
      <c r="AS255" s="38" t="s">
        <v>107</v>
      </c>
      <c r="AT255" s="38" t="s">
        <v>107</v>
      </c>
      <c r="AU255" s="38">
        <v>0</v>
      </c>
      <c r="AV255" s="38">
        <v>0</v>
      </c>
      <c r="AW255" s="38">
        <v>1795473</v>
      </c>
      <c r="AX255" s="38">
        <v>2159464</v>
      </c>
      <c r="AY255" s="38">
        <v>2064395</v>
      </c>
      <c r="AZ255" s="38">
        <v>636577</v>
      </c>
      <c r="BA255" s="38">
        <v>848769</v>
      </c>
      <c r="BB255" s="38" t="s">
        <v>107</v>
      </c>
      <c r="BC255" s="38">
        <v>1224186</v>
      </c>
      <c r="BD255" s="38">
        <v>179547</v>
      </c>
      <c r="BE255" s="38">
        <v>1599603</v>
      </c>
      <c r="BF255" s="38">
        <v>1387411</v>
      </c>
      <c r="BG255" s="38">
        <v>3884750</v>
      </c>
      <c r="BH255" s="38">
        <v>114258</v>
      </c>
      <c r="BI255" s="38">
        <v>2358599</v>
      </c>
      <c r="BJ255" s="38">
        <v>1550636</v>
      </c>
      <c r="BK255" s="38">
        <v>1795473</v>
      </c>
      <c r="BL255" s="38">
        <v>2448372</v>
      </c>
      <c r="BM255" s="38">
        <v>1651019</v>
      </c>
      <c r="BN255" s="38">
        <v>9589457</v>
      </c>
      <c r="BO255" s="38">
        <v>212192</v>
      </c>
      <c r="BP255" s="38">
        <v>5876093</v>
      </c>
      <c r="BQ255" s="38">
        <v>7345117</v>
      </c>
      <c r="BR255" s="38" t="s">
        <v>107</v>
      </c>
      <c r="BS255" s="38">
        <v>783479</v>
      </c>
      <c r="BT255" s="330">
        <v>0</v>
      </c>
      <c r="BU255" s="38" t="s">
        <v>107</v>
      </c>
      <c r="BV255" s="38" t="s">
        <v>107</v>
      </c>
      <c r="BW255" s="38" t="s">
        <v>107</v>
      </c>
      <c r="BX255" s="38" t="s">
        <v>107</v>
      </c>
      <c r="BY255" s="42" t="s">
        <v>114</v>
      </c>
      <c r="BZ255" s="42" t="s">
        <v>114</v>
      </c>
      <c r="CA255" s="42" t="s">
        <v>114</v>
      </c>
      <c r="CB255" s="42" t="s">
        <v>114</v>
      </c>
      <c r="CC255" s="42" t="s">
        <v>113</v>
      </c>
      <c r="CD255" s="42" t="s">
        <v>114</v>
      </c>
      <c r="CE255" s="42" t="s">
        <v>114</v>
      </c>
      <c r="CF255" s="42" t="s">
        <v>107</v>
      </c>
      <c r="CG255" s="28" t="s">
        <v>107</v>
      </c>
      <c r="CH255" s="28" t="s">
        <v>107</v>
      </c>
      <c r="CI255" s="28" t="s">
        <v>107</v>
      </c>
      <c r="CJ255" s="28" t="s">
        <v>107</v>
      </c>
      <c r="CK255" s="28" t="s">
        <v>107</v>
      </c>
      <c r="CL255" s="28" t="s">
        <v>107</v>
      </c>
      <c r="CM255" s="28" t="s">
        <v>107</v>
      </c>
      <c r="CN255" s="28" t="s">
        <v>107</v>
      </c>
      <c r="CO255" s="28" t="s">
        <v>107</v>
      </c>
      <c r="CP255" s="28" t="s">
        <v>107</v>
      </c>
      <c r="CQ255" s="28" t="s">
        <v>107</v>
      </c>
      <c r="CR255" s="28" t="s">
        <v>107</v>
      </c>
      <c r="CS255" s="28" t="s">
        <v>107</v>
      </c>
      <c r="CT255" s="28" t="s">
        <v>107</v>
      </c>
      <c r="CU255" s="332">
        <v>3855370</v>
      </c>
      <c r="CV255" s="43">
        <v>1</v>
      </c>
    </row>
    <row r="256" spans="1:100" ht="25.5">
      <c r="A256" s="28">
        <v>335</v>
      </c>
      <c r="B256" s="29" t="s">
        <v>266</v>
      </c>
      <c r="C256" s="29" t="s">
        <v>0</v>
      </c>
      <c r="D256" s="29" t="s">
        <v>665</v>
      </c>
      <c r="E256" s="42" t="s">
        <v>666</v>
      </c>
      <c r="F256" s="42" t="s">
        <v>338</v>
      </c>
      <c r="G256" s="30" t="s">
        <v>774</v>
      </c>
      <c r="H256" s="42" t="s">
        <v>147</v>
      </c>
      <c r="I256" s="28">
        <v>8021010</v>
      </c>
      <c r="J256" s="28" t="s">
        <v>775</v>
      </c>
      <c r="K256" s="31" t="s">
        <v>669</v>
      </c>
      <c r="L256" s="56">
        <v>143</v>
      </c>
      <c r="M256" s="33" t="s">
        <v>107</v>
      </c>
      <c r="N256" s="34">
        <v>113500000</v>
      </c>
      <c r="O256" s="28" t="s">
        <v>338</v>
      </c>
      <c r="P256" s="28" t="s">
        <v>130</v>
      </c>
      <c r="Q256" s="28" t="s">
        <v>112</v>
      </c>
      <c r="R256" s="28" t="s">
        <v>107</v>
      </c>
      <c r="S256" s="28" t="s">
        <v>107</v>
      </c>
      <c r="T256" s="42" t="s">
        <v>107</v>
      </c>
      <c r="U256" s="28" t="s">
        <v>107</v>
      </c>
      <c r="V256" s="28" t="s">
        <v>107</v>
      </c>
      <c r="W256" s="28" t="str">
        <f t="shared" si="3"/>
        <v>N.A.</v>
      </c>
      <c r="X256" s="57" t="s">
        <v>2412</v>
      </c>
      <c r="Y256" s="207">
        <v>0</v>
      </c>
      <c r="Z256" s="207">
        <v>0.01</v>
      </c>
      <c r="AA256" s="207">
        <v>1.4999999999999999E-2</v>
      </c>
      <c r="AB256" s="207">
        <v>0.02</v>
      </c>
      <c r="AC256" s="207">
        <v>2.5000000000000001E-2</v>
      </c>
      <c r="AD256" s="207">
        <v>0.03</v>
      </c>
      <c r="AE256" s="28" t="s">
        <v>113</v>
      </c>
      <c r="AF256" s="28" t="s">
        <v>113</v>
      </c>
      <c r="AG256" s="28" t="s">
        <v>113</v>
      </c>
      <c r="AH256" s="37">
        <v>1</v>
      </c>
      <c r="AI256" s="38">
        <v>8689479</v>
      </c>
      <c r="AJ256" s="38">
        <v>589650</v>
      </c>
      <c r="AK256" s="38">
        <v>457030</v>
      </c>
      <c r="AL256" s="38">
        <v>1387411</v>
      </c>
      <c r="AM256" s="38">
        <v>1795473</v>
      </c>
      <c r="AN256" s="38">
        <v>9467039</v>
      </c>
      <c r="AO256" s="38" t="s">
        <v>107</v>
      </c>
      <c r="AP256" s="38">
        <v>620255</v>
      </c>
      <c r="AQ256" s="38">
        <v>310127</v>
      </c>
      <c r="AR256" s="38">
        <v>0</v>
      </c>
      <c r="AS256" s="38" t="s">
        <v>107</v>
      </c>
      <c r="AT256" s="38" t="s">
        <v>107</v>
      </c>
      <c r="AU256" s="38">
        <v>0</v>
      </c>
      <c r="AV256" s="38">
        <v>0</v>
      </c>
      <c r="AW256" s="38">
        <v>1795473</v>
      </c>
      <c r="AX256" s="38">
        <v>2159464</v>
      </c>
      <c r="AY256" s="38">
        <v>2064395</v>
      </c>
      <c r="AZ256" s="38">
        <v>636577</v>
      </c>
      <c r="BA256" s="38">
        <v>848769</v>
      </c>
      <c r="BB256" s="38" t="s">
        <v>107</v>
      </c>
      <c r="BC256" s="38">
        <v>1224186</v>
      </c>
      <c r="BD256" s="38">
        <v>179547</v>
      </c>
      <c r="BE256" s="38">
        <v>1599603</v>
      </c>
      <c r="BF256" s="38">
        <v>1387411</v>
      </c>
      <c r="BG256" s="38">
        <v>3884750</v>
      </c>
      <c r="BH256" s="38">
        <v>114258</v>
      </c>
      <c r="BI256" s="38">
        <v>2358599</v>
      </c>
      <c r="BJ256" s="38">
        <v>1550636</v>
      </c>
      <c r="BK256" s="38">
        <v>1795473</v>
      </c>
      <c r="BL256" s="38">
        <v>2448372</v>
      </c>
      <c r="BM256" s="38">
        <v>1651019</v>
      </c>
      <c r="BN256" s="38">
        <v>9589457</v>
      </c>
      <c r="BO256" s="38">
        <v>212192</v>
      </c>
      <c r="BP256" s="38">
        <v>5876093</v>
      </c>
      <c r="BQ256" s="38">
        <v>7345117</v>
      </c>
      <c r="BR256" s="38" t="s">
        <v>107</v>
      </c>
      <c r="BS256" s="38">
        <v>783479</v>
      </c>
      <c r="BT256" s="330">
        <v>0</v>
      </c>
      <c r="BU256" s="38" t="s">
        <v>107</v>
      </c>
      <c r="BV256" s="38" t="s">
        <v>107</v>
      </c>
      <c r="BW256" s="38" t="s">
        <v>107</v>
      </c>
      <c r="BX256" s="38" t="s">
        <v>107</v>
      </c>
      <c r="BY256" s="42" t="s">
        <v>114</v>
      </c>
      <c r="BZ256" s="42" t="s">
        <v>114</v>
      </c>
      <c r="CA256" s="42" t="s">
        <v>114</v>
      </c>
      <c r="CB256" s="42" t="s">
        <v>114</v>
      </c>
      <c r="CC256" s="42" t="s">
        <v>114</v>
      </c>
      <c r="CD256" s="42" t="s">
        <v>114</v>
      </c>
      <c r="CE256" s="42" t="s">
        <v>114</v>
      </c>
      <c r="CF256" s="42" t="s">
        <v>107</v>
      </c>
      <c r="CG256" s="28" t="s">
        <v>107</v>
      </c>
      <c r="CH256" s="28" t="s">
        <v>107</v>
      </c>
      <c r="CI256" s="28" t="s">
        <v>107</v>
      </c>
      <c r="CJ256" s="28" t="s">
        <v>107</v>
      </c>
      <c r="CK256" s="28" t="s">
        <v>107</v>
      </c>
      <c r="CL256" s="28" t="s">
        <v>107</v>
      </c>
      <c r="CM256" s="28" t="s">
        <v>107</v>
      </c>
      <c r="CN256" s="28" t="s">
        <v>107</v>
      </c>
      <c r="CO256" s="28" t="s">
        <v>107</v>
      </c>
      <c r="CP256" s="28" t="s">
        <v>107</v>
      </c>
      <c r="CQ256" s="28" t="s">
        <v>107</v>
      </c>
      <c r="CR256" s="28" t="s">
        <v>107</v>
      </c>
      <c r="CS256" s="28" t="s">
        <v>107</v>
      </c>
      <c r="CT256" s="28" t="s">
        <v>107</v>
      </c>
      <c r="CU256" s="332">
        <v>3855370</v>
      </c>
      <c r="CV256" s="43">
        <v>1</v>
      </c>
    </row>
    <row r="257" spans="1:100" ht="25.5">
      <c r="A257" s="28">
        <v>337</v>
      </c>
      <c r="B257" s="29" t="s">
        <v>266</v>
      </c>
      <c r="C257" s="29" t="s">
        <v>0</v>
      </c>
      <c r="D257" s="29" t="s">
        <v>665</v>
      </c>
      <c r="E257" s="42" t="s">
        <v>666</v>
      </c>
      <c r="F257" s="42" t="s">
        <v>346</v>
      </c>
      <c r="G257" s="30" t="s">
        <v>777</v>
      </c>
      <c r="H257" s="42" t="s">
        <v>147</v>
      </c>
      <c r="I257" s="28">
        <v>8021007</v>
      </c>
      <c r="J257" s="28" t="s">
        <v>778</v>
      </c>
      <c r="K257" s="31" t="s">
        <v>674</v>
      </c>
      <c r="L257" s="56">
        <v>163</v>
      </c>
      <c r="M257" s="33" t="s">
        <v>107</v>
      </c>
      <c r="N257" s="34">
        <v>201000000</v>
      </c>
      <c r="O257" s="28" t="s">
        <v>346</v>
      </c>
      <c r="P257" s="28" t="s">
        <v>2415</v>
      </c>
      <c r="Q257" s="28" t="s">
        <v>360</v>
      </c>
      <c r="R257" s="28" t="s">
        <v>107</v>
      </c>
      <c r="S257" s="28" t="s">
        <v>107</v>
      </c>
      <c r="T257" s="42" t="s">
        <v>107</v>
      </c>
      <c r="U257" s="28" t="s">
        <v>107</v>
      </c>
      <c r="V257" s="28" t="s">
        <v>107</v>
      </c>
      <c r="W257" s="28" t="str">
        <f t="shared" si="3"/>
        <v>N.A.</v>
      </c>
      <c r="X257" s="57" t="s">
        <v>2413</v>
      </c>
      <c r="Y257" s="207">
        <v>0</v>
      </c>
      <c r="Z257" s="207">
        <v>0.01</v>
      </c>
      <c r="AA257" s="207">
        <v>1.4999999999999999E-2</v>
      </c>
      <c r="AB257" s="207">
        <v>0.02</v>
      </c>
      <c r="AC257" s="207">
        <v>2.5000000000000001E-2</v>
      </c>
      <c r="AD257" s="207">
        <v>0.03</v>
      </c>
      <c r="AE257" s="28" t="s">
        <v>113</v>
      </c>
      <c r="AF257" s="28" t="s">
        <v>113</v>
      </c>
      <c r="AG257" s="28" t="s">
        <v>113</v>
      </c>
      <c r="AH257" s="37">
        <v>1</v>
      </c>
      <c r="AI257" s="38">
        <v>8689479</v>
      </c>
      <c r="AJ257" s="38">
        <v>589650</v>
      </c>
      <c r="AK257" s="38">
        <v>457030</v>
      </c>
      <c r="AL257" s="38">
        <v>1387411</v>
      </c>
      <c r="AM257" s="38">
        <v>1795473</v>
      </c>
      <c r="AN257" s="38">
        <v>9467039</v>
      </c>
      <c r="AO257" s="38" t="s">
        <v>107</v>
      </c>
      <c r="AP257" s="38">
        <v>620255</v>
      </c>
      <c r="AQ257" s="38">
        <v>310127</v>
      </c>
      <c r="AR257" s="38">
        <v>0</v>
      </c>
      <c r="AS257" s="38" t="s">
        <v>107</v>
      </c>
      <c r="AT257" s="38" t="s">
        <v>107</v>
      </c>
      <c r="AU257" s="38">
        <v>0</v>
      </c>
      <c r="AV257" s="38">
        <v>0</v>
      </c>
      <c r="AW257" s="38">
        <v>1795473</v>
      </c>
      <c r="AX257" s="38">
        <v>2159464</v>
      </c>
      <c r="AY257" s="38">
        <v>2064395</v>
      </c>
      <c r="AZ257" s="38">
        <v>636577</v>
      </c>
      <c r="BA257" s="38">
        <v>848769</v>
      </c>
      <c r="BB257" s="38" t="s">
        <v>107</v>
      </c>
      <c r="BC257" s="38" t="s">
        <v>107</v>
      </c>
      <c r="BD257" s="38">
        <v>179547</v>
      </c>
      <c r="BE257" s="38">
        <v>1599603</v>
      </c>
      <c r="BF257" s="38">
        <v>1387411</v>
      </c>
      <c r="BG257" s="38">
        <v>3884750</v>
      </c>
      <c r="BH257" s="38">
        <v>114258</v>
      </c>
      <c r="BI257" s="38">
        <v>2358599</v>
      </c>
      <c r="BJ257" s="38">
        <v>1550636</v>
      </c>
      <c r="BK257" s="38">
        <v>1795473</v>
      </c>
      <c r="BL257" s="38">
        <v>2448372</v>
      </c>
      <c r="BM257" s="38">
        <v>1651019</v>
      </c>
      <c r="BN257" s="38">
        <v>9589457</v>
      </c>
      <c r="BO257" s="38">
        <v>212192</v>
      </c>
      <c r="BP257" s="38">
        <v>5876093</v>
      </c>
      <c r="BQ257" s="38">
        <v>7345117</v>
      </c>
      <c r="BR257" s="38" t="s">
        <v>107</v>
      </c>
      <c r="BS257" s="38">
        <v>783479</v>
      </c>
      <c r="BT257" s="330">
        <v>0</v>
      </c>
      <c r="BU257" s="38" t="s">
        <v>107</v>
      </c>
      <c r="BV257" s="38" t="s">
        <v>107</v>
      </c>
      <c r="BW257" s="38" t="s">
        <v>107</v>
      </c>
      <c r="BX257" s="38" t="s">
        <v>107</v>
      </c>
      <c r="BY257" s="42" t="s">
        <v>114</v>
      </c>
      <c r="BZ257" s="42" t="s">
        <v>114</v>
      </c>
      <c r="CA257" s="42" t="s">
        <v>114</v>
      </c>
      <c r="CB257" s="42" t="s">
        <v>114</v>
      </c>
      <c r="CC257" s="42" t="s">
        <v>114</v>
      </c>
      <c r="CD257" s="42" t="s">
        <v>114</v>
      </c>
      <c r="CE257" s="42" t="s">
        <v>114</v>
      </c>
      <c r="CF257" s="42" t="s">
        <v>107</v>
      </c>
      <c r="CG257" s="28" t="s">
        <v>107</v>
      </c>
      <c r="CH257" s="28" t="s">
        <v>107</v>
      </c>
      <c r="CI257" s="28" t="s">
        <v>107</v>
      </c>
      <c r="CJ257" s="28" t="s">
        <v>107</v>
      </c>
      <c r="CK257" s="28" t="s">
        <v>107</v>
      </c>
      <c r="CL257" s="28" t="s">
        <v>107</v>
      </c>
      <c r="CM257" s="28" t="s">
        <v>107</v>
      </c>
      <c r="CN257" s="28" t="s">
        <v>107</v>
      </c>
      <c r="CO257" s="28" t="s">
        <v>107</v>
      </c>
      <c r="CP257" s="28" t="s">
        <v>107</v>
      </c>
      <c r="CQ257" s="28" t="s">
        <v>107</v>
      </c>
      <c r="CR257" s="28" t="s">
        <v>107</v>
      </c>
      <c r="CS257" s="28" t="s">
        <v>107</v>
      </c>
      <c r="CT257" s="28" t="s">
        <v>107</v>
      </c>
      <c r="CU257" s="332">
        <v>7175363</v>
      </c>
      <c r="CV257" s="43">
        <v>1</v>
      </c>
    </row>
    <row r="258" spans="1:100" ht="25.5">
      <c r="A258" s="28">
        <v>338</v>
      </c>
      <c r="B258" s="29" t="s">
        <v>266</v>
      </c>
      <c r="C258" s="29" t="s">
        <v>0</v>
      </c>
      <c r="D258" s="29" t="s">
        <v>665</v>
      </c>
      <c r="E258" s="42" t="s">
        <v>666</v>
      </c>
      <c r="F258" s="42" t="s">
        <v>346</v>
      </c>
      <c r="G258" s="30" t="s">
        <v>779</v>
      </c>
      <c r="H258" s="42" t="s">
        <v>147</v>
      </c>
      <c r="I258" s="28">
        <v>8021003</v>
      </c>
      <c r="J258" s="28" t="s">
        <v>780</v>
      </c>
      <c r="K258" s="31" t="s">
        <v>674</v>
      </c>
      <c r="L258" s="56">
        <v>190</v>
      </c>
      <c r="M258" s="33" t="s">
        <v>107</v>
      </c>
      <c r="N258" s="34">
        <v>220000000</v>
      </c>
      <c r="O258" s="28" t="s">
        <v>346</v>
      </c>
      <c r="P258" s="28" t="s">
        <v>2415</v>
      </c>
      <c r="Q258" s="28" t="s">
        <v>360</v>
      </c>
      <c r="R258" s="28" t="s">
        <v>107</v>
      </c>
      <c r="S258" s="28" t="s">
        <v>107</v>
      </c>
      <c r="T258" s="42" t="s">
        <v>107</v>
      </c>
      <c r="U258" s="28" t="s">
        <v>107</v>
      </c>
      <c r="V258" s="28" t="s">
        <v>107</v>
      </c>
      <c r="W258" s="28" t="str">
        <f t="shared" si="3"/>
        <v>N.A.</v>
      </c>
      <c r="X258" s="57" t="s">
        <v>2413</v>
      </c>
      <c r="Y258" s="207">
        <v>0</v>
      </c>
      <c r="Z258" s="207">
        <v>0.01</v>
      </c>
      <c r="AA258" s="207">
        <v>1.4999999999999999E-2</v>
      </c>
      <c r="AB258" s="207">
        <v>0.02</v>
      </c>
      <c r="AC258" s="207">
        <v>2.5000000000000001E-2</v>
      </c>
      <c r="AD258" s="207">
        <v>0.03</v>
      </c>
      <c r="AE258" s="28" t="s">
        <v>113</v>
      </c>
      <c r="AF258" s="28" t="s">
        <v>113</v>
      </c>
      <c r="AG258" s="28" t="s">
        <v>113</v>
      </c>
      <c r="AH258" s="37">
        <v>1</v>
      </c>
      <c r="AI258" s="38">
        <v>8689479</v>
      </c>
      <c r="AJ258" s="38">
        <v>589650</v>
      </c>
      <c r="AK258" s="38">
        <v>457030</v>
      </c>
      <c r="AL258" s="38">
        <v>1387411</v>
      </c>
      <c r="AM258" s="38">
        <v>1795473</v>
      </c>
      <c r="AN258" s="38">
        <v>9467039</v>
      </c>
      <c r="AO258" s="38" t="s">
        <v>107</v>
      </c>
      <c r="AP258" s="38">
        <v>620255</v>
      </c>
      <c r="AQ258" s="38">
        <v>310127</v>
      </c>
      <c r="AR258" s="38">
        <v>0</v>
      </c>
      <c r="AS258" s="38" t="s">
        <v>107</v>
      </c>
      <c r="AT258" s="38" t="s">
        <v>107</v>
      </c>
      <c r="AU258" s="38">
        <v>0</v>
      </c>
      <c r="AV258" s="38">
        <v>0</v>
      </c>
      <c r="AW258" s="38">
        <v>1795473</v>
      </c>
      <c r="AX258" s="38">
        <v>2159464</v>
      </c>
      <c r="AY258" s="38">
        <v>2064395</v>
      </c>
      <c r="AZ258" s="38">
        <v>636577</v>
      </c>
      <c r="BA258" s="38">
        <v>848769</v>
      </c>
      <c r="BB258" s="38" t="s">
        <v>107</v>
      </c>
      <c r="BC258" s="38" t="s">
        <v>107</v>
      </c>
      <c r="BD258" s="38">
        <v>179547</v>
      </c>
      <c r="BE258" s="38">
        <v>1599603</v>
      </c>
      <c r="BF258" s="38">
        <v>1387411</v>
      </c>
      <c r="BG258" s="38">
        <v>3884750</v>
      </c>
      <c r="BH258" s="38">
        <v>114258</v>
      </c>
      <c r="BI258" s="38">
        <v>2358599</v>
      </c>
      <c r="BJ258" s="38">
        <v>1550636</v>
      </c>
      <c r="BK258" s="38">
        <v>1795473</v>
      </c>
      <c r="BL258" s="38">
        <v>2448372</v>
      </c>
      <c r="BM258" s="38">
        <v>1651019</v>
      </c>
      <c r="BN258" s="38">
        <v>9589457</v>
      </c>
      <c r="BO258" s="38">
        <v>212192</v>
      </c>
      <c r="BP258" s="38">
        <v>5876093</v>
      </c>
      <c r="BQ258" s="38">
        <v>7345117</v>
      </c>
      <c r="BR258" s="38" t="s">
        <v>107</v>
      </c>
      <c r="BS258" s="38">
        <v>783479</v>
      </c>
      <c r="BT258" s="330">
        <v>0</v>
      </c>
      <c r="BU258" s="38" t="s">
        <v>107</v>
      </c>
      <c r="BV258" s="38" t="s">
        <v>107</v>
      </c>
      <c r="BW258" s="38" t="s">
        <v>107</v>
      </c>
      <c r="BX258" s="38" t="s">
        <v>107</v>
      </c>
      <c r="BY258" s="42" t="s">
        <v>114</v>
      </c>
      <c r="BZ258" s="42" t="s">
        <v>114</v>
      </c>
      <c r="CA258" s="42" t="s">
        <v>114</v>
      </c>
      <c r="CB258" s="42" t="s">
        <v>114</v>
      </c>
      <c r="CC258" s="42" t="s">
        <v>114</v>
      </c>
      <c r="CD258" s="42" t="s">
        <v>114</v>
      </c>
      <c r="CE258" s="42" t="s">
        <v>114</v>
      </c>
      <c r="CF258" s="42" t="s">
        <v>107</v>
      </c>
      <c r="CG258" s="28" t="s">
        <v>107</v>
      </c>
      <c r="CH258" s="28" t="s">
        <v>107</v>
      </c>
      <c r="CI258" s="28" t="s">
        <v>107</v>
      </c>
      <c r="CJ258" s="28" t="s">
        <v>107</v>
      </c>
      <c r="CK258" s="28" t="s">
        <v>107</v>
      </c>
      <c r="CL258" s="28" t="s">
        <v>107</v>
      </c>
      <c r="CM258" s="28" t="s">
        <v>107</v>
      </c>
      <c r="CN258" s="28" t="s">
        <v>107</v>
      </c>
      <c r="CO258" s="28" t="s">
        <v>107</v>
      </c>
      <c r="CP258" s="28" t="s">
        <v>107</v>
      </c>
      <c r="CQ258" s="28" t="s">
        <v>107</v>
      </c>
      <c r="CR258" s="28" t="s">
        <v>107</v>
      </c>
      <c r="CS258" s="28" t="s">
        <v>107</v>
      </c>
      <c r="CT258" s="28" t="s">
        <v>107</v>
      </c>
      <c r="CU258" s="332">
        <v>7175363</v>
      </c>
      <c r="CV258" s="43">
        <v>1</v>
      </c>
    </row>
    <row r="259" spans="1:100" ht="25.5">
      <c r="A259" s="28">
        <v>339</v>
      </c>
      <c r="B259" s="29" t="s">
        <v>266</v>
      </c>
      <c r="C259" s="29" t="s">
        <v>0</v>
      </c>
      <c r="D259" s="29" t="s">
        <v>665</v>
      </c>
      <c r="E259" s="42" t="s">
        <v>666</v>
      </c>
      <c r="F259" s="42" t="s">
        <v>346</v>
      </c>
      <c r="G259" s="30" t="s">
        <v>781</v>
      </c>
      <c r="H259" s="42" t="s">
        <v>147</v>
      </c>
      <c r="I259" s="28">
        <v>8021004</v>
      </c>
      <c r="J259" s="28" t="s">
        <v>782</v>
      </c>
      <c r="K259" s="31" t="s">
        <v>674</v>
      </c>
      <c r="L259" s="56">
        <v>190</v>
      </c>
      <c r="M259" s="33" t="s">
        <v>107</v>
      </c>
      <c r="N259" s="34">
        <v>240000000</v>
      </c>
      <c r="O259" s="28" t="s">
        <v>346</v>
      </c>
      <c r="P259" s="28" t="s">
        <v>130</v>
      </c>
      <c r="Q259" s="28" t="s">
        <v>360</v>
      </c>
      <c r="R259" s="28" t="s">
        <v>107</v>
      </c>
      <c r="S259" s="28" t="s">
        <v>107</v>
      </c>
      <c r="T259" s="42" t="s">
        <v>107</v>
      </c>
      <c r="U259" s="28" t="s">
        <v>107</v>
      </c>
      <c r="V259" s="28" t="s">
        <v>107</v>
      </c>
      <c r="W259" s="28" t="str">
        <f t="shared" si="3"/>
        <v>N.A.</v>
      </c>
      <c r="X259" s="57" t="s">
        <v>2414</v>
      </c>
      <c r="Y259" s="207">
        <v>0</v>
      </c>
      <c r="Z259" s="207">
        <v>0.01</v>
      </c>
      <c r="AA259" s="207">
        <v>1.4999999999999999E-2</v>
      </c>
      <c r="AB259" s="207">
        <v>0.02</v>
      </c>
      <c r="AC259" s="207">
        <v>2.5000000000000001E-2</v>
      </c>
      <c r="AD259" s="207">
        <v>0.03</v>
      </c>
      <c r="AE259" s="28" t="s">
        <v>113</v>
      </c>
      <c r="AF259" s="28" t="s">
        <v>113</v>
      </c>
      <c r="AG259" s="28" t="s">
        <v>113</v>
      </c>
      <c r="AH259" s="37">
        <v>1</v>
      </c>
      <c r="AI259" s="38">
        <v>8689479</v>
      </c>
      <c r="AJ259" s="38">
        <v>589650</v>
      </c>
      <c r="AK259" s="38">
        <v>457030</v>
      </c>
      <c r="AL259" s="38">
        <v>1387411</v>
      </c>
      <c r="AM259" s="38">
        <v>1795473</v>
      </c>
      <c r="AN259" s="38">
        <v>9467039</v>
      </c>
      <c r="AO259" s="38" t="s">
        <v>107</v>
      </c>
      <c r="AP259" s="38">
        <v>620255</v>
      </c>
      <c r="AQ259" s="38">
        <v>310127</v>
      </c>
      <c r="AR259" s="38">
        <v>0</v>
      </c>
      <c r="AS259" s="38" t="s">
        <v>107</v>
      </c>
      <c r="AT259" s="38" t="s">
        <v>107</v>
      </c>
      <c r="AU259" s="38">
        <v>0</v>
      </c>
      <c r="AV259" s="38">
        <v>0</v>
      </c>
      <c r="AW259" s="38">
        <v>1795473</v>
      </c>
      <c r="AX259" s="38">
        <v>2159464</v>
      </c>
      <c r="AY259" s="38">
        <v>2064395</v>
      </c>
      <c r="AZ259" s="38">
        <v>636577</v>
      </c>
      <c r="BA259" s="38">
        <v>848769</v>
      </c>
      <c r="BB259" s="38" t="s">
        <v>107</v>
      </c>
      <c r="BC259" s="38" t="s">
        <v>107</v>
      </c>
      <c r="BD259" s="38">
        <v>179547</v>
      </c>
      <c r="BE259" s="38">
        <v>1599603</v>
      </c>
      <c r="BF259" s="38">
        <v>1387411</v>
      </c>
      <c r="BG259" s="38">
        <v>3884750</v>
      </c>
      <c r="BH259" s="38">
        <v>114258</v>
      </c>
      <c r="BI259" s="38">
        <v>2358599</v>
      </c>
      <c r="BJ259" s="38">
        <v>1550636</v>
      </c>
      <c r="BK259" s="38">
        <v>1795473</v>
      </c>
      <c r="BL259" s="38">
        <v>2448372</v>
      </c>
      <c r="BM259" s="38">
        <v>1651019</v>
      </c>
      <c r="BN259" s="38">
        <v>9589457</v>
      </c>
      <c r="BO259" s="38">
        <v>212192</v>
      </c>
      <c r="BP259" s="38">
        <v>5876093</v>
      </c>
      <c r="BQ259" s="38">
        <v>7345117</v>
      </c>
      <c r="BR259" s="38" t="s">
        <v>107</v>
      </c>
      <c r="BS259" s="38">
        <v>783479</v>
      </c>
      <c r="BT259" s="330">
        <v>0</v>
      </c>
      <c r="BU259" s="38" t="s">
        <v>107</v>
      </c>
      <c r="BV259" s="38" t="s">
        <v>107</v>
      </c>
      <c r="BW259" s="38" t="s">
        <v>107</v>
      </c>
      <c r="BX259" s="38" t="s">
        <v>107</v>
      </c>
      <c r="BY259" s="42" t="s">
        <v>114</v>
      </c>
      <c r="BZ259" s="42" t="s">
        <v>114</v>
      </c>
      <c r="CA259" s="42" t="s">
        <v>114</v>
      </c>
      <c r="CB259" s="42" t="s">
        <v>114</v>
      </c>
      <c r="CC259" s="42" t="s">
        <v>114</v>
      </c>
      <c r="CD259" s="42" t="s">
        <v>114</v>
      </c>
      <c r="CE259" s="42" t="s">
        <v>114</v>
      </c>
      <c r="CF259" s="42" t="s">
        <v>107</v>
      </c>
      <c r="CG259" s="28" t="s">
        <v>107</v>
      </c>
      <c r="CH259" s="28" t="s">
        <v>107</v>
      </c>
      <c r="CI259" s="28" t="s">
        <v>107</v>
      </c>
      <c r="CJ259" s="28" t="s">
        <v>107</v>
      </c>
      <c r="CK259" s="28" t="s">
        <v>107</v>
      </c>
      <c r="CL259" s="28" t="s">
        <v>107</v>
      </c>
      <c r="CM259" s="28" t="s">
        <v>107</v>
      </c>
      <c r="CN259" s="28" t="s">
        <v>107</v>
      </c>
      <c r="CO259" s="28" t="s">
        <v>107</v>
      </c>
      <c r="CP259" s="28" t="s">
        <v>107</v>
      </c>
      <c r="CQ259" s="28" t="s">
        <v>107</v>
      </c>
      <c r="CR259" s="28" t="s">
        <v>107</v>
      </c>
      <c r="CS259" s="28" t="s">
        <v>107</v>
      </c>
      <c r="CT259" s="28" t="s">
        <v>107</v>
      </c>
      <c r="CU259" s="332">
        <v>7175363</v>
      </c>
      <c r="CV259" s="43">
        <v>1</v>
      </c>
    </row>
    <row r="260" spans="1:100" ht="38.25">
      <c r="A260" s="28">
        <v>340</v>
      </c>
      <c r="B260" s="29" t="s">
        <v>266</v>
      </c>
      <c r="C260" s="29" t="s">
        <v>0</v>
      </c>
      <c r="D260" s="29" t="s">
        <v>665</v>
      </c>
      <c r="E260" s="42" t="s">
        <v>683</v>
      </c>
      <c r="F260" s="42" t="s">
        <v>338</v>
      </c>
      <c r="G260" s="30" t="s">
        <v>783</v>
      </c>
      <c r="H260" s="42" t="s">
        <v>291</v>
      </c>
      <c r="I260" s="28">
        <v>9220008</v>
      </c>
      <c r="J260" s="28" t="s">
        <v>784</v>
      </c>
      <c r="K260" s="31" t="s">
        <v>669</v>
      </c>
      <c r="L260" s="56">
        <v>99</v>
      </c>
      <c r="M260" s="33" t="s">
        <v>107</v>
      </c>
      <c r="N260" s="34">
        <v>79000000</v>
      </c>
      <c r="O260" s="28" t="s">
        <v>338</v>
      </c>
      <c r="P260" s="28" t="s">
        <v>2415</v>
      </c>
      <c r="Q260" s="28" t="s">
        <v>112</v>
      </c>
      <c r="R260" s="28" t="s">
        <v>107</v>
      </c>
      <c r="S260" s="28" t="s">
        <v>107</v>
      </c>
      <c r="T260" s="42" t="s">
        <v>107</v>
      </c>
      <c r="U260" s="28" t="s">
        <v>107</v>
      </c>
      <c r="V260" s="28" t="s">
        <v>107</v>
      </c>
      <c r="W260" s="28" t="str">
        <f t="shared" si="3"/>
        <v>N.A.</v>
      </c>
      <c r="X260" s="57" t="s">
        <v>2412</v>
      </c>
      <c r="Y260" s="207">
        <v>0.08</v>
      </c>
      <c r="Z260" s="207">
        <v>0.08</v>
      </c>
      <c r="AA260" s="207">
        <v>0.08</v>
      </c>
      <c r="AB260" s="207">
        <v>0.08</v>
      </c>
      <c r="AC260" s="207">
        <v>0.08</v>
      </c>
      <c r="AD260" s="207">
        <v>0.08</v>
      </c>
      <c r="AE260" s="28" t="s">
        <v>113</v>
      </c>
      <c r="AF260" s="28" t="s">
        <v>113</v>
      </c>
      <c r="AG260" s="28" t="s">
        <v>113</v>
      </c>
      <c r="AH260" s="37">
        <v>1</v>
      </c>
      <c r="AI260" s="38">
        <v>8689479</v>
      </c>
      <c r="AJ260" s="38">
        <v>589650</v>
      </c>
      <c r="AK260" s="38">
        <v>457030</v>
      </c>
      <c r="AL260" s="38">
        <v>1387411</v>
      </c>
      <c r="AM260" s="38">
        <v>1795473</v>
      </c>
      <c r="AN260" s="38">
        <v>9467039</v>
      </c>
      <c r="AO260" s="38">
        <v>473352</v>
      </c>
      <c r="AP260" s="38" t="s">
        <v>107</v>
      </c>
      <c r="AQ260" s="38">
        <v>310127</v>
      </c>
      <c r="AR260" s="38">
        <v>0</v>
      </c>
      <c r="AS260" s="38" t="s">
        <v>107</v>
      </c>
      <c r="AT260" s="38" t="s">
        <v>107</v>
      </c>
      <c r="AU260" s="38">
        <v>0</v>
      </c>
      <c r="AV260" s="38">
        <v>0</v>
      </c>
      <c r="AW260" s="38" t="s">
        <v>107</v>
      </c>
      <c r="AX260" s="38">
        <v>2159464</v>
      </c>
      <c r="AY260" s="38">
        <v>2064395</v>
      </c>
      <c r="AZ260" s="38">
        <v>636577</v>
      </c>
      <c r="BA260" s="38">
        <v>848769</v>
      </c>
      <c r="BB260" s="38">
        <v>408062</v>
      </c>
      <c r="BC260" s="38" t="s">
        <v>107</v>
      </c>
      <c r="BD260" s="38">
        <v>179547</v>
      </c>
      <c r="BE260" s="38">
        <v>1599603</v>
      </c>
      <c r="BF260" s="38">
        <v>1387411</v>
      </c>
      <c r="BG260" s="38">
        <v>3884750</v>
      </c>
      <c r="BH260" s="38">
        <v>114258</v>
      </c>
      <c r="BI260" s="38">
        <v>2358599</v>
      </c>
      <c r="BJ260" s="38">
        <v>1550636</v>
      </c>
      <c r="BK260" s="38">
        <v>1550636</v>
      </c>
      <c r="BL260" s="38">
        <v>2448372</v>
      </c>
      <c r="BM260" s="38">
        <v>2938047</v>
      </c>
      <c r="BN260" s="38">
        <v>9589457</v>
      </c>
      <c r="BO260" s="38">
        <v>212192</v>
      </c>
      <c r="BP260" s="38">
        <v>5876093</v>
      </c>
      <c r="BQ260" s="38">
        <v>7345117</v>
      </c>
      <c r="BR260" s="38" t="s">
        <v>107</v>
      </c>
      <c r="BS260" s="38">
        <v>783479</v>
      </c>
      <c r="BT260" s="330">
        <v>0</v>
      </c>
      <c r="BU260" s="38" t="s">
        <v>107</v>
      </c>
      <c r="BV260" s="38" t="s">
        <v>107</v>
      </c>
      <c r="BW260" s="38" t="s">
        <v>107</v>
      </c>
      <c r="BX260" s="38" t="s">
        <v>107</v>
      </c>
      <c r="BY260" s="42" t="s">
        <v>114</v>
      </c>
      <c r="BZ260" s="42" t="s">
        <v>114</v>
      </c>
      <c r="CA260" s="42" t="s">
        <v>114</v>
      </c>
      <c r="CB260" s="42" t="s">
        <v>114</v>
      </c>
      <c r="CC260" s="42" t="s">
        <v>114</v>
      </c>
      <c r="CD260" s="42" t="s">
        <v>114</v>
      </c>
      <c r="CE260" s="42" t="s">
        <v>114</v>
      </c>
      <c r="CF260" s="42" t="s">
        <v>107</v>
      </c>
      <c r="CG260" s="28" t="s">
        <v>107</v>
      </c>
      <c r="CH260" s="28" t="s">
        <v>107</v>
      </c>
      <c r="CI260" s="28" t="s">
        <v>107</v>
      </c>
      <c r="CJ260" s="28" t="s">
        <v>107</v>
      </c>
      <c r="CK260" s="28" t="s">
        <v>107</v>
      </c>
      <c r="CL260" s="28" t="s">
        <v>107</v>
      </c>
      <c r="CM260" s="28" t="s">
        <v>107</v>
      </c>
      <c r="CN260" s="28" t="s">
        <v>107</v>
      </c>
      <c r="CO260" s="28" t="s">
        <v>107</v>
      </c>
      <c r="CP260" s="28" t="s">
        <v>107</v>
      </c>
      <c r="CQ260" s="28" t="s">
        <v>107</v>
      </c>
      <c r="CR260" s="28" t="s">
        <v>107</v>
      </c>
      <c r="CS260" s="28" t="s">
        <v>107</v>
      </c>
      <c r="CT260" s="28" t="s">
        <v>107</v>
      </c>
      <c r="CU260" s="332">
        <v>10528000</v>
      </c>
      <c r="CV260" s="43">
        <v>1</v>
      </c>
    </row>
    <row r="261" spans="1:100" ht="38.25">
      <c r="A261" s="28">
        <v>341</v>
      </c>
      <c r="B261" s="29" t="s">
        <v>266</v>
      </c>
      <c r="C261" s="29" t="s">
        <v>0</v>
      </c>
      <c r="D261" s="29" t="s">
        <v>665</v>
      </c>
      <c r="E261" s="42" t="s">
        <v>683</v>
      </c>
      <c r="F261" s="42" t="s">
        <v>338</v>
      </c>
      <c r="G261" s="30" t="s">
        <v>785</v>
      </c>
      <c r="H261" s="42" t="s">
        <v>291</v>
      </c>
      <c r="I261" s="28">
        <v>9220007</v>
      </c>
      <c r="J261" s="28" t="s">
        <v>786</v>
      </c>
      <c r="K261" s="31" t="s">
        <v>669</v>
      </c>
      <c r="L261" s="56">
        <v>99</v>
      </c>
      <c r="M261" s="33" t="s">
        <v>107</v>
      </c>
      <c r="N261" s="34">
        <v>89000000</v>
      </c>
      <c r="O261" s="28" t="s">
        <v>338</v>
      </c>
      <c r="P261" s="28" t="s">
        <v>2415</v>
      </c>
      <c r="Q261" s="28" t="s">
        <v>112</v>
      </c>
      <c r="R261" s="28" t="s">
        <v>107</v>
      </c>
      <c r="S261" s="28" t="s">
        <v>107</v>
      </c>
      <c r="T261" s="42" t="s">
        <v>107</v>
      </c>
      <c r="U261" s="28" t="s">
        <v>107</v>
      </c>
      <c r="V261" s="28" t="s">
        <v>107</v>
      </c>
      <c r="W261" s="28" t="str">
        <f t="shared" si="3"/>
        <v>N.A.</v>
      </c>
      <c r="X261" s="57" t="s">
        <v>2413</v>
      </c>
      <c r="Y261" s="207">
        <v>0.08</v>
      </c>
      <c r="Z261" s="207">
        <v>0.08</v>
      </c>
      <c r="AA261" s="207">
        <v>0.08</v>
      </c>
      <c r="AB261" s="207">
        <v>0.08</v>
      </c>
      <c r="AC261" s="207">
        <v>0.08</v>
      </c>
      <c r="AD261" s="207">
        <v>0.08</v>
      </c>
      <c r="AE261" s="28" t="s">
        <v>113</v>
      </c>
      <c r="AF261" s="28" t="s">
        <v>113</v>
      </c>
      <c r="AG261" s="28" t="s">
        <v>113</v>
      </c>
      <c r="AH261" s="37">
        <v>1</v>
      </c>
      <c r="AI261" s="38">
        <v>8689479</v>
      </c>
      <c r="AJ261" s="38">
        <v>589650</v>
      </c>
      <c r="AK261" s="38">
        <v>457030</v>
      </c>
      <c r="AL261" s="38">
        <v>1387411</v>
      </c>
      <c r="AM261" s="38">
        <v>1795473</v>
      </c>
      <c r="AN261" s="38">
        <v>9467039</v>
      </c>
      <c r="AO261" s="38">
        <v>473352</v>
      </c>
      <c r="AP261" s="38" t="s">
        <v>107</v>
      </c>
      <c r="AQ261" s="38">
        <v>310127</v>
      </c>
      <c r="AR261" s="38">
        <v>0</v>
      </c>
      <c r="AS261" s="38" t="s">
        <v>107</v>
      </c>
      <c r="AT261" s="38" t="s">
        <v>107</v>
      </c>
      <c r="AU261" s="38">
        <v>0</v>
      </c>
      <c r="AV261" s="38">
        <v>0</v>
      </c>
      <c r="AW261" s="38">
        <v>1795473</v>
      </c>
      <c r="AX261" s="38">
        <v>2159464</v>
      </c>
      <c r="AY261" s="38">
        <v>2064395</v>
      </c>
      <c r="AZ261" s="38">
        <v>636577</v>
      </c>
      <c r="BA261" s="38">
        <v>848769</v>
      </c>
      <c r="BB261" s="38">
        <v>408062</v>
      </c>
      <c r="BC261" s="38" t="s">
        <v>107</v>
      </c>
      <c r="BD261" s="38">
        <v>179547</v>
      </c>
      <c r="BE261" s="38">
        <v>1599603</v>
      </c>
      <c r="BF261" s="38">
        <v>1387411</v>
      </c>
      <c r="BG261" s="38">
        <v>3884750</v>
      </c>
      <c r="BH261" s="38">
        <v>114258</v>
      </c>
      <c r="BI261" s="38">
        <v>2358599</v>
      </c>
      <c r="BJ261" s="38">
        <v>1550636</v>
      </c>
      <c r="BK261" s="38">
        <v>1550636</v>
      </c>
      <c r="BL261" s="38">
        <v>2448372</v>
      </c>
      <c r="BM261" s="38">
        <v>2938047</v>
      </c>
      <c r="BN261" s="38">
        <v>9589457</v>
      </c>
      <c r="BO261" s="38">
        <v>212192</v>
      </c>
      <c r="BP261" s="38">
        <v>5876093</v>
      </c>
      <c r="BQ261" s="38">
        <v>7345117</v>
      </c>
      <c r="BR261" s="38" t="s">
        <v>107</v>
      </c>
      <c r="BS261" s="38">
        <v>783479</v>
      </c>
      <c r="BT261" s="330">
        <v>0</v>
      </c>
      <c r="BU261" s="38" t="s">
        <v>107</v>
      </c>
      <c r="BV261" s="38" t="s">
        <v>107</v>
      </c>
      <c r="BW261" s="38" t="s">
        <v>107</v>
      </c>
      <c r="BX261" s="38" t="s">
        <v>107</v>
      </c>
      <c r="BY261" s="42" t="s">
        <v>114</v>
      </c>
      <c r="BZ261" s="42" t="s">
        <v>114</v>
      </c>
      <c r="CA261" s="42" t="s">
        <v>114</v>
      </c>
      <c r="CB261" s="42" t="s">
        <v>114</v>
      </c>
      <c r="CC261" s="42" t="s">
        <v>114</v>
      </c>
      <c r="CD261" s="42" t="s">
        <v>114</v>
      </c>
      <c r="CE261" s="42" t="s">
        <v>114</v>
      </c>
      <c r="CF261" s="42" t="s">
        <v>107</v>
      </c>
      <c r="CG261" s="28" t="s">
        <v>107</v>
      </c>
      <c r="CH261" s="28" t="s">
        <v>107</v>
      </c>
      <c r="CI261" s="28" t="s">
        <v>107</v>
      </c>
      <c r="CJ261" s="28" t="s">
        <v>107</v>
      </c>
      <c r="CK261" s="28" t="s">
        <v>107</v>
      </c>
      <c r="CL261" s="28" t="s">
        <v>107</v>
      </c>
      <c r="CM261" s="28" t="s">
        <v>107</v>
      </c>
      <c r="CN261" s="28" t="s">
        <v>107</v>
      </c>
      <c r="CO261" s="28" t="s">
        <v>107</v>
      </c>
      <c r="CP261" s="28" t="s">
        <v>107</v>
      </c>
      <c r="CQ261" s="28" t="s">
        <v>107</v>
      </c>
      <c r="CR261" s="28" t="s">
        <v>107</v>
      </c>
      <c r="CS261" s="28" t="s">
        <v>107</v>
      </c>
      <c r="CT261" s="28" t="s">
        <v>107</v>
      </c>
      <c r="CU261" s="332">
        <v>11278834</v>
      </c>
      <c r="CV261" s="43">
        <v>1</v>
      </c>
    </row>
    <row r="262" spans="1:100" ht="25.5">
      <c r="A262" s="28">
        <v>342</v>
      </c>
      <c r="B262" s="29" t="s">
        <v>266</v>
      </c>
      <c r="C262" s="29" t="s">
        <v>0</v>
      </c>
      <c r="D262" s="29" t="s">
        <v>665</v>
      </c>
      <c r="E262" s="42" t="s">
        <v>666</v>
      </c>
      <c r="F262" s="42" t="s">
        <v>346</v>
      </c>
      <c r="G262" s="30" t="s">
        <v>787</v>
      </c>
      <c r="H262" s="42" t="s">
        <v>291</v>
      </c>
      <c r="I262" s="28">
        <v>9221017</v>
      </c>
      <c r="J262" s="28" t="s">
        <v>788</v>
      </c>
      <c r="K262" s="31" t="s">
        <v>669</v>
      </c>
      <c r="L262" s="56">
        <v>140</v>
      </c>
      <c r="M262" s="33" t="s">
        <v>107</v>
      </c>
      <c r="N262" s="34">
        <v>187000000</v>
      </c>
      <c r="O262" s="28" t="s">
        <v>346</v>
      </c>
      <c r="P262" s="28" t="s">
        <v>2415</v>
      </c>
      <c r="Q262" s="28" t="s">
        <v>360</v>
      </c>
      <c r="R262" s="28" t="s">
        <v>107</v>
      </c>
      <c r="S262" s="28" t="s">
        <v>107</v>
      </c>
      <c r="T262" s="42" t="s">
        <v>107</v>
      </c>
      <c r="U262" s="28" t="s">
        <v>107</v>
      </c>
      <c r="V262" s="28" t="s">
        <v>107</v>
      </c>
      <c r="W262" s="28" t="str">
        <f t="shared" ref="W262:W325" si="4">+IF(C262=$F$1,N262+BT262,"N.A.")</f>
        <v>N.A.</v>
      </c>
      <c r="X262" s="57" t="s">
        <v>2413</v>
      </c>
      <c r="Y262" s="207">
        <v>0.08</v>
      </c>
      <c r="Z262" s="207">
        <v>0.08</v>
      </c>
      <c r="AA262" s="207">
        <v>0.08</v>
      </c>
      <c r="AB262" s="207">
        <v>0.08</v>
      </c>
      <c r="AC262" s="207">
        <v>0.08</v>
      </c>
      <c r="AD262" s="207">
        <v>0.08</v>
      </c>
      <c r="AE262" s="28" t="s">
        <v>113</v>
      </c>
      <c r="AF262" s="28" t="s">
        <v>113</v>
      </c>
      <c r="AG262" s="28" t="s">
        <v>113</v>
      </c>
      <c r="AH262" s="37">
        <v>1</v>
      </c>
      <c r="AI262" s="38">
        <v>8689479</v>
      </c>
      <c r="AJ262" s="38">
        <v>589650</v>
      </c>
      <c r="AK262" s="38">
        <v>457030</v>
      </c>
      <c r="AL262" s="38">
        <v>1387411</v>
      </c>
      <c r="AM262" s="38">
        <v>1795473</v>
      </c>
      <c r="AN262" s="38">
        <v>9467039</v>
      </c>
      <c r="AO262" s="38" t="s">
        <v>107</v>
      </c>
      <c r="AP262" s="38" t="s">
        <v>107</v>
      </c>
      <c r="AQ262" s="38">
        <v>310127</v>
      </c>
      <c r="AR262" s="38">
        <v>0</v>
      </c>
      <c r="AS262" s="38" t="s">
        <v>107</v>
      </c>
      <c r="AT262" s="38" t="s">
        <v>107</v>
      </c>
      <c r="AU262" s="38">
        <v>0</v>
      </c>
      <c r="AV262" s="38">
        <v>0</v>
      </c>
      <c r="AW262" s="38">
        <v>1795473</v>
      </c>
      <c r="AX262" s="38">
        <v>2159464</v>
      </c>
      <c r="AY262" s="38">
        <v>2064395</v>
      </c>
      <c r="AZ262" s="38">
        <v>636577</v>
      </c>
      <c r="BA262" s="38">
        <v>848769</v>
      </c>
      <c r="BB262" s="38">
        <v>408062</v>
      </c>
      <c r="BC262" s="38" t="s">
        <v>107</v>
      </c>
      <c r="BD262" s="38">
        <v>179547</v>
      </c>
      <c r="BE262" s="38">
        <v>1599603</v>
      </c>
      <c r="BF262" s="38">
        <v>1387411</v>
      </c>
      <c r="BG262" s="38">
        <v>3884750</v>
      </c>
      <c r="BH262" s="38">
        <v>114258</v>
      </c>
      <c r="BI262" s="38">
        <v>2358599</v>
      </c>
      <c r="BJ262" s="38">
        <v>1550636</v>
      </c>
      <c r="BK262" s="38">
        <v>1550636</v>
      </c>
      <c r="BL262" s="38">
        <v>2448372</v>
      </c>
      <c r="BM262" s="38">
        <v>2938047</v>
      </c>
      <c r="BN262" s="38">
        <v>9589457</v>
      </c>
      <c r="BO262" s="38">
        <v>212192</v>
      </c>
      <c r="BP262" s="38">
        <v>5876093</v>
      </c>
      <c r="BQ262" s="38">
        <v>7345117</v>
      </c>
      <c r="BR262" s="38" t="s">
        <v>107</v>
      </c>
      <c r="BS262" s="38">
        <v>783479</v>
      </c>
      <c r="BT262" s="330">
        <v>0</v>
      </c>
      <c r="BU262" s="38" t="s">
        <v>107</v>
      </c>
      <c r="BV262" s="38" t="s">
        <v>107</v>
      </c>
      <c r="BW262" s="38" t="s">
        <v>107</v>
      </c>
      <c r="BX262" s="38" t="s">
        <v>107</v>
      </c>
      <c r="BY262" s="42" t="s">
        <v>114</v>
      </c>
      <c r="BZ262" s="42" t="s">
        <v>114</v>
      </c>
      <c r="CA262" s="42" t="s">
        <v>113</v>
      </c>
      <c r="CB262" s="42" t="s">
        <v>114</v>
      </c>
      <c r="CC262" s="42" t="s">
        <v>113</v>
      </c>
      <c r="CD262" s="42" t="s">
        <v>114</v>
      </c>
      <c r="CE262" s="42" t="s">
        <v>114</v>
      </c>
      <c r="CF262" s="42" t="s">
        <v>107</v>
      </c>
      <c r="CG262" s="28" t="s">
        <v>107</v>
      </c>
      <c r="CH262" s="28" t="s">
        <v>107</v>
      </c>
      <c r="CI262" s="28" t="s">
        <v>107</v>
      </c>
      <c r="CJ262" s="28" t="s">
        <v>107</v>
      </c>
      <c r="CK262" s="28" t="s">
        <v>107</v>
      </c>
      <c r="CL262" s="28" t="s">
        <v>107</v>
      </c>
      <c r="CM262" s="28" t="s">
        <v>107</v>
      </c>
      <c r="CN262" s="28" t="s">
        <v>107</v>
      </c>
      <c r="CO262" s="28" t="s">
        <v>107</v>
      </c>
      <c r="CP262" s="28" t="s">
        <v>107</v>
      </c>
      <c r="CQ262" s="28" t="s">
        <v>107</v>
      </c>
      <c r="CR262" s="28" t="s">
        <v>107</v>
      </c>
      <c r="CS262" s="28" t="s">
        <v>107</v>
      </c>
      <c r="CT262" s="28" t="s">
        <v>107</v>
      </c>
      <c r="CU262" s="332">
        <v>11278834</v>
      </c>
      <c r="CV262" s="43">
        <v>1</v>
      </c>
    </row>
    <row r="263" spans="1:100" ht="25.5">
      <c r="A263" s="28">
        <v>343</v>
      </c>
      <c r="B263" s="29" t="s">
        <v>266</v>
      </c>
      <c r="C263" s="29" t="s">
        <v>0</v>
      </c>
      <c r="D263" s="29" t="s">
        <v>665</v>
      </c>
      <c r="E263" s="42" t="s">
        <v>666</v>
      </c>
      <c r="F263" s="42" t="s">
        <v>346</v>
      </c>
      <c r="G263" s="30" t="s">
        <v>789</v>
      </c>
      <c r="H263" s="42" t="s">
        <v>291</v>
      </c>
      <c r="I263" s="28">
        <v>9221019</v>
      </c>
      <c r="J263" s="28" t="s">
        <v>790</v>
      </c>
      <c r="K263" s="31" t="s">
        <v>669</v>
      </c>
      <c r="L263" s="56">
        <v>140</v>
      </c>
      <c r="M263" s="33" t="s">
        <v>107</v>
      </c>
      <c r="N263" s="34">
        <v>199000000</v>
      </c>
      <c r="O263" s="28" t="s">
        <v>346</v>
      </c>
      <c r="P263" s="28" t="s">
        <v>2415</v>
      </c>
      <c r="Q263" s="28" t="s">
        <v>360</v>
      </c>
      <c r="R263" s="28" t="s">
        <v>107</v>
      </c>
      <c r="S263" s="28" t="s">
        <v>107</v>
      </c>
      <c r="T263" s="42" t="s">
        <v>107</v>
      </c>
      <c r="U263" s="28" t="s">
        <v>107</v>
      </c>
      <c r="V263" s="28" t="s">
        <v>107</v>
      </c>
      <c r="W263" s="28" t="str">
        <f t="shared" si="4"/>
        <v>N.A.</v>
      </c>
      <c r="X263" s="57" t="s">
        <v>2413</v>
      </c>
      <c r="Y263" s="207">
        <v>0.08</v>
      </c>
      <c r="Z263" s="207">
        <v>0.08</v>
      </c>
      <c r="AA263" s="207">
        <v>0.08</v>
      </c>
      <c r="AB263" s="207">
        <v>0.08</v>
      </c>
      <c r="AC263" s="207">
        <v>0.08</v>
      </c>
      <c r="AD263" s="207">
        <v>0.08</v>
      </c>
      <c r="AE263" s="28" t="s">
        <v>113</v>
      </c>
      <c r="AF263" s="28" t="s">
        <v>113</v>
      </c>
      <c r="AG263" s="28" t="s">
        <v>113</v>
      </c>
      <c r="AH263" s="37">
        <v>1</v>
      </c>
      <c r="AI263" s="38">
        <v>8689479</v>
      </c>
      <c r="AJ263" s="38">
        <v>589650</v>
      </c>
      <c r="AK263" s="38">
        <v>457030</v>
      </c>
      <c r="AL263" s="38">
        <v>1387411</v>
      </c>
      <c r="AM263" s="38">
        <v>1795473</v>
      </c>
      <c r="AN263" s="38">
        <v>9467039</v>
      </c>
      <c r="AO263" s="38" t="s">
        <v>107</v>
      </c>
      <c r="AP263" s="38" t="s">
        <v>107</v>
      </c>
      <c r="AQ263" s="38">
        <v>310127</v>
      </c>
      <c r="AR263" s="38">
        <v>0</v>
      </c>
      <c r="AS263" s="38" t="s">
        <v>107</v>
      </c>
      <c r="AT263" s="38" t="s">
        <v>107</v>
      </c>
      <c r="AU263" s="38">
        <v>0</v>
      </c>
      <c r="AV263" s="38">
        <v>0</v>
      </c>
      <c r="AW263" s="38">
        <v>1795473</v>
      </c>
      <c r="AX263" s="38">
        <v>2159464</v>
      </c>
      <c r="AY263" s="38">
        <v>2064395</v>
      </c>
      <c r="AZ263" s="38">
        <v>636577</v>
      </c>
      <c r="BA263" s="38">
        <v>848769</v>
      </c>
      <c r="BB263" s="38">
        <v>408062</v>
      </c>
      <c r="BC263" s="38" t="s">
        <v>107</v>
      </c>
      <c r="BD263" s="38">
        <v>179547</v>
      </c>
      <c r="BE263" s="38">
        <v>1599603</v>
      </c>
      <c r="BF263" s="38">
        <v>1387411</v>
      </c>
      <c r="BG263" s="38">
        <v>3884750</v>
      </c>
      <c r="BH263" s="38">
        <v>114258</v>
      </c>
      <c r="BI263" s="38">
        <v>2358599</v>
      </c>
      <c r="BJ263" s="38">
        <v>1550636</v>
      </c>
      <c r="BK263" s="38">
        <v>1550636</v>
      </c>
      <c r="BL263" s="38">
        <v>2448372</v>
      </c>
      <c r="BM263" s="38">
        <v>2938047</v>
      </c>
      <c r="BN263" s="38">
        <v>9589457</v>
      </c>
      <c r="BO263" s="38">
        <v>212192</v>
      </c>
      <c r="BP263" s="38">
        <v>5876093</v>
      </c>
      <c r="BQ263" s="38">
        <v>7345117</v>
      </c>
      <c r="BR263" s="38" t="s">
        <v>107</v>
      </c>
      <c r="BS263" s="38">
        <v>783479</v>
      </c>
      <c r="BT263" s="330">
        <v>0</v>
      </c>
      <c r="BU263" s="38" t="s">
        <v>107</v>
      </c>
      <c r="BV263" s="38" t="s">
        <v>107</v>
      </c>
      <c r="BW263" s="38" t="s">
        <v>107</v>
      </c>
      <c r="BX263" s="38" t="s">
        <v>107</v>
      </c>
      <c r="BY263" s="42" t="s">
        <v>114</v>
      </c>
      <c r="BZ263" s="42" t="s">
        <v>114</v>
      </c>
      <c r="CA263" s="42" t="s">
        <v>113</v>
      </c>
      <c r="CB263" s="42" t="s">
        <v>114</v>
      </c>
      <c r="CC263" s="42" t="s">
        <v>113</v>
      </c>
      <c r="CD263" s="42" t="s">
        <v>114</v>
      </c>
      <c r="CE263" s="42" t="s">
        <v>114</v>
      </c>
      <c r="CF263" s="42" t="s">
        <v>107</v>
      </c>
      <c r="CG263" s="28" t="s">
        <v>107</v>
      </c>
      <c r="CH263" s="28" t="s">
        <v>107</v>
      </c>
      <c r="CI263" s="28" t="s">
        <v>107</v>
      </c>
      <c r="CJ263" s="28" t="s">
        <v>107</v>
      </c>
      <c r="CK263" s="28" t="s">
        <v>107</v>
      </c>
      <c r="CL263" s="28" t="s">
        <v>107</v>
      </c>
      <c r="CM263" s="28" t="s">
        <v>107</v>
      </c>
      <c r="CN263" s="28" t="s">
        <v>107</v>
      </c>
      <c r="CO263" s="28" t="s">
        <v>107</v>
      </c>
      <c r="CP263" s="28" t="s">
        <v>107</v>
      </c>
      <c r="CQ263" s="28" t="s">
        <v>107</v>
      </c>
      <c r="CR263" s="28" t="s">
        <v>107</v>
      </c>
      <c r="CS263" s="28" t="s">
        <v>107</v>
      </c>
      <c r="CT263" s="28" t="s">
        <v>107</v>
      </c>
      <c r="CU263" s="332">
        <v>11278834</v>
      </c>
      <c r="CV263" s="43">
        <v>1</v>
      </c>
    </row>
    <row r="264" spans="1:100" ht="25.5">
      <c r="A264" s="28">
        <v>344</v>
      </c>
      <c r="B264" s="29" t="s">
        <v>266</v>
      </c>
      <c r="C264" s="29" t="s">
        <v>0</v>
      </c>
      <c r="D264" s="29" t="s">
        <v>665</v>
      </c>
      <c r="E264" s="42" t="s">
        <v>666</v>
      </c>
      <c r="F264" s="42" t="s">
        <v>338</v>
      </c>
      <c r="G264" s="30" t="s">
        <v>791</v>
      </c>
      <c r="H264" s="42" t="s">
        <v>291</v>
      </c>
      <c r="I264" s="28">
        <v>9221020</v>
      </c>
      <c r="J264" s="28" t="s">
        <v>792</v>
      </c>
      <c r="K264" s="31" t="s">
        <v>674</v>
      </c>
      <c r="L264" s="56">
        <v>180</v>
      </c>
      <c r="M264" s="33" t="s">
        <v>107</v>
      </c>
      <c r="N264" s="34">
        <v>176900000</v>
      </c>
      <c r="O264" s="28" t="s">
        <v>338</v>
      </c>
      <c r="P264" s="28" t="s">
        <v>130</v>
      </c>
      <c r="Q264" s="28" t="s">
        <v>360</v>
      </c>
      <c r="R264" s="28" t="s">
        <v>107</v>
      </c>
      <c r="S264" s="28" t="s">
        <v>107</v>
      </c>
      <c r="T264" s="42" t="s">
        <v>107</v>
      </c>
      <c r="U264" s="28" t="s">
        <v>107</v>
      </c>
      <c r="V264" s="28" t="s">
        <v>107</v>
      </c>
      <c r="W264" s="28" t="str">
        <f t="shared" si="4"/>
        <v>N.A.</v>
      </c>
      <c r="X264" s="33" t="s">
        <v>2412</v>
      </c>
      <c r="Y264" s="207">
        <v>0.08</v>
      </c>
      <c r="Z264" s="207">
        <v>0.08</v>
      </c>
      <c r="AA264" s="207">
        <v>0.08</v>
      </c>
      <c r="AB264" s="207">
        <v>0.08</v>
      </c>
      <c r="AC264" s="207">
        <v>0.08</v>
      </c>
      <c r="AD264" s="207">
        <v>0.08</v>
      </c>
      <c r="AE264" s="28" t="s">
        <v>113</v>
      </c>
      <c r="AF264" s="28" t="s">
        <v>113</v>
      </c>
      <c r="AG264" s="28" t="s">
        <v>113</v>
      </c>
      <c r="AH264" s="37">
        <v>1</v>
      </c>
      <c r="AI264" s="38">
        <v>8689479</v>
      </c>
      <c r="AJ264" s="38">
        <v>589650</v>
      </c>
      <c r="AK264" s="38">
        <v>457030</v>
      </c>
      <c r="AL264" s="38">
        <v>1387411</v>
      </c>
      <c r="AM264" s="38">
        <v>1795473</v>
      </c>
      <c r="AN264" s="38">
        <v>9467039</v>
      </c>
      <c r="AO264" s="38" t="s">
        <v>107</v>
      </c>
      <c r="AP264" s="38" t="s">
        <v>107</v>
      </c>
      <c r="AQ264" s="38">
        <v>310127</v>
      </c>
      <c r="AR264" s="38">
        <v>0</v>
      </c>
      <c r="AS264" s="38" t="s">
        <v>107</v>
      </c>
      <c r="AT264" s="38" t="s">
        <v>107</v>
      </c>
      <c r="AU264" s="38">
        <v>0</v>
      </c>
      <c r="AV264" s="38">
        <v>0</v>
      </c>
      <c r="AW264" s="38">
        <v>1795473</v>
      </c>
      <c r="AX264" s="38">
        <v>2159464</v>
      </c>
      <c r="AY264" s="38">
        <v>2064395</v>
      </c>
      <c r="AZ264" s="38">
        <v>636577</v>
      </c>
      <c r="BA264" s="38">
        <v>848769</v>
      </c>
      <c r="BB264" s="38">
        <v>408062</v>
      </c>
      <c r="BC264" s="38" t="s">
        <v>107</v>
      </c>
      <c r="BD264" s="38">
        <v>179547</v>
      </c>
      <c r="BE264" s="38">
        <v>1599603</v>
      </c>
      <c r="BF264" s="38">
        <v>1387411</v>
      </c>
      <c r="BG264" s="38">
        <v>3884750</v>
      </c>
      <c r="BH264" s="38">
        <v>114258</v>
      </c>
      <c r="BI264" s="38">
        <v>2358599</v>
      </c>
      <c r="BJ264" s="38">
        <v>1550636</v>
      </c>
      <c r="BK264" s="38">
        <v>1550636</v>
      </c>
      <c r="BL264" s="38">
        <v>2448372</v>
      </c>
      <c r="BM264" s="38">
        <v>2938047</v>
      </c>
      <c r="BN264" s="38">
        <v>9589457</v>
      </c>
      <c r="BO264" s="38">
        <v>212192</v>
      </c>
      <c r="BP264" s="38">
        <v>5876093</v>
      </c>
      <c r="BQ264" s="38">
        <v>7345117</v>
      </c>
      <c r="BR264" s="38" t="s">
        <v>107</v>
      </c>
      <c r="BS264" s="38">
        <v>783479</v>
      </c>
      <c r="BT264" s="330">
        <v>0</v>
      </c>
      <c r="BU264" s="38" t="s">
        <v>107</v>
      </c>
      <c r="BV264" s="38" t="s">
        <v>107</v>
      </c>
      <c r="BW264" s="38" t="s">
        <v>107</v>
      </c>
      <c r="BX264" s="38" t="s">
        <v>107</v>
      </c>
      <c r="BY264" s="42" t="s">
        <v>114</v>
      </c>
      <c r="BZ264" s="42" t="s">
        <v>114</v>
      </c>
      <c r="CA264" s="42" t="s">
        <v>113</v>
      </c>
      <c r="CB264" s="42" t="s">
        <v>114</v>
      </c>
      <c r="CC264" s="42" t="s">
        <v>113</v>
      </c>
      <c r="CD264" s="42" t="s">
        <v>114</v>
      </c>
      <c r="CE264" s="42" t="s">
        <v>114</v>
      </c>
      <c r="CF264" s="42" t="s">
        <v>107</v>
      </c>
      <c r="CG264" s="28" t="s">
        <v>107</v>
      </c>
      <c r="CH264" s="28" t="s">
        <v>107</v>
      </c>
      <c r="CI264" s="28" t="s">
        <v>107</v>
      </c>
      <c r="CJ264" s="28" t="s">
        <v>107</v>
      </c>
      <c r="CK264" s="28" t="s">
        <v>107</v>
      </c>
      <c r="CL264" s="28" t="s">
        <v>107</v>
      </c>
      <c r="CM264" s="28" t="s">
        <v>107</v>
      </c>
      <c r="CN264" s="28" t="s">
        <v>107</v>
      </c>
      <c r="CO264" s="28" t="s">
        <v>107</v>
      </c>
      <c r="CP264" s="28" t="s">
        <v>107</v>
      </c>
      <c r="CQ264" s="28" t="s">
        <v>107</v>
      </c>
      <c r="CR264" s="28" t="s">
        <v>107</v>
      </c>
      <c r="CS264" s="28" t="s">
        <v>107</v>
      </c>
      <c r="CT264" s="28" t="s">
        <v>107</v>
      </c>
      <c r="CU264" s="332">
        <v>11278834</v>
      </c>
      <c r="CV264" s="43">
        <v>1</v>
      </c>
    </row>
    <row r="265" spans="1:100" ht="25.5">
      <c r="A265" s="28">
        <v>345</v>
      </c>
      <c r="B265" s="29" t="s">
        <v>266</v>
      </c>
      <c r="C265" s="29" t="s">
        <v>0</v>
      </c>
      <c r="D265" s="29" t="s">
        <v>665</v>
      </c>
      <c r="E265" s="42" t="s">
        <v>666</v>
      </c>
      <c r="F265" s="42" t="s">
        <v>346</v>
      </c>
      <c r="G265" s="30" t="s">
        <v>793</v>
      </c>
      <c r="H265" s="42" t="s">
        <v>291</v>
      </c>
      <c r="I265" s="28">
        <v>9221027</v>
      </c>
      <c r="J265" s="28" t="s">
        <v>794</v>
      </c>
      <c r="K265" s="31" t="s">
        <v>674</v>
      </c>
      <c r="L265" s="56">
        <v>180</v>
      </c>
      <c r="M265" s="33" t="s">
        <v>107</v>
      </c>
      <c r="N265" s="34">
        <v>219000000</v>
      </c>
      <c r="O265" s="28" t="s">
        <v>346</v>
      </c>
      <c r="P265" s="28" t="s">
        <v>130</v>
      </c>
      <c r="Q265" s="28" t="s">
        <v>360</v>
      </c>
      <c r="R265" s="28" t="s">
        <v>107</v>
      </c>
      <c r="S265" s="28" t="s">
        <v>107</v>
      </c>
      <c r="T265" s="42" t="s">
        <v>107</v>
      </c>
      <c r="U265" s="28" t="s">
        <v>107</v>
      </c>
      <c r="V265" s="28" t="s">
        <v>107</v>
      </c>
      <c r="W265" s="28" t="str">
        <f t="shared" si="4"/>
        <v>N.A.</v>
      </c>
      <c r="X265" s="57" t="s">
        <v>2413</v>
      </c>
      <c r="Y265" s="207">
        <v>0.08</v>
      </c>
      <c r="Z265" s="207">
        <v>0.08</v>
      </c>
      <c r="AA265" s="207">
        <v>0.08</v>
      </c>
      <c r="AB265" s="207">
        <v>0.08</v>
      </c>
      <c r="AC265" s="207">
        <v>0.08</v>
      </c>
      <c r="AD265" s="207">
        <v>0.08</v>
      </c>
      <c r="AE265" s="28" t="s">
        <v>113</v>
      </c>
      <c r="AF265" s="28" t="s">
        <v>113</v>
      </c>
      <c r="AG265" s="28" t="s">
        <v>113</v>
      </c>
      <c r="AH265" s="37">
        <v>1</v>
      </c>
      <c r="AI265" s="38">
        <v>8689479</v>
      </c>
      <c r="AJ265" s="38">
        <v>589650</v>
      </c>
      <c r="AK265" s="38">
        <v>457030</v>
      </c>
      <c r="AL265" s="38">
        <v>1387411</v>
      </c>
      <c r="AM265" s="38">
        <v>1795473</v>
      </c>
      <c r="AN265" s="38">
        <v>9467039</v>
      </c>
      <c r="AO265" s="38" t="s">
        <v>107</v>
      </c>
      <c r="AP265" s="38" t="s">
        <v>107</v>
      </c>
      <c r="AQ265" s="38">
        <v>310127</v>
      </c>
      <c r="AR265" s="38">
        <v>0</v>
      </c>
      <c r="AS265" s="38" t="s">
        <v>107</v>
      </c>
      <c r="AT265" s="38" t="s">
        <v>107</v>
      </c>
      <c r="AU265" s="38">
        <v>0</v>
      </c>
      <c r="AV265" s="38">
        <v>0</v>
      </c>
      <c r="AW265" s="38">
        <v>1795473</v>
      </c>
      <c r="AX265" s="38">
        <v>2159464</v>
      </c>
      <c r="AY265" s="38">
        <v>2064395</v>
      </c>
      <c r="AZ265" s="38">
        <v>636577</v>
      </c>
      <c r="BA265" s="38">
        <v>848769</v>
      </c>
      <c r="BB265" s="38">
        <v>408062</v>
      </c>
      <c r="BC265" s="38" t="s">
        <v>107</v>
      </c>
      <c r="BD265" s="38">
        <v>179547</v>
      </c>
      <c r="BE265" s="38">
        <v>1599603</v>
      </c>
      <c r="BF265" s="38">
        <v>1387411</v>
      </c>
      <c r="BG265" s="38">
        <v>3884750</v>
      </c>
      <c r="BH265" s="38">
        <v>114258</v>
      </c>
      <c r="BI265" s="38">
        <v>2358599</v>
      </c>
      <c r="BJ265" s="38">
        <v>1550636</v>
      </c>
      <c r="BK265" s="38">
        <v>1550636</v>
      </c>
      <c r="BL265" s="38">
        <v>2448372</v>
      </c>
      <c r="BM265" s="38">
        <v>2938047</v>
      </c>
      <c r="BN265" s="38">
        <v>9589457</v>
      </c>
      <c r="BO265" s="38">
        <v>212192</v>
      </c>
      <c r="BP265" s="38">
        <v>5876093</v>
      </c>
      <c r="BQ265" s="38">
        <v>7345117</v>
      </c>
      <c r="BR265" s="38" t="s">
        <v>107</v>
      </c>
      <c r="BS265" s="38">
        <v>783479</v>
      </c>
      <c r="BT265" s="330">
        <v>0</v>
      </c>
      <c r="BU265" s="38" t="s">
        <v>107</v>
      </c>
      <c r="BV265" s="38" t="s">
        <v>107</v>
      </c>
      <c r="BW265" s="38" t="s">
        <v>107</v>
      </c>
      <c r="BX265" s="38" t="s">
        <v>107</v>
      </c>
      <c r="BY265" s="42" t="s">
        <v>114</v>
      </c>
      <c r="BZ265" s="42" t="s">
        <v>114</v>
      </c>
      <c r="CA265" s="42" t="s">
        <v>113</v>
      </c>
      <c r="CB265" s="42" t="s">
        <v>114</v>
      </c>
      <c r="CC265" s="42" t="s">
        <v>113</v>
      </c>
      <c r="CD265" s="42" t="s">
        <v>114</v>
      </c>
      <c r="CE265" s="42" t="s">
        <v>114</v>
      </c>
      <c r="CF265" s="42" t="s">
        <v>107</v>
      </c>
      <c r="CG265" s="28" t="s">
        <v>107</v>
      </c>
      <c r="CH265" s="28" t="s">
        <v>107</v>
      </c>
      <c r="CI265" s="28" t="s">
        <v>107</v>
      </c>
      <c r="CJ265" s="28" t="s">
        <v>107</v>
      </c>
      <c r="CK265" s="28" t="s">
        <v>107</v>
      </c>
      <c r="CL265" s="28" t="s">
        <v>107</v>
      </c>
      <c r="CM265" s="28" t="s">
        <v>107</v>
      </c>
      <c r="CN265" s="28" t="s">
        <v>107</v>
      </c>
      <c r="CO265" s="28" t="s">
        <v>107</v>
      </c>
      <c r="CP265" s="28" t="s">
        <v>107</v>
      </c>
      <c r="CQ265" s="28" t="s">
        <v>107</v>
      </c>
      <c r="CR265" s="28" t="s">
        <v>107</v>
      </c>
      <c r="CS265" s="28" t="s">
        <v>107</v>
      </c>
      <c r="CT265" s="28" t="s">
        <v>107</v>
      </c>
      <c r="CU265" s="332">
        <v>11278834</v>
      </c>
      <c r="CV265" s="43">
        <v>1</v>
      </c>
    </row>
    <row r="266" spans="1:100" ht="25.5">
      <c r="A266" s="28">
        <v>350</v>
      </c>
      <c r="B266" s="29" t="s">
        <v>330</v>
      </c>
      <c r="C266" s="29" t="s">
        <v>0</v>
      </c>
      <c r="D266" s="29" t="s">
        <v>665</v>
      </c>
      <c r="E266" s="42" t="s">
        <v>666</v>
      </c>
      <c r="F266" s="42" t="s">
        <v>346</v>
      </c>
      <c r="G266" s="30" t="s">
        <v>803</v>
      </c>
      <c r="H266" s="42" t="s">
        <v>990</v>
      </c>
      <c r="I266" s="28">
        <v>9021077</v>
      </c>
      <c r="J266" s="28" t="s">
        <v>804</v>
      </c>
      <c r="K266" s="31" t="s">
        <v>669</v>
      </c>
      <c r="L266" s="56">
        <v>147</v>
      </c>
      <c r="M266" s="33" t="s">
        <v>107</v>
      </c>
      <c r="N266" s="34">
        <v>204900000</v>
      </c>
      <c r="O266" s="28" t="s">
        <v>346</v>
      </c>
      <c r="P266" s="28" t="s">
        <v>2415</v>
      </c>
      <c r="Q266" s="28" t="s">
        <v>360</v>
      </c>
      <c r="R266" s="28" t="s">
        <v>107</v>
      </c>
      <c r="S266" s="28" t="s">
        <v>107</v>
      </c>
      <c r="T266" s="42" t="s">
        <v>107</v>
      </c>
      <c r="U266" s="28" t="s">
        <v>107</v>
      </c>
      <c r="V266" s="28" t="s">
        <v>107</v>
      </c>
      <c r="W266" s="28" t="str">
        <f t="shared" si="4"/>
        <v>N.A.</v>
      </c>
      <c r="X266" s="57" t="s">
        <v>2413</v>
      </c>
      <c r="Y266" s="207">
        <v>0.01</v>
      </c>
      <c r="Z266" s="207">
        <v>0.04</v>
      </c>
      <c r="AA266" s="207">
        <v>0.05</v>
      </c>
      <c r="AB266" s="207">
        <v>0.06</v>
      </c>
      <c r="AC266" s="207">
        <v>0.06</v>
      </c>
      <c r="AD266" s="207">
        <v>7.0000000000000007E-2</v>
      </c>
      <c r="AE266" s="28" t="s">
        <v>113</v>
      </c>
      <c r="AF266" s="28" t="s">
        <v>113</v>
      </c>
      <c r="AG266" s="28" t="s">
        <v>113</v>
      </c>
      <c r="AH266" s="37">
        <v>0</v>
      </c>
      <c r="AI266" s="38">
        <v>8689479</v>
      </c>
      <c r="AJ266" s="38">
        <v>87324</v>
      </c>
      <c r="AK266" s="38">
        <v>649423</v>
      </c>
      <c r="AL266" s="38">
        <v>971474</v>
      </c>
      <c r="AM266" s="38">
        <v>1004221</v>
      </c>
      <c r="AN266" s="38">
        <v>7322080</v>
      </c>
      <c r="AO266" s="38">
        <v>0</v>
      </c>
      <c r="AP266" s="38">
        <v>873966</v>
      </c>
      <c r="AQ266" s="38">
        <v>49119</v>
      </c>
      <c r="AR266" s="38">
        <v>622979</v>
      </c>
      <c r="AS266" s="38" t="s">
        <v>107</v>
      </c>
      <c r="AT266" s="38" t="s">
        <v>107</v>
      </c>
      <c r="AU266" s="38">
        <v>0</v>
      </c>
      <c r="AV266" s="38">
        <v>0</v>
      </c>
      <c r="AW266" s="38">
        <v>1490578</v>
      </c>
      <c r="AX266" s="38" t="s">
        <v>107</v>
      </c>
      <c r="AY266" s="38">
        <v>2838015</v>
      </c>
      <c r="AZ266" s="38" t="s">
        <v>107</v>
      </c>
      <c r="BA266" s="38">
        <v>1974385</v>
      </c>
      <c r="BB266" s="38">
        <v>0</v>
      </c>
      <c r="BC266" s="38">
        <v>0</v>
      </c>
      <c r="BD266" s="38" t="s">
        <v>107</v>
      </c>
      <c r="BE266" s="38">
        <v>1457118</v>
      </c>
      <c r="BF266" s="38">
        <v>1454866</v>
      </c>
      <c r="BG266" s="38">
        <v>1193276</v>
      </c>
      <c r="BH266" s="38">
        <v>72861</v>
      </c>
      <c r="BI266" s="38">
        <v>1528774</v>
      </c>
      <c r="BJ266" s="38">
        <v>764081</v>
      </c>
      <c r="BK266" s="38">
        <v>1485442</v>
      </c>
      <c r="BL266" s="38">
        <v>1492462</v>
      </c>
      <c r="BM266" s="38">
        <v>2619707</v>
      </c>
      <c r="BN266" s="38">
        <v>15785609</v>
      </c>
      <c r="BO266" s="38">
        <v>204119</v>
      </c>
      <c r="BP266" s="38">
        <v>9259589</v>
      </c>
      <c r="BQ266" s="38">
        <v>3880702</v>
      </c>
      <c r="BR266" s="38">
        <v>0</v>
      </c>
      <c r="BS266" s="38">
        <v>1450200</v>
      </c>
      <c r="BT266" s="330">
        <v>0</v>
      </c>
      <c r="BU266" s="38" t="s">
        <v>107</v>
      </c>
      <c r="BV266" s="38" t="s">
        <v>107</v>
      </c>
      <c r="BW266" s="38" t="s">
        <v>107</v>
      </c>
      <c r="BX266" s="38" t="s">
        <v>107</v>
      </c>
      <c r="BY266" s="41" t="s">
        <v>114</v>
      </c>
      <c r="BZ266" s="41" t="s">
        <v>114</v>
      </c>
      <c r="CA266" s="41" t="s">
        <v>113</v>
      </c>
      <c r="CB266" s="41" t="s">
        <v>114</v>
      </c>
      <c r="CC266" s="41" t="s">
        <v>113</v>
      </c>
      <c r="CD266" s="41" t="s">
        <v>114</v>
      </c>
      <c r="CE266" s="41" t="s">
        <v>114</v>
      </c>
      <c r="CF266" s="42" t="s">
        <v>107</v>
      </c>
      <c r="CG266" s="28" t="s">
        <v>107</v>
      </c>
      <c r="CH266" s="28" t="s">
        <v>107</v>
      </c>
      <c r="CI266" s="28" t="s">
        <v>107</v>
      </c>
      <c r="CJ266" s="28" t="s">
        <v>107</v>
      </c>
      <c r="CK266" s="28" t="s">
        <v>107</v>
      </c>
      <c r="CL266" s="28" t="s">
        <v>107</v>
      </c>
      <c r="CM266" s="28" t="s">
        <v>107</v>
      </c>
      <c r="CN266" s="28" t="s">
        <v>107</v>
      </c>
      <c r="CO266" s="28" t="s">
        <v>107</v>
      </c>
      <c r="CP266" s="28" t="s">
        <v>107</v>
      </c>
      <c r="CQ266" s="28" t="s">
        <v>107</v>
      </c>
      <c r="CR266" s="28" t="s">
        <v>107</v>
      </c>
      <c r="CS266" s="28" t="s">
        <v>107</v>
      </c>
      <c r="CT266" s="28" t="s">
        <v>107</v>
      </c>
      <c r="CU266" s="332">
        <v>4505750</v>
      </c>
      <c r="CV266" s="43">
        <v>1</v>
      </c>
    </row>
    <row r="267" spans="1:100" ht="25.5">
      <c r="A267" s="28">
        <v>351</v>
      </c>
      <c r="B267" s="29" t="s">
        <v>330</v>
      </c>
      <c r="C267" s="29" t="s">
        <v>0</v>
      </c>
      <c r="D267" s="29" t="s">
        <v>665</v>
      </c>
      <c r="E267" s="42" t="s">
        <v>666</v>
      </c>
      <c r="F267" s="42" t="s">
        <v>346</v>
      </c>
      <c r="G267" s="30" t="s">
        <v>805</v>
      </c>
      <c r="H267" s="42" t="s">
        <v>990</v>
      </c>
      <c r="I267" s="28">
        <v>9021078</v>
      </c>
      <c r="J267" s="28" t="s">
        <v>806</v>
      </c>
      <c r="K267" s="31" t="s">
        <v>674</v>
      </c>
      <c r="L267" s="56">
        <v>174</v>
      </c>
      <c r="M267" s="33" t="s">
        <v>107</v>
      </c>
      <c r="N267" s="34">
        <v>262200000</v>
      </c>
      <c r="O267" s="28" t="s">
        <v>346</v>
      </c>
      <c r="P267" s="28" t="s">
        <v>130</v>
      </c>
      <c r="Q267" s="28" t="s">
        <v>360</v>
      </c>
      <c r="R267" s="28" t="s">
        <v>107</v>
      </c>
      <c r="S267" s="28" t="s">
        <v>107</v>
      </c>
      <c r="T267" s="42" t="s">
        <v>107</v>
      </c>
      <c r="U267" s="28" t="s">
        <v>107</v>
      </c>
      <c r="V267" s="28" t="s">
        <v>107</v>
      </c>
      <c r="W267" s="28" t="str">
        <f t="shared" si="4"/>
        <v>N.A.</v>
      </c>
      <c r="X267" s="57" t="s">
        <v>2414</v>
      </c>
      <c r="Y267" s="207">
        <v>0.01</v>
      </c>
      <c r="Z267" s="207">
        <v>0.04</v>
      </c>
      <c r="AA267" s="207">
        <v>0.05</v>
      </c>
      <c r="AB267" s="207">
        <v>0.05</v>
      </c>
      <c r="AC267" s="207">
        <v>0.05</v>
      </c>
      <c r="AD267" s="207">
        <v>0.06</v>
      </c>
      <c r="AE267" s="28" t="s">
        <v>113</v>
      </c>
      <c r="AF267" s="28" t="s">
        <v>113</v>
      </c>
      <c r="AG267" s="28" t="s">
        <v>113</v>
      </c>
      <c r="AH267" s="37">
        <v>0</v>
      </c>
      <c r="AI267" s="38">
        <v>8689479</v>
      </c>
      <c r="AJ267" s="38">
        <v>87324</v>
      </c>
      <c r="AK267" s="38">
        <v>649423</v>
      </c>
      <c r="AL267" s="38">
        <v>971474</v>
      </c>
      <c r="AM267" s="38">
        <v>1004221</v>
      </c>
      <c r="AN267" s="38">
        <v>7322080</v>
      </c>
      <c r="AO267" s="38">
        <v>0</v>
      </c>
      <c r="AP267" s="38">
        <v>873966</v>
      </c>
      <c r="AQ267" s="38">
        <v>49119</v>
      </c>
      <c r="AR267" s="38">
        <v>622979</v>
      </c>
      <c r="AS267" s="38" t="s">
        <v>107</v>
      </c>
      <c r="AT267" s="38" t="s">
        <v>107</v>
      </c>
      <c r="AU267" s="38">
        <v>0</v>
      </c>
      <c r="AV267" s="38">
        <v>0</v>
      </c>
      <c r="AW267" s="38">
        <v>1490578</v>
      </c>
      <c r="AX267" s="38">
        <v>0</v>
      </c>
      <c r="AY267" s="38">
        <v>2838015</v>
      </c>
      <c r="AZ267" s="38" t="s">
        <v>107</v>
      </c>
      <c r="BA267" s="38">
        <v>1974385</v>
      </c>
      <c r="BB267" s="38">
        <v>0</v>
      </c>
      <c r="BC267" s="38">
        <v>0</v>
      </c>
      <c r="BD267" s="38" t="s">
        <v>107</v>
      </c>
      <c r="BE267" s="38">
        <v>1457118</v>
      </c>
      <c r="BF267" s="38">
        <v>1265027</v>
      </c>
      <c r="BG267" s="38">
        <v>1193276</v>
      </c>
      <c r="BH267" s="38">
        <v>72861</v>
      </c>
      <c r="BI267" s="38">
        <v>1528774</v>
      </c>
      <c r="BJ267" s="38">
        <v>764081</v>
      </c>
      <c r="BK267" s="38">
        <v>1485442</v>
      </c>
      <c r="BL267" s="38">
        <v>1492462</v>
      </c>
      <c r="BM267" s="38">
        <v>2619707</v>
      </c>
      <c r="BN267" s="38">
        <v>15785609</v>
      </c>
      <c r="BO267" s="38">
        <v>204119</v>
      </c>
      <c r="BP267" s="38">
        <v>9259589</v>
      </c>
      <c r="BQ267" s="38">
        <v>3880702</v>
      </c>
      <c r="BR267" s="38">
        <v>0</v>
      </c>
      <c r="BS267" s="38">
        <v>1450200</v>
      </c>
      <c r="BT267" s="330">
        <v>0</v>
      </c>
      <c r="BU267" s="38" t="s">
        <v>107</v>
      </c>
      <c r="BV267" s="38" t="s">
        <v>107</v>
      </c>
      <c r="BW267" s="38" t="s">
        <v>107</v>
      </c>
      <c r="BX267" s="38" t="s">
        <v>107</v>
      </c>
      <c r="BY267" s="41" t="s">
        <v>114</v>
      </c>
      <c r="BZ267" s="41" t="s">
        <v>114</v>
      </c>
      <c r="CA267" s="41" t="s">
        <v>113</v>
      </c>
      <c r="CB267" s="41" t="s">
        <v>114</v>
      </c>
      <c r="CC267" s="41" t="s">
        <v>113</v>
      </c>
      <c r="CD267" s="41" t="s">
        <v>114</v>
      </c>
      <c r="CE267" s="41" t="s">
        <v>114</v>
      </c>
      <c r="CF267" s="42" t="s">
        <v>107</v>
      </c>
      <c r="CG267" s="28" t="s">
        <v>107</v>
      </c>
      <c r="CH267" s="28" t="s">
        <v>107</v>
      </c>
      <c r="CI267" s="28" t="s">
        <v>107</v>
      </c>
      <c r="CJ267" s="28" t="s">
        <v>107</v>
      </c>
      <c r="CK267" s="28" t="s">
        <v>107</v>
      </c>
      <c r="CL267" s="28" t="s">
        <v>107</v>
      </c>
      <c r="CM267" s="28" t="s">
        <v>107</v>
      </c>
      <c r="CN267" s="28" t="s">
        <v>107</v>
      </c>
      <c r="CO267" s="28" t="s">
        <v>107</v>
      </c>
      <c r="CP267" s="28" t="s">
        <v>107</v>
      </c>
      <c r="CQ267" s="28" t="s">
        <v>107</v>
      </c>
      <c r="CR267" s="28" t="s">
        <v>107</v>
      </c>
      <c r="CS267" s="28" t="s">
        <v>107</v>
      </c>
      <c r="CT267" s="28" t="s">
        <v>107</v>
      </c>
      <c r="CU267" s="332">
        <v>4505750</v>
      </c>
      <c r="CV267" s="43">
        <v>1</v>
      </c>
    </row>
    <row r="268" spans="1:100" ht="25.5">
      <c r="A268" s="28">
        <v>352</v>
      </c>
      <c r="B268" s="29" t="s">
        <v>330</v>
      </c>
      <c r="C268" s="29" t="s">
        <v>0</v>
      </c>
      <c r="D268" s="29" t="s">
        <v>665</v>
      </c>
      <c r="E268" s="42" t="s">
        <v>666</v>
      </c>
      <c r="F268" s="42" t="s">
        <v>346</v>
      </c>
      <c r="G268" s="30" t="s">
        <v>2429</v>
      </c>
      <c r="H268" s="42" t="s">
        <v>990</v>
      </c>
      <c r="I268" s="28">
        <v>9021079</v>
      </c>
      <c r="J268" s="28" t="s">
        <v>807</v>
      </c>
      <c r="K268" s="31" t="s">
        <v>674</v>
      </c>
      <c r="L268" s="56">
        <v>164</v>
      </c>
      <c r="M268" s="33" t="s">
        <v>107</v>
      </c>
      <c r="N268" s="34">
        <v>215700000</v>
      </c>
      <c r="O268" s="28" t="s">
        <v>346</v>
      </c>
      <c r="P268" s="28" t="s">
        <v>2415</v>
      </c>
      <c r="Q268" s="28" t="s">
        <v>112</v>
      </c>
      <c r="R268" s="28" t="s">
        <v>107</v>
      </c>
      <c r="S268" s="28" t="s">
        <v>107</v>
      </c>
      <c r="T268" s="42" t="s">
        <v>107</v>
      </c>
      <c r="U268" s="28" t="s">
        <v>107</v>
      </c>
      <c r="V268" s="28" t="s">
        <v>107</v>
      </c>
      <c r="W268" s="28" t="str">
        <f t="shared" si="4"/>
        <v>N.A.</v>
      </c>
      <c r="X268" s="57" t="s">
        <v>2413</v>
      </c>
      <c r="Y268" s="207">
        <v>0.01</v>
      </c>
      <c r="Z268" s="207">
        <v>0.03</v>
      </c>
      <c r="AA268" s="207">
        <v>0.04</v>
      </c>
      <c r="AB268" s="207">
        <v>4.4999999999999998E-2</v>
      </c>
      <c r="AC268" s="207">
        <v>4.4999999999999998E-2</v>
      </c>
      <c r="AD268" s="207">
        <v>0.05</v>
      </c>
      <c r="AE268" s="28" t="s">
        <v>113</v>
      </c>
      <c r="AF268" s="28" t="s">
        <v>113</v>
      </c>
      <c r="AG268" s="28" t="s">
        <v>113</v>
      </c>
      <c r="AH268" s="37">
        <v>0</v>
      </c>
      <c r="AI268" s="38">
        <v>8689479</v>
      </c>
      <c r="AJ268" s="38">
        <v>87324</v>
      </c>
      <c r="AK268" s="38">
        <v>649423</v>
      </c>
      <c r="AL268" s="38">
        <v>971474</v>
      </c>
      <c r="AM268" s="38">
        <v>1004221</v>
      </c>
      <c r="AN268" s="38">
        <v>7322080</v>
      </c>
      <c r="AO268" s="38">
        <v>0</v>
      </c>
      <c r="AP268" s="38">
        <v>873966</v>
      </c>
      <c r="AQ268" s="38">
        <v>49119</v>
      </c>
      <c r="AR268" s="38">
        <v>622979</v>
      </c>
      <c r="AS268" s="38" t="s">
        <v>107</v>
      </c>
      <c r="AT268" s="38" t="s">
        <v>107</v>
      </c>
      <c r="AU268" s="38">
        <v>0</v>
      </c>
      <c r="AV268" s="38">
        <v>0</v>
      </c>
      <c r="AW268" s="38">
        <v>1490578</v>
      </c>
      <c r="AX268" s="38" t="s">
        <v>107</v>
      </c>
      <c r="AY268" s="38">
        <v>2838015</v>
      </c>
      <c r="AZ268" s="38" t="s">
        <v>107</v>
      </c>
      <c r="BA268" s="38">
        <v>1974385</v>
      </c>
      <c r="BB268" s="38">
        <v>0</v>
      </c>
      <c r="BC268" s="38">
        <v>0</v>
      </c>
      <c r="BD268" s="38" t="s">
        <v>107</v>
      </c>
      <c r="BE268" s="38">
        <v>1457118</v>
      </c>
      <c r="BF268" s="38">
        <v>1265027</v>
      </c>
      <c r="BG268" s="38">
        <v>1193276</v>
      </c>
      <c r="BH268" s="38">
        <v>72861</v>
      </c>
      <c r="BI268" s="38">
        <v>1528774</v>
      </c>
      <c r="BJ268" s="38">
        <v>764081</v>
      </c>
      <c r="BK268" s="38">
        <v>1485442</v>
      </c>
      <c r="BL268" s="38">
        <v>1492462</v>
      </c>
      <c r="BM268" s="38">
        <v>2619707</v>
      </c>
      <c r="BN268" s="38">
        <v>15785609</v>
      </c>
      <c r="BO268" s="38">
        <v>204119</v>
      </c>
      <c r="BP268" s="38">
        <v>9259589</v>
      </c>
      <c r="BQ268" s="38">
        <v>3880702</v>
      </c>
      <c r="BR268" s="38">
        <v>0</v>
      </c>
      <c r="BS268" s="38">
        <v>1450200</v>
      </c>
      <c r="BT268" s="330">
        <v>0</v>
      </c>
      <c r="BU268" s="38" t="s">
        <v>107</v>
      </c>
      <c r="BV268" s="38" t="s">
        <v>107</v>
      </c>
      <c r="BW268" s="38" t="s">
        <v>107</v>
      </c>
      <c r="BX268" s="38" t="s">
        <v>107</v>
      </c>
      <c r="BY268" s="41" t="s">
        <v>114</v>
      </c>
      <c r="BZ268" s="41" t="s">
        <v>114</v>
      </c>
      <c r="CA268" s="41" t="s">
        <v>113</v>
      </c>
      <c r="CB268" s="41" t="s">
        <v>114</v>
      </c>
      <c r="CC268" s="41" t="s">
        <v>113</v>
      </c>
      <c r="CD268" s="41" t="s">
        <v>114</v>
      </c>
      <c r="CE268" s="41" t="s">
        <v>114</v>
      </c>
      <c r="CF268" s="42" t="s">
        <v>107</v>
      </c>
      <c r="CG268" s="28" t="s">
        <v>107</v>
      </c>
      <c r="CH268" s="28" t="s">
        <v>107</v>
      </c>
      <c r="CI268" s="28" t="s">
        <v>107</v>
      </c>
      <c r="CJ268" s="28" t="s">
        <v>107</v>
      </c>
      <c r="CK268" s="28" t="s">
        <v>107</v>
      </c>
      <c r="CL268" s="28" t="s">
        <v>107</v>
      </c>
      <c r="CM268" s="28" t="s">
        <v>107</v>
      </c>
      <c r="CN268" s="28" t="s">
        <v>107</v>
      </c>
      <c r="CO268" s="28" t="s">
        <v>107</v>
      </c>
      <c r="CP268" s="28" t="s">
        <v>107</v>
      </c>
      <c r="CQ268" s="28" t="s">
        <v>107</v>
      </c>
      <c r="CR268" s="28" t="s">
        <v>107</v>
      </c>
      <c r="CS268" s="28" t="s">
        <v>107</v>
      </c>
      <c r="CT268" s="28" t="s">
        <v>107</v>
      </c>
      <c r="CU268" s="332">
        <v>4505750</v>
      </c>
      <c r="CV268" s="43">
        <v>1</v>
      </c>
    </row>
    <row r="269" spans="1:100" ht="51">
      <c r="A269" s="28">
        <v>354</v>
      </c>
      <c r="B269" s="29" t="s">
        <v>104</v>
      </c>
      <c r="C269" s="29" t="s">
        <v>0</v>
      </c>
      <c r="D269" s="29" t="s">
        <v>810</v>
      </c>
      <c r="E269" s="42" t="s">
        <v>811</v>
      </c>
      <c r="F269" s="42" t="s">
        <v>107</v>
      </c>
      <c r="G269" s="30" t="s">
        <v>812</v>
      </c>
      <c r="H269" s="42" t="s">
        <v>109</v>
      </c>
      <c r="I269" s="28">
        <v>1607014</v>
      </c>
      <c r="J269" s="28" t="s">
        <v>813</v>
      </c>
      <c r="K269" s="31" t="s">
        <v>107</v>
      </c>
      <c r="L269" s="32">
        <v>81</v>
      </c>
      <c r="M269" s="33" t="s">
        <v>107</v>
      </c>
      <c r="N269" s="34">
        <v>88300000</v>
      </c>
      <c r="O269" s="33" t="s">
        <v>107</v>
      </c>
      <c r="P269" s="28" t="s">
        <v>2415</v>
      </c>
      <c r="Q269" s="28" t="s">
        <v>112</v>
      </c>
      <c r="R269" s="28" t="s">
        <v>107</v>
      </c>
      <c r="S269" s="28" t="s">
        <v>107</v>
      </c>
      <c r="T269" s="42" t="s">
        <v>107</v>
      </c>
      <c r="U269" s="28" t="s">
        <v>107</v>
      </c>
      <c r="V269" s="28" t="s">
        <v>107</v>
      </c>
      <c r="W269" s="28" t="str">
        <f t="shared" si="4"/>
        <v>N.A.</v>
      </c>
      <c r="X269" s="35" t="s">
        <v>2412</v>
      </c>
      <c r="Y269" s="205">
        <v>7.0000000000000007E-2</v>
      </c>
      <c r="Z269" s="205">
        <v>7.0000000000000007E-2</v>
      </c>
      <c r="AA269" s="205">
        <v>7.0000000000000007E-2</v>
      </c>
      <c r="AB269" s="205">
        <v>7.0000000000000007E-2</v>
      </c>
      <c r="AC269" s="205">
        <v>0.08</v>
      </c>
      <c r="AD269" s="205">
        <v>0.09</v>
      </c>
      <c r="AE269" s="28" t="s">
        <v>113</v>
      </c>
      <c r="AF269" s="28" t="s">
        <v>113</v>
      </c>
      <c r="AG269" s="28" t="s">
        <v>113</v>
      </c>
      <c r="AH269" s="37">
        <v>1</v>
      </c>
      <c r="AI269" s="38" t="s">
        <v>107</v>
      </c>
      <c r="AJ269" s="38">
        <v>535272</v>
      </c>
      <c r="AK269" s="38">
        <v>764674</v>
      </c>
      <c r="AL269" s="38" t="s">
        <v>107</v>
      </c>
      <c r="AM269" s="38" t="s">
        <v>107</v>
      </c>
      <c r="AN269" s="38">
        <v>11547654</v>
      </c>
      <c r="AO269" s="38">
        <v>527502</v>
      </c>
      <c r="AP269" s="38">
        <v>1386841</v>
      </c>
      <c r="AQ269" s="38">
        <v>128475</v>
      </c>
      <c r="AR269" s="38">
        <v>613375</v>
      </c>
      <c r="AS269" s="38" t="s">
        <v>107</v>
      </c>
      <c r="AT269" s="38" t="s">
        <v>107</v>
      </c>
      <c r="AU269" s="38">
        <v>0</v>
      </c>
      <c r="AV269" s="38">
        <v>0</v>
      </c>
      <c r="AW269" s="38" t="s">
        <v>107</v>
      </c>
      <c r="AX269" s="38">
        <v>4600313</v>
      </c>
      <c r="AY269" s="38">
        <v>5780609</v>
      </c>
      <c r="AZ269" s="38">
        <v>2891625</v>
      </c>
      <c r="BA269" s="38">
        <v>4089166</v>
      </c>
      <c r="BB269" s="38">
        <v>1368593</v>
      </c>
      <c r="BC269" s="38">
        <v>1533438</v>
      </c>
      <c r="BD269" s="38">
        <v>173454</v>
      </c>
      <c r="BE269" s="38">
        <v>2019435</v>
      </c>
      <c r="BF269" s="38">
        <v>1024847</v>
      </c>
      <c r="BG269" s="38">
        <v>4896777</v>
      </c>
      <c r="BH269" s="38">
        <v>130091</v>
      </c>
      <c r="BI269" s="38">
        <v>2146812</v>
      </c>
      <c r="BJ269" s="38">
        <v>511146</v>
      </c>
      <c r="BK269" s="38" t="s">
        <v>107</v>
      </c>
      <c r="BL269" s="38" t="s">
        <v>107</v>
      </c>
      <c r="BM269" s="38">
        <v>2044583</v>
      </c>
      <c r="BN269" s="38">
        <v>7892091</v>
      </c>
      <c r="BO269" s="38">
        <v>130091</v>
      </c>
      <c r="BP269" s="38" t="s">
        <v>107</v>
      </c>
      <c r="BQ269" s="38" t="s">
        <v>107</v>
      </c>
      <c r="BR269" s="38">
        <v>2</v>
      </c>
      <c r="BS269" s="38">
        <v>1011820</v>
      </c>
      <c r="BT269" s="330">
        <v>0</v>
      </c>
      <c r="BU269" s="38" t="s">
        <v>107</v>
      </c>
      <c r="BV269" s="38" t="s">
        <v>107</v>
      </c>
      <c r="BW269" s="38" t="s">
        <v>107</v>
      </c>
      <c r="BX269" s="38" t="s">
        <v>107</v>
      </c>
      <c r="BY269" s="41" t="s">
        <v>114</v>
      </c>
      <c r="BZ269" s="41" t="s">
        <v>114</v>
      </c>
      <c r="CA269" s="41" t="s">
        <v>114</v>
      </c>
      <c r="CB269" s="41" t="s">
        <v>114</v>
      </c>
      <c r="CC269" s="41" t="s">
        <v>114</v>
      </c>
      <c r="CD269" s="41" t="s">
        <v>114</v>
      </c>
      <c r="CE269" s="41" t="s">
        <v>114</v>
      </c>
      <c r="CF269" s="42" t="s">
        <v>107</v>
      </c>
      <c r="CG269" s="28" t="s">
        <v>107</v>
      </c>
      <c r="CH269" s="28" t="s">
        <v>107</v>
      </c>
      <c r="CI269" s="28" t="s">
        <v>107</v>
      </c>
      <c r="CJ269" s="28" t="s">
        <v>107</v>
      </c>
      <c r="CK269" s="28" t="s">
        <v>107</v>
      </c>
      <c r="CL269" s="28" t="s">
        <v>107</v>
      </c>
      <c r="CM269" s="28" t="s">
        <v>107</v>
      </c>
      <c r="CN269" s="28" t="s">
        <v>107</v>
      </c>
      <c r="CO269" s="28" t="s">
        <v>107</v>
      </c>
      <c r="CP269" s="28" t="s">
        <v>107</v>
      </c>
      <c r="CQ269" s="28" t="s">
        <v>107</v>
      </c>
      <c r="CR269" s="28" t="s">
        <v>107</v>
      </c>
      <c r="CS269" s="28" t="s">
        <v>107</v>
      </c>
      <c r="CT269" s="28" t="s">
        <v>107</v>
      </c>
      <c r="CU269" s="332">
        <v>9384306</v>
      </c>
      <c r="CV269" s="43">
        <v>1</v>
      </c>
    </row>
    <row r="270" spans="1:100" ht="51">
      <c r="A270" s="28">
        <v>355</v>
      </c>
      <c r="B270" s="29" t="s">
        <v>104</v>
      </c>
      <c r="C270" s="29" t="s">
        <v>0</v>
      </c>
      <c r="D270" s="29" t="s">
        <v>810</v>
      </c>
      <c r="E270" s="42" t="s">
        <v>814</v>
      </c>
      <c r="F270" s="42" t="s">
        <v>107</v>
      </c>
      <c r="G270" s="30" t="s">
        <v>815</v>
      </c>
      <c r="H270" s="42" t="s">
        <v>109</v>
      </c>
      <c r="I270" s="28">
        <v>1611176</v>
      </c>
      <c r="J270" s="28" t="s">
        <v>816</v>
      </c>
      <c r="K270" s="31" t="s">
        <v>107</v>
      </c>
      <c r="L270" s="56">
        <v>104</v>
      </c>
      <c r="M270" s="33" t="s">
        <v>107</v>
      </c>
      <c r="N270" s="34">
        <v>120800000</v>
      </c>
      <c r="O270" s="33" t="s">
        <v>107</v>
      </c>
      <c r="P270" s="28" t="s">
        <v>2415</v>
      </c>
      <c r="Q270" s="28" t="s">
        <v>360</v>
      </c>
      <c r="R270" s="28" t="s">
        <v>107</v>
      </c>
      <c r="S270" s="28" t="s">
        <v>107</v>
      </c>
      <c r="T270" s="42" t="s">
        <v>107</v>
      </c>
      <c r="U270" s="28" t="s">
        <v>107</v>
      </c>
      <c r="V270" s="28" t="s">
        <v>107</v>
      </c>
      <c r="W270" s="28" t="str">
        <f t="shared" si="4"/>
        <v>N.A.</v>
      </c>
      <c r="X270" s="35" t="s">
        <v>2412</v>
      </c>
      <c r="Y270" s="205">
        <v>0.05</v>
      </c>
      <c r="Z270" s="205">
        <v>0.05</v>
      </c>
      <c r="AA270" s="205">
        <v>0.05</v>
      </c>
      <c r="AB270" s="205">
        <v>0.05</v>
      </c>
      <c r="AC270" s="205">
        <v>0.06</v>
      </c>
      <c r="AD270" s="205">
        <v>7.0000000000000007E-2</v>
      </c>
      <c r="AE270" s="28" t="s">
        <v>113</v>
      </c>
      <c r="AF270" s="28" t="s">
        <v>113</v>
      </c>
      <c r="AG270" s="28" t="s">
        <v>113</v>
      </c>
      <c r="AH270" s="37">
        <v>1</v>
      </c>
      <c r="AI270" s="38" t="s">
        <v>107</v>
      </c>
      <c r="AJ270" s="38">
        <v>535272</v>
      </c>
      <c r="AK270" s="38">
        <v>764674</v>
      </c>
      <c r="AL270" s="38">
        <v>7712782</v>
      </c>
      <c r="AM270" s="38" t="s">
        <v>107</v>
      </c>
      <c r="AN270" s="38">
        <v>12124379</v>
      </c>
      <c r="AO270" s="38">
        <v>527502</v>
      </c>
      <c r="AP270" s="38" t="s">
        <v>107</v>
      </c>
      <c r="AQ270" s="38">
        <v>128475</v>
      </c>
      <c r="AR270" s="38">
        <v>1508493</v>
      </c>
      <c r="AS270" s="38">
        <v>24494109</v>
      </c>
      <c r="AT270" s="38">
        <v>20139146</v>
      </c>
      <c r="AU270" s="38">
        <v>0</v>
      </c>
      <c r="AV270" s="38">
        <v>0</v>
      </c>
      <c r="AW270" s="38" t="s">
        <v>107</v>
      </c>
      <c r="AX270" s="38" t="s">
        <v>107</v>
      </c>
      <c r="AY270" s="38" t="s">
        <v>107</v>
      </c>
      <c r="AZ270" s="38">
        <v>2891625</v>
      </c>
      <c r="BA270" s="38">
        <v>4089166</v>
      </c>
      <c r="BB270" s="38">
        <v>1368593</v>
      </c>
      <c r="BC270" s="38">
        <v>1533438</v>
      </c>
      <c r="BD270" s="38">
        <v>173454</v>
      </c>
      <c r="BE270" s="38">
        <v>2116818</v>
      </c>
      <c r="BF270" s="38" t="s">
        <v>107</v>
      </c>
      <c r="BG270" s="38">
        <v>5649184</v>
      </c>
      <c r="BH270" s="38">
        <v>130091</v>
      </c>
      <c r="BI270" s="38">
        <v>2318558</v>
      </c>
      <c r="BJ270" s="38" t="s">
        <v>107</v>
      </c>
      <c r="BK270" s="38" t="s">
        <v>107</v>
      </c>
      <c r="BL270" s="38" t="s">
        <v>107</v>
      </c>
      <c r="BM270" s="38">
        <v>2862417</v>
      </c>
      <c r="BN270" s="38">
        <v>7892091</v>
      </c>
      <c r="BO270" s="38">
        <v>130091</v>
      </c>
      <c r="BP270" s="38">
        <v>7119116</v>
      </c>
      <c r="BQ270" s="38">
        <v>16970553</v>
      </c>
      <c r="BR270" s="38">
        <v>8181503</v>
      </c>
      <c r="BS270" s="38">
        <v>2024137</v>
      </c>
      <c r="BT270" s="330">
        <v>0</v>
      </c>
      <c r="BU270" s="38" t="s">
        <v>107</v>
      </c>
      <c r="BV270" s="38" t="s">
        <v>107</v>
      </c>
      <c r="BW270" s="38" t="s">
        <v>107</v>
      </c>
      <c r="BX270" s="38" t="s">
        <v>107</v>
      </c>
      <c r="BY270" s="41" t="s">
        <v>114</v>
      </c>
      <c r="BZ270" s="41" t="s">
        <v>114</v>
      </c>
      <c r="CA270" s="41" t="s">
        <v>114</v>
      </c>
      <c r="CB270" s="41" t="s">
        <v>114</v>
      </c>
      <c r="CC270" s="41" t="s">
        <v>114</v>
      </c>
      <c r="CD270" s="41" t="s">
        <v>114</v>
      </c>
      <c r="CE270" s="41" t="s">
        <v>114</v>
      </c>
      <c r="CF270" s="42" t="s">
        <v>107</v>
      </c>
      <c r="CG270" s="28" t="s">
        <v>107</v>
      </c>
      <c r="CH270" s="28" t="s">
        <v>107</v>
      </c>
      <c r="CI270" s="28" t="s">
        <v>107</v>
      </c>
      <c r="CJ270" s="28" t="s">
        <v>107</v>
      </c>
      <c r="CK270" s="28" t="s">
        <v>107</v>
      </c>
      <c r="CL270" s="28" t="s">
        <v>107</v>
      </c>
      <c r="CM270" s="28" t="s">
        <v>107</v>
      </c>
      <c r="CN270" s="28" t="s">
        <v>107</v>
      </c>
      <c r="CO270" s="28" t="s">
        <v>107</v>
      </c>
      <c r="CP270" s="28" t="s">
        <v>107</v>
      </c>
      <c r="CQ270" s="28" t="s">
        <v>107</v>
      </c>
      <c r="CR270" s="28" t="s">
        <v>107</v>
      </c>
      <c r="CS270" s="28" t="s">
        <v>107</v>
      </c>
      <c r="CT270" s="28" t="s">
        <v>107</v>
      </c>
      <c r="CU270" s="332">
        <v>17408503</v>
      </c>
      <c r="CV270" s="43">
        <v>1</v>
      </c>
    </row>
    <row r="271" spans="1:100" ht="51">
      <c r="A271" s="28">
        <v>356</v>
      </c>
      <c r="B271" s="29" t="s">
        <v>104</v>
      </c>
      <c r="C271" s="29" t="s">
        <v>0</v>
      </c>
      <c r="D271" s="29" t="s">
        <v>810</v>
      </c>
      <c r="E271" s="42" t="s">
        <v>814</v>
      </c>
      <c r="F271" s="42" t="s">
        <v>107</v>
      </c>
      <c r="G271" s="30" t="s">
        <v>817</v>
      </c>
      <c r="H271" s="42" t="s">
        <v>109</v>
      </c>
      <c r="I271" s="28">
        <v>1611174</v>
      </c>
      <c r="J271" s="28" t="s">
        <v>818</v>
      </c>
      <c r="K271" s="31" t="s">
        <v>107</v>
      </c>
      <c r="L271" s="32">
        <v>104</v>
      </c>
      <c r="M271" s="33" t="s">
        <v>107</v>
      </c>
      <c r="N271" s="34">
        <v>125500000</v>
      </c>
      <c r="O271" s="33" t="s">
        <v>107</v>
      </c>
      <c r="P271" s="28" t="s">
        <v>2415</v>
      </c>
      <c r="Q271" s="28" t="s">
        <v>360</v>
      </c>
      <c r="R271" s="28" t="s">
        <v>107</v>
      </c>
      <c r="S271" s="28" t="s">
        <v>107</v>
      </c>
      <c r="T271" s="42" t="s">
        <v>107</v>
      </c>
      <c r="U271" s="28" t="s">
        <v>107</v>
      </c>
      <c r="V271" s="28" t="s">
        <v>107</v>
      </c>
      <c r="W271" s="28" t="str">
        <f t="shared" si="4"/>
        <v>N.A.</v>
      </c>
      <c r="X271" s="35" t="s">
        <v>2412</v>
      </c>
      <c r="Y271" s="205">
        <v>0.05</v>
      </c>
      <c r="Z271" s="205">
        <v>0.05</v>
      </c>
      <c r="AA271" s="205">
        <v>0.05</v>
      </c>
      <c r="AB271" s="205">
        <v>0.05</v>
      </c>
      <c r="AC271" s="205">
        <v>0.06</v>
      </c>
      <c r="AD271" s="205">
        <v>7.0000000000000007E-2</v>
      </c>
      <c r="AE271" s="28" t="s">
        <v>113</v>
      </c>
      <c r="AF271" s="28" t="s">
        <v>113</v>
      </c>
      <c r="AG271" s="28" t="s">
        <v>113</v>
      </c>
      <c r="AH271" s="37">
        <v>1</v>
      </c>
      <c r="AI271" s="38" t="s">
        <v>107</v>
      </c>
      <c r="AJ271" s="38">
        <v>535272</v>
      </c>
      <c r="AK271" s="38">
        <v>764674</v>
      </c>
      <c r="AL271" s="38">
        <v>7712782</v>
      </c>
      <c r="AM271" s="38" t="s">
        <v>107</v>
      </c>
      <c r="AN271" s="38">
        <v>12124379</v>
      </c>
      <c r="AO271" s="38">
        <v>527502</v>
      </c>
      <c r="AP271" s="38" t="s">
        <v>107</v>
      </c>
      <c r="AQ271" s="38">
        <v>128475</v>
      </c>
      <c r="AR271" s="38">
        <v>1508493</v>
      </c>
      <c r="AS271" s="38">
        <v>24494109</v>
      </c>
      <c r="AT271" s="38">
        <v>20139146</v>
      </c>
      <c r="AU271" s="38">
        <v>0</v>
      </c>
      <c r="AV271" s="38">
        <v>0</v>
      </c>
      <c r="AW271" s="38" t="s">
        <v>107</v>
      </c>
      <c r="AX271" s="38" t="s">
        <v>107</v>
      </c>
      <c r="AY271" s="38" t="s">
        <v>107</v>
      </c>
      <c r="AZ271" s="38">
        <v>2891625</v>
      </c>
      <c r="BA271" s="38">
        <v>4089166</v>
      </c>
      <c r="BB271" s="38">
        <v>1368593</v>
      </c>
      <c r="BC271" s="38">
        <v>1533438</v>
      </c>
      <c r="BD271" s="38">
        <v>173454</v>
      </c>
      <c r="BE271" s="38">
        <v>2116818</v>
      </c>
      <c r="BF271" s="38" t="s">
        <v>107</v>
      </c>
      <c r="BG271" s="38">
        <v>5649184</v>
      </c>
      <c r="BH271" s="38">
        <v>130091</v>
      </c>
      <c r="BI271" s="38">
        <v>2318558</v>
      </c>
      <c r="BJ271" s="38" t="s">
        <v>107</v>
      </c>
      <c r="BK271" s="38" t="s">
        <v>107</v>
      </c>
      <c r="BL271" s="38" t="s">
        <v>107</v>
      </c>
      <c r="BM271" s="38">
        <v>2862417</v>
      </c>
      <c r="BN271" s="38">
        <v>7892091</v>
      </c>
      <c r="BO271" s="38">
        <v>130091</v>
      </c>
      <c r="BP271" s="38">
        <v>7119116</v>
      </c>
      <c r="BQ271" s="38">
        <v>16970553</v>
      </c>
      <c r="BR271" s="38">
        <v>2</v>
      </c>
      <c r="BS271" s="38">
        <v>2024137</v>
      </c>
      <c r="BT271" s="330">
        <v>0</v>
      </c>
      <c r="BU271" s="38" t="s">
        <v>107</v>
      </c>
      <c r="BV271" s="38" t="s">
        <v>107</v>
      </c>
      <c r="BW271" s="38" t="s">
        <v>107</v>
      </c>
      <c r="BX271" s="38" t="s">
        <v>107</v>
      </c>
      <c r="BY271" s="41" t="s">
        <v>114</v>
      </c>
      <c r="BZ271" s="41" t="s">
        <v>114</v>
      </c>
      <c r="CA271" s="41" t="s">
        <v>114</v>
      </c>
      <c r="CB271" s="41" t="s">
        <v>114</v>
      </c>
      <c r="CC271" s="41" t="s">
        <v>114</v>
      </c>
      <c r="CD271" s="41" t="s">
        <v>114</v>
      </c>
      <c r="CE271" s="41" t="s">
        <v>114</v>
      </c>
      <c r="CF271" s="42" t="s">
        <v>107</v>
      </c>
      <c r="CG271" s="28" t="s">
        <v>107</v>
      </c>
      <c r="CH271" s="28" t="s">
        <v>107</v>
      </c>
      <c r="CI271" s="28" t="s">
        <v>107</v>
      </c>
      <c r="CJ271" s="28" t="s">
        <v>107</v>
      </c>
      <c r="CK271" s="28" t="s">
        <v>107</v>
      </c>
      <c r="CL271" s="28" t="s">
        <v>107</v>
      </c>
      <c r="CM271" s="28" t="s">
        <v>107</v>
      </c>
      <c r="CN271" s="28" t="s">
        <v>107</v>
      </c>
      <c r="CO271" s="28" t="s">
        <v>107</v>
      </c>
      <c r="CP271" s="28" t="s">
        <v>107</v>
      </c>
      <c r="CQ271" s="28" t="s">
        <v>107</v>
      </c>
      <c r="CR271" s="28" t="s">
        <v>107</v>
      </c>
      <c r="CS271" s="28" t="s">
        <v>107</v>
      </c>
      <c r="CT271" s="28" t="s">
        <v>107</v>
      </c>
      <c r="CU271" s="332">
        <v>17408503</v>
      </c>
      <c r="CV271" s="43">
        <v>1</v>
      </c>
    </row>
    <row r="272" spans="1:100" ht="51">
      <c r="A272" s="28">
        <v>357</v>
      </c>
      <c r="B272" s="29" t="s">
        <v>104</v>
      </c>
      <c r="C272" s="29" t="s">
        <v>0</v>
      </c>
      <c r="D272" s="29" t="s">
        <v>810</v>
      </c>
      <c r="E272" s="42" t="s">
        <v>814</v>
      </c>
      <c r="F272" s="42" t="s">
        <v>107</v>
      </c>
      <c r="G272" s="30" t="s">
        <v>819</v>
      </c>
      <c r="H272" s="42" t="s">
        <v>109</v>
      </c>
      <c r="I272" s="28">
        <v>1611178</v>
      </c>
      <c r="J272" s="28" t="s">
        <v>820</v>
      </c>
      <c r="K272" s="31" t="s">
        <v>107</v>
      </c>
      <c r="L272" s="32">
        <v>104</v>
      </c>
      <c r="M272" s="33" t="s">
        <v>107</v>
      </c>
      <c r="N272" s="34">
        <v>146700000</v>
      </c>
      <c r="O272" s="33" t="s">
        <v>107</v>
      </c>
      <c r="P272" s="28" t="s">
        <v>2415</v>
      </c>
      <c r="Q272" s="28" t="s">
        <v>360</v>
      </c>
      <c r="R272" s="28" t="s">
        <v>107</v>
      </c>
      <c r="S272" s="28" t="s">
        <v>107</v>
      </c>
      <c r="T272" s="42" t="s">
        <v>107</v>
      </c>
      <c r="U272" s="28" t="s">
        <v>107</v>
      </c>
      <c r="V272" s="28" t="s">
        <v>107</v>
      </c>
      <c r="W272" s="28" t="str">
        <f t="shared" si="4"/>
        <v>N.A.</v>
      </c>
      <c r="X272" s="35" t="s">
        <v>2413</v>
      </c>
      <c r="Y272" s="205">
        <v>0.05</v>
      </c>
      <c r="Z272" s="205">
        <v>0.05</v>
      </c>
      <c r="AA272" s="205">
        <v>0.05</v>
      </c>
      <c r="AB272" s="205">
        <v>0.05</v>
      </c>
      <c r="AC272" s="205">
        <v>0.06</v>
      </c>
      <c r="AD272" s="205">
        <v>7.0000000000000007E-2</v>
      </c>
      <c r="AE272" s="28" t="s">
        <v>113</v>
      </c>
      <c r="AF272" s="28" t="s">
        <v>113</v>
      </c>
      <c r="AG272" s="28" t="s">
        <v>113</v>
      </c>
      <c r="AH272" s="37">
        <v>1</v>
      </c>
      <c r="AI272" s="38" t="s">
        <v>107</v>
      </c>
      <c r="AJ272" s="38">
        <v>535272</v>
      </c>
      <c r="AK272" s="38">
        <v>764674</v>
      </c>
      <c r="AL272" s="38">
        <v>7712782</v>
      </c>
      <c r="AM272" s="38" t="s">
        <v>107</v>
      </c>
      <c r="AN272" s="38">
        <v>12124379</v>
      </c>
      <c r="AO272" s="38">
        <v>527502</v>
      </c>
      <c r="AP272" s="38" t="s">
        <v>107</v>
      </c>
      <c r="AQ272" s="38">
        <v>128475</v>
      </c>
      <c r="AR272" s="38">
        <v>1508493</v>
      </c>
      <c r="AS272" s="38">
        <v>20404941</v>
      </c>
      <c r="AT272" s="38">
        <v>17256283</v>
      </c>
      <c r="AU272" s="38">
        <v>0</v>
      </c>
      <c r="AV272" s="38">
        <v>0</v>
      </c>
      <c r="AW272" s="38" t="s">
        <v>107</v>
      </c>
      <c r="AX272" s="38" t="s">
        <v>107</v>
      </c>
      <c r="AY272" s="38" t="s">
        <v>107</v>
      </c>
      <c r="AZ272" s="38">
        <v>2891625</v>
      </c>
      <c r="BA272" s="38">
        <v>4089166</v>
      </c>
      <c r="BB272" s="38">
        <v>1368593</v>
      </c>
      <c r="BC272" s="38">
        <v>1533438</v>
      </c>
      <c r="BD272" s="38">
        <v>173454</v>
      </c>
      <c r="BE272" s="38">
        <v>2116818</v>
      </c>
      <c r="BF272" s="38" t="s">
        <v>107</v>
      </c>
      <c r="BG272" s="38">
        <v>5649184</v>
      </c>
      <c r="BH272" s="38">
        <v>130091</v>
      </c>
      <c r="BI272" s="38">
        <v>2318558</v>
      </c>
      <c r="BJ272" s="38" t="s">
        <v>107</v>
      </c>
      <c r="BK272" s="38" t="s">
        <v>107</v>
      </c>
      <c r="BL272" s="38" t="s">
        <v>107</v>
      </c>
      <c r="BM272" s="38">
        <v>2862417</v>
      </c>
      <c r="BN272" s="38">
        <v>7892091</v>
      </c>
      <c r="BO272" s="38">
        <v>130091</v>
      </c>
      <c r="BP272" s="38">
        <v>7119116</v>
      </c>
      <c r="BQ272" s="38">
        <v>16970553</v>
      </c>
      <c r="BR272" s="38">
        <v>8181503</v>
      </c>
      <c r="BS272" s="38">
        <v>2024137</v>
      </c>
      <c r="BT272" s="330">
        <v>0</v>
      </c>
      <c r="BU272" s="38" t="s">
        <v>107</v>
      </c>
      <c r="BV272" s="38" t="s">
        <v>107</v>
      </c>
      <c r="BW272" s="38" t="s">
        <v>107</v>
      </c>
      <c r="BX272" s="38" t="s">
        <v>107</v>
      </c>
      <c r="BY272" s="41" t="s">
        <v>114</v>
      </c>
      <c r="BZ272" s="41" t="s">
        <v>114</v>
      </c>
      <c r="CA272" s="41" t="s">
        <v>114</v>
      </c>
      <c r="CB272" s="41" t="s">
        <v>114</v>
      </c>
      <c r="CC272" s="41" t="s">
        <v>114</v>
      </c>
      <c r="CD272" s="41" t="s">
        <v>114</v>
      </c>
      <c r="CE272" s="41" t="s">
        <v>114</v>
      </c>
      <c r="CF272" s="42" t="s">
        <v>107</v>
      </c>
      <c r="CG272" s="28" t="s">
        <v>107</v>
      </c>
      <c r="CH272" s="28" t="s">
        <v>107</v>
      </c>
      <c r="CI272" s="28" t="s">
        <v>107</v>
      </c>
      <c r="CJ272" s="28" t="s">
        <v>107</v>
      </c>
      <c r="CK272" s="28" t="s">
        <v>107</v>
      </c>
      <c r="CL272" s="28" t="s">
        <v>107</v>
      </c>
      <c r="CM272" s="28" t="s">
        <v>107</v>
      </c>
      <c r="CN272" s="28" t="s">
        <v>107</v>
      </c>
      <c r="CO272" s="28" t="s">
        <v>107</v>
      </c>
      <c r="CP272" s="28" t="s">
        <v>107</v>
      </c>
      <c r="CQ272" s="28" t="s">
        <v>107</v>
      </c>
      <c r="CR272" s="28" t="s">
        <v>107</v>
      </c>
      <c r="CS272" s="28" t="s">
        <v>107</v>
      </c>
      <c r="CT272" s="28" t="s">
        <v>107</v>
      </c>
      <c r="CU272" s="332">
        <v>17408503</v>
      </c>
      <c r="CV272" s="43">
        <v>1</v>
      </c>
    </row>
    <row r="273" spans="1:100" ht="51">
      <c r="A273" s="28">
        <v>361</v>
      </c>
      <c r="B273" s="29" t="s">
        <v>149</v>
      </c>
      <c r="C273" s="29" t="s">
        <v>0</v>
      </c>
      <c r="D273" s="29" t="s">
        <v>810</v>
      </c>
      <c r="E273" s="42" t="s">
        <v>814</v>
      </c>
      <c r="F273" s="42" t="s">
        <v>107</v>
      </c>
      <c r="G273" s="30" t="s">
        <v>2430</v>
      </c>
      <c r="H273" s="42" t="s">
        <v>151</v>
      </c>
      <c r="I273" s="28">
        <v>6420050</v>
      </c>
      <c r="J273" s="28" t="s">
        <v>827</v>
      </c>
      <c r="K273" s="31" t="s">
        <v>107</v>
      </c>
      <c r="L273" s="32">
        <v>158</v>
      </c>
      <c r="M273" s="33" t="s">
        <v>107</v>
      </c>
      <c r="N273" s="34">
        <v>122000000</v>
      </c>
      <c r="O273" s="33" t="s">
        <v>107</v>
      </c>
      <c r="P273" s="28" t="s">
        <v>2415</v>
      </c>
      <c r="Q273" s="28" t="s">
        <v>112</v>
      </c>
      <c r="R273" s="28" t="s">
        <v>107</v>
      </c>
      <c r="S273" s="28" t="s">
        <v>107</v>
      </c>
      <c r="T273" s="42" t="s">
        <v>107</v>
      </c>
      <c r="U273" s="28" t="s">
        <v>107</v>
      </c>
      <c r="V273" s="28" t="s">
        <v>107</v>
      </c>
      <c r="W273" s="28" t="str">
        <f t="shared" si="4"/>
        <v>N.A.</v>
      </c>
      <c r="X273" s="35" t="s">
        <v>2412</v>
      </c>
      <c r="Y273" s="323">
        <v>0.02</v>
      </c>
      <c r="Z273" s="323">
        <v>0.03</v>
      </c>
      <c r="AA273" s="323">
        <v>0.03</v>
      </c>
      <c r="AB273" s="323">
        <v>0.03</v>
      </c>
      <c r="AC273" s="323">
        <v>0.03</v>
      </c>
      <c r="AD273" s="323">
        <v>0.03</v>
      </c>
      <c r="AE273" s="28" t="s">
        <v>113</v>
      </c>
      <c r="AF273" s="28" t="s">
        <v>113</v>
      </c>
      <c r="AG273" s="28" t="s">
        <v>113</v>
      </c>
      <c r="AH273" s="45">
        <v>1</v>
      </c>
      <c r="AI273" s="38">
        <v>8689479</v>
      </c>
      <c r="AJ273" s="38">
        <v>592663</v>
      </c>
      <c r="AK273" s="38">
        <v>709041</v>
      </c>
      <c r="AL273" s="38" t="s">
        <v>107</v>
      </c>
      <c r="AM273" s="38" t="s">
        <v>107</v>
      </c>
      <c r="AN273" s="38">
        <v>7360484</v>
      </c>
      <c r="AO273" s="38" t="s">
        <v>107</v>
      </c>
      <c r="AP273" s="38">
        <v>1247819</v>
      </c>
      <c r="AQ273" s="38">
        <v>901159</v>
      </c>
      <c r="AR273" s="38">
        <v>545921</v>
      </c>
      <c r="AS273" s="38">
        <v>12166231</v>
      </c>
      <c r="AT273" s="38">
        <v>10918412</v>
      </c>
      <c r="AU273" s="38">
        <v>0</v>
      </c>
      <c r="AV273" s="38">
        <v>0</v>
      </c>
      <c r="AW273" s="38" t="s">
        <v>107</v>
      </c>
      <c r="AX273" s="38">
        <v>3039785</v>
      </c>
      <c r="AY273" s="38">
        <v>2606006</v>
      </c>
      <c r="AZ273" s="38">
        <v>1929440</v>
      </c>
      <c r="BA273" s="38">
        <v>1972991</v>
      </c>
      <c r="BB273" s="38" t="s">
        <v>107</v>
      </c>
      <c r="BC273" s="38">
        <v>1279014</v>
      </c>
      <c r="BD273" s="38">
        <v>171576</v>
      </c>
      <c r="BE273" s="38">
        <v>2183683</v>
      </c>
      <c r="BF273" s="38">
        <v>668908</v>
      </c>
      <c r="BG273" s="38">
        <v>3732537</v>
      </c>
      <c r="BH273" s="38">
        <v>70190</v>
      </c>
      <c r="BI273" s="38">
        <v>1668957</v>
      </c>
      <c r="BJ273" s="38">
        <v>748691</v>
      </c>
      <c r="BK273" s="38" t="s">
        <v>107</v>
      </c>
      <c r="BL273" s="38" t="s">
        <v>107</v>
      </c>
      <c r="BM273" s="38" t="s">
        <v>107</v>
      </c>
      <c r="BN273" s="38">
        <v>7018979</v>
      </c>
      <c r="BO273" s="38">
        <v>117607</v>
      </c>
      <c r="BP273" s="38">
        <v>5863967</v>
      </c>
      <c r="BQ273" s="38">
        <v>7876855</v>
      </c>
      <c r="BR273" s="38">
        <v>5677574</v>
      </c>
      <c r="BS273" s="38">
        <v>701898</v>
      </c>
      <c r="BT273" s="330">
        <v>0</v>
      </c>
      <c r="BU273" s="38" t="s">
        <v>107</v>
      </c>
      <c r="BV273" s="38" t="s">
        <v>107</v>
      </c>
      <c r="BW273" s="38" t="s">
        <v>107</v>
      </c>
      <c r="BX273" s="38" t="s">
        <v>107</v>
      </c>
      <c r="BY273" s="41" t="s">
        <v>114</v>
      </c>
      <c r="BZ273" s="41" t="s">
        <v>114</v>
      </c>
      <c r="CA273" s="41" t="s">
        <v>113</v>
      </c>
      <c r="CB273" s="41" t="s">
        <v>114</v>
      </c>
      <c r="CC273" s="41" t="s">
        <v>113</v>
      </c>
      <c r="CD273" s="41" t="s">
        <v>114</v>
      </c>
      <c r="CE273" s="41" t="s">
        <v>114</v>
      </c>
      <c r="CF273" s="42" t="s">
        <v>107</v>
      </c>
      <c r="CG273" s="28" t="s">
        <v>107</v>
      </c>
      <c r="CH273" s="28" t="s">
        <v>107</v>
      </c>
      <c r="CI273" s="28" t="s">
        <v>107</v>
      </c>
      <c r="CJ273" s="28" t="s">
        <v>107</v>
      </c>
      <c r="CK273" s="28" t="s">
        <v>107</v>
      </c>
      <c r="CL273" s="28" t="s">
        <v>107</v>
      </c>
      <c r="CM273" s="28" t="s">
        <v>107</v>
      </c>
      <c r="CN273" s="28" t="s">
        <v>107</v>
      </c>
      <c r="CO273" s="28" t="s">
        <v>107</v>
      </c>
      <c r="CP273" s="28" t="s">
        <v>107</v>
      </c>
      <c r="CQ273" s="28" t="s">
        <v>107</v>
      </c>
      <c r="CR273" s="28" t="s">
        <v>107</v>
      </c>
      <c r="CS273" s="28" t="s">
        <v>107</v>
      </c>
      <c r="CT273" s="28" t="s">
        <v>107</v>
      </c>
      <c r="CU273" s="332">
        <v>6551048</v>
      </c>
      <c r="CV273" s="43">
        <v>1</v>
      </c>
    </row>
    <row r="274" spans="1:100" ht="51">
      <c r="A274" s="28">
        <v>367</v>
      </c>
      <c r="B274" s="29" t="s">
        <v>254</v>
      </c>
      <c r="C274" s="29" t="s">
        <v>0</v>
      </c>
      <c r="D274" s="29" t="s">
        <v>810</v>
      </c>
      <c r="E274" s="42" t="s">
        <v>811</v>
      </c>
      <c r="F274" s="42" t="s">
        <v>107</v>
      </c>
      <c r="G274" s="30" t="s">
        <v>839</v>
      </c>
      <c r="H274" s="42" t="s">
        <v>750</v>
      </c>
      <c r="I274" s="28">
        <v>40807001</v>
      </c>
      <c r="J274" s="28" t="s">
        <v>840</v>
      </c>
      <c r="K274" s="31" t="s">
        <v>107</v>
      </c>
      <c r="L274" s="32">
        <v>86</v>
      </c>
      <c r="M274" s="33" t="s">
        <v>107</v>
      </c>
      <c r="N274" s="34">
        <v>70000000</v>
      </c>
      <c r="O274" s="33" t="s">
        <v>107</v>
      </c>
      <c r="P274" s="28" t="s">
        <v>2415</v>
      </c>
      <c r="Q274" s="28" t="s">
        <v>112</v>
      </c>
      <c r="R274" s="28" t="s">
        <v>107</v>
      </c>
      <c r="S274" s="28" t="s">
        <v>107</v>
      </c>
      <c r="T274" s="42" t="s">
        <v>107</v>
      </c>
      <c r="U274" s="28" t="s">
        <v>107</v>
      </c>
      <c r="V274" s="28" t="s">
        <v>107</v>
      </c>
      <c r="W274" s="28" t="str">
        <f t="shared" si="4"/>
        <v>N.A.</v>
      </c>
      <c r="X274" s="35" t="s">
        <v>2412</v>
      </c>
      <c r="Y274" s="207">
        <v>0.05</v>
      </c>
      <c r="Z274" s="207">
        <v>0.05</v>
      </c>
      <c r="AA274" s="207">
        <v>7.0000000000000007E-2</v>
      </c>
      <c r="AB274" s="207">
        <v>7.0000000000000007E-2</v>
      </c>
      <c r="AC274" s="207">
        <v>0.09</v>
      </c>
      <c r="AD274" s="207">
        <v>0.09</v>
      </c>
      <c r="AE274" s="28" t="s">
        <v>113</v>
      </c>
      <c r="AF274" s="28" t="s">
        <v>113</v>
      </c>
      <c r="AG274" s="28" t="s">
        <v>113</v>
      </c>
      <c r="AH274" s="37">
        <v>1</v>
      </c>
      <c r="AI274" s="38">
        <v>8689479</v>
      </c>
      <c r="AJ274" s="38">
        <v>340397</v>
      </c>
      <c r="AK274" s="38">
        <v>1157349</v>
      </c>
      <c r="AL274" s="38" t="s">
        <v>107</v>
      </c>
      <c r="AM274" s="38" t="s">
        <v>107</v>
      </c>
      <c r="AN274" s="38">
        <v>9531108</v>
      </c>
      <c r="AO274" s="38" t="s">
        <v>107</v>
      </c>
      <c r="AP274" s="38">
        <v>816952</v>
      </c>
      <c r="AQ274" s="38">
        <v>340397</v>
      </c>
      <c r="AR274" s="38" t="s">
        <v>107</v>
      </c>
      <c r="AS274" s="38" t="s">
        <v>107</v>
      </c>
      <c r="AT274" s="38" t="s">
        <v>107</v>
      </c>
      <c r="AU274" s="38">
        <v>0</v>
      </c>
      <c r="AV274" s="38">
        <v>0</v>
      </c>
      <c r="AW274" s="38" t="s">
        <v>107</v>
      </c>
      <c r="AX274" s="38">
        <v>2587015</v>
      </c>
      <c r="AY274" s="38">
        <v>2587015</v>
      </c>
      <c r="AZ274" s="38">
        <v>2178539</v>
      </c>
      <c r="BA274" s="38">
        <v>2178539</v>
      </c>
      <c r="BB274" s="38" t="s">
        <v>107</v>
      </c>
      <c r="BC274" s="38">
        <v>1770063</v>
      </c>
      <c r="BD274" s="38">
        <v>408476</v>
      </c>
      <c r="BE274" s="38">
        <v>1633904</v>
      </c>
      <c r="BF274" s="38">
        <v>1633904</v>
      </c>
      <c r="BG274" s="38">
        <v>3812444</v>
      </c>
      <c r="BH274" s="38">
        <v>136159</v>
      </c>
      <c r="BI274" s="38">
        <v>3540126</v>
      </c>
      <c r="BJ274" s="38">
        <v>816952</v>
      </c>
      <c r="BK274" s="38" t="s">
        <v>107</v>
      </c>
      <c r="BL274" s="38" t="s">
        <v>107</v>
      </c>
      <c r="BM274" s="38" t="s">
        <v>107</v>
      </c>
      <c r="BN274" s="38">
        <v>2995491</v>
      </c>
      <c r="BO274" s="38">
        <v>272318</v>
      </c>
      <c r="BP274" s="38">
        <v>2723174</v>
      </c>
      <c r="BQ274" s="38">
        <v>8850315</v>
      </c>
      <c r="BR274" s="38" t="s">
        <v>107</v>
      </c>
      <c r="BS274" s="38">
        <v>1089270</v>
      </c>
      <c r="BT274" s="330">
        <v>0</v>
      </c>
      <c r="BU274" s="38">
        <v>0</v>
      </c>
      <c r="BV274" s="38">
        <v>6807934</v>
      </c>
      <c r="BW274" s="38">
        <v>9531108</v>
      </c>
      <c r="BX274" s="38">
        <v>13615869</v>
      </c>
      <c r="BY274" s="41" t="s">
        <v>114</v>
      </c>
      <c r="BZ274" s="41" t="s">
        <v>114</v>
      </c>
      <c r="CA274" s="41" t="s">
        <v>113</v>
      </c>
      <c r="CB274" s="41" t="s">
        <v>113</v>
      </c>
      <c r="CC274" s="41" t="s">
        <v>113</v>
      </c>
      <c r="CD274" s="41" t="s">
        <v>113</v>
      </c>
      <c r="CE274" s="41" t="s">
        <v>114</v>
      </c>
      <c r="CF274" s="42" t="s">
        <v>107</v>
      </c>
      <c r="CG274" s="28" t="s">
        <v>107</v>
      </c>
      <c r="CH274" s="28" t="s">
        <v>107</v>
      </c>
      <c r="CI274" s="28" t="s">
        <v>107</v>
      </c>
      <c r="CJ274" s="28" t="s">
        <v>107</v>
      </c>
      <c r="CK274" s="28" t="s">
        <v>107</v>
      </c>
      <c r="CL274" s="28" t="s">
        <v>107</v>
      </c>
      <c r="CM274" s="28" t="s">
        <v>107</v>
      </c>
      <c r="CN274" s="28" t="s">
        <v>107</v>
      </c>
      <c r="CO274" s="28" t="s">
        <v>107</v>
      </c>
      <c r="CP274" s="28" t="s">
        <v>107</v>
      </c>
      <c r="CQ274" s="28" t="s">
        <v>107</v>
      </c>
      <c r="CR274" s="28" t="s">
        <v>107</v>
      </c>
      <c r="CS274" s="28" t="s">
        <v>107</v>
      </c>
      <c r="CT274" s="28" t="s">
        <v>107</v>
      </c>
      <c r="CU274" s="332">
        <v>4798747</v>
      </c>
      <c r="CV274" s="43">
        <v>1</v>
      </c>
    </row>
    <row r="275" spans="1:100" ht="51" customHeight="1">
      <c r="A275" s="28">
        <v>368</v>
      </c>
      <c r="B275" s="29" t="s">
        <v>266</v>
      </c>
      <c r="C275" s="29" t="s">
        <v>0</v>
      </c>
      <c r="D275" s="29" t="s">
        <v>810</v>
      </c>
      <c r="E275" s="42" t="s">
        <v>811</v>
      </c>
      <c r="F275" s="42" t="s">
        <v>107</v>
      </c>
      <c r="G275" s="29" t="s">
        <v>841</v>
      </c>
      <c r="H275" s="42" t="s">
        <v>147</v>
      </c>
      <c r="I275" s="28">
        <v>8041018</v>
      </c>
      <c r="J275" s="28" t="s">
        <v>842</v>
      </c>
      <c r="K275" s="31" t="s">
        <v>107</v>
      </c>
      <c r="L275" s="56">
        <v>168</v>
      </c>
      <c r="M275" s="33" t="s">
        <v>107</v>
      </c>
      <c r="N275" s="50">
        <v>183500000</v>
      </c>
      <c r="O275" s="33" t="s">
        <v>107</v>
      </c>
      <c r="P275" s="28" t="s">
        <v>2415</v>
      </c>
      <c r="Q275" s="28" t="s">
        <v>360</v>
      </c>
      <c r="R275" s="33" t="s">
        <v>843</v>
      </c>
      <c r="S275" s="28" t="s">
        <v>107</v>
      </c>
      <c r="T275" s="42" t="s">
        <v>107</v>
      </c>
      <c r="U275" s="28" t="s">
        <v>107</v>
      </c>
      <c r="V275" s="28" t="s">
        <v>107</v>
      </c>
      <c r="W275" s="28" t="str">
        <f t="shared" si="4"/>
        <v>N.A.</v>
      </c>
      <c r="X275" s="35" t="s">
        <v>2413</v>
      </c>
      <c r="Y275" s="207">
        <v>0</v>
      </c>
      <c r="Z275" s="207">
        <v>0.01</v>
      </c>
      <c r="AA275" s="207">
        <v>1.4999999999999999E-2</v>
      </c>
      <c r="AB275" s="207">
        <v>0.02</v>
      </c>
      <c r="AC275" s="207">
        <v>2.5000000000000001E-2</v>
      </c>
      <c r="AD275" s="207">
        <v>0.03</v>
      </c>
      <c r="AE275" s="28" t="s">
        <v>113</v>
      </c>
      <c r="AF275" s="28" t="s">
        <v>113</v>
      </c>
      <c r="AG275" s="28" t="s">
        <v>113</v>
      </c>
      <c r="AH275" s="37">
        <v>1</v>
      </c>
      <c r="AI275" s="38">
        <v>5720563</v>
      </c>
      <c r="AJ275" s="38">
        <v>589650</v>
      </c>
      <c r="AK275" s="38">
        <v>348912</v>
      </c>
      <c r="AL275" s="38" t="s">
        <v>107</v>
      </c>
      <c r="AM275" s="38" t="s">
        <v>107</v>
      </c>
      <c r="AN275" s="38">
        <v>9500139</v>
      </c>
      <c r="AO275" s="38" t="s">
        <v>107</v>
      </c>
      <c r="AP275" s="38">
        <v>941957</v>
      </c>
      <c r="AQ275" s="38">
        <v>26905</v>
      </c>
      <c r="AR275" s="38">
        <v>143885</v>
      </c>
      <c r="AS275" s="38" t="s">
        <v>107</v>
      </c>
      <c r="AT275" s="38" t="s">
        <v>107</v>
      </c>
      <c r="AU275" s="38">
        <v>0</v>
      </c>
      <c r="AV275" s="38">
        <v>0</v>
      </c>
      <c r="AW275" s="38" t="s">
        <v>107</v>
      </c>
      <c r="AX275" s="38">
        <v>1751559</v>
      </c>
      <c r="AY275" s="38">
        <v>3237402</v>
      </c>
      <c r="AZ275" s="38">
        <v>1063798</v>
      </c>
      <c r="BA275" s="38">
        <v>555313</v>
      </c>
      <c r="BB275" s="38" t="s">
        <v>107</v>
      </c>
      <c r="BC275" s="38">
        <v>931941</v>
      </c>
      <c r="BD275" s="38">
        <v>213475</v>
      </c>
      <c r="BE275" s="38">
        <v>848919</v>
      </c>
      <c r="BF275" s="38">
        <v>1387411</v>
      </c>
      <c r="BG275" s="38">
        <v>3884750</v>
      </c>
      <c r="BH275" s="38">
        <v>110797</v>
      </c>
      <c r="BI275" s="38">
        <v>960636</v>
      </c>
      <c r="BJ275" s="38">
        <v>709210</v>
      </c>
      <c r="BK275" s="38" t="s">
        <v>107</v>
      </c>
      <c r="BL275" s="38" t="s">
        <v>107</v>
      </c>
      <c r="BM275" s="38" t="s">
        <v>107</v>
      </c>
      <c r="BN275" s="38">
        <v>10301040</v>
      </c>
      <c r="BO275" s="38">
        <v>142316</v>
      </c>
      <c r="BP275" s="38" t="s">
        <v>107</v>
      </c>
      <c r="BQ275" s="38">
        <v>6639246</v>
      </c>
      <c r="BR275" s="38">
        <v>11425736</v>
      </c>
      <c r="BS275" s="38">
        <v>736040</v>
      </c>
      <c r="BT275" s="330">
        <v>0</v>
      </c>
      <c r="BU275" s="38" t="s">
        <v>107</v>
      </c>
      <c r="BV275" s="38">
        <v>3711519</v>
      </c>
      <c r="BW275" s="38">
        <v>7561972</v>
      </c>
      <c r="BX275" s="38" t="s">
        <v>107</v>
      </c>
      <c r="BY275" s="61" t="s">
        <v>107</v>
      </c>
      <c r="BZ275" s="61" t="s">
        <v>107</v>
      </c>
      <c r="CA275" s="61" t="s">
        <v>107</v>
      </c>
      <c r="CB275" s="61" t="s">
        <v>107</v>
      </c>
      <c r="CC275" s="61" t="s">
        <v>107</v>
      </c>
      <c r="CD275" s="61" t="s">
        <v>107</v>
      </c>
      <c r="CE275" s="61" t="s">
        <v>107</v>
      </c>
      <c r="CF275" s="40" t="s">
        <v>107</v>
      </c>
      <c r="CG275" s="62" t="s">
        <v>107</v>
      </c>
      <c r="CH275" s="62" t="s">
        <v>107</v>
      </c>
      <c r="CI275" s="62" t="s">
        <v>107</v>
      </c>
      <c r="CJ275" s="62" t="s">
        <v>107</v>
      </c>
      <c r="CK275" s="62" t="s">
        <v>107</v>
      </c>
      <c r="CL275" s="62" t="s">
        <v>107</v>
      </c>
      <c r="CM275" s="62" t="s">
        <v>107</v>
      </c>
      <c r="CN275" s="62" t="s">
        <v>107</v>
      </c>
      <c r="CO275" s="62" t="s">
        <v>107</v>
      </c>
      <c r="CP275" s="62" t="s">
        <v>107</v>
      </c>
      <c r="CQ275" s="62" t="s">
        <v>107</v>
      </c>
      <c r="CR275" s="62" t="s">
        <v>107</v>
      </c>
      <c r="CS275" s="62" t="s">
        <v>107</v>
      </c>
      <c r="CT275" s="62" t="s">
        <v>107</v>
      </c>
      <c r="CU275" s="333">
        <v>5215033</v>
      </c>
      <c r="CV275" s="43">
        <v>1</v>
      </c>
    </row>
    <row r="276" spans="1:100" ht="51" customHeight="1">
      <c r="A276" s="28">
        <v>369</v>
      </c>
      <c r="B276" s="29" t="s">
        <v>266</v>
      </c>
      <c r="C276" s="29" t="s">
        <v>0</v>
      </c>
      <c r="D276" s="29" t="s">
        <v>810</v>
      </c>
      <c r="E276" s="42" t="s">
        <v>811</v>
      </c>
      <c r="F276" s="42" t="s">
        <v>107</v>
      </c>
      <c r="G276" s="30" t="s">
        <v>844</v>
      </c>
      <c r="H276" s="42" t="s">
        <v>147</v>
      </c>
      <c r="I276" s="28">
        <v>8041017</v>
      </c>
      <c r="J276" s="28" t="s">
        <v>845</v>
      </c>
      <c r="K276" s="31" t="s">
        <v>107</v>
      </c>
      <c r="L276" s="32">
        <v>168</v>
      </c>
      <c r="M276" s="33" t="s">
        <v>107</v>
      </c>
      <c r="N276" s="34">
        <v>177500000</v>
      </c>
      <c r="O276" s="33" t="s">
        <v>107</v>
      </c>
      <c r="P276" s="28" t="s">
        <v>2415</v>
      </c>
      <c r="Q276" s="28" t="s">
        <v>360</v>
      </c>
      <c r="R276" s="28" t="s">
        <v>107</v>
      </c>
      <c r="S276" s="28" t="s">
        <v>107</v>
      </c>
      <c r="T276" s="42" t="s">
        <v>107</v>
      </c>
      <c r="U276" s="28" t="s">
        <v>107</v>
      </c>
      <c r="V276" s="28" t="s">
        <v>107</v>
      </c>
      <c r="W276" s="28" t="str">
        <f t="shared" si="4"/>
        <v>N.A.</v>
      </c>
      <c r="X276" s="35" t="s">
        <v>2413</v>
      </c>
      <c r="Y276" s="207">
        <v>0</v>
      </c>
      <c r="Z276" s="207">
        <v>0.01</v>
      </c>
      <c r="AA276" s="207">
        <v>1.4999999999999999E-2</v>
      </c>
      <c r="AB276" s="207">
        <v>0.02</v>
      </c>
      <c r="AC276" s="207">
        <v>2.5000000000000001E-2</v>
      </c>
      <c r="AD276" s="207">
        <v>0.03</v>
      </c>
      <c r="AE276" s="28" t="s">
        <v>113</v>
      </c>
      <c r="AF276" s="28" t="s">
        <v>113</v>
      </c>
      <c r="AG276" s="28" t="s">
        <v>113</v>
      </c>
      <c r="AH276" s="37">
        <v>1</v>
      </c>
      <c r="AI276" s="38">
        <v>5720563</v>
      </c>
      <c r="AJ276" s="38">
        <v>589650</v>
      </c>
      <c r="AK276" s="38">
        <v>348912</v>
      </c>
      <c r="AL276" s="38" t="s">
        <v>107</v>
      </c>
      <c r="AM276" s="38" t="s">
        <v>107</v>
      </c>
      <c r="AN276" s="38">
        <v>9500139</v>
      </c>
      <c r="AO276" s="38" t="s">
        <v>107</v>
      </c>
      <c r="AP276" s="38">
        <v>941957</v>
      </c>
      <c r="AQ276" s="38">
        <v>26905</v>
      </c>
      <c r="AR276" s="38">
        <v>143885</v>
      </c>
      <c r="AS276" s="38" t="s">
        <v>107</v>
      </c>
      <c r="AT276" s="38" t="s">
        <v>107</v>
      </c>
      <c r="AU276" s="38">
        <v>0</v>
      </c>
      <c r="AV276" s="38">
        <v>0</v>
      </c>
      <c r="AW276" s="38" t="s">
        <v>107</v>
      </c>
      <c r="AX276" s="38">
        <v>1751559</v>
      </c>
      <c r="AY276" s="38">
        <v>3237402</v>
      </c>
      <c r="AZ276" s="38">
        <v>1063798</v>
      </c>
      <c r="BA276" s="38">
        <v>555313</v>
      </c>
      <c r="BB276" s="38" t="s">
        <v>107</v>
      </c>
      <c r="BC276" s="38">
        <v>931941</v>
      </c>
      <c r="BD276" s="38">
        <v>213475</v>
      </c>
      <c r="BE276" s="38">
        <v>848919</v>
      </c>
      <c r="BF276" s="38">
        <v>1387411</v>
      </c>
      <c r="BG276" s="38">
        <v>3884750</v>
      </c>
      <c r="BH276" s="38">
        <v>110797</v>
      </c>
      <c r="BI276" s="38">
        <v>960636</v>
      </c>
      <c r="BJ276" s="38">
        <v>709210</v>
      </c>
      <c r="BK276" s="38" t="s">
        <v>107</v>
      </c>
      <c r="BL276" s="38" t="s">
        <v>107</v>
      </c>
      <c r="BM276" s="38" t="s">
        <v>107</v>
      </c>
      <c r="BN276" s="38">
        <v>10301040</v>
      </c>
      <c r="BO276" s="38">
        <v>142316</v>
      </c>
      <c r="BP276" s="38" t="s">
        <v>107</v>
      </c>
      <c r="BQ276" s="38">
        <v>6639246</v>
      </c>
      <c r="BR276" s="38">
        <v>11425736</v>
      </c>
      <c r="BS276" s="38">
        <v>736040</v>
      </c>
      <c r="BT276" s="330">
        <v>0</v>
      </c>
      <c r="BU276" s="38" t="s">
        <v>107</v>
      </c>
      <c r="BV276" s="38">
        <v>3711519</v>
      </c>
      <c r="BW276" s="38">
        <v>7561972</v>
      </c>
      <c r="BX276" s="38" t="s">
        <v>107</v>
      </c>
      <c r="BY276" s="42" t="s">
        <v>114</v>
      </c>
      <c r="BZ276" s="42" t="s">
        <v>114</v>
      </c>
      <c r="CA276" s="42" t="s">
        <v>114</v>
      </c>
      <c r="CB276" s="42" t="s">
        <v>114</v>
      </c>
      <c r="CC276" s="42" t="s">
        <v>114</v>
      </c>
      <c r="CD276" s="42" t="s">
        <v>114</v>
      </c>
      <c r="CE276" s="42" t="s">
        <v>114</v>
      </c>
      <c r="CF276" s="42" t="s">
        <v>107</v>
      </c>
      <c r="CG276" s="28" t="s">
        <v>107</v>
      </c>
      <c r="CH276" s="28" t="s">
        <v>107</v>
      </c>
      <c r="CI276" s="28" t="s">
        <v>107</v>
      </c>
      <c r="CJ276" s="28" t="s">
        <v>107</v>
      </c>
      <c r="CK276" s="28" t="s">
        <v>107</v>
      </c>
      <c r="CL276" s="28" t="s">
        <v>107</v>
      </c>
      <c r="CM276" s="28" t="s">
        <v>107</v>
      </c>
      <c r="CN276" s="28" t="s">
        <v>107</v>
      </c>
      <c r="CO276" s="28" t="s">
        <v>107</v>
      </c>
      <c r="CP276" s="28" t="s">
        <v>107</v>
      </c>
      <c r="CQ276" s="28" t="s">
        <v>107</v>
      </c>
      <c r="CR276" s="28" t="s">
        <v>107</v>
      </c>
      <c r="CS276" s="28" t="s">
        <v>107</v>
      </c>
      <c r="CT276" s="28" t="s">
        <v>107</v>
      </c>
      <c r="CU276" s="332">
        <v>5215033</v>
      </c>
      <c r="CV276" s="43">
        <v>1</v>
      </c>
    </row>
    <row r="277" spans="1:100" ht="51">
      <c r="A277" s="28">
        <v>370</v>
      </c>
      <c r="B277" s="29" t="s">
        <v>266</v>
      </c>
      <c r="C277" s="29" t="s">
        <v>0</v>
      </c>
      <c r="D277" s="29" t="s">
        <v>810</v>
      </c>
      <c r="E277" s="42" t="s">
        <v>811</v>
      </c>
      <c r="F277" s="42" t="s">
        <v>107</v>
      </c>
      <c r="G277" s="30" t="s">
        <v>846</v>
      </c>
      <c r="H277" s="42" t="s">
        <v>147</v>
      </c>
      <c r="I277" s="28">
        <v>8007021</v>
      </c>
      <c r="J277" s="28" t="s">
        <v>847</v>
      </c>
      <c r="K277" s="31" t="s">
        <v>107</v>
      </c>
      <c r="L277" s="32">
        <v>130</v>
      </c>
      <c r="M277" s="33" t="s">
        <v>107</v>
      </c>
      <c r="N277" s="34">
        <v>166000000</v>
      </c>
      <c r="O277" s="33" t="s">
        <v>107</v>
      </c>
      <c r="P277" s="28" t="s">
        <v>2415</v>
      </c>
      <c r="Q277" s="28" t="s">
        <v>360</v>
      </c>
      <c r="R277" s="28" t="s">
        <v>107</v>
      </c>
      <c r="S277" s="28" t="s">
        <v>107</v>
      </c>
      <c r="T277" s="42" t="s">
        <v>107</v>
      </c>
      <c r="U277" s="28" t="s">
        <v>107</v>
      </c>
      <c r="V277" s="28" t="s">
        <v>107</v>
      </c>
      <c r="W277" s="28" t="str">
        <f t="shared" si="4"/>
        <v>N.A.</v>
      </c>
      <c r="X277" s="35" t="s">
        <v>2413</v>
      </c>
      <c r="Y277" s="207">
        <v>0</v>
      </c>
      <c r="Z277" s="207">
        <v>0.01</v>
      </c>
      <c r="AA277" s="207">
        <v>1.4999999999999999E-2</v>
      </c>
      <c r="AB277" s="207">
        <v>0.02</v>
      </c>
      <c r="AC277" s="207">
        <v>2.5000000000000001E-2</v>
      </c>
      <c r="AD277" s="207">
        <v>0.03</v>
      </c>
      <c r="AE277" s="28" t="s">
        <v>113</v>
      </c>
      <c r="AF277" s="28" t="s">
        <v>113</v>
      </c>
      <c r="AG277" s="28" t="s">
        <v>113</v>
      </c>
      <c r="AH277" s="37">
        <v>1</v>
      </c>
      <c r="AI277" s="38">
        <v>8689479</v>
      </c>
      <c r="AJ277" s="38">
        <v>589650</v>
      </c>
      <c r="AK277" s="38">
        <v>457030</v>
      </c>
      <c r="AL277" s="38" t="s">
        <v>107</v>
      </c>
      <c r="AM277" s="38" t="s">
        <v>107</v>
      </c>
      <c r="AN277" s="38">
        <v>9467039</v>
      </c>
      <c r="AO277" s="38" t="s">
        <v>107</v>
      </c>
      <c r="AP277" s="38">
        <v>553746</v>
      </c>
      <c r="AQ277" s="38">
        <v>310127</v>
      </c>
      <c r="AR277" s="38">
        <v>0</v>
      </c>
      <c r="AS277" s="38" t="s">
        <v>107</v>
      </c>
      <c r="AT277" s="38" t="s">
        <v>107</v>
      </c>
      <c r="AU277" s="38">
        <v>0</v>
      </c>
      <c r="AV277" s="38">
        <v>0</v>
      </c>
      <c r="AW277" s="38" t="s">
        <v>107</v>
      </c>
      <c r="AX277" s="38">
        <v>6478392</v>
      </c>
      <c r="AY277" s="38" t="s">
        <v>107</v>
      </c>
      <c r="AZ277" s="38">
        <v>636577</v>
      </c>
      <c r="BA277" s="38">
        <v>848769</v>
      </c>
      <c r="BB277" s="38" t="s">
        <v>107</v>
      </c>
      <c r="BC277" s="38" t="s">
        <v>107</v>
      </c>
      <c r="BD277" s="38">
        <v>179547</v>
      </c>
      <c r="BE277" s="38" t="s">
        <v>107</v>
      </c>
      <c r="BF277" s="38">
        <v>1387411</v>
      </c>
      <c r="BG277" s="38">
        <v>3884750</v>
      </c>
      <c r="BH277" s="38">
        <v>114258</v>
      </c>
      <c r="BI277" s="38">
        <v>2358599</v>
      </c>
      <c r="BJ277" s="38">
        <v>4651908</v>
      </c>
      <c r="BK277" s="38" t="s">
        <v>107</v>
      </c>
      <c r="BL277" s="38" t="s">
        <v>107</v>
      </c>
      <c r="BM277" s="38" t="s">
        <v>107</v>
      </c>
      <c r="BN277" s="38">
        <v>9589457</v>
      </c>
      <c r="BO277" s="38">
        <v>212192</v>
      </c>
      <c r="BP277" s="38" t="s">
        <v>107</v>
      </c>
      <c r="BQ277" s="38" t="s">
        <v>107</v>
      </c>
      <c r="BR277" s="38">
        <v>11425736</v>
      </c>
      <c r="BS277" s="38">
        <v>783479</v>
      </c>
      <c r="BT277" s="330">
        <v>0</v>
      </c>
      <c r="BU277" s="38" t="s">
        <v>107</v>
      </c>
      <c r="BV277" s="38" t="s">
        <v>107</v>
      </c>
      <c r="BW277" s="38" t="s">
        <v>107</v>
      </c>
      <c r="BX277" s="38" t="s">
        <v>107</v>
      </c>
      <c r="BY277" s="42" t="s">
        <v>114</v>
      </c>
      <c r="BZ277" s="42" t="s">
        <v>114</v>
      </c>
      <c r="CA277" s="42" t="s">
        <v>114</v>
      </c>
      <c r="CB277" s="42" t="s">
        <v>114</v>
      </c>
      <c r="CC277" s="42" t="s">
        <v>114</v>
      </c>
      <c r="CD277" s="42" t="s">
        <v>114</v>
      </c>
      <c r="CE277" s="42" t="s">
        <v>114</v>
      </c>
      <c r="CF277" s="42" t="s">
        <v>107</v>
      </c>
      <c r="CG277" s="28" t="s">
        <v>107</v>
      </c>
      <c r="CH277" s="28" t="s">
        <v>107</v>
      </c>
      <c r="CI277" s="28" t="s">
        <v>107</v>
      </c>
      <c r="CJ277" s="28" t="s">
        <v>107</v>
      </c>
      <c r="CK277" s="28" t="s">
        <v>107</v>
      </c>
      <c r="CL277" s="28" t="s">
        <v>107</v>
      </c>
      <c r="CM277" s="28" t="s">
        <v>107</v>
      </c>
      <c r="CN277" s="28" t="s">
        <v>107</v>
      </c>
      <c r="CO277" s="28" t="s">
        <v>107</v>
      </c>
      <c r="CP277" s="28" t="s">
        <v>107</v>
      </c>
      <c r="CQ277" s="28" t="s">
        <v>107</v>
      </c>
      <c r="CR277" s="28" t="s">
        <v>107</v>
      </c>
      <c r="CS277" s="28" t="s">
        <v>107</v>
      </c>
      <c r="CT277" s="28" t="s">
        <v>107</v>
      </c>
      <c r="CU277" s="332">
        <v>5215033</v>
      </c>
      <c r="CV277" s="43">
        <v>1</v>
      </c>
    </row>
    <row r="278" spans="1:100" ht="51">
      <c r="A278" s="28">
        <v>371</v>
      </c>
      <c r="B278" s="29" t="s">
        <v>266</v>
      </c>
      <c r="C278" s="29" t="s">
        <v>0</v>
      </c>
      <c r="D278" s="29" t="s">
        <v>810</v>
      </c>
      <c r="E278" s="42" t="s">
        <v>811</v>
      </c>
      <c r="F278" s="42" t="s">
        <v>107</v>
      </c>
      <c r="G278" s="30" t="s">
        <v>848</v>
      </c>
      <c r="H278" s="42" t="s">
        <v>147</v>
      </c>
      <c r="I278" s="28">
        <v>8007015</v>
      </c>
      <c r="J278" s="28" t="s">
        <v>849</v>
      </c>
      <c r="K278" s="31" t="s">
        <v>107</v>
      </c>
      <c r="L278" s="32">
        <v>130</v>
      </c>
      <c r="M278" s="33" t="s">
        <v>107</v>
      </c>
      <c r="N278" s="34">
        <v>154900000</v>
      </c>
      <c r="O278" s="33" t="s">
        <v>107</v>
      </c>
      <c r="P278" s="28" t="s">
        <v>2415</v>
      </c>
      <c r="Q278" s="28" t="s">
        <v>360</v>
      </c>
      <c r="R278" s="28" t="s">
        <v>107</v>
      </c>
      <c r="S278" s="28" t="s">
        <v>107</v>
      </c>
      <c r="T278" s="42" t="s">
        <v>107</v>
      </c>
      <c r="U278" s="28" t="s">
        <v>107</v>
      </c>
      <c r="V278" s="28" t="s">
        <v>107</v>
      </c>
      <c r="W278" s="28" t="str">
        <f t="shared" si="4"/>
        <v>N.A.</v>
      </c>
      <c r="X278" s="35" t="s">
        <v>2412</v>
      </c>
      <c r="Y278" s="207">
        <v>0</v>
      </c>
      <c r="Z278" s="207">
        <v>0.01</v>
      </c>
      <c r="AA278" s="207">
        <v>1.4999999999999999E-2</v>
      </c>
      <c r="AB278" s="207">
        <v>0.02</v>
      </c>
      <c r="AC278" s="207">
        <v>2.5000000000000001E-2</v>
      </c>
      <c r="AD278" s="207">
        <v>0.03</v>
      </c>
      <c r="AE278" s="28" t="s">
        <v>113</v>
      </c>
      <c r="AF278" s="28" t="s">
        <v>113</v>
      </c>
      <c r="AG278" s="28" t="s">
        <v>113</v>
      </c>
      <c r="AH278" s="37">
        <v>1</v>
      </c>
      <c r="AI278" s="38">
        <v>8689479</v>
      </c>
      <c r="AJ278" s="38">
        <v>589650</v>
      </c>
      <c r="AK278" s="38">
        <v>457030</v>
      </c>
      <c r="AL278" s="38" t="s">
        <v>107</v>
      </c>
      <c r="AM278" s="38" t="s">
        <v>107</v>
      </c>
      <c r="AN278" s="38">
        <v>9467039</v>
      </c>
      <c r="AO278" s="38" t="s">
        <v>107</v>
      </c>
      <c r="AP278" s="38">
        <v>553746</v>
      </c>
      <c r="AQ278" s="38">
        <v>310127</v>
      </c>
      <c r="AR278" s="38">
        <v>0</v>
      </c>
      <c r="AS278" s="38" t="s">
        <v>107</v>
      </c>
      <c r="AT278" s="38" t="s">
        <v>107</v>
      </c>
      <c r="AU278" s="38">
        <v>0</v>
      </c>
      <c r="AV278" s="38">
        <v>0</v>
      </c>
      <c r="AW278" s="38" t="s">
        <v>107</v>
      </c>
      <c r="AX278" s="38">
        <v>6478392</v>
      </c>
      <c r="AY278" s="38" t="s">
        <v>107</v>
      </c>
      <c r="AZ278" s="38">
        <v>636577</v>
      </c>
      <c r="BA278" s="38">
        <v>848769</v>
      </c>
      <c r="BB278" s="38" t="s">
        <v>107</v>
      </c>
      <c r="BC278" s="38" t="s">
        <v>107</v>
      </c>
      <c r="BD278" s="38">
        <v>179547</v>
      </c>
      <c r="BE278" s="38" t="s">
        <v>107</v>
      </c>
      <c r="BF278" s="38">
        <v>1387411</v>
      </c>
      <c r="BG278" s="38">
        <v>3884750</v>
      </c>
      <c r="BH278" s="38">
        <v>114258</v>
      </c>
      <c r="BI278" s="38">
        <v>2358599</v>
      </c>
      <c r="BJ278" s="38">
        <v>4651908</v>
      </c>
      <c r="BK278" s="38" t="s">
        <v>107</v>
      </c>
      <c r="BL278" s="38" t="s">
        <v>107</v>
      </c>
      <c r="BM278" s="38" t="s">
        <v>107</v>
      </c>
      <c r="BN278" s="38">
        <v>9589457</v>
      </c>
      <c r="BO278" s="38">
        <v>212192</v>
      </c>
      <c r="BP278" s="38" t="s">
        <v>107</v>
      </c>
      <c r="BQ278" s="38" t="s">
        <v>107</v>
      </c>
      <c r="BR278" s="38">
        <v>11425736</v>
      </c>
      <c r="BS278" s="38">
        <v>783479</v>
      </c>
      <c r="BT278" s="330">
        <v>0</v>
      </c>
      <c r="BU278" s="38" t="s">
        <v>107</v>
      </c>
      <c r="BV278" s="38" t="s">
        <v>107</v>
      </c>
      <c r="BW278" s="38" t="s">
        <v>107</v>
      </c>
      <c r="BX278" s="38" t="s">
        <v>107</v>
      </c>
      <c r="BY278" s="42" t="s">
        <v>114</v>
      </c>
      <c r="BZ278" s="42" t="s">
        <v>114</v>
      </c>
      <c r="CA278" s="42" t="s">
        <v>114</v>
      </c>
      <c r="CB278" s="42" t="s">
        <v>114</v>
      </c>
      <c r="CC278" s="42" t="s">
        <v>114</v>
      </c>
      <c r="CD278" s="42" t="s">
        <v>114</v>
      </c>
      <c r="CE278" s="42" t="s">
        <v>114</v>
      </c>
      <c r="CF278" s="42" t="s">
        <v>107</v>
      </c>
      <c r="CG278" s="28" t="s">
        <v>107</v>
      </c>
      <c r="CH278" s="28" t="s">
        <v>107</v>
      </c>
      <c r="CI278" s="28" t="s">
        <v>107</v>
      </c>
      <c r="CJ278" s="28" t="s">
        <v>107</v>
      </c>
      <c r="CK278" s="28" t="s">
        <v>107</v>
      </c>
      <c r="CL278" s="28" t="s">
        <v>107</v>
      </c>
      <c r="CM278" s="28" t="s">
        <v>107</v>
      </c>
      <c r="CN278" s="28" t="s">
        <v>107</v>
      </c>
      <c r="CO278" s="28" t="s">
        <v>107</v>
      </c>
      <c r="CP278" s="28" t="s">
        <v>107</v>
      </c>
      <c r="CQ278" s="28" t="s">
        <v>107</v>
      </c>
      <c r="CR278" s="28" t="s">
        <v>107</v>
      </c>
      <c r="CS278" s="28" t="s">
        <v>107</v>
      </c>
      <c r="CT278" s="28" t="s">
        <v>107</v>
      </c>
      <c r="CU278" s="332">
        <v>5215033</v>
      </c>
      <c r="CV278" s="43">
        <v>1</v>
      </c>
    </row>
    <row r="279" spans="1:100" ht="51">
      <c r="A279" s="28">
        <v>372</v>
      </c>
      <c r="B279" s="29" t="s">
        <v>266</v>
      </c>
      <c r="C279" s="29" t="s">
        <v>0</v>
      </c>
      <c r="D279" s="29" t="s">
        <v>810</v>
      </c>
      <c r="E279" s="42" t="s">
        <v>811</v>
      </c>
      <c r="F279" s="42" t="s">
        <v>107</v>
      </c>
      <c r="G279" s="30" t="s">
        <v>850</v>
      </c>
      <c r="H279" s="42" t="s">
        <v>851</v>
      </c>
      <c r="I279" s="28">
        <v>5807018</v>
      </c>
      <c r="J279" s="28" t="s">
        <v>852</v>
      </c>
      <c r="K279" s="31" t="s">
        <v>107</v>
      </c>
      <c r="L279" s="32">
        <v>163</v>
      </c>
      <c r="M279" s="33" t="s">
        <v>107</v>
      </c>
      <c r="N279" s="34">
        <v>249900000</v>
      </c>
      <c r="O279" s="33" t="s">
        <v>107</v>
      </c>
      <c r="P279" s="28" t="s">
        <v>2415</v>
      </c>
      <c r="Q279" s="28" t="s">
        <v>360</v>
      </c>
      <c r="R279" s="28" t="s">
        <v>107</v>
      </c>
      <c r="S279" s="28" t="s">
        <v>107</v>
      </c>
      <c r="T279" s="42" t="s">
        <v>107</v>
      </c>
      <c r="U279" s="28" t="s">
        <v>107</v>
      </c>
      <c r="V279" s="28" t="s">
        <v>107</v>
      </c>
      <c r="W279" s="28" t="str">
        <f t="shared" si="4"/>
        <v>N.A.</v>
      </c>
      <c r="X279" s="35" t="s">
        <v>2414</v>
      </c>
      <c r="Y279" s="323">
        <v>2.5000000000000001E-4</v>
      </c>
      <c r="Z279" s="323">
        <v>5.0000000000000001E-4</v>
      </c>
      <c r="AA279" s="323">
        <v>7.5000000000000002E-4</v>
      </c>
      <c r="AB279" s="323">
        <v>1E-3</v>
      </c>
      <c r="AC279" s="323">
        <v>1.25E-3</v>
      </c>
      <c r="AD279" s="323">
        <v>1.5E-3</v>
      </c>
      <c r="AE279" s="28" t="s">
        <v>113</v>
      </c>
      <c r="AF279" s="28" t="s">
        <v>113</v>
      </c>
      <c r="AG279" s="28" t="s">
        <v>113</v>
      </c>
      <c r="AH279" s="45">
        <v>0.05</v>
      </c>
      <c r="AI279" s="38">
        <v>8689479</v>
      </c>
      <c r="AJ279" s="38" t="s">
        <v>107</v>
      </c>
      <c r="AK279" s="38" t="s">
        <v>107</v>
      </c>
      <c r="AL279" s="38" t="s">
        <v>107</v>
      </c>
      <c r="AM279" s="38" t="s">
        <v>107</v>
      </c>
      <c r="AN279" s="38" t="s">
        <v>107</v>
      </c>
      <c r="AO279" s="38">
        <v>0</v>
      </c>
      <c r="AP279" s="38">
        <v>734511</v>
      </c>
      <c r="AQ279" s="38">
        <v>505997</v>
      </c>
      <c r="AR279" s="38">
        <v>734511</v>
      </c>
      <c r="AS279" s="38" t="s">
        <v>107</v>
      </c>
      <c r="AT279" s="38" t="s">
        <v>107</v>
      </c>
      <c r="AU279" s="38">
        <v>0</v>
      </c>
      <c r="AV279" s="38">
        <v>0</v>
      </c>
      <c r="AW279" s="38" t="s">
        <v>107</v>
      </c>
      <c r="AX279" s="38">
        <v>25707907</v>
      </c>
      <c r="AY279" s="38" t="s">
        <v>107</v>
      </c>
      <c r="AZ279" s="38" t="s">
        <v>107</v>
      </c>
      <c r="BA279" s="38" t="s">
        <v>107</v>
      </c>
      <c r="BB279" s="38">
        <v>0</v>
      </c>
      <c r="BC279" s="38" t="s">
        <v>107</v>
      </c>
      <c r="BD279" s="38">
        <v>359095</v>
      </c>
      <c r="BE279" s="38" t="s">
        <v>107</v>
      </c>
      <c r="BF279" s="38" t="s">
        <v>107</v>
      </c>
      <c r="BG279" s="38" t="s">
        <v>107</v>
      </c>
      <c r="BH279" s="38">
        <v>163225</v>
      </c>
      <c r="BI279" s="38" t="s">
        <v>107</v>
      </c>
      <c r="BJ279" s="38" t="s">
        <v>107</v>
      </c>
      <c r="BK279" s="38" t="s">
        <v>107</v>
      </c>
      <c r="BL279" s="38" t="s">
        <v>107</v>
      </c>
      <c r="BM279" s="38" t="s">
        <v>107</v>
      </c>
      <c r="BN279" s="38">
        <v>1550636</v>
      </c>
      <c r="BO279" s="38">
        <v>163225</v>
      </c>
      <c r="BP279" s="38" t="s">
        <v>107</v>
      </c>
      <c r="BQ279" s="38" t="s">
        <v>107</v>
      </c>
      <c r="BR279" s="38">
        <v>0</v>
      </c>
      <c r="BS279" s="38">
        <v>1060961</v>
      </c>
      <c r="BT279" s="330">
        <v>0</v>
      </c>
      <c r="BU279" s="38" t="s">
        <v>107</v>
      </c>
      <c r="BV279" s="38" t="s">
        <v>107</v>
      </c>
      <c r="BW279" s="38" t="s">
        <v>107</v>
      </c>
      <c r="BX279" s="38" t="s">
        <v>107</v>
      </c>
      <c r="BY279" s="42" t="s">
        <v>114</v>
      </c>
      <c r="BZ279" s="42" t="s">
        <v>114</v>
      </c>
      <c r="CA279" s="42" t="s">
        <v>113</v>
      </c>
      <c r="CB279" s="42" t="s">
        <v>114</v>
      </c>
      <c r="CC279" s="42" t="s">
        <v>114</v>
      </c>
      <c r="CD279" s="42" t="s">
        <v>114</v>
      </c>
      <c r="CE279" s="42" t="s">
        <v>114</v>
      </c>
      <c r="CF279" s="42" t="s">
        <v>107</v>
      </c>
      <c r="CG279" s="28" t="s">
        <v>107</v>
      </c>
      <c r="CH279" s="28" t="s">
        <v>107</v>
      </c>
      <c r="CI279" s="28" t="s">
        <v>107</v>
      </c>
      <c r="CJ279" s="28" t="s">
        <v>107</v>
      </c>
      <c r="CK279" s="28" t="s">
        <v>107</v>
      </c>
      <c r="CL279" s="28" t="s">
        <v>107</v>
      </c>
      <c r="CM279" s="28" t="s">
        <v>107</v>
      </c>
      <c r="CN279" s="28" t="s">
        <v>107</v>
      </c>
      <c r="CO279" s="28" t="s">
        <v>107</v>
      </c>
      <c r="CP279" s="28" t="s">
        <v>107</v>
      </c>
      <c r="CQ279" s="28" t="s">
        <v>107</v>
      </c>
      <c r="CR279" s="28" t="s">
        <v>107</v>
      </c>
      <c r="CS279" s="28" t="s">
        <v>107</v>
      </c>
      <c r="CT279" s="28" t="s">
        <v>107</v>
      </c>
      <c r="CU279" s="332">
        <v>12819676</v>
      </c>
      <c r="CV279" s="43">
        <v>1</v>
      </c>
    </row>
    <row r="280" spans="1:100" ht="51">
      <c r="A280" s="28">
        <v>373</v>
      </c>
      <c r="B280" s="29" t="s">
        <v>266</v>
      </c>
      <c r="C280" s="29" t="s">
        <v>0</v>
      </c>
      <c r="D280" s="29" t="s">
        <v>810</v>
      </c>
      <c r="E280" s="42" t="s">
        <v>811</v>
      </c>
      <c r="F280" s="42" t="s">
        <v>107</v>
      </c>
      <c r="G280" s="30" t="s">
        <v>853</v>
      </c>
      <c r="H280" s="42" t="s">
        <v>851</v>
      </c>
      <c r="I280" s="28">
        <v>5807019</v>
      </c>
      <c r="J280" s="28" t="s">
        <v>854</v>
      </c>
      <c r="K280" s="31" t="s">
        <v>107</v>
      </c>
      <c r="L280" s="32">
        <v>140</v>
      </c>
      <c r="M280" s="33" t="s">
        <v>107</v>
      </c>
      <c r="N280" s="34">
        <v>214900000</v>
      </c>
      <c r="O280" s="33" t="s">
        <v>107</v>
      </c>
      <c r="P280" s="28" t="s">
        <v>2415</v>
      </c>
      <c r="Q280" s="28" t="s">
        <v>360</v>
      </c>
      <c r="R280" s="28" t="s">
        <v>107</v>
      </c>
      <c r="S280" s="28" t="s">
        <v>107</v>
      </c>
      <c r="T280" s="42" t="s">
        <v>107</v>
      </c>
      <c r="U280" s="28" t="s">
        <v>107</v>
      </c>
      <c r="V280" s="28" t="s">
        <v>107</v>
      </c>
      <c r="W280" s="28" t="str">
        <f t="shared" si="4"/>
        <v>N.A.</v>
      </c>
      <c r="X280" s="35" t="s">
        <v>2414</v>
      </c>
      <c r="Y280" s="323">
        <v>2.5000000000000001E-4</v>
      </c>
      <c r="Z280" s="323">
        <v>5.0000000000000001E-4</v>
      </c>
      <c r="AA280" s="323">
        <v>7.5000000000000002E-4</v>
      </c>
      <c r="AB280" s="323">
        <v>1E-3</v>
      </c>
      <c r="AC280" s="323">
        <v>1.25E-3</v>
      </c>
      <c r="AD280" s="323">
        <v>1.5E-3</v>
      </c>
      <c r="AE280" s="28" t="s">
        <v>113</v>
      </c>
      <c r="AF280" s="28" t="s">
        <v>113</v>
      </c>
      <c r="AG280" s="28" t="s">
        <v>113</v>
      </c>
      <c r="AH280" s="45">
        <v>0.05</v>
      </c>
      <c r="AI280" s="38">
        <v>8689479</v>
      </c>
      <c r="AJ280" s="38" t="s">
        <v>107</v>
      </c>
      <c r="AK280" s="38" t="s">
        <v>107</v>
      </c>
      <c r="AL280" s="38" t="s">
        <v>107</v>
      </c>
      <c r="AM280" s="38" t="s">
        <v>107</v>
      </c>
      <c r="AN280" s="38" t="s">
        <v>107</v>
      </c>
      <c r="AO280" s="38">
        <v>0</v>
      </c>
      <c r="AP280" s="38">
        <v>734511</v>
      </c>
      <c r="AQ280" s="38">
        <v>505997</v>
      </c>
      <c r="AR280" s="38">
        <v>734511</v>
      </c>
      <c r="AS280" s="38" t="s">
        <v>107</v>
      </c>
      <c r="AT280" s="38" t="s">
        <v>107</v>
      </c>
      <c r="AU280" s="38">
        <v>0</v>
      </c>
      <c r="AV280" s="38">
        <v>0</v>
      </c>
      <c r="AW280" s="38" t="s">
        <v>107</v>
      </c>
      <c r="AX280" s="38">
        <v>25707907</v>
      </c>
      <c r="AY280" s="38" t="s">
        <v>107</v>
      </c>
      <c r="AZ280" s="38" t="s">
        <v>107</v>
      </c>
      <c r="BA280" s="38" t="s">
        <v>107</v>
      </c>
      <c r="BB280" s="38">
        <v>0</v>
      </c>
      <c r="BC280" s="38" t="s">
        <v>107</v>
      </c>
      <c r="BD280" s="38">
        <v>359095</v>
      </c>
      <c r="BE280" s="38" t="s">
        <v>107</v>
      </c>
      <c r="BF280" s="38" t="s">
        <v>107</v>
      </c>
      <c r="BG280" s="38" t="s">
        <v>107</v>
      </c>
      <c r="BH280" s="38">
        <v>163225</v>
      </c>
      <c r="BI280" s="38" t="s">
        <v>107</v>
      </c>
      <c r="BJ280" s="38" t="s">
        <v>107</v>
      </c>
      <c r="BK280" s="38" t="s">
        <v>107</v>
      </c>
      <c r="BL280" s="38" t="s">
        <v>107</v>
      </c>
      <c r="BM280" s="38" t="s">
        <v>107</v>
      </c>
      <c r="BN280" s="38">
        <v>1550636</v>
      </c>
      <c r="BO280" s="38">
        <v>163225</v>
      </c>
      <c r="BP280" s="38" t="s">
        <v>107</v>
      </c>
      <c r="BQ280" s="38" t="s">
        <v>107</v>
      </c>
      <c r="BR280" s="38">
        <v>0</v>
      </c>
      <c r="BS280" s="38">
        <v>1060961</v>
      </c>
      <c r="BT280" s="330">
        <v>0</v>
      </c>
      <c r="BU280" s="38" t="s">
        <v>107</v>
      </c>
      <c r="BV280" s="38" t="s">
        <v>107</v>
      </c>
      <c r="BW280" s="38" t="s">
        <v>107</v>
      </c>
      <c r="BX280" s="38" t="s">
        <v>107</v>
      </c>
      <c r="BY280" s="42" t="s">
        <v>114</v>
      </c>
      <c r="BZ280" s="42" t="s">
        <v>114</v>
      </c>
      <c r="CA280" s="42" t="s">
        <v>113</v>
      </c>
      <c r="CB280" s="42" t="s">
        <v>114</v>
      </c>
      <c r="CC280" s="42" t="s">
        <v>114</v>
      </c>
      <c r="CD280" s="42" t="s">
        <v>114</v>
      </c>
      <c r="CE280" s="42" t="s">
        <v>114</v>
      </c>
      <c r="CF280" s="42" t="s">
        <v>107</v>
      </c>
      <c r="CG280" s="28" t="s">
        <v>107</v>
      </c>
      <c r="CH280" s="28" t="s">
        <v>107</v>
      </c>
      <c r="CI280" s="28" t="s">
        <v>107</v>
      </c>
      <c r="CJ280" s="28" t="s">
        <v>107</v>
      </c>
      <c r="CK280" s="28" t="s">
        <v>107</v>
      </c>
      <c r="CL280" s="28" t="s">
        <v>107</v>
      </c>
      <c r="CM280" s="28" t="s">
        <v>107</v>
      </c>
      <c r="CN280" s="28" t="s">
        <v>107</v>
      </c>
      <c r="CO280" s="28" t="s">
        <v>107</v>
      </c>
      <c r="CP280" s="28" t="s">
        <v>107</v>
      </c>
      <c r="CQ280" s="28" t="s">
        <v>107</v>
      </c>
      <c r="CR280" s="28" t="s">
        <v>107</v>
      </c>
      <c r="CS280" s="28" t="s">
        <v>107</v>
      </c>
      <c r="CT280" s="28" t="s">
        <v>107</v>
      </c>
      <c r="CU280" s="332">
        <v>12894760</v>
      </c>
      <c r="CV280" s="43">
        <v>1</v>
      </c>
    </row>
    <row r="281" spans="1:100" ht="51">
      <c r="A281" s="28">
        <v>374</v>
      </c>
      <c r="B281" s="29" t="s">
        <v>266</v>
      </c>
      <c r="C281" s="29" t="s">
        <v>0</v>
      </c>
      <c r="D281" s="29" t="s">
        <v>810</v>
      </c>
      <c r="E281" s="42" t="s">
        <v>811</v>
      </c>
      <c r="F281" s="42" t="s">
        <v>107</v>
      </c>
      <c r="G281" s="30" t="s">
        <v>855</v>
      </c>
      <c r="H281" s="42" t="s">
        <v>851</v>
      </c>
      <c r="I281" s="28">
        <v>5807011</v>
      </c>
      <c r="J281" s="28" t="s">
        <v>856</v>
      </c>
      <c r="K281" s="31" t="s">
        <v>107</v>
      </c>
      <c r="L281" s="32">
        <v>114</v>
      </c>
      <c r="M281" s="33" t="s">
        <v>107</v>
      </c>
      <c r="N281" s="34">
        <v>152600000</v>
      </c>
      <c r="O281" s="33" t="s">
        <v>107</v>
      </c>
      <c r="P281" s="28" t="s">
        <v>2415</v>
      </c>
      <c r="Q281" s="28" t="s">
        <v>360</v>
      </c>
      <c r="R281" s="28" t="s">
        <v>107</v>
      </c>
      <c r="S281" s="28" t="s">
        <v>107</v>
      </c>
      <c r="T281" s="42" t="s">
        <v>107</v>
      </c>
      <c r="U281" s="28" t="s">
        <v>107</v>
      </c>
      <c r="V281" s="28" t="s">
        <v>107</v>
      </c>
      <c r="W281" s="28" t="str">
        <f t="shared" si="4"/>
        <v>N.A.</v>
      </c>
      <c r="X281" s="35" t="s">
        <v>2412</v>
      </c>
      <c r="Y281" s="323">
        <v>2.5000000000000001E-4</v>
      </c>
      <c r="Z281" s="323">
        <v>5.0000000000000001E-4</v>
      </c>
      <c r="AA281" s="323">
        <v>7.5000000000000002E-4</v>
      </c>
      <c r="AB281" s="323">
        <v>1E-3</v>
      </c>
      <c r="AC281" s="323">
        <v>1.25E-3</v>
      </c>
      <c r="AD281" s="323">
        <v>1.5E-3</v>
      </c>
      <c r="AE281" s="28" t="s">
        <v>113</v>
      </c>
      <c r="AF281" s="28" t="s">
        <v>113</v>
      </c>
      <c r="AG281" s="28" t="s">
        <v>113</v>
      </c>
      <c r="AH281" s="45">
        <v>0.05</v>
      </c>
      <c r="AI281" s="38">
        <v>8689479</v>
      </c>
      <c r="AJ281" s="38" t="s">
        <v>107</v>
      </c>
      <c r="AK281" s="38" t="s">
        <v>107</v>
      </c>
      <c r="AL281" s="38" t="s">
        <v>107</v>
      </c>
      <c r="AM281" s="38" t="s">
        <v>107</v>
      </c>
      <c r="AN281" s="38" t="s">
        <v>107</v>
      </c>
      <c r="AO281" s="38">
        <v>0</v>
      </c>
      <c r="AP281" s="38">
        <v>734511</v>
      </c>
      <c r="AQ281" s="38">
        <v>505997</v>
      </c>
      <c r="AR281" s="38">
        <v>734511</v>
      </c>
      <c r="AS281" s="38" t="s">
        <v>107</v>
      </c>
      <c r="AT281" s="38" t="s">
        <v>107</v>
      </c>
      <c r="AU281" s="38">
        <v>0</v>
      </c>
      <c r="AV281" s="38">
        <v>0</v>
      </c>
      <c r="AW281" s="38" t="s">
        <v>107</v>
      </c>
      <c r="AX281" s="38">
        <v>25707907</v>
      </c>
      <c r="AY281" s="38" t="s">
        <v>107</v>
      </c>
      <c r="AZ281" s="38" t="s">
        <v>107</v>
      </c>
      <c r="BA281" s="38" t="s">
        <v>107</v>
      </c>
      <c r="BB281" s="38">
        <v>0</v>
      </c>
      <c r="BC281" s="38" t="s">
        <v>107</v>
      </c>
      <c r="BD281" s="38">
        <v>359095</v>
      </c>
      <c r="BE281" s="38" t="s">
        <v>107</v>
      </c>
      <c r="BF281" s="38" t="s">
        <v>107</v>
      </c>
      <c r="BG281" s="38" t="s">
        <v>107</v>
      </c>
      <c r="BH281" s="38">
        <v>163225</v>
      </c>
      <c r="BI281" s="38" t="s">
        <v>107</v>
      </c>
      <c r="BJ281" s="38" t="s">
        <v>107</v>
      </c>
      <c r="BK281" s="38" t="s">
        <v>107</v>
      </c>
      <c r="BL281" s="38" t="s">
        <v>107</v>
      </c>
      <c r="BM281" s="38" t="s">
        <v>107</v>
      </c>
      <c r="BN281" s="38">
        <v>1550636</v>
      </c>
      <c r="BO281" s="38">
        <v>163225</v>
      </c>
      <c r="BP281" s="38" t="s">
        <v>107</v>
      </c>
      <c r="BQ281" s="38" t="s">
        <v>107</v>
      </c>
      <c r="BR281" s="38">
        <v>0</v>
      </c>
      <c r="BS281" s="38">
        <v>1060961</v>
      </c>
      <c r="BT281" s="330">
        <v>0</v>
      </c>
      <c r="BU281" s="38" t="s">
        <v>107</v>
      </c>
      <c r="BV281" s="38" t="s">
        <v>107</v>
      </c>
      <c r="BW281" s="38" t="s">
        <v>107</v>
      </c>
      <c r="BX281" s="38" t="s">
        <v>107</v>
      </c>
      <c r="BY281" s="42" t="s">
        <v>114</v>
      </c>
      <c r="BZ281" s="42" t="s">
        <v>114</v>
      </c>
      <c r="CA281" s="42" t="s">
        <v>113</v>
      </c>
      <c r="CB281" s="42" t="s">
        <v>114</v>
      </c>
      <c r="CC281" s="42" t="s">
        <v>114</v>
      </c>
      <c r="CD281" s="42" t="s">
        <v>114</v>
      </c>
      <c r="CE281" s="42" t="s">
        <v>114</v>
      </c>
      <c r="CF281" s="42" t="s">
        <v>107</v>
      </c>
      <c r="CG281" s="28" t="s">
        <v>107</v>
      </c>
      <c r="CH281" s="28" t="s">
        <v>107</v>
      </c>
      <c r="CI281" s="28" t="s">
        <v>107</v>
      </c>
      <c r="CJ281" s="28" t="s">
        <v>107</v>
      </c>
      <c r="CK281" s="28" t="s">
        <v>107</v>
      </c>
      <c r="CL281" s="28" t="s">
        <v>107</v>
      </c>
      <c r="CM281" s="28" t="s">
        <v>107</v>
      </c>
      <c r="CN281" s="28" t="s">
        <v>107</v>
      </c>
      <c r="CO281" s="28" t="s">
        <v>107</v>
      </c>
      <c r="CP281" s="28" t="s">
        <v>107</v>
      </c>
      <c r="CQ281" s="28" t="s">
        <v>107</v>
      </c>
      <c r="CR281" s="28" t="s">
        <v>107</v>
      </c>
      <c r="CS281" s="28" t="s">
        <v>107</v>
      </c>
      <c r="CT281" s="28" t="s">
        <v>107</v>
      </c>
      <c r="CU281" s="332">
        <v>12241861</v>
      </c>
      <c r="CV281" s="43">
        <v>1</v>
      </c>
    </row>
    <row r="282" spans="1:100" ht="51">
      <c r="A282" s="28">
        <v>377</v>
      </c>
      <c r="B282" s="29" t="s">
        <v>325</v>
      </c>
      <c r="C282" s="29" t="s">
        <v>0</v>
      </c>
      <c r="D282" s="29" t="s">
        <v>810</v>
      </c>
      <c r="E282" s="42" t="s">
        <v>811</v>
      </c>
      <c r="F282" s="42" t="s">
        <v>107</v>
      </c>
      <c r="G282" s="30" t="s">
        <v>861</v>
      </c>
      <c r="H282" s="64" t="s">
        <v>969</v>
      </c>
      <c r="I282" s="28">
        <v>3207014</v>
      </c>
      <c r="J282" s="28" t="s">
        <v>862</v>
      </c>
      <c r="K282" s="31" t="s">
        <v>107</v>
      </c>
      <c r="L282" s="32">
        <v>136</v>
      </c>
      <c r="M282" s="33" t="s">
        <v>107</v>
      </c>
      <c r="N282" s="34">
        <v>128800000</v>
      </c>
      <c r="O282" s="33" t="s">
        <v>107</v>
      </c>
      <c r="P282" s="28" t="s">
        <v>2415</v>
      </c>
      <c r="Q282" s="28" t="s">
        <v>360</v>
      </c>
      <c r="R282" s="28" t="s">
        <v>107</v>
      </c>
      <c r="S282" s="28" t="s">
        <v>107</v>
      </c>
      <c r="T282" s="42" t="s">
        <v>107</v>
      </c>
      <c r="U282" s="28" t="s">
        <v>107</v>
      </c>
      <c r="V282" s="28" t="s">
        <v>107</v>
      </c>
      <c r="W282" s="28" t="str">
        <f t="shared" si="4"/>
        <v>N.A.</v>
      </c>
      <c r="X282" s="35" t="s">
        <v>2412</v>
      </c>
      <c r="Y282" s="207">
        <v>0.01</v>
      </c>
      <c r="Z282" s="207">
        <v>0.01</v>
      </c>
      <c r="AA282" s="207">
        <v>0.01</v>
      </c>
      <c r="AB282" s="207">
        <v>0.01</v>
      </c>
      <c r="AC282" s="207">
        <v>0.01</v>
      </c>
      <c r="AD282" s="207">
        <v>0.02</v>
      </c>
      <c r="AE282" s="28" t="s">
        <v>113</v>
      </c>
      <c r="AF282" s="28" t="s">
        <v>113</v>
      </c>
      <c r="AG282" s="28" t="s">
        <v>113</v>
      </c>
      <c r="AH282" s="37">
        <v>0.5</v>
      </c>
      <c r="AI282" s="38">
        <v>8689479</v>
      </c>
      <c r="AJ282" s="38">
        <v>756945</v>
      </c>
      <c r="AK282" s="38">
        <v>619319</v>
      </c>
      <c r="AL282" s="38" t="s">
        <v>107</v>
      </c>
      <c r="AM282" s="38" t="s">
        <v>107</v>
      </c>
      <c r="AN282" s="38">
        <v>8078664</v>
      </c>
      <c r="AO282" s="38">
        <v>481692</v>
      </c>
      <c r="AP282" s="38">
        <v>894571</v>
      </c>
      <c r="AQ282" s="38">
        <v>48169</v>
      </c>
      <c r="AR282" s="38">
        <v>385354</v>
      </c>
      <c r="AS282" s="38" t="s">
        <v>107</v>
      </c>
      <c r="AT282" s="38" t="s">
        <v>107</v>
      </c>
      <c r="AU282" s="38">
        <v>0</v>
      </c>
      <c r="AV282" s="38">
        <v>0</v>
      </c>
      <c r="AW282" s="38" t="s">
        <v>107</v>
      </c>
      <c r="AX282" s="38">
        <v>4816921</v>
      </c>
      <c r="AY282" s="38">
        <v>3027779</v>
      </c>
      <c r="AZ282" s="38">
        <v>1307450</v>
      </c>
      <c r="BA282" s="38">
        <v>3303031</v>
      </c>
      <c r="BB282" s="38">
        <v>302778</v>
      </c>
      <c r="BC282" s="38">
        <v>522980</v>
      </c>
      <c r="BD282" s="38">
        <v>302778</v>
      </c>
      <c r="BE282" s="38">
        <v>894571</v>
      </c>
      <c r="BF282" s="38">
        <v>1032198</v>
      </c>
      <c r="BG282" s="38">
        <v>2133207</v>
      </c>
      <c r="BH282" s="38">
        <v>206440</v>
      </c>
      <c r="BI282" s="38">
        <v>1307450</v>
      </c>
      <c r="BJ282" s="38">
        <v>233965</v>
      </c>
      <c r="BK282" s="38" t="s">
        <v>107</v>
      </c>
      <c r="BL282" s="38" t="s">
        <v>107</v>
      </c>
      <c r="BM282" s="38" t="s">
        <v>107</v>
      </c>
      <c r="BN282" s="38">
        <v>0</v>
      </c>
      <c r="BO282" s="38">
        <v>178914</v>
      </c>
      <c r="BP282" s="38">
        <v>3027779</v>
      </c>
      <c r="BQ282" s="38">
        <v>6193185</v>
      </c>
      <c r="BR282" s="38">
        <v>0</v>
      </c>
      <c r="BS282" s="38">
        <v>481692</v>
      </c>
      <c r="BT282" s="330">
        <v>0</v>
      </c>
      <c r="BU282" s="38" t="s">
        <v>107</v>
      </c>
      <c r="BV282" s="38">
        <v>6549266</v>
      </c>
      <c r="BW282" s="38">
        <v>20302113</v>
      </c>
      <c r="BX282" s="38">
        <v>33021510</v>
      </c>
      <c r="BY282" s="42" t="s">
        <v>114</v>
      </c>
      <c r="BZ282" s="42" t="s">
        <v>114</v>
      </c>
      <c r="CA282" s="42" t="s">
        <v>114</v>
      </c>
      <c r="CB282" s="42" t="s">
        <v>114</v>
      </c>
      <c r="CC282" s="42" t="s">
        <v>114</v>
      </c>
      <c r="CD282" s="42" t="s">
        <v>114</v>
      </c>
      <c r="CE282" s="42" t="s">
        <v>114</v>
      </c>
      <c r="CF282" s="42" t="s">
        <v>107</v>
      </c>
      <c r="CG282" s="28" t="s">
        <v>107</v>
      </c>
      <c r="CH282" s="28" t="s">
        <v>107</v>
      </c>
      <c r="CI282" s="28" t="s">
        <v>107</v>
      </c>
      <c r="CJ282" s="28" t="s">
        <v>107</v>
      </c>
      <c r="CK282" s="28" t="s">
        <v>107</v>
      </c>
      <c r="CL282" s="28" t="s">
        <v>107</v>
      </c>
      <c r="CM282" s="28" t="s">
        <v>107</v>
      </c>
      <c r="CN282" s="28" t="s">
        <v>107</v>
      </c>
      <c r="CO282" s="28" t="s">
        <v>107</v>
      </c>
      <c r="CP282" s="28" t="s">
        <v>107</v>
      </c>
      <c r="CQ282" s="28" t="s">
        <v>107</v>
      </c>
      <c r="CR282" s="28" t="s">
        <v>107</v>
      </c>
      <c r="CS282" s="28" t="s">
        <v>107</v>
      </c>
      <c r="CT282" s="28" t="s">
        <v>107</v>
      </c>
      <c r="CU282" s="332">
        <v>9691834</v>
      </c>
      <c r="CV282" s="43">
        <v>1</v>
      </c>
    </row>
    <row r="283" spans="1:100" ht="51">
      <c r="A283" s="28">
        <v>378</v>
      </c>
      <c r="B283" s="29" t="s">
        <v>325</v>
      </c>
      <c r="C283" s="29" t="s">
        <v>0</v>
      </c>
      <c r="D283" s="29" t="s">
        <v>810</v>
      </c>
      <c r="E283" s="42" t="s">
        <v>814</v>
      </c>
      <c r="F283" s="42" t="s">
        <v>107</v>
      </c>
      <c r="G283" s="30" t="s">
        <v>863</v>
      </c>
      <c r="H283" s="42" t="s">
        <v>109</v>
      </c>
      <c r="I283" s="28">
        <v>1611168</v>
      </c>
      <c r="J283" s="28" t="s">
        <v>864</v>
      </c>
      <c r="K283" s="31" t="s">
        <v>107</v>
      </c>
      <c r="L283" s="32">
        <v>104</v>
      </c>
      <c r="M283" s="33" t="s">
        <v>107</v>
      </c>
      <c r="N283" s="34">
        <v>104900000</v>
      </c>
      <c r="O283" s="33" t="s">
        <v>107</v>
      </c>
      <c r="P283" s="28" t="s">
        <v>2415</v>
      </c>
      <c r="Q283" s="28" t="s">
        <v>360</v>
      </c>
      <c r="R283" s="28" t="s">
        <v>107</v>
      </c>
      <c r="S283" s="28" t="s">
        <v>107</v>
      </c>
      <c r="T283" s="42" t="s">
        <v>107</v>
      </c>
      <c r="U283" s="28" t="s">
        <v>107</v>
      </c>
      <c r="V283" s="28" t="s">
        <v>107</v>
      </c>
      <c r="W283" s="28" t="str">
        <f t="shared" si="4"/>
        <v>N.A.</v>
      </c>
      <c r="X283" s="35" t="s">
        <v>2412</v>
      </c>
      <c r="Y283" s="207">
        <v>0.01</v>
      </c>
      <c r="Z283" s="207">
        <v>0.01</v>
      </c>
      <c r="AA283" s="207">
        <v>0.01</v>
      </c>
      <c r="AB283" s="207">
        <v>0.01</v>
      </c>
      <c r="AC283" s="207">
        <v>0.01</v>
      </c>
      <c r="AD283" s="207">
        <v>0.02</v>
      </c>
      <c r="AE283" s="28" t="s">
        <v>113</v>
      </c>
      <c r="AF283" s="28" t="s">
        <v>113</v>
      </c>
      <c r="AG283" s="28" t="s">
        <v>113</v>
      </c>
      <c r="AH283" s="37">
        <v>0.5</v>
      </c>
      <c r="AI283" s="38">
        <v>8689479</v>
      </c>
      <c r="AJ283" s="38">
        <v>756945</v>
      </c>
      <c r="AK283" s="38">
        <v>619319</v>
      </c>
      <c r="AL283" s="38" t="s">
        <v>107</v>
      </c>
      <c r="AM283" s="38" t="s">
        <v>107</v>
      </c>
      <c r="AN283" s="38">
        <v>8078664</v>
      </c>
      <c r="AO283" s="38">
        <v>481692</v>
      </c>
      <c r="AP283" s="38">
        <v>894571</v>
      </c>
      <c r="AQ283" s="38">
        <v>48169</v>
      </c>
      <c r="AR283" s="38">
        <v>385354</v>
      </c>
      <c r="AS283" s="38" t="s">
        <v>107</v>
      </c>
      <c r="AT283" s="38" t="s">
        <v>107</v>
      </c>
      <c r="AU283" s="38">
        <v>0</v>
      </c>
      <c r="AV283" s="38">
        <v>0</v>
      </c>
      <c r="AW283" s="38" t="s">
        <v>107</v>
      </c>
      <c r="AX283" s="38">
        <v>4816921</v>
      </c>
      <c r="AY283" s="38">
        <v>3027779</v>
      </c>
      <c r="AZ283" s="38">
        <v>1307450</v>
      </c>
      <c r="BA283" s="38">
        <v>3303031</v>
      </c>
      <c r="BB283" s="38">
        <v>302778</v>
      </c>
      <c r="BC283" s="38">
        <v>522980</v>
      </c>
      <c r="BD283" s="38">
        <v>302778</v>
      </c>
      <c r="BE283" s="38">
        <v>894571</v>
      </c>
      <c r="BF283" s="38">
        <v>1032198</v>
      </c>
      <c r="BG283" s="38">
        <v>2133207</v>
      </c>
      <c r="BH283" s="38">
        <v>206440</v>
      </c>
      <c r="BI283" s="38">
        <v>1307450</v>
      </c>
      <c r="BJ283" s="38">
        <v>233965</v>
      </c>
      <c r="BK283" s="38" t="s">
        <v>107</v>
      </c>
      <c r="BL283" s="38" t="s">
        <v>107</v>
      </c>
      <c r="BM283" s="38" t="s">
        <v>107</v>
      </c>
      <c r="BN283" s="38">
        <v>0</v>
      </c>
      <c r="BO283" s="38">
        <v>178914</v>
      </c>
      <c r="BP283" s="38">
        <v>3027779</v>
      </c>
      <c r="BQ283" s="38">
        <v>6193185</v>
      </c>
      <c r="BR283" s="38">
        <v>0</v>
      </c>
      <c r="BS283" s="38">
        <v>481692</v>
      </c>
      <c r="BT283" s="330">
        <v>0</v>
      </c>
      <c r="BU283" s="38" t="s">
        <v>107</v>
      </c>
      <c r="BV283" s="38">
        <v>6549266</v>
      </c>
      <c r="BW283" s="38">
        <v>20302113</v>
      </c>
      <c r="BX283" s="38">
        <v>33021510</v>
      </c>
      <c r="BY283" s="42" t="s">
        <v>114</v>
      </c>
      <c r="BZ283" s="42" t="s">
        <v>114</v>
      </c>
      <c r="CA283" s="42" t="s">
        <v>114</v>
      </c>
      <c r="CB283" s="42" t="s">
        <v>114</v>
      </c>
      <c r="CC283" s="42" t="s">
        <v>114</v>
      </c>
      <c r="CD283" s="42" t="s">
        <v>114</v>
      </c>
      <c r="CE283" s="42" t="s">
        <v>114</v>
      </c>
      <c r="CF283" s="42" t="s">
        <v>107</v>
      </c>
      <c r="CG283" s="28" t="s">
        <v>107</v>
      </c>
      <c r="CH283" s="28" t="s">
        <v>107</v>
      </c>
      <c r="CI283" s="28" t="s">
        <v>107</v>
      </c>
      <c r="CJ283" s="28" t="s">
        <v>107</v>
      </c>
      <c r="CK283" s="28" t="s">
        <v>107</v>
      </c>
      <c r="CL283" s="28" t="s">
        <v>107</v>
      </c>
      <c r="CM283" s="28" t="s">
        <v>107</v>
      </c>
      <c r="CN283" s="28" t="s">
        <v>107</v>
      </c>
      <c r="CO283" s="28" t="s">
        <v>107</v>
      </c>
      <c r="CP283" s="28" t="s">
        <v>107</v>
      </c>
      <c r="CQ283" s="28" t="s">
        <v>107</v>
      </c>
      <c r="CR283" s="28" t="s">
        <v>107</v>
      </c>
      <c r="CS283" s="28" t="s">
        <v>107</v>
      </c>
      <c r="CT283" s="28" t="s">
        <v>107</v>
      </c>
      <c r="CU283" s="332">
        <v>7427326</v>
      </c>
      <c r="CV283" s="43">
        <v>1</v>
      </c>
    </row>
    <row r="284" spans="1:100" ht="51">
      <c r="A284" s="28">
        <v>379</v>
      </c>
      <c r="B284" s="29" t="s">
        <v>325</v>
      </c>
      <c r="C284" s="29" t="s">
        <v>0</v>
      </c>
      <c r="D284" s="29" t="s">
        <v>810</v>
      </c>
      <c r="E284" s="42" t="s">
        <v>814</v>
      </c>
      <c r="F284" s="42" t="s">
        <v>107</v>
      </c>
      <c r="G284" s="30" t="s">
        <v>865</v>
      </c>
      <c r="H284" s="64" t="s">
        <v>969</v>
      </c>
      <c r="I284" s="28">
        <v>3204026</v>
      </c>
      <c r="J284" s="28" t="s">
        <v>866</v>
      </c>
      <c r="K284" s="31" t="s">
        <v>107</v>
      </c>
      <c r="L284" s="32">
        <v>150</v>
      </c>
      <c r="M284" s="33" t="s">
        <v>107</v>
      </c>
      <c r="N284" s="34">
        <v>133000000</v>
      </c>
      <c r="O284" s="33" t="s">
        <v>107</v>
      </c>
      <c r="P284" s="28" t="s">
        <v>2415</v>
      </c>
      <c r="Q284" s="28" t="s">
        <v>360</v>
      </c>
      <c r="R284" s="28" t="s">
        <v>107</v>
      </c>
      <c r="S284" s="28" t="s">
        <v>107</v>
      </c>
      <c r="T284" s="42" t="s">
        <v>107</v>
      </c>
      <c r="U284" s="28" t="s">
        <v>107</v>
      </c>
      <c r="V284" s="28" t="s">
        <v>107</v>
      </c>
      <c r="W284" s="28" t="str">
        <f t="shared" si="4"/>
        <v>N.A.</v>
      </c>
      <c r="X284" s="35" t="s">
        <v>2413</v>
      </c>
      <c r="Y284" s="207">
        <v>0.01</v>
      </c>
      <c r="Z284" s="207">
        <v>0.01</v>
      </c>
      <c r="AA284" s="207">
        <v>0.01</v>
      </c>
      <c r="AB284" s="207">
        <v>0.01</v>
      </c>
      <c r="AC284" s="207">
        <v>0.01</v>
      </c>
      <c r="AD284" s="207">
        <v>0.02</v>
      </c>
      <c r="AE284" s="28" t="s">
        <v>113</v>
      </c>
      <c r="AF284" s="28" t="s">
        <v>113</v>
      </c>
      <c r="AG284" s="28" t="s">
        <v>113</v>
      </c>
      <c r="AH284" s="37">
        <v>0.5</v>
      </c>
      <c r="AI284" s="38">
        <v>8689479</v>
      </c>
      <c r="AJ284" s="38">
        <v>756945</v>
      </c>
      <c r="AK284" s="38">
        <v>619319</v>
      </c>
      <c r="AL284" s="38" t="s">
        <v>107</v>
      </c>
      <c r="AM284" s="38" t="s">
        <v>107</v>
      </c>
      <c r="AN284" s="38">
        <v>8078664</v>
      </c>
      <c r="AO284" s="38">
        <v>481692</v>
      </c>
      <c r="AP284" s="38">
        <v>894571</v>
      </c>
      <c r="AQ284" s="38">
        <v>48169</v>
      </c>
      <c r="AR284" s="38">
        <v>385354</v>
      </c>
      <c r="AS284" s="38">
        <v>34406578</v>
      </c>
      <c r="AT284" s="38">
        <v>34406578</v>
      </c>
      <c r="AU284" s="38">
        <v>0</v>
      </c>
      <c r="AV284" s="38">
        <v>0</v>
      </c>
      <c r="AW284" s="38" t="s">
        <v>107</v>
      </c>
      <c r="AX284" s="38">
        <v>4816921</v>
      </c>
      <c r="AY284" s="38">
        <v>3027779</v>
      </c>
      <c r="AZ284" s="38">
        <v>1307450</v>
      </c>
      <c r="BA284" s="38">
        <v>3303031</v>
      </c>
      <c r="BB284" s="38">
        <v>302778</v>
      </c>
      <c r="BC284" s="38">
        <v>522980</v>
      </c>
      <c r="BD284" s="38">
        <v>302778</v>
      </c>
      <c r="BE284" s="38">
        <v>894571</v>
      </c>
      <c r="BF284" s="38">
        <v>1032198</v>
      </c>
      <c r="BG284" s="38">
        <v>2133207</v>
      </c>
      <c r="BH284" s="38">
        <v>206440</v>
      </c>
      <c r="BI284" s="38">
        <v>1307450</v>
      </c>
      <c r="BJ284" s="38">
        <v>233965</v>
      </c>
      <c r="BK284" s="38" t="s">
        <v>107</v>
      </c>
      <c r="BL284" s="38" t="s">
        <v>107</v>
      </c>
      <c r="BM284" s="38" t="s">
        <v>107</v>
      </c>
      <c r="BN284" s="38">
        <v>6878563</v>
      </c>
      <c r="BO284" s="38">
        <v>178914</v>
      </c>
      <c r="BP284" s="38">
        <v>3027779</v>
      </c>
      <c r="BQ284" s="38">
        <v>6193185</v>
      </c>
      <c r="BR284" s="38">
        <v>6193185</v>
      </c>
      <c r="BS284" s="38">
        <v>481692</v>
      </c>
      <c r="BT284" s="330">
        <v>0</v>
      </c>
      <c r="BU284" s="38" t="s">
        <v>107</v>
      </c>
      <c r="BV284" s="38">
        <v>6549266</v>
      </c>
      <c r="BW284" s="38">
        <v>20302113</v>
      </c>
      <c r="BX284" s="38">
        <v>33021510</v>
      </c>
      <c r="BY284" s="42" t="s">
        <v>114</v>
      </c>
      <c r="BZ284" s="42" t="s">
        <v>114</v>
      </c>
      <c r="CA284" s="42" t="s">
        <v>114</v>
      </c>
      <c r="CB284" s="42" t="s">
        <v>114</v>
      </c>
      <c r="CC284" s="42" t="s">
        <v>114</v>
      </c>
      <c r="CD284" s="42" t="s">
        <v>114</v>
      </c>
      <c r="CE284" s="42" t="s">
        <v>114</v>
      </c>
      <c r="CF284" s="42" t="s">
        <v>107</v>
      </c>
      <c r="CG284" s="28" t="s">
        <v>107</v>
      </c>
      <c r="CH284" s="28" t="s">
        <v>107</v>
      </c>
      <c r="CI284" s="28" t="s">
        <v>107</v>
      </c>
      <c r="CJ284" s="28" t="s">
        <v>107</v>
      </c>
      <c r="CK284" s="28" t="s">
        <v>107</v>
      </c>
      <c r="CL284" s="28" t="s">
        <v>107</v>
      </c>
      <c r="CM284" s="28" t="s">
        <v>107</v>
      </c>
      <c r="CN284" s="28" t="s">
        <v>107</v>
      </c>
      <c r="CO284" s="28" t="s">
        <v>107</v>
      </c>
      <c r="CP284" s="28" t="s">
        <v>107</v>
      </c>
      <c r="CQ284" s="28" t="s">
        <v>107</v>
      </c>
      <c r="CR284" s="28" t="s">
        <v>107</v>
      </c>
      <c r="CS284" s="28" t="s">
        <v>107</v>
      </c>
      <c r="CT284" s="28" t="s">
        <v>107</v>
      </c>
      <c r="CU284" s="332">
        <v>8780559</v>
      </c>
      <c r="CV284" s="43">
        <v>1</v>
      </c>
    </row>
    <row r="285" spans="1:100" ht="51">
      <c r="A285" s="28">
        <v>380</v>
      </c>
      <c r="B285" s="29" t="s">
        <v>104</v>
      </c>
      <c r="C285" s="29" t="s">
        <v>0</v>
      </c>
      <c r="D285" s="29" t="s">
        <v>867</v>
      </c>
      <c r="E285" s="42" t="s">
        <v>811</v>
      </c>
      <c r="F285" s="42" t="s">
        <v>868</v>
      </c>
      <c r="G285" s="30" t="s">
        <v>869</v>
      </c>
      <c r="H285" s="28" t="s">
        <v>109</v>
      </c>
      <c r="I285" s="28">
        <v>1606252</v>
      </c>
      <c r="J285" s="28" t="s">
        <v>870</v>
      </c>
      <c r="K285" s="31" t="s">
        <v>107</v>
      </c>
      <c r="L285" s="32">
        <v>81</v>
      </c>
      <c r="M285" s="33" t="s">
        <v>107</v>
      </c>
      <c r="N285" s="34">
        <v>94000000</v>
      </c>
      <c r="O285" s="33" t="s">
        <v>107</v>
      </c>
      <c r="P285" s="28" t="s">
        <v>2415</v>
      </c>
      <c r="Q285" s="28" t="s">
        <v>112</v>
      </c>
      <c r="R285" s="28" t="s">
        <v>107</v>
      </c>
      <c r="S285" s="28" t="s">
        <v>107</v>
      </c>
      <c r="T285" s="42" t="s">
        <v>107</v>
      </c>
      <c r="U285" s="28" t="s">
        <v>107</v>
      </c>
      <c r="V285" s="28" t="s">
        <v>107</v>
      </c>
      <c r="W285" s="28" t="str">
        <f t="shared" si="4"/>
        <v>N.A.</v>
      </c>
      <c r="X285" s="35" t="s">
        <v>2412</v>
      </c>
      <c r="Y285" s="205">
        <v>0.05</v>
      </c>
      <c r="Z285" s="205">
        <v>0.05</v>
      </c>
      <c r="AA285" s="205">
        <v>0.05</v>
      </c>
      <c r="AB285" s="205">
        <v>0.05</v>
      </c>
      <c r="AC285" s="205">
        <v>0.05</v>
      </c>
      <c r="AD285" s="205">
        <v>0.05</v>
      </c>
      <c r="AE285" s="28" t="s">
        <v>113</v>
      </c>
      <c r="AF285" s="28" t="s">
        <v>113</v>
      </c>
      <c r="AG285" s="28" t="s">
        <v>113</v>
      </c>
      <c r="AH285" s="37">
        <v>1</v>
      </c>
      <c r="AI285" s="38" t="s">
        <v>107</v>
      </c>
      <c r="AJ285" s="38">
        <v>535272</v>
      </c>
      <c r="AK285" s="38">
        <v>764674</v>
      </c>
      <c r="AL285" s="38" t="s">
        <v>107</v>
      </c>
      <c r="AM285" s="38" t="s">
        <v>107</v>
      </c>
      <c r="AN285" s="38">
        <v>11547654</v>
      </c>
      <c r="AO285" s="38">
        <v>527502</v>
      </c>
      <c r="AP285" s="38">
        <v>1386841</v>
      </c>
      <c r="AQ285" s="38">
        <v>128475</v>
      </c>
      <c r="AR285" s="38">
        <v>613375</v>
      </c>
      <c r="AS285" s="38" t="s">
        <v>107</v>
      </c>
      <c r="AT285" s="38" t="s">
        <v>107</v>
      </c>
      <c r="AU285" s="38">
        <v>0</v>
      </c>
      <c r="AV285" s="38">
        <v>0</v>
      </c>
      <c r="AW285" s="38" t="s">
        <v>107</v>
      </c>
      <c r="AX285" s="38">
        <v>4600313</v>
      </c>
      <c r="AY285" s="38">
        <v>5780609</v>
      </c>
      <c r="AZ285" s="38">
        <v>2891625</v>
      </c>
      <c r="BA285" s="38">
        <v>4089166</v>
      </c>
      <c r="BB285" s="38">
        <v>2</v>
      </c>
      <c r="BC285" s="38">
        <v>1533438</v>
      </c>
      <c r="BD285" s="38">
        <v>173454</v>
      </c>
      <c r="BE285" s="38">
        <v>2019435</v>
      </c>
      <c r="BF285" s="38">
        <v>1024847</v>
      </c>
      <c r="BG285" s="38">
        <v>4896777</v>
      </c>
      <c r="BH285" s="38">
        <v>130091</v>
      </c>
      <c r="BI285" s="38">
        <v>2146812</v>
      </c>
      <c r="BJ285" s="38">
        <v>511146</v>
      </c>
      <c r="BK285" s="38" t="s">
        <v>107</v>
      </c>
      <c r="BL285" s="38" t="s">
        <v>107</v>
      </c>
      <c r="BM285" s="38">
        <v>2044583</v>
      </c>
      <c r="BN285" s="38">
        <v>7892091</v>
      </c>
      <c r="BO285" s="38">
        <v>130091</v>
      </c>
      <c r="BP285" s="38" t="s">
        <v>107</v>
      </c>
      <c r="BQ285" s="38" t="s">
        <v>107</v>
      </c>
      <c r="BR285" s="38">
        <v>2</v>
      </c>
      <c r="BS285" s="38">
        <v>1011820</v>
      </c>
      <c r="BT285" s="330">
        <v>0</v>
      </c>
      <c r="BU285" s="38" t="s">
        <v>107</v>
      </c>
      <c r="BV285" s="38" t="s">
        <v>107</v>
      </c>
      <c r="BW285" s="38" t="s">
        <v>107</v>
      </c>
      <c r="BX285" s="38" t="s">
        <v>107</v>
      </c>
      <c r="BY285" s="41" t="s">
        <v>114</v>
      </c>
      <c r="BZ285" s="41" t="s">
        <v>114</v>
      </c>
      <c r="CA285" s="41" t="s">
        <v>114</v>
      </c>
      <c r="CB285" s="41" t="s">
        <v>114</v>
      </c>
      <c r="CC285" s="41" t="s">
        <v>114</v>
      </c>
      <c r="CD285" s="41" t="s">
        <v>114</v>
      </c>
      <c r="CE285" s="41" t="s">
        <v>114</v>
      </c>
      <c r="CF285" s="42" t="s">
        <v>107</v>
      </c>
      <c r="CG285" s="28" t="s">
        <v>107</v>
      </c>
      <c r="CH285" s="28" t="s">
        <v>107</v>
      </c>
      <c r="CI285" s="28" t="s">
        <v>107</v>
      </c>
      <c r="CJ285" s="28" t="s">
        <v>107</v>
      </c>
      <c r="CK285" s="28" t="s">
        <v>107</v>
      </c>
      <c r="CL285" s="28" t="s">
        <v>107</v>
      </c>
      <c r="CM285" s="28" t="s">
        <v>107</v>
      </c>
      <c r="CN285" s="28" t="s">
        <v>107</v>
      </c>
      <c r="CO285" s="28" t="s">
        <v>107</v>
      </c>
      <c r="CP285" s="28" t="s">
        <v>107</v>
      </c>
      <c r="CQ285" s="28" t="s">
        <v>107</v>
      </c>
      <c r="CR285" s="28" t="s">
        <v>107</v>
      </c>
      <c r="CS285" s="28" t="s">
        <v>107</v>
      </c>
      <c r="CT285" s="28" t="s">
        <v>107</v>
      </c>
      <c r="CU285" s="332">
        <v>9384306</v>
      </c>
      <c r="CV285" s="43">
        <v>1</v>
      </c>
    </row>
    <row r="286" spans="1:100" ht="51">
      <c r="A286" s="28">
        <v>381</v>
      </c>
      <c r="B286" s="29" t="s">
        <v>104</v>
      </c>
      <c r="C286" s="29" t="s">
        <v>0</v>
      </c>
      <c r="D286" s="29" t="s">
        <v>867</v>
      </c>
      <c r="E286" s="42" t="s">
        <v>871</v>
      </c>
      <c r="F286" s="42" t="s">
        <v>872</v>
      </c>
      <c r="G286" s="30" t="s">
        <v>873</v>
      </c>
      <c r="H286" s="28" t="s">
        <v>109</v>
      </c>
      <c r="I286" s="28">
        <v>1611180</v>
      </c>
      <c r="J286" s="28" t="s">
        <v>874</v>
      </c>
      <c r="K286" s="31" t="s">
        <v>107</v>
      </c>
      <c r="L286" s="32">
        <v>122</v>
      </c>
      <c r="M286" s="33" t="s">
        <v>107</v>
      </c>
      <c r="N286" s="34">
        <v>139500000</v>
      </c>
      <c r="O286" s="33" t="s">
        <v>107</v>
      </c>
      <c r="P286" s="28" t="s">
        <v>2415</v>
      </c>
      <c r="Q286" s="28" t="s">
        <v>360</v>
      </c>
      <c r="R286" s="28" t="s">
        <v>107</v>
      </c>
      <c r="S286" s="28" t="s">
        <v>107</v>
      </c>
      <c r="T286" s="42" t="s">
        <v>107</v>
      </c>
      <c r="U286" s="28" t="s">
        <v>107</v>
      </c>
      <c r="V286" s="28" t="s">
        <v>107</v>
      </c>
      <c r="W286" s="28" t="str">
        <f t="shared" si="4"/>
        <v>N.A.</v>
      </c>
      <c r="X286" s="35" t="s">
        <v>2412</v>
      </c>
      <c r="Y286" s="205">
        <v>0.06</v>
      </c>
      <c r="Z286" s="205">
        <v>0.06</v>
      </c>
      <c r="AA286" s="205">
        <v>0.06</v>
      </c>
      <c r="AB286" s="205">
        <v>0.06</v>
      </c>
      <c r="AC286" s="205">
        <v>7.0000000000000007E-2</v>
      </c>
      <c r="AD286" s="205">
        <v>0.08</v>
      </c>
      <c r="AE286" s="28" t="s">
        <v>113</v>
      </c>
      <c r="AF286" s="28" t="s">
        <v>113</v>
      </c>
      <c r="AG286" s="28" t="s">
        <v>113</v>
      </c>
      <c r="AH286" s="37">
        <v>1</v>
      </c>
      <c r="AI286" s="38" t="s">
        <v>107</v>
      </c>
      <c r="AJ286" s="38">
        <v>535272</v>
      </c>
      <c r="AK286" s="38" t="s">
        <v>107</v>
      </c>
      <c r="AL286" s="38" t="s">
        <v>107</v>
      </c>
      <c r="AM286" s="38" t="s">
        <v>107</v>
      </c>
      <c r="AN286" s="38">
        <v>12124379</v>
      </c>
      <c r="AO286" s="38" t="s">
        <v>107</v>
      </c>
      <c r="AP286" s="38">
        <v>1824791</v>
      </c>
      <c r="AQ286" s="38">
        <v>128475</v>
      </c>
      <c r="AR286" s="38">
        <v>1508493</v>
      </c>
      <c r="AS286" s="38" t="s">
        <v>107</v>
      </c>
      <c r="AT286" s="38" t="s">
        <v>107</v>
      </c>
      <c r="AU286" s="38">
        <v>189123959</v>
      </c>
      <c r="AV286" s="38">
        <v>173789584</v>
      </c>
      <c r="AW286" s="38" t="s">
        <v>107</v>
      </c>
      <c r="AX286" s="38" t="s">
        <v>107</v>
      </c>
      <c r="AY286" s="38" t="s">
        <v>107</v>
      </c>
      <c r="AZ286" s="38">
        <v>2891625</v>
      </c>
      <c r="BA286" s="38">
        <v>4089166</v>
      </c>
      <c r="BB286" s="38" t="s">
        <v>107</v>
      </c>
      <c r="BC286" s="38">
        <v>0</v>
      </c>
      <c r="BD286" s="38">
        <v>173454</v>
      </c>
      <c r="BE286" s="38" t="s">
        <v>107</v>
      </c>
      <c r="BF286" s="38" t="s">
        <v>107</v>
      </c>
      <c r="BG286" s="38">
        <v>5649184</v>
      </c>
      <c r="BH286" s="38">
        <v>130091</v>
      </c>
      <c r="BI286" s="38">
        <v>2</v>
      </c>
      <c r="BJ286" s="38" t="s">
        <v>107</v>
      </c>
      <c r="BK286" s="38" t="s">
        <v>107</v>
      </c>
      <c r="BL286" s="38" t="s">
        <v>107</v>
      </c>
      <c r="BM286" s="38">
        <v>2862417</v>
      </c>
      <c r="BN286" s="38">
        <v>7892091</v>
      </c>
      <c r="BO286" s="38">
        <v>130091</v>
      </c>
      <c r="BP286" s="38" t="s">
        <v>107</v>
      </c>
      <c r="BQ286" s="38" t="s">
        <v>107</v>
      </c>
      <c r="BR286" s="38">
        <v>37590687</v>
      </c>
      <c r="BS286" s="38">
        <v>2024137</v>
      </c>
      <c r="BT286" s="330">
        <v>0</v>
      </c>
      <c r="BU286" s="38" t="s">
        <v>107</v>
      </c>
      <c r="BV286" s="38">
        <v>27351387</v>
      </c>
      <c r="BW286" s="38">
        <v>47637842</v>
      </c>
      <c r="BX286" s="38">
        <v>197010734</v>
      </c>
      <c r="BY286" s="41" t="s">
        <v>114</v>
      </c>
      <c r="BZ286" s="41" t="s">
        <v>114</v>
      </c>
      <c r="CA286" s="41" t="s">
        <v>114</v>
      </c>
      <c r="CB286" s="41" t="s">
        <v>114</v>
      </c>
      <c r="CC286" s="41" t="s">
        <v>114</v>
      </c>
      <c r="CD286" s="41" t="s">
        <v>114</v>
      </c>
      <c r="CE286" s="41" t="s">
        <v>114</v>
      </c>
      <c r="CF286" s="42" t="s">
        <v>107</v>
      </c>
      <c r="CG286" s="28" t="s">
        <v>107</v>
      </c>
      <c r="CH286" s="28" t="s">
        <v>107</v>
      </c>
      <c r="CI286" s="28" t="s">
        <v>107</v>
      </c>
      <c r="CJ286" s="28" t="s">
        <v>107</v>
      </c>
      <c r="CK286" s="28" t="s">
        <v>107</v>
      </c>
      <c r="CL286" s="28" t="s">
        <v>107</v>
      </c>
      <c r="CM286" s="28" t="s">
        <v>107</v>
      </c>
      <c r="CN286" s="28" t="s">
        <v>107</v>
      </c>
      <c r="CO286" s="28" t="s">
        <v>107</v>
      </c>
      <c r="CP286" s="28" t="s">
        <v>107</v>
      </c>
      <c r="CQ286" s="28" t="s">
        <v>107</v>
      </c>
      <c r="CR286" s="28" t="s">
        <v>107</v>
      </c>
      <c r="CS286" s="28" t="s">
        <v>107</v>
      </c>
      <c r="CT286" s="28" t="s">
        <v>107</v>
      </c>
      <c r="CU286" s="332">
        <v>19550443</v>
      </c>
      <c r="CV286" s="43">
        <v>1</v>
      </c>
    </row>
    <row r="287" spans="1:100" ht="51">
      <c r="A287" s="28">
        <v>382</v>
      </c>
      <c r="B287" s="29" t="s">
        <v>104</v>
      </c>
      <c r="C287" s="29" t="s">
        <v>0</v>
      </c>
      <c r="D287" s="29" t="s">
        <v>867</v>
      </c>
      <c r="E287" s="42" t="s">
        <v>875</v>
      </c>
      <c r="F287" s="42" t="s">
        <v>876</v>
      </c>
      <c r="G287" s="30" t="s">
        <v>877</v>
      </c>
      <c r="H287" s="28" t="s">
        <v>109</v>
      </c>
      <c r="I287" s="28">
        <v>1611166</v>
      </c>
      <c r="J287" s="28" t="s">
        <v>878</v>
      </c>
      <c r="K287" s="31" t="s">
        <v>107</v>
      </c>
      <c r="L287" s="32">
        <v>153</v>
      </c>
      <c r="M287" s="33" t="s">
        <v>107</v>
      </c>
      <c r="N287" s="34">
        <v>165800000</v>
      </c>
      <c r="O287" s="33" t="s">
        <v>107</v>
      </c>
      <c r="P287" s="28" t="s">
        <v>2415</v>
      </c>
      <c r="Q287" s="28" t="s">
        <v>360</v>
      </c>
      <c r="R287" s="28" t="s">
        <v>107</v>
      </c>
      <c r="S287" s="28" t="s">
        <v>107</v>
      </c>
      <c r="T287" s="42" t="s">
        <v>107</v>
      </c>
      <c r="U287" s="28" t="s">
        <v>107</v>
      </c>
      <c r="V287" s="28" t="s">
        <v>107</v>
      </c>
      <c r="W287" s="28" t="str">
        <f t="shared" si="4"/>
        <v>N.A.</v>
      </c>
      <c r="X287" s="35" t="s">
        <v>2413</v>
      </c>
      <c r="Y287" s="205">
        <v>0.1</v>
      </c>
      <c r="Z287" s="205">
        <v>0.1</v>
      </c>
      <c r="AA287" s="205">
        <v>0.1</v>
      </c>
      <c r="AB287" s="205">
        <v>0.1</v>
      </c>
      <c r="AC287" s="205">
        <v>0.11</v>
      </c>
      <c r="AD287" s="205">
        <v>0.12</v>
      </c>
      <c r="AE287" s="28" t="s">
        <v>113</v>
      </c>
      <c r="AF287" s="28" t="s">
        <v>113</v>
      </c>
      <c r="AG287" s="28" t="s">
        <v>113</v>
      </c>
      <c r="AH287" s="37">
        <v>1</v>
      </c>
      <c r="AI287" s="38" t="s">
        <v>107</v>
      </c>
      <c r="AJ287" s="38">
        <v>535272</v>
      </c>
      <c r="AK287" s="38" t="s">
        <v>107</v>
      </c>
      <c r="AL287" s="38" t="s">
        <v>107</v>
      </c>
      <c r="AM287" s="38" t="s">
        <v>107</v>
      </c>
      <c r="AN287" s="38">
        <v>12124379</v>
      </c>
      <c r="AO287" s="38" t="s">
        <v>107</v>
      </c>
      <c r="AP287" s="38">
        <v>1824791</v>
      </c>
      <c r="AQ287" s="38">
        <v>128475</v>
      </c>
      <c r="AR287" s="38">
        <v>1508493</v>
      </c>
      <c r="AS287" s="38" t="s">
        <v>107</v>
      </c>
      <c r="AT287" s="38" t="s">
        <v>107</v>
      </c>
      <c r="AU287" s="38">
        <v>217236981</v>
      </c>
      <c r="AV287" s="38">
        <v>186568230</v>
      </c>
      <c r="AW287" s="38" t="s">
        <v>107</v>
      </c>
      <c r="AX287" s="38" t="s">
        <v>107</v>
      </c>
      <c r="AY287" s="38" t="s">
        <v>107</v>
      </c>
      <c r="AZ287" s="38">
        <v>2891625</v>
      </c>
      <c r="BA287" s="38">
        <v>4089166</v>
      </c>
      <c r="BB287" s="38" t="s">
        <v>107</v>
      </c>
      <c r="BC287" s="38">
        <v>0</v>
      </c>
      <c r="BD287" s="38">
        <v>173454</v>
      </c>
      <c r="BE287" s="38" t="s">
        <v>107</v>
      </c>
      <c r="BF287" s="38" t="s">
        <v>107</v>
      </c>
      <c r="BG287" s="38">
        <v>5649184</v>
      </c>
      <c r="BH287" s="38">
        <v>130091</v>
      </c>
      <c r="BI287" s="38">
        <v>2</v>
      </c>
      <c r="BJ287" s="38" t="s">
        <v>107</v>
      </c>
      <c r="BK287" s="38" t="s">
        <v>107</v>
      </c>
      <c r="BL287" s="38" t="s">
        <v>107</v>
      </c>
      <c r="BM287" s="38">
        <v>2862417</v>
      </c>
      <c r="BN287" s="38">
        <v>7892091</v>
      </c>
      <c r="BO287" s="38">
        <v>130091</v>
      </c>
      <c r="BP287" s="38" t="s">
        <v>107</v>
      </c>
      <c r="BQ287" s="38" t="s">
        <v>107</v>
      </c>
      <c r="BR287" s="38">
        <v>37590687</v>
      </c>
      <c r="BS287" s="38">
        <v>2024137</v>
      </c>
      <c r="BT287" s="330">
        <v>0</v>
      </c>
      <c r="BU287" s="38" t="s">
        <v>107</v>
      </c>
      <c r="BV287" s="38">
        <v>27351387</v>
      </c>
      <c r="BW287" s="38">
        <v>47637842</v>
      </c>
      <c r="BX287" s="38">
        <v>219214813</v>
      </c>
      <c r="BY287" s="41" t="s">
        <v>114</v>
      </c>
      <c r="BZ287" s="41" t="s">
        <v>114</v>
      </c>
      <c r="CA287" s="41" t="s">
        <v>114</v>
      </c>
      <c r="CB287" s="41" t="s">
        <v>114</v>
      </c>
      <c r="CC287" s="41" t="s">
        <v>114</v>
      </c>
      <c r="CD287" s="41" t="s">
        <v>114</v>
      </c>
      <c r="CE287" s="41" t="s">
        <v>114</v>
      </c>
      <c r="CF287" s="42" t="s">
        <v>107</v>
      </c>
      <c r="CG287" s="28" t="s">
        <v>107</v>
      </c>
      <c r="CH287" s="28" t="s">
        <v>107</v>
      </c>
      <c r="CI287" s="28" t="s">
        <v>107</v>
      </c>
      <c r="CJ287" s="28" t="s">
        <v>107</v>
      </c>
      <c r="CK287" s="28" t="s">
        <v>107</v>
      </c>
      <c r="CL287" s="28" t="s">
        <v>107</v>
      </c>
      <c r="CM287" s="28" t="s">
        <v>107</v>
      </c>
      <c r="CN287" s="28" t="s">
        <v>107</v>
      </c>
      <c r="CO287" s="28" t="s">
        <v>107</v>
      </c>
      <c r="CP287" s="28" t="s">
        <v>107</v>
      </c>
      <c r="CQ287" s="28" t="s">
        <v>107</v>
      </c>
      <c r="CR287" s="28" t="s">
        <v>107</v>
      </c>
      <c r="CS287" s="28" t="s">
        <v>107</v>
      </c>
      <c r="CT287" s="28" t="s">
        <v>107</v>
      </c>
      <c r="CU287" s="332">
        <v>20872051</v>
      </c>
      <c r="CV287" s="43">
        <v>1</v>
      </c>
    </row>
    <row r="288" spans="1:100" ht="63.75">
      <c r="A288" s="28">
        <v>383</v>
      </c>
      <c r="B288" s="29" t="s">
        <v>104</v>
      </c>
      <c r="C288" s="29" t="s">
        <v>0</v>
      </c>
      <c r="D288" s="29" t="s">
        <v>867</v>
      </c>
      <c r="E288" s="42" t="s">
        <v>879</v>
      </c>
      <c r="F288" s="42" t="s">
        <v>880</v>
      </c>
      <c r="G288" s="30" t="s">
        <v>881</v>
      </c>
      <c r="H288" s="28" t="s">
        <v>109</v>
      </c>
      <c r="I288" s="28">
        <v>1611150</v>
      </c>
      <c r="J288" s="28" t="s">
        <v>882</v>
      </c>
      <c r="K288" s="31" t="s">
        <v>107</v>
      </c>
      <c r="L288" s="32">
        <v>153</v>
      </c>
      <c r="M288" s="33" t="s">
        <v>107</v>
      </c>
      <c r="N288" s="34">
        <v>193100000</v>
      </c>
      <c r="O288" s="33" t="s">
        <v>107</v>
      </c>
      <c r="P288" s="28" t="s">
        <v>2415</v>
      </c>
      <c r="Q288" s="28" t="s">
        <v>360</v>
      </c>
      <c r="R288" s="28" t="s">
        <v>107</v>
      </c>
      <c r="S288" s="28" t="s">
        <v>107</v>
      </c>
      <c r="T288" s="42" t="s">
        <v>107</v>
      </c>
      <c r="U288" s="28" t="s">
        <v>107</v>
      </c>
      <c r="V288" s="28" t="s">
        <v>107</v>
      </c>
      <c r="W288" s="28" t="str">
        <f t="shared" si="4"/>
        <v>N.A.</v>
      </c>
      <c r="X288" s="35" t="s">
        <v>2412</v>
      </c>
      <c r="Y288" s="205">
        <v>0.08</v>
      </c>
      <c r="Z288" s="205">
        <v>0.08</v>
      </c>
      <c r="AA288" s="205">
        <v>0.08</v>
      </c>
      <c r="AB288" s="205">
        <v>0.08</v>
      </c>
      <c r="AC288" s="205">
        <v>0.09</v>
      </c>
      <c r="AD288" s="205">
        <v>0.1</v>
      </c>
      <c r="AE288" s="28" t="s">
        <v>113</v>
      </c>
      <c r="AF288" s="28" t="s">
        <v>113</v>
      </c>
      <c r="AG288" s="28" t="s">
        <v>113</v>
      </c>
      <c r="AH288" s="37">
        <v>1</v>
      </c>
      <c r="AI288" s="38" t="s">
        <v>107</v>
      </c>
      <c r="AJ288" s="38">
        <v>535272</v>
      </c>
      <c r="AK288" s="38" t="s">
        <v>107</v>
      </c>
      <c r="AL288" s="38" t="s">
        <v>107</v>
      </c>
      <c r="AM288" s="38" t="s">
        <v>107</v>
      </c>
      <c r="AN288" s="38">
        <v>12124379</v>
      </c>
      <c r="AO288" s="38" t="s">
        <v>107</v>
      </c>
      <c r="AP288" s="38">
        <v>1824791</v>
      </c>
      <c r="AQ288" s="38">
        <v>128475</v>
      </c>
      <c r="AR288" s="38">
        <v>1508493</v>
      </c>
      <c r="AS288" s="38" t="s">
        <v>107</v>
      </c>
      <c r="AT288" s="38" t="s">
        <v>107</v>
      </c>
      <c r="AU288" s="38">
        <v>263240106</v>
      </c>
      <c r="AV288" s="38">
        <v>201902606</v>
      </c>
      <c r="AW288" s="38" t="s">
        <v>107</v>
      </c>
      <c r="AX288" s="38" t="s">
        <v>107</v>
      </c>
      <c r="AY288" s="38" t="s">
        <v>107</v>
      </c>
      <c r="AZ288" s="38">
        <v>2891625</v>
      </c>
      <c r="BA288" s="38">
        <v>4089166</v>
      </c>
      <c r="BB288" s="38" t="s">
        <v>107</v>
      </c>
      <c r="BC288" s="38">
        <v>0</v>
      </c>
      <c r="BD288" s="38">
        <v>173454</v>
      </c>
      <c r="BE288" s="38" t="s">
        <v>107</v>
      </c>
      <c r="BF288" s="38" t="s">
        <v>107</v>
      </c>
      <c r="BG288" s="38">
        <v>5649184</v>
      </c>
      <c r="BH288" s="38">
        <v>130091</v>
      </c>
      <c r="BI288" s="38">
        <v>2</v>
      </c>
      <c r="BJ288" s="38" t="s">
        <v>107</v>
      </c>
      <c r="BK288" s="38" t="s">
        <v>107</v>
      </c>
      <c r="BL288" s="38" t="s">
        <v>107</v>
      </c>
      <c r="BM288" s="38">
        <v>2862417</v>
      </c>
      <c r="BN288" s="38">
        <v>7892091</v>
      </c>
      <c r="BO288" s="38">
        <v>130091</v>
      </c>
      <c r="BP288" s="38" t="s">
        <v>107</v>
      </c>
      <c r="BQ288" s="38" t="s">
        <v>107</v>
      </c>
      <c r="BR288" s="38">
        <v>44224338</v>
      </c>
      <c r="BS288" s="38">
        <v>2024137</v>
      </c>
      <c r="BT288" s="330">
        <v>0</v>
      </c>
      <c r="BU288" s="38" t="s">
        <v>107</v>
      </c>
      <c r="BV288" s="38">
        <v>27351387</v>
      </c>
      <c r="BW288" s="38">
        <v>47637842</v>
      </c>
      <c r="BX288" s="38">
        <v>255548760</v>
      </c>
      <c r="BY288" s="41" t="s">
        <v>114</v>
      </c>
      <c r="BZ288" s="41" t="s">
        <v>114</v>
      </c>
      <c r="CA288" s="41" t="s">
        <v>114</v>
      </c>
      <c r="CB288" s="41" t="s">
        <v>114</v>
      </c>
      <c r="CC288" s="41" t="s">
        <v>114</v>
      </c>
      <c r="CD288" s="41" t="s">
        <v>114</v>
      </c>
      <c r="CE288" s="41" t="s">
        <v>114</v>
      </c>
      <c r="CF288" s="42" t="s">
        <v>107</v>
      </c>
      <c r="CG288" s="28" t="s">
        <v>107</v>
      </c>
      <c r="CH288" s="28" t="s">
        <v>107</v>
      </c>
      <c r="CI288" s="28" t="s">
        <v>107</v>
      </c>
      <c r="CJ288" s="28" t="s">
        <v>107</v>
      </c>
      <c r="CK288" s="28" t="s">
        <v>107</v>
      </c>
      <c r="CL288" s="28" t="s">
        <v>107</v>
      </c>
      <c r="CM288" s="28" t="s">
        <v>107</v>
      </c>
      <c r="CN288" s="28" t="s">
        <v>107</v>
      </c>
      <c r="CO288" s="28" t="s">
        <v>107</v>
      </c>
      <c r="CP288" s="28" t="s">
        <v>107</v>
      </c>
      <c r="CQ288" s="28" t="s">
        <v>107</v>
      </c>
      <c r="CR288" s="28" t="s">
        <v>107</v>
      </c>
      <c r="CS288" s="28" t="s">
        <v>107</v>
      </c>
      <c r="CT288" s="28" t="s">
        <v>107</v>
      </c>
      <c r="CU288" s="332">
        <v>20743537</v>
      </c>
      <c r="CV288" s="43">
        <v>1</v>
      </c>
    </row>
    <row r="289" spans="1:100" ht="63.75">
      <c r="A289" s="28">
        <v>384</v>
      </c>
      <c r="B289" s="29" t="s">
        <v>104</v>
      </c>
      <c r="C289" s="29" t="s">
        <v>0</v>
      </c>
      <c r="D289" s="29" t="s">
        <v>867</v>
      </c>
      <c r="E289" s="42" t="s">
        <v>879</v>
      </c>
      <c r="F289" s="42" t="s">
        <v>880</v>
      </c>
      <c r="G289" s="30" t="s">
        <v>883</v>
      </c>
      <c r="H289" s="28" t="s">
        <v>109</v>
      </c>
      <c r="I289" s="28">
        <v>1611162</v>
      </c>
      <c r="J289" s="28" t="s">
        <v>884</v>
      </c>
      <c r="K289" s="31" t="s">
        <v>107</v>
      </c>
      <c r="L289" s="32">
        <v>153</v>
      </c>
      <c r="M289" s="33" t="s">
        <v>107</v>
      </c>
      <c r="N289" s="34">
        <v>202400000</v>
      </c>
      <c r="O289" s="33" t="s">
        <v>107</v>
      </c>
      <c r="P289" s="28" t="s">
        <v>2415</v>
      </c>
      <c r="Q289" s="28" t="s">
        <v>360</v>
      </c>
      <c r="R289" s="28" t="s">
        <v>107</v>
      </c>
      <c r="S289" s="28" t="s">
        <v>107</v>
      </c>
      <c r="T289" s="42" t="s">
        <v>107</v>
      </c>
      <c r="U289" s="28" t="s">
        <v>107</v>
      </c>
      <c r="V289" s="28" t="s">
        <v>107</v>
      </c>
      <c r="W289" s="28" t="str">
        <f t="shared" si="4"/>
        <v>N.A.</v>
      </c>
      <c r="X289" s="35" t="s">
        <v>2412</v>
      </c>
      <c r="Y289" s="205">
        <v>0.08</v>
      </c>
      <c r="Z289" s="205">
        <v>0.08</v>
      </c>
      <c r="AA289" s="205">
        <v>0.08</v>
      </c>
      <c r="AB289" s="205">
        <v>0.08</v>
      </c>
      <c r="AC289" s="205">
        <v>0.09</v>
      </c>
      <c r="AD289" s="205">
        <v>0.1</v>
      </c>
      <c r="AE289" s="28" t="s">
        <v>113</v>
      </c>
      <c r="AF289" s="28" t="s">
        <v>113</v>
      </c>
      <c r="AG289" s="28" t="s">
        <v>113</v>
      </c>
      <c r="AH289" s="37">
        <v>1</v>
      </c>
      <c r="AI289" s="38" t="s">
        <v>107</v>
      </c>
      <c r="AJ289" s="38">
        <v>535272</v>
      </c>
      <c r="AK289" s="38" t="s">
        <v>107</v>
      </c>
      <c r="AL289" s="38" t="s">
        <v>107</v>
      </c>
      <c r="AM289" s="38" t="s">
        <v>107</v>
      </c>
      <c r="AN289" s="38">
        <v>12124379</v>
      </c>
      <c r="AO289" s="38" t="s">
        <v>107</v>
      </c>
      <c r="AP289" s="38">
        <v>1824791</v>
      </c>
      <c r="AQ289" s="38">
        <v>128475</v>
      </c>
      <c r="AR289" s="38">
        <v>1508493</v>
      </c>
      <c r="AS289" s="38" t="s">
        <v>107</v>
      </c>
      <c r="AT289" s="38" t="s">
        <v>107</v>
      </c>
      <c r="AU289" s="38">
        <v>263240106</v>
      </c>
      <c r="AV289" s="38">
        <v>201902606</v>
      </c>
      <c r="AW289" s="38" t="s">
        <v>107</v>
      </c>
      <c r="AX289" s="38" t="s">
        <v>107</v>
      </c>
      <c r="AY289" s="38" t="s">
        <v>107</v>
      </c>
      <c r="AZ289" s="38">
        <v>2891625</v>
      </c>
      <c r="BA289" s="38">
        <v>4089166</v>
      </c>
      <c r="BB289" s="38" t="s">
        <v>107</v>
      </c>
      <c r="BC289" s="38">
        <v>0</v>
      </c>
      <c r="BD289" s="38">
        <v>173454</v>
      </c>
      <c r="BE289" s="38" t="s">
        <v>107</v>
      </c>
      <c r="BF289" s="38" t="s">
        <v>107</v>
      </c>
      <c r="BG289" s="38">
        <v>5649184</v>
      </c>
      <c r="BH289" s="38">
        <v>130091</v>
      </c>
      <c r="BI289" s="38">
        <v>2</v>
      </c>
      <c r="BJ289" s="38" t="s">
        <v>107</v>
      </c>
      <c r="BK289" s="38" t="s">
        <v>107</v>
      </c>
      <c r="BL289" s="38" t="s">
        <v>107</v>
      </c>
      <c r="BM289" s="38">
        <v>2862417</v>
      </c>
      <c r="BN289" s="38">
        <v>7892091</v>
      </c>
      <c r="BO289" s="38">
        <v>130091</v>
      </c>
      <c r="BP289" s="38" t="s">
        <v>107</v>
      </c>
      <c r="BQ289" s="38" t="s">
        <v>107</v>
      </c>
      <c r="BR289" s="38">
        <v>44224338</v>
      </c>
      <c r="BS289" s="38">
        <v>2024137</v>
      </c>
      <c r="BT289" s="330">
        <v>0</v>
      </c>
      <c r="BU289" s="38" t="s">
        <v>107</v>
      </c>
      <c r="BV289" s="38">
        <v>27351387</v>
      </c>
      <c r="BW289" s="38">
        <v>47637842</v>
      </c>
      <c r="BX289" s="38">
        <v>255548760</v>
      </c>
      <c r="BY289" s="41" t="s">
        <v>114</v>
      </c>
      <c r="BZ289" s="41" t="s">
        <v>114</v>
      </c>
      <c r="CA289" s="41" t="s">
        <v>114</v>
      </c>
      <c r="CB289" s="41" t="s">
        <v>114</v>
      </c>
      <c r="CC289" s="41" t="s">
        <v>114</v>
      </c>
      <c r="CD289" s="41" t="s">
        <v>114</v>
      </c>
      <c r="CE289" s="41" t="s">
        <v>114</v>
      </c>
      <c r="CF289" s="42" t="s">
        <v>107</v>
      </c>
      <c r="CG289" s="28" t="s">
        <v>107</v>
      </c>
      <c r="CH289" s="28" t="s">
        <v>107</v>
      </c>
      <c r="CI289" s="28" t="s">
        <v>107</v>
      </c>
      <c r="CJ289" s="28" t="s">
        <v>107</v>
      </c>
      <c r="CK289" s="28" t="s">
        <v>107</v>
      </c>
      <c r="CL289" s="28" t="s">
        <v>107</v>
      </c>
      <c r="CM289" s="28" t="s">
        <v>107</v>
      </c>
      <c r="CN289" s="28" t="s">
        <v>107</v>
      </c>
      <c r="CO289" s="28" t="s">
        <v>107</v>
      </c>
      <c r="CP289" s="28" t="s">
        <v>107</v>
      </c>
      <c r="CQ289" s="28" t="s">
        <v>107</v>
      </c>
      <c r="CR289" s="28" t="s">
        <v>107</v>
      </c>
      <c r="CS289" s="28" t="s">
        <v>107</v>
      </c>
      <c r="CT289" s="28" t="s">
        <v>107</v>
      </c>
      <c r="CU289" s="332">
        <v>20743537</v>
      </c>
      <c r="CV289" s="43">
        <v>1</v>
      </c>
    </row>
    <row r="290" spans="1:100" ht="51">
      <c r="A290" s="28">
        <v>385</v>
      </c>
      <c r="B290" s="29" t="s">
        <v>104</v>
      </c>
      <c r="C290" s="29" t="s">
        <v>0</v>
      </c>
      <c r="D290" s="29" t="s">
        <v>867</v>
      </c>
      <c r="E290" s="42" t="s">
        <v>879</v>
      </c>
      <c r="F290" s="42" t="s">
        <v>880</v>
      </c>
      <c r="G290" s="30" t="s">
        <v>885</v>
      </c>
      <c r="H290" s="28" t="s">
        <v>109</v>
      </c>
      <c r="I290" s="28">
        <v>1611140</v>
      </c>
      <c r="J290" s="28" t="s">
        <v>886</v>
      </c>
      <c r="K290" s="31" t="s">
        <v>107</v>
      </c>
      <c r="L290" s="32">
        <v>187</v>
      </c>
      <c r="M290" s="33" t="s">
        <v>107</v>
      </c>
      <c r="N290" s="34">
        <v>231800000</v>
      </c>
      <c r="O290" s="33" t="s">
        <v>107</v>
      </c>
      <c r="P290" s="28" t="s">
        <v>2415</v>
      </c>
      <c r="Q290" s="28" t="s">
        <v>360</v>
      </c>
      <c r="R290" s="28" t="s">
        <v>107</v>
      </c>
      <c r="S290" s="28" t="s">
        <v>107</v>
      </c>
      <c r="T290" s="42" t="s">
        <v>107</v>
      </c>
      <c r="U290" s="28" t="s">
        <v>107</v>
      </c>
      <c r="V290" s="28" t="s">
        <v>107</v>
      </c>
      <c r="W290" s="28" t="str">
        <f t="shared" si="4"/>
        <v>N.A.</v>
      </c>
      <c r="X290" s="35" t="s">
        <v>2412</v>
      </c>
      <c r="Y290" s="205">
        <v>0.08</v>
      </c>
      <c r="Z290" s="205">
        <v>0.08</v>
      </c>
      <c r="AA290" s="205">
        <v>0.08</v>
      </c>
      <c r="AB290" s="205">
        <v>0.08</v>
      </c>
      <c r="AC290" s="205">
        <v>0.09</v>
      </c>
      <c r="AD290" s="205">
        <v>0.1</v>
      </c>
      <c r="AE290" s="28" t="s">
        <v>113</v>
      </c>
      <c r="AF290" s="28" t="s">
        <v>113</v>
      </c>
      <c r="AG290" s="28" t="s">
        <v>113</v>
      </c>
      <c r="AH290" s="37">
        <v>1</v>
      </c>
      <c r="AI290" s="38" t="s">
        <v>107</v>
      </c>
      <c r="AJ290" s="38">
        <v>535272</v>
      </c>
      <c r="AK290" s="38" t="s">
        <v>107</v>
      </c>
      <c r="AL290" s="38" t="s">
        <v>107</v>
      </c>
      <c r="AM290" s="38" t="s">
        <v>107</v>
      </c>
      <c r="AN290" s="38">
        <v>12124379</v>
      </c>
      <c r="AO290" s="38" t="s">
        <v>107</v>
      </c>
      <c r="AP290" s="38">
        <v>1824791</v>
      </c>
      <c r="AQ290" s="38">
        <v>128475</v>
      </c>
      <c r="AR290" s="38">
        <v>1508493</v>
      </c>
      <c r="AS290" s="38" t="s">
        <v>107</v>
      </c>
      <c r="AT290" s="38" t="s">
        <v>107</v>
      </c>
      <c r="AU290" s="38">
        <v>290841981</v>
      </c>
      <c r="AV290" s="38">
        <v>258128648</v>
      </c>
      <c r="AW290" s="38" t="s">
        <v>107</v>
      </c>
      <c r="AX290" s="38" t="s">
        <v>107</v>
      </c>
      <c r="AY290" s="38" t="s">
        <v>107</v>
      </c>
      <c r="AZ290" s="38">
        <v>2891625</v>
      </c>
      <c r="BA290" s="38">
        <v>4089166</v>
      </c>
      <c r="BB290" s="38" t="s">
        <v>107</v>
      </c>
      <c r="BC290" s="38">
        <v>0</v>
      </c>
      <c r="BD290" s="38">
        <v>173454</v>
      </c>
      <c r="BE290" s="38" t="s">
        <v>107</v>
      </c>
      <c r="BF290" s="38" t="s">
        <v>107</v>
      </c>
      <c r="BG290" s="38">
        <v>5649184</v>
      </c>
      <c r="BH290" s="38">
        <v>130091</v>
      </c>
      <c r="BI290" s="38">
        <v>2</v>
      </c>
      <c r="BJ290" s="38" t="s">
        <v>107</v>
      </c>
      <c r="BK290" s="38" t="s">
        <v>107</v>
      </c>
      <c r="BL290" s="38" t="s">
        <v>107</v>
      </c>
      <c r="BM290" s="38">
        <v>4702542</v>
      </c>
      <c r="BN290" s="38">
        <v>7892091</v>
      </c>
      <c r="BO290" s="38">
        <v>130091</v>
      </c>
      <c r="BP290" s="38" t="s">
        <v>107</v>
      </c>
      <c r="BQ290" s="38" t="s">
        <v>107</v>
      </c>
      <c r="BR290" s="38">
        <v>44224338</v>
      </c>
      <c r="BS290" s="38">
        <v>2024137</v>
      </c>
      <c r="BT290" s="330">
        <v>0</v>
      </c>
      <c r="BU290" s="38" t="s">
        <v>107</v>
      </c>
      <c r="BV290" s="38">
        <v>27351387</v>
      </c>
      <c r="BW290" s="38">
        <v>47637842</v>
      </c>
      <c r="BX290" s="38">
        <v>277349128</v>
      </c>
      <c r="BY290" s="41" t="s">
        <v>114</v>
      </c>
      <c r="BZ290" s="41" t="s">
        <v>114</v>
      </c>
      <c r="CA290" s="41" t="s">
        <v>114</v>
      </c>
      <c r="CB290" s="41" t="s">
        <v>114</v>
      </c>
      <c r="CC290" s="41" t="s">
        <v>114</v>
      </c>
      <c r="CD290" s="41" t="s">
        <v>114</v>
      </c>
      <c r="CE290" s="41" t="s">
        <v>114</v>
      </c>
      <c r="CF290" s="42" t="s">
        <v>107</v>
      </c>
      <c r="CG290" s="28" t="s">
        <v>107</v>
      </c>
      <c r="CH290" s="28" t="s">
        <v>107</v>
      </c>
      <c r="CI290" s="28" t="s">
        <v>107</v>
      </c>
      <c r="CJ290" s="28" t="s">
        <v>107</v>
      </c>
      <c r="CK290" s="28" t="s">
        <v>107</v>
      </c>
      <c r="CL290" s="28" t="s">
        <v>107</v>
      </c>
      <c r="CM290" s="28" t="s">
        <v>107</v>
      </c>
      <c r="CN290" s="28" t="s">
        <v>107</v>
      </c>
      <c r="CO290" s="28" t="s">
        <v>107</v>
      </c>
      <c r="CP290" s="28" t="s">
        <v>107</v>
      </c>
      <c r="CQ290" s="28" t="s">
        <v>107</v>
      </c>
      <c r="CR290" s="28" t="s">
        <v>107</v>
      </c>
      <c r="CS290" s="28" t="s">
        <v>107</v>
      </c>
      <c r="CT290" s="28" t="s">
        <v>107</v>
      </c>
      <c r="CU290" s="332">
        <v>27292843</v>
      </c>
      <c r="CV290" s="43">
        <v>1</v>
      </c>
    </row>
    <row r="291" spans="1:100" ht="51">
      <c r="A291" s="28">
        <v>386</v>
      </c>
      <c r="B291" s="29" t="s">
        <v>104</v>
      </c>
      <c r="C291" s="29" t="s">
        <v>0</v>
      </c>
      <c r="D291" s="29" t="s">
        <v>867</v>
      </c>
      <c r="E291" s="42" t="s">
        <v>879</v>
      </c>
      <c r="F291" s="42" t="s">
        <v>887</v>
      </c>
      <c r="G291" s="30" t="s">
        <v>885</v>
      </c>
      <c r="H291" s="28" t="s">
        <v>109</v>
      </c>
      <c r="I291" s="28">
        <v>1611140</v>
      </c>
      <c r="J291" s="28" t="s">
        <v>888</v>
      </c>
      <c r="K291" s="31" t="s">
        <v>107</v>
      </c>
      <c r="L291" s="32">
        <v>187</v>
      </c>
      <c r="M291" s="33" t="s">
        <v>107</v>
      </c>
      <c r="N291" s="34">
        <v>231800000</v>
      </c>
      <c r="O291" s="33" t="s">
        <v>107</v>
      </c>
      <c r="P291" s="28" t="s">
        <v>2415</v>
      </c>
      <c r="Q291" s="28" t="s">
        <v>360</v>
      </c>
      <c r="R291" s="28" t="s">
        <v>107</v>
      </c>
      <c r="S291" s="28" t="s">
        <v>107</v>
      </c>
      <c r="T291" s="42" t="s">
        <v>107</v>
      </c>
      <c r="U291" s="28" t="s">
        <v>107</v>
      </c>
      <c r="V291" s="28" t="s">
        <v>107</v>
      </c>
      <c r="W291" s="28" t="str">
        <f t="shared" si="4"/>
        <v>N.A.</v>
      </c>
      <c r="X291" s="35" t="s">
        <v>2412</v>
      </c>
      <c r="Y291" s="205">
        <v>0.08</v>
      </c>
      <c r="Z291" s="205">
        <v>0.08</v>
      </c>
      <c r="AA291" s="205">
        <v>0.08</v>
      </c>
      <c r="AB291" s="205">
        <v>0.08</v>
      </c>
      <c r="AC291" s="205">
        <v>0.09</v>
      </c>
      <c r="AD291" s="205">
        <v>0.1</v>
      </c>
      <c r="AE291" s="28" t="s">
        <v>113</v>
      </c>
      <c r="AF291" s="28" t="s">
        <v>113</v>
      </c>
      <c r="AG291" s="28" t="s">
        <v>113</v>
      </c>
      <c r="AH291" s="37">
        <v>1</v>
      </c>
      <c r="AI291" s="38" t="s">
        <v>107</v>
      </c>
      <c r="AJ291" s="38">
        <v>535272</v>
      </c>
      <c r="AK291" s="38" t="s">
        <v>107</v>
      </c>
      <c r="AL291" s="38" t="s">
        <v>107</v>
      </c>
      <c r="AM291" s="38" t="s">
        <v>107</v>
      </c>
      <c r="AN291" s="38">
        <v>12124379</v>
      </c>
      <c r="AO291" s="38" t="s">
        <v>107</v>
      </c>
      <c r="AP291" s="38">
        <v>1824791</v>
      </c>
      <c r="AQ291" s="38">
        <v>128475</v>
      </c>
      <c r="AR291" s="38">
        <v>1508493</v>
      </c>
      <c r="AS291" s="38" t="s">
        <v>107</v>
      </c>
      <c r="AT291" s="38" t="s">
        <v>107</v>
      </c>
      <c r="AU291" s="38" t="s">
        <v>107</v>
      </c>
      <c r="AV291" s="38">
        <v>258128648</v>
      </c>
      <c r="AW291" s="38" t="s">
        <v>107</v>
      </c>
      <c r="AX291" s="38" t="s">
        <v>107</v>
      </c>
      <c r="AY291" s="38" t="s">
        <v>107</v>
      </c>
      <c r="AZ291" s="38">
        <v>2891625</v>
      </c>
      <c r="BA291" s="38">
        <v>4089166</v>
      </c>
      <c r="BB291" s="38" t="s">
        <v>107</v>
      </c>
      <c r="BC291" s="38">
        <v>0</v>
      </c>
      <c r="BD291" s="38">
        <v>173454</v>
      </c>
      <c r="BE291" s="38" t="s">
        <v>107</v>
      </c>
      <c r="BF291" s="38" t="s">
        <v>107</v>
      </c>
      <c r="BG291" s="38">
        <v>5649184</v>
      </c>
      <c r="BH291" s="38">
        <v>130091</v>
      </c>
      <c r="BI291" s="38">
        <v>2</v>
      </c>
      <c r="BJ291" s="38" t="s">
        <v>107</v>
      </c>
      <c r="BK291" s="38" t="s">
        <v>107</v>
      </c>
      <c r="BL291" s="38" t="s">
        <v>107</v>
      </c>
      <c r="BM291" s="38">
        <v>4702542</v>
      </c>
      <c r="BN291" s="38">
        <v>7892091</v>
      </c>
      <c r="BO291" s="38">
        <v>130091</v>
      </c>
      <c r="BP291" s="38" t="s">
        <v>107</v>
      </c>
      <c r="BQ291" s="38" t="s">
        <v>107</v>
      </c>
      <c r="BR291" s="38">
        <v>44224338</v>
      </c>
      <c r="BS291" s="38">
        <v>2024137</v>
      </c>
      <c r="BT291" s="330">
        <v>0</v>
      </c>
      <c r="BU291" s="38" t="s">
        <v>107</v>
      </c>
      <c r="BV291" s="38">
        <v>27351387</v>
      </c>
      <c r="BW291" s="38">
        <v>47637842</v>
      </c>
      <c r="BX291" s="38">
        <v>47637842</v>
      </c>
      <c r="BY291" s="41" t="s">
        <v>114</v>
      </c>
      <c r="BZ291" s="41" t="s">
        <v>114</v>
      </c>
      <c r="CA291" s="41" t="s">
        <v>114</v>
      </c>
      <c r="CB291" s="41" t="s">
        <v>114</v>
      </c>
      <c r="CC291" s="41" t="s">
        <v>114</v>
      </c>
      <c r="CD291" s="41" t="s">
        <v>114</v>
      </c>
      <c r="CE291" s="41" t="s">
        <v>114</v>
      </c>
      <c r="CF291" s="42" t="s">
        <v>107</v>
      </c>
      <c r="CG291" s="28" t="s">
        <v>107</v>
      </c>
      <c r="CH291" s="28" t="s">
        <v>107</v>
      </c>
      <c r="CI291" s="28" t="s">
        <v>107</v>
      </c>
      <c r="CJ291" s="28" t="s">
        <v>107</v>
      </c>
      <c r="CK291" s="28" t="s">
        <v>107</v>
      </c>
      <c r="CL291" s="28" t="s">
        <v>107</v>
      </c>
      <c r="CM291" s="28" t="s">
        <v>107</v>
      </c>
      <c r="CN291" s="28" t="s">
        <v>107</v>
      </c>
      <c r="CO291" s="28" t="s">
        <v>107</v>
      </c>
      <c r="CP291" s="28" t="s">
        <v>107</v>
      </c>
      <c r="CQ291" s="28" t="s">
        <v>107</v>
      </c>
      <c r="CR291" s="28" t="s">
        <v>107</v>
      </c>
      <c r="CS291" s="28" t="s">
        <v>107</v>
      </c>
      <c r="CT291" s="28" t="s">
        <v>107</v>
      </c>
      <c r="CU291" s="332">
        <v>27292843</v>
      </c>
      <c r="CV291" s="43">
        <v>1</v>
      </c>
    </row>
    <row r="292" spans="1:100" ht="51">
      <c r="A292" s="28">
        <v>387</v>
      </c>
      <c r="B292" s="29" t="s">
        <v>104</v>
      </c>
      <c r="C292" s="29" t="s">
        <v>0</v>
      </c>
      <c r="D292" s="29" t="s">
        <v>867</v>
      </c>
      <c r="E292" s="42" t="s">
        <v>879</v>
      </c>
      <c r="F292" s="42" t="s">
        <v>887</v>
      </c>
      <c r="G292" s="30" t="s">
        <v>889</v>
      </c>
      <c r="H292" s="28" t="s">
        <v>109</v>
      </c>
      <c r="I292" s="28">
        <v>1611143</v>
      </c>
      <c r="J292" s="28" t="s">
        <v>890</v>
      </c>
      <c r="K292" s="31" t="s">
        <v>107</v>
      </c>
      <c r="L292" s="32">
        <v>375</v>
      </c>
      <c r="M292" s="33" t="s">
        <v>107</v>
      </c>
      <c r="N292" s="34">
        <v>326500000</v>
      </c>
      <c r="O292" s="33" t="s">
        <v>107</v>
      </c>
      <c r="P292" s="28" t="s">
        <v>2415</v>
      </c>
      <c r="Q292" s="28" t="s">
        <v>360</v>
      </c>
      <c r="R292" s="28" t="s">
        <v>107</v>
      </c>
      <c r="S292" s="28" t="s">
        <v>107</v>
      </c>
      <c r="T292" s="42" t="s">
        <v>107</v>
      </c>
      <c r="U292" s="28" t="s">
        <v>107</v>
      </c>
      <c r="V292" s="28" t="s">
        <v>107</v>
      </c>
      <c r="W292" s="28" t="str">
        <f t="shared" si="4"/>
        <v>N.A.</v>
      </c>
      <c r="X292" s="35" t="s">
        <v>2413</v>
      </c>
      <c r="Y292" s="205">
        <v>0.05</v>
      </c>
      <c r="Z292" s="205">
        <v>0.05</v>
      </c>
      <c r="AA292" s="205">
        <v>0.05</v>
      </c>
      <c r="AB292" s="205">
        <v>0.05</v>
      </c>
      <c r="AC292" s="205">
        <v>0.06</v>
      </c>
      <c r="AD292" s="205">
        <v>7.0000000000000007E-2</v>
      </c>
      <c r="AE292" s="28" t="s">
        <v>113</v>
      </c>
      <c r="AF292" s="28" t="s">
        <v>113</v>
      </c>
      <c r="AG292" s="28" t="s">
        <v>113</v>
      </c>
      <c r="AH292" s="37">
        <v>1</v>
      </c>
      <c r="AI292" s="38" t="s">
        <v>107</v>
      </c>
      <c r="AJ292" s="38">
        <v>535272</v>
      </c>
      <c r="AK292" s="38" t="s">
        <v>107</v>
      </c>
      <c r="AL292" s="38" t="s">
        <v>107</v>
      </c>
      <c r="AM292" s="38" t="s">
        <v>107</v>
      </c>
      <c r="AN292" s="38">
        <v>12124379</v>
      </c>
      <c r="AO292" s="38" t="s">
        <v>107</v>
      </c>
      <c r="AP292" s="38">
        <v>1824791</v>
      </c>
      <c r="AQ292" s="38">
        <v>128475</v>
      </c>
      <c r="AR292" s="38">
        <v>1508493</v>
      </c>
      <c r="AS292" s="38" t="s">
        <v>107</v>
      </c>
      <c r="AT292" s="38" t="s">
        <v>107</v>
      </c>
      <c r="AU292" s="38">
        <v>638932296</v>
      </c>
      <c r="AV292" s="38">
        <v>477921357</v>
      </c>
      <c r="AW292" s="38" t="s">
        <v>107</v>
      </c>
      <c r="AX292" s="38" t="s">
        <v>107</v>
      </c>
      <c r="AY292" s="38" t="s">
        <v>107</v>
      </c>
      <c r="AZ292" s="38">
        <v>2891625</v>
      </c>
      <c r="BA292" s="38">
        <v>4089166</v>
      </c>
      <c r="BB292" s="38" t="s">
        <v>107</v>
      </c>
      <c r="BC292" s="38">
        <v>0</v>
      </c>
      <c r="BD292" s="38">
        <v>173454</v>
      </c>
      <c r="BE292" s="38" t="s">
        <v>107</v>
      </c>
      <c r="BF292" s="38" t="s">
        <v>107</v>
      </c>
      <c r="BG292" s="38">
        <v>5649184</v>
      </c>
      <c r="BH292" s="38">
        <v>130091</v>
      </c>
      <c r="BI292" s="38">
        <v>2</v>
      </c>
      <c r="BJ292" s="38" t="s">
        <v>107</v>
      </c>
      <c r="BK292" s="38" t="s">
        <v>107</v>
      </c>
      <c r="BL292" s="38" t="s">
        <v>107</v>
      </c>
      <c r="BM292" s="38">
        <v>4702542</v>
      </c>
      <c r="BN292" s="38">
        <v>7892091</v>
      </c>
      <c r="BO292" s="38">
        <v>130091</v>
      </c>
      <c r="BP292" s="38" t="s">
        <v>107</v>
      </c>
      <c r="BQ292" s="38" t="s">
        <v>107</v>
      </c>
      <c r="BR292" s="38">
        <v>74075765</v>
      </c>
      <c r="BS292" s="38">
        <v>2024137</v>
      </c>
      <c r="BT292" s="330">
        <v>0</v>
      </c>
      <c r="BU292" s="38" t="s">
        <v>107</v>
      </c>
      <c r="BV292" s="38">
        <v>27351387</v>
      </c>
      <c r="BW292" s="38">
        <v>47637842</v>
      </c>
      <c r="BX292" s="38">
        <v>552275992</v>
      </c>
      <c r="BY292" s="41" t="s">
        <v>114</v>
      </c>
      <c r="BZ292" s="41" t="s">
        <v>114</v>
      </c>
      <c r="CA292" s="41" t="s">
        <v>114</v>
      </c>
      <c r="CB292" s="41" t="s">
        <v>114</v>
      </c>
      <c r="CC292" s="41" t="s">
        <v>114</v>
      </c>
      <c r="CD292" s="41" t="s">
        <v>114</v>
      </c>
      <c r="CE292" s="41" t="s">
        <v>114</v>
      </c>
      <c r="CF292" s="42" t="s">
        <v>107</v>
      </c>
      <c r="CG292" s="28" t="s">
        <v>107</v>
      </c>
      <c r="CH292" s="28" t="s">
        <v>107</v>
      </c>
      <c r="CI292" s="28" t="s">
        <v>107</v>
      </c>
      <c r="CJ292" s="28" t="s">
        <v>107</v>
      </c>
      <c r="CK292" s="28" t="s">
        <v>107</v>
      </c>
      <c r="CL292" s="28" t="s">
        <v>107</v>
      </c>
      <c r="CM292" s="28" t="s">
        <v>107</v>
      </c>
      <c r="CN292" s="28" t="s">
        <v>107</v>
      </c>
      <c r="CO292" s="28" t="s">
        <v>107</v>
      </c>
      <c r="CP292" s="28" t="s">
        <v>107</v>
      </c>
      <c r="CQ292" s="28" t="s">
        <v>107</v>
      </c>
      <c r="CR292" s="28" t="s">
        <v>107</v>
      </c>
      <c r="CS292" s="28" t="s">
        <v>107</v>
      </c>
      <c r="CT292" s="28" t="s">
        <v>107</v>
      </c>
      <c r="CU292" s="332">
        <v>27292843</v>
      </c>
      <c r="CV292" s="43">
        <v>1</v>
      </c>
    </row>
    <row r="293" spans="1:100" ht="51">
      <c r="A293" s="28">
        <v>388</v>
      </c>
      <c r="B293" s="29" t="s">
        <v>1130</v>
      </c>
      <c r="C293" s="29" t="s">
        <v>0</v>
      </c>
      <c r="D293" s="29" t="s">
        <v>867</v>
      </c>
      <c r="E293" s="42" t="s">
        <v>875</v>
      </c>
      <c r="F293" s="42" t="s">
        <v>876</v>
      </c>
      <c r="G293" s="30" t="s">
        <v>891</v>
      </c>
      <c r="H293" s="28" t="s">
        <v>892</v>
      </c>
      <c r="I293" s="28">
        <v>25711012</v>
      </c>
      <c r="J293" s="28" t="s">
        <v>893</v>
      </c>
      <c r="K293" s="31" t="s">
        <v>107</v>
      </c>
      <c r="L293" s="32">
        <v>143</v>
      </c>
      <c r="M293" s="33" t="s">
        <v>107</v>
      </c>
      <c r="N293" s="34">
        <v>133000000</v>
      </c>
      <c r="O293" s="33" t="s">
        <v>107</v>
      </c>
      <c r="P293" s="28" t="s">
        <v>2415</v>
      </c>
      <c r="Q293" s="28" t="s">
        <v>894</v>
      </c>
      <c r="R293" s="28" t="s">
        <v>107</v>
      </c>
      <c r="S293" s="28" t="s">
        <v>107</v>
      </c>
      <c r="T293" s="42" t="s">
        <v>107</v>
      </c>
      <c r="U293" s="28" t="s">
        <v>107</v>
      </c>
      <c r="V293" s="28" t="s">
        <v>107</v>
      </c>
      <c r="W293" s="28" t="str">
        <f t="shared" si="4"/>
        <v>N.A.</v>
      </c>
      <c r="X293" s="35" t="s">
        <v>2412</v>
      </c>
      <c r="Y293" s="205">
        <v>0.05</v>
      </c>
      <c r="Z293" s="205">
        <v>0.05</v>
      </c>
      <c r="AA293" s="205">
        <v>0.08</v>
      </c>
      <c r="AB293" s="205">
        <v>0.08</v>
      </c>
      <c r="AC293" s="205">
        <v>0.08</v>
      </c>
      <c r="AD293" s="205">
        <v>0.08</v>
      </c>
      <c r="AE293" s="28" t="s">
        <v>113</v>
      </c>
      <c r="AF293" s="28" t="s">
        <v>113</v>
      </c>
      <c r="AG293" s="28" t="s">
        <v>113</v>
      </c>
      <c r="AH293" s="37">
        <v>0.5</v>
      </c>
      <c r="AI293" s="38">
        <v>8689479</v>
      </c>
      <c r="AJ293" s="38">
        <v>96024</v>
      </c>
      <c r="AK293" s="38">
        <v>639961</v>
      </c>
      <c r="AL293" s="38" t="s">
        <v>107</v>
      </c>
      <c r="AM293" s="38" t="s">
        <v>107</v>
      </c>
      <c r="AN293" s="38">
        <v>1276440</v>
      </c>
      <c r="AO293" s="38" t="s">
        <v>107</v>
      </c>
      <c r="AP293" s="38">
        <v>1421491</v>
      </c>
      <c r="AQ293" s="38">
        <v>95298</v>
      </c>
      <c r="AR293" s="38">
        <v>639961</v>
      </c>
      <c r="AS293" s="38" t="s">
        <v>107</v>
      </c>
      <c r="AT293" s="38" t="s">
        <v>107</v>
      </c>
      <c r="AU293" s="38">
        <v>140263387</v>
      </c>
      <c r="AV293" s="38">
        <v>154608836</v>
      </c>
      <c r="AW293" s="38" t="s">
        <v>107</v>
      </c>
      <c r="AX293" s="38" t="s">
        <v>107</v>
      </c>
      <c r="AY293" s="38" t="s">
        <v>107</v>
      </c>
      <c r="AZ293" s="38" t="s">
        <v>107</v>
      </c>
      <c r="BA293" s="38" t="s">
        <v>107</v>
      </c>
      <c r="BB293" s="38" t="s">
        <v>107</v>
      </c>
      <c r="BC293" s="38">
        <v>290100</v>
      </c>
      <c r="BD293" s="38">
        <v>290100</v>
      </c>
      <c r="BE293" s="38">
        <v>826785</v>
      </c>
      <c r="BF293" s="38">
        <v>1269187</v>
      </c>
      <c r="BG293" s="38">
        <v>4351501</v>
      </c>
      <c r="BH293" s="38">
        <v>126193</v>
      </c>
      <c r="BI293" s="38">
        <v>8325872</v>
      </c>
      <c r="BJ293" s="38" t="s">
        <v>107</v>
      </c>
      <c r="BK293" s="38" t="s">
        <v>107</v>
      </c>
      <c r="BL293" s="38" t="s">
        <v>107</v>
      </c>
      <c r="BM293" s="38" t="s">
        <v>107</v>
      </c>
      <c r="BN293" s="38">
        <v>6984594</v>
      </c>
      <c r="BO293" s="38">
        <v>145050</v>
      </c>
      <c r="BP293" s="38" t="s">
        <v>107</v>
      </c>
      <c r="BQ293" s="38" t="s">
        <v>107</v>
      </c>
      <c r="BR293" s="38" t="s">
        <v>895</v>
      </c>
      <c r="BS293" s="38">
        <v>217575</v>
      </c>
      <c r="BT293" s="330">
        <v>0</v>
      </c>
      <c r="BU293" s="38" t="s">
        <v>107</v>
      </c>
      <c r="BV293" s="38">
        <v>21061266</v>
      </c>
      <c r="BW293" s="38">
        <v>35551764</v>
      </c>
      <c r="BX293" s="38" t="s">
        <v>107</v>
      </c>
      <c r="BY293" s="29" t="s">
        <v>114</v>
      </c>
      <c r="BZ293" s="29" t="s">
        <v>114</v>
      </c>
      <c r="CA293" s="29" t="s">
        <v>114</v>
      </c>
      <c r="CB293" s="29" t="s">
        <v>114</v>
      </c>
      <c r="CC293" s="29" t="s">
        <v>114</v>
      </c>
      <c r="CD293" s="29" t="s">
        <v>114</v>
      </c>
      <c r="CE293" s="29" t="s">
        <v>113</v>
      </c>
      <c r="CF293" s="42" t="s">
        <v>107</v>
      </c>
      <c r="CG293" s="28" t="s">
        <v>107</v>
      </c>
      <c r="CH293" s="28" t="s">
        <v>107</v>
      </c>
      <c r="CI293" s="28" t="s">
        <v>107</v>
      </c>
      <c r="CJ293" s="28" t="s">
        <v>107</v>
      </c>
      <c r="CK293" s="28" t="s">
        <v>107</v>
      </c>
      <c r="CL293" s="28" t="s">
        <v>107</v>
      </c>
      <c r="CM293" s="28" t="s">
        <v>107</v>
      </c>
      <c r="CN293" s="28" t="s">
        <v>107</v>
      </c>
      <c r="CO293" s="28" t="s">
        <v>107</v>
      </c>
      <c r="CP293" s="28" t="s">
        <v>107</v>
      </c>
      <c r="CQ293" s="28" t="s">
        <v>107</v>
      </c>
      <c r="CR293" s="28" t="s">
        <v>107</v>
      </c>
      <c r="CS293" s="28" t="s">
        <v>107</v>
      </c>
      <c r="CT293" s="28" t="s">
        <v>107</v>
      </c>
      <c r="CU293" s="332">
        <v>23958045</v>
      </c>
      <c r="CV293" s="43">
        <v>1</v>
      </c>
    </row>
    <row r="294" spans="1:100" ht="51">
      <c r="A294" s="28">
        <v>389</v>
      </c>
      <c r="B294" s="29" t="s">
        <v>896</v>
      </c>
      <c r="C294" s="29" t="s">
        <v>0</v>
      </c>
      <c r="D294" s="29" t="s">
        <v>867</v>
      </c>
      <c r="E294" s="42" t="s">
        <v>875</v>
      </c>
      <c r="F294" s="42" t="s">
        <v>876</v>
      </c>
      <c r="G294" s="30" t="s">
        <v>897</v>
      </c>
      <c r="H294" s="28" t="s">
        <v>898</v>
      </c>
      <c r="I294" s="28" t="s">
        <v>107</v>
      </c>
      <c r="J294" s="28" t="s">
        <v>899</v>
      </c>
      <c r="K294" s="31" t="s">
        <v>107</v>
      </c>
      <c r="L294" s="32">
        <v>154</v>
      </c>
      <c r="M294" s="33" t="s">
        <v>107</v>
      </c>
      <c r="N294" s="34">
        <v>137900000</v>
      </c>
      <c r="O294" s="33" t="s">
        <v>107</v>
      </c>
      <c r="P294" s="28" t="s">
        <v>2415</v>
      </c>
      <c r="Q294" s="28" t="s">
        <v>360</v>
      </c>
      <c r="R294" s="28" t="s">
        <v>107</v>
      </c>
      <c r="S294" s="28" t="s">
        <v>107</v>
      </c>
      <c r="T294" s="42" t="s">
        <v>107</v>
      </c>
      <c r="U294" s="28" t="s">
        <v>107</v>
      </c>
      <c r="V294" s="28" t="s">
        <v>107</v>
      </c>
      <c r="W294" s="28" t="str">
        <f t="shared" si="4"/>
        <v>N.A.</v>
      </c>
      <c r="X294" s="35" t="s">
        <v>2412</v>
      </c>
      <c r="Y294" s="205">
        <v>0.01</v>
      </c>
      <c r="Z294" s="205">
        <v>0.01</v>
      </c>
      <c r="AA294" s="205">
        <v>0.01</v>
      </c>
      <c r="AB294" s="205">
        <v>0.01</v>
      </c>
      <c r="AC294" s="205">
        <v>0.01</v>
      </c>
      <c r="AD294" s="205">
        <v>0.01</v>
      </c>
      <c r="AE294" s="28" t="s">
        <v>113</v>
      </c>
      <c r="AF294" s="28" t="s">
        <v>113</v>
      </c>
      <c r="AG294" s="28" t="s">
        <v>113</v>
      </c>
      <c r="AH294" s="37">
        <v>1</v>
      </c>
      <c r="AI294" s="38">
        <v>8689479</v>
      </c>
      <c r="AJ294" s="38">
        <v>287409</v>
      </c>
      <c r="AK294" s="38">
        <v>391366</v>
      </c>
      <c r="AL294" s="38" t="s">
        <v>107</v>
      </c>
      <c r="AM294" s="38" t="s">
        <v>107</v>
      </c>
      <c r="AN294" s="38">
        <v>6359698</v>
      </c>
      <c r="AO294" s="38">
        <v>568703</v>
      </c>
      <c r="AP294" s="38">
        <v>648200</v>
      </c>
      <c r="AQ294" s="38">
        <v>17123</v>
      </c>
      <c r="AR294" s="38">
        <v>348561</v>
      </c>
      <c r="AS294" s="38" t="s">
        <v>107</v>
      </c>
      <c r="AT294" s="38" t="s">
        <v>107</v>
      </c>
      <c r="AU294" s="38">
        <v>176114719</v>
      </c>
      <c r="AV294" s="38" t="s">
        <v>107</v>
      </c>
      <c r="AW294" s="38" t="s">
        <v>107</v>
      </c>
      <c r="AX294" s="38">
        <v>604171</v>
      </c>
      <c r="AY294" s="38" t="s">
        <v>107</v>
      </c>
      <c r="AZ294" s="38">
        <v>1467622</v>
      </c>
      <c r="BA294" s="38">
        <v>3057548</v>
      </c>
      <c r="BB294" s="38" t="s">
        <v>107</v>
      </c>
      <c r="BC294" s="38">
        <v>550358</v>
      </c>
      <c r="BD294" s="38">
        <v>207913</v>
      </c>
      <c r="BE294" s="38">
        <v>1467622</v>
      </c>
      <c r="BF294" s="38" t="s">
        <v>107</v>
      </c>
      <c r="BG294" s="38">
        <v>1907910</v>
      </c>
      <c r="BH294" s="38">
        <v>167553</v>
      </c>
      <c r="BI294" s="38">
        <v>4158264</v>
      </c>
      <c r="BJ294" s="38" t="s">
        <v>107</v>
      </c>
      <c r="BK294" s="38" t="s">
        <v>107</v>
      </c>
      <c r="BL294" s="38" t="s">
        <v>107</v>
      </c>
      <c r="BM294" s="38" t="s">
        <v>107</v>
      </c>
      <c r="BN294" s="38">
        <v>4280567</v>
      </c>
      <c r="BO294" s="38">
        <v>116187</v>
      </c>
      <c r="BP294" s="38" t="s">
        <v>107</v>
      </c>
      <c r="BQ294" s="38" t="s">
        <v>107</v>
      </c>
      <c r="BR294" s="38">
        <v>42805661</v>
      </c>
      <c r="BS294" s="38">
        <v>1834529</v>
      </c>
      <c r="BT294" s="330">
        <v>0</v>
      </c>
      <c r="BU294" s="38" t="s">
        <v>107</v>
      </c>
      <c r="BV294" s="38" t="s">
        <v>107</v>
      </c>
      <c r="BW294" s="38" t="s">
        <v>107</v>
      </c>
      <c r="BX294" s="38" t="s">
        <v>107</v>
      </c>
      <c r="BY294" s="29" t="s">
        <v>114</v>
      </c>
      <c r="BZ294" s="29" t="s">
        <v>114</v>
      </c>
      <c r="CA294" s="29" t="s">
        <v>114</v>
      </c>
      <c r="CB294" s="29" t="s">
        <v>114</v>
      </c>
      <c r="CC294" s="29" t="s">
        <v>114</v>
      </c>
      <c r="CD294" s="29" t="s">
        <v>114</v>
      </c>
      <c r="CE294" s="29" t="s">
        <v>114</v>
      </c>
      <c r="CF294" s="42" t="s">
        <v>107</v>
      </c>
      <c r="CG294" s="28" t="s">
        <v>107</v>
      </c>
      <c r="CH294" s="28" t="s">
        <v>107</v>
      </c>
      <c r="CI294" s="28" t="s">
        <v>107</v>
      </c>
      <c r="CJ294" s="28" t="s">
        <v>107</v>
      </c>
      <c r="CK294" s="28" t="s">
        <v>107</v>
      </c>
      <c r="CL294" s="28" t="s">
        <v>107</v>
      </c>
      <c r="CM294" s="28" t="s">
        <v>107</v>
      </c>
      <c r="CN294" s="28" t="s">
        <v>107</v>
      </c>
      <c r="CO294" s="28" t="s">
        <v>107</v>
      </c>
      <c r="CP294" s="28" t="s">
        <v>107</v>
      </c>
      <c r="CQ294" s="28" t="s">
        <v>107</v>
      </c>
      <c r="CR294" s="28" t="s">
        <v>107</v>
      </c>
      <c r="CS294" s="28" t="s">
        <v>107</v>
      </c>
      <c r="CT294" s="28" t="s">
        <v>107</v>
      </c>
      <c r="CU294" s="332">
        <v>16510755</v>
      </c>
      <c r="CV294" s="43">
        <v>1</v>
      </c>
    </row>
    <row r="295" spans="1:100" ht="51">
      <c r="A295" s="28">
        <v>390</v>
      </c>
      <c r="B295" s="29" t="s">
        <v>720</v>
      </c>
      <c r="C295" s="29" t="s">
        <v>0</v>
      </c>
      <c r="D295" s="29" t="s">
        <v>867</v>
      </c>
      <c r="E295" s="42" t="s">
        <v>879</v>
      </c>
      <c r="F295" s="42" t="s">
        <v>880</v>
      </c>
      <c r="G295" s="30" t="s">
        <v>900</v>
      </c>
      <c r="H295" s="42" t="s">
        <v>901</v>
      </c>
      <c r="I295" s="28">
        <v>1611162</v>
      </c>
      <c r="J295" s="28" t="s">
        <v>902</v>
      </c>
      <c r="K295" s="31" t="s">
        <v>107</v>
      </c>
      <c r="L295" s="32">
        <v>153</v>
      </c>
      <c r="M295" s="33" t="s">
        <v>107</v>
      </c>
      <c r="N295" s="34">
        <v>202400000</v>
      </c>
      <c r="O295" s="33" t="s">
        <v>107</v>
      </c>
      <c r="P295" s="28" t="s">
        <v>2415</v>
      </c>
      <c r="Q295" s="28" t="s">
        <v>360</v>
      </c>
      <c r="R295" s="28" t="s">
        <v>107</v>
      </c>
      <c r="S295" s="28" t="s">
        <v>107</v>
      </c>
      <c r="T295" s="42" t="s">
        <v>107</v>
      </c>
      <c r="U295" s="28" t="s">
        <v>107</v>
      </c>
      <c r="V295" s="28" t="s">
        <v>107</v>
      </c>
      <c r="W295" s="28" t="str">
        <f t="shared" si="4"/>
        <v>N.A.</v>
      </c>
      <c r="X295" s="35" t="s">
        <v>2412</v>
      </c>
      <c r="Y295" s="205">
        <v>1.4999999999999999E-2</v>
      </c>
      <c r="Z295" s="205">
        <v>1.7000000000000001E-2</v>
      </c>
      <c r="AA295" s="205">
        <v>1.7999999999999999E-2</v>
      </c>
      <c r="AB295" s="205">
        <v>0.02</v>
      </c>
      <c r="AC295" s="205">
        <v>2.5000000000000001E-2</v>
      </c>
      <c r="AD295" s="205">
        <v>0.03</v>
      </c>
      <c r="AE295" s="28" t="s">
        <v>113</v>
      </c>
      <c r="AF295" s="28" t="s">
        <v>113</v>
      </c>
      <c r="AG295" s="28" t="s">
        <v>113</v>
      </c>
      <c r="AH295" s="47">
        <v>0.4</v>
      </c>
      <c r="AI295" s="38">
        <v>8689479</v>
      </c>
      <c r="AJ295" s="38">
        <v>611510</v>
      </c>
      <c r="AK295" s="38" t="s">
        <v>107</v>
      </c>
      <c r="AL295" s="38" t="s">
        <v>107</v>
      </c>
      <c r="AM295" s="38" t="s">
        <v>107</v>
      </c>
      <c r="AN295" s="38" t="s">
        <v>107</v>
      </c>
      <c r="AO295" s="38" t="s">
        <v>107</v>
      </c>
      <c r="AP295" s="38">
        <v>856113</v>
      </c>
      <c r="AQ295" s="38">
        <v>85611</v>
      </c>
      <c r="AR295" s="38">
        <v>550358</v>
      </c>
      <c r="AS295" s="38" t="s">
        <v>107</v>
      </c>
      <c r="AT295" s="38" t="s">
        <v>107</v>
      </c>
      <c r="AU295" s="38">
        <v>195683021</v>
      </c>
      <c r="AV295" s="38">
        <v>158992455</v>
      </c>
      <c r="AW295" s="38" t="s">
        <v>107</v>
      </c>
      <c r="AX295" s="38" t="s">
        <v>107</v>
      </c>
      <c r="AY295" s="38" t="s">
        <v>107</v>
      </c>
      <c r="AZ295" s="38">
        <v>2690641</v>
      </c>
      <c r="BA295" s="38">
        <v>4035962</v>
      </c>
      <c r="BB295" s="38" t="s">
        <v>107</v>
      </c>
      <c r="BC295" s="38">
        <v>0</v>
      </c>
      <c r="BD295" s="38">
        <v>0</v>
      </c>
      <c r="BE295" s="38" t="s">
        <v>107</v>
      </c>
      <c r="BF295" s="38" t="s">
        <v>107</v>
      </c>
      <c r="BG295" s="38" t="s">
        <v>107</v>
      </c>
      <c r="BH295" s="38">
        <v>183453</v>
      </c>
      <c r="BI295" s="38">
        <v>2446038</v>
      </c>
      <c r="BJ295" s="38" t="s">
        <v>107</v>
      </c>
      <c r="BK295" s="38" t="s">
        <v>107</v>
      </c>
      <c r="BL295" s="38" t="s">
        <v>107</v>
      </c>
      <c r="BM295" s="38" t="s">
        <v>107</v>
      </c>
      <c r="BN295" s="38">
        <v>2446038</v>
      </c>
      <c r="BO295" s="38">
        <v>122302</v>
      </c>
      <c r="BP295" s="38" t="s">
        <v>107</v>
      </c>
      <c r="BQ295" s="38" t="s">
        <v>107</v>
      </c>
      <c r="BR295" s="38">
        <v>34244528</v>
      </c>
      <c r="BS295" s="38">
        <v>1223019</v>
      </c>
      <c r="BT295" s="330">
        <v>0</v>
      </c>
      <c r="BU295" s="38" t="s">
        <v>107</v>
      </c>
      <c r="BV295" s="38">
        <v>22014340</v>
      </c>
      <c r="BW295" s="38">
        <v>30575472</v>
      </c>
      <c r="BX295" s="38">
        <v>4892075</v>
      </c>
      <c r="BY295" s="59"/>
      <c r="BZ295" s="59"/>
      <c r="CA295" s="59" t="s">
        <v>173</v>
      </c>
      <c r="CB295" s="59" t="s">
        <v>173</v>
      </c>
      <c r="CC295" s="59" t="s">
        <v>173</v>
      </c>
      <c r="CD295" s="59" t="s">
        <v>173</v>
      </c>
      <c r="CE295" s="59" t="s">
        <v>173</v>
      </c>
      <c r="CF295" s="42" t="s">
        <v>107</v>
      </c>
      <c r="CG295" s="28" t="s">
        <v>107</v>
      </c>
      <c r="CH295" s="28" t="s">
        <v>107</v>
      </c>
      <c r="CI295" s="28" t="s">
        <v>107</v>
      </c>
      <c r="CJ295" s="28" t="s">
        <v>107</v>
      </c>
      <c r="CK295" s="28" t="s">
        <v>107</v>
      </c>
      <c r="CL295" s="28" t="s">
        <v>107</v>
      </c>
      <c r="CM295" s="28" t="s">
        <v>107</v>
      </c>
      <c r="CN295" s="28" t="s">
        <v>107</v>
      </c>
      <c r="CO295" s="28" t="s">
        <v>107</v>
      </c>
      <c r="CP295" s="28" t="s">
        <v>107</v>
      </c>
      <c r="CQ295" s="28" t="s">
        <v>107</v>
      </c>
      <c r="CR295" s="28" t="s">
        <v>107</v>
      </c>
      <c r="CS295" s="28" t="s">
        <v>107</v>
      </c>
      <c r="CT295" s="28" t="s">
        <v>107</v>
      </c>
      <c r="CU295" s="332">
        <v>12230189</v>
      </c>
      <c r="CV295" s="43">
        <v>1</v>
      </c>
    </row>
    <row r="296" spans="1:100" ht="51">
      <c r="A296" s="28">
        <v>392</v>
      </c>
      <c r="B296" s="29" t="s">
        <v>720</v>
      </c>
      <c r="C296" s="29" t="s">
        <v>0</v>
      </c>
      <c r="D296" s="29" t="s">
        <v>867</v>
      </c>
      <c r="E296" s="42" t="s">
        <v>875</v>
      </c>
      <c r="F296" s="42" t="s">
        <v>876</v>
      </c>
      <c r="G296" s="30" t="s">
        <v>906</v>
      </c>
      <c r="H296" s="42" t="s">
        <v>901</v>
      </c>
      <c r="I296" s="28">
        <v>1611166</v>
      </c>
      <c r="J296" s="28" t="s">
        <v>907</v>
      </c>
      <c r="K296" s="31" t="s">
        <v>107</v>
      </c>
      <c r="L296" s="32">
        <v>153</v>
      </c>
      <c r="M296" s="33" t="s">
        <v>107</v>
      </c>
      <c r="N296" s="34">
        <v>165800000</v>
      </c>
      <c r="O296" s="33" t="s">
        <v>107</v>
      </c>
      <c r="P296" s="28" t="s">
        <v>2415</v>
      </c>
      <c r="Q296" s="28" t="s">
        <v>360</v>
      </c>
      <c r="R296" s="28" t="s">
        <v>107</v>
      </c>
      <c r="S296" s="28" t="s">
        <v>107</v>
      </c>
      <c r="T296" s="42" t="s">
        <v>107</v>
      </c>
      <c r="U296" s="28" t="s">
        <v>107</v>
      </c>
      <c r="V296" s="28" t="s">
        <v>107</v>
      </c>
      <c r="W296" s="28" t="str">
        <f t="shared" si="4"/>
        <v>N.A.</v>
      </c>
      <c r="X296" s="35" t="s">
        <v>2413</v>
      </c>
      <c r="Y296" s="205">
        <v>3.0000000000000001E-3</v>
      </c>
      <c r="Z296" s="205">
        <v>5.0000000000000001E-3</v>
      </c>
      <c r="AA296" s="205">
        <v>6.0000000000000001E-3</v>
      </c>
      <c r="AB296" s="205">
        <v>7.0000000000000001E-3</v>
      </c>
      <c r="AC296" s="205">
        <v>8.0000000000000002E-3</v>
      </c>
      <c r="AD296" s="205">
        <v>0.01</v>
      </c>
      <c r="AE296" s="28" t="s">
        <v>113</v>
      </c>
      <c r="AF296" s="28" t="s">
        <v>113</v>
      </c>
      <c r="AG296" s="28" t="s">
        <v>113</v>
      </c>
      <c r="AH296" s="47">
        <v>0.2</v>
      </c>
      <c r="AI296" s="38">
        <v>8689479</v>
      </c>
      <c r="AJ296" s="38">
        <v>611510</v>
      </c>
      <c r="AK296" s="38" t="s">
        <v>107</v>
      </c>
      <c r="AL296" s="38" t="s">
        <v>107</v>
      </c>
      <c r="AM296" s="38" t="s">
        <v>107</v>
      </c>
      <c r="AN296" s="38" t="s">
        <v>107</v>
      </c>
      <c r="AO296" s="38" t="s">
        <v>107</v>
      </c>
      <c r="AP296" s="38">
        <v>856113</v>
      </c>
      <c r="AQ296" s="38">
        <v>85611</v>
      </c>
      <c r="AR296" s="38">
        <v>550358</v>
      </c>
      <c r="AS296" s="38" t="s">
        <v>107</v>
      </c>
      <c r="AT296" s="38" t="s">
        <v>107</v>
      </c>
      <c r="AU296" s="38">
        <v>173668681</v>
      </c>
      <c r="AV296" s="38">
        <v>156546417</v>
      </c>
      <c r="AW296" s="38" t="s">
        <v>107</v>
      </c>
      <c r="AX296" s="38" t="s">
        <v>107</v>
      </c>
      <c r="AY296" s="38" t="s">
        <v>107</v>
      </c>
      <c r="AZ296" s="38">
        <v>2690641</v>
      </c>
      <c r="BA296" s="38">
        <v>4035962</v>
      </c>
      <c r="BB296" s="38" t="s">
        <v>107</v>
      </c>
      <c r="BC296" s="38">
        <v>0</v>
      </c>
      <c r="BD296" s="38">
        <v>0</v>
      </c>
      <c r="BE296" s="38" t="s">
        <v>107</v>
      </c>
      <c r="BF296" s="38" t="s">
        <v>107</v>
      </c>
      <c r="BG296" s="38" t="s">
        <v>107</v>
      </c>
      <c r="BH296" s="38">
        <v>183453</v>
      </c>
      <c r="BI296" s="38">
        <v>2446038</v>
      </c>
      <c r="BJ296" s="38" t="s">
        <v>107</v>
      </c>
      <c r="BK296" s="38" t="s">
        <v>107</v>
      </c>
      <c r="BL296" s="38" t="s">
        <v>107</v>
      </c>
      <c r="BM296" s="38" t="s">
        <v>107</v>
      </c>
      <c r="BN296" s="38">
        <v>2446038</v>
      </c>
      <c r="BO296" s="38">
        <v>122302</v>
      </c>
      <c r="BP296" s="38" t="s">
        <v>107</v>
      </c>
      <c r="BQ296" s="38" t="s">
        <v>107</v>
      </c>
      <c r="BR296" s="38">
        <v>30575472</v>
      </c>
      <c r="BS296" s="38">
        <v>1223019</v>
      </c>
      <c r="BT296" s="330">
        <v>0</v>
      </c>
      <c r="BU296" s="38" t="s">
        <v>107</v>
      </c>
      <c r="BV296" s="38">
        <v>22014340</v>
      </c>
      <c r="BW296" s="38">
        <v>30575472</v>
      </c>
      <c r="BX296" s="38">
        <v>4892075</v>
      </c>
      <c r="BY296" s="59"/>
      <c r="BZ296" s="59"/>
      <c r="CA296" s="59" t="s">
        <v>173</v>
      </c>
      <c r="CB296" s="59" t="s">
        <v>173</v>
      </c>
      <c r="CC296" s="59" t="s">
        <v>173</v>
      </c>
      <c r="CD296" s="59" t="s">
        <v>173</v>
      </c>
      <c r="CE296" s="59" t="s">
        <v>173</v>
      </c>
      <c r="CF296" s="42" t="s">
        <v>107</v>
      </c>
      <c r="CG296" s="28" t="s">
        <v>107</v>
      </c>
      <c r="CH296" s="28" t="s">
        <v>107</v>
      </c>
      <c r="CI296" s="28" t="s">
        <v>107</v>
      </c>
      <c r="CJ296" s="28" t="s">
        <v>107</v>
      </c>
      <c r="CK296" s="28" t="s">
        <v>107</v>
      </c>
      <c r="CL296" s="28" t="s">
        <v>107</v>
      </c>
      <c r="CM296" s="28" t="s">
        <v>107</v>
      </c>
      <c r="CN296" s="28" t="s">
        <v>107</v>
      </c>
      <c r="CO296" s="28" t="s">
        <v>107</v>
      </c>
      <c r="CP296" s="28" t="s">
        <v>107</v>
      </c>
      <c r="CQ296" s="28" t="s">
        <v>107</v>
      </c>
      <c r="CR296" s="28" t="s">
        <v>107</v>
      </c>
      <c r="CS296" s="28" t="s">
        <v>107</v>
      </c>
      <c r="CT296" s="28" t="s">
        <v>107</v>
      </c>
      <c r="CU296" s="332">
        <v>12230189</v>
      </c>
      <c r="CV296" s="43">
        <v>1</v>
      </c>
    </row>
    <row r="297" spans="1:100" ht="51">
      <c r="A297" s="28">
        <v>393</v>
      </c>
      <c r="B297" s="29" t="s">
        <v>720</v>
      </c>
      <c r="C297" s="29" t="s">
        <v>0</v>
      </c>
      <c r="D297" s="29" t="s">
        <v>867</v>
      </c>
      <c r="E297" s="42" t="s">
        <v>879</v>
      </c>
      <c r="F297" s="42" t="s">
        <v>887</v>
      </c>
      <c r="G297" s="30" t="s">
        <v>908</v>
      </c>
      <c r="H297" s="42" t="s">
        <v>901</v>
      </c>
      <c r="I297" s="28" t="s">
        <v>107</v>
      </c>
      <c r="J297" s="28" t="s">
        <v>909</v>
      </c>
      <c r="K297" s="31" t="s">
        <v>107</v>
      </c>
      <c r="L297" s="32">
        <v>375</v>
      </c>
      <c r="M297" s="33" t="s">
        <v>107</v>
      </c>
      <c r="N297" s="34">
        <v>326500000</v>
      </c>
      <c r="O297" s="33" t="s">
        <v>107</v>
      </c>
      <c r="P297" s="28" t="s">
        <v>2415</v>
      </c>
      <c r="Q297" s="28" t="s">
        <v>360</v>
      </c>
      <c r="R297" s="28" t="s">
        <v>107</v>
      </c>
      <c r="S297" s="28" t="s">
        <v>107</v>
      </c>
      <c r="T297" s="42" t="s">
        <v>107</v>
      </c>
      <c r="U297" s="28" t="s">
        <v>107</v>
      </c>
      <c r="V297" s="28" t="s">
        <v>107</v>
      </c>
      <c r="W297" s="28" t="str">
        <f t="shared" si="4"/>
        <v>N.A.</v>
      </c>
      <c r="X297" s="35" t="s">
        <v>2413</v>
      </c>
      <c r="Y297" s="205">
        <v>3.0000000000000001E-3</v>
      </c>
      <c r="Z297" s="205">
        <v>5.0000000000000001E-3</v>
      </c>
      <c r="AA297" s="205">
        <v>6.0000000000000001E-3</v>
      </c>
      <c r="AB297" s="205">
        <v>7.0000000000000001E-3</v>
      </c>
      <c r="AC297" s="205">
        <v>8.0000000000000002E-3</v>
      </c>
      <c r="AD297" s="205">
        <v>0.01</v>
      </c>
      <c r="AE297" s="28" t="s">
        <v>113</v>
      </c>
      <c r="AF297" s="28" t="s">
        <v>113</v>
      </c>
      <c r="AG297" s="28" t="s">
        <v>113</v>
      </c>
      <c r="AH297" s="47">
        <v>0.2</v>
      </c>
      <c r="AI297" s="38">
        <v>8689479</v>
      </c>
      <c r="AJ297" s="38">
        <v>611510</v>
      </c>
      <c r="AK297" s="38" t="s">
        <v>107</v>
      </c>
      <c r="AL297" s="38" t="s">
        <v>107</v>
      </c>
      <c r="AM297" s="38" t="s">
        <v>107</v>
      </c>
      <c r="AN297" s="38" t="s">
        <v>107</v>
      </c>
      <c r="AO297" s="38" t="s">
        <v>107</v>
      </c>
      <c r="AP297" s="38">
        <v>856113</v>
      </c>
      <c r="AQ297" s="38">
        <v>85611</v>
      </c>
      <c r="AR297" s="38">
        <v>550358</v>
      </c>
      <c r="AS297" s="38" t="s">
        <v>107</v>
      </c>
      <c r="AT297" s="38" t="s">
        <v>107</v>
      </c>
      <c r="AU297" s="38">
        <v>403596230</v>
      </c>
      <c r="AV297" s="38">
        <v>232373587</v>
      </c>
      <c r="AW297" s="38" t="s">
        <v>107</v>
      </c>
      <c r="AX297" s="38" t="s">
        <v>107</v>
      </c>
      <c r="AY297" s="38" t="s">
        <v>107</v>
      </c>
      <c r="AZ297" s="38">
        <v>2690641</v>
      </c>
      <c r="BA297" s="38">
        <v>4035962</v>
      </c>
      <c r="BB297" s="38" t="s">
        <v>107</v>
      </c>
      <c r="BC297" s="38">
        <v>0</v>
      </c>
      <c r="BD297" s="38">
        <v>0</v>
      </c>
      <c r="BE297" s="38" t="s">
        <v>107</v>
      </c>
      <c r="BF297" s="38" t="s">
        <v>107</v>
      </c>
      <c r="BG297" s="38" t="s">
        <v>107</v>
      </c>
      <c r="BH297" s="38">
        <v>183453</v>
      </c>
      <c r="BI297" s="38">
        <v>2446038</v>
      </c>
      <c r="BJ297" s="38" t="s">
        <v>107</v>
      </c>
      <c r="BK297" s="38" t="s">
        <v>107</v>
      </c>
      <c r="BL297" s="38" t="s">
        <v>107</v>
      </c>
      <c r="BM297" s="38" t="s">
        <v>107</v>
      </c>
      <c r="BN297" s="38">
        <v>2446038</v>
      </c>
      <c r="BO297" s="38">
        <v>122302</v>
      </c>
      <c r="BP297" s="38" t="s">
        <v>107</v>
      </c>
      <c r="BQ297" s="38" t="s">
        <v>107</v>
      </c>
      <c r="BR297" s="38">
        <v>46474717</v>
      </c>
      <c r="BS297" s="38">
        <v>1223019</v>
      </c>
      <c r="BT297" s="330">
        <v>0</v>
      </c>
      <c r="BU297" s="38" t="s">
        <v>107</v>
      </c>
      <c r="BV297" s="38">
        <v>22014340</v>
      </c>
      <c r="BW297" s="38">
        <v>30575472</v>
      </c>
      <c r="BX297" s="38">
        <v>4892075</v>
      </c>
      <c r="BY297" s="59"/>
      <c r="BZ297" s="59"/>
      <c r="CA297" s="59" t="s">
        <v>173</v>
      </c>
      <c r="CB297" s="59" t="s">
        <v>173</v>
      </c>
      <c r="CC297" s="59" t="s">
        <v>173</v>
      </c>
      <c r="CD297" s="59" t="s">
        <v>173</v>
      </c>
      <c r="CE297" s="59" t="s">
        <v>173</v>
      </c>
      <c r="CF297" s="42" t="s">
        <v>107</v>
      </c>
      <c r="CG297" s="28" t="s">
        <v>107</v>
      </c>
      <c r="CH297" s="28" t="s">
        <v>107</v>
      </c>
      <c r="CI297" s="28" t="s">
        <v>107</v>
      </c>
      <c r="CJ297" s="28" t="s">
        <v>107</v>
      </c>
      <c r="CK297" s="28" t="s">
        <v>107</v>
      </c>
      <c r="CL297" s="28" t="s">
        <v>107</v>
      </c>
      <c r="CM297" s="28" t="s">
        <v>107</v>
      </c>
      <c r="CN297" s="28" t="s">
        <v>107</v>
      </c>
      <c r="CO297" s="28" t="s">
        <v>107</v>
      </c>
      <c r="CP297" s="28" t="s">
        <v>107</v>
      </c>
      <c r="CQ297" s="28" t="s">
        <v>107</v>
      </c>
      <c r="CR297" s="28" t="s">
        <v>107</v>
      </c>
      <c r="CS297" s="28" t="s">
        <v>107</v>
      </c>
      <c r="CT297" s="28" t="s">
        <v>107</v>
      </c>
      <c r="CU297" s="332">
        <v>18345283</v>
      </c>
      <c r="CV297" s="43">
        <v>1</v>
      </c>
    </row>
    <row r="298" spans="1:100" ht="51">
      <c r="A298" s="28">
        <v>395</v>
      </c>
      <c r="B298" s="29" t="s">
        <v>720</v>
      </c>
      <c r="C298" s="29" t="s">
        <v>0</v>
      </c>
      <c r="D298" s="29" t="s">
        <v>867</v>
      </c>
      <c r="E298" s="42" t="s">
        <v>871</v>
      </c>
      <c r="F298" s="42" t="s">
        <v>872</v>
      </c>
      <c r="G298" s="30" t="s">
        <v>912</v>
      </c>
      <c r="H298" s="42" t="s">
        <v>913</v>
      </c>
      <c r="I298" s="28">
        <v>39861014</v>
      </c>
      <c r="J298" s="28" t="s">
        <v>914</v>
      </c>
      <c r="K298" s="31" t="s">
        <v>107</v>
      </c>
      <c r="L298" s="32">
        <v>177</v>
      </c>
      <c r="M298" s="33" t="s">
        <v>107</v>
      </c>
      <c r="N298" s="34">
        <v>144000000</v>
      </c>
      <c r="O298" s="33" t="s">
        <v>107</v>
      </c>
      <c r="P298" s="28" t="s">
        <v>2415</v>
      </c>
      <c r="Q298" s="28" t="s">
        <v>360</v>
      </c>
      <c r="R298" s="28" t="s">
        <v>107</v>
      </c>
      <c r="S298" s="28" t="s">
        <v>107</v>
      </c>
      <c r="T298" s="42" t="s">
        <v>107</v>
      </c>
      <c r="U298" s="28" t="s">
        <v>107</v>
      </c>
      <c r="V298" s="28" t="s">
        <v>107</v>
      </c>
      <c r="W298" s="28" t="str">
        <f t="shared" si="4"/>
        <v>N.A.</v>
      </c>
      <c r="X298" s="35" t="s">
        <v>2412</v>
      </c>
      <c r="Y298" s="205">
        <v>5.0000000000000001E-3</v>
      </c>
      <c r="Z298" s="205">
        <v>5.0000000000000001E-3</v>
      </c>
      <c r="AA298" s="205">
        <v>5.0000000000000001E-3</v>
      </c>
      <c r="AB298" s="205">
        <v>5.0000000000000001E-3</v>
      </c>
      <c r="AC298" s="205">
        <v>5.0000000000000001E-3</v>
      </c>
      <c r="AD298" s="205">
        <v>5.0000000000000001E-3</v>
      </c>
      <c r="AE298" s="28" t="s">
        <v>113</v>
      </c>
      <c r="AF298" s="28" t="s">
        <v>114</v>
      </c>
      <c r="AG298" s="28" t="s">
        <v>114</v>
      </c>
      <c r="AH298" s="47">
        <v>0.01</v>
      </c>
      <c r="AI298" s="38">
        <v>8689479</v>
      </c>
      <c r="AJ298" s="38">
        <v>611510</v>
      </c>
      <c r="AK298" s="38" t="s">
        <v>107</v>
      </c>
      <c r="AL298" s="38" t="s">
        <v>107</v>
      </c>
      <c r="AM298" s="38" t="s">
        <v>107</v>
      </c>
      <c r="AN298" s="38" t="s">
        <v>107</v>
      </c>
      <c r="AO298" s="38" t="s">
        <v>107</v>
      </c>
      <c r="AP298" s="38">
        <v>856113</v>
      </c>
      <c r="AQ298" s="38">
        <v>85611</v>
      </c>
      <c r="AR298" s="38">
        <v>550358</v>
      </c>
      <c r="AS298" s="38" t="s">
        <v>107</v>
      </c>
      <c r="AT298" s="38" t="s">
        <v>107</v>
      </c>
      <c r="AU298" s="38">
        <v>158992455</v>
      </c>
      <c r="AV298" s="38">
        <v>122301887</v>
      </c>
      <c r="AW298" s="38" t="s">
        <v>107</v>
      </c>
      <c r="AX298" s="38" t="s">
        <v>107</v>
      </c>
      <c r="AY298" s="38" t="s">
        <v>107</v>
      </c>
      <c r="AZ298" s="38">
        <v>2690641</v>
      </c>
      <c r="BA298" s="38">
        <v>4035962</v>
      </c>
      <c r="BB298" s="38" t="s">
        <v>107</v>
      </c>
      <c r="BC298" s="38">
        <v>0</v>
      </c>
      <c r="BD298" s="38">
        <v>0</v>
      </c>
      <c r="BE298" s="38" t="s">
        <v>107</v>
      </c>
      <c r="BF298" s="38" t="s">
        <v>107</v>
      </c>
      <c r="BG298" s="38" t="s">
        <v>107</v>
      </c>
      <c r="BH298" s="38">
        <v>183453</v>
      </c>
      <c r="BI298" s="38">
        <v>2446038</v>
      </c>
      <c r="BJ298" s="38" t="s">
        <v>107</v>
      </c>
      <c r="BK298" s="38" t="s">
        <v>107</v>
      </c>
      <c r="BL298" s="38" t="s">
        <v>107</v>
      </c>
      <c r="BM298" s="38" t="s">
        <v>107</v>
      </c>
      <c r="BN298" s="38">
        <v>2446038</v>
      </c>
      <c r="BO298" s="38">
        <v>122302</v>
      </c>
      <c r="BP298" s="38" t="s">
        <v>107</v>
      </c>
      <c r="BQ298" s="38" t="s">
        <v>107</v>
      </c>
      <c r="BR298" s="38">
        <v>30575472</v>
      </c>
      <c r="BS298" s="38">
        <v>1223019</v>
      </c>
      <c r="BT298" s="330">
        <v>0</v>
      </c>
      <c r="BU298" s="38" t="s">
        <v>107</v>
      </c>
      <c r="BV298" s="38">
        <v>22014340</v>
      </c>
      <c r="BW298" s="38">
        <v>30575472</v>
      </c>
      <c r="BX298" s="38">
        <v>4892075</v>
      </c>
      <c r="BY298" s="59"/>
      <c r="BZ298" s="59"/>
      <c r="CA298" s="59" t="s">
        <v>113</v>
      </c>
      <c r="CB298" s="59" t="s">
        <v>915</v>
      </c>
      <c r="CC298" s="59" t="s">
        <v>114</v>
      </c>
      <c r="CD298" s="59" t="s">
        <v>114</v>
      </c>
      <c r="CE298" s="59" t="s">
        <v>113</v>
      </c>
      <c r="CF298" s="42" t="s">
        <v>107</v>
      </c>
      <c r="CG298" s="28" t="s">
        <v>107</v>
      </c>
      <c r="CH298" s="28" t="s">
        <v>107</v>
      </c>
      <c r="CI298" s="28" t="s">
        <v>107</v>
      </c>
      <c r="CJ298" s="28" t="s">
        <v>107</v>
      </c>
      <c r="CK298" s="28" t="s">
        <v>107</v>
      </c>
      <c r="CL298" s="28" t="s">
        <v>107</v>
      </c>
      <c r="CM298" s="28" t="s">
        <v>107</v>
      </c>
      <c r="CN298" s="28" t="s">
        <v>107</v>
      </c>
      <c r="CO298" s="28" t="s">
        <v>107</v>
      </c>
      <c r="CP298" s="28" t="s">
        <v>107</v>
      </c>
      <c r="CQ298" s="28" t="s">
        <v>107</v>
      </c>
      <c r="CR298" s="28" t="s">
        <v>107</v>
      </c>
      <c r="CS298" s="28" t="s">
        <v>107</v>
      </c>
      <c r="CT298" s="28" t="s">
        <v>107</v>
      </c>
      <c r="CU298" s="332">
        <v>12230189</v>
      </c>
      <c r="CV298" s="43">
        <v>1</v>
      </c>
    </row>
    <row r="299" spans="1:100" ht="51">
      <c r="A299" s="28">
        <v>396</v>
      </c>
      <c r="B299" s="29" t="s">
        <v>720</v>
      </c>
      <c r="C299" s="29" t="s">
        <v>0</v>
      </c>
      <c r="D299" s="29" t="s">
        <v>867</v>
      </c>
      <c r="E299" s="42" t="s">
        <v>875</v>
      </c>
      <c r="F299" s="42" t="s">
        <v>876</v>
      </c>
      <c r="G299" s="30" t="s">
        <v>916</v>
      </c>
      <c r="H299" s="42" t="s">
        <v>913</v>
      </c>
      <c r="I299" s="28">
        <v>39811014</v>
      </c>
      <c r="J299" s="28" t="s">
        <v>917</v>
      </c>
      <c r="K299" s="31" t="s">
        <v>107</v>
      </c>
      <c r="L299" s="32">
        <v>177</v>
      </c>
      <c r="M299" s="33" t="s">
        <v>107</v>
      </c>
      <c r="N299" s="34">
        <v>144000000</v>
      </c>
      <c r="O299" s="33" t="s">
        <v>107</v>
      </c>
      <c r="P299" s="28" t="s">
        <v>2415</v>
      </c>
      <c r="Q299" s="28" t="s">
        <v>360</v>
      </c>
      <c r="R299" s="28" t="s">
        <v>107</v>
      </c>
      <c r="S299" s="28" t="s">
        <v>107</v>
      </c>
      <c r="T299" s="42" t="s">
        <v>107</v>
      </c>
      <c r="U299" s="28" t="s">
        <v>107</v>
      </c>
      <c r="V299" s="28" t="s">
        <v>107</v>
      </c>
      <c r="W299" s="28" t="str">
        <f t="shared" si="4"/>
        <v>N.A.</v>
      </c>
      <c r="X299" s="35" t="s">
        <v>2412</v>
      </c>
      <c r="Y299" s="205">
        <v>5.0000000000000001E-3</v>
      </c>
      <c r="Z299" s="205">
        <v>5.0000000000000001E-3</v>
      </c>
      <c r="AA299" s="205">
        <v>5.0000000000000001E-3</v>
      </c>
      <c r="AB299" s="205">
        <v>5.0000000000000001E-3</v>
      </c>
      <c r="AC299" s="205">
        <v>5.0000000000000001E-3</v>
      </c>
      <c r="AD299" s="205">
        <v>5.0000000000000001E-3</v>
      </c>
      <c r="AE299" s="28" t="s">
        <v>113</v>
      </c>
      <c r="AF299" s="28" t="s">
        <v>114</v>
      </c>
      <c r="AG299" s="28" t="s">
        <v>114</v>
      </c>
      <c r="AH299" s="47">
        <v>0.01</v>
      </c>
      <c r="AI299" s="38">
        <v>8689479</v>
      </c>
      <c r="AJ299" s="38">
        <v>611510</v>
      </c>
      <c r="AK299" s="38" t="s">
        <v>107</v>
      </c>
      <c r="AL299" s="38" t="s">
        <v>107</v>
      </c>
      <c r="AM299" s="38" t="s">
        <v>107</v>
      </c>
      <c r="AN299" s="38" t="s">
        <v>107</v>
      </c>
      <c r="AO299" s="38" t="s">
        <v>107</v>
      </c>
      <c r="AP299" s="38">
        <v>856113</v>
      </c>
      <c r="AQ299" s="38">
        <v>85611</v>
      </c>
      <c r="AR299" s="38">
        <v>550358</v>
      </c>
      <c r="AS299" s="38" t="s">
        <v>107</v>
      </c>
      <c r="AT299" s="38" t="s">
        <v>107</v>
      </c>
      <c r="AU299" s="38">
        <v>183452832</v>
      </c>
      <c r="AV299" s="38">
        <v>146762265</v>
      </c>
      <c r="AW299" s="38" t="s">
        <v>107</v>
      </c>
      <c r="AX299" s="38" t="s">
        <v>107</v>
      </c>
      <c r="AY299" s="38" t="s">
        <v>107</v>
      </c>
      <c r="AZ299" s="38">
        <v>2690641</v>
      </c>
      <c r="BA299" s="38">
        <v>4035962</v>
      </c>
      <c r="BB299" s="38" t="s">
        <v>107</v>
      </c>
      <c r="BC299" s="38">
        <v>0</v>
      </c>
      <c r="BD299" s="38">
        <v>0</v>
      </c>
      <c r="BE299" s="38" t="s">
        <v>107</v>
      </c>
      <c r="BF299" s="38" t="s">
        <v>107</v>
      </c>
      <c r="BG299" s="38" t="s">
        <v>107</v>
      </c>
      <c r="BH299" s="38">
        <v>183453</v>
      </c>
      <c r="BI299" s="38">
        <v>2446038</v>
      </c>
      <c r="BJ299" s="38" t="s">
        <v>107</v>
      </c>
      <c r="BK299" s="38" t="s">
        <v>107</v>
      </c>
      <c r="BL299" s="38" t="s">
        <v>107</v>
      </c>
      <c r="BM299" s="38" t="s">
        <v>107</v>
      </c>
      <c r="BN299" s="38">
        <v>2446038</v>
      </c>
      <c r="BO299" s="38">
        <v>122302</v>
      </c>
      <c r="BP299" s="38" t="s">
        <v>107</v>
      </c>
      <c r="BQ299" s="38" t="s">
        <v>107</v>
      </c>
      <c r="BR299" s="38">
        <v>36690566</v>
      </c>
      <c r="BS299" s="38">
        <v>1223019</v>
      </c>
      <c r="BT299" s="330">
        <v>0</v>
      </c>
      <c r="BU299" s="38" t="s">
        <v>107</v>
      </c>
      <c r="BV299" s="38">
        <v>22014340</v>
      </c>
      <c r="BW299" s="38">
        <v>30575472</v>
      </c>
      <c r="BX299" s="38">
        <v>4892075</v>
      </c>
      <c r="BY299" s="59"/>
      <c r="BZ299" s="59"/>
      <c r="CA299" s="59" t="s">
        <v>176</v>
      </c>
      <c r="CB299" s="59" t="s">
        <v>173</v>
      </c>
      <c r="CC299" s="59" t="s">
        <v>114</v>
      </c>
      <c r="CD299" s="59" t="s">
        <v>173</v>
      </c>
      <c r="CE299" s="59" t="s">
        <v>176</v>
      </c>
      <c r="CF299" s="42" t="s">
        <v>107</v>
      </c>
      <c r="CG299" s="28" t="s">
        <v>107</v>
      </c>
      <c r="CH299" s="28" t="s">
        <v>107</v>
      </c>
      <c r="CI299" s="28" t="s">
        <v>107</v>
      </c>
      <c r="CJ299" s="28" t="s">
        <v>107</v>
      </c>
      <c r="CK299" s="28" t="s">
        <v>107</v>
      </c>
      <c r="CL299" s="28" t="s">
        <v>107</v>
      </c>
      <c r="CM299" s="28" t="s">
        <v>107</v>
      </c>
      <c r="CN299" s="28" t="s">
        <v>107</v>
      </c>
      <c r="CO299" s="28" t="s">
        <v>107</v>
      </c>
      <c r="CP299" s="28" t="s">
        <v>107</v>
      </c>
      <c r="CQ299" s="28" t="s">
        <v>107</v>
      </c>
      <c r="CR299" s="28" t="s">
        <v>107</v>
      </c>
      <c r="CS299" s="28" t="s">
        <v>107</v>
      </c>
      <c r="CT299" s="28" t="s">
        <v>107</v>
      </c>
      <c r="CU299" s="332">
        <v>12230189</v>
      </c>
      <c r="CV299" s="43">
        <v>1</v>
      </c>
    </row>
    <row r="300" spans="1:100" ht="51">
      <c r="A300" s="28">
        <v>399</v>
      </c>
      <c r="B300" s="29" t="s">
        <v>720</v>
      </c>
      <c r="C300" s="29" t="s">
        <v>0</v>
      </c>
      <c r="D300" s="29" t="s">
        <v>867</v>
      </c>
      <c r="E300" s="42" t="s">
        <v>879</v>
      </c>
      <c r="F300" s="42" t="s">
        <v>880</v>
      </c>
      <c r="G300" s="30" t="s">
        <v>924</v>
      </c>
      <c r="H300" s="42" t="s">
        <v>919</v>
      </c>
      <c r="I300" s="28">
        <v>5811036</v>
      </c>
      <c r="J300" s="28" t="s">
        <v>925</v>
      </c>
      <c r="K300" s="31" t="s">
        <v>107</v>
      </c>
      <c r="L300" s="32">
        <v>170</v>
      </c>
      <c r="M300" s="33" t="s">
        <v>107</v>
      </c>
      <c r="N300" s="34">
        <v>187600000</v>
      </c>
      <c r="O300" s="33" t="s">
        <v>107</v>
      </c>
      <c r="P300" s="28" t="s">
        <v>2415</v>
      </c>
      <c r="Q300" s="28" t="s">
        <v>360</v>
      </c>
      <c r="R300" s="28" t="s">
        <v>107</v>
      </c>
      <c r="S300" s="28" t="s">
        <v>107</v>
      </c>
      <c r="T300" s="42" t="s">
        <v>107</v>
      </c>
      <c r="U300" s="28" t="s">
        <v>107</v>
      </c>
      <c r="V300" s="28" t="s">
        <v>107</v>
      </c>
      <c r="W300" s="28" t="str">
        <f t="shared" si="4"/>
        <v>N.A.</v>
      </c>
      <c r="X300" s="35" t="s">
        <v>2412</v>
      </c>
      <c r="Y300" s="205">
        <v>5.0000000000000001E-3</v>
      </c>
      <c r="Z300" s="205">
        <v>5.0000000000000001E-3</v>
      </c>
      <c r="AA300" s="205">
        <v>5.0000000000000001E-3</v>
      </c>
      <c r="AB300" s="205">
        <v>5.0000000000000001E-3</v>
      </c>
      <c r="AC300" s="205">
        <v>5.0000000000000001E-3</v>
      </c>
      <c r="AD300" s="205">
        <v>5.0000000000000001E-3</v>
      </c>
      <c r="AE300" s="28" t="s">
        <v>113</v>
      </c>
      <c r="AF300" s="28" t="s">
        <v>114</v>
      </c>
      <c r="AG300" s="28" t="s">
        <v>114</v>
      </c>
      <c r="AH300" s="47">
        <v>0.01</v>
      </c>
      <c r="AI300" s="38">
        <v>8689479</v>
      </c>
      <c r="AJ300" s="38">
        <v>611510</v>
      </c>
      <c r="AK300" s="38" t="s">
        <v>107</v>
      </c>
      <c r="AL300" s="38" t="s">
        <v>107</v>
      </c>
      <c r="AM300" s="38" t="s">
        <v>107</v>
      </c>
      <c r="AN300" s="38" t="s">
        <v>107</v>
      </c>
      <c r="AO300" s="38" t="s">
        <v>107</v>
      </c>
      <c r="AP300" s="38">
        <v>856113</v>
      </c>
      <c r="AQ300" s="38">
        <v>85611</v>
      </c>
      <c r="AR300" s="38">
        <v>550358</v>
      </c>
      <c r="AS300" s="38" t="s">
        <v>107</v>
      </c>
      <c r="AT300" s="38" t="s">
        <v>107</v>
      </c>
      <c r="AU300" s="38">
        <v>207913210</v>
      </c>
      <c r="AV300" s="38">
        <v>183452832</v>
      </c>
      <c r="AW300" s="38" t="s">
        <v>107</v>
      </c>
      <c r="AX300" s="38" t="s">
        <v>107</v>
      </c>
      <c r="AY300" s="38" t="s">
        <v>107</v>
      </c>
      <c r="AZ300" s="38">
        <v>2690641</v>
      </c>
      <c r="BA300" s="38">
        <v>4035962</v>
      </c>
      <c r="BB300" s="38" t="s">
        <v>107</v>
      </c>
      <c r="BC300" s="38">
        <v>0</v>
      </c>
      <c r="BD300" s="38">
        <v>0</v>
      </c>
      <c r="BE300" s="38" t="s">
        <v>107</v>
      </c>
      <c r="BF300" s="38" t="s">
        <v>107</v>
      </c>
      <c r="BG300" s="38" t="s">
        <v>107</v>
      </c>
      <c r="BH300" s="38">
        <v>183453</v>
      </c>
      <c r="BI300" s="38">
        <v>2446038</v>
      </c>
      <c r="BJ300" s="38" t="s">
        <v>107</v>
      </c>
      <c r="BK300" s="38" t="s">
        <v>107</v>
      </c>
      <c r="BL300" s="38" t="s">
        <v>107</v>
      </c>
      <c r="BM300" s="38" t="s">
        <v>107</v>
      </c>
      <c r="BN300" s="38">
        <v>2446038</v>
      </c>
      <c r="BO300" s="38">
        <v>122302</v>
      </c>
      <c r="BP300" s="38" t="s">
        <v>107</v>
      </c>
      <c r="BQ300" s="38" t="s">
        <v>107</v>
      </c>
      <c r="BR300" s="38">
        <v>46474717</v>
      </c>
      <c r="BS300" s="38">
        <v>1223019</v>
      </c>
      <c r="BT300" s="330">
        <v>0</v>
      </c>
      <c r="BU300" s="38" t="s">
        <v>107</v>
      </c>
      <c r="BV300" s="38">
        <v>22014340</v>
      </c>
      <c r="BW300" s="38">
        <v>30575472</v>
      </c>
      <c r="BX300" s="38">
        <v>4892075</v>
      </c>
      <c r="BY300" s="59"/>
      <c r="BZ300" s="59"/>
      <c r="CA300" s="59" t="s">
        <v>176</v>
      </c>
      <c r="CB300" s="59" t="s">
        <v>173</v>
      </c>
      <c r="CC300" s="59" t="s">
        <v>114</v>
      </c>
      <c r="CD300" s="59" t="s">
        <v>173</v>
      </c>
      <c r="CE300" s="59" t="s">
        <v>176</v>
      </c>
      <c r="CF300" s="42" t="s">
        <v>107</v>
      </c>
      <c r="CG300" s="28" t="s">
        <v>107</v>
      </c>
      <c r="CH300" s="28" t="s">
        <v>107</v>
      </c>
      <c r="CI300" s="28" t="s">
        <v>107</v>
      </c>
      <c r="CJ300" s="28" t="s">
        <v>107</v>
      </c>
      <c r="CK300" s="28" t="s">
        <v>107</v>
      </c>
      <c r="CL300" s="28" t="s">
        <v>107</v>
      </c>
      <c r="CM300" s="28" t="s">
        <v>107</v>
      </c>
      <c r="CN300" s="28" t="s">
        <v>107</v>
      </c>
      <c r="CO300" s="28" t="s">
        <v>107</v>
      </c>
      <c r="CP300" s="28" t="s">
        <v>107</v>
      </c>
      <c r="CQ300" s="28" t="s">
        <v>107</v>
      </c>
      <c r="CR300" s="28" t="s">
        <v>107</v>
      </c>
      <c r="CS300" s="28" t="s">
        <v>107</v>
      </c>
      <c r="CT300" s="28" t="s">
        <v>107</v>
      </c>
      <c r="CU300" s="332">
        <v>18345283</v>
      </c>
      <c r="CV300" s="43">
        <v>1</v>
      </c>
    </row>
    <row r="301" spans="1:100" ht="51" customHeight="1">
      <c r="A301" s="28">
        <v>412</v>
      </c>
      <c r="B301" s="29" t="s">
        <v>266</v>
      </c>
      <c r="C301" s="29" t="s">
        <v>0</v>
      </c>
      <c r="D301" s="29" t="s">
        <v>867</v>
      </c>
      <c r="E301" s="42" t="s">
        <v>871</v>
      </c>
      <c r="F301" s="42" t="s">
        <v>872</v>
      </c>
      <c r="G301" s="30" t="s">
        <v>951</v>
      </c>
      <c r="H301" s="60" t="s">
        <v>952</v>
      </c>
      <c r="I301" s="28">
        <v>8006086</v>
      </c>
      <c r="J301" s="28" t="s">
        <v>953</v>
      </c>
      <c r="K301" s="31" t="s">
        <v>107</v>
      </c>
      <c r="L301" s="32">
        <v>130</v>
      </c>
      <c r="M301" s="33" t="s">
        <v>107</v>
      </c>
      <c r="N301" s="34">
        <v>243900000</v>
      </c>
      <c r="O301" s="33" t="s">
        <v>107</v>
      </c>
      <c r="P301" s="28" t="s">
        <v>2415</v>
      </c>
      <c r="Q301" s="28" t="s">
        <v>360</v>
      </c>
      <c r="R301" s="28" t="s">
        <v>107</v>
      </c>
      <c r="S301" s="28" t="s">
        <v>107</v>
      </c>
      <c r="T301" s="42" t="s">
        <v>107</v>
      </c>
      <c r="U301" s="28" t="s">
        <v>107</v>
      </c>
      <c r="V301" s="28" t="s">
        <v>107</v>
      </c>
      <c r="W301" s="28" t="str">
        <f t="shared" si="4"/>
        <v>N.A.</v>
      </c>
      <c r="X301" s="35" t="s">
        <v>2413</v>
      </c>
      <c r="Y301" s="205">
        <v>0</v>
      </c>
      <c r="Z301" s="205">
        <v>0.01</v>
      </c>
      <c r="AA301" s="205">
        <v>1.4999999999999999E-2</v>
      </c>
      <c r="AB301" s="205">
        <v>0.02</v>
      </c>
      <c r="AC301" s="205">
        <v>2.5000000000000001E-2</v>
      </c>
      <c r="AD301" s="205">
        <v>0.03</v>
      </c>
      <c r="AE301" s="28" t="s">
        <v>113</v>
      </c>
      <c r="AF301" s="28" t="s">
        <v>113</v>
      </c>
      <c r="AG301" s="28" t="s">
        <v>113</v>
      </c>
      <c r="AH301" s="37">
        <v>1</v>
      </c>
      <c r="AI301" s="38">
        <v>8689479</v>
      </c>
      <c r="AJ301" s="38">
        <v>589650</v>
      </c>
      <c r="AK301" s="38">
        <v>457030</v>
      </c>
      <c r="AL301" s="38" t="s">
        <v>107</v>
      </c>
      <c r="AM301" s="38" t="s">
        <v>107</v>
      </c>
      <c r="AN301" s="38">
        <v>9467039</v>
      </c>
      <c r="AO301" s="38" t="s">
        <v>107</v>
      </c>
      <c r="AP301" s="38">
        <v>620255</v>
      </c>
      <c r="AQ301" s="38">
        <v>310127</v>
      </c>
      <c r="AR301" s="38">
        <v>0</v>
      </c>
      <c r="AS301" s="38" t="s">
        <v>107</v>
      </c>
      <c r="AT301" s="38" t="s">
        <v>107</v>
      </c>
      <c r="AU301" s="38" t="s">
        <v>107</v>
      </c>
      <c r="AV301" s="38" t="s">
        <v>107</v>
      </c>
      <c r="AW301" s="38" t="s">
        <v>107</v>
      </c>
      <c r="AX301" s="38">
        <v>6478392</v>
      </c>
      <c r="AY301" s="38" t="s">
        <v>107</v>
      </c>
      <c r="AZ301" s="38">
        <v>636577</v>
      </c>
      <c r="BA301" s="38">
        <v>848769</v>
      </c>
      <c r="BB301" s="38" t="s">
        <v>107</v>
      </c>
      <c r="BC301" s="38">
        <v>0</v>
      </c>
      <c r="BD301" s="38">
        <v>0</v>
      </c>
      <c r="BE301" s="38" t="s">
        <v>107</v>
      </c>
      <c r="BF301" s="38">
        <v>1387411</v>
      </c>
      <c r="BG301" s="38">
        <v>3884750</v>
      </c>
      <c r="BH301" s="38">
        <v>114258</v>
      </c>
      <c r="BI301" s="38">
        <v>2358599</v>
      </c>
      <c r="BJ301" s="38">
        <v>4651908</v>
      </c>
      <c r="BK301" s="38" t="s">
        <v>107</v>
      </c>
      <c r="BL301" s="38" t="s">
        <v>107</v>
      </c>
      <c r="BM301" s="38" t="s">
        <v>107</v>
      </c>
      <c r="BN301" s="38">
        <v>9589457</v>
      </c>
      <c r="BO301" s="38">
        <v>212192</v>
      </c>
      <c r="BP301" s="38" t="s">
        <v>107</v>
      </c>
      <c r="BQ301" s="38" t="s">
        <v>107</v>
      </c>
      <c r="BR301" s="38">
        <v>11425736</v>
      </c>
      <c r="BS301" s="38">
        <v>783479</v>
      </c>
      <c r="BT301" s="330">
        <v>0</v>
      </c>
      <c r="BU301" s="38" t="s">
        <v>107</v>
      </c>
      <c r="BV301" s="38" t="s">
        <v>107</v>
      </c>
      <c r="BW301" s="38" t="s">
        <v>107</v>
      </c>
      <c r="BX301" s="38" t="s">
        <v>107</v>
      </c>
      <c r="BY301" s="42" t="s">
        <v>114</v>
      </c>
      <c r="BZ301" s="42" t="s">
        <v>114</v>
      </c>
      <c r="CA301" s="42" t="s">
        <v>114</v>
      </c>
      <c r="CB301" s="42" t="s">
        <v>114</v>
      </c>
      <c r="CC301" s="42" t="s">
        <v>114</v>
      </c>
      <c r="CD301" s="42" t="s">
        <v>114</v>
      </c>
      <c r="CE301" s="42" t="s">
        <v>114</v>
      </c>
      <c r="CF301" s="42" t="s">
        <v>107</v>
      </c>
      <c r="CG301" s="28" t="s">
        <v>107</v>
      </c>
      <c r="CH301" s="28" t="s">
        <v>107</v>
      </c>
      <c r="CI301" s="28" t="s">
        <v>107</v>
      </c>
      <c r="CJ301" s="28" t="s">
        <v>107</v>
      </c>
      <c r="CK301" s="28" t="s">
        <v>107</v>
      </c>
      <c r="CL301" s="28" t="s">
        <v>107</v>
      </c>
      <c r="CM301" s="28" t="s">
        <v>107</v>
      </c>
      <c r="CN301" s="28" t="s">
        <v>107</v>
      </c>
      <c r="CO301" s="28" t="s">
        <v>107</v>
      </c>
      <c r="CP301" s="28" t="s">
        <v>107</v>
      </c>
      <c r="CQ301" s="28" t="s">
        <v>107</v>
      </c>
      <c r="CR301" s="28" t="s">
        <v>107</v>
      </c>
      <c r="CS301" s="28" t="s">
        <v>107</v>
      </c>
      <c r="CT301" s="28" t="s">
        <v>107</v>
      </c>
      <c r="CU301" s="332">
        <v>5215033</v>
      </c>
      <c r="CV301" s="43">
        <v>1</v>
      </c>
    </row>
    <row r="302" spans="1:100" ht="51">
      <c r="A302" s="28">
        <v>413</v>
      </c>
      <c r="B302" s="29" t="s">
        <v>266</v>
      </c>
      <c r="C302" s="29" t="s">
        <v>0</v>
      </c>
      <c r="D302" s="29" t="s">
        <v>867</v>
      </c>
      <c r="E302" s="42" t="s">
        <v>871</v>
      </c>
      <c r="F302" s="42" t="s">
        <v>872</v>
      </c>
      <c r="G302" s="30" t="s">
        <v>954</v>
      </c>
      <c r="H302" s="42" t="s">
        <v>913</v>
      </c>
      <c r="I302" s="28">
        <v>39811014</v>
      </c>
      <c r="J302" s="28" t="s">
        <v>955</v>
      </c>
      <c r="K302" s="31" t="s">
        <v>107</v>
      </c>
      <c r="L302" s="32">
        <v>177</v>
      </c>
      <c r="M302" s="33" t="s">
        <v>107</v>
      </c>
      <c r="N302" s="34">
        <v>144000000</v>
      </c>
      <c r="O302" s="33" t="s">
        <v>107</v>
      </c>
      <c r="P302" s="28" t="s">
        <v>2415</v>
      </c>
      <c r="Q302" s="28" t="s">
        <v>360</v>
      </c>
      <c r="R302" s="28" t="s">
        <v>107</v>
      </c>
      <c r="S302" s="28" t="s">
        <v>107</v>
      </c>
      <c r="T302" s="42" t="s">
        <v>107</v>
      </c>
      <c r="U302" s="28" t="s">
        <v>107</v>
      </c>
      <c r="V302" s="28" t="s">
        <v>107</v>
      </c>
      <c r="W302" s="28" t="str">
        <f t="shared" si="4"/>
        <v>N.A.</v>
      </c>
      <c r="X302" s="35" t="s">
        <v>2412</v>
      </c>
      <c r="Y302" s="322">
        <v>2.5000000000000001E-4</v>
      </c>
      <c r="Z302" s="322">
        <v>5.0000000000000001E-4</v>
      </c>
      <c r="AA302" s="322">
        <v>7.5000000000000002E-4</v>
      </c>
      <c r="AB302" s="322">
        <v>1E-3</v>
      </c>
      <c r="AC302" s="322">
        <v>1.25E-3</v>
      </c>
      <c r="AD302" s="322">
        <v>1.5E-3</v>
      </c>
      <c r="AE302" s="28" t="s">
        <v>113</v>
      </c>
      <c r="AF302" s="28" t="s">
        <v>113</v>
      </c>
      <c r="AG302" s="28" t="s">
        <v>113</v>
      </c>
      <c r="AH302" s="45">
        <v>0.05</v>
      </c>
      <c r="AI302" s="38">
        <v>8689479</v>
      </c>
      <c r="AJ302" s="38" t="s">
        <v>107</v>
      </c>
      <c r="AK302" s="38" t="s">
        <v>107</v>
      </c>
      <c r="AL302" s="38" t="s">
        <v>107</v>
      </c>
      <c r="AM302" s="38" t="s">
        <v>107</v>
      </c>
      <c r="AN302" s="38" t="s">
        <v>107</v>
      </c>
      <c r="AO302" s="38" t="s">
        <v>107</v>
      </c>
      <c r="AP302" s="38">
        <v>734511</v>
      </c>
      <c r="AQ302" s="38">
        <v>505997</v>
      </c>
      <c r="AR302" s="38">
        <v>734511</v>
      </c>
      <c r="AS302" s="38" t="s">
        <v>107</v>
      </c>
      <c r="AT302" s="38" t="s">
        <v>107</v>
      </c>
      <c r="AU302" s="38">
        <v>182811786</v>
      </c>
      <c r="AV302" s="38">
        <v>172365398</v>
      </c>
      <c r="AW302" s="38" t="s">
        <v>107</v>
      </c>
      <c r="AX302" s="38">
        <v>18362791</v>
      </c>
      <c r="AY302" s="38" t="s">
        <v>107</v>
      </c>
      <c r="AZ302" s="38" t="s">
        <v>107</v>
      </c>
      <c r="BA302" s="38" t="s">
        <v>107</v>
      </c>
      <c r="BB302" s="38" t="s">
        <v>107</v>
      </c>
      <c r="BC302" s="38">
        <v>0</v>
      </c>
      <c r="BD302" s="38">
        <v>0</v>
      </c>
      <c r="BE302" s="38" t="s">
        <v>107</v>
      </c>
      <c r="BF302" s="38" t="s">
        <v>107</v>
      </c>
      <c r="BG302" s="38" t="s">
        <v>107</v>
      </c>
      <c r="BH302" s="38">
        <v>163225</v>
      </c>
      <c r="BI302" s="38" t="s">
        <v>107</v>
      </c>
      <c r="BJ302" s="38" t="s">
        <v>107</v>
      </c>
      <c r="BK302" s="38" t="s">
        <v>107</v>
      </c>
      <c r="BL302" s="38" t="s">
        <v>107</v>
      </c>
      <c r="BM302" s="38" t="s">
        <v>107</v>
      </c>
      <c r="BN302" s="38">
        <v>1550636</v>
      </c>
      <c r="BO302" s="38" t="s">
        <v>107</v>
      </c>
      <c r="BP302" s="38" t="s">
        <v>107</v>
      </c>
      <c r="BQ302" s="38" t="s">
        <v>107</v>
      </c>
      <c r="BR302" s="38">
        <v>27748217</v>
      </c>
      <c r="BS302" s="38">
        <v>1060961</v>
      </c>
      <c r="BT302" s="330">
        <v>0</v>
      </c>
      <c r="BU302" s="38" t="s">
        <v>107</v>
      </c>
      <c r="BV302" s="38" t="s">
        <v>107</v>
      </c>
      <c r="BW302" s="38">
        <v>28864958</v>
      </c>
      <c r="BX302" s="38">
        <v>21032255</v>
      </c>
      <c r="BY302" s="42" t="s">
        <v>114</v>
      </c>
      <c r="BZ302" s="42" t="s">
        <v>114</v>
      </c>
      <c r="CA302" s="42" t="s">
        <v>114</v>
      </c>
      <c r="CB302" s="42" t="s">
        <v>113</v>
      </c>
      <c r="CC302" s="42" t="s">
        <v>113</v>
      </c>
      <c r="CD302" s="42" t="s">
        <v>114</v>
      </c>
      <c r="CE302" s="42" t="s">
        <v>113</v>
      </c>
      <c r="CF302" s="42" t="s">
        <v>107</v>
      </c>
      <c r="CG302" s="28" t="s">
        <v>107</v>
      </c>
      <c r="CH302" s="28" t="s">
        <v>107</v>
      </c>
      <c r="CI302" s="28" t="s">
        <v>107</v>
      </c>
      <c r="CJ302" s="28" t="s">
        <v>107</v>
      </c>
      <c r="CK302" s="28" t="s">
        <v>107</v>
      </c>
      <c r="CL302" s="28" t="s">
        <v>107</v>
      </c>
      <c r="CM302" s="28" t="s">
        <v>107</v>
      </c>
      <c r="CN302" s="28" t="s">
        <v>107</v>
      </c>
      <c r="CO302" s="28" t="s">
        <v>107</v>
      </c>
      <c r="CP302" s="28" t="s">
        <v>107</v>
      </c>
      <c r="CQ302" s="28" t="s">
        <v>107</v>
      </c>
      <c r="CR302" s="28" t="s">
        <v>107</v>
      </c>
      <c r="CS302" s="28" t="s">
        <v>107</v>
      </c>
      <c r="CT302" s="28" t="s">
        <v>107</v>
      </c>
      <c r="CU302" s="332">
        <v>12236964</v>
      </c>
      <c r="CV302" s="43">
        <v>1</v>
      </c>
    </row>
    <row r="303" spans="1:100" ht="51">
      <c r="A303" s="28">
        <v>414</v>
      </c>
      <c r="B303" s="29" t="s">
        <v>266</v>
      </c>
      <c r="C303" s="29" t="s">
        <v>0</v>
      </c>
      <c r="D303" s="29" t="s">
        <v>867</v>
      </c>
      <c r="E303" s="42" t="s">
        <v>875</v>
      </c>
      <c r="F303" s="42" t="s">
        <v>876</v>
      </c>
      <c r="G303" s="30" t="s">
        <v>956</v>
      </c>
      <c r="H303" s="42" t="s">
        <v>913</v>
      </c>
      <c r="I303" s="28">
        <v>39811014</v>
      </c>
      <c r="J303" s="28" t="s">
        <v>957</v>
      </c>
      <c r="K303" s="31" t="s">
        <v>107</v>
      </c>
      <c r="L303" s="32">
        <v>177</v>
      </c>
      <c r="M303" s="33" t="s">
        <v>107</v>
      </c>
      <c r="N303" s="34">
        <v>144000000</v>
      </c>
      <c r="O303" s="33" t="s">
        <v>107</v>
      </c>
      <c r="P303" s="28" t="s">
        <v>2415</v>
      </c>
      <c r="Q303" s="28" t="s">
        <v>360</v>
      </c>
      <c r="R303" s="28" t="s">
        <v>107</v>
      </c>
      <c r="S303" s="28" t="s">
        <v>107</v>
      </c>
      <c r="T303" s="42" t="s">
        <v>107</v>
      </c>
      <c r="U303" s="28" t="s">
        <v>107</v>
      </c>
      <c r="V303" s="28" t="s">
        <v>107</v>
      </c>
      <c r="W303" s="28" t="str">
        <f t="shared" si="4"/>
        <v>N.A.</v>
      </c>
      <c r="X303" s="35" t="s">
        <v>2412</v>
      </c>
      <c r="Y303" s="322">
        <v>2.5000000000000001E-4</v>
      </c>
      <c r="Z303" s="322">
        <v>5.0000000000000001E-4</v>
      </c>
      <c r="AA303" s="322">
        <v>7.5000000000000002E-4</v>
      </c>
      <c r="AB303" s="322">
        <v>1E-3</v>
      </c>
      <c r="AC303" s="322">
        <v>1.25E-3</v>
      </c>
      <c r="AD303" s="322">
        <v>1.5E-3</v>
      </c>
      <c r="AE303" s="28" t="s">
        <v>113</v>
      </c>
      <c r="AF303" s="28" t="s">
        <v>113</v>
      </c>
      <c r="AG303" s="28" t="s">
        <v>113</v>
      </c>
      <c r="AH303" s="45">
        <v>0.05</v>
      </c>
      <c r="AI303" s="38">
        <v>8689479</v>
      </c>
      <c r="AJ303" s="38" t="s">
        <v>107</v>
      </c>
      <c r="AK303" s="38" t="s">
        <v>107</v>
      </c>
      <c r="AL303" s="38" t="s">
        <v>107</v>
      </c>
      <c r="AM303" s="38" t="s">
        <v>107</v>
      </c>
      <c r="AN303" s="38" t="s">
        <v>107</v>
      </c>
      <c r="AO303" s="38" t="s">
        <v>107</v>
      </c>
      <c r="AP303" s="38">
        <v>734511</v>
      </c>
      <c r="AQ303" s="38">
        <v>505997</v>
      </c>
      <c r="AR303" s="38">
        <v>734511</v>
      </c>
      <c r="AS303" s="38" t="s">
        <v>107</v>
      </c>
      <c r="AT303" s="38" t="s">
        <v>107</v>
      </c>
      <c r="AU303" s="38">
        <v>187708531</v>
      </c>
      <c r="AV303" s="38">
        <v>177098917</v>
      </c>
      <c r="AW303" s="38" t="s">
        <v>107</v>
      </c>
      <c r="AX303" s="38">
        <v>18362791</v>
      </c>
      <c r="AY303" s="38" t="s">
        <v>107</v>
      </c>
      <c r="AZ303" s="38" t="s">
        <v>107</v>
      </c>
      <c r="BA303" s="38" t="s">
        <v>107</v>
      </c>
      <c r="BB303" s="38" t="s">
        <v>107</v>
      </c>
      <c r="BC303" s="38">
        <v>0</v>
      </c>
      <c r="BD303" s="38">
        <v>0</v>
      </c>
      <c r="BE303" s="38" t="s">
        <v>107</v>
      </c>
      <c r="BF303" s="38" t="s">
        <v>107</v>
      </c>
      <c r="BG303" s="38" t="s">
        <v>107</v>
      </c>
      <c r="BH303" s="38">
        <v>163225</v>
      </c>
      <c r="BI303" s="38" t="s">
        <v>107</v>
      </c>
      <c r="BJ303" s="38" t="s">
        <v>107</v>
      </c>
      <c r="BK303" s="38" t="s">
        <v>107</v>
      </c>
      <c r="BL303" s="38" t="s">
        <v>107</v>
      </c>
      <c r="BM303" s="38" t="s">
        <v>107</v>
      </c>
      <c r="BN303" s="38">
        <v>1550636</v>
      </c>
      <c r="BO303" s="38" t="s">
        <v>107</v>
      </c>
      <c r="BP303" s="38" t="s">
        <v>107</v>
      </c>
      <c r="BQ303" s="38" t="s">
        <v>107</v>
      </c>
      <c r="BR303" s="38">
        <v>27748217</v>
      </c>
      <c r="BS303" s="38">
        <v>1060961</v>
      </c>
      <c r="BT303" s="330">
        <v>0</v>
      </c>
      <c r="BU303" s="38" t="s">
        <v>107</v>
      </c>
      <c r="BV303" s="38" t="s">
        <v>107</v>
      </c>
      <c r="BW303" s="38">
        <v>28864958</v>
      </c>
      <c r="BX303" s="38">
        <v>21032255</v>
      </c>
      <c r="BY303" s="42" t="s">
        <v>114</v>
      </c>
      <c r="BZ303" s="42" t="s">
        <v>114</v>
      </c>
      <c r="CA303" s="42" t="s">
        <v>114</v>
      </c>
      <c r="CB303" s="42" t="s">
        <v>113</v>
      </c>
      <c r="CC303" s="42" t="s">
        <v>113</v>
      </c>
      <c r="CD303" s="42" t="s">
        <v>114</v>
      </c>
      <c r="CE303" s="42" t="s">
        <v>113</v>
      </c>
      <c r="CF303" s="42" t="s">
        <v>107</v>
      </c>
      <c r="CG303" s="28" t="s">
        <v>107</v>
      </c>
      <c r="CH303" s="28" t="s">
        <v>107</v>
      </c>
      <c r="CI303" s="28" t="s">
        <v>107</v>
      </c>
      <c r="CJ303" s="28" t="s">
        <v>107</v>
      </c>
      <c r="CK303" s="28" t="s">
        <v>107</v>
      </c>
      <c r="CL303" s="28" t="s">
        <v>107</v>
      </c>
      <c r="CM303" s="28" t="s">
        <v>107</v>
      </c>
      <c r="CN303" s="28" t="s">
        <v>107</v>
      </c>
      <c r="CO303" s="28" t="s">
        <v>107</v>
      </c>
      <c r="CP303" s="28" t="s">
        <v>107</v>
      </c>
      <c r="CQ303" s="28" t="s">
        <v>107</v>
      </c>
      <c r="CR303" s="28" t="s">
        <v>107</v>
      </c>
      <c r="CS303" s="28" t="s">
        <v>107</v>
      </c>
      <c r="CT303" s="28" t="s">
        <v>107</v>
      </c>
      <c r="CU303" s="332">
        <v>12236964</v>
      </c>
      <c r="CV303" s="43">
        <v>1</v>
      </c>
    </row>
    <row r="304" spans="1:100" ht="51">
      <c r="A304" s="28">
        <v>415</v>
      </c>
      <c r="B304" s="29" t="s">
        <v>266</v>
      </c>
      <c r="C304" s="29" t="s">
        <v>0</v>
      </c>
      <c r="D304" s="29" t="s">
        <v>867</v>
      </c>
      <c r="E304" s="42" t="s">
        <v>871</v>
      </c>
      <c r="F304" s="42" t="s">
        <v>872</v>
      </c>
      <c r="G304" s="30" t="s">
        <v>958</v>
      </c>
      <c r="H304" s="42" t="s">
        <v>919</v>
      </c>
      <c r="I304" s="28">
        <v>5811034</v>
      </c>
      <c r="J304" s="28" t="s">
        <v>959</v>
      </c>
      <c r="K304" s="31" t="s">
        <v>107</v>
      </c>
      <c r="L304" s="32">
        <v>170</v>
      </c>
      <c r="M304" s="33" t="s">
        <v>107</v>
      </c>
      <c r="N304" s="34">
        <v>200600000</v>
      </c>
      <c r="O304" s="33" t="s">
        <v>107</v>
      </c>
      <c r="P304" s="28" t="s">
        <v>2415</v>
      </c>
      <c r="Q304" s="28" t="s">
        <v>360</v>
      </c>
      <c r="R304" s="28" t="s">
        <v>107</v>
      </c>
      <c r="S304" s="28" t="s">
        <v>107</v>
      </c>
      <c r="T304" s="42" t="s">
        <v>107</v>
      </c>
      <c r="U304" s="28" t="s">
        <v>107</v>
      </c>
      <c r="V304" s="28" t="s">
        <v>107</v>
      </c>
      <c r="W304" s="28" t="str">
        <f t="shared" si="4"/>
        <v>N.A.</v>
      </c>
      <c r="X304" s="35" t="s">
        <v>2412</v>
      </c>
      <c r="Y304" s="322">
        <v>2.5000000000000001E-4</v>
      </c>
      <c r="Z304" s="322">
        <v>5.0000000000000001E-4</v>
      </c>
      <c r="AA304" s="322">
        <v>7.5000000000000002E-4</v>
      </c>
      <c r="AB304" s="322">
        <v>1E-3</v>
      </c>
      <c r="AC304" s="322">
        <v>1.25E-3</v>
      </c>
      <c r="AD304" s="322">
        <v>1.5E-3</v>
      </c>
      <c r="AE304" s="28" t="s">
        <v>113</v>
      </c>
      <c r="AF304" s="28" t="s">
        <v>113</v>
      </c>
      <c r="AG304" s="28" t="s">
        <v>113</v>
      </c>
      <c r="AH304" s="45">
        <v>0.05</v>
      </c>
      <c r="AI304" s="38">
        <v>8689479</v>
      </c>
      <c r="AJ304" s="38" t="s">
        <v>107</v>
      </c>
      <c r="AK304" s="38" t="s">
        <v>107</v>
      </c>
      <c r="AL304" s="38" t="s">
        <v>107</v>
      </c>
      <c r="AM304" s="38" t="s">
        <v>107</v>
      </c>
      <c r="AN304" s="38" t="s">
        <v>107</v>
      </c>
      <c r="AO304" s="38" t="s">
        <v>107</v>
      </c>
      <c r="AP304" s="38">
        <v>734511</v>
      </c>
      <c r="AQ304" s="38">
        <v>505997</v>
      </c>
      <c r="AR304" s="38">
        <v>734511</v>
      </c>
      <c r="AS304" s="38" t="s">
        <v>107</v>
      </c>
      <c r="AT304" s="38" t="s">
        <v>107</v>
      </c>
      <c r="AU304" s="38">
        <v>188034980</v>
      </c>
      <c r="AV304" s="38">
        <v>185260158</v>
      </c>
      <c r="AW304" s="38" t="s">
        <v>107</v>
      </c>
      <c r="AX304" s="38">
        <v>18362791</v>
      </c>
      <c r="AY304" s="38" t="s">
        <v>107</v>
      </c>
      <c r="AZ304" s="38" t="s">
        <v>107</v>
      </c>
      <c r="BA304" s="38" t="s">
        <v>107</v>
      </c>
      <c r="BB304" s="38" t="s">
        <v>107</v>
      </c>
      <c r="BC304" s="38">
        <v>0</v>
      </c>
      <c r="BD304" s="38">
        <v>0</v>
      </c>
      <c r="BE304" s="38" t="s">
        <v>107</v>
      </c>
      <c r="BF304" s="38" t="s">
        <v>107</v>
      </c>
      <c r="BG304" s="38" t="s">
        <v>107</v>
      </c>
      <c r="BH304" s="38">
        <v>163225</v>
      </c>
      <c r="BI304" s="38" t="s">
        <v>107</v>
      </c>
      <c r="BJ304" s="38" t="s">
        <v>107</v>
      </c>
      <c r="BK304" s="38" t="s">
        <v>107</v>
      </c>
      <c r="BL304" s="38" t="s">
        <v>107</v>
      </c>
      <c r="BM304" s="38" t="s">
        <v>107</v>
      </c>
      <c r="BN304" s="38">
        <v>1550636</v>
      </c>
      <c r="BO304" s="38" t="s">
        <v>107</v>
      </c>
      <c r="BP304" s="38" t="s">
        <v>107</v>
      </c>
      <c r="BQ304" s="38" t="s">
        <v>107</v>
      </c>
      <c r="BR304" s="38">
        <v>27748217</v>
      </c>
      <c r="BS304" s="38">
        <v>1060961</v>
      </c>
      <c r="BT304" s="330">
        <v>0</v>
      </c>
      <c r="BU304" s="38" t="s">
        <v>107</v>
      </c>
      <c r="BV304" s="38" t="s">
        <v>107</v>
      </c>
      <c r="BW304" s="38">
        <v>28864958</v>
      </c>
      <c r="BX304" s="38">
        <v>21032255</v>
      </c>
      <c r="BY304" s="42" t="s">
        <v>114</v>
      </c>
      <c r="BZ304" s="42" t="s">
        <v>114</v>
      </c>
      <c r="CA304" s="42" t="s">
        <v>114</v>
      </c>
      <c r="CB304" s="42" t="s">
        <v>113</v>
      </c>
      <c r="CC304" s="42" t="s">
        <v>113</v>
      </c>
      <c r="CD304" s="42" t="s">
        <v>114</v>
      </c>
      <c r="CE304" s="42" t="s">
        <v>113</v>
      </c>
      <c r="CF304" s="42" t="s">
        <v>107</v>
      </c>
      <c r="CG304" s="28" t="s">
        <v>107</v>
      </c>
      <c r="CH304" s="28" t="s">
        <v>107</v>
      </c>
      <c r="CI304" s="28" t="s">
        <v>107</v>
      </c>
      <c r="CJ304" s="28" t="s">
        <v>107</v>
      </c>
      <c r="CK304" s="28" t="s">
        <v>107</v>
      </c>
      <c r="CL304" s="28" t="s">
        <v>107</v>
      </c>
      <c r="CM304" s="28" t="s">
        <v>107</v>
      </c>
      <c r="CN304" s="28" t="s">
        <v>107</v>
      </c>
      <c r="CO304" s="28" t="s">
        <v>107</v>
      </c>
      <c r="CP304" s="28" t="s">
        <v>107</v>
      </c>
      <c r="CQ304" s="28" t="s">
        <v>107</v>
      </c>
      <c r="CR304" s="28" t="s">
        <v>107</v>
      </c>
      <c r="CS304" s="28" t="s">
        <v>107</v>
      </c>
      <c r="CT304" s="28" t="s">
        <v>107</v>
      </c>
      <c r="CU304" s="332">
        <v>13057985</v>
      </c>
      <c r="CV304" s="43">
        <v>1</v>
      </c>
    </row>
    <row r="305" spans="1:100" ht="51">
      <c r="A305" s="28">
        <v>416</v>
      </c>
      <c r="B305" s="29" t="s">
        <v>266</v>
      </c>
      <c r="C305" s="29" t="s">
        <v>0</v>
      </c>
      <c r="D305" s="29" t="s">
        <v>867</v>
      </c>
      <c r="E305" s="42" t="s">
        <v>875</v>
      </c>
      <c r="F305" s="42" t="s">
        <v>876</v>
      </c>
      <c r="G305" s="30" t="s">
        <v>960</v>
      </c>
      <c r="H305" s="42" t="s">
        <v>919</v>
      </c>
      <c r="I305" s="28">
        <v>5811034</v>
      </c>
      <c r="J305" s="28" t="s">
        <v>961</v>
      </c>
      <c r="K305" s="31" t="s">
        <v>107</v>
      </c>
      <c r="L305" s="32">
        <v>170</v>
      </c>
      <c r="M305" s="33" t="s">
        <v>107</v>
      </c>
      <c r="N305" s="34">
        <v>200600000</v>
      </c>
      <c r="O305" s="33" t="s">
        <v>107</v>
      </c>
      <c r="P305" s="28" t="s">
        <v>2415</v>
      </c>
      <c r="Q305" s="28" t="s">
        <v>360</v>
      </c>
      <c r="R305" s="28" t="s">
        <v>107</v>
      </c>
      <c r="S305" s="28" t="s">
        <v>107</v>
      </c>
      <c r="T305" s="42" t="s">
        <v>107</v>
      </c>
      <c r="U305" s="28" t="s">
        <v>107</v>
      </c>
      <c r="V305" s="28" t="s">
        <v>107</v>
      </c>
      <c r="W305" s="28" t="str">
        <f t="shared" si="4"/>
        <v>N.A.</v>
      </c>
      <c r="X305" s="57" t="s">
        <v>2413</v>
      </c>
      <c r="Y305" s="322">
        <v>2.5000000000000001E-4</v>
      </c>
      <c r="Z305" s="322">
        <v>5.0000000000000001E-4</v>
      </c>
      <c r="AA305" s="322">
        <v>7.5000000000000002E-4</v>
      </c>
      <c r="AB305" s="322">
        <v>1E-3</v>
      </c>
      <c r="AC305" s="322">
        <v>1.25E-3</v>
      </c>
      <c r="AD305" s="322">
        <v>1.5E-3</v>
      </c>
      <c r="AE305" s="28" t="s">
        <v>113</v>
      </c>
      <c r="AF305" s="28" t="s">
        <v>113</v>
      </c>
      <c r="AG305" s="28" t="s">
        <v>113</v>
      </c>
      <c r="AH305" s="45">
        <v>0.05</v>
      </c>
      <c r="AI305" s="38">
        <v>8689479</v>
      </c>
      <c r="AJ305" s="38" t="s">
        <v>107</v>
      </c>
      <c r="AK305" s="38" t="s">
        <v>107</v>
      </c>
      <c r="AL305" s="38" t="s">
        <v>107</v>
      </c>
      <c r="AM305" s="38" t="s">
        <v>107</v>
      </c>
      <c r="AN305" s="38" t="s">
        <v>107</v>
      </c>
      <c r="AO305" s="38" t="s">
        <v>107</v>
      </c>
      <c r="AP305" s="38">
        <v>734511</v>
      </c>
      <c r="AQ305" s="38">
        <v>505997</v>
      </c>
      <c r="AR305" s="38">
        <v>734511</v>
      </c>
      <c r="AS305" s="38" t="s">
        <v>107</v>
      </c>
      <c r="AT305" s="38" t="s">
        <v>107</v>
      </c>
      <c r="AU305" s="38">
        <v>220353492</v>
      </c>
      <c r="AV305" s="38">
        <v>220222912</v>
      </c>
      <c r="AW305" s="38" t="s">
        <v>107</v>
      </c>
      <c r="AX305" s="38">
        <v>22035350</v>
      </c>
      <c r="AY305" s="38" t="s">
        <v>107</v>
      </c>
      <c r="AZ305" s="38" t="s">
        <v>107</v>
      </c>
      <c r="BA305" s="38" t="s">
        <v>107</v>
      </c>
      <c r="BB305" s="38" t="s">
        <v>107</v>
      </c>
      <c r="BC305" s="38">
        <v>0</v>
      </c>
      <c r="BD305" s="38">
        <v>0</v>
      </c>
      <c r="BE305" s="38" t="s">
        <v>107</v>
      </c>
      <c r="BF305" s="38" t="s">
        <v>107</v>
      </c>
      <c r="BG305" s="38" t="s">
        <v>107</v>
      </c>
      <c r="BH305" s="38">
        <v>163225</v>
      </c>
      <c r="BI305" s="38" t="s">
        <v>107</v>
      </c>
      <c r="BJ305" s="38" t="s">
        <v>107</v>
      </c>
      <c r="BK305" s="38" t="s">
        <v>107</v>
      </c>
      <c r="BL305" s="38" t="s">
        <v>107</v>
      </c>
      <c r="BM305" s="38" t="s">
        <v>107</v>
      </c>
      <c r="BN305" s="38">
        <v>1550636</v>
      </c>
      <c r="BO305" s="38" t="s">
        <v>107</v>
      </c>
      <c r="BP305" s="38" t="s">
        <v>107</v>
      </c>
      <c r="BQ305" s="38" t="s">
        <v>107</v>
      </c>
      <c r="BR305" s="38">
        <v>31012714</v>
      </c>
      <c r="BS305" s="38">
        <v>1060961</v>
      </c>
      <c r="BT305" s="330">
        <v>0</v>
      </c>
      <c r="BU305" s="38" t="s">
        <v>107</v>
      </c>
      <c r="BV305" s="38" t="s">
        <v>107</v>
      </c>
      <c r="BW305" s="38">
        <v>28864958</v>
      </c>
      <c r="BX305" s="38">
        <v>21032255</v>
      </c>
      <c r="BY305" s="42" t="s">
        <v>114</v>
      </c>
      <c r="BZ305" s="42" t="s">
        <v>114</v>
      </c>
      <c r="CA305" s="42" t="s">
        <v>114</v>
      </c>
      <c r="CB305" s="42" t="s">
        <v>113</v>
      </c>
      <c r="CC305" s="42" t="s">
        <v>113</v>
      </c>
      <c r="CD305" s="42" t="s">
        <v>114</v>
      </c>
      <c r="CE305" s="42" t="s">
        <v>113</v>
      </c>
      <c r="CF305" s="42" t="s">
        <v>107</v>
      </c>
      <c r="CG305" s="28" t="s">
        <v>107</v>
      </c>
      <c r="CH305" s="28" t="s">
        <v>107</v>
      </c>
      <c r="CI305" s="28" t="s">
        <v>107</v>
      </c>
      <c r="CJ305" s="28" t="s">
        <v>107</v>
      </c>
      <c r="CK305" s="28" t="s">
        <v>107</v>
      </c>
      <c r="CL305" s="28" t="s">
        <v>107</v>
      </c>
      <c r="CM305" s="28" t="s">
        <v>107</v>
      </c>
      <c r="CN305" s="28" t="s">
        <v>107</v>
      </c>
      <c r="CO305" s="28" t="s">
        <v>107</v>
      </c>
      <c r="CP305" s="28" t="s">
        <v>107</v>
      </c>
      <c r="CQ305" s="28" t="s">
        <v>107</v>
      </c>
      <c r="CR305" s="28" t="s">
        <v>107</v>
      </c>
      <c r="CS305" s="28" t="s">
        <v>107</v>
      </c>
      <c r="CT305" s="28" t="s">
        <v>107</v>
      </c>
      <c r="CU305" s="332">
        <v>13057985</v>
      </c>
      <c r="CV305" s="43">
        <v>1</v>
      </c>
    </row>
    <row r="306" spans="1:100" ht="51">
      <c r="A306" s="28">
        <v>417</v>
      </c>
      <c r="B306" s="29" t="s">
        <v>266</v>
      </c>
      <c r="C306" s="29" t="s">
        <v>0</v>
      </c>
      <c r="D306" s="29" t="s">
        <v>867</v>
      </c>
      <c r="E306" s="42" t="s">
        <v>879</v>
      </c>
      <c r="F306" s="42" t="s">
        <v>880</v>
      </c>
      <c r="G306" s="30" t="s">
        <v>962</v>
      </c>
      <c r="H306" s="42" t="s">
        <v>919</v>
      </c>
      <c r="I306" s="28">
        <v>5811036</v>
      </c>
      <c r="J306" s="28" t="s">
        <v>963</v>
      </c>
      <c r="K306" s="31" t="s">
        <v>107</v>
      </c>
      <c r="L306" s="32">
        <v>170</v>
      </c>
      <c r="M306" s="33" t="s">
        <v>107</v>
      </c>
      <c r="N306" s="34">
        <v>187600000</v>
      </c>
      <c r="O306" s="33" t="s">
        <v>107</v>
      </c>
      <c r="P306" s="28" t="s">
        <v>2415</v>
      </c>
      <c r="Q306" s="28" t="s">
        <v>360</v>
      </c>
      <c r="R306" s="28" t="s">
        <v>107</v>
      </c>
      <c r="S306" s="28" t="s">
        <v>107</v>
      </c>
      <c r="T306" s="42" t="s">
        <v>107</v>
      </c>
      <c r="U306" s="28" t="s">
        <v>107</v>
      </c>
      <c r="V306" s="28" t="s">
        <v>107</v>
      </c>
      <c r="W306" s="28" t="str">
        <f t="shared" si="4"/>
        <v>N.A.</v>
      </c>
      <c r="X306" s="35" t="s">
        <v>2412</v>
      </c>
      <c r="Y306" s="322">
        <v>2.5000000000000001E-4</v>
      </c>
      <c r="Z306" s="322">
        <v>5.0000000000000001E-4</v>
      </c>
      <c r="AA306" s="322">
        <v>7.5000000000000002E-4</v>
      </c>
      <c r="AB306" s="322">
        <v>1E-3</v>
      </c>
      <c r="AC306" s="322">
        <v>1.25E-3</v>
      </c>
      <c r="AD306" s="322">
        <v>1.5E-3</v>
      </c>
      <c r="AE306" s="28" t="s">
        <v>113</v>
      </c>
      <c r="AF306" s="28" t="s">
        <v>113</v>
      </c>
      <c r="AG306" s="28" t="s">
        <v>113</v>
      </c>
      <c r="AH306" s="45">
        <v>0.05</v>
      </c>
      <c r="AI306" s="38">
        <v>8689479</v>
      </c>
      <c r="AJ306" s="38" t="s">
        <v>107</v>
      </c>
      <c r="AK306" s="38" t="s">
        <v>107</v>
      </c>
      <c r="AL306" s="38" t="s">
        <v>107</v>
      </c>
      <c r="AM306" s="38" t="s">
        <v>107</v>
      </c>
      <c r="AN306" s="38" t="s">
        <v>107</v>
      </c>
      <c r="AO306" s="38" t="s">
        <v>107</v>
      </c>
      <c r="AP306" s="38">
        <v>734511</v>
      </c>
      <c r="AQ306" s="38">
        <v>505997</v>
      </c>
      <c r="AR306" s="38">
        <v>734511</v>
      </c>
      <c r="AS306" s="38" t="s">
        <v>107</v>
      </c>
      <c r="AT306" s="38" t="s">
        <v>107</v>
      </c>
      <c r="AU306" s="38">
        <v>242388841</v>
      </c>
      <c r="AV306" s="38">
        <v>232758577</v>
      </c>
      <c r="AW306" s="38" t="s">
        <v>107</v>
      </c>
      <c r="AX306" s="38">
        <v>25707907</v>
      </c>
      <c r="AY306" s="38" t="s">
        <v>107</v>
      </c>
      <c r="AZ306" s="38" t="s">
        <v>107</v>
      </c>
      <c r="BA306" s="38" t="s">
        <v>107</v>
      </c>
      <c r="BB306" s="38" t="s">
        <v>107</v>
      </c>
      <c r="BC306" s="38">
        <v>0</v>
      </c>
      <c r="BD306" s="38">
        <v>0</v>
      </c>
      <c r="BE306" s="38" t="s">
        <v>107</v>
      </c>
      <c r="BF306" s="38" t="s">
        <v>107</v>
      </c>
      <c r="BG306" s="38" t="s">
        <v>107</v>
      </c>
      <c r="BH306" s="38">
        <v>163225</v>
      </c>
      <c r="BI306" s="38" t="s">
        <v>107</v>
      </c>
      <c r="BJ306" s="38" t="s">
        <v>107</v>
      </c>
      <c r="BK306" s="38" t="s">
        <v>107</v>
      </c>
      <c r="BL306" s="38" t="s">
        <v>107</v>
      </c>
      <c r="BM306" s="38" t="s">
        <v>107</v>
      </c>
      <c r="BN306" s="38">
        <v>1550636</v>
      </c>
      <c r="BO306" s="38" t="s">
        <v>107</v>
      </c>
      <c r="BP306" s="38" t="s">
        <v>107</v>
      </c>
      <c r="BQ306" s="38" t="s">
        <v>107</v>
      </c>
      <c r="BR306" s="38">
        <v>27687313</v>
      </c>
      <c r="BS306" s="38">
        <v>1060961</v>
      </c>
      <c r="BT306" s="330">
        <v>0</v>
      </c>
      <c r="BU306" s="38" t="s">
        <v>107</v>
      </c>
      <c r="BV306" s="38" t="s">
        <v>107</v>
      </c>
      <c r="BW306" s="38">
        <v>28864958</v>
      </c>
      <c r="BX306" s="38">
        <v>21032255</v>
      </c>
      <c r="BY306" s="42" t="s">
        <v>114</v>
      </c>
      <c r="BZ306" s="42" t="s">
        <v>114</v>
      </c>
      <c r="CA306" s="42" t="s">
        <v>114</v>
      </c>
      <c r="CB306" s="42" t="s">
        <v>113</v>
      </c>
      <c r="CC306" s="42" t="s">
        <v>113</v>
      </c>
      <c r="CD306" s="42" t="s">
        <v>114</v>
      </c>
      <c r="CE306" s="42" t="s">
        <v>113</v>
      </c>
      <c r="CF306" s="42" t="s">
        <v>107</v>
      </c>
      <c r="CG306" s="28" t="s">
        <v>107</v>
      </c>
      <c r="CH306" s="28" t="s">
        <v>107</v>
      </c>
      <c r="CI306" s="28" t="s">
        <v>107</v>
      </c>
      <c r="CJ306" s="28" t="s">
        <v>107</v>
      </c>
      <c r="CK306" s="28" t="s">
        <v>107</v>
      </c>
      <c r="CL306" s="28" t="s">
        <v>107</v>
      </c>
      <c r="CM306" s="28" t="s">
        <v>107</v>
      </c>
      <c r="CN306" s="28" t="s">
        <v>107</v>
      </c>
      <c r="CO306" s="28" t="s">
        <v>107</v>
      </c>
      <c r="CP306" s="28" t="s">
        <v>107</v>
      </c>
      <c r="CQ306" s="28" t="s">
        <v>107</v>
      </c>
      <c r="CR306" s="28" t="s">
        <v>107</v>
      </c>
      <c r="CS306" s="28" t="s">
        <v>107</v>
      </c>
      <c r="CT306" s="28" t="s">
        <v>107</v>
      </c>
      <c r="CU306" s="332">
        <v>13057985</v>
      </c>
      <c r="CV306" s="43">
        <v>1</v>
      </c>
    </row>
    <row r="307" spans="1:100" ht="51">
      <c r="A307" s="28">
        <v>418</v>
      </c>
      <c r="B307" s="29" t="s">
        <v>266</v>
      </c>
      <c r="C307" s="29" t="s">
        <v>0</v>
      </c>
      <c r="D307" s="29" t="s">
        <v>867</v>
      </c>
      <c r="E307" s="42" t="s">
        <v>879</v>
      </c>
      <c r="F307" s="42" t="s">
        <v>887</v>
      </c>
      <c r="G307" s="30" t="s">
        <v>964</v>
      </c>
      <c r="H307" s="42" t="s">
        <v>919</v>
      </c>
      <c r="I307" s="28">
        <v>5811027</v>
      </c>
      <c r="J307" s="28" t="s">
        <v>965</v>
      </c>
      <c r="K307" s="31" t="s">
        <v>107</v>
      </c>
      <c r="L307" s="32">
        <v>360</v>
      </c>
      <c r="M307" s="33" t="s">
        <v>107</v>
      </c>
      <c r="N307" s="34">
        <v>289900000</v>
      </c>
      <c r="O307" s="33" t="s">
        <v>107</v>
      </c>
      <c r="P307" s="28" t="s">
        <v>130</v>
      </c>
      <c r="Q307" s="28" t="s">
        <v>360</v>
      </c>
      <c r="R307" s="28" t="s">
        <v>107</v>
      </c>
      <c r="S307" s="28" t="s">
        <v>107</v>
      </c>
      <c r="T307" s="42" t="s">
        <v>107</v>
      </c>
      <c r="U307" s="28" t="s">
        <v>107</v>
      </c>
      <c r="V307" s="28" t="s">
        <v>107</v>
      </c>
      <c r="W307" s="28" t="str">
        <f t="shared" si="4"/>
        <v>N.A.</v>
      </c>
      <c r="X307" s="35" t="s">
        <v>2413</v>
      </c>
      <c r="Y307" s="322">
        <v>2.5000000000000001E-4</v>
      </c>
      <c r="Z307" s="322">
        <v>5.0000000000000001E-4</v>
      </c>
      <c r="AA307" s="322">
        <v>7.5000000000000002E-4</v>
      </c>
      <c r="AB307" s="322">
        <v>1E-3</v>
      </c>
      <c r="AC307" s="322">
        <v>1.25E-3</v>
      </c>
      <c r="AD307" s="322">
        <v>1.5E-3</v>
      </c>
      <c r="AE307" s="28" t="s">
        <v>113</v>
      </c>
      <c r="AF307" s="28" t="s">
        <v>113</v>
      </c>
      <c r="AG307" s="28" t="s">
        <v>113</v>
      </c>
      <c r="AH307" s="45">
        <v>0.05</v>
      </c>
      <c r="AI307" s="38">
        <v>8689479</v>
      </c>
      <c r="AJ307" s="38" t="s">
        <v>107</v>
      </c>
      <c r="AK307" s="38" t="s">
        <v>107</v>
      </c>
      <c r="AL307" s="38" t="s">
        <v>107</v>
      </c>
      <c r="AM307" s="38" t="s">
        <v>107</v>
      </c>
      <c r="AN307" s="38" t="s">
        <v>107</v>
      </c>
      <c r="AO307" s="38" t="s">
        <v>107</v>
      </c>
      <c r="AP307" s="38">
        <v>734511</v>
      </c>
      <c r="AQ307" s="38">
        <v>505997</v>
      </c>
      <c r="AR307" s="38">
        <v>734511</v>
      </c>
      <c r="AS307" s="38" t="s">
        <v>107</v>
      </c>
      <c r="AT307" s="38" t="s">
        <v>107</v>
      </c>
      <c r="AU307" s="38">
        <v>519054892</v>
      </c>
      <c r="AV307" s="38" t="s">
        <v>107</v>
      </c>
      <c r="AW307" s="38" t="s">
        <v>107</v>
      </c>
      <c r="AX307" s="38">
        <v>25707907</v>
      </c>
      <c r="AY307" s="38" t="s">
        <v>107</v>
      </c>
      <c r="AZ307" s="38" t="s">
        <v>107</v>
      </c>
      <c r="BA307" s="38" t="s">
        <v>107</v>
      </c>
      <c r="BB307" s="38" t="s">
        <v>107</v>
      </c>
      <c r="BC307" s="38">
        <v>0</v>
      </c>
      <c r="BD307" s="38">
        <v>0</v>
      </c>
      <c r="BE307" s="38" t="s">
        <v>107</v>
      </c>
      <c r="BF307" s="38" t="s">
        <v>107</v>
      </c>
      <c r="BG307" s="38" t="s">
        <v>107</v>
      </c>
      <c r="BH307" s="38">
        <v>163225</v>
      </c>
      <c r="BI307" s="38" t="s">
        <v>107</v>
      </c>
      <c r="BJ307" s="38" t="s">
        <v>107</v>
      </c>
      <c r="BK307" s="38" t="s">
        <v>107</v>
      </c>
      <c r="BL307" s="38" t="s">
        <v>107</v>
      </c>
      <c r="BM307" s="38" t="s">
        <v>107</v>
      </c>
      <c r="BN307" s="38">
        <v>1550636</v>
      </c>
      <c r="BO307" s="38" t="s">
        <v>107</v>
      </c>
      <c r="BP307" s="38" t="s">
        <v>107</v>
      </c>
      <c r="BQ307" s="38" t="s">
        <v>107</v>
      </c>
      <c r="BR307" s="38">
        <v>55496435</v>
      </c>
      <c r="BS307" s="38" t="s">
        <v>107</v>
      </c>
      <c r="BT307" s="330">
        <v>0</v>
      </c>
      <c r="BU307" s="38" t="s">
        <v>107</v>
      </c>
      <c r="BV307" s="38" t="s">
        <v>107</v>
      </c>
      <c r="BW307" s="38">
        <v>28864958</v>
      </c>
      <c r="BX307" s="38" t="s">
        <v>107</v>
      </c>
      <c r="BY307" s="42" t="s">
        <v>114</v>
      </c>
      <c r="BZ307" s="42" t="s">
        <v>114</v>
      </c>
      <c r="CA307" s="42" t="s">
        <v>114</v>
      </c>
      <c r="CB307" s="42" t="s">
        <v>113</v>
      </c>
      <c r="CC307" s="42" t="s">
        <v>113</v>
      </c>
      <c r="CD307" s="42" t="s">
        <v>114</v>
      </c>
      <c r="CE307" s="42" t="s">
        <v>113</v>
      </c>
      <c r="CF307" s="42" t="s">
        <v>107</v>
      </c>
      <c r="CG307" s="28" t="s">
        <v>107</v>
      </c>
      <c r="CH307" s="28" t="s">
        <v>107</v>
      </c>
      <c r="CI307" s="28" t="s">
        <v>107</v>
      </c>
      <c r="CJ307" s="28" t="s">
        <v>107</v>
      </c>
      <c r="CK307" s="28" t="s">
        <v>107</v>
      </c>
      <c r="CL307" s="28" t="s">
        <v>107</v>
      </c>
      <c r="CM307" s="28" t="s">
        <v>107</v>
      </c>
      <c r="CN307" s="28" t="s">
        <v>107</v>
      </c>
      <c r="CO307" s="28" t="s">
        <v>107</v>
      </c>
      <c r="CP307" s="28" t="s">
        <v>107</v>
      </c>
      <c r="CQ307" s="28" t="s">
        <v>107</v>
      </c>
      <c r="CR307" s="28" t="s">
        <v>107</v>
      </c>
      <c r="CS307" s="28" t="s">
        <v>107</v>
      </c>
      <c r="CT307" s="28" t="s">
        <v>107</v>
      </c>
      <c r="CU307" s="332">
        <v>16124670</v>
      </c>
      <c r="CV307" s="43">
        <v>1</v>
      </c>
    </row>
    <row r="308" spans="1:100" ht="51">
      <c r="A308" s="28">
        <v>419</v>
      </c>
      <c r="B308" s="29" t="s">
        <v>266</v>
      </c>
      <c r="C308" s="29" t="s">
        <v>0</v>
      </c>
      <c r="D308" s="29" t="s">
        <v>867</v>
      </c>
      <c r="E308" s="42" t="s">
        <v>871</v>
      </c>
      <c r="F308" s="42" t="s">
        <v>872</v>
      </c>
      <c r="G308" s="30" t="s">
        <v>966</v>
      </c>
      <c r="H308" s="42" t="s">
        <v>919</v>
      </c>
      <c r="I308" s="28">
        <v>5803122</v>
      </c>
      <c r="J308" s="28" t="s">
        <v>967</v>
      </c>
      <c r="K308" s="31" t="s">
        <v>107</v>
      </c>
      <c r="L308" s="32">
        <v>163</v>
      </c>
      <c r="M308" s="33" t="s">
        <v>107</v>
      </c>
      <c r="N308" s="34">
        <v>259900000</v>
      </c>
      <c r="O308" s="33" t="s">
        <v>107</v>
      </c>
      <c r="P308" s="28" t="s">
        <v>2415</v>
      </c>
      <c r="Q308" s="28" t="s">
        <v>360</v>
      </c>
      <c r="R308" s="28" t="s">
        <v>107</v>
      </c>
      <c r="S308" s="28" t="s">
        <v>107</v>
      </c>
      <c r="T308" s="42" t="s">
        <v>107</v>
      </c>
      <c r="U308" s="28" t="s">
        <v>107</v>
      </c>
      <c r="V308" s="28" t="s">
        <v>107</v>
      </c>
      <c r="W308" s="28" t="str">
        <f t="shared" si="4"/>
        <v>N.A.</v>
      </c>
      <c r="X308" s="35" t="s">
        <v>2413</v>
      </c>
      <c r="Y308" s="322">
        <v>2.5000000000000001E-4</v>
      </c>
      <c r="Z308" s="322">
        <v>5.0000000000000001E-4</v>
      </c>
      <c r="AA308" s="322">
        <v>7.5000000000000002E-4</v>
      </c>
      <c r="AB308" s="322">
        <v>1E-3</v>
      </c>
      <c r="AC308" s="322">
        <v>1.25E-3</v>
      </c>
      <c r="AD308" s="322">
        <v>1.5E-3</v>
      </c>
      <c r="AE308" s="28" t="s">
        <v>113</v>
      </c>
      <c r="AF308" s="28" t="s">
        <v>113</v>
      </c>
      <c r="AG308" s="28" t="s">
        <v>113</v>
      </c>
      <c r="AH308" s="45">
        <v>0.05</v>
      </c>
      <c r="AI308" s="38">
        <v>8689479</v>
      </c>
      <c r="AJ308" s="38" t="s">
        <v>107</v>
      </c>
      <c r="AK308" s="38" t="s">
        <v>107</v>
      </c>
      <c r="AL308" s="38" t="s">
        <v>107</v>
      </c>
      <c r="AM308" s="38" t="s">
        <v>107</v>
      </c>
      <c r="AN308" s="38" t="s">
        <v>107</v>
      </c>
      <c r="AO308" s="38">
        <v>0</v>
      </c>
      <c r="AP308" s="38">
        <v>734511</v>
      </c>
      <c r="AQ308" s="38">
        <v>505997</v>
      </c>
      <c r="AR308" s="38">
        <v>734511</v>
      </c>
      <c r="AS308" s="38" t="s">
        <v>107</v>
      </c>
      <c r="AT308" s="38" t="s">
        <v>107</v>
      </c>
      <c r="AU308" s="38" t="s">
        <v>107</v>
      </c>
      <c r="AV308" s="38" t="s">
        <v>107</v>
      </c>
      <c r="AW308" s="38" t="s">
        <v>107</v>
      </c>
      <c r="AX308" s="38">
        <v>25707907</v>
      </c>
      <c r="AY308" s="38" t="s">
        <v>107</v>
      </c>
      <c r="AZ308" s="38" t="s">
        <v>107</v>
      </c>
      <c r="BA308" s="38" t="s">
        <v>107</v>
      </c>
      <c r="BB308" s="38">
        <v>0</v>
      </c>
      <c r="BC308" s="38">
        <v>0</v>
      </c>
      <c r="BD308" s="38">
        <v>0</v>
      </c>
      <c r="BE308" s="38" t="s">
        <v>107</v>
      </c>
      <c r="BF308" s="38" t="s">
        <v>107</v>
      </c>
      <c r="BG308" s="38" t="s">
        <v>107</v>
      </c>
      <c r="BH308" s="38">
        <v>163225</v>
      </c>
      <c r="BI308" s="38" t="s">
        <v>107</v>
      </c>
      <c r="BJ308" s="38" t="s">
        <v>107</v>
      </c>
      <c r="BK308" s="38" t="s">
        <v>107</v>
      </c>
      <c r="BL308" s="38" t="s">
        <v>107</v>
      </c>
      <c r="BM308" s="38" t="s">
        <v>107</v>
      </c>
      <c r="BN308" s="38">
        <v>1550636</v>
      </c>
      <c r="BO308" s="38">
        <v>163225</v>
      </c>
      <c r="BP308" s="38" t="s">
        <v>107</v>
      </c>
      <c r="BQ308" s="38" t="s">
        <v>107</v>
      </c>
      <c r="BR308" s="38">
        <v>0</v>
      </c>
      <c r="BS308" s="38">
        <v>1060961</v>
      </c>
      <c r="BT308" s="330">
        <v>0</v>
      </c>
      <c r="BU308" s="38" t="s">
        <v>107</v>
      </c>
      <c r="BV308" s="38" t="s">
        <v>107</v>
      </c>
      <c r="BW308" s="38" t="s">
        <v>107</v>
      </c>
      <c r="BX308" s="38" t="s">
        <v>107</v>
      </c>
      <c r="BY308" s="42" t="s">
        <v>114</v>
      </c>
      <c r="BZ308" s="42" t="s">
        <v>114</v>
      </c>
      <c r="CA308" s="42" t="s">
        <v>113</v>
      </c>
      <c r="CB308" s="42" t="s">
        <v>114</v>
      </c>
      <c r="CC308" s="42" t="s">
        <v>114</v>
      </c>
      <c r="CD308" s="42" t="s">
        <v>114</v>
      </c>
      <c r="CE308" s="42" t="s">
        <v>114</v>
      </c>
      <c r="CF308" s="42" t="s">
        <v>107</v>
      </c>
      <c r="CG308" s="28" t="s">
        <v>107</v>
      </c>
      <c r="CH308" s="28" t="s">
        <v>107</v>
      </c>
      <c r="CI308" s="28" t="s">
        <v>107</v>
      </c>
      <c r="CJ308" s="28" t="s">
        <v>107</v>
      </c>
      <c r="CK308" s="28" t="s">
        <v>107</v>
      </c>
      <c r="CL308" s="28" t="s">
        <v>107</v>
      </c>
      <c r="CM308" s="28" t="s">
        <v>107</v>
      </c>
      <c r="CN308" s="28" t="s">
        <v>107</v>
      </c>
      <c r="CO308" s="28" t="s">
        <v>107</v>
      </c>
      <c r="CP308" s="28" t="s">
        <v>107</v>
      </c>
      <c r="CQ308" s="28" t="s">
        <v>107</v>
      </c>
      <c r="CR308" s="28" t="s">
        <v>107</v>
      </c>
      <c r="CS308" s="28" t="s">
        <v>107</v>
      </c>
      <c r="CT308" s="28" t="s">
        <v>107</v>
      </c>
      <c r="CU308" s="332">
        <v>9336459</v>
      </c>
      <c r="CV308" s="43">
        <v>1</v>
      </c>
    </row>
    <row r="309" spans="1:100" ht="76.5">
      <c r="A309" s="28">
        <v>420</v>
      </c>
      <c r="B309" s="29" t="s">
        <v>325</v>
      </c>
      <c r="C309" s="29" t="s">
        <v>0</v>
      </c>
      <c r="D309" s="29" t="s">
        <v>867</v>
      </c>
      <c r="E309" s="42" t="s">
        <v>811</v>
      </c>
      <c r="F309" s="42" t="s">
        <v>868</v>
      </c>
      <c r="G309" s="30" t="s">
        <v>968</v>
      </c>
      <c r="H309" s="64" t="s">
        <v>969</v>
      </c>
      <c r="I309" s="28" t="s">
        <v>107</v>
      </c>
      <c r="J309" s="28" t="s">
        <v>970</v>
      </c>
      <c r="K309" s="31" t="s">
        <v>107</v>
      </c>
      <c r="L309" s="32">
        <v>136</v>
      </c>
      <c r="M309" s="33" t="s">
        <v>107</v>
      </c>
      <c r="N309" s="34">
        <v>135500000</v>
      </c>
      <c r="O309" s="33" t="s">
        <v>107</v>
      </c>
      <c r="P309" s="28" t="s">
        <v>2415</v>
      </c>
      <c r="Q309" s="28" t="s">
        <v>360</v>
      </c>
      <c r="R309" s="28" t="s">
        <v>107</v>
      </c>
      <c r="S309" s="28" t="s">
        <v>107</v>
      </c>
      <c r="T309" s="42" t="s">
        <v>107</v>
      </c>
      <c r="U309" s="28" t="s">
        <v>107</v>
      </c>
      <c r="V309" s="28" t="s">
        <v>107</v>
      </c>
      <c r="W309" s="28" t="str">
        <f t="shared" si="4"/>
        <v>N.A.</v>
      </c>
      <c r="X309" s="35" t="s">
        <v>2412</v>
      </c>
      <c r="Y309" s="205">
        <v>0.01</v>
      </c>
      <c r="Z309" s="205">
        <v>0.01</v>
      </c>
      <c r="AA309" s="205">
        <v>0.01</v>
      </c>
      <c r="AB309" s="205">
        <v>0.01</v>
      </c>
      <c r="AC309" s="205">
        <v>0.01</v>
      </c>
      <c r="AD309" s="205">
        <v>0.02</v>
      </c>
      <c r="AE309" s="28" t="s">
        <v>113</v>
      </c>
      <c r="AF309" s="28" t="s">
        <v>113</v>
      </c>
      <c r="AG309" s="28" t="s">
        <v>113</v>
      </c>
      <c r="AH309" s="37">
        <v>0.5</v>
      </c>
      <c r="AI309" s="38">
        <v>8689479</v>
      </c>
      <c r="AJ309" s="38">
        <v>756945</v>
      </c>
      <c r="AK309" s="38">
        <v>619319</v>
      </c>
      <c r="AL309" s="38" t="s">
        <v>107</v>
      </c>
      <c r="AM309" s="38" t="s">
        <v>107</v>
      </c>
      <c r="AN309" s="38">
        <v>8078664</v>
      </c>
      <c r="AO309" s="38">
        <v>481692</v>
      </c>
      <c r="AP309" s="38">
        <v>894571</v>
      </c>
      <c r="AQ309" s="38">
        <v>48169</v>
      </c>
      <c r="AR309" s="38">
        <v>385354</v>
      </c>
      <c r="AS309" s="38" t="s">
        <v>107</v>
      </c>
      <c r="AT309" s="38" t="s">
        <v>107</v>
      </c>
      <c r="AU309" s="38" t="s">
        <v>107</v>
      </c>
      <c r="AV309" s="38" t="s">
        <v>107</v>
      </c>
      <c r="AW309" s="38" t="s">
        <v>107</v>
      </c>
      <c r="AX309" s="38">
        <v>4816921</v>
      </c>
      <c r="AY309" s="38">
        <v>3027779</v>
      </c>
      <c r="AZ309" s="38">
        <v>1307450</v>
      </c>
      <c r="BA309" s="38">
        <v>3303031</v>
      </c>
      <c r="BB309" s="38">
        <v>302778</v>
      </c>
      <c r="BC309" s="38">
        <v>0</v>
      </c>
      <c r="BD309" s="38">
        <v>0</v>
      </c>
      <c r="BE309" s="38">
        <v>894571</v>
      </c>
      <c r="BF309" s="38">
        <v>1032198</v>
      </c>
      <c r="BG309" s="38">
        <v>2133207</v>
      </c>
      <c r="BH309" s="38">
        <v>206440</v>
      </c>
      <c r="BI309" s="38">
        <v>1307450</v>
      </c>
      <c r="BJ309" s="38">
        <v>233965</v>
      </c>
      <c r="BK309" s="38" t="s">
        <v>107</v>
      </c>
      <c r="BL309" s="38" t="s">
        <v>107</v>
      </c>
      <c r="BM309" s="38" t="s">
        <v>107</v>
      </c>
      <c r="BN309" s="38">
        <v>0</v>
      </c>
      <c r="BO309" s="38">
        <v>178914</v>
      </c>
      <c r="BP309" s="38">
        <v>3027779</v>
      </c>
      <c r="BQ309" s="38">
        <v>6193185</v>
      </c>
      <c r="BR309" s="38">
        <v>0</v>
      </c>
      <c r="BS309" s="38">
        <v>481692</v>
      </c>
      <c r="BT309" s="330">
        <v>0</v>
      </c>
      <c r="BU309" s="38" t="s">
        <v>107</v>
      </c>
      <c r="BV309" s="38">
        <v>6549266</v>
      </c>
      <c r="BW309" s="38">
        <v>20302113</v>
      </c>
      <c r="BX309" s="38">
        <v>33021510</v>
      </c>
      <c r="BY309" s="42" t="s">
        <v>114</v>
      </c>
      <c r="BZ309" s="42" t="s">
        <v>114</v>
      </c>
      <c r="CA309" s="42" t="s">
        <v>114</v>
      </c>
      <c r="CB309" s="42" t="s">
        <v>114</v>
      </c>
      <c r="CC309" s="42" t="s">
        <v>114</v>
      </c>
      <c r="CD309" s="42" t="s">
        <v>114</v>
      </c>
      <c r="CE309" s="42" t="s">
        <v>114</v>
      </c>
      <c r="CF309" s="42" t="s">
        <v>107</v>
      </c>
      <c r="CG309" s="28" t="s">
        <v>107</v>
      </c>
      <c r="CH309" s="28" t="s">
        <v>107</v>
      </c>
      <c r="CI309" s="28" t="s">
        <v>107</v>
      </c>
      <c r="CJ309" s="28" t="s">
        <v>107</v>
      </c>
      <c r="CK309" s="28" t="s">
        <v>107</v>
      </c>
      <c r="CL309" s="28" t="s">
        <v>107</v>
      </c>
      <c r="CM309" s="28" t="s">
        <v>107</v>
      </c>
      <c r="CN309" s="28" t="s">
        <v>107</v>
      </c>
      <c r="CO309" s="28" t="s">
        <v>107</v>
      </c>
      <c r="CP309" s="28" t="s">
        <v>107</v>
      </c>
      <c r="CQ309" s="28" t="s">
        <v>107</v>
      </c>
      <c r="CR309" s="28" t="s">
        <v>107</v>
      </c>
      <c r="CS309" s="28" t="s">
        <v>107</v>
      </c>
      <c r="CT309" s="28" t="s">
        <v>107</v>
      </c>
      <c r="CU309" s="332">
        <v>9691834</v>
      </c>
      <c r="CV309" s="43">
        <v>1</v>
      </c>
    </row>
    <row r="310" spans="1:100" ht="63.75">
      <c r="A310" s="28">
        <v>421</v>
      </c>
      <c r="B310" s="29" t="s">
        <v>325</v>
      </c>
      <c r="C310" s="29" t="s">
        <v>0</v>
      </c>
      <c r="D310" s="29" t="s">
        <v>867</v>
      </c>
      <c r="E310" s="42" t="s">
        <v>875</v>
      </c>
      <c r="F310" s="42" t="s">
        <v>876</v>
      </c>
      <c r="G310" s="30" t="s">
        <v>971</v>
      </c>
      <c r="H310" s="64" t="s">
        <v>969</v>
      </c>
      <c r="I310" s="28">
        <v>3203040</v>
      </c>
      <c r="J310" s="28" t="s">
        <v>972</v>
      </c>
      <c r="K310" s="31" t="s">
        <v>107</v>
      </c>
      <c r="L310" s="32">
        <v>150</v>
      </c>
      <c r="M310" s="33" t="s">
        <v>107</v>
      </c>
      <c r="N310" s="34">
        <v>223800000</v>
      </c>
      <c r="O310" s="33" t="s">
        <v>107</v>
      </c>
      <c r="P310" s="28" t="s">
        <v>2415</v>
      </c>
      <c r="Q310" s="28" t="s">
        <v>360</v>
      </c>
      <c r="R310" s="28" t="s">
        <v>107</v>
      </c>
      <c r="S310" s="28" t="s">
        <v>107</v>
      </c>
      <c r="T310" s="42" t="s">
        <v>107</v>
      </c>
      <c r="U310" s="28" t="s">
        <v>107</v>
      </c>
      <c r="V310" s="28" t="s">
        <v>107</v>
      </c>
      <c r="W310" s="28" t="str">
        <f t="shared" si="4"/>
        <v>N.A.</v>
      </c>
      <c r="X310" s="35" t="s">
        <v>2414</v>
      </c>
      <c r="Y310" s="205">
        <v>0.01</v>
      </c>
      <c r="Z310" s="205">
        <v>0.01</v>
      </c>
      <c r="AA310" s="205">
        <v>0.01</v>
      </c>
      <c r="AB310" s="205">
        <v>0.01</v>
      </c>
      <c r="AC310" s="205">
        <v>0.01</v>
      </c>
      <c r="AD310" s="205">
        <v>0.02</v>
      </c>
      <c r="AE310" s="28" t="s">
        <v>113</v>
      </c>
      <c r="AF310" s="28" t="s">
        <v>113</v>
      </c>
      <c r="AG310" s="28" t="s">
        <v>113</v>
      </c>
      <c r="AH310" s="37">
        <v>0.5</v>
      </c>
      <c r="AI310" s="38">
        <v>8689479</v>
      </c>
      <c r="AJ310" s="38">
        <v>756945</v>
      </c>
      <c r="AK310" s="38">
        <v>619319</v>
      </c>
      <c r="AL310" s="38" t="s">
        <v>107</v>
      </c>
      <c r="AM310" s="38" t="s">
        <v>107</v>
      </c>
      <c r="AN310" s="38">
        <v>8078664</v>
      </c>
      <c r="AO310" s="38">
        <v>481692</v>
      </c>
      <c r="AP310" s="38">
        <v>894571</v>
      </c>
      <c r="AQ310" s="38">
        <v>48169</v>
      </c>
      <c r="AR310" s="38">
        <v>385354</v>
      </c>
      <c r="AS310" s="38" t="s">
        <v>107</v>
      </c>
      <c r="AT310" s="38" t="s">
        <v>107</v>
      </c>
      <c r="AU310" s="38" t="s">
        <v>107</v>
      </c>
      <c r="AV310" s="38" t="s">
        <v>107</v>
      </c>
      <c r="AW310" s="38" t="s">
        <v>107</v>
      </c>
      <c r="AX310" s="38">
        <v>4816921</v>
      </c>
      <c r="AY310" s="38">
        <v>3027779</v>
      </c>
      <c r="AZ310" s="38">
        <v>1307450</v>
      </c>
      <c r="BA310" s="38">
        <v>3303031</v>
      </c>
      <c r="BB310" s="38">
        <v>302778</v>
      </c>
      <c r="BC310" s="38">
        <v>0</v>
      </c>
      <c r="BD310" s="38">
        <v>0</v>
      </c>
      <c r="BE310" s="38">
        <v>894571</v>
      </c>
      <c r="BF310" s="38">
        <v>1032198</v>
      </c>
      <c r="BG310" s="38">
        <v>2133207</v>
      </c>
      <c r="BH310" s="38">
        <v>206440</v>
      </c>
      <c r="BI310" s="38">
        <v>1307450</v>
      </c>
      <c r="BJ310" s="38">
        <v>233965</v>
      </c>
      <c r="BK310" s="38" t="s">
        <v>107</v>
      </c>
      <c r="BL310" s="38" t="s">
        <v>107</v>
      </c>
      <c r="BM310" s="38" t="s">
        <v>107</v>
      </c>
      <c r="BN310" s="38">
        <v>6878563</v>
      </c>
      <c r="BO310" s="38">
        <v>178914</v>
      </c>
      <c r="BP310" s="38">
        <v>3027779</v>
      </c>
      <c r="BQ310" s="38">
        <v>6193185</v>
      </c>
      <c r="BR310" s="38">
        <v>6193185</v>
      </c>
      <c r="BS310" s="38">
        <v>481692</v>
      </c>
      <c r="BT310" s="330">
        <v>0</v>
      </c>
      <c r="BU310" s="38" t="s">
        <v>107</v>
      </c>
      <c r="BV310" s="38">
        <v>6549266</v>
      </c>
      <c r="BW310" s="38">
        <v>20302113</v>
      </c>
      <c r="BX310" s="38">
        <v>33021510</v>
      </c>
      <c r="BY310" s="42" t="s">
        <v>114</v>
      </c>
      <c r="BZ310" s="42" t="s">
        <v>114</v>
      </c>
      <c r="CA310" s="42" t="s">
        <v>114</v>
      </c>
      <c r="CB310" s="42" t="s">
        <v>114</v>
      </c>
      <c r="CC310" s="42" t="s">
        <v>114</v>
      </c>
      <c r="CD310" s="42" t="s">
        <v>114</v>
      </c>
      <c r="CE310" s="42" t="s">
        <v>114</v>
      </c>
      <c r="CF310" s="42" t="s">
        <v>107</v>
      </c>
      <c r="CG310" s="28" t="s">
        <v>107</v>
      </c>
      <c r="CH310" s="28" t="s">
        <v>107</v>
      </c>
      <c r="CI310" s="28" t="s">
        <v>107</v>
      </c>
      <c r="CJ310" s="28" t="s">
        <v>107</v>
      </c>
      <c r="CK310" s="28" t="s">
        <v>107</v>
      </c>
      <c r="CL310" s="28" t="s">
        <v>107</v>
      </c>
      <c r="CM310" s="28" t="s">
        <v>107</v>
      </c>
      <c r="CN310" s="28" t="s">
        <v>107</v>
      </c>
      <c r="CO310" s="28" t="s">
        <v>107</v>
      </c>
      <c r="CP310" s="28" t="s">
        <v>107</v>
      </c>
      <c r="CQ310" s="28" t="s">
        <v>107</v>
      </c>
      <c r="CR310" s="28" t="s">
        <v>107</v>
      </c>
      <c r="CS310" s="28" t="s">
        <v>107</v>
      </c>
      <c r="CT310" s="28" t="s">
        <v>107</v>
      </c>
      <c r="CU310" s="332">
        <v>8780559</v>
      </c>
      <c r="CV310" s="43">
        <v>1</v>
      </c>
    </row>
    <row r="311" spans="1:100" ht="51">
      <c r="A311" s="28">
        <v>422</v>
      </c>
      <c r="B311" s="29" t="s">
        <v>266</v>
      </c>
      <c r="C311" s="29" t="s">
        <v>0</v>
      </c>
      <c r="D311" s="29" t="s">
        <v>867</v>
      </c>
      <c r="E311" s="42" t="s">
        <v>811</v>
      </c>
      <c r="F311" s="42" t="s">
        <v>868</v>
      </c>
      <c r="G311" s="30" t="s">
        <v>973</v>
      </c>
      <c r="H311" s="42" t="s">
        <v>919</v>
      </c>
      <c r="I311" s="28">
        <v>5806062</v>
      </c>
      <c r="J311" s="28" t="s">
        <v>974</v>
      </c>
      <c r="K311" s="31" t="s">
        <v>107</v>
      </c>
      <c r="L311" s="32">
        <v>140</v>
      </c>
      <c r="M311" s="33" t="s">
        <v>107</v>
      </c>
      <c r="N311" s="34">
        <v>245900000</v>
      </c>
      <c r="O311" s="33" t="s">
        <v>107</v>
      </c>
      <c r="P311" s="28" t="s">
        <v>2415</v>
      </c>
      <c r="Q311" s="28" t="s">
        <v>360</v>
      </c>
      <c r="R311" s="28" t="s">
        <v>107</v>
      </c>
      <c r="S311" s="28" t="s">
        <v>107</v>
      </c>
      <c r="T311" s="42" t="s">
        <v>107</v>
      </c>
      <c r="U311" s="28" t="s">
        <v>107</v>
      </c>
      <c r="V311" s="28" t="s">
        <v>107</v>
      </c>
      <c r="W311" s="28" t="str">
        <f t="shared" si="4"/>
        <v>N.A.</v>
      </c>
      <c r="X311" s="35" t="s">
        <v>2413</v>
      </c>
      <c r="Y311" s="320">
        <v>2.5000000000000001E-4</v>
      </c>
      <c r="Z311" s="320">
        <v>5.0000000000000001E-4</v>
      </c>
      <c r="AA311" s="320">
        <v>7.5000000000000002E-4</v>
      </c>
      <c r="AB311" s="320">
        <v>1E-3</v>
      </c>
      <c r="AC311" s="320">
        <v>1.25E-3</v>
      </c>
      <c r="AD311" s="320">
        <v>1.5E-3</v>
      </c>
      <c r="AE311" s="28" t="s">
        <v>113</v>
      </c>
      <c r="AF311" s="28" t="s">
        <v>113</v>
      </c>
      <c r="AG311" s="28" t="s">
        <v>113</v>
      </c>
      <c r="AH311" s="45">
        <v>0.05</v>
      </c>
      <c r="AI311" s="38">
        <v>8689479</v>
      </c>
      <c r="AJ311" s="38" t="s">
        <v>107</v>
      </c>
      <c r="AK311" s="38" t="s">
        <v>107</v>
      </c>
      <c r="AL311" s="38" t="s">
        <v>107</v>
      </c>
      <c r="AM311" s="38" t="s">
        <v>107</v>
      </c>
      <c r="AN311" s="38" t="s">
        <v>107</v>
      </c>
      <c r="AO311" s="38">
        <v>0</v>
      </c>
      <c r="AP311" s="38">
        <v>734511</v>
      </c>
      <c r="AQ311" s="38">
        <v>505997</v>
      </c>
      <c r="AR311" s="38">
        <v>734511</v>
      </c>
      <c r="AS311" s="38" t="s">
        <v>107</v>
      </c>
      <c r="AT311" s="38" t="s">
        <v>107</v>
      </c>
      <c r="AU311" s="38" t="s">
        <v>107</v>
      </c>
      <c r="AV311" s="38" t="s">
        <v>107</v>
      </c>
      <c r="AW311" s="38" t="s">
        <v>107</v>
      </c>
      <c r="AX311" s="38">
        <v>25707907</v>
      </c>
      <c r="AY311" s="38" t="s">
        <v>107</v>
      </c>
      <c r="AZ311" s="38" t="s">
        <v>107</v>
      </c>
      <c r="BA311" s="38" t="s">
        <v>107</v>
      </c>
      <c r="BB311" s="38">
        <v>0</v>
      </c>
      <c r="BC311" s="38">
        <v>0</v>
      </c>
      <c r="BD311" s="38">
        <v>0</v>
      </c>
      <c r="BE311" s="38" t="s">
        <v>107</v>
      </c>
      <c r="BF311" s="38" t="s">
        <v>107</v>
      </c>
      <c r="BG311" s="38" t="s">
        <v>107</v>
      </c>
      <c r="BH311" s="38">
        <v>163225</v>
      </c>
      <c r="BI311" s="38" t="s">
        <v>107</v>
      </c>
      <c r="BJ311" s="38" t="s">
        <v>107</v>
      </c>
      <c r="BK311" s="38" t="s">
        <v>107</v>
      </c>
      <c r="BL311" s="38" t="s">
        <v>107</v>
      </c>
      <c r="BM311" s="38" t="s">
        <v>107</v>
      </c>
      <c r="BN311" s="38">
        <v>1550636</v>
      </c>
      <c r="BO311" s="38">
        <v>163225</v>
      </c>
      <c r="BP311" s="38" t="s">
        <v>107</v>
      </c>
      <c r="BQ311" s="38" t="s">
        <v>107</v>
      </c>
      <c r="BR311" s="38">
        <v>0</v>
      </c>
      <c r="BS311" s="38">
        <v>1060961</v>
      </c>
      <c r="BT311" s="330">
        <v>0</v>
      </c>
      <c r="BU311" s="38" t="s">
        <v>107</v>
      </c>
      <c r="BV311" s="38" t="s">
        <v>107</v>
      </c>
      <c r="BW311" s="38" t="s">
        <v>107</v>
      </c>
      <c r="BX311" s="38" t="s">
        <v>107</v>
      </c>
      <c r="BY311" s="42" t="s">
        <v>114</v>
      </c>
      <c r="BZ311" s="42" t="s">
        <v>114</v>
      </c>
      <c r="CA311" s="42" t="s">
        <v>113</v>
      </c>
      <c r="CB311" s="42" t="s">
        <v>114</v>
      </c>
      <c r="CC311" s="42" t="s">
        <v>114</v>
      </c>
      <c r="CD311" s="42" t="s">
        <v>114</v>
      </c>
      <c r="CE311" s="42" t="s">
        <v>114</v>
      </c>
      <c r="CF311" s="42" t="s">
        <v>107</v>
      </c>
      <c r="CG311" s="28" t="s">
        <v>107</v>
      </c>
      <c r="CH311" s="28" t="s">
        <v>107</v>
      </c>
      <c r="CI311" s="28" t="s">
        <v>107</v>
      </c>
      <c r="CJ311" s="28" t="s">
        <v>107</v>
      </c>
      <c r="CK311" s="28" t="s">
        <v>107</v>
      </c>
      <c r="CL311" s="28" t="s">
        <v>107</v>
      </c>
      <c r="CM311" s="28" t="s">
        <v>107</v>
      </c>
      <c r="CN311" s="28" t="s">
        <v>107</v>
      </c>
      <c r="CO311" s="28" t="s">
        <v>107</v>
      </c>
      <c r="CP311" s="28" t="s">
        <v>107</v>
      </c>
      <c r="CQ311" s="28" t="s">
        <v>107</v>
      </c>
      <c r="CR311" s="28" t="s">
        <v>107</v>
      </c>
      <c r="CS311" s="28" t="s">
        <v>107</v>
      </c>
      <c r="CT311" s="28" t="s">
        <v>107</v>
      </c>
      <c r="CU311" s="332">
        <v>12894760</v>
      </c>
      <c r="CV311" s="43">
        <v>1</v>
      </c>
    </row>
    <row r="312" spans="1:100" ht="51">
      <c r="A312" s="28">
        <v>423</v>
      </c>
      <c r="B312" s="29" t="s">
        <v>266</v>
      </c>
      <c r="C312" s="29" t="s">
        <v>0</v>
      </c>
      <c r="D312" s="29" t="s">
        <v>867</v>
      </c>
      <c r="E312" s="42" t="s">
        <v>811</v>
      </c>
      <c r="F312" s="42" t="s">
        <v>868</v>
      </c>
      <c r="G312" s="30" t="s">
        <v>975</v>
      </c>
      <c r="H312" s="42" t="s">
        <v>919</v>
      </c>
      <c r="I312" s="28">
        <v>5806075</v>
      </c>
      <c r="J312" s="28" t="s">
        <v>976</v>
      </c>
      <c r="K312" s="31" t="s">
        <v>107</v>
      </c>
      <c r="L312" s="32">
        <v>114</v>
      </c>
      <c r="M312" s="33" t="s">
        <v>107</v>
      </c>
      <c r="N312" s="34">
        <v>128000000</v>
      </c>
      <c r="O312" s="33" t="s">
        <v>107</v>
      </c>
      <c r="P312" s="28" t="s">
        <v>2415</v>
      </c>
      <c r="Q312" s="28" t="s">
        <v>360</v>
      </c>
      <c r="R312" s="28" t="s">
        <v>107</v>
      </c>
      <c r="S312" s="28" t="s">
        <v>107</v>
      </c>
      <c r="T312" s="42" t="s">
        <v>107</v>
      </c>
      <c r="U312" s="28" t="s">
        <v>107</v>
      </c>
      <c r="V312" s="28" t="s">
        <v>107</v>
      </c>
      <c r="W312" s="28" t="str">
        <f t="shared" si="4"/>
        <v>N.A.</v>
      </c>
      <c r="X312" s="35" t="s">
        <v>2412</v>
      </c>
      <c r="Y312" s="320">
        <v>2.5000000000000001E-4</v>
      </c>
      <c r="Z312" s="320">
        <v>5.0000000000000001E-4</v>
      </c>
      <c r="AA312" s="320">
        <v>7.5000000000000002E-4</v>
      </c>
      <c r="AB312" s="320">
        <v>1E-3</v>
      </c>
      <c r="AC312" s="320">
        <v>1.25E-3</v>
      </c>
      <c r="AD312" s="320">
        <v>1.5E-3</v>
      </c>
      <c r="AE312" s="28" t="s">
        <v>113</v>
      </c>
      <c r="AF312" s="28" t="s">
        <v>113</v>
      </c>
      <c r="AG312" s="28" t="s">
        <v>113</v>
      </c>
      <c r="AH312" s="45">
        <v>0.05</v>
      </c>
      <c r="AI312" s="38">
        <v>8689479</v>
      </c>
      <c r="AJ312" s="38" t="s">
        <v>107</v>
      </c>
      <c r="AK312" s="38" t="s">
        <v>107</v>
      </c>
      <c r="AL312" s="38" t="s">
        <v>107</v>
      </c>
      <c r="AM312" s="38" t="s">
        <v>107</v>
      </c>
      <c r="AN312" s="38" t="s">
        <v>107</v>
      </c>
      <c r="AO312" s="38">
        <v>0</v>
      </c>
      <c r="AP312" s="38">
        <v>734511</v>
      </c>
      <c r="AQ312" s="38">
        <v>505997</v>
      </c>
      <c r="AR312" s="38">
        <v>734511</v>
      </c>
      <c r="AS312" s="38" t="s">
        <v>107</v>
      </c>
      <c r="AT312" s="38" t="s">
        <v>107</v>
      </c>
      <c r="AU312" s="38" t="s">
        <v>107</v>
      </c>
      <c r="AV312" s="38" t="s">
        <v>107</v>
      </c>
      <c r="AW312" s="38" t="s">
        <v>107</v>
      </c>
      <c r="AX312" s="38">
        <v>25707907</v>
      </c>
      <c r="AY312" s="38" t="s">
        <v>107</v>
      </c>
      <c r="AZ312" s="38" t="s">
        <v>107</v>
      </c>
      <c r="BA312" s="38" t="s">
        <v>107</v>
      </c>
      <c r="BB312" s="38">
        <v>0</v>
      </c>
      <c r="BC312" s="38">
        <v>0</v>
      </c>
      <c r="BD312" s="38">
        <v>0</v>
      </c>
      <c r="BE312" s="38" t="s">
        <v>107</v>
      </c>
      <c r="BF312" s="38" t="s">
        <v>107</v>
      </c>
      <c r="BG312" s="38" t="s">
        <v>107</v>
      </c>
      <c r="BH312" s="38">
        <v>163225</v>
      </c>
      <c r="BI312" s="38" t="s">
        <v>107</v>
      </c>
      <c r="BJ312" s="38" t="s">
        <v>107</v>
      </c>
      <c r="BK312" s="38" t="s">
        <v>107</v>
      </c>
      <c r="BL312" s="38" t="s">
        <v>107</v>
      </c>
      <c r="BM312" s="38" t="s">
        <v>107</v>
      </c>
      <c r="BN312" s="38">
        <v>1550636</v>
      </c>
      <c r="BO312" s="38">
        <v>163225</v>
      </c>
      <c r="BP312" s="38" t="s">
        <v>107</v>
      </c>
      <c r="BQ312" s="38" t="s">
        <v>107</v>
      </c>
      <c r="BR312" s="38">
        <v>0</v>
      </c>
      <c r="BS312" s="38">
        <v>1060961</v>
      </c>
      <c r="BT312" s="330">
        <v>0</v>
      </c>
      <c r="BU312" s="38" t="s">
        <v>107</v>
      </c>
      <c r="BV312" s="38" t="s">
        <v>107</v>
      </c>
      <c r="BW312" s="38" t="s">
        <v>107</v>
      </c>
      <c r="BX312" s="38" t="s">
        <v>107</v>
      </c>
      <c r="BY312" s="42" t="s">
        <v>114</v>
      </c>
      <c r="BZ312" s="42" t="s">
        <v>114</v>
      </c>
      <c r="CA312" s="42" t="s">
        <v>113</v>
      </c>
      <c r="CB312" s="42" t="s">
        <v>114</v>
      </c>
      <c r="CC312" s="42" t="s">
        <v>114</v>
      </c>
      <c r="CD312" s="42" t="s">
        <v>114</v>
      </c>
      <c r="CE312" s="42" t="s">
        <v>114</v>
      </c>
      <c r="CF312" s="42" t="s">
        <v>107</v>
      </c>
      <c r="CG312" s="28" t="s">
        <v>107</v>
      </c>
      <c r="CH312" s="28" t="s">
        <v>107</v>
      </c>
      <c r="CI312" s="28" t="s">
        <v>107</v>
      </c>
      <c r="CJ312" s="28" t="s">
        <v>107</v>
      </c>
      <c r="CK312" s="28" t="s">
        <v>107</v>
      </c>
      <c r="CL312" s="28" t="s">
        <v>107</v>
      </c>
      <c r="CM312" s="28" t="s">
        <v>107</v>
      </c>
      <c r="CN312" s="28" t="s">
        <v>107</v>
      </c>
      <c r="CO312" s="28" t="s">
        <v>107</v>
      </c>
      <c r="CP312" s="28" t="s">
        <v>107</v>
      </c>
      <c r="CQ312" s="28" t="s">
        <v>107</v>
      </c>
      <c r="CR312" s="28" t="s">
        <v>107</v>
      </c>
      <c r="CS312" s="28" t="s">
        <v>107</v>
      </c>
      <c r="CT312" s="28" t="s">
        <v>107</v>
      </c>
      <c r="CU312" s="332">
        <v>12241861</v>
      </c>
      <c r="CV312" s="43">
        <v>1</v>
      </c>
    </row>
    <row r="313" spans="1:100" ht="38.25">
      <c r="A313" s="28">
        <v>424</v>
      </c>
      <c r="B313" s="29" t="s">
        <v>104</v>
      </c>
      <c r="C313" s="29" t="s">
        <v>3</v>
      </c>
      <c r="D313" s="63" t="s">
        <v>977</v>
      </c>
      <c r="E313" s="28" t="s">
        <v>978</v>
      </c>
      <c r="F313" s="42" t="s">
        <v>979</v>
      </c>
      <c r="G313" s="30" t="s">
        <v>980</v>
      </c>
      <c r="H313" s="28" t="s">
        <v>109</v>
      </c>
      <c r="I313" s="28">
        <v>1620135</v>
      </c>
      <c r="J313" s="28" t="s">
        <v>981</v>
      </c>
      <c r="K313" s="31" t="s">
        <v>107</v>
      </c>
      <c r="L313" s="56">
        <v>130</v>
      </c>
      <c r="M313" s="33" t="s">
        <v>107</v>
      </c>
      <c r="N313" s="34">
        <v>119500000</v>
      </c>
      <c r="O313" s="33" t="s">
        <v>107</v>
      </c>
      <c r="P313" s="28" t="s">
        <v>2415</v>
      </c>
      <c r="Q313" s="28" t="s">
        <v>360</v>
      </c>
      <c r="R313" s="28" t="s">
        <v>107</v>
      </c>
      <c r="S313" s="28" t="s">
        <v>107</v>
      </c>
      <c r="T313" s="42" t="s">
        <v>107</v>
      </c>
      <c r="U313" s="28" t="s">
        <v>107</v>
      </c>
      <c r="V313" s="28" t="s">
        <v>107</v>
      </c>
      <c r="W313" s="28">
        <f t="shared" si="4"/>
        <v>264665418</v>
      </c>
      <c r="X313" s="65" t="s">
        <v>2412</v>
      </c>
      <c r="Y313" s="320">
        <v>0.06</v>
      </c>
      <c r="Z313" s="319">
        <v>0.06</v>
      </c>
      <c r="AA313" s="320">
        <v>0.06</v>
      </c>
      <c r="AB313" s="320">
        <v>0.06</v>
      </c>
      <c r="AC313" s="320">
        <v>7.0000000000000007E-2</v>
      </c>
      <c r="AD313" s="320">
        <v>0.08</v>
      </c>
      <c r="AE313" s="28" t="s">
        <v>113</v>
      </c>
      <c r="AF313" s="28" t="s">
        <v>113</v>
      </c>
      <c r="AG313" s="28" t="s">
        <v>113</v>
      </c>
      <c r="AH313" s="45">
        <v>1</v>
      </c>
      <c r="AI313" s="38" t="s">
        <v>107</v>
      </c>
      <c r="AJ313" s="38">
        <v>535272</v>
      </c>
      <c r="AK313" s="38">
        <v>764674</v>
      </c>
      <c r="AL313" s="38" t="s">
        <v>107</v>
      </c>
      <c r="AM313" s="38" t="s">
        <v>107</v>
      </c>
      <c r="AN313" s="38">
        <v>11547654</v>
      </c>
      <c r="AO313" s="38">
        <v>2</v>
      </c>
      <c r="AP313" s="38">
        <v>1338179</v>
      </c>
      <c r="AQ313" s="38">
        <v>2</v>
      </c>
      <c r="AR313" s="38">
        <v>613375</v>
      </c>
      <c r="AS313" s="38" t="s">
        <v>107</v>
      </c>
      <c r="AT313" s="38" t="s">
        <v>107</v>
      </c>
      <c r="AU313" s="38" t="s">
        <v>107</v>
      </c>
      <c r="AV313" s="38" t="s">
        <v>107</v>
      </c>
      <c r="AW313" s="38" t="s">
        <v>107</v>
      </c>
      <c r="AX313" s="38">
        <v>4600313</v>
      </c>
      <c r="AY313" s="38" t="s">
        <v>107</v>
      </c>
      <c r="AZ313" s="38">
        <v>2891625</v>
      </c>
      <c r="BA313" s="38">
        <v>4089166</v>
      </c>
      <c r="BB313" s="38">
        <v>1368593</v>
      </c>
      <c r="BC313" s="38">
        <v>1533438</v>
      </c>
      <c r="BD313" s="38">
        <v>173454</v>
      </c>
      <c r="BE313" s="38">
        <v>2116818</v>
      </c>
      <c r="BF313" s="38">
        <v>1319627</v>
      </c>
      <c r="BG313" s="38">
        <v>4896777</v>
      </c>
      <c r="BH313" s="38">
        <v>130091</v>
      </c>
      <c r="BI313" s="38">
        <v>2</v>
      </c>
      <c r="BJ313" s="38" t="s">
        <v>107</v>
      </c>
      <c r="BK313" s="38" t="s">
        <v>107</v>
      </c>
      <c r="BL313" s="38" t="s">
        <v>107</v>
      </c>
      <c r="BM313" s="38">
        <v>2044583</v>
      </c>
      <c r="BN313" s="38">
        <v>7892091</v>
      </c>
      <c r="BO313" s="38">
        <v>130091</v>
      </c>
      <c r="BP313" s="38">
        <v>7119116</v>
      </c>
      <c r="BQ313" s="38">
        <v>11887903</v>
      </c>
      <c r="BR313" s="38">
        <v>2</v>
      </c>
      <c r="BS313" s="38">
        <v>1011820</v>
      </c>
      <c r="BT313" s="330">
        <v>145165418</v>
      </c>
      <c r="BU313" s="38" t="s">
        <v>107</v>
      </c>
      <c r="BV313" s="38" t="s">
        <v>107</v>
      </c>
      <c r="BW313" s="38" t="s">
        <v>107</v>
      </c>
      <c r="BX313" s="38" t="s">
        <v>107</v>
      </c>
      <c r="BY313" s="41" t="s">
        <v>107</v>
      </c>
      <c r="BZ313" s="41" t="s">
        <v>107</v>
      </c>
      <c r="CA313" s="41" t="s">
        <v>107</v>
      </c>
      <c r="CB313" s="41" t="s">
        <v>107</v>
      </c>
      <c r="CC313" s="41" t="s">
        <v>107</v>
      </c>
      <c r="CD313" s="41" t="s">
        <v>107</v>
      </c>
      <c r="CE313" s="41" t="s">
        <v>107</v>
      </c>
      <c r="CF313" s="42" t="s">
        <v>107</v>
      </c>
      <c r="CG313" s="41" t="s">
        <v>114</v>
      </c>
      <c r="CH313" s="41" t="s">
        <v>114</v>
      </c>
      <c r="CI313" s="41" t="s">
        <v>114</v>
      </c>
      <c r="CJ313" s="41" t="s">
        <v>114</v>
      </c>
      <c r="CK313" s="41" t="s">
        <v>114</v>
      </c>
      <c r="CL313" s="41" t="s">
        <v>114</v>
      </c>
      <c r="CM313" s="41" t="s">
        <v>107</v>
      </c>
      <c r="CN313" s="41" t="s">
        <v>107</v>
      </c>
      <c r="CO313" s="41" t="s">
        <v>107</v>
      </c>
      <c r="CP313" s="41" t="s">
        <v>107</v>
      </c>
      <c r="CQ313" s="41" t="s">
        <v>107</v>
      </c>
      <c r="CR313" s="41" t="s">
        <v>107</v>
      </c>
      <c r="CS313" s="41" t="s">
        <v>107</v>
      </c>
      <c r="CT313" s="41" t="s">
        <v>107</v>
      </c>
      <c r="CU313" s="332">
        <v>15888684</v>
      </c>
      <c r="CV313" s="43">
        <v>1</v>
      </c>
    </row>
    <row r="314" spans="1:100" ht="51">
      <c r="A314" s="28">
        <v>425</v>
      </c>
      <c r="B314" s="29" t="s">
        <v>104</v>
      </c>
      <c r="C314" s="29" t="s">
        <v>3</v>
      </c>
      <c r="D314" s="63" t="s">
        <v>977</v>
      </c>
      <c r="E314" s="28" t="s">
        <v>978</v>
      </c>
      <c r="F314" s="42" t="s">
        <v>982</v>
      </c>
      <c r="G314" s="30" t="s">
        <v>815</v>
      </c>
      <c r="H314" s="28" t="s">
        <v>109</v>
      </c>
      <c r="I314" s="28">
        <v>1611188</v>
      </c>
      <c r="J314" s="28" t="s">
        <v>983</v>
      </c>
      <c r="K314" s="31" t="s">
        <v>107</v>
      </c>
      <c r="L314" s="56" t="s">
        <v>984</v>
      </c>
      <c r="M314" s="33" t="s">
        <v>107</v>
      </c>
      <c r="N314" s="34">
        <v>144100000</v>
      </c>
      <c r="O314" s="33" t="s">
        <v>107</v>
      </c>
      <c r="P314" s="28" t="s">
        <v>2415</v>
      </c>
      <c r="Q314" s="28" t="s">
        <v>360</v>
      </c>
      <c r="R314" s="28" t="s">
        <v>107</v>
      </c>
      <c r="S314" s="28" t="s">
        <v>107</v>
      </c>
      <c r="T314" s="42" t="s">
        <v>107</v>
      </c>
      <c r="U314" s="28" t="s">
        <v>107</v>
      </c>
      <c r="V314" s="28" t="s">
        <v>107</v>
      </c>
      <c r="W314" s="28">
        <f t="shared" si="4"/>
        <v>300715084</v>
      </c>
      <c r="X314" s="65" t="s">
        <v>2414</v>
      </c>
      <c r="Y314" s="320">
        <v>0.05</v>
      </c>
      <c r="Z314" s="319">
        <v>0.05</v>
      </c>
      <c r="AA314" s="320">
        <v>0.05</v>
      </c>
      <c r="AB314" s="320">
        <v>0.05</v>
      </c>
      <c r="AC314" s="320">
        <v>0.06</v>
      </c>
      <c r="AD314" s="320">
        <v>7.0000000000000007E-2</v>
      </c>
      <c r="AE314" s="28" t="s">
        <v>113</v>
      </c>
      <c r="AF314" s="28" t="s">
        <v>113</v>
      </c>
      <c r="AG314" s="28" t="s">
        <v>113</v>
      </c>
      <c r="AH314" s="45">
        <v>1</v>
      </c>
      <c r="AI314" s="38" t="s">
        <v>107</v>
      </c>
      <c r="AJ314" s="38">
        <v>535272</v>
      </c>
      <c r="AK314" s="38">
        <v>764674</v>
      </c>
      <c r="AL314" s="38" t="s">
        <v>107</v>
      </c>
      <c r="AM314" s="38" t="s">
        <v>107</v>
      </c>
      <c r="AN314" s="38">
        <v>12124379</v>
      </c>
      <c r="AO314" s="38">
        <v>527502</v>
      </c>
      <c r="AP314" s="38">
        <v>1338179</v>
      </c>
      <c r="AQ314" s="38">
        <v>2</v>
      </c>
      <c r="AR314" s="38">
        <v>1508493</v>
      </c>
      <c r="AS314" s="38" t="s">
        <v>107</v>
      </c>
      <c r="AT314" s="38" t="s">
        <v>107</v>
      </c>
      <c r="AU314" s="38" t="s">
        <v>107</v>
      </c>
      <c r="AV314" s="38" t="s">
        <v>107</v>
      </c>
      <c r="AW314" s="38" t="s">
        <v>107</v>
      </c>
      <c r="AX314" s="38" t="s">
        <v>107</v>
      </c>
      <c r="AY314" s="38" t="s">
        <v>107</v>
      </c>
      <c r="AZ314" s="38">
        <v>2891625</v>
      </c>
      <c r="BA314" s="38">
        <v>4089166</v>
      </c>
      <c r="BB314" s="38">
        <v>1368593</v>
      </c>
      <c r="BC314" s="38">
        <v>1533438</v>
      </c>
      <c r="BD314" s="38">
        <v>173454</v>
      </c>
      <c r="BE314" s="38">
        <v>2116818</v>
      </c>
      <c r="BF314" s="38" t="s">
        <v>107</v>
      </c>
      <c r="BG314" s="38">
        <v>5649184</v>
      </c>
      <c r="BH314" s="38">
        <v>130091</v>
      </c>
      <c r="BI314" s="38">
        <v>2318558</v>
      </c>
      <c r="BJ314" s="38" t="s">
        <v>107</v>
      </c>
      <c r="BK314" s="38" t="s">
        <v>107</v>
      </c>
      <c r="BL314" s="38" t="s">
        <v>107</v>
      </c>
      <c r="BM314" s="38">
        <v>2862417</v>
      </c>
      <c r="BN314" s="38">
        <v>7892091</v>
      </c>
      <c r="BO314" s="38">
        <v>130091</v>
      </c>
      <c r="BP314" s="38">
        <v>7119116</v>
      </c>
      <c r="BQ314" s="38">
        <v>16970553</v>
      </c>
      <c r="BR314" s="38">
        <v>8181503</v>
      </c>
      <c r="BS314" s="38">
        <v>2024137</v>
      </c>
      <c r="BT314" s="330">
        <v>156615084</v>
      </c>
      <c r="BU314" s="38" t="s">
        <v>107</v>
      </c>
      <c r="BV314" s="38" t="s">
        <v>107</v>
      </c>
      <c r="BW314" s="38" t="s">
        <v>107</v>
      </c>
      <c r="BX314" s="38" t="s">
        <v>107</v>
      </c>
      <c r="BY314" s="41" t="s">
        <v>107</v>
      </c>
      <c r="BZ314" s="41" t="s">
        <v>107</v>
      </c>
      <c r="CA314" s="41" t="s">
        <v>107</v>
      </c>
      <c r="CB314" s="41" t="s">
        <v>107</v>
      </c>
      <c r="CC314" s="41" t="s">
        <v>107</v>
      </c>
      <c r="CD314" s="41" t="s">
        <v>107</v>
      </c>
      <c r="CE314" s="41" t="s">
        <v>107</v>
      </c>
      <c r="CF314" s="42" t="s">
        <v>107</v>
      </c>
      <c r="CG314" s="41" t="s">
        <v>114</v>
      </c>
      <c r="CH314" s="41" t="s">
        <v>114</v>
      </c>
      <c r="CI314" s="41" t="s">
        <v>114</v>
      </c>
      <c r="CJ314" s="41" t="s">
        <v>114</v>
      </c>
      <c r="CK314" s="41" t="s">
        <v>114</v>
      </c>
      <c r="CL314" s="41" t="s">
        <v>114</v>
      </c>
      <c r="CM314" s="41" t="s">
        <v>107</v>
      </c>
      <c r="CN314" s="41" t="s">
        <v>107</v>
      </c>
      <c r="CO314" s="41" t="s">
        <v>107</v>
      </c>
      <c r="CP314" s="41" t="s">
        <v>107</v>
      </c>
      <c r="CQ314" s="41" t="s">
        <v>107</v>
      </c>
      <c r="CR314" s="41" t="s">
        <v>107</v>
      </c>
      <c r="CS314" s="41" t="s">
        <v>107</v>
      </c>
      <c r="CT314" s="41" t="s">
        <v>107</v>
      </c>
      <c r="CU314" s="332">
        <v>17408503</v>
      </c>
      <c r="CV314" s="43">
        <v>1</v>
      </c>
    </row>
    <row r="315" spans="1:100" ht="51">
      <c r="A315" s="28">
        <v>426</v>
      </c>
      <c r="B315" s="29" t="s">
        <v>104</v>
      </c>
      <c r="C315" s="29" t="s">
        <v>3</v>
      </c>
      <c r="D315" s="63" t="s">
        <v>977</v>
      </c>
      <c r="E315" s="28" t="s">
        <v>978</v>
      </c>
      <c r="F315" s="42" t="s">
        <v>982</v>
      </c>
      <c r="G315" s="30" t="s">
        <v>817</v>
      </c>
      <c r="H315" s="28" t="s">
        <v>109</v>
      </c>
      <c r="I315" s="28">
        <v>1611189</v>
      </c>
      <c r="J315" s="28" t="s">
        <v>985</v>
      </c>
      <c r="K315" s="31" t="s">
        <v>107</v>
      </c>
      <c r="L315" s="56" t="s">
        <v>984</v>
      </c>
      <c r="M315" s="33" t="s">
        <v>107</v>
      </c>
      <c r="N315" s="34">
        <v>148500000</v>
      </c>
      <c r="O315" s="33" t="s">
        <v>107</v>
      </c>
      <c r="P315" s="28" t="s">
        <v>2415</v>
      </c>
      <c r="Q315" s="28" t="s">
        <v>360</v>
      </c>
      <c r="R315" s="28" t="s">
        <v>107</v>
      </c>
      <c r="S315" s="28" t="s">
        <v>107</v>
      </c>
      <c r="T315" s="42" t="s">
        <v>107</v>
      </c>
      <c r="U315" s="28" t="s">
        <v>107</v>
      </c>
      <c r="V315" s="28" t="s">
        <v>107</v>
      </c>
      <c r="W315" s="28">
        <f t="shared" si="4"/>
        <v>305115084</v>
      </c>
      <c r="X315" s="65" t="s">
        <v>2414</v>
      </c>
      <c r="Y315" s="320">
        <v>0.05</v>
      </c>
      <c r="Z315" s="319">
        <v>0.05</v>
      </c>
      <c r="AA315" s="320">
        <v>0.05</v>
      </c>
      <c r="AB315" s="320">
        <v>0.05</v>
      </c>
      <c r="AC315" s="320">
        <v>0.06</v>
      </c>
      <c r="AD315" s="320">
        <v>7.0000000000000007E-2</v>
      </c>
      <c r="AE315" s="28" t="s">
        <v>113</v>
      </c>
      <c r="AF315" s="28" t="s">
        <v>113</v>
      </c>
      <c r="AG315" s="28" t="s">
        <v>113</v>
      </c>
      <c r="AH315" s="45">
        <v>1</v>
      </c>
      <c r="AI315" s="38" t="s">
        <v>107</v>
      </c>
      <c r="AJ315" s="38">
        <v>535272</v>
      </c>
      <c r="AK315" s="38">
        <v>764674</v>
      </c>
      <c r="AL315" s="38" t="s">
        <v>107</v>
      </c>
      <c r="AM315" s="38" t="s">
        <v>107</v>
      </c>
      <c r="AN315" s="38">
        <v>12124379</v>
      </c>
      <c r="AO315" s="38">
        <v>527502</v>
      </c>
      <c r="AP315" s="38">
        <v>1338179</v>
      </c>
      <c r="AQ315" s="38">
        <v>2</v>
      </c>
      <c r="AR315" s="38">
        <v>1508493</v>
      </c>
      <c r="AS315" s="38" t="s">
        <v>107</v>
      </c>
      <c r="AT315" s="38" t="s">
        <v>107</v>
      </c>
      <c r="AU315" s="38" t="s">
        <v>107</v>
      </c>
      <c r="AV315" s="38" t="s">
        <v>107</v>
      </c>
      <c r="AW315" s="38" t="s">
        <v>107</v>
      </c>
      <c r="AX315" s="38" t="s">
        <v>107</v>
      </c>
      <c r="AY315" s="38" t="s">
        <v>107</v>
      </c>
      <c r="AZ315" s="38">
        <v>2891625</v>
      </c>
      <c r="BA315" s="38">
        <v>4089166</v>
      </c>
      <c r="BB315" s="38">
        <v>1368593</v>
      </c>
      <c r="BC315" s="38">
        <v>1533438</v>
      </c>
      <c r="BD315" s="38">
        <v>173454</v>
      </c>
      <c r="BE315" s="38">
        <v>2116818</v>
      </c>
      <c r="BF315" s="38" t="s">
        <v>107</v>
      </c>
      <c r="BG315" s="38">
        <v>5649184</v>
      </c>
      <c r="BH315" s="38">
        <v>130091</v>
      </c>
      <c r="BI315" s="38">
        <v>2318558</v>
      </c>
      <c r="BJ315" s="38" t="s">
        <v>107</v>
      </c>
      <c r="BK315" s="38" t="s">
        <v>107</v>
      </c>
      <c r="BL315" s="38" t="s">
        <v>107</v>
      </c>
      <c r="BM315" s="38">
        <v>2862417</v>
      </c>
      <c r="BN315" s="38">
        <v>7892091</v>
      </c>
      <c r="BO315" s="38">
        <v>130091</v>
      </c>
      <c r="BP315" s="38">
        <v>7119116</v>
      </c>
      <c r="BQ315" s="38">
        <v>16970553</v>
      </c>
      <c r="BR315" s="38">
        <v>8181503</v>
      </c>
      <c r="BS315" s="38">
        <v>2024137</v>
      </c>
      <c r="BT315" s="330">
        <v>156615084</v>
      </c>
      <c r="BU315" s="38" t="s">
        <v>107</v>
      </c>
      <c r="BV315" s="38" t="s">
        <v>107</v>
      </c>
      <c r="BW315" s="38" t="s">
        <v>107</v>
      </c>
      <c r="BX315" s="38" t="s">
        <v>107</v>
      </c>
      <c r="BY315" s="41" t="s">
        <v>107</v>
      </c>
      <c r="BZ315" s="41" t="s">
        <v>107</v>
      </c>
      <c r="CA315" s="41" t="s">
        <v>107</v>
      </c>
      <c r="CB315" s="41" t="s">
        <v>107</v>
      </c>
      <c r="CC315" s="41" t="s">
        <v>107</v>
      </c>
      <c r="CD315" s="41" t="s">
        <v>107</v>
      </c>
      <c r="CE315" s="41" t="s">
        <v>107</v>
      </c>
      <c r="CF315" s="42" t="s">
        <v>107</v>
      </c>
      <c r="CG315" s="41" t="s">
        <v>114</v>
      </c>
      <c r="CH315" s="41" t="s">
        <v>114</v>
      </c>
      <c r="CI315" s="41" t="s">
        <v>114</v>
      </c>
      <c r="CJ315" s="41" t="s">
        <v>114</v>
      </c>
      <c r="CK315" s="41" t="s">
        <v>114</v>
      </c>
      <c r="CL315" s="41" t="s">
        <v>114</v>
      </c>
      <c r="CM315" s="41" t="s">
        <v>107</v>
      </c>
      <c r="CN315" s="41" t="s">
        <v>107</v>
      </c>
      <c r="CO315" s="41" t="s">
        <v>107</v>
      </c>
      <c r="CP315" s="41" t="s">
        <v>107</v>
      </c>
      <c r="CQ315" s="41" t="s">
        <v>107</v>
      </c>
      <c r="CR315" s="41" t="s">
        <v>107</v>
      </c>
      <c r="CS315" s="41" t="s">
        <v>107</v>
      </c>
      <c r="CT315" s="41" t="s">
        <v>107</v>
      </c>
      <c r="CU315" s="332">
        <v>17408503</v>
      </c>
      <c r="CV315" s="43">
        <v>1</v>
      </c>
    </row>
    <row r="316" spans="1:100" ht="38.25">
      <c r="A316" s="28">
        <v>427</v>
      </c>
      <c r="B316" s="29" t="s">
        <v>104</v>
      </c>
      <c r="C316" s="29" t="s">
        <v>3</v>
      </c>
      <c r="D316" s="63" t="s">
        <v>977</v>
      </c>
      <c r="E316" s="28" t="s">
        <v>986</v>
      </c>
      <c r="F316" s="42" t="s">
        <v>979</v>
      </c>
      <c r="G316" s="30" t="s">
        <v>980</v>
      </c>
      <c r="H316" s="28" t="s">
        <v>109</v>
      </c>
      <c r="I316" s="28">
        <v>1620135</v>
      </c>
      <c r="J316" s="28" t="s">
        <v>987</v>
      </c>
      <c r="K316" s="31" t="s">
        <v>107</v>
      </c>
      <c r="L316" s="56">
        <v>130</v>
      </c>
      <c r="M316" s="33" t="s">
        <v>107</v>
      </c>
      <c r="N316" s="34">
        <v>119500000</v>
      </c>
      <c r="O316" s="33" t="s">
        <v>107</v>
      </c>
      <c r="P316" s="28" t="s">
        <v>2415</v>
      </c>
      <c r="Q316" s="28" t="s">
        <v>360</v>
      </c>
      <c r="R316" s="28" t="s">
        <v>107</v>
      </c>
      <c r="S316" s="28" t="s">
        <v>107</v>
      </c>
      <c r="T316" s="42" t="s">
        <v>107</v>
      </c>
      <c r="U316" s="28" t="s">
        <v>107</v>
      </c>
      <c r="V316" s="28" t="s">
        <v>107</v>
      </c>
      <c r="W316" s="28">
        <f t="shared" si="4"/>
        <v>377526418</v>
      </c>
      <c r="X316" s="65" t="s">
        <v>2413</v>
      </c>
      <c r="Y316" s="320">
        <v>0.06</v>
      </c>
      <c r="Z316" s="319">
        <v>0.06</v>
      </c>
      <c r="AA316" s="320">
        <v>0.06</v>
      </c>
      <c r="AB316" s="320">
        <v>0.06</v>
      </c>
      <c r="AC316" s="320">
        <v>7.0000000000000007E-2</v>
      </c>
      <c r="AD316" s="320">
        <v>0.08</v>
      </c>
      <c r="AE316" s="28" t="s">
        <v>113</v>
      </c>
      <c r="AF316" s="28" t="s">
        <v>113</v>
      </c>
      <c r="AG316" s="28" t="s">
        <v>113</v>
      </c>
      <c r="AH316" s="45">
        <v>1</v>
      </c>
      <c r="AI316" s="38" t="s">
        <v>107</v>
      </c>
      <c r="AJ316" s="38">
        <v>535272</v>
      </c>
      <c r="AK316" s="38">
        <v>764674</v>
      </c>
      <c r="AL316" s="38" t="s">
        <v>107</v>
      </c>
      <c r="AM316" s="38" t="s">
        <v>107</v>
      </c>
      <c r="AN316" s="38">
        <v>11547654</v>
      </c>
      <c r="AO316" s="38">
        <v>2</v>
      </c>
      <c r="AP316" s="38">
        <v>1338179</v>
      </c>
      <c r="AQ316" s="38">
        <v>2</v>
      </c>
      <c r="AR316" s="38">
        <v>613375</v>
      </c>
      <c r="AS316" s="38" t="s">
        <v>107</v>
      </c>
      <c r="AT316" s="38" t="s">
        <v>107</v>
      </c>
      <c r="AU316" s="38" t="s">
        <v>107</v>
      </c>
      <c r="AV316" s="38" t="s">
        <v>107</v>
      </c>
      <c r="AW316" s="38" t="s">
        <v>107</v>
      </c>
      <c r="AX316" s="38">
        <v>4600313</v>
      </c>
      <c r="AY316" s="38" t="s">
        <v>107</v>
      </c>
      <c r="AZ316" s="38">
        <v>2891625</v>
      </c>
      <c r="BA316" s="38">
        <v>4089166</v>
      </c>
      <c r="BB316" s="38">
        <v>1368593</v>
      </c>
      <c r="BC316" s="38">
        <v>1533438</v>
      </c>
      <c r="BD316" s="38">
        <v>173454</v>
      </c>
      <c r="BE316" s="38">
        <v>2116818</v>
      </c>
      <c r="BF316" s="38">
        <v>1319627</v>
      </c>
      <c r="BG316" s="38">
        <v>4896777</v>
      </c>
      <c r="BH316" s="38">
        <v>130091</v>
      </c>
      <c r="BI316" s="38">
        <v>2</v>
      </c>
      <c r="BJ316" s="38" t="s">
        <v>107</v>
      </c>
      <c r="BK316" s="38" t="s">
        <v>107</v>
      </c>
      <c r="BL316" s="38" t="s">
        <v>107</v>
      </c>
      <c r="BM316" s="38">
        <v>2044583</v>
      </c>
      <c r="BN316" s="38">
        <v>7892091</v>
      </c>
      <c r="BO316" s="38">
        <v>130091</v>
      </c>
      <c r="BP316" s="38">
        <v>7119116</v>
      </c>
      <c r="BQ316" s="38">
        <v>11887903</v>
      </c>
      <c r="BR316" s="38">
        <v>2</v>
      </c>
      <c r="BS316" s="38">
        <v>1011820</v>
      </c>
      <c r="BT316" s="330">
        <v>258026418</v>
      </c>
      <c r="BU316" s="38" t="s">
        <v>107</v>
      </c>
      <c r="BV316" s="38" t="s">
        <v>107</v>
      </c>
      <c r="BW316" s="38" t="s">
        <v>107</v>
      </c>
      <c r="BX316" s="38" t="s">
        <v>107</v>
      </c>
      <c r="BY316" s="41" t="s">
        <v>107</v>
      </c>
      <c r="BZ316" s="41" t="s">
        <v>107</v>
      </c>
      <c r="CA316" s="41" t="s">
        <v>107</v>
      </c>
      <c r="CB316" s="41" t="s">
        <v>107</v>
      </c>
      <c r="CC316" s="41" t="s">
        <v>107</v>
      </c>
      <c r="CD316" s="41" t="s">
        <v>107</v>
      </c>
      <c r="CE316" s="41" t="s">
        <v>107</v>
      </c>
      <c r="CF316" s="42" t="s">
        <v>107</v>
      </c>
      <c r="CG316" s="41" t="s">
        <v>114</v>
      </c>
      <c r="CH316" s="41" t="s">
        <v>114</v>
      </c>
      <c r="CI316" s="41" t="s">
        <v>114</v>
      </c>
      <c r="CJ316" s="41" t="s">
        <v>114</v>
      </c>
      <c r="CK316" s="41" t="s">
        <v>114</v>
      </c>
      <c r="CL316" s="41" t="s">
        <v>114</v>
      </c>
      <c r="CM316" s="41" t="s">
        <v>107</v>
      </c>
      <c r="CN316" s="41" t="s">
        <v>107</v>
      </c>
      <c r="CO316" s="41" t="s">
        <v>107</v>
      </c>
      <c r="CP316" s="41" t="s">
        <v>107</v>
      </c>
      <c r="CQ316" s="41" t="s">
        <v>107</v>
      </c>
      <c r="CR316" s="41" t="s">
        <v>107</v>
      </c>
      <c r="CS316" s="41" t="s">
        <v>107</v>
      </c>
      <c r="CT316" s="41" t="s">
        <v>107</v>
      </c>
      <c r="CU316" s="332">
        <v>15888684</v>
      </c>
      <c r="CV316" s="43">
        <v>1</v>
      </c>
    </row>
    <row r="317" spans="1:100" ht="51">
      <c r="A317" s="28">
        <v>428</v>
      </c>
      <c r="B317" s="29" t="s">
        <v>104</v>
      </c>
      <c r="C317" s="29" t="s">
        <v>3</v>
      </c>
      <c r="D317" s="63" t="s">
        <v>977</v>
      </c>
      <c r="E317" s="28" t="s">
        <v>986</v>
      </c>
      <c r="F317" s="42" t="s">
        <v>982</v>
      </c>
      <c r="G317" s="30" t="s">
        <v>815</v>
      </c>
      <c r="H317" s="28" t="s">
        <v>109</v>
      </c>
      <c r="I317" s="28">
        <v>1611188</v>
      </c>
      <c r="J317" s="28" t="s">
        <v>988</v>
      </c>
      <c r="K317" s="31" t="s">
        <v>107</v>
      </c>
      <c r="L317" s="56" t="s">
        <v>984</v>
      </c>
      <c r="M317" s="33" t="s">
        <v>107</v>
      </c>
      <c r="N317" s="34">
        <v>144100000</v>
      </c>
      <c r="O317" s="33" t="s">
        <v>107</v>
      </c>
      <c r="P317" s="28" t="s">
        <v>2415</v>
      </c>
      <c r="Q317" s="28" t="s">
        <v>360</v>
      </c>
      <c r="R317" s="28" t="s">
        <v>107</v>
      </c>
      <c r="S317" s="28" t="s">
        <v>107</v>
      </c>
      <c r="T317" s="42" t="s">
        <v>107</v>
      </c>
      <c r="U317" s="28" t="s">
        <v>107</v>
      </c>
      <c r="V317" s="28" t="s">
        <v>107</v>
      </c>
      <c r="W317" s="28">
        <f t="shared" si="4"/>
        <v>415620668</v>
      </c>
      <c r="X317" s="65" t="s">
        <v>2414</v>
      </c>
      <c r="Y317" s="320">
        <v>0.05</v>
      </c>
      <c r="Z317" s="319">
        <v>0.05</v>
      </c>
      <c r="AA317" s="320">
        <v>0.05</v>
      </c>
      <c r="AB317" s="320">
        <v>0.05</v>
      </c>
      <c r="AC317" s="320">
        <v>0.06</v>
      </c>
      <c r="AD317" s="320">
        <v>7.0000000000000007E-2</v>
      </c>
      <c r="AE317" s="28" t="s">
        <v>113</v>
      </c>
      <c r="AF317" s="28" t="s">
        <v>113</v>
      </c>
      <c r="AG317" s="28" t="s">
        <v>113</v>
      </c>
      <c r="AH317" s="45">
        <v>1</v>
      </c>
      <c r="AI317" s="38" t="s">
        <v>107</v>
      </c>
      <c r="AJ317" s="38">
        <v>535272</v>
      </c>
      <c r="AK317" s="38">
        <v>764674</v>
      </c>
      <c r="AL317" s="38" t="s">
        <v>107</v>
      </c>
      <c r="AM317" s="38" t="s">
        <v>107</v>
      </c>
      <c r="AN317" s="38">
        <v>12124379</v>
      </c>
      <c r="AO317" s="38">
        <v>527502</v>
      </c>
      <c r="AP317" s="38">
        <v>1338179</v>
      </c>
      <c r="AQ317" s="38">
        <v>2</v>
      </c>
      <c r="AR317" s="38">
        <v>1508493</v>
      </c>
      <c r="AS317" s="38" t="s">
        <v>107</v>
      </c>
      <c r="AT317" s="38" t="s">
        <v>107</v>
      </c>
      <c r="AU317" s="38" t="s">
        <v>107</v>
      </c>
      <c r="AV317" s="38" t="s">
        <v>107</v>
      </c>
      <c r="AW317" s="38" t="s">
        <v>107</v>
      </c>
      <c r="AX317" s="38" t="s">
        <v>107</v>
      </c>
      <c r="AY317" s="38" t="s">
        <v>107</v>
      </c>
      <c r="AZ317" s="38">
        <v>2891625</v>
      </c>
      <c r="BA317" s="38">
        <v>4089166</v>
      </c>
      <c r="BB317" s="38">
        <v>1368593</v>
      </c>
      <c r="BC317" s="38">
        <v>1533438</v>
      </c>
      <c r="BD317" s="38">
        <v>173454</v>
      </c>
      <c r="BE317" s="38">
        <v>2116818</v>
      </c>
      <c r="BF317" s="38" t="s">
        <v>107</v>
      </c>
      <c r="BG317" s="38">
        <v>5649184</v>
      </c>
      <c r="BH317" s="38">
        <v>130091</v>
      </c>
      <c r="BI317" s="38">
        <v>2318558</v>
      </c>
      <c r="BJ317" s="38" t="s">
        <v>107</v>
      </c>
      <c r="BK317" s="38" t="s">
        <v>107</v>
      </c>
      <c r="BL317" s="38" t="s">
        <v>107</v>
      </c>
      <c r="BM317" s="38">
        <v>2862417</v>
      </c>
      <c r="BN317" s="38">
        <v>7892091</v>
      </c>
      <c r="BO317" s="38">
        <v>130091</v>
      </c>
      <c r="BP317" s="38">
        <v>7119116</v>
      </c>
      <c r="BQ317" s="38">
        <v>16970553</v>
      </c>
      <c r="BR317" s="38">
        <v>8181503</v>
      </c>
      <c r="BS317" s="38">
        <v>2024137</v>
      </c>
      <c r="BT317" s="330">
        <v>271520668</v>
      </c>
      <c r="BU317" s="38" t="s">
        <v>107</v>
      </c>
      <c r="BV317" s="38" t="s">
        <v>107</v>
      </c>
      <c r="BW317" s="38" t="s">
        <v>107</v>
      </c>
      <c r="BX317" s="38" t="s">
        <v>107</v>
      </c>
      <c r="BY317" s="41" t="s">
        <v>107</v>
      </c>
      <c r="BZ317" s="41" t="s">
        <v>107</v>
      </c>
      <c r="CA317" s="41" t="s">
        <v>107</v>
      </c>
      <c r="CB317" s="41" t="s">
        <v>107</v>
      </c>
      <c r="CC317" s="41" t="s">
        <v>107</v>
      </c>
      <c r="CD317" s="41" t="s">
        <v>107</v>
      </c>
      <c r="CE317" s="41" t="s">
        <v>107</v>
      </c>
      <c r="CF317" s="42" t="s">
        <v>107</v>
      </c>
      <c r="CG317" s="41" t="s">
        <v>114</v>
      </c>
      <c r="CH317" s="41" t="s">
        <v>114</v>
      </c>
      <c r="CI317" s="41" t="s">
        <v>114</v>
      </c>
      <c r="CJ317" s="41" t="s">
        <v>114</v>
      </c>
      <c r="CK317" s="41" t="s">
        <v>114</v>
      </c>
      <c r="CL317" s="41" t="s">
        <v>114</v>
      </c>
      <c r="CM317" s="41" t="s">
        <v>107</v>
      </c>
      <c r="CN317" s="41" t="s">
        <v>107</v>
      </c>
      <c r="CO317" s="41" t="s">
        <v>107</v>
      </c>
      <c r="CP317" s="41" t="s">
        <v>107</v>
      </c>
      <c r="CQ317" s="41" t="s">
        <v>107</v>
      </c>
      <c r="CR317" s="41" t="s">
        <v>107</v>
      </c>
      <c r="CS317" s="41" t="s">
        <v>107</v>
      </c>
      <c r="CT317" s="41" t="s">
        <v>107</v>
      </c>
      <c r="CU317" s="332">
        <v>17408503</v>
      </c>
      <c r="CV317" s="43">
        <v>1</v>
      </c>
    </row>
    <row r="318" spans="1:100" ht="51">
      <c r="A318" s="28">
        <v>429</v>
      </c>
      <c r="B318" s="29" t="s">
        <v>104</v>
      </c>
      <c r="C318" s="29" t="s">
        <v>3</v>
      </c>
      <c r="D318" s="63" t="s">
        <v>977</v>
      </c>
      <c r="E318" s="28" t="s">
        <v>986</v>
      </c>
      <c r="F318" s="42" t="s">
        <v>982</v>
      </c>
      <c r="G318" s="30" t="s">
        <v>817</v>
      </c>
      <c r="H318" s="28" t="s">
        <v>109</v>
      </c>
      <c r="I318" s="28">
        <v>1611189</v>
      </c>
      <c r="J318" s="28" t="s">
        <v>989</v>
      </c>
      <c r="K318" s="31" t="s">
        <v>107</v>
      </c>
      <c r="L318" s="56" t="s">
        <v>984</v>
      </c>
      <c r="M318" s="33" t="s">
        <v>107</v>
      </c>
      <c r="N318" s="34">
        <v>148500000</v>
      </c>
      <c r="O318" s="33" t="s">
        <v>107</v>
      </c>
      <c r="P318" s="28" t="s">
        <v>2415</v>
      </c>
      <c r="Q318" s="28" t="s">
        <v>360</v>
      </c>
      <c r="R318" s="28" t="s">
        <v>107</v>
      </c>
      <c r="S318" s="28" t="s">
        <v>107</v>
      </c>
      <c r="T318" s="42" t="s">
        <v>107</v>
      </c>
      <c r="U318" s="28" t="s">
        <v>107</v>
      </c>
      <c r="V318" s="28" t="s">
        <v>107</v>
      </c>
      <c r="W318" s="28">
        <f t="shared" si="4"/>
        <v>420020668</v>
      </c>
      <c r="X318" s="65" t="s">
        <v>2414</v>
      </c>
      <c r="Y318" s="320">
        <v>0.05</v>
      </c>
      <c r="Z318" s="319">
        <v>0.05</v>
      </c>
      <c r="AA318" s="320">
        <v>0.05</v>
      </c>
      <c r="AB318" s="320">
        <v>0.05</v>
      </c>
      <c r="AC318" s="320">
        <v>0.06</v>
      </c>
      <c r="AD318" s="320">
        <v>7.0000000000000007E-2</v>
      </c>
      <c r="AE318" s="28" t="s">
        <v>113</v>
      </c>
      <c r="AF318" s="28" t="s">
        <v>113</v>
      </c>
      <c r="AG318" s="28" t="s">
        <v>113</v>
      </c>
      <c r="AH318" s="45">
        <v>1</v>
      </c>
      <c r="AI318" s="38" t="s">
        <v>107</v>
      </c>
      <c r="AJ318" s="38">
        <v>535272</v>
      </c>
      <c r="AK318" s="38">
        <v>764674</v>
      </c>
      <c r="AL318" s="38" t="s">
        <v>107</v>
      </c>
      <c r="AM318" s="38" t="s">
        <v>107</v>
      </c>
      <c r="AN318" s="38">
        <v>12124379</v>
      </c>
      <c r="AO318" s="38">
        <v>527502</v>
      </c>
      <c r="AP318" s="38">
        <v>1338179</v>
      </c>
      <c r="AQ318" s="38">
        <v>2</v>
      </c>
      <c r="AR318" s="38">
        <v>1508493</v>
      </c>
      <c r="AS318" s="38" t="s">
        <v>107</v>
      </c>
      <c r="AT318" s="38" t="s">
        <v>107</v>
      </c>
      <c r="AU318" s="38" t="s">
        <v>107</v>
      </c>
      <c r="AV318" s="38" t="s">
        <v>107</v>
      </c>
      <c r="AW318" s="38" t="s">
        <v>107</v>
      </c>
      <c r="AX318" s="38" t="s">
        <v>107</v>
      </c>
      <c r="AY318" s="38" t="s">
        <v>107</v>
      </c>
      <c r="AZ318" s="38">
        <v>2891625</v>
      </c>
      <c r="BA318" s="38">
        <v>4089166</v>
      </c>
      <c r="BB318" s="38">
        <v>1368593</v>
      </c>
      <c r="BC318" s="38">
        <v>1533438</v>
      </c>
      <c r="BD318" s="38">
        <v>173454</v>
      </c>
      <c r="BE318" s="38">
        <v>2116818</v>
      </c>
      <c r="BF318" s="38" t="s">
        <v>107</v>
      </c>
      <c r="BG318" s="38">
        <v>5649184</v>
      </c>
      <c r="BH318" s="38">
        <v>130091</v>
      </c>
      <c r="BI318" s="38">
        <v>2318558</v>
      </c>
      <c r="BJ318" s="38" t="s">
        <v>107</v>
      </c>
      <c r="BK318" s="38" t="s">
        <v>107</v>
      </c>
      <c r="BL318" s="38" t="s">
        <v>107</v>
      </c>
      <c r="BM318" s="38">
        <v>2862417</v>
      </c>
      <c r="BN318" s="38">
        <v>7892091</v>
      </c>
      <c r="BO318" s="38">
        <v>130091</v>
      </c>
      <c r="BP318" s="38">
        <v>7119116</v>
      </c>
      <c r="BQ318" s="38">
        <v>16970553</v>
      </c>
      <c r="BR318" s="38">
        <v>8181503</v>
      </c>
      <c r="BS318" s="38">
        <v>2024137</v>
      </c>
      <c r="BT318" s="330">
        <v>271520668</v>
      </c>
      <c r="BU318" s="38" t="s">
        <v>107</v>
      </c>
      <c r="BV318" s="38" t="s">
        <v>107</v>
      </c>
      <c r="BW318" s="38" t="s">
        <v>107</v>
      </c>
      <c r="BX318" s="38" t="s">
        <v>107</v>
      </c>
      <c r="BY318" s="41" t="s">
        <v>107</v>
      </c>
      <c r="BZ318" s="41" t="s">
        <v>107</v>
      </c>
      <c r="CA318" s="41" t="s">
        <v>107</v>
      </c>
      <c r="CB318" s="41" t="s">
        <v>107</v>
      </c>
      <c r="CC318" s="41" t="s">
        <v>107</v>
      </c>
      <c r="CD318" s="41" t="s">
        <v>107</v>
      </c>
      <c r="CE318" s="41" t="s">
        <v>107</v>
      </c>
      <c r="CF318" s="42" t="s">
        <v>107</v>
      </c>
      <c r="CG318" s="41" t="s">
        <v>114</v>
      </c>
      <c r="CH318" s="41" t="s">
        <v>114</v>
      </c>
      <c r="CI318" s="41" t="s">
        <v>114</v>
      </c>
      <c r="CJ318" s="41" t="s">
        <v>114</v>
      </c>
      <c r="CK318" s="41" t="s">
        <v>114</v>
      </c>
      <c r="CL318" s="41" t="s">
        <v>114</v>
      </c>
      <c r="CM318" s="41" t="s">
        <v>107</v>
      </c>
      <c r="CN318" s="41" t="s">
        <v>107</v>
      </c>
      <c r="CO318" s="41" t="s">
        <v>107</v>
      </c>
      <c r="CP318" s="41" t="s">
        <v>107</v>
      </c>
      <c r="CQ318" s="41" t="s">
        <v>107</v>
      </c>
      <c r="CR318" s="41" t="s">
        <v>107</v>
      </c>
      <c r="CS318" s="41" t="s">
        <v>107</v>
      </c>
      <c r="CT318" s="41" t="s">
        <v>107</v>
      </c>
      <c r="CU318" s="332">
        <v>17408503</v>
      </c>
      <c r="CV318" s="43">
        <v>1</v>
      </c>
    </row>
    <row r="319" spans="1:100" ht="25.5">
      <c r="A319" s="28">
        <v>430</v>
      </c>
      <c r="B319" s="29" t="s">
        <v>139</v>
      </c>
      <c r="C319" s="29" t="s">
        <v>3</v>
      </c>
      <c r="D319" s="63" t="s">
        <v>977</v>
      </c>
      <c r="E319" s="42" t="s">
        <v>986</v>
      </c>
      <c r="F319" s="42" t="s">
        <v>979</v>
      </c>
      <c r="G319" s="30" t="s">
        <v>808</v>
      </c>
      <c r="H319" s="28" t="s">
        <v>990</v>
      </c>
      <c r="I319" s="28">
        <v>9020050</v>
      </c>
      <c r="J319" s="28" t="s">
        <v>991</v>
      </c>
      <c r="K319" s="31" t="s">
        <v>107</v>
      </c>
      <c r="L319" s="56">
        <v>231</v>
      </c>
      <c r="M319" s="33" t="s">
        <v>107</v>
      </c>
      <c r="N319" s="34">
        <v>276900000</v>
      </c>
      <c r="O319" s="33" t="s">
        <v>107</v>
      </c>
      <c r="P319" s="28" t="s">
        <v>2415</v>
      </c>
      <c r="Q319" s="28" t="s">
        <v>112</v>
      </c>
      <c r="R319" s="28" t="s">
        <v>107</v>
      </c>
      <c r="S319" s="28" t="s">
        <v>107</v>
      </c>
      <c r="T319" s="42" t="s">
        <v>107</v>
      </c>
      <c r="U319" s="28" t="s">
        <v>107</v>
      </c>
      <c r="V319" s="28" t="s">
        <v>107</v>
      </c>
      <c r="W319" s="28">
        <f t="shared" si="4"/>
        <v>490123558</v>
      </c>
      <c r="X319" s="65" t="s">
        <v>2414</v>
      </c>
      <c r="Y319" s="320">
        <v>0</v>
      </c>
      <c r="Z319" s="320">
        <v>0.02</v>
      </c>
      <c r="AA319" s="320">
        <v>0.03</v>
      </c>
      <c r="AB319" s="320">
        <v>0.04</v>
      </c>
      <c r="AC319" s="320">
        <v>4.4999999999999998E-2</v>
      </c>
      <c r="AD319" s="320">
        <v>4.4999999999999998E-2</v>
      </c>
      <c r="AE319" s="28" t="s">
        <v>113</v>
      </c>
      <c r="AF319" s="28" t="s">
        <v>114</v>
      </c>
      <c r="AG319" s="28" t="s">
        <v>114</v>
      </c>
      <c r="AH319" s="45">
        <v>0</v>
      </c>
      <c r="AI319" s="38">
        <v>8689479</v>
      </c>
      <c r="AJ319" s="38">
        <v>290100</v>
      </c>
      <c r="AK319" s="38">
        <v>551191</v>
      </c>
      <c r="AL319" s="38" t="s">
        <v>107</v>
      </c>
      <c r="AM319" s="38" t="s">
        <v>107</v>
      </c>
      <c r="AN319" s="38">
        <v>7542602</v>
      </c>
      <c r="AO319" s="38" t="s">
        <v>107</v>
      </c>
      <c r="AP319" s="38">
        <v>478665</v>
      </c>
      <c r="AQ319" s="38">
        <v>130545</v>
      </c>
      <c r="AR319" s="38">
        <v>391635</v>
      </c>
      <c r="AS319" s="38">
        <v>15665404</v>
      </c>
      <c r="AT319" s="38">
        <v>13779753</v>
      </c>
      <c r="AU319" s="38" t="s">
        <v>107</v>
      </c>
      <c r="AV319" s="38" t="s">
        <v>107</v>
      </c>
      <c r="AW319" s="38" t="s">
        <v>107</v>
      </c>
      <c r="AX319" s="38" t="s">
        <v>107</v>
      </c>
      <c r="AY319" s="38">
        <v>971836</v>
      </c>
      <c r="AZ319" s="38">
        <v>1377975</v>
      </c>
      <c r="BA319" s="38">
        <v>101536</v>
      </c>
      <c r="BB319" s="38">
        <v>0</v>
      </c>
      <c r="BC319" s="38">
        <v>0</v>
      </c>
      <c r="BD319" s="38">
        <v>0</v>
      </c>
      <c r="BE319" s="38">
        <v>797775</v>
      </c>
      <c r="BF319" s="38">
        <v>1305450</v>
      </c>
      <c r="BG319" s="38">
        <v>406140</v>
      </c>
      <c r="BH319" s="38">
        <v>87030</v>
      </c>
      <c r="BI319" s="38">
        <v>2175750</v>
      </c>
      <c r="BJ319" s="38">
        <v>174060</v>
      </c>
      <c r="BK319" s="38" t="s">
        <v>107</v>
      </c>
      <c r="BL319" s="38">
        <v>1160400</v>
      </c>
      <c r="BM319" s="38">
        <v>1160400</v>
      </c>
      <c r="BN319" s="38" t="s">
        <v>107</v>
      </c>
      <c r="BO319" s="38">
        <v>79778</v>
      </c>
      <c r="BP319" s="38">
        <v>4061401</v>
      </c>
      <c r="BQ319" s="38">
        <v>5134771</v>
      </c>
      <c r="BR319" s="38">
        <v>13054503</v>
      </c>
      <c r="BS319" s="38">
        <v>377130</v>
      </c>
      <c r="BT319" s="330">
        <v>213223558</v>
      </c>
      <c r="BU319" s="38" t="s">
        <v>107</v>
      </c>
      <c r="BV319" s="38" t="s">
        <v>107</v>
      </c>
      <c r="BW319" s="38" t="s">
        <v>107</v>
      </c>
      <c r="BX319" s="38" t="s">
        <v>107</v>
      </c>
      <c r="BY319" s="41" t="s">
        <v>107</v>
      </c>
      <c r="BZ319" s="41" t="s">
        <v>107</v>
      </c>
      <c r="CA319" s="41" t="s">
        <v>107</v>
      </c>
      <c r="CB319" s="41" t="s">
        <v>107</v>
      </c>
      <c r="CC319" s="41" t="s">
        <v>107</v>
      </c>
      <c r="CD319" s="41" t="s">
        <v>107</v>
      </c>
      <c r="CE319" s="41" t="s">
        <v>107</v>
      </c>
      <c r="CF319" s="41" t="s">
        <v>107</v>
      </c>
      <c r="CG319" s="66"/>
      <c r="CH319" s="66"/>
      <c r="CI319" s="66"/>
      <c r="CJ319" s="66"/>
      <c r="CK319" s="66"/>
      <c r="CL319" s="66"/>
      <c r="CM319" s="66"/>
      <c r="CN319" s="66"/>
      <c r="CO319" s="66"/>
      <c r="CP319" s="66"/>
      <c r="CQ319" s="66"/>
      <c r="CR319" s="66"/>
      <c r="CS319" s="66"/>
      <c r="CT319" s="66"/>
      <c r="CU319" s="332">
        <v>8703002</v>
      </c>
      <c r="CV319" s="43">
        <v>1</v>
      </c>
    </row>
    <row r="320" spans="1:100" ht="25.5">
      <c r="A320" s="28">
        <v>431</v>
      </c>
      <c r="B320" s="29" t="s">
        <v>139</v>
      </c>
      <c r="C320" s="29" t="s">
        <v>3</v>
      </c>
      <c r="D320" s="63" t="s">
        <v>977</v>
      </c>
      <c r="E320" s="42" t="s">
        <v>978</v>
      </c>
      <c r="F320" s="42" t="s">
        <v>979</v>
      </c>
      <c r="G320" s="30" t="s">
        <v>808</v>
      </c>
      <c r="H320" s="28" t="s">
        <v>990</v>
      </c>
      <c r="I320" s="28">
        <v>9020050</v>
      </c>
      <c r="J320" s="28" t="s">
        <v>992</v>
      </c>
      <c r="K320" s="31" t="s">
        <v>107</v>
      </c>
      <c r="L320" s="56">
        <v>231</v>
      </c>
      <c r="M320" s="33" t="s">
        <v>107</v>
      </c>
      <c r="N320" s="34">
        <v>276900000</v>
      </c>
      <c r="O320" s="33" t="s">
        <v>107</v>
      </c>
      <c r="P320" s="28" t="s">
        <v>2415</v>
      </c>
      <c r="Q320" s="28" t="s">
        <v>112</v>
      </c>
      <c r="R320" s="28" t="s">
        <v>107</v>
      </c>
      <c r="S320" s="28" t="s">
        <v>107</v>
      </c>
      <c r="T320" s="42" t="s">
        <v>107</v>
      </c>
      <c r="U320" s="28" t="s">
        <v>107</v>
      </c>
      <c r="V320" s="28" t="s">
        <v>107</v>
      </c>
      <c r="W320" s="28">
        <f t="shared" si="4"/>
        <v>384237029</v>
      </c>
      <c r="X320" s="65" t="s">
        <v>2414</v>
      </c>
      <c r="Y320" s="320">
        <v>0</v>
      </c>
      <c r="Z320" s="320">
        <v>0.02</v>
      </c>
      <c r="AA320" s="320">
        <v>0.03</v>
      </c>
      <c r="AB320" s="320">
        <v>0.04</v>
      </c>
      <c r="AC320" s="320">
        <v>4.4999999999999998E-2</v>
      </c>
      <c r="AD320" s="320">
        <v>4.4999999999999998E-2</v>
      </c>
      <c r="AE320" s="28" t="s">
        <v>113</v>
      </c>
      <c r="AF320" s="28" t="s">
        <v>114</v>
      </c>
      <c r="AG320" s="28" t="s">
        <v>114</v>
      </c>
      <c r="AH320" s="45">
        <v>0</v>
      </c>
      <c r="AI320" s="38">
        <v>8689479</v>
      </c>
      <c r="AJ320" s="38">
        <v>290100</v>
      </c>
      <c r="AK320" s="38">
        <v>551191</v>
      </c>
      <c r="AL320" s="38" t="s">
        <v>107</v>
      </c>
      <c r="AM320" s="38" t="s">
        <v>107</v>
      </c>
      <c r="AN320" s="38">
        <v>7542602</v>
      </c>
      <c r="AO320" s="38" t="s">
        <v>107</v>
      </c>
      <c r="AP320" s="38">
        <v>478665</v>
      </c>
      <c r="AQ320" s="38">
        <v>130545</v>
      </c>
      <c r="AR320" s="38">
        <v>391635</v>
      </c>
      <c r="AS320" s="38">
        <v>15665404</v>
      </c>
      <c r="AT320" s="38">
        <v>13779753</v>
      </c>
      <c r="AU320" s="38" t="s">
        <v>107</v>
      </c>
      <c r="AV320" s="38" t="s">
        <v>107</v>
      </c>
      <c r="AW320" s="38" t="s">
        <v>107</v>
      </c>
      <c r="AX320" s="38" t="s">
        <v>107</v>
      </c>
      <c r="AY320" s="38">
        <v>971836</v>
      </c>
      <c r="AZ320" s="38">
        <v>1377975</v>
      </c>
      <c r="BA320" s="38">
        <v>101536</v>
      </c>
      <c r="BB320" s="38">
        <v>0</v>
      </c>
      <c r="BC320" s="38">
        <v>0</v>
      </c>
      <c r="BD320" s="38">
        <v>0</v>
      </c>
      <c r="BE320" s="38">
        <v>797775</v>
      </c>
      <c r="BF320" s="38">
        <v>1305450</v>
      </c>
      <c r="BG320" s="38">
        <v>406140</v>
      </c>
      <c r="BH320" s="38">
        <v>87030</v>
      </c>
      <c r="BI320" s="38">
        <v>2175750</v>
      </c>
      <c r="BJ320" s="38">
        <v>174060</v>
      </c>
      <c r="BK320" s="38" t="s">
        <v>107</v>
      </c>
      <c r="BL320" s="38">
        <v>1160400</v>
      </c>
      <c r="BM320" s="38">
        <v>1160400</v>
      </c>
      <c r="BN320" s="38" t="s">
        <v>107</v>
      </c>
      <c r="BO320" s="38">
        <v>79778</v>
      </c>
      <c r="BP320" s="38">
        <v>4061401</v>
      </c>
      <c r="BQ320" s="38">
        <v>5134771</v>
      </c>
      <c r="BR320" s="38">
        <v>13054503</v>
      </c>
      <c r="BS320" s="38">
        <v>377130</v>
      </c>
      <c r="BT320" s="330">
        <v>107337029</v>
      </c>
      <c r="BU320" s="38" t="s">
        <v>107</v>
      </c>
      <c r="BV320" s="38" t="s">
        <v>107</v>
      </c>
      <c r="BW320" s="38" t="s">
        <v>107</v>
      </c>
      <c r="BX320" s="38" t="s">
        <v>107</v>
      </c>
      <c r="BY320" s="41" t="s">
        <v>107</v>
      </c>
      <c r="BZ320" s="41" t="s">
        <v>107</v>
      </c>
      <c r="CA320" s="41" t="s">
        <v>107</v>
      </c>
      <c r="CB320" s="41" t="s">
        <v>107</v>
      </c>
      <c r="CC320" s="41" t="s">
        <v>107</v>
      </c>
      <c r="CD320" s="41" t="s">
        <v>107</v>
      </c>
      <c r="CE320" s="41" t="s">
        <v>107</v>
      </c>
      <c r="CF320" s="41" t="s">
        <v>107</v>
      </c>
      <c r="CG320" s="66"/>
      <c r="CH320" s="66"/>
      <c r="CI320" s="66"/>
      <c r="CJ320" s="66"/>
      <c r="CK320" s="66"/>
      <c r="CL320" s="66"/>
      <c r="CM320" s="66"/>
      <c r="CN320" s="66"/>
      <c r="CO320" s="66"/>
      <c r="CP320" s="66"/>
      <c r="CQ320" s="66"/>
      <c r="CR320" s="66"/>
      <c r="CS320" s="66"/>
      <c r="CT320" s="66"/>
      <c r="CU320" s="332">
        <v>8703002</v>
      </c>
      <c r="CV320" s="43">
        <v>1</v>
      </c>
    </row>
    <row r="321" spans="1:100" ht="25.5">
      <c r="A321" s="28">
        <v>432</v>
      </c>
      <c r="B321" s="29" t="s">
        <v>149</v>
      </c>
      <c r="C321" s="29" t="s">
        <v>3</v>
      </c>
      <c r="D321" s="29" t="s">
        <v>977</v>
      </c>
      <c r="E321" s="42" t="s">
        <v>978</v>
      </c>
      <c r="F321" s="42" t="s">
        <v>982</v>
      </c>
      <c r="G321" s="30" t="s">
        <v>2430</v>
      </c>
      <c r="H321" s="28" t="s">
        <v>151</v>
      </c>
      <c r="I321" s="28">
        <v>6420050</v>
      </c>
      <c r="J321" s="28" t="s">
        <v>993</v>
      </c>
      <c r="K321" s="31" t="s">
        <v>107</v>
      </c>
      <c r="L321" s="56">
        <v>158</v>
      </c>
      <c r="M321" s="33" t="s">
        <v>107</v>
      </c>
      <c r="N321" s="34">
        <v>122000000</v>
      </c>
      <c r="O321" s="33" t="s">
        <v>107</v>
      </c>
      <c r="P321" s="28" t="s">
        <v>2415</v>
      </c>
      <c r="Q321" s="28" t="s">
        <v>112</v>
      </c>
      <c r="R321" s="28" t="s">
        <v>107</v>
      </c>
      <c r="S321" s="28" t="s">
        <v>107</v>
      </c>
      <c r="T321" s="42" t="s">
        <v>107</v>
      </c>
      <c r="U321" s="28" t="s">
        <v>107</v>
      </c>
      <c r="V321" s="28" t="s">
        <v>107</v>
      </c>
      <c r="W321" s="28">
        <f t="shared" si="4"/>
        <v>239606902</v>
      </c>
      <c r="X321" s="65" t="s">
        <v>2412</v>
      </c>
      <c r="Y321" s="320">
        <v>0.02</v>
      </c>
      <c r="Z321" s="320">
        <v>0.03</v>
      </c>
      <c r="AA321" s="320">
        <v>0.03</v>
      </c>
      <c r="AB321" s="320">
        <v>0.03</v>
      </c>
      <c r="AC321" s="320">
        <v>0.03</v>
      </c>
      <c r="AD321" s="320">
        <v>0.03</v>
      </c>
      <c r="AE321" s="28" t="s">
        <v>113</v>
      </c>
      <c r="AF321" s="28" t="s">
        <v>113</v>
      </c>
      <c r="AG321" s="28" t="s">
        <v>113</v>
      </c>
      <c r="AH321" s="45">
        <v>1</v>
      </c>
      <c r="AI321" s="38">
        <v>8689479</v>
      </c>
      <c r="AJ321" s="38">
        <v>709041</v>
      </c>
      <c r="AK321" s="38" t="s">
        <v>107</v>
      </c>
      <c r="AL321" s="38" t="s">
        <v>107</v>
      </c>
      <c r="AM321" s="38" t="s">
        <v>107</v>
      </c>
      <c r="AN321" s="38" t="s">
        <v>107</v>
      </c>
      <c r="AO321" s="38">
        <v>0</v>
      </c>
      <c r="AP321" s="38">
        <v>1247819</v>
      </c>
      <c r="AQ321" s="38">
        <v>901159</v>
      </c>
      <c r="AR321" s="38">
        <v>545921</v>
      </c>
      <c r="AS321" s="38" t="s">
        <v>107</v>
      </c>
      <c r="AT321" s="38" t="s">
        <v>107</v>
      </c>
      <c r="AU321" s="38" t="s">
        <v>107</v>
      </c>
      <c r="AV321" s="38" t="s">
        <v>107</v>
      </c>
      <c r="AW321" s="38" t="s">
        <v>107</v>
      </c>
      <c r="AX321" s="38">
        <v>3039785</v>
      </c>
      <c r="AY321" s="38">
        <v>2606006</v>
      </c>
      <c r="AZ321" s="38">
        <v>1929440</v>
      </c>
      <c r="BA321" s="38">
        <v>1972991</v>
      </c>
      <c r="BB321" s="38" t="s">
        <v>107</v>
      </c>
      <c r="BC321" s="38">
        <v>1279014</v>
      </c>
      <c r="BD321" s="38">
        <v>171576</v>
      </c>
      <c r="BE321" s="38">
        <v>2183683</v>
      </c>
      <c r="BF321" s="38">
        <v>668908</v>
      </c>
      <c r="BG321" s="38">
        <v>3732537</v>
      </c>
      <c r="BH321" s="38">
        <v>70190</v>
      </c>
      <c r="BI321" s="38">
        <v>1668957</v>
      </c>
      <c r="BJ321" s="38">
        <v>748691</v>
      </c>
      <c r="BK321" s="38" t="s">
        <v>107</v>
      </c>
      <c r="BL321" s="38" t="s">
        <v>107</v>
      </c>
      <c r="BM321" s="38" t="s">
        <v>107</v>
      </c>
      <c r="BN321" s="38">
        <v>7018979</v>
      </c>
      <c r="BO321" s="38">
        <v>117607</v>
      </c>
      <c r="BP321" s="38">
        <v>5863967</v>
      </c>
      <c r="BQ321" s="38">
        <v>7876855</v>
      </c>
      <c r="BR321" s="38">
        <v>5677574</v>
      </c>
      <c r="BS321" s="38">
        <v>701898</v>
      </c>
      <c r="BT321" s="330">
        <v>117606902</v>
      </c>
      <c r="BU321" s="38" t="s">
        <v>107</v>
      </c>
      <c r="BV321" s="38" t="s">
        <v>107</v>
      </c>
      <c r="BW321" s="38" t="s">
        <v>107</v>
      </c>
      <c r="BX321" s="38" t="s">
        <v>107</v>
      </c>
      <c r="BY321" s="41" t="s">
        <v>107</v>
      </c>
      <c r="BZ321" s="41" t="s">
        <v>107</v>
      </c>
      <c r="CA321" s="41" t="s">
        <v>107</v>
      </c>
      <c r="CB321" s="41" t="s">
        <v>107</v>
      </c>
      <c r="CC321" s="41" t="s">
        <v>107</v>
      </c>
      <c r="CD321" s="41" t="s">
        <v>107</v>
      </c>
      <c r="CE321" s="41" t="s">
        <v>107</v>
      </c>
      <c r="CF321" s="42" t="s">
        <v>107</v>
      </c>
      <c r="CG321" s="41" t="s">
        <v>114</v>
      </c>
      <c r="CH321" s="41" t="s">
        <v>114</v>
      </c>
      <c r="CI321" s="29" t="s">
        <v>113</v>
      </c>
      <c r="CJ321" s="29" t="s">
        <v>114</v>
      </c>
      <c r="CK321" s="29" t="s">
        <v>113</v>
      </c>
      <c r="CL321" s="29" t="s">
        <v>114</v>
      </c>
      <c r="CM321" s="41" t="s">
        <v>107</v>
      </c>
      <c r="CN321" s="41" t="s">
        <v>107</v>
      </c>
      <c r="CO321" s="41" t="s">
        <v>107</v>
      </c>
      <c r="CP321" s="41" t="s">
        <v>107</v>
      </c>
      <c r="CQ321" s="41" t="s">
        <v>107</v>
      </c>
      <c r="CR321" s="41" t="s">
        <v>107</v>
      </c>
      <c r="CS321" s="41" t="s">
        <v>107</v>
      </c>
      <c r="CT321" s="41" t="s">
        <v>107</v>
      </c>
      <c r="CU321" s="332">
        <v>6551048</v>
      </c>
      <c r="CV321" s="43">
        <v>1</v>
      </c>
    </row>
    <row r="322" spans="1:100" ht="25.5">
      <c r="A322" s="28">
        <v>437</v>
      </c>
      <c r="B322" s="29" t="s">
        <v>149</v>
      </c>
      <c r="C322" s="29" t="s">
        <v>3</v>
      </c>
      <c r="D322" s="29" t="s">
        <v>977</v>
      </c>
      <c r="E322" s="42" t="s">
        <v>986</v>
      </c>
      <c r="F322" s="42" t="s">
        <v>982</v>
      </c>
      <c r="G322" s="30" t="s">
        <v>2430</v>
      </c>
      <c r="H322" s="28" t="s">
        <v>151</v>
      </c>
      <c r="I322" s="28">
        <v>6420050</v>
      </c>
      <c r="J322" s="28" t="s">
        <v>998</v>
      </c>
      <c r="K322" s="31" t="s">
        <v>107</v>
      </c>
      <c r="L322" s="56">
        <v>158</v>
      </c>
      <c r="M322" s="33" t="s">
        <v>107</v>
      </c>
      <c r="N322" s="34">
        <v>122000000</v>
      </c>
      <c r="O322" s="33" t="s">
        <v>107</v>
      </c>
      <c r="P322" s="28" t="s">
        <v>2415</v>
      </c>
      <c r="Q322" s="28" t="s">
        <v>112</v>
      </c>
      <c r="R322" s="28" t="s">
        <v>107</v>
      </c>
      <c r="S322" s="28" t="s">
        <v>107</v>
      </c>
      <c r="T322" s="42" t="s">
        <v>107</v>
      </c>
      <c r="U322" s="28" t="s">
        <v>107</v>
      </c>
      <c r="V322" s="28" t="s">
        <v>107</v>
      </c>
      <c r="W322" s="28">
        <f t="shared" si="4"/>
        <v>344111710</v>
      </c>
      <c r="X322" s="65" t="s">
        <v>2412</v>
      </c>
      <c r="Y322" s="320">
        <v>0.02</v>
      </c>
      <c r="Z322" s="320">
        <v>0.03</v>
      </c>
      <c r="AA322" s="320">
        <v>0.03</v>
      </c>
      <c r="AB322" s="320">
        <v>0.03</v>
      </c>
      <c r="AC322" s="320">
        <v>0.03</v>
      </c>
      <c r="AD322" s="320">
        <v>0.03</v>
      </c>
      <c r="AE322" s="28" t="s">
        <v>113</v>
      </c>
      <c r="AF322" s="28" t="s">
        <v>113</v>
      </c>
      <c r="AG322" s="28" t="s">
        <v>113</v>
      </c>
      <c r="AH322" s="45">
        <v>1</v>
      </c>
      <c r="AI322" s="38">
        <v>8689479</v>
      </c>
      <c r="AJ322" s="38">
        <v>709041</v>
      </c>
      <c r="AK322" s="38" t="s">
        <v>107</v>
      </c>
      <c r="AL322" s="38" t="s">
        <v>107</v>
      </c>
      <c r="AM322" s="38" t="s">
        <v>107</v>
      </c>
      <c r="AN322" s="38" t="s">
        <v>107</v>
      </c>
      <c r="AO322" s="38">
        <v>0</v>
      </c>
      <c r="AP322" s="38">
        <v>1247819</v>
      </c>
      <c r="AQ322" s="38">
        <v>901159</v>
      </c>
      <c r="AR322" s="38">
        <v>545921</v>
      </c>
      <c r="AS322" s="38" t="s">
        <v>107</v>
      </c>
      <c r="AT322" s="38" t="s">
        <v>107</v>
      </c>
      <c r="AU322" s="38" t="s">
        <v>107</v>
      </c>
      <c r="AV322" s="38" t="s">
        <v>107</v>
      </c>
      <c r="AW322" s="38" t="s">
        <v>107</v>
      </c>
      <c r="AX322" s="38">
        <v>3039785</v>
      </c>
      <c r="AY322" s="38">
        <v>2606006</v>
      </c>
      <c r="AZ322" s="38">
        <v>1929440</v>
      </c>
      <c r="BA322" s="38">
        <v>1972991</v>
      </c>
      <c r="BB322" s="38" t="s">
        <v>107</v>
      </c>
      <c r="BC322" s="38">
        <v>1279014</v>
      </c>
      <c r="BD322" s="38">
        <v>171576</v>
      </c>
      <c r="BE322" s="38">
        <v>2183683</v>
      </c>
      <c r="BF322" s="38">
        <v>668908</v>
      </c>
      <c r="BG322" s="38">
        <v>3732537</v>
      </c>
      <c r="BH322" s="38">
        <v>70190</v>
      </c>
      <c r="BI322" s="38">
        <v>1668957</v>
      </c>
      <c r="BJ322" s="38">
        <v>748691</v>
      </c>
      <c r="BK322" s="38" t="s">
        <v>107</v>
      </c>
      <c r="BL322" s="38" t="s">
        <v>107</v>
      </c>
      <c r="BM322" s="38" t="s">
        <v>107</v>
      </c>
      <c r="BN322" s="38">
        <v>7018979</v>
      </c>
      <c r="BO322" s="38">
        <v>117607</v>
      </c>
      <c r="BP322" s="38">
        <v>5863967</v>
      </c>
      <c r="BQ322" s="38">
        <v>7876855</v>
      </c>
      <c r="BR322" s="38">
        <v>5677574</v>
      </c>
      <c r="BS322" s="38">
        <v>701898</v>
      </c>
      <c r="BT322" s="330">
        <v>222111710</v>
      </c>
      <c r="BU322" s="38" t="s">
        <v>107</v>
      </c>
      <c r="BV322" s="38" t="s">
        <v>107</v>
      </c>
      <c r="BW322" s="38" t="s">
        <v>107</v>
      </c>
      <c r="BX322" s="38" t="s">
        <v>107</v>
      </c>
      <c r="BY322" s="41" t="s">
        <v>107</v>
      </c>
      <c r="BZ322" s="41" t="s">
        <v>107</v>
      </c>
      <c r="CA322" s="41" t="s">
        <v>107</v>
      </c>
      <c r="CB322" s="41" t="s">
        <v>107</v>
      </c>
      <c r="CC322" s="41" t="s">
        <v>107</v>
      </c>
      <c r="CD322" s="41" t="s">
        <v>107</v>
      </c>
      <c r="CE322" s="41" t="s">
        <v>107</v>
      </c>
      <c r="CF322" s="42" t="s">
        <v>107</v>
      </c>
      <c r="CG322" s="41" t="s">
        <v>114</v>
      </c>
      <c r="CH322" s="41" t="s">
        <v>114</v>
      </c>
      <c r="CI322" s="29" t="s">
        <v>113</v>
      </c>
      <c r="CJ322" s="29" t="s">
        <v>114</v>
      </c>
      <c r="CK322" s="29" t="s">
        <v>113</v>
      </c>
      <c r="CL322" s="29" t="s">
        <v>114</v>
      </c>
      <c r="CM322" s="41" t="s">
        <v>107</v>
      </c>
      <c r="CN322" s="41" t="s">
        <v>107</v>
      </c>
      <c r="CO322" s="41" t="s">
        <v>107</v>
      </c>
      <c r="CP322" s="41" t="s">
        <v>107</v>
      </c>
      <c r="CQ322" s="41" t="s">
        <v>107</v>
      </c>
      <c r="CR322" s="41" t="s">
        <v>107</v>
      </c>
      <c r="CS322" s="41" t="s">
        <v>107</v>
      </c>
      <c r="CT322" s="41" t="s">
        <v>107</v>
      </c>
      <c r="CU322" s="332">
        <v>6551048</v>
      </c>
      <c r="CV322" s="43">
        <v>1</v>
      </c>
    </row>
    <row r="323" spans="1:100" ht="38.25">
      <c r="A323" s="28">
        <v>444</v>
      </c>
      <c r="B323" s="29" t="s">
        <v>325</v>
      </c>
      <c r="C323" s="29" t="s">
        <v>3</v>
      </c>
      <c r="D323" s="29" t="s">
        <v>977</v>
      </c>
      <c r="E323" s="42" t="s">
        <v>978</v>
      </c>
      <c r="F323" s="42" t="s">
        <v>982</v>
      </c>
      <c r="G323" s="30" t="s">
        <v>863</v>
      </c>
      <c r="H323" s="28" t="s">
        <v>901</v>
      </c>
      <c r="I323" s="28">
        <v>1611188</v>
      </c>
      <c r="J323" s="28" t="s">
        <v>1006</v>
      </c>
      <c r="K323" s="31" t="s">
        <v>107</v>
      </c>
      <c r="L323" s="56" t="s">
        <v>107</v>
      </c>
      <c r="M323" s="33" t="s">
        <v>107</v>
      </c>
      <c r="N323" s="34">
        <v>144100000</v>
      </c>
      <c r="O323" s="33" t="s">
        <v>107</v>
      </c>
      <c r="P323" s="28" t="s">
        <v>2415</v>
      </c>
      <c r="Q323" s="28" t="s">
        <v>360</v>
      </c>
      <c r="R323" s="28" t="s">
        <v>107</v>
      </c>
      <c r="S323" s="28" t="s">
        <v>107</v>
      </c>
      <c r="T323" s="42" t="s">
        <v>107</v>
      </c>
      <c r="U323" s="28" t="s">
        <v>107</v>
      </c>
      <c r="V323" s="28" t="s">
        <v>107</v>
      </c>
      <c r="W323" s="28">
        <f t="shared" si="4"/>
        <v>282522896</v>
      </c>
      <c r="X323" s="65" t="s">
        <v>2413</v>
      </c>
      <c r="Y323" s="320">
        <v>7.0000000000000007E-2</v>
      </c>
      <c r="Z323" s="320">
        <v>0.08</v>
      </c>
      <c r="AA323" s="320">
        <v>0.09</v>
      </c>
      <c r="AB323" s="320">
        <v>0.1</v>
      </c>
      <c r="AC323" s="320">
        <v>0.11</v>
      </c>
      <c r="AD323" s="320">
        <v>0.12</v>
      </c>
      <c r="AE323" s="28" t="s">
        <v>113</v>
      </c>
      <c r="AF323" s="28" t="s">
        <v>113</v>
      </c>
      <c r="AG323" s="28" t="s">
        <v>113</v>
      </c>
      <c r="AH323" s="45">
        <v>1</v>
      </c>
      <c r="AI323" s="38">
        <v>8689479</v>
      </c>
      <c r="AJ323" s="38">
        <v>756945</v>
      </c>
      <c r="AK323" s="38">
        <v>619319</v>
      </c>
      <c r="AL323" s="38" t="s">
        <v>107</v>
      </c>
      <c r="AM323" s="38">
        <v>4816921</v>
      </c>
      <c r="AN323" s="38">
        <v>8078664</v>
      </c>
      <c r="AO323" s="38">
        <v>481692</v>
      </c>
      <c r="AP323" s="38">
        <v>894571</v>
      </c>
      <c r="AQ323" s="38">
        <v>48169</v>
      </c>
      <c r="AR323" s="38">
        <v>385354</v>
      </c>
      <c r="AS323" s="38" t="s">
        <v>107</v>
      </c>
      <c r="AT323" s="38" t="s">
        <v>107</v>
      </c>
      <c r="AU323" s="38" t="s">
        <v>107</v>
      </c>
      <c r="AV323" s="38" t="s">
        <v>107</v>
      </c>
      <c r="AW323" s="38" t="s">
        <v>107</v>
      </c>
      <c r="AX323" s="38">
        <v>4816921</v>
      </c>
      <c r="AY323" s="38">
        <v>3027779</v>
      </c>
      <c r="AZ323" s="38">
        <v>1307450</v>
      </c>
      <c r="BA323" s="38">
        <v>3303031</v>
      </c>
      <c r="BB323" s="38">
        <v>302778</v>
      </c>
      <c r="BC323" s="38">
        <v>522980</v>
      </c>
      <c r="BD323" s="38">
        <v>302778</v>
      </c>
      <c r="BE323" s="38">
        <v>894571</v>
      </c>
      <c r="BF323" s="38">
        <v>1032198</v>
      </c>
      <c r="BG323" s="38">
        <v>2133207</v>
      </c>
      <c r="BH323" s="38">
        <v>206440</v>
      </c>
      <c r="BI323" s="38">
        <v>1307450</v>
      </c>
      <c r="BJ323" s="38">
        <v>233965</v>
      </c>
      <c r="BK323" s="38" t="s">
        <v>107</v>
      </c>
      <c r="BL323" s="38" t="s">
        <v>107</v>
      </c>
      <c r="BM323" s="38" t="s">
        <v>107</v>
      </c>
      <c r="BN323" s="38">
        <v>0</v>
      </c>
      <c r="BO323" s="38">
        <v>178914</v>
      </c>
      <c r="BP323" s="38">
        <v>3027779</v>
      </c>
      <c r="BQ323" s="38">
        <v>6193185</v>
      </c>
      <c r="BR323" s="38">
        <v>0</v>
      </c>
      <c r="BS323" s="38">
        <v>481692</v>
      </c>
      <c r="BT323" s="330">
        <v>138422896</v>
      </c>
      <c r="BU323" s="38" t="s">
        <v>107</v>
      </c>
      <c r="BV323" s="38">
        <v>6549266</v>
      </c>
      <c r="BW323" s="38">
        <v>20302113</v>
      </c>
      <c r="BX323" s="38" t="s">
        <v>107</v>
      </c>
      <c r="BY323" s="41" t="s">
        <v>107</v>
      </c>
      <c r="BZ323" s="41" t="s">
        <v>107</v>
      </c>
      <c r="CA323" s="41" t="s">
        <v>107</v>
      </c>
      <c r="CB323" s="41" t="s">
        <v>107</v>
      </c>
      <c r="CC323" s="41" t="s">
        <v>107</v>
      </c>
      <c r="CD323" s="41" t="s">
        <v>107</v>
      </c>
      <c r="CE323" s="41" t="s">
        <v>107</v>
      </c>
      <c r="CF323" s="42" t="s">
        <v>107</v>
      </c>
      <c r="CG323" s="42" t="s">
        <v>114</v>
      </c>
      <c r="CH323" s="42" t="s">
        <v>114</v>
      </c>
      <c r="CI323" s="42" t="s">
        <v>114</v>
      </c>
      <c r="CJ323" s="42" t="s">
        <v>114</v>
      </c>
      <c r="CK323" s="42" t="s">
        <v>114</v>
      </c>
      <c r="CL323" s="42" t="s">
        <v>114</v>
      </c>
      <c r="CM323" s="41" t="s">
        <v>107</v>
      </c>
      <c r="CN323" s="41" t="s">
        <v>107</v>
      </c>
      <c r="CO323" s="41" t="s">
        <v>107</v>
      </c>
      <c r="CP323" s="41" t="s">
        <v>107</v>
      </c>
      <c r="CQ323" s="41" t="s">
        <v>107</v>
      </c>
      <c r="CR323" s="41" t="s">
        <v>107</v>
      </c>
      <c r="CS323" s="41" t="s">
        <v>107</v>
      </c>
      <c r="CT323" s="41" t="s">
        <v>107</v>
      </c>
      <c r="CU323" s="332">
        <v>7427326</v>
      </c>
      <c r="CV323" s="43">
        <v>1</v>
      </c>
    </row>
    <row r="324" spans="1:100" ht="38.25">
      <c r="A324" s="28">
        <v>445</v>
      </c>
      <c r="B324" s="29" t="s">
        <v>325</v>
      </c>
      <c r="C324" s="29" t="s">
        <v>3</v>
      </c>
      <c r="D324" s="29" t="s">
        <v>977</v>
      </c>
      <c r="E324" s="42" t="s">
        <v>986</v>
      </c>
      <c r="F324" s="42" t="s">
        <v>982</v>
      </c>
      <c r="G324" s="30" t="s">
        <v>863</v>
      </c>
      <c r="H324" s="28" t="s">
        <v>901</v>
      </c>
      <c r="I324" s="28">
        <v>1611179</v>
      </c>
      <c r="J324" s="28" t="s">
        <v>1007</v>
      </c>
      <c r="K324" s="31" t="s">
        <v>107</v>
      </c>
      <c r="L324" s="56">
        <v>104</v>
      </c>
      <c r="M324" s="33" t="s">
        <v>107</v>
      </c>
      <c r="N324" s="34">
        <v>128200000</v>
      </c>
      <c r="O324" s="33" t="s">
        <v>107</v>
      </c>
      <c r="P324" s="28" t="s">
        <v>2415</v>
      </c>
      <c r="Q324" s="28" t="s">
        <v>360</v>
      </c>
      <c r="R324" s="28" t="s">
        <v>107</v>
      </c>
      <c r="S324" s="28" t="s">
        <v>107</v>
      </c>
      <c r="T324" s="42" t="s">
        <v>107</v>
      </c>
      <c r="U324" s="28" t="s">
        <v>107</v>
      </c>
      <c r="V324" s="28" t="s">
        <v>107</v>
      </c>
      <c r="W324" s="28">
        <f t="shared" si="4"/>
        <v>361187550</v>
      </c>
      <c r="X324" s="65" t="s">
        <v>2412</v>
      </c>
      <c r="Y324" s="320">
        <v>7.0000000000000007E-2</v>
      </c>
      <c r="Z324" s="320">
        <v>0.08</v>
      </c>
      <c r="AA324" s="320">
        <v>0.09</v>
      </c>
      <c r="AB324" s="320">
        <v>0.1</v>
      </c>
      <c r="AC324" s="320">
        <v>0.11</v>
      </c>
      <c r="AD324" s="320">
        <v>0.12</v>
      </c>
      <c r="AE324" s="28" t="s">
        <v>113</v>
      </c>
      <c r="AF324" s="28" t="s">
        <v>113</v>
      </c>
      <c r="AG324" s="28" t="s">
        <v>113</v>
      </c>
      <c r="AH324" s="45">
        <v>1</v>
      </c>
      <c r="AI324" s="38">
        <v>8689479</v>
      </c>
      <c r="AJ324" s="38">
        <v>756945</v>
      </c>
      <c r="AK324" s="38">
        <v>619319</v>
      </c>
      <c r="AL324" s="38" t="s">
        <v>107</v>
      </c>
      <c r="AM324" s="38">
        <v>4816921</v>
      </c>
      <c r="AN324" s="38">
        <v>8078664</v>
      </c>
      <c r="AO324" s="38">
        <v>481692</v>
      </c>
      <c r="AP324" s="38">
        <v>894571</v>
      </c>
      <c r="AQ324" s="38">
        <v>48169</v>
      </c>
      <c r="AR324" s="38">
        <v>385354</v>
      </c>
      <c r="AS324" s="38" t="s">
        <v>107</v>
      </c>
      <c r="AT324" s="38" t="s">
        <v>107</v>
      </c>
      <c r="AU324" s="38" t="s">
        <v>107</v>
      </c>
      <c r="AV324" s="38" t="s">
        <v>107</v>
      </c>
      <c r="AW324" s="38" t="s">
        <v>107</v>
      </c>
      <c r="AX324" s="38">
        <v>4816921</v>
      </c>
      <c r="AY324" s="38">
        <v>3027779</v>
      </c>
      <c r="AZ324" s="38">
        <v>1307450</v>
      </c>
      <c r="BA324" s="38">
        <v>3303031</v>
      </c>
      <c r="BB324" s="38">
        <v>302778</v>
      </c>
      <c r="BC324" s="38">
        <v>522980</v>
      </c>
      <c r="BD324" s="38">
        <v>302778</v>
      </c>
      <c r="BE324" s="38">
        <v>894571</v>
      </c>
      <c r="BF324" s="38">
        <v>1032198</v>
      </c>
      <c r="BG324" s="38">
        <v>2133207</v>
      </c>
      <c r="BH324" s="38">
        <v>206440</v>
      </c>
      <c r="BI324" s="38">
        <v>1307450</v>
      </c>
      <c r="BJ324" s="38">
        <v>233965</v>
      </c>
      <c r="BK324" s="38" t="s">
        <v>107</v>
      </c>
      <c r="BL324" s="38" t="s">
        <v>107</v>
      </c>
      <c r="BM324" s="38" t="s">
        <v>107</v>
      </c>
      <c r="BN324" s="38">
        <v>0</v>
      </c>
      <c r="BO324" s="38">
        <v>178914</v>
      </c>
      <c r="BP324" s="38">
        <v>3027779</v>
      </c>
      <c r="BQ324" s="38">
        <v>6193185</v>
      </c>
      <c r="BR324" s="38">
        <v>0</v>
      </c>
      <c r="BS324" s="38">
        <v>481692</v>
      </c>
      <c r="BT324" s="330">
        <v>232987550</v>
      </c>
      <c r="BU324" s="38" t="s">
        <v>107</v>
      </c>
      <c r="BV324" s="38">
        <v>6549266</v>
      </c>
      <c r="BW324" s="38">
        <v>20302113</v>
      </c>
      <c r="BX324" s="38" t="s">
        <v>107</v>
      </c>
      <c r="BY324" s="41" t="s">
        <v>107</v>
      </c>
      <c r="BZ324" s="41" t="s">
        <v>107</v>
      </c>
      <c r="CA324" s="41" t="s">
        <v>107</v>
      </c>
      <c r="CB324" s="41" t="s">
        <v>107</v>
      </c>
      <c r="CC324" s="41" t="s">
        <v>107</v>
      </c>
      <c r="CD324" s="41" t="s">
        <v>107</v>
      </c>
      <c r="CE324" s="41" t="s">
        <v>107</v>
      </c>
      <c r="CF324" s="42" t="s">
        <v>107</v>
      </c>
      <c r="CG324" s="42" t="s">
        <v>114</v>
      </c>
      <c r="CH324" s="42" t="s">
        <v>114</v>
      </c>
      <c r="CI324" s="42" t="s">
        <v>114</v>
      </c>
      <c r="CJ324" s="42" t="s">
        <v>114</v>
      </c>
      <c r="CK324" s="42" t="s">
        <v>114</v>
      </c>
      <c r="CL324" s="42" t="s">
        <v>114</v>
      </c>
      <c r="CM324" s="41" t="s">
        <v>107</v>
      </c>
      <c r="CN324" s="41" t="s">
        <v>107</v>
      </c>
      <c r="CO324" s="41" t="s">
        <v>107</v>
      </c>
      <c r="CP324" s="41" t="s">
        <v>107</v>
      </c>
      <c r="CQ324" s="41" t="s">
        <v>107</v>
      </c>
      <c r="CR324" s="41" t="s">
        <v>107</v>
      </c>
      <c r="CS324" s="41" t="s">
        <v>107</v>
      </c>
      <c r="CT324" s="41" t="s">
        <v>107</v>
      </c>
      <c r="CU324" s="332">
        <v>7427326</v>
      </c>
      <c r="CV324" s="43">
        <v>1</v>
      </c>
    </row>
    <row r="325" spans="1:100" ht="51">
      <c r="A325" s="28">
        <v>446</v>
      </c>
      <c r="B325" s="29" t="s">
        <v>325</v>
      </c>
      <c r="C325" s="29" t="s">
        <v>3</v>
      </c>
      <c r="D325" s="29" t="s">
        <v>977</v>
      </c>
      <c r="E325" s="42" t="s">
        <v>986</v>
      </c>
      <c r="F325" s="42" t="s">
        <v>982</v>
      </c>
      <c r="G325" s="30" t="s">
        <v>1008</v>
      </c>
      <c r="H325" s="28" t="s">
        <v>1009</v>
      </c>
      <c r="I325" s="28">
        <v>6420050</v>
      </c>
      <c r="J325" s="28" t="s">
        <v>1010</v>
      </c>
      <c r="K325" s="31" t="s">
        <v>107</v>
      </c>
      <c r="L325" s="56">
        <v>158</v>
      </c>
      <c r="M325" s="33" t="s">
        <v>107</v>
      </c>
      <c r="N325" s="34">
        <v>122000000</v>
      </c>
      <c r="O325" s="33" t="s">
        <v>107</v>
      </c>
      <c r="P325" s="28" t="s">
        <v>2415</v>
      </c>
      <c r="Q325" s="28" t="s">
        <v>112</v>
      </c>
      <c r="R325" s="28" t="s">
        <v>107</v>
      </c>
      <c r="S325" s="28" t="s">
        <v>107</v>
      </c>
      <c r="T325" s="42" t="s">
        <v>107</v>
      </c>
      <c r="U325" s="28" t="s">
        <v>107</v>
      </c>
      <c r="V325" s="28" t="s">
        <v>107</v>
      </c>
      <c r="W325" s="28">
        <f t="shared" si="4"/>
        <v>346798784</v>
      </c>
      <c r="X325" s="65" t="s">
        <v>2412</v>
      </c>
      <c r="Y325" s="320">
        <v>0.02</v>
      </c>
      <c r="Z325" s="320">
        <v>0.03</v>
      </c>
      <c r="AA325" s="320">
        <v>0.03</v>
      </c>
      <c r="AB325" s="320">
        <v>0.03</v>
      </c>
      <c r="AC325" s="320">
        <v>0.03</v>
      </c>
      <c r="AD325" s="320">
        <v>0.03</v>
      </c>
      <c r="AE325" s="28" t="s">
        <v>113</v>
      </c>
      <c r="AF325" s="28" t="s">
        <v>113</v>
      </c>
      <c r="AG325" s="28" t="s">
        <v>113</v>
      </c>
      <c r="AH325" s="45">
        <v>1</v>
      </c>
      <c r="AI325" s="38">
        <v>8689479</v>
      </c>
      <c r="AJ325" s="38">
        <v>756945</v>
      </c>
      <c r="AK325" s="38">
        <v>619319</v>
      </c>
      <c r="AL325" s="38" t="s">
        <v>107</v>
      </c>
      <c r="AM325" s="38">
        <v>4816921</v>
      </c>
      <c r="AN325" s="38">
        <v>8078664</v>
      </c>
      <c r="AO325" s="38">
        <v>481692</v>
      </c>
      <c r="AP325" s="38">
        <v>894571</v>
      </c>
      <c r="AQ325" s="38">
        <v>48169</v>
      </c>
      <c r="AR325" s="38">
        <v>385354</v>
      </c>
      <c r="AS325" s="38" t="s">
        <v>107</v>
      </c>
      <c r="AT325" s="38" t="s">
        <v>107</v>
      </c>
      <c r="AU325" s="38" t="s">
        <v>107</v>
      </c>
      <c r="AV325" s="38" t="s">
        <v>107</v>
      </c>
      <c r="AW325" s="38" t="s">
        <v>107</v>
      </c>
      <c r="AX325" s="38">
        <v>4816921</v>
      </c>
      <c r="AY325" s="38">
        <v>3027779</v>
      </c>
      <c r="AZ325" s="38">
        <v>1307450</v>
      </c>
      <c r="BA325" s="38">
        <v>3303031</v>
      </c>
      <c r="BB325" s="38">
        <v>302778</v>
      </c>
      <c r="BC325" s="38">
        <v>522980</v>
      </c>
      <c r="BD325" s="38">
        <v>302778</v>
      </c>
      <c r="BE325" s="38">
        <v>894571</v>
      </c>
      <c r="BF325" s="38">
        <v>1032198</v>
      </c>
      <c r="BG325" s="38">
        <v>2133207</v>
      </c>
      <c r="BH325" s="38">
        <v>206440</v>
      </c>
      <c r="BI325" s="38">
        <v>1307450</v>
      </c>
      <c r="BJ325" s="38">
        <v>233965</v>
      </c>
      <c r="BK325" s="38" t="s">
        <v>107</v>
      </c>
      <c r="BL325" s="38" t="s">
        <v>107</v>
      </c>
      <c r="BM325" s="38" t="s">
        <v>107</v>
      </c>
      <c r="BN325" s="38">
        <v>0</v>
      </c>
      <c r="BO325" s="38">
        <v>178914</v>
      </c>
      <c r="BP325" s="38">
        <v>3027779</v>
      </c>
      <c r="BQ325" s="38">
        <v>6193185</v>
      </c>
      <c r="BR325" s="38">
        <v>0</v>
      </c>
      <c r="BS325" s="38">
        <v>481692</v>
      </c>
      <c r="BT325" s="330">
        <v>224798784</v>
      </c>
      <c r="BU325" s="38" t="s">
        <v>107</v>
      </c>
      <c r="BV325" s="38">
        <v>6549266</v>
      </c>
      <c r="BW325" s="38">
        <v>20302113</v>
      </c>
      <c r="BX325" s="38" t="s">
        <v>107</v>
      </c>
      <c r="BY325" s="41" t="s">
        <v>107</v>
      </c>
      <c r="BZ325" s="41" t="s">
        <v>107</v>
      </c>
      <c r="CA325" s="41" t="s">
        <v>107</v>
      </c>
      <c r="CB325" s="41" t="s">
        <v>107</v>
      </c>
      <c r="CC325" s="41" t="s">
        <v>107</v>
      </c>
      <c r="CD325" s="41" t="s">
        <v>107</v>
      </c>
      <c r="CE325" s="41" t="s">
        <v>107</v>
      </c>
      <c r="CF325" s="42" t="s">
        <v>107</v>
      </c>
      <c r="CG325" s="42" t="s">
        <v>114</v>
      </c>
      <c r="CH325" s="42" t="s">
        <v>114</v>
      </c>
      <c r="CI325" s="42" t="s">
        <v>113</v>
      </c>
      <c r="CJ325" s="42" t="s">
        <v>114</v>
      </c>
      <c r="CK325" s="42" t="s">
        <v>114</v>
      </c>
      <c r="CL325" s="42" t="s">
        <v>114</v>
      </c>
      <c r="CM325" s="41" t="s">
        <v>107</v>
      </c>
      <c r="CN325" s="41" t="s">
        <v>107</v>
      </c>
      <c r="CO325" s="41" t="s">
        <v>107</v>
      </c>
      <c r="CP325" s="41" t="s">
        <v>107</v>
      </c>
      <c r="CQ325" s="41" t="s">
        <v>107</v>
      </c>
      <c r="CR325" s="41" t="s">
        <v>107</v>
      </c>
      <c r="CS325" s="41" t="s">
        <v>107</v>
      </c>
      <c r="CT325" s="41" t="s">
        <v>107</v>
      </c>
      <c r="CU325" s="332">
        <v>5780305</v>
      </c>
      <c r="CV325" s="43">
        <v>1</v>
      </c>
    </row>
    <row r="326" spans="1:100" ht="63.75">
      <c r="A326" s="28">
        <v>448</v>
      </c>
      <c r="B326" s="29" t="s">
        <v>325</v>
      </c>
      <c r="C326" s="29" t="s">
        <v>3</v>
      </c>
      <c r="D326" s="29" t="s">
        <v>977</v>
      </c>
      <c r="E326" s="42" t="s">
        <v>978</v>
      </c>
      <c r="F326" s="42" t="s">
        <v>979</v>
      </c>
      <c r="G326" s="30" t="s">
        <v>1013</v>
      </c>
      <c r="H326" s="28" t="s">
        <v>1009</v>
      </c>
      <c r="I326" s="28">
        <v>6420052</v>
      </c>
      <c r="J326" s="28" t="s">
        <v>1014</v>
      </c>
      <c r="K326" s="31" t="s">
        <v>107</v>
      </c>
      <c r="L326" s="56">
        <v>161</v>
      </c>
      <c r="M326" s="33" t="s">
        <v>107</v>
      </c>
      <c r="N326" s="34">
        <v>156500000</v>
      </c>
      <c r="O326" s="33" t="s">
        <v>107</v>
      </c>
      <c r="P326" s="28" t="s">
        <v>2415</v>
      </c>
      <c r="Q326" s="28" t="s">
        <v>360</v>
      </c>
      <c r="R326" s="28" t="s">
        <v>107</v>
      </c>
      <c r="S326" s="28" t="s">
        <v>107</v>
      </c>
      <c r="T326" s="42" t="s">
        <v>107</v>
      </c>
      <c r="U326" s="28" t="s">
        <v>107</v>
      </c>
      <c r="V326" s="28" t="s">
        <v>107</v>
      </c>
      <c r="W326" s="28">
        <f t="shared" ref="W326:W389" si="5">+IF(C326=$F$1,N326+BT326,"N.A.")</f>
        <v>282885409</v>
      </c>
      <c r="X326" s="65" t="s">
        <v>2413</v>
      </c>
      <c r="Y326" s="320">
        <v>0.05</v>
      </c>
      <c r="Z326" s="320">
        <v>0.06</v>
      </c>
      <c r="AA326" s="320">
        <v>7.0000000000000007E-2</v>
      </c>
      <c r="AB326" s="320">
        <v>0.08</v>
      </c>
      <c r="AC326" s="320">
        <v>0.1</v>
      </c>
      <c r="AD326" s="320">
        <v>0.1</v>
      </c>
      <c r="AE326" s="28" t="s">
        <v>113</v>
      </c>
      <c r="AF326" s="28" t="s">
        <v>113</v>
      </c>
      <c r="AG326" s="28" t="s">
        <v>113</v>
      </c>
      <c r="AH326" s="45">
        <v>1</v>
      </c>
      <c r="AI326" s="38">
        <v>8689479</v>
      </c>
      <c r="AJ326" s="38">
        <v>756945</v>
      </c>
      <c r="AK326" s="38">
        <v>619319</v>
      </c>
      <c r="AL326" s="38" t="s">
        <v>107</v>
      </c>
      <c r="AM326" s="38">
        <v>4816921</v>
      </c>
      <c r="AN326" s="38">
        <v>8078664</v>
      </c>
      <c r="AO326" s="38">
        <v>481692</v>
      </c>
      <c r="AP326" s="38">
        <v>894571</v>
      </c>
      <c r="AQ326" s="38">
        <v>48169</v>
      </c>
      <c r="AR326" s="38">
        <v>385354</v>
      </c>
      <c r="AS326" s="38" t="s">
        <v>107</v>
      </c>
      <c r="AT326" s="38" t="s">
        <v>107</v>
      </c>
      <c r="AU326" s="38" t="s">
        <v>107</v>
      </c>
      <c r="AV326" s="38" t="s">
        <v>107</v>
      </c>
      <c r="AW326" s="38" t="s">
        <v>107</v>
      </c>
      <c r="AX326" s="38">
        <v>4816921</v>
      </c>
      <c r="AY326" s="38">
        <v>3027779</v>
      </c>
      <c r="AZ326" s="38">
        <v>1307450</v>
      </c>
      <c r="BA326" s="38">
        <v>3303031</v>
      </c>
      <c r="BB326" s="38">
        <v>302778</v>
      </c>
      <c r="BC326" s="38">
        <v>522980</v>
      </c>
      <c r="BD326" s="38">
        <v>302778</v>
      </c>
      <c r="BE326" s="38">
        <v>894571</v>
      </c>
      <c r="BF326" s="38">
        <v>1032198</v>
      </c>
      <c r="BG326" s="38">
        <v>2133207</v>
      </c>
      <c r="BH326" s="38">
        <v>206440</v>
      </c>
      <c r="BI326" s="38">
        <v>1307450</v>
      </c>
      <c r="BJ326" s="38">
        <v>233965</v>
      </c>
      <c r="BK326" s="38" t="s">
        <v>107</v>
      </c>
      <c r="BL326" s="38" t="s">
        <v>107</v>
      </c>
      <c r="BM326" s="38" t="s">
        <v>107</v>
      </c>
      <c r="BN326" s="38">
        <v>0</v>
      </c>
      <c r="BO326" s="38">
        <v>178914</v>
      </c>
      <c r="BP326" s="38">
        <v>3027779</v>
      </c>
      <c r="BQ326" s="38">
        <v>6193185</v>
      </c>
      <c r="BR326" s="38">
        <v>0</v>
      </c>
      <c r="BS326" s="38">
        <v>481692</v>
      </c>
      <c r="BT326" s="330">
        <v>126385409</v>
      </c>
      <c r="BU326" s="38" t="s">
        <v>107</v>
      </c>
      <c r="BV326" s="38">
        <v>6549266</v>
      </c>
      <c r="BW326" s="38">
        <v>20302113</v>
      </c>
      <c r="BX326" s="38" t="s">
        <v>107</v>
      </c>
      <c r="BY326" s="41" t="s">
        <v>107</v>
      </c>
      <c r="BZ326" s="41" t="s">
        <v>107</v>
      </c>
      <c r="CA326" s="41" t="s">
        <v>107</v>
      </c>
      <c r="CB326" s="41" t="s">
        <v>107</v>
      </c>
      <c r="CC326" s="41" t="s">
        <v>107</v>
      </c>
      <c r="CD326" s="41" t="s">
        <v>107</v>
      </c>
      <c r="CE326" s="41" t="s">
        <v>107</v>
      </c>
      <c r="CF326" s="42" t="s">
        <v>107</v>
      </c>
      <c r="CG326" s="42" t="s">
        <v>114</v>
      </c>
      <c r="CH326" s="42" t="s">
        <v>114</v>
      </c>
      <c r="CI326" s="42" t="s">
        <v>113</v>
      </c>
      <c r="CJ326" s="42" t="s">
        <v>114</v>
      </c>
      <c r="CK326" s="42" t="s">
        <v>113</v>
      </c>
      <c r="CL326" s="42" t="s">
        <v>114</v>
      </c>
      <c r="CM326" s="41" t="s">
        <v>107</v>
      </c>
      <c r="CN326" s="41" t="s">
        <v>107</v>
      </c>
      <c r="CO326" s="41" t="s">
        <v>107</v>
      </c>
      <c r="CP326" s="41" t="s">
        <v>107</v>
      </c>
      <c r="CQ326" s="41" t="s">
        <v>107</v>
      </c>
      <c r="CR326" s="41" t="s">
        <v>107</v>
      </c>
      <c r="CS326" s="41" t="s">
        <v>107</v>
      </c>
      <c r="CT326" s="41" t="s">
        <v>107</v>
      </c>
      <c r="CU326" s="332">
        <v>6881316</v>
      </c>
      <c r="CV326" s="43">
        <v>1</v>
      </c>
    </row>
    <row r="327" spans="1:100" ht="51">
      <c r="A327" s="28">
        <v>449</v>
      </c>
      <c r="B327" s="29" t="s">
        <v>325</v>
      </c>
      <c r="C327" s="29" t="s">
        <v>3</v>
      </c>
      <c r="D327" s="29" t="s">
        <v>977</v>
      </c>
      <c r="E327" s="42" t="s">
        <v>986</v>
      </c>
      <c r="F327" s="42" t="s">
        <v>982</v>
      </c>
      <c r="G327" s="30" t="s">
        <v>1015</v>
      </c>
      <c r="H327" s="28" t="s">
        <v>1009</v>
      </c>
      <c r="I327" s="28">
        <v>6407009</v>
      </c>
      <c r="J327" s="28" t="s">
        <v>1016</v>
      </c>
      <c r="K327" s="31" t="s">
        <v>107</v>
      </c>
      <c r="L327" s="56">
        <v>127</v>
      </c>
      <c r="M327" s="33" t="s">
        <v>107</v>
      </c>
      <c r="N327" s="34">
        <v>138000000</v>
      </c>
      <c r="O327" s="33" t="s">
        <v>107</v>
      </c>
      <c r="P327" s="28" t="s">
        <v>2415</v>
      </c>
      <c r="Q327" s="28" t="s">
        <v>360</v>
      </c>
      <c r="R327" s="28" t="s">
        <v>107</v>
      </c>
      <c r="S327" s="28" t="s">
        <v>107</v>
      </c>
      <c r="T327" s="42" t="s">
        <v>107</v>
      </c>
      <c r="U327" s="28" t="s">
        <v>107</v>
      </c>
      <c r="V327" s="28" t="s">
        <v>107</v>
      </c>
      <c r="W327" s="28">
        <f t="shared" si="5"/>
        <v>362798784</v>
      </c>
      <c r="X327" s="65" t="s">
        <v>2412</v>
      </c>
      <c r="Y327" s="320">
        <v>0.02</v>
      </c>
      <c r="Z327" s="320">
        <v>2.5000000000000001E-2</v>
      </c>
      <c r="AA327" s="320">
        <v>2.5000000000000001E-2</v>
      </c>
      <c r="AB327" s="320">
        <v>2.5000000000000001E-2</v>
      </c>
      <c r="AC327" s="320">
        <v>0.03</v>
      </c>
      <c r="AD327" s="320">
        <v>0.03</v>
      </c>
      <c r="AE327" s="28" t="s">
        <v>113</v>
      </c>
      <c r="AF327" s="28" t="s">
        <v>113</v>
      </c>
      <c r="AG327" s="28" t="s">
        <v>113</v>
      </c>
      <c r="AH327" s="45">
        <v>1</v>
      </c>
      <c r="AI327" s="38">
        <v>8689479</v>
      </c>
      <c r="AJ327" s="38">
        <v>756945</v>
      </c>
      <c r="AK327" s="38">
        <v>619319</v>
      </c>
      <c r="AL327" s="38" t="s">
        <v>107</v>
      </c>
      <c r="AM327" s="38">
        <v>4816921</v>
      </c>
      <c r="AN327" s="38">
        <v>8078664</v>
      </c>
      <c r="AO327" s="38">
        <v>481692</v>
      </c>
      <c r="AP327" s="38">
        <v>894571</v>
      </c>
      <c r="AQ327" s="38">
        <v>48169</v>
      </c>
      <c r="AR327" s="38">
        <v>385354</v>
      </c>
      <c r="AS327" s="38" t="s">
        <v>107</v>
      </c>
      <c r="AT327" s="38" t="s">
        <v>107</v>
      </c>
      <c r="AU327" s="38" t="s">
        <v>107</v>
      </c>
      <c r="AV327" s="38" t="s">
        <v>107</v>
      </c>
      <c r="AW327" s="38" t="s">
        <v>107</v>
      </c>
      <c r="AX327" s="38">
        <v>4816921</v>
      </c>
      <c r="AY327" s="38">
        <v>3027779</v>
      </c>
      <c r="AZ327" s="38">
        <v>1307450</v>
      </c>
      <c r="BA327" s="38">
        <v>3303031</v>
      </c>
      <c r="BB327" s="38">
        <v>302778</v>
      </c>
      <c r="BC327" s="38">
        <v>522980</v>
      </c>
      <c r="BD327" s="38">
        <v>302778</v>
      </c>
      <c r="BE327" s="38">
        <v>894571</v>
      </c>
      <c r="BF327" s="38">
        <v>1032198</v>
      </c>
      <c r="BG327" s="38">
        <v>2133207</v>
      </c>
      <c r="BH327" s="38">
        <v>206440</v>
      </c>
      <c r="BI327" s="38">
        <v>1307450</v>
      </c>
      <c r="BJ327" s="38">
        <v>233965</v>
      </c>
      <c r="BK327" s="38" t="s">
        <v>107</v>
      </c>
      <c r="BL327" s="38" t="s">
        <v>107</v>
      </c>
      <c r="BM327" s="38" t="s">
        <v>107</v>
      </c>
      <c r="BN327" s="38">
        <v>0</v>
      </c>
      <c r="BO327" s="38">
        <v>178914</v>
      </c>
      <c r="BP327" s="38">
        <v>3027779</v>
      </c>
      <c r="BQ327" s="38">
        <v>6193185</v>
      </c>
      <c r="BR327" s="38">
        <v>0</v>
      </c>
      <c r="BS327" s="38">
        <v>481692</v>
      </c>
      <c r="BT327" s="330">
        <v>224798784</v>
      </c>
      <c r="BU327" s="38" t="s">
        <v>107</v>
      </c>
      <c r="BV327" s="38">
        <v>6549266</v>
      </c>
      <c r="BW327" s="38">
        <v>20302113</v>
      </c>
      <c r="BX327" s="38" t="s">
        <v>107</v>
      </c>
      <c r="BY327" s="41" t="s">
        <v>107</v>
      </c>
      <c r="BZ327" s="41" t="s">
        <v>107</v>
      </c>
      <c r="CA327" s="41" t="s">
        <v>107</v>
      </c>
      <c r="CB327" s="41" t="s">
        <v>107</v>
      </c>
      <c r="CC327" s="41" t="s">
        <v>107</v>
      </c>
      <c r="CD327" s="41" t="s">
        <v>107</v>
      </c>
      <c r="CE327" s="41" t="s">
        <v>107</v>
      </c>
      <c r="CF327" s="42" t="s">
        <v>107</v>
      </c>
      <c r="CG327" s="42" t="s">
        <v>114</v>
      </c>
      <c r="CH327" s="42" t="s">
        <v>114</v>
      </c>
      <c r="CI327" s="42" t="s">
        <v>114</v>
      </c>
      <c r="CJ327" s="42" t="s">
        <v>114</v>
      </c>
      <c r="CK327" s="42" t="s">
        <v>113</v>
      </c>
      <c r="CL327" s="42" t="s">
        <v>114</v>
      </c>
      <c r="CM327" s="41" t="s">
        <v>107</v>
      </c>
      <c r="CN327" s="41" t="s">
        <v>107</v>
      </c>
      <c r="CO327" s="41" t="s">
        <v>107</v>
      </c>
      <c r="CP327" s="41" t="s">
        <v>107</v>
      </c>
      <c r="CQ327" s="41" t="s">
        <v>107</v>
      </c>
      <c r="CR327" s="41" t="s">
        <v>107</v>
      </c>
      <c r="CS327" s="41" t="s">
        <v>107</v>
      </c>
      <c r="CT327" s="41" t="s">
        <v>107</v>
      </c>
      <c r="CU327" s="332">
        <v>6468437</v>
      </c>
      <c r="CV327" s="43">
        <v>1</v>
      </c>
    </row>
    <row r="328" spans="1:100" ht="51">
      <c r="A328" s="28">
        <v>451</v>
      </c>
      <c r="B328" s="29" t="s">
        <v>325</v>
      </c>
      <c r="C328" s="29" t="s">
        <v>3</v>
      </c>
      <c r="D328" s="29" t="s">
        <v>977</v>
      </c>
      <c r="E328" s="42" t="s">
        <v>978</v>
      </c>
      <c r="F328" s="42" t="s">
        <v>982</v>
      </c>
      <c r="G328" s="30" t="s">
        <v>1008</v>
      </c>
      <c r="H328" s="28" t="s">
        <v>1009</v>
      </c>
      <c r="I328" s="28">
        <v>6420050</v>
      </c>
      <c r="J328" s="28" t="s">
        <v>1019</v>
      </c>
      <c r="K328" s="31" t="s">
        <v>107</v>
      </c>
      <c r="L328" s="56">
        <v>158</v>
      </c>
      <c r="M328" s="33" t="s">
        <v>107</v>
      </c>
      <c r="N328" s="34">
        <v>122000000</v>
      </c>
      <c r="O328" s="33" t="s">
        <v>107</v>
      </c>
      <c r="P328" s="28" t="s">
        <v>2415</v>
      </c>
      <c r="Q328" s="28" t="s">
        <v>112</v>
      </c>
      <c r="R328" s="28" t="s">
        <v>107</v>
      </c>
      <c r="S328" s="28" t="s">
        <v>107</v>
      </c>
      <c r="T328" s="42" t="s">
        <v>107</v>
      </c>
      <c r="U328" s="28" t="s">
        <v>107</v>
      </c>
      <c r="V328" s="28" t="s">
        <v>107</v>
      </c>
      <c r="W328" s="28">
        <f t="shared" si="5"/>
        <v>248385409</v>
      </c>
      <c r="X328" s="65" t="s">
        <v>2412</v>
      </c>
      <c r="Y328" s="320">
        <v>0.02</v>
      </c>
      <c r="Z328" s="320">
        <v>0.03</v>
      </c>
      <c r="AA328" s="320">
        <v>0.03</v>
      </c>
      <c r="AB328" s="320">
        <v>0.03</v>
      </c>
      <c r="AC328" s="320">
        <v>0.03</v>
      </c>
      <c r="AD328" s="320">
        <v>0.03</v>
      </c>
      <c r="AE328" s="28" t="s">
        <v>113</v>
      </c>
      <c r="AF328" s="28" t="s">
        <v>113</v>
      </c>
      <c r="AG328" s="28" t="s">
        <v>113</v>
      </c>
      <c r="AH328" s="45">
        <v>1</v>
      </c>
      <c r="AI328" s="38">
        <v>8689479</v>
      </c>
      <c r="AJ328" s="38">
        <v>756945</v>
      </c>
      <c r="AK328" s="38">
        <v>619319</v>
      </c>
      <c r="AL328" s="38" t="s">
        <v>107</v>
      </c>
      <c r="AM328" s="38">
        <v>4816921</v>
      </c>
      <c r="AN328" s="38">
        <v>8078664</v>
      </c>
      <c r="AO328" s="38">
        <v>481692</v>
      </c>
      <c r="AP328" s="38">
        <v>894571</v>
      </c>
      <c r="AQ328" s="38">
        <v>48169</v>
      </c>
      <c r="AR328" s="38">
        <v>385354</v>
      </c>
      <c r="AS328" s="38" t="s">
        <v>107</v>
      </c>
      <c r="AT328" s="38" t="s">
        <v>107</v>
      </c>
      <c r="AU328" s="38" t="s">
        <v>107</v>
      </c>
      <c r="AV328" s="38" t="s">
        <v>107</v>
      </c>
      <c r="AW328" s="38" t="s">
        <v>107</v>
      </c>
      <c r="AX328" s="38">
        <v>4816921</v>
      </c>
      <c r="AY328" s="38">
        <v>3027779</v>
      </c>
      <c r="AZ328" s="38">
        <v>1307450</v>
      </c>
      <c r="BA328" s="38">
        <v>3303031</v>
      </c>
      <c r="BB328" s="38">
        <v>302778</v>
      </c>
      <c r="BC328" s="38">
        <v>522980</v>
      </c>
      <c r="BD328" s="38">
        <v>302778</v>
      </c>
      <c r="BE328" s="38">
        <v>894571</v>
      </c>
      <c r="BF328" s="38">
        <v>1032198</v>
      </c>
      <c r="BG328" s="38">
        <v>2133207</v>
      </c>
      <c r="BH328" s="38">
        <v>206440</v>
      </c>
      <c r="BI328" s="38">
        <v>1307450</v>
      </c>
      <c r="BJ328" s="38">
        <v>233965</v>
      </c>
      <c r="BK328" s="38" t="s">
        <v>107</v>
      </c>
      <c r="BL328" s="38" t="s">
        <v>107</v>
      </c>
      <c r="BM328" s="38" t="s">
        <v>107</v>
      </c>
      <c r="BN328" s="38">
        <v>0</v>
      </c>
      <c r="BO328" s="38">
        <v>178914</v>
      </c>
      <c r="BP328" s="38">
        <v>3027779</v>
      </c>
      <c r="BQ328" s="38">
        <v>6193185</v>
      </c>
      <c r="BR328" s="38">
        <v>0</v>
      </c>
      <c r="BS328" s="38">
        <v>481692</v>
      </c>
      <c r="BT328" s="330">
        <v>126385409</v>
      </c>
      <c r="BU328" s="38" t="s">
        <v>107</v>
      </c>
      <c r="BV328" s="38">
        <v>6549266</v>
      </c>
      <c r="BW328" s="38">
        <v>20302113</v>
      </c>
      <c r="BX328" s="38" t="s">
        <v>107</v>
      </c>
      <c r="BY328" s="41" t="s">
        <v>107</v>
      </c>
      <c r="BZ328" s="41" t="s">
        <v>107</v>
      </c>
      <c r="CA328" s="41" t="s">
        <v>107</v>
      </c>
      <c r="CB328" s="41" t="s">
        <v>107</v>
      </c>
      <c r="CC328" s="41" t="s">
        <v>107</v>
      </c>
      <c r="CD328" s="41" t="s">
        <v>107</v>
      </c>
      <c r="CE328" s="41" t="s">
        <v>107</v>
      </c>
      <c r="CF328" s="42" t="s">
        <v>107</v>
      </c>
      <c r="CG328" s="42" t="s">
        <v>114</v>
      </c>
      <c r="CH328" s="42" t="s">
        <v>114</v>
      </c>
      <c r="CI328" s="42" t="s">
        <v>113</v>
      </c>
      <c r="CJ328" s="42" t="s">
        <v>114</v>
      </c>
      <c r="CK328" s="42" t="s">
        <v>114</v>
      </c>
      <c r="CL328" s="42" t="s">
        <v>114</v>
      </c>
      <c r="CM328" s="41" t="s">
        <v>107</v>
      </c>
      <c r="CN328" s="41" t="s">
        <v>107</v>
      </c>
      <c r="CO328" s="41" t="s">
        <v>107</v>
      </c>
      <c r="CP328" s="41" t="s">
        <v>107</v>
      </c>
      <c r="CQ328" s="41" t="s">
        <v>107</v>
      </c>
      <c r="CR328" s="41" t="s">
        <v>107</v>
      </c>
      <c r="CS328" s="41" t="s">
        <v>107</v>
      </c>
      <c r="CT328" s="41" t="s">
        <v>107</v>
      </c>
      <c r="CU328" s="332">
        <v>5780305</v>
      </c>
      <c r="CV328" s="43">
        <v>1</v>
      </c>
    </row>
    <row r="329" spans="1:100" ht="51">
      <c r="A329" s="28">
        <v>454</v>
      </c>
      <c r="B329" s="29" t="s">
        <v>325</v>
      </c>
      <c r="C329" s="29" t="s">
        <v>3</v>
      </c>
      <c r="D329" s="29" t="s">
        <v>977</v>
      </c>
      <c r="E329" s="42" t="s">
        <v>978</v>
      </c>
      <c r="F329" s="42" t="s">
        <v>982</v>
      </c>
      <c r="G329" s="30" t="s">
        <v>1015</v>
      </c>
      <c r="H329" s="28" t="s">
        <v>1009</v>
      </c>
      <c r="I329" s="28">
        <v>6407009</v>
      </c>
      <c r="J329" s="28" t="s">
        <v>1022</v>
      </c>
      <c r="K329" s="31" t="s">
        <v>107</v>
      </c>
      <c r="L329" s="56">
        <v>127</v>
      </c>
      <c r="M329" s="33" t="s">
        <v>107</v>
      </c>
      <c r="N329" s="34">
        <v>138000000</v>
      </c>
      <c r="O329" s="33" t="s">
        <v>107</v>
      </c>
      <c r="P329" s="28" t="s">
        <v>2415</v>
      </c>
      <c r="Q329" s="28" t="s">
        <v>360</v>
      </c>
      <c r="R329" s="28" t="s">
        <v>107</v>
      </c>
      <c r="S329" s="28" t="s">
        <v>107</v>
      </c>
      <c r="T329" s="42" t="s">
        <v>107</v>
      </c>
      <c r="U329" s="28" t="s">
        <v>107</v>
      </c>
      <c r="V329" s="28" t="s">
        <v>107</v>
      </c>
      <c r="W329" s="28">
        <f t="shared" si="5"/>
        <v>264385409</v>
      </c>
      <c r="X329" s="65" t="s">
        <v>2412</v>
      </c>
      <c r="Y329" s="320">
        <v>0.02</v>
      </c>
      <c r="Z329" s="320">
        <v>2.5000000000000001E-2</v>
      </c>
      <c r="AA329" s="320">
        <v>2.5000000000000001E-2</v>
      </c>
      <c r="AB329" s="320">
        <v>2.5000000000000001E-2</v>
      </c>
      <c r="AC329" s="320">
        <v>0.03</v>
      </c>
      <c r="AD329" s="320">
        <v>0.03</v>
      </c>
      <c r="AE329" s="28" t="s">
        <v>113</v>
      </c>
      <c r="AF329" s="28" t="s">
        <v>113</v>
      </c>
      <c r="AG329" s="28" t="s">
        <v>113</v>
      </c>
      <c r="AH329" s="45">
        <v>1</v>
      </c>
      <c r="AI329" s="38">
        <v>8689479</v>
      </c>
      <c r="AJ329" s="38">
        <v>756945</v>
      </c>
      <c r="AK329" s="38">
        <v>619319</v>
      </c>
      <c r="AL329" s="38" t="s">
        <v>107</v>
      </c>
      <c r="AM329" s="38">
        <v>4816921</v>
      </c>
      <c r="AN329" s="38">
        <v>8078664</v>
      </c>
      <c r="AO329" s="38">
        <v>481692</v>
      </c>
      <c r="AP329" s="38">
        <v>894571</v>
      </c>
      <c r="AQ329" s="38">
        <v>48169</v>
      </c>
      <c r="AR329" s="38">
        <v>385354</v>
      </c>
      <c r="AS329" s="38" t="s">
        <v>107</v>
      </c>
      <c r="AT329" s="38" t="s">
        <v>107</v>
      </c>
      <c r="AU329" s="38" t="s">
        <v>107</v>
      </c>
      <c r="AV329" s="38" t="s">
        <v>107</v>
      </c>
      <c r="AW329" s="38" t="s">
        <v>107</v>
      </c>
      <c r="AX329" s="38">
        <v>4816921</v>
      </c>
      <c r="AY329" s="38">
        <v>3027779</v>
      </c>
      <c r="AZ329" s="38">
        <v>1307450</v>
      </c>
      <c r="BA329" s="38">
        <v>3303031</v>
      </c>
      <c r="BB329" s="38">
        <v>302778</v>
      </c>
      <c r="BC329" s="38">
        <v>522980</v>
      </c>
      <c r="BD329" s="38">
        <v>302778</v>
      </c>
      <c r="BE329" s="38">
        <v>894571</v>
      </c>
      <c r="BF329" s="38">
        <v>1032198</v>
      </c>
      <c r="BG329" s="38">
        <v>2133207</v>
      </c>
      <c r="BH329" s="38">
        <v>206440</v>
      </c>
      <c r="BI329" s="38">
        <v>1307450</v>
      </c>
      <c r="BJ329" s="38">
        <v>233965</v>
      </c>
      <c r="BK329" s="38" t="s">
        <v>107</v>
      </c>
      <c r="BL329" s="38" t="s">
        <v>107</v>
      </c>
      <c r="BM329" s="38" t="s">
        <v>107</v>
      </c>
      <c r="BN329" s="38">
        <v>0</v>
      </c>
      <c r="BO329" s="38">
        <v>178914</v>
      </c>
      <c r="BP329" s="38">
        <v>3027779</v>
      </c>
      <c r="BQ329" s="38">
        <v>6193185</v>
      </c>
      <c r="BR329" s="38">
        <v>0</v>
      </c>
      <c r="BS329" s="38">
        <v>481692</v>
      </c>
      <c r="BT329" s="330">
        <v>126385409</v>
      </c>
      <c r="BU329" s="38" t="s">
        <v>107</v>
      </c>
      <c r="BV329" s="38">
        <v>6549266</v>
      </c>
      <c r="BW329" s="38">
        <v>20302113</v>
      </c>
      <c r="BX329" s="38" t="s">
        <v>107</v>
      </c>
      <c r="BY329" s="41" t="s">
        <v>107</v>
      </c>
      <c r="BZ329" s="41" t="s">
        <v>107</v>
      </c>
      <c r="CA329" s="41" t="s">
        <v>107</v>
      </c>
      <c r="CB329" s="41" t="s">
        <v>107</v>
      </c>
      <c r="CC329" s="41" t="s">
        <v>107</v>
      </c>
      <c r="CD329" s="41" t="s">
        <v>107</v>
      </c>
      <c r="CE329" s="41" t="s">
        <v>107</v>
      </c>
      <c r="CF329" s="42" t="s">
        <v>107</v>
      </c>
      <c r="CG329" s="42" t="s">
        <v>114</v>
      </c>
      <c r="CH329" s="42" t="s">
        <v>114</v>
      </c>
      <c r="CI329" s="42" t="s">
        <v>114</v>
      </c>
      <c r="CJ329" s="42" t="s">
        <v>114</v>
      </c>
      <c r="CK329" s="42" t="s">
        <v>113</v>
      </c>
      <c r="CL329" s="42" t="s">
        <v>114</v>
      </c>
      <c r="CM329" s="41" t="s">
        <v>107</v>
      </c>
      <c r="CN329" s="41" t="s">
        <v>107</v>
      </c>
      <c r="CO329" s="41" t="s">
        <v>107</v>
      </c>
      <c r="CP329" s="41" t="s">
        <v>107</v>
      </c>
      <c r="CQ329" s="41" t="s">
        <v>107</v>
      </c>
      <c r="CR329" s="41" t="s">
        <v>107</v>
      </c>
      <c r="CS329" s="41" t="s">
        <v>107</v>
      </c>
      <c r="CT329" s="41" t="s">
        <v>107</v>
      </c>
      <c r="CU329" s="332">
        <v>6468437</v>
      </c>
      <c r="CV329" s="43">
        <v>1</v>
      </c>
    </row>
    <row r="330" spans="1:100" ht="38.25">
      <c r="A330" s="28">
        <v>465</v>
      </c>
      <c r="B330" s="29" t="s">
        <v>104</v>
      </c>
      <c r="C330" s="29" t="s">
        <v>3</v>
      </c>
      <c r="D330" s="29" t="s">
        <v>1038</v>
      </c>
      <c r="E330" s="42" t="s">
        <v>1038</v>
      </c>
      <c r="F330" s="42" t="s">
        <v>107</v>
      </c>
      <c r="G330" s="67" t="s">
        <v>1039</v>
      </c>
      <c r="H330" s="28" t="s">
        <v>109</v>
      </c>
      <c r="I330" s="28">
        <v>1611169</v>
      </c>
      <c r="J330" s="28" t="s">
        <v>1040</v>
      </c>
      <c r="K330" s="31" t="s">
        <v>107</v>
      </c>
      <c r="L330" s="56">
        <v>153</v>
      </c>
      <c r="M330" s="33" t="s">
        <v>107</v>
      </c>
      <c r="N330" s="34">
        <v>257100000</v>
      </c>
      <c r="O330" s="33" t="s">
        <v>107</v>
      </c>
      <c r="P330" s="28" t="s">
        <v>2415</v>
      </c>
      <c r="Q330" s="28" t="s">
        <v>360</v>
      </c>
      <c r="R330" s="28" t="s">
        <v>107</v>
      </c>
      <c r="S330" s="28" t="s">
        <v>107</v>
      </c>
      <c r="T330" s="42" t="s">
        <v>107</v>
      </c>
      <c r="U330" s="28" t="s">
        <v>107</v>
      </c>
      <c r="V330" s="28" t="s">
        <v>107</v>
      </c>
      <c r="W330" s="28">
        <f t="shared" si="5"/>
        <v>619199288</v>
      </c>
      <c r="X330" s="65" t="s">
        <v>2412</v>
      </c>
      <c r="Y330" s="206">
        <v>0.08</v>
      </c>
      <c r="Z330" s="206">
        <v>0.08</v>
      </c>
      <c r="AA330" s="206">
        <v>0.08</v>
      </c>
      <c r="AB330" s="206">
        <v>0.08</v>
      </c>
      <c r="AC330" s="319">
        <v>0.09</v>
      </c>
      <c r="AD330" s="206">
        <v>0.1</v>
      </c>
      <c r="AE330" s="28" t="s">
        <v>113</v>
      </c>
      <c r="AF330" s="28" t="s">
        <v>113</v>
      </c>
      <c r="AG330" s="28" t="s">
        <v>113</v>
      </c>
      <c r="AH330" s="37">
        <v>1</v>
      </c>
      <c r="AI330" s="38" t="s">
        <v>107</v>
      </c>
      <c r="AJ330" s="38">
        <v>535272</v>
      </c>
      <c r="AK330" s="38">
        <v>764674</v>
      </c>
      <c r="AL330" s="38" t="s">
        <v>107</v>
      </c>
      <c r="AM330" s="38" t="s">
        <v>107</v>
      </c>
      <c r="AN330" s="38">
        <v>12124379</v>
      </c>
      <c r="AO330" s="38">
        <v>527502</v>
      </c>
      <c r="AP330" s="38" t="s">
        <v>107</v>
      </c>
      <c r="AQ330" s="38">
        <v>2</v>
      </c>
      <c r="AR330" s="38">
        <v>1508493</v>
      </c>
      <c r="AS330" s="38" t="s">
        <v>107</v>
      </c>
      <c r="AT330" s="38" t="s">
        <v>107</v>
      </c>
      <c r="AU330" s="38" t="s">
        <v>107</v>
      </c>
      <c r="AV330" s="38" t="s">
        <v>107</v>
      </c>
      <c r="AW330" s="38" t="s">
        <v>107</v>
      </c>
      <c r="AX330" s="38" t="s">
        <v>107</v>
      </c>
      <c r="AY330" s="38" t="s">
        <v>107</v>
      </c>
      <c r="AZ330" s="38">
        <v>2891625</v>
      </c>
      <c r="BA330" s="38">
        <v>4089166</v>
      </c>
      <c r="BB330" s="38">
        <v>1368593</v>
      </c>
      <c r="BC330" s="38">
        <v>1533438</v>
      </c>
      <c r="BD330" s="38">
        <v>173454</v>
      </c>
      <c r="BE330" s="38">
        <v>2116818</v>
      </c>
      <c r="BF330" s="38" t="s">
        <v>107</v>
      </c>
      <c r="BG330" s="38">
        <v>5649184</v>
      </c>
      <c r="BH330" s="38">
        <v>130091</v>
      </c>
      <c r="BI330" s="38">
        <v>2318558</v>
      </c>
      <c r="BJ330" s="38" t="s">
        <v>107</v>
      </c>
      <c r="BK330" s="38" t="s">
        <v>107</v>
      </c>
      <c r="BL330" s="38" t="s">
        <v>107</v>
      </c>
      <c r="BM330" s="38">
        <v>2862417</v>
      </c>
      <c r="BN330" s="38">
        <v>7892091</v>
      </c>
      <c r="BO330" s="38">
        <v>130091</v>
      </c>
      <c r="BP330" s="38">
        <v>7119116</v>
      </c>
      <c r="BQ330" s="38">
        <v>16970553</v>
      </c>
      <c r="BR330" s="38">
        <v>2</v>
      </c>
      <c r="BS330" s="38">
        <v>2024137</v>
      </c>
      <c r="BT330" s="330">
        <v>362099288</v>
      </c>
      <c r="BU330" s="38" t="s">
        <v>107</v>
      </c>
      <c r="BV330" s="38" t="s">
        <v>107</v>
      </c>
      <c r="BW330" s="38" t="s">
        <v>107</v>
      </c>
      <c r="BX330" s="38" t="s">
        <v>107</v>
      </c>
      <c r="BY330" s="41" t="s">
        <v>107</v>
      </c>
      <c r="BZ330" s="41" t="s">
        <v>107</v>
      </c>
      <c r="CA330" s="41" t="s">
        <v>107</v>
      </c>
      <c r="CB330" s="41" t="s">
        <v>107</v>
      </c>
      <c r="CC330" s="41" t="s">
        <v>107</v>
      </c>
      <c r="CD330" s="41" t="s">
        <v>107</v>
      </c>
      <c r="CE330" s="41" t="s">
        <v>107</v>
      </c>
      <c r="CF330" s="42" t="s">
        <v>107</v>
      </c>
      <c r="CG330" s="41" t="s">
        <v>114</v>
      </c>
      <c r="CH330" s="41" t="s">
        <v>114</v>
      </c>
      <c r="CI330" s="41" t="s">
        <v>114</v>
      </c>
      <c r="CJ330" s="41" t="s">
        <v>114</v>
      </c>
      <c r="CK330" s="41" t="s">
        <v>114</v>
      </c>
      <c r="CL330" s="41" t="s">
        <v>114</v>
      </c>
      <c r="CM330" s="41" t="s">
        <v>107</v>
      </c>
      <c r="CN330" s="41" t="s">
        <v>107</v>
      </c>
      <c r="CO330" s="41" t="s">
        <v>107</v>
      </c>
      <c r="CP330" s="41" t="s">
        <v>107</v>
      </c>
      <c r="CQ330" s="41" t="s">
        <v>107</v>
      </c>
      <c r="CR330" s="41" t="s">
        <v>107</v>
      </c>
      <c r="CS330" s="41" t="s">
        <v>107</v>
      </c>
      <c r="CT330" s="41" t="s">
        <v>107</v>
      </c>
      <c r="CU330" s="332">
        <v>21579825</v>
      </c>
      <c r="CV330" s="43">
        <v>1</v>
      </c>
    </row>
    <row r="331" spans="1:100" ht="51">
      <c r="A331" s="28">
        <v>466</v>
      </c>
      <c r="B331" s="29" t="s">
        <v>104</v>
      </c>
      <c r="C331" s="29" t="s">
        <v>3</v>
      </c>
      <c r="D331" s="29" t="s">
        <v>1038</v>
      </c>
      <c r="E331" s="42" t="s">
        <v>1038</v>
      </c>
      <c r="F331" s="42" t="s">
        <v>107</v>
      </c>
      <c r="G331" s="67" t="s">
        <v>1041</v>
      </c>
      <c r="H331" s="28" t="s">
        <v>109</v>
      </c>
      <c r="I331" s="28">
        <v>1611171</v>
      </c>
      <c r="J331" s="28" t="s">
        <v>1042</v>
      </c>
      <c r="K331" s="31" t="s">
        <v>107</v>
      </c>
      <c r="L331" s="56">
        <v>153</v>
      </c>
      <c r="M331" s="33" t="s">
        <v>107</v>
      </c>
      <c r="N331" s="34">
        <v>216600000</v>
      </c>
      <c r="O331" s="33" t="s">
        <v>107</v>
      </c>
      <c r="P331" s="28" t="s">
        <v>2415</v>
      </c>
      <c r="Q331" s="28" t="s">
        <v>360</v>
      </c>
      <c r="R331" s="28" t="s">
        <v>107</v>
      </c>
      <c r="S331" s="28" t="s">
        <v>107</v>
      </c>
      <c r="T331" s="42" t="s">
        <v>107</v>
      </c>
      <c r="U331" s="28" t="s">
        <v>107</v>
      </c>
      <c r="V331" s="28" t="s">
        <v>107</v>
      </c>
      <c r="W331" s="28">
        <f t="shared" si="5"/>
        <v>578699288</v>
      </c>
      <c r="X331" s="65" t="s">
        <v>2412</v>
      </c>
      <c r="Y331" s="206">
        <v>0.08</v>
      </c>
      <c r="Z331" s="206">
        <v>0.08</v>
      </c>
      <c r="AA331" s="206">
        <v>0.08</v>
      </c>
      <c r="AB331" s="206">
        <v>0.08</v>
      </c>
      <c r="AC331" s="319">
        <v>0.09</v>
      </c>
      <c r="AD331" s="206">
        <v>0.1</v>
      </c>
      <c r="AE331" s="28" t="s">
        <v>113</v>
      </c>
      <c r="AF331" s="28" t="s">
        <v>113</v>
      </c>
      <c r="AG331" s="28" t="s">
        <v>113</v>
      </c>
      <c r="AH331" s="37">
        <v>1</v>
      </c>
      <c r="AI331" s="38" t="s">
        <v>107</v>
      </c>
      <c r="AJ331" s="38">
        <v>535272</v>
      </c>
      <c r="AK331" s="38">
        <v>764674</v>
      </c>
      <c r="AL331" s="38" t="s">
        <v>107</v>
      </c>
      <c r="AM331" s="38" t="s">
        <v>107</v>
      </c>
      <c r="AN331" s="38">
        <v>12124379</v>
      </c>
      <c r="AO331" s="38">
        <v>527502</v>
      </c>
      <c r="AP331" s="38" t="s">
        <v>107</v>
      </c>
      <c r="AQ331" s="38">
        <v>2</v>
      </c>
      <c r="AR331" s="38">
        <v>1508493</v>
      </c>
      <c r="AS331" s="38" t="s">
        <v>107</v>
      </c>
      <c r="AT331" s="38" t="s">
        <v>107</v>
      </c>
      <c r="AU331" s="38" t="s">
        <v>107</v>
      </c>
      <c r="AV331" s="38" t="s">
        <v>107</v>
      </c>
      <c r="AW331" s="38" t="s">
        <v>107</v>
      </c>
      <c r="AX331" s="38" t="s">
        <v>107</v>
      </c>
      <c r="AY331" s="38" t="s">
        <v>107</v>
      </c>
      <c r="AZ331" s="38">
        <v>2891625</v>
      </c>
      <c r="BA331" s="38">
        <v>4089166</v>
      </c>
      <c r="BB331" s="38">
        <v>1368593</v>
      </c>
      <c r="BC331" s="38">
        <v>1533438</v>
      </c>
      <c r="BD331" s="38">
        <v>173454</v>
      </c>
      <c r="BE331" s="38">
        <v>2116818</v>
      </c>
      <c r="BF331" s="38" t="s">
        <v>107</v>
      </c>
      <c r="BG331" s="38">
        <v>5649184</v>
      </c>
      <c r="BH331" s="38">
        <v>130091</v>
      </c>
      <c r="BI331" s="38">
        <v>2318558</v>
      </c>
      <c r="BJ331" s="38" t="s">
        <v>107</v>
      </c>
      <c r="BK331" s="38" t="s">
        <v>107</v>
      </c>
      <c r="BL331" s="38" t="s">
        <v>107</v>
      </c>
      <c r="BM331" s="38">
        <v>2862417</v>
      </c>
      <c r="BN331" s="38">
        <v>7892091</v>
      </c>
      <c r="BO331" s="38">
        <v>130091</v>
      </c>
      <c r="BP331" s="38">
        <v>7119116</v>
      </c>
      <c r="BQ331" s="38">
        <v>16970553</v>
      </c>
      <c r="BR331" s="38">
        <v>8181503</v>
      </c>
      <c r="BS331" s="38">
        <v>2024137</v>
      </c>
      <c r="BT331" s="330">
        <v>362099288</v>
      </c>
      <c r="BU331" s="38" t="s">
        <v>107</v>
      </c>
      <c r="BV331" s="38" t="s">
        <v>107</v>
      </c>
      <c r="BW331" s="38" t="s">
        <v>107</v>
      </c>
      <c r="BX331" s="38" t="s">
        <v>107</v>
      </c>
      <c r="BY331" s="41" t="s">
        <v>107</v>
      </c>
      <c r="BZ331" s="41" t="s">
        <v>107</v>
      </c>
      <c r="CA331" s="41" t="s">
        <v>107</v>
      </c>
      <c r="CB331" s="41" t="s">
        <v>107</v>
      </c>
      <c r="CC331" s="41" t="s">
        <v>107</v>
      </c>
      <c r="CD331" s="41" t="s">
        <v>107</v>
      </c>
      <c r="CE331" s="41" t="s">
        <v>107</v>
      </c>
      <c r="CF331" s="42" t="s">
        <v>107</v>
      </c>
      <c r="CG331" s="41" t="s">
        <v>114</v>
      </c>
      <c r="CH331" s="41" t="s">
        <v>114</v>
      </c>
      <c r="CI331" s="41" t="s">
        <v>114</v>
      </c>
      <c r="CJ331" s="41" t="s">
        <v>114</v>
      </c>
      <c r="CK331" s="41" t="s">
        <v>114</v>
      </c>
      <c r="CL331" s="41" t="s">
        <v>114</v>
      </c>
      <c r="CM331" s="41" t="s">
        <v>107</v>
      </c>
      <c r="CN331" s="41" t="s">
        <v>107</v>
      </c>
      <c r="CO331" s="41" t="s">
        <v>107</v>
      </c>
      <c r="CP331" s="41" t="s">
        <v>107</v>
      </c>
      <c r="CQ331" s="41" t="s">
        <v>107</v>
      </c>
      <c r="CR331" s="41" t="s">
        <v>107</v>
      </c>
      <c r="CS331" s="41" t="s">
        <v>107</v>
      </c>
      <c r="CT331" s="41" t="s">
        <v>107</v>
      </c>
      <c r="CU331" s="332">
        <v>20680666</v>
      </c>
      <c r="CV331" s="43">
        <v>1</v>
      </c>
    </row>
    <row r="332" spans="1:100" ht="38.25">
      <c r="A332" s="28">
        <v>467</v>
      </c>
      <c r="B332" s="29" t="s">
        <v>104</v>
      </c>
      <c r="C332" s="29" t="s">
        <v>3</v>
      </c>
      <c r="D332" s="29" t="s">
        <v>1038</v>
      </c>
      <c r="E332" s="42" t="s">
        <v>1038</v>
      </c>
      <c r="F332" s="42" t="s">
        <v>107</v>
      </c>
      <c r="G332" s="67" t="s">
        <v>1043</v>
      </c>
      <c r="H332" s="28" t="s">
        <v>109</v>
      </c>
      <c r="I332" s="28">
        <v>1611132</v>
      </c>
      <c r="J332" s="28" t="s">
        <v>1044</v>
      </c>
      <c r="K332" s="31" t="s">
        <v>107</v>
      </c>
      <c r="L332" s="56">
        <v>187</v>
      </c>
      <c r="M332" s="33" t="s">
        <v>107</v>
      </c>
      <c r="N332" s="34">
        <v>263300000</v>
      </c>
      <c r="O332" s="33" t="s">
        <v>107</v>
      </c>
      <c r="P332" s="28" t="s">
        <v>2415</v>
      </c>
      <c r="Q332" s="28" t="s">
        <v>360</v>
      </c>
      <c r="R332" s="28" t="s">
        <v>107</v>
      </c>
      <c r="S332" s="28" t="s">
        <v>107</v>
      </c>
      <c r="T332" s="42" t="s">
        <v>107</v>
      </c>
      <c r="U332" s="28" t="s">
        <v>107</v>
      </c>
      <c r="V332" s="28" t="s">
        <v>107</v>
      </c>
      <c r="W332" s="28">
        <f t="shared" si="5"/>
        <v>633382748</v>
      </c>
      <c r="X332" s="65" t="s">
        <v>2412</v>
      </c>
      <c r="Y332" s="206">
        <v>0.08</v>
      </c>
      <c r="Z332" s="206">
        <v>0.08</v>
      </c>
      <c r="AA332" s="206">
        <v>0.08</v>
      </c>
      <c r="AB332" s="206">
        <v>0.08</v>
      </c>
      <c r="AC332" s="319">
        <v>0.09</v>
      </c>
      <c r="AD332" s="206">
        <v>0.1</v>
      </c>
      <c r="AE332" s="28" t="s">
        <v>113</v>
      </c>
      <c r="AF332" s="28" t="s">
        <v>113</v>
      </c>
      <c r="AG332" s="28" t="s">
        <v>113</v>
      </c>
      <c r="AH332" s="37">
        <v>1</v>
      </c>
      <c r="AI332" s="38" t="s">
        <v>107</v>
      </c>
      <c r="AJ332" s="38">
        <v>535272</v>
      </c>
      <c r="AK332" s="38">
        <v>764674</v>
      </c>
      <c r="AL332" s="38" t="s">
        <v>107</v>
      </c>
      <c r="AM332" s="38" t="s">
        <v>107</v>
      </c>
      <c r="AN332" s="38">
        <v>12124379</v>
      </c>
      <c r="AO332" s="38">
        <v>527502</v>
      </c>
      <c r="AP332" s="38" t="s">
        <v>107</v>
      </c>
      <c r="AQ332" s="38">
        <v>2</v>
      </c>
      <c r="AR332" s="38">
        <v>1508493</v>
      </c>
      <c r="AS332" s="38" t="s">
        <v>107</v>
      </c>
      <c r="AT332" s="38" t="s">
        <v>107</v>
      </c>
      <c r="AU332" s="38" t="s">
        <v>107</v>
      </c>
      <c r="AV332" s="38" t="s">
        <v>107</v>
      </c>
      <c r="AW332" s="38" t="s">
        <v>107</v>
      </c>
      <c r="AX332" s="38" t="s">
        <v>107</v>
      </c>
      <c r="AY332" s="38" t="s">
        <v>107</v>
      </c>
      <c r="AZ332" s="38">
        <v>2891625</v>
      </c>
      <c r="BA332" s="38">
        <v>4089166</v>
      </c>
      <c r="BB332" s="38">
        <v>1368593</v>
      </c>
      <c r="BC332" s="38">
        <v>1533438</v>
      </c>
      <c r="BD332" s="38">
        <v>173454</v>
      </c>
      <c r="BE332" s="38">
        <v>2116818</v>
      </c>
      <c r="BF332" s="38" t="s">
        <v>107</v>
      </c>
      <c r="BG332" s="38">
        <v>5649184</v>
      </c>
      <c r="BH332" s="38">
        <v>130091</v>
      </c>
      <c r="BI332" s="38">
        <v>2318558</v>
      </c>
      <c r="BJ332" s="38" t="s">
        <v>107</v>
      </c>
      <c r="BK332" s="38" t="s">
        <v>107</v>
      </c>
      <c r="BL332" s="38" t="s">
        <v>107</v>
      </c>
      <c r="BM332" s="38">
        <v>4702542</v>
      </c>
      <c r="BN332" s="38">
        <v>7892091</v>
      </c>
      <c r="BO332" s="38">
        <v>130091</v>
      </c>
      <c r="BP332" s="38">
        <v>7119116</v>
      </c>
      <c r="BQ332" s="38">
        <v>13710260</v>
      </c>
      <c r="BR332" s="38">
        <v>8181503</v>
      </c>
      <c r="BS332" s="38">
        <v>2024137</v>
      </c>
      <c r="BT332" s="330">
        <v>370082748</v>
      </c>
      <c r="BU332" s="38" t="s">
        <v>107</v>
      </c>
      <c r="BV332" s="38" t="s">
        <v>107</v>
      </c>
      <c r="BW332" s="38" t="s">
        <v>107</v>
      </c>
      <c r="BX332" s="38" t="s">
        <v>107</v>
      </c>
      <c r="BY332" s="41" t="s">
        <v>107</v>
      </c>
      <c r="BZ332" s="41" t="s">
        <v>107</v>
      </c>
      <c r="CA332" s="41" t="s">
        <v>107</v>
      </c>
      <c r="CB332" s="41" t="s">
        <v>107</v>
      </c>
      <c r="CC332" s="41" t="s">
        <v>107</v>
      </c>
      <c r="CD332" s="41" t="s">
        <v>107</v>
      </c>
      <c r="CE332" s="41" t="s">
        <v>107</v>
      </c>
      <c r="CF332" s="42" t="s">
        <v>107</v>
      </c>
      <c r="CG332" s="41" t="s">
        <v>114</v>
      </c>
      <c r="CH332" s="41" t="s">
        <v>114</v>
      </c>
      <c r="CI332" s="41" t="s">
        <v>114</v>
      </c>
      <c r="CJ332" s="41" t="s">
        <v>114</v>
      </c>
      <c r="CK332" s="41" t="s">
        <v>114</v>
      </c>
      <c r="CL332" s="41" t="s">
        <v>114</v>
      </c>
      <c r="CM332" s="41" t="s">
        <v>107</v>
      </c>
      <c r="CN332" s="41" t="s">
        <v>107</v>
      </c>
      <c r="CO332" s="41" t="s">
        <v>107</v>
      </c>
      <c r="CP332" s="41" t="s">
        <v>107</v>
      </c>
      <c r="CQ332" s="41" t="s">
        <v>107</v>
      </c>
      <c r="CR332" s="41" t="s">
        <v>107</v>
      </c>
      <c r="CS332" s="41" t="s">
        <v>107</v>
      </c>
      <c r="CT332" s="41" t="s">
        <v>107</v>
      </c>
      <c r="CU332" s="332">
        <v>27229972</v>
      </c>
      <c r="CV332" s="43">
        <v>1</v>
      </c>
    </row>
    <row r="333" spans="1:100" ht="51">
      <c r="A333" s="28">
        <v>469</v>
      </c>
      <c r="B333" s="29" t="s">
        <v>104</v>
      </c>
      <c r="C333" s="29" t="s">
        <v>3</v>
      </c>
      <c r="D333" s="29" t="s">
        <v>1038</v>
      </c>
      <c r="E333" s="42" t="s">
        <v>1038</v>
      </c>
      <c r="F333" s="42" t="s">
        <v>107</v>
      </c>
      <c r="G333" s="67" t="s">
        <v>1047</v>
      </c>
      <c r="H333" s="28" t="s">
        <v>109</v>
      </c>
      <c r="I333" s="28">
        <v>1611148</v>
      </c>
      <c r="J333" s="28" t="s">
        <v>1048</v>
      </c>
      <c r="K333" s="31" t="s">
        <v>107</v>
      </c>
      <c r="L333" s="56">
        <v>280</v>
      </c>
      <c r="M333" s="33" t="s">
        <v>107</v>
      </c>
      <c r="N333" s="34">
        <v>372900000</v>
      </c>
      <c r="O333" s="33" t="s">
        <v>107</v>
      </c>
      <c r="P333" s="28" t="s">
        <v>2415</v>
      </c>
      <c r="Q333" s="28" t="s">
        <v>360</v>
      </c>
      <c r="R333" s="28" t="s">
        <v>107</v>
      </c>
      <c r="S333" s="28" t="s">
        <v>107</v>
      </c>
      <c r="T333" s="42" t="s">
        <v>107</v>
      </c>
      <c r="U333" s="28" t="s">
        <v>107</v>
      </c>
      <c r="V333" s="28" t="s">
        <v>107</v>
      </c>
      <c r="W333" s="28">
        <f t="shared" si="5"/>
        <v>758916211</v>
      </c>
      <c r="X333" s="65" t="s">
        <v>2412</v>
      </c>
      <c r="Y333" s="206">
        <v>0.06</v>
      </c>
      <c r="Z333" s="206">
        <v>0.06</v>
      </c>
      <c r="AA333" s="206">
        <v>0.06</v>
      </c>
      <c r="AB333" s="206">
        <v>0.06</v>
      </c>
      <c r="AC333" s="319">
        <v>7.0000000000000007E-2</v>
      </c>
      <c r="AD333" s="206">
        <v>0.08</v>
      </c>
      <c r="AE333" s="28" t="s">
        <v>113</v>
      </c>
      <c r="AF333" s="28" t="s">
        <v>113</v>
      </c>
      <c r="AG333" s="28" t="s">
        <v>113</v>
      </c>
      <c r="AH333" s="37">
        <v>1</v>
      </c>
      <c r="AI333" s="38" t="s">
        <v>107</v>
      </c>
      <c r="AJ333" s="38">
        <v>535272</v>
      </c>
      <c r="AK333" s="38">
        <v>764674</v>
      </c>
      <c r="AL333" s="38" t="s">
        <v>107</v>
      </c>
      <c r="AM333" s="38" t="s">
        <v>107</v>
      </c>
      <c r="AN333" s="38">
        <v>12124379</v>
      </c>
      <c r="AO333" s="38">
        <v>527502</v>
      </c>
      <c r="AP333" s="38" t="s">
        <v>107</v>
      </c>
      <c r="AQ333" s="38">
        <v>2</v>
      </c>
      <c r="AR333" s="38">
        <v>1508493</v>
      </c>
      <c r="AS333" s="38" t="s">
        <v>107</v>
      </c>
      <c r="AT333" s="38" t="s">
        <v>107</v>
      </c>
      <c r="AU333" s="38" t="s">
        <v>107</v>
      </c>
      <c r="AV333" s="38" t="s">
        <v>107</v>
      </c>
      <c r="AW333" s="38" t="s">
        <v>107</v>
      </c>
      <c r="AX333" s="38" t="s">
        <v>107</v>
      </c>
      <c r="AY333" s="38" t="s">
        <v>107</v>
      </c>
      <c r="AZ333" s="38">
        <v>2891625</v>
      </c>
      <c r="BA333" s="38">
        <v>4089166</v>
      </c>
      <c r="BB333" s="38">
        <v>1368593</v>
      </c>
      <c r="BC333" s="38">
        <v>1533438</v>
      </c>
      <c r="BD333" s="38">
        <v>173454</v>
      </c>
      <c r="BE333" s="38">
        <v>2116818</v>
      </c>
      <c r="BF333" s="38" t="s">
        <v>107</v>
      </c>
      <c r="BG333" s="38">
        <v>5649184</v>
      </c>
      <c r="BH333" s="38">
        <v>130091</v>
      </c>
      <c r="BI333" s="38">
        <v>2318558</v>
      </c>
      <c r="BJ333" s="38" t="s">
        <v>107</v>
      </c>
      <c r="BK333" s="38" t="s">
        <v>107</v>
      </c>
      <c r="BL333" s="38" t="s">
        <v>107</v>
      </c>
      <c r="BM333" s="38">
        <v>4702542</v>
      </c>
      <c r="BN333" s="38">
        <v>7892091</v>
      </c>
      <c r="BO333" s="38">
        <v>130091</v>
      </c>
      <c r="BP333" s="38">
        <v>7119116</v>
      </c>
      <c r="BQ333" s="38">
        <v>13710260</v>
      </c>
      <c r="BR333" s="38">
        <v>8181503</v>
      </c>
      <c r="BS333" s="38">
        <v>2024137</v>
      </c>
      <c r="BT333" s="330">
        <v>386016211</v>
      </c>
      <c r="BU333" s="38" t="s">
        <v>107</v>
      </c>
      <c r="BV333" s="38" t="s">
        <v>107</v>
      </c>
      <c r="BW333" s="38" t="s">
        <v>107</v>
      </c>
      <c r="BX333" s="38" t="s">
        <v>107</v>
      </c>
      <c r="BY333" s="41" t="s">
        <v>107</v>
      </c>
      <c r="BZ333" s="41" t="s">
        <v>107</v>
      </c>
      <c r="CA333" s="41" t="s">
        <v>107</v>
      </c>
      <c r="CB333" s="41" t="s">
        <v>107</v>
      </c>
      <c r="CC333" s="41" t="s">
        <v>107</v>
      </c>
      <c r="CD333" s="41" t="s">
        <v>107</v>
      </c>
      <c r="CE333" s="41" t="s">
        <v>107</v>
      </c>
      <c r="CF333" s="42" t="s">
        <v>107</v>
      </c>
      <c r="CG333" s="41" t="s">
        <v>114</v>
      </c>
      <c r="CH333" s="41" t="s">
        <v>114</v>
      </c>
      <c r="CI333" s="41" t="s">
        <v>114</v>
      </c>
      <c r="CJ333" s="41" t="s">
        <v>114</v>
      </c>
      <c r="CK333" s="41" t="s">
        <v>114</v>
      </c>
      <c r="CL333" s="41" t="s">
        <v>114</v>
      </c>
      <c r="CM333" s="41" t="s">
        <v>107</v>
      </c>
      <c r="CN333" s="41" t="s">
        <v>107</v>
      </c>
      <c r="CO333" s="41" t="s">
        <v>107</v>
      </c>
      <c r="CP333" s="41" t="s">
        <v>107</v>
      </c>
      <c r="CQ333" s="41" t="s">
        <v>107</v>
      </c>
      <c r="CR333" s="41" t="s">
        <v>107</v>
      </c>
      <c r="CS333" s="41" t="s">
        <v>107</v>
      </c>
      <c r="CT333" s="41" t="s">
        <v>107</v>
      </c>
      <c r="CU333" s="332">
        <v>32698271</v>
      </c>
      <c r="CV333" s="43">
        <v>1</v>
      </c>
    </row>
    <row r="334" spans="1:100" ht="51">
      <c r="A334" s="28">
        <v>470</v>
      </c>
      <c r="B334" s="29" t="s">
        <v>104</v>
      </c>
      <c r="C334" s="29" t="s">
        <v>3</v>
      </c>
      <c r="D334" s="29" t="s">
        <v>1038</v>
      </c>
      <c r="E334" s="42" t="s">
        <v>1038</v>
      </c>
      <c r="F334" s="42" t="s">
        <v>107</v>
      </c>
      <c r="G334" s="67" t="s">
        <v>1049</v>
      </c>
      <c r="H334" s="28" t="s">
        <v>109</v>
      </c>
      <c r="I334" s="28">
        <v>1611153</v>
      </c>
      <c r="J334" s="28" t="s">
        <v>1050</v>
      </c>
      <c r="K334" s="31" t="s">
        <v>107</v>
      </c>
      <c r="L334" s="56">
        <v>280</v>
      </c>
      <c r="M334" s="33" t="s">
        <v>107</v>
      </c>
      <c r="N334" s="34">
        <v>425100000</v>
      </c>
      <c r="O334" s="33" t="s">
        <v>107</v>
      </c>
      <c r="P334" s="28" t="s">
        <v>2415</v>
      </c>
      <c r="Q334" s="28" t="s">
        <v>360</v>
      </c>
      <c r="R334" s="28" t="s">
        <v>107</v>
      </c>
      <c r="S334" s="28" t="s">
        <v>107</v>
      </c>
      <c r="T334" s="42" t="s">
        <v>107</v>
      </c>
      <c r="U334" s="28" t="s">
        <v>107</v>
      </c>
      <c r="V334" s="28" t="s">
        <v>107</v>
      </c>
      <c r="W334" s="28">
        <f t="shared" si="5"/>
        <v>835413299</v>
      </c>
      <c r="X334" s="65" t="s">
        <v>2412</v>
      </c>
      <c r="Y334" s="206">
        <v>7.0000000000000007E-2</v>
      </c>
      <c r="Z334" s="206">
        <v>7.0000000000000007E-2</v>
      </c>
      <c r="AA334" s="206">
        <v>7.0000000000000007E-2</v>
      </c>
      <c r="AB334" s="206">
        <v>7.0000000000000007E-2</v>
      </c>
      <c r="AC334" s="319">
        <v>0.08</v>
      </c>
      <c r="AD334" s="206">
        <v>0.09</v>
      </c>
      <c r="AE334" s="28" t="s">
        <v>113</v>
      </c>
      <c r="AF334" s="28" t="s">
        <v>113</v>
      </c>
      <c r="AG334" s="28" t="s">
        <v>113</v>
      </c>
      <c r="AH334" s="37">
        <v>1</v>
      </c>
      <c r="AI334" s="38" t="s">
        <v>107</v>
      </c>
      <c r="AJ334" s="38">
        <v>535272</v>
      </c>
      <c r="AK334" s="38">
        <v>764674</v>
      </c>
      <c r="AL334" s="38" t="s">
        <v>107</v>
      </c>
      <c r="AM334" s="38" t="s">
        <v>107</v>
      </c>
      <c r="AN334" s="38">
        <v>12124379</v>
      </c>
      <c r="AO334" s="38">
        <v>527502</v>
      </c>
      <c r="AP334" s="38" t="s">
        <v>107</v>
      </c>
      <c r="AQ334" s="38">
        <v>2</v>
      </c>
      <c r="AR334" s="38">
        <v>1508493</v>
      </c>
      <c r="AS334" s="38" t="s">
        <v>107</v>
      </c>
      <c r="AT334" s="38" t="s">
        <v>107</v>
      </c>
      <c r="AU334" s="38" t="s">
        <v>107</v>
      </c>
      <c r="AV334" s="38" t="s">
        <v>107</v>
      </c>
      <c r="AW334" s="38" t="s">
        <v>107</v>
      </c>
      <c r="AX334" s="38" t="s">
        <v>107</v>
      </c>
      <c r="AY334" s="38" t="s">
        <v>107</v>
      </c>
      <c r="AZ334" s="38">
        <v>2891625</v>
      </c>
      <c r="BA334" s="38">
        <v>4089166</v>
      </c>
      <c r="BB334" s="38">
        <v>1368593</v>
      </c>
      <c r="BC334" s="38">
        <v>1533438</v>
      </c>
      <c r="BD334" s="38">
        <v>173454</v>
      </c>
      <c r="BE334" s="38">
        <v>2116818</v>
      </c>
      <c r="BF334" s="38" t="s">
        <v>107</v>
      </c>
      <c r="BG334" s="38">
        <v>5649184</v>
      </c>
      <c r="BH334" s="38">
        <v>130091</v>
      </c>
      <c r="BI334" s="38">
        <v>2318558</v>
      </c>
      <c r="BJ334" s="38" t="s">
        <v>107</v>
      </c>
      <c r="BK334" s="38" t="s">
        <v>107</v>
      </c>
      <c r="BL334" s="38" t="s">
        <v>107</v>
      </c>
      <c r="BM334" s="38">
        <v>4702542</v>
      </c>
      <c r="BN334" s="38">
        <v>7892091</v>
      </c>
      <c r="BO334" s="38">
        <v>130091</v>
      </c>
      <c r="BP334" s="38">
        <v>7119116</v>
      </c>
      <c r="BQ334" s="38">
        <v>13710260</v>
      </c>
      <c r="BR334" s="38">
        <v>8181503</v>
      </c>
      <c r="BS334" s="38">
        <v>2024137</v>
      </c>
      <c r="BT334" s="330">
        <v>410313299</v>
      </c>
      <c r="BU334" s="38" t="s">
        <v>107</v>
      </c>
      <c r="BV334" s="38" t="s">
        <v>107</v>
      </c>
      <c r="BW334" s="38" t="s">
        <v>107</v>
      </c>
      <c r="BX334" s="38" t="s">
        <v>107</v>
      </c>
      <c r="BY334" s="41" t="s">
        <v>107</v>
      </c>
      <c r="BZ334" s="41" t="s">
        <v>107</v>
      </c>
      <c r="CA334" s="41" t="s">
        <v>107</v>
      </c>
      <c r="CB334" s="41" t="s">
        <v>107</v>
      </c>
      <c r="CC334" s="41" t="s">
        <v>107</v>
      </c>
      <c r="CD334" s="41" t="s">
        <v>107</v>
      </c>
      <c r="CE334" s="41" t="s">
        <v>107</v>
      </c>
      <c r="CF334" s="42" t="s">
        <v>107</v>
      </c>
      <c r="CG334" s="41" t="s">
        <v>114</v>
      </c>
      <c r="CH334" s="41" t="s">
        <v>114</v>
      </c>
      <c r="CI334" s="41" t="s">
        <v>114</v>
      </c>
      <c r="CJ334" s="41" t="s">
        <v>114</v>
      </c>
      <c r="CK334" s="41" t="s">
        <v>114</v>
      </c>
      <c r="CL334" s="41" t="s">
        <v>114</v>
      </c>
      <c r="CM334" s="41" t="s">
        <v>107</v>
      </c>
      <c r="CN334" s="41" t="s">
        <v>107</v>
      </c>
      <c r="CO334" s="41" t="s">
        <v>107</v>
      </c>
      <c r="CP334" s="41" t="s">
        <v>107</v>
      </c>
      <c r="CQ334" s="41" t="s">
        <v>107</v>
      </c>
      <c r="CR334" s="41" t="s">
        <v>107</v>
      </c>
      <c r="CS334" s="41" t="s">
        <v>107</v>
      </c>
      <c r="CT334" s="41" t="s">
        <v>107</v>
      </c>
      <c r="CU334" s="332">
        <v>33418437</v>
      </c>
      <c r="CV334" s="43">
        <v>1</v>
      </c>
    </row>
    <row r="335" spans="1:100" ht="25.5">
      <c r="A335" s="28">
        <v>472</v>
      </c>
      <c r="B335" s="29" t="s">
        <v>139</v>
      </c>
      <c r="C335" s="29" t="s">
        <v>2</v>
      </c>
      <c r="D335" s="29" t="s">
        <v>105</v>
      </c>
      <c r="E335" s="42" t="s">
        <v>2380</v>
      </c>
      <c r="F335" s="42" t="s">
        <v>107</v>
      </c>
      <c r="G335" s="30" t="s">
        <v>1054</v>
      </c>
      <c r="H335" s="28" t="s">
        <v>990</v>
      </c>
      <c r="I335" s="28">
        <v>9001145</v>
      </c>
      <c r="J335" s="28" t="s">
        <v>1055</v>
      </c>
      <c r="K335" s="31" t="s">
        <v>107</v>
      </c>
      <c r="L335" s="32">
        <v>126</v>
      </c>
      <c r="M335" s="33" t="s">
        <v>107</v>
      </c>
      <c r="N335" s="34">
        <v>120900000</v>
      </c>
      <c r="O335" s="33" t="s">
        <v>107</v>
      </c>
      <c r="P335" s="28" t="s">
        <v>130</v>
      </c>
      <c r="Q335" s="28" t="s">
        <v>1056</v>
      </c>
      <c r="R335" s="28" t="s">
        <v>107</v>
      </c>
      <c r="S335" s="28" t="s">
        <v>107</v>
      </c>
      <c r="T335" s="42" t="s">
        <v>107</v>
      </c>
      <c r="U335" s="28" t="s">
        <v>107</v>
      </c>
      <c r="V335" s="28" t="s">
        <v>107</v>
      </c>
      <c r="W335" s="28" t="str">
        <f t="shared" si="5"/>
        <v>N.A.</v>
      </c>
      <c r="X335" s="35" t="s">
        <v>2413</v>
      </c>
      <c r="Y335" s="205">
        <v>0</v>
      </c>
      <c r="Z335" s="205">
        <v>0</v>
      </c>
      <c r="AA335" s="205">
        <v>0</v>
      </c>
      <c r="AB335" s="205">
        <v>0</v>
      </c>
      <c r="AC335" s="205">
        <v>0</v>
      </c>
      <c r="AD335" s="205">
        <v>0</v>
      </c>
      <c r="AE335" s="28" t="s">
        <v>114</v>
      </c>
      <c r="AF335" s="28" t="s">
        <v>113</v>
      </c>
      <c r="AG335" s="28" t="s">
        <v>114</v>
      </c>
      <c r="AH335" s="37">
        <v>0</v>
      </c>
      <c r="AI335" s="38">
        <v>8689479</v>
      </c>
      <c r="AJ335" s="38">
        <v>290100</v>
      </c>
      <c r="AK335" s="38">
        <v>0</v>
      </c>
      <c r="AL335" s="38" t="s">
        <v>107</v>
      </c>
      <c r="AM335" s="38" t="s">
        <v>107</v>
      </c>
      <c r="AN335" s="38" t="s">
        <v>107</v>
      </c>
      <c r="AO335" s="38" t="s">
        <v>107</v>
      </c>
      <c r="AP335" s="38">
        <v>0</v>
      </c>
      <c r="AQ335" s="38">
        <v>130545</v>
      </c>
      <c r="AR335" s="38">
        <v>391635</v>
      </c>
      <c r="AS335" s="38" t="s">
        <v>107</v>
      </c>
      <c r="AT335" s="38" t="s">
        <v>107</v>
      </c>
      <c r="AU335" s="38" t="s">
        <v>107</v>
      </c>
      <c r="AV335" s="38" t="s">
        <v>107</v>
      </c>
      <c r="AW335" s="38" t="s">
        <v>107</v>
      </c>
      <c r="AX335" s="38" t="s">
        <v>107</v>
      </c>
      <c r="AY335" s="38" t="s">
        <v>107</v>
      </c>
      <c r="AZ335" s="38">
        <v>1377975</v>
      </c>
      <c r="BA335" s="38">
        <v>101536</v>
      </c>
      <c r="BB335" s="38">
        <v>0</v>
      </c>
      <c r="BC335" s="38">
        <v>0</v>
      </c>
      <c r="BD335" s="38">
        <v>0</v>
      </c>
      <c r="BE335" s="38" t="s">
        <v>107</v>
      </c>
      <c r="BF335" s="38" t="s">
        <v>107</v>
      </c>
      <c r="BG335" s="38" t="s">
        <v>107</v>
      </c>
      <c r="BH335" s="38">
        <v>87030</v>
      </c>
      <c r="BI335" s="38" t="s">
        <v>107</v>
      </c>
      <c r="BJ335" s="38">
        <v>174060</v>
      </c>
      <c r="BK335" s="38" t="s">
        <v>107</v>
      </c>
      <c r="BL335" s="38" t="s">
        <v>107</v>
      </c>
      <c r="BM335" s="38" t="s">
        <v>107</v>
      </c>
      <c r="BN335" s="38" t="s">
        <v>107</v>
      </c>
      <c r="BO335" s="38">
        <v>79778</v>
      </c>
      <c r="BP335" s="38" t="s">
        <v>107</v>
      </c>
      <c r="BQ335" s="38" t="s">
        <v>107</v>
      </c>
      <c r="BR335" s="38" t="s">
        <v>107</v>
      </c>
      <c r="BS335" s="38">
        <v>377130</v>
      </c>
      <c r="BT335" s="330" t="s">
        <v>107</v>
      </c>
      <c r="BU335" s="38" t="s">
        <v>107</v>
      </c>
      <c r="BV335" s="38" t="s">
        <v>107</v>
      </c>
      <c r="BW335" s="38" t="s">
        <v>107</v>
      </c>
      <c r="BX335" s="38" t="s">
        <v>107</v>
      </c>
      <c r="BY335" s="41" t="s">
        <v>113</v>
      </c>
      <c r="BZ335" s="41" t="s">
        <v>113</v>
      </c>
      <c r="CA335" s="41" t="s">
        <v>113</v>
      </c>
      <c r="CB335" s="41" t="s">
        <v>113</v>
      </c>
      <c r="CC335" s="41" t="s">
        <v>114</v>
      </c>
      <c r="CD335" s="41" t="s">
        <v>114</v>
      </c>
      <c r="CE335" s="41" t="s">
        <v>114</v>
      </c>
      <c r="CF335" s="42" t="s">
        <v>107</v>
      </c>
      <c r="CG335" s="28" t="s">
        <v>107</v>
      </c>
      <c r="CH335" s="28" t="s">
        <v>107</v>
      </c>
      <c r="CI335" s="28" t="s">
        <v>107</v>
      </c>
      <c r="CJ335" s="28" t="s">
        <v>107</v>
      </c>
      <c r="CK335" s="28" t="s">
        <v>107</v>
      </c>
      <c r="CL335" s="28" t="s">
        <v>107</v>
      </c>
      <c r="CM335" s="28" t="s">
        <v>107</v>
      </c>
      <c r="CN335" s="28" t="s">
        <v>107</v>
      </c>
      <c r="CO335" s="28" t="s">
        <v>107</v>
      </c>
      <c r="CP335" s="28" t="s">
        <v>107</v>
      </c>
      <c r="CQ335" s="28" t="s">
        <v>107</v>
      </c>
      <c r="CR335" s="28" t="s">
        <v>107</v>
      </c>
      <c r="CS335" s="28" t="s">
        <v>107</v>
      </c>
      <c r="CT335" s="28" t="s">
        <v>107</v>
      </c>
      <c r="CU335" s="332">
        <v>7252502</v>
      </c>
      <c r="CV335" s="43">
        <v>1</v>
      </c>
    </row>
    <row r="336" spans="1:100" ht="25.5">
      <c r="A336" s="28">
        <v>473</v>
      </c>
      <c r="B336" s="29" t="s">
        <v>139</v>
      </c>
      <c r="C336" s="29" t="s">
        <v>2</v>
      </c>
      <c r="D336" s="29" t="s">
        <v>105</v>
      </c>
      <c r="E336" s="42" t="s">
        <v>2380</v>
      </c>
      <c r="F336" s="42" t="s">
        <v>107</v>
      </c>
      <c r="G336" s="30" t="s">
        <v>1057</v>
      </c>
      <c r="H336" s="28" t="s">
        <v>990</v>
      </c>
      <c r="I336" s="28">
        <v>9001146</v>
      </c>
      <c r="J336" s="28" t="s">
        <v>1058</v>
      </c>
      <c r="K336" s="31" t="s">
        <v>107</v>
      </c>
      <c r="L336" s="32">
        <v>126</v>
      </c>
      <c r="M336" s="33" t="s">
        <v>107</v>
      </c>
      <c r="N336" s="34">
        <v>131500000</v>
      </c>
      <c r="O336" s="33" t="s">
        <v>107</v>
      </c>
      <c r="P336" s="28" t="s">
        <v>130</v>
      </c>
      <c r="Q336" s="28" t="s">
        <v>1056</v>
      </c>
      <c r="R336" s="28" t="s">
        <v>107</v>
      </c>
      <c r="S336" s="28" t="s">
        <v>107</v>
      </c>
      <c r="T336" s="42" t="s">
        <v>107</v>
      </c>
      <c r="U336" s="28" t="s">
        <v>107</v>
      </c>
      <c r="V336" s="28" t="s">
        <v>107</v>
      </c>
      <c r="W336" s="28" t="str">
        <f t="shared" si="5"/>
        <v>N.A.</v>
      </c>
      <c r="X336" s="35" t="s">
        <v>2414</v>
      </c>
      <c r="Y336" s="205">
        <v>0</v>
      </c>
      <c r="Z336" s="205">
        <v>0</v>
      </c>
      <c r="AA336" s="205">
        <v>0</v>
      </c>
      <c r="AB336" s="205">
        <v>0</v>
      </c>
      <c r="AC336" s="205">
        <v>0</v>
      </c>
      <c r="AD336" s="205">
        <v>0</v>
      </c>
      <c r="AE336" s="28" t="s">
        <v>114</v>
      </c>
      <c r="AF336" s="28" t="s">
        <v>114</v>
      </c>
      <c r="AG336" s="28" t="s">
        <v>114</v>
      </c>
      <c r="AH336" s="37">
        <v>0</v>
      </c>
      <c r="AI336" s="38">
        <v>8689479</v>
      </c>
      <c r="AJ336" s="38">
        <v>290100</v>
      </c>
      <c r="AK336" s="38">
        <v>0</v>
      </c>
      <c r="AL336" s="38" t="s">
        <v>107</v>
      </c>
      <c r="AM336" s="38" t="s">
        <v>107</v>
      </c>
      <c r="AN336" s="38" t="s">
        <v>107</v>
      </c>
      <c r="AO336" s="38" t="s">
        <v>107</v>
      </c>
      <c r="AP336" s="38">
        <v>0</v>
      </c>
      <c r="AQ336" s="38">
        <v>130545</v>
      </c>
      <c r="AR336" s="38">
        <v>0</v>
      </c>
      <c r="AS336" s="38" t="s">
        <v>107</v>
      </c>
      <c r="AT336" s="38" t="s">
        <v>107</v>
      </c>
      <c r="AU336" s="38" t="s">
        <v>107</v>
      </c>
      <c r="AV336" s="38" t="s">
        <v>107</v>
      </c>
      <c r="AW336" s="38" t="s">
        <v>107</v>
      </c>
      <c r="AX336" s="38" t="s">
        <v>107</v>
      </c>
      <c r="AY336" s="38" t="s">
        <v>107</v>
      </c>
      <c r="AZ336" s="38">
        <v>1377975</v>
      </c>
      <c r="BA336" s="38">
        <v>101536</v>
      </c>
      <c r="BB336" s="38">
        <v>0</v>
      </c>
      <c r="BC336" s="38">
        <v>0</v>
      </c>
      <c r="BD336" s="38">
        <v>0</v>
      </c>
      <c r="BE336" s="38" t="s">
        <v>107</v>
      </c>
      <c r="BF336" s="38" t="s">
        <v>107</v>
      </c>
      <c r="BG336" s="38" t="s">
        <v>107</v>
      </c>
      <c r="BH336" s="38">
        <v>87030</v>
      </c>
      <c r="BI336" s="38" t="s">
        <v>107</v>
      </c>
      <c r="BJ336" s="38">
        <v>174060</v>
      </c>
      <c r="BK336" s="38" t="s">
        <v>107</v>
      </c>
      <c r="BL336" s="38" t="s">
        <v>107</v>
      </c>
      <c r="BM336" s="38" t="s">
        <v>107</v>
      </c>
      <c r="BN336" s="38" t="s">
        <v>107</v>
      </c>
      <c r="BO336" s="38">
        <v>79778</v>
      </c>
      <c r="BP336" s="38" t="s">
        <v>107</v>
      </c>
      <c r="BQ336" s="38" t="s">
        <v>107</v>
      </c>
      <c r="BR336" s="38" t="s">
        <v>107</v>
      </c>
      <c r="BS336" s="38">
        <v>377130</v>
      </c>
      <c r="BT336" s="330" t="s">
        <v>107</v>
      </c>
      <c r="BU336" s="38" t="s">
        <v>107</v>
      </c>
      <c r="BV336" s="38" t="s">
        <v>107</v>
      </c>
      <c r="BW336" s="38" t="s">
        <v>107</v>
      </c>
      <c r="BX336" s="38" t="s">
        <v>107</v>
      </c>
      <c r="BY336" s="41" t="s">
        <v>113</v>
      </c>
      <c r="BZ336" s="41" t="s">
        <v>113</v>
      </c>
      <c r="CA336" s="41" t="s">
        <v>113</v>
      </c>
      <c r="CB336" s="41" t="s">
        <v>113</v>
      </c>
      <c r="CC336" s="41" t="s">
        <v>114</v>
      </c>
      <c r="CD336" s="41" t="s">
        <v>114</v>
      </c>
      <c r="CE336" s="41" t="s">
        <v>114</v>
      </c>
      <c r="CF336" s="42" t="s">
        <v>107</v>
      </c>
      <c r="CG336" s="28" t="s">
        <v>107</v>
      </c>
      <c r="CH336" s="28" t="s">
        <v>107</v>
      </c>
      <c r="CI336" s="28" t="s">
        <v>107</v>
      </c>
      <c r="CJ336" s="28" t="s">
        <v>107</v>
      </c>
      <c r="CK336" s="28" t="s">
        <v>107</v>
      </c>
      <c r="CL336" s="28" t="s">
        <v>107</v>
      </c>
      <c r="CM336" s="28" t="s">
        <v>107</v>
      </c>
      <c r="CN336" s="28" t="s">
        <v>107</v>
      </c>
      <c r="CO336" s="28" t="s">
        <v>107</v>
      </c>
      <c r="CP336" s="28" t="s">
        <v>107</v>
      </c>
      <c r="CQ336" s="28" t="s">
        <v>107</v>
      </c>
      <c r="CR336" s="28" t="s">
        <v>107</v>
      </c>
      <c r="CS336" s="28" t="s">
        <v>107</v>
      </c>
      <c r="CT336" s="28" t="s">
        <v>107</v>
      </c>
      <c r="CU336" s="332">
        <v>7252502</v>
      </c>
      <c r="CV336" s="43">
        <v>1</v>
      </c>
    </row>
    <row r="337" spans="1:100" ht="54" customHeight="1">
      <c r="A337" s="28">
        <v>475</v>
      </c>
      <c r="B337" s="29" t="s">
        <v>149</v>
      </c>
      <c r="C337" s="29" t="s">
        <v>1</v>
      </c>
      <c r="D337" s="29" t="s">
        <v>105</v>
      </c>
      <c r="E337" s="42" t="s">
        <v>106</v>
      </c>
      <c r="F337" s="42" t="s">
        <v>1059</v>
      </c>
      <c r="G337" s="30" t="s">
        <v>1063</v>
      </c>
      <c r="H337" s="28" t="s">
        <v>151</v>
      </c>
      <c r="I337" s="28">
        <v>6401240</v>
      </c>
      <c r="J337" s="28" t="s">
        <v>1064</v>
      </c>
      <c r="K337" s="31" t="s">
        <v>107</v>
      </c>
      <c r="L337" s="32">
        <v>147</v>
      </c>
      <c r="M337" s="33" t="s">
        <v>107</v>
      </c>
      <c r="N337" s="34">
        <v>143000000</v>
      </c>
      <c r="O337" s="33" t="s">
        <v>107</v>
      </c>
      <c r="P337" s="28" t="s">
        <v>130</v>
      </c>
      <c r="Q337" s="28" t="s">
        <v>1062</v>
      </c>
      <c r="R337" s="28" t="s">
        <v>107</v>
      </c>
      <c r="S337" s="28" t="s">
        <v>107</v>
      </c>
      <c r="T337" s="42" t="s">
        <v>107</v>
      </c>
      <c r="U337" s="28" t="s">
        <v>107</v>
      </c>
      <c r="V337" s="28" t="s">
        <v>107</v>
      </c>
      <c r="W337" s="28" t="str">
        <f t="shared" si="5"/>
        <v>N.A.</v>
      </c>
      <c r="X337" s="35" t="s">
        <v>2413</v>
      </c>
      <c r="Y337" s="322">
        <v>0.02</v>
      </c>
      <c r="Z337" s="205">
        <v>0.02</v>
      </c>
      <c r="AA337" s="205">
        <v>0.02</v>
      </c>
      <c r="AB337" s="205">
        <v>0.03</v>
      </c>
      <c r="AC337" s="205">
        <v>0.03</v>
      </c>
      <c r="AD337" s="205">
        <v>3.5000000000000003E-2</v>
      </c>
      <c r="AE337" s="28" t="s">
        <v>113</v>
      </c>
      <c r="AF337" s="28" t="s">
        <v>113</v>
      </c>
      <c r="AG337" s="28" t="s">
        <v>113</v>
      </c>
      <c r="AH337" s="37">
        <v>1</v>
      </c>
      <c r="AI337" s="38">
        <v>8689479</v>
      </c>
      <c r="AJ337" s="38">
        <v>709385</v>
      </c>
      <c r="AK337" s="38" t="s">
        <v>107</v>
      </c>
      <c r="AL337" s="38" t="s">
        <v>107</v>
      </c>
      <c r="AM337" s="38" t="s">
        <v>107</v>
      </c>
      <c r="AN337" s="38" t="s">
        <v>107</v>
      </c>
      <c r="AO337" s="38">
        <v>0</v>
      </c>
      <c r="AP337" s="38">
        <v>0</v>
      </c>
      <c r="AQ337" s="38">
        <v>901159</v>
      </c>
      <c r="AR337" s="38">
        <v>545921</v>
      </c>
      <c r="AS337" s="38" t="s">
        <v>107</v>
      </c>
      <c r="AT337" s="38" t="s">
        <v>107</v>
      </c>
      <c r="AU337" s="38" t="s">
        <v>107</v>
      </c>
      <c r="AV337" s="38" t="s">
        <v>107</v>
      </c>
      <c r="AW337" s="38" t="s">
        <v>107</v>
      </c>
      <c r="AX337" s="38">
        <v>3039785</v>
      </c>
      <c r="AY337" s="38" t="s">
        <v>107</v>
      </c>
      <c r="AZ337" s="38">
        <v>1929440</v>
      </c>
      <c r="BA337" s="38">
        <v>1972991</v>
      </c>
      <c r="BB337" s="38">
        <v>0</v>
      </c>
      <c r="BC337" s="38">
        <v>0</v>
      </c>
      <c r="BD337" s="38">
        <v>0</v>
      </c>
      <c r="BE337" s="38" t="s">
        <v>107</v>
      </c>
      <c r="BF337" s="38" t="s">
        <v>107</v>
      </c>
      <c r="BG337" s="38" t="s">
        <v>107</v>
      </c>
      <c r="BH337" s="38">
        <v>70190</v>
      </c>
      <c r="BI337" s="38">
        <v>0</v>
      </c>
      <c r="BJ337" s="38" t="s">
        <v>107</v>
      </c>
      <c r="BK337" s="38" t="s">
        <v>107</v>
      </c>
      <c r="BL337" s="38" t="s">
        <v>107</v>
      </c>
      <c r="BM337" s="38" t="s">
        <v>107</v>
      </c>
      <c r="BN337" s="38">
        <v>7018979</v>
      </c>
      <c r="BO337" s="38">
        <v>117607</v>
      </c>
      <c r="BP337" s="38" t="s">
        <v>107</v>
      </c>
      <c r="BQ337" s="38" t="s">
        <v>107</v>
      </c>
      <c r="BR337" s="38">
        <v>0</v>
      </c>
      <c r="BS337" s="38">
        <v>701898</v>
      </c>
      <c r="BT337" s="330" t="s">
        <v>107</v>
      </c>
      <c r="BU337" s="38" t="s">
        <v>107</v>
      </c>
      <c r="BV337" s="38" t="s">
        <v>107</v>
      </c>
      <c r="BW337" s="38" t="s">
        <v>107</v>
      </c>
      <c r="BX337" s="38" t="s">
        <v>107</v>
      </c>
      <c r="BY337" s="29" t="s">
        <v>113</v>
      </c>
      <c r="BZ337" s="29" t="s">
        <v>113</v>
      </c>
      <c r="CA337" s="29" t="s">
        <v>113</v>
      </c>
      <c r="CB337" s="29" t="s">
        <v>113</v>
      </c>
      <c r="CC337" s="29" t="s">
        <v>113</v>
      </c>
      <c r="CD337" s="29" t="s">
        <v>113</v>
      </c>
      <c r="CE337" s="41" t="s">
        <v>114</v>
      </c>
      <c r="CF337" s="42">
        <v>3938550</v>
      </c>
      <c r="CG337" s="28" t="s">
        <v>107</v>
      </c>
      <c r="CH337" s="28" t="s">
        <v>107</v>
      </c>
      <c r="CI337" s="28" t="s">
        <v>107</v>
      </c>
      <c r="CJ337" s="28" t="s">
        <v>107</v>
      </c>
      <c r="CK337" s="28" t="s">
        <v>107</v>
      </c>
      <c r="CL337" s="28" t="s">
        <v>107</v>
      </c>
      <c r="CM337" s="28" t="s">
        <v>107</v>
      </c>
      <c r="CN337" s="28" t="s">
        <v>107</v>
      </c>
      <c r="CO337" s="28" t="s">
        <v>107</v>
      </c>
      <c r="CP337" s="28" t="s">
        <v>107</v>
      </c>
      <c r="CQ337" s="28" t="s">
        <v>107</v>
      </c>
      <c r="CR337" s="28" t="s">
        <v>107</v>
      </c>
      <c r="CS337" s="28" t="s">
        <v>107</v>
      </c>
      <c r="CT337" s="28" t="s">
        <v>107</v>
      </c>
      <c r="CU337" s="332">
        <v>2339660</v>
      </c>
      <c r="CV337" s="43">
        <v>1</v>
      </c>
    </row>
    <row r="338" spans="1:100" ht="25.5">
      <c r="A338" s="28">
        <v>476</v>
      </c>
      <c r="B338" s="29" t="s">
        <v>249</v>
      </c>
      <c r="C338" s="29" t="s">
        <v>2</v>
      </c>
      <c r="D338" s="29" t="s">
        <v>105</v>
      </c>
      <c r="E338" s="42" t="s">
        <v>2380</v>
      </c>
      <c r="F338" s="42" t="s">
        <v>107</v>
      </c>
      <c r="G338" s="30" t="s">
        <v>1065</v>
      </c>
      <c r="H338" s="28" t="s">
        <v>990</v>
      </c>
      <c r="I338" s="28">
        <v>9001145</v>
      </c>
      <c r="J338" s="28" t="s">
        <v>1066</v>
      </c>
      <c r="K338" s="31" t="s">
        <v>107</v>
      </c>
      <c r="L338" s="32">
        <v>97</v>
      </c>
      <c r="M338" s="33" t="s">
        <v>107</v>
      </c>
      <c r="N338" s="34">
        <v>120900000</v>
      </c>
      <c r="O338" s="33" t="s">
        <v>107</v>
      </c>
      <c r="P338" s="28" t="s">
        <v>130</v>
      </c>
      <c r="Q338" s="28" t="s">
        <v>1056</v>
      </c>
      <c r="R338" s="28" t="s">
        <v>107</v>
      </c>
      <c r="S338" s="28" t="s">
        <v>107</v>
      </c>
      <c r="T338" s="42" t="s">
        <v>107</v>
      </c>
      <c r="U338" s="28" t="s">
        <v>107</v>
      </c>
      <c r="V338" s="28" t="s">
        <v>107</v>
      </c>
      <c r="W338" s="28" t="str">
        <f t="shared" si="5"/>
        <v>N.A.</v>
      </c>
      <c r="X338" s="35" t="s">
        <v>2413</v>
      </c>
      <c r="Y338" s="205">
        <v>0</v>
      </c>
      <c r="Z338" s="205">
        <v>0</v>
      </c>
      <c r="AA338" s="205">
        <v>0</v>
      </c>
      <c r="AB338" s="205">
        <v>0</v>
      </c>
      <c r="AC338" s="205">
        <v>5.0000000000000001E-3</v>
      </c>
      <c r="AD338" s="205">
        <v>5.0000000000000001E-3</v>
      </c>
      <c r="AE338" s="28" t="s">
        <v>113</v>
      </c>
      <c r="AF338" s="28" t="s">
        <v>114</v>
      </c>
      <c r="AG338" s="28" t="s">
        <v>114</v>
      </c>
      <c r="AH338" s="37">
        <v>0</v>
      </c>
      <c r="AI338" s="38">
        <v>8689479</v>
      </c>
      <c r="AJ338" s="38">
        <v>319146</v>
      </c>
      <c r="AK338" s="38" t="s">
        <v>107</v>
      </c>
      <c r="AL338" s="38" t="s">
        <v>107</v>
      </c>
      <c r="AM338" s="38" t="s">
        <v>107</v>
      </c>
      <c r="AN338" s="38" t="s">
        <v>107</v>
      </c>
      <c r="AO338" s="38">
        <v>0</v>
      </c>
      <c r="AP338" s="38">
        <v>0</v>
      </c>
      <c r="AQ338" s="38" t="s">
        <v>107</v>
      </c>
      <c r="AR338" s="38">
        <v>913784</v>
      </c>
      <c r="AS338" s="38" t="s">
        <v>107</v>
      </c>
      <c r="AT338" s="38" t="s">
        <v>107</v>
      </c>
      <c r="AU338" s="38" t="s">
        <v>107</v>
      </c>
      <c r="AV338" s="38" t="s">
        <v>107</v>
      </c>
      <c r="AW338" s="38" t="s">
        <v>107</v>
      </c>
      <c r="AX338" s="38" t="s">
        <v>107</v>
      </c>
      <c r="AY338" s="38" t="s">
        <v>107</v>
      </c>
      <c r="AZ338" s="38" t="s">
        <v>107</v>
      </c>
      <c r="BA338" s="38" t="s">
        <v>107</v>
      </c>
      <c r="BB338" s="38">
        <v>0</v>
      </c>
      <c r="BC338" s="38">
        <v>0</v>
      </c>
      <c r="BD338" s="38">
        <v>0</v>
      </c>
      <c r="BE338" s="38" t="s">
        <v>107</v>
      </c>
      <c r="BF338" s="38">
        <v>672283</v>
      </c>
      <c r="BG338" s="38" t="s">
        <v>107</v>
      </c>
      <c r="BH338" s="38">
        <v>137189</v>
      </c>
      <c r="BI338" s="38">
        <v>1089270</v>
      </c>
      <c r="BJ338" s="38">
        <v>1276590</v>
      </c>
      <c r="BK338" s="38" t="s">
        <v>107</v>
      </c>
      <c r="BL338" s="38" t="s">
        <v>107</v>
      </c>
      <c r="BM338" s="38" t="s">
        <v>107</v>
      </c>
      <c r="BN338" s="38">
        <v>7080252</v>
      </c>
      <c r="BO338" s="38">
        <v>70761</v>
      </c>
      <c r="BP338" s="38" t="s">
        <v>107</v>
      </c>
      <c r="BQ338" s="38" t="s">
        <v>107</v>
      </c>
      <c r="BR338" s="38">
        <v>0</v>
      </c>
      <c r="BS338" s="38">
        <v>468757</v>
      </c>
      <c r="BT338" s="330" t="s">
        <v>107</v>
      </c>
      <c r="BU338" s="38" t="s">
        <v>107</v>
      </c>
      <c r="BV338" s="38" t="s">
        <v>107</v>
      </c>
      <c r="BW338" s="38" t="s">
        <v>107</v>
      </c>
      <c r="BX338" s="38" t="s">
        <v>107</v>
      </c>
      <c r="BY338" s="29" t="s">
        <v>113</v>
      </c>
      <c r="BZ338" s="29" t="s">
        <v>113</v>
      </c>
      <c r="CA338" s="29" t="s">
        <v>114</v>
      </c>
      <c r="CB338" s="29" t="s">
        <v>114</v>
      </c>
      <c r="CC338" s="29" t="s">
        <v>114</v>
      </c>
      <c r="CD338" s="29" t="s">
        <v>114</v>
      </c>
      <c r="CE338" s="29" t="s">
        <v>114</v>
      </c>
      <c r="CF338" s="42" t="s">
        <v>107</v>
      </c>
      <c r="CG338" s="28" t="s">
        <v>107</v>
      </c>
      <c r="CH338" s="28" t="s">
        <v>107</v>
      </c>
      <c r="CI338" s="28" t="s">
        <v>107</v>
      </c>
      <c r="CJ338" s="28" t="s">
        <v>107</v>
      </c>
      <c r="CK338" s="28" t="s">
        <v>107</v>
      </c>
      <c r="CL338" s="28" t="s">
        <v>107</v>
      </c>
      <c r="CM338" s="28" t="s">
        <v>107</v>
      </c>
      <c r="CN338" s="28" t="s">
        <v>107</v>
      </c>
      <c r="CO338" s="28" t="s">
        <v>107</v>
      </c>
      <c r="CP338" s="28" t="s">
        <v>107</v>
      </c>
      <c r="CQ338" s="28" t="s">
        <v>107</v>
      </c>
      <c r="CR338" s="28" t="s">
        <v>107</v>
      </c>
      <c r="CS338" s="28" t="s">
        <v>107</v>
      </c>
      <c r="CT338" s="28" t="s">
        <v>107</v>
      </c>
      <c r="CU338" s="332">
        <v>18245265</v>
      </c>
      <c r="CV338" s="43">
        <v>1</v>
      </c>
    </row>
    <row r="339" spans="1:100" ht="25.5">
      <c r="A339" s="28">
        <v>477</v>
      </c>
      <c r="B339" s="29" t="s">
        <v>249</v>
      </c>
      <c r="C339" s="29" t="s">
        <v>2</v>
      </c>
      <c r="D339" s="29" t="s">
        <v>105</v>
      </c>
      <c r="E339" s="42" t="s">
        <v>2380</v>
      </c>
      <c r="F339" s="42" t="s">
        <v>107</v>
      </c>
      <c r="G339" s="30" t="s">
        <v>1067</v>
      </c>
      <c r="H339" s="28" t="s">
        <v>990</v>
      </c>
      <c r="I339" s="28">
        <v>9001146</v>
      </c>
      <c r="J339" s="28" t="s">
        <v>1068</v>
      </c>
      <c r="K339" s="31" t="s">
        <v>107</v>
      </c>
      <c r="L339" s="32">
        <v>97</v>
      </c>
      <c r="M339" s="33" t="s">
        <v>107</v>
      </c>
      <c r="N339" s="34">
        <v>131500000</v>
      </c>
      <c r="O339" s="33" t="s">
        <v>107</v>
      </c>
      <c r="P339" s="28" t="s">
        <v>130</v>
      </c>
      <c r="Q339" s="28" t="s">
        <v>1056</v>
      </c>
      <c r="R339" s="28" t="s">
        <v>107</v>
      </c>
      <c r="S339" s="28" t="s">
        <v>107</v>
      </c>
      <c r="T339" s="42" t="s">
        <v>107</v>
      </c>
      <c r="U339" s="28" t="s">
        <v>107</v>
      </c>
      <c r="V339" s="28" t="s">
        <v>107</v>
      </c>
      <c r="W339" s="28" t="str">
        <f t="shared" si="5"/>
        <v>N.A.</v>
      </c>
      <c r="X339" s="35" t="s">
        <v>2414</v>
      </c>
      <c r="Y339" s="205">
        <v>0</v>
      </c>
      <c r="Z339" s="205">
        <v>0</v>
      </c>
      <c r="AA339" s="205">
        <v>0</v>
      </c>
      <c r="AB339" s="205">
        <v>0</v>
      </c>
      <c r="AC339" s="205">
        <v>5.0000000000000001E-3</v>
      </c>
      <c r="AD339" s="205">
        <v>5.0000000000000001E-3</v>
      </c>
      <c r="AE339" s="28" t="s">
        <v>113</v>
      </c>
      <c r="AF339" s="28" t="s">
        <v>114</v>
      </c>
      <c r="AG339" s="28" t="s">
        <v>114</v>
      </c>
      <c r="AH339" s="37">
        <v>0</v>
      </c>
      <c r="AI339" s="38">
        <v>8689479</v>
      </c>
      <c r="AJ339" s="38">
        <v>319146</v>
      </c>
      <c r="AK339" s="38" t="s">
        <v>107</v>
      </c>
      <c r="AL339" s="38" t="s">
        <v>107</v>
      </c>
      <c r="AM339" s="38" t="s">
        <v>107</v>
      </c>
      <c r="AN339" s="38" t="s">
        <v>107</v>
      </c>
      <c r="AO339" s="38">
        <v>0</v>
      </c>
      <c r="AP339" s="38">
        <v>0</v>
      </c>
      <c r="AQ339" s="38" t="s">
        <v>107</v>
      </c>
      <c r="AR339" s="38">
        <v>0</v>
      </c>
      <c r="AS339" s="38" t="s">
        <v>107</v>
      </c>
      <c r="AT339" s="38" t="s">
        <v>107</v>
      </c>
      <c r="AU339" s="38" t="s">
        <v>107</v>
      </c>
      <c r="AV339" s="38" t="s">
        <v>107</v>
      </c>
      <c r="AW339" s="38" t="s">
        <v>107</v>
      </c>
      <c r="AX339" s="38" t="s">
        <v>107</v>
      </c>
      <c r="AY339" s="38" t="s">
        <v>107</v>
      </c>
      <c r="AZ339" s="38" t="s">
        <v>107</v>
      </c>
      <c r="BA339" s="38" t="s">
        <v>107</v>
      </c>
      <c r="BB339" s="38">
        <v>0</v>
      </c>
      <c r="BC339" s="38">
        <v>0</v>
      </c>
      <c r="BD339" s="38">
        <v>0</v>
      </c>
      <c r="BE339" s="38" t="s">
        <v>107</v>
      </c>
      <c r="BF339" s="38" t="s">
        <v>107</v>
      </c>
      <c r="BG339" s="38" t="s">
        <v>107</v>
      </c>
      <c r="BH339" s="38">
        <v>137189</v>
      </c>
      <c r="BI339" s="38">
        <v>1089270</v>
      </c>
      <c r="BJ339" s="38">
        <v>1276590</v>
      </c>
      <c r="BK339" s="38" t="s">
        <v>107</v>
      </c>
      <c r="BL339" s="38" t="s">
        <v>107</v>
      </c>
      <c r="BM339" s="38" t="s">
        <v>107</v>
      </c>
      <c r="BN339" s="38">
        <v>7080252</v>
      </c>
      <c r="BO339" s="38">
        <v>70761</v>
      </c>
      <c r="BP339" s="38" t="s">
        <v>107</v>
      </c>
      <c r="BQ339" s="38" t="s">
        <v>107</v>
      </c>
      <c r="BR339" s="38">
        <v>0</v>
      </c>
      <c r="BS339" s="38">
        <v>468757</v>
      </c>
      <c r="BT339" s="330" t="s">
        <v>107</v>
      </c>
      <c r="BU339" s="38" t="s">
        <v>107</v>
      </c>
      <c r="BV339" s="38" t="s">
        <v>107</v>
      </c>
      <c r="BW339" s="38" t="s">
        <v>107</v>
      </c>
      <c r="BX339" s="38" t="s">
        <v>107</v>
      </c>
      <c r="BY339" s="29" t="s">
        <v>113</v>
      </c>
      <c r="BZ339" s="29" t="s">
        <v>113</v>
      </c>
      <c r="CA339" s="29" t="s">
        <v>114</v>
      </c>
      <c r="CB339" s="29" t="s">
        <v>113</v>
      </c>
      <c r="CC339" s="29" t="s">
        <v>114</v>
      </c>
      <c r="CD339" s="29" t="s">
        <v>114</v>
      </c>
      <c r="CE339" s="29" t="s">
        <v>114</v>
      </c>
      <c r="CF339" s="42" t="s">
        <v>107</v>
      </c>
      <c r="CG339" s="28" t="s">
        <v>107</v>
      </c>
      <c r="CH339" s="28" t="s">
        <v>107</v>
      </c>
      <c r="CI339" s="28" t="s">
        <v>107</v>
      </c>
      <c r="CJ339" s="28" t="s">
        <v>107</v>
      </c>
      <c r="CK339" s="28" t="s">
        <v>107</v>
      </c>
      <c r="CL339" s="28" t="s">
        <v>107</v>
      </c>
      <c r="CM339" s="28" t="s">
        <v>107</v>
      </c>
      <c r="CN339" s="28" t="s">
        <v>107</v>
      </c>
      <c r="CO339" s="28" t="s">
        <v>107</v>
      </c>
      <c r="CP339" s="28" t="s">
        <v>107</v>
      </c>
      <c r="CQ339" s="28" t="s">
        <v>107</v>
      </c>
      <c r="CR339" s="28" t="s">
        <v>107</v>
      </c>
      <c r="CS339" s="28" t="s">
        <v>107</v>
      </c>
      <c r="CT339" s="28" t="s">
        <v>107</v>
      </c>
      <c r="CU339" s="332">
        <v>18245265</v>
      </c>
      <c r="CV339" s="43">
        <v>1</v>
      </c>
    </row>
    <row r="340" spans="1:100" ht="25.5">
      <c r="A340" s="28">
        <v>479</v>
      </c>
      <c r="B340" s="29" t="s">
        <v>266</v>
      </c>
      <c r="C340" s="29" t="s">
        <v>1</v>
      </c>
      <c r="D340" s="29" t="s">
        <v>105</v>
      </c>
      <c r="E340" s="42" t="s">
        <v>1071</v>
      </c>
      <c r="F340" s="42" t="s">
        <v>1072</v>
      </c>
      <c r="G340" s="30" t="s">
        <v>1073</v>
      </c>
      <c r="H340" s="28" t="s">
        <v>147</v>
      </c>
      <c r="I340" s="28">
        <v>8001165</v>
      </c>
      <c r="J340" s="28" t="s">
        <v>1074</v>
      </c>
      <c r="K340" s="31" t="s">
        <v>107</v>
      </c>
      <c r="L340" s="32">
        <v>17</v>
      </c>
      <c r="M340" s="33" t="s">
        <v>107</v>
      </c>
      <c r="N340" s="34">
        <v>57900000</v>
      </c>
      <c r="O340" s="33" t="s">
        <v>107</v>
      </c>
      <c r="P340" s="28" t="s">
        <v>130</v>
      </c>
      <c r="Q340" s="28" t="s">
        <v>1062</v>
      </c>
      <c r="R340" s="28" t="s">
        <v>107</v>
      </c>
      <c r="S340" s="28" t="s">
        <v>107</v>
      </c>
      <c r="T340" s="42" t="s">
        <v>107</v>
      </c>
      <c r="U340" s="28" t="s">
        <v>107</v>
      </c>
      <c r="V340" s="28" t="s">
        <v>107</v>
      </c>
      <c r="W340" s="28" t="str">
        <f t="shared" si="5"/>
        <v>N.A.</v>
      </c>
      <c r="X340" s="35" t="s">
        <v>2413</v>
      </c>
      <c r="Y340" s="205">
        <v>0</v>
      </c>
      <c r="Z340" s="205">
        <v>0</v>
      </c>
      <c r="AA340" s="205">
        <v>0</v>
      </c>
      <c r="AB340" s="205">
        <v>0</v>
      </c>
      <c r="AC340" s="205">
        <v>0</v>
      </c>
      <c r="AD340" s="205">
        <v>0</v>
      </c>
      <c r="AE340" s="28" t="s">
        <v>114</v>
      </c>
      <c r="AF340" s="28" t="s">
        <v>114</v>
      </c>
      <c r="AG340" s="28" t="s">
        <v>114</v>
      </c>
      <c r="AH340" s="37">
        <v>1</v>
      </c>
      <c r="AI340" s="38">
        <v>8689479</v>
      </c>
      <c r="AJ340" s="38">
        <v>589650</v>
      </c>
      <c r="AK340" s="38">
        <v>457030</v>
      </c>
      <c r="AL340" s="38" t="s">
        <v>107</v>
      </c>
      <c r="AM340" s="38" t="s">
        <v>107</v>
      </c>
      <c r="AN340" s="38">
        <v>9467039</v>
      </c>
      <c r="AO340" s="38">
        <v>571287</v>
      </c>
      <c r="AP340" s="38">
        <v>620255</v>
      </c>
      <c r="AQ340" s="38">
        <v>310127</v>
      </c>
      <c r="AR340" s="38">
        <v>0</v>
      </c>
      <c r="AS340" s="38" t="s">
        <v>107</v>
      </c>
      <c r="AT340" s="38" t="s">
        <v>107</v>
      </c>
      <c r="AU340" s="38" t="s">
        <v>107</v>
      </c>
      <c r="AV340" s="38" t="s">
        <v>107</v>
      </c>
      <c r="AW340" s="38" t="s">
        <v>107</v>
      </c>
      <c r="AX340" s="38">
        <v>2159464</v>
      </c>
      <c r="AY340" s="38" t="s">
        <v>107</v>
      </c>
      <c r="AZ340" s="38">
        <v>636577</v>
      </c>
      <c r="BA340" s="38">
        <v>848769</v>
      </c>
      <c r="BB340" s="38" t="s">
        <v>107</v>
      </c>
      <c r="BC340" s="38">
        <v>0</v>
      </c>
      <c r="BD340" s="38">
        <v>0</v>
      </c>
      <c r="BE340" s="38" t="s">
        <v>107</v>
      </c>
      <c r="BF340" s="38">
        <v>1387411</v>
      </c>
      <c r="BG340" s="38">
        <v>3884750</v>
      </c>
      <c r="BH340" s="38">
        <v>114258</v>
      </c>
      <c r="BI340" s="38">
        <v>2358599</v>
      </c>
      <c r="BJ340" s="38">
        <v>4651908</v>
      </c>
      <c r="BK340" s="38" t="s">
        <v>107</v>
      </c>
      <c r="BL340" s="38" t="s">
        <v>107</v>
      </c>
      <c r="BM340" s="38" t="s">
        <v>107</v>
      </c>
      <c r="BN340" s="38">
        <v>9589457</v>
      </c>
      <c r="BO340" s="38">
        <v>212192</v>
      </c>
      <c r="BP340" s="38" t="s">
        <v>107</v>
      </c>
      <c r="BQ340" s="38" t="s">
        <v>107</v>
      </c>
      <c r="BR340" s="38" t="s">
        <v>107</v>
      </c>
      <c r="BS340" s="38">
        <v>783479</v>
      </c>
      <c r="BT340" s="330" t="s">
        <v>107</v>
      </c>
      <c r="BU340" s="38" t="s">
        <v>107</v>
      </c>
      <c r="BV340" s="38" t="s">
        <v>107</v>
      </c>
      <c r="BW340" s="38" t="s">
        <v>107</v>
      </c>
      <c r="BX340" s="38" t="s">
        <v>107</v>
      </c>
      <c r="BY340" s="29" t="s">
        <v>114</v>
      </c>
      <c r="BZ340" s="29" t="s">
        <v>114</v>
      </c>
      <c r="CA340" s="29" t="s">
        <v>114</v>
      </c>
      <c r="CB340" s="29" t="s">
        <v>114</v>
      </c>
      <c r="CC340" s="29" t="s">
        <v>114</v>
      </c>
      <c r="CD340" s="29" t="s">
        <v>114</v>
      </c>
      <c r="CE340" s="29"/>
      <c r="CF340" s="42" t="s">
        <v>107</v>
      </c>
      <c r="CG340" s="28" t="s">
        <v>107</v>
      </c>
      <c r="CH340" s="28" t="s">
        <v>107</v>
      </c>
      <c r="CI340" s="28" t="s">
        <v>107</v>
      </c>
      <c r="CJ340" s="28" t="s">
        <v>107</v>
      </c>
      <c r="CK340" s="28" t="s">
        <v>107</v>
      </c>
      <c r="CL340" s="28" t="s">
        <v>107</v>
      </c>
      <c r="CM340" s="28" t="s">
        <v>107</v>
      </c>
      <c r="CN340" s="28" t="s">
        <v>107</v>
      </c>
      <c r="CO340" s="28" t="s">
        <v>107</v>
      </c>
      <c r="CP340" s="28" t="s">
        <v>107</v>
      </c>
      <c r="CQ340" s="28" t="s">
        <v>107</v>
      </c>
      <c r="CR340" s="28" t="s">
        <v>107</v>
      </c>
      <c r="CS340" s="28" t="s">
        <v>107</v>
      </c>
      <c r="CT340" s="28" t="s">
        <v>107</v>
      </c>
      <c r="CU340" s="332">
        <v>5304806</v>
      </c>
      <c r="CV340" s="43">
        <v>1</v>
      </c>
    </row>
    <row r="341" spans="1:100" ht="51">
      <c r="A341" s="28">
        <v>484</v>
      </c>
      <c r="B341" s="29" t="s">
        <v>325</v>
      </c>
      <c r="C341" s="29" t="s">
        <v>2</v>
      </c>
      <c r="D341" s="29" t="s">
        <v>105</v>
      </c>
      <c r="E341" s="42" t="s">
        <v>2380</v>
      </c>
      <c r="F341" s="42" t="s">
        <v>107</v>
      </c>
      <c r="G341" s="30" t="s">
        <v>1083</v>
      </c>
      <c r="H341" s="64" t="s">
        <v>969</v>
      </c>
      <c r="I341" s="28">
        <v>3201372</v>
      </c>
      <c r="J341" s="28" t="s">
        <v>1084</v>
      </c>
      <c r="K341" s="31" t="s">
        <v>107</v>
      </c>
      <c r="L341" s="32">
        <v>35</v>
      </c>
      <c r="M341" s="33" t="s">
        <v>107</v>
      </c>
      <c r="N341" s="34">
        <v>101000000</v>
      </c>
      <c r="O341" s="33" t="s">
        <v>107</v>
      </c>
      <c r="P341" s="28" t="s">
        <v>130</v>
      </c>
      <c r="Q341" s="28" t="s">
        <v>1056</v>
      </c>
      <c r="R341" s="28" t="s">
        <v>107</v>
      </c>
      <c r="S341" s="28" t="s">
        <v>107</v>
      </c>
      <c r="T341" s="42" t="s">
        <v>107</v>
      </c>
      <c r="U341" s="28" t="s">
        <v>107</v>
      </c>
      <c r="V341" s="28" t="s">
        <v>107</v>
      </c>
      <c r="W341" s="28" t="str">
        <f t="shared" si="5"/>
        <v>N.A.</v>
      </c>
      <c r="X341" s="35" t="s">
        <v>2412</v>
      </c>
      <c r="Y341" s="205">
        <v>0.01</v>
      </c>
      <c r="Z341" s="205">
        <v>0.01</v>
      </c>
      <c r="AA341" s="205">
        <v>0.01</v>
      </c>
      <c r="AB341" s="205">
        <v>0.01</v>
      </c>
      <c r="AC341" s="205">
        <v>0.01</v>
      </c>
      <c r="AD341" s="205">
        <v>0.01</v>
      </c>
      <c r="AE341" s="28" t="s">
        <v>113</v>
      </c>
      <c r="AF341" s="28" t="s">
        <v>113</v>
      </c>
      <c r="AG341" s="28" t="s">
        <v>113</v>
      </c>
      <c r="AH341" s="37">
        <v>0.1</v>
      </c>
      <c r="AI341" s="38">
        <v>8689479</v>
      </c>
      <c r="AJ341" s="38">
        <v>756945</v>
      </c>
      <c r="AK341" s="38">
        <v>0</v>
      </c>
      <c r="AL341" s="38" t="s">
        <v>107</v>
      </c>
      <c r="AM341" s="38" t="s">
        <v>107</v>
      </c>
      <c r="AN341" s="38">
        <v>8078664</v>
      </c>
      <c r="AO341" s="38">
        <v>0</v>
      </c>
      <c r="AP341" s="38">
        <v>0</v>
      </c>
      <c r="AQ341" s="38">
        <v>48169</v>
      </c>
      <c r="AR341" s="38">
        <v>0</v>
      </c>
      <c r="AS341" s="38" t="s">
        <v>107</v>
      </c>
      <c r="AT341" s="38" t="s">
        <v>107</v>
      </c>
      <c r="AU341" s="38" t="s">
        <v>107</v>
      </c>
      <c r="AV341" s="38" t="s">
        <v>107</v>
      </c>
      <c r="AW341" s="38" t="s">
        <v>107</v>
      </c>
      <c r="AX341" s="38" t="s">
        <v>107</v>
      </c>
      <c r="AY341" s="38">
        <v>3027779</v>
      </c>
      <c r="AZ341" s="38">
        <v>1307450</v>
      </c>
      <c r="BA341" s="38">
        <v>3303031</v>
      </c>
      <c r="BB341" s="38">
        <v>0</v>
      </c>
      <c r="BC341" s="38">
        <v>0</v>
      </c>
      <c r="BD341" s="38">
        <v>0</v>
      </c>
      <c r="BE341" s="38" t="s">
        <v>107</v>
      </c>
      <c r="BF341" s="38">
        <v>1032198</v>
      </c>
      <c r="BG341" s="38">
        <v>2133207</v>
      </c>
      <c r="BH341" s="38">
        <v>206440</v>
      </c>
      <c r="BI341" s="38">
        <v>1307450</v>
      </c>
      <c r="BJ341" s="38">
        <v>233965</v>
      </c>
      <c r="BK341" s="38" t="s">
        <v>107</v>
      </c>
      <c r="BL341" s="38" t="s">
        <v>107</v>
      </c>
      <c r="BM341" s="38" t="s">
        <v>107</v>
      </c>
      <c r="BN341" s="38">
        <v>6878563</v>
      </c>
      <c r="BO341" s="38">
        <v>178914</v>
      </c>
      <c r="BP341" s="38" t="s">
        <v>107</v>
      </c>
      <c r="BQ341" s="38" t="s">
        <v>107</v>
      </c>
      <c r="BR341" s="38">
        <v>0</v>
      </c>
      <c r="BS341" s="38">
        <v>481692</v>
      </c>
      <c r="BT341" s="330" t="s">
        <v>107</v>
      </c>
      <c r="BU341" s="38" t="s">
        <v>107</v>
      </c>
      <c r="BV341" s="38" t="s">
        <v>107</v>
      </c>
      <c r="BW341" s="38" t="s">
        <v>107</v>
      </c>
      <c r="BX341" s="38" t="s">
        <v>107</v>
      </c>
      <c r="BY341" s="42" t="s">
        <v>113</v>
      </c>
      <c r="BZ341" s="42" t="s">
        <v>113</v>
      </c>
      <c r="CA341" s="42" t="s">
        <v>114</v>
      </c>
      <c r="CB341" s="42" t="s">
        <v>113</v>
      </c>
      <c r="CC341" s="42" t="s">
        <v>114</v>
      </c>
      <c r="CD341" s="42" t="s">
        <v>114</v>
      </c>
      <c r="CE341" s="42" t="s">
        <v>114</v>
      </c>
      <c r="CF341" s="42" t="s">
        <v>107</v>
      </c>
      <c r="CG341" s="28" t="s">
        <v>107</v>
      </c>
      <c r="CH341" s="28" t="s">
        <v>107</v>
      </c>
      <c r="CI341" s="28" t="s">
        <v>107</v>
      </c>
      <c r="CJ341" s="28" t="s">
        <v>107</v>
      </c>
      <c r="CK341" s="28" t="s">
        <v>107</v>
      </c>
      <c r="CL341" s="28" t="s">
        <v>107</v>
      </c>
      <c r="CM341" s="28" t="s">
        <v>107</v>
      </c>
      <c r="CN341" s="28" t="s">
        <v>107</v>
      </c>
      <c r="CO341" s="28" t="s">
        <v>107</v>
      </c>
      <c r="CP341" s="28" t="s">
        <v>107</v>
      </c>
      <c r="CQ341" s="28" t="s">
        <v>107</v>
      </c>
      <c r="CR341" s="28" t="s">
        <v>107</v>
      </c>
      <c r="CS341" s="28" t="s">
        <v>107</v>
      </c>
      <c r="CT341" s="28" t="s">
        <v>107</v>
      </c>
      <c r="CU341" s="332">
        <v>8876897</v>
      </c>
      <c r="CV341" s="43">
        <v>1</v>
      </c>
    </row>
    <row r="342" spans="1:100" ht="51">
      <c r="A342" s="28">
        <v>485</v>
      </c>
      <c r="B342" s="29" t="s">
        <v>325</v>
      </c>
      <c r="C342" s="29" t="s">
        <v>2</v>
      </c>
      <c r="D342" s="29" t="s">
        <v>105</v>
      </c>
      <c r="E342" s="42" t="s">
        <v>2380</v>
      </c>
      <c r="F342" s="42" t="s">
        <v>107</v>
      </c>
      <c r="G342" s="30" t="s">
        <v>1085</v>
      </c>
      <c r="H342" s="64" t="s">
        <v>969</v>
      </c>
      <c r="I342" s="28">
        <v>3201368</v>
      </c>
      <c r="J342" s="28" t="s">
        <v>1086</v>
      </c>
      <c r="K342" s="31" t="s">
        <v>107</v>
      </c>
      <c r="L342" s="32">
        <v>35</v>
      </c>
      <c r="M342" s="33" t="s">
        <v>107</v>
      </c>
      <c r="N342" s="34">
        <v>107900000</v>
      </c>
      <c r="O342" s="33" t="s">
        <v>107</v>
      </c>
      <c r="P342" s="28" t="s">
        <v>130</v>
      </c>
      <c r="Q342" s="28" t="s">
        <v>1056</v>
      </c>
      <c r="R342" s="28" t="s">
        <v>107</v>
      </c>
      <c r="S342" s="28" t="s">
        <v>107</v>
      </c>
      <c r="T342" s="42" t="s">
        <v>107</v>
      </c>
      <c r="U342" s="28" t="s">
        <v>107</v>
      </c>
      <c r="V342" s="28" t="s">
        <v>107</v>
      </c>
      <c r="W342" s="28" t="str">
        <f t="shared" si="5"/>
        <v>N.A.</v>
      </c>
      <c r="X342" s="35" t="s">
        <v>2412</v>
      </c>
      <c r="Y342" s="205">
        <v>0.01</v>
      </c>
      <c r="Z342" s="205">
        <v>0.01</v>
      </c>
      <c r="AA342" s="205">
        <v>0.01</v>
      </c>
      <c r="AB342" s="205">
        <v>0.01</v>
      </c>
      <c r="AC342" s="205">
        <v>0.01</v>
      </c>
      <c r="AD342" s="205">
        <v>0.01</v>
      </c>
      <c r="AE342" s="28" t="s">
        <v>113</v>
      </c>
      <c r="AF342" s="28" t="s">
        <v>113</v>
      </c>
      <c r="AG342" s="28" t="s">
        <v>113</v>
      </c>
      <c r="AH342" s="37">
        <v>0.1</v>
      </c>
      <c r="AI342" s="38">
        <v>8689479</v>
      </c>
      <c r="AJ342" s="38">
        <v>756945</v>
      </c>
      <c r="AK342" s="38">
        <v>0</v>
      </c>
      <c r="AL342" s="38" t="s">
        <v>107</v>
      </c>
      <c r="AM342" s="38" t="s">
        <v>107</v>
      </c>
      <c r="AN342" s="38">
        <v>8078664</v>
      </c>
      <c r="AO342" s="38">
        <v>0</v>
      </c>
      <c r="AP342" s="38">
        <v>0</v>
      </c>
      <c r="AQ342" s="38">
        <v>48169</v>
      </c>
      <c r="AR342" s="38">
        <v>0</v>
      </c>
      <c r="AS342" s="38" t="s">
        <v>107</v>
      </c>
      <c r="AT342" s="38" t="s">
        <v>107</v>
      </c>
      <c r="AU342" s="38" t="s">
        <v>107</v>
      </c>
      <c r="AV342" s="38" t="s">
        <v>107</v>
      </c>
      <c r="AW342" s="38" t="s">
        <v>107</v>
      </c>
      <c r="AX342" s="38" t="s">
        <v>107</v>
      </c>
      <c r="AY342" s="38">
        <v>3027779</v>
      </c>
      <c r="AZ342" s="38">
        <v>1307450</v>
      </c>
      <c r="BA342" s="38">
        <v>3303031</v>
      </c>
      <c r="BB342" s="38">
        <v>0</v>
      </c>
      <c r="BC342" s="38">
        <v>0</v>
      </c>
      <c r="BD342" s="38">
        <v>0</v>
      </c>
      <c r="BE342" s="38" t="s">
        <v>107</v>
      </c>
      <c r="BF342" s="38">
        <v>1032198</v>
      </c>
      <c r="BG342" s="38">
        <v>2133207</v>
      </c>
      <c r="BH342" s="38">
        <v>206440</v>
      </c>
      <c r="BI342" s="38">
        <v>1307450</v>
      </c>
      <c r="BJ342" s="38">
        <v>233965</v>
      </c>
      <c r="BK342" s="38" t="s">
        <v>107</v>
      </c>
      <c r="BL342" s="38" t="s">
        <v>107</v>
      </c>
      <c r="BM342" s="38" t="s">
        <v>107</v>
      </c>
      <c r="BN342" s="38">
        <v>6878563</v>
      </c>
      <c r="BO342" s="38">
        <v>178914</v>
      </c>
      <c r="BP342" s="38" t="s">
        <v>107</v>
      </c>
      <c r="BQ342" s="38" t="s">
        <v>107</v>
      </c>
      <c r="BR342" s="38">
        <v>0</v>
      </c>
      <c r="BS342" s="38">
        <v>481692</v>
      </c>
      <c r="BT342" s="330" t="s">
        <v>107</v>
      </c>
      <c r="BU342" s="38" t="s">
        <v>107</v>
      </c>
      <c r="BV342" s="38" t="s">
        <v>107</v>
      </c>
      <c r="BW342" s="38" t="s">
        <v>107</v>
      </c>
      <c r="BX342" s="38" t="s">
        <v>107</v>
      </c>
      <c r="BY342" s="42" t="s">
        <v>113</v>
      </c>
      <c r="BZ342" s="42" t="s">
        <v>113</v>
      </c>
      <c r="CA342" s="42" t="s">
        <v>114</v>
      </c>
      <c r="CB342" s="42" t="s">
        <v>113</v>
      </c>
      <c r="CC342" s="42" t="s">
        <v>114</v>
      </c>
      <c r="CD342" s="42" t="s">
        <v>114</v>
      </c>
      <c r="CE342" s="42" t="s">
        <v>114</v>
      </c>
      <c r="CF342" s="42" t="s">
        <v>107</v>
      </c>
      <c r="CG342" s="28" t="s">
        <v>107</v>
      </c>
      <c r="CH342" s="28" t="s">
        <v>107</v>
      </c>
      <c r="CI342" s="28" t="s">
        <v>107</v>
      </c>
      <c r="CJ342" s="28" t="s">
        <v>107</v>
      </c>
      <c r="CK342" s="28" t="s">
        <v>107</v>
      </c>
      <c r="CL342" s="28" t="s">
        <v>107</v>
      </c>
      <c r="CM342" s="28" t="s">
        <v>107</v>
      </c>
      <c r="CN342" s="28" t="s">
        <v>107</v>
      </c>
      <c r="CO342" s="28" t="s">
        <v>107</v>
      </c>
      <c r="CP342" s="28" t="s">
        <v>107</v>
      </c>
      <c r="CQ342" s="28" t="s">
        <v>107</v>
      </c>
      <c r="CR342" s="28" t="s">
        <v>107</v>
      </c>
      <c r="CS342" s="28" t="s">
        <v>107</v>
      </c>
      <c r="CT342" s="28" t="s">
        <v>107</v>
      </c>
      <c r="CU342" s="332">
        <v>8876897</v>
      </c>
      <c r="CV342" s="43">
        <v>1</v>
      </c>
    </row>
    <row r="343" spans="1:100" ht="38.25">
      <c r="A343" s="28">
        <v>486</v>
      </c>
      <c r="B343" s="29" t="s">
        <v>330</v>
      </c>
      <c r="C343" s="29" t="s">
        <v>2</v>
      </c>
      <c r="D343" s="29" t="s">
        <v>105</v>
      </c>
      <c r="E343" s="42" t="s">
        <v>2380</v>
      </c>
      <c r="F343" s="42" t="s">
        <v>107</v>
      </c>
      <c r="G343" s="30" t="s">
        <v>1087</v>
      </c>
      <c r="H343" s="28" t="s">
        <v>990</v>
      </c>
      <c r="I343" s="28">
        <v>9001145</v>
      </c>
      <c r="J343" s="28" t="s">
        <v>1088</v>
      </c>
      <c r="K343" s="31" t="s">
        <v>107</v>
      </c>
      <c r="L343" s="32">
        <v>96.5</v>
      </c>
      <c r="M343" s="33" t="s">
        <v>107</v>
      </c>
      <c r="N343" s="34">
        <v>120900000</v>
      </c>
      <c r="O343" s="33" t="s">
        <v>107</v>
      </c>
      <c r="P343" s="28" t="s">
        <v>130</v>
      </c>
      <c r="Q343" s="28" t="s">
        <v>1056</v>
      </c>
      <c r="R343" s="28" t="s">
        <v>107</v>
      </c>
      <c r="S343" s="28" t="s">
        <v>107</v>
      </c>
      <c r="T343" s="42" t="s">
        <v>107</v>
      </c>
      <c r="U343" s="28" t="s">
        <v>107</v>
      </c>
      <c r="V343" s="28" t="s">
        <v>107</v>
      </c>
      <c r="W343" s="28" t="str">
        <f t="shared" si="5"/>
        <v>N.A.</v>
      </c>
      <c r="X343" s="35" t="s">
        <v>2413</v>
      </c>
      <c r="Y343" s="205">
        <v>0.01</v>
      </c>
      <c r="Z343" s="205">
        <v>0.01</v>
      </c>
      <c r="AA343" s="205">
        <v>0.01</v>
      </c>
      <c r="AB343" s="205">
        <v>0.01</v>
      </c>
      <c r="AC343" s="205">
        <v>0.01</v>
      </c>
      <c r="AD343" s="205">
        <v>0.01</v>
      </c>
      <c r="AE343" s="28" t="s">
        <v>113</v>
      </c>
      <c r="AF343" s="28" t="s">
        <v>113</v>
      </c>
      <c r="AG343" s="28" t="s">
        <v>113</v>
      </c>
      <c r="AH343" s="37">
        <v>0</v>
      </c>
      <c r="AI343" s="38">
        <v>8689479</v>
      </c>
      <c r="AJ343" s="38">
        <v>87324</v>
      </c>
      <c r="AK343" s="38" t="s">
        <v>107</v>
      </c>
      <c r="AL343" s="38" t="s">
        <v>107</v>
      </c>
      <c r="AM343" s="38" t="s">
        <v>107</v>
      </c>
      <c r="AN343" s="38">
        <v>7322080</v>
      </c>
      <c r="AO343" s="38">
        <v>0</v>
      </c>
      <c r="AP343" s="38">
        <v>0</v>
      </c>
      <c r="AQ343" s="38">
        <v>49119</v>
      </c>
      <c r="AR343" s="38">
        <v>875307</v>
      </c>
      <c r="AS343" s="38" t="s">
        <v>107</v>
      </c>
      <c r="AT343" s="38" t="s">
        <v>107</v>
      </c>
      <c r="AU343" s="38" t="s">
        <v>107</v>
      </c>
      <c r="AV343" s="38" t="s">
        <v>107</v>
      </c>
      <c r="AW343" s="38" t="s">
        <v>107</v>
      </c>
      <c r="AX343" s="38" t="s">
        <v>107</v>
      </c>
      <c r="AY343" s="38" t="s">
        <v>107</v>
      </c>
      <c r="AZ343" s="38" t="s">
        <v>107</v>
      </c>
      <c r="BA343" s="38">
        <v>1974385</v>
      </c>
      <c r="BB343" s="38">
        <v>0</v>
      </c>
      <c r="BC343" s="38">
        <v>0</v>
      </c>
      <c r="BD343" s="38">
        <v>0</v>
      </c>
      <c r="BE343" s="38" t="s">
        <v>107</v>
      </c>
      <c r="BF343" s="38">
        <v>710810</v>
      </c>
      <c r="BG343" s="38" t="s">
        <v>107</v>
      </c>
      <c r="BH343" s="38">
        <v>72861</v>
      </c>
      <c r="BI343" s="38">
        <v>1528774</v>
      </c>
      <c r="BJ343" s="38" t="s">
        <v>107</v>
      </c>
      <c r="BK343" s="38" t="s">
        <v>107</v>
      </c>
      <c r="BL343" s="38" t="s">
        <v>107</v>
      </c>
      <c r="BM343" s="38" t="s">
        <v>107</v>
      </c>
      <c r="BN343" s="38">
        <v>15785609</v>
      </c>
      <c r="BO343" s="38">
        <v>204119</v>
      </c>
      <c r="BP343" s="38" t="s">
        <v>107</v>
      </c>
      <c r="BQ343" s="38" t="s">
        <v>107</v>
      </c>
      <c r="BR343" s="38">
        <v>0</v>
      </c>
      <c r="BS343" s="38">
        <v>832829</v>
      </c>
      <c r="BT343" s="330" t="s">
        <v>107</v>
      </c>
      <c r="BU343" s="38" t="s">
        <v>107</v>
      </c>
      <c r="BV343" s="38" t="s">
        <v>107</v>
      </c>
      <c r="BW343" s="38" t="s">
        <v>107</v>
      </c>
      <c r="BX343" s="38" t="s">
        <v>107</v>
      </c>
      <c r="BY343" s="41" t="s">
        <v>113</v>
      </c>
      <c r="BZ343" s="41" t="s">
        <v>113</v>
      </c>
      <c r="CA343" s="41" t="s">
        <v>113</v>
      </c>
      <c r="CB343" s="41" t="s">
        <v>113</v>
      </c>
      <c r="CC343" s="41" t="s">
        <v>114</v>
      </c>
      <c r="CD343" s="41" t="s">
        <v>114</v>
      </c>
      <c r="CE343" s="41" t="s">
        <v>114</v>
      </c>
      <c r="CF343" s="42" t="s">
        <v>107</v>
      </c>
      <c r="CG343" s="28" t="s">
        <v>107</v>
      </c>
      <c r="CH343" s="28" t="s">
        <v>107</v>
      </c>
      <c r="CI343" s="28" t="s">
        <v>107</v>
      </c>
      <c r="CJ343" s="28" t="s">
        <v>107</v>
      </c>
      <c r="CK343" s="28" t="s">
        <v>107</v>
      </c>
      <c r="CL343" s="28" t="s">
        <v>107</v>
      </c>
      <c r="CM343" s="28" t="s">
        <v>107</v>
      </c>
      <c r="CN343" s="28" t="s">
        <v>107</v>
      </c>
      <c r="CO343" s="28" t="s">
        <v>107</v>
      </c>
      <c r="CP343" s="28" t="s">
        <v>107</v>
      </c>
      <c r="CQ343" s="28" t="s">
        <v>107</v>
      </c>
      <c r="CR343" s="28" t="s">
        <v>107</v>
      </c>
      <c r="CS343" s="28" t="s">
        <v>107</v>
      </c>
      <c r="CT343" s="28" t="s">
        <v>107</v>
      </c>
      <c r="CU343" s="332">
        <v>4163150</v>
      </c>
      <c r="CV343" s="43">
        <v>1</v>
      </c>
    </row>
    <row r="344" spans="1:100" ht="38.25">
      <c r="A344" s="28">
        <v>487</v>
      </c>
      <c r="B344" s="29" t="s">
        <v>330</v>
      </c>
      <c r="C344" s="29" t="s">
        <v>2</v>
      </c>
      <c r="D344" s="29" t="s">
        <v>105</v>
      </c>
      <c r="E344" s="42" t="s">
        <v>2380</v>
      </c>
      <c r="F344" s="42" t="s">
        <v>107</v>
      </c>
      <c r="G344" s="30" t="s">
        <v>1089</v>
      </c>
      <c r="H344" s="28" t="s">
        <v>990</v>
      </c>
      <c r="I344" s="28">
        <v>9001146</v>
      </c>
      <c r="J344" s="28" t="s">
        <v>1090</v>
      </c>
      <c r="K344" s="31" t="s">
        <v>107</v>
      </c>
      <c r="L344" s="32">
        <v>96.5</v>
      </c>
      <c r="M344" s="33" t="s">
        <v>107</v>
      </c>
      <c r="N344" s="34">
        <v>131500000</v>
      </c>
      <c r="O344" s="33" t="s">
        <v>107</v>
      </c>
      <c r="P344" s="28" t="s">
        <v>130</v>
      </c>
      <c r="Q344" s="28" t="s">
        <v>1056</v>
      </c>
      <c r="R344" s="28" t="s">
        <v>107</v>
      </c>
      <c r="S344" s="28" t="s">
        <v>107</v>
      </c>
      <c r="T344" s="42" t="s">
        <v>107</v>
      </c>
      <c r="U344" s="28" t="s">
        <v>107</v>
      </c>
      <c r="V344" s="28" t="s">
        <v>107</v>
      </c>
      <c r="W344" s="28" t="str">
        <f t="shared" si="5"/>
        <v>N.A.</v>
      </c>
      <c r="X344" s="35" t="s">
        <v>2414</v>
      </c>
      <c r="Y344" s="205">
        <v>0.01</v>
      </c>
      <c r="Z344" s="205">
        <v>0.01</v>
      </c>
      <c r="AA344" s="205">
        <v>0.01</v>
      </c>
      <c r="AB344" s="205">
        <v>0.01</v>
      </c>
      <c r="AC344" s="205">
        <v>0.01</v>
      </c>
      <c r="AD344" s="205">
        <v>0.01</v>
      </c>
      <c r="AE344" s="28" t="s">
        <v>113</v>
      </c>
      <c r="AF344" s="28" t="s">
        <v>113</v>
      </c>
      <c r="AG344" s="28" t="s">
        <v>113</v>
      </c>
      <c r="AH344" s="37">
        <v>0</v>
      </c>
      <c r="AI344" s="38">
        <v>8689479</v>
      </c>
      <c r="AJ344" s="38">
        <v>87324</v>
      </c>
      <c r="AK344" s="38" t="s">
        <v>107</v>
      </c>
      <c r="AL344" s="38" t="s">
        <v>107</v>
      </c>
      <c r="AM344" s="38" t="s">
        <v>107</v>
      </c>
      <c r="AN344" s="38">
        <v>7322080</v>
      </c>
      <c r="AO344" s="38">
        <v>0</v>
      </c>
      <c r="AP344" s="38">
        <v>0</v>
      </c>
      <c r="AQ344" s="38">
        <v>49119</v>
      </c>
      <c r="AR344" s="38">
        <v>0</v>
      </c>
      <c r="AS344" s="38" t="s">
        <v>107</v>
      </c>
      <c r="AT344" s="38" t="s">
        <v>107</v>
      </c>
      <c r="AU344" s="38" t="s">
        <v>107</v>
      </c>
      <c r="AV344" s="38" t="s">
        <v>107</v>
      </c>
      <c r="AW344" s="38" t="s">
        <v>107</v>
      </c>
      <c r="AX344" s="38">
        <v>0</v>
      </c>
      <c r="AY344" s="38" t="s">
        <v>107</v>
      </c>
      <c r="AZ344" s="38" t="s">
        <v>107</v>
      </c>
      <c r="BA344" s="38">
        <v>1974385</v>
      </c>
      <c r="BB344" s="38">
        <v>0</v>
      </c>
      <c r="BC344" s="38">
        <v>0</v>
      </c>
      <c r="BD344" s="38">
        <v>0</v>
      </c>
      <c r="BE344" s="38" t="s">
        <v>107</v>
      </c>
      <c r="BF344" s="38">
        <v>1001449</v>
      </c>
      <c r="BG344" s="38" t="s">
        <v>107</v>
      </c>
      <c r="BH344" s="38">
        <v>72861</v>
      </c>
      <c r="BI344" s="38">
        <v>1528774</v>
      </c>
      <c r="BJ344" s="38" t="s">
        <v>107</v>
      </c>
      <c r="BK344" s="38" t="s">
        <v>107</v>
      </c>
      <c r="BL344" s="38" t="s">
        <v>107</v>
      </c>
      <c r="BM344" s="38" t="s">
        <v>107</v>
      </c>
      <c r="BN344" s="38">
        <v>15785609</v>
      </c>
      <c r="BO344" s="38">
        <v>204119</v>
      </c>
      <c r="BP344" s="38" t="s">
        <v>107</v>
      </c>
      <c r="BQ344" s="38" t="s">
        <v>107</v>
      </c>
      <c r="BR344" s="38">
        <v>0</v>
      </c>
      <c r="BS344" s="38">
        <v>832829</v>
      </c>
      <c r="BT344" s="330" t="s">
        <v>107</v>
      </c>
      <c r="BU344" s="38" t="s">
        <v>107</v>
      </c>
      <c r="BV344" s="38" t="s">
        <v>107</v>
      </c>
      <c r="BW344" s="38" t="s">
        <v>107</v>
      </c>
      <c r="BX344" s="38" t="s">
        <v>107</v>
      </c>
      <c r="BY344" s="41" t="s">
        <v>113</v>
      </c>
      <c r="BZ344" s="41" t="s">
        <v>113</v>
      </c>
      <c r="CA344" s="41" t="s">
        <v>113</v>
      </c>
      <c r="CB344" s="41" t="s">
        <v>113</v>
      </c>
      <c r="CC344" s="41" t="s">
        <v>114</v>
      </c>
      <c r="CD344" s="41" t="s">
        <v>114</v>
      </c>
      <c r="CE344" s="41" t="s">
        <v>114</v>
      </c>
      <c r="CF344" s="42" t="s">
        <v>107</v>
      </c>
      <c r="CG344" s="28" t="s">
        <v>107</v>
      </c>
      <c r="CH344" s="28" t="s">
        <v>107</v>
      </c>
      <c r="CI344" s="28" t="s">
        <v>107</v>
      </c>
      <c r="CJ344" s="28" t="s">
        <v>107</v>
      </c>
      <c r="CK344" s="28" t="s">
        <v>107</v>
      </c>
      <c r="CL344" s="28" t="s">
        <v>107</v>
      </c>
      <c r="CM344" s="28" t="s">
        <v>107</v>
      </c>
      <c r="CN344" s="28" t="s">
        <v>107</v>
      </c>
      <c r="CO344" s="28" t="s">
        <v>107</v>
      </c>
      <c r="CP344" s="28" t="s">
        <v>107</v>
      </c>
      <c r="CQ344" s="28" t="s">
        <v>107</v>
      </c>
      <c r="CR344" s="28" t="s">
        <v>107</v>
      </c>
      <c r="CS344" s="28" t="s">
        <v>107</v>
      </c>
      <c r="CT344" s="28" t="s">
        <v>107</v>
      </c>
      <c r="CU344" s="332">
        <v>4163150</v>
      </c>
      <c r="CV344" s="43">
        <v>1</v>
      </c>
    </row>
    <row r="345" spans="1:100" ht="25.5">
      <c r="A345" s="28">
        <v>488</v>
      </c>
      <c r="B345" s="29" t="s">
        <v>266</v>
      </c>
      <c r="C345" s="29" t="s">
        <v>2</v>
      </c>
      <c r="D345" s="29" t="s">
        <v>337</v>
      </c>
      <c r="E345" s="42" t="s">
        <v>346</v>
      </c>
      <c r="F345" s="42" t="s">
        <v>107</v>
      </c>
      <c r="G345" s="30" t="s">
        <v>1091</v>
      </c>
      <c r="H345" s="42" t="s">
        <v>919</v>
      </c>
      <c r="I345" s="28">
        <v>5806108</v>
      </c>
      <c r="J345" s="28" t="s">
        <v>1092</v>
      </c>
      <c r="K345" s="31" t="s">
        <v>107</v>
      </c>
      <c r="L345" s="32">
        <v>362</v>
      </c>
      <c r="M345" s="33" t="s">
        <v>107</v>
      </c>
      <c r="N345" s="34">
        <v>399900000</v>
      </c>
      <c r="O345" s="28" t="s">
        <v>107</v>
      </c>
      <c r="P345" s="28" t="s">
        <v>130</v>
      </c>
      <c r="Q345" s="28" t="s">
        <v>1056</v>
      </c>
      <c r="R345" s="28" t="s">
        <v>107</v>
      </c>
      <c r="S345" s="28" t="s">
        <v>107</v>
      </c>
      <c r="T345" s="42" t="s">
        <v>107</v>
      </c>
      <c r="U345" s="28" t="s">
        <v>107</v>
      </c>
      <c r="V345" s="28" t="s">
        <v>107</v>
      </c>
      <c r="W345" s="28" t="str">
        <f t="shared" si="5"/>
        <v>N.A.</v>
      </c>
      <c r="X345" s="35" t="s">
        <v>2413</v>
      </c>
      <c r="Y345" s="206">
        <v>0.01</v>
      </c>
      <c r="Z345" s="206">
        <v>0.02</v>
      </c>
      <c r="AA345" s="206">
        <v>0.03</v>
      </c>
      <c r="AB345" s="206">
        <v>0.04</v>
      </c>
      <c r="AC345" s="206">
        <v>0.04</v>
      </c>
      <c r="AD345" s="206">
        <v>0.04</v>
      </c>
      <c r="AE345" s="28" t="s">
        <v>114</v>
      </c>
      <c r="AF345" s="28" t="s">
        <v>113</v>
      </c>
      <c r="AG345" s="28" t="s">
        <v>114</v>
      </c>
      <c r="AH345" s="37">
        <v>1</v>
      </c>
      <c r="AI345" s="38">
        <v>8689479</v>
      </c>
      <c r="AJ345" s="38" t="s">
        <v>107</v>
      </c>
      <c r="AK345" s="38" t="s">
        <v>107</v>
      </c>
      <c r="AL345" s="38" t="s">
        <v>107</v>
      </c>
      <c r="AM345" s="38" t="s">
        <v>107</v>
      </c>
      <c r="AN345" s="38" t="s">
        <v>107</v>
      </c>
      <c r="AO345" s="38" t="s">
        <v>107</v>
      </c>
      <c r="AP345" s="38" t="s">
        <v>107</v>
      </c>
      <c r="AQ345" s="38" t="s">
        <v>107</v>
      </c>
      <c r="AR345" s="38" t="s">
        <v>107</v>
      </c>
      <c r="AS345" s="38" t="s">
        <v>107</v>
      </c>
      <c r="AT345" s="38" t="s">
        <v>107</v>
      </c>
      <c r="AU345" s="38" t="s">
        <v>107</v>
      </c>
      <c r="AV345" s="38" t="s">
        <v>107</v>
      </c>
      <c r="AW345" s="38" t="s">
        <v>107</v>
      </c>
      <c r="AX345" s="38" t="s">
        <v>107</v>
      </c>
      <c r="AY345" s="38" t="s">
        <v>107</v>
      </c>
      <c r="AZ345" s="38" t="s">
        <v>107</v>
      </c>
      <c r="BA345" s="38" t="s">
        <v>107</v>
      </c>
      <c r="BB345" s="38" t="s">
        <v>107</v>
      </c>
      <c r="BC345" s="38">
        <v>0</v>
      </c>
      <c r="BD345" s="38">
        <v>0</v>
      </c>
      <c r="BE345" s="38" t="s">
        <v>107</v>
      </c>
      <c r="BF345" s="38" t="s">
        <v>107</v>
      </c>
      <c r="BG345" s="38" t="s">
        <v>107</v>
      </c>
      <c r="BH345" s="38" t="s">
        <v>107</v>
      </c>
      <c r="BI345" s="38" t="s">
        <v>107</v>
      </c>
      <c r="BJ345" s="38" t="s">
        <v>107</v>
      </c>
      <c r="BK345" s="38" t="s">
        <v>107</v>
      </c>
      <c r="BL345" s="38" t="s">
        <v>107</v>
      </c>
      <c r="BM345" s="38" t="s">
        <v>107</v>
      </c>
      <c r="BN345" s="38" t="s">
        <v>107</v>
      </c>
      <c r="BO345" s="38" t="s">
        <v>107</v>
      </c>
      <c r="BP345" s="38" t="s">
        <v>107</v>
      </c>
      <c r="BQ345" s="38" t="s">
        <v>107</v>
      </c>
      <c r="BR345" s="38" t="s">
        <v>107</v>
      </c>
      <c r="BS345" s="38" t="s">
        <v>107</v>
      </c>
      <c r="BT345" s="330" t="s">
        <v>107</v>
      </c>
      <c r="BU345" s="38" t="s">
        <v>107</v>
      </c>
      <c r="BV345" s="38" t="s">
        <v>107</v>
      </c>
      <c r="BW345" s="38" t="s">
        <v>107</v>
      </c>
      <c r="BX345" s="38" t="s">
        <v>107</v>
      </c>
      <c r="BY345" s="42" t="s">
        <v>113</v>
      </c>
      <c r="BZ345" s="42" t="s">
        <v>113</v>
      </c>
      <c r="CA345" s="42" t="s">
        <v>113</v>
      </c>
      <c r="CB345" s="42" t="s">
        <v>113</v>
      </c>
      <c r="CC345" s="42" t="s">
        <v>113</v>
      </c>
      <c r="CD345" s="42" t="s">
        <v>113</v>
      </c>
      <c r="CE345" s="42" t="s">
        <v>114</v>
      </c>
      <c r="CF345" s="42" t="s">
        <v>107</v>
      </c>
      <c r="CG345" s="28" t="s">
        <v>107</v>
      </c>
      <c r="CH345" s="28" t="s">
        <v>107</v>
      </c>
      <c r="CI345" s="28" t="s">
        <v>107</v>
      </c>
      <c r="CJ345" s="28" t="s">
        <v>107</v>
      </c>
      <c r="CK345" s="28" t="s">
        <v>107</v>
      </c>
      <c r="CL345" s="28" t="s">
        <v>107</v>
      </c>
      <c r="CM345" s="28" t="s">
        <v>107</v>
      </c>
      <c r="CN345" s="28" t="s">
        <v>107</v>
      </c>
      <c r="CO345" s="28" t="s">
        <v>107</v>
      </c>
      <c r="CP345" s="28" t="s">
        <v>107</v>
      </c>
      <c r="CQ345" s="28" t="s">
        <v>107</v>
      </c>
      <c r="CR345" s="28" t="s">
        <v>107</v>
      </c>
      <c r="CS345" s="28" t="s">
        <v>107</v>
      </c>
      <c r="CT345" s="28" t="s">
        <v>107</v>
      </c>
      <c r="CU345" s="332">
        <v>4310909</v>
      </c>
      <c r="CV345" s="43">
        <v>1</v>
      </c>
    </row>
    <row r="346" spans="1:100" ht="51">
      <c r="A346" s="28">
        <v>493</v>
      </c>
      <c r="B346" s="29" t="s">
        <v>266</v>
      </c>
      <c r="C346" s="29" t="s">
        <v>1</v>
      </c>
      <c r="D346" s="29" t="s">
        <v>810</v>
      </c>
      <c r="E346" s="42" t="s">
        <v>811</v>
      </c>
      <c r="F346" s="42" t="s">
        <v>1059</v>
      </c>
      <c r="G346" s="30" t="s">
        <v>1102</v>
      </c>
      <c r="H346" s="28" t="s">
        <v>1103</v>
      </c>
      <c r="I346" s="28">
        <v>11107001</v>
      </c>
      <c r="J346" s="28" t="s">
        <v>1104</v>
      </c>
      <c r="K346" s="31" t="s">
        <v>107</v>
      </c>
      <c r="L346" s="56"/>
      <c r="M346" s="33" t="s">
        <v>107</v>
      </c>
      <c r="N346" s="34">
        <v>129900000</v>
      </c>
      <c r="O346" s="33" t="s">
        <v>107</v>
      </c>
      <c r="P346" s="28" t="s">
        <v>130</v>
      </c>
      <c r="Q346" s="28" t="s">
        <v>1062</v>
      </c>
      <c r="R346" s="28" t="s">
        <v>107</v>
      </c>
      <c r="S346" s="28" t="s">
        <v>107</v>
      </c>
      <c r="T346" s="42" t="s">
        <v>107</v>
      </c>
      <c r="U346" s="28" t="s">
        <v>107</v>
      </c>
      <c r="V346" s="28" t="s">
        <v>107</v>
      </c>
      <c r="W346" s="28" t="str">
        <f t="shared" si="5"/>
        <v>N.A.</v>
      </c>
      <c r="X346" s="35" t="s">
        <v>2413</v>
      </c>
      <c r="Y346" s="205">
        <v>0</v>
      </c>
      <c r="Z346" s="205">
        <v>0</v>
      </c>
      <c r="AA346" s="205">
        <v>0</v>
      </c>
      <c r="AB346" s="205">
        <v>0</v>
      </c>
      <c r="AC346" s="205">
        <v>0</v>
      </c>
      <c r="AD346" s="205">
        <v>0</v>
      </c>
      <c r="AE346" s="28" t="s">
        <v>113</v>
      </c>
      <c r="AF346" s="28" t="s">
        <v>113</v>
      </c>
      <c r="AG346" s="28" t="s">
        <v>113</v>
      </c>
      <c r="AH346" s="37">
        <v>1</v>
      </c>
      <c r="AI346" s="38">
        <v>8689479</v>
      </c>
      <c r="AJ346" s="38">
        <v>589650</v>
      </c>
      <c r="AK346" s="38">
        <v>1060961</v>
      </c>
      <c r="AL346" s="38" t="s">
        <v>107</v>
      </c>
      <c r="AM346" s="38" t="s">
        <v>107</v>
      </c>
      <c r="AN346" s="38">
        <v>9467039</v>
      </c>
      <c r="AO346" s="38" t="s">
        <v>107</v>
      </c>
      <c r="AP346" s="38">
        <v>368169</v>
      </c>
      <c r="AQ346" s="38">
        <v>505997</v>
      </c>
      <c r="AR346" s="38">
        <v>734511</v>
      </c>
      <c r="AS346" s="38" t="s">
        <v>107</v>
      </c>
      <c r="AT346" s="38" t="s">
        <v>107</v>
      </c>
      <c r="AU346" s="38" t="s">
        <v>107</v>
      </c>
      <c r="AV346" s="38" t="s">
        <v>107</v>
      </c>
      <c r="AW346" s="38" t="s">
        <v>107</v>
      </c>
      <c r="AX346" s="38">
        <v>2448372</v>
      </c>
      <c r="AY346" s="38" t="s">
        <v>107</v>
      </c>
      <c r="AZ346" s="38">
        <v>4325458</v>
      </c>
      <c r="BA346" s="38">
        <v>2830318</v>
      </c>
      <c r="BB346" s="38">
        <v>894571</v>
      </c>
      <c r="BC346" s="38">
        <v>0</v>
      </c>
      <c r="BD346" s="38">
        <v>0</v>
      </c>
      <c r="BE346" s="38">
        <v>1958698</v>
      </c>
      <c r="BF346" s="38">
        <v>1469023</v>
      </c>
      <c r="BG346" s="38">
        <v>3884750</v>
      </c>
      <c r="BH346" s="38">
        <v>114258</v>
      </c>
      <c r="BI346" s="38">
        <v>2369537</v>
      </c>
      <c r="BJ346" s="38">
        <v>1273153</v>
      </c>
      <c r="BK346" s="38" t="s">
        <v>107</v>
      </c>
      <c r="BL346" s="38" t="s">
        <v>107</v>
      </c>
      <c r="BM346" s="38">
        <v>2448372</v>
      </c>
      <c r="BN346" s="38">
        <v>9589457</v>
      </c>
      <c r="BO346" s="38">
        <v>212192</v>
      </c>
      <c r="BP346" s="38">
        <v>5876093</v>
      </c>
      <c r="BQ346" s="38">
        <v>7345117</v>
      </c>
      <c r="BR346" s="38">
        <v>7834791</v>
      </c>
      <c r="BS346" s="38">
        <v>745317</v>
      </c>
      <c r="BT346" s="330" t="s">
        <v>107</v>
      </c>
      <c r="BU346" s="38" t="s">
        <v>107</v>
      </c>
      <c r="BV346" s="38">
        <v>17406004</v>
      </c>
      <c r="BW346" s="38">
        <v>19955815</v>
      </c>
      <c r="BX346" s="38" t="s">
        <v>107</v>
      </c>
      <c r="BY346" s="29"/>
      <c r="BZ346" s="29"/>
      <c r="CA346" s="29"/>
      <c r="CB346" s="29"/>
      <c r="CC346" s="29"/>
      <c r="CD346" s="29"/>
      <c r="CE346" s="29"/>
      <c r="CF346" s="42">
        <v>7500000</v>
      </c>
      <c r="CG346" s="28" t="s">
        <v>107</v>
      </c>
      <c r="CH346" s="28" t="s">
        <v>107</v>
      </c>
      <c r="CI346" s="28" t="s">
        <v>107</v>
      </c>
      <c r="CJ346" s="28" t="s">
        <v>107</v>
      </c>
      <c r="CK346" s="28" t="s">
        <v>107</v>
      </c>
      <c r="CL346" s="28" t="s">
        <v>107</v>
      </c>
      <c r="CM346" s="28" t="s">
        <v>107</v>
      </c>
      <c r="CN346" s="28" t="s">
        <v>107</v>
      </c>
      <c r="CO346" s="28" t="s">
        <v>107</v>
      </c>
      <c r="CP346" s="28" t="s">
        <v>107</v>
      </c>
      <c r="CQ346" s="28" t="s">
        <v>107</v>
      </c>
      <c r="CR346" s="28" t="s">
        <v>107</v>
      </c>
      <c r="CS346" s="28" t="s">
        <v>107</v>
      </c>
      <c r="CT346" s="28" t="s">
        <v>107</v>
      </c>
      <c r="CU346" s="332">
        <v>10282358</v>
      </c>
      <c r="CV346" s="43">
        <v>1</v>
      </c>
    </row>
    <row r="347" spans="1:100" ht="51" customHeight="1">
      <c r="A347" s="28">
        <v>496</v>
      </c>
      <c r="B347" s="29" t="s">
        <v>266</v>
      </c>
      <c r="C347" s="29" t="s">
        <v>1</v>
      </c>
      <c r="D347" s="29" t="s">
        <v>810</v>
      </c>
      <c r="E347" s="42" t="s">
        <v>811</v>
      </c>
      <c r="F347" s="42" t="s">
        <v>1059</v>
      </c>
      <c r="G347" s="30" t="s">
        <v>1110</v>
      </c>
      <c r="H347" s="28" t="s">
        <v>1108</v>
      </c>
      <c r="I347" s="28">
        <v>8001221</v>
      </c>
      <c r="J347" s="28" t="s">
        <v>1111</v>
      </c>
      <c r="K347" s="31" t="s">
        <v>107</v>
      </c>
      <c r="L347" s="56">
        <v>59</v>
      </c>
      <c r="M347" s="33" t="s">
        <v>107</v>
      </c>
      <c r="N347" s="34">
        <v>77000000</v>
      </c>
      <c r="O347" s="33" t="s">
        <v>107</v>
      </c>
      <c r="P347" s="28" t="s">
        <v>130</v>
      </c>
      <c r="Q347" s="28" t="s">
        <v>1062</v>
      </c>
      <c r="R347" s="28" t="s">
        <v>107</v>
      </c>
      <c r="S347" s="28" t="s">
        <v>107</v>
      </c>
      <c r="T347" s="42" t="s">
        <v>107</v>
      </c>
      <c r="U347" s="28" t="s">
        <v>107</v>
      </c>
      <c r="V347" s="28" t="s">
        <v>107</v>
      </c>
      <c r="W347" s="28" t="str">
        <f t="shared" si="5"/>
        <v>N.A.</v>
      </c>
      <c r="X347" s="35" t="s">
        <v>2412</v>
      </c>
      <c r="Y347" s="205">
        <v>0</v>
      </c>
      <c r="Z347" s="205">
        <v>0</v>
      </c>
      <c r="AA347" s="205">
        <v>0</v>
      </c>
      <c r="AB347" s="205">
        <v>0</v>
      </c>
      <c r="AC347" s="205">
        <v>0</v>
      </c>
      <c r="AD347" s="205">
        <v>0</v>
      </c>
      <c r="AE347" s="28" t="s">
        <v>114</v>
      </c>
      <c r="AF347" s="28" t="s">
        <v>114</v>
      </c>
      <c r="AG347" s="28" t="s">
        <v>114</v>
      </c>
      <c r="AH347" s="37">
        <v>1</v>
      </c>
      <c r="AI347" s="38">
        <v>8689479</v>
      </c>
      <c r="AJ347" s="38">
        <v>589650</v>
      </c>
      <c r="AK347" s="38">
        <v>457030</v>
      </c>
      <c r="AL347" s="38" t="s">
        <v>107</v>
      </c>
      <c r="AM347" s="38" t="s">
        <v>107</v>
      </c>
      <c r="AN347" s="38">
        <v>9467039</v>
      </c>
      <c r="AO347" s="38" t="s">
        <v>107</v>
      </c>
      <c r="AP347" s="38">
        <v>620255</v>
      </c>
      <c r="AQ347" s="38">
        <v>310127</v>
      </c>
      <c r="AR347" s="38">
        <v>0</v>
      </c>
      <c r="AS347" s="38" t="s">
        <v>107</v>
      </c>
      <c r="AT347" s="38" t="s">
        <v>107</v>
      </c>
      <c r="AU347" s="38" t="s">
        <v>107</v>
      </c>
      <c r="AV347" s="38" t="s">
        <v>107</v>
      </c>
      <c r="AW347" s="38" t="s">
        <v>107</v>
      </c>
      <c r="AX347" s="38">
        <v>2159464</v>
      </c>
      <c r="AY347" s="38" t="s">
        <v>107</v>
      </c>
      <c r="AZ347" s="38">
        <v>636577</v>
      </c>
      <c r="BA347" s="38">
        <v>848769</v>
      </c>
      <c r="BB347" s="38" t="s">
        <v>107</v>
      </c>
      <c r="BC347" s="38">
        <v>0</v>
      </c>
      <c r="BD347" s="38">
        <v>0</v>
      </c>
      <c r="BE347" s="38" t="s">
        <v>107</v>
      </c>
      <c r="BF347" s="38">
        <v>1387411</v>
      </c>
      <c r="BG347" s="38">
        <v>3884750</v>
      </c>
      <c r="BH347" s="38">
        <v>114258</v>
      </c>
      <c r="BI347" s="38">
        <v>2358599</v>
      </c>
      <c r="BJ347" s="38">
        <v>4651908</v>
      </c>
      <c r="BK347" s="38" t="s">
        <v>107</v>
      </c>
      <c r="BL347" s="38" t="s">
        <v>107</v>
      </c>
      <c r="BM347" s="38" t="s">
        <v>107</v>
      </c>
      <c r="BN347" s="38">
        <v>9589457</v>
      </c>
      <c r="BO347" s="38">
        <v>212192</v>
      </c>
      <c r="BP347" s="38" t="s">
        <v>107</v>
      </c>
      <c r="BQ347" s="38" t="s">
        <v>107</v>
      </c>
      <c r="BR347" s="38" t="s">
        <v>107</v>
      </c>
      <c r="BS347" s="38">
        <v>783479</v>
      </c>
      <c r="BT347" s="330" t="s">
        <v>107</v>
      </c>
      <c r="BU347" s="38" t="s">
        <v>107</v>
      </c>
      <c r="BV347" s="38" t="s">
        <v>107</v>
      </c>
      <c r="BW347" s="38" t="s">
        <v>107</v>
      </c>
      <c r="BX347" s="38" t="s">
        <v>107</v>
      </c>
      <c r="BY347" s="29" t="s">
        <v>114</v>
      </c>
      <c r="BZ347" s="29" t="s">
        <v>114</v>
      </c>
      <c r="CA347" s="29" t="s">
        <v>114</v>
      </c>
      <c r="CB347" s="29" t="s">
        <v>114</v>
      </c>
      <c r="CC347" s="29" t="s">
        <v>114</v>
      </c>
      <c r="CD347" s="29" t="s">
        <v>114</v>
      </c>
      <c r="CE347" s="29"/>
      <c r="CF347" s="42" t="s">
        <v>107</v>
      </c>
      <c r="CG347" s="29" t="s">
        <v>107</v>
      </c>
      <c r="CH347" s="29" t="s">
        <v>107</v>
      </c>
      <c r="CI347" s="29" t="s">
        <v>107</v>
      </c>
      <c r="CJ347" s="29" t="s">
        <v>107</v>
      </c>
      <c r="CK347" s="29" t="s">
        <v>107</v>
      </c>
      <c r="CL347" s="29" t="s">
        <v>107</v>
      </c>
      <c r="CM347" s="29" t="s">
        <v>107</v>
      </c>
      <c r="CN347" s="29" t="s">
        <v>107</v>
      </c>
      <c r="CO347" s="29" t="s">
        <v>107</v>
      </c>
      <c r="CP347" s="29" t="s">
        <v>107</v>
      </c>
      <c r="CQ347" s="29" t="s">
        <v>107</v>
      </c>
      <c r="CR347" s="29" t="s">
        <v>107</v>
      </c>
      <c r="CS347" s="29" t="s">
        <v>107</v>
      </c>
      <c r="CT347" s="29" t="s">
        <v>107</v>
      </c>
      <c r="CU347" s="332">
        <v>10281531</v>
      </c>
      <c r="CV347" s="43">
        <v>1</v>
      </c>
    </row>
    <row r="348" spans="1:100" ht="51">
      <c r="A348" s="28">
        <v>497</v>
      </c>
      <c r="B348" s="29" t="s">
        <v>104</v>
      </c>
      <c r="C348" s="68" t="s">
        <v>4</v>
      </c>
      <c r="D348" s="29" t="s">
        <v>1112</v>
      </c>
      <c r="E348" s="42" t="s">
        <v>1113</v>
      </c>
      <c r="F348" s="42" t="s">
        <v>107</v>
      </c>
      <c r="G348" s="30" t="s">
        <v>1114</v>
      </c>
      <c r="H348" s="28" t="s">
        <v>109</v>
      </c>
      <c r="I348" s="28">
        <v>1611175</v>
      </c>
      <c r="J348" s="28" t="s">
        <v>1115</v>
      </c>
      <c r="K348" s="31" t="s">
        <v>107</v>
      </c>
      <c r="L348" s="28">
        <v>122</v>
      </c>
      <c r="M348" s="28" t="s">
        <v>107</v>
      </c>
      <c r="N348" s="34">
        <v>162300000</v>
      </c>
      <c r="O348" s="28" t="s">
        <v>107</v>
      </c>
      <c r="P348" s="28" t="s">
        <v>2415</v>
      </c>
      <c r="Q348" s="28" t="s">
        <v>360</v>
      </c>
      <c r="R348" s="33" t="s">
        <v>843</v>
      </c>
      <c r="S348" s="28">
        <v>5200</v>
      </c>
      <c r="T348" s="28">
        <v>2164</v>
      </c>
      <c r="U348" s="69">
        <v>3036</v>
      </c>
      <c r="V348" s="56" t="s">
        <v>1116</v>
      </c>
      <c r="W348" s="28" t="str">
        <f t="shared" si="5"/>
        <v>N.A.</v>
      </c>
      <c r="X348" s="33" t="s">
        <v>2412</v>
      </c>
      <c r="Y348" s="320">
        <v>0.05</v>
      </c>
      <c r="Z348" s="320">
        <v>0.05</v>
      </c>
      <c r="AA348" s="320">
        <v>0.05</v>
      </c>
      <c r="AB348" s="320">
        <v>0.05</v>
      </c>
      <c r="AC348" s="320">
        <v>0.06</v>
      </c>
      <c r="AD348" s="320">
        <v>7.0000000000000007E-2</v>
      </c>
      <c r="AE348" s="28" t="s">
        <v>113</v>
      </c>
      <c r="AF348" s="28" t="s">
        <v>113</v>
      </c>
      <c r="AG348" s="28" t="s">
        <v>113</v>
      </c>
      <c r="AH348" s="45">
        <v>1</v>
      </c>
      <c r="AI348" s="38" t="s">
        <v>107</v>
      </c>
      <c r="AJ348" s="38">
        <v>535272</v>
      </c>
      <c r="AK348" s="38">
        <v>764674</v>
      </c>
      <c r="AL348" s="38">
        <v>7712782</v>
      </c>
      <c r="AM348" s="38" t="s">
        <v>107</v>
      </c>
      <c r="AN348" s="38">
        <v>12124379</v>
      </c>
      <c r="AO348" s="38">
        <v>527502</v>
      </c>
      <c r="AP348" s="38">
        <v>1338179</v>
      </c>
      <c r="AQ348" s="38">
        <v>128475</v>
      </c>
      <c r="AR348" s="38">
        <v>1508493</v>
      </c>
      <c r="AS348" s="38">
        <v>26559138</v>
      </c>
      <c r="AT348" s="38">
        <v>21590800</v>
      </c>
      <c r="AU348" s="38" t="s">
        <v>107</v>
      </c>
      <c r="AV348" s="38" t="s">
        <v>107</v>
      </c>
      <c r="AW348" s="38" t="s">
        <v>107</v>
      </c>
      <c r="AX348" s="38" t="s">
        <v>107</v>
      </c>
      <c r="AY348" s="38" t="s">
        <v>107</v>
      </c>
      <c r="AZ348" s="38">
        <v>2891625</v>
      </c>
      <c r="BA348" s="38">
        <v>4089166</v>
      </c>
      <c r="BB348" s="38">
        <v>1368593</v>
      </c>
      <c r="BC348" s="38">
        <v>1533438</v>
      </c>
      <c r="BD348" s="38">
        <v>173454</v>
      </c>
      <c r="BE348" s="38">
        <v>2116818</v>
      </c>
      <c r="BF348" s="38" t="s">
        <v>107</v>
      </c>
      <c r="BG348" s="38">
        <v>5649184</v>
      </c>
      <c r="BH348" s="38">
        <v>130091</v>
      </c>
      <c r="BI348" s="38">
        <v>2318558</v>
      </c>
      <c r="BJ348" s="38" t="s">
        <v>107</v>
      </c>
      <c r="BK348" s="38" t="s">
        <v>107</v>
      </c>
      <c r="BL348" s="38" t="s">
        <v>107</v>
      </c>
      <c r="BM348" s="38">
        <v>2862417</v>
      </c>
      <c r="BN348" s="38">
        <v>7892091</v>
      </c>
      <c r="BO348" s="38">
        <v>130091</v>
      </c>
      <c r="BP348" s="38">
        <v>7119116</v>
      </c>
      <c r="BQ348" s="38">
        <v>16970553</v>
      </c>
      <c r="BR348" s="38">
        <v>8181503</v>
      </c>
      <c r="BS348" s="38">
        <v>2024137</v>
      </c>
      <c r="BT348" s="330" t="s">
        <v>107</v>
      </c>
      <c r="BU348" s="38" t="s">
        <v>107</v>
      </c>
      <c r="BV348" s="38" t="s">
        <v>107</v>
      </c>
      <c r="BW348" s="38" t="s">
        <v>107</v>
      </c>
      <c r="BX348" s="38" t="s">
        <v>107</v>
      </c>
      <c r="BY348" s="28" t="s">
        <v>107</v>
      </c>
      <c r="BZ348" s="28" t="s">
        <v>107</v>
      </c>
      <c r="CA348" s="28" t="s">
        <v>107</v>
      </c>
      <c r="CB348" s="28" t="s">
        <v>107</v>
      </c>
      <c r="CC348" s="28" t="s">
        <v>107</v>
      </c>
      <c r="CD348" s="28" t="s">
        <v>107</v>
      </c>
      <c r="CE348" s="28" t="s">
        <v>107</v>
      </c>
      <c r="CF348" s="42" t="s">
        <v>107</v>
      </c>
      <c r="CG348" s="28" t="s">
        <v>107</v>
      </c>
      <c r="CH348" s="28" t="s">
        <v>107</v>
      </c>
      <c r="CI348" s="28" t="s">
        <v>107</v>
      </c>
      <c r="CJ348" s="28" t="s">
        <v>107</v>
      </c>
      <c r="CK348" s="28" t="s">
        <v>107</v>
      </c>
      <c r="CL348" s="28" t="s">
        <v>107</v>
      </c>
      <c r="CM348" s="41" t="s">
        <v>114</v>
      </c>
      <c r="CN348" s="41" t="s">
        <v>114</v>
      </c>
      <c r="CO348" s="41" t="s">
        <v>114</v>
      </c>
      <c r="CP348" s="41" t="s">
        <v>114</v>
      </c>
      <c r="CQ348" s="41" t="s">
        <v>114</v>
      </c>
      <c r="CR348" s="41" t="s">
        <v>114</v>
      </c>
      <c r="CS348" s="29"/>
      <c r="CT348" s="29"/>
      <c r="CU348" s="332">
        <v>18909466</v>
      </c>
      <c r="CV348" s="43">
        <v>1</v>
      </c>
    </row>
    <row r="349" spans="1:100" ht="51">
      <c r="A349" s="28">
        <v>498</v>
      </c>
      <c r="B349" s="29" t="s">
        <v>104</v>
      </c>
      <c r="C349" s="68" t="s">
        <v>4</v>
      </c>
      <c r="D349" s="29" t="s">
        <v>1112</v>
      </c>
      <c r="E349" s="42" t="s">
        <v>1113</v>
      </c>
      <c r="F349" s="42" t="s">
        <v>107</v>
      </c>
      <c r="G349" s="30" t="s">
        <v>1117</v>
      </c>
      <c r="H349" s="28" t="s">
        <v>109</v>
      </c>
      <c r="I349" s="28">
        <v>1611177</v>
      </c>
      <c r="J349" s="28" t="s">
        <v>1118</v>
      </c>
      <c r="K349" s="31" t="s">
        <v>107</v>
      </c>
      <c r="L349" s="28">
        <v>122</v>
      </c>
      <c r="M349" s="28" t="s">
        <v>107</v>
      </c>
      <c r="N349" s="34">
        <v>169900000</v>
      </c>
      <c r="O349" s="28" t="s">
        <v>107</v>
      </c>
      <c r="P349" s="28" t="s">
        <v>2415</v>
      </c>
      <c r="Q349" s="28" t="s">
        <v>360</v>
      </c>
      <c r="R349" s="33" t="s">
        <v>843</v>
      </c>
      <c r="S349" s="28">
        <v>5200</v>
      </c>
      <c r="T349" s="28">
        <v>2214</v>
      </c>
      <c r="U349" s="69">
        <v>2986</v>
      </c>
      <c r="V349" s="56" t="s">
        <v>1116</v>
      </c>
      <c r="W349" s="28" t="str">
        <f t="shared" si="5"/>
        <v>N.A.</v>
      </c>
      <c r="X349" s="33" t="s">
        <v>2413</v>
      </c>
      <c r="Y349" s="320">
        <v>0.05</v>
      </c>
      <c r="Z349" s="320">
        <v>0.05</v>
      </c>
      <c r="AA349" s="320">
        <v>0.05</v>
      </c>
      <c r="AB349" s="320">
        <v>0.05</v>
      </c>
      <c r="AC349" s="320">
        <v>0.06</v>
      </c>
      <c r="AD349" s="320">
        <v>7.0000000000000007E-2</v>
      </c>
      <c r="AE349" s="28" t="s">
        <v>113</v>
      </c>
      <c r="AF349" s="28" t="s">
        <v>113</v>
      </c>
      <c r="AG349" s="28" t="s">
        <v>113</v>
      </c>
      <c r="AH349" s="45">
        <v>1</v>
      </c>
      <c r="AI349" s="38" t="s">
        <v>107</v>
      </c>
      <c r="AJ349" s="38">
        <v>535272</v>
      </c>
      <c r="AK349" s="38">
        <v>764674</v>
      </c>
      <c r="AL349" s="38">
        <v>7712782</v>
      </c>
      <c r="AM349" s="38" t="s">
        <v>107</v>
      </c>
      <c r="AN349" s="38">
        <v>12124379</v>
      </c>
      <c r="AO349" s="38">
        <v>527502</v>
      </c>
      <c r="AP349" s="38">
        <v>1338179</v>
      </c>
      <c r="AQ349" s="38">
        <v>128475</v>
      </c>
      <c r="AR349" s="38">
        <v>1508493</v>
      </c>
      <c r="AS349" s="38">
        <v>28113021</v>
      </c>
      <c r="AT349" s="38">
        <v>25782196</v>
      </c>
      <c r="AU349" s="38" t="s">
        <v>107</v>
      </c>
      <c r="AV349" s="38" t="s">
        <v>107</v>
      </c>
      <c r="AW349" s="38" t="s">
        <v>107</v>
      </c>
      <c r="AX349" s="38" t="s">
        <v>107</v>
      </c>
      <c r="AY349" s="38" t="s">
        <v>107</v>
      </c>
      <c r="AZ349" s="38">
        <v>2891625</v>
      </c>
      <c r="BA349" s="38">
        <v>4089166</v>
      </c>
      <c r="BB349" s="38">
        <v>1368593</v>
      </c>
      <c r="BC349" s="38">
        <v>1533438</v>
      </c>
      <c r="BD349" s="38">
        <v>173454</v>
      </c>
      <c r="BE349" s="38">
        <v>2116818</v>
      </c>
      <c r="BF349" s="38" t="s">
        <v>107</v>
      </c>
      <c r="BG349" s="38">
        <v>5649184</v>
      </c>
      <c r="BH349" s="38">
        <v>130091</v>
      </c>
      <c r="BI349" s="38">
        <v>2318558</v>
      </c>
      <c r="BJ349" s="38" t="s">
        <v>107</v>
      </c>
      <c r="BK349" s="38" t="s">
        <v>107</v>
      </c>
      <c r="BL349" s="38" t="s">
        <v>107</v>
      </c>
      <c r="BM349" s="38">
        <v>2862417</v>
      </c>
      <c r="BN349" s="38">
        <v>7892091</v>
      </c>
      <c r="BO349" s="38">
        <v>130091</v>
      </c>
      <c r="BP349" s="38">
        <v>7119116</v>
      </c>
      <c r="BQ349" s="38">
        <v>16970553</v>
      </c>
      <c r="BR349" s="38">
        <v>8181503</v>
      </c>
      <c r="BS349" s="38">
        <v>2024137</v>
      </c>
      <c r="BT349" s="330" t="s">
        <v>107</v>
      </c>
      <c r="BU349" s="38" t="s">
        <v>107</v>
      </c>
      <c r="BV349" s="38" t="s">
        <v>107</v>
      </c>
      <c r="BW349" s="38" t="s">
        <v>107</v>
      </c>
      <c r="BX349" s="38" t="s">
        <v>107</v>
      </c>
      <c r="BY349" s="28" t="s">
        <v>107</v>
      </c>
      <c r="BZ349" s="28" t="s">
        <v>107</v>
      </c>
      <c r="CA349" s="28" t="s">
        <v>107</v>
      </c>
      <c r="CB349" s="28" t="s">
        <v>107</v>
      </c>
      <c r="CC349" s="28" t="s">
        <v>107</v>
      </c>
      <c r="CD349" s="28" t="s">
        <v>107</v>
      </c>
      <c r="CE349" s="28" t="s">
        <v>107</v>
      </c>
      <c r="CF349" s="42" t="s">
        <v>107</v>
      </c>
      <c r="CG349" s="28" t="s">
        <v>107</v>
      </c>
      <c r="CH349" s="28" t="s">
        <v>107</v>
      </c>
      <c r="CI349" s="28" t="s">
        <v>107</v>
      </c>
      <c r="CJ349" s="28" t="s">
        <v>107</v>
      </c>
      <c r="CK349" s="28" t="s">
        <v>107</v>
      </c>
      <c r="CL349" s="28" t="s">
        <v>107</v>
      </c>
      <c r="CM349" s="41" t="s">
        <v>114</v>
      </c>
      <c r="CN349" s="41" t="s">
        <v>114</v>
      </c>
      <c r="CO349" s="41" t="s">
        <v>114</v>
      </c>
      <c r="CP349" s="41" t="s">
        <v>114</v>
      </c>
      <c r="CQ349" s="41" t="s">
        <v>114</v>
      </c>
      <c r="CR349" s="41" t="s">
        <v>114</v>
      </c>
      <c r="CS349" s="29"/>
      <c r="CT349" s="29"/>
      <c r="CU349" s="332">
        <v>18909466</v>
      </c>
      <c r="CV349" s="43">
        <v>1</v>
      </c>
    </row>
    <row r="350" spans="1:100" ht="51">
      <c r="A350" s="28">
        <v>499</v>
      </c>
      <c r="B350" s="29" t="s">
        <v>104</v>
      </c>
      <c r="C350" s="68" t="s">
        <v>4</v>
      </c>
      <c r="D350" s="29" t="s">
        <v>1112</v>
      </c>
      <c r="E350" s="42" t="s">
        <v>1113</v>
      </c>
      <c r="F350" s="42" t="s">
        <v>107</v>
      </c>
      <c r="G350" s="30" t="s">
        <v>1119</v>
      </c>
      <c r="H350" s="28" t="s">
        <v>109</v>
      </c>
      <c r="I350" s="28">
        <v>1611172</v>
      </c>
      <c r="J350" s="28" t="s">
        <v>1120</v>
      </c>
      <c r="K350" s="31" t="s">
        <v>107</v>
      </c>
      <c r="L350" s="28">
        <v>153</v>
      </c>
      <c r="M350" s="28" t="s">
        <v>107</v>
      </c>
      <c r="N350" s="34">
        <v>200900000</v>
      </c>
      <c r="O350" s="28" t="s">
        <v>107</v>
      </c>
      <c r="P350" s="28" t="s">
        <v>2415</v>
      </c>
      <c r="Q350" s="28" t="s">
        <v>360</v>
      </c>
      <c r="R350" s="33" t="s">
        <v>843</v>
      </c>
      <c r="S350" s="28">
        <v>7500</v>
      </c>
      <c r="T350" s="28">
        <v>2718</v>
      </c>
      <c r="U350" s="69">
        <v>4782</v>
      </c>
      <c r="V350" s="56" t="s">
        <v>1116</v>
      </c>
      <c r="W350" s="28" t="str">
        <f t="shared" si="5"/>
        <v>N.A.</v>
      </c>
      <c r="X350" s="33" t="s">
        <v>2413</v>
      </c>
      <c r="Y350" s="320">
        <v>0.05</v>
      </c>
      <c r="Z350" s="320">
        <v>0.05</v>
      </c>
      <c r="AA350" s="320">
        <v>0.05</v>
      </c>
      <c r="AB350" s="320">
        <v>0.05</v>
      </c>
      <c r="AC350" s="320">
        <v>0.06</v>
      </c>
      <c r="AD350" s="320">
        <v>7.0000000000000007E-2</v>
      </c>
      <c r="AE350" s="28" t="s">
        <v>113</v>
      </c>
      <c r="AF350" s="28" t="s">
        <v>113</v>
      </c>
      <c r="AG350" s="28" t="s">
        <v>113</v>
      </c>
      <c r="AH350" s="45">
        <v>1</v>
      </c>
      <c r="AI350" s="38" t="s">
        <v>107</v>
      </c>
      <c r="AJ350" s="38">
        <v>535272</v>
      </c>
      <c r="AK350" s="38">
        <v>764674</v>
      </c>
      <c r="AL350" s="38">
        <v>7712782</v>
      </c>
      <c r="AM350" s="38" t="s">
        <v>107</v>
      </c>
      <c r="AN350" s="38">
        <v>12124379</v>
      </c>
      <c r="AO350" s="38">
        <v>527502</v>
      </c>
      <c r="AP350" s="38">
        <v>1338179</v>
      </c>
      <c r="AQ350" s="38">
        <v>128475</v>
      </c>
      <c r="AR350" s="38">
        <v>1508493</v>
      </c>
      <c r="AS350" s="38">
        <v>30730087</v>
      </c>
      <c r="AT350" s="38">
        <v>27847225</v>
      </c>
      <c r="AU350" s="38" t="s">
        <v>107</v>
      </c>
      <c r="AV350" s="38" t="s">
        <v>107</v>
      </c>
      <c r="AW350" s="38" t="s">
        <v>107</v>
      </c>
      <c r="AX350" s="38" t="s">
        <v>107</v>
      </c>
      <c r="AY350" s="38" t="s">
        <v>107</v>
      </c>
      <c r="AZ350" s="38">
        <v>2891625</v>
      </c>
      <c r="BA350" s="38">
        <v>4089166</v>
      </c>
      <c r="BB350" s="38">
        <v>1368593</v>
      </c>
      <c r="BC350" s="38">
        <v>1533438</v>
      </c>
      <c r="BD350" s="38">
        <v>173454</v>
      </c>
      <c r="BE350" s="38">
        <v>2116818</v>
      </c>
      <c r="BF350" s="38" t="s">
        <v>107</v>
      </c>
      <c r="BG350" s="38">
        <v>5649184</v>
      </c>
      <c r="BH350" s="38">
        <v>130091</v>
      </c>
      <c r="BI350" s="38">
        <v>2318558</v>
      </c>
      <c r="BJ350" s="38" t="s">
        <v>107</v>
      </c>
      <c r="BK350" s="38" t="s">
        <v>107</v>
      </c>
      <c r="BL350" s="38" t="s">
        <v>107</v>
      </c>
      <c r="BM350" s="38">
        <v>2862417</v>
      </c>
      <c r="BN350" s="38">
        <v>7892091</v>
      </c>
      <c r="BO350" s="38">
        <v>130091</v>
      </c>
      <c r="BP350" s="38">
        <v>7119116</v>
      </c>
      <c r="BQ350" s="38">
        <v>16970553</v>
      </c>
      <c r="BR350" s="38">
        <v>8181503</v>
      </c>
      <c r="BS350" s="38">
        <v>2024137</v>
      </c>
      <c r="BT350" s="330" t="s">
        <v>107</v>
      </c>
      <c r="BU350" s="38" t="s">
        <v>107</v>
      </c>
      <c r="BV350" s="38" t="s">
        <v>107</v>
      </c>
      <c r="BW350" s="38" t="s">
        <v>107</v>
      </c>
      <c r="BX350" s="38" t="s">
        <v>107</v>
      </c>
      <c r="BY350" s="28" t="s">
        <v>107</v>
      </c>
      <c r="BZ350" s="28" t="s">
        <v>107</v>
      </c>
      <c r="CA350" s="28" t="s">
        <v>107</v>
      </c>
      <c r="CB350" s="28" t="s">
        <v>107</v>
      </c>
      <c r="CC350" s="28" t="s">
        <v>107</v>
      </c>
      <c r="CD350" s="28" t="s">
        <v>107</v>
      </c>
      <c r="CE350" s="28" t="s">
        <v>107</v>
      </c>
      <c r="CF350" s="42" t="s">
        <v>107</v>
      </c>
      <c r="CG350" s="28" t="s">
        <v>107</v>
      </c>
      <c r="CH350" s="28" t="s">
        <v>107</v>
      </c>
      <c r="CI350" s="28" t="s">
        <v>107</v>
      </c>
      <c r="CJ350" s="28" t="s">
        <v>107</v>
      </c>
      <c r="CK350" s="28" t="s">
        <v>107</v>
      </c>
      <c r="CL350" s="28" t="s">
        <v>107</v>
      </c>
      <c r="CM350" s="41" t="s">
        <v>114</v>
      </c>
      <c r="CN350" s="41" t="s">
        <v>114</v>
      </c>
      <c r="CO350" s="41" t="s">
        <v>113</v>
      </c>
      <c r="CP350" s="41" t="s">
        <v>114</v>
      </c>
      <c r="CQ350" s="41" t="s">
        <v>114</v>
      </c>
      <c r="CR350" s="41" t="s">
        <v>114</v>
      </c>
      <c r="CS350" s="29"/>
      <c r="CT350" s="29"/>
      <c r="CU350" s="332">
        <v>20231075</v>
      </c>
      <c r="CV350" s="43">
        <v>1</v>
      </c>
    </row>
    <row r="351" spans="1:100" ht="38.25">
      <c r="A351" s="28">
        <v>500</v>
      </c>
      <c r="B351" s="29" t="s">
        <v>104</v>
      </c>
      <c r="C351" s="68" t="s">
        <v>4</v>
      </c>
      <c r="D351" s="29" t="s">
        <v>1112</v>
      </c>
      <c r="E351" s="42" t="s">
        <v>1113</v>
      </c>
      <c r="F351" s="42" t="s">
        <v>107</v>
      </c>
      <c r="G351" s="30" t="s">
        <v>1039</v>
      </c>
      <c r="H351" s="28" t="s">
        <v>109</v>
      </c>
      <c r="I351" s="28">
        <v>1611169</v>
      </c>
      <c r="J351" s="28" t="s">
        <v>1121</v>
      </c>
      <c r="K351" s="31" t="s">
        <v>107</v>
      </c>
      <c r="L351" s="28">
        <v>153</v>
      </c>
      <c r="M351" s="28" t="s">
        <v>107</v>
      </c>
      <c r="N351" s="34">
        <v>257100000</v>
      </c>
      <c r="O351" s="28" t="s">
        <v>107</v>
      </c>
      <c r="P351" s="28" t="s">
        <v>2415</v>
      </c>
      <c r="Q351" s="28" t="s">
        <v>360</v>
      </c>
      <c r="R351" s="33" t="s">
        <v>843</v>
      </c>
      <c r="S351" s="28">
        <v>7500</v>
      </c>
      <c r="T351" s="28">
        <v>2825</v>
      </c>
      <c r="U351" s="69">
        <v>4675</v>
      </c>
      <c r="V351" s="56" t="s">
        <v>1116</v>
      </c>
      <c r="W351" s="28" t="str">
        <f t="shared" si="5"/>
        <v>N.A.</v>
      </c>
      <c r="X351" s="33" t="s">
        <v>2413</v>
      </c>
      <c r="Y351" s="320">
        <v>0.08</v>
      </c>
      <c r="Z351" s="320">
        <v>0.08</v>
      </c>
      <c r="AA351" s="320">
        <v>0.08</v>
      </c>
      <c r="AB351" s="320">
        <v>0.08</v>
      </c>
      <c r="AC351" s="320">
        <v>0.09</v>
      </c>
      <c r="AD351" s="320">
        <v>0.1</v>
      </c>
      <c r="AE351" s="28" t="s">
        <v>113</v>
      </c>
      <c r="AF351" s="28" t="s">
        <v>113</v>
      </c>
      <c r="AG351" s="28" t="s">
        <v>113</v>
      </c>
      <c r="AH351" s="45">
        <v>1</v>
      </c>
      <c r="AI351" s="38" t="s">
        <v>107</v>
      </c>
      <c r="AJ351" s="38">
        <v>535272</v>
      </c>
      <c r="AK351" s="38">
        <v>764674</v>
      </c>
      <c r="AL351" s="38">
        <v>7712782</v>
      </c>
      <c r="AM351" s="38" t="s">
        <v>107</v>
      </c>
      <c r="AN351" s="38">
        <v>12124379</v>
      </c>
      <c r="AO351" s="38">
        <v>527502</v>
      </c>
      <c r="AP351" s="38">
        <v>1338179</v>
      </c>
      <c r="AQ351" s="38">
        <v>128475</v>
      </c>
      <c r="AR351" s="38">
        <v>1508493</v>
      </c>
      <c r="AS351" s="38">
        <v>30730087</v>
      </c>
      <c r="AT351" s="38">
        <v>27847225</v>
      </c>
      <c r="AU351" s="38" t="s">
        <v>107</v>
      </c>
      <c r="AV351" s="38" t="s">
        <v>107</v>
      </c>
      <c r="AW351" s="38" t="s">
        <v>107</v>
      </c>
      <c r="AX351" s="38" t="s">
        <v>107</v>
      </c>
      <c r="AY351" s="38" t="s">
        <v>107</v>
      </c>
      <c r="AZ351" s="38">
        <v>2891625</v>
      </c>
      <c r="BA351" s="38">
        <v>4089166</v>
      </c>
      <c r="BB351" s="38">
        <v>1368593</v>
      </c>
      <c r="BC351" s="38">
        <v>1533438</v>
      </c>
      <c r="BD351" s="38">
        <v>173454</v>
      </c>
      <c r="BE351" s="38">
        <v>2116818</v>
      </c>
      <c r="BF351" s="38" t="s">
        <v>107</v>
      </c>
      <c r="BG351" s="38">
        <v>5649184</v>
      </c>
      <c r="BH351" s="38">
        <v>130091</v>
      </c>
      <c r="BI351" s="38">
        <v>2318558</v>
      </c>
      <c r="BJ351" s="38" t="s">
        <v>107</v>
      </c>
      <c r="BK351" s="38" t="s">
        <v>107</v>
      </c>
      <c r="BL351" s="38" t="s">
        <v>107</v>
      </c>
      <c r="BM351" s="38">
        <v>2862417</v>
      </c>
      <c r="BN351" s="38">
        <v>7892091</v>
      </c>
      <c r="BO351" s="38">
        <v>130091</v>
      </c>
      <c r="BP351" s="38">
        <v>7119116</v>
      </c>
      <c r="BQ351" s="38">
        <v>16970553</v>
      </c>
      <c r="BR351" s="38">
        <v>2</v>
      </c>
      <c r="BS351" s="38">
        <v>2024137</v>
      </c>
      <c r="BT351" s="330" t="s">
        <v>107</v>
      </c>
      <c r="BU351" s="38" t="s">
        <v>107</v>
      </c>
      <c r="BV351" s="38" t="s">
        <v>107</v>
      </c>
      <c r="BW351" s="38" t="s">
        <v>107</v>
      </c>
      <c r="BX351" s="38" t="s">
        <v>107</v>
      </c>
      <c r="BY351" s="28" t="s">
        <v>107</v>
      </c>
      <c r="BZ351" s="28" t="s">
        <v>107</v>
      </c>
      <c r="CA351" s="28" t="s">
        <v>107</v>
      </c>
      <c r="CB351" s="28" t="s">
        <v>107</v>
      </c>
      <c r="CC351" s="28" t="s">
        <v>107</v>
      </c>
      <c r="CD351" s="28" t="s">
        <v>107</v>
      </c>
      <c r="CE351" s="28" t="s">
        <v>107</v>
      </c>
      <c r="CF351" s="42" t="s">
        <v>107</v>
      </c>
      <c r="CG351" s="28" t="s">
        <v>107</v>
      </c>
      <c r="CH351" s="28" t="s">
        <v>107</v>
      </c>
      <c r="CI351" s="28" t="s">
        <v>107</v>
      </c>
      <c r="CJ351" s="28" t="s">
        <v>107</v>
      </c>
      <c r="CK351" s="28" t="s">
        <v>107</v>
      </c>
      <c r="CL351" s="28" t="s">
        <v>107</v>
      </c>
      <c r="CM351" s="41" t="s">
        <v>114</v>
      </c>
      <c r="CN351" s="41" t="s">
        <v>114</v>
      </c>
      <c r="CO351" s="41" t="s">
        <v>114</v>
      </c>
      <c r="CP351" s="41" t="s">
        <v>114</v>
      </c>
      <c r="CQ351" s="41" t="s">
        <v>114</v>
      </c>
      <c r="CR351" s="41" t="s">
        <v>114</v>
      </c>
      <c r="CS351" s="29"/>
      <c r="CT351" s="29"/>
      <c r="CU351" s="332">
        <v>21579825</v>
      </c>
      <c r="CV351" s="43">
        <v>1</v>
      </c>
    </row>
    <row r="352" spans="1:100" ht="51">
      <c r="A352" s="28">
        <v>501</v>
      </c>
      <c r="B352" s="29" t="s">
        <v>104</v>
      </c>
      <c r="C352" s="68" t="s">
        <v>4</v>
      </c>
      <c r="D352" s="29" t="s">
        <v>1112</v>
      </c>
      <c r="E352" s="42" t="s">
        <v>1113</v>
      </c>
      <c r="F352" s="42" t="s">
        <v>107</v>
      </c>
      <c r="G352" s="30" t="s">
        <v>1041</v>
      </c>
      <c r="H352" s="28" t="s">
        <v>109</v>
      </c>
      <c r="I352" s="28">
        <v>1611171</v>
      </c>
      <c r="J352" s="28" t="s">
        <v>1122</v>
      </c>
      <c r="K352" s="31" t="s">
        <v>107</v>
      </c>
      <c r="L352" s="28">
        <v>153</v>
      </c>
      <c r="M352" s="28" t="s">
        <v>107</v>
      </c>
      <c r="N352" s="34">
        <v>216600000</v>
      </c>
      <c r="O352" s="28" t="s">
        <v>107</v>
      </c>
      <c r="P352" s="28" t="s">
        <v>2415</v>
      </c>
      <c r="Q352" s="28" t="s">
        <v>360</v>
      </c>
      <c r="R352" s="33" t="s">
        <v>843</v>
      </c>
      <c r="S352" s="28">
        <v>8500</v>
      </c>
      <c r="T352" s="28">
        <v>2833</v>
      </c>
      <c r="U352" s="69">
        <v>5667</v>
      </c>
      <c r="V352" s="56" t="s">
        <v>1123</v>
      </c>
      <c r="W352" s="28" t="str">
        <f t="shared" si="5"/>
        <v>N.A.</v>
      </c>
      <c r="X352" s="33" t="s">
        <v>2413</v>
      </c>
      <c r="Y352" s="320">
        <v>0.08</v>
      </c>
      <c r="Z352" s="320">
        <v>0.08</v>
      </c>
      <c r="AA352" s="320">
        <v>0.08</v>
      </c>
      <c r="AB352" s="320">
        <v>0.08</v>
      </c>
      <c r="AC352" s="320">
        <v>0.09</v>
      </c>
      <c r="AD352" s="320">
        <v>0.1</v>
      </c>
      <c r="AE352" s="28" t="s">
        <v>113</v>
      </c>
      <c r="AF352" s="28" t="s">
        <v>113</v>
      </c>
      <c r="AG352" s="28" t="s">
        <v>113</v>
      </c>
      <c r="AH352" s="45">
        <v>1</v>
      </c>
      <c r="AI352" s="38" t="s">
        <v>107</v>
      </c>
      <c r="AJ352" s="38">
        <v>535272</v>
      </c>
      <c r="AK352" s="38">
        <v>764674</v>
      </c>
      <c r="AL352" s="38">
        <v>7712782</v>
      </c>
      <c r="AM352" s="38" t="s">
        <v>107</v>
      </c>
      <c r="AN352" s="38">
        <v>12124379</v>
      </c>
      <c r="AO352" s="38">
        <v>527502</v>
      </c>
      <c r="AP352" s="38">
        <v>1338179</v>
      </c>
      <c r="AQ352" s="38">
        <v>128475</v>
      </c>
      <c r="AR352" s="38">
        <v>1508493</v>
      </c>
      <c r="AS352" s="38">
        <v>35289508</v>
      </c>
      <c r="AT352" s="38">
        <v>32202188</v>
      </c>
      <c r="AU352" s="38" t="s">
        <v>107</v>
      </c>
      <c r="AV352" s="38" t="s">
        <v>107</v>
      </c>
      <c r="AW352" s="38" t="s">
        <v>107</v>
      </c>
      <c r="AX352" s="38" t="s">
        <v>107</v>
      </c>
      <c r="AY352" s="38" t="s">
        <v>107</v>
      </c>
      <c r="AZ352" s="38">
        <v>2891625</v>
      </c>
      <c r="BA352" s="38">
        <v>4089166</v>
      </c>
      <c r="BB352" s="38">
        <v>1368593</v>
      </c>
      <c r="BC352" s="38">
        <v>1533438</v>
      </c>
      <c r="BD352" s="38">
        <v>173454</v>
      </c>
      <c r="BE352" s="38">
        <v>2116818</v>
      </c>
      <c r="BF352" s="38" t="s">
        <v>107</v>
      </c>
      <c r="BG352" s="38">
        <v>5649184</v>
      </c>
      <c r="BH352" s="38">
        <v>130091</v>
      </c>
      <c r="BI352" s="38">
        <v>2318558</v>
      </c>
      <c r="BJ352" s="38" t="s">
        <v>107</v>
      </c>
      <c r="BK352" s="38" t="s">
        <v>107</v>
      </c>
      <c r="BL352" s="38" t="s">
        <v>107</v>
      </c>
      <c r="BM352" s="38">
        <v>2862417</v>
      </c>
      <c r="BN352" s="38">
        <v>7892091</v>
      </c>
      <c r="BO352" s="38">
        <v>130091</v>
      </c>
      <c r="BP352" s="38">
        <v>7119116</v>
      </c>
      <c r="BQ352" s="38">
        <v>16970553</v>
      </c>
      <c r="BR352" s="38">
        <v>8181503</v>
      </c>
      <c r="BS352" s="38">
        <v>2024137</v>
      </c>
      <c r="BT352" s="330" t="s">
        <v>107</v>
      </c>
      <c r="BU352" s="38" t="s">
        <v>107</v>
      </c>
      <c r="BV352" s="38" t="s">
        <v>107</v>
      </c>
      <c r="BW352" s="38" t="s">
        <v>107</v>
      </c>
      <c r="BX352" s="38" t="s">
        <v>107</v>
      </c>
      <c r="BY352" s="28" t="s">
        <v>107</v>
      </c>
      <c r="BZ352" s="28" t="s">
        <v>107</v>
      </c>
      <c r="CA352" s="28" t="s">
        <v>107</v>
      </c>
      <c r="CB352" s="28" t="s">
        <v>107</v>
      </c>
      <c r="CC352" s="28" t="s">
        <v>107</v>
      </c>
      <c r="CD352" s="28" t="s">
        <v>107</v>
      </c>
      <c r="CE352" s="28" t="s">
        <v>107</v>
      </c>
      <c r="CF352" s="42" t="s">
        <v>107</v>
      </c>
      <c r="CG352" s="28" t="s">
        <v>107</v>
      </c>
      <c r="CH352" s="28" t="s">
        <v>107</v>
      </c>
      <c r="CI352" s="28" t="s">
        <v>107</v>
      </c>
      <c r="CJ352" s="28" t="s">
        <v>107</v>
      </c>
      <c r="CK352" s="28" t="s">
        <v>107</v>
      </c>
      <c r="CL352" s="28" t="s">
        <v>107</v>
      </c>
      <c r="CM352" s="41" t="s">
        <v>114</v>
      </c>
      <c r="CN352" s="41" t="s">
        <v>114</v>
      </c>
      <c r="CO352" s="41" t="s">
        <v>114</v>
      </c>
      <c r="CP352" s="41" t="s">
        <v>114</v>
      </c>
      <c r="CQ352" s="41" t="s">
        <v>114</v>
      </c>
      <c r="CR352" s="41" t="s">
        <v>114</v>
      </c>
      <c r="CS352" s="29"/>
      <c r="CT352" s="29"/>
      <c r="CU352" s="332">
        <v>20680666</v>
      </c>
      <c r="CV352" s="43">
        <v>1</v>
      </c>
    </row>
    <row r="353" spans="1:100" ht="38.25">
      <c r="A353" s="28">
        <v>502</v>
      </c>
      <c r="B353" s="29" t="s">
        <v>104</v>
      </c>
      <c r="C353" s="68" t="s">
        <v>4</v>
      </c>
      <c r="D353" s="29" t="s">
        <v>1112</v>
      </c>
      <c r="E353" s="42" t="s">
        <v>1113</v>
      </c>
      <c r="F353" s="42" t="s">
        <v>107</v>
      </c>
      <c r="G353" s="30" t="s">
        <v>1043</v>
      </c>
      <c r="H353" s="28" t="s">
        <v>109</v>
      </c>
      <c r="I353" s="28">
        <v>1611132</v>
      </c>
      <c r="J353" s="28" t="s">
        <v>1124</v>
      </c>
      <c r="K353" s="31" t="s">
        <v>107</v>
      </c>
      <c r="L353" s="28">
        <v>187</v>
      </c>
      <c r="M353" s="28" t="s">
        <v>107</v>
      </c>
      <c r="N353" s="34">
        <v>263300000</v>
      </c>
      <c r="O353" s="28" t="s">
        <v>107</v>
      </c>
      <c r="P353" s="28" t="s">
        <v>2415</v>
      </c>
      <c r="Q353" s="28" t="s">
        <v>360</v>
      </c>
      <c r="R353" s="33" t="s">
        <v>843</v>
      </c>
      <c r="S353" s="28">
        <v>10400</v>
      </c>
      <c r="T353" s="28">
        <v>3351</v>
      </c>
      <c r="U353" s="69">
        <v>7049</v>
      </c>
      <c r="V353" s="56" t="s">
        <v>1125</v>
      </c>
      <c r="W353" s="28" t="str">
        <f t="shared" si="5"/>
        <v>N.A.</v>
      </c>
      <c r="X353" s="33" t="s">
        <v>2413</v>
      </c>
      <c r="Y353" s="320">
        <v>0.08</v>
      </c>
      <c r="Z353" s="320">
        <v>0.08</v>
      </c>
      <c r="AA353" s="320">
        <v>0.08</v>
      </c>
      <c r="AB353" s="320">
        <v>0.08</v>
      </c>
      <c r="AC353" s="320">
        <v>0.09</v>
      </c>
      <c r="AD353" s="320">
        <v>0.1</v>
      </c>
      <c r="AE353" s="28" t="s">
        <v>113</v>
      </c>
      <c r="AF353" s="28" t="s">
        <v>113</v>
      </c>
      <c r="AG353" s="28" t="s">
        <v>113</v>
      </c>
      <c r="AH353" s="45">
        <v>1</v>
      </c>
      <c r="AI353" s="38" t="s">
        <v>107</v>
      </c>
      <c r="AJ353" s="38">
        <v>535272</v>
      </c>
      <c r="AK353" s="38">
        <v>764674</v>
      </c>
      <c r="AL353" s="38">
        <v>7712782</v>
      </c>
      <c r="AM353" s="38" t="s">
        <v>107</v>
      </c>
      <c r="AN353" s="38">
        <v>12124379</v>
      </c>
      <c r="AO353" s="38">
        <v>527502</v>
      </c>
      <c r="AP353" s="38">
        <v>1338179</v>
      </c>
      <c r="AQ353" s="38">
        <v>128475</v>
      </c>
      <c r="AR353" s="38">
        <v>1508493</v>
      </c>
      <c r="AS353" s="38">
        <v>44142554</v>
      </c>
      <c r="AT353" s="38">
        <v>52627575</v>
      </c>
      <c r="AU353" s="38" t="s">
        <v>107</v>
      </c>
      <c r="AV353" s="38" t="s">
        <v>107</v>
      </c>
      <c r="AW353" s="38" t="s">
        <v>107</v>
      </c>
      <c r="AX353" s="38" t="s">
        <v>107</v>
      </c>
      <c r="AY353" s="38" t="s">
        <v>107</v>
      </c>
      <c r="AZ353" s="38">
        <v>2891625</v>
      </c>
      <c r="BA353" s="38">
        <v>4089166</v>
      </c>
      <c r="BB353" s="38">
        <v>1368593</v>
      </c>
      <c r="BC353" s="38">
        <v>1533438</v>
      </c>
      <c r="BD353" s="38">
        <v>173454</v>
      </c>
      <c r="BE353" s="38">
        <v>2116818</v>
      </c>
      <c r="BF353" s="38" t="s">
        <v>107</v>
      </c>
      <c r="BG353" s="38">
        <v>5649184</v>
      </c>
      <c r="BH353" s="38">
        <v>130091</v>
      </c>
      <c r="BI353" s="38">
        <v>2318558</v>
      </c>
      <c r="BJ353" s="38" t="s">
        <v>107</v>
      </c>
      <c r="BK353" s="38" t="s">
        <v>107</v>
      </c>
      <c r="BL353" s="38" t="s">
        <v>107</v>
      </c>
      <c r="BM353" s="38">
        <v>4702542</v>
      </c>
      <c r="BN353" s="38">
        <v>7892091</v>
      </c>
      <c r="BO353" s="38">
        <v>130091</v>
      </c>
      <c r="BP353" s="38">
        <v>7119116</v>
      </c>
      <c r="BQ353" s="38">
        <v>13710260</v>
      </c>
      <c r="BR353" s="38">
        <v>8181503</v>
      </c>
      <c r="BS353" s="38">
        <v>2024137</v>
      </c>
      <c r="BT353" s="330" t="s">
        <v>107</v>
      </c>
      <c r="BU353" s="38" t="s">
        <v>107</v>
      </c>
      <c r="BV353" s="38" t="s">
        <v>107</v>
      </c>
      <c r="BW353" s="38" t="s">
        <v>107</v>
      </c>
      <c r="BX353" s="38" t="s">
        <v>107</v>
      </c>
      <c r="BY353" s="28" t="s">
        <v>107</v>
      </c>
      <c r="BZ353" s="28" t="s">
        <v>107</v>
      </c>
      <c r="CA353" s="28" t="s">
        <v>107</v>
      </c>
      <c r="CB353" s="28" t="s">
        <v>107</v>
      </c>
      <c r="CC353" s="28" t="s">
        <v>107</v>
      </c>
      <c r="CD353" s="28" t="s">
        <v>107</v>
      </c>
      <c r="CE353" s="28" t="s">
        <v>107</v>
      </c>
      <c r="CF353" s="42" t="s">
        <v>107</v>
      </c>
      <c r="CG353" s="28" t="s">
        <v>107</v>
      </c>
      <c r="CH353" s="28" t="s">
        <v>107</v>
      </c>
      <c r="CI353" s="28" t="s">
        <v>107</v>
      </c>
      <c r="CJ353" s="28" t="s">
        <v>107</v>
      </c>
      <c r="CK353" s="28" t="s">
        <v>107</v>
      </c>
      <c r="CL353" s="28" t="s">
        <v>107</v>
      </c>
      <c r="CM353" s="41" t="s">
        <v>114</v>
      </c>
      <c r="CN353" s="41" t="s">
        <v>114</v>
      </c>
      <c r="CO353" s="41" t="s">
        <v>114</v>
      </c>
      <c r="CP353" s="41" t="s">
        <v>114</v>
      </c>
      <c r="CQ353" s="41" t="s">
        <v>114</v>
      </c>
      <c r="CR353" s="41" t="s">
        <v>114</v>
      </c>
      <c r="CS353" s="29"/>
      <c r="CT353" s="29"/>
      <c r="CU353" s="332">
        <v>27229972</v>
      </c>
      <c r="CV353" s="43">
        <v>1</v>
      </c>
    </row>
    <row r="354" spans="1:100" ht="51">
      <c r="A354" s="28">
        <v>504</v>
      </c>
      <c r="B354" s="29" t="s">
        <v>104</v>
      </c>
      <c r="C354" s="68" t="s">
        <v>4</v>
      </c>
      <c r="D354" s="29" t="s">
        <v>1112</v>
      </c>
      <c r="E354" s="42" t="s">
        <v>1113</v>
      </c>
      <c r="F354" s="42" t="s">
        <v>107</v>
      </c>
      <c r="G354" s="30" t="s">
        <v>1047</v>
      </c>
      <c r="H354" s="28" t="s">
        <v>109</v>
      </c>
      <c r="I354" s="28">
        <v>1611148</v>
      </c>
      <c r="J354" s="28" t="s">
        <v>1127</v>
      </c>
      <c r="K354" s="31" t="s">
        <v>107</v>
      </c>
      <c r="L354" s="28">
        <v>280</v>
      </c>
      <c r="M354" s="28" t="s">
        <v>107</v>
      </c>
      <c r="N354" s="34">
        <v>372900000</v>
      </c>
      <c r="O354" s="28" t="s">
        <v>107</v>
      </c>
      <c r="P354" s="28" t="s">
        <v>2415</v>
      </c>
      <c r="Q354" s="28" t="s">
        <v>360</v>
      </c>
      <c r="R354" s="33" t="s">
        <v>843</v>
      </c>
      <c r="S354" s="28">
        <v>17000</v>
      </c>
      <c r="T354" s="28">
        <v>5525</v>
      </c>
      <c r="U354" s="69">
        <v>11475</v>
      </c>
      <c r="V354" s="56" t="s">
        <v>1125</v>
      </c>
      <c r="W354" s="28" t="str">
        <f t="shared" si="5"/>
        <v>N.A.</v>
      </c>
      <c r="X354" s="33" t="s">
        <v>2414</v>
      </c>
      <c r="Y354" s="320">
        <v>0.06</v>
      </c>
      <c r="Z354" s="320">
        <v>0.06</v>
      </c>
      <c r="AA354" s="320">
        <v>0.06</v>
      </c>
      <c r="AB354" s="320">
        <v>0.06</v>
      </c>
      <c r="AC354" s="320">
        <v>7.0000000000000007E-2</v>
      </c>
      <c r="AD354" s="320">
        <v>0.08</v>
      </c>
      <c r="AE354" s="28" t="s">
        <v>113</v>
      </c>
      <c r="AF354" s="28" t="s">
        <v>113</v>
      </c>
      <c r="AG354" s="28" t="s">
        <v>113</v>
      </c>
      <c r="AH354" s="45">
        <v>1</v>
      </c>
      <c r="AI354" s="38" t="s">
        <v>107</v>
      </c>
      <c r="AJ354" s="38">
        <v>535272</v>
      </c>
      <c r="AK354" s="38">
        <v>764674</v>
      </c>
      <c r="AL354" s="38">
        <v>7712782</v>
      </c>
      <c r="AM354" s="38" t="s">
        <v>107</v>
      </c>
      <c r="AN354" s="38">
        <v>12124379</v>
      </c>
      <c r="AO354" s="38">
        <v>527502</v>
      </c>
      <c r="AP354" s="38">
        <v>1338179</v>
      </c>
      <c r="AQ354" s="38">
        <v>128475</v>
      </c>
      <c r="AR354" s="38">
        <v>1508493</v>
      </c>
      <c r="AS354" s="38">
        <v>51380379</v>
      </c>
      <c r="AT354" s="38">
        <v>57575467</v>
      </c>
      <c r="AU354" s="38" t="s">
        <v>107</v>
      </c>
      <c r="AV354" s="38" t="s">
        <v>107</v>
      </c>
      <c r="AW354" s="38" t="s">
        <v>107</v>
      </c>
      <c r="AX354" s="38" t="s">
        <v>107</v>
      </c>
      <c r="AY354" s="38" t="s">
        <v>107</v>
      </c>
      <c r="AZ354" s="38">
        <v>2891625</v>
      </c>
      <c r="BA354" s="38">
        <v>4089166</v>
      </c>
      <c r="BB354" s="38">
        <v>1368593</v>
      </c>
      <c r="BC354" s="38">
        <v>1533438</v>
      </c>
      <c r="BD354" s="38">
        <v>173454</v>
      </c>
      <c r="BE354" s="38">
        <v>2116818</v>
      </c>
      <c r="BF354" s="38" t="s">
        <v>107</v>
      </c>
      <c r="BG354" s="38">
        <v>5649184</v>
      </c>
      <c r="BH354" s="38">
        <v>130091</v>
      </c>
      <c r="BI354" s="38">
        <v>2318558</v>
      </c>
      <c r="BJ354" s="38" t="s">
        <v>107</v>
      </c>
      <c r="BK354" s="38" t="s">
        <v>107</v>
      </c>
      <c r="BL354" s="38" t="s">
        <v>107</v>
      </c>
      <c r="BM354" s="38">
        <v>4702542</v>
      </c>
      <c r="BN354" s="38">
        <v>7892091</v>
      </c>
      <c r="BO354" s="38">
        <v>130091</v>
      </c>
      <c r="BP354" s="38">
        <v>7119116</v>
      </c>
      <c r="BQ354" s="38">
        <v>13710260</v>
      </c>
      <c r="BR354" s="38">
        <v>8181503</v>
      </c>
      <c r="BS354" s="38">
        <v>2024137</v>
      </c>
      <c r="BT354" s="330" t="s">
        <v>107</v>
      </c>
      <c r="BU354" s="38" t="s">
        <v>107</v>
      </c>
      <c r="BV354" s="38" t="s">
        <v>107</v>
      </c>
      <c r="BW354" s="38" t="s">
        <v>107</v>
      </c>
      <c r="BX354" s="38" t="s">
        <v>107</v>
      </c>
      <c r="BY354" s="28" t="s">
        <v>107</v>
      </c>
      <c r="BZ354" s="28" t="s">
        <v>107</v>
      </c>
      <c r="CA354" s="28" t="s">
        <v>107</v>
      </c>
      <c r="CB354" s="28" t="s">
        <v>107</v>
      </c>
      <c r="CC354" s="28" t="s">
        <v>107</v>
      </c>
      <c r="CD354" s="28" t="s">
        <v>107</v>
      </c>
      <c r="CE354" s="28" t="s">
        <v>107</v>
      </c>
      <c r="CF354" s="42" t="s">
        <v>107</v>
      </c>
      <c r="CG354" s="28" t="s">
        <v>107</v>
      </c>
      <c r="CH354" s="28" t="s">
        <v>107</v>
      </c>
      <c r="CI354" s="28" t="s">
        <v>107</v>
      </c>
      <c r="CJ354" s="28" t="s">
        <v>107</v>
      </c>
      <c r="CK354" s="28" t="s">
        <v>107</v>
      </c>
      <c r="CL354" s="28" t="s">
        <v>107</v>
      </c>
      <c r="CM354" s="41" t="s">
        <v>114</v>
      </c>
      <c r="CN354" s="41" t="s">
        <v>114</v>
      </c>
      <c r="CO354" s="41" t="s">
        <v>114</v>
      </c>
      <c r="CP354" s="41" t="s">
        <v>114</v>
      </c>
      <c r="CQ354" s="41" t="s">
        <v>114</v>
      </c>
      <c r="CR354" s="41" t="s">
        <v>114</v>
      </c>
      <c r="CS354" s="29"/>
      <c r="CT354" s="29"/>
      <c r="CU354" s="332">
        <v>32698271</v>
      </c>
      <c r="CV354" s="43">
        <v>1</v>
      </c>
    </row>
    <row r="355" spans="1:100" ht="51">
      <c r="A355" s="28">
        <v>505</v>
      </c>
      <c r="B355" s="29" t="s">
        <v>104</v>
      </c>
      <c r="C355" s="68" t="s">
        <v>4</v>
      </c>
      <c r="D355" s="29" t="s">
        <v>1112</v>
      </c>
      <c r="E355" s="42" t="s">
        <v>1113</v>
      </c>
      <c r="F355" s="42" t="s">
        <v>107</v>
      </c>
      <c r="G355" s="30" t="s">
        <v>1049</v>
      </c>
      <c r="H355" s="28" t="s">
        <v>109</v>
      </c>
      <c r="I355" s="28">
        <v>1611153</v>
      </c>
      <c r="J355" s="28" t="s">
        <v>1128</v>
      </c>
      <c r="K355" s="31" t="s">
        <v>107</v>
      </c>
      <c r="L355" s="28">
        <v>280</v>
      </c>
      <c r="M355" s="28" t="s">
        <v>107</v>
      </c>
      <c r="N355" s="34">
        <v>425100000</v>
      </c>
      <c r="O355" s="28" t="s">
        <v>107</v>
      </c>
      <c r="P355" s="28" t="s">
        <v>2415</v>
      </c>
      <c r="Q355" s="28" t="s">
        <v>360</v>
      </c>
      <c r="R355" s="33" t="s">
        <v>1129</v>
      </c>
      <c r="S355" s="28">
        <v>26500</v>
      </c>
      <c r="T355" s="28">
        <v>7461</v>
      </c>
      <c r="U355" s="69">
        <v>19039</v>
      </c>
      <c r="V355" s="56" t="s">
        <v>1125</v>
      </c>
      <c r="W355" s="28" t="str">
        <f t="shared" si="5"/>
        <v>N.A.</v>
      </c>
      <c r="X355" s="33" t="s">
        <v>2414</v>
      </c>
      <c r="Y355" s="320">
        <v>7.0000000000000007E-2</v>
      </c>
      <c r="Z355" s="320">
        <v>7.0000000000000007E-2</v>
      </c>
      <c r="AA355" s="320">
        <v>7.0000000000000007E-2</v>
      </c>
      <c r="AB355" s="320">
        <v>7.0000000000000007E-2</v>
      </c>
      <c r="AC355" s="320">
        <v>0.08</v>
      </c>
      <c r="AD355" s="320">
        <v>0.09</v>
      </c>
      <c r="AE355" s="28" t="s">
        <v>113</v>
      </c>
      <c r="AF355" s="28" t="s">
        <v>113</v>
      </c>
      <c r="AG355" s="28" t="s">
        <v>113</v>
      </c>
      <c r="AH355" s="45">
        <v>1</v>
      </c>
      <c r="AI355" s="38" t="s">
        <v>107</v>
      </c>
      <c r="AJ355" s="38">
        <v>535272</v>
      </c>
      <c r="AK355" s="38">
        <v>764674</v>
      </c>
      <c r="AL355" s="38">
        <v>7712782</v>
      </c>
      <c r="AM355" s="38" t="s">
        <v>107</v>
      </c>
      <c r="AN355" s="38">
        <v>12124379</v>
      </c>
      <c r="AO355" s="38">
        <v>527502</v>
      </c>
      <c r="AP355" s="38">
        <v>1338179</v>
      </c>
      <c r="AQ355" s="38">
        <v>128475</v>
      </c>
      <c r="AR355" s="38">
        <v>1508493</v>
      </c>
      <c r="AS355" s="38">
        <v>52443563</v>
      </c>
      <c r="AT355" s="38">
        <v>58822663</v>
      </c>
      <c r="AU355" s="38" t="s">
        <v>107</v>
      </c>
      <c r="AV355" s="38" t="s">
        <v>107</v>
      </c>
      <c r="AW355" s="38" t="s">
        <v>107</v>
      </c>
      <c r="AX355" s="38" t="s">
        <v>107</v>
      </c>
      <c r="AY355" s="38" t="s">
        <v>107</v>
      </c>
      <c r="AZ355" s="38">
        <v>2891625</v>
      </c>
      <c r="BA355" s="38">
        <v>4089166</v>
      </c>
      <c r="BB355" s="38">
        <v>1368593</v>
      </c>
      <c r="BC355" s="38">
        <v>1533438</v>
      </c>
      <c r="BD355" s="38">
        <v>173454</v>
      </c>
      <c r="BE355" s="38">
        <v>2116818</v>
      </c>
      <c r="BF355" s="38" t="s">
        <v>107</v>
      </c>
      <c r="BG355" s="38">
        <v>5649184</v>
      </c>
      <c r="BH355" s="38">
        <v>130091</v>
      </c>
      <c r="BI355" s="38">
        <v>2318558</v>
      </c>
      <c r="BJ355" s="38" t="s">
        <v>107</v>
      </c>
      <c r="BK355" s="38" t="s">
        <v>107</v>
      </c>
      <c r="BL355" s="38" t="s">
        <v>107</v>
      </c>
      <c r="BM355" s="38">
        <v>4702542</v>
      </c>
      <c r="BN355" s="38">
        <v>7892091</v>
      </c>
      <c r="BO355" s="38">
        <v>130091</v>
      </c>
      <c r="BP355" s="38">
        <v>7119116</v>
      </c>
      <c r="BQ355" s="38">
        <v>13710260</v>
      </c>
      <c r="BR355" s="38">
        <v>8181503</v>
      </c>
      <c r="BS355" s="38">
        <v>2024137</v>
      </c>
      <c r="BT355" s="330" t="s">
        <v>107</v>
      </c>
      <c r="BU355" s="38" t="s">
        <v>107</v>
      </c>
      <c r="BV355" s="38" t="s">
        <v>107</v>
      </c>
      <c r="BW355" s="38" t="s">
        <v>107</v>
      </c>
      <c r="BX355" s="38" t="s">
        <v>107</v>
      </c>
      <c r="BY355" s="28" t="s">
        <v>107</v>
      </c>
      <c r="BZ355" s="28" t="s">
        <v>107</v>
      </c>
      <c r="CA355" s="28" t="s">
        <v>107</v>
      </c>
      <c r="CB355" s="28" t="s">
        <v>107</v>
      </c>
      <c r="CC355" s="28" t="s">
        <v>107</v>
      </c>
      <c r="CD355" s="28" t="s">
        <v>107</v>
      </c>
      <c r="CE355" s="28" t="s">
        <v>107</v>
      </c>
      <c r="CF355" s="42" t="s">
        <v>107</v>
      </c>
      <c r="CG355" s="28" t="s">
        <v>107</v>
      </c>
      <c r="CH355" s="28" t="s">
        <v>107</v>
      </c>
      <c r="CI355" s="28" t="s">
        <v>107</v>
      </c>
      <c r="CJ355" s="28" t="s">
        <v>107</v>
      </c>
      <c r="CK355" s="28" t="s">
        <v>107</v>
      </c>
      <c r="CL355" s="28" t="s">
        <v>107</v>
      </c>
      <c r="CM355" s="41" t="s">
        <v>114</v>
      </c>
      <c r="CN355" s="41" t="s">
        <v>114</v>
      </c>
      <c r="CO355" s="41" t="s">
        <v>114</v>
      </c>
      <c r="CP355" s="41" t="s">
        <v>114</v>
      </c>
      <c r="CQ355" s="41" t="s">
        <v>114</v>
      </c>
      <c r="CR355" s="41" t="s">
        <v>114</v>
      </c>
      <c r="CS355" s="29"/>
      <c r="CT355" s="29"/>
      <c r="CU355" s="332">
        <v>33418437</v>
      </c>
      <c r="CV355" s="43">
        <v>1</v>
      </c>
    </row>
    <row r="356" spans="1:100" ht="51">
      <c r="A356" s="28">
        <v>515</v>
      </c>
      <c r="B356" s="30" t="s">
        <v>896</v>
      </c>
      <c r="C356" s="68" t="s">
        <v>4</v>
      </c>
      <c r="D356" s="29" t="s">
        <v>1112</v>
      </c>
      <c r="E356" s="42" t="s">
        <v>1113</v>
      </c>
      <c r="F356" s="42" t="s">
        <v>107</v>
      </c>
      <c r="G356" s="30" t="s">
        <v>1148</v>
      </c>
      <c r="H356" s="42" t="s">
        <v>1052</v>
      </c>
      <c r="I356" s="28">
        <v>3661045</v>
      </c>
      <c r="J356" s="28" t="s">
        <v>1149</v>
      </c>
      <c r="K356" s="31" t="s">
        <v>107</v>
      </c>
      <c r="L356" s="28">
        <v>225</v>
      </c>
      <c r="M356" s="28" t="s">
        <v>107</v>
      </c>
      <c r="N356" s="34">
        <v>436500000</v>
      </c>
      <c r="O356" s="28" t="s">
        <v>107</v>
      </c>
      <c r="P356" s="28" t="s">
        <v>2415</v>
      </c>
      <c r="Q356" s="28" t="s">
        <v>360</v>
      </c>
      <c r="R356" s="33" t="s">
        <v>843</v>
      </c>
      <c r="S356" s="28">
        <v>17000</v>
      </c>
      <c r="T356" s="28">
        <v>5009</v>
      </c>
      <c r="U356" s="69">
        <v>11991</v>
      </c>
      <c r="V356" s="56" t="s">
        <v>1125</v>
      </c>
      <c r="W356" s="28" t="str">
        <f t="shared" si="5"/>
        <v>N.A.</v>
      </c>
      <c r="X356" s="33" t="s">
        <v>2414</v>
      </c>
      <c r="Y356" s="320">
        <v>0.01</v>
      </c>
      <c r="Z356" s="320">
        <v>0.01</v>
      </c>
      <c r="AA356" s="320">
        <v>0.01</v>
      </c>
      <c r="AB356" s="320">
        <v>0.01</v>
      </c>
      <c r="AC356" s="320">
        <v>0.01</v>
      </c>
      <c r="AD356" s="320">
        <v>0.01</v>
      </c>
      <c r="AE356" s="28" t="s">
        <v>113</v>
      </c>
      <c r="AF356" s="28" t="s">
        <v>113</v>
      </c>
      <c r="AG356" s="28" t="s">
        <v>113</v>
      </c>
      <c r="AH356" s="45">
        <v>1</v>
      </c>
      <c r="AI356" s="38">
        <v>8689479</v>
      </c>
      <c r="AJ356" s="38">
        <v>287409</v>
      </c>
      <c r="AK356" s="38">
        <v>391366</v>
      </c>
      <c r="AL356" s="38" t="s">
        <v>107</v>
      </c>
      <c r="AM356" s="38" t="s">
        <v>107</v>
      </c>
      <c r="AN356" s="38">
        <v>6359698</v>
      </c>
      <c r="AO356" s="38">
        <v>568703</v>
      </c>
      <c r="AP356" s="38">
        <v>648200</v>
      </c>
      <c r="AQ356" s="38">
        <v>17123</v>
      </c>
      <c r="AR356" s="38">
        <v>298355</v>
      </c>
      <c r="AS356" s="38">
        <v>33388415</v>
      </c>
      <c r="AT356" s="38" t="s">
        <v>107</v>
      </c>
      <c r="AU356" s="38" t="s">
        <v>107</v>
      </c>
      <c r="AV356" s="38" t="s">
        <v>107</v>
      </c>
      <c r="AW356" s="38" t="s">
        <v>107</v>
      </c>
      <c r="AX356" s="38">
        <v>604171</v>
      </c>
      <c r="AY356" s="38" t="s">
        <v>107</v>
      </c>
      <c r="AZ356" s="38">
        <v>1467622</v>
      </c>
      <c r="BA356" s="38">
        <v>3057548</v>
      </c>
      <c r="BB356" s="38">
        <v>6726603</v>
      </c>
      <c r="BC356" s="38">
        <v>550358</v>
      </c>
      <c r="BD356" s="38">
        <v>207913</v>
      </c>
      <c r="BE356" s="38">
        <v>1467622</v>
      </c>
      <c r="BF356" s="38" t="s">
        <v>107</v>
      </c>
      <c r="BG356" s="38">
        <v>1907910</v>
      </c>
      <c r="BH356" s="38">
        <v>167553</v>
      </c>
      <c r="BI356" s="38">
        <v>3179849</v>
      </c>
      <c r="BJ356" s="38" t="s">
        <v>107</v>
      </c>
      <c r="BK356" s="38" t="s">
        <v>107</v>
      </c>
      <c r="BL356" s="38" t="s">
        <v>107</v>
      </c>
      <c r="BM356" s="38" t="s">
        <v>107</v>
      </c>
      <c r="BN356" s="38">
        <v>4280567</v>
      </c>
      <c r="BO356" s="38">
        <v>116187</v>
      </c>
      <c r="BP356" s="38" t="s">
        <v>107</v>
      </c>
      <c r="BQ356" s="38">
        <v>42805661</v>
      </c>
      <c r="BR356" s="38">
        <v>0</v>
      </c>
      <c r="BS356" s="38">
        <v>1834529</v>
      </c>
      <c r="BT356" s="330" t="s">
        <v>107</v>
      </c>
      <c r="BU356" s="38" t="s">
        <v>107</v>
      </c>
      <c r="BV356" s="38" t="s">
        <v>107</v>
      </c>
      <c r="BW356" s="38" t="s">
        <v>107</v>
      </c>
      <c r="BX356" s="38" t="s">
        <v>107</v>
      </c>
      <c r="BY356" s="28" t="s">
        <v>107</v>
      </c>
      <c r="BZ356" s="28" t="s">
        <v>107</v>
      </c>
      <c r="CA356" s="28" t="s">
        <v>107</v>
      </c>
      <c r="CB356" s="28" t="s">
        <v>107</v>
      </c>
      <c r="CC356" s="28" t="s">
        <v>107</v>
      </c>
      <c r="CD356" s="28" t="s">
        <v>107</v>
      </c>
      <c r="CE356" s="28" t="s">
        <v>107</v>
      </c>
      <c r="CF356" s="28" t="s">
        <v>107</v>
      </c>
      <c r="CG356" s="28" t="s">
        <v>107</v>
      </c>
      <c r="CH356" s="28" t="s">
        <v>107</v>
      </c>
      <c r="CI356" s="28" t="s">
        <v>107</v>
      </c>
      <c r="CJ356" s="28" t="s">
        <v>107</v>
      </c>
      <c r="CK356" s="28" t="s">
        <v>107</v>
      </c>
      <c r="CL356" s="28" t="s">
        <v>107</v>
      </c>
      <c r="CM356" s="29" t="s">
        <v>114</v>
      </c>
      <c r="CN356" s="29" t="s">
        <v>114</v>
      </c>
      <c r="CO356" s="29" t="s">
        <v>114</v>
      </c>
      <c r="CP356" s="29" t="s">
        <v>114</v>
      </c>
      <c r="CQ356" s="29" t="s">
        <v>114</v>
      </c>
      <c r="CR356" s="29" t="s">
        <v>114</v>
      </c>
      <c r="CS356" s="29" t="s">
        <v>114</v>
      </c>
      <c r="CT356" s="29" t="s">
        <v>114</v>
      </c>
      <c r="CU356" s="332">
        <v>9661849</v>
      </c>
      <c r="CV356" s="43">
        <v>1</v>
      </c>
    </row>
    <row r="357" spans="1:100" ht="51">
      <c r="A357" s="28">
        <v>517</v>
      </c>
      <c r="B357" s="30" t="s">
        <v>1151</v>
      </c>
      <c r="C357" s="68" t="s">
        <v>4</v>
      </c>
      <c r="D357" s="29" t="s">
        <v>1112</v>
      </c>
      <c r="E357" s="42" t="s">
        <v>1113</v>
      </c>
      <c r="F357" s="42" t="s">
        <v>107</v>
      </c>
      <c r="G357" s="30" t="s">
        <v>1152</v>
      </c>
      <c r="H357" s="28" t="s">
        <v>406</v>
      </c>
      <c r="I357" s="28">
        <v>11311042</v>
      </c>
      <c r="J357" s="28" t="s">
        <v>1153</v>
      </c>
      <c r="K357" s="31" t="s">
        <v>107</v>
      </c>
      <c r="L357" s="28">
        <v>121</v>
      </c>
      <c r="M357" s="28" t="s">
        <v>107</v>
      </c>
      <c r="N357" s="34">
        <v>105000000</v>
      </c>
      <c r="O357" s="28" t="s">
        <v>107</v>
      </c>
      <c r="P357" s="28" t="s">
        <v>2415</v>
      </c>
      <c r="Q357" s="28" t="s">
        <v>360</v>
      </c>
      <c r="R357" s="33" t="s">
        <v>843</v>
      </c>
      <c r="S357" s="28">
        <v>5600</v>
      </c>
      <c r="T357" s="28">
        <v>2200</v>
      </c>
      <c r="U357" s="69">
        <v>3400</v>
      </c>
      <c r="V357" s="56" t="s">
        <v>1116</v>
      </c>
      <c r="W357" s="28" t="str">
        <f t="shared" si="5"/>
        <v>N.A.</v>
      </c>
      <c r="X357" s="33" t="s">
        <v>2412</v>
      </c>
      <c r="Y357" s="320">
        <v>0.02</v>
      </c>
      <c r="Z357" s="320">
        <v>0.03</v>
      </c>
      <c r="AA357" s="320">
        <v>0.03</v>
      </c>
      <c r="AB357" s="320">
        <v>5.5E-2</v>
      </c>
      <c r="AC357" s="320">
        <v>7.0000000000000007E-2</v>
      </c>
      <c r="AD357" s="320">
        <v>7.0000000000000007E-2</v>
      </c>
      <c r="AE357" s="28" t="s">
        <v>113</v>
      </c>
      <c r="AF357" s="28" t="s">
        <v>113</v>
      </c>
      <c r="AG357" s="28" t="s">
        <v>113</v>
      </c>
      <c r="AH357" s="45">
        <v>0.51</v>
      </c>
      <c r="AI357" s="38">
        <v>8689479</v>
      </c>
      <c r="AJ357" s="38">
        <v>268393</v>
      </c>
      <c r="AK357" s="38">
        <v>635668</v>
      </c>
      <c r="AL357" s="38">
        <v>1412596</v>
      </c>
      <c r="AM357" s="38" t="s">
        <v>107</v>
      </c>
      <c r="AN357" s="38">
        <v>9888175</v>
      </c>
      <c r="AO357" s="38">
        <v>0</v>
      </c>
      <c r="AP357" s="38" t="s">
        <v>107</v>
      </c>
      <c r="AQ357" s="38">
        <v>127133</v>
      </c>
      <c r="AR357" s="38">
        <v>565039</v>
      </c>
      <c r="AS357" s="38">
        <v>20482649</v>
      </c>
      <c r="AT357" s="38">
        <v>21895245</v>
      </c>
      <c r="AU357" s="38" t="s">
        <v>107</v>
      </c>
      <c r="AV357" s="38" t="s">
        <v>107</v>
      </c>
      <c r="AW357" s="38" t="s">
        <v>107</v>
      </c>
      <c r="AX357" s="38" t="s">
        <v>107</v>
      </c>
      <c r="AY357" s="38">
        <v>1130078</v>
      </c>
      <c r="AZ357" s="38">
        <v>2825193</v>
      </c>
      <c r="BA357" s="38">
        <v>2825193</v>
      </c>
      <c r="BB357" s="38">
        <v>0</v>
      </c>
      <c r="BC357" s="38">
        <v>1200707</v>
      </c>
      <c r="BD357" s="38">
        <v>423779</v>
      </c>
      <c r="BE357" s="38">
        <v>1695115</v>
      </c>
      <c r="BF357" s="38" t="s">
        <v>107</v>
      </c>
      <c r="BG357" s="38">
        <v>3531491</v>
      </c>
      <c r="BH357" s="38">
        <v>98881</v>
      </c>
      <c r="BI357" s="38">
        <v>706298</v>
      </c>
      <c r="BJ357" s="38">
        <v>847558</v>
      </c>
      <c r="BK357" s="38" t="s">
        <v>107</v>
      </c>
      <c r="BL357" s="38" t="s">
        <v>107</v>
      </c>
      <c r="BM357" s="38" t="s">
        <v>107</v>
      </c>
      <c r="BN357" s="38">
        <v>6356684</v>
      </c>
      <c r="BO357" s="38">
        <v>127133</v>
      </c>
      <c r="BP357" s="38">
        <v>4520308</v>
      </c>
      <c r="BQ357" s="38">
        <v>5650386</v>
      </c>
      <c r="BR357" s="38">
        <v>5932906</v>
      </c>
      <c r="BS357" s="38">
        <v>565039</v>
      </c>
      <c r="BT357" s="330" t="s">
        <v>107</v>
      </c>
      <c r="BU357" s="38" t="s">
        <v>107</v>
      </c>
      <c r="BV357" s="38" t="s">
        <v>107</v>
      </c>
      <c r="BW357" s="38" t="s">
        <v>107</v>
      </c>
      <c r="BX357" s="38" t="s">
        <v>107</v>
      </c>
      <c r="BY357" s="28" t="s">
        <v>107</v>
      </c>
      <c r="BZ357" s="28" t="s">
        <v>107</v>
      </c>
      <c r="CA357" s="28" t="s">
        <v>107</v>
      </c>
      <c r="CB357" s="28" t="s">
        <v>107</v>
      </c>
      <c r="CC357" s="28" t="s">
        <v>107</v>
      </c>
      <c r="CD357" s="28" t="s">
        <v>107</v>
      </c>
      <c r="CE357" s="28" t="s">
        <v>107</v>
      </c>
      <c r="CF357" s="42" t="s">
        <v>107</v>
      </c>
      <c r="CG357" s="28" t="s">
        <v>107</v>
      </c>
      <c r="CH357" s="28" t="s">
        <v>107</v>
      </c>
      <c r="CI357" s="28" t="s">
        <v>107</v>
      </c>
      <c r="CJ357" s="28" t="s">
        <v>107</v>
      </c>
      <c r="CK357" s="28" t="s">
        <v>107</v>
      </c>
      <c r="CL357" s="28" t="s">
        <v>107</v>
      </c>
      <c r="CM357" s="41" t="s">
        <v>114</v>
      </c>
      <c r="CN357" s="41" t="s">
        <v>114</v>
      </c>
      <c r="CO357" s="41" t="s">
        <v>114</v>
      </c>
      <c r="CP357" s="41" t="s">
        <v>114</v>
      </c>
      <c r="CQ357" s="29" t="s">
        <v>113</v>
      </c>
      <c r="CR357" s="41" t="s">
        <v>114</v>
      </c>
      <c r="CS357" s="29"/>
      <c r="CT357" s="29"/>
      <c r="CU357" s="332">
        <v>15667108</v>
      </c>
      <c r="CV357" s="43">
        <v>1</v>
      </c>
    </row>
    <row r="358" spans="1:100" ht="51">
      <c r="A358" s="28">
        <v>518</v>
      </c>
      <c r="B358" s="30" t="s">
        <v>1151</v>
      </c>
      <c r="C358" s="68" t="s">
        <v>4</v>
      </c>
      <c r="D358" s="29" t="s">
        <v>1112</v>
      </c>
      <c r="E358" s="42" t="s">
        <v>1113</v>
      </c>
      <c r="F358" s="42" t="s">
        <v>107</v>
      </c>
      <c r="G358" s="30" t="s">
        <v>1154</v>
      </c>
      <c r="H358" s="28" t="s">
        <v>406</v>
      </c>
      <c r="I358" s="28">
        <v>11311043</v>
      </c>
      <c r="J358" s="28" t="s">
        <v>1155</v>
      </c>
      <c r="K358" s="31" t="s">
        <v>107</v>
      </c>
      <c r="L358" s="28">
        <v>122</v>
      </c>
      <c r="M358" s="28" t="s">
        <v>107</v>
      </c>
      <c r="N358" s="34">
        <v>109000000</v>
      </c>
      <c r="O358" s="28" t="s">
        <v>107</v>
      </c>
      <c r="P358" s="28" t="s">
        <v>2415</v>
      </c>
      <c r="Q358" s="28" t="s">
        <v>360</v>
      </c>
      <c r="R358" s="33" t="s">
        <v>843</v>
      </c>
      <c r="S358" s="28">
        <v>6000</v>
      </c>
      <c r="T358" s="28">
        <v>2250</v>
      </c>
      <c r="U358" s="69">
        <v>3750</v>
      </c>
      <c r="V358" s="56" t="s">
        <v>1116</v>
      </c>
      <c r="W358" s="28" t="str">
        <f t="shared" si="5"/>
        <v>N.A.</v>
      </c>
      <c r="X358" s="33" t="s">
        <v>2412</v>
      </c>
      <c r="Y358" s="320">
        <v>0.02</v>
      </c>
      <c r="Z358" s="320">
        <v>0.03</v>
      </c>
      <c r="AA358" s="320">
        <v>0.03</v>
      </c>
      <c r="AB358" s="320">
        <v>0.03</v>
      </c>
      <c r="AC358" s="320">
        <v>0.03</v>
      </c>
      <c r="AD358" s="320">
        <v>0.03</v>
      </c>
      <c r="AE358" s="28" t="s">
        <v>113</v>
      </c>
      <c r="AF358" s="28" t="s">
        <v>113</v>
      </c>
      <c r="AG358" s="28" t="s">
        <v>113</v>
      </c>
      <c r="AH358" s="45">
        <v>0.25</v>
      </c>
      <c r="AI358" s="38">
        <v>8689479</v>
      </c>
      <c r="AJ358" s="38">
        <v>268393</v>
      </c>
      <c r="AK358" s="38">
        <v>635668</v>
      </c>
      <c r="AL358" s="38">
        <v>1412596</v>
      </c>
      <c r="AM358" s="38" t="s">
        <v>107</v>
      </c>
      <c r="AN358" s="38">
        <v>9888175</v>
      </c>
      <c r="AO358" s="38">
        <v>0</v>
      </c>
      <c r="AP358" s="38" t="s">
        <v>107</v>
      </c>
      <c r="AQ358" s="38">
        <v>127133</v>
      </c>
      <c r="AR358" s="38">
        <v>565039</v>
      </c>
      <c r="AS358" s="38">
        <v>21895245</v>
      </c>
      <c r="AT358" s="38">
        <v>23307842</v>
      </c>
      <c r="AU358" s="38" t="s">
        <v>107</v>
      </c>
      <c r="AV358" s="38" t="s">
        <v>107</v>
      </c>
      <c r="AW358" s="38" t="s">
        <v>107</v>
      </c>
      <c r="AX358" s="38" t="s">
        <v>107</v>
      </c>
      <c r="AY358" s="38">
        <v>1130078</v>
      </c>
      <c r="AZ358" s="38">
        <v>2825193</v>
      </c>
      <c r="BA358" s="38">
        <v>2825193</v>
      </c>
      <c r="BB358" s="38">
        <v>0</v>
      </c>
      <c r="BC358" s="38">
        <v>1200707</v>
      </c>
      <c r="BD358" s="38">
        <v>423779</v>
      </c>
      <c r="BE358" s="38">
        <v>1695115</v>
      </c>
      <c r="BF358" s="38" t="s">
        <v>107</v>
      </c>
      <c r="BG358" s="38">
        <v>3531491</v>
      </c>
      <c r="BH358" s="38">
        <v>98881</v>
      </c>
      <c r="BI358" s="38">
        <v>706298</v>
      </c>
      <c r="BJ358" s="38">
        <v>847558</v>
      </c>
      <c r="BK358" s="38" t="s">
        <v>107</v>
      </c>
      <c r="BL358" s="38" t="s">
        <v>107</v>
      </c>
      <c r="BM358" s="38" t="s">
        <v>107</v>
      </c>
      <c r="BN358" s="38">
        <v>6356684</v>
      </c>
      <c r="BO358" s="38">
        <v>127133</v>
      </c>
      <c r="BP358" s="38">
        <v>4520308</v>
      </c>
      <c r="BQ358" s="38">
        <v>5650386</v>
      </c>
      <c r="BR358" s="38">
        <v>5932906</v>
      </c>
      <c r="BS358" s="38">
        <v>565039</v>
      </c>
      <c r="BT358" s="330" t="s">
        <v>107</v>
      </c>
      <c r="BU358" s="38" t="s">
        <v>107</v>
      </c>
      <c r="BV358" s="38" t="s">
        <v>107</v>
      </c>
      <c r="BW358" s="38" t="s">
        <v>107</v>
      </c>
      <c r="BX358" s="38" t="s">
        <v>107</v>
      </c>
      <c r="BY358" s="28" t="s">
        <v>107</v>
      </c>
      <c r="BZ358" s="28" t="s">
        <v>107</v>
      </c>
      <c r="CA358" s="28" t="s">
        <v>107</v>
      </c>
      <c r="CB358" s="28" t="s">
        <v>107</v>
      </c>
      <c r="CC358" s="28" t="s">
        <v>107</v>
      </c>
      <c r="CD358" s="28" t="s">
        <v>107</v>
      </c>
      <c r="CE358" s="28" t="s">
        <v>107</v>
      </c>
      <c r="CF358" s="42" t="s">
        <v>107</v>
      </c>
      <c r="CG358" s="28" t="s">
        <v>107</v>
      </c>
      <c r="CH358" s="28" t="s">
        <v>107</v>
      </c>
      <c r="CI358" s="28" t="s">
        <v>107</v>
      </c>
      <c r="CJ358" s="28" t="s">
        <v>107</v>
      </c>
      <c r="CK358" s="28" t="s">
        <v>107</v>
      </c>
      <c r="CL358" s="28" t="s">
        <v>107</v>
      </c>
      <c r="CM358" s="41" t="s">
        <v>114</v>
      </c>
      <c r="CN358" s="41" t="s">
        <v>114</v>
      </c>
      <c r="CO358" s="41" t="s">
        <v>114</v>
      </c>
      <c r="CP358" s="41" t="s">
        <v>114</v>
      </c>
      <c r="CQ358" s="29" t="s">
        <v>113</v>
      </c>
      <c r="CR358" s="41" t="s">
        <v>114</v>
      </c>
      <c r="CS358" s="29"/>
      <c r="CT358" s="29"/>
      <c r="CU358" s="332">
        <v>15667108</v>
      </c>
      <c r="CV358" s="43">
        <v>1</v>
      </c>
    </row>
    <row r="359" spans="1:100" ht="38.25">
      <c r="A359" s="28">
        <v>519</v>
      </c>
      <c r="B359" s="30" t="s">
        <v>1151</v>
      </c>
      <c r="C359" s="68" t="s">
        <v>4</v>
      </c>
      <c r="D359" s="29" t="s">
        <v>1112</v>
      </c>
      <c r="E359" s="42" t="s">
        <v>1113</v>
      </c>
      <c r="F359" s="42" t="s">
        <v>107</v>
      </c>
      <c r="G359" s="30" t="s">
        <v>1156</v>
      </c>
      <c r="H359" s="28" t="s">
        <v>406</v>
      </c>
      <c r="I359" s="28">
        <v>11311035</v>
      </c>
      <c r="J359" s="28" t="s">
        <v>1157</v>
      </c>
      <c r="K359" s="31" t="s">
        <v>107</v>
      </c>
      <c r="L359" s="28">
        <v>156</v>
      </c>
      <c r="M359" s="28" t="s">
        <v>107</v>
      </c>
      <c r="N359" s="34">
        <v>134000000</v>
      </c>
      <c r="O359" s="28" t="s">
        <v>107</v>
      </c>
      <c r="P359" s="28" t="s">
        <v>2415</v>
      </c>
      <c r="Q359" s="28" t="s">
        <v>360</v>
      </c>
      <c r="R359" s="33" t="s">
        <v>843</v>
      </c>
      <c r="S359" s="28">
        <v>8250</v>
      </c>
      <c r="T359" s="28">
        <v>2950</v>
      </c>
      <c r="U359" s="69">
        <v>5300</v>
      </c>
      <c r="V359" s="56" t="s">
        <v>1123</v>
      </c>
      <c r="W359" s="28" t="str">
        <f t="shared" si="5"/>
        <v>N.A.</v>
      </c>
      <c r="X359" s="33" t="s">
        <v>2412</v>
      </c>
      <c r="Y359" s="320">
        <v>0.02</v>
      </c>
      <c r="Z359" s="320">
        <v>2.5000000000000001E-2</v>
      </c>
      <c r="AA359" s="320">
        <v>2.5000000000000001E-2</v>
      </c>
      <c r="AB359" s="320">
        <v>0.03</v>
      </c>
      <c r="AC359" s="320">
        <v>0.03</v>
      </c>
      <c r="AD359" s="320">
        <v>0.03</v>
      </c>
      <c r="AE359" s="28" t="s">
        <v>113</v>
      </c>
      <c r="AF359" s="28" t="s">
        <v>113</v>
      </c>
      <c r="AG359" s="28" t="s">
        <v>113</v>
      </c>
      <c r="AH359" s="45">
        <v>0.25</v>
      </c>
      <c r="AI359" s="38">
        <v>8689479</v>
      </c>
      <c r="AJ359" s="38">
        <v>268393</v>
      </c>
      <c r="AK359" s="38">
        <v>635668</v>
      </c>
      <c r="AL359" s="38">
        <v>1695115</v>
      </c>
      <c r="AM359" s="38" t="s">
        <v>107</v>
      </c>
      <c r="AN359" s="38">
        <v>9888175</v>
      </c>
      <c r="AO359" s="38">
        <v>0</v>
      </c>
      <c r="AP359" s="38" t="s">
        <v>107</v>
      </c>
      <c r="AQ359" s="38">
        <v>127133</v>
      </c>
      <c r="AR359" s="38">
        <v>565039</v>
      </c>
      <c r="AS359" s="38">
        <v>23307842</v>
      </c>
      <c r="AT359" s="38">
        <v>24720439</v>
      </c>
      <c r="AU359" s="38" t="s">
        <v>107</v>
      </c>
      <c r="AV359" s="38" t="s">
        <v>107</v>
      </c>
      <c r="AW359" s="38" t="s">
        <v>107</v>
      </c>
      <c r="AX359" s="38" t="s">
        <v>107</v>
      </c>
      <c r="AY359" s="38">
        <v>1412596</v>
      </c>
      <c r="AZ359" s="38">
        <v>2825193</v>
      </c>
      <c r="BA359" s="38">
        <v>2825193</v>
      </c>
      <c r="BB359" s="38">
        <v>0</v>
      </c>
      <c r="BC359" s="38">
        <v>1200707</v>
      </c>
      <c r="BD359" s="38">
        <v>423779</v>
      </c>
      <c r="BE359" s="38">
        <v>1695115</v>
      </c>
      <c r="BF359" s="38" t="s">
        <v>107</v>
      </c>
      <c r="BG359" s="38">
        <v>3531491</v>
      </c>
      <c r="BH359" s="38">
        <v>98881</v>
      </c>
      <c r="BI359" s="38">
        <v>706298</v>
      </c>
      <c r="BJ359" s="38">
        <v>847558</v>
      </c>
      <c r="BK359" s="38" t="s">
        <v>107</v>
      </c>
      <c r="BL359" s="38" t="s">
        <v>107</v>
      </c>
      <c r="BM359" s="38" t="s">
        <v>107</v>
      </c>
      <c r="BN359" s="38">
        <v>6356684</v>
      </c>
      <c r="BO359" s="38">
        <v>127133</v>
      </c>
      <c r="BP359" s="38">
        <v>4520308</v>
      </c>
      <c r="BQ359" s="38">
        <v>5650386</v>
      </c>
      <c r="BR359" s="38">
        <v>5932906</v>
      </c>
      <c r="BS359" s="38">
        <v>565039</v>
      </c>
      <c r="BT359" s="330" t="s">
        <v>107</v>
      </c>
      <c r="BU359" s="38" t="s">
        <v>107</v>
      </c>
      <c r="BV359" s="38" t="s">
        <v>107</v>
      </c>
      <c r="BW359" s="38" t="s">
        <v>107</v>
      </c>
      <c r="BX359" s="38" t="s">
        <v>107</v>
      </c>
      <c r="BY359" s="28" t="s">
        <v>107</v>
      </c>
      <c r="BZ359" s="28" t="s">
        <v>107</v>
      </c>
      <c r="CA359" s="28" t="s">
        <v>107</v>
      </c>
      <c r="CB359" s="28" t="s">
        <v>107</v>
      </c>
      <c r="CC359" s="28" t="s">
        <v>107</v>
      </c>
      <c r="CD359" s="28" t="s">
        <v>107</v>
      </c>
      <c r="CE359" s="28" t="s">
        <v>107</v>
      </c>
      <c r="CF359" s="42" t="s">
        <v>107</v>
      </c>
      <c r="CG359" s="28" t="s">
        <v>107</v>
      </c>
      <c r="CH359" s="28" t="s">
        <v>107</v>
      </c>
      <c r="CI359" s="28" t="s">
        <v>107</v>
      </c>
      <c r="CJ359" s="28" t="s">
        <v>107</v>
      </c>
      <c r="CK359" s="28" t="s">
        <v>107</v>
      </c>
      <c r="CL359" s="28" t="s">
        <v>107</v>
      </c>
      <c r="CM359" s="41" t="s">
        <v>114</v>
      </c>
      <c r="CN359" s="41" t="s">
        <v>114</v>
      </c>
      <c r="CO359" s="41" t="s">
        <v>114</v>
      </c>
      <c r="CP359" s="41" t="s">
        <v>114</v>
      </c>
      <c r="CQ359" s="29" t="s">
        <v>113</v>
      </c>
      <c r="CR359" s="41" t="s">
        <v>114</v>
      </c>
      <c r="CS359" s="29"/>
      <c r="CT359" s="29"/>
      <c r="CU359" s="332">
        <v>19216963</v>
      </c>
      <c r="CV359" s="43">
        <v>1</v>
      </c>
    </row>
    <row r="360" spans="1:100" ht="51">
      <c r="A360" s="28">
        <v>520</v>
      </c>
      <c r="B360" s="30" t="s">
        <v>1151</v>
      </c>
      <c r="C360" s="68" t="s">
        <v>4</v>
      </c>
      <c r="D360" s="29" t="s">
        <v>1112</v>
      </c>
      <c r="E360" s="42" t="s">
        <v>1113</v>
      </c>
      <c r="F360" s="42" t="s">
        <v>107</v>
      </c>
      <c r="G360" s="30" t="s">
        <v>1158</v>
      </c>
      <c r="H360" s="28" t="s">
        <v>406</v>
      </c>
      <c r="I360" s="28">
        <v>11311036</v>
      </c>
      <c r="J360" s="28" t="s">
        <v>1159</v>
      </c>
      <c r="K360" s="31" t="s">
        <v>107</v>
      </c>
      <c r="L360" s="28">
        <v>154</v>
      </c>
      <c r="M360" s="28" t="s">
        <v>107</v>
      </c>
      <c r="N360" s="34">
        <v>124000000</v>
      </c>
      <c r="O360" s="28" t="s">
        <v>107</v>
      </c>
      <c r="P360" s="28" t="s">
        <v>2415</v>
      </c>
      <c r="Q360" s="28" t="s">
        <v>360</v>
      </c>
      <c r="R360" s="33" t="s">
        <v>843</v>
      </c>
      <c r="S360" s="28">
        <v>8900</v>
      </c>
      <c r="T360" s="28">
        <v>3100</v>
      </c>
      <c r="U360" s="69">
        <v>5800</v>
      </c>
      <c r="V360" s="56" t="s">
        <v>1123</v>
      </c>
      <c r="W360" s="28" t="str">
        <f t="shared" si="5"/>
        <v>N.A.</v>
      </c>
      <c r="X360" s="33" t="s">
        <v>2412</v>
      </c>
      <c r="Y360" s="320">
        <v>0.02</v>
      </c>
      <c r="Z360" s="320">
        <v>2.5000000000000001E-2</v>
      </c>
      <c r="AA360" s="320">
        <v>2.5000000000000001E-2</v>
      </c>
      <c r="AB360" s="320">
        <v>0.03</v>
      </c>
      <c r="AC360" s="320">
        <v>0.03</v>
      </c>
      <c r="AD360" s="320">
        <v>0.03</v>
      </c>
      <c r="AE360" s="28" t="s">
        <v>113</v>
      </c>
      <c r="AF360" s="28" t="s">
        <v>113</v>
      </c>
      <c r="AG360" s="28" t="s">
        <v>113</v>
      </c>
      <c r="AH360" s="45">
        <v>0.25</v>
      </c>
      <c r="AI360" s="38">
        <v>8689479</v>
      </c>
      <c r="AJ360" s="38">
        <v>268393</v>
      </c>
      <c r="AK360" s="38">
        <v>635668</v>
      </c>
      <c r="AL360" s="38">
        <v>1412596</v>
      </c>
      <c r="AM360" s="38" t="s">
        <v>107</v>
      </c>
      <c r="AN360" s="38">
        <v>9888175</v>
      </c>
      <c r="AO360" s="38">
        <v>0</v>
      </c>
      <c r="AP360" s="38" t="s">
        <v>107</v>
      </c>
      <c r="AQ360" s="38">
        <v>127133</v>
      </c>
      <c r="AR360" s="38">
        <v>565039</v>
      </c>
      <c r="AS360" s="38">
        <v>24720439</v>
      </c>
      <c r="AT360" s="38">
        <v>27545632</v>
      </c>
      <c r="AU360" s="38" t="s">
        <v>107</v>
      </c>
      <c r="AV360" s="38" t="s">
        <v>107</v>
      </c>
      <c r="AW360" s="38" t="s">
        <v>107</v>
      </c>
      <c r="AX360" s="38" t="s">
        <v>107</v>
      </c>
      <c r="AY360" s="38">
        <v>1130078</v>
      </c>
      <c r="AZ360" s="38">
        <v>2825193</v>
      </c>
      <c r="BA360" s="38">
        <v>2825193</v>
      </c>
      <c r="BB360" s="38">
        <v>0</v>
      </c>
      <c r="BC360" s="38">
        <v>1200707</v>
      </c>
      <c r="BD360" s="38">
        <v>423779</v>
      </c>
      <c r="BE360" s="38">
        <v>1695115</v>
      </c>
      <c r="BF360" s="38" t="s">
        <v>107</v>
      </c>
      <c r="BG360" s="38">
        <v>3531491</v>
      </c>
      <c r="BH360" s="38">
        <v>98881</v>
      </c>
      <c r="BI360" s="38">
        <v>706298</v>
      </c>
      <c r="BJ360" s="38">
        <v>847558</v>
      </c>
      <c r="BK360" s="38" t="s">
        <v>107</v>
      </c>
      <c r="BL360" s="38" t="s">
        <v>107</v>
      </c>
      <c r="BM360" s="38" t="s">
        <v>107</v>
      </c>
      <c r="BN360" s="38">
        <v>6356684</v>
      </c>
      <c r="BO360" s="38">
        <v>127133</v>
      </c>
      <c r="BP360" s="38">
        <v>4520308</v>
      </c>
      <c r="BQ360" s="38">
        <v>5650386</v>
      </c>
      <c r="BR360" s="38">
        <v>5932906</v>
      </c>
      <c r="BS360" s="38">
        <v>565039</v>
      </c>
      <c r="BT360" s="330" t="s">
        <v>107</v>
      </c>
      <c r="BU360" s="38" t="s">
        <v>107</v>
      </c>
      <c r="BV360" s="38" t="s">
        <v>107</v>
      </c>
      <c r="BW360" s="38" t="s">
        <v>107</v>
      </c>
      <c r="BX360" s="38" t="s">
        <v>107</v>
      </c>
      <c r="BY360" s="28" t="s">
        <v>107</v>
      </c>
      <c r="BZ360" s="28" t="s">
        <v>107</v>
      </c>
      <c r="CA360" s="28" t="s">
        <v>107</v>
      </c>
      <c r="CB360" s="28" t="s">
        <v>107</v>
      </c>
      <c r="CC360" s="28" t="s">
        <v>107</v>
      </c>
      <c r="CD360" s="28" t="s">
        <v>107</v>
      </c>
      <c r="CE360" s="28" t="s">
        <v>107</v>
      </c>
      <c r="CF360" s="42" t="s">
        <v>107</v>
      </c>
      <c r="CG360" s="28" t="s">
        <v>107</v>
      </c>
      <c r="CH360" s="28" t="s">
        <v>107</v>
      </c>
      <c r="CI360" s="28" t="s">
        <v>107</v>
      </c>
      <c r="CJ360" s="28" t="s">
        <v>107</v>
      </c>
      <c r="CK360" s="28" t="s">
        <v>107</v>
      </c>
      <c r="CL360" s="28" t="s">
        <v>107</v>
      </c>
      <c r="CM360" s="41" t="s">
        <v>114</v>
      </c>
      <c r="CN360" s="41" t="s">
        <v>114</v>
      </c>
      <c r="CO360" s="41" t="s">
        <v>114</v>
      </c>
      <c r="CP360" s="41" t="s">
        <v>114</v>
      </c>
      <c r="CQ360" s="29" t="s">
        <v>113</v>
      </c>
      <c r="CR360" s="41" t="s">
        <v>114</v>
      </c>
      <c r="CS360" s="29"/>
      <c r="CT360" s="29"/>
      <c r="CU360" s="332">
        <v>20130913</v>
      </c>
      <c r="CV360" s="43">
        <v>1</v>
      </c>
    </row>
    <row r="361" spans="1:100" ht="51">
      <c r="A361" s="28">
        <v>521</v>
      </c>
      <c r="B361" s="30" t="s">
        <v>1151</v>
      </c>
      <c r="C361" s="68" t="s">
        <v>4</v>
      </c>
      <c r="D361" s="29" t="s">
        <v>1112</v>
      </c>
      <c r="E361" s="42" t="s">
        <v>1113</v>
      </c>
      <c r="F361" s="42" t="s">
        <v>107</v>
      </c>
      <c r="G361" s="30" t="s">
        <v>1160</v>
      </c>
      <c r="H361" s="28" t="s">
        <v>406</v>
      </c>
      <c r="I361" s="28">
        <v>11311034</v>
      </c>
      <c r="J361" s="28" t="s">
        <v>1161</v>
      </c>
      <c r="K361" s="31" t="s">
        <v>107</v>
      </c>
      <c r="L361" s="28">
        <v>168</v>
      </c>
      <c r="M361" s="28" t="s">
        <v>107</v>
      </c>
      <c r="N361" s="34">
        <v>150500000</v>
      </c>
      <c r="O361" s="28" t="s">
        <v>107</v>
      </c>
      <c r="P361" s="28" t="s">
        <v>2415</v>
      </c>
      <c r="Q361" s="28" t="s">
        <v>360</v>
      </c>
      <c r="R361" s="33" t="s">
        <v>843</v>
      </c>
      <c r="S361" s="28">
        <v>10490</v>
      </c>
      <c r="T361" s="28">
        <v>3500</v>
      </c>
      <c r="U361" s="69">
        <v>6900</v>
      </c>
      <c r="V361" s="56" t="s">
        <v>1123</v>
      </c>
      <c r="W361" s="28" t="str">
        <f t="shared" si="5"/>
        <v>N.A.</v>
      </c>
      <c r="X361" s="33" t="s">
        <v>2412</v>
      </c>
      <c r="Y361" s="320">
        <v>0.02</v>
      </c>
      <c r="Z361" s="320">
        <v>2.5000000000000001E-2</v>
      </c>
      <c r="AA361" s="320">
        <v>2.5000000000000001E-2</v>
      </c>
      <c r="AB361" s="320">
        <v>5.5E-2</v>
      </c>
      <c r="AC361" s="320">
        <v>7.0000000000000007E-2</v>
      </c>
      <c r="AD361" s="320">
        <v>7.0000000000000007E-2</v>
      </c>
      <c r="AE361" s="28" t="s">
        <v>113</v>
      </c>
      <c r="AF361" s="28" t="s">
        <v>113</v>
      </c>
      <c r="AG361" s="28" t="s">
        <v>113</v>
      </c>
      <c r="AH361" s="45">
        <v>0.51</v>
      </c>
      <c r="AI361" s="38">
        <v>8689479</v>
      </c>
      <c r="AJ361" s="38">
        <v>268393</v>
      </c>
      <c r="AK361" s="38">
        <v>635668</v>
      </c>
      <c r="AL361" s="38">
        <v>1412596</v>
      </c>
      <c r="AM361" s="38" t="s">
        <v>107</v>
      </c>
      <c r="AN361" s="38">
        <v>9888175</v>
      </c>
      <c r="AO361" s="38">
        <v>0</v>
      </c>
      <c r="AP361" s="38" t="s">
        <v>107</v>
      </c>
      <c r="AQ361" s="38">
        <v>127133</v>
      </c>
      <c r="AR361" s="38">
        <v>565039</v>
      </c>
      <c r="AS361" s="38">
        <v>31077123</v>
      </c>
      <c r="AT361" s="38">
        <v>35314913</v>
      </c>
      <c r="AU361" s="38" t="s">
        <v>107</v>
      </c>
      <c r="AV361" s="38" t="s">
        <v>107</v>
      </c>
      <c r="AW361" s="38" t="s">
        <v>107</v>
      </c>
      <c r="AX361" s="38" t="s">
        <v>107</v>
      </c>
      <c r="AY361" s="38">
        <v>1130078</v>
      </c>
      <c r="AZ361" s="38">
        <v>2825193</v>
      </c>
      <c r="BA361" s="38">
        <v>2825193</v>
      </c>
      <c r="BB361" s="38">
        <v>0</v>
      </c>
      <c r="BC361" s="38">
        <v>1200707</v>
      </c>
      <c r="BD361" s="38">
        <v>423779</v>
      </c>
      <c r="BE361" s="38">
        <v>1695115</v>
      </c>
      <c r="BF361" s="38" t="s">
        <v>107</v>
      </c>
      <c r="BG361" s="38">
        <v>3531491</v>
      </c>
      <c r="BH361" s="38">
        <v>98881</v>
      </c>
      <c r="BI361" s="38">
        <v>706298</v>
      </c>
      <c r="BJ361" s="38">
        <v>847558</v>
      </c>
      <c r="BK361" s="38" t="s">
        <v>107</v>
      </c>
      <c r="BL361" s="38" t="s">
        <v>107</v>
      </c>
      <c r="BM361" s="38" t="s">
        <v>107</v>
      </c>
      <c r="BN361" s="38">
        <v>6356684</v>
      </c>
      <c r="BO361" s="38">
        <v>127133</v>
      </c>
      <c r="BP361" s="38">
        <v>4520308</v>
      </c>
      <c r="BQ361" s="38">
        <v>5650386</v>
      </c>
      <c r="BR361" s="38">
        <v>5932906</v>
      </c>
      <c r="BS361" s="38">
        <v>565039</v>
      </c>
      <c r="BT361" s="330" t="s">
        <v>107</v>
      </c>
      <c r="BU361" s="38" t="s">
        <v>107</v>
      </c>
      <c r="BV361" s="38" t="s">
        <v>107</v>
      </c>
      <c r="BW361" s="38" t="s">
        <v>107</v>
      </c>
      <c r="BX361" s="38" t="s">
        <v>107</v>
      </c>
      <c r="BY361" s="28" t="s">
        <v>107</v>
      </c>
      <c r="BZ361" s="28" t="s">
        <v>107</v>
      </c>
      <c r="CA361" s="28" t="s">
        <v>107</v>
      </c>
      <c r="CB361" s="28" t="s">
        <v>107</v>
      </c>
      <c r="CC361" s="28" t="s">
        <v>107</v>
      </c>
      <c r="CD361" s="28" t="s">
        <v>107</v>
      </c>
      <c r="CE361" s="28" t="s">
        <v>107</v>
      </c>
      <c r="CF361" s="42" t="s">
        <v>107</v>
      </c>
      <c r="CG361" s="28" t="s">
        <v>107</v>
      </c>
      <c r="CH361" s="28" t="s">
        <v>107</v>
      </c>
      <c r="CI361" s="28" t="s">
        <v>107</v>
      </c>
      <c r="CJ361" s="28" t="s">
        <v>107</v>
      </c>
      <c r="CK361" s="28" t="s">
        <v>107</v>
      </c>
      <c r="CL361" s="28" t="s">
        <v>107</v>
      </c>
      <c r="CM361" s="41" t="s">
        <v>114</v>
      </c>
      <c r="CN361" s="41" t="s">
        <v>114</v>
      </c>
      <c r="CO361" s="41" t="s">
        <v>114</v>
      </c>
      <c r="CP361" s="41" t="s">
        <v>114</v>
      </c>
      <c r="CQ361" s="29" t="s">
        <v>113</v>
      </c>
      <c r="CR361" s="41" t="s">
        <v>114</v>
      </c>
      <c r="CS361" s="29"/>
      <c r="CT361" s="29"/>
      <c r="CU361" s="332">
        <v>20130913</v>
      </c>
      <c r="CV361" s="43">
        <v>1</v>
      </c>
    </row>
    <row r="362" spans="1:100" ht="63.75">
      <c r="A362" s="28">
        <v>527</v>
      </c>
      <c r="B362" s="29" t="s">
        <v>266</v>
      </c>
      <c r="C362" s="68" t="s">
        <v>4</v>
      </c>
      <c r="D362" s="29" t="s">
        <v>1112</v>
      </c>
      <c r="E362" s="42" t="s">
        <v>1113</v>
      </c>
      <c r="F362" s="42" t="s">
        <v>107</v>
      </c>
      <c r="G362" s="30" t="s">
        <v>1174</v>
      </c>
      <c r="H362" s="28" t="s">
        <v>913</v>
      </c>
      <c r="I362" s="28">
        <v>39811013</v>
      </c>
      <c r="J362" s="28" t="s">
        <v>1175</v>
      </c>
      <c r="K362" s="31" t="s">
        <v>107</v>
      </c>
      <c r="L362" s="28">
        <v>125</v>
      </c>
      <c r="M362" s="28" t="s">
        <v>107</v>
      </c>
      <c r="N362" s="34">
        <v>98200000</v>
      </c>
      <c r="O362" s="28" t="s">
        <v>107</v>
      </c>
      <c r="P362" s="28" t="s">
        <v>2415</v>
      </c>
      <c r="Q362" s="28" t="s">
        <v>360</v>
      </c>
      <c r="R362" s="33" t="s">
        <v>843</v>
      </c>
      <c r="S362" s="28">
        <v>5700</v>
      </c>
      <c r="T362" s="28">
        <v>2010</v>
      </c>
      <c r="U362" s="69">
        <v>3690</v>
      </c>
      <c r="V362" s="56" t="s">
        <v>1116</v>
      </c>
      <c r="W362" s="28" t="str">
        <f t="shared" si="5"/>
        <v>N.A.</v>
      </c>
      <c r="X362" s="33" t="s">
        <v>2412</v>
      </c>
      <c r="Y362" s="323">
        <v>0</v>
      </c>
      <c r="Z362" s="323">
        <v>5.0000000000000001E-3</v>
      </c>
      <c r="AA362" s="323">
        <v>0.01</v>
      </c>
      <c r="AB362" s="323">
        <v>1.4999999999999999E-2</v>
      </c>
      <c r="AC362" s="323">
        <v>1.4999999999999999E-2</v>
      </c>
      <c r="AD362" s="323">
        <v>1.4999999999999999E-2</v>
      </c>
      <c r="AE362" s="28" t="s">
        <v>113</v>
      </c>
      <c r="AF362" s="28" t="s">
        <v>113</v>
      </c>
      <c r="AG362" s="28" t="s">
        <v>113</v>
      </c>
      <c r="AH362" s="48">
        <v>0.05</v>
      </c>
      <c r="AI362" s="38">
        <v>8689479</v>
      </c>
      <c r="AJ362" s="38">
        <v>571287</v>
      </c>
      <c r="AK362" s="38">
        <v>620255</v>
      </c>
      <c r="AL362" s="38">
        <v>2448372</v>
      </c>
      <c r="AM362" s="38" t="s">
        <v>107</v>
      </c>
      <c r="AN362" s="38">
        <v>9467039</v>
      </c>
      <c r="AO362" s="38" t="s">
        <v>107</v>
      </c>
      <c r="AP362" s="38">
        <v>457030</v>
      </c>
      <c r="AQ362" s="38">
        <v>505997</v>
      </c>
      <c r="AR362" s="38" t="s">
        <v>107</v>
      </c>
      <c r="AS362" s="38">
        <v>23504373</v>
      </c>
      <c r="AT362" s="38">
        <v>23504373</v>
      </c>
      <c r="AU362" s="38" t="s">
        <v>107</v>
      </c>
      <c r="AV362" s="38" t="s">
        <v>107</v>
      </c>
      <c r="AW362" s="38" t="s">
        <v>107</v>
      </c>
      <c r="AX362" s="38" t="s">
        <v>107</v>
      </c>
      <c r="AY362" s="38" t="s">
        <v>107</v>
      </c>
      <c r="AZ362" s="38" t="s">
        <v>107</v>
      </c>
      <c r="BA362" s="38" t="s">
        <v>107</v>
      </c>
      <c r="BB362" s="38" t="s">
        <v>107</v>
      </c>
      <c r="BC362" s="38">
        <v>0</v>
      </c>
      <c r="BD362" s="38">
        <v>0</v>
      </c>
      <c r="BE362" s="38" t="s">
        <v>107</v>
      </c>
      <c r="BF362" s="38" t="s">
        <v>107</v>
      </c>
      <c r="BG362" s="38" t="s">
        <v>107</v>
      </c>
      <c r="BH362" s="38" t="s">
        <v>107</v>
      </c>
      <c r="BI362" s="38" t="s">
        <v>107</v>
      </c>
      <c r="BJ362" s="38" t="s">
        <v>107</v>
      </c>
      <c r="BK362" s="38" t="s">
        <v>107</v>
      </c>
      <c r="BL362" s="38" t="s">
        <v>107</v>
      </c>
      <c r="BM362" s="38" t="s">
        <v>107</v>
      </c>
      <c r="BN362" s="38" t="s">
        <v>107</v>
      </c>
      <c r="BO362" s="38" t="s">
        <v>107</v>
      </c>
      <c r="BP362" s="38" t="s">
        <v>107</v>
      </c>
      <c r="BQ362" s="38" t="s">
        <v>107</v>
      </c>
      <c r="BR362" s="38">
        <v>0</v>
      </c>
      <c r="BS362" s="38" t="s">
        <v>107</v>
      </c>
      <c r="BT362" s="330" t="s">
        <v>107</v>
      </c>
      <c r="BU362" s="38" t="s">
        <v>107</v>
      </c>
      <c r="BV362" s="38" t="s">
        <v>107</v>
      </c>
      <c r="BW362" s="38" t="s">
        <v>107</v>
      </c>
      <c r="BX362" s="38" t="s">
        <v>107</v>
      </c>
      <c r="BY362" s="28" t="s">
        <v>107</v>
      </c>
      <c r="BZ362" s="28" t="s">
        <v>107</v>
      </c>
      <c r="CA362" s="28" t="s">
        <v>107</v>
      </c>
      <c r="CB362" s="28" t="s">
        <v>107</v>
      </c>
      <c r="CC362" s="28" t="s">
        <v>107</v>
      </c>
      <c r="CD362" s="28" t="s">
        <v>107</v>
      </c>
      <c r="CE362" s="28" t="s">
        <v>107</v>
      </c>
      <c r="CF362" s="42" t="s">
        <v>107</v>
      </c>
      <c r="CG362" s="28" t="s">
        <v>107</v>
      </c>
      <c r="CH362" s="28" t="s">
        <v>107</v>
      </c>
      <c r="CI362" s="28" t="s">
        <v>107</v>
      </c>
      <c r="CJ362" s="28" t="s">
        <v>107</v>
      </c>
      <c r="CK362" s="28" t="s">
        <v>107</v>
      </c>
      <c r="CL362" s="28" t="s">
        <v>107</v>
      </c>
      <c r="CM362" s="42" t="s">
        <v>114</v>
      </c>
      <c r="CN362" s="42" t="s">
        <v>114</v>
      </c>
      <c r="CO362" s="42" t="s">
        <v>114</v>
      </c>
      <c r="CP362" s="42" t="s">
        <v>113</v>
      </c>
      <c r="CQ362" s="42" t="s">
        <v>113</v>
      </c>
      <c r="CR362" s="42" t="s">
        <v>114</v>
      </c>
      <c r="CS362" s="29" t="s">
        <v>107</v>
      </c>
      <c r="CT362" s="29" t="s">
        <v>107</v>
      </c>
      <c r="CU362" s="332">
        <v>16510189</v>
      </c>
      <c r="CV362" s="43">
        <v>1</v>
      </c>
    </row>
    <row r="363" spans="1:100" ht="63.75">
      <c r="A363" s="28">
        <v>528</v>
      </c>
      <c r="B363" s="29" t="s">
        <v>266</v>
      </c>
      <c r="C363" s="68" t="s">
        <v>4</v>
      </c>
      <c r="D363" s="29" t="s">
        <v>1112</v>
      </c>
      <c r="E363" s="42" t="s">
        <v>1113</v>
      </c>
      <c r="F363" s="42" t="s">
        <v>107</v>
      </c>
      <c r="G363" s="30" t="s">
        <v>1176</v>
      </c>
      <c r="H363" s="28" t="s">
        <v>913</v>
      </c>
      <c r="I363" s="28">
        <v>39811011</v>
      </c>
      <c r="J363" s="28" t="s">
        <v>1177</v>
      </c>
      <c r="K363" s="31" t="s">
        <v>107</v>
      </c>
      <c r="L363" s="28">
        <v>145</v>
      </c>
      <c r="M363" s="28" t="s">
        <v>107</v>
      </c>
      <c r="N363" s="34">
        <v>112400000</v>
      </c>
      <c r="O363" s="28" t="s">
        <v>107</v>
      </c>
      <c r="P363" s="28" t="s">
        <v>2415</v>
      </c>
      <c r="Q363" s="28" t="s">
        <v>360</v>
      </c>
      <c r="R363" s="33" t="s">
        <v>843</v>
      </c>
      <c r="S363" s="28">
        <v>6500</v>
      </c>
      <c r="T363" s="28">
        <v>2385</v>
      </c>
      <c r="U363" s="69">
        <v>4115</v>
      </c>
      <c r="V363" s="56" t="s">
        <v>1116</v>
      </c>
      <c r="W363" s="28" t="str">
        <f t="shared" si="5"/>
        <v>N.A.</v>
      </c>
      <c r="X363" s="33" t="s">
        <v>2412</v>
      </c>
      <c r="Y363" s="323">
        <v>0</v>
      </c>
      <c r="Z363" s="323">
        <v>5.0000000000000001E-3</v>
      </c>
      <c r="AA363" s="323">
        <v>0.01</v>
      </c>
      <c r="AB363" s="323">
        <v>1.4999999999999999E-2</v>
      </c>
      <c r="AC363" s="323">
        <v>1.4999999999999999E-2</v>
      </c>
      <c r="AD363" s="323">
        <v>1.4999999999999999E-2</v>
      </c>
      <c r="AE363" s="28" t="s">
        <v>113</v>
      </c>
      <c r="AF363" s="28" t="s">
        <v>113</v>
      </c>
      <c r="AG363" s="28" t="s">
        <v>113</v>
      </c>
      <c r="AH363" s="48">
        <v>0.05</v>
      </c>
      <c r="AI363" s="38">
        <v>8689479</v>
      </c>
      <c r="AJ363" s="38">
        <v>571287</v>
      </c>
      <c r="AK363" s="38">
        <v>620255</v>
      </c>
      <c r="AL363" s="38">
        <v>2448372</v>
      </c>
      <c r="AM363" s="38" t="s">
        <v>107</v>
      </c>
      <c r="AN363" s="38">
        <v>9467039</v>
      </c>
      <c r="AO363" s="38" t="s">
        <v>107</v>
      </c>
      <c r="AP363" s="38">
        <v>457030</v>
      </c>
      <c r="AQ363" s="38">
        <v>505997</v>
      </c>
      <c r="AR363" s="38" t="s">
        <v>107</v>
      </c>
      <c r="AS363" s="38">
        <v>23504373</v>
      </c>
      <c r="AT363" s="38">
        <v>23504373</v>
      </c>
      <c r="AU363" s="38" t="s">
        <v>107</v>
      </c>
      <c r="AV363" s="38" t="s">
        <v>107</v>
      </c>
      <c r="AW363" s="38" t="s">
        <v>107</v>
      </c>
      <c r="AX363" s="38" t="s">
        <v>107</v>
      </c>
      <c r="AY363" s="38" t="s">
        <v>107</v>
      </c>
      <c r="AZ363" s="38" t="s">
        <v>107</v>
      </c>
      <c r="BA363" s="38" t="s">
        <v>107</v>
      </c>
      <c r="BB363" s="38" t="s">
        <v>107</v>
      </c>
      <c r="BC363" s="38">
        <v>0</v>
      </c>
      <c r="BD363" s="38">
        <v>0</v>
      </c>
      <c r="BE363" s="38" t="s">
        <v>107</v>
      </c>
      <c r="BF363" s="38" t="s">
        <v>107</v>
      </c>
      <c r="BG363" s="38" t="s">
        <v>107</v>
      </c>
      <c r="BH363" s="38" t="s">
        <v>107</v>
      </c>
      <c r="BI363" s="38" t="s">
        <v>107</v>
      </c>
      <c r="BJ363" s="38" t="s">
        <v>107</v>
      </c>
      <c r="BK363" s="38" t="s">
        <v>107</v>
      </c>
      <c r="BL363" s="38" t="s">
        <v>107</v>
      </c>
      <c r="BM363" s="38" t="s">
        <v>107</v>
      </c>
      <c r="BN363" s="38" t="s">
        <v>107</v>
      </c>
      <c r="BO363" s="38" t="s">
        <v>107</v>
      </c>
      <c r="BP363" s="38" t="s">
        <v>107</v>
      </c>
      <c r="BQ363" s="38" t="s">
        <v>107</v>
      </c>
      <c r="BR363" s="38">
        <v>4816921</v>
      </c>
      <c r="BS363" s="38" t="s">
        <v>107</v>
      </c>
      <c r="BT363" s="330" t="s">
        <v>107</v>
      </c>
      <c r="BU363" s="38" t="s">
        <v>107</v>
      </c>
      <c r="BV363" s="38" t="s">
        <v>107</v>
      </c>
      <c r="BW363" s="38" t="s">
        <v>107</v>
      </c>
      <c r="BX363" s="38" t="s">
        <v>107</v>
      </c>
      <c r="BY363" s="28" t="s">
        <v>107</v>
      </c>
      <c r="BZ363" s="28" t="s">
        <v>107</v>
      </c>
      <c r="CA363" s="28" t="s">
        <v>107</v>
      </c>
      <c r="CB363" s="28" t="s">
        <v>107</v>
      </c>
      <c r="CC363" s="28" t="s">
        <v>107</v>
      </c>
      <c r="CD363" s="28" t="s">
        <v>107</v>
      </c>
      <c r="CE363" s="28" t="s">
        <v>107</v>
      </c>
      <c r="CF363" s="42" t="s">
        <v>107</v>
      </c>
      <c r="CG363" s="28" t="s">
        <v>107</v>
      </c>
      <c r="CH363" s="28" t="s">
        <v>107</v>
      </c>
      <c r="CI363" s="28" t="s">
        <v>107</v>
      </c>
      <c r="CJ363" s="28" t="s">
        <v>107</v>
      </c>
      <c r="CK363" s="28" t="s">
        <v>107</v>
      </c>
      <c r="CL363" s="28" t="s">
        <v>107</v>
      </c>
      <c r="CM363" s="42" t="s">
        <v>114</v>
      </c>
      <c r="CN363" s="42" t="s">
        <v>114</v>
      </c>
      <c r="CO363" s="42" t="s">
        <v>114</v>
      </c>
      <c r="CP363" s="42" t="s">
        <v>114</v>
      </c>
      <c r="CQ363" s="42" t="s">
        <v>113</v>
      </c>
      <c r="CR363" s="42" t="s">
        <v>114</v>
      </c>
      <c r="CS363" s="29" t="s">
        <v>107</v>
      </c>
      <c r="CT363" s="29" t="s">
        <v>107</v>
      </c>
      <c r="CU363" s="332">
        <v>16510189</v>
      </c>
      <c r="CV363" s="43">
        <v>1</v>
      </c>
    </row>
    <row r="364" spans="1:100" ht="63.75">
      <c r="A364" s="28">
        <v>529</v>
      </c>
      <c r="B364" s="29" t="s">
        <v>266</v>
      </c>
      <c r="C364" s="68" t="s">
        <v>4</v>
      </c>
      <c r="D364" s="29" t="s">
        <v>1112</v>
      </c>
      <c r="E364" s="42" t="s">
        <v>1113</v>
      </c>
      <c r="F364" s="42" t="s">
        <v>107</v>
      </c>
      <c r="G364" s="30" t="s">
        <v>1178</v>
      </c>
      <c r="H364" s="28" t="s">
        <v>913</v>
      </c>
      <c r="I364" s="28">
        <v>39811010</v>
      </c>
      <c r="J364" s="28" t="s">
        <v>1179</v>
      </c>
      <c r="K364" s="31" t="s">
        <v>107</v>
      </c>
      <c r="L364" s="28">
        <v>180</v>
      </c>
      <c r="M364" s="28" t="s">
        <v>107</v>
      </c>
      <c r="N364" s="34">
        <v>122300000</v>
      </c>
      <c r="O364" s="28" t="s">
        <v>107</v>
      </c>
      <c r="P364" s="28" t="s">
        <v>2415</v>
      </c>
      <c r="Q364" s="28" t="s">
        <v>360</v>
      </c>
      <c r="R364" s="33" t="s">
        <v>843</v>
      </c>
      <c r="S364" s="28">
        <v>7500</v>
      </c>
      <c r="T364" s="28">
        <v>2575</v>
      </c>
      <c r="U364" s="69">
        <v>4925</v>
      </c>
      <c r="V364" s="56" t="s">
        <v>1116</v>
      </c>
      <c r="W364" s="28" t="str">
        <f t="shared" si="5"/>
        <v>N.A.</v>
      </c>
      <c r="X364" s="33" t="s">
        <v>2412</v>
      </c>
      <c r="Y364" s="323">
        <v>0</v>
      </c>
      <c r="Z364" s="323">
        <v>5.0000000000000001E-3</v>
      </c>
      <c r="AA364" s="323">
        <v>0.01</v>
      </c>
      <c r="AB364" s="323">
        <v>1.4999999999999999E-2</v>
      </c>
      <c r="AC364" s="323">
        <v>1.4999999999999999E-2</v>
      </c>
      <c r="AD364" s="323">
        <v>1.4999999999999999E-2</v>
      </c>
      <c r="AE364" s="28" t="s">
        <v>113</v>
      </c>
      <c r="AF364" s="28" t="s">
        <v>113</v>
      </c>
      <c r="AG364" s="28" t="s">
        <v>113</v>
      </c>
      <c r="AH364" s="48">
        <v>0.05</v>
      </c>
      <c r="AI364" s="38">
        <v>8689479</v>
      </c>
      <c r="AJ364" s="38">
        <v>571287</v>
      </c>
      <c r="AK364" s="38">
        <v>620255</v>
      </c>
      <c r="AL364" s="38">
        <v>2448372</v>
      </c>
      <c r="AM364" s="38" t="s">
        <v>107</v>
      </c>
      <c r="AN364" s="38">
        <v>9467039</v>
      </c>
      <c r="AO364" s="38" t="s">
        <v>107</v>
      </c>
      <c r="AP364" s="38">
        <v>457030</v>
      </c>
      <c r="AQ364" s="38">
        <v>505997</v>
      </c>
      <c r="AR364" s="38" t="s">
        <v>107</v>
      </c>
      <c r="AS364" s="38">
        <v>27356478</v>
      </c>
      <c r="AT364" s="38">
        <v>27356478</v>
      </c>
      <c r="AU364" s="38" t="s">
        <v>107</v>
      </c>
      <c r="AV364" s="38" t="s">
        <v>107</v>
      </c>
      <c r="AW364" s="38" t="s">
        <v>107</v>
      </c>
      <c r="AX364" s="38" t="s">
        <v>107</v>
      </c>
      <c r="AY364" s="38" t="s">
        <v>107</v>
      </c>
      <c r="AZ364" s="38" t="s">
        <v>107</v>
      </c>
      <c r="BA364" s="38" t="s">
        <v>107</v>
      </c>
      <c r="BB364" s="38" t="s">
        <v>107</v>
      </c>
      <c r="BC364" s="38">
        <v>0</v>
      </c>
      <c r="BD364" s="38">
        <v>0</v>
      </c>
      <c r="BE364" s="38" t="s">
        <v>107</v>
      </c>
      <c r="BF364" s="38" t="s">
        <v>107</v>
      </c>
      <c r="BG364" s="38" t="s">
        <v>107</v>
      </c>
      <c r="BH364" s="38" t="s">
        <v>107</v>
      </c>
      <c r="BI364" s="38" t="s">
        <v>107</v>
      </c>
      <c r="BJ364" s="38" t="s">
        <v>107</v>
      </c>
      <c r="BK364" s="38" t="s">
        <v>107</v>
      </c>
      <c r="BL364" s="38" t="s">
        <v>107</v>
      </c>
      <c r="BM364" s="38" t="s">
        <v>107</v>
      </c>
      <c r="BN364" s="38" t="s">
        <v>107</v>
      </c>
      <c r="BO364" s="38" t="s">
        <v>107</v>
      </c>
      <c r="BP364" s="38" t="s">
        <v>107</v>
      </c>
      <c r="BQ364" s="38" t="s">
        <v>107</v>
      </c>
      <c r="BR364" s="38">
        <v>5712869</v>
      </c>
      <c r="BS364" s="38" t="s">
        <v>107</v>
      </c>
      <c r="BT364" s="330" t="s">
        <v>107</v>
      </c>
      <c r="BU364" s="38" t="s">
        <v>107</v>
      </c>
      <c r="BV364" s="38" t="s">
        <v>107</v>
      </c>
      <c r="BW364" s="38" t="s">
        <v>107</v>
      </c>
      <c r="BX364" s="38" t="s">
        <v>107</v>
      </c>
      <c r="BY364" s="28" t="s">
        <v>107</v>
      </c>
      <c r="BZ364" s="28" t="s">
        <v>107</v>
      </c>
      <c r="CA364" s="28" t="s">
        <v>107</v>
      </c>
      <c r="CB364" s="28" t="s">
        <v>107</v>
      </c>
      <c r="CC364" s="28" t="s">
        <v>107</v>
      </c>
      <c r="CD364" s="28" t="s">
        <v>107</v>
      </c>
      <c r="CE364" s="28" t="s">
        <v>107</v>
      </c>
      <c r="CF364" s="42" t="s">
        <v>107</v>
      </c>
      <c r="CG364" s="28" t="s">
        <v>107</v>
      </c>
      <c r="CH364" s="28" t="s">
        <v>107</v>
      </c>
      <c r="CI364" s="28" t="s">
        <v>107</v>
      </c>
      <c r="CJ364" s="28" t="s">
        <v>107</v>
      </c>
      <c r="CK364" s="28" t="s">
        <v>107</v>
      </c>
      <c r="CL364" s="28" t="s">
        <v>107</v>
      </c>
      <c r="CM364" s="42" t="s">
        <v>114</v>
      </c>
      <c r="CN364" s="42" t="s">
        <v>114</v>
      </c>
      <c r="CO364" s="42" t="s">
        <v>114</v>
      </c>
      <c r="CP364" s="42" t="s">
        <v>114</v>
      </c>
      <c r="CQ364" s="42" t="s">
        <v>113</v>
      </c>
      <c r="CR364" s="42" t="s">
        <v>114</v>
      </c>
      <c r="CS364" s="29" t="s">
        <v>107</v>
      </c>
      <c r="CT364" s="29" t="s">
        <v>107</v>
      </c>
      <c r="CU364" s="332">
        <v>12236964</v>
      </c>
      <c r="CV364" s="43">
        <v>1</v>
      </c>
    </row>
    <row r="365" spans="1:100" ht="63.75">
      <c r="A365" s="28">
        <v>530</v>
      </c>
      <c r="B365" s="29" t="s">
        <v>266</v>
      </c>
      <c r="C365" s="68" t="s">
        <v>4</v>
      </c>
      <c r="D365" s="29" t="s">
        <v>1112</v>
      </c>
      <c r="E365" s="42" t="s">
        <v>1113</v>
      </c>
      <c r="F365" s="42" t="s">
        <v>107</v>
      </c>
      <c r="G365" s="30" t="s">
        <v>1180</v>
      </c>
      <c r="H365" s="28" t="s">
        <v>913</v>
      </c>
      <c r="I365" s="28">
        <v>39811009</v>
      </c>
      <c r="J365" s="28" t="s">
        <v>1181</v>
      </c>
      <c r="K365" s="31" t="s">
        <v>107</v>
      </c>
      <c r="L365" s="28">
        <v>180</v>
      </c>
      <c r="M365" s="28" t="s">
        <v>107</v>
      </c>
      <c r="N365" s="34">
        <v>126000000</v>
      </c>
      <c r="O365" s="28" t="s">
        <v>107</v>
      </c>
      <c r="P365" s="28" t="s">
        <v>2415</v>
      </c>
      <c r="Q365" s="28" t="s">
        <v>360</v>
      </c>
      <c r="R365" s="33" t="s">
        <v>843</v>
      </c>
      <c r="S365" s="28">
        <v>7500</v>
      </c>
      <c r="T365" s="28">
        <v>2595</v>
      </c>
      <c r="U365" s="69">
        <v>4905</v>
      </c>
      <c r="V365" s="56" t="s">
        <v>1116</v>
      </c>
      <c r="W365" s="28" t="str">
        <f t="shared" si="5"/>
        <v>N.A.</v>
      </c>
      <c r="X365" s="33" t="s">
        <v>2412</v>
      </c>
      <c r="Y365" s="323">
        <v>0</v>
      </c>
      <c r="Z365" s="323">
        <v>5.0000000000000001E-3</v>
      </c>
      <c r="AA365" s="323">
        <v>0.01</v>
      </c>
      <c r="AB365" s="323">
        <v>1.4999999999999999E-2</v>
      </c>
      <c r="AC365" s="323">
        <v>1.4999999999999999E-2</v>
      </c>
      <c r="AD365" s="323">
        <v>1.4999999999999999E-2</v>
      </c>
      <c r="AE365" s="28" t="s">
        <v>113</v>
      </c>
      <c r="AF365" s="28" t="s">
        <v>113</v>
      </c>
      <c r="AG365" s="28" t="s">
        <v>113</v>
      </c>
      <c r="AH365" s="48">
        <v>0.05</v>
      </c>
      <c r="AI365" s="38">
        <v>8689479</v>
      </c>
      <c r="AJ365" s="38">
        <v>571287</v>
      </c>
      <c r="AK365" s="38">
        <v>620255</v>
      </c>
      <c r="AL365" s="38">
        <v>2448372</v>
      </c>
      <c r="AM365" s="38" t="s">
        <v>107</v>
      </c>
      <c r="AN365" s="38">
        <v>9467039</v>
      </c>
      <c r="AO365" s="38" t="s">
        <v>107</v>
      </c>
      <c r="AP365" s="38">
        <v>457030</v>
      </c>
      <c r="AQ365" s="38">
        <v>505997</v>
      </c>
      <c r="AR365" s="38" t="s">
        <v>107</v>
      </c>
      <c r="AS365" s="38">
        <v>27356478</v>
      </c>
      <c r="AT365" s="38">
        <v>27356478</v>
      </c>
      <c r="AU365" s="38" t="s">
        <v>107</v>
      </c>
      <c r="AV365" s="38" t="s">
        <v>107</v>
      </c>
      <c r="AW365" s="38" t="s">
        <v>107</v>
      </c>
      <c r="AX365" s="38" t="s">
        <v>107</v>
      </c>
      <c r="AY365" s="38" t="s">
        <v>107</v>
      </c>
      <c r="AZ365" s="38" t="s">
        <v>107</v>
      </c>
      <c r="BA365" s="38" t="s">
        <v>107</v>
      </c>
      <c r="BB365" s="38" t="s">
        <v>107</v>
      </c>
      <c r="BC365" s="38">
        <v>0</v>
      </c>
      <c r="BD365" s="38">
        <v>0</v>
      </c>
      <c r="BE365" s="38" t="s">
        <v>107</v>
      </c>
      <c r="BF365" s="38" t="s">
        <v>107</v>
      </c>
      <c r="BG365" s="38" t="s">
        <v>107</v>
      </c>
      <c r="BH365" s="38" t="s">
        <v>107</v>
      </c>
      <c r="BI365" s="38" t="s">
        <v>107</v>
      </c>
      <c r="BJ365" s="38" t="s">
        <v>107</v>
      </c>
      <c r="BK365" s="38" t="s">
        <v>107</v>
      </c>
      <c r="BL365" s="38" t="s">
        <v>107</v>
      </c>
      <c r="BM365" s="38" t="s">
        <v>107</v>
      </c>
      <c r="BN365" s="38" t="s">
        <v>107</v>
      </c>
      <c r="BO365" s="38" t="s">
        <v>107</v>
      </c>
      <c r="BP365" s="38" t="s">
        <v>107</v>
      </c>
      <c r="BQ365" s="38" t="s">
        <v>107</v>
      </c>
      <c r="BR365" s="38">
        <v>5712869</v>
      </c>
      <c r="BS365" s="38" t="s">
        <v>107</v>
      </c>
      <c r="BT365" s="330" t="s">
        <v>107</v>
      </c>
      <c r="BU365" s="38" t="s">
        <v>107</v>
      </c>
      <c r="BV365" s="38" t="s">
        <v>107</v>
      </c>
      <c r="BW365" s="38" t="s">
        <v>107</v>
      </c>
      <c r="BX365" s="38" t="s">
        <v>107</v>
      </c>
      <c r="BY365" s="28" t="s">
        <v>107</v>
      </c>
      <c r="BZ365" s="28" t="s">
        <v>107</v>
      </c>
      <c r="CA365" s="28" t="s">
        <v>107</v>
      </c>
      <c r="CB365" s="28" t="s">
        <v>107</v>
      </c>
      <c r="CC365" s="28" t="s">
        <v>107</v>
      </c>
      <c r="CD365" s="28" t="s">
        <v>107</v>
      </c>
      <c r="CE365" s="28" t="s">
        <v>107</v>
      </c>
      <c r="CF365" s="42" t="s">
        <v>107</v>
      </c>
      <c r="CG365" s="28" t="s">
        <v>107</v>
      </c>
      <c r="CH365" s="28" t="s">
        <v>107</v>
      </c>
      <c r="CI365" s="28" t="s">
        <v>107</v>
      </c>
      <c r="CJ365" s="28" t="s">
        <v>107</v>
      </c>
      <c r="CK365" s="28" t="s">
        <v>107</v>
      </c>
      <c r="CL365" s="28" t="s">
        <v>107</v>
      </c>
      <c r="CM365" s="42" t="s">
        <v>114</v>
      </c>
      <c r="CN365" s="42" t="s">
        <v>114</v>
      </c>
      <c r="CO365" s="42" t="s">
        <v>114</v>
      </c>
      <c r="CP365" s="42" t="s">
        <v>114</v>
      </c>
      <c r="CQ365" s="42" t="s">
        <v>113</v>
      </c>
      <c r="CR365" s="42" t="s">
        <v>114</v>
      </c>
      <c r="CS365" s="29" t="s">
        <v>107</v>
      </c>
      <c r="CT365" s="29" t="s">
        <v>107</v>
      </c>
      <c r="CU365" s="332">
        <v>12236964</v>
      </c>
      <c r="CV365" s="43">
        <v>1</v>
      </c>
    </row>
    <row r="366" spans="1:100" ht="51">
      <c r="A366" s="28">
        <v>531</v>
      </c>
      <c r="B366" s="29" t="s">
        <v>266</v>
      </c>
      <c r="C366" s="68" t="s">
        <v>4</v>
      </c>
      <c r="D366" s="29" t="s">
        <v>1112</v>
      </c>
      <c r="E366" s="42" t="s">
        <v>1113</v>
      </c>
      <c r="F366" s="42" t="s">
        <v>107</v>
      </c>
      <c r="G366" s="30" t="s">
        <v>1182</v>
      </c>
      <c r="H366" s="28" t="s">
        <v>913</v>
      </c>
      <c r="I366" s="28">
        <v>39811008</v>
      </c>
      <c r="J366" s="28" t="s">
        <v>1183</v>
      </c>
      <c r="K366" s="31" t="s">
        <v>107</v>
      </c>
      <c r="L366" s="28">
        <v>180</v>
      </c>
      <c r="M366" s="28" t="s">
        <v>107</v>
      </c>
      <c r="N366" s="34">
        <v>131000000</v>
      </c>
      <c r="O366" s="28" t="s">
        <v>107</v>
      </c>
      <c r="P366" s="28" t="s">
        <v>2415</v>
      </c>
      <c r="Q366" s="28" t="s">
        <v>360</v>
      </c>
      <c r="R366" s="33" t="s">
        <v>843</v>
      </c>
      <c r="S366" s="28">
        <v>8200</v>
      </c>
      <c r="T366" s="28">
        <v>2675</v>
      </c>
      <c r="U366" s="69">
        <v>5525</v>
      </c>
      <c r="V366" s="56" t="s">
        <v>1123</v>
      </c>
      <c r="W366" s="28" t="str">
        <f t="shared" si="5"/>
        <v>N.A.</v>
      </c>
      <c r="X366" s="33" t="s">
        <v>2412</v>
      </c>
      <c r="Y366" s="323">
        <v>0</v>
      </c>
      <c r="Z366" s="323">
        <v>5.0000000000000001E-3</v>
      </c>
      <c r="AA366" s="323">
        <v>0.01</v>
      </c>
      <c r="AB366" s="323">
        <v>1.4999999999999999E-2</v>
      </c>
      <c r="AC366" s="323">
        <v>1.4999999999999999E-2</v>
      </c>
      <c r="AD366" s="323">
        <v>1.4999999999999999E-2</v>
      </c>
      <c r="AE366" s="28" t="s">
        <v>113</v>
      </c>
      <c r="AF366" s="28" t="s">
        <v>113</v>
      </c>
      <c r="AG366" s="28" t="s">
        <v>113</v>
      </c>
      <c r="AH366" s="48">
        <v>0.05</v>
      </c>
      <c r="AI366" s="38">
        <v>8689479</v>
      </c>
      <c r="AJ366" s="38">
        <v>571287</v>
      </c>
      <c r="AK366" s="38">
        <v>620255</v>
      </c>
      <c r="AL366" s="38">
        <v>2448372</v>
      </c>
      <c r="AM366" s="38" t="s">
        <v>107</v>
      </c>
      <c r="AN366" s="38">
        <v>9467039</v>
      </c>
      <c r="AO366" s="38" t="s">
        <v>107</v>
      </c>
      <c r="AP366" s="38">
        <v>457030</v>
      </c>
      <c r="AQ366" s="38">
        <v>505997</v>
      </c>
      <c r="AR366" s="38" t="s">
        <v>107</v>
      </c>
      <c r="AS366" s="38">
        <v>32155287</v>
      </c>
      <c r="AT366" s="38">
        <v>32155287</v>
      </c>
      <c r="AU366" s="38" t="s">
        <v>107</v>
      </c>
      <c r="AV366" s="38" t="s">
        <v>107</v>
      </c>
      <c r="AW366" s="38" t="s">
        <v>107</v>
      </c>
      <c r="AX366" s="38" t="s">
        <v>107</v>
      </c>
      <c r="AY366" s="38" t="s">
        <v>107</v>
      </c>
      <c r="AZ366" s="38" t="s">
        <v>107</v>
      </c>
      <c r="BA366" s="38" t="s">
        <v>107</v>
      </c>
      <c r="BB366" s="38" t="s">
        <v>107</v>
      </c>
      <c r="BC366" s="38">
        <v>0</v>
      </c>
      <c r="BD366" s="38">
        <v>0</v>
      </c>
      <c r="BE366" s="38" t="s">
        <v>107</v>
      </c>
      <c r="BF366" s="38" t="s">
        <v>107</v>
      </c>
      <c r="BG366" s="38" t="s">
        <v>107</v>
      </c>
      <c r="BH366" s="38" t="s">
        <v>107</v>
      </c>
      <c r="BI366" s="38" t="s">
        <v>107</v>
      </c>
      <c r="BJ366" s="38" t="s">
        <v>107</v>
      </c>
      <c r="BK366" s="38" t="s">
        <v>107</v>
      </c>
      <c r="BL366" s="38" t="s">
        <v>107</v>
      </c>
      <c r="BM366" s="38" t="s">
        <v>107</v>
      </c>
      <c r="BN366" s="38" t="s">
        <v>107</v>
      </c>
      <c r="BO366" s="38" t="s">
        <v>107</v>
      </c>
      <c r="BP366" s="38" t="s">
        <v>107</v>
      </c>
      <c r="BQ366" s="38" t="s">
        <v>107</v>
      </c>
      <c r="BR366" s="38">
        <v>5712869</v>
      </c>
      <c r="BS366" s="38" t="s">
        <v>107</v>
      </c>
      <c r="BT366" s="330" t="s">
        <v>107</v>
      </c>
      <c r="BU366" s="38" t="s">
        <v>107</v>
      </c>
      <c r="BV366" s="38" t="s">
        <v>107</v>
      </c>
      <c r="BW366" s="38" t="s">
        <v>107</v>
      </c>
      <c r="BX366" s="38" t="s">
        <v>107</v>
      </c>
      <c r="BY366" s="28" t="s">
        <v>107</v>
      </c>
      <c r="BZ366" s="28" t="s">
        <v>107</v>
      </c>
      <c r="CA366" s="28" t="s">
        <v>107</v>
      </c>
      <c r="CB366" s="28" t="s">
        <v>107</v>
      </c>
      <c r="CC366" s="28" t="s">
        <v>107</v>
      </c>
      <c r="CD366" s="28" t="s">
        <v>107</v>
      </c>
      <c r="CE366" s="28" t="s">
        <v>107</v>
      </c>
      <c r="CF366" s="42" t="s">
        <v>107</v>
      </c>
      <c r="CG366" s="28" t="s">
        <v>107</v>
      </c>
      <c r="CH366" s="28" t="s">
        <v>107</v>
      </c>
      <c r="CI366" s="28" t="s">
        <v>107</v>
      </c>
      <c r="CJ366" s="28" t="s">
        <v>107</v>
      </c>
      <c r="CK366" s="28" t="s">
        <v>107</v>
      </c>
      <c r="CL366" s="28" t="s">
        <v>107</v>
      </c>
      <c r="CM366" s="42" t="s">
        <v>114</v>
      </c>
      <c r="CN366" s="42" t="s">
        <v>114</v>
      </c>
      <c r="CO366" s="42" t="s">
        <v>114</v>
      </c>
      <c r="CP366" s="42" t="s">
        <v>114</v>
      </c>
      <c r="CQ366" s="42" t="s">
        <v>113</v>
      </c>
      <c r="CR366" s="42" t="s">
        <v>114</v>
      </c>
      <c r="CS366" s="29" t="s">
        <v>107</v>
      </c>
      <c r="CT366" s="29" t="s">
        <v>107</v>
      </c>
      <c r="CU366" s="332">
        <v>12819676</v>
      </c>
      <c r="CV366" s="43">
        <v>1</v>
      </c>
    </row>
    <row r="367" spans="1:100" ht="38.25">
      <c r="A367" s="28">
        <v>532</v>
      </c>
      <c r="B367" s="29" t="s">
        <v>266</v>
      </c>
      <c r="C367" s="68" t="s">
        <v>4</v>
      </c>
      <c r="D367" s="29" t="s">
        <v>1112</v>
      </c>
      <c r="E367" s="42" t="s">
        <v>1113</v>
      </c>
      <c r="F367" s="42" t="s">
        <v>107</v>
      </c>
      <c r="G367" s="30" t="s">
        <v>1184</v>
      </c>
      <c r="H367" s="28" t="s">
        <v>913</v>
      </c>
      <c r="I367" s="28">
        <v>39811023</v>
      </c>
      <c r="J367" s="28" t="s">
        <v>1185</v>
      </c>
      <c r="K367" s="31" t="s">
        <v>107</v>
      </c>
      <c r="L367" s="28">
        <v>170</v>
      </c>
      <c r="M367" s="28" t="s">
        <v>107</v>
      </c>
      <c r="N367" s="34">
        <v>160100000</v>
      </c>
      <c r="O367" s="28" t="s">
        <v>107</v>
      </c>
      <c r="P367" s="28" t="s">
        <v>2415</v>
      </c>
      <c r="Q367" s="28" t="s">
        <v>360</v>
      </c>
      <c r="R367" s="33" t="s">
        <v>843</v>
      </c>
      <c r="S367" s="28">
        <v>9600</v>
      </c>
      <c r="T367" s="28">
        <v>3370</v>
      </c>
      <c r="U367" s="69">
        <v>6230</v>
      </c>
      <c r="V367" s="56" t="s">
        <v>1123</v>
      </c>
      <c r="W367" s="28" t="str">
        <f t="shared" si="5"/>
        <v>N.A.</v>
      </c>
      <c r="X367" s="33" t="s">
        <v>2413</v>
      </c>
      <c r="Y367" s="323">
        <v>0</v>
      </c>
      <c r="Z367" s="323">
        <v>5.0000000000000001E-3</v>
      </c>
      <c r="AA367" s="323">
        <v>0.01</v>
      </c>
      <c r="AB367" s="323">
        <v>1.4999999999999999E-2</v>
      </c>
      <c r="AC367" s="323">
        <v>1.4999999999999999E-2</v>
      </c>
      <c r="AD367" s="323">
        <v>1.4999999999999999E-2</v>
      </c>
      <c r="AE367" s="28" t="s">
        <v>113</v>
      </c>
      <c r="AF367" s="28" t="s">
        <v>113</v>
      </c>
      <c r="AG367" s="28" t="s">
        <v>113</v>
      </c>
      <c r="AH367" s="48">
        <v>0.05</v>
      </c>
      <c r="AI367" s="38">
        <v>8689479</v>
      </c>
      <c r="AJ367" s="38">
        <v>571287</v>
      </c>
      <c r="AK367" s="38">
        <v>620255</v>
      </c>
      <c r="AL367" s="38">
        <v>2448372</v>
      </c>
      <c r="AM367" s="38" t="s">
        <v>107</v>
      </c>
      <c r="AN367" s="38">
        <v>9467039</v>
      </c>
      <c r="AO367" s="38" t="s">
        <v>107</v>
      </c>
      <c r="AP367" s="38">
        <v>457030</v>
      </c>
      <c r="AQ367" s="38">
        <v>505997</v>
      </c>
      <c r="AR367" s="38" t="s">
        <v>107</v>
      </c>
      <c r="AS367" s="38">
        <v>38521055</v>
      </c>
      <c r="AT367" s="38">
        <v>38521055</v>
      </c>
      <c r="AU367" s="38" t="s">
        <v>107</v>
      </c>
      <c r="AV367" s="38" t="s">
        <v>107</v>
      </c>
      <c r="AW367" s="38" t="s">
        <v>107</v>
      </c>
      <c r="AX367" s="38" t="s">
        <v>107</v>
      </c>
      <c r="AY367" s="38" t="s">
        <v>107</v>
      </c>
      <c r="AZ367" s="38" t="s">
        <v>107</v>
      </c>
      <c r="BA367" s="38" t="s">
        <v>107</v>
      </c>
      <c r="BB367" s="38">
        <v>0</v>
      </c>
      <c r="BC367" s="38">
        <v>0</v>
      </c>
      <c r="BD367" s="38">
        <v>0</v>
      </c>
      <c r="BE367" s="38" t="s">
        <v>107</v>
      </c>
      <c r="BF367" s="38" t="s">
        <v>107</v>
      </c>
      <c r="BG367" s="38" t="s">
        <v>107</v>
      </c>
      <c r="BH367" s="38" t="s">
        <v>107</v>
      </c>
      <c r="BI367" s="38" t="s">
        <v>107</v>
      </c>
      <c r="BJ367" s="38" t="s">
        <v>107</v>
      </c>
      <c r="BK367" s="38" t="s">
        <v>107</v>
      </c>
      <c r="BL367" s="38" t="s">
        <v>107</v>
      </c>
      <c r="BM367" s="38" t="s">
        <v>107</v>
      </c>
      <c r="BN367" s="38" t="s">
        <v>107</v>
      </c>
      <c r="BO367" s="38" t="s">
        <v>107</v>
      </c>
      <c r="BP367" s="38" t="s">
        <v>107</v>
      </c>
      <c r="BQ367" s="38" t="s">
        <v>107</v>
      </c>
      <c r="BR367" s="38">
        <v>0</v>
      </c>
      <c r="BS367" s="38" t="s">
        <v>107</v>
      </c>
      <c r="BT367" s="330" t="s">
        <v>107</v>
      </c>
      <c r="BU367" s="38" t="s">
        <v>107</v>
      </c>
      <c r="BV367" s="38" t="s">
        <v>107</v>
      </c>
      <c r="BW367" s="38" t="s">
        <v>107</v>
      </c>
      <c r="BX367" s="38" t="s">
        <v>107</v>
      </c>
      <c r="BY367" s="28" t="s">
        <v>107</v>
      </c>
      <c r="BZ367" s="28" t="s">
        <v>107</v>
      </c>
      <c r="CA367" s="28" t="s">
        <v>107</v>
      </c>
      <c r="CB367" s="28" t="s">
        <v>107</v>
      </c>
      <c r="CC367" s="28" t="s">
        <v>107</v>
      </c>
      <c r="CD367" s="28" t="s">
        <v>107</v>
      </c>
      <c r="CE367" s="28" t="s">
        <v>107</v>
      </c>
      <c r="CF367" s="42" t="s">
        <v>107</v>
      </c>
      <c r="CG367" s="28" t="s">
        <v>107</v>
      </c>
      <c r="CH367" s="28" t="s">
        <v>107</v>
      </c>
      <c r="CI367" s="28" t="s">
        <v>107</v>
      </c>
      <c r="CJ367" s="28" t="s">
        <v>107</v>
      </c>
      <c r="CK367" s="28" t="s">
        <v>107</v>
      </c>
      <c r="CL367" s="28" t="s">
        <v>107</v>
      </c>
      <c r="CM367" s="42" t="s">
        <v>114</v>
      </c>
      <c r="CN367" s="42" t="s">
        <v>114</v>
      </c>
      <c r="CO367" s="42" t="s">
        <v>114</v>
      </c>
      <c r="CP367" s="42" t="s">
        <v>114</v>
      </c>
      <c r="CQ367" s="42" t="s">
        <v>113</v>
      </c>
      <c r="CR367" s="42" t="s">
        <v>114</v>
      </c>
      <c r="CS367" s="29" t="s">
        <v>107</v>
      </c>
      <c r="CT367" s="29" t="s">
        <v>107</v>
      </c>
      <c r="CU367" s="332">
        <v>14567814</v>
      </c>
      <c r="CV367" s="43">
        <v>1</v>
      </c>
    </row>
    <row r="368" spans="1:100" ht="51">
      <c r="A368" s="28">
        <v>533</v>
      </c>
      <c r="B368" s="29" t="s">
        <v>266</v>
      </c>
      <c r="C368" s="68" t="s">
        <v>4</v>
      </c>
      <c r="D368" s="29" t="s">
        <v>1112</v>
      </c>
      <c r="E368" s="42" t="s">
        <v>1113</v>
      </c>
      <c r="F368" s="42" t="s">
        <v>107</v>
      </c>
      <c r="G368" s="30" t="s">
        <v>1186</v>
      </c>
      <c r="H368" s="28" t="s">
        <v>913</v>
      </c>
      <c r="I368" s="28">
        <v>39811006</v>
      </c>
      <c r="J368" s="28" t="s">
        <v>1187</v>
      </c>
      <c r="K368" s="31" t="s">
        <v>107</v>
      </c>
      <c r="L368" s="28">
        <v>170</v>
      </c>
      <c r="M368" s="28" t="s">
        <v>107</v>
      </c>
      <c r="N368" s="34">
        <v>134100000</v>
      </c>
      <c r="O368" s="28" t="s">
        <v>107</v>
      </c>
      <c r="P368" s="28" t="s">
        <v>2415</v>
      </c>
      <c r="Q368" s="28" t="s">
        <v>360</v>
      </c>
      <c r="R368" s="33" t="s">
        <v>843</v>
      </c>
      <c r="S368" s="28">
        <v>10400</v>
      </c>
      <c r="T368" s="28">
        <v>4000</v>
      </c>
      <c r="U368" s="69">
        <v>6400</v>
      </c>
      <c r="V368" s="56" t="s">
        <v>1123</v>
      </c>
      <c r="W368" s="28" t="str">
        <f t="shared" si="5"/>
        <v>N.A.</v>
      </c>
      <c r="X368" s="33" t="s">
        <v>2412</v>
      </c>
      <c r="Y368" s="323">
        <v>0</v>
      </c>
      <c r="Z368" s="323">
        <v>5.0000000000000001E-3</v>
      </c>
      <c r="AA368" s="323">
        <v>0.01</v>
      </c>
      <c r="AB368" s="323">
        <v>1.4999999999999999E-2</v>
      </c>
      <c r="AC368" s="323">
        <v>1.4999999999999999E-2</v>
      </c>
      <c r="AD368" s="323">
        <v>1.4999999999999999E-2</v>
      </c>
      <c r="AE368" s="28" t="s">
        <v>113</v>
      </c>
      <c r="AF368" s="28" t="s">
        <v>113</v>
      </c>
      <c r="AG368" s="28" t="s">
        <v>113</v>
      </c>
      <c r="AH368" s="48">
        <v>0.05</v>
      </c>
      <c r="AI368" s="38">
        <v>8689479</v>
      </c>
      <c r="AJ368" s="38">
        <v>571287</v>
      </c>
      <c r="AK368" s="38">
        <v>620255</v>
      </c>
      <c r="AL368" s="38">
        <v>2448372</v>
      </c>
      <c r="AM368" s="38" t="s">
        <v>107</v>
      </c>
      <c r="AN368" s="38">
        <v>9467039</v>
      </c>
      <c r="AO368" s="38" t="s">
        <v>107</v>
      </c>
      <c r="AP368" s="38">
        <v>457030</v>
      </c>
      <c r="AQ368" s="38">
        <v>505997</v>
      </c>
      <c r="AR368" s="38" t="s">
        <v>107</v>
      </c>
      <c r="AS368" s="38">
        <v>40479753</v>
      </c>
      <c r="AT368" s="38">
        <v>40479753</v>
      </c>
      <c r="AU368" s="38" t="s">
        <v>107</v>
      </c>
      <c r="AV368" s="38" t="s">
        <v>107</v>
      </c>
      <c r="AW368" s="38" t="s">
        <v>107</v>
      </c>
      <c r="AX368" s="38" t="s">
        <v>107</v>
      </c>
      <c r="AY368" s="38" t="s">
        <v>107</v>
      </c>
      <c r="AZ368" s="38" t="s">
        <v>107</v>
      </c>
      <c r="BA368" s="38" t="s">
        <v>107</v>
      </c>
      <c r="BB368" s="38">
        <v>0</v>
      </c>
      <c r="BC368" s="38">
        <v>0</v>
      </c>
      <c r="BD368" s="38">
        <v>0</v>
      </c>
      <c r="BE368" s="38" t="s">
        <v>107</v>
      </c>
      <c r="BF368" s="38" t="s">
        <v>107</v>
      </c>
      <c r="BG368" s="38" t="s">
        <v>107</v>
      </c>
      <c r="BH368" s="38" t="s">
        <v>107</v>
      </c>
      <c r="BI368" s="38" t="s">
        <v>107</v>
      </c>
      <c r="BJ368" s="38" t="s">
        <v>107</v>
      </c>
      <c r="BK368" s="38" t="s">
        <v>107</v>
      </c>
      <c r="BL368" s="38" t="s">
        <v>107</v>
      </c>
      <c r="BM368" s="38" t="s">
        <v>107</v>
      </c>
      <c r="BN368" s="38" t="s">
        <v>107</v>
      </c>
      <c r="BO368" s="38" t="s">
        <v>107</v>
      </c>
      <c r="BP368" s="38" t="s">
        <v>107</v>
      </c>
      <c r="BQ368" s="38" t="s">
        <v>107</v>
      </c>
      <c r="BR368" s="38">
        <v>0</v>
      </c>
      <c r="BS368" s="38" t="s">
        <v>107</v>
      </c>
      <c r="BT368" s="330" t="s">
        <v>107</v>
      </c>
      <c r="BU368" s="38" t="s">
        <v>107</v>
      </c>
      <c r="BV368" s="38" t="s">
        <v>107</v>
      </c>
      <c r="BW368" s="38" t="s">
        <v>107</v>
      </c>
      <c r="BX368" s="38" t="s">
        <v>107</v>
      </c>
      <c r="BY368" s="28" t="s">
        <v>107</v>
      </c>
      <c r="BZ368" s="28" t="s">
        <v>107</v>
      </c>
      <c r="CA368" s="28" t="s">
        <v>107</v>
      </c>
      <c r="CB368" s="28" t="s">
        <v>107</v>
      </c>
      <c r="CC368" s="28" t="s">
        <v>107</v>
      </c>
      <c r="CD368" s="28" t="s">
        <v>107</v>
      </c>
      <c r="CE368" s="28" t="s">
        <v>107</v>
      </c>
      <c r="CF368" s="42" t="s">
        <v>107</v>
      </c>
      <c r="CG368" s="28" t="s">
        <v>107</v>
      </c>
      <c r="CH368" s="28" t="s">
        <v>107</v>
      </c>
      <c r="CI368" s="28" t="s">
        <v>107</v>
      </c>
      <c r="CJ368" s="28" t="s">
        <v>107</v>
      </c>
      <c r="CK368" s="28" t="s">
        <v>107</v>
      </c>
      <c r="CL368" s="28" t="s">
        <v>107</v>
      </c>
      <c r="CM368" s="42" t="s">
        <v>114</v>
      </c>
      <c r="CN368" s="42" t="s">
        <v>114</v>
      </c>
      <c r="CO368" s="42" t="s">
        <v>114</v>
      </c>
      <c r="CP368" s="42" t="s">
        <v>114</v>
      </c>
      <c r="CQ368" s="42" t="s">
        <v>113</v>
      </c>
      <c r="CR368" s="42" t="s">
        <v>114</v>
      </c>
      <c r="CS368" s="29" t="s">
        <v>107</v>
      </c>
      <c r="CT368" s="29" t="s">
        <v>107</v>
      </c>
      <c r="CU368" s="332">
        <v>13402389</v>
      </c>
      <c r="CV368" s="43">
        <v>1</v>
      </c>
    </row>
    <row r="369" spans="1:100" ht="76.5">
      <c r="A369" s="28">
        <v>534</v>
      </c>
      <c r="B369" s="29" t="s">
        <v>266</v>
      </c>
      <c r="C369" s="68" t="s">
        <v>4</v>
      </c>
      <c r="D369" s="29" t="s">
        <v>1112</v>
      </c>
      <c r="E369" s="42" t="s">
        <v>1113</v>
      </c>
      <c r="F369" s="42" t="s">
        <v>107</v>
      </c>
      <c r="G369" s="30" t="s">
        <v>1188</v>
      </c>
      <c r="H369" s="28" t="s">
        <v>919</v>
      </c>
      <c r="I369" s="28">
        <v>5811029</v>
      </c>
      <c r="J369" s="28" t="s">
        <v>1189</v>
      </c>
      <c r="K369" s="31" t="s">
        <v>107</v>
      </c>
      <c r="L369" s="28">
        <v>256</v>
      </c>
      <c r="M369" s="28" t="s">
        <v>107</v>
      </c>
      <c r="N369" s="34">
        <v>356200000</v>
      </c>
      <c r="O369" s="28" t="s">
        <v>107</v>
      </c>
      <c r="P369" s="28" t="s">
        <v>2415</v>
      </c>
      <c r="Q369" s="28" t="s">
        <v>360</v>
      </c>
      <c r="R369" s="33" t="s">
        <v>843</v>
      </c>
      <c r="S369" s="28">
        <v>17000</v>
      </c>
      <c r="T369" s="28">
        <v>5220</v>
      </c>
      <c r="U369" s="69">
        <v>11780</v>
      </c>
      <c r="V369" s="56" t="s">
        <v>1125</v>
      </c>
      <c r="W369" s="28" t="str">
        <f t="shared" si="5"/>
        <v>N.A.</v>
      </c>
      <c r="X369" s="33" t="s">
        <v>2414</v>
      </c>
      <c r="Y369" s="323">
        <v>0</v>
      </c>
      <c r="Z369" s="323">
        <v>5.0000000000000001E-3</v>
      </c>
      <c r="AA369" s="323">
        <v>0.01</v>
      </c>
      <c r="AB369" s="323">
        <v>1.4999999999999999E-2</v>
      </c>
      <c r="AC369" s="323">
        <v>1.4999999999999999E-2</v>
      </c>
      <c r="AD369" s="323">
        <v>1.4999999999999999E-2</v>
      </c>
      <c r="AE369" s="28" t="s">
        <v>113</v>
      </c>
      <c r="AF369" s="28" t="s">
        <v>113</v>
      </c>
      <c r="AG369" s="28" t="s">
        <v>113</v>
      </c>
      <c r="AH369" s="48">
        <v>0.05</v>
      </c>
      <c r="AI369" s="38">
        <v>8689479</v>
      </c>
      <c r="AJ369" s="38">
        <v>571287</v>
      </c>
      <c r="AK369" s="38">
        <v>620255</v>
      </c>
      <c r="AL369" s="38">
        <v>2448372</v>
      </c>
      <c r="AM369" s="38" t="s">
        <v>107</v>
      </c>
      <c r="AN369" s="38">
        <v>9467039</v>
      </c>
      <c r="AO369" s="38" t="s">
        <v>107</v>
      </c>
      <c r="AP369" s="38">
        <v>457030</v>
      </c>
      <c r="AQ369" s="38">
        <v>505997</v>
      </c>
      <c r="AR369" s="38" t="s">
        <v>107</v>
      </c>
      <c r="AS369" s="38">
        <v>40479753</v>
      </c>
      <c r="AT369" s="38">
        <v>40479753</v>
      </c>
      <c r="AU369" s="38" t="s">
        <v>107</v>
      </c>
      <c r="AV369" s="38" t="s">
        <v>107</v>
      </c>
      <c r="AW369" s="38" t="s">
        <v>107</v>
      </c>
      <c r="AX369" s="38" t="s">
        <v>107</v>
      </c>
      <c r="AY369" s="38" t="s">
        <v>107</v>
      </c>
      <c r="AZ369" s="38" t="s">
        <v>107</v>
      </c>
      <c r="BA369" s="38" t="s">
        <v>107</v>
      </c>
      <c r="BB369" s="38">
        <v>0</v>
      </c>
      <c r="BC369" s="38">
        <v>0</v>
      </c>
      <c r="BD369" s="38">
        <v>0</v>
      </c>
      <c r="BE369" s="38" t="s">
        <v>107</v>
      </c>
      <c r="BF369" s="38" t="s">
        <v>107</v>
      </c>
      <c r="BG369" s="38" t="s">
        <v>107</v>
      </c>
      <c r="BH369" s="38" t="s">
        <v>107</v>
      </c>
      <c r="BI369" s="38" t="s">
        <v>107</v>
      </c>
      <c r="BJ369" s="38" t="s">
        <v>107</v>
      </c>
      <c r="BK369" s="38" t="s">
        <v>107</v>
      </c>
      <c r="BL369" s="38" t="s">
        <v>107</v>
      </c>
      <c r="BM369" s="38" t="s">
        <v>107</v>
      </c>
      <c r="BN369" s="38" t="s">
        <v>107</v>
      </c>
      <c r="BO369" s="38" t="s">
        <v>107</v>
      </c>
      <c r="BP369" s="38" t="s">
        <v>107</v>
      </c>
      <c r="BQ369" s="38" t="s">
        <v>107</v>
      </c>
      <c r="BR369" s="38">
        <v>0</v>
      </c>
      <c r="BS369" s="38" t="s">
        <v>107</v>
      </c>
      <c r="BT369" s="330" t="s">
        <v>107</v>
      </c>
      <c r="BU369" s="38" t="s">
        <v>107</v>
      </c>
      <c r="BV369" s="38" t="s">
        <v>107</v>
      </c>
      <c r="BW369" s="38" t="s">
        <v>107</v>
      </c>
      <c r="BX369" s="38" t="s">
        <v>107</v>
      </c>
      <c r="BY369" s="28" t="s">
        <v>107</v>
      </c>
      <c r="BZ369" s="28" t="s">
        <v>107</v>
      </c>
      <c r="CA369" s="28" t="s">
        <v>107</v>
      </c>
      <c r="CB369" s="28" t="s">
        <v>107</v>
      </c>
      <c r="CC369" s="28" t="s">
        <v>107</v>
      </c>
      <c r="CD369" s="28" t="s">
        <v>107</v>
      </c>
      <c r="CE369" s="28" t="s">
        <v>107</v>
      </c>
      <c r="CF369" s="42" t="s">
        <v>107</v>
      </c>
      <c r="CG369" s="28" t="s">
        <v>107</v>
      </c>
      <c r="CH369" s="28" t="s">
        <v>107</v>
      </c>
      <c r="CI369" s="28" t="s">
        <v>107</v>
      </c>
      <c r="CJ369" s="28" t="s">
        <v>107</v>
      </c>
      <c r="CK369" s="28" t="s">
        <v>107</v>
      </c>
      <c r="CL369" s="28" t="s">
        <v>107</v>
      </c>
      <c r="CM369" s="42" t="s">
        <v>114</v>
      </c>
      <c r="CN369" s="42" t="s">
        <v>114</v>
      </c>
      <c r="CO369" s="42" t="s">
        <v>113</v>
      </c>
      <c r="CP369" s="42" t="s">
        <v>113</v>
      </c>
      <c r="CQ369" s="42" t="s">
        <v>113</v>
      </c>
      <c r="CR369" s="42" t="s">
        <v>114</v>
      </c>
      <c r="CS369" s="29" t="s">
        <v>107</v>
      </c>
      <c r="CT369" s="29" t="s">
        <v>107</v>
      </c>
      <c r="CU369" s="332">
        <v>15539002</v>
      </c>
      <c r="CV369" s="43">
        <v>1</v>
      </c>
    </row>
    <row r="370" spans="1:100" ht="38.25">
      <c r="A370" s="28">
        <v>535</v>
      </c>
      <c r="B370" s="29" t="s">
        <v>266</v>
      </c>
      <c r="C370" s="68" t="s">
        <v>4</v>
      </c>
      <c r="D370" s="29" t="s">
        <v>1112</v>
      </c>
      <c r="E370" s="42" t="s">
        <v>1113</v>
      </c>
      <c r="F370" s="42" t="s">
        <v>107</v>
      </c>
      <c r="G370" s="30" t="s">
        <v>1190</v>
      </c>
      <c r="H370" s="28" t="s">
        <v>919</v>
      </c>
      <c r="I370" s="28">
        <v>5811040</v>
      </c>
      <c r="J370" s="28" t="s">
        <v>1191</v>
      </c>
      <c r="K370" s="31" t="s">
        <v>107</v>
      </c>
      <c r="L370" s="28">
        <v>286</v>
      </c>
      <c r="M370" s="28" t="s">
        <v>107</v>
      </c>
      <c r="N370" s="34">
        <v>480400000</v>
      </c>
      <c r="O370" s="28" t="s">
        <v>107</v>
      </c>
      <c r="P370" s="28" t="s">
        <v>2415</v>
      </c>
      <c r="Q370" s="28" t="s">
        <v>360</v>
      </c>
      <c r="R370" s="33" t="s">
        <v>1129</v>
      </c>
      <c r="S370" s="28">
        <v>27000</v>
      </c>
      <c r="T370" s="28">
        <v>7580</v>
      </c>
      <c r="U370" s="69">
        <v>19420</v>
      </c>
      <c r="V370" s="56" t="s">
        <v>1125</v>
      </c>
      <c r="W370" s="28" t="str">
        <f t="shared" si="5"/>
        <v>N.A.</v>
      </c>
      <c r="X370" s="33" t="s">
        <v>2414</v>
      </c>
      <c r="Y370" s="323">
        <v>0</v>
      </c>
      <c r="Z370" s="323">
        <v>5.0000000000000001E-3</v>
      </c>
      <c r="AA370" s="323">
        <v>0.01</v>
      </c>
      <c r="AB370" s="323">
        <v>1.4999999999999999E-2</v>
      </c>
      <c r="AC370" s="323">
        <v>1.4999999999999999E-2</v>
      </c>
      <c r="AD370" s="323">
        <v>1.4999999999999999E-2</v>
      </c>
      <c r="AE370" s="28" t="s">
        <v>113</v>
      </c>
      <c r="AF370" s="28" t="s">
        <v>113</v>
      </c>
      <c r="AG370" s="28" t="s">
        <v>113</v>
      </c>
      <c r="AH370" s="48">
        <v>0.05</v>
      </c>
      <c r="AI370" s="38">
        <v>8689479</v>
      </c>
      <c r="AJ370" s="38" t="s">
        <v>107</v>
      </c>
      <c r="AK370" s="38" t="s">
        <v>107</v>
      </c>
      <c r="AL370" s="38" t="s">
        <v>107</v>
      </c>
      <c r="AM370" s="38" t="s">
        <v>107</v>
      </c>
      <c r="AN370" s="38">
        <v>9467039</v>
      </c>
      <c r="AO370" s="38" t="s">
        <v>107</v>
      </c>
      <c r="AP370" s="38" t="s">
        <v>107</v>
      </c>
      <c r="AQ370" s="38" t="s">
        <v>107</v>
      </c>
      <c r="AR370" s="38" t="s">
        <v>107</v>
      </c>
      <c r="AS370" s="38">
        <v>47335195</v>
      </c>
      <c r="AT370" s="38">
        <v>47335195</v>
      </c>
      <c r="AU370" s="38" t="s">
        <v>107</v>
      </c>
      <c r="AV370" s="38" t="s">
        <v>107</v>
      </c>
      <c r="AW370" s="38" t="s">
        <v>107</v>
      </c>
      <c r="AX370" s="38" t="s">
        <v>107</v>
      </c>
      <c r="AY370" s="38" t="s">
        <v>107</v>
      </c>
      <c r="AZ370" s="38" t="s">
        <v>107</v>
      </c>
      <c r="BA370" s="38" t="s">
        <v>107</v>
      </c>
      <c r="BB370" s="38">
        <v>0</v>
      </c>
      <c r="BC370" s="38">
        <v>0</v>
      </c>
      <c r="BD370" s="38">
        <v>0</v>
      </c>
      <c r="BE370" s="38" t="s">
        <v>107</v>
      </c>
      <c r="BF370" s="38" t="s">
        <v>107</v>
      </c>
      <c r="BG370" s="38" t="s">
        <v>107</v>
      </c>
      <c r="BH370" s="38" t="s">
        <v>107</v>
      </c>
      <c r="BI370" s="38" t="s">
        <v>107</v>
      </c>
      <c r="BJ370" s="38" t="s">
        <v>107</v>
      </c>
      <c r="BK370" s="38" t="s">
        <v>107</v>
      </c>
      <c r="BL370" s="38" t="s">
        <v>107</v>
      </c>
      <c r="BM370" s="38" t="s">
        <v>107</v>
      </c>
      <c r="BN370" s="38" t="s">
        <v>107</v>
      </c>
      <c r="BO370" s="38" t="s">
        <v>107</v>
      </c>
      <c r="BP370" s="38" t="s">
        <v>107</v>
      </c>
      <c r="BQ370" s="38" t="s">
        <v>107</v>
      </c>
      <c r="BR370" s="38">
        <v>0</v>
      </c>
      <c r="BS370" s="38" t="s">
        <v>107</v>
      </c>
      <c r="BT370" s="330" t="s">
        <v>107</v>
      </c>
      <c r="BU370" s="38" t="s">
        <v>107</v>
      </c>
      <c r="BV370" s="38" t="s">
        <v>107</v>
      </c>
      <c r="BW370" s="38" t="s">
        <v>107</v>
      </c>
      <c r="BX370" s="38" t="s">
        <v>107</v>
      </c>
      <c r="BY370" s="28" t="s">
        <v>107</v>
      </c>
      <c r="BZ370" s="28" t="s">
        <v>107</v>
      </c>
      <c r="CA370" s="28" t="s">
        <v>107</v>
      </c>
      <c r="CB370" s="28" t="s">
        <v>107</v>
      </c>
      <c r="CC370" s="28" t="s">
        <v>107</v>
      </c>
      <c r="CD370" s="28" t="s">
        <v>107</v>
      </c>
      <c r="CE370" s="28" t="s">
        <v>107</v>
      </c>
      <c r="CF370" s="42" t="s">
        <v>107</v>
      </c>
      <c r="CG370" s="28" t="s">
        <v>107</v>
      </c>
      <c r="CH370" s="28" t="s">
        <v>107</v>
      </c>
      <c r="CI370" s="28" t="s">
        <v>107</v>
      </c>
      <c r="CJ370" s="28" t="s">
        <v>107</v>
      </c>
      <c r="CK370" s="28" t="s">
        <v>107</v>
      </c>
      <c r="CL370" s="28" t="s">
        <v>107</v>
      </c>
      <c r="CM370" s="42" t="s">
        <v>114</v>
      </c>
      <c r="CN370" s="42" t="s">
        <v>114</v>
      </c>
      <c r="CO370" s="42" t="s">
        <v>113</v>
      </c>
      <c r="CP370" s="42" t="s">
        <v>113</v>
      </c>
      <c r="CQ370" s="42" t="s">
        <v>113</v>
      </c>
      <c r="CR370" s="42" t="s">
        <v>114</v>
      </c>
      <c r="CS370" s="29" t="s">
        <v>107</v>
      </c>
      <c r="CT370" s="29" t="s">
        <v>107</v>
      </c>
      <c r="CU370" s="332">
        <v>19812227</v>
      </c>
      <c r="CV370" s="43">
        <v>1</v>
      </c>
    </row>
    <row r="371" spans="1:100" ht="38.25">
      <c r="A371" s="28">
        <v>544</v>
      </c>
      <c r="B371" s="29" t="s">
        <v>266</v>
      </c>
      <c r="C371" s="68" t="s">
        <v>4</v>
      </c>
      <c r="D371" s="29" t="s">
        <v>1192</v>
      </c>
      <c r="E371" s="42" t="s">
        <v>1129</v>
      </c>
      <c r="F371" s="42" t="s">
        <v>107</v>
      </c>
      <c r="G371" s="30" t="s">
        <v>1214</v>
      </c>
      <c r="H371" s="28" t="s">
        <v>1215</v>
      </c>
      <c r="I371" s="28">
        <v>2922090</v>
      </c>
      <c r="J371" s="28" t="s">
        <v>1216</v>
      </c>
      <c r="K371" s="31" t="s">
        <v>107</v>
      </c>
      <c r="L371" s="28">
        <v>445</v>
      </c>
      <c r="M371" s="28" t="s">
        <v>107</v>
      </c>
      <c r="N371" s="34">
        <v>736900000</v>
      </c>
      <c r="O371" s="28" t="s">
        <v>107</v>
      </c>
      <c r="P371" s="28" t="s">
        <v>2415</v>
      </c>
      <c r="Q371" s="28" t="s">
        <v>360</v>
      </c>
      <c r="R371" s="28" t="s">
        <v>1129</v>
      </c>
      <c r="S371" s="28">
        <v>52000</v>
      </c>
      <c r="T371" s="28">
        <v>8113</v>
      </c>
      <c r="U371" s="63">
        <v>43887</v>
      </c>
      <c r="V371" s="42" t="s">
        <v>1198</v>
      </c>
      <c r="W371" s="28" t="str">
        <f t="shared" si="5"/>
        <v>N.A.</v>
      </c>
      <c r="X371" s="33" t="s">
        <v>2414</v>
      </c>
      <c r="Y371" s="320">
        <v>0</v>
      </c>
      <c r="Z371" s="320">
        <v>5.0000000000000001E-3</v>
      </c>
      <c r="AA371" s="320">
        <v>0.01</v>
      </c>
      <c r="AB371" s="320">
        <v>1.4999999999999999E-2</v>
      </c>
      <c r="AC371" s="337">
        <v>1.4999999999999999E-2</v>
      </c>
      <c r="AD371" s="320">
        <v>1.4999999999999999E-2</v>
      </c>
      <c r="AE371" s="28" t="s">
        <v>113</v>
      </c>
      <c r="AF371" s="28" t="s">
        <v>113</v>
      </c>
      <c r="AG371" s="28" t="s">
        <v>113</v>
      </c>
      <c r="AH371" s="45">
        <v>0.05</v>
      </c>
      <c r="AI371" s="38">
        <v>8689479</v>
      </c>
      <c r="AJ371" s="38" t="s">
        <v>107</v>
      </c>
      <c r="AK371" s="38" t="s">
        <v>107</v>
      </c>
      <c r="AL371" s="38" t="s">
        <v>107</v>
      </c>
      <c r="AM371" s="38" t="s">
        <v>107</v>
      </c>
      <c r="AN371" s="38">
        <v>9467039</v>
      </c>
      <c r="AO371" s="38" t="s">
        <v>107</v>
      </c>
      <c r="AP371" s="38" t="s">
        <v>107</v>
      </c>
      <c r="AQ371" s="38" t="s">
        <v>107</v>
      </c>
      <c r="AR371" s="38" t="s">
        <v>107</v>
      </c>
      <c r="AS371" s="38" t="s">
        <v>107</v>
      </c>
      <c r="AT371" s="38" t="s">
        <v>107</v>
      </c>
      <c r="AU371" s="38" t="s">
        <v>107</v>
      </c>
      <c r="AV371" s="38" t="s">
        <v>107</v>
      </c>
      <c r="AW371" s="38" t="s">
        <v>107</v>
      </c>
      <c r="AX371" s="38" t="s">
        <v>107</v>
      </c>
      <c r="AY371" s="38" t="s">
        <v>107</v>
      </c>
      <c r="AZ371" s="38" t="s">
        <v>107</v>
      </c>
      <c r="BA371" s="38" t="s">
        <v>107</v>
      </c>
      <c r="BB371" s="38">
        <v>0</v>
      </c>
      <c r="BC371" s="38">
        <v>0</v>
      </c>
      <c r="BD371" s="38" t="s">
        <v>107</v>
      </c>
      <c r="BE371" s="38" t="s">
        <v>107</v>
      </c>
      <c r="BF371" s="38" t="s">
        <v>107</v>
      </c>
      <c r="BG371" s="38" t="s">
        <v>107</v>
      </c>
      <c r="BH371" s="38" t="s">
        <v>107</v>
      </c>
      <c r="BI371" s="38" t="s">
        <v>107</v>
      </c>
      <c r="BJ371" s="38" t="s">
        <v>107</v>
      </c>
      <c r="BK371" s="38" t="s">
        <v>107</v>
      </c>
      <c r="BL371" s="38" t="s">
        <v>107</v>
      </c>
      <c r="BM371" s="38" t="s">
        <v>107</v>
      </c>
      <c r="BN371" s="38" t="s">
        <v>107</v>
      </c>
      <c r="BO371" s="38" t="s">
        <v>107</v>
      </c>
      <c r="BP371" s="38" t="s">
        <v>107</v>
      </c>
      <c r="BQ371" s="38" t="s">
        <v>107</v>
      </c>
      <c r="BR371" s="38">
        <v>0</v>
      </c>
      <c r="BS371" s="38" t="s">
        <v>107</v>
      </c>
      <c r="BT371" s="330" t="s">
        <v>107</v>
      </c>
      <c r="BU371" s="38" t="s">
        <v>107</v>
      </c>
      <c r="BV371" s="38" t="s">
        <v>107</v>
      </c>
      <c r="BW371" s="38" t="s">
        <v>107</v>
      </c>
      <c r="BX371" s="38" t="s">
        <v>107</v>
      </c>
      <c r="BY371" s="28" t="s">
        <v>107</v>
      </c>
      <c r="BZ371" s="28" t="s">
        <v>107</v>
      </c>
      <c r="CA371" s="28" t="s">
        <v>107</v>
      </c>
      <c r="CB371" s="28" t="s">
        <v>107</v>
      </c>
      <c r="CC371" s="28" t="s">
        <v>107</v>
      </c>
      <c r="CD371" s="28" t="s">
        <v>107</v>
      </c>
      <c r="CE371" s="28" t="s">
        <v>107</v>
      </c>
      <c r="CF371" s="42" t="s">
        <v>107</v>
      </c>
      <c r="CG371" s="28" t="s">
        <v>107</v>
      </c>
      <c r="CH371" s="28" t="s">
        <v>107</v>
      </c>
      <c r="CI371" s="28" t="s">
        <v>107</v>
      </c>
      <c r="CJ371" s="28" t="s">
        <v>107</v>
      </c>
      <c r="CK371" s="28" t="s">
        <v>107</v>
      </c>
      <c r="CL371" s="28" t="s">
        <v>107</v>
      </c>
      <c r="CM371" s="42" t="s">
        <v>114</v>
      </c>
      <c r="CN371" s="42" t="s">
        <v>114</v>
      </c>
      <c r="CO371" s="42" t="s">
        <v>113</v>
      </c>
      <c r="CP371" s="42" t="s">
        <v>113</v>
      </c>
      <c r="CQ371" s="42" t="s">
        <v>113</v>
      </c>
      <c r="CR371" s="42" t="s">
        <v>114</v>
      </c>
      <c r="CS371" s="29" t="s">
        <v>107</v>
      </c>
      <c r="CT371" s="29" t="s">
        <v>107</v>
      </c>
      <c r="CU371" s="332">
        <v>17481377</v>
      </c>
      <c r="CV371" s="43">
        <v>1</v>
      </c>
    </row>
    <row r="372" spans="1:100" ht="51">
      <c r="A372" s="28">
        <v>545</v>
      </c>
      <c r="B372" s="29" t="s">
        <v>104</v>
      </c>
      <c r="C372" s="68" t="s">
        <v>4</v>
      </c>
      <c r="D372" s="29" t="s">
        <v>1217</v>
      </c>
      <c r="E372" s="42" t="s">
        <v>843</v>
      </c>
      <c r="F372" s="42" t="s">
        <v>1218</v>
      </c>
      <c r="G372" s="30" t="s">
        <v>1219</v>
      </c>
      <c r="H372" s="28" t="s">
        <v>109</v>
      </c>
      <c r="I372" s="28">
        <v>1626107</v>
      </c>
      <c r="J372" s="28" t="s">
        <v>1220</v>
      </c>
      <c r="K372" s="31" t="s">
        <v>107</v>
      </c>
      <c r="L372" s="28">
        <v>280</v>
      </c>
      <c r="M372" s="28" t="s">
        <v>107</v>
      </c>
      <c r="N372" s="34">
        <v>325700000</v>
      </c>
      <c r="O372" s="28" t="s">
        <v>107</v>
      </c>
      <c r="P372" s="28" t="s">
        <v>2415</v>
      </c>
      <c r="Q372" s="28" t="s">
        <v>360</v>
      </c>
      <c r="R372" s="33" t="s">
        <v>843</v>
      </c>
      <c r="S372" s="28">
        <v>17000</v>
      </c>
      <c r="T372" s="28">
        <v>5274</v>
      </c>
      <c r="U372" s="32">
        <v>11726</v>
      </c>
      <c r="V372" s="56" t="s">
        <v>1221</v>
      </c>
      <c r="W372" s="28" t="str">
        <f t="shared" si="5"/>
        <v>N.A.</v>
      </c>
      <c r="X372" s="33" t="s">
        <v>2412</v>
      </c>
      <c r="Y372" s="319">
        <v>0.01</v>
      </c>
      <c r="Z372" s="319">
        <v>0.01</v>
      </c>
      <c r="AA372" s="319">
        <v>0.01</v>
      </c>
      <c r="AB372" s="319">
        <v>0.01</v>
      </c>
      <c r="AC372" s="319">
        <v>0.01</v>
      </c>
      <c r="AD372" s="322">
        <v>0.02</v>
      </c>
      <c r="AE372" s="28" t="s">
        <v>113</v>
      </c>
      <c r="AF372" s="28" t="s">
        <v>113</v>
      </c>
      <c r="AG372" s="28" t="s">
        <v>113</v>
      </c>
      <c r="AH372" s="45">
        <v>1</v>
      </c>
      <c r="AI372" s="38" t="s">
        <v>107</v>
      </c>
      <c r="AJ372" s="38">
        <v>535272</v>
      </c>
      <c r="AK372" s="38">
        <v>764674</v>
      </c>
      <c r="AL372" s="38" t="s">
        <v>107</v>
      </c>
      <c r="AM372" s="38" t="s">
        <v>107</v>
      </c>
      <c r="AN372" s="38">
        <v>12124379</v>
      </c>
      <c r="AO372" s="38">
        <v>527502</v>
      </c>
      <c r="AP372" s="38" t="s">
        <v>107</v>
      </c>
      <c r="AQ372" s="38">
        <v>128475</v>
      </c>
      <c r="AR372" s="38">
        <v>1508493</v>
      </c>
      <c r="AS372" s="38" t="s">
        <v>107</v>
      </c>
      <c r="AT372" s="38" t="s">
        <v>107</v>
      </c>
      <c r="AU372" s="38" t="s">
        <v>107</v>
      </c>
      <c r="AV372" s="38" t="s">
        <v>107</v>
      </c>
      <c r="AW372" s="38" t="s">
        <v>107</v>
      </c>
      <c r="AX372" s="38" t="s">
        <v>107</v>
      </c>
      <c r="AY372" s="38" t="s">
        <v>107</v>
      </c>
      <c r="AZ372" s="38">
        <v>2891625</v>
      </c>
      <c r="BA372" s="38">
        <v>4089166</v>
      </c>
      <c r="BB372" s="38">
        <v>1368593</v>
      </c>
      <c r="BC372" s="38">
        <v>1533438</v>
      </c>
      <c r="BD372" s="38">
        <v>173454</v>
      </c>
      <c r="BE372" s="38">
        <v>2116818</v>
      </c>
      <c r="BF372" s="38" t="s">
        <v>107</v>
      </c>
      <c r="BG372" s="38">
        <v>5649184</v>
      </c>
      <c r="BH372" s="38">
        <v>130091</v>
      </c>
      <c r="BI372" s="38">
        <v>2318558</v>
      </c>
      <c r="BJ372" s="38" t="s">
        <v>107</v>
      </c>
      <c r="BK372" s="38" t="s">
        <v>107</v>
      </c>
      <c r="BL372" s="38" t="s">
        <v>107</v>
      </c>
      <c r="BM372" s="38">
        <v>4702542</v>
      </c>
      <c r="BN372" s="38">
        <v>7892091</v>
      </c>
      <c r="BO372" s="38">
        <v>130091</v>
      </c>
      <c r="BP372" s="38">
        <v>7119116</v>
      </c>
      <c r="BQ372" s="38">
        <v>13710260</v>
      </c>
      <c r="BR372" s="38">
        <v>8181503</v>
      </c>
      <c r="BS372" s="38">
        <v>2024137</v>
      </c>
      <c r="BT372" s="330" t="s">
        <v>107</v>
      </c>
      <c r="BU372" s="38" t="s">
        <v>107</v>
      </c>
      <c r="BV372" s="38" t="s">
        <v>107</v>
      </c>
      <c r="BW372" s="38" t="s">
        <v>107</v>
      </c>
      <c r="BX372" s="38" t="s">
        <v>107</v>
      </c>
      <c r="BY372" s="28" t="s">
        <v>107</v>
      </c>
      <c r="BZ372" s="28" t="s">
        <v>107</v>
      </c>
      <c r="CA372" s="28" t="s">
        <v>107</v>
      </c>
      <c r="CB372" s="28" t="s">
        <v>107</v>
      </c>
      <c r="CC372" s="28" t="s">
        <v>107</v>
      </c>
      <c r="CD372" s="28" t="s">
        <v>107</v>
      </c>
      <c r="CE372" s="28" t="s">
        <v>107</v>
      </c>
      <c r="CF372" s="42" t="s">
        <v>107</v>
      </c>
      <c r="CG372" s="28" t="s">
        <v>107</v>
      </c>
      <c r="CH372" s="28" t="s">
        <v>107</v>
      </c>
      <c r="CI372" s="28" t="s">
        <v>107</v>
      </c>
      <c r="CJ372" s="28" t="s">
        <v>107</v>
      </c>
      <c r="CK372" s="28" t="s">
        <v>107</v>
      </c>
      <c r="CL372" s="28" t="s">
        <v>107</v>
      </c>
      <c r="CM372" s="41" t="s">
        <v>114</v>
      </c>
      <c r="CN372" s="41" t="s">
        <v>114</v>
      </c>
      <c r="CO372" s="41" t="s">
        <v>114</v>
      </c>
      <c r="CP372" s="41" t="s">
        <v>114</v>
      </c>
      <c r="CQ372" s="41" t="s">
        <v>114</v>
      </c>
      <c r="CR372" s="41" t="s">
        <v>114</v>
      </c>
      <c r="CS372" s="29"/>
      <c r="CT372" s="29"/>
      <c r="CU372" s="332">
        <v>46601542</v>
      </c>
      <c r="CV372" s="43">
        <v>1</v>
      </c>
    </row>
    <row r="373" spans="1:100" ht="51">
      <c r="A373" s="28">
        <v>546</v>
      </c>
      <c r="B373" s="29" t="s">
        <v>104</v>
      </c>
      <c r="C373" s="68" t="s">
        <v>4</v>
      </c>
      <c r="D373" s="29" t="s">
        <v>1217</v>
      </c>
      <c r="E373" s="42" t="s">
        <v>1129</v>
      </c>
      <c r="F373" s="42" t="s">
        <v>1222</v>
      </c>
      <c r="G373" s="30" t="s">
        <v>1223</v>
      </c>
      <c r="H373" s="28" t="s">
        <v>109</v>
      </c>
      <c r="I373" s="28">
        <v>1626113</v>
      </c>
      <c r="J373" s="28" t="s">
        <v>1224</v>
      </c>
      <c r="K373" s="31" t="s">
        <v>107</v>
      </c>
      <c r="L373" s="28">
        <v>280</v>
      </c>
      <c r="M373" s="28" t="s">
        <v>107</v>
      </c>
      <c r="N373" s="34">
        <v>500400000</v>
      </c>
      <c r="O373" s="28" t="s">
        <v>107</v>
      </c>
      <c r="P373" s="28" t="s">
        <v>2415</v>
      </c>
      <c r="Q373" s="28" t="s">
        <v>360</v>
      </c>
      <c r="R373" s="28" t="s">
        <v>1129</v>
      </c>
      <c r="S373" s="28">
        <v>26500</v>
      </c>
      <c r="T373" s="28">
        <v>7110</v>
      </c>
      <c r="U373" s="32">
        <v>19390</v>
      </c>
      <c r="V373" s="84" t="s">
        <v>1222</v>
      </c>
      <c r="W373" s="28" t="str">
        <f t="shared" si="5"/>
        <v>N.A.</v>
      </c>
      <c r="X373" s="33" t="s">
        <v>2412</v>
      </c>
      <c r="Y373" s="319">
        <v>0.01</v>
      </c>
      <c r="Z373" s="319">
        <v>0.01</v>
      </c>
      <c r="AA373" s="319">
        <v>0.01</v>
      </c>
      <c r="AB373" s="319">
        <v>0.01</v>
      </c>
      <c r="AC373" s="319">
        <v>0.01</v>
      </c>
      <c r="AD373" s="322">
        <v>0.02</v>
      </c>
      <c r="AE373" s="28" t="s">
        <v>113</v>
      </c>
      <c r="AF373" s="28" t="s">
        <v>113</v>
      </c>
      <c r="AG373" s="28" t="s">
        <v>113</v>
      </c>
      <c r="AH373" s="45">
        <v>1</v>
      </c>
      <c r="AI373" s="38" t="s">
        <v>107</v>
      </c>
      <c r="AJ373" s="38">
        <v>535272</v>
      </c>
      <c r="AK373" s="38">
        <v>764674</v>
      </c>
      <c r="AL373" s="38" t="s">
        <v>107</v>
      </c>
      <c r="AM373" s="38" t="s">
        <v>107</v>
      </c>
      <c r="AN373" s="38">
        <v>12124379</v>
      </c>
      <c r="AO373" s="38">
        <v>527502</v>
      </c>
      <c r="AP373" s="38" t="s">
        <v>107</v>
      </c>
      <c r="AQ373" s="38">
        <v>128475</v>
      </c>
      <c r="AR373" s="38">
        <v>1508493</v>
      </c>
      <c r="AS373" s="38" t="s">
        <v>107</v>
      </c>
      <c r="AT373" s="38" t="s">
        <v>107</v>
      </c>
      <c r="AU373" s="38" t="s">
        <v>107</v>
      </c>
      <c r="AV373" s="38" t="s">
        <v>107</v>
      </c>
      <c r="AW373" s="38" t="s">
        <v>107</v>
      </c>
      <c r="AX373" s="38" t="s">
        <v>107</v>
      </c>
      <c r="AY373" s="38" t="s">
        <v>107</v>
      </c>
      <c r="AZ373" s="38">
        <v>2891625</v>
      </c>
      <c r="BA373" s="38">
        <v>4089166</v>
      </c>
      <c r="BB373" s="38">
        <v>1368593</v>
      </c>
      <c r="BC373" s="38">
        <v>1533438</v>
      </c>
      <c r="BD373" s="38">
        <v>173454</v>
      </c>
      <c r="BE373" s="38">
        <v>2116818</v>
      </c>
      <c r="BF373" s="38" t="s">
        <v>107</v>
      </c>
      <c r="BG373" s="38">
        <v>5649184</v>
      </c>
      <c r="BH373" s="38">
        <v>130091</v>
      </c>
      <c r="BI373" s="38">
        <v>2318558</v>
      </c>
      <c r="BJ373" s="38" t="s">
        <v>107</v>
      </c>
      <c r="BK373" s="38" t="s">
        <v>107</v>
      </c>
      <c r="BL373" s="38" t="s">
        <v>107</v>
      </c>
      <c r="BM373" s="38">
        <v>4702542</v>
      </c>
      <c r="BN373" s="38">
        <v>7892091</v>
      </c>
      <c r="BO373" s="38">
        <v>130091</v>
      </c>
      <c r="BP373" s="38">
        <v>7119116</v>
      </c>
      <c r="BQ373" s="38">
        <v>13710260</v>
      </c>
      <c r="BR373" s="38">
        <v>8181503</v>
      </c>
      <c r="BS373" s="38">
        <v>2024137</v>
      </c>
      <c r="BT373" s="330" t="s">
        <v>107</v>
      </c>
      <c r="BU373" s="38" t="s">
        <v>107</v>
      </c>
      <c r="BV373" s="38" t="s">
        <v>107</v>
      </c>
      <c r="BW373" s="38" t="s">
        <v>107</v>
      </c>
      <c r="BX373" s="38" t="s">
        <v>107</v>
      </c>
      <c r="BY373" s="28" t="s">
        <v>107</v>
      </c>
      <c r="BZ373" s="28" t="s">
        <v>107</v>
      </c>
      <c r="CA373" s="28" t="s">
        <v>107</v>
      </c>
      <c r="CB373" s="28" t="s">
        <v>107</v>
      </c>
      <c r="CC373" s="28" t="s">
        <v>107</v>
      </c>
      <c r="CD373" s="28" t="s">
        <v>107</v>
      </c>
      <c r="CE373" s="28" t="s">
        <v>107</v>
      </c>
      <c r="CF373" s="42" t="s">
        <v>107</v>
      </c>
      <c r="CG373" s="28" t="s">
        <v>107</v>
      </c>
      <c r="CH373" s="28" t="s">
        <v>107</v>
      </c>
      <c r="CI373" s="28" t="s">
        <v>107</v>
      </c>
      <c r="CJ373" s="28" t="s">
        <v>107</v>
      </c>
      <c r="CK373" s="28" t="s">
        <v>107</v>
      </c>
      <c r="CL373" s="28" t="s">
        <v>107</v>
      </c>
      <c r="CM373" s="41" t="s">
        <v>114</v>
      </c>
      <c r="CN373" s="41" t="s">
        <v>114</v>
      </c>
      <c r="CO373" s="41" t="s">
        <v>114</v>
      </c>
      <c r="CP373" s="41" t="s">
        <v>114</v>
      </c>
      <c r="CQ373" s="41" t="s">
        <v>114</v>
      </c>
      <c r="CR373" s="41" t="s">
        <v>114</v>
      </c>
      <c r="CS373" s="29"/>
      <c r="CT373" s="29"/>
      <c r="CU373" s="332">
        <v>52036462</v>
      </c>
      <c r="CV373" s="43">
        <v>1</v>
      </c>
    </row>
    <row r="374" spans="1:100" ht="51">
      <c r="A374" s="28">
        <v>548</v>
      </c>
      <c r="B374" s="29" t="s">
        <v>896</v>
      </c>
      <c r="C374" s="68" t="s">
        <v>4</v>
      </c>
      <c r="D374" s="29" t="s">
        <v>1217</v>
      </c>
      <c r="E374" s="42" t="s">
        <v>1129</v>
      </c>
      <c r="F374" s="42" t="s">
        <v>1222</v>
      </c>
      <c r="G374" s="30" t="s">
        <v>1227</v>
      </c>
      <c r="H374" s="28" t="s">
        <v>898</v>
      </c>
      <c r="I374" s="28">
        <v>18926010</v>
      </c>
      <c r="J374" s="28" t="s">
        <v>1228</v>
      </c>
      <c r="K374" s="31" t="s">
        <v>107</v>
      </c>
      <c r="L374" s="28">
        <v>372</v>
      </c>
      <c r="M374" s="28" t="s">
        <v>107</v>
      </c>
      <c r="N374" s="34">
        <v>634900000</v>
      </c>
      <c r="O374" s="28" t="s">
        <v>107</v>
      </c>
      <c r="P374" s="28" t="s">
        <v>2415</v>
      </c>
      <c r="Q374" s="28" t="s">
        <v>360</v>
      </c>
      <c r="R374" s="28" t="s">
        <v>1129</v>
      </c>
      <c r="S374" s="28">
        <v>28000</v>
      </c>
      <c r="T374" s="28">
        <v>12050</v>
      </c>
      <c r="U374" s="32">
        <v>15950</v>
      </c>
      <c r="V374" s="84" t="s">
        <v>1222</v>
      </c>
      <c r="W374" s="28" t="str">
        <f t="shared" si="5"/>
        <v>N.A.</v>
      </c>
      <c r="X374" s="33" t="s">
        <v>2412</v>
      </c>
      <c r="Y374" s="319">
        <v>0.01</v>
      </c>
      <c r="Z374" s="319">
        <v>0.01</v>
      </c>
      <c r="AA374" s="319">
        <v>0.01</v>
      </c>
      <c r="AB374" s="319">
        <v>0.01</v>
      </c>
      <c r="AC374" s="319">
        <v>0.01</v>
      </c>
      <c r="AD374" s="322">
        <v>0.01</v>
      </c>
      <c r="AE374" s="28" t="s">
        <v>113</v>
      </c>
      <c r="AF374" s="28" t="s">
        <v>113</v>
      </c>
      <c r="AG374" s="28" t="s">
        <v>113</v>
      </c>
      <c r="AH374" s="45">
        <v>1</v>
      </c>
      <c r="AI374" s="38">
        <v>8689479</v>
      </c>
      <c r="AJ374" s="38">
        <v>287409</v>
      </c>
      <c r="AK374" s="38">
        <v>538128</v>
      </c>
      <c r="AL374" s="38" t="s">
        <v>107</v>
      </c>
      <c r="AM374" s="38" t="s">
        <v>107</v>
      </c>
      <c r="AN374" s="38">
        <v>6359698</v>
      </c>
      <c r="AO374" s="38">
        <v>568703</v>
      </c>
      <c r="AP374" s="38">
        <v>648200</v>
      </c>
      <c r="AQ374" s="38">
        <v>17123</v>
      </c>
      <c r="AR374" s="38">
        <v>348561</v>
      </c>
      <c r="AS374" s="38" t="s">
        <v>107</v>
      </c>
      <c r="AT374" s="38" t="s">
        <v>107</v>
      </c>
      <c r="AU374" s="38" t="s">
        <v>107</v>
      </c>
      <c r="AV374" s="38" t="s">
        <v>107</v>
      </c>
      <c r="AW374" s="38" t="s">
        <v>107</v>
      </c>
      <c r="AX374" s="38">
        <v>604171</v>
      </c>
      <c r="AY374" s="38" t="s">
        <v>107</v>
      </c>
      <c r="AZ374" s="38">
        <v>1467622</v>
      </c>
      <c r="BA374" s="38">
        <v>3057548</v>
      </c>
      <c r="BB374" s="38">
        <v>0</v>
      </c>
      <c r="BC374" s="38">
        <v>550358</v>
      </c>
      <c r="BD374" s="38">
        <v>207913</v>
      </c>
      <c r="BE374" s="38">
        <v>1467622</v>
      </c>
      <c r="BF374" s="38" t="s">
        <v>107</v>
      </c>
      <c r="BG374" s="38">
        <v>0</v>
      </c>
      <c r="BH374" s="38">
        <v>167553</v>
      </c>
      <c r="BI374" s="38">
        <v>3179849</v>
      </c>
      <c r="BJ374" s="38" t="s">
        <v>107</v>
      </c>
      <c r="BK374" s="38" t="s">
        <v>107</v>
      </c>
      <c r="BL374" s="38" t="s">
        <v>107</v>
      </c>
      <c r="BM374" s="38" t="s">
        <v>107</v>
      </c>
      <c r="BN374" s="38">
        <v>4280567</v>
      </c>
      <c r="BO374" s="38">
        <v>116187</v>
      </c>
      <c r="BP374" s="38" t="s">
        <v>107</v>
      </c>
      <c r="BQ374" s="38">
        <v>42805661</v>
      </c>
      <c r="BR374" s="38">
        <v>0</v>
      </c>
      <c r="BS374" s="38">
        <v>1834529</v>
      </c>
      <c r="BT374" s="330" t="s">
        <v>107</v>
      </c>
      <c r="BU374" s="38" t="s">
        <v>107</v>
      </c>
      <c r="BV374" s="38" t="s">
        <v>107</v>
      </c>
      <c r="BW374" s="38" t="s">
        <v>107</v>
      </c>
      <c r="BX374" s="38" t="s">
        <v>107</v>
      </c>
      <c r="BY374" s="28" t="s">
        <v>107</v>
      </c>
      <c r="BZ374" s="28" t="s">
        <v>107</v>
      </c>
      <c r="CA374" s="28" t="s">
        <v>107</v>
      </c>
      <c r="CB374" s="28" t="s">
        <v>107</v>
      </c>
      <c r="CC374" s="28" t="s">
        <v>107</v>
      </c>
      <c r="CD374" s="28" t="s">
        <v>107</v>
      </c>
      <c r="CE374" s="28" t="s">
        <v>107</v>
      </c>
      <c r="CF374" s="28" t="s">
        <v>107</v>
      </c>
      <c r="CG374" s="28" t="s">
        <v>107</v>
      </c>
      <c r="CH374" s="28" t="s">
        <v>107</v>
      </c>
      <c r="CI374" s="28" t="s">
        <v>107</v>
      </c>
      <c r="CJ374" s="28" t="s">
        <v>107</v>
      </c>
      <c r="CK374" s="28" t="s">
        <v>107</v>
      </c>
      <c r="CL374" s="28" t="s">
        <v>107</v>
      </c>
      <c r="CM374" s="29" t="s">
        <v>114</v>
      </c>
      <c r="CN374" s="29" t="s">
        <v>114</v>
      </c>
      <c r="CO374" s="29" t="s">
        <v>114</v>
      </c>
      <c r="CP374" s="29" t="s">
        <v>114</v>
      </c>
      <c r="CQ374" s="29" t="s">
        <v>114</v>
      </c>
      <c r="CR374" s="29" t="s">
        <v>114</v>
      </c>
      <c r="CS374" s="29" t="s">
        <v>114</v>
      </c>
      <c r="CT374" s="29" t="s">
        <v>114</v>
      </c>
      <c r="CU374" s="332">
        <v>17489170</v>
      </c>
      <c r="CV374" s="43">
        <v>1</v>
      </c>
    </row>
    <row r="375" spans="1:100" ht="51">
      <c r="A375" s="28">
        <v>549</v>
      </c>
      <c r="B375" s="29" t="s">
        <v>896</v>
      </c>
      <c r="C375" s="68" t="s">
        <v>4</v>
      </c>
      <c r="D375" s="29" t="s">
        <v>1217</v>
      </c>
      <c r="E375" s="42" t="s">
        <v>1229</v>
      </c>
      <c r="F375" s="42" t="s">
        <v>1222</v>
      </c>
      <c r="G375" s="30" t="s">
        <v>1230</v>
      </c>
      <c r="H375" s="28" t="s">
        <v>898</v>
      </c>
      <c r="I375" s="28">
        <v>18926011</v>
      </c>
      <c r="J375" s="28" t="s">
        <v>1231</v>
      </c>
      <c r="K375" s="31" t="s">
        <v>107</v>
      </c>
      <c r="L375" s="28">
        <v>400</v>
      </c>
      <c r="M375" s="28" t="s">
        <v>107</v>
      </c>
      <c r="N375" s="34">
        <v>681400000</v>
      </c>
      <c r="O375" s="28" t="s">
        <v>107</v>
      </c>
      <c r="P375" s="28" t="s">
        <v>2415</v>
      </c>
      <c r="Q375" s="28" t="s">
        <v>360</v>
      </c>
      <c r="R375" s="28" t="s">
        <v>1229</v>
      </c>
      <c r="S375" s="28">
        <v>36000</v>
      </c>
      <c r="T375" s="28">
        <v>10883</v>
      </c>
      <c r="U375" s="32">
        <v>25117</v>
      </c>
      <c r="V375" s="84" t="s">
        <v>1222</v>
      </c>
      <c r="W375" s="28" t="str">
        <f t="shared" si="5"/>
        <v>N.A.</v>
      </c>
      <c r="X375" s="33" t="s">
        <v>2413</v>
      </c>
      <c r="Y375" s="319">
        <v>0.01</v>
      </c>
      <c r="Z375" s="319">
        <v>0.01</v>
      </c>
      <c r="AA375" s="319">
        <v>0.01</v>
      </c>
      <c r="AB375" s="319">
        <v>0.01</v>
      </c>
      <c r="AC375" s="319">
        <v>0.01</v>
      </c>
      <c r="AD375" s="322">
        <v>0.01</v>
      </c>
      <c r="AE375" s="28" t="s">
        <v>113</v>
      </c>
      <c r="AF375" s="28" t="s">
        <v>113</v>
      </c>
      <c r="AG375" s="28" t="s">
        <v>113</v>
      </c>
      <c r="AH375" s="45">
        <v>1</v>
      </c>
      <c r="AI375" s="38">
        <v>8689479</v>
      </c>
      <c r="AJ375" s="38">
        <v>287409</v>
      </c>
      <c r="AK375" s="38">
        <v>538128</v>
      </c>
      <c r="AL375" s="38" t="s">
        <v>107</v>
      </c>
      <c r="AM375" s="38" t="s">
        <v>107</v>
      </c>
      <c r="AN375" s="38">
        <v>6359698</v>
      </c>
      <c r="AO375" s="38">
        <v>568703</v>
      </c>
      <c r="AP375" s="38">
        <v>648200</v>
      </c>
      <c r="AQ375" s="38">
        <v>17123</v>
      </c>
      <c r="AR375" s="38">
        <v>348561</v>
      </c>
      <c r="AS375" s="38" t="s">
        <v>107</v>
      </c>
      <c r="AT375" s="38" t="s">
        <v>107</v>
      </c>
      <c r="AU375" s="38" t="s">
        <v>107</v>
      </c>
      <c r="AV375" s="38" t="s">
        <v>107</v>
      </c>
      <c r="AW375" s="38" t="s">
        <v>107</v>
      </c>
      <c r="AX375" s="38">
        <v>604171</v>
      </c>
      <c r="AY375" s="38" t="s">
        <v>107</v>
      </c>
      <c r="AZ375" s="38">
        <v>1467622</v>
      </c>
      <c r="BA375" s="38">
        <v>3057548</v>
      </c>
      <c r="BB375" s="38">
        <v>0</v>
      </c>
      <c r="BC375" s="38">
        <v>550358</v>
      </c>
      <c r="BD375" s="38">
        <v>207913</v>
      </c>
      <c r="BE375" s="38">
        <v>1467622</v>
      </c>
      <c r="BF375" s="38" t="s">
        <v>107</v>
      </c>
      <c r="BG375" s="38">
        <v>1907910</v>
      </c>
      <c r="BH375" s="38">
        <v>167553</v>
      </c>
      <c r="BI375" s="38">
        <v>3179849</v>
      </c>
      <c r="BJ375" s="38" t="s">
        <v>107</v>
      </c>
      <c r="BK375" s="38" t="s">
        <v>107</v>
      </c>
      <c r="BL375" s="38" t="s">
        <v>107</v>
      </c>
      <c r="BM375" s="38" t="s">
        <v>107</v>
      </c>
      <c r="BN375" s="38">
        <v>4280567</v>
      </c>
      <c r="BO375" s="38">
        <v>116187</v>
      </c>
      <c r="BP375" s="38" t="s">
        <v>107</v>
      </c>
      <c r="BQ375" s="38">
        <v>42805661</v>
      </c>
      <c r="BR375" s="38">
        <v>0</v>
      </c>
      <c r="BS375" s="38">
        <v>1834529</v>
      </c>
      <c r="BT375" s="330" t="s">
        <v>107</v>
      </c>
      <c r="BU375" s="38" t="s">
        <v>107</v>
      </c>
      <c r="BV375" s="38" t="s">
        <v>107</v>
      </c>
      <c r="BW375" s="38" t="s">
        <v>107</v>
      </c>
      <c r="BX375" s="38" t="s">
        <v>107</v>
      </c>
      <c r="BY375" s="28" t="s">
        <v>107</v>
      </c>
      <c r="BZ375" s="28" t="s">
        <v>107</v>
      </c>
      <c r="CA375" s="28" t="s">
        <v>107</v>
      </c>
      <c r="CB375" s="28" t="s">
        <v>107</v>
      </c>
      <c r="CC375" s="28" t="s">
        <v>107</v>
      </c>
      <c r="CD375" s="28" t="s">
        <v>107</v>
      </c>
      <c r="CE375" s="28" t="s">
        <v>107</v>
      </c>
      <c r="CF375" s="28" t="s">
        <v>107</v>
      </c>
      <c r="CG375" s="28" t="s">
        <v>107</v>
      </c>
      <c r="CH375" s="28" t="s">
        <v>107</v>
      </c>
      <c r="CI375" s="28" t="s">
        <v>107</v>
      </c>
      <c r="CJ375" s="28" t="s">
        <v>107</v>
      </c>
      <c r="CK375" s="28" t="s">
        <v>107</v>
      </c>
      <c r="CL375" s="28" t="s">
        <v>107</v>
      </c>
      <c r="CM375" s="29" t="s">
        <v>114</v>
      </c>
      <c r="CN375" s="29" t="s">
        <v>114</v>
      </c>
      <c r="CO375" s="29" t="s">
        <v>114</v>
      </c>
      <c r="CP375" s="29" t="s">
        <v>114</v>
      </c>
      <c r="CQ375" s="29" t="s">
        <v>114</v>
      </c>
      <c r="CR375" s="29" t="s">
        <v>114</v>
      </c>
      <c r="CS375" s="29" t="s">
        <v>114</v>
      </c>
      <c r="CT375" s="29" t="s">
        <v>114</v>
      </c>
      <c r="CU375" s="332">
        <v>17489170</v>
      </c>
      <c r="CV375" s="43">
        <v>1</v>
      </c>
    </row>
    <row r="376" spans="1:100" ht="76.5">
      <c r="A376" s="28">
        <v>550</v>
      </c>
      <c r="B376" s="29" t="s">
        <v>266</v>
      </c>
      <c r="C376" s="68" t="s">
        <v>4</v>
      </c>
      <c r="D376" s="29" t="s">
        <v>1217</v>
      </c>
      <c r="E376" s="42" t="s">
        <v>843</v>
      </c>
      <c r="F376" s="42" t="s">
        <v>1232</v>
      </c>
      <c r="G376" s="30" t="s">
        <v>1233</v>
      </c>
      <c r="H376" s="28" t="s">
        <v>919</v>
      </c>
      <c r="I376" s="28">
        <v>5826016</v>
      </c>
      <c r="J376" s="28" t="s">
        <v>1234</v>
      </c>
      <c r="K376" s="31" t="s">
        <v>107</v>
      </c>
      <c r="L376" s="28">
        <v>256</v>
      </c>
      <c r="M376" s="28" t="s">
        <v>107</v>
      </c>
      <c r="N376" s="34">
        <v>372200000</v>
      </c>
      <c r="O376" s="28" t="s">
        <v>107</v>
      </c>
      <c r="P376" s="28" t="s">
        <v>2415</v>
      </c>
      <c r="Q376" s="28" t="s">
        <v>360</v>
      </c>
      <c r="R376" s="33" t="s">
        <v>843</v>
      </c>
      <c r="S376" s="28">
        <v>17000</v>
      </c>
      <c r="T376" s="28">
        <v>5070</v>
      </c>
      <c r="U376" s="32">
        <v>11930</v>
      </c>
      <c r="V376" s="56" t="s">
        <v>1232</v>
      </c>
      <c r="W376" s="28" t="str">
        <f t="shared" si="5"/>
        <v>N.A.</v>
      </c>
      <c r="X376" s="33" t="s">
        <v>2412</v>
      </c>
      <c r="Y376" s="319">
        <v>0</v>
      </c>
      <c r="Z376" s="319">
        <v>5.0000000000000001E-3</v>
      </c>
      <c r="AA376" s="319">
        <v>0.01</v>
      </c>
      <c r="AB376" s="319">
        <v>1.4999999999999999E-2</v>
      </c>
      <c r="AC376" s="319">
        <v>1.4999999999999999E-2</v>
      </c>
      <c r="AD376" s="322">
        <v>1.4999999999999999E-2</v>
      </c>
      <c r="AE376" s="28" t="s">
        <v>113</v>
      </c>
      <c r="AF376" s="28" t="s">
        <v>113</v>
      </c>
      <c r="AG376" s="28" t="s">
        <v>113</v>
      </c>
      <c r="AH376" s="45">
        <v>0.05</v>
      </c>
      <c r="AI376" s="38">
        <v>8689479</v>
      </c>
      <c r="AJ376" s="38" t="s">
        <v>107</v>
      </c>
      <c r="AK376" s="38" t="s">
        <v>107</v>
      </c>
      <c r="AL376" s="38" t="s">
        <v>107</v>
      </c>
      <c r="AM376" s="38" t="s">
        <v>107</v>
      </c>
      <c r="AN376" s="38">
        <v>9467039</v>
      </c>
      <c r="AO376" s="38" t="s">
        <v>107</v>
      </c>
      <c r="AP376" s="38" t="s">
        <v>107</v>
      </c>
      <c r="AQ376" s="38" t="s">
        <v>107</v>
      </c>
      <c r="AR376" s="38" t="s">
        <v>107</v>
      </c>
      <c r="AS376" s="38" t="s">
        <v>107</v>
      </c>
      <c r="AT376" s="38" t="s">
        <v>107</v>
      </c>
      <c r="AU376" s="38" t="s">
        <v>107</v>
      </c>
      <c r="AV376" s="38" t="s">
        <v>107</v>
      </c>
      <c r="AW376" s="38" t="s">
        <v>107</v>
      </c>
      <c r="AX376" s="38" t="s">
        <v>107</v>
      </c>
      <c r="AY376" s="38" t="s">
        <v>107</v>
      </c>
      <c r="AZ376" s="38" t="s">
        <v>107</v>
      </c>
      <c r="BA376" s="38" t="s">
        <v>107</v>
      </c>
      <c r="BB376" s="38">
        <v>0</v>
      </c>
      <c r="BC376" s="38">
        <v>0</v>
      </c>
      <c r="BD376" s="38" t="s">
        <v>107</v>
      </c>
      <c r="BE376" s="38" t="s">
        <v>107</v>
      </c>
      <c r="BF376" s="38" t="s">
        <v>107</v>
      </c>
      <c r="BG376" s="38" t="s">
        <v>107</v>
      </c>
      <c r="BH376" s="38" t="s">
        <v>107</v>
      </c>
      <c r="BI376" s="38" t="s">
        <v>107</v>
      </c>
      <c r="BJ376" s="38" t="s">
        <v>107</v>
      </c>
      <c r="BK376" s="38" t="s">
        <v>107</v>
      </c>
      <c r="BL376" s="38" t="s">
        <v>107</v>
      </c>
      <c r="BM376" s="38" t="s">
        <v>107</v>
      </c>
      <c r="BN376" s="38" t="s">
        <v>107</v>
      </c>
      <c r="BO376" s="38" t="s">
        <v>107</v>
      </c>
      <c r="BP376" s="38" t="s">
        <v>107</v>
      </c>
      <c r="BQ376" s="38" t="s">
        <v>107</v>
      </c>
      <c r="BR376" s="38">
        <v>0</v>
      </c>
      <c r="BS376" s="38" t="s">
        <v>107</v>
      </c>
      <c r="BT376" s="330" t="s">
        <v>107</v>
      </c>
      <c r="BU376" s="38" t="s">
        <v>107</v>
      </c>
      <c r="BV376" s="38" t="s">
        <v>107</v>
      </c>
      <c r="BW376" s="38" t="s">
        <v>107</v>
      </c>
      <c r="BX376" s="38" t="s">
        <v>107</v>
      </c>
      <c r="BY376" s="28" t="s">
        <v>107</v>
      </c>
      <c r="BZ376" s="28" t="s">
        <v>107</v>
      </c>
      <c r="CA376" s="28" t="s">
        <v>107</v>
      </c>
      <c r="CB376" s="28" t="s">
        <v>107</v>
      </c>
      <c r="CC376" s="28" t="s">
        <v>107</v>
      </c>
      <c r="CD376" s="28" t="s">
        <v>107</v>
      </c>
      <c r="CE376" s="28" t="s">
        <v>107</v>
      </c>
      <c r="CF376" s="42" t="s">
        <v>107</v>
      </c>
      <c r="CG376" s="28" t="s">
        <v>107</v>
      </c>
      <c r="CH376" s="28" t="s">
        <v>107</v>
      </c>
      <c r="CI376" s="28" t="s">
        <v>107</v>
      </c>
      <c r="CJ376" s="28" t="s">
        <v>107</v>
      </c>
      <c r="CK376" s="28" t="s">
        <v>107</v>
      </c>
      <c r="CL376" s="28" t="s">
        <v>107</v>
      </c>
      <c r="CM376" s="42" t="s">
        <v>114</v>
      </c>
      <c r="CN376" s="42" t="s">
        <v>114</v>
      </c>
      <c r="CO376" s="42" t="s">
        <v>113</v>
      </c>
      <c r="CP376" s="42" t="s">
        <v>113</v>
      </c>
      <c r="CQ376" s="42" t="s">
        <v>113</v>
      </c>
      <c r="CR376" s="42" t="s">
        <v>114</v>
      </c>
      <c r="CS376" s="29" t="s">
        <v>107</v>
      </c>
      <c r="CT376" s="29" t="s">
        <v>107</v>
      </c>
      <c r="CU376" s="332">
        <v>15539002</v>
      </c>
      <c r="CV376" s="43">
        <v>1</v>
      </c>
    </row>
    <row r="377" spans="1:100" ht="63.75">
      <c r="A377" s="28">
        <v>551</v>
      </c>
      <c r="B377" s="29" t="s">
        <v>266</v>
      </c>
      <c r="C377" s="68" t="s">
        <v>4</v>
      </c>
      <c r="D377" s="29" t="s">
        <v>1217</v>
      </c>
      <c r="E377" s="42" t="s">
        <v>1229</v>
      </c>
      <c r="F377" s="42" t="s">
        <v>1222</v>
      </c>
      <c r="G377" s="30" t="s">
        <v>1235</v>
      </c>
      <c r="H377" s="28" t="s">
        <v>1215</v>
      </c>
      <c r="I377" s="28">
        <v>2926085</v>
      </c>
      <c r="J377" s="28" t="s">
        <v>1236</v>
      </c>
      <c r="K377" s="31" t="s">
        <v>107</v>
      </c>
      <c r="L377" s="28">
        <v>335</v>
      </c>
      <c r="M377" s="28" t="s">
        <v>107</v>
      </c>
      <c r="N377" s="34">
        <v>480000000</v>
      </c>
      <c r="O377" s="28" t="s">
        <v>107</v>
      </c>
      <c r="P377" s="28" t="s">
        <v>2415</v>
      </c>
      <c r="Q377" s="28" t="s">
        <v>360</v>
      </c>
      <c r="R377" s="28" t="s">
        <v>1229</v>
      </c>
      <c r="S377" s="28">
        <v>28000</v>
      </c>
      <c r="T377" s="28">
        <v>11018</v>
      </c>
      <c r="U377" s="32">
        <v>11380</v>
      </c>
      <c r="V377" s="84" t="s">
        <v>1222</v>
      </c>
      <c r="W377" s="28" t="str">
        <f t="shared" si="5"/>
        <v>N.A.</v>
      </c>
      <c r="X377" s="33" t="s">
        <v>2412</v>
      </c>
      <c r="Y377" s="319">
        <v>0</v>
      </c>
      <c r="Z377" s="319">
        <v>5.0000000000000001E-3</v>
      </c>
      <c r="AA377" s="319">
        <v>0.01</v>
      </c>
      <c r="AB377" s="319">
        <v>1.4999999999999999E-2</v>
      </c>
      <c r="AC377" s="319">
        <v>1.4999999999999999E-2</v>
      </c>
      <c r="AD377" s="322">
        <v>1.4999999999999999E-2</v>
      </c>
      <c r="AE377" s="28" t="s">
        <v>113</v>
      </c>
      <c r="AF377" s="28" t="s">
        <v>113</v>
      </c>
      <c r="AG377" s="28" t="s">
        <v>113</v>
      </c>
      <c r="AH377" s="45">
        <v>0.05</v>
      </c>
      <c r="AI377" s="38">
        <v>8689479</v>
      </c>
      <c r="AJ377" s="38" t="s">
        <v>107</v>
      </c>
      <c r="AK377" s="38" t="s">
        <v>107</v>
      </c>
      <c r="AL377" s="38" t="s">
        <v>107</v>
      </c>
      <c r="AM377" s="38" t="s">
        <v>107</v>
      </c>
      <c r="AN377" s="38">
        <v>9467039</v>
      </c>
      <c r="AO377" s="38" t="s">
        <v>107</v>
      </c>
      <c r="AP377" s="38" t="s">
        <v>107</v>
      </c>
      <c r="AQ377" s="38" t="s">
        <v>107</v>
      </c>
      <c r="AR377" s="38" t="s">
        <v>107</v>
      </c>
      <c r="AS377" s="38" t="s">
        <v>107</v>
      </c>
      <c r="AT377" s="38" t="s">
        <v>107</v>
      </c>
      <c r="AU377" s="38" t="s">
        <v>107</v>
      </c>
      <c r="AV377" s="38" t="s">
        <v>107</v>
      </c>
      <c r="AW377" s="38" t="s">
        <v>107</v>
      </c>
      <c r="AX377" s="38" t="s">
        <v>107</v>
      </c>
      <c r="AY377" s="38" t="s">
        <v>107</v>
      </c>
      <c r="AZ377" s="38" t="s">
        <v>107</v>
      </c>
      <c r="BA377" s="38" t="s">
        <v>107</v>
      </c>
      <c r="BB377" s="38">
        <v>0</v>
      </c>
      <c r="BC377" s="38">
        <v>0</v>
      </c>
      <c r="BD377" s="38" t="s">
        <v>107</v>
      </c>
      <c r="BE377" s="38" t="s">
        <v>107</v>
      </c>
      <c r="BF377" s="38" t="s">
        <v>107</v>
      </c>
      <c r="BG377" s="38" t="s">
        <v>107</v>
      </c>
      <c r="BH377" s="38" t="s">
        <v>107</v>
      </c>
      <c r="BI377" s="38" t="s">
        <v>107</v>
      </c>
      <c r="BJ377" s="38" t="s">
        <v>107</v>
      </c>
      <c r="BK377" s="38" t="s">
        <v>107</v>
      </c>
      <c r="BL377" s="38" t="s">
        <v>107</v>
      </c>
      <c r="BM377" s="38" t="s">
        <v>107</v>
      </c>
      <c r="BN377" s="38" t="s">
        <v>107</v>
      </c>
      <c r="BO377" s="38" t="s">
        <v>107</v>
      </c>
      <c r="BP377" s="38" t="s">
        <v>107</v>
      </c>
      <c r="BQ377" s="38" t="s">
        <v>107</v>
      </c>
      <c r="BR377" s="38">
        <v>0</v>
      </c>
      <c r="BS377" s="38" t="s">
        <v>107</v>
      </c>
      <c r="BT377" s="330" t="s">
        <v>107</v>
      </c>
      <c r="BU377" s="38" t="s">
        <v>107</v>
      </c>
      <c r="BV377" s="38" t="s">
        <v>107</v>
      </c>
      <c r="BW377" s="38" t="s">
        <v>107</v>
      </c>
      <c r="BX377" s="38" t="s">
        <v>107</v>
      </c>
      <c r="BY377" s="28" t="s">
        <v>107</v>
      </c>
      <c r="BZ377" s="28" t="s">
        <v>107</v>
      </c>
      <c r="CA377" s="28" t="s">
        <v>107</v>
      </c>
      <c r="CB377" s="28" t="s">
        <v>107</v>
      </c>
      <c r="CC377" s="28" t="s">
        <v>107</v>
      </c>
      <c r="CD377" s="28" t="s">
        <v>107</v>
      </c>
      <c r="CE377" s="28" t="s">
        <v>107</v>
      </c>
      <c r="CF377" s="42" t="s">
        <v>107</v>
      </c>
      <c r="CG377" s="28" t="s">
        <v>107</v>
      </c>
      <c r="CH377" s="28" t="s">
        <v>107</v>
      </c>
      <c r="CI377" s="28" t="s">
        <v>107</v>
      </c>
      <c r="CJ377" s="28" t="s">
        <v>107</v>
      </c>
      <c r="CK377" s="28" t="s">
        <v>107</v>
      </c>
      <c r="CL377" s="28" t="s">
        <v>107</v>
      </c>
      <c r="CM377" s="42" t="s">
        <v>114</v>
      </c>
      <c r="CN377" s="42" t="s">
        <v>114</v>
      </c>
      <c r="CO377" s="42" t="s">
        <v>114</v>
      </c>
      <c r="CP377" s="42" t="s">
        <v>113</v>
      </c>
      <c r="CQ377" s="42" t="s">
        <v>113</v>
      </c>
      <c r="CR377" s="42" t="s">
        <v>114</v>
      </c>
      <c r="CS377" s="29" t="s">
        <v>107</v>
      </c>
      <c r="CT377" s="29" t="s">
        <v>107</v>
      </c>
      <c r="CU377" s="332">
        <v>21366127</v>
      </c>
      <c r="CV377" s="43">
        <v>1</v>
      </c>
    </row>
    <row r="378" spans="1:100" ht="51">
      <c r="A378" s="28">
        <v>552</v>
      </c>
      <c r="B378" s="29" t="s">
        <v>266</v>
      </c>
      <c r="C378" s="68" t="s">
        <v>4</v>
      </c>
      <c r="D378" s="29" t="s">
        <v>1217</v>
      </c>
      <c r="E378" s="42" t="s">
        <v>1229</v>
      </c>
      <c r="F378" s="42" t="s">
        <v>1222</v>
      </c>
      <c r="G378" s="30" t="s">
        <v>1237</v>
      </c>
      <c r="H378" s="28" t="s">
        <v>919</v>
      </c>
      <c r="I378" s="28">
        <v>5811035</v>
      </c>
      <c r="J378" s="28" t="s">
        <v>1238</v>
      </c>
      <c r="K378" s="31" t="s">
        <v>107</v>
      </c>
      <c r="L378" s="28">
        <v>421</v>
      </c>
      <c r="M378" s="28" t="s">
        <v>107</v>
      </c>
      <c r="N378" s="34">
        <v>501500000</v>
      </c>
      <c r="O378" s="28" t="s">
        <v>107</v>
      </c>
      <c r="P378" s="28" t="s">
        <v>130</v>
      </c>
      <c r="Q378" s="28" t="s">
        <v>360</v>
      </c>
      <c r="R378" s="28" t="s">
        <v>1229</v>
      </c>
      <c r="S378" s="28">
        <v>41000</v>
      </c>
      <c r="T378" s="28">
        <v>11032</v>
      </c>
      <c r="U378" s="32">
        <v>29968</v>
      </c>
      <c r="V378" s="84" t="s">
        <v>1222</v>
      </c>
      <c r="W378" s="28" t="str">
        <f t="shared" si="5"/>
        <v>N.A.</v>
      </c>
      <c r="X378" s="33" t="s">
        <v>2413</v>
      </c>
      <c r="Y378" s="319">
        <v>0</v>
      </c>
      <c r="Z378" s="319">
        <v>5.0000000000000001E-3</v>
      </c>
      <c r="AA378" s="319">
        <v>0.01</v>
      </c>
      <c r="AB378" s="319">
        <v>1.4999999999999999E-2</v>
      </c>
      <c r="AC378" s="319">
        <v>1.4999999999999999E-2</v>
      </c>
      <c r="AD378" s="322">
        <v>1.4999999999999999E-2</v>
      </c>
      <c r="AE378" s="28" t="s">
        <v>113</v>
      </c>
      <c r="AF378" s="28" t="s">
        <v>113</v>
      </c>
      <c r="AG378" s="28" t="s">
        <v>113</v>
      </c>
      <c r="AH378" s="45">
        <v>0.05</v>
      </c>
      <c r="AI378" s="38">
        <v>8689479</v>
      </c>
      <c r="AJ378" s="38" t="s">
        <v>107</v>
      </c>
      <c r="AK378" s="38" t="s">
        <v>107</v>
      </c>
      <c r="AL378" s="38" t="s">
        <v>107</v>
      </c>
      <c r="AM378" s="38" t="s">
        <v>107</v>
      </c>
      <c r="AN378" s="38">
        <v>9467039</v>
      </c>
      <c r="AO378" s="38" t="s">
        <v>107</v>
      </c>
      <c r="AP378" s="38" t="s">
        <v>107</v>
      </c>
      <c r="AQ378" s="38" t="s">
        <v>107</v>
      </c>
      <c r="AR378" s="38" t="s">
        <v>107</v>
      </c>
      <c r="AS378" s="38" t="s">
        <v>107</v>
      </c>
      <c r="AT378" s="38" t="s">
        <v>107</v>
      </c>
      <c r="AU378" s="38" t="s">
        <v>107</v>
      </c>
      <c r="AV378" s="38" t="s">
        <v>107</v>
      </c>
      <c r="AW378" s="38" t="s">
        <v>107</v>
      </c>
      <c r="AX378" s="38" t="s">
        <v>107</v>
      </c>
      <c r="AY378" s="38" t="s">
        <v>107</v>
      </c>
      <c r="AZ378" s="38" t="s">
        <v>107</v>
      </c>
      <c r="BA378" s="38" t="s">
        <v>107</v>
      </c>
      <c r="BB378" s="38">
        <v>0</v>
      </c>
      <c r="BC378" s="38">
        <v>0</v>
      </c>
      <c r="BD378" s="38" t="s">
        <v>107</v>
      </c>
      <c r="BE378" s="38" t="s">
        <v>107</v>
      </c>
      <c r="BF378" s="38" t="s">
        <v>107</v>
      </c>
      <c r="BG378" s="38" t="s">
        <v>107</v>
      </c>
      <c r="BH378" s="38" t="s">
        <v>107</v>
      </c>
      <c r="BI378" s="38" t="s">
        <v>107</v>
      </c>
      <c r="BJ378" s="38" t="s">
        <v>107</v>
      </c>
      <c r="BK378" s="38" t="s">
        <v>107</v>
      </c>
      <c r="BL378" s="38" t="s">
        <v>107</v>
      </c>
      <c r="BM378" s="38" t="s">
        <v>107</v>
      </c>
      <c r="BN378" s="38" t="s">
        <v>107</v>
      </c>
      <c r="BO378" s="38" t="s">
        <v>107</v>
      </c>
      <c r="BP378" s="38" t="s">
        <v>107</v>
      </c>
      <c r="BQ378" s="38" t="s">
        <v>107</v>
      </c>
      <c r="BR378" s="38">
        <v>0</v>
      </c>
      <c r="BS378" s="38" t="s">
        <v>107</v>
      </c>
      <c r="BT378" s="330" t="s">
        <v>107</v>
      </c>
      <c r="BU378" s="38" t="s">
        <v>107</v>
      </c>
      <c r="BV378" s="38" t="s">
        <v>107</v>
      </c>
      <c r="BW378" s="38" t="s">
        <v>107</v>
      </c>
      <c r="BX378" s="38" t="s">
        <v>107</v>
      </c>
      <c r="BY378" s="28" t="s">
        <v>107</v>
      </c>
      <c r="BZ378" s="28" t="s">
        <v>107</v>
      </c>
      <c r="CA378" s="28" t="s">
        <v>107</v>
      </c>
      <c r="CB378" s="28" t="s">
        <v>107</v>
      </c>
      <c r="CC378" s="28" t="s">
        <v>107</v>
      </c>
      <c r="CD378" s="28" t="s">
        <v>107</v>
      </c>
      <c r="CE378" s="28" t="s">
        <v>107</v>
      </c>
      <c r="CF378" s="42" t="s">
        <v>107</v>
      </c>
      <c r="CG378" s="28" t="s">
        <v>107</v>
      </c>
      <c r="CH378" s="28" t="s">
        <v>107</v>
      </c>
      <c r="CI378" s="28" t="s">
        <v>107</v>
      </c>
      <c r="CJ378" s="28" t="s">
        <v>107</v>
      </c>
      <c r="CK378" s="28" t="s">
        <v>107</v>
      </c>
      <c r="CL378" s="28" t="s">
        <v>107</v>
      </c>
      <c r="CM378" s="42" t="s">
        <v>114</v>
      </c>
      <c r="CN378" s="42" t="s">
        <v>114</v>
      </c>
      <c r="CO378" s="42" t="s">
        <v>113</v>
      </c>
      <c r="CP378" s="42" t="s">
        <v>113</v>
      </c>
      <c r="CQ378" s="42" t="s">
        <v>113</v>
      </c>
      <c r="CR378" s="42" t="s">
        <v>114</v>
      </c>
      <c r="CS378" s="29" t="s">
        <v>107</v>
      </c>
      <c r="CT378" s="29" t="s">
        <v>107</v>
      </c>
      <c r="CU378" s="332">
        <v>21366127</v>
      </c>
      <c r="CV378" s="43">
        <v>1</v>
      </c>
    </row>
    <row r="379" spans="1:100" ht="25.5">
      <c r="A379" s="28">
        <v>554</v>
      </c>
      <c r="B379" s="29" t="s">
        <v>254</v>
      </c>
      <c r="C379" s="29" t="s">
        <v>0</v>
      </c>
      <c r="D379" s="29" t="s">
        <v>337</v>
      </c>
      <c r="E379" s="42" t="s">
        <v>346</v>
      </c>
      <c r="F379" s="42" t="s">
        <v>107</v>
      </c>
      <c r="G379" s="30" t="s">
        <v>1240</v>
      </c>
      <c r="H379" s="42" t="s">
        <v>400</v>
      </c>
      <c r="I379" s="28">
        <v>3006143</v>
      </c>
      <c r="J379" s="28" t="s">
        <v>1241</v>
      </c>
      <c r="K379" s="31" t="s">
        <v>375</v>
      </c>
      <c r="L379" s="32">
        <v>300</v>
      </c>
      <c r="M379" s="33">
        <v>5</v>
      </c>
      <c r="N379" s="34">
        <v>229000000</v>
      </c>
      <c r="O379" s="33" t="s">
        <v>979</v>
      </c>
      <c r="P379" s="28" t="s">
        <v>130</v>
      </c>
      <c r="Q379" s="28" t="s">
        <v>112</v>
      </c>
      <c r="R379" s="28" t="s">
        <v>107</v>
      </c>
      <c r="S379" s="28" t="s">
        <v>107</v>
      </c>
      <c r="T379" s="42" t="s">
        <v>107</v>
      </c>
      <c r="U379" s="28" t="s">
        <v>107</v>
      </c>
      <c r="V379" s="28" t="s">
        <v>107</v>
      </c>
      <c r="W379" s="28" t="str">
        <f t="shared" si="5"/>
        <v>N.A.</v>
      </c>
      <c r="X379" s="33" t="s">
        <v>2413</v>
      </c>
      <c r="Y379" s="206">
        <v>4.9000000000000002E-2</v>
      </c>
      <c r="Z379" s="206">
        <v>4.9000000000000002E-2</v>
      </c>
      <c r="AA379" s="206">
        <v>4.9000000000000002E-2</v>
      </c>
      <c r="AB379" s="206">
        <v>4.9000000000000002E-2</v>
      </c>
      <c r="AC379" s="206">
        <v>5.5E-2</v>
      </c>
      <c r="AD379" s="206">
        <v>5.5E-2</v>
      </c>
      <c r="AE379" s="28" t="s">
        <v>176</v>
      </c>
      <c r="AF379" s="28" t="s">
        <v>176</v>
      </c>
      <c r="AG379" s="28" t="s">
        <v>176</v>
      </c>
      <c r="AH379" s="37">
        <v>1</v>
      </c>
      <c r="AI379" s="38">
        <v>8689479</v>
      </c>
      <c r="AJ379" s="38">
        <v>245086</v>
      </c>
      <c r="AK379" s="38">
        <v>0</v>
      </c>
      <c r="AL379" s="38" t="s">
        <v>107</v>
      </c>
      <c r="AM379" s="38" t="s">
        <v>107</v>
      </c>
      <c r="AN379" s="38" t="s">
        <v>107</v>
      </c>
      <c r="AO379" s="38" t="s">
        <v>107</v>
      </c>
      <c r="AP379" s="38" t="s">
        <v>107</v>
      </c>
      <c r="AQ379" s="38" t="s">
        <v>107</v>
      </c>
      <c r="AR379" s="38" t="s">
        <v>107</v>
      </c>
      <c r="AS379" s="38" t="s">
        <v>107</v>
      </c>
      <c r="AT379" s="38" t="s">
        <v>107</v>
      </c>
      <c r="AU379" s="38" t="s">
        <v>107</v>
      </c>
      <c r="AV379" s="38" t="s">
        <v>107</v>
      </c>
      <c r="AW379" s="38" t="s">
        <v>107</v>
      </c>
      <c r="AX379" s="38">
        <v>0</v>
      </c>
      <c r="AY379" s="38" t="s">
        <v>107</v>
      </c>
      <c r="AZ379" s="38" t="s">
        <v>107</v>
      </c>
      <c r="BA379" s="38" t="s">
        <v>107</v>
      </c>
      <c r="BB379" s="38">
        <v>0</v>
      </c>
      <c r="BC379" s="38">
        <v>0</v>
      </c>
      <c r="BD379" s="38">
        <v>953111</v>
      </c>
      <c r="BE379" s="38">
        <v>1456898</v>
      </c>
      <c r="BF379" s="38" t="s">
        <v>107</v>
      </c>
      <c r="BG379" s="38">
        <v>7897204</v>
      </c>
      <c r="BH379" s="38">
        <v>204238</v>
      </c>
      <c r="BI379" s="38">
        <v>3403968</v>
      </c>
      <c r="BJ379" s="38">
        <v>939495</v>
      </c>
      <c r="BK379" s="38" t="s">
        <v>107</v>
      </c>
      <c r="BL379" s="38" t="s">
        <v>107</v>
      </c>
      <c r="BM379" s="38" t="s">
        <v>107</v>
      </c>
      <c r="BN379" s="38" t="s">
        <v>107</v>
      </c>
      <c r="BO379" s="38">
        <v>204238</v>
      </c>
      <c r="BP379" s="38" t="s">
        <v>107</v>
      </c>
      <c r="BQ379" s="38">
        <v>7624887</v>
      </c>
      <c r="BR379" s="38">
        <v>0</v>
      </c>
      <c r="BS379" s="38" t="s">
        <v>107</v>
      </c>
      <c r="BT379" s="330" t="s">
        <v>107</v>
      </c>
      <c r="BU379" s="38" t="s">
        <v>107</v>
      </c>
      <c r="BV379" s="38" t="s">
        <v>107</v>
      </c>
      <c r="BW379" s="38" t="s">
        <v>107</v>
      </c>
      <c r="BX379" s="38" t="s">
        <v>107</v>
      </c>
      <c r="BY379" s="41" t="s">
        <v>176</v>
      </c>
      <c r="BZ379" s="41" t="s">
        <v>176</v>
      </c>
      <c r="CA379" s="41" t="s">
        <v>176</v>
      </c>
      <c r="CB379" s="41" t="s">
        <v>173</v>
      </c>
      <c r="CC379" s="41" t="s">
        <v>176</v>
      </c>
      <c r="CD379" s="41" t="s">
        <v>176</v>
      </c>
      <c r="CE379" s="85" t="s">
        <v>107</v>
      </c>
      <c r="CF379" s="85" t="s">
        <v>107</v>
      </c>
      <c r="CG379" s="85" t="s">
        <v>107</v>
      </c>
      <c r="CH379" s="85" t="s">
        <v>107</v>
      </c>
      <c r="CI379" s="85" t="s">
        <v>107</v>
      </c>
      <c r="CJ379" s="85" t="s">
        <v>107</v>
      </c>
      <c r="CK379" s="85" t="s">
        <v>107</v>
      </c>
      <c r="CL379" s="85" t="s">
        <v>107</v>
      </c>
      <c r="CM379" s="85" t="s">
        <v>107</v>
      </c>
      <c r="CN379" s="85" t="s">
        <v>107</v>
      </c>
      <c r="CO379" s="85" t="s">
        <v>107</v>
      </c>
      <c r="CP379" s="85" t="s">
        <v>107</v>
      </c>
      <c r="CQ379" s="85" t="s">
        <v>107</v>
      </c>
      <c r="CR379" s="85" t="s">
        <v>107</v>
      </c>
      <c r="CS379" s="85" t="s">
        <v>107</v>
      </c>
      <c r="CT379" s="85" t="s">
        <v>107</v>
      </c>
      <c r="CU379" s="332">
        <v>13602253</v>
      </c>
      <c r="CV379" s="43">
        <v>1</v>
      </c>
    </row>
    <row r="380" spans="1:100" ht="25.5">
      <c r="A380" s="28">
        <v>555</v>
      </c>
      <c r="B380" s="29" t="s">
        <v>254</v>
      </c>
      <c r="C380" s="29" t="s">
        <v>0</v>
      </c>
      <c r="D380" s="29" t="s">
        <v>337</v>
      </c>
      <c r="E380" s="42" t="s">
        <v>346</v>
      </c>
      <c r="F380" s="42" t="s">
        <v>107</v>
      </c>
      <c r="G380" s="30" t="s">
        <v>1242</v>
      </c>
      <c r="H380" s="42" t="s">
        <v>400</v>
      </c>
      <c r="I380" s="28">
        <v>3036064</v>
      </c>
      <c r="J380" s="28" t="s">
        <v>1243</v>
      </c>
      <c r="K380" s="31" t="s">
        <v>375</v>
      </c>
      <c r="L380" s="32">
        <v>300</v>
      </c>
      <c r="M380" s="33">
        <v>5</v>
      </c>
      <c r="N380" s="34">
        <v>215400000</v>
      </c>
      <c r="O380" s="33" t="s">
        <v>979</v>
      </c>
      <c r="P380" s="28" t="s">
        <v>130</v>
      </c>
      <c r="Q380" s="28" t="s">
        <v>112</v>
      </c>
      <c r="R380" s="28" t="s">
        <v>107</v>
      </c>
      <c r="S380" s="28" t="s">
        <v>107</v>
      </c>
      <c r="T380" s="42" t="s">
        <v>107</v>
      </c>
      <c r="U380" s="28" t="s">
        <v>107</v>
      </c>
      <c r="V380" s="28" t="s">
        <v>107</v>
      </c>
      <c r="W380" s="28" t="str">
        <f t="shared" si="5"/>
        <v>N.A.</v>
      </c>
      <c r="X380" s="33" t="s">
        <v>2413</v>
      </c>
      <c r="Y380" s="206">
        <v>4.9000000000000002E-2</v>
      </c>
      <c r="Z380" s="206">
        <v>4.9000000000000002E-2</v>
      </c>
      <c r="AA380" s="206">
        <v>4.9000000000000002E-2</v>
      </c>
      <c r="AB380" s="206">
        <v>4.9000000000000002E-2</v>
      </c>
      <c r="AC380" s="206">
        <v>5.5E-2</v>
      </c>
      <c r="AD380" s="206">
        <v>5.5E-2</v>
      </c>
      <c r="AE380" s="28" t="s">
        <v>176</v>
      </c>
      <c r="AF380" s="28" t="s">
        <v>176</v>
      </c>
      <c r="AG380" s="28" t="s">
        <v>176</v>
      </c>
      <c r="AH380" s="37">
        <v>1</v>
      </c>
      <c r="AI380" s="38">
        <v>8689479</v>
      </c>
      <c r="AJ380" s="38">
        <v>245086</v>
      </c>
      <c r="AK380" s="38">
        <v>0</v>
      </c>
      <c r="AL380" s="38" t="s">
        <v>107</v>
      </c>
      <c r="AM380" s="38" t="s">
        <v>107</v>
      </c>
      <c r="AN380" s="38" t="s">
        <v>107</v>
      </c>
      <c r="AO380" s="38" t="s">
        <v>107</v>
      </c>
      <c r="AP380" s="38" t="s">
        <v>107</v>
      </c>
      <c r="AQ380" s="38" t="s">
        <v>107</v>
      </c>
      <c r="AR380" s="38" t="s">
        <v>107</v>
      </c>
      <c r="AS380" s="38" t="s">
        <v>107</v>
      </c>
      <c r="AT380" s="38" t="s">
        <v>107</v>
      </c>
      <c r="AU380" s="38" t="s">
        <v>107</v>
      </c>
      <c r="AV380" s="38" t="s">
        <v>107</v>
      </c>
      <c r="AW380" s="38" t="s">
        <v>107</v>
      </c>
      <c r="AX380" s="38">
        <v>0</v>
      </c>
      <c r="AY380" s="38" t="s">
        <v>107</v>
      </c>
      <c r="AZ380" s="38" t="s">
        <v>107</v>
      </c>
      <c r="BA380" s="38" t="s">
        <v>107</v>
      </c>
      <c r="BB380" s="38">
        <v>0</v>
      </c>
      <c r="BC380" s="38">
        <v>0</v>
      </c>
      <c r="BD380" s="38">
        <v>953111</v>
      </c>
      <c r="BE380" s="38">
        <v>1456898</v>
      </c>
      <c r="BF380" s="38" t="s">
        <v>107</v>
      </c>
      <c r="BG380" s="38">
        <v>7897204</v>
      </c>
      <c r="BH380" s="38">
        <v>204238</v>
      </c>
      <c r="BI380" s="38">
        <v>3403968</v>
      </c>
      <c r="BJ380" s="38">
        <v>939495</v>
      </c>
      <c r="BK380" s="38" t="s">
        <v>107</v>
      </c>
      <c r="BL380" s="38" t="s">
        <v>107</v>
      </c>
      <c r="BM380" s="38" t="s">
        <v>107</v>
      </c>
      <c r="BN380" s="38" t="s">
        <v>107</v>
      </c>
      <c r="BO380" s="38">
        <v>204238</v>
      </c>
      <c r="BP380" s="38" t="s">
        <v>107</v>
      </c>
      <c r="BQ380" s="38">
        <v>7624887</v>
      </c>
      <c r="BR380" s="38">
        <v>0</v>
      </c>
      <c r="BS380" s="38" t="s">
        <v>107</v>
      </c>
      <c r="BT380" s="330" t="s">
        <v>107</v>
      </c>
      <c r="BU380" s="38" t="s">
        <v>107</v>
      </c>
      <c r="BV380" s="38" t="s">
        <v>107</v>
      </c>
      <c r="BW380" s="38" t="s">
        <v>107</v>
      </c>
      <c r="BX380" s="38" t="s">
        <v>107</v>
      </c>
      <c r="BY380" s="41" t="s">
        <v>176</v>
      </c>
      <c r="BZ380" s="41" t="s">
        <v>176</v>
      </c>
      <c r="CA380" s="41" t="s">
        <v>176</v>
      </c>
      <c r="CB380" s="41" t="s">
        <v>176</v>
      </c>
      <c r="CC380" s="41" t="s">
        <v>176</v>
      </c>
      <c r="CD380" s="41" t="s">
        <v>176</v>
      </c>
      <c r="CE380" s="85" t="s">
        <v>107</v>
      </c>
      <c r="CF380" s="85" t="s">
        <v>107</v>
      </c>
      <c r="CG380" s="85" t="s">
        <v>107</v>
      </c>
      <c r="CH380" s="85" t="s">
        <v>107</v>
      </c>
      <c r="CI380" s="85" t="s">
        <v>107</v>
      </c>
      <c r="CJ380" s="85" t="s">
        <v>107</v>
      </c>
      <c r="CK380" s="85" t="s">
        <v>107</v>
      </c>
      <c r="CL380" s="85" t="s">
        <v>107</v>
      </c>
      <c r="CM380" s="85" t="s">
        <v>107</v>
      </c>
      <c r="CN380" s="85" t="s">
        <v>107</v>
      </c>
      <c r="CO380" s="85" t="s">
        <v>107</v>
      </c>
      <c r="CP380" s="85" t="s">
        <v>107</v>
      </c>
      <c r="CQ380" s="85" t="s">
        <v>107</v>
      </c>
      <c r="CR380" s="85" t="s">
        <v>107</v>
      </c>
      <c r="CS380" s="85" t="s">
        <v>107</v>
      </c>
      <c r="CT380" s="85" t="s">
        <v>107</v>
      </c>
      <c r="CU380" s="332">
        <v>13602253</v>
      </c>
      <c r="CV380" s="43">
        <v>1</v>
      </c>
    </row>
    <row r="381" spans="1:100" ht="25.5">
      <c r="A381" s="28">
        <v>556</v>
      </c>
      <c r="B381" s="29" t="s">
        <v>254</v>
      </c>
      <c r="C381" s="29" t="s">
        <v>0</v>
      </c>
      <c r="D381" s="29" t="s">
        <v>337</v>
      </c>
      <c r="E381" s="42" t="s">
        <v>346</v>
      </c>
      <c r="F381" s="42" t="s">
        <v>107</v>
      </c>
      <c r="G381" s="30" t="s">
        <v>1242</v>
      </c>
      <c r="H381" s="42" t="s">
        <v>400</v>
      </c>
      <c r="I381" s="28">
        <v>3036071</v>
      </c>
      <c r="J381" s="28" t="s">
        <v>1244</v>
      </c>
      <c r="K381" s="31" t="s">
        <v>375</v>
      </c>
      <c r="L381" s="32">
        <v>300</v>
      </c>
      <c r="M381" s="33">
        <v>5</v>
      </c>
      <c r="N381" s="34">
        <v>258000000</v>
      </c>
      <c r="O381" s="33" t="s">
        <v>979</v>
      </c>
      <c r="P381" s="28" t="s">
        <v>130</v>
      </c>
      <c r="Q381" s="28" t="s">
        <v>112</v>
      </c>
      <c r="R381" s="28" t="s">
        <v>107</v>
      </c>
      <c r="S381" s="28" t="s">
        <v>107</v>
      </c>
      <c r="T381" s="42" t="s">
        <v>107</v>
      </c>
      <c r="U381" s="28" t="s">
        <v>107</v>
      </c>
      <c r="V381" s="28" t="s">
        <v>107</v>
      </c>
      <c r="W381" s="28" t="str">
        <f t="shared" si="5"/>
        <v>N.A.</v>
      </c>
      <c r="X381" s="33" t="s">
        <v>2413</v>
      </c>
      <c r="Y381" s="206">
        <v>4.9000000000000002E-2</v>
      </c>
      <c r="Z381" s="206">
        <v>4.9000000000000002E-2</v>
      </c>
      <c r="AA381" s="206">
        <v>4.9000000000000002E-2</v>
      </c>
      <c r="AB381" s="206">
        <v>4.9000000000000002E-2</v>
      </c>
      <c r="AC381" s="206">
        <v>5.5E-2</v>
      </c>
      <c r="AD381" s="206">
        <v>5.5E-2</v>
      </c>
      <c r="AE381" s="28" t="s">
        <v>176</v>
      </c>
      <c r="AF381" s="28" t="s">
        <v>176</v>
      </c>
      <c r="AG381" s="28" t="s">
        <v>176</v>
      </c>
      <c r="AH381" s="37">
        <v>1</v>
      </c>
      <c r="AI381" s="38">
        <v>8689479</v>
      </c>
      <c r="AJ381" s="38">
        <v>245086</v>
      </c>
      <c r="AK381" s="38">
        <v>0</v>
      </c>
      <c r="AL381" s="38" t="s">
        <v>107</v>
      </c>
      <c r="AM381" s="38" t="s">
        <v>107</v>
      </c>
      <c r="AN381" s="38" t="s">
        <v>107</v>
      </c>
      <c r="AO381" s="38" t="s">
        <v>107</v>
      </c>
      <c r="AP381" s="38" t="s">
        <v>107</v>
      </c>
      <c r="AQ381" s="38" t="s">
        <v>107</v>
      </c>
      <c r="AR381" s="38" t="s">
        <v>107</v>
      </c>
      <c r="AS381" s="38" t="s">
        <v>107</v>
      </c>
      <c r="AT381" s="38" t="s">
        <v>107</v>
      </c>
      <c r="AU381" s="38" t="s">
        <v>107</v>
      </c>
      <c r="AV381" s="38" t="s">
        <v>107</v>
      </c>
      <c r="AW381" s="38" t="s">
        <v>107</v>
      </c>
      <c r="AX381" s="38">
        <v>0</v>
      </c>
      <c r="AY381" s="38" t="s">
        <v>107</v>
      </c>
      <c r="AZ381" s="38" t="s">
        <v>107</v>
      </c>
      <c r="BA381" s="38" t="s">
        <v>107</v>
      </c>
      <c r="BB381" s="38">
        <v>0</v>
      </c>
      <c r="BC381" s="38">
        <v>0</v>
      </c>
      <c r="BD381" s="38">
        <v>953111</v>
      </c>
      <c r="BE381" s="38">
        <v>1456898</v>
      </c>
      <c r="BF381" s="38" t="s">
        <v>107</v>
      </c>
      <c r="BG381" s="38">
        <v>7897204</v>
      </c>
      <c r="BH381" s="38">
        <v>204238</v>
      </c>
      <c r="BI381" s="38">
        <v>3403968</v>
      </c>
      <c r="BJ381" s="38">
        <v>939495</v>
      </c>
      <c r="BK381" s="38" t="s">
        <v>107</v>
      </c>
      <c r="BL381" s="38" t="s">
        <v>107</v>
      </c>
      <c r="BM381" s="38" t="s">
        <v>107</v>
      </c>
      <c r="BN381" s="38" t="s">
        <v>107</v>
      </c>
      <c r="BO381" s="38">
        <v>204238</v>
      </c>
      <c r="BP381" s="38" t="s">
        <v>107</v>
      </c>
      <c r="BQ381" s="38">
        <v>7624887</v>
      </c>
      <c r="BR381" s="38">
        <v>0</v>
      </c>
      <c r="BS381" s="38" t="s">
        <v>107</v>
      </c>
      <c r="BT381" s="330" t="s">
        <v>107</v>
      </c>
      <c r="BU381" s="38" t="s">
        <v>107</v>
      </c>
      <c r="BV381" s="38" t="s">
        <v>107</v>
      </c>
      <c r="BW381" s="38" t="s">
        <v>107</v>
      </c>
      <c r="BX381" s="38" t="s">
        <v>107</v>
      </c>
      <c r="BY381" s="41" t="s">
        <v>176</v>
      </c>
      <c r="BZ381" s="41" t="s">
        <v>176</v>
      </c>
      <c r="CA381" s="41" t="s">
        <v>176</v>
      </c>
      <c r="CB381" s="41" t="s">
        <v>176</v>
      </c>
      <c r="CC381" s="41" t="s">
        <v>176</v>
      </c>
      <c r="CD381" s="41" t="s">
        <v>176</v>
      </c>
      <c r="CE381" s="85" t="s">
        <v>107</v>
      </c>
      <c r="CF381" s="85" t="s">
        <v>107</v>
      </c>
      <c r="CG381" s="85" t="s">
        <v>107</v>
      </c>
      <c r="CH381" s="85" t="s">
        <v>107</v>
      </c>
      <c r="CI381" s="85" t="s">
        <v>107</v>
      </c>
      <c r="CJ381" s="85" t="s">
        <v>107</v>
      </c>
      <c r="CK381" s="85" t="s">
        <v>107</v>
      </c>
      <c r="CL381" s="85" t="s">
        <v>107</v>
      </c>
      <c r="CM381" s="85" t="s">
        <v>107</v>
      </c>
      <c r="CN381" s="85" t="s">
        <v>107</v>
      </c>
      <c r="CO381" s="85" t="s">
        <v>107</v>
      </c>
      <c r="CP381" s="85" t="s">
        <v>107</v>
      </c>
      <c r="CQ381" s="85" t="s">
        <v>107</v>
      </c>
      <c r="CR381" s="85" t="s">
        <v>107</v>
      </c>
      <c r="CS381" s="85" t="s">
        <v>107</v>
      </c>
      <c r="CT381" s="85" t="s">
        <v>107</v>
      </c>
      <c r="CU381" s="332">
        <v>13602253</v>
      </c>
      <c r="CV381" s="43">
        <v>1</v>
      </c>
    </row>
    <row r="382" spans="1:100" ht="25.5">
      <c r="A382" s="28">
        <v>557</v>
      </c>
      <c r="B382" s="29" t="s">
        <v>254</v>
      </c>
      <c r="C382" s="29" t="s">
        <v>0</v>
      </c>
      <c r="D382" s="29" t="s">
        <v>665</v>
      </c>
      <c r="E382" s="42" t="s">
        <v>666</v>
      </c>
      <c r="F382" s="42" t="s">
        <v>346</v>
      </c>
      <c r="G382" s="30" t="s">
        <v>1245</v>
      </c>
      <c r="H382" s="42" t="s">
        <v>1246</v>
      </c>
      <c r="I382" s="28">
        <v>40842006</v>
      </c>
      <c r="J382" s="28" t="s">
        <v>1247</v>
      </c>
      <c r="K382" s="31" t="s">
        <v>686</v>
      </c>
      <c r="L382" s="56">
        <v>410</v>
      </c>
      <c r="M382" s="33" t="s">
        <v>107</v>
      </c>
      <c r="N382" s="34">
        <v>247000000</v>
      </c>
      <c r="O382" s="33" t="s">
        <v>346</v>
      </c>
      <c r="P382" s="28" t="s">
        <v>130</v>
      </c>
      <c r="Q382" s="28" t="s">
        <v>112</v>
      </c>
      <c r="R382" s="28" t="s">
        <v>107</v>
      </c>
      <c r="S382" s="28">
        <v>4535</v>
      </c>
      <c r="T382" s="28">
        <v>3077</v>
      </c>
      <c r="U382" s="28">
        <v>1458</v>
      </c>
      <c r="V382" s="28" t="s">
        <v>107</v>
      </c>
      <c r="W382" s="28" t="str">
        <f t="shared" si="5"/>
        <v>N.A.</v>
      </c>
      <c r="X382" s="57" t="s">
        <v>2414</v>
      </c>
      <c r="Y382" s="205">
        <v>0.06</v>
      </c>
      <c r="Z382" s="205">
        <v>7.0000000000000007E-2</v>
      </c>
      <c r="AA382" s="205">
        <v>0.08</v>
      </c>
      <c r="AB382" s="205">
        <v>0.09</v>
      </c>
      <c r="AC382" s="205">
        <v>0.1</v>
      </c>
      <c r="AD382" s="205">
        <v>0.12</v>
      </c>
      <c r="AE382" s="28" t="s">
        <v>176</v>
      </c>
      <c r="AF382" s="28" t="s">
        <v>176</v>
      </c>
      <c r="AG382" s="28" t="s">
        <v>176</v>
      </c>
      <c r="AH382" s="37">
        <v>1</v>
      </c>
      <c r="AI382" s="38">
        <v>8689479</v>
      </c>
      <c r="AJ382" s="38">
        <v>245086</v>
      </c>
      <c r="AK382" s="38">
        <v>0</v>
      </c>
      <c r="AL382" s="38">
        <v>0</v>
      </c>
      <c r="AM382" s="38">
        <v>2450856</v>
      </c>
      <c r="AN382" s="38">
        <v>9531108</v>
      </c>
      <c r="AO382" s="38">
        <v>0</v>
      </c>
      <c r="AP382" s="38">
        <v>0</v>
      </c>
      <c r="AQ382" s="38">
        <v>408476</v>
      </c>
      <c r="AR382" s="38">
        <v>0</v>
      </c>
      <c r="AS382" s="38" t="s">
        <v>107</v>
      </c>
      <c r="AT382" s="38">
        <v>9531108</v>
      </c>
      <c r="AU382" s="38" t="s">
        <v>107</v>
      </c>
      <c r="AV382" s="38" t="s">
        <v>107</v>
      </c>
      <c r="AW382" s="38">
        <v>5174030</v>
      </c>
      <c r="AX382" s="38">
        <v>2587015</v>
      </c>
      <c r="AY382" s="38">
        <v>2587015</v>
      </c>
      <c r="AZ382" s="38">
        <v>4084760</v>
      </c>
      <c r="BA382" s="38">
        <v>4357078</v>
      </c>
      <c r="BB382" s="38">
        <v>0</v>
      </c>
      <c r="BC382" s="38">
        <v>0</v>
      </c>
      <c r="BD382" s="38">
        <v>953111</v>
      </c>
      <c r="BE382" s="38">
        <v>1456898</v>
      </c>
      <c r="BF382" s="38" t="s">
        <v>107</v>
      </c>
      <c r="BG382" s="38">
        <v>7897204</v>
      </c>
      <c r="BH382" s="38">
        <v>204238</v>
      </c>
      <c r="BI382" s="38">
        <v>3403968</v>
      </c>
      <c r="BJ382" s="38">
        <v>939495</v>
      </c>
      <c r="BK382" s="38">
        <v>4357078</v>
      </c>
      <c r="BL382" s="38">
        <v>3812444</v>
      </c>
      <c r="BM382" s="38">
        <v>4765554</v>
      </c>
      <c r="BN382" s="38">
        <v>3403968</v>
      </c>
      <c r="BO382" s="38">
        <v>204238</v>
      </c>
      <c r="BP382" s="38">
        <v>5310189</v>
      </c>
      <c r="BQ382" s="38">
        <v>7624887</v>
      </c>
      <c r="BR382" s="38">
        <v>0</v>
      </c>
      <c r="BS382" s="38">
        <v>408476</v>
      </c>
      <c r="BT382" s="330" t="s">
        <v>107</v>
      </c>
      <c r="BU382" s="38" t="s">
        <v>107</v>
      </c>
      <c r="BV382" s="38" t="s">
        <v>107</v>
      </c>
      <c r="BW382" s="38" t="s">
        <v>107</v>
      </c>
      <c r="BX382" s="38" t="s">
        <v>107</v>
      </c>
      <c r="BY382" s="41" t="s">
        <v>176</v>
      </c>
      <c r="BZ382" s="41" t="s">
        <v>176</v>
      </c>
      <c r="CA382" s="41" t="s">
        <v>176</v>
      </c>
      <c r="CB382" s="41" t="s">
        <v>176</v>
      </c>
      <c r="CC382" s="41" t="s">
        <v>176</v>
      </c>
      <c r="CD382" s="41" t="s">
        <v>176</v>
      </c>
      <c r="CE382" s="85" t="s">
        <v>107</v>
      </c>
      <c r="CF382" s="85" t="s">
        <v>107</v>
      </c>
      <c r="CG382" s="85" t="s">
        <v>107</v>
      </c>
      <c r="CH382" s="85" t="s">
        <v>107</v>
      </c>
      <c r="CI382" s="85" t="s">
        <v>107</v>
      </c>
      <c r="CJ382" s="85" t="s">
        <v>107</v>
      </c>
      <c r="CK382" s="85" t="s">
        <v>107</v>
      </c>
      <c r="CL382" s="85" t="s">
        <v>107</v>
      </c>
      <c r="CM382" s="85" t="s">
        <v>107</v>
      </c>
      <c r="CN382" s="85" t="s">
        <v>107</v>
      </c>
      <c r="CO382" s="85" t="s">
        <v>107</v>
      </c>
      <c r="CP382" s="85" t="s">
        <v>107</v>
      </c>
      <c r="CQ382" s="85" t="s">
        <v>107</v>
      </c>
      <c r="CR382" s="85" t="s">
        <v>107</v>
      </c>
      <c r="CS382" s="85" t="s">
        <v>107</v>
      </c>
      <c r="CT382" s="85" t="s">
        <v>107</v>
      </c>
      <c r="CU382" s="332">
        <v>13602253</v>
      </c>
      <c r="CV382" s="43">
        <v>1</v>
      </c>
    </row>
    <row r="383" spans="1:100" ht="25.5">
      <c r="A383" s="28">
        <v>559</v>
      </c>
      <c r="B383" s="29" t="s">
        <v>254</v>
      </c>
      <c r="C383" s="29" t="s">
        <v>0</v>
      </c>
      <c r="D383" s="29" t="s">
        <v>337</v>
      </c>
      <c r="E383" s="42" t="s">
        <v>346</v>
      </c>
      <c r="F383" s="42" t="s">
        <v>107</v>
      </c>
      <c r="G383" s="30" t="s">
        <v>1252</v>
      </c>
      <c r="H383" s="42" t="s">
        <v>1253</v>
      </c>
      <c r="I383" s="28">
        <v>4206066</v>
      </c>
      <c r="J383" s="28" t="s">
        <v>1254</v>
      </c>
      <c r="K383" s="31" t="s">
        <v>375</v>
      </c>
      <c r="L383" s="32">
        <v>271</v>
      </c>
      <c r="M383" s="33">
        <v>5</v>
      </c>
      <c r="N383" s="34">
        <v>163400000</v>
      </c>
      <c r="O383" s="33" t="s">
        <v>979</v>
      </c>
      <c r="P383" s="28" t="s">
        <v>130</v>
      </c>
      <c r="Q383" s="28" t="s">
        <v>112</v>
      </c>
      <c r="R383" s="28" t="s">
        <v>107</v>
      </c>
      <c r="S383" s="28" t="s">
        <v>107</v>
      </c>
      <c r="T383" s="42" t="s">
        <v>107</v>
      </c>
      <c r="U383" s="28" t="s">
        <v>107</v>
      </c>
      <c r="V383" s="28" t="s">
        <v>107</v>
      </c>
      <c r="W383" s="28" t="str">
        <f t="shared" si="5"/>
        <v>N.A.</v>
      </c>
      <c r="X383" s="33" t="s">
        <v>2412</v>
      </c>
      <c r="Y383" s="205">
        <v>0.05</v>
      </c>
      <c r="Z383" s="205">
        <v>5.5E-2</v>
      </c>
      <c r="AA383" s="205">
        <v>0.06</v>
      </c>
      <c r="AB383" s="205">
        <v>6.5000000000000002E-2</v>
      </c>
      <c r="AC383" s="205">
        <v>7.0000000000000007E-2</v>
      </c>
      <c r="AD383" s="205">
        <v>7.4999999999999997E-2</v>
      </c>
      <c r="AE383" s="28" t="s">
        <v>1251</v>
      </c>
      <c r="AF383" s="28" t="s">
        <v>1251</v>
      </c>
      <c r="AG383" s="28" t="s">
        <v>1251</v>
      </c>
      <c r="AH383" s="37">
        <v>1</v>
      </c>
      <c r="AI383" s="38">
        <v>8689479</v>
      </c>
      <c r="AJ383" s="38">
        <v>245086</v>
      </c>
      <c r="AK383" s="38">
        <v>0</v>
      </c>
      <c r="AL383" s="38" t="s">
        <v>107</v>
      </c>
      <c r="AM383" s="38" t="s">
        <v>107</v>
      </c>
      <c r="AN383" s="38" t="s">
        <v>107</v>
      </c>
      <c r="AO383" s="38" t="s">
        <v>107</v>
      </c>
      <c r="AP383" s="38" t="s">
        <v>107</v>
      </c>
      <c r="AQ383" s="38" t="s">
        <v>107</v>
      </c>
      <c r="AR383" s="38" t="s">
        <v>107</v>
      </c>
      <c r="AS383" s="38" t="s">
        <v>107</v>
      </c>
      <c r="AT383" s="38" t="s">
        <v>107</v>
      </c>
      <c r="AU383" s="38" t="s">
        <v>107</v>
      </c>
      <c r="AV383" s="38" t="s">
        <v>107</v>
      </c>
      <c r="AW383" s="38" t="s">
        <v>107</v>
      </c>
      <c r="AX383" s="38">
        <v>0</v>
      </c>
      <c r="AY383" s="38" t="s">
        <v>107</v>
      </c>
      <c r="AZ383" s="38" t="s">
        <v>107</v>
      </c>
      <c r="BA383" s="38" t="s">
        <v>107</v>
      </c>
      <c r="BB383" s="38">
        <v>0</v>
      </c>
      <c r="BC383" s="38">
        <v>0</v>
      </c>
      <c r="BD383" s="38">
        <v>953111</v>
      </c>
      <c r="BE383" s="38">
        <v>1456898</v>
      </c>
      <c r="BF383" s="38" t="s">
        <v>107</v>
      </c>
      <c r="BG383" s="38">
        <v>7897204</v>
      </c>
      <c r="BH383" s="38">
        <v>204238</v>
      </c>
      <c r="BI383" s="38">
        <v>3403968</v>
      </c>
      <c r="BJ383" s="38">
        <v>939495</v>
      </c>
      <c r="BK383" s="38" t="s">
        <v>107</v>
      </c>
      <c r="BL383" s="38" t="s">
        <v>107</v>
      </c>
      <c r="BM383" s="38" t="s">
        <v>107</v>
      </c>
      <c r="BN383" s="38" t="s">
        <v>107</v>
      </c>
      <c r="BO383" s="38">
        <v>204238</v>
      </c>
      <c r="BP383" s="38" t="s">
        <v>107</v>
      </c>
      <c r="BQ383" s="38">
        <v>7624887</v>
      </c>
      <c r="BR383" s="38">
        <v>0</v>
      </c>
      <c r="BS383" s="38" t="s">
        <v>107</v>
      </c>
      <c r="BT383" s="330" t="s">
        <v>107</v>
      </c>
      <c r="BU383" s="38" t="s">
        <v>107</v>
      </c>
      <c r="BV383" s="38" t="s">
        <v>107</v>
      </c>
      <c r="BW383" s="38" t="s">
        <v>107</v>
      </c>
      <c r="BX383" s="38" t="s">
        <v>107</v>
      </c>
      <c r="BY383" s="41" t="s">
        <v>176</v>
      </c>
      <c r="BZ383" s="41" t="s">
        <v>176</v>
      </c>
      <c r="CA383" s="41" t="s">
        <v>176</v>
      </c>
      <c r="CB383" s="41" t="s">
        <v>176</v>
      </c>
      <c r="CC383" s="41" t="s">
        <v>176</v>
      </c>
      <c r="CD383" s="41" t="s">
        <v>176</v>
      </c>
      <c r="CE383" s="85" t="s">
        <v>107</v>
      </c>
      <c r="CF383" s="85" t="s">
        <v>107</v>
      </c>
      <c r="CG383" s="85" t="s">
        <v>107</v>
      </c>
      <c r="CH383" s="85" t="s">
        <v>107</v>
      </c>
      <c r="CI383" s="85" t="s">
        <v>107</v>
      </c>
      <c r="CJ383" s="85" t="s">
        <v>107</v>
      </c>
      <c r="CK383" s="85" t="s">
        <v>107</v>
      </c>
      <c r="CL383" s="85" t="s">
        <v>107</v>
      </c>
      <c r="CM383" s="85" t="s">
        <v>107</v>
      </c>
      <c r="CN383" s="85" t="s">
        <v>107</v>
      </c>
      <c r="CO383" s="85" t="s">
        <v>107</v>
      </c>
      <c r="CP383" s="85" t="s">
        <v>107</v>
      </c>
      <c r="CQ383" s="85" t="s">
        <v>107</v>
      </c>
      <c r="CR383" s="85" t="s">
        <v>107</v>
      </c>
      <c r="CS383" s="85" t="s">
        <v>107</v>
      </c>
      <c r="CT383" s="85" t="s">
        <v>107</v>
      </c>
      <c r="CU383" s="332">
        <v>13479710</v>
      </c>
      <c r="CV383" s="43">
        <v>1</v>
      </c>
    </row>
    <row r="384" spans="1:100" ht="25.5">
      <c r="A384" s="28">
        <v>560</v>
      </c>
      <c r="B384" s="29" t="s">
        <v>254</v>
      </c>
      <c r="C384" s="29" t="s">
        <v>0</v>
      </c>
      <c r="D384" s="29" t="s">
        <v>337</v>
      </c>
      <c r="E384" s="42" t="s">
        <v>338</v>
      </c>
      <c r="F384" s="42" t="s">
        <v>107</v>
      </c>
      <c r="G384" s="30" t="s">
        <v>1255</v>
      </c>
      <c r="H384" s="42" t="s">
        <v>1253</v>
      </c>
      <c r="I384" s="28">
        <v>4206068</v>
      </c>
      <c r="J384" s="28" t="s">
        <v>1256</v>
      </c>
      <c r="K384" s="31" t="s">
        <v>369</v>
      </c>
      <c r="L384" s="32">
        <v>172</v>
      </c>
      <c r="M384" s="33">
        <v>5</v>
      </c>
      <c r="N384" s="34">
        <v>117800000</v>
      </c>
      <c r="O384" s="33" t="s">
        <v>982</v>
      </c>
      <c r="P384" s="28" t="s">
        <v>2415</v>
      </c>
      <c r="Q384" s="28" t="s">
        <v>112</v>
      </c>
      <c r="R384" s="28" t="s">
        <v>107</v>
      </c>
      <c r="S384" s="28">
        <v>1978</v>
      </c>
      <c r="T384" s="28">
        <v>1478</v>
      </c>
      <c r="U384" s="28" t="s">
        <v>107</v>
      </c>
      <c r="V384" s="28" t="s">
        <v>107</v>
      </c>
      <c r="W384" s="28" t="str">
        <f t="shared" si="5"/>
        <v>N.A.</v>
      </c>
      <c r="X384" s="33" t="s">
        <v>2413</v>
      </c>
      <c r="Y384" s="205">
        <v>7.0000000000000007E-2</v>
      </c>
      <c r="Z384" s="205">
        <v>7.4999999999999997E-2</v>
      </c>
      <c r="AA384" s="205">
        <v>0.08</v>
      </c>
      <c r="AB384" s="205">
        <v>8.5000000000000006E-2</v>
      </c>
      <c r="AC384" s="205">
        <v>0.09</v>
      </c>
      <c r="AD384" s="205">
        <v>0.1</v>
      </c>
      <c r="AE384" s="28" t="s">
        <v>1251</v>
      </c>
      <c r="AF384" s="28" t="s">
        <v>1251</v>
      </c>
      <c r="AG384" s="28" t="s">
        <v>1251</v>
      </c>
      <c r="AH384" s="37">
        <v>1</v>
      </c>
      <c r="AI384" s="38">
        <v>8689479</v>
      </c>
      <c r="AJ384" s="38">
        <v>245086</v>
      </c>
      <c r="AK384" s="38">
        <v>0</v>
      </c>
      <c r="AL384" s="38" t="s">
        <v>107</v>
      </c>
      <c r="AM384" s="38" t="s">
        <v>107</v>
      </c>
      <c r="AN384" s="38" t="s">
        <v>107</v>
      </c>
      <c r="AO384" s="38" t="s">
        <v>107</v>
      </c>
      <c r="AP384" s="38" t="s">
        <v>107</v>
      </c>
      <c r="AQ384" s="38" t="s">
        <v>107</v>
      </c>
      <c r="AR384" s="38" t="s">
        <v>107</v>
      </c>
      <c r="AS384" s="38" t="s">
        <v>107</v>
      </c>
      <c r="AT384" s="38" t="s">
        <v>107</v>
      </c>
      <c r="AU384" s="38" t="s">
        <v>107</v>
      </c>
      <c r="AV384" s="38" t="s">
        <v>107</v>
      </c>
      <c r="AW384" s="38" t="s">
        <v>107</v>
      </c>
      <c r="AX384" s="38">
        <v>2587015</v>
      </c>
      <c r="AY384" s="38" t="s">
        <v>107</v>
      </c>
      <c r="AZ384" s="38" t="s">
        <v>107</v>
      </c>
      <c r="BA384" s="38" t="s">
        <v>107</v>
      </c>
      <c r="BB384" s="38">
        <v>0</v>
      </c>
      <c r="BC384" s="38">
        <v>0</v>
      </c>
      <c r="BD384" s="38">
        <v>953111</v>
      </c>
      <c r="BE384" s="38">
        <v>1456898</v>
      </c>
      <c r="BF384" s="38" t="s">
        <v>107</v>
      </c>
      <c r="BG384" s="38">
        <v>7897204</v>
      </c>
      <c r="BH384" s="38">
        <v>204238</v>
      </c>
      <c r="BI384" s="38">
        <v>3403968</v>
      </c>
      <c r="BJ384" s="38">
        <v>939495</v>
      </c>
      <c r="BK384" s="38" t="s">
        <v>107</v>
      </c>
      <c r="BL384" s="38" t="s">
        <v>107</v>
      </c>
      <c r="BM384" s="38" t="s">
        <v>107</v>
      </c>
      <c r="BN384" s="38" t="s">
        <v>107</v>
      </c>
      <c r="BO384" s="38">
        <v>204238</v>
      </c>
      <c r="BP384" s="38" t="s">
        <v>107</v>
      </c>
      <c r="BQ384" s="38">
        <v>7624887</v>
      </c>
      <c r="BR384" s="38">
        <v>0</v>
      </c>
      <c r="BS384" s="38" t="s">
        <v>107</v>
      </c>
      <c r="BT384" s="330" t="s">
        <v>107</v>
      </c>
      <c r="BU384" s="38" t="s">
        <v>107</v>
      </c>
      <c r="BV384" s="38" t="s">
        <v>107</v>
      </c>
      <c r="BW384" s="38" t="s">
        <v>107</v>
      </c>
      <c r="BX384" s="38" t="s">
        <v>107</v>
      </c>
      <c r="BY384" s="41" t="s">
        <v>176</v>
      </c>
      <c r="BZ384" s="41" t="s">
        <v>176</v>
      </c>
      <c r="CA384" s="41" t="s">
        <v>176</v>
      </c>
      <c r="CB384" s="41" t="s">
        <v>176</v>
      </c>
      <c r="CC384" s="41" t="s">
        <v>176</v>
      </c>
      <c r="CD384" s="41" t="s">
        <v>176</v>
      </c>
      <c r="CE384" s="85" t="s">
        <v>107</v>
      </c>
      <c r="CF384" s="85" t="s">
        <v>107</v>
      </c>
      <c r="CG384" s="85" t="s">
        <v>107</v>
      </c>
      <c r="CH384" s="85" t="s">
        <v>107</v>
      </c>
      <c r="CI384" s="85" t="s">
        <v>107</v>
      </c>
      <c r="CJ384" s="85" t="s">
        <v>107</v>
      </c>
      <c r="CK384" s="85" t="s">
        <v>107</v>
      </c>
      <c r="CL384" s="85" t="s">
        <v>107</v>
      </c>
      <c r="CM384" s="85" t="s">
        <v>107</v>
      </c>
      <c r="CN384" s="85" t="s">
        <v>107</v>
      </c>
      <c r="CO384" s="85" t="s">
        <v>107</v>
      </c>
      <c r="CP384" s="85" t="s">
        <v>107</v>
      </c>
      <c r="CQ384" s="85" t="s">
        <v>107</v>
      </c>
      <c r="CR384" s="85" t="s">
        <v>107</v>
      </c>
      <c r="CS384" s="85" t="s">
        <v>107</v>
      </c>
      <c r="CT384" s="85" t="s">
        <v>107</v>
      </c>
      <c r="CU384" s="332">
        <v>13479710</v>
      </c>
      <c r="CV384" s="43">
        <v>1</v>
      </c>
    </row>
    <row r="385" spans="1:100" ht="25.5">
      <c r="A385" s="28">
        <v>562</v>
      </c>
      <c r="B385" s="29" t="s">
        <v>254</v>
      </c>
      <c r="C385" s="29" t="s">
        <v>0</v>
      </c>
      <c r="D385" s="29" t="s">
        <v>337</v>
      </c>
      <c r="E385" s="42" t="s">
        <v>346</v>
      </c>
      <c r="F385" s="42" t="s">
        <v>107</v>
      </c>
      <c r="G385" s="30" t="s">
        <v>1258</v>
      </c>
      <c r="H385" s="42" t="s">
        <v>1253</v>
      </c>
      <c r="I385" s="28">
        <v>4208109</v>
      </c>
      <c r="J385" s="28" t="s">
        <v>1259</v>
      </c>
      <c r="K385" s="31" t="s">
        <v>375</v>
      </c>
      <c r="L385" s="32">
        <v>290</v>
      </c>
      <c r="M385" s="33">
        <v>5</v>
      </c>
      <c r="N385" s="34">
        <v>230000000</v>
      </c>
      <c r="O385" s="33" t="s">
        <v>979</v>
      </c>
      <c r="P385" s="28" t="s">
        <v>130</v>
      </c>
      <c r="Q385" s="28" t="s">
        <v>112</v>
      </c>
      <c r="R385" s="28" t="s">
        <v>107</v>
      </c>
      <c r="S385" s="28" t="s">
        <v>107</v>
      </c>
      <c r="T385" s="42" t="s">
        <v>107</v>
      </c>
      <c r="U385" s="28" t="s">
        <v>107</v>
      </c>
      <c r="V385" s="28" t="s">
        <v>107</v>
      </c>
      <c r="W385" s="28" t="str">
        <f t="shared" si="5"/>
        <v>N.A.</v>
      </c>
      <c r="X385" s="33" t="s">
        <v>2413</v>
      </c>
      <c r="Y385" s="205">
        <v>0.05</v>
      </c>
      <c r="Z385" s="205">
        <v>5.5E-2</v>
      </c>
      <c r="AA385" s="205">
        <v>0.06</v>
      </c>
      <c r="AB385" s="205">
        <v>6.5000000000000002E-2</v>
      </c>
      <c r="AC385" s="205">
        <v>7.0000000000000007E-2</v>
      </c>
      <c r="AD385" s="205">
        <v>7.4999999999999997E-2</v>
      </c>
      <c r="AE385" s="28" t="s">
        <v>1251</v>
      </c>
      <c r="AF385" s="28" t="s">
        <v>1251</v>
      </c>
      <c r="AG385" s="28" t="s">
        <v>1251</v>
      </c>
      <c r="AH385" s="37">
        <v>1</v>
      </c>
      <c r="AI385" s="38">
        <v>8689479</v>
      </c>
      <c r="AJ385" s="38">
        <v>245086</v>
      </c>
      <c r="AK385" s="38">
        <v>0</v>
      </c>
      <c r="AL385" s="38" t="s">
        <v>107</v>
      </c>
      <c r="AM385" s="38" t="s">
        <v>107</v>
      </c>
      <c r="AN385" s="38" t="s">
        <v>107</v>
      </c>
      <c r="AO385" s="38" t="s">
        <v>107</v>
      </c>
      <c r="AP385" s="38" t="s">
        <v>107</v>
      </c>
      <c r="AQ385" s="38" t="s">
        <v>107</v>
      </c>
      <c r="AR385" s="38" t="s">
        <v>107</v>
      </c>
      <c r="AS385" s="38" t="s">
        <v>107</v>
      </c>
      <c r="AT385" s="38" t="s">
        <v>107</v>
      </c>
      <c r="AU385" s="38" t="s">
        <v>107</v>
      </c>
      <c r="AV385" s="38" t="s">
        <v>107</v>
      </c>
      <c r="AW385" s="38" t="s">
        <v>107</v>
      </c>
      <c r="AX385" s="38">
        <v>0</v>
      </c>
      <c r="AY385" s="38" t="s">
        <v>107</v>
      </c>
      <c r="AZ385" s="38" t="s">
        <v>107</v>
      </c>
      <c r="BA385" s="38" t="s">
        <v>107</v>
      </c>
      <c r="BB385" s="38">
        <v>0</v>
      </c>
      <c r="BC385" s="38">
        <v>0</v>
      </c>
      <c r="BD385" s="38">
        <v>953111</v>
      </c>
      <c r="BE385" s="38">
        <v>1456898</v>
      </c>
      <c r="BF385" s="38" t="s">
        <v>107</v>
      </c>
      <c r="BG385" s="38">
        <v>7897204</v>
      </c>
      <c r="BH385" s="38">
        <v>204238</v>
      </c>
      <c r="BI385" s="38">
        <v>3403968</v>
      </c>
      <c r="BJ385" s="38">
        <v>939495</v>
      </c>
      <c r="BK385" s="38" t="s">
        <v>107</v>
      </c>
      <c r="BL385" s="38" t="s">
        <v>107</v>
      </c>
      <c r="BM385" s="38" t="s">
        <v>107</v>
      </c>
      <c r="BN385" s="38" t="s">
        <v>107</v>
      </c>
      <c r="BO385" s="38">
        <v>204238</v>
      </c>
      <c r="BP385" s="38" t="s">
        <v>107</v>
      </c>
      <c r="BQ385" s="38">
        <v>7624887</v>
      </c>
      <c r="BR385" s="38">
        <v>0</v>
      </c>
      <c r="BS385" s="38" t="s">
        <v>107</v>
      </c>
      <c r="BT385" s="330" t="s">
        <v>107</v>
      </c>
      <c r="BU385" s="38" t="s">
        <v>107</v>
      </c>
      <c r="BV385" s="38" t="s">
        <v>107</v>
      </c>
      <c r="BW385" s="38" t="s">
        <v>107</v>
      </c>
      <c r="BX385" s="38" t="s">
        <v>107</v>
      </c>
      <c r="BY385" s="41" t="s">
        <v>176</v>
      </c>
      <c r="BZ385" s="41" t="s">
        <v>176</v>
      </c>
      <c r="CA385" s="41" t="s">
        <v>176</v>
      </c>
      <c r="CB385" s="41" t="s">
        <v>176</v>
      </c>
      <c r="CC385" s="41" t="s">
        <v>176</v>
      </c>
      <c r="CD385" s="41" t="s">
        <v>176</v>
      </c>
      <c r="CE385" s="85" t="s">
        <v>107</v>
      </c>
      <c r="CF385" s="85" t="s">
        <v>107</v>
      </c>
      <c r="CG385" s="85" t="s">
        <v>107</v>
      </c>
      <c r="CH385" s="85" t="s">
        <v>107</v>
      </c>
      <c r="CI385" s="85" t="s">
        <v>107</v>
      </c>
      <c r="CJ385" s="85" t="s">
        <v>107</v>
      </c>
      <c r="CK385" s="85" t="s">
        <v>107</v>
      </c>
      <c r="CL385" s="85" t="s">
        <v>107</v>
      </c>
      <c r="CM385" s="85" t="s">
        <v>107</v>
      </c>
      <c r="CN385" s="85" t="s">
        <v>107</v>
      </c>
      <c r="CO385" s="85" t="s">
        <v>107</v>
      </c>
      <c r="CP385" s="85" t="s">
        <v>107</v>
      </c>
      <c r="CQ385" s="85" t="s">
        <v>107</v>
      </c>
      <c r="CR385" s="85" t="s">
        <v>107</v>
      </c>
      <c r="CS385" s="85" t="s">
        <v>107</v>
      </c>
      <c r="CT385" s="85" t="s">
        <v>107</v>
      </c>
      <c r="CU385" s="332">
        <v>13479710</v>
      </c>
      <c r="CV385" s="43">
        <v>1</v>
      </c>
    </row>
    <row r="386" spans="1:100" ht="38.25">
      <c r="A386" s="28">
        <v>563</v>
      </c>
      <c r="B386" s="29" t="s">
        <v>254</v>
      </c>
      <c r="C386" s="29" t="s">
        <v>0</v>
      </c>
      <c r="D386" s="29" t="s">
        <v>337</v>
      </c>
      <c r="E386" s="42" t="s">
        <v>346</v>
      </c>
      <c r="F386" s="42" t="s">
        <v>107</v>
      </c>
      <c r="G386" s="30" t="s">
        <v>1260</v>
      </c>
      <c r="H386" s="42" t="s">
        <v>1253</v>
      </c>
      <c r="I386" s="28">
        <v>4208111</v>
      </c>
      <c r="J386" s="28" t="s">
        <v>1261</v>
      </c>
      <c r="K386" s="31" t="s">
        <v>375</v>
      </c>
      <c r="L386" s="32">
        <v>290</v>
      </c>
      <c r="M386" s="33">
        <v>5</v>
      </c>
      <c r="N386" s="34">
        <v>209200000</v>
      </c>
      <c r="O386" s="33" t="s">
        <v>979</v>
      </c>
      <c r="P386" s="28" t="s">
        <v>130</v>
      </c>
      <c r="Q386" s="28" t="s">
        <v>112</v>
      </c>
      <c r="R386" s="28" t="s">
        <v>107</v>
      </c>
      <c r="S386" s="28" t="s">
        <v>107</v>
      </c>
      <c r="T386" s="42" t="s">
        <v>107</v>
      </c>
      <c r="U386" s="28" t="s">
        <v>107</v>
      </c>
      <c r="V386" s="28" t="s">
        <v>107</v>
      </c>
      <c r="W386" s="28" t="str">
        <f t="shared" si="5"/>
        <v>N.A.</v>
      </c>
      <c r="X386" s="33" t="s">
        <v>2413</v>
      </c>
      <c r="Y386" s="205">
        <v>7.0000000000000007E-2</v>
      </c>
      <c r="Z386" s="205">
        <v>7.4999999999999997E-2</v>
      </c>
      <c r="AA386" s="205">
        <v>0.08</v>
      </c>
      <c r="AB386" s="205">
        <v>8.5000000000000006E-2</v>
      </c>
      <c r="AC386" s="205">
        <v>0.09</v>
      </c>
      <c r="AD386" s="205">
        <v>0.1</v>
      </c>
      <c r="AE386" s="28" t="s">
        <v>1251</v>
      </c>
      <c r="AF386" s="28" t="s">
        <v>1251</v>
      </c>
      <c r="AG386" s="28" t="s">
        <v>1251</v>
      </c>
      <c r="AH386" s="37">
        <v>1</v>
      </c>
      <c r="AI386" s="38">
        <v>8689479</v>
      </c>
      <c r="AJ386" s="38">
        <v>245086</v>
      </c>
      <c r="AK386" s="38">
        <v>0</v>
      </c>
      <c r="AL386" s="38" t="s">
        <v>107</v>
      </c>
      <c r="AM386" s="38" t="s">
        <v>107</v>
      </c>
      <c r="AN386" s="38" t="s">
        <v>107</v>
      </c>
      <c r="AO386" s="38" t="s">
        <v>107</v>
      </c>
      <c r="AP386" s="38" t="s">
        <v>107</v>
      </c>
      <c r="AQ386" s="38" t="s">
        <v>107</v>
      </c>
      <c r="AR386" s="38" t="s">
        <v>107</v>
      </c>
      <c r="AS386" s="38" t="s">
        <v>107</v>
      </c>
      <c r="AT386" s="38" t="s">
        <v>107</v>
      </c>
      <c r="AU386" s="38" t="s">
        <v>107</v>
      </c>
      <c r="AV386" s="38" t="s">
        <v>107</v>
      </c>
      <c r="AW386" s="38" t="s">
        <v>107</v>
      </c>
      <c r="AX386" s="38">
        <v>2587015</v>
      </c>
      <c r="AY386" s="38" t="s">
        <v>107</v>
      </c>
      <c r="AZ386" s="38" t="s">
        <v>107</v>
      </c>
      <c r="BA386" s="38" t="s">
        <v>107</v>
      </c>
      <c r="BB386" s="38">
        <v>0</v>
      </c>
      <c r="BC386" s="38">
        <v>0</v>
      </c>
      <c r="BD386" s="38">
        <v>953111</v>
      </c>
      <c r="BE386" s="38">
        <v>1456898</v>
      </c>
      <c r="BF386" s="38" t="s">
        <v>107</v>
      </c>
      <c r="BG386" s="38">
        <v>7897204</v>
      </c>
      <c r="BH386" s="38">
        <v>204238</v>
      </c>
      <c r="BI386" s="38">
        <v>3403968</v>
      </c>
      <c r="BJ386" s="38">
        <v>939495</v>
      </c>
      <c r="BK386" s="38" t="s">
        <v>107</v>
      </c>
      <c r="BL386" s="38" t="s">
        <v>107</v>
      </c>
      <c r="BM386" s="38" t="s">
        <v>107</v>
      </c>
      <c r="BN386" s="38" t="s">
        <v>107</v>
      </c>
      <c r="BO386" s="38">
        <v>204238</v>
      </c>
      <c r="BP386" s="38" t="s">
        <v>107</v>
      </c>
      <c r="BQ386" s="38">
        <v>7624887</v>
      </c>
      <c r="BR386" s="38">
        <v>0</v>
      </c>
      <c r="BS386" s="38" t="s">
        <v>107</v>
      </c>
      <c r="BT386" s="330" t="s">
        <v>107</v>
      </c>
      <c r="BU386" s="38" t="s">
        <v>107</v>
      </c>
      <c r="BV386" s="38" t="s">
        <v>107</v>
      </c>
      <c r="BW386" s="38" t="s">
        <v>107</v>
      </c>
      <c r="BX386" s="38" t="s">
        <v>107</v>
      </c>
      <c r="BY386" s="41" t="s">
        <v>176</v>
      </c>
      <c r="BZ386" s="41" t="s">
        <v>176</v>
      </c>
      <c r="CA386" s="41" t="s">
        <v>176</v>
      </c>
      <c r="CB386" s="41" t="s">
        <v>176</v>
      </c>
      <c r="CC386" s="41" t="s">
        <v>176</v>
      </c>
      <c r="CD386" s="41" t="s">
        <v>176</v>
      </c>
      <c r="CE386" s="85" t="s">
        <v>107</v>
      </c>
      <c r="CF386" s="85" t="s">
        <v>107</v>
      </c>
      <c r="CG386" s="85" t="s">
        <v>107</v>
      </c>
      <c r="CH386" s="85" t="s">
        <v>107</v>
      </c>
      <c r="CI386" s="85" t="s">
        <v>107</v>
      </c>
      <c r="CJ386" s="85" t="s">
        <v>107</v>
      </c>
      <c r="CK386" s="85" t="s">
        <v>107</v>
      </c>
      <c r="CL386" s="85" t="s">
        <v>107</v>
      </c>
      <c r="CM386" s="85" t="s">
        <v>107</v>
      </c>
      <c r="CN386" s="85" t="s">
        <v>107</v>
      </c>
      <c r="CO386" s="85" t="s">
        <v>107</v>
      </c>
      <c r="CP386" s="85" t="s">
        <v>107</v>
      </c>
      <c r="CQ386" s="85" t="s">
        <v>107</v>
      </c>
      <c r="CR386" s="85" t="s">
        <v>107</v>
      </c>
      <c r="CS386" s="85" t="s">
        <v>107</v>
      </c>
      <c r="CT386" s="85" t="s">
        <v>107</v>
      </c>
      <c r="CU386" s="332">
        <v>13479710</v>
      </c>
      <c r="CV386" s="43">
        <v>1</v>
      </c>
    </row>
    <row r="387" spans="1:100" ht="25.5">
      <c r="A387" s="28">
        <v>564</v>
      </c>
      <c r="B387" s="29" t="s">
        <v>254</v>
      </c>
      <c r="C387" s="29" t="s">
        <v>0</v>
      </c>
      <c r="D387" s="29" t="s">
        <v>337</v>
      </c>
      <c r="E387" s="42" t="s">
        <v>346</v>
      </c>
      <c r="F387" s="42" t="s">
        <v>107</v>
      </c>
      <c r="G387" s="30" t="s">
        <v>1262</v>
      </c>
      <c r="H387" s="42" t="s">
        <v>1253</v>
      </c>
      <c r="I387" s="28">
        <v>4208114</v>
      </c>
      <c r="J387" s="28" t="s">
        <v>1263</v>
      </c>
      <c r="K387" s="31" t="s">
        <v>375</v>
      </c>
      <c r="L387" s="32">
        <v>286</v>
      </c>
      <c r="M387" s="33">
        <v>5</v>
      </c>
      <c r="N387" s="34">
        <v>260000000</v>
      </c>
      <c r="O387" s="33" t="s">
        <v>979</v>
      </c>
      <c r="P387" s="28" t="s">
        <v>130</v>
      </c>
      <c r="Q387" s="28" t="s">
        <v>112</v>
      </c>
      <c r="R387" s="28" t="s">
        <v>107</v>
      </c>
      <c r="S387" s="28" t="s">
        <v>107</v>
      </c>
      <c r="T387" s="42" t="s">
        <v>107</v>
      </c>
      <c r="U387" s="28" t="s">
        <v>107</v>
      </c>
      <c r="V387" s="28" t="s">
        <v>107</v>
      </c>
      <c r="W387" s="28" t="str">
        <f t="shared" si="5"/>
        <v>N.A.</v>
      </c>
      <c r="X387" s="33" t="s">
        <v>2413</v>
      </c>
      <c r="Y387" s="205">
        <v>0.05</v>
      </c>
      <c r="Z387" s="205">
        <v>5.5E-2</v>
      </c>
      <c r="AA387" s="205">
        <v>0.06</v>
      </c>
      <c r="AB387" s="205">
        <v>6.5000000000000002E-2</v>
      </c>
      <c r="AC387" s="205">
        <v>7.0000000000000007E-2</v>
      </c>
      <c r="AD387" s="205">
        <v>0.08</v>
      </c>
      <c r="AE387" s="28" t="s">
        <v>1251</v>
      </c>
      <c r="AF387" s="28" t="s">
        <v>1251</v>
      </c>
      <c r="AG387" s="28" t="s">
        <v>1251</v>
      </c>
      <c r="AH387" s="37">
        <v>1</v>
      </c>
      <c r="AI387" s="38">
        <v>8689479</v>
      </c>
      <c r="AJ387" s="38">
        <v>245086</v>
      </c>
      <c r="AK387" s="38">
        <v>0</v>
      </c>
      <c r="AL387" s="38" t="s">
        <v>107</v>
      </c>
      <c r="AM387" s="38" t="s">
        <v>107</v>
      </c>
      <c r="AN387" s="38" t="s">
        <v>107</v>
      </c>
      <c r="AO387" s="38" t="s">
        <v>107</v>
      </c>
      <c r="AP387" s="38" t="s">
        <v>107</v>
      </c>
      <c r="AQ387" s="38" t="s">
        <v>107</v>
      </c>
      <c r="AR387" s="38" t="s">
        <v>107</v>
      </c>
      <c r="AS387" s="38" t="s">
        <v>107</v>
      </c>
      <c r="AT387" s="38" t="s">
        <v>107</v>
      </c>
      <c r="AU387" s="38" t="s">
        <v>107</v>
      </c>
      <c r="AV387" s="38" t="s">
        <v>107</v>
      </c>
      <c r="AW387" s="38" t="s">
        <v>107</v>
      </c>
      <c r="AX387" s="38">
        <v>2587015</v>
      </c>
      <c r="AY387" s="38" t="s">
        <v>107</v>
      </c>
      <c r="AZ387" s="38" t="s">
        <v>107</v>
      </c>
      <c r="BA387" s="38" t="s">
        <v>107</v>
      </c>
      <c r="BB387" s="38">
        <v>0</v>
      </c>
      <c r="BC387" s="38">
        <v>0</v>
      </c>
      <c r="BD387" s="38">
        <v>953111</v>
      </c>
      <c r="BE387" s="38">
        <v>1456898</v>
      </c>
      <c r="BF387" s="38" t="s">
        <v>107</v>
      </c>
      <c r="BG387" s="38">
        <v>7897204</v>
      </c>
      <c r="BH387" s="38">
        <v>204238</v>
      </c>
      <c r="BI387" s="38">
        <v>3403968</v>
      </c>
      <c r="BJ387" s="38">
        <v>939495</v>
      </c>
      <c r="BK387" s="38" t="s">
        <v>107</v>
      </c>
      <c r="BL387" s="38" t="s">
        <v>107</v>
      </c>
      <c r="BM387" s="38" t="s">
        <v>107</v>
      </c>
      <c r="BN387" s="38" t="s">
        <v>107</v>
      </c>
      <c r="BO387" s="38">
        <v>204238</v>
      </c>
      <c r="BP387" s="38" t="s">
        <v>107</v>
      </c>
      <c r="BQ387" s="38">
        <v>7624887</v>
      </c>
      <c r="BR387" s="38">
        <v>0</v>
      </c>
      <c r="BS387" s="38" t="s">
        <v>107</v>
      </c>
      <c r="BT387" s="330" t="s">
        <v>107</v>
      </c>
      <c r="BU387" s="38" t="s">
        <v>107</v>
      </c>
      <c r="BV387" s="38" t="s">
        <v>107</v>
      </c>
      <c r="BW387" s="38" t="s">
        <v>107</v>
      </c>
      <c r="BX387" s="38" t="s">
        <v>107</v>
      </c>
      <c r="BY387" s="41" t="s">
        <v>176</v>
      </c>
      <c r="BZ387" s="41" t="s">
        <v>176</v>
      </c>
      <c r="CA387" s="41" t="s">
        <v>176</v>
      </c>
      <c r="CB387" s="41" t="s">
        <v>176</v>
      </c>
      <c r="CC387" s="41" t="s">
        <v>176</v>
      </c>
      <c r="CD387" s="41" t="s">
        <v>176</v>
      </c>
      <c r="CE387" s="85" t="s">
        <v>107</v>
      </c>
      <c r="CF387" s="85" t="s">
        <v>107</v>
      </c>
      <c r="CG387" s="85" t="s">
        <v>107</v>
      </c>
      <c r="CH387" s="85" t="s">
        <v>107</v>
      </c>
      <c r="CI387" s="85" t="s">
        <v>107</v>
      </c>
      <c r="CJ387" s="85" t="s">
        <v>107</v>
      </c>
      <c r="CK387" s="85" t="s">
        <v>107</v>
      </c>
      <c r="CL387" s="85" t="s">
        <v>107</v>
      </c>
      <c r="CM387" s="85" t="s">
        <v>107</v>
      </c>
      <c r="CN387" s="85" t="s">
        <v>107</v>
      </c>
      <c r="CO387" s="85" t="s">
        <v>107</v>
      </c>
      <c r="CP387" s="85" t="s">
        <v>107</v>
      </c>
      <c r="CQ387" s="85" t="s">
        <v>107</v>
      </c>
      <c r="CR387" s="85" t="s">
        <v>107</v>
      </c>
      <c r="CS387" s="85" t="s">
        <v>107</v>
      </c>
      <c r="CT387" s="85" t="s">
        <v>107</v>
      </c>
      <c r="CU387" s="332">
        <v>13479710</v>
      </c>
      <c r="CV387" s="43">
        <v>1</v>
      </c>
    </row>
    <row r="388" spans="1:100" ht="25.5">
      <c r="A388" s="28">
        <v>565</v>
      </c>
      <c r="B388" s="29" t="s">
        <v>254</v>
      </c>
      <c r="C388" s="29" t="s">
        <v>0</v>
      </c>
      <c r="D388" s="29" t="s">
        <v>337</v>
      </c>
      <c r="E388" s="42" t="s">
        <v>346</v>
      </c>
      <c r="F388" s="42" t="s">
        <v>107</v>
      </c>
      <c r="G388" s="30" t="s">
        <v>1264</v>
      </c>
      <c r="H388" s="42" t="s">
        <v>1253</v>
      </c>
      <c r="I388" s="28">
        <v>4208115</v>
      </c>
      <c r="J388" s="28" t="s">
        <v>1265</v>
      </c>
      <c r="K388" s="31" t="s">
        <v>375</v>
      </c>
      <c r="L388" s="32">
        <v>286</v>
      </c>
      <c r="M388" s="33">
        <v>5</v>
      </c>
      <c r="N388" s="34">
        <v>365000000</v>
      </c>
      <c r="O388" s="33" t="s">
        <v>979</v>
      </c>
      <c r="P388" s="28" t="s">
        <v>130</v>
      </c>
      <c r="Q388" s="28" t="s">
        <v>112</v>
      </c>
      <c r="R388" s="28" t="s">
        <v>107</v>
      </c>
      <c r="S388" s="28" t="s">
        <v>107</v>
      </c>
      <c r="T388" s="42" t="s">
        <v>107</v>
      </c>
      <c r="U388" s="28" t="s">
        <v>107</v>
      </c>
      <c r="V388" s="28" t="s">
        <v>107</v>
      </c>
      <c r="W388" s="28" t="str">
        <f t="shared" si="5"/>
        <v>N.A.</v>
      </c>
      <c r="X388" s="33" t="s">
        <v>2414</v>
      </c>
      <c r="Y388" s="205">
        <v>0.05</v>
      </c>
      <c r="Z388" s="205">
        <v>5.5E-2</v>
      </c>
      <c r="AA388" s="205">
        <v>0.06</v>
      </c>
      <c r="AB388" s="205">
        <v>6.5000000000000002E-2</v>
      </c>
      <c r="AC388" s="205">
        <v>7.0000000000000007E-2</v>
      </c>
      <c r="AD388" s="205">
        <v>0.08</v>
      </c>
      <c r="AE388" s="28" t="s">
        <v>1251</v>
      </c>
      <c r="AF388" s="28" t="s">
        <v>1251</v>
      </c>
      <c r="AG388" s="28" t="s">
        <v>1251</v>
      </c>
      <c r="AH388" s="37">
        <v>1</v>
      </c>
      <c r="AI388" s="38">
        <v>8689479</v>
      </c>
      <c r="AJ388" s="38">
        <v>245086</v>
      </c>
      <c r="AK388" s="38">
        <v>0</v>
      </c>
      <c r="AL388" s="38" t="s">
        <v>107</v>
      </c>
      <c r="AM388" s="38" t="s">
        <v>107</v>
      </c>
      <c r="AN388" s="38" t="s">
        <v>107</v>
      </c>
      <c r="AO388" s="38" t="s">
        <v>107</v>
      </c>
      <c r="AP388" s="38" t="s">
        <v>107</v>
      </c>
      <c r="AQ388" s="38" t="s">
        <v>107</v>
      </c>
      <c r="AR388" s="38" t="s">
        <v>107</v>
      </c>
      <c r="AS388" s="38" t="s">
        <v>107</v>
      </c>
      <c r="AT388" s="38" t="s">
        <v>107</v>
      </c>
      <c r="AU388" s="38" t="s">
        <v>107</v>
      </c>
      <c r="AV388" s="38" t="s">
        <v>107</v>
      </c>
      <c r="AW388" s="38" t="s">
        <v>107</v>
      </c>
      <c r="AX388" s="38">
        <v>2587015</v>
      </c>
      <c r="AY388" s="38" t="s">
        <v>107</v>
      </c>
      <c r="AZ388" s="38" t="s">
        <v>107</v>
      </c>
      <c r="BA388" s="38" t="s">
        <v>107</v>
      </c>
      <c r="BB388" s="38">
        <v>0</v>
      </c>
      <c r="BC388" s="38">
        <v>0</v>
      </c>
      <c r="BD388" s="38">
        <v>953111</v>
      </c>
      <c r="BE388" s="38">
        <v>1456898</v>
      </c>
      <c r="BF388" s="38" t="s">
        <v>107</v>
      </c>
      <c r="BG388" s="38">
        <v>7897204</v>
      </c>
      <c r="BH388" s="38">
        <v>204238</v>
      </c>
      <c r="BI388" s="38">
        <v>3403968</v>
      </c>
      <c r="BJ388" s="38">
        <v>939495</v>
      </c>
      <c r="BK388" s="38" t="s">
        <v>107</v>
      </c>
      <c r="BL388" s="38" t="s">
        <v>107</v>
      </c>
      <c r="BM388" s="38" t="s">
        <v>107</v>
      </c>
      <c r="BN388" s="38" t="s">
        <v>107</v>
      </c>
      <c r="BO388" s="38">
        <v>204238</v>
      </c>
      <c r="BP388" s="38" t="s">
        <v>107</v>
      </c>
      <c r="BQ388" s="38">
        <v>7624887</v>
      </c>
      <c r="BR388" s="38">
        <v>0</v>
      </c>
      <c r="BS388" s="38" t="s">
        <v>107</v>
      </c>
      <c r="BT388" s="330" t="s">
        <v>107</v>
      </c>
      <c r="BU388" s="38" t="s">
        <v>107</v>
      </c>
      <c r="BV388" s="38" t="s">
        <v>107</v>
      </c>
      <c r="BW388" s="38" t="s">
        <v>107</v>
      </c>
      <c r="BX388" s="38" t="s">
        <v>107</v>
      </c>
      <c r="BY388" s="41" t="s">
        <v>176</v>
      </c>
      <c r="BZ388" s="41" t="s">
        <v>176</v>
      </c>
      <c r="CA388" s="41" t="s">
        <v>176</v>
      </c>
      <c r="CB388" s="41" t="s">
        <v>176</v>
      </c>
      <c r="CC388" s="41" t="s">
        <v>176</v>
      </c>
      <c r="CD388" s="41" t="s">
        <v>176</v>
      </c>
      <c r="CE388" s="85" t="s">
        <v>107</v>
      </c>
      <c r="CF388" s="85" t="s">
        <v>107</v>
      </c>
      <c r="CG388" s="85" t="s">
        <v>107</v>
      </c>
      <c r="CH388" s="85" t="s">
        <v>107</v>
      </c>
      <c r="CI388" s="85" t="s">
        <v>107</v>
      </c>
      <c r="CJ388" s="85" t="s">
        <v>107</v>
      </c>
      <c r="CK388" s="85" t="s">
        <v>107</v>
      </c>
      <c r="CL388" s="85" t="s">
        <v>107</v>
      </c>
      <c r="CM388" s="85" t="s">
        <v>107</v>
      </c>
      <c r="CN388" s="85" t="s">
        <v>107</v>
      </c>
      <c r="CO388" s="85" t="s">
        <v>107</v>
      </c>
      <c r="CP388" s="85" t="s">
        <v>107</v>
      </c>
      <c r="CQ388" s="85" t="s">
        <v>107</v>
      </c>
      <c r="CR388" s="85" t="s">
        <v>107</v>
      </c>
      <c r="CS388" s="85" t="s">
        <v>107</v>
      </c>
      <c r="CT388" s="85" t="s">
        <v>107</v>
      </c>
      <c r="CU388" s="332">
        <v>13479710</v>
      </c>
      <c r="CV388" s="43">
        <v>1</v>
      </c>
    </row>
    <row r="389" spans="1:100" ht="51">
      <c r="A389" s="28">
        <v>566</v>
      </c>
      <c r="B389" s="29" t="s">
        <v>896</v>
      </c>
      <c r="C389" s="68" t="s">
        <v>4</v>
      </c>
      <c r="D389" s="29" t="s">
        <v>1217</v>
      </c>
      <c r="E389" s="42" t="s">
        <v>843</v>
      </c>
      <c r="F389" s="42" t="s">
        <v>1232</v>
      </c>
      <c r="G389" s="30" t="s">
        <v>1266</v>
      </c>
      <c r="H389" s="42" t="s">
        <v>1052</v>
      </c>
      <c r="I389" s="28">
        <v>3626110</v>
      </c>
      <c r="J389" s="28" t="s">
        <v>1267</v>
      </c>
      <c r="K389" s="31" t="s">
        <v>107</v>
      </c>
      <c r="L389" s="32">
        <v>222</v>
      </c>
      <c r="M389" s="28" t="s">
        <v>107</v>
      </c>
      <c r="N389" s="34">
        <v>572800000</v>
      </c>
      <c r="O389" s="28" t="s">
        <v>107</v>
      </c>
      <c r="P389" s="28" t="s">
        <v>2415</v>
      </c>
      <c r="Q389" s="28" t="s">
        <v>360</v>
      </c>
      <c r="R389" s="33" t="s">
        <v>843</v>
      </c>
      <c r="S389" s="28">
        <v>17000</v>
      </c>
      <c r="T389" s="28">
        <v>6680</v>
      </c>
      <c r="U389" s="28">
        <v>9548</v>
      </c>
      <c r="V389" s="84" t="s">
        <v>1232</v>
      </c>
      <c r="W389" s="28" t="str">
        <f t="shared" si="5"/>
        <v>N.A.</v>
      </c>
      <c r="X389" s="33" t="s">
        <v>2413</v>
      </c>
      <c r="Y389" s="205">
        <v>0.01</v>
      </c>
      <c r="Z389" s="205">
        <v>0.01</v>
      </c>
      <c r="AA389" s="205">
        <v>0.01</v>
      </c>
      <c r="AB389" s="205">
        <v>0.01</v>
      </c>
      <c r="AC389" s="205">
        <v>0.01</v>
      </c>
      <c r="AD389" s="205">
        <v>0.01</v>
      </c>
      <c r="AE389" s="28" t="s">
        <v>113</v>
      </c>
      <c r="AF389" s="28" t="s">
        <v>113</v>
      </c>
      <c r="AG389" s="28" t="s">
        <v>176</v>
      </c>
      <c r="AH389" s="37">
        <v>1</v>
      </c>
      <c r="AI389" s="38">
        <v>8689479</v>
      </c>
      <c r="AJ389" s="38">
        <v>287409</v>
      </c>
      <c r="AK389" s="38">
        <v>391366</v>
      </c>
      <c r="AL389" s="38" t="s">
        <v>107</v>
      </c>
      <c r="AM389" s="38" t="s">
        <v>107</v>
      </c>
      <c r="AN389" s="38">
        <v>6359698</v>
      </c>
      <c r="AO389" s="38">
        <v>568703</v>
      </c>
      <c r="AP389" s="38">
        <v>648200</v>
      </c>
      <c r="AQ389" s="38">
        <v>17123</v>
      </c>
      <c r="AR389" s="38">
        <v>298355</v>
      </c>
      <c r="AS389" s="38" t="s">
        <v>107</v>
      </c>
      <c r="AT389" s="38" t="s">
        <v>107</v>
      </c>
      <c r="AU389" s="38" t="s">
        <v>107</v>
      </c>
      <c r="AV389" s="38" t="s">
        <v>107</v>
      </c>
      <c r="AW389" s="38">
        <v>4280567</v>
      </c>
      <c r="AX389" s="38">
        <v>604171</v>
      </c>
      <c r="AY389" s="38" t="s">
        <v>107</v>
      </c>
      <c r="AZ389" s="38">
        <v>1467622</v>
      </c>
      <c r="BA389" s="38">
        <v>3057548</v>
      </c>
      <c r="BB389" s="38" t="s">
        <v>107</v>
      </c>
      <c r="BC389" s="38">
        <v>550358</v>
      </c>
      <c r="BD389" s="38">
        <v>207913</v>
      </c>
      <c r="BE389" s="38">
        <v>1467622</v>
      </c>
      <c r="BF389" s="38" t="s">
        <v>107</v>
      </c>
      <c r="BG389" s="38">
        <v>1907910</v>
      </c>
      <c r="BH389" s="38">
        <v>167553</v>
      </c>
      <c r="BI389" s="38">
        <v>3179849</v>
      </c>
      <c r="BJ389" s="38" t="s">
        <v>107</v>
      </c>
      <c r="BK389" s="38" t="s">
        <v>107</v>
      </c>
      <c r="BL389" s="38" t="s">
        <v>107</v>
      </c>
      <c r="BM389" s="38" t="s">
        <v>107</v>
      </c>
      <c r="BN389" s="38">
        <v>4280567</v>
      </c>
      <c r="BO389" s="38">
        <v>116187</v>
      </c>
      <c r="BP389" s="38" t="s">
        <v>107</v>
      </c>
      <c r="BQ389" s="38">
        <v>42805661</v>
      </c>
      <c r="BR389" s="38">
        <v>0</v>
      </c>
      <c r="BS389" s="38">
        <v>1834529</v>
      </c>
      <c r="BT389" s="330" t="s">
        <v>107</v>
      </c>
      <c r="BU389" s="38" t="s">
        <v>107</v>
      </c>
      <c r="BV389" s="38" t="s">
        <v>107</v>
      </c>
      <c r="BW389" s="38" t="s">
        <v>107</v>
      </c>
      <c r="BX389" s="38" t="s">
        <v>107</v>
      </c>
      <c r="BY389" s="41" t="s">
        <v>107</v>
      </c>
      <c r="BZ389" s="41" t="s">
        <v>107</v>
      </c>
      <c r="CA389" s="85" t="s">
        <v>1268</v>
      </c>
      <c r="CB389" s="41" t="s">
        <v>107</v>
      </c>
      <c r="CC389" s="85" t="s">
        <v>1268</v>
      </c>
      <c r="CD389" s="41" t="s">
        <v>107</v>
      </c>
      <c r="CE389" s="85" t="s">
        <v>1268</v>
      </c>
      <c r="CF389" s="42" t="s">
        <v>107</v>
      </c>
      <c r="CG389" s="42" t="s">
        <v>107</v>
      </c>
      <c r="CH389" s="42" t="s">
        <v>107</v>
      </c>
      <c r="CI389" s="42" t="s">
        <v>107</v>
      </c>
      <c r="CJ389" s="42" t="s">
        <v>107</v>
      </c>
      <c r="CK389" s="42" t="s">
        <v>107</v>
      </c>
      <c r="CL389" s="42" t="s">
        <v>107</v>
      </c>
      <c r="CM389" s="42" t="s">
        <v>107</v>
      </c>
      <c r="CN389" s="42" t="s">
        <v>107</v>
      </c>
      <c r="CO389" s="42" t="s">
        <v>107</v>
      </c>
      <c r="CP389" s="42" t="s">
        <v>107</v>
      </c>
      <c r="CQ389" s="42" t="s">
        <v>107</v>
      </c>
      <c r="CR389" s="42" t="s">
        <v>107</v>
      </c>
      <c r="CS389" s="42" t="s">
        <v>107</v>
      </c>
      <c r="CT389" s="42" t="s">
        <v>107</v>
      </c>
      <c r="CU389" s="332">
        <v>11496377</v>
      </c>
      <c r="CV389" s="43">
        <v>1</v>
      </c>
    </row>
    <row r="390" spans="1:100" ht="51">
      <c r="A390" s="28">
        <v>567</v>
      </c>
      <c r="B390" s="29" t="s">
        <v>896</v>
      </c>
      <c r="C390" s="68" t="s">
        <v>4</v>
      </c>
      <c r="D390" s="29" t="s">
        <v>1217</v>
      </c>
      <c r="E390" s="42" t="s">
        <v>843</v>
      </c>
      <c r="F390" s="42" t="s">
        <v>1218</v>
      </c>
      <c r="G390" s="30" t="s">
        <v>1269</v>
      </c>
      <c r="H390" s="42" t="s">
        <v>1052</v>
      </c>
      <c r="I390" s="28">
        <v>3626105</v>
      </c>
      <c r="J390" s="28" t="s">
        <v>1270</v>
      </c>
      <c r="K390" s="31" t="s">
        <v>107</v>
      </c>
      <c r="L390" s="32">
        <v>222</v>
      </c>
      <c r="M390" s="28" t="s">
        <v>107</v>
      </c>
      <c r="N390" s="34">
        <v>548500000</v>
      </c>
      <c r="O390" s="28" t="s">
        <v>107</v>
      </c>
      <c r="P390" s="28" t="s">
        <v>2415</v>
      </c>
      <c r="Q390" s="28" t="s">
        <v>360</v>
      </c>
      <c r="R390" s="33" t="s">
        <v>843</v>
      </c>
      <c r="S390" s="28">
        <v>17000</v>
      </c>
      <c r="T390" s="28">
        <v>6128</v>
      </c>
      <c r="U390" s="28">
        <v>10100</v>
      </c>
      <c r="V390" s="56" t="s">
        <v>1221</v>
      </c>
      <c r="W390" s="28" t="str">
        <f t="shared" ref="W390:W453" si="6">+IF(C390=$F$1,N390+BT390,"N.A.")</f>
        <v>N.A.</v>
      </c>
      <c r="X390" s="33" t="s">
        <v>2413</v>
      </c>
      <c r="Y390" s="205">
        <v>0.01</v>
      </c>
      <c r="Z390" s="205">
        <v>0.01</v>
      </c>
      <c r="AA390" s="205">
        <v>0.01</v>
      </c>
      <c r="AB390" s="205">
        <v>0.01</v>
      </c>
      <c r="AC390" s="205">
        <v>0.01</v>
      </c>
      <c r="AD390" s="205">
        <v>0.01</v>
      </c>
      <c r="AE390" s="28" t="s">
        <v>113</v>
      </c>
      <c r="AF390" s="28" t="s">
        <v>113</v>
      </c>
      <c r="AG390" s="28" t="s">
        <v>176</v>
      </c>
      <c r="AH390" s="37">
        <v>1</v>
      </c>
      <c r="AI390" s="38">
        <v>8689479</v>
      </c>
      <c r="AJ390" s="38">
        <v>287409</v>
      </c>
      <c r="AK390" s="38">
        <v>391366</v>
      </c>
      <c r="AL390" s="38" t="s">
        <v>107</v>
      </c>
      <c r="AM390" s="38" t="s">
        <v>107</v>
      </c>
      <c r="AN390" s="38">
        <v>6359698</v>
      </c>
      <c r="AO390" s="38">
        <v>568703</v>
      </c>
      <c r="AP390" s="38">
        <v>648200</v>
      </c>
      <c r="AQ390" s="38">
        <v>17123</v>
      </c>
      <c r="AR390" s="38">
        <v>298355</v>
      </c>
      <c r="AS390" s="38" t="s">
        <v>107</v>
      </c>
      <c r="AT390" s="38" t="s">
        <v>107</v>
      </c>
      <c r="AU390" s="38" t="s">
        <v>107</v>
      </c>
      <c r="AV390" s="38" t="s">
        <v>107</v>
      </c>
      <c r="AW390" s="38">
        <v>4280567</v>
      </c>
      <c r="AX390" s="38">
        <v>604171</v>
      </c>
      <c r="AY390" s="38" t="s">
        <v>107</v>
      </c>
      <c r="AZ390" s="38">
        <v>1467622</v>
      </c>
      <c r="BA390" s="38">
        <v>3057548</v>
      </c>
      <c r="BB390" s="38" t="s">
        <v>107</v>
      </c>
      <c r="BC390" s="38">
        <v>550358</v>
      </c>
      <c r="BD390" s="38">
        <v>207913</v>
      </c>
      <c r="BE390" s="38">
        <v>1467622</v>
      </c>
      <c r="BF390" s="38" t="s">
        <v>107</v>
      </c>
      <c r="BG390" s="38">
        <v>1907910</v>
      </c>
      <c r="BH390" s="38">
        <v>167553</v>
      </c>
      <c r="BI390" s="38">
        <v>3179849</v>
      </c>
      <c r="BJ390" s="38" t="s">
        <v>107</v>
      </c>
      <c r="BK390" s="38" t="s">
        <v>107</v>
      </c>
      <c r="BL390" s="38" t="s">
        <v>107</v>
      </c>
      <c r="BM390" s="38" t="s">
        <v>107</v>
      </c>
      <c r="BN390" s="38">
        <v>4280567</v>
      </c>
      <c r="BO390" s="38">
        <v>116187</v>
      </c>
      <c r="BP390" s="38" t="s">
        <v>107</v>
      </c>
      <c r="BQ390" s="38">
        <v>42805661</v>
      </c>
      <c r="BR390" s="38">
        <v>0</v>
      </c>
      <c r="BS390" s="38">
        <v>1834529</v>
      </c>
      <c r="BT390" s="330" t="s">
        <v>107</v>
      </c>
      <c r="BU390" s="38" t="s">
        <v>107</v>
      </c>
      <c r="BV390" s="38" t="s">
        <v>107</v>
      </c>
      <c r="BW390" s="38" t="s">
        <v>107</v>
      </c>
      <c r="BX390" s="38" t="s">
        <v>107</v>
      </c>
      <c r="BY390" s="41" t="s">
        <v>107</v>
      </c>
      <c r="BZ390" s="41" t="s">
        <v>107</v>
      </c>
      <c r="CA390" s="85" t="s">
        <v>1268</v>
      </c>
      <c r="CB390" s="41" t="s">
        <v>107</v>
      </c>
      <c r="CC390" s="85" t="s">
        <v>1268</v>
      </c>
      <c r="CD390" s="41" t="s">
        <v>107</v>
      </c>
      <c r="CE390" s="85" t="s">
        <v>1268</v>
      </c>
      <c r="CF390" s="42" t="s">
        <v>107</v>
      </c>
      <c r="CG390" s="53" t="s">
        <v>107</v>
      </c>
      <c r="CH390" s="53" t="s">
        <v>107</v>
      </c>
      <c r="CI390" s="53" t="s">
        <v>107</v>
      </c>
      <c r="CJ390" s="53" t="s">
        <v>107</v>
      </c>
      <c r="CK390" s="53" t="s">
        <v>107</v>
      </c>
      <c r="CL390" s="53" t="s">
        <v>107</v>
      </c>
      <c r="CM390" s="53" t="s">
        <v>107</v>
      </c>
      <c r="CN390" s="53" t="s">
        <v>107</v>
      </c>
      <c r="CO390" s="53" t="s">
        <v>107</v>
      </c>
      <c r="CP390" s="53" t="s">
        <v>107</v>
      </c>
      <c r="CQ390" s="53" t="s">
        <v>107</v>
      </c>
      <c r="CR390" s="53" t="s">
        <v>107</v>
      </c>
      <c r="CS390" s="53" t="s">
        <v>107</v>
      </c>
      <c r="CT390" s="53" t="s">
        <v>107</v>
      </c>
      <c r="CU390" s="332">
        <v>11496377</v>
      </c>
      <c r="CV390" s="43">
        <v>1</v>
      </c>
    </row>
    <row r="391" spans="1:100" ht="63.75">
      <c r="A391" s="28">
        <v>568</v>
      </c>
      <c r="B391" s="29" t="s">
        <v>896</v>
      </c>
      <c r="C391" s="68" t="s">
        <v>4</v>
      </c>
      <c r="D391" s="29" t="s">
        <v>1217</v>
      </c>
      <c r="E391" s="42" t="s">
        <v>843</v>
      </c>
      <c r="F391" s="42" t="s">
        <v>1218</v>
      </c>
      <c r="G391" s="30" t="s">
        <v>1271</v>
      </c>
      <c r="H391" s="28" t="s">
        <v>898</v>
      </c>
      <c r="I391" s="28">
        <v>18926013</v>
      </c>
      <c r="J391" s="28" t="s">
        <v>1272</v>
      </c>
      <c r="K391" s="31" t="s">
        <v>107</v>
      </c>
      <c r="L391" s="32">
        <v>257</v>
      </c>
      <c r="M391" s="28" t="s">
        <v>107</v>
      </c>
      <c r="N391" s="34">
        <v>380600000</v>
      </c>
      <c r="O391" s="28" t="s">
        <v>107</v>
      </c>
      <c r="P391" s="28" t="s">
        <v>2415</v>
      </c>
      <c r="Q391" s="28" t="s">
        <v>360</v>
      </c>
      <c r="R391" s="33" t="s">
        <v>843</v>
      </c>
      <c r="S391" s="28">
        <v>17000</v>
      </c>
      <c r="T391" s="28">
        <v>6500</v>
      </c>
      <c r="U391" s="28">
        <v>10112</v>
      </c>
      <c r="V391" s="56" t="s">
        <v>1221</v>
      </c>
      <c r="W391" s="28" t="str">
        <f t="shared" si="6"/>
        <v>N.A.</v>
      </c>
      <c r="X391" s="33" t="s">
        <v>2412</v>
      </c>
      <c r="Y391" s="205">
        <v>0.01</v>
      </c>
      <c r="Z391" s="205">
        <v>0.01</v>
      </c>
      <c r="AA391" s="205">
        <v>0.01</v>
      </c>
      <c r="AB391" s="205">
        <v>0.01</v>
      </c>
      <c r="AC391" s="205">
        <v>0.01</v>
      </c>
      <c r="AD391" s="205">
        <v>0.01</v>
      </c>
      <c r="AE391" s="28" t="s">
        <v>113</v>
      </c>
      <c r="AF391" s="28" t="s">
        <v>113</v>
      </c>
      <c r="AG391" s="28" t="s">
        <v>176</v>
      </c>
      <c r="AH391" s="37">
        <v>1</v>
      </c>
      <c r="AI391" s="38">
        <v>8689479</v>
      </c>
      <c r="AJ391" s="38">
        <v>287409</v>
      </c>
      <c r="AK391" s="38">
        <v>391366</v>
      </c>
      <c r="AL391" s="38" t="s">
        <v>107</v>
      </c>
      <c r="AM391" s="38" t="s">
        <v>107</v>
      </c>
      <c r="AN391" s="38">
        <v>6359698</v>
      </c>
      <c r="AO391" s="38">
        <v>568703</v>
      </c>
      <c r="AP391" s="38">
        <v>648200</v>
      </c>
      <c r="AQ391" s="38">
        <v>17123</v>
      </c>
      <c r="AR391" s="38">
        <v>298355</v>
      </c>
      <c r="AS391" s="38" t="s">
        <v>107</v>
      </c>
      <c r="AT391" s="38" t="s">
        <v>107</v>
      </c>
      <c r="AU391" s="38" t="s">
        <v>107</v>
      </c>
      <c r="AV391" s="38" t="s">
        <v>107</v>
      </c>
      <c r="AW391" s="38">
        <v>4280567</v>
      </c>
      <c r="AX391" s="38">
        <v>604171</v>
      </c>
      <c r="AY391" s="38" t="s">
        <v>107</v>
      </c>
      <c r="AZ391" s="38">
        <v>1467622</v>
      </c>
      <c r="BA391" s="38">
        <v>3057548</v>
      </c>
      <c r="BB391" s="38" t="s">
        <v>107</v>
      </c>
      <c r="BC391" s="38">
        <v>550358</v>
      </c>
      <c r="BD391" s="38">
        <v>207913</v>
      </c>
      <c r="BE391" s="38">
        <v>1467622</v>
      </c>
      <c r="BF391" s="38" t="s">
        <v>107</v>
      </c>
      <c r="BG391" s="38">
        <v>1907910</v>
      </c>
      <c r="BH391" s="38">
        <v>167553</v>
      </c>
      <c r="BI391" s="38">
        <v>3179849</v>
      </c>
      <c r="BJ391" s="38" t="s">
        <v>107</v>
      </c>
      <c r="BK391" s="38" t="s">
        <v>107</v>
      </c>
      <c r="BL391" s="38" t="s">
        <v>107</v>
      </c>
      <c r="BM391" s="38" t="s">
        <v>107</v>
      </c>
      <c r="BN391" s="38">
        <v>4280567</v>
      </c>
      <c r="BO391" s="38">
        <v>116187</v>
      </c>
      <c r="BP391" s="38" t="s">
        <v>107</v>
      </c>
      <c r="BQ391" s="38" t="s">
        <v>107</v>
      </c>
      <c r="BR391" s="38">
        <v>0</v>
      </c>
      <c r="BS391" s="38">
        <v>1834529</v>
      </c>
      <c r="BT391" s="330" t="s">
        <v>107</v>
      </c>
      <c r="BU391" s="38" t="s">
        <v>107</v>
      </c>
      <c r="BV391" s="38" t="s">
        <v>107</v>
      </c>
      <c r="BW391" s="38" t="s">
        <v>107</v>
      </c>
      <c r="BX391" s="38" t="s">
        <v>107</v>
      </c>
      <c r="BY391" s="41" t="s">
        <v>107</v>
      </c>
      <c r="BZ391" s="41" t="s">
        <v>107</v>
      </c>
      <c r="CA391" s="41" t="s">
        <v>1268</v>
      </c>
      <c r="CB391" s="41" t="s">
        <v>107</v>
      </c>
      <c r="CC391" s="41" t="s">
        <v>1268</v>
      </c>
      <c r="CD391" s="41" t="s">
        <v>107</v>
      </c>
      <c r="CE391" s="41" t="s">
        <v>1268</v>
      </c>
      <c r="CF391" s="42" t="s">
        <v>107</v>
      </c>
      <c r="CG391" s="41" t="s">
        <v>107</v>
      </c>
      <c r="CH391" s="41" t="s">
        <v>107</v>
      </c>
      <c r="CI391" s="41" t="s">
        <v>107</v>
      </c>
      <c r="CJ391" s="41" t="s">
        <v>107</v>
      </c>
      <c r="CK391" s="41" t="s">
        <v>107</v>
      </c>
      <c r="CL391" s="41" t="s">
        <v>107</v>
      </c>
      <c r="CM391" s="41" t="s">
        <v>107</v>
      </c>
      <c r="CN391" s="41" t="s">
        <v>107</v>
      </c>
      <c r="CO391" s="41" t="s">
        <v>107</v>
      </c>
      <c r="CP391" s="41" t="s">
        <v>107</v>
      </c>
      <c r="CQ391" s="41" t="s">
        <v>107</v>
      </c>
      <c r="CR391" s="41" t="s">
        <v>107</v>
      </c>
      <c r="CS391" s="41" t="s">
        <v>107</v>
      </c>
      <c r="CT391" s="41" t="s">
        <v>107</v>
      </c>
      <c r="CU391" s="332">
        <v>14187019</v>
      </c>
      <c r="CV391" s="43">
        <v>1</v>
      </c>
    </row>
    <row r="392" spans="1:100" ht="51">
      <c r="A392" s="28">
        <v>570</v>
      </c>
      <c r="B392" s="29" t="s">
        <v>896</v>
      </c>
      <c r="C392" s="68" t="s">
        <v>4</v>
      </c>
      <c r="D392" s="29" t="s">
        <v>1192</v>
      </c>
      <c r="E392" s="42" t="s">
        <v>1129</v>
      </c>
      <c r="F392" s="42" t="s">
        <v>107</v>
      </c>
      <c r="G392" s="30" t="s">
        <v>1275</v>
      </c>
      <c r="H392" s="28" t="s">
        <v>898</v>
      </c>
      <c r="I392" s="28">
        <v>18966005</v>
      </c>
      <c r="J392" s="28" t="s">
        <v>1276</v>
      </c>
      <c r="K392" s="31" t="s">
        <v>107</v>
      </c>
      <c r="L392" s="32">
        <v>460</v>
      </c>
      <c r="M392" s="28" t="s">
        <v>107</v>
      </c>
      <c r="N392" s="34">
        <v>517200000</v>
      </c>
      <c r="O392" s="28" t="s">
        <v>107</v>
      </c>
      <c r="P392" s="28" t="s">
        <v>2415</v>
      </c>
      <c r="Q392" s="28" t="s">
        <v>360</v>
      </c>
      <c r="R392" s="28" t="s">
        <v>1129</v>
      </c>
      <c r="S392" s="28">
        <v>52000</v>
      </c>
      <c r="T392" s="28">
        <v>9108</v>
      </c>
      <c r="U392" s="28">
        <v>40500</v>
      </c>
      <c r="V392" s="42" t="s">
        <v>1198</v>
      </c>
      <c r="W392" s="28" t="str">
        <f t="shared" si="6"/>
        <v>N.A.</v>
      </c>
      <c r="X392" s="33" t="s">
        <v>2412</v>
      </c>
      <c r="Y392" s="205">
        <v>0.01</v>
      </c>
      <c r="Z392" s="205">
        <v>0.01</v>
      </c>
      <c r="AA392" s="205">
        <v>0.01</v>
      </c>
      <c r="AB392" s="205">
        <v>0.01</v>
      </c>
      <c r="AC392" s="205">
        <v>0.01</v>
      </c>
      <c r="AD392" s="205">
        <v>0.01</v>
      </c>
      <c r="AE392" s="28" t="s">
        <v>113</v>
      </c>
      <c r="AF392" s="28" t="s">
        <v>113</v>
      </c>
      <c r="AG392" s="28" t="s">
        <v>176</v>
      </c>
      <c r="AH392" s="37">
        <v>1</v>
      </c>
      <c r="AI392" s="38">
        <v>8689479</v>
      </c>
      <c r="AJ392" s="38">
        <v>287409</v>
      </c>
      <c r="AK392" s="38">
        <v>391366</v>
      </c>
      <c r="AL392" s="38" t="s">
        <v>107</v>
      </c>
      <c r="AM392" s="38" t="s">
        <v>107</v>
      </c>
      <c r="AN392" s="38">
        <v>6359698</v>
      </c>
      <c r="AO392" s="38">
        <v>568703</v>
      </c>
      <c r="AP392" s="38">
        <v>648200</v>
      </c>
      <c r="AQ392" s="38">
        <v>17123</v>
      </c>
      <c r="AR392" s="38">
        <v>298355</v>
      </c>
      <c r="AS392" s="38" t="s">
        <v>107</v>
      </c>
      <c r="AT392" s="38" t="s">
        <v>107</v>
      </c>
      <c r="AU392" s="38" t="s">
        <v>107</v>
      </c>
      <c r="AV392" s="38" t="s">
        <v>107</v>
      </c>
      <c r="AW392" s="38" t="s">
        <v>107</v>
      </c>
      <c r="AX392" s="38">
        <v>604171</v>
      </c>
      <c r="AY392" s="38" t="s">
        <v>107</v>
      </c>
      <c r="AZ392" s="38">
        <v>1467622</v>
      </c>
      <c r="BA392" s="38">
        <v>3057548</v>
      </c>
      <c r="BB392" s="38" t="s">
        <v>107</v>
      </c>
      <c r="BC392" s="38">
        <v>550358</v>
      </c>
      <c r="BD392" s="38">
        <v>207913</v>
      </c>
      <c r="BE392" s="38" t="s">
        <v>107</v>
      </c>
      <c r="BF392" s="38" t="s">
        <v>107</v>
      </c>
      <c r="BG392" s="38">
        <v>1907910</v>
      </c>
      <c r="BH392" s="38">
        <v>167553</v>
      </c>
      <c r="BI392" s="38">
        <v>3179849</v>
      </c>
      <c r="BJ392" s="38" t="s">
        <v>107</v>
      </c>
      <c r="BK392" s="38" t="s">
        <v>107</v>
      </c>
      <c r="BL392" s="38" t="s">
        <v>107</v>
      </c>
      <c r="BM392" s="38" t="s">
        <v>107</v>
      </c>
      <c r="BN392" s="38">
        <v>4280567</v>
      </c>
      <c r="BO392" s="38">
        <v>116187</v>
      </c>
      <c r="BP392" s="38" t="s">
        <v>107</v>
      </c>
      <c r="BQ392" s="38" t="s">
        <v>107</v>
      </c>
      <c r="BR392" s="38">
        <v>0</v>
      </c>
      <c r="BS392" s="38">
        <v>1834529</v>
      </c>
      <c r="BT392" s="330" t="s">
        <v>107</v>
      </c>
      <c r="BU392" s="38" t="s">
        <v>107</v>
      </c>
      <c r="BV392" s="38" t="s">
        <v>107</v>
      </c>
      <c r="BW392" s="38" t="s">
        <v>107</v>
      </c>
      <c r="BX392" s="38" t="s">
        <v>107</v>
      </c>
      <c r="BY392" s="41" t="s">
        <v>107</v>
      </c>
      <c r="BZ392" s="41" t="s">
        <v>107</v>
      </c>
      <c r="CA392" s="41" t="s">
        <v>107</v>
      </c>
      <c r="CB392" s="41" t="s">
        <v>107</v>
      </c>
      <c r="CC392" s="41" t="s">
        <v>107</v>
      </c>
      <c r="CD392" s="41" t="s">
        <v>107</v>
      </c>
      <c r="CE392" s="41" t="s">
        <v>107</v>
      </c>
      <c r="CF392" s="42" t="s">
        <v>107</v>
      </c>
      <c r="CG392" s="41" t="s">
        <v>107</v>
      </c>
      <c r="CH392" s="41" t="s">
        <v>107</v>
      </c>
      <c r="CI392" s="41" t="s">
        <v>107</v>
      </c>
      <c r="CJ392" s="41" t="s">
        <v>107</v>
      </c>
      <c r="CK392" s="41" t="s">
        <v>107</v>
      </c>
      <c r="CL392" s="41" t="s">
        <v>107</v>
      </c>
      <c r="CM392" s="41" t="s">
        <v>107</v>
      </c>
      <c r="CN392" s="41" t="s">
        <v>107</v>
      </c>
      <c r="CO392" s="41" t="s">
        <v>176</v>
      </c>
      <c r="CP392" s="41" t="s">
        <v>107</v>
      </c>
      <c r="CQ392" s="41" t="s">
        <v>176</v>
      </c>
      <c r="CR392" s="41" t="s">
        <v>107</v>
      </c>
      <c r="CS392" s="41" t="s">
        <v>107</v>
      </c>
      <c r="CT392" s="41" t="s">
        <v>107</v>
      </c>
      <c r="CU392" s="332">
        <v>19201396</v>
      </c>
      <c r="CV392" s="43">
        <v>1</v>
      </c>
    </row>
    <row r="393" spans="1:100" ht="51">
      <c r="A393" s="28">
        <v>573</v>
      </c>
      <c r="B393" s="29" t="s">
        <v>896</v>
      </c>
      <c r="C393" s="68" t="s">
        <v>4</v>
      </c>
      <c r="D393" s="29" t="s">
        <v>1217</v>
      </c>
      <c r="E393" s="42" t="s">
        <v>1129</v>
      </c>
      <c r="F393" s="42" t="s">
        <v>1222</v>
      </c>
      <c r="G393" s="30" t="s">
        <v>1281</v>
      </c>
      <c r="H393" s="42" t="s">
        <v>1052</v>
      </c>
      <c r="I393" s="28">
        <v>3626104</v>
      </c>
      <c r="J393" s="28" t="s">
        <v>1282</v>
      </c>
      <c r="K393" s="31" t="s">
        <v>107</v>
      </c>
      <c r="L393" s="32">
        <v>340</v>
      </c>
      <c r="M393" s="28" t="s">
        <v>107</v>
      </c>
      <c r="N393" s="34">
        <v>744200000</v>
      </c>
      <c r="O393" s="28" t="s">
        <v>107</v>
      </c>
      <c r="P393" s="28" t="s">
        <v>2415</v>
      </c>
      <c r="Q393" s="28" t="s">
        <v>360</v>
      </c>
      <c r="R393" s="28" t="s">
        <v>1129</v>
      </c>
      <c r="S393" s="28">
        <v>28000</v>
      </c>
      <c r="T393" s="28">
        <v>7753</v>
      </c>
      <c r="U393" s="28">
        <v>16000</v>
      </c>
      <c r="V393" s="84" t="s">
        <v>1222</v>
      </c>
      <c r="W393" s="28" t="str">
        <f t="shared" si="6"/>
        <v>N.A.</v>
      </c>
      <c r="X393" s="33" t="s">
        <v>2413</v>
      </c>
      <c r="Y393" s="205">
        <v>0.01</v>
      </c>
      <c r="Z393" s="205">
        <v>0.01</v>
      </c>
      <c r="AA393" s="205">
        <v>0.01</v>
      </c>
      <c r="AB393" s="205">
        <v>0.01</v>
      </c>
      <c r="AC393" s="205">
        <v>0.01</v>
      </c>
      <c r="AD393" s="205">
        <v>0.01</v>
      </c>
      <c r="AE393" s="28" t="s">
        <v>113</v>
      </c>
      <c r="AF393" s="28" t="s">
        <v>113</v>
      </c>
      <c r="AG393" s="28" t="s">
        <v>176</v>
      </c>
      <c r="AH393" s="37">
        <v>1</v>
      </c>
      <c r="AI393" s="38">
        <v>8689479</v>
      </c>
      <c r="AJ393" s="38">
        <v>287409</v>
      </c>
      <c r="AK393" s="38">
        <v>391366</v>
      </c>
      <c r="AL393" s="38" t="s">
        <v>107</v>
      </c>
      <c r="AM393" s="38" t="s">
        <v>107</v>
      </c>
      <c r="AN393" s="38">
        <v>6359698</v>
      </c>
      <c r="AO393" s="38">
        <v>568703</v>
      </c>
      <c r="AP393" s="38">
        <v>648200</v>
      </c>
      <c r="AQ393" s="38">
        <v>17123</v>
      </c>
      <c r="AR393" s="38">
        <v>298355</v>
      </c>
      <c r="AS393" s="38" t="s">
        <v>107</v>
      </c>
      <c r="AT393" s="38" t="s">
        <v>107</v>
      </c>
      <c r="AU393" s="38" t="s">
        <v>107</v>
      </c>
      <c r="AV393" s="38" t="s">
        <v>107</v>
      </c>
      <c r="AW393" s="38" t="s">
        <v>107</v>
      </c>
      <c r="AX393" s="38">
        <v>604171</v>
      </c>
      <c r="AY393" s="38" t="s">
        <v>107</v>
      </c>
      <c r="AZ393" s="38">
        <v>1467622</v>
      </c>
      <c r="BA393" s="38">
        <v>3057548</v>
      </c>
      <c r="BB393" s="38" t="s">
        <v>107</v>
      </c>
      <c r="BC393" s="38">
        <v>550358</v>
      </c>
      <c r="BD393" s="38">
        <v>207913</v>
      </c>
      <c r="BE393" s="38" t="s">
        <v>107</v>
      </c>
      <c r="BF393" s="38" t="s">
        <v>107</v>
      </c>
      <c r="BG393" s="38">
        <v>1907910</v>
      </c>
      <c r="BH393" s="38">
        <v>167553</v>
      </c>
      <c r="BI393" s="38">
        <v>3179849</v>
      </c>
      <c r="BJ393" s="38" t="s">
        <v>107</v>
      </c>
      <c r="BK393" s="38" t="s">
        <v>107</v>
      </c>
      <c r="BL393" s="38" t="s">
        <v>107</v>
      </c>
      <c r="BM393" s="38" t="s">
        <v>107</v>
      </c>
      <c r="BN393" s="38">
        <v>4280567</v>
      </c>
      <c r="BO393" s="38">
        <v>116187</v>
      </c>
      <c r="BP393" s="38" t="s">
        <v>107</v>
      </c>
      <c r="BQ393" s="38">
        <v>42805661</v>
      </c>
      <c r="BR393" s="38">
        <v>0</v>
      </c>
      <c r="BS393" s="38">
        <v>1834529</v>
      </c>
      <c r="BT393" s="330" t="s">
        <v>107</v>
      </c>
      <c r="BU393" s="38" t="s">
        <v>107</v>
      </c>
      <c r="BV393" s="38" t="s">
        <v>107</v>
      </c>
      <c r="BW393" s="38" t="s">
        <v>107</v>
      </c>
      <c r="BX393" s="38" t="s">
        <v>107</v>
      </c>
      <c r="BY393" s="41" t="s">
        <v>107</v>
      </c>
      <c r="BZ393" s="41" t="s">
        <v>107</v>
      </c>
      <c r="CA393" s="41" t="s">
        <v>176</v>
      </c>
      <c r="CB393" s="41" t="s">
        <v>107</v>
      </c>
      <c r="CC393" s="41" t="s">
        <v>176</v>
      </c>
      <c r="CD393" s="41" t="s">
        <v>107</v>
      </c>
      <c r="CE393" s="41" t="s">
        <v>176</v>
      </c>
      <c r="CF393" s="42" t="s">
        <v>107</v>
      </c>
      <c r="CG393" s="41" t="s">
        <v>107</v>
      </c>
      <c r="CH393" s="41" t="s">
        <v>107</v>
      </c>
      <c r="CI393" s="41" t="s">
        <v>107</v>
      </c>
      <c r="CJ393" s="41" t="s">
        <v>107</v>
      </c>
      <c r="CK393" s="41" t="s">
        <v>107</v>
      </c>
      <c r="CL393" s="41" t="s">
        <v>107</v>
      </c>
      <c r="CM393" s="41" t="s">
        <v>107</v>
      </c>
      <c r="CN393" s="41" t="s">
        <v>107</v>
      </c>
      <c r="CO393" s="41" t="s">
        <v>107</v>
      </c>
      <c r="CP393" s="41" t="s">
        <v>107</v>
      </c>
      <c r="CQ393" s="41" t="s">
        <v>107</v>
      </c>
      <c r="CR393" s="41" t="s">
        <v>107</v>
      </c>
      <c r="CS393" s="41" t="s">
        <v>107</v>
      </c>
      <c r="CT393" s="41" t="s">
        <v>107</v>
      </c>
      <c r="CU393" s="332">
        <v>11618679</v>
      </c>
      <c r="CV393" s="43">
        <v>1</v>
      </c>
    </row>
    <row r="394" spans="1:100" ht="25.5">
      <c r="A394" s="28">
        <v>590</v>
      </c>
      <c r="B394" s="29" t="s">
        <v>149</v>
      </c>
      <c r="C394" s="29" t="s">
        <v>0</v>
      </c>
      <c r="D394" s="29" t="s">
        <v>665</v>
      </c>
      <c r="E394" s="42" t="s">
        <v>666</v>
      </c>
      <c r="F394" s="42" t="s">
        <v>346</v>
      </c>
      <c r="G394" s="30" t="s">
        <v>1309</v>
      </c>
      <c r="H394" s="42" t="s">
        <v>1310</v>
      </c>
      <c r="I394" s="28">
        <v>6442060</v>
      </c>
      <c r="J394" s="28" t="s">
        <v>1311</v>
      </c>
      <c r="K394" s="31" t="s">
        <v>674</v>
      </c>
      <c r="L394" s="56">
        <v>161</v>
      </c>
      <c r="M394" s="33" t="s">
        <v>107</v>
      </c>
      <c r="N394" s="34">
        <v>167000000</v>
      </c>
      <c r="O394" s="33" t="s">
        <v>346</v>
      </c>
      <c r="P394" s="28" t="s">
        <v>2415</v>
      </c>
      <c r="Q394" s="28" t="s">
        <v>360</v>
      </c>
      <c r="R394" s="28" t="s">
        <v>107</v>
      </c>
      <c r="S394" s="28">
        <v>2910</v>
      </c>
      <c r="T394" s="28">
        <v>1875</v>
      </c>
      <c r="U394" s="28">
        <v>1035</v>
      </c>
      <c r="V394" s="28" t="s">
        <v>107</v>
      </c>
      <c r="W394" s="28" t="str">
        <f t="shared" si="6"/>
        <v>N.A.</v>
      </c>
      <c r="X394" s="33" t="s">
        <v>2412</v>
      </c>
      <c r="Y394" s="323">
        <v>0.09</v>
      </c>
      <c r="Z394" s="323">
        <v>0.1</v>
      </c>
      <c r="AA394" s="323">
        <v>0.1</v>
      </c>
      <c r="AB394" s="323">
        <v>0.11</v>
      </c>
      <c r="AC394" s="323">
        <v>0.11</v>
      </c>
      <c r="AD394" s="323">
        <v>0.11</v>
      </c>
      <c r="AE394" s="28" t="s">
        <v>113</v>
      </c>
      <c r="AF394" s="28" t="s">
        <v>113</v>
      </c>
      <c r="AG394" s="28" t="s">
        <v>113</v>
      </c>
      <c r="AH394" s="37">
        <v>1</v>
      </c>
      <c r="AI394" s="38">
        <v>8689479</v>
      </c>
      <c r="AJ394" s="38">
        <v>592663</v>
      </c>
      <c r="AK394" s="38">
        <v>709041</v>
      </c>
      <c r="AL394" s="38">
        <v>997966</v>
      </c>
      <c r="AM394" s="38">
        <v>918589</v>
      </c>
      <c r="AN394" s="38">
        <v>7360484</v>
      </c>
      <c r="AO394" s="38">
        <v>0</v>
      </c>
      <c r="AP394" s="38">
        <v>1247819</v>
      </c>
      <c r="AQ394" s="38">
        <v>901159</v>
      </c>
      <c r="AR394" s="38">
        <v>545921</v>
      </c>
      <c r="AS394" s="38" t="s">
        <v>107</v>
      </c>
      <c r="AT394" s="38" t="s">
        <v>107</v>
      </c>
      <c r="AU394" s="38" t="s">
        <v>107</v>
      </c>
      <c r="AV394" s="38" t="s">
        <v>107</v>
      </c>
      <c r="AW394" s="38">
        <v>1247819</v>
      </c>
      <c r="AX394" s="38">
        <v>3039785</v>
      </c>
      <c r="AY394" s="38">
        <v>2606006</v>
      </c>
      <c r="AZ394" s="38">
        <v>1929440</v>
      </c>
      <c r="BA394" s="38">
        <v>1972991</v>
      </c>
      <c r="BB394" s="38">
        <v>0</v>
      </c>
      <c r="BC394" s="38">
        <v>1279014</v>
      </c>
      <c r="BD394" s="38">
        <v>171576</v>
      </c>
      <c r="BE394" s="38">
        <v>2183683</v>
      </c>
      <c r="BF394" s="38">
        <v>668908</v>
      </c>
      <c r="BG394" s="38">
        <v>3732537</v>
      </c>
      <c r="BH394" s="38">
        <v>70190</v>
      </c>
      <c r="BI394" s="38">
        <v>1668957</v>
      </c>
      <c r="BJ394" s="38">
        <v>748691</v>
      </c>
      <c r="BK394" s="38">
        <v>1071877</v>
      </c>
      <c r="BL394" s="38" t="s">
        <v>107</v>
      </c>
      <c r="BM394" s="38" t="s">
        <v>107</v>
      </c>
      <c r="BN394" s="38">
        <v>7018979</v>
      </c>
      <c r="BO394" s="38">
        <v>117607</v>
      </c>
      <c r="BP394" s="38">
        <v>5863967</v>
      </c>
      <c r="BQ394" s="38">
        <v>7876855</v>
      </c>
      <c r="BR394" s="38">
        <v>0</v>
      </c>
      <c r="BS394" s="38">
        <v>701898</v>
      </c>
      <c r="BT394" s="330" t="s">
        <v>107</v>
      </c>
      <c r="BU394" s="38" t="s">
        <v>107</v>
      </c>
      <c r="BV394" s="38" t="s">
        <v>107</v>
      </c>
      <c r="BW394" s="38" t="s">
        <v>107</v>
      </c>
      <c r="BX394" s="38" t="s">
        <v>107</v>
      </c>
      <c r="BY394" s="41" t="s">
        <v>114</v>
      </c>
      <c r="BZ394" s="41" t="s">
        <v>114</v>
      </c>
      <c r="CA394" s="41" t="s">
        <v>113</v>
      </c>
      <c r="CB394" s="41" t="s">
        <v>114</v>
      </c>
      <c r="CC394" s="41" t="s">
        <v>113</v>
      </c>
      <c r="CD394" s="41" t="s">
        <v>114</v>
      </c>
      <c r="CE394" s="41" t="s">
        <v>114</v>
      </c>
      <c r="CF394" s="42" t="s">
        <v>107</v>
      </c>
      <c r="CG394" s="41" t="s">
        <v>107</v>
      </c>
      <c r="CH394" s="41" t="s">
        <v>107</v>
      </c>
      <c r="CI394" s="41" t="s">
        <v>107</v>
      </c>
      <c r="CJ394" s="41" t="s">
        <v>107</v>
      </c>
      <c r="CK394" s="41" t="s">
        <v>107</v>
      </c>
      <c r="CL394" s="41" t="s">
        <v>107</v>
      </c>
      <c r="CM394" s="41" t="s">
        <v>107</v>
      </c>
      <c r="CN394" s="41" t="s">
        <v>107</v>
      </c>
      <c r="CO394" s="41" t="s">
        <v>107</v>
      </c>
      <c r="CP394" s="41" t="s">
        <v>107</v>
      </c>
      <c r="CQ394" s="41" t="s">
        <v>107</v>
      </c>
      <c r="CR394" s="41" t="s">
        <v>107</v>
      </c>
      <c r="CS394" s="41" t="s">
        <v>107</v>
      </c>
      <c r="CT394" s="41" t="s">
        <v>107</v>
      </c>
      <c r="CU394" s="332">
        <v>9280651</v>
      </c>
      <c r="CV394" s="43">
        <v>1</v>
      </c>
    </row>
    <row r="395" spans="1:100" ht="25.5">
      <c r="A395" s="28">
        <v>592</v>
      </c>
      <c r="B395" s="29" t="s">
        <v>104</v>
      </c>
      <c r="C395" s="29" t="s">
        <v>0</v>
      </c>
      <c r="D395" s="29" t="s">
        <v>105</v>
      </c>
      <c r="E395" s="42" t="s">
        <v>2380</v>
      </c>
      <c r="F395" s="42" t="s">
        <v>107</v>
      </c>
      <c r="G395" s="30" t="s">
        <v>1315</v>
      </c>
      <c r="H395" s="42" t="s">
        <v>1313</v>
      </c>
      <c r="I395" s="28">
        <v>1601345</v>
      </c>
      <c r="J395" s="28" t="s">
        <v>1316</v>
      </c>
      <c r="K395" s="31" t="s">
        <v>111</v>
      </c>
      <c r="L395" s="88">
        <v>98</v>
      </c>
      <c r="M395" s="33" t="s">
        <v>107</v>
      </c>
      <c r="N395" s="34">
        <v>65100000</v>
      </c>
      <c r="O395" s="33" t="s">
        <v>107</v>
      </c>
      <c r="P395" s="28" t="s">
        <v>2415</v>
      </c>
      <c r="Q395" s="28" t="s">
        <v>112</v>
      </c>
      <c r="R395" s="28" t="s">
        <v>107</v>
      </c>
      <c r="S395" s="28">
        <v>1045</v>
      </c>
      <c r="T395" s="28">
        <v>670</v>
      </c>
      <c r="U395" s="28">
        <v>375</v>
      </c>
      <c r="V395" s="28" t="s">
        <v>107</v>
      </c>
      <c r="W395" s="28" t="str">
        <f t="shared" si="6"/>
        <v>N.A.</v>
      </c>
      <c r="X395" s="33" t="s">
        <v>2412</v>
      </c>
      <c r="Y395" s="205">
        <v>7.0000000000000007E-2</v>
      </c>
      <c r="Z395" s="205">
        <v>7.0000000000000007E-2</v>
      </c>
      <c r="AA395" s="205">
        <v>7.0000000000000007E-2</v>
      </c>
      <c r="AB395" s="205">
        <v>7.0000000000000007E-2</v>
      </c>
      <c r="AC395" s="205">
        <v>0.08</v>
      </c>
      <c r="AD395" s="205">
        <v>0.09</v>
      </c>
      <c r="AE395" s="28" t="s">
        <v>113</v>
      </c>
      <c r="AF395" s="28" t="s">
        <v>113</v>
      </c>
      <c r="AG395" s="28" t="s">
        <v>113</v>
      </c>
      <c r="AH395" s="37">
        <v>1</v>
      </c>
      <c r="AI395" s="38">
        <v>8689479</v>
      </c>
      <c r="AJ395" s="38">
        <v>535272</v>
      </c>
      <c r="AK395" s="38">
        <v>764674</v>
      </c>
      <c r="AL395" s="38" t="s">
        <v>107</v>
      </c>
      <c r="AM395" s="38" t="s">
        <v>107</v>
      </c>
      <c r="AN395" s="38">
        <v>11547654</v>
      </c>
      <c r="AO395" s="38">
        <v>527502</v>
      </c>
      <c r="AP395" s="38">
        <v>1338179</v>
      </c>
      <c r="AQ395" s="38">
        <v>128475</v>
      </c>
      <c r="AR395" s="38">
        <v>613375</v>
      </c>
      <c r="AS395" s="38" t="s">
        <v>107</v>
      </c>
      <c r="AT395" s="38" t="s">
        <v>107</v>
      </c>
      <c r="AU395" s="38" t="s">
        <v>107</v>
      </c>
      <c r="AV395" s="38" t="s">
        <v>107</v>
      </c>
      <c r="AW395" s="38" t="s">
        <v>107</v>
      </c>
      <c r="AX395" s="38">
        <v>4600313</v>
      </c>
      <c r="AY395" s="38" t="s">
        <v>107</v>
      </c>
      <c r="AZ395" s="38">
        <v>2891625</v>
      </c>
      <c r="BA395" s="38">
        <v>4089166</v>
      </c>
      <c r="BB395" s="38">
        <v>1368593</v>
      </c>
      <c r="BC395" s="38">
        <v>1533438</v>
      </c>
      <c r="BD395" s="38">
        <v>173454</v>
      </c>
      <c r="BE395" s="38">
        <v>1970774</v>
      </c>
      <c r="BF395" s="38" t="s">
        <v>107</v>
      </c>
      <c r="BG395" s="38">
        <v>4896777</v>
      </c>
      <c r="BH395" s="38">
        <v>130091</v>
      </c>
      <c r="BI395" s="38">
        <v>2146812</v>
      </c>
      <c r="BJ395" s="38" t="s">
        <v>107</v>
      </c>
      <c r="BK395" s="38" t="s">
        <v>107</v>
      </c>
      <c r="BL395" s="38" t="s">
        <v>107</v>
      </c>
      <c r="BM395" s="38">
        <v>2044583</v>
      </c>
      <c r="BN395" s="38">
        <v>7892091</v>
      </c>
      <c r="BO395" s="38">
        <v>130091</v>
      </c>
      <c r="BP395" s="38" t="s">
        <v>107</v>
      </c>
      <c r="BQ395" s="38" t="s">
        <v>107</v>
      </c>
      <c r="BR395" s="38">
        <v>0</v>
      </c>
      <c r="BS395" s="38">
        <v>1011820</v>
      </c>
      <c r="BT395" s="330" t="s">
        <v>107</v>
      </c>
      <c r="BU395" s="38" t="s">
        <v>107</v>
      </c>
      <c r="BV395" s="38" t="s">
        <v>107</v>
      </c>
      <c r="BW395" s="38" t="s">
        <v>107</v>
      </c>
      <c r="BX395" s="38" t="s">
        <v>107</v>
      </c>
      <c r="BY395" s="41" t="s">
        <v>114</v>
      </c>
      <c r="BZ395" s="41" t="s">
        <v>114</v>
      </c>
      <c r="CA395" s="41" t="s">
        <v>114</v>
      </c>
      <c r="CB395" s="41" t="s">
        <v>114</v>
      </c>
      <c r="CC395" s="41" t="s">
        <v>114</v>
      </c>
      <c r="CD395" s="41" t="s">
        <v>114</v>
      </c>
      <c r="CE395" s="41" t="s">
        <v>114</v>
      </c>
      <c r="CF395" s="42" t="s">
        <v>107</v>
      </c>
      <c r="CG395" s="28" t="s">
        <v>107</v>
      </c>
      <c r="CH395" s="28" t="s">
        <v>107</v>
      </c>
      <c r="CI395" s="28" t="s">
        <v>107</v>
      </c>
      <c r="CJ395" s="28" t="s">
        <v>107</v>
      </c>
      <c r="CK395" s="28" t="s">
        <v>107</v>
      </c>
      <c r="CL395" s="28" t="s">
        <v>107</v>
      </c>
      <c r="CM395" s="28" t="s">
        <v>107</v>
      </c>
      <c r="CN395" s="28" t="s">
        <v>107</v>
      </c>
      <c r="CO395" s="28" t="s">
        <v>107</v>
      </c>
      <c r="CP395" s="28" t="s">
        <v>107</v>
      </c>
      <c r="CQ395" s="28" t="s">
        <v>107</v>
      </c>
      <c r="CR395" s="28" t="s">
        <v>107</v>
      </c>
      <c r="CS395" s="28" t="s">
        <v>107</v>
      </c>
      <c r="CT395" s="28" t="s">
        <v>107</v>
      </c>
      <c r="CU395" s="332">
        <v>10002102</v>
      </c>
      <c r="CV395" s="43">
        <v>1</v>
      </c>
    </row>
    <row r="396" spans="1:100" ht="38.25">
      <c r="A396" s="28">
        <v>593</v>
      </c>
      <c r="B396" s="29" t="s">
        <v>1130</v>
      </c>
      <c r="C396" s="68" t="s">
        <v>4</v>
      </c>
      <c r="D396" s="29" t="s">
        <v>1112</v>
      </c>
      <c r="E396" s="42" t="s">
        <v>1113</v>
      </c>
      <c r="F396" s="42" t="s">
        <v>107</v>
      </c>
      <c r="G396" s="30" t="s">
        <v>1317</v>
      </c>
      <c r="H396" s="42" t="s">
        <v>1318</v>
      </c>
      <c r="I396" s="28">
        <v>25761018</v>
      </c>
      <c r="J396" s="28" t="s">
        <v>1319</v>
      </c>
      <c r="K396" s="31" t="s">
        <v>107</v>
      </c>
      <c r="L396" s="32">
        <v>170</v>
      </c>
      <c r="M396" s="28" t="s">
        <v>107</v>
      </c>
      <c r="N396" s="34">
        <v>223700000</v>
      </c>
      <c r="O396" s="28" t="s">
        <v>107</v>
      </c>
      <c r="P396" s="28" t="s">
        <v>2415</v>
      </c>
      <c r="Q396" s="28" t="s">
        <v>360</v>
      </c>
      <c r="R396" s="33" t="s">
        <v>843</v>
      </c>
      <c r="S396" s="28">
        <v>9600</v>
      </c>
      <c r="T396" s="28">
        <v>3020</v>
      </c>
      <c r="U396" s="28">
        <v>6580</v>
      </c>
      <c r="V396" s="28" t="s">
        <v>1123</v>
      </c>
      <c r="W396" s="28" t="str">
        <f t="shared" si="6"/>
        <v>N.A.</v>
      </c>
      <c r="X396" s="33" t="s">
        <v>2413</v>
      </c>
      <c r="Y396" s="205">
        <v>0.1</v>
      </c>
      <c r="Z396" s="205">
        <v>0.1</v>
      </c>
      <c r="AA396" s="205">
        <v>0.17</v>
      </c>
      <c r="AB396" s="205">
        <v>0.2</v>
      </c>
      <c r="AC396" s="339">
        <v>0.2</v>
      </c>
      <c r="AD396" s="205">
        <v>0.2</v>
      </c>
      <c r="AE396" s="28" t="s">
        <v>113</v>
      </c>
      <c r="AF396" s="28" t="s">
        <v>113</v>
      </c>
      <c r="AG396" s="89" t="s">
        <v>176</v>
      </c>
      <c r="AH396" s="90">
        <v>0.5</v>
      </c>
      <c r="AI396" s="38">
        <v>9049625</v>
      </c>
      <c r="AJ396" s="38">
        <v>110402</v>
      </c>
      <c r="AK396" s="38">
        <v>1070370</v>
      </c>
      <c r="AL396" s="38">
        <v>724309</v>
      </c>
      <c r="AM396" s="38" t="s">
        <v>107</v>
      </c>
      <c r="AN396" s="38">
        <v>1478747</v>
      </c>
      <c r="AO396" s="38">
        <v>168040</v>
      </c>
      <c r="AP396" s="38">
        <v>1646788</v>
      </c>
      <c r="AQ396" s="38">
        <v>110402</v>
      </c>
      <c r="AR396" s="38">
        <v>741391</v>
      </c>
      <c r="AS396" s="38">
        <v>43110268</v>
      </c>
      <c r="AT396" s="38">
        <v>44307985</v>
      </c>
      <c r="AU396" s="38" t="s">
        <v>107</v>
      </c>
      <c r="AV396" s="38" t="s">
        <v>107</v>
      </c>
      <c r="AW396" s="38" t="s">
        <v>107</v>
      </c>
      <c r="AX396" s="38">
        <v>4347184</v>
      </c>
      <c r="AY396" s="38">
        <v>1008237</v>
      </c>
      <c r="AZ396" s="38">
        <v>2260973</v>
      </c>
      <c r="BA396" s="38">
        <v>2260973</v>
      </c>
      <c r="BB396" s="38">
        <v>1008237</v>
      </c>
      <c r="BC396" s="38">
        <v>504119</v>
      </c>
      <c r="BD396" s="38">
        <v>420099</v>
      </c>
      <c r="BE396" s="38">
        <v>1340956</v>
      </c>
      <c r="BF396" s="38">
        <v>2028064</v>
      </c>
      <c r="BG396" s="38">
        <v>4780437</v>
      </c>
      <c r="BH396" s="38">
        <v>168040</v>
      </c>
      <c r="BI396" s="38">
        <v>2056804</v>
      </c>
      <c r="BJ396" s="38" t="s">
        <v>107</v>
      </c>
      <c r="BK396" s="38" t="s">
        <v>107</v>
      </c>
      <c r="BL396" s="38" t="s">
        <v>107</v>
      </c>
      <c r="BM396" s="38" t="s">
        <v>107</v>
      </c>
      <c r="BN396" s="38">
        <v>7673078</v>
      </c>
      <c r="BO396" s="38">
        <v>201647</v>
      </c>
      <c r="BP396" s="38">
        <v>5692508</v>
      </c>
      <c r="BQ396" s="38">
        <v>7361177</v>
      </c>
      <c r="BR396" s="38">
        <v>9209883</v>
      </c>
      <c r="BS396" s="38">
        <v>336079</v>
      </c>
      <c r="BT396" s="330" t="s">
        <v>107</v>
      </c>
      <c r="BU396" s="38" t="s">
        <v>107</v>
      </c>
      <c r="BV396" s="38" t="s">
        <v>107</v>
      </c>
      <c r="BW396" s="38" t="s">
        <v>107</v>
      </c>
      <c r="BX396" s="38" t="s">
        <v>107</v>
      </c>
      <c r="BY396" s="85" t="s">
        <v>107</v>
      </c>
      <c r="BZ396" s="85" t="s">
        <v>107</v>
      </c>
      <c r="CA396" s="85" t="s">
        <v>107</v>
      </c>
      <c r="CB396" s="85" t="s">
        <v>107</v>
      </c>
      <c r="CC396" s="85" t="s">
        <v>107</v>
      </c>
      <c r="CD396" s="85" t="s">
        <v>107</v>
      </c>
      <c r="CE396" s="85" t="s">
        <v>107</v>
      </c>
      <c r="CF396" s="85" t="s">
        <v>107</v>
      </c>
      <c r="CG396" s="85" t="s">
        <v>107</v>
      </c>
      <c r="CH396" s="85" t="s">
        <v>107</v>
      </c>
      <c r="CI396" s="85" t="s">
        <v>107</v>
      </c>
      <c r="CJ396" s="85" t="s">
        <v>107</v>
      </c>
      <c r="CK396" s="85" t="s">
        <v>107</v>
      </c>
      <c r="CL396" s="85" t="s">
        <v>107</v>
      </c>
      <c r="CM396" s="41" t="s">
        <v>173</v>
      </c>
      <c r="CN396" s="41" t="s">
        <v>173</v>
      </c>
      <c r="CO396" s="41" t="s">
        <v>173</v>
      </c>
      <c r="CP396" s="41" t="s">
        <v>176</v>
      </c>
      <c r="CQ396" s="41" t="s">
        <v>176</v>
      </c>
      <c r="CR396" s="41" t="s">
        <v>173</v>
      </c>
      <c r="CS396" s="28" t="s">
        <v>107</v>
      </c>
      <c r="CT396" s="28" t="s">
        <v>107</v>
      </c>
      <c r="CU396" s="332">
        <v>14811930</v>
      </c>
      <c r="CV396" s="43">
        <v>1</v>
      </c>
    </row>
    <row r="397" spans="1:100" ht="51">
      <c r="A397" s="28">
        <v>595</v>
      </c>
      <c r="B397" s="29" t="s">
        <v>1130</v>
      </c>
      <c r="C397" s="68" t="s">
        <v>4</v>
      </c>
      <c r="D397" s="29" t="s">
        <v>1112</v>
      </c>
      <c r="E397" s="42" t="s">
        <v>1113</v>
      </c>
      <c r="F397" s="42" t="s">
        <v>107</v>
      </c>
      <c r="G397" s="30" t="s">
        <v>1323</v>
      </c>
      <c r="H397" s="42" t="s">
        <v>1318</v>
      </c>
      <c r="I397" s="28">
        <v>25766008</v>
      </c>
      <c r="J397" s="28" t="s">
        <v>1324</v>
      </c>
      <c r="K397" s="31" t="s">
        <v>107</v>
      </c>
      <c r="L397" s="32">
        <v>375</v>
      </c>
      <c r="M397" s="28" t="s">
        <v>107</v>
      </c>
      <c r="N397" s="34">
        <v>599000000</v>
      </c>
      <c r="O397" s="28" t="s">
        <v>107</v>
      </c>
      <c r="P397" s="28" t="s">
        <v>2415</v>
      </c>
      <c r="Q397" s="28" t="s">
        <v>360</v>
      </c>
      <c r="R397" s="33" t="s">
        <v>1129</v>
      </c>
      <c r="S397" s="28">
        <v>28700</v>
      </c>
      <c r="T397" s="28">
        <v>9300</v>
      </c>
      <c r="U397" s="28">
        <v>19400</v>
      </c>
      <c r="V397" s="28" t="s">
        <v>1125</v>
      </c>
      <c r="W397" s="28" t="str">
        <f t="shared" si="6"/>
        <v>N.A.</v>
      </c>
      <c r="X397" s="33" t="s">
        <v>2414</v>
      </c>
      <c r="Y397" s="205">
        <v>0.1</v>
      </c>
      <c r="Z397" s="205">
        <v>0.1</v>
      </c>
      <c r="AA397" s="205">
        <v>0.13</v>
      </c>
      <c r="AB397" s="205">
        <v>0.13</v>
      </c>
      <c r="AC397" s="339">
        <v>0.13</v>
      </c>
      <c r="AD397" s="205">
        <v>0.13</v>
      </c>
      <c r="AE397" s="28" t="s">
        <v>113</v>
      </c>
      <c r="AF397" s="28" t="s">
        <v>113</v>
      </c>
      <c r="AG397" s="89" t="s">
        <v>176</v>
      </c>
      <c r="AH397" s="90">
        <v>0.5</v>
      </c>
      <c r="AI397" s="38">
        <v>8689479</v>
      </c>
      <c r="AJ397" s="38">
        <v>96022</v>
      </c>
      <c r="AK397" s="38">
        <v>639961</v>
      </c>
      <c r="AL397" s="38" t="s">
        <v>107</v>
      </c>
      <c r="AM397" s="38" t="s">
        <v>107</v>
      </c>
      <c r="AN397" s="38">
        <v>1276440</v>
      </c>
      <c r="AO397" s="38">
        <v>145050</v>
      </c>
      <c r="AP397" s="38">
        <v>1421491</v>
      </c>
      <c r="AQ397" s="38">
        <v>95298</v>
      </c>
      <c r="AR397" s="38">
        <v>639961</v>
      </c>
      <c r="AS397" s="38">
        <v>48659936</v>
      </c>
      <c r="AT397" s="38">
        <v>53842575</v>
      </c>
      <c r="AU397" s="38" t="s">
        <v>107</v>
      </c>
      <c r="AV397" s="38" t="s">
        <v>107</v>
      </c>
      <c r="AW397" s="38" t="s">
        <v>107</v>
      </c>
      <c r="AX397" s="38">
        <v>2886495</v>
      </c>
      <c r="AY397" s="38">
        <v>725250</v>
      </c>
      <c r="AZ397" s="38">
        <v>1951648</v>
      </c>
      <c r="BA397" s="38">
        <v>1951648</v>
      </c>
      <c r="BB397" s="38">
        <v>725250</v>
      </c>
      <c r="BC397" s="38">
        <v>290100</v>
      </c>
      <c r="BD397" s="38">
        <v>290100</v>
      </c>
      <c r="BE397" s="38">
        <v>826785</v>
      </c>
      <c r="BF397" s="38">
        <v>1269187</v>
      </c>
      <c r="BG397" s="38">
        <v>4351501</v>
      </c>
      <c r="BH397" s="38">
        <v>126193</v>
      </c>
      <c r="BI397" s="38">
        <v>1818928</v>
      </c>
      <c r="BJ397" s="38" t="s">
        <v>107</v>
      </c>
      <c r="BK397" s="38" t="s">
        <v>107</v>
      </c>
      <c r="BL397" s="38" t="s">
        <v>107</v>
      </c>
      <c r="BM397" s="38" t="s">
        <v>107</v>
      </c>
      <c r="BN397" s="38">
        <v>6984594</v>
      </c>
      <c r="BO397" s="38">
        <v>174060</v>
      </c>
      <c r="BP397" s="38">
        <v>4094763</v>
      </c>
      <c r="BQ397" s="38">
        <v>6142288</v>
      </c>
      <c r="BR397" s="38">
        <v>0</v>
      </c>
      <c r="BS397" s="38">
        <v>217575</v>
      </c>
      <c r="BT397" s="330" t="s">
        <v>107</v>
      </c>
      <c r="BU397" s="38" t="s">
        <v>107</v>
      </c>
      <c r="BV397" s="38" t="s">
        <v>107</v>
      </c>
      <c r="BW397" s="38" t="s">
        <v>107</v>
      </c>
      <c r="BX397" s="38" t="s">
        <v>107</v>
      </c>
      <c r="BY397" s="85" t="s">
        <v>107</v>
      </c>
      <c r="BZ397" s="85" t="s">
        <v>107</v>
      </c>
      <c r="CA397" s="85" t="s">
        <v>107</v>
      </c>
      <c r="CB397" s="85" t="s">
        <v>107</v>
      </c>
      <c r="CC397" s="85" t="s">
        <v>107</v>
      </c>
      <c r="CD397" s="85" t="s">
        <v>107</v>
      </c>
      <c r="CE397" s="85" t="s">
        <v>107</v>
      </c>
      <c r="CF397" s="85" t="s">
        <v>107</v>
      </c>
      <c r="CG397" s="85" t="s">
        <v>107</v>
      </c>
      <c r="CH397" s="85" t="s">
        <v>107</v>
      </c>
      <c r="CI397" s="85" t="s">
        <v>107</v>
      </c>
      <c r="CJ397" s="85" t="s">
        <v>107</v>
      </c>
      <c r="CK397" s="85" t="s">
        <v>107</v>
      </c>
      <c r="CL397" s="85" t="s">
        <v>107</v>
      </c>
      <c r="CM397" s="41" t="s">
        <v>173</v>
      </c>
      <c r="CN397" s="41" t="s">
        <v>173</v>
      </c>
      <c r="CO397" s="41" t="s">
        <v>173</v>
      </c>
      <c r="CP397" s="41" t="s">
        <v>176</v>
      </c>
      <c r="CQ397" s="41" t="s">
        <v>176</v>
      </c>
      <c r="CR397" s="41" t="s">
        <v>173</v>
      </c>
      <c r="CS397" s="28" t="s">
        <v>107</v>
      </c>
      <c r="CT397" s="28" t="s">
        <v>107</v>
      </c>
      <c r="CU397" s="332">
        <v>37766679</v>
      </c>
      <c r="CV397" s="43">
        <v>1</v>
      </c>
    </row>
    <row r="398" spans="1:100" ht="51">
      <c r="A398" s="28">
        <v>596</v>
      </c>
      <c r="B398" s="29" t="s">
        <v>1130</v>
      </c>
      <c r="C398" s="68" t="s">
        <v>4</v>
      </c>
      <c r="D398" s="29" t="s">
        <v>1192</v>
      </c>
      <c r="E398" s="42" t="s">
        <v>843</v>
      </c>
      <c r="F398" s="42" t="s">
        <v>107</v>
      </c>
      <c r="G398" s="30" t="s">
        <v>1325</v>
      </c>
      <c r="H398" s="42" t="s">
        <v>1318</v>
      </c>
      <c r="I398" s="28">
        <v>25766008</v>
      </c>
      <c r="J398" s="28" t="s">
        <v>1326</v>
      </c>
      <c r="K398" s="31" t="s">
        <v>107</v>
      </c>
      <c r="L398" s="32">
        <v>400</v>
      </c>
      <c r="M398" s="28" t="s">
        <v>107</v>
      </c>
      <c r="N398" s="34">
        <v>599000000</v>
      </c>
      <c r="O398" s="28" t="s">
        <v>107</v>
      </c>
      <c r="P398" s="28" t="s">
        <v>2415</v>
      </c>
      <c r="Q398" s="28" t="s">
        <v>360</v>
      </c>
      <c r="R398" s="33" t="s">
        <v>843</v>
      </c>
      <c r="S398" s="28">
        <v>41000</v>
      </c>
      <c r="T398" s="28">
        <v>7900</v>
      </c>
      <c r="U398" s="28">
        <v>33100</v>
      </c>
      <c r="V398" s="28" t="s">
        <v>1198</v>
      </c>
      <c r="W398" s="28" t="str">
        <f t="shared" si="6"/>
        <v>N.A.</v>
      </c>
      <c r="X398" s="33" t="s">
        <v>2413</v>
      </c>
      <c r="Y398" s="338">
        <v>0.15</v>
      </c>
      <c r="Z398" s="338">
        <v>0.15</v>
      </c>
      <c r="AA398" s="338">
        <v>0.15</v>
      </c>
      <c r="AB398" s="338">
        <v>0.15</v>
      </c>
      <c r="AC398" s="340">
        <v>0.15</v>
      </c>
      <c r="AD398" s="338">
        <v>0.15</v>
      </c>
      <c r="AE398" s="28" t="s">
        <v>113</v>
      </c>
      <c r="AF398" s="28" t="s">
        <v>113</v>
      </c>
      <c r="AG398" s="89" t="s">
        <v>176</v>
      </c>
      <c r="AH398" s="91">
        <v>0.5</v>
      </c>
      <c r="AI398" s="38">
        <v>8689479</v>
      </c>
      <c r="AJ398" s="38">
        <v>96022</v>
      </c>
      <c r="AK398" s="38">
        <v>639961</v>
      </c>
      <c r="AL398" s="38" t="s">
        <v>107</v>
      </c>
      <c r="AM398" s="38" t="s">
        <v>107</v>
      </c>
      <c r="AN398" s="38">
        <v>1276440</v>
      </c>
      <c r="AO398" s="38">
        <v>145050</v>
      </c>
      <c r="AP398" s="38">
        <v>1421491</v>
      </c>
      <c r="AQ398" s="38">
        <v>95298</v>
      </c>
      <c r="AR398" s="38">
        <v>639961</v>
      </c>
      <c r="AS398" s="38" t="s">
        <v>107</v>
      </c>
      <c r="AT398" s="38" t="s">
        <v>107</v>
      </c>
      <c r="AU398" s="38" t="s">
        <v>107</v>
      </c>
      <c r="AV398" s="38" t="s">
        <v>107</v>
      </c>
      <c r="AW398" s="38" t="s">
        <v>107</v>
      </c>
      <c r="AX398" s="38">
        <v>2886495</v>
      </c>
      <c r="AY398" s="38">
        <v>725250</v>
      </c>
      <c r="AZ398" s="38">
        <v>1951648</v>
      </c>
      <c r="BA398" s="38">
        <v>1951648</v>
      </c>
      <c r="BB398" s="38">
        <v>725250</v>
      </c>
      <c r="BC398" s="38">
        <v>290100</v>
      </c>
      <c r="BD398" s="38">
        <v>290100</v>
      </c>
      <c r="BE398" s="38">
        <v>826785</v>
      </c>
      <c r="BF398" s="38">
        <v>1269187</v>
      </c>
      <c r="BG398" s="38">
        <v>4351501</v>
      </c>
      <c r="BH398" s="38">
        <v>126193</v>
      </c>
      <c r="BI398" s="38">
        <v>1818928</v>
      </c>
      <c r="BJ398" s="38" t="s">
        <v>107</v>
      </c>
      <c r="BK398" s="38" t="s">
        <v>107</v>
      </c>
      <c r="BL398" s="38" t="s">
        <v>107</v>
      </c>
      <c r="BM398" s="38" t="s">
        <v>107</v>
      </c>
      <c r="BN398" s="38">
        <v>6984594</v>
      </c>
      <c r="BO398" s="38">
        <v>174060</v>
      </c>
      <c r="BP398" s="38">
        <v>4094763</v>
      </c>
      <c r="BQ398" s="38">
        <v>6142288</v>
      </c>
      <c r="BR398" s="38">
        <v>0</v>
      </c>
      <c r="BS398" s="38">
        <v>217575</v>
      </c>
      <c r="BT398" s="330" t="s">
        <v>107</v>
      </c>
      <c r="BU398" s="38" t="s">
        <v>107</v>
      </c>
      <c r="BV398" s="38" t="s">
        <v>107</v>
      </c>
      <c r="BW398" s="38" t="s">
        <v>107</v>
      </c>
      <c r="BX398" s="38" t="s">
        <v>107</v>
      </c>
      <c r="BY398" s="85" t="s">
        <v>107</v>
      </c>
      <c r="BZ398" s="85" t="s">
        <v>107</v>
      </c>
      <c r="CA398" s="85" t="s">
        <v>107</v>
      </c>
      <c r="CB398" s="85" t="s">
        <v>107</v>
      </c>
      <c r="CC398" s="85" t="s">
        <v>107</v>
      </c>
      <c r="CD398" s="85" t="s">
        <v>107</v>
      </c>
      <c r="CE398" s="85" t="s">
        <v>107</v>
      </c>
      <c r="CF398" s="85" t="s">
        <v>107</v>
      </c>
      <c r="CG398" s="85" t="s">
        <v>107</v>
      </c>
      <c r="CH398" s="85" t="s">
        <v>107</v>
      </c>
      <c r="CI398" s="85" t="s">
        <v>107</v>
      </c>
      <c r="CJ398" s="85" t="s">
        <v>107</v>
      </c>
      <c r="CK398" s="85" t="s">
        <v>107</v>
      </c>
      <c r="CL398" s="85" t="s">
        <v>107</v>
      </c>
      <c r="CM398" s="41" t="s">
        <v>173</v>
      </c>
      <c r="CN398" s="41" t="s">
        <v>173</v>
      </c>
      <c r="CO398" s="41" t="s">
        <v>173</v>
      </c>
      <c r="CP398" s="41" t="s">
        <v>176</v>
      </c>
      <c r="CQ398" s="41" t="s">
        <v>176</v>
      </c>
      <c r="CR398" s="41" t="s">
        <v>173</v>
      </c>
      <c r="CS398" s="28" t="s">
        <v>107</v>
      </c>
      <c r="CT398" s="28" t="s">
        <v>107</v>
      </c>
      <c r="CU398" s="332">
        <v>32360664</v>
      </c>
      <c r="CV398" s="43">
        <v>1</v>
      </c>
    </row>
    <row r="399" spans="1:100" ht="38.25">
      <c r="A399" s="28">
        <v>597</v>
      </c>
      <c r="B399" s="29" t="s">
        <v>1130</v>
      </c>
      <c r="C399" s="68" t="s">
        <v>4</v>
      </c>
      <c r="D399" s="29" t="s">
        <v>1192</v>
      </c>
      <c r="E399" s="42" t="s">
        <v>1129</v>
      </c>
      <c r="F399" s="42" t="s">
        <v>107</v>
      </c>
      <c r="G399" s="30" t="s">
        <v>1327</v>
      </c>
      <c r="H399" s="42" t="s">
        <v>1318</v>
      </c>
      <c r="I399" s="28">
        <v>25766009</v>
      </c>
      <c r="J399" s="28" t="s">
        <v>1328</v>
      </c>
      <c r="K399" s="31" t="s">
        <v>107</v>
      </c>
      <c r="L399" s="32">
        <v>460</v>
      </c>
      <c r="M399" s="28" t="s">
        <v>107</v>
      </c>
      <c r="N399" s="34">
        <v>633000000</v>
      </c>
      <c r="O399" s="28" t="s">
        <v>107</v>
      </c>
      <c r="P399" s="28" t="s">
        <v>2415</v>
      </c>
      <c r="Q399" s="28" t="s">
        <v>360</v>
      </c>
      <c r="R399" s="28" t="s">
        <v>1129</v>
      </c>
      <c r="S399" s="28">
        <v>52000</v>
      </c>
      <c r="T399" s="28">
        <v>9800</v>
      </c>
      <c r="U399" s="28">
        <v>42200</v>
      </c>
      <c r="V399" s="28" t="s">
        <v>1198</v>
      </c>
      <c r="W399" s="28" t="str">
        <f t="shared" si="6"/>
        <v>N.A.</v>
      </c>
      <c r="X399" s="33" t="s">
        <v>2412</v>
      </c>
      <c r="Y399" s="338">
        <v>0.15</v>
      </c>
      <c r="Z399" s="338">
        <v>0.15</v>
      </c>
      <c r="AA399" s="338">
        <v>0.15</v>
      </c>
      <c r="AB399" s="338">
        <v>0.15</v>
      </c>
      <c r="AC399" s="340">
        <v>0.15</v>
      </c>
      <c r="AD399" s="338">
        <v>0.15</v>
      </c>
      <c r="AE399" s="28" t="s">
        <v>113</v>
      </c>
      <c r="AF399" s="28" t="s">
        <v>113</v>
      </c>
      <c r="AG399" s="89" t="s">
        <v>176</v>
      </c>
      <c r="AH399" s="91">
        <v>0.5</v>
      </c>
      <c r="AI399" s="38">
        <v>8689479</v>
      </c>
      <c r="AJ399" s="38">
        <v>96022</v>
      </c>
      <c r="AK399" s="38">
        <v>639961</v>
      </c>
      <c r="AL399" s="38" t="s">
        <v>107</v>
      </c>
      <c r="AM399" s="38" t="s">
        <v>107</v>
      </c>
      <c r="AN399" s="38">
        <v>1276440</v>
      </c>
      <c r="AO399" s="38">
        <v>145050</v>
      </c>
      <c r="AP399" s="38">
        <v>1421491</v>
      </c>
      <c r="AQ399" s="38">
        <v>95298</v>
      </c>
      <c r="AR399" s="38">
        <v>639961</v>
      </c>
      <c r="AS399" s="38" t="s">
        <v>107</v>
      </c>
      <c r="AT399" s="38" t="s">
        <v>107</v>
      </c>
      <c r="AU399" s="38" t="s">
        <v>107</v>
      </c>
      <c r="AV399" s="38" t="s">
        <v>107</v>
      </c>
      <c r="AW399" s="38" t="s">
        <v>107</v>
      </c>
      <c r="AX399" s="38">
        <v>2886495</v>
      </c>
      <c r="AY399" s="38">
        <v>725250</v>
      </c>
      <c r="AZ399" s="38">
        <v>1951648</v>
      </c>
      <c r="BA399" s="38">
        <v>1951648</v>
      </c>
      <c r="BB399" s="38">
        <v>725250</v>
      </c>
      <c r="BC399" s="38">
        <v>290100</v>
      </c>
      <c r="BD399" s="38">
        <v>290100</v>
      </c>
      <c r="BE399" s="38">
        <v>826785</v>
      </c>
      <c r="BF399" s="38">
        <v>1269187</v>
      </c>
      <c r="BG399" s="38">
        <v>4351501</v>
      </c>
      <c r="BH399" s="38">
        <v>126193</v>
      </c>
      <c r="BI399" s="38">
        <v>1818928</v>
      </c>
      <c r="BJ399" s="38" t="s">
        <v>107</v>
      </c>
      <c r="BK399" s="38" t="s">
        <v>107</v>
      </c>
      <c r="BL399" s="38" t="s">
        <v>107</v>
      </c>
      <c r="BM399" s="38" t="s">
        <v>107</v>
      </c>
      <c r="BN399" s="38">
        <v>6984594</v>
      </c>
      <c r="BO399" s="38">
        <v>174060</v>
      </c>
      <c r="BP399" s="38">
        <v>4094763</v>
      </c>
      <c r="BQ399" s="38">
        <v>6142288</v>
      </c>
      <c r="BR399" s="38">
        <v>0</v>
      </c>
      <c r="BS399" s="38">
        <v>217575</v>
      </c>
      <c r="BT399" s="330" t="s">
        <v>107</v>
      </c>
      <c r="BU399" s="38" t="s">
        <v>107</v>
      </c>
      <c r="BV399" s="38" t="s">
        <v>107</v>
      </c>
      <c r="BW399" s="38" t="s">
        <v>107</v>
      </c>
      <c r="BX399" s="38" t="s">
        <v>107</v>
      </c>
      <c r="BY399" s="85" t="s">
        <v>107</v>
      </c>
      <c r="BZ399" s="85" t="s">
        <v>107</v>
      </c>
      <c r="CA399" s="85" t="s">
        <v>107</v>
      </c>
      <c r="CB399" s="85" t="s">
        <v>107</v>
      </c>
      <c r="CC399" s="85" t="s">
        <v>107</v>
      </c>
      <c r="CD399" s="85" t="s">
        <v>107</v>
      </c>
      <c r="CE399" s="85" t="s">
        <v>107</v>
      </c>
      <c r="CF399" s="85" t="s">
        <v>107</v>
      </c>
      <c r="CG399" s="85" t="s">
        <v>107</v>
      </c>
      <c r="CH399" s="85" t="s">
        <v>107</v>
      </c>
      <c r="CI399" s="85" t="s">
        <v>107</v>
      </c>
      <c r="CJ399" s="85" t="s">
        <v>107</v>
      </c>
      <c r="CK399" s="85" t="s">
        <v>107</v>
      </c>
      <c r="CL399" s="85" t="s">
        <v>107</v>
      </c>
      <c r="CM399" s="85" t="s">
        <v>107</v>
      </c>
      <c r="CN399" s="85" t="s">
        <v>107</v>
      </c>
      <c r="CO399" s="85" t="s">
        <v>107</v>
      </c>
      <c r="CP399" s="85" t="s">
        <v>107</v>
      </c>
      <c r="CQ399" s="85" t="s">
        <v>107</v>
      </c>
      <c r="CR399" s="85" t="s">
        <v>107</v>
      </c>
      <c r="CS399" s="28" t="s">
        <v>107</v>
      </c>
      <c r="CT399" s="85" t="s">
        <v>107</v>
      </c>
      <c r="CU399" s="332">
        <v>0</v>
      </c>
      <c r="CV399" s="43">
        <v>1</v>
      </c>
    </row>
    <row r="400" spans="1:100" ht="25.5">
      <c r="A400" s="28">
        <v>598</v>
      </c>
      <c r="B400" s="29" t="s">
        <v>325</v>
      </c>
      <c r="C400" s="29" t="s">
        <v>0</v>
      </c>
      <c r="D400" s="29" t="s">
        <v>105</v>
      </c>
      <c r="E400" s="42" t="s">
        <v>106</v>
      </c>
      <c r="F400" s="42" t="s">
        <v>107</v>
      </c>
      <c r="G400" s="30" t="s">
        <v>1329</v>
      </c>
      <c r="H400" s="64" t="s">
        <v>969</v>
      </c>
      <c r="I400" s="28">
        <v>3201376</v>
      </c>
      <c r="J400" s="28" t="s">
        <v>1330</v>
      </c>
      <c r="K400" s="31" t="s">
        <v>127</v>
      </c>
      <c r="L400" s="32">
        <v>121</v>
      </c>
      <c r="M400" s="33" t="s">
        <v>107</v>
      </c>
      <c r="N400" s="34">
        <v>64500000</v>
      </c>
      <c r="O400" s="33" t="s">
        <v>338</v>
      </c>
      <c r="P400" s="28" t="s">
        <v>2415</v>
      </c>
      <c r="Q400" s="28" t="s">
        <v>112</v>
      </c>
      <c r="R400" s="28" t="s">
        <v>107</v>
      </c>
      <c r="S400" s="28" t="s">
        <v>107</v>
      </c>
      <c r="T400" s="42" t="s">
        <v>107</v>
      </c>
      <c r="U400" s="28" t="s">
        <v>107</v>
      </c>
      <c r="V400" s="28" t="s">
        <v>107</v>
      </c>
      <c r="W400" s="28" t="str">
        <f t="shared" si="6"/>
        <v>N.A.</v>
      </c>
      <c r="X400" s="33" t="s">
        <v>2413</v>
      </c>
      <c r="Y400" s="205">
        <v>0.01</v>
      </c>
      <c r="Z400" s="205">
        <v>0.01</v>
      </c>
      <c r="AA400" s="205">
        <v>0.01</v>
      </c>
      <c r="AB400" s="205">
        <v>0.01</v>
      </c>
      <c r="AC400" s="205">
        <v>0.01</v>
      </c>
      <c r="AD400" s="205">
        <v>0.02</v>
      </c>
      <c r="AE400" s="28" t="s">
        <v>176</v>
      </c>
      <c r="AF400" s="28" t="s">
        <v>176</v>
      </c>
      <c r="AG400" s="28" t="s">
        <v>176</v>
      </c>
      <c r="AH400" s="37">
        <v>0.5</v>
      </c>
      <c r="AI400" s="38">
        <v>8689479</v>
      </c>
      <c r="AJ400" s="38">
        <v>756945</v>
      </c>
      <c r="AK400" s="38" t="s">
        <v>107</v>
      </c>
      <c r="AL400" s="38" t="s">
        <v>107</v>
      </c>
      <c r="AM400" s="38" t="s">
        <v>107</v>
      </c>
      <c r="AN400" s="38">
        <v>8078664</v>
      </c>
      <c r="AO400" s="38" t="s">
        <v>107</v>
      </c>
      <c r="AP400" s="38">
        <v>894571</v>
      </c>
      <c r="AQ400" s="38">
        <v>48169</v>
      </c>
      <c r="AR400" s="38">
        <v>385354</v>
      </c>
      <c r="AS400" s="38" t="s">
        <v>107</v>
      </c>
      <c r="AT400" s="38" t="s">
        <v>107</v>
      </c>
      <c r="AU400" s="38" t="s">
        <v>107</v>
      </c>
      <c r="AV400" s="38" t="s">
        <v>107</v>
      </c>
      <c r="AW400" s="38" t="s">
        <v>107</v>
      </c>
      <c r="AX400" s="38">
        <v>4816921</v>
      </c>
      <c r="AY400" s="38">
        <v>3027779</v>
      </c>
      <c r="AZ400" s="38">
        <v>1307450</v>
      </c>
      <c r="BA400" s="38">
        <v>3303031</v>
      </c>
      <c r="BB400" s="38" t="s">
        <v>107</v>
      </c>
      <c r="BC400" s="38">
        <v>522980</v>
      </c>
      <c r="BD400" s="38">
        <v>302778</v>
      </c>
      <c r="BE400" s="38">
        <v>894571</v>
      </c>
      <c r="BF400" s="38">
        <v>1032198</v>
      </c>
      <c r="BG400" s="38">
        <v>2133207</v>
      </c>
      <c r="BH400" s="38">
        <v>206440</v>
      </c>
      <c r="BI400" s="38">
        <v>1307450</v>
      </c>
      <c r="BJ400" s="38">
        <v>233965</v>
      </c>
      <c r="BK400" s="38" t="s">
        <v>107</v>
      </c>
      <c r="BL400" s="38" t="s">
        <v>107</v>
      </c>
      <c r="BM400" s="38" t="s">
        <v>107</v>
      </c>
      <c r="BN400" s="38">
        <v>6878563</v>
      </c>
      <c r="BO400" s="38">
        <v>178914</v>
      </c>
      <c r="BP400" s="38">
        <v>3027779</v>
      </c>
      <c r="BQ400" s="38">
        <v>6193185</v>
      </c>
      <c r="BR400" s="38">
        <v>0</v>
      </c>
      <c r="BS400" s="38">
        <v>481692</v>
      </c>
      <c r="BT400" s="330" t="s">
        <v>107</v>
      </c>
      <c r="BU400" s="38" t="s">
        <v>107</v>
      </c>
      <c r="BV400" s="38" t="s">
        <v>107</v>
      </c>
      <c r="BW400" s="38" t="s">
        <v>107</v>
      </c>
      <c r="BX400" s="38" t="s">
        <v>107</v>
      </c>
      <c r="BY400" s="85" t="s">
        <v>107</v>
      </c>
      <c r="BZ400" s="85" t="s">
        <v>107</v>
      </c>
      <c r="CA400" s="85" t="s">
        <v>107</v>
      </c>
      <c r="CB400" s="85" t="s">
        <v>107</v>
      </c>
      <c r="CC400" s="85" t="s">
        <v>107</v>
      </c>
      <c r="CD400" s="85" t="s">
        <v>107</v>
      </c>
      <c r="CE400" s="85" t="s">
        <v>107</v>
      </c>
      <c r="CF400" s="42" t="s">
        <v>107</v>
      </c>
      <c r="CG400" s="85" t="s">
        <v>107</v>
      </c>
      <c r="CH400" s="85" t="s">
        <v>107</v>
      </c>
      <c r="CI400" s="85" t="s">
        <v>107</v>
      </c>
      <c r="CJ400" s="85" t="s">
        <v>107</v>
      </c>
      <c r="CK400" s="85" t="s">
        <v>107</v>
      </c>
      <c r="CL400" s="85" t="s">
        <v>107</v>
      </c>
      <c r="CM400" s="41" t="s">
        <v>176</v>
      </c>
      <c r="CN400" s="41" t="s">
        <v>176</v>
      </c>
      <c r="CO400" s="41" t="s">
        <v>173</v>
      </c>
      <c r="CP400" s="41" t="s">
        <v>173</v>
      </c>
      <c r="CQ400" s="41" t="s">
        <v>176</v>
      </c>
      <c r="CR400" s="41" t="s">
        <v>173</v>
      </c>
      <c r="CS400" s="41" t="s">
        <v>107</v>
      </c>
      <c r="CT400" s="41" t="s">
        <v>107</v>
      </c>
      <c r="CU400" s="332">
        <v>9620079</v>
      </c>
      <c r="CV400" s="43">
        <v>1</v>
      </c>
    </row>
    <row r="401" spans="1:100" ht="25.5">
      <c r="A401" s="28">
        <v>599</v>
      </c>
      <c r="B401" s="29" t="s">
        <v>325</v>
      </c>
      <c r="C401" s="29" t="s">
        <v>0</v>
      </c>
      <c r="D401" s="29" t="s">
        <v>105</v>
      </c>
      <c r="E401" s="42" t="s">
        <v>106</v>
      </c>
      <c r="F401" s="42" t="s">
        <v>107</v>
      </c>
      <c r="G401" s="30" t="s">
        <v>1331</v>
      </c>
      <c r="H401" s="64" t="s">
        <v>969</v>
      </c>
      <c r="I401" s="28">
        <v>3201377</v>
      </c>
      <c r="J401" s="28" t="s">
        <v>1332</v>
      </c>
      <c r="K401" s="31" t="s">
        <v>127</v>
      </c>
      <c r="L401" s="32">
        <v>121</v>
      </c>
      <c r="M401" s="33" t="s">
        <v>107</v>
      </c>
      <c r="N401" s="34">
        <v>79000000</v>
      </c>
      <c r="O401" s="33" t="s">
        <v>338</v>
      </c>
      <c r="P401" s="28" t="s">
        <v>130</v>
      </c>
      <c r="Q401" s="28" t="s">
        <v>112</v>
      </c>
      <c r="R401" s="28" t="s">
        <v>107</v>
      </c>
      <c r="S401" s="28" t="s">
        <v>107</v>
      </c>
      <c r="T401" s="42" t="s">
        <v>107</v>
      </c>
      <c r="U401" s="28" t="s">
        <v>107</v>
      </c>
      <c r="V401" s="28" t="s">
        <v>107</v>
      </c>
      <c r="W401" s="28" t="str">
        <f t="shared" si="6"/>
        <v>N.A.</v>
      </c>
      <c r="X401" s="35" t="s">
        <v>2414</v>
      </c>
      <c r="Y401" s="205">
        <v>0.01</v>
      </c>
      <c r="Z401" s="205">
        <v>0.01</v>
      </c>
      <c r="AA401" s="205">
        <v>0.01</v>
      </c>
      <c r="AB401" s="205">
        <v>0.01</v>
      </c>
      <c r="AC401" s="205">
        <v>0.01</v>
      </c>
      <c r="AD401" s="205">
        <v>0.02</v>
      </c>
      <c r="AE401" s="28" t="s">
        <v>176</v>
      </c>
      <c r="AF401" s="28" t="s">
        <v>176</v>
      </c>
      <c r="AG401" s="28" t="s">
        <v>176</v>
      </c>
      <c r="AH401" s="37">
        <v>0.5</v>
      </c>
      <c r="AI401" s="38">
        <v>8689479</v>
      </c>
      <c r="AJ401" s="38">
        <v>756945</v>
      </c>
      <c r="AK401" s="38" t="s">
        <v>107</v>
      </c>
      <c r="AL401" s="38" t="s">
        <v>107</v>
      </c>
      <c r="AM401" s="38" t="s">
        <v>107</v>
      </c>
      <c r="AN401" s="38">
        <v>8078664</v>
      </c>
      <c r="AO401" s="38" t="s">
        <v>107</v>
      </c>
      <c r="AP401" s="38">
        <v>894571</v>
      </c>
      <c r="AQ401" s="38">
        <v>48169</v>
      </c>
      <c r="AR401" s="38">
        <v>385354</v>
      </c>
      <c r="AS401" s="38" t="s">
        <v>107</v>
      </c>
      <c r="AT401" s="38" t="s">
        <v>107</v>
      </c>
      <c r="AU401" s="38" t="s">
        <v>107</v>
      </c>
      <c r="AV401" s="38" t="s">
        <v>107</v>
      </c>
      <c r="AW401" s="38" t="s">
        <v>107</v>
      </c>
      <c r="AX401" s="38">
        <v>4816921</v>
      </c>
      <c r="AY401" s="38">
        <v>3027779</v>
      </c>
      <c r="AZ401" s="38">
        <v>1307450</v>
      </c>
      <c r="BA401" s="38">
        <v>3303031</v>
      </c>
      <c r="BB401" s="38" t="s">
        <v>107</v>
      </c>
      <c r="BC401" s="38">
        <v>522980</v>
      </c>
      <c r="BD401" s="38">
        <v>302778</v>
      </c>
      <c r="BE401" s="38">
        <v>894571</v>
      </c>
      <c r="BF401" s="38">
        <v>1032198</v>
      </c>
      <c r="BG401" s="38">
        <v>2133207</v>
      </c>
      <c r="BH401" s="38">
        <v>206440</v>
      </c>
      <c r="BI401" s="38">
        <v>1307450</v>
      </c>
      <c r="BJ401" s="38">
        <v>233965</v>
      </c>
      <c r="BK401" s="38" t="s">
        <v>107</v>
      </c>
      <c r="BL401" s="38" t="s">
        <v>107</v>
      </c>
      <c r="BM401" s="38" t="s">
        <v>107</v>
      </c>
      <c r="BN401" s="38">
        <v>6878563</v>
      </c>
      <c r="BO401" s="38">
        <v>178914</v>
      </c>
      <c r="BP401" s="38">
        <v>3027779</v>
      </c>
      <c r="BQ401" s="38">
        <v>6193185</v>
      </c>
      <c r="BR401" s="38">
        <v>0</v>
      </c>
      <c r="BS401" s="38">
        <v>481692</v>
      </c>
      <c r="BT401" s="330" t="s">
        <v>107</v>
      </c>
      <c r="BU401" s="38" t="s">
        <v>107</v>
      </c>
      <c r="BV401" s="38" t="s">
        <v>107</v>
      </c>
      <c r="BW401" s="38" t="s">
        <v>107</v>
      </c>
      <c r="BX401" s="38" t="s">
        <v>107</v>
      </c>
      <c r="BY401" s="85" t="s">
        <v>107</v>
      </c>
      <c r="BZ401" s="85" t="s">
        <v>107</v>
      </c>
      <c r="CA401" s="85" t="s">
        <v>107</v>
      </c>
      <c r="CB401" s="85" t="s">
        <v>107</v>
      </c>
      <c r="CC401" s="85" t="s">
        <v>107</v>
      </c>
      <c r="CD401" s="85" t="s">
        <v>107</v>
      </c>
      <c r="CE401" s="85" t="s">
        <v>107</v>
      </c>
      <c r="CF401" s="42" t="s">
        <v>107</v>
      </c>
      <c r="CG401" s="85" t="s">
        <v>107</v>
      </c>
      <c r="CH401" s="85" t="s">
        <v>107</v>
      </c>
      <c r="CI401" s="85" t="s">
        <v>107</v>
      </c>
      <c r="CJ401" s="85" t="s">
        <v>107</v>
      </c>
      <c r="CK401" s="85" t="s">
        <v>107</v>
      </c>
      <c r="CL401" s="85" t="s">
        <v>107</v>
      </c>
      <c r="CM401" s="41" t="s">
        <v>176</v>
      </c>
      <c r="CN401" s="41" t="s">
        <v>176</v>
      </c>
      <c r="CO401" s="41" t="s">
        <v>173</v>
      </c>
      <c r="CP401" s="41" t="s">
        <v>173</v>
      </c>
      <c r="CQ401" s="41" t="s">
        <v>176</v>
      </c>
      <c r="CR401" s="41" t="s">
        <v>173</v>
      </c>
      <c r="CS401" s="41" t="s">
        <v>107</v>
      </c>
      <c r="CT401" s="41" t="s">
        <v>107</v>
      </c>
      <c r="CU401" s="332">
        <v>9620079</v>
      </c>
      <c r="CV401" s="43">
        <v>1</v>
      </c>
    </row>
    <row r="402" spans="1:100" ht="25.5">
      <c r="A402" s="28">
        <v>600</v>
      </c>
      <c r="B402" s="29" t="s">
        <v>325</v>
      </c>
      <c r="C402" s="29" t="s">
        <v>0</v>
      </c>
      <c r="D402" s="29" t="s">
        <v>105</v>
      </c>
      <c r="E402" s="42" t="s">
        <v>2380</v>
      </c>
      <c r="F402" s="42" t="s">
        <v>107</v>
      </c>
      <c r="G402" s="92" t="s">
        <v>1333</v>
      </c>
      <c r="H402" s="64" t="s">
        <v>969</v>
      </c>
      <c r="I402" s="28">
        <v>3201374</v>
      </c>
      <c r="J402" s="28" t="s">
        <v>1334</v>
      </c>
      <c r="K402" s="31" t="s">
        <v>127</v>
      </c>
      <c r="L402" s="32">
        <v>121</v>
      </c>
      <c r="M402" s="33" t="s">
        <v>107</v>
      </c>
      <c r="N402" s="34">
        <v>72500000</v>
      </c>
      <c r="O402" s="33" t="s">
        <v>107</v>
      </c>
      <c r="P402" s="28" t="s">
        <v>2415</v>
      </c>
      <c r="Q402" s="28" t="s">
        <v>112</v>
      </c>
      <c r="R402" s="28" t="s">
        <v>107</v>
      </c>
      <c r="S402" s="28" t="s">
        <v>107</v>
      </c>
      <c r="T402" s="42" t="s">
        <v>107</v>
      </c>
      <c r="U402" s="28" t="s">
        <v>107</v>
      </c>
      <c r="V402" s="28" t="s">
        <v>107</v>
      </c>
      <c r="W402" s="28" t="str">
        <f t="shared" si="6"/>
        <v>N.A.</v>
      </c>
      <c r="X402" s="33" t="s">
        <v>2413</v>
      </c>
      <c r="Y402" s="205">
        <v>0.01</v>
      </c>
      <c r="Z402" s="205">
        <v>0.01</v>
      </c>
      <c r="AA402" s="205">
        <v>0.01</v>
      </c>
      <c r="AB402" s="205">
        <v>0.01</v>
      </c>
      <c r="AC402" s="205">
        <v>0.01</v>
      </c>
      <c r="AD402" s="205">
        <v>0.02</v>
      </c>
      <c r="AE402" s="28" t="s">
        <v>176</v>
      </c>
      <c r="AF402" s="28" t="s">
        <v>176</v>
      </c>
      <c r="AG402" s="28" t="s">
        <v>176</v>
      </c>
      <c r="AH402" s="37">
        <v>0.5</v>
      </c>
      <c r="AI402" s="38">
        <v>8689479</v>
      </c>
      <c r="AJ402" s="38">
        <v>756945</v>
      </c>
      <c r="AK402" s="38" t="s">
        <v>107</v>
      </c>
      <c r="AL402" s="38" t="s">
        <v>107</v>
      </c>
      <c r="AM402" s="38" t="s">
        <v>107</v>
      </c>
      <c r="AN402" s="38">
        <v>8078664</v>
      </c>
      <c r="AO402" s="38" t="s">
        <v>107</v>
      </c>
      <c r="AP402" s="38">
        <v>894571</v>
      </c>
      <c r="AQ402" s="38">
        <v>48169</v>
      </c>
      <c r="AR402" s="38">
        <v>385354</v>
      </c>
      <c r="AS402" s="38" t="s">
        <v>107</v>
      </c>
      <c r="AT402" s="38" t="s">
        <v>107</v>
      </c>
      <c r="AU402" s="38" t="s">
        <v>107</v>
      </c>
      <c r="AV402" s="38" t="s">
        <v>107</v>
      </c>
      <c r="AW402" s="38" t="s">
        <v>107</v>
      </c>
      <c r="AX402" s="38">
        <v>4816921</v>
      </c>
      <c r="AY402" s="38">
        <v>3027779</v>
      </c>
      <c r="AZ402" s="38">
        <v>1307450</v>
      </c>
      <c r="BA402" s="38">
        <v>3303031</v>
      </c>
      <c r="BB402" s="38" t="s">
        <v>107</v>
      </c>
      <c r="BC402" s="38">
        <v>522980</v>
      </c>
      <c r="BD402" s="38">
        <v>302778</v>
      </c>
      <c r="BE402" s="38">
        <v>894571</v>
      </c>
      <c r="BF402" s="38">
        <v>1032198</v>
      </c>
      <c r="BG402" s="38">
        <v>2133207</v>
      </c>
      <c r="BH402" s="38">
        <v>206440</v>
      </c>
      <c r="BI402" s="38">
        <v>1307450</v>
      </c>
      <c r="BJ402" s="38">
        <v>233965</v>
      </c>
      <c r="BK402" s="38" t="s">
        <v>107</v>
      </c>
      <c r="BL402" s="38" t="s">
        <v>107</v>
      </c>
      <c r="BM402" s="38" t="s">
        <v>107</v>
      </c>
      <c r="BN402" s="38">
        <v>6878563</v>
      </c>
      <c r="BO402" s="38">
        <v>178914</v>
      </c>
      <c r="BP402" s="38">
        <v>3027779</v>
      </c>
      <c r="BQ402" s="38">
        <v>6193185</v>
      </c>
      <c r="BR402" s="38">
        <v>0</v>
      </c>
      <c r="BS402" s="38">
        <v>481692</v>
      </c>
      <c r="BT402" s="330" t="s">
        <v>107</v>
      </c>
      <c r="BU402" s="38" t="s">
        <v>107</v>
      </c>
      <c r="BV402" s="38" t="s">
        <v>107</v>
      </c>
      <c r="BW402" s="38" t="s">
        <v>107</v>
      </c>
      <c r="BX402" s="38" t="s">
        <v>107</v>
      </c>
      <c r="BY402" s="85" t="s">
        <v>107</v>
      </c>
      <c r="BZ402" s="85" t="s">
        <v>107</v>
      </c>
      <c r="CA402" s="85" t="s">
        <v>107</v>
      </c>
      <c r="CB402" s="85" t="s">
        <v>107</v>
      </c>
      <c r="CC402" s="85" t="s">
        <v>107</v>
      </c>
      <c r="CD402" s="85" t="s">
        <v>107</v>
      </c>
      <c r="CE402" s="85" t="s">
        <v>107</v>
      </c>
      <c r="CF402" s="42" t="s">
        <v>107</v>
      </c>
      <c r="CG402" s="85" t="s">
        <v>107</v>
      </c>
      <c r="CH402" s="85" t="s">
        <v>107</v>
      </c>
      <c r="CI402" s="85" t="s">
        <v>107</v>
      </c>
      <c r="CJ402" s="85" t="s">
        <v>107</v>
      </c>
      <c r="CK402" s="85" t="s">
        <v>107</v>
      </c>
      <c r="CL402" s="85" t="s">
        <v>107</v>
      </c>
      <c r="CM402" s="41" t="s">
        <v>176</v>
      </c>
      <c r="CN402" s="41" t="s">
        <v>176</v>
      </c>
      <c r="CO402" s="41" t="s">
        <v>173</v>
      </c>
      <c r="CP402" s="41" t="s">
        <v>173</v>
      </c>
      <c r="CQ402" s="41" t="s">
        <v>176</v>
      </c>
      <c r="CR402" s="41" t="s">
        <v>173</v>
      </c>
      <c r="CS402" s="41" t="s">
        <v>107</v>
      </c>
      <c r="CT402" s="41" t="s">
        <v>107</v>
      </c>
      <c r="CU402" s="332">
        <v>9620079</v>
      </c>
      <c r="CV402" s="43">
        <v>1</v>
      </c>
    </row>
    <row r="403" spans="1:100" ht="38.25">
      <c r="A403" s="28">
        <v>601</v>
      </c>
      <c r="B403" s="29" t="s">
        <v>325</v>
      </c>
      <c r="C403" s="29" t="s">
        <v>0</v>
      </c>
      <c r="D403" s="29" t="s">
        <v>337</v>
      </c>
      <c r="E403" s="42" t="s">
        <v>338</v>
      </c>
      <c r="F403" s="42" t="s">
        <v>107</v>
      </c>
      <c r="G403" s="93" t="s">
        <v>1335</v>
      </c>
      <c r="H403" s="64" t="s">
        <v>969</v>
      </c>
      <c r="I403" s="28">
        <v>3201375</v>
      </c>
      <c r="J403" s="28" t="s">
        <v>1336</v>
      </c>
      <c r="K403" s="31" t="s">
        <v>341</v>
      </c>
      <c r="L403" s="32">
        <v>121</v>
      </c>
      <c r="M403" s="33">
        <v>5</v>
      </c>
      <c r="N403" s="34">
        <v>73600000</v>
      </c>
      <c r="O403" s="33" t="s">
        <v>338</v>
      </c>
      <c r="P403" s="28" t="s">
        <v>2415</v>
      </c>
      <c r="Q403" s="28" t="s">
        <v>112</v>
      </c>
      <c r="R403" s="28" t="s">
        <v>107</v>
      </c>
      <c r="S403" s="28" t="s">
        <v>107</v>
      </c>
      <c r="T403" s="42" t="s">
        <v>107</v>
      </c>
      <c r="U403" s="28" t="s">
        <v>107</v>
      </c>
      <c r="V403" s="28" t="s">
        <v>107</v>
      </c>
      <c r="W403" s="28" t="str">
        <f t="shared" si="6"/>
        <v>N.A.</v>
      </c>
      <c r="X403" s="33" t="s">
        <v>2412</v>
      </c>
      <c r="Y403" s="205">
        <v>0.01</v>
      </c>
      <c r="Z403" s="205">
        <v>0.01</v>
      </c>
      <c r="AA403" s="205">
        <v>0.01</v>
      </c>
      <c r="AB403" s="205">
        <v>0.01</v>
      </c>
      <c r="AC403" s="205">
        <v>0.01</v>
      </c>
      <c r="AD403" s="205">
        <v>0.02</v>
      </c>
      <c r="AE403" s="28" t="s">
        <v>176</v>
      </c>
      <c r="AF403" s="28" t="s">
        <v>176</v>
      </c>
      <c r="AG403" s="28" t="s">
        <v>176</v>
      </c>
      <c r="AH403" s="37">
        <v>0.5</v>
      </c>
      <c r="AI403" s="38">
        <v>8689479</v>
      </c>
      <c r="AJ403" s="38">
        <v>756945</v>
      </c>
      <c r="AK403" s="38" t="s">
        <v>107</v>
      </c>
      <c r="AL403" s="38" t="s">
        <v>107</v>
      </c>
      <c r="AM403" s="38" t="s">
        <v>107</v>
      </c>
      <c r="AN403" s="38">
        <v>8078664</v>
      </c>
      <c r="AO403" s="38" t="s">
        <v>107</v>
      </c>
      <c r="AP403" s="38">
        <v>894571</v>
      </c>
      <c r="AQ403" s="38">
        <v>48169</v>
      </c>
      <c r="AR403" s="38">
        <v>385354</v>
      </c>
      <c r="AS403" s="38" t="s">
        <v>107</v>
      </c>
      <c r="AT403" s="38" t="s">
        <v>107</v>
      </c>
      <c r="AU403" s="38" t="s">
        <v>107</v>
      </c>
      <c r="AV403" s="38" t="s">
        <v>107</v>
      </c>
      <c r="AW403" s="38" t="s">
        <v>107</v>
      </c>
      <c r="AX403" s="38">
        <v>4816921</v>
      </c>
      <c r="AY403" s="38">
        <v>3027779</v>
      </c>
      <c r="AZ403" s="38">
        <v>1307450</v>
      </c>
      <c r="BA403" s="38">
        <v>3303031</v>
      </c>
      <c r="BB403" s="38" t="s">
        <v>107</v>
      </c>
      <c r="BC403" s="38">
        <v>522980</v>
      </c>
      <c r="BD403" s="38">
        <v>302778</v>
      </c>
      <c r="BE403" s="38">
        <v>894571</v>
      </c>
      <c r="BF403" s="38">
        <v>1032198</v>
      </c>
      <c r="BG403" s="38">
        <v>2133207</v>
      </c>
      <c r="BH403" s="38">
        <v>206440</v>
      </c>
      <c r="BI403" s="38">
        <v>1307450</v>
      </c>
      <c r="BJ403" s="38">
        <v>233965</v>
      </c>
      <c r="BK403" s="38" t="s">
        <v>107</v>
      </c>
      <c r="BL403" s="38" t="s">
        <v>107</v>
      </c>
      <c r="BM403" s="38" t="s">
        <v>107</v>
      </c>
      <c r="BN403" s="38">
        <v>6878563</v>
      </c>
      <c r="BO403" s="38">
        <v>178914</v>
      </c>
      <c r="BP403" s="38">
        <v>3027779</v>
      </c>
      <c r="BQ403" s="38">
        <v>6193185</v>
      </c>
      <c r="BR403" s="38">
        <v>0</v>
      </c>
      <c r="BS403" s="38">
        <v>481692</v>
      </c>
      <c r="BT403" s="330" t="s">
        <v>107</v>
      </c>
      <c r="BU403" s="38" t="s">
        <v>107</v>
      </c>
      <c r="BV403" s="38" t="s">
        <v>107</v>
      </c>
      <c r="BW403" s="38" t="s">
        <v>107</v>
      </c>
      <c r="BX403" s="38" t="s">
        <v>107</v>
      </c>
      <c r="BY403" s="85" t="s">
        <v>107</v>
      </c>
      <c r="BZ403" s="85" t="s">
        <v>107</v>
      </c>
      <c r="CA403" s="85" t="s">
        <v>107</v>
      </c>
      <c r="CB403" s="85" t="s">
        <v>107</v>
      </c>
      <c r="CC403" s="85" t="s">
        <v>107</v>
      </c>
      <c r="CD403" s="85" t="s">
        <v>107</v>
      </c>
      <c r="CE403" s="85" t="s">
        <v>107</v>
      </c>
      <c r="CF403" s="42" t="s">
        <v>107</v>
      </c>
      <c r="CG403" s="85" t="s">
        <v>107</v>
      </c>
      <c r="CH403" s="85" t="s">
        <v>107</v>
      </c>
      <c r="CI403" s="85" t="s">
        <v>107</v>
      </c>
      <c r="CJ403" s="85" t="s">
        <v>107</v>
      </c>
      <c r="CK403" s="85" t="s">
        <v>107</v>
      </c>
      <c r="CL403" s="85" t="s">
        <v>107</v>
      </c>
      <c r="CM403" s="41" t="s">
        <v>176</v>
      </c>
      <c r="CN403" s="41" t="s">
        <v>176</v>
      </c>
      <c r="CO403" s="41" t="s">
        <v>176</v>
      </c>
      <c r="CP403" s="41" t="s">
        <v>173</v>
      </c>
      <c r="CQ403" s="41" t="s">
        <v>176</v>
      </c>
      <c r="CR403" s="41" t="s">
        <v>173</v>
      </c>
      <c r="CS403" s="41" t="s">
        <v>107</v>
      </c>
      <c r="CT403" s="41" t="s">
        <v>107</v>
      </c>
      <c r="CU403" s="332">
        <v>9620079</v>
      </c>
      <c r="CV403" s="43">
        <v>1</v>
      </c>
    </row>
    <row r="404" spans="1:100" ht="51">
      <c r="A404" s="28">
        <v>602</v>
      </c>
      <c r="B404" s="29" t="s">
        <v>183</v>
      </c>
      <c r="C404" s="95" t="s">
        <v>0</v>
      </c>
      <c r="D404" s="29" t="s">
        <v>337</v>
      </c>
      <c r="E404" s="42" t="s">
        <v>338</v>
      </c>
      <c r="F404" s="42" t="s">
        <v>107</v>
      </c>
      <c r="G404" s="96" t="s">
        <v>1337</v>
      </c>
      <c r="H404" s="101" t="s">
        <v>216</v>
      </c>
      <c r="I404" s="28">
        <v>5606097</v>
      </c>
      <c r="J404" s="94" t="s">
        <v>1338</v>
      </c>
      <c r="K404" s="31" t="s">
        <v>369</v>
      </c>
      <c r="L404" s="97">
        <v>153</v>
      </c>
      <c r="M404" s="98">
        <v>5</v>
      </c>
      <c r="N404" s="34">
        <v>106200000</v>
      </c>
      <c r="O404" s="98" t="s">
        <v>338</v>
      </c>
      <c r="P404" s="28" t="s">
        <v>2415</v>
      </c>
      <c r="Q404" s="94" t="s">
        <v>112</v>
      </c>
      <c r="R404" s="28" t="s">
        <v>107</v>
      </c>
      <c r="S404" s="28" t="s">
        <v>107</v>
      </c>
      <c r="T404" s="94">
        <v>1386</v>
      </c>
      <c r="U404" s="28" t="s">
        <v>107</v>
      </c>
      <c r="V404" s="28" t="s">
        <v>107</v>
      </c>
      <c r="W404" s="28" t="str">
        <f t="shared" si="6"/>
        <v>N.A.</v>
      </c>
      <c r="X404" s="33" t="s">
        <v>2413</v>
      </c>
      <c r="Y404" s="206">
        <v>3.2000000000000001E-2</v>
      </c>
      <c r="Z404" s="206">
        <v>3.5999999999999997E-2</v>
      </c>
      <c r="AA404" s="206">
        <v>3.6999999999999998E-2</v>
      </c>
      <c r="AB404" s="206">
        <v>3.9E-2</v>
      </c>
      <c r="AC404" s="206">
        <v>4.1000000000000002E-2</v>
      </c>
      <c r="AD404" s="206">
        <v>4.2000000000000003E-2</v>
      </c>
      <c r="AE404" s="94" t="s">
        <v>113</v>
      </c>
      <c r="AF404" s="28" t="s">
        <v>113</v>
      </c>
      <c r="AG404" s="94" t="s">
        <v>176</v>
      </c>
      <c r="AH404" s="99">
        <v>0.05</v>
      </c>
      <c r="AI404" s="38">
        <v>8689479</v>
      </c>
      <c r="AJ404" s="38">
        <v>220144</v>
      </c>
      <c r="AK404" s="38">
        <v>0</v>
      </c>
      <c r="AL404" s="38" t="s">
        <v>107</v>
      </c>
      <c r="AM404" s="38" t="s">
        <v>107</v>
      </c>
      <c r="AN404" s="38">
        <v>8438830</v>
      </c>
      <c r="AO404" s="38">
        <v>0</v>
      </c>
      <c r="AP404" s="38" t="s">
        <v>107</v>
      </c>
      <c r="AQ404" s="38">
        <v>48920</v>
      </c>
      <c r="AR404" s="38">
        <v>36691</v>
      </c>
      <c r="AS404" s="38" t="s">
        <v>107</v>
      </c>
      <c r="AT404" s="38" t="s">
        <v>107</v>
      </c>
      <c r="AU404" s="38" t="s">
        <v>107</v>
      </c>
      <c r="AV404" s="38" t="s">
        <v>107</v>
      </c>
      <c r="AW404" s="38" t="s">
        <v>107</v>
      </c>
      <c r="AX404" s="38">
        <v>2323736</v>
      </c>
      <c r="AY404" s="38" t="s">
        <v>107</v>
      </c>
      <c r="AZ404" s="38">
        <v>2923015</v>
      </c>
      <c r="BA404" s="38" t="s">
        <v>107</v>
      </c>
      <c r="BB404" s="38">
        <v>0</v>
      </c>
      <c r="BC404" s="38" t="s">
        <v>107</v>
      </c>
      <c r="BD404" s="38">
        <v>856113</v>
      </c>
      <c r="BE404" s="38">
        <v>12841699</v>
      </c>
      <c r="BF404" s="38" t="s">
        <v>107</v>
      </c>
      <c r="BG404" s="38">
        <v>3167619</v>
      </c>
      <c r="BH404" s="38">
        <v>72159</v>
      </c>
      <c r="BI404" s="38" t="s">
        <v>107</v>
      </c>
      <c r="BJ404" s="38">
        <v>599280</v>
      </c>
      <c r="BK404" s="38" t="s">
        <v>107</v>
      </c>
      <c r="BL404" s="38" t="s">
        <v>107</v>
      </c>
      <c r="BM404" s="38" t="s">
        <v>107</v>
      </c>
      <c r="BN404" s="38" t="s">
        <v>107</v>
      </c>
      <c r="BO404" s="38">
        <v>108849</v>
      </c>
      <c r="BP404" s="38" t="s">
        <v>107</v>
      </c>
      <c r="BQ404" s="38" t="s">
        <v>107</v>
      </c>
      <c r="BR404" s="38" t="s">
        <v>107</v>
      </c>
      <c r="BS404" s="38">
        <v>354675</v>
      </c>
      <c r="BT404" s="330" t="s">
        <v>107</v>
      </c>
      <c r="BU404" s="38" t="s">
        <v>107</v>
      </c>
      <c r="BV404" s="38" t="s">
        <v>107</v>
      </c>
      <c r="BW404" s="38" t="s">
        <v>107</v>
      </c>
      <c r="BX404" s="38" t="s">
        <v>107</v>
      </c>
      <c r="BY404" s="100" t="s">
        <v>176</v>
      </c>
      <c r="BZ404" s="100" t="s">
        <v>176</v>
      </c>
      <c r="CA404" s="100" t="s">
        <v>176</v>
      </c>
      <c r="CB404" s="100" t="s">
        <v>173</v>
      </c>
      <c r="CC404" s="100" t="s">
        <v>176</v>
      </c>
      <c r="CD404" s="100" t="s">
        <v>173</v>
      </c>
      <c r="CE404" s="100" t="s">
        <v>173</v>
      </c>
      <c r="CF404" s="101" t="s">
        <v>107</v>
      </c>
      <c r="CG404" s="100" t="s">
        <v>107</v>
      </c>
      <c r="CH404" s="100" t="s">
        <v>107</v>
      </c>
      <c r="CI404" s="100" t="s">
        <v>107</v>
      </c>
      <c r="CJ404" s="100" t="s">
        <v>107</v>
      </c>
      <c r="CK404" s="100" t="s">
        <v>107</v>
      </c>
      <c r="CL404" s="100" t="s">
        <v>107</v>
      </c>
      <c r="CM404" s="100" t="s">
        <v>1339</v>
      </c>
      <c r="CN404" s="100" t="s">
        <v>107</v>
      </c>
      <c r="CO404" s="100" t="s">
        <v>107</v>
      </c>
      <c r="CP404" s="100" t="s">
        <v>107</v>
      </c>
      <c r="CQ404" s="100" t="s">
        <v>107</v>
      </c>
      <c r="CR404" s="100" t="s">
        <v>107</v>
      </c>
      <c r="CS404" s="100" t="s">
        <v>107</v>
      </c>
      <c r="CT404" s="100" t="s">
        <v>107</v>
      </c>
      <c r="CU404" s="332">
        <v>13217092</v>
      </c>
      <c r="CV404" s="43">
        <v>1</v>
      </c>
    </row>
    <row r="405" spans="1:100" ht="51">
      <c r="A405" s="28">
        <v>603</v>
      </c>
      <c r="B405" s="29" t="s">
        <v>183</v>
      </c>
      <c r="C405" s="95" t="s">
        <v>0</v>
      </c>
      <c r="D405" s="29" t="s">
        <v>337</v>
      </c>
      <c r="E405" s="42" t="s">
        <v>338</v>
      </c>
      <c r="F405" s="42" t="s">
        <v>107</v>
      </c>
      <c r="G405" s="96" t="s">
        <v>1340</v>
      </c>
      <c r="H405" s="101" t="s">
        <v>216</v>
      </c>
      <c r="I405" s="28">
        <v>5606098</v>
      </c>
      <c r="J405" s="94" t="s">
        <v>1341</v>
      </c>
      <c r="K405" s="31" t="s">
        <v>369</v>
      </c>
      <c r="L405" s="97">
        <v>153</v>
      </c>
      <c r="M405" s="98">
        <v>5</v>
      </c>
      <c r="N405" s="34">
        <v>109500000</v>
      </c>
      <c r="O405" s="98" t="s">
        <v>338</v>
      </c>
      <c r="P405" s="28" t="s">
        <v>130</v>
      </c>
      <c r="Q405" s="94" t="s">
        <v>112</v>
      </c>
      <c r="R405" s="28" t="s">
        <v>107</v>
      </c>
      <c r="S405" s="28" t="s">
        <v>107</v>
      </c>
      <c r="T405" s="94">
        <v>1408</v>
      </c>
      <c r="U405" s="28" t="s">
        <v>107</v>
      </c>
      <c r="V405" s="28" t="s">
        <v>107</v>
      </c>
      <c r="W405" s="28" t="str">
        <f t="shared" si="6"/>
        <v>N.A.</v>
      </c>
      <c r="X405" s="33" t="s">
        <v>2413</v>
      </c>
      <c r="Y405" s="206">
        <v>3.2000000000000001E-2</v>
      </c>
      <c r="Z405" s="206">
        <v>3.5999999999999997E-2</v>
      </c>
      <c r="AA405" s="206">
        <v>3.6999999999999998E-2</v>
      </c>
      <c r="AB405" s="206">
        <v>3.9E-2</v>
      </c>
      <c r="AC405" s="206">
        <v>4.1000000000000002E-2</v>
      </c>
      <c r="AD405" s="206">
        <v>4.2000000000000003E-2</v>
      </c>
      <c r="AE405" s="94" t="s">
        <v>176</v>
      </c>
      <c r="AF405" s="28" t="s">
        <v>113</v>
      </c>
      <c r="AG405" s="94" t="s">
        <v>176</v>
      </c>
      <c r="AH405" s="99">
        <v>0.05</v>
      </c>
      <c r="AI405" s="38">
        <v>8689479</v>
      </c>
      <c r="AJ405" s="38">
        <v>220144</v>
      </c>
      <c r="AK405" s="38">
        <v>0</v>
      </c>
      <c r="AL405" s="38" t="s">
        <v>107</v>
      </c>
      <c r="AM405" s="38" t="s">
        <v>107</v>
      </c>
      <c r="AN405" s="38">
        <v>8438830</v>
      </c>
      <c r="AO405" s="38">
        <v>0</v>
      </c>
      <c r="AP405" s="38" t="s">
        <v>107</v>
      </c>
      <c r="AQ405" s="38">
        <v>48920</v>
      </c>
      <c r="AR405" s="38">
        <v>36691</v>
      </c>
      <c r="AS405" s="38" t="s">
        <v>107</v>
      </c>
      <c r="AT405" s="38" t="s">
        <v>107</v>
      </c>
      <c r="AU405" s="38" t="s">
        <v>107</v>
      </c>
      <c r="AV405" s="38" t="s">
        <v>107</v>
      </c>
      <c r="AW405" s="38" t="s">
        <v>107</v>
      </c>
      <c r="AX405" s="38">
        <v>2323736</v>
      </c>
      <c r="AY405" s="38" t="s">
        <v>107</v>
      </c>
      <c r="AZ405" s="38">
        <v>2923015</v>
      </c>
      <c r="BA405" s="38" t="s">
        <v>107</v>
      </c>
      <c r="BB405" s="38">
        <v>0</v>
      </c>
      <c r="BC405" s="38" t="s">
        <v>107</v>
      </c>
      <c r="BD405" s="38">
        <v>856113</v>
      </c>
      <c r="BE405" s="38">
        <v>1284169</v>
      </c>
      <c r="BF405" s="38" t="s">
        <v>107</v>
      </c>
      <c r="BG405" s="38">
        <v>3167619</v>
      </c>
      <c r="BH405" s="38">
        <v>72159</v>
      </c>
      <c r="BI405" s="38" t="s">
        <v>107</v>
      </c>
      <c r="BJ405" s="38">
        <v>599280</v>
      </c>
      <c r="BK405" s="38" t="s">
        <v>107</v>
      </c>
      <c r="BL405" s="38" t="s">
        <v>107</v>
      </c>
      <c r="BM405" s="38" t="s">
        <v>107</v>
      </c>
      <c r="BN405" s="38" t="s">
        <v>107</v>
      </c>
      <c r="BO405" s="38">
        <v>108849</v>
      </c>
      <c r="BP405" s="38" t="s">
        <v>107</v>
      </c>
      <c r="BQ405" s="38" t="s">
        <v>107</v>
      </c>
      <c r="BR405" s="38" t="s">
        <v>107</v>
      </c>
      <c r="BS405" s="38">
        <v>354675</v>
      </c>
      <c r="BT405" s="330" t="s">
        <v>107</v>
      </c>
      <c r="BU405" s="38" t="s">
        <v>107</v>
      </c>
      <c r="BV405" s="38" t="s">
        <v>107</v>
      </c>
      <c r="BW405" s="38" t="s">
        <v>107</v>
      </c>
      <c r="BX405" s="38" t="s">
        <v>107</v>
      </c>
      <c r="BY405" s="100" t="s">
        <v>176</v>
      </c>
      <c r="BZ405" s="100" t="s">
        <v>176</v>
      </c>
      <c r="CA405" s="100" t="s">
        <v>176</v>
      </c>
      <c r="CB405" s="100" t="s">
        <v>173</v>
      </c>
      <c r="CC405" s="100" t="s">
        <v>176</v>
      </c>
      <c r="CD405" s="100" t="s">
        <v>173</v>
      </c>
      <c r="CE405" s="100" t="s">
        <v>173</v>
      </c>
      <c r="CF405" s="101" t="s">
        <v>107</v>
      </c>
      <c r="CG405" s="100" t="s">
        <v>107</v>
      </c>
      <c r="CH405" s="100" t="s">
        <v>107</v>
      </c>
      <c r="CI405" s="100" t="s">
        <v>107</v>
      </c>
      <c r="CJ405" s="100" t="s">
        <v>107</v>
      </c>
      <c r="CK405" s="100" t="s">
        <v>107</v>
      </c>
      <c r="CL405" s="100" t="s">
        <v>107</v>
      </c>
      <c r="CM405" s="100" t="s">
        <v>1339</v>
      </c>
      <c r="CN405" s="100" t="s">
        <v>107</v>
      </c>
      <c r="CO405" s="100" t="s">
        <v>107</v>
      </c>
      <c r="CP405" s="100" t="s">
        <v>107</v>
      </c>
      <c r="CQ405" s="100" t="s">
        <v>107</v>
      </c>
      <c r="CR405" s="100" t="s">
        <v>107</v>
      </c>
      <c r="CS405" s="100" t="s">
        <v>107</v>
      </c>
      <c r="CT405" s="100" t="s">
        <v>107</v>
      </c>
      <c r="CU405" s="332">
        <v>13217092</v>
      </c>
      <c r="CV405" s="43">
        <v>1</v>
      </c>
    </row>
    <row r="406" spans="1:100" ht="51">
      <c r="A406" s="28">
        <v>604</v>
      </c>
      <c r="B406" s="29" t="s">
        <v>183</v>
      </c>
      <c r="C406" s="95" t="s">
        <v>0</v>
      </c>
      <c r="D406" s="29" t="s">
        <v>337</v>
      </c>
      <c r="E406" s="42" t="s">
        <v>338</v>
      </c>
      <c r="F406" s="42" t="s">
        <v>107</v>
      </c>
      <c r="G406" s="96" t="s">
        <v>1342</v>
      </c>
      <c r="H406" s="101" t="s">
        <v>216</v>
      </c>
      <c r="I406" s="28">
        <v>5606099</v>
      </c>
      <c r="J406" s="94" t="s">
        <v>1343</v>
      </c>
      <c r="K406" s="31" t="s">
        <v>369</v>
      </c>
      <c r="L406" s="97">
        <v>153</v>
      </c>
      <c r="M406" s="98">
        <v>5</v>
      </c>
      <c r="N406" s="34">
        <v>112800000</v>
      </c>
      <c r="O406" s="98" t="s">
        <v>338</v>
      </c>
      <c r="P406" s="28" t="s">
        <v>2415</v>
      </c>
      <c r="Q406" s="94" t="s">
        <v>112</v>
      </c>
      <c r="R406" s="28" t="s">
        <v>107</v>
      </c>
      <c r="S406" s="28" t="s">
        <v>107</v>
      </c>
      <c r="T406" s="94">
        <v>1398</v>
      </c>
      <c r="U406" s="28" t="s">
        <v>107</v>
      </c>
      <c r="V406" s="28" t="s">
        <v>107</v>
      </c>
      <c r="W406" s="28" t="str">
        <f t="shared" si="6"/>
        <v>N.A.</v>
      </c>
      <c r="X406" s="33" t="s">
        <v>2413</v>
      </c>
      <c r="Y406" s="206">
        <v>3.2000000000000001E-2</v>
      </c>
      <c r="Z406" s="206">
        <v>3.5999999999999997E-2</v>
      </c>
      <c r="AA406" s="206">
        <v>3.6999999999999998E-2</v>
      </c>
      <c r="AB406" s="206">
        <v>3.9E-2</v>
      </c>
      <c r="AC406" s="206">
        <v>4.1000000000000002E-2</v>
      </c>
      <c r="AD406" s="206">
        <v>4.2000000000000003E-2</v>
      </c>
      <c r="AE406" s="94" t="s">
        <v>176</v>
      </c>
      <c r="AF406" s="28" t="s">
        <v>113</v>
      </c>
      <c r="AG406" s="94" t="s">
        <v>176</v>
      </c>
      <c r="AH406" s="99">
        <v>0.05</v>
      </c>
      <c r="AI406" s="38">
        <v>8689479</v>
      </c>
      <c r="AJ406" s="38">
        <v>220144</v>
      </c>
      <c r="AK406" s="38">
        <v>0</v>
      </c>
      <c r="AL406" s="38" t="s">
        <v>107</v>
      </c>
      <c r="AM406" s="38" t="s">
        <v>107</v>
      </c>
      <c r="AN406" s="38">
        <v>8438830</v>
      </c>
      <c r="AO406" s="38">
        <v>0</v>
      </c>
      <c r="AP406" s="38">
        <v>0</v>
      </c>
      <c r="AQ406" s="38">
        <v>48920</v>
      </c>
      <c r="AR406" s="38">
        <v>0</v>
      </c>
      <c r="AS406" s="38" t="s">
        <v>107</v>
      </c>
      <c r="AT406" s="38" t="s">
        <v>107</v>
      </c>
      <c r="AU406" s="38" t="s">
        <v>107</v>
      </c>
      <c r="AV406" s="38" t="s">
        <v>107</v>
      </c>
      <c r="AW406" s="38" t="s">
        <v>107</v>
      </c>
      <c r="AX406" s="38">
        <v>2323736</v>
      </c>
      <c r="AY406" s="38" t="s">
        <v>107</v>
      </c>
      <c r="AZ406" s="38">
        <v>2923015</v>
      </c>
      <c r="BA406" s="38" t="s">
        <v>107</v>
      </c>
      <c r="BB406" s="38">
        <v>0</v>
      </c>
      <c r="BC406" s="38" t="s">
        <v>107</v>
      </c>
      <c r="BD406" s="38">
        <v>856113</v>
      </c>
      <c r="BE406" s="38">
        <v>1284169</v>
      </c>
      <c r="BF406" s="38" t="s">
        <v>107</v>
      </c>
      <c r="BG406" s="38">
        <v>3167619</v>
      </c>
      <c r="BH406" s="38">
        <v>72159</v>
      </c>
      <c r="BI406" s="38" t="s">
        <v>107</v>
      </c>
      <c r="BJ406" s="38">
        <v>599280</v>
      </c>
      <c r="BK406" s="38" t="s">
        <v>107</v>
      </c>
      <c r="BL406" s="38" t="s">
        <v>107</v>
      </c>
      <c r="BM406" s="38" t="s">
        <v>107</v>
      </c>
      <c r="BN406" s="38" t="s">
        <v>107</v>
      </c>
      <c r="BO406" s="38">
        <v>108849</v>
      </c>
      <c r="BP406" s="38" t="s">
        <v>107</v>
      </c>
      <c r="BQ406" s="38" t="s">
        <v>107</v>
      </c>
      <c r="BR406" s="38" t="s">
        <v>107</v>
      </c>
      <c r="BS406" s="38">
        <v>354675</v>
      </c>
      <c r="BT406" s="330" t="s">
        <v>107</v>
      </c>
      <c r="BU406" s="38" t="s">
        <v>107</v>
      </c>
      <c r="BV406" s="38" t="s">
        <v>107</v>
      </c>
      <c r="BW406" s="38" t="s">
        <v>107</v>
      </c>
      <c r="BX406" s="38" t="s">
        <v>107</v>
      </c>
      <c r="BY406" s="100" t="s">
        <v>176</v>
      </c>
      <c r="BZ406" s="100" t="s">
        <v>176</v>
      </c>
      <c r="CA406" s="100" t="s">
        <v>176</v>
      </c>
      <c r="CB406" s="100" t="s">
        <v>176</v>
      </c>
      <c r="CC406" s="100" t="s">
        <v>176</v>
      </c>
      <c r="CD406" s="100" t="s">
        <v>173</v>
      </c>
      <c r="CE406" s="100" t="s">
        <v>173</v>
      </c>
      <c r="CF406" s="101" t="s">
        <v>107</v>
      </c>
      <c r="CG406" s="100" t="s">
        <v>107</v>
      </c>
      <c r="CH406" s="100" t="s">
        <v>107</v>
      </c>
      <c r="CI406" s="100" t="s">
        <v>107</v>
      </c>
      <c r="CJ406" s="100" t="s">
        <v>107</v>
      </c>
      <c r="CK406" s="100" t="s">
        <v>107</v>
      </c>
      <c r="CL406" s="100" t="s">
        <v>107</v>
      </c>
      <c r="CM406" s="100" t="s">
        <v>1339</v>
      </c>
      <c r="CN406" s="100" t="s">
        <v>107</v>
      </c>
      <c r="CO406" s="100" t="s">
        <v>107</v>
      </c>
      <c r="CP406" s="100" t="s">
        <v>107</v>
      </c>
      <c r="CQ406" s="100" t="s">
        <v>107</v>
      </c>
      <c r="CR406" s="100" t="s">
        <v>107</v>
      </c>
      <c r="CS406" s="100" t="s">
        <v>107</v>
      </c>
      <c r="CT406" s="100" t="s">
        <v>107</v>
      </c>
      <c r="CU406" s="332">
        <v>13217092</v>
      </c>
      <c r="CV406" s="43">
        <v>1</v>
      </c>
    </row>
    <row r="407" spans="1:100" ht="51">
      <c r="A407" s="28">
        <v>605</v>
      </c>
      <c r="B407" s="29" t="s">
        <v>183</v>
      </c>
      <c r="C407" s="95" t="s">
        <v>0</v>
      </c>
      <c r="D407" s="29" t="s">
        <v>337</v>
      </c>
      <c r="E407" s="42" t="s">
        <v>338</v>
      </c>
      <c r="F407" s="42" t="s">
        <v>107</v>
      </c>
      <c r="G407" s="96" t="s">
        <v>1344</v>
      </c>
      <c r="H407" s="101" t="s">
        <v>216</v>
      </c>
      <c r="I407" s="28">
        <v>5635020</v>
      </c>
      <c r="J407" s="94" t="s">
        <v>1345</v>
      </c>
      <c r="K407" s="31" t="s">
        <v>369</v>
      </c>
      <c r="L407" s="97">
        <v>153</v>
      </c>
      <c r="M407" s="98">
        <v>5</v>
      </c>
      <c r="N407" s="34">
        <v>112300000</v>
      </c>
      <c r="O407" s="98" t="s">
        <v>338</v>
      </c>
      <c r="P407" s="28" t="s">
        <v>130</v>
      </c>
      <c r="Q407" s="94" t="s">
        <v>112</v>
      </c>
      <c r="R407" s="28" t="s">
        <v>107</v>
      </c>
      <c r="S407" s="28" t="s">
        <v>107</v>
      </c>
      <c r="T407" s="102" t="s">
        <v>2416</v>
      </c>
      <c r="U407" s="28" t="s">
        <v>107</v>
      </c>
      <c r="V407" s="28" t="s">
        <v>107</v>
      </c>
      <c r="W407" s="28" t="str">
        <f t="shared" si="6"/>
        <v>N.A.</v>
      </c>
      <c r="X407" s="33" t="s">
        <v>2413</v>
      </c>
      <c r="Y407" s="206">
        <v>3.2000000000000001E-2</v>
      </c>
      <c r="Z407" s="206">
        <v>3.5999999999999997E-2</v>
      </c>
      <c r="AA407" s="206">
        <v>3.6999999999999998E-2</v>
      </c>
      <c r="AB407" s="206">
        <v>3.9E-2</v>
      </c>
      <c r="AC407" s="206">
        <v>4.1000000000000002E-2</v>
      </c>
      <c r="AD407" s="206">
        <v>4.2000000000000003E-2</v>
      </c>
      <c r="AE407" s="94" t="s">
        <v>176</v>
      </c>
      <c r="AF407" s="28" t="s">
        <v>113</v>
      </c>
      <c r="AG407" s="94" t="s">
        <v>176</v>
      </c>
      <c r="AH407" s="99">
        <v>0.05</v>
      </c>
      <c r="AI407" s="38">
        <v>8689479</v>
      </c>
      <c r="AJ407" s="38">
        <v>220144</v>
      </c>
      <c r="AK407" s="38">
        <v>0</v>
      </c>
      <c r="AL407" s="38" t="s">
        <v>107</v>
      </c>
      <c r="AM407" s="38" t="s">
        <v>107</v>
      </c>
      <c r="AN407" s="38">
        <v>8438830</v>
      </c>
      <c r="AO407" s="38">
        <v>0</v>
      </c>
      <c r="AP407" s="38">
        <v>0</v>
      </c>
      <c r="AQ407" s="38">
        <v>48920</v>
      </c>
      <c r="AR407" s="38">
        <v>0</v>
      </c>
      <c r="AS407" s="38" t="s">
        <v>107</v>
      </c>
      <c r="AT407" s="38" t="s">
        <v>107</v>
      </c>
      <c r="AU407" s="38" t="s">
        <v>107</v>
      </c>
      <c r="AV407" s="38" t="s">
        <v>107</v>
      </c>
      <c r="AW407" s="38" t="s">
        <v>107</v>
      </c>
      <c r="AX407" s="38">
        <v>2323736</v>
      </c>
      <c r="AY407" s="38" t="s">
        <v>107</v>
      </c>
      <c r="AZ407" s="38">
        <v>2923015</v>
      </c>
      <c r="BA407" s="38" t="s">
        <v>107</v>
      </c>
      <c r="BB407" s="38">
        <v>0</v>
      </c>
      <c r="BC407" s="38" t="s">
        <v>107</v>
      </c>
      <c r="BD407" s="38">
        <v>856113</v>
      </c>
      <c r="BE407" s="38">
        <v>1284169</v>
      </c>
      <c r="BF407" s="38" t="s">
        <v>107</v>
      </c>
      <c r="BG407" s="38">
        <v>3167619</v>
      </c>
      <c r="BH407" s="38">
        <v>72159</v>
      </c>
      <c r="BI407" s="38" t="s">
        <v>107</v>
      </c>
      <c r="BJ407" s="38">
        <v>599280</v>
      </c>
      <c r="BK407" s="38" t="s">
        <v>107</v>
      </c>
      <c r="BL407" s="38" t="s">
        <v>107</v>
      </c>
      <c r="BM407" s="38" t="s">
        <v>107</v>
      </c>
      <c r="BN407" s="38" t="s">
        <v>107</v>
      </c>
      <c r="BO407" s="38">
        <v>108849</v>
      </c>
      <c r="BP407" s="38" t="s">
        <v>107</v>
      </c>
      <c r="BQ407" s="38" t="s">
        <v>107</v>
      </c>
      <c r="BR407" s="38" t="s">
        <v>107</v>
      </c>
      <c r="BS407" s="38">
        <v>354675</v>
      </c>
      <c r="BT407" s="330" t="s">
        <v>107</v>
      </c>
      <c r="BU407" s="38" t="s">
        <v>107</v>
      </c>
      <c r="BV407" s="38" t="s">
        <v>107</v>
      </c>
      <c r="BW407" s="38" t="s">
        <v>107</v>
      </c>
      <c r="BX407" s="38" t="s">
        <v>107</v>
      </c>
      <c r="BY407" s="100" t="s">
        <v>176</v>
      </c>
      <c r="BZ407" s="100" t="s">
        <v>176</v>
      </c>
      <c r="CA407" s="100" t="s">
        <v>176</v>
      </c>
      <c r="CB407" s="100" t="s">
        <v>176</v>
      </c>
      <c r="CC407" s="100" t="s">
        <v>176</v>
      </c>
      <c r="CD407" s="100" t="s">
        <v>173</v>
      </c>
      <c r="CE407" s="100" t="s">
        <v>173</v>
      </c>
      <c r="CF407" s="101" t="s">
        <v>107</v>
      </c>
      <c r="CG407" s="100" t="s">
        <v>107</v>
      </c>
      <c r="CH407" s="100" t="s">
        <v>107</v>
      </c>
      <c r="CI407" s="100" t="s">
        <v>107</v>
      </c>
      <c r="CJ407" s="100" t="s">
        <v>107</v>
      </c>
      <c r="CK407" s="100" t="s">
        <v>107</v>
      </c>
      <c r="CL407" s="100" t="s">
        <v>107</v>
      </c>
      <c r="CM407" s="100" t="s">
        <v>1339</v>
      </c>
      <c r="CN407" s="100" t="s">
        <v>107</v>
      </c>
      <c r="CO407" s="100" t="s">
        <v>107</v>
      </c>
      <c r="CP407" s="100" t="s">
        <v>107</v>
      </c>
      <c r="CQ407" s="100" t="s">
        <v>107</v>
      </c>
      <c r="CR407" s="100" t="s">
        <v>107</v>
      </c>
      <c r="CS407" s="100" t="s">
        <v>107</v>
      </c>
      <c r="CT407" s="100" t="s">
        <v>107</v>
      </c>
      <c r="CU407" s="332">
        <v>13217092</v>
      </c>
      <c r="CV407" s="43">
        <v>1</v>
      </c>
    </row>
    <row r="408" spans="1:100" ht="51">
      <c r="A408" s="28">
        <v>606</v>
      </c>
      <c r="B408" s="29" t="s">
        <v>183</v>
      </c>
      <c r="C408" s="95" t="s">
        <v>0</v>
      </c>
      <c r="D408" s="29" t="s">
        <v>337</v>
      </c>
      <c r="E408" s="42" t="s">
        <v>338</v>
      </c>
      <c r="F408" s="42" t="s">
        <v>107</v>
      </c>
      <c r="G408" s="96" t="s">
        <v>1346</v>
      </c>
      <c r="H408" s="101" t="s">
        <v>216</v>
      </c>
      <c r="I408" s="28">
        <v>5606101</v>
      </c>
      <c r="J408" s="94" t="s">
        <v>1347</v>
      </c>
      <c r="K408" s="31" t="s">
        <v>369</v>
      </c>
      <c r="L408" s="97">
        <v>153</v>
      </c>
      <c r="M408" s="98">
        <v>5</v>
      </c>
      <c r="N408" s="34">
        <v>122400000</v>
      </c>
      <c r="O408" s="98" t="s">
        <v>338</v>
      </c>
      <c r="P408" s="28" t="s">
        <v>130</v>
      </c>
      <c r="Q408" s="94" t="s">
        <v>112</v>
      </c>
      <c r="R408" s="28" t="s">
        <v>107</v>
      </c>
      <c r="S408" s="28" t="s">
        <v>107</v>
      </c>
      <c r="T408" s="94">
        <v>1432</v>
      </c>
      <c r="U408" s="28" t="s">
        <v>107</v>
      </c>
      <c r="V408" s="28" t="s">
        <v>107</v>
      </c>
      <c r="W408" s="28" t="str">
        <f t="shared" si="6"/>
        <v>N.A.</v>
      </c>
      <c r="X408" s="33" t="s">
        <v>2413</v>
      </c>
      <c r="Y408" s="206">
        <v>3.2000000000000001E-2</v>
      </c>
      <c r="Z408" s="206">
        <v>3.5999999999999997E-2</v>
      </c>
      <c r="AA408" s="206">
        <v>3.6999999999999998E-2</v>
      </c>
      <c r="AB408" s="206">
        <v>3.9E-2</v>
      </c>
      <c r="AC408" s="206">
        <v>4.1000000000000002E-2</v>
      </c>
      <c r="AD408" s="206">
        <v>4.2000000000000003E-2</v>
      </c>
      <c r="AE408" s="94" t="s">
        <v>176</v>
      </c>
      <c r="AF408" s="28" t="s">
        <v>113</v>
      </c>
      <c r="AG408" s="94" t="s">
        <v>176</v>
      </c>
      <c r="AH408" s="99">
        <v>0.05</v>
      </c>
      <c r="AI408" s="38">
        <v>8689479</v>
      </c>
      <c r="AJ408" s="38">
        <v>220144</v>
      </c>
      <c r="AK408" s="38">
        <v>0</v>
      </c>
      <c r="AL408" s="38" t="s">
        <v>107</v>
      </c>
      <c r="AM408" s="38" t="s">
        <v>107</v>
      </c>
      <c r="AN408" s="38">
        <v>8438830</v>
      </c>
      <c r="AO408" s="38">
        <v>0</v>
      </c>
      <c r="AP408" s="38">
        <v>0</v>
      </c>
      <c r="AQ408" s="38">
        <v>48920</v>
      </c>
      <c r="AR408" s="38">
        <v>0</v>
      </c>
      <c r="AS408" s="38" t="s">
        <v>107</v>
      </c>
      <c r="AT408" s="38" t="s">
        <v>107</v>
      </c>
      <c r="AU408" s="38" t="s">
        <v>107</v>
      </c>
      <c r="AV408" s="38" t="s">
        <v>107</v>
      </c>
      <c r="AW408" s="38" t="s">
        <v>107</v>
      </c>
      <c r="AX408" s="38">
        <v>0</v>
      </c>
      <c r="AY408" s="38" t="s">
        <v>107</v>
      </c>
      <c r="AZ408" s="38">
        <v>2923015</v>
      </c>
      <c r="BA408" s="38" t="s">
        <v>107</v>
      </c>
      <c r="BB408" s="38">
        <v>0</v>
      </c>
      <c r="BC408" s="38" t="s">
        <v>107</v>
      </c>
      <c r="BD408" s="38">
        <v>856113</v>
      </c>
      <c r="BE408" s="38">
        <v>1284169</v>
      </c>
      <c r="BF408" s="38" t="s">
        <v>107</v>
      </c>
      <c r="BG408" s="38">
        <v>3167619</v>
      </c>
      <c r="BH408" s="38">
        <v>72159</v>
      </c>
      <c r="BI408" s="38" t="s">
        <v>107</v>
      </c>
      <c r="BJ408" s="38">
        <v>599280</v>
      </c>
      <c r="BK408" s="38" t="s">
        <v>107</v>
      </c>
      <c r="BL408" s="38" t="s">
        <v>107</v>
      </c>
      <c r="BM408" s="38" t="s">
        <v>107</v>
      </c>
      <c r="BN408" s="38" t="s">
        <v>107</v>
      </c>
      <c r="BO408" s="38">
        <v>108849</v>
      </c>
      <c r="BP408" s="38" t="s">
        <v>107</v>
      </c>
      <c r="BQ408" s="38" t="s">
        <v>107</v>
      </c>
      <c r="BR408" s="38" t="s">
        <v>107</v>
      </c>
      <c r="BS408" s="38">
        <v>354675</v>
      </c>
      <c r="BT408" s="330" t="s">
        <v>107</v>
      </c>
      <c r="BU408" s="38" t="s">
        <v>107</v>
      </c>
      <c r="BV408" s="38" t="s">
        <v>107</v>
      </c>
      <c r="BW408" s="38" t="s">
        <v>107</v>
      </c>
      <c r="BX408" s="38" t="s">
        <v>107</v>
      </c>
      <c r="BY408" s="100" t="s">
        <v>176</v>
      </c>
      <c r="BZ408" s="100" t="s">
        <v>176</v>
      </c>
      <c r="CA408" s="100" t="s">
        <v>176</v>
      </c>
      <c r="CB408" s="100" t="s">
        <v>176</v>
      </c>
      <c r="CC408" s="100" t="s">
        <v>176</v>
      </c>
      <c r="CD408" s="100" t="s">
        <v>173</v>
      </c>
      <c r="CE408" s="100" t="s">
        <v>173</v>
      </c>
      <c r="CF408" s="101" t="s">
        <v>107</v>
      </c>
      <c r="CG408" s="100" t="s">
        <v>107</v>
      </c>
      <c r="CH408" s="100" t="s">
        <v>107</v>
      </c>
      <c r="CI408" s="100" t="s">
        <v>107</v>
      </c>
      <c r="CJ408" s="100" t="s">
        <v>107</v>
      </c>
      <c r="CK408" s="100" t="s">
        <v>107</v>
      </c>
      <c r="CL408" s="100" t="s">
        <v>107</v>
      </c>
      <c r="CM408" s="100" t="s">
        <v>1339</v>
      </c>
      <c r="CN408" s="100" t="s">
        <v>107</v>
      </c>
      <c r="CO408" s="100" t="s">
        <v>107</v>
      </c>
      <c r="CP408" s="100" t="s">
        <v>107</v>
      </c>
      <c r="CQ408" s="100" t="s">
        <v>107</v>
      </c>
      <c r="CR408" s="100" t="s">
        <v>107</v>
      </c>
      <c r="CS408" s="100" t="s">
        <v>107</v>
      </c>
      <c r="CT408" s="100" t="s">
        <v>107</v>
      </c>
      <c r="CU408" s="332">
        <v>13217092</v>
      </c>
      <c r="CV408" s="43">
        <v>1</v>
      </c>
    </row>
    <row r="409" spans="1:100" ht="51">
      <c r="A409" s="28">
        <v>607</v>
      </c>
      <c r="B409" s="29" t="s">
        <v>183</v>
      </c>
      <c r="C409" s="95" t="s">
        <v>0</v>
      </c>
      <c r="D409" s="29" t="s">
        <v>337</v>
      </c>
      <c r="E409" s="42" t="s">
        <v>338</v>
      </c>
      <c r="F409" s="42" t="s">
        <v>107</v>
      </c>
      <c r="G409" s="96" t="s">
        <v>1348</v>
      </c>
      <c r="H409" s="101" t="s">
        <v>216</v>
      </c>
      <c r="I409" s="28">
        <v>5606102</v>
      </c>
      <c r="J409" s="94" t="s">
        <v>1349</v>
      </c>
      <c r="K409" s="31" t="s">
        <v>369</v>
      </c>
      <c r="L409" s="97">
        <v>186</v>
      </c>
      <c r="M409" s="98">
        <v>5</v>
      </c>
      <c r="N409" s="34">
        <v>126200000</v>
      </c>
      <c r="O409" s="98" t="s">
        <v>338</v>
      </c>
      <c r="P409" s="28" t="s">
        <v>130</v>
      </c>
      <c r="Q409" s="94" t="s">
        <v>112</v>
      </c>
      <c r="R409" s="28" t="s">
        <v>107</v>
      </c>
      <c r="S409" s="28" t="s">
        <v>107</v>
      </c>
      <c r="T409" s="94">
        <v>1441</v>
      </c>
      <c r="U409" s="28" t="s">
        <v>107</v>
      </c>
      <c r="V409" s="28" t="s">
        <v>107</v>
      </c>
      <c r="W409" s="28" t="str">
        <f t="shared" si="6"/>
        <v>N.A.</v>
      </c>
      <c r="X409" s="33" t="s">
        <v>2413</v>
      </c>
      <c r="Y409" s="206">
        <v>3.2000000000000001E-2</v>
      </c>
      <c r="Z409" s="206">
        <v>3.5999999999999997E-2</v>
      </c>
      <c r="AA409" s="206">
        <v>3.6999999999999998E-2</v>
      </c>
      <c r="AB409" s="206">
        <v>3.9E-2</v>
      </c>
      <c r="AC409" s="206">
        <v>4.1000000000000002E-2</v>
      </c>
      <c r="AD409" s="206">
        <v>4.2000000000000003E-2</v>
      </c>
      <c r="AE409" s="94" t="s">
        <v>176</v>
      </c>
      <c r="AF409" s="28" t="s">
        <v>113</v>
      </c>
      <c r="AG409" s="94" t="s">
        <v>176</v>
      </c>
      <c r="AH409" s="99">
        <v>0.05</v>
      </c>
      <c r="AI409" s="38">
        <v>8689479</v>
      </c>
      <c r="AJ409" s="38">
        <v>220144</v>
      </c>
      <c r="AK409" s="38">
        <v>0</v>
      </c>
      <c r="AL409" s="38" t="s">
        <v>107</v>
      </c>
      <c r="AM409" s="38" t="s">
        <v>107</v>
      </c>
      <c r="AN409" s="38">
        <v>8438830</v>
      </c>
      <c r="AO409" s="38">
        <v>0</v>
      </c>
      <c r="AP409" s="38">
        <v>0</v>
      </c>
      <c r="AQ409" s="38">
        <v>48920</v>
      </c>
      <c r="AR409" s="38">
        <v>0</v>
      </c>
      <c r="AS409" s="38" t="s">
        <v>107</v>
      </c>
      <c r="AT409" s="38" t="s">
        <v>107</v>
      </c>
      <c r="AU409" s="38" t="s">
        <v>107</v>
      </c>
      <c r="AV409" s="38" t="s">
        <v>107</v>
      </c>
      <c r="AW409" s="38" t="s">
        <v>107</v>
      </c>
      <c r="AX409" s="38">
        <v>0</v>
      </c>
      <c r="AY409" s="38" t="s">
        <v>107</v>
      </c>
      <c r="AZ409" s="38">
        <v>2923015</v>
      </c>
      <c r="BA409" s="38" t="s">
        <v>107</v>
      </c>
      <c r="BB409" s="38">
        <v>0</v>
      </c>
      <c r="BC409" s="38" t="s">
        <v>107</v>
      </c>
      <c r="BD409" s="38">
        <v>856113</v>
      </c>
      <c r="BE409" s="38">
        <v>1284169</v>
      </c>
      <c r="BF409" s="38" t="s">
        <v>107</v>
      </c>
      <c r="BG409" s="38">
        <v>3167619</v>
      </c>
      <c r="BH409" s="38">
        <v>72159</v>
      </c>
      <c r="BI409" s="38" t="s">
        <v>107</v>
      </c>
      <c r="BJ409" s="38">
        <v>599280</v>
      </c>
      <c r="BK409" s="38" t="s">
        <v>107</v>
      </c>
      <c r="BL409" s="38" t="s">
        <v>107</v>
      </c>
      <c r="BM409" s="38" t="s">
        <v>107</v>
      </c>
      <c r="BN409" s="38" t="s">
        <v>107</v>
      </c>
      <c r="BO409" s="38">
        <v>108849</v>
      </c>
      <c r="BP409" s="38" t="s">
        <v>107</v>
      </c>
      <c r="BQ409" s="38" t="s">
        <v>107</v>
      </c>
      <c r="BR409" s="38" t="s">
        <v>107</v>
      </c>
      <c r="BS409" s="38">
        <v>354675</v>
      </c>
      <c r="BT409" s="330" t="s">
        <v>107</v>
      </c>
      <c r="BU409" s="38" t="s">
        <v>107</v>
      </c>
      <c r="BV409" s="38" t="s">
        <v>107</v>
      </c>
      <c r="BW409" s="38" t="s">
        <v>107</v>
      </c>
      <c r="BX409" s="38" t="s">
        <v>107</v>
      </c>
      <c r="BY409" s="100" t="s">
        <v>176</v>
      </c>
      <c r="BZ409" s="100" t="s">
        <v>176</v>
      </c>
      <c r="CA409" s="100" t="s">
        <v>176</v>
      </c>
      <c r="CB409" s="100" t="s">
        <v>176</v>
      </c>
      <c r="CC409" s="100" t="s">
        <v>176</v>
      </c>
      <c r="CD409" s="100" t="s">
        <v>173</v>
      </c>
      <c r="CE409" s="100" t="s">
        <v>173</v>
      </c>
      <c r="CF409" s="101" t="s">
        <v>107</v>
      </c>
      <c r="CG409" s="100" t="s">
        <v>107</v>
      </c>
      <c r="CH409" s="100" t="s">
        <v>107</v>
      </c>
      <c r="CI409" s="100" t="s">
        <v>107</v>
      </c>
      <c r="CJ409" s="100" t="s">
        <v>107</v>
      </c>
      <c r="CK409" s="100" t="s">
        <v>107</v>
      </c>
      <c r="CL409" s="100" t="s">
        <v>107</v>
      </c>
      <c r="CM409" s="100" t="s">
        <v>1339</v>
      </c>
      <c r="CN409" s="100" t="s">
        <v>107</v>
      </c>
      <c r="CO409" s="100" t="s">
        <v>107</v>
      </c>
      <c r="CP409" s="100" t="s">
        <v>107</v>
      </c>
      <c r="CQ409" s="100" t="s">
        <v>107</v>
      </c>
      <c r="CR409" s="100" t="s">
        <v>107</v>
      </c>
      <c r="CS409" s="100" t="s">
        <v>107</v>
      </c>
      <c r="CT409" s="100" t="s">
        <v>107</v>
      </c>
      <c r="CU409" s="332">
        <v>13217092</v>
      </c>
      <c r="CV409" s="43">
        <v>1</v>
      </c>
    </row>
    <row r="410" spans="1:100" ht="51">
      <c r="A410" s="28">
        <v>608</v>
      </c>
      <c r="B410" s="29" t="s">
        <v>183</v>
      </c>
      <c r="C410" s="95" t="s">
        <v>0</v>
      </c>
      <c r="D410" s="29" t="s">
        <v>337</v>
      </c>
      <c r="E410" s="42" t="s">
        <v>338</v>
      </c>
      <c r="F410" s="42" t="s">
        <v>107</v>
      </c>
      <c r="G410" s="96" t="s">
        <v>1350</v>
      </c>
      <c r="H410" s="101" t="s">
        <v>216</v>
      </c>
      <c r="I410" s="28">
        <v>5606103</v>
      </c>
      <c r="J410" s="94" t="s">
        <v>1351</v>
      </c>
      <c r="K410" s="31" t="s">
        <v>369</v>
      </c>
      <c r="L410" s="97">
        <v>186</v>
      </c>
      <c r="M410" s="98">
        <v>5</v>
      </c>
      <c r="N410" s="34">
        <v>134600000</v>
      </c>
      <c r="O410" s="98" t="s">
        <v>338</v>
      </c>
      <c r="P410" s="28" t="s">
        <v>130</v>
      </c>
      <c r="Q410" s="94" t="s">
        <v>112</v>
      </c>
      <c r="R410" s="28" t="s">
        <v>107</v>
      </c>
      <c r="S410" s="28" t="s">
        <v>107</v>
      </c>
      <c r="T410" s="94">
        <v>1446</v>
      </c>
      <c r="U410" s="28" t="s">
        <v>107</v>
      </c>
      <c r="V410" s="28" t="s">
        <v>107</v>
      </c>
      <c r="W410" s="28" t="str">
        <f t="shared" si="6"/>
        <v>N.A.</v>
      </c>
      <c r="X410" s="33" t="s">
        <v>2413</v>
      </c>
      <c r="Y410" s="206">
        <v>3.2000000000000001E-2</v>
      </c>
      <c r="Z410" s="206">
        <v>3.5999999999999997E-2</v>
      </c>
      <c r="AA410" s="206">
        <v>3.6999999999999998E-2</v>
      </c>
      <c r="AB410" s="206">
        <v>3.9E-2</v>
      </c>
      <c r="AC410" s="206">
        <v>4.1000000000000002E-2</v>
      </c>
      <c r="AD410" s="206">
        <v>4.2000000000000003E-2</v>
      </c>
      <c r="AE410" s="94" t="s">
        <v>176</v>
      </c>
      <c r="AF410" s="28" t="s">
        <v>113</v>
      </c>
      <c r="AG410" s="94" t="s">
        <v>176</v>
      </c>
      <c r="AH410" s="99">
        <v>0.05</v>
      </c>
      <c r="AI410" s="38">
        <v>8689479</v>
      </c>
      <c r="AJ410" s="38">
        <v>220144</v>
      </c>
      <c r="AK410" s="38">
        <v>0</v>
      </c>
      <c r="AL410" s="38" t="s">
        <v>107</v>
      </c>
      <c r="AM410" s="38" t="s">
        <v>107</v>
      </c>
      <c r="AN410" s="38">
        <v>8438830</v>
      </c>
      <c r="AO410" s="38">
        <v>0</v>
      </c>
      <c r="AP410" s="38">
        <v>0</v>
      </c>
      <c r="AQ410" s="38">
        <v>48920</v>
      </c>
      <c r="AR410" s="38">
        <v>0</v>
      </c>
      <c r="AS410" s="38" t="s">
        <v>107</v>
      </c>
      <c r="AT410" s="38" t="s">
        <v>107</v>
      </c>
      <c r="AU410" s="38" t="s">
        <v>107</v>
      </c>
      <c r="AV410" s="38" t="s">
        <v>107</v>
      </c>
      <c r="AW410" s="38" t="s">
        <v>107</v>
      </c>
      <c r="AX410" s="38">
        <v>0</v>
      </c>
      <c r="AY410" s="38" t="s">
        <v>107</v>
      </c>
      <c r="AZ410" s="38">
        <v>2923015</v>
      </c>
      <c r="BA410" s="38" t="s">
        <v>107</v>
      </c>
      <c r="BB410" s="38">
        <v>0</v>
      </c>
      <c r="BC410" s="38" t="s">
        <v>107</v>
      </c>
      <c r="BD410" s="38">
        <v>856113</v>
      </c>
      <c r="BE410" s="38">
        <v>1284169</v>
      </c>
      <c r="BF410" s="38" t="s">
        <v>107</v>
      </c>
      <c r="BG410" s="38">
        <v>3167619</v>
      </c>
      <c r="BH410" s="38">
        <v>72159</v>
      </c>
      <c r="BI410" s="38" t="s">
        <v>107</v>
      </c>
      <c r="BJ410" s="38">
        <v>599280</v>
      </c>
      <c r="BK410" s="38" t="s">
        <v>107</v>
      </c>
      <c r="BL410" s="38" t="s">
        <v>107</v>
      </c>
      <c r="BM410" s="38" t="s">
        <v>107</v>
      </c>
      <c r="BN410" s="38" t="s">
        <v>107</v>
      </c>
      <c r="BO410" s="38">
        <v>108849</v>
      </c>
      <c r="BP410" s="38" t="s">
        <v>107</v>
      </c>
      <c r="BQ410" s="38" t="s">
        <v>107</v>
      </c>
      <c r="BR410" s="38" t="s">
        <v>107</v>
      </c>
      <c r="BS410" s="38">
        <v>354675</v>
      </c>
      <c r="BT410" s="330" t="s">
        <v>107</v>
      </c>
      <c r="BU410" s="38" t="s">
        <v>107</v>
      </c>
      <c r="BV410" s="38" t="s">
        <v>107</v>
      </c>
      <c r="BW410" s="38" t="s">
        <v>107</v>
      </c>
      <c r="BX410" s="38" t="s">
        <v>107</v>
      </c>
      <c r="BY410" s="100" t="s">
        <v>176</v>
      </c>
      <c r="BZ410" s="100" t="s">
        <v>176</v>
      </c>
      <c r="CA410" s="100" t="s">
        <v>176</v>
      </c>
      <c r="CB410" s="100" t="s">
        <v>176</v>
      </c>
      <c r="CC410" s="100" t="s">
        <v>176</v>
      </c>
      <c r="CD410" s="100" t="s">
        <v>173</v>
      </c>
      <c r="CE410" s="100" t="s">
        <v>173</v>
      </c>
      <c r="CF410" s="101" t="s">
        <v>107</v>
      </c>
      <c r="CG410" s="100" t="s">
        <v>107</v>
      </c>
      <c r="CH410" s="100" t="s">
        <v>107</v>
      </c>
      <c r="CI410" s="100" t="s">
        <v>107</v>
      </c>
      <c r="CJ410" s="100" t="s">
        <v>107</v>
      </c>
      <c r="CK410" s="100" t="s">
        <v>107</v>
      </c>
      <c r="CL410" s="100" t="s">
        <v>107</v>
      </c>
      <c r="CM410" s="100" t="s">
        <v>1339</v>
      </c>
      <c r="CN410" s="100" t="s">
        <v>107</v>
      </c>
      <c r="CO410" s="100" t="s">
        <v>107</v>
      </c>
      <c r="CP410" s="100" t="s">
        <v>107</v>
      </c>
      <c r="CQ410" s="100" t="s">
        <v>107</v>
      </c>
      <c r="CR410" s="100" t="s">
        <v>107</v>
      </c>
      <c r="CS410" s="100" t="s">
        <v>107</v>
      </c>
      <c r="CT410" s="100" t="s">
        <v>107</v>
      </c>
      <c r="CU410" s="332">
        <v>13217092</v>
      </c>
      <c r="CV410" s="43">
        <v>1</v>
      </c>
    </row>
    <row r="411" spans="1:100" ht="51">
      <c r="A411" s="28">
        <v>609</v>
      </c>
      <c r="B411" s="29" t="s">
        <v>183</v>
      </c>
      <c r="C411" s="95" t="s">
        <v>0</v>
      </c>
      <c r="D411" s="29" t="s">
        <v>337</v>
      </c>
      <c r="E411" s="42" t="s">
        <v>346</v>
      </c>
      <c r="F411" s="42" t="s">
        <v>107</v>
      </c>
      <c r="G411" s="96" t="s">
        <v>1352</v>
      </c>
      <c r="H411" s="101" t="s">
        <v>1353</v>
      </c>
      <c r="I411" s="28">
        <v>5636037</v>
      </c>
      <c r="J411" s="94" t="s">
        <v>1354</v>
      </c>
      <c r="K411" s="31" t="s">
        <v>142</v>
      </c>
      <c r="L411" s="103">
        <v>186</v>
      </c>
      <c r="M411" s="98">
        <v>5</v>
      </c>
      <c r="N411" s="34">
        <v>150600000</v>
      </c>
      <c r="O411" s="98" t="s">
        <v>346</v>
      </c>
      <c r="P411" s="28" t="s">
        <v>130</v>
      </c>
      <c r="Q411" s="94" t="s">
        <v>112</v>
      </c>
      <c r="R411" s="28" t="s">
        <v>107</v>
      </c>
      <c r="S411" s="28" t="s">
        <v>107</v>
      </c>
      <c r="T411" s="102" t="s">
        <v>2417</v>
      </c>
      <c r="U411" s="28" t="s">
        <v>107</v>
      </c>
      <c r="V411" s="28" t="s">
        <v>107</v>
      </c>
      <c r="W411" s="28" t="str">
        <f t="shared" si="6"/>
        <v>N.A.</v>
      </c>
      <c r="X411" s="33" t="s">
        <v>2412</v>
      </c>
      <c r="Y411" s="341">
        <v>2.1999999999999999E-2</v>
      </c>
      <c r="Z411" s="341">
        <v>2.5999999999999999E-2</v>
      </c>
      <c r="AA411" s="341">
        <v>3.1E-2</v>
      </c>
      <c r="AB411" s="341">
        <v>3.2000000000000001E-2</v>
      </c>
      <c r="AC411" s="341">
        <v>3.3000000000000002E-2</v>
      </c>
      <c r="AD411" s="341">
        <v>3.4000000000000002E-2</v>
      </c>
      <c r="AE411" s="94" t="s">
        <v>176</v>
      </c>
      <c r="AF411" s="28" t="s">
        <v>113</v>
      </c>
      <c r="AG411" s="94" t="s">
        <v>176</v>
      </c>
      <c r="AH411" s="99">
        <v>0.05</v>
      </c>
      <c r="AI411" s="38">
        <v>8689479</v>
      </c>
      <c r="AJ411" s="38">
        <v>220144</v>
      </c>
      <c r="AK411" s="38">
        <v>0</v>
      </c>
      <c r="AL411" s="38" t="s">
        <v>107</v>
      </c>
      <c r="AM411" s="38" t="s">
        <v>107</v>
      </c>
      <c r="AN411" s="38">
        <v>8438830</v>
      </c>
      <c r="AO411" s="38">
        <v>0</v>
      </c>
      <c r="AP411" s="38">
        <v>0</v>
      </c>
      <c r="AQ411" s="38">
        <v>48920</v>
      </c>
      <c r="AR411" s="38">
        <v>0</v>
      </c>
      <c r="AS411" s="38" t="s">
        <v>107</v>
      </c>
      <c r="AT411" s="38" t="s">
        <v>107</v>
      </c>
      <c r="AU411" s="38" t="s">
        <v>107</v>
      </c>
      <c r="AV411" s="38" t="s">
        <v>107</v>
      </c>
      <c r="AW411" s="38" t="s">
        <v>107</v>
      </c>
      <c r="AX411" s="38">
        <v>0</v>
      </c>
      <c r="AY411" s="38" t="s">
        <v>107</v>
      </c>
      <c r="AZ411" s="38">
        <v>2923015</v>
      </c>
      <c r="BA411" s="38" t="s">
        <v>107</v>
      </c>
      <c r="BB411" s="38">
        <v>0</v>
      </c>
      <c r="BC411" s="38" t="s">
        <v>107</v>
      </c>
      <c r="BD411" s="38">
        <v>856113</v>
      </c>
      <c r="BE411" s="38">
        <v>1284169</v>
      </c>
      <c r="BF411" s="38" t="s">
        <v>107</v>
      </c>
      <c r="BG411" s="38">
        <v>3167619</v>
      </c>
      <c r="BH411" s="38">
        <v>72159</v>
      </c>
      <c r="BI411" s="38" t="s">
        <v>107</v>
      </c>
      <c r="BJ411" s="38">
        <v>599280</v>
      </c>
      <c r="BK411" s="38" t="s">
        <v>107</v>
      </c>
      <c r="BL411" s="38" t="s">
        <v>107</v>
      </c>
      <c r="BM411" s="38" t="s">
        <v>107</v>
      </c>
      <c r="BN411" s="38" t="s">
        <v>107</v>
      </c>
      <c r="BO411" s="38">
        <v>108849</v>
      </c>
      <c r="BP411" s="38" t="s">
        <v>107</v>
      </c>
      <c r="BQ411" s="38" t="s">
        <v>107</v>
      </c>
      <c r="BR411" s="38" t="s">
        <v>107</v>
      </c>
      <c r="BS411" s="38">
        <v>354675</v>
      </c>
      <c r="BT411" s="330" t="s">
        <v>107</v>
      </c>
      <c r="BU411" s="38" t="s">
        <v>107</v>
      </c>
      <c r="BV411" s="38" t="s">
        <v>107</v>
      </c>
      <c r="BW411" s="38" t="s">
        <v>107</v>
      </c>
      <c r="BX411" s="38" t="s">
        <v>107</v>
      </c>
      <c r="BY411" s="100" t="s">
        <v>176</v>
      </c>
      <c r="BZ411" s="100" t="s">
        <v>176</v>
      </c>
      <c r="CA411" s="100" t="s">
        <v>176</v>
      </c>
      <c r="CB411" s="100" t="s">
        <v>176</v>
      </c>
      <c r="CC411" s="100" t="s">
        <v>176</v>
      </c>
      <c r="CD411" s="100" t="s">
        <v>173</v>
      </c>
      <c r="CE411" s="100" t="s">
        <v>173</v>
      </c>
      <c r="CF411" s="101" t="s">
        <v>107</v>
      </c>
      <c r="CG411" s="100" t="s">
        <v>107</v>
      </c>
      <c r="CH411" s="100" t="s">
        <v>107</v>
      </c>
      <c r="CI411" s="100" t="s">
        <v>107</v>
      </c>
      <c r="CJ411" s="100" t="s">
        <v>107</v>
      </c>
      <c r="CK411" s="100" t="s">
        <v>107</v>
      </c>
      <c r="CL411" s="100" t="s">
        <v>107</v>
      </c>
      <c r="CM411" s="100" t="s">
        <v>1339</v>
      </c>
      <c r="CN411" s="100" t="s">
        <v>107</v>
      </c>
      <c r="CO411" s="100" t="s">
        <v>107</v>
      </c>
      <c r="CP411" s="100" t="s">
        <v>107</v>
      </c>
      <c r="CQ411" s="100" t="s">
        <v>107</v>
      </c>
      <c r="CR411" s="100" t="s">
        <v>107</v>
      </c>
      <c r="CS411" s="100" t="s">
        <v>107</v>
      </c>
      <c r="CT411" s="100" t="s">
        <v>107</v>
      </c>
      <c r="CU411" s="332">
        <v>13217092</v>
      </c>
      <c r="CV411" s="43">
        <v>1</v>
      </c>
    </row>
    <row r="412" spans="1:100" ht="51">
      <c r="A412" s="28">
        <v>610</v>
      </c>
      <c r="B412" s="29" t="s">
        <v>183</v>
      </c>
      <c r="C412" s="95" t="s">
        <v>0</v>
      </c>
      <c r="D412" s="29" t="s">
        <v>337</v>
      </c>
      <c r="E412" s="42" t="s">
        <v>346</v>
      </c>
      <c r="F412" s="42" t="s">
        <v>107</v>
      </c>
      <c r="G412" s="96" t="s">
        <v>1355</v>
      </c>
      <c r="H412" s="42" t="s">
        <v>400</v>
      </c>
      <c r="I412" s="28">
        <v>3006143</v>
      </c>
      <c r="J412" s="94" t="s">
        <v>1356</v>
      </c>
      <c r="K412" s="31" t="s">
        <v>375</v>
      </c>
      <c r="L412" s="103">
        <v>300</v>
      </c>
      <c r="M412" s="98">
        <v>5</v>
      </c>
      <c r="N412" s="34">
        <v>229000000</v>
      </c>
      <c r="O412" s="98" t="s">
        <v>346</v>
      </c>
      <c r="P412" s="28" t="s">
        <v>130</v>
      </c>
      <c r="Q412" s="94" t="s">
        <v>112</v>
      </c>
      <c r="R412" s="28" t="s">
        <v>107</v>
      </c>
      <c r="S412" s="28" t="s">
        <v>107</v>
      </c>
      <c r="T412" s="42" t="s">
        <v>107</v>
      </c>
      <c r="U412" s="28" t="s">
        <v>107</v>
      </c>
      <c r="V412" s="28" t="s">
        <v>107</v>
      </c>
      <c r="W412" s="28" t="str">
        <f t="shared" si="6"/>
        <v>N.A.</v>
      </c>
      <c r="X412" s="33" t="s">
        <v>2413</v>
      </c>
      <c r="Y412" s="341">
        <v>2.1999999999999999E-2</v>
      </c>
      <c r="Z412" s="341">
        <v>2.5999999999999999E-2</v>
      </c>
      <c r="AA412" s="341">
        <v>3.1E-2</v>
      </c>
      <c r="AB412" s="341">
        <v>3.2000000000000001E-2</v>
      </c>
      <c r="AC412" s="341">
        <v>3.3000000000000002E-2</v>
      </c>
      <c r="AD412" s="341">
        <v>3.4000000000000002E-2</v>
      </c>
      <c r="AE412" s="28" t="s">
        <v>113</v>
      </c>
      <c r="AF412" s="28" t="s">
        <v>113</v>
      </c>
      <c r="AG412" s="94" t="s">
        <v>113</v>
      </c>
      <c r="AH412" s="99">
        <v>0.05</v>
      </c>
      <c r="AI412" s="38">
        <v>8689479</v>
      </c>
      <c r="AJ412" s="38">
        <v>220144</v>
      </c>
      <c r="AK412" s="38">
        <v>0</v>
      </c>
      <c r="AL412" s="38" t="s">
        <v>107</v>
      </c>
      <c r="AM412" s="38" t="s">
        <v>107</v>
      </c>
      <c r="AN412" s="38">
        <v>8438830</v>
      </c>
      <c r="AO412" s="38">
        <v>0</v>
      </c>
      <c r="AP412" s="38">
        <v>0</v>
      </c>
      <c r="AQ412" s="38">
        <v>48920</v>
      </c>
      <c r="AR412" s="38">
        <v>0</v>
      </c>
      <c r="AS412" s="38" t="s">
        <v>107</v>
      </c>
      <c r="AT412" s="38" t="s">
        <v>107</v>
      </c>
      <c r="AU412" s="38" t="s">
        <v>107</v>
      </c>
      <c r="AV412" s="38" t="s">
        <v>107</v>
      </c>
      <c r="AW412" s="38" t="s">
        <v>107</v>
      </c>
      <c r="AX412" s="38">
        <v>0</v>
      </c>
      <c r="AY412" s="38" t="s">
        <v>107</v>
      </c>
      <c r="AZ412" s="38">
        <v>2923015</v>
      </c>
      <c r="BA412" s="38" t="s">
        <v>107</v>
      </c>
      <c r="BB412" s="38">
        <v>0</v>
      </c>
      <c r="BC412" s="38">
        <v>1651075</v>
      </c>
      <c r="BD412" s="38">
        <v>856113</v>
      </c>
      <c r="BE412" s="38">
        <v>1284169</v>
      </c>
      <c r="BF412" s="38" t="s">
        <v>107</v>
      </c>
      <c r="BG412" s="38">
        <v>3167619</v>
      </c>
      <c r="BH412" s="38">
        <v>72159</v>
      </c>
      <c r="BI412" s="38" t="s">
        <v>107</v>
      </c>
      <c r="BJ412" s="38">
        <v>599280</v>
      </c>
      <c r="BK412" s="38" t="s">
        <v>107</v>
      </c>
      <c r="BL412" s="38" t="s">
        <v>107</v>
      </c>
      <c r="BM412" s="38" t="s">
        <v>107</v>
      </c>
      <c r="BN412" s="38" t="s">
        <v>107</v>
      </c>
      <c r="BO412" s="38">
        <v>108849</v>
      </c>
      <c r="BP412" s="38" t="s">
        <v>107</v>
      </c>
      <c r="BQ412" s="38" t="s">
        <v>107</v>
      </c>
      <c r="BR412" s="38" t="s">
        <v>107</v>
      </c>
      <c r="BS412" s="38">
        <v>354675</v>
      </c>
      <c r="BT412" s="330" t="s">
        <v>107</v>
      </c>
      <c r="BU412" s="38" t="s">
        <v>107</v>
      </c>
      <c r="BV412" s="38" t="s">
        <v>107</v>
      </c>
      <c r="BW412" s="38" t="s">
        <v>107</v>
      </c>
      <c r="BX412" s="38" t="s">
        <v>107</v>
      </c>
      <c r="BY412" s="100" t="s">
        <v>113</v>
      </c>
      <c r="BZ412" s="100" t="s">
        <v>113</v>
      </c>
      <c r="CA412" s="100" t="s">
        <v>113</v>
      </c>
      <c r="CB412" s="100" t="s">
        <v>113</v>
      </c>
      <c r="CC412" s="100" t="s">
        <v>113</v>
      </c>
      <c r="CD412" s="100" t="s">
        <v>114</v>
      </c>
      <c r="CE412" s="100" t="s">
        <v>114</v>
      </c>
      <c r="CF412" s="101" t="s">
        <v>107</v>
      </c>
      <c r="CG412" s="94" t="s">
        <v>107</v>
      </c>
      <c r="CH412" s="94" t="s">
        <v>107</v>
      </c>
      <c r="CI412" s="94" t="s">
        <v>107</v>
      </c>
      <c r="CJ412" s="94" t="s">
        <v>107</v>
      </c>
      <c r="CK412" s="94" t="s">
        <v>107</v>
      </c>
      <c r="CL412" s="94" t="s">
        <v>107</v>
      </c>
      <c r="CM412" s="94" t="s">
        <v>107</v>
      </c>
      <c r="CN412" s="94" t="s">
        <v>107</v>
      </c>
      <c r="CO412" s="94" t="s">
        <v>107</v>
      </c>
      <c r="CP412" s="94" t="s">
        <v>107</v>
      </c>
      <c r="CQ412" s="94" t="s">
        <v>107</v>
      </c>
      <c r="CR412" s="94" t="s">
        <v>107</v>
      </c>
      <c r="CS412" s="94" t="s">
        <v>107</v>
      </c>
      <c r="CT412" s="94" t="s">
        <v>107</v>
      </c>
      <c r="CU412" s="332">
        <v>11571452</v>
      </c>
      <c r="CV412" s="43">
        <v>1</v>
      </c>
    </row>
    <row r="413" spans="1:100" ht="51">
      <c r="A413" s="28">
        <v>611</v>
      </c>
      <c r="B413" s="29" t="s">
        <v>183</v>
      </c>
      <c r="C413" s="95" t="s">
        <v>0</v>
      </c>
      <c r="D413" s="29" t="s">
        <v>337</v>
      </c>
      <c r="E413" s="42" t="s">
        <v>346</v>
      </c>
      <c r="F413" s="42" t="s">
        <v>107</v>
      </c>
      <c r="G413" s="96" t="s">
        <v>1357</v>
      </c>
      <c r="H413" s="42" t="s">
        <v>400</v>
      </c>
      <c r="I413" s="28">
        <v>3006145</v>
      </c>
      <c r="J413" s="94" t="s">
        <v>1358</v>
      </c>
      <c r="K413" s="31" t="s">
        <v>375</v>
      </c>
      <c r="L413" s="103">
        <v>300</v>
      </c>
      <c r="M413" s="98">
        <v>5</v>
      </c>
      <c r="N413" s="34">
        <v>258000000</v>
      </c>
      <c r="O413" s="98" t="s">
        <v>346</v>
      </c>
      <c r="P413" s="28" t="s">
        <v>130</v>
      </c>
      <c r="Q413" s="94" t="s">
        <v>112</v>
      </c>
      <c r="R413" s="28" t="s">
        <v>107</v>
      </c>
      <c r="S413" s="28" t="s">
        <v>107</v>
      </c>
      <c r="T413" s="42" t="s">
        <v>107</v>
      </c>
      <c r="U413" s="28" t="s">
        <v>107</v>
      </c>
      <c r="V413" s="28" t="s">
        <v>107</v>
      </c>
      <c r="W413" s="28" t="str">
        <f t="shared" si="6"/>
        <v>N.A.</v>
      </c>
      <c r="X413" s="33" t="s">
        <v>2413</v>
      </c>
      <c r="Y413" s="341">
        <v>2.1999999999999999E-2</v>
      </c>
      <c r="Z413" s="341">
        <v>2.5999999999999999E-2</v>
      </c>
      <c r="AA413" s="341">
        <v>3.1E-2</v>
      </c>
      <c r="AB413" s="341">
        <v>3.2000000000000001E-2</v>
      </c>
      <c r="AC413" s="341">
        <v>3.3000000000000002E-2</v>
      </c>
      <c r="AD413" s="341">
        <v>3.4000000000000002E-2</v>
      </c>
      <c r="AE413" s="28" t="s">
        <v>113</v>
      </c>
      <c r="AF413" s="28" t="s">
        <v>113</v>
      </c>
      <c r="AG413" s="94" t="s">
        <v>113</v>
      </c>
      <c r="AH413" s="99">
        <v>0.05</v>
      </c>
      <c r="AI413" s="38">
        <v>8689479</v>
      </c>
      <c r="AJ413" s="38">
        <v>220144</v>
      </c>
      <c r="AK413" s="38">
        <v>0</v>
      </c>
      <c r="AL413" s="38" t="s">
        <v>107</v>
      </c>
      <c r="AM413" s="38" t="s">
        <v>107</v>
      </c>
      <c r="AN413" s="38">
        <v>8438830</v>
      </c>
      <c r="AO413" s="38">
        <v>0</v>
      </c>
      <c r="AP413" s="38">
        <v>0</v>
      </c>
      <c r="AQ413" s="38">
        <v>48920</v>
      </c>
      <c r="AR413" s="38">
        <v>0</v>
      </c>
      <c r="AS413" s="38" t="s">
        <v>107</v>
      </c>
      <c r="AT413" s="38" t="s">
        <v>107</v>
      </c>
      <c r="AU413" s="38" t="s">
        <v>107</v>
      </c>
      <c r="AV413" s="38" t="s">
        <v>107</v>
      </c>
      <c r="AW413" s="38" t="s">
        <v>107</v>
      </c>
      <c r="AX413" s="38">
        <v>0</v>
      </c>
      <c r="AY413" s="38" t="s">
        <v>107</v>
      </c>
      <c r="AZ413" s="38">
        <v>2923015</v>
      </c>
      <c r="BA413" s="38" t="s">
        <v>107</v>
      </c>
      <c r="BB413" s="38">
        <v>0</v>
      </c>
      <c r="BC413" s="38">
        <v>1651075</v>
      </c>
      <c r="BD413" s="38">
        <v>856113</v>
      </c>
      <c r="BE413" s="38">
        <v>1284169</v>
      </c>
      <c r="BF413" s="38" t="s">
        <v>107</v>
      </c>
      <c r="BG413" s="38">
        <v>3167619</v>
      </c>
      <c r="BH413" s="38">
        <v>72159</v>
      </c>
      <c r="BI413" s="38" t="s">
        <v>107</v>
      </c>
      <c r="BJ413" s="38">
        <v>599280</v>
      </c>
      <c r="BK413" s="38" t="s">
        <v>107</v>
      </c>
      <c r="BL413" s="38" t="s">
        <v>107</v>
      </c>
      <c r="BM413" s="38" t="s">
        <v>107</v>
      </c>
      <c r="BN413" s="38" t="s">
        <v>107</v>
      </c>
      <c r="BO413" s="38">
        <v>108849</v>
      </c>
      <c r="BP413" s="38" t="s">
        <v>107</v>
      </c>
      <c r="BQ413" s="38" t="s">
        <v>107</v>
      </c>
      <c r="BR413" s="38" t="s">
        <v>107</v>
      </c>
      <c r="BS413" s="38">
        <v>354675</v>
      </c>
      <c r="BT413" s="330" t="s">
        <v>107</v>
      </c>
      <c r="BU413" s="38" t="s">
        <v>107</v>
      </c>
      <c r="BV413" s="38" t="s">
        <v>107</v>
      </c>
      <c r="BW413" s="38" t="s">
        <v>107</v>
      </c>
      <c r="BX413" s="38" t="s">
        <v>107</v>
      </c>
      <c r="BY413" s="100" t="s">
        <v>113</v>
      </c>
      <c r="BZ413" s="100" t="s">
        <v>113</v>
      </c>
      <c r="CA413" s="100" t="s">
        <v>113</v>
      </c>
      <c r="CB413" s="100" t="s">
        <v>113</v>
      </c>
      <c r="CC413" s="100" t="s">
        <v>113</v>
      </c>
      <c r="CD413" s="100" t="s">
        <v>114</v>
      </c>
      <c r="CE413" s="100" t="s">
        <v>114</v>
      </c>
      <c r="CF413" s="101" t="s">
        <v>107</v>
      </c>
      <c r="CG413" s="94" t="s">
        <v>107</v>
      </c>
      <c r="CH413" s="94" t="s">
        <v>107</v>
      </c>
      <c r="CI413" s="94" t="s">
        <v>107</v>
      </c>
      <c r="CJ413" s="94" t="s">
        <v>107</v>
      </c>
      <c r="CK413" s="94" t="s">
        <v>107</v>
      </c>
      <c r="CL413" s="94" t="s">
        <v>107</v>
      </c>
      <c r="CM413" s="94" t="s">
        <v>107</v>
      </c>
      <c r="CN413" s="94" t="s">
        <v>107</v>
      </c>
      <c r="CO413" s="94" t="s">
        <v>107</v>
      </c>
      <c r="CP413" s="94" t="s">
        <v>107</v>
      </c>
      <c r="CQ413" s="94" t="s">
        <v>107</v>
      </c>
      <c r="CR413" s="94" t="s">
        <v>107</v>
      </c>
      <c r="CS413" s="94" t="s">
        <v>107</v>
      </c>
      <c r="CT413" s="94" t="s">
        <v>107</v>
      </c>
      <c r="CU413" s="332">
        <v>11571452</v>
      </c>
      <c r="CV413" s="43">
        <v>1</v>
      </c>
    </row>
    <row r="414" spans="1:100" ht="51">
      <c r="A414" s="28">
        <v>612</v>
      </c>
      <c r="B414" s="29" t="s">
        <v>183</v>
      </c>
      <c r="C414" s="95" t="s">
        <v>0</v>
      </c>
      <c r="D414" s="29" t="s">
        <v>337</v>
      </c>
      <c r="E414" s="42" t="s">
        <v>346</v>
      </c>
      <c r="F414" s="42" t="s">
        <v>107</v>
      </c>
      <c r="G414" s="96" t="s">
        <v>1359</v>
      </c>
      <c r="H414" s="42" t="s">
        <v>400</v>
      </c>
      <c r="I414" s="28">
        <v>3006136</v>
      </c>
      <c r="J414" s="94" t="s">
        <v>1360</v>
      </c>
      <c r="K414" s="31" t="s">
        <v>307</v>
      </c>
      <c r="L414" s="103">
        <v>245</v>
      </c>
      <c r="M414" s="98">
        <v>5</v>
      </c>
      <c r="N414" s="34">
        <v>186000000</v>
      </c>
      <c r="O414" s="98" t="s">
        <v>338</v>
      </c>
      <c r="P414" s="28" t="s">
        <v>130</v>
      </c>
      <c r="Q414" s="94" t="s">
        <v>112</v>
      </c>
      <c r="R414" s="28" t="s">
        <v>107</v>
      </c>
      <c r="S414" s="28" t="s">
        <v>107</v>
      </c>
      <c r="T414" s="94">
        <v>1850</v>
      </c>
      <c r="U414" s="28" t="s">
        <v>107</v>
      </c>
      <c r="V414" s="28" t="s">
        <v>107</v>
      </c>
      <c r="W414" s="28" t="str">
        <f t="shared" si="6"/>
        <v>N.A.</v>
      </c>
      <c r="X414" s="33" t="s">
        <v>2413</v>
      </c>
      <c r="Y414" s="341">
        <v>2.1999999999999999E-2</v>
      </c>
      <c r="Z414" s="341">
        <v>2.5999999999999999E-2</v>
      </c>
      <c r="AA414" s="341">
        <v>3.1E-2</v>
      </c>
      <c r="AB414" s="341">
        <v>3.2000000000000001E-2</v>
      </c>
      <c r="AC414" s="341">
        <v>3.3000000000000002E-2</v>
      </c>
      <c r="AD414" s="341">
        <v>3.4000000000000002E-2</v>
      </c>
      <c r="AE414" s="28" t="s">
        <v>113</v>
      </c>
      <c r="AF414" s="28" t="s">
        <v>113</v>
      </c>
      <c r="AG414" s="94" t="s">
        <v>113</v>
      </c>
      <c r="AH414" s="99">
        <v>0.05</v>
      </c>
      <c r="AI414" s="38">
        <v>8689479</v>
      </c>
      <c r="AJ414" s="38">
        <v>220144</v>
      </c>
      <c r="AK414" s="38">
        <v>0</v>
      </c>
      <c r="AL414" s="38" t="s">
        <v>107</v>
      </c>
      <c r="AM414" s="38" t="s">
        <v>107</v>
      </c>
      <c r="AN414" s="38">
        <v>8438830</v>
      </c>
      <c r="AO414" s="38">
        <v>0</v>
      </c>
      <c r="AP414" s="38">
        <v>0</v>
      </c>
      <c r="AQ414" s="38">
        <v>48920</v>
      </c>
      <c r="AR414" s="38">
        <v>0</v>
      </c>
      <c r="AS414" s="38" t="s">
        <v>107</v>
      </c>
      <c r="AT414" s="38" t="s">
        <v>107</v>
      </c>
      <c r="AU414" s="38" t="s">
        <v>107</v>
      </c>
      <c r="AV414" s="38" t="s">
        <v>107</v>
      </c>
      <c r="AW414" s="38" t="s">
        <v>107</v>
      </c>
      <c r="AX414" s="38">
        <v>2323736</v>
      </c>
      <c r="AY414" s="38" t="s">
        <v>107</v>
      </c>
      <c r="AZ414" s="38">
        <v>2923015</v>
      </c>
      <c r="BA414" s="38" t="s">
        <v>107</v>
      </c>
      <c r="BB414" s="38">
        <v>0</v>
      </c>
      <c r="BC414" s="38">
        <v>1651075</v>
      </c>
      <c r="BD414" s="38">
        <v>856113</v>
      </c>
      <c r="BE414" s="38">
        <v>1284169</v>
      </c>
      <c r="BF414" s="38" t="s">
        <v>107</v>
      </c>
      <c r="BG414" s="38">
        <v>3167619</v>
      </c>
      <c r="BH414" s="38">
        <v>72159</v>
      </c>
      <c r="BI414" s="38" t="s">
        <v>107</v>
      </c>
      <c r="BJ414" s="38">
        <v>599280</v>
      </c>
      <c r="BK414" s="38" t="s">
        <v>107</v>
      </c>
      <c r="BL414" s="38" t="s">
        <v>107</v>
      </c>
      <c r="BM414" s="38" t="s">
        <v>107</v>
      </c>
      <c r="BN414" s="38" t="s">
        <v>107</v>
      </c>
      <c r="BO414" s="38">
        <v>108849</v>
      </c>
      <c r="BP414" s="38" t="s">
        <v>107</v>
      </c>
      <c r="BQ414" s="38" t="s">
        <v>107</v>
      </c>
      <c r="BR414" s="38" t="s">
        <v>107</v>
      </c>
      <c r="BS414" s="38">
        <v>354675</v>
      </c>
      <c r="BT414" s="330" t="s">
        <v>107</v>
      </c>
      <c r="BU414" s="38" t="s">
        <v>107</v>
      </c>
      <c r="BV414" s="38" t="s">
        <v>107</v>
      </c>
      <c r="BW414" s="38" t="s">
        <v>107</v>
      </c>
      <c r="BX414" s="38" t="s">
        <v>107</v>
      </c>
      <c r="BY414" s="104" t="s">
        <v>113</v>
      </c>
      <c r="BZ414" s="104" t="s">
        <v>113</v>
      </c>
      <c r="CA414" s="104" t="s">
        <v>113</v>
      </c>
      <c r="CB414" s="104" t="s">
        <v>113</v>
      </c>
      <c r="CC414" s="104" t="s">
        <v>113</v>
      </c>
      <c r="CD414" s="104" t="s">
        <v>114</v>
      </c>
      <c r="CE414" s="104" t="s">
        <v>114</v>
      </c>
      <c r="CF414" s="105" t="s">
        <v>107</v>
      </c>
      <c r="CG414" s="106" t="s">
        <v>107</v>
      </c>
      <c r="CH414" s="106" t="s">
        <v>107</v>
      </c>
      <c r="CI414" s="106" t="s">
        <v>107</v>
      </c>
      <c r="CJ414" s="106" t="s">
        <v>107</v>
      </c>
      <c r="CK414" s="106" t="s">
        <v>107</v>
      </c>
      <c r="CL414" s="106" t="s">
        <v>107</v>
      </c>
      <c r="CM414" s="106" t="s">
        <v>107</v>
      </c>
      <c r="CN414" s="106" t="s">
        <v>107</v>
      </c>
      <c r="CO414" s="106" t="s">
        <v>107</v>
      </c>
      <c r="CP414" s="106" t="s">
        <v>107</v>
      </c>
      <c r="CQ414" s="106" t="s">
        <v>107</v>
      </c>
      <c r="CR414" s="106" t="s">
        <v>107</v>
      </c>
      <c r="CS414" s="106" t="s">
        <v>107</v>
      </c>
      <c r="CT414" s="106" t="s">
        <v>107</v>
      </c>
      <c r="CU414" s="332">
        <v>10873227</v>
      </c>
      <c r="CV414" s="43">
        <v>1</v>
      </c>
    </row>
    <row r="415" spans="1:100" ht="51" customHeight="1">
      <c r="A415" s="28">
        <v>613</v>
      </c>
      <c r="B415" s="29" t="s">
        <v>266</v>
      </c>
      <c r="C415" s="108" t="s">
        <v>0</v>
      </c>
      <c r="D415" s="29" t="s">
        <v>867</v>
      </c>
      <c r="E415" s="42" t="s">
        <v>871</v>
      </c>
      <c r="F415" s="42" t="s">
        <v>872</v>
      </c>
      <c r="G415" s="109" t="s">
        <v>1361</v>
      </c>
      <c r="H415" s="42" t="s">
        <v>952</v>
      </c>
      <c r="I415" s="28">
        <v>8006087</v>
      </c>
      <c r="J415" s="28" t="s">
        <v>1362</v>
      </c>
      <c r="K415" s="31" t="s">
        <v>107</v>
      </c>
      <c r="L415" s="110">
        <v>130</v>
      </c>
      <c r="M415" s="33" t="s">
        <v>107</v>
      </c>
      <c r="N415" s="34">
        <v>222800000</v>
      </c>
      <c r="O415" s="33" t="s">
        <v>107</v>
      </c>
      <c r="P415" s="28" t="s">
        <v>2415</v>
      </c>
      <c r="Q415" s="28" t="s">
        <v>360</v>
      </c>
      <c r="R415" s="28" t="s">
        <v>107</v>
      </c>
      <c r="S415" s="28" t="s">
        <v>107</v>
      </c>
      <c r="T415" s="42" t="s">
        <v>107</v>
      </c>
      <c r="U415" s="28" t="s">
        <v>107</v>
      </c>
      <c r="V415" s="28" t="s">
        <v>107</v>
      </c>
      <c r="W415" s="28" t="str">
        <f t="shared" si="6"/>
        <v>N.A.</v>
      </c>
      <c r="X415" s="33" t="s">
        <v>2413</v>
      </c>
      <c r="Y415" s="205">
        <v>0</v>
      </c>
      <c r="Z415" s="205">
        <v>0.01</v>
      </c>
      <c r="AA415" s="205">
        <v>1.4999999999999999E-2</v>
      </c>
      <c r="AB415" s="205">
        <v>0.02</v>
      </c>
      <c r="AC415" s="205">
        <v>2.5000000000000001E-2</v>
      </c>
      <c r="AD415" s="205">
        <v>0.03</v>
      </c>
      <c r="AE415" s="28" t="s">
        <v>921</v>
      </c>
      <c r="AF415" s="28" t="s">
        <v>921</v>
      </c>
      <c r="AG415" s="111" t="s">
        <v>176</v>
      </c>
      <c r="AH415" s="90">
        <v>1</v>
      </c>
      <c r="AI415" s="38">
        <v>8689479</v>
      </c>
      <c r="AJ415" s="38">
        <v>589650</v>
      </c>
      <c r="AK415" s="38">
        <v>457030</v>
      </c>
      <c r="AL415" s="38" t="s">
        <v>107</v>
      </c>
      <c r="AM415" s="38" t="s">
        <v>107</v>
      </c>
      <c r="AN415" s="38">
        <v>9467039</v>
      </c>
      <c r="AO415" s="38" t="s">
        <v>107</v>
      </c>
      <c r="AP415" s="38">
        <v>620255</v>
      </c>
      <c r="AQ415" s="38">
        <v>310127</v>
      </c>
      <c r="AR415" s="38">
        <v>0</v>
      </c>
      <c r="AS415" s="38" t="s">
        <v>107</v>
      </c>
      <c r="AT415" s="38" t="s">
        <v>107</v>
      </c>
      <c r="AU415" s="38" t="s">
        <v>107</v>
      </c>
      <c r="AV415" s="38" t="s">
        <v>107</v>
      </c>
      <c r="AW415" s="38" t="s">
        <v>107</v>
      </c>
      <c r="AX415" s="38">
        <v>6478392</v>
      </c>
      <c r="AY415" s="38" t="s">
        <v>107</v>
      </c>
      <c r="AZ415" s="38">
        <v>636577</v>
      </c>
      <c r="BA415" s="38">
        <v>848769</v>
      </c>
      <c r="BB415" s="38" t="s">
        <v>107</v>
      </c>
      <c r="BC415" s="38" t="s">
        <v>107</v>
      </c>
      <c r="BD415" s="38">
        <v>179547</v>
      </c>
      <c r="BE415" s="38" t="s">
        <v>107</v>
      </c>
      <c r="BF415" s="38">
        <v>1387411</v>
      </c>
      <c r="BG415" s="38">
        <v>3884750</v>
      </c>
      <c r="BH415" s="38">
        <v>114258</v>
      </c>
      <c r="BI415" s="38">
        <v>2358599</v>
      </c>
      <c r="BJ415" s="38">
        <v>4651908</v>
      </c>
      <c r="BK415" s="38" t="s">
        <v>107</v>
      </c>
      <c r="BL415" s="38" t="s">
        <v>107</v>
      </c>
      <c r="BM415" s="38" t="s">
        <v>107</v>
      </c>
      <c r="BN415" s="38">
        <v>9589457</v>
      </c>
      <c r="BO415" s="38">
        <v>212192</v>
      </c>
      <c r="BP415" s="38" t="s">
        <v>107</v>
      </c>
      <c r="BQ415" s="38" t="s">
        <v>107</v>
      </c>
      <c r="BR415" s="38">
        <v>11425736</v>
      </c>
      <c r="BS415" s="38">
        <v>783479</v>
      </c>
      <c r="BT415" s="330" t="s">
        <v>107</v>
      </c>
      <c r="BU415" s="38" t="s">
        <v>107</v>
      </c>
      <c r="BV415" s="38" t="s">
        <v>107</v>
      </c>
      <c r="BW415" s="38" t="s">
        <v>107</v>
      </c>
      <c r="BX415" s="38" t="s">
        <v>107</v>
      </c>
      <c r="BY415" s="64" t="s">
        <v>107</v>
      </c>
      <c r="BZ415" s="64" t="s">
        <v>107</v>
      </c>
      <c r="CA415" s="64" t="s">
        <v>107</v>
      </c>
      <c r="CB415" s="64" t="s">
        <v>107</v>
      </c>
      <c r="CC415" s="64" t="s">
        <v>107</v>
      </c>
      <c r="CD415" s="64" t="s">
        <v>107</v>
      </c>
      <c r="CE415" s="64" t="s">
        <v>107</v>
      </c>
      <c r="CF415" s="42" t="s">
        <v>107</v>
      </c>
      <c r="CG415" s="64" t="s">
        <v>107</v>
      </c>
      <c r="CH415" s="64" t="s">
        <v>107</v>
      </c>
      <c r="CI415" s="64" t="s">
        <v>107</v>
      </c>
      <c r="CJ415" s="64" t="s">
        <v>107</v>
      </c>
      <c r="CK415" s="64" t="s">
        <v>107</v>
      </c>
      <c r="CL415" s="64" t="s">
        <v>107</v>
      </c>
      <c r="CM415" s="64" t="s">
        <v>107</v>
      </c>
      <c r="CN415" s="64" t="s">
        <v>107</v>
      </c>
      <c r="CO415" s="64" t="s">
        <v>107</v>
      </c>
      <c r="CP415" s="64" t="s">
        <v>107</v>
      </c>
      <c r="CQ415" s="64" t="s">
        <v>107</v>
      </c>
      <c r="CR415" s="64" t="s">
        <v>107</v>
      </c>
      <c r="CS415" s="64" t="s">
        <v>107</v>
      </c>
      <c r="CT415" s="64" t="s">
        <v>107</v>
      </c>
      <c r="CU415" s="332">
        <v>5215033</v>
      </c>
      <c r="CV415" s="153">
        <v>1</v>
      </c>
    </row>
    <row r="416" spans="1:100" ht="63.75" customHeight="1">
      <c r="A416" s="28">
        <v>614</v>
      </c>
      <c r="B416" s="29" t="s">
        <v>1151</v>
      </c>
      <c r="C416" s="29" t="s">
        <v>0</v>
      </c>
      <c r="D416" s="29" t="s">
        <v>665</v>
      </c>
      <c r="E416" s="42" t="s">
        <v>666</v>
      </c>
      <c r="F416" s="42" t="s">
        <v>346</v>
      </c>
      <c r="G416" s="30" t="s">
        <v>1363</v>
      </c>
      <c r="H416" s="42" t="s">
        <v>406</v>
      </c>
      <c r="I416" s="28">
        <v>11321005</v>
      </c>
      <c r="J416" s="28" t="s">
        <v>1364</v>
      </c>
      <c r="K416" s="31" t="s">
        <v>669</v>
      </c>
      <c r="L416" s="56">
        <v>136.69999999999999</v>
      </c>
      <c r="M416" s="33" t="s">
        <v>107</v>
      </c>
      <c r="N416" s="34">
        <v>161000000</v>
      </c>
      <c r="O416" s="33" t="s">
        <v>346</v>
      </c>
      <c r="P416" s="28" t="s">
        <v>2415</v>
      </c>
      <c r="Q416" s="28" t="s">
        <v>360</v>
      </c>
      <c r="R416" s="28" t="s">
        <v>107</v>
      </c>
      <c r="S416" s="28" t="s">
        <v>107</v>
      </c>
      <c r="T416" s="42" t="s">
        <v>107</v>
      </c>
      <c r="U416" s="28" t="s">
        <v>107</v>
      </c>
      <c r="V416" s="28" t="s">
        <v>107</v>
      </c>
      <c r="W416" s="28" t="str">
        <f t="shared" si="6"/>
        <v>N.A.</v>
      </c>
      <c r="X416" s="33" t="s">
        <v>2412</v>
      </c>
      <c r="Y416" s="205">
        <v>5.5E-2</v>
      </c>
      <c r="Z416" s="205">
        <v>0.06</v>
      </c>
      <c r="AA416" s="205">
        <v>6.5000000000000002E-2</v>
      </c>
      <c r="AB416" s="205">
        <v>7.0000000000000007E-2</v>
      </c>
      <c r="AC416" s="205">
        <v>7.0000000000000007E-2</v>
      </c>
      <c r="AD416" s="205">
        <v>7.4999999999999997E-2</v>
      </c>
      <c r="AE416" s="112" t="s">
        <v>113</v>
      </c>
      <c r="AF416" s="28" t="s">
        <v>113</v>
      </c>
      <c r="AG416" s="28" t="s">
        <v>113</v>
      </c>
      <c r="AH416" s="37">
        <v>1</v>
      </c>
      <c r="AI416" s="38">
        <v>8689479</v>
      </c>
      <c r="AJ416" s="38">
        <v>268393</v>
      </c>
      <c r="AK416" s="38">
        <v>0</v>
      </c>
      <c r="AL416" s="38">
        <v>847558</v>
      </c>
      <c r="AM416" s="38">
        <v>1695115</v>
      </c>
      <c r="AN416" s="38">
        <v>9888175</v>
      </c>
      <c r="AO416" s="38">
        <v>0</v>
      </c>
      <c r="AP416" s="38">
        <v>0</v>
      </c>
      <c r="AQ416" s="38">
        <v>127133</v>
      </c>
      <c r="AR416" s="38">
        <v>0</v>
      </c>
      <c r="AS416" s="38" t="s">
        <v>107</v>
      </c>
      <c r="AT416" s="38" t="s">
        <v>107</v>
      </c>
      <c r="AU416" s="38" t="s">
        <v>107</v>
      </c>
      <c r="AV416" s="38" t="s">
        <v>107</v>
      </c>
      <c r="AW416" s="38">
        <v>1695115</v>
      </c>
      <c r="AX416" s="38">
        <v>3531491</v>
      </c>
      <c r="AY416" s="38">
        <v>2401414</v>
      </c>
      <c r="AZ416" s="38">
        <v>2825193</v>
      </c>
      <c r="BA416" s="38">
        <v>2825193</v>
      </c>
      <c r="BB416" s="38">
        <v>0</v>
      </c>
      <c r="BC416" s="38">
        <v>1200707</v>
      </c>
      <c r="BD416" s="38">
        <v>423779</v>
      </c>
      <c r="BE416" s="38">
        <v>1695115</v>
      </c>
      <c r="BF416" s="38">
        <v>1130078</v>
      </c>
      <c r="BG416" s="38">
        <v>3531491</v>
      </c>
      <c r="BH416" s="38">
        <v>98881</v>
      </c>
      <c r="BI416" s="38">
        <v>1130078</v>
      </c>
      <c r="BJ416" s="38">
        <v>847558</v>
      </c>
      <c r="BK416" s="38">
        <v>1695115</v>
      </c>
      <c r="BL416" s="38">
        <v>1130078</v>
      </c>
      <c r="BM416" s="38">
        <v>565039</v>
      </c>
      <c r="BN416" s="38">
        <v>6356684</v>
      </c>
      <c r="BO416" s="38">
        <v>127133</v>
      </c>
      <c r="BP416" s="38">
        <v>6356684</v>
      </c>
      <c r="BQ416" s="38">
        <v>5650386</v>
      </c>
      <c r="BR416" s="38">
        <v>0</v>
      </c>
      <c r="BS416" s="38">
        <v>565039</v>
      </c>
      <c r="BT416" s="330" t="s">
        <v>107</v>
      </c>
      <c r="BU416" s="38" t="s">
        <v>107</v>
      </c>
      <c r="BV416" s="38" t="s">
        <v>107</v>
      </c>
      <c r="BW416" s="38" t="s">
        <v>107</v>
      </c>
      <c r="BX416" s="38" t="s">
        <v>107</v>
      </c>
      <c r="BY416" s="53" t="s">
        <v>173</v>
      </c>
      <c r="BZ416" s="53" t="s">
        <v>173</v>
      </c>
      <c r="CA416" s="53" t="s">
        <v>176</v>
      </c>
      <c r="CB416" s="53" t="s">
        <v>173</v>
      </c>
      <c r="CC416" s="53" t="s">
        <v>1365</v>
      </c>
      <c r="CD416" s="53" t="s">
        <v>176</v>
      </c>
      <c r="CE416" s="53" t="s">
        <v>173</v>
      </c>
      <c r="CF416" s="42" t="s">
        <v>107</v>
      </c>
      <c r="CG416" s="85" t="s">
        <v>107</v>
      </c>
      <c r="CH416" s="85" t="s">
        <v>107</v>
      </c>
      <c r="CI416" s="85" t="s">
        <v>107</v>
      </c>
      <c r="CJ416" s="85" t="s">
        <v>107</v>
      </c>
      <c r="CK416" s="85" t="s">
        <v>107</v>
      </c>
      <c r="CL416" s="85" t="s">
        <v>107</v>
      </c>
      <c r="CM416" s="85" t="s">
        <v>107</v>
      </c>
      <c r="CN416" s="85" t="s">
        <v>107</v>
      </c>
      <c r="CO416" s="85" t="s">
        <v>107</v>
      </c>
      <c r="CP416" s="85" t="s">
        <v>107</v>
      </c>
      <c r="CQ416" s="85" t="s">
        <v>107</v>
      </c>
      <c r="CR416" s="85" t="s">
        <v>107</v>
      </c>
      <c r="CS416" s="85" t="s">
        <v>107</v>
      </c>
      <c r="CT416" s="85" t="s">
        <v>107</v>
      </c>
      <c r="CU416" s="332">
        <v>11813544</v>
      </c>
      <c r="CV416" s="43">
        <v>1</v>
      </c>
    </row>
    <row r="417" spans="1:100" ht="51" customHeight="1">
      <c r="A417" s="28">
        <v>615</v>
      </c>
      <c r="B417" s="29" t="s">
        <v>1151</v>
      </c>
      <c r="C417" s="68" t="s">
        <v>4</v>
      </c>
      <c r="D417" s="29" t="s">
        <v>1112</v>
      </c>
      <c r="E417" s="42" t="s">
        <v>1113</v>
      </c>
      <c r="F417" s="42" t="s">
        <v>107</v>
      </c>
      <c r="G417" s="30" t="s">
        <v>1366</v>
      </c>
      <c r="H417" s="42" t="s">
        <v>406</v>
      </c>
      <c r="I417" s="28">
        <v>11311044</v>
      </c>
      <c r="J417" s="28" t="s">
        <v>1367</v>
      </c>
      <c r="K417" s="31" t="s">
        <v>107</v>
      </c>
      <c r="L417" s="56">
        <v>273</v>
      </c>
      <c r="M417" s="28" t="s">
        <v>107</v>
      </c>
      <c r="N417" s="34">
        <v>230000000</v>
      </c>
      <c r="O417" s="28" t="s">
        <v>107</v>
      </c>
      <c r="P417" s="28" t="s">
        <v>2415</v>
      </c>
      <c r="Q417" s="28" t="s">
        <v>360</v>
      </c>
      <c r="R417" s="33" t="s">
        <v>843</v>
      </c>
      <c r="S417" s="28">
        <v>17000</v>
      </c>
      <c r="T417" s="28">
        <v>5700</v>
      </c>
      <c r="U417" s="28">
        <v>11300</v>
      </c>
      <c r="V417" s="28" t="s">
        <v>1125</v>
      </c>
      <c r="W417" s="28" t="str">
        <f t="shared" si="6"/>
        <v>N.A.</v>
      </c>
      <c r="X417" s="33" t="s">
        <v>2413</v>
      </c>
      <c r="Y417" s="205">
        <v>0.02</v>
      </c>
      <c r="Z417" s="205">
        <v>0.03</v>
      </c>
      <c r="AA417" s="205">
        <v>0.03</v>
      </c>
      <c r="AB417" s="205">
        <v>5.5E-2</v>
      </c>
      <c r="AC417" s="205">
        <v>7.0000000000000007E-2</v>
      </c>
      <c r="AD417" s="205">
        <v>7.0000000000000007E-2</v>
      </c>
      <c r="AE417" s="28" t="s">
        <v>113</v>
      </c>
      <c r="AF417" s="28" t="s">
        <v>113</v>
      </c>
      <c r="AG417" s="28" t="s">
        <v>113</v>
      </c>
      <c r="AH417" s="45">
        <v>0.51</v>
      </c>
      <c r="AI417" s="38">
        <v>8689479</v>
      </c>
      <c r="AJ417" s="38">
        <v>268393</v>
      </c>
      <c r="AK417" s="38">
        <v>635668</v>
      </c>
      <c r="AL417" s="38">
        <v>1412596</v>
      </c>
      <c r="AM417" s="38" t="s">
        <v>107</v>
      </c>
      <c r="AN417" s="38">
        <v>9888175</v>
      </c>
      <c r="AO417" s="38">
        <v>0</v>
      </c>
      <c r="AP417" s="38">
        <v>988817</v>
      </c>
      <c r="AQ417" s="38">
        <v>127133</v>
      </c>
      <c r="AR417" s="38">
        <v>565039</v>
      </c>
      <c r="AS417" s="38">
        <v>39552702</v>
      </c>
      <c r="AT417" s="38">
        <v>42377895</v>
      </c>
      <c r="AU417" s="38" t="s">
        <v>107</v>
      </c>
      <c r="AV417" s="38" t="s">
        <v>107</v>
      </c>
      <c r="AW417" s="38" t="s">
        <v>107</v>
      </c>
      <c r="AX417" s="38" t="s">
        <v>107</v>
      </c>
      <c r="AY417" s="38">
        <v>2401414</v>
      </c>
      <c r="AZ417" s="38">
        <v>2825193</v>
      </c>
      <c r="BA417" s="38">
        <v>2825193</v>
      </c>
      <c r="BB417" s="38">
        <v>0</v>
      </c>
      <c r="BC417" s="38">
        <v>1200707</v>
      </c>
      <c r="BD417" s="38">
        <v>423779</v>
      </c>
      <c r="BE417" s="38">
        <v>1695115</v>
      </c>
      <c r="BF417" s="38">
        <v>2118895</v>
      </c>
      <c r="BG417" s="38">
        <v>3531491</v>
      </c>
      <c r="BH417" s="38">
        <v>98881</v>
      </c>
      <c r="BI417" s="38">
        <v>706298</v>
      </c>
      <c r="BJ417" s="38">
        <v>847558</v>
      </c>
      <c r="BK417" s="38" t="s">
        <v>107</v>
      </c>
      <c r="BL417" s="38" t="s">
        <v>107</v>
      </c>
      <c r="BM417" s="38" t="s">
        <v>107</v>
      </c>
      <c r="BN417" s="38">
        <v>6356684</v>
      </c>
      <c r="BO417" s="38">
        <v>127133</v>
      </c>
      <c r="BP417" s="38">
        <v>4520308</v>
      </c>
      <c r="BQ417" s="38">
        <v>5650386</v>
      </c>
      <c r="BR417" s="38">
        <v>0</v>
      </c>
      <c r="BS417" s="38" t="s">
        <v>107</v>
      </c>
      <c r="BT417" s="330" t="s">
        <v>107</v>
      </c>
      <c r="BU417" s="38" t="s">
        <v>107</v>
      </c>
      <c r="BV417" s="38" t="s">
        <v>107</v>
      </c>
      <c r="BW417" s="38" t="s">
        <v>107</v>
      </c>
      <c r="BX417" s="38" t="s">
        <v>107</v>
      </c>
      <c r="BY417" s="113" t="s">
        <v>107</v>
      </c>
      <c r="BZ417" s="113" t="s">
        <v>107</v>
      </c>
      <c r="CA417" s="113" t="s">
        <v>107</v>
      </c>
      <c r="CB417" s="113" t="s">
        <v>107</v>
      </c>
      <c r="CC417" s="113" t="s">
        <v>107</v>
      </c>
      <c r="CD417" s="113" t="s">
        <v>107</v>
      </c>
      <c r="CE417" s="113" t="s">
        <v>107</v>
      </c>
      <c r="CF417" s="42" t="s">
        <v>107</v>
      </c>
      <c r="CG417" s="85" t="s">
        <v>107</v>
      </c>
      <c r="CH417" s="85" t="s">
        <v>107</v>
      </c>
      <c r="CI417" s="85" t="s">
        <v>107</v>
      </c>
      <c r="CJ417" s="85" t="s">
        <v>107</v>
      </c>
      <c r="CK417" s="85" t="s">
        <v>107</v>
      </c>
      <c r="CL417" s="53" t="s">
        <v>107</v>
      </c>
      <c r="CM417" s="53" t="s">
        <v>173</v>
      </c>
      <c r="CN417" s="53" t="s">
        <v>173</v>
      </c>
      <c r="CO417" s="53" t="s">
        <v>176</v>
      </c>
      <c r="CP417" s="53" t="s">
        <v>173</v>
      </c>
      <c r="CQ417" s="53" t="s">
        <v>176</v>
      </c>
      <c r="CR417" s="53" t="s">
        <v>173</v>
      </c>
      <c r="CS417" s="53" t="s">
        <v>107</v>
      </c>
      <c r="CT417" s="53" t="s">
        <v>107</v>
      </c>
      <c r="CU417" s="332">
        <v>20130913</v>
      </c>
      <c r="CV417" s="43">
        <v>1</v>
      </c>
    </row>
    <row r="418" spans="1:100" ht="25.5">
      <c r="A418" s="28">
        <v>616</v>
      </c>
      <c r="B418" s="114" t="s">
        <v>104</v>
      </c>
      <c r="C418" s="29" t="s">
        <v>0</v>
      </c>
      <c r="D418" s="29" t="s">
        <v>665</v>
      </c>
      <c r="E418" s="42" t="s">
        <v>666</v>
      </c>
      <c r="F418" s="42" t="s">
        <v>346</v>
      </c>
      <c r="G418" s="30" t="s">
        <v>1368</v>
      </c>
      <c r="H418" s="42" t="s">
        <v>109</v>
      </c>
      <c r="I418" s="28" t="s">
        <v>107</v>
      </c>
      <c r="J418" s="28" t="s">
        <v>1369</v>
      </c>
      <c r="K418" s="31" t="s">
        <v>674</v>
      </c>
      <c r="L418" s="56">
        <v>197</v>
      </c>
      <c r="M418" s="33" t="s">
        <v>107</v>
      </c>
      <c r="N418" s="34">
        <v>193720000</v>
      </c>
      <c r="O418" s="33" t="s">
        <v>346</v>
      </c>
      <c r="P418" s="28" t="s">
        <v>2415</v>
      </c>
      <c r="Q418" s="28" t="s">
        <v>360</v>
      </c>
      <c r="R418" s="28" t="s">
        <v>107</v>
      </c>
      <c r="S418" s="28" t="s">
        <v>107</v>
      </c>
      <c r="T418" s="42" t="s">
        <v>107</v>
      </c>
      <c r="U418" s="28" t="s">
        <v>107</v>
      </c>
      <c r="V418" s="28" t="s">
        <v>107</v>
      </c>
      <c r="W418" s="28" t="str">
        <f t="shared" si="6"/>
        <v>N.A.</v>
      </c>
      <c r="X418" s="33" t="s">
        <v>2413</v>
      </c>
      <c r="Y418" s="205">
        <v>0.08</v>
      </c>
      <c r="Z418" s="205">
        <v>0.08</v>
      </c>
      <c r="AA418" s="205">
        <v>0.08</v>
      </c>
      <c r="AB418" s="205">
        <v>0.08</v>
      </c>
      <c r="AC418" s="205">
        <v>0.09</v>
      </c>
      <c r="AD418" s="205">
        <v>0.1</v>
      </c>
      <c r="AE418" s="28" t="s">
        <v>113</v>
      </c>
      <c r="AF418" s="28" t="s">
        <v>113</v>
      </c>
      <c r="AG418" s="28" t="s">
        <v>113</v>
      </c>
      <c r="AH418" s="37">
        <v>1</v>
      </c>
      <c r="AI418" s="38" t="s">
        <v>107</v>
      </c>
      <c r="AJ418" s="38">
        <v>535272</v>
      </c>
      <c r="AK418" s="38">
        <v>2</v>
      </c>
      <c r="AL418" s="38">
        <v>1516528</v>
      </c>
      <c r="AM418" s="38">
        <v>1516528</v>
      </c>
      <c r="AN418" s="38">
        <v>11547654</v>
      </c>
      <c r="AO418" s="38">
        <v>2</v>
      </c>
      <c r="AP418" s="38">
        <v>1386841</v>
      </c>
      <c r="AQ418" s="38">
        <v>128475</v>
      </c>
      <c r="AR418" s="38">
        <v>613375</v>
      </c>
      <c r="AS418" s="38" t="s">
        <v>107</v>
      </c>
      <c r="AT418" s="38" t="s">
        <v>107</v>
      </c>
      <c r="AU418" s="38" t="s">
        <v>107</v>
      </c>
      <c r="AV418" s="38" t="s">
        <v>107</v>
      </c>
      <c r="AW418" s="38">
        <v>1970774</v>
      </c>
      <c r="AX418" s="38">
        <v>4600313</v>
      </c>
      <c r="AY418" s="38">
        <v>5780609</v>
      </c>
      <c r="AZ418" s="38">
        <v>2891625</v>
      </c>
      <c r="BA418" s="38">
        <v>4089166</v>
      </c>
      <c r="BB418" s="38">
        <v>2</v>
      </c>
      <c r="BC418" s="38">
        <v>1533438</v>
      </c>
      <c r="BD418" s="38">
        <v>173454</v>
      </c>
      <c r="BE418" s="38">
        <v>2019435</v>
      </c>
      <c r="BF418" s="38">
        <v>2</v>
      </c>
      <c r="BG418" s="38">
        <v>4896777</v>
      </c>
      <c r="BH418" s="38">
        <v>130091</v>
      </c>
      <c r="BI418" s="38">
        <v>2318558</v>
      </c>
      <c r="BJ418" s="38" t="s">
        <v>107</v>
      </c>
      <c r="BK418" s="38">
        <v>1970774</v>
      </c>
      <c r="BL418" s="38">
        <v>3455346</v>
      </c>
      <c r="BM418" s="38">
        <v>2044583</v>
      </c>
      <c r="BN418" s="38">
        <v>7892091</v>
      </c>
      <c r="BO418" s="38">
        <v>130091</v>
      </c>
      <c r="BP418" s="38">
        <v>7119116</v>
      </c>
      <c r="BQ418" s="38">
        <v>11887903</v>
      </c>
      <c r="BR418" s="38">
        <v>2</v>
      </c>
      <c r="BS418" s="38">
        <v>1011820</v>
      </c>
      <c r="BT418" s="330" t="s">
        <v>107</v>
      </c>
      <c r="BU418" s="38">
        <v>14533578</v>
      </c>
      <c r="BV418" s="38" t="s">
        <v>107</v>
      </c>
      <c r="BW418" s="38" t="s">
        <v>107</v>
      </c>
      <c r="BX418" s="38" t="s">
        <v>107</v>
      </c>
      <c r="BY418" s="41" t="s">
        <v>113</v>
      </c>
      <c r="BZ418" s="41" t="s">
        <v>113</v>
      </c>
      <c r="CA418" s="41" t="s">
        <v>113</v>
      </c>
      <c r="CB418" s="41" t="s">
        <v>114</v>
      </c>
      <c r="CC418" s="41" t="s">
        <v>113</v>
      </c>
      <c r="CD418" s="41" t="s">
        <v>114</v>
      </c>
      <c r="CE418" s="41" t="s">
        <v>114</v>
      </c>
      <c r="CF418" s="42" t="s">
        <v>107</v>
      </c>
      <c r="CG418" s="41" t="s">
        <v>107</v>
      </c>
      <c r="CH418" s="41" t="s">
        <v>107</v>
      </c>
      <c r="CI418" s="41" t="s">
        <v>107</v>
      </c>
      <c r="CJ418" s="41" t="s">
        <v>107</v>
      </c>
      <c r="CK418" s="41" t="s">
        <v>107</v>
      </c>
      <c r="CL418" s="41" t="s">
        <v>107</v>
      </c>
      <c r="CM418" s="41" t="s">
        <v>107</v>
      </c>
      <c r="CN418" s="41" t="s">
        <v>107</v>
      </c>
      <c r="CO418" s="41" t="s">
        <v>107</v>
      </c>
      <c r="CP418" s="41" t="s">
        <v>107</v>
      </c>
      <c r="CQ418" s="41" t="s">
        <v>107</v>
      </c>
      <c r="CR418" s="41" t="s">
        <v>107</v>
      </c>
      <c r="CS418" s="41" t="s">
        <v>107</v>
      </c>
      <c r="CT418" s="41" t="s">
        <v>107</v>
      </c>
      <c r="CU418" s="332">
        <v>12436084</v>
      </c>
      <c r="CV418" s="43">
        <v>1</v>
      </c>
    </row>
    <row r="419" spans="1:100" ht="25.5">
      <c r="A419" s="28">
        <v>617</v>
      </c>
      <c r="B419" s="29" t="s">
        <v>104</v>
      </c>
      <c r="C419" s="29" t="s">
        <v>0</v>
      </c>
      <c r="D419" s="29" t="s">
        <v>665</v>
      </c>
      <c r="E419" s="42" t="s">
        <v>666</v>
      </c>
      <c r="F419" s="42" t="s">
        <v>346</v>
      </c>
      <c r="G419" s="30" t="s">
        <v>1370</v>
      </c>
      <c r="H419" s="42" t="s">
        <v>109</v>
      </c>
      <c r="I419" s="28" t="s">
        <v>107</v>
      </c>
      <c r="J419" s="28" t="s">
        <v>1371</v>
      </c>
      <c r="K419" s="31" t="s">
        <v>674</v>
      </c>
      <c r="L419" s="56">
        <v>197</v>
      </c>
      <c r="M419" s="33" t="s">
        <v>107</v>
      </c>
      <c r="N419" s="34">
        <v>204820000</v>
      </c>
      <c r="O419" s="33" t="s">
        <v>346</v>
      </c>
      <c r="P419" s="28" t="s">
        <v>2415</v>
      </c>
      <c r="Q419" s="28" t="s">
        <v>360</v>
      </c>
      <c r="R419" s="28" t="s">
        <v>107</v>
      </c>
      <c r="S419" s="28" t="s">
        <v>107</v>
      </c>
      <c r="T419" s="42" t="s">
        <v>107</v>
      </c>
      <c r="U419" s="28" t="s">
        <v>107</v>
      </c>
      <c r="V419" s="28" t="s">
        <v>107</v>
      </c>
      <c r="W419" s="28" t="str">
        <f t="shared" si="6"/>
        <v>N.A.</v>
      </c>
      <c r="X419" s="33" t="s">
        <v>2413</v>
      </c>
      <c r="Y419" s="205">
        <v>0.08</v>
      </c>
      <c r="Z419" s="205">
        <v>0.08</v>
      </c>
      <c r="AA419" s="205">
        <v>0.08</v>
      </c>
      <c r="AB419" s="205">
        <v>0.08</v>
      </c>
      <c r="AC419" s="205">
        <v>0.09</v>
      </c>
      <c r="AD419" s="205">
        <v>0.1</v>
      </c>
      <c r="AE419" s="28" t="s">
        <v>113</v>
      </c>
      <c r="AF419" s="28" t="s">
        <v>113</v>
      </c>
      <c r="AG419" s="28" t="s">
        <v>113</v>
      </c>
      <c r="AH419" s="37">
        <v>1</v>
      </c>
      <c r="AI419" s="38" t="s">
        <v>107</v>
      </c>
      <c r="AJ419" s="38">
        <v>535272</v>
      </c>
      <c r="AK419" s="38">
        <v>2</v>
      </c>
      <c r="AL419" s="38">
        <v>1516528</v>
      </c>
      <c r="AM419" s="38">
        <v>1516528</v>
      </c>
      <c r="AN419" s="38">
        <v>11547654</v>
      </c>
      <c r="AO419" s="38">
        <v>2</v>
      </c>
      <c r="AP419" s="38">
        <v>2</v>
      </c>
      <c r="AQ419" s="38">
        <v>128475</v>
      </c>
      <c r="AR419" s="38">
        <v>613375</v>
      </c>
      <c r="AS419" s="38" t="s">
        <v>107</v>
      </c>
      <c r="AT419" s="38" t="s">
        <v>107</v>
      </c>
      <c r="AU419" s="38" t="s">
        <v>107</v>
      </c>
      <c r="AV419" s="38" t="s">
        <v>107</v>
      </c>
      <c r="AW419" s="38">
        <v>1970774</v>
      </c>
      <c r="AX419" s="38">
        <v>4600313</v>
      </c>
      <c r="AY419" s="38">
        <v>5780609</v>
      </c>
      <c r="AZ419" s="38">
        <v>2891625</v>
      </c>
      <c r="BA419" s="38">
        <v>4089166</v>
      </c>
      <c r="BB419" s="38">
        <v>2</v>
      </c>
      <c r="BC419" s="38">
        <v>0</v>
      </c>
      <c r="BD419" s="38">
        <v>173454</v>
      </c>
      <c r="BE419" s="38">
        <v>2019435</v>
      </c>
      <c r="BF419" s="38">
        <v>2</v>
      </c>
      <c r="BG419" s="38">
        <v>4896777</v>
      </c>
      <c r="BH419" s="38">
        <v>130091</v>
      </c>
      <c r="BI419" s="38">
        <v>2318558</v>
      </c>
      <c r="BJ419" s="38" t="s">
        <v>107</v>
      </c>
      <c r="BK419" s="38">
        <v>1970774</v>
      </c>
      <c r="BL419" s="38">
        <v>3455346</v>
      </c>
      <c r="BM419" s="38">
        <v>2044583</v>
      </c>
      <c r="BN419" s="38">
        <v>7892091</v>
      </c>
      <c r="BO419" s="38">
        <v>130091</v>
      </c>
      <c r="BP419" s="38">
        <v>7119116</v>
      </c>
      <c r="BQ419" s="38">
        <v>11887903</v>
      </c>
      <c r="BR419" s="38">
        <v>2</v>
      </c>
      <c r="BS419" s="38">
        <v>1011820</v>
      </c>
      <c r="BT419" s="330" t="s">
        <v>107</v>
      </c>
      <c r="BU419" s="38">
        <v>14533578</v>
      </c>
      <c r="BV419" s="38" t="s">
        <v>107</v>
      </c>
      <c r="BW419" s="38" t="s">
        <v>107</v>
      </c>
      <c r="BX419" s="38" t="s">
        <v>107</v>
      </c>
      <c r="BY419" s="41" t="s">
        <v>113</v>
      </c>
      <c r="BZ419" s="41" t="s">
        <v>113</v>
      </c>
      <c r="CA419" s="41" t="s">
        <v>113</v>
      </c>
      <c r="CB419" s="41" t="s">
        <v>114</v>
      </c>
      <c r="CC419" s="41" t="s">
        <v>113</v>
      </c>
      <c r="CD419" s="41" t="s">
        <v>114</v>
      </c>
      <c r="CE419" s="41" t="s">
        <v>114</v>
      </c>
      <c r="CF419" s="42" t="s">
        <v>107</v>
      </c>
      <c r="CG419" s="41" t="s">
        <v>107</v>
      </c>
      <c r="CH419" s="41" t="s">
        <v>107</v>
      </c>
      <c r="CI419" s="41" t="s">
        <v>107</v>
      </c>
      <c r="CJ419" s="41" t="s">
        <v>107</v>
      </c>
      <c r="CK419" s="41" t="s">
        <v>107</v>
      </c>
      <c r="CL419" s="41" t="s">
        <v>107</v>
      </c>
      <c r="CM419" s="41" t="s">
        <v>107</v>
      </c>
      <c r="CN419" s="41" t="s">
        <v>107</v>
      </c>
      <c r="CO419" s="41" t="s">
        <v>107</v>
      </c>
      <c r="CP419" s="41" t="s">
        <v>107</v>
      </c>
      <c r="CQ419" s="41" t="s">
        <v>107</v>
      </c>
      <c r="CR419" s="41" t="s">
        <v>107</v>
      </c>
      <c r="CS419" s="41" t="s">
        <v>107</v>
      </c>
      <c r="CT419" s="41" t="s">
        <v>107</v>
      </c>
      <c r="CU419" s="332">
        <v>12436084</v>
      </c>
      <c r="CV419" s="43">
        <v>1</v>
      </c>
    </row>
    <row r="420" spans="1:100" ht="38.25">
      <c r="A420" s="28">
        <v>618</v>
      </c>
      <c r="B420" s="114" t="s">
        <v>104</v>
      </c>
      <c r="C420" s="29" t="s">
        <v>0</v>
      </c>
      <c r="D420" s="29" t="s">
        <v>105</v>
      </c>
      <c r="E420" s="42" t="s">
        <v>106</v>
      </c>
      <c r="F420" s="42" t="s">
        <v>107</v>
      </c>
      <c r="G420" s="30" t="s">
        <v>1372</v>
      </c>
      <c r="H420" s="42" t="s">
        <v>1313</v>
      </c>
      <c r="I420" s="28">
        <v>1601346</v>
      </c>
      <c r="J420" s="28" t="s">
        <v>1373</v>
      </c>
      <c r="K420" s="31" t="s">
        <v>111</v>
      </c>
      <c r="L420" s="32">
        <v>98</v>
      </c>
      <c r="M420" s="33" t="s">
        <v>107</v>
      </c>
      <c r="N420" s="34">
        <v>60000000</v>
      </c>
      <c r="O420" s="33" t="s">
        <v>107</v>
      </c>
      <c r="P420" s="28" t="s">
        <v>2415</v>
      </c>
      <c r="Q420" s="28" t="s">
        <v>112</v>
      </c>
      <c r="R420" s="28" t="s">
        <v>107</v>
      </c>
      <c r="S420" s="28" t="s">
        <v>107</v>
      </c>
      <c r="T420" s="42" t="s">
        <v>107</v>
      </c>
      <c r="U420" s="28" t="s">
        <v>107</v>
      </c>
      <c r="V420" s="28" t="s">
        <v>107</v>
      </c>
      <c r="W420" s="28" t="str">
        <f t="shared" si="6"/>
        <v>N.A.</v>
      </c>
      <c r="X420" s="33" t="s">
        <v>2412</v>
      </c>
      <c r="Y420" s="205">
        <v>7.0000000000000007E-2</v>
      </c>
      <c r="Z420" s="205">
        <v>7.0000000000000007E-2</v>
      </c>
      <c r="AA420" s="205">
        <v>7.0000000000000007E-2</v>
      </c>
      <c r="AB420" s="205">
        <v>7.0000000000000007E-2</v>
      </c>
      <c r="AC420" s="205">
        <v>0.08</v>
      </c>
      <c r="AD420" s="205">
        <v>0.09</v>
      </c>
      <c r="AE420" s="28" t="s">
        <v>113</v>
      </c>
      <c r="AF420" s="28" t="s">
        <v>113</v>
      </c>
      <c r="AG420" s="28" t="s">
        <v>113</v>
      </c>
      <c r="AH420" s="37">
        <v>1</v>
      </c>
      <c r="AI420" s="38">
        <v>8689479</v>
      </c>
      <c r="AJ420" s="38">
        <v>535272</v>
      </c>
      <c r="AK420" s="38">
        <v>764674</v>
      </c>
      <c r="AL420" s="38" t="s">
        <v>107</v>
      </c>
      <c r="AM420" s="38" t="s">
        <v>107</v>
      </c>
      <c r="AN420" s="38">
        <v>11547654</v>
      </c>
      <c r="AO420" s="38">
        <v>527502</v>
      </c>
      <c r="AP420" s="38">
        <v>1338179</v>
      </c>
      <c r="AQ420" s="38">
        <v>128475</v>
      </c>
      <c r="AR420" s="38">
        <v>613375</v>
      </c>
      <c r="AS420" s="38" t="s">
        <v>107</v>
      </c>
      <c r="AT420" s="38" t="s">
        <v>107</v>
      </c>
      <c r="AU420" s="38" t="s">
        <v>107</v>
      </c>
      <c r="AV420" s="38" t="s">
        <v>107</v>
      </c>
      <c r="AW420" s="38" t="s">
        <v>107</v>
      </c>
      <c r="AX420" s="38">
        <v>4600313</v>
      </c>
      <c r="AY420" s="38" t="s">
        <v>107</v>
      </c>
      <c r="AZ420" s="38">
        <v>2891625</v>
      </c>
      <c r="BA420" s="38">
        <v>4089166</v>
      </c>
      <c r="BB420" s="38">
        <v>1368593</v>
      </c>
      <c r="BC420" s="38">
        <v>1533438</v>
      </c>
      <c r="BD420" s="38">
        <v>173454</v>
      </c>
      <c r="BE420" s="38">
        <v>1970774</v>
      </c>
      <c r="BF420" s="38" t="s">
        <v>107</v>
      </c>
      <c r="BG420" s="38">
        <v>4896777</v>
      </c>
      <c r="BH420" s="38">
        <v>130091</v>
      </c>
      <c r="BI420" s="38">
        <v>2146812</v>
      </c>
      <c r="BJ420" s="38" t="s">
        <v>107</v>
      </c>
      <c r="BK420" s="38" t="s">
        <v>107</v>
      </c>
      <c r="BL420" s="38" t="s">
        <v>107</v>
      </c>
      <c r="BM420" s="38">
        <v>2044583</v>
      </c>
      <c r="BN420" s="38">
        <v>7892091</v>
      </c>
      <c r="BO420" s="38">
        <v>130091</v>
      </c>
      <c r="BP420" s="38" t="s">
        <v>107</v>
      </c>
      <c r="BQ420" s="38" t="s">
        <v>107</v>
      </c>
      <c r="BR420" s="38">
        <v>2</v>
      </c>
      <c r="BS420" s="38">
        <v>1011820</v>
      </c>
      <c r="BT420" s="330" t="s">
        <v>107</v>
      </c>
      <c r="BU420" s="38" t="s">
        <v>107</v>
      </c>
      <c r="BV420" s="38" t="s">
        <v>107</v>
      </c>
      <c r="BW420" s="38" t="s">
        <v>107</v>
      </c>
      <c r="BX420" s="38" t="s">
        <v>107</v>
      </c>
      <c r="BY420" s="41" t="s">
        <v>114</v>
      </c>
      <c r="BZ420" s="41" t="s">
        <v>114</v>
      </c>
      <c r="CA420" s="41" t="s">
        <v>114</v>
      </c>
      <c r="CB420" s="41" t="s">
        <v>114</v>
      </c>
      <c r="CC420" s="41" t="s">
        <v>114</v>
      </c>
      <c r="CD420" s="41" t="s">
        <v>114</v>
      </c>
      <c r="CE420" s="41" t="s">
        <v>114</v>
      </c>
      <c r="CF420" s="42" t="s">
        <v>107</v>
      </c>
      <c r="CG420" s="41" t="s">
        <v>107</v>
      </c>
      <c r="CH420" s="41" t="s">
        <v>107</v>
      </c>
      <c r="CI420" s="41" t="s">
        <v>107</v>
      </c>
      <c r="CJ420" s="41" t="s">
        <v>107</v>
      </c>
      <c r="CK420" s="41" t="s">
        <v>107</v>
      </c>
      <c r="CL420" s="41" t="s">
        <v>107</v>
      </c>
      <c r="CM420" s="41" t="s">
        <v>107</v>
      </c>
      <c r="CN420" s="41" t="s">
        <v>107</v>
      </c>
      <c r="CO420" s="41" t="s">
        <v>107</v>
      </c>
      <c r="CP420" s="41" t="s">
        <v>107</v>
      </c>
      <c r="CQ420" s="41" t="s">
        <v>107</v>
      </c>
      <c r="CR420" s="41" t="s">
        <v>107</v>
      </c>
      <c r="CS420" s="41" t="s">
        <v>107</v>
      </c>
      <c r="CT420" s="41" t="s">
        <v>107</v>
      </c>
      <c r="CU420" s="332">
        <v>10002102</v>
      </c>
      <c r="CV420" s="43">
        <v>1</v>
      </c>
    </row>
    <row r="421" spans="1:100" ht="25.5">
      <c r="A421" s="28">
        <v>619</v>
      </c>
      <c r="B421" s="115" t="s">
        <v>149</v>
      </c>
      <c r="C421" s="42" t="s">
        <v>0</v>
      </c>
      <c r="D421" s="29" t="s">
        <v>105</v>
      </c>
      <c r="E421" s="42" t="s">
        <v>106</v>
      </c>
      <c r="F421" s="42" t="s">
        <v>107</v>
      </c>
      <c r="G421" s="116" t="s">
        <v>1374</v>
      </c>
      <c r="H421" s="42" t="s">
        <v>1310</v>
      </c>
      <c r="I421" s="28">
        <v>6401255</v>
      </c>
      <c r="J421" s="28" t="s">
        <v>1375</v>
      </c>
      <c r="K421" s="31" t="s">
        <v>127</v>
      </c>
      <c r="L421" s="56">
        <v>106</v>
      </c>
      <c r="M421" s="42" t="s">
        <v>107</v>
      </c>
      <c r="N421" s="34">
        <v>68000000</v>
      </c>
      <c r="O421" s="42" t="s">
        <v>107</v>
      </c>
      <c r="P421" s="28" t="s">
        <v>2415</v>
      </c>
      <c r="Q421" s="28" t="s">
        <v>112</v>
      </c>
      <c r="R421" s="28" t="s">
        <v>107</v>
      </c>
      <c r="S421" s="28" t="s">
        <v>107</v>
      </c>
      <c r="T421" s="42" t="s">
        <v>107</v>
      </c>
      <c r="U421" s="28" t="s">
        <v>107</v>
      </c>
      <c r="V421" s="28" t="s">
        <v>107</v>
      </c>
      <c r="W421" s="28" t="str">
        <f t="shared" si="6"/>
        <v>N.A.</v>
      </c>
      <c r="X421" s="33" t="s">
        <v>2413</v>
      </c>
      <c r="Y421" s="207">
        <v>0.04</v>
      </c>
      <c r="Z421" s="207">
        <v>0.04</v>
      </c>
      <c r="AA421" s="207">
        <v>0.04</v>
      </c>
      <c r="AB421" s="207">
        <v>0.05</v>
      </c>
      <c r="AC421" s="207">
        <v>0.06</v>
      </c>
      <c r="AD421" s="207">
        <v>7.0000000000000007E-2</v>
      </c>
      <c r="AE421" s="28" t="s">
        <v>113</v>
      </c>
      <c r="AF421" s="28" t="s">
        <v>113</v>
      </c>
      <c r="AG421" s="28" t="s">
        <v>113</v>
      </c>
      <c r="AH421" s="90">
        <v>1</v>
      </c>
      <c r="AI421" s="38">
        <v>8689479</v>
      </c>
      <c r="AJ421" s="38">
        <v>592663</v>
      </c>
      <c r="AK421" s="38">
        <v>709041</v>
      </c>
      <c r="AL421" s="38" t="s">
        <v>107</v>
      </c>
      <c r="AM421" s="38" t="s">
        <v>107</v>
      </c>
      <c r="AN421" s="38">
        <v>7961279</v>
      </c>
      <c r="AO421" s="38">
        <v>0</v>
      </c>
      <c r="AP421" s="38">
        <v>1247819</v>
      </c>
      <c r="AQ421" s="38">
        <v>901159</v>
      </c>
      <c r="AR421" s="38">
        <v>0</v>
      </c>
      <c r="AS421" s="38" t="s">
        <v>107</v>
      </c>
      <c r="AT421" s="38" t="s">
        <v>107</v>
      </c>
      <c r="AU421" s="38" t="s">
        <v>107</v>
      </c>
      <c r="AV421" s="38" t="s">
        <v>107</v>
      </c>
      <c r="AW421" s="38" t="s">
        <v>107</v>
      </c>
      <c r="AX421" s="38">
        <v>3039785</v>
      </c>
      <c r="AY421" s="38" t="s">
        <v>107</v>
      </c>
      <c r="AZ421" s="38">
        <v>2083784</v>
      </c>
      <c r="BA421" s="38">
        <v>2129750</v>
      </c>
      <c r="BB421" s="38">
        <v>0</v>
      </c>
      <c r="BC421" s="38" t="s">
        <v>107</v>
      </c>
      <c r="BD421" s="38">
        <v>171576</v>
      </c>
      <c r="BE421" s="38" t="s">
        <v>107</v>
      </c>
      <c r="BF421" s="38" t="s">
        <v>107</v>
      </c>
      <c r="BG421" s="38" t="s">
        <v>107</v>
      </c>
      <c r="BH421" s="38">
        <v>70190</v>
      </c>
      <c r="BI421" s="38">
        <v>1668957</v>
      </c>
      <c r="BJ421" s="38" t="s">
        <v>107</v>
      </c>
      <c r="BK421" s="38" t="s">
        <v>107</v>
      </c>
      <c r="BL421" s="38" t="s">
        <v>107</v>
      </c>
      <c r="BM421" s="38" t="s">
        <v>107</v>
      </c>
      <c r="BN421" s="38">
        <v>7018979</v>
      </c>
      <c r="BO421" s="38">
        <v>117607</v>
      </c>
      <c r="BP421" s="38" t="s">
        <v>107</v>
      </c>
      <c r="BQ421" s="38" t="s">
        <v>107</v>
      </c>
      <c r="BR421" s="38">
        <v>0</v>
      </c>
      <c r="BS421" s="38">
        <v>701898</v>
      </c>
      <c r="BT421" s="330" t="s">
        <v>107</v>
      </c>
      <c r="BU421" s="38" t="s">
        <v>107</v>
      </c>
      <c r="BV421" s="38" t="s">
        <v>107</v>
      </c>
      <c r="BW421" s="38" t="s">
        <v>107</v>
      </c>
      <c r="BX421" s="38" t="s">
        <v>107</v>
      </c>
      <c r="BY421" s="53" t="s">
        <v>113</v>
      </c>
      <c r="BZ421" s="53" t="s">
        <v>176</v>
      </c>
      <c r="CA421" s="53" t="s">
        <v>114</v>
      </c>
      <c r="CB421" s="53" t="s">
        <v>114</v>
      </c>
      <c r="CC421" s="53" t="s">
        <v>113</v>
      </c>
      <c r="CD421" s="53" t="s">
        <v>114</v>
      </c>
      <c r="CE421" s="53" t="s">
        <v>114</v>
      </c>
      <c r="CF421" s="42" t="s">
        <v>107</v>
      </c>
      <c r="CG421" s="53" t="s">
        <v>107</v>
      </c>
      <c r="CH421" s="53" t="s">
        <v>107</v>
      </c>
      <c r="CI421" s="53" t="s">
        <v>107</v>
      </c>
      <c r="CJ421" s="53" t="s">
        <v>107</v>
      </c>
      <c r="CK421" s="53" t="s">
        <v>107</v>
      </c>
      <c r="CL421" s="53" t="s">
        <v>107</v>
      </c>
      <c r="CM421" s="53" t="s">
        <v>107</v>
      </c>
      <c r="CN421" s="53" t="s">
        <v>107</v>
      </c>
      <c r="CO421" s="53" t="s">
        <v>107</v>
      </c>
      <c r="CP421" s="53" t="s">
        <v>107</v>
      </c>
      <c r="CQ421" s="53" t="s">
        <v>107</v>
      </c>
      <c r="CR421" s="53" t="s">
        <v>107</v>
      </c>
      <c r="CS421" s="53" t="s">
        <v>107</v>
      </c>
      <c r="CT421" s="53" t="s">
        <v>107</v>
      </c>
      <c r="CU421" s="332">
        <v>5822336</v>
      </c>
      <c r="CV421" s="43">
        <v>1</v>
      </c>
    </row>
    <row r="422" spans="1:100" ht="25.5">
      <c r="A422" s="28">
        <v>620</v>
      </c>
      <c r="B422" s="115" t="s">
        <v>149</v>
      </c>
      <c r="C422" s="42" t="s">
        <v>0</v>
      </c>
      <c r="D422" s="29" t="s">
        <v>105</v>
      </c>
      <c r="E422" s="42" t="s">
        <v>106</v>
      </c>
      <c r="F422" s="42" t="s">
        <v>107</v>
      </c>
      <c r="G422" s="117" t="s">
        <v>1376</v>
      </c>
      <c r="H422" s="42" t="s">
        <v>1310</v>
      </c>
      <c r="I422" s="28">
        <v>6401256</v>
      </c>
      <c r="J422" s="28" t="s">
        <v>1377</v>
      </c>
      <c r="K422" s="31" t="s">
        <v>127</v>
      </c>
      <c r="L422" s="56">
        <v>106</v>
      </c>
      <c r="M422" s="42" t="s">
        <v>107</v>
      </c>
      <c r="N422" s="34">
        <v>73000000</v>
      </c>
      <c r="O422" s="42" t="s">
        <v>107</v>
      </c>
      <c r="P422" s="28" t="s">
        <v>130</v>
      </c>
      <c r="Q422" s="28" t="s">
        <v>112</v>
      </c>
      <c r="R422" s="28" t="s">
        <v>107</v>
      </c>
      <c r="S422" s="28" t="s">
        <v>107</v>
      </c>
      <c r="T422" s="42" t="s">
        <v>107</v>
      </c>
      <c r="U422" s="28" t="s">
        <v>107</v>
      </c>
      <c r="V422" s="28" t="s">
        <v>107</v>
      </c>
      <c r="W422" s="28" t="str">
        <f t="shared" si="6"/>
        <v>N.A.</v>
      </c>
      <c r="X422" s="35" t="s">
        <v>2413</v>
      </c>
      <c r="Y422" s="207">
        <v>0.04</v>
      </c>
      <c r="Z422" s="207">
        <v>0.04</v>
      </c>
      <c r="AA422" s="207">
        <v>0.04</v>
      </c>
      <c r="AB422" s="207">
        <v>0.05</v>
      </c>
      <c r="AC422" s="207">
        <v>0.06</v>
      </c>
      <c r="AD422" s="207">
        <v>7.0000000000000007E-2</v>
      </c>
      <c r="AE422" s="28" t="s">
        <v>113</v>
      </c>
      <c r="AF422" s="28" t="s">
        <v>113</v>
      </c>
      <c r="AG422" s="28" t="s">
        <v>113</v>
      </c>
      <c r="AH422" s="90">
        <v>1</v>
      </c>
      <c r="AI422" s="38">
        <v>8689479</v>
      </c>
      <c r="AJ422" s="38">
        <v>592663</v>
      </c>
      <c r="AK422" s="38">
        <v>709041</v>
      </c>
      <c r="AL422" s="38" t="s">
        <v>107</v>
      </c>
      <c r="AM422" s="38" t="s">
        <v>107</v>
      </c>
      <c r="AN422" s="38">
        <v>7961279</v>
      </c>
      <c r="AO422" s="38">
        <v>0</v>
      </c>
      <c r="AP422" s="38">
        <v>1247819</v>
      </c>
      <c r="AQ422" s="38">
        <v>901159</v>
      </c>
      <c r="AR422" s="38">
        <v>0</v>
      </c>
      <c r="AS422" s="38" t="s">
        <v>107</v>
      </c>
      <c r="AT422" s="38" t="s">
        <v>107</v>
      </c>
      <c r="AU422" s="38" t="s">
        <v>107</v>
      </c>
      <c r="AV422" s="38" t="s">
        <v>107</v>
      </c>
      <c r="AW422" s="38" t="s">
        <v>107</v>
      </c>
      <c r="AX422" s="38">
        <v>3039785</v>
      </c>
      <c r="AY422" s="38" t="s">
        <v>107</v>
      </c>
      <c r="AZ422" s="38">
        <v>2083784</v>
      </c>
      <c r="BA422" s="38">
        <v>2129750</v>
      </c>
      <c r="BB422" s="38">
        <v>0</v>
      </c>
      <c r="BC422" s="38" t="s">
        <v>107</v>
      </c>
      <c r="BD422" s="38">
        <v>171576</v>
      </c>
      <c r="BE422" s="38" t="s">
        <v>107</v>
      </c>
      <c r="BF422" s="38" t="s">
        <v>107</v>
      </c>
      <c r="BG422" s="38" t="s">
        <v>107</v>
      </c>
      <c r="BH422" s="38">
        <v>70190</v>
      </c>
      <c r="BI422" s="38">
        <v>1668957</v>
      </c>
      <c r="BJ422" s="38" t="s">
        <v>107</v>
      </c>
      <c r="BK422" s="38" t="s">
        <v>107</v>
      </c>
      <c r="BL422" s="38" t="s">
        <v>107</v>
      </c>
      <c r="BM422" s="38" t="s">
        <v>107</v>
      </c>
      <c r="BN422" s="38">
        <v>7018979</v>
      </c>
      <c r="BO422" s="38">
        <v>117607</v>
      </c>
      <c r="BP422" s="38" t="s">
        <v>107</v>
      </c>
      <c r="BQ422" s="38" t="s">
        <v>107</v>
      </c>
      <c r="BR422" s="38">
        <v>0</v>
      </c>
      <c r="BS422" s="38">
        <v>701898</v>
      </c>
      <c r="BT422" s="330" t="s">
        <v>107</v>
      </c>
      <c r="BU422" s="38" t="s">
        <v>107</v>
      </c>
      <c r="BV422" s="38" t="s">
        <v>107</v>
      </c>
      <c r="BW422" s="38" t="s">
        <v>107</v>
      </c>
      <c r="BX422" s="38" t="s">
        <v>107</v>
      </c>
      <c r="BY422" s="53" t="s">
        <v>113</v>
      </c>
      <c r="BZ422" s="53" t="s">
        <v>113</v>
      </c>
      <c r="CA422" s="53" t="s">
        <v>114</v>
      </c>
      <c r="CB422" s="53" t="s">
        <v>114</v>
      </c>
      <c r="CC422" s="53" t="s">
        <v>113</v>
      </c>
      <c r="CD422" s="53" t="s">
        <v>114</v>
      </c>
      <c r="CE422" s="53" t="s">
        <v>114</v>
      </c>
      <c r="CF422" s="42" t="s">
        <v>107</v>
      </c>
      <c r="CG422" s="42" t="s">
        <v>107</v>
      </c>
      <c r="CH422" s="42" t="s">
        <v>107</v>
      </c>
      <c r="CI422" s="42" t="s">
        <v>107</v>
      </c>
      <c r="CJ422" s="42" t="s">
        <v>107</v>
      </c>
      <c r="CK422" s="42" t="s">
        <v>107</v>
      </c>
      <c r="CL422" s="42" t="s">
        <v>107</v>
      </c>
      <c r="CM422" s="42" t="s">
        <v>107</v>
      </c>
      <c r="CN422" s="42" t="s">
        <v>107</v>
      </c>
      <c r="CO422" s="42" t="s">
        <v>107</v>
      </c>
      <c r="CP422" s="42" t="s">
        <v>107</v>
      </c>
      <c r="CQ422" s="42" t="s">
        <v>107</v>
      </c>
      <c r="CR422" s="42" t="s">
        <v>107</v>
      </c>
      <c r="CS422" s="42" t="s">
        <v>107</v>
      </c>
      <c r="CT422" s="42" t="s">
        <v>107</v>
      </c>
      <c r="CU422" s="332">
        <v>6067487</v>
      </c>
      <c r="CV422" s="43">
        <v>1</v>
      </c>
    </row>
    <row r="423" spans="1:100" ht="25.5">
      <c r="A423" s="28">
        <v>621</v>
      </c>
      <c r="B423" s="115" t="s">
        <v>149</v>
      </c>
      <c r="C423" s="42" t="s">
        <v>0</v>
      </c>
      <c r="D423" s="29" t="s">
        <v>105</v>
      </c>
      <c r="E423" s="42" t="s">
        <v>106</v>
      </c>
      <c r="F423" s="42" t="s">
        <v>107</v>
      </c>
      <c r="G423" s="30" t="s">
        <v>1378</v>
      </c>
      <c r="H423" s="42" t="s">
        <v>1310</v>
      </c>
      <c r="I423" s="28">
        <v>6401257</v>
      </c>
      <c r="J423" s="28" t="s">
        <v>1379</v>
      </c>
      <c r="K423" s="31" t="s">
        <v>127</v>
      </c>
      <c r="L423" s="56">
        <v>106</v>
      </c>
      <c r="M423" s="42" t="s">
        <v>107</v>
      </c>
      <c r="N423" s="34">
        <v>77000000</v>
      </c>
      <c r="O423" s="42" t="s">
        <v>107</v>
      </c>
      <c r="P423" s="28" t="s">
        <v>2415</v>
      </c>
      <c r="Q423" s="28" t="s">
        <v>112</v>
      </c>
      <c r="R423" s="28" t="s">
        <v>107</v>
      </c>
      <c r="S423" s="28" t="s">
        <v>107</v>
      </c>
      <c r="T423" s="42" t="s">
        <v>107</v>
      </c>
      <c r="U423" s="28" t="s">
        <v>107</v>
      </c>
      <c r="V423" s="28" t="s">
        <v>107</v>
      </c>
      <c r="W423" s="28" t="str">
        <f t="shared" si="6"/>
        <v>N.A.</v>
      </c>
      <c r="X423" s="35" t="s">
        <v>2413</v>
      </c>
      <c r="Y423" s="207">
        <v>0.04</v>
      </c>
      <c r="Z423" s="207">
        <v>0.04</v>
      </c>
      <c r="AA423" s="207">
        <v>0.04</v>
      </c>
      <c r="AB423" s="207">
        <v>0.05</v>
      </c>
      <c r="AC423" s="207">
        <v>0.06</v>
      </c>
      <c r="AD423" s="207">
        <v>7.0000000000000007E-2</v>
      </c>
      <c r="AE423" s="28" t="s">
        <v>113</v>
      </c>
      <c r="AF423" s="28" t="s">
        <v>113</v>
      </c>
      <c r="AG423" s="28" t="s">
        <v>113</v>
      </c>
      <c r="AH423" s="90">
        <v>1</v>
      </c>
      <c r="AI423" s="38">
        <v>8689479</v>
      </c>
      <c r="AJ423" s="38">
        <v>592663</v>
      </c>
      <c r="AK423" s="38">
        <v>709041</v>
      </c>
      <c r="AL423" s="38" t="s">
        <v>107</v>
      </c>
      <c r="AM423" s="38" t="s">
        <v>107</v>
      </c>
      <c r="AN423" s="38">
        <v>7961279</v>
      </c>
      <c r="AO423" s="38">
        <v>0</v>
      </c>
      <c r="AP423" s="38">
        <v>1247819</v>
      </c>
      <c r="AQ423" s="38">
        <v>901159</v>
      </c>
      <c r="AR423" s="38">
        <v>0</v>
      </c>
      <c r="AS423" s="38" t="s">
        <v>107</v>
      </c>
      <c r="AT423" s="38" t="s">
        <v>107</v>
      </c>
      <c r="AU423" s="38" t="s">
        <v>107</v>
      </c>
      <c r="AV423" s="38" t="s">
        <v>107</v>
      </c>
      <c r="AW423" s="38" t="s">
        <v>107</v>
      </c>
      <c r="AX423" s="38">
        <v>3039785</v>
      </c>
      <c r="AY423" s="38" t="s">
        <v>107</v>
      </c>
      <c r="AZ423" s="38">
        <v>2083784</v>
      </c>
      <c r="BA423" s="38">
        <v>2129750</v>
      </c>
      <c r="BB423" s="38">
        <v>0</v>
      </c>
      <c r="BC423" s="38">
        <v>0</v>
      </c>
      <c r="BD423" s="38">
        <v>171576</v>
      </c>
      <c r="BE423" s="38" t="s">
        <v>107</v>
      </c>
      <c r="BF423" s="38" t="s">
        <v>107</v>
      </c>
      <c r="BG423" s="38" t="s">
        <v>107</v>
      </c>
      <c r="BH423" s="38">
        <v>70190</v>
      </c>
      <c r="BI423" s="38">
        <v>1668957</v>
      </c>
      <c r="BJ423" s="38" t="s">
        <v>107</v>
      </c>
      <c r="BK423" s="38" t="s">
        <v>107</v>
      </c>
      <c r="BL423" s="38" t="s">
        <v>107</v>
      </c>
      <c r="BM423" s="38" t="s">
        <v>107</v>
      </c>
      <c r="BN423" s="38">
        <v>7018979</v>
      </c>
      <c r="BO423" s="38">
        <v>117607</v>
      </c>
      <c r="BP423" s="38" t="s">
        <v>107</v>
      </c>
      <c r="BQ423" s="38" t="s">
        <v>107</v>
      </c>
      <c r="BR423" s="38">
        <v>0</v>
      </c>
      <c r="BS423" s="38">
        <v>701898</v>
      </c>
      <c r="BT423" s="330" t="s">
        <v>107</v>
      </c>
      <c r="BU423" s="38" t="s">
        <v>107</v>
      </c>
      <c r="BV423" s="38" t="s">
        <v>107</v>
      </c>
      <c r="BW423" s="38" t="s">
        <v>107</v>
      </c>
      <c r="BX423" s="38" t="s">
        <v>107</v>
      </c>
      <c r="BY423" s="53" t="s">
        <v>113</v>
      </c>
      <c r="BZ423" s="53" t="s">
        <v>113</v>
      </c>
      <c r="CA423" s="53" t="s">
        <v>114</v>
      </c>
      <c r="CB423" s="53" t="s">
        <v>114</v>
      </c>
      <c r="CC423" s="53" t="s">
        <v>113</v>
      </c>
      <c r="CD423" s="53" t="s">
        <v>114</v>
      </c>
      <c r="CE423" s="53" t="s">
        <v>114</v>
      </c>
      <c r="CF423" s="42" t="s">
        <v>107</v>
      </c>
      <c r="CG423" s="42" t="s">
        <v>107</v>
      </c>
      <c r="CH423" s="42" t="s">
        <v>107</v>
      </c>
      <c r="CI423" s="42" t="s">
        <v>107</v>
      </c>
      <c r="CJ423" s="42" t="s">
        <v>107</v>
      </c>
      <c r="CK423" s="42" t="s">
        <v>107</v>
      </c>
      <c r="CL423" s="42" t="s">
        <v>107</v>
      </c>
      <c r="CM423" s="42" t="s">
        <v>107</v>
      </c>
      <c r="CN423" s="42" t="s">
        <v>107</v>
      </c>
      <c r="CO423" s="42" t="s">
        <v>107</v>
      </c>
      <c r="CP423" s="42" t="s">
        <v>107</v>
      </c>
      <c r="CQ423" s="42" t="s">
        <v>107</v>
      </c>
      <c r="CR423" s="42" t="s">
        <v>107</v>
      </c>
      <c r="CS423" s="42" t="s">
        <v>107</v>
      </c>
      <c r="CT423" s="42" t="s">
        <v>107</v>
      </c>
      <c r="CU423" s="332">
        <v>5822336</v>
      </c>
      <c r="CV423" s="43">
        <v>1</v>
      </c>
    </row>
    <row r="424" spans="1:100" ht="25.5">
      <c r="A424" s="28">
        <v>622</v>
      </c>
      <c r="B424" s="115" t="s">
        <v>149</v>
      </c>
      <c r="C424" s="42" t="s">
        <v>0</v>
      </c>
      <c r="D424" s="29" t="s">
        <v>105</v>
      </c>
      <c r="E424" s="42" t="s">
        <v>106</v>
      </c>
      <c r="F424" s="42" t="s">
        <v>107</v>
      </c>
      <c r="G424" s="30" t="s">
        <v>1380</v>
      </c>
      <c r="H424" s="42" t="s">
        <v>1310</v>
      </c>
      <c r="I424" s="28">
        <v>6401258</v>
      </c>
      <c r="J424" s="28" t="s">
        <v>1381</v>
      </c>
      <c r="K424" s="31" t="s">
        <v>127</v>
      </c>
      <c r="L424" s="56">
        <v>106</v>
      </c>
      <c r="M424" s="42" t="s">
        <v>107</v>
      </c>
      <c r="N424" s="34">
        <v>80000000</v>
      </c>
      <c r="O424" s="42" t="s">
        <v>107</v>
      </c>
      <c r="P424" s="28" t="s">
        <v>130</v>
      </c>
      <c r="Q424" s="28" t="s">
        <v>112</v>
      </c>
      <c r="R424" s="28" t="s">
        <v>107</v>
      </c>
      <c r="S424" s="28" t="s">
        <v>107</v>
      </c>
      <c r="T424" s="42" t="s">
        <v>107</v>
      </c>
      <c r="U424" s="28" t="s">
        <v>107</v>
      </c>
      <c r="V424" s="28" t="s">
        <v>107</v>
      </c>
      <c r="W424" s="28" t="str">
        <f t="shared" si="6"/>
        <v>N.A.</v>
      </c>
      <c r="X424" s="35" t="s">
        <v>2414</v>
      </c>
      <c r="Y424" s="207">
        <v>0.04</v>
      </c>
      <c r="Z424" s="207">
        <v>0.04</v>
      </c>
      <c r="AA424" s="207">
        <v>0.04</v>
      </c>
      <c r="AB424" s="207">
        <v>0.05</v>
      </c>
      <c r="AC424" s="207">
        <v>0.06</v>
      </c>
      <c r="AD424" s="207">
        <v>7.0000000000000007E-2</v>
      </c>
      <c r="AE424" s="28" t="s">
        <v>113</v>
      </c>
      <c r="AF424" s="28" t="s">
        <v>113</v>
      </c>
      <c r="AG424" s="28" t="s">
        <v>113</v>
      </c>
      <c r="AH424" s="90">
        <v>1</v>
      </c>
      <c r="AI424" s="38">
        <v>8689479</v>
      </c>
      <c r="AJ424" s="38">
        <v>592663</v>
      </c>
      <c r="AK424" s="38">
        <v>709041</v>
      </c>
      <c r="AL424" s="38" t="s">
        <v>107</v>
      </c>
      <c r="AM424" s="38" t="s">
        <v>107</v>
      </c>
      <c r="AN424" s="38">
        <v>7961279</v>
      </c>
      <c r="AO424" s="38">
        <v>0</v>
      </c>
      <c r="AP424" s="38">
        <v>1247819</v>
      </c>
      <c r="AQ424" s="38">
        <v>901159</v>
      </c>
      <c r="AR424" s="38">
        <v>0</v>
      </c>
      <c r="AS424" s="38" t="s">
        <v>107</v>
      </c>
      <c r="AT424" s="38" t="s">
        <v>107</v>
      </c>
      <c r="AU424" s="38" t="s">
        <v>107</v>
      </c>
      <c r="AV424" s="38" t="s">
        <v>107</v>
      </c>
      <c r="AW424" s="38" t="s">
        <v>107</v>
      </c>
      <c r="AX424" s="38">
        <v>3039785</v>
      </c>
      <c r="AY424" s="38" t="s">
        <v>107</v>
      </c>
      <c r="AZ424" s="38">
        <v>2083784</v>
      </c>
      <c r="BA424" s="38">
        <v>2129750</v>
      </c>
      <c r="BB424" s="38">
        <v>0</v>
      </c>
      <c r="BC424" s="38">
        <v>0</v>
      </c>
      <c r="BD424" s="38">
        <v>171576</v>
      </c>
      <c r="BE424" s="38" t="s">
        <v>107</v>
      </c>
      <c r="BF424" s="38" t="s">
        <v>107</v>
      </c>
      <c r="BG424" s="38" t="s">
        <v>107</v>
      </c>
      <c r="BH424" s="38">
        <v>70190</v>
      </c>
      <c r="BI424" s="38">
        <v>1668957</v>
      </c>
      <c r="BJ424" s="38" t="s">
        <v>107</v>
      </c>
      <c r="BK424" s="38" t="s">
        <v>107</v>
      </c>
      <c r="BL424" s="38" t="s">
        <v>107</v>
      </c>
      <c r="BM424" s="38" t="s">
        <v>107</v>
      </c>
      <c r="BN424" s="38">
        <v>7018979</v>
      </c>
      <c r="BO424" s="38">
        <v>117607</v>
      </c>
      <c r="BP424" s="38" t="s">
        <v>107</v>
      </c>
      <c r="BQ424" s="38" t="s">
        <v>107</v>
      </c>
      <c r="BR424" s="38">
        <v>0</v>
      </c>
      <c r="BS424" s="38">
        <v>701898</v>
      </c>
      <c r="BT424" s="330" t="s">
        <v>107</v>
      </c>
      <c r="BU424" s="38" t="s">
        <v>107</v>
      </c>
      <c r="BV424" s="38" t="s">
        <v>107</v>
      </c>
      <c r="BW424" s="38" t="s">
        <v>107</v>
      </c>
      <c r="BX424" s="38" t="s">
        <v>107</v>
      </c>
      <c r="BY424" s="53" t="s">
        <v>113</v>
      </c>
      <c r="BZ424" s="53" t="s">
        <v>113</v>
      </c>
      <c r="CA424" s="53" t="s">
        <v>114</v>
      </c>
      <c r="CB424" s="53" t="s">
        <v>114</v>
      </c>
      <c r="CC424" s="53" t="s">
        <v>113</v>
      </c>
      <c r="CD424" s="53" t="s">
        <v>114</v>
      </c>
      <c r="CE424" s="53" t="s">
        <v>114</v>
      </c>
      <c r="CF424" s="42" t="s">
        <v>107</v>
      </c>
      <c r="CG424" s="42" t="s">
        <v>107</v>
      </c>
      <c r="CH424" s="42" t="s">
        <v>107</v>
      </c>
      <c r="CI424" s="42" t="s">
        <v>107</v>
      </c>
      <c r="CJ424" s="42" t="s">
        <v>107</v>
      </c>
      <c r="CK424" s="42" t="s">
        <v>107</v>
      </c>
      <c r="CL424" s="42" t="s">
        <v>107</v>
      </c>
      <c r="CM424" s="42" t="s">
        <v>107</v>
      </c>
      <c r="CN424" s="42" t="s">
        <v>107</v>
      </c>
      <c r="CO424" s="42" t="s">
        <v>107</v>
      </c>
      <c r="CP424" s="42" t="s">
        <v>107</v>
      </c>
      <c r="CQ424" s="42" t="s">
        <v>107</v>
      </c>
      <c r="CR424" s="42" t="s">
        <v>107</v>
      </c>
      <c r="CS424" s="42" t="s">
        <v>107</v>
      </c>
      <c r="CT424" s="42" t="s">
        <v>107</v>
      </c>
      <c r="CU424" s="332">
        <v>6067487</v>
      </c>
      <c r="CV424" s="43">
        <v>1</v>
      </c>
    </row>
    <row r="425" spans="1:100" ht="25.5">
      <c r="A425" s="28">
        <v>623</v>
      </c>
      <c r="B425" s="115" t="s">
        <v>149</v>
      </c>
      <c r="C425" s="42" t="s">
        <v>0</v>
      </c>
      <c r="D425" s="29" t="s">
        <v>337</v>
      </c>
      <c r="E425" s="42" t="s">
        <v>338</v>
      </c>
      <c r="F425" s="42" t="s">
        <v>107</v>
      </c>
      <c r="G425" s="30" t="s">
        <v>1382</v>
      </c>
      <c r="H425" s="42" t="s">
        <v>1310</v>
      </c>
      <c r="I425" s="28">
        <v>6406140</v>
      </c>
      <c r="J425" s="28" t="s">
        <v>1383</v>
      </c>
      <c r="K425" s="31" t="s">
        <v>366</v>
      </c>
      <c r="L425" s="54">
        <v>118</v>
      </c>
      <c r="M425" s="33">
        <v>5</v>
      </c>
      <c r="N425" s="34">
        <v>93000000</v>
      </c>
      <c r="O425" s="33" t="s">
        <v>338</v>
      </c>
      <c r="P425" s="28" t="s">
        <v>2415</v>
      </c>
      <c r="Q425" s="28" t="s">
        <v>112</v>
      </c>
      <c r="R425" s="28" t="s">
        <v>107</v>
      </c>
      <c r="S425" s="28" t="s">
        <v>107</v>
      </c>
      <c r="T425" s="42" t="s">
        <v>107</v>
      </c>
      <c r="U425" s="28" t="s">
        <v>107</v>
      </c>
      <c r="V425" s="28" t="s">
        <v>107</v>
      </c>
      <c r="W425" s="28" t="str">
        <f t="shared" si="6"/>
        <v>N.A.</v>
      </c>
      <c r="X425" s="33" t="s">
        <v>2412</v>
      </c>
      <c r="Y425" s="205">
        <v>0.06</v>
      </c>
      <c r="Z425" s="205">
        <v>7.0000000000000007E-2</v>
      </c>
      <c r="AA425" s="205">
        <v>0.08</v>
      </c>
      <c r="AB425" s="205">
        <v>0.08</v>
      </c>
      <c r="AC425" s="205">
        <v>0.09</v>
      </c>
      <c r="AD425" s="205">
        <v>0.09</v>
      </c>
      <c r="AE425" s="28" t="s">
        <v>113</v>
      </c>
      <c r="AF425" s="28" t="s">
        <v>113</v>
      </c>
      <c r="AG425" s="28" t="s">
        <v>113</v>
      </c>
      <c r="AH425" s="90">
        <v>1</v>
      </c>
      <c r="AI425" s="38">
        <v>8689479</v>
      </c>
      <c r="AJ425" s="38">
        <v>709385</v>
      </c>
      <c r="AK425" s="38">
        <v>709041</v>
      </c>
      <c r="AL425" s="38" t="s">
        <v>107</v>
      </c>
      <c r="AM425" s="38" t="s">
        <v>107</v>
      </c>
      <c r="AN425" s="38">
        <v>7961279</v>
      </c>
      <c r="AO425" s="38">
        <v>0</v>
      </c>
      <c r="AP425" s="38">
        <v>1247819</v>
      </c>
      <c r="AQ425" s="38">
        <v>901159</v>
      </c>
      <c r="AR425" s="38">
        <v>0</v>
      </c>
      <c r="AS425" s="38" t="s">
        <v>107</v>
      </c>
      <c r="AT425" s="38" t="s">
        <v>107</v>
      </c>
      <c r="AU425" s="38" t="s">
        <v>107</v>
      </c>
      <c r="AV425" s="38" t="s">
        <v>107</v>
      </c>
      <c r="AW425" s="38" t="s">
        <v>107</v>
      </c>
      <c r="AX425" s="38">
        <v>3039785</v>
      </c>
      <c r="AY425" s="38" t="s">
        <v>107</v>
      </c>
      <c r="AZ425" s="38">
        <v>2083784</v>
      </c>
      <c r="BA425" s="38">
        <v>2129750</v>
      </c>
      <c r="BB425" s="38">
        <v>0</v>
      </c>
      <c r="BC425" s="38" t="s">
        <v>107</v>
      </c>
      <c r="BD425" s="38">
        <v>171576</v>
      </c>
      <c r="BE425" s="38" t="s">
        <v>107</v>
      </c>
      <c r="BF425" s="38" t="s">
        <v>107</v>
      </c>
      <c r="BG425" s="38">
        <v>3732537</v>
      </c>
      <c r="BH425" s="38">
        <v>74089</v>
      </c>
      <c r="BI425" s="38">
        <v>1668957</v>
      </c>
      <c r="BJ425" s="38" t="s">
        <v>107</v>
      </c>
      <c r="BK425" s="38" t="s">
        <v>107</v>
      </c>
      <c r="BL425" s="38" t="s">
        <v>107</v>
      </c>
      <c r="BM425" s="38" t="s">
        <v>107</v>
      </c>
      <c r="BN425" s="38">
        <v>7018979</v>
      </c>
      <c r="BO425" s="38">
        <v>117607</v>
      </c>
      <c r="BP425" s="38" t="s">
        <v>107</v>
      </c>
      <c r="BQ425" s="38" t="s">
        <v>107</v>
      </c>
      <c r="BR425" s="38">
        <v>0</v>
      </c>
      <c r="BS425" s="38">
        <v>701898</v>
      </c>
      <c r="BT425" s="330" t="s">
        <v>107</v>
      </c>
      <c r="BU425" s="38" t="s">
        <v>107</v>
      </c>
      <c r="BV425" s="38" t="s">
        <v>107</v>
      </c>
      <c r="BW425" s="38" t="s">
        <v>107</v>
      </c>
      <c r="BX425" s="38" t="s">
        <v>107</v>
      </c>
      <c r="BY425" s="53" t="s">
        <v>113</v>
      </c>
      <c r="BZ425" s="53" t="s">
        <v>113</v>
      </c>
      <c r="CA425" s="53" t="s">
        <v>113</v>
      </c>
      <c r="CB425" s="53" t="s">
        <v>173</v>
      </c>
      <c r="CC425" s="53" t="s">
        <v>113</v>
      </c>
      <c r="CD425" s="53" t="s">
        <v>114</v>
      </c>
      <c r="CE425" s="53" t="s">
        <v>114</v>
      </c>
      <c r="CF425" s="42" t="s">
        <v>107</v>
      </c>
      <c r="CG425" s="53" t="s">
        <v>107</v>
      </c>
      <c r="CH425" s="53" t="s">
        <v>107</v>
      </c>
      <c r="CI425" s="53" t="s">
        <v>107</v>
      </c>
      <c r="CJ425" s="53" t="s">
        <v>107</v>
      </c>
      <c r="CK425" s="53" t="s">
        <v>107</v>
      </c>
      <c r="CL425" s="53" t="s">
        <v>107</v>
      </c>
      <c r="CM425" s="53" t="s">
        <v>107</v>
      </c>
      <c r="CN425" s="53" t="s">
        <v>107</v>
      </c>
      <c r="CO425" s="53" t="s">
        <v>107</v>
      </c>
      <c r="CP425" s="53" t="s">
        <v>107</v>
      </c>
      <c r="CQ425" s="53" t="s">
        <v>107</v>
      </c>
      <c r="CR425" s="53" t="s">
        <v>107</v>
      </c>
      <c r="CS425" s="53" t="s">
        <v>107</v>
      </c>
      <c r="CT425" s="53" t="s">
        <v>107</v>
      </c>
      <c r="CU425" s="332">
        <v>6281994</v>
      </c>
      <c r="CV425" s="43">
        <v>1</v>
      </c>
    </row>
    <row r="426" spans="1:100" ht="25.5">
      <c r="A426" s="28">
        <v>624</v>
      </c>
      <c r="B426" s="115" t="s">
        <v>149</v>
      </c>
      <c r="C426" s="42" t="s">
        <v>0</v>
      </c>
      <c r="D426" s="29" t="s">
        <v>337</v>
      </c>
      <c r="E426" s="42" t="s">
        <v>338</v>
      </c>
      <c r="F426" s="42" t="s">
        <v>107</v>
      </c>
      <c r="G426" s="30" t="s">
        <v>1384</v>
      </c>
      <c r="H426" s="42" t="s">
        <v>1310</v>
      </c>
      <c r="I426" s="28">
        <v>6406141</v>
      </c>
      <c r="J426" s="28" t="s">
        <v>1385</v>
      </c>
      <c r="K426" s="31" t="s">
        <v>366</v>
      </c>
      <c r="L426" s="54">
        <v>118</v>
      </c>
      <c r="M426" s="33">
        <v>5</v>
      </c>
      <c r="N426" s="34">
        <v>99000000</v>
      </c>
      <c r="O426" s="33" t="s">
        <v>338</v>
      </c>
      <c r="P426" s="28" t="s">
        <v>2415</v>
      </c>
      <c r="Q426" s="28" t="s">
        <v>112</v>
      </c>
      <c r="R426" s="28" t="s">
        <v>107</v>
      </c>
      <c r="S426" s="28" t="s">
        <v>107</v>
      </c>
      <c r="T426" s="42" t="s">
        <v>107</v>
      </c>
      <c r="U426" s="28" t="s">
        <v>107</v>
      </c>
      <c r="V426" s="28" t="s">
        <v>107</v>
      </c>
      <c r="W426" s="28" t="str">
        <f t="shared" si="6"/>
        <v>N.A.</v>
      </c>
      <c r="X426" s="33" t="s">
        <v>2412</v>
      </c>
      <c r="Y426" s="205">
        <v>0.06</v>
      </c>
      <c r="Z426" s="205">
        <v>7.0000000000000007E-2</v>
      </c>
      <c r="AA426" s="205">
        <v>0.08</v>
      </c>
      <c r="AB426" s="205">
        <v>0.08</v>
      </c>
      <c r="AC426" s="205">
        <v>0.09</v>
      </c>
      <c r="AD426" s="205">
        <v>0.09</v>
      </c>
      <c r="AE426" s="28" t="s">
        <v>113</v>
      </c>
      <c r="AF426" s="28" t="s">
        <v>113</v>
      </c>
      <c r="AG426" s="28" t="s">
        <v>113</v>
      </c>
      <c r="AH426" s="90">
        <v>1</v>
      </c>
      <c r="AI426" s="38">
        <v>8689479</v>
      </c>
      <c r="AJ426" s="38">
        <v>709385</v>
      </c>
      <c r="AK426" s="38">
        <v>709041</v>
      </c>
      <c r="AL426" s="38" t="s">
        <v>107</v>
      </c>
      <c r="AM426" s="38" t="s">
        <v>107</v>
      </c>
      <c r="AN426" s="38">
        <v>7961279</v>
      </c>
      <c r="AO426" s="38">
        <v>0</v>
      </c>
      <c r="AP426" s="38">
        <v>1247819</v>
      </c>
      <c r="AQ426" s="38">
        <v>901159</v>
      </c>
      <c r="AR426" s="38">
        <v>0</v>
      </c>
      <c r="AS426" s="38" t="s">
        <v>107</v>
      </c>
      <c r="AT426" s="38" t="s">
        <v>107</v>
      </c>
      <c r="AU426" s="38" t="s">
        <v>107</v>
      </c>
      <c r="AV426" s="38" t="s">
        <v>107</v>
      </c>
      <c r="AW426" s="38" t="s">
        <v>107</v>
      </c>
      <c r="AX426" s="38">
        <v>3039785</v>
      </c>
      <c r="AY426" s="38" t="s">
        <v>107</v>
      </c>
      <c r="AZ426" s="38">
        <v>2083784</v>
      </c>
      <c r="BA426" s="38">
        <v>2129750</v>
      </c>
      <c r="BB426" s="38">
        <v>0</v>
      </c>
      <c r="BC426" s="38">
        <v>0</v>
      </c>
      <c r="BD426" s="38">
        <v>171576</v>
      </c>
      <c r="BE426" s="38" t="s">
        <v>107</v>
      </c>
      <c r="BF426" s="38" t="s">
        <v>107</v>
      </c>
      <c r="BG426" s="38">
        <v>3732537</v>
      </c>
      <c r="BH426" s="38">
        <v>74089</v>
      </c>
      <c r="BI426" s="38">
        <v>1668957</v>
      </c>
      <c r="BJ426" s="38" t="s">
        <v>107</v>
      </c>
      <c r="BK426" s="38" t="s">
        <v>107</v>
      </c>
      <c r="BL426" s="38" t="s">
        <v>107</v>
      </c>
      <c r="BM426" s="38" t="s">
        <v>107</v>
      </c>
      <c r="BN426" s="38">
        <v>7018979</v>
      </c>
      <c r="BO426" s="38">
        <v>117607</v>
      </c>
      <c r="BP426" s="38" t="s">
        <v>107</v>
      </c>
      <c r="BQ426" s="38" t="s">
        <v>107</v>
      </c>
      <c r="BR426" s="38">
        <v>0</v>
      </c>
      <c r="BS426" s="38">
        <v>701898</v>
      </c>
      <c r="BT426" s="330" t="s">
        <v>107</v>
      </c>
      <c r="BU426" s="38" t="s">
        <v>107</v>
      </c>
      <c r="BV426" s="38" t="s">
        <v>107</v>
      </c>
      <c r="BW426" s="38" t="s">
        <v>107</v>
      </c>
      <c r="BX426" s="38" t="s">
        <v>107</v>
      </c>
      <c r="BY426" s="53" t="s">
        <v>113</v>
      </c>
      <c r="BZ426" s="53" t="s">
        <v>113</v>
      </c>
      <c r="CA426" s="53" t="s">
        <v>113</v>
      </c>
      <c r="CB426" s="53" t="s">
        <v>173</v>
      </c>
      <c r="CC426" s="53" t="s">
        <v>113</v>
      </c>
      <c r="CD426" s="53" t="s">
        <v>114</v>
      </c>
      <c r="CE426" s="53" t="s">
        <v>114</v>
      </c>
      <c r="CF426" s="42" t="s">
        <v>107</v>
      </c>
      <c r="CG426" s="53" t="s">
        <v>107</v>
      </c>
      <c r="CH426" s="53" t="s">
        <v>107</v>
      </c>
      <c r="CI426" s="53" t="s">
        <v>107</v>
      </c>
      <c r="CJ426" s="53" t="s">
        <v>107</v>
      </c>
      <c r="CK426" s="53" t="s">
        <v>107</v>
      </c>
      <c r="CL426" s="53" t="s">
        <v>107</v>
      </c>
      <c r="CM426" s="53" t="s">
        <v>107</v>
      </c>
      <c r="CN426" s="53" t="s">
        <v>107</v>
      </c>
      <c r="CO426" s="53" t="s">
        <v>107</v>
      </c>
      <c r="CP426" s="53" t="s">
        <v>107</v>
      </c>
      <c r="CQ426" s="53" t="s">
        <v>107</v>
      </c>
      <c r="CR426" s="53" t="s">
        <v>107</v>
      </c>
      <c r="CS426" s="53" t="s">
        <v>107</v>
      </c>
      <c r="CT426" s="53" t="s">
        <v>107</v>
      </c>
      <c r="CU426" s="332">
        <v>6281994</v>
      </c>
      <c r="CV426" s="43">
        <v>1</v>
      </c>
    </row>
    <row r="427" spans="1:100" ht="25.5">
      <c r="A427" s="28">
        <v>625</v>
      </c>
      <c r="B427" s="115" t="s">
        <v>149</v>
      </c>
      <c r="C427" s="42" t="s">
        <v>0</v>
      </c>
      <c r="D427" s="29" t="s">
        <v>337</v>
      </c>
      <c r="E427" s="42" t="s">
        <v>338</v>
      </c>
      <c r="F427" s="42" t="s">
        <v>107</v>
      </c>
      <c r="G427" s="30" t="s">
        <v>1386</v>
      </c>
      <c r="H427" s="42" t="s">
        <v>1310</v>
      </c>
      <c r="I427" s="28">
        <v>6406142</v>
      </c>
      <c r="J427" s="28" t="s">
        <v>1387</v>
      </c>
      <c r="K427" s="31" t="s">
        <v>366</v>
      </c>
      <c r="L427" s="54">
        <v>118</v>
      </c>
      <c r="M427" s="33">
        <v>5</v>
      </c>
      <c r="N427" s="34">
        <v>105000000</v>
      </c>
      <c r="O427" s="33" t="s">
        <v>338</v>
      </c>
      <c r="P427" s="28" t="s">
        <v>130</v>
      </c>
      <c r="Q427" s="28" t="s">
        <v>112</v>
      </c>
      <c r="R427" s="28" t="s">
        <v>107</v>
      </c>
      <c r="S427" s="28" t="s">
        <v>107</v>
      </c>
      <c r="T427" s="42" t="s">
        <v>107</v>
      </c>
      <c r="U427" s="28" t="s">
        <v>107</v>
      </c>
      <c r="V427" s="28" t="s">
        <v>107</v>
      </c>
      <c r="W427" s="28" t="str">
        <f t="shared" si="6"/>
        <v>N.A.</v>
      </c>
      <c r="X427" s="33" t="s">
        <v>2412</v>
      </c>
      <c r="Y427" s="205">
        <v>0.06</v>
      </c>
      <c r="Z427" s="205">
        <v>7.0000000000000007E-2</v>
      </c>
      <c r="AA427" s="205">
        <v>0.08</v>
      </c>
      <c r="AB427" s="205">
        <v>0.08</v>
      </c>
      <c r="AC427" s="205">
        <v>0.09</v>
      </c>
      <c r="AD427" s="205">
        <v>0.09</v>
      </c>
      <c r="AE427" s="28" t="s">
        <v>113</v>
      </c>
      <c r="AF427" s="28" t="s">
        <v>113</v>
      </c>
      <c r="AG427" s="28" t="s">
        <v>113</v>
      </c>
      <c r="AH427" s="90">
        <v>1</v>
      </c>
      <c r="AI427" s="38">
        <v>8689479</v>
      </c>
      <c r="AJ427" s="38">
        <v>709385</v>
      </c>
      <c r="AK427" s="38">
        <v>709041</v>
      </c>
      <c r="AL427" s="38" t="s">
        <v>107</v>
      </c>
      <c r="AM427" s="38" t="s">
        <v>107</v>
      </c>
      <c r="AN427" s="38">
        <v>7961279</v>
      </c>
      <c r="AO427" s="38">
        <v>0</v>
      </c>
      <c r="AP427" s="38">
        <v>1247819</v>
      </c>
      <c r="AQ427" s="38">
        <v>901159</v>
      </c>
      <c r="AR427" s="38">
        <v>0</v>
      </c>
      <c r="AS427" s="38" t="s">
        <v>107</v>
      </c>
      <c r="AT427" s="38" t="s">
        <v>107</v>
      </c>
      <c r="AU427" s="38" t="s">
        <v>107</v>
      </c>
      <c r="AV427" s="38" t="s">
        <v>107</v>
      </c>
      <c r="AW427" s="38" t="s">
        <v>107</v>
      </c>
      <c r="AX427" s="38">
        <v>3039785</v>
      </c>
      <c r="AY427" s="38" t="s">
        <v>107</v>
      </c>
      <c r="AZ427" s="38">
        <v>2083784</v>
      </c>
      <c r="BA427" s="38">
        <v>2129750</v>
      </c>
      <c r="BB427" s="38">
        <v>0</v>
      </c>
      <c r="BC427" s="38">
        <v>0</v>
      </c>
      <c r="BD427" s="38">
        <v>171576</v>
      </c>
      <c r="BE427" s="38" t="s">
        <v>107</v>
      </c>
      <c r="BF427" s="38" t="s">
        <v>107</v>
      </c>
      <c r="BG427" s="38">
        <v>3732537</v>
      </c>
      <c r="BH427" s="38">
        <v>74089</v>
      </c>
      <c r="BI427" s="38">
        <v>1668957</v>
      </c>
      <c r="BJ427" s="38" t="s">
        <v>107</v>
      </c>
      <c r="BK427" s="38" t="s">
        <v>107</v>
      </c>
      <c r="BL427" s="38" t="s">
        <v>107</v>
      </c>
      <c r="BM427" s="38" t="s">
        <v>107</v>
      </c>
      <c r="BN427" s="38">
        <v>7018979</v>
      </c>
      <c r="BO427" s="38">
        <v>117607</v>
      </c>
      <c r="BP427" s="38" t="s">
        <v>107</v>
      </c>
      <c r="BQ427" s="38" t="s">
        <v>107</v>
      </c>
      <c r="BR427" s="38">
        <v>0</v>
      </c>
      <c r="BS427" s="38">
        <v>701898</v>
      </c>
      <c r="BT427" s="330" t="s">
        <v>107</v>
      </c>
      <c r="BU427" s="38" t="s">
        <v>107</v>
      </c>
      <c r="BV427" s="38" t="s">
        <v>107</v>
      </c>
      <c r="BW427" s="38" t="s">
        <v>107</v>
      </c>
      <c r="BX427" s="38" t="s">
        <v>107</v>
      </c>
      <c r="BY427" s="53" t="s">
        <v>113</v>
      </c>
      <c r="BZ427" s="53" t="s">
        <v>113</v>
      </c>
      <c r="CA427" s="53" t="s">
        <v>113</v>
      </c>
      <c r="CB427" s="53" t="s">
        <v>173</v>
      </c>
      <c r="CC427" s="53" t="s">
        <v>113</v>
      </c>
      <c r="CD427" s="53" t="s">
        <v>114</v>
      </c>
      <c r="CE427" s="53" t="s">
        <v>114</v>
      </c>
      <c r="CF427" s="42" t="s">
        <v>107</v>
      </c>
      <c r="CG427" s="53" t="s">
        <v>107</v>
      </c>
      <c r="CH427" s="53" t="s">
        <v>107</v>
      </c>
      <c r="CI427" s="53" t="s">
        <v>107</v>
      </c>
      <c r="CJ427" s="53" t="s">
        <v>107</v>
      </c>
      <c r="CK427" s="53" t="s">
        <v>107</v>
      </c>
      <c r="CL427" s="53" t="s">
        <v>107</v>
      </c>
      <c r="CM427" s="53" t="s">
        <v>107</v>
      </c>
      <c r="CN427" s="53" t="s">
        <v>107</v>
      </c>
      <c r="CO427" s="53" t="s">
        <v>107</v>
      </c>
      <c r="CP427" s="53" t="s">
        <v>107</v>
      </c>
      <c r="CQ427" s="53" t="s">
        <v>107</v>
      </c>
      <c r="CR427" s="53" t="s">
        <v>107</v>
      </c>
      <c r="CS427" s="53" t="s">
        <v>107</v>
      </c>
      <c r="CT427" s="53" t="s">
        <v>107</v>
      </c>
      <c r="CU427" s="332">
        <v>6511823</v>
      </c>
      <c r="CV427" s="43">
        <v>1</v>
      </c>
    </row>
    <row r="428" spans="1:100" ht="25.5">
      <c r="A428" s="28">
        <v>626</v>
      </c>
      <c r="B428" s="115" t="s">
        <v>149</v>
      </c>
      <c r="C428" s="42" t="s">
        <v>0</v>
      </c>
      <c r="D428" s="29" t="s">
        <v>337</v>
      </c>
      <c r="E428" s="42" t="s">
        <v>338</v>
      </c>
      <c r="F428" s="42" t="s">
        <v>107</v>
      </c>
      <c r="G428" s="30" t="s">
        <v>1388</v>
      </c>
      <c r="H428" s="42" t="s">
        <v>1310</v>
      </c>
      <c r="I428" s="28">
        <v>6406143</v>
      </c>
      <c r="J428" s="28" t="s">
        <v>1389</v>
      </c>
      <c r="K428" s="31" t="s">
        <v>366</v>
      </c>
      <c r="L428" s="54">
        <v>118</v>
      </c>
      <c r="M428" s="33">
        <v>5</v>
      </c>
      <c r="N428" s="34">
        <v>118000000</v>
      </c>
      <c r="O428" s="33" t="s">
        <v>338</v>
      </c>
      <c r="P428" s="28" t="s">
        <v>130</v>
      </c>
      <c r="Q428" s="28" t="s">
        <v>112</v>
      </c>
      <c r="R428" s="28" t="s">
        <v>107</v>
      </c>
      <c r="S428" s="28" t="s">
        <v>107</v>
      </c>
      <c r="T428" s="42" t="s">
        <v>107</v>
      </c>
      <c r="U428" s="28" t="s">
        <v>107</v>
      </c>
      <c r="V428" s="28" t="s">
        <v>107</v>
      </c>
      <c r="W428" s="28" t="str">
        <f t="shared" si="6"/>
        <v>N.A.</v>
      </c>
      <c r="X428" s="33" t="s">
        <v>2413</v>
      </c>
      <c r="Y428" s="205">
        <v>0.06</v>
      </c>
      <c r="Z428" s="205">
        <v>7.0000000000000007E-2</v>
      </c>
      <c r="AA428" s="205">
        <v>0.08</v>
      </c>
      <c r="AB428" s="205">
        <v>0.08</v>
      </c>
      <c r="AC428" s="205">
        <v>0.09</v>
      </c>
      <c r="AD428" s="205">
        <v>0.09</v>
      </c>
      <c r="AE428" s="28" t="s">
        <v>113</v>
      </c>
      <c r="AF428" s="28" t="s">
        <v>113</v>
      </c>
      <c r="AG428" s="28" t="s">
        <v>113</v>
      </c>
      <c r="AH428" s="90">
        <v>1</v>
      </c>
      <c r="AI428" s="38">
        <v>8689479</v>
      </c>
      <c r="AJ428" s="38">
        <v>709385</v>
      </c>
      <c r="AK428" s="38">
        <v>709041</v>
      </c>
      <c r="AL428" s="38" t="s">
        <v>107</v>
      </c>
      <c r="AM428" s="38" t="s">
        <v>107</v>
      </c>
      <c r="AN428" s="38">
        <v>7961279</v>
      </c>
      <c r="AO428" s="38">
        <v>0</v>
      </c>
      <c r="AP428" s="38">
        <v>1247819</v>
      </c>
      <c r="AQ428" s="38">
        <v>901159</v>
      </c>
      <c r="AR428" s="38">
        <v>0</v>
      </c>
      <c r="AS428" s="38" t="s">
        <v>107</v>
      </c>
      <c r="AT428" s="38" t="s">
        <v>107</v>
      </c>
      <c r="AU428" s="38" t="s">
        <v>107</v>
      </c>
      <c r="AV428" s="38" t="s">
        <v>107</v>
      </c>
      <c r="AW428" s="38" t="s">
        <v>107</v>
      </c>
      <c r="AX428" s="38">
        <v>3039785</v>
      </c>
      <c r="AY428" s="38" t="s">
        <v>107</v>
      </c>
      <c r="AZ428" s="38">
        <v>2083784</v>
      </c>
      <c r="BA428" s="38">
        <v>2129750</v>
      </c>
      <c r="BB428" s="38">
        <v>0</v>
      </c>
      <c r="BC428" s="38">
        <v>0</v>
      </c>
      <c r="BD428" s="38">
        <v>171576</v>
      </c>
      <c r="BE428" s="38" t="s">
        <v>107</v>
      </c>
      <c r="BF428" s="38" t="s">
        <v>107</v>
      </c>
      <c r="BG428" s="38">
        <v>3732537</v>
      </c>
      <c r="BH428" s="38">
        <v>74089</v>
      </c>
      <c r="BI428" s="38">
        <v>1668957</v>
      </c>
      <c r="BJ428" s="38" t="s">
        <v>107</v>
      </c>
      <c r="BK428" s="38" t="s">
        <v>107</v>
      </c>
      <c r="BL428" s="38" t="s">
        <v>107</v>
      </c>
      <c r="BM428" s="38" t="s">
        <v>107</v>
      </c>
      <c r="BN428" s="38">
        <v>7018979</v>
      </c>
      <c r="BO428" s="38">
        <v>117607</v>
      </c>
      <c r="BP428" s="38" t="s">
        <v>107</v>
      </c>
      <c r="BQ428" s="38" t="s">
        <v>107</v>
      </c>
      <c r="BR428" s="38">
        <v>0</v>
      </c>
      <c r="BS428" s="38">
        <v>701898</v>
      </c>
      <c r="BT428" s="330" t="s">
        <v>107</v>
      </c>
      <c r="BU428" s="38" t="s">
        <v>107</v>
      </c>
      <c r="BV428" s="38" t="s">
        <v>107</v>
      </c>
      <c r="BW428" s="38" t="s">
        <v>107</v>
      </c>
      <c r="BX428" s="38" t="s">
        <v>107</v>
      </c>
      <c r="BY428" s="53" t="s">
        <v>113</v>
      </c>
      <c r="BZ428" s="53" t="s">
        <v>113</v>
      </c>
      <c r="CA428" s="53" t="s">
        <v>113</v>
      </c>
      <c r="CB428" s="53" t="s">
        <v>113</v>
      </c>
      <c r="CC428" s="53" t="s">
        <v>113</v>
      </c>
      <c r="CD428" s="53" t="s">
        <v>114</v>
      </c>
      <c r="CE428" s="53" t="s">
        <v>114</v>
      </c>
      <c r="CF428" s="42" t="s">
        <v>107</v>
      </c>
      <c r="CG428" s="53" t="s">
        <v>107</v>
      </c>
      <c r="CH428" s="53" t="s">
        <v>107</v>
      </c>
      <c r="CI428" s="53" t="s">
        <v>107</v>
      </c>
      <c r="CJ428" s="53" t="s">
        <v>107</v>
      </c>
      <c r="CK428" s="53" t="s">
        <v>107</v>
      </c>
      <c r="CL428" s="53" t="s">
        <v>107</v>
      </c>
      <c r="CM428" s="53" t="s">
        <v>107</v>
      </c>
      <c r="CN428" s="53" t="s">
        <v>107</v>
      </c>
      <c r="CO428" s="53" t="s">
        <v>107</v>
      </c>
      <c r="CP428" s="53" t="s">
        <v>107</v>
      </c>
      <c r="CQ428" s="53" t="s">
        <v>107</v>
      </c>
      <c r="CR428" s="53" t="s">
        <v>107</v>
      </c>
      <c r="CS428" s="53" t="s">
        <v>107</v>
      </c>
      <c r="CT428" s="53" t="s">
        <v>107</v>
      </c>
      <c r="CU428" s="332">
        <v>6511823</v>
      </c>
      <c r="CV428" s="43">
        <v>1</v>
      </c>
    </row>
    <row r="429" spans="1:100" ht="25.5">
      <c r="A429" s="28">
        <v>629</v>
      </c>
      <c r="B429" s="29" t="s">
        <v>149</v>
      </c>
      <c r="C429" s="42" t="s">
        <v>0</v>
      </c>
      <c r="D429" s="29" t="s">
        <v>665</v>
      </c>
      <c r="E429" s="42" t="s">
        <v>666</v>
      </c>
      <c r="F429" s="42" t="s">
        <v>338</v>
      </c>
      <c r="G429" s="30" t="s">
        <v>2431</v>
      </c>
      <c r="H429" s="42" t="s">
        <v>1310</v>
      </c>
      <c r="I429" s="28">
        <v>6421079</v>
      </c>
      <c r="J429" s="28" t="s">
        <v>1395</v>
      </c>
      <c r="K429" s="31" t="s">
        <v>674</v>
      </c>
      <c r="L429" s="56">
        <v>158</v>
      </c>
      <c r="M429" s="33" t="s">
        <v>107</v>
      </c>
      <c r="N429" s="34">
        <v>137000000</v>
      </c>
      <c r="O429" s="33" t="s">
        <v>338</v>
      </c>
      <c r="P429" s="28" t="s">
        <v>2415</v>
      </c>
      <c r="Q429" s="28" t="s">
        <v>112</v>
      </c>
      <c r="R429" s="28" t="s">
        <v>107</v>
      </c>
      <c r="S429" s="28" t="s">
        <v>107</v>
      </c>
      <c r="T429" s="42" t="s">
        <v>107</v>
      </c>
      <c r="U429" s="28" t="s">
        <v>107</v>
      </c>
      <c r="V429" s="28" t="s">
        <v>107</v>
      </c>
      <c r="W429" s="28" t="str">
        <f t="shared" si="6"/>
        <v>N.A.</v>
      </c>
      <c r="X429" s="33" t="s">
        <v>2412</v>
      </c>
      <c r="Y429" s="207">
        <v>0.09</v>
      </c>
      <c r="Z429" s="207">
        <v>0.1</v>
      </c>
      <c r="AA429" s="207">
        <v>0.1</v>
      </c>
      <c r="AB429" s="207">
        <v>0.11</v>
      </c>
      <c r="AC429" s="207">
        <v>0.11</v>
      </c>
      <c r="AD429" s="207">
        <v>0.11</v>
      </c>
      <c r="AE429" s="28" t="s">
        <v>114</v>
      </c>
      <c r="AF429" s="28" t="s">
        <v>114</v>
      </c>
      <c r="AG429" s="28" t="s">
        <v>113</v>
      </c>
      <c r="AH429" s="90">
        <v>1</v>
      </c>
      <c r="AI429" s="38">
        <v>8689479</v>
      </c>
      <c r="AJ429" s="38">
        <v>592663</v>
      </c>
      <c r="AK429" s="38">
        <v>709041</v>
      </c>
      <c r="AL429" s="38">
        <v>997966</v>
      </c>
      <c r="AM429" s="38">
        <v>918589</v>
      </c>
      <c r="AN429" s="38">
        <v>7961279</v>
      </c>
      <c r="AO429" s="38">
        <v>0</v>
      </c>
      <c r="AP429" s="38">
        <v>1247819</v>
      </c>
      <c r="AQ429" s="38">
        <v>901159</v>
      </c>
      <c r="AR429" s="38">
        <v>0</v>
      </c>
      <c r="AS429" s="38" t="s">
        <v>107</v>
      </c>
      <c r="AT429" s="38" t="s">
        <v>107</v>
      </c>
      <c r="AU429" s="38" t="s">
        <v>107</v>
      </c>
      <c r="AV429" s="38" t="s">
        <v>107</v>
      </c>
      <c r="AW429" s="38">
        <v>1639447</v>
      </c>
      <c r="AX429" s="38">
        <v>3600655</v>
      </c>
      <c r="AY429" s="38">
        <v>2606006</v>
      </c>
      <c r="AZ429" s="38">
        <v>2083784</v>
      </c>
      <c r="BA429" s="38">
        <v>2129750</v>
      </c>
      <c r="BB429" s="38">
        <v>0</v>
      </c>
      <c r="BC429" s="38">
        <v>1685413</v>
      </c>
      <c r="BD429" s="38">
        <v>171576</v>
      </c>
      <c r="BE429" s="38">
        <v>2183683</v>
      </c>
      <c r="BF429" s="38">
        <v>812063</v>
      </c>
      <c r="BG429" s="38">
        <v>3732537</v>
      </c>
      <c r="BH429" s="38">
        <v>70190</v>
      </c>
      <c r="BI429" s="38">
        <v>1668957</v>
      </c>
      <c r="BJ429" s="38">
        <v>748691</v>
      </c>
      <c r="BK429" s="38">
        <v>1071877</v>
      </c>
      <c r="BL429" s="38">
        <v>0</v>
      </c>
      <c r="BM429" s="38" t="s">
        <v>107</v>
      </c>
      <c r="BN429" s="38">
        <v>7018979</v>
      </c>
      <c r="BO429" s="38">
        <v>117607</v>
      </c>
      <c r="BP429" s="38">
        <v>5863967</v>
      </c>
      <c r="BQ429" s="38">
        <v>7876855</v>
      </c>
      <c r="BR429" s="38">
        <v>0</v>
      </c>
      <c r="BS429" s="38">
        <v>701898</v>
      </c>
      <c r="BT429" s="330" t="s">
        <v>107</v>
      </c>
      <c r="BU429" s="38" t="s">
        <v>107</v>
      </c>
      <c r="BV429" s="38" t="s">
        <v>107</v>
      </c>
      <c r="BW429" s="38" t="s">
        <v>107</v>
      </c>
      <c r="BX429" s="38" t="s">
        <v>107</v>
      </c>
      <c r="BY429" s="53" t="s">
        <v>113</v>
      </c>
      <c r="BZ429" s="53" t="s">
        <v>113</v>
      </c>
      <c r="CA429" s="53" t="s">
        <v>113</v>
      </c>
      <c r="CB429" s="53" t="s">
        <v>114</v>
      </c>
      <c r="CC429" s="53" t="s">
        <v>113</v>
      </c>
      <c r="CD429" s="53" t="s">
        <v>114</v>
      </c>
      <c r="CE429" s="53" t="s">
        <v>114</v>
      </c>
      <c r="CF429" s="42" t="s">
        <v>107</v>
      </c>
      <c r="CG429" s="53" t="s">
        <v>107</v>
      </c>
      <c r="CH429" s="53" t="s">
        <v>107</v>
      </c>
      <c r="CI429" s="53" t="s">
        <v>107</v>
      </c>
      <c r="CJ429" s="53" t="s">
        <v>107</v>
      </c>
      <c r="CK429" s="53" t="s">
        <v>107</v>
      </c>
      <c r="CL429" s="53" t="s">
        <v>107</v>
      </c>
      <c r="CM429" s="53" t="s">
        <v>107</v>
      </c>
      <c r="CN429" s="53" t="s">
        <v>107</v>
      </c>
      <c r="CO429" s="53" t="s">
        <v>107</v>
      </c>
      <c r="CP429" s="53" t="s">
        <v>107</v>
      </c>
      <c r="CQ429" s="53" t="s">
        <v>107</v>
      </c>
      <c r="CR429" s="53" t="s">
        <v>107</v>
      </c>
      <c r="CS429" s="53" t="s">
        <v>107</v>
      </c>
      <c r="CT429" s="53" t="s">
        <v>107</v>
      </c>
      <c r="CU429" s="332">
        <v>7354530</v>
      </c>
      <c r="CV429" s="43">
        <v>1</v>
      </c>
    </row>
    <row r="430" spans="1:100" ht="38.25">
      <c r="A430" s="28">
        <v>631</v>
      </c>
      <c r="B430" s="115" t="s">
        <v>149</v>
      </c>
      <c r="C430" s="42" t="s">
        <v>0</v>
      </c>
      <c r="D430" s="29" t="s">
        <v>665</v>
      </c>
      <c r="E430" s="42" t="s">
        <v>666</v>
      </c>
      <c r="F430" s="42" t="s">
        <v>346</v>
      </c>
      <c r="G430" s="30" t="s">
        <v>1398</v>
      </c>
      <c r="H430" s="42" t="s">
        <v>1310</v>
      </c>
      <c r="I430" s="28">
        <v>6421087</v>
      </c>
      <c r="J430" s="28" t="s">
        <v>1399</v>
      </c>
      <c r="K430" s="31" t="s">
        <v>674</v>
      </c>
      <c r="L430" s="56">
        <v>161</v>
      </c>
      <c r="M430" s="33" t="s">
        <v>107</v>
      </c>
      <c r="N430" s="34">
        <v>230000000</v>
      </c>
      <c r="O430" s="33" t="s">
        <v>346</v>
      </c>
      <c r="P430" s="28" t="s">
        <v>2415</v>
      </c>
      <c r="Q430" s="28" t="s">
        <v>360</v>
      </c>
      <c r="R430" s="28" t="s">
        <v>107</v>
      </c>
      <c r="S430" s="28" t="s">
        <v>107</v>
      </c>
      <c r="T430" s="42" t="s">
        <v>107</v>
      </c>
      <c r="U430" s="28" t="s">
        <v>107</v>
      </c>
      <c r="V430" s="28" t="s">
        <v>107</v>
      </c>
      <c r="W430" s="28" t="str">
        <f t="shared" si="6"/>
        <v>N.A.</v>
      </c>
      <c r="X430" s="57" t="s">
        <v>2413</v>
      </c>
      <c r="Y430" s="207">
        <v>0.09</v>
      </c>
      <c r="Z430" s="207">
        <v>0.1</v>
      </c>
      <c r="AA430" s="207">
        <v>0.1</v>
      </c>
      <c r="AB430" s="207">
        <v>0.11</v>
      </c>
      <c r="AC430" s="207">
        <v>0.11</v>
      </c>
      <c r="AD430" s="207">
        <v>0.11</v>
      </c>
      <c r="AE430" s="28" t="s">
        <v>114</v>
      </c>
      <c r="AF430" s="28" t="s">
        <v>114</v>
      </c>
      <c r="AG430" s="28" t="s">
        <v>113</v>
      </c>
      <c r="AH430" s="90">
        <v>1</v>
      </c>
      <c r="AI430" s="38">
        <v>8689479</v>
      </c>
      <c r="AJ430" s="38">
        <v>592663</v>
      </c>
      <c r="AK430" s="38">
        <v>709041</v>
      </c>
      <c r="AL430" s="38">
        <v>997966</v>
      </c>
      <c r="AM430" s="38">
        <v>918589</v>
      </c>
      <c r="AN430" s="38">
        <v>7961279</v>
      </c>
      <c r="AO430" s="38">
        <v>0</v>
      </c>
      <c r="AP430" s="38">
        <v>0</v>
      </c>
      <c r="AQ430" s="38">
        <v>901159</v>
      </c>
      <c r="AR430" s="38">
        <v>0</v>
      </c>
      <c r="AS430" s="38" t="s">
        <v>107</v>
      </c>
      <c r="AT430" s="38" t="s">
        <v>107</v>
      </c>
      <c r="AU430" s="38" t="s">
        <v>107</v>
      </c>
      <c r="AV430" s="38" t="s">
        <v>107</v>
      </c>
      <c r="AW430" s="38">
        <v>1639447</v>
      </c>
      <c r="AX430" s="38">
        <v>3600655</v>
      </c>
      <c r="AY430" s="38">
        <v>2606006</v>
      </c>
      <c r="AZ430" s="38">
        <v>2083784</v>
      </c>
      <c r="BA430" s="38">
        <v>2129750</v>
      </c>
      <c r="BB430" s="38">
        <v>0</v>
      </c>
      <c r="BC430" s="38">
        <v>0</v>
      </c>
      <c r="BD430" s="38">
        <v>171576</v>
      </c>
      <c r="BE430" s="38">
        <v>2183683</v>
      </c>
      <c r="BF430" s="38">
        <v>0</v>
      </c>
      <c r="BG430" s="38">
        <v>3732537</v>
      </c>
      <c r="BH430" s="38">
        <v>70190</v>
      </c>
      <c r="BI430" s="38">
        <v>1668957</v>
      </c>
      <c r="BJ430" s="38">
        <v>748691</v>
      </c>
      <c r="BK430" s="38">
        <v>1071877</v>
      </c>
      <c r="BL430" s="38">
        <v>0</v>
      </c>
      <c r="BM430" s="38" t="s">
        <v>107</v>
      </c>
      <c r="BN430" s="38">
        <v>7018979</v>
      </c>
      <c r="BO430" s="38">
        <v>117607</v>
      </c>
      <c r="BP430" s="38">
        <v>5863967</v>
      </c>
      <c r="BQ430" s="38">
        <v>7876855</v>
      </c>
      <c r="BR430" s="38">
        <v>0</v>
      </c>
      <c r="BS430" s="38">
        <v>701898</v>
      </c>
      <c r="BT430" s="330" t="s">
        <v>107</v>
      </c>
      <c r="BU430" s="38" t="s">
        <v>107</v>
      </c>
      <c r="BV430" s="38" t="s">
        <v>107</v>
      </c>
      <c r="BW430" s="38" t="s">
        <v>107</v>
      </c>
      <c r="BX430" s="38" t="s">
        <v>107</v>
      </c>
      <c r="BY430" s="53" t="s">
        <v>113</v>
      </c>
      <c r="BZ430" s="53" t="s">
        <v>113</v>
      </c>
      <c r="CA430" s="53" t="s">
        <v>113</v>
      </c>
      <c r="CB430" s="53" t="s">
        <v>1400</v>
      </c>
      <c r="CC430" s="53" t="s">
        <v>113</v>
      </c>
      <c r="CD430" s="53" t="s">
        <v>114</v>
      </c>
      <c r="CE430" s="53" t="s">
        <v>114</v>
      </c>
      <c r="CF430" s="42" t="s">
        <v>107</v>
      </c>
      <c r="CG430" s="53" t="s">
        <v>107</v>
      </c>
      <c r="CH430" s="53" t="s">
        <v>107</v>
      </c>
      <c r="CI430" s="53" t="s">
        <v>107</v>
      </c>
      <c r="CJ430" s="53" t="s">
        <v>107</v>
      </c>
      <c r="CK430" s="53" t="s">
        <v>107</v>
      </c>
      <c r="CL430" s="53" t="s">
        <v>107</v>
      </c>
      <c r="CM430" s="53" t="s">
        <v>107</v>
      </c>
      <c r="CN430" s="53" t="s">
        <v>107</v>
      </c>
      <c r="CO430" s="53" t="s">
        <v>107</v>
      </c>
      <c r="CP430" s="53" t="s">
        <v>107</v>
      </c>
      <c r="CQ430" s="53" t="s">
        <v>107</v>
      </c>
      <c r="CR430" s="53" t="s">
        <v>107</v>
      </c>
      <c r="CS430" s="53" t="s">
        <v>107</v>
      </c>
      <c r="CT430" s="53" t="s">
        <v>107</v>
      </c>
      <c r="CU430" s="332">
        <v>9576211</v>
      </c>
      <c r="CV430" s="43">
        <v>1</v>
      </c>
    </row>
    <row r="431" spans="1:100" ht="38.25">
      <c r="A431" s="28">
        <v>632</v>
      </c>
      <c r="B431" s="115" t="s">
        <v>149</v>
      </c>
      <c r="C431" s="118" t="s">
        <v>3</v>
      </c>
      <c r="D431" s="29" t="s">
        <v>977</v>
      </c>
      <c r="E431" s="42" t="s">
        <v>978</v>
      </c>
      <c r="F431" s="42" t="s">
        <v>982</v>
      </c>
      <c r="G431" s="30" t="s">
        <v>2432</v>
      </c>
      <c r="H431" s="42" t="s">
        <v>1310</v>
      </c>
      <c r="I431" s="28">
        <v>6420056</v>
      </c>
      <c r="J431" s="28" t="s">
        <v>1401</v>
      </c>
      <c r="K431" s="31" t="s">
        <v>107</v>
      </c>
      <c r="L431" s="56">
        <v>158</v>
      </c>
      <c r="M431" s="33" t="s">
        <v>107</v>
      </c>
      <c r="N431" s="34">
        <v>123000000</v>
      </c>
      <c r="O431" s="33" t="s">
        <v>107</v>
      </c>
      <c r="P431" s="28" t="s">
        <v>2415</v>
      </c>
      <c r="Q431" s="28" t="s">
        <v>112</v>
      </c>
      <c r="R431" s="28" t="s">
        <v>107</v>
      </c>
      <c r="S431" s="28" t="s">
        <v>107</v>
      </c>
      <c r="T431" s="42" t="s">
        <v>107</v>
      </c>
      <c r="U431" s="28" t="s">
        <v>107</v>
      </c>
      <c r="V431" s="28" t="s">
        <v>107</v>
      </c>
      <c r="W431" s="28">
        <f t="shared" si="6"/>
        <v>240606902</v>
      </c>
      <c r="X431" s="57" t="s">
        <v>2412</v>
      </c>
      <c r="Y431" s="205">
        <v>0.05</v>
      </c>
      <c r="Z431" s="205">
        <v>0.06</v>
      </c>
      <c r="AA431" s="205">
        <v>7.0000000000000007E-2</v>
      </c>
      <c r="AB431" s="205">
        <v>0.08</v>
      </c>
      <c r="AC431" s="205">
        <v>0.1</v>
      </c>
      <c r="AD431" s="205">
        <v>0.1</v>
      </c>
      <c r="AE431" s="28" t="s">
        <v>114</v>
      </c>
      <c r="AF431" s="28" t="s">
        <v>114</v>
      </c>
      <c r="AG431" s="28" t="s">
        <v>113</v>
      </c>
      <c r="AH431" s="90">
        <v>1</v>
      </c>
      <c r="AI431" s="38">
        <v>8689479</v>
      </c>
      <c r="AJ431" s="38">
        <v>709041</v>
      </c>
      <c r="AK431" s="38" t="s">
        <v>107</v>
      </c>
      <c r="AL431" s="38" t="s">
        <v>107</v>
      </c>
      <c r="AM431" s="38" t="s">
        <v>107</v>
      </c>
      <c r="AN431" s="38" t="s">
        <v>107</v>
      </c>
      <c r="AO431" s="38" t="s">
        <v>107</v>
      </c>
      <c r="AP431" s="38">
        <v>1247819</v>
      </c>
      <c r="AQ431" s="38">
        <v>901159</v>
      </c>
      <c r="AR431" s="38">
        <v>0</v>
      </c>
      <c r="AS431" s="38" t="s">
        <v>107</v>
      </c>
      <c r="AT431" s="38" t="s">
        <v>107</v>
      </c>
      <c r="AU431" s="38" t="s">
        <v>107</v>
      </c>
      <c r="AV431" s="38" t="s">
        <v>107</v>
      </c>
      <c r="AW431" s="38" t="s">
        <v>107</v>
      </c>
      <c r="AX431" s="38">
        <v>3039785</v>
      </c>
      <c r="AY431" s="38">
        <v>2606006</v>
      </c>
      <c r="AZ431" s="38">
        <v>2083784</v>
      </c>
      <c r="BA431" s="38">
        <v>2129750</v>
      </c>
      <c r="BB431" s="38" t="s">
        <v>107</v>
      </c>
      <c r="BC431" s="38">
        <v>1685413</v>
      </c>
      <c r="BD431" s="38">
        <v>171576</v>
      </c>
      <c r="BE431" s="38">
        <v>2183683</v>
      </c>
      <c r="BF431" s="38">
        <v>812063</v>
      </c>
      <c r="BG431" s="38">
        <v>3732537</v>
      </c>
      <c r="BH431" s="38">
        <v>70190</v>
      </c>
      <c r="BI431" s="38">
        <v>1668957</v>
      </c>
      <c r="BJ431" s="38">
        <v>748691</v>
      </c>
      <c r="BK431" s="38" t="s">
        <v>107</v>
      </c>
      <c r="BL431" s="38" t="s">
        <v>107</v>
      </c>
      <c r="BM431" s="38" t="s">
        <v>107</v>
      </c>
      <c r="BN431" s="38">
        <v>7018979</v>
      </c>
      <c r="BO431" s="38">
        <v>117607</v>
      </c>
      <c r="BP431" s="38">
        <v>5863967</v>
      </c>
      <c r="BQ431" s="38">
        <v>7876855</v>
      </c>
      <c r="BR431" s="38">
        <v>0</v>
      </c>
      <c r="BS431" s="38">
        <v>701898</v>
      </c>
      <c r="BT431" s="330">
        <v>117606902</v>
      </c>
      <c r="BU431" s="38" t="s">
        <v>107</v>
      </c>
      <c r="BV431" s="38" t="s">
        <v>107</v>
      </c>
      <c r="BW431" s="38" t="s">
        <v>107</v>
      </c>
      <c r="BX431" s="38" t="s">
        <v>107</v>
      </c>
      <c r="BY431" s="53" t="s">
        <v>107</v>
      </c>
      <c r="BZ431" s="53" t="s">
        <v>107</v>
      </c>
      <c r="CA431" s="53" t="s">
        <v>107</v>
      </c>
      <c r="CB431" s="53" t="s">
        <v>107</v>
      </c>
      <c r="CC431" s="53" t="s">
        <v>107</v>
      </c>
      <c r="CD431" s="53" t="s">
        <v>107</v>
      </c>
      <c r="CE431" s="53" t="s">
        <v>107</v>
      </c>
      <c r="CF431" s="42" t="s">
        <v>107</v>
      </c>
      <c r="CG431" s="53" t="s">
        <v>1394</v>
      </c>
      <c r="CH431" s="53" t="s">
        <v>1394</v>
      </c>
      <c r="CI431" s="53" t="s">
        <v>113</v>
      </c>
      <c r="CJ431" s="53" t="s">
        <v>114</v>
      </c>
      <c r="CK431" s="53" t="s">
        <v>921</v>
      </c>
      <c r="CL431" s="53" t="s">
        <v>114</v>
      </c>
      <c r="CM431" s="53" t="s">
        <v>107</v>
      </c>
      <c r="CN431" s="53" t="s">
        <v>107</v>
      </c>
      <c r="CO431" s="53" t="s">
        <v>107</v>
      </c>
      <c r="CP431" s="53" t="s">
        <v>107</v>
      </c>
      <c r="CQ431" s="53" t="s">
        <v>107</v>
      </c>
      <c r="CR431" s="53" t="s">
        <v>107</v>
      </c>
      <c r="CS431" s="53" t="s">
        <v>107</v>
      </c>
      <c r="CT431" s="53" t="s">
        <v>107</v>
      </c>
      <c r="CU431" s="332">
        <v>7354530</v>
      </c>
      <c r="CV431" s="43">
        <v>1</v>
      </c>
    </row>
    <row r="432" spans="1:100" ht="38.25">
      <c r="A432" s="28">
        <v>635</v>
      </c>
      <c r="B432" s="115" t="s">
        <v>149</v>
      </c>
      <c r="C432" s="42" t="s">
        <v>3</v>
      </c>
      <c r="D432" s="29" t="s">
        <v>977</v>
      </c>
      <c r="E432" s="42" t="s">
        <v>986</v>
      </c>
      <c r="F432" s="42" t="s">
        <v>982</v>
      </c>
      <c r="G432" s="30" t="s">
        <v>2432</v>
      </c>
      <c r="H432" s="42" t="s">
        <v>1310</v>
      </c>
      <c r="I432" s="28">
        <v>6420056</v>
      </c>
      <c r="J432" s="28" t="s">
        <v>1406</v>
      </c>
      <c r="K432" s="31" t="s">
        <v>107</v>
      </c>
      <c r="L432" s="56">
        <v>158</v>
      </c>
      <c r="M432" s="33" t="s">
        <v>107</v>
      </c>
      <c r="N432" s="34">
        <v>123000000</v>
      </c>
      <c r="O432" s="33" t="s">
        <v>107</v>
      </c>
      <c r="P432" s="28" t="s">
        <v>2415</v>
      </c>
      <c r="Q432" s="28" t="s">
        <v>112</v>
      </c>
      <c r="R432" s="28" t="s">
        <v>107</v>
      </c>
      <c r="S432" s="28" t="s">
        <v>107</v>
      </c>
      <c r="T432" s="42" t="s">
        <v>107</v>
      </c>
      <c r="U432" s="28" t="s">
        <v>107</v>
      </c>
      <c r="V432" s="28" t="s">
        <v>107</v>
      </c>
      <c r="W432" s="28">
        <f t="shared" si="6"/>
        <v>345111710</v>
      </c>
      <c r="X432" s="57" t="s">
        <v>2412</v>
      </c>
      <c r="Y432" s="205">
        <v>0.05</v>
      </c>
      <c r="Z432" s="205">
        <v>0.06</v>
      </c>
      <c r="AA432" s="205">
        <v>7.0000000000000007E-2</v>
      </c>
      <c r="AB432" s="205">
        <v>0.08</v>
      </c>
      <c r="AC432" s="205">
        <v>0.1</v>
      </c>
      <c r="AD432" s="205">
        <v>0.1</v>
      </c>
      <c r="AE432" s="28" t="s">
        <v>114</v>
      </c>
      <c r="AF432" s="28" t="s">
        <v>114</v>
      </c>
      <c r="AG432" s="28" t="s">
        <v>113</v>
      </c>
      <c r="AH432" s="90">
        <v>1</v>
      </c>
      <c r="AI432" s="38">
        <v>8689479</v>
      </c>
      <c r="AJ432" s="38">
        <v>709041</v>
      </c>
      <c r="AK432" s="38" t="s">
        <v>107</v>
      </c>
      <c r="AL432" s="38" t="s">
        <v>107</v>
      </c>
      <c r="AM432" s="38" t="s">
        <v>107</v>
      </c>
      <c r="AN432" s="38" t="s">
        <v>107</v>
      </c>
      <c r="AO432" s="38" t="s">
        <v>107</v>
      </c>
      <c r="AP432" s="38">
        <v>1247819</v>
      </c>
      <c r="AQ432" s="38">
        <v>901159</v>
      </c>
      <c r="AR432" s="38">
        <v>0</v>
      </c>
      <c r="AS432" s="38" t="s">
        <v>107</v>
      </c>
      <c r="AT432" s="38" t="s">
        <v>107</v>
      </c>
      <c r="AU432" s="38" t="s">
        <v>107</v>
      </c>
      <c r="AV432" s="38" t="s">
        <v>107</v>
      </c>
      <c r="AW432" s="38" t="s">
        <v>107</v>
      </c>
      <c r="AX432" s="38">
        <v>3039785</v>
      </c>
      <c r="AY432" s="38">
        <v>2606006</v>
      </c>
      <c r="AZ432" s="38">
        <v>2083784</v>
      </c>
      <c r="BA432" s="38">
        <v>2129750</v>
      </c>
      <c r="BB432" s="38" t="s">
        <v>107</v>
      </c>
      <c r="BC432" s="38">
        <v>1685413</v>
      </c>
      <c r="BD432" s="38">
        <v>171576</v>
      </c>
      <c r="BE432" s="38">
        <v>2183683</v>
      </c>
      <c r="BF432" s="38">
        <v>812063</v>
      </c>
      <c r="BG432" s="38">
        <v>3732537</v>
      </c>
      <c r="BH432" s="38">
        <v>70190</v>
      </c>
      <c r="BI432" s="38">
        <v>1668957</v>
      </c>
      <c r="BJ432" s="38">
        <v>748691</v>
      </c>
      <c r="BK432" s="38" t="s">
        <v>107</v>
      </c>
      <c r="BL432" s="38" t="s">
        <v>107</v>
      </c>
      <c r="BM432" s="38" t="s">
        <v>107</v>
      </c>
      <c r="BN432" s="38">
        <v>7018979</v>
      </c>
      <c r="BO432" s="38">
        <v>117607</v>
      </c>
      <c r="BP432" s="38">
        <v>5863967</v>
      </c>
      <c r="BQ432" s="38">
        <v>7876855</v>
      </c>
      <c r="BR432" s="38">
        <v>0</v>
      </c>
      <c r="BS432" s="38">
        <v>701898</v>
      </c>
      <c r="BT432" s="330">
        <v>222111710</v>
      </c>
      <c r="BU432" s="38" t="s">
        <v>107</v>
      </c>
      <c r="BV432" s="38" t="s">
        <v>107</v>
      </c>
      <c r="BW432" s="38" t="s">
        <v>107</v>
      </c>
      <c r="BX432" s="38" t="s">
        <v>107</v>
      </c>
      <c r="BY432" s="53" t="s">
        <v>107</v>
      </c>
      <c r="BZ432" s="53" t="s">
        <v>107</v>
      </c>
      <c r="CA432" s="53" t="s">
        <v>107</v>
      </c>
      <c r="CB432" s="53" t="s">
        <v>107</v>
      </c>
      <c r="CC432" s="53" t="s">
        <v>107</v>
      </c>
      <c r="CD432" s="53" t="s">
        <v>107</v>
      </c>
      <c r="CE432" s="53" t="s">
        <v>107</v>
      </c>
      <c r="CF432" s="42" t="s">
        <v>107</v>
      </c>
      <c r="CG432" s="53" t="s">
        <v>1394</v>
      </c>
      <c r="CH432" s="53" t="s">
        <v>1394</v>
      </c>
      <c r="CI432" s="53" t="s">
        <v>113</v>
      </c>
      <c r="CJ432" s="53" t="s">
        <v>114</v>
      </c>
      <c r="CK432" s="53" t="s">
        <v>113</v>
      </c>
      <c r="CL432" s="53" t="s">
        <v>114</v>
      </c>
      <c r="CM432" s="53" t="s">
        <v>107</v>
      </c>
      <c r="CN432" s="53" t="s">
        <v>107</v>
      </c>
      <c r="CO432" s="53" t="s">
        <v>107</v>
      </c>
      <c r="CP432" s="53" t="s">
        <v>107</v>
      </c>
      <c r="CQ432" s="53" t="s">
        <v>107</v>
      </c>
      <c r="CR432" s="53" t="s">
        <v>107</v>
      </c>
      <c r="CS432" s="53" t="s">
        <v>107</v>
      </c>
      <c r="CT432" s="53" t="s">
        <v>107</v>
      </c>
      <c r="CU432" s="332">
        <v>7354530</v>
      </c>
      <c r="CV432" s="43">
        <v>1</v>
      </c>
    </row>
    <row r="433" spans="1:100" ht="51">
      <c r="A433" s="28">
        <v>638</v>
      </c>
      <c r="B433" s="29" t="s">
        <v>149</v>
      </c>
      <c r="C433" s="42" t="s">
        <v>0</v>
      </c>
      <c r="D433" s="29" t="s">
        <v>810</v>
      </c>
      <c r="E433" s="42" t="s">
        <v>814</v>
      </c>
      <c r="F433" s="42" t="s">
        <v>107</v>
      </c>
      <c r="G433" s="30" t="s">
        <v>2432</v>
      </c>
      <c r="H433" s="42" t="s">
        <v>1310</v>
      </c>
      <c r="I433" s="28">
        <v>6420056</v>
      </c>
      <c r="J433" s="28" t="s">
        <v>1409</v>
      </c>
      <c r="K433" s="31" t="s">
        <v>107</v>
      </c>
      <c r="L433" s="56">
        <v>158</v>
      </c>
      <c r="M433" s="33" t="s">
        <v>107</v>
      </c>
      <c r="N433" s="34">
        <v>123000000</v>
      </c>
      <c r="O433" s="33" t="s">
        <v>107</v>
      </c>
      <c r="P433" s="28" t="s">
        <v>2415</v>
      </c>
      <c r="Q433" s="28" t="s">
        <v>112</v>
      </c>
      <c r="R433" s="28" t="s">
        <v>107</v>
      </c>
      <c r="S433" s="28" t="s">
        <v>107</v>
      </c>
      <c r="T433" s="42" t="s">
        <v>107</v>
      </c>
      <c r="U433" s="28" t="s">
        <v>107</v>
      </c>
      <c r="V433" s="28" t="s">
        <v>107</v>
      </c>
      <c r="W433" s="28" t="str">
        <f t="shared" si="6"/>
        <v>N.A.</v>
      </c>
      <c r="X433" s="57" t="s">
        <v>2412</v>
      </c>
      <c r="Y433" s="205">
        <v>0.05</v>
      </c>
      <c r="Z433" s="205">
        <v>0.06</v>
      </c>
      <c r="AA433" s="205">
        <v>7.0000000000000007E-2</v>
      </c>
      <c r="AB433" s="205">
        <v>0.08</v>
      </c>
      <c r="AC433" s="205">
        <v>0.1</v>
      </c>
      <c r="AD433" s="205">
        <v>0.1</v>
      </c>
      <c r="AE433" s="28" t="s">
        <v>114</v>
      </c>
      <c r="AF433" s="28" t="s">
        <v>114</v>
      </c>
      <c r="AG433" s="28" t="s">
        <v>113</v>
      </c>
      <c r="AH433" s="90">
        <v>1</v>
      </c>
      <c r="AI433" s="38">
        <v>8689479</v>
      </c>
      <c r="AJ433" s="38">
        <v>592663</v>
      </c>
      <c r="AK433" s="38">
        <v>709041</v>
      </c>
      <c r="AL433" s="38" t="s">
        <v>107</v>
      </c>
      <c r="AM433" s="38" t="s">
        <v>107</v>
      </c>
      <c r="AN433" s="38">
        <v>7961279</v>
      </c>
      <c r="AO433" s="38" t="s">
        <v>107</v>
      </c>
      <c r="AP433" s="38">
        <v>1247819</v>
      </c>
      <c r="AQ433" s="38">
        <v>901159</v>
      </c>
      <c r="AR433" s="38">
        <v>0</v>
      </c>
      <c r="AS433" s="38">
        <v>23126425</v>
      </c>
      <c r="AT433" s="38">
        <v>23126425</v>
      </c>
      <c r="AU433" s="38" t="s">
        <v>107</v>
      </c>
      <c r="AV433" s="38" t="s">
        <v>107</v>
      </c>
      <c r="AW433" s="38" t="s">
        <v>107</v>
      </c>
      <c r="AX433" s="38">
        <v>3039785</v>
      </c>
      <c r="AY433" s="38">
        <v>2606006</v>
      </c>
      <c r="AZ433" s="38">
        <v>2083784</v>
      </c>
      <c r="BA433" s="38">
        <v>2129750</v>
      </c>
      <c r="BB433" s="38" t="s">
        <v>107</v>
      </c>
      <c r="BC433" s="38">
        <v>1685413</v>
      </c>
      <c r="BD433" s="38">
        <v>171576</v>
      </c>
      <c r="BE433" s="38">
        <v>2183683</v>
      </c>
      <c r="BF433" s="38">
        <v>668908</v>
      </c>
      <c r="BG433" s="38">
        <v>3732537</v>
      </c>
      <c r="BH433" s="38">
        <v>70190</v>
      </c>
      <c r="BI433" s="38">
        <v>1668957</v>
      </c>
      <c r="BJ433" s="38">
        <v>748691</v>
      </c>
      <c r="BK433" s="38" t="s">
        <v>107</v>
      </c>
      <c r="BL433" s="38" t="s">
        <v>107</v>
      </c>
      <c r="BM433" s="38" t="s">
        <v>107</v>
      </c>
      <c r="BN433" s="38">
        <v>7018979</v>
      </c>
      <c r="BO433" s="38">
        <v>117607</v>
      </c>
      <c r="BP433" s="38">
        <v>5863967</v>
      </c>
      <c r="BQ433" s="38">
        <v>7876855</v>
      </c>
      <c r="BR433" s="38">
        <v>0</v>
      </c>
      <c r="BS433" s="38">
        <v>701898</v>
      </c>
      <c r="BT433" s="330" t="s">
        <v>107</v>
      </c>
      <c r="BU433" s="38" t="s">
        <v>107</v>
      </c>
      <c r="BV433" s="38" t="s">
        <v>107</v>
      </c>
      <c r="BW433" s="38" t="s">
        <v>107</v>
      </c>
      <c r="BX433" s="38" t="s">
        <v>107</v>
      </c>
      <c r="BY433" s="53" t="s">
        <v>113</v>
      </c>
      <c r="BZ433" s="53" t="s">
        <v>113</v>
      </c>
      <c r="CA433" s="53" t="s">
        <v>113</v>
      </c>
      <c r="CB433" s="53" t="s">
        <v>114</v>
      </c>
      <c r="CC433" s="53" t="s">
        <v>113</v>
      </c>
      <c r="CD433" s="53" t="s">
        <v>114</v>
      </c>
      <c r="CE433" s="53" t="s">
        <v>114</v>
      </c>
      <c r="CF433" s="42" t="s">
        <v>107</v>
      </c>
      <c r="CG433" s="53" t="s">
        <v>107</v>
      </c>
      <c r="CH433" s="53" t="s">
        <v>107</v>
      </c>
      <c r="CI433" s="53" t="s">
        <v>107</v>
      </c>
      <c r="CJ433" s="53" t="s">
        <v>107</v>
      </c>
      <c r="CK433" s="53" t="s">
        <v>107</v>
      </c>
      <c r="CL433" s="53" t="s">
        <v>107</v>
      </c>
      <c r="CM433" s="53" t="s">
        <v>107</v>
      </c>
      <c r="CN433" s="53" t="s">
        <v>107</v>
      </c>
      <c r="CO433" s="53" t="s">
        <v>107</v>
      </c>
      <c r="CP433" s="53" t="s">
        <v>107</v>
      </c>
      <c r="CQ433" s="53" t="s">
        <v>107</v>
      </c>
      <c r="CR433" s="53" t="s">
        <v>107</v>
      </c>
      <c r="CS433" s="53" t="s">
        <v>107</v>
      </c>
      <c r="CT433" s="53" t="s">
        <v>107</v>
      </c>
      <c r="CU433" s="332">
        <v>7354530</v>
      </c>
      <c r="CV433" s="43">
        <v>1</v>
      </c>
    </row>
    <row r="434" spans="1:100" ht="25.5">
      <c r="A434" s="28">
        <v>641</v>
      </c>
      <c r="B434" s="114" t="s">
        <v>325</v>
      </c>
      <c r="C434" s="29" t="s">
        <v>0</v>
      </c>
      <c r="D434" s="29" t="s">
        <v>105</v>
      </c>
      <c r="E434" s="42" t="s">
        <v>2380</v>
      </c>
      <c r="F434" s="42" t="s">
        <v>107</v>
      </c>
      <c r="G434" s="119" t="s">
        <v>1412</v>
      </c>
      <c r="H434" s="64" t="s">
        <v>969</v>
      </c>
      <c r="I434" s="28">
        <v>3201382</v>
      </c>
      <c r="J434" s="28" t="s">
        <v>1413</v>
      </c>
      <c r="K434" s="31" t="s">
        <v>127</v>
      </c>
      <c r="L434" s="32">
        <v>121</v>
      </c>
      <c r="M434" s="33" t="s">
        <v>107</v>
      </c>
      <c r="N434" s="34">
        <v>69500000</v>
      </c>
      <c r="O434" s="33" t="s">
        <v>107</v>
      </c>
      <c r="P434" s="28" t="s">
        <v>130</v>
      </c>
      <c r="Q434" s="28" t="s">
        <v>112</v>
      </c>
      <c r="R434" s="28" t="s">
        <v>107</v>
      </c>
      <c r="S434" s="28" t="s">
        <v>107</v>
      </c>
      <c r="T434" s="42" t="s">
        <v>107</v>
      </c>
      <c r="U434" s="28" t="s">
        <v>107</v>
      </c>
      <c r="V434" s="28" t="s">
        <v>107</v>
      </c>
      <c r="W434" s="28" t="str">
        <f t="shared" si="6"/>
        <v>N.A.</v>
      </c>
      <c r="X434" s="57" t="s">
        <v>2412</v>
      </c>
      <c r="Y434" s="205">
        <v>0.01</v>
      </c>
      <c r="Z434" s="205">
        <v>0.01</v>
      </c>
      <c r="AA434" s="205">
        <v>0.01</v>
      </c>
      <c r="AB434" s="205">
        <v>0.01</v>
      </c>
      <c r="AC434" s="205">
        <v>0.01</v>
      </c>
      <c r="AD434" s="205">
        <v>0.02</v>
      </c>
      <c r="AE434" s="28" t="s">
        <v>176</v>
      </c>
      <c r="AF434" s="28" t="s">
        <v>176</v>
      </c>
      <c r="AG434" s="28" t="s">
        <v>176</v>
      </c>
      <c r="AH434" s="37">
        <v>0.5</v>
      </c>
      <c r="AI434" s="38">
        <v>8689479</v>
      </c>
      <c r="AJ434" s="38">
        <v>756945</v>
      </c>
      <c r="AK434" s="38" t="s">
        <v>107</v>
      </c>
      <c r="AL434" s="38" t="s">
        <v>107</v>
      </c>
      <c r="AM434" s="38" t="s">
        <v>107</v>
      </c>
      <c r="AN434" s="38">
        <v>8078664</v>
      </c>
      <c r="AO434" s="38" t="s">
        <v>107</v>
      </c>
      <c r="AP434" s="38">
        <v>894571</v>
      </c>
      <c r="AQ434" s="38">
        <v>48169</v>
      </c>
      <c r="AR434" s="38">
        <v>385354</v>
      </c>
      <c r="AS434" s="38" t="s">
        <v>107</v>
      </c>
      <c r="AT434" s="38" t="s">
        <v>107</v>
      </c>
      <c r="AU434" s="38" t="s">
        <v>107</v>
      </c>
      <c r="AV434" s="38" t="s">
        <v>107</v>
      </c>
      <c r="AW434" s="38" t="s">
        <v>107</v>
      </c>
      <c r="AX434" s="38">
        <v>4816921</v>
      </c>
      <c r="AY434" s="38">
        <v>3027779</v>
      </c>
      <c r="AZ434" s="38">
        <v>1307450</v>
      </c>
      <c r="BA434" s="38">
        <v>3303031</v>
      </c>
      <c r="BB434" s="38" t="s">
        <v>107</v>
      </c>
      <c r="BC434" s="38">
        <v>522980</v>
      </c>
      <c r="BD434" s="38">
        <v>302778</v>
      </c>
      <c r="BE434" s="38">
        <v>894571</v>
      </c>
      <c r="BF434" s="38">
        <v>1032198</v>
      </c>
      <c r="BG434" s="38">
        <v>2133207</v>
      </c>
      <c r="BH434" s="38">
        <v>206440</v>
      </c>
      <c r="BI434" s="38">
        <v>1307450</v>
      </c>
      <c r="BJ434" s="38">
        <v>233965</v>
      </c>
      <c r="BK434" s="38" t="s">
        <v>107</v>
      </c>
      <c r="BL434" s="38" t="s">
        <v>107</v>
      </c>
      <c r="BM434" s="38" t="s">
        <v>107</v>
      </c>
      <c r="BN434" s="38">
        <v>6878563</v>
      </c>
      <c r="BO434" s="38">
        <v>178914</v>
      </c>
      <c r="BP434" s="38">
        <v>3027779</v>
      </c>
      <c r="BQ434" s="38">
        <v>6193185</v>
      </c>
      <c r="BR434" s="38">
        <v>0</v>
      </c>
      <c r="BS434" s="38">
        <v>481692</v>
      </c>
      <c r="BT434" s="330" t="s">
        <v>107</v>
      </c>
      <c r="BU434" s="38" t="s">
        <v>107</v>
      </c>
      <c r="BV434" s="38" t="s">
        <v>107</v>
      </c>
      <c r="BW434" s="38" t="s">
        <v>107</v>
      </c>
      <c r="BX434" s="38" t="s">
        <v>107</v>
      </c>
      <c r="BY434" s="85" t="s">
        <v>176</v>
      </c>
      <c r="BZ434" s="85" t="s">
        <v>173</v>
      </c>
      <c r="CA434" s="85" t="s">
        <v>176</v>
      </c>
      <c r="CB434" s="85" t="s">
        <v>173</v>
      </c>
      <c r="CC434" s="85" t="s">
        <v>176</v>
      </c>
      <c r="CD434" s="85" t="s">
        <v>173</v>
      </c>
      <c r="CE434" s="85" t="s">
        <v>173</v>
      </c>
      <c r="CF434" s="42" t="s">
        <v>107</v>
      </c>
      <c r="CG434" s="85" t="s">
        <v>107</v>
      </c>
      <c r="CH434" s="85" t="s">
        <v>107</v>
      </c>
      <c r="CI434" s="85" t="s">
        <v>107</v>
      </c>
      <c r="CJ434" s="85" t="s">
        <v>107</v>
      </c>
      <c r="CK434" s="85" t="s">
        <v>107</v>
      </c>
      <c r="CL434" s="85" t="s">
        <v>107</v>
      </c>
      <c r="CM434" s="41" t="s">
        <v>176</v>
      </c>
      <c r="CN434" s="41" t="s">
        <v>176</v>
      </c>
      <c r="CO434" s="41" t="s">
        <v>173</v>
      </c>
      <c r="CP434" s="41" t="s">
        <v>173</v>
      </c>
      <c r="CQ434" s="41" t="s">
        <v>176</v>
      </c>
      <c r="CR434" s="41" t="s">
        <v>173</v>
      </c>
      <c r="CS434" s="41" t="s">
        <v>107</v>
      </c>
      <c r="CT434" s="41" t="s">
        <v>107</v>
      </c>
      <c r="CU434" s="332">
        <v>9620079</v>
      </c>
      <c r="CV434" s="43">
        <v>1</v>
      </c>
    </row>
    <row r="435" spans="1:100" ht="25.5">
      <c r="A435" s="28">
        <v>642</v>
      </c>
      <c r="B435" s="114" t="s">
        <v>325</v>
      </c>
      <c r="C435" s="29" t="s">
        <v>0</v>
      </c>
      <c r="D435" s="29" t="s">
        <v>105</v>
      </c>
      <c r="E435" s="42" t="s">
        <v>2380</v>
      </c>
      <c r="F435" s="42" t="s">
        <v>107</v>
      </c>
      <c r="G435" s="119" t="s">
        <v>1414</v>
      </c>
      <c r="H435" s="64" t="s">
        <v>969</v>
      </c>
      <c r="I435" s="28">
        <v>3201386</v>
      </c>
      <c r="J435" s="28" t="s">
        <v>1415</v>
      </c>
      <c r="K435" s="31" t="s">
        <v>127</v>
      </c>
      <c r="L435" s="32">
        <v>121</v>
      </c>
      <c r="M435" s="33" t="s">
        <v>107</v>
      </c>
      <c r="N435" s="34">
        <v>68300000</v>
      </c>
      <c r="O435" s="33" t="s">
        <v>107</v>
      </c>
      <c r="P435" s="28" t="s">
        <v>2415</v>
      </c>
      <c r="Q435" s="28" t="s">
        <v>112</v>
      </c>
      <c r="R435" s="28" t="s">
        <v>107</v>
      </c>
      <c r="S435" s="28" t="s">
        <v>107</v>
      </c>
      <c r="T435" s="42" t="s">
        <v>107</v>
      </c>
      <c r="U435" s="28" t="s">
        <v>107</v>
      </c>
      <c r="V435" s="28" t="s">
        <v>107</v>
      </c>
      <c r="W435" s="28" t="str">
        <f t="shared" si="6"/>
        <v>N.A.</v>
      </c>
      <c r="X435" s="57" t="s">
        <v>2412</v>
      </c>
      <c r="Y435" s="205">
        <v>0.01</v>
      </c>
      <c r="Z435" s="205">
        <v>0.01</v>
      </c>
      <c r="AA435" s="205">
        <v>0.01</v>
      </c>
      <c r="AB435" s="205">
        <v>0.01</v>
      </c>
      <c r="AC435" s="205">
        <v>0.01</v>
      </c>
      <c r="AD435" s="205">
        <v>0.02</v>
      </c>
      <c r="AE435" s="28" t="s">
        <v>176</v>
      </c>
      <c r="AF435" s="28" t="s">
        <v>176</v>
      </c>
      <c r="AG435" s="28" t="s">
        <v>176</v>
      </c>
      <c r="AH435" s="37">
        <v>0.5</v>
      </c>
      <c r="AI435" s="38">
        <v>8689479</v>
      </c>
      <c r="AJ435" s="38">
        <v>756945</v>
      </c>
      <c r="AK435" s="38" t="s">
        <v>107</v>
      </c>
      <c r="AL435" s="38" t="s">
        <v>107</v>
      </c>
      <c r="AM435" s="38" t="s">
        <v>107</v>
      </c>
      <c r="AN435" s="38">
        <v>8078664</v>
      </c>
      <c r="AO435" s="38" t="s">
        <v>107</v>
      </c>
      <c r="AP435" s="38">
        <v>894571</v>
      </c>
      <c r="AQ435" s="38">
        <v>48169</v>
      </c>
      <c r="AR435" s="38">
        <v>385354</v>
      </c>
      <c r="AS435" s="38" t="s">
        <v>107</v>
      </c>
      <c r="AT435" s="38" t="s">
        <v>107</v>
      </c>
      <c r="AU435" s="38" t="s">
        <v>107</v>
      </c>
      <c r="AV435" s="38" t="s">
        <v>107</v>
      </c>
      <c r="AW435" s="38" t="s">
        <v>107</v>
      </c>
      <c r="AX435" s="38">
        <v>4816921</v>
      </c>
      <c r="AY435" s="38">
        <v>3027779</v>
      </c>
      <c r="AZ435" s="38">
        <v>1307450</v>
      </c>
      <c r="BA435" s="38">
        <v>3303031</v>
      </c>
      <c r="BB435" s="38" t="s">
        <v>107</v>
      </c>
      <c r="BC435" s="38">
        <v>522980</v>
      </c>
      <c r="BD435" s="38">
        <v>302778</v>
      </c>
      <c r="BE435" s="38">
        <v>894571</v>
      </c>
      <c r="BF435" s="38">
        <v>1032198</v>
      </c>
      <c r="BG435" s="38">
        <v>2133207</v>
      </c>
      <c r="BH435" s="38">
        <v>206440</v>
      </c>
      <c r="BI435" s="38">
        <v>1307450</v>
      </c>
      <c r="BJ435" s="38">
        <v>233965</v>
      </c>
      <c r="BK435" s="38" t="s">
        <v>107</v>
      </c>
      <c r="BL435" s="38" t="s">
        <v>107</v>
      </c>
      <c r="BM435" s="38" t="s">
        <v>107</v>
      </c>
      <c r="BN435" s="38">
        <v>6878563</v>
      </c>
      <c r="BO435" s="38">
        <v>178914</v>
      </c>
      <c r="BP435" s="38">
        <v>3027779</v>
      </c>
      <c r="BQ435" s="38">
        <v>6193185</v>
      </c>
      <c r="BR435" s="38">
        <v>0</v>
      </c>
      <c r="BS435" s="38">
        <v>481692</v>
      </c>
      <c r="BT435" s="330" t="s">
        <v>107</v>
      </c>
      <c r="BU435" s="38" t="s">
        <v>107</v>
      </c>
      <c r="BV435" s="38" t="s">
        <v>107</v>
      </c>
      <c r="BW435" s="38" t="s">
        <v>107</v>
      </c>
      <c r="BX435" s="38" t="s">
        <v>107</v>
      </c>
      <c r="BY435" s="85" t="s">
        <v>176</v>
      </c>
      <c r="BZ435" s="85" t="s">
        <v>173</v>
      </c>
      <c r="CA435" s="85" t="s">
        <v>176</v>
      </c>
      <c r="CB435" s="85" t="s">
        <v>173</v>
      </c>
      <c r="CC435" s="85" t="s">
        <v>176</v>
      </c>
      <c r="CD435" s="85" t="s">
        <v>107</v>
      </c>
      <c r="CE435" s="85" t="s">
        <v>107</v>
      </c>
      <c r="CF435" s="42" t="s">
        <v>107</v>
      </c>
      <c r="CG435" s="85" t="s">
        <v>107</v>
      </c>
      <c r="CH435" s="85" t="s">
        <v>107</v>
      </c>
      <c r="CI435" s="85" t="s">
        <v>107</v>
      </c>
      <c r="CJ435" s="85" t="s">
        <v>107</v>
      </c>
      <c r="CK435" s="85" t="s">
        <v>107</v>
      </c>
      <c r="CL435" s="85" t="s">
        <v>107</v>
      </c>
      <c r="CM435" s="41" t="s">
        <v>176</v>
      </c>
      <c r="CN435" s="41" t="s">
        <v>176</v>
      </c>
      <c r="CO435" s="41" t="s">
        <v>173</v>
      </c>
      <c r="CP435" s="41" t="s">
        <v>173</v>
      </c>
      <c r="CQ435" s="41" t="s">
        <v>176</v>
      </c>
      <c r="CR435" s="41" t="s">
        <v>173</v>
      </c>
      <c r="CS435" s="41" t="s">
        <v>107</v>
      </c>
      <c r="CT435" s="41" t="s">
        <v>107</v>
      </c>
      <c r="CU435" s="332">
        <v>9620079</v>
      </c>
      <c r="CV435" s="43">
        <v>1</v>
      </c>
    </row>
    <row r="436" spans="1:100" ht="25.5">
      <c r="A436" s="28">
        <v>643</v>
      </c>
      <c r="B436" s="114" t="s">
        <v>325</v>
      </c>
      <c r="C436" s="29" t="s">
        <v>0</v>
      </c>
      <c r="D436" s="29" t="s">
        <v>105</v>
      </c>
      <c r="E436" s="42" t="s">
        <v>2380</v>
      </c>
      <c r="F436" s="42" t="s">
        <v>107</v>
      </c>
      <c r="G436" s="119" t="s">
        <v>1416</v>
      </c>
      <c r="H436" s="64" t="s">
        <v>969</v>
      </c>
      <c r="I436" s="28">
        <v>3201379</v>
      </c>
      <c r="J436" s="28" t="s">
        <v>1417</v>
      </c>
      <c r="K436" s="31" t="s">
        <v>127</v>
      </c>
      <c r="L436" s="32">
        <v>121</v>
      </c>
      <c r="M436" s="33" t="s">
        <v>107</v>
      </c>
      <c r="N436" s="34">
        <v>72500000</v>
      </c>
      <c r="O436" s="33" t="s">
        <v>107</v>
      </c>
      <c r="P436" s="28" t="s">
        <v>130</v>
      </c>
      <c r="Q436" s="28" t="s">
        <v>112</v>
      </c>
      <c r="R436" s="28" t="s">
        <v>107</v>
      </c>
      <c r="S436" s="28" t="s">
        <v>107</v>
      </c>
      <c r="T436" s="42" t="s">
        <v>107</v>
      </c>
      <c r="U436" s="28" t="s">
        <v>107</v>
      </c>
      <c r="V436" s="28" t="s">
        <v>107</v>
      </c>
      <c r="W436" s="28" t="str">
        <f t="shared" si="6"/>
        <v>N.A.</v>
      </c>
      <c r="X436" s="57" t="s">
        <v>2413</v>
      </c>
      <c r="Y436" s="205">
        <v>0.01</v>
      </c>
      <c r="Z436" s="205">
        <v>0.01</v>
      </c>
      <c r="AA436" s="205">
        <v>0.01</v>
      </c>
      <c r="AB436" s="205">
        <v>0.01</v>
      </c>
      <c r="AC436" s="205">
        <v>0.01</v>
      </c>
      <c r="AD436" s="205">
        <v>0.02</v>
      </c>
      <c r="AE436" s="28" t="s">
        <v>176</v>
      </c>
      <c r="AF436" s="28" t="s">
        <v>176</v>
      </c>
      <c r="AG436" s="28" t="s">
        <v>176</v>
      </c>
      <c r="AH436" s="37">
        <v>0.5</v>
      </c>
      <c r="AI436" s="38">
        <v>8689479</v>
      </c>
      <c r="AJ436" s="38">
        <v>756945</v>
      </c>
      <c r="AK436" s="38" t="s">
        <v>107</v>
      </c>
      <c r="AL436" s="38" t="s">
        <v>107</v>
      </c>
      <c r="AM436" s="38" t="s">
        <v>107</v>
      </c>
      <c r="AN436" s="38">
        <v>8078664</v>
      </c>
      <c r="AO436" s="38" t="s">
        <v>107</v>
      </c>
      <c r="AP436" s="38">
        <v>894571</v>
      </c>
      <c r="AQ436" s="38">
        <v>48169</v>
      </c>
      <c r="AR436" s="38">
        <v>385354</v>
      </c>
      <c r="AS436" s="38" t="s">
        <v>107</v>
      </c>
      <c r="AT436" s="38" t="s">
        <v>107</v>
      </c>
      <c r="AU436" s="38" t="s">
        <v>107</v>
      </c>
      <c r="AV436" s="38" t="s">
        <v>107</v>
      </c>
      <c r="AW436" s="38" t="s">
        <v>107</v>
      </c>
      <c r="AX436" s="38">
        <v>4816921</v>
      </c>
      <c r="AY436" s="38">
        <v>3027779</v>
      </c>
      <c r="AZ436" s="38">
        <v>1307450</v>
      </c>
      <c r="BA436" s="38">
        <v>3303031</v>
      </c>
      <c r="BB436" s="38" t="s">
        <v>107</v>
      </c>
      <c r="BC436" s="38">
        <v>522980</v>
      </c>
      <c r="BD436" s="38">
        <v>302778</v>
      </c>
      <c r="BE436" s="38">
        <v>894571</v>
      </c>
      <c r="BF436" s="38">
        <v>1032198</v>
      </c>
      <c r="BG436" s="38">
        <v>2133207</v>
      </c>
      <c r="BH436" s="38">
        <v>206440</v>
      </c>
      <c r="BI436" s="38">
        <v>1307450</v>
      </c>
      <c r="BJ436" s="38">
        <v>233965</v>
      </c>
      <c r="BK436" s="38" t="s">
        <v>107</v>
      </c>
      <c r="BL436" s="38" t="s">
        <v>107</v>
      </c>
      <c r="BM436" s="38" t="s">
        <v>107</v>
      </c>
      <c r="BN436" s="38">
        <v>6878563</v>
      </c>
      <c r="BO436" s="38">
        <v>178914</v>
      </c>
      <c r="BP436" s="38">
        <v>3027779</v>
      </c>
      <c r="BQ436" s="38">
        <v>6193185</v>
      </c>
      <c r="BR436" s="38">
        <v>0</v>
      </c>
      <c r="BS436" s="38">
        <v>481692</v>
      </c>
      <c r="BT436" s="330" t="s">
        <v>107</v>
      </c>
      <c r="BU436" s="38" t="s">
        <v>107</v>
      </c>
      <c r="BV436" s="38" t="s">
        <v>107</v>
      </c>
      <c r="BW436" s="38" t="s">
        <v>107</v>
      </c>
      <c r="BX436" s="38" t="s">
        <v>107</v>
      </c>
      <c r="BY436" s="85" t="s">
        <v>176</v>
      </c>
      <c r="BZ436" s="85" t="s">
        <v>173</v>
      </c>
      <c r="CA436" s="85" t="s">
        <v>176</v>
      </c>
      <c r="CB436" s="85" t="s">
        <v>173</v>
      </c>
      <c r="CC436" s="85" t="s">
        <v>176</v>
      </c>
      <c r="CD436" s="85" t="s">
        <v>107</v>
      </c>
      <c r="CE436" s="85" t="s">
        <v>107</v>
      </c>
      <c r="CF436" s="42" t="s">
        <v>107</v>
      </c>
      <c r="CG436" s="85" t="s">
        <v>107</v>
      </c>
      <c r="CH436" s="85" t="s">
        <v>107</v>
      </c>
      <c r="CI436" s="85" t="s">
        <v>107</v>
      </c>
      <c r="CJ436" s="85" t="s">
        <v>107</v>
      </c>
      <c r="CK436" s="85" t="s">
        <v>107</v>
      </c>
      <c r="CL436" s="85" t="s">
        <v>107</v>
      </c>
      <c r="CM436" s="41" t="s">
        <v>176</v>
      </c>
      <c r="CN436" s="41" t="s">
        <v>176</v>
      </c>
      <c r="CO436" s="41" t="s">
        <v>173</v>
      </c>
      <c r="CP436" s="41" t="s">
        <v>173</v>
      </c>
      <c r="CQ436" s="41" t="s">
        <v>176</v>
      </c>
      <c r="CR436" s="41" t="s">
        <v>173</v>
      </c>
      <c r="CS436" s="41" t="s">
        <v>107</v>
      </c>
      <c r="CT436" s="41" t="s">
        <v>107</v>
      </c>
      <c r="CU436" s="332">
        <v>9620079</v>
      </c>
      <c r="CV436" s="43">
        <v>1</v>
      </c>
    </row>
    <row r="437" spans="1:100" ht="25.5">
      <c r="A437" s="28">
        <v>644</v>
      </c>
      <c r="B437" s="114" t="s">
        <v>325</v>
      </c>
      <c r="C437" s="29" t="s">
        <v>0</v>
      </c>
      <c r="D437" s="29" t="s">
        <v>337</v>
      </c>
      <c r="E437" s="42" t="s">
        <v>338</v>
      </c>
      <c r="F437" s="42" t="s">
        <v>107</v>
      </c>
      <c r="G437" s="93" t="s">
        <v>1418</v>
      </c>
      <c r="H437" s="64" t="s">
        <v>969</v>
      </c>
      <c r="I437" s="28" t="s">
        <v>107</v>
      </c>
      <c r="J437" s="28" t="s">
        <v>1419</v>
      </c>
      <c r="K437" s="31" t="s">
        <v>341</v>
      </c>
      <c r="L437" s="32">
        <v>121</v>
      </c>
      <c r="M437" s="33">
        <v>5</v>
      </c>
      <c r="N437" s="34">
        <v>73990000</v>
      </c>
      <c r="O437" s="33" t="s">
        <v>338</v>
      </c>
      <c r="P437" s="28" t="s">
        <v>2415</v>
      </c>
      <c r="Q437" s="28" t="s">
        <v>112</v>
      </c>
      <c r="R437" s="28" t="s">
        <v>107</v>
      </c>
      <c r="S437" s="28" t="s">
        <v>107</v>
      </c>
      <c r="T437" s="42" t="s">
        <v>107</v>
      </c>
      <c r="U437" s="28" t="s">
        <v>107</v>
      </c>
      <c r="V437" s="28" t="s">
        <v>107</v>
      </c>
      <c r="W437" s="28" t="str">
        <f t="shared" si="6"/>
        <v>N.A.</v>
      </c>
      <c r="X437" s="57" t="s">
        <v>2412</v>
      </c>
      <c r="Y437" s="205">
        <v>0.01</v>
      </c>
      <c r="Z437" s="205">
        <v>0.01</v>
      </c>
      <c r="AA437" s="205">
        <v>0.01</v>
      </c>
      <c r="AB437" s="205">
        <v>0.01</v>
      </c>
      <c r="AC437" s="205">
        <v>0.01</v>
      </c>
      <c r="AD437" s="205">
        <v>0.02</v>
      </c>
      <c r="AE437" s="28" t="s">
        <v>176</v>
      </c>
      <c r="AF437" s="28" t="s">
        <v>176</v>
      </c>
      <c r="AG437" s="28" t="s">
        <v>176</v>
      </c>
      <c r="AH437" s="37">
        <v>0.5</v>
      </c>
      <c r="AI437" s="38">
        <v>8689479</v>
      </c>
      <c r="AJ437" s="38">
        <v>756945</v>
      </c>
      <c r="AK437" s="38" t="s">
        <v>107</v>
      </c>
      <c r="AL437" s="38" t="s">
        <v>107</v>
      </c>
      <c r="AM437" s="38" t="s">
        <v>107</v>
      </c>
      <c r="AN437" s="38">
        <v>8078664</v>
      </c>
      <c r="AO437" s="38" t="s">
        <v>107</v>
      </c>
      <c r="AP437" s="38">
        <v>894571</v>
      </c>
      <c r="AQ437" s="38">
        <v>48169</v>
      </c>
      <c r="AR437" s="38">
        <v>385354</v>
      </c>
      <c r="AS437" s="38" t="s">
        <v>107</v>
      </c>
      <c r="AT437" s="38" t="s">
        <v>107</v>
      </c>
      <c r="AU437" s="38" t="s">
        <v>107</v>
      </c>
      <c r="AV437" s="38" t="s">
        <v>107</v>
      </c>
      <c r="AW437" s="38" t="s">
        <v>107</v>
      </c>
      <c r="AX437" s="38">
        <v>4816921</v>
      </c>
      <c r="AY437" s="38">
        <v>3027779</v>
      </c>
      <c r="AZ437" s="38">
        <v>1307450</v>
      </c>
      <c r="BA437" s="38">
        <v>3303031</v>
      </c>
      <c r="BB437" s="38" t="s">
        <v>107</v>
      </c>
      <c r="BC437" s="38">
        <v>522980</v>
      </c>
      <c r="BD437" s="38">
        <v>302778</v>
      </c>
      <c r="BE437" s="38">
        <v>894571</v>
      </c>
      <c r="BF437" s="38">
        <v>1032198</v>
      </c>
      <c r="BG437" s="38">
        <v>2133207</v>
      </c>
      <c r="BH437" s="38">
        <v>206440</v>
      </c>
      <c r="BI437" s="38">
        <v>1307450</v>
      </c>
      <c r="BJ437" s="38">
        <v>233965</v>
      </c>
      <c r="BK437" s="38" t="s">
        <v>107</v>
      </c>
      <c r="BL437" s="38" t="s">
        <v>107</v>
      </c>
      <c r="BM437" s="38" t="s">
        <v>107</v>
      </c>
      <c r="BN437" s="38">
        <v>6878563</v>
      </c>
      <c r="BO437" s="38">
        <v>178914</v>
      </c>
      <c r="BP437" s="38">
        <v>3027779</v>
      </c>
      <c r="BQ437" s="38">
        <v>6193185</v>
      </c>
      <c r="BR437" s="38">
        <v>0</v>
      </c>
      <c r="BS437" s="38">
        <v>481692</v>
      </c>
      <c r="BT437" s="330" t="s">
        <v>107</v>
      </c>
      <c r="BU437" s="38" t="s">
        <v>107</v>
      </c>
      <c r="BV437" s="38" t="s">
        <v>107</v>
      </c>
      <c r="BW437" s="38" t="s">
        <v>107</v>
      </c>
      <c r="BX437" s="38" t="s">
        <v>107</v>
      </c>
      <c r="BY437" s="85" t="s">
        <v>173</v>
      </c>
      <c r="BZ437" s="85" t="s">
        <v>173</v>
      </c>
      <c r="CA437" s="85" t="s">
        <v>176</v>
      </c>
      <c r="CB437" s="85" t="s">
        <v>173</v>
      </c>
      <c r="CC437" s="85" t="s">
        <v>176</v>
      </c>
      <c r="CD437" s="85" t="s">
        <v>107</v>
      </c>
      <c r="CE437" s="85" t="s">
        <v>107</v>
      </c>
      <c r="CF437" s="42" t="s">
        <v>107</v>
      </c>
      <c r="CG437" s="85" t="s">
        <v>107</v>
      </c>
      <c r="CH437" s="85" t="s">
        <v>107</v>
      </c>
      <c r="CI437" s="85" t="s">
        <v>107</v>
      </c>
      <c r="CJ437" s="85" t="s">
        <v>107</v>
      </c>
      <c r="CK437" s="85" t="s">
        <v>107</v>
      </c>
      <c r="CL437" s="85" t="s">
        <v>107</v>
      </c>
      <c r="CM437" s="41" t="s">
        <v>176</v>
      </c>
      <c r="CN437" s="41" t="s">
        <v>176</v>
      </c>
      <c r="CO437" s="41" t="s">
        <v>176</v>
      </c>
      <c r="CP437" s="41" t="s">
        <v>173</v>
      </c>
      <c r="CQ437" s="41" t="s">
        <v>176</v>
      </c>
      <c r="CR437" s="41" t="s">
        <v>173</v>
      </c>
      <c r="CS437" s="41" t="s">
        <v>107</v>
      </c>
      <c r="CT437" s="41" t="s">
        <v>107</v>
      </c>
      <c r="CU437" s="332">
        <v>9620079</v>
      </c>
      <c r="CV437" s="43">
        <v>1</v>
      </c>
    </row>
    <row r="438" spans="1:100" ht="25.5">
      <c r="A438" s="28">
        <v>645</v>
      </c>
      <c r="B438" s="114" t="s">
        <v>325</v>
      </c>
      <c r="C438" s="29" t="s">
        <v>0</v>
      </c>
      <c r="D438" s="29" t="s">
        <v>337</v>
      </c>
      <c r="E438" s="42" t="s">
        <v>338</v>
      </c>
      <c r="F438" s="42" t="s">
        <v>107</v>
      </c>
      <c r="G438" s="30" t="s">
        <v>1420</v>
      </c>
      <c r="H438" s="64" t="s">
        <v>969</v>
      </c>
      <c r="I438" s="28">
        <v>3201378</v>
      </c>
      <c r="J438" s="28" t="s">
        <v>1421</v>
      </c>
      <c r="K438" s="31" t="s">
        <v>341</v>
      </c>
      <c r="L438" s="32">
        <v>121</v>
      </c>
      <c r="M438" s="28">
        <v>5</v>
      </c>
      <c r="N438" s="34">
        <v>75900000</v>
      </c>
      <c r="O438" s="33" t="s">
        <v>338</v>
      </c>
      <c r="P438" s="28" t="s">
        <v>130</v>
      </c>
      <c r="Q438" s="28" t="s">
        <v>112</v>
      </c>
      <c r="R438" s="28" t="s">
        <v>107</v>
      </c>
      <c r="S438" s="28" t="s">
        <v>107</v>
      </c>
      <c r="T438" s="42" t="s">
        <v>107</v>
      </c>
      <c r="U438" s="28" t="s">
        <v>107</v>
      </c>
      <c r="V438" s="28" t="s">
        <v>107</v>
      </c>
      <c r="W438" s="28" t="str">
        <f t="shared" si="6"/>
        <v>N.A.</v>
      </c>
      <c r="X438" s="57" t="s">
        <v>2412</v>
      </c>
      <c r="Y438" s="205">
        <v>0.01</v>
      </c>
      <c r="Z438" s="205">
        <v>0.01</v>
      </c>
      <c r="AA438" s="205">
        <v>0.01</v>
      </c>
      <c r="AB438" s="205">
        <v>0.01</v>
      </c>
      <c r="AC438" s="205">
        <v>0.01</v>
      </c>
      <c r="AD438" s="205">
        <v>0.02</v>
      </c>
      <c r="AE438" s="28" t="s">
        <v>176</v>
      </c>
      <c r="AF438" s="28" t="s">
        <v>176</v>
      </c>
      <c r="AG438" s="28" t="s">
        <v>176</v>
      </c>
      <c r="AH438" s="37">
        <v>0.5</v>
      </c>
      <c r="AI438" s="38">
        <v>8689479</v>
      </c>
      <c r="AJ438" s="38">
        <v>756945</v>
      </c>
      <c r="AK438" s="38">
        <v>619319</v>
      </c>
      <c r="AL438" s="38" t="s">
        <v>107</v>
      </c>
      <c r="AM438" s="38">
        <v>4816921</v>
      </c>
      <c r="AN438" s="38">
        <v>8078664</v>
      </c>
      <c r="AO438" s="38">
        <v>481692</v>
      </c>
      <c r="AP438" s="38">
        <v>894571</v>
      </c>
      <c r="AQ438" s="38">
        <v>48169</v>
      </c>
      <c r="AR438" s="38">
        <v>385354</v>
      </c>
      <c r="AS438" s="38" t="s">
        <v>107</v>
      </c>
      <c r="AT438" s="38" t="s">
        <v>107</v>
      </c>
      <c r="AU438" s="38" t="s">
        <v>107</v>
      </c>
      <c r="AV438" s="38" t="s">
        <v>107</v>
      </c>
      <c r="AW438" s="38" t="s">
        <v>107</v>
      </c>
      <c r="AX438" s="38">
        <v>4816921</v>
      </c>
      <c r="AY438" s="38">
        <v>3027779</v>
      </c>
      <c r="AZ438" s="38">
        <v>1307450</v>
      </c>
      <c r="BA438" s="38">
        <v>3303031</v>
      </c>
      <c r="BB438" s="38">
        <v>302778</v>
      </c>
      <c r="BC438" s="38">
        <v>522980</v>
      </c>
      <c r="BD438" s="38">
        <v>302778</v>
      </c>
      <c r="BE438" s="38">
        <v>894571</v>
      </c>
      <c r="BF438" s="38">
        <v>1032198</v>
      </c>
      <c r="BG438" s="38">
        <v>2133207</v>
      </c>
      <c r="BH438" s="38">
        <v>206440</v>
      </c>
      <c r="BI438" s="38">
        <v>1307450</v>
      </c>
      <c r="BJ438" s="38">
        <v>233965</v>
      </c>
      <c r="BK438" s="38" t="s">
        <v>107</v>
      </c>
      <c r="BL438" s="38" t="s">
        <v>107</v>
      </c>
      <c r="BM438" s="38" t="s">
        <v>107</v>
      </c>
      <c r="BN438" s="38">
        <v>6878563</v>
      </c>
      <c r="BO438" s="38">
        <v>178914</v>
      </c>
      <c r="BP438" s="38">
        <v>3027779</v>
      </c>
      <c r="BQ438" s="38">
        <v>6193185</v>
      </c>
      <c r="BR438" s="38">
        <v>0</v>
      </c>
      <c r="BS438" s="38">
        <v>481692</v>
      </c>
      <c r="BT438" s="330" t="s">
        <v>107</v>
      </c>
      <c r="BU438" s="38" t="s">
        <v>107</v>
      </c>
      <c r="BV438" s="38">
        <v>6549266</v>
      </c>
      <c r="BW438" s="38">
        <v>20179812</v>
      </c>
      <c r="BX438" s="38" t="s">
        <v>107</v>
      </c>
      <c r="BY438" s="85" t="s">
        <v>176</v>
      </c>
      <c r="BZ438" s="85" t="s">
        <v>173</v>
      </c>
      <c r="CA438" s="85" t="s">
        <v>176</v>
      </c>
      <c r="CB438" s="85" t="s">
        <v>173</v>
      </c>
      <c r="CC438" s="85" t="s">
        <v>176</v>
      </c>
      <c r="CD438" s="85" t="s">
        <v>173</v>
      </c>
      <c r="CE438" s="85" t="s">
        <v>173</v>
      </c>
      <c r="CF438" s="42" t="s">
        <v>107</v>
      </c>
      <c r="CG438" s="85" t="s">
        <v>107</v>
      </c>
      <c r="CH438" s="85" t="s">
        <v>107</v>
      </c>
      <c r="CI438" s="85" t="s">
        <v>107</v>
      </c>
      <c r="CJ438" s="85" t="s">
        <v>107</v>
      </c>
      <c r="CK438" s="85" t="s">
        <v>107</v>
      </c>
      <c r="CL438" s="85" t="s">
        <v>107</v>
      </c>
      <c r="CM438" s="41" t="s">
        <v>173</v>
      </c>
      <c r="CN438" s="41" t="s">
        <v>173</v>
      </c>
      <c r="CO438" s="41" t="s">
        <v>173</v>
      </c>
      <c r="CP438" s="41" t="s">
        <v>173</v>
      </c>
      <c r="CQ438" s="41" t="s">
        <v>173</v>
      </c>
      <c r="CR438" s="41" t="s">
        <v>173</v>
      </c>
      <c r="CS438" s="41" t="s">
        <v>173</v>
      </c>
      <c r="CT438" s="41" t="s">
        <v>173</v>
      </c>
      <c r="CU438" s="332">
        <v>9620079</v>
      </c>
      <c r="CV438" s="43">
        <v>1</v>
      </c>
    </row>
    <row r="439" spans="1:100" ht="25.5">
      <c r="A439" s="28">
        <v>646</v>
      </c>
      <c r="B439" s="114" t="s">
        <v>325</v>
      </c>
      <c r="C439" s="29" t="s">
        <v>0</v>
      </c>
      <c r="D439" s="29" t="s">
        <v>337</v>
      </c>
      <c r="E439" s="42" t="s">
        <v>338</v>
      </c>
      <c r="F439" s="42" t="s">
        <v>107</v>
      </c>
      <c r="G439" s="30" t="s">
        <v>1422</v>
      </c>
      <c r="H439" s="64" t="s">
        <v>969</v>
      </c>
      <c r="I439" s="28">
        <v>3201388</v>
      </c>
      <c r="J439" s="28" t="s">
        <v>1423</v>
      </c>
      <c r="K439" s="31" t="s">
        <v>341</v>
      </c>
      <c r="L439" s="32">
        <v>121</v>
      </c>
      <c r="M439" s="28">
        <v>5</v>
      </c>
      <c r="N439" s="34">
        <v>77000000</v>
      </c>
      <c r="O439" s="33" t="s">
        <v>338</v>
      </c>
      <c r="P439" s="28" t="s">
        <v>2415</v>
      </c>
      <c r="Q439" s="28" t="s">
        <v>112</v>
      </c>
      <c r="R439" s="28" t="s">
        <v>107</v>
      </c>
      <c r="S439" s="28" t="s">
        <v>107</v>
      </c>
      <c r="T439" s="42" t="s">
        <v>107</v>
      </c>
      <c r="U439" s="28" t="s">
        <v>107</v>
      </c>
      <c r="V439" s="28" t="s">
        <v>107</v>
      </c>
      <c r="W439" s="28" t="str">
        <f t="shared" si="6"/>
        <v>N.A.</v>
      </c>
      <c r="X439" s="57" t="s">
        <v>2412</v>
      </c>
      <c r="Y439" s="205">
        <v>0.01</v>
      </c>
      <c r="Z439" s="205">
        <v>0.01</v>
      </c>
      <c r="AA439" s="205">
        <v>0.01</v>
      </c>
      <c r="AB439" s="205">
        <v>0.01</v>
      </c>
      <c r="AC439" s="205">
        <v>0.01</v>
      </c>
      <c r="AD439" s="205">
        <v>0.02</v>
      </c>
      <c r="AE439" s="28" t="s">
        <v>176</v>
      </c>
      <c r="AF439" s="28" t="s">
        <v>176</v>
      </c>
      <c r="AG439" s="28" t="s">
        <v>176</v>
      </c>
      <c r="AH439" s="37">
        <v>0.5</v>
      </c>
      <c r="AI439" s="38">
        <v>8689479</v>
      </c>
      <c r="AJ439" s="38">
        <v>756945</v>
      </c>
      <c r="AK439" s="38">
        <v>619319</v>
      </c>
      <c r="AL439" s="38" t="s">
        <v>107</v>
      </c>
      <c r="AM439" s="38">
        <v>4816921</v>
      </c>
      <c r="AN439" s="38">
        <v>8078664</v>
      </c>
      <c r="AO439" s="38">
        <v>481692</v>
      </c>
      <c r="AP439" s="38">
        <v>894571</v>
      </c>
      <c r="AQ439" s="38">
        <v>48169</v>
      </c>
      <c r="AR439" s="38">
        <v>385354</v>
      </c>
      <c r="AS439" s="38" t="s">
        <v>107</v>
      </c>
      <c r="AT439" s="38" t="s">
        <v>107</v>
      </c>
      <c r="AU439" s="38" t="s">
        <v>107</v>
      </c>
      <c r="AV439" s="38" t="s">
        <v>107</v>
      </c>
      <c r="AW439" s="38" t="s">
        <v>107</v>
      </c>
      <c r="AX439" s="38">
        <v>4816921</v>
      </c>
      <c r="AY439" s="38">
        <v>3027779</v>
      </c>
      <c r="AZ439" s="38">
        <v>1307450</v>
      </c>
      <c r="BA439" s="38">
        <v>3303031</v>
      </c>
      <c r="BB439" s="38">
        <v>302778</v>
      </c>
      <c r="BC439" s="38">
        <v>522980</v>
      </c>
      <c r="BD439" s="38">
        <v>302778</v>
      </c>
      <c r="BE439" s="38">
        <v>894571</v>
      </c>
      <c r="BF439" s="38">
        <v>1032198</v>
      </c>
      <c r="BG439" s="38">
        <v>2133207</v>
      </c>
      <c r="BH439" s="38">
        <v>206440</v>
      </c>
      <c r="BI439" s="38">
        <v>1307450</v>
      </c>
      <c r="BJ439" s="38">
        <v>233965</v>
      </c>
      <c r="BK439" s="38" t="s">
        <v>107</v>
      </c>
      <c r="BL439" s="38" t="s">
        <v>107</v>
      </c>
      <c r="BM439" s="38" t="s">
        <v>107</v>
      </c>
      <c r="BN439" s="38">
        <v>6878563</v>
      </c>
      <c r="BO439" s="38">
        <v>178914</v>
      </c>
      <c r="BP439" s="38">
        <v>3027779</v>
      </c>
      <c r="BQ439" s="38">
        <v>6193185</v>
      </c>
      <c r="BR439" s="38">
        <v>0</v>
      </c>
      <c r="BS439" s="38">
        <v>481692</v>
      </c>
      <c r="BT439" s="330" t="s">
        <v>107</v>
      </c>
      <c r="BU439" s="38" t="s">
        <v>107</v>
      </c>
      <c r="BV439" s="38">
        <v>6549266</v>
      </c>
      <c r="BW439" s="38">
        <v>20179812</v>
      </c>
      <c r="BX439" s="38" t="s">
        <v>107</v>
      </c>
      <c r="BY439" s="85" t="s">
        <v>176</v>
      </c>
      <c r="BZ439" s="85" t="s">
        <v>173</v>
      </c>
      <c r="CA439" s="85" t="s">
        <v>176</v>
      </c>
      <c r="CB439" s="85" t="s">
        <v>173</v>
      </c>
      <c r="CC439" s="85" t="s">
        <v>176</v>
      </c>
      <c r="CD439" s="85" t="s">
        <v>173</v>
      </c>
      <c r="CE439" s="85" t="s">
        <v>173</v>
      </c>
      <c r="CF439" s="42" t="s">
        <v>107</v>
      </c>
      <c r="CG439" s="85" t="s">
        <v>107</v>
      </c>
      <c r="CH439" s="85" t="s">
        <v>107</v>
      </c>
      <c r="CI439" s="85" t="s">
        <v>107</v>
      </c>
      <c r="CJ439" s="85" t="s">
        <v>107</v>
      </c>
      <c r="CK439" s="85" t="s">
        <v>107</v>
      </c>
      <c r="CL439" s="85" t="s">
        <v>107</v>
      </c>
      <c r="CM439" s="41" t="s">
        <v>173</v>
      </c>
      <c r="CN439" s="41" t="s">
        <v>173</v>
      </c>
      <c r="CO439" s="41" t="s">
        <v>173</v>
      </c>
      <c r="CP439" s="41" t="s">
        <v>173</v>
      </c>
      <c r="CQ439" s="41" t="s">
        <v>173</v>
      </c>
      <c r="CR439" s="41" t="s">
        <v>173</v>
      </c>
      <c r="CS439" s="41" t="s">
        <v>173</v>
      </c>
      <c r="CT439" s="41" t="s">
        <v>173</v>
      </c>
      <c r="CU439" s="332">
        <v>9620079</v>
      </c>
      <c r="CV439" s="43">
        <v>1</v>
      </c>
    </row>
    <row r="440" spans="1:100" ht="25.5">
      <c r="A440" s="28">
        <v>647</v>
      </c>
      <c r="B440" s="114" t="s">
        <v>325</v>
      </c>
      <c r="C440" s="29" t="s">
        <v>0</v>
      </c>
      <c r="D440" s="29" t="s">
        <v>337</v>
      </c>
      <c r="E440" s="42" t="s">
        <v>338</v>
      </c>
      <c r="F440" s="42" t="s">
        <v>107</v>
      </c>
      <c r="G440" s="30" t="s">
        <v>1424</v>
      </c>
      <c r="H440" s="64" t="s">
        <v>969</v>
      </c>
      <c r="I440" s="28">
        <v>3201389</v>
      </c>
      <c r="J440" s="28" t="s">
        <v>1425</v>
      </c>
      <c r="K440" s="31" t="s">
        <v>341</v>
      </c>
      <c r="L440" s="32">
        <v>121</v>
      </c>
      <c r="M440" s="28">
        <v>5</v>
      </c>
      <c r="N440" s="34">
        <v>82000000</v>
      </c>
      <c r="O440" s="33" t="s">
        <v>338</v>
      </c>
      <c r="P440" s="28" t="s">
        <v>130</v>
      </c>
      <c r="Q440" s="28" t="s">
        <v>112</v>
      </c>
      <c r="R440" s="28" t="s">
        <v>107</v>
      </c>
      <c r="S440" s="28" t="s">
        <v>107</v>
      </c>
      <c r="T440" s="42" t="s">
        <v>107</v>
      </c>
      <c r="U440" s="28" t="s">
        <v>107</v>
      </c>
      <c r="V440" s="28" t="s">
        <v>107</v>
      </c>
      <c r="W440" s="28" t="str">
        <f t="shared" si="6"/>
        <v>N.A.</v>
      </c>
      <c r="X440" s="57" t="s">
        <v>2412</v>
      </c>
      <c r="Y440" s="205">
        <v>0.01</v>
      </c>
      <c r="Z440" s="205">
        <v>0.01</v>
      </c>
      <c r="AA440" s="205">
        <v>0.01</v>
      </c>
      <c r="AB440" s="205">
        <v>0.01</v>
      </c>
      <c r="AC440" s="205">
        <v>0.01</v>
      </c>
      <c r="AD440" s="205">
        <v>0.02</v>
      </c>
      <c r="AE440" s="28" t="s">
        <v>176</v>
      </c>
      <c r="AF440" s="28" t="s">
        <v>176</v>
      </c>
      <c r="AG440" s="28" t="s">
        <v>176</v>
      </c>
      <c r="AH440" s="37">
        <v>0.5</v>
      </c>
      <c r="AI440" s="38">
        <v>8689479</v>
      </c>
      <c r="AJ440" s="38">
        <v>756945</v>
      </c>
      <c r="AK440" s="38">
        <v>619319</v>
      </c>
      <c r="AL440" s="38" t="s">
        <v>107</v>
      </c>
      <c r="AM440" s="38">
        <v>4816921</v>
      </c>
      <c r="AN440" s="38">
        <v>8078664</v>
      </c>
      <c r="AO440" s="38">
        <v>481692</v>
      </c>
      <c r="AP440" s="38">
        <v>894571</v>
      </c>
      <c r="AQ440" s="38">
        <v>48169</v>
      </c>
      <c r="AR440" s="38">
        <v>385354</v>
      </c>
      <c r="AS440" s="38" t="s">
        <v>107</v>
      </c>
      <c r="AT440" s="38" t="s">
        <v>107</v>
      </c>
      <c r="AU440" s="38" t="s">
        <v>107</v>
      </c>
      <c r="AV440" s="38" t="s">
        <v>107</v>
      </c>
      <c r="AW440" s="38" t="s">
        <v>107</v>
      </c>
      <c r="AX440" s="38">
        <v>4816921</v>
      </c>
      <c r="AY440" s="38">
        <v>3027779</v>
      </c>
      <c r="AZ440" s="38">
        <v>1307450</v>
      </c>
      <c r="BA440" s="38">
        <v>3303031</v>
      </c>
      <c r="BB440" s="38">
        <v>302778</v>
      </c>
      <c r="BC440" s="38">
        <v>522980</v>
      </c>
      <c r="BD440" s="38">
        <v>302778</v>
      </c>
      <c r="BE440" s="38">
        <v>894571</v>
      </c>
      <c r="BF440" s="38">
        <v>1032198</v>
      </c>
      <c r="BG440" s="38">
        <v>2133207</v>
      </c>
      <c r="BH440" s="38">
        <v>206440</v>
      </c>
      <c r="BI440" s="38">
        <v>1307450</v>
      </c>
      <c r="BJ440" s="38">
        <v>233965</v>
      </c>
      <c r="BK440" s="38" t="s">
        <v>107</v>
      </c>
      <c r="BL440" s="38" t="s">
        <v>107</v>
      </c>
      <c r="BM440" s="38" t="s">
        <v>107</v>
      </c>
      <c r="BN440" s="38">
        <v>6878563</v>
      </c>
      <c r="BO440" s="38">
        <v>178914</v>
      </c>
      <c r="BP440" s="38">
        <v>3027779</v>
      </c>
      <c r="BQ440" s="38">
        <v>6193185</v>
      </c>
      <c r="BR440" s="38">
        <v>0</v>
      </c>
      <c r="BS440" s="38">
        <v>481692</v>
      </c>
      <c r="BT440" s="330" t="s">
        <v>107</v>
      </c>
      <c r="BU440" s="38" t="s">
        <v>107</v>
      </c>
      <c r="BV440" s="38">
        <v>6549266</v>
      </c>
      <c r="BW440" s="38">
        <v>20179812</v>
      </c>
      <c r="BX440" s="38" t="s">
        <v>107</v>
      </c>
      <c r="BY440" s="85" t="s">
        <v>176</v>
      </c>
      <c r="BZ440" s="85" t="s">
        <v>173</v>
      </c>
      <c r="CA440" s="85" t="s">
        <v>176</v>
      </c>
      <c r="CB440" s="85" t="s">
        <v>173</v>
      </c>
      <c r="CC440" s="85" t="s">
        <v>176</v>
      </c>
      <c r="CD440" s="85" t="s">
        <v>173</v>
      </c>
      <c r="CE440" s="85" t="s">
        <v>173</v>
      </c>
      <c r="CF440" s="42" t="s">
        <v>107</v>
      </c>
      <c r="CG440" s="85" t="s">
        <v>107</v>
      </c>
      <c r="CH440" s="85" t="s">
        <v>107</v>
      </c>
      <c r="CI440" s="85" t="s">
        <v>107</v>
      </c>
      <c r="CJ440" s="85" t="s">
        <v>107</v>
      </c>
      <c r="CK440" s="85" t="s">
        <v>107</v>
      </c>
      <c r="CL440" s="85" t="s">
        <v>107</v>
      </c>
      <c r="CM440" s="41" t="s">
        <v>173</v>
      </c>
      <c r="CN440" s="41" t="s">
        <v>173</v>
      </c>
      <c r="CO440" s="41" t="s">
        <v>173</v>
      </c>
      <c r="CP440" s="41" t="s">
        <v>173</v>
      </c>
      <c r="CQ440" s="41" t="s">
        <v>173</v>
      </c>
      <c r="CR440" s="41" t="s">
        <v>173</v>
      </c>
      <c r="CS440" s="41" t="s">
        <v>173</v>
      </c>
      <c r="CT440" s="41" t="s">
        <v>173</v>
      </c>
      <c r="CU440" s="332">
        <v>9620079</v>
      </c>
      <c r="CV440" s="43">
        <v>1</v>
      </c>
    </row>
    <row r="441" spans="1:100" ht="25.5">
      <c r="A441" s="28">
        <v>648</v>
      </c>
      <c r="B441" s="114" t="s">
        <v>325</v>
      </c>
      <c r="C441" s="29" t="s">
        <v>0</v>
      </c>
      <c r="D441" s="29" t="s">
        <v>337</v>
      </c>
      <c r="E441" s="42" t="s">
        <v>338</v>
      </c>
      <c r="F441" s="42" t="s">
        <v>107</v>
      </c>
      <c r="G441" s="30" t="s">
        <v>1426</v>
      </c>
      <c r="H441" s="64" t="s">
        <v>969</v>
      </c>
      <c r="I441" s="28" t="s">
        <v>107</v>
      </c>
      <c r="J441" s="28" t="s">
        <v>1427</v>
      </c>
      <c r="K441" s="31" t="s">
        <v>341</v>
      </c>
      <c r="L441" s="32">
        <v>121</v>
      </c>
      <c r="M441" s="28">
        <v>5</v>
      </c>
      <c r="N441" s="34">
        <v>69490000</v>
      </c>
      <c r="O441" s="33" t="s">
        <v>338</v>
      </c>
      <c r="P441" s="28" t="s">
        <v>2415</v>
      </c>
      <c r="Q441" s="28" t="s">
        <v>112</v>
      </c>
      <c r="R441" s="28" t="s">
        <v>107</v>
      </c>
      <c r="S441" s="28" t="s">
        <v>107</v>
      </c>
      <c r="T441" s="42" t="s">
        <v>107</v>
      </c>
      <c r="U441" s="28" t="s">
        <v>107</v>
      </c>
      <c r="V441" s="28" t="s">
        <v>107</v>
      </c>
      <c r="W441" s="28" t="str">
        <f t="shared" si="6"/>
        <v>N.A.</v>
      </c>
      <c r="X441" s="57" t="s">
        <v>2412</v>
      </c>
      <c r="Y441" s="205">
        <v>0.01</v>
      </c>
      <c r="Z441" s="205">
        <v>0.01</v>
      </c>
      <c r="AA441" s="205">
        <v>0.01</v>
      </c>
      <c r="AB441" s="205">
        <v>0.01</v>
      </c>
      <c r="AC441" s="205">
        <v>0.01</v>
      </c>
      <c r="AD441" s="205">
        <v>0.02</v>
      </c>
      <c r="AE441" s="28" t="s">
        <v>176</v>
      </c>
      <c r="AF441" s="28" t="s">
        <v>176</v>
      </c>
      <c r="AG441" s="28" t="s">
        <v>176</v>
      </c>
      <c r="AH441" s="37">
        <v>0.5</v>
      </c>
      <c r="AI441" s="38">
        <v>8689479</v>
      </c>
      <c r="AJ441" s="38">
        <v>756945</v>
      </c>
      <c r="AK441" s="38">
        <v>619319</v>
      </c>
      <c r="AL441" s="38" t="s">
        <v>107</v>
      </c>
      <c r="AM441" s="38">
        <v>4816921</v>
      </c>
      <c r="AN441" s="38">
        <v>8078664</v>
      </c>
      <c r="AO441" s="38">
        <v>481692</v>
      </c>
      <c r="AP441" s="38">
        <v>894571</v>
      </c>
      <c r="AQ441" s="38">
        <v>48169</v>
      </c>
      <c r="AR441" s="38">
        <v>385354</v>
      </c>
      <c r="AS441" s="38" t="s">
        <v>107</v>
      </c>
      <c r="AT441" s="38" t="s">
        <v>107</v>
      </c>
      <c r="AU441" s="38" t="s">
        <v>107</v>
      </c>
      <c r="AV441" s="38" t="s">
        <v>107</v>
      </c>
      <c r="AW441" s="38" t="s">
        <v>107</v>
      </c>
      <c r="AX441" s="38">
        <v>4816921</v>
      </c>
      <c r="AY441" s="38">
        <v>3027779</v>
      </c>
      <c r="AZ441" s="38">
        <v>1307450</v>
      </c>
      <c r="BA441" s="38">
        <v>3303031</v>
      </c>
      <c r="BB441" s="38">
        <v>302778</v>
      </c>
      <c r="BC441" s="38">
        <v>522980</v>
      </c>
      <c r="BD441" s="38">
        <v>302778</v>
      </c>
      <c r="BE441" s="38">
        <v>894571</v>
      </c>
      <c r="BF441" s="38">
        <v>1032198</v>
      </c>
      <c r="BG441" s="38">
        <v>2133207</v>
      </c>
      <c r="BH441" s="38">
        <v>206440</v>
      </c>
      <c r="BI441" s="38">
        <v>1307450</v>
      </c>
      <c r="BJ441" s="38">
        <v>233965</v>
      </c>
      <c r="BK441" s="38" t="s">
        <v>107</v>
      </c>
      <c r="BL441" s="38" t="s">
        <v>107</v>
      </c>
      <c r="BM441" s="38" t="s">
        <v>107</v>
      </c>
      <c r="BN441" s="38">
        <v>6878563</v>
      </c>
      <c r="BO441" s="38">
        <v>178914</v>
      </c>
      <c r="BP441" s="38">
        <v>3027779</v>
      </c>
      <c r="BQ441" s="38">
        <v>6193185</v>
      </c>
      <c r="BR441" s="38">
        <v>0</v>
      </c>
      <c r="BS441" s="38">
        <v>481692</v>
      </c>
      <c r="BT441" s="330" t="s">
        <v>107</v>
      </c>
      <c r="BU441" s="38" t="s">
        <v>107</v>
      </c>
      <c r="BV441" s="38">
        <v>6549266</v>
      </c>
      <c r="BW441" s="38">
        <v>20179812</v>
      </c>
      <c r="BX441" s="38" t="s">
        <v>107</v>
      </c>
      <c r="BY441" s="85" t="s">
        <v>176</v>
      </c>
      <c r="BZ441" s="85" t="s">
        <v>173</v>
      </c>
      <c r="CA441" s="85" t="s">
        <v>176</v>
      </c>
      <c r="CB441" s="85" t="s">
        <v>173</v>
      </c>
      <c r="CC441" s="85" t="s">
        <v>176</v>
      </c>
      <c r="CD441" s="85" t="s">
        <v>173</v>
      </c>
      <c r="CE441" s="85" t="s">
        <v>173</v>
      </c>
      <c r="CF441" s="42" t="s">
        <v>107</v>
      </c>
      <c r="CG441" s="85" t="s">
        <v>107</v>
      </c>
      <c r="CH441" s="85" t="s">
        <v>107</v>
      </c>
      <c r="CI441" s="85" t="s">
        <v>107</v>
      </c>
      <c r="CJ441" s="85" t="s">
        <v>107</v>
      </c>
      <c r="CK441" s="85" t="s">
        <v>107</v>
      </c>
      <c r="CL441" s="85" t="s">
        <v>107</v>
      </c>
      <c r="CM441" s="41" t="s">
        <v>173</v>
      </c>
      <c r="CN441" s="41" t="s">
        <v>173</v>
      </c>
      <c r="CO441" s="41" t="s">
        <v>173</v>
      </c>
      <c r="CP441" s="41" t="s">
        <v>173</v>
      </c>
      <c r="CQ441" s="41" t="s">
        <v>173</v>
      </c>
      <c r="CR441" s="41" t="s">
        <v>173</v>
      </c>
      <c r="CS441" s="41" t="s">
        <v>173</v>
      </c>
      <c r="CT441" s="41" t="s">
        <v>173</v>
      </c>
      <c r="CU441" s="332">
        <v>9620079</v>
      </c>
      <c r="CV441" s="43">
        <v>1</v>
      </c>
    </row>
    <row r="442" spans="1:100" ht="25.5">
      <c r="A442" s="28">
        <v>649</v>
      </c>
      <c r="B442" s="114" t="s">
        <v>325</v>
      </c>
      <c r="C442" s="29" t="s">
        <v>0</v>
      </c>
      <c r="D442" s="29" t="s">
        <v>337</v>
      </c>
      <c r="E442" s="42" t="s">
        <v>338</v>
      </c>
      <c r="F442" s="42" t="s">
        <v>107</v>
      </c>
      <c r="G442" s="30" t="s">
        <v>1428</v>
      </c>
      <c r="H442" s="64" t="s">
        <v>969</v>
      </c>
      <c r="I442" s="28" t="s">
        <v>107</v>
      </c>
      <c r="J442" s="28" t="s">
        <v>1429</v>
      </c>
      <c r="K442" s="31" t="s">
        <v>341</v>
      </c>
      <c r="L442" s="32">
        <v>121</v>
      </c>
      <c r="M442" s="28">
        <v>5</v>
      </c>
      <c r="N442" s="34">
        <v>73490000</v>
      </c>
      <c r="O442" s="33" t="s">
        <v>338</v>
      </c>
      <c r="P442" s="28" t="s">
        <v>130</v>
      </c>
      <c r="Q442" s="28" t="s">
        <v>112</v>
      </c>
      <c r="R442" s="28" t="s">
        <v>107</v>
      </c>
      <c r="S442" s="28" t="s">
        <v>107</v>
      </c>
      <c r="T442" s="42" t="s">
        <v>107</v>
      </c>
      <c r="U442" s="28" t="s">
        <v>107</v>
      </c>
      <c r="V442" s="28" t="s">
        <v>107</v>
      </c>
      <c r="W442" s="28" t="str">
        <f t="shared" si="6"/>
        <v>N.A.</v>
      </c>
      <c r="X442" s="57" t="s">
        <v>2412</v>
      </c>
      <c r="Y442" s="205">
        <v>0.01</v>
      </c>
      <c r="Z442" s="205">
        <v>0.01</v>
      </c>
      <c r="AA442" s="205">
        <v>0.01</v>
      </c>
      <c r="AB442" s="205">
        <v>0.01</v>
      </c>
      <c r="AC442" s="205">
        <v>0.01</v>
      </c>
      <c r="AD442" s="205">
        <v>0.02</v>
      </c>
      <c r="AE442" s="28" t="s">
        <v>176</v>
      </c>
      <c r="AF442" s="28" t="s">
        <v>176</v>
      </c>
      <c r="AG442" s="28" t="s">
        <v>176</v>
      </c>
      <c r="AH442" s="37">
        <v>0.5</v>
      </c>
      <c r="AI442" s="38">
        <v>8689479</v>
      </c>
      <c r="AJ442" s="38">
        <v>756945</v>
      </c>
      <c r="AK442" s="38">
        <v>619319</v>
      </c>
      <c r="AL442" s="38" t="s">
        <v>107</v>
      </c>
      <c r="AM442" s="38">
        <v>4816921</v>
      </c>
      <c r="AN442" s="38">
        <v>8078664</v>
      </c>
      <c r="AO442" s="38">
        <v>481692</v>
      </c>
      <c r="AP442" s="38">
        <v>894571</v>
      </c>
      <c r="AQ442" s="38">
        <v>48169</v>
      </c>
      <c r="AR442" s="38">
        <v>385354</v>
      </c>
      <c r="AS442" s="38" t="s">
        <v>107</v>
      </c>
      <c r="AT442" s="38" t="s">
        <v>107</v>
      </c>
      <c r="AU442" s="38" t="s">
        <v>107</v>
      </c>
      <c r="AV442" s="38" t="s">
        <v>107</v>
      </c>
      <c r="AW442" s="38" t="s">
        <v>107</v>
      </c>
      <c r="AX442" s="38">
        <v>4816921</v>
      </c>
      <c r="AY442" s="38">
        <v>3027779</v>
      </c>
      <c r="AZ442" s="38">
        <v>1307450</v>
      </c>
      <c r="BA442" s="38">
        <v>3303031</v>
      </c>
      <c r="BB442" s="38">
        <v>302778</v>
      </c>
      <c r="BC442" s="38">
        <v>522980</v>
      </c>
      <c r="BD442" s="38">
        <v>302778</v>
      </c>
      <c r="BE442" s="38">
        <v>894571</v>
      </c>
      <c r="BF442" s="38">
        <v>1032198</v>
      </c>
      <c r="BG442" s="38">
        <v>2133207</v>
      </c>
      <c r="BH442" s="38">
        <v>206440</v>
      </c>
      <c r="BI442" s="38">
        <v>1307450</v>
      </c>
      <c r="BJ442" s="38">
        <v>233965</v>
      </c>
      <c r="BK442" s="38" t="s">
        <v>107</v>
      </c>
      <c r="BL442" s="38" t="s">
        <v>107</v>
      </c>
      <c r="BM442" s="38" t="s">
        <v>107</v>
      </c>
      <c r="BN442" s="38">
        <v>6878563</v>
      </c>
      <c r="BO442" s="38">
        <v>178914</v>
      </c>
      <c r="BP442" s="38">
        <v>3027779</v>
      </c>
      <c r="BQ442" s="38">
        <v>6193185</v>
      </c>
      <c r="BR442" s="38">
        <v>0</v>
      </c>
      <c r="BS442" s="38">
        <v>481692</v>
      </c>
      <c r="BT442" s="330" t="s">
        <v>107</v>
      </c>
      <c r="BU442" s="38" t="s">
        <v>107</v>
      </c>
      <c r="BV442" s="38">
        <v>6549266</v>
      </c>
      <c r="BW442" s="38">
        <v>20179812</v>
      </c>
      <c r="BX442" s="38" t="s">
        <v>107</v>
      </c>
      <c r="BY442" s="85" t="s">
        <v>176</v>
      </c>
      <c r="BZ442" s="85" t="s">
        <v>173</v>
      </c>
      <c r="CA442" s="85" t="s">
        <v>176</v>
      </c>
      <c r="CB442" s="85" t="s">
        <v>173</v>
      </c>
      <c r="CC442" s="85" t="s">
        <v>176</v>
      </c>
      <c r="CD442" s="85" t="s">
        <v>173</v>
      </c>
      <c r="CE442" s="85" t="s">
        <v>173</v>
      </c>
      <c r="CF442" s="42" t="s">
        <v>107</v>
      </c>
      <c r="CG442" s="85" t="s">
        <v>107</v>
      </c>
      <c r="CH442" s="85" t="s">
        <v>107</v>
      </c>
      <c r="CI442" s="85" t="s">
        <v>107</v>
      </c>
      <c r="CJ442" s="85" t="s">
        <v>107</v>
      </c>
      <c r="CK442" s="85" t="s">
        <v>107</v>
      </c>
      <c r="CL442" s="85" t="s">
        <v>107</v>
      </c>
      <c r="CM442" s="41" t="s">
        <v>173</v>
      </c>
      <c r="CN442" s="41" t="s">
        <v>173</v>
      </c>
      <c r="CO442" s="41" t="s">
        <v>173</v>
      </c>
      <c r="CP442" s="41" t="s">
        <v>173</v>
      </c>
      <c r="CQ442" s="41" t="s">
        <v>173</v>
      </c>
      <c r="CR442" s="41" t="s">
        <v>173</v>
      </c>
      <c r="CS442" s="41" t="s">
        <v>173</v>
      </c>
      <c r="CT442" s="41" t="s">
        <v>173</v>
      </c>
      <c r="CU442" s="332">
        <v>9620079</v>
      </c>
      <c r="CV442" s="43">
        <v>1</v>
      </c>
    </row>
    <row r="443" spans="1:100" ht="25.5">
      <c r="A443" s="28">
        <v>650</v>
      </c>
      <c r="B443" s="114" t="s">
        <v>325</v>
      </c>
      <c r="C443" s="29" t="s">
        <v>0</v>
      </c>
      <c r="D443" s="29" t="s">
        <v>337</v>
      </c>
      <c r="E443" s="42" t="s">
        <v>338</v>
      </c>
      <c r="F443" s="42" t="s">
        <v>107</v>
      </c>
      <c r="G443" s="30" t="s">
        <v>1430</v>
      </c>
      <c r="H443" s="64" t="s">
        <v>969</v>
      </c>
      <c r="I443" s="28">
        <v>3206104</v>
      </c>
      <c r="J443" s="28" t="s">
        <v>1431</v>
      </c>
      <c r="K443" s="31" t="s">
        <v>369</v>
      </c>
      <c r="L443" s="32">
        <v>155</v>
      </c>
      <c r="M443" s="28">
        <v>5</v>
      </c>
      <c r="N443" s="34">
        <v>128800000</v>
      </c>
      <c r="O443" s="33" t="s">
        <v>338</v>
      </c>
      <c r="P443" s="28" t="s">
        <v>130</v>
      </c>
      <c r="Q443" s="28" t="s">
        <v>112</v>
      </c>
      <c r="R443" s="28" t="s">
        <v>107</v>
      </c>
      <c r="S443" s="28" t="s">
        <v>107</v>
      </c>
      <c r="T443" s="42" t="s">
        <v>107</v>
      </c>
      <c r="U443" s="28" t="s">
        <v>107</v>
      </c>
      <c r="V443" s="28" t="s">
        <v>107</v>
      </c>
      <c r="W443" s="28" t="str">
        <f t="shared" si="6"/>
        <v>N.A.</v>
      </c>
      <c r="X443" s="57" t="s">
        <v>2413</v>
      </c>
      <c r="Y443" s="205">
        <v>0.01</v>
      </c>
      <c r="Z443" s="205">
        <v>0.01</v>
      </c>
      <c r="AA443" s="205">
        <v>0.01</v>
      </c>
      <c r="AB443" s="205">
        <v>0.01</v>
      </c>
      <c r="AC443" s="205">
        <v>0.01</v>
      </c>
      <c r="AD443" s="205">
        <v>0.02</v>
      </c>
      <c r="AE443" s="28" t="s">
        <v>176</v>
      </c>
      <c r="AF443" s="28" t="s">
        <v>176</v>
      </c>
      <c r="AG443" s="28" t="s">
        <v>176</v>
      </c>
      <c r="AH443" s="37">
        <v>0.5</v>
      </c>
      <c r="AI443" s="38">
        <v>8689479</v>
      </c>
      <c r="AJ443" s="38">
        <v>756945</v>
      </c>
      <c r="AK443" s="38">
        <v>619319</v>
      </c>
      <c r="AL443" s="38" t="s">
        <v>107</v>
      </c>
      <c r="AM443" s="38">
        <v>4816921</v>
      </c>
      <c r="AN443" s="38">
        <v>8078664</v>
      </c>
      <c r="AO443" s="38">
        <v>481692</v>
      </c>
      <c r="AP443" s="38">
        <v>894571</v>
      </c>
      <c r="AQ443" s="38">
        <v>48169</v>
      </c>
      <c r="AR443" s="38">
        <v>385354</v>
      </c>
      <c r="AS443" s="38" t="s">
        <v>107</v>
      </c>
      <c r="AT443" s="38" t="s">
        <v>107</v>
      </c>
      <c r="AU443" s="38" t="s">
        <v>107</v>
      </c>
      <c r="AV443" s="38" t="s">
        <v>107</v>
      </c>
      <c r="AW443" s="38" t="s">
        <v>107</v>
      </c>
      <c r="AX443" s="38">
        <v>4816921</v>
      </c>
      <c r="AY443" s="38">
        <v>3027779</v>
      </c>
      <c r="AZ443" s="38">
        <v>1307450</v>
      </c>
      <c r="BA443" s="38">
        <v>3303031</v>
      </c>
      <c r="BB443" s="38">
        <v>302778</v>
      </c>
      <c r="BC443" s="38">
        <v>522980</v>
      </c>
      <c r="BD443" s="38">
        <v>302778</v>
      </c>
      <c r="BE443" s="38">
        <v>894571</v>
      </c>
      <c r="BF443" s="38">
        <v>1032198</v>
      </c>
      <c r="BG443" s="38">
        <v>2133207</v>
      </c>
      <c r="BH443" s="38">
        <v>206440</v>
      </c>
      <c r="BI443" s="38">
        <v>1307450</v>
      </c>
      <c r="BJ443" s="38">
        <v>233965</v>
      </c>
      <c r="BK443" s="38" t="s">
        <v>107</v>
      </c>
      <c r="BL443" s="38" t="s">
        <v>107</v>
      </c>
      <c r="BM443" s="38" t="s">
        <v>107</v>
      </c>
      <c r="BN443" s="38">
        <v>6878563</v>
      </c>
      <c r="BO443" s="38">
        <v>178914</v>
      </c>
      <c r="BP443" s="38">
        <v>3027779</v>
      </c>
      <c r="BQ443" s="38">
        <v>6193185</v>
      </c>
      <c r="BR443" s="38">
        <v>0</v>
      </c>
      <c r="BS443" s="38">
        <v>481692</v>
      </c>
      <c r="BT443" s="330" t="s">
        <v>107</v>
      </c>
      <c r="BU443" s="38" t="s">
        <v>107</v>
      </c>
      <c r="BV443" s="38">
        <v>6549266</v>
      </c>
      <c r="BW443" s="38">
        <v>20179812</v>
      </c>
      <c r="BX443" s="38" t="s">
        <v>107</v>
      </c>
      <c r="BY443" s="85" t="s">
        <v>176</v>
      </c>
      <c r="BZ443" s="85" t="s">
        <v>173</v>
      </c>
      <c r="CA443" s="85" t="s">
        <v>176</v>
      </c>
      <c r="CB443" s="85" t="s">
        <v>173</v>
      </c>
      <c r="CC443" s="85" t="s">
        <v>176</v>
      </c>
      <c r="CD443" s="85" t="s">
        <v>173</v>
      </c>
      <c r="CE443" s="85" t="s">
        <v>173</v>
      </c>
      <c r="CF443" s="42" t="s">
        <v>107</v>
      </c>
      <c r="CG443" s="85" t="s">
        <v>107</v>
      </c>
      <c r="CH443" s="85" t="s">
        <v>107</v>
      </c>
      <c r="CI443" s="85" t="s">
        <v>107</v>
      </c>
      <c r="CJ443" s="85" t="s">
        <v>107</v>
      </c>
      <c r="CK443" s="85" t="s">
        <v>107</v>
      </c>
      <c r="CL443" s="85" t="s">
        <v>107</v>
      </c>
      <c r="CM443" s="41" t="s">
        <v>173</v>
      </c>
      <c r="CN443" s="41" t="s">
        <v>173</v>
      </c>
      <c r="CO443" s="41" t="s">
        <v>173</v>
      </c>
      <c r="CP443" s="41" t="s">
        <v>173</v>
      </c>
      <c r="CQ443" s="41" t="s">
        <v>173</v>
      </c>
      <c r="CR443" s="41" t="s">
        <v>173</v>
      </c>
      <c r="CS443" s="41" t="s">
        <v>173</v>
      </c>
      <c r="CT443" s="41" t="s">
        <v>173</v>
      </c>
      <c r="CU443" s="332">
        <v>11904676</v>
      </c>
      <c r="CV443" s="43">
        <v>1</v>
      </c>
    </row>
    <row r="444" spans="1:100" ht="25.5">
      <c r="A444" s="28">
        <v>651</v>
      </c>
      <c r="B444" s="114" t="s">
        <v>325</v>
      </c>
      <c r="C444" s="29" t="s">
        <v>0</v>
      </c>
      <c r="D444" s="29" t="s">
        <v>337</v>
      </c>
      <c r="E444" s="42" t="s">
        <v>338</v>
      </c>
      <c r="F444" s="42" t="s">
        <v>107</v>
      </c>
      <c r="G444" s="30" t="s">
        <v>1432</v>
      </c>
      <c r="H444" s="64" t="s">
        <v>969</v>
      </c>
      <c r="I444" s="28">
        <v>3206102</v>
      </c>
      <c r="J444" s="28" t="s">
        <v>1433</v>
      </c>
      <c r="K444" s="31" t="s">
        <v>369</v>
      </c>
      <c r="L444" s="32">
        <v>155</v>
      </c>
      <c r="M444" s="28">
        <v>5</v>
      </c>
      <c r="N444" s="34">
        <v>132100000</v>
      </c>
      <c r="O444" s="33" t="s">
        <v>338</v>
      </c>
      <c r="P444" s="28" t="s">
        <v>130</v>
      </c>
      <c r="Q444" s="28" t="s">
        <v>112</v>
      </c>
      <c r="R444" s="28" t="s">
        <v>107</v>
      </c>
      <c r="S444" s="28" t="s">
        <v>107</v>
      </c>
      <c r="T444" s="42" t="s">
        <v>107</v>
      </c>
      <c r="U444" s="28" t="s">
        <v>107</v>
      </c>
      <c r="V444" s="28" t="s">
        <v>107</v>
      </c>
      <c r="W444" s="28" t="str">
        <f t="shared" si="6"/>
        <v>N.A.</v>
      </c>
      <c r="X444" s="57" t="s">
        <v>2413</v>
      </c>
      <c r="Y444" s="205">
        <v>0.01</v>
      </c>
      <c r="Z444" s="205">
        <v>0.01</v>
      </c>
      <c r="AA444" s="205">
        <v>0.01</v>
      </c>
      <c r="AB444" s="205">
        <v>0.01</v>
      </c>
      <c r="AC444" s="205">
        <v>0.01</v>
      </c>
      <c r="AD444" s="205">
        <v>0.02</v>
      </c>
      <c r="AE444" s="28" t="s">
        <v>176</v>
      </c>
      <c r="AF444" s="28" t="s">
        <v>176</v>
      </c>
      <c r="AG444" s="28" t="s">
        <v>176</v>
      </c>
      <c r="AH444" s="37">
        <v>0.5</v>
      </c>
      <c r="AI444" s="38">
        <v>8689479</v>
      </c>
      <c r="AJ444" s="38">
        <v>756945</v>
      </c>
      <c r="AK444" s="38">
        <v>619319</v>
      </c>
      <c r="AL444" s="38" t="s">
        <v>107</v>
      </c>
      <c r="AM444" s="38">
        <v>4816921</v>
      </c>
      <c r="AN444" s="38">
        <v>8078664</v>
      </c>
      <c r="AO444" s="38">
        <v>481692</v>
      </c>
      <c r="AP444" s="38">
        <v>894571</v>
      </c>
      <c r="AQ444" s="38">
        <v>48169</v>
      </c>
      <c r="AR444" s="38">
        <v>385354</v>
      </c>
      <c r="AS444" s="38" t="s">
        <v>107</v>
      </c>
      <c r="AT444" s="38" t="s">
        <v>107</v>
      </c>
      <c r="AU444" s="38" t="s">
        <v>107</v>
      </c>
      <c r="AV444" s="38" t="s">
        <v>107</v>
      </c>
      <c r="AW444" s="38" t="s">
        <v>107</v>
      </c>
      <c r="AX444" s="38">
        <v>4816921</v>
      </c>
      <c r="AY444" s="38">
        <v>3027779</v>
      </c>
      <c r="AZ444" s="38">
        <v>1307450</v>
      </c>
      <c r="BA444" s="38">
        <v>3303031</v>
      </c>
      <c r="BB444" s="38">
        <v>302778</v>
      </c>
      <c r="BC444" s="38">
        <v>522980</v>
      </c>
      <c r="BD444" s="38">
        <v>302778</v>
      </c>
      <c r="BE444" s="38">
        <v>894571</v>
      </c>
      <c r="BF444" s="38">
        <v>1032198</v>
      </c>
      <c r="BG444" s="38">
        <v>2133207</v>
      </c>
      <c r="BH444" s="38">
        <v>206440</v>
      </c>
      <c r="BI444" s="38">
        <v>1307450</v>
      </c>
      <c r="BJ444" s="38">
        <v>233965</v>
      </c>
      <c r="BK444" s="38" t="s">
        <v>107</v>
      </c>
      <c r="BL444" s="38" t="s">
        <v>107</v>
      </c>
      <c r="BM444" s="38" t="s">
        <v>107</v>
      </c>
      <c r="BN444" s="38">
        <v>6878563</v>
      </c>
      <c r="BO444" s="38">
        <v>178914</v>
      </c>
      <c r="BP444" s="38">
        <v>3027779</v>
      </c>
      <c r="BQ444" s="38">
        <v>6193185</v>
      </c>
      <c r="BR444" s="38">
        <v>0</v>
      </c>
      <c r="BS444" s="38">
        <v>481692</v>
      </c>
      <c r="BT444" s="330" t="s">
        <v>107</v>
      </c>
      <c r="BU444" s="38" t="s">
        <v>107</v>
      </c>
      <c r="BV444" s="38">
        <v>6549266</v>
      </c>
      <c r="BW444" s="38">
        <v>20179812</v>
      </c>
      <c r="BX444" s="38" t="s">
        <v>107</v>
      </c>
      <c r="BY444" s="85" t="s">
        <v>176</v>
      </c>
      <c r="BZ444" s="85" t="s">
        <v>176</v>
      </c>
      <c r="CA444" s="85" t="s">
        <v>176</v>
      </c>
      <c r="CB444" s="85" t="s">
        <v>176</v>
      </c>
      <c r="CC444" s="85" t="s">
        <v>176</v>
      </c>
      <c r="CD444" s="85" t="s">
        <v>173</v>
      </c>
      <c r="CE444" s="85" t="s">
        <v>173</v>
      </c>
      <c r="CF444" s="42" t="s">
        <v>107</v>
      </c>
      <c r="CG444" s="85" t="s">
        <v>107</v>
      </c>
      <c r="CH444" s="85" t="s">
        <v>107</v>
      </c>
      <c r="CI444" s="85" t="s">
        <v>107</v>
      </c>
      <c r="CJ444" s="85" t="s">
        <v>107</v>
      </c>
      <c r="CK444" s="85" t="s">
        <v>107</v>
      </c>
      <c r="CL444" s="85" t="s">
        <v>107</v>
      </c>
      <c r="CM444" s="41" t="s">
        <v>173</v>
      </c>
      <c r="CN444" s="41" t="s">
        <v>173</v>
      </c>
      <c r="CO444" s="41" t="s">
        <v>173</v>
      </c>
      <c r="CP444" s="41" t="s">
        <v>173</v>
      </c>
      <c r="CQ444" s="41" t="s">
        <v>173</v>
      </c>
      <c r="CR444" s="41" t="s">
        <v>173</v>
      </c>
      <c r="CS444" s="41" t="s">
        <v>173</v>
      </c>
      <c r="CT444" s="41" t="s">
        <v>173</v>
      </c>
      <c r="CU444" s="332">
        <v>11904676</v>
      </c>
      <c r="CV444" s="43">
        <v>1</v>
      </c>
    </row>
    <row r="445" spans="1:100" ht="25.5">
      <c r="A445" s="28">
        <v>652</v>
      </c>
      <c r="B445" s="114" t="s">
        <v>325</v>
      </c>
      <c r="C445" s="29" t="s">
        <v>0</v>
      </c>
      <c r="D445" s="29" t="s">
        <v>337</v>
      </c>
      <c r="E445" s="42" t="s">
        <v>338</v>
      </c>
      <c r="F445" s="42" t="s">
        <v>107</v>
      </c>
      <c r="G445" s="30" t="s">
        <v>1434</v>
      </c>
      <c r="H445" s="64" t="s">
        <v>969</v>
      </c>
      <c r="I445" s="28">
        <v>3206107</v>
      </c>
      <c r="J445" s="28" t="s">
        <v>1435</v>
      </c>
      <c r="K445" s="31" t="s">
        <v>369</v>
      </c>
      <c r="L445" s="32">
        <v>155</v>
      </c>
      <c r="M445" s="28">
        <v>5</v>
      </c>
      <c r="N445" s="34">
        <v>138500000</v>
      </c>
      <c r="O445" s="33" t="s">
        <v>338</v>
      </c>
      <c r="P445" s="28" t="s">
        <v>130</v>
      </c>
      <c r="Q445" s="28" t="s">
        <v>112</v>
      </c>
      <c r="R445" s="28" t="s">
        <v>107</v>
      </c>
      <c r="S445" s="28" t="s">
        <v>107</v>
      </c>
      <c r="T445" s="42" t="s">
        <v>107</v>
      </c>
      <c r="U445" s="28" t="s">
        <v>107</v>
      </c>
      <c r="V445" s="28" t="s">
        <v>107</v>
      </c>
      <c r="W445" s="28" t="str">
        <f t="shared" si="6"/>
        <v>N.A.</v>
      </c>
      <c r="X445" s="57" t="s">
        <v>2414</v>
      </c>
      <c r="Y445" s="205">
        <v>0.01</v>
      </c>
      <c r="Z445" s="205">
        <v>0.01</v>
      </c>
      <c r="AA445" s="205">
        <v>0.01</v>
      </c>
      <c r="AB445" s="205">
        <v>0.01</v>
      </c>
      <c r="AC445" s="205">
        <v>0.01</v>
      </c>
      <c r="AD445" s="205">
        <v>0.02</v>
      </c>
      <c r="AE445" s="28" t="s">
        <v>176</v>
      </c>
      <c r="AF445" s="28" t="s">
        <v>176</v>
      </c>
      <c r="AG445" s="28" t="s">
        <v>176</v>
      </c>
      <c r="AH445" s="37">
        <v>0.5</v>
      </c>
      <c r="AI445" s="38">
        <v>8689479</v>
      </c>
      <c r="AJ445" s="38">
        <v>756945</v>
      </c>
      <c r="AK445" s="38">
        <v>619319</v>
      </c>
      <c r="AL445" s="38" t="s">
        <v>107</v>
      </c>
      <c r="AM445" s="38">
        <v>4816921</v>
      </c>
      <c r="AN445" s="38">
        <v>8078664</v>
      </c>
      <c r="AO445" s="38">
        <v>481692</v>
      </c>
      <c r="AP445" s="38">
        <v>894571</v>
      </c>
      <c r="AQ445" s="38">
        <v>48169</v>
      </c>
      <c r="AR445" s="38">
        <v>385354</v>
      </c>
      <c r="AS445" s="38" t="s">
        <v>107</v>
      </c>
      <c r="AT445" s="38" t="s">
        <v>107</v>
      </c>
      <c r="AU445" s="38" t="s">
        <v>107</v>
      </c>
      <c r="AV445" s="38" t="s">
        <v>107</v>
      </c>
      <c r="AW445" s="38" t="s">
        <v>107</v>
      </c>
      <c r="AX445" s="38">
        <v>4816921</v>
      </c>
      <c r="AY445" s="38">
        <v>3027779</v>
      </c>
      <c r="AZ445" s="38">
        <v>1307450</v>
      </c>
      <c r="BA445" s="38">
        <v>3303031</v>
      </c>
      <c r="BB445" s="38">
        <v>302778</v>
      </c>
      <c r="BC445" s="38">
        <v>522980</v>
      </c>
      <c r="BD445" s="38">
        <v>302778</v>
      </c>
      <c r="BE445" s="38">
        <v>894571</v>
      </c>
      <c r="BF445" s="38">
        <v>1032198</v>
      </c>
      <c r="BG445" s="38">
        <v>2133207</v>
      </c>
      <c r="BH445" s="38">
        <v>206440</v>
      </c>
      <c r="BI445" s="38">
        <v>1307450</v>
      </c>
      <c r="BJ445" s="38">
        <v>233965</v>
      </c>
      <c r="BK445" s="38" t="s">
        <v>107</v>
      </c>
      <c r="BL445" s="38" t="s">
        <v>107</v>
      </c>
      <c r="BM445" s="38" t="s">
        <v>107</v>
      </c>
      <c r="BN445" s="38">
        <v>6878563</v>
      </c>
      <c r="BO445" s="38">
        <v>178914</v>
      </c>
      <c r="BP445" s="38">
        <v>3027779</v>
      </c>
      <c r="BQ445" s="38">
        <v>6193185</v>
      </c>
      <c r="BR445" s="38">
        <v>0</v>
      </c>
      <c r="BS445" s="38">
        <v>481692</v>
      </c>
      <c r="BT445" s="330" t="s">
        <v>107</v>
      </c>
      <c r="BU445" s="38" t="s">
        <v>107</v>
      </c>
      <c r="BV445" s="38">
        <v>6549266</v>
      </c>
      <c r="BW445" s="38">
        <v>20179812</v>
      </c>
      <c r="BX445" s="38" t="s">
        <v>107</v>
      </c>
      <c r="BY445" s="85" t="s">
        <v>176</v>
      </c>
      <c r="BZ445" s="85" t="s">
        <v>176</v>
      </c>
      <c r="CA445" s="85" t="s">
        <v>176</v>
      </c>
      <c r="CB445" s="85" t="s">
        <v>176</v>
      </c>
      <c r="CC445" s="85" t="s">
        <v>176</v>
      </c>
      <c r="CD445" s="85" t="s">
        <v>173</v>
      </c>
      <c r="CE445" s="85" t="s">
        <v>173</v>
      </c>
      <c r="CF445" s="42" t="s">
        <v>107</v>
      </c>
      <c r="CG445" s="85" t="s">
        <v>107</v>
      </c>
      <c r="CH445" s="85" t="s">
        <v>107</v>
      </c>
      <c r="CI445" s="85" t="s">
        <v>107</v>
      </c>
      <c r="CJ445" s="85" t="s">
        <v>107</v>
      </c>
      <c r="CK445" s="85" t="s">
        <v>107</v>
      </c>
      <c r="CL445" s="85" t="s">
        <v>107</v>
      </c>
      <c r="CM445" s="41" t="s">
        <v>173</v>
      </c>
      <c r="CN445" s="41" t="s">
        <v>173</v>
      </c>
      <c r="CO445" s="41" t="s">
        <v>173</v>
      </c>
      <c r="CP445" s="41" t="s">
        <v>173</v>
      </c>
      <c r="CQ445" s="41" t="s">
        <v>173</v>
      </c>
      <c r="CR445" s="41" t="s">
        <v>173</v>
      </c>
      <c r="CS445" s="41" t="s">
        <v>173</v>
      </c>
      <c r="CT445" s="41" t="s">
        <v>173</v>
      </c>
      <c r="CU445" s="332">
        <v>11904676</v>
      </c>
      <c r="CV445" s="43">
        <v>1</v>
      </c>
    </row>
    <row r="446" spans="1:100" ht="25.5">
      <c r="A446" s="28">
        <v>655</v>
      </c>
      <c r="B446" s="114" t="s">
        <v>325</v>
      </c>
      <c r="C446" s="29" t="s">
        <v>3</v>
      </c>
      <c r="D446" s="29" t="s">
        <v>977</v>
      </c>
      <c r="E446" s="42" t="s">
        <v>978</v>
      </c>
      <c r="F446" s="42" t="s">
        <v>982</v>
      </c>
      <c r="G446" s="30" t="s">
        <v>2433</v>
      </c>
      <c r="H446" s="42" t="s">
        <v>1009</v>
      </c>
      <c r="I446" s="28">
        <v>6420056</v>
      </c>
      <c r="J446" s="28" t="s">
        <v>1440</v>
      </c>
      <c r="K446" s="31" t="s">
        <v>107</v>
      </c>
      <c r="L446" s="32">
        <v>158</v>
      </c>
      <c r="M446" s="33" t="s">
        <v>107</v>
      </c>
      <c r="N446" s="34">
        <v>123000000</v>
      </c>
      <c r="O446" s="29" t="s">
        <v>107</v>
      </c>
      <c r="P446" s="28" t="s">
        <v>2415</v>
      </c>
      <c r="Q446" s="28" t="s">
        <v>112</v>
      </c>
      <c r="R446" s="28" t="s">
        <v>107</v>
      </c>
      <c r="S446" s="28" t="s">
        <v>107</v>
      </c>
      <c r="T446" s="42" t="s">
        <v>107</v>
      </c>
      <c r="U446" s="28" t="s">
        <v>107</v>
      </c>
      <c r="V446" s="28" t="s">
        <v>107</v>
      </c>
      <c r="W446" s="28">
        <f t="shared" si="6"/>
        <v>246849920</v>
      </c>
      <c r="X446" s="57" t="s">
        <v>2412</v>
      </c>
      <c r="Y446" s="205">
        <v>0.05</v>
      </c>
      <c r="Z446" s="205">
        <v>0.05</v>
      </c>
      <c r="AA446" s="205">
        <v>0.05</v>
      </c>
      <c r="AB446" s="205">
        <v>0.05</v>
      </c>
      <c r="AC446" s="205">
        <v>0.05</v>
      </c>
      <c r="AD446" s="205">
        <v>0.06</v>
      </c>
      <c r="AE446" s="28" t="s">
        <v>176</v>
      </c>
      <c r="AF446" s="28" t="s">
        <v>176</v>
      </c>
      <c r="AG446" s="28" t="s">
        <v>176</v>
      </c>
      <c r="AH446" s="37">
        <v>1</v>
      </c>
      <c r="AI446" s="38">
        <v>8689479</v>
      </c>
      <c r="AJ446" s="38">
        <v>756945</v>
      </c>
      <c r="AK446" s="38">
        <v>619319</v>
      </c>
      <c r="AL446" s="38" t="s">
        <v>107</v>
      </c>
      <c r="AM446" s="38">
        <v>4816921</v>
      </c>
      <c r="AN446" s="38">
        <v>8078664</v>
      </c>
      <c r="AO446" s="38">
        <v>481692</v>
      </c>
      <c r="AP446" s="38">
        <v>894571</v>
      </c>
      <c r="AQ446" s="38">
        <v>48169</v>
      </c>
      <c r="AR446" s="38">
        <v>385354</v>
      </c>
      <c r="AS446" s="38" t="s">
        <v>107</v>
      </c>
      <c r="AT446" s="38" t="s">
        <v>107</v>
      </c>
      <c r="AU446" s="38" t="s">
        <v>107</v>
      </c>
      <c r="AV446" s="38" t="s">
        <v>107</v>
      </c>
      <c r="AW446" s="38" t="s">
        <v>107</v>
      </c>
      <c r="AX446" s="38">
        <v>4816921</v>
      </c>
      <c r="AY446" s="38">
        <v>3027779</v>
      </c>
      <c r="AZ446" s="38">
        <v>1307450</v>
      </c>
      <c r="BA446" s="38">
        <v>3303031</v>
      </c>
      <c r="BB446" s="38">
        <v>302778</v>
      </c>
      <c r="BC446" s="38">
        <v>522980</v>
      </c>
      <c r="BD446" s="38">
        <v>302778</v>
      </c>
      <c r="BE446" s="38">
        <v>894571</v>
      </c>
      <c r="BF446" s="38">
        <v>1032198</v>
      </c>
      <c r="BG446" s="38">
        <v>2133207</v>
      </c>
      <c r="BH446" s="38">
        <v>206440</v>
      </c>
      <c r="BI446" s="38">
        <v>1307450</v>
      </c>
      <c r="BJ446" s="38">
        <v>233965</v>
      </c>
      <c r="BK446" s="38" t="s">
        <v>107</v>
      </c>
      <c r="BL446" s="38" t="s">
        <v>107</v>
      </c>
      <c r="BM446" s="38" t="s">
        <v>107</v>
      </c>
      <c r="BN446" s="38">
        <v>6878563</v>
      </c>
      <c r="BO446" s="38">
        <v>178914</v>
      </c>
      <c r="BP446" s="38">
        <v>3027779</v>
      </c>
      <c r="BQ446" s="38">
        <v>6193185</v>
      </c>
      <c r="BR446" s="38">
        <v>0</v>
      </c>
      <c r="BS446" s="38">
        <v>481692</v>
      </c>
      <c r="BT446" s="330">
        <v>123849920</v>
      </c>
      <c r="BU446" s="38" t="s">
        <v>107</v>
      </c>
      <c r="BV446" s="38">
        <v>6549266</v>
      </c>
      <c r="BW446" s="38">
        <v>20179812</v>
      </c>
      <c r="BX446" s="38" t="s">
        <v>107</v>
      </c>
      <c r="BY446" s="85" t="s">
        <v>107</v>
      </c>
      <c r="BZ446" s="85" t="s">
        <v>107</v>
      </c>
      <c r="CA446" s="85" t="s">
        <v>107</v>
      </c>
      <c r="CB446" s="85" t="s">
        <v>107</v>
      </c>
      <c r="CC446" s="85" t="s">
        <v>107</v>
      </c>
      <c r="CD446" s="85" t="s">
        <v>107</v>
      </c>
      <c r="CE446" s="85" t="s">
        <v>107</v>
      </c>
      <c r="CF446" s="42" t="s">
        <v>107</v>
      </c>
      <c r="CG446" s="41" t="s">
        <v>176</v>
      </c>
      <c r="CH446" s="41" t="s">
        <v>176</v>
      </c>
      <c r="CI446" s="41" t="s">
        <v>176</v>
      </c>
      <c r="CJ446" s="41" t="s">
        <v>173</v>
      </c>
      <c r="CK446" s="41" t="s">
        <v>176</v>
      </c>
      <c r="CL446" s="41" t="s">
        <v>173</v>
      </c>
      <c r="CM446" s="85" t="s">
        <v>107</v>
      </c>
      <c r="CN446" s="85" t="s">
        <v>107</v>
      </c>
      <c r="CO446" s="85" t="s">
        <v>107</v>
      </c>
      <c r="CP446" s="85" t="s">
        <v>107</v>
      </c>
      <c r="CQ446" s="85" t="s">
        <v>107</v>
      </c>
      <c r="CR446" s="85" t="s">
        <v>107</v>
      </c>
      <c r="CS446" s="85" t="s">
        <v>107</v>
      </c>
      <c r="CT446" s="85" t="s">
        <v>107</v>
      </c>
      <c r="CU446" s="332">
        <v>13748869</v>
      </c>
      <c r="CV446" s="43">
        <v>1</v>
      </c>
    </row>
    <row r="447" spans="1:100" ht="25.5">
      <c r="A447" s="28">
        <v>656</v>
      </c>
      <c r="B447" s="114" t="s">
        <v>325</v>
      </c>
      <c r="C447" s="29" t="s">
        <v>3</v>
      </c>
      <c r="D447" s="29" t="s">
        <v>977</v>
      </c>
      <c r="E447" s="42" t="s">
        <v>986</v>
      </c>
      <c r="F447" s="42" t="s">
        <v>982</v>
      </c>
      <c r="G447" s="30" t="s">
        <v>2434</v>
      </c>
      <c r="H447" s="42" t="s">
        <v>1009</v>
      </c>
      <c r="I447" s="28">
        <v>6420056</v>
      </c>
      <c r="J447" s="28" t="s">
        <v>1441</v>
      </c>
      <c r="K447" s="31" t="s">
        <v>107</v>
      </c>
      <c r="L447" s="32">
        <v>158</v>
      </c>
      <c r="M447" s="33" t="s">
        <v>107</v>
      </c>
      <c r="N447" s="34">
        <v>123000000</v>
      </c>
      <c r="O447" s="33" t="s">
        <v>107</v>
      </c>
      <c r="P447" s="28" t="s">
        <v>2415</v>
      </c>
      <c r="Q447" s="28" t="s">
        <v>112</v>
      </c>
      <c r="R447" s="28" t="s">
        <v>107</v>
      </c>
      <c r="S447" s="28" t="s">
        <v>107</v>
      </c>
      <c r="T447" s="42" t="s">
        <v>107</v>
      </c>
      <c r="U447" s="28" t="s">
        <v>107</v>
      </c>
      <c r="V447" s="28" t="s">
        <v>107</v>
      </c>
      <c r="W447" s="28">
        <f t="shared" si="6"/>
        <v>354212208</v>
      </c>
      <c r="X447" s="57" t="s">
        <v>2412</v>
      </c>
      <c r="Y447" s="205">
        <v>0.05</v>
      </c>
      <c r="Z447" s="205">
        <v>0.05</v>
      </c>
      <c r="AA447" s="205">
        <v>0.05</v>
      </c>
      <c r="AB447" s="205">
        <v>0.05</v>
      </c>
      <c r="AC447" s="205">
        <v>0.05</v>
      </c>
      <c r="AD447" s="205">
        <v>0.06</v>
      </c>
      <c r="AE447" s="28" t="s">
        <v>176</v>
      </c>
      <c r="AF447" s="28" t="s">
        <v>176</v>
      </c>
      <c r="AG447" s="28" t="s">
        <v>176</v>
      </c>
      <c r="AH447" s="37">
        <v>1</v>
      </c>
      <c r="AI447" s="38">
        <v>8689479</v>
      </c>
      <c r="AJ447" s="38">
        <v>756945</v>
      </c>
      <c r="AK447" s="38">
        <v>619319</v>
      </c>
      <c r="AL447" s="38" t="s">
        <v>107</v>
      </c>
      <c r="AM447" s="38">
        <v>4816921</v>
      </c>
      <c r="AN447" s="38">
        <v>8078664</v>
      </c>
      <c r="AO447" s="38">
        <v>481692</v>
      </c>
      <c r="AP447" s="38">
        <v>894571</v>
      </c>
      <c r="AQ447" s="38">
        <v>48169</v>
      </c>
      <c r="AR447" s="38">
        <v>385354</v>
      </c>
      <c r="AS447" s="38" t="s">
        <v>107</v>
      </c>
      <c r="AT447" s="38" t="s">
        <v>107</v>
      </c>
      <c r="AU447" s="38" t="s">
        <v>107</v>
      </c>
      <c r="AV447" s="38" t="s">
        <v>107</v>
      </c>
      <c r="AW447" s="38" t="s">
        <v>107</v>
      </c>
      <c r="AX447" s="38">
        <v>4816921</v>
      </c>
      <c r="AY447" s="38">
        <v>3027779</v>
      </c>
      <c r="AZ447" s="38">
        <v>1307450</v>
      </c>
      <c r="BA447" s="38">
        <v>3303031</v>
      </c>
      <c r="BB447" s="38">
        <v>302778</v>
      </c>
      <c r="BC447" s="38">
        <v>522980</v>
      </c>
      <c r="BD447" s="38">
        <v>302778</v>
      </c>
      <c r="BE447" s="38">
        <v>894571</v>
      </c>
      <c r="BF447" s="38">
        <v>1032198</v>
      </c>
      <c r="BG447" s="38">
        <v>2133207</v>
      </c>
      <c r="BH447" s="38">
        <v>206440</v>
      </c>
      <c r="BI447" s="38">
        <v>1307450</v>
      </c>
      <c r="BJ447" s="38">
        <v>233965</v>
      </c>
      <c r="BK447" s="38" t="s">
        <v>107</v>
      </c>
      <c r="BL447" s="38" t="s">
        <v>107</v>
      </c>
      <c r="BM447" s="38" t="s">
        <v>107</v>
      </c>
      <c r="BN447" s="38">
        <v>6878563</v>
      </c>
      <c r="BO447" s="38">
        <v>178914</v>
      </c>
      <c r="BP447" s="38">
        <v>3027779</v>
      </c>
      <c r="BQ447" s="38">
        <v>6193185</v>
      </c>
      <c r="BR447" s="38">
        <v>0</v>
      </c>
      <c r="BS447" s="38">
        <v>481692</v>
      </c>
      <c r="BT447" s="330">
        <v>231212208</v>
      </c>
      <c r="BU447" s="38" t="s">
        <v>107</v>
      </c>
      <c r="BV447" s="38">
        <v>6549266</v>
      </c>
      <c r="BW447" s="38">
        <v>20179812</v>
      </c>
      <c r="BX447" s="38" t="s">
        <v>107</v>
      </c>
      <c r="BY447" s="85" t="s">
        <v>107</v>
      </c>
      <c r="BZ447" s="85" t="s">
        <v>107</v>
      </c>
      <c r="CA447" s="85" t="s">
        <v>107</v>
      </c>
      <c r="CB447" s="85" t="s">
        <v>107</v>
      </c>
      <c r="CC447" s="85" t="s">
        <v>107</v>
      </c>
      <c r="CD447" s="85" t="s">
        <v>107</v>
      </c>
      <c r="CE447" s="85" t="s">
        <v>107</v>
      </c>
      <c r="CF447" s="42" t="s">
        <v>107</v>
      </c>
      <c r="CG447" s="41" t="s">
        <v>176</v>
      </c>
      <c r="CH447" s="41" t="s">
        <v>176</v>
      </c>
      <c r="CI447" s="41" t="s">
        <v>176</v>
      </c>
      <c r="CJ447" s="41" t="s">
        <v>173</v>
      </c>
      <c r="CK447" s="41" t="s">
        <v>176</v>
      </c>
      <c r="CL447" s="41" t="s">
        <v>173</v>
      </c>
      <c r="CM447" s="85" t="s">
        <v>107</v>
      </c>
      <c r="CN447" s="85" t="s">
        <v>107</v>
      </c>
      <c r="CO447" s="85" t="s">
        <v>107</v>
      </c>
      <c r="CP447" s="85" t="s">
        <v>107</v>
      </c>
      <c r="CQ447" s="85" t="s">
        <v>107</v>
      </c>
      <c r="CR447" s="85" t="s">
        <v>107</v>
      </c>
      <c r="CS447" s="85" t="s">
        <v>107</v>
      </c>
      <c r="CT447" s="85" t="s">
        <v>107</v>
      </c>
      <c r="CU447" s="332">
        <v>13748869</v>
      </c>
      <c r="CV447" s="43">
        <v>1</v>
      </c>
    </row>
    <row r="448" spans="1:100" ht="25.5">
      <c r="A448" s="28">
        <v>661</v>
      </c>
      <c r="B448" s="114" t="s">
        <v>254</v>
      </c>
      <c r="C448" s="29" t="s">
        <v>0</v>
      </c>
      <c r="D448" s="29" t="s">
        <v>337</v>
      </c>
      <c r="E448" s="42" t="s">
        <v>346</v>
      </c>
      <c r="F448" s="42" t="s">
        <v>107</v>
      </c>
      <c r="G448" s="146" t="s">
        <v>1240</v>
      </c>
      <c r="H448" s="42" t="s">
        <v>400</v>
      </c>
      <c r="I448" s="28">
        <v>3006143</v>
      </c>
      <c r="J448" s="28" t="s">
        <v>1450</v>
      </c>
      <c r="K448" s="31" t="s">
        <v>375</v>
      </c>
      <c r="L448" s="32">
        <v>300</v>
      </c>
      <c r="M448" s="33">
        <v>5</v>
      </c>
      <c r="N448" s="34">
        <v>229000000</v>
      </c>
      <c r="O448" s="33" t="s">
        <v>979</v>
      </c>
      <c r="P448" s="28" t="s">
        <v>130</v>
      </c>
      <c r="Q448" s="28" t="s">
        <v>112</v>
      </c>
      <c r="R448" s="28" t="s">
        <v>107</v>
      </c>
      <c r="S448" s="28" t="s">
        <v>107</v>
      </c>
      <c r="T448" s="42" t="s">
        <v>107</v>
      </c>
      <c r="U448" s="28" t="s">
        <v>107</v>
      </c>
      <c r="V448" s="28" t="s">
        <v>107</v>
      </c>
      <c r="W448" s="28" t="str">
        <f t="shared" si="6"/>
        <v>N.A.</v>
      </c>
      <c r="X448" s="57" t="s">
        <v>2413</v>
      </c>
      <c r="Y448" s="205">
        <v>7.0000000000000007E-2</v>
      </c>
      <c r="Z448" s="205">
        <v>7.4999999999999997E-2</v>
      </c>
      <c r="AA448" s="205">
        <v>0.08</v>
      </c>
      <c r="AB448" s="205">
        <v>8.5000000000000006E-2</v>
      </c>
      <c r="AC448" s="205">
        <v>0.09</v>
      </c>
      <c r="AD448" s="205">
        <v>0.1</v>
      </c>
      <c r="AE448" s="28" t="s">
        <v>176</v>
      </c>
      <c r="AF448" s="28" t="s">
        <v>176</v>
      </c>
      <c r="AG448" s="28" t="s">
        <v>176</v>
      </c>
      <c r="AH448" s="37">
        <v>1</v>
      </c>
      <c r="AI448" s="38">
        <v>8689479</v>
      </c>
      <c r="AJ448" s="38">
        <v>245086</v>
      </c>
      <c r="AK448" s="38">
        <v>0</v>
      </c>
      <c r="AL448" s="38" t="s">
        <v>107</v>
      </c>
      <c r="AM448" s="38" t="s">
        <v>107</v>
      </c>
      <c r="AN448" s="38">
        <v>9531108</v>
      </c>
      <c r="AO448" s="38">
        <v>612714</v>
      </c>
      <c r="AP448" s="38">
        <v>612714</v>
      </c>
      <c r="AQ448" s="38">
        <v>136159</v>
      </c>
      <c r="AR448" s="38" t="s">
        <v>107</v>
      </c>
      <c r="AS448" s="38" t="s">
        <v>107</v>
      </c>
      <c r="AT448" s="38" t="s">
        <v>107</v>
      </c>
      <c r="AU448" s="38" t="s">
        <v>107</v>
      </c>
      <c r="AV448" s="38" t="s">
        <v>107</v>
      </c>
      <c r="AW448" s="38">
        <v>2723174</v>
      </c>
      <c r="AX448" s="38">
        <v>0</v>
      </c>
      <c r="AY448" s="38">
        <v>9531108</v>
      </c>
      <c r="AZ448" s="38">
        <v>2587015</v>
      </c>
      <c r="BA448" s="38">
        <v>2587015</v>
      </c>
      <c r="BB448" s="38">
        <v>0</v>
      </c>
      <c r="BC448" s="38">
        <v>0</v>
      </c>
      <c r="BD448" s="38">
        <v>953111</v>
      </c>
      <c r="BE448" s="38">
        <v>1456898</v>
      </c>
      <c r="BF448" s="38" t="s">
        <v>107</v>
      </c>
      <c r="BG448" s="38">
        <v>7897204</v>
      </c>
      <c r="BH448" s="38">
        <v>204238</v>
      </c>
      <c r="BI448" s="38">
        <v>3403968</v>
      </c>
      <c r="BJ448" s="38">
        <v>939495</v>
      </c>
      <c r="BK448" s="38" t="s">
        <v>107</v>
      </c>
      <c r="BL448" s="38" t="s">
        <v>107</v>
      </c>
      <c r="BM448" s="38" t="s">
        <v>107</v>
      </c>
      <c r="BN448" s="38" t="s">
        <v>107</v>
      </c>
      <c r="BO448" s="38">
        <v>204238</v>
      </c>
      <c r="BP448" s="38" t="s">
        <v>107</v>
      </c>
      <c r="BQ448" s="38">
        <v>7624887</v>
      </c>
      <c r="BR448" s="38">
        <v>0</v>
      </c>
      <c r="BS448" s="38">
        <v>1225429</v>
      </c>
      <c r="BT448" s="330" t="s">
        <v>107</v>
      </c>
      <c r="BU448" s="38" t="s">
        <v>107</v>
      </c>
      <c r="BV448" s="38" t="s">
        <v>107</v>
      </c>
      <c r="BW448" s="38" t="s">
        <v>107</v>
      </c>
      <c r="BX448" s="38" t="s">
        <v>107</v>
      </c>
      <c r="BY448" s="41" t="s">
        <v>176</v>
      </c>
      <c r="BZ448" s="41" t="s">
        <v>176</v>
      </c>
      <c r="CA448" s="41" t="s">
        <v>176</v>
      </c>
      <c r="CB448" s="41" t="s">
        <v>173</v>
      </c>
      <c r="CC448" s="41" t="s">
        <v>176</v>
      </c>
      <c r="CD448" s="41" t="s">
        <v>176</v>
      </c>
      <c r="CE448" s="41" t="s">
        <v>107</v>
      </c>
      <c r="CF448" s="41" t="s">
        <v>107</v>
      </c>
      <c r="CG448" s="41" t="s">
        <v>107</v>
      </c>
      <c r="CH448" s="41" t="s">
        <v>107</v>
      </c>
      <c r="CI448" s="41" t="s">
        <v>107</v>
      </c>
      <c r="CJ448" s="41" t="s">
        <v>107</v>
      </c>
      <c r="CK448" s="41" t="s">
        <v>107</v>
      </c>
      <c r="CL448" s="41" t="s">
        <v>107</v>
      </c>
      <c r="CM448" s="41" t="s">
        <v>107</v>
      </c>
      <c r="CN448" s="41" t="s">
        <v>107</v>
      </c>
      <c r="CO448" s="41" t="s">
        <v>107</v>
      </c>
      <c r="CP448" s="41" t="s">
        <v>107</v>
      </c>
      <c r="CQ448" s="41" t="s">
        <v>107</v>
      </c>
      <c r="CR448" s="41" t="s">
        <v>107</v>
      </c>
      <c r="CS448" s="41" t="s">
        <v>107</v>
      </c>
      <c r="CT448" s="41" t="s">
        <v>107</v>
      </c>
      <c r="CU448" s="332">
        <v>17700630</v>
      </c>
      <c r="CV448" s="43">
        <v>1</v>
      </c>
    </row>
    <row r="449" spans="1:100" ht="25.5">
      <c r="A449" s="28">
        <v>662</v>
      </c>
      <c r="B449" s="114" t="s">
        <v>254</v>
      </c>
      <c r="C449" s="29" t="s">
        <v>0</v>
      </c>
      <c r="D449" s="29" t="s">
        <v>337</v>
      </c>
      <c r="E449" s="42" t="s">
        <v>346</v>
      </c>
      <c r="F449" s="42" t="s">
        <v>107</v>
      </c>
      <c r="G449" s="146" t="s">
        <v>1451</v>
      </c>
      <c r="H449" s="42" t="s">
        <v>400</v>
      </c>
      <c r="I449" s="28">
        <v>3036072</v>
      </c>
      <c r="J449" s="28" t="s">
        <v>1452</v>
      </c>
      <c r="K449" s="31" t="s">
        <v>363</v>
      </c>
      <c r="L449" s="32">
        <v>400</v>
      </c>
      <c r="M449" s="33">
        <v>5</v>
      </c>
      <c r="N449" s="34">
        <v>280000000</v>
      </c>
      <c r="O449" s="33" t="s">
        <v>979</v>
      </c>
      <c r="P449" s="28" t="s">
        <v>130</v>
      </c>
      <c r="Q449" s="28" t="s">
        <v>112</v>
      </c>
      <c r="R449" s="28" t="s">
        <v>107</v>
      </c>
      <c r="S449" s="28" t="s">
        <v>107</v>
      </c>
      <c r="T449" s="42" t="s">
        <v>107</v>
      </c>
      <c r="U449" s="28" t="s">
        <v>107</v>
      </c>
      <c r="V449" s="28" t="s">
        <v>107</v>
      </c>
      <c r="W449" s="28" t="str">
        <f t="shared" si="6"/>
        <v>N.A.</v>
      </c>
      <c r="X449" s="57" t="s">
        <v>2413</v>
      </c>
      <c r="Y449" s="205">
        <v>7.0000000000000007E-2</v>
      </c>
      <c r="Z449" s="205">
        <v>7.4999999999999997E-2</v>
      </c>
      <c r="AA449" s="205">
        <v>0.08</v>
      </c>
      <c r="AB449" s="205">
        <v>8.5000000000000006E-2</v>
      </c>
      <c r="AC449" s="205">
        <v>0.09</v>
      </c>
      <c r="AD449" s="205">
        <v>0.1</v>
      </c>
      <c r="AE449" s="28" t="s">
        <v>176</v>
      </c>
      <c r="AF449" s="28" t="s">
        <v>176</v>
      </c>
      <c r="AG449" s="28" t="s">
        <v>176</v>
      </c>
      <c r="AH449" s="37">
        <v>1</v>
      </c>
      <c r="AI449" s="38">
        <v>8689479</v>
      </c>
      <c r="AJ449" s="38">
        <v>245086</v>
      </c>
      <c r="AK449" s="38">
        <v>0</v>
      </c>
      <c r="AL449" s="38" t="s">
        <v>107</v>
      </c>
      <c r="AM449" s="38" t="s">
        <v>107</v>
      </c>
      <c r="AN449" s="38">
        <v>9531108</v>
      </c>
      <c r="AO449" s="38">
        <v>612714</v>
      </c>
      <c r="AP449" s="38">
        <v>612714</v>
      </c>
      <c r="AQ449" s="38">
        <v>136159</v>
      </c>
      <c r="AR449" s="38" t="s">
        <v>107</v>
      </c>
      <c r="AS449" s="38" t="s">
        <v>107</v>
      </c>
      <c r="AT449" s="38" t="s">
        <v>107</v>
      </c>
      <c r="AU449" s="38" t="s">
        <v>107</v>
      </c>
      <c r="AV449" s="38" t="s">
        <v>107</v>
      </c>
      <c r="AW449" s="38">
        <v>2723174</v>
      </c>
      <c r="AX449" s="38">
        <v>0</v>
      </c>
      <c r="AY449" s="38">
        <v>9531108</v>
      </c>
      <c r="AZ449" s="38">
        <v>2587015</v>
      </c>
      <c r="BA449" s="38">
        <v>2587015</v>
      </c>
      <c r="BB449" s="38">
        <v>0</v>
      </c>
      <c r="BC449" s="38">
        <v>0</v>
      </c>
      <c r="BD449" s="38">
        <v>953111</v>
      </c>
      <c r="BE449" s="38">
        <v>1456898</v>
      </c>
      <c r="BF449" s="38" t="s">
        <v>107</v>
      </c>
      <c r="BG449" s="38">
        <v>7897204</v>
      </c>
      <c r="BH449" s="38">
        <v>204238</v>
      </c>
      <c r="BI449" s="38">
        <v>3403968</v>
      </c>
      <c r="BJ449" s="38">
        <v>939495</v>
      </c>
      <c r="BK449" s="38" t="s">
        <v>107</v>
      </c>
      <c r="BL449" s="38" t="s">
        <v>107</v>
      </c>
      <c r="BM449" s="38" t="s">
        <v>107</v>
      </c>
      <c r="BN449" s="38" t="s">
        <v>107</v>
      </c>
      <c r="BO449" s="38">
        <v>204238</v>
      </c>
      <c r="BP449" s="38" t="s">
        <v>107</v>
      </c>
      <c r="BQ449" s="38">
        <v>7624887</v>
      </c>
      <c r="BR449" s="38">
        <v>0</v>
      </c>
      <c r="BS449" s="38">
        <v>1225429</v>
      </c>
      <c r="BT449" s="330" t="s">
        <v>107</v>
      </c>
      <c r="BU449" s="38" t="s">
        <v>107</v>
      </c>
      <c r="BV449" s="38" t="s">
        <v>107</v>
      </c>
      <c r="BW449" s="38" t="s">
        <v>107</v>
      </c>
      <c r="BX449" s="38" t="s">
        <v>107</v>
      </c>
      <c r="BY449" s="41" t="s">
        <v>176</v>
      </c>
      <c r="BZ449" s="41" t="s">
        <v>176</v>
      </c>
      <c r="CA449" s="41" t="s">
        <v>176</v>
      </c>
      <c r="CB449" s="41" t="s">
        <v>176</v>
      </c>
      <c r="CC449" s="41" t="s">
        <v>176</v>
      </c>
      <c r="CD449" s="41" t="s">
        <v>176</v>
      </c>
      <c r="CE449" s="41" t="s">
        <v>107</v>
      </c>
      <c r="CF449" s="41" t="s">
        <v>107</v>
      </c>
      <c r="CG449" s="41" t="s">
        <v>107</v>
      </c>
      <c r="CH449" s="41" t="s">
        <v>107</v>
      </c>
      <c r="CI449" s="41" t="s">
        <v>107</v>
      </c>
      <c r="CJ449" s="41" t="s">
        <v>107</v>
      </c>
      <c r="CK449" s="41" t="s">
        <v>107</v>
      </c>
      <c r="CL449" s="41" t="s">
        <v>107</v>
      </c>
      <c r="CM449" s="41" t="s">
        <v>107</v>
      </c>
      <c r="CN449" s="41" t="s">
        <v>107</v>
      </c>
      <c r="CO449" s="41" t="s">
        <v>107</v>
      </c>
      <c r="CP449" s="41" t="s">
        <v>107</v>
      </c>
      <c r="CQ449" s="41" t="s">
        <v>107</v>
      </c>
      <c r="CR449" s="41" t="s">
        <v>107</v>
      </c>
      <c r="CS449" s="41" t="s">
        <v>107</v>
      </c>
      <c r="CT449" s="41" t="s">
        <v>107</v>
      </c>
      <c r="CU449" s="332">
        <v>17700630</v>
      </c>
      <c r="CV449" s="43">
        <v>1</v>
      </c>
    </row>
    <row r="450" spans="1:100" ht="25.5">
      <c r="A450" s="28">
        <v>663</v>
      </c>
      <c r="B450" s="114" t="s">
        <v>254</v>
      </c>
      <c r="C450" s="29" t="s">
        <v>0</v>
      </c>
      <c r="D450" s="29" t="s">
        <v>337</v>
      </c>
      <c r="E450" s="42" t="s">
        <v>346</v>
      </c>
      <c r="F450" s="42" t="s">
        <v>107</v>
      </c>
      <c r="G450" s="146" t="s">
        <v>1242</v>
      </c>
      <c r="H450" s="42" t="s">
        <v>400</v>
      </c>
      <c r="I450" s="28">
        <v>3036071</v>
      </c>
      <c r="J450" s="28" t="s">
        <v>1453</v>
      </c>
      <c r="K450" s="31" t="s">
        <v>375</v>
      </c>
      <c r="L450" s="32">
        <v>300</v>
      </c>
      <c r="M450" s="33">
        <v>5</v>
      </c>
      <c r="N450" s="34">
        <v>258000000</v>
      </c>
      <c r="O450" s="33" t="s">
        <v>979</v>
      </c>
      <c r="P450" s="28" t="s">
        <v>130</v>
      </c>
      <c r="Q450" s="28" t="s">
        <v>112</v>
      </c>
      <c r="R450" s="28" t="s">
        <v>107</v>
      </c>
      <c r="S450" s="28" t="s">
        <v>107</v>
      </c>
      <c r="T450" s="42" t="s">
        <v>107</v>
      </c>
      <c r="U450" s="28" t="s">
        <v>107</v>
      </c>
      <c r="V450" s="28" t="s">
        <v>107</v>
      </c>
      <c r="W450" s="28" t="str">
        <f t="shared" si="6"/>
        <v>N.A.</v>
      </c>
      <c r="X450" s="57" t="s">
        <v>2413</v>
      </c>
      <c r="Y450" s="205">
        <v>7.0000000000000007E-2</v>
      </c>
      <c r="Z450" s="205">
        <v>7.4999999999999997E-2</v>
      </c>
      <c r="AA450" s="205">
        <v>0.08</v>
      </c>
      <c r="AB450" s="205">
        <v>8.5000000000000006E-2</v>
      </c>
      <c r="AC450" s="205">
        <v>0.09</v>
      </c>
      <c r="AD450" s="205">
        <v>0.1</v>
      </c>
      <c r="AE450" s="28" t="s">
        <v>176</v>
      </c>
      <c r="AF450" s="28" t="s">
        <v>176</v>
      </c>
      <c r="AG450" s="28" t="s">
        <v>176</v>
      </c>
      <c r="AH450" s="37">
        <v>1</v>
      </c>
      <c r="AI450" s="38">
        <v>8689479</v>
      </c>
      <c r="AJ450" s="38">
        <v>245086</v>
      </c>
      <c r="AK450" s="38">
        <v>0</v>
      </c>
      <c r="AL450" s="38" t="s">
        <v>107</v>
      </c>
      <c r="AM450" s="38" t="s">
        <v>107</v>
      </c>
      <c r="AN450" s="38">
        <v>9531108</v>
      </c>
      <c r="AO450" s="38">
        <v>612714</v>
      </c>
      <c r="AP450" s="38">
        <v>612714</v>
      </c>
      <c r="AQ450" s="38">
        <v>136159</v>
      </c>
      <c r="AR450" s="38" t="s">
        <v>107</v>
      </c>
      <c r="AS450" s="38" t="s">
        <v>107</v>
      </c>
      <c r="AT450" s="38" t="s">
        <v>107</v>
      </c>
      <c r="AU450" s="38" t="s">
        <v>107</v>
      </c>
      <c r="AV450" s="38" t="s">
        <v>107</v>
      </c>
      <c r="AW450" s="38">
        <v>2723174</v>
      </c>
      <c r="AX450" s="38">
        <v>0</v>
      </c>
      <c r="AY450" s="38">
        <v>9531108</v>
      </c>
      <c r="AZ450" s="38">
        <v>2587015</v>
      </c>
      <c r="BA450" s="38">
        <v>2587015</v>
      </c>
      <c r="BB450" s="38">
        <v>0</v>
      </c>
      <c r="BC450" s="38">
        <v>0</v>
      </c>
      <c r="BD450" s="38">
        <v>953111</v>
      </c>
      <c r="BE450" s="38">
        <v>1456898</v>
      </c>
      <c r="BF450" s="38" t="s">
        <v>107</v>
      </c>
      <c r="BG450" s="38">
        <v>7897204</v>
      </c>
      <c r="BH450" s="38">
        <v>204238</v>
      </c>
      <c r="BI450" s="38">
        <v>3403968</v>
      </c>
      <c r="BJ450" s="38">
        <v>939495</v>
      </c>
      <c r="BK450" s="38" t="s">
        <v>107</v>
      </c>
      <c r="BL450" s="38" t="s">
        <v>107</v>
      </c>
      <c r="BM450" s="38" t="s">
        <v>107</v>
      </c>
      <c r="BN450" s="38" t="s">
        <v>107</v>
      </c>
      <c r="BO450" s="38">
        <v>204238</v>
      </c>
      <c r="BP450" s="38" t="s">
        <v>107</v>
      </c>
      <c r="BQ450" s="38">
        <v>7624887</v>
      </c>
      <c r="BR450" s="38">
        <v>0</v>
      </c>
      <c r="BS450" s="38">
        <v>1225429</v>
      </c>
      <c r="BT450" s="330" t="s">
        <v>107</v>
      </c>
      <c r="BU450" s="38" t="s">
        <v>107</v>
      </c>
      <c r="BV450" s="38" t="s">
        <v>107</v>
      </c>
      <c r="BW450" s="38" t="s">
        <v>107</v>
      </c>
      <c r="BX450" s="38" t="s">
        <v>107</v>
      </c>
      <c r="BY450" s="41" t="s">
        <v>176</v>
      </c>
      <c r="BZ450" s="41" t="s">
        <v>176</v>
      </c>
      <c r="CA450" s="41" t="s">
        <v>176</v>
      </c>
      <c r="CB450" s="41" t="s">
        <v>176</v>
      </c>
      <c r="CC450" s="41" t="s">
        <v>176</v>
      </c>
      <c r="CD450" s="41" t="s">
        <v>176</v>
      </c>
      <c r="CE450" s="41" t="s">
        <v>107</v>
      </c>
      <c r="CF450" s="41" t="s">
        <v>107</v>
      </c>
      <c r="CG450" s="41" t="s">
        <v>107</v>
      </c>
      <c r="CH450" s="41" t="s">
        <v>107</v>
      </c>
      <c r="CI450" s="41" t="s">
        <v>107</v>
      </c>
      <c r="CJ450" s="41" t="s">
        <v>107</v>
      </c>
      <c r="CK450" s="41" t="s">
        <v>107</v>
      </c>
      <c r="CL450" s="41" t="s">
        <v>107</v>
      </c>
      <c r="CM450" s="41" t="s">
        <v>107</v>
      </c>
      <c r="CN450" s="41" t="s">
        <v>107</v>
      </c>
      <c r="CO450" s="41" t="s">
        <v>107</v>
      </c>
      <c r="CP450" s="41" t="s">
        <v>107</v>
      </c>
      <c r="CQ450" s="41" t="s">
        <v>107</v>
      </c>
      <c r="CR450" s="41" t="s">
        <v>107</v>
      </c>
      <c r="CS450" s="41" t="s">
        <v>107</v>
      </c>
      <c r="CT450" s="41" t="s">
        <v>107</v>
      </c>
      <c r="CU450" s="332">
        <v>17700630</v>
      </c>
      <c r="CV450" s="43">
        <v>1</v>
      </c>
    </row>
    <row r="451" spans="1:100" ht="25.5">
      <c r="A451" s="28">
        <v>664</v>
      </c>
      <c r="B451" s="114" t="s">
        <v>254</v>
      </c>
      <c r="C451" s="29" t="s">
        <v>0</v>
      </c>
      <c r="D451" s="29" t="s">
        <v>665</v>
      </c>
      <c r="E451" s="42" t="s">
        <v>666</v>
      </c>
      <c r="F451" s="42" t="s">
        <v>346</v>
      </c>
      <c r="G451" s="30" t="s">
        <v>1245</v>
      </c>
      <c r="H451" s="42" t="s">
        <v>1246</v>
      </c>
      <c r="I451" s="28">
        <v>40842006</v>
      </c>
      <c r="J451" s="28" t="s">
        <v>1454</v>
      </c>
      <c r="K451" s="31" t="s">
        <v>686</v>
      </c>
      <c r="L451" s="56">
        <v>410</v>
      </c>
      <c r="M451" s="33" t="s">
        <v>107</v>
      </c>
      <c r="N451" s="34">
        <v>247000000</v>
      </c>
      <c r="O451" s="33" t="s">
        <v>346</v>
      </c>
      <c r="P451" s="28" t="s">
        <v>130</v>
      </c>
      <c r="Q451" s="28" t="s">
        <v>112</v>
      </c>
      <c r="R451" s="28" t="s">
        <v>107</v>
      </c>
      <c r="S451" s="28" t="s">
        <v>107</v>
      </c>
      <c r="T451" s="42" t="s">
        <v>107</v>
      </c>
      <c r="U451" s="28" t="s">
        <v>107</v>
      </c>
      <c r="V451" s="28" t="s">
        <v>107</v>
      </c>
      <c r="W451" s="28" t="str">
        <f t="shared" si="6"/>
        <v>N.A.</v>
      </c>
      <c r="X451" s="57" t="s">
        <v>2414</v>
      </c>
      <c r="Y451" s="205">
        <v>0.06</v>
      </c>
      <c r="Z451" s="205">
        <v>7.0000000000000007E-2</v>
      </c>
      <c r="AA451" s="205">
        <v>0.08</v>
      </c>
      <c r="AB451" s="205">
        <v>0.09</v>
      </c>
      <c r="AC451" s="205">
        <v>0.1</v>
      </c>
      <c r="AD451" s="205">
        <v>0.12</v>
      </c>
      <c r="AE451" s="28" t="s">
        <v>176</v>
      </c>
      <c r="AF451" s="28" t="s">
        <v>176</v>
      </c>
      <c r="AG451" s="28" t="s">
        <v>176</v>
      </c>
      <c r="AH451" s="37">
        <v>1</v>
      </c>
      <c r="AI451" s="38">
        <v>8689479</v>
      </c>
      <c r="AJ451" s="38">
        <v>245086</v>
      </c>
      <c r="AK451" s="38">
        <v>0</v>
      </c>
      <c r="AL451" s="38">
        <v>8169522</v>
      </c>
      <c r="AM451" s="38">
        <v>5446348</v>
      </c>
      <c r="AN451" s="38">
        <v>9531108</v>
      </c>
      <c r="AO451" s="38">
        <v>612714</v>
      </c>
      <c r="AP451" s="38">
        <v>612714</v>
      </c>
      <c r="AQ451" s="38">
        <v>136159</v>
      </c>
      <c r="AR451" s="38" t="s">
        <v>107</v>
      </c>
      <c r="AS451" s="38" t="s">
        <v>107</v>
      </c>
      <c r="AT451" s="38" t="s">
        <v>107</v>
      </c>
      <c r="AU451" s="38" t="s">
        <v>107</v>
      </c>
      <c r="AV451" s="38" t="s">
        <v>107</v>
      </c>
      <c r="AW451" s="38">
        <v>2723174</v>
      </c>
      <c r="AX451" s="38">
        <v>2587015</v>
      </c>
      <c r="AY451" s="38">
        <v>9531108</v>
      </c>
      <c r="AZ451" s="38">
        <v>2587015</v>
      </c>
      <c r="BA451" s="38">
        <v>2587015</v>
      </c>
      <c r="BB451" s="38">
        <v>0</v>
      </c>
      <c r="BC451" s="38">
        <v>0</v>
      </c>
      <c r="BD451" s="38">
        <v>953111</v>
      </c>
      <c r="BE451" s="38">
        <v>1456898</v>
      </c>
      <c r="BF451" s="38">
        <v>5446348</v>
      </c>
      <c r="BG451" s="38">
        <v>7897204</v>
      </c>
      <c r="BH451" s="38">
        <v>204238</v>
      </c>
      <c r="BI451" s="38">
        <v>3403968</v>
      </c>
      <c r="BJ451" s="38">
        <v>939495</v>
      </c>
      <c r="BK451" s="38">
        <v>2587015</v>
      </c>
      <c r="BL451" s="38">
        <v>2723174</v>
      </c>
      <c r="BM451" s="38">
        <v>2042380</v>
      </c>
      <c r="BN451" s="38">
        <v>1633904</v>
      </c>
      <c r="BO451" s="38">
        <v>204238</v>
      </c>
      <c r="BP451" s="38">
        <v>9531108</v>
      </c>
      <c r="BQ451" s="38">
        <v>13615869</v>
      </c>
      <c r="BR451" s="38">
        <v>0</v>
      </c>
      <c r="BS451" s="38">
        <v>1225429</v>
      </c>
      <c r="BT451" s="330" t="s">
        <v>107</v>
      </c>
      <c r="BU451" s="38">
        <v>13615869</v>
      </c>
      <c r="BV451" s="38" t="s">
        <v>107</v>
      </c>
      <c r="BW451" s="38" t="s">
        <v>107</v>
      </c>
      <c r="BX451" s="38" t="s">
        <v>107</v>
      </c>
      <c r="BY451" s="41" t="s">
        <v>176</v>
      </c>
      <c r="BZ451" s="41" t="s">
        <v>176</v>
      </c>
      <c r="CA451" s="41" t="s">
        <v>176</v>
      </c>
      <c r="CB451" s="41" t="s">
        <v>176</v>
      </c>
      <c r="CC451" s="41" t="s">
        <v>176</v>
      </c>
      <c r="CD451" s="41" t="s">
        <v>176</v>
      </c>
      <c r="CE451" s="41" t="s">
        <v>107</v>
      </c>
      <c r="CF451" s="41" t="s">
        <v>107</v>
      </c>
      <c r="CG451" s="41" t="s">
        <v>107</v>
      </c>
      <c r="CH451" s="41" t="s">
        <v>107</v>
      </c>
      <c r="CI451" s="41" t="s">
        <v>107</v>
      </c>
      <c r="CJ451" s="41" t="s">
        <v>107</v>
      </c>
      <c r="CK451" s="41" t="s">
        <v>107</v>
      </c>
      <c r="CL451" s="41" t="s">
        <v>107</v>
      </c>
      <c r="CM451" s="41" t="s">
        <v>107</v>
      </c>
      <c r="CN451" s="41" t="s">
        <v>107</v>
      </c>
      <c r="CO451" s="41" t="s">
        <v>107</v>
      </c>
      <c r="CP451" s="41" t="s">
        <v>107</v>
      </c>
      <c r="CQ451" s="41" t="s">
        <v>107</v>
      </c>
      <c r="CR451" s="41" t="s">
        <v>107</v>
      </c>
      <c r="CS451" s="41" t="s">
        <v>107</v>
      </c>
      <c r="CT451" s="41" t="s">
        <v>107</v>
      </c>
      <c r="CU451" s="332">
        <v>13602253</v>
      </c>
      <c r="CV451" s="43">
        <v>1</v>
      </c>
    </row>
    <row r="452" spans="1:100" ht="25.5">
      <c r="A452" s="28">
        <v>666</v>
      </c>
      <c r="B452" s="114" t="s">
        <v>254</v>
      </c>
      <c r="C452" s="29" t="s">
        <v>0</v>
      </c>
      <c r="D452" s="29" t="s">
        <v>337</v>
      </c>
      <c r="E452" s="42" t="s">
        <v>346</v>
      </c>
      <c r="F452" s="42" t="s">
        <v>107</v>
      </c>
      <c r="G452" s="30" t="s">
        <v>1252</v>
      </c>
      <c r="H452" s="42" t="s">
        <v>1253</v>
      </c>
      <c r="I452" s="28">
        <v>4206066</v>
      </c>
      <c r="J452" s="28" t="s">
        <v>1456</v>
      </c>
      <c r="K452" s="31" t="s">
        <v>375</v>
      </c>
      <c r="L452" s="32">
        <v>271</v>
      </c>
      <c r="M452" s="33">
        <v>5</v>
      </c>
      <c r="N452" s="34">
        <v>163400000</v>
      </c>
      <c r="O452" s="33" t="s">
        <v>979</v>
      </c>
      <c r="P452" s="28" t="s">
        <v>130</v>
      </c>
      <c r="Q452" s="28" t="s">
        <v>112</v>
      </c>
      <c r="R452" s="28" t="s">
        <v>107</v>
      </c>
      <c r="S452" s="28" t="s">
        <v>107</v>
      </c>
      <c r="T452" s="42" t="s">
        <v>107</v>
      </c>
      <c r="U452" s="28" t="s">
        <v>107</v>
      </c>
      <c r="V452" s="28" t="s">
        <v>107</v>
      </c>
      <c r="W452" s="28" t="str">
        <f t="shared" si="6"/>
        <v>N.A.</v>
      </c>
      <c r="X452" s="57" t="s">
        <v>2412</v>
      </c>
      <c r="Y452" s="205">
        <v>7.0000000000000007E-2</v>
      </c>
      <c r="Z452" s="205">
        <v>7.4999999999999997E-2</v>
      </c>
      <c r="AA452" s="205">
        <v>0.08</v>
      </c>
      <c r="AB452" s="205">
        <v>8.5000000000000006E-2</v>
      </c>
      <c r="AC452" s="205">
        <v>0.09</v>
      </c>
      <c r="AD452" s="205">
        <v>0.1</v>
      </c>
      <c r="AE452" s="28" t="s">
        <v>1251</v>
      </c>
      <c r="AF452" s="28" t="s">
        <v>1251</v>
      </c>
      <c r="AG452" s="28" t="s">
        <v>1251</v>
      </c>
      <c r="AH452" s="37">
        <v>1</v>
      </c>
      <c r="AI452" s="38">
        <v>8689479</v>
      </c>
      <c r="AJ452" s="38">
        <v>245086</v>
      </c>
      <c r="AK452" s="38">
        <v>0</v>
      </c>
      <c r="AL452" s="38" t="s">
        <v>107</v>
      </c>
      <c r="AM452" s="38" t="s">
        <v>107</v>
      </c>
      <c r="AN452" s="38">
        <v>9531108</v>
      </c>
      <c r="AO452" s="38">
        <v>612714</v>
      </c>
      <c r="AP452" s="38">
        <v>612714</v>
      </c>
      <c r="AQ452" s="38">
        <v>136159</v>
      </c>
      <c r="AR452" s="38" t="s">
        <v>107</v>
      </c>
      <c r="AS452" s="38" t="s">
        <v>107</v>
      </c>
      <c r="AT452" s="38" t="s">
        <v>107</v>
      </c>
      <c r="AU452" s="38" t="s">
        <v>107</v>
      </c>
      <c r="AV452" s="38" t="s">
        <v>107</v>
      </c>
      <c r="AW452" s="38">
        <v>2723174</v>
      </c>
      <c r="AX452" s="38">
        <v>0</v>
      </c>
      <c r="AY452" s="38">
        <v>9531108</v>
      </c>
      <c r="AZ452" s="38">
        <v>2587015</v>
      </c>
      <c r="BA452" s="38">
        <v>2587015</v>
      </c>
      <c r="BB452" s="38">
        <v>0</v>
      </c>
      <c r="BC452" s="38">
        <v>0</v>
      </c>
      <c r="BD452" s="38">
        <v>953111</v>
      </c>
      <c r="BE452" s="38">
        <v>1456898</v>
      </c>
      <c r="BF452" s="38" t="s">
        <v>107</v>
      </c>
      <c r="BG452" s="38">
        <v>7897204</v>
      </c>
      <c r="BH452" s="38">
        <v>204238</v>
      </c>
      <c r="BI452" s="38">
        <v>3403968</v>
      </c>
      <c r="BJ452" s="38">
        <v>939495</v>
      </c>
      <c r="BK452" s="38" t="s">
        <v>107</v>
      </c>
      <c r="BL452" s="38" t="s">
        <v>107</v>
      </c>
      <c r="BM452" s="38" t="s">
        <v>107</v>
      </c>
      <c r="BN452" s="38" t="s">
        <v>107</v>
      </c>
      <c r="BO452" s="38">
        <v>204238</v>
      </c>
      <c r="BP452" s="38" t="s">
        <v>107</v>
      </c>
      <c r="BQ452" s="38">
        <v>7624887</v>
      </c>
      <c r="BR452" s="38">
        <v>0</v>
      </c>
      <c r="BS452" s="38">
        <v>1225429</v>
      </c>
      <c r="BT452" s="330" t="s">
        <v>107</v>
      </c>
      <c r="BU452" s="38" t="s">
        <v>107</v>
      </c>
      <c r="BV452" s="38" t="s">
        <v>107</v>
      </c>
      <c r="BW452" s="38" t="s">
        <v>107</v>
      </c>
      <c r="BX452" s="38" t="s">
        <v>107</v>
      </c>
      <c r="BY452" s="41" t="s">
        <v>176</v>
      </c>
      <c r="BZ452" s="41" t="s">
        <v>176</v>
      </c>
      <c r="CA452" s="41" t="s">
        <v>176</v>
      </c>
      <c r="CB452" s="41" t="s">
        <v>176</v>
      </c>
      <c r="CC452" s="41" t="s">
        <v>176</v>
      </c>
      <c r="CD452" s="41" t="s">
        <v>176</v>
      </c>
      <c r="CE452" s="41" t="s">
        <v>107</v>
      </c>
      <c r="CF452" s="41" t="s">
        <v>107</v>
      </c>
      <c r="CG452" s="41" t="s">
        <v>107</v>
      </c>
      <c r="CH452" s="41" t="s">
        <v>107</v>
      </c>
      <c r="CI452" s="41" t="s">
        <v>107</v>
      </c>
      <c r="CJ452" s="41" t="s">
        <v>107</v>
      </c>
      <c r="CK452" s="41" t="s">
        <v>107</v>
      </c>
      <c r="CL452" s="41" t="s">
        <v>107</v>
      </c>
      <c r="CM452" s="41" t="s">
        <v>107</v>
      </c>
      <c r="CN452" s="41" t="s">
        <v>107</v>
      </c>
      <c r="CO452" s="41" t="s">
        <v>107</v>
      </c>
      <c r="CP452" s="41" t="s">
        <v>107</v>
      </c>
      <c r="CQ452" s="41" t="s">
        <v>107</v>
      </c>
      <c r="CR452" s="41" t="s">
        <v>107</v>
      </c>
      <c r="CS452" s="41" t="s">
        <v>107</v>
      </c>
      <c r="CT452" s="41" t="s">
        <v>107</v>
      </c>
      <c r="CU452" s="332">
        <v>13479710</v>
      </c>
      <c r="CV452" s="43">
        <v>1</v>
      </c>
    </row>
    <row r="453" spans="1:100" ht="25.5">
      <c r="A453" s="28">
        <v>667</v>
      </c>
      <c r="B453" s="114" t="s">
        <v>254</v>
      </c>
      <c r="C453" s="29" t="s">
        <v>0</v>
      </c>
      <c r="D453" s="29" t="s">
        <v>337</v>
      </c>
      <c r="E453" s="42" t="s">
        <v>338</v>
      </c>
      <c r="F453" s="42" t="s">
        <v>107</v>
      </c>
      <c r="G453" s="30" t="s">
        <v>1255</v>
      </c>
      <c r="H453" s="42" t="s">
        <v>1253</v>
      </c>
      <c r="I453" s="28">
        <v>4206068</v>
      </c>
      <c r="J453" s="28" t="s">
        <v>1457</v>
      </c>
      <c r="K453" s="31" t="s">
        <v>369</v>
      </c>
      <c r="L453" s="32">
        <v>172</v>
      </c>
      <c r="M453" s="33">
        <v>5</v>
      </c>
      <c r="N453" s="34">
        <v>117800000</v>
      </c>
      <c r="O453" s="33" t="s">
        <v>982</v>
      </c>
      <c r="P453" s="28" t="s">
        <v>2415</v>
      </c>
      <c r="Q453" s="28" t="s">
        <v>112</v>
      </c>
      <c r="R453" s="28" t="s">
        <v>107</v>
      </c>
      <c r="S453" s="28" t="s">
        <v>107</v>
      </c>
      <c r="T453" s="42" t="s">
        <v>107</v>
      </c>
      <c r="U453" s="28" t="s">
        <v>107</v>
      </c>
      <c r="V453" s="28" t="s">
        <v>107</v>
      </c>
      <c r="W453" s="28" t="str">
        <f t="shared" si="6"/>
        <v>N.A.</v>
      </c>
      <c r="X453" s="57" t="s">
        <v>2413</v>
      </c>
      <c r="Y453" s="205">
        <v>7.0000000000000007E-2</v>
      </c>
      <c r="Z453" s="205">
        <v>7.4999999999999997E-2</v>
      </c>
      <c r="AA453" s="205">
        <v>0.08</v>
      </c>
      <c r="AB453" s="205">
        <v>8.5000000000000006E-2</v>
      </c>
      <c r="AC453" s="205">
        <v>0.09</v>
      </c>
      <c r="AD453" s="205">
        <v>0.1</v>
      </c>
      <c r="AE453" s="28" t="s">
        <v>1251</v>
      </c>
      <c r="AF453" s="28" t="s">
        <v>1251</v>
      </c>
      <c r="AG453" s="28" t="s">
        <v>1251</v>
      </c>
      <c r="AH453" s="37">
        <v>1</v>
      </c>
      <c r="AI453" s="38">
        <v>8689479</v>
      </c>
      <c r="AJ453" s="38">
        <v>245086</v>
      </c>
      <c r="AK453" s="38">
        <v>0</v>
      </c>
      <c r="AL453" s="38" t="s">
        <v>107</v>
      </c>
      <c r="AM453" s="38" t="s">
        <v>107</v>
      </c>
      <c r="AN453" s="38">
        <v>9531108</v>
      </c>
      <c r="AO453" s="38">
        <v>612714</v>
      </c>
      <c r="AP453" s="38">
        <v>612714</v>
      </c>
      <c r="AQ453" s="38">
        <v>136159</v>
      </c>
      <c r="AR453" s="38" t="s">
        <v>107</v>
      </c>
      <c r="AS453" s="38" t="s">
        <v>107</v>
      </c>
      <c r="AT453" s="38" t="s">
        <v>107</v>
      </c>
      <c r="AU453" s="38" t="s">
        <v>107</v>
      </c>
      <c r="AV453" s="38" t="s">
        <v>107</v>
      </c>
      <c r="AW453" s="38">
        <v>2723174</v>
      </c>
      <c r="AX453" s="38">
        <v>2587015</v>
      </c>
      <c r="AY453" s="38">
        <v>9531108</v>
      </c>
      <c r="AZ453" s="38">
        <v>2587015</v>
      </c>
      <c r="BA453" s="38">
        <v>2587015</v>
      </c>
      <c r="BB453" s="38">
        <v>0</v>
      </c>
      <c r="BC453" s="38">
        <v>0</v>
      </c>
      <c r="BD453" s="38">
        <v>953111</v>
      </c>
      <c r="BE453" s="38">
        <v>1456898</v>
      </c>
      <c r="BF453" s="38" t="s">
        <v>107</v>
      </c>
      <c r="BG453" s="38">
        <v>7897204</v>
      </c>
      <c r="BH453" s="38">
        <v>204238</v>
      </c>
      <c r="BI453" s="38">
        <v>3403968</v>
      </c>
      <c r="BJ453" s="38">
        <v>939495</v>
      </c>
      <c r="BK453" s="38" t="s">
        <v>107</v>
      </c>
      <c r="BL453" s="38" t="s">
        <v>107</v>
      </c>
      <c r="BM453" s="38" t="s">
        <v>107</v>
      </c>
      <c r="BN453" s="38" t="s">
        <v>107</v>
      </c>
      <c r="BO453" s="38">
        <v>204238</v>
      </c>
      <c r="BP453" s="38" t="s">
        <v>107</v>
      </c>
      <c r="BQ453" s="38">
        <v>7624887</v>
      </c>
      <c r="BR453" s="38">
        <v>0</v>
      </c>
      <c r="BS453" s="38">
        <v>1225429</v>
      </c>
      <c r="BT453" s="330" t="s">
        <v>107</v>
      </c>
      <c r="BU453" s="38" t="s">
        <v>107</v>
      </c>
      <c r="BV453" s="38" t="s">
        <v>107</v>
      </c>
      <c r="BW453" s="38" t="s">
        <v>107</v>
      </c>
      <c r="BX453" s="38" t="s">
        <v>107</v>
      </c>
      <c r="BY453" s="41" t="s">
        <v>176</v>
      </c>
      <c r="BZ453" s="41" t="s">
        <v>176</v>
      </c>
      <c r="CA453" s="41" t="s">
        <v>176</v>
      </c>
      <c r="CB453" s="41" t="s">
        <v>176</v>
      </c>
      <c r="CC453" s="41" t="s">
        <v>176</v>
      </c>
      <c r="CD453" s="41" t="s">
        <v>176</v>
      </c>
      <c r="CE453" s="41" t="s">
        <v>107</v>
      </c>
      <c r="CF453" s="41" t="s">
        <v>107</v>
      </c>
      <c r="CG453" s="41" t="s">
        <v>107</v>
      </c>
      <c r="CH453" s="41" t="s">
        <v>107</v>
      </c>
      <c r="CI453" s="41" t="s">
        <v>107</v>
      </c>
      <c r="CJ453" s="41" t="s">
        <v>107</v>
      </c>
      <c r="CK453" s="41" t="s">
        <v>107</v>
      </c>
      <c r="CL453" s="41" t="s">
        <v>107</v>
      </c>
      <c r="CM453" s="41" t="s">
        <v>107</v>
      </c>
      <c r="CN453" s="41" t="s">
        <v>107</v>
      </c>
      <c r="CO453" s="41" t="s">
        <v>107</v>
      </c>
      <c r="CP453" s="41" t="s">
        <v>107</v>
      </c>
      <c r="CQ453" s="41" t="s">
        <v>107</v>
      </c>
      <c r="CR453" s="41" t="s">
        <v>107</v>
      </c>
      <c r="CS453" s="41" t="s">
        <v>107</v>
      </c>
      <c r="CT453" s="41" t="s">
        <v>107</v>
      </c>
      <c r="CU453" s="332">
        <v>13479710</v>
      </c>
      <c r="CV453" s="43">
        <v>1</v>
      </c>
    </row>
    <row r="454" spans="1:100" ht="25.5">
      <c r="A454" s="28">
        <v>669</v>
      </c>
      <c r="B454" s="114" t="s">
        <v>254</v>
      </c>
      <c r="C454" s="29" t="s">
        <v>0</v>
      </c>
      <c r="D454" s="29" t="s">
        <v>337</v>
      </c>
      <c r="E454" s="42" t="s">
        <v>346</v>
      </c>
      <c r="F454" s="42" t="s">
        <v>107</v>
      </c>
      <c r="G454" s="30" t="s">
        <v>1258</v>
      </c>
      <c r="H454" s="42" t="s">
        <v>1253</v>
      </c>
      <c r="I454" s="28">
        <v>4208109</v>
      </c>
      <c r="J454" s="28" t="s">
        <v>1459</v>
      </c>
      <c r="K454" s="31" t="s">
        <v>375</v>
      </c>
      <c r="L454" s="32">
        <v>290</v>
      </c>
      <c r="M454" s="33">
        <v>5</v>
      </c>
      <c r="N454" s="34">
        <v>230000000</v>
      </c>
      <c r="O454" s="33" t="s">
        <v>979</v>
      </c>
      <c r="P454" s="28" t="s">
        <v>130</v>
      </c>
      <c r="Q454" s="28" t="s">
        <v>112</v>
      </c>
      <c r="R454" s="28" t="s">
        <v>107</v>
      </c>
      <c r="S454" s="28" t="s">
        <v>107</v>
      </c>
      <c r="T454" s="42" t="s">
        <v>107</v>
      </c>
      <c r="U454" s="28" t="s">
        <v>107</v>
      </c>
      <c r="V454" s="28" t="s">
        <v>107</v>
      </c>
      <c r="W454" s="28" t="str">
        <f t="shared" ref="W454:W517" si="7">+IF(C454=$F$1,N454+BT454,"N.A.")</f>
        <v>N.A.</v>
      </c>
      <c r="X454" s="57" t="s">
        <v>2413</v>
      </c>
      <c r="Y454" s="205">
        <v>7.0000000000000007E-2</v>
      </c>
      <c r="Z454" s="205">
        <v>7.4999999999999997E-2</v>
      </c>
      <c r="AA454" s="205">
        <v>0.08</v>
      </c>
      <c r="AB454" s="205">
        <v>8.5000000000000006E-2</v>
      </c>
      <c r="AC454" s="205">
        <v>0.09</v>
      </c>
      <c r="AD454" s="205">
        <v>0.1</v>
      </c>
      <c r="AE454" s="28" t="s">
        <v>1251</v>
      </c>
      <c r="AF454" s="28" t="s">
        <v>1251</v>
      </c>
      <c r="AG454" s="28" t="s">
        <v>1251</v>
      </c>
      <c r="AH454" s="37">
        <v>1</v>
      </c>
      <c r="AI454" s="38">
        <v>8689479</v>
      </c>
      <c r="AJ454" s="38">
        <v>245086</v>
      </c>
      <c r="AK454" s="38">
        <v>0</v>
      </c>
      <c r="AL454" s="38" t="s">
        <v>107</v>
      </c>
      <c r="AM454" s="38" t="s">
        <v>107</v>
      </c>
      <c r="AN454" s="38">
        <v>9531108</v>
      </c>
      <c r="AO454" s="38">
        <v>612714</v>
      </c>
      <c r="AP454" s="38">
        <v>612714</v>
      </c>
      <c r="AQ454" s="38">
        <v>136159</v>
      </c>
      <c r="AR454" s="38" t="s">
        <v>107</v>
      </c>
      <c r="AS454" s="38" t="s">
        <v>107</v>
      </c>
      <c r="AT454" s="38" t="s">
        <v>107</v>
      </c>
      <c r="AU454" s="38" t="s">
        <v>107</v>
      </c>
      <c r="AV454" s="38" t="s">
        <v>107</v>
      </c>
      <c r="AW454" s="38">
        <v>2723174</v>
      </c>
      <c r="AX454" s="38">
        <v>0</v>
      </c>
      <c r="AY454" s="38">
        <v>9531108</v>
      </c>
      <c r="AZ454" s="38">
        <v>2587015</v>
      </c>
      <c r="BA454" s="38">
        <v>2587015</v>
      </c>
      <c r="BB454" s="38">
        <v>0</v>
      </c>
      <c r="BC454" s="38">
        <v>0</v>
      </c>
      <c r="BD454" s="38">
        <v>953111</v>
      </c>
      <c r="BE454" s="38">
        <v>1456898</v>
      </c>
      <c r="BF454" s="38" t="s">
        <v>107</v>
      </c>
      <c r="BG454" s="38">
        <v>7897204</v>
      </c>
      <c r="BH454" s="38">
        <v>204238</v>
      </c>
      <c r="BI454" s="38">
        <v>3403968</v>
      </c>
      <c r="BJ454" s="38">
        <v>939495</v>
      </c>
      <c r="BK454" s="38" t="s">
        <v>107</v>
      </c>
      <c r="BL454" s="38" t="s">
        <v>107</v>
      </c>
      <c r="BM454" s="38" t="s">
        <v>107</v>
      </c>
      <c r="BN454" s="38" t="s">
        <v>107</v>
      </c>
      <c r="BO454" s="38">
        <v>204238</v>
      </c>
      <c r="BP454" s="38" t="s">
        <v>107</v>
      </c>
      <c r="BQ454" s="38">
        <v>7624887</v>
      </c>
      <c r="BR454" s="38">
        <v>0</v>
      </c>
      <c r="BS454" s="38">
        <v>1225429</v>
      </c>
      <c r="BT454" s="330" t="s">
        <v>107</v>
      </c>
      <c r="BU454" s="38" t="s">
        <v>107</v>
      </c>
      <c r="BV454" s="38" t="s">
        <v>107</v>
      </c>
      <c r="BW454" s="38" t="s">
        <v>107</v>
      </c>
      <c r="BX454" s="38" t="s">
        <v>107</v>
      </c>
      <c r="BY454" s="41" t="s">
        <v>176</v>
      </c>
      <c r="BZ454" s="41" t="s">
        <v>176</v>
      </c>
      <c r="CA454" s="41" t="s">
        <v>176</v>
      </c>
      <c r="CB454" s="41" t="s">
        <v>176</v>
      </c>
      <c r="CC454" s="41" t="s">
        <v>176</v>
      </c>
      <c r="CD454" s="41" t="s">
        <v>176</v>
      </c>
      <c r="CE454" s="41" t="s">
        <v>107</v>
      </c>
      <c r="CF454" s="41" t="s">
        <v>107</v>
      </c>
      <c r="CG454" s="41" t="s">
        <v>107</v>
      </c>
      <c r="CH454" s="41" t="s">
        <v>107</v>
      </c>
      <c r="CI454" s="41" t="s">
        <v>107</v>
      </c>
      <c r="CJ454" s="41" t="s">
        <v>107</v>
      </c>
      <c r="CK454" s="41" t="s">
        <v>107</v>
      </c>
      <c r="CL454" s="41" t="s">
        <v>107</v>
      </c>
      <c r="CM454" s="41" t="s">
        <v>107</v>
      </c>
      <c r="CN454" s="41" t="s">
        <v>107</v>
      </c>
      <c r="CO454" s="41" t="s">
        <v>107</v>
      </c>
      <c r="CP454" s="41" t="s">
        <v>107</v>
      </c>
      <c r="CQ454" s="41" t="s">
        <v>107</v>
      </c>
      <c r="CR454" s="41" t="s">
        <v>107</v>
      </c>
      <c r="CS454" s="41" t="s">
        <v>107</v>
      </c>
      <c r="CT454" s="41" t="s">
        <v>107</v>
      </c>
      <c r="CU454" s="332">
        <v>13479710</v>
      </c>
      <c r="CV454" s="43">
        <v>1</v>
      </c>
    </row>
    <row r="455" spans="1:100" ht="38.25">
      <c r="A455" s="28">
        <v>670</v>
      </c>
      <c r="B455" s="114" t="s">
        <v>254</v>
      </c>
      <c r="C455" s="29" t="s">
        <v>0</v>
      </c>
      <c r="D455" s="29" t="s">
        <v>337</v>
      </c>
      <c r="E455" s="42" t="s">
        <v>346</v>
      </c>
      <c r="F455" s="42" t="s">
        <v>107</v>
      </c>
      <c r="G455" s="30" t="s">
        <v>1260</v>
      </c>
      <c r="H455" s="42" t="s">
        <v>1253</v>
      </c>
      <c r="I455" s="28">
        <v>4208111</v>
      </c>
      <c r="J455" s="28" t="s">
        <v>1460</v>
      </c>
      <c r="K455" s="31" t="s">
        <v>375</v>
      </c>
      <c r="L455" s="32">
        <v>290</v>
      </c>
      <c r="M455" s="33">
        <v>5</v>
      </c>
      <c r="N455" s="34">
        <v>209200000</v>
      </c>
      <c r="O455" s="33" t="s">
        <v>979</v>
      </c>
      <c r="P455" s="28" t="s">
        <v>130</v>
      </c>
      <c r="Q455" s="28" t="s">
        <v>112</v>
      </c>
      <c r="R455" s="28" t="s">
        <v>107</v>
      </c>
      <c r="S455" s="28" t="s">
        <v>107</v>
      </c>
      <c r="T455" s="42" t="s">
        <v>107</v>
      </c>
      <c r="U455" s="28" t="s">
        <v>107</v>
      </c>
      <c r="V455" s="28" t="s">
        <v>107</v>
      </c>
      <c r="W455" s="28" t="str">
        <f t="shared" si="7"/>
        <v>N.A.</v>
      </c>
      <c r="X455" s="57" t="s">
        <v>2413</v>
      </c>
      <c r="Y455" s="205">
        <v>7.0000000000000007E-2</v>
      </c>
      <c r="Z455" s="205">
        <v>7.4999999999999997E-2</v>
      </c>
      <c r="AA455" s="205">
        <v>0.08</v>
      </c>
      <c r="AB455" s="205">
        <v>8.5000000000000006E-2</v>
      </c>
      <c r="AC455" s="205">
        <v>0.09</v>
      </c>
      <c r="AD455" s="205">
        <v>0.1</v>
      </c>
      <c r="AE455" s="28" t="s">
        <v>1251</v>
      </c>
      <c r="AF455" s="28" t="s">
        <v>1251</v>
      </c>
      <c r="AG455" s="28" t="s">
        <v>1251</v>
      </c>
      <c r="AH455" s="37">
        <v>1</v>
      </c>
      <c r="AI455" s="38">
        <v>8689479</v>
      </c>
      <c r="AJ455" s="38">
        <v>245086</v>
      </c>
      <c r="AK455" s="38">
        <v>0</v>
      </c>
      <c r="AL455" s="38" t="s">
        <v>107</v>
      </c>
      <c r="AM455" s="38" t="s">
        <v>107</v>
      </c>
      <c r="AN455" s="38">
        <v>9531108</v>
      </c>
      <c r="AO455" s="38">
        <v>612714</v>
      </c>
      <c r="AP455" s="38">
        <v>612714</v>
      </c>
      <c r="AQ455" s="38">
        <v>136159</v>
      </c>
      <c r="AR455" s="38" t="s">
        <v>107</v>
      </c>
      <c r="AS455" s="38" t="s">
        <v>107</v>
      </c>
      <c r="AT455" s="38" t="s">
        <v>107</v>
      </c>
      <c r="AU455" s="38" t="s">
        <v>107</v>
      </c>
      <c r="AV455" s="38" t="s">
        <v>107</v>
      </c>
      <c r="AW455" s="38">
        <v>2723174</v>
      </c>
      <c r="AX455" s="38">
        <v>2587015</v>
      </c>
      <c r="AY455" s="38">
        <v>9531108</v>
      </c>
      <c r="AZ455" s="38">
        <v>2587015</v>
      </c>
      <c r="BA455" s="38">
        <v>2587015</v>
      </c>
      <c r="BB455" s="38">
        <v>0</v>
      </c>
      <c r="BC455" s="38">
        <v>0</v>
      </c>
      <c r="BD455" s="38">
        <v>953111</v>
      </c>
      <c r="BE455" s="38">
        <v>1456898</v>
      </c>
      <c r="BF455" s="38" t="s">
        <v>107</v>
      </c>
      <c r="BG455" s="38">
        <v>7897204</v>
      </c>
      <c r="BH455" s="38">
        <v>204238</v>
      </c>
      <c r="BI455" s="38">
        <v>3403968</v>
      </c>
      <c r="BJ455" s="38">
        <v>939495</v>
      </c>
      <c r="BK455" s="38" t="s">
        <v>107</v>
      </c>
      <c r="BL455" s="38" t="s">
        <v>107</v>
      </c>
      <c r="BM455" s="38" t="s">
        <v>107</v>
      </c>
      <c r="BN455" s="38" t="s">
        <v>107</v>
      </c>
      <c r="BO455" s="38">
        <v>204238</v>
      </c>
      <c r="BP455" s="38" t="s">
        <v>107</v>
      </c>
      <c r="BQ455" s="38">
        <v>7624887</v>
      </c>
      <c r="BR455" s="38">
        <v>0</v>
      </c>
      <c r="BS455" s="38">
        <v>1225429</v>
      </c>
      <c r="BT455" s="330" t="s">
        <v>107</v>
      </c>
      <c r="BU455" s="38" t="s">
        <v>107</v>
      </c>
      <c r="BV455" s="38" t="s">
        <v>107</v>
      </c>
      <c r="BW455" s="38" t="s">
        <v>107</v>
      </c>
      <c r="BX455" s="38" t="s">
        <v>107</v>
      </c>
      <c r="BY455" s="41" t="s">
        <v>176</v>
      </c>
      <c r="BZ455" s="41" t="s">
        <v>176</v>
      </c>
      <c r="CA455" s="41" t="s">
        <v>176</v>
      </c>
      <c r="CB455" s="41" t="s">
        <v>176</v>
      </c>
      <c r="CC455" s="41" t="s">
        <v>176</v>
      </c>
      <c r="CD455" s="41" t="s">
        <v>176</v>
      </c>
      <c r="CE455" s="41" t="s">
        <v>107</v>
      </c>
      <c r="CF455" s="41" t="s">
        <v>107</v>
      </c>
      <c r="CG455" s="41" t="s">
        <v>107</v>
      </c>
      <c r="CH455" s="41" t="s">
        <v>107</v>
      </c>
      <c r="CI455" s="41" t="s">
        <v>107</v>
      </c>
      <c r="CJ455" s="41" t="s">
        <v>107</v>
      </c>
      <c r="CK455" s="41" t="s">
        <v>107</v>
      </c>
      <c r="CL455" s="41" t="s">
        <v>107</v>
      </c>
      <c r="CM455" s="41" t="s">
        <v>107</v>
      </c>
      <c r="CN455" s="41" t="s">
        <v>107</v>
      </c>
      <c r="CO455" s="41" t="s">
        <v>107</v>
      </c>
      <c r="CP455" s="41" t="s">
        <v>107</v>
      </c>
      <c r="CQ455" s="41" t="s">
        <v>107</v>
      </c>
      <c r="CR455" s="41" t="s">
        <v>107</v>
      </c>
      <c r="CS455" s="41" t="s">
        <v>107</v>
      </c>
      <c r="CT455" s="41" t="s">
        <v>107</v>
      </c>
      <c r="CU455" s="332">
        <v>13479710</v>
      </c>
      <c r="CV455" s="43">
        <v>1</v>
      </c>
    </row>
    <row r="456" spans="1:100" ht="25.5">
      <c r="A456" s="28">
        <v>671</v>
      </c>
      <c r="B456" s="114" t="s">
        <v>254</v>
      </c>
      <c r="C456" s="29" t="s">
        <v>0</v>
      </c>
      <c r="D456" s="29" t="s">
        <v>337</v>
      </c>
      <c r="E456" s="42" t="s">
        <v>346</v>
      </c>
      <c r="F456" s="42" t="s">
        <v>107</v>
      </c>
      <c r="G456" s="30" t="s">
        <v>1262</v>
      </c>
      <c r="H456" s="42" t="s">
        <v>1253</v>
      </c>
      <c r="I456" s="28">
        <v>4208114</v>
      </c>
      <c r="J456" s="28" t="s">
        <v>1461</v>
      </c>
      <c r="K456" s="31" t="s">
        <v>375</v>
      </c>
      <c r="L456" s="32">
        <v>286</v>
      </c>
      <c r="M456" s="33">
        <v>5</v>
      </c>
      <c r="N456" s="34">
        <v>260000000</v>
      </c>
      <c r="O456" s="33" t="s">
        <v>979</v>
      </c>
      <c r="P456" s="28" t="s">
        <v>130</v>
      </c>
      <c r="Q456" s="28" t="s">
        <v>112</v>
      </c>
      <c r="R456" s="28" t="s">
        <v>107</v>
      </c>
      <c r="S456" s="28" t="s">
        <v>107</v>
      </c>
      <c r="T456" s="42" t="s">
        <v>107</v>
      </c>
      <c r="U456" s="28" t="s">
        <v>107</v>
      </c>
      <c r="V456" s="28" t="s">
        <v>107</v>
      </c>
      <c r="W456" s="28" t="str">
        <f t="shared" si="7"/>
        <v>N.A.</v>
      </c>
      <c r="X456" s="57" t="s">
        <v>2413</v>
      </c>
      <c r="Y456" s="205">
        <v>7.0000000000000007E-2</v>
      </c>
      <c r="Z456" s="205">
        <v>7.4999999999999997E-2</v>
      </c>
      <c r="AA456" s="205">
        <v>0.08</v>
      </c>
      <c r="AB456" s="205">
        <v>8.5000000000000006E-2</v>
      </c>
      <c r="AC456" s="205">
        <v>0.09</v>
      </c>
      <c r="AD456" s="205">
        <v>0.1</v>
      </c>
      <c r="AE456" s="28" t="s">
        <v>1251</v>
      </c>
      <c r="AF456" s="28" t="s">
        <v>1251</v>
      </c>
      <c r="AG456" s="28" t="s">
        <v>1251</v>
      </c>
      <c r="AH456" s="37">
        <v>1</v>
      </c>
      <c r="AI456" s="38">
        <v>8689479</v>
      </c>
      <c r="AJ456" s="38">
        <v>245086</v>
      </c>
      <c r="AK456" s="38">
        <v>0</v>
      </c>
      <c r="AL456" s="38" t="s">
        <v>107</v>
      </c>
      <c r="AM456" s="38" t="s">
        <v>107</v>
      </c>
      <c r="AN456" s="38">
        <v>9531108</v>
      </c>
      <c r="AO456" s="38">
        <v>612714</v>
      </c>
      <c r="AP456" s="38">
        <v>612714</v>
      </c>
      <c r="AQ456" s="38">
        <v>136159</v>
      </c>
      <c r="AR456" s="38" t="s">
        <v>107</v>
      </c>
      <c r="AS456" s="38" t="s">
        <v>107</v>
      </c>
      <c r="AT456" s="38" t="s">
        <v>107</v>
      </c>
      <c r="AU456" s="38" t="s">
        <v>107</v>
      </c>
      <c r="AV456" s="38" t="s">
        <v>107</v>
      </c>
      <c r="AW456" s="38">
        <v>2723174</v>
      </c>
      <c r="AX456" s="38">
        <v>2587015</v>
      </c>
      <c r="AY456" s="38">
        <v>9531108</v>
      </c>
      <c r="AZ456" s="38">
        <v>2587015</v>
      </c>
      <c r="BA456" s="38">
        <v>2587015</v>
      </c>
      <c r="BB456" s="38">
        <v>0</v>
      </c>
      <c r="BC456" s="38">
        <v>0</v>
      </c>
      <c r="BD456" s="38">
        <v>953111</v>
      </c>
      <c r="BE456" s="38">
        <v>1456898</v>
      </c>
      <c r="BF456" s="38" t="s">
        <v>107</v>
      </c>
      <c r="BG456" s="38">
        <v>7897204</v>
      </c>
      <c r="BH456" s="38">
        <v>204238</v>
      </c>
      <c r="BI456" s="38">
        <v>3403968</v>
      </c>
      <c r="BJ456" s="38">
        <v>939495</v>
      </c>
      <c r="BK456" s="38" t="s">
        <v>107</v>
      </c>
      <c r="BL456" s="38" t="s">
        <v>107</v>
      </c>
      <c r="BM456" s="38" t="s">
        <v>107</v>
      </c>
      <c r="BN456" s="38" t="s">
        <v>107</v>
      </c>
      <c r="BO456" s="38">
        <v>204238</v>
      </c>
      <c r="BP456" s="38" t="s">
        <v>107</v>
      </c>
      <c r="BQ456" s="38">
        <v>7624887</v>
      </c>
      <c r="BR456" s="38">
        <v>0</v>
      </c>
      <c r="BS456" s="38">
        <v>1225429</v>
      </c>
      <c r="BT456" s="330" t="s">
        <v>107</v>
      </c>
      <c r="BU456" s="38" t="s">
        <v>107</v>
      </c>
      <c r="BV456" s="38" t="s">
        <v>107</v>
      </c>
      <c r="BW456" s="38" t="s">
        <v>107</v>
      </c>
      <c r="BX456" s="38" t="s">
        <v>107</v>
      </c>
      <c r="BY456" s="41" t="s">
        <v>176</v>
      </c>
      <c r="BZ456" s="41" t="s">
        <v>176</v>
      </c>
      <c r="CA456" s="41" t="s">
        <v>176</v>
      </c>
      <c r="CB456" s="41" t="s">
        <v>176</v>
      </c>
      <c r="CC456" s="41" t="s">
        <v>176</v>
      </c>
      <c r="CD456" s="41" t="s">
        <v>176</v>
      </c>
      <c r="CE456" s="41" t="s">
        <v>107</v>
      </c>
      <c r="CF456" s="41" t="s">
        <v>107</v>
      </c>
      <c r="CG456" s="41" t="s">
        <v>107</v>
      </c>
      <c r="CH456" s="41" t="s">
        <v>107</v>
      </c>
      <c r="CI456" s="41" t="s">
        <v>107</v>
      </c>
      <c r="CJ456" s="41" t="s">
        <v>107</v>
      </c>
      <c r="CK456" s="41" t="s">
        <v>107</v>
      </c>
      <c r="CL456" s="41" t="s">
        <v>107</v>
      </c>
      <c r="CM456" s="41" t="s">
        <v>107</v>
      </c>
      <c r="CN456" s="41" t="s">
        <v>107</v>
      </c>
      <c r="CO456" s="41" t="s">
        <v>107</v>
      </c>
      <c r="CP456" s="41" t="s">
        <v>107</v>
      </c>
      <c r="CQ456" s="41" t="s">
        <v>107</v>
      </c>
      <c r="CR456" s="41" t="s">
        <v>107</v>
      </c>
      <c r="CS456" s="41" t="s">
        <v>107</v>
      </c>
      <c r="CT456" s="41" t="s">
        <v>107</v>
      </c>
      <c r="CU456" s="332">
        <v>13479710</v>
      </c>
      <c r="CV456" s="43">
        <v>1</v>
      </c>
    </row>
    <row r="457" spans="1:100" ht="25.5">
      <c r="A457" s="28">
        <v>672</v>
      </c>
      <c r="B457" s="114" t="s">
        <v>254</v>
      </c>
      <c r="C457" s="29" t="s">
        <v>0</v>
      </c>
      <c r="D457" s="29" t="s">
        <v>337</v>
      </c>
      <c r="E457" s="42" t="s">
        <v>346</v>
      </c>
      <c r="F457" s="42" t="s">
        <v>107</v>
      </c>
      <c r="G457" s="30" t="s">
        <v>1264</v>
      </c>
      <c r="H457" s="42" t="s">
        <v>1253</v>
      </c>
      <c r="I457" s="28">
        <v>4208115</v>
      </c>
      <c r="J457" s="28" t="s">
        <v>1462</v>
      </c>
      <c r="K457" s="31" t="s">
        <v>375</v>
      </c>
      <c r="L457" s="32">
        <v>286</v>
      </c>
      <c r="M457" s="33">
        <v>5</v>
      </c>
      <c r="N457" s="34">
        <v>365000000</v>
      </c>
      <c r="O457" s="33" t="s">
        <v>979</v>
      </c>
      <c r="P457" s="28" t="s">
        <v>130</v>
      </c>
      <c r="Q457" s="28" t="s">
        <v>112</v>
      </c>
      <c r="R457" s="28" t="s">
        <v>107</v>
      </c>
      <c r="S457" s="28" t="s">
        <v>107</v>
      </c>
      <c r="T457" s="42" t="s">
        <v>107</v>
      </c>
      <c r="U457" s="28" t="s">
        <v>107</v>
      </c>
      <c r="V457" s="28" t="s">
        <v>107</v>
      </c>
      <c r="W457" s="28" t="str">
        <f t="shared" si="7"/>
        <v>N.A.</v>
      </c>
      <c r="X457" s="57" t="s">
        <v>2414</v>
      </c>
      <c r="Y457" s="205">
        <v>7.0000000000000007E-2</v>
      </c>
      <c r="Z457" s="205">
        <v>7.4999999999999997E-2</v>
      </c>
      <c r="AA457" s="205">
        <v>0.08</v>
      </c>
      <c r="AB457" s="205">
        <v>8.5000000000000006E-2</v>
      </c>
      <c r="AC457" s="205">
        <v>0.09</v>
      </c>
      <c r="AD457" s="205">
        <v>0.1</v>
      </c>
      <c r="AE457" s="28" t="s">
        <v>1251</v>
      </c>
      <c r="AF457" s="28" t="s">
        <v>1251</v>
      </c>
      <c r="AG457" s="28" t="s">
        <v>1251</v>
      </c>
      <c r="AH457" s="37">
        <v>1</v>
      </c>
      <c r="AI457" s="38">
        <v>8689479</v>
      </c>
      <c r="AJ457" s="38">
        <v>245086</v>
      </c>
      <c r="AK457" s="38">
        <v>0</v>
      </c>
      <c r="AL457" s="38" t="s">
        <v>107</v>
      </c>
      <c r="AM457" s="38" t="s">
        <v>107</v>
      </c>
      <c r="AN457" s="38">
        <v>9531108</v>
      </c>
      <c r="AO457" s="38">
        <v>612714</v>
      </c>
      <c r="AP457" s="38">
        <v>612714</v>
      </c>
      <c r="AQ457" s="38">
        <v>136159</v>
      </c>
      <c r="AR457" s="38" t="s">
        <v>107</v>
      </c>
      <c r="AS457" s="38" t="s">
        <v>107</v>
      </c>
      <c r="AT457" s="38" t="s">
        <v>107</v>
      </c>
      <c r="AU457" s="38" t="s">
        <v>107</v>
      </c>
      <c r="AV457" s="38" t="s">
        <v>107</v>
      </c>
      <c r="AW457" s="38">
        <v>2723174</v>
      </c>
      <c r="AX457" s="38">
        <v>2587015</v>
      </c>
      <c r="AY457" s="38">
        <v>9531108</v>
      </c>
      <c r="AZ457" s="38">
        <v>2587015</v>
      </c>
      <c r="BA457" s="38">
        <v>2587015</v>
      </c>
      <c r="BB457" s="38">
        <v>0</v>
      </c>
      <c r="BC457" s="38">
        <v>0</v>
      </c>
      <c r="BD457" s="38">
        <v>953111</v>
      </c>
      <c r="BE457" s="38">
        <v>1456898</v>
      </c>
      <c r="BF457" s="38" t="s">
        <v>107</v>
      </c>
      <c r="BG457" s="38">
        <v>7897204</v>
      </c>
      <c r="BH457" s="38">
        <v>204238</v>
      </c>
      <c r="BI457" s="38">
        <v>3403968</v>
      </c>
      <c r="BJ457" s="38">
        <v>939495</v>
      </c>
      <c r="BK457" s="38" t="s">
        <v>107</v>
      </c>
      <c r="BL457" s="38" t="s">
        <v>107</v>
      </c>
      <c r="BM457" s="38" t="s">
        <v>107</v>
      </c>
      <c r="BN457" s="38" t="s">
        <v>107</v>
      </c>
      <c r="BO457" s="38">
        <v>204238</v>
      </c>
      <c r="BP457" s="38" t="s">
        <v>107</v>
      </c>
      <c r="BQ457" s="38">
        <v>7624887</v>
      </c>
      <c r="BR457" s="38">
        <v>0</v>
      </c>
      <c r="BS457" s="38">
        <v>1225429</v>
      </c>
      <c r="BT457" s="330" t="s">
        <v>107</v>
      </c>
      <c r="BU457" s="38" t="s">
        <v>107</v>
      </c>
      <c r="BV457" s="38" t="s">
        <v>107</v>
      </c>
      <c r="BW457" s="38" t="s">
        <v>107</v>
      </c>
      <c r="BX457" s="38" t="s">
        <v>107</v>
      </c>
      <c r="BY457" s="41" t="s">
        <v>176</v>
      </c>
      <c r="BZ457" s="41" t="s">
        <v>176</v>
      </c>
      <c r="CA457" s="41" t="s">
        <v>176</v>
      </c>
      <c r="CB457" s="41" t="s">
        <v>176</v>
      </c>
      <c r="CC457" s="41" t="s">
        <v>176</v>
      </c>
      <c r="CD457" s="41" t="s">
        <v>176</v>
      </c>
      <c r="CE457" s="41" t="s">
        <v>107</v>
      </c>
      <c r="CF457" s="41" t="s">
        <v>107</v>
      </c>
      <c r="CG457" s="41" t="s">
        <v>107</v>
      </c>
      <c r="CH457" s="41" t="s">
        <v>107</v>
      </c>
      <c r="CI457" s="41" t="s">
        <v>107</v>
      </c>
      <c r="CJ457" s="41" t="s">
        <v>107</v>
      </c>
      <c r="CK457" s="41" t="s">
        <v>107</v>
      </c>
      <c r="CL457" s="41" t="s">
        <v>107</v>
      </c>
      <c r="CM457" s="41" t="s">
        <v>107</v>
      </c>
      <c r="CN457" s="41" t="s">
        <v>107</v>
      </c>
      <c r="CO457" s="41" t="s">
        <v>107</v>
      </c>
      <c r="CP457" s="41" t="s">
        <v>107</v>
      </c>
      <c r="CQ457" s="41" t="s">
        <v>107</v>
      </c>
      <c r="CR457" s="41" t="s">
        <v>107</v>
      </c>
      <c r="CS457" s="41" t="s">
        <v>107</v>
      </c>
      <c r="CT457" s="41" t="s">
        <v>107</v>
      </c>
      <c r="CU457" s="332">
        <v>13479710</v>
      </c>
      <c r="CV457" s="43">
        <v>1</v>
      </c>
    </row>
    <row r="458" spans="1:100" ht="25.5">
      <c r="A458" s="28">
        <v>673</v>
      </c>
      <c r="B458" s="114" t="s">
        <v>254</v>
      </c>
      <c r="C458" s="29" t="s">
        <v>0</v>
      </c>
      <c r="D458" s="29" t="s">
        <v>105</v>
      </c>
      <c r="E458" s="42" t="s">
        <v>106</v>
      </c>
      <c r="F458" s="42" t="s">
        <v>107</v>
      </c>
      <c r="G458" s="30" t="s">
        <v>1463</v>
      </c>
      <c r="H458" s="42" t="s">
        <v>1464</v>
      </c>
      <c r="I458" s="28">
        <v>2801138</v>
      </c>
      <c r="J458" s="28" t="s">
        <v>1465</v>
      </c>
      <c r="K458" s="31" t="s">
        <v>111</v>
      </c>
      <c r="L458" s="32">
        <v>98</v>
      </c>
      <c r="M458" s="29" t="s">
        <v>107</v>
      </c>
      <c r="N458" s="34">
        <v>73000000</v>
      </c>
      <c r="O458" s="29" t="s">
        <v>107</v>
      </c>
      <c r="P458" s="28" t="s">
        <v>2415</v>
      </c>
      <c r="Q458" s="28" t="s">
        <v>112</v>
      </c>
      <c r="R458" s="28" t="s">
        <v>107</v>
      </c>
      <c r="S458" s="28" t="s">
        <v>107</v>
      </c>
      <c r="T458" s="42" t="s">
        <v>107</v>
      </c>
      <c r="U458" s="28" t="s">
        <v>107</v>
      </c>
      <c r="V458" s="28" t="s">
        <v>107</v>
      </c>
      <c r="W458" s="28" t="str">
        <f t="shared" si="7"/>
        <v>N.A.</v>
      </c>
      <c r="X458" s="57" t="s">
        <v>2413</v>
      </c>
      <c r="Y458" s="207">
        <v>0.04</v>
      </c>
      <c r="Z458" s="207">
        <v>0.04</v>
      </c>
      <c r="AA458" s="207">
        <v>0.04</v>
      </c>
      <c r="AB458" s="207">
        <v>0.05</v>
      </c>
      <c r="AC458" s="207">
        <v>0.06</v>
      </c>
      <c r="AD458" s="207">
        <v>7.0000000000000007E-2</v>
      </c>
      <c r="AE458" s="28" t="s">
        <v>1251</v>
      </c>
      <c r="AF458" s="28" t="s">
        <v>176</v>
      </c>
      <c r="AG458" s="28" t="s">
        <v>1251</v>
      </c>
      <c r="AH458" s="37">
        <v>1</v>
      </c>
      <c r="AI458" s="38">
        <v>8689479</v>
      </c>
      <c r="AJ458" s="38">
        <v>245086</v>
      </c>
      <c r="AK458" s="38">
        <v>0</v>
      </c>
      <c r="AL458" s="38" t="s">
        <v>107</v>
      </c>
      <c r="AM458" s="38" t="s">
        <v>107</v>
      </c>
      <c r="AN458" s="38">
        <v>9531108</v>
      </c>
      <c r="AO458" s="38">
        <v>612714</v>
      </c>
      <c r="AP458" s="38">
        <v>612714</v>
      </c>
      <c r="AQ458" s="38">
        <v>136159</v>
      </c>
      <c r="AR458" s="38" t="s">
        <v>107</v>
      </c>
      <c r="AS458" s="38" t="s">
        <v>107</v>
      </c>
      <c r="AT458" s="38" t="s">
        <v>107</v>
      </c>
      <c r="AU458" s="38" t="s">
        <v>107</v>
      </c>
      <c r="AV458" s="38" t="s">
        <v>107</v>
      </c>
      <c r="AW458" s="38">
        <v>2723174</v>
      </c>
      <c r="AX458" s="38">
        <v>2587015</v>
      </c>
      <c r="AY458" s="38">
        <v>9531108</v>
      </c>
      <c r="AZ458" s="38">
        <v>2587015</v>
      </c>
      <c r="BA458" s="38">
        <v>2587015</v>
      </c>
      <c r="BB458" s="38">
        <v>0</v>
      </c>
      <c r="BC458" s="38">
        <v>0</v>
      </c>
      <c r="BD458" s="38">
        <v>953111</v>
      </c>
      <c r="BE458" s="38">
        <v>1456898</v>
      </c>
      <c r="BF458" s="38" t="s">
        <v>107</v>
      </c>
      <c r="BG458" s="38">
        <v>7897204</v>
      </c>
      <c r="BH458" s="38">
        <v>204238</v>
      </c>
      <c r="BI458" s="38">
        <v>3403968</v>
      </c>
      <c r="BJ458" s="38">
        <v>939495</v>
      </c>
      <c r="BK458" s="38" t="s">
        <v>107</v>
      </c>
      <c r="BL458" s="38" t="s">
        <v>107</v>
      </c>
      <c r="BM458" s="38" t="s">
        <v>107</v>
      </c>
      <c r="BN458" s="38" t="s">
        <v>107</v>
      </c>
      <c r="BO458" s="38">
        <v>204238</v>
      </c>
      <c r="BP458" s="38" t="s">
        <v>107</v>
      </c>
      <c r="BQ458" s="38">
        <v>7624887</v>
      </c>
      <c r="BR458" s="38">
        <v>0</v>
      </c>
      <c r="BS458" s="38">
        <v>1225429</v>
      </c>
      <c r="BT458" s="330" t="s">
        <v>107</v>
      </c>
      <c r="BU458" s="38" t="s">
        <v>107</v>
      </c>
      <c r="BV458" s="38" t="s">
        <v>107</v>
      </c>
      <c r="BW458" s="38" t="s">
        <v>107</v>
      </c>
      <c r="BX458" s="38" t="s">
        <v>107</v>
      </c>
      <c r="BY458" s="41" t="s">
        <v>176</v>
      </c>
      <c r="BZ458" s="41" t="s">
        <v>176</v>
      </c>
      <c r="CA458" s="41" t="s">
        <v>176</v>
      </c>
      <c r="CB458" s="41" t="s">
        <v>176</v>
      </c>
      <c r="CC458" s="41" t="s">
        <v>176</v>
      </c>
      <c r="CD458" s="41" t="s">
        <v>176</v>
      </c>
      <c r="CE458" s="41" t="s">
        <v>107</v>
      </c>
      <c r="CF458" s="41" t="s">
        <v>107</v>
      </c>
      <c r="CG458" s="41" t="s">
        <v>107</v>
      </c>
      <c r="CH458" s="41" t="s">
        <v>107</v>
      </c>
      <c r="CI458" s="41" t="s">
        <v>107</v>
      </c>
      <c r="CJ458" s="41" t="s">
        <v>107</v>
      </c>
      <c r="CK458" s="41" t="s">
        <v>107</v>
      </c>
      <c r="CL458" s="41" t="s">
        <v>107</v>
      </c>
      <c r="CM458" s="41" t="s">
        <v>107</v>
      </c>
      <c r="CN458" s="41" t="s">
        <v>107</v>
      </c>
      <c r="CO458" s="41" t="s">
        <v>107</v>
      </c>
      <c r="CP458" s="41" t="s">
        <v>107</v>
      </c>
      <c r="CQ458" s="41" t="s">
        <v>107</v>
      </c>
      <c r="CR458" s="41" t="s">
        <v>107</v>
      </c>
      <c r="CS458" s="41" t="s">
        <v>107</v>
      </c>
      <c r="CT458" s="41" t="s">
        <v>107</v>
      </c>
      <c r="CU458" s="332">
        <v>13479710</v>
      </c>
      <c r="CV458" s="43">
        <v>1</v>
      </c>
    </row>
    <row r="459" spans="1:100" ht="25.5">
      <c r="A459" s="28">
        <v>674</v>
      </c>
      <c r="B459" s="114" t="s">
        <v>254</v>
      </c>
      <c r="C459" s="29" t="s">
        <v>0</v>
      </c>
      <c r="D459" s="29" t="s">
        <v>337</v>
      </c>
      <c r="E459" s="42" t="s">
        <v>338</v>
      </c>
      <c r="F459" s="42" t="s">
        <v>107</v>
      </c>
      <c r="G459" s="30" t="s">
        <v>1466</v>
      </c>
      <c r="H459" s="42" t="s">
        <v>1467</v>
      </c>
      <c r="I459" s="28">
        <v>2801150</v>
      </c>
      <c r="J459" s="28" t="s">
        <v>1468</v>
      </c>
      <c r="K459" s="31" t="s">
        <v>366</v>
      </c>
      <c r="L459" s="32">
        <v>99</v>
      </c>
      <c r="M459" s="33">
        <v>5</v>
      </c>
      <c r="N459" s="34">
        <v>72800000</v>
      </c>
      <c r="O459" s="33" t="s">
        <v>338</v>
      </c>
      <c r="P459" s="28" t="s">
        <v>2415</v>
      </c>
      <c r="Q459" s="28" t="s">
        <v>112</v>
      </c>
      <c r="R459" s="28" t="s">
        <v>107</v>
      </c>
      <c r="S459" s="28" t="s">
        <v>107</v>
      </c>
      <c r="T459" s="42" t="s">
        <v>107</v>
      </c>
      <c r="U459" s="28" t="s">
        <v>107</v>
      </c>
      <c r="V459" s="28" t="s">
        <v>107</v>
      </c>
      <c r="W459" s="28" t="str">
        <f t="shared" si="7"/>
        <v>N.A.</v>
      </c>
      <c r="X459" s="57" t="s">
        <v>2412</v>
      </c>
      <c r="Y459" s="205">
        <v>7.0000000000000007E-2</v>
      </c>
      <c r="Z459" s="205">
        <v>7.4999999999999997E-2</v>
      </c>
      <c r="AA459" s="205">
        <v>0.08</v>
      </c>
      <c r="AB459" s="205">
        <v>8.5000000000000006E-2</v>
      </c>
      <c r="AC459" s="205">
        <v>0.09</v>
      </c>
      <c r="AD459" s="205">
        <v>0.1</v>
      </c>
      <c r="AE459" s="28" t="s">
        <v>1251</v>
      </c>
      <c r="AF459" s="28" t="s">
        <v>1251</v>
      </c>
      <c r="AG459" s="28" t="s">
        <v>1251</v>
      </c>
      <c r="AH459" s="37">
        <v>1</v>
      </c>
      <c r="AI459" s="38">
        <v>8689479</v>
      </c>
      <c r="AJ459" s="38">
        <v>245086</v>
      </c>
      <c r="AK459" s="38">
        <v>0</v>
      </c>
      <c r="AL459" s="38" t="s">
        <v>107</v>
      </c>
      <c r="AM459" s="38" t="s">
        <v>107</v>
      </c>
      <c r="AN459" s="38">
        <v>9531108</v>
      </c>
      <c r="AO459" s="38">
        <v>612714</v>
      </c>
      <c r="AP459" s="38">
        <v>612714</v>
      </c>
      <c r="AQ459" s="38">
        <v>136159</v>
      </c>
      <c r="AR459" s="38" t="s">
        <v>107</v>
      </c>
      <c r="AS459" s="38" t="s">
        <v>107</v>
      </c>
      <c r="AT459" s="38" t="s">
        <v>107</v>
      </c>
      <c r="AU459" s="38" t="s">
        <v>107</v>
      </c>
      <c r="AV459" s="38" t="s">
        <v>107</v>
      </c>
      <c r="AW459" s="38">
        <v>2723174</v>
      </c>
      <c r="AX459" s="38">
        <v>2587015</v>
      </c>
      <c r="AY459" s="38">
        <v>9531108</v>
      </c>
      <c r="AZ459" s="38">
        <v>2587015</v>
      </c>
      <c r="BA459" s="38">
        <v>2587015</v>
      </c>
      <c r="BB459" s="38">
        <v>0</v>
      </c>
      <c r="BC459" s="38">
        <v>0</v>
      </c>
      <c r="BD459" s="38">
        <v>953111</v>
      </c>
      <c r="BE459" s="38">
        <v>1456898</v>
      </c>
      <c r="BF459" s="38" t="s">
        <v>107</v>
      </c>
      <c r="BG459" s="38">
        <v>7897204</v>
      </c>
      <c r="BH459" s="38">
        <v>204238</v>
      </c>
      <c r="BI459" s="38">
        <v>3403968</v>
      </c>
      <c r="BJ459" s="38">
        <v>939495</v>
      </c>
      <c r="BK459" s="38" t="s">
        <v>107</v>
      </c>
      <c r="BL459" s="38" t="s">
        <v>107</v>
      </c>
      <c r="BM459" s="38" t="s">
        <v>107</v>
      </c>
      <c r="BN459" s="38" t="s">
        <v>107</v>
      </c>
      <c r="BO459" s="38">
        <v>204238</v>
      </c>
      <c r="BP459" s="38" t="s">
        <v>107</v>
      </c>
      <c r="BQ459" s="38">
        <v>7624887</v>
      </c>
      <c r="BR459" s="38">
        <v>0</v>
      </c>
      <c r="BS459" s="38">
        <v>1225429</v>
      </c>
      <c r="BT459" s="330" t="s">
        <v>107</v>
      </c>
      <c r="BU459" s="38" t="s">
        <v>107</v>
      </c>
      <c r="BV459" s="38" t="s">
        <v>107</v>
      </c>
      <c r="BW459" s="38" t="s">
        <v>107</v>
      </c>
      <c r="BX459" s="38" t="s">
        <v>107</v>
      </c>
      <c r="BY459" s="41" t="s">
        <v>176</v>
      </c>
      <c r="BZ459" s="41" t="s">
        <v>176</v>
      </c>
      <c r="CA459" s="41" t="s">
        <v>176</v>
      </c>
      <c r="CB459" s="41" t="s">
        <v>176</v>
      </c>
      <c r="CC459" s="41" t="s">
        <v>176</v>
      </c>
      <c r="CD459" s="41" t="s">
        <v>176</v>
      </c>
      <c r="CE459" s="41" t="s">
        <v>107</v>
      </c>
      <c r="CF459" s="41" t="s">
        <v>107</v>
      </c>
      <c r="CG459" s="41" t="s">
        <v>107</v>
      </c>
      <c r="CH459" s="41" t="s">
        <v>107</v>
      </c>
      <c r="CI459" s="41" t="s">
        <v>107</v>
      </c>
      <c r="CJ459" s="41" t="s">
        <v>107</v>
      </c>
      <c r="CK459" s="41" t="s">
        <v>107</v>
      </c>
      <c r="CL459" s="41" t="s">
        <v>107</v>
      </c>
      <c r="CM459" s="41" t="s">
        <v>107</v>
      </c>
      <c r="CN459" s="41" t="s">
        <v>107</v>
      </c>
      <c r="CO459" s="41" t="s">
        <v>107</v>
      </c>
      <c r="CP459" s="41" t="s">
        <v>107</v>
      </c>
      <c r="CQ459" s="41" t="s">
        <v>107</v>
      </c>
      <c r="CR459" s="41" t="s">
        <v>107</v>
      </c>
      <c r="CS459" s="41" t="s">
        <v>107</v>
      </c>
      <c r="CT459" s="41" t="s">
        <v>107</v>
      </c>
      <c r="CU459" s="332">
        <v>13479710</v>
      </c>
      <c r="CV459" s="43">
        <v>1</v>
      </c>
    </row>
    <row r="460" spans="1:100" ht="25.5">
      <c r="A460" s="28">
        <v>675</v>
      </c>
      <c r="B460" s="114" t="s">
        <v>139</v>
      </c>
      <c r="C460" s="29" t="s">
        <v>0</v>
      </c>
      <c r="D460" s="29" t="s">
        <v>105</v>
      </c>
      <c r="E460" s="42" t="s">
        <v>2380</v>
      </c>
      <c r="F460" s="42" t="s">
        <v>107</v>
      </c>
      <c r="G460" s="128" t="s">
        <v>1469</v>
      </c>
      <c r="H460" s="42" t="s">
        <v>990</v>
      </c>
      <c r="I460" s="28" t="s">
        <v>107</v>
      </c>
      <c r="J460" s="28" t="s">
        <v>1470</v>
      </c>
      <c r="K460" s="31" t="s">
        <v>127</v>
      </c>
      <c r="L460" s="88">
        <v>106</v>
      </c>
      <c r="M460" s="33" t="s">
        <v>107</v>
      </c>
      <c r="N460" s="34">
        <v>59200000</v>
      </c>
      <c r="O460" s="33" t="s">
        <v>107</v>
      </c>
      <c r="P460" s="28" t="s">
        <v>130</v>
      </c>
      <c r="Q460" s="28" t="s">
        <v>112</v>
      </c>
      <c r="R460" s="28" t="s">
        <v>107</v>
      </c>
      <c r="S460" s="28" t="s">
        <v>107</v>
      </c>
      <c r="T460" s="42" t="s">
        <v>107</v>
      </c>
      <c r="U460" s="28" t="s">
        <v>107</v>
      </c>
      <c r="V460" s="28" t="s">
        <v>107</v>
      </c>
      <c r="W460" s="28" t="str">
        <f t="shared" si="7"/>
        <v>N.A.</v>
      </c>
      <c r="X460" s="57" t="s">
        <v>2412</v>
      </c>
      <c r="Y460" s="205">
        <v>0</v>
      </c>
      <c r="Z460" s="205">
        <v>5.0000000000000001E-3</v>
      </c>
      <c r="AA460" s="205">
        <v>5.0000000000000001E-3</v>
      </c>
      <c r="AB460" s="205">
        <v>5.0000000000000001E-3</v>
      </c>
      <c r="AC460" s="205">
        <v>5.0000000000000001E-3</v>
      </c>
      <c r="AD460" s="205">
        <v>5.0000000000000001E-3</v>
      </c>
      <c r="AE460" s="28" t="s">
        <v>173</v>
      </c>
      <c r="AF460" s="28" t="s">
        <v>173</v>
      </c>
      <c r="AG460" s="28" t="s">
        <v>173</v>
      </c>
      <c r="AH460" s="37">
        <v>0</v>
      </c>
      <c r="AI460" s="38">
        <v>8689479</v>
      </c>
      <c r="AJ460" s="38">
        <v>101536</v>
      </c>
      <c r="AK460" s="38">
        <v>652725</v>
      </c>
      <c r="AL460" s="38" t="s">
        <v>107</v>
      </c>
      <c r="AM460" s="38" t="s">
        <v>107</v>
      </c>
      <c r="AN460" s="38">
        <v>11894104</v>
      </c>
      <c r="AO460" s="38">
        <v>0</v>
      </c>
      <c r="AP460" s="38">
        <v>406140</v>
      </c>
      <c r="AQ460" s="38">
        <v>101536</v>
      </c>
      <c r="AR460" s="38">
        <v>703493</v>
      </c>
      <c r="AS460" s="38" t="s">
        <v>107</v>
      </c>
      <c r="AT460" s="38" t="s">
        <v>107</v>
      </c>
      <c r="AU460" s="38" t="s">
        <v>107</v>
      </c>
      <c r="AV460" s="38" t="s">
        <v>107</v>
      </c>
      <c r="AW460" s="38" t="s">
        <v>107</v>
      </c>
      <c r="AX460" s="38">
        <v>2248276</v>
      </c>
      <c r="AY460" s="38" t="s">
        <v>107</v>
      </c>
      <c r="AZ460" s="38">
        <v>1740600</v>
      </c>
      <c r="BA460" s="38">
        <v>1740600</v>
      </c>
      <c r="BB460" s="38">
        <v>0</v>
      </c>
      <c r="BC460" s="38">
        <v>696240</v>
      </c>
      <c r="BD460" s="38">
        <v>652725</v>
      </c>
      <c r="BE460" s="38" t="s">
        <v>107</v>
      </c>
      <c r="BF460" s="38" t="s">
        <v>107</v>
      </c>
      <c r="BG460" s="38">
        <v>1087875</v>
      </c>
      <c r="BH460" s="38">
        <v>101536</v>
      </c>
      <c r="BI460" s="38">
        <v>2030700</v>
      </c>
      <c r="BJ460" s="38">
        <v>1740600</v>
      </c>
      <c r="BK460" s="38" t="s">
        <v>107</v>
      </c>
      <c r="BL460" s="38" t="s">
        <v>107</v>
      </c>
      <c r="BM460" s="38">
        <v>1377975</v>
      </c>
      <c r="BN460" s="38">
        <v>2175750</v>
      </c>
      <c r="BO460" s="38">
        <v>101536</v>
      </c>
      <c r="BP460" s="38" t="s">
        <v>107</v>
      </c>
      <c r="BQ460" s="38" t="s">
        <v>107</v>
      </c>
      <c r="BR460" s="38">
        <v>0</v>
      </c>
      <c r="BS460" s="38">
        <v>507675</v>
      </c>
      <c r="BT460" s="330" t="s">
        <v>107</v>
      </c>
      <c r="BU460" s="38" t="s">
        <v>107</v>
      </c>
      <c r="BV460" s="38" t="s">
        <v>107</v>
      </c>
      <c r="BW460" s="38" t="s">
        <v>107</v>
      </c>
      <c r="BX460" s="38" t="s">
        <v>107</v>
      </c>
      <c r="BY460" s="41" t="s">
        <v>176</v>
      </c>
      <c r="BZ460" s="41" t="s">
        <v>176</v>
      </c>
      <c r="CA460" s="41" t="s">
        <v>107</v>
      </c>
      <c r="CB460" s="41" t="s">
        <v>176</v>
      </c>
      <c r="CC460" s="41" t="s">
        <v>176</v>
      </c>
      <c r="CD460" s="41" t="s">
        <v>176</v>
      </c>
      <c r="CE460" s="41" t="s">
        <v>107</v>
      </c>
      <c r="CF460" s="42" t="s">
        <v>107</v>
      </c>
      <c r="CG460" s="41" t="s">
        <v>1139</v>
      </c>
      <c r="CH460" s="41" t="s">
        <v>1139</v>
      </c>
      <c r="CI460" s="41" t="s">
        <v>1139</v>
      </c>
      <c r="CJ460" s="41" t="s">
        <v>1139</v>
      </c>
      <c r="CK460" s="41" t="s">
        <v>1139</v>
      </c>
      <c r="CL460" s="41" t="s">
        <v>1139</v>
      </c>
      <c r="CM460" s="41" t="s">
        <v>1139</v>
      </c>
      <c r="CN460" s="41" t="s">
        <v>1139</v>
      </c>
      <c r="CO460" s="41" t="s">
        <v>1139</v>
      </c>
      <c r="CP460" s="41" t="s">
        <v>1139</v>
      </c>
      <c r="CQ460" s="41" t="s">
        <v>1139</v>
      </c>
      <c r="CR460" s="41" t="s">
        <v>1139</v>
      </c>
      <c r="CS460" s="41" t="s">
        <v>1139</v>
      </c>
      <c r="CT460" s="41" t="s">
        <v>1139</v>
      </c>
      <c r="CU460" s="332">
        <v>5511901</v>
      </c>
      <c r="CV460" s="43">
        <v>1</v>
      </c>
    </row>
    <row r="461" spans="1:100" ht="25.5">
      <c r="A461" s="28">
        <v>676</v>
      </c>
      <c r="B461" s="114" t="s">
        <v>139</v>
      </c>
      <c r="C461" s="29" t="s">
        <v>0</v>
      </c>
      <c r="D461" s="29" t="s">
        <v>105</v>
      </c>
      <c r="E461" s="42" t="s">
        <v>2380</v>
      </c>
      <c r="F461" s="42" t="s">
        <v>107</v>
      </c>
      <c r="G461" s="128" t="s">
        <v>1471</v>
      </c>
      <c r="H461" s="42" t="s">
        <v>990</v>
      </c>
      <c r="I461" s="28" t="s">
        <v>107</v>
      </c>
      <c r="J461" s="28" t="s">
        <v>1472</v>
      </c>
      <c r="K461" s="31" t="s">
        <v>127</v>
      </c>
      <c r="L461" s="88">
        <v>106</v>
      </c>
      <c r="M461" s="33" t="s">
        <v>107</v>
      </c>
      <c r="N461" s="34">
        <v>63900000</v>
      </c>
      <c r="O461" s="33" t="s">
        <v>107</v>
      </c>
      <c r="P461" s="28" t="s">
        <v>130</v>
      </c>
      <c r="Q461" s="28" t="s">
        <v>112</v>
      </c>
      <c r="R461" s="28" t="s">
        <v>107</v>
      </c>
      <c r="S461" s="28" t="s">
        <v>107</v>
      </c>
      <c r="T461" s="42" t="s">
        <v>107</v>
      </c>
      <c r="U461" s="28" t="s">
        <v>107</v>
      </c>
      <c r="V461" s="28" t="s">
        <v>107</v>
      </c>
      <c r="W461" s="28" t="str">
        <f t="shared" si="7"/>
        <v>N.A.</v>
      </c>
      <c r="X461" s="57" t="s">
        <v>2412</v>
      </c>
      <c r="Y461" s="205">
        <v>0</v>
      </c>
      <c r="Z461" s="205">
        <v>5.0000000000000001E-3</v>
      </c>
      <c r="AA461" s="205">
        <v>5.0000000000000001E-3</v>
      </c>
      <c r="AB461" s="205">
        <v>5.0000000000000001E-3</v>
      </c>
      <c r="AC461" s="205">
        <v>5.0000000000000001E-3</v>
      </c>
      <c r="AD461" s="205">
        <v>5.0000000000000001E-3</v>
      </c>
      <c r="AE461" s="28" t="s">
        <v>173</v>
      </c>
      <c r="AF461" s="28" t="s">
        <v>173</v>
      </c>
      <c r="AG461" s="28" t="s">
        <v>173</v>
      </c>
      <c r="AH461" s="37">
        <v>0</v>
      </c>
      <c r="AI461" s="38">
        <v>8689479</v>
      </c>
      <c r="AJ461" s="38">
        <v>101536</v>
      </c>
      <c r="AK461" s="38">
        <v>652725</v>
      </c>
      <c r="AL461" s="38" t="s">
        <v>107</v>
      </c>
      <c r="AM461" s="38" t="s">
        <v>107</v>
      </c>
      <c r="AN461" s="38">
        <v>11894104</v>
      </c>
      <c r="AO461" s="38">
        <v>0</v>
      </c>
      <c r="AP461" s="38">
        <v>0</v>
      </c>
      <c r="AQ461" s="38">
        <v>101536</v>
      </c>
      <c r="AR461" s="38">
        <v>703493</v>
      </c>
      <c r="AS461" s="38" t="s">
        <v>107</v>
      </c>
      <c r="AT461" s="38" t="s">
        <v>107</v>
      </c>
      <c r="AU461" s="38" t="s">
        <v>107</v>
      </c>
      <c r="AV461" s="38" t="s">
        <v>107</v>
      </c>
      <c r="AW461" s="38" t="s">
        <v>107</v>
      </c>
      <c r="AX461" s="38">
        <v>2248277</v>
      </c>
      <c r="AY461" s="38" t="s">
        <v>107</v>
      </c>
      <c r="AZ461" s="38">
        <v>1740600</v>
      </c>
      <c r="BA461" s="38">
        <v>1740600</v>
      </c>
      <c r="BB461" s="38">
        <v>0</v>
      </c>
      <c r="BC461" s="38">
        <v>696240</v>
      </c>
      <c r="BD461" s="38">
        <v>652726</v>
      </c>
      <c r="BE461" s="38" t="s">
        <v>107</v>
      </c>
      <c r="BF461" s="38" t="s">
        <v>107</v>
      </c>
      <c r="BG461" s="38">
        <v>1087875</v>
      </c>
      <c r="BH461" s="38">
        <v>101536</v>
      </c>
      <c r="BI461" s="38">
        <v>2030700</v>
      </c>
      <c r="BJ461" s="38">
        <v>1740600</v>
      </c>
      <c r="BK461" s="38" t="s">
        <v>107</v>
      </c>
      <c r="BL461" s="38" t="s">
        <v>107</v>
      </c>
      <c r="BM461" s="38">
        <v>1377975</v>
      </c>
      <c r="BN461" s="38">
        <v>2175750</v>
      </c>
      <c r="BO461" s="38">
        <v>101536</v>
      </c>
      <c r="BP461" s="38" t="s">
        <v>107</v>
      </c>
      <c r="BQ461" s="38" t="s">
        <v>107</v>
      </c>
      <c r="BR461" s="38">
        <v>0</v>
      </c>
      <c r="BS461" s="38">
        <v>507677</v>
      </c>
      <c r="BT461" s="330" t="s">
        <v>107</v>
      </c>
      <c r="BU461" s="38" t="s">
        <v>107</v>
      </c>
      <c r="BV461" s="38" t="s">
        <v>107</v>
      </c>
      <c r="BW461" s="38" t="s">
        <v>107</v>
      </c>
      <c r="BX461" s="38" t="s">
        <v>107</v>
      </c>
      <c r="BY461" s="41" t="s">
        <v>176</v>
      </c>
      <c r="BZ461" s="41" t="s">
        <v>176</v>
      </c>
      <c r="CA461" s="41" t="s">
        <v>176</v>
      </c>
      <c r="CB461" s="41" t="s">
        <v>176</v>
      </c>
      <c r="CC461" s="41" t="s">
        <v>176</v>
      </c>
      <c r="CD461" s="41" t="s">
        <v>176</v>
      </c>
      <c r="CE461" s="41" t="s">
        <v>107</v>
      </c>
      <c r="CF461" s="42" t="s">
        <v>107</v>
      </c>
      <c r="CG461" s="41" t="s">
        <v>1139</v>
      </c>
      <c r="CH461" s="41" t="s">
        <v>1139</v>
      </c>
      <c r="CI461" s="41" t="s">
        <v>1139</v>
      </c>
      <c r="CJ461" s="41" t="s">
        <v>1139</v>
      </c>
      <c r="CK461" s="41" t="s">
        <v>1139</v>
      </c>
      <c r="CL461" s="41" t="s">
        <v>1139</v>
      </c>
      <c r="CM461" s="41" t="s">
        <v>1139</v>
      </c>
      <c r="CN461" s="41" t="s">
        <v>1139</v>
      </c>
      <c r="CO461" s="41" t="s">
        <v>1139</v>
      </c>
      <c r="CP461" s="41" t="s">
        <v>1139</v>
      </c>
      <c r="CQ461" s="41" t="s">
        <v>1139</v>
      </c>
      <c r="CR461" s="41" t="s">
        <v>1139</v>
      </c>
      <c r="CS461" s="41" t="s">
        <v>1139</v>
      </c>
      <c r="CT461" s="41" t="s">
        <v>1139</v>
      </c>
      <c r="CU461" s="332">
        <v>5511901</v>
      </c>
      <c r="CV461" s="43">
        <v>1</v>
      </c>
    </row>
    <row r="462" spans="1:100" ht="25.5">
      <c r="A462" s="28">
        <v>677</v>
      </c>
      <c r="B462" s="114" t="s">
        <v>139</v>
      </c>
      <c r="C462" s="29" t="s">
        <v>0</v>
      </c>
      <c r="D462" s="29" t="s">
        <v>105</v>
      </c>
      <c r="E462" s="42" t="s">
        <v>2380</v>
      </c>
      <c r="F462" s="42" t="s">
        <v>107</v>
      </c>
      <c r="G462" s="128" t="s">
        <v>1473</v>
      </c>
      <c r="H462" s="42" t="s">
        <v>990</v>
      </c>
      <c r="I462" s="28" t="s">
        <v>107</v>
      </c>
      <c r="J462" s="28" t="s">
        <v>1474</v>
      </c>
      <c r="K462" s="31" t="s">
        <v>142</v>
      </c>
      <c r="L462" s="88">
        <v>168</v>
      </c>
      <c r="M462" s="29" t="s">
        <v>107</v>
      </c>
      <c r="N462" s="34">
        <v>69990000</v>
      </c>
      <c r="O462" s="29" t="s">
        <v>107</v>
      </c>
      <c r="P462" s="28" t="s">
        <v>2415</v>
      </c>
      <c r="Q462" s="28" t="s">
        <v>112</v>
      </c>
      <c r="R462" s="28" t="s">
        <v>107</v>
      </c>
      <c r="S462" s="28" t="s">
        <v>107</v>
      </c>
      <c r="T462" s="42" t="s">
        <v>107</v>
      </c>
      <c r="U462" s="28" t="s">
        <v>107</v>
      </c>
      <c r="V462" s="28" t="s">
        <v>107</v>
      </c>
      <c r="W462" s="28" t="str">
        <f t="shared" si="7"/>
        <v>N.A.</v>
      </c>
      <c r="X462" s="57" t="s">
        <v>2412</v>
      </c>
      <c r="Y462" s="205">
        <v>0</v>
      </c>
      <c r="Z462" s="205">
        <v>5.0000000000000001E-3</v>
      </c>
      <c r="AA462" s="205">
        <v>5.0000000000000001E-3</v>
      </c>
      <c r="AB462" s="205">
        <v>5.0000000000000001E-3</v>
      </c>
      <c r="AC462" s="205">
        <v>5.0000000000000001E-3</v>
      </c>
      <c r="AD462" s="205">
        <v>5.0000000000000001E-3</v>
      </c>
      <c r="AE462" s="28" t="s">
        <v>173</v>
      </c>
      <c r="AF462" s="28" t="s">
        <v>173</v>
      </c>
      <c r="AG462" s="28" t="s">
        <v>173</v>
      </c>
      <c r="AH462" s="37">
        <v>0</v>
      </c>
      <c r="AI462" s="38">
        <v>8689479</v>
      </c>
      <c r="AJ462" s="38">
        <v>101536</v>
      </c>
      <c r="AK462" s="38">
        <v>652725</v>
      </c>
      <c r="AL462" s="38" t="s">
        <v>107</v>
      </c>
      <c r="AM462" s="38" t="s">
        <v>107</v>
      </c>
      <c r="AN462" s="38">
        <v>11894104</v>
      </c>
      <c r="AO462" s="38" t="s">
        <v>107</v>
      </c>
      <c r="AP462" s="38" t="s">
        <v>107</v>
      </c>
      <c r="AQ462" s="38">
        <v>101536</v>
      </c>
      <c r="AR462" s="38">
        <v>703493</v>
      </c>
      <c r="AS462" s="38" t="s">
        <v>107</v>
      </c>
      <c r="AT462" s="38" t="s">
        <v>107</v>
      </c>
      <c r="AU462" s="38" t="s">
        <v>107</v>
      </c>
      <c r="AV462" s="38" t="s">
        <v>107</v>
      </c>
      <c r="AW462" s="38" t="s">
        <v>107</v>
      </c>
      <c r="AX462" s="38">
        <v>3626251</v>
      </c>
      <c r="AY462" s="38" t="s">
        <v>107</v>
      </c>
      <c r="AZ462" s="38">
        <v>1740600</v>
      </c>
      <c r="BA462" s="38">
        <v>1740600</v>
      </c>
      <c r="BB462" s="38">
        <v>0</v>
      </c>
      <c r="BC462" s="38">
        <v>696240</v>
      </c>
      <c r="BD462" s="38">
        <v>652726</v>
      </c>
      <c r="BE462" s="38" t="s">
        <v>107</v>
      </c>
      <c r="BF462" s="38" t="s">
        <v>107</v>
      </c>
      <c r="BG462" s="38">
        <v>1087875</v>
      </c>
      <c r="BH462" s="38">
        <v>101536</v>
      </c>
      <c r="BI462" s="38">
        <v>2030700</v>
      </c>
      <c r="BJ462" s="38">
        <v>1740600</v>
      </c>
      <c r="BK462" s="38" t="s">
        <v>107</v>
      </c>
      <c r="BL462" s="38" t="s">
        <v>107</v>
      </c>
      <c r="BM462" s="38">
        <v>1377975</v>
      </c>
      <c r="BN462" s="38">
        <v>2175750</v>
      </c>
      <c r="BO462" s="38">
        <v>101536</v>
      </c>
      <c r="BP462" s="38" t="s">
        <v>107</v>
      </c>
      <c r="BQ462" s="38" t="s">
        <v>107</v>
      </c>
      <c r="BR462" s="38">
        <v>0</v>
      </c>
      <c r="BS462" s="38">
        <v>507675</v>
      </c>
      <c r="BT462" s="330" t="s">
        <v>107</v>
      </c>
      <c r="BU462" s="38" t="s">
        <v>107</v>
      </c>
      <c r="BV462" s="38" t="s">
        <v>107</v>
      </c>
      <c r="BW462" s="38" t="s">
        <v>107</v>
      </c>
      <c r="BX462" s="38" t="s">
        <v>107</v>
      </c>
      <c r="BY462" s="41" t="s">
        <v>176</v>
      </c>
      <c r="BZ462" s="41" t="s">
        <v>176</v>
      </c>
      <c r="CA462" s="41" t="s">
        <v>107</v>
      </c>
      <c r="CB462" s="41" t="s">
        <v>176</v>
      </c>
      <c r="CC462" s="41" t="s">
        <v>176</v>
      </c>
      <c r="CD462" s="41" t="s">
        <v>176</v>
      </c>
      <c r="CE462" s="41" t="s">
        <v>107</v>
      </c>
      <c r="CF462" s="42" t="s">
        <v>107</v>
      </c>
      <c r="CG462" s="41" t="s">
        <v>1139</v>
      </c>
      <c r="CH462" s="41" t="s">
        <v>1139</v>
      </c>
      <c r="CI462" s="41" t="s">
        <v>1139</v>
      </c>
      <c r="CJ462" s="41" t="s">
        <v>1139</v>
      </c>
      <c r="CK462" s="41" t="s">
        <v>1139</v>
      </c>
      <c r="CL462" s="41" t="s">
        <v>1139</v>
      </c>
      <c r="CM462" s="41" t="s">
        <v>1139</v>
      </c>
      <c r="CN462" s="41" t="s">
        <v>1139</v>
      </c>
      <c r="CO462" s="41" t="s">
        <v>1139</v>
      </c>
      <c r="CP462" s="41" t="s">
        <v>1139</v>
      </c>
      <c r="CQ462" s="41" t="s">
        <v>1139</v>
      </c>
      <c r="CR462" s="41" t="s">
        <v>1139</v>
      </c>
      <c r="CS462" s="41" t="s">
        <v>1139</v>
      </c>
      <c r="CT462" s="41" t="s">
        <v>1139</v>
      </c>
      <c r="CU462" s="332">
        <v>5511901</v>
      </c>
      <c r="CV462" s="43">
        <v>1</v>
      </c>
    </row>
    <row r="463" spans="1:100" ht="25.5">
      <c r="A463" s="28">
        <v>678</v>
      </c>
      <c r="B463" s="114" t="s">
        <v>139</v>
      </c>
      <c r="C463" s="29" t="s">
        <v>0</v>
      </c>
      <c r="D463" s="29" t="s">
        <v>105</v>
      </c>
      <c r="E463" s="42" t="s">
        <v>2380</v>
      </c>
      <c r="F463" s="42" t="s">
        <v>107</v>
      </c>
      <c r="G463" s="128" t="s">
        <v>1475</v>
      </c>
      <c r="H463" s="42" t="s">
        <v>990</v>
      </c>
      <c r="I463" s="28" t="s">
        <v>107</v>
      </c>
      <c r="J463" s="28" t="s">
        <v>1476</v>
      </c>
      <c r="K463" s="31" t="s">
        <v>142</v>
      </c>
      <c r="L463" s="88">
        <v>168</v>
      </c>
      <c r="M463" s="29" t="s">
        <v>107</v>
      </c>
      <c r="N463" s="34">
        <v>79900000</v>
      </c>
      <c r="O463" s="29" t="s">
        <v>107</v>
      </c>
      <c r="P463" s="28" t="s">
        <v>2415</v>
      </c>
      <c r="Q463" s="28" t="s">
        <v>112</v>
      </c>
      <c r="R463" s="28" t="s">
        <v>107</v>
      </c>
      <c r="S463" s="28" t="s">
        <v>107</v>
      </c>
      <c r="T463" s="42" t="s">
        <v>107</v>
      </c>
      <c r="U463" s="28" t="s">
        <v>107</v>
      </c>
      <c r="V463" s="28" t="s">
        <v>107</v>
      </c>
      <c r="W463" s="28" t="str">
        <f t="shared" si="7"/>
        <v>N.A.</v>
      </c>
      <c r="X463" s="57" t="s">
        <v>2413</v>
      </c>
      <c r="Y463" s="205">
        <v>0</v>
      </c>
      <c r="Z463" s="205">
        <v>5.0000000000000001E-3</v>
      </c>
      <c r="AA463" s="205">
        <v>5.0000000000000001E-3</v>
      </c>
      <c r="AB463" s="205">
        <v>5.0000000000000001E-3</v>
      </c>
      <c r="AC463" s="205">
        <v>5.0000000000000001E-3</v>
      </c>
      <c r="AD463" s="205">
        <v>5.0000000000000001E-3</v>
      </c>
      <c r="AE463" s="28" t="s">
        <v>173</v>
      </c>
      <c r="AF463" s="28" t="s">
        <v>173</v>
      </c>
      <c r="AG463" s="28" t="s">
        <v>173</v>
      </c>
      <c r="AH463" s="37">
        <v>0</v>
      </c>
      <c r="AI463" s="38">
        <v>8689479</v>
      </c>
      <c r="AJ463" s="38">
        <v>101536</v>
      </c>
      <c r="AK463" s="38">
        <v>652725</v>
      </c>
      <c r="AL463" s="38" t="s">
        <v>107</v>
      </c>
      <c r="AM463" s="38" t="s">
        <v>107</v>
      </c>
      <c r="AN463" s="38">
        <v>11894105</v>
      </c>
      <c r="AO463" s="38" t="s">
        <v>107</v>
      </c>
      <c r="AP463" s="38">
        <v>696240</v>
      </c>
      <c r="AQ463" s="38">
        <v>101536</v>
      </c>
      <c r="AR463" s="38">
        <v>703493</v>
      </c>
      <c r="AS463" s="38" t="s">
        <v>107</v>
      </c>
      <c r="AT463" s="38" t="s">
        <v>107</v>
      </c>
      <c r="AU463" s="38" t="s">
        <v>107</v>
      </c>
      <c r="AV463" s="38" t="s">
        <v>107</v>
      </c>
      <c r="AW463" s="38" t="s">
        <v>107</v>
      </c>
      <c r="AX463" s="38">
        <v>3626251</v>
      </c>
      <c r="AY463" s="38" t="s">
        <v>107</v>
      </c>
      <c r="AZ463" s="38">
        <v>1740600</v>
      </c>
      <c r="BA463" s="38">
        <v>1740600</v>
      </c>
      <c r="BB463" s="38">
        <v>0</v>
      </c>
      <c r="BC463" s="38">
        <v>696241</v>
      </c>
      <c r="BD463" s="38">
        <v>652726</v>
      </c>
      <c r="BE463" s="38" t="s">
        <v>107</v>
      </c>
      <c r="BF463" s="38" t="s">
        <v>107</v>
      </c>
      <c r="BG463" s="38">
        <v>1087875</v>
      </c>
      <c r="BH463" s="38">
        <v>101536</v>
      </c>
      <c r="BI463" s="38">
        <v>2030700</v>
      </c>
      <c r="BJ463" s="38">
        <v>1740600</v>
      </c>
      <c r="BK463" s="38" t="s">
        <v>107</v>
      </c>
      <c r="BL463" s="38" t="s">
        <v>107</v>
      </c>
      <c r="BM463" s="38">
        <v>1377975</v>
      </c>
      <c r="BN463" s="38">
        <v>2175750</v>
      </c>
      <c r="BO463" s="38">
        <v>101536</v>
      </c>
      <c r="BP463" s="38" t="s">
        <v>107</v>
      </c>
      <c r="BQ463" s="38" t="s">
        <v>107</v>
      </c>
      <c r="BR463" s="38">
        <v>0</v>
      </c>
      <c r="BS463" s="38">
        <v>507675</v>
      </c>
      <c r="BT463" s="330" t="s">
        <v>107</v>
      </c>
      <c r="BU463" s="38" t="s">
        <v>107</v>
      </c>
      <c r="BV463" s="38" t="s">
        <v>107</v>
      </c>
      <c r="BW463" s="38" t="s">
        <v>107</v>
      </c>
      <c r="BX463" s="38" t="s">
        <v>107</v>
      </c>
      <c r="BY463" s="41" t="s">
        <v>176</v>
      </c>
      <c r="BZ463" s="41" t="s">
        <v>176</v>
      </c>
      <c r="CA463" s="41" t="s">
        <v>107</v>
      </c>
      <c r="CB463" s="41" t="s">
        <v>176</v>
      </c>
      <c r="CC463" s="41" t="s">
        <v>176</v>
      </c>
      <c r="CD463" s="41" t="s">
        <v>176</v>
      </c>
      <c r="CE463" s="41" t="s">
        <v>107</v>
      </c>
      <c r="CF463" s="42" t="s">
        <v>107</v>
      </c>
      <c r="CG463" s="41" t="s">
        <v>1139</v>
      </c>
      <c r="CH463" s="41" t="s">
        <v>1139</v>
      </c>
      <c r="CI463" s="41" t="s">
        <v>1139</v>
      </c>
      <c r="CJ463" s="41" t="s">
        <v>1139</v>
      </c>
      <c r="CK463" s="41" t="s">
        <v>1139</v>
      </c>
      <c r="CL463" s="41" t="s">
        <v>1139</v>
      </c>
      <c r="CM463" s="41" t="s">
        <v>1139</v>
      </c>
      <c r="CN463" s="41" t="s">
        <v>1139</v>
      </c>
      <c r="CO463" s="41" t="s">
        <v>1139</v>
      </c>
      <c r="CP463" s="41" t="s">
        <v>1139</v>
      </c>
      <c r="CQ463" s="41" t="s">
        <v>1139</v>
      </c>
      <c r="CR463" s="41" t="s">
        <v>1139</v>
      </c>
      <c r="CS463" s="41" t="s">
        <v>1139</v>
      </c>
      <c r="CT463" s="41" t="s">
        <v>1139</v>
      </c>
      <c r="CU463" s="332">
        <v>5511901</v>
      </c>
      <c r="CV463" s="43">
        <v>1</v>
      </c>
    </row>
    <row r="464" spans="1:100" ht="25.5">
      <c r="A464" s="28">
        <v>679</v>
      </c>
      <c r="B464" s="114" t="s">
        <v>139</v>
      </c>
      <c r="C464" s="29" t="s">
        <v>0</v>
      </c>
      <c r="D464" s="29" t="s">
        <v>665</v>
      </c>
      <c r="E464" s="42" t="s">
        <v>666</v>
      </c>
      <c r="F464" s="42" t="s">
        <v>346</v>
      </c>
      <c r="G464" s="128" t="s">
        <v>2435</v>
      </c>
      <c r="H464" s="42" t="s">
        <v>990</v>
      </c>
      <c r="I464" s="28">
        <v>9021085</v>
      </c>
      <c r="J464" s="28" t="s">
        <v>1477</v>
      </c>
      <c r="K464" s="31" t="s">
        <v>674</v>
      </c>
      <c r="L464" s="33">
        <v>164</v>
      </c>
      <c r="M464" s="33" t="s">
        <v>107</v>
      </c>
      <c r="N464" s="34">
        <v>193500000</v>
      </c>
      <c r="O464" s="33" t="s">
        <v>346</v>
      </c>
      <c r="P464" s="28" t="s">
        <v>2415</v>
      </c>
      <c r="Q464" s="28" t="s">
        <v>112</v>
      </c>
      <c r="R464" s="28" t="s">
        <v>107</v>
      </c>
      <c r="S464" s="28" t="s">
        <v>107</v>
      </c>
      <c r="T464" s="42" t="s">
        <v>107</v>
      </c>
      <c r="U464" s="28" t="s">
        <v>107</v>
      </c>
      <c r="V464" s="28" t="s">
        <v>107</v>
      </c>
      <c r="W464" s="28" t="str">
        <f t="shared" si="7"/>
        <v>N.A.</v>
      </c>
      <c r="X464" s="57" t="s">
        <v>2413</v>
      </c>
      <c r="Y464" s="205">
        <v>0</v>
      </c>
      <c r="Z464" s="205">
        <v>0.03</v>
      </c>
      <c r="AA464" s="205">
        <v>0.04</v>
      </c>
      <c r="AB464" s="205">
        <v>0.05</v>
      </c>
      <c r="AC464" s="205">
        <v>0.06</v>
      </c>
      <c r="AD464" s="205">
        <v>7.0000000000000007E-2</v>
      </c>
      <c r="AE464" s="28" t="s">
        <v>173</v>
      </c>
      <c r="AF464" s="28" t="s">
        <v>173</v>
      </c>
      <c r="AG464" s="28" t="s">
        <v>173</v>
      </c>
      <c r="AH464" s="37">
        <v>0</v>
      </c>
      <c r="AI464" s="38">
        <v>8689479</v>
      </c>
      <c r="AJ464" s="38">
        <v>101536</v>
      </c>
      <c r="AK464" s="38">
        <v>652725</v>
      </c>
      <c r="AL464" s="38">
        <v>986341</v>
      </c>
      <c r="AM464" s="38">
        <v>1813125</v>
      </c>
      <c r="AN464" s="38">
        <v>11894105</v>
      </c>
      <c r="AO464" s="38">
        <v>0</v>
      </c>
      <c r="AP464" s="38">
        <v>696240</v>
      </c>
      <c r="AQ464" s="38">
        <v>101536</v>
      </c>
      <c r="AR464" s="38">
        <v>703493</v>
      </c>
      <c r="AS464" s="38" t="s">
        <v>107</v>
      </c>
      <c r="AT464" s="38" t="s">
        <v>107</v>
      </c>
      <c r="AU464" s="38" t="s">
        <v>107</v>
      </c>
      <c r="AV464" s="38" t="s">
        <v>107</v>
      </c>
      <c r="AW464" s="38">
        <v>1232926</v>
      </c>
      <c r="AX464" s="38">
        <v>3626251</v>
      </c>
      <c r="AY464" s="38">
        <v>1740600</v>
      </c>
      <c r="AZ464" s="38">
        <v>1740600</v>
      </c>
      <c r="BA464" s="38">
        <v>1740600</v>
      </c>
      <c r="BB464" s="38">
        <v>0</v>
      </c>
      <c r="BC464" s="38">
        <v>0</v>
      </c>
      <c r="BD464" s="38">
        <v>652726</v>
      </c>
      <c r="BE464" s="38">
        <v>1740600</v>
      </c>
      <c r="BF464" s="38">
        <v>1232926</v>
      </c>
      <c r="BG464" s="38">
        <v>1232926</v>
      </c>
      <c r="BH464" s="38">
        <v>101536</v>
      </c>
      <c r="BI464" s="38">
        <v>2030700</v>
      </c>
      <c r="BJ464" s="38">
        <v>1740600</v>
      </c>
      <c r="BK464" s="38">
        <v>1813125</v>
      </c>
      <c r="BL464" s="38">
        <v>1813125</v>
      </c>
      <c r="BM464" s="38">
        <v>1813125</v>
      </c>
      <c r="BN464" s="38">
        <v>2175750</v>
      </c>
      <c r="BO464" s="38">
        <v>101536</v>
      </c>
      <c r="BP464" s="38">
        <v>6092101</v>
      </c>
      <c r="BQ464" s="38">
        <v>6092101</v>
      </c>
      <c r="BR464" s="38">
        <v>0</v>
      </c>
      <c r="BS464" s="38">
        <v>507675</v>
      </c>
      <c r="BT464" s="330" t="s">
        <v>107</v>
      </c>
      <c r="BU464" s="38">
        <v>2320801</v>
      </c>
      <c r="BV464" s="38" t="s">
        <v>107</v>
      </c>
      <c r="BW464" s="38" t="s">
        <v>107</v>
      </c>
      <c r="BX464" s="38" t="s">
        <v>107</v>
      </c>
      <c r="BY464" s="41" t="s">
        <v>176</v>
      </c>
      <c r="BZ464" s="41" t="s">
        <v>176</v>
      </c>
      <c r="CA464" s="41" t="s">
        <v>176</v>
      </c>
      <c r="CB464" s="41" t="s">
        <v>176</v>
      </c>
      <c r="CC464" s="41" t="s">
        <v>176</v>
      </c>
      <c r="CD464" s="41" t="s">
        <v>176</v>
      </c>
      <c r="CE464" s="41" t="s">
        <v>107</v>
      </c>
      <c r="CF464" s="42" t="s">
        <v>107</v>
      </c>
      <c r="CG464" s="41" t="s">
        <v>1139</v>
      </c>
      <c r="CH464" s="41" t="s">
        <v>1139</v>
      </c>
      <c r="CI464" s="41" t="s">
        <v>1139</v>
      </c>
      <c r="CJ464" s="41" t="s">
        <v>1139</v>
      </c>
      <c r="CK464" s="41" t="s">
        <v>1139</v>
      </c>
      <c r="CL464" s="41" t="s">
        <v>1139</v>
      </c>
      <c r="CM464" s="41" t="s">
        <v>1139</v>
      </c>
      <c r="CN464" s="41" t="s">
        <v>1139</v>
      </c>
      <c r="CO464" s="41" t="s">
        <v>1139</v>
      </c>
      <c r="CP464" s="41" t="s">
        <v>1139</v>
      </c>
      <c r="CQ464" s="41" t="s">
        <v>1139</v>
      </c>
      <c r="CR464" s="41" t="s">
        <v>1139</v>
      </c>
      <c r="CS464" s="41" t="s">
        <v>1139</v>
      </c>
      <c r="CT464" s="41" t="s">
        <v>1139</v>
      </c>
      <c r="CU464" s="332">
        <v>5511901</v>
      </c>
      <c r="CV464" s="43">
        <v>1</v>
      </c>
    </row>
    <row r="465" spans="1:100" ht="25.5">
      <c r="A465" s="28">
        <v>680</v>
      </c>
      <c r="B465" s="114" t="s">
        <v>139</v>
      </c>
      <c r="C465" s="29" t="s">
        <v>0</v>
      </c>
      <c r="D465" s="29" t="s">
        <v>665</v>
      </c>
      <c r="E465" s="42" t="s">
        <v>666</v>
      </c>
      <c r="F465" s="42" t="s">
        <v>346</v>
      </c>
      <c r="G465" s="128" t="s">
        <v>2436</v>
      </c>
      <c r="H465" s="42" t="s">
        <v>990</v>
      </c>
      <c r="I465" s="28">
        <v>9021087</v>
      </c>
      <c r="J465" s="28" t="s">
        <v>1478</v>
      </c>
      <c r="K465" s="31" t="s">
        <v>686</v>
      </c>
      <c r="L465" s="33">
        <v>235</v>
      </c>
      <c r="M465" s="33" t="s">
        <v>107</v>
      </c>
      <c r="N465" s="34">
        <v>263000000</v>
      </c>
      <c r="O465" s="33" t="s">
        <v>346</v>
      </c>
      <c r="P465" s="28" t="s">
        <v>130</v>
      </c>
      <c r="Q465" s="28" t="s">
        <v>112</v>
      </c>
      <c r="R465" s="28" t="s">
        <v>107</v>
      </c>
      <c r="S465" s="28" t="s">
        <v>107</v>
      </c>
      <c r="T465" s="42" t="s">
        <v>107</v>
      </c>
      <c r="U465" s="28" t="s">
        <v>107</v>
      </c>
      <c r="V465" s="28" t="s">
        <v>107</v>
      </c>
      <c r="W465" s="28" t="str">
        <f t="shared" si="7"/>
        <v>N.A.</v>
      </c>
      <c r="X465" s="57" t="s">
        <v>2414</v>
      </c>
      <c r="Y465" s="205">
        <v>0</v>
      </c>
      <c r="Z465" s="205">
        <v>0.03</v>
      </c>
      <c r="AA465" s="205">
        <v>0.04</v>
      </c>
      <c r="AB465" s="205">
        <v>0.05</v>
      </c>
      <c r="AC465" s="205">
        <v>0.06</v>
      </c>
      <c r="AD465" s="205">
        <v>7.0000000000000007E-2</v>
      </c>
      <c r="AE465" s="28" t="s">
        <v>176</v>
      </c>
      <c r="AF465" s="28" t="s">
        <v>173</v>
      </c>
      <c r="AG465" s="28" t="s">
        <v>173</v>
      </c>
      <c r="AH465" s="37">
        <v>0</v>
      </c>
      <c r="AI465" s="38">
        <v>8689479</v>
      </c>
      <c r="AJ465" s="38">
        <v>101536</v>
      </c>
      <c r="AK465" s="38">
        <v>652725</v>
      </c>
      <c r="AL465" s="38">
        <v>986341</v>
      </c>
      <c r="AM465" s="38">
        <v>1813125</v>
      </c>
      <c r="AN465" s="38">
        <v>11894105</v>
      </c>
      <c r="AO465" s="38">
        <v>0</v>
      </c>
      <c r="AP465" s="38">
        <v>0</v>
      </c>
      <c r="AQ465" s="38">
        <v>101536</v>
      </c>
      <c r="AR465" s="38">
        <v>0</v>
      </c>
      <c r="AS465" s="38" t="s">
        <v>107</v>
      </c>
      <c r="AT465" s="38" t="s">
        <v>107</v>
      </c>
      <c r="AU465" s="38" t="s">
        <v>107</v>
      </c>
      <c r="AV465" s="38" t="s">
        <v>107</v>
      </c>
      <c r="AW465" s="38">
        <v>1232926</v>
      </c>
      <c r="AX465" s="38">
        <v>0</v>
      </c>
      <c r="AY465" s="38">
        <v>1740600</v>
      </c>
      <c r="AZ465" s="38">
        <v>1740600</v>
      </c>
      <c r="BA465" s="38">
        <v>1740600</v>
      </c>
      <c r="BB465" s="38">
        <v>0</v>
      </c>
      <c r="BC465" s="38">
        <v>0</v>
      </c>
      <c r="BD465" s="38">
        <v>652726</v>
      </c>
      <c r="BE465" s="38">
        <v>1740600</v>
      </c>
      <c r="BF465" s="38">
        <v>1232926</v>
      </c>
      <c r="BG465" s="38">
        <v>1232926</v>
      </c>
      <c r="BH465" s="38">
        <v>101536</v>
      </c>
      <c r="BI465" s="38">
        <v>2030700</v>
      </c>
      <c r="BJ465" s="38">
        <v>1740600</v>
      </c>
      <c r="BK465" s="38">
        <v>1813125</v>
      </c>
      <c r="BL465" s="38">
        <v>1813125</v>
      </c>
      <c r="BM465" s="38">
        <v>1813125</v>
      </c>
      <c r="BN465" s="38">
        <v>2175750</v>
      </c>
      <c r="BO465" s="38">
        <v>101536</v>
      </c>
      <c r="BP465" s="38">
        <v>6092101</v>
      </c>
      <c r="BQ465" s="38">
        <v>6092101</v>
      </c>
      <c r="BR465" s="38">
        <v>0</v>
      </c>
      <c r="BS465" s="38">
        <v>507675</v>
      </c>
      <c r="BT465" s="330" t="s">
        <v>107</v>
      </c>
      <c r="BU465" s="38">
        <v>2320801</v>
      </c>
      <c r="BV465" s="38" t="s">
        <v>107</v>
      </c>
      <c r="BW465" s="38" t="s">
        <v>107</v>
      </c>
      <c r="BX465" s="38" t="s">
        <v>107</v>
      </c>
      <c r="BY465" s="41" t="s">
        <v>176</v>
      </c>
      <c r="BZ465" s="41" t="s">
        <v>176</v>
      </c>
      <c r="CA465" s="41" t="s">
        <v>176</v>
      </c>
      <c r="CB465" s="41" t="s">
        <v>176</v>
      </c>
      <c r="CC465" s="41" t="s">
        <v>176</v>
      </c>
      <c r="CD465" s="41" t="s">
        <v>176</v>
      </c>
      <c r="CE465" s="41" t="s">
        <v>107</v>
      </c>
      <c r="CF465" s="42" t="s">
        <v>107</v>
      </c>
      <c r="CG465" s="41" t="s">
        <v>1139</v>
      </c>
      <c r="CH465" s="41" t="s">
        <v>1139</v>
      </c>
      <c r="CI465" s="41" t="s">
        <v>1139</v>
      </c>
      <c r="CJ465" s="41" t="s">
        <v>1139</v>
      </c>
      <c r="CK465" s="41" t="s">
        <v>1139</v>
      </c>
      <c r="CL465" s="41" t="s">
        <v>1139</v>
      </c>
      <c r="CM465" s="41" t="s">
        <v>1139</v>
      </c>
      <c r="CN465" s="41" t="s">
        <v>1139</v>
      </c>
      <c r="CO465" s="41" t="s">
        <v>1139</v>
      </c>
      <c r="CP465" s="41" t="s">
        <v>1139</v>
      </c>
      <c r="CQ465" s="41" t="s">
        <v>1139</v>
      </c>
      <c r="CR465" s="41" t="s">
        <v>1139</v>
      </c>
      <c r="CS465" s="41" t="s">
        <v>1139</v>
      </c>
      <c r="CT465" s="41" t="s">
        <v>1139</v>
      </c>
      <c r="CU465" s="332">
        <v>5511901</v>
      </c>
      <c r="CV465" s="43">
        <v>1</v>
      </c>
    </row>
    <row r="466" spans="1:100" ht="25.5">
      <c r="A466" s="28">
        <v>681</v>
      </c>
      <c r="B466" s="114" t="s">
        <v>139</v>
      </c>
      <c r="C466" s="29" t="s">
        <v>0</v>
      </c>
      <c r="D466" s="29" t="s">
        <v>665</v>
      </c>
      <c r="E466" s="42" t="s">
        <v>666</v>
      </c>
      <c r="F466" s="42" t="s">
        <v>346</v>
      </c>
      <c r="G466" s="128" t="s">
        <v>1479</v>
      </c>
      <c r="H466" s="42" t="s">
        <v>990</v>
      </c>
      <c r="I466" s="28">
        <v>9021084</v>
      </c>
      <c r="J466" s="28" t="s">
        <v>1480</v>
      </c>
      <c r="K466" s="31" t="s">
        <v>669</v>
      </c>
      <c r="L466" s="33">
        <v>148</v>
      </c>
      <c r="M466" s="33" t="s">
        <v>107</v>
      </c>
      <c r="N466" s="34">
        <v>251500000</v>
      </c>
      <c r="O466" s="33" t="s">
        <v>346</v>
      </c>
      <c r="P466" s="28" t="s">
        <v>130</v>
      </c>
      <c r="Q466" s="28" t="s">
        <v>360</v>
      </c>
      <c r="R466" s="28" t="s">
        <v>107</v>
      </c>
      <c r="S466" s="28" t="s">
        <v>107</v>
      </c>
      <c r="T466" s="42" t="s">
        <v>107</v>
      </c>
      <c r="U466" s="28" t="s">
        <v>107</v>
      </c>
      <c r="V466" s="28" t="s">
        <v>107</v>
      </c>
      <c r="W466" s="28" t="str">
        <f t="shared" si="7"/>
        <v>N.A.</v>
      </c>
      <c r="X466" s="57" t="s">
        <v>2414</v>
      </c>
      <c r="Y466" s="205">
        <v>5.0000000000000001E-3</v>
      </c>
      <c r="Z466" s="205">
        <v>0.02</v>
      </c>
      <c r="AA466" s="205">
        <v>0.03</v>
      </c>
      <c r="AB466" s="205">
        <v>3.5000000000000003E-2</v>
      </c>
      <c r="AC466" s="205">
        <v>0.04</v>
      </c>
      <c r="AD466" s="205">
        <v>0.05</v>
      </c>
      <c r="AE466" s="28" t="s">
        <v>176</v>
      </c>
      <c r="AF466" s="28" t="s">
        <v>173</v>
      </c>
      <c r="AG466" s="28" t="s">
        <v>173</v>
      </c>
      <c r="AH466" s="37">
        <v>0</v>
      </c>
      <c r="AI466" s="38">
        <v>8689479</v>
      </c>
      <c r="AJ466" s="38">
        <v>290100</v>
      </c>
      <c r="AK466" s="38">
        <v>652725</v>
      </c>
      <c r="AL466" s="38">
        <v>986341</v>
      </c>
      <c r="AM466" s="38">
        <v>1813125</v>
      </c>
      <c r="AN466" s="38">
        <v>11894105</v>
      </c>
      <c r="AO466" s="38">
        <v>0</v>
      </c>
      <c r="AP466" s="38">
        <v>478665</v>
      </c>
      <c r="AQ466" s="38">
        <v>130545</v>
      </c>
      <c r="AR466" s="38">
        <v>391635</v>
      </c>
      <c r="AS466" s="38" t="s">
        <v>107</v>
      </c>
      <c r="AT466" s="38" t="s">
        <v>107</v>
      </c>
      <c r="AU466" s="38" t="s">
        <v>107</v>
      </c>
      <c r="AV466" s="38" t="s">
        <v>107</v>
      </c>
      <c r="AW466" s="38">
        <v>1232926</v>
      </c>
      <c r="AX466" s="38">
        <v>0</v>
      </c>
      <c r="AY466" s="38">
        <v>1740600</v>
      </c>
      <c r="AZ466" s="38">
        <v>1740600</v>
      </c>
      <c r="BA466" s="38">
        <v>1740600</v>
      </c>
      <c r="BB466" s="38">
        <v>0</v>
      </c>
      <c r="BC466" s="38">
        <v>0</v>
      </c>
      <c r="BD466" s="38">
        <v>652726</v>
      </c>
      <c r="BE466" s="38">
        <v>1740600</v>
      </c>
      <c r="BF466" s="38">
        <v>1305450</v>
      </c>
      <c r="BG466" s="38">
        <v>1232926</v>
      </c>
      <c r="BH466" s="38">
        <v>101536</v>
      </c>
      <c r="BI466" s="38">
        <v>2175750</v>
      </c>
      <c r="BJ466" s="38">
        <v>1740600</v>
      </c>
      <c r="BK466" s="38">
        <v>1813125</v>
      </c>
      <c r="BL466" s="38">
        <v>1813125</v>
      </c>
      <c r="BM466" s="38">
        <v>1813125</v>
      </c>
      <c r="BN466" s="38">
        <v>2175750</v>
      </c>
      <c r="BO466" s="38">
        <v>101536</v>
      </c>
      <c r="BP466" s="38">
        <v>6092101</v>
      </c>
      <c r="BQ466" s="38">
        <v>6092101</v>
      </c>
      <c r="BR466" s="38">
        <v>0</v>
      </c>
      <c r="BS466" s="38">
        <v>507677</v>
      </c>
      <c r="BT466" s="330" t="s">
        <v>107</v>
      </c>
      <c r="BU466" s="38">
        <v>2320802</v>
      </c>
      <c r="BV466" s="38" t="s">
        <v>107</v>
      </c>
      <c r="BW466" s="38" t="s">
        <v>107</v>
      </c>
      <c r="BX466" s="38" t="s">
        <v>107</v>
      </c>
      <c r="BY466" s="41" t="s">
        <v>176</v>
      </c>
      <c r="BZ466" s="41" t="s">
        <v>176</v>
      </c>
      <c r="CA466" s="41" t="s">
        <v>176</v>
      </c>
      <c r="CB466" s="41" t="s">
        <v>176</v>
      </c>
      <c r="CC466" s="41" t="s">
        <v>176</v>
      </c>
      <c r="CD466" s="41" t="s">
        <v>176</v>
      </c>
      <c r="CE466" s="41" t="s">
        <v>107</v>
      </c>
      <c r="CF466" s="42" t="s">
        <v>107</v>
      </c>
      <c r="CG466" s="41" t="s">
        <v>1139</v>
      </c>
      <c r="CH466" s="41" t="s">
        <v>1139</v>
      </c>
      <c r="CI466" s="41" t="s">
        <v>1139</v>
      </c>
      <c r="CJ466" s="41" t="s">
        <v>1139</v>
      </c>
      <c r="CK466" s="41" t="s">
        <v>1139</v>
      </c>
      <c r="CL466" s="41" t="s">
        <v>1139</v>
      </c>
      <c r="CM466" s="41" t="s">
        <v>1139</v>
      </c>
      <c r="CN466" s="41" t="s">
        <v>1139</v>
      </c>
      <c r="CO466" s="41" t="s">
        <v>1139</v>
      </c>
      <c r="CP466" s="41" t="s">
        <v>1139</v>
      </c>
      <c r="CQ466" s="41" t="s">
        <v>1139</v>
      </c>
      <c r="CR466" s="41" t="s">
        <v>1139</v>
      </c>
      <c r="CS466" s="41" t="s">
        <v>1139</v>
      </c>
      <c r="CT466" s="41" t="s">
        <v>1139</v>
      </c>
      <c r="CU466" s="332">
        <v>6962402</v>
      </c>
      <c r="CV466" s="43">
        <v>1</v>
      </c>
    </row>
    <row r="467" spans="1:100" ht="25.5">
      <c r="A467" s="28">
        <v>682</v>
      </c>
      <c r="B467" s="114" t="s">
        <v>139</v>
      </c>
      <c r="C467" s="29" t="s">
        <v>0</v>
      </c>
      <c r="D467" s="29" t="s">
        <v>337</v>
      </c>
      <c r="E467" s="42" t="s">
        <v>346</v>
      </c>
      <c r="F467" s="42" t="s">
        <v>107</v>
      </c>
      <c r="G467" s="274" t="s">
        <v>2437</v>
      </c>
      <c r="H467" s="42" t="s">
        <v>990</v>
      </c>
      <c r="I467" s="28">
        <v>9008239</v>
      </c>
      <c r="J467" s="28" t="s">
        <v>1481</v>
      </c>
      <c r="K467" s="31" t="s">
        <v>307</v>
      </c>
      <c r="L467" s="88">
        <v>235</v>
      </c>
      <c r="M467" s="33">
        <v>5</v>
      </c>
      <c r="N467" s="34">
        <v>271000000</v>
      </c>
      <c r="O467" s="33" t="s">
        <v>346</v>
      </c>
      <c r="P467" s="28" t="s">
        <v>130</v>
      </c>
      <c r="Q467" s="28" t="s">
        <v>112</v>
      </c>
      <c r="R467" s="28" t="s">
        <v>107</v>
      </c>
      <c r="S467" s="28" t="s">
        <v>107</v>
      </c>
      <c r="T467" s="42" t="s">
        <v>107</v>
      </c>
      <c r="U467" s="28" t="s">
        <v>107</v>
      </c>
      <c r="V467" s="28" t="s">
        <v>107</v>
      </c>
      <c r="W467" s="28" t="str">
        <f t="shared" si="7"/>
        <v>N.A.</v>
      </c>
      <c r="X467" s="57" t="s">
        <v>2413</v>
      </c>
      <c r="Y467" s="205">
        <v>5.0000000000000001E-3</v>
      </c>
      <c r="Z467" s="205">
        <v>0.02</v>
      </c>
      <c r="AA467" s="205">
        <v>0.03</v>
      </c>
      <c r="AB467" s="205">
        <v>3.5000000000000003E-2</v>
      </c>
      <c r="AC467" s="205">
        <v>0.04</v>
      </c>
      <c r="AD467" s="205">
        <v>0.05</v>
      </c>
      <c r="AE467" s="28" t="s">
        <v>176</v>
      </c>
      <c r="AF467" s="28" t="s">
        <v>173</v>
      </c>
      <c r="AG467" s="28" t="s">
        <v>173</v>
      </c>
      <c r="AH467" s="37">
        <v>0</v>
      </c>
      <c r="AI467" s="38">
        <v>8689479</v>
      </c>
      <c r="AJ467" s="38">
        <v>101536</v>
      </c>
      <c r="AK467" s="38">
        <v>652725</v>
      </c>
      <c r="AL467" s="38" t="s">
        <v>107</v>
      </c>
      <c r="AM467" s="38" t="s">
        <v>107</v>
      </c>
      <c r="AN467" s="38">
        <v>11894105</v>
      </c>
      <c r="AO467" s="38" t="s">
        <v>107</v>
      </c>
      <c r="AP467" s="38">
        <v>0</v>
      </c>
      <c r="AQ467" s="38">
        <v>101537</v>
      </c>
      <c r="AR467" s="38">
        <v>0</v>
      </c>
      <c r="AS467" s="38" t="s">
        <v>107</v>
      </c>
      <c r="AT467" s="38" t="s">
        <v>107</v>
      </c>
      <c r="AU467" s="38" t="s">
        <v>107</v>
      </c>
      <c r="AV467" s="38" t="s">
        <v>107</v>
      </c>
      <c r="AW467" s="38" t="s">
        <v>107</v>
      </c>
      <c r="AX467" s="38">
        <v>0</v>
      </c>
      <c r="AY467" s="38">
        <v>1740600</v>
      </c>
      <c r="AZ467" s="38">
        <v>1740600</v>
      </c>
      <c r="BA467" s="38">
        <v>1740600</v>
      </c>
      <c r="BB467" s="38">
        <v>0</v>
      </c>
      <c r="BC467" s="38">
        <v>0</v>
      </c>
      <c r="BD467" s="38">
        <v>652726</v>
      </c>
      <c r="BE467" s="38">
        <v>1740600</v>
      </c>
      <c r="BF467" s="38">
        <v>1232926</v>
      </c>
      <c r="BG467" s="38">
        <v>1232926</v>
      </c>
      <c r="BH467" s="38">
        <v>101536</v>
      </c>
      <c r="BI467" s="38">
        <v>2030700</v>
      </c>
      <c r="BJ467" s="38">
        <v>1740600</v>
      </c>
      <c r="BK467" s="38" t="s">
        <v>107</v>
      </c>
      <c r="BL467" s="38" t="s">
        <v>107</v>
      </c>
      <c r="BM467" s="38">
        <v>1813125</v>
      </c>
      <c r="BN467" s="38">
        <v>2175750</v>
      </c>
      <c r="BO467" s="38">
        <v>101536</v>
      </c>
      <c r="BP467" s="38">
        <v>6092101</v>
      </c>
      <c r="BQ467" s="38">
        <v>6092101</v>
      </c>
      <c r="BR467" s="38">
        <v>0</v>
      </c>
      <c r="BS467" s="38">
        <v>507677</v>
      </c>
      <c r="BT467" s="330" t="s">
        <v>107</v>
      </c>
      <c r="BU467" s="38" t="s">
        <v>107</v>
      </c>
      <c r="BV467" s="38" t="s">
        <v>107</v>
      </c>
      <c r="BW467" s="38" t="s">
        <v>107</v>
      </c>
      <c r="BX467" s="38" t="s">
        <v>107</v>
      </c>
      <c r="BY467" s="41" t="s">
        <v>176</v>
      </c>
      <c r="BZ467" s="41" t="s">
        <v>176</v>
      </c>
      <c r="CA467" s="41" t="s">
        <v>176</v>
      </c>
      <c r="CB467" s="41" t="s">
        <v>176</v>
      </c>
      <c r="CC467" s="41" t="s">
        <v>176</v>
      </c>
      <c r="CD467" s="41" t="s">
        <v>176</v>
      </c>
      <c r="CE467" s="41" t="s">
        <v>107</v>
      </c>
      <c r="CF467" s="42" t="s">
        <v>107</v>
      </c>
      <c r="CG467" s="41" t="s">
        <v>1139</v>
      </c>
      <c r="CH467" s="41" t="s">
        <v>1139</v>
      </c>
      <c r="CI467" s="41" t="s">
        <v>1139</v>
      </c>
      <c r="CJ467" s="41" t="s">
        <v>1139</v>
      </c>
      <c r="CK467" s="41" t="s">
        <v>1139</v>
      </c>
      <c r="CL467" s="41" t="s">
        <v>1139</v>
      </c>
      <c r="CM467" s="41" t="s">
        <v>1139</v>
      </c>
      <c r="CN467" s="41" t="s">
        <v>1139</v>
      </c>
      <c r="CO467" s="41" t="s">
        <v>1139</v>
      </c>
      <c r="CP467" s="41" t="s">
        <v>1139</v>
      </c>
      <c r="CQ467" s="41" t="s">
        <v>1139</v>
      </c>
      <c r="CR467" s="41" t="s">
        <v>1139</v>
      </c>
      <c r="CS467" s="41" t="s">
        <v>1139</v>
      </c>
      <c r="CT467" s="41" t="s">
        <v>1139</v>
      </c>
      <c r="CU467" s="332">
        <v>5511901</v>
      </c>
      <c r="CV467" s="43">
        <v>1</v>
      </c>
    </row>
    <row r="468" spans="1:100" ht="25.5">
      <c r="A468" s="28">
        <v>683</v>
      </c>
      <c r="B468" s="114" t="s">
        <v>139</v>
      </c>
      <c r="C468" s="29" t="s">
        <v>0</v>
      </c>
      <c r="D468" s="29" t="s">
        <v>337</v>
      </c>
      <c r="E468" s="42" t="s">
        <v>346</v>
      </c>
      <c r="F468" s="42" t="s">
        <v>107</v>
      </c>
      <c r="G468" s="30" t="s">
        <v>1482</v>
      </c>
      <c r="H468" s="42" t="s">
        <v>990</v>
      </c>
      <c r="I468" s="28">
        <v>9008143</v>
      </c>
      <c r="J468" s="28" t="s">
        <v>1483</v>
      </c>
      <c r="K468" s="31" t="s">
        <v>307</v>
      </c>
      <c r="L468" s="88">
        <v>231</v>
      </c>
      <c r="M468" s="33">
        <v>3</v>
      </c>
      <c r="N468" s="34">
        <v>242900000</v>
      </c>
      <c r="O468" s="33" t="s">
        <v>346</v>
      </c>
      <c r="P468" s="28" t="s">
        <v>2415</v>
      </c>
      <c r="Q468" s="28" t="s">
        <v>112</v>
      </c>
      <c r="R468" s="28" t="s">
        <v>107</v>
      </c>
      <c r="S468" s="28" t="s">
        <v>107</v>
      </c>
      <c r="T468" s="42" t="s">
        <v>107</v>
      </c>
      <c r="U468" s="28" t="s">
        <v>107</v>
      </c>
      <c r="V468" s="28" t="s">
        <v>107</v>
      </c>
      <c r="W468" s="28" t="str">
        <f t="shared" si="7"/>
        <v>N.A.</v>
      </c>
      <c r="X468" s="57" t="s">
        <v>2413</v>
      </c>
      <c r="Y468" s="205">
        <v>5.0000000000000001E-3</v>
      </c>
      <c r="Z468" s="205">
        <v>0.01</v>
      </c>
      <c r="AA468" s="205">
        <v>0.02</v>
      </c>
      <c r="AB468" s="205">
        <v>0.03</v>
      </c>
      <c r="AC468" s="205">
        <v>3.5000000000000003E-2</v>
      </c>
      <c r="AD468" s="205">
        <v>0.04</v>
      </c>
      <c r="AE468" s="28" t="s">
        <v>173</v>
      </c>
      <c r="AF468" s="28" t="s">
        <v>173</v>
      </c>
      <c r="AG468" s="28" t="s">
        <v>173</v>
      </c>
      <c r="AH468" s="37">
        <v>0</v>
      </c>
      <c r="AI468" s="38">
        <v>8689479</v>
      </c>
      <c r="AJ468" s="38">
        <v>101536</v>
      </c>
      <c r="AK468" s="38">
        <v>652725</v>
      </c>
      <c r="AL468" s="38" t="s">
        <v>107</v>
      </c>
      <c r="AM468" s="38" t="s">
        <v>107</v>
      </c>
      <c r="AN468" s="38">
        <v>11894104</v>
      </c>
      <c r="AO468" s="38">
        <v>0</v>
      </c>
      <c r="AP468" s="38">
        <v>507675</v>
      </c>
      <c r="AQ468" s="38">
        <v>101536</v>
      </c>
      <c r="AR468" s="38">
        <v>507675</v>
      </c>
      <c r="AS468" s="38" t="s">
        <v>107</v>
      </c>
      <c r="AT468" s="38" t="s">
        <v>107</v>
      </c>
      <c r="AU468" s="38">
        <v>0</v>
      </c>
      <c r="AV468" s="38">
        <v>0</v>
      </c>
      <c r="AW468" s="38" t="s">
        <v>107</v>
      </c>
      <c r="AX468" s="38">
        <v>3626251</v>
      </c>
      <c r="AY468" s="38">
        <v>1740600</v>
      </c>
      <c r="AZ468" s="38">
        <v>1740600</v>
      </c>
      <c r="BA468" s="38">
        <v>1740600</v>
      </c>
      <c r="BB468" s="38">
        <v>0</v>
      </c>
      <c r="BC468" s="38">
        <v>1232926</v>
      </c>
      <c r="BD468" s="38">
        <v>725250</v>
      </c>
      <c r="BE468" s="38">
        <v>1740600</v>
      </c>
      <c r="BF468" s="38">
        <v>1377975</v>
      </c>
      <c r="BG468" s="38">
        <v>1232926</v>
      </c>
      <c r="BH468" s="38">
        <v>101536</v>
      </c>
      <c r="BI468" s="38">
        <v>2320801</v>
      </c>
      <c r="BJ468" s="38">
        <v>1885651</v>
      </c>
      <c r="BK468" s="38" t="s">
        <v>107</v>
      </c>
      <c r="BL468" s="38" t="s">
        <v>107</v>
      </c>
      <c r="BM468" s="38">
        <v>1885651</v>
      </c>
      <c r="BN468" s="38">
        <v>2175750</v>
      </c>
      <c r="BO468" s="38">
        <v>101536</v>
      </c>
      <c r="BP468" s="38">
        <v>6092101</v>
      </c>
      <c r="BQ468" s="38">
        <v>6092101</v>
      </c>
      <c r="BR468" s="38">
        <v>0</v>
      </c>
      <c r="BS468" s="38">
        <v>507675</v>
      </c>
      <c r="BT468" s="330" t="s">
        <v>107</v>
      </c>
      <c r="BU468" s="38" t="s">
        <v>107</v>
      </c>
      <c r="BV468" s="38" t="s">
        <v>107</v>
      </c>
      <c r="BW468" s="38" t="s">
        <v>107</v>
      </c>
      <c r="BX468" s="38" t="s">
        <v>107</v>
      </c>
      <c r="BY468" s="120" t="s">
        <v>176</v>
      </c>
      <c r="BZ468" s="41" t="s">
        <v>107</v>
      </c>
      <c r="CA468" s="41" t="s">
        <v>107</v>
      </c>
      <c r="CB468" s="41" t="s">
        <v>176</v>
      </c>
      <c r="CC468" s="41" t="s">
        <v>176</v>
      </c>
      <c r="CD468" s="41" t="s">
        <v>176</v>
      </c>
      <c r="CE468" s="41" t="s">
        <v>107</v>
      </c>
      <c r="CF468" s="42" t="s">
        <v>107</v>
      </c>
      <c r="CG468" s="41" t="s">
        <v>1139</v>
      </c>
      <c r="CH468" s="41" t="s">
        <v>1139</v>
      </c>
      <c r="CI468" s="41" t="s">
        <v>1139</v>
      </c>
      <c r="CJ468" s="41" t="s">
        <v>1139</v>
      </c>
      <c r="CK468" s="41" t="s">
        <v>1139</v>
      </c>
      <c r="CL468" s="41"/>
      <c r="CM468" s="41" t="s">
        <v>1139</v>
      </c>
      <c r="CN468" s="41" t="s">
        <v>1139</v>
      </c>
      <c r="CO468" s="41" t="s">
        <v>1139</v>
      </c>
      <c r="CP468" s="41" t="s">
        <v>1139</v>
      </c>
      <c r="CQ468" s="41" t="s">
        <v>1139</v>
      </c>
      <c r="CR468" s="41" t="s">
        <v>1139</v>
      </c>
      <c r="CS468" s="41" t="s">
        <v>1139</v>
      </c>
      <c r="CT468" s="41" t="s">
        <v>1139</v>
      </c>
      <c r="CU468" s="332">
        <v>8703002</v>
      </c>
      <c r="CV468" s="43">
        <v>1</v>
      </c>
    </row>
    <row r="469" spans="1:100" ht="38.25">
      <c r="A469" s="28">
        <v>684</v>
      </c>
      <c r="B469" s="114" t="s">
        <v>139</v>
      </c>
      <c r="C469" s="29" t="s">
        <v>0</v>
      </c>
      <c r="D469" s="29" t="s">
        <v>665</v>
      </c>
      <c r="E469" s="42" t="s">
        <v>666</v>
      </c>
      <c r="F469" s="42" t="s">
        <v>346</v>
      </c>
      <c r="G469" s="30" t="s">
        <v>1484</v>
      </c>
      <c r="H469" s="42" t="s">
        <v>990</v>
      </c>
      <c r="I469" s="28">
        <v>9020050</v>
      </c>
      <c r="J469" s="28" t="s">
        <v>1485</v>
      </c>
      <c r="K469" s="31" t="s">
        <v>686</v>
      </c>
      <c r="L469" s="33">
        <v>231</v>
      </c>
      <c r="M469" s="33" t="s">
        <v>107</v>
      </c>
      <c r="N469" s="34">
        <v>276900000</v>
      </c>
      <c r="O469" s="33" t="s">
        <v>346</v>
      </c>
      <c r="P469" s="28" t="s">
        <v>2415</v>
      </c>
      <c r="Q469" s="28" t="s">
        <v>112</v>
      </c>
      <c r="R469" s="28" t="s">
        <v>107</v>
      </c>
      <c r="S469" s="28" t="s">
        <v>107</v>
      </c>
      <c r="T469" s="42" t="s">
        <v>107</v>
      </c>
      <c r="U469" s="28" t="s">
        <v>107</v>
      </c>
      <c r="V469" s="28" t="s">
        <v>107</v>
      </c>
      <c r="W469" s="28" t="str">
        <f t="shared" si="7"/>
        <v>N.A.</v>
      </c>
      <c r="X469" s="57" t="s">
        <v>2414</v>
      </c>
      <c r="Y469" s="205">
        <v>0</v>
      </c>
      <c r="Z469" s="205">
        <v>0.03</v>
      </c>
      <c r="AA469" s="205">
        <v>0.04</v>
      </c>
      <c r="AB469" s="205">
        <v>0.05</v>
      </c>
      <c r="AC469" s="205">
        <v>0.06</v>
      </c>
      <c r="AD469" s="205">
        <v>7.0000000000000007E-2</v>
      </c>
      <c r="AE469" s="28" t="s">
        <v>173</v>
      </c>
      <c r="AF469" s="28" t="s">
        <v>173</v>
      </c>
      <c r="AG469" s="28" t="s">
        <v>173</v>
      </c>
      <c r="AH469" s="37">
        <v>0</v>
      </c>
      <c r="AI469" s="38">
        <v>8689479</v>
      </c>
      <c r="AJ469" s="38">
        <v>101536</v>
      </c>
      <c r="AK469" s="38">
        <v>652725</v>
      </c>
      <c r="AL469" s="38">
        <v>797775</v>
      </c>
      <c r="AM469" s="38">
        <v>1740600</v>
      </c>
      <c r="AN469" s="38">
        <v>11894104</v>
      </c>
      <c r="AO469" s="38">
        <v>0</v>
      </c>
      <c r="AP469" s="38">
        <v>507675</v>
      </c>
      <c r="AQ469" s="38">
        <v>101536</v>
      </c>
      <c r="AR469" s="38">
        <v>507675</v>
      </c>
      <c r="AS469" s="38">
        <v>13779753</v>
      </c>
      <c r="AT469" s="38" t="s">
        <v>107</v>
      </c>
      <c r="AU469" s="38" t="s">
        <v>107</v>
      </c>
      <c r="AV469" s="38">
        <v>0</v>
      </c>
      <c r="AW469" s="38">
        <v>1740600</v>
      </c>
      <c r="AX469" s="38">
        <v>3626251</v>
      </c>
      <c r="AY469" s="38">
        <v>1740600</v>
      </c>
      <c r="AZ469" s="38">
        <v>1740600</v>
      </c>
      <c r="BA469" s="38">
        <v>1740600</v>
      </c>
      <c r="BB469" s="38">
        <v>0</v>
      </c>
      <c r="BC469" s="38">
        <v>1232926</v>
      </c>
      <c r="BD469" s="38">
        <v>725250</v>
      </c>
      <c r="BE469" s="38">
        <v>1740600</v>
      </c>
      <c r="BF469" s="38">
        <v>1377975</v>
      </c>
      <c r="BG469" s="38">
        <v>1232926</v>
      </c>
      <c r="BH469" s="38">
        <v>101536</v>
      </c>
      <c r="BI469" s="38">
        <v>2320801</v>
      </c>
      <c r="BJ469" s="38">
        <v>1885651</v>
      </c>
      <c r="BK469" s="38" t="s">
        <v>107</v>
      </c>
      <c r="BL469" s="38">
        <v>1377975</v>
      </c>
      <c r="BM469" s="38">
        <v>1377975</v>
      </c>
      <c r="BN469" s="38">
        <v>2175750</v>
      </c>
      <c r="BO469" s="38">
        <v>101536</v>
      </c>
      <c r="BP469" s="38">
        <v>6092101</v>
      </c>
      <c r="BQ469" s="38">
        <v>6092101</v>
      </c>
      <c r="BR469" s="38">
        <v>0</v>
      </c>
      <c r="BS469" s="38">
        <v>507675</v>
      </c>
      <c r="BT469" s="330" t="s">
        <v>107</v>
      </c>
      <c r="BU469" s="38">
        <v>2175750</v>
      </c>
      <c r="BV469" s="38" t="s">
        <v>107</v>
      </c>
      <c r="BW469" s="38" t="s">
        <v>107</v>
      </c>
      <c r="BX469" s="38" t="s">
        <v>107</v>
      </c>
      <c r="BY469" s="41" t="s">
        <v>176</v>
      </c>
      <c r="BZ469" s="41" t="s">
        <v>176</v>
      </c>
      <c r="CA469" s="41" t="s">
        <v>107</v>
      </c>
      <c r="CB469" s="41" t="s">
        <v>176</v>
      </c>
      <c r="CC469" s="41" t="s">
        <v>176</v>
      </c>
      <c r="CD469" s="41" t="s">
        <v>176</v>
      </c>
      <c r="CE469" s="41" t="s">
        <v>107</v>
      </c>
      <c r="CF469" s="42" t="s">
        <v>107</v>
      </c>
      <c r="CG469" s="41" t="s">
        <v>1139</v>
      </c>
      <c r="CH469" s="41" t="s">
        <v>1139</v>
      </c>
      <c r="CI469" s="41" t="s">
        <v>1139</v>
      </c>
      <c r="CJ469" s="41" t="s">
        <v>1139</v>
      </c>
      <c r="CK469" s="41" t="s">
        <v>1139</v>
      </c>
      <c r="CL469" s="41"/>
      <c r="CM469" s="41" t="s">
        <v>1139</v>
      </c>
      <c r="CN469" s="41" t="s">
        <v>1139</v>
      </c>
      <c r="CO469" s="41" t="s">
        <v>1139</v>
      </c>
      <c r="CP469" s="41" t="s">
        <v>1139</v>
      </c>
      <c r="CQ469" s="41" t="s">
        <v>1139</v>
      </c>
      <c r="CR469" s="41" t="s">
        <v>1139</v>
      </c>
      <c r="CS469" s="41" t="s">
        <v>1139</v>
      </c>
      <c r="CT469" s="41" t="s">
        <v>1139</v>
      </c>
      <c r="CU469" s="332">
        <v>8703002</v>
      </c>
      <c r="CV469" s="43">
        <v>1</v>
      </c>
    </row>
    <row r="470" spans="1:100" ht="51">
      <c r="A470" s="28">
        <v>685</v>
      </c>
      <c r="B470" s="114" t="s">
        <v>1130</v>
      </c>
      <c r="C470" s="29" t="s">
        <v>0</v>
      </c>
      <c r="D470" s="29" t="s">
        <v>867</v>
      </c>
      <c r="E470" s="42" t="s">
        <v>875</v>
      </c>
      <c r="F470" s="42" t="s">
        <v>876</v>
      </c>
      <c r="G470" s="30" t="s">
        <v>1486</v>
      </c>
      <c r="H470" s="42" t="s">
        <v>1318</v>
      </c>
      <c r="I470" s="28" t="s">
        <v>107</v>
      </c>
      <c r="J470" s="28" t="s">
        <v>1487</v>
      </c>
      <c r="K470" s="31" t="s">
        <v>107</v>
      </c>
      <c r="L470" s="32">
        <v>160</v>
      </c>
      <c r="M470" s="33" t="s">
        <v>107</v>
      </c>
      <c r="N470" s="34">
        <v>238000000</v>
      </c>
      <c r="O470" s="33" t="s">
        <v>107</v>
      </c>
      <c r="P470" s="28" t="s">
        <v>2415</v>
      </c>
      <c r="Q470" s="28" t="s">
        <v>360</v>
      </c>
      <c r="R470" s="28" t="s">
        <v>107</v>
      </c>
      <c r="S470" s="28" t="s">
        <v>107</v>
      </c>
      <c r="T470" s="42" t="s">
        <v>107</v>
      </c>
      <c r="U470" s="28" t="s">
        <v>107</v>
      </c>
      <c r="V470" s="28" t="s">
        <v>107</v>
      </c>
      <c r="W470" s="28" t="str">
        <f t="shared" si="7"/>
        <v>N.A.</v>
      </c>
      <c r="X470" s="57" t="s">
        <v>2414</v>
      </c>
      <c r="Y470" s="205">
        <v>0.05</v>
      </c>
      <c r="Z470" s="205">
        <v>0.05</v>
      </c>
      <c r="AA470" s="205">
        <v>0.08</v>
      </c>
      <c r="AB470" s="205">
        <v>0.08</v>
      </c>
      <c r="AC470" s="342">
        <v>0.08</v>
      </c>
      <c r="AD470" s="205">
        <v>0.1</v>
      </c>
      <c r="AE470" s="28" t="s">
        <v>1251</v>
      </c>
      <c r="AF470" s="28" t="s">
        <v>1251</v>
      </c>
      <c r="AG470" s="28" t="s">
        <v>1251</v>
      </c>
      <c r="AH470" s="90">
        <v>0.5</v>
      </c>
      <c r="AI470" s="38">
        <v>8689479</v>
      </c>
      <c r="AJ470" s="38">
        <v>96022</v>
      </c>
      <c r="AK470" s="38">
        <v>639961</v>
      </c>
      <c r="AL470" s="38" t="s">
        <v>107</v>
      </c>
      <c r="AM470" s="38" t="s">
        <v>107</v>
      </c>
      <c r="AN470" s="38">
        <v>1276440</v>
      </c>
      <c r="AO470" s="38" t="s">
        <v>107</v>
      </c>
      <c r="AP470" s="38">
        <v>1421491</v>
      </c>
      <c r="AQ470" s="38">
        <v>95298</v>
      </c>
      <c r="AR470" s="38">
        <v>639961</v>
      </c>
      <c r="AS470" s="38" t="s">
        <v>107</v>
      </c>
      <c r="AT470" s="38" t="s">
        <v>107</v>
      </c>
      <c r="AU470" s="38">
        <v>140263387</v>
      </c>
      <c r="AV470" s="38">
        <v>154608836</v>
      </c>
      <c r="AW470" s="38" t="s">
        <v>107</v>
      </c>
      <c r="AX470" s="38" t="s">
        <v>107</v>
      </c>
      <c r="AY470" s="38" t="s">
        <v>107</v>
      </c>
      <c r="AZ470" s="38" t="s">
        <v>107</v>
      </c>
      <c r="BA470" s="38" t="s">
        <v>107</v>
      </c>
      <c r="BB470" s="38" t="s">
        <v>107</v>
      </c>
      <c r="BC470" s="38">
        <v>290100</v>
      </c>
      <c r="BD470" s="38">
        <v>290100</v>
      </c>
      <c r="BE470" s="38">
        <v>826785</v>
      </c>
      <c r="BF470" s="38">
        <v>1269187</v>
      </c>
      <c r="BG470" s="38">
        <v>4351501</v>
      </c>
      <c r="BH470" s="38">
        <v>126193</v>
      </c>
      <c r="BI470" s="38">
        <v>8325872</v>
      </c>
      <c r="BJ470" s="38" t="s">
        <v>107</v>
      </c>
      <c r="BK470" s="38" t="s">
        <v>107</v>
      </c>
      <c r="BL470" s="38" t="s">
        <v>107</v>
      </c>
      <c r="BM470" s="38" t="s">
        <v>107</v>
      </c>
      <c r="BN470" s="38">
        <v>6984594</v>
      </c>
      <c r="BO470" s="38">
        <v>145050</v>
      </c>
      <c r="BP470" s="38" t="s">
        <v>107</v>
      </c>
      <c r="BQ470" s="38" t="s">
        <v>107</v>
      </c>
      <c r="BR470" s="38">
        <v>0</v>
      </c>
      <c r="BS470" s="38">
        <v>217575</v>
      </c>
      <c r="BT470" s="330" t="s">
        <v>107</v>
      </c>
      <c r="BU470" s="38" t="s">
        <v>107</v>
      </c>
      <c r="BV470" s="38">
        <v>21061266</v>
      </c>
      <c r="BW470" s="38">
        <v>35551764</v>
      </c>
      <c r="BX470" s="38" t="s">
        <v>107</v>
      </c>
      <c r="BY470" s="53" t="s">
        <v>173</v>
      </c>
      <c r="BZ470" s="53" t="s">
        <v>173</v>
      </c>
      <c r="CA470" s="53" t="s">
        <v>173</v>
      </c>
      <c r="CB470" s="53" t="s">
        <v>173</v>
      </c>
      <c r="CC470" s="53" t="s">
        <v>173</v>
      </c>
      <c r="CD470" s="53" t="s">
        <v>173</v>
      </c>
      <c r="CE470" s="53" t="s">
        <v>176</v>
      </c>
      <c r="CF470" s="42" t="s">
        <v>107</v>
      </c>
      <c r="CG470" s="53" t="s">
        <v>905</v>
      </c>
      <c r="CH470" s="53" t="s">
        <v>905</v>
      </c>
      <c r="CI470" s="53" t="s">
        <v>905</v>
      </c>
      <c r="CJ470" s="53" t="s">
        <v>905</v>
      </c>
      <c r="CK470" s="53" t="s">
        <v>905</v>
      </c>
      <c r="CL470" s="53" t="s">
        <v>905</v>
      </c>
      <c r="CM470" s="53" t="s">
        <v>173</v>
      </c>
      <c r="CN470" s="53" t="s">
        <v>173</v>
      </c>
      <c r="CO470" s="53" t="s">
        <v>173</v>
      </c>
      <c r="CP470" s="53" t="s">
        <v>173</v>
      </c>
      <c r="CQ470" s="53" t="s">
        <v>173</v>
      </c>
      <c r="CR470" s="53" t="s">
        <v>173</v>
      </c>
      <c r="CS470" s="53" t="s">
        <v>173</v>
      </c>
      <c r="CT470" s="53" t="s">
        <v>173</v>
      </c>
      <c r="CU470" s="332">
        <v>23958045</v>
      </c>
      <c r="CV470" s="43">
        <v>1</v>
      </c>
    </row>
    <row r="471" spans="1:100" ht="38.25">
      <c r="A471" s="28">
        <v>686</v>
      </c>
      <c r="B471" s="114" t="s">
        <v>1130</v>
      </c>
      <c r="C471" s="68" t="s">
        <v>4</v>
      </c>
      <c r="D471" s="29" t="s">
        <v>1112</v>
      </c>
      <c r="E471" s="42" t="s">
        <v>1113</v>
      </c>
      <c r="F471" s="42" t="s">
        <v>107</v>
      </c>
      <c r="G471" s="30" t="s">
        <v>1488</v>
      </c>
      <c r="H471" s="42" t="s">
        <v>1318</v>
      </c>
      <c r="I471" s="28">
        <v>25761019</v>
      </c>
      <c r="J471" s="28" t="s">
        <v>1489</v>
      </c>
      <c r="K471" s="31" t="s">
        <v>107</v>
      </c>
      <c r="L471" s="32">
        <v>245</v>
      </c>
      <c r="M471" s="28" t="s">
        <v>107</v>
      </c>
      <c r="N471" s="34">
        <v>238000000</v>
      </c>
      <c r="O471" s="28" t="s">
        <v>107</v>
      </c>
      <c r="P471" s="28" t="s">
        <v>2415</v>
      </c>
      <c r="Q471" s="28" t="s">
        <v>360</v>
      </c>
      <c r="R471" s="33" t="s">
        <v>843</v>
      </c>
      <c r="S471" s="28">
        <v>17000</v>
      </c>
      <c r="T471" s="28">
        <v>5100</v>
      </c>
      <c r="U471" s="28">
        <v>11900</v>
      </c>
      <c r="V471" s="56" t="s">
        <v>1125</v>
      </c>
      <c r="W471" s="28" t="str">
        <f t="shared" si="7"/>
        <v>N.A.</v>
      </c>
      <c r="X471" s="57" t="s">
        <v>2413</v>
      </c>
      <c r="Y471" s="205">
        <v>0.13</v>
      </c>
      <c r="Z471" s="205">
        <v>0.13</v>
      </c>
      <c r="AA471" s="205">
        <v>0.13</v>
      </c>
      <c r="AB471" s="205">
        <v>0.13</v>
      </c>
      <c r="AC471" s="339">
        <v>0.13</v>
      </c>
      <c r="AD471" s="205">
        <v>0.13</v>
      </c>
      <c r="AE471" s="28" t="s">
        <v>1251</v>
      </c>
      <c r="AF471" s="28" t="s">
        <v>1251</v>
      </c>
      <c r="AG471" s="28" t="s">
        <v>1251</v>
      </c>
      <c r="AH471" s="90">
        <v>0.5</v>
      </c>
      <c r="AI471" s="38">
        <v>8689479</v>
      </c>
      <c r="AJ471" s="38">
        <v>96022</v>
      </c>
      <c r="AK471" s="38">
        <v>639961</v>
      </c>
      <c r="AL471" s="38">
        <v>725250</v>
      </c>
      <c r="AM471" s="38" t="s">
        <v>107</v>
      </c>
      <c r="AN471" s="38">
        <v>1276440</v>
      </c>
      <c r="AO471" s="38">
        <v>145050</v>
      </c>
      <c r="AP471" s="38">
        <v>1421491</v>
      </c>
      <c r="AQ471" s="38">
        <v>95298</v>
      </c>
      <c r="AR471" s="38">
        <v>639961</v>
      </c>
      <c r="AS471" s="38">
        <v>41841134</v>
      </c>
      <c r="AT471" s="38">
        <v>42862287</v>
      </c>
      <c r="AU471" s="38" t="s">
        <v>107</v>
      </c>
      <c r="AV471" s="38" t="s">
        <v>107</v>
      </c>
      <c r="AW471" s="38" t="s">
        <v>107</v>
      </c>
      <c r="AX471" s="38">
        <v>2886495</v>
      </c>
      <c r="AY471" s="38">
        <v>725250</v>
      </c>
      <c r="AZ471" s="38">
        <v>1951648</v>
      </c>
      <c r="BA471" s="38">
        <v>1951648</v>
      </c>
      <c r="BB471" s="38">
        <v>725250</v>
      </c>
      <c r="BC471" s="38">
        <v>290100</v>
      </c>
      <c r="BD471" s="38">
        <v>290100</v>
      </c>
      <c r="BE471" s="38">
        <v>826785</v>
      </c>
      <c r="BF471" s="38">
        <v>1269187</v>
      </c>
      <c r="BG471" s="38">
        <v>4351501</v>
      </c>
      <c r="BH471" s="38">
        <v>126193</v>
      </c>
      <c r="BI471" s="38">
        <v>1818928</v>
      </c>
      <c r="BJ471" s="38" t="s">
        <v>107</v>
      </c>
      <c r="BK471" s="38" t="s">
        <v>107</v>
      </c>
      <c r="BL471" s="38" t="s">
        <v>107</v>
      </c>
      <c r="BM471" s="38" t="s">
        <v>107</v>
      </c>
      <c r="BN471" s="38">
        <v>6984594</v>
      </c>
      <c r="BO471" s="38">
        <v>174060</v>
      </c>
      <c r="BP471" s="38">
        <v>4094763</v>
      </c>
      <c r="BQ471" s="38">
        <v>6142288</v>
      </c>
      <c r="BR471" s="38">
        <v>0</v>
      </c>
      <c r="BS471" s="38">
        <v>217575</v>
      </c>
      <c r="BT471" s="330" t="s">
        <v>107</v>
      </c>
      <c r="BU471" s="38" t="s">
        <v>107</v>
      </c>
      <c r="BV471" s="38" t="s">
        <v>107</v>
      </c>
      <c r="BW471" s="38" t="s">
        <v>107</v>
      </c>
      <c r="BX471" s="38" t="s">
        <v>107</v>
      </c>
      <c r="BY471" s="85" t="s">
        <v>905</v>
      </c>
      <c r="BZ471" s="85" t="s">
        <v>905</v>
      </c>
      <c r="CA471" s="85" t="s">
        <v>905</v>
      </c>
      <c r="CB471" s="85" t="s">
        <v>905</v>
      </c>
      <c r="CC471" s="85" t="s">
        <v>905</v>
      </c>
      <c r="CD471" s="85" t="s">
        <v>905</v>
      </c>
      <c r="CE471" s="85" t="s">
        <v>905</v>
      </c>
      <c r="CF471" s="42" t="s">
        <v>107</v>
      </c>
      <c r="CG471" s="85" t="s">
        <v>905</v>
      </c>
      <c r="CH471" s="85" t="s">
        <v>905</v>
      </c>
      <c r="CI471" s="85" t="s">
        <v>905</v>
      </c>
      <c r="CJ471" s="85" t="s">
        <v>905</v>
      </c>
      <c r="CK471" s="85" t="s">
        <v>905</v>
      </c>
      <c r="CL471" s="85" t="s">
        <v>905</v>
      </c>
      <c r="CM471" s="53" t="s">
        <v>173</v>
      </c>
      <c r="CN471" s="53" t="s">
        <v>173</v>
      </c>
      <c r="CO471" s="53" t="s">
        <v>173</v>
      </c>
      <c r="CP471" s="53" t="s">
        <v>176</v>
      </c>
      <c r="CQ471" s="53" t="s">
        <v>176</v>
      </c>
      <c r="CR471" s="53" t="s">
        <v>173</v>
      </c>
      <c r="CS471" s="53" t="s">
        <v>173</v>
      </c>
      <c r="CT471" s="53" t="s">
        <v>173</v>
      </c>
      <c r="CU471" s="332">
        <v>32360664</v>
      </c>
      <c r="CV471" s="43">
        <v>1</v>
      </c>
    </row>
    <row r="472" spans="1:100" ht="51">
      <c r="A472" s="28">
        <v>687</v>
      </c>
      <c r="B472" s="114" t="s">
        <v>1130</v>
      </c>
      <c r="C472" s="68" t="s">
        <v>4</v>
      </c>
      <c r="D472" s="29" t="s">
        <v>1217</v>
      </c>
      <c r="E472" s="28" t="s">
        <v>1129</v>
      </c>
      <c r="F472" s="42" t="s">
        <v>1222</v>
      </c>
      <c r="G472" s="30" t="s">
        <v>1490</v>
      </c>
      <c r="H472" s="42" t="s">
        <v>1318</v>
      </c>
      <c r="I472" s="28">
        <v>25765004</v>
      </c>
      <c r="J472" s="28" t="s">
        <v>1491</v>
      </c>
      <c r="K472" s="31" t="s">
        <v>107</v>
      </c>
      <c r="L472" s="32">
        <v>375</v>
      </c>
      <c r="M472" s="28" t="s">
        <v>107</v>
      </c>
      <c r="N472" s="34">
        <v>800000000</v>
      </c>
      <c r="O472" s="28" t="s">
        <v>107</v>
      </c>
      <c r="P472" s="28" t="s">
        <v>2415</v>
      </c>
      <c r="Q472" s="28" t="s">
        <v>360</v>
      </c>
      <c r="R472" s="28" t="s">
        <v>1129</v>
      </c>
      <c r="S472" s="28">
        <v>28700</v>
      </c>
      <c r="T472" s="28">
        <v>9300</v>
      </c>
      <c r="U472" s="28">
        <v>19400</v>
      </c>
      <c r="V472" s="84" t="s">
        <v>1222</v>
      </c>
      <c r="W472" s="28" t="str">
        <f t="shared" si="7"/>
        <v>N.A.</v>
      </c>
      <c r="X472" s="57" t="s">
        <v>2413</v>
      </c>
      <c r="Y472" s="205">
        <v>0.05</v>
      </c>
      <c r="Z472" s="205">
        <v>0.05</v>
      </c>
      <c r="AA472" s="205">
        <v>0.1</v>
      </c>
      <c r="AB472" s="205">
        <v>0.1</v>
      </c>
      <c r="AC472" s="342">
        <v>0.1</v>
      </c>
      <c r="AD472" s="205">
        <v>0.15</v>
      </c>
      <c r="AE472" s="28" t="s">
        <v>1251</v>
      </c>
      <c r="AF472" s="28" t="s">
        <v>1251</v>
      </c>
      <c r="AG472" s="28" t="s">
        <v>1251</v>
      </c>
      <c r="AH472" s="90">
        <v>0.5</v>
      </c>
      <c r="AI472" s="38">
        <v>8689479</v>
      </c>
      <c r="AJ472" s="38">
        <v>96022</v>
      </c>
      <c r="AK472" s="38">
        <v>639961</v>
      </c>
      <c r="AL472" s="38" t="s">
        <v>107</v>
      </c>
      <c r="AM472" s="38" t="s">
        <v>107</v>
      </c>
      <c r="AN472" s="38">
        <v>1276440</v>
      </c>
      <c r="AO472" s="38">
        <v>145050</v>
      </c>
      <c r="AP472" s="38">
        <v>1421491</v>
      </c>
      <c r="AQ472" s="38">
        <v>95298</v>
      </c>
      <c r="AR472" s="38">
        <v>639961</v>
      </c>
      <c r="AS472" s="38" t="s">
        <v>107</v>
      </c>
      <c r="AT472" s="38" t="s">
        <v>107</v>
      </c>
      <c r="AU472" s="38" t="s">
        <v>107</v>
      </c>
      <c r="AV472" s="38" t="s">
        <v>107</v>
      </c>
      <c r="AW472" s="38">
        <v>5569921</v>
      </c>
      <c r="AX472" s="38">
        <v>2886495</v>
      </c>
      <c r="AY472" s="38">
        <v>725250</v>
      </c>
      <c r="AZ472" s="38">
        <v>1951648</v>
      </c>
      <c r="BA472" s="38">
        <v>1951648</v>
      </c>
      <c r="BB472" s="38">
        <v>725250</v>
      </c>
      <c r="BC472" s="38">
        <v>290100</v>
      </c>
      <c r="BD472" s="38">
        <v>290100</v>
      </c>
      <c r="BE472" s="38">
        <v>826785</v>
      </c>
      <c r="BF472" s="38">
        <v>1269187</v>
      </c>
      <c r="BG472" s="38">
        <v>4351501</v>
      </c>
      <c r="BH472" s="38">
        <v>126193</v>
      </c>
      <c r="BI472" s="38">
        <v>1818928</v>
      </c>
      <c r="BJ472" s="38" t="s">
        <v>107</v>
      </c>
      <c r="BK472" s="38" t="s">
        <v>107</v>
      </c>
      <c r="BL472" s="38" t="s">
        <v>107</v>
      </c>
      <c r="BM472" s="38" t="s">
        <v>107</v>
      </c>
      <c r="BN472" s="38">
        <v>6984594</v>
      </c>
      <c r="BO472" s="38">
        <v>174060</v>
      </c>
      <c r="BP472" s="38">
        <v>4094763</v>
      </c>
      <c r="BQ472" s="38">
        <v>6142288</v>
      </c>
      <c r="BR472" s="38">
        <v>0</v>
      </c>
      <c r="BS472" s="38">
        <v>217575</v>
      </c>
      <c r="BT472" s="330" t="s">
        <v>107</v>
      </c>
      <c r="BU472" s="38" t="s">
        <v>107</v>
      </c>
      <c r="BV472" s="38" t="s">
        <v>107</v>
      </c>
      <c r="BW472" s="38" t="s">
        <v>107</v>
      </c>
      <c r="BX472" s="38" t="s">
        <v>107</v>
      </c>
      <c r="BY472" s="85" t="s">
        <v>905</v>
      </c>
      <c r="BZ472" s="85" t="s">
        <v>905</v>
      </c>
      <c r="CA472" s="85" t="s">
        <v>905</v>
      </c>
      <c r="CB472" s="85" t="s">
        <v>905</v>
      </c>
      <c r="CC472" s="85" t="s">
        <v>905</v>
      </c>
      <c r="CD472" s="85" t="s">
        <v>905</v>
      </c>
      <c r="CE472" s="85" t="s">
        <v>905</v>
      </c>
      <c r="CF472" s="42" t="s">
        <v>107</v>
      </c>
      <c r="CG472" s="85" t="s">
        <v>905</v>
      </c>
      <c r="CH472" s="85" t="s">
        <v>905</v>
      </c>
      <c r="CI472" s="85" t="s">
        <v>905</v>
      </c>
      <c r="CJ472" s="85" t="s">
        <v>905</v>
      </c>
      <c r="CK472" s="85" t="s">
        <v>905</v>
      </c>
      <c r="CL472" s="85" t="s">
        <v>905</v>
      </c>
      <c r="CM472" s="53" t="s">
        <v>173</v>
      </c>
      <c r="CN472" s="53" t="s">
        <v>173</v>
      </c>
      <c r="CO472" s="53" t="s">
        <v>173</v>
      </c>
      <c r="CP472" s="53" t="s">
        <v>173</v>
      </c>
      <c r="CQ472" s="53" t="s">
        <v>173</v>
      </c>
      <c r="CR472" s="53" t="s">
        <v>173</v>
      </c>
      <c r="CS472" s="53" t="s">
        <v>173</v>
      </c>
      <c r="CT472" s="53" t="s">
        <v>173</v>
      </c>
      <c r="CU472" s="332">
        <v>37766679</v>
      </c>
      <c r="CV472" s="43">
        <v>1</v>
      </c>
    </row>
    <row r="473" spans="1:100" ht="25.5">
      <c r="A473" s="28">
        <v>688</v>
      </c>
      <c r="B473" s="29" t="s">
        <v>1151</v>
      </c>
      <c r="C473" s="29" t="s">
        <v>0</v>
      </c>
      <c r="D473" s="29" t="s">
        <v>337</v>
      </c>
      <c r="E473" s="42" t="s">
        <v>338</v>
      </c>
      <c r="F473" s="42" t="s">
        <v>107</v>
      </c>
      <c r="G473" s="30" t="s">
        <v>1492</v>
      </c>
      <c r="H473" s="42" t="s">
        <v>406</v>
      </c>
      <c r="I473" s="28">
        <v>11306018</v>
      </c>
      <c r="J473" s="28" t="s">
        <v>1493</v>
      </c>
      <c r="K473" s="31" t="s">
        <v>366</v>
      </c>
      <c r="L473" s="56">
        <v>118</v>
      </c>
      <c r="M473" s="33">
        <v>5</v>
      </c>
      <c r="N473" s="34">
        <v>88400000</v>
      </c>
      <c r="O473" s="33" t="s">
        <v>338</v>
      </c>
      <c r="P473" s="28" t="s">
        <v>2415</v>
      </c>
      <c r="Q473" s="28" t="s">
        <v>112</v>
      </c>
      <c r="R473" s="28" t="s">
        <v>107</v>
      </c>
      <c r="S473" s="28" t="s">
        <v>107</v>
      </c>
      <c r="T473" s="42" t="s">
        <v>107</v>
      </c>
      <c r="U473" s="28" t="s">
        <v>107</v>
      </c>
      <c r="V473" s="28" t="s">
        <v>107</v>
      </c>
      <c r="W473" s="28" t="str">
        <f t="shared" si="7"/>
        <v>N.A.</v>
      </c>
      <c r="X473" s="57" t="s">
        <v>2412</v>
      </c>
      <c r="Y473" s="206">
        <v>0.05</v>
      </c>
      <c r="Z473" s="206">
        <v>0.05</v>
      </c>
      <c r="AA473" s="206">
        <v>0.05</v>
      </c>
      <c r="AB473" s="206">
        <v>7.0000000000000007E-2</v>
      </c>
      <c r="AC473" s="206">
        <v>0.09</v>
      </c>
      <c r="AD473" s="206">
        <v>0.09</v>
      </c>
      <c r="AE473" s="28" t="s">
        <v>1251</v>
      </c>
      <c r="AF473" s="28" t="s">
        <v>1251</v>
      </c>
      <c r="AG473" s="28" t="s">
        <v>1251</v>
      </c>
      <c r="AH473" s="37">
        <v>1</v>
      </c>
      <c r="AI473" s="38">
        <v>8689479</v>
      </c>
      <c r="AJ473" s="38">
        <v>268393</v>
      </c>
      <c r="AK473" s="38">
        <v>635668</v>
      </c>
      <c r="AL473" s="38" t="s">
        <v>107</v>
      </c>
      <c r="AM473" s="38" t="s">
        <v>107</v>
      </c>
      <c r="AN473" s="38">
        <v>9181877</v>
      </c>
      <c r="AO473" s="38">
        <v>0</v>
      </c>
      <c r="AP473" s="38">
        <v>988817</v>
      </c>
      <c r="AQ473" s="38">
        <v>127133</v>
      </c>
      <c r="AR473" s="38">
        <v>0</v>
      </c>
      <c r="AS473" s="38" t="s">
        <v>107</v>
      </c>
      <c r="AT473" s="38" t="s">
        <v>107</v>
      </c>
      <c r="AU473" s="38" t="s">
        <v>107</v>
      </c>
      <c r="AV473" s="38" t="s">
        <v>107</v>
      </c>
      <c r="AW473" s="38" t="s">
        <v>107</v>
      </c>
      <c r="AX473" s="38">
        <v>3531491</v>
      </c>
      <c r="AY473" s="38">
        <v>2189525</v>
      </c>
      <c r="AZ473" s="38">
        <v>2825193</v>
      </c>
      <c r="BA473" s="38">
        <v>2825193</v>
      </c>
      <c r="BB473" s="38">
        <v>0</v>
      </c>
      <c r="BC473" s="38">
        <v>0</v>
      </c>
      <c r="BD473" s="38">
        <v>423779</v>
      </c>
      <c r="BE473" s="38">
        <v>1695115</v>
      </c>
      <c r="BF473" s="38">
        <v>706298</v>
      </c>
      <c r="BG473" s="38">
        <v>3531491</v>
      </c>
      <c r="BH473" s="38">
        <v>98881</v>
      </c>
      <c r="BI473" s="38">
        <v>1130078</v>
      </c>
      <c r="BJ473" s="38">
        <v>847558</v>
      </c>
      <c r="BK473" s="38" t="s">
        <v>107</v>
      </c>
      <c r="BL473" s="38" t="s">
        <v>107</v>
      </c>
      <c r="BM473" s="38" t="s">
        <v>107</v>
      </c>
      <c r="BN473" s="38">
        <v>6356684</v>
      </c>
      <c r="BO473" s="38">
        <v>127133</v>
      </c>
      <c r="BP473" s="38">
        <v>6356684</v>
      </c>
      <c r="BQ473" s="38">
        <v>5650386</v>
      </c>
      <c r="BR473" s="38">
        <v>0</v>
      </c>
      <c r="BS473" s="38">
        <v>565039</v>
      </c>
      <c r="BT473" s="330" t="s">
        <v>107</v>
      </c>
      <c r="BU473" s="38" t="s">
        <v>107</v>
      </c>
      <c r="BV473" s="38" t="s">
        <v>107</v>
      </c>
      <c r="BW473" s="38" t="s">
        <v>107</v>
      </c>
      <c r="BX473" s="38" t="s">
        <v>107</v>
      </c>
      <c r="BY473" s="53" t="s">
        <v>114</v>
      </c>
      <c r="BZ473" s="53" t="s">
        <v>114</v>
      </c>
      <c r="CA473" s="53" t="s">
        <v>114</v>
      </c>
      <c r="CB473" s="53" t="s">
        <v>113</v>
      </c>
      <c r="CC473" s="53" t="s">
        <v>113</v>
      </c>
      <c r="CD473" s="53" t="s">
        <v>114</v>
      </c>
      <c r="CE473" s="53" t="s">
        <v>114</v>
      </c>
      <c r="CF473" s="42" t="s">
        <v>107</v>
      </c>
      <c r="CG473" s="85" t="s">
        <v>107</v>
      </c>
      <c r="CH473" s="85" t="s">
        <v>107</v>
      </c>
      <c r="CI473" s="85" t="s">
        <v>1339</v>
      </c>
      <c r="CJ473" s="85" t="s">
        <v>107</v>
      </c>
      <c r="CK473" s="85" t="s">
        <v>107</v>
      </c>
      <c r="CL473" s="85" t="s">
        <v>107</v>
      </c>
      <c r="CM473" s="85" t="s">
        <v>107</v>
      </c>
      <c r="CN473" s="85" t="s">
        <v>107</v>
      </c>
      <c r="CO473" s="85" t="s">
        <v>107</v>
      </c>
      <c r="CP473" s="85" t="s">
        <v>107</v>
      </c>
      <c r="CQ473" s="85" t="s">
        <v>107</v>
      </c>
      <c r="CR473" s="85" t="s">
        <v>107</v>
      </c>
      <c r="CS473" s="85" t="s">
        <v>107</v>
      </c>
      <c r="CT473" s="85" t="s">
        <v>107</v>
      </c>
      <c r="CU473" s="332">
        <v>8294202</v>
      </c>
      <c r="CV473" s="43">
        <v>1</v>
      </c>
    </row>
    <row r="474" spans="1:100" ht="25.5">
      <c r="A474" s="28">
        <v>689</v>
      </c>
      <c r="B474" s="29" t="s">
        <v>1151</v>
      </c>
      <c r="C474" s="29" t="s">
        <v>0</v>
      </c>
      <c r="D474" s="29" t="s">
        <v>337</v>
      </c>
      <c r="E474" s="42" t="s">
        <v>338</v>
      </c>
      <c r="F474" s="42" t="s">
        <v>107</v>
      </c>
      <c r="G474" s="30" t="s">
        <v>1494</v>
      </c>
      <c r="H474" s="42" t="s">
        <v>406</v>
      </c>
      <c r="I474" s="28">
        <v>11306026</v>
      </c>
      <c r="J474" s="28" t="s">
        <v>1495</v>
      </c>
      <c r="K474" s="31" t="s">
        <v>341</v>
      </c>
      <c r="L474" s="56">
        <v>147</v>
      </c>
      <c r="M474" s="33">
        <v>5</v>
      </c>
      <c r="N474" s="34">
        <v>106000000</v>
      </c>
      <c r="O474" s="33" t="s">
        <v>338</v>
      </c>
      <c r="P474" s="28" t="s">
        <v>2415</v>
      </c>
      <c r="Q474" s="28" t="s">
        <v>112</v>
      </c>
      <c r="R474" s="28" t="s">
        <v>107</v>
      </c>
      <c r="S474" s="28" t="s">
        <v>107</v>
      </c>
      <c r="T474" s="42" t="s">
        <v>107</v>
      </c>
      <c r="U474" s="28" t="s">
        <v>107</v>
      </c>
      <c r="V474" s="28" t="s">
        <v>107</v>
      </c>
      <c r="W474" s="28" t="str">
        <f t="shared" si="7"/>
        <v>N.A.</v>
      </c>
      <c r="X474" s="57" t="s">
        <v>2412</v>
      </c>
      <c r="Y474" s="206">
        <v>0.05</v>
      </c>
      <c r="Z474" s="206">
        <v>0.05</v>
      </c>
      <c r="AA474" s="206">
        <v>0.05</v>
      </c>
      <c r="AB474" s="206">
        <v>7.0000000000000007E-2</v>
      </c>
      <c r="AC474" s="206">
        <v>0.09</v>
      </c>
      <c r="AD474" s="206">
        <v>0.09</v>
      </c>
      <c r="AE474" s="28" t="s">
        <v>1251</v>
      </c>
      <c r="AF474" s="28" t="s">
        <v>1251</v>
      </c>
      <c r="AG474" s="28" t="s">
        <v>1251</v>
      </c>
      <c r="AH474" s="37">
        <v>1</v>
      </c>
      <c r="AI474" s="38">
        <v>8689479</v>
      </c>
      <c r="AJ474" s="38">
        <v>268393</v>
      </c>
      <c r="AK474" s="38">
        <v>635668</v>
      </c>
      <c r="AL474" s="38" t="s">
        <v>107</v>
      </c>
      <c r="AM474" s="38" t="s">
        <v>107</v>
      </c>
      <c r="AN474" s="38">
        <v>9181877</v>
      </c>
      <c r="AO474" s="38">
        <v>0</v>
      </c>
      <c r="AP474" s="38">
        <v>988817</v>
      </c>
      <c r="AQ474" s="38">
        <v>127133</v>
      </c>
      <c r="AR474" s="38">
        <v>0</v>
      </c>
      <c r="AS474" s="38" t="s">
        <v>107</v>
      </c>
      <c r="AT474" s="38" t="s">
        <v>107</v>
      </c>
      <c r="AU474" s="38" t="s">
        <v>107</v>
      </c>
      <c r="AV474" s="38" t="s">
        <v>107</v>
      </c>
      <c r="AW474" s="38" t="s">
        <v>107</v>
      </c>
      <c r="AX474" s="38">
        <v>3531491</v>
      </c>
      <c r="AY474" s="38">
        <v>2189525</v>
      </c>
      <c r="AZ474" s="38">
        <v>2825193</v>
      </c>
      <c r="BA474" s="38">
        <v>2825193</v>
      </c>
      <c r="BB474" s="38">
        <v>0</v>
      </c>
      <c r="BC474" s="38">
        <v>0</v>
      </c>
      <c r="BD474" s="38">
        <v>423779</v>
      </c>
      <c r="BE474" s="38">
        <v>1695115</v>
      </c>
      <c r="BF474" s="38">
        <v>706298</v>
      </c>
      <c r="BG474" s="38">
        <v>3531491</v>
      </c>
      <c r="BH474" s="38">
        <v>98881</v>
      </c>
      <c r="BI474" s="38">
        <v>1130078</v>
      </c>
      <c r="BJ474" s="38">
        <v>847558</v>
      </c>
      <c r="BK474" s="38" t="s">
        <v>107</v>
      </c>
      <c r="BL474" s="38" t="s">
        <v>107</v>
      </c>
      <c r="BM474" s="38" t="s">
        <v>107</v>
      </c>
      <c r="BN474" s="38">
        <v>6356684</v>
      </c>
      <c r="BO474" s="38">
        <v>127133</v>
      </c>
      <c r="BP474" s="38">
        <v>6356684</v>
      </c>
      <c r="BQ474" s="38">
        <v>5650386</v>
      </c>
      <c r="BR474" s="38">
        <v>0</v>
      </c>
      <c r="BS474" s="38">
        <v>565039</v>
      </c>
      <c r="BT474" s="330" t="s">
        <v>107</v>
      </c>
      <c r="BU474" s="38" t="s">
        <v>107</v>
      </c>
      <c r="BV474" s="38" t="s">
        <v>107</v>
      </c>
      <c r="BW474" s="38" t="s">
        <v>107</v>
      </c>
      <c r="BX474" s="38" t="s">
        <v>107</v>
      </c>
      <c r="BY474" s="53" t="s">
        <v>113</v>
      </c>
      <c r="BZ474" s="53" t="s">
        <v>114</v>
      </c>
      <c r="CA474" s="53" t="s">
        <v>114</v>
      </c>
      <c r="CB474" s="53" t="s">
        <v>113</v>
      </c>
      <c r="CC474" s="53" t="s">
        <v>113</v>
      </c>
      <c r="CD474" s="53" t="s">
        <v>114</v>
      </c>
      <c r="CE474" s="53" t="s">
        <v>114</v>
      </c>
      <c r="CF474" s="42" t="s">
        <v>107</v>
      </c>
      <c r="CG474" s="85" t="s">
        <v>107</v>
      </c>
      <c r="CH474" s="85" t="s">
        <v>107</v>
      </c>
      <c r="CI474" s="85" t="s">
        <v>1339</v>
      </c>
      <c r="CJ474" s="85" t="s">
        <v>107</v>
      </c>
      <c r="CK474" s="85" t="s">
        <v>107</v>
      </c>
      <c r="CL474" s="85" t="s">
        <v>107</v>
      </c>
      <c r="CM474" s="85" t="s">
        <v>107</v>
      </c>
      <c r="CN474" s="85" t="s">
        <v>107</v>
      </c>
      <c r="CO474" s="85" t="s">
        <v>107</v>
      </c>
      <c r="CP474" s="85" t="s">
        <v>107</v>
      </c>
      <c r="CQ474" s="85" t="s">
        <v>107</v>
      </c>
      <c r="CR474" s="85" t="s">
        <v>107</v>
      </c>
      <c r="CS474" s="85" t="s">
        <v>107</v>
      </c>
      <c r="CT474" s="85" t="s">
        <v>107</v>
      </c>
      <c r="CU474" s="332">
        <v>9123678</v>
      </c>
      <c r="CV474" s="43">
        <v>1</v>
      </c>
    </row>
    <row r="475" spans="1:100" ht="25.5">
      <c r="A475" s="28">
        <v>690</v>
      </c>
      <c r="B475" s="29" t="s">
        <v>1151</v>
      </c>
      <c r="C475" s="29" t="s">
        <v>0</v>
      </c>
      <c r="D475" s="29" t="s">
        <v>337</v>
      </c>
      <c r="E475" s="42" t="s">
        <v>338</v>
      </c>
      <c r="F475" s="42" t="s">
        <v>107</v>
      </c>
      <c r="G475" s="30" t="s">
        <v>1496</v>
      </c>
      <c r="H475" s="42" t="s">
        <v>406</v>
      </c>
      <c r="I475" s="28">
        <v>11306027</v>
      </c>
      <c r="J475" s="28" t="s">
        <v>1497</v>
      </c>
      <c r="K475" s="31" t="s">
        <v>366</v>
      </c>
      <c r="L475" s="56">
        <v>112</v>
      </c>
      <c r="M475" s="33">
        <v>5</v>
      </c>
      <c r="N475" s="34">
        <v>67000000</v>
      </c>
      <c r="O475" s="33" t="s">
        <v>338</v>
      </c>
      <c r="P475" s="28" t="s">
        <v>2415</v>
      </c>
      <c r="Q475" s="28" t="s">
        <v>112</v>
      </c>
      <c r="R475" s="28" t="s">
        <v>107</v>
      </c>
      <c r="S475" s="28" t="s">
        <v>107</v>
      </c>
      <c r="T475" s="42" t="s">
        <v>107</v>
      </c>
      <c r="U475" s="28" t="s">
        <v>107</v>
      </c>
      <c r="V475" s="28" t="s">
        <v>107</v>
      </c>
      <c r="W475" s="28" t="str">
        <f t="shared" si="7"/>
        <v>N.A.</v>
      </c>
      <c r="X475" s="57" t="s">
        <v>2412</v>
      </c>
      <c r="Y475" s="206">
        <v>0.05</v>
      </c>
      <c r="Z475" s="206">
        <v>0.05</v>
      </c>
      <c r="AA475" s="206">
        <v>0.05</v>
      </c>
      <c r="AB475" s="206">
        <v>7.0000000000000007E-2</v>
      </c>
      <c r="AC475" s="206">
        <v>0.09</v>
      </c>
      <c r="AD475" s="206">
        <v>0.09</v>
      </c>
      <c r="AE475" s="28" t="s">
        <v>1251</v>
      </c>
      <c r="AF475" s="28" t="s">
        <v>1251</v>
      </c>
      <c r="AG475" s="28" t="s">
        <v>1251</v>
      </c>
      <c r="AH475" s="37">
        <v>1</v>
      </c>
      <c r="AI475" s="38">
        <v>8689479</v>
      </c>
      <c r="AJ475" s="38">
        <v>268393</v>
      </c>
      <c r="AK475" s="38">
        <v>635668</v>
      </c>
      <c r="AL475" s="38" t="s">
        <v>107</v>
      </c>
      <c r="AM475" s="38" t="s">
        <v>107</v>
      </c>
      <c r="AN475" s="38">
        <v>9181877</v>
      </c>
      <c r="AO475" s="38">
        <v>0</v>
      </c>
      <c r="AP475" s="38">
        <v>988817</v>
      </c>
      <c r="AQ475" s="38">
        <v>127133</v>
      </c>
      <c r="AR475" s="38">
        <v>0</v>
      </c>
      <c r="AS475" s="38" t="s">
        <v>107</v>
      </c>
      <c r="AT475" s="38" t="s">
        <v>107</v>
      </c>
      <c r="AU475" s="38" t="s">
        <v>107</v>
      </c>
      <c r="AV475" s="38" t="s">
        <v>107</v>
      </c>
      <c r="AW475" s="38" t="s">
        <v>107</v>
      </c>
      <c r="AX475" s="38">
        <v>3531491</v>
      </c>
      <c r="AY475" s="38">
        <v>2189525</v>
      </c>
      <c r="AZ475" s="38">
        <v>2825193</v>
      </c>
      <c r="BA475" s="38">
        <v>2825193</v>
      </c>
      <c r="BB475" s="38">
        <v>0</v>
      </c>
      <c r="BC475" s="38">
        <v>0</v>
      </c>
      <c r="BD475" s="38">
        <v>423779</v>
      </c>
      <c r="BE475" s="38">
        <v>1695115</v>
      </c>
      <c r="BF475" s="38">
        <v>706298</v>
      </c>
      <c r="BG475" s="38">
        <v>3531491</v>
      </c>
      <c r="BH475" s="38">
        <v>98881</v>
      </c>
      <c r="BI475" s="38">
        <v>1130078</v>
      </c>
      <c r="BJ475" s="38">
        <v>847558</v>
      </c>
      <c r="BK475" s="38" t="s">
        <v>107</v>
      </c>
      <c r="BL475" s="38" t="s">
        <v>107</v>
      </c>
      <c r="BM475" s="38" t="s">
        <v>107</v>
      </c>
      <c r="BN475" s="38">
        <v>6356684</v>
      </c>
      <c r="BO475" s="38">
        <v>127133</v>
      </c>
      <c r="BP475" s="38">
        <v>6356684</v>
      </c>
      <c r="BQ475" s="38">
        <v>5650386</v>
      </c>
      <c r="BR475" s="38">
        <v>0</v>
      </c>
      <c r="BS475" s="38">
        <v>565039</v>
      </c>
      <c r="BT475" s="330" t="s">
        <v>107</v>
      </c>
      <c r="BU475" s="38" t="s">
        <v>107</v>
      </c>
      <c r="BV475" s="38" t="s">
        <v>107</v>
      </c>
      <c r="BW475" s="38" t="s">
        <v>107</v>
      </c>
      <c r="BX475" s="38" t="s">
        <v>107</v>
      </c>
      <c r="BY475" s="53" t="s">
        <v>114</v>
      </c>
      <c r="BZ475" s="53" t="s">
        <v>114</v>
      </c>
      <c r="CA475" s="53" t="s">
        <v>114</v>
      </c>
      <c r="CB475" s="53" t="s">
        <v>113</v>
      </c>
      <c r="CC475" s="53" t="s">
        <v>113</v>
      </c>
      <c r="CD475" s="53" t="s">
        <v>114</v>
      </c>
      <c r="CE475" s="53" t="s">
        <v>114</v>
      </c>
      <c r="CF475" s="42" t="s">
        <v>107</v>
      </c>
      <c r="CG475" s="85" t="s">
        <v>107</v>
      </c>
      <c r="CH475" s="85" t="s">
        <v>107</v>
      </c>
      <c r="CI475" s="85" t="s">
        <v>1339</v>
      </c>
      <c r="CJ475" s="85" t="s">
        <v>107</v>
      </c>
      <c r="CK475" s="85" t="s">
        <v>107</v>
      </c>
      <c r="CL475" s="85" t="s">
        <v>107</v>
      </c>
      <c r="CM475" s="85" t="s">
        <v>107</v>
      </c>
      <c r="CN475" s="85" t="s">
        <v>107</v>
      </c>
      <c r="CO475" s="85" t="s">
        <v>107</v>
      </c>
      <c r="CP475" s="85" t="s">
        <v>107</v>
      </c>
      <c r="CQ475" s="85" t="s">
        <v>107</v>
      </c>
      <c r="CR475" s="85" t="s">
        <v>107</v>
      </c>
      <c r="CS475" s="85" t="s">
        <v>107</v>
      </c>
      <c r="CT475" s="85" t="s">
        <v>107</v>
      </c>
      <c r="CU475" s="332">
        <v>7927915</v>
      </c>
      <c r="CV475" s="43">
        <v>1</v>
      </c>
    </row>
    <row r="476" spans="1:100" ht="25.5">
      <c r="A476" s="28">
        <v>691</v>
      </c>
      <c r="B476" s="49" t="s">
        <v>139</v>
      </c>
      <c r="C476" s="49" t="s">
        <v>0</v>
      </c>
      <c r="D476" s="49" t="s">
        <v>105</v>
      </c>
      <c r="E476" s="42" t="s">
        <v>2380</v>
      </c>
      <c r="F476" s="60" t="s">
        <v>107</v>
      </c>
      <c r="G476" s="30" t="s">
        <v>1498</v>
      </c>
      <c r="H476" s="42" t="s">
        <v>990</v>
      </c>
      <c r="I476" s="28">
        <v>9001149</v>
      </c>
      <c r="J476" s="64" t="s">
        <v>1499</v>
      </c>
      <c r="K476" s="31" t="s">
        <v>127</v>
      </c>
      <c r="L476" s="121">
        <v>106</v>
      </c>
      <c r="M476" s="33" t="s">
        <v>107</v>
      </c>
      <c r="N476" s="34">
        <v>97500000</v>
      </c>
      <c r="O476" s="122" t="s">
        <v>107</v>
      </c>
      <c r="P476" s="28" t="s">
        <v>130</v>
      </c>
      <c r="Q476" s="64" t="s">
        <v>112</v>
      </c>
      <c r="R476" s="28" t="s">
        <v>107</v>
      </c>
      <c r="S476" s="28" t="s">
        <v>107</v>
      </c>
      <c r="T476" s="42" t="s">
        <v>107</v>
      </c>
      <c r="U476" s="28" t="s">
        <v>107</v>
      </c>
      <c r="V476" s="28" t="s">
        <v>107</v>
      </c>
      <c r="W476" s="28" t="str">
        <f t="shared" si="7"/>
        <v>N.A.</v>
      </c>
      <c r="X476" s="57" t="s">
        <v>2414</v>
      </c>
      <c r="Y476" s="220">
        <v>0</v>
      </c>
      <c r="Z476" s="220">
        <v>5.0000000000000001E-3</v>
      </c>
      <c r="AA476" s="220">
        <v>5.0000000000000001E-3</v>
      </c>
      <c r="AB476" s="220">
        <v>5.0000000000000001E-3</v>
      </c>
      <c r="AC476" s="220">
        <v>5.0000000000000001E-3</v>
      </c>
      <c r="AD476" s="220">
        <v>5.0000000000000001E-3</v>
      </c>
      <c r="AE476" s="64" t="s">
        <v>173</v>
      </c>
      <c r="AF476" s="64" t="s">
        <v>173</v>
      </c>
      <c r="AG476" s="64" t="s">
        <v>173</v>
      </c>
      <c r="AH476" s="123">
        <v>0</v>
      </c>
      <c r="AI476" s="38">
        <v>8689479</v>
      </c>
      <c r="AJ476" s="38">
        <v>101536</v>
      </c>
      <c r="AK476" s="38">
        <v>652725</v>
      </c>
      <c r="AL476" s="38" t="s">
        <v>107</v>
      </c>
      <c r="AM476" s="38" t="s">
        <v>107</v>
      </c>
      <c r="AN476" s="38">
        <v>11894104</v>
      </c>
      <c r="AO476" s="38">
        <v>0</v>
      </c>
      <c r="AP476" s="38">
        <v>406140</v>
      </c>
      <c r="AQ476" s="38">
        <v>101536</v>
      </c>
      <c r="AR476" s="38">
        <v>703493</v>
      </c>
      <c r="AS476" s="38" t="s">
        <v>107</v>
      </c>
      <c r="AT476" s="38" t="s">
        <v>107</v>
      </c>
      <c r="AU476" s="38" t="s">
        <v>107</v>
      </c>
      <c r="AV476" s="38" t="s">
        <v>107</v>
      </c>
      <c r="AW476" s="38" t="s">
        <v>107</v>
      </c>
      <c r="AX476" s="38">
        <v>2248276</v>
      </c>
      <c r="AY476" s="38" t="s">
        <v>107</v>
      </c>
      <c r="AZ476" s="38">
        <v>1740600</v>
      </c>
      <c r="BA476" s="38">
        <v>1740600</v>
      </c>
      <c r="BB476" s="38">
        <v>0</v>
      </c>
      <c r="BC476" s="38">
        <v>696240</v>
      </c>
      <c r="BD476" s="38">
        <v>652725</v>
      </c>
      <c r="BE476" s="38" t="s">
        <v>107</v>
      </c>
      <c r="BF476" s="38" t="s">
        <v>107</v>
      </c>
      <c r="BG476" s="38">
        <v>1087875</v>
      </c>
      <c r="BH476" s="38">
        <v>101536</v>
      </c>
      <c r="BI476" s="38">
        <v>2030700</v>
      </c>
      <c r="BJ476" s="38">
        <v>1740600</v>
      </c>
      <c r="BK476" s="38" t="s">
        <v>107</v>
      </c>
      <c r="BL476" s="38" t="s">
        <v>107</v>
      </c>
      <c r="BM476" s="38">
        <v>1377975</v>
      </c>
      <c r="BN476" s="38">
        <v>2175750</v>
      </c>
      <c r="BO476" s="38">
        <v>101536</v>
      </c>
      <c r="BP476" s="38" t="s">
        <v>107</v>
      </c>
      <c r="BQ476" s="38" t="s">
        <v>107</v>
      </c>
      <c r="BR476" s="38">
        <v>0</v>
      </c>
      <c r="BS476" s="38">
        <v>507675</v>
      </c>
      <c r="BT476" s="330" t="s">
        <v>107</v>
      </c>
      <c r="BU476" s="38" t="s">
        <v>107</v>
      </c>
      <c r="BV476" s="38" t="s">
        <v>107</v>
      </c>
      <c r="BW476" s="38" t="s">
        <v>107</v>
      </c>
      <c r="BX476" s="38" t="s">
        <v>107</v>
      </c>
      <c r="BY476" s="124">
        <v>0</v>
      </c>
      <c r="BZ476" s="124">
        <v>0</v>
      </c>
      <c r="CA476" s="124" t="s">
        <v>107</v>
      </c>
      <c r="CB476" s="124">
        <v>0</v>
      </c>
      <c r="CC476" s="124">
        <v>0</v>
      </c>
      <c r="CD476" s="124">
        <v>0</v>
      </c>
      <c r="CE476" s="124" t="s">
        <v>107</v>
      </c>
      <c r="CF476" s="60" t="s">
        <v>107</v>
      </c>
      <c r="CG476" s="124" t="s">
        <v>1139</v>
      </c>
      <c r="CH476" s="124" t="s">
        <v>1139</v>
      </c>
      <c r="CI476" s="124" t="s">
        <v>1139</v>
      </c>
      <c r="CJ476" s="124" t="s">
        <v>1139</v>
      </c>
      <c r="CK476" s="124" t="s">
        <v>1139</v>
      </c>
      <c r="CL476" s="124" t="s">
        <v>1139</v>
      </c>
      <c r="CM476" s="124" t="s">
        <v>1139</v>
      </c>
      <c r="CN476" s="124" t="s">
        <v>1139</v>
      </c>
      <c r="CO476" s="124" t="s">
        <v>1139</v>
      </c>
      <c r="CP476" s="124" t="s">
        <v>1139</v>
      </c>
      <c r="CQ476" s="124" t="s">
        <v>1139</v>
      </c>
      <c r="CR476" s="124" t="s">
        <v>1139</v>
      </c>
      <c r="CS476" s="124" t="s">
        <v>1139</v>
      </c>
      <c r="CT476" s="124" t="s">
        <v>1139</v>
      </c>
      <c r="CU476" s="332">
        <v>5511901</v>
      </c>
      <c r="CV476" s="43">
        <v>1</v>
      </c>
    </row>
    <row r="477" spans="1:100" ht="38.25">
      <c r="A477" s="28">
        <v>693</v>
      </c>
      <c r="B477" s="49" t="s">
        <v>139</v>
      </c>
      <c r="C477" s="49" t="s">
        <v>0</v>
      </c>
      <c r="D477" s="49" t="s">
        <v>105</v>
      </c>
      <c r="E477" s="42" t="s">
        <v>2380</v>
      </c>
      <c r="F477" s="60" t="s">
        <v>107</v>
      </c>
      <c r="G477" s="30" t="s">
        <v>1502</v>
      </c>
      <c r="H477" s="42" t="s">
        <v>990</v>
      </c>
      <c r="I477" s="28">
        <v>9001152</v>
      </c>
      <c r="J477" s="64" t="s">
        <v>1503</v>
      </c>
      <c r="K477" s="31" t="s">
        <v>142</v>
      </c>
      <c r="L477" s="121">
        <v>168</v>
      </c>
      <c r="M477" s="122" t="s">
        <v>107</v>
      </c>
      <c r="N477" s="34">
        <v>106800000</v>
      </c>
      <c r="O477" s="122" t="s">
        <v>107</v>
      </c>
      <c r="P477" s="28" t="s">
        <v>2415</v>
      </c>
      <c r="Q477" s="64" t="s">
        <v>112</v>
      </c>
      <c r="R477" s="28" t="s">
        <v>107</v>
      </c>
      <c r="S477" s="28" t="s">
        <v>107</v>
      </c>
      <c r="T477" s="42" t="s">
        <v>107</v>
      </c>
      <c r="U477" s="28" t="s">
        <v>107</v>
      </c>
      <c r="V477" s="28" t="s">
        <v>107</v>
      </c>
      <c r="W477" s="28" t="str">
        <f t="shared" si="7"/>
        <v>N.A.</v>
      </c>
      <c r="X477" s="57" t="s">
        <v>2414</v>
      </c>
      <c r="Y477" s="220">
        <v>0</v>
      </c>
      <c r="Z477" s="220">
        <v>5.0000000000000001E-3</v>
      </c>
      <c r="AA477" s="220">
        <v>5.0000000000000001E-3</v>
      </c>
      <c r="AB477" s="220">
        <v>5.0000000000000001E-3</v>
      </c>
      <c r="AC477" s="220">
        <v>5.0000000000000001E-3</v>
      </c>
      <c r="AD477" s="220">
        <v>5.0000000000000001E-3</v>
      </c>
      <c r="AE477" s="64" t="s">
        <v>173</v>
      </c>
      <c r="AF477" s="64" t="s">
        <v>173</v>
      </c>
      <c r="AG477" s="64" t="s">
        <v>173</v>
      </c>
      <c r="AH477" s="123">
        <v>0</v>
      </c>
      <c r="AI477" s="38">
        <v>8689479</v>
      </c>
      <c r="AJ477" s="38">
        <v>101536</v>
      </c>
      <c r="AK477" s="38">
        <v>652725</v>
      </c>
      <c r="AL477" s="38" t="s">
        <v>107</v>
      </c>
      <c r="AM477" s="38" t="s">
        <v>107</v>
      </c>
      <c r="AN477" s="38">
        <v>11894104</v>
      </c>
      <c r="AO477" s="38" t="s">
        <v>107</v>
      </c>
      <c r="AP477" s="38" t="s">
        <v>107</v>
      </c>
      <c r="AQ477" s="38">
        <v>101536</v>
      </c>
      <c r="AR477" s="38">
        <v>703493</v>
      </c>
      <c r="AS477" s="38" t="s">
        <v>107</v>
      </c>
      <c r="AT477" s="38" t="s">
        <v>107</v>
      </c>
      <c r="AU477" s="38" t="s">
        <v>107</v>
      </c>
      <c r="AV477" s="38" t="s">
        <v>107</v>
      </c>
      <c r="AW477" s="38" t="s">
        <v>107</v>
      </c>
      <c r="AX477" s="38">
        <v>3626251</v>
      </c>
      <c r="AY477" s="38" t="s">
        <v>107</v>
      </c>
      <c r="AZ477" s="38">
        <v>1740600</v>
      </c>
      <c r="BA477" s="38">
        <v>1740600</v>
      </c>
      <c r="BB477" s="38">
        <v>0</v>
      </c>
      <c r="BC477" s="38">
        <v>696240</v>
      </c>
      <c r="BD477" s="38">
        <v>652726</v>
      </c>
      <c r="BE477" s="38" t="s">
        <v>107</v>
      </c>
      <c r="BF477" s="38" t="s">
        <v>107</v>
      </c>
      <c r="BG477" s="38">
        <v>1087875</v>
      </c>
      <c r="BH477" s="38">
        <v>101536</v>
      </c>
      <c r="BI477" s="38">
        <v>2030700</v>
      </c>
      <c r="BJ477" s="38">
        <v>1740600</v>
      </c>
      <c r="BK477" s="38" t="s">
        <v>107</v>
      </c>
      <c r="BL477" s="38" t="s">
        <v>107</v>
      </c>
      <c r="BM477" s="38">
        <v>1377975</v>
      </c>
      <c r="BN477" s="38">
        <v>2175750</v>
      </c>
      <c r="BO477" s="38">
        <v>101536</v>
      </c>
      <c r="BP477" s="38" t="s">
        <v>107</v>
      </c>
      <c r="BQ477" s="38" t="s">
        <v>107</v>
      </c>
      <c r="BR477" s="38">
        <v>0</v>
      </c>
      <c r="BS477" s="38">
        <v>507675</v>
      </c>
      <c r="BT477" s="330" t="s">
        <v>107</v>
      </c>
      <c r="BU477" s="38" t="s">
        <v>107</v>
      </c>
      <c r="BV477" s="38" t="s">
        <v>107</v>
      </c>
      <c r="BW477" s="38" t="s">
        <v>107</v>
      </c>
      <c r="BX477" s="38" t="s">
        <v>107</v>
      </c>
      <c r="BY477" s="124">
        <v>0</v>
      </c>
      <c r="BZ477" s="124">
        <v>0</v>
      </c>
      <c r="CA477" s="124" t="s">
        <v>107</v>
      </c>
      <c r="CB477" s="124">
        <v>0</v>
      </c>
      <c r="CC477" s="124">
        <v>0</v>
      </c>
      <c r="CD477" s="124">
        <v>0</v>
      </c>
      <c r="CE477" s="124" t="s">
        <v>107</v>
      </c>
      <c r="CF477" s="60" t="s">
        <v>107</v>
      </c>
      <c r="CG477" s="124">
        <v>0</v>
      </c>
      <c r="CH477" s="124">
        <v>0</v>
      </c>
      <c r="CI477" s="124" t="s">
        <v>107</v>
      </c>
      <c r="CJ477" s="124" t="s">
        <v>1139</v>
      </c>
      <c r="CK477" s="124" t="s">
        <v>1139</v>
      </c>
      <c r="CL477" s="124" t="s">
        <v>1139</v>
      </c>
      <c r="CM477" s="124" t="s">
        <v>1139</v>
      </c>
      <c r="CN477" s="124" t="s">
        <v>1139</v>
      </c>
      <c r="CO477" s="124" t="s">
        <v>1139</v>
      </c>
      <c r="CP477" s="124" t="s">
        <v>1139</v>
      </c>
      <c r="CQ477" s="124" t="s">
        <v>1139</v>
      </c>
      <c r="CR477" s="124" t="s">
        <v>1139</v>
      </c>
      <c r="CS477" s="124" t="s">
        <v>1139</v>
      </c>
      <c r="CT477" s="124" t="s">
        <v>1139</v>
      </c>
      <c r="CU477" s="332">
        <v>5511901</v>
      </c>
      <c r="CV477" s="43">
        <v>1</v>
      </c>
    </row>
    <row r="478" spans="1:100" ht="38.25">
      <c r="A478" s="28">
        <v>694</v>
      </c>
      <c r="B478" s="49" t="s">
        <v>139</v>
      </c>
      <c r="C478" s="49" t="s">
        <v>0</v>
      </c>
      <c r="D478" s="49" t="s">
        <v>105</v>
      </c>
      <c r="E478" s="42" t="s">
        <v>2380</v>
      </c>
      <c r="F478" s="60" t="s">
        <v>107</v>
      </c>
      <c r="G478" s="30" t="s">
        <v>1504</v>
      </c>
      <c r="H478" s="42" t="s">
        <v>990</v>
      </c>
      <c r="I478" s="28">
        <v>9001153</v>
      </c>
      <c r="J478" s="64" t="s">
        <v>1505</v>
      </c>
      <c r="K478" s="31" t="s">
        <v>142</v>
      </c>
      <c r="L478" s="121">
        <v>168</v>
      </c>
      <c r="M478" s="122" t="s">
        <v>107</v>
      </c>
      <c r="N478" s="34">
        <v>111300000</v>
      </c>
      <c r="O478" s="122" t="s">
        <v>107</v>
      </c>
      <c r="P478" s="28" t="s">
        <v>2415</v>
      </c>
      <c r="Q478" s="64" t="s">
        <v>112</v>
      </c>
      <c r="R478" s="28" t="s">
        <v>107</v>
      </c>
      <c r="S478" s="28" t="s">
        <v>107</v>
      </c>
      <c r="T478" s="42" t="s">
        <v>107</v>
      </c>
      <c r="U478" s="28" t="s">
        <v>107</v>
      </c>
      <c r="V478" s="28" t="s">
        <v>107</v>
      </c>
      <c r="W478" s="28" t="str">
        <f t="shared" si="7"/>
        <v>N.A.</v>
      </c>
      <c r="X478" s="57" t="s">
        <v>2414</v>
      </c>
      <c r="Y478" s="220">
        <v>0</v>
      </c>
      <c r="Z478" s="220">
        <v>5.0000000000000001E-3</v>
      </c>
      <c r="AA478" s="220">
        <v>5.0000000000000001E-3</v>
      </c>
      <c r="AB478" s="220">
        <v>5.0000000000000001E-3</v>
      </c>
      <c r="AC478" s="220">
        <v>5.0000000000000001E-3</v>
      </c>
      <c r="AD478" s="220">
        <v>5.0000000000000001E-3</v>
      </c>
      <c r="AE478" s="64" t="s">
        <v>173</v>
      </c>
      <c r="AF478" s="64" t="s">
        <v>173</v>
      </c>
      <c r="AG478" s="64" t="s">
        <v>173</v>
      </c>
      <c r="AH478" s="123">
        <v>0</v>
      </c>
      <c r="AI478" s="38">
        <v>8689479</v>
      </c>
      <c r="AJ478" s="38">
        <v>101536</v>
      </c>
      <c r="AK478" s="38">
        <v>652725</v>
      </c>
      <c r="AL478" s="38" t="s">
        <v>107</v>
      </c>
      <c r="AM478" s="38" t="s">
        <v>107</v>
      </c>
      <c r="AN478" s="38">
        <v>11894105</v>
      </c>
      <c r="AO478" s="38" t="s">
        <v>107</v>
      </c>
      <c r="AP478" s="38">
        <v>696240</v>
      </c>
      <c r="AQ478" s="38">
        <v>101536</v>
      </c>
      <c r="AR478" s="38">
        <v>703493</v>
      </c>
      <c r="AS478" s="38" t="s">
        <v>107</v>
      </c>
      <c r="AT478" s="38" t="s">
        <v>107</v>
      </c>
      <c r="AU478" s="38" t="s">
        <v>107</v>
      </c>
      <c r="AV478" s="38" t="s">
        <v>107</v>
      </c>
      <c r="AW478" s="38" t="s">
        <v>107</v>
      </c>
      <c r="AX478" s="38">
        <v>3626251</v>
      </c>
      <c r="AY478" s="38" t="s">
        <v>107</v>
      </c>
      <c r="AZ478" s="38">
        <v>1740600</v>
      </c>
      <c r="BA478" s="38">
        <v>1740600</v>
      </c>
      <c r="BB478" s="38">
        <v>0</v>
      </c>
      <c r="BC478" s="38">
        <v>696241</v>
      </c>
      <c r="BD478" s="38">
        <v>652726</v>
      </c>
      <c r="BE478" s="38" t="s">
        <v>107</v>
      </c>
      <c r="BF478" s="38" t="s">
        <v>107</v>
      </c>
      <c r="BG478" s="38">
        <v>1087875</v>
      </c>
      <c r="BH478" s="38">
        <v>101536</v>
      </c>
      <c r="BI478" s="38">
        <v>2030700</v>
      </c>
      <c r="BJ478" s="38">
        <v>1740600</v>
      </c>
      <c r="BK478" s="38" t="s">
        <v>107</v>
      </c>
      <c r="BL478" s="38" t="s">
        <v>107</v>
      </c>
      <c r="BM478" s="38">
        <v>1377975</v>
      </c>
      <c r="BN478" s="38">
        <v>2175750</v>
      </c>
      <c r="BO478" s="38">
        <v>101536</v>
      </c>
      <c r="BP478" s="38" t="s">
        <v>107</v>
      </c>
      <c r="BQ478" s="38" t="s">
        <v>107</v>
      </c>
      <c r="BR478" s="38">
        <v>0</v>
      </c>
      <c r="BS478" s="38">
        <v>507675</v>
      </c>
      <c r="BT478" s="330" t="s">
        <v>107</v>
      </c>
      <c r="BU478" s="38" t="s">
        <v>107</v>
      </c>
      <c r="BV478" s="38" t="s">
        <v>107</v>
      </c>
      <c r="BW478" s="38" t="s">
        <v>107</v>
      </c>
      <c r="BX478" s="38" t="s">
        <v>107</v>
      </c>
      <c r="BY478" s="124">
        <v>0</v>
      </c>
      <c r="BZ478" s="124">
        <v>0</v>
      </c>
      <c r="CA478" s="124" t="s">
        <v>107</v>
      </c>
      <c r="CB478" s="124">
        <v>0</v>
      </c>
      <c r="CC478" s="124">
        <v>0</v>
      </c>
      <c r="CD478" s="124">
        <v>0</v>
      </c>
      <c r="CE478" s="124" t="s">
        <v>107</v>
      </c>
      <c r="CF478" s="60" t="s">
        <v>107</v>
      </c>
      <c r="CG478" s="124">
        <v>0</v>
      </c>
      <c r="CH478" s="124">
        <v>0</v>
      </c>
      <c r="CI478" s="124" t="s">
        <v>107</v>
      </c>
      <c r="CJ478" s="124" t="s">
        <v>1139</v>
      </c>
      <c r="CK478" s="124" t="s">
        <v>1139</v>
      </c>
      <c r="CL478" s="124" t="s">
        <v>1139</v>
      </c>
      <c r="CM478" s="124" t="s">
        <v>1139</v>
      </c>
      <c r="CN478" s="124" t="s">
        <v>1139</v>
      </c>
      <c r="CO478" s="124" t="s">
        <v>1139</v>
      </c>
      <c r="CP478" s="124" t="s">
        <v>1139</v>
      </c>
      <c r="CQ478" s="124" t="s">
        <v>1139</v>
      </c>
      <c r="CR478" s="124" t="s">
        <v>1139</v>
      </c>
      <c r="CS478" s="124" t="s">
        <v>1139</v>
      </c>
      <c r="CT478" s="124" t="s">
        <v>1139</v>
      </c>
      <c r="CU478" s="332">
        <v>5511901</v>
      </c>
      <c r="CV478" s="43">
        <v>1</v>
      </c>
    </row>
    <row r="479" spans="1:100" ht="51">
      <c r="A479" s="28">
        <v>695</v>
      </c>
      <c r="B479" s="49" t="s">
        <v>139</v>
      </c>
      <c r="C479" s="49" t="s">
        <v>0</v>
      </c>
      <c r="D479" s="29" t="s">
        <v>337</v>
      </c>
      <c r="E479" s="42" t="s">
        <v>338</v>
      </c>
      <c r="F479" s="42" t="s">
        <v>107</v>
      </c>
      <c r="G479" s="30" t="s">
        <v>1506</v>
      </c>
      <c r="H479" s="42" t="s">
        <v>990</v>
      </c>
      <c r="I479" s="28">
        <v>9006176</v>
      </c>
      <c r="J479" s="64" t="s">
        <v>1507</v>
      </c>
      <c r="K479" s="31" t="s">
        <v>369</v>
      </c>
      <c r="L479" s="121">
        <v>168</v>
      </c>
      <c r="M479" s="122">
        <v>5</v>
      </c>
      <c r="N479" s="34">
        <v>112200000</v>
      </c>
      <c r="O479" s="122" t="s">
        <v>982</v>
      </c>
      <c r="P479" s="28" t="s">
        <v>130</v>
      </c>
      <c r="Q479" s="64" t="s">
        <v>112</v>
      </c>
      <c r="R479" s="28" t="s">
        <v>107</v>
      </c>
      <c r="S479" s="28" t="s">
        <v>107</v>
      </c>
      <c r="T479" s="42" t="s">
        <v>107</v>
      </c>
      <c r="U479" s="28" t="s">
        <v>107</v>
      </c>
      <c r="V479" s="28" t="s">
        <v>107</v>
      </c>
      <c r="W479" s="28" t="str">
        <f t="shared" si="7"/>
        <v>N.A.</v>
      </c>
      <c r="X479" s="57" t="s">
        <v>2413</v>
      </c>
      <c r="Y479" s="220">
        <v>0</v>
      </c>
      <c r="Z479" s="220">
        <v>0.03</v>
      </c>
      <c r="AA479" s="220">
        <v>0.04</v>
      </c>
      <c r="AB479" s="220">
        <v>0.04</v>
      </c>
      <c r="AC479" s="220">
        <v>0.05</v>
      </c>
      <c r="AD479" s="220">
        <v>0.05</v>
      </c>
      <c r="AE479" s="64" t="s">
        <v>173</v>
      </c>
      <c r="AF479" s="64" t="s">
        <v>173</v>
      </c>
      <c r="AG479" s="64" t="s">
        <v>173</v>
      </c>
      <c r="AH479" s="123">
        <v>0</v>
      </c>
      <c r="AI479" s="38">
        <v>8689479</v>
      </c>
      <c r="AJ479" s="38">
        <v>101536</v>
      </c>
      <c r="AK479" s="38">
        <v>652725</v>
      </c>
      <c r="AL479" s="38" t="s">
        <v>107</v>
      </c>
      <c r="AM479" s="38" t="s">
        <v>107</v>
      </c>
      <c r="AN479" s="38">
        <v>11894105</v>
      </c>
      <c r="AO479" s="38">
        <v>0</v>
      </c>
      <c r="AP479" s="38" t="s">
        <v>107</v>
      </c>
      <c r="AQ479" s="38">
        <v>101537</v>
      </c>
      <c r="AR479" s="38">
        <v>507675</v>
      </c>
      <c r="AS479" s="38" t="s">
        <v>107</v>
      </c>
      <c r="AT479" s="38" t="s">
        <v>107</v>
      </c>
      <c r="AU479" s="38" t="s">
        <v>107</v>
      </c>
      <c r="AV479" s="38" t="s">
        <v>107</v>
      </c>
      <c r="AW479" s="38" t="s">
        <v>107</v>
      </c>
      <c r="AX479" s="38">
        <v>3626251</v>
      </c>
      <c r="AY479" s="38">
        <v>1740600</v>
      </c>
      <c r="AZ479" s="38">
        <v>1740600</v>
      </c>
      <c r="BA479" s="38">
        <v>1740600</v>
      </c>
      <c r="BB479" s="38">
        <v>0</v>
      </c>
      <c r="BC479" s="38">
        <v>942825</v>
      </c>
      <c r="BD479" s="38">
        <v>652726</v>
      </c>
      <c r="BE479" s="38">
        <v>1740600</v>
      </c>
      <c r="BF479" s="38">
        <v>1232926</v>
      </c>
      <c r="BG479" s="38">
        <v>1232926</v>
      </c>
      <c r="BH479" s="38">
        <v>101536</v>
      </c>
      <c r="BI479" s="38">
        <v>2030700</v>
      </c>
      <c r="BJ479" s="38">
        <v>1740600</v>
      </c>
      <c r="BK479" s="38" t="s">
        <v>107</v>
      </c>
      <c r="BL479" s="38" t="s">
        <v>107</v>
      </c>
      <c r="BM479" s="38">
        <v>1813125</v>
      </c>
      <c r="BN479" s="38">
        <v>2175750</v>
      </c>
      <c r="BO479" s="38">
        <v>101536</v>
      </c>
      <c r="BP479" s="38">
        <v>6092101</v>
      </c>
      <c r="BQ479" s="38">
        <v>6092101</v>
      </c>
      <c r="BR479" s="38">
        <v>0</v>
      </c>
      <c r="BS479" s="38">
        <v>507677</v>
      </c>
      <c r="BT479" s="330" t="s">
        <v>107</v>
      </c>
      <c r="BU479" s="38" t="s">
        <v>107</v>
      </c>
      <c r="BV479" s="38" t="s">
        <v>107</v>
      </c>
      <c r="BW479" s="38" t="s">
        <v>107</v>
      </c>
      <c r="BX479" s="38" t="s">
        <v>107</v>
      </c>
      <c r="BY479" s="124">
        <v>0</v>
      </c>
      <c r="BZ479" s="124">
        <v>0</v>
      </c>
      <c r="CA479" s="124">
        <v>0</v>
      </c>
      <c r="CB479" s="124">
        <v>0</v>
      </c>
      <c r="CC479" s="124">
        <v>0</v>
      </c>
      <c r="CD479" s="124">
        <v>0</v>
      </c>
      <c r="CE479" s="124" t="s">
        <v>107</v>
      </c>
      <c r="CF479" s="60" t="s">
        <v>107</v>
      </c>
      <c r="CG479" s="124"/>
      <c r="CH479" s="124"/>
      <c r="CI479" s="124"/>
      <c r="CJ479" s="124"/>
      <c r="CK479" s="124"/>
      <c r="CL479" s="124"/>
      <c r="CM479" s="124"/>
      <c r="CN479" s="124"/>
      <c r="CO479" s="124"/>
      <c r="CP479" s="124" t="s">
        <v>1139</v>
      </c>
      <c r="CQ479" s="124" t="s">
        <v>1139</v>
      </c>
      <c r="CR479" s="124" t="s">
        <v>1139</v>
      </c>
      <c r="CS479" s="124" t="s">
        <v>1139</v>
      </c>
      <c r="CT479" s="124" t="s">
        <v>1139</v>
      </c>
      <c r="CU479" s="332">
        <v>5511901</v>
      </c>
      <c r="CV479" s="43">
        <v>1</v>
      </c>
    </row>
    <row r="480" spans="1:100" ht="51">
      <c r="A480" s="28">
        <v>696</v>
      </c>
      <c r="B480" s="49" t="s">
        <v>139</v>
      </c>
      <c r="C480" s="49" t="s">
        <v>0</v>
      </c>
      <c r="D480" s="29" t="s">
        <v>337</v>
      </c>
      <c r="E480" s="42" t="s">
        <v>338</v>
      </c>
      <c r="F480" s="42" t="s">
        <v>107</v>
      </c>
      <c r="G480" s="30" t="s">
        <v>1508</v>
      </c>
      <c r="H480" s="42" t="s">
        <v>990</v>
      </c>
      <c r="I480" s="28">
        <v>9006177</v>
      </c>
      <c r="J480" s="64" t="s">
        <v>1509</v>
      </c>
      <c r="K480" s="31" t="s">
        <v>369</v>
      </c>
      <c r="L480" s="121">
        <v>168</v>
      </c>
      <c r="M480" s="122">
        <v>5</v>
      </c>
      <c r="N480" s="34">
        <v>134500000</v>
      </c>
      <c r="O480" s="122" t="s">
        <v>338</v>
      </c>
      <c r="P480" s="28" t="s">
        <v>130</v>
      </c>
      <c r="Q480" s="64" t="s">
        <v>112</v>
      </c>
      <c r="R480" s="28" t="s">
        <v>107</v>
      </c>
      <c r="S480" s="28" t="s">
        <v>107</v>
      </c>
      <c r="T480" s="42" t="s">
        <v>107</v>
      </c>
      <c r="U480" s="28" t="s">
        <v>107</v>
      </c>
      <c r="V480" s="28" t="s">
        <v>107</v>
      </c>
      <c r="W480" s="28" t="str">
        <f t="shared" si="7"/>
        <v>N.A.</v>
      </c>
      <c r="X480" s="57" t="s">
        <v>2414</v>
      </c>
      <c r="Y480" s="220">
        <v>0</v>
      </c>
      <c r="Z480" s="220">
        <v>0.03</v>
      </c>
      <c r="AA480" s="220">
        <v>0.04</v>
      </c>
      <c r="AB480" s="220">
        <v>0.04</v>
      </c>
      <c r="AC480" s="220">
        <v>0.05</v>
      </c>
      <c r="AD480" s="220">
        <v>0.05</v>
      </c>
      <c r="AE480" s="64" t="s">
        <v>173</v>
      </c>
      <c r="AF480" s="64" t="s">
        <v>173</v>
      </c>
      <c r="AG480" s="64" t="s">
        <v>173</v>
      </c>
      <c r="AH480" s="123">
        <v>0</v>
      </c>
      <c r="AI480" s="38">
        <v>8689479</v>
      </c>
      <c r="AJ480" s="38">
        <v>101536</v>
      </c>
      <c r="AK480" s="38">
        <v>652725</v>
      </c>
      <c r="AL480" s="38">
        <v>1015351</v>
      </c>
      <c r="AM480" s="38">
        <v>1813125</v>
      </c>
      <c r="AN480" s="38">
        <v>11894104</v>
      </c>
      <c r="AO480" s="38">
        <v>0</v>
      </c>
      <c r="AP480" s="38">
        <v>507675</v>
      </c>
      <c r="AQ480" s="38">
        <v>101536</v>
      </c>
      <c r="AR480" s="38">
        <v>507675</v>
      </c>
      <c r="AS480" s="38">
        <v>17406004</v>
      </c>
      <c r="AT480" s="38" t="s">
        <v>107</v>
      </c>
      <c r="AU480" s="38" t="s">
        <v>107</v>
      </c>
      <c r="AV480" s="38" t="s">
        <v>107</v>
      </c>
      <c r="AW480" s="38" t="s">
        <v>107</v>
      </c>
      <c r="AX480" s="38">
        <v>3626251</v>
      </c>
      <c r="AY480" s="38">
        <v>1740600</v>
      </c>
      <c r="AZ480" s="38">
        <v>1740600</v>
      </c>
      <c r="BA480" s="38">
        <v>1740600</v>
      </c>
      <c r="BB480" s="38">
        <v>0</v>
      </c>
      <c r="BC480" s="38">
        <v>1232926</v>
      </c>
      <c r="BD480" s="38">
        <v>652725</v>
      </c>
      <c r="BE480" s="38">
        <v>1740600</v>
      </c>
      <c r="BF480" s="38">
        <v>1377975</v>
      </c>
      <c r="BG480" s="38">
        <v>1232926</v>
      </c>
      <c r="BH480" s="38">
        <v>101536</v>
      </c>
      <c r="BI480" s="38">
        <v>2030700</v>
      </c>
      <c r="BJ480" s="38">
        <v>1740600</v>
      </c>
      <c r="BK480" s="38" t="s">
        <v>107</v>
      </c>
      <c r="BL480" s="38" t="s">
        <v>107</v>
      </c>
      <c r="BM480" s="38">
        <v>1740600</v>
      </c>
      <c r="BN480" s="38">
        <v>2175750</v>
      </c>
      <c r="BO480" s="38">
        <v>101536</v>
      </c>
      <c r="BP480" s="38">
        <v>6092101</v>
      </c>
      <c r="BQ480" s="38">
        <v>6092101</v>
      </c>
      <c r="BR480" s="38">
        <v>0</v>
      </c>
      <c r="BS480" s="38">
        <v>507675</v>
      </c>
      <c r="BT480" s="330" t="s">
        <v>107</v>
      </c>
      <c r="BU480" s="38">
        <v>2175750</v>
      </c>
      <c r="BV480" s="38" t="s">
        <v>107</v>
      </c>
      <c r="BW480" s="38" t="s">
        <v>107</v>
      </c>
      <c r="BX480" s="38" t="s">
        <v>107</v>
      </c>
      <c r="BY480" s="124">
        <v>0</v>
      </c>
      <c r="BZ480" s="124">
        <v>0</v>
      </c>
      <c r="CA480" s="124">
        <v>0</v>
      </c>
      <c r="CB480" s="124">
        <v>0</v>
      </c>
      <c r="CC480" s="124">
        <v>0</v>
      </c>
      <c r="CD480" s="124">
        <v>0</v>
      </c>
      <c r="CE480" s="124" t="s">
        <v>107</v>
      </c>
      <c r="CF480" s="60" t="s">
        <v>107</v>
      </c>
      <c r="CG480" s="124" t="s">
        <v>1139</v>
      </c>
      <c r="CH480" s="124" t="s">
        <v>1139</v>
      </c>
      <c r="CI480" s="124" t="s">
        <v>1139</v>
      </c>
      <c r="CJ480" s="124" t="s">
        <v>1139</v>
      </c>
      <c r="CK480" s="124" t="s">
        <v>1139</v>
      </c>
      <c r="CL480" s="124" t="s">
        <v>1139</v>
      </c>
      <c r="CM480" s="124" t="s">
        <v>1139</v>
      </c>
      <c r="CN480" s="124" t="s">
        <v>1139</v>
      </c>
      <c r="CO480" s="124" t="s">
        <v>1139</v>
      </c>
      <c r="CP480" s="124" t="s">
        <v>1139</v>
      </c>
      <c r="CQ480" s="124" t="s">
        <v>1139</v>
      </c>
      <c r="CR480" s="124" t="s">
        <v>1139</v>
      </c>
      <c r="CS480" s="124" t="s">
        <v>1139</v>
      </c>
      <c r="CT480" s="124" t="s">
        <v>1139</v>
      </c>
      <c r="CU480" s="332">
        <v>6092102</v>
      </c>
      <c r="CV480" s="43">
        <v>1</v>
      </c>
    </row>
    <row r="481" spans="1:100" ht="38.25">
      <c r="A481" s="28">
        <v>699</v>
      </c>
      <c r="B481" s="29" t="s">
        <v>104</v>
      </c>
      <c r="C481" s="68" t="s">
        <v>4</v>
      </c>
      <c r="D481" s="29" t="s">
        <v>1112</v>
      </c>
      <c r="E481" s="42" t="s">
        <v>1113</v>
      </c>
      <c r="F481" s="42" t="s">
        <v>107</v>
      </c>
      <c r="G481" s="30" t="s">
        <v>1514</v>
      </c>
      <c r="H481" s="28" t="s">
        <v>109</v>
      </c>
      <c r="I481" s="28">
        <v>1611170</v>
      </c>
      <c r="J481" s="28" t="s">
        <v>1515</v>
      </c>
      <c r="K481" s="31" t="s">
        <v>107</v>
      </c>
      <c r="L481" s="28">
        <v>189</v>
      </c>
      <c r="M481" s="28" t="s">
        <v>107</v>
      </c>
      <c r="N481" s="34">
        <v>229400000</v>
      </c>
      <c r="O481" s="28" t="s">
        <v>107</v>
      </c>
      <c r="P481" s="28" t="s">
        <v>2415</v>
      </c>
      <c r="Q481" s="28" t="s">
        <v>360</v>
      </c>
      <c r="R481" s="33" t="s">
        <v>843</v>
      </c>
      <c r="S481" s="28">
        <v>9500</v>
      </c>
      <c r="T481" s="28">
        <v>2988</v>
      </c>
      <c r="U481" s="69">
        <v>6512</v>
      </c>
      <c r="V481" s="56" t="s">
        <v>1123</v>
      </c>
      <c r="W481" s="28" t="str">
        <f t="shared" si="7"/>
        <v>N.A.</v>
      </c>
      <c r="X481" s="57" t="s">
        <v>2413</v>
      </c>
      <c r="Y481" s="320">
        <v>0.08</v>
      </c>
      <c r="Z481" s="320">
        <v>0.08</v>
      </c>
      <c r="AA481" s="320">
        <v>0.08</v>
      </c>
      <c r="AB481" s="320">
        <v>0.08</v>
      </c>
      <c r="AC481" s="320">
        <v>0.09</v>
      </c>
      <c r="AD481" s="320">
        <v>0.1</v>
      </c>
      <c r="AE481" s="28" t="s">
        <v>1251</v>
      </c>
      <c r="AF481" s="28" t="s">
        <v>1251</v>
      </c>
      <c r="AG481" s="28" t="s">
        <v>1251</v>
      </c>
      <c r="AH481" s="45">
        <v>1</v>
      </c>
      <c r="AI481" s="38" t="s">
        <v>107</v>
      </c>
      <c r="AJ481" s="38">
        <v>535272</v>
      </c>
      <c r="AK481" s="38">
        <v>764674</v>
      </c>
      <c r="AL481" s="38">
        <v>7712782</v>
      </c>
      <c r="AM481" s="38" t="s">
        <v>107</v>
      </c>
      <c r="AN481" s="38">
        <v>12124379</v>
      </c>
      <c r="AO481" s="38">
        <v>527502</v>
      </c>
      <c r="AP481" s="38">
        <v>1338179</v>
      </c>
      <c r="AQ481" s="38">
        <v>128475</v>
      </c>
      <c r="AR481" s="38">
        <v>1508493</v>
      </c>
      <c r="AS481" s="38">
        <v>55954662</v>
      </c>
      <c r="AT481" s="38">
        <v>59684972</v>
      </c>
      <c r="AU481" s="38" t="s">
        <v>107</v>
      </c>
      <c r="AV481" s="38" t="s">
        <v>107</v>
      </c>
      <c r="AW481" s="38" t="s">
        <v>107</v>
      </c>
      <c r="AX481" s="38" t="s">
        <v>107</v>
      </c>
      <c r="AY481" s="38" t="s">
        <v>107</v>
      </c>
      <c r="AZ481" s="38">
        <v>2891625</v>
      </c>
      <c r="BA481" s="38">
        <v>4089166</v>
      </c>
      <c r="BB481" s="38">
        <v>1368593</v>
      </c>
      <c r="BC481" s="38">
        <v>1533438</v>
      </c>
      <c r="BD481" s="38">
        <v>173454</v>
      </c>
      <c r="BE481" s="38">
        <v>2116818</v>
      </c>
      <c r="BF481" s="38">
        <v>1865156</v>
      </c>
      <c r="BG481" s="38">
        <v>5649184</v>
      </c>
      <c r="BH481" s="38">
        <v>130091</v>
      </c>
      <c r="BI481" s="38">
        <v>2318558</v>
      </c>
      <c r="BJ481" s="38" t="s">
        <v>107</v>
      </c>
      <c r="BK481" s="38" t="s">
        <v>107</v>
      </c>
      <c r="BL481" s="38" t="s">
        <v>107</v>
      </c>
      <c r="BM481" s="38">
        <v>2862417</v>
      </c>
      <c r="BN481" s="38">
        <v>7892091</v>
      </c>
      <c r="BO481" s="38">
        <v>130091</v>
      </c>
      <c r="BP481" s="38">
        <v>7119116</v>
      </c>
      <c r="BQ481" s="38">
        <v>16970553</v>
      </c>
      <c r="BR481" s="38">
        <v>2</v>
      </c>
      <c r="BS481" s="38">
        <v>2024137</v>
      </c>
      <c r="BT481" s="330" t="s">
        <v>107</v>
      </c>
      <c r="BU481" s="38" t="s">
        <v>107</v>
      </c>
      <c r="BV481" s="38" t="s">
        <v>107</v>
      </c>
      <c r="BW481" s="38" t="s">
        <v>107</v>
      </c>
      <c r="BX481" s="38" t="s">
        <v>107</v>
      </c>
      <c r="BY481" s="28" t="s">
        <v>107</v>
      </c>
      <c r="BZ481" s="28" t="s">
        <v>107</v>
      </c>
      <c r="CA481" s="28" t="s">
        <v>107</v>
      </c>
      <c r="CB481" s="28" t="s">
        <v>107</v>
      </c>
      <c r="CC481" s="28" t="s">
        <v>107</v>
      </c>
      <c r="CD481" s="28" t="s">
        <v>107</v>
      </c>
      <c r="CE481" s="28" t="s">
        <v>107</v>
      </c>
      <c r="CF481" s="42" t="s">
        <v>107</v>
      </c>
      <c r="CG481" s="28" t="s">
        <v>107</v>
      </c>
      <c r="CH481" s="28" t="s">
        <v>107</v>
      </c>
      <c r="CI481" s="28" t="s">
        <v>107</v>
      </c>
      <c r="CJ481" s="28" t="s">
        <v>107</v>
      </c>
      <c r="CK481" s="28" t="s">
        <v>107</v>
      </c>
      <c r="CL481" s="28" t="s">
        <v>107</v>
      </c>
      <c r="CM481" s="41" t="s">
        <v>114</v>
      </c>
      <c r="CN481" s="41" t="s">
        <v>114</v>
      </c>
      <c r="CO481" s="41" t="s">
        <v>114</v>
      </c>
      <c r="CP481" s="41" t="s">
        <v>114</v>
      </c>
      <c r="CQ481" s="41" t="s">
        <v>114</v>
      </c>
      <c r="CR481" s="41" t="s">
        <v>114</v>
      </c>
      <c r="CS481" s="41" t="s">
        <v>107</v>
      </c>
      <c r="CT481" s="41" t="s">
        <v>107</v>
      </c>
      <c r="CU481" s="332">
        <v>20680666</v>
      </c>
      <c r="CV481" s="43">
        <v>1</v>
      </c>
    </row>
    <row r="482" spans="1:100" ht="38.25">
      <c r="A482" s="28">
        <v>700</v>
      </c>
      <c r="B482" s="29" t="s">
        <v>104</v>
      </c>
      <c r="C482" s="29" t="s">
        <v>3</v>
      </c>
      <c r="D482" s="29" t="s">
        <v>1038</v>
      </c>
      <c r="E482" s="42" t="s">
        <v>1038</v>
      </c>
      <c r="F482" s="42" t="s">
        <v>107</v>
      </c>
      <c r="G482" s="67" t="s">
        <v>1514</v>
      </c>
      <c r="H482" s="28" t="s">
        <v>109</v>
      </c>
      <c r="I482" s="28">
        <v>1611170</v>
      </c>
      <c r="J482" s="28" t="s">
        <v>1516</v>
      </c>
      <c r="K482" s="31" t="s">
        <v>107</v>
      </c>
      <c r="L482" s="28">
        <v>189</v>
      </c>
      <c r="M482" s="28" t="s">
        <v>107</v>
      </c>
      <c r="N482" s="34">
        <v>229400000</v>
      </c>
      <c r="O482" s="28" t="s">
        <v>107</v>
      </c>
      <c r="P482" s="28" t="s">
        <v>2415</v>
      </c>
      <c r="Q482" s="28" t="s">
        <v>360</v>
      </c>
      <c r="R482" s="28" t="s">
        <v>107</v>
      </c>
      <c r="S482" s="28" t="s">
        <v>107</v>
      </c>
      <c r="T482" s="42" t="s">
        <v>107</v>
      </c>
      <c r="U482" s="28" t="s">
        <v>107</v>
      </c>
      <c r="V482" s="28" t="s">
        <v>107</v>
      </c>
      <c r="W482" s="28">
        <f t="shared" si="7"/>
        <v>599482748</v>
      </c>
      <c r="X482" s="57" t="s">
        <v>2412</v>
      </c>
      <c r="Y482" s="320">
        <v>0.08</v>
      </c>
      <c r="Z482" s="320">
        <v>0.08</v>
      </c>
      <c r="AA482" s="320">
        <v>0.08</v>
      </c>
      <c r="AB482" s="320">
        <v>0.08</v>
      </c>
      <c r="AC482" s="320">
        <v>0.09</v>
      </c>
      <c r="AD482" s="320">
        <v>0.1</v>
      </c>
      <c r="AE482" s="28" t="s">
        <v>1251</v>
      </c>
      <c r="AF482" s="28" t="s">
        <v>1251</v>
      </c>
      <c r="AG482" s="28" t="s">
        <v>1251</v>
      </c>
      <c r="AH482" s="45">
        <v>1</v>
      </c>
      <c r="AI482" s="38" t="s">
        <v>107</v>
      </c>
      <c r="AJ482" s="38">
        <v>535272</v>
      </c>
      <c r="AK482" s="38">
        <v>764674</v>
      </c>
      <c r="AL482" s="38">
        <v>7712782</v>
      </c>
      <c r="AM482" s="38" t="s">
        <v>107</v>
      </c>
      <c r="AN482" s="38">
        <v>12124379</v>
      </c>
      <c r="AO482" s="38">
        <v>527502</v>
      </c>
      <c r="AP482" s="38">
        <v>1338179</v>
      </c>
      <c r="AQ482" s="38">
        <v>128475</v>
      </c>
      <c r="AR482" s="38">
        <v>1508493</v>
      </c>
      <c r="AS482" s="38" t="s">
        <v>107</v>
      </c>
      <c r="AT482" s="38" t="s">
        <v>107</v>
      </c>
      <c r="AU482" s="38" t="s">
        <v>107</v>
      </c>
      <c r="AV482" s="38" t="s">
        <v>107</v>
      </c>
      <c r="AW482" s="38" t="s">
        <v>107</v>
      </c>
      <c r="AX482" s="38" t="s">
        <v>107</v>
      </c>
      <c r="AY482" s="38" t="s">
        <v>107</v>
      </c>
      <c r="AZ482" s="38">
        <v>2891625</v>
      </c>
      <c r="BA482" s="38">
        <v>4089166</v>
      </c>
      <c r="BB482" s="38">
        <v>1368593</v>
      </c>
      <c r="BC482" s="38">
        <v>1533438</v>
      </c>
      <c r="BD482" s="38">
        <v>173454</v>
      </c>
      <c r="BE482" s="38">
        <v>2116818</v>
      </c>
      <c r="BF482" s="38">
        <v>1865156</v>
      </c>
      <c r="BG482" s="38">
        <v>5649184</v>
      </c>
      <c r="BH482" s="38">
        <v>130091</v>
      </c>
      <c r="BI482" s="38">
        <v>2318558</v>
      </c>
      <c r="BJ482" s="38" t="s">
        <v>107</v>
      </c>
      <c r="BK482" s="38" t="s">
        <v>107</v>
      </c>
      <c r="BL482" s="38" t="s">
        <v>107</v>
      </c>
      <c r="BM482" s="38">
        <v>2862417</v>
      </c>
      <c r="BN482" s="38">
        <v>7892091</v>
      </c>
      <c r="BO482" s="38">
        <v>130091</v>
      </c>
      <c r="BP482" s="38">
        <v>7119116</v>
      </c>
      <c r="BQ482" s="38">
        <v>16970553</v>
      </c>
      <c r="BR482" s="38">
        <v>2</v>
      </c>
      <c r="BS482" s="38">
        <v>2024137</v>
      </c>
      <c r="BT482" s="330">
        <v>370082748</v>
      </c>
      <c r="BU482" s="38" t="s">
        <v>107</v>
      </c>
      <c r="BV482" s="38" t="s">
        <v>107</v>
      </c>
      <c r="BW482" s="38" t="s">
        <v>107</v>
      </c>
      <c r="BX482" s="38" t="s">
        <v>107</v>
      </c>
      <c r="BY482" s="28" t="s">
        <v>107</v>
      </c>
      <c r="BZ482" s="28" t="s">
        <v>107</v>
      </c>
      <c r="CA482" s="28" t="s">
        <v>107</v>
      </c>
      <c r="CB482" s="28" t="s">
        <v>107</v>
      </c>
      <c r="CC482" s="28" t="s">
        <v>107</v>
      </c>
      <c r="CD482" s="28" t="s">
        <v>107</v>
      </c>
      <c r="CE482" s="28" t="s">
        <v>107</v>
      </c>
      <c r="CF482" s="42" t="s">
        <v>107</v>
      </c>
      <c r="CG482" s="28" t="s">
        <v>107</v>
      </c>
      <c r="CH482" s="28" t="s">
        <v>107</v>
      </c>
      <c r="CI482" s="28" t="s">
        <v>107</v>
      </c>
      <c r="CJ482" s="28" t="s">
        <v>107</v>
      </c>
      <c r="CK482" s="28" t="s">
        <v>107</v>
      </c>
      <c r="CL482" s="28" t="s">
        <v>107</v>
      </c>
      <c r="CM482" s="41" t="s">
        <v>114</v>
      </c>
      <c r="CN482" s="41" t="s">
        <v>114</v>
      </c>
      <c r="CO482" s="41" t="s">
        <v>114</v>
      </c>
      <c r="CP482" s="41" t="s">
        <v>114</v>
      </c>
      <c r="CQ482" s="41" t="s">
        <v>114</v>
      </c>
      <c r="CR482" s="41" t="s">
        <v>114</v>
      </c>
      <c r="CS482" s="41" t="s">
        <v>107</v>
      </c>
      <c r="CT482" s="41" t="s">
        <v>107</v>
      </c>
      <c r="CU482" s="332">
        <v>20680666</v>
      </c>
      <c r="CV482" s="43">
        <v>1</v>
      </c>
    </row>
    <row r="483" spans="1:100" ht="63.75">
      <c r="A483" s="28">
        <v>701</v>
      </c>
      <c r="B483" s="29" t="s">
        <v>104</v>
      </c>
      <c r="C483" s="29" t="s">
        <v>3</v>
      </c>
      <c r="D483" s="63" t="s">
        <v>977</v>
      </c>
      <c r="E483" s="28" t="s">
        <v>978</v>
      </c>
      <c r="F483" s="42" t="s">
        <v>979</v>
      </c>
      <c r="G483" s="30" t="s">
        <v>1517</v>
      </c>
      <c r="H483" s="28" t="s">
        <v>109</v>
      </c>
      <c r="I483" s="28">
        <v>1620139</v>
      </c>
      <c r="J483" s="28" t="s">
        <v>1518</v>
      </c>
      <c r="K483" s="31" t="s">
        <v>107</v>
      </c>
      <c r="L483" s="56">
        <v>197</v>
      </c>
      <c r="M483" s="33" t="s">
        <v>107</v>
      </c>
      <c r="N483" s="34">
        <v>165800000</v>
      </c>
      <c r="O483" s="33" t="s">
        <v>107</v>
      </c>
      <c r="P483" s="28" t="s">
        <v>2415</v>
      </c>
      <c r="Q483" s="28" t="s">
        <v>360</v>
      </c>
      <c r="R483" s="28" t="s">
        <v>107</v>
      </c>
      <c r="S483" s="28" t="s">
        <v>107</v>
      </c>
      <c r="T483" s="42" t="s">
        <v>107</v>
      </c>
      <c r="U483" s="28" t="s">
        <v>107</v>
      </c>
      <c r="V483" s="28" t="s">
        <v>107</v>
      </c>
      <c r="W483" s="28">
        <f t="shared" si="7"/>
        <v>354553726</v>
      </c>
      <c r="X483" s="57" t="s">
        <v>2414</v>
      </c>
      <c r="Y483" s="320">
        <v>0.06</v>
      </c>
      <c r="Z483" s="319">
        <v>0.06</v>
      </c>
      <c r="AA483" s="320">
        <v>0.06</v>
      </c>
      <c r="AB483" s="320">
        <v>0.06</v>
      </c>
      <c r="AC483" s="320">
        <v>7.0000000000000007E-2</v>
      </c>
      <c r="AD483" s="320">
        <v>0.08</v>
      </c>
      <c r="AE483" s="28" t="s">
        <v>1251</v>
      </c>
      <c r="AF483" s="28" t="s">
        <v>1251</v>
      </c>
      <c r="AG483" s="28" t="s">
        <v>1251</v>
      </c>
      <c r="AH483" s="45">
        <v>1</v>
      </c>
      <c r="AI483" s="38" t="s">
        <v>107</v>
      </c>
      <c r="AJ483" s="38">
        <v>535272</v>
      </c>
      <c r="AK483" s="38">
        <v>764674</v>
      </c>
      <c r="AL483" s="38" t="s">
        <v>107</v>
      </c>
      <c r="AM483" s="38" t="s">
        <v>107</v>
      </c>
      <c r="AN483" s="38">
        <v>11547654</v>
      </c>
      <c r="AO483" s="38">
        <v>2</v>
      </c>
      <c r="AP483" s="38">
        <v>1338179</v>
      </c>
      <c r="AQ483" s="38">
        <v>2</v>
      </c>
      <c r="AR483" s="38">
        <v>613375</v>
      </c>
      <c r="AS483" s="38" t="s">
        <v>107</v>
      </c>
      <c r="AT483" s="38" t="s">
        <v>107</v>
      </c>
      <c r="AU483" s="38" t="s">
        <v>107</v>
      </c>
      <c r="AV483" s="38" t="s">
        <v>107</v>
      </c>
      <c r="AW483" s="38" t="s">
        <v>107</v>
      </c>
      <c r="AX483" s="38">
        <v>4600313</v>
      </c>
      <c r="AY483" s="38">
        <v>5780609</v>
      </c>
      <c r="AZ483" s="38">
        <v>2891625</v>
      </c>
      <c r="BA483" s="38">
        <v>4089166</v>
      </c>
      <c r="BB483" s="38">
        <v>1368593</v>
      </c>
      <c r="BC483" s="38">
        <v>1533438</v>
      </c>
      <c r="BD483" s="38">
        <v>173454</v>
      </c>
      <c r="BE483" s="38">
        <v>2116818</v>
      </c>
      <c r="BF483" s="38">
        <v>1319627</v>
      </c>
      <c r="BG483" s="38">
        <v>4896777</v>
      </c>
      <c r="BH483" s="38">
        <v>130091</v>
      </c>
      <c r="BI483" s="38">
        <v>2318558</v>
      </c>
      <c r="BJ483" s="38">
        <v>2797733</v>
      </c>
      <c r="BK483" s="38" t="s">
        <v>107</v>
      </c>
      <c r="BL483" s="38" t="s">
        <v>107</v>
      </c>
      <c r="BM483" s="38">
        <v>2044583</v>
      </c>
      <c r="BN483" s="38">
        <v>7892091</v>
      </c>
      <c r="BO483" s="38">
        <v>130091</v>
      </c>
      <c r="BP483" s="38">
        <v>7119116</v>
      </c>
      <c r="BQ483" s="38">
        <v>11887903</v>
      </c>
      <c r="BR483" s="38">
        <v>2</v>
      </c>
      <c r="BS483" s="38">
        <v>1011820</v>
      </c>
      <c r="BT483" s="330">
        <v>188753726</v>
      </c>
      <c r="BU483" s="38" t="s">
        <v>107</v>
      </c>
      <c r="BV483" s="38" t="s">
        <v>107</v>
      </c>
      <c r="BW483" s="38" t="s">
        <v>107</v>
      </c>
      <c r="BX483" s="38" t="s">
        <v>107</v>
      </c>
      <c r="BY483" s="41" t="s">
        <v>107</v>
      </c>
      <c r="BZ483" s="41" t="s">
        <v>107</v>
      </c>
      <c r="CA483" s="41" t="s">
        <v>107</v>
      </c>
      <c r="CB483" s="41" t="s">
        <v>107</v>
      </c>
      <c r="CC483" s="41" t="s">
        <v>107</v>
      </c>
      <c r="CD483" s="41" t="s">
        <v>107</v>
      </c>
      <c r="CE483" s="41" t="s">
        <v>107</v>
      </c>
      <c r="CF483" s="42" t="s">
        <v>107</v>
      </c>
      <c r="CG483" s="41" t="s">
        <v>113</v>
      </c>
      <c r="CH483" s="41" t="s">
        <v>113</v>
      </c>
      <c r="CI483" s="41" t="s">
        <v>113</v>
      </c>
      <c r="CJ483" s="28" t="s">
        <v>114</v>
      </c>
      <c r="CK483" s="41" t="s">
        <v>113</v>
      </c>
      <c r="CL483" s="28" t="s">
        <v>114</v>
      </c>
      <c r="CM483" s="41" t="s">
        <v>107</v>
      </c>
      <c r="CN483" s="41" t="s">
        <v>107</v>
      </c>
      <c r="CO483" s="41" t="s">
        <v>107</v>
      </c>
      <c r="CP483" s="41" t="s">
        <v>107</v>
      </c>
      <c r="CQ483" s="41" t="s">
        <v>107</v>
      </c>
      <c r="CR483" s="41" t="s">
        <v>107</v>
      </c>
      <c r="CS483" s="41" t="s">
        <v>107</v>
      </c>
      <c r="CT483" s="41" t="s">
        <v>107</v>
      </c>
      <c r="CU483" s="332">
        <v>12436084</v>
      </c>
      <c r="CV483" s="43">
        <v>1</v>
      </c>
    </row>
    <row r="484" spans="1:100" ht="63.75">
      <c r="A484" s="28">
        <v>702</v>
      </c>
      <c r="B484" s="29" t="s">
        <v>104</v>
      </c>
      <c r="C484" s="29" t="s">
        <v>3</v>
      </c>
      <c r="D484" s="63" t="s">
        <v>977</v>
      </c>
      <c r="E484" s="28" t="s">
        <v>986</v>
      </c>
      <c r="F484" s="42" t="s">
        <v>979</v>
      </c>
      <c r="G484" s="30" t="s">
        <v>1517</v>
      </c>
      <c r="H484" s="28" t="s">
        <v>109</v>
      </c>
      <c r="I484" s="28">
        <v>1620139</v>
      </c>
      <c r="J484" s="28" t="s">
        <v>1519</v>
      </c>
      <c r="K484" s="31" t="s">
        <v>107</v>
      </c>
      <c r="L484" s="56">
        <v>197</v>
      </c>
      <c r="M484" s="33" t="s">
        <v>107</v>
      </c>
      <c r="N484" s="34">
        <v>165800000</v>
      </c>
      <c r="O484" s="33" t="s">
        <v>107</v>
      </c>
      <c r="P484" s="28" t="s">
        <v>2415</v>
      </c>
      <c r="Q484" s="28" t="s">
        <v>360</v>
      </c>
      <c r="R484" s="28" t="s">
        <v>107</v>
      </c>
      <c r="S484" s="28" t="s">
        <v>107</v>
      </c>
      <c r="T484" s="42" t="s">
        <v>107</v>
      </c>
      <c r="U484" s="28" t="s">
        <v>107</v>
      </c>
      <c r="V484" s="28" t="s">
        <v>107</v>
      </c>
      <c r="W484" s="28">
        <f t="shared" si="7"/>
        <v>453033931</v>
      </c>
      <c r="X484" s="57" t="s">
        <v>2414</v>
      </c>
      <c r="Y484" s="320">
        <v>0.06</v>
      </c>
      <c r="Z484" s="319">
        <v>0.06</v>
      </c>
      <c r="AA484" s="320">
        <v>0.06</v>
      </c>
      <c r="AB484" s="320">
        <v>0.06</v>
      </c>
      <c r="AC484" s="320">
        <v>7.0000000000000007E-2</v>
      </c>
      <c r="AD484" s="320">
        <v>0.08</v>
      </c>
      <c r="AE484" s="28" t="s">
        <v>1251</v>
      </c>
      <c r="AF484" s="28" t="s">
        <v>1251</v>
      </c>
      <c r="AG484" s="28" t="s">
        <v>1251</v>
      </c>
      <c r="AH484" s="45">
        <v>1</v>
      </c>
      <c r="AI484" s="38" t="s">
        <v>107</v>
      </c>
      <c r="AJ484" s="38">
        <v>535272</v>
      </c>
      <c r="AK484" s="38">
        <v>764674</v>
      </c>
      <c r="AL484" s="38" t="s">
        <v>107</v>
      </c>
      <c r="AM484" s="38" t="s">
        <v>107</v>
      </c>
      <c r="AN484" s="38">
        <v>11547654</v>
      </c>
      <c r="AO484" s="38">
        <v>2</v>
      </c>
      <c r="AP484" s="38">
        <v>1338179</v>
      </c>
      <c r="AQ484" s="38">
        <v>2</v>
      </c>
      <c r="AR484" s="38">
        <v>613375</v>
      </c>
      <c r="AS484" s="38" t="s">
        <v>107</v>
      </c>
      <c r="AT484" s="38" t="s">
        <v>107</v>
      </c>
      <c r="AU484" s="38" t="s">
        <v>107</v>
      </c>
      <c r="AV484" s="38" t="s">
        <v>107</v>
      </c>
      <c r="AW484" s="38" t="s">
        <v>107</v>
      </c>
      <c r="AX484" s="38">
        <v>4600313</v>
      </c>
      <c r="AY484" s="38">
        <v>5780609</v>
      </c>
      <c r="AZ484" s="38">
        <v>2891625</v>
      </c>
      <c r="BA484" s="38">
        <v>4089166</v>
      </c>
      <c r="BB484" s="38">
        <v>1368593</v>
      </c>
      <c r="BC484" s="38">
        <v>1533438</v>
      </c>
      <c r="BD484" s="38">
        <v>173454</v>
      </c>
      <c r="BE484" s="38">
        <v>2116818</v>
      </c>
      <c r="BF484" s="38">
        <v>1319627</v>
      </c>
      <c r="BG484" s="38">
        <v>4896777</v>
      </c>
      <c r="BH484" s="38">
        <v>130091</v>
      </c>
      <c r="BI484" s="38">
        <v>2318558</v>
      </c>
      <c r="BJ484" s="38">
        <v>2797733</v>
      </c>
      <c r="BK484" s="38" t="s">
        <v>107</v>
      </c>
      <c r="BL484" s="38" t="s">
        <v>107</v>
      </c>
      <c r="BM484" s="38">
        <v>2044583</v>
      </c>
      <c r="BN484" s="38">
        <v>7892091</v>
      </c>
      <c r="BO484" s="38">
        <v>130091</v>
      </c>
      <c r="BP484" s="38">
        <v>7119116</v>
      </c>
      <c r="BQ484" s="38">
        <v>11887903</v>
      </c>
      <c r="BR484" s="38">
        <v>2</v>
      </c>
      <c r="BS484" s="38">
        <v>1011820</v>
      </c>
      <c r="BT484" s="330">
        <v>287233931</v>
      </c>
      <c r="BU484" s="38" t="s">
        <v>107</v>
      </c>
      <c r="BV484" s="38" t="s">
        <v>107</v>
      </c>
      <c r="BW484" s="38" t="s">
        <v>107</v>
      </c>
      <c r="BX484" s="38" t="s">
        <v>107</v>
      </c>
      <c r="BY484" s="41" t="s">
        <v>107</v>
      </c>
      <c r="BZ484" s="41" t="s">
        <v>107</v>
      </c>
      <c r="CA484" s="41" t="s">
        <v>107</v>
      </c>
      <c r="CB484" s="41" t="s">
        <v>107</v>
      </c>
      <c r="CC484" s="41" t="s">
        <v>107</v>
      </c>
      <c r="CD484" s="41" t="s">
        <v>107</v>
      </c>
      <c r="CE484" s="41" t="s">
        <v>107</v>
      </c>
      <c r="CF484" s="42" t="s">
        <v>107</v>
      </c>
      <c r="CG484" s="41" t="s">
        <v>113</v>
      </c>
      <c r="CH484" s="41" t="s">
        <v>113</v>
      </c>
      <c r="CI484" s="41" t="s">
        <v>113</v>
      </c>
      <c r="CJ484" s="28" t="s">
        <v>114</v>
      </c>
      <c r="CK484" s="41" t="s">
        <v>113</v>
      </c>
      <c r="CL484" s="28" t="s">
        <v>114</v>
      </c>
      <c r="CM484" s="41" t="s">
        <v>107</v>
      </c>
      <c r="CN484" s="41" t="s">
        <v>107</v>
      </c>
      <c r="CO484" s="41" t="s">
        <v>107</v>
      </c>
      <c r="CP484" s="41" t="s">
        <v>107</v>
      </c>
      <c r="CQ484" s="41" t="s">
        <v>107</v>
      </c>
      <c r="CR484" s="41" t="s">
        <v>107</v>
      </c>
      <c r="CS484" s="41" t="s">
        <v>107</v>
      </c>
      <c r="CT484" s="41" t="s">
        <v>107</v>
      </c>
      <c r="CU484" s="332">
        <v>12436084</v>
      </c>
      <c r="CV484" s="43">
        <v>1</v>
      </c>
    </row>
    <row r="485" spans="1:100" ht="63.75">
      <c r="A485" s="28">
        <v>703</v>
      </c>
      <c r="B485" s="29" t="s">
        <v>104</v>
      </c>
      <c r="C485" s="29" t="s">
        <v>0</v>
      </c>
      <c r="D485" s="29" t="s">
        <v>810</v>
      </c>
      <c r="E485" s="42" t="s">
        <v>814</v>
      </c>
      <c r="F485" s="42" t="s">
        <v>107</v>
      </c>
      <c r="G485" s="30" t="s">
        <v>1517</v>
      </c>
      <c r="H485" s="28" t="s">
        <v>109</v>
      </c>
      <c r="I485" s="28" t="s">
        <v>107</v>
      </c>
      <c r="J485" s="28" t="s">
        <v>1520</v>
      </c>
      <c r="K485" s="31" t="s">
        <v>107</v>
      </c>
      <c r="L485" s="56">
        <v>197</v>
      </c>
      <c r="M485" s="33" t="s">
        <v>107</v>
      </c>
      <c r="N485" s="34">
        <v>165820000</v>
      </c>
      <c r="O485" s="33" t="s">
        <v>107</v>
      </c>
      <c r="P485" s="28" t="s">
        <v>2415</v>
      </c>
      <c r="Q485" s="28" t="s">
        <v>360</v>
      </c>
      <c r="R485" s="28" t="s">
        <v>107</v>
      </c>
      <c r="S485" s="28" t="s">
        <v>107</v>
      </c>
      <c r="T485" s="42" t="s">
        <v>107</v>
      </c>
      <c r="U485" s="28" t="s">
        <v>107</v>
      </c>
      <c r="V485" s="28" t="s">
        <v>107</v>
      </c>
      <c r="W485" s="28" t="str">
        <f t="shared" si="7"/>
        <v>N.A.</v>
      </c>
      <c r="X485" s="57" t="s">
        <v>2414</v>
      </c>
      <c r="Y485" s="320">
        <v>0.06</v>
      </c>
      <c r="Z485" s="319">
        <v>0.06</v>
      </c>
      <c r="AA485" s="320">
        <v>0.06</v>
      </c>
      <c r="AB485" s="320">
        <v>0.06</v>
      </c>
      <c r="AC485" s="320">
        <v>7.0000000000000007E-2</v>
      </c>
      <c r="AD485" s="320">
        <v>0.08</v>
      </c>
      <c r="AE485" s="28" t="s">
        <v>1251</v>
      </c>
      <c r="AF485" s="28" t="s">
        <v>1251</v>
      </c>
      <c r="AG485" s="28" t="s">
        <v>1251</v>
      </c>
      <c r="AH485" s="45">
        <v>1</v>
      </c>
      <c r="AI485" s="38" t="s">
        <v>107</v>
      </c>
      <c r="AJ485" s="38">
        <v>535272</v>
      </c>
      <c r="AK485" s="38">
        <v>764674</v>
      </c>
      <c r="AL485" s="38">
        <v>7712782</v>
      </c>
      <c r="AM485" s="38" t="s">
        <v>107</v>
      </c>
      <c r="AN485" s="38">
        <v>11547654</v>
      </c>
      <c r="AO485" s="38">
        <v>2</v>
      </c>
      <c r="AP485" s="38">
        <v>1338179</v>
      </c>
      <c r="AQ485" s="38">
        <v>128475</v>
      </c>
      <c r="AR485" s="38">
        <v>613375</v>
      </c>
      <c r="AS485" s="38">
        <v>22389558</v>
      </c>
      <c r="AT485" s="38">
        <v>22389558</v>
      </c>
      <c r="AU485" s="38" t="s">
        <v>107</v>
      </c>
      <c r="AV485" s="38" t="s">
        <v>107</v>
      </c>
      <c r="AW485" s="38" t="s">
        <v>107</v>
      </c>
      <c r="AX485" s="38">
        <v>4600313</v>
      </c>
      <c r="AY485" s="38">
        <v>5780609</v>
      </c>
      <c r="AZ485" s="38">
        <v>2891625</v>
      </c>
      <c r="BA485" s="38">
        <v>4089166</v>
      </c>
      <c r="BB485" s="38">
        <v>1368593</v>
      </c>
      <c r="BC485" s="38">
        <v>1533438</v>
      </c>
      <c r="BD485" s="38">
        <v>173454</v>
      </c>
      <c r="BE485" s="38">
        <v>2116818</v>
      </c>
      <c r="BF485" s="38">
        <v>1319627</v>
      </c>
      <c r="BG485" s="38">
        <v>4896777</v>
      </c>
      <c r="BH485" s="38">
        <v>130091</v>
      </c>
      <c r="BI485" s="38">
        <v>2318558</v>
      </c>
      <c r="BJ485" s="38">
        <v>2797733</v>
      </c>
      <c r="BK485" s="38" t="s">
        <v>107</v>
      </c>
      <c r="BL485" s="38" t="s">
        <v>107</v>
      </c>
      <c r="BM485" s="38">
        <v>2044583</v>
      </c>
      <c r="BN485" s="38">
        <v>7892091</v>
      </c>
      <c r="BO485" s="38">
        <v>130091</v>
      </c>
      <c r="BP485" s="38">
        <v>7119116</v>
      </c>
      <c r="BQ485" s="38">
        <v>11887903</v>
      </c>
      <c r="BR485" s="38">
        <v>2</v>
      </c>
      <c r="BS485" s="38">
        <v>1011820</v>
      </c>
      <c r="BT485" s="330" t="s">
        <v>107</v>
      </c>
      <c r="BU485" s="38" t="s">
        <v>107</v>
      </c>
      <c r="BV485" s="38" t="s">
        <v>107</v>
      </c>
      <c r="BW485" s="38" t="s">
        <v>107</v>
      </c>
      <c r="BX485" s="38" t="s">
        <v>107</v>
      </c>
      <c r="BY485" s="41" t="s">
        <v>113</v>
      </c>
      <c r="BZ485" s="41" t="s">
        <v>113</v>
      </c>
      <c r="CA485" s="41" t="s">
        <v>113</v>
      </c>
      <c r="CB485" s="41" t="s">
        <v>114</v>
      </c>
      <c r="CC485" s="41" t="s">
        <v>113</v>
      </c>
      <c r="CD485" s="41" t="s">
        <v>114</v>
      </c>
      <c r="CE485" s="41" t="s">
        <v>114</v>
      </c>
      <c r="CF485" s="42" t="s">
        <v>107</v>
      </c>
      <c r="CG485" s="41" t="s">
        <v>114</v>
      </c>
      <c r="CH485" s="41" t="s">
        <v>114</v>
      </c>
      <c r="CI485" s="41" t="s">
        <v>114</v>
      </c>
      <c r="CJ485" s="41" t="s">
        <v>114</v>
      </c>
      <c r="CK485" s="41" t="s">
        <v>114</v>
      </c>
      <c r="CL485" s="41" t="s">
        <v>114</v>
      </c>
      <c r="CM485" s="41" t="s">
        <v>107</v>
      </c>
      <c r="CN485" s="41" t="s">
        <v>107</v>
      </c>
      <c r="CO485" s="41" t="s">
        <v>107</v>
      </c>
      <c r="CP485" s="41" t="s">
        <v>107</v>
      </c>
      <c r="CQ485" s="41" t="s">
        <v>107</v>
      </c>
      <c r="CR485" s="41" t="s">
        <v>107</v>
      </c>
      <c r="CS485" s="41" t="s">
        <v>107</v>
      </c>
      <c r="CT485" s="41" t="s">
        <v>107</v>
      </c>
      <c r="CU485" s="332">
        <v>12436084</v>
      </c>
      <c r="CV485" s="43">
        <v>1</v>
      </c>
    </row>
    <row r="486" spans="1:100" ht="25.5">
      <c r="A486" s="28">
        <v>704</v>
      </c>
      <c r="B486" s="29" t="s">
        <v>266</v>
      </c>
      <c r="C486" s="127" t="s">
        <v>0</v>
      </c>
      <c r="D486" s="29" t="s">
        <v>337</v>
      </c>
      <c r="E486" s="42" t="s">
        <v>338</v>
      </c>
      <c r="F486" s="42" t="s">
        <v>107</v>
      </c>
      <c r="G486" s="128" t="s">
        <v>1521</v>
      </c>
      <c r="H486" s="60" t="s">
        <v>952</v>
      </c>
      <c r="I486" s="28">
        <v>8006065</v>
      </c>
      <c r="J486" s="129" t="s">
        <v>1522</v>
      </c>
      <c r="K486" s="31" t="s">
        <v>366</v>
      </c>
      <c r="L486" s="130">
        <v>114</v>
      </c>
      <c r="M486" s="131">
        <v>5</v>
      </c>
      <c r="N486" s="34">
        <v>97300000</v>
      </c>
      <c r="O486" s="131" t="s">
        <v>338</v>
      </c>
      <c r="P486" s="28" t="s">
        <v>2415</v>
      </c>
      <c r="Q486" s="129" t="s">
        <v>112</v>
      </c>
      <c r="R486" s="28" t="s">
        <v>107</v>
      </c>
      <c r="S486" s="28" t="s">
        <v>107</v>
      </c>
      <c r="T486" s="42" t="s">
        <v>107</v>
      </c>
      <c r="U486" s="28" t="s">
        <v>107</v>
      </c>
      <c r="V486" s="28" t="s">
        <v>107</v>
      </c>
      <c r="W486" s="28" t="str">
        <f t="shared" si="7"/>
        <v>N.A.</v>
      </c>
      <c r="X486" s="57" t="s">
        <v>2412</v>
      </c>
      <c r="Y486" s="342">
        <v>0.04</v>
      </c>
      <c r="Z486" s="342">
        <v>0.04</v>
      </c>
      <c r="AA486" s="342">
        <v>0.04</v>
      </c>
      <c r="AB486" s="342">
        <v>0.04</v>
      </c>
      <c r="AC486" s="342">
        <v>0.04</v>
      </c>
      <c r="AD486" s="342">
        <v>0.04</v>
      </c>
      <c r="AE486" s="28" t="s">
        <v>1251</v>
      </c>
      <c r="AF486" s="28" t="s">
        <v>1251</v>
      </c>
      <c r="AG486" s="28" t="s">
        <v>1251</v>
      </c>
      <c r="AH486" s="132">
        <v>1</v>
      </c>
      <c r="AI486" s="38">
        <v>8689479</v>
      </c>
      <c r="AJ486" s="38">
        <v>589650</v>
      </c>
      <c r="AK486" s="38">
        <v>457030</v>
      </c>
      <c r="AL486" s="38" t="s">
        <v>107</v>
      </c>
      <c r="AM486" s="38" t="s">
        <v>107</v>
      </c>
      <c r="AN486" s="38">
        <v>9467039</v>
      </c>
      <c r="AO486" s="38" t="s">
        <v>107</v>
      </c>
      <c r="AP486" s="38">
        <v>620255</v>
      </c>
      <c r="AQ486" s="38">
        <v>310127</v>
      </c>
      <c r="AR486" s="38">
        <v>0</v>
      </c>
      <c r="AS486" s="38" t="s">
        <v>107</v>
      </c>
      <c r="AT486" s="38" t="s">
        <v>107</v>
      </c>
      <c r="AU486" s="38" t="s">
        <v>107</v>
      </c>
      <c r="AV486" s="38" t="s">
        <v>107</v>
      </c>
      <c r="AW486" s="38" t="s">
        <v>107</v>
      </c>
      <c r="AX486" s="38">
        <v>2159464</v>
      </c>
      <c r="AY486" s="38">
        <v>2064395</v>
      </c>
      <c r="AZ486" s="38">
        <v>636577</v>
      </c>
      <c r="BA486" s="38">
        <v>848769</v>
      </c>
      <c r="BB486" s="38" t="s">
        <v>107</v>
      </c>
      <c r="BC486" s="38">
        <v>1958698</v>
      </c>
      <c r="BD486" s="38">
        <v>179547</v>
      </c>
      <c r="BE486" s="38" t="s">
        <v>107</v>
      </c>
      <c r="BF486" s="38">
        <v>1387411</v>
      </c>
      <c r="BG486" s="38">
        <v>3884750</v>
      </c>
      <c r="BH486" s="38">
        <v>114258</v>
      </c>
      <c r="BI486" s="38">
        <v>2358599</v>
      </c>
      <c r="BJ486" s="38">
        <v>1550636</v>
      </c>
      <c r="BK486" s="38" t="s">
        <v>107</v>
      </c>
      <c r="BL486" s="38" t="s">
        <v>107</v>
      </c>
      <c r="BM486" s="38" t="s">
        <v>107</v>
      </c>
      <c r="BN486" s="38">
        <v>9589457</v>
      </c>
      <c r="BO486" s="38">
        <v>212192</v>
      </c>
      <c r="BP486" s="38" t="s">
        <v>107</v>
      </c>
      <c r="BQ486" s="38" t="s">
        <v>107</v>
      </c>
      <c r="BR486" s="38" t="s">
        <v>107</v>
      </c>
      <c r="BS486" s="38">
        <v>783479</v>
      </c>
      <c r="BT486" s="330" t="s">
        <v>107</v>
      </c>
      <c r="BU486" s="38" t="s">
        <v>107</v>
      </c>
      <c r="BV486" s="38" t="s">
        <v>107</v>
      </c>
      <c r="BW486" s="38" t="s">
        <v>107</v>
      </c>
      <c r="BX486" s="38" t="s">
        <v>107</v>
      </c>
      <c r="BY486" s="133" t="s">
        <v>173</v>
      </c>
      <c r="BZ486" s="133" t="s">
        <v>173</v>
      </c>
      <c r="CA486" s="133" t="s">
        <v>173</v>
      </c>
      <c r="CB486" s="133" t="s">
        <v>173</v>
      </c>
      <c r="CC486" s="133" t="s">
        <v>173</v>
      </c>
      <c r="CD486" s="133" t="s">
        <v>173</v>
      </c>
      <c r="CE486" s="133" t="s">
        <v>173</v>
      </c>
      <c r="CF486" s="42" t="s">
        <v>107</v>
      </c>
      <c r="CG486" s="29" t="s">
        <v>107</v>
      </c>
      <c r="CH486" s="29" t="s">
        <v>107</v>
      </c>
      <c r="CI486" s="29" t="s">
        <v>107</v>
      </c>
      <c r="CJ486" s="29" t="s">
        <v>107</v>
      </c>
      <c r="CK486" s="29" t="s">
        <v>107</v>
      </c>
      <c r="CL486" s="29" t="s">
        <v>107</v>
      </c>
      <c r="CM486" s="29" t="s">
        <v>107</v>
      </c>
      <c r="CN486" s="29" t="s">
        <v>107</v>
      </c>
      <c r="CO486" s="29" t="s">
        <v>107</v>
      </c>
      <c r="CP486" s="29" t="s">
        <v>107</v>
      </c>
      <c r="CQ486" s="29" t="s">
        <v>107</v>
      </c>
      <c r="CR486" s="29" t="s">
        <v>107</v>
      </c>
      <c r="CS486" s="29" t="s">
        <v>107</v>
      </c>
      <c r="CT486" s="29" t="s">
        <v>107</v>
      </c>
      <c r="CU486" s="332">
        <v>3855370</v>
      </c>
      <c r="CV486" s="43">
        <v>1</v>
      </c>
    </row>
    <row r="487" spans="1:100" ht="25.5">
      <c r="A487" s="28">
        <v>705</v>
      </c>
      <c r="B487" s="29" t="s">
        <v>266</v>
      </c>
      <c r="C487" s="127" t="s">
        <v>0</v>
      </c>
      <c r="D487" s="29" t="s">
        <v>337</v>
      </c>
      <c r="E487" s="42" t="s">
        <v>346</v>
      </c>
      <c r="F487" s="42" t="s">
        <v>107</v>
      </c>
      <c r="G487" s="128" t="s">
        <v>1523</v>
      </c>
      <c r="H487" s="60" t="s">
        <v>952</v>
      </c>
      <c r="I487" s="28">
        <v>8008018</v>
      </c>
      <c r="J487" s="129" t="s">
        <v>1524</v>
      </c>
      <c r="K487" s="31" t="s">
        <v>142</v>
      </c>
      <c r="L487" s="134">
        <v>154</v>
      </c>
      <c r="M487" s="131">
        <v>5</v>
      </c>
      <c r="N487" s="34">
        <v>106900000</v>
      </c>
      <c r="O487" s="131" t="s">
        <v>346</v>
      </c>
      <c r="P487" s="28" t="s">
        <v>2415</v>
      </c>
      <c r="Q487" s="129" t="s">
        <v>112</v>
      </c>
      <c r="R487" s="28" t="s">
        <v>107</v>
      </c>
      <c r="S487" s="28" t="s">
        <v>107</v>
      </c>
      <c r="T487" s="42" t="s">
        <v>107</v>
      </c>
      <c r="U487" s="28" t="s">
        <v>107</v>
      </c>
      <c r="V487" s="28" t="s">
        <v>107</v>
      </c>
      <c r="W487" s="28" t="str">
        <f t="shared" si="7"/>
        <v>N.A.</v>
      </c>
      <c r="X487" s="57" t="s">
        <v>2412</v>
      </c>
      <c r="Y487" s="342">
        <v>0.04</v>
      </c>
      <c r="Z487" s="342">
        <v>0.04</v>
      </c>
      <c r="AA487" s="342">
        <v>0.04</v>
      </c>
      <c r="AB487" s="342">
        <v>0.04</v>
      </c>
      <c r="AC487" s="342">
        <v>0.04</v>
      </c>
      <c r="AD487" s="342">
        <v>0.04</v>
      </c>
      <c r="AE487" s="28" t="s">
        <v>1251</v>
      </c>
      <c r="AF487" s="28" t="s">
        <v>1251</v>
      </c>
      <c r="AG487" s="28" t="s">
        <v>1251</v>
      </c>
      <c r="AH487" s="132">
        <v>1</v>
      </c>
      <c r="AI487" s="38">
        <v>8689479</v>
      </c>
      <c r="AJ487" s="38">
        <v>589650</v>
      </c>
      <c r="AK487" s="38">
        <v>457030</v>
      </c>
      <c r="AL487" s="38" t="s">
        <v>107</v>
      </c>
      <c r="AM487" s="38" t="s">
        <v>107</v>
      </c>
      <c r="AN487" s="38">
        <v>9467039</v>
      </c>
      <c r="AO487" s="38" t="s">
        <v>107</v>
      </c>
      <c r="AP487" s="38">
        <v>620255</v>
      </c>
      <c r="AQ487" s="38">
        <v>310127</v>
      </c>
      <c r="AR487" s="38">
        <v>0</v>
      </c>
      <c r="AS487" s="38" t="s">
        <v>107</v>
      </c>
      <c r="AT487" s="38" t="s">
        <v>107</v>
      </c>
      <c r="AU487" s="38" t="s">
        <v>107</v>
      </c>
      <c r="AV487" s="38" t="s">
        <v>107</v>
      </c>
      <c r="AW487" s="38" t="s">
        <v>107</v>
      </c>
      <c r="AX487" s="38">
        <v>2159464</v>
      </c>
      <c r="AY487" s="38">
        <v>2064395</v>
      </c>
      <c r="AZ487" s="38">
        <v>636577</v>
      </c>
      <c r="BA487" s="38">
        <v>848769</v>
      </c>
      <c r="BB487" s="38" t="s">
        <v>107</v>
      </c>
      <c r="BC487" s="38">
        <v>1958698</v>
      </c>
      <c r="BD487" s="38">
        <v>179547</v>
      </c>
      <c r="BE487" s="38" t="s">
        <v>107</v>
      </c>
      <c r="BF487" s="38">
        <v>1387411</v>
      </c>
      <c r="BG487" s="38">
        <v>3884750</v>
      </c>
      <c r="BH487" s="38">
        <v>114258</v>
      </c>
      <c r="BI487" s="38">
        <v>2358599</v>
      </c>
      <c r="BJ487" s="38">
        <v>1550636</v>
      </c>
      <c r="BK487" s="38" t="s">
        <v>107</v>
      </c>
      <c r="BL487" s="38" t="s">
        <v>107</v>
      </c>
      <c r="BM487" s="38" t="s">
        <v>107</v>
      </c>
      <c r="BN487" s="38">
        <v>9589457</v>
      </c>
      <c r="BO487" s="38">
        <v>212192</v>
      </c>
      <c r="BP487" s="38" t="s">
        <v>107</v>
      </c>
      <c r="BQ487" s="38" t="s">
        <v>107</v>
      </c>
      <c r="BR487" s="38" t="s">
        <v>107</v>
      </c>
      <c r="BS487" s="38">
        <v>783479</v>
      </c>
      <c r="BT487" s="330" t="s">
        <v>107</v>
      </c>
      <c r="BU487" s="38" t="s">
        <v>107</v>
      </c>
      <c r="BV487" s="38" t="s">
        <v>107</v>
      </c>
      <c r="BW487" s="38" t="s">
        <v>107</v>
      </c>
      <c r="BX487" s="38" t="s">
        <v>107</v>
      </c>
      <c r="BY487" s="133" t="s">
        <v>173</v>
      </c>
      <c r="BZ487" s="133" t="s">
        <v>173</v>
      </c>
      <c r="CA487" s="133" t="s">
        <v>173</v>
      </c>
      <c r="CB487" s="133" t="s">
        <v>173</v>
      </c>
      <c r="CC487" s="133" t="s">
        <v>173</v>
      </c>
      <c r="CD487" s="133" t="s">
        <v>173</v>
      </c>
      <c r="CE487" s="133" t="s">
        <v>173</v>
      </c>
      <c r="CF487" s="42" t="s">
        <v>107</v>
      </c>
      <c r="CG487" s="29" t="s">
        <v>107</v>
      </c>
      <c r="CH487" s="29" t="s">
        <v>107</v>
      </c>
      <c r="CI487" s="29" t="s">
        <v>107</v>
      </c>
      <c r="CJ487" s="29" t="s">
        <v>107</v>
      </c>
      <c r="CK487" s="29" t="s">
        <v>107</v>
      </c>
      <c r="CL487" s="29" t="s">
        <v>107</v>
      </c>
      <c r="CM487" s="29" t="s">
        <v>107</v>
      </c>
      <c r="CN487" s="29" t="s">
        <v>107</v>
      </c>
      <c r="CO487" s="29" t="s">
        <v>107</v>
      </c>
      <c r="CP487" s="29" t="s">
        <v>107</v>
      </c>
      <c r="CQ487" s="29" t="s">
        <v>107</v>
      </c>
      <c r="CR487" s="29" t="s">
        <v>107</v>
      </c>
      <c r="CS487" s="29" t="s">
        <v>107</v>
      </c>
      <c r="CT487" s="29" t="s">
        <v>107</v>
      </c>
      <c r="CU487" s="332">
        <v>3855370</v>
      </c>
      <c r="CV487" s="43">
        <v>1</v>
      </c>
    </row>
    <row r="488" spans="1:100" ht="25.5">
      <c r="A488" s="28">
        <v>706</v>
      </c>
      <c r="B488" s="29" t="s">
        <v>266</v>
      </c>
      <c r="C488" s="127" t="s">
        <v>0</v>
      </c>
      <c r="D488" s="29" t="s">
        <v>337</v>
      </c>
      <c r="E488" s="42" t="s">
        <v>338</v>
      </c>
      <c r="F488" s="42" t="s">
        <v>107</v>
      </c>
      <c r="G488" s="128" t="s">
        <v>1525</v>
      </c>
      <c r="H488" s="60" t="s">
        <v>952</v>
      </c>
      <c r="I488" s="28">
        <v>8006063</v>
      </c>
      <c r="J488" s="129" t="s">
        <v>1526</v>
      </c>
      <c r="K488" s="31" t="s">
        <v>366</v>
      </c>
      <c r="L488" s="130">
        <v>114</v>
      </c>
      <c r="M488" s="131">
        <v>5</v>
      </c>
      <c r="N488" s="34">
        <v>93200000</v>
      </c>
      <c r="O488" s="131" t="s">
        <v>338</v>
      </c>
      <c r="P488" s="28" t="s">
        <v>2415</v>
      </c>
      <c r="Q488" s="129" t="s">
        <v>112</v>
      </c>
      <c r="R488" s="28" t="s">
        <v>107</v>
      </c>
      <c r="S488" s="28" t="s">
        <v>107</v>
      </c>
      <c r="T488" s="42" t="s">
        <v>107</v>
      </c>
      <c r="U488" s="28" t="s">
        <v>107</v>
      </c>
      <c r="V488" s="28" t="s">
        <v>107</v>
      </c>
      <c r="W488" s="28" t="str">
        <f t="shared" si="7"/>
        <v>N.A.</v>
      </c>
      <c r="X488" s="57" t="s">
        <v>2412</v>
      </c>
      <c r="Y488" s="342">
        <v>0.04</v>
      </c>
      <c r="Z488" s="342">
        <v>0.04</v>
      </c>
      <c r="AA488" s="342">
        <v>0.04</v>
      </c>
      <c r="AB488" s="342">
        <v>0.04</v>
      </c>
      <c r="AC488" s="342">
        <v>0.04</v>
      </c>
      <c r="AD488" s="342">
        <v>0.04</v>
      </c>
      <c r="AE488" s="28" t="s">
        <v>1251</v>
      </c>
      <c r="AF488" s="28" t="s">
        <v>1251</v>
      </c>
      <c r="AG488" s="28" t="s">
        <v>1251</v>
      </c>
      <c r="AH488" s="132">
        <v>1</v>
      </c>
      <c r="AI488" s="38">
        <v>8689479</v>
      </c>
      <c r="AJ488" s="38">
        <v>589650</v>
      </c>
      <c r="AK488" s="38">
        <v>457030</v>
      </c>
      <c r="AL488" s="38" t="s">
        <v>107</v>
      </c>
      <c r="AM488" s="38" t="s">
        <v>107</v>
      </c>
      <c r="AN488" s="38">
        <v>9467039</v>
      </c>
      <c r="AO488" s="38" t="s">
        <v>107</v>
      </c>
      <c r="AP488" s="38">
        <v>620255</v>
      </c>
      <c r="AQ488" s="38">
        <v>310127</v>
      </c>
      <c r="AR488" s="38">
        <v>0</v>
      </c>
      <c r="AS488" s="38" t="s">
        <v>107</v>
      </c>
      <c r="AT488" s="38" t="s">
        <v>107</v>
      </c>
      <c r="AU488" s="38" t="s">
        <v>107</v>
      </c>
      <c r="AV488" s="38" t="s">
        <v>107</v>
      </c>
      <c r="AW488" s="38" t="s">
        <v>107</v>
      </c>
      <c r="AX488" s="38">
        <v>2159464</v>
      </c>
      <c r="AY488" s="38">
        <v>2064395</v>
      </c>
      <c r="AZ488" s="38">
        <v>636577</v>
      </c>
      <c r="BA488" s="38">
        <v>848769</v>
      </c>
      <c r="BB488" s="38" t="s">
        <v>107</v>
      </c>
      <c r="BC488" s="38">
        <v>1958698</v>
      </c>
      <c r="BD488" s="38">
        <v>179547</v>
      </c>
      <c r="BE488" s="38" t="s">
        <v>107</v>
      </c>
      <c r="BF488" s="38">
        <v>1387411</v>
      </c>
      <c r="BG488" s="38">
        <v>3884750</v>
      </c>
      <c r="BH488" s="38">
        <v>114258</v>
      </c>
      <c r="BI488" s="38">
        <v>2358599</v>
      </c>
      <c r="BJ488" s="38">
        <v>1550636</v>
      </c>
      <c r="BK488" s="38" t="s">
        <v>107</v>
      </c>
      <c r="BL488" s="38" t="s">
        <v>107</v>
      </c>
      <c r="BM488" s="38" t="s">
        <v>107</v>
      </c>
      <c r="BN488" s="38">
        <v>9589457</v>
      </c>
      <c r="BO488" s="38">
        <v>212192</v>
      </c>
      <c r="BP488" s="38" t="s">
        <v>107</v>
      </c>
      <c r="BQ488" s="38" t="s">
        <v>107</v>
      </c>
      <c r="BR488" s="38" t="s">
        <v>107</v>
      </c>
      <c r="BS488" s="38">
        <v>783479</v>
      </c>
      <c r="BT488" s="330" t="s">
        <v>107</v>
      </c>
      <c r="BU488" s="38" t="s">
        <v>107</v>
      </c>
      <c r="BV488" s="38" t="s">
        <v>107</v>
      </c>
      <c r="BW488" s="38" t="s">
        <v>107</v>
      </c>
      <c r="BX488" s="38" t="s">
        <v>107</v>
      </c>
      <c r="BY488" s="133" t="s">
        <v>173</v>
      </c>
      <c r="BZ488" s="133" t="s">
        <v>173</v>
      </c>
      <c r="CA488" s="133" t="s">
        <v>173</v>
      </c>
      <c r="CB488" s="133" t="s">
        <v>173</v>
      </c>
      <c r="CC488" s="133" t="s">
        <v>173</v>
      </c>
      <c r="CD488" s="133" t="s">
        <v>173</v>
      </c>
      <c r="CE488" s="133" t="s">
        <v>173</v>
      </c>
      <c r="CF488" s="42" t="s">
        <v>107</v>
      </c>
      <c r="CG488" s="29" t="s">
        <v>107</v>
      </c>
      <c r="CH488" s="29" t="s">
        <v>107</v>
      </c>
      <c r="CI488" s="29" t="s">
        <v>107</v>
      </c>
      <c r="CJ488" s="29" t="s">
        <v>107</v>
      </c>
      <c r="CK488" s="29" t="s">
        <v>107</v>
      </c>
      <c r="CL488" s="29" t="s">
        <v>107</v>
      </c>
      <c r="CM488" s="29" t="s">
        <v>107</v>
      </c>
      <c r="CN488" s="29" t="s">
        <v>107</v>
      </c>
      <c r="CO488" s="29" t="s">
        <v>107</v>
      </c>
      <c r="CP488" s="29" t="s">
        <v>107</v>
      </c>
      <c r="CQ488" s="29" t="s">
        <v>107</v>
      </c>
      <c r="CR488" s="29" t="s">
        <v>107</v>
      </c>
      <c r="CS488" s="29" t="s">
        <v>107</v>
      </c>
      <c r="CT488" s="29" t="s">
        <v>107</v>
      </c>
      <c r="CU488" s="332">
        <v>3855370</v>
      </c>
      <c r="CV488" s="43">
        <v>1</v>
      </c>
    </row>
    <row r="489" spans="1:100" ht="25.5">
      <c r="A489" s="28">
        <v>707</v>
      </c>
      <c r="B489" s="29" t="s">
        <v>266</v>
      </c>
      <c r="C489" s="135" t="s">
        <v>0</v>
      </c>
      <c r="D489" s="29" t="s">
        <v>337</v>
      </c>
      <c r="E489" s="42" t="s">
        <v>338</v>
      </c>
      <c r="F489" s="42" t="s">
        <v>107</v>
      </c>
      <c r="G489" s="116" t="s">
        <v>1527</v>
      </c>
      <c r="H489" s="60" t="s">
        <v>952</v>
      </c>
      <c r="I489" s="28">
        <v>8006089</v>
      </c>
      <c r="J489" s="64" t="s">
        <v>1528</v>
      </c>
      <c r="K489" s="31" t="s">
        <v>369</v>
      </c>
      <c r="L489" s="136">
        <v>154</v>
      </c>
      <c r="M489" s="122">
        <v>5</v>
      </c>
      <c r="N489" s="50">
        <v>110900000</v>
      </c>
      <c r="O489" s="122" t="s">
        <v>338</v>
      </c>
      <c r="P489" s="28" t="s">
        <v>2415</v>
      </c>
      <c r="Q489" s="64" t="s">
        <v>112</v>
      </c>
      <c r="R489" s="28" t="s">
        <v>107</v>
      </c>
      <c r="S489" s="28" t="s">
        <v>107</v>
      </c>
      <c r="T489" s="42" t="s">
        <v>107</v>
      </c>
      <c r="U489" s="28" t="s">
        <v>107</v>
      </c>
      <c r="V489" s="28" t="s">
        <v>107</v>
      </c>
      <c r="W489" s="28" t="str">
        <f t="shared" si="7"/>
        <v>N.A.</v>
      </c>
      <c r="X489" s="57" t="s">
        <v>2413</v>
      </c>
      <c r="Y489" s="342">
        <v>0.04</v>
      </c>
      <c r="Z489" s="342">
        <v>0.04</v>
      </c>
      <c r="AA489" s="342">
        <v>0.04</v>
      </c>
      <c r="AB489" s="342">
        <v>0.04</v>
      </c>
      <c r="AC489" s="342">
        <v>0.04</v>
      </c>
      <c r="AD489" s="342">
        <v>0.04</v>
      </c>
      <c r="AE489" s="28" t="s">
        <v>1251</v>
      </c>
      <c r="AF489" s="28" t="s">
        <v>1251</v>
      </c>
      <c r="AG489" s="28" t="s">
        <v>1251</v>
      </c>
      <c r="AH489" s="132">
        <v>1</v>
      </c>
      <c r="AI489" s="38">
        <v>4285428</v>
      </c>
      <c r="AJ489" s="38">
        <v>589650</v>
      </c>
      <c r="AK489" s="38">
        <v>348912</v>
      </c>
      <c r="AL489" s="38" t="s">
        <v>107</v>
      </c>
      <c r="AM489" s="38" t="s">
        <v>107</v>
      </c>
      <c r="AN489" s="38">
        <v>9500139</v>
      </c>
      <c r="AO489" s="38" t="s">
        <v>107</v>
      </c>
      <c r="AP489" s="38">
        <v>620255</v>
      </c>
      <c r="AQ489" s="38">
        <v>26905</v>
      </c>
      <c r="AR489" s="38">
        <v>143885</v>
      </c>
      <c r="AS489" s="38" t="s">
        <v>107</v>
      </c>
      <c r="AT489" s="38" t="s">
        <v>107</v>
      </c>
      <c r="AU489" s="38" t="s">
        <v>107</v>
      </c>
      <c r="AV489" s="38" t="s">
        <v>107</v>
      </c>
      <c r="AW489" s="38" t="s">
        <v>107</v>
      </c>
      <c r="AX489" s="38">
        <v>2638799</v>
      </c>
      <c r="AY489" s="38">
        <v>3237402</v>
      </c>
      <c r="AZ489" s="38">
        <v>1063798</v>
      </c>
      <c r="BA489" s="38">
        <v>555313</v>
      </c>
      <c r="BB489" s="38" t="s">
        <v>107</v>
      </c>
      <c r="BC489" s="38">
        <v>1958698</v>
      </c>
      <c r="BD489" s="38">
        <v>213475</v>
      </c>
      <c r="BE489" s="38">
        <v>848919</v>
      </c>
      <c r="BF489" s="38">
        <v>1387411</v>
      </c>
      <c r="BG489" s="38">
        <v>3884750</v>
      </c>
      <c r="BH489" s="38">
        <v>110797</v>
      </c>
      <c r="BI489" s="38">
        <v>960636</v>
      </c>
      <c r="BJ489" s="38">
        <v>709210</v>
      </c>
      <c r="BK489" s="38" t="s">
        <v>107</v>
      </c>
      <c r="BL489" s="38" t="s">
        <v>107</v>
      </c>
      <c r="BM489" s="38" t="s">
        <v>107</v>
      </c>
      <c r="BN489" s="38">
        <v>10301040</v>
      </c>
      <c r="BO489" s="38">
        <v>142316</v>
      </c>
      <c r="BP489" s="38" t="s">
        <v>107</v>
      </c>
      <c r="BQ489" s="38">
        <v>6639246</v>
      </c>
      <c r="BR489" s="38" t="s">
        <v>107</v>
      </c>
      <c r="BS489" s="38">
        <v>736040</v>
      </c>
      <c r="BT489" s="330" t="s">
        <v>107</v>
      </c>
      <c r="BU489" s="38" t="s">
        <v>107</v>
      </c>
      <c r="BV489" s="38" t="s">
        <v>107</v>
      </c>
      <c r="BW489" s="38" t="s">
        <v>107</v>
      </c>
      <c r="BX489" s="38" t="s">
        <v>107</v>
      </c>
      <c r="BY489" s="133" t="s">
        <v>173</v>
      </c>
      <c r="BZ489" s="133" t="s">
        <v>173</v>
      </c>
      <c r="CA489" s="133" t="s">
        <v>173</v>
      </c>
      <c r="CB489" s="133" t="s">
        <v>173</v>
      </c>
      <c r="CC489" s="133" t="s">
        <v>173</v>
      </c>
      <c r="CD489" s="133" t="s">
        <v>173</v>
      </c>
      <c r="CE489" s="133" t="s">
        <v>173</v>
      </c>
      <c r="CF489" s="42" t="s">
        <v>107</v>
      </c>
      <c r="CG489" s="29" t="s">
        <v>107</v>
      </c>
      <c r="CH489" s="29" t="s">
        <v>107</v>
      </c>
      <c r="CI489" s="29" t="s">
        <v>107</v>
      </c>
      <c r="CJ489" s="29" t="s">
        <v>107</v>
      </c>
      <c r="CK489" s="29" t="s">
        <v>107</v>
      </c>
      <c r="CL489" s="29" t="s">
        <v>107</v>
      </c>
      <c r="CM489" s="29" t="s">
        <v>107</v>
      </c>
      <c r="CN489" s="29" t="s">
        <v>107</v>
      </c>
      <c r="CO489" s="29" t="s">
        <v>107</v>
      </c>
      <c r="CP489" s="29" t="s">
        <v>107</v>
      </c>
      <c r="CQ489" s="29" t="s">
        <v>107</v>
      </c>
      <c r="CR489" s="29" t="s">
        <v>107</v>
      </c>
      <c r="CS489" s="29" t="s">
        <v>107</v>
      </c>
      <c r="CT489" s="29" t="s">
        <v>107</v>
      </c>
      <c r="CU489" s="332">
        <v>3855370</v>
      </c>
      <c r="CV489" s="43">
        <v>1</v>
      </c>
    </row>
    <row r="490" spans="1:100" ht="25.5">
      <c r="A490" s="28">
        <v>708</v>
      </c>
      <c r="B490" s="29" t="s">
        <v>266</v>
      </c>
      <c r="C490" s="135" t="s">
        <v>0</v>
      </c>
      <c r="D490" s="29" t="s">
        <v>337</v>
      </c>
      <c r="E490" s="42" t="s">
        <v>338</v>
      </c>
      <c r="F490" s="42" t="s">
        <v>107</v>
      </c>
      <c r="G490" s="116" t="s">
        <v>1529</v>
      </c>
      <c r="H490" s="60" t="s">
        <v>952</v>
      </c>
      <c r="I490" s="28">
        <v>8006055</v>
      </c>
      <c r="J490" s="64" t="s">
        <v>1530</v>
      </c>
      <c r="K490" s="31" t="s">
        <v>341</v>
      </c>
      <c r="L490" s="136">
        <v>143</v>
      </c>
      <c r="M490" s="122">
        <v>5</v>
      </c>
      <c r="N490" s="34">
        <v>91200000</v>
      </c>
      <c r="O490" s="122" t="s">
        <v>338</v>
      </c>
      <c r="P490" s="28" t="s">
        <v>2415</v>
      </c>
      <c r="Q490" s="64" t="s">
        <v>112</v>
      </c>
      <c r="R490" s="28" t="s">
        <v>107</v>
      </c>
      <c r="S490" s="28" t="s">
        <v>107</v>
      </c>
      <c r="T490" s="42" t="s">
        <v>107</v>
      </c>
      <c r="U490" s="28" t="s">
        <v>107</v>
      </c>
      <c r="V490" s="28" t="s">
        <v>107</v>
      </c>
      <c r="W490" s="28" t="str">
        <f t="shared" si="7"/>
        <v>N.A.</v>
      </c>
      <c r="X490" s="57" t="s">
        <v>2412</v>
      </c>
      <c r="Y490" s="342">
        <v>0.04</v>
      </c>
      <c r="Z490" s="342">
        <v>0.04</v>
      </c>
      <c r="AA490" s="342">
        <v>0.04</v>
      </c>
      <c r="AB490" s="342">
        <v>0.04</v>
      </c>
      <c r="AC490" s="342">
        <v>0.04</v>
      </c>
      <c r="AD490" s="342">
        <v>0.04</v>
      </c>
      <c r="AE490" s="28" t="s">
        <v>1251</v>
      </c>
      <c r="AF490" s="28" t="s">
        <v>1251</v>
      </c>
      <c r="AG490" s="28" t="s">
        <v>1251</v>
      </c>
      <c r="AH490" s="132">
        <v>1</v>
      </c>
      <c r="AI490" s="38">
        <v>8689479</v>
      </c>
      <c r="AJ490" s="38">
        <v>589650</v>
      </c>
      <c r="AK490" s="38">
        <v>457030</v>
      </c>
      <c r="AL490" s="38" t="s">
        <v>107</v>
      </c>
      <c r="AM490" s="38" t="s">
        <v>107</v>
      </c>
      <c r="AN490" s="38">
        <v>9467039</v>
      </c>
      <c r="AO490" s="38" t="s">
        <v>107</v>
      </c>
      <c r="AP490" s="38">
        <v>620255</v>
      </c>
      <c r="AQ490" s="38">
        <v>310127</v>
      </c>
      <c r="AR490" s="38">
        <v>0</v>
      </c>
      <c r="AS490" s="38" t="s">
        <v>107</v>
      </c>
      <c r="AT490" s="38" t="s">
        <v>107</v>
      </c>
      <c r="AU490" s="38" t="s">
        <v>107</v>
      </c>
      <c r="AV490" s="38" t="s">
        <v>107</v>
      </c>
      <c r="AW490" s="38" t="s">
        <v>107</v>
      </c>
      <c r="AX490" s="38">
        <v>2159464</v>
      </c>
      <c r="AY490" s="38">
        <v>2064395</v>
      </c>
      <c r="AZ490" s="38">
        <v>636577</v>
      </c>
      <c r="BA490" s="38">
        <v>848769</v>
      </c>
      <c r="BB490" s="38" t="s">
        <v>107</v>
      </c>
      <c r="BC490" s="38">
        <v>1958698</v>
      </c>
      <c r="BD490" s="38">
        <v>179547</v>
      </c>
      <c r="BE490" s="38" t="s">
        <v>107</v>
      </c>
      <c r="BF490" s="38">
        <v>1387411</v>
      </c>
      <c r="BG490" s="38">
        <v>3884750</v>
      </c>
      <c r="BH490" s="38">
        <v>114258</v>
      </c>
      <c r="BI490" s="38">
        <v>2358599</v>
      </c>
      <c r="BJ490" s="38">
        <v>1550636</v>
      </c>
      <c r="BK490" s="38" t="s">
        <v>107</v>
      </c>
      <c r="BL490" s="38" t="s">
        <v>107</v>
      </c>
      <c r="BM490" s="38" t="s">
        <v>107</v>
      </c>
      <c r="BN490" s="38">
        <v>9589457</v>
      </c>
      <c r="BO490" s="38">
        <v>212192</v>
      </c>
      <c r="BP490" s="38" t="s">
        <v>107</v>
      </c>
      <c r="BQ490" s="38" t="s">
        <v>107</v>
      </c>
      <c r="BR490" s="38" t="s">
        <v>107</v>
      </c>
      <c r="BS490" s="38">
        <v>783479</v>
      </c>
      <c r="BT490" s="330" t="s">
        <v>107</v>
      </c>
      <c r="BU490" s="38" t="s">
        <v>107</v>
      </c>
      <c r="BV490" s="38" t="s">
        <v>107</v>
      </c>
      <c r="BW490" s="38" t="s">
        <v>107</v>
      </c>
      <c r="BX490" s="38" t="s">
        <v>107</v>
      </c>
      <c r="BY490" s="137" t="s">
        <v>173</v>
      </c>
      <c r="BZ490" s="137" t="s">
        <v>173</v>
      </c>
      <c r="CA490" s="137" t="s">
        <v>173</v>
      </c>
      <c r="CB490" s="137" t="s">
        <v>173</v>
      </c>
      <c r="CC490" s="137" t="s">
        <v>173</v>
      </c>
      <c r="CD490" s="137" t="s">
        <v>173</v>
      </c>
      <c r="CE490" s="138" t="s">
        <v>173</v>
      </c>
      <c r="CF490" s="42" t="s">
        <v>107</v>
      </c>
      <c r="CG490" s="29" t="s">
        <v>107</v>
      </c>
      <c r="CH490" s="29" t="s">
        <v>107</v>
      </c>
      <c r="CI490" s="29" t="s">
        <v>107</v>
      </c>
      <c r="CJ490" s="29" t="s">
        <v>107</v>
      </c>
      <c r="CK490" s="29" t="s">
        <v>107</v>
      </c>
      <c r="CL490" s="29" t="s">
        <v>107</v>
      </c>
      <c r="CM490" s="29" t="s">
        <v>107</v>
      </c>
      <c r="CN490" s="29" t="s">
        <v>107</v>
      </c>
      <c r="CO490" s="29" t="s">
        <v>107</v>
      </c>
      <c r="CP490" s="29" t="s">
        <v>107</v>
      </c>
      <c r="CQ490" s="29" t="s">
        <v>107</v>
      </c>
      <c r="CR490" s="29" t="s">
        <v>107</v>
      </c>
      <c r="CS490" s="29" t="s">
        <v>107</v>
      </c>
      <c r="CT490" s="29" t="s">
        <v>107</v>
      </c>
      <c r="CU490" s="332">
        <v>3855370</v>
      </c>
      <c r="CV490" s="43">
        <v>1</v>
      </c>
    </row>
    <row r="491" spans="1:100" ht="51">
      <c r="A491" s="28">
        <v>709</v>
      </c>
      <c r="B491" s="29" t="s">
        <v>266</v>
      </c>
      <c r="C491" s="135" t="s">
        <v>0</v>
      </c>
      <c r="D491" s="49" t="s">
        <v>867</v>
      </c>
      <c r="E491" s="42" t="s">
        <v>871</v>
      </c>
      <c r="F491" s="60" t="s">
        <v>872</v>
      </c>
      <c r="G491" s="116" t="s">
        <v>1531</v>
      </c>
      <c r="H491" s="60" t="s">
        <v>952</v>
      </c>
      <c r="I491" s="28">
        <v>8003014</v>
      </c>
      <c r="J491" s="64" t="s">
        <v>1532</v>
      </c>
      <c r="K491" s="31" t="s">
        <v>107</v>
      </c>
      <c r="L491" s="136">
        <v>130</v>
      </c>
      <c r="M491" s="64" t="s">
        <v>107</v>
      </c>
      <c r="N491" s="34">
        <v>222800000</v>
      </c>
      <c r="O491" s="64" t="s">
        <v>107</v>
      </c>
      <c r="P491" s="28" t="s">
        <v>2415</v>
      </c>
      <c r="Q491" s="28" t="s">
        <v>360</v>
      </c>
      <c r="R491" s="28" t="s">
        <v>107</v>
      </c>
      <c r="S491" s="28" t="s">
        <v>107</v>
      </c>
      <c r="T491" s="42" t="s">
        <v>107</v>
      </c>
      <c r="U491" s="28" t="s">
        <v>107</v>
      </c>
      <c r="V491" s="28" t="s">
        <v>107</v>
      </c>
      <c r="W491" s="28" t="str">
        <f t="shared" si="7"/>
        <v>N.A.</v>
      </c>
      <c r="X491" s="57" t="s">
        <v>2413</v>
      </c>
      <c r="Y491" s="343">
        <v>0</v>
      </c>
      <c r="Z491" s="343">
        <v>0.01</v>
      </c>
      <c r="AA491" s="343">
        <v>1.4999999999999999E-2</v>
      </c>
      <c r="AB491" s="343">
        <v>0.02</v>
      </c>
      <c r="AC491" s="343">
        <v>2.5000000000000001E-2</v>
      </c>
      <c r="AD491" s="343">
        <v>0.03</v>
      </c>
      <c r="AE491" s="28" t="s">
        <v>1251</v>
      </c>
      <c r="AF491" s="28" t="s">
        <v>1251</v>
      </c>
      <c r="AG491" s="28" t="s">
        <v>1251</v>
      </c>
      <c r="AH491" s="139">
        <v>1</v>
      </c>
      <c r="AI491" s="38">
        <v>8689479</v>
      </c>
      <c r="AJ491" s="38">
        <v>589650</v>
      </c>
      <c r="AK491" s="38">
        <v>457030</v>
      </c>
      <c r="AL491" s="38" t="s">
        <v>107</v>
      </c>
      <c r="AM491" s="38" t="s">
        <v>107</v>
      </c>
      <c r="AN491" s="38">
        <v>9467039</v>
      </c>
      <c r="AO491" s="38" t="s">
        <v>107</v>
      </c>
      <c r="AP491" s="38">
        <v>620255</v>
      </c>
      <c r="AQ491" s="38">
        <v>310127</v>
      </c>
      <c r="AR491" s="38">
        <v>0</v>
      </c>
      <c r="AS491" s="38" t="s">
        <v>107</v>
      </c>
      <c r="AT491" s="38" t="s">
        <v>107</v>
      </c>
      <c r="AU491" s="38" t="s">
        <v>107</v>
      </c>
      <c r="AV491" s="38" t="s">
        <v>107</v>
      </c>
      <c r="AW491" s="38" t="s">
        <v>107</v>
      </c>
      <c r="AX491" s="38">
        <v>14639633</v>
      </c>
      <c r="AY491" s="38" t="s">
        <v>107</v>
      </c>
      <c r="AZ491" s="38">
        <v>636577</v>
      </c>
      <c r="BA491" s="38">
        <v>848769</v>
      </c>
      <c r="BB491" s="38" t="s">
        <v>107</v>
      </c>
      <c r="BC491" s="38" t="s">
        <v>107</v>
      </c>
      <c r="BD491" s="38">
        <v>179547</v>
      </c>
      <c r="BE491" s="38" t="s">
        <v>107</v>
      </c>
      <c r="BF491" s="38">
        <v>1387411</v>
      </c>
      <c r="BG491" s="38">
        <v>3884750</v>
      </c>
      <c r="BH491" s="38">
        <v>114258</v>
      </c>
      <c r="BI491" s="38">
        <v>2358599</v>
      </c>
      <c r="BJ491" s="38">
        <v>4651908</v>
      </c>
      <c r="BK491" s="38" t="s">
        <v>107</v>
      </c>
      <c r="BL491" s="38" t="s">
        <v>107</v>
      </c>
      <c r="BM491" s="38" t="s">
        <v>107</v>
      </c>
      <c r="BN491" s="38">
        <v>9589457</v>
      </c>
      <c r="BO491" s="38">
        <v>212192</v>
      </c>
      <c r="BP491" s="38" t="s">
        <v>107</v>
      </c>
      <c r="BQ491" s="38" t="s">
        <v>107</v>
      </c>
      <c r="BR491" s="38">
        <v>11425736</v>
      </c>
      <c r="BS491" s="38">
        <v>783479</v>
      </c>
      <c r="BT491" s="330" t="s">
        <v>107</v>
      </c>
      <c r="BU491" s="38" t="s">
        <v>107</v>
      </c>
      <c r="BV491" s="38" t="s">
        <v>107</v>
      </c>
      <c r="BW491" s="38" t="s">
        <v>107</v>
      </c>
      <c r="BX491" s="38" t="s">
        <v>107</v>
      </c>
      <c r="BY491" s="140" t="s">
        <v>173</v>
      </c>
      <c r="BZ491" s="140" t="s">
        <v>173</v>
      </c>
      <c r="CA491" s="140" t="s">
        <v>173</v>
      </c>
      <c r="CB491" s="140" t="s">
        <v>173</v>
      </c>
      <c r="CC491" s="140" t="s">
        <v>173</v>
      </c>
      <c r="CD491" s="140" t="s">
        <v>173</v>
      </c>
      <c r="CE491" s="141" t="s">
        <v>173</v>
      </c>
      <c r="CF491" s="42" t="s">
        <v>107</v>
      </c>
      <c r="CG491" s="29" t="s">
        <v>107</v>
      </c>
      <c r="CH491" s="29" t="s">
        <v>107</v>
      </c>
      <c r="CI491" s="29" t="s">
        <v>107</v>
      </c>
      <c r="CJ491" s="29" t="s">
        <v>107</v>
      </c>
      <c r="CK491" s="29" t="s">
        <v>107</v>
      </c>
      <c r="CL491" s="29" t="s">
        <v>107</v>
      </c>
      <c r="CM491" s="29" t="s">
        <v>107</v>
      </c>
      <c r="CN491" s="29" t="s">
        <v>107</v>
      </c>
      <c r="CO491" s="29" t="s">
        <v>107</v>
      </c>
      <c r="CP491" s="29" t="s">
        <v>107</v>
      </c>
      <c r="CQ491" s="29" t="s">
        <v>107</v>
      </c>
      <c r="CR491" s="29" t="s">
        <v>107</v>
      </c>
      <c r="CS491" s="29" t="s">
        <v>107</v>
      </c>
      <c r="CT491" s="29" t="s">
        <v>107</v>
      </c>
      <c r="CU491" s="332">
        <v>5215033</v>
      </c>
      <c r="CV491" s="43">
        <v>1</v>
      </c>
    </row>
    <row r="492" spans="1:100" ht="51">
      <c r="A492" s="28">
        <v>710</v>
      </c>
      <c r="B492" s="29" t="s">
        <v>266</v>
      </c>
      <c r="C492" s="135" t="s">
        <v>0</v>
      </c>
      <c r="D492" s="49" t="s">
        <v>810</v>
      </c>
      <c r="E492" s="60" t="s">
        <v>811</v>
      </c>
      <c r="F492" s="60" t="s">
        <v>107</v>
      </c>
      <c r="G492" s="116" t="s">
        <v>1533</v>
      </c>
      <c r="H492" s="60" t="s">
        <v>952</v>
      </c>
      <c r="I492" s="28">
        <v>8007028</v>
      </c>
      <c r="J492" s="64" t="s">
        <v>1534</v>
      </c>
      <c r="K492" s="31" t="s">
        <v>107</v>
      </c>
      <c r="L492" s="136">
        <v>115</v>
      </c>
      <c r="M492" s="64" t="s">
        <v>107</v>
      </c>
      <c r="N492" s="34">
        <v>79500000</v>
      </c>
      <c r="O492" s="64" t="s">
        <v>107</v>
      </c>
      <c r="P492" s="28" t="s">
        <v>2415</v>
      </c>
      <c r="Q492" s="64" t="s">
        <v>112</v>
      </c>
      <c r="R492" s="28" t="s">
        <v>107</v>
      </c>
      <c r="S492" s="28" t="s">
        <v>107</v>
      </c>
      <c r="T492" s="42" t="s">
        <v>107</v>
      </c>
      <c r="U492" s="28" t="s">
        <v>107</v>
      </c>
      <c r="V492" s="28" t="s">
        <v>107</v>
      </c>
      <c r="W492" s="28" t="str">
        <f t="shared" si="7"/>
        <v>N.A.</v>
      </c>
      <c r="X492" s="57" t="s">
        <v>2412</v>
      </c>
      <c r="Y492" s="343">
        <v>0</v>
      </c>
      <c r="Z492" s="343">
        <v>0.01</v>
      </c>
      <c r="AA492" s="343">
        <v>1.4999999999999999E-2</v>
      </c>
      <c r="AB492" s="343">
        <v>0.02</v>
      </c>
      <c r="AC492" s="343">
        <v>2.5000000000000001E-2</v>
      </c>
      <c r="AD492" s="343">
        <v>0.03</v>
      </c>
      <c r="AE492" s="28" t="s">
        <v>1251</v>
      </c>
      <c r="AF492" s="28" t="s">
        <v>1251</v>
      </c>
      <c r="AG492" s="28" t="s">
        <v>1251</v>
      </c>
      <c r="AH492" s="139">
        <v>1</v>
      </c>
      <c r="AI492" s="38">
        <v>8689479</v>
      </c>
      <c r="AJ492" s="38">
        <v>589650</v>
      </c>
      <c r="AK492" s="38">
        <v>457030</v>
      </c>
      <c r="AL492" s="38" t="s">
        <v>107</v>
      </c>
      <c r="AM492" s="38" t="s">
        <v>107</v>
      </c>
      <c r="AN492" s="38">
        <v>9467039</v>
      </c>
      <c r="AO492" s="38" t="s">
        <v>107</v>
      </c>
      <c r="AP492" s="38">
        <v>620255</v>
      </c>
      <c r="AQ492" s="38">
        <v>310127</v>
      </c>
      <c r="AR492" s="38">
        <v>0</v>
      </c>
      <c r="AS492" s="38" t="s">
        <v>107</v>
      </c>
      <c r="AT492" s="38" t="s">
        <v>107</v>
      </c>
      <c r="AU492" s="38" t="s">
        <v>107</v>
      </c>
      <c r="AV492" s="38" t="s">
        <v>107</v>
      </c>
      <c r="AW492" s="38" t="s">
        <v>107</v>
      </c>
      <c r="AX492" s="38">
        <v>2159464</v>
      </c>
      <c r="AY492" s="38">
        <v>2064395</v>
      </c>
      <c r="AZ492" s="38">
        <v>636577</v>
      </c>
      <c r="BA492" s="38">
        <v>848769</v>
      </c>
      <c r="BB492" s="38">
        <v>1583281</v>
      </c>
      <c r="BC492" s="38">
        <v>1958698</v>
      </c>
      <c r="BD492" s="38">
        <v>179547</v>
      </c>
      <c r="BE492" s="38" t="s">
        <v>107</v>
      </c>
      <c r="BF492" s="38">
        <v>1387411</v>
      </c>
      <c r="BG492" s="38">
        <v>3884750</v>
      </c>
      <c r="BH492" s="38">
        <v>114258</v>
      </c>
      <c r="BI492" s="38">
        <v>2358599</v>
      </c>
      <c r="BJ492" s="38">
        <v>1550636</v>
      </c>
      <c r="BK492" s="38" t="s">
        <v>107</v>
      </c>
      <c r="BL492" s="38" t="s">
        <v>107</v>
      </c>
      <c r="BM492" s="38" t="s">
        <v>107</v>
      </c>
      <c r="BN492" s="38">
        <v>9589457</v>
      </c>
      <c r="BO492" s="38">
        <v>212192</v>
      </c>
      <c r="BP492" s="38" t="s">
        <v>107</v>
      </c>
      <c r="BQ492" s="38" t="s">
        <v>107</v>
      </c>
      <c r="BR492" s="38" t="s">
        <v>107</v>
      </c>
      <c r="BS492" s="38">
        <v>783479</v>
      </c>
      <c r="BT492" s="330" t="s">
        <v>107</v>
      </c>
      <c r="BU492" s="38" t="s">
        <v>107</v>
      </c>
      <c r="BV492" s="38" t="s">
        <v>107</v>
      </c>
      <c r="BW492" s="38" t="s">
        <v>107</v>
      </c>
      <c r="BX492" s="38" t="s">
        <v>107</v>
      </c>
      <c r="BY492" s="140" t="s">
        <v>173</v>
      </c>
      <c r="BZ492" s="140" t="s">
        <v>173</v>
      </c>
      <c r="CA492" s="140" t="s">
        <v>173</v>
      </c>
      <c r="CB492" s="140" t="s">
        <v>173</v>
      </c>
      <c r="CC492" s="140" t="s">
        <v>173</v>
      </c>
      <c r="CD492" s="140" t="s">
        <v>173</v>
      </c>
      <c r="CE492" s="141" t="s">
        <v>173</v>
      </c>
      <c r="CF492" s="42" t="s">
        <v>107</v>
      </c>
      <c r="CG492" s="29" t="s">
        <v>107</v>
      </c>
      <c r="CH492" s="29" t="s">
        <v>107</v>
      </c>
      <c r="CI492" s="29" t="s">
        <v>107</v>
      </c>
      <c r="CJ492" s="29" t="s">
        <v>107</v>
      </c>
      <c r="CK492" s="29" t="s">
        <v>107</v>
      </c>
      <c r="CL492" s="29" t="s">
        <v>107</v>
      </c>
      <c r="CM492" s="29" t="s">
        <v>107</v>
      </c>
      <c r="CN492" s="29" t="s">
        <v>107</v>
      </c>
      <c r="CO492" s="29" t="s">
        <v>107</v>
      </c>
      <c r="CP492" s="29" t="s">
        <v>107</v>
      </c>
      <c r="CQ492" s="29" t="s">
        <v>107</v>
      </c>
      <c r="CR492" s="29" t="s">
        <v>107</v>
      </c>
      <c r="CS492" s="29" t="s">
        <v>107</v>
      </c>
      <c r="CT492" s="29" t="s">
        <v>107</v>
      </c>
      <c r="CU492" s="332">
        <v>3855370</v>
      </c>
      <c r="CV492" s="43">
        <v>1</v>
      </c>
    </row>
    <row r="493" spans="1:100" ht="25.5">
      <c r="A493" s="28">
        <v>712</v>
      </c>
      <c r="B493" s="29" t="s">
        <v>266</v>
      </c>
      <c r="C493" s="135" t="s">
        <v>2</v>
      </c>
      <c r="D493" s="29" t="s">
        <v>337</v>
      </c>
      <c r="E493" s="42" t="s">
        <v>346</v>
      </c>
      <c r="F493" s="42" t="s">
        <v>107</v>
      </c>
      <c r="G493" s="116" t="s">
        <v>1539</v>
      </c>
      <c r="H493" s="42" t="s">
        <v>400</v>
      </c>
      <c r="I493" s="28">
        <v>3006142</v>
      </c>
      <c r="J493" s="64" t="s">
        <v>1540</v>
      </c>
      <c r="K493" s="31" t="s">
        <v>107</v>
      </c>
      <c r="L493" s="136">
        <v>163</v>
      </c>
      <c r="M493" s="122" t="s">
        <v>107</v>
      </c>
      <c r="N493" s="34">
        <v>208000000</v>
      </c>
      <c r="O493" s="28" t="s">
        <v>107</v>
      </c>
      <c r="P493" s="28" t="s">
        <v>130</v>
      </c>
      <c r="Q493" s="28" t="s">
        <v>1056</v>
      </c>
      <c r="R493" s="28" t="s">
        <v>107</v>
      </c>
      <c r="S493" s="28" t="s">
        <v>107</v>
      </c>
      <c r="T493" s="42" t="s">
        <v>107</v>
      </c>
      <c r="U493" s="28" t="s">
        <v>107</v>
      </c>
      <c r="V493" s="28" t="s">
        <v>107</v>
      </c>
      <c r="W493" s="28" t="str">
        <f t="shared" si="7"/>
        <v>N.A.</v>
      </c>
      <c r="X493" s="57" t="s">
        <v>2412</v>
      </c>
      <c r="Y493" s="343">
        <v>0</v>
      </c>
      <c r="Z493" s="344">
        <v>0.01</v>
      </c>
      <c r="AA493" s="344">
        <v>1.4999999999999999E-2</v>
      </c>
      <c r="AB493" s="344">
        <v>0.02</v>
      </c>
      <c r="AC493" s="344">
        <v>2.5000000000000001E-2</v>
      </c>
      <c r="AD493" s="344">
        <v>0.03</v>
      </c>
      <c r="AE493" s="28" t="s">
        <v>1251</v>
      </c>
      <c r="AF493" s="28" t="s">
        <v>1251</v>
      </c>
      <c r="AG493" s="28" t="s">
        <v>1251</v>
      </c>
      <c r="AH493" s="143">
        <v>1</v>
      </c>
      <c r="AI493" s="38">
        <v>8689479</v>
      </c>
      <c r="AJ493" s="38">
        <v>589650</v>
      </c>
      <c r="AK493" s="38">
        <v>708758</v>
      </c>
      <c r="AL493" s="38" t="s">
        <v>107</v>
      </c>
      <c r="AM493" s="38" t="s">
        <v>107</v>
      </c>
      <c r="AN493" s="38">
        <v>9467039</v>
      </c>
      <c r="AO493" s="38" t="s">
        <v>107</v>
      </c>
      <c r="AP493" s="38">
        <v>365582</v>
      </c>
      <c r="AQ493" s="38">
        <v>389168</v>
      </c>
      <c r="AR493" s="38">
        <v>0</v>
      </c>
      <c r="AS493" s="38" t="s">
        <v>107</v>
      </c>
      <c r="AT493" s="38" t="s">
        <v>107</v>
      </c>
      <c r="AU493" s="38" t="s">
        <v>107</v>
      </c>
      <c r="AV493" s="38" t="s">
        <v>107</v>
      </c>
      <c r="AW493" s="38" t="s">
        <v>107</v>
      </c>
      <c r="AX493" s="38">
        <v>2995420</v>
      </c>
      <c r="AY493" s="38">
        <v>4375141</v>
      </c>
      <c r="AZ493" s="38">
        <v>4325458</v>
      </c>
      <c r="BA493" s="38">
        <v>2526832</v>
      </c>
      <c r="BB493" s="38" t="s">
        <v>107</v>
      </c>
      <c r="BC493" s="38">
        <v>1273643</v>
      </c>
      <c r="BD493" s="38">
        <v>179547</v>
      </c>
      <c r="BE493" s="38">
        <v>1528371</v>
      </c>
      <c r="BF493" s="38">
        <v>1387411</v>
      </c>
      <c r="BG493" s="38">
        <v>3884750</v>
      </c>
      <c r="BH493" s="38">
        <v>114258</v>
      </c>
      <c r="BI493" s="38">
        <v>2358599</v>
      </c>
      <c r="BJ493" s="38">
        <v>613236</v>
      </c>
      <c r="BK493" s="38" t="s">
        <v>107</v>
      </c>
      <c r="BL493" s="38" t="s">
        <v>107</v>
      </c>
      <c r="BM493" s="38" t="s">
        <v>107</v>
      </c>
      <c r="BN493" s="38">
        <v>9589457</v>
      </c>
      <c r="BO493" s="38">
        <v>212192</v>
      </c>
      <c r="BP493" s="38" t="s">
        <v>107</v>
      </c>
      <c r="BQ493" s="38" t="s">
        <v>107</v>
      </c>
      <c r="BR493" s="38" t="s">
        <v>107</v>
      </c>
      <c r="BS493" s="38">
        <v>745317</v>
      </c>
      <c r="BT493" s="330" t="s">
        <v>107</v>
      </c>
      <c r="BU493" s="38" t="s">
        <v>107</v>
      </c>
      <c r="BV493" s="38" t="s">
        <v>107</v>
      </c>
      <c r="BW493" s="38" t="s">
        <v>107</v>
      </c>
      <c r="BX493" s="38" t="s">
        <v>107</v>
      </c>
      <c r="BY493" s="144" t="s">
        <v>113</v>
      </c>
      <c r="BZ493" s="144" t="s">
        <v>113</v>
      </c>
      <c r="CA493" s="144" t="s">
        <v>113</v>
      </c>
      <c r="CB493" s="144" t="s">
        <v>114</v>
      </c>
      <c r="CC493" s="144" t="s">
        <v>114</v>
      </c>
      <c r="CD493" s="144" t="s">
        <v>114</v>
      </c>
      <c r="CE493" s="144" t="s">
        <v>114</v>
      </c>
      <c r="CF493" s="42">
        <v>8500000</v>
      </c>
      <c r="CG493" s="145"/>
      <c r="CH493" s="145"/>
      <c r="CI493" s="145"/>
      <c r="CJ493" s="145"/>
      <c r="CK493" s="145"/>
      <c r="CL493" s="145"/>
      <c r="CM493" s="145"/>
      <c r="CN493" s="145"/>
      <c r="CO493" s="145"/>
      <c r="CP493" s="145"/>
      <c r="CQ493" s="145"/>
      <c r="CR493" s="145"/>
      <c r="CS493" s="145"/>
      <c r="CT493" s="145"/>
      <c r="CU493" s="332">
        <v>9849089</v>
      </c>
      <c r="CV493" s="43">
        <v>1</v>
      </c>
    </row>
    <row r="494" spans="1:100" ht="25.5">
      <c r="A494" s="28">
        <v>714</v>
      </c>
      <c r="B494" s="29" t="s">
        <v>266</v>
      </c>
      <c r="C494" s="135" t="s">
        <v>0</v>
      </c>
      <c r="D494" s="29" t="s">
        <v>337</v>
      </c>
      <c r="E494" s="42" t="s">
        <v>338</v>
      </c>
      <c r="F494" s="42" t="s">
        <v>107</v>
      </c>
      <c r="G494" s="116" t="s">
        <v>1543</v>
      </c>
      <c r="H494" s="60" t="s">
        <v>291</v>
      </c>
      <c r="I494" s="28">
        <v>9206082</v>
      </c>
      <c r="J494" s="64" t="s">
        <v>1544</v>
      </c>
      <c r="K494" s="31" t="s">
        <v>366</v>
      </c>
      <c r="L494" s="136">
        <v>114</v>
      </c>
      <c r="M494" s="122">
        <v>5</v>
      </c>
      <c r="N494" s="34">
        <v>94000000</v>
      </c>
      <c r="O494" s="122" t="s">
        <v>338</v>
      </c>
      <c r="P494" s="28" t="s">
        <v>130</v>
      </c>
      <c r="Q494" s="64" t="s">
        <v>112</v>
      </c>
      <c r="R494" s="28" t="s">
        <v>107</v>
      </c>
      <c r="S494" s="28" t="s">
        <v>107</v>
      </c>
      <c r="T494" s="42" t="s">
        <v>107</v>
      </c>
      <c r="U494" s="28" t="s">
        <v>107</v>
      </c>
      <c r="V494" s="28" t="s">
        <v>107</v>
      </c>
      <c r="W494" s="28" t="str">
        <f t="shared" si="7"/>
        <v>N.A.</v>
      </c>
      <c r="X494" s="57" t="s">
        <v>2412</v>
      </c>
      <c r="Y494" s="342">
        <v>0.04</v>
      </c>
      <c r="Z494" s="342">
        <v>0.04</v>
      </c>
      <c r="AA494" s="342">
        <v>0.04</v>
      </c>
      <c r="AB494" s="342">
        <v>0.04</v>
      </c>
      <c r="AC494" s="342">
        <v>0.04</v>
      </c>
      <c r="AD494" s="342">
        <v>0.04</v>
      </c>
      <c r="AE494" s="28" t="s">
        <v>1251</v>
      </c>
      <c r="AF494" s="28" t="s">
        <v>1251</v>
      </c>
      <c r="AG494" s="28" t="s">
        <v>1251</v>
      </c>
      <c r="AH494" s="143">
        <v>1</v>
      </c>
      <c r="AI494" s="38">
        <v>8689479</v>
      </c>
      <c r="AJ494" s="38">
        <v>589650</v>
      </c>
      <c r="AK494" s="38">
        <v>457030</v>
      </c>
      <c r="AL494" s="38" t="s">
        <v>107</v>
      </c>
      <c r="AM494" s="38" t="s">
        <v>107</v>
      </c>
      <c r="AN494" s="38">
        <v>9467039</v>
      </c>
      <c r="AO494" s="38" t="s">
        <v>107</v>
      </c>
      <c r="AP494" s="38" t="s">
        <v>107</v>
      </c>
      <c r="AQ494" s="38">
        <v>310127</v>
      </c>
      <c r="AR494" s="38">
        <v>0</v>
      </c>
      <c r="AS494" s="38" t="s">
        <v>107</v>
      </c>
      <c r="AT494" s="38" t="s">
        <v>107</v>
      </c>
      <c r="AU494" s="38" t="s">
        <v>107</v>
      </c>
      <c r="AV494" s="38" t="s">
        <v>107</v>
      </c>
      <c r="AW494" s="38" t="s">
        <v>107</v>
      </c>
      <c r="AX494" s="38">
        <v>2159464</v>
      </c>
      <c r="AY494" s="38" t="s">
        <v>107</v>
      </c>
      <c r="AZ494" s="38">
        <v>636577</v>
      </c>
      <c r="BA494" s="38">
        <v>757758</v>
      </c>
      <c r="BB494" s="38" t="s">
        <v>107</v>
      </c>
      <c r="BC494" s="38" t="s">
        <v>107</v>
      </c>
      <c r="BD494" s="38">
        <v>179547</v>
      </c>
      <c r="BE494" s="38" t="s">
        <v>107</v>
      </c>
      <c r="BF494" s="38">
        <v>1311855</v>
      </c>
      <c r="BG494" s="38">
        <v>3884750</v>
      </c>
      <c r="BH494" s="38">
        <v>114258</v>
      </c>
      <c r="BI494" s="38">
        <v>2358599</v>
      </c>
      <c r="BJ494" s="38">
        <v>4651908</v>
      </c>
      <c r="BK494" s="38" t="s">
        <v>107</v>
      </c>
      <c r="BL494" s="38" t="s">
        <v>107</v>
      </c>
      <c r="BM494" s="38" t="s">
        <v>107</v>
      </c>
      <c r="BN494" s="38">
        <v>9589457</v>
      </c>
      <c r="BO494" s="38">
        <v>212192</v>
      </c>
      <c r="BP494" s="38" t="s">
        <v>107</v>
      </c>
      <c r="BQ494" s="38" t="s">
        <v>107</v>
      </c>
      <c r="BR494" s="38" t="s">
        <v>107</v>
      </c>
      <c r="BS494" s="38">
        <v>783479</v>
      </c>
      <c r="BT494" s="330" t="s">
        <v>107</v>
      </c>
      <c r="BU494" s="38" t="s">
        <v>107</v>
      </c>
      <c r="BV494" s="38" t="s">
        <v>107</v>
      </c>
      <c r="BW494" s="38" t="s">
        <v>107</v>
      </c>
      <c r="BX494" s="38" t="s">
        <v>107</v>
      </c>
      <c r="BY494" s="41" t="s">
        <v>176</v>
      </c>
      <c r="BZ494" s="41" t="s">
        <v>176</v>
      </c>
      <c r="CA494" s="41" t="s">
        <v>173</v>
      </c>
      <c r="CB494" s="53" t="s">
        <v>173</v>
      </c>
      <c r="CC494" s="41" t="s">
        <v>173</v>
      </c>
      <c r="CD494" s="41" t="s">
        <v>173</v>
      </c>
      <c r="CE494" s="41" t="s">
        <v>173</v>
      </c>
      <c r="CF494" s="42" t="s">
        <v>107</v>
      </c>
      <c r="CG494" s="41"/>
      <c r="CH494" s="41"/>
      <c r="CI494" s="41"/>
      <c r="CJ494" s="41"/>
      <c r="CK494" s="41"/>
      <c r="CL494" s="41"/>
      <c r="CM494" s="41"/>
      <c r="CN494" s="41"/>
      <c r="CO494" s="41"/>
      <c r="CP494" s="41"/>
      <c r="CQ494" s="41"/>
      <c r="CR494" s="41"/>
      <c r="CS494" s="41"/>
      <c r="CT494" s="41"/>
      <c r="CU494" s="332">
        <v>11948056</v>
      </c>
      <c r="CV494" s="43">
        <v>1</v>
      </c>
    </row>
    <row r="495" spans="1:100" ht="25.5">
      <c r="A495" s="28">
        <v>715</v>
      </c>
      <c r="B495" s="29" t="s">
        <v>266</v>
      </c>
      <c r="C495" s="135" t="s">
        <v>0</v>
      </c>
      <c r="D495" s="29" t="s">
        <v>337</v>
      </c>
      <c r="E495" s="42" t="s">
        <v>338</v>
      </c>
      <c r="F495" s="42" t="s">
        <v>107</v>
      </c>
      <c r="G495" s="116" t="s">
        <v>1545</v>
      </c>
      <c r="H495" s="60" t="s">
        <v>291</v>
      </c>
      <c r="I495" s="28">
        <v>9206083</v>
      </c>
      <c r="J495" s="64" t="s">
        <v>1546</v>
      </c>
      <c r="K495" s="31" t="s">
        <v>366</v>
      </c>
      <c r="L495" s="136">
        <v>114</v>
      </c>
      <c r="M495" s="122">
        <v>5</v>
      </c>
      <c r="N495" s="34">
        <v>105000000</v>
      </c>
      <c r="O495" s="122" t="s">
        <v>338</v>
      </c>
      <c r="P495" s="28" t="s">
        <v>130</v>
      </c>
      <c r="Q495" s="64" t="s">
        <v>112</v>
      </c>
      <c r="R495" s="28" t="s">
        <v>107</v>
      </c>
      <c r="S495" s="28" t="s">
        <v>107</v>
      </c>
      <c r="T495" s="42" t="s">
        <v>107</v>
      </c>
      <c r="U495" s="28" t="s">
        <v>107</v>
      </c>
      <c r="V495" s="28" t="s">
        <v>107</v>
      </c>
      <c r="W495" s="28" t="str">
        <f t="shared" si="7"/>
        <v>N.A.</v>
      </c>
      <c r="X495" s="57" t="s">
        <v>2412</v>
      </c>
      <c r="Y495" s="342">
        <v>0.04</v>
      </c>
      <c r="Z495" s="342">
        <v>0.04</v>
      </c>
      <c r="AA495" s="342">
        <v>0.04</v>
      </c>
      <c r="AB495" s="342">
        <v>0.04</v>
      </c>
      <c r="AC495" s="342">
        <v>0.04</v>
      </c>
      <c r="AD495" s="342">
        <v>0.04</v>
      </c>
      <c r="AE495" s="28" t="s">
        <v>1251</v>
      </c>
      <c r="AF495" s="28" t="s">
        <v>1251</v>
      </c>
      <c r="AG495" s="28" t="s">
        <v>1251</v>
      </c>
      <c r="AH495" s="143">
        <v>1</v>
      </c>
      <c r="AI495" s="38">
        <v>8689479</v>
      </c>
      <c r="AJ495" s="38">
        <v>589650</v>
      </c>
      <c r="AK495" s="38">
        <v>457030</v>
      </c>
      <c r="AL495" s="38" t="s">
        <v>107</v>
      </c>
      <c r="AM495" s="38" t="s">
        <v>107</v>
      </c>
      <c r="AN495" s="38">
        <v>9467039</v>
      </c>
      <c r="AO495" s="38" t="s">
        <v>107</v>
      </c>
      <c r="AP495" s="38" t="s">
        <v>107</v>
      </c>
      <c r="AQ495" s="38">
        <v>310127</v>
      </c>
      <c r="AR495" s="38">
        <v>0</v>
      </c>
      <c r="AS495" s="38" t="s">
        <v>107</v>
      </c>
      <c r="AT495" s="38" t="s">
        <v>107</v>
      </c>
      <c r="AU495" s="38" t="s">
        <v>107</v>
      </c>
      <c r="AV495" s="38" t="s">
        <v>107</v>
      </c>
      <c r="AW495" s="38" t="s">
        <v>107</v>
      </c>
      <c r="AX495" s="38">
        <v>2159464</v>
      </c>
      <c r="AY495" s="38" t="s">
        <v>107</v>
      </c>
      <c r="AZ495" s="38">
        <v>636577</v>
      </c>
      <c r="BA495" s="38">
        <v>757758</v>
      </c>
      <c r="BB495" s="38" t="s">
        <v>107</v>
      </c>
      <c r="BC495" s="38" t="s">
        <v>107</v>
      </c>
      <c r="BD495" s="38">
        <v>179547</v>
      </c>
      <c r="BE495" s="38" t="s">
        <v>107</v>
      </c>
      <c r="BF495" s="38">
        <v>1311855</v>
      </c>
      <c r="BG495" s="38">
        <v>3884750</v>
      </c>
      <c r="BH495" s="38">
        <v>114258</v>
      </c>
      <c r="BI495" s="38">
        <v>2358599</v>
      </c>
      <c r="BJ495" s="38">
        <v>4651908</v>
      </c>
      <c r="BK495" s="38" t="s">
        <v>107</v>
      </c>
      <c r="BL495" s="38" t="s">
        <v>107</v>
      </c>
      <c r="BM495" s="38" t="s">
        <v>107</v>
      </c>
      <c r="BN495" s="38">
        <v>9589457</v>
      </c>
      <c r="BO495" s="38">
        <v>212192</v>
      </c>
      <c r="BP495" s="38" t="s">
        <v>107</v>
      </c>
      <c r="BQ495" s="38" t="s">
        <v>107</v>
      </c>
      <c r="BR495" s="38" t="s">
        <v>107</v>
      </c>
      <c r="BS495" s="38">
        <v>783479</v>
      </c>
      <c r="BT495" s="330" t="s">
        <v>107</v>
      </c>
      <c r="BU495" s="38" t="s">
        <v>107</v>
      </c>
      <c r="BV495" s="38" t="s">
        <v>107</v>
      </c>
      <c r="BW495" s="38" t="s">
        <v>107</v>
      </c>
      <c r="BX495" s="38" t="s">
        <v>107</v>
      </c>
      <c r="BY495" s="41" t="s">
        <v>176</v>
      </c>
      <c r="BZ495" s="41" t="s">
        <v>176</v>
      </c>
      <c r="CA495" s="41" t="s">
        <v>173</v>
      </c>
      <c r="CB495" s="53" t="s">
        <v>173</v>
      </c>
      <c r="CC495" s="41" t="s">
        <v>173</v>
      </c>
      <c r="CD495" s="41" t="s">
        <v>173</v>
      </c>
      <c r="CE495" s="41" t="s">
        <v>173</v>
      </c>
      <c r="CF495" s="42" t="s">
        <v>107</v>
      </c>
      <c r="CG495" s="41"/>
      <c r="CH495" s="41"/>
      <c r="CI495" s="41"/>
      <c r="CJ495" s="41"/>
      <c r="CK495" s="41"/>
      <c r="CL495" s="41"/>
      <c r="CM495" s="41"/>
      <c r="CN495" s="41"/>
      <c r="CO495" s="41"/>
      <c r="CP495" s="41"/>
      <c r="CQ495" s="41"/>
      <c r="CR495" s="41"/>
      <c r="CS495" s="41"/>
      <c r="CT495" s="41"/>
      <c r="CU495" s="332">
        <v>11948056</v>
      </c>
      <c r="CV495" s="43">
        <v>1</v>
      </c>
    </row>
    <row r="496" spans="1:100" ht="25.5">
      <c r="A496" s="28">
        <v>716</v>
      </c>
      <c r="B496" s="29" t="s">
        <v>266</v>
      </c>
      <c r="C496" s="135" t="s">
        <v>0</v>
      </c>
      <c r="D496" s="29" t="s">
        <v>337</v>
      </c>
      <c r="E496" s="42" t="s">
        <v>338</v>
      </c>
      <c r="F496" s="42" t="s">
        <v>107</v>
      </c>
      <c r="G496" s="116" t="s">
        <v>1547</v>
      </c>
      <c r="H496" s="60" t="s">
        <v>291</v>
      </c>
      <c r="I496" s="28">
        <v>9206076</v>
      </c>
      <c r="J496" s="64" t="s">
        <v>1548</v>
      </c>
      <c r="K496" s="31" t="s">
        <v>366</v>
      </c>
      <c r="L496" s="136">
        <v>110</v>
      </c>
      <c r="M496" s="122">
        <v>5</v>
      </c>
      <c r="N496" s="34">
        <v>97000000</v>
      </c>
      <c r="O496" s="122" t="s">
        <v>338</v>
      </c>
      <c r="P496" s="28" t="s">
        <v>2415</v>
      </c>
      <c r="Q496" s="64" t="s">
        <v>112</v>
      </c>
      <c r="R496" s="28" t="s">
        <v>107</v>
      </c>
      <c r="S496" s="28" t="s">
        <v>107</v>
      </c>
      <c r="T496" s="42" t="s">
        <v>107</v>
      </c>
      <c r="U496" s="28" t="s">
        <v>107</v>
      </c>
      <c r="V496" s="28" t="s">
        <v>107</v>
      </c>
      <c r="W496" s="28" t="str">
        <f t="shared" si="7"/>
        <v>N.A.</v>
      </c>
      <c r="X496" s="57" t="s">
        <v>2412</v>
      </c>
      <c r="Y496" s="342">
        <v>0.04</v>
      </c>
      <c r="Z496" s="342">
        <v>0.04</v>
      </c>
      <c r="AA496" s="342">
        <v>0.04</v>
      </c>
      <c r="AB496" s="342">
        <v>0.04</v>
      </c>
      <c r="AC496" s="342">
        <v>0.04</v>
      </c>
      <c r="AD496" s="342">
        <v>0.04</v>
      </c>
      <c r="AE496" s="28" t="s">
        <v>1251</v>
      </c>
      <c r="AF496" s="28" t="s">
        <v>1251</v>
      </c>
      <c r="AG496" s="28" t="s">
        <v>1251</v>
      </c>
      <c r="AH496" s="143">
        <v>1</v>
      </c>
      <c r="AI496" s="38">
        <v>8689479</v>
      </c>
      <c r="AJ496" s="38">
        <v>589650</v>
      </c>
      <c r="AK496" s="38">
        <v>457030</v>
      </c>
      <c r="AL496" s="38" t="s">
        <v>107</v>
      </c>
      <c r="AM496" s="38" t="s">
        <v>107</v>
      </c>
      <c r="AN496" s="38">
        <v>9467039</v>
      </c>
      <c r="AO496" s="38" t="s">
        <v>107</v>
      </c>
      <c r="AP496" s="38" t="s">
        <v>107</v>
      </c>
      <c r="AQ496" s="38">
        <v>310127</v>
      </c>
      <c r="AR496" s="38">
        <v>0</v>
      </c>
      <c r="AS496" s="38" t="s">
        <v>107</v>
      </c>
      <c r="AT496" s="38" t="s">
        <v>107</v>
      </c>
      <c r="AU496" s="38" t="s">
        <v>107</v>
      </c>
      <c r="AV496" s="38" t="s">
        <v>107</v>
      </c>
      <c r="AW496" s="38" t="s">
        <v>107</v>
      </c>
      <c r="AX496" s="38">
        <v>2159464</v>
      </c>
      <c r="AY496" s="38" t="s">
        <v>107</v>
      </c>
      <c r="AZ496" s="38">
        <v>636577</v>
      </c>
      <c r="BA496" s="38">
        <v>757758</v>
      </c>
      <c r="BB496" s="38" t="s">
        <v>107</v>
      </c>
      <c r="BC496" s="38" t="s">
        <v>107</v>
      </c>
      <c r="BD496" s="38">
        <v>179547</v>
      </c>
      <c r="BE496" s="38" t="s">
        <v>107</v>
      </c>
      <c r="BF496" s="38">
        <v>1311855</v>
      </c>
      <c r="BG496" s="38">
        <v>3884750</v>
      </c>
      <c r="BH496" s="38">
        <v>114258</v>
      </c>
      <c r="BI496" s="38">
        <v>2358599</v>
      </c>
      <c r="BJ496" s="38">
        <v>4651908</v>
      </c>
      <c r="BK496" s="38" t="s">
        <v>107</v>
      </c>
      <c r="BL496" s="38" t="s">
        <v>107</v>
      </c>
      <c r="BM496" s="38" t="s">
        <v>107</v>
      </c>
      <c r="BN496" s="38">
        <v>9589457</v>
      </c>
      <c r="BO496" s="38">
        <v>212192</v>
      </c>
      <c r="BP496" s="38" t="s">
        <v>107</v>
      </c>
      <c r="BQ496" s="38" t="s">
        <v>107</v>
      </c>
      <c r="BR496" s="38" t="s">
        <v>107</v>
      </c>
      <c r="BS496" s="38">
        <v>783479</v>
      </c>
      <c r="BT496" s="330" t="s">
        <v>107</v>
      </c>
      <c r="BU496" s="38" t="s">
        <v>107</v>
      </c>
      <c r="BV496" s="38" t="s">
        <v>107</v>
      </c>
      <c r="BW496" s="38" t="s">
        <v>107</v>
      </c>
      <c r="BX496" s="38" t="s">
        <v>107</v>
      </c>
      <c r="BY496" s="41" t="s">
        <v>176</v>
      </c>
      <c r="BZ496" s="41" t="s">
        <v>176</v>
      </c>
      <c r="CA496" s="41" t="s">
        <v>173</v>
      </c>
      <c r="CB496" s="53" t="s">
        <v>173</v>
      </c>
      <c r="CC496" s="41" t="s">
        <v>173</v>
      </c>
      <c r="CD496" s="41" t="s">
        <v>173</v>
      </c>
      <c r="CE496" s="41" t="s">
        <v>173</v>
      </c>
      <c r="CF496" s="42" t="s">
        <v>107</v>
      </c>
      <c r="CG496" s="41"/>
      <c r="CH496" s="41"/>
      <c r="CI496" s="41"/>
      <c r="CJ496" s="41"/>
      <c r="CK496" s="41"/>
      <c r="CL496" s="41"/>
      <c r="CM496" s="41"/>
      <c r="CN496" s="41"/>
      <c r="CO496" s="41"/>
      <c r="CP496" s="41"/>
      <c r="CQ496" s="41"/>
      <c r="CR496" s="41"/>
      <c r="CS496" s="41"/>
      <c r="CT496" s="41"/>
      <c r="CU496" s="332">
        <v>11948056</v>
      </c>
      <c r="CV496" s="43">
        <v>1</v>
      </c>
    </row>
    <row r="497" spans="1:100" ht="25.5">
      <c r="A497" s="28">
        <v>717</v>
      </c>
      <c r="B497" s="29" t="s">
        <v>266</v>
      </c>
      <c r="C497" s="135" t="s">
        <v>0</v>
      </c>
      <c r="D497" s="29" t="s">
        <v>337</v>
      </c>
      <c r="E497" s="42" t="s">
        <v>338</v>
      </c>
      <c r="F497" s="42" t="s">
        <v>107</v>
      </c>
      <c r="G497" s="116" t="s">
        <v>1549</v>
      </c>
      <c r="H497" s="60" t="s">
        <v>291</v>
      </c>
      <c r="I497" s="28">
        <v>9206077</v>
      </c>
      <c r="J497" s="64" t="s">
        <v>1550</v>
      </c>
      <c r="K497" s="31" t="s">
        <v>366</v>
      </c>
      <c r="L497" s="136">
        <v>110</v>
      </c>
      <c r="M497" s="122">
        <v>5</v>
      </c>
      <c r="N497" s="34">
        <v>89200000</v>
      </c>
      <c r="O497" s="122" t="s">
        <v>338</v>
      </c>
      <c r="P497" s="28" t="s">
        <v>130</v>
      </c>
      <c r="Q497" s="64" t="s">
        <v>112</v>
      </c>
      <c r="R497" s="28" t="s">
        <v>107</v>
      </c>
      <c r="S497" s="28" t="s">
        <v>107</v>
      </c>
      <c r="T497" s="42" t="s">
        <v>107</v>
      </c>
      <c r="U497" s="28" t="s">
        <v>107</v>
      </c>
      <c r="V497" s="28" t="s">
        <v>107</v>
      </c>
      <c r="W497" s="28" t="str">
        <f t="shared" si="7"/>
        <v>N.A.</v>
      </c>
      <c r="X497" s="57" t="s">
        <v>2412</v>
      </c>
      <c r="Y497" s="342">
        <v>0.04</v>
      </c>
      <c r="Z497" s="342">
        <v>0.04</v>
      </c>
      <c r="AA497" s="342">
        <v>0.04</v>
      </c>
      <c r="AB497" s="342">
        <v>0.04</v>
      </c>
      <c r="AC497" s="342">
        <v>0.04</v>
      </c>
      <c r="AD497" s="342">
        <v>0.04</v>
      </c>
      <c r="AE497" s="28" t="s">
        <v>1251</v>
      </c>
      <c r="AF497" s="28" t="s">
        <v>1251</v>
      </c>
      <c r="AG497" s="28" t="s">
        <v>1251</v>
      </c>
      <c r="AH497" s="143">
        <v>1</v>
      </c>
      <c r="AI497" s="38">
        <v>8689479</v>
      </c>
      <c r="AJ497" s="38">
        <v>589650</v>
      </c>
      <c r="AK497" s="38">
        <v>457030</v>
      </c>
      <c r="AL497" s="38" t="s">
        <v>107</v>
      </c>
      <c r="AM497" s="38" t="s">
        <v>107</v>
      </c>
      <c r="AN497" s="38">
        <v>9467039</v>
      </c>
      <c r="AO497" s="38" t="s">
        <v>107</v>
      </c>
      <c r="AP497" s="38" t="s">
        <v>107</v>
      </c>
      <c r="AQ497" s="38">
        <v>310127</v>
      </c>
      <c r="AR497" s="38">
        <v>0</v>
      </c>
      <c r="AS497" s="38" t="s">
        <v>107</v>
      </c>
      <c r="AT497" s="38" t="s">
        <v>107</v>
      </c>
      <c r="AU497" s="38" t="s">
        <v>107</v>
      </c>
      <c r="AV497" s="38" t="s">
        <v>107</v>
      </c>
      <c r="AW497" s="38" t="s">
        <v>107</v>
      </c>
      <c r="AX497" s="38">
        <v>2159464</v>
      </c>
      <c r="AY497" s="38" t="s">
        <v>107</v>
      </c>
      <c r="AZ497" s="38">
        <v>636577</v>
      </c>
      <c r="BA497" s="38">
        <v>757758</v>
      </c>
      <c r="BB497" s="38" t="s">
        <v>107</v>
      </c>
      <c r="BC497" s="38" t="s">
        <v>107</v>
      </c>
      <c r="BD497" s="38">
        <v>179547</v>
      </c>
      <c r="BE497" s="38" t="s">
        <v>107</v>
      </c>
      <c r="BF497" s="38">
        <v>1311855</v>
      </c>
      <c r="BG497" s="38">
        <v>3884750</v>
      </c>
      <c r="BH497" s="38">
        <v>114258</v>
      </c>
      <c r="BI497" s="38">
        <v>2358599</v>
      </c>
      <c r="BJ497" s="38">
        <v>4651908</v>
      </c>
      <c r="BK497" s="38" t="s">
        <v>107</v>
      </c>
      <c r="BL497" s="38" t="s">
        <v>107</v>
      </c>
      <c r="BM497" s="38" t="s">
        <v>107</v>
      </c>
      <c r="BN497" s="38">
        <v>9589457</v>
      </c>
      <c r="BO497" s="38">
        <v>212192</v>
      </c>
      <c r="BP497" s="38" t="s">
        <v>107</v>
      </c>
      <c r="BQ497" s="38" t="s">
        <v>107</v>
      </c>
      <c r="BR497" s="38" t="s">
        <v>107</v>
      </c>
      <c r="BS497" s="38">
        <v>783479</v>
      </c>
      <c r="BT497" s="330" t="s">
        <v>107</v>
      </c>
      <c r="BU497" s="38" t="s">
        <v>107</v>
      </c>
      <c r="BV497" s="38" t="s">
        <v>107</v>
      </c>
      <c r="BW497" s="38" t="s">
        <v>107</v>
      </c>
      <c r="BX497" s="38" t="s">
        <v>107</v>
      </c>
      <c r="BY497" s="41" t="s">
        <v>176</v>
      </c>
      <c r="BZ497" s="41" t="s">
        <v>176</v>
      </c>
      <c r="CA497" s="41" t="s">
        <v>173</v>
      </c>
      <c r="CB497" s="53" t="s">
        <v>173</v>
      </c>
      <c r="CC497" s="41" t="s">
        <v>173</v>
      </c>
      <c r="CD497" s="41" t="s">
        <v>173</v>
      </c>
      <c r="CE497" s="41" t="s">
        <v>173</v>
      </c>
      <c r="CF497" s="42" t="s">
        <v>107</v>
      </c>
      <c r="CG497" s="41"/>
      <c r="CH497" s="41"/>
      <c r="CI497" s="41"/>
      <c r="CJ497" s="41"/>
      <c r="CK497" s="41"/>
      <c r="CL497" s="41"/>
      <c r="CM497" s="41"/>
      <c r="CN497" s="41"/>
      <c r="CO497" s="41"/>
      <c r="CP497" s="41"/>
      <c r="CQ497" s="41"/>
      <c r="CR497" s="41"/>
      <c r="CS497" s="41"/>
      <c r="CT497" s="41"/>
      <c r="CU497" s="332">
        <v>11948056</v>
      </c>
      <c r="CV497" s="43">
        <v>1</v>
      </c>
    </row>
    <row r="498" spans="1:100" ht="25.5">
      <c r="A498" s="28">
        <v>718</v>
      </c>
      <c r="B498" s="29" t="s">
        <v>266</v>
      </c>
      <c r="C498" s="135" t="s">
        <v>0</v>
      </c>
      <c r="D498" s="29" t="s">
        <v>337</v>
      </c>
      <c r="E498" s="42" t="s">
        <v>338</v>
      </c>
      <c r="F498" s="42" t="s">
        <v>107</v>
      </c>
      <c r="G498" s="116" t="s">
        <v>1551</v>
      </c>
      <c r="H498" s="60" t="s">
        <v>291</v>
      </c>
      <c r="I498" s="28">
        <v>9206078</v>
      </c>
      <c r="J498" s="64" t="s">
        <v>1552</v>
      </c>
      <c r="K498" s="31" t="s">
        <v>366</v>
      </c>
      <c r="L498" s="136">
        <v>110</v>
      </c>
      <c r="M498" s="122">
        <v>5</v>
      </c>
      <c r="N498" s="34">
        <v>112500000</v>
      </c>
      <c r="O498" s="122" t="s">
        <v>338</v>
      </c>
      <c r="P498" s="28" t="s">
        <v>130</v>
      </c>
      <c r="Q498" s="64" t="s">
        <v>112</v>
      </c>
      <c r="R498" s="28" t="s">
        <v>107</v>
      </c>
      <c r="S498" s="28" t="s">
        <v>107</v>
      </c>
      <c r="T498" s="42" t="s">
        <v>107</v>
      </c>
      <c r="U498" s="28" t="s">
        <v>107</v>
      </c>
      <c r="V498" s="28" t="s">
        <v>107</v>
      </c>
      <c r="W498" s="28" t="str">
        <f t="shared" si="7"/>
        <v>N.A.</v>
      </c>
      <c r="X498" s="57" t="s">
        <v>2413</v>
      </c>
      <c r="Y498" s="342">
        <v>0.04</v>
      </c>
      <c r="Z498" s="342">
        <v>0.04</v>
      </c>
      <c r="AA498" s="342">
        <v>0.04</v>
      </c>
      <c r="AB498" s="342">
        <v>0.04</v>
      </c>
      <c r="AC498" s="342">
        <v>0.04</v>
      </c>
      <c r="AD498" s="342">
        <v>0.04</v>
      </c>
      <c r="AE498" s="28" t="s">
        <v>1251</v>
      </c>
      <c r="AF498" s="28" t="s">
        <v>1251</v>
      </c>
      <c r="AG498" s="28" t="s">
        <v>1251</v>
      </c>
      <c r="AH498" s="143">
        <v>1</v>
      </c>
      <c r="AI498" s="38">
        <v>8689479</v>
      </c>
      <c r="AJ498" s="38">
        <v>589650</v>
      </c>
      <c r="AK498" s="38">
        <v>457030</v>
      </c>
      <c r="AL498" s="38" t="s">
        <v>107</v>
      </c>
      <c r="AM498" s="38" t="s">
        <v>107</v>
      </c>
      <c r="AN498" s="38">
        <v>9467039</v>
      </c>
      <c r="AO498" s="38" t="s">
        <v>107</v>
      </c>
      <c r="AP498" s="38" t="s">
        <v>107</v>
      </c>
      <c r="AQ498" s="38">
        <v>310127</v>
      </c>
      <c r="AR498" s="38">
        <v>0</v>
      </c>
      <c r="AS498" s="38" t="s">
        <v>107</v>
      </c>
      <c r="AT498" s="38" t="s">
        <v>107</v>
      </c>
      <c r="AU498" s="38" t="s">
        <v>107</v>
      </c>
      <c r="AV498" s="38" t="s">
        <v>107</v>
      </c>
      <c r="AW498" s="38" t="s">
        <v>107</v>
      </c>
      <c r="AX498" s="38">
        <v>2159464</v>
      </c>
      <c r="AY498" s="38" t="s">
        <v>107</v>
      </c>
      <c r="AZ498" s="38">
        <v>636577</v>
      </c>
      <c r="BA498" s="38">
        <v>757758</v>
      </c>
      <c r="BB498" s="38" t="s">
        <v>107</v>
      </c>
      <c r="BC498" s="38" t="s">
        <v>107</v>
      </c>
      <c r="BD498" s="38">
        <v>179547</v>
      </c>
      <c r="BE498" s="38" t="s">
        <v>107</v>
      </c>
      <c r="BF498" s="38">
        <v>1311855</v>
      </c>
      <c r="BG498" s="38">
        <v>3884750</v>
      </c>
      <c r="BH498" s="38">
        <v>114258</v>
      </c>
      <c r="BI498" s="38">
        <v>2358599</v>
      </c>
      <c r="BJ498" s="38">
        <v>4651908</v>
      </c>
      <c r="BK498" s="38" t="s">
        <v>107</v>
      </c>
      <c r="BL498" s="38" t="s">
        <v>107</v>
      </c>
      <c r="BM498" s="38" t="s">
        <v>107</v>
      </c>
      <c r="BN498" s="38">
        <v>9589457</v>
      </c>
      <c r="BO498" s="38">
        <v>212192</v>
      </c>
      <c r="BP498" s="38" t="s">
        <v>107</v>
      </c>
      <c r="BQ498" s="38" t="s">
        <v>107</v>
      </c>
      <c r="BR498" s="38" t="s">
        <v>107</v>
      </c>
      <c r="BS498" s="38">
        <v>783479</v>
      </c>
      <c r="BT498" s="330" t="s">
        <v>107</v>
      </c>
      <c r="BU498" s="38" t="s">
        <v>107</v>
      </c>
      <c r="BV498" s="38" t="s">
        <v>107</v>
      </c>
      <c r="BW498" s="38" t="s">
        <v>107</v>
      </c>
      <c r="BX498" s="38" t="s">
        <v>107</v>
      </c>
      <c r="BY498" s="41" t="s">
        <v>176</v>
      </c>
      <c r="BZ498" s="41" t="s">
        <v>176</v>
      </c>
      <c r="CA498" s="41" t="s">
        <v>173</v>
      </c>
      <c r="CB498" s="53" t="s">
        <v>173</v>
      </c>
      <c r="CC498" s="41" t="s">
        <v>173</v>
      </c>
      <c r="CD498" s="41" t="s">
        <v>173</v>
      </c>
      <c r="CE498" s="41" t="s">
        <v>173</v>
      </c>
      <c r="CF498" s="42" t="s">
        <v>107</v>
      </c>
      <c r="CG498" s="41"/>
      <c r="CH498" s="41"/>
      <c r="CI498" s="41"/>
      <c r="CJ498" s="41"/>
      <c r="CK498" s="41"/>
      <c r="CL498" s="41"/>
      <c r="CM498" s="41"/>
      <c r="CN498" s="41"/>
      <c r="CO498" s="41"/>
      <c r="CP498" s="41"/>
      <c r="CQ498" s="41"/>
      <c r="CR498" s="41"/>
      <c r="CS498" s="41"/>
      <c r="CT498" s="41"/>
      <c r="CU498" s="332">
        <v>11948056</v>
      </c>
      <c r="CV498" s="43">
        <v>1</v>
      </c>
    </row>
    <row r="499" spans="1:100" ht="25.5">
      <c r="A499" s="28">
        <v>719</v>
      </c>
      <c r="B499" s="29" t="s">
        <v>266</v>
      </c>
      <c r="C499" s="135" t="s">
        <v>0</v>
      </c>
      <c r="D499" s="29" t="s">
        <v>337</v>
      </c>
      <c r="E499" s="42" t="s">
        <v>338</v>
      </c>
      <c r="F499" s="42" t="s">
        <v>107</v>
      </c>
      <c r="G499" s="116" t="s">
        <v>1553</v>
      </c>
      <c r="H499" s="60" t="s">
        <v>291</v>
      </c>
      <c r="I499" s="28">
        <v>9206079</v>
      </c>
      <c r="J499" s="64" t="s">
        <v>1554</v>
      </c>
      <c r="K499" s="31" t="s">
        <v>366</v>
      </c>
      <c r="L499" s="136">
        <v>110</v>
      </c>
      <c r="M499" s="122">
        <v>5</v>
      </c>
      <c r="N499" s="34">
        <v>110200000</v>
      </c>
      <c r="O499" s="122" t="s">
        <v>338</v>
      </c>
      <c r="P499" s="28" t="s">
        <v>130</v>
      </c>
      <c r="Q499" s="64" t="s">
        <v>112</v>
      </c>
      <c r="R499" s="28" t="s">
        <v>107</v>
      </c>
      <c r="S499" s="28" t="s">
        <v>107</v>
      </c>
      <c r="T499" s="42" t="s">
        <v>107</v>
      </c>
      <c r="U499" s="28" t="s">
        <v>107</v>
      </c>
      <c r="V499" s="28" t="s">
        <v>107</v>
      </c>
      <c r="W499" s="28" t="str">
        <f t="shared" si="7"/>
        <v>N.A.</v>
      </c>
      <c r="X499" s="57" t="s">
        <v>2413</v>
      </c>
      <c r="Y499" s="342">
        <v>0.04</v>
      </c>
      <c r="Z499" s="342">
        <v>0.04</v>
      </c>
      <c r="AA499" s="342">
        <v>0.04</v>
      </c>
      <c r="AB499" s="342">
        <v>0.04</v>
      </c>
      <c r="AC499" s="342">
        <v>0.04</v>
      </c>
      <c r="AD499" s="342">
        <v>0.04</v>
      </c>
      <c r="AE499" s="28" t="s">
        <v>1251</v>
      </c>
      <c r="AF499" s="28" t="s">
        <v>1251</v>
      </c>
      <c r="AG499" s="28" t="s">
        <v>1251</v>
      </c>
      <c r="AH499" s="143">
        <v>1</v>
      </c>
      <c r="AI499" s="38">
        <v>8689479</v>
      </c>
      <c r="AJ499" s="38">
        <v>589650</v>
      </c>
      <c r="AK499" s="38">
        <v>457030</v>
      </c>
      <c r="AL499" s="38" t="s">
        <v>107</v>
      </c>
      <c r="AM499" s="38" t="s">
        <v>107</v>
      </c>
      <c r="AN499" s="38">
        <v>9467039</v>
      </c>
      <c r="AO499" s="38" t="s">
        <v>107</v>
      </c>
      <c r="AP499" s="38" t="s">
        <v>107</v>
      </c>
      <c r="AQ499" s="38">
        <v>310127</v>
      </c>
      <c r="AR499" s="38">
        <v>0</v>
      </c>
      <c r="AS499" s="38" t="s">
        <v>107</v>
      </c>
      <c r="AT499" s="38" t="s">
        <v>107</v>
      </c>
      <c r="AU499" s="38" t="s">
        <v>107</v>
      </c>
      <c r="AV499" s="38" t="s">
        <v>107</v>
      </c>
      <c r="AW499" s="38" t="s">
        <v>107</v>
      </c>
      <c r="AX499" s="38">
        <v>2159464</v>
      </c>
      <c r="AY499" s="38" t="s">
        <v>107</v>
      </c>
      <c r="AZ499" s="38">
        <v>636577</v>
      </c>
      <c r="BA499" s="38">
        <v>757758</v>
      </c>
      <c r="BB499" s="38" t="s">
        <v>107</v>
      </c>
      <c r="BC499" s="38" t="s">
        <v>107</v>
      </c>
      <c r="BD499" s="38">
        <v>179547</v>
      </c>
      <c r="BE499" s="38" t="s">
        <v>107</v>
      </c>
      <c r="BF499" s="38">
        <v>1311855</v>
      </c>
      <c r="BG499" s="38">
        <v>3884750</v>
      </c>
      <c r="BH499" s="38">
        <v>114258</v>
      </c>
      <c r="BI499" s="38">
        <v>2358599</v>
      </c>
      <c r="BJ499" s="38">
        <v>4651908</v>
      </c>
      <c r="BK499" s="38" t="s">
        <v>107</v>
      </c>
      <c r="BL499" s="38" t="s">
        <v>107</v>
      </c>
      <c r="BM499" s="38" t="s">
        <v>107</v>
      </c>
      <c r="BN499" s="38">
        <v>9589457</v>
      </c>
      <c r="BO499" s="38">
        <v>212192</v>
      </c>
      <c r="BP499" s="38" t="s">
        <v>107</v>
      </c>
      <c r="BQ499" s="38" t="s">
        <v>107</v>
      </c>
      <c r="BR499" s="38" t="s">
        <v>107</v>
      </c>
      <c r="BS499" s="38">
        <v>783479</v>
      </c>
      <c r="BT499" s="330" t="s">
        <v>107</v>
      </c>
      <c r="BU499" s="38" t="s">
        <v>107</v>
      </c>
      <c r="BV499" s="38" t="s">
        <v>107</v>
      </c>
      <c r="BW499" s="38" t="s">
        <v>107</v>
      </c>
      <c r="BX499" s="38" t="s">
        <v>107</v>
      </c>
      <c r="BY499" s="41" t="s">
        <v>176</v>
      </c>
      <c r="BZ499" s="41" t="s">
        <v>176</v>
      </c>
      <c r="CA499" s="41" t="s">
        <v>173</v>
      </c>
      <c r="CB499" s="53" t="s">
        <v>173</v>
      </c>
      <c r="CC499" s="41" t="s">
        <v>173</v>
      </c>
      <c r="CD499" s="41" t="s">
        <v>173</v>
      </c>
      <c r="CE499" s="41" t="s">
        <v>173</v>
      </c>
      <c r="CF499" s="42" t="s">
        <v>107</v>
      </c>
      <c r="CG499" s="41"/>
      <c r="CH499" s="41"/>
      <c r="CI499" s="41"/>
      <c r="CJ499" s="41"/>
      <c r="CK499" s="41"/>
      <c r="CL499" s="41"/>
      <c r="CM499" s="41"/>
      <c r="CN499" s="41"/>
      <c r="CO499" s="41"/>
      <c r="CP499" s="41"/>
      <c r="CQ499" s="41"/>
      <c r="CR499" s="41"/>
      <c r="CS499" s="41"/>
      <c r="CT499" s="41"/>
      <c r="CU499" s="332">
        <v>11948056</v>
      </c>
      <c r="CV499" s="43">
        <v>1</v>
      </c>
    </row>
    <row r="500" spans="1:100" ht="25.5">
      <c r="A500" s="28">
        <v>720</v>
      </c>
      <c r="B500" s="29" t="s">
        <v>266</v>
      </c>
      <c r="C500" s="49" t="s">
        <v>0</v>
      </c>
      <c r="D500" s="29" t="s">
        <v>337</v>
      </c>
      <c r="E500" s="42" t="s">
        <v>338</v>
      </c>
      <c r="F500" s="42" t="s">
        <v>107</v>
      </c>
      <c r="G500" s="116" t="s">
        <v>1555</v>
      </c>
      <c r="H500" s="60" t="s">
        <v>291</v>
      </c>
      <c r="I500" s="28">
        <v>9206086</v>
      </c>
      <c r="J500" s="64" t="s">
        <v>1556</v>
      </c>
      <c r="K500" s="31" t="s">
        <v>366</v>
      </c>
      <c r="L500" s="136">
        <v>114</v>
      </c>
      <c r="M500" s="122">
        <v>5</v>
      </c>
      <c r="N500" s="34">
        <v>110600000</v>
      </c>
      <c r="O500" s="122" t="s">
        <v>338</v>
      </c>
      <c r="P500" s="28" t="s">
        <v>130</v>
      </c>
      <c r="Q500" s="64" t="s">
        <v>112</v>
      </c>
      <c r="R500" s="28" t="s">
        <v>107</v>
      </c>
      <c r="S500" s="28" t="s">
        <v>107</v>
      </c>
      <c r="T500" s="42" t="s">
        <v>107</v>
      </c>
      <c r="U500" s="28" t="s">
        <v>107</v>
      </c>
      <c r="V500" s="28" t="s">
        <v>107</v>
      </c>
      <c r="W500" s="28" t="str">
        <f t="shared" si="7"/>
        <v>N.A.</v>
      </c>
      <c r="X500" s="57" t="s">
        <v>2413</v>
      </c>
      <c r="Y500" s="342">
        <v>0.04</v>
      </c>
      <c r="Z500" s="342">
        <v>0.04</v>
      </c>
      <c r="AA500" s="342">
        <v>0.04</v>
      </c>
      <c r="AB500" s="342">
        <v>0.04</v>
      </c>
      <c r="AC500" s="342">
        <v>0.04</v>
      </c>
      <c r="AD500" s="342">
        <v>0.04</v>
      </c>
      <c r="AE500" s="28" t="s">
        <v>1251</v>
      </c>
      <c r="AF500" s="28" t="s">
        <v>1251</v>
      </c>
      <c r="AG500" s="28" t="s">
        <v>1251</v>
      </c>
      <c r="AH500" s="123">
        <v>1</v>
      </c>
      <c r="AI500" s="38">
        <v>8689479</v>
      </c>
      <c r="AJ500" s="38">
        <v>589650</v>
      </c>
      <c r="AK500" s="38">
        <v>457030</v>
      </c>
      <c r="AL500" s="38" t="s">
        <v>107</v>
      </c>
      <c r="AM500" s="38" t="s">
        <v>107</v>
      </c>
      <c r="AN500" s="38">
        <v>9467039</v>
      </c>
      <c r="AO500" s="38" t="s">
        <v>107</v>
      </c>
      <c r="AP500" s="38" t="s">
        <v>107</v>
      </c>
      <c r="AQ500" s="38">
        <v>310127</v>
      </c>
      <c r="AR500" s="38">
        <v>0</v>
      </c>
      <c r="AS500" s="38" t="s">
        <v>107</v>
      </c>
      <c r="AT500" s="38" t="s">
        <v>107</v>
      </c>
      <c r="AU500" s="38" t="s">
        <v>107</v>
      </c>
      <c r="AV500" s="38" t="s">
        <v>107</v>
      </c>
      <c r="AW500" s="38" t="s">
        <v>107</v>
      </c>
      <c r="AX500" s="38">
        <v>2159464</v>
      </c>
      <c r="AY500" s="38" t="s">
        <v>107</v>
      </c>
      <c r="AZ500" s="38">
        <v>636577</v>
      </c>
      <c r="BA500" s="38">
        <v>757758</v>
      </c>
      <c r="BB500" s="38" t="s">
        <v>107</v>
      </c>
      <c r="BC500" s="38" t="s">
        <v>107</v>
      </c>
      <c r="BD500" s="38">
        <v>179547</v>
      </c>
      <c r="BE500" s="38" t="s">
        <v>107</v>
      </c>
      <c r="BF500" s="38">
        <v>1311855</v>
      </c>
      <c r="BG500" s="38">
        <v>3884750</v>
      </c>
      <c r="BH500" s="38">
        <v>114258</v>
      </c>
      <c r="BI500" s="38">
        <v>2358599</v>
      </c>
      <c r="BJ500" s="38">
        <v>4651908</v>
      </c>
      <c r="BK500" s="38" t="s">
        <v>107</v>
      </c>
      <c r="BL500" s="38" t="s">
        <v>107</v>
      </c>
      <c r="BM500" s="38" t="s">
        <v>107</v>
      </c>
      <c r="BN500" s="38">
        <v>9589457</v>
      </c>
      <c r="BO500" s="38">
        <v>212192</v>
      </c>
      <c r="BP500" s="38" t="s">
        <v>107</v>
      </c>
      <c r="BQ500" s="38" t="s">
        <v>107</v>
      </c>
      <c r="BR500" s="38" t="s">
        <v>107</v>
      </c>
      <c r="BS500" s="38">
        <v>783479</v>
      </c>
      <c r="BT500" s="330" t="s">
        <v>107</v>
      </c>
      <c r="BU500" s="38" t="s">
        <v>107</v>
      </c>
      <c r="BV500" s="38" t="s">
        <v>107</v>
      </c>
      <c r="BW500" s="38" t="s">
        <v>107</v>
      </c>
      <c r="BX500" s="38" t="s">
        <v>107</v>
      </c>
      <c r="BY500" s="41" t="s">
        <v>176</v>
      </c>
      <c r="BZ500" s="41" t="s">
        <v>176</v>
      </c>
      <c r="CA500" s="41" t="s">
        <v>173</v>
      </c>
      <c r="CB500" s="53" t="s">
        <v>173</v>
      </c>
      <c r="CC500" s="41" t="s">
        <v>173</v>
      </c>
      <c r="CD500" s="41" t="s">
        <v>173</v>
      </c>
      <c r="CE500" s="41" t="s">
        <v>173</v>
      </c>
      <c r="CF500" s="42" t="s">
        <v>107</v>
      </c>
      <c r="CG500" s="41"/>
      <c r="CH500" s="41"/>
      <c r="CI500" s="41"/>
      <c r="CJ500" s="41"/>
      <c r="CK500" s="41"/>
      <c r="CL500" s="41"/>
      <c r="CM500" s="41"/>
      <c r="CN500" s="41"/>
      <c r="CO500" s="41"/>
      <c r="CP500" s="41"/>
      <c r="CQ500" s="41"/>
      <c r="CR500" s="41"/>
      <c r="CS500" s="41"/>
      <c r="CT500" s="41"/>
      <c r="CU500" s="332">
        <v>11948056</v>
      </c>
      <c r="CV500" s="43">
        <v>1</v>
      </c>
    </row>
    <row r="501" spans="1:100" ht="25.5">
      <c r="A501" s="28">
        <v>721</v>
      </c>
      <c r="B501" s="29" t="s">
        <v>266</v>
      </c>
      <c r="C501" s="135" t="s">
        <v>0</v>
      </c>
      <c r="D501" s="29" t="s">
        <v>337</v>
      </c>
      <c r="E501" s="42" t="s">
        <v>338</v>
      </c>
      <c r="F501" s="42" t="s">
        <v>107</v>
      </c>
      <c r="G501" s="116" t="s">
        <v>1557</v>
      </c>
      <c r="H501" s="60" t="s">
        <v>291</v>
      </c>
      <c r="I501" s="28">
        <v>9206080</v>
      </c>
      <c r="J501" s="64" t="s">
        <v>1558</v>
      </c>
      <c r="K501" s="31" t="s">
        <v>366</v>
      </c>
      <c r="L501" s="136">
        <v>110</v>
      </c>
      <c r="M501" s="122">
        <v>5</v>
      </c>
      <c r="N501" s="34">
        <v>111300000</v>
      </c>
      <c r="O501" s="122" t="s">
        <v>338</v>
      </c>
      <c r="P501" s="28" t="s">
        <v>130</v>
      </c>
      <c r="Q501" s="64" t="s">
        <v>112</v>
      </c>
      <c r="R501" s="28" t="s">
        <v>107</v>
      </c>
      <c r="S501" s="28" t="s">
        <v>107</v>
      </c>
      <c r="T501" s="42" t="s">
        <v>107</v>
      </c>
      <c r="U501" s="28" t="s">
        <v>107</v>
      </c>
      <c r="V501" s="28" t="s">
        <v>107</v>
      </c>
      <c r="W501" s="28" t="str">
        <f t="shared" si="7"/>
        <v>N.A.</v>
      </c>
      <c r="X501" s="57" t="s">
        <v>2413</v>
      </c>
      <c r="Y501" s="342">
        <v>0.04</v>
      </c>
      <c r="Z501" s="342">
        <v>0.04</v>
      </c>
      <c r="AA501" s="342">
        <v>0.04</v>
      </c>
      <c r="AB501" s="342">
        <v>0.04</v>
      </c>
      <c r="AC501" s="342">
        <v>0.04</v>
      </c>
      <c r="AD501" s="342">
        <v>0.04</v>
      </c>
      <c r="AE501" s="28" t="s">
        <v>1251</v>
      </c>
      <c r="AF501" s="28" t="s">
        <v>1251</v>
      </c>
      <c r="AG501" s="28" t="s">
        <v>1251</v>
      </c>
      <c r="AH501" s="143">
        <v>1</v>
      </c>
      <c r="AI501" s="38">
        <v>8689479</v>
      </c>
      <c r="AJ501" s="38">
        <v>589650</v>
      </c>
      <c r="AK501" s="38">
        <v>457030</v>
      </c>
      <c r="AL501" s="38" t="s">
        <v>107</v>
      </c>
      <c r="AM501" s="38" t="s">
        <v>107</v>
      </c>
      <c r="AN501" s="38">
        <v>9467039</v>
      </c>
      <c r="AO501" s="38" t="s">
        <v>107</v>
      </c>
      <c r="AP501" s="38" t="s">
        <v>107</v>
      </c>
      <c r="AQ501" s="38">
        <v>310127</v>
      </c>
      <c r="AR501" s="38">
        <v>0</v>
      </c>
      <c r="AS501" s="38" t="s">
        <v>107</v>
      </c>
      <c r="AT501" s="38" t="s">
        <v>107</v>
      </c>
      <c r="AU501" s="38" t="s">
        <v>107</v>
      </c>
      <c r="AV501" s="38" t="s">
        <v>107</v>
      </c>
      <c r="AW501" s="38" t="s">
        <v>107</v>
      </c>
      <c r="AX501" s="38">
        <v>2159464</v>
      </c>
      <c r="AY501" s="38" t="s">
        <v>107</v>
      </c>
      <c r="AZ501" s="38">
        <v>636577</v>
      </c>
      <c r="BA501" s="38">
        <v>757758</v>
      </c>
      <c r="BB501" s="38" t="s">
        <v>107</v>
      </c>
      <c r="BC501" s="38" t="s">
        <v>107</v>
      </c>
      <c r="BD501" s="38">
        <v>179547</v>
      </c>
      <c r="BE501" s="38" t="s">
        <v>107</v>
      </c>
      <c r="BF501" s="38">
        <v>1311855</v>
      </c>
      <c r="BG501" s="38">
        <v>3884750</v>
      </c>
      <c r="BH501" s="38">
        <v>114258</v>
      </c>
      <c r="BI501" s="38">
        <v>2358599</v>
      </c>
      <c r="BJ501" s="38">
        <v>4651908</v>
      </c>
      <c r="BK501" s="38" t="s">
        <v>107</v>
      </c>
      <c r="BL501" s="38" t="s">
        <v>107</v>
      </c>
      <c r="BM501" s="38" t="s">
        <v>107</v>
      </c>
      <c r="BN501" s="38">
        <v>9589457</v>
      </c>
      <c r="BO501" s="38">
        <v>212192</v>
      </c>
      <c r="BP501" s="38" t="s">
        <v>107</v>
      </c>
      <c r="BQ501" s="38" t="s">
        <v>107</v>
      </c>
      <c r="BR501" s="38" t="s">
        <v>107</v>
      </c>
      <c r="BS501" s="38">
        <v>783479</v>
      </c>
      <c r="BT501" s="330" t="s">
        <v>107</v>
      </c>
      <c r="BU501" s="38" t="s">
        <v>107</v>
      </c>
      <c r="BV501" s="38" t="s">
        <v>107</v>
      </c>
      <c r="BW501" s="38" t="s">
        <v>107</v>
      </c>
      <c r="BX501" s="38" t="s">
        <v>107</v>
      </c>
      <c r="BY501" s="41" t="s">
        <v>176</v>
      </c>
      <c r="BZ501" s="41" t="s">
        <v>176</v>
      </c>
      <c r="CA501" s="41" t="s">
        <v>173</v>
      </c>
      <c r="CB501" s="53" t="s">
        <v>173</v>
      </c>
      <c r="CC501" s="41" t="s">
        <v>173</v>
      </c>
      <c r="CD501" s="41" t="s">
        <v>173</v>
      </c>
      <c r="CE501" s="41" t="s">
        <v>173</v>
      </c>
      <c r="CF501" s="42" t="s">
        <v>107</v>
      </c>
      <c r="CG501" s="41"/>
      <c r="CH501" s="41"/>
      <c r="CI501" s="41"/>
      <c r="CJ501" s="41"/>
      <c r="CK501" s="41"/>
      <c r="CL501" s="41"/>
      <c r="CM501" s="41"/>
      <c r="CN501" s="41"/>
      <c r="CO501" s="41"/>
      <c r="CP501" s="41"/>
      <c r="CQ501" s="41"/>
      <c r="CR501" s="41"/>
      <c r="CS501" s="41"/>
      <c r="CT501" s="41"/>
      <c r="CU501" s="332">
        <v>11948056</v>
      </c>
      <c r="CV501" s="43">
        <v>1</v>
      </c>
    </row>
    <row r="502" spans="1:100" ht="25.5">
      <c r="A502" s="28">
        <v>722</v>
      </c>
      <c r="B502" s="29" t="s">
        <v>266</v>
      </c>
      <c r="C502" s="135" t="s">
        <v>0</v>
      </c>
      <c r="D502" s="29" t="s">
        <v>337</v>
      </c>
      <c r="E502" s="42" t="s">
        <v>338</v>
      </c>
      <c r="F502" s="42" t="s">
        <v>107</v>
      </c>
      <c r="G502" s="116" t="s">
        <v>1559</v>
      </c>
      <c r="H502" s="60" t="s">
        <v>291</v>
      </c>
      <c r="I502" s="28">
        <v>9206084</v>
      </c>
      <c r="J502" s="64" t="s">
        <v>1560</v>
      </c>
      <c r="K502" s="31" t="s">
        <v>366</v>
      </c>
      <c r="L502" s="136">
        <v>114</v>
      </c>
      <c r="M502" s="122">
        <v>5</v>
      </c>
      <c r="N502" s="34">
        <v>121000000</v>
      </c>
      <c r="O502" s="122" t="s">
        <v>338</v>
      </c>
      <c r="P502" s="28" t="s">
        <v>130</v>
      </c>
      <c r="Q502" s="64" t="s">
        <v>112</v>
      </c>
      <c r="R502" s="28" t="s">
        <v>107</v>
      </c>
      <c r="S502" s="28" t="s">
        <v>107</v>
      </c>
      <c r="T502" s="42" t="s">
        <v>107</v>
      </c>
      <c r="U502" s="28" t="s">
        <v>107</v>
      </c>
      <c r="V502" s="28" t="s">
        <v>107</v>
      </c>
      <c r="W502" s="28" t="str">
        <f t="shared" si="7"/>
        <v>N.A.</v>
      </c>
      <c r="X502" s="57" t="s">
        <v>2413</v>
      </c>
      <c r="Y502" s="342">
        <v>0.04</v>
      </c>
      <c r="Z502" s="342">
        <v>0.04</v>
      </c>
      <c r="AA502" s="342">
        <v>0.04</v>
      </c>
      <c r="AB502" s="342">
        <v>0.04</v>
      </c>
      <c r="AC502" s="342">
        <v>0.04</v>
      </c>
      <c r="AD502" s="342">
        <v>0.04</v>
      </c>
      <c r="AE502" s="28" t="s">
        <v>1251</v>
      </c>
      <c r="AF502" s="28" t="s">
        <v>1251</v>
      </c>
      <c r="AG502" s="28" t="s">
        <v>1251</v>
      </c>
      <c r="AH502" s="143">
        <v>1</v>
      </c>
      <c r="AI502" s="38">
        <v>8689479</v>
      </c>
      <c r="AJ502" s="38">
        <v>589650</v>
      </c>
      <c r="AK502" s="38">
        <v>457030</v>
      </c>
      <c r="AL502" s="38" t="s">
        <v>107</v>
      </c>
      <c r="AM502" s="38" t="s">
        <v>107</v>
      </c>
      <c r="AN502" s="38">
        <v>9467039</v>
      </c>
      <c r="AO502" s="38" t="s">
        <v>107</v>
      </c>
      <c r="AP502" s="38" t="s">
        <v>107</v>
      </c>
      <c r="AQ502" s="38">
        <v>310127</v>
      </c>
      <c r="AR502" s="38">
        <v>0</v>
      </c>
      <c r="AS502" s="38" t="s">
        <v>107</v>
      </c>
      <c r="AT502" s="38" t="s">
        <v>107</v>
      </c>
      <c r="AU502" s="38" t="s">
        <v>107</v>
      </c>
      <c r="AV502" s="38" t="s">
        <v>107</v>
      </c>
      <c r="AW502" s="38" t="s">
        <v>107</v>
      </c>
      <c r="AX502" s="38">
        <v>2159464</v>
      </c>
      <c r="AY502" s="38" t="s">
        <v>107</v>
      </c>
      <c r="AZ502" s="38">
        <v>636577</v>
      </c>
      <c r="BA502" s="38">
        <v>757758</v>
      </c>
      <c r="BB502" s="38" t="s">
        <v>107</v>
      </c>
      <c r="BC502" s="38" t="s">
        <v>107</v>
      </c>
      <c r="BD502" s="38">
        <v>179547</v>
      </c>
      <c r="BE502" s="38" t="s">
        <v>107</v>
      </c>
      <c r="BF502" s="38">
        <v>1311855</v>
      </c>
      <c r="BG502" s="38">
        <v>3884750</v>
      </c>
      <c r="BH502" s="38">
        <v>114258</v>
      </c>
      <c r="BI502" s="38">
        <v>2358599</v>
      </c>
      <c r="BJ502" s="38">
        <v>4651908</v>
      </c>
      <c r="BK502" s="38" t="s">
        <v>107</v>
      </c>
      <c r="BL502" s="38" t="s">
        <v>107</v>
      </c>
      <c r="BM502" s="38" t="s">
        <v>107</v>
      </c>
      <c r="BN502" s="38">
        <v>9589457</v>
      </c>
      <c r="BO502" s="38">
        <v>212192</v>
      </c>
      <c r="BP502" s="38" t="s">
        <v>107</v>
      </c>
      <c r="BQ502" s="38" t="s">
        <v>107</v>
      </c>
      <c r="BR502" s="38" t="s">
        <v>107</v>
      </c>
      <c r="BS502" s="38">
        <v>783479</v>
      </c>
      <c r="BT502" s="330" t="s">
        <v>107</v>
      </c>
      <c r="BU502" s="38" t="s">
        <v>107</v>
      </c>
      <c r="BV502" s="38" t="s">
        <v>107</v>
      </c>
      <c r="BW502" s="38" t="s">
        <v>107</v>
      </c>
      <c r="BX502" s="38" t="s">
        <v>107</v>
      </c>
      <c r="BY502" s="41" t="s">
        <v>176</v>
      </c>
      <c r="BZ502" s="41" t="s">
        <v>176</v>
      </c>
      <c r="CA502" s="41" t="s">
        <v>173</v>
      </c>
      <c r="CB502" s="53" t="s">
        <v>173</v>
      </c>
      <c r="CC502" s="41" t="s">
        <v>173</v>
      </c>
      <c r="CD502" s="41" t="s">
        <v>173</v>
      </c>
      <c r="CE502" s="41" t="s">
        <v>173</v>
      </c>
      <c r="CF502" s="42" t="s">
        <v>107</v>
      </c>
      <c r="CG502" s="41"/>
      <c r="CH502" s="41"/>
      <c r="CI502" s="41"/>
      <c r="CJ502" s="41"/>
      <c r="CK502" s="41"/>
      <c r="CL502" s="41"/>
      <c r="CM502" s="41"/>
      <c r="CN502" s="41"/>
      <c r="CO502" s="41"/>
      <c r="CP502" s="41"/>
      <c r="CQ502" s="41"/>
      <c r="CR502" s="41"/>
      <c r="CS502" s="41"/>
      <c r="CT502" s="41"/>
      <c r="CU502" s="332">
        <v>11948056</v>
      </c>
      <c r="CV502" s="43">
        <v>1</v>
      </c>
    </row>
    <row r="503" spans="1:100" ht="25.5">
      <c r="A503" s="28">
        <v>723</v>
      </c>
      <c r="B503" s="29" t="s">
        <v>266</v>
      </c>
      <c r="C503" s="135" t="s">
        <v>0</v>
      </c>
      <c r="D503" s="29" t="s">
        <v>337</v>
      </c>
      <c r="E503" s="42" t="s">
        <v>338</v>
      </c>
      <c r="F503" s="42" t="s">
        <v>107</v>
      </c>
      <c r="G503" s="116" t="s">
        <v>1559</v>
      </c>
      <c r="H503" s="60" t="s">
        <v>291</v>
      </c>
      <c r="I503" s="28">
        <v>9206085</v>
      </c>
      <c r="J503" s="64" t="s">
        <v>1561</v>
      </c>
      <c r="K503" s="31" t="s">
        <v>366</v>
      </c>
      <c r="L503" s="136">
        <v>114</v>
      </c>
      <c r="M503" s="122">
        <v>5</v>
      </c>
      <c r="N503" s="34">
        <v>105000000</v>
      </c>
      <c r="O503" s="122" t="s">
        <v>338</v>
      </c>
      <c r="P503" s="28" t="s">
        <v>130</v>
      </c>
      <c r="Q503" s="64" t="s">
        <v>112</v>
      </c>
      <c r="R503" s="28" t="s">
        <v>107</v>
      </c>
      <c r="S503" s="28" t="s">
        <v>107</v>
      </c>
      <c r="T503" s="42" t="s">
        <v>107</v>
      </c>
      <c r="U503" s="28" t="s">
        <v>107</v>
      </c>
      <c r="V503" s="28" t="s">
        <v>107</v>
      </c>
      <c r="W503" s="28" t="str">
        <f t="shared" si="7"/>
        <v>N.A.</v>
      </c>
      <c r="X503" s="57" t="s">
        <v>2412</v>
      </c>
      <c r="Y503" s="342">
        <v>0.04</v>
      </c>
      <c r="Z503" s="342">
        <v>0.04</v>
      </c>
      <c r="AA503" s="342">
        <v>0.04</v>
      </c>
      <c r="AB503" s="342">
        <v>0.04</v>
      </c>
      <c r="AC503" s="342">
        <v>0.04</v>
      </c>
      <c r="AD503" s="342">
        <v>0.04</v>
      </c>
      <c r="AE503" s="28" t="s">
        <v>1251</v>
      </c>
      <c r="AF503" s="28" t="s">
        <v>1251</v>
      </c>
      <c r="AG503" s="28" t="s">
        <v>1251</v>
      </c>
      <c r="AH503" s="143">
        <v>1</v>
      </c>
      <c r="AI503" s="38">
        <v>8689479</v>
      </c>
      <c r="AJ503" s="38">
        <v>589650</v>
      </c>
      <c r="AK503" s="38">
        <v>457030</v>
      </c>
      <c r="AL503" s="38" t="s">
        <v>107</v>
      </c>
      <c r="AM503" s="38" t="s">
        <v>107</v>
      </c>
      <c r="AN503" s="38">
        <v>9467039</v>
      </c>
      <c r="AO503" s="38" t="s">
        <v>107</v>
      </c>
      <c r="AP503" s="38" t="s">
        <v>107</v>
      </c>
      <c r="AQ503" s="38">
        <v>310127</v>
      </c>
      <c r="AR503" s="38">
        <v>0</v>
      </c>
      <c r="AS503" s="38" t="s">
        <v>107</v>
      </c>
      <c r="AT503" s="38" t="s">
        <v>107</v>
      </c>
      <c r="AU503" s="38" t="s">
        <v>107</v>
      </c>
      <c r="AV503" s="38" t="s">
        <v>107</v>
      </c>
      <c r="AW503" s="38" t="s">
        <v>107</v>
      </c>
      <c r="AX503" s="38">
        <v>2159464</v>
      </c>
      <c r="AY503" s="38" t="s">
        <v>107</v>
      </c>
      <c r="AZ503" s="38">
        <v>636577</v>
      </c>
      <c r="BA503" s="38">
        <v>757758</v>
      </c>
      <c r="BB503" s="38" t="s">
        <v>107</v>
      </c>
      <c r="BC503" s="38" t="s">
        <v>107</v>
      </c>
      <c r="BD503" s="38">
        <v>179547</v>
      </c>
      <c r="BE503" s="38" t="s">
        <v>107</v>
      </c>
      <c r="BF503" s="38">
        <v>1311855</v>
      </c>
      <c r="BG503" s="38">
        <v>3884750</v>
      </c>
      <c r="BH503" s="38">
        <v>114258</v>
      </c>
      <c r="BI503" s="38">
        <v>2358599</v>
      </c>
      <c r="BJ503" s="38">
        <v>4651908</v>
      </c>
      <c r="BK503" s="38" t="s">
        <v>107</v>
      </c>
      <c r="BL503" s="38" t="s">
        <v>107</v>
      </c>
      <c r="BM503" s="38" t="s">
        <v>107</v>
      </c>
      <c r="BN503" s="38">
        <v>9589457</v>
      </c>
      <c r="BO503" s="38">
        <v>212192</v>
      </c>
      <c r="BP503" s="38" t="s">
        <v>107</v>
      </c>
      <c r="BQ503" s="38" t="s">
        <v>107</v>
      </c>
      <c r="BR503" s="38" t="s">
        <v>107</v>
      </c>
      <c r="BS503" s="38">
        <v>783479</v>
      </c>
      <c r="BT503" s="330" t="s">
        <v>107</v>
      </c>
      <c r="BU503" s="38" t="s">
        <v>107</v>
      </c>
      <c r="BV503" s="38" t="s">
        <v>107</v>
      </c>
      <c r="BW503" s="38" t="s">
        <v>107</v>
      </c>
      <c r="BX503" s="38" t="s">
        <v>107</v>
      </c>
      <c r="BY503" s="41" t="s">
        <v>176</v>
      </c>
      <c r="BZ503" s="41" t="s">
        <v>176</v>
      </c>
      <c r="CA503" s="41" t="s">
        <v>173</v>
      </c>
      <c r="CB503" s="53" t="s">
        <v>173</v>
      </c>
      <c r="CC503" s="41" t="s">
        <v>173</v>
      </c>
      <c r="CD503" s="41" t="s">
        <v>173</v>
      </c>
      <c r="CE503" s="41" t="s">
        <v>173</v>
      </c>
      <c r="CF503" s="42" t="s">
        <v>107</v>
      </c>
      <c r="CG503" s="41"/>
      <c r="CH503" s="41"/>
      <c r="CI503" s="41"/>
      <c r="CJ503" s="41"/>
      <c r="CK503" s="41"/>
      <c r="CL503" s="41"/>
      <c r="CM503" s="41"/>
      <c r="CN503" s="41"/>
      <c r="CO503" s="41"/>
      <c r="CP503" s="41"/>
      <c r="CQ503" s="41"/>
      <c r="CR503" s="41"/>
      <c r="CS503" s="41"/>
      <c r="CT503" s="41"/>
      <c r="CU503" s="332">
        <v>11948056</v>
      </c>
      <c r="CV503" s="43">
        <v>1</v>
      </c>
    </row>
    <row r="504" spans="1:100" ht="25.5">
      <c r="A504" s="28">
        <v>724</v>
      </c>
      <c r="B504" s="29" t="s">
        <v>266</v>
      </c>
      <c r="C504" s="135" t="s">
        <v>0</v>
      </c>
      <c r="D504" s="29" t="s">
        <v>337</v>
      </c>
      <c r="E504" s="42" t="s">
        <v>338</v>
      </c>
      <c r="F504" s="42" t="s">
        <v>107</v>
      </c>
      <c r="G504" s="116" t="s">
        <v>1559</v>
      </c>
      <c r="H504" s="60" t="s">
        <v>291</v>
      </c>
      <c r="I504" s="28">
        <v>9206087</v>
      </c>
      <c r="J504" s="64" t="s">
        <v>1562</v>
      </c>
      <c r="K504" s="31" t="s">
        <v>366</v>
      </c>
      <c r="L504" s="136">
        <v>114</v>
      </c>
      <c r="M504" s="122">
        <v>5</v>
      </c>
      <c r="N504" s="34">
        <v>114900000</v>
      </c>
      <c r="O504" s="122" t="s">
        <v>338</v>
      </c>
      <c r="P504" s="28" t="s">
        <v>130</v>
      </c>
      <c r="Q504" s="64" t="s">
        <v>112</v>
      </c>
      <c r="R504" s="28" t="s">
        <v>107</v>
      </c>
      <c r="S504" s="28" t="s">
        <v>107</v>
      </c>
      <c r="T504" s="42" t="s">
        <v>107</v>
      </c>
      <c r="U504" s="28" t="s">
        <v>107</v>
      </c>
      <c r="V504" s="28" t="s">
        <v>107</v>
      </c>
      <c r="W504" s="28" t="str">
        <f t="shared" si="7"/>
        <v>N.A.</v>
      </c>
      <c r="X504" s="57" t="s">
        <v>2413</v>
      </c>
      <c r="Y504" s="342">
        <v>0.04</v>
      </c>
      <c r="Z504" s="342">
        <v>0.04</v>
      </c>
      <c r="AA504" s="342">
        <v>0.04</v>
      </c>
      <c r="AB504" s="342">
        <v>0.04</v>
      </c>
      <c r="AC504" s="342">
        <v>0.04</v>
      </c>
      <c r="AD504" s="342">
        <v>0.04</v>
      </c>
      <c r="AE504" s="28" t="s">
        <v>1251</v>
      </c>
      <c r="AF504" s="28" t="s">
        <v>1251</v>
      </c>
      <c r="AG504" s="28" t="s">
        <v>1251</v>
      </c>
      <c r="AH504" s="143">
        <v>1</v>
      </c>
      <c r="AI504" s="38">
        <v>8689479</v>
      </c>
      <c r="AJ504" s="38">
        <v>589650</v>
      </c>
      <c r="AK504" s="38">
        <v>457030</v>
      </c>
      <c r="AL504" s="38" t="s">
        <v>107</v>
      </c>
      <c r="AM504" s="38" t="s">
        <v>107</v>
      </c>
      <c r="AN504" s="38">
        <v>9467039</v>
      </c>
      <c r="AO504" s="38" t="s">
        <v>107</v>
      </c>
      <c r="AP504" s="38" t="s">
        <v>107</v>
      </c>
      <c r="AQ504" s="38">
        <v>310127</v>
      </c>
      <c r="AR504" s="38">
        <v>0</v>
      </c>
      <c r="AS504" s="38" t="s">
        <v>107</v>
      </c>
      <c r="AT504" s="38" t="s">
        <v>107</v>
      </c>
      <c r="AU504" s="38" t="s">
        <v>107</v>
      </c>
      <c r="AV504" s="38" t="s">
        <v>107</v>
      </c>
      <c r="AW504" s="38" t="s">
        <v>107</v>
      </c>
      <c r="AX504" s="38">
        <v>2159464</v>
      </c>
      <c r="AY504" s="38" t="s">
        <v>107</v>
      </c>
      <c r="AZ504" s="38">
        <v>636577</v>
      </c>
      <c r="BA504" s="38">
        <v>757758</v>
      </c>
      <c r="BB504" s="38" t="s">
        <v>107</v>
      </c>
      <c r="BC504" s="38" t="s">
        <v>107</v>
      </c>
      <c r="BD504" s="38">
        <v>179547</v>
      </c>
      <c r="BE504" s="38" t="s">
        <v>107</v>
      </c>
      <c r="BF504" s="38">
        <v>1311855</v>
      </c>
      <c r="BG504" s="38">
        <v>3884750</v>
      </c>
      <c r="BH504" s="38">
        <v>114258</v>
      </c>
      <c r="BI504" s="38">
        <v>2358599</v>
      </c>
      <c r="BJ504" s="38">
        <v>4651908</v>
      </c>
      <c r="BK504" s="38" t="s">
        <v>107</v>
      </c>
      <c r="BL504" s="38" t="s">
        <v>107</v>
      </c>
      <c r="BM504" s="38" t="s">
        <v>107</v>
      </c>
      <c r="BN504" s="38">
        <v>9589457</v>
      </c>
      <c r="BO504" s="38">
        <v>212192</v>
      </c>
      <c r="BP504" s="38" t="s">
        <v>107</v>
      </c>
      <c r="BQ504" s="38" t="s">
        <v>107</v>
      </c>
      <c r="BR504" s="38" t="s">
        <v>107</v>
      </c>
      <c r="BS504" s="38">
        <v>783479</v>
      </c>
      <c r="BT504" s="330" t="s">
        <v>107</v>
      </c>
      <c r="BU504" s="38" t="s">
        <v>107</v>
      </c>
      <c r="BV504" s="38" t="s">
        <v>107</v>
      </c>
      <c r="BW504" s="38" t="s">
        <v>107</v>
      </c>
      <c r="BX504" s="38" t="s">
        <v>107</v>
      </c>
      <c r="BY504" s="41" t="s">
        <v>176</v>
      </c>
      <c r="BZ504" s="41" t="s">
        <v>176</v>
      </c>
      <c r="CA504" s="41" t="s">
        <v>173</v>
      </c>
      <c r="CB504" s="53" t="s">
        <v>173</v>
      </c>
      <c r="CC504" s="41" t="s">
        <v>173</v>
      </c>
      <c r="CD504" s="41" t="s">
        <v>173</v>
      </c>
      <c r="CE504" s="41" t="s">
        <v>173</v>
      </c>
      <c r="CF504" s="42" t="s">
        <v>107</v>
      </c>
      <c r="CG504" s="41"/>
      <c r="CH504" s="41"/>
      <c r="CI504" s="41"/>
      <c r="CJ504" s="41"/>
      <c r="CK504" s="41"/>
      <c r="CL504" s="41"/>
      <c r="CM504" s="41"/>
      <c r="CN504" s="41"/>
      <c r="CO504" s="41"/>
      <c r="CP504" s="41"/>
      <c r="CQ504" s="41"/>
      <c r="CR504" s="41"/>
      <c r="CS504" s="41"/>
      <c r="CT504" s="41"/>
      <c r="CU504" s="332">
        <v>11948056</v>
      </c>
      <c r="CV504" s="43">
        <v>1</v>
      </c>
    </row>
    <row r="505" spans="1:100" ht="76.5">
      <c r="A505" s="28">
        <v>725</v>
      </c>
      <c r="B505" s="29" t="s">
        <v>266</v>
      </c>
      <c r="C505" s="147" t="s">
        <v>4</v>
      </c>
      <c r="D505" s="29" t="s">
        <v>1112</v>
      </c>
      <c r="E505" s="60" t="s">
        <v>1113</v>
      </c>
      <c r="F505" s="60" t="s">
        <v>107</v>
      </c>
      <c r="G505" s="116" t="s">
        <v>1563</v>
      </c>
      <c r="H505" s="60" t="s">
        <v>1564</v>
      </c>
      <c r="I505" s="28">
        <v>39811016</v>
      </c>
      <c r="J505" s="64" t="s">
        <v>1565</v>
      </c>
      <c r="K505" s="31" t="s">
        <v>107</v>
      </c>
      <c r="L505" s="136">
        <v>129</v>
      </c>
      <c r="M505" s="28" t="s">
        <v>107</v>
      </c>
      <c r="N505" s="34">
        <v>183600000</v>
      </c>
      <c r="O505" s="28" t="s">
        <v>107</v>
      </c>
      <c r="P505" s="28" t="s">
        <v>2415</v>
      </c>
      <c r="Q505" s="28" t="s">
        <v>360</v>
      </c>
      <c r="R505" s="33" t="s">
        <v>843</v>
      </c>
      <c r="S505" s="64">
        <v>5700</v>
      </c>
      <c r="T505" s="64"/>
      <c r="U505" s="64">
        <v>3630</v>
      </c>
      <c r="V505" s="148" t="s">
        <v>1116</v>
      </c>
      <c r="W505" s="28" t="str">
        <f t="shared" si="7"/>
        <v>N.A.</v>
      </c>
      <c r="X505" s="57" t="s">
        <v>2413</v>
      </c>
      <c r="Y505" s="344">
        <v>0</v>
      </c>
      <c r="Z505" s="344">
        <v>5.0000000000000001E-3</v>
      </c>
      <c r="AA505" s="344">
        <v>0.01</v>
      </c>
      <c r="AB505" s="344">
        <v>1.4999999999999999E-2</v>
      </c>
      <c r="AC505" s="344">
        <v>1.4999999999999999E-2</v>
      </c>
      <c r="AD505" s="344">
        <v>1.4999999999999999E-2</v>
      </c>
      <c r="AE505" s="28" t="s">
        <v>1251</v>
      </c>
      <c r="AF505" s="28" t="s">
        <v>1251</v>
      </c>
      <c r="AG505" s="28" t="s">
        <v>1251</v>
      </c>
      <c r="AH505" s="143">
        <v>0.05</v>
      </c>
      <c r="AI505" s="38">
        <v>8689479</v>
      </c>
      <c r="AJ505" s="38">
        <v>571287</v>
      </c>
      <c r="AK505" s="38">
        <v>620255</v>
      </c>
      <c r="AL505" s="38">
        <v>2448372</v>
      </c>
      <c r="AM505" s="38" t="s">
        <v>107</v>
      </c>
      <c r="AN505" s="38">
        <v>9467039</v>
      </c>
      <c r="AO505" s="38" t="s">
        <v>107</v>
      </c>
      <c r="AP505" s="38">
        <v>457030</v>
      </c>
      <c r="AQ505" s="38">
        <v>451740</v>
      </c>
      <c r="AR505" s="38" t="s">
        <v>107</v>
      </c>
      <c r="AS505" s="38">
        <v>23504373</v>
      </c>
      <c r="AT505" s="38">
        <v>23504373</v>
      </c>
      <c r="AU505" s="38" t="s">
        <v>107</v>
      </c>
      <c r="AV505" s="38" t="s">
        <v>107</v>
      </c>
      <c r="AW505" s="38" t="s">
        <v>107</v>
      </c>
      <c r="AX505" s="38">
        <v>2159464</v>
      </c>
      <c r="AY505" s="38" t="s">
        <v>107</v>
      </c>
      <c r="AZ505" s="38">
        <v>636577</v>
      </c>
      <c r="BA505" s="38">
        <v>757758</v>
      </c>
      <c r="BB505" s="38" t="s">
        <v>107</v>
      </c>
      <c r="BC505" s="38" t="s">
        <v>107</v>
      </c>
      <c r="BD505" s="38">
        <v>179547</v>
      </c>
      <c r="BE505" s="38" t="s">
        <v>107</v>
      </c>
      <c r="BF505" s="38">
        <v>1311855</v>
      </c>
      <c r="BG505" s="38">
        <v>3884750</v>
      </c>
      <c r="BH505" s="38">
        <v>114258</v>
      </c>
      <c r="BI505" s="38">
        <v>2358599</v>
      </c>
      <c r="BJ505" s="38">
        <v>4651908</v>
      </c>
      <c r="BK505" s="38" t="s">
        <v>107</v>
      </c>
      <c r="BL505" s="38" t="s">
        <v>107</v>
      </c>
      <c r="BM505" s="38" t="s">
        <v>107</v>
      </c>
      <c r="BN505" s="38">
        <v>9589457</v>
      </c>
      <c r="BO505" s="38">
        <v>212192</v>
      </c>
      <c r="BP505" s="38" t="s">
        <v>107</v>
      </c>
      <c r="BQ505" s="38" t="s">
        <v>107</v>
      </c>
      <c r="BR505" s="38">
        <v>5712869</v>
      </c>
      <c r="BS505" s="38">
        <v>783479</v>
      </c>
      <c r="BT505" s="330" t="s">
        <v>107</v>
      </c>
      <c r="BU505" s="38" t="s">
        <v>107</v>
      </c>
      <c r="BV505" s="38" t="s">
        <v>107</v>
      </c>
      <c r="BW505" s="38" t="s">
        <v>107</v>
      </c>
      <c r="BX505" s="38" t="s">
        <v>107</v>
      </c>
      <c r="BY505" s="53" t="s">
        <v>173</v>
      </c>
      <c r="BZ505" s="53" t="s">
        <v>173</v>
      </c>
      <c r="CA505" s="53" t="s">
        <v>173</v>
      </c>
      <c r="CB505" s="53" t="s">
        <v>173</v>
      </c>
      <c r="CC505" s="53" t="s">
        <v>173</v>
      </c>
      <c r="CD505" s="53" t="s">
        <v>173</v>
      </c>
      <c r="CE505" s="53" t="s">
        <v>173</v>
      </c>
      <c r="CF505" s="42" t="s">
        <v>107</v>
      </c>
      <c r="CG505" s="41"/>
      <c r="CH505" s="41"/>
      <c r="CI505" s="41"/>
      <c r="CJ505" s="41"/>
      <c r="CK505" s="41"/>
      <c r="CL505" s="41"/>
      <c r="CM505" s="41"/>
      <c r="CN505" s="41"/>
      <c r="CO505" s="41"/>
      <c r="CP505" s="41"/>
      <c r="CQ505" s="41"/>
      <c r="CR505" s="41"/>
      <c r="CS505" s="41"/>
      <c r="CT505" s="41"/>
      <c r="CU505" s="332">
        <v>16510189</v>
      </c>
      <c r="CV505" s="43">
        <v>1</v>
      </c>
    </row>
    <row r="506" spans="1:100" ht="25.5">
      <c r="A506" s="28">
        <v>726</v>
      </c>
      <c r="B506" s="29" t="s">
        <v>266</v>
      </c>
      <c r="C506" s="147" t="s">
        <v>4</v>
      </c>
      <c r="D506" s="29" t="s">
        <v>1112</v>
      </c>
      <c r="E506" s="60" t="s">
        <v>1113</v>
      </c>
      <c r="F506" s="60" t="s">
        <v>107</v>
      </c>
      <c r="G506" s="146" t="s">
        <v>1566</v>
      </c>
      <c r="H506" s="60" t="s">
        <v>1564</v>
      </c>
      <c r="I506" s="28">
        <v>39811022</v>
      </c>
      <c r="J506" s="64" t="s">
        <v>1567</v>
      </c>
      <c r="K506" s="31" t="s">
        <v>107</v>
      </c>
      <c r="L506" s="136">
        <v>147</v>
      </c>
      <c r="M506" s="28" t="s">
        <v>107</v>
      </c>
      <c r="N506" s="34">
        <v>249000000</v>
      </c>
      <c r="O506" s="28" t="s">
        <v>107</v>
      </c>
      <c r="P506" s="28" t="s">
        <v>2415</v>
      </c>
      <c r="Q506" s="28" t="s">
        <v>360</v>
      </c>
      <c r="R506" s="33" t="s">
        <v>843</v>
      </c>
      <c r="S506" s="64">
        <v>6000</v>
      </c>
      <c r="T506" s="64"/>
      <c r="U506" s="64">
        <v>3625</v>
      </c>
      <c r="V506" s="148" t="s">
        <v>1116</v>
      </c>
      <c r="W506" s="28" t="str">
        <f t="shared" si="7"/>
        <v>N.A.</v>
      </c>
      <c r="X506" s="57" t="s">
        <v>2414</v>
      </c>
      <c r="Y506" s="344">
        <v>0</v>
      </c>
      <c r="Z506" s="344">
        <v>5.0000000000000001E-3</v>
      </c>
      <c r="AA506" s="344">
        <v>0.01</v>
      </c>
      <c r="AB506" s="344">
        <v>1.4999999999999999E-2</v>
      </c>
      <c r="AC506" s="344">
        <v>1.4999999999999999E-2</v>
      </c>
      <c r="AD506" s="344">
        <v>1.4999999999999999E-2</v>
      </c>
      <c r="AE506" s="28" t="s">
        <v>1251</v>
      </c>
      <c r="AF506" s="28" t="s">
        <v>1251</v>
      </c>
      <c r="AG506" s="28" t="s">
        <v>1251</v>
      </c>
      <c r="AH506" s="143">
        <v>0.05</v>
      </c>
      <c r="AI506" s="38">
        <v>8689479</v>
      </c>
      <c r="AJ506" s="38">
        <v>571287</v>
      </c>
      <c r="AK506" s="38">
        <v>620255</v>
      </c>
      <c r="AL506" s="38">
        <v>2448372</v>
      </c>
      <c r="AM506" s="38" t="s">
        <v>107</v>
      </c>
      <c r="AN506" s="38">
        <v>9467039</v>
      </c>
      <c r="AO506" s="38" t="s">
        <v>107</v>
      </c>
      <c r="AP506" s="38">
        <v>457030</v>
      </c>
      <c r="AQ506" s="38">
        <v>451740</v>
      </c>
      <c r="AR506" s="38" t="s">
        <v>107</v>
      </c>
      <c r="AS506" s="38">
        <v>23504373</v>
      </c>
      <c r="AT506" s="38">
        <v>23504373</v>
      </c>
      <c r="AU506" s="38" t="s">
        <v>107</v>
      </c>
      <c r="AV506" s="38" t="s">
        <v>107</v>
      </c>
      <c r="AW506" s="38" t="s">
        <v>107</v>
      </c>
      <c r="AX506" s="38">
        <v>2159464</v>
      </c>
      <c r="AY506" s="38" t="s">
        <v>107</v>
      </c>
      <c r="AZ506" s="38">
        <v>636577</v>
      </c>
      <c r="BA506" s="38">
        <v>757758</v>
      </c>
      <c r="BB506" s="38" t="s">
        <v>107</v>
      </c>
      <c r="BC506" s="38" t="s">
        <v>107</v>
      </c>
      <c r="BD506" s="38">
        <v>179547</v>
      </c>
      <c r="BE506" s="38" t="s">
        <v>107</v>
      </c>
      <c r="BF506" s="38">
        <v>1311855</v>
      </c>
      <c r="BG506" s="38">
        <v>3884750</v>
      </c>
      <c r="BH506" s="38">
        <v>114258</v>
      </c>
      <c r="BI506" s="38">
        <v>2358599</v>
      </c>
      <c r="BJ506" s="38">
        <v>4651908</v>
      </c>
      <c r="BK506" s="38" t="s">
        <v>107</v>
      </c>
      <c r="BL506" s="38" t="s">
        <v>107</v>
      </c>
      <c r="BM506" s="38" t="s">
        <v>107</v>
      </c>
      <c r="BN506" s="38">
        <v>9589457</v>
      </c>
      <c r="BO506" s="38">
        <v>212192</v>
      </c>
      <c r="BP506" s="38" t="s">
        <v>107</v>
      </c>
      <c r="BQ506" s="38" t="s">
        <v>107</v>
      </c>
      <c r="BR506" s="38">
        <v>5712869</v>
      </c>
      <c r="BS506" s="38">
        <v>783479</v>
      </c>
      <c r="BT506" s="330" t="s">
        <v>107</v>
      </c>
      <c r="BU506" s="38" t="s">
        <v>107</v>
      </c>
      <c r="BV506" s="38" t="s">
        <v>107</v>
      </c>
      <c r="BW506" s="38" t="s">
        <v>107</v>
      </c>
      <c r="BX506" s="38" t="s">
        <v>107</v>
      </c>
      <c r="BY506" s="53" t="s">
        <v>173</v>
      </c>
      <c r="BZ506" s="53" t="s">
        <v>173</v>
      </c>
      <c r="CA506" s="53" t="s">
        <v>173</v>
      </c>
      <c r="CB506" s="53" t="s">
        <v>173</v>
      </c>
      <c r="CC506" s="53" t="s">
        <v>173</v>
      </c>
      <c r="CD506" s="53" t="s">
        <v>173</v>
      </c>
      <c r="CE506" s="53" t="s">
        <v>173</v>
      </c>
      <c r="CF506" s="42" t="s">
        <v>107</v>
      </c>
      <c r="CG506" s="41"/>
      <c r="CH506" s="41"/>
      <c r="CI506" s="41"/>
      <c r="CJ506" s="41"/>
      <c r="CK506" s="41"/>
      <c r="CL506" s="41"/>
      <c r="CM506" s="41"/>
      <c r="CN506" s="41"/>
      <c r="CO506" s="41"/>
      <c r="CP506" s="41"/>
      <c r="CQ506" s="41"/>
      <c r="CR506" s="41"/>
      <c r="CS506" s="41"/>
      <c r="CT506" s="41"/>
      <c r="CU506" s="332">
        <v>16510189</v>
      </c>
      <c r="CV506" s="43">
        <v>1</v>
      </c>
    </row>
    <row r="507" spans="1:100" ht="25.5">
      <c r="A507" s="28">
        <v>727</v>
      </c>
      <c r="B507" s="29" t="s">
        <v>266</v>
      </c>
      <c r="C507" s="147" t="s">
        <v>4</v>
      </c>
      <c r="D507" s="29" t="s">
        <v>1112</v>
      </c>
      <c r="E507" s="60" t="s">
        <v>1113</v>
      </c>
      <c r="F507" s="60" t="s">
        <v>107</v>
      </c>
      <c r="G507" s="146" t="s">
        <v>1568</v>
      </c>
      <c r="H507" s="60" t="s">
        <v>1564</v>
      </c>
      <c r="I507" s="28">
        <v>39811017</v>
      </c>
      <c r="J507" s="64" t="s">
        <v>1569</v>
      </c>
      <c r="K507" s="31" t="s">
        <v>107</v>
      </c>
      <c r="L507" s="136">
        <v>147</v>
      </c>
      <c r="M507" s="28" t="s">
        <v>107</v>
      </c>
      <c r="N507" s="34">
        <v>226000000</v>
      </c>
      <c r="O507" s="28" t="s">
        <v>107</v>
      </c>
      <c r="P507" s="28" t="s">
        <v>2415</v>
      </c>
      <c r="Q507" s="28" t="s">
        <v>360</v>
      </c>
      <c r="R507" s="33" t="s">
        <v>843</v>
      </c>
      <c r="S507" s="64">
        <v>6500</v>
      </c>
      <c r="T507" s="64"/>
      <c r="U507" s="64">
        <v>3910</v>
      </c>
      <c r="V507" s="148" t="s">
        <v>1116</v>
      </c>
      <c r="W507" s="28" t="str">
        <f t="shared" si="7"/>
        <v>N.A.</v>
      </c>
      <c r="X507" s="57" t="s">
        <v>2413</v>
      </c>
      <c r="Y507" s="344">
        <v>0</v>
      </c>
      <c r="Z507" s="344">
        <v>5.0000000000000001E-3</v>
      </c>
      <c r="AA507" s="344">
        <v>0.01</v>
      </c>
      <c r="AB507" s="344">
        <v>1.4999999999999999E-2</v>
      </c>
      <c r="AC507" s="344">
        <v>1.4999999999999999E-2</v>
      </c>
      <c r="AD507" s="344">
        <v>1.4999999999999999E-2</v>
      </c>
      <c r="AE507" s="28" t="s">
        <v>1251</v>
      </c>
      <c r="AF507" s="28" t="s">
        <v>1251</v>
      </c>
      <c r="AG507" s="28" t="s">
        <v>1251</v>
      </c>
      <c r="AH507" s="143">
        <v>0.05</v>
      </c>
      <c r="AI507" s="38">
        <v>8689479</v>
      </c>
      <c r="AJ507" s="38">
        <v>571287</v>
      </c>
      <c r="AK507" s="38">
        <v>620255</v>
      </c>
      <c r="AL507" s="38">
        <v>2448372</v>
      </c>
      <c r="AM507" s="38" t="s">
        <v>107</v>
      </c>
      <c r="AN507" s="38">
        <v>9467039</v>
      </c>
      <c r="AO507" s="38" t="s">
        <v>107</v>
      </c>
      <c r="AP507" s="38">
        <v>457030</v>
      </c>
      <c r="AQ507" s="38">
        <v>451740</v>
      </c>
      <c r="AR507" s="38" t="s">
        <v>107</v>
      </c>
      <c r="AS507" s="38">
        <v>23504373</v>
      </c>
      <c r="AT507" s="38">
        <v>23504373</v>
      </c>
      <c r="AU507" s="38" t="s">
        <v>107</v>
      </c>
      <c r="AV507" s="38" t="s">
        <v>107</v>
      </c>
      <c r="AW507" s="38" t="s">
        <v>107</v>
      </c>
      <c r="AX507" s="38">
        <v>2159464</v>
      </c>
      <c r="AY507" s="38" t="s">
        <v>107</v>
      </c>
      <c r="AZ507" s="38">
        <v>636577</v>
      </c>
      <c r="BA507" s="38">
        <v>757758</v>
      </c>
      <c r="BB507" s="38" t="s">
        <v>107</v>
      </c>
      <c r="BC507" s="38" t="s">
        <v>107</v>
      </c>
      <c r="BD507" s="38">
        <v>179547</v>
      </c>
      <c r="BE507" s="38" t="s">
        <v>107</v>
      </c>
      <c r="BF507" s="38">
        <v>1311855</v>
      </c>
      <c r="BG507" s="38">
        <v>3884750</v>
      </c>
      <c r="BH507" s="38">
        <v>114258</v>
      </c>
      <c r="BI507" s="38">
        <v>2358599</v>
      </c>
      <c r="BJ507" s="38">
        <v>4651908</v>
      </c>
      <c r="BK507" s="38" t="s">
        <v>107</v>
      </c>
      <c r="BL507" s="38" t="s">
        <v>107</v>
      </c>
      <c r="BM507" s="38" t="s">
        <v>107</v>
      </c>
      <c r="BN507" s="38">
        <v>9589457</v>
      </c>
      <c r="BO507" s="38">
        <v>212192</v>
      </c>
      <c r="BP507" s="38" t="s">
        <v>107</v>
      </c>
      <c r="BQ507" s="38" t="s">
        <v>107</v>
      </c>
      <c r="BR507" s="38">
        <v>5712869</v>
      </c>
      <c r="BS507" s="38">
        <v>783479</v>
      </c>
      <c r="BT507" s="330" t="s">
        <v>107</v>
      </c>
      <c r="BU507" s="38" t="s">
        <v>107</v>
      </c>
      <c r="BV507" s="38" t="s">
        <v>107</v>
      </c>
      <c r="BW507" s="38" t="s">
        <v>107</v>
      </c>
      <c r="BX507" s="38" t="s">
        <v>107</v>
      </c>
      <c r="BY507" s="53" t="s">
        <v>173</v>
      </c>
      <c r="BZ507" s="53" t="s">
        <v>173</v>
      </c>
      <c r="CA507" s="53" t="s">
        <v>173</v>
      </c>
      <c r="CB507" s="53" t="s">
        <v>173</v>
      </c>
      <c r="CC507" s="53" t="s">
        <v>173</v>
      </c>
      <c r="CD507" s="53" t="s">
        <v>173</v>
      </c>
      <c r="CE507" s="53" t="s">
        <v>173</v>
      </c>
      <c r="CF507" s="42" t="s">
        <v>107</v>
      </c>
      <c r="CG507" s="41"/>
      <c r="CH507" s="41"/>
      <c r="CI507" s="41"/>
      <c r="CJ507" s="41"/>
      <c r="CK507" s="41"/>
      <c r="CL507" s="41"/>
      <c r="CM507" s="41"/>
      <c r="CN507" s="41"/>
      <c r="CO507" s="41"/>
      <c r="CP507" s="41"/>
      <c r="CQ507" s="41"/>
      <c r="CR507" s="41"/>
      <c r="CS507" s="41"/>
      <c r="CT507" s="41"/>
      <c r="CU507" s="332">
        <v>16510189</v>
      </c>
      <c r="CV507" s="43">
        <v>1</v>
      </c>
    </row>
    <row r="508" spans="1:100" ht="25.5">
      <c r="A508" s="28">
        <v>728</v>
      </c>
      <c r="B508" s="29" t="s">
        <v>266</v>
      </c>
      <c r="C508" s="147" t="s">
        <v>4</v>
      </c>
      <c r="D508" s="29" t="s">
        <v>1112</v>
      </c>
      <c r="E508" s="60" t="s">
        <v>1113</v>
      </c>
      <c r="F508" s="60" t="s">
        <v>107</v>
      </c>
      <c r="G508" s="146" t="s">
        <v>1570</v>
      </c>
      <c r="H508" s="60" t="s">
        <v>1564</v>
      </c>
      <c r="I508" s="28">
        <v>39811018</v>
      </c>
      <c r="J508" s="64" t="s">
        <v>1571</v>
      </c>
      <c r="K508" s="31" t="s">
        <v>107</v>
      </c>
      <c r="L508" s="136">
        <v>147</v>
      </c>
      <c r="M508" s="28" t="s">
        <v>107</v>
      </c>
      <c r="N508" s="34">
        <v>179700000</v>
      </c>
      <c r="O508" s="28" t="s">
        <v>107</v>
      </c>
      <c r="P508" s="28" t="s">
        <v>2415</v>
      </c>
      <c r="Q508" s="28" t="s">
        <v>360</v>
      </c>
      <c r="R508" s="33" t="s">
        <v>843</v>
      </c>
      <c r="S508" s="64">
        <v>6500</v>
      </c>
      <c r="T508" s="64"/>
      <c r="U508" s="64">
        <v>3910</v>
      </c>
      <c r="V508" s="148" t="s">
        <v>1116</v>
      </c>
      <c r="W508" s="28" t="str">
        <f t="shared" si="7"/>
        <v>N.A.</v>
      </c>
      <c r="X508" s="57" t="s">
        <v>2413</v>
      </c>
      <c r="Y508" s="344">
        <v>0</v>
      </c>
      <c r="Z508" s="344">
        <v>5.0000000000000001E-3</v>
      </c>
      <c r="AA508" s="344">
        <v>0.01</v>
      </c>
      <c r="AB508" s="344">
        <v>1.4999999999999999E-2</v>
      </c>
      <c r="AC508" s="344">
        <v>1.4999999999999999E-2</v>
      </c>
      <c r="AD508" s="344">
        <v>1.4999999999999999E-2</v>
      </c>
      <c r="AE508" s="28" t="s">
        <v>1251</v>
      </c>
      <c r="AF508" s="28" t="s">
        <v>1251</v>
      </c>
      <c r="AG508" s="28" t="s">
        <v>1251</v>
      </c>
      <c r="AH508" s="143">
        <v>0.05</v>
      </c>
      <c r="AI508" s="38">
        <v>8689479</v>
      </c>
      <c r="AJ508" s="38">
        <v>571287</v>
      </c>
      <c r="AK508" s="38">
        <v>620255</v>
      </c>
      <c r="AL508" s="38">
        <v>2448372</v>
      </c>
      <c r="AM508" s="38" t="s">
        <v>107</v>
      </c>
      <c r="AN508" s="38">
        <v>9467039</v>
      </c>
      <c r="AO508" s="38" t="s">
        <v>107</v>
      </c>
      <c r="AP508" s="38">
        <v>457030</v>
      </c>
      <c r="AQ508" s="38">
        <v>451740</v>
      </c>
      <c r="AR508" s="38" t="s">
        <v>107</v>
      </c>
      <c r="AS508" s="38">
        <v>23504373</v>
      </c>
      <c r="AT508" s="38">
        <v>23504373</v>
      </c>
      <c r="AU508" s="38" t="s">
        <v>107</v>
      </c>
      <c r="AV508" s="38" t="s">
        <v>107</v>
      </c>
      <c r="AW508" s="38" t="s">
        <v>107</v>
      </c>
      <c r="AX508" s="38">
        <v>2159464</v>
      </c>
      <c r="AY508" s="38" t="s">
        <v>107</v>
      </c>
      <c r="AZ508" s="38">
        <v>636577</v>
      </c>
      <c r="BA508" s="38">
        <v>757758</v>
      </c>
      <c r="BB508" s="38" t="s">
        <v>107</v>
      </c>
      <c r="BC508" s="38" t="s">
        <v>107</v>
      </c>
      <c r="BD508" s="38">
        <v>179547</v>
      </c>
      <c r="BE508" s="38" t="s">
        <v>107</v>
      </c>
      <c r="BF508" s="38">
        <v>1311855</v>
      </c>
      <c r="BG508" s="38">
        <v>3884750</v>
      </c>
      <c r="BH508" s="38">
        <v>114258</v>
      </c>
      <c r="BI508" s="38">
        <v>2358599</v>
      </c>
      <c r="BJ508" s="38">
        <v>4651908</v>
      </c>
      <c r="BK508" s="38" t="s">
        <v>107</v>
      </c>
      <c r="BL508" s="38" t="s">
        <v>107</v>
      </c>
      <c r="BM508" s="38" t="s">
        <v>107</v>
      </c>
      <c r="BN508" s="38">
        <v>9589457</v>
      </c>
      <c r="BO508" s="38">
        <v>212192</v>
      </c>
      <c r="BP508" s="38" t="s">
        <v>107</v>
      </c>
      <c r="BQ508" s="38" t="s">
        <v>107</v>
      </c>
      <c r="BR508" s="38">
        <v>5712869</v>
      </c>
      <c r="BS508" s="38">
        <v>783479</v>
      </c>
      <c r="BT508" s="330" t="s">
        <v>107</v>
      </c>
      <c r="BU508" s="38" t="s">
        <v>107</v>
      </c>
      <c r="BV508" s="38" t="s">
        <v>107</v>
      </c>
      <c r="BW508" s="38" t="s">
        <v>107</v>
      </c>
      <c r="BX508" s="38" t="s">
        <v>107</v>
      </c>
      <c r="BY508" s="53" t="s">
        <v>173</v>
      </c>
      <c r="BZ508" s="53" t="s">
        <v>173</v>
      </c>
      <c r="CA508" s="53" t="s">
        <v>173</v>
      </c>
      <c r="CB508" s="53" t="s">
        <v>173</v>
      </c>
      <c r="CC508" s="53" t="s">
        <v>173</v>
      </c>
      <c r="CD508" s="53" t="s">
        <v>173</v>
      </c>
      <c r="CE508" s="53" t="s">
        <v>173</v>
      </c>
      <c r="CF508" s="42" t="s">
        <v>107</v>
      </c>
      <c r="CG508" s="41"/>
      <c r="CH508" s="41"/>
      <c r="CI508" s="41"/>
      <c r="CJ508" s="41"/>
      <c r="CK508" s="41"/>
      <c r="CL508" s="41"/>
      <c r="CM508" s="41"/>
      <c r="CN508" s="41"/>
      <c r="CO508" s="41"/>
      <c r="CP508" s="41"/>
      <c r="CQ508" s="41"/>
      <c r="CR508" s="41"/>
      <c r="CS508" s="41"/>
      <c r="CT508" s="41"/>
      <c r="CU508" s="332">
        <v>16510189</v>
      </c>
      <c r="CV508" s="43">
        <v>1</v>
      </c>
    </row>
    <row r="509" spans="1:100" ht="25.5">
      <c r="A509" s="28">
        <v>729</v>
      </c>
      <c r="B509" s="29" t="s">
        <v>266</v>
      </c>
      <c r="C509" s="147" t="s">
        <v>4</v>
      </c>
      <c r="D509" s="29" t="s">
        <v>1112</v>
      </c>
      <c r="E509" s="60" t="s">
        <v>1113</v>
      </c>
      <c r="F509" s="60" t="s">
        <v>107</v>
      </c>
      <c r="G509" s="146" t="s">
        <v>1572</v>
      </c>
      <c r="H509" s="60" t="s">
        <v>1564</v>
      </c>
      <c r="I509" s="28">
        <v>39811019</v>
      </c>
      <c r="J509" s="64" t="s">
        <v>1573</v>
      </c>
      <c r="K509" s="31" t="s">
        <v>107</v>
      </c>
      <c r="L509" s="136">
        <v>147</v>
      </c>
      <c r="M509" s="28" t="s">
        <v>107</v>
      </c>
      <c r="N509" s="34">
        <v>190700000</v>
      </c>
      <c r="O509" s="28" t="s">
        <v>107</v>
      </c>
      <c r="P509" s="28" t="s">
        <v>2415</v>
      </c>
      <c r="Q509" s="28" t="s">
        <v>360</v>
      </c>
      <c r="R509" s="33" t="s">
        <v>843</v>
      </c>
      <c r="S509" s="64">
        <v>7500</v>
      </c>
      <c r="T509" s="64"/>
      <c r="U509" s="64">
        <v>5140</v>
      </c>
      <c r="V509" s="148" t="s">
        <v>1123</v>
      </c>
      <c r="W509" s="28" t="str">
        <f t="shared" si="7"/>
        <v>N.A.</v>
      </c>
      <c r="X509" s="57" t="s">
        <v>2413</v>
      </c>
      <c r="Y509" s="344">
        <v>0</v>
      </c>
      <c r="Z509" s="344">
        <v>5.0000000000000001E-3</v>
      </c>
      <c r="AA509" s="344">
        <v>0.01</v>
      </c>
      <c r="AB509" s="344">
        <v>1.4999999999999999E-2</v>
      </c>
      <c r="AC509" s="344">
        <v>1.4999999999999999E-2</v>
      </c>
      <c r="AD509" s="344">
        <v>1.4999999999999999E-2</v>
      </c>
      <c r="AE509" s="28" t="s">
        <v>1251</v>
      </c>
      <c r="AF509" s="28" t="s">
        <v>1251</v>
      </c>
      <c r="AG509" s="28" t="s">
        <v>1251</v>
      </c>
      <c r="AH509" s="143">
        <v>0.05</v>
      </c>
      <c r="AI509" s="38">
        <v>8689479</v>
      </c>
      <c r="AJ509" s="38">
        <v>571287</v>
      </c>
      <c r="AK509" s="38">
        <v>620255</v>
      </c>
      <c r="AL509" s="38">
        <v>2448372</v>
      </c>
      <c r="AM509" s="38" t="s">
        <v>107</v>
      </c>
      <c r="AN509" s="38">
        <v>9467039</v>
      </c>
      <c r="AO509" s="38" t="s">
        <v>107</v>
      </c>
      <c r="AP509" s="38">
        <v>457030</v>
      </c>
      <c r="AQ509" s="38">
        <v>451740</v>
      </c>
      <c r="AR509" s="38" t="s">
        <v>107</v>
      </c>
      <c r="AS509" s="38">
        <v>23504373</v>
      </c>
      <c r="AT509" s="38">
        <v>23504373</v>
      </c>
      <c r="AU509" s="38" t="s">
        <v>107</v>
      </c>
      <c r="AV509" s="38" t="s">
        <v>107</v>
      </c>
      <c r="AW509" s="38" t="s">
        <v>107</v>
      </c>
      <c r="AX509" s="38">
        <v>2159464</v>
      </c>
      <c r="AY509" s="38" t="s">
        <v>107</v>
      </c>
      <c r="AZ509" s="38">
        <v>636577</v>
      </c>
      <c r="BA509" s="38">
        <v>757758</v>
      </c>
      <c r="BB509" s="38" t="s">
        <v>107</v>
      </c>
      <c r="BC509" s="38" t="s">
        <v>107</v>
      </c>
      <c r="BD509" s="38">
        <v>179547</v>
      </c>
      <c r="BE509" s="38" t="s">
        <v>107</v>
      </c>
      <c r="BF509" s="38">
        <v>1311855</v>
      </c>
      <c r="BG509" s="38">
        <v>3884750</v>
      </c>
      <c r="BH509" s="38">
        <v>114258</v>
      </c>
      <c r="BI509" s="38">
        <v>2358599</v>
      </c>
      <c r="BJ509" s="38">
        <v>4651908</v>
      </c>
      <c r="BK509" s="38" t="s">
        <v>107</v>
      </c>
      <c r="BL509" s="38" t="s">
        <v>107</v>
      </c>
      <c r="BM509" s="38" t="s">
        <v>107</v>
      </c>
      <c r="BN509" s="38">
        <v>9589457</v>
      </c>
      <c r="BO509" s="38">
        <v>212192</v>
      </c>
      <c r="BP509" s="38" t="s">
        <v>107</v>
      </c>
      <c r="BQ509" s="38" t="s">
        <v>107</v>
      </c>
      <c r="BR509" s="38">
        <v>5712869</v>
      </c>
      <c r="BS509" s="38">
        <v>783479</v>
      </c>
      <c r="BT509" s="330" t="s">
        <v>107</v>
      </c>
      <c r="BU509" s="38" t="s">
        <v>107</v>
      </c>
      <c r="BV509" s="38" t="s">
        <v>107</v>
      </c>
      <c r="BW509" s="38" t="s">
        <v>107</v>
      </c>
      <c r="BX509" s="38" t="s">
        <v>107</v>
      </c>
      <c r="BY509" s="53" t="s">
        <v>173</v>
      </c>
      <c r="BZ509" s="53" t="s">
        <v>173</v>
      </c>
      <c r="CA509" s="53" t="s">
        <v>173</v>
      </c>
      <c r="CB509" s="53" t="s">
        <v>173</v>
      </c>
      <c r="CC509" s="53" t="s">
        <v>173</v>
      </c>
      <c r="CD509" s="53" t="s">
        <v>173</v>
      </c>
      <c r="CE509" s="53" t="s">
        <v>173</v>
      </c>
      <c r="CF509" s="42" t="s">
        <v>107</v>
      </c>
      <c r="CG509" s="41"/>
      <c r="CH509" s="41"/>
      <c r="CI509" s="41"/>
      <c r="CJ509" s="41"/>
      <c r="CK509" s="41"/>
      <c r="CL509" s="41"/>
      <c r="CM509" s="41"/>
      <c r="CN509" s="41"/>
      <c r="CO509" s="41"/>
      <c r="CP509" s="41"/>
      <c r="CQ509" s="41"/>
      <c r="CR509" s="41"/>
      <c r="CS509" s="41"/>
      <c r="CT509" s="41"/>
      <c r="CU509" s="332">
        <v>12236964</v>
      </c>
      <c r="CV509" s="43">
        <v>1</v>
      </c>
    </row>
    <row r="510" spans="1:100" ht="25.5">
      <c r="A510" s="28">
        <v>730</v>
      </c>
      <c r="B510" s="29" t="s">
        <v>266</v>
      </c>
      <c r="C510" s="147" t="s">
        <v>4</v>
      </c>
      <c r="D510" s="29" t="s">
        <v>1112</v>
      </c>
      <c r="E510" s="60" t="s">
        <v>1113</v>
      </c>
      <c r="F510" s="60" t="s">
        <v>107</v>
      </c>
      <c r="G510" s="146" t="s">
        <v>1574</v>
      </c>
      <c r="H510" s="60" t="s">
        <v>1564</v>
      </c>
      <c r="I510" s="28">
        <v>39811020</v>
      </c>
      <c r="J510" s="64" t="s">
        <v>1575</v>
      </c>
      <c r="K510" s="31" t="s">
        <v>107</v>
      </c>
      <c r="L510" s="136">
        <v>147</v>
      </c>
      <c r="M510" s="28" t="s">
        <v>107</v>
      </c>
      <c r="N510" s="34">
        <v>201000000</v>
      </c>
      <c r="O510" s="28" t="s">
        <v>107</v>
      </c>
      <c r="P510" s="28" t="s">
        <v>2415</v>
      </c>
      <c r="Q510" s="28" t="s">
        <v>360</v>
      </c>
      <c r="R510" s="33" t="s">
        <v>843</v>
      </c>
      <c r="S510" s="64">
        <v>7500</v>
      </c>
      <c r="T510" s="64"/>
      <c r="U510" s="64">
        <v>5045</v>
      </c>
      <c r="V510" s="148" t="s">
        <v>1123</v>
      </c>
      <c r="W510" s="28" t="str">
        <f t="shared" si="7"/>
        <v>N.A.</v>
      </c>
      <c r="X510" s="57" t="s">
        <v>2413</v>
      </c>
      <c r="Y510" s="344">
        <v>0</v>
      </c>
      <c r="Z510" s="344">
        <v>5.0000000000000001E-3</v>
      </c>
      <c r="AA510" s="344">
        <v>0.01</v>
      </c>
      <c r="AB510" s="344">
        <v>1.4999999999999999E-2</v>
      </c>
      <c r="AC510" s="344">
        <v>1.4999999999999999E-2</v>
      </c>
      <c r="AD510" s="344">
        <v>1.4999999999999999E-2</v>
      </c>
      <c r="AE510" s="28" t="s">
        <v>1251</v>
      </c>
      <c r="AF510" s="28" t="s">
        <v>1251</v>
      </c>
      <c r="AG510" s="28" t="s">
        <v>1251</v>
      </c>
      <c r="AH510" s="143">
        <v>0.05</v>
      </c>
      <c r="AI510" s="38">
        <v>8689479</v>
      </c>
      <c r="AJ510" s="38">
        <v>571287</v>
      </c>
      <c r="AK510" s="38">
        <v>620255</v>
      </c>
      <c r="AL510" s="38">
        <v>2448372</v>
      </c>
      <c r="AM510" s="38" t="s">
        <v>107</v>
      </c>
      <c r="AN510" s="38">
        <v>9467039</v>
      </c>
      <c r="AO510" s="38" t="s">
        <v>107</v>
      </c>
      <c r="AP510" s="38">
        <v>457030</v>
      </c>
      <c r="AQ510" s="38">
        <v>451740</v>
      </c>
      <c r="AR510" s="38" t="s">
        <v>107</v>
      </c>
      <c r="AS510" s="38">
        <v>23504373</v>
      </c>
      <c r="AT510" s="38">
        <v>23504373</v>
      </c>
      <c r="AU510" s="38" t="s">
        <v>107</v>
      </c>
      <c r="AV510" s="38" t="s">
        <v>107</v>
      </c>
      <c r="AW510" s="38" t="s">
        <v>107</v>
      </c>
      <c r="AX510" s="38">
        <v>2159464</v>
      </c>
      <c r="AY510" s="38" t="s">
        <v>107</v>
      </c>
      <c r="AZ510" s="38">
        <v>636577</v>
      </c>
      <c r="BA510" s="38">
        <v>757758</v>
      </c>
      <c r="BB510" s="38" t="s">
        <v>107</v>
      </c>
      <c r="BC510" s="38" t="s">
        <v>107</v>
      </c>
      <c r="BD510" s="38">
        <v>179547</v>
      </c>
      <c r="BE510" s="38" t="s">
        <v>107</v>
      </c>
      <c r="BF510" s="38">
        <v>1311855</v>
      </c>
      <c r="BG510" s="38">
        <v>3884750</v>
      </c>
      <c r="BH510" s="38">
        <v>114258</v>
      </c>
      <c r="BI510" s="38">
        <v>2358599</v>
      </c>
      <c r="BJ510" s="38">
        <v>4651908</v>
      </c>
      <c r="BK510" s="38" t="s">
        <v>107</v>
      </c>
      <c r="BL510" s="38" t="s">
        <v>107</v>
      </c>
      <c r="BM510" s="38" t="s">
        <v>107</v>
      </c>
      <c r="BN510" s="38">
        <v>9589457</v>
      </c>
      <c r="BO510" s="38">
        <v>212192</v>
      </c>
      <c r="BP510" s="38" t="s">
        <v>107</v>
      </c>
      <c r="BQ510" s="38" t="s">
        <v>107</v>
      </c>
      <c r="BR510" s="38">
        <v>5712869</v>
      </c>
      <c r="BS510" s="38">
        <v>783479</v>
      </c>
      <c r="BT510" s="330" t="s">
        <v>107</v>
      </c>
      <c r="BU510" s="38" t="s">
        <v>107</v>
      </c>
      <c r="BV510" s="38" t="s">
        <v>107</v>
      </c>
      <c r="BW510" s="38" t="s">
        <v>107</v>
      </c>
      <c r="BX510" s="38" t="s">
        <v>107</v>
      </c>
      <c r="BY510" s="53" t="s">
        <v>173</v>
      </c>
      <c r="BZ510" s="53" t="s">
        <v>173</v>
      </c>
      <c r="CA510" s="53" t="s">
        <v>173</v>
      </c>
      <c r="CB510" s="53" t="s">
        <v>173</v>
      </c>
      <c r="CC510" s="53" t="s">
        <v>173</v>
      </c>
      <c r="CD510" s="53" t="s">
        <v>173</v>
      </c>
      <c r="CE510" s="53" t="s">
        <v>173</v>
      </c>
      <c r="CF510" s="42" t="s">
        <v>107</v>
      </c>
      <c r="CG510" s="41"/>
      <c r="CH510" s="41"/>
      <c r="CI510" s="41"/>
      <c r="CJ510" s="41"/>
      <c r="CK510" s="41"/>
      <c r="CL510" s="41"/>
      <c r="CM510" s="41"/>
      <c r="CN510" s="41"/>
      <c r="CO510" s="41"/>
      <c r="CP510" s="41"/>
      <c r="CQ510" s="41"/>
      <c r="CR510" s="41"/>
      <c r="CS510" s="41"/>
      <c r="CT510" s="41"/>
      <c r="CU510" s="332">
        <v>12236964</v>
      </c>
      <c r="CV510" s="43">
        <v>1</v>
      </c>
    </row>
    <row r="511" spans="1:100" ht="25.5">
      <c r="A511" s="28">
        <v>731</v>
      </c>
      <c r="B511" s="29" t="s">
        <v>266</v>
      </c>
      <c r="C511" s="147" t="s">
        <v>4</v>
      </c>
      <c r="D511" s="29" t="s">
        <v>1112</v>
      </c>
      <c r="E511" s="60" t="s">
        <v>1113</v>
      </c>
      <c r="F511" s="60" t="s">
        <v>107</v>
      </c>
      <c r="G511" s="146" t="s">
        <v>1576</v>
      </c>
      <c r="H511" s="60" t="s">
        <v>1564</v>
      </c>
      <c r="I511" s="28">
        <v>39811021</v>
      </c>
      <c r="J511" s="64" t="s">
        <v>1577</v>
      </c>
      <c r="K511" s="31" t="s">
        <v>107</v>
      </c>
      <c r="L511" s="136">
        <v>147</v>
      </c>
      <c r="M511" s="28" t="s">
        <v>107</v>
      </c>
      <c r="N511" s="34">
        <v>218200000</v>
      </c>
      <c r="O511" s="28" t="s">
        <v>107</v>
      </c>
      <c r="P511" s="28" t="s">
        <v>2415</v>
      </c>
      <c r="Q511" s="28" t="s">
        <v>360</v>
      </c>
      <c r="R511" s="33" t="s">
        <v>843</v>
      </c>
      <c r="S511" s="64">
        <v>8550</v>
      </c>
      <c r="T511" s="64"/>
      <c r="U511" s="64">
        <v>6040</v>
      </c>
      <c r="V511" s="148" t="s">
        <v>1123</v>
      </c>
      <c r="W511" s="28" t="str">
        <f t="shared" si="7"/>
        <v>N.A.</v>
      </c>
      <c r="X511" s="57" t="s">
        <v>2413</v>
      </c>
      <c r="Y511" s="207">
        <v>0</v>
      </c>
      <c r="Z511" s="207">
        <v>5.0000000000000001E-3</v>
      </c>
      <c r="AA511" s="207">
        <v>0.01</v>
      </c>
      <c r="AB511" s="207">
        <v>1.4999999999999999E-2</v>
      </c>
      <c r="AC511" s="207">
        <v>1.4999999999999999E-2</v>
      </c>
      <c r="AD511" s="207">
        <v>1.4999999999999999E-2</v>
      </c>
      <c r="AE511" s="28" t="s">
        <v>1251</v>
      </c>
      <c r="AF511" s="28" t="s">
        <v>1251</v>
      </c>
      <c r="AG511" s="28" t="s">
        <v>1251</v>
      </c>
      <c r="AH511" s="123">
        <v>0.05</v>
      </c>
      <c r="AI511" s="38">
        <v>8689479</v>
      </c>
      <c r="AJ511" s="38">
        <v>571287</v>
      </c>
      <c r="AK511" s="38">
        <v>620255</v>
      </c>
      <c r="AL511" s="38">
        <v>2448372</v>
      </c>
      <c r="AM511" s="38" t="s">
        <v>107</v>
      </c>
      <c r="AN511" s="38">
        <v>9467039</v>
      </c>
      <c r="AO511" s="38" t="s">
        <v>107</v>
      </c>
      <c r="AP511" s="38">
        <v>457030</v>
      </c>
      <c r="AQ511" s="38">
        <v>451740</v>
      </c>
      <c r="AR511" s="38" t="s">
        <v>107</v>
      </c>
      <c r="AS511" s="38">
        <v>23504373</v>
      </c>
      <c r="AT511" s="38">
        <v>23504373</v>
      </c>
      <c r="AU511" s="38" t="s">
        <v>107</v>
      </c>
      <c r="AV511" s="38" t="s">
        <v>107</v>
      </c>
      <c r="AW511" s="38" t="s">
        <v>107</v>
      </c>
      <c r="AX511" s="38">
        <v>2159464</v>
      </c>
      <c r="AY511" s="38" t="s">
        <v>107</v>
      </c>
      <c r="AZ511" s="38">
        <v>636577</v>
      </c>
      <c r="BA511" s="38">
        <v>757758</v>
      </c>
      <c r="BB511" s="38" t="s">
        <v>107</v>
      </c>
      <c r="BC511" s="38" t="s">
        <v>107</v>
      </c>
      <c r="BD511" s="38">
        <v>179547</v>
      </c>
      <c r="BE511" s="38" t="s">
        <v>107</v>
      </c>
      <c r="BF511" s="38">
        <v>1311855</v>
      </c>
      <c r="BG511" s="38">
        <v>3884750</v>
      </c>
      <c r="BH511" s="38">
        <v>114258</v>
      </c>
      <c r="BI511" s="38">
        <v>2358599</v>
      </c>
      <c r="BJ511" s="38">
        <v>4651908</v>
      </c>
      <c r="BK511" s="38" t="s">
        <v>107</v>
      </c>
      <c r="BL511" s="38" t="s">
        <v>107</v>
      </c>
      <c r="BM511" s="38" t="s">
        <v>107</v>
      </c>
      <c r="BN511" s="38">
        <v>9589457</v>
      </c>
      <c r="BO511" s="38">
        <v>212192</v>
      </c>
      <c r="BP511" s="38" t="s">
        <v>107</v>
      </c>
      <c r="BQ511" s="38" t="s">
        <v>107</v>
      </c>
      <c r="BR511" s="38">
        <v>5712869</v>
      </c>
      <c r="BS511" s="38">
        <v>783479</v>
      </c>
      <c r="BT511" s="330" t="s">
        <v>107</v>
      </c>
      <c r="BU511" s="38" t="s">
        <v>107</v>
      </c>
      <c r="BV511" s="38" t="s">
        <v>107</v>
      </c>
      <c r="BW511" s="38" t="s">
        <v>107</v>
      </c>
      <c r="BX511" s="38" t="s">
        <v>107</v>
      </c>
      <c r="BY511" s="53" t="s">
        <v>173</v>
      </c>
      <c r="BZ511" s="53" t="s">
        <v>173</v>
      </c>
      <c r="CA511" s="53" t="s">
        <v>173</v>
      </c>
      <c r="CB511" s="53" t="s">
        <v>173</v>
      </c>
      <c r="CC511" s="53" t="s">
        <v>173</v>
      </c>
      <c r="CD511" s="53" t="s">
        <v>173</v>
      </c>
      <c r="CE511" s="53" t="s">
        <v>173</v>
      </c>
      <c r="CF511" s="42" t="s">
        <v>107</v>
      </c>
      <c r="CG511" s="41"/>
      <c r="CH511" s="41"/>
      <c r="CI511" s="41"/>
      <c r="CJ511" s="41"/>
      <c r="CK511" s="41"/>
      <c r="CL511" s="41"/>
      <c r="CM511" s="41"/>
      <c r="CN511" s="41"/>
      <c r="CO511" s="41"/>
      <c r="CP511" s="41"/>
      <c r="CQ511" s="41"/>
      <c r="CR511" s="41"/>
      <c r="CS511" s="41"/>
      <c r="CT511" s="41"/>
      <c r="CU511" s="332">
        <v>12293713</v>
      </c>
      <c r="CV511" s="43">
        <v>1</v>
      </c>
    </row>
    <row r="512" spans="1:100" ht="25.5">
      <c r="A512" s="28">
        <v>732</v>
      </c>
      <c r="B512" s="29" t="s">
        <v>266</v>
      </c>
      <c r="C512" s="135" t="s">
        <v>0</v>
      </c>
      <c r="D512" s="29" t="s">
        <v>337</v>
      </c>
      <c r="E512" s="42" t="s">
        <v>346</v>
      </c>
      <c r="F512" s="42" t="s">
        <v>107</v>
      </c>
      <c r="G512" s="116" t="s">
        <v>1578</v>
      </c>
      <c r="H512" s="60" t="s">
        <v>552</v>
      </c>
      <c r="I512" s="28">
        <v>6208151</v>
      </c>
      <c r="J512" s="64" t="s">
        <v>1579</v>
      </c>
      <c r="K512" s="31" t="s">
        <v>307</v>
      </c>
      <c r="L512" s="149">
        <v>216</v>
      </c>
      <c r="M512" s="122">
        <v>5</v>
      </c>
      <c r="N512" s="34">
        <v>289900000</v>
      </c>
      <c r="O512" s="122" t="s">
        <v>346</v>
      </c>
      <c r="P512" s="28" t="s">
        <v>130</v>
      </c>
      <c r="Q512" s="64" t="s">
        <v>112</v>
      </c>
      <c r="R512" s="28" t="s">
        <v>107</v>
      </c>
      <c r="S512" s="28" t="s">
        <v>107</v>
      </c>
      <c r="T512" s="42" t="s">
        <v>107</v>
      </c>
      <c r="U512" s="28" t="s">
        <v>107</v>
      </c>
      <c r="V512" s="28" t="s">
        <v>107</v>
      </c>
      <c r="W512" s="28" t="str">
        <f t="shared" si="7"/>
        <v>N.A.</v>
      </c>
      <c r="X512" s="57" t="s">
        <v>2414</v>
      </c>
      <c r="Y512" s="207">
        <v>0.04</v>
      </c>
      <c r="Z512" s="207">
        <v>0.04</v>
      </c>
      <c r="AA512" s="207">
        <v>0.04</v>
      </c>
      <c r="AB512" s="207">
        <v>0.04</v>
      </c>
      <c r="AC512" s="207">
        <v>0.04</v>
      </c>
      <c r="AD512" s="207">
        <v>0.04</v>
      </c>
      <c r="AE512" s="28" t="s">
        <v>1251</v>
      </c>
      <c r="AF512" s="28" t="s">
        <v>1251</v>
      </c>
      <c r="AG512" s="28" t="s">
        <v>1251</v>
      </c>
      <c r="AH512" s="139">
        <v>1</v>
      </c>
      <c r="AI512" s="38">
        <v>8689479</v>
      </c>
      <c r="AJ512" s="38">
        <v>589650</v>
      </c>
      <c r="AK512" s="38">
        <v>708758</v>
      </c>
      <c r="AL512" s="38" t="s">
        <v>107</v>
      </c>
      <c r="AM512" s="38" t="s">
        <v>107</v>
      </c>
      <c r="AN512" s="38">
        <v>9467039</v>
      </c>
      <c r="AO512" s="38">
        <v>0</v>
      </c>
      <c r="AP512" s="38" t="s">
        <v>107</v>
      </c>
      <c r="AQ512" s="38">
        <v>347439</v>
      </c>
      <c r="AR512" s="38">
        <v>0</v>
      </c>
      <c r="AS512" s="38" t="s">
        <v>107</v>
      </c>
      <c r="AT512" s="38" t="s">
        <v>107</v>
      </c>
      <c r="AU512" s="38" t="s">
        <v>107</v>
      </c>
      <c r="AV512" s="38" t="s">
        <v>107</v>
      </c>
      <c r="AW512" s="38" t="s">
        <v>107</v>
      </c>
      <c r="AX512" s="38">
        <v>2704632</v>
      </c>
      <c r="AY512" s="38" t="s">
        <v>107</v>
      </c>
      <c r="AZ512" s="38">
        <v>4325458</v>
      </c>
      <c r="BA512" s="38">
        <v>2830318</v>
      </c>
      <c r="BB512" s="38" t="s">
        <v>107</v>
      </c>
      <c r="BC512" s="38" t="s">
        <v>107</v>
      </c>
      <c r="BD512" s="38">
        <v>179547</v>
      </c>
      <c r="BE512" s="38">
        <v>1528371</v>
      </c>
      <c r="BF512" s="38">
        <v>1311855</v>
      </c>
      <c r="BG512" s="38">
        <v>3884750</v>
      </c>
      <c r="BH512" s="38">
        <v>114258</v>
      </c>
      <c r="BI512" s="38">
        <v>2358599</v>
      </c>
      <c r="BJ512" s="38">
        <v>783479</v>
      </c>
      <c r="BK512" s="38" t="s">
        <v>107</v>
      </c>
      <c r="BL512" s="38" t="s">
        <v>107</v>
      </c>
      <c r="BM512" s="38" t="s">
        <v>107</v>
      </c>
      <c r="BN512" s="38">
        <v>9589457</v>
      </c>
      <c r="BO512" s="38">
        <v>114258</v>
      </c>
      <c r="BP512" s="38">
        <v>5876093</v>
      </c>
      <c r="BQ512" s="38">
        <v>7075796</v>
      </c>
      <c r="BR512" s="38" t="s">
        <v>107</v>
      </c>
      <c r="BS512" s="38">
        <v>745317</v>
      </c>
      <c r="BT512" s="330" t="s">
        <v>107</v>
      </c>
      <c r="BU512" s="38" t="s">
        <v>107</v>
      </c>
      <c r="BV512" s="38" t="s">
        <v>107</v>
      </c>
      <c r="BW512" s="38" t="s">
        <v>107</v>
      </c>
      <c r="BX512" s="38" t="s">
        <v>107</v>
      </c>
      <c r="BY512" s="53" t="s">
        <v>113</v>
      </c>
      <c r="BZ512" s="53" t="s">
        <v>113</v>
      </c>
      <c r="CA512" s="53" t="s">
        <v>113</v>
      </c>
      <c r="CB512" s="53" t="s">
        <v>114</v>
      </c>
      <c r="CC512" s="53" t="s">
        <v>114</v>
      </c>
      <c r="CD512" s="53" t="s">
        <v>114</v>
      </c>
      <c r="CE512" s="53" t="s">
        <v>114</v>
      </c>
      <c r="CF512" s="42" t="s">
        <v>107</v>
      </c>
      <c r="CG512" s="145"/>
      <c r="CH512" s="145"/>
      <c r="CI512" s="145"/>
      <c r="CJ512" s="145"/>
      <c r="CK512" s="145"/>
      <c r="CL512" s="145"/>
      <c r="CM512" s="145"/>
      <c r="CN512" s="145"/>
      <c r="CO512" s="145"/>
      <c r="CP512" s="145"/>
      <c r="CQ512" s="145"/>
      <c r="CR512" s="145"/>
      <c r="CS512" s="145"/>
      <c r="CT512" s="145"/>
      <c r="CU512" s="332">
        <v>10892264</v>
      </c>
      <c r="CV512" s="43">
        <v>1</v>
      </c>
    </row>
    <row r="513" spans="1:100" ht="25.5">
      <c r="A513" s="28">
        <v>733</v>
      </c>
      <c r="B513" s="29" t="s">
        <v>266</v>
      </c>
      <c r="C513" s="135" t="s">
        <v>0</v>
      </c>
      <c r="D513" s="29" t="s">
        <v>337</v>
      </c>
      <c r="E513" s="42" t="s">
        <v>346</v>
      </c>
      <c r="F513" s="42" t="s">
        <v>107</v>
      </c>
      <c r="G513" s="116" t="s">
        <v>1580</v>
      </c>
      <c r="H513" s="60" t="s">
        <v>552</v>
      </c>
      <c r="I513" s="28">
        <v>6208152</v>
      </c>
      <c r="J513" s="64" t="s">
        <v>1581</v>
      </c>
      <c r="K513" s="31" t="s">
        <v>142</v>
      </c>
      <c r="L513" s="149">
        <v>178</v>
      </c>
      <c r="M513" s="122">
        <v>5</v>
      </c>
      <c r="N513" s="34">
        <v>287900000</v>
      </c>
      <c r="O513" s="122" t="s">
        <v>346</v>
      </c>
      <c r="P513" s="28" t="s">
        <v>130</v>
      </c>
      <c r="Q513" s="28" t="s">
        <v>360</v>
      </c>
      <c r="R513" s="28" t="s">
        <v>107</v>
      </c>
      <c r="S513" s="28" t="s">
        <v>107</v>
      </c>
      <c r="T513" s="42" t="s">
        <v>107</v>
      </c>
      <c r="U513" s="28" t="s">
        <v>107</v>
      </c>
      <c r="V513" s="28" t="s">
        <v>107</v>
      </c>
      <c r="W513" s="28" t="str">
        <f t="shared" si="7"/>
        <v>N.A.</v>
      </c>
      <c r="X513" s="57" t="s">
        <v>2413</v>
      </c>
      <c r="Y513" s="207">
        <v>0.04</v>
      </c>
      <c r="Z513" s="207">
        <v>0.04</v>
      </c>
      <c r="AA513" s="207">
        <v>0.04</v>
      </c>
      <c r="AB513" s="207">
        <v>0.04</v>
      </c>
      <c r="AC513" s="207">
        <v>0.04</v>
      </c>
      <c r="AD513" s="207">
        <v>0.04</v>
      </c>
      <c r="AE513" s="28" t="s">
        <v>1251</v>
      </c>
      <c r="AF513" s="28" t="s">
        <v>1251</v>
      </c>
      <c r="AG513" s="28" t="s">
        <v>1251</v>
      </c>
      <c r="AH513" s="139">
        <v>1</v>
      </c>
      <c r="AI513" s="38">
        <v>8689479</v>
      </c>
      <c r="AJ513" s="38">
        <v>589650</v>
      </c>
      <c r="AK513" s="38">
        <v>708758</v>
      </c>
      <c r="AL513" s="38" t="s">
        <v>107</v>
      </c>
      <c r="AM513" s="38" t="s">
        <v>107</v>
      </c>
      <c r="AN513" s="38">
        <v>9467039</v>
      </c>
      <c r="AO513" s="38">
        <v>0</v>
      </c>
      <c r="AP513" s="38" t="s">
        <v>107</v>
      </c>
      <c r="AQ513" s="38">
        <v>347439</v>
      </c>
      <c r="AR513" s="38">
        <v>0</v>
      </c>
      <c r="AS513" s="38" t="s">
        <v>107</v>
      </c>
      <c r="AT513" s="38" t="s">
        <v>107</v>
      </c>
      <c r="AU513" s="38" t="s">
        <v>107</v>
      </c>
      <c r="AV513" s="38" t="s">
        <v>107</v>
      </c>
      <c r="AW513" s="38" t="s">
        <v>107</v>
      </c>
      <c r="AX513" s="38">
        <v>3207693</v>
      </c>
      <c r="AY513" s="38" t="s">
        <v>107</v>
      </c>
      <c r="AZ513" s="38">
        <v>4325458</v>
      </c>
      <c r="BA513" s="38">
        <v>2830318</v>
      </c>
      <c r="BB513" s="38" t="s">
        <v>107</v>
      </c>
      <c r="BC513" s="38" t="s">
        <v>107</v>
      </c>
      <c r="BD513" s="38">
        <v>179547</v>
      </c>
      <c r="BE513" s="38">
        <v>1528371</v>
      </c>
      <c r="BF513" s="38">
        <v>1311855</v>
      </c>
      <c r="BG513" s="38">
        <v>3884750</v>
      </c>
      <c r="BH513" s="38">
        <v>114258</v>
      </c>
      <c r="BI513" s="38">
        <v>2358599</v>
      </c>
      <c r="BJ513" s="38">
        <v>783479</v>
      </c>
      <c r="BK513" s="38" t="s">
        <v>107</v>
      </c>
      <c r="BL513" s="38" t="s">
        <v>107</v>
      </c>
      <c r="BM513" s="38" t="s">
        <v>107</v>
      </c>
      <c r="BN513" s="38">
        <v>9589457</v>
      </c>
      <c r="BO513" s="38">
        <v>114258</v>
      </c>
      <c r="BP513" s="38">
        <v>5876093</v>
      </c>
      <c r="BQ513" s="38">
        <v>7075796</v>
      </c>
      <c r="BR513" s="38" t="s">
        <v>107</v>
      </c>
      <c r="BS513" s="38">
        <v>745317</v>
      </c>
      <c r="BT513" s="330" t="s">
        <v>107</v>
      </c>
      <c r="BU513" s="38" t="s">
        <v>107</v>
      </c>
      <c r="BV513" s="38" t="s">
        <v>107</v>
      </c>
      <c r="BW513" s="38" t="s">
        <v>107</v>
      </c>
      <c r="BX513" s="38" t="s">
        <v>107</v>
      </c>
      <c r="BY513" s="53" t="s">
        <v>113</v>
      </c>
      <c r="BZ513" s="53" t="s">
        <v>113</v>
      </c>
      <c r="CA513" s="53" t="s">
        <v>113</v>
      </c>
      <c r="CB513" s="53" t="s">
        <v>114</v>
      </c>
      <c r="CC513" s="53" t="s">
        <v>114</v>
      </c>
      <c r="CD513" s="53" t="s">
        <v>114</v>
      </c>
      <c r="CE513" s="53" t="s">
        <v>114</v>
      </c>
      <c r="CF513" s="42" t="s">
        <v>107</v>
      </c>
      <c r="CG513" s="145"/>
      <c r="CH513" s="145"/>
      <c r="CI513" s="145"/>
      <c r="CJ513" s="145"/>
      <c r="CK513" s="145"/>
      <c r="CL513" s="145"/>
      <c r="CM513" s="145"/>
      <c r="CN513" s="145"/>
      <c r="CO513" s="145"/>
      <c r="CP513" s="145"/>
      <c r="CQ513" s="145"/>
      <c r="CR513" s="145"/>
      <c r="CS513" s="145"/>
      <c r="CT513" s="145"/>
      <c r="CU513" s="332">
        <v>10981760</v>
      </c>
      <c r="CV513" s="43">
        <v>1</v>
      </c>
    </row>
    <row r="514" spans="1:100" ht="25.5">
      <c r="A514" s="28">
        <v>734</v>
      </c>
      <c r="B514" s="29" t="s">
        <v>266</v>
      </c>
      <c r="C514" s="49" t="s">
        <v>0</v>
      </c>
      <c r="D514" s="49" t="s">
        <v>665</v>
      </c>
      <c r="E514" s="60" t="s">
        <v>666</v>
      </c>
      <c r="F514" s="60" t="s">
        <v>346</v>
      </c>
      <c r="G514" s="116" t="s">
        <v>1582</v>
      </c>
      <c r="H514" s="60" t="s">
        <v>1583</v>
      </c>
      <c r="I514" s="28">
        <v>6221032</v>
      </c>
      <c r="J514" s="64" t="s">
        <v>1584</v>
      </c>
      <c r="K514" s="31" t="s">
        <v>674</v>
      </c>
      <c r="L514" s="148">
        <v>178</v>
      </c>
      <c r="M514" s="33" t="s">
        <v>107</v>
      </c>
      <c r="N514" s="34">
        <v>179900000</v>
      </c>
      <c r="O514" s="122" t="s">
        <v>346</v>
      </c>
      <c r="P514" s="28" t="s">
        <v>130</v>
      </c>
      <c r="Q514" s="28" t="s">
        <v>360</v>
      </c>
      <c r="R514" s="28" t="s">
        <v>107</v>
      </c>
      <c r="S514" s="28" t="s">
        <v>107</v>
      </c>
      <c r="T514" s="42" t="s">
        <v>107</v>
      </c>
      <c r="U514" s="28" t="s">
        <v>107</v>
      </c>
      <c r="V514" s="28" t="s">
        <v>107</v>
      </c>
      <c r="W514" s="28" t="str">
        <f t="shared" si="7"/>
        <v>N.A.</v>
      </c>
      <c r="X514" s="57" t="s">
        <v>2412</v>
      </c>
      <c r="Y514" s="207">
        <v>0.08</v>
      </c>
      <c r="Z514" s="207">
        <v>0.08</v>
      </c>
      <c r="AA514" s="207">
        <v>0.08</v>
      </c>
      <c r="AB514" s="207">
        <v>0.08</v>
      </c>
      <c r="AC514" s="207">
        <v>0.08</v>
      </c>
      <c r="AD514" s="207">
        <v>0.08</v>
      </c>
      <c r="AE514" s="28" t="s">
        <v>1251</v>
      </c>
      <c r="AF514" s="28" t="s">
        <v>1251</v>
      </c>
      <c r="AG514" s="28" t="s">
        <v>1251</v>
      </c>
      <c r="AH514" s="139">
        <v>1</v>
      </c>
      <c r="AI514" s="38">
        <v>8689479</v>
      </c>
      <c r="AJ514" s="38">
        <v>589650</v>
      </c>
      <c r="AK514" s="38">
        <v>708758</v>
      </c>
      <c r="AL514" s="38">
        <v>1155713</v>
      </c>
      <c r="AM514" s="38">
        <v>1083841</v>
      </c>
      <c r="AN514" s="38">
        <v>9467039</v>
      </c>
      <c r="AO514" s="38" t="s">
        <v>107</v>
      </c>
      <c r="AP514" s="38">
        <v>365582</v>
      </c>
      <c r="AQ514" s="38">
        <v>347439</v>
      </c>
      <c r="AR514" s="38">
        <v>0</v>
      </c>
      <c r="AS514" s="38" t="s">
        <v>107</v>
      </c>
      <c r="AT514" s="38" t="s">
        <v>107</v>
      </c>
      <c r="AU514" s="38" t="s">
        <v>107</v>
      </c>
      <c r="AV514" s="38" t="s">
        <v>107</v>
      </c>
      <c r="AW514" s="38">
        <v>1533089</v>
      </c>
      <c r="AX514" s="38">
        <v>2995420</v>
      </c>
      <c r="AY514" s="38">
        <v>4375141</v>
      </c>
      <c r="AZ514" s="38">
        <v>4325458</v>
      </c>
      <c r="BA514" s="38">
        <v>2830318</v>
      </c>
      <c r="BB514" s="38" t="s">
        <v>107</v>
      </c>
      <c r="BC514" s="38">
        <v>1273643</v>
      </c>
      <c r="BD514" s="38">
        <v>179547</v>
      </c>
      <c r="BE514" s="38">
        <v>1528371</v>
      </c>
      <c r="BF514" s="38">
        <v>1311855</v>
      </c>
      <c r="BG514" s="38">
        <v>3884750</v>
      </c>
      <c r="BH514" s="38">
        <v>114258</v>
      </c>
      <c r="BI514" s="38">
        <v>2358599</v>
      </c>
      <c r="BJ514" s="38">
        <v>613236</v>
      </c>
      <c r="BK514" s="38">
        <v>1509503</v>
      </c>
      <c r="BL514" s="38">
        <v>1392090</v>
      </c>
      <c r="BM514" s="38">
        <v>1651019</v>
      </c>
      <c r="BN514" s="38">
        <v>9589457</v>
      </c>
      <c r="BO514" s="38">
        <v>114258</v>
      </c>
      <c r="BP514" s="38">
        <v>5424777</v>
      </c>
      <c r="BQ514" s="38">
        <v>7075796</v>
      </c>
      <c r="BR514" s="38" t="s">
        <v>107</v>
      </c>
      <c r="BS514" s="38">
        <v>745317</v>
      </c>
      <c r="BT514" s="330" t="s">
        <v>107</v>
      </c>
      <c r="BU514" s="38" t="s">
        <v>107</v>
      </c>
      <c r="BV514" s="38" t="s">
        <v>107</v>
      </c>
      <c r="BW514" s="38" t="s">
        <v>107</v>
      </c>
      <c r="BX514" s="38" t="s">
        <v>107</v>
      </c>
      <c r="BY514" s="53" t="s">
        <v>114</v>
      </c>
      <c r="BZ514" s="53" t="s">
        <v>114</v>
      </c>
      <c r="CA514" s="53" t="s">
        <v>114</v>
      </c>
      <c r="CB514" s="53" t="s">
        <v>114</v>
      </c>
      <c r="CC514" s="53" t="s">
        <v>114</v>
      </c>
      <c r="CD514" s="53" t="s">
        <v>114</v>
      </c>
      <c r="CE514" s="53" t="s">
        <v>114</v>
      </c>
      <c r="CF514" s="42" t="s">
        <v>107</v>
      </c>
      <c r="CG514" s="145"/>
      <c r="CH514" s="145"/>
      <c r="CI514" s="145"/>
      <c r="CJ514" s="145"/>
      <c r="CK514" s="145"/>
      <c r="CL514" s="145"/>
      <c r="CM514" s="145"/>
      <c r="CN514" s="145"/>
      <c r="CO514" s="145"/>
      <c r="CP514" s="145"/>
      <c r="CQ514" s="145"/>
      <c r="CR514" s="145"/>
      <c r="CS514" s="145"/>
      <c r="CT514" s="145"/>
      <c r="CU514" s="332">
        <v>12257818</v>
      </c>
      <c r="CV514" s="43">
        <v>1</v>
      </c>
    </row>
    <row r="515" spans="1:100" ht="51">
      <c r="A515" s="28">
        <v>735</v>
      </c>
      <c r="B515" s="114" t="s">
        <v>325</v>
      </c>
      <c r="C515" s="29" t="s">
        <v>0</v>
      </c>
      <c r="D515" s="29" t="s">
        <v>810</v>
      </c>
      <c r="E515" s="42" t="s">
        <v>811</v>
      </c>
      <c r="F515" s="42" t="s">
        <v>107</v>
      </c>
      <c r="G515" s="116" t="s">
        <v>1585</v>
      </c>
      <c r="H515" s="64" t="s">
        <v>969</v>
      </c>
      <c r="I515" s="28">
        <v>3207017</v>
      </c>
      <c r="J515" s="28" t="s">
        <v>1586</v>
      </c>
      <c r="K515" s="31" t="s">
        <v>107</v>
      </c>
      <c r="L515" s="32">
        <v>174.6</v>
      </c>
      <c r="M515" s="33" t="s">
        <v>107</v>
      </c>
      <c r="N515" s="34">
        <v>186000000</v>
      </c>
      <c r="O515" s="33" t="s">
        <v>107</v>
      </c>
      <c r="P515" s="28" t="s">
        <v>2415</v>
      </c>
      <c r="Q515" s="28" t="s">
        <v>360</v>
      </c>
      <c r="R515" s="28" t="s">
        <v>107</v>
      </c>
      <c r="S515" s="28" t="s">
        <v>107</v>
      </c>
      <c r="T515" s="42" t="s">
        <v>107</v>
      </c>
      <c r="U515" s="28" t="s">
        <v>107</v>
      </c>
      <c r="V515" s="28" t="s">
        <v>107</v>
      </c>
      <c r="W515" s="28" t="str">
        <f t="shared" si="7"/>
        <v>N.A.</v>
      </c>
      <c r="X515" s="57" t="s">
        <v>2413</v>
      </c>
      <c r="Y515" s="207">
        <v>0.01</v>
      </c>
      <c r="Z515" s="207">
        <v>0.01</v>
      </c>
      <c r="AA515" s="207">
        <v>0.01</v>
      </c>
      <c r="AB515" s="207">
        <v>0.01</v>
      </c>
      <c r="AC515" s="207">
        <v>0.01</v>
      </c>
      <c r="AD515" s="207">
        <v>0.02</v>
      </c>
      <c r="AE515" s="28" t="s">
        <v>1251</v>
      </c>
      <c r="AF515" s="28" t="s">
        <v>1251</v>
      </c>
      <c r="AG515" s="28" t="s">
        <v>1251</v>
      </c>
      <c r="AH515" s="37">
        <v>0.5</v>
      </c>
      <c r="AI515" s="38">
        <v>8689479</v>
      </c>
      <c r="AJ515" s="38">
        <v>756945</v>
      </c>
      <c r="AK515" s="38" t="s">
        <v>107</v>
      </c>
      <c r="AL515" s="38" t="s">
        <v>107</v>
      </c>
      <c r="AM515" s="38" t="s">
        <v>107</v>
      </c>
      <c r="AN515" s="38">
        <v>8078664</v>
      </c>
      <c r="AO515" s="38" t="s">
        <v>107</v>
      </c>
      <c r="AP515" s="38">
        <v>894571</v>
      </c>
      <c r="AQ515" s="38">
        <v>48169</v>
      </c>
      <c r="AR515" s="38">
        <v>385354</v>
      </c>
      <c r="AS515" s="38" t="s">
        <v>107</v>
      </c>
      <c r="AT515" s="38" t="s">
        <v>107</v>
      </c>
      <c r="AU515" s="38" t="s">
        <v>107</v>
      </c>
      <c r="AV515" s="38" t="s">
        <v>107</v>
      </c>
      <c r="AW515" s="38" t="s">
        <v>107</v>
      </c>
      <c r="AX515" s="38">
        <v>4816921</v>
      </c>
      <c r="AY515" s="38">
        <v>3027779</v>
      </c>
      <c r="AZ515" s="38">
        <v>1307450</v>
      </c>
      <c r="BA515" s="38">
        <v>3303031</v>
      </c>
      <c r="BB515" s="38" t="s">
        <v>107</v>
      </c>
      <c r="BC515" s="38">
        <v>522980</v>
      </c>
      <c r="BD515" s="38">
        <v>302778</v>
      </c>
      <c r="BE515" s="38">
        <v>894571</v>
      </c>
      <c r="BF515" s="38">
        <v>1032198</v>
      </c>
      <c r="BG515" s="38">
        <v>2133207</v>
      </c>
      <c r="BH515" s="38">
        <v>206440</v>
      </c>
      <c r="BI515" s="38">
        <v>1307450</v>
      </c>
      <c r="BJ515" s="38">
        <v>233965</v>
      </c>
      <c r="BK515" s="38" t="s">
        <v>107</v>
      </c>
      <c r="BL515" s="38" t="s">
        <v>107</v>
      </c>
      <c r="BM515" s="38" t="s">
        <v>107</v>
      </c>
      <c r="BN515" s="38">
        <v>6878563</v>
      </c>
      <c r="BO515" s="38">
        <v>178914</v>
      </c>
      <c r="BP515" s="38">
        <v>3027779</v>
      </c>
      <c r="BQ515" s="38">
        <v>6193185</v>
      </c>
      <c r="BR515" s="38">
        <v>0</v>
      </c>
      <c r="BS515" s="38">
        <v>481692</v>
      </c>
      <c r="BT515" s="330" t="s">
        <v>107</v>
      </c>
      <c r="BU515" s="38" t="s">
        <v>107</v>
      </c>
      <c r="BV515" s="38" t="s">
        <v>107</v>
      </c>
      <c r="BW515" s="38" t="s">
        <v>107</v>
      </c>
      <c r="BX515" s="38" t="s">
        <v>107</v>
      </c>
      <c r="BY515" s="85" t="s">
        <v>173</v>
      </c>
      <c r="BZ515" s="85" t="s">
        <v>173</v>
      </c>
      <c r="CA515" s="85" t="s">
        <v>176</v>
      </c>
      <c r="CB515" s="85" t="s">
        <v>173</v>
      </c>
      <c r="CC515" s="85" t="s">
        <v>176</v>
      </c>
      <c r="CD515" s="85" t="s">
        <v>173</v>
      </c>
      <c r="CE515" s="85" t="s">
        <v>173</v>
      </c>
      <c r="CF515" s="85" t="s">
        <v>107</v>
      </c>
      <c r="CG515" s="85" t="s">
        <v>107</v>
      </c>
      <c r="CH515" s="85" t="s">
        <v>107</v>
      </c>
      <c r="CI515" s="85" t="s">
        <v>107</v>
      </c>
      <c r="CJ515" s="85" t="s">
        <v>107</v>
      </c>
      <c r="CK515" s="85" t="s">
        <v>107</v>
      </c>
      <c r="CL515" s="85" t="s">
        <v>107</v>
      </c>
      <c r="CM515" s="41" t="s">
        <v>176</v>
      </c>
      <c r="CN515" s="41" t="s">
        <v>176</v>
      </c>
      <c r="CO515" s="41" t="s">
        <v>173</v>
      </c>
      <c r="CP515" s="41" t="s">
        <v>173</v>
      </c>
      <c r="CQ515" s="41" t="s">
        <v>176</v>
      </c>
      <c r="CR515" s="41" t="s">
        <v>173</v>
      </c>
      <c r="CS515" s="41" t="s">
        <v>107</v>
      </c>
      <c r="CT515" s="41" t="s">
        <v>107</v>
      </c>
      <c r="CU515" s="332">
        <v>13748869</v>
      </c>
      <c r="CV515" s="43">
        <v>1</v>
      </c>
    </row>
    <row r="516" spans="1:100" ht="51">
      <c r="A516" s="28">
        <v>736</v>
      </c>
      <c r="B516" s="114" t="s">
        <v>325</v>
      </c>
      <c r="C516" s="29" t="s">
        <v>0</v>
      </c>
      <c r="D516" s="29" t="s">
        <v>867</v>
      </c>
      <c r="E516" s="42" t="s">
        <v>811</v>
      </c>
      <c r="F516" s="42" t="s">
        <v>868</v>
      </c>
      <c r="G516" s="116" t="s">
        <v>1587</v>
      </c>
      <c r="H516" s="64" t="s">
        <v>969</v>
      </c>
      <c r="I516" s="28">
        <v>3206132</v>
      </c>
      <c r="J516" s="28" t="s">
        <v>1588</v>
      </c>
      <c r="K516" s="31" t="s">
        <v>107</v>
      </c>
      <c r="L516" s="32">
        <v>174.6</v>
      </c>
      <c r="M516" s="33" t="s">
        <v>107</v>
      </c>
      <c r="N516" s="34">
        <v>191000000</v>
      </c>
      <c r="O516" s="33" t="s">
        <v>107</v>
      </c>
      <c r="P516" s="28" t="s">
        <v>2415</v>
      </c>
      <c r="Q516" s="28" t="s">
        <v>360</v>
      </c>
      <c r="R516" s="28" t="s">
        <v>107</v>
      </c>
      <c r="S516" s="28" t="s">
        <v>107</v>
      </c>
      <c r="T516" s="42" t="s">
        <v>107</v>
      </c>
      <c r="U516" s="28" t="s">
        <v>107</v>
      </c>
      <c r="V516" s="28" t="s">
        <v>107</v>
      </c>
      <c r="W516" s="28" t="str">
        <f t="shared" si="7"/>
        <v>N.A.</v>
      </c>
      <c r="X516" s="57" t="s">
        <v>2413</v>
      </c>
      <c r="Y516" s="207">
        <v>0.01</v>
      </c>
      <c r="Z516" s="207">
        <v>0.01</v>
      </c>
      <c r="AA516" s="207">
        <v>0.01</v>
      </c>
      <c r="AB516" s="207">
        <v>0.01</v>
      </c>
      <c r="AC516" s="207">
        <v>0.01</v>
      </c>
      <c r="AD516" s="207">
        <v>0.02</v>
      </c>
      <c r="AE516" s="28" t="s">
        <v>1251</v>
      </c>
      <c r="AF516" s="28" t="s">
        <v>1251</v>
      </c>
      <c r="AG516" s="28" t="s">
        <v>1251</v>
      </c>
      <c r="AH516" s="37">
        <v>0.5</v>
      </c>
      <c r="AI516" s="38">
        <v>8689479</v>
      </c>
      <c r="AJ516" s="38">
        <v>756945</v>
      </c>
      <c r="AK516" s="38" t="s">
        <v>107</v>
      </c>
      <c r="AL516" s="38" t="s">
        <v>107</v>
      </c>
      <c r="AM516" s="38" t="s">
        <v>107</v>
      </c>
      <c r="AN516" s="38">
        <v>8078664</v>
      </c>
      <c r="AO516" s="38" t="s">
        <v>107</v>
      </c>
      <c r="AP516" s="38">
        <v>894571</v>
      </c>
      <c r="AQ516" s="38">
        <v>48169</v>
      </c>
      <c r="AR516" s="38">
        <v>385354</v>
      </c>
      <c r="AS516" s="38" t="s">
        <v>107</v>
      </c>
      <c r="AT516" s="38" t="s">
        <v>107</v>
      </c>
      <c r="AU516" s="38" t="s">
        <v>107</v>
      </c>
      <c r="AV516" s="38" t="s">
        <v>107</v>
      </c>
      <c r="AW516" s="38" t="s">
        <v>107</v>
      </c>
      <c r="AX516" s="38">
        <v>4816921</v>
      </c>
      <c r="AY516" s="38">
        <v>3027779</v>
      </c>
      <c r="AZ516" s="38">
        <v>1307450</v>
      </c>
      <c r="BA516" s="38">
        <v>3303031</v>
      </c>
      <c r="BB516" s="38" t="s">
        <v>107</v>
      </c>
      <c r="BC516" s="38">
        <v>522980</v>
      </c>
      <c r="BD516" s="38">
        <v>302778</v>
      </c>
      <c r="BE516" s="38">
        <v>894571</v>
      </c>
      <c r="BF516" s="38">
        <v>1032198</v>
      </c>
      <c r="BG516" s="38">
        <v>2133207</v>
      </c>
      <c r="BH516" s="38">
        <v>206440</v>
      </c>
      <c r="BI516" s="38">
        <v>1307450</v>
      </c>
      <c r="BJ516" s="38">
        <v>233965</v>
      </c>
      <c r="BK516" s="38" t="s">
        <v>107</v>
      </c>
      <c r="BL516" s="38" t="s">
        <v>107</v>
      </c>
      <c r="BM516" s="38" t="s">
        <v>107</v>
      </c>
      <c r="BN516" s="38">
        <v>6878563</v>
      </c>
      <c r="BO516" s="38">
        <v>178914</v>
      </c>
      <c r="BP516" s="38">
        <v>3027779</v>
      </c>
      <c r="BQ516" s="38">
        <v>6193185</v>
      </c>
      <c r="BR516" s="38">
        <v>0</v>
      </c>
      <c r="BS516" s="38">
        <v>481692</v>
      </c>
      <c r="BT516" s="330" t="s">
        <v>107</v>
      </c>
      <c r="BU516" s="38" t="s">
        <v>107</v>
      </c>
      <c r="BV516" s="38" t="s">
        <v>107</v>
      </c>
      <c r="BW516" s="38" t="s">
        <v>107</v>
      </c>
      <c r="BX516" s="38" t="s">
        <v>107</v>
      </c>
      <c r="BY516" s="85" t="s">
        <v>173</v>
      </c>
      <c r="BZ516" s="85" t="s">
        <v>173</v>
      </c>
      <c r="CA516" s="85" t="s">
        <v>176</v>
      </c>
      <c r="CB516" s="85" t="s">
        <v>173</v>
      </c>
      <c r="CC516" s="85" t="s">
        <v>176</v>
      </c>
      <c r="CD516" s="85" t="s">
        <v>173</v>
      </c>
      <c r="CE516" s="85" t="s">
        <v>173</v>
      </c>
      <c r="CF516" s="85" t="s">
        <v>107</v>
      </c>
      <c r="CG516" s="85" t="s">
        <v>107</v>
      </c>
      <c r="CH516" s="85" t="s">
        <v>107</v>
      </c>
      <c r="CI516" s="85" t="s">
        <v>107</v>
      </c>
      <c r="CJ516" s="85" t="s">
        <v>107</v>
      </c>
      <c r="CK516" s="85" t="s">
        <v>107</v>
      </c>
      <c r="CL516" s="85" t="s">
        <v>107</v>
      </c>
      <c r="CM516" s="41" t="s">
        <v>176</v>
      </c>
      <c r="CN516" s="41" t="s">
        <v>176</v>
      </c>
      <c r="CO516" s="41" t="s">
        <v>173</v>
      </c>
      <c r="CP516" s="41" t="s">
        <v>173</v>
      </c>
      <c r="CQ516" s="41" t="s">
        <v>176</v>
      </c>
      <c r="CR516" s="41" t="s">
        <v>173</v>
      </c>
      <c r="CS516" s="41" t="s">
        <v>107</v>
      </c>
      <c r="CT516" s="41" t="s">
        <v>107</v>
      </c>
      <c r="CU516" s="332">
        <v>13748869</v>
      </c>
      <c r="CV516" s="43">
        <v>1</v>
      </c>
    </row>
    <row r="517" spans="1:100" ht="25.5">
      <c r="A517" s="28">
        <v>737</v>
      </c>
      <c r="B517" s="114" t="s">
        <v>325</v>
      </c>
      <c r="C517" s="29" t="s">
        <v>0</v>
      </c>
      <c r="D517" s="29" t="s">
        <v>337</v>
      </c>
      <c r="E517" s="42" t="s">
        <v>338</v>
      </c>
      <c r="F517" s="42" t="s">
        <v>107</v>
      </c>
      <c r="G517" s="93" t="s">
        <v>1589</v>
      </c>
      <c r="H517" s="64" t="s">
        <v>969</v>
      </c>
      <c r="I517" s="28">
        <v>3206120</v>
      </c>
      <c r="J517" s="28" t="s">
        <v>1590</v>
      </c>
      <c r="K517" s="31" t="s">
        <v>369</v>
      </c>
      <c r="L517" s="32">
        <v>154</v>
      </c>
      <c r="M517" s="33">
        <v>5</v>
      </c>
      <c r="N517" s="34">
        <v>122400000</v>
      </c>
      <c r="O517" s="33" t="s">
        <v>338</v>
      </c>
      <c r="P517" s="28" t="s">
        <v>2415</v>
      </c>
      <c r="Q517" s="28" t="s">
        <v>112</v>
      </c>
      <c r="R517" s="28" t="s">
        <v>107</v>
      </c>
      <c r="S517" s="28" t="s">
        <v>107</v>
      </c>
      <c r="T517" s="42" t="s">
        <v>107</v>
      </c>
      <c r="U517" s="28" t="s">
        <v>107</v>
      </c>
      <c r="V517" s="28" t="s">
        <v>107</v>
      </c>
      <c r="W517" s="28" t="str">
        <f t="shared" si="7"/>
        <v>N.A.</v>
      </c>
      <c r="X517" s="57" t="s">
        <v>2413</v>
      </c>
      <c r="Y517" s="207">
        <v>0.01</v>
      </c>
      <c r="Z517" s="207">
        <v>0.01</v>
      </c>
      <c r="AA517" s="207">
        <v>0.01</v>
      </c>
      <c r="AB517" s="207">
        <v>0.01</v>
      </c>
      <c r="AC517" s="207">
        <v>0.01</v>
      </c>
      <c r="AD517" s="207">
        <v>0.02</v>
      </c>
      <c r="AE517" s="28" t="s">
        <v>1251</v>
      </c>
      <c r="AF517" s="28" t="s">
        <v>1251</v>
      </c>
      <c r="AG517" s="28" t="s">
        <v>1251</v>
      </c>
      <c r="AH517" s="37">
        <v>0.5</v>
      </c>
      <c r="AI517" s="38">
        <v>8689479</v>
      </c>
      <c r="AJ517" s="38">
        <v>756945</v>
      </c>
      <c r="AK517" s="38" t="s">
        <v>107</v>
      </c>
      <c r="AL517" s="38" t="s">
        <v>107</v>
      </c>
      <c r="AM517" s="38" t="s">
        <v>107</v>
      </c>
      <c r="AN517" s="38">
        <v>8078664</v>
      </c>
      <c r="AO517" s="38" t="s">
        <v>107</v>
      </c>
      <c r="AP517" s="38">
        <v>894571</v>
      </c>
      <c r="AQ517" s="38">
        <v>48169</v>
      </c>
      <c r="AR517" s="38">
        <v>385354</v>
      </c>
      <c r="AS517" s="38" t="s">
        <v>107</v>
      </c>
      <c r="AT517" s="38" t="s">
        <v>107</v>
      </c>
      <c r="AU517" s="38" t="s">
        <v>107</v>
      </c>
      <c r="AV517" s="38" t="s">
        <v>107</v>
      </c>
      <c r="AW517" s="38" t="s">
        <v>107</v>
      </c>
      <c r="AX517" s="38">
        <v>4816921</v>
      </c>
      <c r="AY517" s="38">
        <v>3027779</v>
      </c>
      <c r="AZ517" s="38">
        <v>1307450</v>
      </c>
      <c r="BA517" s="38">
        <v>3303031</v>
      </c>
      <c r="BB517" s="38" t="s">
        <v>107</v>
      </c>
      <c r="BC517" s="38">
        <v>522980</v>
      </c>
      <c r="BD517" s="38">
        <v>302778</v>
      </c>
      <c r="BE517" s="38">
        <v>894571</v>
      </c>
      <c r="BF517" s="38">
        <v>1032198</v>
      </c>
      <c r="BG517" s="38">
        <v>2133207</v>
      </c>
      <c r="BH517" s="38">
        <v>206440</v>
      </c>
      <c r="BI517" s="38">
        <v>1307450</v>
      </c>
      <c r="BJ517" s="38">
        <v>233965</v>
      </c>
      <c r="BK517" s="38" t="s">
        <v>107</v>
      </c>
      <c r="BL517" s="38" t="s">
        <v>107</v>
      </c>
      <c r="BM517" s="38" t="s">
        <v>107</v>
      </c>
      <c r="BN517" s="38">
        <v>6878563</v>
      </c>
      <c r="BO517" s="38">
        <v>178914</v>
      </c>
      <c r="BP517" s="38">
        <v>3027779</v>
      </c>
      <c r="BQ517" s="38">
        <v>6193185</v>
      </c>
      <c r="BR517" s="38">
        <v>0</v>
      </c>
      <c r="BS517" s="38">
        <v>481692</v>
      </c>
      <c r="BT517" s="330" t="s">
        <v>107</v>
      </c>
      <c r="BU517" s="38" t="s">
        <v>107</v>
      </c>
      <c r="BV517" s="38" t="s">
        <v>107</v>
      </c>
      <c r="BW517" s="38" t="s">
        <v>107</v>
      </c>
      <c r="BX517" s="38" t="s">
        <v>107</v>
      </c>
      <c r="BY517" s="85" t="s">
        <v>173</v>
      </c>
      <c r="BZ517" s="85" t="s">
        <v>173</v>
      </c>
      <c r="CA517" s="85" t="s">
        <v>176</v>
      </c>
      <c r="CB517" s="85" t="s">
        <v>173</v>
      </c>
      <c r="CC517" s="85" t="s">
        <v>176</v>
      </c>
      <c r="CD517" s="85" t="s">
        <v>173</v>
      </c>
      <c r="CE517" s="85" t="s">
        <v>173</v>
      </c>
      <c r="CF517" s="85" t="s">
        <v>107</v>
      </c>
      <c r="CG517" s="85" t="s">
        <v>107</v>
      </c>
      <c r="CH517" s="85" t="s">
        <v>107</v>
      </c>
      <c r="CI517" s="85" t="s">
        <v>107</v>
      </c>
      <c r="CJ517" s="85" t="s">
        <v>107</v>
      </c>
      <c r="CK517" s="85" t="s">
        <v>107</v>
      </c>
      <c r="CL517" s="85" t="s">
        <v>107</v>
      </c>
      <c r="CM517" s="41" t="s">
        <v>176</v>
      </c>
      <c r="CN517" s="41" t="s">
        <v>176</v>
      </c>
      <c r="CO517" s="41" t="s">
        <v>176</v>
      </c>
      <c r="CP517" s="41" t="s">
        <v>173</v>
      </c>
      <c r="CQ517" s="41" t="s">
        <v>176</v>
      </c>
      <c r="CR517" s="41" t="s">
        <v>173</v>
      </c>
      <c r="CS517" s="41" t="s">
        <v>107</v>
      </c>
      <c r="CT517" s="41" t="s">
        <v>107</v>
      </c>
      <c r="CU517" s="332">
        <v>13748869</v>
      </c>
      <c r="CV517" s="43">
        <v>1</v>
      </c>
    </row>
    <row r="518" spans="1:100" ht="25.5">
      <c r="A518" s="28">
        <v>738</v>
      </c>
      <c r="B518" s="114" t="s">
        <v>325</v>
      </c>
      <c r="C518" s="29" t="s">
        <v>0</v>
      </c>
      <c r="D518" s="29" t="s">
        <v>337</v>
      </c>
      <c r="E518" s="42" t="s">
        <v>338</v>
      </c>
      <c r="F518" s="42" t="s">
        <v>107</v>
      </c>
      <c r="G518" s="93" t="s">
        <v>1591</v>
      </c>
      <c r="H518" s="64" t="s">
        <v>969</v>
      </c>
      <c r="I518" s="28">
        <v>3206116</v>
      </c>
      <c r="J518" s="28" t="s">
        <v>1592</v>
      </c>
      <c r="K518" s="31" t="s">
        <v>369</v>
      </c>
      <c r="L518" s="32">
        <v>154</v>
      </c>
      <c r="M518" s="33">
        <v>5</v>
      </c>
      <c r="N518" s="34">
        <v>136800000</v>
      </c>
      <c r="O518" s="33" t="s">
        <v>338</v>
      </c>
      <c r="P518" s="28" t="s">
        <v>130</v>
      </c>
      <c r="Q518" s="28" t="s">
        <v>112</v>
      </c>
      <c r="R518" s="28" t="s">
        <v>107</v>
      </c>
      <c r="S518" s="28" t="s">
        <v>107</v>
      </c>
      <c r="T518" s="42" t="s">
        <v>107</v>
      </c>
      <c r="U518" s="28" t="s">
        <v>107</v>
      </c>
      <c r="V518" s="28" t="s">
        <v>107</v>
      </c>
      <c r="W518" s="28" t="str">
        <f t="shared" ref="W518:W581" si="8">+IF(C518=$F$1,N518+BT518,"N.A.")</f>
        <v>N.A.</v>
      </c>
      <c r="X518" s="57" t="s">
        <v>2414</v>
      </c>
      <c r="Y518" s="207">
        <v>0.01</v>
      </c>
      <c r="Z518" s="207">
        <v>0.01</v>
      </c>
      <c r="AA518" s="207">
        <v>0.01</v>
      </c>
      <c r="AB518" s="207">
        <v>0.01</v>
      </c>
      <c r="AC518" s="207">
        <v>0.01</v>
      </c>
      <c r="AD518" s="207">
        <v>0.02</v>
      </c>
      <c r="AE518" s="28" t="s">
        <v>1251</v>
      </c>
      <c r="AF518" s="28" t="s">
        <v>1251</v>
      </c>
      <c r="AG518" s="28" t="s">
        <v>1251</v>
      </c>
      <c r="AH518" s="37">
        <v>0.5</v>
      </c>
      <c r="AI518" s="38">
        <v>8689479</v>
      </c>
      <c r="AJ518" s="38">
        <v>756945</v>
      </c>
      <c r="AK518" s="38" t="s">
        <v>107</v>
      </c>
      <c r="AL518" s="38" t="s">
        <v>107</v>
      </c>
      <c r="AM518" s="38" t="s">
        <v>107</v>
      </c>
      <c r="AN518" s="38">
        <v>8078664</v>
      </c>
      <c r="AO518" s="38" t="s">
        <v>107</v>
      </c>
      <c r="AP518" s="38">
        <v>894571</v>
      </c>
      <c r="AQ518" s="38">
        <v>48169</v>
      </c>
      <c r="AR518" s="38">
        <v>385354</v>
      </c>
      <c r="AS518" s="38" t="s">
        <v>107</v>
      </c>
      <c r="AT518" s="38" t="s">
        <v>107</v>
      </c>
      <c r="AU518" s="38" t="s">
        <v>107</v>
      </c>
      <c r="AV518" s="38" t="s">
        <v>107</v>
      </c>
      <c r="AW518" s="38" t="s">
        <v>107</v>
      </c>
      <c r="AX518" s="38">
        <v>4816921</v>
      </c>
      <c r="AY518" s="38">
        <v>3027779</v>
      </c>
      <c r="AZ518" s="38">
        <v>1307450</v>
      </c>
      <c r="BA518" s="38">
        <v>3303031</v>
      </c>
      <c r="BB518" s="38" t="s">
        <v>107</v>
      </c>
      <c r="BC518" s="38">
        <v>522980</v>
      </c>
      <c r="BD518" s="38">
        <v>302778</v>
      </c>
      <c r="BE518" s="38">
        <v>894571</v>
      </c>
      <c r="BF518" s="38">
        <v>1032198</v>
      </c>
      <c r="BG518" s="38">
        <v>2133207</v>
      </c>
      <c r="BH518" s="38">
        <v>206440</v>
      </c>
      <c r="BI518" s="38">
        <v>1307450</v>
      </c>
      <c r="BJ518" s="38">
        <v>233965</v>
      </c>
      <c r="BK518" s="38" t="s">
        <v>107</v>
      </c>
      <c r="BL518" s="38" t="s">
        <v>107</v>
      </c>
      <c r="BM518" s="38" t="s">
        <v>107</v>
      </c>
      <c r="BN518" s="38">
        <v>6878563</v>
      </c>
      <c r="BO518" s="38">
        <v>178914</v>
      </c>
      <c r="BP518" s="38">
        <v>3027779</v>
      </c>
      <c r="BQ518" s="38">
        <v>6193185</v>
      </c>
      <c r="BR518" s="38">
        <v>0</v>
      </c>
      <c r="BS518" s="38">
        <v>481692</v>
      </c>
      <c r="BT518" s="330" t="s">
        <v>107</v>
      </c>
      <c r="BU518" s="38" t="s">
        <v>107</v>
      </c>
      <c r="BV518" s="38" t="s">
        <v>107</v>
      </c>
      <c r="BW518" s="38" t="s">
        <v>107</v>
      </c>
      <c r="BX518" s="38" t="s">
        <v>107</v>
      </c>
      <c r="BY518" s="85" t="s">
        <v>173</v>
      </c>
      <c r="BZ518" s="85" t="s">
        <v>173</v>
      </c>
      <c r="CA518" s="85" t="s">
        <v>176</v>
      </c>
      <c r="CB518" s="85" t="s">
        <v>173</v>
      </c>
      <c r="CC518" s="85" t="s">
        <v>176</v>
      </c>
      <c r="CD518" s="85" t="s">
        <v>173</v>
      </c>
      <c r="CE518" s="85" t="s">
        <v>173</v>
      </c>
      <c r="CF518" s="85" t="s">
        <v>107</v>
      </c>
      <c r="CG518" s="85" t="s">
        <v>107</v>
      </c>
      <c r="CH518" s="85" t="s">
        <v>107</v>
      </c>
      <c r="CI518" s="85" t="s">
        <v>107</v>
      </c>
      <c r="CJ518" s="85" t="s">
        <v>107</v>
      </c>
      <c r="CK518" s="85" t="s">
        <v>107</v>
      </c>
      <c r="CL518" s="85" t="s">
        <v>107</v>
      </c>
      <c r="CM518" s="41" t="s">
        <v>176</v>
      </c>
      <c r="CN518" s="41" t="s">
        <v>176</v>
      </c>
      <c r="CO518" s="41" t="s">
        <v>176</v>
      </c>
      <c r="CP518" s="41" t="s">
        <v>173</v>
      </c>
      <c r="CQ518" s="41" t="s">
        <v>176</v>
      </c>
      <c r="CR518" s="41" t="s">
        <v>173</v>
      </c>
      <c r="CS518" s="41" t="s">
        <v>107</v>
      </c>
      <c r="CT518" s="41" t="s">
        <v>107</v>
      </c>
      <c r="CU518" s="332">
        <v>13748869</v>
      </c>
      <c r="CV518" s="43">
        <v>1</v>
      </c>
    </row>
    <row r="519" spans="1:100" ht="25.5">
      <c r="A519" s="28">
        <v>739</v>
      </c>
      <c r="B519" s="114" t="s">
        <v>325</v>
      </c>
      <c r="C519" s="29" t="s">
        <v>0</v>
      </c>
      <c r="D519" s="29" t="s">
        <v>337</v>
      </c>
      <c r="E519" s="42" t="s">
        <v>338</v>
      </c>
      <c r="F519" s="42" t="s">
        <v>107</v>
      </c>
      <c r="G519" s="93" t="s">
        <v>1593</v>
      </c>
      <c r="H519" s="64" t="s">
        <v>969</v>
      </c>
      <c r="I519" s="28">
        <v>3206115</v>
      </c>
      <c r="J519" s="28" t="s">
        <v>1594</v>
      </c>
      <c r="K519" s="31" t="s">
        <v>369</v>
      </c>
      <c r="L519" s="32">
        <v>154</v>
      </c>
      <c r="M519" s="33">
        <v>5</v>
      </c>
      <c r="N519" s="34">
        <v>118000000</v>
      </c>
      <c r="O519" s="33" t="s">
        <v>338</v>
      </c>
      <c r="P519" s="28" t="s">
        <v>2415</v>
      </c>
      <c r="Q519" s="28" t="s">
        <v>112</v>
      </c>
      <c r="R519" s="28" t="s">
        <v>107</v>
      </c>
      <c r="S519" s="28" t="s">
        <v>107</v>
      </c>
      <c r="T519" s="42" t="s">
        <v>107</v>
      </c>
      <c r="U519" s="28" t="s">
        <v>107</v>
      </c>
      <c r="V519" s="28" t="s">
        <v>107</v>
      </c>
      <c r="W519" s="28" t="str">
        <f t="shared" si="8"/>
        <v>N.A.</v>
      </c>
      <c r="X519" s="57" t="s">
        <v>2413</v>
      </c>
      <c r="Y519" s="207">
        <v>0.01</v>
      </c>
      <c r="Z519" s="207">
        <v>0.01</v>
      </c>
      <c r="AA519" s="207">
        <v>0.01</v>
      </c>
      <c r="AB519" s="207">
        <v>0.01</v>
      </c>
      <c r="AC519" s="207">
        <v>0.01</v>
      </c>
      <c r="AD519" s="207">
        <v>0.02</v>
      </c>
      <c r="AE519" s="28" t="s">
        <v>1251</v>
      </c>
      <c r="AF519" s="28" t="s">
        <v>1251</v>
      </c>
      <c r="AG519" s="28" t="s">
        <v>1251</v>
      </c>
      <c r="AH519" s="37">
        <v>0.5</v>
      </c>
      <c r="AI519" s="38">
        <v>8689479</v>
      </c>
      <c r="AJ519" s="38">
        <v>756945</v>
      </c>
      <c r="AK519" s="38" t="s">
        <v>107</v>
      </c>
      <c r="AL519" s="38" t="s">
        <v>107</v>
      </c>
      <c r="AM519" s="38" t="s">
        <v>107</v>
      </c>
      <c r="AN519" s="38">
        <v>8078664</v>
      </c>
      <c r="AO519" s="38" t="s">
        <v>107</v>
      </c>
      <c r="AP519" s="38">
        <v>894571</v>
      </c>
      <c r="AQ519" s="38">
        <v>48169</v>
      </c>
      <c r="AR519" s="38">
        <v>385354</v>
      </c>
      <c r="AS519" s="38" t="s">
        <v>107</v>
      </c>
      <c r="AT519" s="38" t="s">
        <v>107</v>
      </c>
      <c r="AU519" s="38" t="s">
        <v>107</v>
      </c>
      <c r="AV519" s="38" t="s">
        <v>107</v>
      </c>
      <c r="AW519" s="38" t="s">
        <v>107</v>
      </c>
      <c r="AX519" s="38">
        <v>4816921</v>
      </c>
      <c r="AY519" s="38">
        <v>3027779</v>
      </c>
      <c r="AZ519" s="38">
        <v>1307450</v>
      </c>
      <c r="BA519" s="38">
        <v>3303031</v>
      </c>
      <c r="BB519" s="38" t="s">
        <v>107</v>
      </c>
      <c r="BC519" s="38">
        <v>522980</v>
      </c>
      <c r="BD519" s="38">
        <v>302778</v>
      </c>
      <c r="BE519" s="38">
        <v>894571</v>
      </c>
      <c r="BF519" s="38">
        <v>1032198</v>
      </c>
      <c r="BG519" s="38">
        <v>2133207</v>
      </c>
      <c r="BH519" s="38">
        <v>206440</v>
      </c>
      <c r="BI519" s="38">
        <v>1307450</v>
      </c>
      <c r="BJ519" s="38">
        <v>233965</v>
      </c>
      <c r="BK519" s="38" t="s">
        <v>107</v>
      </c>
      <c r="BL519" s="38" t="s">
        <v>107</v>
      </c>
      <c r="BM519" s="38" t="s">
        <v>107</v>
      </c>
      <c r="BN519" s="38">
        <v>6878563</v>
      </c>
      <c r="BO519" s="38">
        <v>178914</v>
      </c>
      <c r="BP519" s="38">
        <v>3027779</v>
      </c>
      <c r="BQ519" s="38">
        <v>6193185</v>
      </c>
      <c r="BR519" s="38">
        <v>0</v>
      </c>
      <c r="BS519" s="38">
        <v>481692</v>
      </c>
      <c r="BT519" s="330" t="s">
        <v>107</v>
      </c>
      <c r="BU519" s="38" t="s">
        <v>107</v>
      </c>
      <c r="BV519" s="38" t="s">
        <v>107</v>
      </c>
      <c r="BW519" s="38" t="s">
        <v>107</v>
      </c>
      <c r="BX519" s="38" t="s">
        <v>107</v>
      </c>
      <c r="BY519" s="85" t="s">
        <v>173</v>
      </c>
      <c r="BZ519" s="85" t="s">
        <v>173</v>
      </c>
      <c r="CA519" s="85" t="s">
        <v>176</v>
      </c>
      <c r="CB519" s="85" t="s">
        <v>173</v>
      </c>
      <c r="CC519" s="85" t="s">
        <v>176</v>
      </c>
      <c r="CD519" s="85" t="s">
        <v>173</v>
      </c>
      <c r="CE519" s="85" t="s">
        <v>173</v>
      </c>
      <c r="CF519" s="85" t="s">
        <v>107</v>
      </c>
      <c r="CG519" s="85" t="s">
        <v>107</v>
      </c>
      <c r="CH519" s="85" t="s">
        <v>107</v>
      </c>
      <c r="CI519" s="85" t="s">
        <v>107</v>
      </c>
      <c r="CJ519" s="85" t="s">
        <v>107</v>
      </c>
      <c r="CK519" s="85" t="s">
        <v>107</v>
      </c>
      <c r="CL519" s="85" t="s">
        <v>107</v>
      </c>
      <c r="CM519" s="41" t="s">
        <v>176</v>
      </c>
      <c r="CN519" s="41" t="s">
        <v>176</v>
      </c>
      <c r="CO519" s="41" t="s">
        <v>176</v>
      </c>
      <c r="CP519" s="41" t="s">
        <v>173</v>
      </c>
      <c r="CQ519" s="41" t="s">
        <v>176</v>
      </c>
      <c r="CR519" s="41" t="s">
        <v>173</v>
      </c>
      <c r="CS519" s="41" t="s">
        <v>107</v>
      </c>
      <c r="CT519" s="41" t="s">
        <v>107</v>
      </c>
      <c r="CU519" s="332">
        <v>13748869</v>
      </c>
      <c r="CV519" s="43">
        <v>1</v>
      </c>
    </row>
    <row r="520" spans="1:100" ht="25.5">
      <c r="A520" s="28">
        <v>740</v>
      </c>
      <c r="B520" s="114" t="s">
        <v>325</v>
      </c>
      <c r="C520" s="29" t="s">
        <v>0</v>
      </c>
      <c r="D520" s="29" t="s">
        <v>337</v>
      </c>
      <c r="E520" s="42" t="s">
        <v>338</v>
      </c>
      <c r="F520" s="42" t="s">
        <v>107</v>
      </c>
      <c r="G520" s="93" t="s">
        <v>1595</v>
      </c>
      <c r="H520" s="64" t="s">
        <v>969</v>
      </c>
      <c r="I520" s="28">
        <v>3206117</v>
      </c>
      <c r="J520" s="28" t="s">
        <v>1596</v>
      </c>
      <c r="K520" s="31" t="s">
        <v>369</v>
      </c>
      <c r="L520" s="32">
        <v>154</v>
      </c>
      <c r="M520" s="33">
        <v>5</v>
      </c>
      <c r="N520" s="34">
        <v>126000000</v>
      </c>
      <c r="O520" s="33" t="s">
        <v>338</v>
      </c>
      <c r="P520" s="28" t="s">
        <v>130</v>
      </c>
      <c r="Q520" s="28" t="s">
        <v>112</v>
      </c>
      <c r="R520" s="28" t="s">
        <v>107</v>
      </c>
      <c r="S520" s="28" t="s">
        <v>107</v>
      </c>
      <c r="T520" s="42" t="s">
        <v>107</v>
      </c>
      <c r="U520" s="28" t="s">
        <v>107</v>
      </c>
      <c r="V520" s="28" t="s">
        <v>107</v>
      </c>
      <c r="W520" s="28" t="str">
        <f t="shared" si="8"/>
        <v>N.A.</v>
      </c>
      <c r="X520" s="57" t="s">
        <v>2413</v>
      </c>
      <c r="Y520" s="207">
        <v>0.01</v>
      </c>
      <c r="Z520" s="207">
        <v>0.01</v>
      </c>
      <c r="AA520" s="207">
        <v>0.01</v>
      </c>
      <c r="AB520" s="207">
        <v>0.01</v>
      </c>
      <c r="AC520" s="207">
        <v>0.01</v>
      </c>
      <c r="AD520" s="207">
        <v>0.02</v>
      </c>
      <c r="AE520" s="28" t="s">
        <v>1251</v>
      </c>
      <c r="AF520" s="28" t="s">
        <v>1251</v>
      </c>
      <c r="AG520" s="28" t="s">
        <v>1251</v>
      </c>
      <c r="AH520" s="37">
        <v>0.5</v>
      </c>
      <c r="AI520" s="38">
        <v>8689479</v>
      </c>
      <c r="AJ520" s="38">
        <v>756945</v>
      </c>
      <c r="AK520" s="38" t="s">
        <v>107</v>
      </c>
      <c r="AL520" s="38" t="s">
        <v>107</v>
      </c>
      <c r="AM520" s="38" t="s">
        <v>107</v>
      </c>
      <c r="AN520" s="38">
        <v>8078664</v>
      </c>
      <c r="AO520" s="38" t="s">
        <v>107</v>
      </c>
      <c r="AP520" s="38">
        <v>894571</v>
      </c>
      <c r="AQ520" s="38">
        <v>48169</v>
      </c>
      <c r="AR520" s="38">
        <v>385354</v>
      </c>
      <c r="AS520" s="38" t="s">
        <v>107</v>
      </c>
      <c r="AT520" s="38" t="s">
        <v>107</v>
      </c>
      <c r="AU520" s="38" t="s">
        <v>107</v>
      </c>
      <c r="AV520" s="38" t="s">
        <v>107</v>
      </c>
      <c r="AW520" s="38" t="s">
        <v>107</v>
      </c>
      <c r="AX520" s="38">
        <v>4816921</v>
      </c>
      <c r="AY520" s="38">
        <v>3027779</v>
      </c>
      <c r="AZ520" s="38">
        <v>1307450</v>
      </c>
      <c r="BA520" s="38">
        <v>3303031</v>
      </c>
      <c r="BB520" s="38" t="s">
        <v>107</v>
      </c>
      <c r="BC520" s="38">
        <v>522980</v>
      </c>
      <c r="BD520" s="38">
        <v>302778</v>
      </c>
      <c r="BE520" s="38">
        <v>894571</v>
      </c>
      <c r="BF520" s="38">
        <v>1032198</v>
      </c>
      <c r="BG520" s="38">
        <v>2133207</v>
      </c>
      <c r="BH520" s="38">
        <v>206440</v>
      </c>
      <c r="BI520" s="38">
        <v>1307450</v>
      </c>
      <c r="BJ520" s="38">
        <v>233965</v>
      </c>
      <c r="BK520" s="38" t="s">
        <v>107</v>
      </c>
      <c r="BL520" s="38" t="s">
        <v>107</v>
      </c>
      <c r="BM520" s="38" t="s">
        <v>107</v>
      </c>
      <c r="BN520" s="38">
        <v>6878563</v>
      </c>
      <c r="BO520" s="38">
        <v>178914</v>
      </c>
      <c r="BP520" s="38">
        <v>3027779</v>
      </c>
      <c r="BQ520" s="38">
        <v>6193185</v>
      </c>
      <c r="BR520" s="38">
        <v>0</v>
      </c>
      <c r="BS520" s="38">
        <v>481692</v>
      </c>
      <c r="BT520" s="330" t="s">
        <v>107</v>
      </c>
      <c r="BU520" s="38" t="s">
        <v>107</v>
      </c>
      <c r="BV520" s="38" t="s">
        <v>107</v>
      </c>
      <c r="BW520" s="38" t="s">
        <v>107</v>
      </c>
      <c r="BX520" s="38" t="s">
        <v>107</v>
      </c>
      <c r="BY520" s="85" t="s">
        <v>173</v>
      </c>
      <c r="BZ520" s="85" t="s">
        <v>173</v>
      </c>
      <c r="CA520" s="85" t="s">
        <v>176</v>
      </c>
      <c r="CB520" s="85" t="s">
        <v>173</v>
      </c>
      <c r="CC520" s="85" t="s">
        <v>176</v>
      </c>
      <c r="CD520" s="85" t="s">
        <v>173</v>
      </c>
      <c r="CE520" s="85" t="s">
        <v>173</v>
      </c>
      <c r="CF520" s="85" t="s">
        <v>107</v>
      </c>
      <c r="CG520" s="85" t="s">
        <v>107</v>
      </c>
      <c r="CH520" s="85" t="s">
        <v>107</v>
      </c>
      <c r="CI520" s="85" t="s">
        <v>107</v>
      </c>
      <c r="CJ520" s="85" t="s">
        <v>107</v>
      </c>
      <c r="CK520" s="85" t="s">
        <v>107</v>
      </c>
      <c r="CL520" s="85" t="s">
        <v>107</v>
      </c>
      <c r="CM520" s="41" t="s">
        <v>176</v>
      </c>
      <c r="CN520" s="41" t="s">
        <v>176</v>
      </c>
      <c r="CO520" s="41" t="s">
        <v>176</v>
      </c>
      <c r="CP520" s="41" t="s">
        <v>173</v>
      </c>
      <c r="CQ520" s="41" t="s">
        <v>176</v>
      </c>
      <c r="CR520" s="41" t="s">
        <v>173</v>
      </c>
      <c r="CS520" s="41" t="s">
        <v>107</v>
      </c>
      <c r="CT520" s="41" t="s">
        <v>107</v>
      </c>
      <c r="CU520" s="332">
        <v>13748869</v>
      </c>
      <c r="CV520" s="43">
        <v>1</v>
      </c>
    </row>
    <row r="521" spans="1:100" ht="25.5">
      <c r="A521" s="28">
        <v>741</v>
      </c>
      <c r="B521" s="114" t="s">
        <v>325</v>
      </c>
      <c r="C521" s="29" t="s">
        <v>0</v>
      </c>
      <c r="D521" s="29" t="s">
        <v>337</v>
      </c>
      <c r="E521" s="42" t="s">
        <v>338</v>
      </c>
      <c r="F521" s="42" t="s">
        <v>107</v>
      </c>
      <c r="G521" s="93" t="s">
        <v>1597</v>
      </c>
      <c r="H521" s="64" t="s">
        <v>969</v>
      </c>
      <c r="I521" s="28">
        <v>3206118</v>
      </c>
      <c r="J521" s="28" t="s">
        <v>1598</v>
      </c>
      <c r="K521" s="31" t="s">
        <v>369</v>
      </c>
      <c r="L521" s="32">
        <v>154</v>
      </c>
      <c r="M521" s="33">
        <v>5</v>
      </c>
      <c r="N521" s="34">
        <v>163000000</v>
      </c>
      <c r="O521" s="33" t="s">
        <v>338</v>
      </c>
      <c r="P521" s="28" t="s">
        <v>130</v>
      </c>
      <c r="Q521" s="28" t="s">
        <v>112</v>
      </c>
      <c r="R521" s="28" t="s">
        <v>107</v>
      </c>
      <c r="S521" s="28" t="s">
        <v>107</v>
      </c>
      <c r="T521" s="42" t="s">
        <v>107</v>
      </c>
      <c r="U521" s="28" t="s">
        <v>107</v>
      </c>
      <c r="V521" s="28" t="s">
        <v>107</v>
      </c>
      <c r="W521" s="28" t="str">
        <f t="shared" si="8"/>
        <v>N.A.</v>
      </c>
      <c r="X521" s="57" t="s">
        <v>2414</v>
      </c>
      <c r="Y521" s="207">
        <v>0.01</v>
      </c>
      <c r="Z521" s="207">
        <v>0.01</v>
      </c>
      <c r="AA521" s="207">
        <v>0.01</v>
      </c>
      <c r="AB521" s="207">
        <v>0.01</v>
      </c>
      <c r="AC521" s="207">
        <v>0.01</v>
      </c>
      <c r="AD521" s="207">
        <v>0.02</v>
      </c>
      <c r="AE521" s="28" t="s">
        <v>1251</v>
      </c>
      <c r="AF521" s="28" t="s">
        <v>1251</v>
      </c>
      <c r="AG521" s="28" t="s">
        <v>1251</v>
      </c>
      <c r="AH521" s="37">
        <v>0.5</v>
      </c>
      <c r="AI521" s="38">
        <v>8689479</v>
      </c>
      <c r="AJ521" s="38">
        <v>756945</v>
      </c>
      <c r="AK521" s="38" t="s">
        <v>107</v>
      </c>
      <c r="AL521" s="38" t="s">
        <v>107</v>
      </c>
      <c r="AM521" s="38" t="s">
        <v>107</v>
      </c>
      <c r="AN521" s="38">
        <v>8078664</v>
      </c>
      <c r="AO521" s="38" t="s">
        <v>107</v>
      </c>
      <c r="AP521" s="38">
        <v>894571</v>
      </c>
      <c r="AQ521" s="38">
        <v>48169</v>
      </c>
      <c r="AR521" s="38">
        <v>385354</v>
      </c>
      <c r="AS521" s="38" t="s">
        <v>107</v>
      </c>
      <c r="AT521" s="38" t="s">
        <v>107</v>
      </c>
      <c r="AU521" s="38" t="s">
        <v>107</v>
      </c>
      <c r="AV521" s="38" t="s">
        <v>107</v>
      </c>
      <c r="AW521" s="38" t="s">
        <v>107</v>
      </c>
      <c r="AX521" s="38">
        <v>4816921</v>
      </c>
      <c r="AY521" s="38">
        <v>3027779</v>
      </c>
      <c r="AZ521" s="38">
        <v>1307450</v>
      </c>
      <c r="BA521" s="38">
        <v>3303031</v>
      </c>
      <c r="BB521" s="38" t="s">
        <v>107</v>
      </c>
      <c r="BC521" s="38">
        <v>522980</v>
      </c>
      <c r="BD521" s="38">
        <v>302778</v>
      </c>
      <c r="BE521" s="38">
        <v>894571</v>
      </c>
      <c r="BF521" s="38">
        <v>1032198</v>
      </c>
      <c r="BG521" s="38">
        <v>2133207</v>
      </c>
      <c r="BH521" s="38">
        <v>206440</v>
      </c>
      <c r="BI521" s="38">
        <v>1307450</v>
      </c>
      <c r="BJ521" s="38">
        <v>233965</v>
      </c>
      <c r="BK521" s="38" t="s">
        <v>107</v>
      </c>
      <c r="BL521" s="38" t="s">
        <v>107</v>
      </c>
      <c r="BM521" s="38" t="s">
        <v>107</v>
      </c>
      <c r="BN521" s="38">
        <v>6878563</v>
      </c>
      <c r="BO521" s="38">
        <v>178914</v>
      </c>
      <c r="BP521" s="38">
        <v>3027779</v>
      </c>
      <c r="BQ521" s="38">
        <v>6193185</v>
      </c>
      <c r="BR521" s="38">
        <v>0</v>
      </c>
      <c r="BS521" s="38">
        <v>481692</v>
      </c>
      <c r="BT521" s="330" t="s">
        <v>107</v>
      </c>
      <c r="BU521" s="38" t="s">
        <v>107</v>
      </c>
      <c r="BV521" s="38" t="s">
        <v>107</v>
      </c>
      <c r="BW521" s="38" t="s">
        <v>107</v>
      </c>
      <c r="BX521" s="38" t="s">
        <v>107</v>
      </c>
      <c r="BY521" s="85" t="s">
        <v>176</v>
      </c>
      <c r="BZ521" s="85" t="s">
        <v>173</v>
      </c>
      <c r="CA521" s="85" t="s">
        <v>176</v>
      </c>
      <c r="CB521" s="85" t="s">
        <v>176</v>
      </c>
      <c r="CC521" s="85" t="s">
        <v>176</v>
      </c>
      <c r="CD521" s="85" t="s">
        <v>173</v>
      </c>
      <c r="CE521" s="85" t="s">
        <v>173</v>
      </c>
      <c r="CF521" s="85" t="s">
        <v>107</v>
      </c>
      <c r="CG521" s="85" t="s">
        <v>107</v>
      </c>
      <c r="CH521" s="85" t="s">
        <v>107</v>
      </c>
      <c r="CI521" s="85" t="s">
        <v>107</v>
      </c>
      <c r="CJ521" s="85" t="s">
        <v>107</v>
      </c>
      <c r="CK521" s="85" t="s">
        <v>107</v>
      </c>
      <c r="CL521" s="85" t="s">
        <v>107</v>
      </c>
      <c r="CM521" s="41" t="s">
        <v>176</v>
      </c>
      <c r="CN521" s="41" t="s">
        <v>176</v>
      </c>
      <c r="CO521" s="41" t="s">
        <v>176</v>
      </c>
      <c r="CP521" s="41" t="s">
        <v>173</v>
      </c>
      <c r="CQ521" s="41" t="s">
        <v>176</v>
      </c>
      <c r="CR521" s="41" t="s">
        <v>173</v>
      </c>
      <c r="CS521" s="41" t="s">
        <v>107</v>
      </c>
      <c r="CT521" s="41" t="s">
        <v>107</v>
      </c>
      <c r="CU521" s="332">
        <v>13748869</v>
      </c>
      <c r="CV521" s="43">
        <v>1</v>
      </c>
    </row>
    <row r="522" spans="1:100" ht="25.5">
      <c r="A522" s="28">
        <v>744</v>
      </c>
      <c r="B522" s="114" t="s">
        <v>325</v>
      </c>
      <c r="C522" s="29" t="s">
        <v>3</v>
      </c>
      <c r="D522" s="29" t="s">
        <v>977</v>
      </c>
      <c r="E522" s="42" t="s">
        <v>978</v>
      </c>
      <c r="F522" s="33" t="s">
        <v>982</v>
      </c>
      <c r="G522" s="30" t="s">
        <v>1603</v>
      </c>
      <c r="H522" s="64" t="s">
        <v>969</v>
      </c>
      <c r="I522" s="28">
        <v>3207017</v>
      </c>
      <c r="J522" s="28" t="s">
        <v>1604</v>
      </c>
      <c r="K522" s="31" t="s">
        <v>107</v>
      </c>
      <c r="L522" s="32">
        <v>174.6</v>
      </c>
      <c r="M522" s="33" t="s">
        <v>107</v>
      </c>
      <c r="N522" s="34">
        <v>186000000</v>
      </c>
      <c r="O522" s="33" t="s">
        <v>338</v>
      </c>
      <c r="P522" s="28" t="s">
        <v>2415</v>
      </c>
      <c r="Q522" s="28" t="s">
        <v>360</v>
      </c>
      <c r="R522" s="28" t="s">
        <v>107</v>
      </c>
      <c r="S522" s="28" t="s">
        <v>107</v>
      </c>
      <c r="T522" s="42" t="s">
        <v>107</v>
      </c>
      <c r="U522" s="28" t="s">
        <v>107</v>
      </c>
      <c r="V522" s="28" t="s">
        <v>107</v>
      </c>
      <c r="W522" s="28">
        <f t="shared" si="8"/>
        <v>309849920</v>
      </c>
      <c r="X522" s="57" t="s">
        <v>2414</v>
      </c>
      <c r="Y522" s="207">
        <v>0.05</v>
      </c>
      <c r="Z522" s="207">
        <v>0.05</v>
      </c>
      <c r="AA522" s="207">
        <v>0.05</v>
      </c>
      <c r="AB522" s="207">
        <v>0.05</v>
      </c>
      <c r="AC522" s="207">
        <v>0.05</v>
      </c>
      <c r="AD522" s="207">
        <v>0.06</v>
      </c>
      <c r="AE522" s="28" t="s">
        <v>1251</v>
      </c>
      <c r="AF522" s="28" t="s">
        <v>1251</v>
      </c>
      <c r="AG522" s="28" t="s">
        <v>1251</v>
      </c>
      <c r="AH522" s="37">
        <v>1</v>
      </c>
      <c r="AI522" s="38">
        <v>8689479</v>
      </c>
      <c r="AJ522" s="38">
        <v>756945</v>
      </c>
      <c r="AK522" s="38">
        <v>619319</v>
      </c>
      <c r="AL522" s="38" t="s">
        <v>107</v>
      </c>
      <c r="AM522" s="38">
        <v>4816921</v>
      </c>
      <c r="AN522" s="38">
        <v>8078664</v>
      </c>
      <c r="AO522" s="38">
        <v>481692</v>
      </c>
      <c r="AP522" s="38">
        <v>894571</v>
      </c>
      <c r="AQ522" s="38">
        <v>48169</v>
      </c>
      <c r="AR522" s="38">
        <v>385354</v>
      </c>
      <c r="AS522" s="38" t="s">
        <v>107</v>
      </c>
      <c r="AT522" s="38" t="s">
        <v>107</v>
      </c>
      <c r="AU522" s="38" t="s">
        <v>107</v>
      </c>
      <c r="AV522" s="38" t="s">
        <v>107</v>
      </c>
      <c r="AW522" s="38" t="s">
        <v>107</v>
      </c>
      <c r="AX522" s="38">
        <v>4816921</v>
      </c>
      <c r="AY522" s="38">
        <v>3027779</v>
      </c>
      <c r="AZ522" s="38">
        <v>1307450</v>
      </c>
      <c r="BA522" s="38">
        <v>3303031</v>
      </c>
      <c r="BB522" s="38">
        <v>302778</v>
      </c>
      <c r="BC522" s="38">
        <v>522980</v>
      </c>
      <c r="BD522" s="38">
        <v>302778</v>
      </c>
      <c r="BE522" s="38">
        <v>894571</v>
      </c>
      <c r="BF522" s="38">
        <v>1032198</v>
      </c>
      <c r="BG522" s="38">
        <v>2133207</v>
      </c>
      <c r="BH522" s="38">
        <v>206440</v>
      </c>
      <c r="BI522" s="38">
        <v>1307450</v>
      </c>
      <c r="BJ522" s="38">
        <v>233965</v>
      </c>
      <c r="BK522" s="38" t="s">
        <v>107</v>
      </c>
      <c r="BL522" s="38" t="s">
        <v>107</v>
      </c>
      <c r="BM522" s="38" t="s">
        <v>107</v>
      </c>
      <c r="BN522" s="38">
        <v>6878563</v>
      </c>
      <c r="BO522" s="38">
        <v>178914</v>
      </c>
      <c r="BP522" s="38">
        <v>3027779</v>
      </c>
      <c r="BQ522" s="38">
        <v>6193185</v>
      </c>
      <c r="BR522" s="38">
        <v>0</v>
      </c>
      <c r="BS522" s="38">
        <v>481692</v>
      </c>
      <c r="BT522" s="330">
        <v>123849920</v>
      </c>
      <c r="BU522" s="38" t="s">
        <v>107</v>
      </c>
      <c r="BV522" s="38">
        <v>6549266</v>
      </c>
      <c r="BW522" s="38">
        <v>20179812</v>
      </c>
      <c r="BX522" s="38" t="s">
        <v>107</v>
      </c>
      <c r="BY522" s="85" t="s">
        <v>107</v>
      </c>
      <c r="BZ522" s="85" t="s">
        <v>107</v>
      </c>
      <c r="CA522" s="85" t="s">
        <v>107</v>
      </c>
      <c r="CB522" s="85" t="s">
        <v>107</v>
      </c>
      <c r="CC522" s="85" t="s">
        <v>107</v>
      </c>
      <c r="CD522" s="85" t="s">
        <v>107</v>
      </c>
      <c r="CE522" s="85" t="s">
        <v>107</v>
      </c>
      <c r="CF522" s="85" t="s">
        <v>107</v>
      </c>
      <c r="CG522" s="41" t="s">
        <v>176</v>
      </c>
      <c r="CH522" s="41" t="s">
        <v>176</v>
      </c>
      <c r="CI522" s="41" t="s">
        <v>176</v>
      </c>
      <c r="CJ522" s="41" t="s">
        <v>173</v>
      </c>
      <c r="CK522" s="41" t="s">
        <v>176</v>
      </c>
      <c r="CL522" s="41" t="s">
        <v>173</v>
      </c>
      <c r="CM522" s="85" t="s">
        <v>107</v>
      </c>
      <c r="CN522" s="85" t="s">
        <v>107</v>
      </c>
      <c r="CO522" s="85" t="s">
        <v>107</v>
      </c>
      <c r="CP522" s="85" t="s">
        <v>107</v>
      </c>
      <c r="CQ522" s="85" t="s">
        <v>107</v>
      </c>
      <c r="CR522" s="85" t="s">
        <v>107</v>
      </c>
      <c r="CS522" s="85" t="s">
        <v>107</v>
      </c>
      <c r="CT522" s="85" t="s">
        <v>107</v>
      </c>
      <c r="CU522" s="332">
        <v>13748869</v>
      </c>
      <c r="CV522" s="43">
        <v>1</v>
      </c>
    </row>
    <row r="523" spans="1:100" ht="25.5">
      <c r="A523" s="28">
        <v>745</v>
      </c>
      <c r="B523" s="114" t="s">
        <v>325</v>
      </c>
      <c r="C523" s="29" t="s">
        <v>3</v>
      </c>
      <c r="D523" s="29" t="s">
        <v>977</v>
      </c>
      <c r="E523" s="42" t="s">
        <v>986</v>
      </c>
      <c r="F523" s="33" t="s">
        <v>982</v>
      </c>
      <c r="G523" s="30" t="s">
        <v>1605</v>
      </c>
      <c r="H523" s="64" t="s">
        <v>969</v>
      </c>
      <c r="I523" s="28">
        <v>3207017</v>
      </c>
      <c r="J523" s="28" t="s">
        <v>1606</v>
      </c>
      <c r="K523" s="31" t="s">
        <v>107</v>
      </c>
      <c r="L523" s="32">
        <v>174.6</v>
      </c>
      <c r="M523" s="33" t="s">
        <v>107</v>
      </c>
      <c r="N523" s="34">
        <v>186000000</v>
      </c>
      <c r="O523" s="33" t="s">
        <v>338</v>
      </c>
      <c r="P523" s="28" t="s">
        <v>2415</v>
      </c>
      <c r="Q523" s="28" t="s">
        <v>360</v>
      </c>
      <c r="R523" s="28" t="s">
        <v>107</v>
      </c>
      <c r="S523" s="28" t="s">
        <v>107</v>
      </c>
      <c r="T523" s="42" t="s">
        <v>107</v>
      </c>
      <c r="U523" s="28" t="s">
        <v>107</v>
      </c>
      <c r="V523" s="28" t="s">
        <v>107</v>
      </c>
      <c r="W523" s="28">
        <f t="shared" si="8"/>
        <v>417212208</v>
      </c>
      <c r="X523" s="57" t="s">
        <v>2414</v>
      </c>
      <c r="Y523" s="207">
        <v>0.05</v>
      </c>
      <c r="Z523" s="207">
        <v>0.05</v>
      </c>
      <c r="AA523" s="207">
        <v>0.05</v>
      </c>
      <c r="AB523" s="207">
        <v>0.05</v>
      </c>
      <c r="AC523" s="207">
        <v>0.05</v>
      </c>
      <c r="AD523" s="207">
        <v>0.06</v>
      </c>
      <c r="AE523" s="28" t="s">
        <v>1251</v>
      </c>
      <c r="AF523" s="28" t="s">
        <v>1251</v>
      </c>
      <c r="AG523" s="28" t="s">
        <v>1251</v>
      </c>
      <c r="AH523" s="37">
        <v>1</v>
      </c>
      <c r="AI523" s="38">
        <v>8689479</v>
      </c>
      <c r="AJ523" s="38">
        <v>756945</v>
      </c>
      <c r="AK523" s="38">
        <v>619319</v>
      </c>
      <c r="AL523" s="38" t="s">
        <v>107</v>
      </c>
      <c r="AM523" s="38">
        <v>4816921</v>
      </c>
      <c r="AN523" s="38">
        <v>8078664</v>
      </c>
      <c r="AO523" s="38">
        <v>481692</v>
      </c>
      <c r="AP523" s="38">
        <v>894571</v>
      </c>
      <c r="AQ523" s="38">
        <v>48169</v>
      </c>
      <c r="AR523" s="38">
        <v>385354</v>
      </c>
      <c r="AS523" s="38" t="s">
        <v>107</v>
      </c>
      <c r="AT523" s="38" t="s">
        <v>107</v>
      </c>
      <c r="AU523" s="38" t="s">
        <v>107</v>
      </c>
      <c r="AV523" s="38" t="s">
        <v>107</v>
      </c>
      <c r="AW523" s="38" t="s">
        <v>107</v>
      </c>
      <c r="AX523" s="38">
        <v>4816921</v>
      </c>
      <c r="AY523" s="38">
        <v>3027779</v>
      </c>
      <c r="AZ523" s="38">
        <v>1307450</v>
      </c>
      <c r="BA523" s="38">
        <v>3303031</v>
      </c>
      <c r="BB523" s="38">
        <v>302778</v>
      </c>
      <c r="BC523" s="38">
        <v>522980</v>
      </c>
      <c r="BD523" s="38">
        <v>302778</v>
      </c>
      <c r="BE523" s="38">
        <v>894571</v>
      </c>
      <c r="BF523" s="38">
        <v>1032198</v>
      </c>
      <c r="BG523" s="38">
        <v>2133207</v>
      </c>
      <c r="BH523" s="38">
        <v>206440</v>
      </c>
      <c r="BI523" s="38">
        <v>1307450</v>
      </c>
      <c r="BJ523" s="38">
        <v>233965</v>
      </c>
      <c r="BK523" s="38" t="s">
        <v>107</v>
      </c>
      <c r="BL523" s="38" t="s">
        <v>107</v>
      </c>
      <c r="BM523" s="38" t="s">
        <v>107</v>
      </c>
      <c r="BN523" s="38">
        <v>6878563</v>
      </c>
      <c r="BO523" s="38">
        <v>178914</v>
      </c>
      <c r="BP523" s="38">
        <v>3027779</v>
      </c>
      <c r="BQ523" s="38">
        <v>6193185</v>
      </c>
      <c r="BR523" s="38">
        <v>0</v>
      </c>
      <c r="BS523" s="38">
        <v>481692</v>
      </c>
      <c r="BT523" s="330">
        <v>231212208</v>
      </c>
      <c r="BU523" s="38" t="s">
        <v>107</v>
      </c>
      <c r="BV523" s="38">
        <v>6549266</v>
      </c>
      <c r="BW523" s="38">
        <v>20179812</v>
      </c>
      <c r="BX523" s="38" t="s">
        <v>107</v>
      </c>
      <c r="BY523" s="85" t="s">
        <v>107</v>
      </c>
      <c r="BZ523" s="85" t="s">
        <v>107</v>
      </c>
      <c r="CA523" s="85" t="s">
        <v>107</v>
      </c>
      <c r="CB523" s="85" t="s">
        <v>107</v>
      </c>
      <c r="CC523" s="85" t="s">
        <v>107</v>
      </c>
      <c r="CD523" s="85" t="s">
        <v>107</v>
      </c>
      <c r="CE523" s="85" t="s">
        <v>107</v>
      </c>
      <c r="CF523" s="85" t="s">
        <v>107</v>
      </c>
      <c r="CG523" s="41" t="s">
        <v>176</v>
      </c>
      <c r="CH523" s="41" t="s">
        <v>176</v>
      </c>
      <c r="CI523" s="41" t="s">
        <v>176</v>
      </c>
      <c r="CJ523" s="41" t="s">
        <v>173</v>
      </c>
      <c r="CK523" s="41" t="s">
        <v>176</v>
      </c>
      <c r="CL523" s="41" t="s">
        <v>173</v>
      </c>
      <c r="CM523" s="85" t="s">
        <v>107</v>
      </c>
      <c r="CN523" s="85" t="s">
        <v>107</v>
      </c>
      <c r="CO523" s="85" t="s">
        <v>107</v>
      </c>
      <c r="CP523" s="85" t="s">
        <v>107</v>
      </c>
      <c r="CQ523" s="85" t="s">
        <v>107</v>
      </c>
      <c r="CR523" s="85" t="s">
        <v>107</v>
      </c>
      <c r="CS523" s="85" t="s">
        <v>107</v>
      </c>
      <c r="CT523" s="85" t="s">
        <v>107</v>
      </c>
      <c r="CU523" s="332">
        <v>13748869</v>
      </c>
      <c r="CV523" s="43">
        <v>1</v>
      </c>
    </row>
    <row r="524" spans="1:100" ht="25.5">
      <c r="A524" s="28">
        <v>749</v>
      </c>
      <c r="B524" s="114" t="s">
        <v>149</v>
      </c>
      <c r="C524" s="29" t="s">
        <v>0</v>
      </c>
      <c r="D524" s="29" t="s">
        <v>105</v>
      </c>
      <c r="E524" s="42" t="s">
        <v>2380</v>
      </c>
      <c r="F524" s="42" t="s">
        <v>107</v>
      </c>
      <c r="G524" s="30" t="s">
        <v>1613</v>
      </c>
      <c r="H524" s="42" t="s">
        <v>1310</v>
      </c>
      <c r="I524" s="28">
        <v>6401260</v>
      </c>
      <c r="J524" s="28" t="s">
        <v>1614</v>
      </c>
      <c r="K524" s="31" t="s">
        <v>127</v>
      </c>
      <c r="L524" s="32">
        <v>106</v>
      </c>
      <c r="M524" s="33" t="s">
        <v>107</v>
      </c>
      <c r="N524" s="34">
        <v>74000000</v>
      </c>
      <c r="O524" s="33" t="s">
        <v>107</v>
      </c>
      <c r="P524" s="28" t="s">
        <v>2415</v>
      </c>
      <c r="Q524" s="28" t="s">
        <v>112</v>
      </c>
      <c r="R524" s="28" t="s">
        <v>107</v>
      </c>
      <c r="S524" s="28" t="s">
        <v>107</v>
      </c>
      <c r="T524" s="42" t="s">
        <v>107</v>
      </c>
      <c r="U524" s="28" t="s">
        <v>107</v>
      </c>
      <c r="V524" s="28" t="s">
        <v>107</v>
      </c>
      <c r="W524" s="28" t="str">
        <f t="shared" si="8"/>
        <v>N.A.</v>
      </c>
      <c r="X524" s="57" t="s">
        <v>2412</v>
      </c>
      <c r="Y524" s="207">
        <v>7.0000000000000007E-2</v>
      </c>
      <c r="Z524" s="207">
        <v>0.08</v>
      </c>
      <c r="AA524" s="207">
        <v>0.08</v>
      </c>
      <c r="AB524" s="207">
        <v>0.08</v>
      </c>
      <c r="AC524" s="207">
        <v>0.09</v>
      </c>
      <c r="AD524" s="207">
        <v>0.09</v>
      </c>
      <c r="AE524" s="28" t="s">
        <v>1251</v>
      </c>
      <c r="AF524" s="28" t="s">
        <v>1251</v>
      </c>
      <c r="AG524" s="28" t="s">
        <v>1251</v>
      </c>
      <c r="AH524" s="37">
        <v>1</v>
      </c>
      <c r="AI524" s="38">
        <v>8689479</v>
      </c>
      <c r="AJ524" s="38">
        <v>681562</v>
      </c>
      <c r="AK524" s="38">
        <v>815398</v>
      </c>
      <c r="AL524" s="38" t="s">
        <v>107</v>
      </c>
      <c r="AM524" s="38" t="s">
        <v>107</v>
      </c>
      <c r="AN524" s="38">
        <v>8464557</v>
      </c>
      <c r="AO524" s="38">
        <v>0</v>
      </c>
      <c r="AP524" s="38">
        <v>1434991</v>
      </c>
      <c r="AQ524" s="38">
        <v>1036333</v>
      </c>
      <c r="AR524" s="38">
        <v>627809</v>
      </c>
      <c r="AS524" s="38" t="s">
        <v>107</v>
      </c>
      <c r="AT524" s="38" t="s">
        <v>107</v>
      </c>
      <c r="AU524" s="38" t="s">
        <v>107</v>
      </c>
      <c r="AV524" s="38" t="s">
        <v>107</v>
      </c>
      <c r="AW524" s="38" t="s">
        <v>107</v>
      </c>
      <c r="AX524" s="38">
        <v>3495752</v>
      </c>
      <c r="AY524" s="38" t="s">
        <v>107</v>
      </c>
      <c r="AZ524" s="38">
        <v>2218855</v>
      </c>
      <c r="BA524" s="38">
        <v>2268941</v>
      </c>
      <c r="BB524" s="38">
        <v>0</v>
      </c>
      <c r="BC524" s="38">
        <v>1470866</v>
      </c>
      <c r="BD524" s="38">
        <v>197311</v>
      </c>
      <c r="BE524" s="38" t="s">
        <v>107</v>
      </c>
      <c r="BF524" s="38" t="s">
        <v>107</v>
      </c>
      <c r="BG524" s="38" t="s">
        <v>107</v>
      </c>
      <c r="BH524" s="38">
        <v>80718</v>
      </c>
      <c r="BI524" s="38">
        <v>1919302</v>
      </c>
      <c r="BJ524" s="38" t="s">
        <v>107</v>
      </c>
      <c r="BK524" s="38" t="s">
        <v>107</v>
      </c>
      <c r="BL524" s="38" t="s">
        <v>107</v>
      </c>
      <c r="BM524" s="38" t="s">
        <v>107</v>
      </c>
      <c r="BN524" s="38">
        <v>8071826</v>
      </c>
      <c r="BO524" s="38">
        <v>135248</v>
      </c>
      <c r="BP524" s="38" t="s">
        <v>107</v>
      </c>
      <c r="BQ524" s="38" t="s">
        <v>107</v>
      </c>
      <c r="BR524" s="38">
        <v>0</v>
      </c>
      <c r="BS524" s="38">
        <v>807182</v>
      </c>
      <c r="BT524" s="330" t="s">
        <v>107</v>
      </c>
      <c r="BU524" s="38" t="s">
        <v>107</v>
      </c>
      <c r="BV524" s="38" t="s">
        <v>107</v>
      </c>
      <c r="BW524" s="38" t="s">
        <v>107</v>
      </c>
      <c r="BX524" s="38" t="s">
        <v>107</v>
      </c>
      <c r="BY524" s="41" t="s">
        <v>176</v>
      </c>
      <c r="BZ524" s="41" t="s">
        <v>176</v>
      </c>
      <c r="CA524" s="41" t="s">
        <v>173</v>
      </c>
      <c r="CB524" s="41" t="s">
        <v>173</v>
      </c>
      <c r="CC524" s="41" t="s">
        <v>176</v>
      </c>
      <c r="CD524" s="41" t="s">
        <v>173</v>
      </c>
      <c r="CE524" s="41" t="s">
        <v>173</v>
      </c>
      <c r="CF524" s="85" t="s">
        <v>107</v>
      </c>
      <c r="CG524" s="42" t="s">
        <v>905</v>
      </c>
      <c r="CH524" s="42" t="s">
        <v>905</v>
      </c>
      <c r="CI524" s="42" t="s">
        <v>905</v>
      </c>
      <c r="CJ524" s="42" t="s">
        <v>905</v>
      </c>
      <c r="CK524" s="42" t="s">
        <v>905</v>
      </c>
      <c r="CL524" s="42" t="s">
        <v>905</v>
      </c>
      <c r="CM524" s="42" t="s">
        <v>905</v>
      </c>
      <c r="CN524" s="42" t="s">
        <v>905</v>
      </c>
      <c r="CO524" s="42" t="s">
        <v>905</v>
      </c>
      <c r="CP524" s="42" t="s">
        <v>905</v>
      </c>
      <c r="CQ524" s="42" t="s">
        <v>905</v>
      </c>
      <c r="CR524" s="42" t="s">
        <v>905</v>
      </c>
      <c r="CS524" s="42" t="s">
        <v>905</v>
      </c>
      <c r="CT524" s="42" t="s">
        <v>905</v>
      </c>
      <c r="CU524" s="332">
        <v>6435214</v>
      </c>
      <c r="CV524" s="43">
        <v>1</v>
      </c>
    </row>
    <row r="525" spans="1:100" ht="25.5">
      <c r="A525" s="28">
        <v>750</v>
      </c>
      <c r="B525" s="114" t="s">
        <v>149</v>
      </c>
      <c r="C525" s="29" t="s">
        <v>0</v>
      </c>
      <c r="D525" s="29" t="s">
        <v>105</v>
      </c>
      <c r="E525" s="42" t="s">
        <v>2380</v>
      </c>
      <c r="F525" s="42" t="s">
        <v>107</v>
      </c>
      <c r="G525" s="30" t="s">
        <v>1615</v>
      </c>
      <c r="H525" s="42" t="s">
        <v>1310</v>
      </c>
      <c r="I525" s="28">
        <v>6401262</v>
      </c>
      <c r="J525" s="28" t="s">
        <v>1616</v>
      </c>
      <c r="K525" s="31" t="s">
        <v>127</v>
      </c>
      <c r="L525" s="32">
        <v>106</v>
      </c>
      <c r="M525" s="33" t="s">
        <v>107</v>
      </c>
      <c r="N525" s="34">
        <v>77000000</v>
      </c>
      <c r="O525" s="33" t="s">
        <v>107</v>
      </c>
      <c r="P525" s="28" t="s">
        <v>130</v>
      </c>
      <c r="Q525" s="28" t="s">
        <v>112</v>
      </c>
      <c r="R525" s="28" t="s">
        <v>107</v>
      </c>
      <c r="S525" s="28" t="s">
        <v>107</v>
      </c>
      <c r="T525" s="42" t="s">
        <v>107</v>
      </c>
      <c r="U525" s="28" t="s">
        <v>107</v>
      </c>
      <c r="V525" s="28" t="s">
        <v>107</v>
      </c>
      <c r="W525" s="28" t="str">
        <f t="shared" si="8"/>
        <v>N.A.</v>
      </c>
      <c r="X525" s="57" t="s">
        <v>2413</v>
      </c>
      <c r="Y525" s="207">
        <v>7.0000000000000007E-2</v>
      </c>
      <c r="Z525" s="207">
        <v>0.08</v>
      </c>
      <c r="AA525" s="207">
        <v>0.08</v>
      </c>
      <c r="AB525" s="207">
        <v>0.08</v>
      </c>
      <c r="AC525" s="207">
        <v>0.09</v>
      </c>
      <c r="AD525" s="207">
        <v>0.09</v>
      </c>
      <c r="AE525" s="28" t="s">
        <v>1251</v>
      </c>
      <c r="AF525" s="28" t="s">
        <v>1251</v>
      </c>
      <c r="AG525" s="28" t="s">
        <v>1251</v>
      </c>
      <c r="AH525" s="37">
        <v>1</v>
      </c>
      <c r="AI525" s="38">
        <v>8689479</v>
      </c>
      <c r="AJ525" s="38">
        <v>681562</v>
      </c>
      <c r="AK525" s="38">
        <v>815398</v>
      </c>
      <c r="AL525" s="38" t="s">
        <v>107</v>
      </c>
      <c r="AM525" s="38" t="s">
        <v>107</v>
      </c>
      <c r="AN525" s="38">
        <v>8464557</v>
      </c>
      <c r="AO525" s="38">
        <v>0</v>
      </c>
      <c r="AP525" s="38">
        <v>1434991</v>
      </c>
      <c r="AQ525" s="38">
        <v>1036333</v>
      </c>
      <c r="AR525" s="38">
        <v>627809</v>
      </c>
      <c r="AS525" s="38" t="s">
        <v>107</v>
      </c>
      <c r="AT525" s="38" t="s">
        <v>107</v>
      </c>
      <c r="AU525" s="38" t="s">
        <v>107</v>
      </c>
      <c r="AV525" s="38" t="s">
        <v>107</v>
      </c>
      <c r="AW525" s="38" t="s">
        <v>107</v>
      </c>
      <c r="AX525" s="38">
        <v>3495752</v>
      </c>
      <c r="AY525" s="38" t="s">
        <v>107</v>
      </c>
      <c r="AZ525" s="38">
        <v>2218855</v>
      </c>
      <c r="BA525" s="38">
        <v>2268941</v>
      </c>
      <c r="BB525" s="38">
        <v>0</v>
      </c>
      <c r="BC525" s="38">
        <v>1470866</v>
      </c>
      <c r="BD525" s="38">
        <v>197311</v>
      </c>
      <c r="BE525" s="38" t="s">
        <v>107</v>
      </c>
      <c r="BF525" s="38" t="s">
        <v>107</v>
      </c>
      <c r="BG525" s="38" t="s">
        <v>107</v>
      </c>
      <c r="BH525" s="38">
        <v>80718</v>
      </c>
      <c r="BI525" s="38">
        <v>1919302</v>
      </c>
      <c r="BJ525" s="38" t="s">
        <v>107</v>
      </c>
      <c r="BK525" s="38" t="s">
        <v>107</v>
      </c>
      <c r="BL525" s="38" t="s">
        <v>107</v>
      </c>
      <c r="BM525" s="38" t="s">
        <v>107</v>
      </c>
      <c r="BN525" s="38">
        <v>8071826</v>
      </c>
      <c r="BO525" s="38">
        <v>135248</v>
      </c>
      <c r="BP525" s="38" t="s">
        <v>107</v>
      </c>
      <c r="BQ525" s="38" t="s">
        <v>107</v>
      </c>
      <c r="BR525" s="38">
        <v>0</v>
      </c>
      <c r="BS525" s="38">
        <v>807182</v>
      </c>
      <c r="BT525" s="330" t="s">
        <v>107</v>
      </c>
      <c r="BU525" s="38" t="s">
        <v>107</v>
      </c>
      <c r="BV525" s="38" t="s">
        <v>107</v>
      </c>
      <c r="BW525" s="38" t="s">
        <v>107</v>
      </c>
      <c r="BX525" s="38" t="s">
        <v>107</v>
      </c>
      <c r="BY525" s="41" t="s">
        <v>176</v>
      </c>
      <c r="BZ525" s="41" t="s">
        <v>176</v>
      </c>
      <c r="CA525" s="41" t="s">
        <v>173</v>
      </c>
      <c r="CB525" s="41" t="s">
        <v>173</v>
      </c>
      <c r="CC525" s="41" t="s">
        <v>176</v>
      </c>
      <c r="CD525" s="41" t="s">
        <v>173</v>
      </c>
      <c r="CE525" s="41" t="s">
        <v>173</v>
      </c>
      <c r="CF525" s="85" t="s">
        <v>107</v>
      </c>
      <c r="CG525" s="42" t="s">
        <v>905</v>
      </c>
      <c r="CH525" s="42" t="s">
        <v>905</v>
      </c>
      <c r="CI525" s="42" t="s">
        <v>905</v>
      </c>
      <c r="CJ525" s="42" t="s">
        <v>905</v>
      </c>
      <c r="CK525" s="42" t="s">
        <v>905</v>
      </c>
      <c r="CL525" s="42" t="s">
        <v>905</v>
      </c>
      <c r="CM525" s="42" t="s">
        <v>905</v>
      </c>
      <c r="CN525" s="42" t="s">
        <v>905</v>
      </c>
      <c r="CO525" s="42" t="s">
        <v>905</v>
      </c>
      <c r="CP525" s="42" t="s">
        <v>905</v>
      </c>
      <c r="CQ525" s="42" t="s">
        <v>905</v>
      </c>
      <c r="CR525" s="42" t="s">
        <v>905</v>
      </c>
      <c r="CS525" s="42" t="s">
        <v>905</v>
      </c>
      <c r="CT525" s="42" t="s">
        <v>905</v>
      </c>
      <c r="CU525" s="332">
        <v>6741653</v>
      </c>
      <c r="CV525" s="43">
        <v>1</v>
      </c>
    </row>
    <row r="526" spans="1:100" ht="38.25">
      <c r="A526" s="28">
        <v>751</v>
      </c>
      <c r="B526" s="114" t="s">
        <v>149</v>
      </c>
      <c r="C526" s="29" t="s">
        <v>0</v>
      </c>
      <c r="D526" s="29" t="s">
        <v>105</v>
      </c>
      <c r="E526" s="42" t="s">
        <v>2380</v>
      </c>
      <c r="F526" s="42" t="s">
        <v>107</v>
      </c>
      <c r="G526" s="30" t="s">
        <v>1617</v>
      </c>
      <c r="H526" s="42" t="s">
        <v>1310</v>
      </c>
      <c r="I526" s="28">
        <v>6401261</v>
      </c>
      <c r="J526" s="28" t="s">
        <v>1618</v>
      </c>
      <c r="K526" s="31" t="s">
        <v>127</v>
      </c>
      <c r="L526" s="32">
        <v>106</v>
      </c>
      <c r="M526" s="33" t="s">
        <v>107</v>
      </c>
      <c r="N526" s="34">
        <v>77000000</v>
      </c>
      <c r="O526" s="33" t="s">
        <v>107</v>
      </c>
      <c r="P526" s="28" t="s">
        <v>2415</v>
      </c>
      <c r="Q526" s="28" t="s">
        <v>112</v>
      </c>
      <c r="R526" s="28" t="s">
        <v>107</v>
      </c>
      <c r="S526" s="28" t="s">
        <v>107</v>
      </c>
      <c r="T526" s="42" t="s">
        <v>107</v>
      </c>
      <c r="U526" s="28" t="s">
        <v>107</v>
      </c>
      <c r="V526" s="28" t="s">
        <v>107</v>
      </c>
      <c r="W526" s="28" t="str">
        <f t="shared" si="8"/>
        <v>N.A.</v>
      </c>
      <c r="X526" s="57" t="s">
        <v>2413</v>
      </c>
      <c r="Y526" s="207">
        <v>7.0000000000000007E-2</v>
      </c>
      <c r="Z526" s="207">
        <v>0.08</v>
      </c>
      <c r="AA526" s="207">
        <v>0.08</v>
      </c>
      <c r="AB526" s="207">
        <v>0.08</v>
      </c>
      <c r="AC526" s="207">
        <v>0.09</v>
      </c>
      <c r="AD526" s="207">
        <v>0.09</v>
      </c>
      <c r="AE526" s="28" t="s">
        <v>1251</v>
      </c>
      <c r="AF526" s="28" t="s">
        <v>1251</v>
      </c>
      <c r="AG526" s="28" t="s">
        <v>1251</v>
      </c>
      <c r="AH526" s="37">
        <v>1</v>
      </c>
      <c r="AI526" s="38">
        <v>8689479</v>
      </c>
      <c r="AJ526" s="38">
        <v>681562</v>
      </c>
      <c r="AK526" s="38">
        <v>815398</v>
      </c>
      <c r="AL526" s="38" t="s">
        <v>107</v>
      </c>
      <c r="AM526" s="38" t="s">
        <v>107</v>
      </c>
      <c r="AN526" s="38">
        <v>8464557</v>
      </c>
      <c r="AO526" s="38">
        <v>0</v>
      </c>
      <c r="AP526" s="38">
        <v>0</v>
      </c>
      <c r="AQ526" s="38">
        <v>1036333</v>
      </c>
      <c r="AR526" s="38">
        <v>627809</v>
      </c>
      <c r="AS526" s="38" t="s">
        <v>107</v>
      </c>
      <c r="AT526" s="38" t="s">
        <v>107</v>
      </c>
      <c r="AU526" s="38" t="s">
        <v>107</v>
      </c>
      <c r="AV526" s="38" t="s">
        <v>107</v>
      </c>
      <c r="AW526" s="38" t="s">
        <v>107</v>
      </c>
      <c r="AX526" s="38">
        <v>3495752</v>
      </c>
      <c r="AY526" s="38" t="s">
        <v>107</v>
      </c>
      <c r="AZ526" s="38">
        <v>2218855</v>
      </c>
      <c r="BA526" s="38">
        <v>2268941</v>
      </c>
      <c r="BB526" s="38">
        <v>0</v>
      </c>
      <c r="BC526" s="38">
        <v>1470866</v>
      </c>
      <c r="BD526" s="38">
        <v>197311</v>
      </c>
      <c r="BE526" s="38" t="s">
        <v>107</v>
      </c>
      <c r="BF526" s="38" t="s">
        <v>107</v>
      </c>
      <c r="BG526" s="38" t="s">
        <v>107</v>
      </c>
      <c r="BH526" s="38">
        <v>80718</v>
      </c>
      <c r="BI526" s="38">
        <v>1919302</v>
      </c>
      <c r="BJ526" s="38" t="s">
        <v>107</v>
      </c>
      <c r="BK526" s="38" t="s">
        <v>107</v>
      </c>
      <c r="BL526" s="38" t="s">
        <v>107</v>
      </c>
      <c r="BM526" s="38" t="s">
        <v>107</v>
      </c>
      <c r="BN526" s="38">
        <v>8071826</v>
      </c>
      <c r="BO526" s="38">
        <v>135248</v>
      </c>
      <c r="BP526" s="38" t="s">
        <v>107</v>
      </c>
      <c r="BQ526" s="38" t="s">
        <v>107</v>
      </c>
      <c r="BR526" s="38">
        <v>0</v>
      </c>
      <c r="BS526" s="38">
        <v>807182</v>
      </c>
      <c r="BT526" s="330" t="s">
        <v>107</v>
      </c>
      <c r="BU526" s="38" t="s">
        <v>107</v>
      </c>
      <c r="BV526" s="38" t="s">
        <v>107</v>
      </c>
      <c r="BW526" s="38" t="s">
        <v>107</v>
      </c>
      <c r="BX526" s="38" t="s">
        <v>107</v>
      </c>
      <c r="BY526" s="41" t="s">
        <v>176</v>
      </c>
      <c r="BZ526" s="41" t="s">
        <v>176</v>
      </c>
      <c r="CA526" s="41" t="s">
        <v>173</v>
      </c>
      <c r="CB526" s="41" t="s">
        <v>173</v>
      </c>
      <c r="CC526" s="41" t="s">
        <v>176</v>
      </c>
      <c r="CD526" s="41" t="s">
        <v>173</v>
      </c>
      <c r="CE526" s="41" t="s">
        <v>173</v>
      </c>
      <c r="CF526" s="85" t="s">
        <v>107</v>
      </c>
      <c r="CG526" s="42" t="s">
        <v>905</v>
      </c>
      <c r="CH526" s="42" t="s">
        <v>905</v>
      </c>
      <c r="CI526" s="42" t="s">
        <v>905</v>
      </c>
      <c r="CJ526" s="42" t="s">
        <v>905</v>
      </c>
      <c r="CK526" s="42" t="s">
        <v>905</v>
      </c>
      <c r="CL526" s="42" t="s">
        <v>905</v>
      </c>
      <c r="CM526" s="42" t="s">
        <v>905</v>
      </c>
      <c r="CN526" s="42" t="s">
        <v>905</v>
      </c>
      <c r="CO526" s="42" t="s">
        <v>905</v>
      </c>
      <c r="CP526" s="42" t="s">
        <v>905</v>
      </c>
      <c r="CQ526" s="42" t="s">
        <v>905</v>
      </c>
      <c r="CR526" s="42" t="s">
        <v>905</v>
      </c>
      <c r="CS526" s="42" t="s">
        <v>905</v>
      </c>
      <c r="CT526" s="42" t="s">
        <v>905</v>
      </c>
      <c r="CU526" s="332">
        <v>6435214</v>
      </c>
      <c r="CV526" s="43">
        <v>1</v>
      </c>
    </row>
    <row r="527" spans="1:100" ht="38.25">
      <c r="A527" s="28">
        <v>752</v>
      </c>
      <c r="B527" s="114" t="s">
        <v>149</v>
      </c>
      <c r="C527" s="29" t="s">
        <v>0</v>
      </c>
      <c r="D527" s="29" t="s">
        <v>105</v>
      </c>
      <c r="E527" s="42" t="s">
        <v>2380</v>
      </c>
      <c r="F527" s="42" t="s">
        <v>107</v>
      </c>
      <c r="G527" s="30" t="s">
        <v>1619</v>
      </c>
      <c r="H527" s="42" t="s">
        <v>1310</v>
      </c>
      <c r="I527" s="28">
        <v>6401263</v>
      </c>
      <c r="J527" s="28" t="s">
        <v>1620</v>
      </c>
      <c r="K527" s="31" t="s">
        <v>127</v>
      </c>
      <c r="L527" s="32">
        <v>106</v>
      </c>
      <c r="M527" s="33" t="s">
        <v>107</v>
      </c>
      <c r="N527" s="34">
        <v>80000000</v>
      </c>
      <c r="O527" s="33" t="s">
        <v>107</v>
      </c>
      <c r="P527" s="28" t="s">
        <v>130</v>
      </c>
      <c r="Q527" s="28" t="s">
        <v>112</v>
      </c>
      <c r="R527" s="28" t="s">
        <v>107</v>
      </c>
      <c r="S527" s="28" t="s">
        <v>107</v>
      </c>
      <c r="T527" s="42" t="s">
        <v>107</v>
      </c>
      <c r="U527" s="28" t="s">
        <v>107</v>
      </c>
      <c r="V527" s="28" t="s">
        <v>107</v>
      </c>
      <c r="W527" s="28" t="str">
        <f t="shared" si="8"/>
        <v>N.A.</v>
      </c>
      <c r="X527" s="57" t="s">
        <v>2413</v>
      </c>
      <c r="Y527" s="207">
        <v>7.0000000000000007E-2</v>
      </c>
      <c r="Z527" s="207">
        <v>0.08</v>
      </c>
      <c r="AA527" s="207">
        <v>0.08</v>
      </c>
      <c r="AB527" s="207">
        <v>0.08</v>
      </c>
      <c r="AC527" s="207">
        <v>0.09</v>
      </c>
      <c r="AD527" s="207">
        <v>0.09</v>
      </c>
      <c r="AE527" s="28" t="s">
        <v>1251</v>
      </c>
      <c r="AF527" s="28" t="s">
        <v>1251</v>
      </c>
      <c r="AG527" s="28" t="s">
        <v>1251</v>
      </c>
      <c r="AH527" s="37">
        <v>1</v>
      </c>
      <c r="AI527" s="38">
        <v>8689479</v>
      </c>
      <c r="AJ527" s="38">
        <v>681562</v>
      </c>
      <c r="AK527" s="38">
        <v>815398</v>
      </c>
      <c r="AL527" s="38" t="s">
        <v>107</v>
      </c>
      <c r="AM527" s="38" t="s">
        <v>107</v>
      </c>
      <c r="AN527" s="38">
        <v>8464557</v>
      </c>
      <c r="AO527" s="38">
        <v>0</v>
      </c>
      <c r="AP527" s="38">
        <v>0</v>
      </c>
      <c r="AQ527" s="38">
        <v>1036333</v>
      </c>
      <c r="AR527" s="38">
        <v>627809</v>
      </c>
      <c r="AS527" s="38" t="s">
        <v>107</v>
      </c>
      <c r="AT527" s="38" t="s">
        <v>107</v>
      </c>
      <c r="AU527" s="38" t="s">
        <v>107</v>
      </c>
      <c r="AV527" s="38" t="s">
        <v>107</v>
      </c>
      <c r="AW527" s="38" t="s">
        <v>107</v>
      </c>
      <c r="AX527" s="38">
        <v>3495752</v>
      </c>
      <c r="AY527" s="38" t="s">
        <v>107</v>
      </c>
      <c r="AZ527" s="38">
        <v>2218855</v>
      </c>
      <c r="BA527" s="38">
        <v>2268941</v>
      </c>
      <c r="BB527" s="38">
        <v>0</v>
      </c>
      <c r="BC527" s="38">
        <v>1470866</v>
      </c>
      <c r="BD527" s="38">
        <v>197311</v>
      </c>
      <c r="BE527" s="38" t="s">
        <v>107</v>
      </c>
      <c r="BF527" s="38" t="s">
        <v>107</v>
      </c>
      <c r="BG527" s="38" t="s">
        <v>107</v>
      </c>
      <c r="BH527" s="38">
        <v>80718</v>
      </c>
      <c r="BI527" s="38">
        <v>1919302</v>
      </c>
      <c r="BJ527" s="38" t="s">
        <v>107</v>
      </c>
      <c r="BK527" s="38" t="s">
        <v>107</v>
      </c>
      <c r="BL527" s="38" t="s">
        <v>107</v>
      </c>
      <c r="BM527" s="38" t="s">
        <v>107</v>
      </c>
      <c r="BN527" s="38">
        <v>8071826</v>
      </c>
      <c r="BO527" s="38">
        <v>135248</v>
      </c>
      <c r="BP527" s="38" t="s">
        <v>107</v>
      </c>
      <c r="BQ527" s="38" t="s">
        <v>107</v>
      </c>
      <c r="BR527" s="38">
        <v>0</v>
      </c>
      <c r="BS527" s="38">
        <v>807182</v>
      </c>
      <c r="BT527" s="330" t="s">
        <v>107</v>
      </c>
      <c r="BU527" s="38" t="s">
        <v>107</v>
      </c>
      <c r="BV527" s="38" t="s">
        <v>107</v>
      </c>
      <c r="BW527" s="38" t="s">
        <v>107</v>
      </c>
      <c r="BX527" s="38" t="s">
        <v>107</v>
      </c>
      <c r="BY527" s="41" t="s">
        <v>176</v>
      </c>
      <c r="BZ527" s="41" t="s">
        <v>176</v>
      </c>
      <c r="CA527" s="41" t="s">
        <v>173</v>
      </c>
      <c r="CB527" s="41" t="s">
        <v>173</v>
      </c>
      <c r="CC527" s="41" t="s">
        <v>176</v>
      </c>
      <c r="CD527" s="41" t="s">
        <v>173</v>
      </c>
      <c r="CE527" s="41" t="s">
        <v>173</v>
      </c>
      <c r="CF527" s="85" t="s">
        <v>107</v>
      </c>
      <c r="CG527" s="42" t="s">
        <v>905</v>
      </c>
      <c r="CH527" s="42" t="s">
        <v>905</v>
      </c>
      <c r="CI527" s="42" t="s">
        <v>905</v>
      </c>
      <c r="CJ527" s="42" t="s">
        <v>905</v>
      </c>
      <c r="CK527" s="42" t="s">
        <v>905</v>
      </c>
      <c r="CL527" s="42" t="s">
        <v>905</v>
      </c>
      <c r="CM527" s="42" t="s">
        <v>905</v>
      </c>
      <c r="CN527" s="42" t="s">
        <v>905</v>
      </c>
      <c r="CO527" s="42" t="s">
        <v>905</v>
      </c>
      <c r="CP527" s="42" t="s">
        <v>905</v>
      </c>
      <c r="CQ527" s="42" t="s">
        <v>905</v>
      </c>
      <c r="CR527" s="42" t="s">
        <v>905</v>
      </c>
      <c r="CS527" s="42" t="s">
        <v>905</v>
      </c>
      <c r="CT527" s="42" t="s">
        <v>905</v>
      </c>
      <c r="CU527" s="332">
        <v>6741653</v>
      </c>
      <c r="CV527" s="43">
        <v>1</v>
      </c>
    </row>
    <row r="528" spans="1:100" ht="51">
      <c r="A528" s="28">
        <v>753</v>
      </c>
      <c r="B528" s="29" t="s">
        <v>266</v>
      </c>
      <c r="C528" s="150" t="s">
        <v>0</v>
      </c>
      <c r="D528" s="29" t="s">
        <v>337</v>
      </c>
      <c r="E528" s="42" t="s">
        <v>338</v>
      </c>
      <c r="F528" s="42" t="s">
        <v>107</v>
      </c>
      <c r="G528" s="151" t="s">
        <v>1621</v>
      </c>
      <c r="H528" s="42" t="s">
        <v>552</v>
      </c>
      <c r="I528" s="28">
        <v>6206103</v>
      </c>
      <c r="J528" s="107" t="s">
        <v>1622</v>
      </c>
      <c r="K528" s="31" t="s">
        <v>366</v>
      </c>
      <c r="L528" s="152">
        <v>105</v>
      </c>
      <c r="M528" s="153">
        <v>5</v>
      </c>
      <c r="N528" s="34">
        <v>125900000</v>
      </c>
      <c r="O528" s="153" t="s">
        <v>338</v>
      </c>
      <c r="P528" s="28" t="s">
        <v>130</v>
      </c>
      <c r="Q528" s="107" t="s">
        <v>112</v>
      </c>
      <c r="R528" s="28" t="s">
        <v>107</v>
      </c>
      <c r="S528" s="28" t="s">
        <v>107</v>
      </c>
      <c r="T528" s="42" t="s">
        <v>107</v>
      </c>
      <c r="U528" s="28" t="s">
        <v>107</v>
      </c>
      <c r="V528" s="28" t="s">
        <v>107</v>
      </c>
      <c r="W528" s="28" t="str">
        <f t="shared" si="8"/>
        <v>N.A.</v>
      </c>
      <c r="X528" s="57" t="s">
        <v>2413</v>
      </c>
      <c r="Y528" s="207">
        <v>0.04</v>
      </c>
      <c r="Z528" s="207">
        <v>0.04</v>
      </c>
      <c r="AA528" s="207">
        <v>0.04</v>
      </c>
      <c r="AB528" s="207">
        <v>0.04</v>
      </c>
      <c r="AC528" s="207">
        <v>0.04</v>
      </c>
      <c r="AD528" s="207">
        <v>0.04</v>
      </c>
      <c r="AE528" s="28" t="s">
        <v>1251</v>
      </c>
      <c r="AF528" s="28" t="s">
        <v>1251</v>
      </c>
      <c r="AG528" s="28" t="s">
        <v>1251</v>
      </c>
      <c r="AH528" s="154">
        <v>1</v>
      </c>
      <c r="AI528" s="38">
        <v>8689479</v>
      </c>
      <c r="AJ528" s="38">
        <v>589650</v>
      </c>
      <c r="AK528" s="38">
        <v>708758</v>
      </c>
      <c r="AL528" s="38" t="s">
        <v>107</v>
      </c>
      <c r="AM528" s="38" t="s">
        <v>107</v>
      </c>
      <c r="AN528" s="38">
        <v>9467039</v>
      </c>
      <c r="AO528" s="38" t="s">
        <v>107</v>
      </c>
      <c r="AP528" s="38">
        <v>620255</v>
      </c>
      <c r="AQ528" s="38">
        <v>276874</v>
      </c>
      <c r="AR528" s="38">
        <v>0</v>
      </c>
      <c r="AS528" s="38" t="s">
        <v>107</v>
      </c>
      <c r="AT528" s="38" t="s">
        <v>107</v>
      </c>
      <c r="AU528" s="38" t="s">
        <v>107</v>
      </c>
      <c r="AV528" s="38" t="s">
        <v>107</v>
      </c>
      <c r="AW528" s="38" t="s">
        <v>107</v>
      </c>
      <c r="AX528" s="38">
        <v>3207693</v>
      </c>
      <c r="AY528" s="38">
        <v>2064395</v>
      </c>
      <c r="AZ528" s="38">
        <v>4325458</v>
      </c>
      <c r="BA528" s="38">
        <v>2830318</v>
      </c>
      <c r="BB528" s="38" t="s">
        <v>107</v>
      </c>
      <c r="BC528" s="38">
        <v>1958698</v>
      </c>
      <c r="BD528" s="38">
        <v>179547</v>
      </c>
      <c r="BE528" s="38" t="s">
        <v>107</v>
      </c>
      <c r="BF528" s="38">
        <v>1311855</v>
      </c>
      <c r="BG528" s="38">
        <v>3884750</v>
      </c>
      <c r="BH528" s="38">
        <v>114258</v>
      </c>
      <c r="BI528" s="38">
        <v>2358599</v>
      </c>
      <c r="BJ528" s="38">
        <v>4651908</v>
      </c>
      <c r="BK528" s="38" t="s">
        <v>107</v>
      </c>
      <c r="BL528" s="38" t="s">
        <v>107</v>
      </c>
      <c r="BM528" s="38" t="s">
        <v>107</v>
      </c>
      <c r="BN528" s="38">
        <v>9589457</v>
      </c>
      <c r="BO528" s="38">
        <v>212192</v>
      </c>
      <c r="BP528" s="38" t="s">
        <v>107</v>
      </c>
      <c r="BQ528" s="38" t="s">
        <v>107</v>
      </c>
      <c r="BR528" s="38" t="s">
        <v>107</v>
      </c>
      <c r="BS528" s="38">
        <v>783479</v>
      </c>
      <c r="BT528" s="330" t="s">
        <v>107</v>
      </c>
      <c r="BU528" s="38" t="s">
        <v>107</v>
      </c>
      <c r="BV528" s="38" t="s">
        <v>107</v>
      </c>
      <c r="BW528" s="38" t="s">
        <v>107</v>
      </c>
      <c r="BX528" s="38" t="s">
        <v>107</v>
      </c>
      <c r="BY528" s="53" t="s">
        <v>173</v>
      </c>
      <c r="BZ528" s="53" t="s">
        <v>173</v>
      </c>
      <c r="CA528" s="53" t="s">
        <v>173</v>
      </c>
      <c r="CB528" s="53" t="s">
        <v>173</v>
      </c>
      <c r="CC528" s="53" t="s">
        <v>173</v>
      </c>
      <c r="CD528" s="53" t="s">
        <v>173</v>
      </c>
      <c r="CE528" s="53" t="s">
        <v>173</v>
      </c>
      <c r="CF528" s="42" t="s">
        <v>107</v>
      </c>
      <c r="CG528" s="41" t="s">
        <v>107</v>
      </c>
      <c r="CH528" s="41" t="s">
        <v>107</v>
      </c>
      <c r="CI528" s="41" t="s">
        <v>107</v>
      </c>
      <c r="CJ528" s="41" t="s">
        <v>107</v>
      </c>
      <c r="CK528" s="41" t="s">
        <v>107</v>
      </c>
      <c r="CL528" s="41" t="s">
        <v>107</v>
      </c>
      <c r="CM528" s="41" t="s">
        <v>107</v>
      </c>
      <c r="CN528" s="41" t="s">
        <v>107</v>
      </c>
      <c r="CO528" s="41" t="s">
        <v>107</v>
      </c>
      <c r="CP528" s="41" t="s">
        <v>107</v>
      </c>
      <c r="CQ528" s="41" t="s">
        <v>107</v>
      </c>
      <c r="CR528" s="41" t="s">
        <v>107</v>
      </c>
      <c r="CS528" s="41" t="s">
        <v>107</v>
      </c>
      <c r="CT528" s="41" t="s">
        <v>107</v>
      </c>
      <c r="CU528" s="332">
        <v>12819676</v>
      </c>
      <c r="CV528" s="43">
        <v>1</v>
      </c>
    </row>
    <row r="529" spans="1:100" ht="51">
      <c r="A529" s="28">
        <v>754</v>
      </c>
      <c r="B529" s="29" t="s">
        <v>266</v>
      </c>
      <c r="C529" s="150" t="s">
        <v>0</v>
      </c>
      <c r="D529" s="29" t="s">
        <v>337</v>
      </c>
      <c r="E529" s="42" t="s">
        <v>338</v>
      </c>
      <c r="F529" s="42" t="s">
        <v>107</v>
      </c>
      <c r="G529" s="151" t="s">
        <v>1623</v>
      </c>
      <c r="H529" s="42" t="s">
        <v>552</v>
      </c>
      <c r="I529" s="28">
        <v>6206104</v>
      </c>
      <c r="J529" s="107" t="s">
        <v>1624</v>
      </c>
      <c r="K529" s="31" t="s">
        <v>428</v>
      </c>
      <c r="L529" s="152">
        <v>105</v>
      </c>
      <c r="M529" s="153">
        <v>5</v>
      </c>
      <c r="N529" s="34">
        <v>139900000</v>
      </c>
      <c r="O529" s="153" t="s">
        <v>338</v>
      </c>
      <c r="P529" s="28" t="s">
        <v>130</v>
      </c>
      <c r="Q529" s="107" t="s">
        <v>112</v>
      </c>
      <c r="R529" s="28" t="s">
        <v>107</v>
      </c>
      <c r="S529" s="28" t="s">
        <v>107</v>
      </c>
      <c r="T529" s="42" t="s">
        <v>107</v>
      </c>
      <c r="U529" s="28" t="s">
        <v>107</v>
      </c>
      <c r="V529" s="28" t="s">
        <v>107</v>
      </c>
      <c r="W529" s="28" t="str">
        <f t="shared" si="8"/>
        <v>N.A.</v>
      </c>
      <c r="X529" s="57" t="s">
        <v>2414</v>
      </c>
      <c r="Y529" s="207">
        <v>0.04</v>
      </c>
      <c r="Z529" s="207">
        <v>0.04</v>
      </c>
      <c r="AA529" s="207">
        <v>0.04</v>
      </c>
      <c r="AB529" s="207">
        <v>0.04</v>
      </c>
      <c r="AC529" s="207">
        <v>0.04</v>
      </c>
      <c r="AD529" s="207">
        <v>0.04</v>
      </c>
      <c r="AE529" s="28" t="s">
        <v>1251</v>
      </c>
      <c r="AF529" s="28" t="s">
        <v>1251</v>
      </c>
      <c r="AG529" s="28" t="s">
        <v>1251</v>
      </c>
      <c r="AH529" s="154">
        <v>1</v>
      </c>
      <c r="AI529" s="38">
        <v>8689479</v>
      </c>
      <c r="AJ529" s="38">
        <v>589650</v>
      </c>
      <c r="AK529" s="38">
        <v>708758</v>
      </c>
      <c r="AL529" s="38" t="s">
        <v>107</v>
      </c>
      <c r="AM529" s="38" t="s">
        <v>107</v>
      </c>
      <c r="AN529" s="38">
        <v>9467039</v>
      </c>
      <c r="AO529" s="38" t="s">
        <v>107</v>
      </c>
      <c r="AP529" s="38">
        <v>620255</v>
      </c>
      <c r="AQ529" s="38">
        <v>276874</v>
      </c>
      <c r="AR529" s="38">
        <v>0</v>
      </c>
      <c r="AS529" s="38" t="s">
        <v>107</v>
      </c>
      <c r="AT529" s="38" t="s">
        <v>107</v>
      </c>
      <c r="AU529" s="38" t="s">
        <v>107</v>
      </c>
      <c r="AV529" s="38" t="s">
        <v>107</v>
      </c>
      <c r="AW529" s="38" t="s">
        <v>107</v>
      </c>
      <c r="AX529" s="38">
        <v>3207693</v>
      </c>
      <c r="AY529" s="38">
        <v>2064395</v>
      </c>
      <c r="AZ529" s="38">
        <v>4325458</v>
      </c>
      <c r="BA529" s="38">
        <v>2830318</v>
      </c>
      <c r="BB529" s="38" t="s">
        <v>107</v>
      </c>
      <c r="BC529" s="38">
        <v>1958698</v>
      </c>
      <c r="BD529" s="38">
        <v>179547</v>
      </c>
      <c r="BE529" s="38" t="s">
        <v>107</v>
      </c>
      <c r="BF529" s="38">
        <v>1311855</v>
      </c>
      <c r="BG529" s="38">
        <v>3884750</v>
      </c>
      <c r="BH529" s="38">
        <v>114258</v>
      </c>
      <c r="BI529" s="38">
        <v>2358599</v>
      </c>
      <c r="BJ529" s="38">
        <v>4651908</v>
      </c>
      <c r="BK529" s="38" t="s">
        <v>107</v>
      </c>
      <c r="BL529" s="38" t="s">
        <v>107</v>
      </c>
      <c r="BM529" s="38" t="s">
        <v>107</v>
      </c>
      <c r="BN529" s="38">
        <v>9589457</v>
      </c>
      <c r="BO529" s="38">
        <v>212192</v>
      </c>
      <c r="BP529" s="38" t="s">
        <v>107</v>
      </c>
      <c r="BQ529" s="38" t="s">
        <v>107</v>
      </c>
      <c r="BR529" s="38" t="s">
        <v>107</v>
      </c>
      <c r="BS529" s="38">
        <v>783479</v>
      </c>
      <c r="BT529" s="330" t="s">
        <v>107</v>
      </c>
      <c r="BU529" s="38" t="s">
        <v>107</v>
      </c>
      <c r="BV529" s="38" t="s">
        <v>107</v>
      </c>
      <c r="BW529" s="38" t="s">
        <v>107</v>
      </c>
      <c r="BX529" s="38" t="s">
        <v>107</v>
      </c>
      <c r="BY529" s="53" t="s">
        <v>173</v>
      </c>
      <c r="BZ529" s="53" t="s">
        <v>173</v>
      </c>
      <c r="CA529" s="53" t="s">
        <v>173</v>
      </c>
      <c r="CB529" s="53" t="s">
        <v>173</v>
      </c>
      <c r="CC529" s="53" t="s">
        <v>173</v>
      </c>
      <c r="CD529" s="53" t="s">
        <v>173</v>
      </c>
      <c r="CE529" s="53" t="s">
        <v>173</v>
      </c>
      <c r="CF529" s="42" t="s">
        <v>107</v>
      </c>
      <c r="CG529" s="41" t="s">
        <v>107</v>
      </c>
      <c r="CH529" s="41" t="s">
        <v>107</v>
      </c>
      <c r="CI529" s="41" t="s">
        <v>107</v>
      </c>
      <c r="CJ529" s="41" t="s">
        <v>107</v>
      </c>
      <c r="CK529" s="41" t="s">
        <v>107</v>
      </c>
      <c r="CL529" s="41" t="s">
        <v>107</v>
      </c>
      <c r="CM529" s="41" t="s">
        <v>107</v>
      </c>
      <c r="CN529" s="41" t="s">
        <v>107</v>
      </c>
      <c r="CO529" s="41" t="s">
        <v>107</v>
      </c>
      <c r="CP529" s="41" t="s">
        <v>107</v>
      </c>
      <c r="CQ529" s="41" t="s">
        <v>107</v>
      </c>
      <c r="CR529" s="41" t="s">
        <v>107</v>
      </c>
      <c r="CS529" s="41" t="s">
        <v>107</v>
      </c>
      <c r="CT529" s="41" t="s">
        <v>107</v>
      </c>
      <c r="CU529" s="332">
        <v>12819676</v>
      </c>
      <c r="CV529" s="43">
        <v>1</v>
      </c>
    </row>
    <row r="530" spans="1:100" ht="25.5">
      <c r="A530" s="28">
        <v>755</v>
      </c>
      <c r="B530" s="29" t="s">
        <v>266</v>
      </c>
      <c r="C530" s="150" t="s">
        <v>0</v>
      </c>
      <c r="D530" s="29" t="s">
        <v>337</v>
      </c>
      <c r="E530" s="42" t="s">
        <v>346</v>
      </c>
      <c r="F530" s="42" t="s">
        <v>107</v>
      </c>
      <c r="G530" s="151" t="s">
        <v>1625</v>
      </c>
      <c r="H530" s="42" t="s">
        <v>400</v>
      </c>
      <c r="I530" s="28">
        <v>3006143</v>
      </c>
      <c r="J530" s="107" t="s">
        <v>1626</v>
      </c>
      <c r="K530" s="31" t="s">
        <v>375</v>
      </c>
      <c r="L530" s="152">
        <v>300</v>
      </c>
      <c r="M530" s="153">
        <v>5</v>
      </c>
      <c r="N530" s="34">
        <v>229000000</v>
      </c>
      <c r="O530" s="153" t="s">
        <v>346</v>
      </c>
      <c r="P530" s="28" t="s">
        <v>130</v>
      </c>
      <c r="Q530" s="107" t="s">
        <v>112</v>
      </c>
      <c r="R530" s="28" t="s">
        <v>107</v>
      </c>
      <c r="S530" s="28" t="s">
        <v>107</v>
      </c>
      <c r="T530" s="42" t="s">
        <v>107</v>
      </c>
      <c r="U530" s="28" t="s">
        <v>107</v>
      </c>
      <c r="V530" s="28" t="s">
        <v>107</v>
      </c>
      <c r="W530" s="28" t="str">
        <f t="shared" si="8"/>
        <v>N.A.</v>
      </c>
      <c r="X530" s="57" t="s">
        <v>2413</v>
      </c>
      <c r="Y530" s="207">
        <v>0.01</v>
      </c>
      <c r="Z530" s="207">
        <v>1.4999999999999999E-2</v>
      </c>
      <c r="AA530" s="207">
        <v>0.02</v>
      </c>
      <c r="AB530" s="207" t="s">
        <v>1538</v>
      </c>
      <c r="AC530" s="207" t="s">
        <v>1627</v>
      </c>
      <c r="AD530" s="207" t="s">
        <v>1628</v>
      </c>
      <c r="AE530" s="28" t="s">
        <v>1251</v>
      </c>
      <c r="AF530" s="28" t="s">
        <v>1251</v>
      </c>
      <c r="AG530" s="28" t="s">
        <v>1251</v>
      </c>
      <c r="AH530" s="154">
        <v>0</v>
      </c>
      <c r="AI530" s="38">
        <v>8689479</v>
      </c>
      <c r="AJ530" s="38">
        <v>589650</v>
      </c>
      <c r="AK530" s="38">
        <v>708758</v>
      </c>
      <c r="AL530" s="38" t="s">
        <v>107</v>
      </c>
      <c r="AM530" s="38" t="s">
        <v>107</v>
      </c>
      <c r="AN530" s="38">
        <v>9467039</v>
      </c>
      <c r="AO530" s="38" t="s">
        <v>107</v>
      </c>
      <c r="AP530" s="38">
        <v>620255</v>
      </c>
      <c r="AQ530" s="38">
        <v>276874</v>
      </c>
      <c r="AR530" s="38">
        <v>0</v>
      </c>
      <c r="AS530" s="38" t="s">
        <v>107</v>
      </c>
      <c r="AT530" s="38" t="s">
        <v>107</v>
      </c>
      <c r="AU530" s="38" t="s">
        <v>107</v>
      </c>
      <c r="AV530" s="38" t="s">
        <v>107</v>
      </c>
      <c r="AW530" s="38" t="s">
        <v>107</v>
      </c>
      <c r="AX530" s="38">
        <v>3207693</v>
      </c>
      <c r="AY530" s="38">
        <v>2064395</v>
      </c>
      <c r="AZ530" s="38">
        <v>4325458</v>
      </c>
      <c r="BA530" s="38">
        <v>2830318</v>
      </c>
      <c r="BB530" s="38" t="s">
        <v>107</v>
      </c>
      <c r="BC530" s="38">
        <v>1958698</v>
      </c>
      <c r="BD530" s="38">
        <v>179547</v>
      </c>
      <c r="BE530" s="38" t="s">
        <v>107</v>
      </c>
      <c r="BF530" s="38">
        <v>1311855</v>
      </c>
      <c r="BG530" s="38">
        <v>3884750</v>
      </c>
      <c r="BH530" s="38">
        <v>114258</v>
      </c>
      <c r="BI530" s="38">
        <v>2358599</v>
      </c>
      <c r="BJ530" s="38">
        <v>4651908</v>
      </c>
      <c r="BK530" s="38" t="s">
        <v>107</v>
      </c>
      <c r="BL530" s="38" t="s">
        <v>107</v>
      </c>
      <c r="BM530" s="38" t="s">
        <v>107</v>
      </c>
      <c r="BN530" s="38">
        <v>9589457</v>
      </c>
      <c r="BO530" s="38">
        <v>212192</v>
      </c>
      <c r="BP530" s="38" t="s">
        <v>107</v>
      </c>
      <c r="BQ530" s="38" t="s">
        <v>107</v>
      </c>
      <c r="BR530" s="38" t="s">
        <v>107</v>
      </c>
      <c r="BS530" s="38">
        <v>783479</v>
      </c>
      <c r="BT530" s="330" t="s">
        <v>107</v>
      </c>
      <c r="BU530" s="38" t="s">
        <v>107</v>
      </c>
      <c r="BV530" s="38" t="s">
        <v>107</v>
      </c>
      <c r="BW530" s="38" t="s">
        <v>107</v>
      </c>
      <c r="BX530" s="38" t="s">
        <v>107</v>
      </c>
      <c r="BY530" s="53" t="s">
        <v>176</v>
      </c>
      <c r="BZ530" s="53" t="s">
        <v>176</v>
      </c>
      <c r="CA530" s="53" t="s">
        <v>173</v>
      </c>
      <c r="CB530" s="53" t="s">
        <v>173</v>
      </c>
      <c r="CC530" s="53" t="s">
        <v>173</v>
      </c>
      <c r="CD530" s="53" t="s">
        <v>173</v>
      </c>
      <c r="CE530" s="53" t="s">
        <v>173</v>
      </c>
      <c r="CF530" s="42" t="s">
        <v>107</v>
      </c>
      <c r="CG530" s="41" t="s">
        <v>107</v>
      </c>
      <c r="CH530" s="41" t="s">
        <v>107</v>
      </c>
      <c r="CI530" s="41" t="s">
        <v>107</v>
      </c>
      <c r="CJ530" s="41" t="s">
        <v>107</v>
      </c>
      <c r="CK530" s="41" t="s">
        <v>107</v>
      </c>
      <c r="CL530" s="41" t="s">
        <v>107</v>
      </c>
      <c r="CM530" s="41" t="s">
        <v>107</v>
      </c>
      <c r="CN530" s="41" t="s">
        <v>107</v>
      </c>
      <c r="CO530" s="41" t="s">
        <v>107</v>
      </c>
      <c r="CP530" s="41" t="s">
        <v>107</v>
      </c>
      <c r="CQ530" s="41" t="s">
        <v>107</v>
      </c>
      <c r="CR530" s="41" t="s">
        <v>107</v>
      </c>
      <c r="CS530" s="41" t="s">
        <v>107</v>
      </c>
      <c r="CT530" s="41" t="s">
        <v>107</v>
      </c>
      <c r="CU530" s="332">
        <v>12819676</v>
      </c>
      <c r="CV530" s="43">
        <v>1</v>
      </c>
    </row>
    <row r="531" spans="1:100" ht="25.5">
      <c r="A531" s="28">
        <v>756</v>
      </c>
      <c r="B531" s="29" t="s">
        <v>266</v>
      </c>
      <c r="C531" s="72" t="s">
        <v>0</v>
      </c>
      <c r="D531" s="29" t="s">
        <v>337</v>
      </c>
      <c r="E531" s="42" t="s">
        <v>346</v>
      </c>
      <c r="F531" s="42" t="s">
        <v>107</v>
      </c>
      <c r="G531" s="151" t="s">
        <v>1629</v>
      </c>
      <c r="H531" s="42" t="s">
        <v>400</v>
      </c>
      <c r="I531" s="28">
        <v>3006145</v>
      </c>
      <c r="J531" s="28" t="s">
        <v>1630</v>
      </c>
      <c r="K531" s="31" t="s">
        <v>375</v>
      </c>
      <c r="L531" s="152">
        <v>300</v>
      </c>
      <c r="M531" s="153">
        <v>5</v>
      </c>
      <c r="N531" s="34">
        <v>258000000</v>
      </c>
      <c r="O531" s="33" t="s">
        <v>346</v>
      </c>
      <c r="P531" s="28" t="s">
        <v>130</v>
      </c>
      <c r="Q531" s="28" t="s">
        <v>112</v>
      </c>
      <c r="R531" s="28" t="s">
        <v>107</v>
      </c>
      <c r="S531" s="28" t="s">
        <v>107</v>
      </c>
      <c r="T531" s="42" t="s">
        <v>107</v>
      </c>
      <c r="U531" s="28" t="s">
        <v>107</v>
      </c>
      <c r="V531" s="28" t="s">
        <v>107</v>
      </c>
      <c r="W531" s="28" t="str">
        <f t="shared" si="8"/>
        <v>N.A.</v>
      </c>
      <c r="X531" s="57" t="s">
        <v>2413</v>
      </c>
      <c r="Y531" s="207">
        <v>0.01</v>
      </c>
      <c r="Z531" s="207">
        <v>1.4999999999999999E-2</v>
      </c>
      <c r="AA531" s="207">
        <v>0.02</v>
      </c>
      <c r="AB531" s="207" t="s">
        <v>1538</v>
      </c>
      <c r="AC531" s="207" t="s">
        <v>1627</v>
      </c>
      <c r="AD531" s="207" t="s">
        <v>1628</v>
      </c>
      <c r="AE531" s="28" t="s">
        <v>1251</v>
      </c>
      <c r="AF531" s="28" t="s">
        <v>1251</v>
      </c>
      <c r="AG531" s="28" t="s">
        <v>1251</v>
      </c>
      <c r="AH531" s="154">
        <v>0</v>
      </c>
      <c r="AI531" s="38">
        <v>8689479</v>
      </c>
      <c r="AJ531" s="38">
        <v>589650</v>
      </c>
      <c r="AK531" s="38">
        <v>708758</v>
      </c>
      <c r="AL531" s="38" t="s">
        <v>107</v>
      </c>
      <c r="AM531" s="38" t="s">
        <v>107</v>
      </c>
      <c r="AN531" s="38">
        <v>9467039</v>
      </c>
      <c r="AO531" s="38" t="s">
        <v>107</v>
      </c>
      <c r="AP531" s="38">
        <v>620255</v>
      </c>
      <c r="AQ531" s="38">
        <v>276874</v>
      </c>
      <c r="AR531" s="38">
        <v>0</v>
      </c>
      <c r="AS531" s="38" t="s">
        <v>107</v>
      </c>
      <c r="AT531" s="38" t="s">
        <v>107</v>
      </c>
      <c r="AU531" s="38" t="s">
        <v>107</v>
      </c>
      <c r="AV531" s="38" t="s">
        <v>107</v>
      </c>
      <c r="AW531" s="38" t="s">
        <v>107</v>
      </c>
      <c r="AX531" s="38">
        <v>3207693</v>
      </c>
      <c r="AY531" s="38">
        <v>2064395</v>
      </c>
      <c r="AZ531" s="38">
        <v>4325458</v>
      </c>
      <c r="BA531" s="38">
        <v>2830318</v>
      </c>
      <c r="BB531" s="38" t="s">
        <v>107</v>
      </c>
      <c r="BC531" s="38">
        <v>1958698</v>
      </c>
      <c r="BD531" s="38">
        <v>179547</v>
      </c>
      <c r="BE531" s="38" t="s">
        <v>107</v>
      </c>
      <c r="BF531" s="38">
        <v>1311855</v>
      </c>
      <c r="BG531" s="38">
        <v>3884750</v>
      </c>
      <c r="BH531" s="38">
        <v>114258</v>
      </c>
      <c r="BI531" s="38">
        <v>2358599</v>
      </c>
      <c r="BJ531" s="38">
        <v>4651908</v>
      </c>
      <c r="BK531" s="38" t="s">
        <v>107</v>
      </c>
      <c r="BL531" s="38" t="s">
        <v>107</v>
      </c>
      <c r="BM531" s="38" t="s">
        <v>107</v>
      </c>
      <c r="BN531" s="38">
        <v>9589457</v>
      </c>
      <c r="BO531" s="38">
        <v>212192</v>
      </c>
      <c r="BP531" s="38" t="s">
        <v>107</v>
      </c>
      <c r="BQ531" s="38" t="s">
        <v>107</v>
      </c>
      <c r="BR531" s="38" t="s">
        <v>107</v>
      </c>
      <c r="BS531" s="38">
        <v>783479</v>
      </c>
      <c r="BT531" s="330" t="s">
        <v>107</v>
      </c>
      <c r="BU531" s="38" t="s">
        <v>107</v>
      </c>
      <c r="BV531" s="38" t="s">
        <v>107</v>
      </c>
      <c r="BW531" s="38" t="s">
        <v>107</v>
      </c>
      <c r="BX531" s="38" t="s">
        <v>107</v>
      </c>
      <c r="BY531" s="53" t="s">
        <v>176</v>
      </c>
      <c r="BZ531" s="53" t="s">
        <v>176</v>
      </c>
      <c r="CA531" s="53" t="s">
        <v>173</v>
      </c>
      <c r="CB531" s="53" t="s">
        <v>173</v>
      </c>
      <c r="CC531" s="53" t="s">
        <v>173</v>
      </c>
      <c r="CD531" s="53" t="s">
        <v>173</v>
      </c>
      <c r="CE531" s="53" t="s">
        <v>173</v>
      </c>
      <c r="CF531" s="42" t="s">
        <v>107</v>
      </c>
      <c r="CG531" s="41" t="s">
        <v>107</v>
      </c>
      <c r="CH531" s="41" t="s">
        <v>107</v>
      </c>
      <c r="CI531" s="41" t="s">
        <v>107</v>
      </c>
      <c r="CJ531" s="41" t="s">
        <v>107</v>
      </c>
      <c r="CK531" s="41" t="s">
        <v>107</v>
      </c>
      <c r="CL531" s="41" t="s">
        <v>107</v>
      </c>
      <c r="CM531" s="41" t="s">
        <v>107</v>
      </c>
      <c r="CN531" s="41" t="s">
        <v>107</v>
      </c>
      <c r="CO531" s="41" t="s">
        <v>107</v>
      </c>
      <c r="CP531" s="41" t="s">
        <v>107</v>
      </c>
      <c r="CQ531" s="41" t="s">
        <v>107</v>
      </c>
      <c r="CR531" s="41" t="s">
        <v>107</v>
      </c>
      <c r="CS531" s="41" t="s">
        <v>107</v>
      </c>
      <c r="CT531" s="41" t="s">
        <v>107</v>
      </c>
      <c r="CU531" s="332">
        <v>12819676</v>
      </c>
      <c r="CV531" s="43">
        <v>1</v>
      </c>
    </row>
    <row r="532" spans="1:100" ht="25.5">
      <c r="A532" s="28">
        <v>757</v>
      </c>
      <c r="B532" s="29" t="s">
        <v>266</v>
      </c>
      <c r="C532" s="72" t="s">
        <v>0</v>
      </c>
      <c r="D532" s="29" t="s">
        <v>337</v>
      </c>
      <c r="E532" s="42" t="s">
        <v>346</v>
      </c>
      <c r="F532" s="42" t="s">
        <v>107</v>
      </c>
      <c r="G532" s="151" t="s">
        <v>1631</v>
      </c>
      <c r="H532" s="42" t="s">
        <v>400</v>
      </c>
      <c r="I532" s="28">
        <v>3006147</v>
      </c>
      <c r="J532" s="28" t="s">
        <v>1632</v>
      </c>
      <c r="K532" s="31" t="s">
        <v>142</v>
      </c>
      <c r="L532" s="152">
        <v>181</v>
      </c>
      <c r="M532" s="153">
        <v>5</v>
      </c>
      <c r="N532" s="34">
        <v>147000000</v>
      </c>
      <c r="O532" s="33" t="s">
        <v>346</v>
      </c>
      <c r="P532" s="28" t="s">
        <v>130</v>
      </c>
      <c r="Q532" s="28" t="s">
        <v>112</v>
      </c>
      <c r="R532" s="28" t="s">
        <v>107</v>
      </c>
      <c r="S532" s="28" t="s">
        <v>107</v>
      </c>
      <c r="T532" s="42" t="s">
        <v>107</v>
      </c>
      <c r="U532" s="28" t="s">
        <v>107</v>
      </c>
      <c r="V532" s="28" t="s">
        <v>107</v>
      </c>
      <c r="W532" s="28" t="str">
        <f t="shared" si="8"/>
        <v>N.A.</v>
      </c>
      <c r="X532" s="57" t="s">
        <v>2412</v>
      </c>
      <c r="Y532" s="207">
        <v>0.01</v>
      </c>
      <c r="Z532" s="207">
        <v>1.4999999999999999E-2</v>
      </c>
      <c r="AA532" s="207">
        <v>0.02</v>
      </c>
      <c r="AB532" s="207" t="s">
        <v>1538</v>
      </c>
      <c r="AC532" s="207" t="s">
        <v>1627</v>
      </c>
      <c r="AD532" s="207" t="s">
        <v>1628</v>
      </c>
      <c r="AE532" s="28" t="s">
        <v>1251</v>
      </c>
      <c r="AF532" s="28" t="s">
        <v>1251</v>
      </c>
      <c r="AG532" s="28" t="s">
        <v>1251</v>
      </c>
      <c r="AH532" s="154">
        <v>0</v>
      </c>
      <c r="AI532" s="38">
        <v>8689479</v>
      </c>
      <c r="AJ532" s="38">
        <v>589650</v>
      </c>
      <c r="AK532" s="38">
        <v>708758</v>
      </c>
      <c r="AL532" s="38" t="s">
        <v>107</v>
      </c>
      <c r="AM532" s="38" t="s">
        <v>107</v>
      </c>
      <c r="AN532" s="38">
        <v>9467039</v>
      </c>
      <c r="AO532" s="38" t="s">
        <v>107</v>
      </c>
      <c r="AP532" s="38">
        <v>620255</v>
      </c>
      <c r="AQ532" s="38">
        <v>276874</v>
      </c>
      <c r="AR532" s="38">
        <v>0</v>
      </c>
      <c r="AS532" s="38" t="s">
        <v>107</v>
      </c>
      <c r="AT532" s="38" t="s">
        <v>107</v>
      </c>
      <c r="AU532" s="38" t="s">
        <v>107</v>
      </c>
      <c r="AV532" s="38" t="s">
        <v>107</v>
      </c>
      <c r="AW532" s="38" t="s">
        <v>107</v>
      </c>
      <c r="AX532" s="38">
        <v>3207693</v>
      </c>
      <c r="AY532" s="38">
        <v>2064395</v>
      </c>
      <c r="AZ532" s="38">
        <v>4325458</v>
      </c>
      <c r="BA532" s="38">
        <v>2830318</v>
      </c>
      <c r="BB532" s="38" t="s">
        <v>107</v>
      </c>
      <c r="BC532" s="38">
        <v>1958698</v>
      </c>
      <c r="BD532" s="38">
        <v>179547</v>
      </c>
      <c r="BE532" s="38" t="s">
        <v>107</v>
      </c>
      <c r="BF532" s="38">
        <v>1311855</v>
      </c>
      <c r="BG532" s="38">
        <v>3884750</v>
      </c>
      <c r="BH532" s="38">
        <v>114258</v>
      </c>
      <c r="BI532" s="38">
        <v>2358599</v>
      </c>
      <c r="BJ532" s="38">
        <v>4651908</v>
      </c>
      <c r="BK532" s="38" t="s">
        <v>107</v>
      </c>
      <c r="BL532" s="38" t="s">
        <v>107</v>
      </c>
      <c r="BM532" s="38" t="s">
        <v>107</v>
      </c>
      <c r="BN532" s="38">
        <v>9589457</v>
      </c>
      <c r="BO532" s="38">
        <v>212192</v>
      </c>
      <c r="BP532" s="38" t="s">
        <v>107</v>
      </c>
      <c r="BQ532" s="38" t="s">
        <v>107</v>
      </c>
      <c r="BR532" s="38" t="s">
        <v>107</v>
      </c>
      <c r="BS532" s="38">
        <v>783479</v>
      </c>
      <c r="BT532" s="330" t="s">
        <v>107</v>
      </c>
      <c r="BU532" s="38" t="s">
        <v>107</v>
      </c>
      <c r="BV532" s="38" t="s">
        <v>107</v>
      </c>
      <c r="BW532" s="38" t="s">
        <v>107</v>
      </c>
      <c r="BX532" s="38" t="s">
        <v>107</v>
      </c>
      <c r="BY532" s="53" t="s">
        <v>176</v>
      </c>
      <c r="BZ532" s="53" t="s">
        <v>176</v>
      </c>
      <c r="CA532" s="53" t="s">
        <v>173</v>
      </c>
      <c r="CB532" s="53" t="s">
        <v>173</v>
      </c>
      <c r="CC532" s="53" t="s">
        <v>173</v>
      </c>
      <c r="CD532" s="53" t="s">
        <v>173</v>
      </c>
      <c r="CE532" s="53" t="s">
        <v>173</v>
      </c>
      <c r="CF532" s="42" t="s">
        <v>107</v>
      </c>
      <c r="CG532" s="41" t="s">
        <v>107</v>
      </c>
      <c r="CH532" s="41" t="s">
        <v>107</v>
      </c>
      <c r="CI532" s="41" t="s">
        <v>107</v>
      </c>
      <c r="CJ532" s="41" t="s">
        <v>107</v>
      </c>
      <c r="CK532" s="41" t="s">
        <v>107</v>
      </c>
      <c r="CL532" s="41" t="s">
        <v>107</v>
      </c>
      <c r="CM532" s="41" t="s">
        <v>107</v>
      </c>
      <c r="CN532" s="41" t="s">
        <v>107</v>
      </c>
      <c r="CO532" s="41" t="s">
        <v>107</v>
      </c>
      <c r="CP532" s="41" t="s">
        <v>107</v>
      </c>
      <c r="CQ532" s="41" t="s">
        <v>107</v>
      </c>
      <c r="CR532" s="41" t="s">
        <v>107</v>
      </c>
      <c r="CS532" s="41" t="s">
        <v>107</v>
      </c>
      <c r="CT532" s="41" t="s">
        <v>107</v>
      </c>
      <c r="CU532" s="332">
        <v>12819676</v>
      </c>
      <c r="CV532" s="43">
        <v>1</v>
      </c>
    </row>
    <row r="533" spans="1:100" ht="25.5">
      <c r="A533" s="28">
        <v>758</v>
      </c>
      <c r="B533" s="29" t="s">
        <v>266</v>
      </c>
      <c r="C533" s="72" t="s">
        <v>0</v>
      </c>
      <c r="D533" s="29" t="s">
        <v>337</v>
      </c>
      <c r="E533" s="42" t="s">
        <v>346</v>
      </c>
      <c r="F533" s="42" t="s">
        <v>107</v>
      </c>
      <c r="G533" s="151" t="s">
        <v>1633</v>
      </c>
      <c r="H533" s="42" t="s">
        <v>400</v>
      </c>
      <c r="I533" s="28">
        <v>3006148</v>
      </c>
      <c r="J533" s="28" t="s">
        <v>1634</v>
      </c>
      <c r="K533" s="31" t="s">
        <v>307</v>
      </c>
      <c r="L533" s="152">
        <v>250</v>
      </c>
      <c r="M533" s="153">
        <v>5</v>
      </c>
      <c r="N533" s="34">
        <v>172000000</v>
      </c>
      <c r="O533" s="33" t="s">
        <v>346</v>
      </c>
      <c r="P533" s="28" t="s">
        <v>130</v>
      </c>
      <c r="Q533" s="28" t="s">
        <v>112</v>
      </c>
      <c r="R533" s="28" t="s">
        <v>107</v>
      </c>
      <c r="S533" s="28" t="s">
        <v>107</v>
      </c>
      <c r="T533" s="42" t="s">
        <v>107</v>
      </c>
      <c r="U533" s="28" t="s">
        <v>107</v>
      </c>
      <c r="V533" s="28" t="s">
        <v>107</v>
      </c>
      <c r="W533" s="28" t="str">
        <f t="shared" si="8"/>
        <v>N.A.</v>
      </c>
      <c r="X533" s="57" t="s">
        <v>2412</v>
      </c>
      <c r="Y533" s="207">
        <v>0.01</v>
      </c>
      <c r="Z533" s="207">
        <v>1.4999999999999999E-2</v>
      </c>
      <c r="AA533" s="207">
        <v>0.02</v>
      </c>
      <c r="AB533" s="207" t="s">
        <v>1538</v>
      </c>
      <c r="AC533" s="207" t="s">
        <v>1627</v>
      </c>
      <c r="AD533" s="207" t="s">
        <v>1628</v>
      </c>
      <c r="AE533" s="28" t="s">
        <v>1251</v>
      </c>
      <c r="AF533" s="28" t="s">
        <v>1251</v>
      </c>
      <c r="AG533" s="28" t="s">
        <v>1251</v>
      </c>
      <c r="AH533" s="154">
        <v>0</v>
      </c>
      <c r="AI533" s="38">
        <v>8689479</v>
      </c>
      <c r="AJ533" s="38">
        <v>589650</v>
      </c>
      <c r="AK533" s="38">
        <v>708758</v>
      </c>
      <c r="AL533" s="38" t="s">
        <v>107</v>
      </c>
      <c r="AM533" s="38" t="s">
        <v>107</v>
      </c>
      <c r="AN533" s="38">
        <v>9467039</v>
      </c>
      <c r="AO533" s="38" t="s">
        <v>107</v>
      </c>
      <c r="AP533" s="38">
        <v>620255</v>
      </c>
      <c r="AQ533" s="38">
        <v>276874</v>
      </c>
      <c r="AR533" s="38">
        <v>0</v>
      </c>
      <c r="AS533" s="38" t="s">
        <v>107</v>
      </c>
      <c r="AT533" s="38" t="s">
        <v>107</v>
      </c>
      <c r="AU533" s="38" t="s">
        <v>107</v>
      </c>
      <c r="AV533" s="38" t="s">
        <v>107</v>
      </c>
      <c r="AW533" s="38" t="s">
        <v>107</v>
      </c>
      <c r="AX533" s="38">
        <v>3207693</v>
      </c>
      <c r="AY533" s="38">
        <v>2064395</v>
      </c>
      <c r="AZ533" s="38">
        <v>4325458</v>
      </c>
      <c r="BA533" s="38">
        <v>2830318</v>
      </c>
      <c r="BB533" s="38" t="s">
        <v>107</v>
      </c>
      <c r="BC533" s="38">
        <v>1958698</v>
      </c>
      <c r="BD533" s="38">
        <v>179547</v>
      </c>
      <c r="BE533" s="38" t="s">
        <v>107</v>
      </c>
      <c r="BF533" s="38">
        <v>1311855</v>
      </c>
      <c r="BG533" s="38">
        <v>3884750</v>
      </c>
      <c r="BH533" s="38">
        <v>114258</v>
      </c>
      <c r="BI533" s="38">
        <v>2358599</v>
      </c>
      <c r="BJ533" s="38">
        <v>4651908</v>
      </c>
      <c r="BK533" s="38" t="s">
        <v>107</v>
      </c>
      <c r="BL533" s="38" t="s">
        <v>107</v>
      </c>
      <c r="BM533" s="38" t="s">
        <v>107</v>
      </c>
      <c r="BN533" s="38">
        <v>9589457</v>
      </c>
      <c r="BO533" s="38">
        <v>212192</v>
      </c>
      <c r="BP533" s="38" t="s">
        <v>107</v>
      </c>
      <c r="BQ533" s="38" t="s">
        <v>107</v>
      </c>
      <c r="BR533" s="38" t="s">
        <v>107</v>
      </c>
      <c r="BS533" s="38">
        <v>783479</v>
      </c>
      <c r="BT533" s="330" t="s">
        <v>107</v>
      </c>
      <c r="BU533" s="38" t="s">
        <v>107</v>
      </c>
      <c r="BV533" s="38" t="s">
        <v>107</v>
      </c>
      <c r="BW533" s="38" t="s">
        <v>107</v>
      </c>
      <c r="BX533" s="38" t="s">
        <v>107</v>
      </c>
      <c r="BY533" s="53" t="s">
        <v>176</v>
      </c>
      <c r="BZ533" s="53" t="s">
        <v>176</v>
      </c>
      <c r="CA533" s="53" t="s">
        <v>173</v>
      </c>
      <c r="CB533" s="53" t="s">
        <v>173</v>
      </c>
      <c r="CC533" s="53" t="s">
        <v>173</v>
      </c>
      <c r="CD533" s="53" t="s">
        <v>173</v>
      </c>
      <c r="CE533" s="53" t="s">
        <v>173</v>
      </c>
      <c r="CF533" s="42" t="s">
        <v>107</v>
      </c>
      <c r="CG533" s="41" t="s">
        <v>107</v>
      </c>
      <c r="CH533" s="41" t="s">
        <v>107</v>
      </c>
      <c r="CI533" s="41" t="s">
        <v>107</v>
      </c>
      <c r="CJ533" s="41" t="s">
        <v>107</v>
      </c>
      <c r="CK533" s="41" t="s">
        <v>107</v>
      </c>
      <c r="CL533" s="41" t="s">
        <v>107</v>
      </c>
      <c r="CM533" s="41" t="s">
        <v>107</v>
      </c>
      <c r="CN533" s="41" t="s">
        <v>107</v>
      </c>
      <c r="CO533" s="41" t="s">
        <v>107</v>
      </c>
      <c r="CP533" s="41" t="s">
        <v>107</v>
      </c>
      <c r="CQ533" s="41" t="s">
        <v>107</v>
      </c>
      <c r="CR533" s="41" t="s">
        <v>107</v>
      </c>
      <c r="CS533" s="41" t="s">
        <v>107</v>
      </c>
      <c r="CT533" s="41" t="s">
        <v>107</v>
      </c>
      <c r="CU533" s="332">
        <v>12819676</v>
      </c>
      <c r="CV533" s="43">
        <v>1</v>
      </c>
    </row>
    <row r="534" spans="1:100" ht="25.5">
      <c r="A534" s="28">
        <v>761</v>
      </c>
      <c r="B534" s="29" t="s">
        <v>266</v>
      </c>
      <c r="C534" s="72" t="s">
        <v>0</v>
      </c>
      <c r="D534" s="29" t="s">
        <v>337</v>
      </c>
      <c r="E534" s="42" t="s">
        <v>338</v>
      </c>
      <c r="F534" s="42" t="s">
        <v>107</v>
      </c>
      <c r="G534" s="155" t="s">
        <v>1638</v>
      </c>
      <c r="H534" s="42" t="s">
        <v>1639</v>
      </c>
      <c r="I534" s="28">
        <v>9206086</v>
      </c>
      <c r="J534" s="28" t="s">
        <v>1640</v>
      </c>
      <c r="K534" s="31" t="s">
        <v>366</v>
      </c>
      <c r="L534" s="156">
        <v>114</v>
      </c>
      <c r="M534" s="33">
        <v>5</v>
      </c>
      <c r="N534" s="34">
        <v>110600000</v>
      </c>
      <c r="O534" s="33" t="s">
        <v>338</v>
      </c>
      <c r="P534" s="28" t="s">
        <v>130</v>
      </c>
      <c r="Q534" s="28" t="s">
        <v>112</v>
      </c>
      <c r="R534" s="28" t="s">
        <v>107</v>
      </c>
      <c r="S534" s="28" t="s">
        <v>107</v>
      </c>
      <c r="T534" s="42" t="s">
        <v>107</v>
      </c>
      <c r="U534" s="28" t="s">
        <v>107</v>
      </c>
      <c r="V534" s="28" t="s">
        <v>107</v>
      </c>
      <c r="W534" s="28" t="str">
        <f t="shared" si="8"/>
        <v>N.A.</v>
      </c>
      <c r="X534" s="57" t="s">
        <v>2412</v>
      </c>
      <c r="Y534" s="207">
        <v>0.08</v>
      </c>
      <c r="Z534" s="207">
        <v>0.08</v>
      </c>
      <c r="AA534" s="207">
        <v>0.08</v>
      </c>
      <c r="AB534" s="207">
        <v>0.08</v>
      </c>
      <c r="AC534" s="207">
        <v>0.08</v>
      </c>
      <c r="AD534" s="207">
        <v>0.08</v>
      </c>
      <c r="AE534" s="28" t="s">
        <v>1251</v>
      </c>
      <c r="AF534" s="28" t="s">
        <v>1251</v>
      </c>
      <c r="AG534" s="28" t="s">
        <v>1251</v>
      </c>
      <c r="AH534" s="157">
        <v>1</v>
      </c>
      <c r="AI534" s="38">
        <v>8689479</v>
      </c>
      <c r="AJ534" s="38">
        <v>589650</v>
      </c>
      <c r="AK534" s="38">
        <v>457030</v>
      </c>
      <c r="AL534" s="38" t="s">
        <v>107</v>
      </c>
      <c r="AM534" s="38" t="s">
        <v>107</v>
      </c>
      <c r="AN534" s="38">
        <v>9467039</v>
      </c>
      <c r="AO534" s="38" t="s">
        <v>107</v>
      </c>
      <c r="AP534" s="38" t="s">
        <v>107</v>
      </c>
      <c r="AQ534" s="38">
        <v>276874</v>
      </c>
      <c r="AR534" s="38">
        <v>0</v>
      </c>
      <c r="AS534" s="38" t="s">
        <v>107</v>
      </c>
      <c r="AT534" s="38" t="s">
        <v>107</v>
      </c>
      <c r="AU534" s="38" t="s">
        <v>107</v>
      </c>
      <c r="AV534" s="38" t="s">
        <v>107</v>
      </c>
      <c r="AW534" s="38" t="s">
        <v>107</v>
      </c>
      <c r="AX534" s="38">
        <v>2159464</v>
      </c>
      <c r="AY534" s="38" t="s">
        <v>107</v>
      </c>
      <c r="AZ534" s="38">
        <v>636577</v>
      </c>
      <c r="BA534" s="38">
        <v>757758</v>
      </c>
      <c r="BB534" s="38" t="s">
        <v>107</v>
      </c>
      <c r="BC534" s="38" t="s">
        <v>107</v>
      </c>
      <c r="BD534" s="38">
        <v>179547</v>
      </c>
      <c r="BE534" s="38" t="s">
        <v>107</v>
      </c>
      <c r="BF534" s="38">
        <v>1311855</v>
      </c>
      <c r="BG534" s="38">
        <v>3884750</v>
      </c>
      <c r="BH534" s="38">
        <v>114258</v>
      </c>
      <c r="BI534" s="38">
        <v>2358599</v>
      </c>
      <c r="BJ534" s="38">
        <v>4651908</v>
      </c>
      <c r="BK534" s="38" t="s">
        <v>107</v>
      </c>
      <c r="BL534" s="38" t="s">
        <v>107</v>
      </c>
      <c r="BM534" s="38" t="s">
        <v>107</v>
      </c>
      <c r="BN534" s="38">
        <v>9589457</v>
      </c>
      <c r="BO534" s="38">
        <v>212192</v>
      </c>
      <c r="BP534" s="38" t="s">
        <v>107</v>
      </c>
      <c r="BQ534" s="38" t="s">
        <v>107</v>
      </c>
      <c r="BR534" s="38" t="s">
        <v>107</v>
      </c>
      <c r="BS534" s="38">
        <v>783479</v>
      </c>
      <c r="BT534" s="330" t="s">
        <v>107</v>
      </c>
      <c r="BU534" s="38" t="s">
        <v>107</v>
      </c>
      <c r="BV534" s="38" t="s">
        <v>107</v>
      </c>
      <c r="BW534" s="38" t="s">
        <v>107</v>
      </c>
      <c r="BX534" s="38" t="s">
        <v>107</v>
      </c>
      <c r="BY534" s="53" t="s">
        <v>113</v>
      </c>
      <c r="BZ534" s="53" t="s">
        <v>114</v>
      </c>
      <c r="CA534" s="53" t="s">
        <v>114</v>
      </c>
      <c r="CB534" s="53" t="s">
        <v>114</v>
      </c>
      <c r="CC534" s="53" t="s">
        <v>114</v>
      </c>
      <c r="CD534" s="53" t="s">
        <v>113</v>
      </c>
      <c r="CE534" s="53" t="s">
        <v>114</v>
      </c>
      <c r="CF534" s="42" t="s">
        <v>107</v>
      </c>
      <c r="CG534" s="28" t="s">
        <v>107</v>
      </c>
      <c r="CH534" s="28" t="s">
        <v>107</v>
      </c>
      <c r="CI534" s="28" t="s">
        <v>107</v>
      </c>
      <c r="CJ534" s="28" t="s">
        <v>107</v>
      </c>
      <c r="CK534" s="28" t="s">
        <v>107</v>
      </c>
      <c r="CL534" s="28" t="s">
        <v>107</v>
      </c>
      <c r="CM534" s="28" t="s">
        <v>107</v>
      </c>
      <c r="CN534" s="28" t="s">
        <v>107</v>
      </c>
      <c r="CO534" s="28" t="s">
        <v>107</v>
      </c>
      <c r="CP534" s="28" t="s">
        <v>107</v>
      </c>
      <c r="CQ534" s="28" t="s">
        <v>107</v>
      </c>
      <c r="CR534" s="28" t="s">
        <v>107</v>
      </c>
      <c r="CS534" s="28" t="s">
        <v>107</v>
      </c>
      <c r="CT534" s="28" t="s">
        <v>107</v>
      </c>
      <c r="CU534" s="332">
        <v>12813147</v>
      </c>
      <c r="CV534" s="43">
        <v>1</v>
      </c>
    </row>
    <row r="535" spans="1:100" ht="38.25">
      <c r="A535" s="28">
        <v>762</v>
      </c>
      <c r="B535" s="114" t="s">
        <v>104</v>
      </c>
      <c r="C535" s="29" t="s">
        <v>0</v>
      </c>
      <c r="D535" s="29" t="s">
        <v>665</v>
      </c>
      <c r="E535" s="42" t="s">
        <v>666</v>
      </c>
      <c r="F535" s="42" t="s">
        <v>346</v>
      </c>
      <c r="G535" s="30" t="s">
        <v>1641</v>
      </c>
      <c r="H535" s="42" t="s">
        <v>109</v>
      </c>
      <c r="I535" s="28">
        <v>1621104</v>
      </c>
      <c r="J535" s="28" t="s">
        <v>1642</v>
      </c>
      <c r="K535" s="31" t="s">
        <v>674</v>
      </c>
      <c r="L535" s="56">
        <v>197</v>
      </c>
      <c r="M535" s="33" t="s">
        <v>107</v>
      </c>
      <c r="N535" s="34">
        <v>218400000</v>
      </c>
      <c r="O535" s="33" t="s">
        <v>346</v>
      </c>
      <c r="P535" s="28" t="s">
        <v>130</v>
      </c>
      <c r="Q535" s="28" t="s">
        <v>360</v>
      </c>
      <c r="R535" s="28" t="s">
        <v>107</v>
      </c>
      <c r="S535" s="28" t="s">
        <v>107</v>
      </c>
      <c r="T535" s="42" t="s">
        <v>107</v>
      </c>
      <c r="U535" s="28" t="s">
        <v>107</v>
      </c>
      <c r="V535" s="28" t="s">
        <v>107</v>
      </c>
      <c r="W535" s="28" t="str">
        <f t="shared" si="8"/>
        <v>N.A.</v>
      </c>
      <c r="X535" s="57" t="s">
        <v>2413</v>
      </c>
      <c r="Y535" s="207">
        <v>0.08</v>
      </c>
      <c r="Z535" s="207">
        <v>0.08</v>
      </c>
      <c r="AA535" s="207">
        <v>0.08</v>
      </c>
      <c r="AB535" s="207">
        <v>0.08</v>
      </c>
      <c r="AC535" s="207">
        <v>0.09</v>
      </c>
      <c r="AD535" s="207">
        <v>0.1</v>
      </c>
      <c r="AE535" s="28" t="s">
        <v>1251</v>
      </c>
      <c r="AF535" s="28" t="s">
        <v>1251</v>
      </c>
      <c r="AG535" s="28" t="s">
        <v>1251</v>
      </c>
      <c r="AH535" s="37">
        <v>1</v>
      </c>
      <c r="AI535" s="38" t="s">
        <v>107</v>
      </c>
      <c r="AJ535" s="38">
        <v>480797</v>
      </c>
      <c r="AK535" s="38">
        <v>1</v>
      </c>
      <c r="AL535" s="38">
        <v>1362192</v>
      </c>
      <c r="AM535" s="38">
        <v>1362192</v>
      </c>
      <c r="AN535" s="38">
        <v>10372455</v>
      </c>
      <c r="AO535" s="38">
        <v>1</v>
      </c>
      <c r="AP535" s="38">
        <v>1</v>
      </c>
      <c r="AQ535" s="38">
        <v>115400</v>
      </c>
      <c r="AR535" s="38">
        <v>550952</v>
      </c>
      <c r="AS535" s="38" t="s">
        <v>107</v>
      </c>
      <c r="AT535" s="38" t="s">
        <v>107</v>
      </c>
      <c r="AU535" s="38" t="s">
        <v>107</v>
      </c>
      <c r="AV535" s="38" t="s">
        <v>107</v>
      </c>
      <c r="AW535" s="38">
        <v>1770209</v>
      </c>
      <c r="AX535" s="38">
        <v>4132141</v>
      </c>
      <c r="AY535" s="38">
        <v>5192320</v>
      </c>
      <c r="AZ535" s="38">
        <v>2597347</v>
      </c>
      <c r="BA535" s="38">
        <v>3673014</v>
      </c>
      <c r="BB535" s="38">
        <v>1</v>
      </c>
      <c r="BC535" s="38">
        <v>1</v>
      </c>
      <c r="BD535" s="38">
        <v>155802</v>
      </c>
      <c r="BE535" s="38">
        <v>1813918</v>
      </c>
      <c r="BF535" s="38">
        <v>1185329</v>
      </c>
      <c r="BG535" s="38">
        <v>4398434</v>
      </c>
      <c r="BH535" s="38">
        <v>116851</v>
      </c>
      <c r="BI535" s="38">
        <v>2082599</v>
      </c>
      <c r="BJ535" s="38">
        <v>2513009</v>
      </c>
      <c r="BK535" s="38">
        <v>1770209</v>
      </c>
      <c r="BL535" s="38">
        <v>3103697</v>
      </c>
      <c r="BM535" s="38">
        <v>1836507</v>
      </c>
      <c r="BN535" s="38">
        <v>7088917</v>
      </c>
      <c r="BO535" s="38">
        <v>116851</v>
      </c>
      <c r="BP535" s="38">
        <v>6394607</v>
      </c>
      <c r="BQ535" s="38">
        <v>10678077</v>
      </c>
      <c r="BR535" s="38">
        <v>2</v>
      </c>
      <c r="BS535" s="38">
        <v>908847</v>
      </c>
      <c r="BT535" s="330" t="s">
        <v>107</v>
      </c>
      <c r="BU535" s="38">
        <v>13054503</v>
      </c>
      <c r="BV535" s="38" t="s">
        <v>107</v>
      </c>
      <c r="BW535" s="38" t="s">
        <v>107</v>
      </c>
      <c r="BX535" s="38" t="s">
        <v>107</v>
      </c>
      <c r="BY535" s="53" t="s">
        <v>113</v>
      </c>
      <c r="BZ535" s="53" t="s">
        <v>113</v>
      </c>
      <c r="CA535" s="53" t="s">
        <v>113</v>
      </c>
      <c r="CB535" s="53" t="s">
        <v>114</v>
      </c>
      <c r="CC535" s="53" t="s">
        <v>113</v>
      </c>
      <c r="CD535" s="53" t="s">
        <v>114</v>
      </c>
      <c r="CE535" s="53" t="s">
        <v>114</v>
      </c>
      <c r="CF535" s="85" t="s">
        <v>107</v>
      </c>
      <c r="CG535" s="41" t="s">
        <v>107</v>
      </c>
      <c r="CH535" s="41" t="s">
        <v>107</v>
      </c>
      <c r="CI535" s="41" t="s">
        <v>107</v>
      </c>
      <c r="CJ535" s="41" t="s">
        <v>107</v>
      </c>
      <c r="CK535" s="41" t="s">
        <v>107</v>
      </c>
      <c r="CL535" s="41" t="s">
        <v>107</v>
      </c>
      <c r="CM535" s="41" t="s">
        <v>107</v>
      </c>
      <c r="CN535" s="41" t="s">
        <v>107</v>
      </c>
      <c r="CO535" s="41" t="s">
        <v>107</v>
      </c>
      <c r="CP535" s="41" t="s">
        <v>107</v>
      </c>
      <c r="CQ535" s="41" t="s">
        <v>107</v>
      </c>
      <c r="CR535" s="41" t="s">
        <v>107</v>
      </c>
      <c r="CS535" s="41" t="s">
        <v>107</v>
      </c>
      <c r="CT535" s="41" t="s">
        <v>107</v>
      </c>
      <c r="CU535" s="332">
        <v>11170470</v>
      </c>
      <c r="CV535" s="43">
        <v>1</v>
      </c>
    </row>
    <row r="536" spans="1:100" ht="51">
      <c r="A536" s="28">
        <v>763</v>
      </c>
      <c r="B536" s="29" t="s">
        <v>104</v>
      </c>
      <c r="C536" s="29" t="s">
        <v>0</v>
      </c>
      <c r="D536" s="29" t="s">
        <v>810</v>
      </c>
      <c r="E536" s="42" t="s">
        <v>814</v>
      </c>
      <c r="F536" s="42" t="s">
        <v>107</v>
      </c>
      <c r="G536" s="30" t="s">
        <v>1643</v>
      </c>
      <c r="H536" s="42" t="s">
        <v>109</v>
      </c>
      <c r="I536" s="28">
        <v>1611173</v>
      </c>
      <c r="J536" s="28" t="s">
        <v>1644</v>
      </c>
      <c r="K536" s="31" t="s">
        <v>107</v>
      </c>
      <c r="L536" s="32">
        <v>124</v>
      </c>
      <c r="M536" s="33" t="s">
        <v>107</v>
      </c>
      <c r="N536" s="34">
        <v>137500000</v>
      </c>
      <c r="O536" s="33" t="s">
        <v>107</v>
      </c>
      <c r="P536" s="28" t="s">
        <v>2415</v>
      </c>
      <c r="Q536" s="28" t="s">
        <v>360</v>
      </c>
      <c r="R536" s="28" t="s">
        <v>107</v>
      </c>
      <c r="S536" s="28">
        <v>4600</v>
      </c>
      <c r="T536" s="28">
        <v>2088</v>
      </c>
      <c r="U536" s="28">
        <v>2512</v>
      </c>
      <c r="V536" s="28" t="s">
        <v>107</v>
      </c>
      <c r="W536" s="28" t="str">
        <f t="shared" si="8"/>
        <v>N.A.</v>
      </c>
      <c r="X536" s="57" t="s">
        <v>2413</v>
      </c>
      <c r="Y536" s="207">
        <v>0.05</v>
      </c>
      <c r="Z536" s="207">
        <v>0.05</v>
      </c>
      <c r="AA536" s="207">
        <v>0.05</v>
      </c>
      <c r="AB536" s="207">
        <v>0.05</v>
      </c>
      <c r="AC536" s="207">
        <v>0.06</v>
      </c>
      <c r="AD536" s="207">
        <v>7.0000000000000007E-2</v>
      </c>
      <c r="AE536" s="28" t="s">
        <v>1251</v>
      </c>
      <c r="AF536" s="28" t="s">
        <v>1251</v>
      </c>
      <c r="AG536" s="28" t="s">
        <v>1251</v>
      </c>
      <c r="AH536" s="37">
        <v>1</v>
      </c>
      <c r="AI536" s="38" t="s">
        <v>107</v>
      </c>
      <c r="AJ536" s="38">
        <v>480797</v>
      </c>
      <c r="AK536" s="38">
        <v>686854</v>
      </c>
      <c r="AL536" s="38">
        <v>6927856</v>
      </c>
      <c r="AM536" s="38" t="s">
        <v>107</v>
      </c>
      <c r="AN536" s="38">
        <v>10890487</v>
      </c>
      <c r="AO536" s="38">
        <v>473819</v>
      </c>
      <c r="AP536" s="38">
        <v>1201994</v>
      </c>
      <c r="AQ536" s="38">
        <v>115400</v>
      </c>
      <c r="AR536" s="38">
        <v>1354975</v>
      </c>
      <c r="AS536" s="38">
        <v>22001354</v>
      </c>
      <c r="AT536" s="38">
        <v>18089595</v>
      </c>
      <c r="AU536" s="38" t="s">
        <v>107</v>
      </c>
      <c r="AV536" s="38" t="s">
        <v>107</v>
      </c>
      <c r="AW536" s="38" t="s">
        <v>107</v>
      </c>
      <c r="AX536" s="38">
        <v>4132141</v>
      </c>
      <c r="AY536" s="38">
        <v>5192320</v>
      </c>
      <c r="AZ536" s="38">
        <v>2597347</v>
      </c>
      <c r="BA536" s="38">
        <v>3673014</v>
      </c>
      <c r="BB536" s="38">
        <v>1229312</v>
      </c>
      <c r="BC536" s="38">
        <v>1377381</v>
      </c>
      <c r="BD536" s="38">
        <v>155802</v>
      </c>
      <c r="BE536" s="38">
        <v>1901391</v>
      </c>
      <c r="BF536" s="38">
        <v>1185329</v>
      </c>
      <c r="BG536" s="38">
        <v>5074269</v>
      </c>
      <c r="BH536" s="38">
        <v>116851</v>
      </c>
      <c r="BI536" s="38">
        <v>2082599</v>
      </c>
      <c r="BJ536" s="38">
        <v>2513009</v>
      </c>
      <c r="BK536" s="38" t="s">
        <v>107</v>
      </c>
      <c r="BL536" s="38" t="s">
        <v>107</v>
      </c>
      <c r="BM536" s="38">
        <v>2571110</v>
      </c>
      <c r="BN536" s="38">
        <v>7088917</v>
      </c>
      <c r="BO536" s="38">
        <v>116851</v>
      </c>
      <c r="BP536" s="38">
        <v>6394607</v>
      </c>
      <c r="BQ536" s="38">
        <v>15243468</v>
      </c>
      <c r="BR536" s="38">
        <v>2</v>
      </c>
      <c r="BS536" s="38">
        <v>1818142</v>
      </c>
      <c r="BT536" s="330" t="s">
        <v>107</v>
      </c>
      <c r="BU536" s="38" t="s">
        <v>107</v>
      </c>
      <c r="BV536" s="38" t="s">
        <v>107</v>
      </c>
      <c r="BW536" s="38" t="s">
        <v>107</v>
      </c>
      <c r="BX536" s="38" t="s">
        <v>107</v>
      </c>
      <c r="BY536" s="53" t="s">
        <v>114</v>
      </c>
      <c r="BZ536" s="53" t="s">
        <v>114</v>
      </c>
      <c r="CA536" s="53" t="s">
        <v>114</v>
      </c>
      <c r="CB536" s="53" t="s">
        <v>114</v>
      </c>
      <c r="CC536" s="53" t="s">
        <v>114</v>
      </c>
      <c r="CD536" s="53" t="s">
        <v>114</v>
      </c>
      <c r="CE536" s="53" t="s">
        <v>114</v>
      </c>
      <c r="CF536" s="85" t="s">
        <v>107</v>
      </c>
      <c r="CG536" s="28" t="s">
        <v>107</v>
      </c>
      <c r="CH536" s="28" t="s">
        <v>107</v>
      </c>
      <c r="CI536" s="28" t="s">
        <v>107</v>
      </c>
      <c r="CJ536" s="28" t="s">
        <v>107</v>
      </c>
      <c r="CK536" s="28" t="s">
        <v>107</v>
      </c>
      <c r="CL536" s="28" t="s">
        <v>107</v>
      </c>
      <c r="CM536" s="28" t="s">
        <v>107</v>
      </c>
      <c r="CN536" s="28" t="s">
        <v>107</v>
      </c>
      <c r="CO536" s="28" t="s">
        <v>107</v>
      </c>
      <c r="CP536" s="28" t="s">
        <v>107</v>
      </c>
      <c r="CQ536" s="28" t="s">
        <v>107</v>
      </c>
      <c r="CR536" s="28" t="s">
        <v>107</v>
      </c>
      <c r="CS536" s="28" t="s">
        <v>107</v>
      </c>
      <c r="CT536" s="28" t="s">
        <v>107</v>
      </c>
      <c r="CU536" s="332">
        <v>15636848</v>
      </c>
      <c r="CV536" s="43">
        <v>1</v>
      </c>
    </row>
    <row r="537" spans="1:100" ht="38.25">
      <c r="A537" s="28">
        <v>764</v>
      </c>
      <c r="B537" s="29" t="s">
        <v>104</v>
      </c>
      <c r="C537" s="29" t="s">
        <v>3</v>
      </c>
      <c r="D537" s="63" t="s">
        <v>977</v>
      </c>
      <c r="E537" s="28" t="s">
        <v>978</v>
      </c>
      <c r="F537" s="42" t="s">
        <v>982</v>
      </c>
      <c r="G537" s="30" t="s">
        <v>1643</v>
      </c>
      <c r="H537" s="28" t="s">
        <v>109</v>
      </c>
      <c r="I537" s="28">
        <v>1611173</v>
      </c>
      <c r="J537" s="28" t="s">
        <v>1645</v>
      </c>
      <c r="K537" s="31" t="s">
        <v>107</v>
      </c>
      <c r="L537" s="56">
        <v>124</v>
      </c>
      <c r="M537" s="33" t="s">
        <v>107</v>
      </c>
      <c r="N537" s="34">
        <v>137500000</v>
      </c>
      <c r="O537" s="33" t="s">
        <v>107</v>
      </c>
      <c r="P537" s="28" t="s">
        <v>2415</v>
      </c>
      <c r="Q537" s="28" t="s">
        <v>360</v>
      </c>
      <c r="R537" s="28" t="s">
        <v>107</v>
      </c>
      <c r="S537" s="28">
        <v>4600</v>
      </c>
      <c r="T537" s="28">
        <v>2088</v>
      </c>
      <c r="U537" s="28">
        <v>2512</v>
      </c>
      <c r="V537" s="28" t="s">
        <v>107</v>
      </c>
      <c r="W537" s="28">
        <f t="shared" si="8"/>
        <v>278176443</v>
      </c>
      <c r="X537" s="57" t="s">
        <v>2413</v>
      </c>
      <c r="Y537" s="207">
        <v>0.05</v>
      </c>
      <c r="Z537" s="207">
        <v>0.05</v>
      </c>
      <c r="AA537" s="207">
        <v>0.05</v>
      </c>
      <c r="AB537" s="207">
        <v>0.05</v>
      </c>
      <c r="AC537" s="207">
        <v>0.06</v>
      </c>
      <c r="AD537" s="207">
        <v>7.0000000000000007E-2</v>
      </c>
      <c r="AE537" s="28" t="s">
        <v>1251</v>
      </c>
      <c r="AF537" s="28" t="s">
        <v>1251</v>
      </c>
      <c r="AG537" s="28" t="s">
        <v>1251</v>
      </c>
      <c r="AH537" s="45">
        <v>1</v>
      </c>
      <c r="AI537" s="38" t="s">
        <v>107</v>
      </c>
      <c r="AJ537" s="38">
        <v>480797</v>
      </c>
      <c r="AK537" s="38">
        <v>686854</v>
      </c>
      <c r="AL537" s="38" t="s">
        <v>107</v>
      </c>
      <c r="AM537" s="38" t="s">
        <v>107</v>
      </c>
      <c r="AN537" s="38">
        <v>10890487</v>
      </c>
      <c r="AO537" s="38">
        <v>473819</v>
      </c>
      <c r="AP537" s="38">
        <v>1201994</v>
      </c>
      <c r="AQ537" s="38">
        <v>1</v>
      </c>
      <c r="AR537" s="38">
        <v>1354975</v>
      </c>
      <c r="AS537" s="38" t="s">
        <v>107</v>
      </c>
      <c r="AT537" s="38" t="s">
        <v>107</v>
      </c>
      <c r="AU537" s="38" t="s">
        <v>107</v>
      </c>
      <c r="AV537" s="38" t="s">
        <v>107</v>
      </c>
      <c r="AW537" s="38" t="s">
        <v>107</v>
      </c>
      <c r="AX537" s="38">
        <v>4132141</v>
      </c>
      <c r="AY537" s="38">
        <v>5192320</v>
      </c>
      <c r="AZ537" s="38">
        <v>2597347</v>
      </c>
      <c r="BA537" s="38">
        <v>3673014</v>
      </c>
      <c r="BB537" s="38">
        <v>1229312</v>
      </c>
      <c r="BC537" s="38">
        <v>1377381</v>
      </c>
      <c r="BD537" s="38">
        <v>155801</v>
      </c>
      <c r="BE537" s="38">
        <v>1901391</v>
      </c>
      <c r="BF537" s="38">
        <v>1185329</v>
      </c>
      <c r="BG537" s="38">
        <v>5074269</v>
      </c>
      <c r="BH537" s="38">
        <v>116851</v>
      </c>
      <c r="BI537" s="38">
        <v>2082599</v>
      </c>
      <c r="BJ537" s="38">
        <v>2513009</v>
      </c>
      <c r="BK537" s="38" t="s">
        <v>107</v>
      </c>
      <c r="BL537" s="38" t="s">
        <v>107</v>
      </c>
      <c r="BM537" s="38">
        <v>2571110</v>
      </c>
      <c r="BN537" s="38">
        <v>7088917</v>
      </c>
      <c r="BO537" s="38">
        <v>116851</v>
      </c>
      <c r="BP537" s="38">
        <v>6394607</v>
      </c>
      <c r="BQ537" s="38">
        <v>15243468</v>
      </c>
      <c r="BR537" s="38">
        <v>1</v>
      </c>
      <c r="BS537" s="38">
        <v>1818142</v>
      </c>
      <c r="BT537" s="330">
        <v>140676443</v>
      </c>
      <c r="BU537" s="38" t="s">
        <v>107</v>
      </c>
      <c r="BV537" s="38" t="s">
        <v>107</v>
      </c>
      <c r="BW537" s="38" t="s">
        <v>107</v>
      </c>
      <c r="BX537" s="38" t="s">
        <v>107</v>
      </c>
      <c r="BY537" s="53" t="s">
        <v>107</v>
      </c>
      <c r="BZ537" s="53" t="s">
        <v>107</v>
      </c>
      <c r="CA537" s="53" t="s">
        <v>107</v>
      </c>
      <c r="CB537" s="53" t="s">
        <v>107</v>
      </c>
      <c r="CC537" s="53" t="s">
        <v>107</v>
      </c>
      <c r="CD537" s="53" t="s">
        <v>107</v>
      </c>
      <c r="CE537" s="53" t="s">
        <v>107</v>
      </c>
      <c r="CF537" s="85" t="s">
        <v>107</v>
      </c>
      <c r="CG537" s="41" t="s">
        <v>114</v>
      </c>
      <c r="CH537" s="41" t="s">
        <v>114</v>
      </c>
      <c r="CI537" s="41" t="s">
        <v>114</v>
      </c>
      <c r="CJ537" s="41" t="s">
        <v>114</v>
      </c>
      <c r="CK537" s="41" t="s">
        <v>114</v>
      </c>
      <c r="CL537" s="41" t="s">
        <v>114</v>
      </c>
      <c r="CM537" s="41" t="s">
        <v>107</v>
      </c>
      <c r="CN537" s="41" t="s">
        <v>107</v>
      </c>
      <c r="CO537" s="41" t="s">
        <v>107</v>
      </c>
      <c r="CP537" s="41" t="s">
        <v>107</v>
      </c>
      <c r="CQ537" s="41" t="s">
        <v>107</v>
      </c>
      <c r="CR537" s="41" t="s">
        <v>107</v>
      </c>
      <c r="CS537" s="41" t="s">
        <v>107</v>
      </c>
      <c r="CT537" s="41" t="s">
        <v>107</v>
      </c>
      <c r="CU537" s="332">
        <v>15636848</v>
      </c>
      <c r="CV537" s="43">
        <v>1</v>
      </c>
    </row>
    <row r="538" spans="1:100" ht="38.25">
      <c r="A538" s="28">
        <v>765</v>
      </c>
      <c r="B538" s="29" t="s">
        <v>104</v>
      </c>
      <c r="C538" s="29" t="s">
        <v>3</v>
      </c>
      <c r="D538" s="63" t="s">
        <v>977</v>
      </c>
      <c r="E538" s="28" t="s">
        <v>986</v>
      </c>
      <c r="F538" s="42" t="s">
        <v>982</v>
      </c>
      <c r="G538" s="30" t="s">
        <v>1643</v>
      </c>
      <c r="H538" s="28" t="s">
        <v>109</v>
      </c>
      <c r="I538" s="28">
        <v>1611173</v>
      </c>
      <c r="J538" s="28" t="s">
        <v>1646</v>
      </c>
      <c r="K538" s="31" t="s">
        <v>107</v>
      </c>
      <c r="L538" s="56">
        <v>124</v>
      </c>
      <c r="M538" s="33" t="s">
        <v>107</v>
      </c>
      <c r="N538" s="34">
        <v>137500000</v>
      </c>
      <c r="O538" s="33" t="s">
        <v>107</v>
      </c>
      <c r="P538" s="28" t="s">
        <v>2415</v>
      </c>
      <c r="Q538" s="28" t="s">
        <v>360</v>
      </c>
      <c r="R538" s="28" t="s">
        <v>107</v>
      </c>
      <c r="S538" s="28" t="s">
        <v>107</v>
      </c>
      <c r="T538" s="42" t="s">
        <v>107</v>
      </c>
      <c r="U538" s="28" t="s">
        <v>107</v>
      </c>
      <c r="V538" s="28" t="s">
        <v>107</v>
      </c>
      <c r="W538" s="28">
        <f t="shared" si="8"/>
        <v>381388142</v>
      </c>
      <c r="X538" s="57" t="s">
        <v>2413</v>
      </c>
      <c r="Y538" s="207">
        <v>0.05</v>
      </c>
      <c r="Z538" s="207">
        <v>0.05</v>
      </c>
      <c r="AA538" s="207">
        <v>0.05</v>
      </c>
      <c r="AB538" s="207">
        <v>0.05</v>
      </c>
      <c r="AC538" s="207">
        <v>0.06</v>
      </c>
      <c r="AD538" s="207">
        <v>7.0000000000000007E-2</v>
      </c>
      <c r="AE538" s="28" t="s">
        <v>1251</v>
      </c>
      <c r="AF538" s="28" t="s">
        <v>1251</v>
      </c>
      <c r="AG538" s="28" t="s">
        <v>1251</v>
      </c>
      <c r="AH538" s="45">
        <v>1</v>
      </c>
      <c r="AI538" s="38" t="s">
        <v>107</v>
      </c>
      <c r="AJ538" s="38">
        <v>480797</v>
      </c>
      <c r="AK538" s="38">
        <v>686854</v>
      </c>
      <c r="AL538" s="38" t="s">
        <v>107</v>
      </c>
      <c r="AM538" s="38" t="s">
        <v>107</v>
      </c>
      <c r="AN538" s="38">
        <v>10890487</v>
      </c>
      <c r="AO538" s="38">
        <v>473819</v>
      </c>
      <c r="AP538" s="38">
        <v>1201994</v>
      </c>
      <c r="AQ538" s="38">
        <v>1</v>
      </c>
      <c r="AR538" s="38">
        <v>1354975</v>
      </c>
      <c r="AS538" s="38" t="s">
        <v>107</v>
      </c>
      <c r="AT538" s="38" t="s">
        <v>107</v>
      </c>
      <c r="AU538" s="38" t="s">
        <v>107</v>
      </c>
      <c r="AV538" s="38" t="s">
        <v>107</v>
      </c>
      <c r="AW538" s="38" t="s">
        <v>107</v>
      </c>
      <c r="AX538" s="38">
        <v>4132141</v>
      </c>
      <c r="AY538" s="38">
        <v>5192320</v>
      </c>
      <c r="AZ538" s="38">
        <v>2597347</v>
      </c>
      <c r="BA538" s="38">
        <v>3673014</v>
      </c>
      <c r="BB538" s="38">
        <v>1229312</v>
      </c>
      <c r="BC538" s="38">
        <v>1377381</v>
      </c>
      <c r="BD538" s="38">
        <v>155801</v>
      </c>
      <c r="BE538" s="38">
        <v>1901391</v>
      </c>
      <c r="BF538" s="38">
        <v>1185329</v>
      </c>
      <c r="BG538" s="38">
        <v>5074269</v>
      </c>
      <c r="BH538" s="38">
        <v>116851</v>
      </c>
      <c r="BI538" s="38">
        <v>2082599</v>
      </c>
      <c r="BJ538" s="38">
        <v>2513009</v>
      </c>
      <c r="BK538" s="38" t="s">
        <v>107</v>
      </c>
      <c r="BL538" s="38" t="s">
        <v>107</v>
      </c>
      <c r="BM538" s="38">
        <v>2571110</v>
      </c>
      <c r="BN538" s="38">
        <v>7088917</v>
      </c>
      <c r="BO538" s="38">
        <v>116851</v>
      </c>
      <c r="BP538" s="38">
        <v>6394607</v>
      </c>
      <c r="BQ538" s="38">
        <v>15243468</v>
      </c>
      <c r="BR538" s="38">
        <v>1</v>
      </c>
      <c r="BS538" s="38">
        <v>1818142</v>
      </c>
      <c r="BT538" s="330">
        <v>243888142</v>
      </c>
      <c r="BU538" s="38" t="s">
        <v>107</v>
      </c>
      <c r="BV538" s="38" t="s">
        <v>107</v>
      </c>
      <c r="BW538" s="38" t="s">
        <v>107</v>
      </c>
      <c r="BX538" s="38" t="s">
        <v>107</v>
      </c>
      <c r="BY538" s="53" t="s">
        <v>107</v>
      </c>
      <c r="BZ538" s="53" t="s">
        <v>107</v>
      </c>
      <c r="CA538" s="53" t="s">
        <v>107</v>
      </c>
      <c r="CB538" s="53" t="s">
        <v>107</v>
      </c>
      <c r="CC538" s="53" t="s">
        <v>107</v>
      </c>
      <c r="CD538" s="53" t="s">
        <v>107</v>
      </c>
      <c r="CE538" s="53" t="s">
        <v>107</v>
      </c>
      <c r="CF538" s="85" t="s">
        <v>107</v>
      </c>
      <c r="CG538" s="41" t="s">
        <v>114</v>
      </c>
      <c r="CH538" s="41" t="s">
        <v>114</v>
      </c>
      <c r="CI538" s="41" t="s">
        <v>114</v>
      </c>
      <c r="CJ538" s="41" t="s">
        <v>114</v>
      </c>
      <c r="CK538" s="41" t="s">
        <v>114</v>
      </c>
      <c r="CL538" s="41" t="s">
        <v>114</v>
      </c>
      <c r="CM538" s="41" t="s">
        <v>107</v>
      </c>
      <c r="CN538" s="41" t="s">
        <v>107</v>
      </c>
      <c r="CO538" s="41" t="s">
        <v>107</v>
      </c>
      <c r="CP538" s="41" t="s">
        <v>107</v>
      </c>
      <c r="CQ538" s="41" t="s">
        <v>107</v>
      </c>
      <c r="CR538" s="41" t="s">
        <v>107</v>
      </c>
      <c r="CS538" s="41" t="s">
        <v>107</v>
      </c>
      <c r="CT538" s="41" t="s">
        <v>107</v>
      </c>
      <c r="CU538" s="332">
        <v>15636848</v>
      </c>
      <c r="CV538" s="43">
        <v>1</v>
      </c>
    </row>
    <row r="539" spans="1:100" ht="25.5">
      <c r="A539" s="28">
        <v>766</v>
      </c>
      <c r="B539" s="29" t="s">
        <v>254</v>
      </c>
      <c r="C539" s="29" t="s">
        <v>0</v>
      </c>
      <c r="D539" s="29" t="s">
        <v>337</v>
      </c>
      <c r="E539" s="42" t="s">
        <v>338</v>
      </c>
      <c r="F539" s="42" t="s">
        <v>107</v>
      </c>
      <c r="G539" s="30" t="s">
        <v>529</v>
      </c>
      <c r="H539" s="42" t="s">
        <v>530</v>
      </c>
      <c r="I539" s="28">
        <v>4206063</v>
      </c>
      <c r="J539" s="28" t="s">
        <v>1647</v>
      </c>
      <c r="K539" s="31" t="s">
        <v>369</v>
      </c>
      <c r="L539" s="88">
        <v>172</v>
      </c>
      <c r="M539" s="33">
        <v>5</v>
      </c>
      <c r="N539" s="34">
        <v>111900000</v>
      </c>
      <c r="O539" s="28" t="s">
        <v>338</v>
      </c>
      <c r="P539" s="28" t="s">
        <v>2415</v>
      </c>
      <c r="Q539" s="28" t="s">
        <v>112</v>
      </c>
      <c r="R539" s="28" t="s">
        <v>107</v>
      </c>
      <c r="S539" s="28" t="s">
        <v>107</v>
      </c>
      <c r="T539" s="42" t="s">
        <v>107</v>
      </c>
      <c r="U539" s="28" t="s">
        <v>107</v>
      </c>
      <c r="V539" s="28" t="s">
        <v>107</v>
      </c>
      <c r="W539" s="28" t="str">
        <f t="shared" si="8"/>
        <v>N.A.</v>
      </c>
      <c r="X539" s="57" t="s">
        <v>2413</v>
      </c>
      <c r="Y539" s="207">
        <v>4.9000000000000002E-2</v>
      </c>
      <c r="Z539" s="207">
        <v>4.9000000000000002E-2</v>
      </c>
      <c r="AA539" s="207">
        <v>5.0999999999999997E-2</v>
      </c>
      <c r="AB539" s="207">
        <v>0.06</v>
      </c>
      <c r="AC539" s="207">
        <v>6.5000000000000002E-2</v>
      </c>
      <c r="AD539" s="207">
        <v>7.4999999999999997E-2</v>
      </c>
      <c r="AE539" s="28" t="s">
        <v>1251</v>
      </c>
      <c r="AF539" s="28" t="s">
        <v>1251</v>
      </c>
      <c r="AG539" s="28" t="s">
        <v>1251</v>
      </c>
      <c r="AH539" s="37">
        <v>1</v>
      </c>
      <c r="AI539" s="38">
        <v>8689479</v>
      </c>
      <c r="AJ539" s="38">
        <v>550358</v>
      </c>
      <c r="AK539" s="38">
        <v>1161868</v>
      </c>
      <c r="AL539" s="38" t="s">
        <v>107</v>
      </c>
      <c r="AM539" s="38" t="s">
        <v>107</v>
      </c>
      <c r="AN539" s="38">
        <v>11007170</v>
      </c>
      <c r="AO539" s="38">
        <v>794963</v>
      </c>
      <c r="AP539" s="38" t="s">
        <v>107</v>
      </c>
      <c r="AQ539" s="38">
        <v>489208</v>
      </c>
      <c r="AR539" s="38" t="s">
        <v>107</v>
      </c>
      <c r="AS539" s="38" t="s">
        <v>107</v>
      </c>
      <c r="AT539" s="38" t="s">
        <v>107</v>
      </c>
      <c r="AU539" s="38" t="s">
        <v>107</v>
      </c>
      <c r="AV539" s="38" t="s">
        <v>107</v>
      </c>
      <c r="AW539" s="38" t="s">
        <v>107</v>
      </c>
      <c r="AX539" s="38">
        <v>3057548</v>
      </c>
      <c r="AY539" s="38">
        <v>3057548</v>
      </c>
      <c r="AZ539" s="38">
        <v>3057548</v>
      </c>
      <c r="BA539" s="38">
        <v>3057548</v>
      </c>
      <c r="BB539" s="38" t="s">
        <v>107</v>
      </c>
      <c r="BC539" s="38" t="s">
        <v>107</v>
      </c>
      <c r="BD539" s="38">
        <v>1100717</v>
      </c>
      <c r="BE539" s="38">
        <v>1834529</v>
      </c>
      <c r="BF539" s="38">
        <v>3913660</v>
      </c>
      <c r="BG539" s="38">
        <v>7705019</v>
      </c>
      <c r="BH539" s="38">
        <v>281294</v>
      </c>
      <c r="BI539" s="38">
        <v>4280567</v>
      </c>
      <c r="BJ539" s="38">
        <v>1039566</v>
      </c>
      <c r="BK539" s="38" t="s">
        <v>107</v>
      </c>
      <c r="BL539" s="38" t="s">
        <v>107</v>
      </c>
      <c r="BM539" s="38" t="s">
        <v>107</v>
      </c>
      <c r="BN539" s="38">
        <v>4280567</v>
      </c>
      <c r="BO539" s="38">
        <v>305755</v>
      </c>
      <c r="BP539" s="38">
        <v>3057548</v>
      </c>
      <c r="BQ539" s="38">
        <v>10395661</v>
      </c>
      <c r="BR539" s="38" t="s">
        <v>107</v>
      </c>
      <c r="BS539" s="38">
        <v>1345321</v>
      </c>
      <c r="BT539" s="330">
        <v>0</v>
      </c>
      <c r="BU539" s="38">
        <v>0</v>
      </c>
      <c r="BV539" s="38">
        <v>6115094</v>
      </c>
      <c r="BW539" s="38">
        <v>8561132</v>
      </c>
      <c r="BX539" s="38">
        <v>12230189</v>
      </c>
      <c r="BY539" s="53" t="s">
        <v>113</v>
      </c>
      <c r="BZ539" s="53" t="s">
        <v>113</v>
      </c>
      <c r="CA539" s="53" t="s">
        <v>113</v>
      </c>
      <c r="CB539" s="53" t="s">
        <v>113</v>
      </c>
      <c r="CC539" s="53" t="s">
        <v>113</v>
      </c>
      <c r="CD539" s="53" t="s">
        <v>113</v>
      </c>
      <c r="CE539" s="53" t="s">
        <v>114</v>
      </c>
      <c r="CF539" s="85" t="s">
        <v>107</v>
      </c>
      <c r="CG539" s="28" t="s">
        <v>107</v>
      </c>
      <c r="CH539" s="28" t="s">
        <v>107</v>
      </c>
      <c r="CI539" s="28" t="s">
        <v>107</v>
      </c>
      <c r="CJ539" s="28" t="s">
        <v>107</v>
      </c>
      <c r="CK539" s="28" t="s">
        <v>107</v>
      </c>
      <c r="CL539" s="28" t="s">
        <v>107</v>
      </c>
      <c r="CM539" s="28" t="s">
        <v>107</v>
      </c>
      <c r="CN539" s="28" t="s">
        <v>107</v>
      </c>
      <c r="CO539" s="28" t="s">
        <v>107</v>
      </c>
      <c r="CP539" s="28" t="s">
        <v>107</v>
      </c>
      <c r="CQ539" s="28" t="s">
        <v>107</v>
      </c>
      <c r="CR539" s="28" t="s">
        <v>107</v>
      </c>
      <c r="CS539" s="28" t="s">
        <v>107</v>
      </c>
      <c r="CT539" s="28" t="s">
        <v>107</v>
      </c>
      <c r="CU539" s="332">
        <v>15899245</v>
      </c>
      <c r="CV539" s="43">
        <v>1</v>
      </c>
    </row>
    <row r="540" spans="1:100" ht="25.5">
      <c r="A540" s="28">
        <v>768</v>
      </c>
      <c r="B540" s="29" t="s">
        <v>254</v>
      </c>
      <c r="C540" s="29" t="s">
        <v>0</v>
      </c>
      <c r="D540" s="29" t="s">
        <v>337</v>
      </c>
      <c r="E540" s="42" t="s">
        <v>338</v>
      </c>
      <c r="F540" s="42" t="s">
        <v>107</v>
      </c>
      <c r="G540" s="30" t="s">
        <v>1255</v>
      </c>
      <c r="H540" s="42" t="s">
        <v>1253</v>
      </c>
      <c r="I540" s="28">
        <v>4206072</v>
      </c>
      <c r="J540" s="28" t="s">
        <v>1649</v>
      </c>
      <c r="K540" s="31" t="s">
        <v>369</v>
      </c>
      <c r="L540" s="88">
        <v>180</v>
      </c>
      <c r="M540" s="33">
        <v>5</v>
      </c>
      <c r="N540" s="34">
        <v>134000000</v>
      </c>
      <c r="O540" s="33" t="s">
        <v>982</v>
      </c>
      <c r="P540" s="28" t="s">
        <v>130</v>
      </c>
      <c r="Q540" s="28" t="s">
        <v>112</v>
      </c>
      <c r="R540" s="28" t="s">
        <v>107</v>
      </c>
      <c r="S540" s="28" t="s">
        <v>107</v>
      </c>
      <c r="T540" s="42" t="s">
        <v>107</v>
      </c>
      <c r="U540" s="28" t="s">
        <v>107</v>
      </c>
      <c r="V540" s="28" t="s">
        <v>107</v>
      </c>
      <c r="W540" s="28" t="str">
        <f t="shared" si="8"/>
        <v>N.A.</v>
      </c>
      <c r="X540" s="57" t="s">
        <v>2413</v>
      </c>
      <c r="Y540" s="207">
        <v>4.9000000000000002E-2</v>
      </c>
      <c r="Z540" s="207">
        <v>4.9000000000000002E-2</v>
      </c>
      <c r="AA540" s="207">
        <v>5.0999999999999997E-2</v>
      </c>
      <c r="AB540" s="207">
        <v>0.06</v>
      </c>
      <c r="AC540" s="207">
        <v>6.5000000000000002E-2</v>
      </c>
      <c r="AD540" s="207">
        <v>7.4999999999999997E-2</v>
      </c>
      <c r="AE540" s="28" t="s">
        <v>1251</v>
      </c>
      <c r="AF540" s="28" t="s">
        <v>1251</v>
      </c>
      <c r="AG540" s="28" t="s">
        <v>1251</v>
      </c>
      <c r="AH540" s="37">
        <v>1</v>
      </c>
      <c r="AI540" s="38">
        <v>8689479</v>
      </c>
      <c r="AJ540" s="38">
        <v>550358</v>
      </c>
      <c r="AK540" s="38">
        <v>1161868</v>
      </c>
      <c r="AL540" s="38" t="s">
        <v>107</v>
      </c>
      <c r="AM540" s="38" t="s">
        <v>107</v>
      </c>
      <c r="AN540" s="38">
        <v>11007170</v>
      </c>
      <c r="AO540" s="38">
        <v>794963</v>
      </c>
      <c r="AP540" s="38">
        <v>794963</v>
      </c>
      <c r="AQ540" s="38">
        <v>489208</v>
      </c>
      <c r="AR540" s="38" t="s">
        <v>107</v>
      </c>
      <c r="AS540" s="38" t="s">
        <v>107</v>
      </c>
      <c r="AT540" s="38" t="s">
        <v>107</v>
      </c>
      <c r="AU540" s="38" t="s">
        <v>107</v>
      </c>
      <c r="AV540" s="38" t="s">
        <v>107</v>
      </c>
      <c r="AW540" s="38">
        <v>3057548</v>
      </c>
      <c r="AX540" s="38">
        <v>3057548</v>
      </c>
      <c r="AY540" s="38">
        <v>3057548</v>
      </c>
      <c r="AZ540" s="38">
        <v>3057548</v>
      </c>
      <c r="BA540" s="38">
        <v>3057548</v>
      </c>
      <c r="BB540" s="38">
        <v>0</v>
      </c>
      <c r="BC540" s="38">
        <v>0</v>
      </c>
      <c r="BD540" s="38">
        <v>1100717</v>
      </c>
      <c r="BE540" s="38">
        <v>1834529</v>
      </c>
      <c r="BF540" s="38">
        <v>3913660</v>
      </c>
      <c r="BG540" s="38">
        <v>7705019</v>
      </c>
      <c r="BH540" s="38">
        <v>281294</v>
      </c>
      <c r="BI540" s="38">
        <v>4280567</v>
      </c>
      <c r="BJ540" s="38">
        <v>1039566</v>
      </c>
      <c r="BK540" s="38" t="s">
        <v>107</v>
      </c>
      <c r="BL540" s="38" t="s">
        <v>107</v>
      </c>
      <c r="BM540" s="38" t="s">
        <v>107</v>
      </c>
      <c r="BN540" s="38">
        <v>4280567</v>
      </c>
      <c r="BO540" s="38">
        <v>305755</v>
      </c>
      <c r="BP540" s="38">
        <v>3057548</v>
      </c>
      <c r="BQ540" s="38">
        <v>10395661</v>
      </c>
      <c r="BR540" s="38">
        <v>0</v>
      </c>
      <c r="BS540" s="38">
        <v>1345321</v>
      </c>
      <c r="BT540" s="330" t="s">
        <v>107</v>
      </c>
      <c r="BU540" s="38" t="s">
        <v>107</v>
      </c>
      <c r="BV540" s="38">
        <v>6115094</v>
      </c>
      <c r="BW540" s="38">
        <v>8561132</v>
      </c>
      <c r="BX540" s="38">
        <v>12230189</v>
      </c>
      <c r="BY540" s="53" t="s">
        <v>176</v>
      </c>
      <c r="BZ540" s="53" t="s">
        <v>176</v>
      </c>
      <c r="CA540" s="53" t="s">
        <v>176</v>
      </c>
      <c r="CB540" s="53" t="s">
        <v>176</v>
      </c>
      <c r="CC540" s="53" t="s">
        <v>176</v>
      </c>
      <c r="CD540" s="53" t="s">
        <v>176</v>
      </c>
      <c r="CE540" s="53" t="s">
        <v>107</v>
      </c>
      <c r="CF540" s="85" t="s">
        <v>107</v>
      </c>
      <c r="CG540" s="41" t="s">
        <v>107</v>
      </c>
      <c r="CH540" s="41" t="s">
        <v>107</v>
      </c>
      <c r="CI540" s="41" t="s">
        <v>107</v>
      </c>
      <c r="CJ540" s="41" t="s">
        <v>107</v>
      </c>
      <c r="CK540" s="41" t="s">
        <v>107</v>
      </c>
      <c r="CL540" s="41" t="s">
        <v>107</v>
      </c>
      <c r="CM540" s="41" t="s">
        <v>107</v>
      </c>
      <c r="CN540" s="41" t="s">
        <v>107</v>
      </c>
      <c r="CO540" s="41" t="s">
        <v>107</v>
      </c>
      <c r="CP540" s="41" t="s">
        <v>107</v>
      </c>
      <c r="CQ540" s="41" t="s">
        <v>107</v>
      </c>
      <c r="CR540" s="41" t="s">
        <v>107</v>
      </c>
      <c r="CS540" s="41" t="s">
        <v>107</v>
      </c>
      <c r="CT540" s="41" t="s">
        <v>107</v>
      </c>
      <c r="CU540" s="332">
        <v>15899245</v>
      </c>
      <c r="CV540" s="43">
        <v>1</v>
      </c>
    </row>
    <row r="541" spans="1:100" ht="25.5">
      <c r="A541" s="28">
        <v>769</v>
      </c>
      <c r="B541" s="49" t="s">
        <v>254</v>
      </c>
      <c r="C541" s="29" t="s">
        <v>0</v>
      </c>
      <c r="D541" s="29" t="s">
        <v>337</v>
      </c>
      <c r="E541" s="42" t="s">
        <v>346</v>
      </c>
      <c r="F541" s="42" t="s">
        <v>107</v>
      </c>
      <c r="G541" s="116" t="s">
        <v>518</v>
      </c>
      <c r="H541" s="42" t="s">
        <v>400</v>
      </c>
      <c r="I541" s="28">
        <v>3008063</v>
      </c>
      <c r="J541" s="28" t="s">
        <v>1650</v>
      </c>
      <c r="K541" s="31" t="s">
        <v>355</v>
      </c>
      <c r="L541" s="121">
        <v>335</v>
      </c>
      <c r="M541" s="122">
        <v>5</v>
      </c>
      <c r="N541" s="34">
        <v>223000000</v>
      </c>
      <c r="O541" s="122" t="s">
        <v>982</v>
      </c>
      <c r="P541" s="28" t="s">
        <v>130</v>
      </c>
      <c r="Q541" s="64" t="s">
        <v>112</v>
      </c>
      <c r="R541" s="28" t="s">
        <v>107</v>
      </c>
      <c r="S541" s="28" t="s">
        <v>107</v>
      </c>
      <c r="T541" s="42" t="s">
        <v>107</v>
      </c>
      <c r="U541" s="28" t="s">
        <v>107</v>
      </c>
      <c r="V541" s="28" t="s">
        <v>107</v>
      </c>
      <c r="W541" s="28" t="str">
        <f t="shared" si="8"/>
        <v>N.A.</v>
      </c>
      <c r="X541" s="57" t="s">
        <v>2413</v>
      </c>
      <c r="Y541" s="207">
        <v>4.9000000000000002E-2</v>
      </c>
      <c r="Z541" s="207">
        <v>4.9000000000000002E-2</v>
      </c>
      <c r="AA541" s="207">
        <v>4.9000000000000002E-2</v>
      </c>
      <c r="AB541" s="207">
        <v>4.9000000000000002E-2</v>
      </c>
      <c r="AC541" s="207">
        <v>5.5E-2</v>
      </c>
      <c r="AD541" s="207">
        <v>5.5E-2</v>
      </c>
      <c r="AE541" s="28" t="s">
        <v>1251</v>
      </c>
      <c r="AF541" s="28" t="s">
        <v>1251</v>
      </c>
      <c r="AG541" s="28" t="s">
        <v>1251</v>
      </c>
      <c r="AH541" s="123">
        <v>1</v>
      </c>
      <c r="AI541" s="38">
        <v>8689479</v>
      </c>
      <c r="AJ541" s="38">
        <v>550358</v>
      </c>
      <c r="AK541" s="38">
        <v>1161868</v>
      </c>
      <c r="AL541" s="38" t="s">
        <v>107</v>
      </c>
      <c r="AM541" s="38" t="s">
        <v>107</v>
      </c>
      <c r="AN541" s="38">
        <v>11007170</v>
      </c>
      <c r="AO541" s="38">
        <v>794963</v>
      </c>
      <c r="AP541" s="38">
        <v>794963</v>
      </c>
      <c r="AQ541" s="38">
        <v>489208</v>
      </c>
      <c r="AR541" s="38" t="s">
        <v>107</v>
      </c>
      <c r="AS541" s="38" t="s">
        <v>107</v>
      </c>
      <c r="AT541" s="38" t="s">
        <v>107</v>
      </c>
      <c r="AU541" s="38" t="s">
        <v>107</v>
      </c>
      <c r="AV541" s="38" t="s">
        <v>107</v>
      </c>
      <c r="AW541" s="38">
        <v>3057548</v>
      </c>
      <c r="AX541" s="38">
        <v>3057548</v>
      </c>
      <c r="AY541" s="38">
        <v>3057548</v>
      </c>
      <c r="AZ541" s="38">
        <v>3057548</v>
      </c>
      <c r="BA541" s="38">
        <v>3057548</v>
      </c>
      <c r="BB541" s="38">
        <v>0</v>
      </c>
      <c r="BC541" s="38">
        <v>0</v>
      </c>
      <c r="BD541" s="38">
        <v>1100717</v>
      </c>
      <c r="BE541" s="38">
        <v>1834529</v>
      </c>
      <c r="BF541" s="38">
        <v>3913660</v>
      </c>
      <c r="BG541" s="38">
        <v>7705019</v>
      </c>
      <c r="BH541" s="38">
        <v>281294</v>
      </c>
      <c r="BI541" s="38">
        <v>4280567</v>
      </c>
      <c r="BJ541" s="38">
        <v>1039566</v>
      </c>
      <c r="BK541" s="38" t="s">
        <v>107</v>
      </c>
      <c r="BL541" s="38" t="s">
        <v>107</v>
      </c>
      <c r="BM541" s="38" t="s">
        <v>107</v>
      </c>
      <c r="BN541" s="38">
        <v>4280567</v>
      </c>
      <c r="BO541" s="38">
        <v>305755</v>
      </c>
      <c r="BP541" s="38">
        <v>3057548</v>
      </c>
      <c r="BQ541" s="38">
        <v>10395661</v>
      </c>
      <c r="BR541" s="38">
        <v>0</v>
      </c>
      <c r="BS541" s="38">
        <v>1345321</v>
      </c>
      <c r="BT541" s="330" t="s">
        <v>107</v>
      </c>
      <c r="BU541" s="38" t="s">
        <v>107</v>
      </c>
      <c r="BV541" s="38">
        <v>6115094</v>
      </c>
      <c r="BW541" s="38">
        <v>8561132</v>
      </c>
      <c r="BX541" s="38">
        <v>12230189</v>
      </c>
      <c r="BY541" s="53" t="s">
        <v>176</v>
      </c>
      <c r="BZ541" s="53" t="s">
        <v>176</v>
      </c>
      <c r="CA541" s="53" t="s">
        <v>176</v>
      </c>
      <c r="CB541" s="53" t="s">
        <v>176</v>
      </c>
      <c r="CC541" s="53" t="s">
        <v>176</v>
      </c>
      <c r="CD541" s="53" t="s">
        <v>176</v>
      </c>
      <c r="CE541" s="53" t="s">
        <v>107</v>
      </c>
      <c r="CF541" s="85" t="s">
        <v>107</v>
      </c>
      <c r="CG541" s="124" t="s">
        <v>107</v>
      </c>
      <c r="CH541" s="124" t="s">
        <v>107</v>
      </c>
      <c r="CI541" s="124" t="s">
        <v>107</v>
      </c>
      <c r="CJ541" s="124" t="s">
        <v>107</v>
      </c>
      <c r="CK541" s="124" t="s">
        <v>107</v>
      </c>
      <c r="CL541" s="124" t="s">
        <v>107</v>
      </c>
      <c r="CM541" s="124" t="s">
        <v>107</v>
      </c>
      <c r="CN541" s="124" t="s">
        <v>107</v>
      </c>
      <c r="CO541" s="124" t="s">
        <v>107</v>
      </c>
      <c r="CP541" s="124" t="s">
        <v>107</v>
      </c>
      <c r="CQ541" s="124" t="s">
        <v>107</v>
      </c>
      <c r="CR541" s="124" t="s">
        <v>107</v>
      </c>
      <c r="CS541" s="124" t="s">
        <v>107</v>
      </c>
      <c r="CT541" s="124" t="s">
        <v>107</v>
      </c>
      <c r="CU541" s="332">
        <v>15899245</v>
      </c>
      <c r="CV541" s="43">
        <v>1</v>
      </c>
    </row>
    <row r="542" spans="1:100" ht="25.5">
      <c r="A542" s="28">
        <v>770</v>
      </c>
      <c r="B542" s="49" t="s">
        <v>254</v>
      </c>
      <c r="C542" s="29" t="s">
        <v>0</v>
      </c>
      <c r="D542" s="29" t="s">
        <v>337</v>
      </c>
      <c r="E542" s="42" t="s">
        <v>338</v>
      </c>
      <c r="F542" s="42" t="s">
        <v>107</v>
      </c>
      <c r="G542" s="116" t="s">
        <v>1651</v>
      </c>
      <c r="H542" s="42" t="s">
        <v>400</v>
      </c>
      <c r="I542" s="28">
        <v>3006136</v>
      </c>
      <c r="J542" s="28" t="s">
        <v>1652</v>
      </c>
      <c r="K542" s="31" t="s">
        <v>369</v>
      </c>
      <c r="L542" s="121">
        <v>250</v>
      </c>
      <c r="M542" s="122">
        <v>5</v>
      </c>
      <c r="N542" s="34">
        <v>186000000</v>
      </c>
      <c r="O542" s="122" t="s">
        <v>982</v>
      </c>
      <c r="P542" s="28" t="s">
        <v>130</v>
      </c>
      <c r="Q542" s="64" t="s">
        <v>112</v>
      </c>
      <c r="R542" s="28" t="s">
        <v>107</v>
      </c>
      <c r="S542" s="28" t="s">
        <v>107</v>
      </c>
      <c r="T542" s="42" t="s">
        <v>107</v>
      </c>
      <c r="U542" s="28" t="s">
        <v>107</v>
      </c>
      <c r="V542" s="28" t="s">
        <v>107</v>
      </c>
      <c r="W542" s="28" t="str">
        <f t="shared" si="8"/>
        <v>N.A.</v>
      </c>
      <c r="X542" s="57" t="s">
        <v>2414</v>
      </c>
      <c r="Y542" s="207">
        <v>4.9000000000000002E-2</v>
      </c>
      <c r="Z542" s="207">
        <v>4.9000000000000002E-2</v>
      </c>
      <c r="AA542" s="207">
        <v>5.0999999999999997E-2</v>
      </c>
      <c r="AB542" s="207">
        <v>0.06</v>
      </c>
      <c r="AC542" s="207">
        <v>6.5000000000000002E-2</v>
      </c>
      <c r="AD542" s="207">
        <v>7.4999999999999997E-2</v>
      </c>
      <c r="AE542" s="28" t="s">
        <v>1251</v>
      </c>
      <c r="AF542" s="28" t="s">
        <v>1251</v>
      </c>
      <c r="AG542" s="28" t="s">
        <v>1251</v>
      </c>
      <c r="AH542" s="123">
        <v>1</v>
      </c>
      <c r="AI542" s="38">
        <v>8689479</v>
      </c>
      <c r="AJ542" s="38">
        <v>550358</v>
      </c>
      <c r="AK542" s="38">
        <v>1161868</v>
      </c>
      <c r="AL542" s="38" t="s">
        <v>107</v>
      </c>
      <c r="AM542" s="38" t="s">
        <v>107</v>
      </c>
      <c r="AN542" s="38">
        <v>11007170</v>
      </c>
      <c r="AO542" s="38">
        <v>794963</v>
      </c>
      <c r="AP542" s="38">
        <v>794963</v>
      </c>
      <c r="AQ542" s="38">
        <v>489208</v>
      </c>
      <c r="AR542" s="38" t="s">
        <v>107</v>
      </c>
      <c r="AS542" s="38" t="s">
        <v>107</v>
      </c>
      <c r="AT542" s="38" t="s">
        <v>107</v>
      </c>
      <c r="AU542" s="38" t="s">
        <v>107</v>
      </c>
      <c r="AV542" s="38" t="s">
        <v>107</v>
      </c>
      <c r="AW542" s="38">
        <v>3057548</v>
      </c>
      <c r="AX542" s="38">
        <v>3057548</v>
      </c>
      <c r="AY542" s="38">
        <v>3057548</v>
      </c>
      <c r="AZ542" s="38">
        <v>3057548</v>
      </c>
      <c r="BA542" s="38">
        <v>3057548</v>
      </c>
      <c r="BB542" s="38">
        <v>0</v>
      </c>
      <c r="BC542" s="38">
        <v>0</v>
      </c>
      <c r="BD542" s="38">
        <v>1100717</v>
      </c>
      <c r="BE542" s="38">
        <v>1834529</v>
      </c>
      <c r="BF542" s="38">
        <v>3913660</v>
      </c>
      <c r="BG542" s="38">
        <v>7705019</v>
      </c>
      <c r="BH542" s="38">
        <v>281294</v>
      </c>
      <c r="BI542" s="38">
        <v>4280567</v>
      </c>
      <c r="BJ542" s="38">
        <v>1039566</v>
      </c>
      <c r="BK542" s="38" t="s">
        <v>107</v>
      </c>
      <c r="BL542" s="38" t="s">
        <v>107</v>
      </c>
      <c r="BM542" s="38" t="s">
        <v>107</v>
      </c>
      <c r="BN542" s="38">
        <v>4280567</v>
      </c>
      <c r="BO542" s="38">
        <v>305755</v>
      </c>
      <c r="BP542" s="38">
        <v>3057548</v>
      </c>
      <c r="BQ542" s="38">
        <v>10395661</v>
      </c>
      <c r="BR542" s="38">
        <v>0</v>
      </c>
      <c r="BS542" s="38">
        <v>1345321</v>
      </c>
      <c r="BT542" s="330" t="s">
        <v>107</v>
      </c>
      <c r="BU542" s="38" t="s">
        <v>107</v>
      </c>
      <c r="BV542" s="38">
        <v>6115094</v>
      </c>
      <c r="BW542" s="38">
        <v>8561132</v>
      </c>
      <c r="BX542" s="38">
        <v>12230189</v>
      </c>
      <c r="BY542" s="53" t="s">
        <v>176</v>
      </c>
      <c r="BZ542" s="53" t="s">
        <v>176</v>
      </c>
      <c r="CA542" s="53" t="s">
        <v>176</v>
      </c>
      <c r="CB542" s="53" t="s">
        <v>176</v>
      </c>
      <c r="CC542" s="53" t="s">
        <v>176</v>
      </c>
      <c r="CD542" s="53" t="s">
        <v>176</v>
      </c>
      <c r="CE542" s="53" t="s">
        <v>107</v>
      </c>
      <c r="CF542" s="85" t="s">
        <v>107</v>
      </c>
      <c r="CG542" s="124" t="s">
        <v>107</v>
      </c>
      <c r="CH542" s="124" t="s">
        <v>107</v>
      </c>
      <c r="CI542" s="124" t="s">
        <v>107</v>
      </c>
      <c r="CJ542" s="124" t="s">
        <v>107</v>
      </c>
      <c r="CK542" s="124" t="s">
        <v>107</v>
      </c>
      <c r="CL542" s="124" t="s">
        <v>107</v>
      </c>
      <c r="CM542" s="124" t="s">
        <v>107</v>
      </c>
      <c r="CN542" s="124" t="s">
        <v>107</v>
      </c>
      <c r="CO542" s="124" t="s">
        <v>107</v>
      </c>
      <c r="CP542" s="124" t="s">
        <v>107</v>
      </c>
      <c r="CQ542" s="124" t="s">
        <v>107</v>
      </c>
      <c r="CR542" s="124" t="s">
        <v>107</v>
      </c>
      <c r="CS542" s="124" t="s">
        <v>107</v>
      </c>
      <c r="CT542" s="124" t="s">
        <v>107</v>
      </c>
      <c r="CU542" s="332">
        <v>15899245</v>
      </c>
      <c r="CV542" s="43">
        <v>1</v>
      </c>
    </row>
    <row r="543" spans="1:100" ht="25.5">
      <c r="A543" s="28">
        <v>771</v>
      </c>
      <c r="B543" s="49" t="s">
        <v>254</v>
      </c>
      <c r="C543" s="29" t="s">
        <v>0</v>
      </c>
      <c r="D543" s="29" t="s">
        <v>337</v>
      </c>
      <c r="E543" s="42" t="s">
        <v>346</v>
      </c>
      <c r="F543" s="42" t="s">
        <v>107</v>
      </c>
      <c r="G543" s="146" t="s">
        <v>1242</v>
      </c>
      <c r="H543" s="42" t="s">
        <v>400</v>
      </c>
      <c r="I543" s="28">
        <v>3006145</v>
      </c>
      <c r="J543" s="28" t="s">
        <v>1653</v>
      </c>
      <c r="K543" s="31" t="s">
        <v>375</v>
      </c>
      <c r="L543" s="121">
        <v>300</v>
      </c>
      <c r="M543" s="122">
        <v>5</v>
      </c>
      <c r="N543" s="34">
        <v>258000000</v>
      </c>
      <c r="O543" s="122" t="s">
        <v>979</v>
      </c>
      <c r="P543" s="28" t="s">
        <v>130</v>
      </c>
      <c r="Q543" s="64" t="s">
        <v>112</v>
      </c>
      <c r="R543" s="28" t="s">
        <v>107</v>
      </c>
      <c r="S543" s="28" t="s">
        <v>107</v>
      </c>
      <c r="T543" s="42" t="s">
        <v>107</v>
      </c>
      <c r="U543" s="28" t="s">
        <v>107</v>
      </c>
      <c r="V543" s="28" t="s">
        <v>107</v>
      </c>
      <c r="W543" s="28" t="str">
        <f t="shared" si="8"/>
        <v>N.A.</v>
      </c>
      <c r="X543" s="57" t="s">
        <v>2413</v>
      </c>
      <c r="Y543" s="207">
        <v>4.9000000000000002E-2</v>
      </c>
      <c r="Z543" s="207">
        <v>4.9000000000000002E-2</v>
      </c>
      <c r="AA543" s="207">
        <v>4.9000000000000002E-2</v>
      </c>
      <c r="AB543" s="207">
        <v>4.9000000000000002E-2</v>
      </c>
      <c r="AC543" s="207">
        <v>5.5E-2</v>
      </c>
      <c r="AD543" s="207">
        <v>5.5E-2</v>
      </c>
      <c r="AE543" s="28" t="s">
        <v>1251</v>
      </c>
      <c r="AF543" s="28" t="s">
        <v>1251</v>
      </c>
      <c r="AG543" s="28" t="s">
        <v>1251</v>
      </c>
      <c r="AH543" s="123">
        <v>1</v>
      </c>
      <c r="AI543" s="38">
        <v>8689479</v>
      </c>
      <c r="AJ543" s="38">
        <v>550358</v>
      </c>
      <c r="AK543" s="38">
        <v>1161868</v>
      </c>
      <c r="AL543" s="38" t="s">
        <v>107</v>
      </c>
      <c r="AM543" s="38" t="s">
        <v>107</v>
      </c>
      <c r="AN543" s="38">
        <v>11007170</v>
      </c>
      <c r="AO543" s="38">
        <v>794963</v>
      </c>
      <c r="AP543" s="38" t="s">
        <v>107</v>
      </c>
      <c r="AQ543" s="38">
        <v>489208</v>
      </c>
      <c r="AR543" s="38" t="s">
        <v>107</v>
      </c>
      <c r="AS543" s="38" t="s">
        <v>107</v>
      </c>
      <c r="AT543" s="38" t="s">
        <v>107</v>
      </c>
      <c r="AU543" s="38" t="s">
        <v>107</v>
      </c>
      <c r="AV543" s="38" t="s">
        <v>107</v>
      </c>
      <c r="AW543" s="38" t="s">
        <v>107</v>
      </c>
      <c r="AX543" s="38">
        <v>3057548</v>
      </c>
      <c r="AY543" s="38">
        <v>3057548</v>
      </c>
      <c r="AZ543" s="38">
        <v>3057548</v>
      </c>
      <c r="BA543" s="38">
        <v>3057548</v>
      </c>
      <c r="BB543" s="38">
        <v>0</v>
      </c>
      <c r="BC543" s="38">
        <v>0</v>
      </c>
      <c r="BD543" s="38">
        <v>1100717</v>
      </c>
      <c r="BE543" s="38">
        <v>1834529</v>
      </c>
      <c r="BF543" s="38">
        <v>3913660</v>
      </c>
      <c r="BG543" s="38">
        <v>7705019</v>
      </c>
      <c r="BH543" s="38">
        <v>281294</v>
      </c>
      <c r="BI543" s="38">
        <v>4280567</v>
      </c>
      <c r="BJ543" s="38">
        <v>1039566</v>
      </c>
      <c r="BK543" s="38" t="s">
        <v>107</v>
      </c>
      <c r="BL543" s="38" t="s">
        <v>107</v>
      </c>
      <c r="BM543" s="38" t="s">
        <v>107</v>
      </c>
      <c r="BN543" s="38">
        <v>4280567</v>
      </c>
      <c r="BO543" s="38">
        <v>305755</v>
      </c>
      <c r="BP543" s="38">
        <v>3057548</v>
      </c>
      <c r="BQ543" s="38">
        <v>10395661</v>
      </c>
      <c r="BR543" s="38">
        <v>0</v>
      </c>
      <c r="BS543" s="38">
        <v>1345321</v>
      </c>
      <c r="BT543" s="330" t="s">
        <v>107</v>
      </c>
      <c r="BU543" s="38" t="s">
        <v>107</v>
      </c>
      <c r="BV543" s="38">
        <v>6115094</v>
      </c>
      <c r="BW543" s="38">
        <v>8561132</v>
      </c>
      <c r="BX543" s="38">
        <v>12230189</v>
      </c>
      <c r="BY543" s="53" t="s">
        <v>176</v>
      </c>
      <c r="BZ543" s="53" t="s">
        <v>176</v>
      </c>
      <c r="CA543" s="53" t="s">
        <v>176</v>
      </c>
      <c r="CB543" s="53" t="s">
        <v>176</v>
      </c>
      <c r="CC543" s="53" t="s">
        <v>176</v>
      </c>
      <c r="CD543" s="53" t="s">
        <v>176</v>
      </c>
      <c r="CE543" s="53" t="s">
        <v>107</v>
      </c>
      <c r="CF543" s="158" t="s">
        <v>107</v>
      </c>
      <c r="CG543" s="158" t="s">
        <v>107</v>
      </c>
      <c r="CH543" s="158" t="s">
        <v>107</v>
      </c>
      <c r="CI543" s="158" t="s">
        <v>107</v>
      </c>
      <c r="CJ543" s="158" t="s">
        <v>107</v>
      </c>
      <c r="CK543" s="158" t="s">
        <v>107</v>
      </c>
      <c r="CL543" s="158" t="s">
        <v>107</v>
      </c>
      <c r="CM543" s="158" t="s">
        <v>107</v>
      </c>
      <c r="CN543" s="158" t="s">
        <v>107</v>
      </c>
      <c r="CO543" s="158" t="s">
        <v>107</v>
      </c>
      <c r="CP543" s="158" t="s">
        <v>107</v>
      </c>
      <c r="CQ543" s="158" t="s">
        <v>107</v>
      </c>
      <c r="CR543" s="158" t="s">
        <v>107</v>
      </c>
      <c r="CS543" s="158" t="s">
        <v>107</v>
      </c>
      <c r="CT543" s="158" t="s">
        <v>107</v>
      </c>
      <c r="CU543" s="332">
        <v>15899245</v>
      </c>
      <c r="CV543" s="43">
        <v>1</v>
      </c>
    </row>
    <row r="544" spans="1:100" ht="25.5">
      <c r="A544" s="28">
        <v>772</v>
      </c>
      <c r="B544" s="49" t="s">
        <v>254</v>
      </c>
      <c r="C544" s="29" t="s">
        <v>0</v>
      </c>
      <c r="D544" s="29" t="s">
        <v>337</v>
      </c>
      <c r="E544" s="42" t="s">
        <v>346</v>
      </c>
      <c r="F544" s="42" t="s">
        <v>107</v>
      </c>
      <c r="G544" s="146" t="s">
        <v>1654</v>
      </c>
      <c r="H544" s="42" t="s">
        <v>400</v>
      </c>
      <c r="I544" s="28">
        <v>3006146</v>
      </c>
      <c r="J544" s="28" t="s">
        <v>1655</v>
      </c>
      <c r="K544" s="31" t="s">
        <v>363</v>
      </c>
      <c r="L544" s="121">
        <v>400</v>
      </c>
      <c r="M544" s="122">
        <v>5</v>
      </c>
      <c r="N544" s="34">
        <v>280000000</v>
      </c>
      <c r="O544" s="122" t="s">
        <v>979</v>
      </c>
      <c r="P544" s="28" t="s">
        <v>130</v>
      </c>
      <c r="Q544" s="64" t="s">
        <v>112</v>
      </c>
      <c r="R544" s="28" t="s">
        <v>107</v>
      </c>
      <c r="S544" s="28" t="s">
        <v>107</v>
      </c>
      <c r="T544" s="42" t="s">
        <v>107</v>
      </c>
      <c r="U544" s="28" t="s">
        <v>107</v>
      </c>
      <c r="V544" s="28" t="s">
        <v>107</v>
      </c>
      <c r="W544" s="28" t="str">
        <f t="shared" si="8"/>
        <v>N.A.</v>
      </c>
      <c r="X544" s="57" t="s">
        <v>2413</v>
      </c>
      <c r="Y544" s="207">
        <v>4.9000000000000002E-2</v>
      </c>
      <c r="Z544" s="207">
        <v>4.9000000000000002E-2</v>
      </c>
      <c r="AA544" s="207">
        <v>4.9000000000000002E-2</v>
      </c>
      <c r="AB544" s="207">
        <v>4.9000000000000002E-2</v>
      </c>
      <c r="AC544" s="207">
        <v>5.5E-2</v>
      </c>
      <c r="AD544" s="207">
        <v>5.5E-2</v>
      </c>
      <c r="AE544" s="28" t="s">
        <v>1251</v>
      </c>
      <c r="AF544" s="28" t="s">
        <v>1251</v>
      </c>
      <c r="AG544" s="28" t="s">
        <v>1251</v>
      </c>
      <c r="AH544" s="123">
        <v>1</v>
      </c>
      <c r="AI544" s="38">
        <v>8689479</v>
      </c>
      <c r="AJ544" s="38">
        <v>550358</v>
      </c>
      <c r="AK544" s="38">
        <v>1161868</v>
      </c>
      <c r="AL544" s="38" t="s">
        <v>107</v>
      </c>
      <c r="AM544" s="38" t="s">
        <v>107</v>
      </c>
      <c r="AN544" s="38">
        <v>11007170</v>
      </c>
      <c r="AO544" s="38">
        <v>794963</v>
      </c>
      <c r="AP544" s="38">
        <v>794963</v>
      </c>
      <c r="AQ544" s="38">
        <v>489208</v>
      </c>
      <c r="AR544" s="38" t="s">
        <v>107</v>
      </c>
      <c r="AS544" s="38" t="s">
        <v>107</v>
      </c>
      <c r="AT544" s="38" t="s">
        <v>107</v>
      </c>
      <c r="AU544" s="38" t="s">
        <v>107</v>
      </c>
      <c r="AV544" s="38" t="s">
        <v>107</v>
      </c>
      <c r="AW544" s="38">
        <v>3057548</v>
      </c>
      <c r="AX544" s="38">
        <v>3057548</v>
      </c>
      <c r="AY544" s="38">
        <v>3057548</v>
      </c>
      <c r="AZ544" s="38">
        <v>3057548</v>
      </c>
      <c r="BA544" s="38">
        <v>3057548</v>
      </c>
      <c r="BB544" s="38">
        <v>0</v>
      </c>
      <c r="BC544" s="38">
        <v>0</v>
      </c>
      <c r="BD544" s="38">
        <v>1100717</v>
      </c>
      <c r="BE544" s="38">
        <v>1834529</v>
      </c>
      <c r="BF544" s="38">
        <v>3913660</v>
      </c>
      <c r="BG544" s="38">
        <v>7705019</v>
      </c>
      <c r="BH544" s="38">
        <v>281294</v>
      </c>
      <c r="BI544" s="38">
        <v>4280567</v>
      </c>
      <c r="BJ544" s="38">
        <v>1039566</v>
      </c>
      <c r="BK544" s="38" t="s">
        <v>107</v>
      </c>
      <c r="BL544" s="38" t="s">
        <v>107</v>
      </c>
      <c r="BM544" s="38" t="s">
        <v>107</v>
      </c>
      <c r="BN544" s="38">
        <v>4280567</v>
      </c>
      <c r="BO544" s="38">
        <v>305755</v>
      </c>
      <c r="BP544" s="38">
        <v>3057548</v>
      </c>
      <c r="BQ544" s="38">
        <v>10395661</v>
      </c>
      <c r="BR544" s="38">
        <v>0</v>
      </c>
      <c r="BS544" s="38">
        <v>1345321</v>
      </c>
      <c r="BT544" s="330" t="s">
        <v>107</v>
      </c>
      <c r="BU544" s="38" t="s">
        <v>107</v>
      </c>
      <c r="BV544" s="38">
        <v>6115094</v>
      </c>
      <c r="BW544" s="38">
        <v>8561132</v>
      </c>
      <c r="BX544" s="38">
        <v>12230189</v>
      </c>
      <c r="BY544" s="53" t="s">
        <v>176</v>
      </c>
      <c r="BZ544" s="53" t="s">
        <v>176</v>
      </c>
      <c r="CA544" s="53" t="s">
        <v>176</v>
      </c>
      <c r="CB544" s="53" t="s">
        <v>176</v>
      </c>
      <c r="CC544" s="53" t="s">
        <v>176</v>
      </c>
      <c r="CD544" s="53" t="s">
        <v>176</v>
      </c>
      <c r="CE544" s="53" t="s">
        <v>107</v>
      </c>
      <c r="CF544" s="124" t="s">
        <v>107</v>
      </c>
      <c r="CG544" s="124" t="s">
        <v>107</v>
      </c>
      <c r="CH544" s="124" t="s">
        <v>107</v>
      </c>
      <c r="CI544" s="124" t="s">
        <v>107</v>
      </c>
      <c r="CJ544" s="124" t="s">
        <v>107</v>
      </c>
      <c r="CK544" s="124" t="s">
        <v>107</v>
      </c>
      <c r="CL544" s="124" t="s">
        <v>107</v>
      </c>
      <c r="CM544" s="124" t="s">
        <v>107</v>
      </c>
      <c r="CN544" s="124" t="s">
        <v>107</v>
      </c>
      <c r="CO544" s="124" t="s">
        <v>107</v>
      </c>
      <c r="CP544" s="124" t="s">
        <v>107</v>
      </c>
      <c r="CQ544" s="124" t="s">
        <v>107</v>
      </c>
      <c r="CR544" s="124" t="s">
        <v>107</v>
      </c>
      <c r="CS544" s="124" t="s">
        <v>107</v>
      </c>
      <c r="CT544" s="124" t="s">
        <v>107</v>
      </c>
      <c r="CU544" s="332">
        <v>15899245</v>
      </c>
      <c r="CV544" s="43">
        <v>1</v>
      </c>
    </row>
    <row r="545" spans="1:100" ht="25.5">
      <c r="A545" s="28">
        <v>773</v>
      </c>
      <c r="B545" s="49" t="s">
        <v>254</v>
      </c>
      <c r="C545" s="29" t="s">
        <v>0</v>
      </c>
      <c r="D545" s="29" t="s">
        <v>337</v>
      </c>
      <c r="E545" s="42" t="s">
        <v>346</v>
      </c>
      <c r="F545" s="42" t="s">
        <v>107</v>
      </c>
      <c r="G545" s="116" t="s">
        <v>1656</v>
      </c>
      <c r="H545" s="42" t="s">
        <v>400</v>
      </c>
      <c r="I545" s="28">
        <v>3006147</v>
      </c>
      <c r="J545" s="28" t="s">
        <v>1657</v>
      </c>
      <c r="K545" s="31" t="s">
        <v>142</v>
      </c>
      <c r="L545" s="121">
        <v>181</v>
      </c>
      <c r="M545" s="122">
        <v>5</v>
      </c>
      <c r="N545" s="34">
        <v>147000000</v>
      </c>
      <c r="O545" s="64" t="s">
        <v>346</v>
      </c>
      <c r="P545" s="28" t="s">
        <v>130</v>
      </c>
      <c r="Q545" s="64" t="s">
        <v>112</v>
      </c>
      <c r="R545" s="28" t="s">
        <v>107</v>
      </c>
      <c r="S545" s="28" t="s">
        <v>107</v>
      </c>
      <c r="T545" s="42" t="s">
        <v>107</v>
      </c>
      <c r="U545" s="28" t="s">
        <v>107</v>
      </c>
      <c r="V545" s="28" t="s">
        <v>107</v>
      </c>
      <c r="W545" s="28" t="str">
        <f t="shared" si="8"/>
        <v>N.A.</v>
      </c>
      <c r="X545" s="57" t="s">
        <v>2412</v>
      </c>
      <c r="Y545" s="207">
        <v>4.9000000000000002E-2</v>
      </c>
      <c r="Z545" s="207">
        <v>4.9000000000000002E-2</v>
      </c>
      <c r="AA545" s="207">
        <v>4.9000000000000002E-2</v>
      </c>
      <c r="AB545" s="207">
        <v>4.9000000000000002E-2</v>
      </c>
      <c r="AC545" s="207">
        <v>5.5E-2</v>
      </c>
      <c r="AD545" s="207">
        <v>5.5E-2</v>
      </c>
      <c r="AE545" s="28" t="s">
        <v>1251</v>
      </c>
      <c r="AF545" s="28" t="s">
        <v>1251</v>
      </c>
      <c r="AG545" s="28" t="s">
        <v>1251</v>
      </c>
      <c r="AH545" s="123">
        <v>1</v>
      </c>
      <c r="AI545" s="38">
        <v>8689479</v>
      </c>
      <c r="AJ545" s="38">
        <v>550358</v>
      </c>
      <c r="AK545" s="38">
        <v>1161868</v>
      </c>
      <c r="AL545" s="38" t="s">
        <v>107</v>
      </c>
      <c r="AM545" s="38" t="s">
        <v>107</v>
      </c>
      <c r="AN545" s="38">
        <v>11007170</v>
      </c>
      <c r="AO545" s="38">
        <v>794963</v>
      </c>
      <c r="AP545" s="38" t="s">
        <v>107</v>
      </c>
      <c r="AQ545" s="38">
        <v>489208</v>
      </c>
      <c r="AR545" s="38" t="s">
        <v>107</v>
      </c>
      <c r="AS545" s="38" t="s">
        <v>107</v>
      </c>
      <c r="AT545" s="38" t="s">
        <v>107</v>
      </c>
      <c r="AU545" s="38" t="s">
        <v>107</v>
      </c>
      <c r="AV545" s="38" t="s">
        <v>107</v>
      </c>
      <c r="AW545" s="38" t="s">
        <v>107</v>
      </c>
      <c r="AX545" s="38">
        <v>3057548</v>
      </c>
      <c r="AY545" s="38">
        <v>3057548</v>
      </c>
      <c r="AZ545" s="38">
        <v>3057548</v>
      </c>
      <c r="BA545" s="38">
        <v>3057548</v>
      </c>
      <c r="BB545" s="38" t="s">
        <v>107</v>
      </c>
      <c r="BC545" s="38">
        <v>1589924</v>
      </c>
      <c r="BD545" s="38">
        <v>1100717</v>
      </c>
      <c r="BE545" s="38">
        <v>1834529</v>
      </c>
      <c r="BF545" s="38">
        <v>3913660</v>
      </c>
      <c r="BG545" s="38">
        <v>7705019</v>
      </c>
      <c r="BH545" s="38">
        <v>281294</v>
      </c>
      <c r="BI545" s="38">
        <v>4280567</v>
      </c>
      <c r="BJ545" s="38">
        <v>1039566</v>
      </c>
      <c r="BK545" s="38" t="s">
        <v>107</v>
      </c>
      <c r="BL545" s="38" t="s">
        <v>107</v>
      </c>
      <c r="BM545" s="38" t="s">
        <v>107</v>
      </c>
      <c r="BN545" s="38">
        <v>4280567</v>
      </c>
      <c r="BO545" s="38">
        <v>305755</v>
      </c>
      <c r="BP545" s="38">
        <v>3057548</v>
      </c>
      <c r="BQ545" s="38">
        <v>10395661</v>
      </c>
      <c r="BR545" s="38" t="s">
        <v>107</v>
      </c>
      <c r="BS545" s="38">
        <v>1345321</v>
      </c>
      <c r="BT545" s="330">
        <v>0</v>
      </c>
      <c r="BU545" s="38">
        <v>0</v>
      </c>
      <c r="BV545" s="38">
        <v>6115094</v>
      </c>
      <c r="BW545" s="38">
        <v>8561132</v>
      </c>
      <c r="BX545" s="38">
        <v>12230189</v>
      </c>
      <c r="BY545" s="53" t="s">
        <v>114</v>
      </c>
      <c r="BZ545" s="53" t="s">
        <v>114</v>
      </c>
      <c r="CA545" s="53" t="s">
        <v>113</v>
      </c>
      <c r="CB545" s="53" t="s">
        <v>113</v>
      </c>
      <c r="CC545" s="53" t="s">
        <v>113</v>
      </c>
      <c r="CD545" s="53" t="s">
        <v>113</v>
      </c>
      <c r="CE545" s="53" t="s">
        <v>114</v>
      </c>
      <c r="CF545" s="60" t="s">
        <v>107</v>
      </c>
      <c r="CG545" s="64" t="s">
        <v>107</v>
      </c>
      <c r="CH545" s="64" t="s">
        <v>107</v>
      </c>
      <c r="CI545" s="64" t="s">
        <v>107</v>
      </c>
      <c r="CJ545" s="64" t="s">
        <v>107</v>
      </c>
      <c r="CK545" s="64" t="s">
        <v>107</v>
      </c>
      <c r="CL545" s="64" t="s">
        <v>107</v>
      </c>
      <c r="CM545" s="64" t="s">
        <v>107</v>
      </c>
      <c r="CN545" s="64" t="s">
        <v>107</v>
      </c>
      <c r="CO545" s="64" t="s">
        <v>107</v>
      </c>
      <c r="CP545" s="64" t="s">
        <v>107</v>
      </c>
      <c r="CQ545" s="64" t="s">
        <v>107</v>
      </c>
      <c r="CR545" s="64" t="s">
        <v>107</v>
      </c>
      <c r="CS545" s="64" t="s">
        <v>107</v>
      </c>
      <c r="CT545" s="64" t="s">
        <v>107</v>
      </c>
      <c r="CU545" s="332">
        <v>15899245</v>
      </c>
      <c r="CV545" s="43">
        <v>1</v>
      </c>
    </row>
    <row r="546" spans="1:100" ht="25.5">
      <c r="A546" s="28">
        <v>774</v>
      </c>
      <c r="B546" s="49" t="s">
        <v>254</v>
      </c>
      <c r="C546" s="29" t="s">
        <v>0</v>
      </c>
      <c r="D546" s="29" t="s">
        <v>337</v>
      </c>
      <c r="E546" s="42" t="s">
        <v>346</v>
      </c>
      <c r="F546" s="42" t="s">
        <v>107</v>
      </c>
      <c r="G546" s="116" t="s">
        <v>1658</v>
      </c>
      <c r="H546" s="42" t="s">
        <v>400</v>
      </c>
      <c r="I546" s="28">
        <v>3006148</v>
      </c>
      <c r="J546" s="28" t="s">
        <v>1659</v>
      </c>
      <c r="K546" s="31" t="s">
        <v>307</v>
      </c>
      <c r="L546" s="121">
        <v>250</v>
      </c>
      <c r="M546" s="122">
        <v>5</v>
      </c>
      <c r="N546" s="34">
        <v>172000000</v>
      </c>
      <c r="O546" s="64" t="s">
        <v>346</v>
      </c>
      <c r="P546" s="28" t="s">
        <v>130</v>
      </c>
      <c r="Q546" s="64" t="s">
        <v>112</v>
      </c>
      <c r="R546" s="28" t="s">
        <v>107</v>
      </c>
      <c r="S546" s="28" t="s">
        <v>107</v>
      </c>
      <c r="T546" s="42" t="s">
        <v>107</v>
      </c>
      <c r="U546" s="28" t="s">
        <v>107</v>
      </c>
      <c r="V546" s="28" t="s">
        <v>107</v>
      </c>
      <c r="W546" s="28" t="str">
        <f t="shared" si="8"/>
        <v>N.A.</v>
      </c>
      <c r="X546" s="57" t="s">
        <v>2412</v>
      </c>
      <c r="Y546" s="207">
        <v>4.9000000000000002E-2</v>
      </c>
      <c r="Z546" s="207">
        <v>4.9000000000000002E-2</v>
      </c>
      <c r="AA546" s="207">
        <v>4.9000000000000002E-2</v>
      </c>
      <c r="AB546" s="207">
        <v>4.9000000000000002E-2</v>
      </c>
      <c r="AC546" s="207">
        <v>5.5E-2</v>
      </c>
      <c r="AD546" s="207">
        <v>5.5E-2</v>
      </c>
      <c r="AE546" s="28" t="s">
        <v>1251</v>
      </c>
      <c r="AF546" s="28" t="s">
        <v>1251</v>
      </c>
      <c r="AG546" s="28" t="s">
        <v>1251</v>
      </c>
      <c r="AH546" s="123">
        <v>1</v>
      </c>
      <c r="AI546" s="38">
        <v>8689479</v>
      </c>
      <c r="AJ546" s="38">
        <v>550358</v>
      </c>
      <c r="AK546" s="38">
        <v>1161868</v>
      </c>
      <c r="AL546" s="38" t="s">
        <v>107</v>
      </c>
      <c r="AM546" s="38" t="s">
        <v>107</v>
      </c>
      <c r="AN546" s="38">
        <v>11007170</v>
      </c>
      <c r="AO546" s="38">
        <v>794963</v>
      </c>
      <c r="AP546" s="38" t="s">
        <v>107</v>
      </c>
      <c r="AQ546" s="38">
        <v>489208</v>
      </c>
      <c r="AR546" s="38" t="s">
        <v>107</v>
      </c>
      <c r="AS546" s="38" t="s">
        <v>107</v>
      </c>
      <c r="AT546" s="38" t="s">
        <v>107</v>
      </c>
      <c r="AU546" s="38" t="s">
        <v>107</v>
      </c>
      <c r="AV546" s="38" t="s">
        <v>107</v>
      </c>
      <c r="AW546" s="38" t="s">
        <v>107</v>
      </c>
      <c r="AX546" s="38">
        <v>3057548</v>
      </c>
      <c r="AY546" s="38">
        <v>3057548</v>
      </c>
      <c r="AZ546" s="38">
        <v>3057548</v>
      </c>
      <c r="BA546" s="38">
        <v>3057548</v>
      </c>
      <c r="BB546" s="38" t="s">
        <v>107</v>
      </c>
      <c r="BC546" s="38" t="s">
        <v>107</v>
      </c>
      <c r="BD546" s="38">
        <v>1100717</v>
      </c>
      <c r="BE546" s="38">
        <v>1834529</v>
      </c>
      <c r="BF546" s="38">
        <v>3913660</v>
      </c>
      <c r="BG546" s="38">
        <v>7705019</v>
      </c>
      <c r="BH546" s="38">
        <v>281294</v>
      </c>
      <c r="BI546" s="38">
        <v>4280567</v>
      </c>
      <c r="BJ546" s="38">
        <v>1039566</v>
      </c>
      <c r="BK546" s="38" t="s">
        <v>107</v>
      </c>
      <c r="BL546" s="38" t="s">
        <v>107</v>
      </c>
      <c r="BM546" s="38" t="s">
        <v>107</v>
      </c>
      <c r="BN546" s="38">
        <v>4280567</v>
      </c>
      <c r="BO546" s="38">
        <v>305755</v>
      </c>
      <c r="BP546" s="38">
        <v>3057548</v>
      </c>
      <c r="BQ546" s="38">
        <v>10395661</v>
      </c>
      <c r="BR546" s="38" t="s">
        <v>107</v>
      </c>
      <c r="BS546" s="38">
        <v>1345321</v>
      </c>
      <c r="BT546" s="330">
        <v>0</v>
      </c>
      <c r="BU546" s="38">
        <v>0</v>
      </c>
      <c r="BV546" s="38">
        <v>6115094</v>
      </c>
      <c r="BW546" s="38">
        <v>8561132</v>
      </c>
      <c r="BX546" s="38">
        <v>12230189</v>
      </c>
      <c r="BY546" s="53" t="s">
        <v>113</v>
      </c>
      <c r="BZ546" s="53" t="s">
        <v>113</v>
      </c>
      <c r="CA546" s="53" t="s">
        <v>113</v>
      </c>
      <c r="CB546" s="53" t="s">
        <v>113</v>
      </c>
      <c r="CC546" s="53" t="s">
        <v>113</v>
      </c>
      <c r="CD546" s="53" t="s">
        <v>113</v>
      </c>
      <c r="CE546" s="53" t="s">
        <v>114</v>
      </c>
      <c r="CF546" s="60" t="s">
        <v>107</v>
      </c>
      <c r="CG546" s="64" t="s">
        <v>107</v>
      </c>
      <c r="CH546" s="64" t="s">
        <v>107</v>
      </c>
      <c r="CI546" s="64" t="s">
        <v>107</v>
      </c>
      <c r="CJ546" s="64" t="s">
        <v>107</v>
      </c>
      <c r="CK546" s="64" t="s">
        <v>107</v>
      </c>
      <c r="CL546" s="64" t="s">
        <v>107</v>
      </c>
      <c r="CM546" s="64" t="s">
        <v>107</v>
      </c>
      <c r="CN546" s="64" t="s">
        <v>107</v>
      </c>
      <c r="CO546" s="64" t="s">
        <v>107</v>
      </c>
      <c r="CP546" s="64" t="s">
        <v>107</v>
      </c>
      <c r="CQ546" s="64" t="s">
        <v>107</v>
      </c>
      <c r="CR546" s="64" t="s">
        <v>107</v>
      </c>
      <c r="CS546" s="64" t="s">
        <v>107</v>
      </c>
      <c r="CT546" s="64" t="s">
        <v>107</v>
      </c>
      <c r="CU546" s="332">
        <v>15899245</v>
      </c>
      <c r="CV546" s="43">
        <v>1</v>
      </c>
    </row>
    <row r="547" spans="1:100" ht="25.5">
      <c r="A547" s="28">
        <v>775</v>
      </c>
      <c r="B547" s="49" t="s">
        <v>254</v>
      </c>
      <c r="C547" s="29" t="s">
        <v>0</v>
      </c>
      <c r="D547" s="29" t="s">
        <v>337</v>
      </c>
      <c r="E547" s="42" t="s">
        <v>346</v>
      </c>
      <c r="F547" s="42" t="s">
        <v>107</v>
      </c>
      <c r="G547" s="146" t="s">
        <v>1660</v>
      </c>
      <c r="H547" s="42" t="s">
        <v>400</v>
      </c>
      <c r="I547" s="28">
        <v>3006143</v>
      </c>
      <c r="J547" s="28" t="s">
        <v>1661</v>
      </c>
      <c r="K547" s="31" t="s">
        <v>375</v>
      </c>
      <c r="L547" s="159">
        <v>300</v>
      </c>
      <c r="M547" s="122">
        <v>5</v>
      </c>
      <c r="N547" s="34">
        <v>229000000</v>
      </c>
      <c r="O547" s="122" t="s">
        <v>979</v>
      </c>
      <c r="P547" s="28" t="s">
        <v>130</v>
      </c>
      <c r="Q547" s="64" t="s">
        <v>112</v>
      </c>
      <c r="R547" s="28" t="s">
        <v>107</v>
      </c>
      <c r="S547" s="28" t="s">
        <v>107</v>
      </c>
      <c r="T547" s="42" t="s">
        <v>107</v>
      </c>
      <c r="U547" s="28" t="s">
        <v>107</v>
      </c>
      <c r="V547" s="28" t="s">
        <v>107</v>
      </c>
      <c r="W547" s="28" t="str">
        <f t="shared" si="8"/>
        <v>N.A.</v>
      </c>
      <c r="X547" s="57" t="s">
        <v>2413</v>
      </c>
      <c r="Y547" s="207">
        <v>4.9000000000000002E-2</v>
      </c>
      <c r="Z547" s="207">
        <v>4.9000000000000002E-2</v>
      </c>
      <c r="AA547" s="207">
        <v>4.9000000000000002E-2</v>
      </c>
      <c r="AB547" s="207">
        <v>4.9000000000000002E-2</v>
      </c>
      <c r="AC547" s="207">
        <v>5.5E-2</v>
      </c>
      <c r="AD547" s="207">
        <v>5.5E-2</v>
      </c>
      <c r="AE547" s="28" t="s">
        <v>1251</v>
      </c>
      <c r="AF547" s="28" t="s">
        <v>1251</v>
      </c>
      <c r="AG547" s="28" t="s">
        <v>1251</v>
      </c>
      <c r="AH547" s="123">
        <v>1</v>
      </c>
      <c r="AI547" s="38">
        <v>8689479</v>
      </c>
      <c r="AJ547" s="38">
        <v>550358</v>
      </c>
      <c r="AK547" s="38">
        <v>1161868</v>
      </c>
      <c r="AL547" s="38" t="s">
        <v>107</v>
      </c>
      <c r="AM547" s="38" t="s">
        <v>107</v>
      </c>
      <c r="AN547" s="38">
        <v>11007170</v>
      </c>
      <c r="AO547" s="38">
        <v>794963</v>
      </c>
      <c r="AP547" s="38" t="s">
        <v>107</v>
      </c>
      <c r="AQ547" s="38">
        <v>489208</v>
      </c>
      <c r="AR547" s="38" t="s">
        <v>107</v>
      </c>
      <c r="AS547" s="38" t="s">
        <v>107</v>
      </c>
      <c r="AT547" s="38" t="s">
        <v>107</v>
      </c>
      <c r="AU547" s="38" t="s">
        <v>107</v>
      </c>
      <c r="AV547" s="38" t="s">
        <v>107</v>
      </c>
      <c r="AW547" s="38" t="s">
        <v>107</v>
      </c>
      <c r="AX547" s="38">
        <v>3057548</v>
      </c>
      <c r="AY547" s="38">
        <v>3057548</v>
      </c>
      <c r="AZ547" s="38">
        <v>3057548</v>
      </c>
      <c r="BA547" s="38">
        <v>3057548</v>
      </c>
      <c r="BB547" s="38">
        <v>0</v>
      </c>
      <c r="BC547" s="38">
        <v>0</v>
      </c>
      <c r="BD547" s="38">
        <v>1100717</v>
      </c>
      <c r="BE547" s="38">
        <v>1834529</v>
      </c>
      <c r="BF547" s="38">
        <v>3913660</v>
      </c>
      <c r="BG547" s="38">
        <v>7705019</v>
      </c>
      <c r="BH547" s="38">
        <v>281294</v>
      </c>
      <c r="BI547" s="38">
        <v>4280567</v>
      </c>
      <c r="BJ547" s="38">
        <v>1039566</v>
      </c>
      <c r="BK547" s="38" t="s">
        <v>107</v>
      </c>
      <c r="BL547" s="38" t="s">
        <v>107</v>
      </c>
      <c r="BM547" s="38" t="s">
        <v>107</v>
      </c>
      <c r="BN547" s="38">
        <v>4280567</v>
      </c>
      <c r="BO547" s="38">
        <v>305755</v>
      </c>
      <c r="BP547" s="38">
        <v>3057548</v>
      </c>
      <c r="BQ547" s="38">
        <v>10395661</v>
      </c>
      <c r="BR547" s="38">
        <v>0</v>
      </c>
      <c r="BS547" s="38">
        <v>1345321</v>
      </c>
      <c r="BT547" s="330" t="s">
        <v>107</v>
      </c>
      <c r="BU547" s="38" t="s">
        <v>107</v>
      </c>
      <c r="BV547" s="38">
        <v>6115094</v>
      </c>
      <c r="BW547" s="38">
        <v>8561132</v>
      </c>
      <c r="BX547" s="38">
        <v>12230189</v>
      </c>
      <c r="BY547" s="53" t="s">
        <v>176</v>
      </c>
      <c r="BZ547" s="53" t="s">
        <v>176</v>
      </c>
      <c r="CA547" s="53" t="s">
        <v>176</v>
      </c>
      <c r="CB547" s="53" t="s">
        <v>173</v>
      </c>
      <c r="CC547" s="53" t="s">
        <v>176</v>
      </c>
      <c r="CD547" s="53" t="s">
        <v>176</v>
      </c>
      <c r="CE547" s="53" t="s">
        <v>107</v>
      </c>
      <c r="CF547" s="158" t="s">
        <v>107</v>
      </c>
      <c r="CG547" s="158" t="s">
        <v>107</v>
      </c>
      <c r="CH547" s="158" t="s">
        <v>107</v>
      </c>
      <c r="CI547" s="158" t="s">
        <v>107</v>
      </c>
      <c r="CJ547" s="158" t="s">
        <v>107</v>
      </c>
      <c r="CK547" s="158" t="s">
        <v>107</v>
      </c>
      <c r="CL547" s="158" t="s">
        <v>107</v>
      </c>
      <c r="CM547" s="158" t="s">
        <v>107</v>
      </c>
      <c r="CN547" s="158" t="s">
        <v>107</v>
      </c>
      <c r="CO547" s="158" t="s">
        <v>107</v>
      </c>
      <c r="CP547" s="158" t="s">
        <v>107</v>
      </c>
      <c r="CQ547" s="158" t="s">
        <v>107</v>
      </c>
      <c r="CR547" s="158" t="s">
        <v>107</v>
      </c>
      <c r="CS547" s="158" t="s">
        <v>107</v>
      </c>
      <c r="CT547" s="158" t="s">
        <v>107</v>
      </c>
      <c r="CU547" s="332">
        <v>15899245</v>
      </c>
      <c r="CV547" s="43">
        <v>1</v>
      </c>
    </row>
    <row r="548" spans="1:100" ht="25.5">
      <c r="A548" s="28">
        <v>776</v>
      </c>
      <c r="B548" s="49" t="s">
        <v>254</v>
      </c>
      <c r="C548" s="29" t="s">
        <v>0</v>
      </c>
      <c r="D548" s="29" t="s">
        <v>337</v>
      </c>
      <c r="E548" s="42" t="s">
        <v>338</v>
      </c>
      <c r="F548" s="42" t="s">
        <v>107</v>
      </c>
      <c r="G548" s="116" t="s">
        <v>454</v>
      </c>
      <c r="H548" s="42" t="s">
        <v>400</v>
      </c>
      <c r="I548" s="28">
        <v>3006144</v>
      </c>
      <c r="J548" s="28" t="s">
        <v>1662</v>
      </c>
      <c r="K548" s="31" t="s">
        <v>369</v>
      </c>
      <c r="L548" s="159">
        <v>163</v>
      </c>
      <c r="M548" s="122">
        <v>5</v>
      </c>
      <c r="N548" s="34">
        <v>134500000</v>
      </c>
      <c r="O548" s="64" t="s">
        <v>338</v>
      </c>
      <c r="P548" s="28" t="s">
        <v>130</v>
      </c>
      <c r="Q548" s="64" t="s">
        <v>112</v>
      </c>
      <c r="R548" s="28" t="s">
        <v>107</v>
      </c>
      <c r="S548" s="28" t="s">
        <v>107</v>
      </c>
      <c r="T548" s="42" t="s">
        <v>107</v>
      </c>
      <c r="U548" s="28" t="s">
        <v>107</v>
      </c>
      <c r="V548" s="28" t="s">
        <v>107</v>
      </c>
      <c r="W548" s="28" t="str">
        <f t="shared" si="8"/>
        <v>N.A.</v>
      </c>
      <c r="X548" s="57" t="s">
        <v>2413</v>
      </c>
      <c r="Y548" s="207">
        <v>4.9000000000000002E-2</v>
      </c>
      <c r="Z548" s="207">
        <v>4.9000000000000002E-2</v>
      </c>
      <c r="AA548" s="207">
        <v>5.0999999999999997E-2</v>
      </c>
      <c r="AB548" s="207">
        <v>0.06</v>
      </c>
      <c r="AC548" s="207">
        <v>6.5000000000000002E-2</v>
      </c>
      <c r="AD548" s="207">
        <v>7.4999999999999997E-2</v>
      </c>
      <c r="AE548" s="28" t="s">
        <v>1251</v>
      </c>
      <c r="AF548" s="28" t="s">
        <v>1251</v>
      </c>
      <c r="AG548" s="28" t="s">
        <v>1251</v>
      </c>
      <c r="AH548" s="123">
        <v>1</v>
      </c>
      <c r="AI548" s="38">
        <v>8689479</v>
      </c>
      <c r="AJ548" s="38">
        <v>550358</v>
      </c>
      <c r="AK548" s="38">
        <v>1161868</v>
      </c>
      <c r="AL548" s="38" t="s">
        <v>107</v>
      </c>
      <c r="AM548" s="38" t="s">
        <v>107</v>
      </c>
      <c r="AN548" s="38">
        <v>11007170</v>
      </c>
      <c r="AO548" s="38">
        <v>794963</v>
      </c>
      <c r="AP548" s="38">
        <v>1284169</v>
      </c>
      <c r="AQ548" s="38">
        <v>489208</v>
      </c>
      <c r="AR548" s="38" t="s">
        <v>107</v>
      </c>
      <c r="AS548" s="38" t="s">
        <v>107</v>
      </c>
      <c r="AT548" s="38" t="s">
        <v>107</v>
      </c>
      <c r="AU548" s="38" t="s">
        <v>107</v>
      </c>
      <c r="AV548" s="38" t="s">
        <v>107</v>
      </c>
      <c r="AW548" s="38" t="s">
        <v>107</v>
      </c>
      <c r="AX548" s="38">
        <v>3057548</v>
      </c>
      <c r="AY548" s="38">
        <v>3057548</v>
      </c>
      <c r="AZ548" s="38">
        <v>3057548</v>
      </c>
      <c r="BA548" s="38">
        <v>3057548</v>
      </c>
      <c r="BB548" s="38" t="s">
        <v>107</v>
      </c>
      <c r="BC548" s="38">
        <v>1589924</v>
      </c>
      <c r="BD548" s="38">
        <v>1100717</v>
      </c>
      <c r="BE548" s="38">
        <v>1834529</v>
      </c>
      <c r="BF548" s="38">
        <v>3913660</v>
      </c>
      <c r="BG548" s="38">
        <v>7705019</v>
      </c>
      <c r="BH548" s="38">
        <v>281294</v>
      </c>
      <c r="BI548" s="38">
        <v>4280567</v>
      </c>
      <c r="BJ548" s="38">
        <v>1039566</v>
      </c>
      <c r="BK548" s="38" t="s">
        <v>107</v>
      </c>
      <c r="BL548" s="38" t="s">
        <v>107</v>
      </c>
      <c r="BM548" s="38" t="s">
        <v>107</v>
      </c>
      <c r="BN548" s="38">
        <v>4280567</v>
      </c>
      <c r="BO548" s="38">
        <v>305755</v>
      </c>
      <c r="BP548" s="38">
        <v>3057548</v>
      </c>
      <c r="BQ548" s="38">
        <v>10395661</v>
      </c>
      <c r="BR548" s="38" t="s">
        <v>107</v>
      </c>
      <c r="BS548" s="38">
        <v>1345321</v>
      </c>
      <c r="BT548" s="330">
        <v>0</v>
      </c>
      <c r="BU548" s="38">
        <v>0</v>
      </c>
      <c r="BV548" s="38">
        <v>6115094</v>
      </c>
      <c r="BW548" s="38">
        <v>8561132</v>
      </c>
      <c r="BX548" s="38">
        <v>12230189</v>
      </c>
      <c r="BY548" s="53" t="s">
        <v>113</v>
      </c>
      <c r="BZ548" s="53" t="s">
        <v>113</v>
      </c>
      <c r="CA548" s="53" t="s">
        <v>113</v>
      </c>
      <c r="CB548" s="53" t="s">
        <v>113</v>
      </c>
      <c r="CC548" s="53" t="s">
        <v>113</v>
      </c>
      <c r="CD548" s="53" t="s">
        <v>113</v>
      </c>
      <c r="CE548" s="53" t="s">
        <v>114</v>
      </c>
      <c r="CF548" s="60" t="s">
        <v>107</v>
      </c>
      <c r="CG548" s="64" t="s">
        <v>107</v>
      </c>
      <c r="CH548" s="64" t="s">
        <v>107</v>
      </c>
      <c r="CI548" s="64" t="s">
        <v>107</v>
      </c>
      <c r="CJ548" s="64" t="s">
        <v>107</v>
      </c>
      <c r="CK548" s="64" t="s">
        <v>107</v>
      </c>
      <c r="CL548" s="64" t="s">
        <v>107</v>
      </c>
      <c r="CM548" s="64" t="s">
        <v>107</v>
      </c>
      <c r="CN548" s="64" t="s">
        <v>107</v>
      </c>
      <c r="CO548" s="64" t="s">
        <v>107</v>
      </c>
      <c r="CP548" s="64" t="s">
        <v>107</v>
      </c>
      <c r="CQ548" s="64" t="s">
        <v>107</v>
      </c>
      <c r="CR548" s="64" t="s">
        <v>107</v>
      </c>
      <c r="CS548" s="64" t="s">
        <v>107</v>
      </c>
      <c r="CT548" s="64" t="s">
        <v>107</v>
      </c>
      <c r="CU548" s="332">
        <v>15899245</v>
      </c>
      <c r="CV548" s="43">
        <v>1</v>
      </c>
    </row>
    <row r="549" spans="1:100" ht="25.5">
      <c r="A549" s="28">
        <v>777</v>
      </c>
      <c r="B549" s="49" t="s">
        <v>254</v>
      </c>
      <c r="C549" s="29" t="s">
        <v>0</v>
      </c>
      <c r="D549" s="29" t="s">
        <v>337</v>
      </c>
      <c r="E549" s="42" t="s">
        <v>338</v>
      </c>
      <c r="F549" s="42" t="s">
        <v>107</v>
      </c>
      <c r="G549" s="116" t="s">
        <v>1663</v>
      </c>
      <c r="H549" s="42" t="s">
        <v>400</v>
      </c>
      <c r="I549" s="28">
        <v>3006151</v>
      </c>
      <c r="J549" s="28" t="s">
        <v>1664</v>
      </c>
      <c r="K549" s="31" t="s">
        <v>369</v>
      </c>
      <c r="L549" s="159">
        <v>163</v>
      </c>
      <c r="M549" s="122">
        <v>5</v>
      </c>
      <c r="N549" s="34">
        <v>195000000</v>
      </c>
      <c r="O549" s="64" t="s">
        <v>338</v>
      </c>
      <c r="P549" s="28" t="s">
        <v>130</v>
      </c>
      <c r="Q549" s="64" t="s">
        <v>112</v>
      </c>
      <c r="R549" s="28" t="s">
        <v>107</v>
      </c>
      <c r="S549" s="28" t="s">
        <v>107</v>
      </c>
      <c r="T549" s="42" t="s">
        <v>107</v>
      </c>
      <c r="U549" s="28" t="s">
        <v>107</v>
      </c>
      <c r="V549" s="28" t="s">
        <v>107</v>
      </c>
      <c r="W549" s="28" t="str">
        <f t="shared" si="8"/>
        <v>N.A.</v>
      </c>
      <c r="X549" s="57" t="s">
        <v>2414</v>
      </c>
      <c r="Y549" s="207">
        <v>4.9000000000000002E-2</v>
      </c>
      <c r="Z549" s="207">
        <v>4.9000000000000002E-2</v>
      </c>
      <c r="AA549" s="207">
        <v>5.0999999999999997E-2</v>
      </c>
      <c r="AB549" s="207">
        <v>0.06</v>
      </c>
      <c r="AC549" s="207">
        <v>6.5000000000000002E-2</v>
      </c>
      <c r="AD549" s="207">
        <v>7.4999999999999997E-2</v>
      </c>
      <c r="AE549" s="28" t="s">
        <v>1251</v>
      </c>
      <c r="AF549" s="28" t="s">
        <v>1251</v>
      </c>
      <c r="AG549" s="28" t="s">
        <v>1251</v>
      </c>
      <c r="AH549" s="123">
        <v>1</v>
      </c>
      <c r="AI549" s="38">
        <v>8689479</v>
      </c>
      <c r="AJ549" s="38">
        <v>550358</v>
      </c>
      <c r="AK549" s="38">
        <v>1161868</v>
      </c>
      <c r="AL549" s="38" t="s">
        <v>107</v>
      </c>
      <c r="AM549" s="38" t="s">
        <v>107</v>
      </c>
      <c r="AN549" s="38">
        <v>11007170</v>
      </c>
      <c r="AO549" s="38">
        <v>794963</v>
      </c>
      <c r="AP549" s="38">
        <v>1284169</v>
      </c>
      <c r="AQ549" s="38">
        <v>489208</v>
      </c>
      <c r="AR549" s="38" t="s">
        <v>107</v>
      </c>
      <c r="AS549" s="38" t="s">
        <v>107</v>
      </c>
      <c r="AT549" s="38" t="s">
        <v>107</v>
      </c>
      <c r="AU549" s="38" t="s">
        <v>107</v>
      </c>
      <c r="AV549" s="38" t="s">
        <v>107</v>
      </c>
      <c r="AW549" s="38" t="s">
        <v>107</v>
      </c>
      <c r="AX549" s="38">
        <v>3057548</v>
      </c>
      <c r="AY549" s="38">
        <v>3057548</v>
      </c>
      <c r="AZ549" s="38">
        <v>3057548</v>
      </c>
      <c r="BA549" s="38">
        <v>3057548</v>
      </c>
      <c r="BB549" s="38" t="s">
        <v>107</v>
      </c>
      <c r="BC549" s="38">
        <v>1589924</v>
      </c>
      <c r="BD549" s="38">
        <v>1100717</v>
      </c>
      <c r="BE549" s="38">
        <v>1834529</v>
      </c>
      <c r="BF549" s="38">
        <v>3913660</v>
      </c>
      <c r="BG549" s="38">
        <v>7705019</v>
      </c>
      <c r="BH549" s="38">
        <v>281294</v>
      </c>
      <c r="BI549" s="38">
        <v>4280567</v>
      </c>
      <c r="BJ549" s="38">
        <v>1039566</v>
      </c>
      <c r="BK549" s="38" t="s">
        <v>107</v>
      </c>
      <c r="BL549" s="38" t="s">
        <v>107</v>
      </c>
      <c r="BM549" s="38" t="s">
        <v>107</v>
      </c>
      <c r="BN549" s="38">
        <v>4280567</v>
      </c>
      <c r="BO549" s="38">
        <v>305755</v>
      </c>
      <c r="BP549" s="38">
        <v>3057548</v>
      </c>
      <c r="BQ549" s="38">
        <v>10395661</v>
      </c>
      <c r="BR549" s="38" t="s">
        <v>107</v>
      </c>
      <c r="BS549" s="38">
        <v>1345321</v>
      </c>
      <c r="BT549" s="330">
        <v>0</v>
      </c>
      <c r="BU549" s="38">
        <v>0</v>
      </c>
      <c r="BV549" s="38">
        <v>6115094</v>
      </c>
      <c r="BW549" s="38">
        <v>8561132</v>
      </c>
      <c r="BX549" s="38">
        <v>12230189</v>
      </c>
      <c r="BY549" s="53" t="s">
        <v>113</v>
      </c>
      <c r="BZ549" s="53" t="s">
        <v>113</v>
      </c>
      <c r="CA549" s="53" t="s">
        <v>113</v>
      </c>
      <c r="CB549" s="53" t="s">
        <v>113</v>
      </c>
      <c r="CC549" s="53" t="s">
        <v>113</v>
      </c>
      <c r="CD549" s="53" t="s">
        <v>113</v>
      </c>
      <c r="CE549" s="53" t="s">
        <v>114</v>
      </c>
      <c r="CF549" s="60" t="s">
        <v>107</v>
      </c>
      <c r="CG549" s="64" t="s">
        <v>107</v>
      </c>
      <c r="CH549" s="64" t="s">
        <v>107</v>
      </c>
      <c r="CI549" s="64" t="s">
        <v>107</v>
      </c>
      <c r="CJ549" s="64" t="s">
        <v>107</v>
      </c>
      <c r="CK549" s="64" t="s">
        <v>107</v>
      </c>
      <c r="CL549" s="64" t="s">
        <v>107</v>
      </c>
      <c r="CM549" s="64" t="s">
        <v>107</v>
      </c>
      <c r="CN549" s="64" t="s">
        <v>107</v>
      </c>
      <c r="CO549" s="64" t="s">
        <v>107</v>
      </c>
      <c r="CP549" s="64" t="s">
        <v>107</v>
      </c>
      <c r="CQ549" s="64" t="s">
        <v>107</v>
      </c>
      <c r="CR549" s="64" t="s">
        <v>107</v>
      </c>
      <c r="CS549" s="64" t="s">
        <v>107</v>
      </c>
      <c r="CT549" s="64" t="s">
        <v>107</v>
      </c>
      <c r="CU549" s="332">
        <v>15899245</v>
      </c>
      <c r="CV549" s="43">
        <v>1</v>
      </c>
    </row>
    <row r="550" spans="1:100" ht="25.5">
      <c r="A550" s="28">
        <v>778</v>
      </c>
      <c r="B550" s="49" t="s">
        <v>254</v>
      </c>
      <c r="C550" s="29" t="s">
        <v>0</v>
      </c>
      <c r="D550" s="29" t="s">
        <v>337</v>
      </c>
      <c r="E550" s="42" t="s">
        <v>346</v>
      </c>
      <c r="F550" s="42" t="s">
        <v>107</v>
      </c>
      <c r="G550" s="116" t="s">
        <v>1665</v>
      </c>
      <c r="H550" s="42" t="s">
        <v>400</v>
      </c>
      <c r="I550" s="28">
        <v>3006142</v>
      </c>
      <c r="J550" s="28" t="s">
        <v>1666</v>
      </c>
      <c r="K550" s="31" t="s">
        <v>142</v>
      </c>
      <c r="L550" s="159">
        <v>163</v>
      </c>
      <c r="M550" s="122">
        <v>5</v>
      </c>
      <c r="N550" s="34">
        <v>208000000</v>
      </c>
      <c r="O550" s="64" t="s">
        <v>346</v>
      </c>
      <c r="P550" s="28" t="s">
        <v>130</v>
      </c>
      <c r="Q550" s="64" t="s">
        <v>112</v>
      </c>
      <c r="R550" s="28" t="s">
        <v>107</v>
      </c>
      <c r="S550" s="28" t="s">
        <v>107</v>
      </c>
      <c r="T550" s="42" t="s">
        <v>107</v>
      </c>
      <c r="U550" s="28" t="s">
        <v>107</v>
      </c>
      <c r="V550" s="28" t="s">
        <v>107</v>
      </c>
      <c r="W550" s="28" t="str">
        <f t="shared" si="8"/>
        <v>N.A.</v>
      </c>
      <c r="X550" s="57" t="s">
        <v>2413</v>
      </c>
      <c r="Y550" s="207">
        <v>4.9000000000000002E-2</v>
      </c>
      <c r="Z550" s="207">
        <v>4.9000000000000002E-2</v>
      </c>
      <c r="AA550" s="207">
        <v>4.9000000000000002E-2</v>
      </c>
      <c r="AB550" s="207">
        <v>4.9000000000000002E-2</v>
      </c>
      <c r="AC550" s="207">
        <v>5.5E-2</v>
      </c>
      <c r="AD550" s="207">
        <v>5.5E-2</v>
      </c>
      <c r="AE550" s="28" t="s">
        <v>1251</v>
      </c>
      <c r="AF550" s="28" t="s">
        <v>1251</v>
      </c>
      <c r="AG550" s="28" t="s">
        <v>1251</v>
      </c>
      <c r="AH550" s="123">
        <v>1</v>
      </c>
      <c r="AI550" s="38">
        <v>8689479</v>
      </c>
      <c r="AJ550" s="38">
        <v>550358</v>
      </c>
      <c r="AK550" s="38">
        <v>1161868</v>
      </c>
      <c r="AL550" s="38" t="s">
        <v>107</v>
      </c>
      <c r="AM550" s="38" t="s">
        <v>107</v>
      </c>
      <c r="AN550" s="38">
        <v>11007170</v>
      </c>
      <c r="AO550" s="38">
        <v>794963</v>
      </c>
      <c r="AP550" s="38">
        <v>1284169</v>
      </c>
      <c r="AQ550" s="38">
        <v>489208</v>
      </c>
      <c r="AR550" s="38" t="s">
        <v>107</v>
      </c>
      <c r="AS550" s="38" t="s">
        <v>107</v>
      </c>
      <c r="AT550" s="38" t="s">
        <v>107</v>
      </c>
      <c r="AU550" s="38" t="s">
        <v>107</v>
      </c>
      <c r="AV550" s="38" t="s">
        <v>107</v>
      </c>
      <c r="AW550" s="38" t="s">
        <v>107</v>
      </c>
      <c r="AX550" s="38">
        <v>3057548</v>
      </c>
      <c r="AY550" s="38">
        <v>3057548</v>
      </c>
      <c r="AZ550" s="38">
        <v>3057548</v>
      </c>
      <c r="BA550" s="38">
        <v>3057548</v>
      </c>
      <c r="BB550" s="38" t="s">
        <v>107</v>
      </c>
      <c r="BC550" s="38" t="s">
        <v>107</v>
      </c>
      <c r="BD550" s="38">
        <v>1100717</v>
      </c>
      <c r="BE550" s="38">
        <v>1834529</v>
      </c>
      <c r="BF550" s="38">
        <v>3913660</v>
      </c>
      <c r="BG550" s="38">
        <v>7705019</v>
      </c>
      <c r="BH550" s="38">
        <v>281294</v>
      </c>
      <c r="BI550" s="38">
        <v>4280567</v>
      </c>
      <c r="BJ550" s="38">
        <v>1039566</v>
      </c>
      <c r="BK550" s="38" t="s">
        <v>107</v>
      </c>
      <c r="BL550" s="38" t="s">
        <v>107</v>
      </c>
      <c r="BM550" s="38" t="s">
        <v>107</v>
      </c>
      <c r="BN550" s="38">
        <v>4280567</v>
      </c>
      <c r="BO550" s="38">
        <v>305755</v>
      </c>
      <c r="BP550" s="38">
        <v>3057548</v>
      </c>
      <c r="BQ550" s="38">
        <v>10395661</v>
      </c>
      <c r="BR550" s="38" t="s">
        <v>107</v>
      </c>
      <c r="BS550" s="38">
        <v>1345321</v>
      </c>
      <c r="BT550" s="330">
        <v>0</v>
      </c>
      <c r="BU550" s="38">
        <v>0</v>
      </c>
      <c r="BV550" s="38">
        <v>6115094</v>
      </c>
      <c r="BW550" s="38">
        <v>8561132</v>
      </c>
      <c r="BX550" s="38">
        <v>12230189</v>
      </c>
      <c r="BY550" s="53" t="s">
        <v>113</v>
      </c>
      <c r="BZ550" s="53" t="s">
        <v>113</v>
      </c>
      <c r="CA550" s="53" t="s">
        <v>113</v>
      </c>
      <c r="CB550" s="53" t="s">
        <v>113</v>
      </c>
      <c r="CC550" s="53" t="s">
        <v>113</v>
      </c>
      <c r="CD550" s="53" t="s">
        <v>113</v>
      </c>
      <c r="CE550" s="53" t="s">
        <v>114</v>
      </c>
      <c r="CF550" s="60" t="s">
        <v>107</v>
      </c>
      <c r="CG550" s="64" t="s">
        <v>107</v>
      </c>
      <c r="CH550" s="64" t="s">
        <v>107</v>
      </c>
      <c r="CI550" s="64" t="s">
        <v>107</v>
      </c>
      <c r="CJ550" s="64" t="s">
        <v>107</v>
      </c>
      <c r="CK550" s="64" t="s">
        <v>107</v>
      </c>
      <c r="CL550" s="64" t="s">
        <v>107</v>
      </c>
      <c r="CM550" s="64" t="s">
        <v>107</v>
      </c>
      <c r="CN550" s="64" t="s">
        <v>107</v>
      </c>
      <c r="CO550" s="64" t="s">
        <v>107</v>
      </c>
      <c r="CP550" s="64" t="s">
        <v>107</v>
      </c>
      <c r="CQ550" s="64" t="s">
        <v>107</v>
      </c>
      <c r="CR550" s="64" t="s">
        <v>107</v>
      </c>
      <c r="CS550" s="64" t="s">
        <v>107</v>
      </c>
      <c r="CT550" s="64" t="s">
        <v>107</v>
      </c>
      <c r="CU550" s="332">
        <v>15899245</v>
      </c>
      <c r="CV550" s="43">
        <v>1</v>
      </c>
    </row>
    <row r="551" spans="1:100" ht="25.5">
      <c r="A551" s="28">
        <v>779</v>
      </c>
      <c r="B551" s="49" t="s">
        <v>254</v>
      </c>
      <c r="C551" s="29" t="s">
        <v>0</v>
      </c>
      <c r="D551" s="29" t="s">
        <v>337</v>
      </c>
      <c r="E551" s="42" t="s">
        <v>346</v>
      </c>
      <c r="F551" s="42" t="s">
        <v>107</v>
      </c>
      <c r="G551" s="116" t="s">
        <v>521</v>
      </c>
      <c r="H551" s="42" t="s">
        <v>400</v>
      </c>
      <c r="I551" s="28">
        <v>3006149</v>
      </c>
      <c r="J551" s="28" t="s">
        <v>1667</v>
      </c>
      <c r="K551" s="31" t="s">
        <v>307</v>
      </c>
      <c r="L551" s="49">
        <v>245</v>
      </c>
      <c r="M551" s="60">
        <v>5</v>
      </c>
      <c r="N551" s="34">
        <v>179000000</v>
      </c>
      <c r="O551" s="49" t="s">
        <v>346</v>
      </c>
      <c r="P551" s="28" t="s">
        <v>130</v>
      </c>
      <c r="Q551" s="49" t="s">
        <v>112</v>
      </c>
      <c r="R551" s="28" t="s">
        <v>107</v>
      </c>
      <c r="S551" s="28" t="s">
        <v>107</v>
      </c>
      <c r="T551" s="42" t="s">
        <v>107</v>
      </c>
      <c r="U551" s="28" t="s">
        <v>107</v>
      </c>
      <c r="V551" s="28" t="s">
        <v>107</v>
      </c>
      <c r="W551" s="28" t="str">
        <f t="shared" si="8"/>
        <v>N.A.</v>
      </c>
      <c r="X551" s="57" t="s">
        <v>2412</v>
      </c>
      <c r="Y551" s="207">
        <v>4.9000000000000002E-2</v>
      </c>
      <c r="Z551" s="207">
        <v>4.9000000000000002E-2</v>
      </c>
      <c r="AA551" s="207">
        <v>4.9000000000000002E-2</v>
      </c>
      <c r="AB551" s="207">
        <v>4.9000000000000002E-2</v>
      </c>
      <c r="AC551" s="207">
        <v>5.5E-2</v>
      </c>
      <c r="AD551" s="207">
        <v>5.5E-2</v>
      </c>
      <c r="AE551" s="28" t="s">
        <v>1251</v>
      </c>
      <c r="AF551" s="28" t="s">
        <v>1251</v>
      </c>
      <c r="AG551" s="28" t="s">
        <v>1251</v>
      </c>
      <c r="AH551" s="123">
        <v>1</v>
      </c>
      <c r="AI551" s="38">
        <v>8689479</v>
      </c>
      <c r="AJ551" s="38">
        <v>550358</v>
      </c>
      <c r="AK551" s="38">
        <v>1161868</v>
      </c>
      <c r="AL551" s="38" t="s">
        <v>107</v>
      </c>
      <c r="AM551" s="38" t="s">
        <v>107</v>
      </c>
      <c r="AN551" s="38">
        <v>11007170</v>
      </c>
      <c r="AO551" s="38">
        <v>794963</v>
      </c>
      <c r="AP551" s="38">
        <v>1284169</v>
      </c>
      <c r="AQ551" s="38">
        <v>489208</v>
      </c>
      <c r="AR551" s="38" t="s">
        <v>107</v>
      </c>
      <c r="AS551" s="38" t="s">
        <v>107</v>
      </c>
      <c r="AT551" s="38" t="s">
        <v>107</v>
      </c>
      <c r="AU551" s="38" t="s">
        <v>107</v>
      </c>
      <c r="AV551" s="38" t="s">
        <v>107</v>
      </c>
      <c r="AW551" s="38" t="s">
        <v>107</v>
      </c>
      <c r="AX551" s="38">
        <v>3057548</v>
      </c>
      <c r="AY551" s="38">
        <v>3057548</v>
      </c>
      <c r="AZ551" s="38">
        <v>3057548</v>
      </c>
      <c r="BA551" s="38">
        <v>3057548</v>
      </c>
      <c r="BB551" s="38" t="s">
        <v>107</v>
      </c>
      <c r="BC551" s="38" t="s">
        <v>107</v>
      </c>
      <c r="BD551" s="38">
        <v>1100717</v>
      </c>
      <c r="BE551" s="38">
        <v>1834529</v>
      </c>
      <c r="BF551" s="38">
        <v>3913660</v>
      </c>
      <c r="BG551" s="38">
        <v>7705019</v>
      </c>
      <c r="BH551" s="38">
        <v>281294</v>
      </c>
      <c r="BI551" s="38">
        <v>4280567</v>
      </c>
      <c r="BJ551" s="38">
        <v>1039566</v>
      </c>
      <c r="BK551" s="38" t="s">
        <v>107</v>
      </c>
      <c r="BL551" s="38" t="s">
        <v>107</v>
      </c>
      <c r="BM551" s="38" t="s">
        <v>107</v>
      </c>
      <c r="BN551" s="38">
        <v>4280567</v>
      </c>
      <c r="BO551" s="38">
        <v>305755</v>
      </c>
      <c r="BP551" s="38">
        <v>3057548</v>
      </c>
      <c r="BQ551" s="38">
        <v>10395661</v>
      </c>
      <c r="BR551" s="38" t="s">
        <v>107</v>
      </c>
      <c r="BS551" s="38">
        <v>1345321</v>
      </c>
      <c r="BT551" s="330">
        <v>0</v>
      </c>
      <c r="BU551" s="38">
        <v>0</v>
      </c>
      <c r="BV551" s="38">
        <v>6115094</v>
      </c>
      <c r="BW551" s="38">
        <v>8561132</v>
      </c>
      <c r="BX551" s="38">
        <v>12230189</v>
      </c>
      <c r="BY551" s="53" t="s">
        <v>113</v>
      </c>
      <c r="BZ551" s="53" t="s">
        <v>113</v>
      </c>
      <c r="CA551" s="53" t="s">
        <v>113</v>
      </c>
      <c r="CB551" s="53" t="s">
        <v>113</v>
      </c>
      <c r="CC551" s="53" t="s">
        <v>113</v>
      </c>
      <c r="CD551" s="53" t="s">
        <v>113</v>
      </c>
      <c r="CE551" s="53" t="s">
        <v>114</v>
      </c>
      <c r="CF551" s="49" t="s">
        <v>107</v>
      </c>
      <c r="CG551" s="49" t="s">
        <v>107</v>
      </c>
      <c r="CH551" s="49" t="s">
        <v>107</v>
      </c>
      <c r="CI551" s="49" t="s">
        <v>107</v>
      </c>
      <c r="CJ551" s="49" t="s">
        <v>107</v>
      </c>
      <c r="CK551" s="49" t="s">
        <v>107</v>
      </c>
      <c r="CL551" s="49" t="s">
        <v>107</v>
      </c>
      <c r="CM551" s="49" t="s">
        <v>107</v>
      </c>
      <c r="CN551" s="49" t="s">
        <v>107</v>
      </c>
      <c r="CO551" s="49" t="s">
        <v>107</v>
      </c>
      <c r="CP551" s="49" t="s">
        <v>107</v>
      </c>
      <c r="CQ551" s="49" t="s">
        <v>107</v>
      </c>
      <c r="CR551" s="49" t="s">
        <v>107</v>
      </c>
      <c r="CS551" s="49" t="s">
        <v>107</v>
      </c>
      <c r="CT551" s="49" t="s">
        <v>107</v>
      </c>
      <c r="CU551" s="332">
        <v>15899245</v>
      </c>
      <c r="CV551" s="43">
        <v>1</v>
      </c>
    </row>
    <row r="552" spans="1:100" ht="25.5">
      <c r="A552" s="28">
        <v>780</v>
      </c>
      <c r="B552" s="49" t="s">
        <v>254</v>
      </c>
      <c r="C552" s="29" t="s">
        <v>0</v>
      </c>
      <c r="D552" s="29" t="s">
        <v>337</v>
      </c>
      <c r="E552" s="42" t="s">
        <v>338</v>
      </c>
      <c r="F552" s="42" t="s">
        <v>107</v>
      </c>
      <c r="G552" s="116" t="s">
        <v>454</v>
      </c>
      <c r="H552" s="42" t="s">
        <v>400</v>
      </c>
      <c r="I552" s="28">
        <v>3006150</v>
      </c>
      <c r="J552" s="28" t="s">
        <v>1668</v>
      </c>
      <c r="K552" s="31" t="s">
        <v>369</v>
      </c>
      <c r="L552" s="49">
        <v>250</v>
      </c>
      <c r="M552" s="49">
        <v>5</v>
      </c>
      <c r="N552" s="34">
        <v>154500000</v>
      </c>
      <c r="O552" s="49" t="s">
        <v>338</v>
      </c>
      <c r="P552" s="28" t="s">
        <v>130</v>
      </c>
      <c r="Q552" s="49" t="s">
        <v>112</v>
      </c>
      <c r="R552" s="28" t="s">
        <v>107</v>
      </c>
      <c r="S552" s="28" t="s">
        <v>107</v>
      </c>
      <c r="T552" s="42" t="s">
        <v>107</v>
      </c>
      <c r="U552" s="28" t="s">
        <v>107</v>
      </c>
      <c r="V552" s="28" t="s">
        <v>107</v>
      </c>
      <c r="W552" s="28" t="str">
        <f t="shared" si="8"/>
        <v>N.A.</v>
      </c>
      <c r="X552" s="57" t="s">
        <v>2414</v>
      </c>
      <c r="Y552" s="207">
        <v>4.9000000000000002E-2</v>
      </c>
      <c r="Z552" s="207">
        <v>4.9000000000000002E-2</v>
      </c>
      <c r="AA552" s="207">
        <v>5.0999999999999997E-2</v>
      </c>
      <c r="AB552" s="207">
        <v>0.06</v>
      </c>
      <c r="AC552" s="207">
        <v>6.5000000000000002E-2</v>
      </c>
      <c r="AD552" s="207">
        <v>7.4999999999999997E-2</v>
      </c>
      <c r="AE552" s="28" t="s">
        <v>1251</v>
      </c>
      <c r="AF552" s="28" t="s">
        <v>1251</v>
      </c>
      <c r="AG552" s="28" t="s">
        <v>1251</v>
      </c>
      <c r="AH552" s="123">
        <v>1</v>
      </c>
      <c r="AI552" s="38">
        <v>8689479</v>
      </c>
      <c r="AJ552" s="38">
        <v>550358</v>
      </c>
      <c r="AK552" s="38">
        <v>1161868</v>
      </c>
      <c r="AL552" s="38" t="s">
        <v>107</v>
      </c>
      <c r="AM552" s="38" t="s">
        <v>107</v>
      </c>
      <c r="AN552" s="38">
        <v>11007170</v>
      </c>
      <c r="AO552" s="38">
        <v>794963</v>
      </c>
      <c r="AP552" s="38">
        <v>1284169</v>
      </c>
      <c r="AQ552" s="38">
        <v>489208</v>
      </c>
      <c r="AR552" s="38" t="s">
        <v>107</v>
      </c>
      <c r="AS552" s="38" t="s">
        <v>107</v>
      </c>
      <c r="AT552" s="38" t="s">
        <v>107</v>
      </c>
      <c r="AU552" s="38" t="s">
        <v>107</v>
      </c>
      <c r="AV552" s="38" t="s">
        <v>107</v>
      </c>
      <c r="AW552" s="38" t="s">
        <v>107</v>
      </c>
      <c r="AX552" s="38">
        <v>3057548</v>
      </c>
      <c r="AY552" s="38">
        <v>3057548</v>
      </c>
      <c r="AZ552" s="38">
        <v>3057548</v>
      </c>
      <c r="BA552" s="38">
        <v>3057548</v>
      </c>
      <c r="BB552" s="38" t="s">
        <v>107</v>
      </c>
      <c r="BC552" s="38">
        <v>1589924</v>
      </c>
      <c r="BD552" s="38">
        <v>1100717</v>
      </c>
      <c r="BE552" s="38">
        <v>1834529</v>
      </c>
      <c r="BF552" s="38">
        <v>3913660</v>
      </c>
      <c r="BG552" s="38">
        <v>7705019</v>
      </c>
      <c r="BH552" s="38">
        <v>281294</v>
      </c>
      <c r="BI552" s="38">
        <v>4280567</v>
      </c>
      <c r="BJ552" s="38">
        <v>1039566</v>
      </c>
      <c r="BK552" s="38" t="s">
        <v>107</v>
      </c>
      <c r="BL552" s="38" t="s">
        <v>107</v>
      </c>
      <c r="BM552" s="38" t="s">
        <v>107</v>
      </c>
      <c r="BN552" s="38">
        <v>4280567</v>
      </c>
      <c r="BO552" s="38">
        <v>305755</v>
      </c>
      <c r="BP552" s="38">
        <v>3057548</v>
      </c>
      <c r="BQ552" s="38">
        <v>10395661</v>
      </c>
      <c r="BR552" s="38" t="s">
        <v>107</v>
      </c>
      <c r="BS552" s="38">
        <v>1345321</v>
      </c>
      <c r="BT552" s="330">
        <v>0</v>
      </c>
      <c r="BU552" s="38">
        <v>0</v>
      </c>
      <c r="BV552" s="38">
        <v>6115094</v>
      </c>
      <c r="BW552" s="38">
        <v>8561132</v>
      </c>
      <c r="BX552" s="38">
        <v>12230189</v>
      </c>
      <c r="BY552" s="53" t="s">
        <v>113</v>
      </c>
      <c r="BZ552" s="53" t="s">
        <v>113</v>
      </c>
      <c r="CA552" s="53" t="s">
        <v>113</v>
      </c>
      <c r="CB552" s="53" t="s">
        <v>113</v>
      </c>
      <c r="CC552" s="53" t="s">
        <v>113</v>
      </c>
      <c r="CD552" s="53" t="s">
        <v>113</v>
      </c>
      <c r="CE552" s="53" t="s">
        <v>114</v>
      </c>
      <c r="CF552" s="49" t="s">
        <v>107</v>
      </c>
      <c r="CG552" s="49" t="s">
        <v>107</v>
      </c>
      <c r="CH552" s="49" t="s">
        <v>107</v>
      </c>
      <c r="CI552" s="49" t="s">
        <v>107</v>
      </c>
      <c r="CJ552" s="49" t="s">
        <v>107</v>
      </c>
      <c r="CK552" s="49" t="s">
        <v>107</v>
      </c>
      <c r="CL552" s="49" t="s">
        <v>107</v>
      </c>
      <c r="CM552" s="49" t="s">
        <v>107</v>
      </c>
      <c r="CN552" s="49" t="s">
        <v>107</v>
      </c>
      <c r="CO552" s="49" t="s">
        <v>107</v>
      </c>
      <c r="CP552" s="49" t="s">
        <v>107</v>
      </c>
      <c r="CQ552" s="49" t="s">
        <v>107</v>
      </c>
      <c r="CR552" s="49" t="s">
        <v>107</v>
      </c>
      <c r="CS552" s="49" t="s">
        <v>107</v>
      </c>
      <c r="CT552" s="49" t="s">
        <v>107</v>
      </c>
      <c r="CU552" s="332">
        <v>15899245</v>
      </c>
      <c r="CV552" s="43">
        <v>1</v>
      </c>
    </row>
    <row r="553" spans="1:100" ht="25.5">
      <c r="A553" s="28">
        <v>781</v>
      </c>
      <c r="B553" s="49" t="s">
        <v>254</v>
      </c>
      <c r="C553" s="29" t="s">
        <v>0</v>
      </c>
      <c r="D553" s="49" t="s">
        <v>665</v>
      </c>
      <c r="E553" s="60" t="s">
        <v>666</v>
      </c>
      <c r="F553" s="60" t="s">
        <v>346</v>
      </c>
      <c r="G553" s="116" t="s">
        <v>737</v>
      </c>
      <c r="H553" s="42" t="s">
        <v>400</v>
      </c>
      <c r="I553" s="28">
        <v>3021083</v>
      </c>
      <c r="J553" s="28" t="s">
        <v>1669</v>
      </c>
      <c r="K553" s="31" t="s">
        <v>686</v>
      </c>
      <c r="L553" s="60">
        <v>375</v>
      </c>
      <c r="M553" s="33" t="s">
        <v>107</v>
      </c>
      <c r="N553" s="34">
        <v>260000000</v>
      </c>
      <c r="O553" s="49" t="s">
        <v>346</v>
      </c>
      <c r="P553" s="28" t="s">
        <v>130</v>
      </c>
      <c r="Q553" s="49" t="s">
        <v>112</v>
      </c>
      <c r="R553" s="28" t="s">
        <v>107</v>
      </c>
      <c r="S553" s="28" t="s">
        <v>107</v>
      </c>
      <c r="T553" s="42" t="s">
        <v>107</v>
      </c>
      <c r="U553" s="28" t="s">
        <v>107</v>
      </c>
      <c r="V553" s="28" t="s">
        <v>107</v>
      </c>
      <c r="W553" s="28" t="str">
        <f t="shared" si="8"/>
        <v>N.A.</v>
      </c>
      <c r="X553" s="57" t="s">
        <v>2414</v>
      </c>
      <c r="Y553" s="207">
        <v>4.9000000000000002E-2</v>
      </c>
      <c r="Z553" s="207">
        <v>4.9000000000000002E-2</v>
      </c>
      <c r="AA553" s="207">
        <v>4.9000000000000002E-2</v>
      </c>
      <c r="AB553" s="207">
        <v>4.9000000000000002E-2</v>
      </c>
      <c r="AC553" s="207">
        <v>5.5E-2</v>
      </c>
      <c r="AD553" s="207">
        <v>5.5E-2</v>
      </c>
      <c r="AE553" s="28" t="s">
        <v>1251</v>
      </c>
      <c r="AF553" s="28" t="s">
        <v>1251</v>
      </c>
      <c r="AG553" s="28" t="s">
        <v>1251</v>
      </c>
      <c r="AH553" s="123">
        <v>1</v>
      </c>
      <c r="AI553" s="38">
        <v>8689479</v>
      </c>
      <c r="AJ553" s="38">
        <v>550358</v>
      </c>
      <c r="AK553" s="38">
        <v>1161868</v>
      </c>
      <c r="AL553" s="38">
        <v>3791359</v>
      </c>
      <c r="AM553" s="38">
        <v>3057548</v>
      </c>
      <c r="AN553" s="38">
        <v>11007170</v>
      </c>
      <c r="AO553" s="38">
        <v>794963</v>
      </c>
      <c r="AP553" s="38">
        <v>1284169</v>
      </c>
      <c r="AQ553" s="38">
        <v>489208</v>
      </c>
      <c r="AR553" s="38" t="s">
        <v>107</v>
      </c>
      <c r="AS553" s="38" t="s">
        <v>107</v>
      </c>
      <c r="AT553" s="38" t="s">
        <v>107</v>
      </c>
      <c r="AU553" s="38" t="s">
        <v>107</v>
      </c>
      <c r="AV553" s="38" t="s">
        <v>107</v>
      </c>
      <c r="AW553" s="38">
        <v>2446038</v>
      </c>
      <c r="AX553" s="38">
        <v>3057548</v>
      </c>
      <c r="AY553" s="38">
        <v>3057548</v>
      </c>
      <c r="AZ553" s="38">
        <v>3057548</v>
      </c>
      <c r="BA553" s="38">
        <v>3057548</v>
      </c>
      <c r="BB553" s="38" t="s">
        <v>107</v>
      </c>
      <c r="BC553" s="38">
        <v>3424453</v>
      </c>
      <c r="BD553" s="38">
        <v>1100717</v>
      </c>
      <c r="BE553" s="38">
        <v>1834529</v>
      </c>
      <c r="BF553" s="38">
        <v>3913660</v>
      </c>
      <c r="BG553" s="38">
        <v>7705019</v>
      </c>
      <c r="BH553" s="38">
        <v>281294</v>
      </c>
      <c r="BI553" s="38">
        <v>4280567</v>
      </c>
      <c r="BJ553" s="38">
        <v>1039566</v>
      </c>
      <c r="BK553" s="38">
        <v>3057548</v>
      </c>
      <c r="BL553" s="38">
        <v>3057548</v>
      </c>
      <c r="BM553" s="38">
        <v>3057548</v>
      </c>
      <c r="BN553" s="38">
        <v>4280567</v>
      </c>
      <c r="BO553" s="38">
        <v>305755</v>
      </c>
      <c r="BP553" s="38">
        <v>3057548</v>
      </c>
      <c r="BQ553" s="38">
        <v>10395661</v>
      </c>
      <c r="BR553" s="38" t="s">
        <v>107</v>
      </c>
      <c r="BS553" s="38">
        <v>1345321</v>
      </c>
      <c r="BT553" s="330">
        <v>0</v>
      </c>
      <c r="BU553" s="38">
        <v>10395661</v>
      </c>
      <c r="BV553" s="38">
        <v>6115094</v>
      </c>
      <c r="BW553" s="38">
        <v>8561132</v>
      </c>
      <c r="BX553" s="38">
        <v>12230189</v>
      </c>
      <c r="BY553" s="53" t="s">
        <v>113</v>
      </c>
      <c r="BZ553" s="53" t="s">
        <v>113</v>
      </c>
      <c r="CA553" s="53" t="s">
        <v>113</v>
      </c>
      <c r="CB553" s="53" t="s">
        <v>113</v>
      </c>
      <c r="CC553" s="53" t="s">
        <v>113</v>
      </c>
      <c r="CD553" s="53" t="s">
        <v>113</v>
      </c>
      <c r="CE553" s="53" t="s">
        <v>114</v>
      </c>
      <c r="CF553" s="49" t="s">
        <v>107</v>
      </c>
      <c r="CG553" s="49" t="s">
        <v>107</v>
      </c>
      <c r="CH553" s="49" t="s">
        <v>107</v>
      </c>
      <c r="CI553" s="49" t="s">
        <v>107</v>
      </c>
      <c r="CJ553" s="49" t="s">
        <v>107</v>
      </c>
      <c r="CK553" s="49" t="s">
        <v>107</v>
      </c>
      <c r="CL553" s="49" t="s">
        <v>107</v>
      </c>
      <c r="CM553" s="49" t="s">
        <v>107</v>
      </c>
      <c r="CN553" s="49" t="s">
        <v>107</v>
      </c>
      <c r="CO553" s="49" t="s">
        <v>107</v>
      </c>
      <c r="CP553" s="49" t="s">
        <v>107</v>
      </c>
      <c r="CQ553" s="49" t="s">
        <v>107</v>
      </c>
      <c r="CR553" s="49" t="s">
        <v>107</v>
      </c>
      <c r="CS553" s="49" t="s">
        <v>107</v>
      </c>
      <c r="CT553" s="49" t="s">
        <v>107</v>
      </c>
      <c r="CU553" s="332">
        <v>15899245</v>
      </c>
      <c r="CV553" s="43">
        <v>1</v>
      </c>
    </row>
    <row r="554" spans="1:100" ht="25.5">
      <c r="A554" s="28">
        <v>782</v>
      </c>
      <c r="B554" s="49" t="s">
        <v>254</v>
      </c>
      <c r="C554" s="29" t="s">
        <v>0</v>
      </c>
      <c r="D554" s="49" t="s">
        <v>665</v>
      </c>
      <c r="E554" s="60" t="s">
        <v>666</v>
      </c>
      <c r="F554" s="60" t="s">
        <v>346</v>
      </c>
      <c r="G554" s="116" t="s">
        <v>737</v>
      </c>
      <c r="H554" s="42" t="s">
        <v>400</v>
      </c>
      <c r="I554" s="28">
        <v>3021084</v>
      </c>
      <c r="J554" s="28" t="s">
        <v>1670</v>
      </c>
      <c r="K554" s="31" t="s">
        <v>686</v>
      </c>
      <c r="L554" s="60">
        <v>375</v>
      </c>
      <c r="M554" s="33" t="s">
        <v>107</v>
      </c>
      <c r="N554" s="34">
        <v>291000000</v>
      </c>
      <c r="O554" s="49" t="s">
        <v>346</v>
      </c>
      <c r="P554" s="28" t="s">
        <v>130</v>
      </c>
      <c r="Q554" s="49" t="s">
        <v>112</v>
      </c>
      <c r="R554" s="28" t="s">
        <v>107</v>
      </c>
      <c r="S554" s="28" t="s">
        <v>107</v>
      </c>
      <c r="T554" s="42" t="s">
        <v>107</v>
      </c>
      <c r="U554" s="28" t="s">
        <v>107</v>
      </c>
      <c r="V554" s="28" t="s">
        <v>107</v>
      </c>
      <c r="W554" s="28" t="str">
        <f t="shared" si="8"/>
        <v>N.A.</v>
      </c>
      <c r="X554" s="57" t="s">
        <v>2414</v>
      </c>
      <c r="Y554" s="207">
        <v>4.9000000000000002E-2</v>
      </c>
      <c r="Z554" s="207">
        <v>4.9000000000000002E-2</v>
      </c>
      <c r="AA554" s="207">
        <v>4.9000000000000002E-2</v>
      </c>
      <c r="AB554" s="207">
        <v>4.9000000000000002E-2</v>
      </c>
      <c r="AC554" s="207">
        <v>5.5E-2</v>
      </c>
      <c r="AD554" s="207">
        <v>5.5E-2</v>
      </c>
      <c r="AE554" s="28" t="s">
        <v>1251</v>
      </c>
      <c r="AF554" s="28" t="s">
        <v>1251</v>
      </c>
      <c r="AG554" s="28" t="s">
        <v>1251</v>
      </c>
      <c r="AH554" s="123">
        <v>1</v>
      </c>
      <c r="AI554" s="38">
        <v>8689479</v>
      </c>
      <c r="AJ554" s="38">
        <v>550358</v>
      </c>
      <c r="AK554" s="38">
        <v>1161868</v>
      </c>
      <c r="AL554" s="38">
        <v>3791359</v>
      </c>
      <c r="AM554" s="38">
        <v>3057548</v>
      </c>
      <c r="AN554" s="38">
        <v>11007170</v>
      </c>
      <c r="AO554" s="38">
        <v>794963</v>
      </c>
      <c r="AP554" s="38">
        <v>1284169</v>
      </c>
      <c r="AQ554" s="38">
        <v>489208</v>
      </c>
      <c r="AR554" s="38" t="s">
        <v>107</v>
      </c>
      <c r="AS554" s="38" t="s">
        <v>107</v>
      </c>
      <c r="AT554" s="38" t="s">
        <v>107</v>
      </c>
      <c r="AU554" s="38" t="s">
        <v>107</v>
      </c>
      <c r="AV554" s="38" t="s">
        <v>107</v>
      </c>
      <c r="AW554" s="38">
        <v>2446038</v>
      </c>
      <c r="AX554" s="38">
        <v>3057548</v>
      </c>
      <c r="AY554" s="38">
        <v>3057548</v>
      </c>
      <c r="AZ554" s="38">
        <v>3057548</v>
      </c>
      <c r="BA554" s="38">
        <v>3057548</v>
      </c>
      <c r="BB554" s="38" t="s">
        <v>107</v>
      </c>
      <c r="BC554" s="38">
        <v>3424453</v>
      </c>
      <c r="BD554" s="38">
        <v>1100717</v>
      </c>
      <c r="BE554" s="38">
        <v>1834529</v>
      </c>
      <c r="BF554" s="38">
        <v>3913660</v>
      </c>
      <c r="BG554" s="38">
        <v>7705019</v>
      </c>
      <c r="BH554" s="38">
        <v>281294</v>
      </c>
      <c r="BI554" s="38">
        <v>4280567</v>
      </c>
      <c r="BJ554" s="38">
        <v>1039566</v>
      </c>
      <c r="BK554" s="38">
        <v>3057548</v>
      </c>
      <c r="BL554" s="38">
        <v>3057548</v>
      </c>
      <c r="BM554" s="38">
        <v>3057548</v>
      </c>
      <c r="BN554" s="38">
        <v>4280567</v>
      </c>
      <c r="BO554" s="38">
        <v>305755</v>
      </c>
      <c r="BP554" s="38">
        <v>3057548</v>
      </c>
      <c r="BQ554" s="38">
        <v>10395661</v>
      </c>
      <c r="BR554" s="38" t="s">
        <v>107</v>
      </c>
      <c r="BS554" s="38">
        <v>1345321</v>
      </c>
      <c r="BT554" s="330">
        <v>0</v>
      </c>
      <c r="BU554" s="38">
        <v>10395661</v>
      </c>
      <c r="BV554" s="38">
        <v>6115094</v>
      </c>
      <c r="BW554" s="38">
        <v>8561132</v>
      </c>
      <c r="BX554" s="38">
        <v>12230189</v>
      </c>
      <c r="BY554" s="53" t="s">
        <v>113</v>
      </c>
      <c r="BZ554" s="53" t="s">
        <v>113</v>
      </c>
      <c r="CA554" s="53" t="s">
        <v>113</v>
      </c>
      <c r="CB554" s="53" t="s">
        <v>113</v>
      </c>
      <c r="CC554" s="53" t="s">
        <v>113</v>
      </c>
      <c r="CD554" s="53" t="s">
        <v>113</v>
      </c>
      <c r="CE554" s="53" t="s">
        <v>114</v>
      </c>
      <c r="CF554" s="49" t="s">
        <v>107</v>
      </c>
      <c r="CG554" s="49" t="s">
        <v>107</v>
      </c>
      <c r="CH554" s="49" t="s">
        <v>107</v>
      </c>
      <c r="CI554" s="49" t="s">
        <v>107</v>
      </c>
      <c r="CJ554" s="49" t="s">
        <v>107</v>
      </c>
      <c r="CK554" s="49" t="s">
        <v>107</v>
      </c>
      <c r="CL554" s="49" t="s">
        <v>107</v>
      </c>
      <c r="CM554" s="49" t="s">
        <v>107</v>
      </c>
      <c r="CN554" s="49" t="s">
        <v>107</v>
      </c>
      <c r="CO554" s="49" t="s">
        <v>107</v>
      </c>
      <c r="CP554" s="49" t="s">
        <v>107</v>
      </c>
      <c r="CQ554" s="49" t="s">
        <v>107</v>
      </c>
      <c r="CR554" s="49" t="s">
        <v>107</v>
      </c>
      <c r="CS554" s="49" t="s">
        <v>107</v>
      </c>
      <c r="CT554" s="49" t="s">
        <v>107</v>
      </c>
      <c r="CU554" s="332">
        <v>15899245</v>
      </c>
      <c r="CV554" s="43">
        <v>1</v>
      </c>
    </row>
    <row r="555" spans="1:100" ht="25.5">
      <c r="A555" s="28">
        <v>783</v>
      </c>
      <c r="B555" s="49" t="s">
        <v>254</v>
      </c>
      <c r="C555" s="29" t="s">
        <v>0</v>
      </c>
      <c r="D555" s="49" t="s">
        <v>665</v>
      </c>
      <c r="E555" s="60" t="s">
        <v>666</v>
      </c>
      <c r="F555" s="60" t="s">
        <v>346</v>
      </c>
      <c r="G555" s="160" t="s">
        <v>735</v>
      </c>
      <c r="H555" s="42" t="s">
        <v>400</v>
      </c>
      <c r="I555" s="28">
        <v>3021087</v>
      </c>
      <c r="J555" s="28" t="s">
        <v>1671</v>
      </c>
      <c r="K555" s="31" t="s">
        <v>686</v>
      </c>
      <c r="L555" s="60">
        <v>450</v>
      </c>
      <c r="M555" s="33" t="s">
        <v>107</v>
      </c>
      <c r="N555" s="34">
        <v>453000000</v>
      </c>
      <c r="O555" s="49" t="s">
        <v>346</v>
      </c>
      <c r="P555" s="28" t="s">
        <v>130</v>
      </c>
      <c r="Q555" s="49" t="s">
        <v>112</v>
      </c>
      <c r="R555" s="28" t="s">
        <v>107</v>
      </c>
      <c r="S555" s="28" t="s">
        <v>107</v>
      </c>
      <c r="T555" s="42" t="s">
        <v>107</v>
      </c>
      <c r="U555" s="28" t="s">
        <v>107</v>
      </c>
      <c r="V555" s="28" t="s">
        <v>107</v>
      </c>
      <c r="W555" s="28" t="str">
        <f t="shared" si="8"/>
        <v>N.A.</v>
      </c>
      <c r="X555" s="57" t="s">
        <v>2414</v>
      </c>
      <c r="Y555" s="207">
        <v>4.9000000000000002E-2</v>
      </c>
      <c r="Z555" s="207">
        <v>4.9000000000000002E-2</v>
      </c>
      <c r="AA555" s="207">
        <v>4.9000000000000002E-2</v>
      </c>
      <c r="AB555" s="207">
        <v>4.9000000000000002E-2</v>
      </c>
      <c r="AC555" s="207">
        <v>5.5E-2</v>
      </c>
      <c r="AD555" s="207">
        <v>5.5E-2</v>
      </c>
      <c r="AE555" s="28" t="s">
        <v>1251</v>
      </c>
      <c r="AF555" s="28" t="s">
        <v>1251</v>
      </c>
      <c r="AG555" s="28" t="s">
        <v>1251</v>
      </c>
      <c r="AH555" s="123">
        <v>1</v>
      </c>
      <c r="AI555" s="38">
        <v>8689479</v>
      </c>
      <c r="AJ555" s="38">
        <v>550358</v>
      </c>
      <c r="AK555" s="38">
        <v>1161868</v>
      </c>
      <c r="AL555" s="38">
        <v>3791359</v>
      </c>
      <c r="AM555" s="38">
        <v>3057548</v>
      </c>
      <c r="AN555" s="38">
        <v>11007170</v>
      </c>
      <c r="AO555" s="38">
        <v>794963</v>
      </c>
      <c r="AP555" s="38">
        <v>1284169</v>
      </c>
      <c r="AQ555" s="38">
        <v>489208</v>
      </c>
      <c r="AR555" s="38" t="s">
        <v>107</v>
      </c>
      <c r="AS555" s="38" t="s">
        <v>107</v>
      </c>
      <c r="AT555" s="38" t="s">
        <v>107</v>
      </c>
      <c r="AU555" s="38" t="s">
        <v>107</v>
      </c>
      <c r="AV555" s="38" t="s">
        <v>107</v>
      </c>
      <c r="AW555" s="38">
        <v>2446038</v>
      </c>
      <c r="AX555" s="38">
        <v>3057548</v>
      </c>
      <c r="AY555" s="38">
        <v>3057548</v>
      </c>
      <c r="AZ555" s="38">
        <v>3057548</v>
      </c>
      <c r="BA555" s="38">
        <v>3057548</v>
      </c>
      <c r="BB555" s="38" t="s">
        <v>107</v>
      </c>
      <c r="BC555" s="38">
        <v>3424453</v>
      </c>
      <c r="BD555" s="38">
        <v>1100717</v>
      </c>
      <c r="BE555" s="38">
        <v>1834529</v>
      </c>
      <c r="BF555" s="38">
        <v>3913660</v>
      </c>
      <c r="BG555" s="38">
        <v>7705019</v>
      </c>
      <c r="BH555" s="38">
        <v>281294</v>
      </c>
      <c r="BI555" s="38">
        <v>4280567</v>
      </c>
      <c r="BJ555" s="38">
        <v>1039566</v>
      </c>
      <c r="BK555" s="38" t="s">
        <v>107</v>
      </c>
      <c r="BL555" s="38" t="s">
        <v>107</v>
      </c>
      <c r="BM555" s="38" t="s">
        <v>107</v>
      </c>
      <c r="BN555" s="38">
        <v>4280567</v>
      </c>
      <c r="BO555" s="38">
        <v>305755</v>
      </c>
      <c r="BP555" s="38">
        <v>3057548</v>
      </c>
      <c r="BQ555" s="38">
        <v>10395661</v>
      </c>
      <c r="BR555" s="38" t="s">
        <v>107</v>
      </c>
      <c r="BS555" s="38">
        <v>1345321</v>
      </c>
      <c r="BT555" s="330">
        <v>0</v>
      </c>
      <c r="BU555" s="38">
        <v>10395661</v>
      </c>
      <c r="BV555" s="38">
        <v>6115094</v>
      </c>
      <c r="BW555" s="38">
        <v>8561132</v>
      </c>
      <c r="BX555" s="38">
        <v>12230189</v>
      </c>
      <c r="BY555" s="53" t="s">
        <v>113</v>
      </c>
      <c r="BZ555" s="53" t="s">
        <v>113</v>
      </c>
      <c r="CA555" s="53" t="s">
        <v>113</v>
      </c>
      <c r="CB555" s="53" t="s">
        <v>113</v>
      </c>
      <c r="CC555" s="53" t="s">
        <v>113</v>
      </c>
      <c r="CD555" s="53" t="s">
        <v>113</v>
      </c>
      <c r="CE555" s="53" t="s">
        <v>114</v>
      </c>
      <c r="CF555" s="49" t="s">
        <v>107</v>
      </c>
      <c r="CG555" s="49" t="s">
        <v>107</v>
      </c>
      <c r="CH555" s="49" t="s">
        <v>107</v>
      </c>
      <c r="CI555" s="49" t="s">
        <v>107</v>
      </c>
      <c r="CJ555" s="49" t="s">
        <v>107</v>
      </c>
      <c r="CK555" s="49" t="s">
        <v>107</v>
      </c>
      <c r="CL555" s="49" t="s">
        <v>107</v>
      </c>
      <c r="CM555" s="49" t="s">
        <v>107</v>
      </c>
      <c r="CN555" s="49" t="s">
        <v>107</v>
      </c>
      <c r="CO555" s="49" t="s">
        <v>107</v>
      </c>
      <c r="CP555" s="49" t="s">
        <v>107</v>
      </c>
      <c r="CQ555" s="49" t="s">
        <v>107</v>
      </c>
      <c r="CR555" s="49" t="s">
        <v>107</v>
      </c>
      <c r="CS555" s="49" t="s">
        <v>107</v>
      </c>
      <c r="CT555" s="49" t="s">
        <v>107</v>
      </c>
      <c r="CU555" s="332">
        <v>15899245</v>
      </c>
      <c r="CV555" s="43">
        <v>1</v>
      </c>
    </row>
    <row r="556" spans="1:100" ht="63.75">
      <c r="A556" s="28">
        <v>786</v>
      </c>
      <c r="B556" s="161" t="s">
        <v>1130</v>
      </c>
      <c r="C556" s="68" t="s">
        <v>4</v>
      </c>
      <c r="D556" s="29" t="s">
        <v>1112</v>
      </c>
      <c r="E556" s="40" t="s">
        <v>1113</v>
      </c>
      <c r="F556" s="40" t="s">
        <v>107</v>
      </c>
      <c r="G556" s="168" t="s">
        <v>1676</v>
      </c>
      <c r="H556" s="40" t="s">
        <v>1318</v>
      </c>
      <c r="I556" s="28">
        <v>25761019</v>
      </c>
      <c r="J556" s="28" t="s">
        <v>1677</v>
      </c>
      <c r="K556" s="31" t="s">
        <v>107</v>
      </c>
      <c r="L556" s="163">
        <v>154</v>
      </c>
      <c r="M556" s="62" t="s">
        <v>107</v>
      </c>
      <c r="N556" s="34">
        <v>238000000</v>
      </c>
      <c r="O556" s="164" t="s">
        <v>1321</v>
      </c>
      <c r="P556" s="28" t="s">
        <v>2415</v>
      </c>
      <c r="Q556" s="28" t="s">
        <v>360</v>
      </c>
      <c r="R556" s="33" t="s">
        <v>843</v>
      </c>
      <c r="S556" s="62">
        <v>10400</v>
      </c>
      <c r="T556" s="62">
        <v>2950</v>
      </c>
      <c r="U556" s="62">
        <v>7500</v>
      </c>
      <c r="V556" s="62" t="s">
        <v>1125</v>
      </c>
      <c r="W556" s="28" t="str">
        <f t="shared" si="8"/>
        <v>N.A.</v>
      </c>
      <c r="X556" s="57" t="s">
        <v>2413</v>
      </c>
      <c r="Y556" s="207">
        <v>0.1</v>
      </c>
      <c r="Z556" s="207">
        <v>0.1</v>
      </c>
      <c r="AA556" s="207">
        <v>0.17</v>
      </c>
      <c r="AB556" s="207">
        <v>0.2</v>
      </c>
      <c r="AC556" s="207">
        <v>0.2</v>
      </c>
      <c r="AD556" s="207">
        <v>0.2</v>
      </c>
      <c r="AE556" s="28" t="s">
        <v>1251</v>
      </c>
      <c r="AF556" s="28" t="s">
        <v>1251</v>
      </c>
      <c r="AG556" s="28" t="s">
        <v>1251</v>
      </c>
      <c r="AH556" s="169">
        <v>0.5</v>
      </c>
      <c r="AI556" s="38">
        <v>8689479</v>
      </c>
      <c r="AJ556" s="38">
        <v>100823</v>
      </c>
      <c r="AK556" s="38">
        <v>903454</v>
      </c>
      <c r="AL556" s="38">
        <v>870300</v>
      </c>
      <c r="AM556" s="38" t="s">
        <v>107</v>
      </c>
      <c r="AN556" s="38">
        <v>1404085</v>
      </c>
      <c r="AO556" s="38">
        <v>159555</v>
      </c>
      <c r="AP556" s="38">
        <v>1421491</v>
      </c>
      <c r="AQ556" s="38">
        <v>95298</v>
      </c>
      <c r="AR556" s="38">
        <v>703956</v>
      </c>
      <c r="AS556" s="38">
        <v>43166311</v>
      </c>
      <c r="AT556" s="38">
        <v>44365585</v>
      </c>
      <c r="AU556" s="38" t="s">
        <v>107</v>
      </c>
      <c r="AV556" s="38" t="s">
        <v>107</v>
      </c>
      <c r="AW556" s="38" t="s">
        <v>107</v>
      </c>
      <c r="AX556" s="38">
        <v>3752444</v>
      </c>
      <c r="AY556" s="38">
        <v>870300</v>
      </c>
      <c r="AZ556" s="38">
        <v>1951648</v>
      </c>
      <c r="BA556" s="38">
        <v>1951648</v>
      </c>
      <c r="BB556" s="38">
        <v>870300</v>
      </c>
      <c r="BC556" s="38">
        <v>435150</v>
      </c>
      <c r="BD556" s="38">
        <v>362625</v>
      </c>
      <c r="BE556" s="38">
        <v>1157499</v>
      </c>
      <c r="BF556" s="38">
        <v>2030700</v>
      </c>
      <c r="BG556" s="38">
        <v>4786651</v>
      </c>
      <c r="BH556" s="38">
        <v>145050</v>
      </c>
      <c r="BI556" s="38">
        <v>1775412</v>
      </c>
      <c r="BJ556" s="38" t="s">
        <v>107</v>
      </c>
      <c r="BK556" s="38" t="s">
        <v>107</v>
      </c>
      <c r="BL556" s="38" t="s">
        <v>107</v>
      </c>
      <c r="BM556" s="38" t="s">
        <v>107</v>
      </c>
      <c r="BN556" s="38">
        <v>7683054</v>
      </c>
      <c r="BO556" s="38">
        <v>174060</v>
      </c>
      <c r="BP556" s="38">
        <v>4913715</v>
      </c>
      <c r="BQ556" s="38">
        <v>7370746</v>
      </c>
      <c r="BR556" s="38">
        <v>0</v>
      </c>
      <c r="BS556" s="38">
        <v>290100</v>
      </c>
      <c r="BT556" s="330" t="s">
        <v>107</v>
      </c>
      <c r="BU556" s="38" t="s">
        <v>107</v>
      </c>
      <c r="BV556" s="38" t="s">
        <v>107</v>
      </c>
      <c r="BW556" s="38" t="s">
        <v>107</v>
      </c>
      <c r="BX556" s="38" t="s">
        <v>107</v>
      </c>
      <c r="BY556" s="53" t="s">
        <v>107</v>
      </c>
      <c r="BZ556" s="53" t="s">
        <v>107</v>
      </c>
      <c r="CA556" s="53" t="s">
        <v>107</v>
      </c>
      <c r="CB556" s="53" t="s">
        <v>107</v>
      </c>
      <c r="CC556" s="53" t="s">
        <v>107</v>
      </c>
      <c r="CD556" s="53" t="s">
        <v>107</v>
      </c>
      <c r="CE556" s="53" t="s">
        <v>107</v>
      </c>
      <c r="CF556" s="51" t="s">
        <v>107</v>
      </c>
      <c r="CG556" s="51" t="s">
        <v>107</v>
      </c>
      <c r="CH556" s="51" t="s">
        <v>107</v>
      </c>
      <c r="CI556" s="51" t="s">
        <v>107</v>
      </c>
      <c r="CJ556" s="51" t="s">
        <v>107</v>
      </c>
      <c r="CK556" s="51" t="s">
        <v>107</v>
      </c>
      <c r="CL556" s="51" t="s">
        <v>107</v>
      </c>
      <c r="CM556" s="39" t="s">
        <v>173</v>
      </c>
      <c r="CN556" s="39" t="s">
        <v>173</v>
      </c>
      <c r="CO556" s="39" t="s">
        <v>173</v>
      </c>
      <c r="CP556" s="39" t="s">
        <v>176</v>
      </c>
      <c r="CQ556" s="39" t="s">
        <v>176</v>
      </c>
      <c r="CR556" s="39" t="s">
        <v>173</v>
      </c>
      <c r="CS556" s="28" t="s">
        <v>107</v>
      </c>
      <c r="CT556" s="28" t="s">
        <v>107</v>
      </c>
      <c r="CU556" s="332">
        <v>32360664</v>
      </c>
      <c r="CV556" s="43">
        <v>1</v>
      </c>
    </row>
    <row r="557" spans="1:100" ht="51">
      <c r="A557" s="28">
        <v>787</v>
      </c>
      <c r="B557" s="114" t="s">
        <v>1130</v>
      </c>
      <c r="C557" s="68" t="s">
        <v>4</v>
      </c>
      <c r="D557" s="29" t="s">
        <v>1112</v>
      </c>
      <c r="E557" s="42" t="s">
        <v>1113</v>
      </c>
      <c r="F557" s="42" t="s">
        <v>107</v>
      </c>
      <c r="G557" s="30" t="s">
        <v>1678</v>
      </c>
      <c r="H557" s="42" t="s">
        <v>1318</v>
      </c>
      <c r="I557" s="28">
        <v>25761020</v>
      </c>
      <c r="J557" s="28" t="s">
        <v>1679</v>
      </c>
      <c r="K557" s="31" t="s">
        <v>107</v>
      </c>
      <c r="L557" s="32">
        <v>245</v>
      </c>
      <c r="M557" s="28" t="s">
        <v>107</v>
      </c>
      <c r="N557" s="34">
        <v>404600000</v>
      </c>
      <c r="O557" s="164" t="s">
        <v>1321</v>
      </c>
      <c r="P557" s="28" t="s">
        <v>2415</v>
      </c>
      <c r="Q557" s="28" t="s">
        <v>360</v>
      </c>
      <c r="R557" s="33" t="s">
        <v>843</v>
      </c>
      <c r="S557" s="28">
        <v>17000</v>
      </c>
      <c r="T557" s="28">
        <v>5100</v>
      </c>
      <c r="U557" s="28">
        <v>11900</v>
      </c>
      <c r="V557" s="56" t="s">
        <v>1125</v>
      </c>
      <c r="W557" s="28" t="str">
        <f t="shared" si="8"/>
        <v>N.A.</v>
      </c>
      <c r="X557" s="57" t="s">
        <v>2414</v>
      </c>
      <c r="Y557" s="207">
        <v>0.13</v>
      </c>
      <c r="Z557" s="207">
        <v>0.13</v>
      </c>
      <c r="AA557" s="207">
        <v>0.13</v>
      </c>
      <c r="AB557" s="207">
        <v>0.13</v>
      </c>
      <c r="AC557" s="207">
        <v>0.13</v>
      </c>
      <c r="AD557" s="207">
        <v>0.13</v>
      </c>
      <c r="AE557" s="28" t="s">
        <v>1251</v>
      </c>
      <c r="AF557" s="28" t="s">
        <v>1251</v>
      </c>
      <c r="AG557" s="28" t="s">
        <v>1251</v>
      </c>
      <c r="AH557" s="90">
        <v>0.5</v>
      </c>
      <c r="AI557" s="38">
        <v>8689479</v>
      </c>
      <c r="AJ557" s="38">
        <v>100823</v>
      </c>
      <c r="AK557" s="38">
        <v>903454</v>
      </c>
      <c r="AL557" s="38">
        <v>870300</v>
      </c>
      <c r="AM557" s="38" t="s">
        <v>107</v>
      </c>
      <c r="AN557" s="38">
        <v>1404085</v>
      </c>
      <c r="AO557" s="38">
        <v>159555</v>
      </c>
      <c r="AP557" s="38">
        <v>1421491</v>
      </c>
      <c r="AQ557" s="38">
        <v>95298</v>
      </c>
      <c r="AR557" s="38">
        <v>703956</v>
      </c>
      <c r="AS557" s="38">
        <v>43166311</v>
      </c>
      <c r="AT557" s="38">
        <v>44365585</v>
      </c>
      <c r="AU557" s="38" t="s">
        <v>107</v>
      </c>
      <c r="AV557" s="38" t="s">
        <v>107</v>
      </c>
      <c r="AW557" s="38" t="s">
        <v>107</v>
      </c>
      <c r="AX557" s="38">
        <v>3752444</v>
      </c>
      <c r="AY557" s="38">
        <v>870300</v>
      </c>
      <c r="AZ557" s="38">
        <v>1951648</v>
      </c>
      <c r="BA557" s="38">
        <v>1951648</v>
      </c>
      <c r="BB557" s="38">
        <v>870300</v>
      </c>
      <c r="BC557" s="38">
        <v>435150</v>
      </c>
      <c r="BD557" s="38">
        <v>362625</v>
      </c>
      <c r="BE557" s="38">
        <v>1157499</v>
      </c>
      <c r="BF557" s="38">
        <v>2030700</v>
      </c>
      <c r="BG557" s="38">
        <v>4786651</v>
      </c>
      <c r="BH557" s="38">
        <v>145050</v>
      </c>
      <c r="BI557" s="38">
        <v>1775412</v>
      </c>
      <c r="BJ557" s="38" t="s">
        <v>107</v>
      </c>
      <c r="BK557" s="38" t="s">
        <v>107</v>
      </c>
      <c r="BL557" s="38" t="s">
        <v>107</v>
      </c>
      <c r="BM557" s="38" t="s">
        <v>107</v>
      </c>
      <c r="BN557" s="38">
        <v>7683054</v>
      </c>
      <c r="BO557" s="38">
        <v>174060</v>
      </c>
      <c r="BP557" s="38">
        <v>4913715</v>
      </c>
      <c r="BQ557" s="38">
        <v>7370746</v>
      </c>
      <c r="BR557" s="38">
        <v>8703003</v>
      </c>
      <c r="BS557" s="38">
        <v>290100</v>
      </c>
      <c r="BT557" s="330" t="s">
        <v>107</v>
      </c>
      <c r="BU557" s="38" t="s">
        <v>107</v>
      </c>
      <c r="BV557" s="38" t="s">
        <v>107</v>
      </c>
      <c r="BW557" s="38" t="s">
        <v>107</v>
      </c>
      <c r="BX557" s="38" t="s">
        <v>107</v>
      </c>
      <c r="BY557" s="53" t="s">
        <v>107</v>
      </c>
      <c r="BZ557" s="53" t="s">
        <v>107</v>
      </c>
      <c r="CA557" s="53" t="s">
        <v>107</v>
      </c>
      <c r="CB557" s="53" t="s">
        <v>107</v>
      </c>
      <c r="CC557" s="53" t="s">
        <v>107</v>
      </c>
      <c r="CD557" s="53" t="s">
        <v>107</v>
      </c>
      <c r="CE557" s="53" t="s">
        <v>107</v>
      </c>
      <c r="CF557" s="51" t="s">
        <v>107</v>
      </c>
      <c r="CG557" s="51" t="s">
        <v>107</v>
      </c>
      <c r="CH557" s="51" t="s">
        <v>107</v>
      </c>
      <c r="CI557" s="51" t="s">
        <v>107</v>
      </c>
      <c r="CJ557" s="51" t="s">
        <v>107</v>
      </c>
      <c r="CK557" s="51" t="s">
        <v>107</v>
      </c>
      <c r="CL557" s="51" t="s">
        <v>107</v>
      </c>
      <c r="CM557" s="39" t="s">
        <v>173</v>
      </c>
      <c r="CN557" s="39" t="s">
        <v>173</v>
      </c>
      <c r="CO557" s="39" t="s">
        <v>173</v>
      </c>
      <c r="CP557" s="39" t="s">
        <v>176</v>
      </c>
      <c r="CQ557" s="39" t="s">
        <v>176</v>
      </c>
      <c r="CR557" s="39" t="s">
        <v>173</v>
      </c>
      <c r="CS557" s="28" t="s">
        <v>107</v>
      </c>
      <c r="CT557" s="28" t="s">
        <v>107</v>
      </c>
      <c r="CU557" s="332">
        <v>32360664</v>
      </c>
      <c r="CV557" s="43">
        <v>1</v>
      </c>
    </row>
    <row r="558" spans="1:100" ht="76.5">
      <c r="A558" s="28">
        <v>788</v>
      </c>
      <c r="B558" s="114" t="s">
        <v>1130</v>
      </c>
      <c r="C558" s="68" t="s">
        <v>4</v>
      </c>
      <c r="D558" s="29" t="s">
        <v>1112</v>
      </c>
      <c r="E558" s="42" t="s">
        <v>1113</v>
      </c>
      <c r="F558" s="42" t="s">
        <v>107</v>
      </c>
      <c r="G558" s="30" t="s">
        <v>1680</v>
      </c>
      <c r="H558" s="42" t="s">
        <v>1318</v>
      </c>
      <c r="I558" s="28">
        <v>25761020</v>
      </c>
      <c r="J558" s="28" t="s">
        <v>1681</v>
      </c>
      <c r="K558" s="31" t="s">
        <v>107</v>
      </c>
      <c r="L558" s="32">
        <v>245</v>
      </c>
      <c r="M558" s="28" t="s">
        <v>107</v>
      </c>
      <c r="N558" s="34">
        <v>404600000</v>
      </c>
      <c r="O558" s="164" t="s">
        <v>1321</v>
      </c>
      <c r="P558" s="28" t="s">
        <v>2415</v>
      </c>
      <c r="Q558" s="28" t="s">
        <v>360</v>
      </c>
      <c r="R558" s="33" t="s">
        <v>843</v>
      </c>
      <c r="S558" s="28">
        <v>17000</v>
      </c>
      <c r="T558" s="28">
        <v>5100</v>
      </c>
      <c r="U558" s="28">
        <v>11900</v>
      </c>
      <c r="V558" s="56" t="s">
        <v>1125</v>
      </c>
      <c r="W558" s="28" t="str">
        <f t="shared" si="8"/>
        <v>N.A.</v>
      </c>
      <c r="X558" s="57" t="s">
        <v>2414</v>
      </c>
      <c r="Y558" s="207">
        <v>0.13</v>
      </c>
      <c r="Z558" s="207">
        <v>0.13</v>
      </c>
      <c r="AA558" s="207">
        <v>0.13</v>
      </c>
      <c r="AB558" s="207">
        <v>0.13</v>
      </c>
      <c r="AC558" s="207">
        <v>0.13</v>
      </c>
      <c r="AD558" s="207">
        <v>0.13</v>
      </c>
      <c r="AE558" s="28" t="s">
        <v>1251</v>
      </c>
      <c r="AF558" s="28" t="s">
        <v>1251</v>
      </c>
      <c r="AG558" s="28" t="s">
        <v>1251</v>
      </c>
      <c r="AH558" s="90">
        <v>0.5</v>
      </c>
      <c r="AI558" s="38">
        <v>8689479</v>
      </c>
      <c r="AJ558" s="38">
        <v>100823</v>
      </c>
      <c r="AK558" s="38">
        <v>903454</v>
      </c>
      <c r="AL558" s="38">
        <v>870300</v>
      </c>
      <c r="AM558" s="38" t="s">
        <v>107</v>
      </c>
      <c r="AN558" s="38">
        <v>1404085</v>
      </c>
      <c r="AO558" s="38">
        <v>159555</v>
      </c>
      <c r="AP558" s="38">
        <v>1421491</v>
      </c>
      <c r="AQ558" s="38">
        <v>95298</v>
      </c>
      <c r="AR558" s="38">
        <v>703956</v>
      </c>
      <c r="AS558" s="38">
        <v>43166311</v>
      </c>
      <c r="AT558" s="38">
        <v>44365585</v>
      </c>
      <c r="AU558" s="38" t="s">
        <v>107</v>
      </c>
      <c r="AV558" s="38" t="s">
        <v>107</v>
      </c>
      <c r="AW558" s="38" t="s">
        <v>107</v>
      </c>
      <c r="AX558" s="38">
        <v>3752444</v>
      </c>
      <c r="AY558" s="38">
        <v>870300</v>
      </c>
      <c r="AZ558" s="38">
        <v>1951648</v>
      </c>
      <c r="BA558" s="38">
        <v>1951648</v>
      </c>
      <c r="BB558" s="38">
        <v>870300</v>
      </c>
      <c r="BC558" s="38">
        <v>435150</v>
      </c>
      <c r="BD558" s="38">
        <v>362625</v>
      </c>
      <c r="BE558" s="38">
        <v>1157499</v>
      </c>
      <c r="BF558" s="38">
        <v>2030700</v>
      </c>
      <c r="BG558" s="38">
        <v>4786651</v>
      </c>
      <c r="BH558" s="38">
        <v>145050</v>
      </c>
      <c r="BI558" s="38">
        <v>1775412</v>
      </c>
      <c r="BJ558" s="38" t="s">
        <v>107</v>
      </c>
      <c r="BK558" s="38" t="s">
        <v>107</v>
      </c>
      <c r="BL558" s="38" t="s">
        <v>107</v>
      </c>
      <c r="BM558" s="38" t="s">
        <v>107</v>
      </c>
      <c r="BN558" s="38">
        <v>7683054</v>
      </c>
      <c r="BO558" s="38">
        <v>174060</v>
      </c>
      <c r="BP558" s="38">
        <v>4913715</v>
      </c>
      <c r="BQ558" s="38">
        <v>7370746</v>
      </c>
      <c r="BR558" s="38">
        <v>0</v>
      </c>
      <c r="BS558" s="38">
        <v>290100</v>
      </c>
      <c r="BT558" s="330" t="s">
        <v>107</v>
      </c>
      <c r="BU558" s="38" t="s">
        <v>107</v>
      </c>
      <c r="BV558" s="38" t="s">
        <v>107</v>
      </c>
      <c r="BW558" s="38" t="s">
        <v>107</v>
      </c>
      <c r="BX558" s="38" t="s">
        <v>107</v>
      </c>
      <c r="BY558" s="53" t="s">
        <v>107</v>
      </c>
      <c r="BZ558" s="53" t="s">
        <v>107</v>
      </c>
      <c r="CA558" s="53" t="s">
        <v>107</v>
      </c>
      <c r="CB558" s="53" t="s">
        <v>107</v>
      </c>
      <c r="CC558" s="53" t="s">
        <v>107</v>
      </c>
      <c r="CD558" s="53" t="s">
        <v>107</v>
      </c>
      <c r="CE558" s="53" t="s">
        <v>107</v>
      </c>
      <c r="CF558" s="51" t="s">
        <v>107</v>
      </c>
      <c r="CG558" s="51" t="s">
        <v>107</v>
      </c>
      <c r="CH558" s="51" t="s">
        <v>107</v>
      </c>
      <c r="CI558" s="51" t="s">
        <v>107</v>
      </c>
      <c r="CJ558" s="51" t="s">
        <v>107</v>
      </c>
      <c r="CK558" s="51" t="s">
        <v>107</v>
      </c>
      <c r="CL558" s="51" t="s">
        <v>107</v>
      </c>
      <c r="CM558" s="39" t="s">
        <v>173</v>
      </c>
      <c r="CN558" s="39" t="s">
        <v>173</v>
      </c>
      <c r="CO558" s="39" t="s">
        <v>173</v>
      </c>
      <c r="CP558" s="39" t="s">
        <v>176</v>
      </c>
      <c r="CQ558" s="39" t="s">
        <v>176</v>
      </c>
      <c r="CR558" s="39" t="s">
        <v>173</v>
      </c>
      <c r="CS558" s="28" t="s">
        <v>107</v>
      </c>
      <c r="CT558" s="39" t="s">
        <v>107</v>
      </c>
      <c r="CU558" s="332">
        <v>32360664</v>
      </c>
      <c r="CV558" s="43">
        <v>1</v>
      </c>
    </row>
    <row r="559" spans="1:100" ht="51">
      <c r="A559" s="28">
        <v>792</v>
      </c>
      <c r="B559" s="114" t="s">
        <v>1130</v>
      </c>
      <c r="C559" s="68" t="s">
        <v>4</v>
      </c>
      <c r="D559" s="170" t="s">
        <v>1192</v>
      </c>
      <c r="E559" s="28" t="s">
        <v>1129</v>
      </c>
      <c r="F559" s="42" t="s">
        <v>107</v>
      </c>
      <c r="G559" s="30" t="s">
        <v>1688</v>
      </c>
      <c r="H559" s="42" t="s">
        <v>1318</v>
      </c>
      <c r="I559" s="28">
        <v>25766009</v>
      </c>
      <c r="J559" s="28" t="s">
        <v>1689</v>
      </c>
      <c r="K559" s="31" t="s">
        <v>107</v>
      </c>
      <c r="L559" s="28">
        <v>460</v>
      </c>
      <c r="M559" s="28" t="s">
        <v>107</v>
      </c>
      <c r="N559" s="34">
        <v>633000000</v>
      </c>
      <c r="O559" s="28" t="s">
        <v>107</v>
      </c>
      <c r="P559" s="28" t="s">
        <v>2415</v>
      </c>
      <c r="Q559" s="28" t="s">
        <v>360</v>
      </c>
      <c r="R559" s="28" t="s">
        <v>1129</v>
      </c>
      <c r="S559" s="28">
        <v>52000</v>
      </c>
      <c r="T559" s="28">
        <v>8800</v>
      </c>
      <c r="U559" s="63">
        <v>35000</v>
      </c>
      <c r="V559" s="42" t="s">
        <v>1198</v>
      </c>
      <c r="W559" s="28" t="str">
        <f t="shared" si="8"/>
        <v>N.A.</v>
      </c>
      <c r="X559" s="57" t="s">
        <v>2413</v>
      </c>
      <c r="Y559" s="207">
        <v>0.05</v>
      </c>
      <c r="Z559" s="207">
        <v>0.1</v>
      </c>
      <c r="AA559" s="207">
        <v>0.1</v>
      </c>
      <c r="AB559" s="207">
        <v>0.15</v>
      </c>
      <c r="AC559" s="207">
        <v>0.15</v>
      </c>
      <c r="AD559" s="207">
        <v>0.15</v>
      </c>
      <c r="AE559" s="28" t="s">
        <v>1251</v>
      </c>
      <c r="AF559" s="28" t="s">
        <v>1251</v>
      </c>
      <c r="AG559" s="28" t="s">
        <v>1251</v>
      </c>
      <c r="AH559" s="37">
        <v>0.5</v>
      </c>
      <c r="AI559" s="38">
        <v>8689479</v>
      </c>
      <c r="AJ559" s="38">
        <v>100823</v>
      </c>
      <c r="AK559" s="38">
        <v>903454</v>
      </c>
      <c r="AL559" s="38">
        <v>870300</v>
      </c>
      <c r="AM559" s="38" t="s">
        <v>107</v>
      </c>
      <c r="AN559" s="38">
        <v>1404085</v>
      </c>
      <c r="AO559" s="38">
        <v>159555</v>
      </c>
      <c r="AP559" s="38">
        <v>1421491</v>
      </c>
      <c r="AQ559" s="38">
        <v>95298</v>
      </c>
      <c r="AR559" s="38">
        <v>703956</v>
      </c>
      <c r="AS559" s="38">
        <v>43166311</v>
      </c>
      <c r="AT559" s="38">
        <v>44365585</v>
      </c>
      <c r="AU559" s="38" t="s">
        <v>107</v>
      </c>
      <c r="AV559" s="38" t="s">
        <v>107</v>
      </c>
      <c r="AW559" s="38" t="s">
        <v>107</v>
      </c>
      <c r="AX559" s="38">
        <v>3752444</v>
      </c>
      <c r="AY559" s="38">
        <v>870300</v>
      </c>
      <c r="AZ559" s="38">
        <v>1951648</v>
      </c>
      <c r="BA559" s="38">
        <v>1951648</v>
      </c>
      <c r="BB559" s="38">
        <v>870300</v>
      </c>
      <c r="BC559" s="38">
        <v>435150</v>
      </c>
      <c r="BD559" s="38">
        <v>362625</v>
      </c>
      <c r="BE559" s="38">
        <v>1157499</v>
      </c>
      <c r="BF559" s="38">
        <v>2030700</v>
      </c>
      <c r="BG559" s="38">
        <v>4786651</v>
      </c>
      <c r="BH559" s="38">
        <v>145050</v>
      </c>
      <c r="BI559" s="38">
        <v>1775412</v>
      </c>
      <c r="BJ559" s="38" t="s">
        <v>107</v>
      </c>
      <c r="BK559" s="38" t="s">
        <v>107</v>
      </c>
      <c r="BL559" s="38" t="s">
        <v>107</v>
      </c>
      <c r="BM559" s="38" t="s">
        <v>107</v>
      </c>
      <c r="BN559" s="38">
        <v>7683054</v>
      </c>
      <c r="BO559" s="38">
        <v>174060</v>
      </c>
      <c r="BP559" s="38">
        <v>4913715</v>
      </c>
      <c r="BQ559" s="38">
        <v>7370746</v>
      </c>
      <c r="BR559" s="38">
        <v>0</v>
      </c>
      <c r="BS559" s="38">
        <v>290100</v>
      </c>
      <c r="BT559" s="330" t="s">
        <v>107</v>
      </c>
      <c r="BU559" s="38" t="s">
        <v>107</v>
      </c>
      <c r="BV559" s="38" t="s">
        <v>107</v>
      </c>
      <c r="BW559" s="38" t="s">
        <v>107</v>
      </c>
      <c r="BX559" s="38" t="s">
        <v>107</v>
      </c>
      <c r="BY559" s="53" t="s">
        <v>107</v>
      </c>
      <c r="BZ559" s="53" t="s">
        <v>107</v>
      </c>
      <c r="CA559" s="53" t="s">
        <v>107</v>
      </c>
      <c r="CB559" s="53" t="s">
        <v>107</v>
      </c>
      <c r="CC559" s="53" t="s">
        <v>107</v>
      </c>
      <c r="CD559" s="53" t="s">
        <v>107</v>
      </c>
      <c r="CE559" s="53" t="s">
        <v>107</v>
      </c>
      <c r="CF559" s="85" t="s">
        <v>107</v>
      </c>
      <c r="CG559" s="85" t="s">
        <v>107</v>
      </c>
      <c r="CH559" s="85" t="s">
        <v>107</v>
      </c>
      <c r="CI559" s="85" t="s">
        <v>107</v>
      </c>
      <c r="CJ559" s="85" t="s">
        <v>107</v>
      </c>
      <c r="CK559" s="85" t="s">
        <v>107</v>
      </c>
      <c r="CL559" s="85" t="s">
        <v>107</v>
      </c>
      <c r="CM559" s="41" t="s">
        <v>173</v>
      </c>
      <c r="CN559" s="41" t="s">
        <v>173</v>
      </c>
      <c r="CO559" s="41" t="s">
        <v>173</v>
      </c>
      <c r="CP559" s="41" t="s">
        <v>176</v>
      </c>
      <c r="CQ559" s="41" t="s">
        <v>176</v>
      </c>
      <c r="CR559" s="41" t="s">
        <v>173</v>
      </c>
      <c r="CS559" s="28" t="s">
        <v>107</v>
      </c>
      <c r="CT559" s="41" t="s">
        <v>107</v>
      </c>
      <c r="CU559" s="332">
        <v>37766679</v>
      </c>
      <c r="CV559" s="43">
        <v>1</v>
      </c>
    </row>
    <row r="560" spans="1:100" ht="51">
      <c r="A560" s="28">
        <v>795</v>
      </c>
      <c r="B560" s="29" t="s">
        <v>266</v>
      </c>
      <c r="C560" s="72" t="s">
        <v>2</v>
      </c>
      <c r="D560" s="29" t="s">
        <v>337</v>
      </c>
      <c r="E560" s="42" t="s">
        <v>338</v>
      </c>
      <c r="F560" s="42" t="s">
        <v>107</v>
      </c>
      <c r="G560" s="30" t="s">
        <v>1694</v>
      </c>
      <c r="H560" s="172" t="s">
        <v>1103</v>
      </c>
      <c r="I560" s="28">
        <v>11106013</v>
      </c>
      <c r="J560" s="28" t="s">
        <v>1695</v>
      </c>
      <c r="K560" s="31" t="s">
        <v>107</v>
      </c>
      <c r="L560" s="156">
        <v>108</v>
      </c>
      <c r="M560" s="33" t="s">
        <v>107</v>
      </c>
      <c r="N560" s="34">
        <v>210000000</v>
      </c>
      <c r="O560" s="33" t="s">
        <v>107</v>
      </c>
      <c r="P560" s="28" t="s">
        <v>130</v>
      </c>
      <c r="Q560" s="28" t="s">
        <v>1056</v>
      </c>
      <c r="R560" s="28" t="s">
        <v>107</v>
      </c>
      <c r="S560" s="28" t="s">
        <v>107</v>
      </c>
      <c r="T560" s="42" t="s">
        <v>107</v>
      </c>
      <c r="U560" s="28" t="s">
        <v>107</v>
      </c>
      <c r="V560" s="28" t="s">
        <v>107</v>
      </c>
      <c r="W560" s="28" t="str">
        <f t="shared" si="8"/>
        <v>N.A.</v>
      </c>
      <c r="X560" s="57" t="s">
        <v>2414</v>
      </c>
      <c r="Y560" s="207">
        <v>0</v>
      </c>
      <c r="Z560" s="207">
        <v>0</v>
      </c>
      <c r="AA560" s="207">
        <v>0</v>
      </c>
      <c r="AB560" s="207">
        <v>0</v>
      </c>
      <c r="AC560" s="207">
        <v>0</v>
      </c>
      <c r="AD560" s="207">
        <v>0</v>
      </c>
      <c r="AE560" s="28" t="s">
        <v>1251</v>
      </c>
      <c r="AF560" s="28" t="s">
        <v>1251</v>
      </c>
      <c r="AG560" s="28" t="s">
        <v>1251</v>
      </c>
      <c r="AH560" s="173">
        <v>1</v>
      </c>
      <c r="AI560" s="38">
        <v>8689479</v>
      </c>
      <c r="AJ560" s="38">
        <v>589650</v>
      </c>
      <c r="AK560" s="38">
        <v>708758</v>
      </c>
      <c r="AL560" s="38" t="s">
        <v>107</v>
      </c>
      <c r="AM560" s="38" t="s">
        <v>107</v>
      </c>
      <c r="AN560" s="38">
        <v>9467039</v>
      </c>
      <c r="AO560" s="38" t="s">
        <v>107</v>
      </c>
      <c r="AP560" s="38">
        <v>365582</v>
      </c>
      <c r="AQ560" s="38">
        <v>347439</v>
      </c>
      <c r="AR560" s="38" t="s">
        <v>107</v>
      </c>
      <c r="AS560" s="38" t="s">
        <v>107</v>
      </c>
      <c r="AT560" s="38" t="s">
        <v>107</v>
      </c>
      <c r="AU560" s="38" t="s">
        <v>107</v>
      </c>
      <c r="AV560" s="38" t="s">
        <v>107</v>
      </c>
      <c r="AW560" s="38" t="s">
        <v>107</v>
      </c>
      <c r="AX560" s="38">
        <v>2996807</v>
      </c>
      <c r="AY560" s="38">
        <v>4375141</v>
      </c>
      <c r="AZ560" s="38">
        <v>4325458</v>
      </c>
      <c r="BA560" s="38">
        <v>2830318</v>
      </c>
      <c r="BB560" s="38" t="s">
        <v>107</v>
      </c>
      <c r="BC560" s="38">
        <v>1273643</v>
      </c>
      <c r="BD560" s="38">
        <v>179547</v>
      </c>
      <c r="BE560" s="38">
        <v>1528371</v>
      </c>
      <c r="BF560" s="38">
        <v>1639817</v>
      </c>
      <c r="BG560" s="38">
        <v>3884750</v>
      </c>
      <c r="BH560" s="38">
        <v>114258</v>
      </c>
      <c r="BI560" s="38">
        <v>2358599</v>
      </c>
      <c r="BJ560" s="38">
        <v>783479</v>
      </c>
      <c r="BK560" s="38" t="s">
        <v>107</v>
      </c>
      <c r="BL560" s="38" t="s">
        <v>107</v>
      </c>
      <c r="BM560" s="38" t="s">
        <v>107</v>
      </c>
      <c r="BN560" s="38">
        <v>9589457</v>
      </c>
      <c r="BO560" s="38">
        <v>212192</v>
      </c>
      <c r="BP560" s="38" t="s">
        <v>107</v>
      </c>
      <c r="BQ560" s="38" t="s">
        <v>107</v>
      </c>
      <c r="BR560" s="38" t="s">
        <v>107</v>
      </c>
      <c r="BS560" s="38">
        <v>745317</v>
      </c>
      <c r="BT560" s="330" t="s">
        <v>107</v>
      </c>
      <c r="BU560" s="38" t="s">
        <v>107</v>
      </c>
      <c r="BV560" s="38" t="s">
        <v>107</v>
      </c>
      <c r="BW560" s="38" t="s">
        <v>107</v>
      </c>
      <c r="BX560" s="38" t="s">
        <v>107</v>
      </c>
      <c r="BY560" s="174" t="s">
        <v>113</v>
      </c>
      <c r="BZ560" s="41" t="s">
        <v>173</v>
      </c>
      <c r="CA560" s="41" t="s">
        <v>173</v>
      </c>
      <c r="CB560" s="174" t="s">
        <v>114</v>
      </c>
      <c r="CC560" s="174" t="s">
        <v>114</v>
      </c>
      <c r="CD560" s="174" t="s">
        <v>114</v>
      </c>
      <c r="CE560" s="174" t="s">
        <v>114</v>
      </c>
      <c r="CF560" s="42">
        <v>8500000</v>
      </c>
      <c r="CG560" s="41" t="s">
        <v>107</v>
      </c>
      <c r="CH560" s="41" t="s">
        <v>107</v>
      </c>
      <c r="CI560" s="41" t="s">
        <v>107</v>
      </c>
      <c r="CJ560" s="41" t="s">
        <v>107</v>
      </c>
      <c r="CK560" s="41" t="s">
        <v>107</v>
      </c>
      <c r="CL560" s="41" t="s">
        <v>107</v>
      </c>
      <c r="CM560" s="41" t="s">
        <v>107</v>
      </c>
      <c r="CN560" s="41" t="s">
        <v>107</v>
      </c>
      <c r="CO560" s="41" t="s">
        <v>107</v>
      </c>
      <c r="CP560" s="41" t="s">
        <v>107</v>
      </c>
      <c r="CQ560" s="41" t="s">
        <v>107</v>
      </c>
      <c r="CR560" s="41" t="s">
        <v>107</v>
      </c>
      <c r="CS560" s="41" t="s">
        <v>107</v>
      </c>
      <c r="CT560" s="41" t="s">
        <v>107</v>
      </c>
      <c r="CU560" s="332">
        <v>10282358</v>
      </c>
      <c r="CV560" s="43">
        <v>1</v>
      </c>
    </row>
    <row r="561" spans="1:100" ht="25.5">
      <c r="A561" s="28">
        <v>797</v>
      </c>
      <c r="B561" s="29" t="s">
        <v>104</v>
      </c>
      <c r="C561" s="29" t="s">
        <v>0</v>
      </c>
      <c r="D561" s="29" t="s">
        <v>337</v>
      </c>
      <c r="E561" s="42" t="s">
        <v>346</v>
      </c>
      <c r="F561" s="42" t="s">
        <v>107</v>
      </c>
      <c r="G561" s="30" t="s">
        <v>1698</v>
      </c>
      <c r="H561" s="42" t="s">
        <v>109</v>
      </c>
      <c r="I561" s="28">
        <v>1606251</v>
      </c>
      <c r="J561" s="28" t="s">
        <v>1699</v>
      </c>
      <c r="K561" s="31" t="s">
        <v>355</v>
      </c>
      <c r="L561" s="32">
        <v>310</v>
      </c>
      <c r="M561" s="33">
        <v>5</v>
      </c>
      <c r="N561" s="34">
        <v>251100000</v>
      </c>
      <c r="O561" s="28" t="s">
        <v>979</v>
      </c>
      <c r="P561" s="28" t="s">
        <v>130</v>
      </c>
      <c r="Q561" s="28" t="s">
        <v>112</v>
      </c>
      <c r="R561" s="28" t="s">
        <v>107</v>
      </c>
      <c r="S561" s="28">
        <v>2800</v>
      </c>
      <c r="T561" s="28">
        <v>2132</v>
      </c>
      <c r="U561" s="28" t="s">
        <v>107</v>
      </c>
      <c r="V561" s="28" t="s">
        <v>107</v>
      </c>
      <c r="W561" s="28" t="str">
        <f t="shared" si="8"/>
        <v>N.A.</v>
      </c>
      <c r="X561" s="57" t="s">
        <v>2413</v>
      </c>
      <c r="Y561" s="207">
        <v>7.0000000000000007E-2</v>
      </c>
      <c r="Z561" s="207">
        <v>7.0000000000000007E-2</v>
      </c>
      <c r="AA561" s="207">
        <v>7.0000000000000007E-2</v>
      </c>
      <c r="AB561" s="207">
        <v>7.0000000000000007E-2</v>
      </c>
      <c r="AC561" s="207">
        <v>0.08</v>
      </c>
      <c r="AD561" s="207">
        <v>0.09</v>
      </c>
      <c r="AE561" s="28" t="s">
        <v>1251</v>
      </c>
      <c r="AF561" s="28" t="s">
        <v>1251</v>
      </c>
      <c r="AG561" s="28" t="s">
        <v>1251</v>
      </c>
      <c r="AH561" s="37">
        <v>1</v>
      </c>
      <c r="AI561" s="38" t="s">
        <v>107</v>
      </c>
      <c r="AJ561" s="38">
        <v>535272</v>
      </c>
      <c r="AK561" s="38">
        <v>764674</v>
      </c>
      <c r="AL561" s="38" t="s">
        <v>107</v>
      </c>
      <c r="AM561" s="38" t="s">
        <v>107</v>
      </c>
      <c r="AN561" s="38">
        <v>11547654</v>
      </c>
      <c r="AO561" s="38">
        <v>2</v>
      </c>
      <c r="AP561" s="38">
        <v>2</v>
      </c>
      <c r="AQ561" s="38">
        <v>128475</v>
      </c>
      <c r="AR561" s="38">
        <v>613375</v>
      </c>
      <c r="AS561" s="38" t="s">
        <v>107</v>
      </c>
      <c r="AT561" s="38" t="s">
        <v>107</v>
      </c>
      <c r="AU561" s="38" t="s">
        <v>107</v>
      </c>
      <c r="AV561" s="38" t="s">
        <v>107</v>
      </c>
      <c r="AW561" s="38" t="s">
        <v>107</v>
      </c>
      <c r="AX561" s="38">
        <v>2</v>
      </c>
      <c r="AY561" s="38">
        <v>5780609</v>
      </c>
      <c r="AZ561" s="38">
        <v>2891625</v>
      </c>
      <c r="BA561" s="38">
        <v>4089166</v>
      </c>
      <c r="BB561" s="38">
        <v>2</v>
      </c>
      <c r="BC561" s="38">
        <v>0</v>
      </c>
      <c r="BD561" s="38">
        <v>173454</v>
      </c>
      <c r="BE561" s="38">
        <v>1970774</v>
      </c>
      <c r="BF561" s="38">
        <v>1185329</v>
      </c>
      <c r="BG561" s="38">
        <v>4896777</v>
      </c>
      <c r="BH561" s="38">
        <v>130091</v>
      </c>
      <c r="BI561" s="38">
        <v>2318558</v>
      </c>
      <c r="BJ561" s="38">
        <v>2513009</v>
      </c>
      <c r="BK561" s="38" t="s">
        <v>107</v>
      </c>
      <c r="BL561" s="38" t="s">
        <v>107</v>
      </c>
      <c r="BM561" s="38">
        <v>2044583</v>
      </c>
      <c r="BN561" s="38">
        <v>7892091</v>
      </c>
      <c r="BO561" s="38">
        <v>130091</v>
      </c>
      <c r="BP561" s="38">
        <v>6394607</v>
      </c>
      <c r="BQ561" s="38">
        <v>10678077</v>
      </c>
      <c r="BR561" s="38">
        <v>2</v>
      </c>
      <c r="BS561" s="38">
        <v>1011820</v>
      </c>
      <c r="BT561" s="330" t="s">
        <v>107</v>
      </c>
      <c r="BU561" s="38" t="s">
        <v>107</v>
      </c>
      <c r="BV561" s="38" t="s">
        <v>107</v>
      </c>
      <c r="BW561" s="38" t="s">
        <v>107</v>
      </c>
      <c r="BX561" s="38" t="s">
        <v>107</v>
      </c>
      <c r="BY561" s="41" t="s">
        <v>113</v>
      </c>
      <c r="BZ561" s="41" t="s">
        <v>113</v>
      </c>
      <c r="CA561" s="41" t="s">
        <v>113</v>
      </c>
      <c r="CB561" s="41" t="s">
        <v>113</v>
      </c>
      <c r="CC561" s="41" t="s">
        <v>113</v>
      </c>
      <c r="CD561" s="41" t="s">
        <v>113</v>
      </c>
      <c r="CE561" s="41" t="s">
        <v>114</v>
      </c>
      <c r="CF561" s="42" t="s">
        <v>107</v>
      </c>
      <c r="CG561" s="28" t="s">
        <v>107</v>
      </c>
      <c r="CH561" s="28" t="s">
        <v>107</v>
      </c>
      <c r="CI561" s="28" t="s">
        <v>107</v>
      </c>
      <c r="CJ561" s="28" t="s">
        <v>107</v>
      </c>
      <c r="CK561" s="28" t="s">
        <v>107</v>
      </c>
      <c r="CL561" s="28" t="s">
        <v>107</v>
      </c>
      <c r="CM561" s="28" t="s">
        <v>107</v>
      </c>
      <c r="CN561" s="28" t="s">
        <v>107</v>
      </c>
      <c r="CO561" s="28" t="s">
        <v>107</v>
      </c>
      <c r="CP561" s="28" t="s">
        <v>107</v>
      </c>
      <c r="CQ561" s="28" t="s">
        <v>107</v>
      </c>
      <c r="CR561" s="28" t="s">
        <v>107</v>
      </c>
      <c r="CS561" s="28" t="s">
        <v>107</v>
      </c>
      <c r="CT561" s="28" t="s">
        <v>107</v>
      </c>
      <c r="CU561" s="332">
        <v>12455741</v>
      </c>
      <c r="CV561" s="43">
        <v>1</v>
      </c>
    </row>
    <row r="562" spans="1:100" ht="63.75">
      <c r="A562" s="28">
        <v>798</v>
      </c>
      <c r="B562" s="162" t="s">
        <v>1130</v>
      </c>
      <c r="C562" s="68" t="s">
        <v>4</v>
      </c>
      <c r="D562" s="29" t="s">
        <v>1112</v>
      </c>
      <c r="E562" s="40" t="s">
        <v>1113</v>
      </c>
      <c r="F562" s="40" t="s">
        <v>107</v>
      </c>
      <c r="G562" s="168" t="s">
        <v>1700</v>
      </c>
      <c r="H562" s="40" t="s">
        <v>1318</v>
      </c>
      <c r="I562" s="28">
        <v>25761019</v>
      </c>
      <c r="J562" s="28" t="s">
        <v>1701</v>
      </c>
      <c r="K562" s="31" t="s">
        <v>107</v>
      </c>
      <c r="L562" s="163">
        <v>154</v>
      </c>
      <c r="M562" s="62" t="s">
        <v>107</v>
      </c>
      <c r="N562" s="34">
        <v>238000000</v>
      </c>
      <c r="O562" s="62" t="s">
        <v>107</v>
      </c>
      <c r="P562" s="28" t="s">
        <v>2415</v>
      </c>
      <c r="Q562" s="28" t="s">
        <v>360</v>
      </c>
      <c r="R562" s="33" t="s">
        <v>843</v>
      </c>
      <c r="S562" s="62">
        <v>10400</v>
      </c>
      <c r="T562" s="62">
        <v>2950</v>
      </c>
      <c r="U562" s="62">
        <v>7500</v>
      </c>
      <c r="V562" s="62" t="s">
        <v>1125</v>
      </c>
      <c r="W562" s="28" t="str">
        <f t="shared" si="8"/>
        <v>N.A.</v>
      </c>
      <c r="X562" s="57" t="s">
        <v>2413</v>
      </c>
      <c r="Y562" s="207">
        <v>0.1</v>
      </c>
      <c r="Z562" s="207">
        <v>0.1</v>
      </c>
      <c r="AA562" s="207">
        <v>0.17</v>
      </c>
      <c r="AB562" s="207">
        <v>0.2</v>
      </c>
      <c r="AC562" s="207">
        <v>0.2</v>
      </c>
      <c r="AD562" s="207">
        <v>0.2</v>
      </c>
      <c r="AE562" s="28" t="s">
        <v>1251</v>
      </c>
      <c r="AF562" s="28" t="s">
        <v>1251</v>
      </c>
      <c r="AG562" s="28" t="s">
        <v>1251</v>
      </c>
      <c r="AH562" s="169">
        <v>0.5</v>
      </c>
      <c r="AI562" s="38">
        <v>8689479</v>
      </c>
      <c r="AJ562" s="38">
        <v>100823</v>
      </c>
      <c r="AK562" s="38">
        <v>903454</v>
      </c>
      <c r="AL562" s="38">
        <v>870300</v>
      </c>
      <c r="AM562" s="38" t="s">
        <v>107</v>
      </c>
      <c r="AN562" s="38">
        <v>1404085</v>
      </c>
      <c r="AO562" s="38">
        <v>159555</v>
      </c>
      <c r="AP562" s="38">
        <v>1421491</v>
      </c>
      <c r="AQ562" s="38">
        <v>95298</v>
      </c>
      <c r="AR562" s="38">
        <v>703956</v>
      </c>
      <c r="AS562" s="38">
        <v>43166311</v>
      </c>
      <c r="AT562" s="38">
        <v>44365585</v>
      </c>
      <c r="AU562" s="38" t="s">
        <v>107</v>
      </c>
      <c r="AV562" s="38" t="s">
        <v>107</v>
      </c>
      <c r="AW562" s="38" t="s">
        <v>107</v>
      </c>
      <c r="AX562" s="38">
        <v>3752444</v>
      </c>
      <c r="AY562" s="38">
        <v>870300</v>
      </c>
      <c r="AZ562" s="38">
        <v>1951648</v>
      </c>
      <c r="BA562" s="38">
        <v>1951648</v>
      </c>
      <c r="BB562" s="38">
        <v>870300</v>
      </c>
      <c r="BC562" s="38">
        <v>435150</v>
      </c>
      <c r="BD562" s="38">
        <v>362625</v>
      </c>
      <c r="BE562" s="38">
        <v>1157499</v>
      </c>
      <c r="BF562" s="38">
        <v>2030700</v>
      </c>
      <c r="BG562" s="38">
        <v>4786651</v>
      </c>
      <c r="BH562" s="38">
        <v>145050</v>
      </c>
      <c r="BI562" s="38">
        <v>1775412</v>
      </c>
      <c r="BJ562" s="38" t="s">
        <v>107</v>
      </c>
      <c r="BK562" s="38" t="s">
        <v>107</v>
      </c>
      <c r="BL562" s="38" t="s">
        <v>107</v>
      </c>
      <c r="BM562" s="38" t="s">
        <v>107</v>
      </c>
      <c r="BN562" s="38">
        <v>7683054</v>
      </c>
      <c r="BO562" s="38">
        <v>174060</v>
      </c>
      <c r="BP562" s="38">
        <v>4913715</v>
      </c>
      <c r="BQ562" s="38">
        <v>7370746</v>
      </c>
      <c r="BR562" s="38">
        <v>0</v>
      </c>
      <c r="BS562" s="38">
        <v>290100</v>
      </c>
      <c r="BT562" s="330" t="s">
        <v>107</v>
      </c>
      <c r="BU562" s="38" t="s">
        <v>107</v>
      </c>
      <c r="BV562" s="38" t="s">
        <v>107</v>
      </c>
      <c r="BW562" s="38" t="s">
        <v>107</v>
      </c>
      <c r="BX562" s="38" t="s">
        <v>107</v>
      </c>
      <c r="BY562" s="51" t="s">
        <v>107</v>
      </c>
      <c r="BZ562" s="51" t="s">
        <v>107</v>
      </c>
      <c r="CA562" s="51" t="s">
        <v>107</v>
      </c>
      <c r="CB562" s="51" t="s">
        <v>107</v>
      </c>
      <c r="CC562" s="51" t="s">
        <v>107</v>
      </c>
      <c r="CD562" s="85" t="s">
        <v>107</v>
      </c>
      <c r="CE562" s="85" t="s">
        <v>107</v>
      </c>
      <c r="CF562" s="85" t="s">
        <v>107</v>
      </c>
      <c r="CG562" s="85" t="s">
        <v>107</v>
      </c>
      <c r="CH562" s="85" t="s">
        <v>107</v>
      </c>
      <c r="CI562" s="85" t="s">
        <v>107</v>
      </c>
      <c r="CJ562" s="85" t="s">
        <v>107</v>
      </c>
      <c r="CK562" s="85" t="s">
        <v>107</v>
      </c>
      <c r="CL562" s="85" t="s">
        <v>107</v>
      </c>
      <c r="CM562" s="41" t="s">
        <v>173</v>
      </c>
      <c r="CN562" s="41" t="s">
        <v>173</v>
      </c>
      <c r="CO562" s="41" t="s">
        <v>173</v>
      </c>
      <c r="CP562" s="41" t="s">
        <v>176</v>
      </c>
      <c r="CQ562" s="41" t="s">
        <v>176</v>
      </c>
      <c r="CR562" s="41" t="s">
        <v>173</v>
      </c>
      <c r="CS562" s="28" t="s">
        <v>107</v>
      </c>
      <c r="CT562" s="39" t="s">
        <v>107</v>
      </c>
      <c r="CU562" s="332">
        <v>32360664</v>
      </c>
      <c r="CV562" s="43">
        <v>1</v>
      </c>
    </row>
    <row r="563" spans="1:100" ht="25.5">
      <c r="A563" s="28">
        <v>799</v>
      </c>
      <c r="B563" s="29" t="s">
        <v>104</v>
      </c>
      <c r="C563" s="29" t="s">
        <v>0</v>
      </c>
      <c r="D563" s="29" t="s">
        <v>337</v>
      </c>
      <c r="E563" s="42" t="s">
        <v>338</v>
      </c>
      <c r="F563" s="42" t="s">
        <v>107</v>
      </c>
      <c r="G563" s="30" t="s">
        <v>1702</v>
      </c>
      <c r="H563" s="42" t="s">
        <v>109</v>
      </c>
      <c r="I563" s="28">
        <v>1606254</v>
      </c>
      <c r="J563" s="28" t="s">
        <v>1703</v>
      </c>
      <c r="K563" s="31" t="s">
        <v>341</v>
      </c>
      <c r="L563" s="32">
        <v>132</v>
      </c>
      <c r="M563" s="33">
        <v>5</v>
      </c>
      <c r="N563" s="34">
        <v>100600000</v>
      </c>
      <c r="O563" s="28" t="s">
        <v>338</v>
      </c>
      <c r="P563" s="28" t="s">
        <v>130</v>
      </c>
      <c r="Q563" s="28" t="s">
        <v>112</v>
      </c>
      <c r="R563" s="28" t="s">
        <v>107</v>
      </c>
      <c r="S563" s="28" t="s">
        <v>107</v>
      </c>
      <c r="T563" s="42" t="s">
        <v>107</v>
      </c>
      <c r="U563" s="28" t="s">
        <v>107</v>
      </c>
      <c r="V563" s="28" t="s">
        <v>107</v>
      </c>
      <c r="W563" s="28" t="str">
        <f t="shared" si="8"/>
        <v>N.A.</v>
      </c>
      <c r="X563" s="57" t="s">
        <v>2412</v>
      </c>
      <c r="Y563" s="207">
        <v>0.06</v>
      </c>
      <c r="Z563" s="207">
        <v>0.06</v>
      </c>
      <c r="AA563" s="207">
        <v>0.06</v>
      </c>
      <c r="AB563" s="207">
        <v>0.06</v>
      </c>
      <c r="AC563" s="207">
        <v>7.0000000000000007E-2</v>
      </c>
      <c r="AD563" s="207">
        <v>0.08</v>
      </c>
      <c r="AE563" s="28" t="s">
        <v>1251</v>
      </c>
      <c r="AF563" s="28" t="s">
        <v>1251</v>
      </c>
      <c r="AG563" s="28" t="s">
        <v>1251</v>
      </c>
      <c r="AH563" s="37">
        <v>1</v>
      </c>
      <c r="AI563" s="38">
        <v>8689479</v>
      </c>
      <c r="AJ563" s="38">
        <v>535272</v>
      </c>
      <c r="AK563" s="38">
        <v>764674</v>
      </c>
      <c r="AL563" s="38" t="s">
        <v>107</v>
      </c>
      <c r="AM563" s="38" t="s">
        <v>107</v>
      </c>
      <c r="AN563" s="38">
        <v>11547654</v>
      </c>
      <c r="AO563" s="38">
        <v>527502</v>
      </c>
      <c r="AP563" s="38">
        <v>1338179</v>
      </c>
      <c r="AQ563" s="38">
        <v>128475</v>
      </c>
      <c r="AR563" s="38">
        <v>613375</v>
      </c>
      <c r="AS563" s="38" t="s">
        <v>107</v>
      </c>
      <c r="AT563" s="38" t="s">
        <v>107</v>
      </c>
      <c r="AU563" s="38" t="s">
        <v>107</v>
      </c>
      <c r="AV563" s="38" t="s">
        <v>107</v>
      </c>
      <c r="AW563" s="38" t="s">
        <v>107</v>
      </c>
      <c r="AX563" s="38">
        <v>4600313</v>
      </c>
      <c r="AY563" s="38">
        <v>5780609</v>
      </c>
      <c r="AZ563" s="38">
        <v>2891625</v>
      </c>
      <c r="BA563" s="38">
        <v>4089166</v>
      </c>
      <c r="BB563" s="38">
        <v>1368593</v>
      </c>
      <c r="BC563" s="38">
        <v>1533438</v>
      </c>
      <c r="BD563" s="38">
        <v>173454</v>
      </c>
      <c r="BE563" s="38">
        <v>1970774</v>
      </c>
      <c r="BF563" s="38">
        <v>1360990</v>
      </c>
      <c r="BG563" s="38">
        <v>4896777</v>
      </c>
      <c r="BH563" s="38">
        <v>130091</v>
      </c>
      <c r="BI563" s="38">
        <v>2146812</v>
      </c>
      <c r="BJ563" s="38">
        <v>2797733</v>
      </c>
      <c r="BK563" s="38" t="s">
        <v>107</v>
      </c>
      <c r="BL563" s="38" t="s">
        <v>107</v>
      </c>
      <c r="BM563" s="38">
        <v>2044583</v>
      </c>
      <c r="BN563" s="38">
        <v>7892091</v>
      </c>
      <c r="BO563" s="38">
        <v>130091</v>
      </c>
      <c r="BP563" s="38" t="s">
        <v>107</v>
      </c>
      <c r="BQ563" s="38" t="s">
        <v>107</v>
      </c>
      <c r="BR563" s="38">
        <v>2</v>
      </c>
      <c r="BS563" s="38">
        <v>1011820</v>
      </c>
      <c r="BT563" s="330" t="s">
        <v>107</v>
      </c>
      <c r="BU563" s="38" t="s">
        <v>107</v>
      </c>
      <c r="BV563" s="38" t="s">
        <v>107</v>
      </c>
      <c r="BW563" s="38" t="s">
        <v>107</v>
      </c>
      <c r="BX563" s="38" t="s">
        <v>107</v>
      </c>
      <c r="BY563" s="41" t="s">
        <v>113</v>
      </c>
      <c r="BZ563" s="41" t="s">
        <v>113</v>
      </c>
      <c r="CA563" s="41" t="s">
        <v>113</v>
      </c>
      <c r="CB563" s="41" t="s">
        <v>114</v>
      </c>
      <c r="CC563" s="41" t="s">
        <v>113</v>
      </c>
      <c r="CD563" s="41" t="s">
        <v>114</v>
      </c>
      <c r="CE563" s="41" t="s">
        <v>114</v>
      </c>
      <c r="CF563" s="42" t="s">
        <v>107</v>
      </c>
      <c r="CG563" s="28" t="s">
        <v>107</v>
      </c>
      <c r="CH563" s="28" t="s">
        <v>107</v>
      </c>
      <c r="CI563" s="28" t="s">
        <v>107</v>
      </c>
      <c r="CJ563" s="28" t="s">
        <v>107</v>
      </c>
      <c r="CK563" s="28" t="s">
        <v>107</v>
      </c>
      <c r="CL563" s="28" t="s">
        <v>107</v>
      </c>
      <c r="CM563" s="28" t="s">
        <v>107</v>
      </c>
      <c r="CN563" s="28" t="s">
        <v>107</v>
      </c>
      <c r="CO563" s="28" t="s">
        <v>107</v>
      </c>
      <c r="CP563" s="28" t="s">
        <v>107</v>
      </c>
      <c r="CQ563" s="28" t="s">
        <v>107</v>
      </c>
      <c r="CR563" s="28" t="s">
        <v>107</v>
      </c>
      <c r="CS563" s="28" t="s">
        <v>107</v>
      </c>
      <c r="CT563" s="28" t="s">
        <v>107</v>
      </c>
      <c r="CU563" s="332">
        <v>9934422</v>
      </c>
      <c r="CV563" s="43">
        <v>1</v>
      </c>
    </row>
    <row r="564" spans="1:100" ht="51">
      <c r="A564" s="28">
        <v>801</v>
      </c>
      <c r="B564" s="29" t="s">
        <v>104</v>
      </c>
      <c r="C564" s="29" t="s">
        <v>0</v>
      </c>
      <c r="D564" s="29" t="s">
        <v>810</v>
      </c>
      <c r="E564" s="42" t="s">
        <v>814</v>
      </c>
      <c r="F564" s="42" t="s">
        <v>107</v>
      </c>
      <c r="G564" s="30" t="s">
        <v>1706</v>
      </c>
      <c r="H564" s="42" t="s">
        <v>109</v>
      </c>
      <c r="I564" s="28">
        <v>1611179</v>
      </c>
      <c r="J564" s="28" t="s">
        <v>1707</v>
      </c>
      <c r="K564" s="31" t="s">
        <v>107</v>
      </c>
      <c r="L564" s="32">
        <v>105</v>
      </c>
      <c r="M564" s="33" t="s">
        <v>107</v>
      </c>
      <c r="N564" s="34">
        <v>128200000</v>
      </c>
      <c r="O564" s="33" t="s">
        <v>107</v>
      </c>
      <c r="P564" s="28" t="s">
        <v>2415</v>
      </c>
      <c r="Q564" s="28" t="s">
        <v>360</v>
      </c>
      <c r="R564" s="28" t="s">
        <v>107</v>
      </c>
      <c r="S564" s="28" t="s">
        <v>107</v>
      </c>
      <c r="T564" s="42" t="s">
        <v>107</v>
      </c>
      <c r="U564" s="28" t="s">
        <v>107</v>
      </c>
      <c r="V564" s="28" t="s">
        <v>107</v>
      </c>
      <c r="W564" s="28" t="str">
        <f t="shared" si="8"/>
        <v>N.A.</v>
      </c>
      <c r="X564" s="57" t="s">
        <v>2413</v>
      </c>
      <c r="Y564" s="207">
        <v>0.05</v>
      </c>
      <c r="Z564" s="207">
        <v>0.05</v>
      </c>
      <c r="AA564" s="207">
        <v>0.05</v>
      </c>
      <c r="AB564" s="207">
        <v>0.05</v>
      </c>
      <c r="AC564" s="207">
        <v>0.06</v>
      </c>
      <c r="AD564" s="207">
        <v>7.0000000000000007E-2</v>
      </c>
      <c r="AE564" s="28" t="s">
        <v>1251</v>
      </c>
      <c r="AF564" s="28" t="s">
        <v>1251</v>
      </c>
      <c r="AG564" s="28" t="s">
        <v>1251</v>
      </c>
      <c r="AH564" s="37">
        <v>1</v>
      </c>
      <c r="AI564" s="38" t="s">
        <v>107</v>
      </c>
      <c r="AJ564" s="38">
        <v>535272</v>
      </c>
      <c r="AK564" s="38">
        <v>764674</v>
      </c>
      <c r="AL564" s="38">
        <v>7712782</v>
      </c>
      <c r="AM564" s="38" t="s">
        <v>107</v>
      </c>
      <c r="AN564" s="38">
        <v>12124379</v>
      </c>
      <c r="AO564" s="38">
        <v>527502</v>
      </c>
      <c r="AP564" s="38">
        <v>1338179</v>
      </c>
      <c r="AQ564" s="38">
        <v>128475</v>
      </c>
      <c r="AR564" s="38">
        <v>1508493</v>
      </c>
      <c r="AS564" s="38">
        <v>24494109</v>
      </c>
      <c r="AT564" s="38">
        <v>20139146</v>
      </c>
      <c r="AU564" s="38" t="s">
        <v>107</v>
      </c>
      <c r="AV564" s="38" t="s">
        <v>107</v>
      </c>
      <c r="AW564" s="38" t="s">
        <v>107</v>
      </c>
      <c r="AX564" s="38" t="s">
        <v>107</v>
      </c>
      <c r="AY564" s="38" t="s">
        <v>107</v>
      </c>
      <c r="AZ564" s="38">
        <v>2891625</v>
      </c>
      <c r="BA564" s="38">
        <v>4089166</v>
      </c>
      <c r="BB564" s="38">
        <v>1368593</v>
      </c>
      <c r="BC564" s="38">
        <v>1533438</v>
      </c>
      <c r="BD564" s="38">
        <v>173454</v>
      </c>
      <c r="BE564" s="38">
        <v>2116818</v>
      </c>
      <c r="BF564" s="38">
        <v>1360990</v>
      </c>
      <c r="BG564" s="38">
        <v>5649184</v>
      </c>
      <c r="BH564" s="38">
        <v>130091</v>
      </c>
      <c r="BI564" s="38">
        <v>2318558</v>
      </c>
      <c r="BJ564" s="38">
        <v>2797733</v>
      </c>
      <c r="BK564" s="38" t="s">
        <v>107</v>
      </c>
      <c r="BL564" s="38" t="s">
        <v>107</v>
      </c>
      <c r="BM564" s="38">
        <v>2862417</v>
      </c>
      <c r="BN564" s="38">
        <v>7892091</v>
      </c>
      <c r="BO564" s="38">
        <v>130091</v>
      </c>
      <c r="BP564" s="38">
        <v>7119116</v>
      </c>
      <c r="BQ564" s="38">
        <v>16970553</v>
      </c>
      <c r="BR564" s="38">
        <v>2</v>
      </c>
      <c r="BS564" s="38">
        <v>2024137</v>
      </c>
      <c r="BT564" s="330" t="s">
        <v>107</v>
      </c>
      <c r="BU564" s="38" t="s">
        <v>107</v>
      </c>
      <c r="BV564" s="38" t="s">
        <v>107</v>
      </c>
      <c r="BW564" s="38" t="s">
        <v>107</v>
      </c>
      <c r="BX564" s="38" t="s">
        <v>107</v>
      </c>
      <c r="BY564" s="41" t="s">
        <v>114</v>
      </c>
      <c r="BZ564" s="41" t="s">
        <v>114</v>
      </c>
      <c r="CA564" s="41" t="s">
        <v>114</v>
      </c>
      <c r="CB564" s="41" t="s">
        <v>114</v>
      </c>
      <c r="CC564" s="41" t="s">
        <v>114</v>
      </c>
      <c r="CD564" s="41" t="s">
        <v>114</v>
      </c>
      <c r="CE564" s="41" t="s">
        <v>114</v>
      </c>
      <c r="CF564" s="42" t="s">
        <v>107</v>
      </c>
      <c r="CG564" s="28" t="s">
        <v>107</v>
      </c>
      <c r="CH564" s="28" t="s">
        <v>107</v>
      </c>
      <c r="CI564" s="28" t="s">
        <v>107</v>
      </c>
      <c r="CJ564" s="28" t="s">
        <v>107</v>
      </c>
      <c r="CK564" s="28" t="s">
        <v>107</v>
      </c>
      <c r="CL564" s="28" t="s">
        <v>107</v>
      </c>
      <c r="CM564" s="28" t="s">
        <v>107</v>
      </c>
      <c r="CN564" s="28" t="s">
        <v>107</v>
      </c>
      <c r="CO564" s="28" t="s">
        <v>107</v>
      </c>
      <c r="CP564" s="28" t="s">
        <v>107</v>
      </c>
      <c r="CQ564" s="28" t="s">
        <v>107</v>
      </c>
      <c r="CR564" s="28" t="s">
        <v>107</v>
      </c>
      <c r="CS564" s="28" t="s">
        <v>107</v>
      </c>
      <c r="CT564" s="28" t="s">
        <v>107</v>
      </c>
      <c r="CU564" s="332">
        <v>17408503</v>
      </c>
      <c r="CV564" s="43">
        <v>1</v>
      </c>
    </row>
    <row r="565" spans="1:100" ht="51">
      <c r="A565" s="28">
        <v>802</v>
      </c>
      <c r="B565" s="29" t="s">
        <v>104</v>
      </c>
      <c r="C565" s="29" t="s">
        <v>3</v>
      </c>
      <c r="D565" s="63" t="s">
        <v>977</v>
      </c>
      <c r="E565" s="28" t="s">
        <v>978</v>
      </c>
      <c r="F565" s="42" t="s">
        <v>982</v>
      </c>
      <c r="G565" s="30" t="s">
        <v>1706</v>
      </c>
      <c r="H565" s="42" t="s">
        <v>109</v>
      </c>
      <c r="I565" s="28">
        <v>1611190</v>
      </c>
      <c r="J565" s="28" t="s">
        <v>1708</v>
      </c>
      <c r="K565" s="31" t="s">
        <v>107</v>
      </c>
      <c r="L565" s="56" t="s">
        <v>107</v>
      </c>
      <c r="M565" s="33" t="s">
        <v>107</v>
      </c>
      <c r="N565" s="34">
        <v>151100000</v>
      </c>
      <c r="O565" s="33" t="s">
        <v>107</v>
      </c>
      <c r="P565" s="28" t="s">
        <v>2415</v>
      </c>
      <c r="Q565" s="28" t="s">
        <v>360</v>
      </c>
      <c r="R565" s="28" t="s">
        <v>107</v>
      </c>
      <c r="S565" s="28" t="s">
        <v>107</v>
      </c>
      <c r="T565" s="42" t="s">
        <v>107</v>
      </c>
      <c r="U565" s="28" t="s">
        <v>107</v>
      </c>
      <c r="V565" s="28" t="s">
        <v>107</v>
      </c>
      <c r="W565" s="28">
        <f t="shared" si="8"/>
        <v>307715084</v>
      </c>
      <c r="X565" s="57" t="s">
        <v>2414</v>
      </c>
      <c r="Y565" s="207">
        <v>0.05</v>
      </c>
      <c r="Z565" s="207">
        <v>0.05</v>
      </c>
      <c r="AA565" s="207">
        <v>0.05</v>
      </c>
      <c r="AB565" s="207">
        <v>0.05</v>
      </c>
      <c r="AC565" s="207">
        <v>0.06</v>
      </c>
      <c r="AD565" s="207">
        <v>7.0000000000000007E-2</v>
      </c>
      <c r="AE565" s="28" t="s">
        <v>1251</v>
      </c>
      <c r="AF565" s="28" t="s">
        <v>1251</v>
      </c>
      <c r="AG565" s="28" t="s">
        <v>1251</v>
      </c>
      <c r="AH565" s="37">
        <v>1</v>
      </c>
      <c r="AI565" s="38" t="s">
        <v>107</v>
      </c>
      <c r="AJ565" s="38">
        <v>535272</v>
      </c>
      <c r="AK565" s="38">
        <v>764674</v>
      </c>
      <c r="AL565" s="38" t="s">
        <v>107</v>
      </c>
      <c r="AM565" s="38" t="s">
        <v>107</v>
      </c>
      <c r="AN565" s="38">
        <v>12124379</v>
      </c>
      <c r="AO565" s="38">
        <v>527502</v>
      </c>
      <c r="AP565" s="38">
        <v>1338179</v>
      </c>
      <c r="AQ565" s="38">
        <v>128475</v>
      </c>
      <c r="AR565" s="38">
        <v>1508493</v>
      </c>
      <c r="AS565" s="38" t="s">
        <v>107</v>
      </c>
      <c r="AT565" s="38" t="s">
        <v>107</v>
      </c>
      <c r="AU565" s="38" t="s">
        <v>107</v>
      </c>
      <c r="AV565" s="38" t="s">
        <v>107</v>
      </c>
      <c r="AW565" s="38" t="s">
        <v>107</v>
      </c>
      <c r="AX565" s="38" t="s">
        <v>107</v>
      </c>
      <c r="AY565" s="38" t="s">
        <v>107</v>
      </c>
      <c r="AZ565" s="38">
        <v>2891625</v>
      </c>
      <c r="BA565" s="38">
        <v>4089166</v>
      </c>
      <c r="BB565" s="38">
        <v>1368593</v>
      </c>
      <c r="BC565" s="38">
        <v>1533438</v>
      </c>
      <c r="BD565" s="38">
        <v>173454</v>
      </c>
      <c r="BE565" s="38">
        <v>2116818</v>
      </c>
      <c r="BF565" s="38">
        <v>1360990</v>
      </c>
      <c r="BG565" s="38">
        <v>5649184</v>
      </c>
      <c r="BH565" s="38">
        <v>130091</v>
      </c>
      <c r="BI565" s="38">
        <v>2318558</v>
      </c>
      <c r="BJ565" s="38">
        <v>2797733</v>
      </c>
      <c r="BK565" s="38" t="s">
        <v>107</v>
      </c>
      <c r="BL565" s="38" t="s">
        <v>107</v>
      </c>
      <c r="BM565" s="38">
        <v>2862417</v>
      </c>
      <c r="BN565" s="38">
        <v>7892091</v>
      </c>
      <c r="BO565" s="38">
        <v>130091</v>
      </c>
      <c r="BP565" s="38">
        <v>7119116</v>
      </c>
      <c r="BQ565" s="38">
        <v>16970553</v>
      </c>
      <c r="BR565" s="38">
        <v>2</v>
      </c>
      <c r="BS565" s="38">
        <v>2024137</v>
      </c>
      <c r="BT565" s="330">
        <v>156615084</v>
      </c>
      <c r="BU565" s="38" t="s">
        <v>107</v>
      </c>
      <c r="BV565" s="38" t="s">
        <v>107</v>
      </c>
      <c r="BW565" s="38" t="s">
        <v>107</v>
      </c>
      <c r="BX565" s="38" t="s">
        <v>107</v>
      </c>
      <c r="BY565" s="41" t="s">
        <v>107</v>
      </c>
      <c r="BZ565" s="41" t="s">
        <v>107</v>
      </c>
      <c r="CA565" s="41" t="s">
        <v>107</v>
      </c>
      <c r="CB565" s="41" t="s">
        <v>107</v>
      </c>
      <c r="CC565" s="41" t="s">
        <v>107</v>
      </c>
      <c r="CD565" s="41" t="s">
        <v>107</v>
      </c>
      <c r="CE565" s="41" t="s">
        <v>107</v>
      </c>
      <c r="CF565" s="41" t="s">
        <v>107</v>
      </c>
      <c r="CG565" s="41" t="s">
        <v>114</v>
      </c>
      <c r="CH565" s="41" t="s">
        <v>114</v>
      </c>
      <c r="CI565" s="41" t="s">
        <v>114</v>
      </c>
      <c r="CJ565" s="41" t="s">
        <v>114</v>
      </c>
      <c r="CK565" s="41" t="s">
        <v>114</v>
      </c>
      <c r="CL565" s="41" t="s">
        <v>114</v>
      </c>
      <c r="CM565" s="41" t="s">
        <v>107</v>
      </c>
      <c r="CN565" s="41" t="s">
        <v>107</v>
      </c>
      <c r="CO565" s="41" t="s">
        <v>107</v>
      </c>
      <c r="CP565" s="41" t="s">
        <v>107</v>
      </c>
      <c r="CQ565" s="41" t="s">
        <v>107</v>
      </c>
      <c r="CR565" s="41" t="s">
        <v>107</v>
      </c>
      <c r="CS565" s="41" t="s">
        <v>107</v>
      </c>
      <c r="CT565" s="41" t="s">
        <v>107</v>
      </c>
      <c r="CU565" s="332">
        <v>17408503</v>
      </c>
      <c r="CV565" s="43">
        <v>1</v>
      </c>
    </row>
    <row r="566" spans="1:100" ht="51">
      <c r="A566" s="28">
        <v>803</v>
      </c>
      <c r="B566" s="29" t="s">
        <v>104</v>
      </c>
      <c r="C566" s="29" t="s">
        <v>3</v>
      </c>
      <c r="D566" s="63" t="s">
        <v>977</v>
      </c>
      <c r="E566" s="28" t="s">
        <v>986</v>
      </c>
      <c r="F566" s="42" t="s">
        <v>982</v>
      </c>
      <c r="G566" s="30" t="s">
        <v>1706</v>
      </c>
      <c r="H566" s="42" t="s">
        <v>109</v>
      </c>
      <c r="I566" s="28">
        <v>1611190</v>
      </c>
      <c r="J566" s="28" t="s">
        <v>1709</v>
      </c>
      <c r="K566" s="31" t="s">
        <v>107</v>
      </c>
      <c r="L566" s="56" t="s">
        <v>107</v>
      </c>
      <c r="M566" s="33" t="s">
        <v>107</v>
      </c>
      <c r="N566" s="34">
        <v>151100000</v>
      </c>
      <c r="O566" s="33" t="s">
        <v>107</v>
      </c>
      <c r="P566" s="28" t="s">
        <v>2415</v>
      </c>
      <c r="Q566" s="28" t="s">
        <v>360</v>
      </c>
      <c r="R566" s="28" t="s">
        <v>107</v>
      </c>
      <c r="S566" s="28" t="s">
        <v>107</v>
      </c>
      <c r="T566" s="42" t="s">
        <v>107</v>
      </c>
      <c r="U566" s="28" t="s">
        <v>107</v>
      </c>
      <c r="V566" s="28" t="s">
        <v>107</v>
      </c>
      <c r="W566" s="28">
        <f t="shared" si="8"/>
        <v>422620668</v>
      </c>
      <c r="X566" s="57" t="s">
        <v>2414</v>
      </c>
      <c r="Y566" s="207">
        <v>0.05</v>
      </c>
      <c r="Z566" s="207">
        <v>0.05</v>
      </c>
      <c r="AA566" s="207">
        <v>0.05</v>
      </c>
      <c r="AB566" s="207">
        <v>0.05</v>
      </c>
      <c r="AC566" s="207">
        <v>0.06</v>
      </c>
      <c r="AD566" s="207">
        <v>7.0000000000000007E-2</v>
      </c>
      <c r="AE566" s="28" t="s">
        <v>1251</v>
      </c>
      <c r="AF566" s="28" t="s">
        <v>1251</v>
      </c>
      <c r="AG566" s="28" t="s">
        <v>1251</v>
      </c>
      <c r="AH566" s="37">
        <v>1</v>
      </c>
      <c r="AI566" s="38" t="s">
        <v>107</v>
      </c>
      <c r="AJ566" s="38">
        <v>535272</v>
      </c>
      <c r="AK566" s="38">
        <v>764674</v>
      </c>
      <c r="AL566" s="38" t="s">
        <v>107</v>
      </c>
      <c r="AM566" s="38" t="s">
        <v>107</v>
      </c>
      <c r="AN566" s="38">
        <v>12124379</v>
      </c>
      <c r="AO566" s="38">
        <v>527502</v>
      </c>
      <c r="AP566" s="38">
        <v>1338179</v>
      </c>
      <c r="AQ566" s="38">
        <v>128475</v>
      </c>
      <c r="AR566" s="38">
        <v>1508493</v>
      </c>
      <c r="AS566" s="38" t="s">
        <v>107</v>
      </c>
      <c r="AT566" s="38" t="s">
        <v>107</v>
      </c>
      <c r="AU566" s="38" t="s">
        <v>107</v>
      </c>
      <c r="AV566" s="38" t="s">
        <v>107</v>
      </c>
      <c r="AW566" s="38" t="s">
        <v>107</v>
      </c>
      <c r="AX566" s="38" t="s">
        <v>107</v>
      </c>
      <c r="AY566" s="38" t="s">
        <v>107</v>
      </c>
      <c r="AZ566" s="38">
        <v>2891625</v>
      </c>
      <c r="BA566" s="38">
        <v>4089166</v>
      </c>
      <c r="BB566" s="38">
        <v>1368593</v>
      </c>
      <c r="BC566" s="38">
        <v>1533438</v>
      </c>
      <c r="BD566" s="38">
        <v>173454</v>
      </c>
      <c r="BE566" s="38">
        <v>2116818</v>
      </c>
      <c r="BF566" s="38">
        <v>1360990</v>
      </c>
      <c r="BG566" s="38">
        <v>5649184</v>
      </c>
      <c r="BH566" s="38">
        <v>130091</v>
      </c>
      <c r="BI566" s="38">
        <v>2318558</v>
      </c>
      <c r="BJ566" s="38">
        <v>2797733</v>
      </c>
      <c r="BK566" s="38" t="s">
        <v>107</v>
      </c>
      <c r="BL566" s="38" t="s">
        <v>107</v>
      </c>
      <c r="BM566" s="38">
        <v>2862417</v>
      </c>
      <c r="BN566" s="38">
        <v>7892091</v>
      </c>
      <c r="BO566" s="38">
        <v>130091</v>
      </c>
      <c r="BP566" s="38">
        <v>7119116</v>
      </c>
      <c r="BQ566" s="38">
        <v>16970553</v>
      </c>
      <c r="BR566" s="38">
        <v>2</v>
      </c>
      <c r="BS566" s="38">
        <v>2024137</v>
      </c>
      <c r="BT566" s="330">
        <v>271520668</v>
      </c>
      <c r="BU566" s="38" t="s">
        <v>107</v>
      </c>
      <c r="BV566" s="38" t="s">
        <v>107</v>
      </c>
      <c r="BW566" s="38" t="s">
        <v>107</v>
      </c>
      <c r="BX566" s="38" t="s">
        <v>107</v>
      </c>
      <c r="BY566" s="41" t="s">
        <v>107</v>
      </c>
      <c r="BZ566" s="41" t="s">
        <v>107</v>
      </c>
      <c r="CA566" s="41" t="s">
        <v>107</v>
      </c>
      <c r="CB566" s="41" t="s">
        <v>107</v>
      </c>
      <c r="CC566" s="41" t="s">
        <v>107</v>
      </c>
      <c r="CD566" s="41" t="s">
        <v>107</v>
      </c>
      <c r="CE566" s="41" t="s">
        <v>107</v>
      </c>
      <c r="CF566" s="41" t="s">
        <v>107</v>
      </c>
      <c r="CG566" s="41" t="s">
        <v>114</v>
      </c>
      <c r="CH566" s="41" t="s">
        <v>114</v>
      </c>
      <c r="CI566" s="41" t="s">
        <v>114</v>
      </c>
      <c r="CJ566" s="41" t="s">
        <v>114</v>
      </c>
      <c r="CK566" s="41" t="s">
        <v>114</v>
      </c>
      <c r="CL566" s="41" t="s">
        <v>114</v>
      </c>
      <c r="CM566" s="41" t="s">
        <v>107</v>
      </c>
      <c r="CN566" s="41" t="s">
        <v>107</v>
      </c>
      <c r="CO566" s="41" t="s">
        <v>107</v>
      </c>
      <c r="CP566" s="41" t="s">
        <v>107</v>
      </c>
      <c r="CQ566" s="41" t="s">
        <v>107</v>
      </c>
      <c r="CR566" s="41" t="s">
        <v>107</v>
      </c>
      <c r="CS566" s="41" t="s">
        <v>107</v>
      </c>
      <c r="CT566" s="41" t="s">
        <v>107</v>
      </c>
      <c r="CU566" s="332">
        <v>17408503</v>
      </c>
      <c r="CV566" s="43">
        <v>1</v>
      </c>
    </row>
    <row r="567" spans="1:100" ht="25.5">
      <c r="A567" s="28">
        <v>804</v>
      </c>
      <c r="B567" s="114" t="s">
        <v>254</v>
      </c>
      <c r="C567" s="72" t="s">
        <v>0</v>
      </c>
      <c r="D567" s="29" t="s">
        <v>337</v>
      </c>
      <c r="E567" s="42" t="s">
        <v>338</v>
      </c>
      <c r="F567" s="42" t="s">
        <v>107</v>
      </c>
      <c r="G567" s="30" t="s">
        <v>1710</v>
      </c>
      <c r="H567" s="42" t="s">
        <v>1467</v>
      </c>
      <c r="I567" s="28">
        <v>2806024</v>
      </c>
      <c r="J567" s="28" t="s">
        <v>1711</v>
      </c>
      <c r="K567" s="31" t="s">
        <v>366</v>
      </c>
      <c r="L567" s="32">
        <v>98</v>
      </c>
      <c r="M567" s="33">
        <v>5</v>
      </c>
      <c r="N567" s="34">
        <v>90000000</v>
      </c>
      <c r="O567" s="33" t="s">
        <v>338</v>
      </c>
      <c r="P567" s="28" t="s">
        <v>2415</v>
      </c>
      <c r="Q567" s="28" t="s">
        <v>112</v>
      </c>
      <c r="R567" s="28" t="s">
        <v>107</v>
      </c>
      <c r="S567" s="28" t="s">
        <v>107</v>
      </c>
      <c r="T567" s="42" t="s">
        <v>107</v>
      </c>
      <c r="U567" s="28" t="s">
        <v>107</v>
      </c>
      <c r="V567" s="28" t="s">
        <v>107</v>
      </c>
      <c r="W567" s="28" t="str">
        <f t="shared" si="8"/>
        <v>N.A.</v>
      </c>
      <c r="X567" s="57" t="s">
        <v>2412</v>
      </c>
      <c r="Y567" s="207">
        <v>4.9000000000000002E-2</v>
      </c>
      <c r="Z567" s="207">
        <v>4.9000000000000002E-2</v>
      </c>
      <c r="AA567" s="207">
        <v>4.9000000000000002E-2</v>
      </c>
      <c r="AB567" s="207">
        <v>4.9000000000000002E-2</v>
      </c>
      <c r="AC567" s="207">
        <v>5.5E-2</v>
      </c>
      <c r="AD567" s="207">
        <v>5.5E-2</v>
      </c>
      <c r="AE567" s="28" t="s">
        <v>1251</v>
      </c>
      <c r="AF567" s="28" t="s">
        <v>1251</v>
      </c>
      <c r="AG567" s="28" t="s">
        <v>1251</v>
      </c>
      <c r="AH567" s="77">
        <v>1</v>
      </c>
      <c r="AI567" s="38" t="s">
        <v>107</v>
      </c>
      <c r="AJ567" s="38">
        <v>245086</v>
      </c>
      <c r="AK567" s="38">
        <v>0</v>
      </c>
      <c r="AL567" s="38" t="s">
        <v>107</v>
      </c>
      <c r="AM567" s="38" t="s">
        <v>107</v>
      </c>
      <c r="AN567" s="38">
        <v>9531108</v>
      </c>
      <c r="AO567" s="38">
        <v>612714</v>
      </c>
      <c r="AP567" s="38">
        <v>612714</v>
      </c>
      <c r="AQ567" s="38">
        <v>136159</v>
      </c>
      <c r="AR567" s="38" t="s">
        <v>107</v>
      </c>
      <c r="AS567" s="38" t="s">
        <v>107</v>
      </c>
      <c r="AT567" s="38" t="s">
        <v>107</v>
      </c>
      <c r="AU567" s="38" t="s">
        <v>107</v>
      </c>
      <c r="AV567" s="38" t="s">
        <v>107</v>
      </c>
      <c r="AW567" s="38">
        <v>2723174</v>
      </c>
      <c r="AX567" s="38">
        <v>2587015</v>
      </c>
      <c r="AY567" s="38">
        <v>9531108</v>
      </c>
      <c r="AZ567" s="38">
        <v>2587015</v>
      </c>
      <c r="BA567" s="38">
        <v>2587015</v>
      </c>
      <c r="BB567" s="38">
        <v>0</v>
      </c>
      <c r="BC567" s="38">
        <v>0</v>
      </c>
      <c r="BD567" s="38">
        <v>953111</v>
      </c>
      <c r="BE567" s="38">
        <v>1456898</v>
      </c>
      <c r="BF567" s="38" t="s">
        <v>107</v>
      </c>
      <c r="BG567" s="38">
        <v>7897204</v>
      </c>
      <c r="BH567" s="38">
        <v>204238</v>
      </c>
      <c r="BI567" s="38">
        <v>3403968</v>
      </c>
      <c r="BJ567" s="38">
        <v>939495</v>
      </c>
      <c r="BK567" s="38" t="s">
        <v>107</v>
      </c>
      <c r="BL567" s="38" t="s">
        <v>107</v>
      </c>
      <c r="BM567" s="38" t="s">
        <v>107</v>
      </c>
      <c r="BN567" s="38" t="s">
        <v>107</v>
      </c>
      <c r="BO567" s="38">
        <v>204238</v>
      </c>
      <c r="BP567" s="38" t="s">
        <v>107</v>
      </c>
      <c r="BQ567" s="38">
        <v>7624887</v>
      </c>
      <c r="BR567" s="38">
        <v>0</v>
      </c>
      <c r="BS567" s="38">
        <v>1225429</v>
      </c>
      <c r="BT567" s="330" t="s">
        <v>107</v>
      </c>
      <c r="BU567" s="38" t="s">
        <v>107</v>
      </c>
      <c r="BV567" s="38" t="s">
        <v>107</v>
      </c>
      <c r="BW567" s="38" t="s">
        <v>107</v>
      </c>
      <c r="BX567" s="38" t="s">
        <v>107</v>
      </c>
      <c r="BY567" s="41" t="s">
        <v>176</v>
      </c>
      <c r="BZ567" s="41" t="s">
        <v>176</v>
      </c>
      <c r="CA567" s="41" t="s">
        <v>176</v>
      </c>
      <c r="CB567" s="41" t="s">
        <v>176</v>
      </c>
      <c r="CC567" s="41" t="s">
        <v>176</v>
      </c>
      <c r="CD567" s="41" t="s">
        <v>176</v>
      </c>
      <c r="CE567" s="41" t="s">
        <v>107</v>
      </c>
      <c r="CF567" s="41" t="s">
        <v>107</v>
      </c>
      <c r="CG567" s="41" t="s">
        <v>107</v>
      </c>
      <c r="CH567" s="41" t="s">
        <v>107</v>
      </c>
      <c r="CI567" s="41" t="s">
        <v>107</v>
      </c>
      <c r="CJ567" s="41" t="s">
        <v>107</v>
      </c>
      <c r="CK567" s="41" t="s">
        <v>107</v>
      </c>
      <c r="CL567" s="41" t="s">
        <v>107</v>
      </c>
      <c r="CM567" s="41" t="s">
        <v>107</v>
      </c>
      <c r="CN567" s="41" t="s">
        <v>107</v>
      </c>
      <c r="CO567" s="41" t="s">
        <v>107</v>
      </c>
      <c r="CP567" s="41" t="s">
        <v>107</v>
      </c>
      <c r="CQ567" s="41" t="s">
        <v>107</v>
      </c>
      <c r="CR567" s="41" t="s">
        <v>107</v>
      </c>
      <c r="CS567" s="41" t="s">
        <v>107</v>
      </c>
      <c r="CT567" s="41" t="s">
        <v>107</v>
      </c>
      <c r="CU567" s="332">
        <v>13479710</v>
      </c>
      <c r="CV567" s="43">
        <v>1</v>
      </c>
    </row>
    <row r="568" spans="1:100" ht="25.5">
      <c r="A568" s="28">
        <v>805</v>
      </c>
      <c r="B568" s="114" t="s">
        <v>254</v>
      </c>
      <c r="C568" s="72" t="s">
        <v>0</v>
      </c>
      <c r="D568" s="29" t="s">
        <v>337</v>
      </c>
      <c r="E568" s="42" t="s">
        <v>338</v>
      </c>
      <c r="F568" s="42" t="s">
        <v>107</v>
      </c>
      <c r="G568" s="30" t="s">
        <v>1710</v>
      </c>
      <c r="H568" s="42" t="s">
        <v>1467</v>
      </c>
      <c r="I568" s="28">
        <v>2806023</v>
      </c>
      <c r="J568" s="28" t="s">
        <v>1712</v>
      </c>
      <c r="K568" s="31" t="s">
        <v>366</v>
      </c>
      <c r="L568" s="32">
        <v>118</v>
      </c>
      <c r="M568" s="33">
        <v>5</v>
      </c>
      <c r="N568" s="34">
        <v>108000000</v>
      </c>
      <c r="O568" s="33" t="s">
        <v>338</v>
      </c>
      <c r="P568" s="28" t="s">
        <v>130</v>
      </c>
      <c r="Q568" s="28" t="s">
        <v>112</v>
      </c>
      <c r="R568" s="28" t="s">
        <v>107</v>
      </c>
      <c r="S568" s="28" t="s">
        <v>107</v>
      </c>
      <c r="T568" s="42" t="s">
        <v>107</v>
      </c>
      <c r="U568" s="28" t="s">
        <v>107</v>
      </c>
      <c r="V568" s="28" t="s">
        <v>107</v>
      </c>
      <c r="W568" s="28" t="str">
        <f t="shared" si="8"/>
        <v>N.A.</v>
      </c>
      <c r="X568" s="57" t="s">
        <v>2413</v>
      </c>
      <c r="Y568" s="207">
        <v>4.9000000000000002E-2</v>
      </c>
      <c r="Z568" s="207">
        <v>4.9000000000000002E-2</v>
      </c>
      <c r="AA568" s="207">
        <v>4.9000000000000002E-2</v>
      </c>
      <c r="AB568" s="207">
        <v>4.9000000000000002E-2</v>
      </c>
      <c r="AC568" s="207">
        <v>5.5E-2</v>
      </c>
      <c r="AD568" s="207">
        <v>5.5E-2</v>
      </c>
      <c r="AE568" s="28" t="s">
        <v>1251</v>
      </c>
      <c r="AF568" s="28" t="s">
        <v>1251</v>
      </c>
      <c r="AG568" s="28" t="s">
        <v>1251</v>
      </c>
      <c r="AH568" s="77">
        <v>1</v>
      </c>
      <c r="AI568" s="38" t="s">
        <v>107</v>
      </c>
      <c r="AJ568" s="38">
        <v>245086</v>
      </c>
      <c r="AK568" s="38">
        <v>0</v>
      </c>
      <c r="AL568" s="38" t="s">
        <v>107</v>
      </c>
      <c r="AM568" s="38" t="s">
        <v>107</v>
      </c>
      <c r="AN568" s="38">
        <v>9531108</v>
      </c>
      <c r="AO568" s="38">
        <v>612714</v>
      </c>
      <c r="AP568" s="38">
        <v>612714</v>
      </c>
      <c r="AQ568" s="38">
        <v>136159</v>
      </c>
      <c r="AR568" s="38" t="s">
        <v>107</v>
      </c>
      <c r="AS568" s="38" t="s">
        <v>107</v>
      </c>
      <c r="AT568" s="38" t="s">
        <v>107</v>
      </c>
      <c r="AU568" s="38" t="s">
        <v>107</v>
      </c>
      <c r="AV568" s="38" t="s">
        <v>107</v>
      </c>
      <c r="AW568" s="38">
        <v>2723174</v>
      </c>
      <c r="AX568" s="38">
        <v>2587015</v>
      </c>
      <c r="AY568" s="38">
        <v>9531108</v>
      </c>
      <c r="AZ568" s="38">
        <v>2587015</v>
      </c>
      <c r="BA568" s="38">
        <v>2587015</v>
      </c>
      <c r="BB568" s="38">
        <v>0</v>
      </c>
      <c r="BC568" s="38">
        <v>0</v>
      </c>
      <c r="BD568" s="38">
        <v>953111</v>
      </c>
      <c r="BE568" s="38">
        <v>1456898</v>
      </c>
      <c r="BF568" s="38" t="s">
        <v>107</v>
      </c>
      <c r="BG568" s="38">
        <v>7897204</v>
      </c>
      <c r="BH568" s="38">
        <v>204238</v>
      </c>
      <c r="BI568" s="38">
        <v>3403968</v>
      </c>
      <c r="BJ568" s="38">
        <v>939495</v>
      </c>
      <c r="BK568" s="38" t="s">
        <v>107</v>
      </c>
      <c r="BL568" s="38" t="s">
        <v>107</v>
      </c>
      <c r="BM568" s="38" t="s">
        <v>107</v>
      </c>
      <c r="BN568" s="38" t="s">
        <v>107</v>
      </c>
      <c r="BO568" s="38">
        <v>204238</v>
      </c>
      <c r="BP568" s="38" t="s">
        <v>107</v>
      </c>
      <c r="BQ568" s="38">
        <v>7624887</v>
      </c>
      <c r="BR568" s="38">
        <v>0</v>
      </c>
      <c r="BS568" s="38">
        <v>1225429</v>
      </c>
      <c r="BT568" s="330" t="s">
        <v>107</v>
      </c>
      <c r="BU568" s="38" t="s">
        <v>107</v>
      </c>
      <c r="BV568" s="38" t="s">
        <v>107</v>
      </c>
      <c r="BW568" s="38" t="s">
        <v>107</v>
      </c>
      <c r="BX568" s="38" t="s">
        <v>107</v>
      </c>
      <c r="BY568" s="41" t="s">
        <v>176</v>
      </c>
      <c r="BZ568" s="41" t="s">
        <v>176</v>
      </c>
      <c r="CA568" s="41" t="s">
        <v>176</v>
      </c>
      <c r="CB568" s="41" t="s">
        <v>176</v>
      </c>
      <c r="CC568" s="41" t="s">
        <v>176</v>
      </c>
      <c r="CD568" s="41" t="s">
        <v>176</v>
      </c>
      <c r="CE568" s="41" t="s">
        <v>107</v>
      </c>
      <c r="CF568" s="41" t="s">
        <v>107</v>
      </c>
      <c r="CG568" s="41" t="s">
        <v>107</v>
      </c>
      <c r="CH568" s="41" t="s">
        <v>107</v>
      </c>
      <c r="CI568" s="41" t="s">
        <v>107</v>
      </c>
      <c r="CJ568" s="41" t="s">
        <v>107</v>
      </c>
      <c r="CK568" s="41" t="s">
        <v>107</v>
      </c>
      <c r="CL568" s="41" t="s">
        <v>107</v>
      </c>
      <c r="CM568" s="41" t="s">
        <v>107</v>
      </c>
      <c r="CN568" s="41" t="s">
        <v>107</v>
      </c>
      <c r="CO568" s="41" t="s">
        <v>107</v>
      </c>
      <c r="CP568" s="41" t="s">
        <v>107</v>
      </c>
      <c r="CQ568" s="41" t="s">
        <v>107</v>
      </c>
      <c r="CR568" s="41" t="s">
        <v>107</v>
      </c>
      <c r="CS568" s="41" t="s">
        <v>107</v>
      </c>
      <c r="CT568" s="41" t="s">
        <v>107</v>
      </c>
      <c r="CU568" s="332">
        <v>13479710</v>
      </c>
      <c r="CV568" s="43">
        <v>1</v>
      </c>
    </row>
    <row r="569" spans="1:100" ht="25.5">
      <c r="A569" s="28">
        <v>806</v>
      </c>
      <c r="B569" s="114" t="s">
        <v>254</v>
      </c>
      <c r="C569" s="29" t="s">
        <v>0</v>
      </c>
      <c r="D569" s="29" t="s">
        <v>337</v>
      </c>
      <c r="E569" s="42" t="s">
        <v>338</v>
      </c>
      <c r="F569" s="42" t="s">
        <v>107</v>
      </c>
      <c r="G569" s="30" t="s">
        <v>1713</v>
      </c>
      <c r="H569" s="42" t="s">
        <v>530</v>
      </c>
      <c r="I569" s="28">
        <v>4206074</v>
      </c>
      <c r="J569" s="28" t="s">
        <v>1714</v>
      </c>
      <c r="K569" s="31" t="s">
        <v>369</v>
      </c>
      <c r="L569" s="32">
        <v>173</v>
      </c>
      <c r="M569" s="33">
        <v>5</v>
      </c>
      <c r="N569" s="34">
        <v>142000000</v>
      </c>
      <c r="O569" s="33" t="s">
        <v>338</v>
      </c>
      <c r="P569" s="28" t="s">
        <v>2415</v>
      </c>
      <c r="Q569" s="28" t="s">
        <v>112</v>
      </c>
      <c r="R569" s="28" t="s">
        <v>107</v>
      </c>
      <c r="S569" s="28" t="s">
        <v>107</v>
      </c>
      <c r="T569" s="42" t="s">
        <v>107</v>
      </c>
      <c r="U569" s="28" t="s">
        <v>107</v>
      </c>
      <c r="V569" s="28" t="s">
        <v>107</v>
      </c>
      <c r="W569" s="28" t="str">
        <f t="shared" si="8"/>
        <v>N.A.</v>
      </c>
      <c r="X569" s="57" t="s">
        <v>2414</v>
      </c>
      <c r="Y569" s="207">
        <v>4.9000000000000002E-2</v>
      </c>
      <c r="Z569" s="207">
        <v>4.9000000000000002E-2</v>
      </c>
      <c r="AA569" s="207">
        <v>4.9000000000000002E-2</v>
      </c>
      <c r="AB569" s="207">
        <v>4.9000000000000002E-2</v>
      </c>
      <c r="AC569" s="207">
        <v>5.5E-2</v>
      </c>
      <c r="AD569" s="207">
        <v>5.5E-2</v>
      </c>
      <c r="AE569" s="28" t="s">
        <v>113</v>
      </c>
      <c r="AF569" s="28" t="s">
        <v>113</v>
      </c>
      <c r="AG569" s="28" t="s">
        <v>113</v>
      </c>
      <c r="AH569" s="37">
        <v>1</v>
      </c>
      <c r="AI569" s="38">
        <v>15287736</v>
      </c>
      <c r="AJ569" s="38">
        <v>550358</v>
      </c>
      <c r="AK569" s="38">
        <v>1161868</v>
      </c>
      <c r="AL569" s="38" t="s">
        <v>107</v>
      </c>
      <c r="AM569" s="38" t="s">
        <v>107</v>
      </c>
      <c r="AN569" s="38">
        <v>11007170</v>
      </c>
      <c r="AO569" s="38">
        <v>794963</v>
      </c>
      <c r="AP569" s="38" t="s">
        <v>107</v>
      </c>
      <c r="AQ569" s="38">
        <v>489208</v>
      </c>
      <c r="AR569" s="38" t="s">
        <v>107</v>
      </c>
      <c r="AS569" s="38" t="s">
        <v>107</v>
      </c>
      <c r="AT569" s="38" t="s">
        <v>107</v>
      </c>
      <c r="AU569" s="38" t="s">
        <v>107</v>
      </c>
      <c r="AV569" s="38" t="s">
        <v>107</v>
      </c>
      <c r="AW569" s="38" t="s">
        <v>107</v>
      </c>
      <c r="AX569" s="38">
        <v>3057548</v>
      </c>
      <c r="AY569" s="38">
        <v>3057548</v>
      </c>
      <c r="AZ569" s="38">
        <v>3057548</v>
      </c>
      <c r="BA569" s="38">
        <v>3057548</v>
      </c>
      <c r="BB569" s="38" t="s">
        <v>107</v>
      </c>
      <c r="BC569" s="38" t="s">
        <v>107</v>
      </c>
      <c r="BD569" s="38">
        <v>1100717</v>
      </c>
      <c r="BE569" s="38">
        <v>1834529</v>
      </c>
      <c r="BF569" s="38">
        <v>3913660</v>
      </c>
      <c r="BG569" s="38">
        <v>7705019</v>
      </c>
      <c r="BH569" s="38">
        <v>281294</v>
      </c>
      <c r="BI569" s="38">
        <v>4280567</v>
      </c>
      <c r="BJ569" s="38">
        <v>1039566</v>
      </c>
      <c r="BK569" s="38" t="s">
        <v>107</v>
      </c>
      <c r="BL569" s="38" t="s">
        <v>107</v>
      </c>
      <c r="BM569" s="38" t="s">
        <v>107</v>
      </c>
      <c r="BN569" s="38">
        <v>4280567</v>
      </c>
      <c r="BO569" s="38">
        <v>305755</v>
      </c>
      <c r="BP569" s="38">
        <v>3057548</v>
      </c>
      <c r="BQ569" s="38">
        <v>10395661</v>
      </c>
      <c r="BR569" s="38" t="s">
        <v>107</v>
      </c>
      <c r="BS569" s="38">
        <v>1345321</v>
      </c>
      <c r="BT569" s="330">
        <v>0</v>
      </c>
      <c r="BU569" s="38">
        <v>0</v>
      </c>
      <c r="BV569" s="38">
        <v>6115094</v>
      </c>
      <c r="BW569" s="38">
        <v>8561132</v>
      </c>
      <c r="BX569" s="38">
        <v>12230189</v>
      </c>
      <c r="BY569" s="41" t="s">
        <v>113</v>
      </c>
      <c r="BZ569" s="41" t="s">
        <v>113</v>
      </c>
      <c r="CA569" s="41" t="s">
        <v>113</v>
      </c>
      <c r="CB569" s="41" t="s">
        <v>113</v>
      </c>
      <c r="CC569" s="41" t="s">
        <v>113</v>
      </c>
      <c r="CD569" s="41" t="s">
        <v>113</v>
      </c>
      <c r="CE569" s="41" t="s">
        <v>114</v>
      </c>
      <c r="CF569" s="41" t="s">
        <v>107</v>
      </c>
      <c r="CG569" s="41" t="s">
        <v>107</v>
      </c>
      <c r="CH569" s="41" t="s">
        <v>107</v>
      </c>
      <c r="CI569" s="41" t="s">
        <v>107</v>
      </c>
      <c r="CJ569" s="41" t="s">
        <v>107</v>
      </c>
      <c r="CK569" s="41" t="s">
        <v>107</v>
      </c>
      <c r="CL569" s="41" t="s">
        <v>107</v>
      </c>
      <c r="CM569" s="41" t="s">
        <v>107</v>
      </c>
      <c r="CN569" s="41" t="s">
        <v>107</v>
      </c>
      <c r="CO569" s="41" t="s">
        <v>107</v>
      </c>
      <c r="CP569" s="41" t="s">
        <v>107</v>
      </c>
      <c r="CQ569" s="41" t="s">
        <v>107</v>
      </c>
      <c r="CR569" s="41" t="s">
        <v>107</v>
      </c>
      <c r="CS569" s="41" t="s">
        <v>107</v>
      </c>
      <c r="CT569" s="41" t="s">
        <v>107</v>
      </c>
      <c r="CU569" s="332">
        <v>15899245</v>
      </c>
      <c r="CV569" s="43">
        <v>1</v>
      </c>
    </row>
    <row r="570" spans="1:100" ht="51">
      <c r="A570" s="28">
        <v>807</v>
      </c>
      <c r="B570" s="29" t="s">
        <v>254</v>
      </c>
      <c r="C570" s="29" t="s">
        <v>0</v>
      </c>
      <c r="D570" s="29" t="s">
        <v>337</v>
      </c>
      <c r="E570" s="42" t="s">
        <v>346</v>
      </c>
      <c r="F570" s="42" t="s">
        <v>107</v>
      </c>
      <c r="G570" s="30" t="s">
        <v>1715</v>
      </c>
      <c r="H570" s="42" t="s">
        <v>530</v>
      </c>
      <c r="I570" s="28">
        <v>4208122</v>
      </c>
      <c r="J570" s="28" t="s">
        <v>1716</v>
      </c>
      <c r="K570" s="31" t="s">
        <v>375</v>
      </c>
      <c r="L570" s="32">
        <v>286</v>
      </c>
      <c r="M570" s="33">
        <v>5</v>
      </c>
      <c r="N570" s="34">
        <v>325000000</v>
      </c>
      <c r="O570" s="28" t="s">
        <v>346</v>
      </c>
      <c r="P570" s="28" t="s">
        <v>130</v>
      </c>
      <c r="Q570" s="28" t="s">
        <v>112</v>
      </c>
      <c r="R570" s="28" t="s">
        <v>107</v>
      </c>
      <c r="S570" s="28" t="s">
        <v>107</v>
      </c>
      <c r="T570" s="42" t="s">
        <v>107</v>
      </c>
      <c r="U570" s="28" t="s">
        <v>107</v>
      </c>
      <c r="V570" s="28" t="s">
        <v>107</v>
      </c>
      <c r="W570" s="28" t="str">
        <f t="shared" si="8"/>
        <v>N.A.</v>
      </c>
      <c r="X570" s="57" t="s">
        <v>2414</v>
      </c>
      <c r="Y570" s="207">
        <v>0.01</v>
      </c>
      <c r="Z570" s="207">
        <v>0.01</v>
      </c>
      <c r="AA570" s="207">
        <v>0.01</v>
      </c>
      <c r="AB570" s="207">
        <v>0.01</v>
      </c>
      <c r="AC570" s="207">
        <v>1.4999999999999999E-2</v>
      </c>
      <c r="AD570" s="207">
        <v>1.4999999999999999E-2</v>
      </c>
      <c r="AE570" s="28" t="s">
        <v>1251</v>
      </c>
      <c r="AF570" s="28" t="s">
        <v>1251</v>
      </c>
      <c r="AG570" s="28" t="s">
        <v>1251</v>
      </c>
      <c r="AH570" s="37">
        <v>1</v>
      </c>
      <c r="AI570" s="38">
        <v>13479711</v>
      </c>
      <c r="AJ570" s="38">
        <v>340397</v>
      </c>
      <c r="AK570" s="38">
        <v>1157349</v>
      </c>
      <c r="AL570" s="38" t="s">
        <v>107</v>
      </c>
      <c r="AM570" s="38" t="s">
        <v>107</v>
      </c>
      <c r="AN570" s="38">
        <v>9531108</v>
      </c>
      <c r="AO570" s="38" t="s">
        <v>107</v>
      </c>
      <c r="AP570" s="38" t="s">
        <v>107</v>
      </c>
      <c r="AQ570" s="38">
        <v>340397</v>
      </c>
      <c r="AR570" s="38" t="s">
        <v>107</v>
      </c>
      <c r="AS570" s="38" t="s">
        <v>107</v>
      </c>
      <c r="AT570" s="38" t="s">
        <v>107</v>
      </c>
      <c r="AU570" s="38" t="s">
        <v>107</v>
      </c>
      <c r="AV570" s="38" t="s">
        <v>107</v>
      </c>
      <c r="AW570" s="38" t="s">
        <v>107</v>
      </c>
      <c r="AX570" s="38" t="s">
        <v>107</v>
      </c>
      <c r="AY570" s="38">
        <v>2587015</v>
      </c>
      <c r="AZ570" s="38">
        <v>2178539</v>
      </c>
      <c r="BA570" s="38">
        <v>2178539</v>
      </c>
      <c r="BB570" s="38" t="s">
        <v>107</v>
      </c>
      <c r="BC570" s="38" t="s">
        <v>107</v>
      </c>
      <c r="BD570" s="38">
        <v>408476</v>
      </c>
      <c r="BE570" s="38">
        <v>1633904</v>
      </c>
      <c r="BF570" s="38">
        <v>4493237</v>
      </c>
      <c r="BG570" s="38">
        <v>3812444</v>
      </c>
      <c r="BH570" s="38">
        <v>136159</v>
      </c>
      <c r="BI570" s="38">
        <v>3540126</v>
      </c>
      <c r="BJ570" s="38">
        <v>816952</v>
      </c>
      <c r="BK570" s="38" t="s">
        <v>107</v>
      </c>
      <c r="BL570" s="38" t="s">
        <v>107</v>
      </c>
      <c r="BM570" s="38" t="s">
        <v>107</v>
      </c>
      <c r="BN570" s="38">
        <v>2995491</v>
      </c>
      <c r="BO570" s="38">
        <v>272318</v>
      </c>
      <c r="BP570" s="38">
        <v>2723174</v>
      </c>
      <c r="BQ570" s="38">
        <v>8850315</v>
      </c>
      <c r="BR570" s="38" t="s">
        <v>107</v>
      </c>
      <c r="BS570" s="38">
        <v>1089270</v>
      </c>
      <c r="BT570" s="330">
        <v>0</v>
      </c>
      <c r="BU570" s="38">
        <v>0</v>
      </c>
      <c r="BV570" s="38">
        <v>6807934</v>
      </c>
      <c r="BW570" s="38">
        <v>9531108</v>
      </c>
      <c r="BX570" s="38">
        <v>13615869</v>
      </c>
      <c r="BY570" s="41" t="s">
        <v>113</v>
      </c>
      <c r="BZ570" s="41" t="s">
        <v>113</v>
      </c>
      <c r="CA570" s="41" t="s">
        <v>113</v>
      </c>
      <c r="CB570" s="41" t="s">
        <v>113</v>
      </c>
      <c r="CC570" s="41" t="s">
        <v>113</v>
      </c>
      <c r="CD570" s="41" t="s">
        <v>113</v>
      </c>
      <c r="CE570" s="41" t="s">
        <v>114</v>
      </c>
      <c r="CF570" s="42" t="s">
        <v>107</v>
      </c>
      <c r="CG570" s="28" t="s">
        <v>107</v>
      </c>
      <c r="CH570" s="28" t="s">
        <v>107</v>
      </c>
      <c r="CI570" s="28" t="s">
        <v>107</v>
      </c>
      <c r="CJ570" s="28" t="s">
        <v>107</v>
      </c>
      <c r="CK570" s="28" t="s">
        <v>107</v>
      </c>
      <c r="CL570" s="28" t="s">
        <v>107</v>
      </c>
      <c r="CM570" s="28" t="s">
        <v>107</v>
      </c>
      <c r="CN570" s="28" t="s">
        <v>107</v>
      </c>
      <c r="CO570" s="28" t="s">
        <v>107</v>
      </c>
      <c r="CP570" s="28" t="s">
        <v>107</v>
      </c>
      <c r="CQ570" s="28" t="s">
        <v>107</v>
      </c>
      <c r="CR570" s="28" t="s">
        <v>107</v>
      </c>
      <c r="CS570" s="28" t="s">
        <v>107</v>
      </c>
      <c r="CT570" s="28" t="s">
        <v>107</v>
      </c>
      <c r="CU570" s="332">
        <v>6948870</v>
      </c>
      <c r="CV570" s="43">
        <v>1</v>
      </c>
    </row>
    <row r="571" spans="1:100" ht="25.5">
      <c r="A571" s="28">
        <v>808</v>
      </c>
      <c r="B571" s="29" t="s">
        <v>254</v>
      </c>
      <c r="C571" s="29" t="s">
        <v>0</v>
      </c>
      <c r="D571" s="29" t="s">
        <v>337</v>
      </c>
      <c r="E571" s="42" t="s">
        <v>346</v>
      </c>
      <c r="F571" s="42" t="s">
        <v>107</v>
      </c>
      <c r="G571" s="30" t="s">
        <v>1717</v>
      </c>
      <c r="H571" s="42" t="s">
        <v>530</v>
      </c>
      <c r="I571" s="28">
        <v>4206075</v>
      </c>
      <c r="J571" s="28" t="s">
        <v>1718</v>
      </c>
      <c r="K571" s="31" t="s">
        <v>142</v>
      </c>
      <c r="L571" s="32">
        <v>173</v>
      </c>
      <c r="M571" s="33">
        <v>5</v>
      </c>
      <c r="N571" s="34">
        <v>187000000</v>
      </c>
      <c r="O571" s="28" t="s">
        <v>346</v>
      </c>
      <c r="P571" s="28" t="s">
        <v>130</v>
      </c>
      <c r="Q571" s="28" t="s">
        <v>112</v>
      </c>
      <c r="R571" s="28" t="s">
        <v>107</v>
      </c>
      <c r="S571" s="28" t="s">
        <v>107</v>
      </c>
      <c r="T571" s="42" t="s">
        <v>107</v>
      </c>
      <c r="U571" s="28" t="s">
        <v>107</v>
      </c>
      <c r="V571" s="28" t="s">
        <v>107</v>
      </c>
      <c r="W571" s="28" t="str">
        <f t="shared" si="8"/>
        <v>N.A.</v>
      </c>
      <c r="X571" s="57" t="s">
        <v>2413</v>
      </c>
      <c r="Y571" s="207">
        <v>4.9000000000000002E-2</v>
      </c>
      <c r="Z571" s="207">
        <v>4.9000000000000002E-2</v>
      </c>
      <c r="AA571" s="207">
        <v>4.9000000000000002E-2</v>
      </c>
      <c r="AB571" s="207">
        <v>4.9000000000000002E-2</v>
      </c>
      <c r="AC571" s="207">
        <v>5.5E-2</v>
      </c>
      <c r="AD571" s="207">
        <v>5.5E-2</v>
      </c>
      <c r="AE571" s="28" t="s">
        <v>1251</v>
      </c>
      <c r="AF571" s="28" t="s">
        <v>1251</v>
      </c>
      <c r="AG571" s="28" t="s">
        <v>1251</v>
      </c>
      <c r="AH571" s="37">
        <v>1</v>
      </c>
      <c r="AI571" s="38">
        <v>13479711</v>
      </c>
      <c r="AJ571" s="38">
        <v>340397</v>
      </c>
      <c r="AK571" s="38">
        <v>1157349</v>
      </c>
      <c r="AL571" s="38" t="s">
        <v>107</v>
      </c>
      <c r="AM571" s="38" t="s">
        <v>107</v>
      </c>
      <c r="AN571" s="38">
        <v>9531108</v>
      </c>
      <c r="AO571" s="38" t="s">
        <v>107</v>
      </c>
      <c r="AP571" s="38" t="s">
        <v>107</v>
      </c>
      <c r="AQ571" s="38">
        <v>340397</v>
      </c>
      <c r="AR571" s="38" t="s">
        <v>107</v>
      </c>
      <c r="AS571" s="38" t="s">
        <v>107</v>
      </c>
      <c r="AT571" s="38" t="s">
        <v>107</v>
      </c>
      <c r="AU571" s="38" t="s">
        <v>107</v>
      </c>
      <c r="AV571" s="38" t="s">
        <v>107</v>
      </c>
      <c r="AW571" s="38" t="s">
        <v>107</v>
      </c>
      <c r="AX571" s="38" t="s">
        <v>107</v>
      </c>
      <c r="AY571" s="38">
        <v>2587015</v>
      </c>
      <c r="AZ571" s="38">
        <v>2178539</v>
      </c>
      <c r="BA571" s="38">
        <v>2178539</v>
      </c>
      <c r="BB571" s="38" t="s">
        <v>107</v>
      </c>
      <c r="BC571" s="38" t="s">
        <v>107</v>
      </c>
      <c r="BD571" s="38">
        <v>408476</v>
      </c>
      <c r="BE571" s="38">
        <v>1633904</v>
      </c>
      <c r="BF571" s="38">
        <v>4493237</v>
      </c>
      <c r="BG571" s="38">
        <v>3812444</v>
      </c>
      <c r="BH571" s="38">
        <v>136159</v>
      </c>
      <c r="BI571" s="38">
        <v>3540126</v>
      </c>
      <c r="BJ571" s="38">
        <v>816952</v>
      </c>
      <c r="BK571" s="38" t="s">
        <v>107</v>
      </c>
      <c r="BL571" s="38" t="s">
        <v>107</v>
      </c>
      <c r="BM571" s="38" t="s">
        <v>107</v>
      </c>
      <c r="BN571" s="38">
        <v>2995491</v>
      </c>
      <c r="BO571" s="38">
        <v>272318</v>
      </c>
      <c r="BP571" s="38">
        <v>2723174</v>
      </c>
      <c r="BQ571" s="38">
        <v>8850315</v>
      </c>
      <c r="BR571" s="38" t="s">
        <v>107</v>
      </c>
      <c r="BS571" s="38">
        <v>1089270</v>
      </c>
      <c r="BT571" s="330">
        <v>0</v>
      </c>
      <c r="BU571" s="38">
        <v>0</v>
      </c>
      <c r="BV571" s="38">
        <v>6807934</v>
      </c>
      <c r="BW571" s="38">
        <v>9531108</v>
      </c>
      <c r="BX571" s="38">
        <v>13615869</v>
      </c>
      <c r="BY571" s="41" t="s">
        <v>113</v>
      </c>
      <c r="BZ571" s="41" t="s">
        <v>113</v>
      </c>
      <c r="CA571" s="41" t="s">
        <v>113</v>
      </c>
      <c r="CB571" s="41" t="s">
        <v>113</v>
      </c>
      <c r="CC571" s="41" t="s">
        <v>113</v>
      </c>
      <c r="CD571" s="41" t="s">
        <v>113</v>
      </c>
      <c r="CE571" s="41" t="s">
        <v>114</v>
      </c>
      <c r="CF571" s="42" t="s">
        <v>107</v>
      </c>
      <c r="CG571" s="28" t="s">
        <v>107</v>
      </c>
      <c r="CH571" s="28" t="s">
        <v>107</v>
      </c>
      <c r="CI571" s="28" t="s">
        <v>107</v>
      </c>
      <c r="CJ571" s="28" t="s">
        <v>107</v>
      </c>
      <c r="CK571" s="28" t="s">
        <v>107</v>
      </c>
      <c r="CL571" s="28" t="s">
        <v>107</v>
      </c>
      <c r="CM571" s="28" t="s">
        <v>107</v>
      </c>
      <c r="CN571" s="28" t="s">
        <v>107</v>
      </c>
      <c r="CO571" s="28" t="s">
        <v>107</v>
      </c>
      <c r="CP571" s="28" t="s">
        <v>107</v>
      </c>
      <c r="CQ571" s="28" t="s">
        <v>107</v>
      </c>
      <c r="CR571" s="28" t="s">
        <v>107</v>
      </c>
      <c r="CS571" s="28" t="s">
        <v>107</v>
      </c>
      <c r="CT571" s="28" t="s">
        <v>107</v>
      </c>
      <c r="CU571" s="332">
        <v>6948870</v>
      </c>
      <c r="CV571" s="43">
        <v>1</v>
      </c>
    </row>
    <row r="572" spans="1:100" ht="25.5">
      <c r="A572" s="28">
        <v>809</v>
      </c>
      <c r="B572" s="29" t="s">
        <v>254</v>
      </c>
      <c r="C572" s="29" t="s">
        <v>0</v>
      </c>
      <c r="D572" s="29" t="s">
        <v>665</v>
      </c>
      <c r="E572" s="42" t="s">
        <v>666</v>
      </c>
      <c r="F572" s="42" t="s">
        <v>338</v>
      </c>
      <c r="G572" s="30" t="s">
        <v>1719</v>
      </c>
      <c r="H572" s="42" t="s">
        <v>750</v>
      </c>
      <c r="I572" s="28">
        <v>40821008</v>
      </c>
      <c r="J572" s="28" t="s">
        <v>1720</v>
      </c>
      <c r="K572" s="31" t="s">
        <v>669</v>
      </c>
      <c r="L572" s="56">
        <v>130</v>
      </c>
      <c r="M572" s="33" t="s">
        <v>107</v>
      </c>
      <c r="N572" s="34">
        <v>92000000</v>
      </c>
      <c r="O572" s="28" t="s">
        <v>338</v>
      </c>
      <c r="P572" s="28" t="s">
        <v>130</v>
      </c>
      <c r="Q572" s="28" t="s">
        <v>112</v>
      </c>
      <c r="R572" s="28" t="s">
        <v>107</v>
      </c>
      <c r="S572" s="28" t="s">
        <v>107</v>
      </c>
      <c r="T572" s="42" t="s">
        <v>107</v>
      </c>
      <c r="U572" s="28" t="s">
        <v>107</v>
      </c>
      <c r="V572" s="28" t="s">
        <v>107</v>
      </c>
      <c r="W572" s="28" t="str">
        <f t="shared" si="8"/>
        <v>N.A.</v>
      </c>
      <c r="X572" s="57" t="s">
        <v>2412</v>
      </c>
      <c r="Y572" s="207">
        <v>0.05</v>
      </c>
      <c r="Z572" s="207">
        <v>5.1999999999999998E-2</v>
      </c>
      <c r="AA572" s="207">
        <v>5.2999999999999999E-2</v>
      </c>
      <c r="AB572" s="207">
        <v>0.06</v>
      </c>
      <c r="AC572" s="207">
        <v>7.0000000000000007E-2</v>
      </c>
      <c r="AD572" s="207">
        <v>7.0000000000000007E-2</v>
      </c>
      <c r="AE572" s="28" t="s">
        <v>1251</v>
      </c>
      <c r="AF572" s="28" t="s">
        <v>1251</v>
      </c>
      <c r="AG572" s="28" t="s">
        <v>1251</v>
      </c>
      <c r="AH572" s="37">
        <v>1</v>
      </c>
      <c r="AI572" s="38">
        <v>13479711</v>
      </c>
      <c r="AJ572" s="38">
        <v>340397</v>
      </c>
      <c r="AK572" s="38">
        <v>1157349</v>
      </c>
      <c r="AL572" s="38">
        <v>2859333</v>
      </c>
      <c r="AM572" s="38">
        <v>2178539</v>
      </c>
      <c r="AN572" s="38">
        <v>9531108</v>
      </c>
      <c r="AO572" s="38" t="s">
        <v>107</v>
      </c>
      <c r="AP572" s="38" t="s">
        <v>107</v>
      </c>
      <c r="AQ572" s="38">
        <v>340397</v>
      </c>
      <c r="AR572" s="38" t="s">
        <v>107</v>
      </c>
      <c r="AS572" s="38" t="s">
        <v>107</v>
      </c>
      <c r="AT572" s="38" t="s">
        <v>107</v>
      </c>
      <c r="AU572" s="38" t="s">
        <v>107</v>
      </c>
      <c r="AV572" s="38" t="s">
        <v>107</v>
      </c>
      <c r="AW572" s="38" t="s">
        <v>107</v>
      </c>
      <c r="AX572" s="38">
        <v>2587015</v>
      </c>
      <c r="AY572" s="38">
        <v>2587015</v>
      </c>
      <c r="AZ572" s="38">
        <v>2178539</v>
      </c>
      <c r="BA572" s="38">
        <v>2178539</v>
      </c>
      <c r="BB572" s="38" t="s">
        <v>107</v>
      </c>
      <c r="BC572" s="38" t="s">
        <v>107</v>
      </c>
      <c r="BD572" s="38">
        <v>408476</v>
      </c>
      <c r="BE572" s="38">
        <v>1633904</v>
      </c>
      <c r="BF572" s="38">
        <v>3812444</v>
      </c>
      <c r="BG572" s="38">
        <v>3812444</v>
      </c>
      <c r="BH572" s="38">
        <v>136159</v>
      </c>
      <c r="BI572" s="38">
        <v>3540126</v>
      </c>
      <c r="BJ572" s="38">
        <v>816952</v>
      </c>
      <c r="BK572" s="38">
        <v>3403968</v>
      </c>
      <c r="BL572" s="38">
        <v>3403968</v>
      </c>
      <c r="BM572" s="38">
        <v>3403968</v>
      </c>
      <c r="BN572" s="38">
        <v>2995491</v>
      </c>
      <c r="BO572" s="38">
        <v>272318</v>
      </c>
      <c r="BP572" s="38">
        <v>2723174</v>
      </c>
      <c r="BQ572" s="38">
        <v>8850315</v>
      </c>
      <c r="BR572" s="38" t="s">
        <v>107</v>
      </c>
      <c r="BS572" s="38">
        <v>1089270</v>
      </c>
      <c r="BT572" s="330">
        <v>0</v>
      </c>
      <c r="BU572" s="38">
        <v>8850315</v>
      </c>
      <c r="BV572" s="38">
        <v>6807934</v>
      </c>
      <c r="BW572" s="38">
        <v>9531108</v>
      </c>
      <c r="BX572" s="38">
        <v>13615869</v>
      </c>
      <c r="BY572" s="41" t="s">
        <v>113</v>
      </c>
      <c r="BZ572" s="41" t="s">
        <v>113</v>
      </c>
      <c r="CA572" s="41" t="s">
        <v>113</v>
      </c>
      <c r="CB572" s="41" t="s">
        <v>113</v>
      </c>
      <c r="CC572" s="41" t="s">
        <v>113</v>
      </c>
      <c r="CD572" s="41" t="s">
        <v>113</v>
      </c>
      <c r="CE572" s="41" t="s">
        <v>114</v>
      </c>
      <c r="CF572" s="42" t="s">
        <v>107</v>
      </c>
      <c r="CG572" s="28" t="s">
        <v>107</v>
      </c>
      <c r="CH572" s="28" t="s">
        <v>107</v>
      </c>
      <c r="CI572" s="28" t="s">
        <v>107</v>
      </c>
      <c r="CJ572" s="28" t="s">
        <v>107</v>
      </c>
      <c r="CK572" s="28" t="s">
        <v>107</v>
      </c>
      <c r="CL572" s="28" t="s">
        <v>107</v>
      </c>
      <c r="CM572" s="28" t="s">
        <v>107</v>
      </c>
      <c r="CN572" s="28" t="s">
        <v>107</v>
      </c>
      <c r="CO572" s="28" t="s">
        <v>107</v>
      </c>
      <c r="CP572" s="28" t="s">
        <v>107</v>
      </c>
      <c r="CQ572" s="28" t="s">
        <v>107</v>
      </c>
      <c r="CR572" s="28" t="s">
        <v>107</v>
      </c>
      <c r="CS572" s="28" t="s">
        <v>107</v>
      </c>
      <c r="CT572" s="28" t="s">
        <v>107</v>
      </c>
      <c r="CU572" s="332">
        <v>5020240</v>
      </c>
      <c r="CV572" s="43">
        <v>1</v>
      </c>
    </row>
    <row r="573" spans="1:100" ht="38.25">
      <c r="A573" s="28">
        <v>810</v>
      </c>
      <c r="B573" s="29" t="s">
        <v>254</v>
      </c>
      <c r="C573" s="29" t="s">
        <v>0</v>
      </c>
      <c r="D573" s="29" t="s">
        <v>665</v>
      </c>
      <c r="E573" s="42" t="s">
        <v>683</v>
      </c>
      <c r="F573" s="42" t="s">
        <v>338</v>
      </c>
      <c r="G573" s="30" t="s">
        <v>1721</v>
      </c>
      <c r="H573" s="42" t="s">
        <v>750</v>
      </c>
      <c r="I573" s="28">
        <v>40820002</v>
      </c>
      <c r="J573" s="28" t="s">
        <v>1722</v>
      </c>
      <c r="K573" s="31" t="s">
        <v>669</v>
      </c>
      <c r="L573" s="56">
        <v>86</v>
      </c>
      <c r="M573" s="33" t="s">
        <v>107</v>
      </c>
      <c r="N573" s="34">
        <v>72000000</v>
      </c>
      <c r="O573" s="28" t="s">
        <v>338</v>
      </c>
      <c r="P573" s="28" t="s">
        <v>2415</v>
      </c>
      <c r="Q573" s="28" t="s">
        <v>112</v>
      </c>
      <c r="R573" s="28" t="s">
        <v>107</v>
      </c>
      <c r="S573" s="28" t="s">
        <v>107</v>
      </c>
      <c r="T573" s="42" t="s">
        <v>107</v>
      </c>
      <c r="U573" s="28" t="s">
        <v>107</v>
      </c>
      <c r="V573" s="28" t="s">
        <v>107</v>
      </c>
      <c r="W573" s="28" t="str">
        <f t="shared" si="8"/>
        <v>N.A.</v>
      </c>
      <c r="X573" s="57" t="s">
        <v>2412</v>
      </c>
      <c r="Y573" s="207">
        <v>0.04</v>
      </c>
      <c r="Z573" s="207">
        <v>4.4999999999999998E-2</v>
      </c>
      <c r="AA573" s="207">
        <v>0.05</v>
      </c>
      <c r="AB573" s="207">
        <v>5.5E-2</v>
      </c>
      <c r="AC573" s="207">
        <v>6.5000000000000002E-2</v>
      </c>
      <c r="AD573" s="207">
        <v>7.0000000000000007E-2</v>
      </c>
      <c r="AE573" s="28" t="s">
        <v>1251</v>
      </c>
      <c r="AF573" s="28" t="s">
        <v>1251</v>
      </c>
      <c r="AG573" s="28" t="s">
        <v>1251</v>
      </c>
      <c r="AH573" s="37">
        <v>1</v>
      </c>
      <c r="AI573" s="38">
        <v>13479711</v>
      </c>
      <c r="AJ573" s="38">
        <v>340397</v>
      </c>
      <c r="AK573" s="38">
        <v>1157349</v>
      </c>
      <c r="AL573" s="38">
        <v>2859333</v>
      </c>
      <c r="AM573" s="38">
        <v>2178539</v>
      </c>
      <c r="AN573" s="38">
        <v>9531108</v>
      </c>
      <c r="AO573" s="38" t="s">
        <v>107</v>
      </c>
      <c r="AP573" s="38">
        <v>816952</v>
      </c>
      <c r="AQ573" s="38">
        <v>340397</v>
      </c>
      <c r="AR573" s="38" t="s">
        <v>107</v>
      </c>
      <c r="AS573" s="38" t="s">
        <v>107</v>
      </c>
      <c r="AT573" s="38" t="s">
        <v>107</v>
      </c>
      <c r="AU573" s="38" t="s">
        <v>107</v>
      </c>
      <c r="AV573" s="38" t="s">
        <v>107</v>
      </c>
      <c r="AW573" s="38">
        <v>2178539</v>
      </c>
      <c r="AX573" s="38">
        <v>2587015</v>
      </c>
      <c r="AY573" s="38">
        <v>2587015</v>
      </c>
      <c r="AZ573" s="38">
        <v>2178539</v>
      </c>
      <c r="BA573" s="38">
        <v>2178539</v>
      </c>
      <c r="BB573" s="38" t="s">
        <v>107</v>
      </c>
      <c r="BC573" s="38">
        <v>1770063</v>
      </c>
      <c r="BD573" s="38">
        <v>408476</v>
      </c>
      <c r="BE573" s="38">
        <v>1633904</v>
      </c>
      <c r="BF573" s="38">
        <v>1633904</v>
      </c>
      <c r="BG573" s="38">
        <v>3812444</v>
      </c>
      <c r="BH573" s="38">
        <v>136159</v>
      </c>
      <c r="BI573" s="38">
        <v>3540126</v>
      </c>
      <c r="BJ573" s="38">
        <v>816952</v>
      </c>
      <c r="BK573" s="38">
        <v>2587015</v>
      </c>
      <c r="BL573" s="38">
        <v>2587015</v>
      </c>
      <c r="BM573" s="38">
        <v>2587015</v>
      </c>
      <c r="BN573" s="38">
        <v>2995491</v>
      </c>
      <c r="BO573" s="38">
        <v>272318</v>
      </c>
      <c r="BP573" s="38">
        <v>2723174</v>
      </c>
      <c r="BQ573" s="38">
        <v>8850315</v>
      </c>
      <c r="BR573" s="38" t="s">
        <v>107</v>
      </c>
      <c r="BS573" s="38">
        <v>1089270</v>
      </c>
      <c r="BT573" s="330">
        <v>0</v>
      </c>
      <c r="BU573" s="38">
        <v>8850315</v>
      </c>
      <c r="BV573" s="38">
        <v>6807934</v>
      </c>
      <c r="BW573" s="38">
        <v>9531108</v>
      </c>
      <c r="BX573" s="38">
        <v>13615869</v>
      </c>
      <c r="BY573" s="41" t="s">
        <v>114</v>
      </c>
      <c r="BZ573" s="41" t="s">
        <v>114</v>
      </c>
      <c r="CA573" s="41" t="s">
        <v>113</v>
      </c>
      <c r="CB573" s="41" t="s">
        <v>113</v>
      </c>
      <c r="CC573" s="41" t="s">
        <v>113</v>
      </c>
      <c r="CD573" s="41" t="s">
        <v>113</v>
      </c>
      <c r="CE573" s="41" t="s">
        <v>114</v>
      </c>
      <c r="CF573" s="42" t="s">
        <v>107</v>
      </c>
      <c r="CG573" s="28" t="s">
        <v>107</v>
      </c>
      <c r="CH573" s="28" t="s">
        <v>107</v>
      </c>
      <c r="CI573" s="28" t="s">
        <v>107</v>
      </c>
      <c r="CJ573" s="28" t="s">
        <v>107</v>
      </c>
      <c r="CK573" s="28" t="s">
        <v>107</v>
      </c>
      <c r="CL573" s="28" t="s">
        <v>107</v>
      </c>
      <c r="CM573" s="28" t="s">
        <v>107</v>
      </c>
      <c r="CN573" s="28" t="s">
        <v>107</v>
      </c>
      <c r="CO573" s="28" t="s">
        <v>107</v>
      </c>
      <c r="CP573" s="28" t="s">
        <v>107</v>
      </c>
      <c r="CQ573" s="28" t="s">
        <v>107</v>
      </c>
      <c r="CR573" s="28" t="s">
        <v>107</v>
      </c>
      <c r="CS573" s="28" t="s">
        <v>107</v>
      </c>
      <c r="CT573" s="28" t="s">
        <v>107</v>
      </c>
      <c r="CU573" s="332">
        <v>4798747</v>
      </c>
      <c r="CV573" s="43">
        <v>1</v>
      </c>
    </row>
    <row r="574" spans="1:100" ht="51">
      <c r="A574" s="28">
        <v>811</v>
      </c>
      <c r="B574" s="29" t="s">
        <v>254</v>
      </c>
      <c r="C574" s="29" t="s">
        <v>0</v>
      </c>
      <c r="D574" s="29" t="s">
        <v>665</v>
      </c>
      <c r="E574" s="42" t="s">
        <v>666</v>
      </c>
      <c r="F574" s="42" t="s">
        <v>346</v>
      </c>
      <c r="G574" s="30" t="s">
        <v>1723</v>
      </c>
      <c r="H574" s="42" t="s">
        <v>750</v>
      </c>
      <c r="I574" s="28">
        <v>40821005</v>
      </c>
      <c r="J574" s="28" t="s">
        <v>1724</v>
      </c>
      <c r="K574" s="31" t="s">
        <v>686</v>
      </c>
      <c r="L574" s="56">
        <v>305</v>
      </c>
      <c r="M574" s="33" t="s">
        <v>107</v>
      </c>
      <c r="N574" s="34">
        <v>264000000</v>
      </c>
      <c r="O574" s="28" t="s">
        <v>346</v>
      </c>
      <c r="P574" s="28" t="s">
        <v>130</v>
      </c>
      <c r="Q574" s="28" t="s">
        <v>112</v>
      </c>
      <c r="R574" s="28" t="s">
        <v>107</v>
      </c>
      <c r="S574" s="28" t="s">
        <v>107</v>
      </c>
      <c r="T574" s="42" t="s">
        <v>107</v>
      </c>
      <c r="U574" s="28" t="s">
        <v>107</v>
      </c>
      <c r="V574" s="28" t="s">
        <v>107</v>
      </c>
      <c r="W574" s="28" t="str">
        <f t="shared" si="8"/>
        <v>N.A.</v>
      </c>
      <c r="X574" s="57" t="s">
        <v>2414</v>
      </c>
      <c r="Y574" s="207">
        <v>0.06</v>
      </c>
      <c r="Z574" s="207">
        <v>7.0000000000000007E-2</v>
      </c>
      <c r="AA574" s="207">
        <v>0.08</v>
      </c>
      <c r="AB574" s="207">
        <v>0.09</v>
      </c>
      <c r="AC574" s="207">
        <v>0.1</v>
      </c>
      <c r="AD574" s="207">
        <v>0.12</v>
      </c>
      <c r="AE574" s="28" t="s">
        <v>1251</v>
      </c>
      <c r="AF574" s="28" t="s">
        <v>1251</v>
      </c>
      <c r="AG574" s="28" t="s">
        <v>1251</v>
      </c>
      <c r="AH574" s="37">
        <v>1</v>
      </c>
      <c r="AI574" s="38">
        <v>13479711</v>
      </c>
      <c r="AJ574" s="38">
        <v>340397</v>
      </c>
      <c r="AK574" s="38">
        <v>1157349</v>
      </c>
      <c r="AL574" s="38">
        <v>2859333</v>
      </c>
      <c r="AM574" s="38">
        <v>2178539</v>
      </c>
      <c r="AN574" s="38">
        <v>9531108</v>
      </c>
      <c r="AO574" s="38" t="s">
        <v>107</v>
      </c>
      <c r="AP574" s="38">
        <v>1157349</v>
      </c>
      <c r="AQ574" s="38">
        <v>340397</v>
      </c>
      <c r="AR574" s="38" t="s">
        <v>107</v>
      </c>
      <c r="AS574" s="38" t="s">
        <v>107</v>
      </c>
      <c r="AT574" s="38" t="s">
        <v>107</v>
      </c>
      <c r="AU574" s="38" t="s">
        <v>107</v>
      </c>
      <c r="AV574" s="38" t="s">
        <v>107</v>
      </c>
      <c r="AW574" s="38">
        <v>2178539</v>
      </c>
      <c r="AX574" s="38">
        <v>2587015</v>
      </c>
      <c r="AY574" s="38">
        <v>2587015</v>
      </c>
      <c r="AZ574" s="38">
        <v>2178539</v>
      </c>
      <c r="BA574" s="38">
        <v>2178539</v>
      </c>
      <c r="BB574" s="38" t="s">
        <v>107</v>
      </c>
      <c r="BC574" s="38" t="s">
        <v>107</v>
      </c>
      <c r="BD574" s="38">
        <v>408476</v>
      </c>
      <c r="BE574" s="38">
        <v>1633904</v>
      </c>
      <c r="BF574" s="38">
        <v>3812444</v>
      </c>
      <c r="BG574" s="38">
        <v>3812444</v>
      </c>
      <c r="BH574" s="38">
        <v>136159</v>
      </c>
      <c r="BI574" s="38">
        <v>3540126</v>
      </c>
      <c r="BJ574" s="38">
        <v>816952</v>
      </c>
      <c r="BK574" s="38">
        <v>3403968</v>
      </c>
      <c r="BL574" s="38">
        <v>3403968</v>
      </c>
      <c r="BM574" s="38">
        <v>3403968</v>
      </c>
      <c r="BN574" s="38">
        <v>2995491</v>
      </c>
      <c r="BO574" s="38">
        <v>272318</v>
      </c>
      <c r="BP574" s="38">
        <v>2723174</v>
      </c>
      <c r="BQ574" s="38">
        <v>8850315</v>
      </c>
      <c r="BR574" s="38" t="s">
        <v>107</v>
      </c>
      <c r="BS574" s="38">
        <v>1089270</v>
      </c>
      <c r="BT574" s="330">
        <v>0</v>
      </c>
      <c r="BU574" s="38">
        <v>8850315</v>
      </c>
      <c r="BV574" s="38">
        <v>6807934</v>
      </c>
      <c r="BW574" s="38">
        <v>9531108</v>
      </c>
      <c r="BX574" s="38">
        <v>13615869</v>
      </c>
      <c r="BY574" s="41" t="s">
        <v>113</v>
      </c>
      <c r="BZ574" s="41" t="s">
        <v>113</v>
      </c>
      <c r="CA574" s="41" t="s">
        <v>113</v>
      </c>
      <c r="CB574" s="41" t="s">
        <v>113</v>
      </c>
      <c r="CC574" s="41" t="s">
        <v>113</v>
      </c>
      <c r="CD574" s="41" t="s">
        <v>113</v>
      </c>
      <c r="CE574" s="41" t="s">
        <v>114</v>
      </c>
      <c r="CF574" s="42" t="s">
        <v>107</v>
      </c>
      <c r="CG574" s="28" t="s">
        <v>107</v>
      </c>
      <c r="CH574" s="28" t="s">
        <v>107</v>
      </c>
      <c r="CI574" s="28" t="s">
        <v>107</v>
      </c>
      <c r="CJ574" s="28" t="s">
        <v>107</v>
      </c>
      <c r="CK574" s="28" t="s">
        <v>107</v>
      </c>
      <c r="CL574" s="28" t="s">
        <v>107</v>
      </c>
      <c r="CM574" s="28" t="s">
        <v>107</v>
      </c>
      <c r="CN574" s="28" t="s">
        <v>107</v>
      </c>
      <c r="CO574" s="28" t="s">
        <v>107</v>
      </c>
      <c r="CP574" s="28" t="s">
        <v>107</v>
      </c>
      <c r="CQ574" s="28" t="s">
        <v>107</v>
      </c>
      <c r="CR574" s="28" t="s">
        <v>107</v>
      </c>
      <c r="CS574" s="28" t="s">
        <v>107</v>
      </c>
      <c r="CT574" s="28" t="s">
        <v>107</v>
      </c>
      <c r="CU574" s="332">
        <v>4641650</v>
      </c>
      <c r="CV574" s="43">
        <v>1</v>
      </c>
    </row>
    <row r="575" spans="1:100" ht="38.25">
      <c r="A575" s="28">
        <v>812</v>
      </c>
      <c r="B575" s="29" t="s">
        <v>254</v>
      </c>
      <c r="C575" s="29" t="s">
        <v>0</v>
      </c>
      <c r="D575" s="29" t="s">
        <v>665</v>
      </c>
      <c r="E575" s="42" t="s">
        <v>666</v>
      </c>
      <c r="F575" s="42" t="s">
        <v>346</v>
      </c>
      <c r="G575" s="30" t="s">
        <v>1725</v>
      </c>
      <c r="H575" s="42" t="s">
        <v>750</v>
      </c>
      <c r="I575" s="28">
        <v>40821006</v>
      </c>
      <c r="J575" s="28" t="s">
        <v>1726</v>
      </c>
      <c r="K575" s="31" t="s">
        <v>686</v>
      </c>
      <c r="L575" s="56">
        <v>410</v>
      </c>
      <c r="M575" s="33" t="s">
        <v>107</v>
      </c>
      <c r="N575" s="34">
        <v>247000000</v>
      </c>
      <c r="O575" s="28" t="s">
        <v>346</v>
      </c>
      <c r="P575" s="28" t="s">
        <v>130</v>
      </c>
      <c r="Q575" s="28" t="s">
        <v>112</v>
      </c>
      <c r="R575" s="28" t="s">
        <v>107</v>
      </c>
      <c r="S575" s="28" t="s">
        <v>107</v>
      </c>
      <c r="T575" s="42" t="s">
        <v>107</v>
      </c>
      <c r="U575" s="28" t="s">
        <v>107</v>
      </c>
      <c r="V575" s="28" t="s">
        <v>107</v>
      </c>
      <c r="W575" s="28" t="str">
        <f t="shared" si="8"/>
        <v>N.A.</v>
      </c>
      <c r="X575" s="57" t="s">
        <v>2414</v>
      </c>
      <c r="Y575" s="207">
        <v>0.06</v>
      </c>
      <c r="Z575" s="207">
        <v>7.0000000000000007E-2</v>
      </c>
      <c r="AA575" s="207">
        <v>0.08</v>
      </c>
      <c r="AB575" s="207">
        <v>0.09</v>
      </c>
      <c r="AC575" s="207">
        <v>0.1</v>
      </c>
      <c r="AD575" s="207">
        <v>0.12</v>
      </c>
      <c r="AE575" s="28" t="s">
        <v>1251</v>
      </c>
      <c r="AF575" s="28" t="s">
        <v>1251</v>
      </c>
      <c r="AG575" s="28" t="s">
        <v>1251</v>
      </c>
      <c r="AH575" s="37">
        <v>1</v>
      </c>
      <c r="AI575" s="38">
        <v>13479711</v>
      </c>
      <c r="AJ575" s="38">
        <v>340397</v>
      </c>
      <c r="AK575" s="38">
        <v>1157349</v>
      </c>
      <c r="AL575" s="38">
        <v>2859333</v>
      </c>
      <c r="AM575" s="38">
        <v>2178539</v>
      </c>
      <c r="AN575" s="38">
        <v>9531108</v>
      </c>
      <c r="AO575" s="38" t="s">
        <v>107</v>
      </c>
      <c r="AP575" s="38">
        <v>1157349</v>
      </c>
      <c r="AQ575" s="38">
        <v>340397</v>
      </c>
      <c r="AR575" s="38" t="s">
        <v>107</v>
      </c>
      <c r="AS575" s="38" t="s">
        <v>107</v>
      </c>
      <c r="AT575" s="38" t="s">
        <v>107</v>
      </c>
      <c r="AU575" s="38" t="s">
        <v>107</v>
      </c>
      <c r="AV575" s="38" t="s">
        <v>107</v>
      </c>
      <c r="AW575" s="38">
        <v>2178539</v>
      </c>
      <c r="AX575" s="38">
        <v>2587015</v>
      </c>
      <c r="AY575" s="38">
        <v>2587015</v>
      </c>
      <c r="AZ575" s="38">
        <v>2178539</v>
      </c>
      <c r="BA575" s="38">
        <v>2178539</v>
      </c>
      <c r="BB575" s="38" t="s">
        <v>107</v>
      </c>
      <c r="BC575" s="38" t="s">
        <v>107</v>
      </c>
      <c r="BD575" s="38">
        <v>408476</v>
      </c>
      <c r="BE575" s="38">
        <v>1633904</v>
      </c>
      <c r="BF575" s="38">
        <v>3812444</v>
      </c>
      <c r="BG575" s="38">
        <v>3812444</v>
      </c>
      <c r="BH575" s="38">
        <v>136159</v>
      </c>
      <c r="BI575" s="38">
        <v>3540126</v>
      </c>
      <c r="BJ575" s="38">
        <v>816952</v>
      </c>
      <c r="BK575" s="38">
        <v>3403968</v>
      </c>
      <c r="BL575" s="38">
        <v>3403968</v>
      </c>
      <c r="BM575" s="38">
        <v>3403968</v>
      </c>
      <c r="BN575" s="38">
        <v>2995491</v>
      </c>
      <c r="BO575" s="38">
        <v>272318</v>
      </c>
      <c r="BP575" s="38">
        <v>2723174</v>
      </c>
      <c r="BQ575" s="38">
        <v>8850315</v>
      </c>
      <c r="BR575" s="38" t="s">
        <v>107</v>
      </c>
      <c r="BS575" s="38">
        <v>1089270</v>
      </c>
      <c r="BT575" s="330">
        <v>0</v>
      </c>
      <c r="BU575" s="38">
        <v>8850315</v>
      </c>
      <c r="BV575" s="38">
        <v>6807934</v>
      </c>
      <c r="BW575" s="38">
        <v>9531108</v>
      </c>
      <c r="BX575" s="38">
        <v>13615869</v>
      </c>
      <c r="BY575" s="41" t="s">
        <v>113</v>
      </c>
      <c r="BZ575" s="41" t="s">
        <v>113</v>
      </c>
      <c r="CA575" s="41" t="s">
        <v>113</v>
      </c>
      <c r="CB575" s="41" t="s">
        <v>113</v>
      </c>
      <c r="CC575" s="41" t="s">
        <v>113</v>
      </c>
      <c r="CD575" s="41" t="s">
        <v>113</v>
      </c>
      <c r="CE575" s="41" t="s">
        <v>114</v>
      </c>
      <c r="CF575" s="42" t="s">
        <v>107</v>
      </c>
      <c r="CG575" s="28" t="s">
        <v>107</v>
      </c>
      <c r="CH575" s="28" t="s">
        <v>107</v>
      </c>
      <c r="CI575" s="28" t="s">
        <v>107</v>
      </c>
      <c r="CJ575" s="28" t="s">
        <v>107</v>
      </c>
      <c r="CK575" s="28" t="s">
        <v>107</v>
      </c>
      <c r="CL575" s="28" t="s">
        <v>107</v>
      </c>
      <c r="CM575" s="28" t="s">
        <v>107</v>
      </c>
      <c r="CN575" s="28" t="s">
        <v>107</v>
      </c>
      <c r="CO575" s="28" t="s">
        <v>107</v>
      </c>
      <c r="CP575" s="28" t="s">
        <v>107</v>
      </c>
      <c r="CQ575" s="28" t="s">
        <v>107</v>
      </c>
      <c r="CR575" s="28" t="s">
        <v>107</v>
      </c>
      <c r="CS575" s="28" t="s">
        <v>107</v>
      </c>
      <c r="CT575" s="28" t="s">
        <v>107</v>
      </c>
      <c r="CU575" s="332">
        <v>4641650</v>
      </c>
      <c r="CV575" s="43">
        <v>1</v>
      </c>
    </row>
    <row r="576" spans="1:100" ht="25.5">
      <c r="A576" s="28">
        <v>814</v>
      </c>
      <c r="B576" s="49" t="s">
        <v>254</v>
      </c>
      <c r="C576" s="29" t="s">
        <v>0</v>
      </c>
      <c r="D576" s="49" t="s">
        <v>665</v>
      </c>
      <c r="E576" s="60" t="s">
        <v>666</v>
      </c>
      <c r="F576" s="60" t="s">
        <v>346</v>
      </c>
      <c r="G576" s="116" t="s">
        <v>1729</v>
      </c>
      <c r="H576" s="42" t="s">
        <v>400</v>
      </c>
      <c r="I576" s="28">
        <v>3021085</v>
      </c>
      <c r="J576" s="28" t="s">
        <v>1730</v>
      </c>
      <c r="K576" s="31" t="s">
        <v>686</v>
      </c>
      <c r="L576" s="60">
        <v>210</v>
      </c>
      <c r="M576" s="33" t="s">
        <v>107</v>
      </c>
      <c r="N576" s="34">
        <v>320000000</v>
      </c>
      <c r="O576" s="49" t="s">
        <v>346</v>
      </c>
      <c r="P576" s="28" t="s">
        <v>130</v>
      </c>
      <c r="Q576" s="49" t="s">
        <v>112</v>
      </c>
      <c r="R576" s="28" t="s">
        <v>107</v>
      </c>
      <c r="S576" s="28" t="s">
        <v>107</v>
      </c>
      <c r="T576" s="42" t="s">
        <v>107</v>
      </c>
      <c r="U576" s="28" t="s">
        <v>107</v>
      </c>
      <c r="V576" s="28" t="s">
        <v>107</v>
      </c>
      <c r="W576" s="28" t="str">
        <f t="shared" si="8"/>
        <v>N.A.</v>
      </c>
      <c r="X576" s="57" t="s">
        <v>2414</v>
      </c>
      <c r="Y576" s="207">
        <v>0.06</v>
      </c>
      <c r="Z576" s="207">
        <v>7.0000000000000007E-2</v>
      </c>
      <c r="AA576" s="207">
        <v>0.08</v>
      </c>
      <c r="AB576" s="207">
        <v>0.09</v>
      </c>
      <c r="AC576" s="207">
        <v>0.1</v>
      </c>
      <c r="AD576" s="207">
        <v>0.12</v>
      </c>
      <c r="AE576" s="28" t="s">
        <v>1251</v>
      </c>
      <c r="AF576" s="28" t="s">
        <v>1251</v>
      </c>
      <c r="AG576" s="28" t="s">
        <v>1251</v>
      </c>
      <c r="AH576" s="123">
        <v>1</v>
      </c>
      <c r="AI576" s="38">
        <v>15287736</v>
      </c>
      <c r="AJ576" s="38">
        <v>550358</v>
      </c>
      <c r="AK576" s="38">
        <v>1161868</v>
      </c>
      <c r="AL576" s="38">
        <v>3791359</v>
      </c>
      <c r="AM576" s="38">
        <v>3057548</v>
      </c>
      <c r="AN576" s="38">
        <v>11007170</v>
      </c>
      <c r="AO576" s="38">
        <v>794963</v>
      </c>
      <c r="AP576" s="38">
        <v>1284169</v>
      </c>
      <c r="AQ576" s="38">
        <v>489208</v>
      </c>
      <c r="AR576" s="38" t="s">
        <v>107</v>
      </c>
      <c r="AS576" s="38" t="s">
        <v>107</v>
      </c>
      <c r="AT576" s="38" t="s">
        <v>107</v>
      </c>
      <c r="AU576" s="38" t="s">
        <v>107</v>
      </c>
      <c r="AV576" s="38" t="s">
        <v>107</v>
      </c>
      <c r="AW576" s="38">
        <v>2446038</v>
      </c>
      <c r="AX576" s="38">
        <v>3057548</v>
      </c>
      <c r="AY576" s="38">
        <v>3057548</v>
      </c>
      <c r="AZ576" s="38">
        <v>3057548</v>
      </c>
      <c r="BA576" s="38">
        <v>3057548</v>
      </c>
      <c r="BB576" s="38" t="s">
        <v>107</v>
      </c>
      <c r="BC576" s="38">
        <v>3424453</v>
      </c>
      <c r="BD576" s="38">
        <v>1100717</v>
      </c>
      <c r="BE576" s="38">
        <v>1834529</v>
      </c>
      <c r="BF576" s="38">
        <v>3913660</v>
      </c>
      <c r="BG576" s="38">
        <v>7705019</v>
      </c>
      <c r="BH576" s="38">
        <v>281294</v>
      </c>
      <c r="BI576" s="38">
        <v>4280567</v>
      </c>
      <c r="BJ576" s="38">
        <v>1039566</v>
      </c>
      <c r="BK576" s="38">
        <v>3057548</v>
      </c>
      <c r="BL576" s="38">
        <v>3057548</v>
      </c>
      <c r="BM576" s="38">
        <v>3057548</v>
      </c>
      <c r="BN576" s="38">
        <v>4280567</v>
      </c>
      <c r="BO576" s="38">
        <v>305755</v>
      </c>
      <c r="BP576" s="38">
        <v>3057548</v>
      </c>
      <c r="BQ576" s="38">
        <v>10395661</v>
      </c>
      <c r="BR576" s="38" t="s">
        <v>107</v>
      </c>
      <c r="BS576" s="38">
        <v>1345321</v>
      </c>
      <c r="BT576" s="330">
        <v>0</v>
      </c>
      <c r="BU576" s="38">
        <v>10395661</v>
      </c>
      <c r="BV576" s="38">
        <v>6115094</v>
      </c>
      <c r="BW576" s="38">
        <v>8561132</v>
      </c>
      <c r="BX576" s="38">
        <v>12230189</v>
      </c>
      <c r="BY576" s="49" t="s">
        <v>113</v>
      </c>
      <c r="BZ576" s="49" t="s">
        <v>113</v>
      </c>
      <c r="CA576" s="49" t="s">
        <v>113</v>
      </c>
      <c r="CB576" s="49" t="s">
        <v>113</v>
      </c>
      <c r="CC576" s="49" t="s">
        <v>113</v>
      </c>
      <c r="CD576" s="49" t="s">
        <v>113</v>
      </c>
      <c r="CE576" s="49" t="s">
        <v>114</v>
      </c>
      <c r="CF576" s="49" t="s">
        <v>107</v>
      </c>
      <c r="CG576" s="49" t="s">
        <v>107</v>
      </c>
      <c r="CH576" s="49" t="s">
        <v>107</v>
      </c>
      <c r="CI576" s="49" t="s">
        <v>107</v>
      </c>
      <c r="CJ576" s="49" t="s">
        <v>107</v>
      </c>
      <c r="CK576" s="49" t="s">
        <v>107</v>
      </c>
      <c r="CL576" s="49" t="s">
        <v>107</v>
      </c>
      <c r="CM576" s="49" t="s">
        <v>107</v>
      </c>
      <c r="CN576" s="49" t="s">
        <v>107</v>
      </c>
      <c r="CO576" s="49" t="s">
        <v>107</v>
      </c>
      <c r="CP576" s="49" t="s">
        <v>107</v>
      </c>
      <c r="CQ576" s="49" t="s">
        <v>107</v>
      </c>
      <c r="CR576" s="49" t="s">
        <v>107</v>
      </c>
      <c r="CS576" s="49" t="s">
        <v>107</v>
      </c>
      <c r="CT576" s="49" t="s">
        <v>107</v>
      </c>
      <c r="CU576" s="332">
        <v>15899245</v>
      </c>
      <c r="CV576" s="43">
        <v>1</v>
      </c>
    </row>
    <row r="577" spans="1:100" ht="25.5">
      <c r="A577" s="28">
        <v>815</v>
      </c>
      <c r="B577" s="29" t="s">
        <v>325</v>
      </c>
      <c r="C577" s="29" t="s">
        <v>0</v>
      </c>
      <c r="D577" s="29" t="s">
        <v>337</v>
      </c>
      <c r="E577" s="42" t="s">
        <v>338</v>
      </c>
      <c r="F577" s="42" t="s">
        <v>107</v>
      </c>
      <c r="G577" s="93" t="s">
        <v>1731</v>
      </c>
      <c r="H577" s="64" t="s">
        <v>969</v>
      </c>
      <c r="I577" s="28">
        <v>3206124</v>
      </c>
      <c r="J577" s="28" t="s">
        <v>1732</v>
      </c>
      <c r="K577" s="31" t="s">
        <v>341</v>
      </c>
      <c r="L577" s="32">
        <v>121</v>
      </c>
      <c r="M577" s="33">
        <v>5</v>
      </c>
      <c r="N577" s="34">
        <v>100000000</v>
      </c>
      <c r="O577" s="33" t="s">
        <v>338</v>
      </c>
      <c r="P577" s="28" t="s">
        <v>2415</v>
      </c>
      <c r="Q577" s="28" t="s">
        <v>112</v>
      </c>
      <c r="R577" s="28" t="s">
        <v>107</v>
      </c>
      <c r="S577" s="28" t="s">
        <v>107</v>
      </c>
      <c r="T577" s="42" t="s">
        <v>107</v>
      </c>
      <c r="U577" s="28" t="s">
        <v>107</v>
      </c>
      <c r="V577" s="28" t="s">
        <v>107</v>
      </c>
      <c r="W577" s="28" t="str">
        <f t="shared" si="8"/>
        <v>N.A.</v>
      </c>
      <c r="X577" s="57" t="s">
        <v>2412</v>
      </c>
      <c r="Y577" s="207">
        <v>0.01</v>
      </c>
      <c r="Z577" s="207">
        <v>0.01</v>
      </c>
      <c r="AA577" s="207">
        <v>0.01</v>
      </c>
      <c r="AB577" s="207">
        <v>0.01</v>
      </c>
      <c r="AC577" s="207">
        <v>0.01</v>
      </c>
      <c r="AD577" s="207">
        <v>0.02</v>
      </c>
      <c r="AE577" s="28" t="s">
        <v>1251</v>
      </c>
      <c r="AF577" s="28" t="s">
        <v>1251</v>
      </c>
      <c r="AG577" s="28" t="s">
        <v>1251</v>
      </c>
      <c r="AH577" s="37">
        <v>0.5</v>
      </c>
      <c r="AI577" s="38">
        <v>12283149</v>
      </c>
      <c r="AJ577" s="38">
        <v>756945</v>
      </c>
      <c r="AK577" s="38" t="s">
        <v>107</v>
      </c>
      <c r="AL577" s="38" t="s">
        <v>107</v>
      </c>
      <c r="AM577" s="38" t="s">
        <v>107</v>
      </c>
      <c r="AN577" s="38">
        <v>8078664</v>
      </c>
      <c r="AO577" s="38" t="s">
        <v>107</v>
      </c>
      <c r="AP577" s="38">
        <v>894571</v>
      </c>
      <c r="AQ577" s="38">
        <v>48169</v>
      </c>
      <c r="AR577" s="38">
        <v>385354</v>
      </c>
      <c r="AS577" s="38" t="s">
        <v>107</v>
      </c>
      <c r="AT577" s="38" t="s">
        <v>107</v>
      </c>
      <c r="AU577" s="38" t="s">
        <v>107</v>
      </c>
      <c r="AV577" s="38" t="s">
        <v>107</v>
      </c>
      <c r="AW577" s="38" t="s">
        <v>107</v>
      </c>
      <c r="AX577" s="38">
        <v>4816921</v>
      </c>
      <c r="AY577" s="38">
        <v>3027779</v>
      </c>
      <c r="AZ577" s="38">
        <v>1307450</v>
      </c>
      <c r="BA577" s="38">
        <v>3303031</v>
      </c>
      <c r="BB577" s="38" t="s">
        <v>107</v>
      </c>
      <c r="BC577" s="38">
        <v>522980</v>
      </c>
      <c r="BD577" s="38">
        <v>302778</v>
      </c>
      <c r="BE577" s="38">
        <v>894571</v>
      </c>
      <c r="BF577" s="38">
        <v>1032198</v>
      </c>
      <c r="BG577" s="38">
        <v>2133207</v>
      </c>
      <c r="BH577" s="38">
        <v>206440</v>
      </c>
      <c r="BI577" s="38">
        <v>1307450</v>
      </c>
      <c r="BJ577" s="38">
        <v>233965</v>
      </c>
      <c r="BK577" s="38" t="s">
        <v>107</v>
      </c>
      <c r="BL577" s="38" t="s">
        <v>107</v>
      </c>
      <c r="BM577" s="38" t="s">
        <v>107</v>
      </c>
      <c r="BN577" s="38">
        <v>6878563</v>
      </c>
      <c r="BO577" s="38">
        <v>178914</v>
      </c>
      <c r="BP577" s="38">
        <v>3027779</v>
      </c>
      <c r="BQ577" s="38">
        <v>6193185</v>
      </c>
      <c r="BR577" s="38">
        <v>0</v>
      </c>
      <c r="BS577" s="38">
        <v>481692</v>
      </c>
      <c r="BT577" s="330" t="s">
        <v>107</v>
      </c>
      <c r="BU577" s="38" t="s">
        <v>107</v>
      </c>
      <c r="BV577" s="38" t="s">
        <v>107</v>
      </c>
      <c r="BW577" s="38" t="s">
        <v>107</v>
      </c>
      <c r="BX577" s="38" t="s">
        <v>107</v>
      </c>
      <c r="BY577" s="85" t="s">
        <v>176</v>
      </c>
      <c r="BZ577" s="85" t="s">
        <v>176</v>
      </c>
      <c r="CA577" s="85" t="s">
        <v>176</v>
      </c>
      <c r="CB577" s="85" t="s">
        <v>173</v>
      </c>
      <c r="CC577" s="85" t="s">
        <v>176</v>
      </c>
      <c r="CD577" s="85" t="s">
        <v>173</v>
      </c>
      <c r="CE577" s="85" t="s">
        <v>173</v>
      </c>
      <c r="CF577" s="85" t="s">
        <v>107</v>
      </c>
      <c r="CG577" s="85" t="s">
        <v>107</v>
      </c>
      <c r="CH577" s="85" t="s">
        <v>107</v>
      </c>
      <c r="CI577" s="85" t="s">
        <v>107</v>
      </c>
      <c r="CJ577" s="85" t="s">
        <v>107</v>
      </c>
      <c r="CK577" s="85" t="s">
        <v>107</v>
      </c>
      <c r="CL577" s="85" t="s">
        <v>107</v>
      </c>
      <c r="CM577" s="41" t="s">
        <v>176</v>
      </c>
      <c r="CN577" s="41" t="s">
        <v>176</v>
      </c>
      <c r="CO577" s="41" t="s">
        <v>176</v>
      </c>
      <c r="CP577" s="41" t="s">
        <v>173</v>
      </c>
      <c r="CQ577" s="41" t="s">
        <v>176</v>
      </c>
      <c r="CR577" s="41" t="s">
        <v>173</v>
      </c>
      <c r="CS577" s="41" t="s">
        <v>107</v>
      </c>
      <c r="CT577" s="41" t="s">
        <v>107</v>
      </c>
      <c r="CU577" s="332">
        <v>16996850</v>
      </c>
      <c r="CV577" s="43">
        <v>1</v>
      </c>
    </row>
    <row r="578" spans="1:100" ht="25.5">
      <c r="A578" s="28">
        <v>816</v>
      </c>
      <c r="B578" s="29" t="s">
        <v>325</v>
      </c>
      <c r="C578" s="29" t="s">
        <v>0</v>
      </c>
      <c r="D578" s="29" t="s">
        <v>337</v>
      </c>
      <c r="E578" s="42" t="s">
        <v>338</v>
      </c>
      <c r="F578" s="42" t="s">
        <v>107</v>
      </c>
      <c r="G578" s="93" t="s">
        <v>1733</v>
      </c>
      <c r="H578" s="64" t="s">
        <v>969</v>
      </c>
      <c r="I578" s="28" t="s">
        <v>107</v>
      </c>
      <c r="J578" s="28" t="s">
        <v>1734</v>
      </c>
      <c r="K578" s="31" t="s">
        <v>341</v>
      </c>
      <c r="L578" s="32">
        <v>121</v>
      </c>
      <c r="M578" s="33">
        <v>5</v>
      </c>
      <c r="N578" s="34">
        <v>125550000</v>
      </c>
      <c r="O578" s="33" t="s">
        <v>338</v>
      </c>
      <c r="P578" s="28" t="s">
        <v>130</v>
      </c>
      <c r="Q578" s="28" t="s">
        <v>112</v>
      </c>
      <c r="R578" s="28" t="s">
        <v>107</v>
      </c>
      <c r="S578" s="28" t="s">
        <v>107</v>
      </c>
      <c r="T578" s="42" t="s">
        <v>107</v>
      </c>
      <c r="U578" s="28" t="s">
        <v>107</v>
      </c>
      <c r="V578" s="28" t="s">
        <v>107</v>
      </c>
      <c r="W578" s="28" t="str">
        <f t="shared" si="8"/>
        <v>N.A.</v>
      </c>
      <c r="X578" s="57" t="s">
        <v>2413</v>
      </c>
      <c r="Y578" s="207">
        <v>0.01</v>
      </c>
      <c r="Z578" s="207">
        <v>0.01</v>
      </c>
      <c r="AA578" s="207">
        <v>0.01</v>
      </c>
      <c r="AB578" s="207">
        <v>0.01</v>
      </c>
      <c r="AC578" s="207">
        <v>0.01</v>
      </c>
      <c r="AD578" s="207">
        <v>0.02</v>
      </c>
      <c r="AE578" s="28" t="s">
        <v>1251</v>
      </c>
      <c r="AF578" s="28" t="s">
        <v>1251</v>
      </c>
      <c r="AG578" s="28" t="s">
        <v>1251</v>
      </c>
      <c r="AH578" s="37">
        <v>0.5</v>
      </c>
      <c r="AI578" s="38">
        <v>12283149</v>
      </c>
      <c r="AJ578" s="38">
        <v>756945</v>
      </c>
      <c r="AK578" s="38" t="s">
        <v>107</v>
      </c>
      <c r="AL578" s="38" t="s">
        <v>107</v>
      </c>
      <c r="AM578" s="38" t="s">
        <v>107</v>
      </c>
      <c r="AN578" s="38">
        <v>8078664</v>
      </c>
      <c r="AO578" s="38" t="s">
        <v>107</v>
      </c>
      <c r="AP578" s="38">
        <v>894571</v>
      </c>
      <c r="AQ578" s="38">
        <v>48169</v>
      </c>
      <c r="AR578" s="38">
        <v>385354</v>
      </c>
      <c r="AS578" s="38" t="s">
        <v>107</v>
      </c>
      <c r="AT578" s="38" t="s">
        <v>107</v>
      </c>
      <c r="AU578" s="38" t="s">
        <v>107</v>
      </c>
      <c r="AV578" s="38" t="s">
        <v>107</v>
      </c>
      <c r="AW578" s="38" t="s">
        <v>107</v>
      </c>
      <c r="AX578" s="38">
        <v>4816921</v>
      </c>
      <c r="AY578" s="38">
        <v>3027779</v>
      </c>
      <c r="AZ578" s="38">
        <v>1307450</v>
      </c>
      <c r="BA578" s="38">
        <v>3303031</v>
      </c>
      <c r="BB578" s="38" t="s">
        <v>107</v>
      </c>
      <c r="BC578" s="38">
        <v>522980</v>
      </c>
      <c r="BD578" s="38">
        <v>302778</v>
      </c>
      <c r="BE578" s="38">
        <v>894571</v>
      </c>
      <c r="BF578" s="38">
        <v>1032198</v>
      </c>
      <c r="BG578" s="38">
        <v>2133207</v>
      </c>
      <c r="BH578" s="38">
        <v>206440</v>
      </c>
      <c r="BI578" s="38">
        <v>1307450</v>
      </c>
      <c r="BJ578" s="38">
        <v>233965</v>
      </c>
      <c r="BK578" s="38" t="s">
        <v>107</v>
      </c>
      <c r="BL578" s="38" t="s">
        <v>107</v>
      </c>
      <c r="BM578" s="38" t="s">
        <v>107</v>
      </c>
      <c r="BN578" s="38">
        <v>6878563</v>
      </c>
      <c r="BO578" s="38">
        <v>178914</v>
      </c>
      <c r="BP578" s="38">
        <v>3027779</v>
      </c>
      <c r="BQ578" s="38">
        <v>6193185</v>
      </c>
      <c r="BR578" s="38">
        <v>0</v>
      </c>
      <c r="BS578" s="38">
        <v>481692</v>
      </c>
      <c r="BT578" s="330" t="s">
        <v>107</v>
      </c>
      <c r="BU578" s="38" t="s">
        <v>107</v>
      </c>
      <c r="BV578" s="38" t="s">
        <v>107</v>
      </c>
      <c r="BW578" s="38" t="s">
        <v>107</v>
      </c>
      <c r="BX578" s="38" t="s">
        <v>107</v>
      </c>
      <c r="BY578" s="85" t="s">
        <v>176</v>
      </c>
      <c r="BZ578" s="85" t="s">
        <v>176</v>
      </c>
      <c r="CA578" s="85" t="s">
        <v>176</v>
      </c>
      <c r="CB578" s="85" t="s">
        <v>173</v>
      </c>
      <c r="CC578" s="85" t="s">
        <v>176</v>
      </c>
      <c r="CD578" s="85" t="s">
        <v>173</v>
      </c>
      <c r="CE578" s="85" t="s">
        <v>173</v>
      </c>
      <c r="CF578" s="85" t="s">
        <v>107</v>
      </c>
      <c r="CG578" s="85" t="s">
        <v>107</v>
      </c>
      <c r="CH578" s="85" t="s">
        <v>107</v>
      </c>
      <c r="CI578" s="85" t="s">
        <v>107</v>
      </c>
      <c r="CJ578" s="85" t="s">
        <v>107</v>
      </c>
      <c r="CK578" s="85" t="s">
        <v>107</v>
      </c>
      <c r="CL578" s="85" t="s">
        <v>107</v>
      </c>
      <c r="CM578" s="41" t="s">
        <v>176</v>
      </c>
      <c r="CN578" s="41" t="s">
        <v>176</v>
      </c>
      <c r="CO578" s="41" t="s">
        <v>176</v>
      </c>
      <c r="CP578" s="41" t="s">
        <v>173</v>
      </c>
      <c r="CQ578" s="41" t="s">
        <v>176</v>
      </c>
      <c r="CR578" s="41" t="s">
        <v>173</v>
      </c>
      <c r="CS578" s="41" t="s">
        <v>107</v>
      </c>
      <c r="CT578" s="41" t="s">
        <v>107</v>
      </c>
      <c r="CU578" s="332">
        <v>16996850</v>
      </c>
      <c r="CV578" s="43">
        <v>1</v>
      </c>
    </row>
    <row r="579" spans="1:100" ht="25.5">
      <c r="A579" s="28">
        <v>817</v>
      </c>
      <c r="B579" s="29" t="s">
        <v>325</v>
      </c>
      <c r="C579" s="29" t="s">
        <v>0</v>
      </c>
      <c r="D579" s="29" t="s">
        <v>337</v>
      </c>
      <c r="E579" s="42" t="s">
        <v>346</v>
      </c>
      <c r="F579" s="42" t="s">
        <v>107</v>
      </c>
      <c r="G579" s="93" t="s">
        <v>1735</v>
      </c>
      <c r="H579" s="64" t="s">
        <v>969</v>
      </c>
      <c r="I579" s="28" t="s">
        <v>107</v>
      </c>
      <c r="J579" s="28" t="s">
        <v>1736</v>
      </c>
      <c r="K579" s="31" t="s">
        <v>375</v>
      </c>
      <c r="L579" s="32">
        <v>273</v>
      </c>
      <c r="M579" s="33">
        <v>5</v>
      </c>
      <c r="N579" s="34">
        <v>275990000</v>
      </c>
      <c r="O579" s="33" t="s">
        <v>346</v>
      </c>
      <c r="P579" s="28" t="s">
        <v>130</v>
      </c>
      <c r="Q579" s="28" t="s">
        <v>112</v>
      </c>
      <c r="R579" s="28" t="s">
        <v>107</v>
      </c>
      <c r="S579" s="28" t="s">
        <v>107</v>
      </c>
      <c r="T579" s="42" t="s">
        <v>107</v>
      </c>
      <c r="U579" s="28" t="s">
        <v>107</v>
      </c>
      <c r="V579" s="28" t="s">
        <v>107</v>
      </c>
      <c r="W579" s="28" t="str">
        <f t="shared" si="8"/>
        <v>N.A.</v>
      </c>
      <c r="X579" s="57" t="s">
        <v>2413</v>
      </c>
      <c r="Y579" s="207">
        <v>0.01</v>
      </c>
      <c r="Z579" s="207">
        <v>0.01</v>
      </c>
      <c r="AA579" s="207">
        <v>0.01</v>
      </c>
      <c r="AB579" s="207">
        <v>0.01</v>
      </c>
      <c r="AC579" s="207">
        <v>0.01</v>
      </c>
      <c r="AD579" s="207">
        <v>0.02</v>
      </c>
      <c r="AE579" s="28" t="s">
        <v>1251</v>
      </c>
      <c r="AF579" s="28" t="s">
        <v>1251</v>
      </c>
      <c r="AG579" s="28" t="s">
        <v>1251</v>
      </c>
      <c r="AH579" s="37">
        <v>0.5</v>
      </c>
      <c r="AI579" s="38">
        <v>12283149</v>
      </c>
      <c r="AJ579" s="38">
        <v>756945</v>
      </c>
      <c r="AK579" s="38" t="s">
        <v>107</v>
      </c>
      <c r="AL579" s="38" t="s">
        <v>107</v>
      </c>
      <c r="AM579" s="38" t="s">
        <v>107</v>
      </c>
      <c r="AN579" s="38">
        <v>8078664</v>
      </c>
      <c r="AO579" s="38" t="s">
        <v>107</v>
      </c>
      <c r="AP579" s="38">
        <v>894571</v>
      </c>
      <c r="AQ579" s="38">
        <v>48169</v>
      </c>
      <c r="AR579" s="38">
        <v>385354</v>
      </c>
      <c r="AS579" s="38" t="s">
        <v>107</v>
      </c>
      <c r="AT579" s="38" t="s">
        <v>107</v>
      </c>
      <c r="AU579" s="38" t="s">
        <v>107</v>
      </c>
      <c r="AV579" s="38" t="s">
        <v>107</v>
      </c>
      <c r="AW579" s="38" t="s">
        <v>107</v>
      </c>
      <c r="AX579" s="38">
        <v>4816921</v>
      </c>
      <c r="AY579" s="38">
        <v>3027779</v>
      </c>
      <c r="AZ579" s="38">
        <v>1307450</v>
      </c>
      <c r="BA579" s="38">
        <v>3303031</v>
      </c>
      <c r="BB579" s="38" t="s">
        <v>107</v>
      </c>
      <c r="BC579" s="38">
        <v>522980</v>
      </c>
      <c r="BD579" s="38">
        <v>302778</v>
      </c>
      <c r="BE579" s="38">
        <v>894571</v>
      </c>
      <c r="BF579" s="38">
        <v>1032198</v>
      </c>
      <c r="BG579" s="38">
        <v>2133207</v>
      </c>
      <c r="BH579" s="38">
        <v>206440</v>
      </c>
      <c r="BI579" s="38">
        <v>1307450</v>
      </c>
      <c r="BJ579" s="38">
        <v>233965</v>
      </c>
      <c r="BK579" s="38" t="s">
        <v>107</v>
      </c>
      <c r="BL579" s="38" t="s">
        <v>107</v>
      </c>
      <c r="BM579" s="38" t="s">
        <v>107</v>
      </c>
      <c r="BN579" s="38">
        <v>6878563</v>
      </c>
      <c r="BO579" s="38">
        <v>178914</v>
      </c>
      <c r="BP579" s="38">
        <v>3027779</v>
      </c>
      <c r="BQ579" s="38">
        <v>6193185</v>
      </c>
      <c r="BR579" s="38">
        <v>0</v>
      </c>
      <c r="BS579" s="38">
        <v>481692</v>
      </c>
      <c r="BT579" s="330" t="s">
        <v>107</v>
      </c>
      <c r="BU579" s="38" t="s">
        <v>107</v>
      </c>
      <c r="BV579" s="38" t="s">
        <v>107</v>
      </c>
      <c r="BW579" s="38" t="s">
        <v>107</v>
      </c>
      <c r="BX579" s="38" t="s">
        <v>107</v>
      </c>
      <c r="BY579" s="85" t="s">
        <v>113</v>
      </c>
      <c r="BZ579" s="85" t="s">
        <v>176</v>
      </c>
      <c r="CA579" s="85" t="s">
        <v>176</v>
      </c>
      <c r="CB579" s="85" t="s">
        <v>173</v>
      </c>
      <c r="CC579" s="85" t="s">
        <v>176</v>
      </c>
      <c r="CD579" s="85" t="s">
        <v>173</v>
      </c>
      <c r="CE579" s="85" t="s">
        <v>173</v>
      </c>
      <c r="CF579" s="85" t="s">
        <v>107</v>
      </c>
      <c r="CG579" s="85" t="s">
        <v>107</v>
      </c>
      <c r="CH579" s="85" t="s">
        <v>107</v>
      </c>
      <c r="CI579" s="85" t="s">
        <v>107</v>
      </c>
      <c r="CJ579" s="85" t="s">
        <v>107</v>
      </c>
      <c r="CK579" s="85" t="s">
        <v>107</v>
      </c>
      <c r="CL579" s="85" t="s">
        <v>107</v>
      </c>
      <c r="CM579" s="41" t="s">
        <v>176</v>
      </c>
      <c r="CN579" s="41" t="s">
        <v>176</v>
      </c>
      <c r="CO579" s="41" t="s">
        <v>176</v>
      </c>
      <c r="CP579" s="41" t="s">
        <v>173</v>
      </c>
      <c r="CQ579" s="41" t="s">
        <v>176</v>
      </c>
      <c r="CR579" s="41" t="s">
        <v>173</v>
      </c>
      <c r="CS579" s="41" t="s">
        <v>107</v>
      </c>
      <c r="CT579" s="41" t="s">
        <v>107</v>
      </c>
      <c r="CU579" s="332">
        <v>16996850</v>
      </c>
      <c r="CV579" s="43">
        <v>1</v>
      </c>
    </row>
    <row r="580" spans="1:100" ht="25.5">
      <c r="A580" s="28">
        <v>818</v>
      </c>
      <c r="B580" s="29" t="s">
        <v>325</v>
      </c>
      <c r="C580" s="29" t="s">
        <v>3</v>
      </c>
      <c r="D580" s="29" t="s">
        <v>977</v>
      </c>
      <c r="E580" s="42" t="s">
        <v>978</v>
      </c>
      <c r="F580" s="42" t="s">
        <v>338</v>
      </c>
      <c r="G580" s="93" t="s">
        <v>1737</v>
      </c>
      <c r="H580" s="42" t="s">
        <v>901</v>
      </c>
      <c r="I580" s="28">
        <v>1611188</v>
      </c>
      <c r="J580" s="28" t="s">
        <v>1738</v>
      </c>
      <c r="K580" s="31" t="s">
        <v>107</v>
      </c>
      <c r="L580" s="32" t="s">
        <v>107</v>
      </c>
      <c r="M580" s="33" t="s">
        <v>107</v>
      </c>
      <c r="N580" s="34">
        <v>144100000</v>
      </c>
      <c r="O580" s="33" t="s">
        <v>338</v>
      </c>
      <c r="P580" s="28" t="s">
        <v>2415</v>
      </c>
      <c r="Q580" s="28" t="s">
        <v>360</v>
      </c>
      <c r="R580" s="28" t="s">
        <v>107</v>
      </c>
      <c r="S580" s="28" t="s">
        <v>107</v>
      </c>
      <c r="T580" s="42" t="s">
        <v>107</v>
      </c>
      <c r="U580" s="28" t="s">
        <v>107</v>
      </c>
      <c r="V580" s="28" t="s">
        <v>107</v>
      </c>
      <c r="W580" s="28">
        <f t="shared" si="8"/>
        <v>282522896</v>
      </c>
      <c r="X580" s="57" t="s">
        <v>2413</v>
      </c>
      <c r="Y580" s="207">
        <v>0.02</v>
      </c>
      <c r="Z580" s="207">
        <v>0.03</v>
      </c>
      <c r="AA580" s="207">
        <v>0.03</v>
      </c>
      <c r="AB580" s="207">
        <v>0.03</v>
      </c>
      <c r="AC580" s="207">
        <v>0.03</v>
      </c>
      <c r="AD580" s="207">
        <v>0.03</v>
      </c>
      <c r="AE580" s="28" t="s">
        <v>1251</v>
      </c>
      <c r="AF580" s="28" t="s">
        <v>1251</v>
      </c>
      <c r="AG580" s="28" t="s">
        <v>1251</v>
      </c>
      <c r="AH580" s="37">
        <v>1</v>
      </c>
      <c r="AI580" s="38">
        <v>12283149</v>
      </c>
      <c r="AJ580" s="38">
        <v>756945</v>
      </c>
      <c r="AK580" s="38">
        <v>619319</v>
      </c>
      <c r="AL580" s="38" t="s">
        <v>107</v>
      </c>
      <c r="AM580" s="38">
        <v>4816921</v>
      </c>
      <c r="AN580" s="38">
        <v>8078664</v>
      </c>
      <c r="AO580" s="38">
        <v>481692</v>
      </c>
      <c r="AP580" s="38">
        <v>894571</v>
      </c>
      <c r="AQ580" s="38">
        <v>48169</v>
      </c>
      <c r="AR580" s="38">
        <v>385354</v>
      </c>
      <c r="AS580" s="38" t="s">
        <v>107</v>
      </c>
      <c r="AT580" s="38" t="s">
        <v>107</v>
      </c>
      <c r="AU580" s="38" t="s">
        <v>107</v>
      </c>
      <c r="AV580" s="38" t="s">
        <v>107</v>
      </c>
      <c r="AW580" s="38" t="s">
        <v>107</v>
      </c>
      <c r="AX580" s="38">
        <v>4816921</v>
      </c>
      <c r="AY580" s="38">
        <v>3027779</v>
      </c>
      <c r="AZ580" s="38">
        <v>1307450</v>
      </c>
      <c r="BA580" s="38">
        <v>3303031</v>
      </c>
      <c r="BB580" s="38">
        <v>302778</v>
      </c>
      <c r="BC580" s="38">
        <v>522980</v>
      </c>
      <c r="BD580" s="38">
        <v>302778</v>
      </c>
      <c r="BE580" s="38">
        <v>894571</v>
      </c>
      <c r="BF580" s="38">
        <v>1032198</v>
      </c>
      <c r="BG580" s="38">
        <v>2133207</v>
      </c>
      <c r="BH580" s="38">
        <v>206440</v>
      </c>
      <c r="BI580" s="38">
        <v>1307450</v>
      </c>
      <c r="BJ580" s="38">
        <v>233965</v>
      </c>
      <c r="BK580" s="38" t="s">
        <v>107</v>
      </c>
      <c r="BL580" s="38" t="s">
        <v>107</v>
      </c>
      <c r="BM580" s="38" t="s">
        <v>107</v>
      </c>
      <c r="BN580" s="38">
        <v>6878563</v>
      </c>
      <c r="BO580" s="38">
        <v>178914</v>
      </c>
      <c r="BP580" s="38">
        <v>3027779</v>
      </c>
      <c r="BQ580" s="38">
        <v>6193185</v>
      </c>
      <c r="BR580" s="38">
        <v>17203289</v>
      </c>
      <c r="BS580" s="38">
        <v>481692</v>
      </c>
      <c r="BT580" s="330">
        <v>138422896</v>
      </c>
      <c r="BU580" s="38" t="s">
        <v>107</v>
      </c>
      <c r="BV580" s="38" t="s">
        <v>107</v>
      </c>
      <c r="BW580" s="38" t="s">
        <v>107</v>
      </c>
      <c r="BX580" s="38" t="s">
        <v>107</v>
      </c>
      <c r="BY580" s="85" t="s">
        <v>107</v>
      </c>
      <c r="BZ580" s="85" t="s">
        <v>107</v>
      </c>
      <c r="CA580" s="85" t="s">
        <v>107</v>
      </c>
      <c r="CB580" s="85" t="s">
        <v>107</v>
      </c>
      <c r="CC580" s="85" t="s">
        <v>107</v>
      </c>
      <c r="CD580" s="85" t="s">
        <v>107</v>
      </c>
      <c r="CE580" s="85" t="s">
        <v>107</v>
      </c>
      <c r="CF580" s="85" t="s">
        <v>107</v>
      </c>
      <c r="CG580" s="85" t="s">
        <v>173</v>
      </c>
      <c r="CH580" s="85" t="s">
        <v>173</v>
      </c>
      <c r="CI580" s="85" t="s">
        <v>173</v>
      </c>
      <c r="CJ580" s="85" t="s">
        <v>173</v>
      </c>
      <c r="CK580" s="85" t="s">
        <v>173</v>
      </c>
      <c r="CL580" s="85" t="s">
        <v>173</v>
      </c>
      <c r="CM580" s="85" t="s">
        <v>107</v>
      </c>
      <c r="CN580" s="85" t="s">
        <v>107</v>
      </c>
      <c r="CO580" s="85" t="s">
        <v>107</v>
      </c>
      <c r="CP580" s="85" t="s">
        <v>107</v>
      </c>
      <c r="CQ580" s="85" t="s">
        <v>107</v>
      </c>
      <c r="CR580" s="85" t="s">
        <v>107</v>
      </c>
      <c r="CS580" s="85" t="s">
        <v>107</v>
      </c>
      <c r="CT580" s="85" t="s">
        <v>107</v>
      </c>
      <c r="CU580" s="332">
        <v>18510739</v>
      </c>
      <c r="CV580" s="43">
        <v>1</v>
      </c>
    </row>
    <row r="581" spans="1:100" ht="25.5">
      <c r="A581" s="28">
        <v>819</v>
      </c>
      <c r="B581" s="29" t="s">
        <v>325</v>
      </c>
      <c r="C581" s="29" t="s">
        <v>3</v>
      </c>
      <c r="D581" s="29" t="s">
        <v>977</v>
      </c>
      <c r="E581" s="42" t="s">
        <v>986</v>
      </c>
      <c r="F581" s="33" t="s">
        <v>982</v>
      </c>
      <c r="G581" s="93" t="s">
        <v>1737</v>
      </c>
      <c r="H581" s="42" t="s">
        <v>901</v>
      </c>
      <c r="I581" s="28">
        <v>1611188</v>
      </c>
      <c r="J581" s="28" t="s">
        <v>1739</v>
      </c>
      <c r="K581" s="31" t="s">
        <v>107</v>
      </c>
      <c r="L581" s="32" t="s">
        <v>107</v>
      </c>
      <c r="M581" s="33" t="s">
        <v>107</v>
      </c>
      <c r="N581" s="34">
        <v>144100000</v>
      </c>
      <c r="O581" s="33" t="s">
        <v>338</v>
      </c>
      <c r="P581" s="28" t="s">
        <v>2415</v>
      </c>
      <c r="Q581" s="28" t="s">
        <v>360</v>
      </c>
      <c r="R581" s="28" t="s">
        <v>107</v>
      </c>
      <c r="S581" s="28" t="s">
        <v>107</v>
      </c>
      <c r="T581" s="42" t="s">
        <v>107</v>
      </c>
      <c r="U581" s="28" t="s">
        <v>107</v>
      </c>
      <c r="V581" s="28" t="s">
        <v>107</v>
      </c>
      <c r="W581" s="28">
        <f t="shared" si="8"/>
        <v>377087550</v>
      </c>
      <c r="X581" s="57" t="s">
        <v>2413</v>
      </c>
      <c r="Y581" s="207">
        <v>0.02</v>
      </c>
      <c r="Z581" s="207">
        <v>0.03</v>
      </c>
      <c r="AA581" s="207">
        <v>0.03</v>
      </c>
      <c r="AB581" s="207">
        <v>0.03</v>
      </c>
      <c r="AC581" s="207">
        <v>0.03</v>
      </c>
      <c r="AD581" s="207">
        <v>0.03</v>
      </c>
      <c r="AE581" s="28" t="s">
        <v>1251</v>
      </c>
      <c r="AF581" s="28" t="s">
        <v>1251</v>
      </c>
      <c r="AG581" s="28" t="s">
        <v>1251</v>
      </c>
      <c r="AH581" s="37">
        <v>1</v>
      </c>
      <c r="AI581" s="38">
        <v>12283149</v>
      </c>
      <c r="AJ581" s="38">
        <v>756945</v>
      </c>
      <c r="AK581" s="38">
        <v>619319</v>
      </c>
      <c r="AL581" s="38" t="s">
        <v>107</v>
      </c>
      <c r="AM581" s="38">
        <v>4816921</v>
      </c>
      <c r="AN581" s="38">
        <v>8078664</v>
      </c>
      <c r="AO581" s="38">
        <v>481692</v>
      </c>
      <c r="AP581" s="38">
        <v>894571</v>
      </c>
      <c r="AQ581" s="38">
        <v>48169</v>
      </c>
      <c r="AR581" s="38">
        <v>385354</v>
      </c>
      <c r="AS581" s="38" t="s">
        <v>107</v>
      </c>
      <c r="AT581" s="38" t="s">
        <v>107</v>
      </c>
      <c r="AU581" s="38" t="s">
        <v>107</v>
      </c>
      <c r="AV581" s="38" t="s">
        <v>107</v>
      </c>
      <c r="AW581" s="38" t="s">
        <v>107</v>
      </c>
      <c r="AX581" s="38">
        <v>4816921</v>
      </c>
      <c r="AY581" s="38">
        <v>3027779</v>
      </c>
      <c r="AZ581" s="38">
        <v>1307450</v>
      </c>
      <c r="BA581" s="38">
        <v>3303031</v>
      </c>
      <c r="BB581" s="38">
        <v>302778</v>
      </c>
      <c r="BC581" s="38">
        <v>522980</v>
      </c>
      <c r="BD581" s="38">
        <v>302778</v>
      </c>
      <c r="BE581" s="38">
        <v>894571</v>
      </c>
      <c r="BF581" s="38">
        <v>1032198</v>
      </c>
      <c r="BG581" s="38">
        <v>2133207</v>
      </c>
      <c r="BH581" s="38">
        <v>206440</v>
      </c>
      <c r="BI581" s="38">
        <v>1307450</v>
      </c>
      <c r="BJ581" s="38">
        <v>233965</v>
      </c>
      <c r="BK581" s="38" t="s">
        <v>107</v>
      </c>
      <c r="BL581" s="38" t="s">
        <v>107</v>
      </c>
      <c r="BM581" s="38" t="s">
        <v>107</v>
      </c>
      <c r="BN581" s="38">
        <v>6878563</v>
      </c>
      <c r="BO581" s="38">
        <v>178914</v>
      </c>
      <c r="BP581" s="38">
        <v>3027779</v>
      </c>
      <c r="BQ581" s="38">
        <v>6193185</v>
      </c>
      <c r="BR581" s="38">
        <v>17203289</v>
      </c>
      <c r="BS581" s="38">
        <v>481692</v>
      </c>
      <c r="BT581" s="330">
        <v>232987550</v>
      </c>
      <c r="BU581" s="38" t="s">
        <v>107</v>
      </c>
      <c r="BV581" s="38" t="s">
        <v>107</v>
      </c>
      <c r="BW581" s="38" t="s">
        <v>107</v>
      </c>
      <c r="BX581" s="38" t="s">
        <v>107</v>
      </c>
      <c r="BY581" s="85" t="s">
        <v>107</v>
      </c>
      <c r="BZ581" s="85" t="s">
        <v>107</v>
      </c>
      <c r="CA581" s="85" t="s">
        <v>107</v>
      </c>
      <c r="CB581" s="85" t="s">
        <v>107</v>
      </c>
      <c r="CC581" s="85" t="s">
        <v>107</v>
      </c>
      <c r="CD581" s="85" t="s">
        <v>107</v>
      </c>
      <c r="CE581" s="85" t="s">
        <v>107</v>
      </c>
      <c r="CF581" s="85" t="s">
        <v>107</v>
      </c>
      <c r="CG581" s="85" t="s">
        <v>173</v>
      </c>
      <c r="CH581" s="85" t="s">
        <v>173</v>
      </c>
      <c r="CI581" s="85" t="s">
        <v>173</v>
      </c>
      <c r="CJ581" s="85" t="s">
        <v>173</v>
      </c>
      <c r="CK581" s="85" t="s">
        <v>173</v>
      </c>
      <c r="CL581" s="85" t="s">
        <v>173</v>
      </c>
      <c r="CM581" s="85" t="s">
        <v>107</v>
      </c>
      <c r="CN581" s="85" t="s">
        <v>107</v>
      </c>
      <c r="CO581" s="85" t="s">
        <v>107</v>
      </c>
      <c r="CP581" s="85" t="s">
        <v>107</v>
      </c>
      <c r="CQ581" s="85" t="s">
        <v>107</v>
      </c>
      <c r="CR581" s="85" t="s">
        <v>107</v>
      </c>
      <c r="CS581" s="85" t="s">
        <v>107</v>
      </c>
      <c r="CT581" s="85" t="s">
        <v>107</v>
      </c>
      <c r="CU581" s="332">
        <v>18510739</v>
      </c>
      <c r="CV581" s="43">
        <v>1</v>
      </c>
    </row>
    <row r="582" spans="1:100" ht="25.5">
      <c r="A582" s="28">
        <v>820</v>
      </c>
      <c r="B582" s="29" t="s">
        <v>325</v>
      </c>
      <c r="C582" s="29" t="s">
        <v>3</v>
      </c>
      <c r="D582" s="29" t="s">
        <v>977</v>
      </c>
      <c r="E582" s="42" t="s">
        <v>978</v>
      </c>
      <c r="F582" s="42" t="s">
        <v>338</v>
      </c>
      <c r="G582" s="93" t="s">
        <v>1740</v>
      </c>
      <c r="H582" s="42" t="s">
        <v>901</v>
      </c>
      <c r="I582" s="28">
        <v>1611189</v>
      </c>
      <c r="J582" s="28" t="s">
        <v>1741</v>
      </c>
      <c r="K582" s="31" t="s">
        <v>107</v>
      </c>
      <c r="L582" s="32" t="s">
        <v>107</v>
      </c>
      <c r="M582" s="33" t="s">
        <v>107</v>
      </c>
      <c r="N582" s="34">
        <v>148500000</v>
      </c>
      <c r="O582" s="33" t="s">
        <v>338</v>
      </c>
      <c r="P582" s="28" t="s">
        <v>2415</v>
      </c>
      <c r="Q582" s="28" t="s">
        <v>360</v>
      </c>
      <c r="R582" s="28" t="s">
        <v>107</v>
      </c>
      <c r="S582" s="28" t="s">
        <v>107</v>
      </c>
      <c r="T582" s="42" t="s">
        <v>107</v>
      </c>
      <c r="U582" s="28" t="s">
        <v>107</v>
      </c>
      <c r="V582" s="28" t="s">
        <v>107</v>
      </c>
      <c r="W582" s="28">
        <f t="shared" ref="W582:W645" si="9">+IF(C582=$F$1,N582+BT582,"N.A.")</f>
        <v>286922896</v>
      </c>
      <c r="X582" s="57" t="s">
        <v>2413</v>
      </c>
      <c r="Y582" s="207">
        <v>0.02</v>
      </c>
      <c r="Z582" s="207">
        <v>0.03</v>
      </c>
      <c r="AA582" s="207">
        <v>0.03</v>
      </c>
      <c r="AB582" s="207">
        <v>0.03</v>
      </c>
      <c r="AC582" s="207">
        <v>0.03</v>
      </c>
      <c r="AD582" s="207">
        <v>0.03</v>
      </c>
      <c r="AE582" s="28" t="s">
        <v>1251</v>
      </c>
      <c r="AF582" s="28" t="s">
        <v>1251</v>
      </c>
      <c r="AG582" s="28" t="s">
        <v>1251</v>
      </c>
      <c r="AH582" s="37">
        <v>1</v>
      </c>
      <c r="AI582" s="38">
        <v>12283149</v>
      </c>
      <c r="AJ582" s="38">
        <v>756945</v>
      </c>
      <c r="AK582" s="38">
        <v>619319</v>
      </c>
      <c r="AL582" s="38" t="s">
        <v>107</v>
      </c>
      <c r="AM582" s="38">
        <v>4816921</v>
      </c>
      <c r="AN582" s="38">
        <v>8078664</v>
      </c>
      <c r="AO582" s="38">
        <v>481692</v>
      </c>
      <c r="AP582" s="38">
        <v>894571</v>
      </c>
      <c r="AQ582" s="38">
        <v>48169</v>
      </c>
      <c r="AR582" s="38">
        <v>385354</v>
      </c>
      <c r="AS582" s="38" t="s">
        <v>107</v>
      </c>
      <c r="AT582" s="38" t="s">
        <v>107</v>
      </c>
      <c r="AU582" s="38" t="s">
        <v>107</v>
      </c>
      <c r="AV582" s="38" t="s">
        <v>107</v>
      </c>
      <c r="AW582" s="38" t="s">
        <v>107</v>
      </c>
      <c r="AX582" s="38">
        <v>4816921</v>
      </c>
      <c r="AY582" s="38">
        <v>3027779</v>
      </c>
      <c r="AZ582" s="38">
        <v>1307450</v>
      </c>
      <c r="BA582" s="38">
        <v>3303031</v>
      </c>
      <c r="BB582" s="38">
        <v>302778</v>
      </c>
      <c r="BC582" s="38">
        <v>522980</v>
      </c>
      <c r="BD582" s="38">
        <v>302778</v>
      </c>
      <c r="BE582" s="38">
        <v>894571</v>
      </c>
      <c r="BF582" s="38">
        <v>1032198</v>
      </c>
      <c r="BG582" s="38">
        <v>2133207</v>
      </c>
      <c r="BH582" s="38">
        <v>206440</v>
      </c>
      <c r="BI582" s="38">
        <v>1307450</v>
      </c>
      <c r="BJ582" s="38">
        <v>233965</v>
      </c>
      <c r="BK582" s="38" t="s">
        <v>107</v>
      </c>
      <c r="BL582" s="38" t="s">
        <v>107</v>
      </c>
      <c r="BM582" s="38" t="s">
        <v>107</v>
      </c>
      <c r="BN582" s="38">
        <v>6878563</v>
      </c>
      <c r="BO582" s="38">
        <v>178914</v>
      </c>
      <c r="BP582" s="38">
        <v>3027779</v>
      </c>
      <c r="BQ582" s="38">
        <v>6193185</v>
      </c>
      <c r="BR582" s="38">
        <v>17203289</v>
      </c>
      <c r="BS582" s="38">
        <v>481692</v>
      </c>
      <c r="BT582" s="330">
        <v>138422896</v>
      </c>
      <c r="BU582" s="38" t="s">
        <v>107</v>
      </c>
      <c r="BV582" s="38" t="s">
        <v>107</v>
      </c>
      <c r="BW582" s="38" t="s">
        <v>107</v>
      </c>
      <c r="BX582" s="38" t="s">
        <v>107</v>
      </c>
      <c r="BY582" s="85" t="s">
        <v>107</v>
      </c>
      <c r="BZ582" s="85" t="s">
        <v>107</v>
      </c>
      <c r="CA582" s="85" t="s">
        <v>107</v>
      </c>
      <c r="CB582" s="85" t="s">
        <v>107</v>
      </c>
      <c r="CC582" s="85" t="s">
        <v>107</v>
      </c>
      <c r="CD582" s="85" t="s">
        <v>107</v>
      </c>
      <c r="CE582" s="85" t="s">
        <v>107</v>
      </c>
      <c r="CF582" s="85" t="s">
        <v>107</v>
      </c>
      <c r="CG582" s="85" t="s">
        <v>173</v>
      </c>
      <c r="CH582" s="85" t="s">
        <v>173</v>
      </c>
      <c r="CI582" s="85" t="s">
        <v>173</v>
      </c>
      <c r="CJ582" s="85" t="s">
        <v>173</v>
      </c>
      <c r="CK582" s="85" t="s">
        <v>173</v>
      </c>
      <c r="CL582" s="85" t="s">
        <v>173</v>
      </c>
      <c r="CM582" s="85" t="s">
        <v>107</v>
      </c>
      <c r="CN582" s="85" t="s">
        <v>107</v>
      </c>
      <c r="CO582" s="85" t="s">
        <v>107</v>
      </c>
      <c r="CP582" s="85" t="s">
        <v>107</v>
      </c>
      <c r="CQ582" s="85" t="s">
        <v>107</v>
      </c>
      <c r="CR582" s="85" t="s">
        <v>107</v>
      </c>
      <c r="CS582" s="85" t="s">
        <v>107</v>
      </c>
      <c r="CT582" s="85" t="s">
        <v>107</v>
      </c>
      <c r="CU582" s="332">
        <v>18510739</v>
      </c>
      <c r="CV582" s="43">
        <v>1</v>
      </c>
    </row>
    <row r="583" spans="1:100" ht="25.5">
      <c r="A583" s="28">
        <v>821</v>
      </c>
      <c r="B583" s="29" t="s">
        <v>325</v>
      </c>
      <c r="C583" s="29" t="s">
        <v>3</v>
      </c>
      <c r="D583" s="29" t="s">
        <v>977</v>
      </c>
      <c r="E583" s="42" t="s">
        <v>986</v>
      </c>
      <c r="F583" s="33" t="s">
        <v>982</v>
      </c>
      <c r="G583" s="93" t="s">
        <v>1740</v>
      </c>
      <c r="H583" s="42" t="s">
        <v>901</v>
      </c>
      <c r="I583" s="28">
        <v>1611189</v>
      </c>
      <c r="J583" s="28" t="s">
        <v>1742</v>
      </c>
      <c r="K583" s="31" t="s">
        <v>107</v>
      </c>
      <c r="L583" s="32" t="s">
        <v>107</v>
      </c>
      <c r="M583" s="33" t="s">
        <v>107</v>
      </c>
      <c r="N583" s="34">
        <v>148500000</v>
      </c>
      <c r="O583" s="33" t="s">
        <v>338</v>
      </c>
      <c r="P583" s="28" t="s">
        <v>2415</v>
      </c>
      <c r="Q583" s="28" t="s">
        <v>360</v>
      </c>
      <c r="R583" s="28" t="s">
        <v>107</v>
      </c>
      <c r="S583" s="28" t="s">
        <v>107</v>
      </c>
      <c r="T583" s="42" t="s">
        <v>107</v>
      </c>
      <c r="U583" s="28" t="s">
        <v>107</v>
      </c>
      <c r="V583" s="28" t="s">
        <v>107</v>
      </c>
      <c r="W583" s="28">
        <f t="shared" si="9"/>
        <v>381487550</v>
      </c>
      <c r="X583" s="57" t="s">
        <v>2413</v>
      </c>
      <c r="Y583" s="207">
        <v>0.02</v>
      </c>
      <c r="Z583" s="207">
        <v>0.03</v>
      </c>
      <c r="AA583" s="207">
        <v>0.03</v>
      </c>
      <c r="AB583" s="207">
        <v>0.03</v>
      </c>
      <c r="AC583" s="207">
        <v>0.03</v>
      </c>
      <c r="AD583" s="207">
        <v>0.03</v>
      </c>
      <c r="AE583" s="28" t="s">
        <v>1251</v>
      </c>
      <c r="AF583" s="28" t="s">
        <v>1251</v>
      </c>
      <c r="AG583" s="28" t="s">
        <v>1251</v>
      </c>
      <c r="AH583" s="37">
        <v>1</v>
      </c>
      <c r="AI583" s="38">
        <v>12283149</v>
      </c>
      <c r="AJ583" s="38">
        <v>756945</v>
      </c>
      <c r="AK583" s="38">
        <v>619319</v>
      </c>
      <c r="AL583" s="38" t="s">
        <v>107</v>
      </c>
      <c r="AM583" s="38">
        <v>4816921</v>
      </c>
      <c r="AN583" s="38">
        <v>8078664</v>
      </c>
      <c r="AO583" s="38">
        <v>481692</v>
      </c>
      <c r="AP583" s="38">
        <v>894571</v>
      </c>
      <c r="AQ583" s="38">
        <v>48169</v>
      </c>
      <c r="AR583" s="38">
        <v>385354</v>
      </c>
      <c r="AS583" s="38" t="s">
        <v>107</v>
      </c>
      <c r="AT583" s="38" t="s">
        <v>107</v>
      </c>
      <c r="AU583" s="38" t="s">
        <v>107</v>
      </c>
      <c r="AV583" s="38" t="s">
        <v>107</v>
      </c>
      <c r="AW583" s="38" t="s">
        <v>107</v>
      </c>
      <c r="AX583" s="38">
        <v>4816921</v>
      </c>
      <c r="AY583" s="38">
        <v>3027779</v>
      </c>
      <c r="AZ583" s="38">
        <v>1307450</v>
      </c>
      <c r="BA583" s="38">
        <v>3303031</v>
      </c>
      <c r="BB583" s="38">
        <v>302778</v>
      </c>
      <c r="BC583" s="38">
        <v>522980</v>
      </c>
      <c r="BD583" s="38">
        <v>302778</v>
      </c>
      <c r="BE583" s="38">
        <v>894571</v>
      </c>
      <c r="BF583" s="38">
        <v>1032198</v>
      </c>
      <c r="BG583" s="38">
        <v>2133207</v>
      </c>
      <c r="BH583" s="38">
        <v>206440</v>
      </c>
      <c r="BI583" s="38">
        <v>1307450</v>
      </c>
      <c r="BJ583" s="38">
        <v>233965</v>
      </c>
      <c r="BK583" s="38" t="s">
        <v>107</v>
      </c>
      <c r="BL583" s="38" t="s">
        <v>107</v>
      </c>
      <c r="BM583" s="38" t="s">
        <v>107</v>
      </c>
      <c r="BN583" s="38">
        <v>6878563</v>
      </c>
      <c r="BO583" s="38">
        <v>178914</v>
      </c>
      <c r="BP583" s="38">
        <v>3027779</v>
      </c>
      <c r="BQ583" s="38">
        <v>6193185</v>
      </c>
      <c r="BR583" s="38">
        <v>17203289</v>
      </c>
      <c r="BS583" s="38">
        <v>481692</v>
      </c>
      <c r="BT583" s="330">
        <v>232987550</v>
      </c>
      <c r="BU583" s="38" t="s">
        <v>107</v>
      </c>
      <c r="BV583" s="38" t="s">
        <v>107</v>
      </c>
      <c r="BW583" s="38" t="s">
        <v>107</v>
      </c>
      <c r="BX583" s="38" t="s">
        <v>107</v>
      </c>
      <c r="BY583" s="85" t="s">
        <v>107</v>
      </c>
      <c r="BZ583" s="85" t="s">
        <v>107</v>
      </c>
      <c r="CA583" s="85" t="s">
        <v>107</v>
      </c>
      <c r="CB583" s="85" t="s">
        <v>107</v>
      </c>
      <c r="CC583" s="85" t="s">
        <v>107</v>
      </c>
      <c r="CD583" s="85" t="s">
        <v>107</v>
      </c>
      <c r="CE583" s="85" t="s">
        <v>107</v>
      </c>
      <c r="CF583" s="85" t="s">
        <v>107</v>
      </c>
      <c r="CG583" s="85" t="s">
        <v>173</v>
      </c>
      <c r="CH583" s="85" t="s">
        <v>173</v>
      </c>
      <c r="CI583" s="85" t="s">
        <v>173</v>
      </c>
      <c r="CJ583" s="85" t="s">
        <v>173</v>
      </c>
      <c r="CK583" s="85" t="s">
        <v>173</v>
      </c>
      <c r="CL583" s="85" t="s">
        <v>173</v>
      </c>
      <c r="CM583" s="85" t="s">
        <v>107</v>
      </c>
      <c r="CN583" s="85" t="s">
        <v>107</v>
      </c>
      <c r="CO583" s="85" t="s">
        <v>107</v>
      </c>
      <c r="CP583" s="85" t="s">
        <v>107</v>
      </c>
      <c r="CQ583" s="85" t="s">
        <v>107</v>
      </c>
      <c r="CR583" s="85" t="s">
        <v>107</v>
      </c>
      <c r="CS583" s="85" t="s">
        <v>107</v>
      </c>
      <c r="CT583" s="85" t="s">
        <v>107</v>
      </c>
      <c r="CU583" s="332">
        <v>18510739</v>
      </c>
      <c r="CV583" s="43">
        <v>1</v>
      </c>
    </row>
    <row r="584" spans="1:100" ht="25.5">
      <c r="A584" s="28">
        <v>822</v>
      </c>
      <c r="B584" s="29" t="s">
        <v>266</v>
      </c>
      <c r="C584" s="72" t="s">
        <v>0</v>
      </c>
      <c r="D584" s="29" t="s">
        <v>337</v>
      </c>
      <c r="E584" s="42" t="s">
        <v>346</v>
      </c>
      <c r="F584" s="42" t="s">
        <v>107</v>
      </c>
      <c r="G584" s="155" t="s">
        <v>1743</v>
      </c>
      <c r="H584" s="172" t="s">
        <v>147</v>
      </c>
      <c r="I584" s="28">
        <v>8006090</v>
      </c>
      <c r="J584" s="176" t="s">
        <v>1744</v>
      </c>
      <c r="K584" s="31" t="s">
        <v>142</v>
      </c>
      <c r="L584" s="33">
        <v>154</v>
      </c>
      <c r="M584" s="33">
        <v>5</v>
      </c>
      <c r="N584" s="34">
        <v>114000000</v>
      </c>
      <c r="O584" s="33" t="s">
        <v>346</v>
      </c>
      <c r="P584" s="28" t="s">
        <v>2415</v>
      </c>
      <c r="Q584" s="28" t="s">
        <v>112</v>
      </c>
      <c r="R584" s="28" t="s">
        <v>107</v>
      </c>
      <c r="S584" s="28" t="s">
        <v>107</v>
      </c>
      <c r="T584" s="42" t="s">
        <v>107</v>
      </c>
      <c r="U584" s="28" t="s">
        <v>107</v>
      </c>
      <c r="V584" s="28" t="s">
        <v>107</v>
      </c>
      <c r="W584" s="28" t="str">
        <f t="shared" si="9"/>
        <v>N.A.</v>
      </c>
      <c r="X584" s="57" t="s">
        <v>2412</v>
      </c>
      <c r="Y584" s="207">
        <v>0.01</v>
      </c>
      <c r="Z584" s="207">
        <v>1.4999999999999999E-2</v>
      </c>
      <c r="AA584" s="207">
        <v>0.02</v>
      </c>
      <c r="AB584" s="207">
        <v>2.5000000000000001E-2</v>
      </c>
      <c r="AC584" s="207">
        <v>3.5000000000000003E-2</v>
      </c>
      <c r="AD584" s="207">
        <v>4.4999999999999998E-2</v>
      </c>
      <c r="AE584" s="28" t="s">
        <v>1251</v>
      </c>
      <c r="AF584" s="28" t="s">
        <v>1251</v>
      </c>
      <c r="AG584" s="28" t="s">
        <v>1251</v>
      </c>
      <c r="AH584" s="37">
        <v>1</v>
      </c>
      <c r="AI584" s="38">
        <v>4285428</v>
      </c>
      <c r="AJ584" s="38">
        <v>589650</v>
      </c>
      <c r="AK584" s="38">
        <v>348912</v>
      </c>
      <c r="AL584" s="38" t="s">
        <v>107</v>
      </c>
      <c r="AM584" s="38" t="s">
        <v>107</v>
      </c>
      <c r="AN584" s="38">
        <v>9500139</v>
      </c>
      <c r="AO584" s="38" t="s">
        <v>107</v>
      </c>
      <c r="AP584" s="38">
        <v>620255</v>
      </c>
      <c r="AQ584" s="38">
        <v>26905</v>
      </c>
      <c r="AR584" s="38">
        <v>143885</v>
      </c>
      <c r="AS584" s="38" t="s">
        <v>107</v>
      </c>
      <c r="AT584" s="38" t="s">
        <v>107</v>
      </c>
      <c r="AU584" s="38" t="s">
        <v>107</v>
      </c>
      <c r="AV584" s="38" t="s">
        <v>107</v>
      </c>
      <c r="AW584" s="38" t="s">
        <v>107</v>
      </c>
      <c r="AX584" s="38">
        <v>2638799</v>
      </c>
      <c r="AY584" s="38">
        <v>3237402</v>
      </c>
      <c r="AZ584" s="38">
        <v>1063798</v>
      </c>
      <c r="BA584" s="38">
        <v>555313</v>
      </c>
      <c r="BB584" s="38">
        <v>1583281</v>
      </c>
      <c r="BC584" s="38">
        <v>1279550</v>
      </c>
      <c r="BD584" s="38">
        <v>213475</v>
      </c>
      <c r="BE584" s="38">
        <v>848919</v>
      </c>
      <c r="BF584" s="38">
        <v>1387411</v>
      </c>
      <c r="BG584" s="38">
        <v>3884750</v>
      </c>
      <c r="BH584" s="38">
        <v>110797</v>
      </c>
      <c r="BI584" s="38">
        <v>960636</v>
      </c>
      <c r="BJ584" s="38">
        <v>709210</v>
      </c>
      <c r="BK584" s="38" t="s">
        <v>107</v>
      </c>
      <c r="BL584" s="38" t="s">
        <v>107</v>
      </c>
      <c r="BM584" s="38" t="s">
        <v>107</v>
      </c>
      <c r="BN584" s="38">
        <v>10301040</v>
      </c>
      <c r="BO584" s="38">
        <v>142316</v>
      </c>
      <c r="BP584" s="38" t="s">
        <v>107</v>
      </c>
      <c r="BQ584" s="38">
        <v>6639246</v>
      </c>
      <c r="BR584" s="38" t="s">
        <v>107</v>
      </c>
      <c r="BS584" s="38">
        <v>736040</v>
      </c>
      <c r="BT584" s="330" t="s">
        <v>107</v>
      </c>
      <c r="BU584" s="38" t="s">
        <v>107</v>
      </c>
      <c r="BV584" s="38" t="s">
        <v>107</v>
      </c>
      <c r="BW584" s="38" t="s">
        <v>107</v>
      </c>
      <c r="BX584" s="38" t="s">
        <v>107</v>
      </c>
      <c r="BY584" s="177" t="s">
        <v>113</v>
      </c>
      <c r="BZ584" s="177" t="s">
        <v>114</v>
      </c>
      <c r="CA584" s="177" t="s">
        <v>114</v>
      </c>
      <c r="CB584" s="177" t="s">
        <v>114</v>
      </c>
      <c r="CC584" s="177" t="s">
        <v>114</v>
      </c>
      <c r="CD584" s="177" t="s">
        <v>114</v>
      </c>
      <c r="CE584" s="177" t="s">
        <v>114</v>
      </c>
      <c r="CF584" s="177" t="s">
        <v>107</v>
      </c>
      <c r="CG584" s="178" t="s">
        <v>107</v>
      </c>
      <c r="CH584" s="28" t="s">
        <v>107</v>
      </c>
      <c r="CI584" s="28" t="s">
        <v>107</v>
      </c>
      <c r="CJ584" s="28" t="s">
        <v>107</v>
      </c>
      <c r="CK584" s="28" t="s">
        <v>107</v>
      </c>
      <c r="CL584" s="28" t="s">
        <v>107</v>
      </c>
      <c r="CM584" s="28" t="s">
        <v>107</v>
      </c>
      <c r="CN584" s="28" t="s">
        <v>107</v>
      </c>
      <c r="CO584" s="28" t="s">
        <v>107</v>
      </c>
      <c r="CP584" s="28" t="s">
        <v>107</v>
      </c>
      <c r="CQ584" s="28" t="s">
        <v>107</v>
      </c>
      <c r="CR584" s="28" t="s">
        <v>107</v>
      </c>
      <c r="CS584" s="28" t="s">
        <v>107</v>
      </c>
      <c r="CT584" s="28" t="s">
        <v>107</v>
      </c>
      <c r="CU584" s="332">
        <v>3855370</v>
      </c>
      <c r="CV584" s="43">
        <v>1</v>
      </c>
    </row>
    <row r="585" spans="1:100" ht="51">
      <c r="A585" s="28">
        <v>823</v>
      </c>
      <c r="B585" s="29" t="s">
        <v>266</v>
      </c>
      <c r="C585" s="72" t="s">
        <v>2</v>
      </c>
      <c r="D585" s="29" t="s">
        <v>105</v>
      </c>
      <c r="E585" s="42" t="s">
        <v>2380</v>
      </c>
      <c r="F585" s="42" t="s">
        <v>107</v>
      </c>
      <c r="G585" s="30" t="s">
        <v>1745</v>
      </c>
      <c r="H585" s="172" t="s">
        <v>1103</v>
      </c>
      <c r="I585" s="28">
        <v>11101027</v>
      </c>
      <c r="J585" s="176" t="s">
        <v>1746</v>
      </c>
      <c r="K585" s="31" t="s">
        <v>107</v>
      </c>
      <c r="L585" s="156">
        <v>108</v>
      </c>
      <c r="M585" s="33">
        <v>5</v>
      </c>
      <c r="N585" s="34">
        <v>130000000</v>
      </c>
      <c r="O585" s="33" t="s">
        <v>107</v>
      </c>
      <c r="P585" s="28" t="s">
        <v>130</v>
      </c>
      <c r="Q585" s="28" t="s">
        <v>1056</v>
      </c>
      <c r="R585" s="28" t="s">
        <v>107</v>
      </c>
      <c r="S585" s="28" t="s">
        <v>107</v>
      </c>
      <c r="T585" s="42" t="s">
        <v>107</v>
      </c>
      <c r="U585" s="28" t="s">
        <v>107</v>
      </c>
      <c r="V585" s="28" t="s">
        <v>107</v>
      </c>
      <c r="W585" s="28" t="str">
        <f t="shared" si="9"/>
        <v>N.A.</v>
      </c>
      <c r="X585" s="57" t="s">
        <v>2413</v>
      </c>
      <c r="Y585" s="207">
        <v>0.01</v>
      </c>
      <c r="Z585" s="207">
        <v>1.4999999999999999E-2</v>
      </c>
      <c r="AA585" s="207">
        <v>0.02</v>
      </c>
      <c r="AB585" s="207">
        <v>2.5000000000000001E-2</v>
      </c>
      <c r="AC585" s="207">
        <v>3.5000000000000003E-2</v>
      </c>
      <c r="AD585" s="207">
        <v>4.4999999999999998E-2</v>
      </c>
      <c r="AE585" s="28" t="s">
        <v>1251</v>
      </c>
      <c r="AF585" s="28" t="s">
        <v>1251</v>
      </c>
      <c r="AG585" s="28" t="s">
        <v>1251</v>
      </c>
      <c r="AH585" s="173">
        <v>1</v>
      </c>
      <c r="AI585" s="38" t="s">
        <v>107</v>
      </c>
      <c r="AJ585" s="38">
        <v>589650</v>
      </c>
      <c r="AK585" s="38">
        <v>708758</v>
      </c>
      <c r="AL585" s="38" t="s">
        <v>107</v>
      </c>
      <c r="AM585" s="38" t="s">
        <v>107</v>
      </c>
      <c r="AN585" s="38">
        <v>9467039</v>
      </c>
      <c r="AO585" s="38" t="s">
        <v>107</v>
      </c>
      <c r="AP585" s="38">
        <v>365582</v>
      </c>
      <c r="AQ585" s="38">
        <v>347439</v>
      </c>
      <c r="AR585" s="38" t="s">
        <v>107</v>
      </c>
      <c r="AS585" s="38" t="s">
        <v>107</v>
      </c>
      <c r="AT585" s="38" t="s">
        <v>107</v>
      </c>
      <c r="AU585" s="38" t="s">
        <v>107</v>
      </c>
      <c r="AV585" s="38" t="s">
        <v>107</v>
      </c>
      <c r="AW585" s="38" t="s">
        <v>107</v>
      </c>
      <c r="AX585" s="38">
        <v>2996807</v>
      </c>
      <c r="AY585" s="38" t="s">
        <v>107</v>
      </c>
      <c r="AZ585" s="38">
        <v>4325458</v>
      </c>
      <c r="BA585" s="38">
        <v>2830318</v>
      </c>
      <c r="BB585" s="38" t="s">
        <v>107</v>
      </c>
      <c r="BC585" s="38">
        <v>1273643</v>
      </c>
      <c r="BD585" s="38">
        <v>179547</v>
      </c>
      <c r="BE585" s="38" t="s">
        <v>107</v>
      </c>
      <c r="BF585" s="38">
        <v>1639817</v>
      </c>
      <c r="BG585" s="38">
        <v>3884750</v>
      </c>
      <c r="BH585" s="38">
        <v>114258</v>
      </c>
      <c r="BI585" s="38">
        <v>2358599</v>
      </c>
      <c r="BJ585" s="38">
        <v>783479</v>
      </c>
      <c r="BK585" s="38" t="s">
        <v>107</v>
      </c>
      <c r="BL585" s="38" t="s">
        <v>107</v>
      </c>
      <c r="BM585" s="38" t="s">
        <v>107</v>
      </c>
      <c r="BN585" s="38">
        <v>9589457</v>
      </c>
      <c r="BO585" s="38">
        <v>212192</v>
      </c>
      <c r="BP585" s="38" t="s">
        <v>107</v>
      </c>
      <c r="BQ585" s="38" t="s">
        <v>107</v>
      </c>
      <c r="BR585" s="38" t="s">
        <v>107</v>
      </c>
      <c r="BS585" s="38">
        <v>745317</v>
      </c>
      <c r="BT585" s="330" t="s">
        <v>107</v>
      </c>
      <c r="BU585" s="38" t="s">
        <v>107</v>
      </c>
      <c r="BV585" s="38" t="s">
        <v>107</v>
      </c>
      <c r="BW585" s="38" t="s">
        <v>107</v>
      </c>
      <c r="BX585" s="38" t="s">
        <v>107</v>
      </c>
      <c r="BY585" s="174" t="s">
        <v>113</v>
      </c>
      <c r="BZ585" s="41" t="s">
        <v>173</v>
      </c>
      <c r="CA585" s="41" t="s">
        <v>173</v>
      </c>
      <c r="CB585" s="174" t="s">
        <v>114</v>
      </c>
      <c r="CC585" s="174" t="s">
        <v>114</v>
      </c>
      <c r="CD585" s="174" t="s">
        <v>114</v>
      </c>
      <c r="CE585" s="174" t="s">
        <v>114</v>
      </c>
      <c r="CF585" s="42">
        <v>8500000</v>
      </c>
      <c r="CG585" s="28" t="s">
        <v>107</v>
      </c>
      <c r="CH585" s="28" t="s">
        <v>107</v>
      </c>
      <c r="CI585" s="28" t="s">
        <v>107</v>
      </c>
      <c r="CJ585" s="28" t="s">
        <v>107</v>
      </c>
      <c r="CK585" s="28" t="s">
        <v>107</v>
      </c>
      <c r="CL585" s="28" t="s">
        <v>107</v>
      </c>
      <c r="CM585" s="28" t="s">
        <v>107</v>
      </c>
      <c r="CN585" s="28" t="s">
        <v>107</v>
      </c>
      <c r="CO585" s="28" t="s">
        <v>107</v>
      </c>
      <c r="CP585" s="28" t="s">
        <v>107</v>
      </c>
      <c r="CQ585" s="28" t="s">
        <v>107</v>
      </c>
      <c r="CR585" s="28" t="s">
        <v>107</v>
      </c>
      <c r="CS585" s="28" t="s">
        <v>107</v>
      </c>
      <c r="CT585" s="28" t="s">
        <v>107</v>
      </c>
      <c r="CU585" s="332">
        <v>4472855</v>
      </c>
      <c r="CV585" s="43">
        <v>1</v>
      </c>
    </row>
    <row r="586" spans="1:100" ht="25.5">
      <c r="A586" s="28">
        <v>824</v>
      </c>
      <c r="B586" s="29" t="s">
        <v>266</v>
      </c>
      <c r="C586" s="72" t="s">
        <v>0</v>
      </c>
      <c r="D586" s="29" t="s">
        <v>337</v>
      </c>
      <c r="E586" s="42" t="s">
        <v>338</v>
      </c>
      <c r="F586" s="42" t="s">
        <v>107</v>
      </c>
      <c r="G586" s="155" t="s">
        <v>1747</v>
      </c>
      <c r="H586" s="172" t="s">
        <v>147</v>
      </c>
      <c r="I586" s="28">
        <v>8006068</v>
      </c>
      <c r="J586" s="28" t="s">
        <v>1748</v>
      </c>
      <c r="K586" s="31" t="s">
        <v>366</v>
      </c>
      <c r="L586" s="33">
        <v>114</v>
      </c>
      <c r="M586" s="33">
        <v>5</v>
      </c>
      <c r="N586" s="34">
        <v>114500000</v>
      </c>
      <c r="O586" s="33" t="s">
        <v>338</v>
      </c>
      <c r="P586" s="28" t="s">
        <v>2415</v>
      </c>
      <c r="Q586" s="28" t="s">
        <v>112</v>
      </c>
      <c r="R586" s="28" t="s">
        <v>107</v>
      </c>
      <c r="S586" s="28" t="s">
        <v>107</v>
      </c>
      <c r="T586" s="42" t="s">
        <v>107</v>
      </c>
      <c r="U586" s="28" t="s">
        <v>107</v>
      </c>
      <c r="V586" s="28" t="s">
        <v>107</v>
      </c>
      <c r="W586" s="28" t="str">
        <f t="shared" si="9"/>
        <v>N.A.</v>
      </c>
      <c r="X586" s="57" t="s">
        <v>2413</v>
      </c>
      <c r="Y586" s="207">
        <v>0.01</v>
      </c>
      <c r="Z586" s="207">
        <v>1.4999999999999999E-2</v>
      </c>
      <c r="AA586" s="207">
        <v>0.02</v>
      </c>
      <c r="AB586" s="207">
        <v>2.5000000000000001E-2</v>
      </c>
      <c r="AC586" s="207">
        <v>3.5000000000000003E-2</v>
      </c>
      <c r="AD586" s="207">
        <v>4.4999999999999998E-2</v>
      </c>
      <c r="AE586" s="28" t="s">
        <v>1251</v>
      </c>
      <c r="AF586" s="28" t="s">
        <v>1251</v>
      </c>
      <c r="AG586" s="28" t="s">
        <v>1251</v>
      </c>
      <c r="AH586" s="37">
        <v>1</v>
      </c>
      <c r="AI586" s="38">
        <v>11425736</v>
      </c>
      <c r="AJ586" s="38">
        <v>589650</v>
      </c>
      <c r="AK586" s="38">
        <v>457030</v>
      </c>
      <c r="AL586" s="38" t="s">
        <v>107</v>
      </c>
      <c r="AM586" s="38" t="s">
        <v>107</v>
      </c>
      <c r="AN586" s="38">
        <v>9467039</v>
      </c>
      <c r="AO586" s="38" t="s">
        <v>107</v>
      </c>
      <c r="AP586" s="38">
        <v>620255</v>
      </c>
      <c r="AQ586" s="38">
        <v>276874</v>
      </c>
      <c r="AR586" s="38">
        <v>0</v>
      </c>
      <c r="AS586" s="38" t="s">
        <v>107</v>
      </c>
      <c r="AT586" s="38" t="s">
        <v>107</v>
      </c>
      <c r="AU586" s="38" t="s">
        <v>107</v>
      </c>
      <c r="AV586" s="38" t="s">
        <v>107</v>
      </c>
      <c r="AW586" s="38" t="s">
        <v>107</v>
      </c>
      <c r="AX586" s="38">
        <v>2159464</v>
      </c>
      <c r="AY586" s="38">
        <v>2064395</v>
      </c>
      <c r="AZ586" s="38">
        <v>4325458</v>
      </c>
      <c r="BA586" s="38">
        <v>2830318</v>
      </c>
      <c r="BB586" s="38">
        <v>1583281</v>
      </c>
      <c r="BC586" s="38">
        <v>1958698</v>
      </c>
      <c r="BD586" s="38">
        <v>179547</v>
      </c>
      <c r="BE586" s="38" t="s">
        <v>107</v>
      </c>
      <c r="BF586" s="38">
        <v>1387411</v>
      </c>
      <c r="BG586" s="38">
        <v>3884750</v>
      </c>
      <c r="BH586" s="38">
        <v>114258</v>
      </c>
      <c r="BI586" s="38">
        <v>2358599</v>
      </c>
      <c r="BJ586" s="38">
        <v>1550636</v>
      </c>
      <c r="BK586" s="38" t="s">
        <v>107</v>
      </c>
      <c r="BL586" s="38" t="s">
        <v>107</v>
      </c>
      <c r="BM586" s="38" t="s">
        <v>107</v>
      </c>
      <c r="BN586" s="38">
        <v>9589457</v>
      </c>
      <c r="BO586" s="38">
        <v>212192</v>
      </c>
      <c r="BP586" s="38" t="s">
        <v>107</v>
      </c>
      <c r="BQ586" s="38" t="s">
        <v>107</v>
      </c>
      <c r="BR586" s="38" t="s">
        <v>107</v>
      </c>
      <c r="BS586" s="38">
        <v>783479</v>
      </c>
      <c r="BT586" s="330" t="s">
        <v>107</v>
      </c>
      <c r="BU586" s="38" t="s">
        <v>107</v>
      </c>
      <c r="BV586" s="38" t="s">
        <v>107</v>
      </c>
      <c r="BW586" s="38" t="s">
        <v>107</v>
      </c>
      <c r="BX586" s="38" t="s">
        <v>107</v>
      </c>
      <c r="BY586" s="42" t="s">
        <v>113</v>
      </c>
      <c r="BZ586" s="42" t="s">
        <v>114</v>
      </c>
      <c r="CA586" s="42" t="s">
        <v>114</v>
      </c>
      <c r="CB586" s="42" t="s">
        <v>114</v>
      </c>
      <c r="CC586" s="42" t="s">
        <v>114</v>
      </c>
      <c r="CD586" s="42" t="s">
        <v>114</v>
      </c>
      <c r="CE586" s="42" t="s">
        <v>114</v>
      </c>
      <c r="CF586" s="42" t="s">
        <v>107</v>
      </c>
      <c r="CG586" s="28" t="s">
        <v>107</v>
      </c>
      <c r="CH586" s="176" t="s">
        <v>107</v>
      </c>
      <c r="CI586" s="28" t="s">
        <v>107</v>
      </c>
      <c r="CJ586" s="28" t="s">
        <v>107</v>
      </c>
      <c r="CK586" s="28" t="s">
        <v>107</v>
      </c>
      <c r="CL586" s="28" t="s">
        <v>107</v>
      </c>
      <c r="CM586" s="28" t="s">
        <v>107</v>
      </c>
      <c r="CN586" s="28" t="s">
        <v>107</v>
      </c>
      <c r="CO586" s="28" t="s">
        <v>107</v>
      </c>
      <c r="CP586" s="28" t="s">
        <v>107</v>
      </c>
      <c r="CQ586" s="28" t="s">
        <v>107</v>
      </c>
      <c r="CR586" s="28" t="s">
        <v>107</v>
      </c>
      <c r="CS586" s="28" t="s">
        <v>107</v>
      </c>
      <c r="CT586" s="28" t="s">
        <v>107</v>
      </c>
      <c r="CU586" s="332">
        <v>3855370</v>
      </c>
      <c r="CV586" s="43">
        <v>1</v>
      </c>
    </row>
    <row r="587" spans="1:100" ht="25.5">
      <c r="A587" s="28">
        <v>825</v>
      </c>
      <c r="B587" s="29" t="s">
        <v>266</v>
      </c>
      <c r="C587" s="72" t="s">
        <v>0</v>
      </c>
      <c r="D587" s="29" t="s">
        <v>337</v>
      </c>
      <c r="E587" s="42" t="s">
        <v>338</v>
      </c>
      <c r="F587" s="42" t="s">
        <v>107</v>
      </c>
      <c r="G587" s="155" t="s">
        <v>1749</v>
      </c>
      <c r="H587" s="172" t="s">
        <v>147</v>
      </c>
      <c r="I587" s="28">
        <v>8006070</v>
      </c>
      <c r="J587" s="31" t="s">
        <v>1750</v>
      </c>
      <c r="K587" s="31" t="s">
        <v>369</v>
      </c>
      <c r="L587" s="33">
        <v>154</v>
      </c>
      <c r="M587" s="33">
        <v>5</v>
      </c>
      <c r="N587" s="34">
        <v>124500000</v>
      </c>
      <c r="O587" s="33" t="s">
        <v>338</v>
      </c>
      <c r="P587" s="28" t="s">
        <v>130</v>
      </c>
      <c r="Q587" s="28" t="s">
        <v>112</v>
      </c>
      <c r="R587" s="28" t="s">
        <v>107</v>
      </c>
      <c r="S587" s="28" t="s">
        <v>107</v>
      </c>
      <c r="T587" s="42" t="s">
        <v>107</v>
      </c>
      <c r="U587" s="28" t="s">
        <v>107</v>
      </c>
      <c r="V587" s="28" t="s">
        <v>107</v>
      </c>
      <c r="W587" s="28" t="str">
        <f t="shared" si="9"/>
        <v>N.A.</v>
      </c>
      <c r="X587" s="57" t="s">
        <v>2413</v>
      </c>
      <c r="Y587" s="207">
        <v>0.01</v>
      </c>
      <c r="Z587" s="207">
        <v>1.4999999999999999E-2</v>
      </c>
      <c r="AA587" s="207">
        <v>0.02</v>
      </c>
      <c r="AB587" s="207">
        <v>2.5000000000000001E-2</v>
      </c>
      <c r="AC587" s="207">
        <v>3.5000000000000003E-2</v>
      </c>
      <c r="AD587" s="207">
        <v>4.4999999999999998E-2</v>
      </c>
      <c r="AE587" s="28" t="s">
        <v>1251</v>
      </c>
      <c r="AF587" s="28" t="s">
        <v>1251</v>
      </c>
      <c r="AG587" s="28" t="s">
        <v>1251</v>
      </c>
      <c r="AH587" s="37">
        <v>1</v>
      </c>
      <c r="AI587" s="38">
        <v>11425736</v>
      </c>
      <c r="AJ587" s="38">
        <v>589650</v>
      </c>
      <c r="AK587" s="38">
        <v>457030</v>
      </c>
      <c r="AL587" s="38" t="s">
        <v>107</v>
      </c>
      <c r="AM587" s="38" t="s">
        <v>107</v>
      </c>
      <c r="AN587" s="38">
        <v>9467039</v>
      </c>
      <c r="AO587" s="38" t="s">
        <v>107</v>
      </c>
      <c r="AP587" s="38">
        <v>620255</v>
      </c>
      <c r="AQ587" s="38">
        <v>276874</v>
      </c>
      <c r="AR587" s="38">
        <v>0</v>
      </c>
      <c r="AS587" s="38" t="s">
        <v>107</v>
      </c>
      <c r="AT587" s="38" t="s">
        <v>107</v>
      </c>
      <c r="AU587" s="38" t="s">
        <v>107</v>
      </c>
      <c r="AV587" s="38" t="s">
        <v>107</v>
      </c>
      <c r="AW587" s="38" t="s">
        <v>107</v>
      </c>
      <c r="AX587" s="38">
        <v>2159464</v>
      </c>
      <c r="AY587" s="38">
        <v>2064395</v>
      </c>
      <c r="AZ587" s="38">
        <v>4325458</v>
      </c>
      <c r="BA587" s="38">
        <v>2830318</v>
      </c>
      <c r="BB587" s="38">
        <v>1583281</v>
      </c>
      <c r="BC587" s="38">
        <v>1958698</v>
      </c>
      <c r="BD587" s="38">
        <v>179547</v>
      </c>
      <c r="BE587" s="38" t="s">
        <v>107</v>
      </c>
      <c r="BF587" s="38">
        <v>1387411</v>
      </c>
      <c r="BG587" s="38">
        <v>3884750</v>
      </c>
      <c r="BH587" s="38">
        <v>114258</v>
      </c>
      <c r="BI587" s="38">
        <v>2358599</v>
      </c>
      <c r="BJ587" s="38">
        <v>1550636</v>
      </c>
      <c r="BK587" s="38" t="s">
        <v>107</v>
      </c>
      <c r="BL587" s="38" t="s">
        <v>107</v>
      </c>
      <c r="BM587" s="38" t="s">
        <v>107</v>
      </c>
      <c r="BN587" s="38">
        <v>9589457</v>
      </c>
      <c r="BO587" s="38">
        <v>212192</v>
      </c>
      <c r="BP587" s="38" t="s">
        <v>107</v>
      </c>
      <c r="BQ587" s="38" t="s">
        <v>107</v>
      </c>
      <c r="BR587" s="38" t="s">
        <v>107</v>
      </c>
      <c r="BS587" s="38">
        <v>783479</v>
      </c>
      <c r="BT587" s="330" t="s">
        <v>107</v>
      </c>
      <c r="BU587" s="38" t="s">
        <v>107</v>
      </c>
      <c r="BV587" s="38" t="s">
        <v>107</v>
      </c>
      <c r="BW587" s="38" t="s">
        <v>107</v>
      </c>
      <c r="BX587" s="38" t="s">
        <v>107</v>
      </c>
      <c r="BY587" s="42" t="s">
        <v>113</v>
      </c>
      <c r="BZ587" s="42" t="s">
        <v>114</v>
      </c>
      <c r="CA587" s="42" t="s">
        <v>114</v>
      </c>
      <c r="CB587" s="42" t="s">
        <v>114</v>
      </c>
      <c r="CC587" s="42" t="s">
        <v>114</v>
      </c>
      <c r="CD587" s="42" t="s">
        <v>114</v>
      </c>
      <c r="CE587" s="42" t="s">
        <v>114</v>
      </c>
      <c r="CF587" s="42" t="s">
        <v>107</v>
      </c>
      <c r="CG587" s="28" t="s">
        <v>107</v>
      </c>
      <c r="CH587" s="28" t="s">
        <v>107</v>
      </c>
      <c r="CI587" s="28" t="s">
        <v>107</v>
      </c>
      <c r="CJ587" s="28" t="s">
        <v>107</v>
      </c>
      <c r="CK587" s="28" t="s">
        <v>107</v>
      </c>
      <c r="CL587" s="28" t="s">
        <v>107</v>
      </c>
      <c r="CM587" s="28" t="s">
        <v>107</v>
      </c>
      <c r="CN587" s="28" t="s">
        <v>107</v>
      </c>
      <c r="CO587" s="28" t="s">
        <v>107</v>
      </c>
      <c r="CP587" s="28" t="s">
        <v>107</v>
      </c>
      <c r="CQ587" s="28" t="s">
        <v>107</v>
      </c>
      <c r="CR587" s="28" t="s">
        <v>107</v>
      </c>
      <c r="CS587" s="28" t="s">
        <v>107</v>
      </c>
      <c r="CT587" s="28" t="s">
        <v>107</v>
      </c>
      <c r="CU587" s="332">
        <v>3855370</v>
      </c>
      <c r="CV587" s="43">
        <v>1</v>
      </c>
    </row>
    <row r="588" spans="1:100" ht="25.5">
      <c r="A588" s="28">
        <v>826</v>
      </c>
      <c r="B588" s="29" t="s">
        <v>266</v>
      </c>
      <c r="C588" s="72" t="s">
        <v>0</v>
      </c>
      <c r="D588" s="29" t="s">
        <v>337</v>
      </c>
      <c r="E588" s="42" t="s">
        <v>338</v>
      </c>
      <c r="F588" s="42" t="s">
        <v>107</v>
      </c>
      <c r="G588" s="155" t="s">
        <v>1751</v>
      </c>
      <c r="H588" s="172" t="s">
        <v>147</v>
      </c>
      <c r="I588" s="28">
        <v>8006071</v>
      </c>
      <c r="J588" s="31" t="s">
        <v>1752</v>
      </c>
      <c r="K588" s="31" t="s">
        <v>369</v>
      </c>
      <c r="L588" s="33">
        <v>154</v>
      </c>
      <c r="M588" s="33">
        <v>5</v>
      </c>
      <c r="N588" s="34">
        <v>126900000</v>
      </c>
      <c r="O588" s="33" t="s">
        <v>338</v>
      </c>
      <c r="P588" s="28" t="s">
        <v>130</v>
      </c>
      <c r="Q588" s="28" t="s">
        <v>112</v>
      </c>
      <c r="R588" s="28" t="s">
        <v>107</v>
      </c>
      <c r="S588" s="28" t="s">
        <v>107</v>
      </c>
      <c r="T588" s="42" t="s">
        <v>107</v>
      </c>
      <c r="U588" s="28" t="s">
        <v>107</v>
      </c>
      <c r="V588" s="28" t="s">
        <v>107</v>
      </c>
      <c r="W588" s="28" t="str">
        <f t="shared" si="9"/>
        <v>N.A.</v>
      </c>
      <c r="X588" s="57" t="s">
        <v>2413</v>
      </c>
      <c r="Y588" s="207">
        <v>0.01</v>
      </c>
      <c r="Z588" s="207">
        <v>1.4999999999999999E-2</v>
      </c>
      <c r="AA588" s="207">
        <v>0.02</v>
      </c>
      <c r="AB588" s="207">
        <v>2.5000000000000001E-2</v>
      </c>
      <c r="AC588" s="207">
        <v>3.5000000000000003E-2</v>
      </c>
      <c r="AD588" s="207">
        <v>4.4999999999999998E-2</v>
      </c>
      <c r="AE588" s="28" t="s">
        <v>1251</v>
      </c>
      <c r="AF588" s="28" t="s">
        <v>1251</v>
      </c>
      <c r="AG588" s="28" t="s">
        <v>1251</v>
      </c>
      <c r="AH588" s="37">
        <v>1</v>
      </c>
      <c r="AI588" s="38">
        <v>11425736</v>
      </c>
      <c r="AJ588" s="38">
        <v>589650</v>
      </c>
      <c r="AK588" s="38">
        <v>457030</v>
      </c>
      <c r="AL588" s="38" t="s">
        <v>107</v>
      </c>
      <c r="AM588" s="38" t="s">
        <v>107</v>
      </c>
      <c r="AN588" s="38">
        <v>9467039</v>
      </c>
      <c r="AO588" s="38" t="s">
        <v>107</v>
      </c>
      <c r="AP588" s="38">
        <v>620255</v>
      </c>
      <c r="AQ588" s="38">
        <v>276874</v>
      </c>
      <c r="AR588" s="38">
        <v>0</v>
      </c>
      <c r="AS588" s="38" t="s">
        <v>107</v>
      </c>
      <c r="AT588" s="38" t="s">
        <v>107</v>
      </c>
      <c r="AU588" s="38" t="s">
        <v>107</v>
      </c>
      <c r="AV588" s="38" t="s">
        <v>107</v>
      </c>
      <c r="AW588" s="38" t="s">
        <v>107</v>
      </c>
      <c r="AX588" s="38">
        <v>2159464</v>
      </c>
      <c r="AY588" s="38">
        <v>2064395</v>
      </c>
      <c r="AZ588" s="38">
        <v>4325458</v>
      </c>
      <c r="BA588" s="38">
        <v>2830318</v>
      </c>
      <c r="BB588" s="38">
        <v>1583281</v>
      </c>
      <c r="BC588" s="38">
        <v>1958698</v>
      </c>
      <c r="BD588" s="38">
        <v>179547</v>
      </c>
      <c r="BE588" s="38" t="s">
        <v>107</v>
      </c>
      <c r="BF588" s="38">
        <v>1387411</v>
      </c>
      <c r="BG588" s="38">
        <v>3884750</v>
      </c>
      <c r="BH588" s="38">
        <v>114258</v>
      </c>
      <c r="BI588" s="38">
        <v>2358599</v>
      </c>
      <c r="BJ588" s="38">
        <v>1550636</v>
      </c>
      <c r="BK588" s="38" t="s">
        <v>107</v>
      </c>
      <c r="BL588" s="38" t="s">
        <v>107</v>
      </c>
      <c r="BM588" s="38" t="s">
        <v>107</v>
      </c>
      <c r="BN588" s="38">
        <v>9589457</v>
      </c>
      <c r="BO588" s="38">
        <v>212192</v>
      </c>
      <c r="BP588" s="38" t="s">
        <v>107</v>
      </c>
      <c r="BQ588" s="38" t="s">
        <v>107</v>
      </c>
      <c r="BR588" s="38" t="s">
        <v>107</v>
      </c>
      <c r="BS588" s="38">
        <v>783479</v>
      </c>
      <c r="BT588" s="330" t="s">
        <v>107</v>
      </c>
      <c r="BU588" s="38" t="s">
        <v>107</v>
      </c>
      <c r="BV588" s="38" t="s">
        <v>107</v>
      </c>
      <c r="BW588" s="38" t="s">
        <v>107</v>
      </c>
      <c r="BX588" s="38" t="s">
        <v>107</v>
      </c>
      <c r="BY588" s="42" t="s">
        <v>113</v>
      </c>
      <c r="BZ588" s="42" t="s">
        <v>114</v>
      </c>
      <c r="CA588" s="42" t="s">
        <v>114</v>
      </c>
      <c r="CB588" s="42" t="s">
        <v>114</v>
      </c>
      <c r="CC588" s="42" t="s">
        <v>114</v>
      </c>
      <c r="CD588" s="42" t="s">
        <v>114</v>
      </c>
      <c r="CE588" s="42" t="s">
        <v>114</v>
      </c>
      <c r="CF588" s="42" t="s">
        <v>107</v>
      </c>
      <c r="CG588" s="28" t="s">
        <v>107</v>
      </c>
      <c r="CH588" s="28" t="s">
        <v>107</v>
      </c>
      <c r="CI588" s="28" t="s">
        <v>107</v>
      </c>
      <c r="CJ588" s="28" t="s">
        <v>107</v>
      </c>
      <c r="CK588" s="28" t="s">
        <v>107</v>
      </c>
      <c r="CL588" s="28" t="s">
        <v>107</v>
      </c>
      <c r="CM588" s="28" t="s">
        <v>107</v>
      </c>
      <c r="CN588" s="28" t="s">
        <v>107</v>
      </c>
      <c r="CO588" s="28" t="s">
        <v>107</v>
      </c>
      <c r="CP588" s="28" t="s">
        <v>107</v>
      </c>
      <c r="CQ588" s="28" t="s">
        <v>107</v>
      </c>
      <c r="CR588" s="28" t="s">
        <v>107</v>
      </c>
      <c r="CS588" s="28" t="s">
        <v>107</v>
      </c>
      <c r="CT588" s="28" t="s">
        <v>107</v>
      </c>
      <c r="CU588" s="332">
        <v>3855370</v>
      </c>
      <c r="CV588" s="43">
        <v>1</v>
      </c>
    </row>
    <row r="589" spans="1:100" ht="25.5">
      <c r="A589" s="28">
        <v>827</v>
      </c>
      <c r="B589" s="29" t="s">
        <v>266</v>
      </c>
      <c r="C589" s="72" t="s">
        <v>0</v>
      </c>
      <c r="D589" s="29" t="s">
        <v>337</v>
      </c>
      <c r="E589" s="42" t="s">
        <v>338</v>
      </c>
      <c r="F589" s="42" t="s">
        <v>107</v>
      </c>
      <c r="G589" s="155" t="s">
        <v>1753</v>
      </c>
      <c r="H589" s="172" t="s">
        <v>147</v>
      </c>
      <c r="I589" s="28">
        <v>8006064</v>
      </c>
      <c r="J589" s="31" t="s">
        <v>1754</v>
      </c>
      <c r="K589" s="31" t="s">
        <v>369</v>
      </c>
      <c r="L589" s="33">
        <v>154</v>
      </c>
      <c r="M589" s="33">
        <v>5</v>
      </c>
      <c r="N589" s="34">
        <v>89200000</v>
      </c>
      <c r="O589" s="33" t="s">
        <v>338</v>
      </c>
      <c r="P589" s="28" t="s">
        <v>2415</v>
      </c>
      <c r="Q589" s="28" t="s">
        <v>112</v>
      </c>
      <c r="R589" s="28" t="s">
        <v>107</v>
      </c>
      <c r="S589" s="28" t="s">
        <v>107</v>
      </c>
      <c r="T589" s="42" t="s">
        <v>107</v>
      </c>
      <c r="U589" s="28" t="s">
        <v>107</v>
      </c>
      <c r="V589" s="28" t="s">
        <v>107</v>
      </c>
      <c r="W589" s="28" t="str">
        <f t="shared" si="9"/>
        <v>N.A.</v>
      </c>
      <c r="X589" s="57" t="s">
        <v>2412</v>
      </c>
      <c r="Y589" s="207">
        <v>0.01</v>
      </c>
      <c r="Z589" s="207">
        <v>1.4999999999999999E-2</v>
      </c>
      <c r="AA589" s="207">
        <v>0.02</v>
      </c>
      <c r="AB589" s="207">
        <v>2.5000000000000001E-2</v>
      </c>
      <c r="AC589" s="207">
        <v>3.5000000000000003E-2</v>
      </c>
      <c r="AD589" s="207">
        <v>4.4999999999999998E-2</v>
      </c>
      <c r="AE589" s="28" t="s">
        <v>1251</v>
      </c>
      <c r="AF589" s="28" t="s">
        <v>1251</v>
      </c>
      <c r="AG589" s="28" t="s">
        <v>1251</v>
      </c>
      <c r="AH589" s="37">
        <v>1</v>
      </c>
      <c r="AI589" s="38">
        <v>11425736</v>
      </c>
      <c r="AJ589" s="38">
        <v>589650</v>
      </c>
      <c r="AK589" s="38">
        <v>457030</v>
      </c>
      <c r="AL589" s="38" t="s">
        <v>107</v>
      </c>
      <c r="AM589" s="38" t="s">
        <v>107</v>
      </c>
      <c r="AN589" s="38">
        <v>9467039</v>
      </c>
      <c r="AO589" s="38" t="s">
        <v>107</v>
      </c>
      <c r="AP589" s="38">
        <v>620255</v>
      </c>
      <c r="AQ589" s="38">
        <v>276874</v>
      </c>
      <c r="AR589" s="38">
        <v>0</v>
      </c>
      <c r="AS589" s="38" t="s">
        <v>107</v>
      </c>
      <c r="AT589" s="38" t="s">
        <v>107</v>
      </c>
      <c r="AU589" s="38" t="s">
        <v>107</v>
      </c>
      <c r="AV589" s="38" t="s">
        <v>107</v>
      </c>
      <c r="AW589" s="38" t="s">
        <v>107</v>
      </c>
      <c r="AX589" s="38">
        <v>2159464</v>
      </c>
      <c r="AY589" s="38">
        <v>2064395</v>
      </c>
      <c r="AZ589" s="38">
        <v>4325458</v>
      </c>
      <c r="BA589" s="38">
        <v>2830318</v>
      </c>
      <c r="BB589" s="38">
        <v>1583281</v>
      </c>
      <c r="BC589" s="38">
        <v>1958698</v>
      </c>
      <c r="BD589" s="38">
        <v>179547</v>
      </c>
      <c r="BE589" s="38" t="s">
        <v>107</v>
      </c>
      <c r="BF589" s="38">
        <v>1387411</v>
      </c>
      <c r="BG589" s="38">
        <v>3884750</v>
      </c>
      <c r="BH589" s="38">
        <v>114258</v>
      </c>
      <c r="BI589" s="38">
        <v>2358599</v>
      </c>
      <c r="BJ589" s="38">
        <v>1550636</v>
      </c>
      <c r="BK589" s="38" t="s">
        <v>107</v>
      </c>
      <c r="BL589" s="38" t="s">
        <v>107</v>
      </c>
      <c r="BM589" s="38" t="s">
        <v>107</v>
      </c>
      <c r="BN589" s="38">
        <v>9589457</v>
      </c>
      <c r="BO589" s="38">
        <v>212192</v>
      </c>
      <c r="BP589" s="38" t="s">
        <v>107</v>
      </c>
      <c r="BQ589" s="38" t="s">
        <v>107</v>
      </c>
      <c r="BR589" s="38" t="s">
        <v>107</v>
      </c>
      <c r="BS589" s="38">
        <v>783479</v>
      </c>
      <c r="BT589" s="330" t="s">
        <v>107</v>
      </c>
      <c r="BU589" s="38" t="s">
        <v>107</v>
      </c>
      <c r="BV589" s="38" t="s">
        <v>107</v>
      </c>
      <c r="BW589" s="38" t="s">
        <v>107</v>
      </c>
      <c r="BX589" s="38" t="s">
        <v>107</v>
      </c>
      <c r="BY589" s="42" t="s">
        <v>113</v>
      </c>
      <c r="BZ589" s="42" t="s">
        <v>114</v>
      </c>
      <c r="CA589" s="42" t="s">
        <v>114</v>
      </c>
      <c r="CB589" s="42" t="s">
        <v>114</v>
      </c>
      <c r="CC589" s="42" t="s">
        <v>114</v>
      </c>
      <c r="CD589" s="42" t="s">
        <v>114</v>
      </c>
      <c r="CE589" s="42" t="s">
        <v>114</v>
      </c>
      <c r="CF589" s="42" t="s">
        <v>107</v>
      </c>
      <c r="CG589" s="28" t="s">
        <v>107</v>
      </c>
      <c r="CH589" s="28" t="s">
        <v>107</v>
      </c>
      <c r="CI589" s="28" t="s">
        <v>107</v>
      </c>
      <c r="CJ589" s="28" t="s">
        <v>107</v>
      </c>
      <c r="CK589" s="28" t="s">
        <v>107</v>
      </c>
      <c r="CL589" s="28" t="s">
        <v>107</v>
      </c>
      <c r="CM589" s="28" t="s">
        <v>107</v>
      </c>
      <c r="CN589" s="28" t="s">
        <v>107</v>
      </c>
      <c r="CO589" s="28" t="s">
        <v>107</v>
      </c>
      <c r="CP589" s="28" t="s">
        <v>107</v>
      </c>
      <c r="CQ589" s="28" t="s">
        <v>107</v>
      </c>
      <c r="CR589" s="28" t="s">
        <v>107</v>
      </c>
      <c r="CS589" s="28" t="s">
        <v>107</v>
      </c>
      <c r="CT589" s="28" t="s">
        <v>107</v>
      </c>
      <c r="CU589" s="332">
        <v>3855370</v>
      </c>
      <c r="CV589" s="43">
        <v>1</v>
      </c>
    </row>
    <row r="590" spans="1:100" ht="25.5">
      <c r="A590" s="28">
        <v>828</v>
      </c>
      <c r="B590" s="29" t="s">
        <v>266</v>
      </c>
      <c r="C590" s="72" t="s">
        <v>0</v>
      </c>
      <c r="D590" s="29" t="s">
        <v>337</v>
      </c>
      <c r="E590" s="42" t="s">
        <v>338</v>
      </c>
      <c r="F590" s="42" t="s">
        <v>107</v>
      </c>
      <c r="G590" s="155" t="s">
        <v>1755</v>
      </c>
      <c r="H590" s="172" t="s">
        <v>147</v>
      </c>
      <c r="I590" s="28">
        <v>8006066</v>
      </c>
      <c r="J590" s="31" t="s">
        <v>1756</v>
      </c>
      <c r="K590" s="31" t="s">
        <v>369</v>
      </c>
      <c r="L590" s="33">
        <v>154</v>
      </c>
      <c r="M590" s="33">
        <v>5</v>
      </c>
      <c r="N590" s="34">
        <v>103900000</v>
      </c>
      <c r="O590" s="33" t="s">
        <v>338</v>
      </c>
      <c r="P590" s="28" t="s">
        <v>130</v>
      </c>
      <c r="Q590" s="28" t="s">
        <v>112</v>
      </c>
      <c r="R590" s="28" t="s">
        <v>107</v>
      </c>
      <c r="S590" s="28" t="s">
        <v>107</v>
      </c>
      <c r="T590" s="42" t="s">
        <v>107</v>
      </c>
      <c r="U590" s="28" t="s">
        <v>107</v>
      </c>
      <c r="V590" s="28" t="s">
        <v>107</v>
      </c>
      <c r="W590" s="28" t="str">
        <f t="shared" si="9"/>
        <v>N.A.</v>
      </c>
      <c r="X590" s="57" t="s">
        <v>2413</v>
      </c>
      <c r="Y590" s="207">
        <v>0.01</v>
      </c>
      <c r="Z590" s="207">
        <v>1.4999999999999999E-2</v>
      </c>
      <c r="AA590" s="207">
        <v>0.02</v>
      </c>
      <c r="AB590" s="207">
        <v>2.5000000000000001E-2</v>
      </c>
      <c r="AC590" s="207">
        <v>3.5000000000000003E-2</v>
      </c>
      <c r="AD590" s="207">
        <v>4.4999999999999998E-2</v>
      </c>
      <c r="AE590" s="28" t="s">
        <v>1251</v>
      </c>
      <c r="AF590" s="28" t="s">
        <v>1251</v>
      </c>
      <c r="AG590" s="28" t="s">
        <v>1251</v>
      </c>
      <c r="AH590" s="37">
        <v>1</v>
      </c>
      <c r="AI590" s="38">
        <v>11425736</v>
      </c>
      <c r="AJ590" s="38">
        <v>589650</v>
      </c>
      <c r="AK590" s="38">
        <v>457030</v>
      </c>
      <c r="AL590" s="38" t="s">
        <v>107</v>
      </c>
      <c r="AM590" s="38" t="s">
        <v>107</v>
      </c>
      <c r="AN590" s="38">
        <v>9467039</v>
      </c>
      <c r="AO590" s="38" t="s">
        <v>107</v>
      </c>
      <c r="AP590" s="38">
        <v>620255</v>
      </c>
      <c r="AQ590" s="38">
        <v>276874</v>
      </c>
      <c r="AR590" s="38">
        <v>0</v>
      </c>
      <c r="AS590" s="38" t="s">
        <v>107</v>
      </c>
      <c r="AT590" s="38" t="s">
        <v>107</v>
      </c>
      <c r="AU590" s="38" t="s">
        <v>107</v>
      </c>
      <c r="AV590" s="38" t="s">
        <v>107</v>
      </c>
      <c r="AW590" s="38" t="s">
        <v>107</v>
      </c>
      <c r="AX590" s="38">
        <v>2159464</v>
      </c>
      <c r="AY590" s="38">
        <v>2064395</v>
      </c>
      <c r="AZ590" s="38">
        <v>4325458</v>
      </c>
      <c r="BA590" s="38">
        <v>2830318</v>
      </c>
      <c r="BB590" s="38">
        <v>1583281</v>
      </c>
      <c r="BC590" s="38">
        <v>1958698</v>
      </c>
      <c r="BD590" s="38">
        <v>179547</v>
      </c>
      <c r="BE590" s="38" t="s">
        <v>107</v>
      </c>
      <c r="BF590" s="38">
        <v>1387411</v>
      </c>
      <c r="BG590" s="38">
        <v>3884750</v>
      </c>
      <c r="BH590" s="38">
        <v>114258</v>
      </c>
      <c r="BI590" s="38">
        <v>2358599</v>
      </c>
      <c r="BJ590" s="38">
        <v>1550636</v>
      </c>
      <c r="BK590" s="38" t="s">
        <v>107</v>
      </c>
      <c r="BL590" s="38" t="s">
        <v>107</v>
      </c>
      <c r="BM590" s="38" t="s">
        <v>107</v>
      </c>
      <c r="BN590" s="38">
        <v>9589457</v>
      </c>
      <c r="BO590" s="38">
        <v>212192</v>
      </c>
      <c r="BP590" s="38" t="s">
        <v>107</v>
      </c>
      <c r="BQ590" s="38" t="s">
        <v>107</v>
      </c>
      <c r="BR590" s="38" t="s">
        <v>107</v>
      </c>
      <c r="BS590" s="38">
        <v>783479</v>
      </c>
      <c r="BT590" s="330" t="s">
        <v>107</v>
      </c>
      <c r="BU590" s="38" t="s">
        <v>107</v>
      </c>
      <c r="BV590" s="38" t="s">
        <v>107</v>
      </c>
      <c r="BW590" s="38" t="s">
        <v>107</v>
      </c>
      <c r="BX590" s="38" t="s">
        <v>107</v>
      </c>
      <c r="BY590" s="42" t="s">
        <v>113</v>
      </c>
      <c r="BZ590" s="42" t="s">
        <v>114</v>
      </c>
      <c r="CA590" s="42" t="s">
        <v>114</v>
      </c>
      <c r="CB590" s="42" t="s">
        <v>114</v>
      </c>
      <c r="CC590" s="42" t="s">
        <v>114</v>
      </c>
      <c r="CD590" s="42" t="s">
        <v>114</v>
      </c>
      <c r="CE590" s="42" t="s">
        <v>114</v>
      </c>
      <c r="CF590" s="42" t="s">
        <v>107</v>
      </c>
      <c r="CG590" s="28" t="s">
        <v>107</v>
      </c>
      <c r="CH590" s="28" t="s">
        <v>107</v>
      </c>
      <c r="CI590" s="28" t="s">
        <v>107</v>
      </c>
      <c r="CJ590" s="28" t="s">
        <v>107</v>
      </c>
      <c r="CK590" s="28" t="s">
        <v>107</v>
      </c>
      <c r="CL590" s="28" t="s">
        <v>107</v>
      </c>
      <c r="CM590" s="28" t="s">
        <v>107</v>
      </c>
      <c r="CN590" s="28" t="s">
        <v>107</v>
      </c>
      <c r="CO590" s="28" t="s">
        <v>107</v>
      </c>
      <c r="CP590" s="28" t="s">
        <v>107</v>
      </c>
      <c r="CQ590" s="28" t="s">
        <v>107</v>
      </c>
      <c r="CR590" s="28" t="s">
        <v>107</v>
      </c>
      <c r="CS590" s="28" t="s">
        <v>107</v>
      </c>
      <c r="CT590" s="28" t="s">
        <v>107</v>
      </c>
      <c r="CU590" s="332">
        <v>3855370</v>
      </c>
      <c r="CV590" s="43">
        <v>1</v>
      </c>
    </row>
    <row r="591" spans="1:100" ht="25.5">
      <c r="A591" s="28">
        <v>829</v>
      </c>
      <c r="B591" s="29" t="s">
        <v>266</v>
      </c>
      <c r="C591" s="72" t="s">
        <v>0</v>
      </c>
      <c r="D591" s="29" t="s">
        <v>337</v>
      </c>
      <c r="E591" s="42" t="s">
        <v>346</v>
      </c>
      <c r="F591" s="42" t="s">
        <v>107</v>
      </c>
      <c r="G591" s="155" t="s">
        <v>1757</v>
      </c>
      <c r="H591" s="172" t="s">
        <v>147</v>
      </c>
      <c r="I591" s="28">
        <v>8008019</v>
      </c>
      <c r="J591" s="31" t="s">
        <v>1758</v>
      </c>
      <c r="K591" s="31" t="s">
        <v>142</v>
      </c>
      <c r="L591" s="33">
        <v>154</v>
      </c>
      <c r="M591" s="33">
        <v>5</v>
      </c>
      <c r="N591" s="34">
        <v>97100000</v>
      </c>
      <c r="O591" s="179" t="s">
        <v>346</v>
      </c>
      <c r="P591" s="28" t="s">
        <v>130</v>
      </c>
      <c r="Q591" s="28" t="s">
        <v>112</v>
      </c>
      <c r="R591" s="28" t="s">
        <v>107</v>
      </c>
      <c r="S591" s="28" t="s">
        <v>107</v>
      </c>
      <c r="T591" s="42" t="s">
        <v>107</v>
      </c>
      <c r="U591" s="28" t="s">
        <v>107</v>
      </c>
      <c r="V591" s="28" t="s">
        <v>107</v>
      </c>
      <c r="W591" s="28" t="str">
        <f t="shared" si="9"/>
        <v>N.A.</v>
      </c>
      <c r="X591" s="57" t="s">
        <v>2412</v>
      </c>
      <c r="Y591" s="207">
        <v>0.01</v>
      </c>
      <c r="Z591" s="207">
        <v>1.4999999999999999E-2</v>
      </c>
      <c r="AA591" s="207">
        <v>0.02</v>
      </c>
      <c r="AB591" s="207">
        <v>2.5000000000000001E-2</v>
      </c>
      <c r="AC591" s="207">
        <v>3.5000000000000003E-2</v>
      </c>
      <c r="AD591" s="207">
        <v>4.4999999999999998E-2</v>
      </c>
      <c r="AE591" s="28" t="s">
        <v>1251</v>
      </c>
      <c r="AF591" s="28" t="s">
        <v>1251</v>
      </c>
      <c r="AG591" s="28" t="s">
        <v>1251</v>
      </c>
      <c r="AH591" s="37">
        <v>1</v>
      </c>
      <c r="AI591" s="38">
        <v>11425736</v>
      </c>
      <c r="AJ591" s="38">
        <v>589650</v>
      </c>
      <c r="AK591" s="38">
        <v>457030</v>
      </c>
      <c r="AL591" s="38" t="s">
        <v>107</v>
      </c>
      <c r="AM591" s="38" t="s">
        <v>107</v>
      </c>
      <c r="AN591" s="38">
        <v>9467039</v>
      </c>
      <c r="AO591" s="38" t="s">
        <v>107</v>
      </c>
      <c r="AP591" s="38">
        <v>620255</v>
      </c>
      <c r="AQ591" s="38">
        <v>276874</v>
      </c>
      <c r="AR591" s="38">
        <v>0</v>
      </c>
      <c r="AS591" s="38" t="s">
        <v>107</v>
      </c>
      <c r="AT591" s="38" t="s">
        <v>107</v>
      </c>
      <c r="AU591" s="38" t="s">
        <v>107</v>
      </c>
      <c r="AV591" s="38" t="s">
        <v>107</v>
      </c>
      <c r="AW591" s="38" t="s">
        <v>107</v>
      </c>
      <c r="AX591" s="38">
        <v>2159464</v>
      </c>
      <c r="AY591" s="38">
        <v>2064395</v>
      </c>
      <c r="AZ591" s="38">
        <v>4325458</v>
      </c>
      <c r="BA591" s="38">
        <v>2830318</v>
      </c>
      <c r="BB591" s="38">
        <v>1583281</v>
      </c>
      <c r="BC591" s="38">
        <v>1958698</v>
      </c>
      <c r="BD591" s="38">
        <v>179547</v>
      </c>
      <c r="BE591" s="38" t="s">
        <v>107</v>
      </c>
      <c r="BF591" s="38">
        <v>1387411</v>
      </c>
      <c r="BG591" s="38">
        <v>3884750</v>
      </c>
      <c r="BH591" s="38">
        <v>114258</v>
      </c>
      <c r="BI591" s="38">
        <v>2358599</v>
      </c>
      <c r="BJ591" s="38">
        <v>1550636</v>
      </c>
      <c r="BK591" s="38" t="s">
        <v>107</v>
      </c>
      <c r="BL591" s="38" t="s">
        <v>107</v>
      </c>
      <c r="BM591" s="38" t="s">
        <v>107</v>
      </c>
      <c r="BN591" s="38">
        <v>9589457</v>
      </c>
      <c r="BO591" s="38">
        <v>212192</v>
      </c>
      <c r="BP591" s="38" t="s">
        <v>107</v>
      </c>
      <c r="BQ591" s="38" t="s">
        <v>107</v>
      </c>
      <c r="BR591" s="38" t="s">
        <v>107</v>
      </c>
      <c r="BS591" s="38">
        <v>783479</v>
      </c>
      <c r="BT591" s="330" t="s">
        <v>107</v>
      </c>
      <c r="BU591" s="38" t="s">
        <v>107</v>
      </c>
      <c r="BV591" s="38" t="s">
        <v>107</v>
      </c>
      <c r="BW591" s="38" t="s">
        <v>107</v>
      </c>
      <c r="BX591" s="38" t="s">
        <v>107</v>
      </c>
      <c r="BY591" s="42" t="s">
        <v>113</v>
      </c>
      <c r="BZ591" s="42" t="s">
        <v>114</v>
      </c>
      <c r="CA591" s="42" t="s">
        <v>114</v>
      </c>
      <c r="CB591" s="42" t="s">
        <v>114</v>
      </c>
      <c r="CC591" s="42" t="s">
        <v>114</v>
      </c>
      <c r="CD591" s="42" t="s">
        <v>114</v>
      </c>
      <c r="CE591" s="42" t="s">
        <v>114</v>
      </c>
      <c r="CF591" s="42" t="s">
        <v>107</v>
      </c>
      <c r="CG591" s="28" t="s">
        <v>107</v>
      </c>
      <c r="CH591" s="28" t="s">
        <v>107</v>
      </c>
      <c r="CI591" s="28" t="s">
        <v>107</v>
      </c>
      <c r="CJ591" s="28" t="s">
        <v>107</v>
      </c>
      <c r="CK591" s="28" t="s">
        <v>107</v>
      </c>
      <c r="CL591" s="28" t="s">
        <v>107</v>
      </c>
      <c r="CM591" s="28" t="s">
        <v>107</v>
      </c>
      <c r="CN591" s="28" t="s">
        <v>107</v>
      </c>
      <c r="CO591" s="28" t="s">
        <v>107</v>
      </c>
      <c r="CP591" s="28" t="s">
        <v>107</v>
      </c>
      <c r="CQ591" s="28" t="s">
        <v>107</v>
      </c>
      <c r="CR591" s="28" t="s">
        <v>107</v>
      </c>
      <c r="CS591" s="28" t="s">
        <v>107</v>
      </c>
      <c r="CT591" s="180" t="s">
        <v>107</v>
      </c>
      <c r="CU591" s="332">
        <v>3855370</v>
      </c>
      <c r="CV591" s="43">
        <v>1</v>
      </c>
    </row>
    <row r="592" spans="1:100" ht="51">
      <c r="A592" s="28">
        <v>830</v>
      </c>
      <c r="B592" s="29" t="s">
        <v>104</v>
      </c>
      <c r="C592" s="68" t="s">
        <v>4</v>
      </c>
      <c r="D592" s="29" t="s">
        <v>1112</v>
      </c>
      <c r="E592" s="42" t="s">
        <v>1113</v>
      </c>
      <c r="F592" s="42" t="s">
        <v>107</v>
      </c>
      <c r="G592" s="30" t="s">
        <v>1759</v>
      </c>
      <c r="H592" s="28" t="s">
        <v>109</v>
      </c>
      <c r="I592" s="28">
        <v>1611181</v>
      </c>
      <c r="J592" s="31" t="s">
        <v>1760</v>
      </c>
      <c r="K592" s="31" t="s">
        <v>107</v>
      </c>
      <c r="L592" s="28">
        <v>187</v>
      </c>
      <c r="M592" s="28" t="s">
        <v>107</v>
      </c>
      <c r="N592" s="34">
        <v>268700000</v>
      </c>
      <c r="O592" s="28" t="s">
        <v>107</v>
      </c>
      <c r="P592" s="28" t="s">
        <v>2415</v>
      </c>
      <c r="Q592" s="28" t="s">
        <v>360</v>
      </c>
      <c r="R592" s="33" t="s">
        <v>843</v>
      </c>
      <c r="S592" s="28">
        <v>10400</v>
      </c>
      <c r="T592" s="28">
        <v>3351</v>
      </c>
      <c r="U592" s="69">
        <v>7049</v>
      </c>
      <c r="V592" s="56" t="s">
        <v>1125</v>
      </c>
      <c r="W592" s="28" t="str">
        <f t="shared" si="9"/>
        <v>N.A.</v>
      </c>
      <c r="X592" s="57" t="s">
        <v>2413</v>
      </c>
      <c r="Y592" s="207">
        <v>0.08</v>
      </c>
      <c r="Z592" s="207">
        <v>0.08</v>
      </c>
      <c r="AA592" s="207">
        <v>0.08</v>
      </c>
      <c r="AB592" s="207">
        <v>0.08</v>
      </c>
      <c r="AC592" s="207">
        <v>0.09</v>
      </c>
      <c r="AD592" s="207">
        <v>0.1</v>
      </c>
      <c r="AE592" s="28" t="s">
        <v>113</v>
      </c>
      <c r="AF592" s="28" t="s">
        <v>113</v>
      </c>
      <c r="AG592" s="28" t="s">
        <v>113</v>
      </c>
      <c r="AH592" s="45">
        <v>1</v>
      </c>
      <c r="AI592" s="38" t="s">
        <v>107</v>
      </c>
      <c r="AJ592" s="38">
        <v>535367</v>
      </c>
      <c r="AK592" s="38">
        <v>764810</v>
      </c>
      <c r="AL592" s="38">
        <v>7714152</v>
      </c>
      <c r="AM592" s="38" t="s">
        <v>107</v>
      </c>
      <c r="AN592" s="38">
        <v>12126534</v>
      </c>
      <c r="AO592" s="38">
        <v>527596</v>
      </c>
      <c r="AP592" s="38">
        <v>1338417</v>
      </c>
      <c r="AQ592" s="38">
        <v>128498</v>
      </c>
      <c r="AR592" s="38">
        <v>1508761</v>
      </c>
      <c r="AS592" s="38">
        <v>44150399</v>
      </c>
      <c r="AT592" s="38">
        <v>52636929</v>
      </c>
      <c r="AU592" s="38" t="s">
        <v>107</v>
      </c>
      <c r="AV592" s="38" t="s">
        <v>107</v>
      </c>
      <c r="AW592" s="38" t="s">
        <v>107</v>
      </c>
      <c r="AX592" s="38" t="s">
        <v>107</v>
      </c>
      <c r="AY592" s="38" t="s">
        <v>107</v>
      </c>
      <c r="AZ592" s="38">
        <v>2892140</v>
      </c>
      <c r="BA592" s="38">
        <v>4089893</v>
      </c>
      <c r="BB592" s="38">
        <v>1368837</v>
      </c>
      <c r="BC592" s="38">
        <v>1533710</v>
      </c>
      <c r="BD592" s="38">
        <v>173485</v>
      </c>
      <c r="BE592" s="38">
        <v>2117195</v>
      </c>
      <c r="BF592" s="38">
        <v>1740600</v>
      </c>
      <c r="BG592" s="38">
        <v>5650188</v>
      </c>
      <c r="BH592" s="38">
        <v>2318969</v>
      </c>
      <c r="BI592" s="38" t="s">
        <v>107</v>
      </c>
      <c r="BJ592" s="38">
        <v>4351501</v>
      </c>
      <c r="BK592" s="38" t="s">
        <v>107</v>
      </c>
      <c r="BL592" s="38" t="s">
        <v>107</v>
      </c>
      <c r="BM592" s="38">
        <v>4703378</v>
      </c>
      <c r="BN592" s="38">
        <v>7893494</v>
      </c>
      <c r="BO592" s="38">
        <v>130113</v>
      </c>
      <c r="BP592" s="38">
        <v>7120381</v>
      </c>
      <c r="BQ592" s="38">
        <v>13712697</v>
      </c>
      <c r="BR592" s="38">
        <v>8182956</v>
      </c>
      <c r="BS592" s="38">
        <v>2024497</v>
      </c>
      <c r="BT592" s="330" t="s">
        <v>107</v>
      </c>
      <c r="BU592" s="38" t="s">
        <v>107</v>
      </c>
      <c r="BV592" s="38" t="s">
        <v>107</v>
      </c>
      <c r="BW592" s="38" t="s">
        <v>107</v>
      </c>
      <c r="BX592" s="38" t="s">
        <v>107</v>
      </c>
      <c r="BY592" s="28" t="s">
        <v>107</v>
      </c>
      <c r="BZ592" s="28" t="s">
        <v>107</v>
      </c>
      <c r="CA592" s="28" t="s">
        <v>107</v>
      </c>
      <c r="CB592" s="28" t="s">
        <v>107</v>
      </c>
      <c r="CC592" s="28" t="s">
        <v>107</v>
      </c>
      <c r="CD592" s="28" t="s">
        <v>107</v>
      </c>
      <c r="CE592" s="28" t="s">
        <v>107</v>
      </c>
      <c r="CF592" s="28" t="s">
        <v>107</v>
      </c>
      <c r="CG592" s="28" t="s">
        <v>107</v>
      </c>
      <c r="CH592" s="28" t="s">
        <v>107</v>
      </c>
      <c r="CI592" s="28" t="s">
        <v>107</v>
      </c>
      <c r="CJ592" s="28" t="s">
        <v>107</v>
      </c>
      <c r="CK592" s="28" t="s">
        <v>107</v>
      </c>
      <c r="CL592" s="28" t="s">
        <v>107</v>
      </c>
      <c r="CM592" s="41" t="s">
        <v>113</v>
      </c>
      <c r="CN592" s="41" t="s">
        <v>113</v>
      </c>
      <c r="CO592" s="41" t="s">
        <v>114</v>
      </c>
      <c r="CP592" s="41" t="s">
        <v>114</v>
      </c>
      <c r="CQ592" s="41" t="s">
        <v>114</v>
      </c>
      <c r="CR592" s="41" t="s">
        <v>114</v>
      </c>
      <c r="CS592" s="29"/>
      <c r="CT592" s="29"/>
      <c r="CU592" s="332">
        <v>27234811</v>
      </c>
      <c r="CV592" s="43">
        <v>1</v>
      </c>
    </row>
    <row r="593" spans="1:100" ht="63.75">
      <c r="A593" s="28">
        <v>831</v>
      </c>
      <c r="B593" s="29" t="s">
        <v>104</v>
      </c>
      <c r="C593" s="68" t="s">
        <v>4</v>
      </c>
      <c r="D593" s="29" t="s">
        <v>1112</v>
      </c>
      <c r="E593" s="42" t="s">
        <v>1113</v>
      </c>
      <c r="F593" s="42" t="s">
        <v>107</v>
      </c>
      <c r="G593" s="30" t="s">
        <v>1761</v>
      </c>
      <c r="H593" s="28" t="s">
        <v>109</v>
      </c>
      <c r="I593" s="28">
        <v>1611182</v>
      </c>
      <c r="J593" s="31" t="s">
        <v>1762</v>
      </c>
      <c r="K593" s="31" t="s">
        <v>107</v>
      </c>
      <c r="L593" s="28">
        <v>187</v>
      </c>
      <c r="M593" s="28" t="s">
        <v>107</v>
      </c>
      <c r="N593" s="34">
        <v>275800000</v>
      </c>
      <c r="O593" s="28" t="s">
        <v>107</v>
      </c>
      <c r="P593" s="28" t="s">
        <v>2415</v>
      </c>
      <c r="Q593" s="28" t="s">
        <v>360</v>
      </c>
      <c r="R593" s="33" t="s">
        <v>843</v>
      </c>
      <c r="S593" s="28">
        <v>10400</v>
      </c>
      <c r="T593" s="28">
        <v>3351</v>
      </c>
      <c r="U593" s="69">
        <v>7049</v>
      </c>
      <c r="V593" s="56" t="s">
        <v>1125</v>
      </c>
      <c r="W593" s="28" t="str">
        <f t="shared" si="9"/>
        <v>N.A.</v>
      </c>
      <c r="X593" s="57" t="s">
        <v>2414</v>
      </c>
      <c r="Y593" s="207">
        <v>0.08</v>
      </c>
      <c r="Z593" s="207">
        <v>0.08</v>
      </c>
      <c r="AA593" s="207">
        <v>0.08</v>
      </c>
      <c r="AB593" s="207">
        <v>0.08</v>
      </c>
      <c r="AC593" s="207">
        <v>0.09</v>
      </c>
      <c r="AD593" s="207">
        <v>0.1</v>
      </c>
      <c r="AE593" s="28" t="s">
        <v>113</v>
      </c>
      <c r="AF593" s="28" t="s">
        <v>113</v>
      </c>
      <c r="AG593" s="28" t="s">
        <v>113</v>
      </c>
      <c r="AH593" s="45">
        <v>1</v>
      </c>
      <c r="AI593" s="38" t="s">
        <v>107</v>
      </c>
      <c r="AJ593" s="38">
        <v>535367</v>
      </c>
      <c r="AK593" s="38">
        <v>764810</v>
      </c>
      <c r="AL593" s="38">
        <v>7714152</v>
      </c>
      <c r="AM593" s="38" t="s">
        <v>107</v>
      </c>
      <c r="AN593" s="38">
        <v>12126534</v>
      </c>
      <c r="AO593" s="38">
        <v>527596</v>
      </c>
      <c r="AP593" s="38">
        <v>1338417</v>
      </c>
      <c r="AQ593" s="38">
        <v>128498</v>
      </c>
      <c r="AR593" s="38">
        <v>1508761</v>
      </c>
      <c r="AS593" s="38">
        <v>44150399</v>
      </c>
      <c r="AT593" s="38">
        <v>52636929</v>
      </c>
      <c r="AU593" s="38" t="s">
        <v>107</v>
      </c>
      <c r="AV593" s="38" t="s">
        <v>107</v>
      </c>
      <c r="AW593" s="38" t="s">
        <v>107</v>
      </c>
      <c r="AX593" s="38" t="s">
        <v>107</v>
      </c>
      <c r="AY593" s="38" t="s">
        <v>107</v>
      </c>
      <c r="AZ593" s="38">
        <v>2892140</v>
      </c>
      <c r="BA593" s="38">
        <v>4089893</v>
      </c>
      <c r="BB593" s="38">
        <v>1368837</v>
      </c>
      <c r="BC593" s="38">
        <v>1533710</v>
      </c>
      <c r="BD593" s="38">
        <v>173485</v>
      </c>
      <c r="BE593" s="38">
        <v>2117195</v>
      </c>
      <c r="BF593" s="38">
        <v>1740600</v>
      </c>
      <c r="BG593" s="38">
        <v>5650188</v>
      </c>
      <c r="BH593" s="38">
        <v>2318969</v>
      </c>
      <c r="BI593" s="38" t="s">
        <v>107</v>
      </c>
      <c r="BJ593" s="38">
        <v>4351501</v>
      </c>
      <c r="BK593" s="38" t="s">
        <v>107</v>
      </c>
      <c r="BL593" s="38" t="s">
        <v>107</v>
      </c>
      <c r="BM593" s="38">
        <v>4703378</v>
      </c>
      <c r="BN593" s="38">
        <v>7893494</v>
      </c>
      <c r="BO593" s="38">
        <v>130113</v>
      </c>
      <c r="BP593" s="38">
        <v>7120381</v>
      </c>
      <c r="BQ593" s="38">
        <v>13712697</v>
      </c>
      <c r="BR593" s="38">
        <v>8182956</v>
      </c>
      <c r="BS593" s="38">
        <v>2024497</v>
      </c>
      <c r="BT593" s="330" t="s">
        <v>107</v>
      </c>
      <c r="BU593" s="38" t="s">
        <v>107</v>
      </c>
      <c r="BV593" s="38" t="s">
        <v>107</v>
      </c>
      <c r="BW593" s="38" t="s">
        <v>107</v>
      </c>
      <c r="BX593" s="38" t="s">
        <v>107</v>
      </c>
      <c r="BY593" s="28" t="s">
        <v>107</v>
      </c>
      <c r="BZ593" s="28" t="s">
        <v>107</v>
      </c>
      <c r="CA593" s="28" t="s">
        <v>107</v>
      </c>
      <c r="CB593" s="28" t="s">
        <v>107</v>
      </c>
      <c r="CC593" s="28" t="s">
        <v>107</v>
      </c>
      <c r="CD593" s="28" t="s">
        <v>107</v>
      </c>
      <c r="CE593" s="28" t="s">
        <v>107</v>
      </c>
      <c r="CF593" s="28" t="s">
        <v>107</v>
      </c>
      <c r="CG593" s="28" t="s">
        <v>107</v>
      </c>
      <c r="CH593" s="28" t="s">
        <v>107</v>
      </c>
      <c r="CI593" s="28" t="s">
        <v>107</v>
      </c>
      <c r="CJ593" s="28" t="s">
        <v>107</v>
      </c>
      <c r="CK593" s="28" t="s">
        <v>107</v>
      </c>
      <c r="CL593" s="28" t="s">
        <v>107</v>
      </c>
      <c r="CM593" s="41" t="s">
        <v>114</v>
      </c>
      <c r="CN593" s="41" t="s">
        <v>114</v>
      </c>
      <c r="CO593" s="41" t="s">
        <v>114</v>
      </c>
      <c r="CP593" s="41" t="s">
        <v>114</v>
      </c>
      <c r="CQ593" s="41" t="s">
        <v>114</v>
      </c>
      <c r="CR593" s="41" t="s">
        <v>114</v>
      </c>
      <c r="CS593" s="29"/>
      <c r="CT593" s="29"/>
      <c r="CU593" s="332">
        <v>27234811</v>
      </c>
      <c r="CV593" s="43">
        <v>1</v>
      </c>
    </row>
    <row r="594" spans="1:100" ht="51">
      <c r="A594" s="28">
        <v>832</v>
      </c>
      <c r="B594" s="29" t="s">
        <v>104</v>
      </c>
      <c r="C594" s="68" t="s">
        <v>4</v>
      </c>
      <c r="D594" s="29" t="s">
        <v>1112</v>
      </c>
      <c r="E594" s="42" t="s">
        <v>1113</v>
      </c>
      <c r="F594" s="42" t="s">
        <v>107</v>
      </c>
      <c r="G594" s="30" t="s">
        <v>1763</v>
      </c>
      <c r="H594" s="28" t="s">
        <v>109</v>
      </c>
      <c r="I594" s="28">
        <v>1611183</v>
      </c>
      <c r="J594" s="31" t="s">
        <v>1764</v>
      </c>
      <c r="K594" s="31" t="s">
        <v>107</v>
      </c>
      <c r="L594" s="28">
        <v>280</v>
      </c>
      <c r="M594" s="28" t="s">
        <v>107</v>
      </c>
      <c r="N594" s="34">
        <v>383800000</v>
      </c>
      <c r="O594" s="28" t="s">
        <v>107</v>
      </c>
      <c r="P594" s="28" t="s">
        <v>2415</v>
      </c>
      <c r="Q594" s="28" t="s">
        <v>360</v>
      </c>
      <c r="R594" s="33" t="s">
        <v>843</v>
      </c>
      <c r="S594" s="28">
        <v>17000</v>
      </c>
      <c r="T594" s="28">
        <v>5525</v>
      </c>
      <c r="U594" s="69">
        <v>11475</v>
      </c>
      <c r="V594" s="56" t="s">
        <v>1125</v>
      </c>
      <c r="W594" s="28" t="str">
        <f t="shared" si="9"/>
        <v>N.A.</v>
      </c>
      <c r="X594" s="57" t="s">
        <v>2414</v>
      </c>
      <c r="Y594" s="207">
        <v>0.08</v>
      </c>
      <c r="Z594" s="207">
        <v>0.08</v>
      </c>
      <c r="AA594" s="207">
        <v>0.08</v>
      </c>
      <c r="AB594" s="207">
        <v>0.08</v>
      </c>
      <c r="AC594" s="207">
        <v>0.09</v>
      </c>
      <c r="AD594" s="207">
        <v>0.1</v>
      </c>
      <c r="AE594" s="28" t="s">
        <v>113</v>
      </c>
      <c r="AF594" s="28" t="s">
        <v>113</v>
      </c>
      <c r="AG594" s="28" t="s">
        <v>113</v>
      </c>
      <c r="AH594" s="45">
        <v>1</v>
      </c>
      <c r="AI594" s="38" t="s">
        <v>107</v>
      </c>
      <c r="AJ594" s="38">
        <v>535367</v>
      </c>
      <c r="AK594" s="38">
        <v>764810</v>
      </c>
      <c r="AL594" s="38">
        <v>7714152</v>
      </c>
      <c r="AM594" s="38" t="s">
        <v>107</v>
      </c>
      <c r="AN594" s="38">
        <v>12126534</v>
      </c>
      <c r="AO594" s="38">
        <v>527596</v>
      </c>
      <c r="AP594" s="38">
        <v>1338417</v>
      </c>
      <c r="AQ594" s="38">
        <v>128498</v>
      </c>
      <c r="AR594" s="38">
        <v>1508761</v>
      </c>
      <c r="AS594" s="38">
        <v>51389511</v>
      </c>
      <c r="AT594" s="38">
        <v>57585700</v>
      </c>
      <c r="AU594" s="38" t="s">
        <v>107</v>
      </c>
      <c r="AV594" s="38" t="s">
        <v>107</v>
      </c>
      <c r="AW594" s="38" t="s">
        <v>107</v>
      </c>
      <c r="AX594" s="38" t="s">
        <v>107</v>
      </c>
      <c r="AY594" s="38" t="s">
        <v>107</v>
      </c>
      <c r="AZ594" s="38">
        <v>2892140</v>
      </c>
      <c r="BA594" s="38">
        <v>4089893</v>
      </c>
      <c r="BB594" s="38">
        <v>1368837</v>
      </c>
      <c r="BC594" s="38">
        <v>1533710</v>
      </c>
      <c r="BD594" s="38">
        <v>173485</v>
      </c>
      <c r="BE594" s="38">
        <v>2117195</v>
      </c>
      <c r="BF594" s="38">
        <v>1740600</v>
      </c>
      <c r="BG594" s="38">
        <v>5650188</v>
      </c>
      <c r="BH594" s="38">
        <v>2318969</v>
      </c>
      <c r="BI594" s="38" t="s">
        <v>107</v>
      </c>
      <c r="BJ594" s="38">
        <v>4351501</v>
      </c>
      <c r="BK594" s="38" t="s">
        <v>107</v>
      </c>
      <c r="BL594" s="38" t="s">
        <v>107</v>
      </c>
      <c r="BM594" s="38">
        <v>4703378</v>
      </c>
      <c r="BN594" s="38">
        <v>7893494</v>
      </c>
      <c r="BO594" s="38">
        <v>130113</v>
      </c>
      <c r="BP594" s="38">
        <v>7120381</v>
      </c>
      <c r="BQ594" s="38">
        <v>13712697</v>
      </c>
      <c r="BR594" s="38">
        <v>8182956</v>
      </c>
      <c r="BS594" s="38">
        <v>2024497</v>
      </c>
      <c r="BT594" s="330" t="s">
        <v>107</v>
      </c>
      <c r="BU594" s="38" t="s">
        <v>107</v>
      </c>
      <c r="BV594" s="38" t="s">
        <v>107</v>
      </c>
      <c r="BW594" s="38" t="s">
        <v>107</v>
      </c>
      <c r="BX594" s="38" t="s">
        <v>107</v>
      </c>
      <c r="BY594" s="28" t="s">
        <v>107</v>
      </c>
      <c r="BZ594" s="28" t="s">
        <v>107</v>
      </c>
      <c r="CA594" s="28" t="s">
        <v>107</v>
      </c>
      <c r="CB594" s="28" t="s">
        <v>107</v>
      </c>
      <c r="CC594" s="28" t="s">
        <v>107</v>
      </c>
      <c r="CD594" s="28" t="s">
        <v>107</v>
      </c>
      <c r="CE594" s="28" t="s">
        <v>107</v>
      </c>
      <c r="CF594" s="28" t="s">
        <v>107</v>
      </c>
      <c r="CG594" s="28" t="s">
        <v>107</v>
      </c>
      <c r="CH594" s="28" t="s">
        <v>107</v>
      </c>
      <c r="CI594" s="28" t="s">
        <v>107</v>
      </c>
      <c r="CJ594" s="28" t="s">
        <v>107</v>
      </c>
      <c r="CK594" s="28" t="s">
        <v>107</v>
      </c>
      <c r="CL594" s="28" t="s">
        <v>107</v>
      </c>
      <c r="CM594" s="41" t="s">
        <v>113</v>
      </c>
      <c r="CN594" s="41" t="s">
        <v>113</v>
      </c>
      <c r="CO594" s="41" t="s">
        <v>114</v>
      </c>
      <c r="CP594" s="41" t="s">
        <v>114</v>
      </c>
      <c r="CQ594" s="41" t="s">
        <v>114</v>
      </c>
      <c r="CR594" s="41" t="s">
        <v>114</v>
      </c>
      <c r="CS594" s="29"/>
      <c r="CT594" s="29"/>
      <c r="CU594" s="332">
        <v>32704083</v>
      </c>
      <c r="CV594" s="43">
        <v>1</v>
      </c>
    </row>
    <row r="595" spans="1:100" ht="51">
      <c r="A595" s="28">
        <v>833</v>
      </c>
      <c r="B595" s="29" t="s">
        <v>104</v>
      </c>
      <c r="C595" s="68" t="s">
        <v>4</v>
      </c>
      <c r="D595" s="29" t="s">
        <v>1112</v>
      </c>
      <c r="E595" s="42" t="s">
        <v>1113</v>
      </c>
      <c r="F595" s="42" t="s">
        <v>107</v>
      </c>
      <c r="G595" s="30" t="s">
        <v>1765</v>
      </c>
      <c r="H595" s="28" t="s">
        <v>109</v>
      </c>
      <c r="I595" s="28">
        <v>1611184</v>
      </c>
      <c r="J595" s="31" t="s">
        <v>1766</v>
      </c>
      <c r="K595" s="31" t="s">
        <v>107</v>
      </c>
      <c r="L595" s="28">
        <v>280</v>
      </c>
      <c r="M595" s="28" t="s">
        <v>107</v>
      </c>
      <c r="N595" s="34">
        <v>381400000</v>
      </c>
      <c r="O595" s="28" t="s">
        <v>107</v>
      </c>
      <c r="P595" s="28" t="s">
        <v>2415</v>
      </c>
      <c r="Q595" s="28" t="s">
        <v>360</v>
      </c>
      <c r="R595" s="33" t="s">
        <v>843</v>
      </c>
      <c r="S595" s="28">
        <v>17000</v>
      </c>
      <c r="T595" s="28">
        <v>5525</v>
      </c>
      <c r="U595" s="69">
        <v>11475</v>
      </c>
      <c r="V595" s="56" t="s">
        <v>1125</v>
      </c>
      <c r="W595" s="28" t="str">
        <f t="shared" si="9"/>
        <v>N.A.</v>
      </c>
      <c r="X595" s="57" t="s">
        <v>2414</v>
      </c>
      <c r="Y595" s="207">
        <v>0.08</v>
      </c>
      <c r="Z595" s="207">
        <v>0.08</v>
      </c>
      <c r="AA595" s="207">
        <v>0.08</v>
      </c>
      <c r="AB595" s="207">
        <v>0.08</v>
      </c>
      <c r="AC595" s="207">
        <v>0.09</v>
      </c>
      <c r="AD595" s="207">
        <v>0.1</v>
      </c>
      <c r="AE595" s="28" t="s">
        <v>113</v>
      </c>
      <c r="AF595" s="28" t="s">
        <v>113</v>
      </c>
      <c r="AG595" s="28" t="s">
        <v>113</v>
      </c>
      <c r="AH595" s="45">
        <v>1</v>
      </c>
      <c r="AI595" s="38" t="s">
        <v>107</v>
      </c>
      <c r="AJ595" s="38">
        <v>535367</v>
      </c>
      <c r="AK595" s="38">
        <v>764810</v>
      </c>
      <c r="AL595" s="38">
        <v>7714152</v>
      </c>
      <c r="AM595" s="38" t="s">
        <v>107</v>
      </c>
      <c r="AN595" s="38">
        <v>12126534</v>
      </c>
      <c r="AO595" s="38">
        <v>527596</v>
      </c>
      <c r="AP595" s="38">
        <v>1338417</v>
      </c>
      <c r="AQ595" s="38">
        <v>128498</v>
      </c>
      <c r="AR595" s="38">
        <v>1508761</v>
      </c>
      <c r="AS595" s="38">
        <v>51389511</v>
      </c>
      <c r="AT595" s="38">
        <v>57585700</v>
      </c>
      <c r="AU595" s="38" t="s">
        <v>107</v>
      </c>
      <c r="AV595" s="38" t="s">
        <v>107</v>
      </c>
      <c r="AW595" s="38" t="s">
        <v>107</v>
      </c>
      <c r="AX595" s="38" t="s">
        <v>107</v>
      </c>
      <c r="AY595" s="38" t="s">
        <v>107</v>
      </c>
      <c r="AZ595" s="38">
        <v>2892140</v>
      </c>
      <c r="BA595" s="38">
        <v>4089893</v>
      </c>
      <c r="BB595" s="38">
        <v>1368837</v>
      </c>
      <c r="BC595" s="38">
        <v>1533710</v>
      </c>
      <c r="BD595" s="38">
        <v>173485</v>
      </c>
      <c r="BE595" s="38">
        <v>2117195</v>
      </c>
      <c r="BF595" s="38">
        <v>1740600</v>
      </c>
      <c r="BG595" s="38">
        <v>5650188</v>
      </c>
      <c r="BH595" s="38">
        <v>2318969</v>
      </c>
      <c r="BI595" s="38" t="s">
        <v>107</v>
      </c>
      <c r="BJ595" s="38">
        <v>4351501</v>
      </c>
      <c r="BK595" s="38" t="s">
        <v>107</v>
      </c>
      <c r="BL595" s="38" t="s">
        <v>107</v>
      </c>
      <c r="BM595" s="38">
        <v>4703378</v>
      </c>
      <c r="BN595" s="38">
        <v>7893494</v>
      </c>
      <c r="BO595" s="38">
        <v>130113</v>
      </c>
      <c r="BP595" s="38">
        <v>7120381</v>
      </c>
      <c r="BQ595" s="38">
        <v>13712697</v>
      </c>
      <c r="BR595" s="38">
        <v>8182956</v>
      </c>
      <c r="BS595" s="38">
        <v>2024497</v>
      </c>
      <c r="BT595" s="330" t="s">
        <v>107</v>
      </c>
      <c r="BU595" s="38" t="s">
        <v>107</v>
      </c>
      <c r="BV595" s="38" t="s">
        <v>107</v>
      </c>
      <c r="BW595" s="38" t="s">
        <v>107</v>
      </c>
      <c r="BX595" s="38" t="s">
        <v>107</v>
      </c>
      <c r="BY595" s="28" t="s">
        <v>107</v>
      </c>
      <c r="BZ595" s="28" t="s">
        <v>107</v>
      </c>
      <c r="CA595" s="28" t="s">
        <v>107</v>
      </c>
      <c r="CB595" s="28" t="s">
        <v>107</v>
      </c>
      <c r="CC595" s="28" t="s">
        <v>107</v>
      </c>
      <c r="CD595" s="28" t="s">
        <v>107</v>
      </c>
      <c r="CE595" s="28" t="s">
        <v>107</v>
      </c>
      <c r="CF595" s="28" t="s">
        <v>107</v>
      </c>
      <c r="CG595" s="28" t="s">
        <v>107</v>
      </c>
      <c r="CH595" s="28" t="s">
        <v>107</v>
      </c>
      <c r="CI595" s="28" t="s">
        <v>107</v>
      </c>
      <c r="CJ595" s="28" t="s">
        <v>107</v>
      </c>
      <c r="CK595" s="28" t="s">
        <v>107</v>
      </c>
      <c r="CL595" s="28" t="s">
        <v>107</v>
      </c>
      <c r="CM595" s="41" t="s">
        <v>114</v>
      </c>
      <c r="CN595" s="41" t="s">
        <v>114</v>
      </c>
      <c r="CO595" s="41" t="s">
        <v>114</v>
      </c>
      <c r="CP595" s="41" t="s">
        <v>114</v>
      </c>
      <c r="CQ595" s="41" t="s">
        <v>114</v>
      </c>
      <c r="CR595" s="41" t="s">
        <v>114</v>
      </c>
      <c r="CS595" s="29"/>
      <c r="CT595" s="29"/>
      <c r="CU595" s="332">
        <v>32704083</v>
      </c>
      <c r="CV595" s="43">
        <v>1</v>
      </c>
    </row>
    <row r="596" spans="1:100" ht="38.25">
      <c r="A596" s="28">
        <v>834</v>
      </c>
      <c r="B596" s="66" t="s">
        <v>325</v>
      </c>
      <c r="C596" s="72" t="s">
        <v>0</v>
      </c>
      <c r="D596" s="29" t="s">
        <v>105</v>
      </c>
      <c r="E596" s="42" t="s">
        <v>2380</v>
      </c>
      <c r="F596" s="42" t="s">
        <v>107</v>
      </c>
      <c r="G596" s="30" t="s">
        <v>1767</v>
      </c>
      <c r="H596" s="64" t="s">
        <v>969</v>
      </c>
      <c r="I596" s="28">
        <v>3201404</v>
      </c>
      <c r="J596" s="28" t="s">
        <v>1768</v>
      </c>
      <c r="K596" s="31" t="s">
        <v>127</v>
      </c>
      <c r="L596" s="32">
        <v>121</v>
      </c>
      <c r="M596" s="33" t="s">
        <v>107</v>
      </c>
      <c r="N596" s="34">
        <v>72000000</v>
      </c>
      <c r="O596" s="33" t="s">
        <v>107</v>
      </c>
      <c r="P596" s="28" t="s">
        <v>2415</v>
      </c>
      <c r="Q596" s="28" t="s">
        <v>112</v>
      </c>
      <c r="R596" s="28" t="s">
        <v>107</v>
      </c>
      <c r="S596" s="28" t="s">
        <v>107</v>
      </c>
      <c r="T596" s="42" t="s">
        <v>107</v>
      </c>
      <c r="U596" s="28" t="s">
        <v>107</v>
      </c>
      <c r="V596" s="28" t="s">
        <v>107</v>
      </c>
      <c r="W596" s="28" t="str">
        <f t="shared" si="9"/>
        <v>N.A.</v>
      </c>
      <c r="X596" s="57" t="s">
        <v>2412</v>
      </c>
      <c r="Y596" s="207">
        <v>0.01</v>
      </c>
      <c r="Z596" s="207">
        <v>0.01</v>
      </c>
      <c r="AA596" s="207">
        <v>0.01</v>
      </c>
      <c r="AB596" s="207">
        <v>0.01</v>
      </c>
      <c r="AC596" s="207">
        <v>0.01</v>
      </c>
      <c r="AD596" s="207">
        <v>0.01</v>
      </c>
      <c r="AE596" s="28" t="s">
        <v>173</v>
      </c>
      <c r="AF596" s="28" t="s">
        <v>173</v>
      </c>
      <c r="AG596" s="28" t="s">
        <v>176</v>
      </c>
      <c r="AH596" s="37">
        <v>0.5</v>
      </c>
      <c r="AI596" s="38">
        <v>12283149</v>
      </c>
      <c r="AJ596" s="38">
        <v>756945</v>
      </c>
      <c r="AK596" s="38" t="s">
        <v>107</v>
      </c>
      <c r="AL596" s="38" t="s">
        <v>107</v>
      </c>
      <c r="AM596" s="38" t="s">
        <v>107</v>
      </c>
      <c r="AN596" s="38">
        <v>8078664</v>
      </c>
      <c r="AO596" s="38" t="s">
        <v>107</v>
      </c>
      <c r="AP596" s="38">
        <v>894571</v>
      </c>
      <c r="AQ596" s="38">
        <v>48170</v>
      </c>
      <c r="AR596" s="38">
        <v>385354</v>
      </c>
      <c r="AS596" s="38" t="s">
        <v>107</v>
      </c>
      <c r="AT596" s="38" t="s">
        <v>107</v>
      </c>
      <c r="AU596" s="38" t="s">
        <v>107</v>
      </c>
      <c r="AV596" s="38" t="s">
        <v>107</v>
      </c>
      <c r="AW596" s="38" t="s">
        <v>107</v>
      </c>
      <c r="AX596" s="38">
        <v>4816921</v>
      </c>
      <c r="AY596" s="38">
        <v>3027779</v>
      </c>
      <c r="AZ596" s="38">
        <v>1307450</v>
      </c>
      <c r="BA596" s="38">
        <v>3303031</v>
      </c>
      <c r="BB596" s="38" t="s">
        <v>107</v>
      </c>
      <c r="BC596" s="38">
        <v>522980</v>
      </c>
      <c r="BD596" s="38">
        <v>302778</v>
      </c>
      <c r="BE596" s="38">
        <v>894571</v>
      </c>
      <c r="BF596" s="38">
        <v>1032198</v>
      </c>
      <c r="BG596" s="38">
        <v>2133207</v>
      </c>
      <c r="BH596" s="38">
        <v>206440</v>
      </c>
      <c r="BI596" s="38">
        <v>1307450</v>
      </c>
      <c r="BJ596" s="38">
        <v>233965</v>
      </c>
      <c r="BK596" s="38" t="s">
        <v>107</v>
      </c>
      <c r="BL596" s="38" t="s">
        <v>107</v>
      </c>
      <c r="BM596" s="38" t="s">
        <v>107</v>
      </c>
      <c r="BN596" s="38">
        <v>6878562</v>
      </c>
      <c r="BO596" s="38">
        <v>178914</v>
      </c>
      <c r="BP596" s="38">
        <v>3027779</v>
      </c>
      <c r="BQ596" s="38">
        <v>6193185</v>
      </c>
      <c r="BR596" s="38">
        <v>0</v>
      </c>
      <c r="BS596" s="38">
        <v>481692</v>
      </c>
      <c r="BT596" s="330" t="s">
        <v>107</v>
      </c>
      <c r="BU596" s="38" t="s">
        <v>107</v>
      </c>
      <c r="BV596" s="38" t="s">
        <v>107</v>
      </c>
      <c r="BW596" s="38" t="s">
        <v>107</v>
      </c>
      <c r="BX596" s="38" t="s">
        <v>107</v>
      </c>
      <c r="BY596" s="85" t="s">
        <v>176</v>
      </c>
      <c r="BZ596" s="85" t="s">
        <v>176</v>
      </c>
      <c r="CA596" s="85" t="s">
        <v>176</v>
      </c>
      <c r="CB596" s="85" t="s">
        <v>173</v>
      </c>
      <c r="CC596" s="85" t="s">
        <v>176</v>
      </c>
      <c r="CD596" s="85" t="s">
        <v>173</v>
      </c>
      <c r="CE596" s="85" t="s">
        <v>173</v>
      </c>
      <c r="CF596" s="42" t="s">
        <v>107</v>
      </c>
      <c r="CG596" s="85" t="s">
        <v>107</v>
      </c>
      <c r="CH596" s="85" t="s">
        <v>107</v>
      </c>
      <c r="CI596" s="85" t="s">
        <v>107</v>
      </c>
      <c r="CJ596" s="85" t="s">
        <v>107</v>
      </c>
      <c r="CK596" s="85" t="s">
        <v>107</v>
      </c>
      <c r="CL596" s="85" t="s">
        <v>107</v>
      </c>
      <c r="CM596" s="41" t="s">
        <v>176</v>
      </c>
      <c r="CN596" s="41" t="s">
        <v>176</v>
      </c>
      <c r="CO596" s="41" t="s">
        <v>176</v>
      </c>
      <c r="CP596" s="41" t="s">
        <v>173</v>
      </c>
      <c r="CQ596" s="41" t="s">
        <v>176</v>
      </c>
      <c r="CR596" s="41" t="s">
        <v>173</v>
      </c>
      <c r="CS596" s="41" t="s">
        <v>107</v>
      </c>
      <c r="CT596" s="41" t="s">
        <v>107</v>
      </c>
      <c r="CU596" s="332">
        <v>15104283</v>
      </c>
      <c r="CV596" s="43">
        <v>1</v>
      </c>
    </row>
    <row r="597" spans="1:100" ht="25.5">
      <c r="A597" s="28">
        <v>835</v>
      </c>
      <c r="B597" s="66" t="s">
        <v>325</v>
      </c>
      <c r="C597" s="29" t="s">
        <v>0</v>
      </c>
      <c r="D597" s="29" t="s">
        <v>105</v>
      </c>
      <c r="E597" s="42" t="s">
        <v>2380</v>
      </c>
      <c r="F597" s="42" t="s">
        <v>107</v>
      </c>
      <c r="G597" s="30" t="s">
        <v>1769</v>
      </c>
      <c r="H597" s="64" t="s">
        <v>969</v>
      </c>
      <c r="I597" s="28">
        <v>3201405</v>
      </c>
      <c r="J597" s="28" t="s">
        <v>1770</v>
      </c>
      <c r="K597" s="31" t="s">
        <v>127</v>
      </c>
      <c r="L597" s="32">
        <v>121</v>
      </c>
      <c r="M597" s="33" t="s">
        <v>107</v>
      </c>
      <c r="N597" s="34">
        <v>71000000</v>
      </c>
      <c r="O597" s="33" t="s">
        <v>107</v>
      </c>
      <c r="P597" s="28" t="s">
        <v>130</v>
      </c>
      <c r="Q597" s="28" t="s">
        <v>112</v>
      </c>
      <c r="R597" s="28" t="s">
        <v>107</v>
      </c>
      <c r="S597" s="28" t="s">
        <v>107</v>
      </c>
      <c r="T597" s="42" t="s">
        <v>107</v>
      </c>
      <c r="U597" s="28" t="s">
        <v>107</v>
      </c>
      <c r="V597" s="28" t="s">
        <v>107</v>
      </c>
      <c r="W597" s="28" t="str">
        <f t="shared" si="9"/>
        <v>N.A.</v>
      </c>
      <c r="X597" s="57" t="s">
        <v>2412</v>
      </c>
      <c r="Y597" s="207">
        <v>0.01</v>
      </c>
      <c r="Z597" s="207">
        <v>0.01</v>
      </c>
      <c r="AA597" s="207">
        <v>0.01</v>
      </c>
      <c r="AB597" s="207">
        <v>0.01</v>
      </c>
      <c r="AC597" s="207">
        <v>0.01</v>
      </c>
      <c r="AD597" s="207">
        <v>0.01</v>
      </c>
      <c r="AE597" s="28" t="s">
        <v>173</v>
      </c>
      <c r="AF597" s="28" t="s">
        <v>173</v>
      </c>
      <c r="AG597" s="28" t="s">
        <v>176</v>
      </c>
      <c r="AH597" s="37">
        <v>0.5</v>
      </c>
      <c r="AI597" s="38">
        <v>12283149</v>
      </c>
      <c r="AJ597" s="38">
        <v>756945</v>
      </c>
      <c r="AK597" s="38" t="s">
        <v>107</v>
      </c>
      <c r="AL597" s="38" t="s">
        <v>107</v>
      </c>
      <c r="AM597" s="38" t="s">
        <v>107</v>
      </c>
      <c r="AN597" s="38">
        <v>7179121</v>
      </c>
      <c r="AO597" s="38" t="s">
        <v>107</v>
      </c>
      <c r="AP597" s="38">
        <v>894571</v>
      </c>
      <c r="AQ597" s="38">
        <v>48170</v>
      </c>
      <c r="AR597" s="38">
        <v>385354</v>
      </c>
      <c r="AS597" s="38" t="s">
        <v>107</v>
      </c>
      <c r="AT597" s="38" t="s">
        <v>107</v>
      </c>
      <c r="AU597" s="38" t="s">
        <v>107</v>
      </c>
      <c r="AV597" s="38" t="s">
        <v>107</v>
      </c>
      <c r="AW597" s="38" t="s">
        <v>107</v>
      </c>
      <c r="AX597" s="38">
        <v>4816921</v>
      </c>
      <c r="AY597" s="38">
        <v>3027779</v>
      </c>
      <c r="AZ597" s="38">
        <v>1307450</v>
      </c>
      <c r="BA597" s="38">
        <v>3303031</v>
      </c>
      <c r="BB597" s="38" t="s">
        <v>107</v>
      </c>
      <c r="BC597" s="38">
        <v>522980</v>
      </c>
      <c r="BD597" s="38">
        <v>302778</v>
      </c>
      <c r="BE597" s="38">
        <v>894571</v>
      </c>
      <c r="BF597" s="38">
        <v>1032198</v>
      </c>
      <c r="BG597" s="38">
        <v>2133207</v>
      </c>
      <c r="BH597" s="38">
        <v>206440</v>
      </c>
      <c r="BI597" s="38">
        <v>1307450</v>
      </c>
      <c r="BJ597" s="38">
        <v>233965</v>
      </c>
      <c r="BK597" s="38" t="s">
        <v>107</v>
      </c>
      <c r="BL597" s="38" t="s">
        <v>107</v>
      </c>
      <c r="BM597" s="38" t="s">
        <v>107</v>
      </c>
      <c r="BN597" s="38">
        <v>6878562</v>
      </c>
      <c r="BO597" s="38">
        <v>178914</v>
      </c>
      <c r="BP597" s="38">
        <v>3027779</v>
      </c>
      <c r="BQ597" s="38">
        <v>6193185</v>
      </c>
      <c r="BR597" s="38">
        <v>0</v>
      </c>
      <c r="BS597" s="38">
        <v>481692</v>
      </c>
      <c r="BT597" s="330" t="s">
        <v>107</v>
      </c>
      <c r="BU597" s="38" t="s">
        <v>107</v>
      </c>
      <c r="BV597" s="38" t="s">
        <v>107</v>
      </c>
      <c r="BW597" s="38" t="s">
        <v>107</v>
      </c>
      <c r="BX597" s="38" t="s">
        <v>107</v>
      </c>
      <c r="BY597" s="85" t="s">
        <v>176</v>
      </c>
      <c r="BZ597" s="85" t="s">
        <v>176</v>
      </c>
      <c r="CA597" s="85" t="s">
        <v>176</v>
      </c>
      <c r="CB597" s="85" t="s">
        <v>173</v>
      </c>
      <c r="CC597" s="85" t="s">
        <v>176</v>
      </c>
      <c r="CD597" s="85" t="s">
        <v>173</v>
      </c>
      <c r="CE597" s="85" t="s">
        <v>173</v>
      </c>
      <c r="CF597" s="42" t="s">
        <v>107</v>
      </c>
      <c r="CG597" s="85" t="s">
        <v>107</v>
      </c>
      <c r="CH597" s="85" t="s">
        <v>107</v>
      </c>
      <c r="CI597" s="85" t="s">
        <v>107</v>
      </c>
      <c r="CJ597" s="85" t="s">
        <v>107</v>
      </c>
      <c r="CK597" s="85" t="s">
        <v>107</v>
      </c>
      <c r="CL597" s="85" t="s">
        <v>107</v>
      </c>
      <c r="CM597" s="41" t="s">
        <v>176</v>
      </c>
      <c r="CN597" s="41" t="s">
        <v>176</v>
      </c>
      <c r="CO597" s="41" t="s">
        <v>176</v>
      </c>
      <c r="CP597" s="41" t="s">
        <v>173</v>
      </c>
      <c r="CQ597" s="41" t="s">
        <v>176</v>
      </c>
      <c r="CR597" s="41" t="s">
        <v>173</v>
      </c>
      <c r="CS597" s="41" t="s">
        <v>107</v>
      </c>
      <c r="CT597" s="41" t="s">
        <v>107</v>
      </c>
      <c r="CU597" s="332">
        <v>15104283</v>
      </c>
      <c r="CV597" s="43">
        <v>1</v>
      </c>
    </row>
    <row r="598" spans="1:100" ht="38.25">
      <c r="A598" s="28">
        <v>836</v>
      </c>
      <c r="B598" s="66" t="s">
        <v>325</v>
      </c>
      <c r="C598" s="29" t="s">
        <v>0</v>
      </c>
      <c r="D598" s="29" t="s">
        <v>105</v>
      </c>
      <c r="E598" s="42" t="s">
        <v>106</v>
      </c>
      <c r="F598" s="42" t="s">
        <v>107</v>
      </c>
      <c r="G598" s="30" t="s">
        <v>1771</v>
      </c>
      <c r="H598" s="64" t="s">
        <v>969</v>
      </c>
      <c r="I598" s="28">
        <v>3201402</v>
      </c>
      <c r="J598" s="28" t="s">
        <v>1772</v>
      </c>
      <c r="K598" s="31" t="s">
        <v>127</v>
      </c>
      <c r="L598" s="32">
        <v>121</v>
      </c>
      <c r="M598" s="33">
        <v>5</v>
      </c>
      <c r="N598" s="34">
        <v>69000000</v>
      </c>
      <c r="O598" s="33" t="s">
        <v>338</v>
      </c>
      <c r="P598" s="28" t="s">
        <v>2415</v>
      </c>
      <c r="Q598" s="28" t="s">
        <v>112</v>
      </c>
      <c r="R598" s="28" t="s">
        <v>107</v>
      </c>
      <c r="S598" s="28" t="s">
        <v>107</v>
      </c>
      <c r="T598" s="42" t="s">
        <v>107</v>
      </c>
      <c r="U598" s="28" t="s">
        <v>107</v>
      </c>
      <c r="V598" s="28" t="s">
        <v>107</v>
      </c>
      <c r="W598" s="28" t="str">
        <f t="shared" si="9"/>
        <v>N.A.</v>
      </c>
      <c r="X598" s="57" t="s">
        <v>2413</v>
      </c>
      <c r="Y598" s="207">
        <v>0.01</v>
      </c>
      <c r="Z598" s="207">
        <v>0.01</v>
      </c>
      <c r="AA598" s="207">
        <v>0.01</v>
      </c>
      <c r="AB598" s="207">
        <v>0.01</v>
      </c>
      <c r="AC598" s="207">
        <v>0.01</v>
      </c>
      <c r="AD598" s="207">
        <v>0.01</v>
      </c>
      <c r="AE598" s="28" t="s">
        <v>173</v>
      </c>
      <c r="AF598" s="28" t="s">
        <v>173</v>
      </c>
      <c r="AG598" s="28" t="s">
        <v>176</v>
      </c>
      <c r="AH598" s="37">
        <v>0.5</v>
      </c>
      <c r="AI598" s="38">
        <v>12283149</v>
      </c>
      <c r="AJ598" s="38">
        <v>756945</v>
      </c>
      <c r="AK598" s="38" t="s">
        <v>107</v>
      </c>
      <c r="AL598" s="38" t="s">
        <v>107</v>
      </c>
      <c r="AM598" s="38" t="s">
        <v>107</v>
      </c>
      <c r="AN598" s="38">
        <v>7179121</v>
      </c>
      <c r="AO598" s="38" t="s">
        <v>107</v>
      </c>
      <c r="AP598" s="38">
        <v>894571</v>
      </c>
      <c r="AQ598" s="38">
        <v>48170</v>
      </c>
      <c r="AR598" s="38">
        <v>385354</v>
      </c>
      <c r="AS598" s="38" t="s">
        <v>107</v>
      </c>
      <c r="AT598" s="38" t="s">
        <v>107</v>
      </c>
      <c r="AU598" s="38" t="s">
        <v>107</v>
      </c>
      <c r="AV598" s="38" t="s">
        <v>107</v>
      </c>
      <c r="AW598" s="38" t="s">
        <v>107</v>
      </c>
      <c r="AX598" s="38">
        <v>4816921</v>
      </c>
      <c r="AY598" s="38">
        <v>3027779</v>
      </c>
      <c r="AZ598" s="38">
        <v>1307450</v>
      </c>
      <c r="BA598" s="38">
        <v>3303031</v>
      </c>
      <c r="BB598" s="38" t="s">
        <v>107</v>
      </c>
      <c r="BC598" s="38">
        <v>522980</v>
      </c>
      <c r="BD598" s="38">
        <v>302778</v>
      </c>
      <c r="BE598" s="38">
        <v>894571</v>
      </c>
      <c r="BF598" s="38">
        <v>1032198</v>
      </c>
      <c r="BG598" s="38">
        <v>2133207</v>
      </c>
      <c r="BH598" s="38">
        <v>206440</v>
      </c>
      <c r="BI598" s="38">
        <v>1307450</v>
      </c>
      <c r="BJ598" s="38">
        <v>233965</v>
      </c>
      <c r="BK598" s="38" t="s">
        <v>107</v>
      </c>
      <c r="BL598" s="38" t="s">
        <v>107</v>
      </c>
      <c r="BM598" s="38" t="s">
        <v>107</v>
      </c>
      <c r="BN598" s="38">
        <v>6878562</v>
      </c>
      <c r="BO598" s="38">
        <v>178914</v>
      </c>
      <c r="BP598" s="38">
        <v>3027779</v>
      </c>
      <c r="BQ598" s="38">
        <v>6193185</v>
      </c>
      <c r="BR598" s="38">
        <v>0</v>
      </c>
      <c r="BS598" s="38">
        <v>481692</v>
      </c>
      <c r="BT598" s="330" t="s">
        <v>107</v>
      </c>
      <c r="BU598" s="38" t="s">
        <v>107</v>
      </c>
      <c r="BV598" s="38" t="s">
        <v>107</v>
      </c>
      <c r="BW598" s="38" t="s">
        <v>107</v>
      </c>
      <c r="BX598" s="38" t="s">
        <v>107</v>
      </c>
      <c r="BY598" s="85" t="s">
        <v>176</v>
      </c>
      <c r="BZ598" s="85" t="s">
        <v>176</v>
      </c>
      <c r="CA598" s="85" t="s">
        <v>176</v>
      </c>
      <c r="CB598" s="85" t="s">
        <v>173</v>
      </c>
      <c r="CC598" s="85" t="s">
        <v>176</v>
      </c>
      <c r="CD598" s="85" t="s">
        <v>173</v>
      </c>
      <c r="CE598" s="85" t="s">
        <v>173</v>
      </c>
      <c r="CF598" s="42" t="s">
        <v>107</v>
      </c>
      <c r="CG598" s="85" t="s">
        <v>107</v>
      </c>
      <c r="CH598" s="85" t="s">
        <v>107</v>
      </c>
      <c r="CI598" s="85" t="s">
        <v>107</v>
      </c>
      <c r="CJ598" s="85" t="s">
        <v>107</v>
      </c>
      <c r="CK598" s="85" t="s">
        <v>107</v>
      </c>
      <c r="CL598" s="85" t="s">
        <v>107</v>
      </c>
      <c r="CM598" s="41" t="s">
        <v>176</v>
      </c>
      <c r="CN598" s="41" t="s">
        <v>176</v>
      </c>
      <c r="CO598" s="41" t="s">
        <v>176</v>
      </c>
      <c r="CP598" s="41" t="s">
        <v>173</v>
      </c>
      <c r="CQ598" s="41" t="s">
        <v>176</v>
      </c>
      <c r="CR598" s="41" t="s">
        <v>173</v>
      </c>
      <c r="CS598" s="41" t="s">
        <v>107</v>
      </c>
      <c r="CT598" s="41" t="s">
        <v>107</v>
      </c>
      <c r="CU598" s="332">
        <v>15104283</v>
      </c>
      <c r="CV598" s="43">
        <v>1</v>
      </c>
    </row>
    <row r="599" spans="1:100" ht="25.5">
      <c r="A599" s="28">
        <v>837</v>
      </c>
      <c r="B599" s="66" t="s">
        <v>325</v>
      </c>
      <c r="C599" s="29" t="s">
        <v>0</v>
      </c>
      <c r="D599" s="29" t="s">
        <v>105</v>
      </c>
      <c r="E599" s="42" t="s">
        <v>106</v>
      </c>
      <c r="F599" s="42" t="s">
        <v>107</v>
      </c>
      <c r="G599" s="30" t="s">
        <v>1773</v>
      </c>
      <c r="H599" s="64" t="s">
        <v>969</v>
      </c>
      <c r="I599" s="28">
        <v>3201403</v>
      </c>
      <c r="J599" s="28" t="s">
        <v>1774</v>
      </c>
      <c r="K599" s="31" t="s">
        <v>127</v>
      </c>
      <c r="L599" s="32">
        <v>121</v>
      </c>
      <c r="M599" s="33">
        <v>5</v>
      </c>
      <c r="N599" s="34">
        <v>75000000</v>
      </c>
      <c r="O599" s="33" t="s">
        <v>338</v>
      </c>
      <c r="P599" s="28" t="s">
        <v>130</v>
      </c>
      <c r="Q599" s="28" t="s">
        <v>112</v>
      </c>
      <c r="R599" s="28" t="s">
        <v>107</v>
      </c>
      <c r="S599" s="28" t="s">
        <v>107</v>
      </c>
      <c r="T599" s="42" t="s">
        <v>107</v>
      </c>
      <c r="U599" s="28" t="s">
        <v>107</v>
      </c>
      <c r="V599" s="28" t="s">
        <v>107</v>
      </c>
      <c r="W599" s="28" t="str">
        <f t="shared" si="9"/>
        <v>N.A.</v>
      </c>
      <c r="X599" s="57" t="s">
        <v>2413</v>
      </c>
      <c r="Y599" s="207">
        <v>0.01</v>
      </c>
      <c r="Z599" s="207">
        <v>0.01</v>
      </c>
      <c r="AA599" s="207">
        <v>0.01</v>
      </c>
      <c r="AB599" s="207">
        <v>0.01</v>
      </c>
      <c r="AC599" s="207">
        <v>0.01</v>
      </c>
      <c r="AD599" s="207">
        <v>0.01</v>
      </c>
      <c r="AE599" s="28" t="s">
        <v>173</v>
      </c>
      <c r="AF599" s="28" t="s">
        <v>173</v>
      </c>
      <c r="AG599" s="28" t="s">
        <v>176</v>
      </c>
      <c r="AH599" s="37">
        <v>0.5</v>
      </c>
      <c r="AI599" s="38">
        <v>12283149</v>
      </c>
      <c r="AJ599" s="38">
        <v>756945</v>
      </c>
      <c r="AK599" s="38" t="s">
        <v>107</v>
      </c>
      <c r="AL599" s="38" t="s">
        <v>107</v>
      </c>
      <c r="AM599" s="38" t="s">
        <v>107</v>
      </c>
      <c r="AN599" s="38">
        <v>7179121</v>
      </c>
      <c r="AO599" s="38" t="s">
        <v>107</v>
      </c>
      <c r="AP599" s="38">
        <v>894571</v>
      </c>
      <c r="AQ599" s="38">
        <v>48170</v>
      </c>
      <c r="AR599" s="38">
        <v>385354</v>
      </c>
      <c r="AS599" s="38" t="s">
        <v>107</v>
      </c>
      <c r="AT599" s="38" t="s">
        <v>107</v>
      </c>
      <c r="AU599" s="38" t="s">
        <v>107</v>
      </c>
      <c r="AV599" s="38" t="s">
        <v>107</v>
      </c>
      <c r="AW599" s="38" t="s">
        <v>107</v>
      </c>
      <c r="AX599" s="38">
        <v>4816921</v>
      </c>
      <c r="AY599" s="38">
        <v>3027779</v>
      </c>
      <c r="AZ599" s="38">
        <v>1307450</v>
      </c>
      <c r="BA599" s="38">
        <v>3303031</v>
      </c>
      <c r="BB599" s="38" t="s">
        <v>107</v>
      </c>
      <c r="BC599" s="38">
        <v>522980</v>
      </c>
      <c r="BD599" s="38">
        <v>302778</v>
      </c>
      <c r="BE599" s="38">
        <v>894571</v>
      </c>
      <c r="BF599" s="38">
        <v>1032198</v>
      </c>
      <c r="BG599" s="38">
        <v>2133207</v>
      </c>
      <c r="BH599" s="38">
        <v>206440</v>
      </c>
      <c r="BI599" s="38">
        <v>1307450</v>
      </c>
      <c r="BJ599" s="38">
        <v>233965</v>
      </c>
      <c r="BK599" s="38" t="s">
        <v>107</v>
      </c>
      <c r="BL599" s="38" t="s">
        <v>107</v>
      </c>
      <c r="BM599" s="38" t="s">
        <v>107</v>
      </c>
      <c r="BN599" s="38">
        <v>6878562</v>
      </c>
      <c r="BO599" s="38">
        <v>178914</v>
      </c>
      <c r="BP599" s="38">
        <v>3027779</v>
      </c>
      <c r="BQ599" s="38">
        <v>6193185</v>
      </c>
      <c r="BR599" s="38">
        <v>0</v>
      </c>
      <c r="BS599" s="38">
        <v>481692</v>
      </c>
      <c r="BT599" s="330" t="s">
        <v>107</v>
      </c>
      <c r="BU599" s="38" t="s">
        <v>107</v>
      </c>
      <c r="BV599" s="38" t="s">
        <v>107</v>
      </c>
      <c r="BW599" s="38" t="s">
        <v>107</v>
      </c>
      <c r="BX599" s="38" t="s">
        <v>107</v>
      </c>
      <c r="BY599" s="85" t="s">
        <v>176</v>
      </c>
      <c r="BZ599" s="85" t="s">
        <v>176</v>
      </c>
      <c r="CA599" s="85" t="s">
        <v>176</v>
      </c>
      <c r="CB599" s="85" t="s">
        <v>173</v>
      </c>
      <c r="CC599" s="85" t="s">
        <v>176</v>
      </c>
      <c r="CD599" s="85" t="s">
        <v>173</v>
      </c>
      <c r="CE599" s="85" t="s">
        <v>173</v>
      </c>
      <c r="CF599" s="42" t="s">
        <v>107</v>
      </c>
      <c r="CG599" s="85" t="s">
        <v>107</v>
      </c>
      <c r="CH599" s="85" t="s">
        <v>107</v>
      </c>
      <c r="CI599" s="85" t="s">
        <v>107</v>
      </c>
      <c r="CJ599" s="85" t="s">
        <v>107</v>
      </c>
      <c r="CK599" s="85" t="s">
        <v>107</v>
      </c>
      <c r="CL599" s="85" t="s">
        <v>107</v>
      </c>
      <c r="CM599" s="41" t="s">
        <v>176</v>
      </c>
      <c r="CN599" s="41" t="s">
        <v>176</v>
      </c>
      <c r="CO599" s="41" t="s">
        <v>176</v>
      </c>
      <c r="CP599" s="41" t="s">
        <v>173</v>
      </c>
      <c r="CQ599" s="41" t="s">
        <v>176</v>
      </c>
      <c r="CR599" s="41" t="s">
        <v>173</v>
      </c>
      <c r="CS599" s="41" t="s">
        <v>107</v>
      </c>
      <c r="CT599" s="41" t="s">
        <v>107</v>
      </c>
      <c r="CU599" s="332">
        <v>15104283</v>
      </c>
      <c r="CV599" s="43">
        <v>1</v>
      </c>
    </row>
    <row r="600" spans="1:100" ht="25.5">
      <c r="A600" s="28">
        <v>838</v>
      </c>
      <c r="B600" s="29" t="s">
        <v>254</v>
      </c>
      <c r="C600" s="29" t="s">
        <v>0</v>
      </c>
      <c r="D600" s="29" t="s">
        <v>105</v>
      </c>
      <c r="E600" s="42" t="s">
        <v>106</v>
      </c>
      <c r="F600" s="42" t="s">
        <v>107</v>
      </c>
      <c r="G600" s="30" t="s">
        <v>1775</v>
      </c>
      <c r="H600" s="42" t="s">
        <v>1776</v>
      </c>
      <c r="I600" s="28">
        <v>8801047</v>
      </c>
      <c r="J600" s="28" t="s">
        <v>1777</v>
      </c>
      <c r="K600" s="31" t="s">
        <v>111</v>
      </c>
      <c r="L600" s="32">
        <v>47</v>
      </c>
      <c r="M600" s="28" t="s">
        <v>107</v>
      </c>
      <c r="N600" s="34">
        <v>38500000</v>
      </c>
      <c r="O600" s="33" t="s">
        <v>107</v>
      </c>
      <c r="P600" s="28" t="s">
        <v>2415</v>
      </c>
      <c r="Q600" s="28" t="s">
        <v>112</v>
      </c>
      <c r="R600" s="28" t="s">
        <v>107</v>
      </c>
      <c r="S600" s="28" t="s">
        <v>107</v>
      </c>
      <c r="T600" s="42" t="s">
        <v>107</v>
      </c>
      <c r="U600" s="28" t="s">
        <v>107</v>
      </c>
      <c r="V600" s="28" t="s">
        <v>107</v>
      </c>
      <c r="W600" s="28" t="str">
        <f t="shared" si="9"/>
        <v>N.A.</v>
      </c>
      <c r="X600" s="57" t="s">
        <v>2412</v>
      </c>
      <c r="Y600" s="207">
        <v>0.01</v>
      </c>
      <c r="Z600" s="207">
        <v>0.01</v>
      </c>
      <c r="AA600" s="207">
        <v>0.01</v>
      </c>
      <c r="AB600" s="207">
        <v>0.01</v>
      </c>
      <c r="AC600" s="207">
        <v>1.4999999999999999E-2</v>
      </c>
      <c r="AD600" s="207">
        <v>1.4999999999999999E-2</v>
      </c>
      <c r="AE600" s="28" t="s">
        <v>113</v>
      </c>
      <c r="AF600" s="28" t="s">
        <v>113</v>
      </c>
      <c r="AG600" s="28" t="s">
        <v>113</v>
      </c>
      <c r="AH600" s="37">
        <v>1</v>
      </c>
      <c r="AI600" s="38">
        <v>15287736</v>
      </c>
      <c r="AJ600" s="38">
        <v>550358</v>
      </c>
      <c r="AK600" s="38">
        <v>1161868</v>
      </c>
      <c r="AL600" s="38" t="s">
        <v>107</v>
      </c>
      <c r="AM600" s="38" t="s">
        <v>107</v>
      </c>
      <c r="AN600" s="38">
        <v>11007170</v>
      </c>
      <c r="AO600" s="38">
        <v>794963</v>
      </c>
      <c r="AP600" s="38">
        <v>1284169</v>
      </c>
      <c r="AQ600" s="38">
        <v>489208</v>
      </c>
      <c r="AR600" s="38" t="s">
        <v>107</v>
      </c>
      <c r="AS600" s="38" t="s">
        <v>107</v>
      </c>
      <c r="AT600" s="38" t="s">
        <v>107</v>
      </c>
      <c r="AU600" s="38" t="s">
        <v>107</v>
      </c>
      <c r="AV600" s="38" t="s">
        <v>107</v>
      </c>
      <c r="AW600" s="38" t="s">
        <v>107</v>
      </c>
      <c r="AX600" s="38">
        <v>3057548</v>
      </c>
      <c r="AY600" s="38">
        <v>3057548</v>
      </c>
      <c r="AZ600" s="38">
        <v>3057548</v>
      </c>
      <c r="BA600" s="38">
        <v>3057548</v>
      </c>
      <c r="BB600" s="38" t="s">
        <v>107</v>
      </c>
      <c r="BC600" s="38">
        <v>1589924</v>
      </c>
      <c r="BD600" s="38">
        <v>1100717</v>
      </c>
      <c r="BE600" s="38">
        <v>1834529</v>
      </c>
      <c r="BF600" s="38">
        <v>3913660</v>
      </c>
      <c r="BG600" s="38">
        <v>7705019</v>
      </c>
      <c r="BH600" s="38">
        <v>281294</v>
      </c>
      <c r="BI600" s="38">
        <v>4280567</v>
      </c>
      <c r="BJ600" s="38">
        <v>1039566</v>
      </c>
      <c r="BK600" s="38" t="s">
        <v>107</v>
      </c>
      <c r="BL600" s="38" t="s">
        <v>107</v>
      </c>
      <c r="BM600" s="38" t="s">
        <v>107</v>
      </c>
      <c r="BN600" s="38">
        <v>4280567</v>
      </c>
      <c r="BO600" s="38">
        <v>305755</v>
      </c>
      <c r="BP600" s="38">
        <v>3057548</v>
      </c>
      <c r="BQ600" s="38">
        <v>10395661</v>
      </c>
      <c r="BR600" s="38" t="s">
        <v>107</v>
      </c>
      <c r="BS600" s="38">
        <v>1345321</v>
      </c>
      <c r="BT600" s="330">
        <v>0</v>
      </c>
      <c r="BU600" s="38">
        <v>0</v>
      </c>
      <c r="BV600" s="38">
        <v>6115094</v>
      </c>
      <c r="BW600" s="38">
        <v>8561132</v>
      </c>
      <c r="BX600" s="38">
        <v>12230189</v>
      </c>
      <c r="BY600" s="85" t="s">
        <v>114</v>
      </c>
      <c r="BZ600" s="85" t="s">
        <v>114</v>
      </c>
      <c r="CA600" s="85" t="s">
        <v>114</v>
      </c>
      <c r="CB600" s="85" t="s">
        <v>113</v>
      </c>
      <c r="CC600" s="85" t="s">
        <v>113</v>
      </c>
      <c r="CD600" s="85" t="s">
        <v>113</v>
      </c>
      <c r="CE600" s="85" t="s">
        <v>114</v>
      </c>
      <c r="CF600" s="42" t="s">
        <v>107</v>
      </c>
      <c r="CG600" s="85" t="s">
        <v>107</v>
      </c>
      <c r="CH600" s="85" t="s">
        <v>107</v>
      </c>
      <c r="CI600" s="85" t="s">
        <v>107</v>
      </c>
      <c r="CJ600" s="85" t="s">
        <v>107</v>
      </c>
      <c r="CK600" s="85" t="s">
        <v>107</v>
      </c>
      <c r="CL600" s="85" t="s">
        <v>107</v>
      </c>
      <c r="CM600" s="41" t="s">
        <v>107</v>
      </c>
      <c r="CN600" s="41" t="s">
        <v>107</v>
      </c>
      <c r="CO600" s="41" t="s">
        <v>107</v>
      </c>
      <c r="CP600" s="41" t="s">
        <v>107</v>
      </c>
      <c r="CQ600" s="41" t="s">
        <v>107</v>
      </c>
      <c r="CR600" s="41" t="s">
        <v>107</v>
      </c>
      <c r="CS600" s="41" t="s">
        <v>107</v>
      </c>
      <c r="CT600" s="41" t="s">
        <v>107</v>
      </c>
      <c r="CU600" s="332">
        <v>15899245</v>
      </c>
      <c r="CV600" s="43">
        <v>1</v>
      </c>
    </row>
    <row r="601" spans="1:100" ht="25.5">
      <c r="A601" s="28">
        <v>839</v>
      </c>
      <c r="B601" s="29" t="s">
        <v>254</v>
      </c>
      <c r="C601" s="29" t="s">
        <v>0</v>
      </c>
      <c r="D601" s="29" t="s">
        <v>105</v>
      </c>
      <c r="E601" s="42" t="s">
        <v>106</v>
      </c>
      <c r="F601" s="42" t="s">
        <v>107</v>
      </c>
      <c r="G601" s="30" t="s">
        <v>1778</v>
      </c>
      <c r="H601" s="42" t="s">
        <v>1776</v>
      </c>
      <c r="I601" s="28">
        <v>8801046</v>
      </c>
      <c r="J601" s="28" t="s">
        <v>1779</v>
      </c>
      <c r="K601" s="31" t="s">
        <v>111</v>
      </c>
      <c r="L601" s="32">
        <v>47</v>
      </c>
      <c r="M601" s="28" t="s">
        <v>107</v>
      </c>
      <c r="N601" s="34">
        <v>42200000</v>
      </c>
      <c r="O601" s="33" t="s">
        <v>107</v>
      </c>
      <c r="P601" s="28" t="s">
        <v>2415</v>
      </c>
      <c r="Q601" s="28" t="s">
        <v>112</v>
      </c>
      <c r="R601" s="28" t="s">
        <v>107</v>
      </c>
      <c r="S601" s="28" t="s">
        <v>107</v>
      </c>
      <c r="T601" s="42" t="s">
        <v>107</v>
      </c>
      <c r="U601" s="28" t="s">
        <v>107</v>
      </c>
      <c r="V601" s="28" t="s">
        <v>107</v>
      </c>
      <c r="W601" s="28" t="str">
        <f t="shared" si="9"/>
        <v>N.A.</v>
      </c>
      <c r="X601" s="57" t="s">
        <v>2412</v>
      </c>
      <c r="Y601" s="207">
        <v>0.01</v>
      </c>
      <c r="Z601" s="207">
        <v>0.01</v>
      </c>
      <c r="AA601" s="207">
        <v>0.01</v>
      </c>
      <c r="AB601" s="207">
        <v>0.01</v>
      </c>
      <c r="AC601" s="207">
        <v>1.4999999999999999E-2</v>
      </c>
      <c r="AD601" s="207">
        <v>1.4999999999999999E-2</v>
      </c>
      <c r="AE601" s="28" t="s">
        <v>113</v>
      </c>
      <c r="AF601" s="28" t="s">
        <v>113</v>
      </c>
      <c r="AG601" s="28" t="s">
        <v>113</v>
      </c>
      <c r="AH601" s="37">
        <v>1</v>
      </c>
      <c r="AI601" s="38">
        <v>15287736</v>
      </c>
      <c r="AJ601" s="38">
        <v>550358</v>
      </c>
      <c r="AK601" s="38">
        <v>1161868</v>
      </c>
      <c r="AL601" s="38" t="s">
        <v>107</v>
      </c>
      <c r="AM601" s="38" t="s">
        <v>107</v>
      </c>
      <c r="AN601" s="38">
        <v>11007170</v>
      </c>
      <c r="AO601" s="38">
        <v>794963</v>
      </c>
      <c r="AP601" s="38">
        <v>1284169</v>
      </c>
      <c r="AQ601" s="38">
        <v>489208</v>
      </c>
      <c r="AR601" s="38" t="s">
        <v>107</v>
      </c>
      <c r="AS601" s="38" t="s">
        <v>107</v>
      </c>
      <c r="AT601" s="38" t="s">
        <v>107</v>
      </c>
      <c r="AU601" s="38" t="s">
        <v>107</v>
      </c>
      <c r="AV601" s="38" t="s">
        <v>107</v>
      </c>
      <c r="AW601" s="38" t="s">
        <v>107</v>
      </c>
      <c r="AX601" s="38">
        <v>3057548</v>
      </c>
      <c r="AY601" s="38">
        <v>3057548</v>
      </c>
      <c r="AZ601" s="38">
        <v>3057548</v>
      </c>
      <c r="BA601" s="38">
        <v>3057548</v>
      </c>
      <c r="BB601" s="38" t="s">
        <v>107</v>
      </c>
      <c r="BC601" s="38">
        <v>1589924</v>
      </c>
      <c r="BD601" s="38">
        <v>1100717</v>
      </c>
      <c r="BE601" s="38">
        <v>1834529</v>
      </c>
      <c r="BF601" s="38">
        <v>3913660</v>
      </c>
      <c r="BG601" s="38">
        <v>7705019</v>
      </c>
      <c r="BH601" s="38">
        <v>281294</v>
      </c>
      <c r="BI601" s="38">
        <v>4280567</v>
      </c>
      <c r="BJ601" s="38">
        <v>1039566</v>
      </c>
      <c r="BK601" s="38" t="s">
        <v>107</v>
      </c>
      <c r="BL601" s="38" t="s">
        <v>107</v>
      </c>
      <c r="BM601" s="38" t="s">
        <v>107</v>
      </c>
      <c r="BN601" s="38">
        <v>4280567</v>
      </c>
      <c r="BO601" s="38">
        <v>305755</v>
      </c>
      <c r="BP601" s="38">
        <v>3057548</v>
      </c>
      <c r="BQ601" s="38">
        <v>10395661</v>
      </c>
      <c r="BR601" s="38" t="s">
        <v>107</v>
      </c>
      <c r="BS601" s="38">
        <v>1345321</v>
      </c>
      <c r="BT601" s="330">
        <v>0</v>
      </c>
      <c r="BU601" s="38">
        <v>0</v>
      </c>
      <c r="BV601" s="38">
        <v>6115094</v>
      </c>
      <c r="BW601" s="38">
        <v>8561132</v>
      </c>
      <c r="BX601" s="38">
        <v>12230189</v>
      </c>
      <c r="BY601" s="85" t="s">
        <v>114</v>
      </c>
      <c r="BZ601" s="85" t="s">
        <v>114</v>
      </c>
      <c r="CA601" s="85" t="s">
        <v>114</v>
      </c>
      <c r="CB601" s="85" t="s">
        <v>113</v>
      </c>
      <c r="CC601" s="85" t="s">
        <v>113</v>
      </c>
      <c r="CD601" s="85" t="s">
        <v>113</v>
      </c>
      <c r="CE601" s="85" t="s">
        <v>114</v>
      </c>
      <c r="CF601" s="42" t="s">
        <v>107</v>
      </c>
      <c r="CG601" s="85" t="s">
        <v>107</v>
      </c>
      <c r="CH601" s="85" t="s">
        <v>107</v>
      </c>
      <c r="CI601" s="85" t="s">
        <v>107</v>
      </c>
      <c r="CJ601" s="85" t="s">
        <v>107</v>
      </c>
      <c r="CK601" s="85" t="s">
        <v>107</v>
      </c>
      <c r="CL601" s="85" t="s">
        <v>107</v>
      </c>
      <c r="CM601" s="41" t="s">
        <v>107</v>
      </c>
      <c r="CN601" s="41" t="s">
        <v>107</v>
      </c>
      <c r="CO601" s="41" t="s">
        <v>107</v>
      </c>
      <c r="CP601" s="41" t="s">
        <v>107</v>
      </c>
      <c r="CQ601" s="41" t="s">
        <v>107</v>
      </c>
      <c r="CR601" s="41" t="s">
        <v>107</v>
      </c>
      <c r="CS601" s="41" t="s">
        <v>107</v>
      </c>
      <c r="CT601" s="41" t="s">
        <v>107</v>
      </c>
      <c r="CU601" s="332">
        <v>15899245</v>
      </c>
      <c r="CV601" s="43">
        <v>1</v>
      </c>
    </row>
    <row r="602" spans="1:100" ht="25.5">
      <c r="A602" s="28">
        <v>840</v>
      </c>
      <c r="B602" s="29" t="s">
        <v>254</v>
      </c>
      <c r="C602" s="29" t="s">
        <v>0</v>
      </c>
      <c r="D602" s="29" t="s">
        <v>105</v>
      </c>
      <c r="E602" s="42" t="s">
        <v>106</v>
      </c>
      <c r="F602" s="42" t="s">
        <v>107</v>
      </c>
      <c r="G602" s="30" t="s">
        <v>1780</v>
      </c>
      <c r="H602" s="42" t="s">
        <v>1776</v>
      </c>
      <c r="I602" s="28">
        <v>8801041</v>
      </c>
      <c r="J602" s="28" t="s">
        <v>1781</v>
      </c>
      <c r="K602" s="31" t="s">
        <v>111</v>
      </c>
      <c r="L602" s="32">
        <v>96</v>
      </c>
      <c r="M602" s="28" t="s">
        <v>107</v>
      </c>
      <c r="N602" s="34">
        <v>64700000</v>
      </c>
      <c r="O602" s="33" t="s">
        <v>107</v>
      </c>
      <c r="P602" s="28" t="s">
        <v>2415</v>
      </c>
      <c r="Q602" s="28" t="s">
        <v>112</v>
      </c>
      <c r="R602" s="28" t="s">
        <v>107</v>
      </c>
      <c r="S602" s="28" t="s">
        <v>107</v>
      </c>
      <c r="T602" s="42" t="s">
        <v>107</v>
      </c>
      <c r="U602" s="28" t="s">
        <v>107</v>
      </c>
      <c r="V602" s="28" t="s">
        <v>107</v>
      </c>
      <c r="W602" s="28" t="str">
        <f t="shared" si="9"/>
        <v>N.A.</v>
      </c>
      <c r="X602" s="57" t="s">
        <v>2413</v>
      </c>
      <c r="Y602" s="207">
        <v>0.01</v>
      </c>
      <c r="Z602" s="207">
        <v>0.01</v>
      </c>
      <c r="AA602" s="207">
        <v>0.01</v>
      </c>
      <c r="AB602" s="207">
        <v>0.01</v>
      </c>
      <c r="AC602" s="207">
        <v>1.4999999999999999E-2</v>
      </c>
      <c r="AD602" s="207">
        <v>1.4999999999999999E-2</v>
      </c>
      <c r="AE602" s="28" t="s">
        <v>113</v>
      </c>
      <c r="AF602" s="28" t="s">
        <v>113</v>
      </c>
      <c r="AG602" s="28" t="s">
        <v>113</v>
      </c>
      <c r="AH602" s="37">
        <v>1</v>
      </c>
      <c r="AI602" s="38">
        <v>15287736</v>
      </c>
      <c r="AJ602" s="38">
        <v>550358</v>
      </c>
      <c r="AK602" s="38">
        <v>1161868</v>
      </c>
      <c r="AL602" s="38" t="s">
        <v>107</v>
      </c>
      <c r="AM602" s="38" t="s">
        <v>107</v>
      </c>
      <c r="AN602" s="38">
        <v>11007170</v>
      </c>
      <c r="AO602" s="38">
        <v>794963</v>
      </c>
      <c r="AP602" s="38">
        <v>1284169</v>
      </c>
      <c r="AQ602" s="38">
        <v>489208</v>
      </c>
      <c r="AR602" s="38" t="s">
        <v>107</v>
      </c>
      <c r="AS602" s="38" t="s">
        <v>107</v>
      </c>
      <c r="AT602" s="38" t="s">
        <v>107</v>
      </c>
      <c r="AU602" s="38" t="s">
        <v>107</v>
      </c>
      <c r="AV602" s="38" t="s">
        <v>107</v>
      </c>
      <c r="AW602" s="38" t="s">
        <v>107</v>
      </c>
      <c r="AX602" s="38">
        <v>3057548</v>
      </c>
      <c r="AY602" s="38">
        <v>3057548</v>
      </c>
      <c r="AZ602" s="38">
        <v>3057548</v>
      </c>
      <c r="BA602" s="38">
        <v>3057548</v>
      </c>
      <c r="BB602" s="38" t="s">
        <v>107</v>
      </c>
      <c r="BC602" s="38">
        <v>1589924</v>
      </c>
      <c r="BD602" s="38">
        <v>1100717</v>
      </c>
      <c r="BE602" s="38">
        <v>1834529</v>
      </c>
      <c r="BF602" s="38">
        <v>3913660</v>
      </c>
      <c r="BG602" s="38">
        <v>7705019</v>
      </c>
      <c r="BH602" s="38">
        <v>281294</v>
      </c>
      <c r="BI602" s="38">
        <v>4280567</v>
      </c>
      <c r="BJ602" s="38">
        <v>1039566</v>
      </c>
      <c r="BK602" s="38" t="s">
        <v>107</v>
      </c>
      <c r="BL602" s="38" t="s">
        <v>107</v>
      </c>
      <c r="BM602" s="38" t="s">
        <v>107</v>
      </c>
      <c r="BN602" s="38">
        <v>4280567</v>
      </c>
      <c r="BO602" s="38">
        <v>305755</v>
      </c>
      <c r="BP602" s="38">
        <v>3057548</v>
      </c>
      <c r="BQ602" s="38">
        <v>10395661</v>
      </c>
      <c r="BR602" s="38" t="s">
        <v>107</v>
      </c>
      <c r="BS602" s="38">
        <v>1345321</v>
      </c>
      <c r="BT602" s="330">
        <v>0</v>
      </c>
      <c r="BU602" s="38">
        <v>0</v>
      </c>
      <c r="BV602" s="38">
        <v>6115094</v>
      </c>
      <c r="BW602" s="38">
        <v>8561132</v>
      </c>
      <c r="BX602" s="38">
        <v>12230189</v>
      </c>
      <c r="BY602" s="85" t="s">
        <v>114</v>
      </c>
      <c r="BZ602" s="85" t="s">
        <v>114</v>
      </c>
      <c r="CA602" s="85" t="s">
        <v>114</v>
      </c>
      <c r="CB602" s="85" t="s">
        <v>113</v>
      </c>
      <c r="CC602" s="85" t="s">
        <v>113</v>
      </c>
      <c r="CD602" s="85" t="s">
        <v>113</v>
      </c>
      <c r="CE602" s="85" t="s">
        <v>114</v>
      </c>
      <c r="CF602" s="42" t="s">
        <v>107</v>
      </c>
      <c r="CG602" s="85" t="s">
        <v>107</v>
      </c>
      <c r="CH602" s="85" t="s">
        <v>107</v>
      </c>
      <c r="CI602" s="85" t="s">
        <v>107</v>
      </c>
      <c r="CJ602" s="85" t="s">
        <v>107</v>
      </c>
      <c r="CK602" s="85" t="s">
        <v>107</v>
      </c>
      <c r="CL602" s="85" t="s">
        <v>107</v>
      </c>
      <c r="CM602" s="41" t="s">
        <v>107</v>
      </c>
      <c r="CN602" s="41" t="s">
        <v>107</v>
      </c>
      <c r="CO602" s="41" t="s">
        <v>107</v>
      </c>
      <c r="CP602" s="41" t="s">
        <v>107</v>
      </c>
      <c r="CQ602" s="41" t="s">
        <v>107</v>
      </c>
      <c r="CR602" s="41" t="s">
        <v>107</v>
      </c>
      <c r="CS602" s="41" t="s">
        <v>107</v>
      </c>
      <c r="CT602" s="41" t="s">
        <v>107</v>
      </c>
      <c r="CU602" s="332">
        <v>15899245</v>
      </c>
      <c r="CV602" s="43">
        <v>1</v>
      </c>
    </row>
    <row r="603" spans="1:100" ht="25.5">
      <c r="A603" s="28">
        <v>841</v>
      </c>
      <c r="B603" s="29" t="s">
        <v>254</v>
      </c>
      <c r="C603" s="29" t="s">
        <v>0</v>
      </c>
      <c r="D603" s="29" t="s">
        <v>105</v>
      </c>
      <c r="E603" s="42" t="s">
        <v>106</v>
      </c>
      <c r="F603" s="42" t="s">
        <v>107</v>
      </c>
      <c r="G603" s="30" t="s">
        <v>1782</v>
      </c>
      <c r="H603" s="42" t="s">
        <v>1776</v>
      </c>
      <c r="I603" s="28">
        <v>8801042</v>
      </c>
      <c r="J603" s="28" t="s">
        <v>1783</v>
      </c>
      <c r="K603" s="31" t="s">
        <v>111</v>
      </c>
      <c r="L603" s="32">
        <v>96</v>
      </c>
      <c r="M603" s="28" t="s">
        <v>107</v>
      </c>
      <c r="N603" s="34">
        <v>86000000</v>
      </c>
      <c r="O603" s="33" t="s">
        <v>107</v>
      </c>
      <c r="P603" s="28" t="s">
        <v>2415</v>
      </c>
      <c r="Q603" s="28" t="s">
        <v>112</v>
      </c>
      <c r="R603" s="28" t="s">
        <v>107</v>
      </c>
      <c r="S603" s="28" t="s">
        <v>107</v>
      </c>
      <c r="T603" s="42" t="s">
        <v>107</v>
      </c>
      <c r="U603" s="28" t="s">
        <v>107</v>
      </c>
      <c r="V603" s="28" t="s">
        <v>107</v>
      </c>
      <c r="W603" s="28" t="str">
        <f t="shared" si="9"/>
        <v>N.A.</v>
      </c>
      <c r="X603" s="57" t="s">
        <v>2414</v>
      </c>
      <c r="Y603" s="207">
        <v>0.01</v>
      </c>
      <c r="Z603" s="207">
        <v>0.01</v>
      </c>
      <c r="AA603" s="207">
        <v>0.01</v>
      </c>
      <c r="AB603" s="207">
        <v>0.01</v>
      </c>
      <c r="AC603" s="207">
        <v>1.4999999999999999E-2</v>
      </c>
      <c r="AD603" s="207">
        <v>1.4999999999999999E-2</v>
      </c>
      <c r="AE603" s="28" t="s">
        <v>113</v>
      </c>
      <c r="AF603" s="28" t="s">
        <v>113</v>
      </c>
      <c r="AG603" s="28" t="s">
        <v>113</v>
      </c>
      <c r="AH603" s="37">
        <v>1</v>
      </c>
      <c r="AI603" s="38">
        <v>15287736</v>
      </c>
      <c r="AJ603" s="38">
        <v>550358</v>
      </c>
      <c r="AK603" s="38">
        <v>1161868</v>
      </c>
      <c r="AL603" s="38" t="s">
        <v>107</v>
      </c>
      <c r="AM603" s="38" t="s">
        <v>107</v>
      </c>
      <c r="AN603" s="38">
        <v>11007170</v>
      </c>
      <c r="AO603" s="38">
        <v>794963</v>
      </c>
      <c r="AP603" s="38">
        <v>1284169</v>
      </c>
      <c r="AQ603" s="38">
        <v>489208</v>
      </c>
      <c r="AR603" s="38" t="s">
        <v>107</v>
      </c>
      <c r="AS603" s="38" t="s">
        <v>107</v>
      </c>
      <c r="AT603" s="38" t="s">
        <v>107</v>
      </c>
      <c r="AU603" s="38" t="s">
        <v>107</v>
      </c>
      <c r="AV603" s="38" t="s">
        <v>107</v>
      </c>
      <c r="AW603" s="38" t="s">
        <v>107</v>
      </c>
      <c r="AX603" s="38">
        <v>3057548</v>
      </c>
      <c r="AY603" s="38">
        <v>3057548</v>
      </c>
      <c r="AZ603" s="38">
        <v>3057548</v>
      </c>
      <c r="BA603" s="38">
        <v>3057548</v>
      </c>
      <c r="BB603" s="38" t="s">
        <v>107</v>
      </c>
      <c r="BC603" s="38">
        <v>1589924</v>
      </c>
      <c r="BD603" s="38">
        <v>1100717</v>
      </c>
      <c r="BE603" s="38">
        <v>1834529</v>
      </c>
      <c r="BF603" s="38">
        <v>3913660</v>
      </c>
      <c r="BG603" s="38">
        <v>7705019</v>
      </c>
      <c r="BH603" s="38">
        <v>281294</v>
      </c>
      <c r="BI603" s="38">
        <v>4280567</v>
      </c>
      <c r="BJ603" s="38">
        <v>1039566</v>
      </c>
      <c r="BK603" s="38" t="s">
        <v>107</v>
      </c>
      <c r="BL603" s="38" t="s">
        <v>107</v>
      </c>
      <c r="BM603" s="38" t="s">
        <v>107</v>
      </c>
      <c r="BN603" s="38">
        <v>4280567</v>
      </c>
      <c r="BO603" s="38">
        <v>305755</v>
      </c>
      <c r="BP603" s="38">
        <v>3057548</v>
      </c>
      <c r="BQ603" s="38">
        <v>10395661</v>
      </c>
      <c r="BR603" s="38" t="s">
        <v>107</v>
      </c>
      <c r="BS603" s="38">
        <v>1345321</v>
      </c>
      <c r="BT603" s="330">
        <v>0</v>
      </c>
      <c r="BU603" s="38">
        <v>0</v>
      </c>
      <c r="BV603" s="38">
        <v>6115094</v>
      </c>
      <c r="BW603" s="38">
        <v>8561132</v>
      </c>
      <c r="BX603" s="38">
        <v>12230189</v>
      </c>
      <c r="BY603" s="85" t="s">
        <v>114</v>
      </c>
      <c r="BZ603" s="85" t="s">
        <v>114</v>
      </c>
      <c r="CA603" s="85" t="s">
        <v>114</v>
      </c>
      <c r="CB603" s="85" t="s">
        <v>113</v>
      </c>
      <c r="CC603" s="85" t="s">
        <v>113</v>
      </c>
      <c r="CD603" s="85" t="s">
        <v>113</v>
      </c>
      <c r="CE603" s="85" t="s">
        <v>114</v>
      </c>
      <c r="CF603" s="42" t="s">
        <v>107</v>
      </c>
      <c r="CG603" s="85" t="s">
        <v>107</v>
      </c>
      <c r="CH603" s="85" t="s">
        <v>107</v>
      </c>
      <c r="CI603" s="85" t="s">
        <v>107</v>
      </c>
      <c r="CJ603" s="85" t="s">
        <v>107</v>
      </c>
      <c r="CK603" s="85" t="s">
        <v>107</v>
      </c>
      <c r="CL603" s="85" t="s">
        <v>107</v>
      </c>
      <c r="CM603" s="41" t="s">
        <v>107</v>
      </c>
      <c r="CN603" s="41" t="s">
        <v>107</v>
      </c>
      <c r="CO603" s="41" t="s">
        <v>107</v>
      </c>
      <c r="CP603" s="41" t="s">
        <v>107</v>
      </c>
      <c r="CQ603" s="41" t="s">
        <v>107</v>
      </c>
      <c r="CR603" s="41" t="s">
        <v>107</v>
      </c>
      <c r="CS603" s="41" t="s">
        <v>107</v>
      </c>
      <c r="CT603" s="41" t="s">
        <v>107</v>
      </c>
      <c r="CU603" s="332">
        <v>15899245</v>
      </c>
      <c r="CV603" s="43">
        <v>1</v>
      </c>
    </row>
    <row r="604" spans="1:100" ht="25.5">
      <c r="A604" s="28">
        <v>842</v>
      </c>
      <c r="B604" s="29" t="s">
        <v>254</v>
      </c>
      <c r="C604" s="29" t="s">
        <v>0</v>
      </c>
      <c r="D604" s="29" t="s">
        <v>105</v>
      </c>
      <c r="E604" s="42" t="s">
        <v>106</v>
      </c>
      <c r="F604" s="42" t="s">
        <v>107</v>
      </c>
      <c r="G604" s="30" t="s">
        <v>1784</v>
      </c>
      <c r="H604" s="42" t="s">
        <v>1776</v>
      </c>
      <c r="I604" s="28">
        <v>8801055</v>
      </c>
      <c r="J604" s="28" t="s">
        <v>1785</v>
      </c>
      <c r="K604" s="31" t="s">
        <v>111</v>
      </c>
      <c r="L604" s="32">
        <v>67</v>
      </c>
      <c r="M604" s="28" t="s">
        <v>107</v>
      </c>
      <c r="N604" s="34">
        <v>55600000</v>
      </c>
      <c r="O604" s="33" t="s">
        <v>107</v>
      </c>
      <c r="P604" s="28" t="s">
        <v>2415</v>
      </c>
      <c r="Q604" s="28" t="s">
        <v>112</v>
      </c>
      <c r="R604" s="28" t="s">
        <v>107</v>
      </c>
      <c r="S604" s="28" t="s">
        <v>107</v>
      </c>
      <c r="T604" s="42" t="s">
        <v>107</v>
      </c>
      <c r="U604" s="28" t="s">
        <v>107</v>
      </c>
      <c r="V604" s="28" t="s">
        <v>107</v>
      </c>
      <c r="W604" s="28" t="str">
        <f t="shared" si="9"/>
        <v>N.A.</v>
      </c>
      <c r="X604" s="57" t="s">
        <v>2412</v>
      </c>
      <c r="Y604" s="207">
        <v>0.01</v>
      </c>
      <c r="Z604" s="207">
        <v>0.01</v>
      </c>
      <c r="AA604" s="207">
        <v>0.01</v>
      </c>
      <c r="AB604" s="207">
        <v>0.01</v>
      </c>
      <c r="AC604" s="207">
        <v>1.4999999999999999E-2</v>
      </c>
      <c r="AD604" s="207">
        <v>1.4999999999999999E-2</v>
      </c>
      <c r="AE604" s="28" t="s">
        <v>113</v>
      </c>
      <c r="AF604" s="28" t="s">
        <v>113</v>
      </c>
      <c r="AG604" s="28" t="s">
        <v>113</v>
      </c>
      <c r="AH604" s="37">
        <v>1</v>
      </c>
      <c r="AI604" s="38">
        <v>15287736</v>
      </c>
      <c r="AJ604" s="38">
        <v>550358</v>
      </c>
      <c r="AK604" s="38">
        <v>1161868</v>
      </c>
      <c r="AL604" s="38" t="s">
        <v>107</v>
      </c>
      <c r="AM604" s="38" t="s">
        <v>107</v>
      </c>
      <c r="AN604" s="38">
        <v>11007170</v>
      </c>
      <c r="AO604" s="38">
        <v>794963</v>
      </c>
      <c r="AP604" s="38">
        <v>1284169</v>
      </c>
      <c r="AQ604" s="38">
        <v>489208</v>
      </c>
      <c r="AR604" s="38" t="s">
        <v>107</v>
      </c>
      <c r="AS604" s="38" t="s">
        <v>107</v>
      </c>
      <c r="AT604" s="38" t="s">
        <v>107</v>
      </c>
      <c r="AU604" s="38" t="s">
        <v>107</v>
      </c>
      <c r="AV604" s="38" t="s">
        <v>107</v>
      </c>
      <c r="AW604" s="38" t="s">
        <v>107</v>
      </c>
      <c r="AX604" s="38">
        <v>3057548</v>
      </c>
      <c r="AY604" s="38">
        <v>3057548</v>
      </c>
      <c r="AZ604" s="38">
        <v>3057548</v>
      </c>
      <c r="BA604" s="38">
        <v>3057548</v>
      </c>
      <c r="BB604" s="38" t="s">
        <v>107</v>
      </c>
      <c r="BC604" s="38">
        <v>1589924</v>
      </c>
      <c r="BD604" s="38">
        <v>1100717</v>
      </c>
      <c r="BE604" s="38">
        <v>1834529</v>
      </c>
      <c r="BF604" s="38">
        <v>3913660</v>
      </c>
      <c r="BG604" s="38">
        <v>7705019</v>
      </c>
      <c r="BH604" s="38">
        <v>281294</v>
      </c>
      <c r="BI604" s="38">
        <v>4280567</v>
      </c>
      <c r="BJ604" s="38">
        <v>1039566</v>
      </c>
      <c r="BK604" s="38" t="s">
        <v>107</v>
      </c>
      <c r="BL604" s="38" t="s">
        <v>107</v>
      </c>
      <c r="BM604" s="38" t="s">
        <v>107</v>
      </c>
      <c r="BN604" s="38">
        <v>4280567</v>
      </c>
      <c r="BO604" s="38">
        <v>305755</v>
      </c>
      <c r="BP604" s="38">
        <v>3057548</v>
      </c>
      <c r="BQ604" s="38">
        <v>10395661</v>
      </c>
      <c r="BR604" s="38" t="s">
        <v>107</v>
      </c>
      <c r="BS604" s="38">
        <v>1345321</v>
      </c>
      <c r="BT604" s="330">
        <v>0</v>
      </c>
      <c r="BU604" s="38">
        <v>0</v>
      </c>
      <c r="BV604" s="38">
        <v>6115094</v>
      </c>
      <c r="BW604" s="38">
        <v>8561132</v>
      </c>
      <c r="BX604" s="38">
        <v>12230189</v>
      </c>
      <c r="BY604" s="85" t="s">
        <v>114</v>
      </c>
      <c r="BZ604" s="85" t="s">
        <v>114</v>
      </c>
      <c r="CA604" s="85" t="s">
        <v>114</v>
      </c>
      <c r="CB604" s="85" t="s">
        <v>113</v>
      </c>
      <c r="CC604" s="85" t="s">
        <v>113</v>
      </c>
      <c r="CD604" s="85" t="s">
        <v>113</v>
      </c>
      <c r="CE604" s="85" t="s">
        <v>114</v>
      </c>
      <c r="CF604" s="42" t="s">
        <v>107</v>
      </c>
      <c r="CG604" s="85" t="s">
        <v>107</v>
      </c>
      <c r="CH604" s="85" t="s">
        <v>107</v>
      </c>
      <c r="CI604" s="85" t="s">
        <v>107</v>
      </c>
      <c r="CJ604" s="85" t="s">
        <v>107</v>
      </c>
      <c r="CK604" s="85" t="s">
        <v>107</v>
      </c>
      <c r="CL604" s="85" t="s">
        <v>107</v>
      </c>
      <c r="CM604" s="41" t="s">
        <v>107</v>
      </c>
      <c r="CN604" s="41" t="s">
        <v>107</v>
      </c>
      <c r="CO604" s="41" t="s">
        <v>107</v>
      </c>
      <c r="CP604" s="41" t="s">
        <v>107</v>
      </c>
      <c r="CQ604" s="41" t="s">
        <v>107</v>
      </c>
      <c r="CR604" s="41" t="s">
        <v>107</v>
      </c>
      <c r="CS604" s="41" t="s">
        <v>107</v>
      </c>
      <c r="CT604" s="41" t="s">
        <v>107</v>
      </c>
      <c r="CU604" s="332">
        <v>15899245</v>
      </c>
      <c r="CV604" s="43">
        <v>1</v>
      </c>
    </row>
    <row r="605" spans="1:100" ht="25.5">
      <c r="A605" s="28">
        <v>843</v>
      </c>
      <c r="B605" s="29" t="s">
        <v>254</v>
      </c>
      <c r="C605" s="29" t="s">
        <v>0</v>
      </c>
      <c r="D605" s="29" t="s">
        <v>105</v>
      </c>
      <c r="E605" s="42" t="s">
        <v>106</v>
      </c>
      <c r="F605" s="42" t="s">
        <v>107</v>
      </c>
      <c r="G605" s="30" t="s">
        <v>1784</v>
      </c>
      <c r="H605" s="42" t="s">
        <v>1776</v>
      </c>
      <c r="I605" s="28">
        <v>8801056</v>
      </c>
      <c r="J605" s="28" t="s">
        <v>1786</v>
      </c>
      <c r="K605" s="31" t="s">
        <v>111</v>
      </c>
      <c r="L605" s="32">
        <v>67</v>
      </c>
      <c r="M605" s="28" t="s">
        <v>107</v>
      </c>
      <c r="N605" s="34">
        <v>47100000</v>
      </c>
      <c r="O605" s="33" t="s">
        <v>107</v>
      </c>
      <c r="P605" s="28" t="s">
        <v>2415</v>
      </c>
      <c r="Q605" s="28" t="s">
        <v>112</v>
      </c>
      <c r="R605" s="28" t="s">
        <v>107</v>
      </c>
      <c r="S605" s="28" t="s">
        <v>107</v>
      </c>
      <c r="T605" s="42" t="s">
        <v>107</v>
      </c>
      <c r="U605" s="28" t="s">
        <v>107</v>
      </c>
      <c r="V605" s="28" t="s">
        <v>107</v>
      </c>
      <c r="W605" s="28" t="str">
        <f t="shared" si="9"/>
        <v>N.A.</v>
      </c>
      <c r="X605" s="57" t="s">
        <v>2412</v>
      </c>
      <c r="Y605" s="207">
        <v>0.01</v>
      </c>
      <c r="Z605" s="207">
        <v>0.01</v>
      </c>
      <c r="AA605" s="207">
        <v>0.01</v>
      </c>
      <c r="AB605" s="207">
        <v>0.01</v>
      </c>
      <c r="AC605" s="207">
        <v>1.4999999999999999E-2</v>
      </c>
      <c r="AD605" s="207">
        <v>1.4999999999999999E-2</v>
      </c>
      <c r="AE605" s="28" t="s">
        <v>113</v>
      </c>
      <c r="AF605" s="28" t="s">
        <v>113</v>
      </c>
      <c r="AG605" s="28" t="s">
        <v>113</v>
      </c>
      <c r="AH605" s="37">
        <v>1</v>
      </c>
      <c r="AI605" s="38">
        <v>15287736</v>
      </c>
      <c r="AJ605" s="38">
        <v>550358</v>
      </c>
      <c r="AK605" s="38">
        <v>1161868</v>
      </c>
      <c r="AL605" s="38" t="s">
        <v>107</v>
      </c>
      <c r="AM605" s="38" t="s">
        <v>107</v>
      </c>
      <c r="AN605" s="38">
        <v>11007170</v>
      </c>
      <c r="AO605" s="38">
        <v>794963</v>
      </c>
      <c r="AP605" s="38">
        <v>1284169</v>
      </c>
      <c r="AQ605" s="38">
        <v>489208</v>
      </c>
      <c r="AR605" s="38" t="s">
        <v>107</v>
      </c>
      <c r="AS605" s="38" t="s">
        <v>107</v>
      </c>
      <c r="AT605" s="38" t="s">
        <v>107</v>
      </c>
      <c r="AU605" s="38" t="s">
        <v>107</v>
      </c>
      <c r="AV605" s="38" t="s">
        <v>107</v>
      </c>
      <c r="AW605" s="38" t="s">
        <v>107</v>
      </c>
      <c r="AX605" s="38">
        <v>3057548</v>
      </c>
      <c r="AY605" s="38">
        <v>3057548</v>
      </c>
      <c r="AZ605" s="38">
        <v>3057548</v>
      </c>
      <c r="BA605" s="38">
        <v>3057548</v>
      </c>
      <c r="BB605" s="38" t="s">
        <v>107</v>
      </c>
      <c r="BC605" s="38">
        <v>1589924</v>
      </c>
      <c r="BD605" s="38">
        <v>1100717</v>
      </c>
      <c r="BE605" s="38">
        <v>1834529</v>
      </c>
      <c r="BF605" s="38">
        <v>3913660</v>
      </c>
      <c r="BG605" s="38">
        <v>7705019</v>
      </c>
      <c r="BH605" s="38">
        <v>281294</v>
      </c>
      <c r="BI605" s="38">
        <v>4280567</v>
      </c>
      <c r="BJ605" s="38">
        <v>1039566</v>
      </c>
      <c r="BK605" s="38" t="s">
        <v>107</v>
      </c>
      <c r="BL605" s="38" t="s">
        <v>107</v>
      </c>
      <c r="BM605" s="38" t="s">
        <v>107</v>
      </c>
      <c r="BN605" s="38">
        <v>4280567</v>
      </c>
      <c r="BO605" s="38">
        <v>305755</v>
      </c>
      <c r="BP605" s="38">
        <v>3057548</v>
      </c>
      <c r="BQ605" s="38">
        <v>10395661</v>
      </c>
      <c r="BR605" s="38" t="s">
        <v>107</v>
      </c>
      <c r="BS605" s="38">
        <v>1345321</v>
      </c>
      <c r="BT605" s="330">
        <v>0</v>
      </c>
      <c r="BU605" s="38">
        <v>0</v>
      </c>
      <c r="BV605" s="38">
        <v>6115094</v>
      </c>
      <c r="BW605" s="38">
        <v>8561132</v>
      </c>
      <c r="BX605" s="38">
        <v>12230189</v>
      </c>
      <c r="BY605" s="85" t="s">
        <v>114</v>
      </c>
      <c r="BZ605" s="85" t="s">
        <v>114</v>
      </c>
      <c r="CA605" s="85" t="s">
        <v>114</v>
      </c>
      <c r="CB605" s="85" t="s">
        <v>113</v>
      </c>
      <c r="CC605" s="85" t="s">
        <v>113</v>
      </c>
      <c r="CD605" s="85" t="s">
        <v>113</v>
      </c>
      <c r="CE605" s="85" t="s">
        <v>114</v>
      </c>
      <c r="CF605" s="42" t="s">
        <v>107</v>
      </c>
      <c r="CG605" s="85" t="s">
        <v>107</v>
      </c>
      <c r="CH605" s="85" t="s">
        <v>107</v>
      </c>
      <c r="CI605" s="85" t="s">
        <v>107</v>
      </c>
      <c r="CJ605" s="85" t="s">
        <v>107</v>
      </c>
      <c r="CK605" s="85" t="s">
        <v>107</v>
      </c>
      <c r="CL605" s="85" t="s">
        <v>107</v>
      </c>
      <c r="CM605" s="41" t="s">
        <v>107</v>
      </c>
      <c r="CN605" s="41" t="s">
        <v>107</v>
      </c>
      <c r="CO605" s="41" t="s">
        <v>107</v>
      </c>
      <c r="CP605" s="41" t="s">
        <v>107</v>
      </c>
      <c r="CQ605" s="41" t="s">
        <v>107</v>
      </c>
      <c r="CR605" s="41" t="s">
        <v>107</v>
      </c>
      <c r="CS605" s="41" t="s">
        <v>107</v>
      </c>
      <c r="CT605" s="41" t="s">
        <v>107</v>
      </c>
      <c r="CU605" s="332">
        <v>15899245</v>
      </c>
      <c r="CV605" s="43">
        <v>1</v>
      </c>
    </row>
    <row r="606" spans="1:100" ht="25.5">
      <c r="A606" s="28">
        <v>844</v>
      </c>
      <c r="B606" s="29" t="s">
        <v>254</v>
      </c>
      <c r="C606" s="29" t="s">
        <v>0</v>
      </c>
      <c r="D606" s="29" t="s">
        <v>105</v>
      </c>
      <c r="E606" s="42" t="s">
        <v>106</v>
      </c>
      <c r="F606" s="42" t="s">
        <v>107</v>
      </c>
      <c r="G606" s="30" t="s">
        <v>1787</v>
      </c>
      <c r="H606" s="42" t="s">
        <v>1776</v>
      </c>
      <c r="I606" s="28">
        <v>8801050</v>
      </c>
      <c r="J606" s="28" t="s">
        <v>1788</v>
      </c>
      <c r="K606" s="31" t="s">
        <v>111</v>
      </c>
      <c r="L606" s="32">
        <v>84</v>
      </c>
      <c r="M606" s="28" t="s">
        <v>107</v>
      </c>
      <c r="N606" s="34">
        <v>63400000</v>
      </c>
      <c r="O606" s="33" t="s">
        <v>107</v>
      </c>
      <c r="P606" s="28" t="s">
        <v>2415</v>
      </c>
      <c r="Q606" s="28" t="s">
        <v>112</v>
      </c>
      <c r="R606" s="28" t="s">
        <v>107</v>
      </c>
      <c r="S606" s="28" t="s">
        <v>107</v>
      </c>
      <c r="T606" s="42" t="s">
        <v>107</v>
      </c>
      <c r="U606" s="28" t="s">
        <v>107</v>
      </c>
      <c r="V606" s="28" t="s">
        <v>107</v>
      </c>
      <c r="W606" s="28" t="str">
        <f t="shared" si="9"/>
        <v>N.A.</v>
      </c>
      <c r="X606" s="57" t="s">
        <v>2413</v>
      </c>
      <c r="Y606" s="207">
        <v>0.01</v>
      </c>
      <c r="Z606" s="207">
        <v>0.01</v>
      </c>
      <c r="AA606" s="207">
        <v>0.01</v>
      </c>
      <c r="AB606" s="207">
        <v>0.01</v>
      </c>
      <c r="AC606" s="207">
        <v>1.4999999999999999E-2</v>
      </c>
      <c r="AD606" s="207">
        <v>1.4999999999999999E-2</v>
      </c>
      <c r="AE606" s="28" t="s">
        <v>113</v>
      </c>
      <c r="AF606" s="28" t="s">
        <v>113</v>
      </c>
      <c r="AG606" s="28" t="s">
        <v>113</v>
      </c>
      <c r="AH606" s="37">
        <v>1</v>
      </c>
      <c r="AI606" s="38">
        <v>15287736</v>
      </c>
      <c r="AJ606" s="38">
        <v>550358</v>
      </c>
      <c r="AK606" s="38">
        <v>1161868</v>
      </c>
      <c r="AL606" s="38" t="s">
        <v>107</v>
      </c>
      <c r="AM606" s="38" t="s">
        <v>107</v>
      </c>
      <c r="AN606" s="38">
        <v>11007170</v>
      </c>
      <c r="AO606" s="38">
        <v>794963</v>
      </c>
      <c r="AP606" s="38">
        <v>1284169</v>
      </c>
      <c r="AQ606" s="38">
        <v>489208</v>
      </c>
      <c r="AR606" s="38" t="s">
        <v>107</v>
      </c>
      <c r="AS606" s="38" t="s">
        <v>107</v>
      </c>
      <c r="AT606" s="38" t="s">
        <v>107</v>
      </c>
      <c r="AU606" s="38" t="s">
        <v>107</v>
      </c>
      <c r="AV606" s="38" t="s">
        <v>107</v>
      </c>
      <c r="AW606" s="38" t="s">
        <v>107</v>
      </c>
      <c r="AX606" s="38">
        <v>3057548</v>
      </c>
      <c r="AY606" s="38">
        <v>3057548</v>
      </c>
      <c r="AZ606" s="38">
        <v>3057548</v>
      </c>
      <c r="BA606" s="38">
        <v>3057548</v>
      </c>
      <c r="BB606" s="38" t="s">
        <v>107</v>
      </c>
      <c r="BC606" s="38">
        <v>1589924</v>
      </c>
      <c r="BD606" s="38">
        <v>1100717</v>
      </c>
      <c r="BE606" s="38">
        <v>1834529</v>
      </c>
      <c r="BF606" s="38">
        <v>3913660</v>
      </c>
      <c r="BG606" s="38">
        <v>7705019</v>
      </c>
      <c r="BH606" s="38">
        <v>281294</v>
      </c>
      <c r="BI606" s="38">
        <v>4280567</v>
      </c>
      <c r="BJ606" s="38">
        <v>1039566</v>
      </c>
      <c r="BK606" s="38" t="s">
        <v>107</v>
      </c>
      <c r="BL606" s="38" t="s">
        <v>107</v>
      </c>
      <c r="BM606" s="38" t="s">
        <v>107</v>
      </c>
      <c r="BN606" s="38">
        <v>4280567</v>
      </c>
      <c r="BO606" s="38">
        <v>305755</v>
      </c>
      <c r="BP606" s="38">
        <v>3057548</v>
      </c>
      <c r="BQ606" s="38">
        <v>10395661</v>
      </c>
      <c r="BR606" s="38" t="s">
        <v>107</v>
      </c>
      <c r="BS606" s="38">
        <v>1345321</v>
      </c>
      <c r="BT606" s="330">
        <v>0</v>
      </c>
      <c r="BU606" s="38">
        <v>0</v>
      </c>
      <c r="BV606" s="38">
        <v>6115094</v>
      </c>
      <c r="BW606" s="38">
        <v>8561132</v>
      </c>
      <c r="BX606" s="38">
        <v>12230189</v>
      </c>
      <c r="BY606" s="85" t="s">
        <v>114</v>
      </c>
      <c r="BZ606" s="85" t="s">
        <v>114</v>
      </c>
      <c r="CA606" s="85" t="s">
        <v>114</v>
      </c>
      <c r="CB606" s="85" t="s">
        <v>113</v>
      </c>
      <c r="CC606" s="85" t="s">
        <v>113</v>
      </c>
      <c r="CD606" s="85" t="s">
        <v>113</v>
      </c>
      <c r="CE606" s="85" t="s">
        <v>114</v>
      </c>
      <c r="CF606" s="42" t="s">
        <v>107</v>
      </c>
      <c r="CG606" s="85" t="s">
        <v>107</v>
      </c>
      <c r="CH606" s="85" t="s">
        <v>107</v>
      </c>
      <c r="CI606" s="85" t="s">
        <v>107</v>
      </c>
      <c r="CJ606" s="85" t="s">
        <v>107</v>
      </c>
      <c r="CK606" s="85" t="s">
        <v>107</v>
      </c>
      <c r="CL606" s="85" t="s">
        <v>107</v>
      </c>
      <c r="CM606" s="41" t="s">
        <v>107</v>
      </c>
      <c r="CN606" s="41" t="s">
        <v>107</v>
      </c>
      <c r="CO606" s="41" t="s">
        <v>107</v>
      </c>
      <c r="CP606" s="41" t="s">
        <v>107</v>
      </c>
      <c r="CQ606" s="41" t="s">
        <v>107</v>
      </c>
      <c r="CR606" s="41" t="s">
        <v>107</v>
      </c>
      <c r="CS606" s="41" t="s">
        <v>107</v>
      </c>
      <c r="CT606" s="41" t="s">
        <v>107</v>
      </c>
      <c r="CU606" s="332">
        <v>15899245</v>
      </c>
      <c r="CV606" s="43">
        <v>1</v>
      </c>
    </row>
    <row r="607" spans="1:100" ht="25.5">
      <c r="A607" s="28">
        <v>845</v>
      </c>
      <c r="B607" s="29" t="s">
        <v>254</v>
      </c>
      <c r="C607" s="29" t="s">
        <v>0</v>
      </c>
      <c r="D607" s="29" t="s">
        <v>105</v>
      </c>
      <c r="E607" s="42" t="s">
        <v>106</v>
      </c>
      <c r="F607" s="42" t="s">
        <v>107</v>
      </c>
      <c r="G607" s="30" t="s">
        <v>1787</v>
      </c>
      <c r="H607" s="42" t="s">
        <v>1776</v>
      </c>
      <c r="I607" s="28">
        <v>8801051</v>
      </c>
      <c r="J607" s="28" t="s">
        <v>1789</v>
      </c>
      <c r="K607" s="31" t="s">
        <v>111</v>
      </c>
      <c r="L607" s="32">
        <v>84</v>
      </c>
      <c r="M607" s="28" t="s">
        <v>107</v>
      </c>
      <c r="N607" s="34">
        <v>65500000</v>
      </c>
      <c r="O607" s="33" t="s">
        <v>107</v>
      </c>
      <c r="P607" s="28" t="s">
        <v>2415</v>
      </c>
      <c r="Q607" s="28" t="s">
        <v>112</v>
      </c>
      <c r="R607" s="28" t="s">
        <v>107</v>
      </c>
      <c r="S607" s="28" t="s">
        <v>107</v>
      </c>
      <c r="T607" s="42" t="s">
        <v>107</v>
      </c>
      <c r="U607" s="28" t="s">
        <v>107</v>
      </c>
      <c r="V607" s="28" t="s">
        <v>107</v>
      </c>
      <c r="W607" s="28" t="str">
        <f t="shared" si="9"/>
        <v>N.A.</v>
      </c>
      <c r="X607" s="57" t="s">
        <v>2413</v>
      </c>
      <c r="Y607" s="207">
        <v>0.01</v>
      </c>
      <c r="Z607" s="207">
        <v>0.01</v>
      </c>
      <c r="AA607" s="207">
        <v>0.01</v>
      </c>
      <c r="AB607" s="207">
        <v>0.01</v>
      </c>
      <c r="AC607" s="207">
        <v>1.4999999999999999E-2</v>
      </c>
      <c r="AD607" s="207">
        <v>1.4999999999999999E-2</v>
      </c>
      <c r="AE607" s="28" t="s">
        <v>113</v>
      </c>
      <c r="AF607" s="28" t="s">
        <v>113</v>
      </c>
      <c r="AG607" s="28" t="s">
        <v>113</v>
      </c>
      <c r="AH607" s="37">
        <v>1</v>
      </c>
      <c r="AI607" s="38">
        <v>15287736</v>
      </c>
      <c r="AJ607" s="38">
        <v>550358</v>
      </c>
      <c r="AK607" s="38">
        <v>1161868</v>
      </c>
      <c r="AL607" s="38" t="s">
        <v>107</v>
      </c>
      <c r="AM607" s="38" t="s">
        <v>107</v>
      </c>
      <c r="AN607" s="38">
        <v>11007170</v>
      </c>
      <c r="AO607" s="38">
        <v>794963</v>
      </c>
      <c r="AP607" s="38">
        <v>1284169</v>
      </c>
      <c r="AQ607" s="38">
        <v>489208</v>
      </c>
      <c r="AR607" s="38" t="s">
        <v>107</v>
      </c>
      <c r="AS607" s="38" t="s">
        <v>107</v>
      </c>
      <c r="AT607" s="38" t="s">
        <v>107</v>
      </c>
      <c r="AU607" s="38" t="s">
        <v>107</v>
      </c>
      <c r="AV607" s="38" t="s">
        <v>107</v>
      </c>
      <c r="AW607" s="38" t="s">
        <v>107</v>
      </c>
      <c r="AX607" s="38">
        <v>3057548</v>
      </c>
      <c r="AY607" s="38">
        <v>3057548</v>
      </c>
      <c r="AZ607" s="38">
        <v>3057548</v>
      </c>
      <c r="BA607" s="38">
        <v>3057548</v>
      </c>
      <c r="BB607" s="38" t="s">
        <v>107</v>
      </c>
      <c r="BC607" s="38">
        <v>1589924</v>
      </c>
      <c r="BD607" s="38">
        <v>1100717</v>
      </c>
      <c r="BE607" s="38">
        <v>1834529</v>
      </c>
      <c r="BF607" s="38">
        <v>3913660</v>
      </c>
      <c r="BG607" s="38">
        <v>7705019</v>
      </c>
      <c r="BH607" s="38">
        <v>281294</v>
      </c>
      <c r="BI607" s="38">
        <v>4280567</v>
      </c>
      <c r="BJ607" s="38">
        <v>1039566</v>
      </c>
      <c r="BK607" s="38" t="s">
        <v>107</v>
      </c>
      <c r="BL607" s="38" t="s">
        <v>107</v>
      </c>
      <c r="BM607" s="38" t="s">
        <v>107</v>
      </c>
      <c r="BN607" s="38">
        <v>4280567</v>
      </c>
      <c r="BO607" s="38">
        <v>305755</v>
      </c>
      <c r="BP607" s="38">
        <v>3057548</v>
      </c>
      <c r="BQ607" s="38">
        <v>10395661</v>
      </c>
      <c r="BR607" s="38" t="s">
        <v>107</v>
      </c>
      <c r="BS607" s="38">
        <v>1345321</v>
      </c>
      <c r="BT607" s="330">
        <v>0</v>
      </c>
      <c r="BU607" s="38">
        <v>0</v>
      </c>
      <c r="BV607" s="38">
        <v>6115094</v>
      </c>
      <c r="BW607" s="38">
        <v>8561132</v>
      </c>
      <c r="BX607" s="38">
        <v>12230189</v>
      </c>
      <c r="BY607" s="85" t="s">
        <v>114</v>
      </c>
      <c r="BZ607" s="85" t="s">
        <v>114</v>
      </c>
      <c r="CA607" s="85" t="s">
        <v>114</v>
      </c>
      <c r="CB607" s="85" t="s">
        <v>113</v>
      </c>
      <c r="CC607" s="85" t="s">
        <v>113</v>
      </c>
      <c r="CD607" s="85" t="s">
        <v>113</v>
      </c>
      <c r="CE607" s="85" t="s">
        <v>114</v>
      </c>
      <c r="CF607" s="42" t="s">
        <v>107</v>
      </c>
      <c r="CG607" s="85" t="s">
        <v>107</v>
      </c>
      <c r="CH607" s="85" t="s">
        <v>107</v>
      </c>
      <c r="CI607" s="85" t="s">
        <v>107</v>
      </c>
      <c r="CJ607" s="85" t="s">
        <v>107</v>
      </c>
      <c r="CK607" s="85" t="s">
        <v>107</v>
      </c>
      <c r="CL607" s="85" t="s">
        <v>107</v>
      </c>
      <c r="CM607" s="41" t="s">
        <v>107</v>
      </c>
      <c r="CN607" s="41" t="s">
        <v>107</v>
      </c>
      <c r="CO607" s="41" t="s">
        <v>107</v>
      </c>
      <c r="CP607" s="41" t="s">
        <v>107</v>
      </c>
      <c r="CQ607" s="41" t="s">
        <v>107</v>
      </c>
      <c r="CR607" s="41" t="s">
        <v>107</v>
      </c>
      <c r="CS607" s="41" t="s">
        <v>107</v>
      </c>
      <c r="CT607" s="41" t="s">
        <v>107</v>
      </c>
      <c r="CU607" s="332">
        <v>15899245</v>
      </c>
      <c r="CV607" s="43">
        <v>1</v>
      </c>
    </row>
    <row r="608" spans="1:100" ht="25.5">
      <c r="A608" s="28">
        <v>846</v>
      </c>
      <c r="B608" s="29" t="s">
        <v>254</v>
      </c>
      <c r="C608" s="29" t="s">
        <v>0</v>
      </c>
      <c r="D608" s="29" t="s">
        <v>105</v>
      </c>
      <c r="E608" s="42" t="s">
        <v>106</v>
      </c>
      <c r="F608" s="42" t="s">
        <v>107</v>
      </c>
      <c r="G608" s="30" t="s">
        <v>1790</v>
      </c>
      <c r="H608" s="42" t="s">
        <v>1776</v>
      </c>
      <c r="I608" s="28">
        <v>8801057</v>
      </c>
      <c r="J608" s="28" t="s">
        <v>1791</v>
      </c>
      <c r="K608" s="31" t="s">
        <v>111</v>
      </c>
      <c r="L608" s="32">
        <v>98</v>
      </c>
      <c r="M608" s="28" t="s">
        <v>107</v>
      </c>
      <c r="N608" s="34">
        <v>72100000</v>
      </c>
      <c r="O608" s="29" t="s">
        <v>107</v>
      </c>
      <c r="P608" s="28" t="s">
        <v>2415</v>
      </c>
      <c r="Q608" s="28" t="s">
        <v>112</v>
      </c>
      <c r="R608" s="28" t="s">
        <v>107</v>
      </c>
      <c r="S608" s="28" t="s">
        <v>107</v>
      </c>
      <c r="T608" s="42" t="s">
        <v>107</v>
      </c>
      <c r="U608" s="28" t="s">
        <v>107</v>
      </c>
      <c r="V608" s="28" t="s">
        <v>107</v>
      </c>
      <c r="W608" s="28" t="str">
        <f t="shared" si="9"/>
        <v>N.A.</v>
      </c>
      <c r="X608" s="57" t="s">
        <v>2413</v>
      </c>
      <c r="Y608" s="207">
        <v>0.04</v>
      </c>
      <c r="Z608" s="207">
        <v>0.04</v>
      </c>
      <c r="AA608" s="207">
        <v>0.04</v>
      </c>
      <c r="AB608" s="207">
        <v>0.05</v>
      </c>
      <c r="AC608" s="207">
        <v>0.06</v>
      </c>
      <c r="AD608" s="207">
        <v>7.0000000000000007E-2</v>
      </c>
      <c r="AE608" s="28" t="s">
        <v>1251</v>
      </c>
      <c r="AF608" s="28" t="s">
        <v>176</v>
      </c>
      <c r="AG608" s="28" t="s">
        <v>1251</v>
      </c>
      <c r="AH608" s="37">
        <v>1</v>
      </c>
      <c r="AI608" s="38" t="s">
        <v>107</v>
      </c>
      <c r="AJ608" s="38">
        <v>245086</v>
      </c>
      <c r="AK608" s="38">
        <v>0</v>
      </c>
      <c r="AL608" s="38" t="s">
        <v>107</v>
      </c>
      <c r="AM608" s="38" t="s">
        <v>107</v>
      </c>
      <c r="AN608" s="38">
        <v>9531108</v>
      </c>
      <c r="AO608" s="38">
        <v>612714</v>
      </c>
      <c r="AP608" s="38">
        <v>612714</v>
      </c>
      <c r="AQ608" s="38">
        <v>136159</v>
      </c>
      <c r="AR608" s="38" t="s">
        <v>107</v>
      </c>
      <c r="AS608" s="38" t="s">
        <v>107</v>
      </c>
      <c r="AT608" s="38" t="s">
        <v>107</v>
      </c>
      <c r="AU608" s="38" t="s">
        <v>107</v>
      </c>
      <c r="AV608" s="38" t="s">
        <v>107</v>
      </c>
      <c r="AW608" s="38">
        <v>2723174</v>
      </c>
      <c r="AX608" s="38">
        <v>2587015</v>
      </c>
      <c r="AY608" s="38">
        <v>9531108</v>
      </c>
      <c r="AZ608" s="38">
        <v>2587015</v>
      </c>
      <c r="BA608" s="38">
        <v>2587015</v>
      </c>
      <c r="BB608" s="38">
        <v>0</v>
      </c>
      <c r="BC608" s="38">
        <v>0</v>
      </c>
      <c r="BD608" s="38">
        <v>953111</v>
      </c>
      <c r="BE608" s="38">
        <v>1456898</v>
      </c>
      <c r="BF608" s="38" t="s">
        <v>107</v>
      </c>
      <c r="BG608" s="38">
        <v>7897204</v>
      </c>
      <c r="BH608" s="38">
        <v>204238</v>
      </c>
      <c r="BI608" s="38">
        <v>3403968</v>
      </c>
      <c r="BJ608" s="38">
        <v>939495</v>
      </c>
      <c r="BK608" s="38" t="s">
        <v>107</v>
      </c>
      <c r="BL608" s="38" t="s">
        <v>107</v>
      </c>
      <c r="BM608" s="38" t="s">
        <v>107</v>
      </c>
      <c r="BN608" s="38" t="s">
        <v>107</v>
      </c>
      <c r="BO608" s="38">
        <v>204238</v>
      </c>
      <c r="BP608" s="38" t="s">
        <v>107</v>
      </c>
      <c r="BQ608" s="38">
        <v>7624887</v>
      </c>
      <c r="BR608" s="38">
        <v>0</v>
      </c>
      <c r="BS608" s="38">
        <v>1225429</v>
      </c>
      <c r="BT608" s="330" t="s">
        <v>107</v>
      </c>
      <c r="BU608" s="38" t="s">
        <v>107</v>
      </c>
      <c r="BV608" s="38" t="s">
        <v>107</v>
      </c>
      <c r="BW608" s="38" t="s">
        <v>107</v>
      </c>
      <c r="BX608" s="38" t="s">
        <v>107</v>
      </c>
      <c r="BY608" s="85" t="s">
        <v>176</v>
      </c>
      <c r="BZ608" s="85" t="s">
        <v>176</v>
      </c>
      <c r="CA608" s="85" t="s">
        <v>176</v>
      </c>
      <c r="CB608" s="85" t="s">
        <v>176</v>
      </c>
      <c r="CC608" s="85" t="s">
        <v>176</v>
      </c>
      <c r="CD608" s="85" t="s">
        <v>176</v>
      </c>
      <c r="CE608" s="85" t="s">
        <v>107</v>
      </c>
      <c r="CF608" s="42" t="s">
        <v>107</v>
      </c>
      <c r="CG608" s="85" t="s">
        <v>107</v>
      </c>
      <c r="CH608" s="85" t="s">
        <v>107</v>
      </c>
      <c r="CI608" s="85" t="s">
        <v>107</v>
      </c>
      <c r="CJ608" s="85" t="s">
        <v>107</v>
      </c>
      <c r="CK608" s="85" t="s">
        <v>107</v>
      </c>
      <c r="CL608" s="85" t="s">
        <v>107</v>
      </c>
      <c r="CM608" s="41" t="s">
        <v>107</v>
      </c>
      <c r="CN608" s="41" t="s">
        <v>107</v>
      </c>
      <c r="CO608" s="41" t="s">
        <v>107</v>
      </c>
      <c r="CP608" s="41" t="s">
        <v>107</v>
      </c>
      <c r="CQ608" s="41" t="s">
        <v>107</v>
      </c>
      <c r="CR608" s="41" t="s">
        <v>107</v>
      </c>
      <c r="CS608" s="41" t="s">
        <v>107</v>
      </c>
      <c r="CT608" s="41" t="s">
        <v>107</v>
      </c>
      <c r="CU608" s="332">
        <v>13479710</v>
      </c>
      <c r="CV608" s="43">
        <v>1</v>
      </c>
    </row>
    <row r="609" spans="1:100" ht="25.5">
      <c r="A609" s="28">
        <v>847</v>
      </c>
      <c r="B609" s="29" t="s">
        <v>254</v>
      </c>
      <c r="C609" s="29" t="s">
        <v>0</v>
      </c>
      <c r="D609" s="29" t="s">
        <v>337</v>
      </c>
      <c r="E609" s="42" t="s">
        <v>338</v>
      </c>
      <c r="F609" s="42" t="s">
        <v>107</v>
      </c>
      <c r="G609" s="30" t="s">
        <v>1792</v>
      </c>
      <c r="H609" s="42" t="s">
        <v>1467</v>
      </c>
      <c r="I609" s="28">
        <v>2806025</v>
      </c>
      <c r="J609" s="28" t="s">
        <v>1793</v>
      </c>
      <c r="K609" s="31" t="s">
        <v>366</v>
      </c>
      <c r="L609" s="32">
        <v>98</v>
      </c>
      <c r="M609" s="33">
        <v>5</v>
      </c>
      <c r="N609" s="34">
        <v>90000000</v>
      </c>
      <c r="O609" s="28" t="s">
        <v>338</v>
      </c>
      <c r="P609" s="28" t="s">
        <v>130</v>
      </c>
      <c r="Q609" s="28" t="s">
        <v>112</v>
      </c>
      <c r="R609" s="28" t="s">
        <v>107</v>
      </c>
      <c r="S609" s="28" t="s">
        <v>107</v>
      </c>
      <c r="T609" s="42" t="s">
        <v>107</v>
      </c>
      <c r="U609" s="28" t="s">
        <v>107</v>
      </c>
      <c r="V609" s="28" t="s">
        <v>107</v>
      </c>
      <c r="W609" s="28" t="str">
        <f t="shared" si="9"/>
        <v>N.A.</v>
      </c>
      <c r="X609" s="57" t="s">
        <v>2412</v>
      </c>
      <c r="Y609" s="207">
        <v>0.01</v>
      </c>
      <c r="Z609" s="207">
        <v>0.01</v>
      </c>
      <c r="AA609" s="207">
        <v>0.01</v>
      </c>
      <c r="AB609" s="207">
        <v>0.01</v>
      </c>
      <c r="AC609" s="207">
        <v>1.4999999999999999E-2</v>
      </c>
      <c r="AD609" s="207">
        <v>1.4999999999999999E-2</v>
      </c>
      <c r="AE609" s="28" t="s">
        <v>1251</v>
      </c>
      <c r="AF609" s="28" t="s">
        <v>1251</v>
      </c>
      <c r="AG609" s="28" t="s">
        <v>1251</v>
      </c>
      <c r="AH609" s="37">
        <v>1</v>
      </c>
      <c r="AI609" s="38" t="s">
        <v>107</v>
      </c>
      <c r="AJ609" s="38">
        <v>245086</v>
      </c>
      <c r="AK609" s="38">
        <v>0</v>
      </c>
      <c r="AL609" s="38" t="s">
        <v>107</v>
      </c>
      <c r="AM609" s="38" t="s">
        <v>107</v>
      </c>
      <c r="AN609" s="38">
        <v>9531108</v>
      </c>
      <c r="AO609" s="38">
        <v>612714</v>
      </c>
      <c r="AP609" s="38">
        <v>612714</v>
      </c>
      <c r="AQ609" s="38">
        <v>136159</v>
      </c>
      <c r="AR609" s="38" t="s">
        <v>107</v>
      </c>
      <c r="AS609" s="38" t="s">
        <v>107</v>
      </c>
      <c r="AT609" s="38" t="s">
        <v>107</v>
      </c>
      <c r="AU609" s="38" t="s">
        <v>107</v>
      </c>
      <c r="AV609" s="38" t="s">
        <v>107</v>
      </c>
      <c r="AW609" s="38">
        <v>2723174</v>
      </c>
      <c r="AX609" s="38">
        <v>2587015</v>
      </c>
      <c r="AY609" s="38">
        <v>9531108</v>
      </c>
      <c r="AZ609" s="38">
        <v>2587015</v>
      </c>
      <c r="BA609" s="38">
        <v>2587015</v>
      </c>
      <c r="BB609" s="38">
        <v>0</v>
      </c>
      <c r="BC609" s="38">
        <v>0</v>
      </c>
      <c r="BD609" s="38">
        <v>953111</v>
      </c>
      <c r="BE609" s="38">
        <v>1456898</v>
      </c>
      <c r="BF609" s="38" t="s">
        <v>107</v>
      </c>
      <c r="BG609" s="38">
        <v>7897204</v>
      </c>
      <c r="BH609" s="38">
        <v>204238</v>
      </c>
      <c r="BI609" s="38">
        <v>3403968</v>
      </c>
      <c r="BJ609" s="38">
        <v>939495</v>
      </c>
      <c r="BK609" s="38" t="s">
        <v>107</v>
      </c>
      <c r="BL609" s="38" t="s">
        <v>107</v>
      </c>
      <c r="BM609" s="38" t="s">
        <v>107</v>
      </c>
      <c r="BN609" s="38" t="s">
        <v>107</v>
      </c>
      <c r="BO609" s="38">
        <v>204238</v>
      </c>
      <c r="BP609" s="38" t="s">
        <v>107</v>
      </c>
      <c r="BQ609" s="38">
        <v>7624887</v>
      </c>
      <c r="BR609" s="38">
        <v>0</v>
      </c>
      <c r="BS609" s="38">
        <v>1225429</v>
      </c>
      <c r="BT609" s="330" t="s">
        <v>107</v>
      </c>
      <c r="BU609" s="38" t="s">
        <v>107</v>
      </c>
      <c r="BV609" s="38" t="s">
        <v>107</v>
      </c>
      <c r="BW609" s="38" t="s">
        <v>107</v>
      </c>
      <c r="BX609" s="38" t="s">
        <v>107</v>
      </c>
      <c r="BY609" s="41" t="s">
        <v>176</v>
      </c>
      <c r="BZ609" s="41" t="s">
        <v>176</v>
      </c>
      <c r="CA609" s="41" t="s">
        <v>176</v>
      </c>
      <c r="CB609" s="41" t="s">
        <v>176</v>
      </c>
      <c r="CC609" s="41" t="s">
        <v>176</v>
      </c>
      <c r="CD609" s="41" t="s">
        <v>176</v>
      </c>
      <c r="CE609" s="41" t="s">
        <v>107</v>
      </c>
      <c r="CF609" s="42" t="s">
        <v>107</v>
      </c>
      <c r="CG609" s="28" t="s">
        <v>107</v>
      </c>
      <c r="CH609" s="28" t="s">
        <v>107</v>
      </c>
      <c r="CI609" s="28" t="s">
        <v>107</v>
      </c>
      <c r="CJ609" s="28" t="s">
        <v>107</v>
      </c>
      <c r="CK609" s="28" t="s">
        <v>107</v>
      </c>
      <c r="CL609" s="28" t="s">
        <v>107</v>
      </c>
      <c r="CM609" s="28" t="s">
        <v>107</v>
      </c>
      <c r="CN609" s="28" t="s">
        <v>107</v>
      </c>
      <c r="CO609" s="28" t="s">
        <v>107</v>
      </c>
      <c r="CP609" s="28" t="s">
        <v>107</v>
      </c>
      <c r="CQ609" s="28" t="s">
        <v>107</v>
      </c>
      <c r="CR609" s="28" t="s">
        <v>107</v>
      </c>
      <c r="CS609" s="28" t="s">
        <v>107</v>
      </c>
      <c r="CT609" s="28" t="s">
        <v>107</v>
      </c>
      <c r="CU609" s="332">
        <v>13479710</v>
      </c>
      <c r="CV609" s="43">
        <v>1</v>
      </c>
    </row>
    <row r="610" spans="1:100" ht="25.5">
      <c r="A610" s="28">
        <v>848</v>
      </c>
      <c r="B610" s="29" t="s">
        <v>254</v>
      </c>
      <c r="C610" s="29" t="s">
        <v>0</v>
      </c>
      <c r="D610" s="29" t="s">
        <v>337</v>
      </c>
      <c r="E610" s="42" t="s">
        <v>338</v>
      </c>
      <c r="F610" s="42" t="s">
        <v>107</v>
      </c>
      <c r="G610" s="30" t="s">
        <v>1717</v>
      </c>
      <c r="H610" s="42" t="s">
        <v>530</v>
      </c>
      <c r="I610" s="28">
        <v>4206075</v>
      </c>
      <c r="J610" s="28" t="s">
        <v>1794</v>
      </c>
      <c r="K610" s="31" t="s">
        <v>369</v>
      </c>
      <c r="L610" s="32">
        <v>173</v>
      </c>
      <c r="M610" s="33">
        <v>5</v>
      </c>
      <c r="N610" s="34">
        <v>187000000</v>
      </c>
      <c r="O610" s="28" t="s">
        <v>346</v>
      </c>
      <c r="P610" s="28" t="s">
        <v>130</v>
      </c>
      <c r="Q610" s="28" t="s">
        <v>112</v>
      </c>
      <c r="R610" s="28" t="s">
        <v>107</v>
      </c>
      <c r="S610" s="28" t="s">
        <v>107</v>
      </c>
      <c r="T610" s="42" t="s">
        <v>107</v>
      </c>
      <c r="U610" s="28" t="s">
        <v>107</v>
      </c>
      <c r="V610" s="28" t="s">
        <v>107</v>
      </c>
      <c r="W610" s="28" t="str">
        <f t="shared" si="9"/>
        <v>N.A.</v>
      </c>
      <c r="X610" s="57" t="s">
        <v>2414</v>
      </c>
      <c r="Y610" s="207">
        <v>0.01</v>
      </c>
      <c r="Z610" s="207">
        <v>0.01</v>
      </c>
      <c r="AA610" s="207">
        <v>0.01</v>
      </c>
      <c r="AB610" s="207">
        <v>0.01</v>
      </c>
      <c r="AC610" s="207">
        <v>1.4999999999999999E-2</v>
      </c>
      <c r="AD610" s="207">
        <v>1.4999999999999999E-2</v>
      </c>
      <c r="AE610" s="28" t="s">
        <v>113</v>
      </c>
      <c r="AF610" s="28" t="s">
        <v>113</v>
      </c>
      <c r="AG610" s="28" t="s">
        <v>113</v>
      </c>
      <c r="AH610" s="37">
        <v>1</v>
      </c>
      <c r="AI610" s="38">
        <v>13479711</v>
      </c>
      <c r="AJ610" s="38">
        <v>340397</v>
      </c>
      <c r="AK610" s="38">
        <v>1157349</v>
      </c>
      <c r="AL610" s="38" t="s">
        <v>107</v>
      </c>
      <c r="AM610" s="38" t="s">
        <v>107</v>
      </c>
      <c r="AN610" s="38">
        <v>9531108</v>
      </c>
      <c r="AO610" s="38" t="s">
        <v>107</v>
      </c>
      <c r="AP610" s="38" t="s">
        <v>107</v>
      </c>
      <c r="AQ610" s="38">
        <v>340397</v>
      </c>
      <c r="AR610" s="38" t="s">
        <v>107</v>
      </c>
      <c r="AS610" s="38" t="s">
        <v>107</v>
      </c>
      <c r="AT610" s="38" t="s">
        <v>107</v>
      </c>
      <c r="AU610" s="38" t="s">
        <v>107</v>
      </c>
      <c r="AV610" s="38" t="s">
        <v>107</v>
      </c>
      <c r="AW610" s="38" t="s">
        <v>107</v>
      </c>
      <c r="AX610" s="38" t="s">
        <v>107</v>
      </c>
      <c r="AY610" s="38">
        <v>2587015</v>
      </c>
      <c r="AZ610" s="38">
        <v>2178539</v>
      </c>
      <c r="BA610" s="38">
        <v>2178539</v>
      </c>
      <c r="BB610" s="38" t="s">
        <v>107</v>
      </c>
      <c r="BC610" s="38" t="s">
        <v>107</v>
      </c>
      <c r="BD610" s="38">
        <v>408476</v>
      </c>
      <c r="BE610" s="38">
        <v>1633904</v>
      </c>
      <c r="BF610" s="38">
        <v>4493237</v>
      </c>
      <c r="BG610" s="38">
        <v>3812444</v>
      </c>
      <c r="BH610" s="38">
        <v>136159</v>
      </c>
      <c r="BI610" s="38">
        <v>3540126</v>
      </c>
      <c r="BJ610" s="38">
        <v>816952</v>
      </c>
      <c r="BK610" s="38" t="s">
        <v>107</v>
      </c>
      <c r="BL610" s="38" t="s">
        <v>107</v>
      </c>
      <c r="BM610" s="38" t="s">
        <v>107</v>
      </c>
      <c r="BN610" s="38">
        <v>2995491</v>
      </c>
      <c r="BO610" s="38">
        <v>272318</v>
      </c>
      <c r="BP610" s="38">
        <v>2723174</v>
      </c>
      <c r="BQ610" s="38">
        <v>8850315</v>
      </c>
      <c r="BR610" s="38" t="s">
        <v>107</v>
      </c>
      <c r="BS610" s="38">
        <v>1089270</v>
      </c>
      <c r="BT610" s="330">
        <v>0</v>
      </c>
      <c r="BU610" s="38">
        <v>0</v>
      </c>
      <c r="BV610" s="38">
        <v>6807934</v>
      </c>
      <c r="BW610" s="38">
        <v>9531108</v>
      </c>
      <c r="BX610" s="38">
        <v>13615869</v>
      </c>
      <c r="BY610" s="41" t="s">
        <v>113</v>
      </c>
      <c r="BZ610" s="41" t="s">
        <v>113</v>
      </c>
      <c r="CA610" s="41" t="s">
        <v>113</v>
      </c>
      <c r="CB610" s="41" t="s">
        <v>113</v>
      </c>
      <c r="CC610" s="41" t="s">
        <v>113</v>
      </c>
      <c r="CD610" s="41" t="s">
        <v>113</v>
      </c>
      <c r="CE610" s="41" t="s">
        <v>114</v>
      </c>
      <c r="CF610" s="42" t="s">
        <v>107</v>
      </c>
      <c r="CG610" s="28" t="s">
        <v>107</v>
      </c>
      <c r="CH610" s="28" t="s">
        <v>107</v>
      </c>
      <c r="CI610" s="28" t="s">
        <v>107</v>
      </c>
      <c r="CJ610" s="28" t="s">
        <v>107</v>
      </c>
      <c r="CK610" s="28" t="s">
        <v>107</v>
      </c>
      <c r="CL610" s="28" t="s">
        <v>107</v>
      </c>
      <c r="CM610" s="28" t="s">
        <v>107</v>
      </c>
      <c r="CN610" s="28" t="s">
        <v>107</v>
      </c>
      <c r="CO610" s="28" t="s">
        <v>107</v>
      </c>
      <c r="CP610" s="28" t="s">
        <v>107</v>
      </c>
      <c r="CQ610" s="28" t="s">
        <v>107</v>
      </c>
      <c r="CR610" s="28" t="s">
        <v>107</v>
      </c>
      <c r="CS610" s="28" t="s">
        <v>107</v>
      </c>
      <c r="CT610" s="28" t="s">
        <v>107</v>
      </c>
      <c r="CU610" s="332">
        <v>6948870</v>
      </c>
      <c r="CV610" s="43">
        <v>1</v>
      </c>
    </row>
    <row r="611" spans="1:100" ht="25.5">
      <c r="A611" s="28">
        <v>849</v>
      </c>
      <c r="B611" s="29" t="s">
        <v>254</v>
      </c>
      <c r="C611" s="29" t="s">
        <v>0</v>
      </c>
      <c r="D611" s="29" t="s">
        <v>337</v>
      </c>
      <c r="E611" s="42" t="s">
        <v>338</v>
      </c>
      <c r="F611" s="42" t="s">
        <v>107</v>
      </c>
      <c r="G611" s="30" t="s">
        <v>1795</v>
      </c>
      <c r="H611" s="42" t="s">
        <v>1776</v>
      </c>
      <c r="I611" s="28">
        <v>8806019</v>
      </c>
      <c r="J611" s="28" t="s">
        <v>1796</v>
      </c>
      <c r="K611" s="31" t="s">
        <v>366</v>
      </c>
      <c r="L611" s="32">
        <v>138</v>
      </c>
      <c r="M611" s="33">
        <v>5</v>
      </c>
      <c r="N611" s="34">
        <v>87800000</v>
      </c>
      <c r="O611" s="28" t="s">
        <v>338</v>
      </c>
      <c r="P611" s="28" t="s">
        <v>2415</v>
      </c>
      <c r="Q611" s="28" t="s">
        <v>112</v>
      </c>
      <c r="R611" s="28" t="s">
        <v>107</v>
      </c>
      <c r="S611" s="28" t="s">
        <v>107</v>
      </c>
      <c r="T611" s="42" t="s">
        <v>107</v>
      </c>
      <c r="U611" s="28" t="s">
        <v>107</v>
      </c>
      <c r="V611" s="28" t="s">
        <v>107</v>
      </c>
      <c r="W611" s="28" t="str">
        <f t="shared" si="9"/>
        <v>N.A.</v>
      </c>
      <c r="X611" s="57" t="s">
        <v>2412</v>
      </c>
      <c r="Y611" s="207">
        <v>0.01</v>
      </c>
      <c r="Z611" s="207">
        <v>0.01</v>
      </c>
      <c r="AA611" s="207">
        <v>0.01</v>
      </c>
      <c r="AB611" s="207">
        <v>0.01</v>
      </c>
      <c r="AC611" s="207">
        <v>1.4999999999999999E-2</v>
      </c>
      <c r="AD611" s="207">
        <v>1.4999999999999999E-2</v>
      </c>
      <c r="AE611" s="28" t="s">
        <v>113</v>
      </c>
      <c r="AF611" s="28" t="s">
        <v>113</v>
      </c>
      <c r="AG611" s="28" t="s">
        <v>113</v>
      </c>
      <c r="AH611" s="37">
        <v>1</v>
      </c>
      <c r="AI611" s="38">
        <v>15287736</v>
      </c>
      <c r="AJ611" s="38">
        <v>550358</v>
      </c>
      <c r="AK611" s="38">
        <v>1161868</v>
      </c>
      <c r="AL611" s="38" t="s">
        <v>107</v>
      </c>
      <c r="AM611" s="38" t="s">
        <v>107</v>
      </c>
      <c r="AN611" s="38">
        <v>11007170</v>
      </c>
      <c r="AO611" s="38">
        <v>794963</v>
      </c>
      <c r="AP611" s="38">
        <v>1284169</v>
      </c>
      <c r="AQ611" s="38">
        <v>489208</v>
      </c>
      <c r="AR611" s="38" t="s">
        <v>107</v>
      </c>
      <c r="AS611" s="38" t="s">
        <v>107</v>
      </c>
      <c r="AT611" s="38" t="s">
        <v>107</v>
      </c>
      <c r="AU611" s="38" t="s">
        <v>107</v>
      </c>
      <c r="AV611" s="38" t="s">
        <v>107</v>
      </c>
      <c r="AW611" s="38" t="s">
        <v>107</v>
      </c>
      <c r="AX611" s="38">
        <v>3057548</v>
      </c>
      <c r="AY611" s="38">
        <v>3057548</v>
      </c>
      <c r="AZ611" s="38">
        <v>3057548</v>
      </c>
      <c r="BA611" s="38">
        <v>3057548</v>
      </c>
      <c r="BB611" s="38" t="s">
        <v>107</v>
      </c>
      <c r="BC611" s="38">
        <v>1589924</v>
      </c>
      <c r="BD611" s="38">
        <v>1100717</v>
      </c>
      <c r="BE611" s="38">
        <v>1834529</v>
      </c>
      <c r="BF611" s="38">
        <v>3913660</v>
      </c>
      <c r="BG611" s="38">
        <v>7705019</v>
      </c>
      <c r="BH611" s="38">
        <v>281294</v>
      </c>
      <c r="BI611" s="38">
        <v>4280567</v>
      </c>
      <c r="BJ611" s="38">
        <v>1039566</v>
      </c>
      <c r="BK611" s="38" t="s">
        <v>107</v>
      </c>
      <c r="BL611" s="38" t="s">
        <v>107</v>
      </c>
      <c r="BM611" s="38" t="s">
        <v>107</v>
      </c>
      <c r="BN611" s="38">
        <v>4280567</v>
      </c>
      <c r="BO611" s="38">
        <v>305755</v>
      </c>
      <c r="BP611" s="38">
        <v>3057548</v>
      </c>
      <c r="BQ611" s="38">
        <v>10395661</v>
      </c>
      <c r="BR611" s="38" t="s">
        <v>107</v>
      </c>
      <c r="BS611" s="38">
        <v>1345321</v>
      </c>
      <c r="BT611" s="330">
        <v>0</v>
      </c>
      <c r="BU611" s="38">
        <v>0</v>
      </c>
      <c r="BV611" s="38">
        <v>6115094</v>
      </c>
      <c r="BW611" s="38">
        <v>8561132</v>
      </c>
      <c r="BX611" s="38">
        <v>12230189</v>
      </c>
      <c r="BY611" s="41" t="s">
        <v>114</v>
      </c>
      <c r="BZ611" s="41" t="s">
        <v>114</v>
      </c>
      <c r="CA611" s="41" t="s">
        <v>113</v>
      </c>
      <c r="CB611" s="41" t="s">
        <v>113</v>
      </c>
      <c r="CC611" s="41" t="s">
        <v>113</v>
      </c>
      <c r="CD611" s="41" t="s">
        <v>113</v>
      </c>
      <c r="CE611" s="41" t="s">
        <v>114</v>
      </c>
      <c r="CF611" s="42" t="s">
        <v>107</v>
      </c>
      <c r="CG611" s="28" t="s">
        <v>107</v>
      </c>
      <c r="CH611" s="28" t="s">
        <v>107</v>
      </c>
      <c r="CI611" s="28" t="s">
        <v>107</v>
      </c>
      <c r="CJ611" s="28" t="s">
        <v>107</v>
      </c>
      <c r="CK611" s="28" t="s">
        <v>107</v>
      </c>
      <c r="CL611" s="28" t="s">
        <v>107</v>
      </c>
      <c r="CM611" s="28" t="s">
        <v>107</v>
      </c>
      <c r="CN611" s="28" t="s">
        <v>107</v>
      </c>
      <c r="CO611" s="28" t="s">
        <v>107</v>
      </c>
      <c r="CP611" s="28" t="s">
        <v>107</v>
      </c>
      <c r="CQ611" s="28" t="s">
        <v>107</v>
      </c>
      <c r="CR611" s="28" t="s">
        <v>107</v>
      </c>
      <c r="CS611" s="28" t="s">
        <v>107</v>
      </c>
      <c r="CT611" s="28" t="s">
        <v>107</v>
      </c>
      <c r="CU611" s="332">
        <v>15899245</v>
      </c>
      <c r="CV611" s="43">
        <v>1</v>
      </c>
    </row>
    <row r="612" spans="1:100" ht="25.5">
      <c r="A612" s="28">
        <v>850</v>
      </c>
      <c r="B612" s="29" t="s">
        <v>254</v>
      </c>
      <c r="C612" s="29" t="s">
        <v>0</v>
      </c>
      <c r="D612" s="29" t="s">
        <v>337</v>
      </c>
      <c r="E612" s="42" t="s">
        <v>338</v>
      </c>
      <c r="F612" s="42" t="s">
        <v>107</v>
      </c>
      <c r="G612" s="30" t="s">
        <v>1795</v>
      </c>
      <c r="H612" s="42" t="s">
        <v>1776</v>
      </c>
      <c r="I612" s="28">
        <v>8806018</v>
      </c>
      <c r="J612" s="28" t="s">
        <v>1797</v>
      </c>
      <c r="K612" s="31" t="s">
        <v>366</v>
      </c>
      <c r="L612" s="32">
        <v>138</v>
      </c>
      <c r="M612" s="33">
        <v>5</v>
      </c>
      <c r="N612" s="34">
        <v>91800000</v>
      </c>
      <c r="O612" s="28" t="s">
        <v>338</v>
      </c>
      <c r="P612" s="28" t="s">
        <v>2415</v>
      </c>
      <c r="Q612" s="28" t="s">
        <v>112</v>
      </c>
      <c r="R612" s="28" t="s">
        <v>107</v>
      </c>
      <c r="S612" s="28" t="s">
        <v>107</v>
      </c>
      <c r="T612" s="42" t="s">
        <v>107</v>
      </c>
      <c r="U612" s="28" t="s">
        <v>107</v>
      </c>
      <c r="V612" s="28" t="s">
        <v>107</v>
      </c>
      <c r="W612" s="28" t="str">
        <f t="shared" si="9"/>
        <v>N.A.</v>
      </c>
      <c r="X612" s="57" t="s">
        <v>2412</v>
      </c>
      <c r="Y612" s="207">
        <v>0.01</v>
      </c>
      <c r="Z612" s="207">
        <v>0.01</v>
      </c>
      <c r="AA612" s="207">
        <v>0.01</v>
      </c>
      <c r="AB612" s="207">
        <v>0.01</v>
      </c>
      <c r="AC612" s="207">
        <v>1.4999999999999999E-2</v>
      </c>
      <c r="AD612" s="207">
        <v>1.4999999999999999E-2</v>
      </c>
      <c r="AE612" s="28" t="s">
        <v>113</v>
      </c>
      <c r="AF612" s="28" t="s">
        <v>113</v>
      </c>
      <c r="AG612" s="28" t="s">
        <v>113</v>
      </c>
      <c r="AH612" s="37">
        <v>1</v>
      </c>
      <c r="AI612" s="38">
        <v>15287736</v>
      </c>
      <c r="AJ612" s="38">
        <v>550358</v>
      </c>
      <c r="AK612" s="38">
        <v>1161868</v>
      </c>
      <c r="AL612" s="38" t="s">
        <v>107</v>
      </c>
      <c r="AM612" s="38" t="s">
        <v>107</v>
      </c>
      <c r="AN612" s="38">
        <v>11007170</v>
      </c>
      <c r="AO612" s="38">
        <v>794963</v>
      </c>
      <c r="AP612" s="38">
        <v>1284169</v>
      </c>
      <c r="AQ612" s="38">
        <v>489208</v>
      </c>
      <c r="AR612" s="38" t="s">
        <v>107</v>
      </c>
      <c r="AS612" s="38" t="s">
        <v>107</v>
      </c>
      <c r="AT612" s="38" t="s">
        <v>107</v>
      </c>
      <c r="AU612" s="38" t="s">
        <v>107</v>
      </c>
      <c r="AV612" s="38" t="s">
        <v>107</v>
      </c>
      <c r="AW612" s="38" t="s">
        <v>107</v>
      </c>
      <c r="AX612" s="38">
        <v>3057548</v>
      </c>
      <c r="AY612" s="38">
        <v>3057548</v>
      </c>
      <c r="AZ612" s="38">
        <v>3057548</v>
      </c>
      <c r="BA612" s="38">
        <v>3057548</v>
      </c>
      <c r="BB612" s="38" t="s">
        <v>107</v>
      </c>
      <c r="BC612" s="38">
        <v>1589924</v>
      </c>
      <c r="BD612" s="38">
        <v>1100717</v>
      </c>
      <c r="BE612" s="38">
        <v>1834529</v>
      </c>
      <c r="BF612" s="38">
        <v>3913660</v>
      </c>
      <c r="BG612" s="38">
        <v>7705019</v>
      </c>
      <c r="BH612" s="38">
        <v>281294</v>
      </c>
      <c r="BI612" s="38">
        <v>4280567</v>
      </c>
      <c r="BJ612" s="38">
        <v>1039566</v>
      </c>
      <c r="BK612" s="38" t="s">
        <v>107</v>
      </c>
      <c r="BL612" s="38" t="s">
        <v>107</v>
      </c>
      <c r="BM612" s="38" t="s">
        <v>107</v>
      </c>
      <c r="BN612" s="38">
        <v>4280567</v>
      </c>
      <c r="BO612" s="38">
        <v>305755</v>
      </c>
      <c r="BP612" s="38">
        <v>3057548</v>
      </c>
      <c r="BQ612" s="38">
        <v>10395661</v>
      </c>
      <c r="BR612" s="38" t="s">
        <v>107</v>
      </c>
      <c r="BS612" s="38">
        <v>1345321</v>
      </c>
      <c r="BT612" s="330">
        <v>0</v>
      </c>
      <c r="BU612" s="38">
        <v>0</v>
      </c>
      <c r="BV612" s="38">
        <v>6115094</v>
      </c>
      <c r="BW612" s="38">
        <v>8561132</v>
      </c>
      <c r="BX612" s="38">
        <v>12230189</v>
      </c>
      <c r="BY612" s="41" t="s">
        <v>114</v>
      </c>
      <c r="BZ612" s="41" t="s">
        <v>114</v>
      </c>
      <c r="CA612" s="41" t="s">
        <v>113</v>
      </c>
      <c r="CB612" s="41" t="s">
        <v>113</v>
      </c>
      <c r="CC612" s="41" t="s">
        <v>113</v>
      </c>
      <c r="CD612" s="41" t="s">
        <v>113</v>
      </c>
      <c r="CE612" s="41" t="s">
        <v>114</v>
      </c>
      <c r="CF612" s="42" t="s">
        <v>107</v>
      </c>
      <c r="CG612" s="28" t="s">
        <v>107</v>
      </c>
      <c r="CH612" s="28" t="s">
        <v>107</v>
      </c>
      <c r="CI612" s="28" t="s">
        <v>107</v>
      </c>
      <c r="CJ612" s="28" t="s">
        <v>107</v>
      </c>
      <c r="CK612" s="28" t="s">
        <v>107</v>
      </c>
      <c r="CL612" s="28" t="s">
        <v>107</v>
      </c>
      <c r="CM612" s="28" t="s">
        <v>107</v>
      </c>
      <c r="CN612" s="28" t="s">
        <v>107</v>
      </c>
      <c r="CO612" s="28" t="s">
        <v>107</v>
      </c>
      <c r="CP612" s="28" t="s">
        <v>107</v>
      </c>
      <c r="CQ612" s="28" t="s">
        <v>107</v>
      </c>
      <c r="CR612" s="28" t="s">
        <v>107</v>
      </c>
      <c r="CS612" s="28" t="s">
        <v>107</v>
      </c>
      <c r="CT612" s="28" t="s">
        <v>107</v>
      </c>
      <c r="CU612" s="332">
        <v>15899245</v>
      </c>
      <c r="CV612" s="43">
        <v>1</v>
      </c>
    </row>
    <row r="613" spans="1:100" ht="25.5">
      <c r="A613" s="28">
        <v>851</v>
      </c>
      <c r="B613" s="29" t="s">
        <v>254</v>
      </c>
      <c r="C613" s="29" t="s">
        <v>0</v>
      </c>
      <c r="D613" s="29" t="s">
        <v>337</v>
      </c>
      <c r="E613" s="42" t="s">
        <v>346</v>
      </c>
      <c r="F613" s="42" t="s">
        <v>107</v>
      </c>
      <c r="G613" s="30" t="s">
        <v>1798</v>
      </c>
      <c r="H613" s="42" t="s">
        <v>1776</v>
      </c>
      <c r="I613" s="28">
        <v>8808038</v>
      </c>
      <c r="J613" s="28" t="s">
        <v>1799</v>
      </c>
      <c r="K613" s="31" t="s">
        <v>142</v>
      </c>
      <c r="L613" s="32">
        <v>138</v>
      </c>
      <c r="M613" s="33">
        <v>5</v>
      </c>
      <c r="N613" s="34">
        <v>97800000</v>
      </c>
      <c r="O613" s="28" t="s">
        <v>346</v>
      </c>
      <c r="P613" s="28" t="s">
        <v>130</v>
      </c>
      <c r="Q613" s="28" t="s">
        <v>112</v>
      </c>
      <c r="R613" s="28" t="s">
        <v>107</v>
      </c>
      <c r="S613" s="28" t="s">
        <v>107</v>
      </c>
      <c r="T613" s="42" t="s">
        <v>107</v>
      </c>
      <c r="U613" s="28" t="s">
        <v>107</v>
      </c>
      <c r="V613" s="28" t="s">
        <v>107</v>
      </c>
      <c r="W613" s="28" t="str">
        <f t="shared" si="9"/>
        <v>N.A.</v>
      </c>
      <c r="X613" s="57" t="s">
        <v>2412</v>
      </c>
      <c r="Y613" s="207">
        <v>0.01</v>
      </c>
      <c r="Z613" s="207">
        <v>0.01</v>
      </c>
      <c r="AA613" s="207">
        <v>0.01</v>
      </c>
      <c r="AB613" s="207">
        <v>0.01</v>
      </c>
      <c r="AC613" s="207">
        <v>1.4999999999999999E-2</v>
      </c>
      <c r="AD613" s="207">
        <v>1.4999999999999999E-2</v>
      </c>
      <c r="AE613" s="28" t="s">
        <v>113</v>
      </c>
      <c r="AF613" s="28" t="s">
        <v>113</v>
      </c>
      <c r="AG613" s="28" t="s">
        <v>113</v>
      </c>
      <c r="AH613" s="37">
        <v>1</v>
      </c>
      <c r="AI613" s="38">
        <v>15287736</v>
      </c>
      <c r="AJ613" s="38">
        <v>550358</v>
      </c>
      <c r="AK613" s="38">
        <v>1161868</v>
      </c>
      <c r="AL613" s="38" t="s">
        <v>107</v>
      </c>
      <c r="AM613" s="38" t="s">
        <v>107</v>
      </c>
      <c r="AN613" s="38">
        <v>11007170</v>
      </c>
      <c r="AO613" s="38">
        <v>794963</v>
      </c>
      <c r="AP613" s="38" t="s">
        <v>107</v>
      </c>
      <c r="AQ613" s="38">
        <v>489208</v>
      </c>
      <c r="AR613" s="38" t="s">
        <v>107</v>
      </c>
      <c r="AS613" s="38" t="s">
        <v>107</v>
      </c>
      <c r="AT613" s="38" t="s">
        <v>107</v>
      </c>
      <c r="AU613" s="38" t="s">
        <v>107</v>
      </c>
      <c r="AV613" s="38" t="s">
        <v>107</v>
      </c>
      <c r="AW613" s="38" t="s">
        <v>107</v>
      </c>
      <c r="AX613" s="38">
        <v>3057548</v>
      </c>
      <c r="AY613" s="38">
        <v>3057548</v>
      </c>
      <c r="AZ613" s="38">
        <v>3057548</v>
      </c>
      <c r="BA613" s="38">
        <v>3057548</v>
      </c>
      <c r="BB613" s="38" t="s">
        <v>107</v>
      </c>
      <c r="BC613" s="38">
        <v>1589924</v>
      </c>
      <c r="BD613" s="38">
        <v>1100717</v>
      </c>
      <c r="BE613" s="38">
        <v>1834529</v>
      </c>
      <c r="BF613" s="38">
        <v>3913660</v>
      </c>
      <c r="BG613" s="38">
        <v>7705019</v>
      </c>
      <c r="BH613" s="38">
        <v>281294</v>
      </c>
      <c r="BI613" s="38">
        <v>4280567</v>
      </c>
      <c r="BJ613" s="38">
        <v>1039566</v>
      </c>
      <c r="BK613" s="38" t="s">
        <v>107</v>
      </c>
      <c r="BL613" s="38" t="s">
        <v>107</v>
      </c>
      <c r="BM613" s="38" t="s">
        <v>107</v>
      </c>
      <c r="BN613" s="38">
        <v>4280567</v>
      </c>
      <c r="BO613" s="38">
        <v>305755</v>
      </c>
      <c r="BP613" s="38">
        <v>3057548</v>
      </c>
      <c r="BQ613" s="38">
        <v>10395661</v>
      </c>
      <c r="BR613" s="38" t="s">
        <v>107</v>
      </c>
      <c r="BS613" s="38">
        <v>1345321</v>
      </c>
      <c r="BT613" s="330">
        <v>0</v>
      </c>
      <c r="BU613" s="38">
        <v>0</v>
      </c>
      <c r="BV613" s="38">
        <v>6115094</v>
      </c>
      <c r="BW613" s="38">
        <v>8561132</v>
      </c>
      <c r="BX613" s="38">
        <v>12230189</v>
      </c>
      <c r="BY613" s="41" t="s">
        <v>114</v>
      </c>
      <c r="BZ613" s="41" t="s">
        <v>114</v>
      </c>
      <c r="CA613" s="41" t="s">
        <v>113</v>
      </c>
      <c r="CB613" s="41" t="s">
        <v>113</v>
      </c>
      <c r="CC613" s="41" t="s">
        <v>113</v>
      </c>
      <c r="CD613" s="41" t="s">
        <v>113</v>
      </c>
      <c r="CE613" s="41" t="s">
        <v>114</v>
      </c>
      <c r="CF613" s="42" t="s">
        <v>107</v>
      </c>
      <c r="CG613" s="28" t="s">
        <v>107</v>
      </c>
      <c r="CH613" s="28" t="s">
        <v>107</v>
      </c>
      <c r="CI613" s="28" t="s">
        <v>107</v>
      </c>
      <c r="CJ613" s="28" t="s">
        <v>107</v>
      </c>
      <c r="CK613" s="28" t="s">
        <v>107</v>
      </c>
      <c r="CL613" s="28" t="s">
        <v>107</v>
      </c>
      <c r="CM613" s="28" t="s">
        <v>107</v>
      </c>
      <c r="CN613" s="28" t="s">
        <v>107</v>
      </c>
      <c r="CO613" s="28" t="s">
        <v>107</v>
      </c>
      <c r="CP613" s="28" t="s">
        <v>107</v>
      </c>
      <c r="CQ613" s="28" t="s">
        <v>107</v>
      </c>
      <c r="CR613" s="28" t="s">
        <v>107</v>
      </c>
      <c r="CS613" s="28" t="s">
        <v>107</v>
      </c>
      <c r="CT613" s="28" t="s">
        <v>107</v>
      </c>
      <c r="CU613" s="332">
        <v>15899245</v>
      </c>
      <c r="CV613" s="43">
        <v>1</v>
      </c>
    </row>
    <row r="614" spans="1:100" ht="25.5">
      <c r="A614" s="28">
        <v>852</v>
      </c>
      <c r="B614" s="29" t="s">
        <v>254</v>
      </c>
      <c r="C614" s="29" t="s">
        <v>0</v>
      </c>
      <c r="D614" s="29" t="s">
        <v>337</v>
      </c>
      <c r="E614" s="42" t="s">
        <v>346</v>
      </c>
      <c r="F614" s="42" t="s">
        <v>107</v>
      </c>
      <c r="G614" s="30" t="s">
        <v>1798</v>
      </c>
      <c r="H614" s="42" t="s">
        <v>1776</v>
      </c>
      <c r="I614" s="28">
        <v>8808039</v>
      </c>
      <c r="J614" s="28" t="s">
        <v>1800</v>
      </c>
      <c r="K614" s="31" t="s">
        <v>142</v>
      </c>
      <c r="L614" s="32">
        <v>138</v>
      </c>
      <c r="M614" s="33">
        <v>5</v>
      </c>
      <c r="N614" s="34">
        <v>101300000</v>
      </c>
      <c r="O614" s="28" t="s">
        <v>346</v>
      </c>
      <c r="P614" s="28" t="s">
        <v>130</v>
      </c>
      <c r="Q614" s="28" t="s">
        <v>112</v>
      </c>
      <c r="R614" s="28" t="s">
        <v>107</v>
      </c>
      <c r="S614" s="28" t="s">
        <v>107</v>
      </c>
      <c r="T614" s="42" t="s">
        <v>107</v>
      </c>
      <c r="U614" s="28" t="s">
        <v>107</v>
      </c>
      <c r="V614" s="28" t="s">
        <v>107</v>
      </c>
      <c r="W614" s="28" t="str">
        <f t="shared" si="9"/>
        <v>N.A.</v>
      </c>
      <c r="X614" s="57" t="s">
        <v>2412</v>
      </c>
      <c r="Y614" s="207">
        <v>0.01</v>
      </c>
      <c r="Z614" s="207">
        <v>0.01</v>
      </c>
      <c r="AA614" s="207">
        <v>0.01</v>
      </c>
      <c r="AB614" s="207">
        <v>0.01</v>
      </c>
      <c r="AC614" s="207">
        <v>1.4999999999999999E-2</v>
      </c>
      <c r="AD614" s="207">
        <v>1.4999999999999999E-2</v>
      </c>
      <c r="AE614" s="28" t="s">
        <v>113</v>
      </c>
      <c r="AF614" s="28" t="s">
        <v>113</v>
      </c>
      <c r="AG614" s="28" t="s">
        <v>113</v>
      </c>
      <c r="AH614" s="37">
        <v>1</v>
      </c>
      <c r="AI614" s="38">
        <v>15287736</v>
      </c>
      <c r="AJ614" s="38">
        <v>550358</v>
      </c>
      <c r="AK614" s="38">
        <v>1161868</v>
      </c>
      <c r="AL614" s="38" t="s">
        <v>107</v>
      </c>
      <c r="AM614" s="38" t="s">
        <v>107</v>
      </c>
      <c r="AN614" s="38">
        <v>11007170</v>
      </c>
      <c r="AO614" s="38">
        <v>794963</v>
      </c>
      <c r="AP614" s="38" t="s">
        <v>107</v>
      </c>
      <c r="AQ614" s="38">
        <v>489208</v>
      </c>
      <c r="AR614" s="38" t="s">
        <v>107</v>
      </c>
      <c r="AS614" s="38" t="s">
        <v>107</v>
      </c>
      <c r="AT614" s="38" t="s">
        <v>107</v>
      </c>
      <c r="AU614" s="38" t="s">
        <v>107</v>
      </c>
      <c r="AV614" s="38" t="s">
        <v>107</v>
      </c>
      <c r="AW614" s="38" t="s">
        <v>107</v>
      </c>
      <c r="AX614" s="38">
        <v>3057548</v>
      </c>
      <c r="AY614" s="38">
        <v>3057548</v>
      </c>
      <c r="AZ614" s="38">
        <v>3057548</v>
      </c>
      <c r="BA614" s="38">
        <v>3057548</v>
      </c>
      <c r="BB614" s="38" t="s">
        <v>107</v>
      </c>
      <c r="BC614" s="38">
        <v>1589924</v>
      </c>
      <c r="BD614" s="38">
        <v>1100717</v>
      </c>
      <c r="BE614" s="38">
        <v>1834529</v>
      </c>
      <c r="BF614" s="38">
        <v>3913660</v>
      </c>
      <c r="BG614" s="38">
        <v>7705019</v>
      </c>
      <c r="BH614" s="38">
        <v>281294</v>
      </c>
      <c r="BI614" s="38">
        <v>4280567</v>
      </c>
      <c r="BJ614" s="38">
        <v>1039566</v>
      </c>
      <c r="BK614" s="38" t="s">
        <v>107</v>
      </c>
      <c r="BL614" s="38" t="s">
        <v>107</v>
      </c>
      <c r="BM614" s="38" t="s">
        <v>107</v>
      </c>
      <c r="BN614" s="38">
        <v>4280567</v>
      </c>
      <c r="BO614" s="38">
        <v>305755</v>
      </c>
      <c r="BP614" s="38">
        <v>3057548</v>
      </c>
      <c r="BQ614" s="38">
        <v>10395661</v>
      </c>
      <c r="BR614" s="38" t="s">
        <v>107</v>
      </c>
      <c r="BS614" s="38">
        <v>1345321</v>
      </c>
      <c r="BT614" s="330">
        <v>0</v>
      </c>
      <c r="BU614" s="38">
        <v>0</v>
      </c>
      <c r="BV614" s="38">
        <v>6115094</v>
      </c>
      <c r="BW614" s="38">
        <v>8561132</v>
      </c>
      <c r="BX614" s="38">
        <v>12230189</v>
      </c>
      <c r="BY614" s="41" t="s">
        <v>114</v>
      </c>
      <c r="BZ614" s="41" t="s">
        <v>114</v>
      </c>
      <c r="CA614" s="41" t="s">
        <v>113</v>
      </c>
      <c r="CB614" s="41" t="s">
        <v>113</v>
      </c>
      <c r="CC614" s="41" t="s">
        <v>113</v>
      </c>
      <c r="CD614" s="41" t="s">
        <v>113</v>
      </c>
      <c r="CE614" s="41" t="s">
        <v>114</v>
      </c>
      <c r="CF614" s="42" t="s">
        <v>107</v>
      </c>
      <c r="CG614" s="28" t="s">
        <v>107</v>
      </c>
      <c r="CH614" s="28" t="s">
        <v>107</v>
      </c>
      <c r="CI614" s="28" t="s">
        <v>107</v>
      </c>
      <c r="CJ614" s="28" t="s">
        <v>107</v>
      </c>
      <c r="CK614" s="28" t="s">
        <v>107</v>
      </c>
      <c r="CL614" s="28" t="s">
        <v>107</v>
      </c>
      <c r="CM614" s="28" t="s">
        <v>107</v>
      </c>
      <c r="CN614" s="28" t="s">
        <v>107</v>
      </c>
      <c r="CO614" s="28" t="s">
        <v>107</v>
      </c>
      <c r="CP614" s="28" t="s">
        <v>107</v>
      </c>
      <c r="CQ614" s="28" t="s">
        <v>107</v>
      </c>
      <c r="CR614" s="28" t="s">
        <v>107</v>
      </c>
      <c r="CS614" s="28" t="s">
        <v>107</v>
      </c>
      <c r="CT614" s="28" t="s">
        <v>107</v>
      </c>
      <c r="CU614" s="332">
        <v>15899245</v>
      </c>
      <c r="CV614" s="43">
        <v>1</v>
      </c>
    </row>
    <row r="615" spans="1:100" ht="25.5">
      <c r="A615" s="28">
        <v>853</v>
      </c>
      <c r="B615" s="29" t="s">
        <v>254</v>
      </c>
      <c r="C615" s="29" t="s">
        <v>0</v>
      </c>
      <c r="D615" s="29" t="s">
        <v>337</v>
      </c>
      <c r="E615" s="42" t="s">
        <v>346</v>
      </c>
      <c r="F615" s="42" t="s">
        <v>107</v>
      </c>
      <c r="G615" s="30" t="s">
        <v>1798</v>
      </c>
      <c r="H615" s="42" t="s">
        <v>1776</v>
      </c>
      <c r="I615" s="28">
        <v>8808042</v>
      </c>
      <c r="J615" s="28" t="s">
        <v>1801</v>
      </c>
      <c r="K615" s="31" t="s">
        <v>142</v>
      </c>
      <c r="L615" s="32">
        <v>138</v>
      </c>
      <c r="M615" s="33">
        <v>5</v>
      </c>
      <c r="N615" s="34">
        <v>102800000</v>
      </c>
      <c r="O615" s="28" t="s">
        <v>346</v>
      </c>
      <c r="P615" s="28" t="s">
        <v>130</v>
      </c>
      <c r="Q615" s="28" t="s">
        <v>112</v>
      </c>
      <c r="R615" s="28" t="s">
        <v>107</v>
      </c>
      <c r="S615" s="28" t="s">
        <v>107</v>
      </c>
      <c r="T615" s="42" t="s">
        <v>107</v>
      </c>
      <c r="U615" s="28" t="s">
        <v>107</v>
      </c>
      <c r="V615" s="28" t="s">
        <v>107</v>
      </c>
      <c r="W615" s="28" t="str">
        <f t="shared" si="9"/>
        <v>N.A.</v>
      </c>
      <c r="X615" s="57" t="s">
        <v>2412</v>
      </c>
      <c r="Y615" s="207">
        <v>0.01</v>
      </c>
      <c r="Z615" s="207">
        <v>0.01</v>
      </c>
      <c r="AA615" s="207">
        <v>0.01</v>
      </c>
      <c r="AB615" s="207">
        <v>0.01</v>
      </c>
      <c r="AC615" s="207">
        <v>1.4999999999999999E-2</v>
      </c>
      <c r="AD615" s="207">
        <v>1.4999999999999999E-2</v>
      </c>
      <c r="AE615" s="28" t="s">
        <v>113</v>
      </c>
      <c r="AF615" s="28" t="s">
        <v>113</v>
      </c>
      <c r="AG615" s="28" t="s">
        <v>113</v>
      </c>
      <c r="AH615" s="37">
        <v>1</v>
      </c>
      <c r="AI615" s="38">
        <v>15287736</v>
      </c>
      <c r="AJ615" s="38">
        <v>550358</v>
      </c>
      <c r="AK615" s="38">
        <v>1161868</v>
      </c>
      <c r="AL615" s="38" t="s">
        <v>107</v>
      </c>
      <c r="AM615" s="38" t="s">
        <v>107</v>
      </c>
      <c r="AN615" s="38">
        <v>11007170</v>
      </c>
      <c r="AO615" s="38">
        <v>794963</v>
      </c>
      <c r="AP615" s="38" t="s">
        <v>107</v>
      </c>
      <c r="AQ615" s="38">
        <v>489208</v>
      </c>
      <c r="AR615" s="38" t="s">
        <v>107</v>
      </c>
      <c r="AS615" s="38" t="s">
        <v>107</v>
      </c>
      <c r="AT615" s="38" t="s">
        <v>107</v>
      </c>
      <c r="AU615" s="38" t="s">
        <v>107</v>
      </c>
      <c r="AV615" s="38" t="s">
        <v>107</v>
      </c>
      <c r="AW615" s="38" t="s">
        <v>107</v>
      </c>
      <c r="AX615" s="38">
        <v>3057548</v>
      </c>
      <c r="AY615" s="38">
        <v>3057548</v>
      </c>
      <c r="AZ615" s="38">
        <v>3057548</v>
      </c>
      <c r="BA615" s="38">
        <v>3057548</v>
      </c>
      <c r="BB615" s="38" t="s">
        <v>107</v>
      </c>
      <c r="BC615" s="38">
        <v>1589924</v>
      </c>
      <c r="BD615" s="38">
        <v>1100717</v>
      </c>
      <c r="BE615" s="38">
        <v>1834529</v>
      </c>
      <c r="BF615" s="38">
        <v>3913660</v>
      </c>
      <c r="BG615" s="38">
        <v>7705019</v>
      </c>
      <c r="BH615" s="38">
        <v>281294</v>
      </c>
      <c r="BI615" s="38">
        <v>4280567</v>
      </c>
      <c r="BJ615" s="38">
        <v>1039566</v>
      </c>
      <c r="BK615" s="38" t="s">
        <v>107</v>
      </c>
      <c r="BL615" s="38" t="s">
        <v>107</v>
      </c>
      <c r="BM615" s="38" t="s">
        <v>107</v>
      </c>
      <c r="BN615" s="38">
        <v>4280567</v>
      </c>
      <c r="BO615" s="38">
        <v>305755</v>
      </c>
      <c r="BP615" s="38">
        <v>3057548</v>
      </c>
      <c r="BQ615" s="38">
        <v>10395661</v>
      </c>
      <c r="BR615" s="38" t="s">
        <v>107</v>
      </c>
      <c r="BS615" s="38">
        <v>1345321</v>
      </c>
      <c r="BT615" s="330">
        <v>0</v>
      </c>
      <c r="BU615" s="38">
        <v>0</v>
      </c>
      <c r="BV615" s="38">
        <v>6115094</v>
      </c>
      <c r="BW615" s="38">
        <v>8561132</v>
      </c>
      <c r="BX615" s="38">
        <v>12230189</v>
      </c>
      <c r="BY615" s="41" t="s">
        <v>114</v>
      </c>
      <c r="BZ615" s="41" t="s">
        <v>114</v>
      </c>
      <c r="CA615" s="41" t="s">
        <v>113</v>
      </c>
      <c r="CB615" s="41" t="s">
        <v>113</v>
      </c>
      <c r="CC615" s="41" t="s">
        <v>113</v>
      </c>
      <c r="CD615" s="41" t="s">
        <v>113</v>
      </c>
      <c r="CE615" s="41" t="s">
        <v>114</v>
      </c>
      <c r="CF615" s="42" t="s">
        <v>107</v>
      </c>
      <c r="CG615" s="28" t="s">
        <v>107</v>
      </c>
      <c r="CH615" s="28" t="s">
        <v>107</v>
      </c>
      <c r="CI615" s="28" t="s">
        <v>107</v>
      </c>
      <c r="CJ615" s="28" t="s">
        <v>107</v>
      </c>
      <c r="CK615" s="28" t="s">
        <v>107</v>
      </c>
      <c r="CL615" s="28" t="s">
        <v>107</v>
      </c>
      <c r="CM615" s="28" t="s">
        <v>107</v>
      </c>
      <c r="CN615" s="28" t="s">
        <v>107</v>
      </c>
      <c r="CO615" s="28" t="s">
        <v>107</v>
      </c>
      <c r="CP615" s="28" t="s">
        <v>107</v>
      </c>
      <c r="CQ615" s="28" t="s">
        <v>107</v>
      </c>
      <c r="CR615" s="28" t="s">
        <v>107</v>
      </c>
      <c r="CS615" s="28" t="s">
        <v>107</v>
      </c>
      <c r="CT615" s="28" t="s">
        <v>107</v>
      </c>
      <c r="CU615" s="332">
        <v>15899245</v>
      </c>
      <c r="CV615" s="43">
        <v>1</v>
      </c>
    </row>
    <row r="616" spans="1:100" ht="25.5">
      <c r="A616" s="28">
        <v>854</v>
      </c>
      <c r="B616" s="29" t="s">
        <v>254</v>
      </c>
      <c r="C616" s="29" t="s">
        <v>0</v>
      </c>
      <c r="D616" s="29" t="s">
        <v>337</v>
      </c>
      <c r="E616" s="42" t="s">
        <v>346</v>
      </c>
      <c r="F616" s="42" t="s">
        <v>107</v>
      </c>
      <c r="G616" s="30" t="s">
        <v>1798</v>
      </c>
      <c r="H616" s="42" t="s">
        <v>1776</v>
      </c>
      <c r="I616" s="28">
        <v>8808043</v>
      </c>
      <c r="J616" s="28" t="s">
        <v>1802</v>
      </c>
      <c r="K616" s="31" t="s">
        <v>142</v>
      </c>
      <c r="L616" s="32">
        <v>138</v>
      </c>
      <c r="M616" s="33">
        <v>5</v>
      </c>
      <c r="N616" s="34">
        <v>108300000</v>
      </c>
      <c r="O616" s="28" t="s">
        <v>346</v>
      </c>
      <c r="P616" s="28" t="s">
        <v>130</v>
      </c>
      <c r="Q616" s="28" t="s">
        <v>112</v>
      </c>
      <c r="R616" s="28" t="s">
        <v>107</v>
      </c>
      <c r="S616" s="28" t="s">
        <v>107</v>
      </c>
      <c r="T616" s="42" t="s">
        <v>107</v>
      </c>
      <c r="U616" s="28" t="s">
        <v>107</v>
      </c>
      <c r="V616" s="28" t="s">
        <v>107</v>
      </c>
      <c r="W616" s="28" t="str">
        <f t="shared" si="9"/>
        <v>N.A.</v>
      </c>
      <c r="X616" s="57" t="s">
        <v>2412</v>
      </c>
      <c r="Y616" s="207">
        <v>0.01</v>
      </c>
      <c r="Z616" s="207">
        <v>0.01</v>
      </c>
      <c r="AA616" s="207">
        <v>0.01</v>
      </c>
      <c r="AB616" s="207">
        <v>0.01</v>
      </c>
      <c r="AC616" s="207">
        <v>1.4999999999999999E-2</v>
      </c>
      <c r="AD616" s="207">
        <v>1.4999999999999999E-2</v>
      </c>
      <c r="AE616" s="28" t="s">
        <v>113</v>
      </c>
      <c r="AF616" s="28" t="s">
        <v>113</v>
      </c>
      <c r="AG616" s="28" t="s">
        <v>113</v>
      </c>
      <c r="AH616" s="37">
        <v>1</v>
      </c>
      <c r="AI616" s="38">
        <v>15287736</v>
      </c>
      <c r="AJ616" s="38">
        <v>550358</v>
      </c>
      <c r="AK616" s="38">
        <v>1161868</v>
      </c>
      <c r="AL616" s="38" t="s">
        <v>107</v>
      </c>
      <c r="AM616" s="38" t="s">
        <v>107</v>
      </c>
      <c r="AN616" s="38">
        <v>11007170</v>
      </c>
      <c r="AO616" s="38">
        <v>794963</v>
      </c>
      <c r="AP616" s="38" t="s">
        <v>107</v>
      </c>
      <c r="AQ616" s="38">
        <v>489208</v>
      </c>
      <c r="AR616" s="38" t="s">
        <v>107</v>
      </c>
      <c r="AS616" s="38" t="s">
        <v>107</v>
      </c>
      <c r="AT616" s="38" t="s">
        <v>107</v>
      </c>
      <c r="AU616" s="38" t="s">
        <v>107</v>
      </c>
      <c r="AV616" s="38" t="s">
        <v>107</v>
      </c>
      <c r="AW616" s="38" t="s">
        <v>107</v>
      </c>
      <c r="AX616" s="38">
        <v>3057548</v>
      </c>
      <c r="AY616" s="38">
        <v>3057548</v>
      </c>
      <c r="AZ616" s="38">
        <v>3057548</v>
      </c>
      <c r="BA616" s="38">
        <v>3057548</v>
      </c>
      <c r="BB616" s="38" t="s">
        <v>107</v>
      </c>
      <c r="BC616" s="38">
        <v>1589924</v>
      </c>
      <c r="BD616" s="38">
        <v>1100717</v>
      </c>
      <c r="BE616" s="38">
        <v>1834529</v>
      </c>
      <c r="BF616" s="38">
        <v>3913660</v>
      </c>
      <c r="BG616" s="38">
        <v>7705019</v>
      </c>
      <c r="BH616" s="38">
        <v>281294</v>
      </c>
      <c r="BI616" s="38">
        <v>4280567</v>
      </c>
      <c r="BJ616" s="38">
        <v>1039566</v>
      </c>
      <c r="BK616" s="38" t="s">
        <v>107</v>
      </c>
      <c r="BL616" s="38" t="s">
        <v>107</v>
      </c>
      <c r="BM616" s="38" t="s">
        <v>107</v>
      </c>
      <c r="BN616" s="38">
        <v>4280567</v>
      </c>
      <c r="BO616" s="38">
        <v>305755</v>
      </c>
      <c r="BP616" s="38">
        <v>3057548</v>
      </c>
      <c r="BQ616" s="38">
        <v>10395661</v>
      </c>
      <c r="BR616" s="38" t="s">
        <v>107</v>
      </c>
      <c r="BS616" s="38">
        <v>1345321</v>
      </c>
      <c r="BT616" s="330">
        <v>0</v>
      </c>
      <c r="BU616" s="38">
        <v>0</v>
      </c>
      <c r="BV616" s="38">
        <v>6115094</v>
      </c>
      <c r="BW616" s="38">
        <v>8561132</v>
      </c>
      <c r="BX616" s="38">
        <v>12230189</v>
      </c>
      <c r="BY616" s="41" t="s">
        <v>114</v>
      </c>
      <c r="BZ616" s="41" t="s">
        <v>114</v>
      </c>
      <c r="CA616" s="41" t="s">
        <v>113</v>
      </c>
      <c r="CB616" s="41" t="s">
        <v>113</v>
      </c>
      <c r="CC616" s="41" t="s">
        <v>113</v>
      </c>
      <c r="CD616" s="41" t="s">
        <v>113</v>
      </c>
      <c r="CE616" s="41" t="s">
        <v>114</v>
      </c>
      <c r="CF616" s="42" t="s">
        <v>107</v>
      </c>
      <c r="CG616" s="28" t="s">
        <v>107</v>
      </c>
      <c r="CH616" s="28" t="s">
        <v>107</v>
      </c>
      <c r="CI616" s="28" t="s">
        <v>107</v>
      </c>
      <c r="CJ616" s="28" t="s">
        <v>107</v>
      </c>
      <c r="CK616" s="28" t="s">
        <v>107</v>
      </c>
      <c r="CL616" s="28" t="s">
        <v>107</v>
      </c>
      <c r="CM616" s="28" t="s">
        <v>107</v>
      </c>
      <c r="CN616" s="28" t="s">
        <v>107</v>
      </c>
      <c r="CO616" s="28" t="s">
        <v>107</v>
      </c>
      <c r="CP616" s="28" t="s">
        <v>107</v>
      </c>
      <c r="CQ616" s="28" t="s">
        <v>107</v>
      </c>
      <c r="CR616" s="28" t="s">
        <v>107</v>
      </c>
      <c r="CS616" s="28" t="s">
        <v>107</v>
      </c>
      <c r="CT616" s="28" t="s">
        <v>107</v>
      </c>
      <c r="CU616" s="332">
        <v>15899245</v>
      </c>
      <c r="CV616" s="43">
        <v>1</v>
      </c>
    </row>
    <row r="617" spans="1:100" ht="25.5">
      <c r="A617" s="28">
        <v>855</v>
      </c>
      <c r="B617" s="29" t="s">
        <v>254</v>
      </c>
      <c r="C617" s="29" t="s">
        <v>0</v>
      </c>
      <c r="D617" s="29" t="s">
        <v>337</v>
      </c>
      <c r="E617" s="42" t="s">
        <v>338</v>
      </c>
      <c r="F617" s="42" t="s">
        <v>107</v>
      </c>
      <c r="G617" s="30" t="s">
        <v>1795</v>
      </c>
      <c r="H617" s="42" t="s">
        <v>1776</v>
      </c>
      <c r="I617" s="28">
        <v>8806016</v>
      </c>
      <c r="J617" s="28" t="s">
        <v>1803</v>
      </c>
      <c r="K617" s="31" t="s">
        <v>341</v>
      </c>
      <c r="L617" s="32">
        <v>138</v>
      </c>
      <c r="M617" s="33">
        <v>5</v>
      </c>
      <c r="N617" s="34">
        <v>78200000</v>
      </c>
      <c r="O617" s="28" t="s">
        <v>338</v>
      </c>
      <c r="P617" s="28" t="s">
        <v>2415</v>
      </c>
      <c r="Q617" s="28" t="s">
        <v>112</v>
      </c>
      <c r="R617" s="28" t="s">
        <v>107</v>
      </c>
      <c r="S617" s="28" t="s">
        <v>107</v>
      </c>
      <c r="T617" s="42" t="s">
        <v>107</v>
      </c>
      <c r="U617" s="28" t="s">
        <v>107</v>
      </c>
      <c r="V617" s="28" t="s">
        <v>107</v>
      </c>
      <c r="W617" s="28" t="str">
        <f t="shared" si="9"/>
        <v>N.A.</v>
      </c>
      <c r="X617" s="57" t="s">
        <v>2412</v>
      </c>
      <c r="Y617" s="207">
        <v>0.01</v>
      </c>
      <c r="Z617" s="207">
        <v>0.01</v>
      </c>
      <c r="AA617" s="207">
        <v>0.01</v>
      </c>
      <c r="AB617" s="207">
        <v>0.01</v>
      </c>
      <c r="AC617" s="207">
        <v>1.4999999999999999E-2</v>
      </c>
      <c r="AD617" s="207">
        <v>1.4999999999999999E-2</v>
      </c>
      <c r="AE617" s="28" t="s">
        <v>113</v>
      </c>
      <c r="AF617" s="28" t="s">
        <v>113</v>
      </c>
      <c r="AG617" s="28" t="s">
        <v>113</v>
      </c>
      <c r="AH617" s="37">
        <v>1</v>
      </c>
      <c r="AI617" s="38">
        <v>15287736</v>
      </c>
      <c r="AJ617" s="38">
        <v>550358</v>
      </c>
      <c r="AK617" s="38">
        <v>1161868</v>
      </c>
      <c r="AL617" s="38" t="s">
        <v>107</v>
      </c>
      <c r="AM617" s="38" t="s">
        <v>107</v>
      </c>
      <c r="AN617" s="38">
        <v>11007170</v>
      </c>
      <c r="AO617" s="38">
        <v>794963</v>
      </c>
      <c r="AP617" s="38">
        <v>1284169</v>
      </c>
      <c r="AQ617" s="38">
        <v>489208</v>
      </c>
      <c r="AR617" s="38" t="s">
        <v>107</v>
      </c>
      <c r="AS617" s="38" t="s">
        <v>107</v>
      </c>
      <c r="AT617" s="38" t="s">
        <v>107</v>
      </c>
      <c r="AU617" s="38" t="s">
        <v>107</v>
      </c>
      <c r="AV617" s="38" t="s">
        <v>107</v>
      </c>
      <c r="AW617" s="38" t="s">
        <v>107</v>
      </c>
      <c r="AX617" s="38">
        <v>3057548</v>
      </c>
      <c r="AY617" s="38">
        <v>3057548</v>
      </c>
      <c r="AZ617" s="38">
        <v>3057548</v>
      </c>
      <c r="BA617" s="38">
        <v>3057548</v>
      </c>
      <c r="BB617" s="38" t="s">
        <v>107</v>
      </c>
      <c r="BC617" s="38">
        <v>1589924</v>
      </c>
      <c r="BD617" s="38">
        <v>1100717</v>
      </c>
      <c r="BE617" s="38">
        <v>1834529</v>
      </c>
      <c r="BF617" s="38">
        <v>3913660</v>
      </c>
      <c r="BG617" s="38">
        <v>7705019</v>
      </c>
      <c r="BH617" s="38">
        <v>281294</v>
      </c>
      <c r="BI617" s="38">
        <v>4280567</v>
      </c>
      <c r="BJ617" s="38">
        <v>1039566</v>
      </c>
      <c r="BK617" s="38" t="s">
        <v>107</v>
      </c>
      <c r="BL617" s="38" t="s">
        <v>107</v>
      </c>
      <c r="BM617" s="38" t="s">
        <v>107</v>
      </c>
      <c r="BN617" s="38">
        <v>4280567</v>
      </c>
      <c r="BO617" s="38">
        <v>305755</v>
      </c>
      <c r="BP617" s="38">
        <v>3057548</v>
      </c>
      <c r="BQ617" s="38">
        <v>10395661</v>
      </c>
      <c r="BR617" s="38" t="s">
        <v>107</v>
      </c>
      <c r="BS617" s="38">
        <v>1345321</v>
      </c>
      <c r="BT617" s="330">
        <v>0</v>
      </c>
      <c r="BU617" s="38">
        <v>0</v>
      </c>
      <c r="BV617" s="38">
        <v>6115094</v>
      </c>
      <c r="BW617" s="38">
        <v>8561132</v>
      </c>
      <c r="BX617" s="38">
        <v>12230189</v>
      </c>
      <c r="BY617" s="41" t="s">
        <v>114</v>
      </c>
      <c r="BZ617" s="41" t="s">
        <v>114</v>
      </c>
      <c r="CA617" s="41" t="s">
        <v>113</v>
      </c>
      <c r="CB617" s="41" t="s">
        <v>113</v>
      </c>
      <c r="CC617" s="41" t="s">
        <v>113</v>
      </c>
      <c r="CD617" s="41" t="s">
        <v>113</v>
      </c>
      <c r="CE617" s="41" t="s">
        <v>114</v>
      </c>
      <c r="CF617" s="42" t="s">
        <v>107</v>
      </c>
      <c r="CG617" s="28" t="s">
        <v>107</v>
      </c>
      <c r="CH617" s="28" t="s">
        <v>107</v>
      </c>
      <c r="CI617" s="28" t="s">
        <v>107</v>
      </c>
      <c r="CJ617" s="28" t="s">
        <v>107</v>
      </c>
      <c r="CK617" s="28" t="s">
        <v>107</v>
      </c>
      <c r="CL617" s="28" t="s">
        <v>107</v>
      </c>
      <c r="CM617" s="28" t="s">
        <v>107</v>
      </c>
      <c r="CN617" s="28" t="s">
        <v>107</v>
      </c>
      <c r="CO617" s="28" t="s">
        <v>107</v>
      </c>
      <c r="CP617" s="28" t="s">
        <v>107</v>
      </c>
      <c r="CQ617" s="28" t="s">
        <v>107</v>
      </c>
      <c r="CR617" s="28" t="s">
        <v>107</v>
      </c>
      <c r="CS617" s="28" t="s">
        <v>107</v>
      </c>
      <c r="CT617" s="28" t="s">
        <v>107</v>
      </c>
      <c r="CU617" s="332">
        <v>15899245</v>
      </c>
      <c r="CV617" s="43">
        <v>1</v>
      </c>
    </row>
    <row r="618" spans="1:100" ht="25.5">
      <c r="A618" s="28">
        <v>856</v>
      </c>
      <c r="B618" s="29" t="s">
        <v>254</v>
      </c>
      <c r="C618" s="29" t="s">
        <v>0</v>
      </c>
      <c r="D618" s="29" t="s">
        <v>337</v>
      </c>
      <c r="E618" s="42" t="s">
        <v>338</v>
      </c>
      <c r="F618" s="42" t="s">
        <v>107</v>
      </c>
      <c r="G618" s="30" t="s">
        <v>1804</v>
      </c>
      <c r="H618" s="42" t="s">
        <v>1776</v>
      </c>
      <c r="I618" s="28">
        <v>8806016</v>
      </c>
      <c r="J618" s="28" t="s">
        <v>1805</v>
      </c>
      <c r="K618" s="31" t="s">
        <v>366</v>
      </c>
      <c r="L618" s="32">
        <v>118</v>
      </c>
      <c r="M618" s="33">
        <v>5</v>
      </c>
      <c r="N618" s="34">
        <v>78200000</v>
      </c>
      <c r="O618" s="28" t="s">
        <v>338</v>
      </c>
      <c r="P618" s="28" t="s">
        <v>2415</v>
      </c>
      <c r="Q618" s="28" t="s">
        <v>112</v>
      </c>
      <c r="R618" s="28" t="s">
        <v>107</v>
      </c>
      <c r="S618" s="28" t="s">
        <v>107</v>
      </c>
      <c r="T618" s="42" t="s">
        <v>107</v>
      </c>
      <c r="U618" s="28" t="s">
        <v>107</v>
      </c>
      <c r="V618" s="28" t="s">
        <v>107</v>
      </c>
      <c r="W618" s="28" t="str">
        <f t="shared" si="9"/>
        <v>N.A.</v>
      </c>
      <c r="X618" s="57" t="s">
        <v>2412</v>
      </c>
      <c r="Y618" s="207">
        <v>0.01</v>
      </c>
      <c r="Z618" s="207">
        <v>0.01</v>
      </c>
      <c r="AA618" s="207">
        <v>0.01</v>
      </c>
      <c r="AB618" s="207">
        <v>0.01</v>
      </c>
      <c r="AC618" s="207">
        <v>1.4999999999999999E-2</v>
      </c>
      <c r="AD618" s="207">
        <v>1.4999999999999999E-2</v>
      </c>
      <c r="AE618" s="28" t="s">
        <v>1251</v>
      </c>
      <c r="AF618" s="28" t="s">
        <v>1251</v>
      </c>
      <c r="AG618" s="28" t="s">
        <v>1251</v>
      </c>
      <c r="AH618" s="37">
        <v>1</v>
      </c>
      <c r="AI618" s="38">
        <v>15287736</v>
      </c>
      <c r="AJ618" s="38">
        <v>550358</v>
      </c>
      <c r="AK618" s="38">
        <v>1161868</v>
      </c>
      <c r="AL618" s="38" t="s">
        <v>107</v>
      </c>
      <c r="AM618" s="38" t="s">
        <v>107</v>
      </c>
      <c r="AN618" s="38">
        <v>11007170</v>
      </c>
      <c r="AO618" s="38">
        <v>794963</v>
      </c>
      <c r="AP618" s="38">
        <v>1284169</v>
      </c>
      <c r="AQ618" s="38">
        <v>489208</v>
      </c>
      <c r="AR618" s="38" t="s">
        <v>107</v>
      </c>
      <c r="AS618" s="38" t="s">
        <v>107</v>
      </c>
      <c r="AT618" s="38" t="s">
        <v>107</v>
      </c>
      <c r="AU618" s="38" t="s">
        <v>107</v>
      </c>
      <c r="AV618" s="38" t="s">
        <v>107</v>
      </c>
      <c r="AW618" s="38">
        <v>2446038</v>
      </c>
      <c r="AX618" s="38">
        <v>3057548</v>
      </c>
      <c r="AY618" s="38">
        <v>3057548</v>
      </c>
      <c r="AZ618" s="38">
        <v>3057548</v>
      </c>
      <c r="BA618" s="38">
        <v>3057548</v>
      </c>
      <c r="BB618" s="38">
        <v>0</v>
      </c>
      <c r="BC618" s="38">
        <v>0</v>
      </c>
      <c r="BD618" s="38">
        <v>1100717</v>
      </c>
      <c r="BE618" s="38">
        <v>1834529</v>
      </c>
      <c r="BF618" s="38">
        <v>3913660</v>
      </c>
      <c r="BG618" s="38">
        <v>7705019</v>
      </c>
      <c r="BH618" s="38">
        <v>281294</v>
      </c>
      <c r="BI618" s="38">
        <v>4280567</v>
      </c>
      <c r="BJ618" s="38">
        <v>1039566</v>
      </c>
      <c r="BK618" s="38" t="s">
        <v>107</v>
      </c>
      <c r="BL618" s="38" t="s">
        <v>107</v>
      </c>
      <c r="BM618" s="38" t="s">
        <v>107</v>
      </c>
      <c r="BN618" s="38">
        <v>4280567</v>
      </c>
      <c r="BO618" s="38">
        <v>305755</v>
      </c>
      <c r="BP618" s="38">
        <v>3057548</v>
      </c>
      <c r="BQ618" s="38">
        <v>10395661</v>
      </c>
      <c r="BR618" s="38">
        <v>0</v>
      </c>
      <c r="BS618" s="38">
        <v>1345321</v>
      </c>
      <c r="BT618" s="330" t="s">
        <v>107</v>
      </c>
      <c r="BU618" s="38" t="s">
        <v>107</v>
      </c>
      <c r="BV618" s="38">
        <v>6115094</v>
      </c>
      <c r="BW618" s="38">
        <v>8561132</v>
      </c>
      <c r="BX618" s="38">
        <v>12230189</v>
      </c>
      <c r="BY618" s="41" t="s">
        <v>176</v>
      </c>
      <c r="BZ618" s="41" t="s">
        <v>176</v>
      </c>
      <c r="CA618" s="41" t="s">
        <v>176</v>
      </c>
      <c r="CB618" s="41" t="s">
        <v>176</v>
      </c>
      <c r="CC618" s="41" t="s">
        <v>176</v>
      </c>
      <c r="CD618" s="41" t="s">
        <v>176</v>
      </c>
      <c r="CE618" s="41" t="s">
        <v>107</v>
      </c>
      <c r="CF618" s="42" t="s">
        <v>107</v>
      </c>
      <c r="CG618" s="28" t="s">
        <v>107</v>
      </c>
      <c r="CH618" s="28" t="s">
        <v>107</v>
      </c>
      <c r="CI618" s="28" t="s">
        <v>107</v>
      </c>
      <c r="CJ618" s="28" t="s">
        <v>107</v>
      </c>
      <c r="CK618" s="28" t="s">
        <v>107</v>
      </c>
      <c r="CL618" s="28" t="s">
        <v>107</v>
      </c>
      <c r="CM618" s="28" t="s">
        <v>107</v>
      </c>
      <c r="CN618" s="28" t="s">
        <v>107</v>
      </c>
      <c r="CO618" s="28" t="s">
        <v>107</v>
      </c>
      <c r="CP618" s="28" t="s">
        <v>107</v>
      </c>
      <c r="CQ618" s="28" t="s">
        <v>107</v>
      </c>
      <c r="CR618" s="28" t="s">
        <v>107</v>
      </c>
      <c r="CS618" s="28" t="s">
        <v>107</v>
      </c>
      <c r="CT618" s="28" t="s">
        <v>107</v>
      </c>
      <c r="CU618" s="332">
        <v>15899245</v>
      </c>
      <c r="CV618" s="43">
        <v>1</v>
      </c>
    </row>
    <row r="619" spans="1:100" ht="25.5">
      <c r="A619" s="28">
        <v>857</v>
      </c>
      <c r="B619" s="29" t="s">
        <v>254</v>
      </c>
      <c r="C619" s="29" t="s">
        <v>0</v>
      </c>
      <c r="D619" s="29" t="s">
        <v>337</v>
      </c>
      <c r="E619" s="42" t="s">
        <v>338</v>
      </c>
      <c r="F619" s="42" t="s">
        <v>107</v>
      </c>
      <c r="G619" s="30" t="s">
        <v>1804</v>
      </c>
      <c r="H619" s="42" t="s">
        <v>1776</v>
      </c>
      <c r="I619" s="28">
        <v>8806015</v>
      </c>
      <c r="J619" s="28" t="s">
        <v>1806</v>
      </c>
      <c r="K619" s="31" t="s">
        <v>366</v>
      </c>
      <c r="L619" s="32">
        <v>118</v>
      </c>
      <c r="M619" s="33">
        <v>5</v>
      </c>
      <c r="N619" s="34">
        <v>82200000</v>
      </c>
      <c r="O619" s="28" t="s">
        <v>338</v>
      </c>
      <c r="P619" s="28" t="s">
        <v>2415</v>
      </c>
      <c r="Q619" s="28" t="s">
        <v>112</v>
      </c>
      <c r="R619" s="28" t="s">
        <v>107</v>
      </c>
      <c r="S619" s="28" t="s">
        <v>107</v>
      </c>
      <c r="T619" s="42" t="s">
        <v>107</v>
      </c>
      <c r="U619" s="28" t="s">
        <v>107</v>
      </c>
      <c r="V619" s="28" t="s">
        <v>107</v>
      </c>
      <c r="W619" s="28" t="str">
        <f t="shared" si="9"/>
        <v>N.A.</v>
      </c>
      <c r="X619" s="57" t="s">
        <v>2412</v>
      </c>
      <c r="Y619" s="207">
        <v>0.01</v>
      </c>
      <c r="Z619" s="207">
        <v>0.01</v>
      </c>
      <c r="AA619" s="207">
        <v>0.01</v>
      </c>
      <c r="AB619" s="207">
        <v>0.01</v>
      </c>
      <c r="AC619" s="207">
        <v>1.4999999999999999E-2</v>
      </c>
      <c r="AD619" s="207">
        <v>1.4999999999999999E-2</v>
      </c>
      <c r="AE619" s="28" t="s">
        <v>1251</v>
      </c>
      <c r="AF619" s="28" t="s">
        <v>1251</v>
      </c>
      <c r="AG619" s="28" t="s">
        <v>1251</v>
      </c>
      <c r="AH619" s="37">
        <v>1</v>
      </c>
      <c r="AI619" s="38">
        <v>15287736</v>
      </c>
      <c r="AJ619" s="38">
        <v>550358</v>
      </c>
      <c r="AK619" s="38">
        <v>1161868</v>
      </c>
      <c r="AL619" s="38" t="s">
        <v>107</v>
      </c>
      <c r="AM619" s="38" t="s">
        <v>107</v>
      </c>
      <c r="AN619" s="38">
        <v>11007170</v>
      </c>
      <c r="AO619" s="38">
        <v>794963</v>
      </c>
      <c r="AP619" s="38">
        <v>1284169</v>
      </c>
      <c r="AQ619" s="38">
        <v>489208</v>
      </c>
      <c r="AR619" s="38" t="s">
        <v>107</v>
      </c>
      <c r="AS619" s="38" t="s">
        <v>107</v>
      </c>
      <c r="AT619" s="38" t="s">
        <v>107</v>
      </c>
      <c r="AU619" s="38" t="s">
        <v>107</v>
      </c>
      <c r="AV619" s="38" t="s">
        <v>107</v>
      </c>
      <c r="AW619" s="38">
        <v>2446038</v>
      </c>
      <c r="AX619" s="38">
        <v>3057548</v>
      </c>
      <c r="AY619" s="38">
        <v>3057548</v>
      </c>
      <c r="AZ619" s="38">
        <v>3057548</v>
      </c>
      <c r="BA619" s="38">
        <v>3057548</v>
      </c>
      <c r="BB619" s="38">
        <v>0</v>
      </c>
      <c r="BC619" s="38">
        <v>0</v>
      </c>
      <c r="BD619" s="38">
        <v>1100717</v>
      </c>
      <c r="BE619" s="38">
        <v>1834529</v>
      </c>
      <c r="BF619" s="38">
        <v>3913660</v>
      </c>
      <c r="BG619" s="38">
        <v>7705019</v>
      </c>
      <c r="BH619" s="38">
        <v>281294</v>
      </c>
      <c r="BI619" s="38">
        <v>4280567</v>
      </c>
      <c r="BJ619" s="38">
        <v>1039566</v>
      </c>
      <c r="BK619" s="38" t="s">
        <v>107</v>
      </c>
      <c r="BL619" s="38" t="s">
        <v>107</v>
      </c>
      <c r="BM619" s="38" t="s">
        <v>107</v>
      </c>
      <c r="BN619" s="38">
        <v>4280567</v>
      </c>
      <c r="BO619" s="38">
        <v>305755</v>
      </c>
      <c r="BP619" s="38">
        <v>3057548</v>
      </c>
      <c r="BQ619" s="38">
        <v>10395661</v>
      </c>
      <c r="BR619" s="38">
        <v>0</v>
      </c>
      <c r="BS619" s="38">
        <v>1345321</v>
      </c>
      <c r="BT619" s="330" t="s">
        <v>107</v>
      </c>
      <c r="BU619" s="38" t="s">
        <v>107</v>
      </c>
      <c r="BV619" s="38">
        <v>6115094</v>
      </c>
      <c r="BW619" s="38">
        <v>8561132</v>
      </c>
      <c r="BX619" s="38">
        <v>12230189</v>
      </c>
      <c r="BY619" s="41" t="s">
        <v>176</v>
      </c>
      <c r="BZ619" s="41" t="s">
        <v>176</v>
      </c>
      <c r="CA619" s="41" t="s">
        <v>176</v>
      </c>
      <c r="CB619" s="41" t="s">
        <v>176</v>
      </c>
      <c r="CC619" s="41" t="s">
        <v>176</v>
      </c>
      <c r="CD619" s="41" t="s">
        <v>176</v>
      </c>
      <c r="CE619" s="41" t="s">
        <v>107</v>
      </c>
      <c r="CF619" s="42" t="s">
        <v>107</v>
      </c>
      <c r="CG619" s="28" t="s">
        <v>107</v>
      </c>
      <c r="CH619" s="28" t="s">
        <v>107</v>
      </c>
      <c r="CI619" s="28" t="s">
        <v>107</v>
      </c>
      <c r="CJ619" s="28" t="s">
        <v>107</v>
      </c>
      <c r="CK619" s="28" t="s">
        <v>107</v>
      </c>
      <c r="CL619" s="28" t="s">
        <v>107</v>
      </c>
      <c r="CM619" s="28" t="s">
        <v>107</v>
      </c>
      <c r="CN619" s="28" t="s">
        <v>107</v>
      </c>
      <c r="CO619" s="28" t="s">
        <v>107</v>
      </c>
      <c r="CP619" s="28" t="s">
        <v>107</v>
      </c>
      <c r="CQ619" s="28" t="s">
        <v>107</v>
      </c>
      <c r="CR619" s="28" t="s">
        <v>107</v>
      </c>
      <c r="CS619" s="28" t="s">
        <v>107</v>
      </c>
      <c r="CT619" s="28" t="s">
        <v>107</v>
      </c>
      <c r="CU619" s="332">
        <v>15899245</v>
      </c>
      <c r="CV619" s="43">
        <v>1</v>
      </c>
    </row>
    <row r="620" spans="1:100" ht="25.5">
      <c r="A620" s="28">
        <v>858</v>
      </c>
      <c r="B620" s="29" t="s">
        <v>254</v>
      </c>
      <c r="C620" s="29" t="s">
        <v>0</v>
      </c>
      <c r="D620" s="29" t="s">
        <v>337</v>
      </c>
      <c r="E620" s="42" t="s">
        <v>338</v>
      </c>
      <c r="F620" s="42" t="s">
        <v>107</v>
      </c>
      <c r="G620" s="30" t="s">
        <v>1807</v>
      </c>
      <c r="H620" s="42" t="s">
        <v>1776</v>
      </c>
      <c r="I620" s="28">
        <v>8806024</v>
      </c>
      <c r="J620" s="28" t="s">
        <v>1808</v>
      </c>
      <c r="K620" s="31" t="s">
        <v>366</v>
      </c>
      <c r="L620" s="32">
        <v>138</v>
      </c>
      <c r="M620" s="33">
        <v>5</v>
      </c>
      <c r="N620" s="34">
        <v>108700000</v>
      </c>
      <c r="O620" s="28" t="s">
        <v>338</v>
      </c>
      <c r="P620" s="28" t="s">
        <v>2415</v>
      </c>
      <c r="Q620" s="28" t="s">
        <v>112</v>
      </c>
      <c r="R620" s="28" t="s">
        <v>107</v>
      </c>
      <c r="S620" s="28" t="s">
        <v>107</v>
      </c>
      <c r="T620" s="42" t="s">
        <v>107</v>
      </c>
      <c r="U620" s="28" t="s">
        <v>107</v>
      </c>
      <c r="V620" s="28" t="s">
        <v>107</v>
      </c>
      <c r="W620" s="28" t="str">
        <f t="shared" si="9"/>
        <v>N.A.</v>
      </c>
      <c r="X620" s="57" t="s">
        <v>2413</v>
      </c>
      <c r="Y620" s="207">
        <v>0.01</v>
      </c>
      <c r="Z620" s="207">
        <v>0.01</v>
      </c>
      <c r="AA620" s="207">
        <v>0.01</v>
      </c>
      <c r="AB620" s="207">
        <v>0.01</v>
      </c>
      <c r="AC620" s="207">
        <v>1.4999999999999999E-2</v>
      </c>
      <c r="AD620" s="207">
        <v>1.4999999999999999E-2</v>
      </c>
      <c r="AE620" s="28" t="s">
        <v>113</v>
      </c>
      <c r="AF620" s="28" t="s">
        <v>113</v>
      </c>
      <c r="AG620" s="28" t="s">
        <v>113</v>
      </c>
      <c r="AH620" s="37">
        <v>1</v>
      </c>
      <c r="AI620" s="38">
        <v>15287736</v>
      </c>
      <c r="AJ620" s="38">
        <v>550358</v>
      </c>
      <c r="AK620" s="38">
        <v>1161868</v>
      </c>
      <c r="AL620" s="38" t="s">
        <v>107</v>
      </c>
      <c r="AM620" s="38" t="s">
        <v>107</v>
      </c>
      <c r="AN620" s="38">
        <v>11007170</v>
      </c>
      <c r="AO620" s="38">
        <v>794963</v>
      </c>
      <c r="AP620" s="38">
        <v>1284169</v>
      </c>
      <c r="AQ620" s="38">
        <v>489208</v>
      </c>
      <c r="AR620" s="38" t="s">
        <v>107</v>
      </c>
      <c r="AS620" s="38" t="s">
        <v>107</v>
      </c>
      <c r="AT620" s="38" t="s">
        <v>107</v>
      </c>
      <c r="AU620" s="38" t="s">
        <v>107</v>
      </c>
      <c r="AV620" s="38" t="s">
        <v>107</v>
      </c>
      <c r="AW620" s="38" t="s">
        <v>107</v>
      </c>
      <c r="AX620" s="38">
        <v>3057548</v>
      </c>
      <c r="AY620" s="38">
        <v>3057548</v>
      </c>
      <c r="AZ620" s="38">
        <v>3057548</v>
      </c>
      <c r="BA620" s="38">
        <v>3057548</v>
      </c>
      <c r="BB620" s="38" t="s">
        <v>107</v>
      </c>
      <c r="BC620" s="38">
        <v>1589924</v>
      </c>
      <c r="BD620" s="38">
        <v>1100717</v>
      </c>
      <c r="BE620" s="38">
        <v>1834529</v>
      </c>
      <c r="BF620" s="38">
        <v>3913660</v>
      </c>
      <c r="BG620" s="38">
        <v>7705019</v>
      </c>
      <c r="BH620" s="38">
        <v>281294</v>
      </c>
      <c r="BI620" s="38">
        <v>4280567</v>
      </c>
      <c r="BJ620" s="38">
        <v>1039566</v>
      </c>
      <c r="BK620" s="38" t="s">
        <v>107</v>
      </c>
      <c r="BL620" s="38" t="s">
        <v>107</v>
      </c>
      <c r="BM620" s="38" t="s">
        <v>107</v>
      </c>
      <c r="BN620" s="38">
        <v>4280567</v>
      </c>
      <c r="BO620" s="38">
        <v>305755</v>
      </c>
      <c r="BP620" s="38">
        <v>3057548</v>
      </c>
      <c r="BQ620" s="38">
        <v>10395661</v>
      </c>
      <c r="BR620" s="38" t="s">
        <v>107</v>
      </c>
      <c r="BS620" s="38">
        <v>1345321</v>
      </c>
      <c r="BT620" s="330">
        <v>0</v>
      </c>
      <c r="BU620" s="38">
        <v>0</v>
      </c>
      <c r="BV620" s="38">
        <v>6115094</v>
      </c>
      <c r="BW620" s="38">
        <v>8561132</v>
      </c>
      <c r="BX620" s="38">
        <v>12230189</v>
      </c>
      <c r="BY620" s="41" t="s">
        <v>114</v>
      </c>
      <c r="BZ620" s="41" t="s">
        <v>114</v>
      </c>
      <c r="CA620" s="41" t="s">
        <v>113</v>
      </c>
      <c r="CB620" s="41" t="s">
        <v>113</v>
      </c>
      <c r="CC620" s="41" t="s">
        <v>113</v>
      </c>
      <c r="CD620" s="41" t="s">
        <v>113</v>
      </c>
      <c r="CE620" s="41" t="s">
        <v>114</v>
      </c>
      <c r="CF620" s="42" t="s">
        <v>107</v>
      </c>
      <c r="CG620" s="28" t="s">
        <v>107</v>
      </c>
      <c r="CH620" s="28" t="s">
        <v>107</v>
      </c>
      <c r="CI620" s="28" t="s">
        <v>107</v>
      </c>
      <c r="CJ620" s="28" t="s">
        <v>107</v>
      </c>
      <c r="CK620" s="28" t="s">
        <v>107</v>
      </c>
      <c r="CL620" s="28" t="s">
        <v>107</v>
      </c>
      <c r="CM620" s="28" t="s">
        <v>107</v>
      </c>
      <c r="CN620" s="28" t="s">
        <v>107</v>
      </c>
      <c r="CO620" s="28" t="s">
        <v>107</v>
      </c>
      <c r="CP620" s="28" t="s">
        <v>107</v>
      </c>
      <c r="CQ620" s="28" t="s">
        <v>107</v>
      </c>
      <c r="CR620" s="28" t="s">
        <v>107</v>
      </c>
      <c r="CS620" s="28" t="s">
        <v>107</v>
      </c>
      <c r="CT620" s="28" t="s">
        <v>107</v>
      </c>
      <c r="CU620" s="332">
        <v>15899245</v>
      </c>
      <c r="CV620" s="43">
        <v>1</v>
      </c>
    </row>
    <row r="621" spans="1:100" ht="25.5">
      <c r="A621" s="28">
        <v>859</v>
      </c>
      <c r="B621" s="29" t="s">
        <v>254</v>
      </c>
      <c r="C621" s="29" t="s">
        <v>0</v>
      </c>
      <c r="D621" s="29" t="s">
        <v>337</v>
      </c>
      <c r="E621" s="42" t="s">
        <v>338</v>
      </c>
      <c r="F621" s="42" t="s">
        <v>107</v>
      </c>
      <c r="G621" s="30" t="s">
        <v>1807</v>
      </c>
      <c r="H621" s="42" t="s">
        <v>1776</v>
      </c>
      <c r="I621" s="28">
        <v>8806023</v>
      </c>
      <c r="J621" s="28" t="s">
        <v>1809</v>
      </c>
      <c r="K621" s="31" t="s">
        <v>366</v>
      </c>
      <c r="L621" s="32">
        <v>138</v>
      </c>
      <c r="M621" s="33">
        <v>5</v>
      </c>
      <c r="N621" s="34">
        <v>112700000</v>
      </c>
      <c r="O621" s="28" t="s">
        <v>338</v>
      </c>
      <c r="P621" s="28" t="s">
        <v>2415</v>
      </c>
      <c r="Q621" s="28" t="s">
        <v>112</v>
      </c>
      <c r="R621" s="28" t="s">
        <v>107</v>
      </c>
      <c r="S621" s="28" t="s">
        <v>107</v>
      </c>
      <c r="T621" s="42" t="s">
        <v>107</v>
      </c>
      <c r="U621" s="28" t="s">
        <v>107</v>
      </c>
      <c r="V621" s="28" t="s">
        <v>107</v>
      </c>
      <c r="W621" s="28" t="str">
        <f t="shared" si="9"/>
        <v>N.A.</v>
      </c>
      <c r="X621" s="57" t="s">
        <v>2413</v>
      </c>
      <c r="Y621" s="207">
        <v>0.01</v>
      </c>
      <c r="Z621" s="207">
        <v>0.01</v>
      </c>
      <c r="AA621" s="207">
        <v>0.01</v>
      </c>
      <c r="AB621" s="207">
        <v>0.01</v>
      </c>
      <c r="AC621" s="207">
        <v>1.4999999999999999E-2</v>
      </c>
      <c r="AD621" s="207">
        <v>1.4999999999999999E-2</v>
      </c>
      <c r="AE621" s="28" t="s">
        <v>113</v>
      </c>
      <c r="AF621" s="28" t="s">
        <v>113</v>
      </c>
      <c r="AG621" s="28" t="s">
        <v>113</v>
      </c>
      <c r="AH621" s="37">
        <v>1</v>
      </c>
      <c r="AI621" s="38">
        <v>15287736</v>
      </c>
      <c r="AJ621" s="38">
        <v>550358</v>
      </c>
      <c r="AK621" s="38">
        <v>1161868</v>
      </c>
      <c r="AL621" s="38" t="s">
        <v>107</v>
      </c>
      <c r="AM621" s="38" t="s">
        <v>107</v>
      </c>
      <c r="AN621" s="38">
        <v>11007170</v>
      </c>
      <c r="AO621" s="38">
        <v>794963</v>
      </c>
      <c r="AP621" s="38">
        <v>1284169</v>
      </c>
      <c r="AQ621" s="38">
        <v>489208</v>
      </c>
      <c r="AR621" s="38" t="s">
        <v>107</v>
      </c>
      <c r="AS621" s="38" t="s">
        <v>107</v>
      </c>
      <c r="AT621" s="38" t="s">
        <v>107</v>
      </c>
      <c r="AU621" s="38" t="s">
        <v>107</v>
      </c>
      <c r="AV621" s="38" t="s">
        <v>107</v>
      </c>
      <c r="AW621" s="38" t="s">
        <v>107</v>
      </c>
      <c r="AX621" s="38">
        <v>3057548</v>
      </c>
      <c r="AY621" s="38">
        <v>3057548</v>
      </c>
      <c r="AZ621" s="38">
        <v>3057548</v>
      </c>
      <c r="BA621" s="38">
        <v>3057548</v>
      </c>
      <c r="BB621" s="38" t="s">
        <v>107</v>
      </c>
      <c r="BC621" s="38">
        <v>1589924</v>
      </c>
      <c r="BD621" s="38">
        <v>1100717</v>
      </c>
      <c r="BE621" s="38">
        <v>1834529</v>
      </c>
      <c r="BF621" s="38">
        <v>3913660</v>
      </c>
      <c r="BG621" s="38">
        <v>7705019</v>
      </c>
      <c r="BH621" s="38">
        <v>281294</v>
      </c>
      <c r="BI621" s="38">
        <v>4280567</v>
      </c>
      <c r="BJ621" s="38">
        <v>1039566</v>
      </c>
      <c r="BK621" s="38" t="s">
        <v>107</v>
      </c>
      <c r="BL621" s="38" t="s">
        <v>107</v>
      </c>
      <c r="BM621" s="38" t="s">
        <v>107</v>
      </c>
      <c r="BN621" s="38">
        <v>4280567</v>
      </c>
      <c r="BO621" s="38">
        <v>305755</v>
      </c>
      <c r="BP621" s="38">
        <v>3057548</v>
      </c>
      <c r="BQ621" s="38">
        <v>10395661</v>
      </c>
      <c r="BR621" s="38" t="s">
        <v>107</v>
      </c>
      <c r="BS621" s="38">
        <v>1345321</v>
      </c>
      <c r="BT621" s="330">
        <v>0</v>
      </c>
      <c r="BU621" s="38">
        <v>0</v>
      </c>
      <c r="BV621" s="38">
        <v>6115094</v>
      </c>
      <c r="BW621" s="38">
        <v>8561132</v>
      </c>
      <c r="BX621" s="38">
        <v>12230189</v>
      </c>
      <c r="BY621" s="41" t="s">
        <v>114</v>
      </c>
      <c r="BZ621" s="41" t="s">
        <v>114</v>
      </c>
      <c r="CA621" s="41" t="s">
        <v>113</v>
      </c>
      <c r="CB621" s="41" t="s">
        <v>113</v>
      </c>
      <c r="CC621" s="41" t="s">
        <v>113</v>
      </c>
      <c r="CD621" s="41" t="s">
        <v>113</v>
      </c>
      <c r="CE621" s="41" t="s">
        <v>114</v>
      </c>
      <c r="CF621" s="42" t="s">
        <v>107</v>
      </c>
      <c r="CG621" s="28" t="s">
        <v>107</v>
      </c>
      <c r="CH621" s="28" t="s">
        <v>107</v>
      </c>
      <c r="CI621" s="28" t="s">
        <v>107</v>
      </c>
      <c r="CJ621" s="28" t="s">
        <v>107</v>
      </c>
      <c r="CK621" s="28" t="s">
        <v>107</v>
      </c>
      <c r="CL621" s="28" t="s">
        <v>107</v>
      </c>
      <c r="CM621" s="28" t="s">
        <v>107</v>
      </c>
      <c r="CN621" s="28" t="s">
        <v>107</v>
      </c>
      <c r="CO621" s="28" t="s">
        <v>107</v>
      </c>
      <c r="CP621" s="28" t="s">
        <v>107</v>
      </c>
      <c r="CQ621" s="28" t="s">
        <v>107</v>
      </c>
      <c r="CR621" s="28" t="s">
        <v>107</v>
      </c>
      <c r="CS621" s="28" t="s">
        <v>107</v>
      </c>
      <c r="CT621" s="28" t="s">
        <v>107</v>
      </c>
      <c r="CU621" s="332">
        <v>15899245</v>
      </c>
      <c r="CV621" s="43">
        <v>1</v>
      </c>
    </row>
    <row r="622" spans="1:100" ht="25.5">
      <c r="A622" s="28">
        <v>860</v>
      </c>
      <c r="B622" s="29" t="s">
        <v>254</v>
      </c>
      <c r="C622" s="29" t="s">
        <v>0</v>
      </c>
      <c r="D622" s="29" t="s">
        <v>337</v>
      </c>
      <c r="E622" s="42" t="s">
        <v>338</v>
      </c>
      <c r="F622" s="42" t="s">
        <v>107</v>
      </c>
      <c r="G622" s="30" t="s">
        <v>1807</v>
      </c>
      <c r="H622" s="42" t="s">
        <v>1776</v>
      </c>
      <c r="I622" s="28">
        <v>8806025</v>
      </c>
      <c r="J622" s="28" t="s">
        <v>1810</v>
      </c>
      <c r="K622" s="31" t="s">
        <v>366</v>
      </c>
      <c r="L622" s="32">
        <v>138</v>
      </c>
      <c r="M622" s="33">
        <v>5</v>
      </c>
      <c r="N622" s="34">
        <v>112700000</v>
      </c>
      <c r="O622" s="28" t="s">
        <v>338</v>
      </c>
      <c r="P622" s="28" t="s">
        <v>2415</v>
      </c>
      <c r="Q622" s="28" t="s">
        <v>112</v>
      </c>
      <c r="R622" s="28" t="s">
        <v>107</v>
      </c>
      <c r="S622" s="28" t="s">
        <v>107</v>
      </c>
      <c r="T622" s="42" t="s">
        <v>107</v>
      </c>
      <c r="U622" s="28" t="s">
        <v>107</v>
      </c>
      <c r="V622" s="28" t="s">
        <v>107</v>
      </c>
      <c r="W622" s="28" t="str">
        <f t="shared" si="9"/>
        <v>N.A.</v>
      </c>
      <c r="X622" s="57" t="s">
        <v>2413</v>
      </c>
      <c r="Y622" s="207">
        <v>0.01</v>
      </c>
      <c r="Z622" s="207">
        <v>0.01</v>
      </c>
      <c r="AA622" s="207">
        <v>0.01</v>
      </c>
      <c r="AB622" s="207">
        <v>0.01</v>
      </c>
      <c r="AC622" s="207">
        <v>1.4999999999999999E-2</v>
      </c>
      <c r="AD622" s="207">
        <v>1.4999999999999999E-2</v>
      </c>
      <c r="AE622" s="28" t="s">
        <v>113</v>
      </c>
      <c r="AF622" s="28" t="s">
        <v>113</v>
      </c>
      <c r="AG622" s="28" t="s">
        <v>113</v>
      </c>
      <c r="AH622" s="37">
        <v>1</v>
      </c>
      <c r="AI622" s="38">
        <v>15287736</v>
      </c>
      <c r="AJ622" s="38">
        <v>550358</v>
      </c>
      <c r="AK622" s="38">
        <v>1161868</v>
      </c>
      <c r="AL622" s="38" t="s">
        <v>107</v>
      </c>
      <c r="AM622" s="38" t="s">
        <v>107</v>
      </c>
      <c r="AN622" s="38">
        <v>11007170</v>
      </c>
      <c r="AO622" s="38">
        <v>794963</v>
      </c>
      <c r="AP622" s="38">
        <v>1284169</v>
      </c>
      <c r="AQ622" s="38">
        <v>489208</v>
      </c>
      <c r="AR622" s="38" t="s">
        <v>107</v>
      </c>
      <c r="AS622" s="38" t="s">
        <v>107</v>
      </c>
      <c r="AT622" s="38" t="s">
        <v>107</v>
      </c>
      <c r="AU622" s="38" t="s">
        <v>107</v>
      </c>
      <c r="AV622" s="38" t="s">
        <v>107</v>
      </c>
      <c r="AW622" s="38" t="s">
        <v>107</v>
      </c>
      <c r="AX622" s="38">
        <v>3057548</v>
      </c>
      <c r="AY622" s="38">
        <v>3057548</v>
      </c>
      <c r="AZ622" s="38">
        <v>3057548</v>
      </c>
      <c r="BA622" s="38">
        <v>3057548</v>
      </c>
      <c r="BB622" s="38" t="s">
        <v>107</v>
      </c>
      <c r="BC622" s="38">
        <v>1589924</v>
      </c>
      <c r="BD622" s="38">
        <v>1100717</v>
      </c>
      <c r="BE622" s="38">
        <v>1834529</v>
      </c>
      <c r="BF622" s="38">
        <v>3913660</v>
      </c>
      <c r="BG622" s="38">
        <v>7705019</v>
      </c>
      <c r="BH622" s="38">
        <v>281294</v>
      </c>
      <c r="BI622" s="38">
        <v>4280567</v>
      </c>
      <c r="BJ622" s="38">
        <v>1039566</v>
      </c>
      <c r="BK622" s="38" t="s">
        <v>107</v>
      </c>
      <c r="BL622" s="38" t="s">
        <v>107</v>
      </c>
      <c r="BM622" s="38" t="s">
        <v>107</v>
      </c>
      <c r="BN622" s="38">
        <v>4280567</v>
      </c>
      <c r="BO622" s="38">
        <v>305755</v>
      </c>
      <c r="BP622" s="38">
        <v>3057548</v>
      </c>
      <c r="BQ622" s="38">
        <v>10395661</v>
      </c>
      <c r="BR622" s="38" t="s">
        <v>107</v>
      </c>
      <c r="BS622" s="38">
        <v>1345321</v>
      </c>
      <c r="BT622" s="330">
        <v>0</v>
      </c>
      <c r="BU622" s="38">
        <v>0</v>
      </c>
      <c r="BV622" s="38">
        <v>6115094</v>
      </c>
      <c r="BW622" s="38">
        <v>8561132</v>
      </c>
      <c r="BX622" s="38">
        <v>12230189</v>
      </c>
      <c r="BY622" s="41" t="s">
        <v>114</v>
      </c>
      <c r="BZ622" s="41" t="s">
        <v>114</v>
      </c>
      <c r="CA622" s="41" t="s">
        <v>113</v>
      </c>
      <c r="CB622" s="41" t="s">
        <v>113</v>
      </c>
      <c r="CC622" s="41" t="s">
        <v>113</v>
      </c>
      <c r="CD622" s="41" t="s">
        <v>113</v>
      </c>
      <c r="CE622" s="41" t="s">
        <v>114</v>
      </c>
      <c r="CF622" s="42" t="s">
        <v>107</v>
      </c>
      <c r="CG622" s="28" t="s">
        <v>107</v>
      </c>
      <c r="CH622" s="28" t="s">
        <v>107</v>
      </c>
      <c r="CI622" s="28" t="s">
        <v>107</v>
      </c>
      <c r="CJ622" s="28" t="s">
        <v>107</v>
      </c>
      <c r="CK622" s="28" t="s">
        <v>107</v>
      </c>
      <c r="CL622" s="28" t="s">
        <v>107</v>
      </c>
      <c r="CM622" s="28" t="s">
        <v>107</v>
      </c>
      <c r="CN622" s="28" t="s">
        <v>107</v>
      </c>
      <c r="CO622" s="28" t="s">
        <v>107</v>
      </c>
      <c r="CP622" s="28" t="s">
        <v>107</v>
      </c>
      <c r="CQ622" s="28" t="s">
        <v>107</v>
      </c>
      <c r="CR622" s="28" t="s">
        <v>107</v>
      </c>
      <c r="CS622" s="28" t="s">
        <v>107</v>
      </c>
      <c r="CT622" s="28" t="s">
        <v>107</v>
      </c>
      <c r="CU622" s="332">
        <v>15899245</v>
      </c>
      <c r="CV622" s="43">
        <v>1</v>
      </c>
    </row>
    <row r="623" spans="1:100" ht="25.5">
      <c r="A623" s="28">
        <v>861</v>
      </c>
      <c r="B623" s="29" t="s">
        <v>254</v>
      </c>
      <c r="C623" s="29" t="s">
        <v>0</v>
      </c>
      <c r="D623" s="29" t="s">
        <v>337</v>
      </c>
      <c r="E623" s="42" t="s">
        <v>338</v>
      </c>
      <c r="F623" s="42" t="s">
        <v>107</v>
      </c>
      <c r="G623" s="30" t="s">
        <v>1807</v>
      </c>
      <c r="H623" s="42" t="s">
        <v>1776</v>
      </c>
      <c r="I623" s="28">
        <v>8806022</v>
      </c>
      <c r="J623" s="28" t="s">
        <v>1811</v>
      </c>
      <c r="K623" s="31" t="s">
        <v>366</v>
      </c>
      <c r="L623" s="32">
        <v>138</v>
      </c>
      <c r="M623" s="33">
        <v>5</v>
      </c>
      <c r="N623" s="34">
        <v>116700000</v>
      </c>
      <c r="O623" s="28" t="s">
        <v>338</v>
      </c>
      <c r="P623" s="28" t="s">
        <v>2415</v>
      </c>
      <c r="Q623" s="28" t="s">
        <v>112</v>
      </c>
      <c r="R623" s="28" t="s">
        <v>107</v>
      </c>
      <c r="S623" s="28" t="s">
        <v>107</v>
      </c>
      <c r="T623" s="42" t="s">
        <v>107</v>
      </c>
      <c r="U623" s="28" t="s">
        <v>107</v>
      </c>
      <c r="V623" s="28" t="s">
        <v>107</v>
      </c>
      <c r="W623" s="28" t="str">
        <f t="shared" si="9"/>
        <v>N.A.</v>
      </c>
      <c r="X623" s="57" t="s">
        <v>2413</v>
      </c>
      <c r="Y623" s="207">
        <v>0.01</v>
      </c>
      <c r="Z623" s="207">
        <v>0.01</v>
      </c>
      <c r="AA623" s="207">
        <v>0.01</v>
      </c>
      <c r="AB623" s="207">
        <v>0.01</v>
      </c>
      <c r="AC623" s="207">
        <v>1.4999999999999999E-2</v>
      </c>
      <c r="AD623" s="207">
        <v>1.4999999999999999E-2</v>
      </c>
      <c r="AE623" s="28" t="s">
        <v>113</v>
      </c>
      <c r="AF623" s="28" t="s">
        <v>113</v>
      </c>
      <c r="AG623" s="28" t="s">
        <v>113</v>
      </c>
      <c r="AH623" s="37">
        <v>1</v>
      </c>
      <c r="AI623" s="38">
        <v>15287736</v>
      </c>
      <c r="AJ623" s="38">
        <v>550358</v>
      </c>
      <c r="AK623" s="38">
        <v>1161868</v>
      </c>
      <c r="AL623" s="38" t="s">
        <v>107</v>
      </c>
      <c r="AM623" s="38" t="s">
        <v>107</v>
      </c>
      <c r="AN623" s="38">
        <v>11007170</v>
      </c>
      <c r="AO623" s="38">
        <v>794963</v>
      </c>
      <c r="AP623" s="38">
        <v>1284169</v>
      </c>
      <c r="AQ623" s="38">
        <v>489208</v>
      </c>
      <c r="AR623" s="38" t="s">
        <v>107</v>
      </c>
      <c r="AS623" s="38" t="s">
        <v>107</v>
      </c>
      <c r="AT623" s="38" t="s">
        <v>107</v>
      </c>
      <c r="AU623" s="38" t="s">
        <v>107</v>
      </c>
      <c r="AV623" s="38" t="s">
        <v>107</v>
      </c>
      <c r="AW623" s="38" t="s">
        <v>107</v>
      </c>
      <c r="AX623" s="38">
        <v>3057548</v>
      </c>
      <c r="AY623" s="38">
        <v>3057548</v>
      </c>
      <c r="AZ623" s="38">
        <v>3057548</v>
      </c>
      <c r="BA623" s="38">
        <v>3057548</v>
      </c>
      <c r="BB623" s="38" t="s">
        <v>107</v>
      </c>
      <c r="BC623" s="38">
        <v>1589924</v>
      </c>
      <c r="BD623" s="38">
        <v>1100717</v>
      </c>
      <c r="BE623" s="38">
        <v>1834529</v>
      </c>
      <c r="BF623" s="38">
        <v>3913660</v>
      </c>
      <c r="BG623" s="38">
        <v>7705019</v>
      </c>
      <c r="BH623" s="38">
        <v>281294</v>
      </c>
      <c r="BI623" s="38">
        <v>4280567</v>
      </c>
      <c r="BJ623" s="38">
        <v>1039566</v>
      </c>
      <c r="BK623" s="38" t="s">
        <v>107</v>
      </c>
      <c r="BL623" s="38" t="s">
        <v>107</v>
      </c>
      <c r="BM623" s="38" t="s">
        <v>107</v>
      </c>
      <c r="BN623" s="38">
        <v>4280567</v>
      </c>
      <c r="BO623" s="38">
        <v>305755</v>
      </c>
      <c r="BP623" s="38">
        <v>3057548</v>
      </c>
      <c r="BQ623" s="38">
        <v>10395661</v>
      </c>
      <c r="BR623" s="38" t="s">
        <v>107</v>
      </c>
      <c r="BS623" s="38">
        <v>1345321</v>
      </c>
      <c r="BT623" s="330">
        <v>0</v>
      </c>
      <c r="BU623" s="38">
        <v>0</v>
      </c>
      <c r="BV623" s="38">
        <v>6115094</v>
      </c>
      <c r="BW623" s="38">
        <v>8561132</v>
      </c>
      <c r="BX623" s="38">
        <v>12230189</v>
      </c>
      <c r="BY623" s="41" t="s">
        <v>114</v>
      </c>
      <c r="BZ623" s="41" t="s">
        <v>114</v>
      </c>
      <c r="CA623" s="41" t="s">
        <v>113</v>
      </c>
      <c r="CB623" s="41" t="s">
        <v>113</v>
      </c>
      <c r="CC623" s="41" t="s">
        <v>113</v>
      </c>
      <c r="CD623" s="41" t="s">
        <v>113</v>
      </c>
      <c r="CE623" s="41" t="s">
        <v>114</v>
      </c>
      <c r="CF623" s="42" t="s">
        <v>107</v>
      </c>
      <c r="CG623" s="28" t="s">
        <v>107</v>
      </c>
      <c r="CH623" s="28" t="s">
        <v>107</v>
      </c>
      <c r="CI623" s="28" t="s">
        <v>107</v>
      </c>
      <c r="CJ623" s="28" t="s">
        <v>107</v>
      </c>
      <c r="CK623" s="28" t="s">
        <v>107</v>
      </c>
      <c r="CL623" s="28" t="s">
        <v>107</v>
      </c>
      <c r="CM623" s="28" t="s">
        <v>107</v>
      </c>
      <c r="CN623" s="28" t="s">
        <v>107</v>
      </c>
      <c r="CO623" s="28" t="s">
        <v>107</v>
      </c>
      <c r="CP623" s="28" t="s">
        <v>107</v>
      </c>
      <c r="CQ623" s="28" t="s">
        <v>107</v>
      </c>
      <c r="CR623" s="28" t="s">
        <v>107</v>
      </c>
      <c r="CS623" s="28" t="s">
        <v>107</v>
      </c>
      <c r="CT623" s="28" t="s">
        <v>107</v>
      </c>
      <c r="CU623" s="332">
        <v>15899245</v>
      </c>
      <c r="CV623" s="43">
        <v>1</v>
      </c>
    </row>
    <row r="624" spans="1:100" ht="25.5">
      <c r="A624" s="28">
        <v>862</v>
      </c>
      <c r="B624" s="29" t="s">
        <v>254</v>
      </c>
      <c r="C624" s="29" t="s">
        <v>0</v>
      </c>
      <c r="D624" s="29" t="s">
        <v>337</v>
      </c>
      <c r="E624" s="42" t="s">
        <v>338</v>
      </c>
      <c r="F624" s="42" t="s">
        <v>107</v>
      </c>
      <c r="G624" s="30" t="s">
        <v>1812</v>
      </c>
      <c r="H624" s="42" t="s">
        <v>1813</v>
      </c>
      <c r="I624" s="28">
        <v>1806038</v>
      </c>
      <c r="J624" s="28" t="s">
        <v>1814</v>
      </c>
      <c r="K624" s="31" t="s">
        <v>366</v>
      </c>
      <c r="L624" s="32">
        <v>115</v>
      </c>
      <c r="M624" s="33">
        <v>5</v>
      </c>
      <c r="N624" s="34">
        <v>100300000</v>
      </c>
      <c r="O624" s="28" t="s">
        <v>338</v>
      </c>
      <c r="P624" s="28" t="s">
        <v>2415</v>
      </c>
      <c r="Q624" s="28" t="s">
        <v>112</v>
      </c>
      <c r="R624" s="28" t="s">
        <v>107</v>
      </c>
      <c r="S624" s="28" t="s">
        <v>107</v>
      </c>
      <c r="T624" s="42" t="s">
        <v>107</v>
      </c>
      <c r="U624" s="28" t="s">
        <v>107</v>
      </c>
      <c r="V624" s="28" t="s">
        <v>107</v>
      </c>
      <c r="W624" s="28" t="str">
        <f t="shared" si="9"/>
        <v>N.A.</v>
      </c>
      <c r="X624" s="57" t="s">
        <v>2412</v>
      </c>
      <c r="Y624" s="207">
        <v>0.01</v>
      </c>
      <c r="Z624" s="207">
        <v>0.01</v>
      </c>
      <c r="AA624" s="207">
        <v>0.01</v>
      </c>
      <c r="AB624" s="207">
        <v>0.01</v>
      </c>
      <c r="AC624" s="207">
        <v>0.01</v>
      </c>
      <c r="AD624" s="207">
        <v>1.4999999999999999E-2</v>
      </c>
      <c r="AE624" s="28" t="s">
        <v>1251</v>
      </c>
      <c r="AF624" s="28" t="s">
        <v>1251</v>
      </c>
      <c r="AG624" s="28" t="s">
        <v>1251</v>
      </c>
      <c r="AH624" s="37">
        <v>1</v>
      </c>
      <c r="AI624" s="38">
        <v>15287736</v>
      </c>
      <c r="AJ624" s="38">
        <v>550358</v>
      </c>
      <c r="AK624" s="38">
        <v>1161868</v>
      </c>
      <c r="AL624" s="38" t="s">
        <v>107</v>
      </c>
      <c r="AM624" s="38" t="s">
        <v>107</v>
      </c>
      <c r="AN624" s="38">
        <v>11007170</v>
      </c>
      <c r="AO624" s="38">
        <v>794963</v>
      </c>
      <c r="AP624" s="38">
        <v>1284169</v>
      </c>
      <c r="AQ624" s="38">
        <v>489208</v>
      </c>
      <c r="AR624" s="38" t="s">
        <v>107</v>
      </c>
      <c r="AS624" s="38" t="s">
        <v>107</v>
      </c>
      <c r="AT624" s="38" t="s">
        <v>107</v>
      </c>
      <c r="AU624" s="38" t="s">
        <v>107</v>
      </c>
      <c r="AV624" s="38" t="s">
        <v>107</v>
      </c>
      <c r="AW624" s="38">
        <v>2446038</v>
      </c>
      <c r="AX624" s="38">
        <v>3057548</v>
      </c>
      <c r="AY624" s="38">
        <v>3057548</v>
      </c>
      <c r="AZ624" s="38">
        <v>3057548</v>
      </c>
      <c r="BA624" s="38">
        <v>3057548</v>
      </c>
      <c r="BB624" s="38">
        <v>0</v>
      </c>
      <c r="BC624" s="38">
        <v>0</v>
      </c>
      <c r="BD624" s="38">
        <v>1100717</v>
      </c>
      <c r="BE624" s="38">
        <v>1834529</v>
      </c>
      <c r="BF624" s="38">
        <v>3913660</v>
      </c>
      <c r="BG624" s="38">
        <v>7705019</v>
      </c>
      <c r="BH624" s="38">
        <v>281294</v>
      </c>
      <c r="BI624" s="38">
        <v>4280567</v>
      </c>
      <c r="BJ624" s="38">
        <v>1039566</v>
      </c>
      <c r="BK624" s="38" t="s">
        <v>107</v>
      </c>
      <c r="BL624" s="38" t="s">
        <v>107</v>
      </c>
      <c r="BM624" s="38" t="s">
        <v>107</v>
      </c>
      <c r="BN624" s="38">
        <v>4280567</v>
      </c>
      <c r="BO624" s="38">
        <v>305755</v>
      </c>
      <c r="BP624" s="38">
        <v>3057548</v>
      </c>
      <c r="BQ624" s="38">
        <v>10395661</v>
      </c>
      <c r="BR624" s="38">
        <v>0</v>
      </c>
      <c r="BS624" s="38">
        <v>1345321</v>
      </c>
      <c r="BT624" s="330" t="s">
        <v>107</v>
      </c>
      <c r="BU624" s="38" t="s">
        <v>107</v>
      </c>
      <c r="BV624" s="38">
        <v>6115094</v>
      </c>
      <c r="BW624" s="38">
        <v>8561132</v>
      </c>
      <c r="BX624" s="38">
        <v>12230189</v>
      </c>
      <c r="BY624" s="41" t="s">
        <v>176</v>
      </c>
      <c r="BZ624" s="41" t="s">
        <v>176</v>
      </c>
      <c r="CA624" s="41" t="s">
        <v>176</v>
      </c>
      <c r="CB624" s="41" t="s">
        <v>176</v>
      </c>
      <c r="CC624" s="41" t="s">
        <v>176</v>
      </c>
      <c r="CD624" s="41" t="s">
        <v>176</v>
      </c>
      <c r="CE624" s="41" t="s">
        <v>107</v>
      </c>
      <c r="CF624" s="42" t="s">
        <v>107</v>
      </c>
      <c r="CG624" s="28" t="s">
        <v>107</v>
      </c>
      <c r="CH624" s="28" t="s">
        <v>107</v>
      </c>
      <c r="CI624" s="28" t="s">
        <v>107</v>
      </c>
      <c r="CJ624" s="28" t="s">
        <v>107</v>
      </c>
      <c r="CK624" s="28" t="s">
        <v>107</v>
      </c>
      <c r="CL624" s="28" t="s">
        <v>107</v>
      </c>
      <c r="CM624" s="28" t="s">
        <v>107</v>
      </c>
      <c r="CN624" s="28" t="s">
        <v>107</v>
      </c>
      <c r="CO624" s="28" t="s">
        <v>107</v>
      </c>
      <c r="CP624" s="28" t="s">
        <v>107</v>
      </c>
      <c r="CQ624" s="28" t="s">
        <v>107</v>
      </c>
      <c r="CR624" s="28" t="s">
        <v>107</v>
      </c>
      <c r="CS624" s="28" t="s">
        <v>107</v>
      </c>
      <c r="CT624" s="28" t="s">
        <v>107</v>
      </c>
      <c r="CU624" s="332">
        <v>15899245</v>
      </c>
      <c r="CV624" s="43">
        <v>1</v>
      </c>
    </row>
    <row r="625" spans="1:100" ht="25.5">
      <c r="A625" s="28">
        <v>863</v>
      </c>
      <c r="B625" s="29" t="s">
        <v>254</v>
      </c>
      <c r="C625" s="29" t="s">
        <v>0</v>
      </c>
      <c r="D625" s="29" t="s">
        <v>337</v>
      </c>
      <c r="E625" s="42" t="s">
        <v>338</v>
      </c>
      <c r="F625" s="42" t="s">
        <v>107</v>
      </c>
      <c r="G625" s="30" t="s">
        <v>1815</v>
      </c>
      <c r="H625" s="42" t="s">
        <v>1813</v>
      </c>
      <c r="I625" s="28">
        <v>1806039</v>
      </c>
      <c r="J625" s="28" t="s">
        <v>1816</v>
      </c>
      <c r="K625" s="31" t="s">
        <v>369</v>
      </c>
      <c r="L625" s="32">
        <v>165</v>
      </c>
      <c r="M625" s="33">
        <v>5</v>
      </c>
      <c r="N625" s="34">
        <v>180400000</v>
      </c>
      <c r="O625" s="28" t="s">
        <v>982</v>
      </c>
      <c r="P625" s="28" t="s">
        <v>130</v>
      </c>
      <c r="Q625" s="28" t="s">
        <v>112</v>
      </c>
      <c r="R625" s="28" t="s">
        <v>107</v>
      </c>
      <c r="S625" s="28">
        <v>1978</v>
      </c>
      <c r="T625" s="28">
        <v>1478</v>
      </c>
      <c r="U625" s="28" t="s">
        <v>107</v>
      </c>
      <c r="V625" s="28" t="s">
        <v>107</v>
      </c>
      <c r="W625" s="28" t="str">
        <f t="shared" si="9"/>
        <v>N.A.</v>
      </c>
      <c r="X625" s="57" t="s">
        <v>2414</v>
      </c>
      <c r="Y625" s="207">
        <v>0.01</v>
      </c>
      <c r="Z625" s="207">
        <v>0.01</v>
      </c>
      <c r="AA625" s="207">
        <v>0.01</v>
      </c>
      <c r="AB625" s="207">
        <v>0.01</v>
      </c>
      <c r="AC625" s="207">
        <v>0.01</v>
      </c>
      <c r="AD625" s="207">
        <v>1.4999999999999999E-2</v>
      </c>
      <c r="AE625" s="28" t="s">
        <v>1251</v>
      </c>
      <c r="AF625" s="28" t="s">
        <v>1251</v>
      </c>
      <c r="AG625" s="28" t="s">
        <v>1251</v>
      </c>
      <c r="AH625" s="37">
        <v>1</v>
      </c>
      <c r="AI625" s="38">
        <v>15287736</v>
      </c>
      <c r="AJ625" s="38">
        <v>550358</v>
      </c>
      <c r="AK625" s="38">
        <v>1161868</v>
      </c>
      <c r="AL625" s="38" t="s">
        <v>107</v>
      </c>
      <c r="AM625" s="38" t="s">
        <v>107</v>
      </c>
      <c r="AN625" s="38">
        <v>11007170</v>
      </c>
      <c r="AO625" s="38">
        <v>794963</v>
      </c>
      <c r="AP625" s="38" t="s">
        <v>107</v>
      </c>
      <c r="AQ625" s="38">
        <v>489208</v>
      </c>
      <c r="AR625" s="38" t="s">
        <v>107</v>
      </c>
      <c r="AS625" s="38" t="s">
        <v>107</v>
      </c>
      <c r="AT625" s="38" t="s">
        <v>107</v>
      </c>
      <c r="AU625" s="38" t="s">
        <v>107</v>
      </c>
      <c r="AV625" s="38" t="s">
        <v>107</v>
      </c>
      <c r="AW625" s="38" t="s">
        <v>107</v>
      </c>
      <c r="AX625" s="38">
        <v>3057548</v>
      </c>
      <c r="AY625" s="38">
        <v>3057548</v>
      </c>
      <c r="AZ625" s="38">
        <v>3057548</v>
      </c>
      <c r="BA625" s="38">
        <v>3057548</v>
      </c>
      <c r="BB625" s="38">
        <v>0</v>
      </c>
      <c r="BC625" s="38">
        <v>0</v>
      </c>
      <c r="BD625" s="38">
        <v>1100717</v>
      </c>
      <c r="BE625" s="38">
        <v>1834529</v>
      </c>
      <c r="BF625" s="38">
        <v>3913660</v>
      </c>
      <c r="BG625" s="38">
        <v>7705019</v>
      </c>
      <c r="BH625" s="38">
        <v>281294</v>
      </c>
      <c r="BI625" s="38">
        <v>4280567</v>
      </c>
      <c r="BJ625" s="38">
        <v>1039566</v>
      </c>
      <c r="BK625" s="38" t="s">
        <v>107</v>
      </c>
      <c r="BL625" s="38" t="s">
        <v>107</v>
      </c>
      <c r="BM625" s="38" t="s">
        <v>107</v>
      </c>
      <c r="BN625" s="38">
        <v>4280567</v>
      </c>
      <c r="BO625" s="38">
        <v>305755</v>
      </c>
      <c r="BP625" s="38">
        <v>3057548</v>
      </c>
      <c r="BQ625" s="38">
        <v>10395661</v>
      </c>
      <c r="BR625" s="38">
        <v>0</v>
      </c>
      <c r="BS625" s="38">
        <v>1345321</v>
      </c>
      <c r="BT625" s="330" t="s">
        <v>107</v>
      </c>
      <c r="BU625" s="38" t="s">
        <v>107</v>
      </c>
      <c r="BV625" s="38">
        <v>6115094</v>
      </c>
      <c r="BW625" s="38">
        <v>8561132</v>
      </c>
      <c r="BX625" s="38">
        <v>12230189</v>
      </c>
      <c r="BY625" s="41" t="s">
        <v>176</v>
      </c>
      <c r="BZ625" s="41" t="s">
        <v>176</v>
      </c>
      <c r="CA625" s="41" t="s">
        <v>176</v>
      </c>
      <c r="CB625" s="41" t="s">
        <v>176</v>
      </c>
      <c r="CC625" s="41" t="s">
        <v>176</v>
      </c>
      <c r="CD625" s="41" t="s">
        <v>176</v>
      </c>
      <c r="CE625" s="41" t="s">
        <v>107</v>
      </c>
      <c r="CF625" s="42" t="s">
        <v>107</v>
      </c>
      <c r="CG625" s="28" t="s">
        <v>107</v>
      </c>
      <c r="CH625" s="28" t="s">
        <v>107</v>
      </c>
      <c r="CI625" s="28" t="s">
        <v>107</v>
      </c>
      <c r="CJ625" s="28" t="s">
        <v>107</v>
      </c>
      <c r="CK625" s="28" t="s">
        <v>107</v>
      </c>
      <c r="CL625" s="28" t="s">
        <v>107</v>
      </c>
      <c r="CM625" s="28" t="s">
        <v>107</v>
      </c>
      <c r="CN625" s="28" t="s">
        <v>107</v>
      </c>
      <c r="CO625" s="28" t="s">
        <v>107</v>
      </c>
      <c r="CP625" s="28" t="s">
        <v>107</v>
      </c>
      <c r="CQ625" s="28" t="s">
        <v>107</v>
      </c>
      <c r="CR625" s="28" t="s">
        <v>107</v>
      </c>
      <c r="CS625" s="28" t="s">
        <v>107</v>
      </c>
      <c r="CT625" s="28" t="s">
        <v>107</v>
      </c>
      <c r="CU625" s="332">
        <v>15899245</v>
      </c>
      <c r="CV625" s="43">
        <v>1</v>
      </c>
    </row>
    <row r="626" spans="1:100" ht="25.5">
      <c r="A626" s="28">
        <v>864</v>
      </c>
      <c r="B626" s="29" t="s">
        <v>254</v>
      </c>
      <c r="C626" s="29" t="s">
        <v>0</v>
      </c>
      <c r="D626" s="29" t="s">
        <v>337</v>
      </c>
      <c r="E626" s="42" t="s">
        <v>338</v>
      </c>
      <c r="F626" s="42" t="s">
        <v>107</v>
      </c>
      <c r="G626" s="30" t="s">
        <v>1815</v>
      </c>
      <c r="H626" s="42" t="s">
        <v>1813</v>
      </c>
      <c r="I626" s="28">
        <v>1806040</v>
      </c>
      <c r="J626" s="28" t="s">
        <v>1817</v>
      </c>
      <c r="K626" s="31" t="s">
        <v>369</v>
      </c>
      <c r="L626" s="32">
        <v>165</v>
      </c>
      <c r="M626" s="33">
        <v>5</v>
      </c>
      <c r="N626" s="34">
        <v>160400000</v>
      </c>
      <c r="O626" s="28" t="s">
        <v>982</v>
      </c>
      <c r="P626" s="28" t="s">
        <v>130</v>
      </c>
      <c r="Q626" s="28" t="s">
        <v>112</v>
      </c>
      <c r="R626" s="28" t="s">
        <v>107</v>
      </c>
      <c r="S626" s="28">
        <v>1978</v>
      </c>
      <c r="T626" s="28">
        <v>1478</v>
      </c>
      <c r="U626" s="28" t="s">
        <v>107</v>
      </c>
      <c r="V626" s="28" t="s">
        <v>107</v>
      </c>
      <c r="W626" s="28" t="str">
        <f t="shared" si="9"/>
        <v>N.A.</v>
      </c>
      <c r="X626" s="57" t="s">
        <v>2414</v>
      </c>
      <c r="Y626" s="207">
        <v>0.01</v>
      </c>
      <c r="Z626" s="207">
        <v>0.01</v>
      </c>
      <c r="AA626" s="207">
        <v>0.01</v>
      </c>
      <c r="AB626" s="207">
        <v>0.01</v>
      </c>
      <c r="AC626" s="207">
        <v>0.01</v>
      </c>
      <c r="AD626" s="207">
        <v>1.4999999999999999E-2</v>
      </c>
      <c r="AE626" s="28" t="s">
        <v>1251</v>
      </c>
      <c r="AF626" s="28" t="s">
        <v>1251</v>
      </c>
      <c r="AG626" s="28" t="s">
        <v>1251</v>
      </c>
      <c r="AH626" s="37">
        <v>1</v>
      </c>
      <c r="AI626" s="38">
        <v>15287736</v>
      </c>
      <c r="AJ626" s="38">
        <v>550358</v>
      </c>
      <c r="AK626" s="38">
        <v>1161868</v>
      </c>
      <c r="AL626" s="38" t="s">
        <v>107</v>
      </c>
      <c r="AM626" s="38" t="s">
        <v>107</v>
      </c>
      <c r="AN626" s="38">
        <v>11007170</v>
      </c>
      <c r="AO626" s="38">
        <v>794963</v>
      </c>
      <c r="AP626" s="38" t="s">
        <v>107</v>
      </c>
      <c r="AQ626" s="38">
        <v>489208</v>
      </c>
      <c r="AR626" s="38" t="s">
        <v>107</v>
      </c>
      <c r="AS626" s="38" t="s">
        <v>107</v>
      </c>
      <c r="AT626" s="38" t="s">
        <v>107</v>
      </c>
      <c r="AU626" s="38" t="s">
        <v>107</v>
      </c>
      <c r="AV626" s="38" t="s">
        <v>107</v>
      </c>
      <c r="AW626" s="38" t="s">
        <v>107</v>
      </c>
      <c r="AX626" s="38">
        <v>3057548</v>
      </c>
      <c r="AY626" s="38">
        <v>3057548</v>
      </c>
      <c r="AZ626" s="38">
        <v>3057548</v>
      </c>
      <c r="BA626" s="38">
        <v>3057548</v>
      </c>
      <c r="BB626" s="38">
        <v>0</v>
      </c>
      <c r="BC626" s="38">
        <v>0</v>
      </c>
      <c r="BD626" s="38">
        <v>1100717</v>
      </c>
      <c r="BE626" s="38">
        <v>1834529</v>
      </c>
      <c r="BF626" s="38">
        <v>3913660</v>
      </c>
      <c r="BG626" s="38">
        <v>7705019</v>
      </c>
      <c r="BH626" s="38">
        <v>281294</v>
      </c>
      <c r="BI626" s="38">
        <v>4280567</v>
      </c>
      <c r="BJ626" s="38">
        <v>1039566</v>
      </c>
      <c r="BK626" s="38" t="s">
        <v>107</v>
      </c>
      <c r="BL626" s="38" t="s">
        <v>107</v>
      </c>
      <c r="BM626" s="38" t="s">
        <v>107</v>
      </c>
      <c r="BN626" s="38">
        <v>4280567</v>
      </c>
      <c r="BO626" s="38">
        <v>305755</v>
      </c>
      <c r="BP626" s="38">
        <v>3057548</v>
      </c>
      <c r="BQ626" s="38">
        <v>10395661</v>
      </c>
      <c r="BR626" s="38">
        <v>0</v>
      </c>
      <c r="BS626" s="38">
        <v>1345321</v>
      </c>
      <c r="BT626" s="330" t="s">
        <v>107</v>
      </c>
      <c r="BU626" s="38" t="s">
        <v>107</v>
      </c>
      <c r="BV626" s="38">
        <v>6115094</v>
      </c>
      <c r="BW626" s="38">
        <v>8561132</v>
      </c>
      <c r="BX626" s="38">
        <v>12230189</v>
      </c>
      <c r="BY626" s="41" t="s">
        <v>176</v>
      </c>
      <c r="BZ626" s="41" t="s">
        <v>176</v>
      </c>
      <c r="CA626" s="41" t="s">
        <v>176</v>
      </c>
      <c r="CB626" s="41" t="s">
        <v>176</v>
      </c>
      <c r="CC626" s="41" t="s">
        <v>176</v>
      </c>
      <c r="CD626" s="41" t="s">
        <v>176</v>
      </c>
      <c r="CE626" s="41" t="s">
        <v>107</v>
      </c>
      <c r="CF626" s="42" t="s">
        <v>107</v>
      </c>
      <c r="CG626" s="28" t="s">
        <v>107</v>
      </c>
      <c r="CH626" s="28" t="s">
        <v>107</v>
      </c>
      <c r="CI626" s="28" t="s">
        <v>107</v>
      </c>
      <c r="CJ626" s="28" t="s">
        <v>107</v>
      </c>
      <c r="CK626" s="28" t="s">
        <v>107</v>
      </c>
      <c r="CL626" s="28" t="s">
        <v>107</v>
      </c>
      <c r="CM626" s="28" t="s">
        <v>107</v>
      </c>
      <c r="CN626" s="28" t="s">
        <v>107</v>
      </c>
      <c r="CO626" s="28" t="s">
        <v>107</v>
      </c>
      <c r="CP626" s="28" t="s">
        <v>107</v>
      </c>
      <c r="CQ626" s="28" t="s">
        <v>107</v>
      </c>
      <c r="CR626" s="28" t="s">
        <v>107</v>
      </c>
      <c r="CS626" s="28" t="s">
        <v>107</v>
      </c>
      <c r="CT626" s="28" t="s">
        <v>107</v>
      </c>
      <c r="CU626" s="332">
        <v>15899245</v>
      </c>
      <c r="CV626" s="43">
        <v>1</v>
      </c>
    </row>
    <row r="627" spans="1:100" ht="25.5">
      <c r="A627" s="28">
        <v>865</v>
      </c>
      <c r="B627" s="29" t="s">
        <v>254</v>
      </c>
      <c r="C627" s="29" t="s">
        <v>0</v>
      </c>
      <c r="D627" s="29" t="s">
        <v>337</v>
      </c>
      <c r="E627" s="42" t="s">
        <v>338</v>
      </c>
      <c r="F627" s="42" t="s">
        <v>107</v>
      </c>
      <c r="G627" s="30" t="s">
        <v>1812</v>
      </c>
      <c r="H627" s="42" t="s">
        <v>1813</v>
      </c>
      <c r="I627" s="28">
        <v>1806037</v>
      </c>
      <c r="J627" s="28" t="s">
        <v>1818</v>
      </c>
      <c r="K627" s="31" t="s">
        <v>366</v>
      </c>
      <c r="L627" s="32">
        <v>115</v>
      </c>
      <c r="M627" s="33">
        <v>5</v>
      </c>
      <c r="N627" s="34">
        <v>115400000</v>
      </c>
      <c r="O627" s="28" t="s">
        <v>338</v>
      </c>
      <c r="P627" s="28" t="s">
        <v>2415</v>
      </c>
      <c r="Q627" s="28" t="s">
        <v>112</v>
      </c>
      <c r="R627" s="28" t="s">
        <v>107</v>
      </c>
      <c r="S627" s="28" t="s">
        <v>107</v>
      </c>
      <c r="T627" s="42" t="s">
        <v>107</v>
      </c>
      <c r="U627" s="28" t="s">
        <v>107</v>
      </c>
      <c r="V627" s="28" t="s">
        <v>107</v>
      </c>
      <c r="W627" s="28" t="str">
        <f t="shared" si="9"/>
        <v>N.A.</v>
      </c>
      <c r="X627" s="57" t="s">
        <v>2413</v>
      </c>
      <c r="Y627" s="207">
        <v>0.01</v>
      </c>
      <c r="Z627" s="207">
        <v>0.01</v>
      </c>
      <c r="AA627" s="207">
        <v>0.01</v>
      </c>
      <c r="AB627" s="207">
        <v>0.01</v>
      </c>
      <c r="AC627" s="207">
        <v>0.01</v>
      </c>
      <c r="AD627" s="207">
        <v>1.4999999999999999E-2</v>
      </c>
      <c r="AE627" s="28" t="s">
        <v>1251</v>
      </c>
      <c r="AF627" s="28" t="s">
        <v>1251</v>
      </c>
      <c r="AG627" s="28" t="s">
        <v>1251</v>
      </c>
      <c r="AH627" s="37">
        <v>1</v>
      </c>
      <c r="AI627" s="38">
        <v>15287736</v>
      </c>
      <c r="AJ627" s="38">
        <v>550358</v>
      </c>
      <c r="AK627" s="38">
        <v>1161868</v>
      </c>
      <c r="AL627" s="38" t="s">
        <v>107</v>
      </c>
      <c r="AM627" s="38" t="s">
        <v>107</v>
      </c>
      <c r="AN627" s="38">
        <v>11007170</v>
      </c>
      <c r="AO627" s="38">
        <v>794963</v>
      </c>
      <c r="AP627" s="38">
        <v>1284169</v>
      </c>
      <c r="AQ627" s="38">
        <v>489208</v>
      </c>
      <c r="AR627" s="38" t="s">
        <v>107</v>
      </c>
      <c r="AS627" s="38" t="s">
        <v>107</v>
      </c>
      <c r="AT627" s="38" t="s">
        <v>107</v>
      </c>
      <c r="AU627" s="38" t="s">
        <v>107</v>
      </c>
      <c r="AV627" s="38" t="s">
        <v>107</v>
      </c>
      <c r="AW627" s="38">
        <v>2446038</v>
      </c>
      <c r="AX627" s="38">
        <v>3057548</v>
      </c>
      <c r="AY627" s="38">
        <v>3057548</v>
      </c>
      <c r="AZ627" s="38">
        <v>3057548</v>
      </c>
      <c r="BA627" s="38">
        <v>3057548</v>
      </c>
      <c r="BB627" s="38">
        <v>0</v>
      </c>
      <c r="BC627" s="38">
        <v>0</v>
      </c>
      <c r="BD627" s="38">
        <v>1100717</v>
      </c>
      <c r="BE627" s="38">
        <v>1834529</v>
      </c>
      <c r="BF627" s="38">
        <v>3913660</v>
      </c>
      <c r="BG627" s="38">
        <v>7705019</v>
      </c>
      <c r="BH627" s="38">
        <v>281294</v>
      </c>
      <c r="BI627" s="38">
        <v>4280567</v>
      </c>
      <c r="BJ627" s="38">
        <v>1039566</v>
      </c>
      <c r="BK627" s="38" t="s">
        <v>107</v>
      </c>
      <c r="BL627" s="38" t="s">
        <v>107</v>
      </c>
      <c r="BM627" s="38" t="s">
        <v>107</v>
      </c>
      <c r="BN627" s="38">
        <v>4280567</v>
      </c>
      <c r="BO627" s="38">
        <v>305755</v>
      </c>
      <c r="BP627" s="38">
        <v>3057548</v>
      </c>
      <c r="BQ627" s="38">
        <v>10395661</v>
      </c>
      <c r="BR627" s="38">
        <v>0</v>
      </c>
      <c r="BS627" s="38">
        <v>1345321</v>
      </c>
      <c r="BT627" s="330" t="s">
        <v>107</v>
      </c>
      <c r="BU627" s="38" t="s">
        <v>107</v>
      </c>
      <c r="BV627" s="38">
        <v>6115094</v>
      </c>
      <c r="BW627" s="38">
        <v>8561132</v>
      </c>
      <c r="BX627" s="38">
        <v>12230189</v>
      </c>
      <c r="BY627" s="41" t="s">
        <v>176</v>
      </c>
      <c r="BZ627" s="41" t="s">
        <v>176</v>
      </c>
      <c r="CA627" s="41" t="s">
        <v>176</v>
      </c>
      <c r="CB627" s="41" t="s">
        <v>176</v>
      </c>
      <c r="CC627" s="41" t="s">
        <v>176</v>
      </c>
      <c r="CD627" s="41" t="s">
        <v>176</v>
      </c>
      <c r="CE627" s="41" t="s">
        <v>107</v>
      </c>
      <c r="CF627" s="42" t="s">
        <v>107</v>
      </c>
      <c r="CG627" s="28" t="s">
        <v>107</v>
      </c>
      <c r="CH627" s="28" t="s">
        <v>107</v>
      </c>
      <c r="CI627" s="28" t="s">
        <v>107</v>
      </c>
      <c r="CJ627" s="28" t="s">
        <v>107</v>
      </c>
      <c r="CK627" s="28" t="s">
        <v>107</v>
      </c>
      <c r="CL627" s="28" t="s">
        <v>107</v>
      </c>
      <c r="CM627" s="28" t="s">
        <v>107</v>
      </c>
      <c r="CN627" s="28" t="s">
        <v>107</v>
      </c>
      <c r="CO627" s="28" t="s">
        <v>107</v>
      </c>
      <c r="CP627" s="28" t="s">
        <v>107</v>
      </c>
      <c r="CQ627" s="28" t="s">
        <v>107</v>
      </c>
      <c r="CR627" s="28" t="s">
        <v>107</v>
      </c>
      <c r="CS627" s="28" t="s">
        <v>107</v>
      </c>
      <c r="CT627" s="28" t="s">
        <v>107</v>
      </c>
      <c r="CU627" s="332">
        <v>15899245</v>
      </c>
      <c r="CV627" s="43">
        <v>1</v>
      </c>
    </row>
    <row r="628" spans="1:100" ht="25.5">
      <c r="A628" s="28">
        <v>866</v>
      </c>
      <c r="B628" s="29" t="s">
        <v>254</v>
      </c>
      <c r="C628" s="29" t="s">
        <v>0</v>
      </c>
      <c r="D628" s="29" t="s">
        <v>665</v>
      </c>
      <c r="E628" s="42" t="s">
        <v>666</v>
      </c>
      <c r="F628" s="42" t="s">
        <v>346</v>
      </c>
      <c r="G628" s="30" t="s">
        <v>737</v>
      </c>
      <c r="H628" s="42" t="s">
        <v>400</v>
      </c>
      <c r="I628" s="28">
        <v>3021090</v>
      </c>
      <c r="J628" s="28" t="s">
        <v>1819</v>
      </c>
      <c r="K628" s="31" t="s">
        <v>686</v>
      </c>
      <c r="L628" s="56">
        <v>375</v>
      </c>
      <c r="M628" s="33" t="s">
        <v>107</v>
      </c>
      <c r="N628" s="34">
        <v>272000000</v>
      </c>
      <c r="O628" s="28" t="s">
        <v>346</v>
      </c>
      <c r="P628" s="28" t="s">
        <v>130</v>
      </c>
      <c r="Q628" s="28" t="s">
        <v>112</v>
      </c>
      <c r="R628" s="28" t="s">
        <v>107</v>
      </c>
      <c r="S628" s="28" t="s">
        <v>107</v>
      </c>
      <c r="T628" s="42" t="s">
        <v>107</v>
      </c>
      <c r="U628" s="28" t="s">
        <v>107</v>
      </c>
      <c r="V628" s="28" t="s">
        <v>107</v>
      </c>
      <c r="W628" s="28" t="str">
        <f t="shared" si="9"/>
        <v>N.A.</v>
      </c>
      <c r="X628" s="57" t="s">
        <v>2414</v>
      </c>
      <c r="Y628" s="207">
        <v>4.9000000000000002E-2</v>
      </c>
      <c r="Z628" s="207">
        <v>4.9000000000000002E-2</v>
      </c>
      <c r="AA628" s="207">
        <v>4.9000000000000002E-2</v>
      </c>
      <c r="AB628" s="207">
        <v>4.9000000000000002E-2</v>
      </c>
      <c r="AC628" s="207">
        <v>5.5E-2</v>
      </c>
      <c r="AD628" s="207">
        <v>5.5E-2</v>
      </c>
      <c r="AE628" s="28" t="s">
        <v>113</v>
      </c>
      <c r="AF628" s="28" t="s">
        <v>113</v>
      </c>
      <c r="AG628" s="28" t="s">
        <v>113</v>
      </c>
      <c r="AH628" s="37">
        <v>1</v>
      </c>
      <c r="AI628" s="38">
        <v>13479711</v>
      </c>
      <c r="AJ628" s="38">
        <v>340397</v>
      </c>
      <c r="AK628" s="38">
        <v>1157349</v>
      </c>
      <c r="AL628" s="38">
        <v>2859333</v>
      </c>
      <c r="AM628" s="38">
        <v>2178539</v>
      </c>
      <c r="AN628" s="38">
        <v>9531108</v>
      </c>
      <c r="AO628" s="38" t="s">
        <v>107</v>
      </c>
      <c r="AP628" s="38" t="s">
        <v>107</v>
      </c>
      <c r="AQ628" s="38">
        <v>340397</v>
      </c>
      <c r="AR628" s="38" t="s">
        <v>107</v>
      </c>
      <c r="AS628" s="38" t="s">
        <v>107</v>
      </c>
      <c r="AT628" s="38" t="s">
        <v>107</v>
      </c>
      <c r="AU628" s="38" t="s">
        <v>107</v>
      </c>
      <c r="AV628" s="38" t="s">
        <v>107</v>
      </c>
      <c r="AW628" s="38">
        <v>2178539</v>
      </c>
      <c r="AX628" s="38">
        <v>2587015</v>
      </c>
      <c r="AY628" s="38">
        <v>2587015</v>
      </c>
      <c r="AZ628" s="38">
        <v>2178539</v>
      </c>
      <c r="BA628" s="38">
        <v>2178539</v>
      </c>
      <c r="BB628" s="38" t="s">
        <v>107</v>
      </c>
      <c r="BC628" s="38">
        <v>3812444</v>
      </c>
      <c r="BD628" s="38">
        <v>408476</v>
      </c>
      <c r="BE628" s="38">
        <v>1633904</v>
      </c>
      <c r="BF628" s="38">
        <v>5718665</v>
      </c>
      <c r="BG628" s="38">
        <v>3812444</v>
      </c>
      <c r="BH628" s="38">
        <v>136159</v>
      </c>
      <c r="BI628" s="38">
        <v>3540126</v>
      </c>
      <c r="BJ628" s="38">
        <v>816952</v>
      </c>
      <c r="BK628" s="38">
        <v>3403968</v>
      </c>
      <c r="BL628" s="38">
        <v>3403968</v>
      </c>
      <c r="BM628" s="38">
        <v>3403968</v>
      </c>
      <c r="BN628" s="38">
        <v>2995491</v>
      </c>
      <c r="BO628" s="38">
        <v>272318</v>
      </c>
      <c r="BP628" s="38">
        <v>2723174</v>
      </c>
      <c r="BQ628" s="38">
        <v>8850315</v>
      </c>
      <c r="BR628" s="38" t="s">
        <v>107</v>
      </c>
      <c r="BS628" s="38">
        <v>1089270</v>
      </c>
      <c r="BT628" s="330">
        <v>0</v>
      </c>
      <c r="BU628" s="38">
        <v>8850315</v>
      </c>
      <c r="BV628" s="38">
        <v>6807934</v>
      </c>
      <c r="BW628" s="38">
        <v>9531108</v>
      </c>
      <c r="BX628" s="38">
        <v>13615869</v>
      </c>
      <c r="BY628" s="41" t="s">
        <v>113</v>
      </c>
      <c r="BZ628" s="41" t="s">
        <v>113</v>
      </c>
      <c r="CA628" s="41" t="s">
        <v>113</v>
      </c>
      <c r="CB628" s="41" t="s">
        <v>113</v>
      </c>
      <c r="CC628" s="41" t="s">
        <v>113</v>
      </c>
      <c r="CD628" s="41" t="s">
        <v>113</v>
      </c>
      <c r="CE628" s="41" t="s">
        <v>114</v>
      </c>
      <c r="CF628" s="42" t="s">
        <v>107</v>
      </c>
      <c r="CG628" s="28" t="s">
        <v>107</v>
      </c>
      <c r="CH628" s="28" t="s">
        <v>107</v>
      </c>
      <c r="CI628" s="28" t="s">
        <v>107</v>
      </c>
      <c r="CJ628" s="28" t="s">
        <v>107</v>
      </c>
      <c r="CK628" s="28" t="s">
        <v>107</v>
      </c>
      <c r="CL628" s="28" t="s">
        <v>107</v>
      </c>
      <c r="CM628" s="28" t="s">
        <v>107</v>
      </c>
      <c r="CN628" s="28" t="s">
        <v>107</v>
      </c>
      <c r="CO628" s="28" t="s">
        <v>107</v>
      </c>
      <c r="CP628" s="28" t="s">
        <v>107</v>
      </c>
      <c r="CQ628" s="28" t="s">
        <v>107</v>
      </c>
      <c r="CR628" s="28" t="s">
        <v>107</v>
      </c>
      <c r="CS628" s="28" t="s">
        <v>107</v>
      </c>
      <c r="CT628" s="28" t="s">
        <v>107</v>
      </c>
      <c r="CU628" s="332">
        <v>13231902</v>
      </c>
      <c r="CV628" s="43">
        <v>1</v>
      </c>
    </row>
    <row r="629" spans="1:100" ht="51">
      <c r="A629" s="28">
        <v>867</v>
      </c>
      <c r="B629" s="29" t="s">
        <v>149</v>
      </c>
      <c r="C629" s="29" t="s">
        <v>0</v>
      </c>
      <c r="D629" s="29" t="s">
        <v>665</v>
      </c>
      <c r="E629" s="42" t="s">
        <v>666</v>
      </c>
      <c r="F629" s="42" t="s">
        <v>346</v>
      </c>
      <c r="G629" s="30" t="s">
        <v>1820</v>
      </c>
      <c r="H629" s="42" t="s">
        <v>151</v>
      </c>
      <c r="I629" s="28">
        <v>6442079</v>
      </c>
      <c r="J629" s="28" t="s">
        <v>1821</v>
      </c>
      <c r="K629" s="31" t="s">
        <v>674</v>
      </c>
      <c r="L629" s="56">
        <v>188</v>
      </c>
      <c r="M629" s="33" t="s">
        <v>107</v>
      </c>
      <c r="N629" s="34">
        <v>221000000</v>
      </c>
      <c r="O629" s="33" t="s">
        <v>979</v>
      </c>
      <c r="P629" s="28" t="s">
        <v>2415</v>
      </c>
      <c r="Q629" s="28" t="s">
        <v>360</v>
      </c>
      <c r="R629" s="28" t="s">
        <v>107</v>
      </c>
      <c r="S629" s="28" t="s">
        <v>107</v>
      </c>
      <c r="T629" s="42" t="s">
        <v>107</v>
      </c>
      <c r="U629" s="28" t="s">
        <v>107</v>
      </c>
      <c r="V629" s="28" t="s">
        <v>107</v>
      </c>
      <c r="W629" s="28" t="str">
        <f t="shared" si="9"/>
        <v>N.A.</v>
      </c>
      <c r="X629" s="57" t="s">
        <v>2413</v>
      </c>
      <c r="Y629" s="207">
        <v>0.09</v>
      </c>
      <c r="Z629" s="207">
        <v>0.1</v>
      </c>
      <c r="AA629" s="207">
        <v>0.1</v>
      </c>
      <c r="AB629" s="207">
        <v>0.11</v>
      </c>
      <c r="AC629" s="207">
        <v>0.11</v>
      </c>
      <c r="AD629" s="207">
        <v>0.11</v>
      </c>
      <c r="AE629" s="28" t="s">
        <v>113</v>
      </c>
      <c r="AF629" s="28" t="s">
        <v>113</v>
      </c>
      <c r="AG629" s="28" t="s">
        <v>113</v>
      </c>
      <c r="AH629" s="90">
        <v>1</v>
      </c>
      <c r="AI629" s="38">
        <v>9583576</v>
      </c>
      <c r="AJ629" s="38">
        <v>651869</v>
      </c>
      <c r="AK629" s="38">
        <v>780286</v>
      </c>
      <c r="AL629" s="38">
        <v>1191220</v>
      </c>
      <c r="AM629" s="38">
        <v>1583810</v>
      </c>
      <c r="AN629" s="38">
        <v>8487751</v>
      </c>
      <c r="AO629" s="38" t="s">
        <v>905</v>
      </c>
      <c r="AP629" s="38" t="s">
        <v>905</v>
      </c>
      <c r="AQ629" s="38">
        <v>990645</v>
      </c>
      <c r="AR629" s="38">
        <v>733811</v>
      </c>
      <c r="AS629" s="38" t="s">
        <v>107</v>
      </c>
      <c r="AT629" s="38" t="s">
        <v>107</v>
      </c>
      <c r="AU629" s="38" t="s">
        <v>107</v>
      </c>
      <c r="AV629" s="38" t="s">
        <v>107</v>
      </c>
      <c r="AW629" s="38">
        <v>1892010</v>
      </c>
      <c r="AX629" s="38">
        <v>3662942</v>
      </c>
      <c r="AY629" s="38">
        <v>4806464</v>
      </c>
      <c r="AZ629" s="38">
        <v>2647836</v>
      </c>
      <c r="BA629" s="38">
        <v>4734306</v>
      </c>
      <c r="BB629" s="38" t="s">
        <v>905</v>
      </c>
      <c r="BC629" s="38" t="s">
        <v>905</v>
      </c>
      <c r="BD629" s="38">
        <v>177338</v>
      </c>
      <c r="BE629" s="38">
        <v>2402009</v>
      </c>
      <c r="BF629" s="38" t="s">
        <v>905</v>
      </c>
      <c r="BG629" s="38">
        <v>3732537</v>
      </c>
      <c r="BH629" s="38">
        <v>205467</v>
      </c>
      <c r="BI629" s="38">
        <v>2002082</v>
      </c>
      <c r="BJ629" s="38">
        <v>748691</v>
      </c>
      <c r="BK629" s="38">
        <v>1851650</v>
      </c>
      <c r="BL629" s="38">
        <v>1858988</v>
      </c>
      <c r="BM629" s="38">
        <v>1039566</v>
      </c>
      <c r="BN629" s="38">
        <v>7808976</v>
      </c>
      <c r="BO629" s="38">
        <v>376690</v>
      </c>
      <c r="BP629" s="38">
        <v>5863967</v>
      </c>
      <c r="BQ629" s="38">
        <v>11068320</v>
      </c>
      <c r="BR629" s="38" t="s">
        <v>905</v>
      </c>
      <c r="BS629" s="38">
        <v>701898</v>
      </c>
      <c r="BT629" s="330" t="s">
        <v>107</v>
      </c>
      <c r="BU629" s="38">
        <v>8683434</v>
      </c>
      <c r="BV629" s="38" t="s">
        <v>107</v>
      </c>
      <c r="BW629" s="38" t="s">
        <v>107</v>
      </c>
      <c r="BX629" s="38" t="s">
        <v>107</v>
      </c>
      <c r="BY629" s="53" t="s">
        <v>113</v>
      </c>
      <c r="BZ629" s="53" t="s">
        <v>113</v>
      </c>
      <c r="CA629" s="53" t="s">
        <v>113</v>
      </c>
      <c r="CB629" s="53" t="s">
        <v>114</v>
      </c>
      <c r="CC629" s="53" t="s">
        <v>113</v>
      </c>
      <c r="CD629" s="53" t="s">
        <v>114</v>
      </c>
      <c r="CE629" s="53" t="s">
        <v>114</v>
      </c>
      <c r="CF629" s="42" t="s">
        <v>107</v>
      </c>
      <c r="CG629" s="53" t="s">
        <v>107</v>
      </c>
      <c r="CH629" s="53" t="s">
        <v>107</v>
      </c>
      <c r="CI629" s="53" t="s">
        <v>107</v>
      </c>
      <c r="CJ629" s="53" t="s">
        <v>107</v>
      </c>
      <c r="CK629" s="53" t="s">
        <v>107</v>
      </c>
      <c r="CL629" s="53" t="s">
        <v>107</v>
      </c>
      <c r="CM629" s="53" t="s">
        <v>107</v>
      </c>
      <c r="CN629" s="53" t="s">
        <v>107</v>
      </c>
      <c r="CO629" s="53" t="s">
        <v>107</v>
      </c>
      <c r="CP629" s="53" t="s">
        <v>107</v>
      </c>
      <c r="CQ629" s="53" t="s">
        <v>107</v>
      </c>
      <c r="CR629" s="53" t="s">
        <v>107</v>
      </c>
      <c r="CS629" s="53" t="s">
        <v>107</v>
      </c>
      <c r="CT629" s="53" t="s">
        <v>107</v>
      </c>
      <c r="CU629" s="332">
        <v>11012062</v>
      </c>
      <c r="CV629" s="43">
        <v>1</v>
      </c>
    </row>
    <row r="630" spans="1:100" ht="25.5">
      <c r="A630" s="28">
        <v>868</v>
      </c>
      <c r="B630" s="29" t="s">
        <v>266</v>
      </c>
      <c r="C630" s="68" t="s">
        <v>4</v>
      </c>
      <c r="D630" s="29" t="s">
        <v>1112</v>
      </c>
      <c r="E630" s="42" t="s">
        <v>1113</v>
      </c>
      <c r="F630" s="42" t="s">
        <v>107</v>
      </c>
      <c r="G630" s="155" t="s">
        <v>1822</v>
      </c>
      <c r="H630" s="172" t="s">
        <v>291</v>
      </c>
      <c r="I630" s="28">
        <v>9211037</v>
      </c>
      <c r="J630" s="28" t="s">
        <v>1823</v>
      </c>
      <c r="K630" s="31" t="s">
        <v>107</v>
      </c>
      <c r="L630" s="28">
        <v>165</v>
      </c>
      <c r="M630" s="33">
        <v>2</v>
      </c>
      <c r="N630" s="34">
        <v>175000000</v>
      </c>
      <c r="O630" s="28" t="s">
        <v>107</v>
      </c>
      <c r="P630" s="28" t="s">
        <v>2415</v>
      </c>
      <c r="Q630" s="28" t="s">
        <v>360</v>
      </c>
      <c r="R630" s="33" t="s">
        <v>843</v>
      </c>
      <c r="S630" s="28">
        <v>8500</v>
      </c>
      <c r="T630" s="28">
        <v>8500</v>
      </c>
      <c r="U630" s="28">
        <v>5600</v>
      </c>
      <c r="V630" s="28" t="s">
        <v>1123</v>
      </c>
      <c r="W630" s="28" t="str">
        <f t="shared" si="9"/>
        <v>N.A.</v>
      </c>
      <c r="X630" s="57" t="s">
        <v>2413</v>
      </c>
      <c r="Y630" s="207">
        <v>0</v>
      </c>
      <c r="Z630" s="207">
        <v>5.0000000000000001E-3</v>
      </c>
      <c r="AA630" s="207">
        <v>0.01</v>
      </c>
      <c r="AB630" s="207">
        <v>1.4999999999999999E-2</v>
      </c>
      <c r="AC630" s="207">
        <v>1.4999999999999999E-2</v>
      </c>
      <c r="AD630" s="207">
        <v>1.4999999999999999E-2</v>
      </c>
      <c r="AE630" s="28" t="s">
        <v>113</v>
      </c>
      <c r="AF630" s="28" t="s">
        <v>113</v>
      </c>
      <c r="AG630" s="28" t="s">
        <v>113</v>
      </c>
      <c r="AH630" s="90">
        <v>0.05</v>
      </c>
      <c r="AI630" s="38" t="s">
        <v>107</v>
      </c>
      <c r="AJ630" s="38">
        <v>481692</v>
      </c>
      <c r="AK630" s="38">
        <v>522980</v>
      </c>
      <c r="AL630" s="38">
        <v>2064395</v>
      </c>
      <c r="AM630" s="38" t="s">
        <v>107</v>
      </c>
      <c r="AN630" s="38">
        <v>7982326</v>
      </c>
      <c r="AO630" s="38" t="s">
        <v>107</v>
      </c>
      <c r="AP630" s="38">
        <v>385354</v>
      </c>
      <c r="AQ630" s="38">
        <v>426641</v>
      </c>
      <c r="AR630" s="38" t="s">
        <v>107</v>
      </c>
      <c r="AS630" s="38">
        <v>19818189</v>
      </c>
      <c r="AT630" s="38">
        <v>19818189</v>
      </c>
      <c r="AU630" s="38" t="s">
        <v>107</v>
      </c>
      <c r="AV630" s="38" t="s">
        <v>107</v>
      </c>
      <c r="AW630" s="38" t="s">
        <v>107</v>
      </c>
      <c r="AX630" s="38">
        <v>1820796</v>
      </c>
      <c r="AY630" s="38" t="s">
        <v>107</v>
      </c>
      <c r="AZ630" s="38">
        <v>536742</v>
      </c>
      <c r="BA630" s="38">
        <v>715657</v>
      </c>
      <c r="BB630" s="38" t="s">
        <v>107</v>
      </c>
      <c r="BC630" s="38" t="s">
        <v>107</v>
      </c>
      <c r="BD630" s="38">
        <v>151389</v>
      </c>
      <c r="BE630" s="38" t="s">
        <v>107</v>
      </c>
      <c r="BF630" s="38">
        <v>1169824</v>
      </c>
      <c r="BG630" s="38">
        <v>3275506</v>
      </c>
      <c r="BH630" s="38">
        <v>96338</v>
      </c>
      <c r="BI630" s="38">
        <v>1988700</v>
      </c>
      <c r="BJ630" s="38">
        <v>3922350</v>
      </c>
      <c r="BK630" s="38" t="s">
        <v>107</v>
      </c>
      <c r="BL630" s="38" t="s">
        <v>107</v>
      </c>
      <c r="BM630" s="38" t="s">
        <v>107</v>
      </c>
      <c r="BN630" s="38">
        <v>8085546</v>
      </c>
      <c r="BO630" s="38">
        <v>178914</v>
      </c>
      <c r="BP630" s="38" t="s">
        <v>107</v>
      </c>
      <c r="BQ630" s="38" t="s">
        <v>107</v>
      </c>
      <c r="BR630" s="38">
        <v>4816921</v>
      </c>
      <c r="BS630" s="38">
        <v>660607</v>
      </c>
      <c r="BT630" s="330" t="s">
        <v>107</v>
      </c>
      <c r="BU630" s="38" t="s">
        <v>107</v>
      </c>
      <c r="BV630" s="38" t="s">
        <v>107</v>
      </c>
      <c r="BW630" s="38" t="s">
        <v>107</v>
      </c>
      <c r="BX630" s="38" t="s">
        <v>107</v>
      </c>
      <c r="BY630" s="53" t="s">
        <v>173</v>
      </c>
      <c r="BZ630" s="53" t="s">
        <v>173</v>
      </c>
      <c r="CA630" s="53" t="s">
        <v>173</v>
      </c>
      <c r="CB630" s="53" t="s">
        <v>173</v>
      </c>
      <c r="CC630" s="53" t="s">
        <v>173</v>
      </c>
      <c r="CD630" s="53" t="s">
        <v>173</v>
      </c>
      <c r="CE630" s="53" t="s">
        <v>173</v>
      </c>
      <c r="CF630" s="42" t="s">
        <v>107</v>
      </c>
      <c r="CG630" s="53" t="s">
        <v>107</v>
      </c>
      <c r="CH630" s="53" t="s">
        <v>107</v>
      </c>
      <c r="CI630" s="53" t="s">
        <v>107</v>
      </c>
      <c r="CJ630" s="53" t="s">
        <v>107</v>
      </c>
      <c r="CK630" s="53" t="s">
        <v>107</v>
      </c>
      <c r="CL630" s="53" t="s">
        <v>107</v>
      </c>
      <c r="CM630" s="53" t="s">
        <v>107</v>
      </c>
      <c r="CN630" s="53" t="s">
        <v>107</v>
      </c>
      <c r="CO630" s="53" t="s">
        <v>107</v>
      </c>
      <c r="CP630" s="53" t="s">
        <v>107</v>
      </c>
      <c r="CQ630" s="53" t="s">
        <v>107</v>
      </c>
      <c r="CR630" s="53" t="s">
        <v>107</v>
      </c>
      <c r="CS630" s="53" t="s">
        <v>107</v>
      </c>
      <c r="CT630" s="53" t="s">
        <v>107</v>
      </c>
      <c r="CU630" s="332">
        <v>29504913</v>
      </c>
      <c r="CV630" s="43">
        <v>1</v>
      </c>
    </row>
    <row r="631" spans="1:100" ht="25.5">
      <c r="A631" s="28">
        <v>879</v>
      </c>
      <c r="B631" s="29" t="s">
        <v>266</v>
      </c>
      <c r="C631" s="29" t="s">
        <v>0</v>
      </c>
      <c r="D631" s="29" t="s">
        <v>337</v>
      </c>
      <c r="E631" s="42" t="s">
        <v>346</v>
      </c>
      <c r="F631" s="42" t="s">
        <v>107</v>
      </c>
      <c r="G631" s="30" t="s">
        <v>1845</v>
      </c>
      <c r="H631" s="42" t="s">
        <v>400</v>
      </c>
      <c r="I631" s="28">
        <v>3006149</v>
      </c>
      <c r="J631" s="28" t="s">
        <v>1846</v>
      </c>
      <c r="K631" s="31" t="s">
        <v>307</v>
      </c>
      <c r="L631" s="32">
        <v>250</v>
      </c>
      <c r="M631" s="33">
        <v>5</v>
      </c>
      <c r="N631" s="34">
        <v>179000000</v>
      </c>
      <c r="O631" s="33" t="s">
        <v>346</v>
      </c>
      <c r="P631" s="28" t="s">
        <v>130</v>
      </c>
      <c r="Q631" s="28" t="s">
        <v>112</v>
      </c>
      <c r="R631" s="33" t="s">
        <v>843</v>
      </c>
      <c r="S631" s="28" t="s">
        <v>107</v>
      </c>
      <c r="T631" s="42" t="s">
        <v>107</v>
      </c>
      <c r="U631" s="28" t="s">
        <v>107</v>
      </c>
      <c r="V631" s="28" t="s">
        <v>107</v>
      </c>
      <c r="W631" s="28" t="str">
        <f t="shared" si="9"/>
        <v>N.A.</v>
      </c>
      <c r="X631" s="57" t="s">
        <v>2413</v>
      </c>
      <c r="Y631" s="207">
        <v>0.01</v>
      </c>
      <c r="Z631" s="207">
        <v>1.4999999999999999E-2</v>
      </c>
      <c r="AA631" s="207">
        <v>0.02</v>
      </c>
      <c r="AB631" s="207">
        <v>2.5000000000000001E-2</v>
      </c>
      <c r="AC631" s="207">
        <v>3.5000000000000003E-2</v>
      </c>
      <c r="AD631" s="207">
        <v>4.4999999999999998E-2</v>
      </c>
      <c r="AE631" s="28" t="s">
        <v>113</v>
      </c>
      <c r="AF631" s="28" t="s">
        <v>113</v>
      </c>
      <c r="AG631" s="28" t="s">
        <v>113</v>
      </c>
      <c r="AH631" s="90">
        <v>0</v>
      </c>
      <c r="AI631" s="38">
        <v>9633842</v>
      </c>
      <c r="AJ631" s="38">
        <v>497175</v>
      </c>
      <c r="AK631" s="38">
        <v>660607</v>
      </c>
      <c r="AL631" s="38" t="s">
        <v>107</v>
      </c>
      <c r="AM631" s="38" t="s">
        <v>107</v>
      </c>
      <c r="AN631" s="38">
        <v>7982326</v>
      </c>
      <c r="AO631" s="38">
        <v>536742</v>
      </c>
      <c r="AP631" s="38">
        <v>798233</v>
      </c>
      <c r="AQ631" s="38">
        <v>261490</v>
      </c>
      <c r="AR631" s="38">
        <v>0</v>
      </c>
      <c r="AS631" s="38" t="s">
        <v>107</v>
      </c>
      <c r="AT631" s="38" t="s">
        <v>107</v>
      </c>
      <c r="AU631" s="38" t="s">
        <v>107</v>
      </c>
      <c r="AV631" s="38" t="s">
        <v>107</v>
      </c>
      <c r="AW631" s="38" t="s">
        <v>107</v>
      </c>
      <c r="AX631" s="38">
        <v>1820796</v>
      </c>
      <c r="AY631" s="38">
        <v>1857956</v>
      </c>
      <c r="AZ631" s="38">
        <v>536742</v>
      </c>
      <c r="BA631" s="38">
        <v>715657</v>
      </c>
      <c r="BB631" s="38" t="s">
        <v>107</v>
      </c>
      <c r="BC631" s="38">
        <v>1651516</v>
      </c>
      <c r="BD631" s="38">
        <v>151389</v>
      </c>
      <c r="BE631" s="38" t="s">
        <v>107</v>
      </c>
      <c r="BF631" s="38">
        <v>1101011</v>
      </c>
      <c r="BG631" s="38">
        <v>3275506</v>
      </c>
      <c r="BH631" s="38">
        <v>96338</v>
      </c>
      <c r="BI631" s="38">
        <v>1988700</v>
      </c>
      <c r="BJ631" s="38">
        <v>660607</v>
      </c>
      <c r="BK631" s="38" t="s">
        <v>107</v>
      </c>
      <c r="BL631" s="38" t="s">
        <v>107</v>
      </c>
      <c r="BM631" s="38" t="s">
        <v>107</v>
      </c>
      <c r="BN631" s="38">
        <v>8085546</v>
      </c>
      <c r="BO631" s="38">
        <v>178914</v>
      </c>
      <c r="BP631" s="38">
        <v>4954547</v>
      </c>
      <c r="BQ631" s="38">
        <v>6193185</v>
      </c>
      <c r="BR631" s="38" t="s">
        <v>107</v>
      </c>
      <c r="BS631" s="38">
        <v>628429</v>
      </c>
      <c r="BT631" s="330" t="s">
        <v>107</v>
      </c>
      <c r="BU631" s="38" t="s">
        <v>107</v>
      </c>
      <c r="BV631" s="38" t="s">
        <v>107</v>
      </c>
      <c r="BW631" s="38" t="s">
        <v>107</v>
      </c>
      <c r="BX631" s="38" t="s">
        <v>107</v>
      </c>
      <c r="BY631" s="53" t="s">
        <v>113</v>
      </c>
      <c r="BZ631" s="53" t="s">
        <v>113</v>
      </c>
      <c r="CA631" s="53" t="s">
        <v>114</v>
      </c>
      <c r="CB631" s="53" t="s">
        <v>114</v>
      </c>
      <c r="CC631" s="53" t="s">
        <v>114</v>
      </c>
      <c r="CD631" s="53" t="s">
        <v>114</v>
      </c>
      <c r="CE631" s="53" t="s">
        <v>114</v>
      </c>
      <c r="CF631" s="53" t="s">
        <v>107</v>
      </c>
      <c r="CG631" s="53" t="s">
        <v>107</v>
      </c>
      <c r="CH631" s="53" t="s">
        <v>107</v>
      </c>
      <c r="CI631" s="53" t="s">
        <v>107</v>
      </c>
      <c r="CJ631" s="53" t="s">
        <v>107</v>
      </c>
      <c r="CK631" s="53" t="s">
        <v>107</v>
      </c>
      <c r="CL631" s="53" t="s">
        <v>107</v>
      </c>
      <c r="CM631" s="53" t="s">
        <v>107</v>
      </c>
      <c r="CN631" s="53" t="s">
        <v>107</v>
      </c>
      <c r="CO631" s="53" t="s">
        <v>107</v>
      </c>
      <c r="CP631" s="53" t="s">
        <v>107</v>
      </c>
      <c r="CQ631" s="53" t="s">
        <v>107</v>
      </c>
      <c r="CR631" s="53" t="s">
        <v>107</v>
      </c>
      <c r="CS631" s="53" t="s">
        <v>107</v>
      </c>
      <c r="CT631" s="53" t="s">
        <v>107</v>
      </c>
      <c r="CU631" s="332">
        <v>9220963</v>
      </c>
      <c r="CV631" s="43">
        <v>1</v>
      </c>
    </row>
    <row r="632" spans="1:100" ht="25.5">
      <c r="A632" s="28">
        <v>880</v>
      </c>
      <c r="B632" s="29" t="s">
        <v>266</v>
      </c>
      <c r="C632" s="29" t="s">
        <v>0</v>
      </c>
      <c r="D632" s="29" t="s">
        <v>337</v>
      </c>
      <c r="E632" s="42" t="s">
        <v>346</v>
      </c>
      <c r="F632" s="42" t="s">
        <v>107</v>
      </c>
      <c r="G632" s="30" t="s">
        <v>1651</v>
      </c>
      <c r="H632" s="42" t="s">
        <v>400</v>
      </c>
      <c r="I632" s="28">
        <v>3006136</v>
      </c>
      <c r="J632" s="28" t="s">
        <v>1847</v>
      </c>
      <c r="K632" s="31" t="s">
        <v>355</v>
      </c>
      <c r="L632" s="32">
        <v>335</v>
      </c>
      <c r="M632" s="33">
        <v>5</v>
      </c>
      <c r="N632" s="34">
        <v>186000000</v>
      </c>
      <c r="O632" s="33" t="s">
        <v>346</v>
      </c>
      <c r="P632" s="28" t="s">
        <v>130</v>
      </c>
      <c r="Q632" s="28" t="s">
        <v>112</v>
      </c>
      <c r="R632" s="33" t="s">
        <v>843</v>
      </c>
      <c r="S632" s="28" t="s">
        <v>107</v>
      </c>
      <c r="T632" s="42" t="s">
        <v>107</v>
      </c>
      <c r="U632" s="28" t="s">
        <v>107</v>
      </c>
      <c r="V632" s="28" t="s">
        <v>107</v>
      </c>
      <c r="W632" s="28" t="str">
        <f t="shared" si="9"/>
        <v>N.A.</v>
      </c>
      <c r="X632" s="57" t="s">
        <v>2413</v>
      </c>
      <c r="Y632" s="207">
        <v>0.01</v>
      </c>
      <c r="Z632" s="207">
        <v>1.4999999999999999E-2</v>
      </c>
      <c r="AA632" s="207">
        <v>0.02</v>
      </c>
      <c r="AB632" s="207">
        <v>2.5000000000000001E-2</v>
      </c>
      <c r="AC632" s="207">
        <v>3.5000000000000003E-2</v>
      </c>
      <c r="AD632" s="207">
        <v>4.4999999999999998E-2</v>
      </c>
      <c r="AE632" s="28" t="s">
        <v>113</v>
      </c>
      <c r="AF632" s="28" t="s">
        <v>113</v>
      </c>
      <c r="AG632" s="28" t="s">
        <v>113</v>
      </c>
      <c r="AH632" s="90">
        <v>0</v>
      </c>
      <c r="AI632" s="38">
        <v>9633842</v>
      </c>
      <c r="AJ632" s="38">
        <v>497175</v>
      </c>
      <c r="AK632" s="38">
        <v>660607</v>
      </c>
      <c r="AL632" s="38" t="s">
        <v>107</v>
      </c>
      <c r="AM632" s="38" t="s">
        <v>107</v>
      </c>
      <c r="AN632" s="38">
        <v>7982326</v>
      </c>
      <c r="AO632" s="38">
        <v>536742</v>
      </c>
      <c r="AP632" s="38">
        <v>798233</v>
      </c>
      <c r="AQ632" s="38">
        <v>261490</v>
      </c>
      <c r="AR632" s="38">
        <v>0</v>
      </c>
      <c r="AS632" s="38" t="s">
        <v>107</v>
      </c>
      <c r="AT632" s="38" t="s">
        <v>107</v>
      </c>
      <c r="AU632" s="38" t="s">
        <v>107</v>
      </c>
      <c r="AV632" s="38" t="s">
        <v>107</v>
      </c>
      <c r="AW632" s="38" t="s">
        <v>107</v>
      </c>
      <c r="AX632" s="38">
        <v>1820796</v>
      </c>
      <c r="AY632" s="38">
        <v>1857956</v>
      </c>
      <c r="AZ632" s="38">
        <v>536742</v>
      </c>
      <c r="BA632" s="38">
        <v>715657</v>
      </c>
      <c r="BB632" s="38" t="s">
        <v>107</v>
      </c>
      <c r="BC632" s="38">
        <v>1651516</v>
      </c>
      <c r="BD632" s="38">
        <v>151389</v>
      </c>
      <c r="BE632" s="38" t="s">
        <v>107</v>
      </c>
      <c r="BF632" s="38">
        <v>1101011</v>
      </c>
      <c r="BG632" s="38">
        <v>3275506</v>
      </c>
      <c r="BH632" s="38">
        <v>96338</v>
      </c>
      <c r="BI632" s="38">
        <v>1988700</v>
      </c>
      <c r="BJ632" s="38">
        <v>660607</v>
      </c>
      <c r="BK632" s="38" t="s">
        <v>107</v>
      </c>
      <c r="BL632" s="38" t="s">
        <v>107</v>
      </c>
      <c r="BM632" s="38" t="s">
        <v>107</v>
      </c>
      <c r="BN632" s="38">
        <v>8085546</v>
      </c>
      <c r="BO632" s="38">
        <v>178914</v>
      </c>
      <c r="BP632" s="38">
        <v>4954547</v>
      </c>
      <c r="BQ632" s="38">
        <v>6193185</v>
      </c>
      <c r="BR632" s="38" t="s">
        <v>107</v>
      </c>
      <c r="BS632" s="38">
        <v>628429</v>
      </c>
      <c r="BT632" s="330" t="s">
        <v>107</v>
      </c>
      <c r="BU632" s="38" t="s">
        <v>107</v>
      </c>
      <c r="BV632" s="38" t="s">
        <v>107</v>
      </c>
      <c r="BW632" s="38" t="s">
        <v>107</v>
      </c>
      <c r="BX632" s="38" t="s">
        <v>107</v>
      </c>
      <c r="BY632" s="53" t="s">
        <v>113</v>
      </c>
      <c r="BZ632" s="53" t="s">
        <v>113</v>
      </c>
      <c r="CA632" s="53" t="s">
        <v>114</v>
      </c>
      <c r="CB632" s="53" t="s">
        <v>114</v>
      </c>
      <c r="CC632" s="53" t="s">
        <v>114</v>
      </c>
      <c r="CD632" s="53" t="s">
        <v>114</v>
      </c>
      <c r="CE632" s="53" t="s">
        <v>114</v>
      </c>
      <c r="CF632" s="53" t="s">
        <v>107</v>
      </c>
      <c r="CG632" s="53" t="s">
        <v>107</v>
      </c>
      <c r="CH632" s="53" t="s">
        <v>107</v>
      </c>
      <c r="CI632" s="53" t="s">
        <v>107</v>
      </c>
      <c r="CJ632" s="53" t="s">
        <v>107</v>
      </c>
      <c r="CK632" s="53" t="s">
        <v>107</v>
      </c>
      <c r="CL632" s="53" t="s">
        <v>107</v>
      </c>
      <c r="CM632" s="53" t="s">
        <v>107</v>
      </c>
      <c r="CN632" s="53" t="s">
        <v>107</v>
      </c>
      <c r="CO632" s="53" t="s">
        <v>107</v>
      </c>
      <c r="CP632" s="53" t="s">
        <v>107</v>
      </c>
      <c r="CQ632" s="53" t="s">
        <v>107</v>
      </c>
      <c r="CR632" s="53" t="s">
        <v>107</v>
      </c>
      <c r="CS632" s="53" t="s">
        <v>107</v>
      </c>
      <c r="CT632" s="53" t="s">
        <v>107</v>
      </c>
      <c r="CU632" s="332">
        <v>9220963</v>
      </c>
      <c r="CV632" s="43">
        <v>1</v>
      </c>
    </row>
    <row r="633" spans="1:100" ht="25.5">
      <c r="A633" s="28">
        <v>882</v>
      </c>
      <c r="B633" s="29" t="s">
        <v>266</v>
      </c>
      <c r="C633" s="29" t="s">
        <v>0</v>
      </c>
      <c r="D633" s="29" t="s">
        <v>337</v>
      </c>
      <c r="E633" s="42" t="s">
        <v>346</v>
      </c>
      <c r="F633" s="42" t="s">
        <v>107</v>
      </c>
      <c r="G633" s="30" t="s">
        <v>527</v>
      </c>
      <c r="H633" s="42" t="s">
        <v>400</v>
      </c>
      <c r="I633" s="28">
        <v>3008064</v>
      </c>
      <c r="J633" s="28" t="s">
        <v>1849</v>
      </c>
      <c r="K633" s="31" t="s">
        <v>363</v>
      </c>
      <c r="L633" s="32">
        <v>375</v>
      </c>
      <c r="M633" s="33">
        <v>5</v>
      </c>
      <c r="N633" s="34">
        <v>345000000</v>
      </c>
      <c r="O633" s="33" t="s">
        <v>346</v>
      </c>
      <c r="P633" s="28" t="s">
        <v>130</v>
      </c>
      <c r="Q633" s="28" t="s">
        <v>112</v>
      </c>
      <c r="R633" s="33" t="s">
        <v>843</v>
      </c>
      <c r="S633" s="28" t="s">
        <v>107</v>
      </c>
      <c r="T633" s="42" t="s">
        <v>107</v>
      </c>
      <c r="U633" s="28" t="s">
        <v>107</v>
      </c>
      <c r="V633" s="28" t="s">
        <v>107</v>
      </c>
      <c r="W633" s="28" t="str">
        <f t="shared" si="9"/>
        <v>N.A.</v>
      </c>
      <c r="X633" s="57" t="s">
        <v>2414</v>
      </c>
      <c r="Y633" s="207">
        <v>0.01</v>
      </c>
      <c r="Z633" s="207">
        <v>1.4999999999999999E-2</v>
      </c>
      <c r="AA633" s="207">
        <v>0.02</v>
      </c>
      <c r="AB633" s="207">
        <v>2.5000000000000001E-2</v>
      </c>
      <c r="AC633" s="207">
        <v>3.5000000000000003E-2</v>
      </c>
      <c r="AD633" s="207">
        <v>4.4999999999999998E-2</v>
      </c>
      <c r="AE633" s="28" t="s">
        <v>113</v>
      </c>
      <c r="AF633" s="28" t="s">
        <v>113</v>
      </c>
      <c r="AG633" s="28" t="s">
        <v>113</v>
      </c>
      <c r="AH633" s="90">
        <v>0</v>
      </c>
      <c r="AI633" s="38">
        <v>9633842</v>
      </c>
      <c r="AJ633" s="38">
        <v>497175</v>
      </c>
      <c r="AK633" s="38">
        <v>660607</v>
      </c>
      <c r="AL633" s="38" t="s">
        <v>107</v>
      </c>
      <c r="AM633" s="38" t="s">
        <v>107</v>
      </c>
      <c r="AN633" s="38">
        <v>7982326</v>
      </c>
      <c r="AO633" s="38">
        <v>536742</v>
      </c>
      <c r="AP633" s="38">
        <v>798233</v>
      </c>
      <c r="AQ633" s="38">
        <v>261490</v>
      </c>
      <c r="AR633" s="38">
        <v>0</v>
      </c>
      <c r="AS633" s="38" t="s">
        <v>107</v>
      </c>
      <c r="AT633" s="38" t="s">
        <v>107</v>
      </c>
      <c r="AU633" s="38" t="s">
        <v>107</v>
      </c>
      <c r="AV633" s="38" t="s">
        <v>107</v>
      </c>
      <c r="AW633" s="38" t="s">
        <v>107</v>
      </c>
      <c r="AX633" s="38">
        <v>1820796</v>
      </c>
      <c r="AY633" s="38">
        <v>1857956</v>
      </c>
      <c r="AZ633" s="38">
        <v>536742</v>
      </c>
      <c r="BA633" s="38">
        <v>715657</v>
      </c>
      <c r="BB633" s="38" t="s">
        <v>107</v>
      </c>
      <c r="BC633" s="38">
        <v>1651516</v>
      </c>
      <c r="BD633" s="38">
        <v>151389</v>
      </c>
      <c r="BE633" s="38" t="s">
        <v>107</v>
      </c>
      <c r="BF633" s="38">
        <v>1101011</v>
      </c>
      <c r="BG633" s="38">
        <v>3275506</v>
      </c>
      <c r="BH633" s="38">
        <v>96338</v>
      </c>
      <c r="BI633" s="38">
        <v>1988700</v>
      </c>
      <c r="BJ633" s="38">
        <v>660607</v>
      </c>
      <c r="BK633" s="38" t="s">
        <v>107</v>
      </c>
      <c r="BL633" s="38" t="s">
        <v>107</v>
      </c>
      <c r="BM633" s="38" t="s">
        <v>107</v>
      </c>
      <c r="BN633" s="38">
        <v>8085546</v>
      </c>
      <c r="BO633" s="38">
        <v>178914</v>
      </c>
      <c r="BP633" s="38">
        <v>4954547</v>
      </c>
      <c r="BQ633" s="38">
        <v>6193185</v>
      </c>
      <c r="BR633" s="38" t="s">
        <v>107</v>
      </c>
      <c r="BS633" s="38">
        <v>628429</v>
      </c>
      <c r="BT633" s="330" t="s">
        <v>107</v>
      </c>
      <c r="BU633" s="38" t="s">
        <v>107</v>
      </c>
      <c r="BV633" s="38" t="s">
        <v>107</v>
      </c>
      <c r="BW633" s="38" t="s">
        <v>107</v>
      </c>
      <c r="BX633" s="38" t="s">
        <v>107</v>
      </c>
      <c r="BY633" s="53" t="s">
        <v>113</v>
      </c>
      <c r="BZ633" s="53" t="s">
        <v>113</v>
      </c>
      <c r="CA633" s="53" t="s">
        <v>114</v>
      </c>
      <c r="CB633" s="53" t="s">
        <v>114</v>
      </c>
      <c r="CC633" s="53" t="s">
        <v>114</v>
      </c>
      <c r="CD633" s="53" t="s">
        <v>114</v>
      </c>
      <c r="CE633" s="53" t="s">
        <v>114</v>
      </c>
      <c r="CF633" s="53" t="s">
        <v>107</v>
      </c>
      <c r="CG633" s="53" t="s">
        <v>107</v>
      </c>
      <c r="CH633" s="53" t="s">
        <v>107</v>
      </c>
      <c r="CI633" s="53" t="s">
        <v>107</v>
      </c>
      <c r="CJ633" s="53" t="s">
        <v>107</v>
      </c>
      <c r="CK633" s="53" t="s">
        <v>107</v>
      </c>
      <c r="CL633" s="53" t="s">
        <v>107</v>
      </c>
      <c r="CM633" s="53" t="s">
        <v>107</v>
      </c>
      <c r="CN633" s="53" t="s">
        <v>107</v>
      </c>
      <c r="CO633" s="53" t="s">
        <v>107</v>
      </c>
      <c r="CP633" s="53" t="s">
        <v>107</v>
      </c>
      <c r="CQ633" s="53" t="s">
        <v>107</v>
      </c>
      <c r="CR633" s="53" t="s">
        <v>107</v>
      </c>
      <c r="CS633" s="53" t="s">
        <v>107</v>
      </c>
      <c r="CT633" s="53" t="s">
        <v>107</v>
      </c>
      <c r="CU633" s="332">
        <v>9220963</v>
      </c>
      <c r="CV633" s="43">
        <v>1</v>
      </c>
    </row>
    <row r="634" spans="1:100" ht="38.25">
      <c r="A634" s="28">
        <v>883</v>
      </c>
      <c r="B634" s="29" t="s">
        <v>266</v>
      </c>
      <c r="C634" s="29" t="s">
        <v>0</v>
      </c>
      <c r="D634" s="29" t="s">
        <v>337</v>
      </c>
      <c r="E634" s="42" t="s">
        <v>346</v>
      </c>
      <c r="F634" s="42" t="s">
        <v>107</v>
      </c>
      <c r="G634" s="30" t="s">
        <v>1654</v>
      </c>
      <c r="H634" s="42" t="s">
        <v>400</v>
      </c>
      <c r="I634" s="28">
        <v>3006146</v>
      </c>
      <c r="J634" s="28" t="s">
        <v>1850</v>
      </c>
      <c r="K634" s="31" t="s">
        <v>363</v>
      </c>
      <c r="L634" s="32">
        <v>400</v>
      </c>
      <c r="M634" s="33">
        <v>5</v>
      </c>
      <c r="N634" s="34">
        <v>280000000</v>
      </c>
      <c r="O634" s="33" t="s">
        <v>346</v>
      </c>
      <c r="P634" s="28" t="s">
        <v>130</v>
      </c>
      <c r="Q634" s="28" t="s">
        <v>112</v>
      </c>
      <c r="R634" s="33" t="s">
        <v>843</v>
      </c>
      <c r="S634" s="28" t="s">
        <v>107</v>
      </c>
      <c r="T634" s="42" t="s">
        <v>107</v>
      </c>
      <c r="U634" s="28" t="s">
        <v>107</v>
      </c>
      <c r="V634" s="28" t="s">
        <v>107</v>
      </c>
      <c r="W634" s="28" t="str">
        <f t="shared" si="9"/>
        <v>N.A.</v>
      </c>
      <c r="X634" s="57" t="s">
        <v>2414</v>
      </c>
      <c r="Y634" s="207">
        <v>0.01</v>
      </c>
      <c r="Z634" s="207">
        <v>1.4999999999999999E-2</v>
      </c>
      <c r="AA634" s="207">
        <v>0.02</v>
      </c>
      <c r="AB634" s="207">
        <v>2.5000000000000001E-2</v>
      </c>
      <c r="AC634" s="207">
        <v>3.5000000000000003E-2</v>
      </c>
      <c r="AD634" s="207">
        <v>4.4999999999999998E-2</v>
      </c>
      <c r="AE634" s="28" t="s">
        <v>113</v>
      </c>
      <c r="AF634" s="28" t="s">
        <v>113</v>
      </c>
      <c r="AG634" s="28" t="s">
        <v>113</v>
      </c>
      <c r="AH634" s="90">
        <v>0</v>
      </c>
      <c r="AI634" s="38">
        <v>9633842</v>
      </c>
      <c r="AJ634" s="38">
        <v>497175</v>
      </c>
      <c r="AK634" s="38">
        <v>660607</v>
      </c>
      <c r="AL634" s="38" t="s">
        <v>107</v>
      </c>
      <c r="AM634" s="38" t="s">
        <v>107</v>
      </c>
      <c r="AN634" s="38">
        <v>7982326</v>
      </c>
      <c r="AO634" s="38">
        <v>536742</v>
      </c>
      <c r="AP634" s="38">
        <v>798233</v>
      </c>
      <c r="AQ634" s="38">
        <v>261490</v>
      </c>
      <c r="AR634" s="38">
        <v>0</v>
      </c>
      <c r="AS634" s="38" t="s">
        <v>107</v>
      </c>
      <c r="AT634" s="38" t="s">
        <v>107</v>
      </c>
      <c r="AU634" s="38" t="s">
        <v>107</v>
      </c>
      <c r="AV634" s="38" t="s">
        <v>107</v>
      </c>
      <c r="AW634" s="38" t="s">
        <v>107</v>
      </c>
      <c r="AX634" s="38">
        <v>1820796</v>
      </c>
      <c r="AY634" s="38">
        <v>1857956</v>
      </c>
      <c r="AZ634" s="38">
        <v>536742</v>
      </c>
      <c r="BA634" s="38">
        <v>715657</v>
      </c>
      <c r="BB634" s="38" t="s">
        <v>107</v>
      </c>
      <c r="BC634" s="38">
        <v>1651516</v>
      </c>
      <c r="BD634" s="38">
        <v>151389</v>
      </c>
      <c r="BE634" s="38" t="s">
        <v>107</v>
      </c>
      <c r="BF634" s="38">
        <v>1101011</v>
      </c>
      <c r="BG634" s="38">
        <v>3275506</v>
      </c>
      <c r="BH634" s="38">
        <v>96338</v>
      </c>
      <c r="BI634" s="38">
        <v>1988700</v>
      </c>
      <c r="BJ634" s="38">
        <v>660607</v>
      </c>
      <c r="BK634" s="38" t="s">
        <v>107</v>
      </c>
      <c r="BL634" s="38" t="s">
        <v>107</v>
      </c>
      <c r="BM634" s="38" t="s">
        <v>107</v>
      </c>
      <c r="BN634" s="38">
        <v>8085546</v>
      </c>
      <c r="BO634" s="38">
        <v>178914</v>
      </c>
      <c r="BP634" s="38">
        <v>4954547</v>
      </c>
      <c r="BQ634" s="38">
        <v>6193185</v>
      </c>
      <c r="BR634" s="38" t="s">
        <v>107</v>
      </c>
      <c r="BS634" s="38">
        <v>628429</v>
      </c>
      <c r="BT634" s="330" t="s">
        <v>107</v>
      </c>
      <c r="BU634" s="38" t="s">
        <v>107</v>
      </c>
      <c r="BV634" s="38" t="s">
        <v>107</v>
      </c>
      <c r="BW634" s="38" t="s">
        <v>107</v>
      </c>
      <c r="BX634" s="38" t="s">
        <v>107</v>
      </c>
      <c r="BY634" s="53" t="s">
        <v>113</v>
      </c>
      <c r="BZ634" s="53" t="s">
        <v>113</v>
      </c>
      <c r="CA634" s="53" t="s">
        <v>114</v>
      </c>
      <c r="CB634" s="53" t="s">
        <v>114</v>
      </c>
      <c r="CC634" s="53" t="s">
        <v>114</v>
      </c>
      <c r="CD634" s="53" t="s">
        <v>114</v>
      </c>
      <c r="CE634" s="53" t="s">
        <v>114</v>
      </c>
      <c r="CF634" s="53" t="s">
        <v>107</v>
      </c>
      <c r="CG634" s="53" t="s">
        <v>107</v>
      </c>
      <c r="CH634" s="53" t="s">
        <v>107</v>
      </c>
      <c r="CI634" s="53" t="s">
        <v>107</v>
      </c>
      <c r="CJ634" s="53" t="s">
        <v>107</v>
      </c>
      <c r="CK634" s="53" t="s">
        <v>107</v>
      </c>
      <c r="CL634" s="53" t="s">
        <v>107</v>
      </c>
      <c r="CM634" s="53" t="s">
        <v>107</v>
      </c>
      <c r="CN634" s="53" t="s">
        <v>107</v>
      </c>
      <c r="CO634" s="53" t="s">
        <v>107</v>
      </c>
      <c r="CP634" s="53" t="s">
        <v>107</v>
      </c>
      <c r="CQ634" s="53" t="s">
        <v>107</v>
      </c>
      <c r="CR634" s="53" t="s">
        <v>107</v>
      </c>
      <c r="CS634" s="53" t="s">
        <v>107</v>
      </c>
      <c r="CT634" s="53" t="s">
        <v>107</v>
      </c>
      <c r="CU634" s="332">
        <v>9220963</v>
      </c>
      <c r="CV634" s="43">
        <v>1</v>
      </c>
    </row>
    <row r="635" spans="1:100" ht="25.5">
      <c r="A635" s="28">
        <v>884</v>
      </c>
      <c r="B635" s="29" t="s">
        <v>266</v>
      </c>
      <c r="C635" s="29" t="s">
        <v>0</v>
      </c>
      <c r="D635" s="29" t="s">
        <v>665</v>
      </c>
      <c r="E635" s="42" t="s">
        <v>666</v>
      </c>
      <c r="F635" s="42" t="s">
        <v>338</v>
      </c>
      <c r="G635" s="30" t="s">
        <v>1851</v>
      </c>
      <c r="H635" s="42" t="s">
        <v>147</v>
      </c>
      <c r="I635" s="28">
        <v>8021010</v>
      </c>
      <c r="J635" s="28" t="s">
        <v>1852</v>
      </c>
      <c r="K635" s="31" t="s">
        <v>674</v>
      </c>
      <c r="L635" s="56">
        <v>154</v>
      </c>
      <c r="M635" s="33" t="s">
        <v>107</v>
      </c>
      <c r="N635" s="34">
        <v>113500000</v>
      </c>
      <c r="O635" s="33" t="s">
        <v>338</v>
      </c>
      <c r="P635" s="28" t="s">
        <v>130</v>
      </c>
      <c r="Q635" s="28" t="s">
        <v>112</v>
      </c>
      <c r="R635" s="28" t="s">
        <v>107</v>
      </c>
      <c r="S635" s="28" t="s">
        <v>107</v>
      </c>
      <c r="T635" s="42" t="s">
        <v>107</v>
      </c>
      <c r="U635" s="28" t="s">
        <v>107</v>
      </c>
      <c r="V635" s="28" t="s">
        <v>107</v>
      </c>
      <c r="W635" s="28" t="str">
        <f t="shared" si="9"/>
        <v>N.A.</v>
      </c>
      <c r="X635" s="57" t="s">
        <v>2412</v>
      </c>
      <c r="Y635" s="207">
        <v>0</v>
      </c>
      <c r="Z635" s="207">
        <v>0.01</v>
      </c>
      <c r="AA635" s="207">
        <v>1.4999999999999999E-2</v>
      </c>
      <c r="AB635" s="207">
        <v>0.02</v>
      </c>
      <c r="AC635" s="207">
        <v>2.5000000000000001E-2</v>
      </c>
      <c r="AD635" s="207">
        <v>0.03</v>
      </c>
      <c r="AE635" s="28" t="s">
        <v>113</v>
      </c>
      <c r="AF635" s="28" t="s">
        <v>113</v>
      </c>
      <c r="AG635" s="28" t="s">
        <v>113</v>
      </c>
      <c r="AH635" s="90">
        <v>1</v>
      </c>
      <c r="AI635" s="38">
        <v>9633842</v>
      </c>
      <c r="AJ635" s="38">
        <v>497175</v>
      </c>
      <c r="AK635" s="38">
        <v>385354</v>
      </c>
      <c r="AL635" s="38">
        <v>1169824</v>
      </c>
      <c r="AM635" s="38">
        <v>1513890</v>
      </c>
      <c r="AN635" s="38">
        <v>7982326</v>
      </c>
      <c r="AO635" s="38" t="s">
        <v>107</v>
      </c>
      <c r="AP635" s="38">
        <v>522980</v>
      </c>
      <c r="AQ635" s="38">
        <v>261490</v>
      </c>
      <c r="AR635" s="38">
        <v>0</v>
      </c>
      <c r="AS635" s="38" t="s">
        <v>107</v>
      </c>
      <c r="AT635" s="38" t="s">
        <v>107</v>
      </c>
      <c r="AU635" s="38" t="s">
        <v>107</v>
      </c>
      <c r="AV635" s="38" t="s">
        <v>107</v>
      </c>
      <c r="AW635" s="38">
        <v>1513890</v>
      </c>
      <c r="AX635" s="38">
        <v>1820796</v>
      </c>
      <c r="AY635" s="38">
        <v>2064395</v>
      </c>
      <c r="AZ635" s="38">
        <v>536742</v>
      </c>
      <c r="BA635" s="38">
        <v>715657</v>
      </c>
      <c r="BB635" s="38" t="s">
        <v>107</v>
      </c>
      <c r="BC635" s="38">
        <v>1032198</v>
      </c>
      <c r="BD635" s="38">
        <v>151389</v>
      </c>
      <c r="BE635" s="38">
        <v>1348737</v>
      </c>
      <c r="BF635" s="38">
        <v>1169824</v>
      </c>
      <c r="BG635" s="38">
        <v>3275506</v>
      </c>
      <c r="BH635" s="38">
        <v>96338</v>
      </c>
      <c r="BI635" s="38">
        <v>1988700</v>
      </c>
      <c r="BJ635" s="38">
        <v>1307450</v>
      </c>
      <c r="BK635" s="38">
        <v>1513890</v>
      </c>
      <c r="BL635" s="38">
        <v>2064395</v>
      </c>
      <c r="BM635" s="38">
        <v>1392090</v>
      </c>
      <c r="BN635" s="38">
        <v>8085546</v>
      </c>
      <c r="BO635" s="38">
        <v>178914</v>
      </c>
      <c r="BP635" s="38">
        <v>4954547</v>
      </c>
      <c r="BQ635" s="38">
        <v>6193185</v>
      </c>
      <c r="BR635" s="38" t="s">
        <v>107</v>
      </c>
      <c r="BS635" s="38">
        <v>660607</v>
      </c>
      <c r="BT635" s="330" t="s">
        <v>107</v>
      </c>
      <c r="BU635" s="38" t="s">
        <v>107</v>
      </c>
      <c r="BV635" s="38" t="s">
        <v>107</v>
      </c>
      <c r="BW635" s="38" t="s">
        <v>107</v>
      </c>
      <c r="BX635" s="38" t="s">
        <v>107</v>
      </c>
      <c r="BY635" s="53" t="s">
        <v>114</v>
      </c>
      <c r="BZ635" s="53" t="s">
        <v>114</v>
      </c>
      <c r="CA635" s="53" t="s">
        <v>114</v>
      </c>
      <c r="CB635" s="53" t="s">
        <v>114</v>
      </c>
      <c r="CC635" s="53" t="s">
        <v>114</v>
      </c>
      <c r="CD635" s="53" t="s">
        <v>114</v>
      </c>
      <c r="CE635" s="53" t="s">
        <v>114</v>
      </c>
      <c r="CF635" s="53" t="s">
        <v>107</v>
      </c>
      <c r="CG635" s="53" t="s">
        <v>107</v>
      </c>
      <c r="CH635" s="53" t="s">
        <v>107</v>
      </c>
      <c r="CI635" s="53" t="s">
        <v>107</v>
      </c>
      <c r="CJ635" s="53" t="s">
        <v>107</v>
      </c>
      <c r="CK635" s="53" t="s">
        <v>107</v>
      </c>
      <c r="CL635" s="53" t="s">
        <v>107</v>
      </c>
      <c r="CM635" s="53" t="s">
        <v>107</v>
      </c>
      <c r="CN635" s="53" t="s">
        <v>107</v>
      </c>
      <c r="CO635" s="53" t="s">
        <v>107</v>
      </c>
      <c r="CP635" s="53" t="s">
        <v>107</v>
      </c>
      <c r="CQ635" s="53" t="s">
        <v>107</v>
      </c>
      <c r="CR635" s="53" t="s">
        <v>107</v>
      </c>
      <c r="CS635" s="53" t="s">
        <v>107</v>
      </c>
      <c r="CT635" s="53" t="s">
        <v>107</v>
      </c>
      <c r="CU635" s="332">
        <v>3250734</v>
      </c>
      <c r="CV635" s="43">
        <v>1</v>
      </c>
    </row>
    <row r="636" spans="1:100" ht="25.5">
      <c r="A636" s="28">
        <v>885</v>
      </c>
      <c r="B636" s="29" t="s">
        <v>266</v>
      </c>
      <c r="C636" s="29" t="s">
        <v>0</v>
      </c>
      <c r="D636" s="29" t="s">
        <v>665</v>
      </c>
      <c r="E636" s="42" t="s">
        <v>666</v>
      </c>
      <c r="F636" s="42" t="s">
        <v>346</v>
      </c>
      <c r="G636" s="30" t="s">
        <v>1853</v>
      </c>
      <c r="H636" s="42" t="s">
        <v>147</v>
      </c>
      <c r="I636" s="28">
        <v>8021008</v>
      </c>
      <c r="J636" s="28" t="s">
        <v>1854</v>
      </c>
      <c r="K636" s="31" t="s">
        <v>674</v>
      </c>
      <c r="L636" s="56">
        <v>154</v>
      </c>
      <c r="M636" s="33" t="s">
        <v>107</v>
      </c>
      <c r="N636" s="34">
        <v>103300000</v>
      </c>
      <c r="O636" s="33" t="s">
        <v>346</v>
      </c>
      <c r="P636" s="28" t="s">
        <v>2415</v>
      </c>
      <c r="Q636" s="28" t="s">
        <v>112</v>
      </c>
      <c r="R636" s="28" t="s">
        <v>107</v>
      </c>
      <c r="S636" s="28" t="s">
        <v>107</v>
      </c>
      <c r="T636" s="42" t="s">
        <v>107</v>
      </c>
      <c r="U636" s="28" t="s">
        <v>107</v>
      </c>
      <c r="V636" s="28" t="s">
        <v>107</v>
      </c>
      <c r="W636" s="28" t="str">
        <f t="shared" si="9"/>
        <v>N.A.</v>
      </c>
      <c r="X636" s="57" t="s">
        <v>2412</v>
      </c>
      <c r="Y636" s="207">
        <v>0</v>
      </c>
      <c r="Z636" s="207">
        <v>0.01</v>
      </c>
      <c r="AA636" s="207">
        <v>1.4999999999999999E-2</v>
      </c>
      <c r="AB636" s="207">
        <v>0.02</v>
      </c>
      <c r="AC636" s="207">
        <v>2.5000000000000001E-2</v>
      </c>
      <c r="AD636" s="207">
        <v>0.03</v>
      </c>
      <c r="AE636" s="28" t="s">
        <v>113</v>
      </c>
      <c r="AF636" s="28" t="s">
        <v>113</v>
      </c>
      <c r="AG636" s="28" t="s">
        <v>113</v>
      </c>
      <c r="AH636" s="90">
        <v>1</v>
      </c>
      <c r="AI636" s="38">
        <v>9633842</v>
      </c>
      <c r="AJ636" s="38">
        <v>497175</v>
      </c>
      <c r="AK636" s="38">
        <v>385354</v>
      </c>
      <c r="AL636" s="38">
        <v>1169824</v>
      </c>
      <c r="AM636" s="38">
        <v>1513890</v>
      </c>
      <c r="AN636" s="38">
        <v>7982326</v>
      </c>
      <c r="AO636" s="38" t="s">
        <v>107</v>
      </c>
      <c r="AP636" s="38">
        <v>522980</v>
      </c>
      <c r="AQ636" s="38">
        <v>261490</v>
      </c>
      <c r="AR636" s="38">
        <v>0</v>
      </c>
      <c r="AS636" s="38" t="s">
        <v>107</v>
      </c>
      <c r="AT636" s="38" t="s">
        <v>107</v>
      </c>
      <c r="AU636" s="38" t="s">
        <v>107</v>
      </c>
      <c r="AV636" s="38" t="s">
        <v>107</v>
      </c>
      <c r="AW636" s="38">
        <v>1513890</v>
      </c>
      <c r="AX636" s="38">
        <v>1820796</v>
      </c>
      <c r="AY636" s="38">
        <v>2064395</v>
      </c>
      <c r="AZ636" s="38">
        <v>536742</v>
      </c>
      <c r="BA636" s="38">
        <v>715657</v>
      </c>
      <c r="BB636" s="38" t="s">
        <v>107</v>
      </c>
      <c r="BC636" s="38">
        <v>1032198</v>
      </c>
      <c r="BD636" s="38">
        <v>151389</v>
      </c>
      <c r="BE636" s="38">
        <v>1348737</v>
      </c>
      <c r="BF636" s="38">
        <v>1169824</v>
      </c>
      <c r="BG636" s="38">
        <v>3275506</v>
      </c>
      <c r="BH636" s="38">
        <v>96338</v>
      </c>
      <c r="BI636" s="38">
        <v>1988700</v>
      </c>
      <c r="BJ636" s="38">
        <v>1307450</v>
      </c>
      <c r="BK636" s="38">
        <v>1513890</v>
      </c>
      <c r="BL636" s="38">
        <v>2064395</v>
      </c>
      <c r="BM636" s="38">
        <v>1392090</v>
      </c>
      <c r="BN636" s="38">
        <v>8085546</v>
      </c>
      <c r="BO636" s="38">
        <v>178914</v>
      </c>
      <c r="BP636" s="38">
        <v>4954547</v>
      </c>
      <c r="BQ636" s="38">
        <v>6193185</v>
      </c>
      <c r="BR636" s="38" t="s">
        <v>107</v>
      </c>
      <c r="BS636" s="38">
        <v>660607</v>
      </c>
      <c r="BT636" s="330" t="s">
        <v>107</v>
      </c>
      <c r="BU636" s="38" t="s">
        <v>107</v>
      </c>
      <c r="BV636" s="38" t="s">
        <v>107</v>
      </c>
      <c r="BW636" s="38" t="s">
        <v>107</v>
      </c>
      <c r="BX636" s="38" t="s">
        <v>107</v>
      </c>
      <c r="BY636" s="53" t="s">
        <v>114</v>
      </c>
      <c r="BZ636" s="53" t="s">
        <v>114</v>
      </c>
      <c r="CA636" s="53" t="s">
        <v>114</v>
      </c>
      <c r="CB636" s="53" t="s">
        <v>114</v>
      </c>
      <c r="CC636" s="53" t="s">
        <v>114</v>
      </c>
      <c r="CD636" s="53" t="s">
        <v>114</v>
      </c>
      <c r="CE636" s="53" t="s">
        <v>114</v>
      </c>
      <c r="CF636" s="53" t="s">
        <v>107</v>
      </c>
      <c r="CG636" s="53" t="s">
        <v>107</v>
      </c>
      <c r="CH636" s="53" t="s">
        <v>107</v>
      </c>
      <c r="CI636" s="53" t="s">
        <v>107</v>
      </c>
      <c r="CJ636" s="53" t="s">
        <v>107</v>
      </c>
      <c r="CK636" s="53" t="s">
        <v>107</v>
      </c>
      <c r="CL636" s="53" t="s">
        <v>107</v>
      </c>
      <c r="CM636" s="53" t="s">
        <v>107</v>
      </c>
      <c r="CN636" s="53" t="s">
        <v>107</v>
      </c>
      <c r="CO636" s="53" t="s">
        <v>107</v>
      </c>
      <c r="CP636" s="53" t="s">
        <v>107</v>
      </c>
      <c r="CQ636" s="53" t="s">
        <v>107</v>
      </c>
      <c r="CR636" s="53" t="s">
        <v>107</v>
      </c>
      <c r="CS636" s="53" t="s">
        <v>107</v>
      </c>
      <c r="CT636" s="53" t="s">
        <v>107</v>
      </c>
      <c r="CU636" s="332">
        <v>3250734</v>
      </c>
      <c r="CV636" s="43">
        <v>1</v>
      </c>
    </row>
    <row r="637" spans="1:100" ht="25.5">
      <c r="A637" s="28">
        <v>886</v>
      </c>
      <c r="B637" s="29" t="s">
        <v>266</v>
      </c>
      <c r="C637" s="29" t="s">
        <v>0</v>
      </c>
      <c r="D637" s="29" t="s">
        <v>665</v>
      </c>
      <c r="E637" s="42" t="s">
        <v>666</v>
      </c>
      <c r="F637" s="42" t="s">
        <v>346</v>
      </c>
      <c r="G637" s="30" t="s">
        <v>1855</v>
      </c>
      <c r="H637" s="42" t="s">
        <v>147</v>
      </c>
      <c r="I637" s="28">
        <v>8021009</v>
      </c>
      <c r="J637" s="28" t="s">
        <v>1856</v>
      </c>
      <c r="K637" s="31" t="s">
        <v>674</v>
      </c>
      <c r="L637" s="56">
        <v>154</v>
      </c>
      <c r="M637" s="33" t="s">
        <v>107</v>
      </c>
      <c r="N637" s="34">
        <v>107400000</v>
      </c>
      <c r="O637" s="33" t="s">
        <v>346</v>
      </c>
      <c r="P637" s="28" t="s">
        <v>2415</v>
      </c>
      <c r="Q637" s="28" t="s">
        <v>112</v>
      </c>
      <c r="R637" s="28" t="s">
        <v>107</v>
      </c>
      <c r="S637" s="28" t="s">
        <v>107</v>
      </c>
      <c r="T637" s="42" t="s">
        <v>107</v>
      </c>
      <c r="U637" s="28" t="s">
        <v>107</v>
      </c>
      <c r="V637" s="28" t="s">
        <v>107</v>
      </c>
      <c r="W637" s="28" t="str">
        <f t="shared" si="9"/>
        <v>N.A.</v>
      </c>
      <c r="X637" s="57" t="s">
        <v>2412</v>
      </c>
      <c r="Y637" s="207">
        <v>0</v>
      </c>
      <c r="Z637" s="207">
        <v>0.01</v>
      </c>
      <c r="AA637" s="207">
        <v>1.4999999999999999E-2</v>
      </c>
      <c r="AB637" s="207">
        <v>0.02</v>
      </c>
      <c r="AC637" s="207">
        <v>2.5000000000000001E-2</v>
      </c>
      <c r="AD637" s="207">
        <v>0.03</v>
      </c>
      <c r="AE637" s="28" t="s">
        <v>113</v>
      </c>
      <c r="AF637" s="28" t="s">
        <v>113</v>
      </c>
      <c r="AG637" s="28" t="s">
        <v>113</v>
      </c>
      <c r="AH637" s="90">
        <v>1</v>
      </c>
      <c r="AI637" s="38">
        <v>9633842</v>
      </c>
      <c r="AJ637" s="38">
        <v>497175</v>
      </c>
      <c r="AK637" s="38">
        <v>385354</v>
      </c>
      <c r="AL637" s="38">
        <v>1169824</v>
      </c>
      <c r="AM637" s="38">
        <v>1513890</v>
      </c>
      <c r="AN637" s="38">
        <v>7982326</v>
      </c>
      <c r="AO637" s="38" t="s">
        <v>107</v>
      </c>
      <c r="AP637" s="38">
        <v>522980</v>
      </c>
      <c r="AQ637" s="38">
        <v>261490</v>
      </c>
      <c r="AR637" s="38">
        <v>0</v>
      </c>
      <c r="AS637" s="38" t="s">
        <v>107</v>
      </c>
      <c r="AT637" s="38" t="s">
        <v>107</v>
      </c>
      <c r="AU637" s="38" t="s">
        <v>107</v>
      </c>
      <c r="AV637" s="38" t="s">
        <v>107</v>
      </c>
      <c r="AW637" s="38">
        <v>1513890</v>
      </c>
      <c r="AX637" s="38">
        <v>1820796</v>
      </c>
      <c r="AY637" s="38">
        <v>2064395</v>
      </c>
      <c r="AZ637" s="38">
        <v>536742</v>
      </c>
      <c r="BA637" s="38">
        <v>715657</v>
      </c>
      <c r="BB637" s="38" t="s">
        <v>107</v>
      </c>
      <c r="BC637" s="38">
        <v>1032198</v>
      </c>
      <c r="BD637" s="38">
        <v>151389</v>
      </c>
      <c r="BE637" s="38">
        <v>1348737</v>
      </c>
      <c r="BF637" s="38">
        <v>1169824</v>
      </c>
      <c r="BG637" s="38">
        <v>3275506</v>
      </c>
      <c r="BH637" s="38">
        <v>96338</v>
      </c>
      <c r="BI637" s="38">
        <v>1988700</v>
      </c>
      <c r="BJ637" s="38">
        <v>1307450</v>
      </c>
      <c r="BK637" s="38">
        <v>1513890</v>
      </c>
      <c r="BL637" s="38">
        <v>2064395</v>
      </c>
      <c r="BM637" s="38">
        <v>1392090</v>
      </c>
      <c r="BN637" s="38">
        <v>8085546</v>
      </c>
      <c r="BO637" s="38">
        <v>178914</v>
      </c>
      <c r="BP637" s="38">
        <v>4954547</v>
      </c>
      <c r="BQ637" s="38">
        <v>6193185</v>
      </c>
      <c r="BR637" s="38" t="s">
        <v>107</v>
      </c>
      <c r="BS637" s="38">
        <v>660607</v>
      </c>
      <c r="BT637" s="330" t="s">
        <v>107</v>
      </c>
      <c r="BU637" s="38" t="s">
        <v>107</v>
      </c>
      <c r="BV637" s="38" t="s">
        <v>107</v>
      </c>
      <c r="BW637" s="38" t="s">
        <v>107</v>
      </c>
      <c r="BX637" s="38" t="s">
        <v>107</v>
      </c>
      <c r="BY637" s="53" t="s">
        <v>114</v>
      </c>
      <c r="BZ637" s="53" t="s">
        <v>114</v>
      </c>
      <c r="CA637" s="53" t="s">
        <v>114</v>
      </c>
      <c r="CB637" s="53" t="s">
        <v>114</v>
      </c>
      <c r="CC637" s="53" t="s">
        <v>114</v>
      </c>
      <c r="CD637" s="53" t="s">
        <v>114</v>
      </c>
      <c r="CE637" s="53" t="s">
        <v>114</v>
      </c>
      <c r="CF637" s="53" t="s">
        <v>107</v>
      </c>
      <c r="CG637" s="53" t="s">
        <v>107</v>
      </c>
      <c r="CH637" s="53" t="s">
        <v>107</v>
      </c>
      <c r="CI637" s="53" t="s">
        <v>107</v>
      </c>
      <c r="CJ637" s="53" t="s">
        <v>107</v>
      </c>
      <c r="CK637" s="53" t="s">
        <v>107</v>
      </c>
      <c r="CL637" s="53" t="s">
        <v>107</v>
      </c>
      <c r="CM637" s="53" t="s">
        <v>107</v>
      </c>
      <c r="CN637" s="53" t="s">
        <v>107</v>
      </c>
      <c r="CO637" s="53" t="s">
        <v>107</v>
      </c>
      <c r="CP637" s="53" t="s">
        <v>107</v>
      </c>
      <c r="CQ637" s="53" t="s">
        <v>107</v>
      </c>
      <c r="CR637" s="53" t="s">
        <v>107</v>
      </c>
      <c r="CS637" s="53" t="s">
        <v>107</v>
      </c>
      <c r="CT637" s="53" t="s">
        <v>107</v>
      </c>
      <c r="CU637" s="332">
        <v>3250734</v>
      </c>
      <c r="CV637" s="43">
        <v>1</v>
      </c>
    </row>
    <row r="638" spans="1:100" ht="25.5">
      <c r="A638" s="28">
        <v>887</v>
      </c>
      <c r="B638" s="29" t="s">
        <v>266</v>
      </c>
      <c r="C638" s="29" t="s">
        <v>0</v>
      </c>
      <c r="D638" s="29" t="s">
        <v>665</v>
      </c>
      <c r="E638" s="42" t="s">
        <v>666</v>
      </c>
      <c r="F638" s="42" t="s">
        <v>346</v>
      </c>
      <c r="G638" s="30" t="s">
        <v>1851</v>
      </c>
      <c r="H638" s="42" t="s">
        <v>147</v>
      </c>
      <c r="I638" s="28">
        <v>8021011</v>
      </c>
      <c r="J638" s="28" t="s">
        <v>1857</v>
      </c>
      <c r="K638" s="31" t="s">
        <v>674</v>
      </c>
      <c r="L638" s="56">
        <v>154</v>
      </c>
      <c r="M638" s="33" t="s">
        <v>107</v>
      </c>
      <c r="N638" s="34">
        <v>114000000</v>
      </c>
      <c r="O638" s="33" t="s">
        <v>346</v>
      </c>
      <c r="P638" s="28" t="s">
        <v>2415</v>
      </c>
      <c r="Q638" s="28" t="s">
        <v>112</v>
      </c>
      <c r="R638" s="28" t="s">
        <v>107</v>
      </c>
      <c r="S638" s="28" t="s">
        <v>107</v>
      </c>
      <c r="T638" s="42" t="s">
        <v>107</v>
      </c>
      <c r="U638" s="28" t="s">
        <v>107</v>
      </c>
      <c r="V638" s="28" t="s">
        <v>107</v>
      </c>
      <c r="W638" s="28" t="str">
        <f t="shared" si="9"/>
        <v>N.A.</v>
      </c>
      <c r="X638" s="57" t="s">
        <v>2412</v>
      </c>
      <c r="Y638" s="207">
        <v>0</v>
      </c>
      <c r="Z638" s="207">
        <v>0.01</v>
      </c>
      <c r="AA638" s="207">
        <v>1.4999999999999999E-2</v>
      </c>
      <c r="AB638" s="207">
        <v>0.02</v>
      </c>
      <c r="AC638" s="207">
        <v>2.5000000000000001E-2</v>
      </c>
      <c r="AD638" s="207">
        <v>0.03</v>
      </c>
      <c r="AE638" s="28" t="s">
        <v>113</v>
      </c>
      <c r="AF638" s="28" t="s">
        <v>113</v>
      </c>
      <c r="AG638" s="28" t="s">
        <v>113</v>
      </c>
      <c r="AH638" s="90">
        <v>1</v>
      </c>
      <c r="AI638" s="38">
        <v>9633842</v>
      </c>
      <c r="AJ638" s="38">
        <v>497175</v>
      </c>
      <c r="AK638" s="38">
        <v>385354</v>
      </c>
      <c r="AL638" s="38">
        <v>1169824</v>
      </c>
      <c r="AM638" s="38">
        <v>1513890</v>
      </c>
      <c r="AN638" s="38">
        <v>7982326</v>
      </c>
      <c r="AO638" s="38" t="s">
        <v>107</v>
      </c>
      <c r="AP638" s="38">
        <v>522980</v>
      </c>
      <c r="AQ638" s="38">
        <v>261490</v>
      </c>
      <c r="AR638" s="38">
        <v>0</v>
      </c>
      <c r="AS638" s="38" t="s">
        <v>107</v>
      </c>
      <c r="AT638" s="38" t="s">
        <v>107</v>
      </c>
      <c r="AU638" s="38" t="s">
        <v>107</v>
      </c>
      <c r="AV638" s="38" t="s">
        <v>107</v>
      </c>
      <c r="AW638" s="38">
        <v>1513890</v>
      </c>
      <c r="AX638" s="38">
        <v>1820796</v>
      </c>
      <c r="AY638" s="38">
        <v>2064395</v>
      </c>
      <c r="AZ638" s="38">
        <v>536742</v>
      </c>
      <c r="BA638" s="38">
        <v>715657</v>
      </c>
      <c r="BB638" s="38" t="s">
        <v>107</v>
      </c>
      <c r="BC638" s="38">
        <v>1032198</v>
      </c>
      <c r="BD638" s="38">
        <v>151389</v>
      </c>
      <c r="BE638" s="38">
        <v>1348737</v>
      </c>
      <c r="BF638" s="38">
        <v>1169824</v>
      </c>
      <c r="BG638" s="38">
        <v>3275506</v>
      </c>
      <c r="BH638" s="38">
        <v>96338</v>
      </c>
      <c r="BI638" s="38">
        <v>1988700</v>
      </c>
      <c r="BJ638" s="38">
        <v>1307450</v>
      </c>
      <c r="BK638" s="38">
        <v>1513890</v>
      </c>
      <c r="BL638" s="38">
        <v>2064395</v>
      </c>
      <c r="BM638" s="38">
        <v>1392090</v>
      </c>
      <c r="BN638" s="38">
        <v>8085546</v>
      </c>
      <c r="BO638" s="38">
        <v>178914</v>
      </c>
      <c r="BP638" s="38">
        <v>4954547</v>
      </c>
      <c r="BQ638" s="38">
        <v>6193185</v>
      </c>
      <c r="BR638" s="38" t="s">
        <v>107</v>
      </c>
      <c r="BS638" s="38">
        <v>660607</v>
      </c>
      <c r="BT638" s="330" t="s">
        <v>107</v>
      </c>
      <c r="BU638" s="38" t="s">
        <v>107</v>
      </c>
      <c r="BV638" s="38" t="s">
        <v>107</v>
      </c>
      <c r="BW638" s="38" t="s">
        <v>107</v>
      </c>
      <c r="BX638" s="38" t="s">
        <v>107</v>
      </c>
      <c r="BY638" s="53" t="s">
        <v>114</v>
      </c>
      <c r="BZ638" s="53" t="s">
        <v>114</v>
      </c>
      <c r="CA638" s="53" t="s">
        <v>114</v>
      </c>
      <c r="CB638" s="53" t="s">
        <v>114</v>
      </c>
      <c r="CC638" s="53" t="s">
        <v>114</v>
      </c>
      <c r="CD638" s="53" t="s">
        <v>114</v>
      </c>
      <c r="CE638" s="53" t="s">
        <v>114</v>
      </c>
      <c r="CF638" s="53" t="s">
        <v>107</v>
      </c>
      <c r="CG638" s="53" t="s">
        <v>107</v>
      </c>
      <c r="CH638" s="53" t="s">
        <v>107</v>
      </c>
      <c r="CI638" s="53" t="s">
        <v>107</v>
      </c>
      <c r="CJ638" s="53" t="s">
        <v>107</v>
      </c>
      <c r="CK638" s="53" t="s">
        <v>107</v>
      </c>
      <c r="CL638" s="53" t="s">
        <v>107</v>
      </c>
      <c r="CM638" s="53" t="s">
        <v>107</v>
      </c>
      <c r="CN638" s="53" t="s">
        <v>107</v>
      </c>
      <c r="CO638" s="53" t="s">
        <v>107</v>
      </c>
      <c r="CP638" s="53" t="s">
        <v>107</v>
      </c>
      <c r="CQ638" s="53" t="s">
        <v>107</v>
      </c>
      <c r="CR638" s="53" t="s">
        <v>107</v>
      </c>
      <c r="CS638" s="53" t="s">
        <v>107</v>
      </c>
      <c r="CT638" s="53" t="s">
        <v>107</v>
      </c>
      <c r="CU638" s="332">
        <v>3250734</v>
      </c>
      <c r="CV638" s="43">
        <v>1</v>
      </c>
    </row>
    <row r="639" spans="1:100" ht="51" customHeight="1">
      <c r="A639" s="28">
        <v>890</v>
      </c>
      <c r="B639" s="29" t="s">
        <v>266</v>
      </c>
      <c r="C639" s="29" t="s">
        <v>0</v>
      </c>
      <c r="D639" s="49" t="s">
        <v>810</v>
      </c>
      <c r="E639" s="42" t="s">
        <v>814</v>
      </c>
      <c r="F639" s="42" t="s">
        <v>107</v>
      </c>
      <c r="G639" s="30" t="s">
        <v>1861</v>
      </c>
      <c r="H639" s="42" t="s">
        <v>147</v>
      </c>
      <c r="I639" s="28">
        <v>8007031</v>
      </c>
      <c r="J639" s="28" t="s">
        <v>1862</v>
      </c>
      <c r="K639" s="31" t="s">
        <v>107</v>
      </c>
      <c r="L639" s="32">
        <v>130</v>
      </c>
      <c r="M639" s="33" t="s">
        <v>107</v>
      </c>
      <c r="N639" s="34">
        <v>190000000</v>
      </c>
      <c r="O639" s="33" t="s">
        <v>107</v>
      </c>
      <c r="P639" s="28" t="s">
        <v>2415</v>
      </c>
      <c r="Q639" s="28" t="s">
        <v>360</v>
      </c>
      <c r="R639" s="28" t="s">
        <v>107</v>
      </c>
      <c r="S639" s="28" t="s">
        <v>107</v>
      </c>
      <c r="T639" s="42" t="s">
        <v>107</v>
      </c>
      <c r="U639" s="28" t="s">
        <v>107</v>
      </c>
      <c r="V639" s="28" t="s">
        <v>107</v>
      </c>
      <c r="W639" s="28" t="str">
        <f t="shared" si="9"/>
        <v>N.A.</v>
      </c>
      <c r="X639" s="57" t="s">
        <v>2414</v>
      </c>
      <c r="Y639" s="207">
        <v>0</v>
      </c>
      <c r="Z639" s="207">
        <v>0.01</v>
      </c>
      <c r="AA639" s="207">
        <v>1.4999999999999999E-2</v>
      </c>
      <c r="AB639" s="207">
        <v>0.02</v>
      </c>
      <c r="AC639" s="207">
        <v>2.5000000000000001E-2</v>
      </c>
      <c r="AD639" s="207">
        <v>0.03</v>
      </c>
      <c r="AE639" s="28" t="s">
        <v>113</v>
      </c>
      <c r="AF639" s="28" t="s">
        <v>113</v>
      </c>
      <c r="AG639" s="28" t="s">
        <v>113</v>
      </c>
      <c r="AH639" s="90">
        <v>1</v>
      </c>
      <c r="AI639" s="38" t="s">
        <v>107</v>
      </c>
      <c r="AJ639" s="38">
        <v>497175</v>
      </c>
      <c r="AK639" s="38">
        <v>385354</v>
      </c>
      <c r="AL639" s="38" t="s">
        <v>107</v>
      </c>
      <c r="AM639" s="38" t="s">
        <v>107</v>
      </c>
      <c r="AN639" s="38">
        <v>7982326</v>
      </c>
      <c r="AO639" s="38" t="s">
        <v>107</v>
      </c>
      <c r="AP639" s="38">
        <v>522980</v>
      </c>
      <c r="AQ639" s="38">
        <v>261490</v>
      </c>
      <c r="AR639" s="38">
        <v>0</v>
      </c>
      <c r="AS639" s="38" t="s">
        <v>107</v>
      </c>
      <c r="AT639" s="38" t="s">
        <v>107</v>
      </c>
      <c r="AU639" s="38" t="s">
        <v>107</v>
      </c>
      <c r="AV639" s="38" t="s">
        <v>107</v>
      </c>
      <c r="AW639" s="38" t="s">
        <v>107</v>
      </c>
      <c r="AX639" s="38">
        <v>1820796</v>
      </c>
      <c r="AY639" s="38">
        <v>2064395</v>
      </c>
      <c r="AZ639" s="38">
        <v>536742</v>
      </c>
      <c r="BA639" s="38">
        <v>715657</v>
      </c>
      <c r="BB639" s="38" t="s">
        <v>107</v>
      </c>
      <c r="BC639" s="38">
        <v>1032198</v>
      </c>
      <c r="BD639" s="38">
        <v>151389</v>
      </c>
      <c r="BE639" s="38">
        <v>1348737</v>
      </c>
      <c r="BF639" s="38">
        <v>1169824</v>
      </c>
      <c r="BG639" s="38">
        <v>3275506</v>
      </c>
      <c r="BH639" s="38">
        <v>96338</v>
      </c>
      <c r="BI639" s="38">
        <v>1988700</v>
      </c>
      <c r="BJ639" s="38">
        <v>3922350</v>
      </c>
      <c r="BK639" s="38" t="s">
        <v>107</v>
      </c>
      <c r="BL639" s="38" t="s">
        <v>107</v>
      </c>
      <c r="BM639" s="38" t="s">
        <v>107</v>
      </c>
      <c r="BN639" s="38">
        <v>8085546</v>
      </c>
      <c r="BO639" s="38">
        <v>178914</v>
      </c>
      <c r="BP639" s="38">
        <v>4954547</v>
      </c>
      <c r="BQ639" s="38">
        <v>6193185</v>
      </c>
      <c r="BR639" s="38">
        <v>9633842</v>
      </c>
      <c r="BS639" s="38">
        <v>660607</v>
      </c>
      <c r="BT639" s="330" t="s">
        <v>107</v>
      </c>
      <c r="BU639" s="38" t="s">
        <v>107</v>
      </c>
      <c r="BV639" s="38" t="s">
        <v>107</v>
      </c>
      <c r="BW639" s="38" t="s">
        <v>107</v>
      </c>
      <c r="BX639" s="38" t="s">
        <v>107</v>
      </c>
      <c r="BY639" s="53" t="s">
        <v>114</v>
      </c>
      <c r="BZ639" s="53" t="s">
        <v>114</v>
      </c>
      <c r="CA639" s="53" t="s">
        <v>114</v>
      </c>
      <c r="CB639" s="53" t="s">
        <v>114</v>
      </c>
      <c r="CC639" s="53" t="s">
        <v>114</v>
      </c>
      <c r="CD639" s="53" t="s">
        <v>114</v>
      </c>
      <c r="CE639" s="53" t="s">
        <v>114</v>
      </c>
      <c r="CF639" s="53" t="s">
        <v>107</v>
      </c>
      <c r="CG639" s="53" t="s">
        <v>107</v>
      </c>
      <c r="CH639" s="53" t="s">
        <v>107</v>
      </c>
      <c r="CI639" s="53" t="s">
        <v>107</v>
      </c>
      <c r="CJ639" s="53" t="s">
        <v>107</v>
      </c>
      <c r="CK639" s="53" t="s">
        <v>107</v>
      </c>
      <c r="CL639" s="53" t="s">
        <v>107</v>
      </c>
      <c r="CM639" s="53" t="s">
        <v>107</v>
      </c>
      <c r="CN639" s="53" t="s">
        <v>107</v>
      </c>
      <c r="CO639" s="53" t="s">
        <v>107</v>
      </c>
      <c r="CP639" s="53" t="s">
        <v>107</v>
      </c>
      <c r="CQ639" s="53" t="s">
        <v>107</v>
      </c>
      <c r="CR639" s="53" t="s">
        <v>107</v>
      </c>
      <c r="CS639" s="53" t="s">
        <v>107</v>
      </c>
      <c r="CT639" s="53" t="s">
        <v>107</v>
      </c>
      <c r="CU639" s="332">
        <v>4397161</v>
      </c>
      <c r="CV639" s="43">
        <v>1</v>
      </c>
    </row>
    <row r="640" spans="1:100" ht="51" customHeight="1">
      <c r="A640" s="28">
        <v>891</v>
      </c>
      <c r="B640" s="29" t="s">
        <v>266</v>
      </c>
      <c r="C640" s="29" t="s">
        <v>0</v>
      </c>
      <c r="D640" s="49" t="s">
        <v>810</v>
      </c>
      <c r="E640" s="42" t="s">
        <v>814</v>
      </c>
      <c r="F640" s="42" t="s">
        <v>107</v>
      </c>
      <c r="G640" s="30" t="s">
        <v>1863</v>
      </c>
      <c r="H640" s="42" t="s">
        <v>147</v>
      </c>
      <c r="I640" s="28">
        <v>8007032</v>
      </c>
      <c r="J640" s="28" t="s">
        <v>1864</v>
      </c>
      <c r="K640" s="31" t="s">
        <v>107</v>
      </c>
      <c r="L640" s="32">
        <v>130</v>
      </c>
      <c r="M640" s="33" t="s">
        <v>107</v>
      </c>
      <c r="N640" s="34">
        <v>209000000</v>
      </c>
      <c r="O640" s="33" t="s">
        <v>107</v>
      </c>
      <c r="P640" s="28" t="s">
        <v>2415</v>
      </c>
      <c r="Q640" s="28" t="s">
        <v>360</v>
      </c>
      <c r="R640" s="28" t="s">
        <v>107</v>
      </c>
      <c r="S640" s="28" t="s">
        <v>107</v>
      </c>
      <c r="T640" s="42" t="s">
        <v>107</v>
      </c>
      <c r="U640" s="28" t="s">
        <v>107</v>
      </c>
      <c r="V640" s="28" t="s">
        <v>107</v>
      </c>
      <c r="W640" s="28" t="str">
        <f t="shared" si="9"/>
        <v>N.A.</v>
      </c>
      <c r="X640" s="57" t="s">
        <v>2414</v>
      </c>
      <c r="Y640" s="207">
        <v>0</v>
      </c>
      <c r="Z640" s="207">
        <v>0.01</v>
      </c>
      <c r="AA640" s="207">
        <v>1.4999999999999999E-2</v>
      </c>
      <c r="AB640" s="207">
        <v>0.02</v>
      </c>
      <c r="AC640" s="207">
        <v>2.5000000000000001E-2</v>
      </c>
      <c r="AD640" s="207">
        <v>0.03</v>
      </c>
      <c r="AE640" s="28" t="s">
        <v>113</v>
      </c>
      <c r="AF640" s="28" t="s">
        <v>113</v>
      </c>
      <c r="AG640" s="28" t="s">
        <v>113</v>
      </c>
      <c r="AH640" s="90">
        <v>1</v>
      </c>
      <c r="AI640" s="38" t="s">
        <v>107</v>
      </c>
      <c r="AJ640" s="38">
        <v>497175</v>
      </c>
      <c r="AK640" s="38">
        <v>385354</v>
      </c>
      <c r="AL640" s="38" t="s">
        <v>107</v>
      </c>
      <c r="AM640" s="38" t="s">
        <v>107</v>
      </c>
      <c r="AN640" s="38">
        <v>7982326</v>
      </c>
      <c r="AO640" s="38" t="s">
        <v>107</v>
      </c>
      <c r="AP640" s="38">
        <v>522980</v>
      </c>
      <c r="AQ640" s="38">
        <v>261490</v>
      </c>
      <c r="AR640" s="38">
        <v>0</v>
      </c>
      <c r="AS640" s="38" t="s">
        <v>107</v>
      </c>
      <c r="AT640" s="38" t="s">
        <v>107</v>
      </c>
      <c r="AU640" s="38" t="s">
        <v>107</v>
      </c>
      <c r="AV640" s="38" t="s">
        <v>107</v>
      </c>
      <c r="AW640" s="38" t="s">
        <v>107</v>
      </c>
      <c r="AX640" s="38">
        <v>5462389</v>
      </c>
      <c r="AY640" s="38">
        <v>2064395</v>
      </c>
      <c r="AZ640" s="38">
        <v>536742</v>
      </c>
      <c r="BA640" s="38">
        <v>715657</v>
      </c>
      <c r="BB640" s="38" t="s">
        <v>107</v>
      </c>
      <c r="BC640" s="38">
        <v>1032198</v>
      </c>
      <c r="BD640" s="38">
        <v>151389</v>
      </c>
      <c r="BE640" s="38">
        <v>1348737</v>
      </c>
      <c r="BF640" s="38">
        <v>1169824</v>
      </c>
      <c r="BG640" s="38">
        <v>3275506</v>
      </c>
      <c r="BH640" s="38">
        <v>96338</v>
      </c>
      <c r="BI640" s="38">
        <v>1988700</v>
      </c>
      <c r="BJ640" s="38">
        <v>3922350</v>
      </c>
      <c r="BK640" s="38" t="s">
        <v>107</v>
      </c>
      <c r="BL640" s="38" t="s">
        <v>107</v>
      </c>
      <c r="BM640" s="38" t="s">
        <v>107</v>
      </c>
      <c r="BN640" s="38">
        <v>8085546</v>
      </c>
      <c r="BO640" s="38">
        <v>178914</v>
      </c>
      <c r="BP640" s="38">
        <v>4954547</v>
      </c>
      <c r="BQ640" s="38">
        <v>6193185</v>
      </c>
      <c r="BR640" s="38">
        <v>9633842</v>
      </c>
      <c r="BS640" s="38">
        <v>660607</v>
      </c>
      <c r="BT640" s="330" t="s">
        <v>107</v>
      </c>
      <c r="BU640" s="38" t="s">
        <v>107</v>
      </c>
      <c r="BV640" s="38" t="s">
        <v>107</v>
      </c>
      <c r="BW640" s="38" t="s">
        <v>107</v>
      </c>
      <c r="BX640" s="38" t="s">
        <v>107</v>
      </c>
      <c r="BY640" s="53" t="s">
        <v>114</v>
      </c>
      <c r="BZ640" s="53" t="s">
        <v>114</v>
      </c>
      <c r="CA640" s="53" t="s">
        <v>114</v>
      </c>
      <c r="CB640" s="53" t="s">
        <v>114</v>
      </c>
      <c r="CC640" s="53" t="s">
        <v>114</v>
      </c>
      <c r="CD640" s="53" t="s">
        <v>114</v>
      </c>
      <c r="CE640" s="53" t="s">
        <v>114</v>
      </c>
      <c r="CF640" s="53" t="s">
        <v>107</v>
      </c>
      <c r="CG640" s="53" t="s">
        <v>107</v>
      </c>
      <c r="CH640" s="53" t="s">
        <v>107</v>
      </c>
      <c r="CI640" s="53" t="s">
        <v>107</v>
      </c>
      <c r="CJ640" s="53" t="s">
        <v>107</v>
      </c>
      <c r="CK640" s="53" t="s">
        <v>107</v>
      </c>
      <c r="CL640" s="53" t="s">
        <v>107</v>
      </c>
      <c r="CM640" s="53" t="s">
        <v>107</v>
      </c>
      <c r="CN640" s="53" t="s">
        <v>107</v>
      </c>
      <c r="CO640" s="53" t="s">
        <v>107</v>
      </c>
      <c r="CP640" s="53" t="s">
        <v>107</v>
      </c>
      <c r="CQ640" s="53" t="s">
        <v>107</v>
      </c>
      <c r="CR640" s="53" t="s">
        <v>107</v>
      </c>
      <c r="CS640" s="53" t="s">
        <v>107</v>
      </c>
      <c r="CT640" s="53" t="s">
        <v>107</v>
      </c>
      <c r="CU640" s="332">
        <v>4397161</v>
      </c>
      <c r="CV640" s="43">
        <v>1</v>
      </c>
    </row>
    <row r="641" spans="1:100" ht="42.75" customHeight="1">
      <c r="A641" s="28">
        <v>892</v>
      </c>
      <c r="B641" s="29" t="s">
        <v>266</v>
      </c>
      <c r="C641" s="72" t="s">
        <v>1</v>
      </c>
      <c r="D641" s="29" t="s">
        <v>105</v>
      </c>
      <c r="E641" s="42" t="s">
        <v>106</v>
      </c>
      <c r="F641" s="42" t="s">
        <v>1865</v>
      </c>
      <c r="G641" s="30" t="s">
        <v>1866</v>
      </c>
      <c r="H641" s="42" t="s">
        <v>1103</v>
      </c>
      <c r="I641" s="28">
        <v>11101029</v>
      </c>
      <c r="J641" s="28" t="s">
        <v>1867</v>
      </c>
      <c r="K641" s="31" t="s">
        <v>107</v>
      </c>
      <c r="L641" s="156">
        <v>94</v>
      </c>
      <c r="M641" s="33" t="s">
        <v>107</v>
      </c>
      <c r="N641" s="34">
        <v>115000000</v>
      </c>
      <c r="O641" s="33" t="s">
        <v>338</v>
      </c>
      <c r="P641" s="28" t="s">
        <v>130</v>
      </c>
      <c r="Q641" s="28" t="s">
        <v>1062</v>
      </c>
      <c r="R641" s="28" t="s">
        <v>107</v>
      </c>
      <c r="S641" s="28" t="s">
        <v>107</v>
      </c>
      <c r="T641" s="42" t="s">
        <v>107</v>
      </c>
      <c r="U641" s="28" t="s">
        <v>107</v>
      </c>
      <c r="V641" s="28" t="s">
        <v>107</v>
      </c>
      <c r="W641" s="28" t="str">
        <f t="shared" si="9"/>
        <v>N.A.</v>
      </c>
      <c r="X641" s="57" t="s">
        <v>2413</v>
      </c>
      <c r="Y641" s="207">
        <v>0</v>
      </c>
      <c r="Z641" s="207">
        <v>0</v>
      </c>
      <c r="AA641" s="207">
        <v>0</v>
      </c>
      <c r="AB641" s="207">
        <v>0</v>
      </c>
      <c r="AC641" s="207">
        <v>0</v>
      </c>
      <c r="AD641" s="207">
        <v>0</v>
      </c>
      <c r="AE641" s="28" t="s">
        <v>113</v>
      </c>
      <c r="AF641" s="28" t="s">
        <v>113</v>
      </c>
      <c r="AG641" s="28" t="s">
        <v>113</v>
      </c>
      <c r="AH641" s="90">
        <v>1</v>
      </c>
      <c r="AI641" s="38" t="s">
        <v>107</v>
      </c>
      <c r="AJ641" s="38">
        <v>497175</v>
      </c>
      <c r="AK641" s="38" t="s">
        <v>107</v>
      </c>
      <c r="AL641" s="38" t="s">
        <v>107</v>
      </c>
      <c r="AM641" s="38" t="s">
        <v>107</v>
      </c>
      <c r="AN641" s="38">
        <v>7982326</v>
      </c>
      <c r="AO641" s="38" t="s">
        <v>107</v>
      </c>
      <c r="AP641" s="38" t="s">
        <v>107</v>
      </c>
      <c r="AQ641" s="38">
        <v>328136</v>
      </c>
      <c r="AR641" s="38" t="s">
        <v>107</v>
      </c>
      <c r="AS641" s="38" t="s">
        <v>107</v>
      </c>
      <c r="AT641" s="38" t="s">
        <v>107</v>
      </c>
      <c r="AU641" s="38" t="s">
        <v>107</v>
      </c>
      <c r="AV641" s="38" t="s">
        <v>107</v>
      </c>
      <c r="AW641" s="38" t="s">
        <v>107</v>
      </c>
      <c r="AX641" s="38">
        <v>2526820</v>
      </c>
      <c r="AY641" s="38" t="s">
        <v>107</v>
      </c>
      <c r="AZ641" s="38" t="s">
        <v>107</v>
      </c>
      <c r="BA641" s="38" t="s">
        <v>107</v>
      </c>
      <c r="BB641" s="38" t="s">
        <v>107</v>
      </c>
      <c r="BC641" s="38">
        <v>0</v>
      </c>
      <c r="BD641" s="38">
        <v>0</v>
      </c>
      <c r="BE641" s="38" t="s">
        <v>107</v>
      </c>
      <c r="BF641" s="38">
        <v>1376263</v>
      </c>
      <c r="BG641" s="38">
        <v>3275506</v>
      </c>
      <c r="BH641" s="38">
        <v>96338</v>
      </c>
      <c r="BI641" s="38">
        <v>1988700</v>
      </c>
      <c r="BJ641" s="38">
        <v>660607</v>
      </c>
      <c r="BK641" s="38" t="s">
        <v>107</v>
      </c>
      <c r="BL641" s="38" t="s">
        <v>107</v>
      </c>
      <c r="BM641" s="38" t="s">
        <v>107</v>
      </c>
      <c r="BN641" s="38">
        <v>8085546</v>
      </c>
      <c r="BO641" s="38">
        <v>178914</v>
      </c>
      <c r="BP641" s="38" t="s">
        <v>107</v>
      </c>
      <c r="BQ641" s="38" t="s">
        <v>107</v>
      </c>
      <c r="BR641" s="38" t="s">
        <v>107</v>
      </c>
      <c r="BS641" s="38">
        <v>628429</v>
      </c>
      <c r="BT641" s="330" t="s">
        <v>107</v>
      </c>
      <c r="BU641" s="38" t="s">
        <v>107</v>
      </c>
      <c r="BV641" s="38" t="s">
        <v>107</v>
      </c>
      <c r="BW641" s="38" t="s">
        <v>107</v>
      </c>
      <c r="BX641" s="38" t="s">
        <v>107</v>
      </c>
      <c r="BY641" s="53" t="s">
        <v>107</v>
      </c>
      <c r="BZ641" s="53" t="s">
        <v>107</v>
      </c>
      <c r="CA641" s="53" t="s">
        <v>107</v>
      </c>
      <c r="CB641" s="53" t="s">
        <v>107</v>
      </c>
      <c r="CC641" s="53" t="s">
        <v>107</v>
      </c>
      <c r="CD641" s="53" t="s">
        <v>107</v>
      </c>
      <c r="CE641" s="53" t="s">
        <v>107</v>
      </c>
      <c r="CF641" s="53">
        <v>8439750</v>
      </c>
      <c r="CG641" s="53" t="s">
        <v>107</v>
      </c>
      <c r="CH641" s="53" t="s">
        <v>107</v>
      </c>
      <c r="CI641" s="53" t="s">
        <v>107</v>
      </c>
      <c r="CJ641" s="53" t="s">
        <v>107</v>
      </c>
      <c r="CK641" s="53" t="s">
        <v>107</v>
      </c>
      <c r="CL641" s="53" t="s">
        <v>107</v>
      </c>
      <c r="CM641" s="53" t="s">
        <v>107</v>
      </c>
      <c r="CN641" s="53" t="s">
        <v>107</v>
      </c>
      <c r="CO641" s="53" t="s">
        <v>107</v>
      </c>
      <c r="CP641" s="53" t="s">
        <v>107</v>
      </c>
      <c r="CQ641" s="53" t="s">
        <v>107</v>
      </c>
      <c r="CR641" s="53" t="s">
        <v>107</v>
      </c>
      <c r="CS641" s="53" t="s">
        <v>107</v>
      </c>
      <c r="CT641" s="53" t="s">
        <v>107</v>
      </c>
      <c r="CU641" s="332">
        <v>4472855</v>
      </c>
      <c r="CV641" s="43">
        <v>1</v>
      </c>
    </row>
    <row r="642" spans="1:100" ht="25.5">
      <c r="A642" s="28">
        <v>893</v>
      </c>
      <c r="B642" s="29" t="s">
        <v>104</v>
      </c>
      <c r="C642" s="29" t="s">
        <v>0</v>
      </c>
      <c r="D642" s="29" t="s">
        <v>665</v>
      </c>
      <c r="E642" s="42" t="s">
        <v>666</v>
      </c>
      <c r="F642" s="42" t="s">
        <v>346</v>
      </c>
      <c r="G642" s="30" t="s">
        <v>1868</v>
      </c>
      <c r="H642" s="42" t="s">
        <v>109</v>
      </c>
      <c r="I642" s="28">
        <v>1621105</v>
      </c>
      <c r="J642" s="28" t="s">
        <v>1869</v>
      </c>
      <c r="K642" s="31" t="s">
        <v>686</v>
      </c>
      <c r="L642" s="56">
        <v>355</v>
      </c>
      <c r="M642" s="33" t="s">
        <v>107</v>
      </c>
      <c r="N642" s="34">
        <v>271000000</v>
      </c>
      <c r="O642" s="28" t="s">
        <v>346</v>
      </c>
      <c r="P642" s="28" t="s">
        <v>130</v>
      </c>
      <c r="Q642" s="28" t="s">
        <v>112</v>
      </c>
      <c r="R642" s="28" t="s">
        <v>107</v>
      </c>
      <c r="S642" s="28" t="s">
        <v>107</v>
      </c>
      <c r="T642" s="42" t="s">
        <v>107</v>
      </c>
      <c r="U642" s="28" t="s">
        <v>107</v>
      </c>
      <c r="V642" s="28" t="s">
        <v>107</v>
      </c>
      <c r="W642" s="28" t="str">
        <f t="shared" si="9"/>
        <v>N.A.</v>
      </c>
      <c r="X642" s="57" t="s">
        <v>2414</v>
      </c>
      <c r="Y642" s="207">
        <v>0.06</v>
      </c>
      <c r="Z642" s="207">
        <v>0.06</v>
      </c>
      <c r="AA642" s="207">
        <v>0.06</v>
      </c>
      <c r="AB642" s="207">
        <v>0.06</v>
      </c>
      <c r="AC642" s="207">
        <v>7.0000000000000007E-2</v>
      </c>
      <c r="AD642" s="207">
        <v>0.08</v>
      </c>
      <c r="AE642" s="28" t="s">
        <v>113</v>
      </c>
      <c r="AF642" s="28" t="s">
        <v>113</v>
      </c>
      <c r="AG642" s="28" t="s">
        <v>113</v>
      </c>
      <c r="AH642" s="37">
        <v>1</v>
      </c>
      <c r="AI642" s="38" t="s">
        <v>107</v>
      </c>
      <c r="AJ642" s="38">
        <v>535272</v>
      </c>
      <c r="AK642" s="38">
        <v>2</v>
      </c>
      <c r="AL642" s="38">
        <v>1516528</v>
      </c>
      <c r="AM642" s="38">
        <v>1516528</v>
      </c>
      <c r="AN642" s="38">
        <v>11547654</v>
      </c>
      <c r="AO642" s="38">
        <v>2</v>
      </c>
      <c r="AP642" s="38">
        <v>2</v>
      </c>
      <c r="AQ642" s="38">
        <v>128475</v>
      </c>
      <c r="AR642" s="38">
        <v>2</v>
      </c>
      <c r="AS642" s="38" t="s">
        <v>107</v>
      </c>
      <c r="AT642" s="38" t="s">
        <v>107</v>
      </c>
      <c r="AU642" s="38" t="s">
        <v>107</v>
      </c>
      <c r="AV642" s="38" t="s">
        <v>107</v>
      </c>
      <c r="AW642" s="38">
        <v>1970774</v>
      </c>
      <c r="AX642" s="38">
        <v>2</v>
      </c>
      <c r="AY642" s="38">
        <v>5780609</v>
      </c>
      <c r="AZ642" s="38">
        <v>2891625</v>
      </c>
      <c r="BA642" s="38">
        <v>4089166</v>
      </c>
      <c r="BB642" s="38">
        <v>2</v>
      </c>
      <c r="BC642" s="38">
        <v>0</v>
      </c>
      <c r="BD642" s="38">
        <v>173454</v>
      </c>
      <c r="BE642" s="38">
        <v>2019435</v>
      </c>
      <c r="BF642" s="38">
        <v>2</v>
      </c>
      <c r="BG642" s="38">
        <v>4896777</v>
      </c>
      <c r="BH642" s="38">
        <v>130091</v>
      </c>
      <c r="BI642" s="38">
        <v>2318558</v>
      </c>
      <c r="BJ642" s="38" t="s">
        <v>107</v>
      </c>
      <c r="BK642" s="38">
        <v>1970774</v>
      </c>
      <c r="BL642" s="38">
        <v>3455346</v>
      </c>
      <c r="BM642" s="38">
        <v>2044583</v>
      </c>
      <c r="BN642" s="38">
        <v>7892091</v>
      </c>
      <c r="BO642" s="38">
        <v>130091</v>
      </c>
      <c r="BP642" s="38">
        <v>7119116</v>
      </c>
      <c r="BQ642" s="38">
        <v>11887903</v>
      </c>
      <c r="BR642" s="38">
        <v>2</v>
      </c>
      <c r="BS642" s="38">
        <v>1011820</v>
      </c>
      <c r="BT642" s="330" t="s">
        <v>107</v>
      </c>
      <c r="BU642" s="38">
        <v>14533578</v>
      </c>
      <c r="BV642" s="38" t="s">
        <v>107</v>
      </c>
      <c r="BW642" s="38" t="s">
        <v>107</v>
      </c>
      <c r="BX642" s="38" t="s">
        <v>107</v>
      </c>
      <c r="BY642" s="41" t="s">
        <v>113</v>
      </c>
      <c r="BZ642" s="41" t="s">
        <v>113</v>
      </c>
      <c r="CA642" s="41" t="s">
        <v>113</v>
      </c>
      <c r="CB642" s="41" t="s">
        <v>113</v>
      </c>
      <c r="CC642" s="41" t="s">
        <v>113</v>
      </c>
      <c r="CD642" s="41" t="s">
        <v>114</v>
      </c>
      <c r="CE642" s="41" t="s">
        <v>114</v>
      </c>
      <c r="CF642" s="42" t="s">
        <v>107</v>
      </c>
      <c r="CG642" s="28" t="s">
        <v>107</v>
      </c>
      <c r="CH642" s="28" t="s">
        <v>107</v>
      </c>
      <c r="CI642" s="28" t="s">
        <v>107</v>
      </c>
      <c r="CJ642" s="28" t="s">
        <v>107</v>
      </c>
      <c r="CK642" s="28" t="s">
        <v>107</v>
      </c>
      <c r="CL642" s="28" t="s">
        <v>107</v>
      </c>
      <c r="CM642" s="28" t="s">
        <v>107</v>
      </c>
      <c r="CN642" s="28" t="s">
        <v>107</v>
      </c>
      <c r="CO642" s="28" t="s">
        <v>107</v>
      </c>
      <c r="CP642" s="28" t="s">
        <v>107</v>
      </c>
      <c r="CQ642" s="28" t="s">
        <v>107</v>
      </c>
      <c r="CR642" s="28" t="s">
        <v>107</v>
      </c>
      <c r="CS642" s="28" t="s">
        <v>107</v>
      </c>
      <c r="CT642" s="28" t="s">
        <v>107</v>
      </c>
      <c r="CU642" s="332">
        <v>20142653</v>
      </c>
      <c r="CV642" s="43">
        <v>1</v>
      </c>
    </row>
    <row r="643" spans="1:100" ht="25.5">
      <c r="A643" s="28">
        <v>894</v>
      </c>
      <c r="B643" s="29" t="s">
        <v>104</v>
      </c>
      <c r="C643" s="29" t="s">
        <v>0</v>
      </c>
      <c r="D643" s="29" t="s">
        <v>665</v>
      </c>
      <c r="E643" s="42" t="s">
        <v>666</v>
      </c>
      <c r="F643" s="42" t="s">
        <v>338</v>
      </c>
      <c r="G643" s="29" t="s">
        <v>1870</v>
      </c>
      <c r="H643" s="42" t="s">
        <v>109</v>
      </c>
      <c r="I643" s="28">
        <v>1621107</v>
      </c>
      <c r="J643" s="28" t="s">
        <v>1871</v>
      </c>
      <c r="K643" s="31" t="s">
        <v>669</v>
      </c>
      <c r="L643" s="56">
        <v>130</v>
      </c>
      <c r="M643" s="33" t="s">
        <v>107</v>
      </c>
      <c r="N643" s="34">
        <v>117400000</v>
      </c>
      <c r="O643" s="28" t="s">
        <v>338</v>
      </c>
      <c r="P643" s="28" t="s">
        <v>130</v>
      </c>
      <c r="Q643" s="28" t="s">
        <v>112</v>
      </c>
      <c r="R643" s="28" t="s">
        <v>107</v>
      </c>
      <c r="S643" s="28" t="s">
        <v>107</v>
      </c>
      <c r="T643" s="42" t="s">
        <v>107</v>
      </c>
      <c r="U643" s="28" t="s">
        <v>107</v>
      </c>
      <c r="V643" s="28" t="s">
        <v>107</v>
      </c>
      <c r="W643" s="28" t="str">
        <f t="shared" si="9"/>
        <v>N.A.</v>
      </c>
      <c r="X643" s="57" t="s">
        <v>2412</v>
      </c>
      <c r="Y643" s="207">
        <v>0.08</v>
      </c>
      <c r="Z643" s="207">
        <v>0.08</v>
      </c>
      <c r="AA643" s="207">
        <v>0.08</v>
      </c>
      <c r="AB643" s="207">
        <v>0.08</v>
      </c>
      <c r="AC643" s="207">
        <v>0.09</v>
      </c>
      <c r="AD643" s="207">
        <v>0.1</v>
      </c>
      <c r="AE643" s="28" t="s">
        <v>113</v>
      </c>
      <c r="AF643" s="28" t="s">
        <v>113</v>
      </c>
      <c r="AG643" s="28" t="s">
        <v>113</v>
      </c>
      <c r="AH643" s="37">
        <v>1</v>
      </c>
      <c r="AI643" s="38" t="s">
        <v>107</v>
      </c>
      <c r="AJ643" s="38">
        <v>535272</v>
      </c>
      <c r="AK643" s="38">
        <v>764674</v>
      </c>
      <c r="AL643" s="38">
        <v>1516528</v>
      </c>
      <c r="AM643" s="38">
        <v>1516528</v>
      </c>
      <c r="AN643" s="38">
        <v>11547654</v>
      </c>
      <c r="AO643" s="38">
        <v>527502</v>
      </c>
      <c r="AP643" s="38">
        <v>1338179</v>
      </c>
      <c r="AQ643" s="38">
        <v>128475</v>
      </c>
      <c r="AR643" s="38">
        <v>613375</v>
      </c>
      <c r="AS643" s="38" t="s">
        <v>107</v>
      </c>
      <c r="AT643" s="38" t="s">
        <v>107</v>
      </c>
      <c r="AU643" s="38" t="s">
        <v>107</v>
      </c>
      <c r="AV643" s="38" t="s">
        <v>107</v>
      </c>
      <c r="AW643" s="38">
        <v>1970774</v>
      </c>
      <c r="AX643" s="38">
        <v>2</v>
      </c>
      <c r="AY643" s="38">
        <v>5780609</v>
      </c>
      <c r="AZ643" s="38">
        <v>2891625</v>
      </c>
      <c r="BA643" s="38">
        <v>4089166</v>
      </c>
      <c r="BB643" s="38">
        <v>1368593</v>
      </c>
      <c r="BC643" s="38">
        <v>1533438</v>
      </c>
      <c r="BD643" s="38">
        <v>173454</v>
      </c>
      <c r="BE643" s="38">
        <v>2019435</v>
      </c>
      <c r="BF643" s="38">
        <v>2</v>
      </c>
      <c r="BG643" s="38">
        <v>4896777</v>
      </c>
      <c r="BH643" s="38">
        <v>130091</v>
      </c>
      <c r="BI643" s="38">
        <v>2318558</v>
      </c>
      <c r="BJ643" s="38" t="s">
        <v>107</v>
      </c>
      <c r="BK643" s="38">
        <v>1970774</v>
      </c>
      <c r="BL643" s="38">
        <v>3455346</v>
      </c>
      <c r="BM643" s="38">
        <v>2044583</v>
      </c>
      <c r="BN643" s="38">
        <v>7892091</v>
      </c>
      <c r="BO643" s="38">
        <v>130091</v>
      </c>
      <c r="BP643" s="38">
        <v>7119116</v>
      </c>
      <c r="BQ643" s="38">
        <v>11887903</v>
      </c>
      <c r="BR643" s="38">
        <v>2</v>
      </c>
      <c r="BS643" s="38">
        <v>1011820</v>
      </c>
      <c r="BT643" s="330" t="s">
        <v>107</v>
      </c>
      <c r="BU643" s="38">
        <v>14533578</v>
      </c>
      <c r="BV643" s="38" t="s">
        <v>107</v>
      </c>
      <c r="BW643" s="38" t="s">
        <v>107</v>
      </c>
      <c r="BX643" s="38" t="s">
        <v>107</v>
      </c>
      <c r="BY643" s="41" t="s">
        <v>113</v>
      </c>
      <c r="BZ643" s="41" t="s">
        <v>113</v>
      </c>
      <c r="CA643" s="41" t="s">
        <v>113</v>
      </c>
      <c r="CB643" s="41" t="s">
        <v>113</v>
      </c>
      <c r="CC643" s="41" t="s">
        <v>113</v>
      </c>
      <c r="CD643" s="41" t="s">
        <v>114</v>
      </c>
      <c r="CE643" s="41" t="s">
        <v>114</v>
      </c>
      <c r="CF643" s="42" t="s">
        <v>107</v>
      </c>
      <c r="CG643" s="28" t="s">
        <v>107</v>
      </c>
      <c r="CH643" s="28" t="s">
        <v>107</v>
      </c>
      <c r="CI643" s="28" t="s">
        <v>107</v>
      </c>
      <c r="CJ643" s="28" t="s">
        <v>107</v>
      </c>
      <c r="CK643" s="28" t="s">
        <v>107</v>
      </c>
      <c r="CL643" s="28" t="s">
        <v>107</v>
      </c>
      <c r="CM643" s="28" t="s">
        <v>107</v>
      </c>
      <c r="CN643" s="28" t="s">
        <v>107</v>
      </c>
      <c r="CO643" s="28" t="s">
        <v>107</v>
      </c>
      <c r="CP643" s="28" t="s">
        <v>107</v>
      </c>
      <c r="CQ643" s="28" t="s">
        <v>107</v>
      </c>
      <c r="CR643" s="28" t="s">
        <v>107</v>
      </c>
      <c r="CS643" s="28" t="s">
        <v>107</v>
      </c>
      <c r="CT643" s="28" t="s">
        <v>107</v>
      </c>
      <c r="CU643" s="332">
        <v>12436084</v>
      </c>
      <c r="CV643" s="43">
        <v>1</v>
      </c>
    </row>
    <row r="644" spans="1:100" ht="25.5">
      <c r="A644" s="28">
        <v>895</v>
      </c>
      <c r="B644" s="29" t="s">
        <v>104</v>
      </c>
      <c r="C644" s="29" t="s">
        <v>0</v>
      </c>
      <c r="D644" s="29" t="s">
        <v>665</v>
      </c>
      <c r="E644" s="42" t="s">
        <v>666</v>
      </c>
      <c r="F644" s="42" t="s">
        <v>338</v>
      </c>
      <c r="G644" s="29" t="s">
        <v>1872</v>
      </c>
      <c r="H644" s="42" t="s">
        <v>109</v>
      </c>
      <c r="I644" s="28">
        <v>1621108</v>
      </c>
      <c r="J644" s="28" t="s">
        <v>1873</v>
      </c>
      <c r="K644" s="31" t="s">
        <v>669</v>
      </c>
      <c r="L644" s="56">
        <v>130</v>
      </c>
      <c r="M644" s="33" t="s">
        <v>107</v>
      </c>
      <c r="N644" s="34">
        <v>120900000</v>
      </c>
      <c r="O644" s="28" t="s">
        <v>338</v>
      </c>
      <c r="P644" s="28" t="s">
        <v>130</v>
      </c>
      <c r="Q644" s="28" t="s">
        <v>112</v>
      </c>
      <c r="R644" s="28" t="s">
        <v>107</v>
      </c>
      <c r="S644" s="28" t="s">
        <v>107</v>
      </c>
      <c r="T644" s="42" t="s">
        <v>107</v>
      </c>
      <c r="U644" s="28" t="s">
        <v>107</v>
      </c>
      <c r="V644" s="28" t="s">
        <v>107</v>
      </c>
      <c r="W644" s="28" t="str">
        <f t="shared" si="9"/>
        <v>N.A.</v>
      </c>
      <c r="X644" s="57" t="s">
        <v>2412</v>
      </c>
      <c r="Y644" s="207">
        <v>0.08</v>
      </c>
      <c r="Z644" s="207">
        <v>0.08</v>
      </c>
      <c r="AA644" s="207">
        <v>0.08</v>
      </c>
      <c r="AB644" s="207">
        <v>0.08</v>
      </c>
      <c r="AC644" s="207">
        <v>0.09</v>
      </c>
      <c r="AD644" s="207">
        <v>0.1</v>
      </c>
      <c r="AE644" s="28" t="s">
        <v>113</v>
      </c>
      <c r="AF644" s="28" t="s">
        <v>113</v>
      </c>
      <c r="AG644" s="28" t="s">
        <v>113</v>
      </c>
      <c r="AH644" s="37">
        <v>1</v>
      </c>
      <c r="AI644" s="38" t="s">
        <v>107</v>
      </c>
      <c r="AJ644" s="38">
        <v>535272</v>
      </c>
      <c r="AK644" s="38">
        <v>764674</v>
      </c>
      <c r="AL644" s="38">
        <v>1516528</v>
      </c>
      <c r="AM644" s="38">
        <v>1516528</v>
      </c>
      <c r="AN644" s="38">
        <v>11547654</v>
      </c>
      <c r="AO644" s="38">
        <v>527502</v>
      </c>
      <c r="AP644" s="38">
        <v>1338179</v>
      </c>
      <c r="AQ644" s="38">
        <v>128475</v>
      </c>
      <c r="AR644" s="38">
        <v>613375</v>
      </c>
      <c r="AS644" s="38" t="s">
        <v>107</v>
      </c>
      <c r="AT644" s="38" t="s">
        <v>107</v>
      </c>
      <c r="AU644" s="38" t="s">
        <v>107</v>
      </c>
      <c r="AV644" s="38" t="s">
        <v>107</v>
      </c>
      <c r="AW644" s="38">
        <v>1970774</v>
      </c>
      <c r="AX644" s="38">
        <v>2</v>
      </c>
      <c r="AY644" s="38">
        <v>5780609</v>
      </c>
      <c r="AZ644" s="38">
        <v>2891625</v>
      </c>
      <c r="BA644" s="38">
        <v>4089166</v>
      </c>
      <c r="BB644" s="38">
        <v>1368593</v>
      </c>
      <c r="BC644" s="38">
        <v>1533438</v>
      </c>
      <c r="BD644" s="38">
        <v>173454</v>
      </c>
      <c r="BE644" s="38">
        <v>2019435</v>
      </c>
      <c r="BF644" s="38">
        <v>2</v>
      </c>
      <c r="BG644" s="38">
        <v>4896777</v>
      </c>
      <c r="BH644" s="38">
        <v>130091</v>
      </c>
      <c r="BI644" s="38">
        <v>2318558</v>
      </c>
      <c r="BJ644" s="38" t="s">
        <v>107</v>
      </c>
      <c r="BK644" s="38">
        <v>1970774</v>
      </c>
      <c r="BL644" s="38">
        <v>3455346</v>
      </c>
      <c r="BM644" s="38">
        <v>2044583</v>
      </c>
      <c r="BN644" s="38">
        <v>7892091</v>
      </c>
      <c r="BO644" s="38">
        <v>130091</v>
      </c>
      <c r="BP644" s="38">
        <v>7119116</v>
      </c>
      <c r="BQ644" s="38">
        <v>11887903</v>
      </c>
      <c r="BR644" s="38">
        <v>2</v>
      </c>
      <c r="BS644" s="38">
        <v>1011820</v>
      </c>
      <c r="BT644" s="330" t="s">
        <v>107</v>
      </c>
      <c r="BU644" s="38">
        <v>14533578</v>
      </c>
      <c r="BV644" s="38" t="s">
        <v>107</v>
      </c>
      <c r="BW644" s="38" t="s">
        <v>107</v>
      </c>
      <c r="BX644" s="38" t="s">
        <v>107</v>
      </c>
      <c r="BY644" s="41" t="s">
        <v>113</v>
      </c>
      <c r="BZ644" s="41" t="s">
        <v>113</v>
      </c>
      <c r="CA644" s="41" t="s">
        <v>113</v>
      </c>
      <c r="CB644" s="41" t="s">
        <v>113</v>
      </c>
      <c r="CC644" s="41" t="s">
        <v>113</v>
      </c>
      <c r="CD644" s="41" t="s">
        <v>114</v>
      </c>
      <c r="CE644" s="41" t="s">
        <v>114</v>
      </c>
      <c r="CF644" s="42" t="s">
        <v>107</v>
      </c>
      <c r="CG644" s="28" t="s">
        <v>107</v>
      </c>
      <c r="CH644" s="28" t="s">
        <v>107</v>
      </c>
      <c r="CI644" s="28" t="s">
        <v>107</v>
      </c>
      <c r="CJ644" s="28" t="s">
        <v>107</v>
      </c>
      <c r="CK644" s="28" t="s">
        <v>107</v>
      </c>
      <c r="CL644" s="28" t="s">
        <v>107</v>
      </c>
      <c r="CM644" s="28" t="s">
        <v>107</v>
      </c>
      <c r="CN644" s="28" t="s">
        <v>107</v>
      </c>
      <c r="CO644" s="28" t="s">
        <v>107</v>
      </c>
      <c r="CP644" s="28" t="s">
        <v>107</v>
      </c>
      <c r="CQ644" s="28" t="s">
        <v>107</v>
      </c>
      <c r="CR644" s="28" t="s">
        <v>107</v>
      </c>
      <c r="CS644" s="28" t="s">
        <v>107</v>
      </c>
      <c r="CT644" s="28" t="s">
        <v>107</v>
      </c>
      <c r="CU644" s="332">
        <v>12436084</v>
      </c>
      <c r="CV644" s="43">
        <v>1</v>
      </c>
    </row>
    <row r="645" spans="1:100" ht="76.5">
      <c r="A645" s="28">
        <v>896</v>
      </c>
      <c r="B645" s="29" t="s">
        <v>104</v>
      </c>
      <c r="C645" s="49" t="s">
        <v>0</v>
      </c>
      <c r="D645" s="49" t="s">
        <v>867</v>
      </c>
      <c r="E645" s="42" t="s">
        <v>871</v>
      </c>
      <c r="F645" s="60" t="s">
        <v>872</v>
      </c>
      <c r="G645" s="30" t="s">
        <v>1874</v>
      </c>
      <c r="H645" s="28" t="s">
        <v>109</v>
      </c>
      <c r="I645" s="28">
        <v>1611186</v>
      </c>
      <c r="J645" s="28" t="s">
        <v>1875</v>
      </c>
      <c r="K645" s="31" t="s">
        <v>107</v>
      </c>
      <c r="L645" s="32">
        <v>150</v>
      </c>
      <c r="M645" s="64" t="s">
        <v>107</v>
      </c>
      <c r="N645" s="34">
        <v>182600000</v>
      </c>
      <c r="O645" s="33" t="s">
        <v>107</v>
      </c>
      <c r="P645" s="28" t="s">
        <v>2415</v>
      </c>
      <c r="Q645" s="28" t="s">
        <v>360</v>
      </c>
      <c r="R645" s="28" t="s">
        <v>107</v>
      </c>
      <c r="S645" s="28" t="s">
        <v>107</v>
      </c>
      <c r="T645" s="42" t="s">
        <v>107</v>
      </c>
      <c r="U645" s="28" t="s">
        <v>107</v>
      </c>
      <c r="V645" s="28" t="s">
        <v>107</v>
      </c>
      <c r="W645" s="28" t="str">
        <f t="shared" si="9"/>
        <v>N.A.</v>
      </c>
      <c r="X645" s="57" t="s">
        <v>2412</v>
      </c>
      <c r="Y645" s="207">
        <v>0.06</v>
      </c>
      <c r="Z645" s="207">
        <v>0.06</v>
      </c>
      <c r="AA645" s="207">
        <v>0.06</v>
      </c>
      <c r="AB645" s="207">
        <v>0.06</v>
      </c>
      <c r="AC645" s="207">
        <v>7.0000000000000007E-2</v>
      </c>
      <c r="AD645" s="207">
        <v>0.08</v>
      </c>
      <c r="AE645" s="28" t="s">
        <v>113</v>
      </c>
      <c r="AF645" s="28" t="s">
        <v>113</v>
      </c>
      <c r="AG645" s="28" t="s">
        <v>113</v>
      </c>
      <c r="AH645" s="37">
        <v>1</v>
      </c>
      <c r="AI645" s="38" t="s">
        <v>107</v>
      </c>
      <c r="AJ645" s="38">
        <v>535272</v>
      </c>
      <c r="AK645" s="38" t="s">
        <v>107</v>
      </c>
      <c r="AL645" s="38" t="s">
        <v>107</v>
      </c>
      <c r="AM645" s="38" t="s">
        <v>107</v>
      </c>
      <c r="AN645" s="38">
        <v>12124379</v>
      </c>
      <c r="AO645" s="38" t="s">
        <v>107</v>
      </c>
      <c r="AP645" s="38">
        <v>1824791</v>
      </c>
      <c r="AQ645" s="38">
        <v>128475</v>
      </c>
      <c r="AR645" s="38">
        <v>1508493</v>
      </c>
      <c r="AS645" s="38" t="s">
        <v>107</v>
      </c>
      <c r="AT645" s="38" t="s">
        <v>107</v>
      </c>
      <c r="AU645" s="38">
        <v>238121776</v>
      </c>
      <c r="AV645" s="38">
        <v>189983752</v>
      </c>
      <c r="AW645" s="38" t="s">
        <v>107</v>
      </c>
      <c r="AX645" s="38" t="s">
        <v>107</v>
      </c>
      <c r="AY645" s="38" t="s">
        <v>107</v>
      </c>
      <c r="AZ645" s="38">
        <v>2891625</v>
      </c>
      <c r="BA645" s="38">
        <v>4089166</v>
      </c>
      <c r="BB645" s="38" t="s">
        <v>107</v>
      </c>
      <c r="BC645" s="38">
        <v>0</v>
      </c>
      <c r="BD645" s="38">
        <v>173454</v>
      </c>
      <c r="BE645" s="38" t="s">
        <v>107</v>
      </c>
      <c r="BF645" s="38" t="s">
        <v>107</v>
      </c>
      <c r="BG645" s="38">
        <v>5649184</v>
      </c>
      <c r="BH645" s="38">
        <v>130091</v>
      </c>
      <c r="BI645" s="38">
        <v>2</v>
      </c>
      <c r="BJ645" s="38" t="s">
        <v>107</v>
      </c>
      <c r="BK645" s="38" t="s">
        <v>107</v>
      </c>
      <c r="BL645" s="38" t="s">
        <v>107</v>
      </c>
      <c r="BM645" s="38">
        <v>2862417</v>
      </c>
      <c r="BN645" s="38">
        <v>7892091</v>
      </c>
      <c r="BO645" s="38">
        <v>130091</v>
      </c>
      <c r="BP645" s="38" t="s">
        <v>107</v>
      </c>
      <c r="BQ645" s="38" t="s">
        <v>107</v>
      </c>
      <c r="BR645" s="38">
        <v>37590687</v>
      </c>
      <c r="BS645" s="38">
        <v>2024137</v>
      </c>
      <c r="BT645" s="330" t="s">
        <v>107</v>
      </c>
      <c r="BU645" s="38" t="s">
        <v>107</v>
      </c>
      <c r="BV645" s="38">
        <v>27351387</v>
      </c>
      <c r="BW645" s="38">
        <v>47637842</v>
      </c>
      <c r="BX645" s="38">
        <v>197010734</v>
      </c>
      <c r="BY645" s="41" t="s">
        <v>114</v>
      </c>
      <c r="BZ645" s="41" t="s">
        <v>114</v>
      </c>
      <c r="CA645" s="41" t="s">
        <v>114</v>
      </c>
      <c r="CB645" s="41" t="s">
        <v>114</v>
      </c>
      <c r="CC645" s="41" t="s">
        <v>114</v>
      </c>
      <c r="CD645" s="41" t="s">
        <v>114</v>
      </c>
      <c r="CE645" s="41" t="s">
        <v>114</v>
      </c>
      <c r="CF645" s="42" t="s">
        <v>107</v>
      </c>
      <c r="CG645" s="28" t="s">
        <v>107</v>
      </c>
      <c r="CH645" s="28" t="s">
        <v>107</v>
      </c>
      <c r="CI645" s="28" t="s">
        <v>107</v>
      </c>
      <c r="CJ645" s="28" t="s">
        <v>107</v>
      </c>
      <c r="CK645" s="28" t="s">
        <v>107</v>
      </c>
      <c r="CL645" s="28" t="s">
        <v>107</v>
      </c>
      <c r="CM645" s="28" t="s">
        <v>107</v>
      </c>
      <c r="CN645" s="28" t="s">
        <v>107</v>
      </c>
      <c r="CO645" s="28" t="s">
        <v>107</v>
      </c>
      <c r="CP645" s="28" t="s">
        <v>107</v>
      </c>
      <c r="CQ645" s="28" t="s">
        <v>107</v>
      </c>
      <c r="CR645" s="28" t="s">
        <v>107</v>
      </c>
      <c r="CS645" s="28" t="s">
        <v>107</v>
      </c>
      <c r="CT645" s="28" t="s">
        <v>107</v>
      </c>
      <c r="CU645" s="332">
        <v>19550443</v>
      </c>
      <c r="CV645" s="43">
        <v>1</v>
      </c>
    </row>
    <row r="646" spans="1:100" ht="63.75">
      <c r="A646" s="28">
        <v>897</v>
      </c>
      <c r="B646" s="29" t="s">
        <v>104</v>
      </c>
      <c r="C646" s="29" t="s">
        <v>0</v>
      </c>
      <c r="D646" s="29" t="s">
        <v>867</v>
      </c>
      <c r="E646" s="42" t="s">
        <v>879</v>
      </c>
      <c r="F646" s="42" t="s">
        <v>880</v>
      </c>
      <c r="G646" s="30" t="s">
        <v>1876</v>
      </c>
      <c r="H646" s="28" t="s">
        <v>109</v>
      </c>
      <c r="I646" s="28">
        <v>1611187</v>
      </c>
      <c r="J646" s="28" t="s">
        <v>1877</v>
      </c>
      <c r="K646" s="31" t="s">
        <v>107</v>
      </c>
      <c r="L646" s="32">
        <v>185</v>
      </c>
      <c r="M646" s="33" t="s">
        <v>107</v>
      </c>
      <c r="N646" s="34">
        <v>284800000</v>
      </c>
      <c r="O646" s="33" t="s">
        <v>107</v>
      </c>
      <c r="P646" s="28" t="s">
        <v>2415</v>
      </c>
      <c r="Q646" s="28" t="s">
        <v>360</v>
      </c>
      <c r="R646" s="28" t="s">
        <v>107</v>
      </c>
      <c r="S646" s="28" t="s">
        <v>107</v>
      </c>
      <c r="T646" s="42" t="s">
        <v>107</v>
      </c>
      <c r="U646" s="28" t="s">
        <v>107</v>
      </c>
      <c r="V646" s="28" t="s">
        <v>107</v>
      </c>
      <c r="W646" s="28" t="str">
        <f t="shared" ref="W646:W709" si="10">+IF(C646=$F$1,N646+BT646,"N.A.")</f>
        <v>N.A.</v>
      </c>
      <c r="X646" s="57" t="s">
        <v>2413</v>
      </c>
      <c r="Y646" s="207">
        <v>0.08</v>
      </c>
      <c r="Z646" s="207">
        <v>0.08</v>
      </c>
      <c r="AA646" s="207">
        <v>0.08</v>
      </c>
      <c r="AB646" s="207">
        <v>0.08</v>
      </c>
      <c r="AC646" s="207">
        <v>0.09</v>
      </c>
      <c r="AD646" s="207">
        <v>0.1</v>
      </c>
      <c r="AE646" s="28" t="s">
        <v>113</v>
      </c>
      <c r="AF646" s="28" t="s">
        <v>113</v>
      </c>
      <c r="AG646" s="28" t="s">
        <v>113</v>
      </c>
      <c r="AH646" s="37">
        <v>1</v>
      </c>
      <c r="AI646" s="38" t="s">
        <v>107</v>
      </c>
      <c r="AJ646" s="38">
        <v>535272</v>
      </c>
      <c r="AK646" s="38" t="s">
        <v>107</v>
      </c>
      <c r="AL646" s="38" t="s">
        <v>107</v>
      </c>
      <c r="AM646" s="38" t="s">
        <v>107</v>
      </c>
      <c r="AN646" s="38">
        <v>12124379</v>
      </c>
      <c r="AO646" s="38" t="s">
        <v>107</v>
      </c>
      <c r="AP646" s="38">
        <v>1824791</v>
      </c>
      <c r="AQ646" s="38">
        <v>128475</v>
      </c>
      <c r="AR646" s="38">
        <v>1508493</v>
      </c>
      <c r="AS646" s="38" t="s">
        <v>107</v>
      </c>
      <c r="AT646" s="38" t="s">
        <v>107</v>
      </c>
      <c r="AU646" s="38">
        <v>289415188</v>
      </c>
      <c r="AV646" s="38">
        <v>248395135</v>
      </c>
      <c r="AW646" s="38" t="s">
        <v>107</v>
      </c>
      <c r="AX646" s="38" t="s">
        <v>107</v>
      </c>
      <c r="AY646" s="38" t="s">
        <v>107</v>
      </c>
      <c r="AZ646" s="38">
        <v>2891625</v>
      </c>
      <c r="BA646" s="38">
        <v>4089166</v>
      </c>
      <c r="BB646" s="38" t="s">
        <v>107</v>
      </c>
      <c r="BC646" s="38">
        <v>0</v>
      </c>
      <c r="BD646" s="38">
        <v>173454</v>
      </c>
      <c r="BE646" s="38" t="s">
        <v>107</v>
      </c>
      <c r="BF646" s="38" t="s">
        <v>107</v>
      </c>
      <c r="BG646" s="38">
        <v>5649184</v>
      </c>
      <c r="BH646" s="38">
        <v>130091</v>
      </c>
      <c r="BI646" s="38">
        <v>2</v>
      </c>
      <c r="BJ646" s="38" t="s">
        <v>107</v>
      </c>
      <c r="BK646" s="38" t="s">
        <v>107</v>
      </c>
      <c r="BL646" s="38" t="s">
        <v>107</v>
      </c>
      <c r="BM646" s="38">
        <v>2862417</v>
      </c>
      <c r="BN646" s="38">
        <v>7892091</v>
      </c>
      <c r="BO646" s="38">
        <v>130091</v>
      </c>
      <c r="BP646" s="38" t="s">
        <v>107</v>
      </c>
      <c r="BQ646" s="38" t="s">
        <v>107</v>
      </c>
      <c r="BR646" s="38">
        <v>44224338</v>
      </c>
      <c r="BS646" s="38">
        <v>2024137</v>
      </c>
      <c r="BT646" s="330" t="s">
        <v>107</v>
      </c>
      <c r="BU646" s="38" t="s">
        <v>107</v>
      </c>
      <c r="BV646" s="38">
        <v>27351387</v>
      </c>
      <c r="BW646" s="38">
        <v>47637842</v>
      </c>
      <c r="BX646" s="38">
        <v>255548760</v>
      </c>
      <c r="BY646" s="41" t="s">
        <v>114</v>
      </c>
      <c r="BZ646" s="41" t="s">
        <v>114</v>
      </c>
      <c r="CA646" s="41" t="s">
        <v>114</v>
      </c>
      <c r="CB646" s="41" t="s">
        <v>114</v>
      </c>
      <c r="CC646" s="41" t="s">
        <v>114</v>
      </c>
      <c r="CD646" s="41" t="s">
        <v>114</v>
      </c>
      <c r="CE646" s="41" t="s">
        <v>114</v>
      </c>
      <c r="CF646" s="42" t="s">
        <v>107</v>
      </c>
      <c r="CG646" s="28" t="s">
        <v>107</v>
      </c>
      <c r="CH646" s="28" t="s">
        <v>107</v>
      </c>
      <c r="CI646" s="28" t="s">
        <v>107</v>
      </c>
      <c r="CJ646" s="28" t="s">
        <v>107</v>
      </c>
      <c r="CK646" s="28" t="s">
        <v>107</v>
      </c>
      <c r="CL646" s="28" t="s">
        <v>107</v>
      </c>
      <c r="CM646" s="28" t="s">
        <v>107</v>
      </c>
      <c r="CN646" s="28" t="s">
        <v>107</v>
      </c>
      <c r="CO646" s="28" t="s">
        <v>107</v>
      </c>
      <c r="CP646" s="28" t="s">
        <v>107</v>
      </c>
      <c r="CQ646" s="28" t="s">
        <v>107</v>
      </c>
      <c r="CR646" s="28" t="s">
        <v>107</v>
      </c>
      <c r="CS646" s="28" t="s">
        <v>107</v>
      </c>
      <c r="CT646" s="28" t="s">
        <v>107</v>
      </c>
      <c r="CU646" s="332">
        <v>20743537</v>
      </c>
      <c r="CV646" s="43">
        <v>1</v>
      </c>
    </row>
    <row r="647" spans="1:100" ht="25.5">
      <c r="A647" s="28">
        <v>898</v>
      </c>
      <c r="B647" s="29" t="s">
        <v>266</v>
      </c>
      <c r="C647" s="72" t="s">
        <v>2</v>
      </c>
      <c r="D647" s="29" t="s">
        <v>337</v>
      </c>
      <c r="E647" s="42" t="s">
        <v>346</v>
      </c>
      <c r="F647" s="42" t="s">
        <v>107</v>
      </c>
      <c r="G647" s="42" t="s">
        <v>1878</v>
      </c>
      <c r="H647" s="42" t="s">
        <v>400</v>
      </c>
      <c r="I647" s="28">
        <v>3021090</v>
      </c>
      <c r="J647" s="28" t="s">
        <v>1879</v>
      </c>
      <c r="K647" s="31" t="s">
        <v>107</v>
      </c>
      <c r="L647" s="32">
        <v>430</v>
      </c>
      <c r="M647" s="33" t="s">
        <v>107</v>
      </c>
      <c r="N647" s="34">
        <v>272000000</v>
      </c>
      <c r="O647" s="28" t="s">
        <v>979</v>
      </c>
      <c r="P647" s="28" t="s">
        <v>130</v>
      </c>
      <c r="Q647" s="28" t="s">
        <v>1056</v>
      </c>
      <c r="R647" s="33" t="s">
        <v>843</v>
      </c>
      <c r="S647" s="28">
        <v>3334</v>
      </c>
      <c r="T647" s="42" t="s">
        <v>107</v>
      </c>
      <c r="U647" s="28" t="s">
        <v>107</v>
      </c>
      <c r="V647" s="28" t="s">
        <v>107</v>
      </c>
      <c r="W647" s="28" t="str">
        <f t="shared" si="10"/>
        <v>N.A.</v>
      </c>
      <c r="X647" s="57" t="s">
        <v>2413</v>
      </c>
      <c r="Y647" s="207">
        <v>0.01</v>
      </c>
      <c r="Z647" s="207">
        <v>0.02</v>
      </c>
      <c r="AA647" s="207">
        <v>0.03</v>
      </c>
      <c r="AB647" s="207">
        <v>0.04</v>
      </c>
      <c r="AC647" s="207">
        <v>0.04</v>
      </c>
      <c r="AD647" s="207">
        <v>0.04</v>
      </c>
      <c r="AE647" s="28" t="s">
        <v>114</v>
      </c>
      <c r="AF647" s="28" t="s">
        <v>113</v>
      </c>
      <c r="AG647" s="28" t="s">
        <v>114</v>
      </c>
      <c r="AH647" s="173">
        <v>1</v>
      </c>
      <c r="AI647" s="38" t="s">
        <v>107</v>
      </c>
      <c r="AJ647" s="38">
        <v>589650</v>
      </c>
      <c r="AK647" s="38">
        <v>1198558</v>
      </c>
      <c r="AL647" s="38">
        <v>2079132</v>
      </c>
      <c r="AM647" s="38">
        <v>2323736</v>
      </c>
      <c r="AN647" s="38">
        <v>9467039</v>
      </c>
      <c r="AO647" s="38" t="s">
        <v>107</v>
      </c>
      <c r="AP647" s="38" t="s">
        <v>107</v>
      </c>
      <c r="AQ647" s="38">
        <v>389168</v>
      </c>
      <c r="AR647" s="38" t="s">
        <v>107</v>
      </c>
      <c r="AS647" s="38" t="s">
        <v>107</v>
      </c>
      <c r="AT647" s="38" t="s">
        <v>107</v>
      </c>
      <c r="AU647" s="38" t="s">
        <v>107</v>
      </c>
      <c r="AV647" s="38" t="s">
        <v>107</v>
      </c>
      <c r="AW647" s="38" t="s">
        <v>107</v>
      </c>
      <c r="AX647" s="38">
        <v>2995420</v>
      </c>
      <c r="AY647" s="38">
        <v>4375141</v>
      </c>
      <c r="AZ647" s="38">
        <v>4325458</v>
      </c>
      <c r="BA647" s="38">
        <v>2830318</v>
      </c>
      <c r="BB647" s="38" t="s">
        <v>107</v>
      </c>
      <c r="BC647" s="38">
        <v>1803799</v>
      </c>
      <c r="BD647" s="38">
        <v>179547</v>
      </c>
      <c r="BE647" s="38">
        <v>1599603</v>
      </c>
      <c r="BF647" s="38">
        <v>3424453</v>
      </c>
      <c r="BG647" s="38">
        <v>3884750</v>
      </c>
      <c r="BH647" s="38">
        <v>114258</v>
      </c>
      <c r="BI647" s="38">
        <v>2358599</v>
      </c>
      <c r="BJ647" s="38">
        <v>783479</v>
      </c>
      <c r="BK647" s="38">
        <v>2323736</v>
      </c>
      <c r="BL647" s="38">
        <v>2448372</v>
      </c>
      <c r="BM647" s="38">
        <v>2938047</v>
      </c>
      <c r="BN647" s="38">
        <v>9589457</v>
      </c>
      <c r="BO647" s="38">
        <v>212192</v>
      </c>
      <c r="BP647" s="38">
        <v>5876093</v>
      </c>
      <c r="BQ647" s="38">
        <v>7345117</v>
      </c>
      <c r="BR647" s="38" t="s">
        <v>107</v>
      </c>
      <c r="BS647" s="38">
        <v>745317</v>
      </c>
      <c r="BT647" s="330" t="s">
        <v>107</v>
      </c>
      <c r="BU647" s="38" t="s">
        <v>107</v>
      </c>
      <c r="BV647" s="38" t="s">
        <v>107</v>
      </c>
      <c r="BW647" s="38" t="s">
        <v>107</v>
      </c>
      <c r="BX647" s="38" t="s">
        <v>107</v>
      </c>
      <c r="BY647" s="42" t="s">
        <v>113</v>
      </c>
      <c r="BZ647" s="42" t="s">
        <v>113</v>
      </c>
      <c r="CA647" s="42" t="s">
        <v>113</v>
      </c>
      <c r="CB647" s="174" t="s">
        <v>114</v>
      </c>
      <c r="CC647" s="174" t="s">
        <v>114</v>
      </c>
      <c r="CD647" s="42" t="s">
        <v>113</v>
      </c>
      <c r="CE647" s="42" t="s">
        <v>114</v>
      </c>
      <c r="CF647" s="181">
        <v>8500000</v>
      </c>
      <c r="CG647" s="28" t="s">
        <v>107</v>
      </c>
      <c r="CH647" s="28" t="s">
        <v>107</v>
      </c>
      <c r="CI647" s="28" t="s">
        <v>107</v>
      </c>
      <c r="CJ647" s="28" t="s">
        <v>107</v>
      </c>
      <c r="CK647" s="28" t="s">
        <v>107</v>
      </c>
      <c r="CL647" s="28" t="s">
        <v>107</v>
      </c>
      <c r="CM647" s="28" t="s">
        <v>107</v>
      </c>
      <c r="CN647" s="28" t="s">
        <v>107</v>
      </c>
      <c r="CO647" s="28" t="s">
        <v>107</v>
      </c>
      <c r="CP647" s="28" t="s">
        <v>107</v>
      </c>
      <c r="CQ647" s="28" t="s">
        <v>107</v>
      </c>
      <c r="CR647" s="28" t="s">
        <v>107</v>
      </c>
      <c r="CS647" s="28" t="s">
        <v>107</v>
      </c>
      <c r="CT647" s="28" t="s">
        <v>107</v>
      </c>
      <c r="CU647" s="332">
        <v>10936062</v>
      </c>
      <c r="CV647" s="43">
        <v>1</v>
      </c>
    </row>
    <row r="648" spans="1:100" ht="25.5">
      <c r="A648" s="28">
        <v>899</v>
      </c>
      <c r="B648" s="29" t="s">
        <v>266</v>
      </c>
      <c r="C648" s="72" t="s">
        <v>2</v>
      </c>
      <c r="D648" s="29" t="s">
        <v>337</v>
      </c>
      <c r="E648" s="42" t="s">
        <v>346</v>
      </c>
      <c r="F648" s="42" t="s">
        <v>107</v>
      </c>
      <c r="G648" s="42" t="s">
        <v>1880</v>
      </c>
      <c r="H648" s="42" t="s">
        <v>400</v>
      </c>
      <c r="I648" s="28">
        <v>3021091</v>
      </c>
      <c r="J648" s="28" t="s">
        <v>1881</v>
      </c>
      <c r="K648" s="31" t="s">
        <v>107</v>
      </c>
      <c r="L648" s="32">
        <v>430</v>
      </c>
      <c r="M648" s="33" t="s">
        <v>107</v>
      </c>
      <c r="N648" s="34">
        <v>335000000</v>
      </c>
      <c r="O648" s="28" t="s">
        <v>979</v>
      </c>
      <c r="P648" s="28" t="s">
        <v>130</v>
      </c>
      <c r="Q648" s="28" t="s">
        <v>1056</v>
      </c>
      <c r="R648" s="33" t="s">
        <v>843</v>
      </c>
      <c r="S648" s="28">
        <v>3334</v>
      </c>
      <c r="T648" s="42" t="s">
        <v>107</v>
      </c>
      <c r="U648" s="28" t="s">
        <v>107</v>
      </c>
      <c r="V648" s="28" t="s">
        <v>107</v>
      </c>
      <c r="W648" s="28" t="str">
        <f t="shared" si="10"/>
        <v>N.A.</v>
      </c>
      <c r="X648" s="57" t="s">
        <v>2413</v>
      </c>
      <c r="Y648" s="207">
        <v>0.01</v>
      </c>
      <c r="Z648" s="207">
        <v>0.02</v>
      </c>
      <c r="AA648" s="207">
        <v>0.03</v>
      </c>
      <c r="AB648" s="207">
        <v>0.04</v>
      </c>
      <c r="AC648" s="207">
        <v>0.04</v>
      </c>
      <c r="AD648" s="207">
        <v>0.04</v>
      </c>
      <c r="AE648" s="28" t="s">
        <v>1251</v>
      </c>
      <c r="AF648" s="28" t="s">
        <v>1251</v>
      </c>
      <c r="AG648" s="28" t="s">
        <v>1251</v>
      </c>
      <c r="AH648" s="173">
        <v>1</v>
      </c>
      <c r="AI648" s="38" t="s">
        <v>107</v>
      </c>
      <c r="AJ648" s="38">
        <v>589650</v>
      </c>
      <c r="AK648" s="38">
        <v>1198558</v>
      </c>
      <c r="AL648" s="38">
        <v>2079132</v>
      </c>
      <c r="AM648" s="38">
        <v>2323736</v>
      </c>
      <c r="AN648" s="38">
        <v>9467039</v>
      </c>
      <c r="AO648" s="38" t="s">
        <v>107</v>
      </c>
      <c r="AP648" s="38">
        <v>0</v>
      </c>
      <c r="AQ648" s="38">
        <v>389168</v>
      </c>
      <c r="AR648" s="38">
        <v>0</v>
      </c>
      <c r="AS648" s="38" t="s">
        <v>107</v>
      </c>
      <c r="AT648" s="38" t="s">
        <v>107</v>
      </c>
      <c r="AU648" s="38" t="s">
        <v>107</v>
      </c>
      <c r="AV648" s="38" t="s">
        <v>107</v>
      </c>
      <c r="AW648" s="38" t="s">
        <v>107</v>
      </c>
      <c r="AX648" s="38">
        <v>2995420</v>
      </c>
      <c r="AY648" s="38">
        <v>4375141</v>
      </c>
      <c r="AZ648" s="38">
        <v>4325458</v>
      </c>
      <c r="BA648" s="38">
        <v>2526832</v>
      </c>
      <c r="BB648" s="38" t="s">
        <v>107</v>
      </c>
      <c r="BC648" s="38">
        <v>1803799</v>
      </c>
      <c r="BD648" s="38">
        <v>179547</v>
      </c>
      <c r="BE648" s="38">
        <v>1599603</v>
      </c>
      <c r="BF648" s="38">
        <v>3424453</v>
      </c>
      <c r="BG648" s="38">
        <v>3884750</v>
      </c>
      <c r="BH648" s="38">
        <v>114258</v>
      </c>
      <c r="BI648" s="38">
        <v>2358599</v>
      </c>
      <c r="BJ648" s="38">
        <v>783479</v>
      </c>
      <c r="BK648" s="38">
        <v>2323736</v>
      </c>
      <c r="BL648" s="38">
        <v>2448372</v>
      </c>
      <c r="BM648" s="38">
        <v>2938047</v>
      </c>
      <c r="BN648" s="38">
        <v>9589457</v>
      </c>
      <c r="BO648" s="38">
        <v>212192</v>
      </c>
      <c r="BP648" s="38">
        <v>5876093</v>
      </c>
      <c r="BQ648" s="38">
        <v>7345117</v>
      </c>
      <c r="BR648" s="38" t="s">
        <v>107</v>
      </c>
      <c r="BS648" s="38">
        <v>745317</v>
      </c>
      <c r="BT648" s="330" t="s">
        <v>107</v>
      </c>
      <c r="BU648" s="38" t="s">
        <v>107</v>
      </c>
      <c r="BV648" s="38" t="s">
        <v>107</v>
      </c>
      <c r="BW648" s="38" t="s">
        <v>107</v>
      </c>
      <c r="BX648" s="38" t="s">
        <v>107</v>
      </c>
      <c r="BY648" s="174" t="s">
        <v>113</v>
      </c>
      <c r="BZ648" s="174" t="s">
        <v>113</v>
      </c>
      <c r="CA648" s="174" t="s">
        <v>113</v>
      </c>
      <c r="CB648" s="174" t="s">
        <v>114</v>
      </c>
      <c r="CC648" s="174" t="s">
        <v>114</v>
      </c>
      <c r="CD648" s="174" t="s">
        <v>114</v>
      </c>
      <c r="CE648" s="174" t="s">
        <v>114</v>
      </c>
      <c r="CF648" s="181">
        <v>8500000</v>
      </c>
      <c r="CG648" s="28" t="s">
        <v>107</v>
      </c>
      <c r="CH648" s="28" t="s">
        <v>107</v>
      </c>
      <c r="CI648" s="28" t="s">
        <v>107</v>
      </c>
      <c r="CJ648" s="28" t="s">
        <v>107</v>
      </c>
      <c r="CK648" s="28" t="s">
        <v>107</v>
      </c>
      <c r="CL648" s="28" t="s">
        <v>107</v>
      </c>
      <c r="CM648" s="28" t="s">
        <v>107</v>
      </c>
      <c r="CN648" s="28" t="s">
        <v>107</v>
      </c>
      <c r="CO648" s="28" t="s">
        <v>107</v>
      </c>
      <c r="CP648" s="28" t="s">
        <v>107</v>
      </c>
      <c r="CQ648" s="28" t="s">
        <v>107</v>
      </c>
      <c r="CR648" s="28" t="s">
        <v>107</v>
      </c>
      <c r="CS648" s="28" t="s">
        <v>107</v>
      </c>
      <c r="CT648" s="28" t="s">
        <v>107</v>
      </c>
      <c r="CU648" s="332">
        <v>10936062</v>
      </c>
      <c r="CV648" s="43">
        <v>1</v>
      </c>
    </row>
    <row r="649" spans="1:100" ht="38.25">
      <c r="A649" s="28">
        <v>900</v>
      </c>
      <c r="B649" s="29" t="s">
        <v>266</v>
      </c>
      <c r="C649" s="72" t="s">
        <v>2</v>
      </c>
      <c r="D649" s="29" t="s">
        <v>337</v>
      </c>
      <c r="E649" s="42" t="s">
        <v>346</v>
      </c>
      <c r="F649" s="42" t="s">
        <v>107</v>
      </c>
      <c r="G649" s="42" t="s">
        <v>1882</v>
      </c>
      <c r="H649" s="42" t="s">
        <v>400</v>
      </c>
      <c r="I649" s="28">
        <v>3006154</v>
      </c>
      <c r="J649" s="28" t="s">
        <v>1883</v>
      </c>
      <c r="K649" s="31" t="s">
        <v>107</v>
      </c>
      <c r="L649" s="136">
        <v>163</v>
      </c>
      <c r="M649" s="122" t="s">
        <v>107</v>
      </c>
      <c r="N649" s="34">
        <v>170000000</v>
      </c>
      <c r="O649" s="28" t="s">
        <v>979</v>
      </c>
      <c r="P649" s="28" t="s">
        <v>130</v>
      </c>
      <c r="Q649" s="28" t="s">
        <v>1056</v>
      </c>
      <c r="R649" s="33" t="s">
        <v>843</v>
      </c>
      <c r="S649" s="28" t="s">
        <v>107</v>
      </c>
      <c r="T649" s="42" t="s">
        <v>107</v>
      </c>
      <c r="U649" s="28" t="s">
        <v>107</v>
      </c>
      <c r="V649" s="28" t="s">
        <v>107</v>
      </c>
      <c r="W649" s="28" t="str">
        <f t="shared" si="10"/>
        <v>N.A.</v>
      </c>
      <c r="X649" s="57" t="s">
        <v>2412</v>
      </c>
      <c r="Y649" s="207">
        <v>0.01</v>
      </c>
      <c r="Z649" s="207">
        <v>0.02</v>
      </c>
      <c r="AA649" s="207">
        <v>0.03</v>
      </c>
      <c r="AB649" s="207">
        <v>0.04</v>
      </c>
      <c r="AC649" s="207">
        <v>0.04</v>
      </c>
      <c r="AD649" s="207">
        <v>0.04</v>
      </c>
      <c r="AE649" s="28" t="s">
        <v>1251</v>
      </c>
      <c r="AF649" s="28" t="s">
        <v>1251</v>
      </c>
      <c r="AG649" s="28" t="s">
        <v>1251</v>
      </c>
      <c r="AH649" s="173">
        <v>1</v>
      </c>
      <c r="AI649" s="38" t="s">
        <v>107</v>
      </c>
      <c r="AJ649" s="38">
        <v>589650</v>
      </c>
      <c r="AK649" s="38">
        <v>708758</v>
      </c>
      <c r="AL649" s="38" t="s">
        <v>107</v>
      </c>
      <c r="AM649" s="38" t="s">
        <v>107</v>
      </c>
      <c r="AN649" s="38">
        <v>9467039</v>
      </c>
      <c r="AO649" s="38" t="s">
        <v>107</v>
      </c>
      <c r="AP649" s="38">
        <v>365582</v>
      </c>
      <c r="AQ649" s="38">
        <v>389168</v>
      </c>
      <c r="AR649" s="38">
        <v>0</v>
      </c>
      <c r="AS649" s="38" t="s">
        <v>107</v>
      </c>
      <c r="AT649" s="38" t="s">
        <v>107</v>
      </c>
      <c r="AU649" s="38" t="s">
        <v>107</v>
      </c>
      <c r="AV649" s="38" t="s">
        <v>107</v>
      </c>
      <c r="AW649" s="38" t="s">
        <v>107</v>
      </c>
      <c r="AX649" s="38">
        <v>2995420</v>
      </c>
      <c r="AY649" s="38">
        <v>0</v>
      </c>
      <c r="AZ649" s="38">
        <v>4325458</v>
      </c>
      <c r="BA649" s="38">
        <v>2526832</v>
      </c>
      <c r="BB649" s="38" t="s">
        <v>107</v>
      </c>
      <c r="BC649" s="38">
        <v>1273643</v>
      </c>
      <c r="BD649" s="38">
        <v>179547</v>
      </c>
      <c r="BE649" s="38">
        <v>1528371</v>
      </c>
      <c r="BF649" s="38">
        <v>1387411</v>
      </c>
      <c r="BG649" s="38">
        <v>3884750</v>
      </c>
      <c r="BH649" s="38">
        <v>114258</v>
      </c>
      <c r="BI649" s="38">
        <v>2358599</v>
      </c>
      <c r="BJ649" s="38">
        <v>613236</v>
      </c>
      <c r="BK649" s="38" t="s">
        <v>107</v>
      </c>
      <c r="BL649" s="38" t="s">
        <v>107</v>
      </c>
      <c r="BM649" s="38" t="s">
        <v>107</v>
      </c>
      <c r="BN649" s="38">
        <v>9589457</v>
      </c>
      <c r="BO649" s="38">
        <v>212192</v>
      </c>
      <c r="BP649" s="38" t="s">
        <v>107</v>
      </c>
      <c r="BQ649" s="38" t="s">
        <v>107</v>
      </c>
      <c r="BR649" s="38" t="s">
        <v>107</v>
      </c>
      <c r="BS649" s="38">
        <v>745317</v>
      </c>
      <c r="BT649" s="330" t="s">
        <v>107</v>
      </c>
      <c r="BU649" s="38" t="s">
        <v>107</v>
      </c>
      <c r="BV649" s="38" t="s">
        <v>107</v>
      </c>
      <c r="BW649" s="38" t="s">
        <v>107</v>
      </c>
      <c r="BX649" s="38" t="s">
        <v>107</v>
      </c>
      <c r="BY649" s="174" t="s">
        <v>113</v>
      </c>
      <c r="BZ649" s="174" t="s">
        <v>113</v>
      </c>
      <c r="CA649" s="174" t="s">
        <v>113</v>
      </c>
      <c r="CB649" s="174" t="s">
        <v>114</v>
      </c>
      <c r="CC649" s="174" t="s">
        <v>114</v>
      </c>
      <c r="CD649" s="174" t="s">
        <v>114</v>
      </c>
      <c r="CE649" s="174" t="s">
        <v>114</v>
      </c>
      <c r="CF649" s="181">
        <v>8500000</v>
      </c>
      <c r="CG649" s="28" t="s">
        <v>107</v>
      </c>
      <c r="CH649" s="28" t="s">
        <v>107</v>
      </c>
      <c r="CI649" s="28" t="s">
        <v>107</v>
      </c>
      <c r="CJ649" s="28" t="s">
        <v>107</v>
      </c>
      <c r="CK649" s="28" t="s">
        <v>107</v>
      </c>
      <c r="CL649" s="28" t="s">
        <v>107</v>
      </c>
      <c r="CM649" s="28" t="s">
        <v>107</v>
      </c>
      <c r="CN649" s="28" t="s">
        <v>107</v>
      </c>
      <c r="CO649" s="28" t="s">
        <v>107</v>
      </c>
      <c r="CP649" s="28" t="s">
        <v>107</v>
      </c>
      <c r="CQ649" s="28" t="s">
        <v>107</v>
      </c>
      <c r="CR649" s="28" t="s">
        <v>107</v>
      </c>
      <c r="CS649" s="28" t="s">
        <v>107</v>
      </c>
      <c r="CT649" s="28" t="s">
        <v>107</v>
      </c>
      <c r="CU649" s="332">
        <v>9849089</v>
      </c>
      <c r="CV649" s="43">
        <v>1</v>
      </c>
    </row>
    <row r="650" spans="1:100" ht="25.5">
      <c r="A650" s="28">
        <v>901</v>
      </c>
      <c r="B650" s="29" t="s">
        <v>266</v>
      </c>
      <c r="C650" s="72" t="s">
        <v>2</v>
      </c>
      <c r="D650" s="29" t="s">
        <v>337</v>
      </c>
      <c r="E650" s="42" t="s">
        <v>346</v>
      </c>
      <c r="F650" s="42" t="s">
        <v>107</v>
      </c>
      <c r="G650" s="42" t="s">
        <v>1884</v>
      </c>
      <c r="H650" s="42" t="s">
        <v>400</v>
      </c>
      <c r="I650" s="28">
        <v>3006155</v>
      </c>
      <c r="J650" s="28" t="s">
        <v>1885</v>
      </c>
      <c r="K650" s="31" t="s">
        <v>107</v>
      </c>
      <c r="L650" s="136">
        <v>163</v>
      </c>
      <c r="M650" s="122" t="s">
        <v>107</v>
      </c>
      <c r="N650" s="34">
        <v>210000000</v>
      </c>
      <c r="O650" s="28" t="s">
        <v>979</v>
      </c>
      <c r="P650" s="28" t="s">
        <v>130</v>
      </c>
      <c r="Q650" s="28" t="s">
        <v>1056</v>
      </c>
      <c r="R650" s="33" t="s">
        <v>843</v>
      </c>
      <c r="S650" s="28" t="s">
        <v>107</v>
      </c>
      <c r="T650" s="42" t="s">
        <v>107</v>
      </c>
      <c r="U650" s="28" t="s">
        <v>107</v>
      </c>
      <c r="V650" s="28" t="s">
        <v>107</v>
      </c>
      <c r="W650" s="28" t="str">
        <f t="shared" si="10"/>
        <v>N.A.</v>
      </c>
      <c r="X650" s="57" t="s">
        <v>2412</v>
      </c>
      <c r="Y650" s="207">
        <v>0.01</v>
      </c>
      <c r="Z650" s="207">
        <v>0.02</v>
      </c>
      <c r="AA650" s="207">
        <v>0.03</v>
      </c>
      <c r="AB650" s="207">
        <v>0.04</v>
      </c>
      <c r="AC650" s="207">
        <v>0.04</v>
      </c>
      <c r="AD650" s="207">
        <v>0.04</v>
      </c>
      <c r="AE650" s="28" t="s">
        <v>1251</v>
      </c>
      <c r="AF650" s="28" t="s">
        <v>1251</v>
      </c>
      <c r="AG650" s="28" t="s">
        <v>1251</v>
      </c>
      <c r="AH650" s="173">
        <v>1</v>
      </c>
      <c r="AI650" s="38" t="s">
        <v>107</v>
      </c>
      <c r="AJ650" s="38">
        <v>589650</v>
      </c>
      <c r="AK650" s="38">
        <v>708758</v>
      </c>
      <c r="AL650" s="38" t="s">
        <v>107</v>
      </c>
      <c r="AM650" s="38" t="s">
        <v>107</v>
      </c>
      <c r="AN650" s="38">
        <v>9467039</v>
      </c>
      <c r="AO650" s="38" t="s">
        <v>107</v>
      </c>
      <c r="AP650" s="38">
        <v>365582</v>
      </c>
      <c r="AQ650" s="38">
        <v>389168</v>
      </c>
      <c r="AR650" s="38">
        <v>0</v>
      </c>
      <c r="AS650" s="38" t="s">
        <v>107</v>
      </c>
      <c r="AT650" s="38" t="s">
        <v>107</v>
      </c>
      <c r="AU650" s="38" t="s">
        <v>107</v>
      </c>
      <c r="AV650" s="38" t="s">
        <v>107</v>
      </c>
      <c r="AW650" s="38" t="s">
        <v>107</v>
      </c>
      <c r="AX650" s="38">
        <v>2995420</v>
      </c>
      <c r="AY650" s="38">
        <v>0</v>
      </c>
      <c r="AZ650" s="38">
        <v>4325458</v>
      </c>
      <c r="BA650" s="38">
        <v>2526832</v>
      </c>
      <c r="BB650" s="38" t="s">
        <v>107</v>
      </c>
      <c r="BC650" s="38">
        <v>1273643</v>
      </c>
      <c r="BD650" s="38">
        <v>179547</v>
      </c>
      <c r="BE650" s="38">
        <v>1528371</v>
      </c>
      <c r="BF650" s="38">
        <v>1387411</v>
      </c>
      <c r="BG650" s="38">
        <v>3884750</v>
      </c>
      <c r="BH650" s="38">
        <v>114258</v>
      </c>
      <c r="BI650" s="38">
        <v>2358599</v>
      </c>
      <c r="BJ650" s="38">
        <v>613236</v>
      </c>
      <c r="BK650" s="38" t="s">
        <v>107</v>
      </c>
      <c r="BL650" s="38" t="s">
        <v>107</v>
      </c>
      <c r="BM650" s="38" t="s">
        <v>107</v>
      </c>
      <c r="BN650" s="38">
        <v>9589457</v>
      </c>
      <c r="BO650" s="38">
        <v>212192</v>
      </c>
      <c r="BP650" s="38" t="s">
        <v>107</v>
      </c>
      <c r="BQ650" s="38" t="s">
        <v>107</v>
      </c>
      <c r="BR650" s="38" t="s">
        <v>107</v>
      </c>
      <c r="BS650" s="38">
        <v>745317</v>
      </c>
      <c r="BT650" s="330" t="s">
        <v>107</v>
      </c>
      <c r="BU650" s="38" t="s">
        <v>107</v>
      </c>
      <c r="BV650" s="38" t="s">
        <v>107</v>
      </c>
      <c r="BW650" s="38" t="s">
        <v>107</v>
      </c>
      <c r="BX650" s="38" t="s">
        <v>107</v>
      </c>
      <c r="BY650" s="174" t="s">
        <v>113</v>
      </c>
      <c r="BZ650" s="174" t="s">
        <v>113</v>
      </c>
      <c r="CA650" s="174" t="s">
        <v>113</v>
      </c>
      <c r="CB650" s="174" t="s">
        <v>114</v>
      </c>
      <c r="CC650" s="174" t="s">
        <v>114</v>
      </c>
      <c r="CD650" s="174" t="s">
        <v>114</v>
      </c>
      <c r="CE650" s="174" t="s">
        <v>114</v>
      </c>
      <c r="CF650" s="181">
        <v>8500000</v>
      </c>
      <c r="CG650" s="28" t="s">
        <v>107</v>
      </c>
      <c r="CH650" s="28" t="s">
        <v>107</v>
      </c>
      <c r="CI650" s="28" t="s">
        <v>107</v>
      </c>
      <c r="CJ650" s="28" t="s">
        <v>107</v>
      </c>
      <c r="CK650" s="28" t="s">
        <v>107</v>
      </c>
      <c r="CL650" s="28" t="s">
        <v>107</v>
      </c>
      <c r="CM650" s="28" t="s">
        <v>107</v>
      </c>
      <c r="CN650" s="28" t="s">
        <v>107</v>
      </c>
      <c r="CO650" s="28" t="s">
        <v>107</v>
      </c>
      <c r="CP650" s="28" t="s">
        <v>107</v>
      </c>
      <c r="CQ650" s="28" t="s">
        <v>107</v>
      </c>
      <c r="CR650" s="28" t="s">
        <v>107</v>
      </c>
      <c r="CS650" s="28" t="s">
        <v>107</v>
      </c>
      <c r="CT650" s="28" t="s">
        <v>107</v>
      </c>
      <c r="CU650" s="332">
        <v>9849089</v>
      </c>
      <c r="CV650" s="43">
        <v>1</v>
      </c>
    </row>
    <row r="651" spans="1:100" ht="25.5">
      <c r="A651" s="28">
        <v>902</v>
      </c>
      <c r="B651" s="29" t="s">
        <v>104</v>
      </c>
      <c r="C651" s="182" t="s">
        <v>4</v>
      </c>
      <c r="D651" s="29" t="s">
        <v>1112</v>
      </c>
      <c r="E651" s="42" t="s">
        <v>1113</v>
      </c>
      <c r="F651" s="42" t="s">
        <v>107</v>
      </c>
      <c r="G651" s="30" t="s">
        <v>1886</v>
      </c>
      <c r="H651" s="28" t="s">
        <v>109</v>
      </c>
      <c r="I651" s="28">
        <v>1611203</v>
      </c>
      <c r="J651" s="28" t="s">
        <v>1887</v>
      </c>
      <c r="K651" s="31" t="s">
        <v>107</v>
      </c>
      <c r="L651" s="56">
        <v>185</v>
      </c>
      <c r="M651" s="28" t="s">
        <v>107</v>
      </c>
      <c r="N651" s="34">
        <v>215000000</v>
      </c>
      <c r="O651" s="28" t="s">
        <v>107</v>
      </c>
      <c r="P651" s="28" t="s">
        <v>2415</v>
      </c>
      <c r="Q651" s="28" t="s">
        <v>360</v>
      </c>
      <c r="R651" s="33" t="s">
        <v>843</v>
      </c>
      <c r="S651" s="28">
        <v>9500</v>
      </c>
      <c r="T651" s="28">
        <v>3075</v>
      </c>
      <c r="U651" s="69">
        <v>6425</v>
      </c>
      <c r="V651" s="56" t="s">
        <v>1123</v>
      </c>
      <c r="W651" s="28" t="str">
        <f t="shared" si="10"/>
        <v>N.A.</v>
      </c>
      <c r="X651" s="57" t="s">
        <v>2413</v>
      </c>
      <c r="Y651" s="207">
        <v>0.08</v>
      </c>
      <c r="Z651" s="207">
        <v>0.08</v>
      </c>
      <c r="AA651" s="207">
        <v>0.08</v>
      </c>
      <c r="AB651" s="207">
        <v>0.08</v>
      </c>
      <c r="AC651" s="207">
        <v>0.09</v>
      </c>
      <c r="AD651" s="207">
        <v>0.1</v>
      </c>
      <c r="AE651" s="28" t="s">
        <v>113</v>
      </c>
      <c r="AF651" s="28" t="s">
        <v>113</v>
      </c>
      <c r="AG651" s="28" t="s">
        <v>113</v>
      </c>
      <c r="AH651" s="45">
        <v>1</v>
      </c>
      <c r="AI651" s="38" t="s">
        <v>107</v>
      </c>
      <c r="AJ651" s="38">
        <v>535272</v>
      </c>
      <c r="AK651" s="38">
        <v>764674</v>
      </c>
      <c r="AL651" s="38">
        <v>7712782</v>
      </c>
      <c r="AM651" s="38" t="s">
        <v>107</v>
      </c>
      <c r="AN651" s="38">
        <v>12124379</v>
      </c>
      <c r="AO651" s="38">
        <v>527502</v>
      </c>
      <c r="AP651" s="38">
        <v>1338179</v>
      </c>
      <c r="AQ651" s="38">
        <v>128475</v>
      </c>
      <c r="AR651" s="38">
        <v>1508493</v>
      </c>
      <c r="AS651" s="38">
        <v>35289508</v>
      </c>
      <c r="AT651" s="38">
        <v>33130554</v>
      </c>
      <c r="AU651" s="38" t="s">
        <v>107</v>
      </c>
      <c r="AV651" s="38" t="s">
        <v>107</v>
      </c>
      <c r="AW651" s="38" t="s">
        <v>107</v>
      </c>
      <c r="AX651" s="38" t="s">
        <v>107</v>
      </c>
      <c r="AY651" s="38" t="s">
        <v>107</v>
      </c>
      <c r="AZ651" s="38">
        <v>2891625</v>
      </c>
      <c r="BA651" s="38">
        <v>4089166</v>
      </c>
      <c r="BB651" s="38">
        <v>1368593</v>
      </c>
      <c r="BC651" s="38">
        <v>1533438</v>
      </c>
      <c r="BD651" s="38">
        <v>173454</v>
      </c>
      <c r="BE651" s="38">
        <v>2116818</v>
      </c>
      <c r="BF651" s="38" t="s">
        <v>107</v>
      </c>
      <c r="BG651" s="38">
        <v>5649184</v>
      </c>
      <c r="BH651" s="38">
        <v>130091</v>
      </c>
      <c r="BI651" s="38">
        <v>2318558</v>
      </c>
      <c r="BJ651" s="38" t="s">
        <v>107</v>
      </c>
      <c r="BK651" s="38" t="s">
        <v>107</v>
      </c>
      <c r="BL651" s="38" t="s">
        <v>107</v>
      </c>
      <c r="BM651" s="38">
        <v>2862417</v>
      </c>
      <c r="BN651" s="38">
        <v>7892091</v>
      </c>
      <c r="BO651" s="38">
        <v>130091</v>
      </c>
      <c r="BP651" s="38">
        <v>7119116</v>
      </c>
      <c r="BQ651" s="38">
        <v>16970553</v>
      </c>
      <c r="BR651" s="38">
        <v>8181503</v>
      </c>
      <c r="BS651" s="38">
        <v>2024137</v>
      </c>
      <c r="BT651" s="330" t="s">
        <v>107</v>
      </c>
      <c r="BU651" s="38" t="s">
        <v>107</v>
      </c>
      <c r="BV651" s="38" t="s">
        <v>107</v>
      </c>
      <c r="BW651" s="38" t="s">
        <v>107</v>
      </c>
      <c r="BX651" s="38" t="s">
        <v>107</v>
      </c>
      <c r="BY651" s="28" t="s">
        <v>107</v>
      </c>
      <c r="BZ651" s="28" t="s">
        <v>107</v>
      </c>
      <c r="CA651" s="28" t="s">
        <v>107</v>
      </c>
      <c r="CB651" s="28" t="s">
        <v>107</v>
      </c>
      <c r="CC651" s="28" t="s">
        <v>107</v>
      </c>
      <c r="CD651" s="28" t="s">
        <v>107</v>
      </c>
      <c r="CE651" s="28" t="s">
        <v>107</v>
      </c>
      <c r="CF651" s="42" t="s">
        <v>107</v>
      </c>
      <c r="CG651" s="28" t="s">
        <v>107</v>
      </c>
      <c r="CH651" s="28" t="s">
        <v>107</v>
      </c>
      <c r="CI651" s="28" t="s">
        <v>107</v>
      </c>
      <c r="CJ651" s="28" t="s">
        <v>107</v>
      </c>
      <c r="CK651" s="28" t="s">
        <v>107</v>
      </c>
      <c r="CL651" s="28" t="s">
        <v>107</v>
      </c>
      <c r="CM651" s="183" t="s">
        <v>114</v>
      </c>
      <c r="CN651" s="183" t="s">
        <v>114</v>
      </c>
      <c r="CO651" s="183" t="s">
        <v>114</v>
      </c>
      <c r="CP651" s="183" t="s">
        <v>114</v>
      </c>
      <c r="CQ651" s="183" t="s">
        <v>114</v>
      </c>
      <c r="CR651" s="183" t="s">
        <v>114</v>
      </c>
      <c r="CS651" s="29"/>
      <c r="CT651" s="29"/>
      <c r="CU651" s="332">
        <v>20680666</v>
      </c>
      <c r="CV651" s="43">
        <v>1</v>
      </c>
    </row>
    <row r="652" spans="1:100" ht="28.5" customHeight="1">
      <c r="A652" s="28">
        <v>903</v>
      </c>
      <c r="B652" s="29" t="s">
        <v>104</v>
      </c>
      <c r="C652" s="182" t="s">
        <v>4</v>
      </c>
      <c r="D652" s="29" t="s">
        <v>1112</v>
      </c>
      <c r="E652" s="42" t="s">
        <v>1113</v>
      </c>
      <c r="F652" s="42" t="s">
        <v>107</v>
      </c>
      <c r="G652" s="30" t="s">
        <v>1888</v>
      </c>
      <c r="H652" s="28" t="s">
        <v>109</v>
      </c>
      <c r="I652" s="28">
        <v>1611204</v>
      </c>
      <c r="J652" s="28" t="s">
        <v>1889</v>
      </c>
      <c r="K652" s="31" t="s">
        <v>107</v>
      </c>
      <c r="L652" s="28">
        <v>185</v>
      </c>
      <c r="M652" s="28" t="s">
        <v>107</v>
      </c>
      <c r="N652" s="34">
        <v>225500000</v>
      </c>
      <c r="O652" s="28" t="s">
        <v>107</v>
      </c>
      <c r="P652" s="28" t="s">
        <v>2415</v>
      </c>
      <c r="Q652" s="28" t="s">
        <v>360</v>
      </c>
      <c r="R652" s="33" t="s">
        <v>843</v>
      </c>
      <c r="S652" s="28">
        <v>9500</v>
      </c>
      <c r="T652" s="28">
        <v>3183</v>
      </c>
      <c r="U652" s="69">
        <v>6317</v>
      </c>
      <c r="V652" s="56" t="s">
        <v>1123</v>
      </c>
      <c r="W652" s="28" t="str">
        <f t="shared" si="10"/>
        <v>N.A.</v>
      </c>
      <c r="X652" s="57" t="s">
        <v>2413</v>
      </c>
      <c r="Y652" s="207">
        <v>0.08</v>
      </c>
      <c r="Z652" s="207">
        <v>0.08</v>
      </c>
      <c r="AA652" s="207">
        <v>0.08</v>
      </c>
      <c r="AB652" s="207">
        <v>0.08</v>
      </c>
      <c r="AC652" s="207">
        <v>0.09</v>
      </c>
      <c r="AD652" s="207">
        <v>0.1</v>
      </c>
      <c r="AE652" s="28" t="s">
        <v>1251</v>
      </c>
      <c r="AF652" s="28" t="s">
        <v>1251</v>
      </c>
      <c r="AG652" s="28" t="s">
        <v>1251</v>
      </c>
      <c r="AH652" s="37">
        <v>1</v>
      </c>
      <c r="AI652" s="38" t="s">
        <v>107</v>
      </c>
      <c r="AJ652" s="38">
        <v>535272</v>
      </c>
      <c r="AK652" s="38">
        <v>764674</v>
      </c>
      <c r="AL652" s="38">
        <v>7712782</v>
      </c>
      <c r="AM652" s="38" t="s">
        <v>107</v>
      </c>
      <c r="AN652" s="38">
        <v>12124379</v>
      </c>
      <c r="AO652" s="38">
        <v>527502</v>
      </c>
      <c r="AP652" s="38">
        <v>1338179</v>
      </c>
      <c r="AQ652" s="38">
        <v>128475</v>
      </c>
      <c r="AR652" s="38">
        <v>1508493</v>
      </c>
      <c r="AS652" s="38">
        <v>55954662</v>
      </c>
      <c r="AT652" s="38">
        <v>59684972</v>
      </c>
      <c r="AU652" s="38" t="s">
        <v>107</v>
      </c>
      <c r="AV652" s="38" t="s">
        <v>107</v>
      </c>
      <c r="AW652" s="38" t="s">
        <v>107</v>
      </c>
      <c r="AX652" s="38" t="s">
        <v>107</v>
      </c>
      <c r="AY652" s="38" t="s">
        <v>107</v>
      </c>
      <c r="AZ652" s="38">
        <v>2891625</v>
      </c>
      <c r="BA652" s="38">
        <v>4089166</v>
      </c>
      <c r="BB652" s="38">
        <v>1368593</v>
      </c>
      <c r="BC652" s="38">
        <v>1533438</v>
      </c>
      <c r="BD652" s="38">
        <v>173454</v>
      </c>
      <c r="BE652" s="38">
        <v>2116818</v>
      </c>
      <c r="BF652" s="38">
        <v>1865156</v>
      </c>
      <c r="BG652" s="38">
        <v>5649184</v>
      </c>
      <c r="BH652" s="38">
        <v>130091</v>
      </c>
      <c r="BI652" s="38">
        <v>2318558</v>
      </c>
      <c r="BJ652" s="38" t="s">
        <v>107</v>
      </c>
      <c r="BK652" s="38" t="s">
        <v>107</v>
      </c>
      <c r="BL652" s="38" t="s">
        <v>107</v>
      </c>
      <c r="BM652" s="38">
        <v>2862417</v>
      </c>
      <c r="BN652" s="38">
        <v>7892091</v>
      </c>
      <c r="BO652" s="38">
        <v>130091</v>
      </c>
      <c r="BP652" s="38">
        <v>7119116</v>
      </c>
      <c r="BQ652" s="38">
        <v>16970553</v>
      </c>
      <c r="BR652" s="38">
        <v>2</v>
      </c>
      <c r="BS652" s="38">
        <v>2024137</v>
      </c>
      <c r="BT652" s="330" t="s">
        <v>107</v>
      </c>
      <c r="BU652" s="38" t="s">
        <v>107</v>
      </c>
      <c r="BV652" s="38" t="s">
        <v>107</v>
      </c>
      <c r="BW652" s="38" t="s">
        <v>107</v>
      </c>
      <c r="BX652" s="38" t="s">
        <v>107</v>
      </c>
      <c r="BY652" s="28" t="s">
        <v>107</v>
      </c>
      <c r="BZ652" s="28" t="s">
        <v>107</v>
      </c>
      <c r="CA652" s="28" t="s">
        <v>107</v>
      </c>
      <c r="CB652" s="28" t="s">
        <v>107</v>
      </c>
      <c r="CC652" s="28" t="s">
        <v>107</v>
      </c>
      <c r="CD652" s="28" t="s">
        <v>107</v>
      </c>
      <c r="CE652" s="28" t="s">
        <v>107</v>
      </c>
      <c r="CF652" s="42" t="s">
        <v>107</v>
      </c>
      <c r="CG652" s="28" t="s">
        <v>107</v>
      </c>
      <c r="CH652" s="28" t="s">
        <v>107</v>
      </c>
      <c r="CI652" s="28" t="s">
        <v>107</v>
      </c>
      <c r="CJ652" s="28" t="s">
        <v>107</v>
      </c>
      <c r="CK652" s="28" t="s">
        <v>107</v>
      </c>
      <c r="CL652" s="28" t="s">
        <v>107</v>
      </c>
      <c r="CM652" s="183" t="s">
        <v>114</v>
      </c>
      <c r="CN652" s="183" t="s">
        <v>114</v>
      </c>
      <c r="CO652" s="183" t="s">
        <v>114</v>
      </c>
      <c r="CP652" s="183" t="s">
        <v>114</v>
      </c>
      <c r="CQ652" s="183" t="s">
        <v>114</v>
      </c>
      <c r="CR652" s="183" t="s">
        <v>114</v>
      </c>
      <c r="CS652" s="183" t="s">
        <v>107</v>
      </c>
      <c r="CT652" s="183" t="s">
        <v>107</v>
      </c>
      <c r="CU652" s="332">
        <v>20680666</v>
      </c>
      <c r="CV652" s="43">
        <v>1</v>
      </c>
    </row>
    <row r="653" spans="1:100" ht="51">
      <c r="A653" s="28">
        <v>904</v>
      </c>
      <c r="B653" s="29" t="s">
        <v>104</v>
      </c>
      <c r="C653" s="184" t="s">
        <v>4</v>
      </c>
      <c r="D653" s="29" t="s">
        <v>1112</v>
      </c>
      <c r="E653" s="42" t="s">
        <v>1113</v>
      </c>
      <c r="F653" s="42" t="s">
        <v>107</v>
      </c>
      <c r="G653" s="30" t="s">
        <v>1890</v>
      </c>
      <c r="H653" s="28" t="s">
        <v>109</v>
      </c>
      <c r="I653" s="28">
        <v>1611192</v>
      </c>
      <c r="J653" s="28" t="s">
        <v>1891</v>
      </c>
      <c r="K653" s="31" t="s">
        <v>107</v>
      </c>
      <c r="L653" s="28">
        <v>210</v>
      </c>
      <c r="M653" s="28" t="s">
        <v>107</v>
      </c>
      <c r="N653" s="34">
        <v>270600000</v>
      </c>
      <c r="O653" s="28" t="s">
        <v>107</v>
      </c>
      <c r="P653" s="28" t="s">
        <v>2415</v>
      </c>
      <c r="Q653" s="28" t="s">
        <v>360</v>
      </c>
      <c r="R653" s="33" t="s">
        <v>843</v>
      </c>
      <c r="S653" s="28">
        <v>10400</v>
      </c>
      <c r="T653" s="28">
        <v>3908</v>
      </c>
      <c r="U653" s="69">
        <v>6892</v>
      </c>
      <c r="V653" s="56" t="s">
        <v>1125</v>
      </c>
      <c r="W653" s="28" t="str">
        <f t="shared" si="10"/>
        <v>N.A.</v>
      </c>
      <c r="X653" s="57" t="s">
        <v>2414</v>
      </c>
      <c r="Y653" s="320">
        <v>0.08</v>
      </c>
      <c r="Z653" s="320">
        <v>0.08</v>
      </c>
      <c r="AA653" s="320">
        <v>0.08</v>
      </c>
      <c r="AB653" s="320">
        <v>0.08</v>
      </c>
      <c r="AC653" s="320">
        <v>0.09</v>
      </c>
      <c r="AD653" s="320">
        <v>0.1</v>
      </c>
      <c r="AE653" s="28" t="s">
        <v>113</v>
      </c>
      <c r="AF653" s="28" t="s">
        <v>113</v>
      </c>
      <c r="AG653" s="28" t="s">
        <v>113</v>
      </c>
      <c r="AH653" s="45">
        <v>1</v>
      </c>
      <c r="AI653" s="38" t="s">
        <v>107</v>
      </c>
      <c r="AJ653" s="38">
        <v>535272</v>
      </c>
      <c r="AK653" s="38">
        <v>764674</v>
      </c>
      <c r="AL653" s="38">
        <v>7712782</v>
      </c>
      <c r="AM653" s="38" t="s">
        <v>107</v>
      </c>
      <c r="AN653" s="38">
        <v>12124379</v>
      </c>
      <c r="AO653" s="38">
        <v>527502</v>
      </c>
      <c r="AP653" s="38">
        <v>1338179</v>
      </c>
      <c r="AQ653" s="38">
        <v>128475</v>
      </c>
      <c r="AR653" s="38">
        <v>1508493</v>
      </c>
      <c r="AS653" s="38">
        <v>44142554</v>
      </c>
      <c r="AT653" s="38">
        <v>52627575</v>
      </c>
      <c r="AU653" s="38" t="s">
        <v>107</v>
      </c>
      <c r="AV653" s="38" t="s">
        <v>107</v>
      </c>
      <c r="AW653" s="38" t="s">
        <v>107</v>
      </c>
      <c r="AX653" s="38" t="s">
        <v>107</v>
      </c>
      <c r="AY653" s="38" t="s">
        <v>107</v>
      </c>
      <c r="AZ653" s="38">
        <v>2891625</v>
      </c>
      <c r="BA653" s="38">
        <v>4089166</v>
      </c>
      <c r="BB653" s="38">
        <v>1368593</v>
      </c>
      <c r="BC653" s="38">
        <v>1533438</v>
      </c>
      <c r="BD653" s="38">
        <v>173454</v>
      </c>
      <c r="BE653" s="38">
        <v>2116818</v>
      </c>
      <c r="BF653" s="38" t="s">
        <v>107</v>
      </c>
      <c r="BG653" s="38">
        <v>5649184</v>
      </c>
      <c r="BH653" s="38">
        <v>130091</v>
      </c>
      <c r="BI653" s="38">
        <v>2318558</v>
      </c>
      <c r="BJ653" s="38" t="s">
        <v>107</v>
      </c>
      <c r="BK653" s="38" t="s">
        <v>107</v>
      </c>
      <c r="BL653" s="38" t="s">
        <v>107</v>
      </c>
      <c r="BM653" s="38">
        <v>4702542</v>
      </c>
      <c r="BN653" s="38">
        <v>7892091</v>
      </c>
      <c r="BO653" s="38">
        <v>130091</v>
      </c>
      <c r="BP653" s="38">
        <v>7119116</v>
      </c>
      <c r="BQ653" s="38">
        <v>13710260</v>
      </c>
      <c r="BR653" s="38">
        <v>8181503</v>
      </c>
      <c r="BS653" s="38">
        <v>2024137</v>
      </c>
      <c r="BT653" s="330" t="s">
        <v>107</v>
      </c>
      <c r="BU653" s="38" t="s">
        <v>107</v>
      </c>
      <c r="BV653" s="38" t="s">
        <v>107</v>
      </c>
      <c r="BW653" s="38" t="s">
        <v>107</v>
      </c>
      <c r="BX653" s="38" t="s">
        <v>107</v>
      </c>
      <c r="BY653" s="28" t="s">
        <v>107</v>
      </c>
      <c r="BZ653" s="28" t="s">
        <v>107</v>
      </c>
      <c r="CA653" s="28" t="s">
        <v>107</v>
      </c>
      <c r="CB653" s="28" t="s">
        <v>107</v>
      </c>
      <c r="CC653" s="28" t="s">
        <v>107</v>
      </c>
      <c r="CD653" s="28" t="s">
        <v>107</v>
      </c>
      <c r="CE653" s="28" t="s">
        <v>107</v>
      </c>
      <c r="CF653" s="42" t="s">
        <v>107</v>
      </c>
      <c r="CG653" s="28" t="s">
        <v>107</v>
      </c>
      <c r="CH653" s="28" t="s">
        <v>107</v>
      </c>
      <c r="CI653" s="28" t="s">
        <v>107</v>
      </c>
      <c r="CJ653" s="28" t="s">
        <v>107</v>
      </c>
      <c r="CK653" s="28" t="s">
        <v>107</v>
      </c>
      <c r="CL653" s="28" t="s">
        <v>107</v>
      </c>
      <c r="CM653" s="183" t="s">
        <v>114</v>
      </c>
      <c r="CN653" s="183" t="s">
        <v>114</v>
      </c>
      <c r="CO653" s="183" t="s">
        <v>114</v>
      </c>
      <c r="CP653" s="183" t="s">
        <v>114</v>
      </c>
      <c r="CQ653" s="183" t="s">
        <v>114</v>
      </c>
      <c r="CR653" s="183" t="s">
        <v>114</v>
      </c>
      <c r="CS653" s="29"/>
      <c r="CT653" s="29"/>
      <c r="CU653" s="332">
        <v>27229972</v>
      </c>
      <c r="CV653" s="43">
        <v>1</v>
      </c>
    </row>
    <row r="654" spans="1:100" ht="38.25">
      <c r="A654" s="28">
        <v>905</v>
      </c>
      <c r="B654" s="29" t="s">
        <v>104</v>
      </c>
      <c r="C654" s="184" t="s">
        <v>4</v>
      </c>
      <c r="D654" s="29" t="s">
        <v>1112</v>
      </c>
      <c r="E654" s="42" t="s">
        <v>1113</v>
      </c>
      <c r="F654" s="42" t="s">
        <v>107</v>
      </c>
      <c r="G654" s="30" t="s">
        <v>1892</v>
      </c>
      <c r="H654" s="28" t="s">
        <v>109</v>
      </c>
      <c r="I654" s="28">
        <v>1611200</v>
      </c>
      <c r="J654" s="28" t="s">
        <v>1893</v>
      </c>
      <c r="K654" s="31" t="s">
        <v>107</v>
      </c>
      <c r="L654" s="56">
        <v>275</v>
      </c>
      <c r="M654" s="28" t="s">
        <v>107</v>
      </c>
      <c r="N654" s="34">
        <v>394100000</v>
      </c>
      <c r="O654" s="28" t="s">
        <v>107</v>
      </c>
      <c r="P654" s="28" t="s">
        <v>2415</v>
      </c>
      <c r="Q654" s="28" t="s">
        <v>360</v>
      </c>
      <c r="R654" s="33" t="s">
        <v>843</v>
      </c>
      <c r="S654" s="28">
        <v>17000</v>
      </c>
      <c r="T654" s="28">
        <v>5994</v>
      </c>
      <c r="U654" s="69">
        <v>11006</v>
      </c>
      <c r="V654" s="56" t="s">
        <v>1125</v>
      </c>
      <c r="W654" s="28" t="str">
        <f t="shared" si="10"/>
        <v>N.A.</v>
      </c>
      <c r="X654" s="57" t="s">
        <v>2414</v>
      </c>
      <c r="Y654" s="206">
        <v>0.06</v>
      </c>
      <c r="Z654" s="206">
        <v>0.06</v>
      </c>
      <c r="AA654" s="206">
        <v>0.06</v>
      </c>
      <c r="AB654" s="206">
        <v>0.06</v>
      </c>
      <c r="AC654" s="206">
        <v>7.0000000000000007E-2</v>
      </c>
      <c r="AD654" s="206">
        <v>0.08</v>
      </c>
      <c r="AE654" s="28" t="s">
        <v>113</v>
      </c>
      <c r="AF654" s="28" t="s">
        <v>113</v>
      </c>
      <c r="AG654" s="28" t="s">
        <v>113</v>
      </c>
      <c r="AH654" s="37">
        <v>1</v>
      </c>
      <c r="AI654" s="38" t="s">
        <v>107</v>
      </c>
      <c r="AJ654" s="38">
        <v>535272</v>
      </c>
      <c r="AK654" s="38">
        <v>764674</v>
      </c>
      <c r="AL654" s="38">
        <v>7712782</v>
      </c>
      <c r="AM654" s="38" t="s">
        <v>107</v>
      </c>
      <c r="AN654" s="38">
        <v>12124379</v>
      </c>
      <c r="AO654" s="38">
        <v>527502</v>
      </c>
      <c r="AP654" s="38">
        <v>1338179</v>
      </c>
      <c r="AQ654" s="38">
        <v>128475</v>
      </c>
      <c r="AR654" s="38">
        <v>1508493</v>
      </c>
      <c r="AS654" s="38">
        <v>51380379</v>
      </c>
      <c r="AT654" s="38">
        <v>57575467</v>
      </c>
      <c r="AU654" s="38" t="s">
        <v>107</v>
      </c>
      <c r="AV654" s="38" t="s">
        <v>107</v>
      </c>
      <c r="AW654" s="38" t="s">
        <v>107</v>
      </c>
      <c r="AX654" s="38" t="s">
        <v>107</v>
      </c>
      <c r="AY654" s="38" t="s">
        <v>107</v>
      </c>
      <c r="AZ654" s="38">
        <v>2891625</v>
      </c>
      <c r="BA654" s="38">
        <v>4089166</v>
      </c>
      <c r="BB654" s="38">
        <v>1368593</v>
      </c>
      <c r="BC654" s="38">
        <v>1533438</v>
      </c>
      <c r="BD654" s="38">
        <v>173454</v>
      </c>
      <c r="BE654" s="38">
        <v>2116818</v>
      </c>
      <c r="BF654" s="38" t="s">
        <v>107</v>
      </c>
      <c r="BG654" s="38">
        <v>5649184</v>
      </c>
      <c r="BH654" s="38">
        <v>130091</v>
      </c>
      <c r="BI654" s="38">
        <v>2318558</v>
      </c>
      <c r="BJ654" s="38" t="s">
        <v>107</v>
      </c>
      <c r="BK654" s="38" t="s">
        <v>107</v>
      </c>
      <c r="BL654" s="38" t="s">
        <v>107</v>
      </c>
      <c r="BM654" s="38">
        <v>4702542</v>
      </c>
      <c r="BN654" s="38">
        <v>7892091</v>
      </c>
      <c r="BO654" s="38">
        <v>130091</v>
      </c>
      <c r="BP654" s="38">
        <v>7119116</v>
      </c>
      <c r="BQ654" s="38">
        <v>13710260</v>
      </c>
      <c r="BR654" s="38">
        <v>8181503</v>
      </c>
      <c r="BS654" s="38">
        <v>2024137</v>
      </c>
      <c r="BT654" s="330" t="s">
        <v>107</v>
      </c>
      <c r="BU654" s="38" t="s">
        <v>107</v>
      </c>
      <c r="BV654" s="38" t="s">
        <v>107</v>
      </c>
      <c r="BW654" s="38" t="s">
        <v>107</v>
      </c>
      <c r="BX654" s="38" t="s">
        <v>107</v>
      </c>
      <c r="BY654" s="28" t="s">
        <v>107</v>
      </c>
      <c r="BZ654" s="28" t="s">
        <v>107</v>
      </c>
      <c r="CA654" s="28" t="s">
        <v>107</v>
      </c>
      <c r="CB654" s="28" t="s">
        <v>107</v>
      </c>
      <c r="CC654" s="28" t="s">
        <v>107</v>
      </c>
      <c r="CD654" s="28" t="s">
        <v>107</v>
      </c>
      <c r="CE654" s="28" t="s">
        <v>107</v>
      </c>
      <c r="CF654" s="42" t="s">
        <v>107</v>
      </c>
      <c r="CG654" s="28" t="s">
        <v>107</v>
      </c>
      <c r="CH654" s="28" t="s">
        <v>107</v>
      </c>
      <c r="CI654" s="28" t="s">
        <v>107</v>
      </c>
      <c r="CJ654" s="28" t="s">
        <v>107</v>
      </c>
      <c r="CK654" s="28" t="s">
        <v>107</v>
      </c>
      <c r="CL654" s="28" t="s">
        <v>107</v>
      </c>
      <c r="CM654" s="183" t="s">
        <v>114</v>
      </c>
      <c r="CN654" s="183" t="s">
        <v>114</v>
      </c>
      <c r="CO654" s="183" t="s">
        <v>114</v>
      </c>
      <c r="CP654" s="183" t="s">
        <v>114</v>
      </c>
      <c r="CQ654" s="183" t="s">
        <v>114</v>
      </c>
      <c r="CR654" s="183" t="s">
        <v>114</v>
      </c>
      <c r="CS654" s="29"/>
      <c r="CT654" s="29"/>
      <c r="CU654" s="332">
        <v>32698271</v>
      </c>
      <c r="CV654" s="43">
        <v>1</v>
      </c>
    </row>
    <row r="655" spans="1:100" ht="38.25">
      <c r="A655" s="28">
        <v>906</v>
      </c>
      <c r="B655" s="29" t="s">
        <v>104</v>
      </c>
      <c r="C655" s="184" t="s">
        <v>4</v>
      </c>
      <c r="D655" s="29" t="s">
        <v>1112</v>
      </c>
      <c r="E655" s="42" t="s">
        <v>1113</v>
      </c>
      <c r="F655" s="42" t="s">
        <v>107</v>
      </c>
      <c r="G655" s="30" t="s">
        <v>1894</v>
      </c>
      <c r="H655" s="28" t="s">
        <v>109</v>
      </c>
      <c r="I655" s="28">
        <v>1611197</v>
      </c>
      <c r="J655" s="28" t="s">
        <v>1895</v>
      </c>
      <c r="K655" s="31" t="s">
        <v>107</v>
      </c>
      <c r="L655" s="56">
        <v>275</v>
      </c>
      <c r="M655" s="28" t="s">
        <v>107</v>
      </c>
      <c r="N655" s="34">
        <v>478400000</v>
      </c>
      <c r="O655" s="28" t="s">
        <v>107</v>
      </c>
      <c r="P655" s="28" t="s">
        <v>2415</v>
      </c>
      <c r="Q655" s="28" t="s">
        <v>360</v>
      </c>
      <c r="R655" s="33" t="s">
        <v>1129</v>
      </c>
      <c r="S655" s="28">
        <v>26500</v>
      </c>
      <c r="T655" s="28">
        <v>7778</v>
      </c>
      <c r="U655" s="69">
        <v>18722</v>
      </c>
      <c r="V655" s="56" t="s">
        <v>1125</v>
      </c>
      <c r="W655" s="28" t="str">
        <f t="shared" si="10"/>
        <v>N.A.</v>
      </c>
      <c r="X655" s="57" t="s">
        <v>2414</v>
      </c>
      <c r="Y655" s="206">
        <v>7.0000000000000007E-2</v>
      </c>
      <c r="Z655" s="206">
        <v>7.0000000000000007E-2</v>
      </c>
      <c r="AA655" s="206">
        <v>7.0000000000000007E-2</v>
      </c>
      <c r="AB655" s="206">
        <v>7.0000000000000007E-2</v>
      </c>
      <c r="AC655" s="206">
        <v>0.08</v>
      </c>
      <c r="AD655" s="206">
        <v>0.09</v>
      </c>
      <c r="AE655" s="28" t="s">
        <v>113</v>
      </c>
      <c r="AF655" s="28" t="s">
        <v>113</v>
      </c>
      <c r="AG655" s="28" t="s">
        <v>113</v>
      </c>
      <c r="AH655" s="37">
        <v>1</v>
      </c>
      <c r="AI655" s="38" t="s">
        <v>107</v>
      </c>
      <c r="AJ655" s="38">
        <v>535272</v>
      </c>
      <c r="AK655" s="38">
        <v>764674</v>
      </c>
      <c r="AL655" s="38">
        <v>7712782</v>
      </c>
      <c r="AM655" s="38" t="s">
        <v>107</v>
      </c>
      <c r="AN655" s="38">
        <v>12124379</v>
      </c>
      <c r="AO655" s="38">
        <v>527502</v>
      </c>
      <c r="AP655" s="38">
        <v>1338179</v>
      </c>
      <c r="AQ655" s="38">
        <v>128475</v>
      </c>
      <c r="AR655" s="38">
        <v>1508493</v>
      </c>
      <c r="AS655" s="38">
        <v>52443563</v>
      </c>
      <c r="AT655" s="38">
        <v>58822663</v>
      </c>
      <c r="AU655" s="38" t="s">
        <v>107</v>
      </c>
      <c r="AV655" s="38" t="s">
        <v>107</v>
      </c>
      <c r="AW655" s="38" t="s">
        <v>107</v>
      </c>
      <c r="AX655" s="38" t="s">
        <v>107</v>
      </c>
      <c r="AY655" s="38" t="s">
        <v>107</v>
      </c>
      <c r="AZ655" s="38">
        <v>2891625</v>
      </c>
      <c r="BA655" s="38">
        <v>4089166</v>
      </c>
      <c r="BB655" s="38">
        <v>1368593</v>
      </c>
      <c r="BC655" s="38">
        <v>1533438</v>
      </c>
      <c r="BD655" s="38">
        <v>173454</v>
      </c>
      <c r="BE655" s="38">
        <v>2116818</v>
      </c>
      <c r="BF655" s="38" t="s">
        <v>107</v>
      </c>
      <c r="BG655" s="38">
        <v>5649184</v>
      </c>
      <c r="BH655" s="38">
        <v>130091</v>
      </c>
      <c r="BI655" s="38">
        <v>2318558</v>
      </c>
      <c r="BJ655" s="38" t="s">
        <v>107</v>
      </c>
      <c r="BK655" s="38" t="s">
        <v>107</v>
      </c>
      <c r="BL655" s="38" t="s">
        <v>107</v>
      </c>
      <c r="BM655" s="38">
        <v>4702542</v>
      </c>
      <c r="BN655" s="38">
        <v>7892091</v>
      </c>
      <c r="BO655" s="38">
        <v>130091</v>
      </c>
      <c r="BP655" s="38">
        <v>7119116</v>
      </c>
      <c r="BQ655" s="38">
        <v>13710260</v>
      </c>
      <c r="BR655" s="38">
        <v>8181503</v>
      </c>
      <c r="BS655" s="38">
        <v>2024137</v>
      </c>
      <c r="BT655" s="330" t="s">
        <v>107</v>
      </c>
      <c r="BU655" s="38" t="s">
        <v>107</v>
      </c>
      <c r="BV655" s="38" t="s">
        <v>107</v>
      </c>
      <c r="BW655" s="38" t="s">
        <v>107</v>
      </c>
      <c r="BX655" s="38" t="s">
        <v>107</v>
      </c>
      <c r="BY655" s="28" t="s">
        <v>107</v>
      </c>
      <c r="BZ655" s="28" t="s">
        <v>107</v>
      </c>
      <c r="CA655" s="28" t="s">
        <v>107</v>
      </c>
      <c r="CB655" s="28" t="s">
        <v>107</v>
      </c>
      <c r="CC655" s="28" t="s">
        <v>107</v>
      </c>
      <c r="CD655" s="28" t="s">
        <v>107</v>
      </c>
      <c r="CE655" s="28" t="s">
        <v>107</v>
      </c>
      <c r="CF655" s="42" t="s">
        <v>107</v>
      </c>
      <c r="CG655" s="28" t="s">
        <v>107</v>
      </c>
      <c r="CH655" s="28" t="s">
        <v>107</v>
      </c>
      <c r="CI655" s="28" t="s">
        <v>107</v>
      </c>
      <c r="CJ655" s="28" t="s">
        <v>107</v>
      </c>
      <c r="CK655" s="28" t="s">
        <v>107</v>
      </c>
      <c r="CL655" s="28" t="s">
        <v>107</v>
      </c>
      <c r="CM655" s="183" t="s">
        <v>114</v>
      </c>
      <c r="CN655" s="183" t="s">
        <v>114</v>
      </c>
      <c r="CO655" s="183" t="s">
        <v>114</v>
      </c>
      <c r="CP655" s="183" t="s">
        <v>114</v>
      </c>
      <c r="CQ655" s="183" t="s">
        <v>114</v>
      </c>
      <c r="CR655" s="183" t="s">
        <v>114</v>
      </c>
      <c r="CS655" s="29"/>
      <c r="CT655" s="29"/>
      <c r="CU655" s="332">
        <v>33418437</v>
      </c>
      <c r="CV655" s="43">
        <v>1</v>
      </c>
    </row>
    <row r="656" spans="1:100" ht="51">
      <c r="A656" s="28">
        <v>907</v>
      </c>
      <c r="B656" s="29" t="s">
        <v>104</v>
      </c>
      <c r="C656" s="184" t="s">
        <v>4</v>
      </c>
      <c r="D656" s="29" t="s">
        <v>1112</v>
      </c>
      <c r="E656" s="42" t="s">
        <v>1113</v>
      </c>
      <c r="F656" s="42" t="s">
        <v>107</v>
      </c>
      <c r="G656" s="30" t="s">
        <v>1896</v>
      </c>
      <c r="H656" s="28" t="s">
        <v>109</v>
      </c>
      <c r="I656" s="28">
        <v>1611205</v>
      </c>
      <c r="J656" s="28" t="s">
        <v>1897</v>
      </c>
      <c r="K656" s="31" t="s">
        <v>107</v>
      </c>
      <c r="L656" s="28">
        <v>175</v>
      </c>
      <c r="M656" s="28" t="s">
        <v>107</v>
      </c>
      <c r="N656" s="34">
        <v>192400000</v>
      </c>
      <c r="O656" s="28" t="s">
        <v>107</v>
      </c>
      <c r="P656" s="28" t="s">
        <v>2415</v>
      </c>
      <c r="Q656" s="28" t="s">
        <v>360</v>
      </c>
      <c r="R656" s="33" t="s">
        <v>843</v>
      </c>
      <c r="S656" s="28">
        <v>7800</v>
      </c>
      <c r="T656" s="28">
        <v>2605</v>
      </c>
      <c r="U656" s="69">
        <v>5195</v>
      </c>
      <c r="V656" s="56" t="s">
        <v>1116</v>
      </c>
      <c r="W656" s="28" t="str">
        <f t="shared" si="10"/>
        <v>N.A.</v>
      </c>
      <c r="X656" s="57" t="s">
        <v>2413</v>
      </c>
      <c r="Y656" s="320">
        <v>0.05</v>
      </c>
      <c r="Z656" s="320">
        <v>0.05</v>
      </c>
      <c r="AA656" s="320">
        <v>0.05</v>
      </c>
      <c r="AB656" s="320">
        <v>0.05</v>
      </c>
      <c r="AC656" s="320">
        <v>0.06</v>
      </c>
      <c r="AD656" s="320">
        <v>7.0000000000000007E-2</v>
      </c>
      <c r="AE656" s="28" t="s">
        <v>113</v>
      </c>
      <c r="AF656" s="28" t="s">
        <v>113</v>
      </c>
      <c r="AG656" s="28" t="s">
        <v>113</v>
      </c>
      <c r="AH656" s="45">
        <v>1</v>
      </c>
      <c r="AI656" s="38" t="s">
        <v>107</v>
      </c>
      <c r="AJ656" s="38">
        <v>535272</v>
      </c>
      <c r="AK656" s="38">
        <v>764674</v>
      </c>
      <c r="AL656" s="38">
        <v>7712782</v>
      </c>
      <c r="AM656" s="38" t="s">
        <v>107</v>
      </c>
      <c r="AN656" s="38">
        <v>12124379</v>
      </c>
      <c r="AO656" s="38">
        <v>527502</v>
      </c>
      <c r="AP656" s="38">
        <v>1338179</v>
      </c>
      <c r="AQ656" s="38">
        <v>128475</v>
      </c>
      <c r="AR656" s="38">
        <v>1508493</v>
      </c>
      <c r="AS656" s="38">
        <v>30730087</v>
      </c>
      <c r="AT656" s="38">
        <v>30510847</v>
      </c>
      <c r="AU656" s="38" t="s">
        <v>107</v>
      </c>
      <c r="AV656" s="38" t="s">
        <v>107</v>
      </c>
      <c r="AW656" s="38" t="s">
        <v>107</v>
      </c>
      <c r="AX656" s="38" t="s">
        <v>107</v>
      </c>
      <c r="AY656" s="38" t="s">
        <v>107</v>
      </c>
      <c r="AZ656" s="38">
        <v>2891625</v>
      </c>
      <c r="BA656" s="38">
        <v>4089166</v>
      </c>
      <c r="BB656" s="38">
        <v>1368593</v>
      </c>
      <c r="BC656" s="38">
        <v>1533438</v>
      </c>
      <c r="BD656" s="38">
        <v>173454</v>
      </c>
      <c r="BE656" s="38">
        <v>2116818</v>
      </c>
      <c r="BF656" s="38" t="s">
        <v>107</v>
      </c>
      <c r="BG656" s="38">
        <v>5649184</v>
      </c>
      <c r="BH656" s="38">
        <v>130091</v>
      </c>
      <c r="BI656" s="38">
        <v>2318558</v>
      </c>
      <c r="BJ656" s="38" t="s">
        <v>107</v>
      </c>
      <c r="BK656" s="38" t="s">
        <v>107</v>
      </c>
      <c r="BL656" s="38" t="s">
        <v>107</v>
      </c>
      <c r="BM656" s="38">
        <v>2862417</v>
      </c>
      <c r="BN656" s="38">
        <v>7892091</v>
      </c>
      <c r="BO656" s="38">
        <v>130091</v>
      </c>
      <c r="BP656" s="38">
        <v>7119116</v>
      </c>
      <c r="BQ656" s="38">
        <v>16970553</v>
      </c>
      <c r="BR656" s="38">
        <v>8181503</v>
      </c>
      <c r="BS656" s="38">
        <v>2024137</v>
      </c>
      <c r="BT656" s="330" t="s">
        <v>107</v>
      </c>
      <c r="BU656" s="38" t="s">
        <v>107</v>
      </c>
      <c r="BV656" s="38" t="s">
        <v>107</v>
      </c>
      <c r="BW656" s="38" t="s">
        <v>107</v>
      </c>
      <c r="BX656" s="38" t="s">
        <v>107</v>
      </c>
      <c r="BY656" s="28" t="s">
        <v>107</v>
      </c>
      <c r="BZ656" s="28" t="s">
        <v>107</v>
      </c>
      <c r="CA656" s="28" t="s">
        <v>107</v>
      </c>
      <c r="CB656" s="28" t="s">
        <v>107</v>
      </c>
      <c r="CC656" s="28" t="s">
        <v>107</v>
      </c>
      <c r="CD656" s="28" t="s">
        <v>107</v>
      </c>
      <c r="CE656" s="28" t="s">
        <v>107</v>
      </c>
      <c r="CF656" s="42" t="s">
        <v>107</v>
      </c>
      <c r="CG656" s="28" t="s">
        <v>107</v>
      </c>
      <c r="CH656" s="28" t="s">
        <v>107</v>
      </c>
      <c r="CI656" s="28" t="s">
        <v>107</v>
      </c>
      <c r="CJ656" s="28" t="s">
        <v>107</v>
      </c>
      <c r="CK656" s="28" t="s">
        <v>107</v>
      </c>
      <c r="CL656" s="28" t="s">
        <v>107</v>
      </c>
      <c r="CM656" s="185" t="s">
        <v>114</v>
      </c>
      <c r="CN656" s="185" t="s">
        <v>114</v>
      </c>
      <c r="CO656" s="185" t="s">
        <v>113</v>
      </c>
      <c r="CP656" s="185" t="s">
        <v>114</v>
      </c>
      <c r="CQ656" s="185" t="s">
        <v>114</v>
      </c>
      <c r="CR656" s="185" t="s">
        <v>114</v>
      </c>
      <c r="CS656" s="29"/>
      <c r="CT656" s="29"/>
      <c r="CU656" s="332">
        <v>20231075</v>
      </c>
      <c r="CV656" s="43">
        <v>1</v>
      </c>
    </row>
    <row r="657" spans="1:100" ht="38.25">
      <c r="A657" s="28">
        <v>908</v>
      </c>
      <c r="B657" s="29" t="s">
        <v>104</v>
      </c>
      <c r="C657" s="184" t="s">
        <v>4</v>
      </c>
      <c r="D657" s="29" t="s">
        <v>1112</v>
      </c>
      <c r="E657" s="42" t="s">
        <v>1113</v>
      </c>
      <c r="F657" s="42" t="s">
        <v>107</v>
      </c>
      <c r="G657" s="30" t="s">
        <v>1898</v>
      </c>
      <c r="H657" s="28" t="s">
        <v>109</v>
      </c>
      <c r="I657" s="28">
        <v>1611193</v>
      </c>
      <c r="J657" s="28" t="s">
        <v>1899</v>
      </c>
      <c r="K657" s="31" t="s">
        <v>107</v>
      </c>
      <c r="L657" s="28">
        <v>150</v>
      </c>
      <c r="M657" s="28" t="s">
        <v>107</v>
      </c>
      <c r="N657" s="34">
        <v>181300000</v>
      </c>
      <c r="O657" s="28" t="s">
        <v>107</v>
      </c>
      <c r="P657" s="28" t="s">
        <v>2415</v>
      </c>
      <c r="Q657" s="28" t="s">
        <v>360</v>
      </c>
      <c r="R657" s="33" t="s">
        <v>843</v>
      </c>
      <c r="S657" s="28">
        <v>5500</v>
      </c>
      <c r="T657" s="186">
        <v>2307</v>
      </c>
      <c r="U657" s="69">
        <v>3193</v>
      </c>
      <c r="V657" s="56" t="s">
        <v>1116</v>
      </c>
      <c r="W657" s="28" t="str">
        <f t="shared" si="10"/>
        <v>N.A.</v>
      </c>
      <c r="X657" s="57" t="s">
        <v>2413</v>
      </c>
      <c r="Y657" s="320">
        <v>0.05</v>
      </c>
      <c r="Z657" s="320">
        <v>0.05</v>
      </c>
      <c r="AA657" s="320">
        <v>0.05</v>
      </c>
      <c r="AB657" s="320">
        <v>0.05</v>
      </c>
      <c r="AC657" s="320">
        <v>0.06</v>
      </c>
      <c r="AD657" s="320">
        <v>7.0000000000000007E-2</v>
      </c>
      <c r="AE657" s="28" t="s">
        <v>113</v>
      </c>
      <c r="AF657" s="28" t="s">
        <v>113</v>
      </c>
      <c r="AG657" s="28" t="s">
        <v>113</v>
      </c>
      <c r="AH657" s="45">
        <v>1</v>
      </c>
      <c r="AI657" s="38" t="s">
        <v>107</v>
      </c>
      <c r="AJ657" s="38">
        <v>535272</v>
      </c>
      <c r="AK657" s="38">
        <v>764674</v>
      </c>
      <c r="AL657" s="38">
        <v>7712782</v>
      </c>
      <c r="AM657" s="38" t="s">
        <v>107</v>
      </c>
      <c r="AN657" s="38">
        <v>12124379</v>
      </c>
      <c r="AO657" s="38">
        <v>527502</v>
      </c>
      <c r="AP657" s="38">
        <v>1338179</v>
      </c>
      <c r="AQ657" s="38">
        <v>128475</v>
      </c>
      <c r="AR657" s="38">
        <v>1508493</v>
      </c>
      <c r="AS657" s="38">
        <v>26559138</v>
      </c>
      <c r="AT657" s="38">
        <v>26144671</v>
      </c>
      <c r="AU657" s="38" t="s">
        <v>107</v>
      </c>
      <c r="AV657" s="38" t="s">
        <v>107</v>
      </c>
      <c r="AW657" s="38" t="s">
        <v>107</v>
      </c>
      <c r="AX657" s="38" t="s">
        <v>107</v>
      </c>
      <c r="AY657" s="38" t="s">
        <v>107</v>
      </c>
      <c r="AZ657" s="38">
        <v>2891625</v>
      </c>
      <c r="BA657" s="38">
        <v>4089166</v>
      </c>
      <c r="BB657" s="38">
        <v>1368593</v>
      </c>
      <c r="BC657" s="38">
        <v>1533438</v>
      </c>
      <c r="BD657" s="38">
        <v>173454</v>
      </c>
      <c r="BE657" s="38">
        <v>2116818</v>
      </c>
      <c r="BF657" s="38" t="s">
        <v>107</v>
      </c>
      <c r="BG657" s="38">
        <v>5649184</v>
      </c>
      <c r="BH657" s="38">
        <v>130091</v>
      </c>
      <c r="BI657" s="38">
        <v>2318558</v>
      </c>
      <c r="BJ657" s="38" t="s">
        <v>107</v>
      </c>
      <c r="BK657" s="38" t="s">
        <v>107</v>
      </c>
      <c r="BL657" s="38" t="s">
        <v>107</v>
      </c>
      <c r="BM657" s="38">
        <v>2862417</v>
      </c>
      <c r="BN657" s="38">
        <v>7892091</v>
      </c>
      <c r="BO657" s="38">
        <v>130091</v>
      </c>
      <c r="BP657" s="38">
        <v>7119116</v>
      </c>
      <c r="BQ657" s="38">
        <v>16970553</v>
      </c>
      <c r="BR657" s="38">
        <v>8181503</v>
      </c>
      <c r="BS657" s="38">
        <v>2024137</v>
      </c>
      <c r="BT657" s="330" t="s">
        <v>107</v>
      </c>
      <c r="BU657" s="38" t="s">
        <v>107</v>
      </c>
      <c r="BV657" s="38" t="s">
        <v>107</v>
      </c>
      <c r="BW657" s="38" t="s">
        <v>107</v>
      </c>
      <c r="BX657" s="38" t="s">
        <v>107</v>
      </c>
      <c r="BY657" s="28" t="s">
        <v>107</v>
      </c>
      <c r="BZ657" s="28" t="s">
        <v>107</v>
      </c>
      <c r="CA657" s="28" t="s">
        <v>107</v>
      </c>
      <c r="CB657" s="28" t="s">
        <v>107</v>
      </c>
      <c r="CC657" s="28" t="s">
        <v>107</v>
      </c>
      <c r="CD657" s="28" t="s">
        <v>107</v>
      </c>
      <c r="CE657" s="28" t="s">
        <v>107</v>
      </c>
      <c r="CF657" s="42" t="s">
        <v>107</v>
      </c>
      <c r="CG657" s="28" t="s">
        <v>107</v>
      </c>
      <c r="CH657" s="28" t="s">
        <v>107</v>
      </c>
      <c r="CI657" s="28" t="s">
        <v>107</v>
      </c>
      <c r="CJ657" s="28" t="s">
        <v>107</v>
      </c>
      <c r="CK657" s="28" t="s">
        <v>107</v>
      </c>
      <c r="CL657" s="28" t="s">
        <v>107</v>
      </c>
      <c r="CM657" s="183" t="s">
        <v>114</v>
      </c>
      <c r="CN657" s="183" t="s">
        <v>114</v>
      </c>
      <c r="CO657" s="183" t="s">
        <v>114</v>
      </c>
      <c r="CP657" s="183" t="s">
        <v>114</v>
      </c>
      <c r="CQ657" s="183" t="s">
        <v>114</v>
      </c>
      <c r="CR657" s="183" t="s">
        <v>114</v>
      </c>
      <c r="CS657" s="29"/>
      <c r="CT657" s="29"/>
      <c r="CU657" s="332">
        <v>18909466</v>
      </c>
      <c r="CV657" s="43">
        <v>1</v>
      </c>
    </row>
    <row r="658" spans="1:100" ht="38.25">
      <c r="A658" s="28">
        <v>909</v>
      </c>
      <c r="B658" s="29" t="s">
        <v>104</v>
      </c>
      <c r="C658" s="184" t="s">
        <v>4</v>
      </c>
      <c r="D658" s="29" t="s">
        <v>1112</v>
      </c>
      <c r="E658" s="42" t="s">
        <v>1113</v>
      </c>
      <c r="F658" s="42" t="s">
        <v>107</v>
      </c>
      <c r="G658" s="30" t="s">
        <v>1900</v>
      </c>
      <c r="H658" s="28" t="s">
        <v>109</v>
      </c>
      <c r="I658" s="28">
        <v>1611194</v>
      </c>
      <c r="J658" s="28" t="s">
        <v>1901</v>
      </c>
      <c r="K658" s="31" t="s">
        <v>107</v>
      </c>
      <c r="L658" s="28">
        <v>150</v>
      </c>
      <c r="M658" s="28" t="s">
        <v>107</v>
      </c>
      <c r="N658" s="34">
        <v>189200000</v>
      </c>
      <c r="O658" s="28" t="s">
        <v>107</v>
      </c>
      <c r="P658" s="28" t="s">
        <v>2415</v>
      </c>
      <c r="Q658" s="28" t="s">
        <v>360</v>
      </c>
      <c r="R658" s="33" t="s">
        <v>843</v>
      </c>
      <c r="S658" s="28">
        <v>5500</v>
      </c>
      <c r="T658" s="186">
        <v>2342</v>
      </c>
      <c r="U658" s="69">
        <v>3158</v>
      </c>
      <c r="V658" s="56" t="s">
        <v>1116</v>
      </c>
      <c r="W658" s="28" t="str">
        <f t="shared" si="10"/>
        <v>N.A.</v>
      </c>
      <c r="X658" s="57" t="s">
        <v>2413</v>
      </c>
      <c r="Y658" s="320">
        <v>0.05</v>
      </c>
      <c r="Z658" s="320">
        <v>0.05</v>
      </c>
      <c r="AA658" s="320">
        <v>0.05</v>
      </c>
      <c r="AB658" s="320">
        <v>0.05</v>
      </c>
      <c r="AC658" s="320">
        <v>0.06</v>
      </c>
      <c r="AD658" s="320">
        <v>7.0000000000000007E-2</v>
      </c>
      <c r="AE658" s="28" t="s">
        <v>113</v>
      </c>
      <c r="AF658" s="28" t="s">
        <v>113</v>
      </c>
      <c r="AG658" s="28" t="s">
        <v>113</v>
      </c>
      <c r="AH658" s="45">
        <v>1</v>
      </c>
      <c r="AI658" s="38" t="s">
        <v>107</v>
      </c>
      <c r="AJ658" s="38">
        <v>535272</v>
      </c>
      <c r="AK658" s="38">
        <v>764674</v>
      </c>
      <c r="AL658" s="38">
        <v>7712782</v>
      </c>
      <c r="AM658" s="38" t="s">
        <v>107</v>
      </c>
      <c r="AN658" s="38">
        <v>12124379</v>
      </c>
      <c r="AO658" s="38">
        <v>527502</v>
      </c>
      <c r="AP658" s="38">
        <v>1338179</v>
      </c>
      <c r="AQ658" s="38">
        <v>128475</v>
      </c>
      <c r="AR658" s="38">
        <v>1508493</v>
      </c>
      <c r="AS658" s="38">
        <v>28113021</v>
      </c>
      <c r="AT658" s="38">
        <v>27192553</v>
      </c>
      <c r="AU658" s="38" t="s">
        <v>107</v>
      </c>
      <c r="AV658" s="38" t="s">
        <v>107</v>
      </c>
      <c r="AW658" s="38" t="s">
        <v>107</v>
      </c>
      <c r="AX658" s="38" t="s">
        <v>107</v>
      </c>
      <c r="AY658" s="38" t="s">
        <v>107</v>
      </c>
      <c r="AZ658" s="38">
        <v>2891625</v>
      </c>
      <c r="BA658" s="38">
        <v>4089166</v>
      </c>
      <c r="BB658" s="38">
        <v>1368593</v>
      </c>
      <c r="BC658" s="38">
        <v>1533438</v>
      </c>
      <c r="BD658" s="38">
        <v>173454</v>
      </c>
      <c r="BE658" s="38">
        <v>2116818</v>
      </c>
      <c r="BF658" s="38" t="s">
        <v>107</v>
      </c>
      <c r="BG658" s="38">
        <v>5649184</v>
      </c>
      <c r="BH658" s="38">
        <v>130091</v>
      </c>
      <c r="BI658" s="38">
        <v>2318558</v>
      </c>
      <c r="BJ658" s="38" t="s">
        <v>107</v>
      </c>
      <c r="BK658" s="38" t="s">
        <v>107</v>
      </c>
      <c r="BL658" s="38" t="s">
        <v>107</v>
      </c>
      <c r="BM658" s="38">
        <v>2862417</v>
      </c>
      <c r="BN658" s="38">
        <v>7892091</v>
      </c>
      <c r="BO658" s="38">
        <v>130091</v>
      </c>
      <c r="BP658" s="38">
        <v>7119116</v>
      </c>
      <c r="BQ658" s="38">
        <v>16970553</v>
      </c>
      <c r="BR658" s="38">
        <v>8181503</v>
      </c>
      <c r="BS658" s="38">
        <v>2024137</v>
      </c>
      <c r="BT658" s="330" t="s">
        <v>107</v>
      </c>
      <c r="BU658" s="38" t="s">
        <v>107</v>
      </c>
      <c r="BV658" s="38" t="s">
        <v>107</v>
      </c>
      <c r="BW658" s="38" t="s">
        <v>107</v>
      </c>
      <c r="BX658" s="38" t="s">
        <v>107</v>
      </c>
      <c r="BY658" s="28" t="s">
        <v>107</v>
      </c>
      <c r="BZ658" s="28" t="s">
        <v>107</v>
      </c>
      <c r="CA658" s="28" t="s">
        <v>107</v>
      </c>
      <c r="CB658" s="28" t="s">
        <v>107</v>
      </c>
      <c r="CC658" s="28" t="s">
        <v>107</v>
      </c>
      <c r="CD658" s="28" t="s">
        <v>107</v>
      </c>
      <c r="CE658" s="28" t="s">
        <v>107</v>
      </c>
      <c r="CF658" s="42" t="s">
        <v>107</v>
      </c>
      <c r="CG658" s="28" t="s">
        <v>107</v>
      </c>
      <c r="CH658" s="28" t="s">
        <v>107</v>
      </c>
      <c r="CI658" s="28" t="s">
        <v>107</v>
      </c>
      <c r="CJ658" s="28" t="s">
        <v>107</v>
      </c>
      <c r="CK658" s="28" t="s">
        <v>107</v>
      </c>
      <c r="CL658" s="28" t="s">
        <v>107</v>
      </c>
      <c r="CM658" s="183" t="s">
        <v>114</v>
      </c>
      <c r="CN658" s="183" t="s">
        <v>114</v>
      </c>
      <c r="CO658" s="183" t="s">
        <v>114</v>
      </c>
      <c r="CP658" s="183" t="s">
        <v>114</v>
      </c>
      <c r="CQ658" s="183" t="s">
        <v>114</v>
      </c>
      <c r="CR658" s="183" t="s">
        <v>114</v>
      </c>
      <c r="CS658" s="29"/>
      <c r="CT658" s="29"/>
      <c r="CU658" s="332">
        <v>18909466</v>
      </c>
      <c r="CV658" s="43">
        <v>1</v>
      </c>
    </row>
    <row r="659" spans="1:100" ht="51">
      <c r="A659" s="28">
        <v>910</v>
      </c>
      <c r="B659" s="29" t="s">
        <v>104</v>
      </c>
      <c r="C659" s="187" t="s">
        <v>0</v>
      </c>
      <c r="D659" s="29" t="s">
        <v>810</v>
      </c>
      <c r="E659" s="42" t="s">
        <v>814</v>
      </c>
      <c r="F659" s="42" t="s">
        <v>107</v>
      </c>
      <c r="G659" s="30" t="s">
        <v>1902</v>
      </c>
      <c r="H659" s="42" t="s">
        <v>109</v>
      </c>
      <c r="I659" s="28">
        <v>1611188</v>
      </c>
      <c r="J659" s="28" t="s">
        <v>1903</v>
      </c>
      <c r="K659" s="31" t="s">
        <v>107</v>
      </c>
      <c r="L659" s="56">
        <v>150</v>
      </c>
      <c r="M659" s="33" t="s">
        <v>107</v>
      </c>
      <c r="N659" s="34">
        <v>144100000</v>
      </c>
      <c r="O659" s="33" t="s">
        <v>107</v>
      </c>
      <c r="P659" s="28" t="s">
        <v>2415</v>
      </c>
      <c r="Q659" s="28" t="s">
        <v>360</v>
      </c>
      <c r="R659" s="28" t="s">
        <v>107</v>
      </c>
      <c r="S659" s="188">
        <v>4600</v>
      </c>
      <c r="T659" s="188">
        <v>2143</v>
      </c>
      <c r="U659" s="188">
        <v>2457</v>
      </c>
      <c r="V659" s="28" t="s">
        <v>107</v>
      </c>
      <c r="W659" s="28" t="str">
        <f t="shared" si="10"/>
        <v>N.A.</v>
      </c>
      <c r="X659" s="57" t="s">
        <v>2413</v>
      </c>
      <c r="Y659" s="205">
        <v>0.05</v>
      </c>
      <c r="Z659" s="205">
        <v>0.05</v>
      </c>
      <c r="AA659" s="205">
        <v>0.05</v>
      </c>
      <c r="AB659" s="205">
        <v>0.05</v>
      </c>
      <c r="AC659" s="205">
        <v>0.06</v>
      </c>
      <c r="AD659" s="205">
        <v>7.0000000000000007E-2</v>
      </c>
      <c r="AE659" s="28" t="s">
        <v>113</v>
      </c>
      <c r="AF659" s="28" t="s">
        <v>113</v>
      </c>
      <c r="AG659" s="28" t="s">
        <v>113</v>
      </c>
      <c r="AH659" s="37">
        <v>1</v>
      </c>
      <c r="AI659" s="38" t="s">
        <v>107</v>
      </c>
      <c r="AJ659" s="38">
        <v>535272</v>
      </c>
      <c r="AK659" s="38">
        <v>764674</v>
      </c>
      <c r="AL659" s="38">
        <v>7712782</v>
      </c>
      <c r="AM659" s="38" t="s">
        <v>107</v>
      </c>
      <c r="AN659" s="38">
        <v>12124379</v>
      </c>
      <c r="AO659" s="38">
        <v>527502</v>
      </c>
      <c r="AP659" s="38" t="s">
        <v>107</v>
      </c>
      <c r="AQ659" s="38">
        <v>128475</v>
      </c>
      <c r="AR659" s="38">
        <v>1508493</v>
      </c>
      <c r="AS659" s="38">
        <v>24494109</v>
      </c>
      <c r="AT659" s="38">
        <v>21253622</v>
      </c>
      <c r="AU659" s="38" t="s">
        <v>107</v>
      </c>
      <c r="AV659" s="38" t="s">
        <v>107</v>
      </c>
      <c r="AW659" s="38" t="s">
        <v>107</v>
      </c>
      <c r="AX659" s="38" t="s">
        <v>107</v>
      </c>
      <c r="AY659" s="38" t="s">
        <v>107</v>
      </c>
      <c r="AZ659" s="38">
        <v>2891625</v>
      </c>
      <c r="BA659" s="38">
        <v>4089166</v>
      </c>
      <c r="BB659" s="38">
        <v>1368593</v>
      </c>
      <c r="BC659" s="38">
        <v>1533438</v>
      </c>
      <c r="BD659" s="38">
        <v>173454</v>
      </c>
      <c r="BE659" s="38">
        <v>2116818</v>
      </c>
      <c r="BF659" s="38" t="s">
        <v>107</v>
      </c>
      <c r="BG659" s="38">
        <v>5649184</v>
      </c>
      <c r="BH659" s="38">
        <v>130091</v>
      </c>
      <c r="BI659" s="38">
        <v>2318558</v>
      </c>
      <c r="BJ659" s="38" t="s">
        <v>107</v>
      </c>
      <c r="BK659" s="38" t="s">
        <v>107</v>
      </c>
      <c r="BL659" s="38" t="s">
        <v>107</v>
      </c>
      <c r="BM659" s="38">
        <v>2862417</v>
      </c>
      <c r="BN659" s="38">
        <v>7892091</v>
      </c>
      <c r="BO659" s="38">
        <v>130091</v>
      </c>
      <c r="BP659" s="38">
        <v>7119116</v>
      </c>
      <c r="BQ659" s="38">
        <v>16970553</v>
      </c>
      <c r="BR659" s="38">
        <v>8181503</v>
      </c>
      <c r="BS659" s="38">
        <v>2024137</v>
      </c>
      <c r="BT659" s="330" t="s">
        <v>107</v>
      </c>
      <c r="BU659" s="38" t="s">
        <v>107</v>
      </c>
      <c r="BV659" s="38" t="s">
        <v>107</v>
      </c>
      <c r="BW659" s="38" t="s">
        <v>107</v>
      </c>
      <c r="BX659" s="38" t="s">
        <v>107</v>
      </c>
      <c r="BY659" s="183" t="s">
        <v>114</v>
      </c>
      <c r="BZ659" s="183" t="s">
        <v>114</v>
      </c>
      <c r="CA659" s="183" t="s">
        <v>114</v>
      </c>
      <c r="CB659" s="183" t="s">
        <v>114</v>
      </c>
      <c r="CC659" s="183" t="s">
        <v>114</v>
      </c>
      <c r="CD659" s="183" t="s">
        <v>114</v>
      </c>
      <c r="CE659" s="183" t="s">
        <v>114</v>
      </c>
      <c r="CF659" s="42" t="s">
        <v>107</v>
      </c>
      <c r="CG659" s="28" t="s">
        <v>107</v>
      </c>
      <c r="CH659" s="28" t="s">
        <v>107</v>
      </c>
      <c r="CI659" s="28" t="s">
        <v>107</v>
      </c>
      <c r="CJ659" s="28" t="s">
        <v>107</v>
      </c>
      <c r="CK659" s="28" t="s">
        <v>107</v>
      </c>
      <c r="CL659" s="28" t="s">
        <v>107</v>
      </c>
      <c r="CM659" s="28" t="s">
        <v>107</v>
      </c>
      <c r="CN659" s="28" t="s">
        <v>107</v>
      </c>
      <c r="CO659" s="28" t="s">
        <v>107</v>
      </c>
      <c r="CP659" s="28" t="s">
        <v>107</v>
      </c>
      <c r="CQ659" s="28" t="s">
        <v>107</v>
      </c>
      <c r="CR659" s="28" t="s">
        <v>107</v>
      </c>
      <c r="CS659" s="28" t="s">
        <v>107</v>
      </c>
      <c r="CT659" s="28" t="s">
        <v>107</v>
      </c>
      <c r="CU659" s="332">
        <v>17408503</v>
      </c>
      <c r="CV659" s="43">
        <v>1</v>
      </c>
    </row>
    <row r="660" spans="1:100" ht="51">
      <c r="A660" s="28">
        <v>911</v>
      </c>
      <c r="B660" s="29" t="s">
        <v>104</v>
      </c>
      <c r="C660" s="187" t="s">
        <v>0</v>
      </c>
      <c r="D660" s="29" t="s">
        <v>810</v>
      </c>
      <c r="E660" s="42" t="s">
        <v>814</v>
      </c>
      <c r="F660" s="42" t="s">
        <v>107</v>
      </c>
      <c r="G660" s="30" t="s">
        <v>1904</v>
      </c>
      <c r="H660" s="42" t="s">
        <v>109</v>
      </c>
      <c r="I660" s="28">
        <v>1611189</v>
      </c>
      <c r="J660" s="28" t="s">
        <v>1905</v>
      </c>
      <c r="K660" s="31" t="s">
        <v>107</v>
      </c>
      <c r="L660" s="56">
        <v>150</v>
      </c>
      <c r="M660" s="33" t="s">
        <v>107</v>
      </c>
      <c r="N660" s="34">
        <v>148500000</v>
      </c>
      <c r="O660" s="33" t="s">
        <v>107</v>
      </c>
      <c r="P660" s="28" t="s">
        <v>2415</v>
      </c>
      <c r="Q660" s="28" t="s">
        <v>360</v>
      </c>
      <c r="R660" s="28" t="s">
        <v>107</v>
      </c>
      <c r="S660" s="188">
        <v>4600</v>
      </c>
      <c r="T660" s="188">
        <v>2143</v>
      </c>
      <c r="U660" s="188">
        <v>2457</v>
      </c>
      <c r="V660" s="28" t="s">
        <v>107</v>
      </c>
      <c r="W660" s="28" t="str">
        <f t="shared" si="10"/>
        <v>N.A.</v>
      </c>
      <c r="X660" s="57" t="s">
        <v>2413</v>
      </c>
      <c r="Y660" s="205">
        <v>0.05</v>
      </c>
      <c r="Z660" s="205">
        <v>0.05</v>
      </c>
      <c r="AA660" s="205">
        <v>0.05</v>
      </c>
      <c r="AB660" s="205">
        <v>0.05</v>
      </c>
      <c r="AC660" s="205">
        <v>0.06</v>
      </c>
      <c r="AD660" s="205">
        <v>7.0000000000000007E-2</v>
      </c>
      <c r="AE660" s="28" t="s">
        <v>113</v>
      </c>
      <c r="AF660" s="28" t="s">
        <v>113</v>
      </c>
      <c r="AG660" s="28" t="s">
        <v>113</v>
      </c>
      <c r="AH660" s="37">
        <v>1</v>
      </c>
      <c r="AI660" s="38" t="s">
        <v>107</v>
      </c>
      <c r="AJ660" s="38">
        <v>535272</v>
      </c>
      <c r="AK660" s="38">
        <v>764674</v>
      </c>
      <c r="AL660" s="38">
        <v>7712782</v>
      </c>
      <c r="AM660" s="38" t="s">
        <v>107</v>
      </c>
      <c r="AN660" s="38">
        <v>12124379</v>
      </c>
      <c r="AO660" s="38">
        <v>527502</v>
      </c>
      <c r="AP660" s="38" t="s">
        <v>107</v>
      </c>
      <c r="AQ660" s="38">
        <v>128475</v>
      </c>
      <c r="AR660" s="38">
        <v>1508493</v>
      </c>
      <c r="AS660" s="38">
        <v>24494109</v>
      </c>
      <c r="AT660" s="38">
        <v>21253622</v>
      </c>
      <c r="AU660" s="38" t="s">
        <v>107</v>
      </c>
      <c r="AV660" s="38" t="s">
        <v>107</v>
      </c>
      <c r="AW660" s="38" t="s">
        <v>107</v>
      </c>
      <c r="AX660" s="38" t="s">
        <v>107</v>
      </c>
      <c r="AY660" s="38" t="s">
        <v>107</v>
      </c>
      <c r="AZ660" s="38">
        <v>2891625</v>
      </c>
      <c r="BA660" s="38">
        <v>4089166</v>
      </c>
      <c r="BB660" s="38">
        <v>1368593</v>
      </c>
      <c r="BC660" s="38">
        <v>1533438</v>
      </c>
      <c r="BD660" s="38">
        <v>173454</v>
      </c>
      <c r="BE660" s="38">
        <v>2116818</v>
      </c>
      <c r="BF660" s="38" t="s">
        <v>107</v>
      </c>
      <c r="BG660" s="38">
        <v>5649184</v>
      </c>
      <c r="BH660" s="38">
        <v>130091</v>
      </c>
      <c r="BI660" s="38">
        <v>2318558</v>
      </c>
      <c r="BJ660" s="38" t="s">
        <v>107</v>
      </c>
      <c r="BK660" s="38" t="s">
        <v>107</v>
      </c>
      <c r="BL660" s="38" t="s">
        <v>107</v>
      </c>
      <c r="BM660" s="38">
        <v>2862417</v>
      </c>
      <c r="BN660" s="38">
        <v>7892091</v>
      </c>
      <c r="BO660" s="38">
        <v>130091</v>
      </c>
      <c r="BP660" s="38">
        <v>7119116</v>
      </c>
      <c r="BQ660" s="38">
        <v>16970553</v>
      </c>
      <c r="BR660" s="38">
        <v>2</v>
      </c>
      <c r="BS660" s="38">
        <v>2024137</v>
      </c>
      <c r="BT660" s="330" t="s">
        <v>107</v>
      </c>
      <c r="BU660" s="38" t="s">
        <v>107</v>
      </c>
      <c r="BV660" s="38" t="s">
        <v>107</v>
      </c>
      <c r="BW660" s="38" t="s">
        <v>107</v>
      </c>
      <c r="BX660" s="38" t="s">
        <v>107</v>
      </c>
      <c r="BY660" s="183" t="s">
        <v>114</v>
      </c>
      <c r="BZ660" s="183" t="s">
        <v>114</v>
      </c>
      <c r="CA660" s="183" t="s">
        <v>114</v>
      </c>
      <c r="CB660" s="183" t="s">
        <v>114</v>
      </c>
      <c r="CC660" s="183" t="s">
        <v>114</v>
      </c>
      <c r="CD660" s="183" t="s">
        <v>114</v>
      </c>
      <c r="CE660" s="183" t="s">
        <v>114</v>
      </c>
      <c r="CF660" s="42" t="s">
        <v>107</v>
      </c>
      <c r="CG660" s="28" t="s">
        <v>107</v>
      </c>
      <c r="CH660" s="28" t="s">
        <v>107</v>
      </c>
      <c r="CI660" s="28" t="s">
        <v>107</v>
      </c>
      <c r="CJ660" s="28" t="s">
        <v>107</v>
      </c>
      <c r="CK660" s="28" t="s">
        <v>107</v>
      </c>
      <c r="CL660" s="28" t="s">
        <v>107</v>
      </c>
      <c r="CM660" s="28" t="s">
        <v>107</v>
      </c>
      <c r="CN660" s="28" t="s">
        <v>107</v>
      </c>
      <c r="CO660" s="28" t="s">
        <v>107</v>
      </c>
      <c r="CP660" s="28" t="s">
        <v>107</v>
      </c>
      <c r="CQ660" s="28" t="s">
        <v>107</v>
      </c>
      <c r="CR660" s="28" t="s">
        <v>107</v>
      </c>
      <c r="CS660" s="28" t="s">
        <v>107</v>
      </c>
      <c r="CT660" s="28" t="s">
        <v>107</v>
      </c>
      <c r="CU660" s="332">
        <v>17408503</v>
      </c>
      <c r="CV660" s="43">
        <v>1</v>
      </c>
    </row>
    <row r="661" spans="1:100" ht="51">
      <c r="A661" s="28">
        <v>912</v>
      </c>
      <c r="B661" s="29" t="s">
        <v>104</v>
      </c>
      <c r="C661" s="187" t="s">
        <v>0</v>
      </c>
      <c r="D661" s="29" t="s">
        <v>810</v>
      </c>
      <c r="E661" s="42" t="s">
        <v>814</v>
      </c>
      <c r="F661" s="42" t="s">
        <v>107</v>
      </c>
      <c r="G661" s="30" t="s">
        <v>1906</v>
      </c>
      <c r="H661" s="42" t="s">
        <v>109</v>
      </c>
      <c r="I661" s="28">
        <v>1611195</v>
      </c>
      <c r="J661" s="28" t="s">
        <v>1907</v>
      </c>
      <c r="K661" s="31" t="s">
        <v>107</v>
      </c>
      <c r="L661" s="56">
        <v>150</v>
      </c>
      <c r="M661" s="33" t="s">
        <v>107</v>
      </c>
      <c r="N661" s="34">
        <v>179200000</v>
      </c>
      <c r="O661" s="33" t="s">
        <v>107</v>
      </c>
      <c r="P661" s="28" t="s">
        <v>2415</v>
      </c>
      <c r="Q661" s="28" t="s">
        <v>360</v>
      </c>
      <c r="R661" s="28" t="s">
        <v>107</v>
      </c>
      <c r="S661" s="188">
        <v>4600</v>
      </c>
      <c r="T661" s="188">
        <v>2370</v>
      </c>
      <c r="U661" s="188">
        <v>2230</v>
      </c>
      <c r="V661" s="28" t="s">
        <v>107</v>
      </c>
      <c r="W661" s="28" t="str">
        <f t="shared" si="10"/>
        <v>N.A.</v>
      </c>
      <c r="X661" s="57" t="s">
        <v>2414</v>
      </c>
      <c r="Y661" s="205">
        <v>0.05</v>
      </c>
      <c r="Z661" s="205">
        <v>0.05</v>
      </c>
      <c r="AA661" s="205">
        <v>0.05</v>
      </c>
      <c r="AB661" s="205">
        <v>0.05</v>
      </c>
      <c r="AC661" s="205">
        <v>0.06</v>
      </c>
      <c r="AD661" s="205">
        <v>7.0000000000000007E-2</v>
      </c>
      <c r="AE661" s="28" t="s">
        <v>113</v>
      </c>
      <c r="AF661" s="28" t="s">
        <v>113</v>
      </c>
      <c r="AG661" s="28" t="s">
        <v>113</v>
      </c>
      <c r="AH661" s="37">
        <v>1</v>
      </c>
      <c r="AI661" s="38" t="s">
        <v>107</v>
      </c>
      <c r="AJ661" s="38">
        <v>535272</v>
      </c>
      <c r="AK661" s="38">
        <v>764674</v>
      </c>
      <c r="AL661" s="38">
        <v>7712782</v>
      </c>
      <c r="AM661" s="38" t="s">
        <v>107</v>
      </c>
      <c r="AN661" s="38">
        <v>12124379</v>
      </c>
      <c r="AO661" s="38">
        <v>527502</v>
      </c>
      <c r="AP661" s="38" t="s">
        <v>107</v>
      </c>
      <c r="AQ661" s="38">
        <v>128475</v>
      </c>
      <c r="AR661" s="38">
        <v>1508493</v>
      </c>
      <c r="AS661" s="38">
        <v>20404941</v>
      </c>
      <c r="AT661" s="38">
        <v>17256283</v>
      </c>
      <c r="AU661" s="38" t="s">
        <v>107</v>
      </c>
      <c r="AV661" s="38" t="s">
        <v>107</v>
      </c>
      <c r="AW661" s="38" t="s">
        <v>107</v>
      </c>
      <c r="AX661" s="38" t="s">
        <v>107</v>
      </c>
      <c r="AY661" s="38" t="s">
        <v>107</v>
      </c>
      <c r="AZ661" s="38">
        <v>2891625</v>
      </c>
      <c r="BA661" s="38">
        <v>4089166</v>
      </c>
      <c r="BB661" s="38">
        <v>1368593</v>
      </c>
      <c r="BC661" s="38">
        <v>1533438</v>
      </c>
      <c r="BD661" s="38">
        <v>173454</v>
      </c>
      <c r="BE661" s="38">
        <v>2116818</v>
      </c>
      <c r="BF661" s="38" t="s">
        <v>107</v>
      </c>
      <c r="BG661" s="38">
        <v>5649184</v>
      </c>
      <c r="BH661" s="38">
        <v>130091</v>
      </c>
      <c r="BI661" s="38">
        <v>2318558</v>
      </c>
      <c r="BJ661" s="38" t="s">
        <v>107</v>
      </c>
      <c r="BK661" s="38" t="s">
        <v>107</v>
      </c>
      <c r="BL661" s="38" t="s">
        <v>107</v>
      </c>
      <c r="BM661" s="38">
        <v>2862417</v>
      </c>
      <c r="BN661" s="38">
        <v>7892091</v>
      </c>
      <c r="BO661" s="38">
        <v>130091</v>
      </c>
      <c r="BP661" s="38">
        <v>7119116</v>
      </c>
      <c r="BQ661" s="38">
        <v>16970553</v>
      </c>
      <c r="BR661" s="38">
        <v>8181503</v>
      </c>
      <c r="BS661" s="38">
        <v>2024137</v>
      </c>
      <c r="BT661" s="330" t="s">
        <v>107</v>
      </c>
      <c r="BU661" s="38" t="s">
        <v>107</v>
      </c>
      <c r="BV661" s="38" t="s">
        <v>107</v>
      </c>
      <c r="BW661" s="38" t="s">
        <v>107</v>
      </c>
      <c r="BX661" s="38" t="s">
        <v>107</v>
      </c>
      <c r="BY661" s="183" t="s">
        <v>114</v>
      </c>
      <c r="BZ661" s="183" t="s">
        <v>114</v>
      </c>
      <c r="CA661" s="183" t="s">
        <v>114</v>
      </c>
      <c r="CB661" s="183" t="s">
        <v>114</v>
      </c>
      <c r="CC661" s="183" t="s">
        <v>114</v>
      </c>
      <c r="CD661" s="183" t="s">
        <v>114</v>
      </c>
      <c r="CE661" s="183" t="s">
        <v>114</v>
      </c>
      <c r="CF661" s="42" t="s">
        <v>107</v>
      </c>
      <c r="CG661" s="28" t="s">
        <v>107</v>
      </c>
      <c r="CH661" s="28" t="s">
        <v>107</v>
      </c>
      <c r="CI661" s="28" t="s">
        <v>107</v>
      </c>
      <c r="CJ661" s="28" t="s">
        <v>107</v>
      </c>
      <c r="CK661" s="28" t="s">
        <v>107</v>
      </c>
      <c r="CL661" s="28" t="s">
        <v>107</v>
      </c>
      <c r="CM661" s="28" t="s">
        <v>107</v>
      </c>
      <c r="CN661" s="28" t="s">
        <v>107</v>
      </c>
      <c r="CO661" s="28" t="s">
        <v>107</v>
      </c>
      <c r="CP661" s="28" t="s">
        <v>107</v>
      </c>
      <c r="CQ661" s="28" t="s">
        <v>107</v>
      </c>
      <c r="CR661" s="28" t="s">
        <v>107</v>
      </c>
      <c r="CS661" s="28" t="s">
        <v>107</v>
      </c>
      <c r="CT661" s="28" t="s">
        <v>107</v>
      </c>
      <c r="CU661" s="332">
        <v>17408503</v>
      </c>
      <c r="CV661" s="43">
        <v>1</v>
      </c>
    </row>
    <row r="662" spans="1:100" ht="63.75">
      <c r="A662" s="28">
        <v>913</v>
      </c>
      <c r="B662" s="29" t="s">
        <v>104</v>
      </c>
      <c r="C662" s="189" t="s">
        <v>0</v>
      </c>
      <c r="D662" s="29" t="s">
        <v>810</v>
      </c>
      <c r="E662" s="42" t="s">
        <v>814</v>
      </c>
      <c r="F662" s="42" t="s">
        <v>107</v>
      </c>
      <c r="G662" s="30" t="s">
        <v>1908</v>
      </c>
      <c r="H662" s="42" t="s">
        <v>109</v>
      </c>
      <c r="I662" s="28">
        <v>1611190</v>
      </c>
      <c r="J662" s="28" t="s">
        <v>1909</v>
      </c>
      <c r="K662" s="31" t="s">
        <v>107</v>
      </c>
      <c r="L662" s="56">
        <v>150</v>
      </c>
      <c r="M662" s="33" t="s">
        <v>107</v>
      </c>
      <c r="N662" s="34">
        <v>151100000</v>
      </c>
      <c r="O662" s="33" t="s">
        <v>107</v>
      </c>
      <c r="P662" s="28" t="s">
        <v>2415</v>
      </c>
      <c r="Q662" s="28" t="s">
        <v>360</v>
      </c>
      <c r="R662" s="28" t="s">
        <v>107</v>
      </c>
      <c r="S662" s="188">
        <v>4600</v>
      </c>
      <c r="T662" s="188">
        <v>2143</v>
      </c>
      <c r="U662" s="188">
        <v>2457</v>
      </c>
      <c r="V662" s="28" t="s">
        <v>107</v>
      </c>
      <c r="W662" s="28" t="str">
        <f t="shared" si="10"/>
        <v>N.A.</v>
      </c>
      <c r="X662" s="57" t="s">
        <v>2413</v>
      </c>
      <c r="Y662" s="205">
        <v>0.05</v>
      </c>
      <c r="Z662" s="205">
        <v>0.05</v>
      </c>
      <c r="AA662" s="205">
        <v>0.05</v>
      </c>
      <c r="AB662" s="205">
        <v>0.05</v>
      </c>
      <c r="AC662" s="205">
        <v>0.06</v>
      </c>
      <c r="AD662" s="205">
        <v>7.0000000000000007E-2</v>
      </c>
      <c r="AE662" s="28" t="s">
        <v>1251</v>
      </c>
      <c r="AF662" s="28" t="s">
        <v>1251</v>
      </c>
      <c r="AG662" s="28" t="s">
        <v>1251</v>
      </c>
      <c r="AH662" s="37">
        <v>1</v>
      </c>
      <c r="AI662" s="38" t="s">
        <v>107</v>
      </c>
      <c r="AJ662" s="38">
        <v>535272</v>
      </c>
      <c r="AK662" s="38">
        <v>764674</v>
      </c>
      <c r="AL662" s="38">
        <v>7712782</v>
      </c>
      <c r="AM662" s="38" t="s">
        <v>107</v>
      </c>
      <c r="AN662" s="38">
        <v>12124379</v>
      </c>
      <c r="AO662" s="38">
        <v>527502</v>
      </c>
      <c r="AP662" s="38">
        <v>1338179</v>
      </c>
      <c r="AQ662" s="38">
        <v>128475</v>
      </c>
      <c r="AR662" s="38">
        <v>1508493</v>
      </c>
      <c r="AS662" s="38">
        <v>24494109</v>
      </c>
      <c r="AT662" s="38">
        <v>21253622</v>
      </c>
      <c r="AU662" s="38" t="s">
        <v>107</v>
      </c>
      <c r="AV662" s="38" t="s">
        <v>107</v>
      </c>
      <c r="AW662" s="38" t="s">
        <v>107</v>
      </c>
      <c r="AX662" s="38" t="s">
        <v>107</v>
      </c>
      <c r="AY662" s="38" t="s">
        <v>107</v>
      </c>
      <c r="AZ662" s="38">
        <v>2891625</v>
      </c>
      <c r="BA662" s="38">
        <v>4089166</v>
      </c>
      <c r="BB662" s="38">
        <v>1368593</v>
      </c>
      <c r="BC662" s="38">
        <v>1533438</v>
      </c>
      <c r="BD662" s="38">
        <v>173454</v>
      </c>
      <c r="BE662" s="38">
        <v>2116818</v>
      </c>
      <c r="BF662" s="38">
        <v>1360990</v>
      </c>
      <c r="BG662" s="38">
        <v>5649184</v>
      </c>
      <c r="BH662" s="38">
        <v>130091</v>
      </c>
      <c r="BI662" s="38">
        <v>2318558</v>
      </c>
      <c r="BJ662" s="38">
        <v>2797733</v>
      </c>
      <c r="BK662" s="38" t="s">
        <v>107</v>
      </c>
      <c r="BL662" s="38" t="s">
        <v>107</v>
      </c>
      <c r="BM662" s="38">
        <v>2862417</v>
      </c>
      <c r="BN662" s="38">
        <v>7892091</v>
      </c>
      <c r="BO662" s="38">
        <v>130091</v>
      </c>
      <c r="BP662" s="38">
        <v>7119116</v>
      </c>
      <c r="BQ662" s="38">
        <v>16970553</v>
      </c>
      <c r="BR662" s="38">
        <v>2</v>
      </c>
      <c r="BS662" s="38">
        <v>2024137</v>
      </c>
      <c r="BT662" s="330" t="s">
        <v>107</v>
      </c>
      <c r="BU662" s="38" t="s">
        <v>107</v>
      </c>
      <c r="BV662" s="38" t="s">
        <v>107</v>
      </c>
      <c r="BW662" s="38" t="s">
        <v>107</v>
      </c>
      <c r="BX662" s="38" t="s">
        <v>107</v>
      </c>
      <c r="BY662" s="183" t="s">
        <v>114</v>
      </c>
      <c r="BZ662" s="183" t="s">
        <v>114</v>
      </c>
      <c r="CA662" s="183" t="s">
        <v>114</v>
      </c>
      <c r="CB662" s="183" t="s">
        <v>114</v>
      </c>
      <c r="CC662" s="183" t="s">
        <v>114</v>
      </c>
      <c r="CD662" s="183" t="s">
        <v>114</v>
      </c>
      <c r="CE662" s="183" t="s">
        <v>114</v>
      </c>
      <c r="CF662" s="42" t="s">
        <v>107</v>
      </c>
      <c r="CG662" s="28" t="s">
        <v>107</v>
      </c>
      <c r="CH662" s="28" t="s">
        <v>107</v>
      </c>
      <c r="CI662" s="28" t="s">
        <v>107</v>
      </c>
      <c r="CJ662" s="28" t="s">
        <v>107</v>
      </c>
      <c r="CK662" s="28" t="s">
        <v>107</v>
      </c>
      <c r="CL662" s="28" t="s">
        <v>107</v>
      </c>
      <c r="CM662" s="28" t="s">
        <v>107</v>
      </c>
      <c r="CN662" s="28" t="s">
        <v>107</v>
      </c>
      <c r="CO662" s="28" t="s">
        <v>107</v>
      </c>
      <c r="CP662" s="28" t="s">
        <v>107</v>
      </c>
      <c r="CQ662" s="28" t="s">
        <v>107</v>
      </c>
      <c r="CR662" s="28" t="s">
        <v>107</v>
      </c>
      <c r="CS662" s="28" t="s">
        <v>107</v>
      </c>
      <c r="CT662" s="28" t="s">
        <v>107</v>
      </c>
      <c r="CU662" s="332">
        <v>17408503</v>
      </c>
      <c r="CV662" s="43">
        <v>1</v>
      </c>
    </row>
    <row r="663" spans="1:100" ht="51">
      <c r="A663" s="28">
        <v>914</v>
      </c>
      <c r="B663" s="29" t="s">
        <v>104</v>
      </c>
      <c r="C663" s="189" t="s">
        <v>0</v>
      </c>
      <c r="D663" s="29" t="s">
        <v>810</v>
      </c>
      <c r="E663" s="42" t="s">
        <v>814</v>
      </c>
      <c r="F663" s="42" t="s">
        <v>107</v>
      </c>
      <c r="G663" s="30" t="s">
        <v>1910</v>
      </c>
      <c r="H663" s="42" t="s">
        <v>109</v>
      </c>
      <c r="I663" s="28">
        <v>1611191</v>
      </c>
      <c r="J663" s="28" t="s">
        <v>1911</v>
      </c>
      <c r="K663" s="31" t="s">
        <v>107</v>
      </c>
      <c r="L663" s="56">
        <v>150</v>
      </c>
      <c r="M663" s="33" t="s">
        <v>107</v>
      </c>
      <c r="N663" s="34">
        <v>154300000</v>
      </c>
      <c r="O663" s="33" t="s">
        <v>107</v>
      </c>
      <c r="P663" s="28" t="s">
        <v>2415</v>
      </c>
      <c r="Q663" s="28" t="s">
        <v>360</v>
      </c>
      <c r="R663" s="28" t="s">
        <v>107</v>
      </c>
      <c r="S663" s="28">
        <v>4600</v>
      </c>
      <c r="T663" s="28">
        <v>2180</v>
      </c>
      <c r="U663" s="28">
        <v>2420</v>
      </c>
      <c r="V663" s="28" t="s">
        <v>107</v>
      </c>
      <c r="W663" s="28" t="str">
        <f t="shared" si="10"/>
        <v>N.A.</v>
      </c>
      <c r="X663" s="57" t="s">
        <v>2414</v>
      </c>
      <c r="Y663" s="205">
        <v>0.05</v>
      </c>
      <c r="Z663" s="205">
        <v>0.05</v>
      </c>
      <c r="AA663" s="205">
        <v>0.05</v>
      </c>
      <c r="AB663" s="205">
        <v>0.05</v>
      </c>
      <c r="AC663" s="205">
        <v>0.06</v>
      </c>
      <c r="AD663" s="205">
        <v>7.0000000000000007E-2</v>
      </c>
      <c r="AE663" s="28" t="s">
        <v>1251</v>
      </c>
      <c r="AF663" s="28" t="s">
        <v>1251</v>
      </c>
      <c r="AG663" s="28" t="s">
        <v>1251</v>
      </c>
      <c r="AH663" s="37">
        <v>1</v>
      </c>
      <c r="AI663" s="38" t="s">
        <v>107</v>
      </c>
      <c r="AJ663" s="38">
        <v>480797</v>
      </c>
      <c r="AK663" s="38">
        <v>686854</v>
      </c>
      <c r="AL663" s="38">
        <v>6927856</v>
      </c>
      <c r="AM663" s="38" t="s">
        <v>107</v>
      </c>
      <c r="AN663" s="38">
        <v>10890487</v>
      </c>
      <c r="AO663" s="38">
        <v>473819</v>
      </c>
      <c r="AP663" s="38">
        <v>1201994</v>
      </c>
      <c r="AQ663" s="38">
        <v>115400</v>
      </c>
      <c r="AR663" s="38">
        <v>1354975</v>
      </c>
      <c r="AS663" s="38">
        <v>22001354</v>
      </c>
      <c r="AT663" s="38">
        <v>18089595</v>
      </c>
      <c r="AU663" s="38" t="s">
        <v>107</v>
      </c>
      <c r="AV663" s="38" t="s">
        <v>107</v>
      </c>
      <c r="AW663" s="38" t="s">
        <v>107</v>
      </c>
      <c r="AX663" s="38">
        <v>4132141</v>
      </c>
      <c r="AY663" s="38">
        <v>5192320</v>
      </c>
      <c r="AZ663" s="38">
        <v>2597347</v>
      </c>
      <c r="BA663" s="38">
        <v>3673014</v>
      </c>
      <c r="BB663" s="38">
        <v>1229312</v>
      </c>
      <c r="BC663" s="38">
        <v>1377381</v>
      </c>
      <c r="BD663" s="38">
        <v>155802</v>
      </c>
      <c r="BE663" s="38">
        <v>1901391</v>
      </c>
      <c r="BF663" s="38">
        <v>1185329</v>
      </c>
      <c r="BG663" s="38">
        <v>5074269</v>
      </c>
      <c r="BH663" s="38">
        <v>116851</v>
      </c>
      <c r="BI663" s="38">
        <v>2082599</v>
      </c>
      <c r="BJ663" s="38">
        <v>2513009</v>
      </c>
      <c r="BK663" s="38" t="s">
        <v>107</v>
      </c>
      <c r="BL663" s="38" t="s">
        <v>107</v>
      </c>
      <c r="BM663" s="38">
        <v>2571110</v>
      </c>
      <c r="BN663" s="38">
        <v>7088917</v>
      </c>
      <c r="BO663" s="38">
        <v>116851</v>
      </c>
      <c r="BP663" s="38">
        <v>6394607</v>
      </c>
      <c r="BQ663" s="38">
        <v>15243468</v>
      </c>
      <c r="BR663" s="38">
        <v>2</v>
      </c>
      <c r="BS663" s="38">
        <v>1818142</v>
      </c>
      <c r="BT663" s="330" t="s">
        <v>107</v>
      </c>
      <c r="BU663" s="38" t="s">
        <v>107</v>
      </c>
      <c r="BV663" s="38" t="s">
        <v>107</v>
      </c>
      <c r="BW663" s="38" t="s">
        <v>107</v>
      </c>
      <c r="BX663" s="38" t="s">
        <v>107</v>
      </c>
      <c r="BY663" s="190" t="s">
        <v>114</v>
      </c>
      <c r="BZ663" s="190" t="s">
        <v>114</v>
      </c>
      <c r="CA663" s="190" t="s">
        <v>114</v>
      </c>
      <c r="CB663" s="190" t="s">
        <v>114</v>
      </c>
      <c r="CC663" s="190" t="s">
        <v>114</v>
      </c>
      <c r="CD663" s="190" t="s">
        <v>114</v>
      </c>
      <c r="CE663" s="190" t="s">
        <v>114</v>
      </c>
      <c r="CF663" s="191" t="s">
        <v>107</v>
      </c>
      <c r="CG663" s="28" t="s">
        <v>107</v>
      </c>
      <c r="CH663" s="28" t="s">
        <v>107</v>
      </c>
      <c r="CI663" s="28" t="s">
        <v>107</v>
      </c>
      <c r="CJ663" s="28" t="s">
        <v>107</v>
      </c>
      <c r="CK663" s="28" t="s">
        <v>107</v>
      </c>
      <c r="CL663" s="28" t="s">
        <v>107</v>
      </c>
      <c r="CM663" s="28" t="s">
        <v>107</v>
      </c>
      <c r="CN663" s="28" t="s">
        <v>107</v>
      </c>
      <c r="CO663" s="28" t="s">
        <v>107</v>
      </c>
      <c r="CP663" s="28" t="s">
        <v>107</v>
      </c>
      <c r="CQ663" s="28" t="s">
        <v>107</v>
      </c>
      <c r="CR663" s="28" t="s">
        <v>107</v>
      </c>
      <c r="CS663" s="28" t="s">
        <v>107</v>
      </c>
      <c r="CT663" s="28" t="s">
        <v>107</v>
      </c>
      <c r="CU663" s="332">
        <v>15636848</v>
      </c>
      <c r="CV663" s="43">
        <v>1</v>
      </c>
    </row>
    <row r="664" spans="1:100" ht="25.5">
      <c r="A664" s="28">
        <v>915</v>
      </c>
      <c r="B664" s="29" t="s">
        <v>104</v>
      </c>
      <c r="C664" s="192" t="s">
        <v>0</v>
      </c>
      <c r="D664" s="29" t="s">
        <v>105</v>
      </c>
      <c r="E664" s="42" t="s">
        <v>2380</v>
      </c>
      <c r="F664" s="42" t="s">
        <v>107</v>
      </c>
      <c r="G664" s="30" t="s">
        <v>1912</v>
      </c>
      <c r="H664" s="42" t="s">
        <v>1313</v>
      </c>
      <c r="I664" s="28">
        <v>1601355</v>
      </c>
      <c r="J664" s="28" t="s">
        <v>1913</v>
      </c>
      <c r="K664" s="31" t="s">
        <v>111</v>
      </c>
      <c r="L664" s="88">
        <v>98</v>
      </c>
      <c r="M664" s="33" t="s">
        <v>107</v>
      </c>
      <c r="N664" s="34">
        <v>67100000</v>
      </c>
      <c r="O664" s="33" t="s">
        <v>107</v>
      </c>
      <c r="P664" s="28" t="s">
        <v>2415</v>
      </c>
      <c r="Q664" s="28" t="s">
        <v>112</v>
      </c>
      <c r="R664" s="28" t="s">
        <v>107</v>
      </c>
      <c r="S664" s="28">
        <v>1059</v>
      </c>
      <c r="T664" s="28">
        <v>684</v>
      </c>
      <c r="U664" s="28">
        <v>375</v>
      </c>
      <c r="V664" s="28" t="s">
        <v>107</v>
      </c>
      <c r="W664" s="28" t="str">
        <f t="shared" si="10"/>
        <v>N.A.</v>
      </c>
      <c r="X664" s="57" t="s">
        <v>2412</v>
      </c>
      <c r="Y664" s="205">
        <v>7.0000000000000007E-2</v>
      </c>
      <c r="Z664" s="205">
        <v>7.0000000000000007E-2</v>
      </c>
      <c r="AA664" s="205">
        <v>7.0000000000000007E-2</v>
      </c>
      <c r="AB664" s="205">
        <v>7.0000000000000007E-2</v>
      </c>
      <c r="AC664" s="205">
        <v>0.08</v>
      </c>
      <c r="AD664" s="205">
        <v>0.09</v>
      </c>
      <c r="AE664" s="28" t="s">
        <v>113</v>
      </c>
      <c r="AF664" s="28" t="s">
        <v>113</v>
      </c>
      <c r="AG664" s="28" t="s">
        <v>113</v>
      </c>
      <c r="AH664" s="37">
        <v>1</v>
      </c>
      <c r="AI664" s="38">
        <v>8689479</v>
      </c>
      <c r="AJ664" s="38">
        <v>535272</v>
      </c>
      <c r="AK664" s="38">
        <v>764674</v>
      </c>
      <c r="AL664" s="38" t="s">
        <v>107</v>
      </c>
      <c r="AM664" s="38" t="s">
        <v>107</v>
      </c>
      <c r="AN664" s="38">
        <v>11547654</v>
      </c>
      <c r="AO664" s="38">
        <v>527502</v>
      </c>
      <c r="AP664" s="38">
        <v>1338179</v>
      </c>
      <c r="AQ664" s="38">
        <v>128475</v>
      </c>
      <c r="AR664" s="38">
        <v>613375</v>
      </c>
      <c r="AS664" s="38" t="s">
        <v>107</v>
      </c>
      <c r="AT664" s="38" t="s">
        <v>107</v>
      </c>
      <c r="AU664" s="38" t="s">
        <v>107</v>
      </c>
      <c r="AV664" s="38" t="s">
        <v>107</v>
      </c>
      <c r="AW664" s="38" t="s">
        <v>107</v>
      </c>
      <c r="AX664" s="38">
        <v>4600313</v>
      </c>
      <c r="AY664" s="38" t="s">
        <v>107</v>
      </c>
      <c r="AZ664" s="38">
        <v>2891625</v>
      </c>
      <c r="BA664" s="38">
        <v>4089166</v>
      </c>
      <c r="BB664" s="38">
        <v>1368593</v>
      </c>
      <c r="BC664" s="38">
        <v>1533438</v>
      </c>
      <c r="BD664" s="38">
        <v>173454</v>
      </c>
      <c r="BE664" s="38">
        <v>1970774</v>
      </c>
      <c r="BF664" s="38" t="s">
        <v>107</v>
      </c>
      <c r="BG664" s="38">
        <v>4896777</v>
      </c>
      <c r="BH664" s="38">
        <v>130091</v>
      </c>
      <c r="BI664" s="38">
        <v>2146812</v>
      </c>
      <c r="BJ664" s="38" t="s">
        <v>107</v>
      </c>
      <c r="BK664" s="38" t="s">
        <v>107</v>
      </c>
      <c r="BL664" s="38" t="s">
        <v>107</v>
      </c>
      <c r="BM664" s="38">
        <v>2044583</v>
      </c>
      <c r="BN664" s="38">
        <v>7892091</v>
      </c>
      <c r="BO664" s="38">
        <v>130091</v>
      </c>
      <c r="BP664" s="38" t="s">
        <v>107</v>
      </c>
      <c r="BQ664" s="38" t="s">
        <v>107</v>
      </c>
      <c r="BR664" s="38">
        <v>0</v>
      </c>
      <c r="BS664" s="38">
        <v>1011820</v>
      </c>
      <c r="BT664" s="330" t="s">
        <v>107</v>
      </c>
      <c r="BU664" s="38" t="s">
        <v>107</v>
      </c>
      <c r="BV664" s="38" t="s">
        <v>107</v>
      </c>
      <c r="BW664" s="38" t="s">
        <v>107</v>
      </c>
      <c r="BX664" s="38" t="s">
        <v>107</v>
      </c>
      <c r="BY664" s="185" t="s">
        <v>114</v>
      </c>
      <c r="BZ664" s="185" t="s">
        <v>114</v>
      </c>
      <c r="CA664" s="185" t="s">
        <v>114</v>
      </c>
      <c r="CB664" s="185" t="s">
        <v>114</v>
      </c>
      <c r="CC664" s="185" t="s">
        <v>114</v>
      </c>
      <c r="CD664" s="185" t="s">
        <v>114</v>
      </c>
      <c r="CE664" s="185" t="s">
        <v>114</v>
      </c>
      <c r="CF664" s="42" t="s">
        <v>107</v>
      </c>
      <c r="CG664" s="28" t="s">
        <v>107</v>
      </c>
      <c r="CH664" s="28" t="s">
        <v>107</v>
      </c>
      <c r="CI664" s="28" t="s">
        <v>107</v>
      </c>
      <c r="CJ664" s="28" t="s">
        <v>107</v>
      </c>
      <c r="CK664" s="28" t="s">
        <v>107</v>
      </c>
      <c r="CL664" s="28" t="s">
        <v>107</v>
      </c>
      <c r="CM664" s="28" t="s">
        <v>107</v>
      </c>
      <c r="CN664" s="28" t="s">
        <v>107</v>
      </c>
      <c r="CO664" s="28" t="s">
        <v>107</v>
      </c>
      <c r="CP664" s="28" t="s">
        <v>107</v>
      </c>
      <c r="CQ664" s="28" t="s">
        <v>107</v>
      </c>
      <c r="CR664" s="28" t="s">
        <v>107</v>
      </c>
      <c r="CS664" s="28" t="s">
        <v>107</v>
      </c>
      <c r="CT664" s="28" t="s">
        <v>107</v>
      </c>
      <c r="CU664" s="332">
        <v>10002102</v>
      </c>
      <c r="CV664" s="43">
        <v>1</v>
      </c>
    </row>
    <row r="665" spans="1:100" ht="38.25">
      <c r="A665" s="28">
        <v>916</v>
      </c>
      <c r="B665" s="29" t="s">
        <v>104</v>
      </c>
      <c r="C665" s="187" t="s">
        <v>0</v>
      </c>
      <c r="D665" s="29" t="s">
        <v>105</v>
      </c>
      <c r="E665" s="42" t="s">
        <v>106</v>
      </c>
      <c r="F665" s="42" t="s">
        <v>107</v>
      </c>
      <c r="G665" s="30" t="s">
        <v>1914</v>
      </c>
      <c r="H665" s="42" t="s">
        <v>1313</v>
      </c>
      <c r="I665" s="28">
        <v>1601356</v>
      </c>
      <c r="J665" s="28" t="s">
        <v>1915</v>
      </c>
      <c r="K665" s="31" t="s">
        <v>111</v>
      </c>
      <c r="L665" s="88">
        <v>98</v>
      </c>
      <c r="M665" s="33" t="s">
        <v>107</v>
      </c>
      <c r="N665" s="34">
        <v>66100000</v>
      </c>
      <c r="O665" s="33" t="s">
        <v>107</v>
      </c>
      <c r="P665" s="28" t="s">
        <v>2415</v>
      </c>
      <c r="Q665" s="28" t="s">
        <v>112</v>
      </c>
      <c r="R665" s="28" t="s">
        <v>107</v>
      </c>
      <c r="S665" s="28">
        <v>1059</v>
      </c>
      <c r="T665" s="28">
        <v>684</v>
      </c>
      <c r="U665" s="28">
        <v>375</v>
      </c>
      <c r="V665" s="28" t="s">
        <v>107</v>
      </c>
      <c r="W665" s="28" t="str">
        <f t="shared" si="10"/>
        <v>N.A.</v>
      </c>
      <c r="X665" s="57" t="s">
        <v>2413</v>
      </c>
      <c r="Y665" s="205">
        <v>7.0000000000000007E-2</v>
      </c>
      <c r="Z665" s="205">
        <v>7.0000000000000007E-2</v>
      </c>
      <c r="AA665" s="205">
        <v>7.0000000000000007E-2</v>
      </c>
      <c r="AB665" s="205">
        <v>7.0000000000000007E-2</v>
      </c>
      <c r="AC665" s="205">
        <v>0.08</v>
      </c>
      <c r="AD665" s="205">
        <v>0.09</v>
      </c>
      <c r="AE665" s="28" t="s">
        <v>113</v>
      </c>
      <c r="AF665" s="28" t="s">
        <v>113</v>
      </c>
      <c r="AG665" s="28" t="s">
        <v>113</v>
      </c>
      <c r="AH665" s="37">
        <v>1</v>
      </c>
      <c r="AI665" s="38">
        <v>8689479</v>
      </c>
      <c r="AJ665" s="38">
        <v>535272</v>
      </c>
      <c r="AK665" s="38">
        <v>764674</v>
      </c>
      <c r="AL665" s="38" t="s">
        <v>107</v>
      </c>
      <c r="AM665" s="38" t="s">
        <v>107</v>
      </c>
      <c r="AN665" s="38">
        <v>11547654</v>
      </c>
      <c r="AO665" s="38">
        <v>527502</v>
      </c>
      <c r="AP665" s="38">
        <v>1338179</v>
      </c>
      <c r="AQ665" s="38">
        <v>128475</v>
      </c>
      <c r="AR665" s="38">
        <v>613375</v>
      </c>
      <c r="AS665" s="38" t="s">
        <v>107</v>
      </c>
      <c r="AT665" s="38" t="s">
        <v>107</v>
      </c>
      <c r="AU665" s="38" t="s">
        <v>107</v>
      </c>
      <c r="AV665" s="38" t="s">
        <v>107</v>
      </c>
      <c r="AW665" s="38" t="s">
        <v>107</v>
      </c>
      <c r="AX665" s="38">
        <v>4600313</v>
      </c>
      <c r="AY665" s="38" t="s">
        <v>107</v>
      </c>
      <c r="AZ665" s="38">
        <v>2891625</v>
      </c>
      <c r="BA665" s="38">
        <v>4089166</v>
      </c>
      <c r="BB665" s="38">
        <v>1368593</v>
      </c>
      <c r="BC665" s="38">
        <v>1533438</v>
      </c>
      <c r="BD665" s="38">
        <v>173454</v>
      </c>
      <c r="BE665" s="38">
        <v>1970774</v>
      </c>
      <c r="BF665" s="38" t="s">
        <v>107</v>
      </c>
      <c r="BG665" s="38">
        <v>4896777</v>
      </c>
      <c r="BH665" s="38">
        <v>130091</v>
      </c>
      <c r="BI665" s="38">
        <v>2146812</v>
      </c>
      <c r="BJ665" s="38" t="s">
        <v>107</v>
      </c>
      <c r="BK665" s="38" t="s">
        <v>107</v>
      </c>
      <c r="BL665" s="38" t="s">
        <v>107</v>
      </c>
      <c r="BM665" s="38">
        <v>2044583</v>
      </c>
      <c r="BN665" s="38">
        <v>7892091</v>
      </c>
      <c r="BO665" s="38">
        <v>130091</v>
      </c>
      <c r="BP665" s="38" t="s">
        <v>107</v>
      </c>
      <c r="BQ665" s="38" t="s">
        <v>107</v>
      </c>
      <c r="BR665" s="38">
        <v>0</v>
      </c>
      <c r="BS665" s="38">
        <v>1011820</v>
      </c>
      <c r="BT665" s="330" t="s">
        <v>107</v>
      </c>
      <c r="BU665" s="38" t="s">
        <v>107</v>
      </c>
      <c r="BV665" s="38" t="s">
        <v>107</v>
      </c>
      <c r="BW665" s="38" t="s">
        <v>107</v>
      </c>
      <c r="BX665" s="38" t="s">
        <v>107</v>
      </c>
      <c r="BY665" s="185" t="s">
        <v>114</v>
      </c>
      <c r="BZ665" s="185" t="s">
        <v>114</v>
      </c>
      <c r="CA665" s="185" t="s">
        <v>114</v>
      </c>
      <c r="CB665" s="185" t="s">
        <v>114</v>
      </c>
      <c r="CC665" s="185" t="s">
        <v>114</v>
      </c>
      <c r="CD665" s="185" t="s">
        <v>114</v>
      </c>
      <c r="CE665" s="185" t="s">
        <v>114</v>
      </c>
      <c r="CF665" s="42" t="s">
        <v>107</v>
      </c>
      <c r="CG665" s="28" t="s">
        <v>107</v>
      </c>
      <c r="CH665" s="28" t="s">
        <v>107</v>
      </c>
      <c r="CI665" s="28" t="s">
        <v>107</v>
      </c>
      <c r="CJ665" s="28" t="s">
        <v>107</v>
      </c>
      <c r="CK665" s="28" t="s">
        <v>107</v>
      </c>
      <c r="CL665" s="28" t="s">
        <v>107</v>
      </c>
      <c r="CM665" s="28" t="s">
        <v>107</v>
      </c>
      <c r="CN665" s="28" t="s">
        <v>107</v>
      </c>
      <c r="CO665" s="28" t="s">
        <v>107</v>
      </c>
      <c r="CP665" s="28" t="s">
        <v>107</v>
      </c>
      <c r="CQ665" s="28" t="s">
        <v>107</v>
      </c>
      <c r="CR665" s="28" t="s">
        <v>107</v>
      </c>
      <c r="CS665" s="28" t="s">
        <v>107</v>
      </c>
      <c r="CT665" s="28" t="s">
        <v>107</v>
      </c>
      <c r="CU665" s="332">
        <v>10002102</v>
      </c>
      <c r="CV665" s="43">
        <v>1</v>
      </c>
    </row>
    <row r="666" spans="1:100" ht="38.25">
      <c r="A666" s="28">
        <v>917</v>
      </c>
      <c r="B666" s="29" t="s">
        <v>104</v>
      </c>
      <c r="C666" s="29" t="s">
        <v>0</v>
      </c>
      <c r="D666" s="29" t="s">
        <v>337</v>
      </c>
      <c r="E666" s="42" t="s">
        <v>338</v>
      </c>
      <c r="F666" s="42" t="s">
        <v>107</v>
      </c>
      <c r="G666" s="30" t="s">
        <v>1916</v>
      </c>
      <c r="H666" s="42" t="s">
        <v>109</v>
      </c>
      <c r="I666" s="28">
        <v>1606262</v>
      </c>
      <c r="J666" s="28" t="s">
        <v>1917</v>
      </c>
      <c r="K666" s="31" t="s">
        <v>341</v>
      </c>
      <c r="L666" s="32">
        <v>132</v>
      </c>
      <c r="M666" s="33">
        <v>5</v>
      </c>
      <c r="N666" s="34">
        <v>116300000</v>
      </c>
      <c r="O666" s="28" t="s">
        <v>338</v>
      </c>
      <c r="P666" s="28" t="s">
        <v>130</v>
      </c>
      <c r="Q666" s="28" t="s">
        <v>112</v>
      </c>
      <c r="R666" s="28" t="s">
        <v>107</v>
      </c>
      <c r="S666" s="28" t="s">
        <v>107</v>
      </c>
      <c r="T666" s="42" t="s">
        <v>107</v>
      </c>
      <c r="U666" s="28" t="s">
        <v>107</v>
      </c>
      <c r="V666" s="28" t="s">
        <v>107</v>
      </c>
      <c r="W666" s="28" t="str">
        <f t="shared" si="10"/>
        <v>N.A.</v>
      </c>
      <c r="X666" s="57" t="s">
        <v>2413</v>
      </c>
      <c r="Y666" s="206">
        <v>0.06</v>
      </c>
      <c r="Z666" s="206">
        <v>0.06</v>
      </c>
      <c r="AA666" s="206">
        <v>0.06</v>
      </c>
      <c r="AB666" s="206">
        <v>0.06</v>
      </c>
      <c r="AC666" s="206">
        <v>7.0000000000000007E-2</v>
      </c>
      <c r="AD666" s="206">
        <v>0.08</v>
      </c>
      <c r="AE666" s="28" t="s">
        <v>113</v>
      </c>
      <c r="AF666" s="28" t="s">
        <v>113</v>
      </c>
      <c r="AG666" s="28" t="s">
        <v>113</v>
      </c>
      <c r="AH666" s="37">
        <v>1</v>
      </c>
      <c r="AI666" s="38">
        <v>8689479</v>
      </c>
      <c r="AJ666" s="38">
        <v>535272</v>
      </c>
      <c r="AK666" s="38">
        <v>2</v>
      </c>
      <c r="AL666" s="38" t="s">
        <v>107</v>
      </c>
      <c r="AM666" s="38" t="s">
        <v>107</v>
      </c>
      <c r="AN666" s="38">
        <v>11547654</v>
      </c>
      <c r="AO666" s="38">
        <v>2</v>
      </c>
      <c r="AP666" s="38">
        <v>2</v>
      </c>
      <c r="AQ666" s="38">
        <v>128475</v>
      </c>
      <c r="AR666" s="38">
        <v>2</v>
      </c>
      <c r="AS666" s="38" t="s">
        <v>107</v>
      </c>
      <c r="AT666" s="38" t="s">
        <v>107</v>
      </c>
      <c r="AU666" s="38" t="s">
        <v>107</v>
      </c>
      <c r="AV666" s="38" t="s">
        <v>107</v>
      </c>
      <c r="AW666" s="38" t="s">
        <v>107</v>
      </c>
      <c r="AX666" s="38">
        <v>4600313</v>
      </c>
      <c r="AY666" s="38">
        <v>5780609</v>
      </c>
      <c r="AZ666" s="38">
        <v>2891625</v>
      </c>
      <c r="BA666" s="38">
        <v>4089166</v>
      </c>
      <c r="BB666" s="38">
        <v>2</v>
      </c>
      <c r="BC666" s="38">
        <v>0</v>
      </c>
      <c r="BD666" s="38">
        <v>173454</v>
      </c>
      <c r="BE666" s="38">
        <v>1970774</v>
      </c>
      <c r="BF666" s="38">
        <v>1360990</v>
      </c>
      <c r="BG666" s="38">
        <v>4896777</v>
      </c>
      <c r="BH666" s="38">
        <v>130091</v>
      </c>
      <c r="BI666" s="38">
        <v>2146812</v>
      </c>
      <c r="BJ666" s="38" t="s">
        <v>107</v>
      </c>
      <c r="BK666" s="38" t="s">
        <v>107</v>
      </c>
      <c r="BL666" s="38" t="s">
        <v>107</v>
      </c>
      <c r="BM666" s="38">
        <v>2044583</v>
      </c>
      <c r="BN666" s="38">
        <v>7892091</v>
      </c>
      <c r="BO666" s="38">
        <v>130091</v>
      </c>
      <c r="BP666" s="38" t="s">
        <v>107</v>
      </c>
      <c r="BQ666" s="38" t="s">
        <v>107</v>
      </c>
      <c r="BR666" s="38">
        <v>2</v>
      </c>
      <c r="BS666" s="38">
        <v>1011820</v>
      </c>
      <c r="BT666" s="330" t="s">
        <v>107</v>
      </c>
      <c r="BU666" s="38" t="s">
        <v>107</v>
      </c>
      <c r="BV666" s="38" t="s">
        <v>107</v>
      </c>
      <c r="BW666" s="38" t="s">
        <v>107</v>
      </c>
      <c r="BX666" s="38" t="s">
        <v>107</v>
      </c>
      <c r="BY666" s="185" t="s">
        <v>113</v>
      </c>
      <c r="BZ666" s="185" t="s">
        <v>113</v>
      </c>
      <c r="CA666" s="185" t="s">
        <v>113</v>
      </c>
      <c r="CB666" s="185" t="s">
        <v>114</v>
      </c>
      <c r="CC666" s="185" t="s">
        <v>113</v>
      </c>
      <c r="CD666" s="185" t="s">
        <v>114</v>
      </c>
      <c r="CE666" s="185" t="s">
        <v>114</v>
      </c>
      <c r="CF666" s="42" t="s">
        <v>107</v>
      </c>
      <c r="CG666" s="28" t="s">
        <v>107</v>
      </c>
      <c r="CH666" s="28" t="s">
        <v>107</v>
      </c>
      <c r="CI666" s="28" t="s">
        <v>107</v>
      </c>
      <c r="CJ666" s="28" t="s">
        <v>107</v>
      </c>
      <c r="CK666" s="28" t="s">
        <v>107</v>
      </c>
      <c r="CL666" s="28" t="s">
        <v>107</v>
      </c>
      <c r="CM666" s="28" t="s">
        <v>107</v>
      </c>
      <c r="CN666" s="28" t="s">
        <v>107</v>
      </c>
      <c r="CO666" s="28" t="s">
        <v>107</v>
      </c>
      <c r="CP666" s="28" t="s">
        <v>107</v>
      </c>
      <c r="CQ666" s="28" t="s">
        <v>107</v>
      </c>
      <c r="CR666" s="28" t="s">
        <v>107</v>
      </c>
      <c r="CS666" s="28" t="s">
        <v>107</v>
      </c>
      <c r="CT666" s="28" t="s">
        <v>107</v>
      </c>
      <c r="CU666" s="332">
        <v>9934422</v>
      </c>
      <c r="CV666" s="43">
        <v>1</v>
      </c>
    </row>
    <row r="667" spans="1:100" ht="25.5">
      <c r="A667" s="28">
        <v>918</v>
      </c>
      <c r="B667" s="29" t="s">
        <v>104</v>
      </c>
      <c r="C667" s="29" t="s">
        <v>0</v>
      </c>
      <c r="D667" s="29" t="s">
        <v>665</v>
      </c>
      <c r="E667" s="42" t="s">
        <v>666</v>
      </c>
      <c r="F667" s="42" t="s">
        <v>338</v>
      </c>
      <c r="G667" s="29" t="s">
        <v>1918</v>
      </c>
      <c r="H667" s="42" t="s">
        <v>109</v>
      </c>
      <c r="I667" s="28">
        <v>1621109</v>
      </c>
      <c r="J667" s="28" t="s">
        <v>1919</v>
      </c>
      <c r="K667" s="31" t="s">
        <v>669</v>
      </c>
      <c r="L667" s="56">
        <v>130</v>
      </c>
      <c r="M667" s="33" t="s">
        <v>107</v>
      </c>
      <c r="N667" s="34">
        <v>123000000</v>
      </c>
      <c r="O667" s="28" t="s">
        <v>338</v>
      </c>
      <c r="P667" s="28" t="s">
        <v>130</v>
      </c>
      <c r="Q667" s="28" t="s">
        <v>112</v>
      </c>
      <c r="R667" s="28" t="s">
        <v>107</v>
      </c>
      <c r="S667" s="28" t="s">
        <v>107</v>
      </c>
      <c r="T667" s="42" t="s">
        <v>107</v>
      </c>
      <c r="U667" s="28" t="s">
        <v>107</v>
      </c>
      <c r="V667" s="28" t="s">
        <v>107</v>
      </c>
      <c r="W667" s="28" t="str">
        <f t="shared" si="10"/>
        <v>N.A.</v>
      </c>
      <c r="X667" s="57" t="s">
        <v>2412</v>
      </c>
      <c r="Y667" s="205">
        <v>0.08</v>
      </c>
      <c r="Z667" s="205">
        <v>0.08</v>
      </c>
      <c r="AA667" s="205">
        <v>0.08</v>
      </c>
      <c r="AB667" s="205">
        <v>0.08</v>
      </c>
      <c r="AC667" s="205">
        <v>0.09</v>
      </c>
      <c r="AD667" s="205">
        <v>0.1</v>
      </c>
      <c r="AE667" s="28" t="s">
        <v>113</v>
      </c>
      <c r="AF667" s="28" t="s">
        <v>113</v>
      </c>
      <c r="AG667" s="28" t="s">
        <v>113</v>
      </c>
      <c r="AH667" s="37">
        <v>1</v>
      </c>
      <c r="AI667" s="38" t="s">
        <v>107</v>
      </c>
      <c r="AJ667" s="38">
        <v>535272</v>
      </c>
      <c r="AK667" s="38">
        <v>764674</v>
      </c>
      <c r="AL667" s="38">
        <v>1516528</v>
      </c>
      <c r="AM667" s="38">
        <v>1516528</v>
      </c>
      <c r="AN667" s="38">
        <v>11547654</v>
      </c>
      <c r="AO667" s="38">
        <v>527502</v>
      </c>
      <c r="AP667" s="38">
        <v>1338179</v>
      </c>
      <c r="AQ667" s="38">
        <v>128475</v>
      </c>
      <c r="AR667" s="38">
        <v>613375</v>
      </c>
      <c r="AS667" s="38" t="s">
        <v>107</v>
      </c>
      <c r="AT667" s="38" t="s">
        <v>107</v>
      </c>
      <c r="AU667" s="38" t="s">
        <v>107</v>
      </c>
      <c r="AV667" s="38" t="s">
        <v>107</v>
      </c>
      <c r="AW667" s="38">
        <v>1970774</v>
      </c>
      <c r="AX667" s="38">
        <v>2</v>
      </c>
      <c r="AY667" s="38">
        <v>5780609</v>
      </c>
      <c r="AZ667" s="38">
        <v>2891625</v>
      </c>
      <c r="BA667" s="38">
        <v>4089166</v>
      </c>
      <c r="BB667" s="38">
        <v>1368593</v>
      </c>
      <c r="BC667" s="38">
        <v>1533438</v>
      </c>
      <c r="BD667" s="38">
        <v>173454</v>
      </c>
      <c r="BE667" s="38">
        <v>2019435</v>
      </c>
      <c r="BF667" s="38">
        <v>2</v>
      </c>
      <c r="BG667" s="38">
        <v>4896777</v>
      </c>
      <c r="BH667" s="38">
        <v>130091</v>
      </c>
      <c r="BI667" s="38">
        <v>2318558</v>
      </c>
      <c r="BJ667" s="38" t="s">
        <v>107</v>
      </c>
      <c r="BK667" s="38">
        <v>1970774</v>
      </c>
      <c r="BL667" s="38">
        <v>3455346</v>
      </c>
      <c r="BM667" s="38">
        <v>2044583</v>
      </c>
      <c r="BN667" s="38">
        <v>7892091</v>
      </c>
      <c r="BO667" s="38">
        <v>130091</v>
      </c>
      <c r="BP667" s="38">
        <v>7119116</v>
      </c>
      <c r="BQ667" s="38">
        <v>11887903</v>
      </c>
      <c r="BR667" s="38">
        <v>2</v>
      </c>
      <c r="BS667" s="38">
        <v>1011820</v>
      </c>
      <c r="BT667" s="330" t="s">
        <v>107</v>
      </c>
      <c r="BU667" s="38">
        <v>14533578</v>
      </c>
      <c r="BV667" s="38" t="s">
        <v>107</v>
      </c>
      <c r="BW667" s="38" t="s">
        <v>107</v>
      </c>
      <c r="BX667" s="38" t="s">
        <v>107</v>
      </c>
      <c r="BY667" s="185" t="s">
        <v>113</v>
      </c>
      <c r="BZ667" s="185" t="s">
        <v>113</v>
      </c>
      <c r="CA667" s="185" t="s">
        <v>113</v>
      </c>
      <c r="CB667" s="185" t="s">
        <v>113</v>
      </c>
      <c r="CC667" s="185" t="s">
        <v>113</v>
      </c>
      <c r="CD667" s="185" t="s">
        <v>114</v>
      </c>
      <c r="CE667" s="185" t="s">
        <v>114</v>
      </c>
      <c r="CF667" s="42" t="s">
        <v>107</v>
      </c>
      <c r="CG667" s="28" t="s">
        <v>107</v>
      </c>
      <c r="CH667" s="28" t="s">
        <v>107</v>
      </c>
      <c r="CI667" s="28" t="s">
        <v>107</v>
      </c>
      <c r="CJ667" s="28" t="s">
        <v>107</v>
      </c>
      <c r="CK667" s="28" t="s">
        <v>107</v>
      </c>
      <c r="CL667" s="28" t="s">
        <v>107</v>
      </c>
      <c r="CM667" s="28" t="s">
        <v>107</v>
      </c>
      <c r="CN667" s="28" t="s">
        <v>107</v>
      </c>
      <c r="CO667" s="28" t="s">
        <v>107</v>
      </c>
      <c r="CP667" s="28" t="s">
        <v>107</v>
      </c>
      <c r="CQ667" s="28" t="s">
        <v>107</v>
      </c>
      <c r="CR667" s="28" t="s">
        <v>107</v>
      </c>
      <c r="CS667" s="28" t="s">
        <v>107</v>
      </c>
      <c r="CT667" s="28" t="s">
        <v>107</v>
      </c>
      <c r="CU667" s="332">
        <v>12436084</v>
      </c>
      <c r="CV667" s="43">
        <v>1</v>
      </c>
    </row>
    <row r="668" spans="1:100" ht="25.5">
      <c r="A668" s="28">
        <v>919</v>
      </c>
      <c r="B668" s="29" t="s">
        <v>104</v>
      </c>
      <c r="C668" s="42" t="s">
        <v>3</v>
      </c>
      <c r="D668" s="29" t="s">
        <v>1038</v>
      </c>
      <c r="E668" s="42" t="s">
        <v>1038</v>
      </c>
      <c r="F668" s="42" t="s">
        <v>107</v>
      </c>
      <c r="G668" s="67" t="s">
        <v>1886</v>
      </c>
      <c r="H668" s="28" t="s">
        <v>109</v>
      </c>
      <c r="I668" s="28">
        <v>1611203</v>
      </c>
      <c r="J668" s="28" t="s">
        <v>1920</v>
      </c>
      <c r="K668" s="31" t="s">
        <v>107</v>
      </c>
      <c r="L668" s="56">
        <v>185</v>
      </c>
      <c r="M668" s="33" t="s">
        <v>107</v>
      </c>
      <c r="N668" s="34">
        <v>215000000</v>
      </c>
      <c r="O668" s="33" t="s">
        <v>107</v>
      </c>
      <c r="P668" s="28" t="s">
        <v>2415</v>
      </c>
      <c r="Q668" s="28" t="s">
        <v>360</v>
      </c>
      <c r="R668" s="28" t="s">
        <v>107</v>
      </c>
      <c r="S668" s="28" t="s">
        <v>107</v>
      </c>
      <c r="T668" s="42" t="s">
        <v>107</v>
      </c>
      <c r="U668" s="28" t="s">
        <v>107</v>
      </c>
      <c r="V668" s="28" t="s">
        <v>107</v>
      </c>
      <c r="W668" s="28">
        <f t="shared" si="10"/>
        <v>577099288</v>
      </c>
      <c r="X668" s="57" t="s">
        <v>2412</v>
      </c>
      <c r="Y668" s="206">
        <v>0.08</v>
      </c>
      <c r="Z668" s="206">
        <v>0.08</v>
      </c>
      <c r="AA668" s="206">
        <v>0.08</v>
      </c>
      <c r="AB668" s="206">
        <v>0.08</v>
      </c>
      <c r="AC668" s="319">
        <v>0.09</v>
      </c>
      <c r="AD668" s="206">
        <v>0.1</v>
      </c>
      <c r="AE668" s="28" t="s">
        <v>113</v>
      </c>
      <c r="AF668" s="28" t="s">
        <v>113</v>
      </c>
      <c r="AG668" s="28" t="s">
        <v>113</v>
      </c>
      <c r="AH668" s="37">
        <v>1</v>
      </c>
      <c r="AI668" s="38" t="s">
        <v>107</v>
      </c>
      <c r="AJ668" s="38">
        <v>535272</v>
      </c>
      <c r="AK668" s="38">
        <v>764674</v>
      </c>
      <c r="AL668" s="38" t="s">
        <v>107</v>
      </c>
      <c r="AM668" s="38" t="s">
        <v>107</v>
      </c>
      <c r="AN668" s="38">
        <v>12124379</v>
      </c>
      <c r="AO668" s="38">
        <v>527502</v>
      </c>
      <c r="AP668" s="38" t="s">
        <v>107</v>
      </c>
      <c r="AQ668" s="38">
        <v>2</v>
      </c>
      <c r="AR668" s="38">
        <v>1508493</v>
      </c>
      <c r="AS668" s="38" t="s">
        <v>107</v>
      </c>
      <c r="AT668" s="38" t="s">
        <v>107</v>
      </c>
      <c r="AU668" s="38" t="s">
        <v>107</v>
      </c>
      <c r="AV668" s="38" t="s">
        <v>107</v>
      </c>
      <c r="AW668" s="38" t="s">
        <v>107</v>
      </c>
      <c r="AX668" s="38" t="s">
        <v>107</v>
      </c>
      <c r="AY668" s="38" t="s">
        <v>107</v>
      </c>
      <c r="AZ668" s="38">
        <v>2891625</v>
      </c>
      <c r="BA668" s="38">
        <v>4089166</v>
      </c>
      <c r="BB668" s="38">
        <v>1368593</v>
      </c>
      <c r="BC668" s="38">
        <v>1533438</v>
      </c>
      <c r="BD668" s="38">
        <v>173454</v>
      </c>
      <c r="BE668" s="38">
        <v>2116818</v>
      </c>
      <c r="BF668" s="38" t="s">
        <v>107</v>
      </c>
      <c r="BG668" s="38">
        <v>5649184</v>
      </c>
      <c r="BH668" s="38">
        <v>130091</v>
      </c>
      <c r="BI668" s="38">
        <v>2318558</v>
      </c>
      <c r="BJ668" s="38" t="s">
        <v>107</v>
      </c>
      <c r="BK668" s="38" t="s">
        <v>107</v>
      </c>
      <c r="BL668" s="38" t="s">
        <v>107</v>
      </c>
      <c r="BM668" s="38">
        <v>2862417</v>
      </c>
      <c r="BN668" s="38">
        <v>7892091</v>
      </c>
      <c r="BO668" s="38">
        <v>130091</v>
      </c>
      <c r="BP668" s="38">
        <v>7119116</v>
      </c>
      <c r="BQ668" s="38">
        <v>16970553</v>
      </c>
      <c r="BR668" s="38">
        <v>8181503</v>
      </c>
      <c r="BS668" s="38">
        <v>2024137</v>
      </c>
      <c r="BT668" s="330">
        <v>362099288</v>
      </c>
      <c r="BU668" s="38" t="s">
        <v>107</v>
      </c>
      <c r="BV668" s="38" t="s">
        <v>107</v>
      </c>
      <c r="BW668" s="38" t="s">
        <v>107</v>
      </c>
      <c r="BX668" s="38" t="s">
        <v>107</v>
      </c>
      <c r="BY668" s="183" t="s">
        <v>107</v>
      </c>
      <c r="BZ668" s="183" t="s">
        <v>107</v>
      </c>
      <c r="CA668" s="183" t="s">
        <v>107</v>
      </c>
      <c r="CB668" s="183" t="s">
        <v>107</v>
      </c>
      <c r="CC668" s="183" t="s">
        <v>107</v>
      </c>
      <c r="CD668" s="183" t="s">
        <v>107</v>
      </c>
      <c r="CE668" s="183" t="s">
        <v>107</v>
      </c>
      <c r="CF668" s="42" t="s">
        <v>107</v>
      </c>
      <c r="CG668" s="183" t="s">
        <v>114</v>
      </c>
      <c r="CH668" s="183" t="s">
        <v>114</v>
      </c>
      <c r="CI668" s="183" t="s">
        <v>114</v>
      </c>
      <c r="CJ668" s="183" t="s">
        <v>114</v>
      </c>
      <c r="CK668" s="183" t="s">
        <v>114</v>
      </c>
      <c r="CL668" s="183" t="s">
        <v>114</v>
      </c>
      <c r="CM668" s="183" t="s">
        <v>107</v>
      </c>
      <c r="CN668" s="183" t="s">
        <v>107</v>
      </c>
      <c r="CO668" s="183" t="s">
        <v>107</v>
      </c>
      <c r="CP668" s="183" t="s">
        <v>107</v>
      </c>
      <c r="CQ668" s="183" t="s">
        <v>107</v>
      </c>
      <c r="CR668" s="183" t="s">
        <v>107</v>
      </c>
      <c r="CS668" s="183" t="s">
        <v>107</v>
      </c>
      <c r="CT668" s="183" t="s">
        <v>107</v>
      </c>
      <c r="CU668" s="332">
        <v>20680666</v>
      </c>
      <c r="CV668" s="43">
        <v>1</v>
      </c>
    </row>
    <row r="669" spans="1:100" ht="51">
      <c r="A669" s="28">
        <v>920</v>
      </c>
      <c r="B669" s="29" t="s">
        <v>104</v>
      </c>
      <c r="C669" s="42" t="s">
        <v>3</v>
      </c>
      <c r="D669" s="29" t="s">
        <v>1038</v>
      </c>
      <c r="E669" s="42" t="s">
        <v>1038</v>
      </c>
      <c r="F669" s="42" t="s">
        <v>107</v>
      </c>
      <c r="G669" s="67" t="s">
        <v>1890</v>
      </c>
      <c r="H669" s="28" t="s">
        <v>109</v>
      </c>
      <c r="I669" s="28">
        <v>1611192</v>
      </c>
      <c r="J669" s="28" t="s">
        <v>1921</v>
      </c>
      <c r="K669" s="31" t="s">
        <v>107</v>
      </c>
      <c r="L669" s="56">
        <v>210</v>
      </c>
      <c r="M669" s="33" t="s">
        <v>107</v>
      </c>
      <c r="N669" s="34">
        <v>270600000</v>
      </c>
      <c r="O669" s="33" t="s">
        <v>107</v>
      </c>
      <c r="P669" s="28" t="s">
        <v>2415</v>
      </c>
      <c r="Q669" s="28" t="s">
        <v>360</v>
      </c>
      <c r="R669" s="28" t="s">
        <v>107</v>
      </c>
      <c r="S669" s="28" t="s">
        <v>107</v>
      </c>
      <c r="T669" s="42" t="s">
        <v>107</v>
      </c>
      <c r="U669" s="28" t="s">
        <v>107</v>
      </c>
      <c r="V669" s="28" t="s">
        <v>107</v>
      </c>
      <c r="W669" s="28">
        <f t="shared" si="10"/>
        <v>640682748</v>
      </c>
      <c r="X669" s="57" t="s">
        <v>2412</v>
      </c>
      <c r="Y669" s="206">
        <v>0.08</v>
      </c>
      <c r="Z669" s="206">
        <v>0.08</v>
      </c>
      <c r="AA669" s="206">
        <v>0.08</v>
      </c>
      <c r="AB669" s="206">
        <v>0.08</v>
      </c>
      <c r="AC669" s="319">
        <v>0.09</v>
      </c>
      <c r="AD669" s="206">
        <v>0.1</v>
      </c>
      <c r="AE669" s="28" t="s">
        <v>113</v>
      </c>
      <c r="AF669" s="28" t="s">
        <v>113</v>
      </c>
      <c r="AG669" s="28" t="s">
        <v>113</v>
      </c>
      <c r="AH669" s="37">
        <v>1</v>
      </c>
      <c r="AI669" s="38" t="s">
        <v>107</v>
      </c>
      <c r="AJ669" s="38">
        <v>535272</v>
      </c>
      <c r="AK669" s="38">
        <v>764674</v>
      </c>
      <c r="AL669" s="38" t="s">
        <v>107</v>
      </c>
      <c r="AM669" s="38" t="s">
        <v>107</v>
      </c>
      <c r="AN669" s="38">
        <v>12124379</v>
      </c>
      <c r="AO669" s="38">
        <v>527502</v>
      </c>
      <c r="AP669" s="38" t="s">
        <v>107</v>
      </c>
      <c r="AQ669" s="38">
        <v>2</v>
      </c>
      <c r="AR669" s="38">
        <v>1508493</v>
      </c>
      <c r="AS669" s="38" t="s">
        <v>107</v>
      </c>
      <c r="AT669" s="38" t="s">
        <v>107</v>
      </c>
      <c r="AU669" s="38" t="s">
        <v>107</v>
      </c>
      <c r="AV669" s="38" t="s">
        <v>107</v>
      </c>
      <c r="AW669" s="38" t="s">
        <v>107</v>
      </c>
      <c r="AX669" s="38" t="s">
        <v>107</v>
      </c>
      <c r="AY669" s="38" t="s">
        <v>107</v>
      </c>
      <c r="AZ669" s="38">
        <v>2891625</v>
      </c>
      <c r="BA669" s="38">
        <v>4089166</v>
      </c>
      <c r="BB669" s="38">
        <v>1368593</v>
      </c>
      <c r="BC669" s="38">
        <v>1533438</v>
      </c>
      <c r="BD669" s="38">
        <v>173454</v>
      </c>
      <c r="BE669" s="38">
        <v>2116818</v>
      </c>
      <c r="BF669" s="38" t="s">
        <v>107</v>
      </c>
      <c r="BG669" s="38">
        <v>5649184</v>
      </c>
      <c r="BH669" s="38">
        <v>130091</v>
      </c>
      <c r="BI669" s="38">
        <v>2318558</v>
      </c>
      <c r="BJ669" s="38" t="s">
        <v>107</v>
      </c>
      <c r="BK669" s="38" t="s">
        <v>107</v>
      </c>
      <c r="BL669" s="38" t="s">
        <v>107</v>
      </c>
      <c r="BM669" s="38">
        <v>4702542</v>
      </c>
      <c r="BN669" s="38">
        <v>7892091</v>
      </c>
      <c r="BO669" s="38">
        <v>130091</v>
      </c>
      <c r="BP669" s="38">
        <v>7119116</v>
      </c>
      <c r="BQ669" s="38">
        <v>13710260</v>
      </c>
      <c r="BR669" s="38">
        <v>8181503</v>
      </c>
      <c r="BS669" s="38">
        <v>2024137</v>
      </c>
      <c r="BT669" s="330">
        <v>370082748</v>
      </c>
      <c r="BU669" s="38" t="s">
        <v>107</v>
      </c>
      <c r="BV669" s="38" t="s">
        <v>107</v>
      </c>
      <c r="BW669" s="38" t="s">
        <v>107</v>
      </c>
      <c r="BX669" s="38" t="s">
        <v>107</v>
      </c>
      <c r="BY669" s="183" t="s">
        <v>107</v>
      </c>
      <c r="BZ669" s="183" t="s">
        <v>107</v>
      </c>
      <c r="CA669" s="183" t="s">
        <v>107</v>
      </c>
      <c r="CB669" s="183" t="s">
        <v>107</v>
      </c>
      <c r="CC669" s="183" t="s">
        <v>107</v>
      </c>
      <c r="CD669" s="183" t="s">
        <v>107</v>
      </c>
      <c r="CE669" s="183" t="s">
        <v>107</v>
      </c>
      <c r="CF669" s="42" t="s">
        <v>107</v>
      </c>
      <c r="CG669" s="183" t="s">
        <v>114</v>
      </c>
      <c r="CH669" s="183" t="s">
        <v>114</v>
      </c>
      <c r="CI669" s="183" t="s">
        <v>114</v>
      </c>
      <c r="CJ669" s="183" t="s">
        <v>114</v>
      </c>
      <c r="CK669" s="183" t="s">
        <v>114</v>
      </c>
      <c r="CL669" s="183" t="s">
        <v>114</v>
      </c>
      <c r="CM669" s="183" t="s">
        <v>107</v>
      </c>
      <c r="CN669" s="183" t="s">
        <v>107</v>
      </c>
      <c r="CO669" s="183" t="s">
        <v>107</v>
      </c>
      <c r="CP669" s="183" t="s">
        <v>107</v>
      </c>
      <c r="CQ669" s="183" t="s">
        <v>107</v>
      </c>
      <c r="CR669" s="183" t="s">
        <v>107</v>
      </c>
      <c r="CS669" s="183" t="s">
        <v>107</v>
      </c>
      <c r="CT669" s="183" t="s">
        <v>107</v>
      </c>
      <c r="CU669" s="332">
        <v>27229972</v>
      </c>
      <c r="CV669" s="43">
        <v>1</v>
      </c>
    </row>
    <row r="670" spans="1:100" ht="38.25">
      <c r="A670" s="28">
        <v>921</v>
      </c>
      <c r="B670" s="29" t="s">
        <v>104</v>
      </c>
      <c r="C670" s="42" t="s">
        <v>3</v>
      </c>
      <c r="D670" s="29" t="s">
        <v>1038</v>
      </c>
      <c r="E670" s="42" t="s">
        <v>1038</v>
      </c>
      <c r="F670" s="42" t="s">
        <v>107</v>
      </c>
      <c r="G670" s="67" t="s">
        <v>1922</v>
      </c>
      <c r="H670" s="28" t="s">
        <v>109</v>
      </c>
      <c r="I670" s="28">
        <v>1611200</v>
      </c>
      <c r="J670" s="28" t="s">
        <v>1923</v>
      </c>
      <c r="K670" s="31" t="s">
        <v>107</v>
      </c>
      <c r="L670" s="56">
        <v>275</v>
      </c>
      <c r="M670" s="33" t="s">
        <v>107</v>
      </c>
      <c r="N670" s="34">
        <v>394100000</v>
      </c>
      <c r="O670" s="33" t="s">
        <v>107</v>
      </c>
      <c r="P670" s="28" t="s">
        <v>2415</v>
      </c>
      <c r="Q670" s="28" t="s">
        <v>360</v>
      </c>
      <c r="R670" s="28" t="s">
        <v>107</v>
      </c>
      <c r="S670" s="28" t="s">
        <v>107</v>
      </c>
      <c r="T670" s="42" t="s">
        <v>107</v>
      </c>
      <c r="U670" s="28" t="s">
        <v>107</v>
      </c>
      <c r="V670" s="28" t="s">
        <v>107</v>
      </c>
      <c r="W670" s="28">
        <f t="shared" si="10"/>
        <v>780116211</v>
      </c>
      <c r="X670" s="57" t="s">
        <v>2412</v>
      </c>
      <c r="Y670" s="206">
        <v>0.06</v>
      </c>
      <c r="Z670" s="206">
        <v>0.06</v>
      </c>
      <c r="AA670" s="206">
        <v>0.06</v>
      </c>
      <c r="AB670" s="206">
        <v>0.06</v>
      </c>
      <c r="AC670" s="321">
        <v>7.0000000000000007E-2</v>
      </c>
      <c r="AD670" s="206">
        <v>0.08</v>
      </c>
      <c r="AE670" s="28" t="s">
        <v>113</v>
      </c>
      <c r="AF670" s="28" t="s">
        <v>113</v>
      </c>
      <c r="AG670" s="28" t="s">
        <v>113</v>
      </c>
      <c r="AH670" s="37">
        <v>1</v>
      </c>
      <c r="AI670" s="38" t="s">
        <v>107</v>
      </c>
      <c r="AJ670" s="38">
        <v>535272</v>
      </c>
      <c r="AK670" s="38">
        <v>764674</v>
      </c>
      <c r="AL670" s="38" t="s">
        <v>107</v>
      </c>
      <c r="AM670" s="38" t="s">
        <v>107</v>
      </c>
      <c r="AN670" s="38">
        <v>12124379</v>
      </c>
      <c r="AO670" s="38">
        <v>527502</v>
      </c>
      <c r="AP670" s="38" t="s">
        <v>107</v>
      </c>
      <c r="AQ670" s="38">
        <v>2</v>
      </c>
      <c r="AR670" s="38">
        <v>1508493</v>
      </c>
      <c r="AS670" s="38" t="s">
        <v>107</v>
      </c>
      <c r="AT670" s="38" t="s">
        <v>107</v>
      </c>
      <c r="AU670" s="38" t="s">
        <v>107</v>
      </c>
      <c r="AV670" s="38" t="s">
        <v>107</v>
      </c>
      <c r="AW670" s="38" t="s">
        <v>107</v>
      </c>
      <c r="AX670" s="38" t="s">
        <v>107</v>
      </c>
      <c r="AY670" s="38" t="s">
        <v>107</v>
      </c>
      <c r="AZ670" s="38">
        <v>2891625</v>
      </c>
      <c r="BA670" s="38">
        <v>4089166</v>
      </c>
      <c r="BB670" s="38">
        <v>1368593</v>
      </c>
      <c r="BC670" s="38">
        <v>1533438</v>
      </c>
      <c r="BD670" s="38">
        <v>173454</v>
      </c>
      <c r="BE670" s="38">
        <v>2116818</v>
      </c>
      <c r="BF670" s="38" t="s">
        <v>107</v>
      </c>
      <c r="BG670" s="38">
        <v>5649184</v>
      </c>
      <c r="BH670" s="38">
        <v>130091</v>
      </c>
      <c r="BI670" s="38">
        <v>2318558</v>
      </c>
      <c r="BJ670" s="38" t="s">
        <v>107</v>
      </c>
      <c r="BK670" s="38" t="s">
        <v>107</v>
      </c>
      <c r="BL670" s="38" t="s">
        <v>107</v>
      </c>
      <c r="BM670" s="38">
        <v>4702542</v>
      </c>
      <c r="BN670" s="38">
        <v>7892091</v>
      </c>
      <c r="BO670" s="38">
        <v>130091</v>
      </c>
      <c r="BP670" s="38">
        <v>7119116</v>
      </c>
      <c r="BQ670" s="38">
        <v>13710260</v>
      </c>
      <c r="BR670" s="38">
        <v>8181503</v>
      </c>
      <c r="BS670" s="38">
        <v>2024137</v>
      </c>
      <c r="BT670" s="330">
        <v>386016211</v>
      </c>
      <c r="BU670" s="38" t="s">
        <v>107</v>
      </c>
      <c r="BV670" s="38" t="s">
        <v>107</v>
      </c>
      <c r="BW670" s="38" t="s">
        <v>107</v>
      </c>
      <c r="BX670" s="38" t="s">
        <v>107</v>
      </c>
      <c r="BY670" s="183" t="s">
        <v>107</v>
      </c>
      <c r="BZ670" s="183" t="s">
        <v>107</v>
      </c>
      <c r="CA670" s="183" t="s">
        <v>107</v>
      </c>
      <c r="CB670" s="183" t="s">
        <v>107</v>
      </c>
      <c r="CC670" s="183" t="s">
        <v>107</v>
      </c>
      <c r="CD670" s="183" t="s">
        <v>107</v>
      </c>
      <c r="CE670" s="183" t="s">
        <v>107</v>
      </c>
      <c r="CF670" s="42" t="s">
        <v>107</v>
      </c>
      <c r="CG670" s="183" t="s">
        <v>114</v>
      </c>
      <c r="CH670" s="183" t="s">
        <v>114</v>
      </c>
      <c r="CI670" s="183" t="s">
        <v>114</v>
      </c>
      <c r="CJ670" s="183" t="s">
        <v>114</v>
      </c>
      <c r="CK670" s="183" t="s">
        <v>114</v>
      </c>
      <c r="CL670" s="183" t="s">
        <v>114</v>
      </c>
      <c r="CM670" s="183" t="s">
        <v>107</v>
      </c>
      <c r="CN670" s="183" t="s">
        <v>107</v>
      </c>
      <c r="CO670" s="183" t="s">
        <v>107</v>
      </c>
      <c r="CP670" s="183" t="s">
        <v>107</v>
      </c>
      <c r="CQ670" s="183" t="s">
        <v>107</v>
      </c>
      <c r="CR670" s="183" t="s">
        <v>107</v>
      </c>
      <c r="CS670" s="183" t="s">
        <v>107</v>
      </c>
      <c r="CT670" s="183" t="s">
        <v>107</v>
      </c>
      <c r="CU670" s="332">
        <v>32698271</v>
      </c>
      <c r="CV670" s="43">
        <v>1</v>
      </c>
    </row>
    <row r="671" spans="1:100" ht="38.25">
      <c r="A671" s="28">
        <v>922</v>
      </c>
      <c r="B671" s="29" t="s">
        <v>104</v>
      </c>
      <c r="C671" s="193" t="s">
        <v>3</v>
      </c>
      <c r="D671" s="29" t="s">
        <v>1038</v>
      </c>
      <c r="E671" s="42" t="s">
        <v>1038</v>
      </c>
      <c r="F671" s="42" t="s">
        <v>107</v>
      </c>
      <c r="G671" s="67" t="s">
        <v>1924</v>
      </c>
      <c r="H671" s="28" t="s">
        <v>109</v>
      </c>
      <c r="I671" s="28">
        <v>1611197</v>
      </c>
      <c r="J671" s="28" t="s">
        <v>1925</v>
      </c>
      <c r="K671" s="31" t="s">
        <v>107</v>
      </c>
      <c r="L671" s="56">
        <v>275</v>
      </c>
      <c r="M671" s="33" t="s">
        <v>107</v>
      </c>
      <c r="N671" s="34">
        <v>478400000</v>
      </c>
      <c r="O671" s="33" t="s">
        <v>107</v>
      </c>
      <c r="P671" s="28" t="s">
        <v>2415</v>
      </c>
      <c r="Q671" s="28" t="s">
        <v>360</v>
      </c>
      <c r="R671" s="28" t="s">
        <v>107</v>
      </c>
      <c r="S671" s="28" t="s">
        <v>107</v>
      </c>
      <c r="T671" s="42" t="s">
        <v>107</v>
      </c>
      <c r="U671" s="28" t="s">
        <v>107</v>
      </c>
      <c r="V671" s="28" t="s">
        <v>107</v>
      </c>
      <c r="W671" s="28">
        <f t="shared" si="10"/>
        <v>888713299</v>
      </c>
      <c r="X671" s="57" t="s">
        <v>2412</v>
      </c>
      <c r="Y671" s="206">
        <v>7.0000000000000007E-2</v>
      </c>
      <c r="Z671" s="206">
        <v>7.0000000000000007E-2</v>
      </c>
      <c r="AA671" s="206">
        <v>7.0000000000000007E-2</v>
      </c>
      <c r="AB671" s="206">
        <v>7.0000000000000007E-2</v>
      </c>
      <c r="AC671" s="321">
        <v>0.08</v>
      </c>
      <c r="AD671" s="206">
        <v>0.09</v>
      </c>
      <c r="AE671" s="28" t="s">
        <v>113</v>
      </c>
      <c r="AF671" s="28" t="s">
        <v>113</v>
      </c>
      <c r="AG671" s="28" t="s">
        <v>113</v>
      </c>
      <c r="AH671" s="37">
        <v>1</v>
      </c>
      <c r="AI671" s="38" t="s">
        <v>107</v>
      </c>
      <c r="AJ671" s="38">
        <v>535272</v>
      </c>
      <c r="AK671" s="38">
        <v>764674</v>
      </c>
      <c r="AL671" s="38" t="s">
        <v>107</v>
      </c>
      <c r="AM671" s="38" t="s">
        <v>107</v>
      </c>
      <c r="AN671" s="38">
        <v>12124379</v>
      </c>
      <c r="AO671" s="38">
        <v>527502</v>
      </c>
      <c r="AP671" s="38" t="s">
        <v>107</v>
      </c>
      <c r="AQ671" s="38">
        <v>2</v>
      </c>
      <c r="AR671" s="38">
        <v>1508493</v>
      </c>
      <c r="AS671" s="38" t="s">
        <v>107</v>
      </c>
      <c r="AT671" s="38" t="s">
        <v>107</v>
      </c>
      <c r="AU671" s="38" t="s">
        <v>107</v>
      </c>
      <c r="AV671" s="38" t="s">
        <v>107</v>
      </c>
      <c r="AW671" s="38" t="s">
        <v>107</v>
      </c>
      <c r="AX671" s="38" t="s">
        <v>107</v>
      </c>
      <c r="AY671" s="38" t="s">
        <v>107</v>
      </c>
      <c r="AZ671" s="38">
        <v>2891625</v>
      </c>
      <c r="BA671" s="38">
        <v>4089166</v>
      </c>
      <c r="BB671" s="38">
        <v>1368593</v>
      </c>
      <c r="BC671" s="38">
        <v>1533438</v>
      </c>
      <c r="BD671" s="38">
        <v>173454</v>
      </c>
      <c r="BE671" s="38">
        <v>2116818</v>
      </c>
      <c r="BF671" s="38" t="s">
        <v>107</v>
      </c>
      <c r="BG671" s="38">
        <v>5649184</v>
      </c>
      <c r="BH671" s="38">
        <v>130091</v>
      </c>
      <c r="BI671" s="38">
        <v>2318558</v>
      </c>
      <c r="BJ671" s="38" t="s">
        <v>107</v>
      </c>
      <c r="BK671" s="38" t="s">
        <v>107</v>
      </c>
      <c r="BL671" s="38" t="s">
        <v>107</v>
      </c>
      <c r="BM671" s="38">
        <v>4702542</v>
      </c>
      <c r="BN671" s="38">
        <v>7892091</v>
      </c>
      <c r="BO671" s="38">
        <v>130091</v>
      </c>
      <c r="BP671" s="38">
        <v>7119116</v>
      </c>
      <c r="BQ671" s="38">
        <v>13710260</v>
      </c>
      <c r="BR671" s="38">
        <v>8181503</v>
      </c>
      <c r="BS671" s="38">
        <v>2024137</v>
      </c>
      <c r="BT671" s="330">
        <v>410313299</v>
      </c>
      <c r="BU671" s="38" t="s">
        <v>107</v>
      </c>
      <c r="BV671" s="38" t="s">
        <v>107</v>
      </c>
      <c r="BW671" s="38" t="s">
        <v>107</v>
      </c>
      <c r="BX671" s="38" t="s">
        <v>107</v>
      </c>
      <c r="BY671" s="183" t="s">
        <v>107</v>
      </c>
      <c r="BZ671" s="183" t="s">
        <v>107</v>
      </c>
      <c r="CA671" s="183" t="s">
        <v>107</v>
      </c>
      <c r="CB671" s="183" t="s">
        <v>107</v>
      </c>
      <c r="CC671" s="183" t="s">
        <v>107</v>
      </c>
      <c r="CD671" s="183" t="s">
        <v>107</v>
      </c>
      <c r="CE671" s="183" t="s">
        <v>107</v>
      </c>
      <c r="CF671" s="42" t="s">
        <v>107</v>
      </c>
      <c r="CG671" s="183" t="s">
        <v>114</v>
      </c>
      <c r="CH671" s="183" t="s">
        <v>114</v>
      </c>
      <c r="CI671" s="183" t="s">
        <v>114</v>
      </c>
      <c r="CJ671" s="183" t="s">
        <v>114</v>
      </c>
      <c r="CK671" s="183" t="s">
        <v>114</v>
      </c>
      <c r="CL671" s="183" t="s">
        <v>114</v>
      </c>
      <c r="CM671" s="183" t="s">
        <v>107</v>
      </c>
      <c r="CN671" s="183" t="s">
        <v>107</v>
      </c>
      <c r="CO671" s="183" t="s">
        <v>107</v>
      </c>
      <c r="CP671" s="183" t="s">
        <v>107</v>
      </c>
      <c r="CQ671" s="183" t="s">
        <v>107</v>
      </c>
      <c r="CR671" s="183" t="s">
        <v>107</v>
      </c>
      <c r="CS671" s="183" t="s">
        <v>107</v>
      </c>
      <c r="CT671" s="183" t="s">
        <v>107</v>
      </c>
      <c r="CU671" s="332">
        <v>33418437</v>
      </c>
      <c r="CV671" s="43">
        <v>1</v>
      </c>
    </row>
    <row r="672" spans="1:100" ht="51">
      <c r="A672" s="28">
        <v>923</v>
      </c>
      <c r="B672" s="29" t="s">
        <v>104</v>
      </c>
      <c r="C672" s="30" t="s">
        <v>3</v>
      </c>
      <c r="D672" s="63" t="s">
        <v>977</v>
      </c>
      <c r="E672" s="28" t="s">
        <v>978</v>
      </c>
      <c r="F672" s="42" t="s">
        <v>982</v>
      </c>
      <c r="G672" s="30" t="s">
        <v>1910</v>
      </c>
      <c r="H672" s="28" t="s">
        <v>109</v>
      </c>
      <c r="I672" s="28">
        <v>1611191</v>
      </c>
      <c r="J672" s="28" t="s">
        <v>1926</v>
      </c>
      <c r="K672" s="31" t="s">
        <v>107</v>
      </c>
      <c r="L672" s="56">
        <v>150</v>
      </c>
      <c r="M672" s="33" t="s">
        <v>107</v>
      </c>
      <c r="N672" s="34">
        <v>154300000</v>
      </c>
      <c r="O672" s="33" t="s">
        <v>107</v>
      </c>
      <c r="P672" s="28" t="s">
        <v>2415</v>
      </c>
      <c r="Q672" s="28" t="s">
        <v>360</v>
      </c>
      <c r="R672" s="28" t="s">
        <v>107</v>
      </c>
      <c r="S672" s="28">
        <v>4600</v>
      </c>
      <c r="T672" s="28">
        <v>2180</v>
      </c>
      <c r="U672" s="28">
        <v>2420</v>
      </c>
      <c r="V672" s="28" t="s">
        <v>107</v>
      </c>
      <c r="W672" s="28">
        <f t="shared" si="10"/>
        <v>294976443</v>
      </c>
      <c r="X672" s="57" t="s">
        <v>2413</v>
      </c>
      <c r="Y672" s="320">
        <v>0.05</v>
      </c>
      <c r="Z672" s="319">
        <v>0.05</v>
      </c>
      <c r="AA672" s="320">
        <v>0.05</v>
      </c>
      <c r="AB672" s="320">
        <v>0.05</v>
      </c>
      <c r="AC672" s="320">
        <v>0.06</v>
      </c>
      <c r="AD672" s="320">
        <v>7.0000000000000007E-2</v>
      </c>
      <c r="AE672" s="28" t="s">
        <v>1251</v>
      </c>
      <c r="AF672" s="28" t="s">
        <v>1251</v>
      </c>
      <c r="AG672" s="28" t="s">
        <v>1251</v>
      </c>
      <c r="AH672" s="45">
        <v>1</v>
      </c>
      <c r="AI672" s="38" t="s">
        <v>107</v>
      </c>
      <c r="AJ672" s="38">
        <v>480797</v>
      </c>
      <c r="AK672" s="38">
        <v>686854</v>
      </c>
      <c r="AL672" s="38" t="s">
        <v>107</v>
      </c>
      <c r="AM672" s="38" t="s">
        <v>107</v>
      </c>
      <c r="AN672" s="38">
        <v>10890487</v>
      </c>
      <c r="AO672" s="38">
        <v>473819</v>
      </c>
      <c r="AP672" s="38">
        <v>1201994</v>
      </c>
      <c r="AQ672" s="38">
        <v>1</v>
      </c>
      <c r="AR672" s="38">
        <v>1354975</v>
      </c>
      <c r="AS672" s="38" t="s">
        <v>107</v>
      </c>
      <c r="AT672" s="38" t="s">
        <v>107</v>
      </c>
      <c r="AU672" s="38" t="s">
        <v>107</v>
      </c>
      <c r="AV672" s="38" t="s">
        <v>107</v>
      </c>
      <c r="AW672" s="38" t="s">
        <v>107</v>
      </c>
      <c r="AX672" s="38">
        <v>4132141</v>
      </c>
      <c r="AY672" s="38">
        <v>5192320</v>
      </c>
      <c r="AZ672" s="38">
        <v>2597347</v>
      </c>
      <c r="BA672" s="38">
        <v>3673014</v>
      </c>
      <c r="BB672" s="38">
        <v>1229312</v>
      </c>
      <c r="BC672" s="38">
        <v>1377381</v>
      </c>
      <c r="BD672" s="38">
        <v>155801</v>
      </c>
      <c r="BE672" s="38">
        <v>1901391</v>
      </c>
      <c r="BF672" s="38">
        <v>1185329</v>
      </c>
      <c r="BG672" s="38">
        <v>5074269</v>
      </c>
      <c r="BH672" s="38">
        <v>116851</v>
      </c>
      <c r="BI672" s="38">
        <v>2082599</v>
      </c>
      <c r="BJ672" s="38">
        <v>2513009</v>
      </c>
      <c r="BK672" s="38" t="s">
        <v>107</v>
      </c>
      <c r="BL672" s="38" t="s">
        <v>107</v>
      </c>
      <c r="BM672" s="38">
        <v>2571110</v>
      </c>
      <c r="BN672" s="38">
        <v>7088917</v>
      </c>
      <c r="BO672" s="38">
        <v>116851</v>
      </c>
      <c r="BP672" s="38">
        <v>6394607</v>
      </c>
      <c r="BQ672" s="38">
        <v>15243468</v>
      </c>
      <c r="BR672" s="38">
        <v>1</v>
      </c>
      <c r="BS672" s="38">
        <v>1818142</v>
      </c>
      <c r="BT672" s="330">
        <v>140676443</v>
      </c>
      <c r="BU672" s="38" t="s">
        <v>107</v>
      </c>
      <c r="BV672" s="38" t="s">
        <v>107</v>
      </c>
      <c r="BW672" s="38" t="s">
        <v>107</v>
      </c>
      <c r="BX672" s="38" t="s">
        <v>107</v>
      </c>
      <c r="BY672" s="190" t="s">
        <v>107</v>
      </c>
      <c r="BZ672" s="190" t="s">
        <v>107</v>
      </c>
      <c r="CA672" s="190" t="s">
        <v>107</v>
      </c>
      <c r="CB672" s="190" t="s">
        <v>107</v>
      </c>
      <c r="CC672" s="190" t="s">
        <v>107</v>
      </c>
      <c r="CD672" s="190" t="s">
        <v>107</v>
      </c>
      <c r="CE672" s="190" t="s">
        <v>107</v>
      </c>
      <c r="CF672" s="191" t="s">
        <v>107</v>
      </c>
      <c r="CG672" s="183" t="s">
        <v>114</v>
      </c>
      <c r="CH672" s="183" t="s">
        <v>114</v>
      </c>
      <c r="CI672" s="183" t="s">
        <v>114</v>
      </c>
      <c r="CJ672" s="183" t="s">
        <v>114</v>
      </c>
      <c r="CK672" s="183" t="s">
        <v>114</v>
      </c>
      <c r="CL672" s="183" t="s">
        <v>114</v>
      </c>
      <c r="CM672" s="183" t="s">
        <v>107</v>
      </c>
      <c r="CN672" s="183" t="s">
        <v>107</v>
      </c>
      <c r="CO672" s="183" t="s">
        <v>107</v>
      </c>
      <c r="CP672" s="183" t="s">
        <v>107</v>
      </c>
      <c r="CQ672" s="183" t="s">
        <v>107</v>
      </c>
      <c r="CR672" s="183" t="s">
        <v>107</v>
      </c>
      <c r="CS672" s="183" t="s">
        <v>107</v>
      </c>
      <c r="CT672" s="183" t="s">
        <v>107</v>
      </c>
      <c r="CU672" s="332">
        <v>15636848</v>
      </c>
      <c r="CV672" s="43">
        <v>1</v>
      </c>
    </row>
    <row r="673" spans="1:100" ht="51">
      <c r="A673" s="28">
        <v>924</v>
      </c>
      <c r="B673" s="29" t="s">
        <v>104</v>
      </c>
      <c r="C673" s="30" t="s">
        <v>3</v>
      </c>
      <c r="D673" s="63" t="s">
        <v>977</v>
      </c>
      <c r="E673" s="28" t="s">
        <v>986</v>
      </c>
      <c r="F673" s="42" t="s">
        <v>982</v>
      </c>
      <c r="G673" s="30" t="s">
        <v>1910</v>
      </c>
      <c r="H673" s="28" t="s">
        <v>109</v>
      </c>
      <c r="I673" s="28">
        <v>1611191</v>
      </c>
      <c r="J673" s="28" t="s">
        <v>1927</v>
      </c>
      <c r="K673" s="31" t="s">
        <v>107</v>
      </c>
      <c r="L673" s="32" t="s">
        <v>107</v>
      </c>
      <c r="M673" s="33" t="s">
        <v>107</v>
      </c>
      <c r="N673" s="34">
        <v>154300000</v>
      </c>
      <c r="O673" s="33" t="s">
        <v>107</v>
      </c>
      <c r="P673" s="28" t="s">
        <v>2415</v>
      </c>
      <c r="Q673" s="28" t="s">
        <v>360</v>
      </c>
      <c r="R673" s="28" t="s">
        <v>107</v>
      </c>
      <c r="S673" s="28" t="s">
        <v>107</v>
      </c>
      <c r="T673" s="42" t="s">
        <v>107</v>
      </c>
      <c r="U673" s="28" t="s">
        <v>107</v>
      </c>
      <c r="V673" s="28" t="s">
        <v>107</v>
      </c>
      <c r="W673" s="28">
        <f t="shared" si="10"/>
        <v>398188142</v>
      </c>
      <c r="X673" s="57" t="s">
        <v>2413</v>
      </c>
      <c r="Y673" s="320">
        <v>0.05</v>
      </c>
      <c r="Z673" s="319">
        <v>0.05</v>
      </c>
      <c r="AA673" s="320">
        <v>0.05</v>
      </c>
      <c r="AB673" s="320">
        <v>0.05</v>
      </c>
      <c r="AC673" s="320">
        <v>0.06</v>
      </c>
      <c r="AD673" s="320">
        <v>7.0000000000000007E-2</v>
      </c>
      <c r="AE673" s="28" t="s">
        <v>1251</v>
      </c>
      <c r="AF673" s="28" t="s">
        <v>1251</v>
      </c>
      <c r="AG673" s="28" t="s">
        <v>1251</v>
      </c>
      <c r="AH673" s="45">
        <v>1</v>
      </c>
      <c r="AI673" s="38" t="s">
        <v>107</v>
      </c>
      <c r="AJ673" s="38">
        <v>480797</v>
      </c>
      <c r="AK673" s="38">
        <v>686854</v>
      </c>
      <c r="AL673" s="38" t="s">
        <v>107</v>
      </c>
      <c r="AM673" s="38" t="s">
        <v>107</v>
      </c>
      <c r="AN673" s="38">
        <v>10890487</v>
      </c>
      <c r="AO673" s="38">
        <v>473819</v>
      </c>
      <c r="AP673" s="38">
        <v>1201994</v>
      </c>
      <c r="AQ673" s="38">
        <v>1</v>
      </c>
      <c r="AR673" s="38">
        <v>1354975</v>
      </c>
      <c r="AS673" s="38" t="s">
        <v>107</v>
      </c>
      <c r="AT673" s="38" t="s">
        <v>107</v>
      </c>
      <c r="AU673" s="38" t="s">
        <v>107</v>
      </c>
      <c r="AV673" s="38" t="s">
        <v>107</v>
      </c>
      <c r="AW673" s="38" t="s">
        <v>107</v>
      </c>
      <c r="AX673" s="38">
        <v>4132141</v>
      </c>
      <c r="AY673" s="38">
        <v>5192320</v>
      </c>
      <c r="AZ673" s="38">
        <v>2597347</v>
      </c>
      <c r="BA673" s="38">
        <v>3673014</v>
      </c>
      <c r="BB673" s="38">
        <v>1229312</v>
      </c>
      <c r="BC673" s="38">
        <v>1377381</v>
      </c>
      <c r="BD673" s="38">
        <v>155801</v>
      </c>
      <c r="BE673" s="38">
        <v>1901391</v>
      </c>
      <c r="BF673" s="38">
        <v>1185329</v>
      </c>
      <c r="BG673" s="38">
        <v>5074269</v>
      </c>
      <c r="BH673" s="38">
        <v>116851</v>
      </c>
      <c r="BI673" s="38">
        <v>2082599</v>
      </c>
      <c r="BJ673" s="38">
        <v>2513009</v>
      </c>
      <c r="BK673" s="38" t="s">
        <v>107</v>
      </c>
      <c r="BL673" s="38" t="s">
        <v>107</v>
      </c>
      <c r="BM673" s="38">
        <v>2571110</v>
      </c>
      <c r="BN673" s="38">
        <v>7088917</v>
      </c>
      <c r="BO673" s="38">
        <v>116851</v>
      </c>
      <c r="BP673" s="38">
        <v>6394607</v>
      </c>
      <c r="BQ673" s="38">
        <v>15243468</v>
      </c>
      <c r="BR673" s="38">
        <v>1</v>
      </c>
      <c r="BS673" s="38">
        <v>1818142</v>
      </c>
      <c r="BT673" s="330">
        <v>243888142</v>
      </c>
      <c r="BU673" s="38" t="s">
        <v>107</v>
      </c>
      <c r="BV673" s="38" t="s">
        <v>107</v>
      </c>
      <c r="BW673" s="38" t="s">
        <v>107</v>
      </c>
      <c r="BX673" s="38" t="s">
        <v>107</v>
      </c>
      <c r="BY673" s="190" t="s">
        <v>107</v>
      </c>
      <c r="BZ673" s="190" t="s">
        <v>107</v>
      </c>
      <c r="CA673" s="190" t="s">
        <v>107</v>
      </c>
      <c r="CB673" s="190" t="s">
        <v>107</v>
      </c>
      <c r="CC673" s="190" t="s">
        <v>107</v>
      </c>
      <c r="CD673" s="190" t="s">
        <v>107</v>
      </c>
      <c r="CE673" s="190" t="s">
        <v>107</v>
      </c>
      <c r="CF673" s="191" t="s">
        <v>107</v>
      </c>
      <c r="CG673" s="183" t="s">
        <v>114</v>
      </c>
      <c r="CH673" s="183" t="s">
        <v>114</v>
      </c>
      <c r="CI673" s="183" t="s">
        <v>114</v>
      </c>
      <c r="CJ673" s="183" t="s">
        <v>114</v>
      </c>
      <c r="CK673" s="183" t="s">
        <v>114</v>
      </c>
      <c r="CL673" s="183" t="s">
        <v>114</v>
      </c>
      <c r="CM673" s="183" t="s">
        <v>107</v>
      </c>
      <c r="CN673" s="183" t="s">
        <v>107</v>
      </c>
      <c r="CO673" s="183" t="s">
        <v>107</v>
      </c>
      <c r="CP673" s="183" t="s">
        <v>107</v>
      </c>
      <c r="CQ673" s="183" t="s">
        <v>107</v>
      </c>
      <c r="CR673" s="183" t="s">
        <v>107</v>
      </c>
      <c r="CS673" s="183" t="s">
        <v>107</v>
      </c>
      <c r="CT673" s="183" t="s">
        <v>107</v>
      </c>
      <c r="CU673" s="332">
        <v>15636848</v>
      </c>
      <c r="CV673" s="43">
        <v>1</v>
      </c>
    </row>
    <row r="674" spans="1:100" ht="38.25">
      <c r="A674" s="28">
        <v>925</v>
      </c>
      <c r="B674" s="29" t="s">
        <v>254</v>
      </c>
      <c r="C674" s="29" t="s">
        <v>0</v>
      </c>
      <c r="D674" s="29" t="s">
        <v>337</v>
      </c>
      <c r="E674" s="42" t="s">
        <v>338</v>
      </c>
      <c r="F674" s="42" t="s">
        <v>107</v>
      </c>
      <c r="G674" s="42" t="s">
        <v>1928</v>
      </c>
      <c r="H674" s="42" t="s">
        <v>1467</v>
      </c>
      <c r="I674" s="28">
        <v>2801138</v>
      </c>
      <c r="J674" s="28" t="s">
        <v>1929</v>
      </c>
      <c r="K674" s="31" t="s">
        <v>366</v>
      </c>
      <c r="L674" s="32">
        <v>98</v>
      </c>
      <c r="M674" s="33">
        <v>5</v>
      </c>
      <c r="N674" s="34">
        <v>73000000</v>
      </c>
      <c r="O674" s="33" t="s">
        <v>338</v>
      </c>
      <c r="P674" s="28" t="s">
        <v>2415</v>
      </c>
      <c r="Q674" s="28" t="s">
        <v>112</v>
      </c>
      <c r="R674" s="28" t="s">
        <v>107</v>
      </c>
      <c r="S674" s="28" t="s">
        <v>107</v>
      </c>
      <c r="T674" s="42" t="s">
        <v>107</v>
      </c>
      <c r="U674" s="28" t="s">
        <v>107</v>
      </c>
      <c r="V674" s="28" t="s">
        <v>107</v>
      </c>
      <c r="W674" s="28" t="str">
        <f t="shared" si="10"/>
        <v>N.A.</v>
      </c>
      <c r="X674" s="57" t="s">
        <v>2412</v>
      </c>
      <c r="Y674" s="205">
        <v>7.0000000000000007E-2</v>
      </c>
      <c r="Z674" s="205">
        <v>7.4999999999999997E-2</v>
      </c>
      <c r="AA674" s="205">
        <v>0.08</v>
      </c>
      <c r="AB674" s="205">
        <v>8.5000000000000006E-2</v>
      </c>
      <c r="AC674" s="205">
        <v>0.09</v>
      </c>
      <c r="AD674" s="205">
        <v>0.1</v>
      </c>
      <c r="AE674" s="28" t="s">
        <v>1251</v>
      </c>
      <c r="AF674" s="28" t="s">
        <v>1251</v>
      </c>
      <c r="AG674" s="28" t="s">
        <v>1251</v>
      </c>
      <c r="AH674" s="37">
        <v>1</v>
      </c>
      <c r="AI674" s="38">
        <v>8689479</v>
      </c>
      <c r="AJ674" s="38">
        <v>245086</v>
      </c>
      <c r="AK674" s="38">
        <v>0</v>
      </c>
      <c r="AL674" s="38" t="s">
        <v>107</v>
      </c>
      <c r="AM674" s="38" t="s">
        <v>107</v>
      </c>
      <c r="AN674" s="38">
        <v>9531108</v>
      </c>
      <c r="AO674" s="38">
        <v>612714</v>
      </c>
      <c r="AP674" s="38">
        <v>612714</v>
      </c>
      <c r="AQ674" s="38">
        <v>136159</v>
      </c>
      <c r="AR674" s="38" t="s">
        <v>107</v>
      </c>
      <c r="AS674" s="38" t="s">
        <v>107</v>
      </c>
      <c r="AT674" s="38" t="s">
        <v>107</v>
      </c>
      <c r="AU674" s="38" t="s">
        <v>107</v>
      </c>
      <c r="AV674" s="38" t="s">
        <v>107</v>
      </c>
      <c r="AW674" s="38">
        <v>2723174</v>
      </c>
      <c r="AX674" s="38">
        <v>2587015</v>
      </c>
      <c r="AY674" s="38">
        <v>9531108</v>
      </c>
      <c r="AZ674" s="38">
        <v>2587015</v>
      </c>
      <c r="BA674" s="38">
        <v>2587015</v>
      </c>
      <c r="BB674" s="38">
        <v>0</v>
      </c>
      <c r="BC674" s="38">
        <v>0</v>
      </c>
      <c r="BD674" s="38">
        <v>953111</v>
      </c>
      <c r="BE674" s="38">
        <v>1456898</v>
      </c>
      <c r="BF674" s="38" t="s">
        <v>107</v>
      </c>
      <c r="BG674" s="38">
        <v>7897204</v>
      </c>
      <c r="BH674" s="38">
        <v>204238</v>
      </c>
      <c r="BI674" s="38">
        <v>3403968</v>
      </c>
      <c r="BJ674" s="38">
        <v>939495</v>
      </c>
      <c r="BK674" s="38" t="s">
        <v>107</v>
      </c>
      <c r="BL674" s="38" t="s">
        <v>107</v>
      </c>
      <c r="BM674" s="38" t="s">
        <v>107</v>
      </c>
      <c r="BN674" s="38" t="s">
        <v>107</v>
      </c>
      <c r="BO674" s="38">
        <v>204238</v>
      </c>
      <c r="BP674" s="38" t="s">
        <v>107</v>
      </c>
      <c r="BQ674" s="38">
        <v>7624887</v>
      </c>
      <c r="BR674" s="38">
        <v>0</v>
      </c>
      <c r="BS674" s="38">
        <v>1225429</v>
      </c>
      <c r="BT674" s="330" t="s">
        <v>107</v>
      </c>
      <c r="BU674" s="38" t="s">
        <v>107</v>
      </c>
      <c r="BV674" s="38" t="s">
        <v>107</v>
      </c>
      <c r="BW674" s="38" t="s">
        <v>107</v>
      </c>
      <c r="BX674" s="38" t="s">
        <v>107</v>
      </c>
      <c r="BY674" s="41" t="s">
        <v>176</v>
      </c>
      <c r="BZ674" s="41" t="s">
        <v>176</v>
      </c>
      <c r="CA674" s="41" t="s">
        <v>176</v>
      </c>
      <c r="CB674" s="41" t="s">
        <v>176</v>
      </c>
      <c r="CC674" s="41" t="s">
        <v>176</v>
      </c>
      <c r="CD674" s="41" t="s">
        <v>176</v>
      </c>
      <c r="CE674" s="41" t="s">
        <v>107</v>
      </c>
      <c r="CF674" s="41" t="s">
        <v>107</v>
      </c>
      <c r="CG674" s="41" t="s">
        <v>107</v>
      </c>
      <c r="CH674" s="41" t="s">
        <v>107</v>
      </c>
      <c r="CI674" s="41" t="s">
        <v>107</v>
      </c>
      <c r="CJ674" s="41" t="s">
        <v>107</v>
      </c>
      <c r="CK674" s="41" t="s">
        <v>107</v>
      </c>
      <c r="CL674" s="41" t="s">
        <v>107</v>
      </c>
      <c r="CM674" s="41" t="s">
        <v>107</v>
      </c>
      <c r="CN674" s="41" t="s">
        <v>107</v>
      </c>
      <c r="CO674" s="41" t="s">
        <v>107</v>
      </c>
      <c r="CP674" s="41" t="s">
        <v>107</v>
      </c>
      <c r="CQ674" s="41" t="s">
        <v>107</v>
      </c>
      <c r="CR674" s="41" t="s">
        <v>107</v>
      </c>
      <c r="CS674" s="41" t="s">
        <v>107</v>
      </c>
      <c r="CT674" s="41" t="s">
        <v>107</v>
      </c>
      <c r="CU674" s="332">
        <v>13479710</v>
      </c>
      <c r="CV674" s="43">
        <v>1</v>
      </c>
    </row>
    <row r="675" spans="1:100" ht="51">
      <c r="A675" s="28">
        <v>926</v>
      </c>
      <c r="B675" s="29" t="s">
        <v>254</v>
      </c>
      <c r="C675" s="29" t="s">
        <v>0</v>
      </c>
      <c r="D675" s="29" t="s">
        <v>337</v>
      </c>
      <c r="E675" s="42" t="s">
        <v>346</v>
      </c>
      <c r="F675" s="42" t="s">
        <v>107</v>
      </c>
      <c r="G675" s="42" t="s">
        <v>1930</v>
      </c>
      <c r="H675" s="42" t="s">
        <v>400</v>
      </c>
      <c r="I675" s="28">
        <v>3006152</v>
      </c>
      <c r="J675" s="28" t="s">
        <v>1931</v>
      </c>
      <c r="K675" s="31" t="s">
        <v>142</v>
      </c>
      <c r="L675" s="32">
        <v>181</v>
      </c>
      <c r="M675" s="33">
        <v>5</v>
      </c>
      <c r="N675" s="34">
        <v>184000000</v>
      </c>
      <c r="O675" s="28" t="s">
        <v>346</v>
      </c>
      <c r="P675" s="28" t="s">
        <v>130</v>
      </c>
      <c r="Q675" s="28" t="s">
        <v>112</v>
      </c>
      <c r="R675" s="28" t="s">
        <v>107</v>
      </c>
      <c r="S675" s="28" t="s">
        <v>107</v>
      </c>
      <c r="T675" s="42" t="s">
        <v>107</v>
      </c>
      <c r="U675" s="28" t="s">
        <v>107</v>
      </c>
      <c r="V675" s="28" t="s">
        <v>107</v>
      </c>
      <c r="W675" s="28" t="str">
        <f t="shared" si="10"/>
        <v>N.A.</v>
      </c>
      <c r="X675" s="57" t="s">
        <v>2413</v>
      </c>
      <c r="Y675" s="206">
        <v>3.9E-2</v>
      </c>
      <c r="Z675" s="206">
        <v>3.9E-2</v>
      </c>
      <c r="AA675" s="206">
        <v>3.9E-2</v>
      </c>
      <c r="AB675" s="206">
        <v>4.1000000000000002E-2</v>
      </c>
      <c r="AC675" s="206">
        <v>4.1000000000000002E-2</v>
      </c>
      <c r="AD675" s="206">
        <v>4.1000000000000002E-2</v>
      </c>
      <c r="AE675" s="28" t="s">
        <v>113</v>
      </c>
      <c r="AF675" s="28" t="s">
        <v>113</v>
      </c>
      <c r="AG675" s="28" t="s">
        <v>113</v>
      </c>
      <c r="AH675" s="37">
        <v>1</v>
      </c>
      <c r="AI675" s="38">
        <v>8689479</v>
      </c>
      <c r="AJ675" s="38">
        <v>340397</v>
      </c>
      <c r="AK675" s="38">
        <v>1157349</v>
      </c>
      <c r="AL675" s="38" t="s">
        <v>107</v>
      </c>
      <c r="AM675" s="38" t="s">
        <v>107</v>
      </c>
      <c r="AN675" s="38">
        <v>9531108</v>
      </c>
      <c r="AO675" s="38" t="s">
        <v>107</v>
      </c>
      <c r="AP675" s="38" t="s">
        <v>107</v>
      </c>
      <c r="AQ675" s="38">
        <v>340397</v>
      </c>
      <c r="AR675" s="38" t="s">
        <v>107</v>
      </c>
      <c r="AS675" s="38" t="s">
        <v>107</v>
      </c>
      <c r="AT675" s="38" t="s">
        <v>107</v>
      </c>
      <c r="AU675" s="38" t="s">
        <v>107</v>
      </c>
      <c r="AV675" s="38" t="s">
        <v>107</v>
      </c>
      <c r="AW675" s="38" t="s">
        <v>107</v>
      </c>
      <c r="AX675" s="38">
        <v>2587015</v>
      </c>
      <c r="AY675" s="38">
        <v>2587015</v>
      </c>
      <c r="AZ675" s="38">
        <v>2178539</v>
      </c>
      <c r="BA675" s="38">
        <v>2178539</v>
      </c>
      <c r="BB675" s="38" t="s">
        <v>107</v>
      </c>
      <c r="BC675" s="38">
        <v>1770063</v>
      </c>
      <c r="BD675" s="38">
        <v>408476</v>
      </c>
      <c r="BE675" s="38">
        <v>1633904</v>
      </c>
      <c r="BF675" s="38">
        <v>1633904</v>
      </c>
      <c r="BG675" s="38">
        <v>3812444</v>
      </c>
      <c r="BH675" s="38">
        <v>136159</v>
      </c>
      <c r="BI675" s="38">
        <v>3540126</v>
      </c>
      <c r="BJ675" s="38">
        <v>816952</v>
      </c>
      <c r="BK675" s="38" t="s">
        <v>107</v>
      </c>
      <c r="BL675" s="38" t="s">
        <v>107</v>
      </c>
      <c r="BM675" s="38" t="s">
        <v>107</v>
      </c>
      <c r="BN675" s="38">
        <v>2995491</v>
      </c>
      <c r="BO675" s="38">
        <v>272318</v>
      </c>
      <c r="BP675" s="38">
        <v>2723174</v>
      </c>
      <c r="BQ675" s="38">
        <v>8850315</v>
      </c>
      <c r="BR675" s="38" t="s">
        <v>107</v>
      </c>
      <c r="BS675" s="38">
        <v>1089270</v>
      </c>
      <c r="BT675" s="330">
        <v>0</v>
      </c>
      <c r="BU675" s="38">
        <v>0</v>
      </c>
      <c r="BV675" s="38">
        <v>6807934</v>
      </c>
      <c r="BW675" s="38">
        <v>9531108</v>
      </c>
      <c r="BX675" s="38">
        <v>13615869</v>
      </c>
      <c r="BY675" s="41" t="s">
        <v>114</v>
      </c>
      <c r="BZ675" s="41" t="s">
        <v>114</v>
      </c>
      <c r="CA675" s="41" t="s">
        <v>113</v>
      </c>
      <c r="CB675" s="41" t="s">
        <v>113</v>
      </c>
      <c r="CC675" s="41" t="s">
        <v>113</v>
      </c>
      <c r="CD675" s="41" t="s">
        <v>113</v>
      </c>
      <c r="CE675" s="41" t="s">
        <v>114</v>
      </c>
      <c r="CF675" s="42" t="s">
        <v>107</v>
      </c>
      <c r="CG675" s="28" t="s">
        <v>107</v>
      </c>
      <c r="CH675" s="28" t="s">
        <v>107</v>
      </c>
      <c r="CI675" s="28" t="s">
        <v>107</v>
      </c>
      <c r="CJ675" s="28" t="s">
        <v>107</v>
      </c>
      <c r="CK675" s="28" t="s">
        <v>107</v>
      </c>
      <c r="CL675" s="28" t="s">
        <v>107</v>
      </c>
      <c r="CM675" s="28" t="s">
        <v>107</v>
      </c>
      <c r="CN675" s="28" t="s">
        <v>107</v>
      </c>
      <c r="CO675" s="28" t="s">
        <v>107</v>
      </c>
      <c r="CP675" s="28" t="s">
        <v>107</v>
      </c>
      <c r="CQ675" s="28" t="s">
        <v>107</v>
      </c>
      <c r="CR675" s="28" t="s">
        <v>107</v>
      </c>
      <c r="CS675" s="28" t="s">
        <v>107</v>
      </c>
      <c r="CT675" s="28" t="s">
        <v>107</v>
      </c>
      <c r="CU675" s="332">
        <v>10702073</v>
      </c>
      <c r="CV675" s="43">
        <v>1</v>
      </c>
    </row>
    <row r="676" spans="1:100" ht="25.5">
      <c r="A676" s="28">
        <v>927</v>
      </c>
      <c r="B676" s="29" t="s">
        <v>254</v>
      </c>
      <c r="C676" s="29" t="s">
        <v>0</v>
      </c>
      <c r="D676" s="29" t="s">
        <v>337</v>
      </c>
      <c r="E676" s="42" t="s">
        <v>346</v>
      </c>
      <c r="F676" s="42" t="s">
        <v>107</v>
      </c>
      <c r="G676" s="42" t="s">
        <v>518</v>
      </c>
      <c r="H676" s="42" t="s">
        <v>400</v>
      </c>
      <c r="I676" s="28">
        <v>3008063</v>
      </c>
      <c r="J676" s="28" t="s">
        <v>1932</v>
      </c>
      <c r="K676" s="31" t="s">
        <v>355</v>
      </c>
      <c r="L676" s="32">
        <v>335</v>
      </c>
      <c r="M676" s="33">
        <v>5</v>
      </c>
      <c r="N676" s="34">
        <v>223000000</v>
      </c>
      <c r="O676" s="28" t="s">
        <v>346</v>
      </c>
      <c r="P676" s="28" t="s">
        <v>130</v>
      </c>
      <c r="Q676" s="28" t="s">
        <v>112</v>
      </c>
      <c r="R676" s="28" t="s">
        <v>107</v>
      </c>
      <c r="S676" s="28" t="s">
        <v>107</v>
      </c>
      <c r="T676" s="42" t="s">
        <v>107</v>
      </c>
      <c r="U676" s="28" t="s">
        <v>107</v>
      </c>
      <c r="V676" s="28" t="s">
        <v>107</v>
      </c>
      <c r="W676" s="28" t="str">
        <f t="shared" si="10"/>
        <v>N.A.</v>
      </c>
      <c r="X676" s="57" t="s">
        <v>2413</v>
      </c>
      <c r="Y676" s="206">
        <v>4.9000000000000002E-2</v>
      </c>
      <c r="Z676" s="206">
        <v>4.9000000000000002E-2</v>
      </c>
      <c r="AA676" s="206">
        <v>4.9000000000000002E-2</v>
      </c>
      <c r="AB676" s="206">
        <v>4.9000000000000002E-2</v>
      </c>
      <c r="AC676" s="206">
        <v>5.5E-2</v>
      </c>
      <c r="AD676" s="206">
        <v>5.5E-2</v>
      </c>
      <c r="AE676" s="28" t="s">
        <v>113</v>
      </c>
      <c r="AF676" s="28" t="s">
        <v>113</v>
      </c>
      <c r="AG676" s="28" t="s">
        <v>113</v>
      </c>
      <c r="AH676" s="37">
        <v>1</v>
      </c>
      <c r="AI676" s="38">
        <v>8689479</v>
      </c>
      <c r="AJ676" s="38">
        <v>340397</v>
      </c>
      <c r="AK676" s="38">
        <v>1157349</v>
      </c>
      <c r="AL676" s="38" t="s">
        <v>107</v>
      </c>
      <c r="AM676" s="38" t="s">
        <v>107</v>
      </c>
      <c r="AN676" s="38">
        <v>9531108</v>
      </c>
      <c r="AO676" s="38" t="s">
        <v>107</v>
      </c>
      <c r="AP676" s="38" t="s">
        <v>107</v>
      </c>
      <c r="AQ676" s="38">
        <v>340397</v>
      </c>
      <c r="AR676" s="38" t="s">
        <v>107</v>
      </c>
      <c r="AS676" s="38" t="s">
        <v>107</v>
      </c>
      <c r="AT676" s="38" t="s">
        <v>107</v>
      </c>
      <c r="AU676" s="38" t="s">
        <v>107</v>
      </c>
      <c r="AV676" s="38" t="s">
        <v>107</v>
      </c>
      <c r="AW676" s="38" t="s">
        <v>107</v>
      </c>
      <c r="AX676" s="38" t="s">
        <v>107</v>
      </c>
      <c r="AY676" s="38">
        <v>2587015</v>
      </c>
      <c r="AZ676" s="38">
        <v>2178539</v>
      </c>
      <c r="BA676" s="38">
        <v>2178539</v>
      </c>
      <c r="BB676" s="38" t="s">
        <v>107</v>
      </c>
      <c r="BC676" s="38" t="s">
        <v>107</v>
      </c>
      <c r="BD676" s="38">
        <v>408476</v>
      </c>
      <c r="BE676" s="38">
        <v>1633904</v>
      </c>
      <c r="BF676" s="38">
        <v>3812444</v>
      </c>
      <c r="BG676" s="38">
        <v>3812444</v>
      </c>
      <c r="BH676" s="38">
        <v>136159</v>
      </c>
      <c r="BI676" s="38">
        <v>3540126</v>
      </c>
      <c r="BJ676" s="38">
        <v>816952</v>
      </c>
      <c r="BK676" s="38" t="s">
        <v>107</v>
      </c>
      <c r="BL676" s="38" t="s">
        <v>107</v>
      </c>
      <c r="BM676" s="38" t="s">
        <v>107</v>
      </c>
      <c r="BN676" s="38">
        <v>2995491</v>
      </c>
      <c r="BO676" s="38">
        <v>272318</v>
      </c>
      <c r="BP676" s="38">
        <v>2723174</v>
      </c>
      <c r="BQ676" s="38">
        <v>8850315</v>
      </c>
      <c r="BR676" s="38" t="s">
        <v>107</v>
      </c>
      <c r="BS676" s="38">
        <v>1089270</v>
      </c>
      <c r="BT676" s="330">
        <v>0</v>
      </c>
      <c r="BU676" s="38">
        <v>0</v>
      </c>
      <c r="BV676" s="38">
        <v>6807934</v>
      </c>
      <c r="BW676" s="38">
        <v>9531108</v>
      </c>
      <c r="BX676" s="38">
        <v>13615869</v>
      </c>
      <c r="BY676" s="41" t="s">
        <v>113</v>
      </c>
      <c r="BZ676" s="41" t="s">
        <v>113</v>
      </c>
      <c r="CA676" s="41" t="s">
        <v>113</v>
      </c>
      <c r="CB676" s="41" t="s">
        <v>113</v>
      </c>
      <c r="CC676" s="41" t="s">
        <v>113</v>
      </c>
      <c r="CD676" s="41" t="s">
        <v>113</v>
      </c>
      <c r="CE676" s="41" t="s">
        <v>114</v>
      </c>
      <c r="CF676" s="42" t="s">
        <v>107</v>
      </c>
      <c r="CG676" s="28" t="s">
        <v>107</v>
      </c>
      <c r="CH676" s="28" t="s">
        <v>107</v>
      </c>
      <c r="CI676" s="28" t="s">
        <v>107</v>
      </c>
      <c r="CJ676" s="28" t="s">
        <v>107</v>
      </c>
      <c r="CK676" s="28" t="s">
        <v>107</v>
      </c>
      <c r="CL676" s="28" t="s">
        <v>107</v>
      </c>
      <c r="CM676" s="28" t="s">
        <v>107</v>
      </c>
      <c r="CN676" s="28" t="s">
        <v>107</v>
      </c>
      <c r="CO676" s="28" t="s">
        <v>107</v>
      </c>
      <c r="CP676" s="28" t="s">
        <v>107</v>
      </c>
      <c r="CQ676" s="28" t="s">
        <v>107</v>
      </c>
      <c r="CR676" s="28" t="s">
        <v>107</v>
      </c>
      <c r="CS676" s="28" t="s">
        <v>107</v>
      </c>
      <c r="CT676" s="28" t="s">
        <v>107</v>
      </c>
      <c r="CU676" s="332">
        <v>12105869</v>
      </c>
      <c r="CV676" s="43">
        <v>1</v>
      </c>
    </row>
    <row r="677" spans="1:100" ht="51">
      <c r="A677" s="28">
        <v>928</v>
      </c>
      <c r="B677" s="29" t="s">
        <v>254</v>
      </c>
      <c r="C677" s="29" t="s">
        <v>0</v>
      </c>
      <c r="D677" s="29" t="s">
        <v>337</v>
      </c>
      <c r="E677" s="42" t="s">
        <v>346</v>
      </c>
      <c r="F677" s="42" t="s">
        <v>107</v>
      </c>
      <c r="G677" s="42" t="s">
        <v>1933</v>
      </c>
      <c r="H677" s="42" t="s">
        <v>1934</v>
      </c>
      <c r="I677" s="28">
        <v>8808049</v>
      </c>
      <c r="J677" s="28" t="s">
        <v>1935</v>
      </c>
      <c r="K677" s="31" t="s">
        <v>428</v>
      </c>
      <c r="L677" s="32">
        <v>100</v>
      </c>
      <c r="M677" s="33">
        <v>5</v>
      </c>
      <c r="N677" s="34">
        <v>109200000</v>
      </c>
      <c r="O677" s="28" t="s">
        <v>346</v>
      </c>
      <c r="P677" s="28" t="s">
        <v>2415</v>
      </c>
      <c r="Q677" s="28" t="s">
        <v>112</v>
      </c>
      <c r="R677" s="28" t="s">
        <v>107</v>
      </c>
      <c r="S677" s="28" t="s">
        <v>107</v>
      </c>
      <c r="T677" s="42" t="s">
        <v>107</v>
      </c>
      <c r="U677" s="28" t="s">
        <v>107</v>
      </c>
      <c r="V677" s="28" t="s">
        <v>107</v>
      </c>
      <c r="W677" s="28" t="str">
        <f t="shared" si="10"/>
        <v>N.A.</v>
      </c>
      <c r="X677" s="57" t="s">
        <v>2412</v>
      </c>
      <c r="Y677" s="206">
        <v>0.04</v>
      </c>
      <c r="Z677" s="206">
        <v>0.04</v>
      </c>
      <c r="AA677" s="206">
        <v>0.04</v>
      </c>
      <c r="AB677" s="206">
        <v>0.04</v>
      </c>
      <c r="AC677" s="206">
        <v>0.04</v>
      </c>
      <c r="AD677" s="206">
        <v>0.04</v>
      </c>
      <c r="AE677" s="28" t="s">
        <v>113</v>
      </c>
      <c r="AF677" s="28" t="s">
        <v>113</v>
      </c>
      <c r="AG677" s="28" t="s">
        <v>113</v>
      </c>
      <c r="AH677" s="37">
        <v>1</v>
      </c>
      <c r="AI677" s="38">
        <v>8689479</v>
      </c>
      <c r="AJ677" s="38">
        <v>589650</v>
      </c>
      <c r="AK677" s="38">
        <v>708758</v>
      </c>
      <c r="AL677" s="38" t="s">
        <v>107</v>
      </c>
      <c r="AM677" s="38" t="s">
        <v>107</v>
      </c>
      <c r="AN677" s="38">
        <v>9467039</v>
      </c>
      <c r="AO677" s="38">
        <v>0</v>
      </c>
      <c r="AP677" s="38">
        <v>365582</v>
      </c>
      <c r="AQ677" s="38">
        <v>389168</v>
      </c>
      <c r="AR677" s="38">
        <v>0</v>
      </c>
      <c r="AS677" s="38" t="s">
        <v>107</v>
      </c>
      <c r="AT677" s="38" t="s">
        <v>107</v>
      </c>
      <c r="AU677" s="38" t="s">
        <v>107</v>
      </c>
      <c r="AV677" s="38" t="s">
        <v>107</v>
      </c>
      <c r="AW677" s="38" t="s">
        <v>107</v>
      </c>
      <c r="AX677" s="38">
        <v>2995420</v>
      </c>
      <c r="AY677" s="38" t="s">
        <v>107</v>
      </c>
      <c r="AZ677" s="38">
        <v>4325458</v>
      </c>
      <c r="BA677" s="38">
        <v>2830318</v>
      </c>
      <c r="BB677" s="38" t="s">
        <v>107</v>
      </c>
      <c r="BC677" s="38" t="s">
        <v>107</v>
      </c>
      <c r="BD677" s="38">
        <v>179547</v>
      </c>
      <c r="BE677" s="38">
        <v>1528371</v>
      </c>
      <c r="BF677" s="38">
        <v>1387411</v>
      </c>
      <c r="BG677" s="38">
        <v>3884750</v>
      </c>
      <c r="BH677" s="38">
        <v>114258</v>
      </c>
      <c r="BI677" s="38">
        <v>2358599</v>
      </c>
      <c r="BJ677" s="38">
        <v>783479</v>
      </c>
      <c r="BK677" s="38" t="s">
        <v>107</v>
      </c>
      <c r="BL677" s="38" t="s">
        <v>107</v>
      </c>
      <c r="BM677" s="38" t="s">
        <v>107</v>
      </c>
      <c r="BN677" s="38">
        <v>9589457</v>
      </c>
      <c r="BO677" s="38">
        <v>114258</v>
      </c>
      <c r="BP677" s="38" t="s">
        <v>107</v>
      </c>
      <c r="BQ677" s="38" t="s">
        <v>107</v>
      </c>
      <c r="BR677" s="38" t="s">
        <v>107</v>
      </c>
      <c r="BS677" s="38">
        <v>745317</v>
      </c>
      <c r="BT677" s="330" t="s">
        <v>107</v>
      </c>
      <c r="BU677" s="38" t="s">
        <v>107</v>
      </c>
      <c r="BV677" s="38" t="s">
        <v>107</v>
      </c>
      <c r="BW677" s="38" t="s">
        <v>107</v>
      </c>
      <c r="BX677" s="38" t="s">
        <v>107</v>
      </c>
      <c r="BY677" s="42" t="s">
        <v>113</v>
      </c>
      <c r="BZ677" s="42" t="s">
        <v>113</v>
      </c>
      <c r="CA677" s="42" t="s">
        <v>114</v>
      </c>
      <c r="CB677" s="42" t="s">
        <v>114</v>
      </c>
      <c r="CC677" s="42" t="s">
        <v>114</v>
      </c>
      <c r="CD677" s="42" t="s">
        <v>114</v>
      </c>
      <c r="CE677" s="42" t="s">
        <v>114</v>
      </c>
      <c r="CF677" s="42" t="s">
        <v>107</v>
      </c>
      <c r="CG677" s="28" t="s">
        <v>107</v>
      </c>
      <c r="CH677" s="28" t="s">
        <v>107</v>
      </c>
      <c r="CI677" s="28" t="s">
        <v>107</v>
      </c>
      <c r="CJ677" s="28" t="s">
        <v>107</v>
      </c>
      <c r="CK677" s="28" t="s">
        <v>107</v>
      </c>
      <c r="CL677" s="28" t="s">
        <v>107</v>
      </c>
      <c r="CM677" s="28" t="s">
        <v>107</v>
      </c>
      <c r="CN677" s="28" t="s">
        <v>107</v>
      </c>
      <c r="CO677" s="28" t="s">
        <v>107</v>
      </c>
      <c r="CP677" s="28" t="s">
        <v>107</v>
      </c>
      <c r="CQ677" s="28" t="s">
        <v>107</v>
      </c>
      <c r="CR677" s="28" t="s">
        <v>107</v>
      </c>
      <c r="CS677" s="28" t="s">
        <v>107</v>
      </c>
      <c r="CT677" s="28" t="s">
        <v>107</v>
      </c>
      <c r="CU677" s="332">
        <v>11387000</v>
      </c>
      <c r="CV677" s="43">
        <v>1</v>
      </c>
    </row>
    <row r="678" spans="1:100" ht="51">
      <c r="A678" s="28">
        <v>929</v>
      </c>
      <c r="B678" s="29" t="s">
        <v>254</v>
      </c>
      <c r="C678" s="29" t="s">
        <v>0</v>
      </c>
      <c r="D678" s="29" t="s">
        <v>337</v>
      </c>
      <c r="E678" s="42" t="s">
        <v>346</v>
      </c>
      <c r="F678" s="42" t="s">
        <v>107</v>
      </c>
      <c r="G678" s="42" t="s">
        <v>1936</v>
      </c>
      <c r="H678" s="42" t="s">
        <v>1934</v>
      </c>
      <c r="I678" s="28">
        <v>8808045</v>
      </c>
      <c r="J678" s="28" t="s">
        <v>1937</v>
      </c>
      <c r="K678" s="31" t="s">
        <v>428</v>
      </c>
      <c r="L678" s="32">
        <v>100</v>
      </c>
      <c r="M678" s="33">
        <v>5</v>
      </c>
      <c r="N678" s="34">
        <v>116700000</v>
      </c>
      <c r="O678" s="28" t="s">
        <v>346</v>
      </c>
      <c r="P678" s="28" t="s">
        <v>2415</v>
      </c>
      <c r="Q678" s="28" t="s">
        <v>112</v>
      </c>
      <c r="R678" s="28" t="s">
        <v>107</v>
      </c>
      <c r="S678" s="28" t="s">
        <v>107</v>
      </c>
      <c r="T678" s="42" t="s">
        <v>107</v>
      </c>
      <c r="U678" s="28" t="s">
        <v>107</v>
      </c>
      <c r="V678" s="28" t="s">
        <v>107</v>
      </c>
      <c r="W678" s="28" t="str">
        <f t="shared" si="10"/>
        <v>N.A.</v>
      </c>
      <c r="X678" s="57" t="s">
        <v>2412</v>
      </c>
      <c r="Y678" s="206">
        <v>0.04</v>
      </c>
      <c r="Z678" s="206">
        <v>0.04</v>
      </c>
      <c r="AA678" s="206">
        <v>0.04</v>
      </c>
      <c r="AB678" s="206">
        <v>0.04</v>
      </c>
      <c r="AC678" s="206">
        <v>0.04</v>
      </c>
      <c r="AD678" s="206">
        <v>0.04</v>
      </c>
      <c r="AE678" s="28" t="s">
        <v>113</v>
      </c>
      <c r="AF678" s="28" t="s">
        <v>113</v>
      </c>
      <c r="AG678" s="28" t="s">
        <v>113</v>
      </c>
      <c r="AH678" s="37">
        <v>1</v>
      </c>
      <c r="AI678" s="38">
        <v>8689479</v>
      </c>
      <c r="AJ678" s="38">
        <v>589650</v>
      </c>
      <c r="AK678" s="38">
        <v>708758</v>
      </c>
      <c r="AL678" s="38" t="s">
        <v>107</v>
      </c>
      <c r="AM678" s="38" t="s">
        <v>107</v>
      </c>
      <c r="AN678" s="38">
        <v>9467039</v>
      </c>
      <c r="AO678" s="38">
        <v>0</v>
      </c>
      <c r="AP678" s="38">
        <v>365582</v>
      </c>
      <c r="AQ678" s="38">
        <v>389168</v>
      </c>
      <c r="AR678" s="38">
        <v>0</v>
      </c>
      <c r="AS678" s="38" t="s">
        <v>107</v>
      </c>
      <c r="AT678" s="38" t="s">
        <v>107</v>
      </c>
      <c r="AU678" s="38" t="s">
        <v>107</v>
      </c>
      <c r="AV678" s="38" t="s">
        <v>107</v>
      </c>
      <c r="AW678" s="38" t="s">
        <v>107</v>
      </c>
      <c r="AX678" s="38">
        <v>2995420</v>
      </c>
      <c r="AY678" s="38" t="s">
        <v>107</v>
      </c>
      <c r="AZ678" s="38">
        <v>4325458</v>
      </c>
      <c r="BA678" s="38">
        <v>2830318</v>
      </c>
      <c r="BB678" s="38" t="s">
        <v>107</v>
      </c>
      <c r="BC678" s="38" t="s">
        <v>107</v>
      </c>
      <c r="BD678" s="38">
        <v>179547</v>
      </c>
      <c r="BE678" s="38">
        <v>1528371</v>
      </c>
      <c r="BF678" s="38">
        <v>1387411</v>
      </c>
      <c r="BG678" s="38">
        <v>3884750</v>
      </c>
      <c r="BH678" s="38">
        <v>114258</v>
      </c>
      <c r="BI678" s="38">
        <v>2358599</v>
      </c>
      <c r="BJ678" s="38">
        <v>783479</v>
      </c>
      <c r="BK678" s="38" t="s">
        <v>107</v>
      </c>
      <c r="BL678" s="38" t="s">
        <v>107</v>
      </c>
      <c r="BM678" s="38" t="s">
        <v>107</v>
      </c>
      <c r="BN678" s="38">
        <v>9589457</v>
      </c>
      <c r="BO678" s="38">
        <v>114258</v>
      </c>
      <c r="BP678" s="38" t="s">
        <v>107</v>
      </c>
      <c r="BQ678" s="38" t="s">
        <v>107</v>
      </c>
      <c r="BR678" s="38" t="s">
        <v>107</v>
      </c>
      <c r="BS678" s="38">
        <v>745317</v>
      </c>
      <c r="BT678" s="330" t="s">
        <v>107</v>
      </c>
      <c r="BU678" s="38" t="s">
        <v>107</v>
      </c>
      <c r="BV678" s="38" t="s">
        <v>107</v>
      </c>
      <c r="BW678" s="38" t="s">
        <v>107</v>
      </c>
      <c r="BX678" s="38" t="s">
        <v>107</v>
      </c>
      <c r="BY678" s="42" t="s">
        <v>113</v>
      </c>
      <c r="BZ678" s="42" t="s">
        <v>113</v>
      </c>
      <c r="CA678" s="42" t="s">
        <v>114</v>
      </c>
      <c r="CB678" s="42" t="s">
        <v>114</v>
      </c>
      <c r="CC678" s="42" t="s">
        <v>114</v>
      </c>
      <c r="CD678" s="42" t="s">
        <v>114</v>
      </c>
      <c r="CE678" s="42" t="s">
        <v>114</v>
      </c>
      <c r="CF678" s="42" t="s">
        <v>107</v>
      </c>
      <c r="CG678" s="28" t="s">
        <v>107</v>
      </c>
      <c r="CH678" s="28" t="s">
        <v>107</v>
      </c>
      <c r="CI678" s="28" t="s">
        <v>107</v>
      </c>
      <c r="CJ678" s="28" t="s">
        <v>107</v>
      </c>
      <c r="CK678" s="28" t="s">
        <v>107</v>
      </c>
      <c r="CL678" s="28" t="s">
        <v>107</v>
      </c>
      <c r="CM678" s="28" t="s">
        <v>107</v>
      </c>
      <c r="CN678" s="28" t="s">
        <v>107</v>
      </c>
      <c r="CO678" s="28" t="s">
        <v>107</v>
      </c>
      <c r="CP678" s="28" t="s">
        <v>107</v>
      </c>
      <c r="CQ678" s="28" t="s">
        <v>107</v>
      </c>
      <c r="CR678" s="28" t="s">
        <v>107</v>
      </c>
      <c r="CS678" s="28" t="s">
        <v>107</v>
      </c>
      <c r="CT678" s="28" t="s">
        <v>107</v>
      </c>
      <c r="CU678" s="332">
        <v>11387000</v>
      </c>
      <c r="CV678" s="43">
        <v>1</v>
      </c>
    </row>
    <row r="679" spans="1:100" ht="51">
      <c r="A679" s="28">
        <v>930</v>
      </c>
      <c r="B679" s="29" t="s">
        <v>254</v>
      </c>
      <c r="C679" s="29" t="s">
        <v>0</v>
      </c>
      <c r="D679" s="29" t="s">
        <v>337</v>
      </c>
      <c r="E679" s="42" t="s">
        <v>346</v>
      </c>
      <c r="F679" s="42" t="s">
        <v>107</v>
      </c>
      <c r="G679" s="42" t="s">
        <v>1938</v>
      </c>
      <c r="H679" s="42" t="s">
        <v>1934</v>
      </c>
      <c r="I679" s="28">
        <v>8808046</v>
      </c>
      <c r="J679" s="28" t="s">
        <v>1939</v>
      </c>
      <c r="K679" s="31" t="s">
        <v>428</v>
      </c>
      <c r="L679" s="32">
        <v>100</v>
      </c>
      <c r="M679" s="33">
        <v>5</v>
      </c>
      <c r="N679" s="34">
        <v>123200000</v>
      </c>
      <c r="O679" s="28" t="s">
        <v>346</v>
      </c>
      <c r="P679" s="28" t="s">
        <v>2415</v>
      </c>
      <c r="Q679" s="28" t="s">
        <v>112</v>
      </c>
      <c r="R679" s="28" t="s">
        <v>107</v>
      </c>
      <c r="S679" s="28" t="s">
        <v>107</v>
      </c>
      <c r="T679" s="42" t="s">
        <v>107</v>
      </c>
      <c r="U679" s="28" t="s">
        <v>107</v>
      </c>
      <c r="V679" s="28" t="s">
        <v>107</v>
      </c>
      <c r="W679" s="28" t="str">
        <f t="shared" si="10"/>
        <v>N.A.</v>
      </c>
      <c r="X679" s="57" t="s">
        <v>2412</v>
      </c>
      <c r="Y679" s="206">
        <v>0.04</v>
      </c>
      <c r="Z679" s="206">
        <v>0.04</v>
      </c>
      <c r="AA679" s="206">
        <v>0.04</v>
      </c>
      <c r="AB679" s="206">
        <v>0.04</v>
      </c>
      <c r="AC679" s="206">
        <v>0.04</v>
      </c>
      <c r="AD679" s="206">
        <v>0.04</v>
      </c>
      <c r="AE679" s="28" t="s">
        <v>113</v>
      </c>
      <c r="AF679" s="28" t="s">
        <v>113</v>
      </c>
      <c r="AG679" s="28" t="s">
        <v>113</v>
      </c>
      <c r="AH679" s="37">
        <v>1</v>
      </c>
      <c r="AI679" s="38">
        <v>8689479</v>
      </c>
      <c r="AJ679" s="38">
        <v>589650</v>
      </c>
      <c r="AK679" s="38">
        <v>708758</v>
      </c>
      <c r="AL679" s="38" t="s">
        <v>107</v>
      </c>
      <c r="AM679" s="38" t="s">
        <v>107</v>
      </c>
      <c r="AN679" s="38">
        <v>9467039</v>
      </c>
      <c r="AO679" s="38">
        <v>0</v>
      </c>
      <c r="AP679" s="38">
        <v>365582</v>
      </c>
      <c r="AQ679" s="38">
        <v>389168</v>
      </c>
      <c r="AR679" s="38">
        <v>0</v>
      </c>
      <c r="AS679" s="38" t="s">
        <v>107</v>
      </c>
      <c r="AT679" s="38" t="s">
        <v>107</v>
      </c>
      <c r="AU679" s="38" t="s">
        <v>107</v>
      </c>
      <c r="AV679" s="38" t="s">
        <v>107</v>
      </c>
      <c r="AW679" s="38" t="s">
        <v>107</v>
      </c>
      <c r="AX679" s="38">
        <v>2995420</v>
      </c>
      <c r="AY679" s="38" t="s">
        <v>107</v>
      </c>
      <c r="AZ679" s="38">
        <v>4325458</v>
      </c>
      <c r="BA679" s="38">
        <v>2830318</v>
      </c>
      <c r="BB679" s="38" t="s">
        <v>107</v>
      </c>
      <c r="BC679" s="38" t="s">
        <v>107</v>
      </c>
      <c r="BD679" s="38">
        <v>179547</v>
      </c>
      <c r="BE679" s="38">
        <v>1528371</v>
      </c>
      <c r="BF679" s="38">
        <v>1387411</v>
      </c>
      <c r="BG679" s="38">
        <v>3884750</v>
      </c>
      <c r="BH679" s="38">
        <v>114258</v>
      </c>
      <c r="BI679" s="38">
        <v>2358599</v>
      </c>
      <c r="BJ679" s="38">
        <v>783479</v>
      </c>
      <c r="BK679" s="38" t="s">
        <v>107</v>
      </c>
      <c r="BL679" s="38" t="s">
        <v>107</v>
      </c>
      <c r="BM679" s="38" t="s">
        <v>107</v>
      </c>
      <c r="BN679" s="38">
        <v>9589457</v>
      </c>
      <c r="BO679" s="38">
        <v>114258</v>
      </c>
      <c r="BP679" s="38" t="s">
        <v>107</v>
      </c>
      <c r="BQ679" s="38" t="s">
        <v>107</v>
      </c>
      <c r="BR679" s="38" t="s">
        <v>107</v>
      </c>
      <c r="BS679" s="38">
        <v>745317</v>
      </c>
      <c r="BT679" s="330" t="s">
        <v>107</v>
      </c>
      <c r="BU679" s="38" t="s">
        <v>107</v>
      </c>
      <c r="BV679" s="38" t="s">
        <v>107</v>
      </c>
      <c r="BW679" s="38" t="s">
        <v>107</v>
      </c>
      <c r="BX679" s="38" t="s">
        <v>107</v>
      </c>
      <c r="BY679" s="42" t="s">
        <v>113</v>
      </c>
      <c r="BZ679" s="42" t="s">
        <v>113</v>
      </c>
      <c r="CA679" s="42" t="s">
        <v>114</v>
      </c>
      <c r="CB679" s="42" t="s">
        <v>114</v>
      </c>
      <c r="CC679" s="42" t="s">
        <v>114</v>
      </c>
      <c r="CD679" s="42" t="s">
        <v>114</v>
      </c>
      <c r="CE679" s="42" t="s">
        <v>114</v>
      </c>
      <c r="CF679" s="42" t="s">
        <v>107</v>
      </c>
      <c r="CG679" s="28" t="s">
        <v>107</v>
      </c>
      <c r="CH679" s="28" t="s">
        <v>107</v>
      </c>
      <c r="CI679" s="28" t="s">
        <v>107</v>
      </c>
      <c r="CJ679" s="28" t="s">
        <v>107</v>
      </c>
      <c r="CK679" s="28" t="s">
        <v>107</v>
      </c>
      <c r="CL679" s="28" t="s">
        <v>107</v>
      </c>
      <c r="CM679" s="28" t="s">
        <v>107</v>
      </c>
      <c r="CN679" s="28" t="s">
        <v>107</v>
      </c>
      <c r="CO679" s="28" t="s">
        <v>107</v>
      </c>
      <c r="CP679" s="28" t="s">
        <v>107</v>
      </c>
      <c r="CQ679" s="28" t="s">
        <v>107</v>
      </c>
      <c r="CR679" s="28" t="s">
        <v>107</v>
      </c>
      <c r="CS679" s="28" t="s">
        <v>107</v>
      </c>
      <c r="CT679" s="28" t="s">
        <v>107</v>
      </c>
      <c r="CU679" s="332">
        <v>11387000</v>
      </c>
      <c r="CV679" s="43">
        <v>1</v>
      </c>
    </row>
    <row r="680" spans="1:100" ht="51">
      <c r="A680" s="28">
        <v>931</v>
      </c>
      <c r="B680" s="29" t="s">
        <v>254</v>
      </c>
      <c r="C680" s="29" t="s">
        <v>0</v>
      </c>
      <c r="D680" s="29" t="s">
        <v>337</v>
      </c>
      <c r="E680" s="42" t="s">
        <v>338</v>
      </c>
      <c r="F680" s="42" t="s">
        <v>107</v>
      </c>
      <c r="G680" s="42" t="s">
        <v>1940</v>
      </c>
      <c r="H680" s="42" t="s">
        <v>1934</v>
      </c>
      <c r="I680" s="28">
        <v>8806026</v>
      </c>
      <c r="J680" s="28" t="s">
        <v>1941</v>
      </c>
      <c r="K680" s="31" t="s">
        <v>341</v>
      </c>
      <c r="L680" s="32">
        <v>138</v>
      </c>
      <c r="M680" s="33">
        <v>5</v>
      </c>
      <c r="N680" s="34">
        <v>103000000</v>
      </c>
      <c r="O680" s="28" t="s">
        <v>338</v>
      </c>
      <c r="P680" s="28" t="s">
        <v>2415</v>
      </c>
      <c r="Q680" s="28" t="s">
        <v>112</v>
      </c>
      <c r="R680" s="28" t="s">
        <v>107</v>
      </c>
      <c r="S680" s="28" t="s">
        <v>107</v>
      </c>
      <c r="T680" s="42" t="s">
        <v>107</v>
      </c>
      <c r="U680" s="28" t="s">
        <v>107</v>
      </c>
      <c r="V680" s="28" t="s">
        <v>107</v>
      </c>
      <c r="W680" s="28" t="str">
        <f t="shared" si="10"/>
        <v>N.A.</v>
      </c>
      <c r="X680" s="57" t="s">
        <v>2412</v>
      </c>
      <c r="Y680" s="206">
        <v>3.9E-2</v>
      </c>
      <c r="Z680" s="206">
        <v>3.9E-2</v>
      </c>
      <c r="AA680" s="206">
        <v>3.9E-2</v>
      </c>
      <c r="AB680" s="206">
        <v>4.1000000000000002E-2</v>
      </c>
      <c r="AC680" s="206">
        <v>4.1000000000000002E-2</v>
      </c>
      <c r="AD680" s="206">
        <v>4.1000000000000002E-2</v>
      </c>
      <c r="AE680" s="28" t="s">
        <v>113</v>
      </c>
      <c r="AF680" s="28" t="s">
        <v>113</v>
      </c>
      <c r="AG680" s="28" t="s">
        <v>113</v>
      </c>
      <c r="AH680" s="37">
        <v>1</v>
      </c>
      <c r="AI680" s="38">
        <v>8689479</v>
      </c>
      <c r="AJ680" s="38">
        <v>340397</v>
      </c>
      <c r="AK680" s="38">
        <v>1157349</v>
      </c>
      <c r="AL680" s="38" t="s">
        <v>107</v>
      </c>
      <c r="AM680" s="38" t="s">
        <v>107</v>
      </c>
      <c r="AN680" s="38">
        <v>9531108</v>
      </c>
      <c r="AO680" s="38" t="s">
        <v>107</v>
      </c>
      <c r="AP680" s="38">
        <v>1157349</v>
      </c>
      <c r="AQ680" s="38">
        <v>340397</v>
      </c>
      <c r="AR680" s="38" t="s">
        <v>107</v>
      </c>
      <c r="AS680" s="38" t="s">
        <v>107</v>
      </c>
      <c r="AT680" s="38" t="s">
        <v>107</v>
      </c>
      <c r="AU680" s="38" t="s">
        <v>107</v>
      </c>
      <c r="AV680" s="38" t="s">
        <v>107</v>
      </c>
      <c r="AW680" s="38" t="s">
        <v>107</v>
      </c>
      <c r="AX680" s="38">
        <v>2587015</v>
      </c>
      <c r="AY680" s="38">
        <v>2587015</v>
      </c>
      <c r="AZ680" s="38">
        <v>2178539</v>
      </c>
      <c r="BA680" s="38">
        <v>2178539</v>
      </c>
      <c r="BB680" s="38" t="s">
        <v>107</v>
      </c>
      <c r="BC680" s="38">
        <v>1770063</v>
      </c>
      <c r="BD680" s="38">
        <v>408476</v>
      </c>
      <c r="BE680" s="38">
        <v>1633904</v>
      </c>
      <c r="BF680" s="38">
        <v>1633904</v>
      </c>
      <c r="BG680" s="38">
        <v>3812444</v>
      </c>
      <c r="BH680" s="38">
        <v>136159</v>
      </c>
      <c r="BI680" s="38">
        <v>3540126</v>
      </c>
      <c r="BJ680" s="38">
        <v>816952</v>
      </c>
      <c r="BK680" s="38" t="s">
        <v>107</v>
      </c>
      <c r="BL680" s="38" t="s">
        <v>107</v>
      </c>
      <c r="BM680" s="38" t="s">
        <v>107</v>
      </c>
      <c r="BN680" s="38">
        <v>2995491</v>
      </c>
      <c r="BO680" s="38">
        <v>272318</v>
      </c>
      <c r="BP680" s="38">
        <v>2723174</v>
      </c>
      <c r="BQ680" s="38">
        <v>8850315</v>
      </c>
      <c r="BR680" s="38" t="s">
        <v>107</v>
      </c>
      <c r="BS680" s="38">
        <v>1089270</v>
      </c>
      <c r="BT680" s="330">
        <v>0</v>
      </c>
      <c r="BU680" s="38">
        <v>0</v>
      </c>
      <c r="BV680" s="38">
        <v>6807934</v>
      </c>
      <c r="BW680" s="38">
        <v>9531108</v>
      </c>
      <c r="BX680" s="38">
        <v>13615869</v>
      </c>
      <c r="BY680" s="41" t="s">
        <v>114</v>
      </c>
      <c r="BZ680" s="41" t="s">
        <v>114</v>
      </c>
      <c r="CA680" s="41" t="s">
        <v>113</v>
      </c>
      <c r="CB680" s="41" t="s">
        <v>113</v>
      </c>
      <c r="CC680" s="41" t="s">
        <v>113</v>
      </c>
      <c r="CD680" s="41" t="s">
        <v>113</v>
      </c>
      <c r="CE680" s="41" t="s">
        <v>114</v>
      </c>
      <c r="CF680" s="42" t="s">
        <v>107</v>
      </c>
      <c r="CG680" s="28" t="s">
        <v>107</v>
      </c>
      <c r="CH680" s="28" t="s">
        <v>107</v>
      </c>
      <c r="CI680" s="28" t="s">
        <v>107</v>
      </c>
      <c r="CJ680" s="28" t="s">
        <v>107</v>
      </c>
      <c r="CK680" s="28" t="s">
        <v>107</v>
      </c>
      <c r="CL680" s="28" t="s">
        <v>107</v>
      </c>
      <c r="CM680" s="28" t="s">
        <v>107</v>
      </c>
      <c r="CN680" s="28" t="s">
        <v>107</v>
      </c>
      <c r="CO680" s="28" t="s">
        <v>107</v>
      </c>
      <c r="CP680" s="28" t="s">
        <v>107</v>
      </c>
      <c r="CQ680" s="28" t="s">
        <v>107</v>
      </c>
      <c r="CR680" s="28" t="s">
        <v>107</v>
      </c>
      <c r="CS680" s="28" t="s">
        <v>107</v>
      </c>
      <c r="CT680" s="28" t="s">
        <v>107</v>
      </c>
      <c r="CU680" s="332">
        <v>10702073</v>
      </c>
      <c r="CV680" s="43">
        <v>1</v>
      </c>
    </row>
    <row r="681" spans="1:100" ht="38.25">
      <c r="A681" s="28">
        <v>932</v>
      </c>
      <c r="B681" s="29" t="s">
        <v>254</v>
      </c>
      <c r="C681" s="29" t="s">
        <v>0</v>
      </c>
      <c r="D681" s="29" t="s">
        <v>337</v>
      </c>
      <c r="E681" s="42" t="s">
        <v>338</v>
      </c>
      <c r="F681" s="42" t="s">
        <v>107</v>
      </c>
      <c r="G681" s="42" t="s">
        <v>1942</v>
      </c>
      <c r="H681" s="42" t="s">
        <v>1934</v>
      </c>
      <c r="I681" s="28">
        <v>8806027</v>
      </c>
      <c r="J681" s="28" t="s">
        <v>1943</v>
      </c>
      <c r="K681" s="31" t="s">
        <v>341</v>
      </c>
      <c r="L681" s="32">
        <v>138</v>
      </c>
      <c r="M681" s="33">
        <v>5</v>
      </c>
      <c r="N681" s="34">
        <v>106000000</v>
      </c>
      <c r="O681" s="28" t="s">
        <v>338</v>
      </c>
      <c r="P681" s="28" t="s">
        <v>130</v>
      </c>
      <c r="Q681" s="28" t="s">
        <v>112</v>
      </c>
      <c r="R681" s="28" t="s">
        <v>107</v>
      </c>
      <c r="S681" s="28" t="s">
        <v>107</v>
      </c>
      <c r="T681" s="42" t="s">
        <v>107</v>
      </c>
      <c r="U681" s="28" t="s">
        <v>107</v>
      </c>
      <c r="V681" s="28" t="s">
        <v>107</v>
      </c>
      <c r="W681" s="28" t="str">
        <f t="shared" si="10"/>
        <v>N.A.</v>
      </c>
      <c r="X681" s="57" t="s">
        <v>2413</v>
      </c>
      <c r="Y681" s="206">
        <v>3.9E-2</v>
      </c>
      <c r="Z681" s="206">
        <v>3.9E-2</v>
      </c>
      <c r="AA681" s="206">
        <v>3.9E-2</v>
      </c>
      <c r="AB681" s="206">
        <v>4.1000000000000002E-2</v>
      </c>
      <c r="AC681" s="206">
        <v>4.1000000000000002E-2</v>
      </c>
      <c r="AD681" s="206">
        <v>4.1000000000000002E-2</v>
      </c>
      <c r="AE681" s="28" t="s">
        <v>113</v>
      </c>
      <c r="AF681" s="28" t="s">
        <v>113</v>
      </c>
      <c r="AG681" s="28" t="s">
        <v>113</v>
      </c>
      <c r="AH681" s="37">
        <v>1</v>
      </c>
      <c r="AI681" s="38">
        <v>8689479</v>
      </c>
      <c r="AJ681" s="38">
        <v>340397</v>
      </c>
      <c r="AK681" s="38">
        <v>1157349</v>
      </c>
      <c r="AL681" s="38" t="s">
        <v>107</v>
      </c>
      <c r="AM681" s="38" t="s">
        <v>107</v>
      </c>
      <c r="AN681" s="38">
        <v>9531108</v>
      </c>
      <c r="AO681" s="38" t="s">
        <v>107</v>
      </c>
      <c r="AP681" s="38">
        <v>1157349</v>
      </c>
      <c r="AQ681" s="38">
        <v>340397</v>
      </c>
      <c r="AR681" s="38" t="s">
        <v>107</v>
      </c>
      <c r="AS681" s="38" t="s">
        <v>107</v>
      </c>
      <c r="AT681" s="38" t="s">
        <v>107</v>
      </c>
      <c r="AU681" s="38" t="s">
        <v>107</v>
      </c>
      <c r="AV681" s="38" t="s">
        <v>107</v>
      </c>
      <c r="AW681" s="38" t="s">
        <v>107</v>
      </c>
      <c r="AX681" s="38">
        <v>2587015</v>
      </c>
      <c r="AY681" s="38">
        <v>2587015</v>
      </c>
      <c r="AZ681" s="38">
        <v>2178539</v>
      </c>
      <c r="BA681" s="38">
        <v>2178539</v>
      </c>
      <c r="BB681" s="38" t="s">
        <v>107</v>
      </c>
      <c r="BC681" s="38">
        <v>1770063</v>
      </c>
      <c r="BD681" s="38">
        <v>408476</v>
      </c>
      <c r="BE681" s="38">
        <v>1633904</v>
      </c>
      <c r="BF681" s="38">
        <v>1633904</v>
      </c>
      <c r="BG681" s="38">
        <v>3812444</v>
      </c>
      <c r="BH681" s="38">
        <v>136159</v>
      </c>
      <c r="BI681" s="38">
        <v>3540126</v>
      </c>
      <c r="BJ681" s="38">
        <v>816952</v>
      </c>
      <c r="BK681" s="38" t="s">
        <v>107</v>
      </c>
      <c r="BL681" s="38" t="s">
        <v>107</v>
      </c>
      <c r="BM681" s="38" t="s">
        <v>107</v>
      </c>
      <c r="BN681" s="38">
        <v>2995491</v>
      </c>
      <c r="BO681" s="38">
        <v>272318</v>
      </c>
      <c r="BP681" s="38">
        <v>2723174</v>
      </c>
      <c r="BQ681" s="38">
        <v>8850315</v>
      </c>
      <c r="BR681" s="38" t="s">
        <v>107</v>
      </c>
      <c r="BS681" s="38">
        <v>1089270</v>
      </c>
      <c r="BT681" s="330">
        <v>0</v>
      </c>
      <c r="BU681" s="38">
        <v>0</v>
      </c>
      <c r="BV681" s="38">
        <v>6807934</v>
      </c>
      <c r="BW681" s="38">
        <v>9531108</v>
      </c>
      <c r="BX681" s="38">
        <v>13615869</v>
      </c>
      <c r="BY681" s="41" t="s">
        <v>114</v>
      </c>
      <c r="BZ681" s="41" t="s">
        <v>114</v>
      </c>
      <c r="CA681" s="41" t="s">
        <v>113</v>
      </c>
      <c r="CB681" s="41" t="s">
        <v>113</v>
      </c>
      <c r="CC681" s="41" t="s">
        <v>113</v>
      </c>
      <c r="CD681" s="41" t="s">
        <v>113</v>
      </c>
      <c r="CE681" s="41" t="s">
        <v>114</v>
      </c>
      <c r="CF681" s="42" t="s">
        <v>107</v>
      </c>
      <c r="CG681" s="28" t="s">
        <v>107</v>
      </c>
      <c r="CH681" s="28" t="s">
        <v>107</v>
      </c>
      <c r="CI681" s="28" t="s">
        <v>107</v>
      </c>
      <c r="CJ681" s="28" t="s">
        <v>107</v>
      </c>
      <c r="CK681" s="28" t="s">
        <v>107</v>
      </c>
      <c r="CL681" s="28" t="s">
        <v>107</v>
      </c>
      <c r="CM681" s="28" t="s">
        <v>107</v>
      </c>
      <c r="CN681" s="28" t="s">
        <v>107</v>
      </c>
      <c r="CO681" s="28" t="s">
        <v>107</v>
      </c>
      <c r="CP681" s="28" t="s">
        <v>107</v>
      </c>
      <c r="CQ681" s="28" t="s">
        <v>107</v>
      </c>
      <c r="CR681" s="28" t="s">
        <v>107</v>
      </c>
      <c r="CS681" s="28" t="s">
        <v>107</v>
      </c>
      <c r="CT681" s="28" t="s">
        <v>107</v>
      </c>
      <c r="CU681" s="332">
        <v>10702073</v>
      </c>
      <c r="CV681" s="43">
        <v>1</v>
      </c>
    </row>
    <row r="682" spans="1:100" ht="51">
      <c r="A682" s="28">
        <v>933</v>
      </c>
      <c r="B682" s="29" t="s">
        <v>254</v>
      </c>
      <c r="C682" s="29" t="s">
        <v>0</v>
      </c>
      <c r="D682" s="29" t="s">
        <v>337</v>
      </c>
      <c r="E682" s="42" t="s">
        <v>338</v>
      </c>
      <c r="F682" s="42" t="s">
        <v>107</v>
      </c>
      <c r="G682" s="42" t="s">
        <v>1944</v>
      </c>
      <c r="H682" s="42" t="s">
        <v>1934</v>
      </c>
      <c r="I682" s="28">
        <v>8806028</v>
      </c>
      <c r="J682" s="28" t="s">
        <v>1945</v>
      </c>
      <c r="K682" s="31" t="s">
        <v>341</v>
      </c>
      <c r="L682" s="32">
        <v>138</v>
      </c>
      <c r="M682" s="33">
        <v>5</v>
      </c>
      <c r="N682" s="34">
        <v>108000000</v>
      </c>
      <c r="O682" s="28" t="s">
        <v>338</v>
      </c>
      <c r="P682" s="28" t="s">
        <v>130</v>
      </c>
      <c r="Q682" s="28" t="s">
        <v>112</v>
      </c>
      <c r="R682" s="28" t="s">
        <v>107</v>
      </c>
      <c r="S682" s="28" t="s">
        <v>107</v>
      </c>
      <c r="T682" s="42" t="s">
        <v>107</v>
      </c>
      <c r="U682" s="28" t="s">
        <v>107</v>
      </c>
      <c r="V682" s="28" t="s">
        <v>107</v>
      </c>
      <c r="W682" s="28" t="str">
        <f t="shared" si="10"/>
        <v>N.A.</v>
      </c>
      <c r="X682" s="57" t="s">
        <v>2413</v>
      </c>
      <c r="Y682" s="206">
        <v>3.9E-2</v>
      </c>
      <c r="Z682" s="206">
        <v>3.9E-2</v>
      </c>
      <c r="AA682" s="206">
        <v>4.1000000000000002E-2</v>
      </c>
      <c r="AB682" s="206">
        <v>0.05</v>
      </c>
      <c r="AC682" s="206">
        <v>0.05</v>
      </c>
      <c r="AD682" s="206">
        <v>0.06</v>
      </c>
      <c r="AE682" s="28" t="s">
        <v>113</v>
      </c>
      <c r="AF682" s="28" t="s">
        <v>113</v>
      </c>
      <c r="AG682" s="28" t="s">
        <v>113</v>
      </c>
      <c r="AH682" s="37">
        <v>1</v>
      </c>
      <c r="AI682" s="38">
        <v>8689479</v>
      </c>
      <c r="AJ682" s="38">
        <v>340397</v>
      </c>
      <c r="AK682" s="38">
        <v>1157349</v>
      </c>
      <c r="AL682" s="38" t="s">
        <v>107</v>
      </c>
      <c r="AM682" s="38" t="s">
        <v>107</v>
      </c>
      <c r="AN682" s="38">
        <v>9531108</v>
      </c>
      <c r="AO682" s="38" t="s">
        <v>107</v>
      </c>
      <c r="AP682" s="38">
        <v>1157349</v>
      </c>
      <c r="AQ682" s="38">
        <v>340397</v>
      </c>
      <c r="AR682" s="38" t="s">
        <v>107</v>
      </c>
      <c r="AS682" s="38" t="s">
        <v>107</v>
      </c>
      <c r="AT682" s="38" t="s">
        <v>107</v>
      </c>
      <c r="AU682" s="38" t="s">
        <v>107</v>
      </c>
      <c r="AV682" s="38" t="s">
        <v>107</v>
      </c>
      <c r="AW682" s="38" t="s">
        <v>107</v>
      </c>
      <c r="AX682" s="38">
        <v>2587015</v>
      </c>
      <c r="AY682" s="38">
        <v>2587015</v>
      </c>
      <c r="AZ682" s="38">
        <v>2178539</v>
      </c>
      <c r="BA682" s="38">
        <v>2178539</v>
      </c>
      <c r="BB682" s="38" t="s">
        <v>107</v>
      </c>
      <c r="BC682" s="38" t="s">
        <v>107</v>
      </c>
      <c r="BD682" s="38">
        <v>408476</v>
      </c>
      <c r="BE682" s="38">
        <v>1633904</v>
      </c>
      <c r="BF682" s="38">
        <v>1633904</v>
      </c>
      <c r="BG682" s="38">
        <v>3812444</v>
      </c>
      <c r="BH682" s="38">
        <v>136159</v>
      </c>
      <c r="BI682" s="38">
        <v>3540126</v>
      </c>
      <c r="BJ682" s="38">
        <v>816952</v>
      </c>
      <c r="BK682" s="38" t="s">
        <v>107</v>
      </c>
      <c r="BL682" s="38" t="s">
        <v>107</v>
      </c>
      <c r="BM682" s="38" t="s">
        <v>107</v>
      </c>
      <c r="BN682" s="38">
        <v>2995491</v>
      </c>
      <c r="BO682" s="38">
        <v>272318</v>
      </c>
      <c r="BP682" s="38">
        <v>2723174</v>
      </c>
      <c r="BQ682" s="38">
        <v>8850315</v>
      </c>
      <c r="BR682" s="38" t="s">
        <v>107</v>
      </c>
      <c r="BS682" s="38">
        <v>1089270</v>
      </c>
      <c r="BT682" s="330">
        <v>0</v>
      </c>
      <c r="BU682" s="38">
        <v>0</v>
      </c>
      <c r="BV682" s="38">
        <v>6807934</v>
      </c>
      <c r="BW682" s="38">
        <v>9531108</v>
      </c>
      <c r="BX682" s="38">
        <v>13615869</v>
      </c>
      <c r="BY682" s="41" t="s">
        <v>113</v>
      </c>
      <c r="BZ682" s="41" t="s">
        <v>113</v>
      </c>
      <c r="CA682" s="41" t="s">
        <v>113</v>
      </c>
      <c r="CB682" s="41" t="s">
        <v>113</v>
      </c>
      <c r="CC682" s="41" t="s">
        <v>113</v>
      </c>
      <c r="CD682" s="41" t="s">
        <v>113</v>
      </c>
      <c r="CE682" s="41" t="s">
        <v>114</v>
      </c>
      <c r="CF682" s="42" t="s">
        <v>107</v>
      </c>
      <c r="CG682" s="28" t="s">
        <v>107</v>
      </c>
      <c r="CH682" s="28" t="s">
        <v>107</v>
      </c>
      <c r="CI682" s="28" t="s">
        <v>107</v>
      </c>
      <c r="CJ682" s="28" t="s">
        <v>107</v>
      </c>
      <c r="CK682" s="28" t="s">
        <v>107</v>
      </c>
      <c r="CL682" s="28" t="s">
        <v>107</v>
      </c>
      <c r="CM682" s="28" t="s">
        <v>107</v>
      </c>
      <c r="CN682" s="28" t="s">
        <v>107</v>
      </c>
      <c r="CO682" s="28" t="s">
        <v>107</v>
      </c>
      <c r="CP682" s="28" t="s">
        <v>107</v>
      </c>
      <c r="CQ682" s="28" t="s">
        <v>107</v>
      </c>
      <c r="CR682" s="28" t="s">
        <v>107</v>
      </c>
      <c r="CS682" s="28" t="s">
        <v>107</v>
      </c>
      <c r="CT682" s="28" t="s">
        <v>107</v>
      </c>
      <c r="CU682" s="332">
        <v>5448969</v>
      </c>
      <c r="CV682" s="43">
        <v>1</v>
      </c>
    </row>
    <row r="683" spans="1:100" ht="38.25">
      <c r="A683" s="28">
        <v>934</v>
      </c>
      <c r="B683" s="29" t="s">
        <v>254</v>
      </c>
      <c r="C683" s="29" t="s">
        <v>0</v>
      </c>
      <c r="D683" s="29" t="s">
        <v>337</v>
      </c>
      <c r="E683" s="42" t="s">
        <v>338</v>
      </c>
      <c r="F683" s="42" t="s">
        <v>107</v>
      </c>
      <c r="G683" s="42" t="s">
        <v>1946</v>
      </c>
      <c r="H683" s="42" t="s">
        <v>1776</v>
      </c>
      <c r="I683" s="28">
        <v>8806010</v>
      </c>
      <c r="J683" s="28" t="s">
        <v>1947</v>
      </c>
      <c r="K683" s="31" t="s">
        <v>369</v>
      </c>
      <c r="L683" s="32">
        <v>163</v>
      </c>
      <c r="M683" s="33">
        <v>5</v>
      </c>
      <c r="N683" s="34">
        <v>119000000</v>
      </c>
      <c r="O683" s="28" t="s">
        <v>338</v>
      </c>
      <c r="P683" s="28" t="s">
        <v>2415</v>
      </c>
      <c r="Q683" s="28" t="s">
        <v>112</v>
      </c>
      <c r="R683" s="28" t="s">
        <v>107</v>
      </c>
      <c r="S683" s="28" t="s">
        <v>107</v>
      </c>
      <c r="T683" s="42" t="s">
        <v>107</v>
      </c>
      <c r="U683" s="28" t="s">
        <v>107</v>
      </c>
      <c r="V683" s="28" t="s">
        <v>107</v>
      </c>
      <c r="W683" s="28" t="str">
        <f t="shared" si="10"/>
        <v>N.A.</v>
      </c>
      <c r="X683" s="57" t="s">
        <v>2413</v>
      </c>
      <c r="Y683" s="206">
        <v>3.9E-2</v>
      </c>
      <c r="Z683" s="206">
        <v>3.9E-2</v>
      </c>
      <c r="AA683" s="206">
        <v>3.9E-2</v>
      </c>
      <c r="AB683" s="206">
        <v>4.1000000000000002E-2</v>
      </c>
      <c r="AC683" s="206">
        <v>4.1000000000000002E-2</v>
      </c>
      <c r="AD683" s="206">
        <v>4.1000000000000002E-2</v>
      </c>
      <c r="AE683" s="28" t="s">
        <v>113</v>
      </c>
      <c r="AF683" s="28" t="s">
        <v>113</v>
      </c>
      <c r="AG683" s="28" t="s">
        <v>113</v>
      </c>
      <c r="AH683" s="37">
        <v>1</v>
      </c>
      <c r="AI683" s="38">
        <v>8689479</v>
      </c>
      <c r="AJ683" s="38">
        <v>340397</v>
      </c>
      <c r="AK683" s="38">
        <v>1157349</v>
      </c>
      <c r="AL683" s="38" t="s">
        <v>107</v>
      </c>
      <c r="AM683" s="38" t="s">
        <v>107</v>
      </c>
      <c r="AN683" s="38">
        <v>9531108</v>
      </c>
      <c r="AO683" s="38" t="s">
        <v>107</v>
      </c>
      <c r="AP683" s="38" t="s">
        <v>107</v>
      </c>
      <c r="AQ683" s="38">
        <v>340397</v>
      </c>
      <c r="AR683" s="38" t="s">
        <v>107</v>
      </c>
      <c r="AS683" s="38" t="s">
        <v>107</v>
      </c>
      <c r="AT683" s="38" t="s">
        <v>107</v>
      </c>
      <c r="AU683" s="38" t="s">
        <v>107</v>
      </c>
      <c r="AV683" s="38" t="s">
        <v>107</v>
      </c>
      <c r="AW683" s="38" t="s">
        <v>107</v>
      </c>
      <c r="AX683" s="38" t="s">
        <v>107</v>
      </c>
      <c r="AY683" s="38">
        <v>2587015</v>
      </c>
      <c r="AZ683" s="38">
        <v>2178539</v>
      </c>
      <c r="BA683" s="38">
        <v>2178539</v>
      </c>
      <c r="BB683" s="38" t="s">
        <v>107</v>
      </c>
      <c r="BC683" s="38" t="s">
        <v>107</v>
      </c>
      <c r="BD683" s="38">
        <v>408476</v>
      </c>
      <c r="BE683" s="38">
        <v>1633904</v>
      </c>
      <c r="BF683" s="38">
        <v>1633904</v>
      </c>
      <c r="BG683" s="38">
        <v>3812444</v>
      </c>
      <c r="BH683" s="38">
        <v>136159</v>
      </c>
      <c r="BI683" s="38">
        <v>3540126</v>
      </c>
      <c r="BJ683" s="38">
        <v>816952</v>
      </c>
      <c r="BK683" s="38" t="s">
        <v>107</v>
      </c>
      <c r="BL683" s="38" t="s">
        <v>107</v>
      </c>
      <c r="BM683" s="38" t="s">
        <v>107</v>
      </c>
      <c r="BN683" s="38">
        <v>2995491</v>
      </c>
      <c r="BO683" s="38">
        <v>272318</v>
      </c>
      <c r="BP683" s="38">
        <v>2723174</v>
      </c>
      <c r="BQ683" s="38">
        <v>8850315</v>
      </c>
      <c r="BR683" s="38" t="s">
        <v>107</v>
      </c>
      <c r="BS683" s="38">
        <v>1089270</v>
      </c>
      <c r="BT683" s="330">
        <v>0</v>
      </c>
      <c r="BU683" s="38">
        <v>0</v>
      </c>
      <c r="BV683" s="38">
        <v>6807934</v>
      </c>
      <c r="BW683" s="38">
        <v>9531108</v>
      </c>
      <c r="BX683" s="38">
        <v>13615869</v>
      </c>
      <c r="BY683" s="41" t="s">
        <v>113</v>
      </c>
      <c r="BZ683" s="41" t="s">
        <v>113</v>
      </c>
      <c r="CA683" s="41" t="s">
        <v>113</v>
      </c>
      <c r="CB683" s="41" t="s">
        <v>113</v>
      </c>
      <c r="CC683" s="41" t="s">
        <v>113</v>
      </c>
      <c r="CD683" s="41" t="s">
        <v>113</v>
      </c>
      <c r="CE683" s="41" t="s">
        <v>114</v>
      </c>
      <c r="CF683" s="42" t="s">
        <v>107</v>
      </c>
      <c r="CG683" s="28" t="s">
        <v>107</v>
      </c>
      <c r="CH683" s="28" t="s">
        <v>107</v>
      </c>
      <c r="CI683" s="28" t="s">
        <v>107</v>
      </c>
      <c r="CJ683" s="28" t="s">
        <v>107</v>
      </c>
      <c r="CK683" s="28" t="s">
        <v>107</v>
      </c>
      <c r="CL683" s="28" t="s">
        <v>107</v>
      </c>
      <c r="CM683" s="28" t="s">
        <v>107</v>
      </c>
      <c r="CN683" s="28" t="s">
        <v>107</v>
      </c>
      <c r="CO683" s="28" t="s">
        <v>107</v>
      </c>
      <c r="CP683" s="28" t="s">
        <v>107</v>
      </c>
      <c r="CQ683" s="28" t="s">
        <v>107</v>
      </c>
      <c r="CR683" s="28" t="s">
        <v>107</v>
      </c>
      <c r="CS683" s="28" t="s">
        <v>107</v>
      </c>
      <c r="CT683" s="28" t="s">
        <v>107</v>
      </c>
      <c r="CU683" s="332">
        <v>10702073</v>
      </c>
      <c r="CV683" s="43">
        <v>1</v>
      </c>
    </row>
    <row r="684" spans="1:100" ht="38.25">
      <c r="A684" s="28">
        <v>935</v>
      </c>
      <c r="B684" s="29" t="s">
        <v>254</v>
      </c>
      <c r="C684" s="29" t="s">
        <v>0</v>
      </c>
      <c r="D684" s="29" t="s">
        <v>337</v>
      </c>
      <c r="E684" s="42" t="s">
        <v>338</v>
      </c>
      <c r="F684" s="42" t="s">
        <v>107</v>
      </c>
      <c r="G684" s="42" t="s">
        <v>1946</v>
      </c>
      <c r="H684" s="42" t="s">
        <v>1776</v>
      </c>
      <c r="I684" s="28">
        <v>8806011</v>
      </c>
      <c r="J684" s="28" t="s">
        <v>1948</v>
      </c>
      <c r="K684" s="31" t="s">
        <v>369</v>
      </c>
      <c r="L684" s="32">
        <v>163</v>
      </c>
      <c r="M684" s="33">
        <v>5</v>
      </c>
      <c r="N684" s="34">
        <v>130000000</v>
      </c>
      <c r="O684" s="28" t="s">
        <v>338</v>
      </c>
      <c r="P684" s="28" t="s">
        <v>130</v>
      </c>
      <c r="Q684" s="28" t="s">
        <v>112</v>
      </c>
      <c r="R684" s="28" t="s">
        <v>107</v>
      </c>
      <c r="S684" s="28" t="s">
        <v>107</v>
      </c>
      <c r="T684" s="42" t="s">
        <v>107</v>
      </c>
      <c r="U684" s="28" t="s">
        <v>107</v>
      </c>
      <c r="V684" s="28" t="s">
        <v>107</v>
      </c>
      <c r="W684" s="28" t="str">
        <f t="shared" si="10"/>
        <v>N.A.</v>
      </c>
      <c r="X684" s="57" t="s">
        <v>2413</v>
      </c>
      <c r="Y684" s="206">
        <v>4.9000000000000002E-2</v>
      </c>
      <c r="Z684" s="206">
        <v>4.9000000000000002E-2</v>
      </c>
      <c r="AA684" s="206">
        <v>4.9000000000000002E-2</v>
      </c>
      <c r="AB684" s="206">
        <v>4.9000000000000002E-2</v>
      </c>
      <c r="AC684" s="206">
        <v>5.5E-2</v>
      </c>
      <c r="AD684" s="206">
        <v>5.5E-2</v>
      </c>
      <c r="AE684" s="28" t="s">
        <v>113</v>
      </c>
      <c r="AF684" s="28" t="s">
        <v>113</v>
      </c>
      <c r="AG684" s="28" t="s">
        <v>113</v>
      </c>
      <c r="AH684" s="37">
        <v>1</v>
      </c>
      <c r="AI684" s="38">
        <v>8689479</v>
      </c>
      <c r="AJ684" s="38">
        <v>340397</v>
      </c>
      <c r="AK684" s="38">
        <v>1157349</v>
      </c>
      <c r="AL684" s="38" t="s">
        <v>107</v>
      </c>
      <c r="AM684" s="38" t="s">
        <v>107</v>
      </c>
      <c r="AN684" s="38">
        <v>9531108</v>
      </c>
      <c r="AO684" s="38" t="s">
        <v>107</v>
      </c>
      <c r="AP684" s="38" t="s">
        <v>107</v>
      </c>
      <c r="AQ684" s="38">
        <v>340397</v>
      </c>
      <c r="AR684" s="38" t="s">
        <v>107</v>
      </c>
      <c r="AS684" s="38" t="s">
        <v>107</v>
      </c>
      <c r="AT684" s="38" t="s">
        <v>107</v>
      </c>
      <c r="AU684" s="38" t="s">
        <v>107</v>
      </c>
      <c r="AV684" s="38" t="s">
        <v>107</v>
      </c>
      <c r="AW684" s="38" t="s">
        <v>107</v>
      </c>
      <c r="AX684" s="38">
        <v>2587015</v>
      </c>
      <c r="AY684" s="38">
        <v>2587015</v>
      </c>
      <c r="AZ684" s="38">
        <v>2178539</v>
      </c>
      <c r="BA684" s="38">
        <v>2178539</v>
      </c>
      <c r="BB684" s="38" t="s">
        <v>107</v>
      </c>
      <c r="BC684" s="38">
        <v>1770063</v>
      </c>
      <c r="BD684" s="38">
        <v>408476</v>
      </c>
      <c r="BE684" s="38">
        <v>1633904</v>
      </c>
      <c r="BF684" s="38">
        <v>3812444</v>
      </c>
      <c r="BG684" s="38">
        <v>3812444</v>
      </c>
      <c r="BH684" s="38">
        <v>136159</v>
      </c>
      <c r="BI684" s="38">
        <v>3540126</v>
      </c>
      <c r="BJ684" s="38">
        <v>816952</v>
      </c>
      <c r="BK684" s="38" t="s">
        <v>107</v>
      </c>
      <c r="BL684" s="38" t="s">
        <v>107</v>
      </c>
      <c r="BM684" s="38" t="s">
        <v>107</v>
      </c>
      <c r="BN684" s="38">
        <v>2995491</v>
      </c>
      <c r="BO684" s="38">
        <v>272318</v>
      </c>
      <c r="BP684" s="38">
        <v>2723174</v>
      </c>
      <c r="BQ684" s="38">
        <v>8850315</v>
      </c>
      <c r="BR684" s="38" t="s">
        <v>107</v>
      </c>
      <c r="BS684" s="38">
        <v>1089270</v>
      </c>
      <c r="BT684" s="330">
        <v>0</v>
      </c>
      <c r="BU684" s="38">
        <v>0</v>
      </c>
      <c r="BV684" s="38">
        <v>6807934</v>
      </c>
      <c r="BW684" s="38">
        <v>9531108</v>
      </c>
      <c r="BX684" s="38">
        <v>13615869</v>
      </c>
      <c r="BY684" s="41" t="s">
        <v>113</v>
      </c>
      <c r="BZ684" s="41" t="s">
        <v>113</v>
      </c>
      <c r="CA684" s="41" t="s">
        <v>113</v>
      </c>
      <c r="CB684" s="41" t="s">
        <v>113</v>
      </c>
      <c r="CC684" s="41" t="s">
        <v>113</v>
      </c>
      <c r="CD684" s="41" t="s">
        <v>113</v>
      </c>
      <c r="CE684" s="41" t="s">
        <v>114</v>
      </c>
      <c r="CF684" s="42" t="s">
        <v>107</v>
      </c>
      <c r="CG684" s="28" t="s">
        <v>107</v>
      </c>
      <c r="CH684" s="28" t="s">
        <v>107</v>
      </c>
      <c r="CI684" s="28" t="s">
        <v>107</v>
      </c>
      <c r="CJ684" s="28" t="s">
        <v>107</v>
      </c>
      <c r="CK684" s="28" t="s">
        <v>107</v>
      </c>
      <c r="CL684" s="28" t="s">
        <v>107</v>
      </c>
      <c r="CM684" s="28" t="s">
        <v>107</v>
      </c>
      <c r="CN684" s="28" t="s">
        <v>107</v>
      </c>
      <c r="CO684" s="28" t="s">
        <v>107</v>
      </c>
      <c r="CP684" s="28" t="s">
        <v>107</v>
      </c>
      <c r="CQ684" s="28" t="s">
        <v>107</v>
      </c>
      <c r="CR684" s="28" t="s">
        <v>107</v>
      </c>
      <c r="CS684" s="28" t="s">
        <v>107</v>
      </c>
      <c r="CT684" s="28" t="s">
        <v>107</v>
      </c>
      <c r="CU684" s="332">
        <v>11555788</v>
      </c>
      <c r="CV684" s="43">
        <v>1</v>
      </c>
    </row>
    <row r="685" spans="1:100" ht="25.5">
      <c r="A685" s="28">
        <v>936</v>
      </c>
      <c r="B685" s="29" t="s">
        <v>254</v>
      </c>
      <c r="C685" s="29" t="s">
        <v>0</v>
      </c>
      <c r="D685" s="29" t="s">
        <v>337</v>
      </c>
      <c r="E685" s="42" t="s">
        <v>346</v>
      </c>
      <c r="F685" s="42" t="s">
        <v>107</v>
      </c>
      <c r="G685" s="42" t="s">
        <v>1798</v>
      </c>
      <c r="H685" s="42" t="s">
        <v>1776</v>
      </c>
      <c r="I685" s="28">
        <v>8808033</v>
      </c>
      <c r="J685" s="28" t="s">
        <v>1949</v>
      </c>
      <c r="K685" s="31" t="s">
        <v>142</v>
      </c>
      <c r="L685" s="32">
        <v>161</v>
      </c>
      <c r="M685" s="33">
        <v>5</v>
      </c>
      <c r="N685" s="34">
        <v>141000000</v>
      </c>
      <c r="O685" s="28" t="s">
        <v>346</v>
      </c>
      <c r="P685" s="28" t="s">
        <v>130</v>
      </c>
      <c r="Q685" s="28" t="s">
        <v>112</v>
      </c>
      <c r="R685" s="28" t="s">
        <v>107</v>
      </c>
      <c r="S685" s="28" t="s">
        <v>107</v>
      </c>
      <c r="T685" s="42" t="s">
        <v>107</v>
      </c>
      <c r="U685" s="28" t="s">
        <v>107</v>
      </c>
      <c r="V685" s="28" t="s">
        <v>107</v>
      </c>
      <c r="W685" s="28" t="str">
        <f t="shared" si="10"/>
        <v>N.A.</v>
      </c>
      <c r="X685" s="57" t="s">
        <v>2412</v>
      </c>
      <c r="Y685" s="205">
        <v>0.01</v>
      </c>
      <c r="Z685" s="205">
        <v>0.01</v>
      </c>
      <c r="AA685" s="205">
        <v>0.01</v>
      </c>
      <c r="AB685" s="205">
        <v>0.01</v>
      </c>
      <c r="AC685" s="205">
        <v>1.4999999999999999E-2</v>
      </c>
      <c r="AD685" s="205">
        <v>1.4999999999999999E-2</v>
      </c>
      <c r="AE685" s="28" t="s">
        <v>113</v>
      </c>
      <c r="AF685" s="28" t="s">
        <v>113</v>
      </c>
      <c r="AG685" s="28" t="s">
        <v>113</v>
      </c>
      <c r="AH685" s="37">
        <v>1</v>
      </c>
      <c r="AI685" s="38">
        <v>15287736</v>
      </c>
      <c r="AJ685" s="38">
        <v>550358</v>
      </c>
      <c r="AK685" s="38">
        <v>1161868</v>
      </c>
      <c r="AL685" s="38" t="s">
        <v>107</v>
      </c>
      <c r="AM685" s="38" t="s">
        <v>107</v>
      </c>
      <c r="AN685" s="38">
        <v>11007170</v>
      </c>
      <c r="AO685" s="38">
        <v>794963</v>
      </c>
      <c r="AP685" s="38" t="s">
        <v>107</v>
      </c>
      <c r="AQ685" s="38">
        <v>489208</v>
      </c>
      <c r="AR685" s="38" t="s">
        <v>107</v>
      </c>
      <c r="AS685" s="38" t="s">
        <v>107</v>
      </c>
      <c r="AT685" s="38" t="s">
        <v>107</v>
      </c>
      <c r="AU685" s="38" t="s">
        <v>107</v>
      </c>
      <c r="AV685" s="38" t="s">
        <v>107</v>
      </c>
      <c r="AW685" s="38" t="s">
        <v>107</v>
      </c>
      <c r="AX685" s="38">
        <v>3057548</v>
      </c>
      <c r="AY685" s="38">
        <v>3057548</v>
      </c>
      <c r="AZ685" s="38">
        <v>3057548</v>
      </c>
      <c r="BA685" s="38">
        <v>3057548</v>
      </c>
      <c r="BB685" s="38" t="s">
        <v>107</v>
      </c>
      <c r="BC685" s="38">
        <v>1589924</v>
      </c>
      <c r="BD685" s="38">
        <v>1100717</v>
      </c>
      <c r="BE685" s="38">
        <v>1834529</v>
      </c>
      <c r="BF685" s="38">
        <v>3913660</v>
      </c>
      <c r="BG685" s="38">
        <v>7705019</v>
      </c>
      <c r="BH685" s="38">
        <v>281294</v>
      </c>
      <c r="BI685" s="38">
        <v>4280567</v>
      </c>
      <c r="BJ685" s="38">
        <v>1039566</v>
      </c>
      <c r="BK685" s="38" t="s">
        <v>107</v>
      </c>
      <c r="BL685" s="38" t="s">
        <v>107</v>
      </c>
      <c r="BM685" s="38" t="s">
        <v>107</v>
      </c>
      <c r="BN685" s="38">
        <v>4280567</v>
      </c>
      <c r="BO685" s="38">
        <v>305755</v>
      </c>
      <c r="BP685" s="38">
        <v>3057548</v>
      </c>
      <c r="BQ685" s="38">
        <v>10395661</v>
      </c>
      <c r="BR685" s="38" t="s">
        <v>107</v>
      </c>
      <c r="BS685" s="38">
        <v>1345321</v>
      </c>
      <c r="BT685" s="330">
        <v>0</v>
      </c>
      <c r="BU685" s="38">
        <v>0</v>
      </c>
      <c r="BV685" s="38">
        <v>6115094</v>
      </c>
      <c r="BW685" s="38">
        <v>8561132</v>
      </c>
      <c r="BX685" s="38">
        <v>12230189</v>
      </c>
      <c r="BY685" s="41" t="s">
        <v>114</v>
      </c>
      <c r="BZ685" s="41" t="s">
        <v>114</v>
      </c>
      <c r="CA685" s="41" t="s">
        <v>113</v>
      </c>
      <c r="CB685" s="41" t="s">
        <v>113</v>
      </c>
      <c r="CC685" s="41" t="s">
        <v>113</v>
      </c>
      <c r="CD685" s="41" t="s">
        <v>113</v>
      </c>
      <c r="CE685" s="41" t="s">
        <v>114</v>
      </c>
      <c r="CF685" s="42" t="s">
        <v>107</v>
      </c>
      <c r="CG685" s="28" t="s">
        <v>107</v>
      </c>
      <c r="CH685" s="28" t="s">
        <v>107</v>
      </c>
      <c r="CI685" s="28" t="s">
        <v>107</v>
      </c>
      <c r="CJ685" s="28" t="s">
        <v>107</v>
      </c>
      <c r="CK685" s="28" t="s">
        <v>107</v>
      </c>
      <c r="CL685" s="28" t="s">
        <v>107</v>
      </c>
      <c r="CM685" s="28" t="s">
        <v>107</v>
      </c>
      <c r="CN685" s="28" t="s">
        <v>107</v>
      </c>
      <c r="CO685" s="28" t="s">
        <v>107</v>
      </c>
      <c r="CP685" s="28" t="s">
        <v>107</v>
      </c>
      <c r="CQ685" s="28" t="s">
        <v>107</v>
      </c>
      <c r="CR685" s="28" t="s">
        <v>107</v>
      </c>
      <c r="CS685" s="28" t="s">
        <v>107</v>
      </c>
      <c r="CT685" s="28" t="s">
        <v>107</v>
      </c>
      <c r="CU685" s="332">
        <v>15899245</v>
      </c>
      <c r="CV685" s="43">
        <v>1</v>
      </c>
    </row>
    <row r="686" spans="1:100" ht="38.25">
      <c r="A686" s="28">
        <v>937</v>
      </c>
      <c r="B686" s="29" t="s">
        <v>254</v>
      </c>
      <c r="C686" s="29" t="s">
        <v>0</v>
      </c>
      <c r="D686" s="29" t="s">
        <v>337</v>
      </c>
      <c r="E686" s="42" t="s">
        <v>338</v>
      </c>
      <c r="F686" s="42" t="s">
        <v>107</v>
      </c>
      <c r="G686" s="42" t="s">
        <v>1950</v>
      </c>
      <c r="H686" s="42" t="s">
        <v>1951</v>
      </c>
      <c r="I686" s="28">
        <v>6806056</v>
      </c>
      <c r="J686" s="28" t="s">
        <v>1952</v>
      </c>
      <c r="K686" s="31" t="s">
        <v>341</v>
      </c>
      <c r="L686" s="32">
        <v>130</v>
      </c>
      <c r="M686" s="33">
        <v>5</v>
      </c>
      <c r="N686" s="34">
        <v>101000000</v>
      </c>
      <c r="O686" s="28" t="s">
        <v>338</v>
      </c>
      <c r="P686" s="28" t="s">
        <v>130</v>
      </c>
      <c r="Q686" s="28" t="s">
        <v>112</v>
      </c>
      <c r="R686" s="28" t="s">
        <v>107</v>
      </c>
      <c r="S686" s="28" t="s">
        <v>107</v>
      </c>
      <c r="T686" s="42" t="s">
        <v>107</v>
      </c>
      <c r="U686" s="28" t="s">
        <v>107</v>
      </c>
      <c r="V686" s="28" t="s">
        <v>107</v>
      </c>
      <c r="W686" s="28" t="str">
        <f t="shared" si="10"/>
        <v>N.A.</v>
      </c>
      <c r="X686" s="57" t="s">
        <v>2412</v>
      </c>
      <c r="Y686" s="206">
        <v>3.9E-2</v>
      </c>
      <c r="Z686" s="206">
        <v>3.9E-2</v>
      </c>
      <c r="AA686" s="206">
        <v>3.9E-2</v>
      </c>
      <c r="AB686" s="206">
        <v>4.1000000000000002E-2</v>
      </c>
      <c r="AC686" s="206">
        <v>4.1000000000000002E-2</v>
      </c>
      <c r="AD686" s="206">
        <v>4.1000000000000002E-2</v>
      </c>
      <c r="AE686" s="28" t="s">
        <v>113</v>
      </c>
      <c r="AF686" s="28" t="s">
        <v>113</v>
      </c>
      <c r="AG686" s="28" t="s">
        <v>113</v>
      </c>
      <c r="AH686" s="37">
        <v>1</v>
      </c>
      <c r="AI686" s="38">
        <v>8689479</v>
      </c>
      <c r="AJ686" s="38">
        <v>340397</v>
      </c>
      <c r="AK686" s="38">
        <v>1157349</v>
      </c>
      <c r="AL686" s="38" t="s">
        <v>107</v>
      </c>
      <c r="AM686" s="38" t="s">
        <v>107</v>
      </c>
      <c r="AN686" s="38">
        <v>9531108</v>
      </c>
      <c r="AO686" s="38" t="s">
        <v>107</v>
      </c>
      <c r="AP686" s="38">
        <v>1157349</v>
      </c>
      <c r="AQ686" s="38">
        <v>340397</v>
      </c>
      <c r="AR686" s="38" t="s">
        <v>107</v>
      </c>
      <c r="AS686" s="38" t="s">
        <v>107</v>
      </c>
      <c r="AT686" s="38" t="s">
        <v>107</v>
      </c>
      <c r="AU686" s="38" t="s">
        <v>107</v>
      </c>
      <c r="AV686" s="38" t="s">
        <v>107</v>
      </c>
      <c r="AW686" s="38" t="s">
        <v>107</v>
      </c>
      <c r="AX686" s="38">
        <v>2587015</v>
      </c>
      <c r="AY686" s="38">
        <v>2587015</v>
      </c>
      <c r="AZ686" s="38">
        <v>2178539</v>
      </c>
      <c r="BA686" s="38">
        <v>2178539</v>
      </c>
      <c r="BB686" s="38" t="s">
        <v>107</v>
      </c>
      <c r="BC686" s="38">
        <v>1770063</v>
      </c>
      <c r="BD686" s="38">
        <v>408476</v>
      </c>
      <c r="BE686" s="38">
        <v>1633904</v>
      </c>
      <c r="BF686" s="38">
        <v>1633904</v>
      </c>
      <c r="BG686" s="38">
        <v>3812444</v>
      </c>
      <c r="BH686" s="38">
        <v>136159</v>
      </c>
      <c r="BI686" s="38">
        <v>3540126</v>
      </c>
      <c r="BJ686" s="38">
        <v>816952</v>
      </c>
      <c r="BK686" s="38" t="s">
        <v>107</v>
      </c>
      <c r="BL686" s="38" t="s">
        <v>107</v>
      </c>
      <c r="BM686" s="38" t="s">
        <v>107</v>
      </c>
      <c r="BN686" s="38">
        <v>2995491</v>
      </c>
      <c r="BO686" s="38">
        <v>272318</v>
      </c>
      <c r="BP686" s="38">
        <v>2723174</v>
      </c>
      <c r="BQ686" s="38">
        <v>8850315</v>
      </c>
      <c r="BR686" s="38" t="s">
        <v>107</v>
      </c>
      <c r="BS686" s="38">
        <v>1089270</v>
      </c>
      <c r="BT686" s="330">
        <v>0</v>
      </c>
      <c r="BU686" s="38">
        <v>0</v>
      </c>
      <c r="BV686" s="38">
        <v>6807934</v>
      </c>
      <c r="BW686" s="38">
        <v>9531108</v>
      </c>
      <c r="BX686" s="38">
        <v>13615869</v>
      </c>
      <c r="BY686" s="41" t="s">
        <v>114</v>
      </c>
      <c r="BZ686" s="41" t="s">
        <v>114</v>
      </c>
      <c r="CA686" s="41" t="s">
        <v>113</v>
      </c>
      <c r="CB686" s="41" t="s">
        <v>113</v>
      </c>
      <c r="CC686" s="41" t="s">
        <v>113</v>
      </c>
      <c r="CD686" s="41" t="s">
        <v>113</v>
      </c>
      <c r="CE686" s="41" t="s">
        <v>114</v>
      </c>
      <c r="CF686" s="42" t="s">
        <v>107</v>
      </c>
      <c r="CG686" s="28" t="s">
        <v>107</v>
      </c>
      <c r="CH686" s="28" t="s">
        <v>107</v>
      </c>
      <c r="CI686" s="28" t="s">
        <v>107</v>
      </c>
      <c r="CJ686" s="28" t="s">
        <v>107</v>
      </c>
      <c r="CK686" s="28" t="s">
        <v>107</v>
      </c>
      <c r="CL686" s="28" t="s">
        <v>107</v>
      </c>
      <c r="CM686" s="28" t="s">
        <v>107</v>
      </c>
      <c r="CN686" s="28" t="s">
        <v>107</v>
      </c>
      <c r="CO686" s="28" t="s">
        <v>107</v>
      </c>
      <c r="CP686" s="28" t="s">
        <v>107</v>
      </c>
      <c r="CQ686" s="28" t="s">
        <v>107</v>
      </c>
      <c r="CR686" s="28" t="s">
        <v>107</v>
      </c>
      <c r="CS686" s="28" t="s">
        <v>107</v>
      </c>
      <c r="CT686" s="28" t="s">
        <v>107</v>
      </c>
      <c r="CU686" s="332">
        <v>10702073</v>
      </c>
      <c r="CV686" s="43">
        <v>1</v>
      </c>
    </row>
    <row r="687" spans="1:100" ht="38.25">
      <c r="A687" s="28">
        <v>938</v>
      </c>
      <c r="B687" s="29" t="s">
        <v>254</v>
      </c>
      <c r="C687" s="29" t="s">
        <v>0</v>
      </c>
      <c r="D687" s="29" t="s">
        <v>337</v>
      </c>
      <c r="E687" s="42" t="s">
        <v>338</v>
      </c>
      <c r="F687" s="42" t="s">
        <v>107</v>
      </c>
      <c r="G687" s="42" t="s">
        <v>1953</v>
      </c>
      <c r="H687" s="42" t="s">
        <v>1951</v>
      </c>
      <c r="I687" s="28">
        <v>6806057</v>
      </c>
      <c r="J687" s="28" t="s">
        <v>1954</v>
      </c>
      <c r="K687" s="31" t="s">
        <v>341</v>
      </c>
      <c r="L687" s="32">
        <v>130</v>
      </c>
      <c r="M687" s="33">
        <v>5</v>
      </c>
      <c r="N687" s="34">
        <v>121000000</v>
      </c>
      <c r="O687" s="28" t="s">
        <v>338</v>
      </c>
      <c r="P687" s="28" t="s">
        <v>130</v>
      </c>
      <c r="Q687" s="28" t="s">
        <v>112</v>
      </c>
      <c r="R687" s="28" t="s">
        <v>107</v>
      </c>
      <c r="S687" s="28" t="s">
        <v>107</v>
      </c>
      <c r="T687" s="42" t="s">
        <v>107</v>
      </c>
      <c r="U687" s="28" t="s">
        <v>107</v>
      </c>
      <c r="V687" s="28" t="s">
        <v>107</v>
      </c>
      <c r="W687" s="28" t="str">
        <f t="shared" si="10"/>
        <v>N.A.</v>
      </c>
      <c r="X687" s="57" t="s">
        <v>2413</v>
      </c>
      <c r="Y687" s="206">
        <v>3.9E-2</v>
      </c>
      <c r="Z687" s="206">
        <v>3.9E-2</v>
      </c>
      <c r="AA687" s="206">
        <v>3.9E-2</v>
      </c>
      <c r="AB687" s="206">
        <v>4.1000000000000002E-2</v>
      </c>
      <c r="AC687" s="206">
        <v>4.1000000000000002E-2</v>
      </c>
      <c r="AD687" s="206">
        <v>4.1000000000000002E-2</v>
      </c>
      <c r="AE687" s="28" t="s">
        <v>113</v>
      </c>
      <c r="AF687" s="28" t="s">
        <v>113</v>
      </c>
      <c r="AG687" s="28" t="s">
        <v>113</v>
      </c>
      <c r="AH687" s="37">
        <v>1</v>
      </c>
      <c r="AI687" s="38">
        <v>8689479</v>
      </c>
      <c r="AJ687" s="38">
        <v>340397</v>
      </c>
      <c r="AK687" s="38">
        <v>1157349</v>
      </c>
      <c r="AL687" s="38" t="s">
        <v>107</v>
      </c>
      <c r="AM687" s="38" t="s">
        <v>107</v>
      </c>
      <c r="AN687" s="38">
        <v>9531108</v>
      </c>
      <c r="AO687" s="38" t="s">
        <v>107</v>
      </c>
      <c r="AP687" s="38">
        <v>1157349</v>
      </c>
      <c r="AQ687" s="38">
        <v>340397</v>
      </c>
      <c r="AR687" s="38" t="s">
        <v>107</v>
      </c>
      <c r="AS687" s="38" t="s">
        <v>107</v>
      </c>
      <c r="AT687" s="38" t="s">
        <v>107</v>
      </c>
      <c r="AU687" s="38" t="s">
        <v>107</v>
      </c>
      <c r="AV687" s="38" t="s">
        <v>107</v>
      </c>
      <c r="AW687" s="38" t="s">
        <v>107</v>
      </c>
      <c r="AX687" s="38">
        <v>2587015</v>
      </c>
      <c r="AY687" s="38">
        <v>2587015</v>
      </c>
      <c r="AZ687" s="38">
        <v>2178539</v>
      </c>
      <c r="BA687" s="38">
        <v>2178539</v>
      </c>
      <c r="BB687" s="38" t="s">
        <v>107</v>
      </c>
      <c r="BC687" s="38">
        <v>1770063</v>
      </c>
      <c r="BD687" s="38">
        <v>408476</v>
      </c>
      <c r="BE687" s="38">
        <v>1633904</v>
      </c>
      <c r="BF687" s="38">
        <v>1633904</v>
      </c>
      <c r="BG687" s="38">
        <v>3812444</v>
      </c>
      <c r="BH687" s="38">
        <v>136159</v>
      </c>
      <c r="BI687" s="38">
        <v>3540126</v>
      </c>
      <c r="BJ687" s="38">
        <v>816952</v>
      </c>
      <c r="BK687" s="38" t="s">
        <v>107</v>
      </c>
      <c r="BL687" s="38" t="s">
        <v>107</v>
      </c>
      <c r="BM687" s="38" t="s">
        <v>107</v>
      </c>
      <c r="BN687" s="38">
        <v>2995491</v>
      </c>
      <c r="BO687" s="38">
        <v>272318</v>
      </c>
      <c r="BP687" s="38">
        <v>2723174</v>
      </c>
      <c r="BQ687" s="38">
        <v>8850315</v>
      </c>
      <c r="BR687" s="38" t="s">
        <v>107</v>
      </c>
      <c r="BS687" s="38">
        <v>1089270</v>
      </c>
      <c r="BT687" s="330">
        <v>0</v>
      </c>
      <c r="BU687" s="38">
        <v>0</v>
      </c>
      <c r="BV687" s="38">
        <v>6807934</v>
      </c>
      <c r="BW687" s="38">
        <v>9531108</v>
      </c>
      <c r="BX687" s="38">
        <v>13615869</v>
      </c>
      <c r="BY687" s="41" t="s">
        <v>114</v>
      </c>
      <c r="BZ687" s="41" t="s">
        <v>114</v>
      </c>
      <c r="CA687" s="41" t="s">
        <v>113</v>
      </c>
      <c r="CB687" s="41" t="s">
        <v>113</v>
      </c>
      <c r="CC687" s="41" t="s">
        <v>113</v>
      </c>
      <c r="CD687" s="41" t="s">
        <v>113</v>
      </c>
      <c r="CE687" s="41" t="s">
        <v>114</v>
      </c>
      <c r="CF687" s="42" t="s">
        <v>107</v>
      </c>
      <c r="CG687" s="28" t="s">
        <v>107</v>
      </c>
      <c r="CH687" s="28" t="s">
        <v>107</v>
      </c>
      <c r="CI687" s="28" t="s">
        <v>107</v>
      </c>
      <c r="CJ687" s="28" t="s">
        <v>107</v>
      </c>
      <c r="CK687" s="28" t="s">
        <v>107</v>
      </c>
      <c r="CL687" s="28" t="s">
        <v>107</v>
      </c>
      <c r="CM687" s="28" t="s">
        <v>107</v>
      </c>
      <c r="CN687" s="28" t="s">
        <v>107</v>
      </c>
      <c r="CO687" s="28" t="s">
        <v>107</v>
      </c>
      <c r="CP687" s="28" t="s">
        <v>107</v>
      </c>
      <c r="CQ687" s="28" t="s">
        <v>107</v>
      </c>
      <c r="CR687" s="28" t="s">
        <v>107</v>
      </c>
      <c r="CS687" s="28" t="s">
        <v>107</v>
      </c>
      <c r="CT687" s="28" t="s">
        <v>107</v>
      </c>
      <c r="CU687" s="332">
        <v>10702073</v>
      </c>
      <c r="CV687" s="43">
        <v>1</v>
      </c>
    </row>
    <row r="688" spans="1:100" ht="38.25">
      <c r="A688" s="28">
        <v>939</v>
      </c>
      <c r="B688" s="29" t="s">
        <v>254</v>
      </c>
      <c r="C688" s="29" t="s">
        <v>0</v>
      </c>
      <c r="D688" s="29" t="s">
        <v>337</v>
      </c>
      <c r="E688" s="42" t="s">
        <v>338</v>
      </c>
      <c r="F688" s="42" t="s">
        <v>107</v>
      </c>
      <c r="G688" s="42" t="s">
        <v>1955</v>
      </c>
      <c r="H688" s="42" t="s">
        <v>1951</v>
      </c>
      <c r="I688" s="28">
        <v>6806055</v>
      </c>
      <c r="J688" s="28" t="s">
        <v>1956</v>
      </c>
      <c r="K688" s="31" t="s">
        <v>369</v>
      </c>
      <c r="L688" s="32">
        <v>155</v>
      </c>
      <c r="M688" s="33">
        <v>5</v>
      </c>
      <c r="N688" s="34">
        <v>132000000</v>
      </c>
      <c r="O688" s="28" t="s">
        <v>338</v>
      </c>
      <c r="P688" s="28" t="s">
        <v>130</v>
      </c>
      <c r="Q688" s="28" t="s">
        <v>112</v>
      </c>
      <c r="R688" s="28" t="s">
        <v>107</v>
      </c>
      <c r="S688" s="28" t="s">
        <v>107</v>
      </c>
      <c r="T688" s="42" t="s">
        <v>107</v>
      </c>
      <c r="U688" s="28" t="s">
        <v>107</v>
      </c>
      <c r="V688" s="28" t="s">
        <v>107</v>
      </c>
      <c r="W688" s="28" t="str">
        <f t="shared" si="10"/>
        <v>N.A.</v>
      </c>
      <c r="X688" s="57" t="s">
        <v>2413</v>
      </c>
      <c r="Y688" s="206">
        <v>3.9E-2</v>
      </c>
      <c r="Z688" s="206">
        <v>3.9E-2</v>
      </c>
      <c r="AA688" s="206">
        <v>3.9E-2</v>
      </c>
      <c r="AB688" s="206">
        <v>4.1000000000000002E-2</v>
      </c>
      <c r="AC688" s="206">
        <v>4.1000000000000002E-2</v>
      </c>
      <c r="AD688" s="206">
        <v>4.1000000000000002E-2</v>
      </c>
      <c r="AE688" s="28" t="s">
        <v>113</v>
      </c>
      <c r="AF688" s="28" t="s">
        <v>113</v>
      </c>
      <c r="AG688" s="28" t="s">
        <v>113</v>
      </c>
      <c r="AH688" s="37">
        <v>1</v>
      </c>
      <c r="AI688" s="38">
        <v>8689479</v>
      </c>
      <c r="AJ688" s="38">
        <v>340397</v>
      </c>
      <c r="AK688" s="38">
        <v>1157349</v>
      </c>
      <c r="AL688" s="38" t="s">
        <v>107</v>
      </c>
      <c r="AM688" s="38" t="s">
        <v>107</v>
      </c>
      <c r="AN688" s="38">
        <v>9531108</v>
      </c>
      <c r="AO688" s="38" t="s">
        <v>107</v>
      </c>
      <c r="AP688" s="38" t="s">
        <v>107</v>
      </c>
      <c r="AQ688" s="38">
        <v>340397</v>
      </c>
      <c r="AR688" s="38" t="s">
        <v>107</v>
      </c>
      <c r="AS688" s="38" t="s">
        <v>107</v>
      </c>
      <c r="AT688" s="38" t="s">
        <v>107</v>
      </c>
      <c r="AU688" s="38" t="s">
        <v>107</v>
      </c>
      <c r="AV688" s="38" t="s">
        <v>107</v>
      </c>
      <c r="AW688" s="38" t="s">
        <v>107</v>
      </c>
      <c r="AX688" s="38" t="s">
        <v>107</v>
      </c>
      <c r="AY688" s="38">
        <v>2587015</v>
      </c>
      <c r="AZ688" s="38">
        <v>2178539</v>
      </c>
      <c r="BA688" s="38">
        <v>2178539</v>
      </c>
      <c r="BB688" s="38" t="s">
        <v>107</v>
      </c>
      <c r="BC688" s="38" t="s">
        <v>107</v>
      </c>
      <c r="BD688" s="38">
        <v>408476</v>
      </c>
      <c r="BE688" s="38">
        <v>1633904</v>
      </c>
      <c r="BF688" s="38">
        <v>1633904</v>
      </c>
      <c r="BG688" s="38">
        <v>3812444</v>
      </c>
      <c r="BH688" s="38">
        <v>136159</v>
      </c>
      <c r="BI688" s="38">
        <v>3540126</v>
      </c>
      <c r="BJ688" s="38">
        <v>816952</v>
      </c>
      <c r="BK688" s="38" t="s">
        <v>107</v>
      </c>
      <c r="BL688" s="38" t="s">
        <v>107</v>
      </c>
      <c r="BM688" s="38" t="s">
        <v>107</v>
      </c>
      <c r="BN688" s="38">
        <v>2995491</v>
      </c>
      <c r="BO688" s="38">
        <v>272318</v>
      </c>
      <c r="BP688" s="38">
        <v>2723174</v>
      </c>
      <c r="BQ688" s="38">
        <v>8850315</v>
      </c>
      <c r="BR688" s="38" t="s">
        <v>107</v>
      </c>
      <c r="BS688" s="38">
        <v>1089270</v>
      </c>
      <c r="BT688" s="330">
        <v>0</v>
      </c>
      <c r="BU688" s="38">
        <v>0</v>
      </c>
      <c r="BV688" s="38">
        <v>6807934</v>
      </c>
      <c r="BW688" s="38">
        <v>9531108</v>
      </c>
      <c r="BX688" s="38">
        <v>13615869</v>
      </c>
      <c r="BY688" s="41" t="s">
        <v>113</v>
      </c>
      <c r="BZ688" s="41" t="s">
        <v>113</v>
      </c>
      <c r="CA688" s="41" t="s">
        <v>113</v>
      </c>
      <c r="CB688" s="41" t="s">
        <v>113</v>
      </c>
      <c r="CC688" s="41" t="s">
        <v>113</v>
      </c>
      <c r="CD688" s="41" t="s">
        <v>113</v>
      </c>
      <c r="CE688" s="41" t="s">
        <v>114</v>
      </c>
      <c r="CF688" s="42" t="s">
        <v>107</v>
      </c>
      <c r="CG688" s="28" t="s">
        <v>107</v>
      </c>
      <c r="CH688" s="28" t="s">
        <v>107</v>
      </c>
      <c r="CI688" s="28" t="s">
        <v>107</v>
      </c>
      <c r="CJ688" s="28" t="s">
        <v>107</v>
      </c>
      <c r="CK688" s="28" t="s">
        <v>107</v>
      </c>
      <c r="CL688" s="28" t="s">
        <v>107</v>
      </c>
      <c r="CM688" s="28" t="s">
        <v>107</v>
      </c>
      <c r="CN688" s="28" t="s">
        <v>107</v>
      </c>
      <c r="CO688" s="28" t="s">
        <v>107</v>
      </c>
      <c r="CP688" s="28" t="s">
        <v>107</v>
      </c>
      <c r="CQ688" s="28" t="s">
        <v>107</v>
      </c>
      <c r="CR688" s="28" t="s">
        <v>107</v>
      </c>
      <c r="CS688" s="28" t="s">
        <v>107</v>
      </c>
      <c r="CT688" s="28" t="s">
        <v>107</v>
      </c>
      <c r="CU688" s="332">
        <v>10702073</v>
      </c>
      <c r="CV688" s="43">
        <v>1</v>
      </c>
    </row>
    <row r="689" spans="1:100" ht="38.25">
      <c r="A689" s="28">
        <v>940</v>
      </c>
      <c r="B689" s="29" t="s">
        <v>254</v>
      </c>
      <c r="C689" s="29" t="s">
        <v>0</v>
      </c>
      <c r="D689" s="29" t="s">
        <v>337</v>
      </c>
      <c r="E689" s="42" t="s">
        <v>338</v>
      </c>
      <c r="F689" s="42" t="s">
        <v>107</v>
      </c>
      <c r="G689" s="42" t="s">
        <v>1957</v>
      </c>
      <c r="H689" s="42" t="s">
        <v>1951</v>
      </c>
      <c r="I689" s="28">
        <v>6806065</v>
      </c>
      <c r="J689" s="28" t="s">
        <v>1958</v>
      </c>
      <c r="K689" s="31" t="s">
        <v>366</v>
      </c>
      <c r="L689" s="32">
        <v>115</v>
      </c>
      <c r="M689" s="33">
        <v>5</v>
      </c>
      <c r="N689" s="34">
        <v>85000000</v>
      </c>
      <c r="O689" s="28" t="s">
        <v>338</v>
      </c>
      <c r="P689" s="28" t="s">
        <v>130</v>
      </c>
      <c r="Q689" s="28" t="s">
        <v>112</v>
      </c>
      <c r="R689" s="28" t="s">
        <v>107</v>
      </c>
      <c r="S689" s="28" t="s">
        <v>107</v>
      </c>
      <c r="T689" s="42" t="s">
        <v>107</v>
      </c>
      <c r="U689" s="28" t="s">
        <v>107</v>
      </c>
      <c r="V689" s="28" t="s">
        <v>107</v>
      </c>
      <c r="W689" s="28" t="str">
        <f t="shared" si="10"/>
        <v>N.A.</v>
      </c>
      <c r="X689" s="57" t="s">
        <v>2412</v>
      </c>
      <c r="Y689" s="205">
        <v>0.01</v>
      </c>
      <c r="Z689" s="205">
        <v>0.01</v>
      </c>
      <c r="AA689" s="205">
        <v>0.01</v>
      </c>
      <c r="AB689" s="205">
        <v>0.01</v>
      </c>
      <c r="AC689" s="205">
        <v>0.01</v>
      </c>
      <c r="AD689" s="205">
        <v>1.4999999999999999E-2</v>
      </c>
      <c r="AE689" s="28" t="s">
        <v>1251</v>
      </c>
      <c r="AF689" s="28" t="s">
        <v>1251</v>
      </c>
      <c r="AG689" s="28" t="s">
        <v>1251</v>
      </c>
      <c r="AH689" s="37">
        <v>1</v>
      </c>
      <c r="AI689" s="38">
        <v>15287736</v>
      </c>
      <c r="AJ689" s="38">
        <v>550358</v>
      </c>
      <c r="AK689" s="38">
        <v>1161868</v>
      </c>
      <c r="AL689" s="38" t="s">
        <v>107</v>
      </c>
      <c r="AM689" s="38" t="s">
        <v>107</v>
      </c>
      <c r="AN689" s="38">
        <v>11007170</v>
      </c>
      <c r="AO689" s="38">
        <v>794963</v>
      </c>
      <c r="AP689" s="38">
        <v>1284169</v>
      </c>
      <c r="AQ689" s="38">
        <v>489208</v>
      </c>
      <c r="AR689" s="38" t="s">
        <v>107</v>
      </c>
      <c r="AS689" s="38" t="s">
        <v>107</v>
      </c>
      <c r="AT689" s="38" t="s">
        <v>107</v>
      </c>
      <c r="AU689" s="38" t="s">
        <v>107</v>
      </c>
      <c r="AV689" s="38" t="s">
        <v>107</v>
      </c>
      <c r="AW689" s="38">
        <v>2446038</v>
      </c>
      <c r="AX689" s="38">
        <v>3057548</v>
      </c>
      <c r="AY689" s="38">
        <v>3057548</v>
      </c>
      <c r="AZ689" s="38">
        <v>3057548</v>
      </c>
      <c r="BA689" s="38">
        <v>3057548</v>
      </c>
      <c r="BB689" s="38">
        <v>0</v>
      </c>
      <c r="BC689" s="38">
        <v>0</v>
      </c>
      <c r="BD689" s="38">
        <v>1100717</v>
      </c>
      <c r="BE689" s="38">
        <v>1834529</v>
      </c>
      <c r="BF689" s="38">
        <v>3913660</v>
      </c>
      <c r="BG689" s="38">
        <v>7705019</v>
      </c>
      <c r="BH689" s="38">
        <v>281294</v>
      </c>
      <c r="BI689" s="38">
        <v>4280567</v>
      </c>
      <c r="BJ689" s="38">
        <v>1039566</v>
      </c>
      <c r="BK689" s="38" t="s">
        <v>107</v>
      </c>
      <c r="BL689" s="38" t="s">
        <v>107</v>
      </c>
      <c r="BM689" s="38" t="s">
        <v>107</v>
      </c>
      <c r="BN689" s="38">
        <v>4280567</v>
      </c>
      <c r="BO689" s="38">
        <v>305755</v>
      </c>
      <c r="BP689" s="38">
        <v>3057548</v>
      </c>
      <c r="BQ689" s="38">
        <v>10395661</v>
      </c>
      <c r="BR689" s="38">
        <v>0</v>
      </c>
      <c r="BS689" s="38">
        <v>1345321</v>
      </c>
      <c r="BT689" s="330" t="s">
        <v>107</v>
      </c>
      <c r="BU689" s="38" t="s">
        <v>107</v>
      </c>
      <c r="BV689" s="38">
        <v>6115094</v>
      </c>
      <c r="BW689" s="38">
        <v>8561132</v>
      </c>
      <c r="BX689" s="38">
        <v>12230189</v>
      </c>
      <c r="BY689" s="41" t="s">
        <v>176</v>
      </c>
      <c r="BZ689" s="41" t="s">
        <v>176</v>
      </c>
      <c r="CA689" s="41" t="s">
        <v>176</v>
      </c>
      <c r="CB689" s="41" t="s">
        <v>176</v>
      </c>
      <c r="CC689" s="41" t="s">
        <v>176</v>
      </c>
      <c r="CD689" s="41" t="s">
        <v>176</v>
      </c>
      <c r="CE689" s="41" t="s">
        <v>107</v>
      </c>
      <c r="CF689" s="42" t="s">
        <v>107</v>
      </c>
      <c r="CG689" s="28" t="s">
        <v>107</v>
      </c>
      <c r="CH689" s="28" t="s">
        <v>107</v>
      </c>
      <c r="CI689" s="28" t="s">
        <v>107</v>
      </c>
      <c r="CJ689" s="28" t="s">
        <v>107</v>
      </c>
      <c r="CK689" s="28" t="s">
        <v>107</v>
      </c>
      <c r="CL689" s="28" t="s">
        <v>107</v>
      </c>
      <c r="CM689" s="28" t="s">
        <v>107</v>
      </c>
      <c r="CN689" s="28" t="s">
        <v>107</v>
      </c>
      <c r="CO689" s="28" t="s">
        <v>107</v>
      </c>
      <c r="CP689" s="28" t="s">
        <v>107</v>
      </c>
      <c r="CQ689" s="28" t="s">
        <v>107</v>
      </c>
      <c r="CR689" s="28" t="s">
        <v>107</v>
      </c>
      <c r="CS689" s="28" t="s">
        <v>107</v>
      </c>
      <c r="CT689" s="28" t="s">
        <v>107</v>
      </c>
      <c r="CU689" s="332">
        <v>15899245</v>
      </c>
      <c r="CV689" s="43">
        <v>1</v>
      </c>
    </row>
    <row r="690" spans="1:100" ht="51">
      <c r="A690" s="28">
        <v>941</v>
      </c>
      <c r="B690" s="29" t="s">
        <v>254</v>
      </c>
      <c r="C690" s="29" t="s">
        <v>0</v>
      </c>
      <c r="D690" s="29" t="s">
        <v>337</v>
      </c>
      <c r="E690" s="42" t="s">
        <v>338</v>
      </c>
      <c r="F690" s="42" t="s">
        <v>107</v>
      </c>
      <c r="G690" s="42" t="s">
        <v>1959</v>
      </c>
      <c r="H690" s="42" t="s">
        <v>1951</v>
      </c>
      <c r="I690" s="28">
        <v>6806059</v>
      </c>
      <c r="J690" s="28" t="s">
        <v>1960</v>
      </c>
      <c r="K690" s="31" t="s">
        <v>369</v>
      </c>
      <c r="L690" s="32">
        <v>165</v>
      </c>
      <c r="M690" s="33">
        <v>5</v>
      </c>
      <c r="N690" s="34">
        <v>160000000</v>
      </c>
      <c r="O690" s="28" t="s">
        <v>338</v>
      </c>
      <c r="P690" s="28" t="s">
        <v>130</v>
      </c>
      <c r="Q690" s="28" t="s">
        <v>112</v>
      </c>
      <c r="R690" s="28" t="s">
        <v>107</v>
      </c>
      <c r="S690" s="28" t="s">
        <v>107</v>
      </c>
      <c r="T690" s="42" t="s">
        <v>107</v>
      </c>
      <c r="U690" s="28" t="s">
        <v>107</v>
      </c>
      <c r="V690" s="28" t="s">
        <v>107</v>
      </c>
      <c r="W690" s="28" t="str">
        <f t="shared" si="10"/>
        <v>N.A.</v>
      </c>
      <c r="X690" s="57" t="s">
        <v>2414</v>
      </c>
      <c r="Y690" s="206">
        <v>3.9E-2</v>
      </c>
      <c r="Z690" s="206">
        <v>3.9E-2</v>
      </c>
      <c r="AA690" s="206">
        <v>3.9E-2</v>
      </c>
      <c r="AB690" s="206">
        <v>4.1000000000000002E-2</v>
      </c>
      <c r="AC690" s="206">
        <v>4.1000000000000002E-2</v>
      </c>
      <c r="AD690" s="206">
        <v>4.1000000000000002E-2</v>
      </c>
      <c r="AE690" s="28" t="s">
        <v>113</v>
      </c>
      <c r="AF690" s="28" t="s">
        <v>113</v>
      </c>
      <c r="AG690" s="28" t="s">
        <v>113</v>
      </c>
      <c r="AH690" s="37">
        <v>1</v>
      </c>
      <c r="AI690" s="38">
        <v>8689479</v>
      </c>
      <c r="AJ690" s="38">
        <v>340397</v>
      </c>
      <c r="AK690" s="38">
        <v>1157349</v>
      </c>
      <c r="AL690" s="38" t="s">
        <v>107</v>
      </c>
      <c r="AM690" s="38" t="s">
        <v>107</v>
      </c>
      <c r="AN690" s="38">
        <v>9531108</v>
      </c>
      <c r="AO690" s="38" t="s">
        <v>107</v>
      </c>
      <c r="AP690" s="38" t="s">
        <v>107</v>
      </c>
      <c r="AQ690" s="38">
        <v>340397</v>
      </c>
      <c r="AR690" s="38" t="s">
        <v>107</v>
      </c>
      <c r="AS690" s="38" t="s">
        <v>107</v>
      </c>
      <c r="AT690" s="38" t="s">
        <v>107</v>
      </c>
      <c r="AU690" s="38" t="s">
        <v>107</v>
      </c>
      <c r="AV690" s="38" t="s">
        <v>107</v>
      </c>
      <c r="AW690" s="38" t="s">
        <v>107</v>
      </c>
      <c r="AX690" s="38" t="s">
        <v>107</v>
      </c>
      <c r="AY690" s="38">
        <v>2587015</v>
      </c>
      <c r="AZ690" s="38">
        <v>2178539</v>
      </c>
      <c r="BA690" s="38">
        <v>2178539</v>
      </c>
      <c r="BB690" s="38" t="s">
        <v>107</v>
      </c>
      <c r="BC690" s="38" t="s">
        <v>107</v>
      </c>
      <c r="BD690" s="38">
        <v>408476</v>
      </c>
      <c r="BE690" s="38">
        <v>1633904</v>
      </c>
      <c r="BF690" s="38">
        <v>1633904</v>
      </c>
      <c r="BG690" s="38">
        <v>3812444</v>
      </c>
      <c r="BH690" s="38">
        <v>136159</v>
      </c>
      <c r="BI690" s="38">
        <v>3540126</v>
      </c>
      <c r="BJ690" s="38">
        <v>816952</v>
      </c>
      <c r="BK690" s="38" t="s">
        <v>107</v>
      </c>
      <c r="BL690" s="38" t="s">
        <v>107</v>
      </c>
      <c r="BM690" s="38" t="s">
        <v>107</v>
      </c>
      <c r="BN690" s="38">
        <v>2995491</v>
      </c>
      <c r="BO690" s="38">
        <v>272318</v>
      </c>
      <c r="BP690" s="38">
        <v>2723174</v>
      </c>
      <c r="BQ690" s="38">
        <v>8850315</v>
      </c>
      <c r="BR690" s="38" t="s">
        <v>107</v>
      </c>
      <c r="BS690" s="38">
        <v>1089270</v>
      </c>
      <c r="BT690" s="330">
        <v>0</v>
      </c>
      <c r="BU690" s="38">
        <v>0</v>
      </c>
      <c r="BV690" s="38">
        <v>6807934</v>
      </c>
      <c r="BW690" s="38">
        <v>9531108</v>
      </c>
      <c r="BX690" s="38">
        <v>13615869</v>
      </c>
      <c r="BY690" s="41" t="s">
        <v>113</v>
      </c>
      <c r="BZ690" s="41" t="s">
        <v>113</v>
      </c>
      <c r="CA690" s="41" t="s">
        <v>113</v>
      </c>
      <c r="CB690" s="41" t="s">
        <v>113</v>
      </c>
      <c r="CC690" s="41" t="s">
        <v>113</v>
      </c>
      <c r="CD690" s="41" t="s">
        <v>113</v>
      </c>
      <c r="CE690" s="41" t="s">
        <v>114</v>
      </c>
      <c r="CF690" s="42" t="s">
        <v>107</v>
      </c>
      <c r="CG690" s="28" t="s">
        <v>107</v>
      </c>
      <c r="CH690" s="28" t="s">
        <v>107</v>
      </c>
      <c r="CI690" s="28" t="s">
        <v>107</v>
      </c>
      <c r="CJ690" s="28" t="s">
        <v>107</v>
      </c>
      <c r="CK690" s="28" t="s">
        <v>107</v>
      </c>
      <c r="CL690" s="28" t="s">
        <v>107</v>
      </c>
      <c r="CM690" s="28" t="s">
        <v>107</v>
      </c>
      <c r="CN690" s="28" t="s">
        <v>107</v>
      </c>
      <c r="CO690" s="28" t="s">
        <v>107</v>
      </c>
      <c r="CP690" s="28" t="s">
        <v>107</v>
      </c>
      <c r="CQ690" s="28" t="s">
        <v>107</v>
      </c>
      <c r="CR690" s="28" t="s">
        <v>107</v>
      </c>
      <c r="CS690" s="28" t="s">
        <v>107</v>
      </c>
      <c r="CT690" s="28" t="s">
        <v>107</v>
      </c>
      <c r="CU690" s="332">
        <v>10702073</v>
      </c>
      <c r="CV690" s="43">
        <v>1</v>
      </c>
    </row>
    <row r="691" spans="1:100" ht="51">
      <c r="A691" s="28">
        <v>942</v>
      </c>
      <c r="B691" s="29" t="s">
        <v>254</v>
      </c>
      <c r="C691" s="29" t="s">
        <v>0</v>
      </c>
      <c r="D691" s="29" t="s">
        <v>337</v>
      </c>
      <c r="E691" s="42" t="s">
        <v>338</v>
      </c>
      <c r="F691" s="42" t="s">
        <v>107</v>
      </c>
      <c r="G691" s="42" t="s">
        <v>1961</v>
      </c>
      <c r="H691" s="42" t="s">
        <v>1951</v>
      </c>
      <c r="I691" s="28">
        <v>6806058</v>
      </c>
      <c r="J691" s="28" t="s">
        <v>1962</v>
      </c>
      <c r="K691" s="31" t="s">
        <v>369</v>
      </c>
      <c r="L691" s="32">
        <v>165</v>
      </c>
      <c r="M691" s="33">
        <v>5</v>
      </c>
      <c r="N691" s="34">
        <v>130000000</v>
      </c>
      <c r="O691" s="28" t="s">
        <v>338</v>
      </c>
      <c r="P691" s="28" t="s">
        <v>130</v>
      </c>
      <c r="Q691" s="28" t="s">
        <v>112</v>
      </c>
      <c r="R691" s="28" t="s">
        <v>107</v>
      </c>
      <c r="S691" s="28" t="s">
        <v>107</v>
      </c>
      <c r="T691" s="42" t="s">
        <v>107</v>
      </c>
      <c r="U691" s="28" t="s">
        <v>107</v>
      </c>
      <c r="V691" s="28" t="s">
        <v>107</v>
      </c>
      <c r="W691" s="28" t="str">
        <f t="shared" si="10"/>
        <v>N.A.</v>
      </c>
      <c r="X691" s="57" t="s">
        <v>2413</v>
      </c>
      <c r="Y691" s="206">
        <v>3.9E-2</v>
      </c>
      <c r="Z691" s="206">
        <v>3.9E-2</v>
      </c>
      <c r="AA691" s="206">
        <v>3.9E-2</v>
      </c>
      <c r="AB691" s="206">
        <v>4.1000000000000002E-2</v>
      </c>
      <c r="AC691" s="206">
        <v>4.1000000000000002E-2</v>
      </c>
      <c r="AD691" s="206">
        <v>4.1000000000000002E-2</v>
      </c>
      <c r="AE691" s="28" t="s">
        <v>113</v>
      </c>
      <c r="AF691" s="28" t="s">
        <v>113</v>
      </c>
      <c r="AG691" s="28" t="s">
        <v>113</v>
      </c>
      <c r="AH691" s="37">
        <v>1</v>
      </c>
      <c r="AI691" s="38">
        <v>8689479</v>
      </c>
      <c r="AJ691" s="38">
        <v>340397</v>
      </c>
      <c r="AK691" s="38">
        <v>1157349</v>
      </c>
      <c r="AL691" s="38" t="s">
        <v>107</v>
      </c>
      <c r="AM691" s="38" t="s">
        <v>107</v>
      </c>
      <c r="AN691" s="38">
        <v>9531108</v>
      </c>
      <c r="AO691" s="38" t="s">
        <v>107</v>
      </c>
      <c r="AP691" s="38" t="s">
        <v>107</v>
      </c>
      <c r="AQ691" s="38">
        <v>340397</v>
      </c>
      <c r="AR691" s="38" t="s">
        <v>107</v>
      </c>
      <c r="AS691" s="38" t="s">
        <v>107</v>
      </c>
      <c r="AT691" s="38" t="s">
        <v>107</v>
      </c>
      <c r="AU691" s="38" t="s">
        <v>107</v>
      </c>
      <c r="AV691" s="38" t="s">
        <v>107</v>
      </c>
      <c r="AW691" s="38" t="s">
        <v>107</v>
      </c>
      <c r="AX691" s="38" t="s">
        <v>107</v>
      </c>
      <c r="AY691" s="38">
        <v>2587015</v>
      </c>
      <c r="AZ691" s="38">
        <v>2178539</v>
      </c>
      <c r="BA691" s="38">
        <v>2178539</v>
      </c>
      <c r="BB691" s="38" t="s">
        <v>107</v>
      </c>
      <c r="BC691" s="38" t="s">
        <v>107</v>
      </c>
      <c r="BD691" s="38">
        <v>408476</v>
      </c>
      <c r="BE691" s="38">
        <v>1633904</v>
      </c>
      <c r="BF691" s="38">
        <v>1633904</v>
      </c>
      <c r="BG691" s="38">
        <v>3812444</v>
      </c>
      <c r="BH691" s="38">
        <v>136159</v>
      </c>
      <c r="BI691" s="38">
        <v>3540126</v>
      </c>
      <c r="BJ691" s="38">
        <v>816952</v>
      </c>
      <c r="BK691" s="38" t="s">
        <v>107</v>
      </c>
      <c r="BL691" s="38" t="s">
        <v>107</v>
      </c>
      <c r="BM691" s="38" t="s">
        <v>107</v>
      </c>
      <c r="BN691" s="38">
        <v>2995491</v>
      </c>
      <c r="BO691" s="38">
        <v>272318</v>
      </c>
      <c r="BP691" s="38">
        <v>2723174</v>
      </c>
      <c r="BQ691" s="38">
        <v>8850315</v>
      </c>
      <c r="BR691" s="38" t="s">
        <v>107</v>
      </c>
      <c r="BS691" s="38">
        <v>1089270</v>
      </c>
      <c r="BT691" s="330">
        <v>0</v>
      </c>
      <c r="BU691" s="38">
        <v>0</v>
      </c>
      <c r="BV691" s="38">
        <v>6807934</v>
      </c>
      <c r="BW691" s="38">
        <v>9531108</v>
      </c>
      <c r="BX691" s="38">
        <v>13615869</v>
      </c>
      <c r="BY691" s="41" t="s">
        <v>113</v>
      </c>
      <c r="BZ691" s="41" t="s">
        <v>113</v>
      </c>
      <c r="CA691" s="41" t="s">
        <v>113</v>
      </c>
      <c r="CB691" s="41" t="s">
        <v>113</v>
      </c>
      <c r="CC691" s="41" t="s">
        <v>113</v>
      </c>
      <c r="CD691" s="41" t="s">
        <v>113</v>
      </c>
      <c r="CE691" s="41" t="s">
        <v>114</v>
      </c>
      <c r="CF691" s="42" t="s">
        <v>107</v>
      </c>
      <c r="CG691" s="28" t="s">
        <v>107</v>
      </c>
      <c r="CH691" s="28" t="s">
        <v>107</v>
      </c>
      <c r="CI691" s="28" t="s">
        <v>107</v>
      </c>
      <c r="CJ691" s="28" t="s">
        <v>107</v>
      </c>
      <c r="CK691" s="28" t="s">
        <v>107</v>
      </c>
      <c r="CL691" s="28" t="s">
        <v>107</v>
      </c>
      <c r="CM691" s="28" t="s">
        <v>107</v>
      </c>
      <c r="CN691" s="28" t="s">
        <v>107</v>
      </c>
      <c r="CO691" s="28" t="s">
        <v>107</v>
      </c>
      <c r="CP691" s="28" t="s">
        <v>107</v>
      </c>
      <c r="CQ691" s="28" t="s">
        <v>107</v>
      </c>
      <c r="CR691" s="28" t="s">
        <v>107</v>
      </c>
      <c r="CS691" s="28" t="s">
        <v>107</v>
      </c>
      <c r="CT691" s="28" t="s">
        <v>107</v>
      </c>
      <c r="CU691" s="332">
        <v>10702073</v>
      </c>
      <c r="CV691" s="43">
        <v>1</v>
      </c>
    </row>
    <row r="692" spans="1:100" ht="51">
      <c r="A692" s="28">
        <v>943</v>
      </c>
      <c r="B692" s="29" t="s">
        <v>254</v>
      </c>
      <c r="C692" s="29" t="s">
        <v>0</v>
      </c>
      <c r="D692" s="29" t="s">
        <v>337</v>
      </c>
      <c r="E692" s="42" t="s">
        <v>338</v>
      </c>
      <c r="F692" s="42" t="s">
        <v>107</v>
      </c>
      <c r="G692" s="42" t="s">
        <v>1963</v>
      </c>
      <c r="H692" s="42" t="s">
        <v>1951</v>
      </c>
      <c r="I692" s="28">
        <v>6806060</v>
      </c>
      <c r="J692" s="28" t="s">
        <v>1964</v>
      </c>
      <c r="K692" s="31" t="s">
        <v>369</v>
      </c>
      <c r="L692" s="32">
        <v>165</v>
      </c>
      <c r="M692" s="33">
        <v>5</v>
      </c>
      <c r="N692" s="34">
        <v>180000000</v>
      </c>
      <c r="O692" s="28" t="s">
        <v>338</v>
      </c>
      <c r="P692" s="28" t="s">
        <v>130</v>
      </c>
      <c r="Q692" s="28" t="s">
        <v>112</v>
      </c>
      <c r="R692" s="28" t="s">
        <v>107</v>
      </c>
      <c r="S692" s="28" t="s">
        <v>107</v>
      </c>
      <c r="T692" s="42" t="s">
        <v>107</v>
      </c>
      <c r="U692" s="28" t="s">
        <v>107</v>
      </c>
      <c r="V692" s="28" t="s">
        <v>107</v>
      </c>
      <c r="W692" s="28" t="str">
        <f t="shared" si="10"/>
        <v>N.A.</v>
      </c>
      <c r="X692" s="57" t="s">
        <v>2414</v>
      </c>
      <c r="Y692" s="206">
        <v>3.9E-2</v>
      </c>
      <c r="Z692" s="206">
        <v>3.9E-2</v>
      </c>
      <c r="AA692" s="206">
        <v>3.9E-2</v>
      </c>
      <c r="AB692" s="206">
        <v>4.1000000000000002E-2</v>
      </c>
      <c r="AC692" s="206">
        <v>4.1000000000000002E-2</v>
      </c>
      <c r="AD692" s="206">
        <v>4.1000000000000002E-2</v>
      </c>
      <c r="AE692" s="28" t="s">
        <v>113</v>
      </c>
      <c r="AF692" s="28" t="s">
        <v>113</v>
      </c>
      <c r="AG692" s="28" t="s">
        <v>113</v>
      </c>
      <c r="AH692" s="37">
        <v>1</v>
      </c>
      <c r="AI692" s="38">
        <v>8689479</v>
      </c>
      <c r="AJ692" s="38">
        <v>340397</v>
      </c>
      <c r="AK692" s="38">
        <v>1157349</v>
      </c>
      <c r="AL692" s="38" t="s">
        <v>107</v>
      </c>
      <c r="AM692" s="38" t="s">
        <v>107</v>
      </c>
      <c r="AN692" s="38">
        <v>9531108</v>
      </c>
      <c r="AO692" s="38" t="s">
        <v>107</v>
      </c>
      <c r="AP692" s="38" t="s">
        <v>107</v>
      </c>
      <c r="AQ692" s="38">
        <v>340397</v>
      </c>
      <c r="AR692" s="38" t="s">
        <v>107</v>
      </c>
      <c r="AS692" s="38" t="s">
        <v>107</v>
      </c>
      <c r="AT692" s="38" t="s">
        <v>107</v>
      </c>
      <c r="AU692" s="38" t="s">
        <v>107</v>
      </c>
      <c r="AV692" s="38" t="s">
        <v>107</v>
      </c>
      <c r="AW692" s="38" t="s">
        <v>107</v>
      </c>
      <c r="AX692" s="38" t="s">
        <v>107</v>
      </c>
      <c r="AY692" s="38">
        <v>2587015</v>
      </c>
      <c r="AZ692" s="38">
        <v>2178539</v>
      </c>
      <c r="BA692" s="38">
        <v>2178539</v>
      </c>
      <c r="BB692" s="38" t="s">
        <v>107</v>
      </c>
      <c r="BC692" s="38" t="s">
        <v>107</v>
      </c>
      <c r="BD692" s="38">
        <v>408476</v>
      </c>
      <c r="BE692" s="38">
        <v>1633904</v>
      </c>
      <c r="BF692" s="38">
        <v>1633904</v>
      </c>
      <c r="BG692" s="38">
        <v>3812444</v>
      </c>
      <c r="BH692" s="38">
        <v>136159</v>
      </c>
      <c r="BI692" s="38">
        <v>3540126</v>
      </c>
      <c r="BJ692" s="38">
        <v>816952</v>
      </c>
      <c r="BK692" s="38" t="s">
        <v>107</v>
      </c>
      <c r="BL692" s="38" t="s">
        <v>107</v>
      </c>
      <c r="BM692" s="38" t="s">
        <v>107</v>
      </c>
      <c r="BN692" s="38">
        <v>2995491</v>
      </c>
      <c r="BO692" s="38">
        <v>272318</v>
      </c>
      <c r="BP692" s="38">
        <v>2723174</v>
      </c>
      <c r="BQ692" s="38">
        <v>8850315</v>
      </c>
      <c r="BR692" s="38" t="s">
        <v>107</v>
      </c>
      <c r="BS692" s="38">
        <v>1089270</v>
      </c>
      <c r="BT692" s="330">
        <v>0</v>
      </c>
      <c r="BU692" s="38">
        <v>0</v>
      </c>
      <c r="BV692" s="38">
        <v>6807934</v>
      </c>
      <c r="BW692" s="38">
        <v>9531108</v>
      </c>
      <c r="BX692" s="38">
        <v>13615869</v>
      </c>
      <c r="BY692" s="41" t="s">
        <v>113</v>
      </c>
      <c r="BZ692" s="41" t="s">
        <v>113</v>
      </c>
      <c r="CA692" s="41" t="s">
        <v>113</v>
      </c>
      <c r="CB692" s="41" t="s">
        <v>113</v>
      </c>
      <c r="CC692" s="41" t="s">
        <v>113</v>
      </c>
      <c r="CD692" s="41" t="s">
        <v>113</v>
      </c>
      <c r="CE692" s="41" t="s">
        <v>114</v>
      </c>
      <c r="CF692" s="42" t="s">
        <v>107</v>
      </c>
      <c r="CG692" s="28" t="s">
        <v>107</v>
      </c>
      <c r="CH692" s="28" t="s">
        <v>107</v>
      </c>
      <c r="CI692" s="28" t="s">
        <v>107</v>
      </c>
      <c r="CJ692" s="28" t="s">
        <v>107</v>
      </c>
      <c r="CK692" s="28" t="s">
        <v>107</v>
      </c>
      <c r="CL692" s="28" t="s">
        <v>107</v>
      </c>
      <c r="CM692" s="28" t="s">
        <v>107</v>
      </c>
      <c r="CN692" s="28" t="s">
        <v>107</v>
      </c>
      <c r="CO692" s="28" t="s">
        <v>107</v>
      </c>
      <c r="CP692" s="28" t="s">
        <v>107</v>
      </c>
      <c r="CQ692" s="28" t="s">
        <v>107</v>
      </c>
      <c r="CR692" s="28" t="s">
        <v>107</v>
      </c>
      <c r="CS692" s="28" t="s">
        <v>107</v>
      </c>
      <c r="CT692" s="28" t="s">
        <v>107</v>
      </c>
      <c r="CU692" s="332">
        <v>10702073</v>
      </c>
      <c r="CV692" s="43">
        <v>1</v>
      </c>
    </row>
    <row r="693" spans="1:100" ht="38.25">
      <c r="A693" s="28">
        <v>944</v>
      </c>
      <c r="B693" s="29" t="s">
        <v>254</v>
      </c>
      <c r="C693" s="29" t="s">
        <v>0</v>
      </c>
      <c r="D693" s="29" t="s">
        <v>337</v>
      </c>
      <c r="E693" s="42" t="s">
        <v>338</v>
      </c>
      <c r="F693" s="42" t="s">
        <v>107</v>
      </c>
      <c r="G693" s="42" t="s">
        <v>1965</v>
      </c>
      <c r="H693" s="42" t="s">
        <v>1951</v>
      </c>
      <c r="I693" s="28">
        <v>6806064</v>
      </c>
      <c r="J693" s="28" t="s">
        <v>1966</v>
      </c>
      <c r="K693" s="31" t="s">
        <v>369</v>
      </c>
      <c r="L693" s="32">
        <v>165</v>
      </c>
      <c r="M693" s="33">
        <v>5</v>
      </c>
      <c r="N693" s="34">
        <v>176000000</v>
      </c>
      <c r="O693" s="28" t="s">
        <v>338</v>
      </c>
      <c r="P693" s="28" t="s">
        <v>130</v>
      </c>
      <c r="Q693" s="28" t="s">
        <v>112</v>
      </c>
      <c r="R693" s="28" t="s">
        <v>107</v>
      </c>
      <c r="S693" s="28" t="s">
        <v>107</v>
      </c>
      <c r="T693" s="42" t="s">
        <v>107</v>
      </c>
      <c r="U693" s="28" t="s">
        <v>107</v>
      </c>
      <c r="V693" s="28" t="s">
        <v>107</v>
      </c>
      <c r="W693" s="28" t="str">
        <f t="shared" si="10"/>
        <v>N.A.</v>
      </c>
      <c r="X693" s="57" t="s">
        <v>2414</v>
      </c>
      <c r="Y693" s="206">
        <v>3.9E-2</v>
      </c>
      <c r="Z693" s="206">
        <v>3.9E-2</v>
      </c>
      <c r="AA693" s="206">
        <v>3.9E-2</v>
      </c>
      <c r="AB693" s="206">
        <v>4.1000000000000002E-2</v>
      </c>
      <c r="AC693" s="206">
        <v>4.1000000000000002E-2</v>
      </c>
      <c r="AD693" s="206">
        <v>4.1000000000000002E-2</v>
      </c>
      <c r="AE693" s="28" t="s">
        <v>113</v>
      </c>
      <c r="AF693" s="28" t="s">
        <v>113</v>
      </c>
      <c r="AG693" s="28" t="s">
        <v>113</v>
      </c>
      <c r="AH693" s="37">
        <v>1</v>
      </c>
      <c r="AI693" s="38">
        <v>8689479</v>
      </c>
      <c r="AJ693" s="38">
        <v>340397</v>
      </c>
      <c r="AK693" s="38">
        <v>1157349</v>
      </c>
      <c r="AL693" s="38" t="s">
        <v>107</v>
      </c>
      <c r="AM693" s="38" t="s">
        <v>107</v>
      </c>
      <c r="AN693" s="38">
        <v>9531108</v>
      </c>
      <c r="AO693" s="38" t="s">
        <v>107</v>
      </c>
      <c r="AP693" s="38" t="s">
        <v>107</v>
      </c>
      <c r="AQ693" s="38">
        <v>340397</v>
      </c>
      <c r="AR693" s="38" t="s">
        <v>107</v>
      </c>
      <c r="AS693" s="38" t="s">
        <v>107</v>
      </c>
      <c r="AT693" s="38" t="s">
        <v>107</v>
      </c>
      <c r="AU693" s="38" t="s">
        <v>107</v>
      </c>
      <c r="AV693" s="38" t="s">
        <v>107</v>
      </c>
      <c r="AW693" s="38" t="s">
        <v>107</v>
      </c>
      <c r="AX693" s="38" t="s">
        <v>107</v>
      </c>
      <c r="AY693" s="38">
        <v>2587015</v>
      </c>
      <c r="AZ693" s="38">
        <v>2178539</v>
      </c>
      <c r="BA693" s="38">
        <v>2178539</v>
      </c>
      <c r="BB693" s="38" t="s">
        <v>107</v>
      </c>
      <c r="BC693" s="38" t="s">
        <v>107</v>
      </c>
      <c r="BD693" s="38">
        <v>408476</v>
      </c>
      <c r="BE693" s="38">
        <v>1633904</v>
      </c>
      <c r="BF693" s="38">
        <v>1633904</v>
      </c>
      <c r="BG693" s="38">
        <v>3812444</v>
      </c>
      <c r="BH693" s="38">
        <v>136159</v>
      </c>
      <c r="BI693" s="38">
        <v>3540126</v>
      </c>
      <c r="BJ693" s="38">
        <v>816952</v>
      </c>
      <c r="BK693" s="38" t="s">
        <v>107</v>
      </c>
      <c r="BL693" s="38" t="s">
        <v>107</v>
      </c>
      <c r="BM693" s="38" t="s">
        <v>107</v>
      </c>
      <c r="BN693" s="38">
        <v>2995491</v>
      </c>
      <c r="BO693" s="38">
        <v>272318</v>
      </c>
      <c r="BP693" s="38">
        <v>2723174</v>
      </c>
      <c r="BQ693" s="38">
        <v>8850315</v>
      </c>
      <c r="BR693" s="38" t="s">
        <v>107</v>
      </c>
      <c r="BS693" s="38">
        <v>1089270</v>
      </c>
      <c r="BT693" s="330">
        <v>0</v>
      </c>
      <c r="BU693" s="38">
        <v>0</v>
      </c>
      <c r="BV693" s="38">
        <v>6807934</v>
      </c>
      <c r="BW693" s="38">
        <v>9531108</v>
      </c>
      <c r="BX693" s="38">
        <v>13615869</v>
      </c>
      <c r="BY693" s="41" t="s">
        <v>113</v>
      </c>
      <c r="BZ693" s="41" t="s">
        <v>113</v>
      </c>
      <c r="CA693" s="41" t="s">
        <v>113</v>
      </c>
      <c r="CB693" s="41" t="s">
        <v>113</v>
      </c>
      <c r="CC693" s="41" t="s">
        <v>113</v>
      </c>
      <c r="CD693" s="41" t="s">
        <v>113</v>
      </c>
      <c r="CE693" s="41" t="s">
        <v>114</v>
      </c>
      <c r="CF693" s="42" t="s">
        <v>107</v>
      </c>
      <c r="CG693" s="28" t="s">
        <v>107</v>
      </c>
      <c r="CH693" s="28" t="s">
        <v>107</v>
      </c>
      <c r="CI693" s="28" t="s">
        <v>107</v>
      </c>
      <c r="CJ693" s="28" t="s">
        <v>107</v>
      </c>
      <c r="CK693" s="28" t="s">
        <v>107</v>
      </c>
      <c r="CL693" s="28" t="s">
        <v>107</v>
      </c>
      <c r="CM693" s="28" t="s">
        <v>107</v>
      </c>
      <c r="CN693" s="28" t="s">
        <v>107</v>
      </c>
      <c r="CO693" s="28" t="s">
        <v>107</v>
      </c>
      <c r="CP693" s="28" t="s">
        <v>107</v>
      </c>
      <c r="CQ693" s="28" t="s">
        <v>107</v>
      </c>
      <c r="CR693" s="28" t="s">
        <v>107</v>
      </c>
      <c r="CS693" s="28" t="s">
        <v>107</v>
      </c>
      <c r="CT693" s="28" t="s">
        <v>107</v>
      </c>
      <c r="CU693" s="332">
        <v>10702073</v>
      </c>
      <c r="CV693" s="43">
        <v>1</v>
      </c>
    </row>
    <row r="694" spans="1:100" ht="25.5">
      <c r="A694" s="28">
        <v>945</v>
      </c>
      <c r="B694" s="114" t="s">
        <v>254</v>
      </c>
      <c r="C694" s="29" t="s">
        <v>0</v>
      </c>
      <c r="D694" s="29" t="s">
        <v>337</v>
      </c>
      <c r="E694" s="42" t="s">
        <v>338</v>
      </c>
      <c r="F694" s="42" t="s">
        <v>107</v>
      </c>
      <c r="G694" s="30" t="s">
        <v>1967</v>
      </c>
      <c r="H694" s="42" t="s">
        <v>530</v>
      </c>
      <c r="I694" s="28">
        <v>4206078</v>
      </c>
      <c r="J694" s="28" t="s">
        <v>1968</v>
      </c>
      <c r="K694" s="31" t="s">
        <v>369</v>
      </c>
      <c r="L694" s="32">
        <v>173</v>
      </c>
      <c r="M694" s="33">
        <v>5</v>
      </c>
      <c r="N694" s="34">
        <v>124000000</v>
      </c>
      <c r="O694" s="33" t="s">
        <v>338</v>
      </c>
      <c r="P694" s="28" t="s">
        <v>130</v>
      </c>
      <c r="Q694" s="28" t="s">
        <v>112</v>
      </c>
      <c r="R694" s="28" t="s">
        <v>107</v>
      </c>
      <c r="S694" s="28" t="s">
        <v>107</v>
      </c>
      <c r="T694" s="42" t="s">
        <v>107</v>
      </c>
      <c r="U694" s="28" t="s">
        <v>107</v>
      </c>
      <c r="V694" s="28" t="s">
        <v>107</v>
      </c>
      <c r="W694" s="28" t="str">
        <f t="shared" si="10"/>
        <v>N.A.</v>
      </c>
      <c r="X694" s="57" t="s">
        <v>2413</v>
      </c>
      <c r="Y694" s="206">
        <v>4.9000000000000002E-2</v>
      </c>
      <c r="Z694" s="206">
        <v>4.9000000000000002E-2</v>
      </c>
      <c r="AA694" s="206">
        <v>4.9000000000000002E-2</v>
      </c>
      <c r="AB694" s="206">
        <v>4.9000000000000002E-2</v>
      </c>
      <c r="AC694" s="206">
        <v>5.5E-2</v>
      </c>
      <c r="AD694" s="206">
        <v>5.5E-2</v>
      </c>
      <c r="AE694" s="28" t="s">
        <v>113</v>
      </c>
      <c r="AF694" s="28" t="s">
        <v>113</v>
      </c>
      <c r="AG694" s="28" t="s">
        <v>113</v>
      </c>
      <c r="AH694" s="37">
        <v>1</v>
      </c>
      <c r="AI694" s="38">
        <v>15287736</v>
      </c>
      <c r="AJ694" s="38">
        <v>550358</v>
      </c>
      <c r="AK694" s="38">
        <v>1161868</v>
      </c>
      <c r="AL694" s="38" t="s">
        <v>107</v>
      </c>
      <c r="AM694" s="38" t="s">
        <v>107</v>
      </c>
      <c r="AN694" s="38">
        <v>11007170</v>
      </c>
      <c r="AO694" s="38">
        <v>794963</v>
      </c>
      <c r="AP694" s="38" t="s">
        <v>107</v>
      </c>
      <c r="AQ694" s="38">
        <v>489208</v>
      </c>
      <c r="AR694" s="38" t="s">
        <v>107</v>
      </c>
      <c r="AS694" s="38" t="s">
        <v>107</v>
      </c>
      <c r="AT694" s="38" t="s">
        <v>107</v>
      </c>
      <c r="AU694" s="38" t="s">
        <v>107</v>
      </c>
      <c r="AV694" s="38" t="s">
        <v>107</v>
      </c>
      <c r="AW694" s="38" t="s">
        <v>107</v>
      </c>
      <c r="AX694" s="38">
        <v>3057548</v>
      </c>
      <c r="AY694" s="38">
        <v>3057548</v>
      </c>
      <c r="AZ694" s="38">
        <v>3057548</v>
      </c>
      <c r="BA694" s="38">
        <v>3057548</v>
      </c>
      <c r="BB694" s="38" t="s">
        <v>107</v>
      </c>
      <c r="BC694" s="38" t="s">
        <v>107</v>
      </c>
      <c r="BD694" s="38">
        <v>1100717</v>
      </c>
      <c r="BE694" s="38">
        <v>1834529</v>
      </c>
      <c r="BF694" s="38">
        <v>3913660</v>
      </c>
      <c r="BG694" s="38">
        <v>7705019</v>
      </c>
      <c r="BH694" s="38">
        <v>281294</v>
      </c>
      <c r="BI694" s="38">
        <v>4280567</v>
      </c>
      <c r="BJ694" s="38">
        <v>1039566</v>
      </c>
      <c r="BK694" s="38" t="s">
        <v>107</v>
      </c>
      <c r="BL694" s="38" t="s">
        <v>107</v>
      </c>
      <c r="BM694" s="38" t="s">
        <v>107</v>
      </c>
      <c r="BN694" s="38">
        <v>4280567</v>
      </c>
      <c r="BO694" s="38">
        <v>305755</v>
      </c>
      <c r="BP694" s="38">
        <v>3057548</v>
      </c>
      <c r="BQ694" s="38">
        <v>10395661</v>
      </c>
      <c r="BR694" s="38" t="s">
        <v>107</v>
      </c>
      <c r="BS694" s="38">
        <v>1345321</v>
      </c>
      <c r="BT694" s="330">
        <v>0</v>
      </c>
      <c r="BU694" s="38">
        <v>0</v>
      </c>
      <c r="BV694" s="38">
        <v>6115094</v>
      </c>
      <c r="BW694" s="38">
        <v>8561132</v>
      </c>
      <c r="BX694" s="38">
        <v>12230189</v>
      </c>
      <c r="BY694" s="41" t="s">
        <v>113</v>
      </c>
      <c r="BZ694" s="41" t="s">
        <v>113</v>
      </c>
      <c r="CA694" s="41" t="s">
        <v>113</v>
      </c>
      <c r="CB694" s="41" t="s">
        <v>113</v>
      </c>
      <c r="CC694" s="41" t="s">
        <v>113</v>
      </c>
      <c r="CD694" s="41" t="s">
        <v>113</v>
      </c>
      <c r="CE694" s="41" t="s">
        <v>114</v>
      </c>
      <c r="CF694" s="41" t="s">
        <v>107</v>
      </c>
      <c r="CG694" s="41" t="s">
        <v>107</v>
      </c>
      <c r="CH694" s="41" t="s">
        <v>107</v>
      </c>
      <c r="CI694" s="41" t="s">
        <v>107</v>
      </c>
      <c r="CJ694" s="41" t="s">
        <v>107</v>
      </c>
      <c r="CK694" s="41" t="s">
        <v>107</v>
      </c>
      <c r="CL694" s="41" t="s">
        <v>107</v>
      </c>
      <c r="CM694" s="41" t="s">
        <v>107</v>
      </c>
      <c r="CN694" s="41" t="s">
        <v>107</v>
      </c>
      <c r="CO694" s="41" t="s">
        <v>107</v>
      </c>
      <c r="CP694" s="41" t="s">
        <v>107</v>
      </c>
      <c r="CQ694" s="41" t="s">
        <v>107</v>
      </c>
      <c r="CR694" s="41" t="s">
        <v>107</v>
      </c>
      <c r="CS694" s="41" t="s">
        <v>107</v>
      </c>
      <c r="CT694" s="41" t="s">
        <v>107</v>
      </c>
      <c r="CU694" s="332">
        <v>15899245</v>
      </c>
      <c r="CV694" s="43">
        <v>1</v>
      </c>
    </row>
    <row r="695" spans="1:100" ht="25.5">
      <c r="A695" s="28">
        <v>946</v>
      </c>
      <c r="B695" s="114" t="s">
        <v>254</v>
      </c>
      <c r="C695" s="29" t="s">
        <v>0</v>
      </c>
      <c r="D695" s="29" t="s">
        <v>337</v>
      </c>
      <c r="E695" s="42" t="s">
        <v>338</v>
      </c>
      <c r="F695" s="42" t="s">
        <v>107</v>
      </c>
      <c r="G695" s="30" t="s">
        <v>1969</v>
      </c>
      <c r="H695" s="42" t="s">
        <v>530</v>
      </c>
      <c r="I695" s="28">
        <v>4206074</v>
      </c>
      <c r="J695" s="28" t="s">
        <v>1970</v>
      </c>
      <c r="K695" s="31" t="s">
        <v>369</v>
      </c>
      <c r="L695" s="32">
        <v>173</v>
      </c>
      <c r="M695" s="33">
        <v>5</v>
      </c>
      <c r="N695" s="34">
        <v>142000000</v>
      </c>
      <c r="O695" s="33" t="s">
        <v>338</v>
      </c>
      <c r="P695" s="28" t="s">
        <v>130</v>
      </c>
      <c r="Q695" s="28" t="s">
        <v>112</v>
      </c>
      <c r="R695" s="28" t="s">
        <v>107</v>
      </c>
      <c r="S695" s="28" t="s">
        <v>107</v>
      </c>
      <c r="T695" s="42" t="s">
        <v>107</v>
      </c>
      <c r="U695" s="28" t="s">
        <v>107</v>
      </c>
      <c r="V695" s="28" t="s">
        <v>107</v>
      </c>
      <c r="W695" s="28" t="str">
        <f t="shared" si="10"/>
        <v>N.A.</v>
      </c>
      <c r="X695" s="57" t="s">
        <v>2414</v>
      </c>
      <c r="Y695" s="206">
        <v>4.9000000000000002E-2</v>
      </c>
      <c r="Z695" s="206">
        <v>4.9000000000000002E-2</v>
      </c>
      <c r="AA695" s="206">
        <v>4.9000000000000002E-2</v>
      </c>
      <c r="AB695" s="206">
        <v>4.9000000000000002E-2</v>
      </c>
      <c r="AC695" s="206">
        <v>5.5E-2</v>
      </c>
      <c r="AD695" s="206">
        <v>5.5E-2</v>
      </c>
      <c r="AE695" s="28" t="s">
        <v>113</v>
      </c>
      <c r="AF695" s="28" t="s">
        <v>113</v>
      </c>
      <c r="AG695" s="28" t="s">
        <v>113</v>
      </c>
      <c r="AH695" s="37">
        <v>1</v>
      </c>
      <c r="AI695" s="38">
        <v>15287736</v>
      </c>
      <c r="AJ695" s="38">
        <v>550358</v>
      </c>
      <c r="AK695" s="38">
        <v>1161868</v>
      </c>
      <c r="AL695" s="38" t="s">
        <v>107</v>
      </c>
      <c r="AM695" s="38" t="s">
        <v>107</v>
      </c>
      <c r="AN695" s="38">
        <v>11007170</v>
      </c>
      <c r="AO695" s="38">
        <v>794963</v>
      </c>
      <c r="AP695" s="38" t="s">
        <v>107</v>
      </c>
      <c r="AQ695" s="38">
        <v>489208</v>
      </c>
      <c r="AR695" s="38" t="s">
        <v>107</v>
      </c>
      <c r="AS695" s="38" t="s">
        <v>107</v>
      </c>
      <c r="AT695" s="38" t="s">
        <v>107</v>
      </c>
      <c r="AU695" s="38" t="s">
        <v>107</v>
      </c>
      <c r="AV695" s="38" t="s">
        <v>107</v>
      </c>
      <c r="AW695" s="38" t="s">
        <v>107</v>
      </c>
      <c r="AX695" s="38">
        <v>3057548</v>
      </c>
      <c r="AY695" s="38">
        <v>3057548</v>
      </c>
      <c r="AZ695" s="38">
        <v>3057548</v>
      </c>
      <c r="BA695" s="38">
        <v>3057548</v>
      </c>
      <c r="BB695" s="38" t="s">
        <v>107</v>
      </c>
      <c r="BC695" s="38" t="s">
        <v>107</v>
      </c>
      <c r="BD695" s="38">
        <v>1100717</v>
      </c>
      <c r="BE695" s="38">
        <v>1834529</v>
      </c>
      <c r="BF695" s="38">
        <v>3913660</v>
      </c>
      <c r="BG695" s="38">
        <v>7705019</v>
      </c>
      <c r="BH695" s="38">
        <v>281294</v>
      </c>
      <c r="BI695" s="38">
        <v>4280567</v>
      </c>
      <c r="BJ695" s="38">
        <v>1039566</v>
      </c>
      <c r="BK695" s="38" t="s">
        <v>107</v>
      </c>
      <c r="BL695" s="38" t="s">
        <v>107</v>
      </c>
      <c r="BM695" s="38" t="s">
        <v>107</v>
      </c>
      <c r="BN695" s="38">
        <v>4280567</v>
      </c>
      <c r="BO695" s="38">
        <v>305755</v>
      </c>
      <c r="BP695" s="38">
        <v>3057548</v>
      </c>
      <c r="BQ695" s="38">
        <v>10395661</v>
      </c>
      <c r="BR695" s="38" t="s">
        <v>107</v>
      </c>
      <c r="BS695" s="38">
        <v>1345321</v>
      </c>
      <c r="BT695" s="330">
        <v>0</v>
      </c>
      <c r="BU695" s="38">
        <v>0</v>
      </c>
      <c r="BV695" s="38">
        <v>6115094</v>
      </c>
      <c r="BW695" s="38">
        <v>8561132</v>
      </c>
      <c r="BX695" s="38">
        <v>12230189</v>
      </c>
      <c r="BY695" s="41" t="s">
        <v>113</v>
      </c>
      <c r="BZ695" s="41" t="s">
        <v>113</v>
      </c>
      <c r="CA695" s="41" t="s">
        <v>113</v>
      </c>
      <c r="CB695" s="41" t="s">
        <v>113</v>
      </c>
      <c r="CC695" s="41" t="s">
        <v>113</v>
      </c>
      <c r="CD695" s="41" t="s">
        <v>113</v>
      </c>
      <c r="CE695" s="41" t="s">
        <v>114</v>
      </c>
      <c r="CF695" s="41" t="s">
        <v>107</v>
      </c>
      <c r="CG695" s="41" t="s">
        <v>107</v>
      </c>
      <c r="CH695" s="41" t="s">
        <v>107</v>
      </c>
      <c r="CI695" s="41" t="s">
        <v>107</v>
      </c>
      <c r="CJ695" s="41" t="s">
        <v>107</v>
      </c>
      <c r="CK695" s="41" t="s">
        <v>107</v>
      </c>
      <c r="CL695" s="41" t="s">
        <v>107</v>
      </c>
      <c r="CM695" s="41" t="s">
        <v>107</v>
      </c>
      <c r="CN695" s="41" t="s">
        <v>107</v>
      </c>
      <c r="CO695" s="41" t="s">
        <v>107</v>
      </c>
      <c r="CP695" s="41" t="s">
        <v>107</v>
      </c>
      <c r="CQ695" s="41" t="s">
        <v>107</v>
      </c>
      <c r="CR695" s="41" t="s">
        <v>107</v>
      </c>
      <c r="CS695" s="41" t="s">
        <v>107</v>
      </c>
      <c r="CT695" s="41" t="s">
        <v>107</v>
      </c>
      <c r="CU695" s="332">
        <v>15899245</v>
      </c>
      <c r="CV695" s="43">
        <v>1</v>
      </c>
    </row>
    <row r="696" spans="1:100" ht="25.5">
      <c r="A696" s="28">
        <v>947</v>
      </c>
      <c r="B696" s="114" t="s">
        <v>254</v>
      </c>
      <c r="C696" s="29" t="s">
        <v>0</v>
      </c>
      <c r="D696" s="29" t="s">
        <v>337</v>
      </c>
      <c r="E696" s="42" t="s">
        <v>338</v>
      </c>
      <c r="F696" s="42" t="s">
        <v>107</v>
      </c>
      <c r="G696" s="30" t="s">
        <v>1969</v>
      </c>
      <c r="H696" s="42" t="s">
        <v>530</v>
      </c>
      <c r="I696" s="28">
        <v>4206080</v>
      </c>
      <c r="J696" s="28" t="s">
        <v>1971</v>
      </c>
      <c r="K696" s="31" t="s">
        <v>369</v>
      </c>
      <c r="L696" s="32">
        <v>173</v>
      </c>
      <c r="M696" s="33">
        <v>5</v>
      </c>
      <c r="N696" s="34">
        <v>162000000</v>
      </c>
      <c r="O696" s="33" t="s">
        <v>338</v>
      </c>
      <c r="P696" s="28" t="s">
        <v>130</v>
      </c>
      <c r="Q696" s="28" t="s">
        <v>112</v>
      </c>
      <c r="R696" s="28" t="s">
        <v>107</v>
      </c>
      <c r="S696" s="28" t="s">
        <v>107</v>
      </c>
      <c r="T696" s="42" t="s">
        <v>107</v>
      </c>
      <c r="U696" s="28" t="s">
        <v>107</v>
      </c>
      <c r="V696" s="28" t="s">
        <v>107</v>
      </c>
      <c r="W696" s="28" t="str">
        <f t="shared" si="10"/>
        <v>N.A.</v>
      </c>
      <c r="X696" s="57" t="s">
        <v>2414</v>
      </c>
      <c r="Y696" s="206">
        <v>4.9000000000000002E-2</v>
      </c>
      <c r="Z696" s="206">
        <v>4.9000000000000002E-2</v>
      </c>
      <c r="AA696" s="206">
        <v>4.9000000000000002E-2</v>
      </c>
      <c r="AB696" s="206">
        <v>4.9000000000000002E-2</v>
      </c>
      <c r="AC696" s="206">
        <v>5.5E-2</v>
      </c>
      <c r="AD696" s="206">
        <v>5.5E-2</v>
      </c>
      <c r="AE696" s="28" t="s">
        <v>113</v>
      </c>
      <c r="AF696" s="28" t="s">
        <v>113</v>
      </c>
      <c r="AG696" s="28" t="s">
        <v>113</v>
      </c>
      <c r="AH696" s="37">
        <v>1</v>
      </c>
      <c r="AI696" s="38">
        <v>15287736</v>
      </c>
      <c r="AJ696" s="38">
        <v>550358</v>
      </c>
      <c r="AK696" s="38">
        <v>1161868</v>
      </c>
      <c r="AL696" s="38" t="s">
        <v>107</v>
      </c>
      <c r="AM696" s="38" t="s">
        <v>107</v>
      </c>
      <c r="AN696" s="38">
        <v>11007170</v>
      </c>
      <c r="AO696" s="38">
        <v>794963</v>
      </c>
      <c r="AP696" s="38" t="s">
        <v>107</v>
      </c>
      <c r="AQ696" s="38">
        <v>489208</v>
      </c>
      <c r="AR696" s="38" t="s">
        <v>107</v>
      </c>
      <c r="AS696" s="38" t="s">
        <v>107</v>
      </c>
      <c r="AT696" s="38" t="s">
        <v>107</v>
      </c>
      <c r="AU696" s="38" t="s">
        <v>107</v>
      </c>
      <c r="AV696" s="38" t="s">
        <v>107</v>
      </c>
      <c r="AW696" s="38" t="s">
        <v>107</v>
      </c>
      <c r="AX696" s="38">
        <v>3057548</v>
      </c>
      <c r="AY696" s="38">
        <v>3057548</v>
      </c>
      <c r="AZ696" s="38">
        <v>3057548</v>
      </c>
      <c r="BA696" s="38">
        <v>3057548</v>
      </c>
      <c r="BB696" s="38" t="s">
        <v>107</v>
      </c>
      <c r="BC696" s="38" t="s">
        <v>107</v>
      </c>
      <c r="BD696" s="38">
        <v>1100717</v>
      </c>
      <c r="BE696" s="38">
        <v>1834529</v>
      </c>
      <c r="BF696" s="38">
        <v>3913660</v>
      </c>
      <c r="BG696" s="38">
        <v>7705019</v>
      </c>
      <c r="BH696" s="38">
        <v>281294</v>
      </c>
      <c r="BI696" s="38">
        <v>4280567</v>
      </c>
      <c r="BJ696" s="38">
        <v>1039566</v>
      </c>
      <c r="BK696" s="38" t="s">
        <v>107</v>
      </c>
      <c r="BL696" s="38" t="s">
        <v>107</v>
      </c>
      <c r="BM696" s="38" t="s">
        <v>107</v>
      </c>
      <c r="BN696" s="38">
        <v>4280567</v>
      </c>
      <c r="BO696" s="38">
        <v>305755</v>
      </c>
      <c r="BP696" s="38">
        <v>3057548</v>
      </c>
      <c r="BQ696" s="38">
        <v>10395661</v>
      </c>
      <c r="BR696" s="38" t="s">
        <v>107</v>
      </c>
      <c r="BS696" s="38">
        <v>1345321</v>
      </c>
      <c r="BT696" s="330">
        <v>0</v>
      </c>
      <c r="BU696" s="38">
        <v>0</v>
      </c>
      <c r="BV696" s="38">
        <v>6115094</v>
      </c>
      <c r="BW696" s="38">
        <v>8561132</v>
      </c>
      <c r="BX696" s="38">
        <v>12230189</v>
      </c>
      <c r="BY696" s="41" t="s">
        <v>113</v>
      </c>
      <c r="BZ696" s="41" t="s">
        <v>113</v>
      </c>
      <c r="CA696" s="41" t="s">
        <v>113</v>
      </c>
      <c r="CB696" s="41" t="s">
        <v>113</v>
      </c>
      <c r="CC696" s="41" t="s">
        <v>113</v>
      </c>
      <c r="CD696" s="41" t="s">
        <v>113</v>
      </c>
      <c r="CE696" s="41" t="s">
        <v>114</v>
      </c>
      <c r="CF696" s="41" t="s">
        <v>107</v>
      </c>
      <c r="CG696" s="41" t="s">
        <v>107</v>
      </c>
      <c r="CH696" s="41" t="s">
        <v>107</v>
      </c>
      <c r="CI696" s="41" t="s">
        <v>107</v>
      </c>
      <c r="CJ696" s="41" t="s">
        <v>107</v>
      </c>
      <c r="CK696" s="41" t="s">
        <v>107</v>
      </c>
      <c r="CL696" s="41" t="s">
        <v>107</v>
      </c>
      <c r="CM696" s="41" t="s">
        <v>107</v>
      </c>
      <c r="CN696" s="41" t="s">
        <v>107</v>
      </c>
      <c r="CO696" s="41" t="s">
        <v>107</v>
      </c>
      <c r="CP696" s="41" t="s">
        <v>107</v>
      </c>
      <c r="CQ696" s="41" t="s">
        <v>107</v>
      </c>
      <c r="CR696" s="41" t="s">
        <v>107</v>
      </c>
      <c r="CS696" s="41" t="s">
        <v>107</v>
      </c>
      <c r="CT696" s="41" t="s">
        <v>107</v>
      </c>
      <c r="CU696" s="332">
        <v>15899245</v>
      </c>
      <c r="CV696" s="43">
        <v>1</v>
      </c>
    </row>
    <row r="697" spans="1:100" ht="25.5">
      <c r="A697" s="28">
        <v>948</v>
      </c>
      <c r="B697" s="114" t="s">
        <v>254</v>
      </c>
      <c r="C697" s="29" t="s">
        <v>0</v>
      </c>
      <c r="D697" s="29" t="s">
        <v>337</v>
      </c>
      <c r="E697" s="42" t="s">
        <v>338</v>
      </c>
      <c r="F697" s="42" t="s">
        <v>107</v>
      </c>
      <c r="G697" s="30" t="s">
        <v>1972</v>
      </c>
      <c r="H697" s="42" t="s">
        <v>530</v>
      </c>
      <c r="I697" s="28">
        <v>4206075</v>
      </c>
      <c r="J697" s="28" t="s">
        <v>1973</v>
      </c>
      <c r="K697" s="31" t="s">
        <v>369</v>
      </c>
      <c r="L697" s="32">
        <v>173</v>
      </c>
      <c r="M697" s="33">
        <v>5</v>
      </c>
      <c r="N697" s="34">
        <v>187000000</v>
      </c>
      <c r="O697" s="33" t="s">
        <v>338</v>
      </c>
      <c r="P697" s="28" t="s">
        <v>130</v>
      </c>
      <c r="Q697" s="28" t="s">
        <v>112</v>
      </c>
      <c r="R697" s="28" t="s">
        <v>107</v>
      </c>
      <c r="S697" s="28" t="s">
        <v>107</v>
      </c>
      <c r="T697" s="42" t="s">
        <v>107</v>
      </c>
      <c r="U697" s="28" t="s">
        <v>107</v>
      </c>
      <c r="V697" s="28" t="s">
        <v>107</v>
      </c>
      <c r="W697" s="28" t="str">
        <f t="shared" si="10"/>
        <v>N.A.</v>
      </c>
      <c r="X697" s="57" t="s">
        <v>2414</v>
      </c>
      <c r="Y697" s="206">
        <v>4.9000000000000002E-2</v>
      </c>
      <c r="Z697" s="206">
        <v>4.9000000000000002E-2</v>
      </c>
      <c r="AA697" s="206">
        <v>4.9000000000000002E-2</v>
      </c>
      <c r="AB697" s="206">
        <v>4.9000000000000002E-2</v>
      </c>
      <c r="AC697" s="206">
        <v>5.5E-2</v>
      </c>
      <c r="AD697" s="206">
        <v>5.5E-2</v>
      </c>
      <c r="AE697" s="28" t="s">
        <v>113</v>
      </c>
      <c r="AF697" s="28" t="s">
        <v>113</v>
      </c>
      <c r="AG697" s="28" t="s">
        <v>113</v>
      </c>
      <c r="AH697" s="37">
        <v>1</v>
      </c>
      <c r="AI697" s="38">
        <v>15287736</v>
      </c>
      <c r="AJ697" s="38">
        <v>550358</v>
      </c>
      <c r="AK697" s="38">
        <v>1161868</v>
      </c>
      <c r="AL697" s="38" t="s">
        <v>107</v>
      </c>
      <c r="AM697" s="38" t="s">
        <v>107</v>
      </c>
      <c r="AN697" s="38">
        <v>11007170</v>
      </c>
      <c r="AO697" s="38">
        <v>794963</v>
      </c>
      <c r="AP697" s="38" t="s">
        <v>107</v>
      </c>
      <c r="AQ697" s="38">
        <v>489208</v>
      </c>
      <c r="AR697" s="38" t="s">
        <v>107</v>
      </c>
      <c r="AS697" s="38" t="s">
        <v>107</v>
      </c>
      <c r="AT697" s="38" t="s">
        <v>107</v>
      </c>
      <c r="AU697" s="38" t="s">
        <v>107</v>
      </c>
      <c r="AV697" s="38" t="s">
        <v>107</v>
      </c>
      <c r="AW697" s="38" t="s">
        <v>107</v>
      </c>
      <c r="AX697" s="38">
        <v>3057548</v>
      </c>
      <c r="AY697" s="38">
        <v>3057548</v>
      </c>
      <c r="AZ697" s="38">
        <v>3057548</v>
      </c>
      <c r="BA697" s="38">
        <v>3057548</v>
      </c>
      <c r="BB697" s="38" t="s">
        <v>107</v>
      </c>
      <c r="BC697" s="38" t="s">
        <v>107</v>
      </c>
      <c r="BD697" s="38">
        <v>1100717</v>
      </c>
      <c r="BE697" s="38">
        <v>1834529</v>
      </c>
      <c r="BF697" s="38">
        <v>3913660</v>
      </c>
      <c r="BG697" s="38">
        <v>7705019</v>
      </c>
      <c r="BH697" s="38">
        <v>281294</v>
      </c>
      <c r="BI697" s="38">
        <v>4280567</v>
      </c>
      <c r="BJ697" s="38">
        <v>1039566</v>
      </c>
      <c r="BK697" s="38" t="s">
        <v>107</v>
      </c>
      <c r="BL697" s="38" t="s">
        <v>107</v>
      </c>
      <c r="BM697" s="38" t="s">
        <v>107</v>
      </c>
      <c r="BN697" s="38">
        <v>4280567</v>
      </c>
      <c r="BO697" s="38">
        <v>305755</v>
      </c>
      <c r="BP697" s="38">
        <v>3057548</v>
      </c>
      <c r="BQ697" s="38">
        <v>10395661</v>
      </c>
      <c r="BR697" s="38" t="s">
        <v>107</v>
      </c>
      <c r="BS697" s="38">
        <v>1345321</v>
      </c>
      <c r="BT697" s="330">
        <v>0</v>
      </c>
      <c r="BU697" s="38">
        <v>0</v>
      </c>
      <c r="BV697" s="38">
        <v>6115094</v>
      </c>
      <c r="BW697" s="38">
        <v>8561132</v>
      </c>
      <c r="BX697" s="38">
        <v>12230189</v>
      </c>
      <c r="BY697" s="41" t="s">
        <v>113</v>
      </c>
      <c r="BZ697" s="41" t="s">
        <v>113</v>
      </c>
      <c r="CA697" s="41" t="s">
        <v>113</v>
      </c>
      <c r="CB697" s="41" t="s">
        <v>113</v>
      </c>
      <c r="CC697" s="41" t="s">
        <v>113</v>
      </c>
      <c r="CD697" s="41" t="s">
        <v>113</v>
      </c>
      <c r="CE697" s="41" t="s">
        <v>114</v>
      </c>
      <c r="CF697" s="41" t="s">
        <v>107</v>
      </c>
      <c r="CG697" s="41" t="s">
        <v>107</v>
      </c>
      <c r="CH697" s="41" t="s">
        <v>107</v>
      </c>
      <c r="CI697" s="41" t="s">
        <v>107</v>
      </c>
      <c r="CJ697" s="41" t="s">
        <v>107</v>
      </c>
      <c r="CK697" s="41" t="s">
        <v>107</v>
      </c>
      <c r="CL697" s="41" t="s">
        <v>107</v>
      </c>
      <c r="CM697" s="41" t="s">
        <v>107</v>
      </c>
      <c r="CN697" s="41" t="s">
        <v>107</v>
      </c>
      <c r="CO697" s="41" t="s">
        <v>107</v>
      </c>
      <c r="CP697" s="41" t="s">
        <v>107</v>
      </c>
      <c r="CQ697" s="41" t="s">
        <v>107</v>
      </c>
      <c r="CR697" s="41" t="s">
        <v>107</v>
      </c>
      <c r="CS697" s="41" t="s">
        <v>107</v>
      </c>
      <c r="CT697" s="41" t="s">
        <v>107</v>
      </c>
      <c r="CU697" s="332">
        <v>15899245</v>
      </c>
      <c r="CV697" s="43">
        <v>1</v>
      </c>
    </row>
    <row r="698" spans="1:100" ht="51">
      <c r="A698" s="28">
        <v>949</v>
      </c>
      <c r="B698" s="29" t="s">
        <v>254</v>
      </c>
      <c r="C698" s="29" t="s">
        <v>0</v>
      </c>
      <c r="D698" s="29" t="s">
        <v>337</v>
      </c>
      <c r="E698" s="42" t="s">
        <v>338</v>
      </c>
      <c r="F698" s="42" t="s">
        <v>107</v>
      </c>
      <c r="G698" s="30" t="s">
        <v>1974</v>
      </c>
      <c r="H698" s="42" t="s">
        <v>1776</v>
      </c>
      <c r="I698" s="28">
        <v>8806026</v>
      </c>
      <c r="J698" s="28" t="s">
        <v>1975</v>
      </c>
      <c r="K698" s="31" t="s">
        <v>341</v>
      </c>
      <c r="L698" s="32">
        <v>138</v>
      </c>
      <c r="M698" s="33">
        <v>5</v>
      </c>
      <c r="N698" s="34">
        <v>103000000</v>
      </c>
      <c r="O698" s="28" t="s">
        <v>338</v>
      </c>
      <c r="P698" s="28" t="s">
        <v>2415</v>
      </c>
      <c r="Q698" s="28" t="s">
        <v>112</v>
      </c>
      <c r="R698" s="28" t="s">
        <v>107</v>
      </c>
      <c r="S698" s="28" t="s">
        <v>107</v>
      </c>
      <c r="T698" s="42" t="s">
        <v>107</v>
      </c>
      <c r="U698" s="28" t="s">
        <v>107</v>
      </c>
      <c r="V698" s="28" t="s">
        <v>107</v>
      </c>
      <c r="W698" s="28" t="str">
        <f t="shared" si="10"/>
        <v>N.A.</v>
      </c>
      <c r="X698" s="57" t="s">
        <v>2413</v>
      </c>
      <c r="Y698" s="205">
        <v>0.01</v>
      </c>
      <c r="Z698" s="205">
        <v>0.01</v>
      </c>
      <c r="AA698" s="205">
        <v>0.01</v>
      </c>
      <c r="AB698" s="205">
        <v>0.01</v>
      </c>
      <c r="AC698" s="205">
        <v>1.4999999999999999E-2</v>
      </c>
      <c r="AD698" s="205">
        <v>1.4999999999999999E-2</v>
      </c>
      <c r="AE698" s="28" t="s">
        <v>113</v>
      </c>
      <c r="AF698" s="28" t="s">
        <v>113</v>
      </c>
      <c r="AG698" s="28" t="s">
        <v>113</v>
      </c>
      <c r="AH698" s="37">
        <v>1</v>
      </c>
      <c r="AI698" s="38">
        <v>15287736</v>
      </c>
      <c r="AJ698" s="38">
        <v>550358</v>
      </c>
      <c r="AK698" s="38">
        <v>1161868</v>
      </c>
      <c r="AL698" s="38" t="s">
        <v>107</v>
      </c>
      <c r="AM698" s="38" t="s">
        <v>107</v>
      </c>
      <c r="AN698" s="38">
        <v>11007170</v>
      </c>
      <c r="AO698" s="38">
        <v>794963</v>
      </c>
      <c r="AP698" s="38">
        <v>1284169</v>
      </c>
      <c r="AQ698" s="38">
        <v>489208</v>
      </c>
      <c r="AR698" s="38" t="s">
        <v>107</v>
      </c>
      <c r="AS698" s="38" t="s">
        <v>107</v>
      </c>
      <c r="AT698" s="38" t="s">
        <v>107</v>
      </c>
      <c r="AU698" s="38" t="s">
        <v>107</v>
      </c>
      <c r="AV698" s="38" t="s">
        <v>107</v>
      </c>
      <c r="AW698" s="38" t="s">
        <v>107</v>
      </c>
      <c r="AX698" s="38">
        <v>3057548</v>
      </c>
      <c r="AY698" s="38">
        <v>3057548</v>
      </c>
      <c r="AZ698" s="38">
        <v>3057548</v>
      </c>
      <c r="BA698" s="38">
        <v>3057548</v>
      </c>
      <c r="BB698" s="38" t="s">
        <v>107</v>
      </c>
      <c r="BC698" s="38">
        <v>1589924</v>
      </c>
      <c r="BD698" s="38">
        <v>1100717</v>
      </c>
      <c r="BE698" s="38">
        <v>1834529</v>
      </c>
      <c r="BF698" s="38">
        <v>3913660</v>
      </c>
      <c r="BG698" s="38">
        <v>7705019</v>
      </c>
      <c r="BH698" s="38">
        <v>281294</v>
      </c>
      <c r="BI698" s="38">
        <v>4280567</v>
      </c>
      <c r="BJ698" s="38">
        <v>1039566</v>
      </c>
      <c r="BK698" s="38" t="s">
        <v>107</v>
      </c>
      <c r="BL698" s="38" t="s">
        <v>107</v>
      </c>
      <c r="BM698" s="38" t="s">
        <v>107</v>
      </c>
      <c r="BN698" s="38">
        <v>4280567</v>
      </c>
      <c r="BO698" s="38">
        <v>305755</v>
      </c>
      <c r="BP698" s="38">
        <v>3057548</v>
      </c>
      <c r="BQ698" s="38">
        <v>10395661</v>
      </c>
      <c r="BR698" s="38" t="s">
        <v>107</v>
      </c>
      <c r="BS698" s="38">
        <v>1345321</v>
      </c>
      <c r="BT698" s="330">
        <v>0</v>
      </c>
      <c r="BU698" s="38">
        <v>0</v>
      </c>
      <c r="BV698" s="38">
        <v>6115094</v>
      </c>
      <c r="BW698" s="38">
        <v>8561132</v>
      </c>
      <c r="BX698" s="38">
        <v>12230189</v>
      </c>
      <c r="BY698" s="41" t="s">
        <v>114</v>
      </c>
      <c r="BZ698" s="41" t="s">
        <v>114</v>
      </c>
      <c r="CA698" s="41" t="s">
        <v>113</v>
      </c>
      <c r="CB698" s="41" t="s">
        <v>113</v>
      </c>
      <c r="CC698" s="41" t="s">
        <v>113</v>
      </c>
      <c r="CD698" s="41" t="s">
        <v>113</v>
      </c>
      <c r="CE698" s="41" t="s">
        <v>114</v>
      </c>
      <c r="CF698" s="42" t="s">
        <v>107</v>
      </c>
      <c r="CG698" s="28" t="s">
        <v>107</v>
      </c>
      <c r="CH698" s="28" t="s">
        <v>107</v>
      </c>
      <c r="CI698" s="28" t="s">
        <v>107</v>
      </c>
      <c r="CJ698" s="28" t="s">
        <v>107</v>
      </c>
      <c r="CK698" s="28" t="s">
        <v>107</v>
      </c>
      <c r="CL698" s="28" t="s">
        <v>107</v>
      </c>
      <c r="CM698" s="28" t="s">
        <v>107</v>
      </c>
      <c r="CN698" s="28" t="s">
        <v>107</v>
      </c>
      <c r="CO698" s="28" t="s">
        <v>107</v>
      </c>
      <c r="CP698" s="28" t="s">
        <v>107</v>
      </c>
      <c r="CQ698" s="28" t="s">
        <v>107</v>
      </c>
      <c r="CR698" s="28" t="s">
        <v>107</v>
      </c>
      <c r="CS698" s="28" t="s">
        <v>107</v>
      </c>
      <c r="CT698" s="28" t="s">
        <v>107</v>
      </c>
      <c r="CU698" s="332">
        <v>15899245</v>
      </c>
      <c r="CV698" s="43">
        <v>1</v>
      </c>
    </row>
    <row r="699" spans="1:100" ht="51">
      <c r="A699" s="28">
        <v>950</v>
      </c>
      <c r="B699" s="29" t="s">
        <v>254</v>
      </c>
      <c r="C699" s="29" t="s">
        <v>0</v>
      </c>
      <c r="D699" s="29" t="s">
        <v>337</v>
      </c>
      <c r="E699" s="42" t="s">
        <v>338</v>
      </c>
      <c r="F699" s="42" t="s">
        <v>107</v>
      </c>
      <c r="G699" s="30" t="s">
        <v>1976</v>
      </c>
      <c r="H699" s="42" t="s">
        <v>1776</v>
      </c>
      <c r="I699" s="28">
        <v>8806027</v>
      </c>
      <c r="J699" s="28" t="s">
        <v>1977</v>
      </c>
      <c r="K699" s="31" t="s">
        <v>341</v>
      </c>
      <c r="L699" s="32">
        <v>138</v>
      </c>
      <c r="M699" s="33">
        <v>5</v>
      </c>
      <c r="N699" s="34">
        <v>106000000</v>
      </c>
      <c r="O699" s="28" t="s">
        <v>338</v>
      </c>
      <c r="P699" s="28" t="s">
        <v>2415</v>
      </c>
      <c r="Q699" s="28" t="s">
        <v>112</v>
      </c>
      <c r="R699" s="28" t="s">
        <v>107</v>
      </c>
      <c r="S699" s="28" t="s">
        <v>107</v>
      </c>
      <c r="T699" s="42" t="s">
        <v>107</v>
      </c>
      <c r="U699" s="28" t="s">
        <v>107</v>
      </c>
      <c r="V699" s="28" t="s">
        <v>107</v>
      </c>
      <c r="W699" s="28" t="str">
        <f t="shared" si="10"/>
        <v>N.A.</v>
      </c>
      <c r="X699" s="57" t="s">
        <v>2413</v>
      </c>
      <c r="Y699" s="205">
        <v>0.01</v>
      </c>
      <c r="Z699" s="205">
        <v>0.01</v>
      </c>
      <c r="AA699" s="205">
        <v>0.01</v>
      </c>
      <c r="AB699" s="205">
        <v>0.01</v>
      </c>
      <c r="AC699" s="205">
        <v>1.4999999999999999E-2</v>
      </c>
      <c r="AD699" s="205">
        <v>1.4999999999999999E-2</v>
      </c>
      <c r="AE699" s="28" t="s">
        <v>113</v>
      </c>
      <c r="AF699" s="28" t="s">
        <v>113</v>
      </c>
      <c r="AG699" s="28" t="s">
        <v>113</v>
      </c>
      <c r="AH699" s="37">
        <v>1</v>
      </c>
      <c r="AI699" s="38">
        <v>15287736</v>
      </c>
      <c r="AJ699" s="38">
        <v>550358</v>
      </c>
      <c r="AK699" s="38">
        <v>1161868</v>
      </c>
      <c r="AL699" s="38" t="s">
        <v>107</v>
      </c>
      <c r="AM699" s="38" t="s">
        <v>107</v>
      </c>
      <c r="AN699" s="38">
        <v>11007170</v>
      </c>
      <c r="AO699" s="38">
        <v>794963</v>
      </c>
      <c r="AP699" s="38">
        <v>1284169</v>
      </c>
      <c r="AQ699" s="38">
        <v>489208</v>
      </c>
      <c r="AR699" s="38" t="s">
        <v>107</v>
      </c>
      <c r="AS699" s="38" t="s">
        <v>107</v>
      </c>
      <c r="AT699" s="38" t="s">
        <v>107</v>
      </c>
      <c r="AU699" s="38" t="s">
        <v>107</v>
      </c>
      <c r="AV699" s="38" t="s">
        <v>107</v>
      </c>
      <c r="AW699" s="38" t="s">
        <v>107</v>
      </c>
      <c r="AX699" s="38">
        <v>3057548</v>
      </c>
      <c r="AY699" s="38">
        <v>3057548</v>
      </c>
      <c r="AZ699" s="38">
        <v>3057548</v>
      </c>
      <c r="BA699" s="38">
        <v>3057548</v>
      </c>
      <c r="BB699" s="38" t="s">
        <v>107</v>
      </c>
      <c r="BC699" s="38">
        <v>1589924</v>
      </c>
      <c r="BD699" s="38">
        <v>1100717</v>
      </c>
      <c r="BE699" s="38">
        <v>1834529</v>
      </c>
      <c r="BF699" s="38">
        <v>3913660</v>
      </c>
      <c r="BG699" s="38">
        <v>7705019</v>
      </c>
      <c r="BH699" s="38">
        <v>281294</v>
      </c>
      <c r="BI699" s="38">
        <v>4280567</v>
      </c>
      <c r="BJ699" s="38">
        <v>1039566</v>
      </c>
      <c r="BK699" s="38" t="s">
        <v>107</v>
      </c>
      <c r="BL699" s="38" t="s">
        <v>107</v>
      </c>
      <c r="BM699" s="38" t="s">
        <v>107</v>
      </c>
      <c r="BN699" s="38">
        <v>4280567</v>
      </c>
      <c r="BO699" s="38">
        <v>305755</v>
      </c>
      <c r="BP699" s="38">
        <v>3057548</v>
      </c>
      <c r="BQ699" s="38">
        <v>10395661</v>
      </c>
      <c r="BR699" s="38" t="s">
        <v>107</v>
      </c>
      <c r="BS699" s="38">
        <v>1345321</v>
      </c>
      <c r="BT699" s="330">
        <v>0</v>
      </c>
      <c r="BU699" s="38">
        <v>0</v>
      </c>
      <c r="BV699" s="38">
        <v>6115094</v>
      </c>
      <c r="BW699" s="38">
        <v>8561132</v>
      </c>
      <c r="BX699" s="38">
        <v>12230189</v>
      </c>
      <c r="BY699" s="41" t="s">
        <v>114</v>
      </c>
      <c r="BZ699" s="41" t="s">
        <v>114</v>
      </c>
      <c r="CA699" s="41" t="s">
        <v>113</v>
      </c>
      <c r="CB699" s="41" t="s">
        <v>113</v>
      </c>
      <c r="CC699" s="41" t="s">
        <v>113</v>
      </c>
      <c r="CD699" s="41" t="s">
        <v>113</v>
      </c>
      <c r="CE699" s="41" t="s">
        <v>114</v>
      </c>
      <c r="CF699" s="42" t="s">
        <v>107</v>
      </c>
      <c r="CG699" s="28" t="s">
        <v>107</v>
      </c>
      <c r="CH699" s="28" t="s">
        <v>107</v>
      </c>
      <c r="CI699" s="28" t="s">
        <v>107</v>
      </c>
      <c r="CJ699" s="28" t="s">
        <v>107</v>
      </c>
      <c r="CK699" s="28" t="s">
        <v>107</v>
      </c>
      <c r="CL699" s="28" t="s">
        <v>107</v>
      </c>
      <c r="CM699" s="28" t="s">
        <v>107</v>
      </c>
      <c r="CN699" s="28" t="s">
        <v>107</v>
      </c>
      <c r="CO699" s="28" t="s">
        <v>107</v>
      </c>
      <c r="CP699" s="28" t="s">
        <v>107</v>
      </c>
      <c r="CQ699" s="28" t="s">
        <v>107</v>
      </c>
      <c r="CR699" s="28" t="s">
        <v>107</v>
      </c>
      <c r="CS699" s="28" t="s">
        <v>107</v>
      </c>
      <c r="CT699" s="28" t="s">
        <v>107</v>
      </c>
      <c r="CU699" s="332">
        <v>15899245</v>
      </c>
      <c r="CV699" s="43">
        <v>1</v>
      </c>
    </row>
    <row r="700" spans="1:100" ht="51">
      <c r="A700" s="28">
        <v>951</v>
      </c>
      <c r="B700" s="29" t="s">
        <v>254</v>
      </c>
      <c r="C700" s="29" t="s">
        <v>0</v>
      </c>
      <c r="D700" s="29" t="s">
        <v>337</v>
      </c>
      <c r="E700" s="42" t="s">
        <v>338</v>
      </c>
      <c r="F700" s="42" t="s">
        <v>107</v>
      </c>
      <c r="G700" s="30" t="s">
        <v>1978</v>
      </c>
      <c r="H700" s="42" t="s">
        <v>1776</v>
      </c>
      <c r="I700" s="28">
        <v>8806028</v>
      </c>
      <c r="J700" s="28" t="s">
        <v>1979</v>
      </c>
      <c r="K700" s="31" t="s">
        <v>341</v>
      </c>
      <c r="L700" s="32">
        <v>138</v>
      </c>
      <c r="M700" s="33">
        <v>5</v>
      </c>
      <c r="N700" s="34">
        <v>108000000</v>
      </c>
      <c r="O700" s="28" t="s">
        <v>338</v>
      </c>
      <c r="P700" s="28" t="s">
        <v>2415</v>
      </c>
      <c r="Q700" s="28" t="s">
        <v>112</v>
      </c>
      <c r="R700" s="28" t="s">
        <v>107</v>
      </c>
      <c r="S700" s="28" t="s">
        <v>107</v>
      </c>
      <c r="T700" s="42" t="s">
        <v>107</v>
      </c>
      <c r="U700" s="28" t="s">
        <v>107</v>
      </c>
      <c r="V700" s="28" t="s">
        <v>107</v>
      </c>
      <c r="W700" s="28" t="str">
        <f t="shared" si="10"/>
        <v>N.A.</v>
      </c>
      <c r="X700" s="57" t="s">
        <v>2413</v>
      </c>
      <c r="Y700" s="205">
        <v>0.01</v>
      </c>
      <c r="Z700" s="205">
        <v>0.01</v>
      </c>
      <c r="AA700" s="205">
        <v>0.01</v>
      </c>
      <c r="AB700" s="205">
        <v>0.01</v>
      </c>
      <c r="AC700" s="205">
        <v>1.4999999999999999E-2</v>
      </c>
      <c r="AD700" s="205">
        <v>1.4999999999999999E-2</v>
      </c>
      <c r="AE700" s="28" t="s">
        <v>113</v>
      </c>
      <c r="AF700" s="28" t="s">
        <v>113</v>
      </c>
      <c r="AG700" s="28" t="s">
        <v>113</v>
      </c>
      <c r="AH700" s="37">
        <v>1</v>
      </c>
      <c r="AI700" s="38">
        <v>15287736</v>
      </c>
      <c r="AJ700" s="38">
        <v>550358</v>
      </c>
      <c r="AK700" s="38">
        <v>1161868</v>
      </c>
      <c r="AL700" s="38" t="s">
        <v>107</v>
      </c>
      <c r="AM700" s="38" t="s">
        <v>107</v>
      </c>
      <c r="AN700" s="38">
        <v>11007170</v>
      </c>
      <c r="AO700" s="38">
        <v>794963</v>
      </c>
      <c r="AP700" s="38">
        <v>1284169</v>
      </c>
      <c r="AQ700" s="38">
        <v>489208</v>
      </c>
      <c r="AR700" s="38" t="s">
        <v>107</v>
      </c>
      <c r="AS700" s="38" t="s">
        <v>107</v>
      </c>
      <c r="AT700" s="38" t="s">
        <v>107</v>
      </c>
      <c r="AU700" s="38" t="s">
        <v>107</v>
      </c>
      <c r="AV700" s="38" t="s">
        <v>107</v>
      </c>
      <c r="AW700" s="38" t="s">
        <v>107</v>
      </c>
      <c r="AX700" s="38">
        <v>3057548</v>
      </c>
      <c r="AY700" s="38">
        <v>3057548</v>
      </c>
      <c r="AZ700" s="38">
        <v>3057548</v>
      </c>
      <c r="BA700" s="38">
        <v>3057548</v>
      </c>
      <c r="BB700" s="38" t="s">
        <v>107</v>
      </c>
      <c r="BC700" s="38">
        <v>1589924</v>
      </c>
      <c r="BD700" s="38">
        <v>1100717</v>
      </c>
      <c r="BE700" s="38">
        <v>1834529</v>
      </c>
      <c r="BF700" s="38">
        <v>3913660</v>
      </c>
      <c r="BG700" s="38">
        <v>7705019</v>
      </c>
      <c r="BH700" s="38">
        <v>281294</v>
      </c>
      <c r="BI700" s="38">
        <v>4280567</v>
      </c>
      <c r="BJ700" s="38">
        <v>1039566</v>
      </c>
      <c r="BK700" s="38" t="s">
        <v>107</v>
      </c>
      <c r="BL700" s="38" t="s">
        <v>107</v>
      </c>
      <c r="BM700" s="38" t="s">
        <v>107</v>
      </c>
      <c r="BN700" s="38">
        <v>4280567</v>
      </c>
      <c r="BO700" s="38">
        <v>305755</v>
      </c>
      <c r="BP700" s="38">
        <v>3057548</v>
      </c>
      <c r="BQ700" s="38">
        <v>10395661</v>
      </c>
      <c r="BR700" s="38" t="s">
        <v>107</v>
      </c>
      <c r="BS700" s="38">
        <v>1345321</v>
      </c>
      <c r="BT700" s="330">
        <v>0</v>
      </c>
      <c r="BU700" s="38">
        <v>0</v>
      </c>
      <c r="BV700" s="38">
        <v>6115094</v>
      </c>
      <c r="BW700" s="38">
        <v>8561132</v>
      </c>
      <c r="BX700" s="38">
        <v>12230189</v>
      </c>
      <c r="BY700" s="41" t="s">
        <v>114</v>
      </c>
      <c r="BZ700" s="41" t="s">
        <v>114</v>
      </c>
      <c r="CA700" s="41" t="s">
        <v>113</v>
      </c>
      <c r="CB700" s="41" t="s">
        <v>113</v>
      </c>
      <c r="CC700" s="41" t="s">
        <v>113</v>
      </c>
      <c r="CD700" s="41" t="s">
        <v>113</v>
      </c>
      <c r="CE700" s="41" t="s">
        <v>114</v>
      </c>
      <c r="CF700" s="42" t="s">
        <v>107</v>
      </c>
      <c r="CG700" s="28" t="s">
        <v>107</v>
      </c>
      <c r="CH700" s="28" t="s">
        <v>107</v>
      </c>
      <c r="CI700" s="28" t="s">
        <v>107</v>
      </c>
      <c r="CJ700" s="28" t="s">
        <v>107</v>
      </c>
      <c r="CK700" s="28" t="s">
        <v>107</v>
      </c>
      <c r="CL700" s="28" t="s">
        <v>107</v>
      </c>
      <c r="CM700" s="28" t="s">
        <v>107</v>
      </c>
      <c r="CN700" s="28" t="s">
        <v>107</v>
      </c>
      <c r="CO700" s="28" t="s">
        <v>107</v>
      </c>
      <c r="CP700" s="28" t="s">
        <v>107</v>
      </c>
      <c r="CQ700" s="28" t="s">
        <v>107</v>
      </c>
      <c r="CR700" s="28" t="s">
        <v>107</v>
      </c>
      <c r="CS700" s="28" t="s">
        <v>107</v>
      </c>
      <c r="CT700" s="28" t="s">
        <v>107</v>
      </c>
      <c r="CU700" s="332">
        <v>15899245</v>
      </c>
      <c r="CV700" s="43">
        <v>1</v>
      </c>
    </row>
    <row r="701" spans="1:100" ht="38.25">
      <c r="A701" s="28">
        <v>952</v>
      </c>
      <c r="B701" s="29" t="s">
        <v>254</v>
      </c>
      <c r="C701" s="29" t="s">
        <v>0</v>
      </c>
      <c r="D701" s="72" t="s">
        <v>665</v>
      </c>
      <c r="E701" s="42" t="s">
        <v>666</v>
      </c>
      <c r="F701" s="42" t="s">
        <v>338</v>
      </c>
      <c r="G701" s="42" t="s">
        <v>1980</v>
      </c>
      <c r="H701" s="42" t="s">
        <v>400</v>
      </c>
      <c r="I701" s="28">
        <v>3021100</v>
      </c>
      <c r="J701" s="28" t="s">
        <v>1981</v>
      </c>
      <c r="K701" s="31" t="s">
        <v>674</v>
      </c>
      <c r="L701" s="56">
        <v>168</v>
      </c>
      <c r="M701" s="33" t="s">
        <v>107</v>
      </c>
      <c r="N701" s="34">
        <v>171000000</v>
      </c>
      <c r="O701" s="28" t="s">
        <v>338</v>
      </c>
      <c r="P701" s="28" t="s">
        <v>2415</v>
      </c>
      <c r="Q701" s="28" t="s">
        <v>360</v>
      </c>
      <c r="R701" s="28" t="s">
        <v>107</v>
      </c>
      <c r="S701" s="28" t="s">
        <v>107</v>
      </c>
      <c r="T701" s="42" t="s">
        <v>107</v>
      </c>
      <c r="U701" s="28" t="s">
        <v>107</v>
      </c>
      <c r="V701" s="28" t="s">
        <v>107</v>
      </c>
      <c r="W701" s="28" t="str">
        <f t="shared" si="10"/>
        <v>N.A.</v>
      </c>
      <c r="X701" s="57" t="s">
        <v>2412</v>
      </c>
      <c r="Y701" s="207">
        <v>0.05</v>
      </c>
      <c r="Z701" s="207">
        <v>5.1999999999999998E-2</v>
      </c>
      <c r="AA701" s="207">
        <v>5.2999999999999999E-2</v>
      </c>
      <c r="AB701" s="207">
        <v>0.06</v>
      </c>
      <c r="AC701" s="207">
        <v>7.0000000000000007E-2</v>
      </c>
      <c r="AD701" s="207">
        <v>7.0000000000000007E-2</v>
      </c>
      <c r="AE701" s="28" t="s">
        <v>113</v>
      </c>
      <c r="AF701" s="28" t="s">
        <v>113</v>
      </c>
      <c r="AG701" s="28" t="s">
        <v>113</v>
      </c>
      <c r="AH701" s="37">
        <v>1</v>
      </c>
      <c r="AI701" s="38">
        <v>8689479</v>
      </c>
      <c r="AJ701" s="38">
        <v>340397</v>
      </c>
      <c r="AK701" s="38">
        <v>1157349</v>
      </c>
      <c r="AL701" s="38">
        <v>2859333</v>
      </c>
      <c r="AM701" s="38">
        <v>2178539</v>
      </c>
      <c r="AN701" s="38">
        <v>9531108</v>
      </c>
      <c r="AO701" s="38" t="s">
        <v>107</v>
      </c>
      <c r="AP701" s="38" t="s">
        <v>107</v>
      </c>
      <c r="AQ701" s="38">
        <v>340397</v>
      </c>
      <c r="AR701" s="38" t="s">
        <v>107</v>
      </c>
      <c r="AS701" s="38" t="s">
        <v>107</v>
      </c>
      <c r="AT701" s="38" t="s">
        <v>107</v>
      </c>
      <c r="AU701" s="38" t="s">
        <v>107</v>
      </c>
      <c r="AV701" s="38" t="s">
        <v>107</v>
      </c>
      <c r="AW701" s="38">
        <v>2178539</v>
      </c>
      <c r="AX701" s="38">
        <v>2587015</v>
      </c>
      <c r="AY701" s="38">
        <v>2587015</v>
      </c>
      <c r="AZ701" s="38">
        <v>2178539</v>
      </c>
      <c r="BA701" s="38">
        <v>2178539</v>
      </c>
      <c r="BB701" s="38" t="s">
        <v>107</v>
      </c>
      <c r="BC701" s="38">
        <v>1770063</v>
      </c>
      <c r="BD701" s="38">
        <v>408476</v>
      </c>
      <c r="BE701" s="38">
        <v>1633904</v>
      </c>
      <c r="BF701" s="38">
        <v>3812444</v>
      </c>
      <c r="BG701" s="38">
        <v>3812444</v>
      </c>
      <c r="BH701" s="38">
        <v>136159</v>
      </c>
      <c r="BI701" s="38">
        <v>3540126</v>
      </c>
      <c r="BJ701" s="38">
        <v>816952</v>
      </c>
      <c r="BK701" s="38">
        <v>2587015</v>
      </c>
      <c r="BL701" s="38">
        <v>2587015</v>
      </c>
      <c r="BM701" s="38">
        <v>2587015</v>
      </c>
      <c r="BN701" s="38">
        <v>2995491</v>
      </c>
      <c r="BO701" s="38">
        <v>272318</v>
      </c>
      <c r="BP701" s="38">
        <v>2723174</v>
      </c>
      <c r="BQ701" s="38">
        <v>8850315</v>
      </c>
      <c r="BR701" s="38" t="s">
        <v>107</v>
      </c>
      <c r="BS701" s="38">
        <v>1089270</v>
      </c>
      <c r="BT701" s="330">
        <v>0</v>
      </c>
      <c r="BU701" s="38">
        <v>8850315</v>
      </c>
      <c r="BV701" s="38">
        <v>6807934</v>
      </c>
      <c r="BW701" s="38">
        <v>9531108</v>
      </c>
      <c r="BX701" s="38">
        <v>13615869</v>
      </c>
      <c r="BY701" s="41" t="s">
        <v>114</v>
      </c>
      <c r="BZ701" s="41" t="s">
        <v>114</v>
      </c>
      <c r="CA701" s="41" t="s">
        <v>113</v>
      </c>
      <c r="CB701" s="41" t="s">
        <v>113</v>
      </c>
      <c r="CC701" s="41" t="s">
        <v>113</v>
      </c>
      <c r="CD701" s="41" t="s">
        <v>113</v>
      </c>
      <c r="CE701" s="41" t="s">
        <v>114</v>
      </c>
      <c r="CF701" s="42" t="s">
        <v>107</v>
      </c>
      <c r="CG701" s="28" t="s">
        <v>107</v>
      </c>
      <c r="CH701" s="28" t="s">
        <v>107</v>
      </c>
      <c r="CI701" s="28" t="s">
        <v>107</v>
      </c>
      <c r="CJ701" s="28" t="s">
        <v>107</v>
      </c>
      <c r="CK701" s="28" t="s">
        <v>107</v>
      </c>
      <c r="CL701" s="28" t="s">
        <v>107</v>
      </c>
      <c r="CM701" s="28" t="s">
        <v>107</v>
      </c>
      <c r="CN701" s="28" t="s">
        <v>107</v>
      </c>
      <c r="CO701" s="28" t="s">
        <v>107</v>
      </c>
      <c r="CP701" s="28" t="s">
        <v>107</v>
      </c>
      <c r="CQ701" s="28" t="s">
        <v>107</v>
      </c>
      <c r="CR701" s="28" t="s">
        <v>107</v>
      </c>
      <c r="CS701" s="28" t="s">
        <v>107</v>
      </c>
      <c r="CT701" s="28" t="s">
        <v>107</v>
      </c>
      <c r="CU701" s="332">
        <v>13285004</v>
      </c>
      <c r="CV701" s="43">
        <v>1</v>
      </c>
    </row>
    <row r="702" spans="1:100" ht="38.25">
      <c r="A702" s="28">
        <v>953</v>
      </c>
      <c r="B702" s="29" t="s">
        <v>254</v>
      </c>
      <c r="C702" s="29" t="s">
        <v>0</v>
      </c>
      <c r="D702" s="135" t="s">
        <v>665</v>
      </c>
      <c r="E702" s="60" t="s">
        <v>666</v>
      </c>
      <c r="F702" s="60" t="s">
        <v>346</v>
      </c>
      <c r="G702" s="194" t="s">
        <v>1982</v>
      </c>
      <c r="H702" s="42" t="s">
        <v>400</v>
      </c>
      <c r="I702" s="28">
        <v>3021101</v>
      </c>
      <c r="J702" s="28" t="s">
        <v>1983</v>
      </c>
      <c r="K702" s="31" t="s">
        <v>674</v>
      </c>
      <c r="L702" s="56">
        <v>168</v>
      </c>
      <c r="M702" s="33" t="s">
        <v>107</v>
      </c>
      <c r="N702" s="34">
        <v>196000000</v>
      </c>
      <c r="O702" s="60" t="s">
        <v>346</v>
      </c>
      <c r="P702" s="28" t="s">
        <v>2415</v>
      </c>
      <c r="Q702" s="28" t="s">
        <v>360</v>
      </c>
      <c r="R702" s="28" t="s">
        <v>107</v>
      </c>
      <c r="S702" s="28" t="s">
        <v>107</v>
      </c>
      <c r="T702" s="42" t="s">
        <v>107</v>
      </c>
      <c r="U702" s="28" t="s">
        <v>107</v>
      </c>
      <c r="V702" s="28" t="s">
        <v>107</v>
      </c>
      <c r="W702" s="28" t="str">
        <f t="shared" si="10"/>
        <v>N.A.</v>
      </c>
      <c r="X702" s="57" t="s">
        <v>2413</v>
      </c>
      <c r="Y702" s="342">
        <v>4.9000000000000002E-2</v>
      </c>
      <c r="Z702" s="342">
        <v>4.9000000000000002E-2</v>
      </c>
      <c r="AA702" s="342">
        <v>4.9000000000000002E-2</v>
      </c>
      <c r="AB702" s="342">
        <v>4.9000000000000002E-2</v>
      </c>
      <c r="AC702" s="342">
        <v>5.5E-2</v>
      </c>
      <c r="AD702" s="342">
        <v>5.5E-2</v>
      </c>
      <c r="AE702" s="28" t="s">
        <v>1251</v>
      </c>
      <c r="AF702" s="28" t="s">
        <v>1251</v>
      </c>
      <c r="AG702" s="28" t="s">
        <v>1251</v>
      </c>
      <c r="AH702" s="123">
        <v>1</v>
      </c>
      <c r="AI702" s="38">
        <v>8689479</v>
      </c>
      <c r="AJ702" s="38">
        <v>550358</v>
      </c>
      <c r="AK702" s="38">
        <v>1161868</v>
      </c>
      <c r="AL702" s="38">
        <v>3791359</v>
      </c>
      <c r="AM702" s="38">
        <v>3057548</v>
      </c>
      <c r="AN702" s="38">
        <v>11007170</v>
      </c>
      <c r="AO702" s="38">
        <v>794963</v>
      </c>
      <c r="AP702" s="38">
        <v>1284169</v>
      </c>
      <c r="AQ702" s="38">
        <v>489208</v>
      </c>
      <c r="AR702" s="38" t="s">
        <v>107</v>
      </c>
      <c r="AS702" s="38" t="s">
        <v>107</v>
      </c>
      <c r="AT702" s="38" t="s">
        <v>107</v>
      </c>
      <c r="AU702" s="38" t="s">
        <v>107</v>
      </c>
      <c r="AV702" s="38" t="s">
        <v>107</v>
      </c>
      <c r="AW702" s="38">
        <v>2446038</v>
      </c>
      <c r="AX702" s="38">
        <v>3057548</v>
      </c>
      <c r="AY702" s="38">
        <v>3057548</v>
      </c>
      <c r="AZ702" s="38">
        <v>3057548</v>
      </c>
      <c r="BA702" s="38">
        <v>3057548</v>
      </c>
      <c r="BB702" s="38" t="s">
        <v>107</v>
      </c>
      <c r="BC702" s="38">
        <v>1589924</v>
      </c>
      <c r="BD702" s="38">
        <v>1100717</v>
      </c>
      <c r="BE702" s="38">
        <v>1834529</v>
      </c>
      <c r="BF702" s="38">
        <v>3913660</v>
      </c>
      <c r="BG702" s="38">
        <v>7705019</v>
      </c>
      <c r="BH702" s="38">
        <v>281294</v>
      </c>
      <c r="BI702" s="38">
        <v>4280567</v>
      </c>
      <c r="BJ702" s="38">
        <v>1039566</v>
      </c>
      <c r="BK702" s="38">
        <v>2323736</v>
      </c>
      <c r="BL702" s="38">
        <v>2323736</v>
      </c>
      <c r="BM702" s="38">
        <v>2323736</v>
      </c>
      <c r="BN702" s="38">
        <v>4280567</v>
      </c>
      <c r="BO702" s="38">
        <v>305755</v>
      </c>
      <c r="BP702" s="38">
        <v>3057548</v>
      </c>
      <c r="BQ702" s="38">
        <v>10395661</v>
      </c>
      <c r="BR702" s="38" t="s">
        <v>107</v>
      </c>
      <c r="BS702" s="38">
        <v>1345321</v>
      </c>
      <c r="BT702" s="330">
        <v>0</v>
      </c>
      <c r="BU702" s="38">
        <v>10395661</v>
      </c>
      <c r="BV702" s="38">
        <v>6115094</v>
      </c>
      <c r="BW702" s="38">
        <v>8561132</v>
      </c>
      <c r="BX702" s="38">
        <v>12230189</v>
      </c>
      <c r="BY702" s="53" t="s">
        <v>114</v>
      </c>
      <c r="BZ702" s="53" t="s">
        <v>114</v>
      </c>
      <c r="CA702" s="53" t="s">
        <v>113</v>
      </c>
      <c r="CB702" s="53" t="s">
        <v>113</v>
      </c>
      <c r="CC702" s="53" t="s">
        <v>113</v>
      </c>
      <c r="CD702" s="53" t="s">
        <v>113</v>
      </c>
      <c r="CE702" s="53" t="s">
        <v>114</v>
      </c>
      <c r="CF702" s="49" t="s">
        <v>107</v>
      </c>
      <c r="CG702" s="49" t="s">
        <v>107</v>
      </c>
      <c r="CH702" s="49" t="s">
        <v>107</v>
      </c>
      <c r="CI702" s="49" t="s">
        <v>107</v>
      </c>
      <c r="CJ702" s="49" t="s">
        <v>107</v>
      </c>
      <c r="CK702" s="49" t="s">
        <v>107</v>
      </c>
      <c r="CL702" s="49" t="s">
        <v>107</v>
      </c>
      <c r="CM702" s="49" t="s">
        <v>107</v>
      </c>
      <c r="CN702" s="49" t="s">
        <v>107</v>
      </c>
      <c r="CO702" s="49" t="s">
        <v>107</v>
      </c>
      <c r="CP702" s="49" t="s">
        <v>107</v>
      </c>
      <c r="CQ702" s="49" t="s">
        <v>107</v>
      </c>
      <c r="CR702" s="49" t="s">
        <v>107</v>
      </c>
      <c r="CS702" s="49" t="s">
        <v>107</v>
      </c>
      <c r="CT702" s="49" t="s">
        <v>107</v>
      </c>
      <c r="CU702" s="332">
        <v>15899245</v>
      </c>
      <c r="CV702" s="43">
        <v>1</v>
      </c>
    </row>
    <row r="703" spans="1:100" ht="38.25">
      <c r="A703" s="28">
        <v>954</v>
      </c>
      <c r="B703" s="29" t="s">
        <v>254</v>
      </c>
      <c r="C703" s="29" t="s">
        <v>0</v>
      </c>
      <c r="D703" s="29" t="s">
        <v>665</v>
      </c>
      <c r="E703" s="42" t="s">
        <v>666</v>
      </c>
      <c r="F703" s="42" t="s">
        <v>346</v>
      </c>
      <c r="G703" s="42" t="s">
        <v>1984</v>
      </c>
      <c r="H703" s="42" t="s">
        <v>400</v>
      </c>
      <c r="I703" s="28">
        <v>3021102</v>
      </c>
      <c r="J703" s="28" t="s">
        <v>1985</v>
      </c>
      <c r="K703" s="31" t="s">
        <v>674</v>
      </c>
      <c r="L703" s="56">
        <v>168</v>
      </c>
      <c r="M703" s="33" t="s">
        <v>107</v>
      </c>
      <c r="N703" s="34">
        <v>201000000</v>
      </c>
      <c r="O703" s="28" t="s">
        <v>346</v>
      </c>
      <c r="P703" s="28" t="s">
        <v>130</v>
      </c>
      <c r="Q703" s="28" t="s">
        <v>360</v>
      </c>
      <c r="R703" s="28" t="s">
        <v>107</v>
      </c>
      <c r="S703" s="28" t="s">
        <v>107</v>
      </c>
      <c r="T703" s="42" t="s">
        <v>107</v>
      </c>
      <c r="U703" s="28" t="s">
        <v>107</v>
      </c>
      <c r="V703" s="28" t="s">
        <v>107</v>
      </c>
      <c r="W703" s="28" t="str">
        <f t="shared" si="10"/>
        <v>N.A.</v>
      </c>
      <c r="X703" s="57" t="s">
        <v>2413</v>
      </c>
      <c r="Y703" s="207">
        <v>0.05</v>
      </c>
      <c r="Z703" s="207">
        <v>5.1999999999999998E-2</v>
      </c>
      <c r="AA703" s="207">
        <v>5.2999999999999999E-2</v>
      </c>
      <c r="AB703" s="207">
        <v>0.06</v>
      </c>
      <c r="AC703" s="207">
        <v>7.0000000000000007E-2</v>
      </c>
      <c r="AD703" s="207">
        <v>7.0000000000000007E-2</v>
      </c>
      <c r="AE703" s="28" t="s">
        <v>113</v>
      </c>
      <c r="AF703" s="28" t="s">
        <v>113</v>
      </c>
      <c r="AG703" s="28" t="s">
        <v>113</v>
      </c>
      <c r="AH703" s="37">
        <v>1</v>
      </c>
      <c r="AI703" s="38">
        <v>8689479</v>
      </c>
      <c r="AJ703" s="38">
        <v>340397</v>
      </c>
      <c r="AK703" s="38">
        <v>1157349</v>
      </c>
      <c r="AL703" s="38">
        <v>2859333</v>
      </c>
      <c r="AM703" s="38">
        <v>2178539</v>
      </c>
      <c r="AN703" s="38">
        <v>9531108</v>
      </c>
      <c r="AO703" s="38" t="s">
        <v>107</v>
      </c>
      <c r="AP703" s="38" t="s">
        <v>107</v>
      </c>
      <c r="AQ703" s="38">
        <v>340397</v>
      </c>
      <c r="AR703" s="38" t="s">
        <v>107</v>
      </c>
      <c r="AS703" s="38" t="s">
        <v>107</v>
      </c>
      <c r="AT703" s="38" t="s">
        <v>107</v>
      </c>
      <c r="AU703" s="38" t="s">
        <v>107</v>
      </c>
      <c r="AV703" s="38" t="s">
        <v>107</v>
      </c>
      <c r="AW703" s="38">
        <v>2178539</v>
      </c>
      <c r="AX703" s="38">
        <v>2587015</v>
      </c>
      <c r="AY703" s="38">
        <v>2587015</v>
      </c>
      <c r="AZ703" s="38">
        <v>2178539</v>
      </c>
      <c r="BA703" s="38">
        <v>2178539</v>
      </c>
      <c r="BB703" s="38" t="s">
        <v>107</v>
      </c>
      <c r="BC703" s="38" t="s">
        <v>107</v>
      </c>
      <c r="BD703" s="38">
        <v>408476</v>
      </c>
      <c r="BE703" s="38">
        <v>1633904</v>
      </c>
      <c r="BF703" s="38">
        <v>3812444</v>
      </c>
      <c r="BG703" s="38">
        <v>3812444</v>
      </c>
      <c r="BH703" s="38">
        <v>136159</v>
      </c>
      <c r="BI703" s="38">
        <v>3540126</v>
      </c>
      <c r="BJ703" s="38">
        <v>816952</v>
      </c>
      <c r="BK703" s="38">
        <v>2587015</v>
      </c>
      <c r="BL703" s="38">
        <v>2587015</v>
      </c>
      <c r="BM703" s="38">
        <v>2587015</v>
      </c>
      <c r="BN703" s="38">
        <v>2995491</v>
      </c>
      <c r="BO703" s="38">
        <v>272318</v>
      </c>
      <c r="BP703" s="38">
        <v>2723174</v>
      </c>
      <c r="BQ703" s="38">
        <v>8850315</v>
      </c>
      <c r="BR703" s="38" t="s">
        <v>107</v>
      </c>
      <c r="BS703" s="38">
        <v>1089270</v>
      </c>
      <c r="BT703" s="330">
        <v>0</v>
      </c>
      <c r="BU703" s="38">
        <v>8850315</v>
      </c>
      <c r="BV703" s="38">
        <v>6807934</v>
      </c>
      <c r="BW703" s="38">
        <v>9531108</v>
      </c>
      <c r="BX703" s="38">
        <v>13615869</v>
      </c>
      <c r="BY703" s="41" t="s">
        <v>113</v>
      </c>
      <c r="BZ703" s="41" t="s">
        <v>113</v>
      </c>
      <c r="CA703" s="41" t="s">
        <v>113</v>
      </c>
      <c r="CB703" s="41" t="s">
        <v>113</v>
      </c>
      <c r="CC703" s="41" t="s">
        <v>113</v>
      </c>
      <c r="CD703" s="41" t="s">
        <v>114</v>
      </c>
      <c r="CE703" s="41" t="s">
        <v>114</v>
      </c>
      <c r="CF703" s="42" t="s">
        <v>107</v>
      </c>
      <c r="CG703" s="28" t="s">
        <v>107</v>
      </c>
      <c r="CH703" s="28" t="s">
        <v>107</v>
      </c>
      <c r="CI703" s="28" t="s">
        <v>107</v>
      </c>
      <c r="CJ703" s="28" t="s">
        <v>107</v>
      </c>
      <c r="CK703" s="28" t="s">
        <v>107</v>
      </c>
      <c r="CL703" s="28" t="s">
        <v>107</v>
      </c>
      <c r="CM703" s="28" t="s">
        <v>107</v>
      </c>
      <c r="CN703" s="28" t="s">
        <v>107</v>
      </c>
      <c r="CO703" s="28" t="s">
        <v>107</v>
      </c>
      <c r="CP703" s="28" t="s">
        <v>107</v>
      </c>
      <c r="CQ703" s="28" t="s">
        <v>107</v>
      </c>
      <c r="CR703" s="28" t="s">
        <v>107</v>
      </c>
      <c r="CS703" s="28" t="s">
        <v>107</v>
      </c>
      <c r="CT703" s="28" t="s">
        <v>107</v>
      </c>
      <c r="CU703" s="332">
        <v>13741135</v>
      </c>
      <c r="CV703" s="43">
        <v>1</v>
      </c>
    </row>
    <row r="704" spans="1:100" ht="38.25">
      <c r="A704" s="28">
        <v>956</v>
      </c>
      <c r="B704" s="29" t="s">
        <v>254</v>
      </c>
      <c r="C704" s="29" t="s">
        <v>0</v>
      </c>
      <c r="D704" s="29" t="s">
        <v>665</v>
      </c>
      <c r="E704" s="42" t="s">
        <v>666</v>
      </c>
      <c r="F704" s="42" t="s">
        <v>346</v>
      </c>
      <c r="G704" s="42" t="s">
        <v>1988</v>
      </c>
      <c r="H704" s="42" t="s">
        <v>400</v>
      </c>
      <c r="I704" s="28">
        <v>3021104</v>
      </c>
      <c r="J704" s="28" t="s">
        <v>1989</v>
      </c>
      <c r="K704" s="31" t="s">
        <v>686</v>
      </c>
      <c r="L704" s="56">
        <v>237</v>
      </c>
      <c r="M704" s="33" t="s">
        <v>107</v>
      </c>
      <c r="N704" s="34">
        <v>274000000</v>
      </c>
      <c r="O704" s="28" t="s">
        <v>346</v>
      </c>
      <c r="P704" s="28" t="s">
        <v>130</v>
      </c>
      <c r="Q704" s="28" t="s">
        <v>360</v>
      </c>
      <c r="R704" s="28" t="s">
        <v>107</v>
      </c>
      <c r="S704" s="28" t="s">
        <v>107</v>
      </c>
      <c r="T704" s="42" t="s">
        <v>107</v>
      </c>
      <c r="U704" s="28" t="s">
        <v>107</v>
      </c>
      <c r="V704" s="28" t="s">
        <v>107</v>
      </c>
      <c r="W704" s="28" t="str">
        <f t="shared" si="10"/>
        <v>N.A.</v>
      </c>
      <c r="X704" s="57" t="s">
        <v>2414</v>
      </c>
      <c r="Y704" s="205">
        <v>0.06</v>
      </c>
      <c r="Z704" s="205">
        <v>7.0000000000000007E-2</v>
      </c>
      <c r="AA704" s="205">
        <v>0.08</v>
      </c>
      <c r="AB704" s="205">
        <v>0.09</v>
      </c>
      <c r="AC704" s="205">
        <v>0.1</v>
      </c>
      <c r="AD704" s="205">
        <v>0.12</v>
      </c>
      <c r="AE704" s="28" t="s">
        <v>1251</v>
      </c>
      <c r="AF704" s="28" t="s">
        <v>1251</v>
      </c>
      <c r="AG704" s="28" t="s">
        <v>1251</v>
      </c>
      <c r="AH704" s="37">
        <v>1</v>
      </c>
      <c r="AI704" s="38">
        <v>13479711</v>
      </c>
      <c r="AJ704" s="38">
        <v>340397</v>
      </c>
      <c r="AK704" s="38">
        <v>1157349</v>
      </c>
      <c r="AL704" s="38">
        <v>2859333</v>
      </c>
      <c r="AM704" s="38">
        <v>2178539</v>
      </c>
      <c r="AN704" s="38">
        <v>9531108</v>
      </c>
      <c r="AO704" s="38" t="s">
        <v>107</v>
      </c>
      <c r="AP704" s="38">
        <v>1157349</v>
      </c>
      <c r="AQ704" s="38">
        <v>340397</v>
      </c>
      <c r="AR704" s="38" t="s">
        <v>107</v>
      </c>
      <c r="AS704" s="38" t="s">
        <v>107</v>
      </c>
      <c r="AT704" s="38" t="s">
        <v>107</v>
      </c>
      <c r="AU704" s="38" t="s">
        <v>107</v>
      </c>
      <c r="AV704" s="38" t="s">
        <v>107</v>
      </c>
      <c r="AW704" s="38">
        <v>2178539</v>
      </c>
      <c r="AX704" s="38">
        <v>2587015</v>
      </c>
      <c r="AY704" s="38">
        <v>2587015</v>
      </c>
      <c r="AZ704" s="38">
        <v>2178539</v>
      </c>
      <c r="BA704" s="38">
        <v>2178539</v>
      </c>
      <c r="BB704" s="38" t="s">
        <v>107</v>
      </c>
      <c r="BC704" s="38" t="s">
        <v>107</v>
      </c>
      <c r="BD704" s="38">
        <v>408476</v>
      </c>
      <c r="BE704" s="38">
        <v>1633904</v>
      </c>
      <c r="BF704" s="38">
        <v>3812444</v>
      </c>
      <c r="BG704" s="38">
        <v>3812444</v>
      </c>
      <c r="BH704" s="38">
        <v>136159</v>
      </c>
      <c r="BI704" s="38">
        <v>3540126</v>
      </c>
      <c r="BJ704" s="38">
        <v>816952</v>
      </c>
      <c r="BK704" s="38">
        <v>3403968</v>
      </c>
      <c r="BL704" s="38">
        <v>3403968</v>
      </c>
      <c r="BM704" s="38">
        <v>3403968</v>
      </c>
      <c r="BN704" s="38">
        <v>2995491</v>
      </c>
      <c r="BO704" s="38">
        <v>272318</v>
      </c>
      <c r="BP704" s="38">
        <v>2723174</v>
      </c>
      <c r="BQ704" s="38">
        <v>8850315</v>
      </c>
      <c r="BR704" s="38" t="s">
        <v>107</v>
      </c>
      <c r="BS704" s="38">
        <v>1089270</v>
      </c>
      <c r="BT704" s="330">
        <v>0</v>
      </c>
      <c r="BU704" s="38">
        <v>8850315</v>
      </c>
      <c r="BV704" s="38">
        <v>6807934</v>
      </c>
      <c r="BW704" s="38">
        <v>9531108</v>
      </c>
      <c r="BX704" s="38">
        <v>13615869</v>
      </c>
      <c r="BY704" s="41" t="s">
        <v>113</v>
      </c>
      <c r="BZ704" s="41" t="s">
        <v>113</v>
      </c>
      <c r="CA704" s="41" t="s">
        <v>113</v>
      </c>
      <c r="CB704" s="41" t="s">
        <v>113</v>
      </c>
      <c r="CC704" s="41" t="s">
        <v>113</v>
      </c>
      <c r="CD704" s="41" t="s">
        <v>113</v>
      </c>
      <c r="CE704" s="41" t="s">
        <v>114</v>
      </c>
      <c r="CF704" s="42" t="s">
        <v>107</v>
      </c>
      <c r="CG704" s="28" t="s">
        <v>107</v>
      </c>
      <c r="CH704" s="28" t="s">
        <v>107</v>
      </c>
      <c r="CI704" s="28" t="s">
        <v>107</v>
      </c>
      <c r="CJ704" s="28" t="s">
        <v>107</v>
      </c>
      <c r="CK704" s="28" t="s">
        <v>107</v>
      </c>
      <c r="CL704" s="28" t="s">
        <v>107</v>
      </c>
      <c r="CM704" s="28" t="s">
        <v>107</v>
      </c>
      <c r="CN704" s="28" t="s">
        <v>107</v>
      </c>
      <c r="CO704" s="28" t="s">
        <v>107</v>
      </c>
      <c r="CP704" s="28" t="s">
        <v>107</v>
      </c>
      <c r="CQ704" s="28" t="s">
        <v>107</v>
      </c>
      <c r="CR704" s="28" t="s">
        <v>107</v>
      </c>
      <c r="CS704" s="28" t="s">
        <v>107</v>
      </c>
      <c r="CT704" s="28" t="s">
        <v>107</v>
      </c>
      <c r="CU704" s="332">
        <v>4641650</v>
      </c>
      <c r="CV704" s="43">
        <v>1</v>
      </c>
    </row>
    <row r="705" spans="1:100" ht="51">
      <c r="A705" s="28">
        <v>957</v>
      </c>
      <c r="B705" s="29" t="s">
        <v>254</v>
      </c>
      <c r="C705" s="29" t="s">
        <v>0</v>
      </c>
      <c r="D705" s="29" t="s">
        <v>665</v>
      </c>
      <c r="E705" s="42" t="s">
        <v>666</v>
      </c>
      <c r="F705" s="42" t="s">
        <v>338</v>
      </c>
      <c r="G705" s="42" t="s">
        <v>1990</v>
      </c>
      <c r="H705" s="42" t="s">
        <v>1991</v>
      </c>
      <c r="I705" s="42">
        <v>15821015</v>
      </c>
      <c r="J705" s="28" t="s">
        <v>1992</v>
      </c>
      <c r="K705" s="31" t="s">
        <v>669</v>
      </c>
      <c r="L705" s="56">
        <v>137</v>
      </c>
      <c r="M705" s="33" t="s">
        <v>107</v>
      </c>
      <c r="N705" s="34">
        <v>145000000</v>
      </c>
      <c r="O705" s="28" t="s">
        <v>338</v>
      </c>
      <c r="P705" s="28" t="s">
        <v>130</v>
      </c>
      <c r="Q705" s="28" t="s">
        <v>112</v>
      </c>
      <c r="R705" s="28" t="s">
        <v>107</v>
      </c>
      <c r="S705" s="28" t="s">
        <v>107</v>
      </c>
      <c r="T705" s="42" t="s">
        <v>107</v>
      </c>
      <c r="U705" s="28" t="s">
        <v>107</v>
      </c>
      <c r="V705" s="28" t="s">
        <v>107</v>
      </c>
      <c r="W705" s="28" t="str">
        <f t="shared" si="10"/>
        <v>N.A.</v>
      </c>
      <c r="X705" s="57" t="s">
        <v>2412</v>
      </c>
      <c r="Y705" s="207">
        <v>0.05</v>
      </c>
      <c r="Z705" s="207">
        <v>5.1999999999999998E-2</v>
      </c>
      <c r="AA705" s="207">
        <v>5.2999999999999999E-2</v>
      </c>
      <c r="AB705" s="207">
        <v>0.06</v>
      </c>
      <c r="AC705" s="207">
        <v>7.0000000000000007E-2</v>
      </c>
      <c r="AD705" s="207">
        <v>7.0000000000000007E-2</v>
      </c>
      <c r="AE705" s="28" t="s">
        <v>113</v>
      </c>
      <c r="AF705" s="28" t="s">
        <v>113</v>
      </c>
      <c r="AG705" s="28" t="s">
        <v>113</v>
      </c>
      <c r="AH705" s="37">
        <v>1</v>
      </c>
      <c r="AI705" s="38">
        <v>8689479</v>
      </c>
      <c r="AJ705" s="38">
        <v>340397</v>
      </c>
      <c r="AK705" s="38">
        <v>1157349</v>
      </c>
      <c r="AL705" s="38">
        <v>2859333</v>
      </c>
      <c r="AM705" s="38">
        <v>2178539</v>
      </c>
      <c r="AN705" s="38">
        <v>9531108</v>
      </c>
      <c r="AO705" s="38" t="s">
        <v>107</v>
      </c>
      <c r="AP705" s="38" t="s">
        <v>107</v>
      </c>
      <c r="AQ705" s="38">
        <v>340397</v>
      </c>
      <c r="AR705" s="38" t="s">
        <v>107</v>
      </c>
      <c r="AS705" s="38" t="s">
        <v>107</v>
      </c>
      <c r="AT705" s="38" t="s">
        <v>107</v>
      </c>
      <c r="AU705" s="38" t="s">
        <v>107</v>
      </c>
      <c r="AV705" s="38" t="s">
        <v>107</v>
      </c>
      <c r="AW705" s="38" t="s">
        <v>107</v>
      </c>
      <c r="AX705" s="38">
        <v>2587015</v>
      </c>
      <c r="AY705" s="38">
        <v>2587015</v>
      </c>
      <c r="AZ705" s="38">
        <v>2178539</v>
      </c>
      <c r="BA705" s="38">
        <v>2178539</v>
      </c>
      <c r="BB705" s="38" t="s">
        <v>107</v>
      </c>
      <c r="BC705" s="38" t="s">
        <v>107</v>
      </c>
      <c r="BD705" s="38">
        <v>408476</v>
      </c>
      <c r="BE705" s="38">
        <v>1633904</v>
      </c>
      <c r="BF705" s="38">
        <v>3812444</v>
      </c>
      <c r="BG705" s="38">
        <v>3812444</v>
      </c>
      <c r="BH705" s="38">
        <v>136159</v>
      </c>
      <c r="BI705" s="38">
        <v>3540126</v>
      </c>
      <c r="BJ705" s="38">
        <v>816952</v>
      </c>
      <c r="BK705" s="38">
        <v>3403968</v>
      </c>
      <c r="BL705" s="38">
        <v>3403968</v>
      </c>
      <c r="BM705" s="38">
        <v>3403968</v>
      </c>
      <c r="BN705" s="38">
        <v>2995491</v>
      </c>
      <c r="BO705" s="38">
        <v>272318</v>
      </c>
      <c r="BP705" s="38">
        <v>2723174</v>
      </c>
      <c r="BQ705" s="38">
        <v>8850315</v>
      </c>
      <c r="BR705" s="38" t="s">
        <v>107</v>
      </c>
      <c r="BS705" s="38">
        <v>1089270</v>
      </c>
      <c r="BT705" s="330">
        <v>0</v>
      </c>
      <c r="BU705" s="38">
        <v>8850315</v>
      </c>
      <c r="BV705" s="38">
        <v>6807934</v>
      </c>
      <c r="BW705" s="38">
        <v>9531108</v>
      </c>
      <c r="BX705" s="38">
        <v>13615869</v>
      </c>
      <c r="BY705" s="41" t="s">
        <v>113</v>
      </c>
      <c r="BZ705" s="41" t="s">
        <v>113</v>
      </c>
      <c r="CA705" s="41" t="s">
        <v>113</v>
      </c>
      <c r="CB705" s="41" t="s">
        <v>113</v>
      </c>
      <c r="CC705" s="41" t="s">
        <v>113</v>
      </c>
      <c r="CD705" s="41" t="s">
        <v>113</v>
      </c>
      <c r="CE705" s="41" t="s">
        <v>114</v>
      </c>
      <c r="CF705" s="42" t="s">
        <v>107</v>
      </c>
      <c r="CG705" s="28" t="s">
        <v>107</v>
      </c>
      <c r="CH705" s="28" t="s">
        <v>107</v>
      </c>
      <c r="CI705" s="28" t="s">
        <v>107</v>
      </c>
      <c r="CJ705" s="28" t="s">
        <v>107</v>
      </c>
      <c r="CK705" s="28" t="s">
        <v>107</v>
      </c>
      <c r="CL705" s="28" t="s">
        <v>107</v>
      </c>
      <c r="CM705" s="28" t="s">
        <v>107</v>
      </c>
      <c r="CN705" s="28" t="s">
        <v>107</v>
      </c>
      <c r="CO705" s="28" t="s">
        <v>107</v>
      </c>
      <c r="CP705" s="28" t="s">
        <v>107</v>
      </c>
      <c r="CQ705" s="28" t="s">
        <v>107</v>
      </c>
      <c r="CR705" s="28" t="s">
        <v>107</v>
      </c>
      <c r="CS705" s="28" t="s">
        <v>107</v>
      </c>
      <c r="CT705" s="28" t="s">
        <v>107</v>
      </c>
      <c r="CU705" s="332">
        <v>5020240</v>
      </c>
      <c r="CV705" s="43">
        <v>1</v>
      </c>
    </row>
    <row r="706" spans="1:100" ht="51">
      <c r="A706" s="28">
        <v>958</v>
      </c>
      <c r="B706" s="29" t="s">
        <v>254</v>
      </c>
      <c r="C706" s="29" t="s">
        <v>0</v>
      </c>
      <c r="D706" s="29" t="s">
        <v>665</v>
      </c>
      <c r="E706" s="42" t="s">
        <v>666</v>
      </c>
      <c r="F706" s="42" t="s">
        <v>338</v>
      </c>
      <c r="G706" s="42" t="s">
        <v>1993</v>
      </c>
      <c r="H706" s="42" t="s">
        <v>1991</v>
      </c>
      <c r="I706" s="28">
        <v>15821017</v>
      </c>
      <c r="J706" s="28" t="s">
        <v>1994</v>
      </c>
      <c r="K706" s="31" t="s">
        <v>669</v>
      </c>
      <c r="L706" s="56">
        <v>138</v>
      </c>
      <c r="M706" s="33" t="s">
        <v>107</v>
      </c>
      <c r="N706" s="34">
        <v>139000000</v>
      </c>
      <c r="O706" s="28" t="s">
        <v>338</v>
      </c>
      <c r="P706" s="28" t="s">
        <v>130</v>
      </c>
      <c r="Q706" s="28" t="s">
        <v>112</v>
      </c>
      <c r="R706" s="28" t="s">
        <v>107</v>
      </c>
      <c r="S706" s="28" t="s">
        <v>107</v>
      </c>
      <c r="T706" s="42" t="s">
        <v>107</v>
      </c>
      <c r="U706" s="28" t="s">
        <v>107</v>
      </c>
      <c r="V706" s="28" t="s">
        <v>107</v>
      </c>
      <c r="W706" s="28" t="str">
        <f t="shared" si="10"/>
        <v>N.A.</v>
      </c>
      <c r="X706" s="57" t="s">
        <v>2412</v>
      </c>
      <c r="Y706" s="207">
        <v>0.05</v>
      </c>
      <c r="Z706" s="207">
        <v>5.1999999999999998E-2</v>
      </c>
      <c r="AA706" s="207">
        <v>5.2999999999999999E-2</v>
      </c>
      <c r="AB706" s="207">
        <v>0.06</v>
      </c>
      <c r="AC706" s="207">
        <v>7.0000000000000007E-2</v>
      </c>
      <c r="AD706" s="207">
        <v>7.0000000000000007E-2</v>
      </c>
      <c r="AE706" s="28" t="s">
        <v>113</v>
      </c>
      <c r="AF706" s="28" t="s">
        <v>113</v>
      </c>
      <c r="AG706" s="28" t="s">
        <v>113</v>
      </c>
      <c r="AH706" s="37">
        <v>1</v>
      </c>
      <c r="AI706" s="38">
        <v>8689479</v>
      </c>
      <c r="AJ706" s="38">
        <v>340397</v>
      </c>
      <c r="AK706" s="38">
        <v>1157349</v>
      </c>
      <c r="AL706" s="38">
        <v>2859333</v>
      </c>
      <c r="AM706" s="38">
        <v>2178539</v>
      </c>
      <c r="AN706" s="38">
        <v>9531108</v>
      </c>
      <c r="AO706" s="38" t="s">
        <v>107</v>
      </c>
      <c r="AP706" s="38" t="s">
        <v>107</v>
      </c>
      <c r="AQ706" s="38">
        <v>340397</v>
      </c>
      <c r="AR706" s="38" t="s">
        <v>107</v>
      </c>
      <c r="AS706" s="38" t="s">
        <v>107</v>
      </c>
      <c r="AT706" s="38" t="s">
        <v>107</v>
      </c>
      <c r="AU706" s="38" t="s">
        <v>107</v>
      </c>
      <c r="AV706" s="38" t="s">
        <v>107</v>
      </c>
      <c r="AW706" s="38" t="s">
        <v>107</v>
      </c>
      <c r="AX706" s="38">
        <v>2587015</v>
      </c>
      <c r="AY706" s="38">
        <v>2587015</v>
      </c>
      <c r="AZ706" s="38">
        <v>2178539</v>
      </c>
      <c r="BA706" s="38">
        <v>2178539</v>
      </c>
      <c r="BB706" s="38" t="s">
        <v>107</v>
      </c>
      <c r="BC706" s="38" t="s">
        <v>107</v>
      </c>
      <c r="BD706" s="38">
        <v>408476</v>
      </c>
      <c r="BE706" s="38">
        <v>1633904</v>
      </c>
      <c r="BF706" s="38">
        <v>3812444</v>
      </c>
      <c r="BG706" s="38">
        <v>3812444</v>
      </c>
      <c r="BH706" s="38">
        <v>136159</v>
      </c>
      <c r="BI706" s="38">
        <v>3540126</v>
      </c>
      <c r="BJ706" s="38">
        <v>816952</v>
      </c>
      <c r="BK706" s="38">
        <v>3403968</v>
      </c>
      <c r="BL706" s="38">
        <v>3403968</v>
      </c>
      <c r="BM706" s="38">
        <v>3403968</v>
      </c>
      <c r="BN706" s="38">
        <v>2995491</v>
      </c>
      <c r="BO706" s="38">
        <v>272318</v>
      </c>
      <c r="BP706" s="38">
        <v>2723174</v>
      </c>
      <c r="BQ706" s="38">
        <v>8850315</v>
      </c>
      <c r="BR706" s="38" t="s">
        <v>107</v>
      </c>
      <c r="BS706" s="38">
        <v>1089270</v>
      </c>
      <c r="BT706" s="330">
        <v>0</v>
      </c>
      <c r="BU706" s="38">
        <v>8850315</v>
      </c>
      <c r="BV706" s="38">
        <v>6807934</v>
      </c>
      <c r="BW706" s="38">
        <v>9531108</v>
      </c>
      <c r="BX706" s="38">
        <v>13615869</v>
      </c>
      <c r="BY706" s="41" t="s">
        <v>113</v>
      </c>
      <c r="BZ706" s="41" t="s">
        <v>113</v>
      </c>
      <c r="CA706" s="41" t="s">
        <v>113</v>
      </c>
      <c r="CB706" s="41" t="s">
        <v>113</v>
      </c>
      <c r="CC706" s="41" t="s">
        <v>113</v>
      </c>
      <c r="CD706" s="41" t="s">
        <v>113</v>
      </c>
      <c r="CE706" s="41" t="s">
        <v>114</v>
      </c>
      <c r="CF706" s="42" t="s">
        <v>107</v>
      </c>
      <c r="CG706" s="28" t="s">
        <v>107</v>
      </c>
      <c r="CH706" s="28" t="s">
        <v>107</v>
      </c>
      <c r="CI706" s="28" t="s">
        <v>107</v>
      </c>
      <c r="CJ706" s="28" t="s">
        <v>107</v>
      </c>
      <c r="CK706" s="28" t="s">
        <v>107</v>
      </c>
      <c r="CL706" s="28" t="s">
        <v>107</v>
      </c>
      <c r="CM706" s="28" t="s">
        <v>107</v>
      </c>
      <c r="CN706" s="28" t="s">
        <v>107</v>
      </c>
      <c r="CO706" s="28" t="s">
        <v>107</v>
      </c>
      <c r="CP706" s="28" t="s">
        <v>107</v>
      </c>
      <c r="CQ706" s="28" t="s">
        <v>107</v>
      </c>
      <c r="CR706" s="28" t="s">
        <v>107</v>
      </c>
      <c r="CS706" s="28" t="s">
        <v>107</v>
      </c>
      <c r="CT706" s="28" t="s">
        <v>107</v>
      </c>
      <c r="CU706" s="332">
        <v>5020240</v>
      </c>
      <c r="CV706" s="43">
        <v>1</v>
      </c>
    </row>
    <row r="707" spans="1:100" ht="51">
      <c r="A707" s="28">
        <v>959</v>
      </c>
      <c r="B707" s="29" t="s">
        <v>254</v>
      </c>
      <c r="C707" s="29" t="s">
        <v>0</v>
      </c>
      <c r="D707" s="29" t="s">
        <v>105</v>
      </c>
      <c r="E707" s="42" t="s">
        <v>106</v>
      </c>
      <c r="F707" s="42" t="s">
        <v>107</v>
      </c>
      <c r="G707" s="42" t="s">
        <v>1995</v>
      </c>
      <c r="H707" s="42" t="s">
        <v>1467</v>
      </c>
      <c r="I707" s="28">
        <v>2801151</v>
      </c>
      <c r="J707" s="28" t="s">
        <v>1996</v>
      </c>
      <c r="K707" s="31" t="s">
        <v>111</v>
      </c>
      <c r="L707" s="32">
        <v>69</v>
      </c>
      <c r="M707" s="28" t="s">
        <v>107</v>
      </c>
      <c r="N707" s="34">
        <v>55000000</v>
      </c>
      <c r="O707" s="33" t="s">
        <v>107</v>
      </c>
      <c r="P707" s="28" t="s">
        <v>2415</v>
      </c>
      <c r="Q707" s="28" t="s">
        <v>112</v>
      </c>
      <c r="R707" s="28" t="s">
        <v>107</v>
      </c>
      <c r="S707" s="28" t="s">
        <v>107</v>
      </c>
      <c r="T707" s="42" t="s">
        <v>107</v>
      </c>
      <c r="U707" s="28" t="s">
        <v>107</v>
      </c>
      <c r="V707" s="28" t="s">
        <v>107</v>
      </c>
      <c r="W707" s="28" t="str">
        <f t="shared" si="10"/>
        <v>N.A.</v>
      </c>
      <c r="X707" s="57" t="s">
        <v>2412</v>
      </c>
      <c r="Y707" s="205">
        <v>0.01</v>
      </c>
      <c r="Z707" s="205">
        <v>0.01</v>
      </c>
      <c r="AA707" s="205">
        <v>0.01</v>
      </c>
      <c r="AB707" s="205">
        <v>0.01</v>
      </c>
      <c r="AC707" s="205">
        <v>1.4999999999999999E-2</v>
      </c>
      <c r="AD707" s="205">
        <v>1.4999999999999999E-2</v>
      </c>
      <c r="AE707" s="28" t="s">
        <v>113</v>
      </c>
      <c r="AF707" s="28" t="s">
        <v>113</v>
      </c>
      <c r="AG707" s="28" t="s">
        <v>113</v>
      </c>
      <c r="AH707" s="37">
        <v>1</v>
      </c>
      <c r="AI707" s="38">
        <v>15287736</v>
      </c>
      <c r="AJ707" s="38">
        <v>550358</v>
      </c>
      <c r="AK707" s="38">
        <v>1161868</v>
      </c>
      <c r="AL707" s="38" t="s">
        <v>107</v>
      </c>
      <c r="AM707" s="38" t="s">
        <v>107</v>
      </c>
      <c r="AN707" s="38">
        <v>11007170</v>
      </c>
      <c r="AO707" s="38">
        <v>794963</v>
      </c>
      <c r="AP707" s="38">
        <v>1284169</v>
      </c>
      <c r="AQ707" s="38">
        <v>489208</v>
      </c>
      <c r="AR707" s="38" t="s">
        <v>107</v>
      </c>
      <c r="AS707" s="38" t="s">
        <v>107</v>
      </c>
      <c r="AT707" s="38" t="s">
        <v>107</v>
      </c>
      <c r="AU707" s="38" t="s">
        <v>107</v>
      </c>
      <c r="AV707" s="38" t="s">
        <v>107</v>
      </c>
      <c r="AW707" s="38" t="s">
        <v>107</v>
      </c>
      <c r="AX707" s="38">
        <v>3057548</v>
      </c>
      <c r="AY707" s="38">
        <v>3057548</v>
      </c>
      <c r="AZ707" s="38">
        <v>3057548</v>
      </c>
      <c r="BA707" s="38">
        <v>3057548</v>
      </c>
      <c r="BB707" s="38" t="s">
        <v>107</v>
      </c>
      <c r="BC707" s="38">
        <v>1589924</v>
      </c>
      <c r="BD707" s="38">
        <v>1100717</v>
      </c>
      <c r="BE707" s="38">
        <v>1834529</v>
      </c>
      <c r="BF707" s="38">
        <v>3913660</v>
      </c>
      <c r="BG707" s="38">
        <v>7705019</v>
      </c>
      <c r="BH707" s="38">
        <v>281294</v>
      </c>
      <c r="BI707" s="38">
        <v>4280567</v>
      </c>
      <c r="BJ707" s="38">
        <v>1039566</v>
      </c>
      <c r="BK707" s="38" t="s">
        <v>107</v>
      </c>
      <c r="BL707" s="38" t="s">
        <v>107</v>
      </c>
      <c r="BM707" s="38" t="s">
        <v>107</v>
      </c>
      <c r="BN707" s="38">
        <v>4280567</v>
      </c>
      <c r="BO707" s="38">
        <v>305755</v>
      </c>
      <c r="BP707" s="38">
        <v>3057548</v>
      </c>
      <c r="BQ707" s="38">
        <v>10395661</v>
      </c>
      <c r="BR707" s="38" t="s">
        <v>107</v>
      </c>
      <c r="BS707" s="38">
        <v>1345321</v>
      </c>
      <c r="BT707" s="330">
        <v>0</v>
      </c>
      <c r="BU707" s="38">
        <v>0</v>
      </c>
      <c r="BV707" s="38">
        <v>6115094</v>
      </c>
      <c r="BW707" s="38">
        <v>8561132</v>
      </c>
      <c r="BX707" s="38">
        <v>12230189</v>
      </c>
      <c r="BY707" s="85" t="s">
        <v>114</v>
      </c>
      <c r="BZ707" s="85" t="s">
        <v>114</v>
      </c>
      <c r="CA707" s="85" t="s">
        <v>114</v>
      </c>
      <c r="CB707" s="85" t="s">
        <v>113</v>
      </c>
      <c r="CC707" s="85" t="s">
        <v>113</v>
      </c>
      <c r="CD707" s="85" t="s">
        <v>113</v>
      </c>
      <c r="CE707" s="85" t="s">
        <v>114</v>
      </c>
      <c r="CF707" s="42" t="s">
        <v>107</v>
      </c>
      <c r="CG707" s="85" t="s">
        <v>107</v>
      </c>
      <c r="CH707" s="85" t="s">
        <v>107</v>
      </c>
      <c r="CI707" s="85" t="s">
        <v>107</v>
      </c>
      <c r="CJ707" s="85" t="s">
        <v>107</v>
      </c>
      <c r="CK707" s="85" t="s">
        <v>107</v>
      </c>
      <c r="CL707" s="85" t="s">
        <v>107</v>
      </c>
      <c r="CM707" s="41" t="s">
        <v>107</v>
      </c>
      <c r="CN707" s="41" t="s">
        <v>107</v>
      </c>
      <c r="CO707" s="41" t="s">
        <v>107</v>
      </c>
      <c r="CP707" s="41" t="s">
        <v>107</v>
      </c>
      <c r="CQ707" s="41" t="s">
        <v>107</v>
      </c>
      <c r="CR707" s="41" t="s">
        <v>107</v>
      </c>
      <c r="CS707" s="41" t="s">
        <v>107</v>
      </c>
      <c r="CT707" s="41" t="s">
        <v>107</v>
      </c>
      <c r="CU707" s="332">
        <v>15899245</v>
      </c>
      <c r="CV707" s="43">
        <v>1</v>
      </c>
    </row>
    <row r="708" spans="1:100" ht="51">
      <c r="A708" s="28">
        <v>960</v>
      </c>
      <c r="B708" s="29" t="s">
        <v>254</v>
      </c>
      <c r="C708" s="29" t="s">
        <v>0</v>
      </c>
      <c r="D708" s="29" t="s">
        <v>810</v>
      </c>
      <c r="E708" s="42" t="s">
        <v>811</v>
      </c>
      <c r="F708" s="42" t="s">
        <v>107</v>
      </c>
      <c r="G708" s="42" t="s">
        <v>1997</v>
      </c>
      <c r="H708" s="42" t="s">
        <v>1951</v>
      </c>
      <c r="I708" s="28">
        <v>6807004</v>
      </c>
      <c r="J708" s="28" t="s">
        <v>1998</v>
      </c>
      <c r="K708" s="31" t="s">
        <v>107</v>
      </c>
      <c r="L708" s="32">
        <v>152</v>
      </c>
      <c r="M708" s="33" t="s">
        <v>107</v>
      </c>
      <c r="N708" s="34">
        <v>100000000</v>
      </c>
      <c r="O708" s="33" t="s">
        <v>107</v>
      </c>
      <c r="P708" s="28" t="s">
        <v>2415</v>
      </c>
      <c r="Q708" s="28" t="s">
        <v>112</v>
      </c>
      <c r="R708" s="28" t="s">
        <v>107</v>
      </c>
      <c r="S708" s="28" t="s">
        <v>107</v>
      </c>
      <c r="T708" s="42" t="s">
        <v>107</v>
      </c>
      <c r="U708" s="28" t="s">
        <v>107</v>
      </c>
      <c r="V708" s="28" t="s">
        <v>107</v>
      </c>
      <c r="W708" s="28" t="str">
        <f t="shared" si="10"/>
        <v>N.A.</v>
      </c>
      <c r="X708" s="57" t="s">
        <v>2412</v>
      </c>
      <c r="Y708" s="207">
        <v>0.05</v>
      </c>
      <c r="Z708" s="207">
        <v>0.05</v>
      </c>
      <c r="AA708" s="207">
        <v>7.0000000000000007E-2</v>
      </c>
      <c r="AB708" s="207">
        <v>7.0000000000000007E-2</v>
      </c>
      <c r="AC708" s="207">
        <v>0.09</v>
      </c>
      <c r="AD708" s="207">
        <v>0.09</v>
      </c>
      <c r="AE708" s="28" t="s">
        <v>113</v>
      </c>
      <c r="AF708" s="28" t="s">
        <v>113</v>
      </c>
      <c r="AG708" s="28" t="s">
        <v>113</v>
      </c>
      <c r="AH708" s="37">
        <v>1</v>
      </c>
      <c r="AI708" s="38">
        <v>8689479</v>
      </c>
      <c r="AJ708" s="38">
        <v>340397</v>
      </c>
      <c r="AK708" s="38">
        <v>1157349</v>
      </c>
      <c r="AL708" s="38" t="s">
        <v>107</v>
      </c>
      <c r="AM708" s="38" t="s">
        <v>107</v>
      </c>
      <c r="AN708" s="38">
        <v>9531108</v>
      </c>
      <c r="AO708" s="38" t="s">
        <v>107</v>
      </c>
      <c r="AP708" s="38">
        <v>816952</v>
      </c>
      <c r="AQ708" s="38">
        <v>340397</v>
      </c>
      <c r="AR708" s="38" t="s">
        <v>107</v>
      </c>
      <c r="AS708" s="38" t="s">
        <v>107</v>
      </c>
      <c r="AT708" s="38" t="s">
        <v>107</v>
      </c>
      <c r="AU708" s="38" t="s">
        <v>107</v>
      </c>
      <c r="AV708" s="38" t="s">
        <v>107</v>
      </c>
      <c r="AW708" s="38" t="s">
        <v>107</v>
      </c>
      <c r="AX708" s="38">
        <v>2587015</v>
      </c>
      <c r="AY708" s="38">
        <v>2587015</v>
      </c>
      <c r="AZ708" s="38">
        <v>2178539</v>
      </c>
      <c r="BA708" s="38">
        <v>2178539</v>
      </c>
      <c r="BB708" s="38" t="s">
        <v>107</v>
      </c>
      <c r="BC708" s="38">
        <v>1770063</v>
      </c>
      <c r="BD708" s="38">
        <v>408476</v>
      </c>
      <c r="BE708" s="38">
        <v>1633904</v>
      </c>
      <c r="BF708" s="38">
        <v>1633904</v>
      </c>
      <c r="BG708" s="38">
        <v>3812444</v>
      </c>
      <c r="BH708" s="38">
        <v>136159</v>
      </c>
      <c r="BI708" s="38">
        <v>3540126</v>
      </c>
      <c r="BJ708" s="38">
        <v>816952</v>
      </c>
      <c r="BK708" s="38" t="s">
        <v>107</v>
      </c>
      <c r="BL708" s="38" t="s">
        <v>107</v>
      </c>
      <c r="BM708" s="38" t="s">
        <v>107</v>
      </c>
      <c r="BN708" s="38">
        <v>2995491</v>
      </c>
      <c r="BO708" s="38">
        <v>272318</v>
      </c>
      <c r="BP708" s="38">
        <v>2723174</v>
      </c>
      <c r="BQ708" s="38">
        <v>8850315</v>
      </c>
      <c r="BR708" s="38" t="s">
        <v>107</v>
      </c>
      <c r="BS708" s="38">
        <v>1089270</v>
      </c>
      <c r="BT708" s="330">
        <v>0</v>
      </c>
      <c r="BU708" s="38">
        <v>0</v>
      </c>
      <c r="BV708" s="38">
        <v>6807934</v>
      </c>
      <c r="BW708" s="38">
        <v>9531108</v>
      </c>
      <c r="BX708" s="38">
        <v>13615869</v>
      </c>
      <c r="BY708" s="41" t="s">
        <v>114</v>
      </c>
      <c r="BZ708" s="41" t="s">
        <v>114</v>
      </c>
      <c r="CA708" s="41" t="s">
        <v>113</v>
      </c>
      <c r="CB708" s="41" t="s">
        <v>113</v>
      </c>
      <c r="CC708" s="41" t="s">
        <v>113</v>
      </c>
      <c r="CD708" s="41" t="s">
        <v>113</v>
      </c>
      <c r="CE708" s="41" t="s">
        <v>114</v>
      </c>
      <c r="CF708" s="42" t="s">
        <v>107</v>
      </c>
      <c r="CG708" s="28" t="s">
        <v>107</v>
      </c>
      <c r="CH708" s="28" t="s">
        <v>107</v>
      </c>
      <c r="CI708" s="28" t="s">
        <v>107</v>
      </c>
      <c r="CJ708" s="28" t="s">
        <v>107</v>
      </c>
      <c r="CK708" s="28" t="s">
        <v>107</v>
      </c>
      <c r="CL708" s="28" t="s">
        <v>107</v>
      </c>
      <c r="CM708" s="28" t="s">
        <v>107</v>
      </c>
      <c r="CN708" s="28" t="s">
        <v>107</v>
      </c>
      <c r="CO708" s="28" t="s">
        <v>107</v>
      </c>
      <c r="CP708" s="28" t="s">
        <v>107</v>
      </c>
      <c r="CQ708" s="28" t="s">
        <v>107</v>
      </c>
      <c r="CR708" s="28" t="s">
        <v>107</v>
      </c>
      <c r="CS708" s="28" t="s">
        <v>107</v>
      </c>
      <c r="CT708" s="28" t="s">
        <v>107</v>
      </c>
      <c r="CU708" s="332">
        <v>4798747</v>
      </c>
      <c r="CV708" s="43">
        <v>1</v>
      </c>
    </row>
    <row r="709" spans="1:100" ht="38.25">
      <c r="A709" s="28">
        <v>961</v>
      </c>
      <c r="B709" s="29" t="s">
        <v>149</v>
      </c>
      <c r="C709" s="29" t="s">
        <v>0</v>
      </c>
      <c r="D709" s="29" t="s">
        <v>337</v>
      </c>
      <c r="E709" s="42" t="s">
        <v>338</v>
      </c>
      <c r="F709" s="42" t="s">
        <v>107</v>
      </c>
      <c r="G709" s="29" t="s">
        <v>1999</v>
      </c>
      <c r="H709" s="42" t="s">
        <v>1310</v>
      </c>
      <c r="I709" s="28">
        <v>6406151</v>
      </c>
      <c r="J709" s="28" t="s">
        <v>2000</v>
      </c>
      <c r="K709" s="31" t="s">
        <v>428</v>
      </c>
      <c r="L709" s="54">
        <v>147</v>
      </c>
      <c r="M709" s="33">
        <v>5</v>
      </c>
      <c r="N709" s="34">
        <v>133000000</v>
      </c>
      <c r="O709" s="33" t="s">
        <v>338</v>
      </c>
      <c r="P709" s="28" t="s">
        <v>2415</v>
      </c>
      <c r="Q709" s="28" t="s">
        <v>112</v>
      </c>
      <c r="R709" s="28" t="s">
        <v>107</v>
      </c>
      <c r="S709" s="28" t="s">
        <v>107</v>
      </c>
      <c r="T709" s="42" t="s">
        <v>107</v>
      </c>
      <c r="U709" s="28" t="s">
        <v>107</v>
      </c>
      <c r="V709" s="28" t="s">
        <v>107</v>
      </c>
      <c r="W709" s="28" t="str">
        <f t="shared" si="10"/>
        <v>N.A.</v>
      </c>
      <c r="X709" s="57" t="s">
        <v>2413</v>
      </c>
      <c r="Y709" s="205">
        <v>0.06</v>
      </c>
      <c r="Z709" s="205">
        <v>7.0000000000000007E-2</v>
      </c>
      <c r="AA709" s="205">
        <v>0.08</v>
      </c>
      <c r="AB709" s="205">
        <v>0.08</v>
      </c>
      <c r="AC709" s="205">
        <v>0.09</v>
      </c>
      <c r="AD709" s="205">
        <v>0.09</v>
      </c>
      <c r="AE709" s="28" t="s">
        <v>176</v>
      </c>
      <c r="AF709" s="28" t="s">
        <v>176</v>
      </c>
      <c r="AG709" s="28" t="s">
        <v>176</v>
      </c>
      <c r="AH709" s="37">
        <v>1</v>
      </c>
      <c r="AI709" s="38" t="s">
        <v>1339</v>
      </c>
      <c r="AJ709" s="38">
        <v>851221</v>
      </c>
      <c r="AK709" s="38" t="s">
        <v>1339</v>
      </c>
      <c r="AL709" s="38" t="s">
        <v>1339</v>
      </c>
      <c r="AM709" s="38" t="s">
        <v>1339</v>
      </c>
      <c r="AN709" s="38">
        <v>8464557</v>
      </c>
      <c r="AO709" s="38" t="s">
        <v>1339</v>
      </c>
      <c r="AP709" s="38" t="s">
        <v>1339</v>
      </c>
      <c r="AQ709" s="38">
        <v>827216</v>
      </c>
      <c r="AR709" s="38" t="s">
        <v>1339</v>
      </c>
      <c r="AS709" s="38" t="s">
        <v>107</v>
      </c>
      <c r="AT709" s="38" t="s">
        <v>107</v>
      </c>
      <c r="AU709" s="38" t="s">
        <v>107</v>
      </c>
      <c r="AV709" s="38" t="s">
        <v>107</v>
      </c>
      <c r="AW709" s="38" t="s">
        <v>107</v>
      </c>
      <c r="AX709" s="38">
        <v>4305026</v>
      </c>
      <c r="AY709" s="38" t="s">
        <v>107</v>
      </c>
      <c r="AZ709" s="38">
        <v>3277690</v>
      </c>
      <c r="BA709" s="38">
        <v>2372657</v>
      </c>
      <c r="BB709" s="38" t="s">
        <v>1339</v>
      </c>
      <c r="BC709" s="38" t="s">
        <v>1339</v>
      </c>
      <c r="BD709" s="38">
        <v>207913</v>
      </c>
      <c r="BE709" s="38">
        <v>2612368</v>
      </c>
      <c r="BF709" s="38" t="s">
        <v>107</v>
      </c>
      <c r="BG709" s="38">
        <v>3732537</v>
      </c>
      <c r="BH709" s="38">
        <v>96618</v>
      </c>
      <c r="BI709" s="38">
        <v>1668957</v>
      </c>
      <c r="BJ709" s="38" t="s">
        <v>107</v>
      </c>
      <c r="BK709" s="38" t="s">
        <v>107</v>
      </c>
      <c r="BL709" s="38" t="s">
        <v>107</v>
      </c>
      <c r="BM709" s="38" t="s">
        <v>107</v>
      </c>
      <c r="BN709" s="38">
        <v>8536671</v>
      </c>
      <c r="BO709" s="38">
        <v>118021</v>
      </c>
      <c r="BP709" s="38" t="s">
        <v>107</v>
      </c>
      <c r="BQ709" s="38" t="s">
        <v>107</v>
      </c>
      <c r="BR709" s="38">
        <v>0</v>
      </c>
      <c r="BS709" s="38">
        <v>644304</v>
      </c>
      <c r="BT709" s="330" t="s">
        <v>107</v>
      </c>
      <c r="BU709" s="38" t="s">
        <v>107</v>
      </c>
      <c r="BV709" s="38" t="s">
        <v>107</v>
      </c>
      <c r="BW709" s="38" t="s">
        <v>107</v>
      </c>
      <c r="BX709" s="38" t="s">
        <v>107</v>
      </c>
      <c r="BY709" s="41" t="s">
        <v>176</v>
      </c>
      <c r="BZ709" s="41" t="s">
        <v>176</v>
      </c>
      <c r="CA709" s="41" t="s">
        <v>176</v>
      </c>
      <c r="CB709" s="41" t="s">
        <v>173</v>
      </c>
      <c r="CC709" s="41" t="s">
        <v>176</v>
      </c>
      <c r="CD709" s="41" t="s">
        <v>176</v>
      </c>
      <c r="CE709" s="41" t="s">
        <v>173</v>
      </c>
      <c r="CF709" s="42" t="s">
        <v>905</v>
      </c>
      <c r="CG709" s="42" t="s">
        <v>905</v>
      </c>
      <c r="CH709" s="42" t="s">
        <v>905</v>
      </c>
      <c r="CI709" s="42" t="s">
        <v>905</v>
      </c>
      <c r="CJ709" s="42" t="s">
        <v>905</v>
      </c>
      <c r="CK709" s="42" t="s">
        <v>905</v>
      </c>
      <c r="CL709" s="42" t="s">
        <v>905</v>
      </c>
      <c r="CM709" s="42" t="s">
        <v>905</v>
      </c>
      <c r="CN709" s="42" t="s">
        <v>905</v>
      </c>
      <c r="CO709" s="42" t="s">
        <v>905</v>
      </c>
      <c r="CP709" s="42" t="s">
        <v>905</v>
      </c>
      <c r="CQ709" s="42" t="s">
        <v>905</v>
      </c>
      <c r="CR709" s="42" t="s">
        <v>905</v>
      </c>
      <c r="CS709" s="42" t="s">
        <v>905</v>
      </c>
      <c r="CT709" s="42" t="s">
        <v>905</v>
      </c>
      <c r="CU709" s="332">
        <v>10712915</v>
      </c>
      <c r="CV709" s="43">
        <v>1</v>
      </c>
    </row>
    <row r="710" spans="1:100" ht="38.25">
      <c r="A710" s="28">
        <v>962</v>
      </c>
      <c r="B710" s="29" t="s">
        <v>149</v>
      </c>
      <c r="C710" s="29" t="s">
        <v>0</v>
      </c>
      <c r="D710" s="29" t="s">
        <v>337</v>
      </c>
      <c r="E710" s="42" t="s">
        <v>338</v>
      </c>
      <c r="F710" s="42" t="s">
        <v>107</v>
      </c>
      <c r="G710" s="29" t="s">
        <v>2001</v>
      </c>
      <c r="H710" s="42" t="s">
        <v>1310</v>
      </c>
      <c r="I710" s="28">
        <v>6406152</v>
      </c>
      <c r="J710" s="28" t="s">
        <v>2002</v>
      </c>
      <c r="K710" s="31" t="s">
        <v>428</v>
      </c>
      <c r="L710" s="54">
        <v>147</v>
      </c>
      <c r="M710" s="33">
        <v>5</v>
      </c>
      <c r="N710" s="34">
        <v>141000000</v>
      </c>
      <c r="O710" s="33" t="s">
        <v>338</v>
      </c>
      <c r="P710" s="28" t="s">
        <v>130</v>
      </c>
      <c r="Q710" s="28" t="s">
        <v>112</v>
      </c>
      <c r="R710" s="28" t="s">
        <v>107</v>
      </c>
      <c r="S710" s="28" t="s">
        <v>107</v>
      </c>
      <c r="T710" s="42" t="s">
        <v>107</v>
      </c>
      <c r="U710" s="28" t="s">
        <v>107</v>
      </c>
      <c r="V710" s="28" t="s">
        <v>107</v>
      </c>
      <c r="W710" s="28" t="str">
        <f t="shared" ref="W710:W773" si="11">+IF(C710=$F$1,N710+BT710,"N.A.")</f>
        <v>N.A.</v>
      </c>
      <c r="X710" s="57" t="s">
        <v>2414</v>
      </c>
      <c r="Y710" s="205">
        <v>0.06</v>
      </c>
      <c r="Z710" s="205">
        <v>7.0000000000000007E-2</v>
      </c>
      <c r="AA710" s="205">
        <v>0.08</v>
      </c>
      <c r="AB710" s="205">
        <v>0.08</v>
      </c>
      <c r="AC710" s="205">
        <v>0.09</v>
      </c>
      <c r="AD710" s="205">
        <v>0.09</v>
      </c>
      <c r="AE710" s="28" t="s">
        <v>176</v>
      </c>
      <c r="AF710" s="28" t="s">
        <v>176</v>
      </c>
      <c r="AG710" s="28" t="s">
        <v>176</v>
      </c>
      <c r="AH710" s="37">
        <v>1</v>
      </c>
      <c r="AI710" s="38" t="s">
        <v>1339</v>
      </c>
      <c r="AJ710" s="38">
        <v>851221</v>
      </c>
      <c r="AK710" s="38" t="s">
        <v>1339</v>
      </c>
      <c r="AL710" s="38" t="s">
        <v>1339</v>
      </c>
      <c r="AM710" s="38" t="s">
        <v>1339</v>
      </c>
      <c r="AN710" s="38">
        <v>8464557</v>
      </c>
      <c r="AO710" s="38" t="s">
        <v>1339</v>
      </c>
      <c r="AP710" s="38" t="s">
        <v>1339</v>
      </c>
      <c r="AQ710" s="38">
        <v>827216</v>
      </c>
      <c r="AR710" s="38" t="s">
        <v>1339</v>
      </c>
      <c r="AS710" s="38" t="s">
        <v>107</v>
      </c>
      <c r="AT710" s="38" t="s">
        <v>107</v>
      </c>
      <c r="AU710" s="38" t="s">
        <v>107</v>
      </c>
      <c r="AV710" s="38" t="s">
        <v>107</v>
      </c>
      <c r="AW710" s="38" t="s">
        <v>107</v>
      </c>
      <c r="AX710" s="38">
        <v>4305026</v>
      </c>
      <c r="AY710" s="38" t="s">
        <v>107</v>
      </c>
      <c r="AZ710" s="38">
        <v>3277690</v>
      </c>
      <c r="BA710" s="38">
        <v>2372657</v>
      </c>
      <c r="BB710" s="38" t="s">
        <v>1339</v>
      </c>
      <c r="BC710" s="38" t="s">
        <v>1339</v>
      </c>
      <c r="BD710" s="38">
        <v>207913</v>
      </c>
      <c r="BE710" s="38">
        <v>2612368</v>
      </c>
      <c r="BF710" s="38" t="s">
        <v>107</v>
      </c>
      <c r="BG710" s="38">
        <v>3732537</v>
      </c>
      <c r="BH710" s="38">
        <v>96618</v>
      </c>
      <c r="BI710" s="38">
        <v>1668957</v>
      </c>
      <c r="BJ710" s="38" t="s">
        <v>107</v>
      </c>
      <c r="BK710" s="38" t="s">
        <v>107</v>
      </c>
      <c r="BL710" s="38" t="s">
        <v>107</v>
      </c>
      <c r="BM710" s="38" t="s">
        <v>107</v>
      </c>
      <c r="BN710" s="38">
        <v>8536671</v>
      </c>
      <c r="BO710" s="38">
        <v>118021</v>
      </c>
      <c r="BP710" s="38" t="s">
        <v>107</v>
      </c>
      <c r="BQ710" s="38" t="s">
        <v>107</v>
      </c>
      <c r="BR710" s="38">
        <v>0</v>
      </c>
      <c r="BS710" s="38">
        <v>644304</v>
      </c>
      <c r="BT710" s="330" t="s">
        <v>107</v>
      </c>
      <c r="BU710" s="38" t="s">
        <v>107</v>
      </c>
      <c r="BV710" s="38" t="s">
        <v>107</v>
      </c>
      <c r="BW710" s="38" t="s">
        <v>107</v>
      </c>
      <c r="BX710" s="38" t="s">
        <v>107</v>
      </c>
      <c r="BY710" s="41" t="s">
        <v>176</v>
      </c>
      <c r="BZ710" s="41" t="s">
        <v>176</v>
      </c>
      <c r="CA710" s="41" t="s">
        <v>176</v>
      </c>
      <c r="CB710" s="41" t="s">
        <v>173</v>
      </c>
      <c r="CC710" s="41" t="s">
        <v>176</v>
      </c>
      <c r="CD710" s="41" t="s">
        <v>176</v>
      </c>
      <c r="CE710" s="41" t="s">
        <v>173</v>
      </c>
      <c r="CF710" s="42" t="s">
        <v>905</v>
      </c>
      <c r="CG710" s="42" t="s">
        <v>905</v>
      </c>
      <c r="CH710" s="42" t="s">
        <v>905</v>
      </c>
      <c r="CI710" s="42" t="s">
        <v>905</v>
      </c>
      <c r="CJ710" s="42" t="s">
        <v>905</v>
      </c>
      <c r="CK710" s="42" t="s">
        <v>905</v>
      </c>
      <c r="CL710" s="42" t="s">
        <v>905</v>
      </c>
      <c r="CM710" s="42" t="s">
        <v>905</v>
      </c>
      <c r="CN710" s="42" t="s">
        <v>905</v>
      </c>
      <c r="CO710" s="42" t="s">
        <v>905</v>
      </c>
      <c r="CP710" s="42" t="s">
        <v>905</v>
      </c>
      <c r="CQ710" s="42" t="s">
        <v>905</v>
      </c>
      <c r="CR710" s="42" t="s">
        <v>905</v>
      </c>
      <c r="CS710" s="42" t="s">
        <v>905</v>
      </c>
      <c r="CT710" s="42" t="s">
        <v>905</v>
      </c>
      <c r="CU710" s="332">
        <v>10632783</v>
      </c>
      <c r="CV710" s="43">
        <v>1</v>
      </c>
    </row>
    <row r="711" spans="1:100" ht="38.25">
      <c r="A711" s="28">
        <v>963</v>
      </c>
      <c r="B711" s="29" t="s">
        <v>149</v>
      </c>
      <c r="C711" s="29" t="s">
        <v>0</v>
      </c>
      <c r="D711" s="29" t="s">
        <v>337</v>
      </c>
      <c r="E711" s="42" t="s">
        <v>346</v>
      </c>
      <c r="F711" s="42" t="s">
        <v>107</v>
      </c>
      <c r="G711" s="29" t="s">
        <v>2003</v>
      </c>
      <c r="H711" s="42" t="s">
        <v>1310</v>
      </c>
      <c r="I711" s="28">
        <v>6406149</v>
      </c>
      <c r="J711" s="28" t="s">
        <v>2004</v>
      </c>
      <c r="K711" s="31" t="s">
        <v>428</v>
      </c>
      <c r="L711" s="54">
        <v>147</v>
      </c>
      <c r="M711" s="33">
        <v>5</v>
      </c>
      <c r="N711" s="34">
        <v>163000000</v>
      </c>
      <c r="O711" s="33" t="s">
        <v>346</v>
      </c>
      <c r="P711" s="28" t="s">
        <v>130</v>
      </c>
      <c r="Q711" s="28" t="s">
        <v>112</v>
      </c>
      <c r="R711" s="28" t="s">
        <v>107</v>
      </c>
      <c r="S711" s="28" t="s">
        <v>107</v>
      </c>
      <c r="T711" s="42" t="s">
        <v>107</v>
      </c>
      <c r="U711" s="28" t="s">
        <v>107</v>
      </c>
      <c r="V711" s="28" t="s">
        <v>107</v>
      </c>
      <c r="W711" s="28" t="str">
        <f t="shared" si="11"/>
        <v>N.A.</v>
      </c>
      <c r="X711" s="57" t="s">
        <v>2412</v>
      </c>
      <c r="Y711" s="205">
        <v>0.06</v>
      </c>
      <c r="Z711" s="205">
        <v>7.0000000000000007E-2</v>
      </c>
      <c r="AA711" s="205">
        <v>0.08</v>
      </c>
      <c r="AB711" s="205">
        <v>0.08</v>
      </c>
      <c r="AC711" s="205">
        <v>0.09</v>
      </c>
      <c r="AD711" s="205">
        <v>0.09</v>
      </c>
      <c r="AE711" s="28" t="s">
        <v>176</v>
      </c>
      <c r="AF711" s="28" t="s">
        <v>176</v>
      </c>
      <c r="AG711" s="28" t="s">
        <v>176</v>
      </c>
      <c r="AH711" s="37">
        <v>1</v>
      </c>
      <c r="AI711" s="38" t="s">
        <v>1339</v>
      </c>
      <c r="AJ711" s="38">
        <v>851221</v>
      </c>
      <c r="AK711" s="38" t="s">
        <v>1339</v>
      </c>
      <c r="AL711" s="38" t="s">
        <v>1339</v>
      </c>
      <c r="AM711" s="38" t="s">
        <v>1339</v>
      </c>
      <c r="AN711" s="38">
        <v>8464557</v>
      </c>
      <c r="AO711" s="38" t="s">
        <v>1339</v>
      </c>
      <c r="AP711" s="38" t="s">
        <v>1339</v>
      </c>
      <c r="AQ711" s="38">
        <v>827216</v>
      </c>
      <c r="AR711" s="38" t="s">
        <v>1339</v>
      </c>
      <c r="AS711" s="38" t="s">
        <v>107</v>
      </c>
      <c r="AT711" s="38" t="s">
        <v>107</v>
      </c>
      <c r="AU711" s="38" t="s">
        <v>107</v>
      </c>
      <c r="AV711" s="38" t="s">
        <v>107</v>
      </c>
      <c r="AW711" s="38" t="s">
        <v>107</v>
      </c>
      <c r="AX711" s="38">
        <v>4305026</v>
      </c>
      <c r="AY711" s="38" t="s">
        <v>107</v>
      </c>
      <c r="AZ711" s="38">
        <v>3277690</v>
      </c>
      <c r="BA711" s="38">
        <v>2372657</v>
      </c>
      <c r="BB711" s="38" t="s">
        <v>1339</v>
      </c>
      <c r="BC711" s="38" t="s">
        <v>1339</v>
      </c>
      <c r="BD711" s="38">
        <v>207913</v>
      </c>
      <c r="BE711" s="38">
        <v>2612368</v>
      </c>
      <c r="BF711" s="38" t="s">
        <v>107</v>
      </c>
      <c r="BG711" s="38">
        <v>3732537</v>
      </c>
      <c r="BH711" s="38">
        <v>96618</v>
      </c>
      <c r="BI711" s="38">
        <v>1668957</v>
      </c>
      <c r="BJ711" s="38" t="s">
        <v>107</v>
      </c>
      <c r="BK711" s="38" t="s">
        <v>107</v>
      </c>
      <c r="BL711" s="38" t="s">
        <v>107</v>
      </c>
      <c r="BM711" s="38" t="s">
        <v>107</v>
      </c>
      <c r="BN711" s="38">
        <v>8536671</v>
      </c>
      <c r="BO711" s="38">
        <v>118021</v>
      </c>
      <c r="BP711" s="38" t="s">
        <v>107</v>
      </c>
      <c r="BQ711" s="38" t="s">
        <v>107</v>
      </c>
      <c r="BR711" s="38">
        <v>0</v>
      </c>
      <c r="BS711" s="38">
        <v>644304</v>
      </c>
      <c r="BT711" s="330" t="s">
        <v>107</v>
      </c>
      <c r="BU711" s="38" t="s">
        <v>107</v>
      </c>
      <c r="BV711" s="38" t="s">
        <v>107</v>
      </c>
      <c r="BW711" s="38" t="s">
        <v>107</v>
      </c>
      <c r="BX711" s="38" t="s">
        <v>107</v>
      </c>
      <c r="BY711" s="41" t="s">
        <v>176</v>
      </c>
      <c r="BZ711" s="41" t="s">
        <v>176</v>
      </c>
      <c r="CA711" s="41" t="s">
        <v>176</v>
      </c>
      <c r="CB711" s="41" t="s">
        <v>173</v>
      </c>
      <c r="CC711" s="41" t="s">
        <v>176</v>
      </c>
      <c r="CD711" s="41" t="s">
        <v>176</v>
      </c>
      <c r="CE711" s="41" t="s">
        <v>173</v>
      </c>
      <c r="CF711" s="42" t="s">
        <v>905</v>
      </c>
      <c r="CG711" s="42" t="s">
        <v>905</v>
      </c>
      <c r="CH711" s="42" t="s">
        <v>905</v>
      </c>
      <c r="CI711" s="42" t="s">
        <v>905</v>
      </c>
      <c r="CJ711" s="42" t="s">
        <v>905</v>
      </c>
      <c r="CK711" s="42" t="s">
        <v>905</v>
      </c>
      <c r="CL711" s="42" t="s">
        <v>905</v>
      </c>
      <c r="CM711" s="42" t="s">
        <v>905</v>
      </c>
      <c r="CN711" s="42" t="s">
        <v>905</v>
      </c>
      <c r="CO711" s="42" t="s">
        <v>905</v>
      </c>
      <c r="CP711" s="42" t="s">
        <v>905</v>
      </c>
      <c r="CQ711" s="42" t="s">
        <v>905</v>
      </c>
      <c r="CR711" s="42" t="s">
        <v>905</v>
      </c>
      <c r="CS711" s="42" t="s">
        <v>905</v>
      </c>
      <c r="CT711" s="42" t="s">
        <v>905</v>
      </c>
      <c r="CU711" s="332">
        <v>10632783</v>
      </c>
      <c r="CV711" s="43">
        <v>1</v>
      </c>
    </row>
    <row r="712" spans="1:100" ht="25.5">
      <c r="A712" s="28">
        <v>964</v>
      </c>
      <c r="B712" s="29" t="s">
        <v>149</v>
      </c>
      <c r="C712" s="29" t="s">
        <v>0</v>
      </c>
      <c r="D712" s="29" t="s">
        <v>105</v>
      </c>
      <c r="E712" s="42" t="s">
        <v>2380</v>
      </c>
      <c r="F712" s="42" t="s">
        <v>107</v>
      </c>
      <c r="G712" s="29" t="s">
        <v>2005</v>
      </c>
      <c r="H712" s="42" t="s">
        <v>1310</v>
      </c>
      <c r="I712" s="28">
        <v>6401251</v>
      </c>
      <c r="J712" s="28" t="s">
        <v>2006</v>
      </c>
      <c r="K712" s="31" t="s">
        <v>127</v>
      </c>
      <c r="L712" s="32">
        <v>147</v>
      </c>
      <c r="M712" s="33" t="s">
        <v>107</v>
      </c>
      <c r="N712" s="34">
        <v>103000000</v>
      </c>
      <c r="O712" s="33" t="s">
        <v>107</v>
      </c>
      <c r="P712" s="28" t="s">
        <v>130</v>
      </c>
      <c r="Q712" s="28" t="s">
        <v>112</v>
      </c>
      <c r="R712" s="28" t="s">
        <v>107</v>
      </c>
      <c r="S712" s="28" t="s">
        <v>107</v>
      </c>
      <c r="T712" s="42" t="s">
        <v>107</v>
      </c>
      <c r="U712" s="28" t="s">
        <v>107</v>
      </c>
      <c r="V712" s="28" t="s">
        <v>107</v>
      </c>
      <c r="W712" s="28" t="str">
        <f t="shared" si="11"/>
        <v>N.A.</v>
      </c>
      <c r="X712" s="57" t="s">
        <v>2414</v>
      </c>
      <c r="Y712" s="205">
        <v>7.0000000000000007E-2</v>
      </c>
      <c r="Z712" s="205">
        <v>0.08</v>
      </c>
      <c r="AA712" s="205">
        <v>0.08</v>
      </c>
      <c r="AB712" s="205">
        <v>0.08</v>
      </c>
      <c r="AC712" s="205">
        <v>0.09</v>
      </c>
      <c r="AD712" s="205">
        <v>0.09</v>
      </c>
      <c r="AE712" s="28" t="s">
        <v>176</v>
      </c>
      <c r="AF712" s="28" t="s">
        <v>176</v>
      </c>
      <c r="AG712" s="28" t="s">
        <v>176</v>
      </c>
      <c r="AH712" s="37">
        <v>1</v>
      </c>
      <c r="AI712" s="38" t="s">
        <v>1339</v>
      </c>
      <c r="AJ712" s="38">
        <v>851221</v>
      </c>
      <c r="AK712" s="38" t="s">
        <v>1339</v>
      </c>
      <c r="AL712" s="38" t="s">
        <v>1339</v>
      </c>
      <c r="AM712" s="38" t="s">
        <v>1339</v>
      </c>
      <c r="AN712" s="38">
        <v>8464557</v>
      </c>
      <c r="AO712" s="38" t="s">
        <v>1339</v>
      </c>
      <c r="AP712" s="38" t="s">
        <v>1339</v>
      </c>
      <c r="AQ712" s="38">
        <v>827216</v>
      </c>
      <c r="AR712" s="38" t="s">
        <v>1339</v>
      </c>
      <c r="AS712" s="38" t="s">
        <v>107</v>
      </c>
      <c r="AT712" s="38" t="s">
        <v>107</v>
      </c>
      <c r="AU712" s="38" t="s">
        <v>107</v>
      </c>
      <c r="AV712" s="38" t="s">
        <v>107</v>
      </c>
      <c r="AW712" s="38" t="s">
        <v>107</v>
      </c>
      <c r="AX712" s="38">
        <v>3803589</v>
      </c>
      <c r="AY712" s="38" t="s">
        <v>107</v>
      </c>
      <c r="AZ712" s="38">
        <v>3277690</v>
      </c>
      <c r="BA712" s="38">
        <v>2372657</v>
      </c>
      <c r="BB712" s="38" t="s">
        <v>1339</v>
      </c>
      <c r="BC712" s="38" t="s">
        <v>1339</v>
      </c>
      <c r="BD712" s="38">
        <v>207913</v>
      </c>
      <c r="BE712" s="38" t="s">
        <v>107</v>
      </c>
      <c r="BF712" s="38" t="s">
        <v>107</v>
      </c>
      <c r="BG712" s="38">
        <v>3732537</v>
      </c>
      <c r="BH712" s="38">
        <v>96618</v>
      </c>
      <c r="BI712" s="38">
        <v>1668957</v>
      </c>
      <c r="BJ712" s="38" t="s">
        <v>107</v>
      </c>
      <c r="BK712" s="38" t="s">
        <v>107</v>
      </c>
      <c r="BL712" s="38" t="s">
        <v>107</v>
      </c>
      <c r="BM712" s="38" t="s">
        <v>107</v>
      </c>
      <c r="BN712" s="38">
        <v>8536671</v>
      </c>
      <c r="BO712" s="38">
        <v>118021</v>
      </c>
      <c r="BP712" s="38" t="s">
        <v>107</v>
      </c>
      <c r="BQ712" s="38" t="s">
        <v>107</v>
      </c>
      <c r="BR712" s="38">
        <v>0</v>
      </c>
      <c r="BS712" s="38">
        <v>644304</v>
      </c>
      <c r="BT712" s="330" t="s">
        <v>107</v>
      </c>
      <c r="BU712" s="38" t="s">
        <v>107</v>
      </c>
      <c r="BV712" s="38" t="s">
        <v>107</v>
      </c>
      <c r="BW712" s="38" t="s">
        <v>107</v>
      </c>
      <c r="BX712" s="38" t="s">
        <v>107</v>
      </c>
      <c r="BY712" s="41" t="s">
        <v>176</v>
      </c>
      <c r="BZ712" s="41" t="s">
        <v>176</v>
      </c>
      <c r="CA712" s="41" t="s">
        <v>176</v>
      </c>
      <c r="CB712" s="41" t="s">
        <v>173</v>
      </c>
      <c r="CC712" s="41" t="s">
        <v>176</v>
      </c>
      <c r="CD712" s="41" t="s">
        <v>176</v>
      </c>
      <c r="CE712" s="41" t="s">
        <v>173</v>
      </c>
      <c r="CF712" s="42" t="s">
        <v>905</v>
      </c>
      <c r="CG712" s="42" t="s">
        <v>905</v>
      </c>
      <c r="CH712" s="42" t="s">
        <v>905</v>
      </c>
      <c r="CI712" s="42" t="s">
        <v>905</v>
      </c>
      <c r="CJ712" s="42" t="s">
        <v>905</v>
      </c>
      <c r="CK712" s="42" t="s">
        <v>905</v>
      </c>
      <c r="CL712" s="42" t="s">
        <v>905</v>
      </c>
      <c r="CM712" s="42" t="s">
        <v>905</v>
      </c>
      <c r="CN712" s="42" t="s">
        <v>905</v>
      </c>
      <c r="CO712" s="42" t="s">
        <v>905</v>
      </c>
      <c r="CP712" s="42" t="s">
        <v>905</v>
      </c>
      <c r="CQ712" s="42" t="s">
        <v>905</v>
      </c>
      <c r="CR712" s="42" t="s">
        <v>905</v>
      </c>
      <c r="CS712" s="42" t="s">
        <v>905</v>
      </c>
      <c r="CT712" s="42" t="s">
        <v>905</v>
      </c>
      <c r="CU712" s="332">
        <v>8963040</v>
      </c>
      <c r="CV712" s="43">
        <v>1</v>
      </c>
    </row>
    <row r="713" spans="1:100" ht="76.5">
      <c r="A713" s="28">
        <v>966</v>
      </c>
      <c r="B713" s="29" t="s">
        <v>896</v>
      </c>
      <c r="C713" s="68" t="s">
        <v>4</v>
      </c>
      <c r="D713" s="29" t="s">
        <v>1192</v>
      </c>
      <c r="E713" s="42" t="s">
        <v>1129</v>
      </c>
      <c r="F713" s="42" t="s">
        <v>107</v>
      </c>
      <c r="G713" s="30" t="s">
        <v>2009</v>
      </c>
      <c r="H713" s="42" t="s">
        <v>1052</v>
      </c>
      <c r="I713" s="28">
        <v>3622133</v>
      </c>
      <c r="J713" s="70" t="s">
        <v>2010</v>
      </c>
      <c r="K713" s="31" t="s">
        <v>107</v>
      </c>
      <c r="L713" s="32">
        <v>450</v>
      </c>
      <c r="M713" s="28" t="s">
        <v>107</v>
      </c>
      <c r="N713" s="34">
        <v>681200000</v>
      </c>
      <c r="O713" s="28" t="s">
        <v>107</v>
      </c>
      <c r="P713" s="28" t="s">
        <v>2415</v>
      </c>
      <c r="Q713" s="28" t="s">
        <v>360</v>
      </c>
      <c r="R713" s="28" t="s">
        <v>1129</v>
      </c>
      <c r="S713" s="28">
        <v>52000</v>
      </c>
      <c r="T713" s="28">
        <v>8211</v>
      </c>
      <c r="U713" s="28">
        <v>40500</v>
      </c>
      <c r="V713" s="42" t="s">
        <v>1198</v>
      </c>
      <c r="W713" s="28" t="str">
        <f t="shared" si="11"/>
        <v>N.A.</v>
      </c>
      <c r="X713" s="57" t="s">
        <v>2413</v>
      </c>
      <c r="Y713" s="205">
        <v>0.01</v>
      </c>
      <c r="Z713" s="205">
        <v>0.01</v>
      </c>
      <c r="AA713" s="205">
        <v>0.01</v>
      </c>
      <c r="AB713" s="205">
        <v>0.01</v>
      </c>
      <c r="AC713" s="205">
        <v>0.01</v>
      </c>
      <c r="AD713" s="205">
        <v>0.01</v>
      </c>
      <c r="AE713" s="28" t="s">
        <v>173</v>
      </c>
      <c r="AF713" s="28" t="s">
        <v>113</v>
      </c>
      <c r="AG713" s="28" t="s">
        <v>173</v>
      </c>
      <c r="AH713" s="37">
        <v>1</v>
      </c>
      <c r="AI713" s="38" t="s">
        <v>905</v>
      </c>
      <c r="AJ713" s="38">
        <v>287409</v>
      </c>
      <c r="AK713" s="38">
        <v>1467622</v>
      </c>
      <c r="AL713" s="38" t="s">
        <v>107</v>
      </c>
      <c r="AM713" s="38" t="s">
        <v>107</v>
      </c>
      <c r="AN713" s="38">
        <v>8561132</v>
      </c>
      <c r="AO713" s="38">
        <v>856113</v>
      </c>
      <c r="AP713" s="38">
        <v>648200</v>
      </c>
      <c r="AQ713" s="38">
        <v>17123</v>
      </c>
      <c r="AR713" s="38">
        <v>672661</v>
      </c>
      <c r="AS713" s="38" t="s">
        <v>107</v>
      </c>
      <c r="AT713" s="38" t="s">
        <v>107</v>
      </c>
      <c r="AU713" s="38" t="s">
        <v>107</v>
      </c>
      <c r="AV713" s="38" t="s">
        <v>107</v>
      </c>
      <c r="AW713" s="38" t="s">
        <v>107</v>
      </c>
      <c r="AX713" s="38">
        <v>3057548</v>
      </c>
      <c r="AY713" s="38" t="s">
        <v>107</v>
      </c>
      <c r="AZ713" s="38" t="s">
        <v>905</v>
      </c>
      <c r="BA713" s="38">
        <v>3057548</v>
      </c>
      <c r="BB713" s="38">
        <v>0</v>
      </c>
      <c r="BC713" s="38">
        <v>550358</v>
      </c>
      <c r="BD713" s="38">
        <v>1100717</v>
      </c>
      <c r="BE713" s="38" t="s">
        <v>107</v>
      </c>
      <c r="BF713" s="38" t="s">
        <v>107</v>
      </c>
      <c r="BG713" s="38">
        <v>0</v>
      </c>
      <c r="BH713" s="38">
        <v>244603</v>
      </c>
      <c r="BI713" s="38">
        <v>4525170</v>
      </c>
      <c r="BJ713" s="38" t="s">
        <v>107</v>
      </c>
      <c r="BK713" s="38" t="s">
        <v>107</v>
      </c>
      <c r="BL713" s="38" t="s">
        <v>107</v>
      </c>
      <c r="BM713" s="38" t="s">
        <v>107</v>
      </c>
      <c r="BN713" s="38">
        <v>7338113</v>
      </c>
      <c r="BO713" s="38">
        <v>244603</v>
      </c>
      <c r="BP713" s="38" t="s">
        <v>107</v>
      </c>
      <c r="BQ713" s="38" t="s">
        <v>107</v>
      </c>
      <c r="BR713" s="38">
        <v>0</v>
      </c>
      <c r="BS713" s="38">
        <v>1834529</v>
      </c>
      <c r="BT713" s="330" t="s">
        <v>107</v>
      </c>
      <c r="BU713" s="38" t="s">
        <v>107</v>
      </c>
      <c r="BV713" s="38" t="s">
        <v>107</v>
      </c>
      <c r="BW713" s="38" t="s">
        <v>107</v>
      </c>
      <c r="BX713" s="38" t="s">
        <v>107</v>
      </c>
      <c r="BY713" s="41" t="s">
        <v>107</v>
      </c>
      <c r="BZ713" s="41" t="s">
        <v>107</v>
      </c>
      <c r="CA713" s="41" t="s">
        <v>107</v>
      </c>
      <c r="CB713" s="41" t="s">
        <v>107</v>
      </c>
      <c r="CC713" s="41" t="s">
        <v>107</v>
      </c>
      <c r="CD713" s="41" t="s">
        <v>107</v>
      </c>
      <c r="CE713" s="41" t="s">
        <v>107</v>
      </c>
      <c r="CF713" s="42" t="s">
        <v>107</v>
      </c>
      <c r="CG713" s="41" t="s">
        <v>107</v>
      </c>
      <c r="CH713" s="41" t="s">
        <v>107</v>
      </c>
      <c r="CI713" s="41" t="s">
        <v>107</v>
      </c>
      <c r="CJ713" s="41" t="s">
        <v>107</v>
      </c>
      <c r="CK713" s="41" t="s">
        <v>107</v>
      </c>
      <c r="CL713" s="41" t="s">
        <v>107</v>
      </c>
      <c r="CM713" s="41" t="s">
        <v>173</v>
      </c>
      <c r="CN713" s="41" t="s">
        <v>173</v>
      </c>
      <c r="CO713" s="41" t="s">
        <v>176</v>
      </c>
      <c r="CP713" s="41" t="s">
        <v>173</v>
      </c>
      <c r="CQ713" s="41" t="s">
        <v>173</v>
      </c>
      <c r="CR713" s="29" t="s">
        <v>114</v>
      </c>
      <c r="CS713" s="41" t="s">
        <v>107</v>
      </c>
      <c r="CT713" s="41" t="s">
        <v>107</v>
      </c>
      <c r="CU713" s="332">
        <v>9417245</v>
      </c>
      <c r="CV713" s="43">
        <v>1</v>
      </c>
    </row>
    <row r="714" spans="1:100" ht="76.5">
      <c r="A714" s="28">
        <v>967</v>
      </c>
      <c r="B714" s="29" t="s">
        <v>896</v>
      </c>
      <c r="C714" s="68" t="s">
        <v>4</v>
      </c>
      <c r="D714" s="29" t="s">
        <v>1192</v>
      </c>
      <c r="E714" s="42" t="s">
        <v>1129</v>
      </c>
      <c r="F714" s="42" t="s">
        <v>107</v>
      </c>
      <c r="G714" s="30" t="s">
        <v>2011</v>
      </c>
      <c r="H714" s="42" t="s">
        <v>1052</v>
      </c>
      <c r="I714" s="28">
        <v>3622136</v>
      </c>
      <c r="J714" s="70" t="s">
        <v>2012</v>
      </c>
      <c r="K714" s="31" t="s">
        <v>107</v>
      </c>
      <c r="L714" s="32">
        <v>515</v>
      </c>
      <c r="M714" s="28" t="s">
        <v>107</v>
      </c>
      <c r="N714" s="34">
        <v>746700000</v>
      </c>
      <c r="O714" s="28" t="s">
        <v>107</v>
      </c>
      <c r="P714" s="28" t="s">
        <v>2415</v>
      </c>
      <c r="Q714" s="28" t="s">
        <v>360</v>
      </c>
      <c r="R714" s="28" t="s">
        <v>1129</v>
      </c>
      <c r="S714" s="28">
        <v>52000</v>
      </c>
      <c r="T714" s="28">
        <v>8640</v>
      </c>
      <c r="U714" s="28">
        <v>40500</v>
      </c>
      <c r="V714" s="42" t="s">
        <v>1198</v>
      </c>
      <c r="W714" s="28" t="str">
        <f t="shared" si="11"/>
        <v>N.A.</v>
      </c>
      <c r="X714" s="57" t="s">
        <v>2414</v>
      </c>
      <c r="Y714" s="205">
        <v>0.01</v>
      </c>
      <c r="Z714" s="205">
        <v>0.01</v>
      </c>
      <c r="AA714" s="205">
        <v>0.01</v>
      </c>
      <c r="AB714" s="205">
        <v>0.01</v>
      </c>
      <c r="AC714" s="205">
        <v>0.01</v>
      </c>
      <c r="AD714" s="205">
        <v>0.01</v>
      </c>
      <c r="AE714" s="28" t="s">
        <v>173</v>
      </c>
      <c r="AF714" s="28" t="s">
        <v>113</v>
      </c>
      <c r="AG714" s="28" t="s">
        <v>173</v>
      </c>
      <c r="AH714" s="37">
        <v>1</v>
      </c>
      <c r="AI714" s="38" t="s">
        <v>905</v>
      </c>
      <c r="AJ714" s="38">
        <v>287409</v>
      </c>
      <c r="AK714" s="38">
        <v>1467622</v>
      </c>
      <c r="AL714" s="38" t="s">
        <v>107</v>
      </c>
      <c r="AM714" s="38" t="s">
        <v>107</v>
      </c>
      <c r="AN714" s="38">
        <v>8561132</v>
      </c>
      <c r="AO714" s="38">
        <v>856113</v>
      </c>
      <c r="AP714" s="38">
        <v>648200</v>
      </c>
      <c r="AQ714" s="38">
        <v>17123</v>
      </c>
      <c r="AR714" s="38">
        <v>672661</v>
      </c>
      <c r="AS714" s="38" t="s">
        <v>107</v>
      </c>
      <c r="AT714" s="38" t="s">
        <v>107</v>
      </c>
      <c r="AU714" s="38" t="s">
        <v>107</v>
      </c>
      <c r="AV714" s="38" t="s">
        <v>107</v>
      </c>
      <c r="AW714" s="38" t="s">
        <v>107</v>
      </c>
      <c r="AX714" s="38">
        <v>3057548</v>
      </c>
      <c r="AY714" s="38" t="s">
        <v>107</v>
      </c>
      <c r="AZ714" s="38" t="s">
        <v>905</v>
      </c>
      <c r="BA714" s="38">
        <v>3057548</v>
      </c>
      <c r="BB714" s="38">
        <v>0</v>
      </c>
      <c r="BC714" s="38">
        <v>550358</v>
      </c>
      <c r="BD714" s="38">
        <v>1100717</v>
      </c>
      <c r="BE714" s="38" t="s">
        <v>107</v>
      </c>
      <c r="BF714" s="38" t="s">
        <v>107</v>
      </c>
      <c r="BG714" s="38">
        <v>0</v>
      </c>
      <c r="BH714" s="38">
        <v>244603</v>
      </c>
      <c r="BI714" s="38">
        <v>4525170</v>
      </c>
      <c r="BJ714" s="38" t="s">
        <v>107</v>
      </c>
      <c r="BK714" s="38" t="s">
        <v>107</v>
      </c>
      <c r="BL714" s="38" t="s">
        <v>107</v>
      </c>
      <c r="BM714" s="38" t="s">
        <v>107</v>
      </c>
      <c r="BN714" s="38">
        <v>7338113</v>
      </c>
      <c r="BO714" s="38">
        <v>244603</v>
      </c>
      <c r="BP714" s="38" t="s">
        <v>107</v>
      </c>
      <c r="BQ714" s="38" t="s">
        <v>107</v>
      </c>
      <c r="BR714" s="38">
        <v>0</v>
      </c>
      <c r="BS714" s="38">
        <v>1834529</v>
      </c>
      <c r="BT714" s="330" t="s">
        <v>107</v>
      </c>
      <c r="BU714" s="38" t="s">
        <v>107</v>
      </c>
      <c r="BV714" s="38" t="s">
        <v>107</v>
      </c>
      <c r="BW714" s="38" t="s">
        <v>107</v>
      </c>
      <c r="BX714" s="38" t="s">
        <v>107</v>
      </c>
      <c r="BY714" s="41" t="s">
        <v>107</v>
      </c>
      <c r="BZ714" s="41" t="s">
        <v>107</v>
      </c>
      <c r="CA714" s="41" t="s">
        <v>107</v>
      </c>
      <c r="CB714" s="41" t="s">
        <v>107</v>
      </c>
      <c r="CC714" s="41" t="s">
        <v>107</v>
      </c>
      <c r="CD714" s="41" t="s">
        <v>107</v>
      </c>
      <c r="CE714" s="41" t="s">
        <v>107</v>
      </c>
      <c r="CF714" s="42" t="s">
        <v>107</v>
      </c>
      <c r="CG714" s="41" t="s">
        <v>107</v>
      </c>
      <c r="CH714" s="41" t="s">
        <v>107</v>
      </c>
      <c r="CI714" s="41" t="s">
        <v>107</v>
      </c>
      <c r="CJ714" s="41" t="s">
        <v>107</v>
      </c>
      <c r="CK714" s="41" t="s">
        <v>107</v>
      </c>
      <c r="CL714" s="41" t="s">
        <v>107</v>
      </c>
      <c r="CM714" s="41" t="s">
        <v>173</v>
      </c>
      <c r="CN714" s="41" t="s">
        <v>173</v>
      </c>
      <c r="CO714" s="41" t="s">
        <v>176</v>
      </c>
      <c r="CP714" s="41" t="s">
        <v>173</v>
      </c>
      <c r="CQ714" s="41" t="s">
        <v>173</v>
      </c>
      <c r="CR714" s="29" t="s">
        <v>114</v>
      </c>
      <c r="CS714" s="41" t="s">
        <v>107</v>
      </c>
      <c r="CT714" s="41" t="s">
        <v>107</v>
      </c>
      <c r="CU714" s="332">
        <v>11618679</v>
      </c>
      <c r="CV714" s="43">
        <v>1</v>
      </c>
    </row>
    <row r="715" spans="1:100" ht="76.5">
      <c r="A715" s="28">
        <v>968</v>
      </c>
      <c r="B715" s="29" t="s">
        <v>896</v>
      </c>
      <c r="C715" s="68" t="s">
        <v>4</v>
      </c>
      <c r="D715" s="29" t="s">
        <v>1217</v>
      </c>
      <c r="E715" s="42" t="s">
        <v>1129</v>
      </c>
      <c r="F715" s="42" t="s">
        <v>1222</v>
      </c>
      <c r="G715" s="29" t="s">
        <v>2013</v>
      </c>
      <c r="H715" s="42" t="s">
        <v>1052</v>
      </c>
      <c r="I715" s="28">
        <v>3626106</v>
      </c>
      <c r="J715" s="70" t="s">
        <v>2014</v>
      </c>
      <c r="K715" s="31" t="s">
        <v>107</v>
      </c>
      <c r="L715" s="32">
        <v>410</v>
      </c>
      <c r="M715" s="28" t="s">
        <v>107</v>
      </c>
      <c r="N715" s="34">
        <v>752500000</v>
      </c>
      <c r="O715" s="28" t="s">
        <v>107</v>
      </c>
      <c r="P715" s="28" t="s">
        <v>2415</v>
      </c>
      <c r="Q715" s="28" t="s">
        <v>360</v>
      </c>
      <c r="R715" s="28" t="s">
        <v>1129</v>
      </c>
      <c r="S715" s="28">
        <v>28000</v>
      </c>
      <c r="T715" s="28">
        <v>11748</v>
      </c>
      <c r="U715" s="28">
        <v>16252</v>
      </c>
      <c r="V715" s="84" t="s">
        <v>1222</v>
      </c>
      <c r="W715" s="28" t="str">
        <f t="shared" si="11"/>
        <v>N.A.</v>
      </c>
      <c r="X715" s="57" t="s">
        <v>2413</v>
      </c>
      <c r="Y715" s="345">
        <v>0.01</v>
      </c>
      <c r="Z715" s="345">
        <v>0.01</v>
      </c>
      <c r="AA715" s="345">
        <v>0.01</v>
      </c>
      <c r="AB715" s="345">
        <v>0.01</v>
      </c>
      <c r="AC715" s="345">
        <v>0.01</v>
      </c>
      <c r="AD715" s="322">
        <v>0.01</v>
      </c>
      <c r="AE715" s="28" t="s">
        <v>173</v>
      </c>
      <c r="AF715" s="28" t="s">
        <v>113</v>
      </c>
      <c r="AG715" s="28" t="s">
        <v>173</v>
      </c>
      <c r="AH715" s="45">
        <v>1</v>
      </c>
      <c r="AI715" s="38" t="s">
        <v>905</v>
      </c>
      <c r="AJ715" s="38">
        <v>287409</v>
      </c>
      <c r="AK715" s="38">
        <v>1467622</v>
      </c>
      <c r="AL715" s="38" t="s">
        <v>107</v>
      </c>
      <c r="AM715" s="38" t="s">
        <v>107</v>
      </c>
      <c r="AN715" s="38">
        <v>8561132</v>
      </c>
      <c r="AO715" s="38">
        <v>856113</v>
      </c>
      <c r="AP715" s="38">
        <v>648200</v>
      </c>
      <c r="AQ715" s="38">
        <v>17123</v>
      </c>
      <c r="AR715" s="38">
        <v>672661</v>
      </c>
      <c r="AS715" s="38" t="s">
        <v>107</v>
      </c>
      <c r="AT715" s="38" t="s">
        <v>107</v>
      </c>
      <c r="AU715" s="38" t="s">
        <v>107</v>
      </c>
      <c r="AV715" s="38" t="s">
        <v>107</v>
      </c>
      <c r="AW715" s="38" t="s">
        <v>107</v>
      </c>
      <c r="AX715" s="38">
        <v>3057548</v>
      </c>
      <c r="AY715" s="38" t="s">
        <v>107</v>
      </c>
      <c r="AZ715" s="38" t="s">
        <v>905</v>
      </c>
      <c r="BA715" s="38">
        <v>3057548</v>
      </c>
      <c r="BB715" s="38">
        <v>0</v>
      </c>
      <c r="BC715" s="38">
        <v>550358</v>
      </c>
      <c r="BD715" s="38">
        <v>1100717</v>
      </c>
      <c r="BE715" s="38">
        <v>3057548</v>
      </c>
      <c r="BF715" s="38" t="s">
        <v>107</v>
      </c>
      <c r="BG715" s="38">
        <v>0</v>
      </c>
      <c r="BH715" s="38">
        <v>244603</v>
      </c>
      <c r="BI715" s="38">
        <v>5503584</v>
      </c>
      <c r="BJ715" s="38" t="s">
        <v>107</v>
      </c>
      <c r="BK715" s="38" t="s">
        <v>107</v>
      </c>
      <c r="BL715" s="38" t="s">
        <v>107</v>
      </c>
      <c r="BM715" s="38" t="s">
        <v>107</v>
      </c>
      <c r="BN715" s="38">
        <v>7338113</v>
      </c>
      <c r="BO715" s="38">
        <v>244603</v>
      </c>
      <c r="BP715" s="38" t="s">
        <v>107</v>
      </c>
      <c r="BQ715" s="38" t="s">
        <v>905</v>
      </c>
      <c r="BR715" s="38">
        <v>0</v>
      </c>
      <c r="BS715" s="38">
        <v>1834529</v>
      </c>
      <c r="BT715" s="330" t="s">
        <v>107</v>
      </c>
      <c r="BU715" s="38" t="s">
        <v>107</v>
      </c>
      <c r="BV715" s="38" t="s">
        <v>107</v>
      </c>
      <c r="BW715" s="38" t="s">
        <v>107</v>
      </c>
      <c r="BX715" s="38" t="s">
        <v>107</v>
      </c>
      <c r="BY715" s="28" t="s">
        <v>107</v>
      </c>
      <c r="BZ715" s="28" t="s">
        <v>107</v>
      </c>
      <c r="CA715" s="28" t="s">
        <v>107</v>
      </c>
      <c r="CB715" s="28" t="s">
        <v>107</v>
      </c>
      <c r="CC715" s="28" t="s">
        <v>107</v>
      </c>
      <c r="CD715" s="28" t="s">
        <v>107</v>
      </c>
      <c r="CE715" s="28" t="s">
        <v>107</v>
      </c>
      <c r="CF715" s="28" t="s">
        <v>107</v>
      </c>
      <c r="CG715" s="28" t="s">
        <v>107</v>
      </c>
      <c r="CH715" s="28" t="s">
        <v>107</v>
      </c>
      <c r="CI715" s="28" t="s">
        <v>107</v>
      </c>
      <c r="CJ715" s="28" t="s">
        <v>107</v>
      </c>
      <c r="CK715" s="28" t="s">
        <v>107</v>
      </c>
      <c r="CL715" s="28" t="s">
        <v>107</v>
      </c>
      <c r="CM715" s="29" t="s">
        <v>114</v>
      </c>
      <c r="CN715" s="29" t="s">
        <v>114</v>
      </c>
      <c r="CO715" s="29" t="s">
        <v>113</v>
      </c>
      <c r="CP715" s="41" t="s">
        <v>173</v>
      </c>
      <c r="CQ715" s="29" t="s">
        <v>114</v>
      </c>
      <c r="CR715" s="29" t="s">
        <v>114</v>
      </c>
      <c r="CS715" s="28" t="s">
        <v>107</v>
      </c>
      <c r="CT715" s="28" t="s">
        <v>107</v>
      </c>
      <c r="CU715" s="332">
        <v>51366793</v>
      </c>
      <c r="CV715" s="43">
        <v>1</v>
      </c>
    </row>
    <row r="716" spans="1:100" ht="25.5">
      <c r="A716" s="28">
        <v>969</v>
      </c>
      <c r="B716" s="29" t="s">
        <v>266</v>
      </c>
      <c r="C716" s="29" t="s">
        <v>0</v>
      </c>
      <c r="D716" s="29" t="s">
        <v>665</v>
      </c>
      <c r="E716" s="73" t="s">
        <v>666</v>
      </c>
      <c r="F716" s="73" t="s">
        <v>338</v>
      </c>
      <c r="G716" s="195" t="s">
        <v>2015</v>
      </c>
      <c r="H716" s="42" t="s">
        <v>400</v>
      </c>
      <c r="I716" s="28">
        <v>3021100</v>
      </c>
      <c r="J716" s="70" t="s">
        <v>2016</v>
      </c>
      <c r="K716" s="31" t="s">
        <v>674</v>
      </c>
      <c r="L716" s="74">
        <v>168</v>
      </c>
      <c r="M716" s="33" t="s">
        <v>107</v>
      </c>
      <c r="N716" s="34">
        <v>171000000</v>
      </c>
      <c r="O716" s="74" t="s">
        <v>338</v>
      </c>
      <c r="P716" s="28" t="s">
        <v>2415</v>
      </c>
      <c r="Q716" s="28" t="s">
        <v>360</v>
      </c>
      <c r="R716" s="28" t="s">
        <v>107</v>
      </c>
      <c r="S716" s="28" t="s">
        <v>107</v>
      </c>
      <c r="T716" s="42" t="s">
        <v>107</v>
      </c>
      <c r="U716" s="28" t="s">
        <v>107</v>
      </c>
      <c r="V716" s="28" t="s">
        <v>107</v>
      </c>
      <c r="W716" s="28" t="str">
        <f t="shared" si="11"/>
        <v>N.A.</v>
      </c>
      <c r="X716" s="57" t="s">
        <v>2413</v>
      </c>
      <c r="Y716" s="346">
        <v>0.01</v>
      </c>
      <c r="Z716" s="346">
        <v>1.4999999999999999E-2</v>
      </c>
      <c r="AA716" s="346">
        <v>0.02</v>
      </c>
      <c r="AB716" s="346">
        <v>2.5000000000000001E-2</v>
      </c>
      <c r="AC716" s="346">
        <v>3.5000000000000003E-2</v>
      </c>
      <c r="AD716" s="346">
        <v>4.4999999999999998E-2</v>
      </c>
      <c r="AE716" s="70" t="s">
        <v>1251</v>
      </c>
      <c r="AF716" s="70" t="s">
        <v>1251</v>
      </c>
      <c r="AG716" s="70" t="s">
        <v>1251</v>
      </c>
      <c r="AH716" s="154">
        <v>0</v>
      </c>
      <c r="AI716" s="38">
        <v>0</v>
      </c>
      <c r="AJ716" s="38">
        <v>589650</v>
      </c>
      <c r="AK716" s="38">
        <v>783479</v>
      </c>
      <c r="AL716" s="38">
        <v>1387411</v>
      </c>
      <c r="AM716" s="38">
        <v>1513890</v>
      </c>
      <c r="AN716" s="38">
        <v>9467039</v>
      </c>
      <c r="AO716" s="38" t="s">
        <v>107</v>
      </c>
      <c r="AP716" s="38">
        <v>946703</v>
      </c>
      <c r="AQ716" s="38">
        <v>276874</v>
      </c>
      <c r="AR716" s="38">
        <v>0</v>
      </c>
      <c r="AS716" s="38" t="s">
        <v>107</v>
      </c>
      <c r="AT716" s="38" t="s">
        <v>107</v>
      </c>
      <c r="AU716" s="38" t="s">
        <v>107</v>
      </c>
      <c r="AV716" s="38" t="s">
        <v>107</v>
      </c>
      <c r="AW716" s="38">
        <v>1513890</v>
      </c>
      <c r="AX716" s="38">
        <v>2995420</v>
      </c>
      <c r="AY716" s="38">
        <v>2064395</v>
      </c>
      <c r="AZ716" s="38">
        <v>4325458</v>
      </c>
      <c r="BA716" s="38">
        <v>757758</v>
      </c>
      <c r="BB716" s="38" t="s">
        <v>107</v>
      </c>
      <c r="BC716" s="38">
        <v>1958698</v>
      </c>
      <c r="BD716" s="38">
        <v>179547</v>
      </c>
      <c r="BE716" s="38">
        <v>1599603</v>
      </c>
      <c r="BF716" s="38">
        <v>1311855</v>
      </c>
      <c r="BG716" s="38">
        <v>3884750</v>
      </c>
      <c r="BH716" s="38">
        <v>114258</v>
      </c>
      <c r="BI716" s="38">
        <v>2358599</v>
      </c>
      <c r="BJ716" s="38">
        <v>783479</v>
      </c>
      <c r="BK716" s="38">
        <v>1509503</v>
      </c>
      <c r="BL716" s="38">
        <v>2448372</v>
      </c>
      <c r="BM716" s="38">
        <v>2938047</v>
      </c>
      <c r="BN716" s="38">
        <v>9589457</v>
      </c>
      <c r="BO716" s="38">
        <v>212192</v>
      </c>
      <c r="BP716" s="38">
        <v>5876093</v>
      </c>
      <c r="BQ716" s="38">
        <v>7108609</v>
      </c>
      <c r="BR716" s="38">
        <v>7834791</v>
      </c>
      <c r="BS716" s="38">
        <v>745317</v>
      </c>
      <c r="BT716" s="330" t="s">
        <v>107</v>
      </c>
      <c r="BU716" s="38" t="s">
        <v>107</v>
      </c>
      <c r="BV716" s="38" t="s">
        <v>107</v>
      </c>
      <c r="BW716" s="38" t="s">
        <v>107</v>
      </c>
      <c r="BX716" s="38" t="s">
        <v>107</v>
      </c>
      <c r="BY716" s="196" t="s">
        <v>114</v>
      </c>
      <c r="BZ716" s="196" t="s">
        <v>114</v>
      </c>
      <c r="CA716" s="196" t="s">
        <v>114</v>
      </c>
      <c r="CB716" s="196" t="s">
        <v>114</v>
      </c>
      <c r="CC716" s="196" t="s">
        <v>114</v>
      </c>
      <c r="CD716" s="196" t="s">
        <v>114</v>
      </c>
      <c r="CE716" s="196" t="s">
        <v>114</v>
      </c>
      <c r="CF716" s="73" t="s">
        <v>107</v>
      </c>
      <c r="CG716" s="197" t="s">
        <v>107</v>
      </c>
      <c r="CH716" s="197" t="s">
        <v>107</v>
      </c>
      <c r="CI716" s="197" t="s">
        <v>107</v>
      </c>
      <c r="CJ716" s="197" t="s">
        <v>107</v>
      </c>
      <c r="CK716" s="197" t="s">
        <v>107</v>
      </c>
      <c r="CL716" s="197" t="s">
        <v>107</v>
      </c>
      <c r="CM716" s="197" t="s">
        <v>107</v>
      </c>
      <c r="CN716" s="197" t="s">
        <v>107</v>
      </c>
      <c r="CO716" s="197" t="s">
        <v>107</v>
      </c>
      <c r="CP716" s="197" t="s">
        <v>107</v>
      </c>
      <c r="CQ716" s="197" t="s">
        <v>107</v>
      </c>
      <c r="CR716" s="197" t="s">
        <v>107</v>
      </c>
      <c r="CS716" s="197" t="s">
        <v>107</v>
      </c>
      <c r="CT716" s="197" t="s">
        <v>107</v>
      </c>
      <c r="CU716" s="332">
        <v>11115691</v>
      </c>
      <c r="CV716" s="43">
        <v>1</v>
      </c>
    </row>
    <row r="717" spans="1:100" ht="25.5">
      <c r="A717" s="28">
        <v>970</v>
      </c>
      <c r="B717" s="29" t="s">
        <v>266</v>
      </c>
      <c r="C717" s="29" t="s">
        <v>0</v>
      </c>
      <c r="D717" s="29" t="s">
        <v>665</v>
      </c>
      <c r="E717" s="73" t="s">
        <v>666</v>
      </c>
      <c r="F717" s="73" t="s">
        <v>346</v>
      </c>
      <c r="G717" s="195" t="s">
        <v>2015</v>
      </c>
      <c r="H717" s="42" t="s">
        <v>400</v>
      </c>
      <c r="I717" s="28">
        <v>3021101</v>
      </c>
      <c r="J717" s="70" t="s">
        <v>2017</v>
      </c>
      <c r="K717" s="31" t="s">
        <v>674</v>
      </c>
      <c r="L717" s="74">
        <v>168</v>
      </c>
      <c r="M717" s="33" t="s">
        <v>107</v>
      </c>
      <c r="N717" s="34">
        <v>196000000</v>
      </c>
      <c r="O717" s="74" t="s">
        <v>346</v>
      </c>
      <c r="P717" s="28" t="s">
        <v>2415</v>
      </c>
      <c r="Q717" s="28" t="s">
        <v>360</v>
      </c>
      <c r="R717" s="28" t="s">
        <v>107</v>
      </c>
      <c r="S717" s="28" t="s">
        <v>107</v>
      </c>
      <c r="T717" s="42" t="s">
        <v>107</v>
      </c>
      <c r="U717" s="28" t="s">
        <v>107</v>
      </c>
      <c r="V717" s="28" t="s">
        <v>107</v>
      </c>
      <c r="W717" s="28" t="str">
        <f t="shared" si="11"/>
        <v>N.A.</v>
      </c>
      <c r="X717" s="57" t="s">
        <v>2413</v>
      </c>
      <c r="Y717" s="346">
        <v>0.01</v>
      </c>
      <c r="Z717" s="346">
        <v>1.4999999999999999E-2</v>
      </c>
      <c r="AA717" s="346">
        <v>0.02</v>
      </c>
      <c r="AB717" s="346">
        <v>2.5000000000000001E-2</v>
      </c>
      <c r="AC717" s="346">
        <v>3.5000000000000003E-2</v>
      </c>
      <c r="AD717" s="346">
        <v>4.4999999999999998E-2</v>
      </c>
      <c r="AE717" s="70" t="s">
        <v>1251</v>
      </c>
      <c r="AF717" s="70" t="s">
        <v>1251</v>
      </c>
      <c r="AG717" s="70" t="s">
        <v>1251</v>
      </c>
      <c r="AH717" s="154">
        <v>0</v>
      </c>
      <c r="AI717" s="38">
        <v>0</v>
      </c>
      <c r="AJ717" s="38">
        <v>589650</v>
      </c>
      <c r="AK717" s="38">
        <v>783479</v>
      </c>
      <c r="AL717" s="38">
        <v>1387411</v>
      </c>
      <c r="AM717" s="38">
        <v>1513890</v>
      </c>
      <c r="AN717" s="38">
        <v>9467039</v>
      </c>
      <c r="AO717" s="38" t="s">
        <v>107</v>
      </c>
      <c r="AP717" s="38">
        <v>946703</v>
      </c>
      <c r="AQ717" s="38">
        <v>276874</v>
      </c>
      <c r="AR717" s="38">
        <v>0</v>
      </c>
      <c r="AS717" s="38" t="s">
        <v>107</v>
      </c>
      <c r="AT717" s="38" t="s">
        <v>107</v>
      </c>
      <c r="AU717" s="38" t="s">
        <v>107</v>
      </c>
      <c r="AV717" s="38" t="s">
        <v>107</v>
      </c>
      <c r="AW717" s="38">
        <v>1513890</v>
      </c>
      <c r="AX717" s="38">
        <v>2995420</v>
      </c>
      <c r="AY717" s="38">
        <v>2064395</v>
      </c>
      <c r="AZ717" s="38">
        <v>4325458</v>
      </c>
      <c r="BA717" s="38">
        <v>757758</v>
      </c>
      <c r="BB717" s="38" t="s">
        <v>107</v>
      </c>
      <c r="BC717" s="38">
        <v>1958698</v>
      </c>
      <c r="BD717" s="38">
        <v>179547</v>
      </c>
      <c r="BE717" s="38">
        <v>1599603</v>
      </c>
      <c r="BF717" s="38">
        <v>1311855</v>
      </c>
      <c r="BG717" s="38">
        <v>3884750</v>
      </c>
      <c r="BH717" s="38">
        <v>114258</v>
      </c>
      <c r="BI717" s="38">
        <v>2358599</v>
      </c>
      <c r="BJ717" s="38">
        <v>783479</v>
      </c>
      <c r="BK717" s="38">
        <v>1509503</v>
      </c>
      <c r="BL717" s="38">
        <v>2448372</v>
      </c>
      <c r="BM717" s="38">
        <v>2938047</v>
      </c>
      <c r="BN717" s="38">
        <v>9589457</v>
      </c>
      <c r="BO717" s="38">
        <v>212192</v>
      </c>
      <c r="BP717" s="38">
        <v>5876093</v>
      </c>
      <c r="BQ717" s="38">
        <v>7108609</v>
      </c>
      <c r="BR717" s="38">
        <v>7834791</v>
      </c>
      <c r="BS717" s="38">
        <v>745317</v>
      </c>
      <c r="BT717" s="330" t="s">
        <v>107</v>
      </c>
      <c r="BU717" s="38" t="s">
        <v>107</v>
      </c>
      <c r="BV717" s="38" t="s">
        <v>107</v>
      </c>
      <c r="BW717" s="38" t="s">
        <v>107</v>
      </c>
      <c r="BX717" s="38" t="s">
        <v>107</v>
      </c>
      <c r="BY717" s="196" t="s">
        <v>114</v>
      </c>
      <c r="BZ717" s="196" t="s">
        <v>114</v>
      </c>
      <c r="CA717" s="196" t="s">
        <v>114</v>
      </c>
      <c r="CB717" s="196" t="s">
        <v>114</v>
      </c>
      <c r="CC717" s="196" t="s">
        <v>114</v>
      </c>
      <c r="CD717" s="196" t="s">
        <v>114</v>
      </c>
      <c r="CE717" s="196" t="s">
        <v>114</v>
      </c>
      <c r="CF717" s="73" t="s">
        <v>107</v>
      </c>
      <c r="CG717" s="197" t="s">
        <v>107</v>
      </c>
      <c r="CH717" s="197" t="s">
        <v>107</v>
      </c>
      <c r="CI717" s="197" t="s">
        <v>107</v>
      </c>
      <c r="CJ717" s="197" t="s">
        <v>107</v>
      </c>
      <c r="CK717" s="197" t="s">
        <v>107</v>
      </c>
      <c r="CL717" s="197" t="s">
        <v>107</v>
      </c>
      <c r="CM717" s="197" t="s">
        <v>107</v>
      </c>
      <c r="CN717" s="197" t="s">
        <v>107</v>
      </c>
      <c r="CO717" s="197" t="s">
        <v>107</v>
      </c>
      <c r="CP717" s="197" t="s">
        <v>107</v>
      </c>
      <c r="CQ717" s="197" t="s">
        <v>107</v>
      </c>
      <c r="CR717" s="197" t="s">
        <v>107</v>
      </c>
      <c r="CS717" s="197" t="s">
        <v>107</v>
      </c>
      <c r="CT717" s="197" t="s">
        <v>107</v>
      </c>
      <c r="CU717" s="332">
        <v>11115691</v>
      </c>
      <c r="CV717" s="43">
        <v>1</v>
      </c>
    </row>
    <row r="718" spans="1:100" ht="38.25">
      <c r="A718" s="28">
        <v>971</v>
      </c>
      <c r="B718" s="29" t="s">
        <v>266</v>
      </c>
      <c r="C718" s="29" t="s">
        <v>0</v>
      </c>
      <c r="D718" s="29" t="s">
        <v>665</v>
      </c>
      <c r="E718" s="73" t="s">
        <v>666</v>
      </c>
      <c r="F718" s="73" t="s">
        <v>346</v>
      </c>
      <c r="G718" s="73" t="s">
        <v>2018</v>
      </c>
      <c r="H718" s="42" t="s">
        <v>400</v>
      </c>
      <c r="I718" s="28">
        <v>3021102</v>
      </c>
      <c r="J718" s="70" t="s">
        <v>2019</v>
      </c>
      <c r="K718" s="31" t="s">
        <v>674</v>
      </c>
      <c r="L718" s="74">
        <v>168</v>
      </c>
      <c r="M718" s="33" t="s">
        <v>107</v>
      </c>
      <c r="N718" s="34">
        <v>201000000</v>
      </c>
      <c r="O718" s="70" t="s">
        <v>346</v>
      </c>
      <c r="P718" s="28" t="s">
        <v>2415</v>
      </c>
      <c r="Q718" s="28" t="s">
        <v>360</v>
      </c>
      <c r="R718" s="28" t="s">
        <v>107</v>
      </c>
      <c r="S718" s="28" t="s">
        <v>107</v>
      </c>
      <c r="T718" s="42" t="s">
        <v>107</v>
      </c>
      <c r="U718" s="28" t="s">
        <v>107</v>
      </c>
      <c r="V718" s="28" t="s">
        <v>107</v>
      </c>
      <c r="W718" s="28" t="str">
        <f t="shared" si="11"/>
        <v>N.A.</v>
      </c>
      <c r="X718" s="57" t="s">
        <v>2413</v>
      </c>
      <c r="Y718" s="347">
        <v>0.01</v>
      </c>
      <c r="Z718" s="347">
        <v>1.4999999999999999E-2</v>
      </c>
      <c r="AA718" s="347">
        <v>0.02</v>
      </c>
      <c r="AB718" s="347">
        <v>2.5000000000000001E-2</v>
      </c>
      <c r="AC718" s="347">
        <v>3.5000000000000003E-2</v>
      </c>
      <c r="AD718" s="347">
        <v>4.4999999999999998E-2</v>
      </c>
      <c r="AE718" s="70" t="s">
        <v>113</v>
      </c>
      <c r="AF718" s="70" t="s">
        <v>113</v>
      </c>
      <c r="AG718" s="70" t="s">
        <v>113</v>
      </c>
      <c r="AH718" s="91">
        <v>0</v>
      </c>
      <c r="AI718" s="38">
        <v>0</v>
      </c>
      <c r="AJ718" s="38">
        <v>589650</v>
      </c>
      <c r="AK718" s="38">
        <v>783479</v>
      </c>
      <c r="AL718" s="38">
        <v>1387411</v>
      </c>
      <c r="AM718" s="38">
        <v>1795473</v>
      </c>
      <c r="AN718" s="38">
        <v>9467039</v>
      </c>
      <c r="AO718" s="38">
        <v>636577</v>
      </c>
      <c r="AP718" s="38">
        <v>946703</v>
      </c>
      <c r="AQ718" s="38">
        <v>310127</v>
      </c>
      <c r="AR718" s="38">
        <v>0</v>
      </c>
      <c r="AS718" s="38" t="s">
        <v>107</v>
      </c>
      <c r="AT718" s="38" t="s">
        <v>107</v>
      </c>
      <c r="AU718" s="38" t="s">
        <v>107</v>
      </c>
      <c r="AV718" s="38" t="s">
        <v>107</v>
      </c>
      <c r="AW718" s="38">
        <v>1795473</v>
      </c>
      <c r="AX718" s="38">
        <v>2995420</v>
      </c>
      <c r="AY718" s="38">
        <v>2064395</v>
      </c>
      <c r="AZ718" s="38">
        <v>4325458</v>
      </c>
      <c r="BA718" s="38">
        <v>848769</v>
      </c>
      <c r="BB718" s="38" t="s">
        <v>107</v>
      </c>
      <c r="BC718" s="38">
        <v>1803799</v>
      </c>
      <c r="BD718" s="38">
        <v>179547</v>
      </c>
      <c r="BE718" s="38">
        <v>1599603</v>
      </c>
      <c r="BF718" s="38">
        <v>1305798</v>
      </c>
      <c r="BG718" s="38">
        <v>3884750</v>
      </c>
      <c r="BH718" s="38">
        <v>114258</v>
      </c>
      <c r="BI718" s="38">
        <v>2358599</v>
      </c>
      <c r="BJ718" s="38">
        <v>783479</v>
      </c>
      <c r="BK718" s="38">
        <v>1550636</v>
      </c>
      <c r="BL718" s="38">
        <v>2448372</v>
      </c>
      <c r="BM718" s="38">
        <v>2938047</v>
      </c>
      <c r="BN718" s="38">
        <v>9589457</v>
      </c>
      <c r="BO718" s="38">
        <v>212192</v>
      </c>
      <c r="BP718" s="38">
        <v>5876093</v>
      </c>
      <c r="BQ718" s="38">
        <v>7345117</v>
      </c>
      <c r="BR718" s="38">
        <v>7834791</v>
      </c>
      <c r="BS718" s="38">
        <v>745317</v>
      </c>
      <c r="BT718" s="330" t="s">
        <v>107</v>
      </c>
      <c r="BU718" s="38" t="s">
        <v>107</v>
      </c>
      <c r="BV718" s="38" t="s">
        <v>107</v>
      </c>
      <c r="BW718" s="38" t="s">
        <v>107</v>
      </c>
      <c r="BX718" s="38" t="s">
        <v>107</v>
      </c>
      <c r="BY718" s="73" t="s">
        <v>113</v>
      </c>
      <c r="BZ718" s="73" t="s">
        <v>113</v>
      </c>
      <c r="CA718" s="73" t="s">
        <v>113</v>
      </c>
      <c r="CB718" s="73" t="s">
        <v>114</v>
      </c>
      <c r="CC718" s="73" t="s">
        <v>114</v>
      </c>
      <c r="CD718" s="73" t="s">
        <v>114</v>
      </c>
      <c r="CE718" s="73" t="s">
        <v>114</v>
      </c>
      <c r="CF718" s="73" t="s">
        <v>107</v>
      </c>
      <c r="CG718" s="197" t="s">
        <v>107</v>
      </c>
      <c r="CH718" s="197" t="s">
        <v>107</v>
      </c>
      <c r="CI718" s="70" t="s">
        <v>107</v>
      </c>
      <c r="CJ718" s="70" t="s">
        <v>107</v>
      </c>
      <c r="CK718" s="70" t="s">
        <v>107</v>
      </c>
      <c r="CL718" s="70" t="s">
        <v>107</v>
      </c>
      <c r="CM718" s="70" t="s">
        <v>107</v>
      </c>
      <c r="CN718" s="70" t="s">
        <v>107</v>
      </c>
      <c r="CO718" s="70" t="s">
        <v>107</v>
      </c>
      <c r="CP718" s="70" t="s">
        <v>107</v>
      </c>
      <c r="CQ718" s="70" t="s">
        <v>107</v>
      </c>
      <c r="CR718" s="70" t="s">
        <v>107</v>
      </c>
      <c r="CS718" s="70" t="s">
        <v>107</v>
      </c>
      <c r="CT718" s="70" t="s">
        <v>107</v>
      </c>
      <c r="CU718" s="332">
        <v>10609613</v>
      </c>
      <c r="CV718" s="43">
        <v>1</v>
      </c>
    </row>
    <row r="719" spans="1:100" ht="38.25">
      <c r="A719" s="28">
        <v>972</v>
      </c>
      <c r="B719" s="29" t="s">
        <v>266</v>
      </c>
      <c r="C719" s="29" t="s">
        <v>0</v>
      </c>
      <c r="D719" s="29" t="s">
        <v>665</v>
      </c>
      <c r="E719" s="73" t="s">
        <v>666</v>
      </c>
      <c r="F719" s="73" t="s">
        <v>346</v>
      </c>
      <c r="G719" s="73" t="s">
        <v>2020</v>
      </c>
      <c r="H719" s="42" t="s">
        <v>400</v>
      </c>
      <c r="I719" s="28">
        <v>3021103</v>
      </c>
      <c r="J719" s="70" t="s">
        <v>2021</v>
      </c>
      <c r="K719" s="31" t="s">
        <v>686</v>
      </c>
      <c r="L719" s="74">
        <v>237</v>
      </c>
      <c r="M719" s="33" t="s">
        <v>107</v>
      </c>
      <c r="N719" s="34">
        <v>270000000</v>
      </c>
      <c r="O719" s="74" t="s">
        <v>346</v>
      </c>
      <c r="P719" s="28" t="s">
        <v>130</v>
      </c>
      <c r="Q719" s="28" t="s">
        <v>360</v>
      </c>
      <c r="R719" s="28" t="s">
        <v>107</v>
      </c>
      <c r="S719" s="28" t="s">
        <v>107</v>
      </c>
      <c r="T719" s="42" t="s">
        <v>107</v>
      </c>
      <c r="U719" s="28" t="s">
        <v>107</v>
      </c>
      <c r="V719" s="28" t="s">
        <v>107</v>
      </c>
      <c r="W719" s="28" t="str">
        <f t="shared" si="11"/>
        <v>N.A.</v>
      </c>
      <c r="X719" s="57" t="s">
        <v>2414</v>
      </c>
      <c r="Y719" s="205">
        <v>0.01</v>
      </c>
      <c r="Z719" s="205">
        <v>1.4999999999999999E-2</v>
      </c>
      <c r="AA719" s="205">
        <v>0.02</v>
      </c>
      <c r="AB719" s="205">
        <v>2.5000000000000001E-2</v>
      </c>
      <c r="AC719" s="205">
        <v>3.5000000000000003E-2</v>
      </c>
      <c r="AD719" s="205">
        <v>4.4999999999999998E-2</v>
      </c>
      <c r="AE719" s="70" t="s">
        <v>1251</v>
      </c>
      <c r="AF719" s="70" t="s">
        <v>1251</v>
      </c>
      <c r="AG719" s="70" t="s">
        <v>1251</v>
      </c>
      <c r="AH719" s="154">
        <v>0</v>
      </c>
      <c r="AI719" s="38">
        <v>0</v>
      </c>
      <c r="AJ719" s="38">
        <v>589650</v>
      </c>
      <c r="AK719" s="38">
        <v>783479</v>
      </c>
      <c r="AL719" s="38">
        <v>1387411</v>
      </c>
      <c r="AM719" s="38">
        <v>1513890</v>
      </c>
      <c r="AN719" s="38">
        <v>9467039</v>
      </c>
      <c r="AO719" s="38" t="s">
        <v>107</v>
      </c>
      <c r="AP719" s="38">
        <v>946703</v>
      </c>
      <c r="AQ719" s="38">
        <v>276874</v>
      </c>
      <c r="AR719" s="38">
        <v>0</v>
      </c>
      <c r="AS719" s="38" t="s">
        <v>107</v>
      </c>
      <c r="AT719" s="38" t="s">
        <v>107</v>
      </c>
      <c r="AU719" s="38" t="s">
        <v>107</v>
      </c>
      <c r="AV719" s="38" t="s">
        <v>107</v>
      </c>
      <c r="AW719" s="38">
        <v>1795473</v>
      </c>
      <c r="AX719" s="38">
        <v>2995420</v>
      </c>
      <c r="AY719" s="38">
        <v>2064395</v>
      </c>
      <c r="AZ719" s="38">
        <v>4325458</v>
      </c>
      <c r="BA719" s="38">
        <v>757758</v>
      </c>
      <c r="BB719" s="38" t="s">
        <v>107</v>
      </c>
      <c r="BC719" s="38">
        <v>1958698</v>
      </c>
      <c r="BD719" s="38">
        <v>179547</v>
      </c>
      <c r="BE719" s="38">
        <v>1599603</v>
      </c>
      <c r="BF719" s="38">
        <v>1311855</v>
      </c>
      <c r="BG719" s="38">
        <v>3884750</v>
      </c>
      <c r="BH719" s="38">
        <v>114258</v>
      </c>
      <c r="BI719" s="38">
        <v>2358599</v>
      </c>
      <c r="BJ719" s="38">
        <v>783479</v>
      </c>
      <c r="BK719" s="38">
        <v>1509503</v>
      </c>
      <c r="BL719" s="38">
        <v>2448372</v>
      </c>
      <c r="BM719" s="38">
        <v>2938047</v>
      </c>
      <c r="BN719" s="38">
        <v>9589457</v>
      </c>
      <c r="BO719" s="38">
        <v>212192</v>
      </c>
      <c r="BP719" s="38">
        <v>5876093</v>
      </c>
      <c r="BQ719" s="38">
        <v>7108609</v>
      </c>
      <c r="BR719" s="38">
        <v>7834791</v>
      </c>
      <c r="BS719" s="38">
        <v>745317</v>
      </c>
      <c r="BT719" s="330" t="s">
        <v>107</v>
      </c>
      <c r="BU719" s="38" t="s">
        <v>107</v>
      </c>
      <c r="BV719" s="38" t="s">
        <v>107</v>
      </c>
      <c r="BW719" s="38" t="s">
        <v>107</v>
      </c>
      <c r="BX719" s="38" t="s">
        <v>107</v>
      </c>
      <c r="BY719" s="196" t="s">
        <v>114</v>
      </c>
      <c r="BZ719" s="196" t="s">
        <v>114</v>
      </c>
      <c r="CA719" s="196" t="s">
        <v>114</v>
      </c>
      <c r="CB719" s="196" t="s">
        <v>114</v>
      </c>
      <c r="CC719" s="196" t="s">
        <v>114</v>
      </c>
      <c r="CD719" s="196" t="s">
        <v>114</v>
      </c>
      <c r="CE719" s="196" t="s">
        <v>114</v>
      </c>
      <c r="CF719" s="73" t="s">
        <v>107</v>
      </c>
      <c r="CG719" s="197" t="s">
        <v>107</v>
      </c>
      <c r="CH719" s="197" t="s">
        <v>107</v>
      </c>
      <c r="CI719" s="197" t="s">
        <v>107</v>
      </c>
      <c r="CJ719" s="197" t="s">
        <v>107</v>
      </c>
      <c r="CK719" s="197" t="s">
        <v>107</v>
      </c>
      <c r="CL719" s="197" t="s">
        <v>107</v>
      </c>
      <c r="CM719" s="197" t="s">
        <v>107</v>
      </c>
      <c r="CN719" s="197" t="s">
        <v>107</v>
      </c>
      <c r="CO719" s="197" t="s">
        <v>107</v>
      </c>
      <c r="CP719" s="197" t="s">
        <v>107</v>
      </c>
      <c r="CQ719" s="197" t="s">
        <v>107</v>
      </c>
      <c r="CR719" s="197" t="s">
        <v>107</v>
      </c>
      <c r="CS719" s="197" t="s">
        <v>107</v>
      </c>
      <c r="CT719" s="197" t="s">
        <v>107</v>
      </c>
      <c r="CU719" s="332">
        <v>11115691</v>
      </c>
      <c r="CV719" s="43">
        <v>1</v>
      </c>
    </row>
    <row r="720" spans="1:100" ht="38.25">
      <c r="A720" s="28">
        <v>973</v>
      </c>
      <c r="B720" s="29" t="s">
        <v>266</v>
      </c>
      <c r="C720" s="29" t="s">
        <v>0</v>
      </c>
      <c r="D720" s="29" t="s">
        <v>665</v>
      </c>
      <c r="E720" s="73" t="s">
        <v>666</v>
      </c>
      <c r="F720" s="73" t="s">
        <v>346</v>
      </c>
      <c r="G720" s="73" t="s">
        <v>2022</v>
      </c>
      <c r="H720" s="42" t="s">
        <v>400</v>
      </c>
      <c r="I720" s="28">
        <v>3021104</v>
      </c>
      <c r="J720" s="70" t="s">
        <v>2023</v>
      </c>
      <c r="K720" s="31" t="s">
        <v>686</v>
      </c>
      <c r="L720" s="74">
        <v>202</v>
      </c>
      <c r="M720" s="33" t="s">
        <v>107</v>
      </c>
      <c r="N720" s="34">
        <v>274000000</v>
      </c>
      <c r="O720" s="74" t="s">
        <v>346</v>
      </c>
      <c r="P720" s="28" t="s">
        <v>130</v>
      </c>
      <c r="Q720" s="28" t="s">
        <v>360</v>
      </c>
      <c r="R720" s="28" t="s">
        <v>107</v>
      </c>
      <c r="S720" s="28" t="s">
        <v>107</v>
      </c>
      <c r="T720" s="42" t="s">
        <v>107</v>
      </c>
      <c r="U720" s="28" t="s">
        <v>107</v>
      </c>
      <c r="V720" s="28" t="s">
        <v>107</v>
      </c>
      <c r="W720" s="28" t="str">
        <f t="shared" si="11"/>
        <v>N.A.</v>
      </c>
      <c r="X720" s="57" t="s">
        <v>2414</v>
      </c>
      <c r="Y720" s="205">
        <v>0.01</v>
      </c>
      <c r="Z720" s="205">
        <v>1.4999999999999999E-2</v>
      </c>
      <c r="AA720" s="205">
        <v>0.02</v>
      </c>
      <c r="AB720" s="205">
        <v>2.5000000000000001E-2</v>
      </c>
      <c r="AC720" s="205">
        <v>3.5000000000000003E-2</v>
      </c>
      <c r="AD720" s="205">
        <v>4.4999999999999998E-2</v>
      </c>
      <c r="AE720" s="70" t="s">
        <v>1251</v>
      </c>
      <c r="AF720" s="70" t="s">
        <v>1251</v>
      </c>
      <c r="AG720" s="70" t="s">
        <v>1251</v>
      </c>
      <c r="AH720" s="154">
        <v>0</v>
      </c>
      <c r="AI720" s="38">
        <v>0</v>
      </c>
      <c r="AJ720" s="38">
        <v>589650</v>
      </c>
      <c r="AK720" s="38">
        <v>783479</v>
      </c>
      <c r="AL720" s="38">
        <v>1387411</v>
      </c>
      <c r="AM720" s="38">
        <v>1513890</v>
      </c>
      <c r="AN720" s="38">
        <v>9467039</v>
      </c>
      <c r="AO720" s="38" t="s">
        <v>107</v>
      </c>
      <c r="AP720" s="38">
        <v>946703</v>
      </c>
      <c r="AQ720" s="38">
        <v>276874</v>
      </c>
      <c r="AR720" s="38">
        <v>0</v>
      </c>
      <c r="AS720" s="38" t="s">
        <v>107</v>
      </c>
      <c r="AT720" s="38" t="s">
        <v>107</v>
      </c>
      <c r="AU720" s="38" t="s">
        <v>107</v>
      </c>
      <c r="AV720" s="38" t="s">
        <v>107</v>
      </c>
      <c r="AW720" s="38">
        <v>1795473</v>
      </c>
      <c r="AX720" s="38">
        <v>2995420</v>
      </c>
      <c r="AY720" s="38">
        <v>2064395</v>
      </c>
      <c r="AZ720" s="38">
        <v>4325458</v>
      </c>
      <c r="BA720" s="38">
        <v>757758</v>
      </c>
      <c r="BB720" s="38" t="s">
        <v>107</v>
      </c>
      <c r="BC720" s="38">
        <v>1958698</v>
      </c>
      <c r="BD720" s="38">
        <v>179547</v>
      </c>
      <c r="BE720" s="38">
        <v>1599603</v>
      </c>
      <c r="BF720" s="38">
        <v>1311855</v>
      </c>
      <c r="BG720" s="38">
        <v>3884750</v>
      </c>
      <c r="BH720" s="38">
        <v>114258</v>
      </c>
      <c r="BI720" s="38">
        <v>2358599</v>
      </c>
      <c r="BJ720" s="38">
        <v>783479</v>
      </c>
      <c r="BK720" s="38">
        <v>1509503</v>
      </c>
      <c r="BL720" s="38">
        <v>2448372</v>
      </c>
      <c r="BM720" s="38">
        <v>2938047</v>
      </c>
      <c r="BN720" s="38">
        <v>9589457</v>
      </c>
      <c r="BO720" s="38">
        <v>212192</v>
      </c>
      <c r="BP720" s="38">
        <v>5876093</v>
      </c>
      <c r="BQ720" s="38">
        <v>7108609</v>
      </c>
      <c r="BR720" s="38">
        <v>7834791</v>
      </c>
      <c r="BS720" s="38">
        <v>745317</v>
      </c>
      <c r="BT720" s="330" t="s">
        <v>107</v>
      </c>
      <c r="BU720" s="38" t="s">
        <v>107</v>
      </c>
      <c r="BV720" s="38" t="s">
        <v>107</v>
      </c>
      <c r="BW720" s="38" t="s">
        <v>107</v>
      </c>
      <c r="BX720" s="38" t="s">
        <v>107</v>
      </c>
      <c r="BY720" s="196" t="s">
        <v>114</v>
      </c>
      <c r="BZ720" s="196" t="s">
        <v>114</v>
      </c>
      <c r="CA720" s="196" t="s">
        <v>114</v>
      </c>
      <c r="CB720" s="196" t="s">
        <v>114</v>
      </c>
      <c r="CC720" s="196" t="s">
        <v>114</v>
      </c>
      <c r="CD720" s="196" t="s">
        <v>114</v>
      </c>
      <c r="CE720" s="196" t="s">
        <v>114</v>
      </c>
      <c r="CF720" s="73" t="s">
        <v>107</v>
      </c>
      <c r="CG720" s="197" t="s">
        <v>107</v>
      </c>
      <c r="CH720" s="197" t="s">
        <v>107</v>
      </c>
      <c r="CI720" s="197" t="s">
        <v>107</v>
      </c>
      <c r="CJ720" s="197" t="s">
        <v>107</v>
      </c>
      <c r="CK720" s="197" t="s">
        <v>107</v>
      </c>
      <c r="CL720" s="197" t="s">
        <v>107</v>
      </c>
      <c r="CM720" s="197" t="s">
        <v>107</v>
      </c>
      <c r="CN720" s="197" t="s">
        <v>107</v>
      </c>
      <c r="CO720" s="197" t="s">
        <v>107</v>
      </c>
      <c r="CP720" s="197" t="s">
        <v>107</v>
      </c>
      <c r="CQ720" s="197" t="s">
        <v>107</v>
      </c>
      <c r="CR720" s="197" t="s">
        <v>107</v>
      </c>
      <c r="CS720" s="197" t="s">
        <v>107</v>
      </c>
      <c r="CT720" s="197" t="s">
        <v>107</v>
      </c>
      <c r="CU720" s="332">
        <v>11115691</v>
      </c>
      <c r="CV720" s="43">
        <v>1</v>
      </c>
    </row>
    <row r="721" spans="1:100" ht="25.5">
      <c r="A721" s="28">
        <v>974</v>
      </c>
      <c r="B721" s="29" t="s">
        <v>266</v>
      </c>
      <c r="C721" s="29" t="s">
        <v>0</v>
      </c>
      <c r="D721" s="29" t="s">
        <v>665</v>
      </c>
      <c r="E721" s="198" t="s">
        <v>666</v>
      </c>
      <c r="F721" s="198" t="s">
        <v>346</v>
      </c>
      <c r="G721" s="198" t="s">
        <v>2024</v>
      </c>
      <c r="H721" s="198" t="s">
        <v>1583</v>
      </c>
      <c r="I721" s="28">
        <v>6221033</v>
      </c>
      <c r="J721" s="70" t="s">
        <v>2025</v>
      </c>
      <c r="K721" s="31" t="s">
        <v>674</v>
      </c>
      <c r="L721" s="199">
        <v>178</v>
      </c>
      <c r="M721" s="33" t="s">
        <v>107</v>
      </c>
      <c r="N721" s="34">
        <v>185900000</v>
      </c>
      <c r="O721" s="199" t="s">
        <v>346</v>
      </c>
      <c r="P721" s="28" t="s">
        <v>130</v>
      </c>
      <c r="Q721" s="28" t="s">
        <v>360</v>
      </c>
      <c r="R721" s="28" t="s">
        <v>107</v>
      </c>
      <c r="S721" s="28" t="s">
        <v>107</v>
      </c>
      <c r="T721" s="42" t="s">
        <v>107</v>
      </c>
      <c r="U721" s="28" t="s">
        <v>107</v>
      </c>
      <c r="V721" s="28" t="s">
        <v>107</v>
      </c>
      <c r="W721" s="28" t="str">
        <f t="shared" si="11"/>
        <v>N.A.</v>
      </c>
      <c r="X721" s="57" t="s">
        <v>2413</v>
      </c>
      <c r="Y721" s="205">
        <v>0.08</v>
      </c>
      <c r="Z721" s="205">
        <v>0.08</v>
      </c>
      <c r="AA721" s="205">
        <v>0.08</v>
      </c>
      <c r="AB721" s="205">
        <v>0.08</v>
      </c>
      <c r="AC721" s="205">
        <v>0.08</v>
      </c>
      <c r="AD721" s="205">
        <v>0.08</v>
      </c>
      <c r="AE721" s="70" t="s">
        <v>1251</v>
      </c>
      <c r="AF721" s="70" t="s">
        <v>1251</v>
      </c>
      <c r="AG721" s="70" t="s">
        <v>1251</v>
      </c>
      <c r="AH721" s="139">
        <v>1</v>
      </c>
      <c r="AI721" s="38">
        <v>0</v>
      </c>
      <c r="AJ721" s="38">
        <v>589650</v>
      </c>
      <c r="AK721" s="38">
        <v>708758</v>
      </c>
      <c r="AL721" s="38">
        <v>1155713</v>
      </c>
      <c r="AM721" s="38">
        <v>1083841</v>
      </c>
      <c r="AN721" s="38">
        <v>9467039</v>
      </c>
      <c r="AO721" s="38" t="s">
        <v>107</v>
      </c>
      <c r="AP721" s="38">
        <v>365582</v>
      </c>
      <c r="AQ721" s="38">
        <v>347439</v>
      </c>
      <c r="AR721" s="38">
        <v>0</v>
      </c>
      <c r="AS721" s="38" t="s">
        <v>107</v>
      </c>
      <c r="AT721" s="38" t="s">
        <v>107</v>
      </c>
      <c r="AU721" s="38" t="s">
        <v>107</v>
      </c>
      <c r="AV721" s="38" t="s">
        <v>107</v>
      </c>
      <c r="AW721" s="38">
        <v>1533089</v>
      </c>
      <c r="AX721" s="38">
        <v>2995420</v>
      </c>
      <c r="AY721" s="38">
        <v>4375141</v>
      </c>
      <c r="AZ721" s="38">
        <v>4325458</v>
      </c>
      <c r="BA721" s="38">
        <v>2830318</v>
      </c>
      <c r="BB721" s="38" t="s">
        <v>107</v>
      </c>
      <c r="BC721" s="38">
        <v>1273643</v>
      </c>
      <c r="BD721" s="38">
        <v>179547</v>
      </c>
      <c r="BE721" s="38">
        <v>1528371</v>
      </c>
      <c r="BF721" s="38">
        <v>1311855</v>
      </c>
      <c r="BG721" s="38">
        <v>3884750</v>
      </c>
      <c r="BH721" s="38">
        <v>114258</v>
      </c>
      <c r="BI721" s="38">
        <v>2358599</v>
      </c>
      <c r="BJ721" s="38">
        <v>613236</v>
      </c>
      <c r="BK721" s="38">
        <v>1509503</v>
      </c>
      <c r="BL721" s="38">
        <v>2448372</v>
      </c>
      <c r="BM721" s="38">
        <v>1651019</v>
      </c>
      <c r="BN721" s="38">
        <v>9589457</v>
      </c>
      <c r="BO721" s="38">
        <v>114258</v>
      </c>
      <c r="BP721" s="38">
        <v>5424777</v>
      </c>
      <c r="BQ721" s="38">
        <v>7075796</v>
      </c>
      <c r="BR721" s="38" t="s">
        <v>107</v>
      </c>
      <c r="BS721" s="38">
        <v>745317</v>
      </c>
      <c r="BT721" s="330" t="s">
        <v>107</v>
      </c>
      <c r="BU721" s="38" t="s">
        <v>107</v>
      </c>
      <c r="BV721" s="38" t="s">
        <v>107</v>
      </c>
      <c r="BW721" s="38" t="s">
        <v>107</v>
      </c>
      <c r="BX721" s="38" t="s">
        <v>107</v>
      </c>
      <c r="BY721" s="196" t="s">
        <v>114</v>
      </c>
      <c r="BZ721" s="196" t="s">
        <v>114</v>
      </c>
      <c r="CA721" s="196" t="s">
        <v>114</v>
      </c>
      <c r="CB721" s="196" t="s">
        <v>114</v>
      </c>
      <c r="CC721" s="196" t="s">
        <v>114</v>
      </c>
      <c r="CD721" s="196" t="s">
        <v>114</v>
      </c>
      <c r="CE721" s="196" t="s">
        <v>114</v>
      </c>
      <c r="CF721" s="73" t="s">
        <v>107</v>
      </c>
      <c r="CG721" s="197" t="s">
        <v>107</v>
      </c>
      <c r="CH721" s="197" t="s">
        <v>107</v>
      </c>
      <c r="CI721" s="197" t="s">
        <v>107</v>
      </c>
      <c r="CJ721" s="197" t="s">
        <v>107</v>
      </c>
      <c r="CK721" s="197" t="s">
        <v>107</v>
      </c>
      <c r="CL721" s="197" t="s">
        <v>107</v>
      </c>
      <c r="CM721" s="197" t="s">
        <v>107</v>
      </c>
      <c r="CN721" s="197" t="s">
        <v>107</v>
      </c>
      <c r="CO721" s="197" t="s">
        <v>107</v>
      </c>
      <c r="CP721" s="197" t="s">
        <v>107</v>
      </c>
      <c r="CQ721" s="197" t="s">
        <v>107</v>
      </c>
      <c r="CR721" s="197" t="s">
        <v>107</v>
      </c>
      <c r="CS721" s="197" t="s">
        <v>107</v>
      </c>
      <c r="CT721" s="197" t="s">
        <v>107</v>
      </c>
      <c r="CU721" s="332">
        <v>12257818</v>
      </c>
      <c r="CV721" s="43">
        <v>1</v>
      </c>
    </row>
    <row r="722" spans="1:100" ht="51">
      <c r="A722" s="28">
        <v>975</v>
      </c>
      <c r="B722" s="29" t="s">
        <v>266</v>
      </c>
      <c r="C722" s="29" t="s">
        <v>0</v>
      </c>
      <c r="D722" s="29" t="s">
        <v>810</v>
      </c>
      <c r="E722" s="42" t="s">
        <v>811</v>
      </c>
      <c r="F722" s="42" t="s">
        <v>107</v>
      </c>
      <c r="G722" s="42" t="s">
        <v>2026</v>
      </c>
      <c r="H722" s="73" t="s">
        <v>851</v>
      </c>
      <c r="I722" s="28">
        <v>5807017</v>
      </c>
      <c r="J722" s="70" t="s">
        <v>2027</v>
      </c>
      <c r="K722" s="31" t="s">
        <v>107</v>
      </c>
      <c r="L722" s="42">
        <v>150</v>
      </c>
      <c r="M722" s="42">
        <v>5</v>
      </c>
      <c r="N722" s="34">
        <v>224900000</v>
      </c>
      <c r="O722" s="7"/>
      <c r="P722" s="28" t="s">
        <v>2415</v>
      </c>
      <c r="Q722" s="28" t="s">
        <v>360</v>
      </c>
      <c r="R722" s="33" t="s">
        <v>843</v>
      </c>
      <c r="S722" s="28" t="s">
        <v>107</v>
      </c>
      <c r="T722" s="42" t="s">
        <v>107</v>
      </c>
      <c r="U722" s="28">
        <v>1343</v>
      </c>
      <c r="V722" s="28" t="s">
        <v>107</v>
      </c>
      <c r="W722" s="28" t="str">
        <f t="shared" si="11"/>
        <v>N.A.</v>
      </c>
      <c r="X722" s="57" t="s">
        <v>2414</v>
      </c>
      <c r="Y722" s="205">
        <v>2.5000000000000001E-4</v>
      </c>
      <c r="Z722" s="205">
        <v>5.0000000000000001E-4</v>
      </c>
      <c r="AA722" s="205">
        <v>7.5000000000000002E-4</v>
      </c>
      <c r="AB722" s="205">
        <v>1E-3</v>
      </c>
      <c r="AC722" s="205">
        <v>1.25E-3</v>
      </c>
      <c r="AD722" s="205">
        <v>1.5E-3</v>
      </c>
      <c r="AE722" s="28" t="s">
        <v>113</v>
      </c>
      <c r="AF722" s="28" t="s">
        <v>113</v>
      </c>
      <c r="AG722" s="28" t="s">
        <v>113</v>
      </c>
      <c r="AH722" s="45">
        <v>0.05</v>
      </c>
      <c r="AI722" s="38">
        <v>8689479</v>
      </c>
      <c r="AJ722" s="38" t="s">
        <v>107</v>
      </c>
      <c r="AK722" s="38" t="s">
        <v>107</v>
      </c>
      <c r="AL722" s="38" t="s">
        <v>107</v>
      </c>
      <c r="AM722" s="38" t="s">
        <v>107</v>
      </c>
      <c r="AN722" s="38" t="s">
        <v>107</v>
      </c>
      <c r="AO722" s="38">
        <v>0</v>
      </c>
      <c r="AP722" s="38">
        <v>734511</v>
      </c>
      <c r="AQ722" s="38">
        <v>505997</v>
      </c>
      <c r="AR722" s="38">
        <v>734511</v>
      </c>
      <c r="AS722" s="38" t="s">
        <v>107</v>
      </c>
      <c r="AT722" s="38" t="s">
        <v>107</v>
      </c>
      <c r="AU722" s="38" t="s">
        <v>107</v>
      </c>
      <c r="AV722" s="38" t="s">
        <v>107</v>
      </c>
      <c r="AW722" s="38" t="s">
        <v>107</v>
      </c>
      <c r="AX722" s="38">
        <v>25707907</v>
      </c>
      <c r="AY722" s="38" t="s">
        <v>107</v>
      </c>
      <c r="AZ722" s="38" t="s">
        <v>107</v>
      </c>
      <c r="BA722" s="38" t="s">
        <v>107</v>
      </c>
      <c r="BB722" s="38">
        <v>0</v>
      </c>
      <c r="BC722" s="38" t="s">
        <v>107</v>
      </c>
      <c r="BD722" s="38">
        <v>359095</v>
      </c>
      <c r="BE722" s="38" t="s">
        <v>107</v>
      </c>
      <c r="BF722" s="38" t="s">
        <v>107</v>
      </c>
      <c r="BG722" s="38" t="s">
        <v>107</v>
      </c>
      <c r="BH722" s="38">
        <v>163225</v>
      </c>
      <c r="BI722" s="38" t="s">
        <v>107</v>
      </c>
      <c r="BJ722" s="38" t="s">
        <v>107</v>
      </c>
      <c r="BK722" s="38" t="s">
        <v>107</v>
      </c>
      <c r="BL722" s="38" t="s">
        <v>107</v>
      </c>
      <c r="BM722" s="38" t="s">
        <v>107</v>
      </c>
      <c r="BN722" s="38">
        <v>1550636</v>
      </c>
      <c r="BO722" s="38">
        <v>163225</v>
      </c>
      <c r="BP722" s="38" t="s">
        <v>107</v>
      </c>
      <c r="BQ722" s="38" t="s">
        <v>107</v>
      </c>
      <c r="BR722" s="38">
        <v>0</v>
      </c>
      <c r="BS722" s="38">
        <v>1060961</v>
      </c>
      <c r="BT722" s="330">
        <v>0</v>
      </c>
      <c r="BU722" s="38">
        <v>0</v>
      </c>
      <c r="BV722" s="38">
        <v>0</v>
      </c>
      <c r="BW722" s="38">
        <v>0</v>
      </c>
      <c r="BX722" s="38">
        <v>0</v>
      </c>
      <c r="BY722" s="7"/>
      <c r="BZ722" s="7"/>
      <c r="CA722" s="7"/>
      <c r="CB722" s="7"/>
      <c r="CC722" s="7"/>
      <c r="CD722" s="7"/>
      <c r="CE722" s="7"/>
      <c r="CF722" s="7"/>
      <c r="CG722" s="7"/>
      <c r="CH722" s="7"/>
      <c r="CI722" s="7"/>
      <c r="CJ722" s="7"/>
      <c r="CK722" s="7"/>
      <c r="CL722" s="7"/>
      <c r="CM722" s="7"/>
      <c r="CN722" s="7"/>
      <c r="CO722" s="7"/>
      <c r="CP722" s="7"/>
      <c r="CQ722" s="7"/>
      <c r="CR722" s="7"/>
      <c r="CS722" s="7"/>
      <c r="CT722" s="7"/>
      <c r="CU722" s="332">
        <v>10255415</v>
      </c>
      <c r="CV722" s="43">
        <v>1</v>
      </c>
    </row>
    <row r="723" spans="1:100" ht="51">
      <c r="A723" s="28">
        <v>976</v>
      </c>
      <c r="B723" s="29" t="s">
        <v>266</v>
      </c>
      <c r="C723" s="29" t="s">
        <v>0</v>
      </c>
      <c r="D723" s="29" t="s">
        <v>810</v>
      </c>
      <c r="E723" s="42" t="s">
        <v>811</v>
      </c>
      <c r="F723" s="42" t="s">
        <v>107</v>
      </c>
      <c r="G723" s="72" t="s">
        <v>2028</v>
      </c>
      <c r="H723" s="73" t="s">
        <v>147</v>
      </c>
      <c r="I723" s="28">
        <v>8041011</v>
      </c>
      <c r="J723" s="70" t="s">
        <v>2029</v>
      </c>
      <c r="K723" s="31" t="s">
        <v>107</v>
      </c>
      <c r="L723" s="56">
        <v>130</v>
      </c>
      <c r="M723" s="33" t="s">
        <v>107</v>
      </c>
      <c r="N723" s="200">
        <v>190000000</v>
      </c>
      <c r="O723" s="33" t="s">
        <v>107</v>
      </c>
      <c r="P723" s="28" t="s">
        <v>2415</v>
      </c>
      <c r="Q723" s="28" t="s">
        <v>360</v>
      </c>
      <c r="R723" s="33" t="s">
        <v>843</v>
      </c>
      <c r="S723" s="28" t="s">
        <v>107</v>
      </c>
      <c r="T723" s="28">
        <v>1961</v>
      </c>
      <c r="U723" s="28">
        <v>1539</v>
      </c>
      <c r="V723" s="28" t="s">
        <v>107</v>
      </c>
      <c r="W723" s="28" t="str">
        <f t="shared" si="11"/>
        <v>N.A.</v>
      </c>
      <c r="X723" s="57" t="s">
        <v>2413</v>
      </c>
      <c r="Y723" s="205">
        <v>0</v>
      </c>
      <c r="Z723" s="205">
        <v>0.01</v>
      </c>
      <c r="AA723" s="205">
        <v>1.4999999999999999E-2</v>
      </c>
      <c r="AB723" s="205">
        <v>0.02</v>
      </c>
      <c r="AC723" s="205">
        <v>2.5000000000000001E-2</v>
      </c>
      <c r="AD723" s="205">
        <v>0.03</v>
      </c>
      <c r="AE723" s="28" t="s">
        <v>113</v>
      </c>
      <c r="AF723" s="28" t="s">
        <v>113</v>
      </c>
      <c r="AG723" s="28" t="s">
        <v>113</v>
      </c>
      <c r="AH723" s="37">
        <v>1</v>
      </c>
      <c r="AI723" s="38">
        <v>8689479</v>
      </c>
      <c r="AJ723" s="38">
        <v>589650</v>
      </c>
      <c r="AK723" s="38">
        <v>457030</v>
      </c>
      <c r="AL723" s="38" t="s">
        <v>107</v>
      </c>
      <c r="AM723" s="38" t="s">
        <v>107</v>
      </c>
      <c r="AN723" s="38">
        <v>9467039</v>
      </c>
      <c r="AO723" s="38" t="s">
        <v>107</v>
      </c>
      <c r="AP723" s="38">
        <v>553746</v>
      </c>
      <c r="AQ723" s="38">
        <v>310127</v>
      </c>
      <c r="AR723" s="38">
        <v>0</v>
      </c>
      <c r="AS723" s="38" t="s">
        <v>107</v>
      </c>
      <c r="AT723" s="38" t="s">
        <v>107</v>
      </c>
      <c r="AU723" s="38" t="s">
        <v>107</v>
      </c>
      <c r="AV723" s="38" t="s">
        <v>107</v>
      </c>
      <c r="AW723" s="38" t="s">
        <v>107</v>
      </c>
      <c r="AX723" s="38">
        <v>6478392</v>
      </c>
      <c r="AY723" s="38">
        <v>3237402</v>
      </c>
      <c r="AZ723" s="38">
        <v>636577</v>
      </c>
      <c r="BA723" s="38">
        <v>848769</v>
      </c>
      <c r="BB723" s="38" t="s">
        <v>107</v>
      </c>
      <c r="BC723" s="38" t="s">
        <v>107</v>
      </c>
      <c r="BD723" s="38">
        <v>179547</v>
      </c>
      <c r="BE723" s="38" t="s">
        <v>107</v>
      </c>
      <c r="BF723" s="38">
        <v>1387411</v>
      </c>
      <c r="BG723" s="38">
        <v>3884750</v>
      </c>
      <c r="BH723" s="38">
        <v>114258</v>
      </c>
      <c r="BI723" s="38">
        <v>2358599</v>
      </c>
      <c r="BJ723" s="38">
        <v>4651908</v>
      </c>
      <c r="BK723" s="38" t="s">
        <v>107</v>
      </c>
      <c r="BL723" s="38" t="s">
        <v>107</v>
      </c>
      <c r="BM723" s="38" t="s">
        <v>107</v>
      </c>
      <c r="BN723" s="38">
        <v>9589457</v>
      </c>
      <c r="BO723" s="38">
        <v>212192</v>
      </c>
      <c r="BP723" s="38" t="s">
        <v>107</v>
      </c>
      <c r="BQ723" s="38">
        <v>6639246</v>
      </c>
      <c r="BR723" s="38">
        <v>11425736</v>
      </c>
      <c r="BS723" s="38">
        <v>783479</v>
      </c>
      <c r="BT723" s="330" t="s">
        <v>107</v>
      </c>
      <c r="BU723" s="38" t="s">
        <v>107</v>
      </c>
      <c r="BV723" s="38">
        <v>3711519</v>
      </c>
      <c r="BW723" s="38">
        <v>7561972</v>
      </c>
      <c r="BX723" s="38" t="s">
        <v>107</v>
      </c>
      <c r="BY723" s="42" t="s">
        <v>114</v>
      </c>
      <c r="BZ723" s="42" t="s">
        <v>114</v>
      </c>
      <c r="CA723" s="42" t="s">
        <v>114</v>
      </c>
      <c r="CB723" s="42" t="s">
        <v>114</v>
      </c>
      <c r="CC723" s="42" t="s">
        <v>114</v>
      </c>
      <c r="CD723" s="42" t="s">
        <v>114</v>
      </c>
      <c r="CE723" s="42" t="s">
        <v>114</v>
      </c>
      <c r="CF723" s="42" t="s">
        <v>107</v>
      </c>
      <c r="CG723" s="42" t="s">
        <v>984</v>
      </c>
      <c r="CH723" s="42" t="s">
        <v>984</v>
      </c>
      <c r="CI723" s="42" t="s">
        <v>984</v>
      </c>
      <c r="CJ723" s="42" t="s">
        <v>984</v>
      </c>
      <c r="CK723" s="42" t="s">
        <v>984</v>
      </c>
      <c r="CL723" s="42" t="s">
        <v>984</v>
      </c>
      <c r="CM723" s="42" t="s">
        <v>984</v>
      </c>
      <c r="CN723" s="42" t="s">
        <v>984</v>
      </c>
      <c r="CO723" s="42" t="s">
        <v>984</v>
      </c>
      <c r="CP723" s="42" t="s">
        <v>984</v>
      </c>
      <c r="CQ723" s="42" t="s">
        <v>984</v>
      </c>
      <c r="CR723" s="42" t="s">
        <v>984</v>
      </c>
      <c r="CS723" s="42" t="s">
        <v>984</v>
      </c>
      <c r="CT723" s="42" t="s">
        <v>984</v>
      </c>
      <c r="CU723" s="332">
        <v>5215033</v>
      </c>
      <c r="CV723" s="43">
        <v>1</v>
      </c>
    </row>
    <row r="724" spans="1:100" ht="51">
      <c r="A724" s="28">
        <v>977</v>
      </c>
      <c r="B724" s="29" t="s">
        <v>266</v>
      </c>
      <c r="C724" s="29" t="s">
        <v>0</v>
      </c>
      <c r="D724" s="29" t="s">
        <v>810</v>
      </c>
      <c r="E724" s="42" t="s">
        <v>811</v>
      </c>
      <c r="F724" s="42" t="s">
        <v>107</v>
      </c>
      <c r="G724" s="72" t="s">
        <v>2030</v>
      </c>
      <c r="H724" s="73" t="s">
        <v>147</v>
      </c>
      <c r="I724" s="28">
        <v>8041012</v>
      </c>
      <c r="J724" s="70" t="s">
        <v>2031</v>
      </c>
      <c r="K724" s="31" t="s">
        <v>107</v>
      </c>
      <c r="L724" s="56">
        <v>130</v>
      </c>
      <c r="M724" s="33" t="s">
        <v>107</v>
      </c>
      <c r="N724" s="200">
        <v>209000000</v>
      </c>
      <c r="O724" s="33" t="s">
        <v>107</v>
      </c>
      <c r="P724" s="28" t="s">
        <v>2415</v>
      </c>
      <c r="Q724" s="28" t="s">
        <v>360</v>
      </c>
      <c r="R724" s="33" t="s">
        <v>843</v>
      </c>
      <c r="S724" s="28" t="s">
        <v>107</v>
      </c>
      <c r="T724" s="28">
        <v>2035</v>
      </c>
      <c r="U724" s="28">
        <v>1715</v>
      </c>
      <c r="V724" s="28" t="s">
        <v>107</v>
      </c>
      <c r="W724" s="28" t="str">
        <f t="shared" si="11"/>
        <v>N.A.</v>
      </c>
      <c r="X724" s="57" t="s">
        <v>2414</v>
      </c>
      <c r="Y724" s="205">
        <v>0</v>
      </c>
      <c r="Z724" s="205">
        <v>0.01</v>
      </c>
      <c r="AA724" s="205">
        <v>1.4999999999999999E-2</v>
      </c>
      <c r="AB724" s="205">
        <v>0.02</v>
      </c>
      <c r="AC724" s="205">
        <v>2.5000000000000001E-2</v>
      </c>
      <c r="AD724" s="205">
        <v>0.03</v>
      </c>
      <c r="AE724" s="28" t="s">
        <v>113</v>
      </c>
      <c r="AF724" s="28" t="s">
        <v>113</v>
      </c>
      <c r="AG724" s="28" t="s">
        <v>113</v>
      </c>
      <c r="AH724" s="37">
        <v>1</v>
      </c>
      <c r="AI724" s="38">
        <v>8689479</v>
      </c>
      <c r="AJ724" s="38">
        <v>589650</v>
      </c>
      <c r="AK724" s="38">
        <v>457030</v>
      </c>
      <c r="AL724" s="38" t="s">
        <v>107</v>
      </c>
      <c r="AM724" s="38" t="s">
        <v>107</v>
      </c>
      <c r="AN724" s="38">
        <v>9467039</v>
      </c>
      <c r="AO724" s="38" t="s">
        <v>107</v>
      </c>
      <c r="AP724" s="38">
        <v>553746</v>
      </c>
      <c r="AQ724" s="38">
        <v>310127</v>
      </c>
      <c r="AR724" s="38">
        <v>0</v>
      </c>
      <c r="AS724" s="38" t="s">
        <v>107</v>
      </c>
      <c r="AT724" s="38" t="s">
        <v>107</v>
      </c>
      <c r="AU724" s="38" t="s">
        <v>107</v>
      </c>
      <c r="AV724" s="38" t="s">
        <v>107</v>
      </c>
      <c r="AW724" s="38" t="s">
        <v>107</v>
      </c>
      <c r="AX724" s="38">
        <v>6478392</v>
      </c>
      <c r="AY724" s="38">
        <v>3237402</v>
      </c>
      <c r="AZ724" s="38">
        <v>636577</v>
      </c>
      <c r="BA724" s="38">
        <v>848769</v>
      </c>
      <c r="BB724" s="38" t="s">
        <v>107</v>
      </c>
      <c r="BC724" s="38" t="s">
        <v>107</v>
      </c>
      <c r="BD724" s="38">
        <v>179547</v>
      </c>
      <c r="BE724" s="38" t="s">
        <v>107</v>
      </c>
      <c r="BF724" s="38">
        <v>1387411</v>
      </c>
      <c r="BG724" s="38">
        <v>3884750</v>
      </c>
      <c r="BH724" s="38">
        <v>114258</v>
      </c>
      <c r="BI724" s="38">
        <v>2358599</v>
      </c>
      <c r="BJ724" s="38">
        <v>4651908</v>
      </c>
      <c r="BK724" s="38" t="s">
        <v>107</v>
      </c>
      <c r="BL724" s="38" t="s">
        <v>107</v>
      </c>
      <c r="BM724" s="38" t="s">
        <v>107</v>
      </c>
      <c r="BN724" s="38">
        <v>9589457</v>
      </c>
      <c r="BO724" s="38">
        <v>212192</v>
      </c>
      <c r="BP724" s="38" t="s">
        <v>107</v>
      </c>
      <c r="BQ724" s="38">
        <v>6639246</v>
      </c>
      <c r="BR724" s="38">
        <v>11425736</v>
      </c>
      <c r="BS724" s="38">
        <v>783479</v>
      </c>
      <c r="BT724" s="330" t="s">
        <v>107</v>
      </c>
      <c r="BU724" s="38" t="s">
        <v>107</v>
      </c>
      <c r="BV724" s="38">
        <v>3711519</v>
      </c>
      <c r="BW724" s="38">
        <v>7561972</v>
      </c>
      <c r="BX724" s="38" t="s">
        <v>107</v>
      </c>
      <c r="BY724" s="42" t="s">
        <v>114</v>
      </c>
      <c r="BZ724" s="42" t="s">
        <v>114</v>
      </c>
      <c r="CA724" s="42" t="s">
        <v>114</v>
      </c>
      <c r="CB724" s="42" t="s">
        <v>114</v>
      </c>
      <c r="CC724" s="42" t="s">
        <v>114</v>
      </c>
      <c r="CD724" s="42" t="s">
        <v>114</v>
      </c>
      <c r="CE724" s="42" t="s">
        <v>114</v>
      </c>
      <c r="CF724" s="42" t="s">
        <v>107</v>
      </c>
      <c r="CG724" s="42" t="s">
        <v>984</v>
      </c>
      <c r="CH724" s="42" t="s">
        <v>984</v>
      </c>
      <c r="CI724" s="42" t="s">
        <v>984</v>
      </c>
      <c r="CJ724" s="42" t="s">
        <v>984</v>
      </c>
      <c r="CK724" s="42" t="s">
        <v>984</v>
      </c>
      <c r="CL724" s="42" t="s">
        <v>984</v>
      </c>
      <c r="CM724" s="42" t="s">
        <v>984</v>
      </c>
      <c r="CN724" s="42" t="s">
        <v>984</v>
      </c>
      <c r="CO724" s="42" t="s">
        <v>984</v>
      </c>
      <c r="CP724" s="42" t="s">
        <v>984</v>
      </c>
      <c r="CQ724" s="42" t="s">
        <v>984</v>
      </c>
      <c r="CR724" s="42" t="s">
        <v>984</v>
      </c>
      <c r="CS724" s="42" t="s">
        <v>984</v>
      </c>
      <c r="CT724" s="42" t="s">
        <v>984</v>
      </c>
      <c r="CU724" s="332">
        <v>5215033</v>
      </c>
      <c r="CV724" s="43">
        <v>1</v>
      </c>
    </row>
    <row r="725" spans="1:100" ht="51" customHeight="1">
      <c r="A725" s="28">
        <v>978</v>
      </c>
      <c r="B725" s="29" t="s">
        <v>266</v>
      </c>
      <c r="C725" s="29" t="s">
        <v>0</v>
      </c>
      <c r="D725" s="29" t="s">
        <v>1105</v>
      </c>
      <c r="E725" s="42" t="s">
        <v>811</v>
      </c>
      <c r="F725" s="42" t="s">
        <v>868</v>
      </c>
      <c r="G725" s="30" t="s">
        <v>2032</v>
      </c>
      <c r="H725" s="73" t="s">
        <v>147</v>
      </c>
      <c r="I725" s="28">
        <v>8037020</v>
      </c>
      <c r="J725" s="70" t="s">
        <v>2033</v>
      </c>
      <c r="K725" s="31" t="s">
        <v>107</v>
      </c>
      <c r="L725" s="56">
        <v>170</v>
      </c>
      <c r="M725" s="33" t="s">
        <v>107</v>
      </c>
      <c r="N725" s="34">
        <v>189500000</v>
      </c>
      <c r="O725" s="28" t="s">
        <v>107</v>
      </c>
      <c r="P725" s="28" t="s">
        <v>2415</v>
      </c>
      <c r="Q725" s="28" t="s">
        <v>360</v>
      </c>
      <c r="R725" s="28" t="s">
        <v>107</v>
      </c>
      <c r="S725" s="28" t="s">
        <v>107</v>
      </c>
      <c r="T725" s="42" t="s">
        <v>107</v>
      </c>
      <c r="U725" s="28" t="s">
        <v>107</v>
      </c>
      <c r="V725" s="28" t="s">
        <v>107</v>
      </c>
      <c r="W725" s="28" t="str">
        <f t="shared" si="11"/>
        <v>N.A.</v>
      </c>
      <c r="X725" s="57" t="s">
        <v>2413</v>
      </c>
      <c r="Y725" s="205">
        <v>0</v>
      </c>
      <c r="Z725" s="205">
        <v>0.01</v>
      </c>
      <c r="AA725" s="205">
        <v>1.4999999999999999E-2</v>
      </c>
      <c r="AB725" s="205">
        <v>0.02</v>
      </c>
      <c r="AC725" s="205">
        <v>2.5000000000000001E-2</v>
      </c>
      <c r="AD725" s="205">
        <v>0.03</v>
      </c>
      <c r="AE725" s="70" t="s">
        <v>113</v>
      </c>
      <c r="AF725" s="70" t="s">
        <v>113</v>
      </c>
      <c r="AG725" s="70" t="s">
        <v>113</v>
      </c>
      <c r="AH725" s="77">
        <v>1</v>
      </c>
      <c r="AI725" s="38">
        <v>5720563</v>
      </c>
      <c r="AJ725" s="38">
        <v>589650</v>
      </c>
      <c r="AK725" s="38">
        <v>348912</v>
      </c>
      <c r="AL725" s="38" t="s">
        <v>984</v>
      </c>
      <c r="AM725" s="38" t="s">
        <v>984</v>
      </c>
      <c r="AN725" s="38">
        <v>9500139</v>
      </c>
      <c r="AO725" s="38" t="s">
        <v>984</v>
      </c>
      <c r="AP725" s="38">
        <v>941957</v>
      </c>
      <c r="AQ725" s="38">
        <v>26905</v>
      </c>
      <c r="AR725" s="38">
        <v>143885</v>
      </c>
      <c r="AS725" s="38" t="s">
        <v>984</v>
      </c>
      <c r="AT725" s="38" t="s">
        <v>984</v>
      </c>
      <c r="AU725" s="38">
        <v>28792941</v>
      </c>
      <c r="AV725" s="38">
        <v>28792941</v>
      </c>
      <c r="AW725" s="38" t="s">
        <v>984</v>
      </c>
      <c r="AX725" s="38">
        <v>8850333</v>
      </c>
      <c r="AY725" s="38">
        <v>3237402</v>
      </c>
      <c r="AZ725" s="38">
        <v>1063798</v>
      </c>
      <c r="BA725" s="38">
        <v>555313</v>
      </c>
      <c r="BB725" s="38" t="s">
        <v>984</v>
      </c>
      <c r="BC725" s="38">
        <v>931941</v>
      </c>
      <c r="BD725" s="38">
        <v>213475</v>
      </c>
      <c r="BE725" s="38">
        <v>848919</v>
      </c>
      <c r="BF725" s="38">
        <v>1387411</v>
      </c>
      <c r="BG725" s="38">
        <v>3884750</v>
      </c>
      <c r="BH725" s="38">
        <v>110797</v>
      </c>
      <c r="BI725" s="38">
        <v>960636</v>
      </c>
      <c r="BJ725" s="38">
        <v>709210</v>
      </c>
      <c r="BK725" s="38" t="s">
        <v>984</v>
      </c>
      <c r="BL725" s="38" t="s">
        <v>984</v>
      </c>
      <c r="BM725" s="38" t="s">
        <v>984</v>
      </c>
      <c r="BN725" s="38">
        <v>10301040</v>
      </c>
      <c r="BO725" s="38">
        <v>142316</v>
      </c>
      <c r="BP725" s="38" t="s">
        <v>984</v>
      </c>
      <c r="BQ725" s="38">
        <v>6639246</v>
      </c>
      <c r="BR725" s="38">
        <v>11425736</v>
      </c>
      <c r="BS725" s="38">
        <v>736040</v>
      </c>
      <c r="BT725" s="330" t="s">
        <v>107</v>
      </c>
      <c r="BU725" s="38" t="s">
        <v>984</v>
      </c>
      <c r="BV725" s="38">
        <v>3711519</v>
      </c>
      <c r="BW725" s="38">
        <v>7561972</v>
      </c>
      <c r="BX725" s="38" t="s">
        <v>984</v>
      </c>
      <c r="BY725" s="64" t="s">
        <v>107</v>
      </c>
      <c r="BZ725" s="64" t="s">
        <v>107</v>
      </c>
      <c r="CA725" s="64" t="s">
        <v>107</v>
      </c>
      <c r="CB725" s="64" t="s">
        <v>107</v>
      </c>
      <c r="CC725" s="64" t="s">
        <v>107</v>
      </c>
      <c r="CD725" s="64" t="s">
        <v>107</v>
      </c>
      <c r="CE725" s="64" t="s">
        <v>107</v>
      </c>
      <c r="CF725" s="42" t="s">
        <v>984</v>
      </c>
      <c r="CG725" s="42" t="s">
        <v>984</v>
      </c>
      <c r="CH725" s="42" t="s">
        <v>984</v>
      </c>
      <c r="CI725" s="42" t="s">
        <v>984</v>
      </c>
      <c r="CJ725" s="42" t="s">
        <v>984</v>
      </c>
      <c r="CK725" s="42" t="s">
        <v>984</v>
      </c>
      <c r="CL725" s="42" t="s">
        <v>984</v>
      </c>
      <c r="CM725" s="42" t="s">
        <v>984</v>
      </c>
      <c r="CN725" s="42" t="s">
        <v>984</v>
      </c>
      <c r="CO725" s="42" t="s">
        <v>984</v>
      </c>
      <c r="CP725" s="42" t="s">
        <v>984</v>
      </c>
      <c r="CQ725" s="42" t="s">
        <v>984</v>
      </c>
      <c r="CR725" s="42" t="s">
        <v>984</v>
      </c>
      <c r="CS725" s="42" t="s">
        <v>984</v>
      </c>
      <c r="CT725" s="42" t="s">
        <v>984</v>
      </c>
      <c r="CU725" s="332">
        <v>5215033</v>
      </c>
      <c r="CV725" s="43">
        <v>1</v>
      </c>
    </row>
    <row r="726" spans="1:100" ht="51">
      <c r="A726" s="28">
        <v>980</v>
      </c>
      <c r="B726" s="29" t="s">
        <v>266</v>
      </c>
      <c r="C726" s="29" t="s">
        <v>0</v>
      </c>
      <c r="D726" s="29" t="s">
        <v>867</v>
      </c>
      <c r="E726" s="42" t="s">
        <v>871</v>
      </c>
      <c r="F726" s="42" t="s">
        <v>872</v>
      </c>
      <c r="G726" s="72" t="s">
        <v>2036</v>
      </c>
      <c r="H726" s="73" t="s">
        <v>851</v>
      </c>
      <c r="I726" s="42">
        <v>5803127</v>
      </c>
      <c r="J726" s="70" t="s">
        <v>2037</v>
      </c>
      <c r="K726" s="31" t="s">
        <v>107</v>
      </c>
      <c r="L726" s="42">
        <v>150</v>
      </c>
      <c r="M726" s="64" t="s">
        <v>107</v>
      </c>
      <c r="N726" s="34">
        <v>397000000</v>
      </c>
      <c r="O726" s="28" t="s">
        <v>107</v>
      </c>
      <c r="P726" s="28" t="s">
        <v>2415</v>
      </c>
      <c r="Q726" s="28" t="s">
        <v>360</v>
      </c>
      <c r="R726" s="28" t="s">
        <v>107</v>
      </c>
      <c r="S726" s="28" t="s">
        <v>107</v>
      </c>
      <c r="T726" s="42" t="s">
        <v>107</v>
      </c>
      <c r="U726" s="28" t="s">
        <v>107</v>
      </c>
      <c r="V726" s="28" t="s">
        <v>107</v>
      </c>
      <c r="W726" s="28" t="str">
        <f t="shared" si="11"/>
        <v>N.A.</v>
      </c>
      <c r="X726" s="57" t="s">
        <v>2413</v>
      </c>
      <c r="Y726" s="205">
        <v>2.5000000000000001E-4</v>
      </c>
      <c r="Z726" s="205">
        <v>5.0000000000000001E-4</v>
      </c>
      <c r="AA726" s="205">
        <v>7.5000000000000002E-4</v>
      </c>
      <c r="AB726" s="205">
        <v>1E-3</v>
      </c>
      <c r="AC726" s="205">
        <v>1.25E-3</v>
      </c>
      <c r="AD726" s="205">
        <v>1.5E-3</v>
      </c>
      <c r="AE726" s="28" t="s">
        <v>113</v>
      </c>
      <c r="AF726" s="28" t="s">
        <v>113</v>
      </c>
      <c r="AG726" s="28" t="s">
        <v>113</v>
      </c>
      <c r="AH726" s="45">
        <v>0.05</v>
      </c>
      <c r="AI726" s="38">
        <v>8689479</v>
      </c>
      <c r="AJ726" s="38" t="s">
        <v>107</v>
      </c>
      <c r="AK726" s="38" t="s">
        <v>107</v>
      </c>
      <c r="AL726" s="38" t="s">
        <v>107</v>
      </c>
      <c r="AM726" s="38" t="s">
        <v>107</v>
      </c>
      <c r="AN726" s="38" t="s">
        <v>107</v>
      </c>
      <c r="AO726" s="38">
        <v>0</v>
      </c>
      <c r="AP726" s="38">
        <v>734511</v>
      </c>
      <c r="AQ726" s="38">
        <v>505997</v>
      </c>
      <c r="AR726" s="38">
        <v>734511</v>
      </c>
      <c r="AS726" s="38" t="s">
        <v>107</v>
      </c>
      <c r="AT726" s="38" t="s">
        <v>107</v>
      </c>
      <c r="AU726" s="38" t="s">
        <v>107</v>
      </c>
      <c r="AV726" s="38" t="s">
        <v>107</v>
      </c>
      <c r="AW726" s="38" t="s">
        <v>107</v>
      </c>
      <c r="AX726" s="38">
        <v>25707907</v>
      </c>
      <c r="AY726" s="38" t="s">
        <v>107</v>
      </c>
      <c r="AZ726" s="38" t="s">
        <v>107</v>
      </c>
      <c r="BA726" s="38" t="s">
        <v>107</v>
      </c>
      <c r="BB726" s="38">
        <v>0</v>
      </c>
      <c r="BC726" s="38">
        <v>0</v>
      </c>
      <c r="BD726" s="38">
        <v>0</v>
      </c>
      <c r="BE726" s="38" t="s">
        <v>107</v>
      </c>
      <c r="BF726" s="38" t="s">
        <v>107</v>
      </c>
      <c r="BG726" s="38" t="s">
        <v>107</v>
      </c>
      <c r="BH726" s="38">
        <v>163225</v>
      </c>
      <c r="BI726" s="38" t="s">
        <v>107</v>
      </c>
      <c r="BJ726" s="38" t="s">
        <v>107</v>
      </c>
      <c r="BK726" s="38" t="s">
        <v>107</v>
      </c>
      <c r="BL726" s="38" t="s">
        <v>107</v>
      </c>
      <c r="BM726" s="38" t="s">
        <v>107</v>
      </c>
      <c r="BN726" s="38">
        <v>1550636</v>
      </c>
      <c r="BO726" s="38">
        <v>163225</v>
      </c>
      <c r="BP726" s="38" t="s">
        <v>107</v>
      </c>
      <c r="BQ726" s="38" t="s">
        <v>107</v>
      </c>
      <c r="BR726" s="38">
        <v>0</v>
      </c>
      <c r="BS726" s="38">
        <v>1060961</v>
      </c>
      <c r="BT726" s="330" t="s">
        <v>107</v>
      </c>
      <c r="BU726" s="38" t="s">
        <v>984</v>
      </c>
      <c r="BV726" s="38" t="s">
        <v>107</v>
      </c>
      <c r="BW726" s="38" t="s">
        <v>107</v>
      </c>
      <c r="BX726" s="38" t="s">
        <v>984</v>
      </c>
      <c r="BY726" s="64" t="s">
        <v>107</v>
      </c>
      <c r="BZ726" s="64" t="s">
        <v>107</v>
      </c>
      <c r="CA726" s="64" t="s">
        <v>107</v>
      </c>
      <c r="CB726" s="64" t="s">
        <v>107</v>
      </c>
      <c r="CC726" s="64" t="s">
        <v>107</v>
      </c>
      <c r="CD726" s="64" t="s">
        <v>107</v>
      </c>
      <c r="CE726" s="64" t="s">
        <v>107</v>
      </c>
      <c r="CF726" s="42" t="s">
        <v>984</v>
      </c>
      <c r="CG726" s="42" t="s">
        <v>984</v>
      </c>
      <c r="CH726" s="42" t="s">
        <v>984</v>
      </c>
      <c r="CI726" s="42" t="s">
        <v>984</v>
      </c>
      <c r="CJ726" s="42" t="s">
        <v>984</v>
      </c>
      <c r="CK726" s="42" t="s">
        <v>984</v>
      </c>
      <c r="CL726" s="42" t="s">
        <v>984</v>
      </c>
      <c r="CM726" s="42" t="s">
        <v>984</v>
      </c>
      <c r="CN726" s="42" t="s">
        <v>984</v>
      </c>
      <c r="CO726" s="42" t="s">
        <v>984</v>
      </c>
      <c r="CP726" s="42" t="s">
        <v>984</v>
      </c>
      <c r="CQ726" s="42" t="s">
        <v>984</v>
      </c>
      <c r="CR726" s="42" t="s">
        <v>984</v>
      </c>
      <c r="CS726" s="42" t="s">
        <v>984</v>
      </c>
      <c r="CT726" s="42" t="s">
        <v>984</v>
      </c>
      <c r="CU726" s="332">
        <v>9336459</v>
      </c>
      <c r="CV726" s="43">
        <v>1</v>
      </c>
    </row>
    <row r="727" spans="1:100" ht="38.25">
      <c r="A727" s="28">
        <v>981</v>
      </c>
      <c r="B727" s="29" t="s">
        <v>266</v>
      </c>
      <c r="C727" s="182" t="s">
        <v>4</v>
      </c>
      <c r="D727" s="29" t="s">
        <v>1112</v>
      </c>
      <c r="E727" s="60" t="s">
        <v>1113</v>
      </c>
      <c r="F727" s="60" t="s">
        <v>107</v>
      </c>
      <c r="G727" s="72" t="s">
        <v>2038</v>
      </c>
      <c r="H727" s="73" t="s">
        <v>2039</v>
      </c>
      <c r="I727" s="42">
        <v>39811023</v>
      </c>
      <c r="J727" s="70" t="s">
        <v>2040</v>
      </c>
      <c r="K727" s="31" t="s">
        <v>107</v>
      </c>
      <c r="L727" s="42">
        <v>170</v>
      </c>
      <c r="M727" s="42">
        <v>2</v>
      </c>
      <c r="N727" s="34">
        <v>160100000</v>
      </c>
      <c r="O727" s="64" t="s">
        <v>107</v>
      </c>
      <c r="P727" s="28" t="s">
        <v>2415</v>
      </c>
      <c r="Q727" s="28" t="s">
        <v>360</v>
      </c>
      <c r="R727" s="33" t="s">
        <v>843</v>
      </c>
      <c r="S727" s="28" t="s">
        <v>107</v>
      </c>
      <c r="T727" s="42" t="s">
        <v>107</v>
      </c>
      <c r="U727" s="28">
        <v>6230</v>
      </c>
      <c r="V727" s="56" t="s">
        <v>1123</v>
      </c>
      <c r="W727" s="28" t="str">
        <f t="shared" si="11"/>
        <v>N.A.</v>
      </c>
      <c r="X727" s="57" t="s">
        <v>2413</v>
      </c>
      <c r="Y727" s="205">
        <v>0</v>
      </c>
      <c r="Z727" s="205">
        <v>5.0000000000000001E-3</v>
      </c>
      <c r="AA727" s="205">
        <v>0.01</v>
      </c>
      <c r="AB727" s="205">
        <v>1.4999999999999999E-2</v>
      </c>
      <c r="AC727" s="205">
        <v>1.4999999999999999E-2</v>
      </c>
      <c r="AD727" s="205">
        <v>1.4999999999999999E-2</v>
      </c>
      <c r="AE727" s="28" t="s">
        <v>113</v>
      </c>
      <c r="AF727" s="28" t="s">
        <v>113</v>
      </c>
      <c r="AG727" s="28" t="s">
        <v>113</v>
      </c>
      <c r="AH727" s="48">
        <v>0.05</v>
      </c>
      <c r="AI727" s="38">
        <v>8689479</v>
      </c>
      <c r="AJ727" s="38">
        <v>571287</v>
      </c>
      <c r="AK727" s="38">
        <v>620255</v>
      </c>
      <c r="AL727" s="38">
        <v>2448372</v>
      </c>
      <c r="AM727" s="38" t="s">
        <v>107</v>
      </c>
      <c r="AN727" s="38">
        <v>9467039</v>
      </c>
      <c r="AO727" s="38" t="s">
        <v>107</v>
      </c>
      <c r="AP727" s="38">
        <v>457030</v>
      </c>
      <c r="AQ727" s="38">
        <v>505997</v>
      </c>
      <c r="AR727" s="38" t="s">
        <v>107</v>
      </c>
      <c r="AS727" s="38">
        <v>38521055</v>
      </c>
      <c r="AT727" s="38">
        <v>38521055</v>
      </c>
      <c r="AU727" s="38" t="s">
        <v>107</v>
      </c>
      <c r="AV727" s="38" t="s">
        <v>107</v>
      </c>
      <c r="AW727" s="38" t="s">
        <v>107</v>
      </c>
      <c r="AX727" s="38" t="s">
        <v>107</v>
      </c>
      <c r="AY727" s="38" t="s">
        <v>107</v>
      </c>
      <c r="AZ727" s="38" t="s">
        <v>107</v>
      </c>
      <c r="BA727" s="38" t="s">
        <v>107</v>
      </c>
      <c r="BB727" s="38">
        <v>0</v>
      </c>
      <c r="BC727" s="38">
        <v>0</v>
      </c>
      <c r="BD727" s="38">
        <v>0</v>
      </c>
      <c r="BE727" s="38" t="s">
        <v>107</v>
      </c>
      <c r="BF727" s="38" t="s">
        <v>107</v>
      </c>
      <c r="BG727" s="38" t="s">
        <v>107</v>
      </c>
      <c r="BH727" s="38" t="s">
        <v>107</v>
      </c>
      <c r="BI727" s="38" t="s">
        <v>107</v>
      </c>
      <c r="BJ727" s="38" t="s">
        <v>107</v>
      </c>
      <c r="BK727" s="38" t="s">
        <v>107</v>
      </c>
      <c r="BL727" s="38" t="s">
        <v>107</v>
      </c>
      <c r="BM727" s="38" t="s">
        <v>107</v>
      </c>
      <c r="BN727" s="38" t="s">
        <v>107</v>
      </c>
      <c r="BO727" s="38" t="s">
        <v>107</v>
      </c>
      <c r="BP727" s="38" t="s">
        <v>107</v>
      </c>
      <c r="BQ727" s="38" t="s">
        <v>107</v>
      </c>
      <c r="BR727" s="38">
        <v>0</v>
      </c>
      <c r="BS727" s="38" t="s">
        <v>107</v>
      </c>
      <c r="BT727" s="330" t="s">
        <v>107</v>
      </c>
      <c r="BU727" s="38" t="s">
        <v>984</v>
      </c>
      <c r="BV727" s="38" t="s">
        <v>107</v>
      </c>
      <c r="BW727" s="38" t="s">
        <v>107</v>
      </c>
      <c r="BX727" s="38" t="s">
        <v>984</v>
      </c>
      <c r="BY727" s="64" t="s">
        <v>107</v>
      </c>
      <c r="BZ727" s="64" t="s">
        <v>107</v>
      </c>
      <c r="CA727" s="64" t="s">
        <v>107</v>
      </c>
      <c r="CB727" s="64" t="s">
        <v>107</v>
      </c>
      <c r="CC727" s="64" t="s">
        <v>107</v>
      </c>
      <c r="CD727" s="64" t="s">
        <v>107</v>
      </c>
      <c r="CE727" s="64" t="s">
        <v>107</v>
      </c>
      <c r="CF727" s="42" t="s">
        <v>984</v>
      </c>
      <c r="CG727" s="42" t="s">
        <v>984</v>
      </c>
      <c r="CH727" s="42" t="s">
        <v>984</v>
      </c>
      <c r="CI727" s="42" t="s">
        <v>984</v>
      </c>
      <c r="CJ727" s="42" t="s">
        <v>984</v>
      </c>
      <c r="CK727" s="42" t="s">
        <v>984</v>
      </c>
      <c r="CL727" s="42" t="s">
        <v>984</v>
      </c>
      <c r="CM727" s="42" t="s">
        <v>984</v>
      </c>
      <c r="CN727" s="42" t="s">
        <v>984</v>
      </c>
      <c r="CO727" s="42" t="s">
        <v>984</v>
      </c>
      <c r="CP727" s="42" t="s">
        <v>984</v>
      </c>
      <c r="CQ727" s="42" t="s">
        <v>984</v>
      </c>
      <c r="CR727" s="42" t="s">
        <v>984</v>
      </c>
      <c r="CS727" s="42" t="s">
        <v>984</v>
      </c>
      <c r="CT727" s="42" t="s">
        <v>984</v>
      </c>
      <c r="CU727" s="332">
        <v>14567814</v>
      </c>
      <c r="CV727" s="43">
        <v>1</v>
      </c>
    </row>
    <row r="728" spans="1:100" ht="25.5">
      <c r="A728" s="28">
        <v>982</v>
      </c>
      <c r="B728" s="29" t="s">
        <v>139</v>
      </c>
      <c r="C728" s="187" t="s">
        <v>0</v>
      </c>
      <c r="D728" s="29" t="s">
        <v>337</v>
      </c>
      <c r="E728" s="42" t="s">
        <v>346</v>
      </c>
      <c r="F728" s="42" t="s">
        <v>107</v>
      </c>
      <c r="G728" s="29" t="s">
        <v>2041</v>
      </c>
      <c r="H728" s="42" t="s">
        <v>990</v>
      </c>
      <c r="I728" s="201">
        <v>9008241</v>
      </c>
      <c r="J728" s="70" t="s">
        <v>2042</v>
      </c>
      <c r="K728" s="31" t="s">
        <v>363</v>
      </c>
      <c r="L728" s="32">
        <v>410</v>
      </c>
      <c r="M728" s="33">
        <v>5</v>
      </c>
      <c r="N728" s="34">
        <v>613500000</v>
      </c>
      <c r="O728" s="28" t="s">
        <v>979</v>
      </c>
      <c r="P728" s="28" t="s">
        <v>130</v>
      </c>
      <c r="Q728" s="28" t="s">
        <v>112</v>
      </c>
      <c r="R728" s="28" t="s">
        <v>107</v>
      </c>
      <c r="S728" s="28" t="s">
        <v>107</v>
      </c>
      <c r="T728" s="42" t="s">
        <v>107</v>
      </c>
      <c r="U728" s="28" t="s">
        <v>107</v>
      </c>
      <c r="V728" s="28" t="s">
        <v>107</v>
      </c>
      <c r="W728" s="28" t="str">
        <f t="shared" si="11"/>
        <v>N.A.</v>
      </c>
      <c r="X728" s="57" t="s">
        <v>2414</v>
      </c>
      <c r="Y728" s="205">
        <v>0</v>
      </c>
      <c r="Z728" s="205">
        <v>0</v>
      </c>
      <c r="AA728" s="205">
        <v>0</v>
      </c>
      <c r="AB728" s="205">
        <v>0.01</v>
      </c>
      <c r="AC728" s="205">
        <v>0.01</v>
      </c>
      <c r="AD728" s="205">
        <v>0.01</v>
      </c>
      <c r="AE728" s="63" t="s">
        <v>1400</v>
      </c>
      <c r="AF728" s="63" t="s">
        <v>114</v>
      </c>
      <c r="AG728" s="63" t="s">
        <v>114</v>
      </c>
      <c r="AH728" s="63" t="s">
        <v>114</v>
      </c>
      <c r="AI728" s="38">
        <v>14676226</v>
      </c>
      <c r="AJ728" s="38">
        <v>97842</v>
      </c>
      <c r="AK728" s="38">
        <v>917264</v>
      </c>
      <c r="AL728" s="38">
        <v>0</v>
      </c>
      <c r="AM728" s="38">
        <v>0</v>
      </c>
      <c r="AN728" s="38">
        <v>12841699</v>
      </c>
      <c r="AO728" s="38">
        <v>0</v>
      </c>
      <c r="AP728" s="38">
        <v>0</v>
      </c>
      <c r="AQ728" s="38">
        <v>97842</v>
      </c>
      <c r="AR728" s="38">
        <v>0</v>
      </c>
      <c r="AS728" s="38">
        <v>0</v>
      </c>
      <c r="AT728" s="38">
        <v>0</v>
      </c>
      <c r="AU728" s="38">
        <v>0</v>
      </c>
      <c r="AV728" s="38">
        <v>0</v>
      </c>
      <c r="AW728" s="38">
        <v>0</v>
      </c>
      <c r="AX728" s="38">
        <v>0</v>
      </c>
      <c r="AY728" s="38">
        <v>0</v>
      </c>
      <c r="AZ728" s="38">
        <v>1956830</v>
      </c>
      <c r="BA728" s="38">
        <v>1956830</v>
      </c>
      <c r="BB728" s="38">
        <v>0</v>
      </c>
      <c r="BC728" s="38">
        <v>0</v>
      </c>
      <c r="BD728" s="38">
        <v>672661</v>
      </c>
      <c r="BE728" s="38">
        <v>1039566</v>
      </c>
      <c r="BF728" s="38">
        <v>1834529</v>
      </c>
      <c r="BG728" s="38">
        <v>1161868</v>
      </c>
      <c r="BH728" s="38">
        <v>146762</v>
      </c>
      <c r="BI728" s="38">
        <v>1712227</v>
      </c>
      <c r="BJ728" s="38">
        <v>1834529</v>
      </c>
      <c r="BK728" s="38">
        <v>0</v>
      </c>
      <c r="BL728" s="38">
        <v>0</v>
      </c>
      <c r="BM728" s="38">
        <v>0</v>
      </c>
      <c r="BN728" s="38">
        <v>7949623</v>
      </c>
      <c r="BO728" s="38">
        <v>97842</v>
      </c>
      <c r="BP728" s="38">
        <v>0</v>
      </c>
      <c r="BQ728" s="38">
        <v>0</v>
      </c>
      <c r="BR728" s="38">
        <v>0</v>
      </c>
      <c r="BS728" s="38">
        <v>1467622</v>
      </c>
      <c r="BT728" s="330">
        <v>0</v>
      </c>
      <c r="BU728" s="38">
        <v>0</v>
      </c>
      <c r="BV728" s="38">
        <v>0</v>
      </c>
      <c r="BW728" s="38">
        <v>0</v>
      </c>
      <c r="BX728" s="38">
        <v>0</v>
      </c>
      <c r="BY728" s="85" t="s">
        <v>113</v>
      </c>
      <c r="BZ728" s="85" t="s">
        <v>113</v>
      </c>
      <c r="CA728" s="85" t="s">
        <v>113</v>
      </c>
      <c r="CB728" s="63" t="s">
        <v>113</v>
      </c>
      <c r="CC728" s="63" t="s">
        <v>113</v>
      </c>
      <c r="CD728" s="63" t="s">
        <v>113</v>
      </c>
      <c r="CE728" s="41" t="s">
        <v>114</v>
      </c>
      <c r="CF728" s="28">
        <v>0</v>
      </c>
      <c r="CG728" s="28" t="s">
        <v>905</v>
      </c>
      <c r="CH728" s="28" t="s">
        <v>905</v>
      </c>
      <c r="CI728" s="28" t="s">
        <v>905</v>
      </c>
      <c r="CJ728" s="28" t="s">
        <v>905</v>
      </c>
      <c r="CK728" s="28" t="s">
        <v>905</v>
      </c>
      <c r="CL728" s="28" t="s">
        <v>905</v>
      </c>
      <c r="CM728" s="28" t="s">
        <v>905</v>
      </c>
      <c r="CN728" s="28" t="s">
        <v>905</v>
      </c>
      <c r="CO728" s="28" t="s">
        <v>905</v>
      </c>
      <c r="CP728" s="28" t="s">
        <v>905</v>
      </c>
      <c r="CQ728" s="28" t="s">
        <v>905</v>
      </c>
      <c r="CR728" s="28" t="s">
        <v>905</v>
      </c>
      <c r="CS728" s="28" t="s">
        <v>905</v>
      </c>
      <c r="CT728" s="28" t="s">
        <v>905</v>
      </c>
      <c r="CU728" s="332">
        <v>17733774</v>
      </c>
      <c r="CV728" s="43">
        <v>1</v>
      </c>
    </row>
    <row r="729" spans="1:100" ht="25.5">
      <c r="A729" s="28">
        <v>983</v>
      </c>
      <c r="B729" s="29" t="s">
        <v>139</v>
      </c>
      <c r="C729" s="187" t="s">
        <v>0</v>
      </c>
      <c r="D729" s="29" t="s">
        <v>337</v>
      </c>
      <c r="E729" s="42" t="s">
        <v>346</v>
      </c>
      <c r="F729" s="42" t="s">
        <v>107</v>
      </c>
      <c r="G729" s="29" t="s">
        <v>2043</v>
      </c>
      <c r="H729" s="42" t="s">
        <v>990</v>
      </c>
      <c r="I729" s="201">
        <v>9008246</v>
      </c>
      <c r="J729" s="70" t="s">
        <v>2044</v>
      </c>
      <c r="K729" s="31" t="s">
        <v>363</v>
      </c>
      <c r="L729" s="32">
        <v>410</v>
      </c>
      <c r="M729" s="33">
        <v>5</v>
      </c>
      <c r="N729" s="34">
        <v>631000000</v>
      </c>
      <c r="O729" s="28" t="s">
        <v>979</v>
      </c>
      <c r="P729" s="28" t="s">
        <v>130</v>
      </c>
      <c r="Q729" s="28" t="s">
        <v>112</v>
      </c>
      <c r="R729" s="28" t="s">
        <v>107</v>
      </c>
      <c r="S729" s="28" t="s">
        <v>107</v>
      </c>
      <c r="T729" s="42" t="s">
        <v>107</v>
      </c>
      <c r="U729" s="28" t="s">
        <v>107</v>
      </c>
      <c r="V729" s="28" t="s">
        <v>107</v>
      </c>
      <c r="W729" s="28" t="str">
        <f t="shared" si="11"/>
        <v>N.A.</v>
      </c>
      <c r="X729" s="57" t="s">
        <v>2414</v>
      </c>
      <c r="Y729" s="205">
        <v>0</v>
      </c>
      <c r="Z729" s="205">
        <v>0</v>
      </c>
      <c r="AA729" s="205">
        <v>0</v>
      </c>
      <c r="AB729" s="205">
        <v>0.01</v>
      </c>
      <c r="AC729" s="205">
        <v>0.01</v>
      </c>
      <c r="AD729" s="205">
        <v>0.01</v>
      </c>
      <c r="AE729" s="63" t="s">
        <v>1400</v>
      </c>
      <c r="AF729" s="63" t="s">
        <v>1400</v>
      </c>
      <c r="AG729" s="63" t="s">
        <v>1400</v>
      </c>
      <c r="AH729" s="63" t="s">
        <v>1400</v>
      </c>
      <c r="AI729" s="38">
        <v>14676226</v>
      </c>
      <c r="AJ729" s="38">
        <v>97842</v>
      </c>
      <c r="AK729" s="38">
        <v>917264</v>
      </c>
      <c r="AL729" s="38">
        <v>0</v>
      </c>
      <c r="AM729" s="38">
        <v>0</v>
      </c>
      <c r="AN729" s="38">
        <v>12841699</v>
      </c>
      <c r="AO729" s="38">
        <v>0</v>
      </c>
      <c r="AP729" s="38">
        <v>0</v>
      </c>
      <c r="AQ729" s="38">
        <v>97842</v>
      </c>
      <c r="AR729" s="38">
        <v>0</v>
      </c>
      <c r="AS729" s="38">
        <v>0</v>
      </c>
      <c r="AT729" s="38">
        <v>0</v>
      </c>
      <c r="AU729" s="38">
        <v>0</v>
      </c>
      <c r="AV729" s="38">
        <v>0</v>
      </c>
      <c r="AW729" s="38">
        <v>0</v>
      </c>
      <c r="AX729" s="38">
        <v>0</v>
      </c>
      <c r="AY729" s="38">
        <v>0</v>
      </c>
      <c r="AZ729" s="38">
        <v>1956830</v>
      </c>
      <c r="BA729" s="38">
        <v>1956830</v>
      </c>
      <c r="BB729" s="38">
        <v>0</v>
      </c>
      <c r="BC729" s="38">
        <v>0</v>
      </c>
      <c r="BD729" s="38">
        <v>672661</v>
      </c>
      <c r="BE729" s="38">
        <v>1039566</v>
      </c>
      <c r="BF729" s="38">
        <v>1834529</v>
      </c>
      <c r="BG729" s="38">
        <v>1161868</v>
      </c>
      <c r="BH729" s="38">
        <v>146762</v>
      </c>
      <c r="BI729" s="38">
        <v>1712227</v>
      </c>
      <c r="BJ729" s="38">
        <v>1834529</v>
      </c>
      <c r="BK729" s="38">
        <v>0</v>
      </c>
      <c r="BL729" s="38">
        <v>0</v>
      </c>
      <c r="BM729" s="38">
        <v>0</v>
      </c>
      <c r="BN729" s="38">
        <v>7949623</v>
      </c>
      <c r="BO729" s="38">
        <v>97842</v>
      </c>
      <c r="BP729" s="38">
        <v>0</v>
      </c>
      <c r="BQ729" s="38">
        <v>0</v>
      </c>
      <c r="BR729" s="38">
        <v>0</v>
      </c>
      <c r="BS729" s="38">
        <v>1467622</v>
      </c>
      <c r="BT729" s="330">
        <v>0</v>
      </c>
      <c r="BU729" s="38">
        <v>0</v>
      </c>
      <c r="BV729" s="38">
        <v>0</v>
      </c>
      <c r="BW729" s="38">
        <v>0</v>
      </c>
      <c r="BX729" s="38">
        <v>0</v>
      </c>
      <c r="BY729" s="85" t="s">
        <v>113</v>
      </c>
      <c r="BZ729" s="85" t="s">
        <v>113</v>
      </c>
      <c r="CA729" s="85" t="s">
        <v>113</v>
      </c>
      <c r="CB729" s="63" t="s">
        <v>113</v>
      </c>
      <c r="CC729" s="63" t="s">
        <v>113</v>
      </c>
      <c r="CD729" s="63" t="s">
        <v>113</v>
      </c>
      <c r="CE729" s="41" t="s">
        <v>114</v>
      </c>
      <c r="CF729" s="28">
        <v>0</v>
      </c>
      <c r="CG729" s="28" t="s">
        <v>905</v>
      </c>
      <c r="CH729" s="28" t="s">
        <v>905</v>
      </c>
      <c r="CI729" s="28" t="s">
        <v>905</v>
      </c>
      <c r="CJ729" s="28" t="s">
        <v>905</v>
      </c>
      <c r="CK729" s="28" t="s">
        <v>905</v>
      </c>
      <c r="CL729" s="28" t="s">
        <v>905</v>
      </c>
      <c r="CM729" s="28" t="s">
        <v>905</v>
      </c>
      <c r="CN729" s="28" t="s">
        <v>905</v>
      </c>
      <c r="CO729" s="28" t="s">
        <v>905</v>
      </c>
      <c r="CP729" s="28" t="s">
        <v>905</v>
      </c>
      <c r="CQ729" s="28" t="s">
        <v>905</v>
      </c>
      <c r="CR729" s="28" t="s">
        <v>905</v>
      </c>
      <c r="CS729" s="28" t="s">
        <v>905</v>
      </c>
      <c r="CT729" s="28" t="s">
        <v>905</v>
      </c>
      <c r="CU729" s="332">
        <v>17733774</v>
      </c>
      <c r="CV729" s="43">
        <v>1</v>
      </c>
    </row>
    <row r="730" spans="1:100" ht="25.5">
      <c r="A730" s="28">
        <v>984</v>
      </c>
      <c r="B730" s="29" t="s">
        <v>139</v>
      </c>
      <c r="C730" s="187" t="s">
        <v>0</v>
      </c>
      <c r="D730" s="29" t="s">
        <v>337</v>
      </c>
      <c r="E730" s="42" t="s">
        <v>338</v>
      </c>
      <c r="F730" s="42" t="s">
        <v>107</v>
      </c>
      <c r="G730" s="29" t="s">
        <v>2045</v>
      </c>
      <c r="H730" s="42" t="s">
        <v>990</v>
      </c>
      <c r="I730" s="201">
        <v>9006183</v>
      </c>
      <c r="J730" s="70" t="s">
        <v>2046</v>
      </c>
      <c r="K730" s="31" t="s">
        <v>341</v>
      </c>
      <c r="L730" s="32">
        <v>148</v>
      </c>
      <c r="M730" s="33">
        <v>5</v>
      </c>
      <c r="N730" s="34">
        <v>267900000</v>
      </c>
      <c r="O730" s="28" t="s">
        <v>982</v>
      </c>
      <c r="P730" s="28" t="s">
        <v>130</v>
      </c>
      <c r="Q730" s="28" t="s">
        <v>360</v>
      </c>
      <c r="R730" s="28" t="s">
        <v>107</v>
      </c>
      <c r="S730" s="28" t="s">
        <v>107</v>
      </c>
      <c r="T730" s="42" t="s">
        <v>107</v>
      </c>
      <c r="U730" s="28" t="s">
        <v>107</v>
      </c>
      <c r="V730" s="28" t="s">
        <v>107</v>
      </c>
      <c r="W730" s="28" t="str">
        <f t="shared" si="11"/>
        <v>N.A.</v>
      </c>
      <c r="X730" s="57" t="s">
        <v>2414</v>
      </c>
      <c r="Y730" s="205">
        <v>0</v>
      </c>
      <c r="Z730" s="205">
        <v>0</v>
      </c>
      <c r="AA730" s="205">
        <v>0</v>
      </c>
      <c r="AB730" s="205">
        <v>0.01</v>
      </c>
      <c r="AC730" s="205">
        <v>0.01</v>
      </c>
      <c r="AD730" s="205">
        <v>0.01</v>
      </c>
      <c r="AE730" s="63" t="s">
        <v>1400</v>
      </c>
      <c r="AF730" s="63" t="s">
        <v>1400</v>
      </c>
      <c r="AG730" s="63" t="s">
        <v>1400</v>
      </c>
      <c r="AH730" s="63" t="s">
        <v>1400</v>
      </c>
      <c r="AI730" s="38">
        <v>0</v>
      </c>
      <c r="AJ730" s="38">
        <v>97842</v>
      </c>
      <c r="AK730" s="38">
        <v>917264</v>
      </c>
      <c r="AL730" s="38">
        <v>0</v>
      </c>
      <c r="AM730" s="38">
        <v>0</v>
      </c>
      <c r="AN730" s="38">
        <v>11618680</v>
      </c>
      <c r="AO730" s="38">
        <v>0</v>
      </c>
      <c r="AP730" s="38">
        <v>0</v>
      </c>
      <c r="AQ730" s="38">
        <v>97842</v>
      </c>
      <c r="AR730" s="38">
        <v>0</v>
      </c>
      <c r="AS730" s="38">
        <v>0</v>
      </c>
      <c r="AT730" s="38">
        <v>0</v>
      </c>
      <c r="AU730" s="38">
        <v>0</v>
      </c>
      <c r="AV730" s="38">
        <v>0</v>
      </c>
      <c r="AW730" s="38">
        <v>0</v>
      </c>
      <c r="AX730" s="38">
        <v>0</v>
      </c>
      <c r="AY730" s="38">
        <v>0</v>
      </c>
      <c r="AZ730" s="38">
        <v>1956830</v>
      </c>
      <c r="BA730" s="38">
        <v>1956830</v>
      </c>
      <c r="BB730" s="38">
        <v>0</v>
      </c>
      <c r="BC730" s="38">
        <v>0</v>
      </c>
      <c r="BD730" s="38">
        <v>672661</v>
      </c>
      <c r="BE730" s="38">
        <v>1039566</v>
      </c>
      <c r="BF730" s="38">
        <v>1834529</v>
      </c>
      <c r="BG730" s="38">
        <v>1161868</v>
      </c>
      <c r="BH730" s="38">
        <v>146762</v>
      </c>
      <c r="BI730" s="38">
        <v>1712227</v>
      </c>
      <c r="BJ730" s="38">
        <v>1834529</v>
      </c>
      <c r="BK730" s="38">
        <v>0</v>
      </c>
      <c r="BL730" s="38">
        <v>0</v>
      </c>
      <c r="BM730" s="38">
        <v>0</v>
      </c>
      <c r="BN730" s="38">
        <v>7949623</v>
      </c>
      <c r="BO730" s="38">
        <v>97842</v>
      </c>
      <c r="BP730" s="38">
        <v>0</v>
      </c>
      <c r="BQ730" s="38">
        <v>0</v>
      </c>
      <c r="BR730" s="38">
        <v>0</v>
      </c>
      <c r="BS730" s="38">
        <v>1467622</v>
      </c>
      <c r="BT730" s="330">
        <v>0</v>
      </c>
      <c r="BU730" s="38">
        <v>0</v>
      </c>
      <c r="BV730" s="38">
        <v>0</v>
      </c>
      <c r="BW730" s="38">
        <v>0</v>
      </c>
      <c r="BX730" s="38">
        <v>0</v>
      </c>
      <c r="BY730" s="85" t="s">
        <v>113</v>
      </c>
      <c r="BZ730" s="85" t="s">
        <v>113</v>
      </c>
      <c r="CA730" s="85" t="s">
        <v>113</v>
      </c>
      <c r="CB730" s="63" t="s">
        <v>113</v>
      </c>
      <c r="CC730" s="63" t="s">
        <v>113</v>
      </c>
      <c r="CD730" s="63" t="s">
        <v>113</v>
      </c>
      <c r="CE730" s="41" t="s">
        <v>114</v>
      </c>
      <c r="CF730" s="42">
        <v>0</v>
      </c>
      <c r="CG730" s="28" t="s">
        <v>905</v>
      </c>
      <c r="CH730" s="28" t="s">
        <v>905</v>
      </c>
      <c r="CI730" s="28" t="s">
        <v>905</v>
      </c>
      <c r="CJ730" s="28" t="s">
        <v>905</v>
      </c>
      <c r="CK730" s="28" t="s">
        <v>905</v>
      </c>
      <c r="CL730" s="28" t="s">
        <v>905</v>
      </c>
      <c r="CM730" s="28" t="s">
        <v>905</v>
      </c>
      <c r="CN730" s="28" t="s">
        <v>905</v>
      </c>
      <c r="CO730" s="28" t="s">
        <v>905</v>
      </c>
      <c r="CP730" s="28" t="s">
        <v>905</v>
      </c>
      <c r="CQ730" s="28" t="s">
        <v>905</v>
      </c>
      <c r="CR730" s="28" t="s">
        <v>905</v>
      </c>
      <c r="CS730" s="28" t="s">
        <v>905</v>
      </c>
      <c r="CT730" s="28" t="s">
        <v>905</v>
      </c>
      <c r="CU730" s="332">
        <v>15287736</v>
      </c>
      <c r="CV730" s="43">
        <v>1</v>
      </c>
    </row>
    <row r="731" spans="1:100" ht="25.5">
      <c r="A731" s="28">
        <v>986</v>
      </c>
      <c r="B731" s="29" t="s">
        <v>139</v>
      </c>
      <c r="C731" s="187" t="s">
        <v>0</v>
      </c>
      <c r="D731" s="29" t="s">
        <v>105</v>
      </c>
      <c r="E731" s="42" t="s">
        <v>2380</v>
      </c>
      <c r="F731" s="42" t="s">
        <v>107</v>
      </c>
      <c r="G731" s="29" t="s">
        <v>2049</v>
      </c>
      <c r="H731" s="42" t="s">
        <v>990</v>
      </c>
      <c r="I731" s="201">
        <v>9001156</v>
      </c>
      <c r="J731" s="70" t="s">
        <v>2050</v>
      </c>
      <c r="K731" s="31" t="s">
        <v>127</v>
      </c>
      <c r="L731" s="32">
        <v>106</v>
      </c>
      <c r="M731" s="33" t="s">
        <v>107</v>
      </c>
      <c r="N731" s="34">
        <v>87900000</v>
      </c>
      <c r="O731" s="33" t="s">
        <v>107</v>
      </c>
      <c r="P731" s="28" t="s">
        <v>130</v>
      </c>
      <c r="Q731" s="28" t="s">
        <v>112</v>
      </c>
      <c r="R731" s="28" t="s">
        <v>107</v>
      </c>
      <c r="S731" s="28" t="s">
        <v>107</v>
      </c>
      <c r="T731" s="42" t="s">
        <v>107</v>
      </c>
      <c r="U731" s="28" t="s">
        <v>107</v>
      </c>
      <c r="V731" s="28" t="s">
        <v>107</v>
      </c>
      <c r="W731" s="28" t="str">
        <f t="shared" si="11"/>
        <v>N.A.</v>
      </c>
      <c r="X731" s="57" t="s">
        <v>2413</v>
      </c>
      <c r="Y731" s="205">
        <v>0</v>
      </c>
      <c r="Z731" s="205">
        <v>0</v>
      </c>
      <c r="AA731" s="205">
        <v>0</v>
      </c>
      <c r="AB731" s="205">
        <v>0.01</v>
      </c>
      <c r="AC731" s="205">
        <v>0.01</v>
      </c>
      <c r="AD731" s="205">
        <v>0.01</v>
      </c>
      <c r="AE731" s="63" t="s">
        <v>1400</v>
      </c>
      <c r="AF731" s="63" t="s">
        <v>1400</v>
      </c>
      <c r="AG731" s="63" t="s">
        <v>1400</v>
      </c>
      <c r="AH731" s="63" t="s">
        <v>1400</v>
      </c>
      <c r="AI731" s="38">
        <v>7949623</v>
      </c>
      <c r="AJ731" s="38">
        <v>97842</v>
      </c>
      <c r="AK731" s="38">
        <v>917264</v>
      </c>
      <c r="AL731" s="38">
        <v>0</v>
      </c>
      <c r="AM731" s="38">
        <v>0</v>
      </c>
      <c r="AN731" s="38">
        <v>11618680</v>
      </c>
      <c r="AO731" s="38">
        <v>1039566</v>
      </c>
      <c r="AP731" s="38">
        <v>1039566</v>
      </c>
      <c r="AQ731" s="38">
        <v>97842</v>
      </c>
      <c r="AR731" s="38">
        <v>1039566</v>
      </c>
      <c r="AS731" s="38">
        <v>0</v>
      </c>
      <c r="AT731" s="38">
        <v>0</v>
      </c>
      <c r="AU731" s="38">
        <v>0</v>
      </c>
      <c r="AV731" s="38">
        <v>0</v>
      </c>
      <c r="AW731" s="38">
        <v>0</v>
      </c>
      <c r="AX731" s="38">
        <v>0</v>
      </c>
      <c r="AY731" s="38">
        <v>0</v>
      </c>
      <c r="AZ731" s="38">
        <v>1956830</v>
      </c>
      <c r="BA731" s="38">
        <v>1956830</v>
      </c>
      <c r="BB731" s="38">
        <v>0</v>
      </c>
      <c r="BC731" s="38">
        <v>1100717</v>
      </c>
      <c r="BD731" s="38">
        <v>550358</v>
      </c>
      <c r="BE731" s="38">
        <v>0</v>
      </c>
      <c r="BF731" s="38">
        <v>0</v>
      </c>
      <c r="BG731" s="38">
        <v>1161868</v>
      </c>
      <c r="BH731" s="38">
        <v>146762</v>
      </c>
      <c r="BI731" s="38">
        <v>1712227</v>
      </c>
      <c r="BJ731" s="38">
        <v>1834529</v>
      </c>
      <c r="BK731" s="38">
        <v>0</v>
      </c>
      <c r="BL731" s="38">
        <v>0</v>
      </c>
      <c r="BM731" s="38">
        <v>0</v>
      </c>
      <c r="BN731" s="38">
        <v>7949623</v>
      </c>
      <c r="BO731" s="38">
        <v>97842</v>
      </c>
      <c r="BP731" s="38">
        <v>0</v>
      </c>
      <c r="BQ731" s="38">
        <v>0</v>
      </c>
      <c r="BR731" s="38">
        <v>0</v>
      </c>
      <c r="BS731" s="38">
        <v>794963</v>
      </c>
      <c r="BT731" s="330">
        <v>0</v>
      </c>
      <c r="BU731" s="38">
        <v>0</v>
      </c>
      <c r="BV731" s="38">
        <v>0</v>
      </c>
      <c r="BW731" s="38">
        <v>0</v>
      </c>
      <c r="BX731" s="38">
        <v>0</v>
      </c>
      <c r="BY731" s="85" t="s">
        <v>113</v>
      </c>
      <c r="BZ731" s="85" t="s">
        <v>114</v>
      </c>
      <c r="CA731" s="85" t="s">
        <v>1400</v>
      </c>
      <c r="CB731" s="41" t="s">
        <v>114</v>
      </c>
      <c r="CC731" s="41" t="s">
        <v>113</v>
      </c>
      <c r="CD731" s="41" t="s">
        <v>1400</v>
      </c>
      <c r="CE731" s="41" t="s">
        <v>1394</v>
      </c>
      <c r="CF731" s="42">
        <v>0</v>
      </c>
      <c r="CG731" s="28" t="s">
        <v>905</v>
      </c>
      <c r="CH731" s="28" t="s">
        <v>905</v>
      </c>
      <c r="CI731" s="28" t="s">
        <v>905</v>
      </c>
      <c r="CJ731" s="28" t="s">
        <v>905</v>
      </c>
      <c r="CK731" s="28" t="s">
        <v>905</v>
      </c>
      <c r="CL731" s="28" t="s">
        <v>905</v>
      </c>
      <c r="CM731" s="28" t="s">
        <v>905</v>
      </c>
      <c r="CN731" s="28" t="s">
        <v>905</v>
      </c>
      <c r="CO731" s="28" t="s">
        <v>905</v>
      </c>
      <c r="CP731" s="28" t="s">
        <v>905</v>
      </c>
      <c r="CQ731" s="28" t="s">
        <v>905</v>
      </c>
      <c r="CR731" s="28" t="s">
        <v>905</v>
      </c>
      <c r="CS731" s="28" t="s">
        <v>905</v>
      </c>
      <c r="CT731" s="28" t="s">
        <v>905</v>
      </c>
      <c r="CU731" s="332">
        <v>9172642</v>
      </c>
      <c r="CV731" s="43">
        <v>1</v>
      </c>
    </row>
    <row r="732" spans="1:100" ht="25.5">
      <c r="A732" s="28">
        <v>987</v>
      </c>
      <c r="B732" s="29" t="s">
        <v>139</v>
      </c>
      <c r="C732" s="29" t="s">
        <v>2</v>
      </c>
      <c r="D732" s="29" t="s">
        <v>337</v>
      </c>
      <c r="E732" s="42" t="s">
        <v>338</v>
      </c>
      <c r="F732" s="42" t="s">
        <v>107</v>
      </c>
      <c r="G732" s="29" t="s">
        <v>2051</v>
      </c>
      <c r="H732" s="42" t="s">
        <v>990</v>
      </c>
      <c r="I732" s="70">
        <v>9006181</v>
      </c>
      <c r="J732" s="70" t="s">
        <v>2052</v>
      </c>
      <c r="K732" s="31" t="s">
        <v>107</v>
      </c>
      <c r="L732" s="32">
        <v>90</v>
      </c>
      <c r="M732" s="33">
        <v>5</v>
      </c>
      <c r="N732" s="34">
        <v>131900000</v>
      </c>
      <c r="O732" s="28" t="s">
        <v>982</v>
      </c>
      <c r="P732" s="28" t="s">
        <v>130</v>
      </c>
      <c r="Q732" s="28" t="s">
        <v>1056</v>
      </c>
      <c r="R732" s="33" t="s">
        <v>843</v>
      </c>
      <c r="S732" s="28">
        <v>1175</v>
      </c>
      <c r="T732" s="28">
        <v>1690</v>
      </c>
      <c r="U732" s="28" t="s">
        <v>107</v>
      </c>
      <c r="V732" s="28" t="s">
        <v>107</v>
      </c>
      <c r="W732" s="28" t="str">
        <f t="shared" si="11"/>
        <v>N.A.</v>
      </c>
      <c r="X732" s="57" t="s">
        <v>2412</v>
      </c>
      <c r="Y732" s="205">
        <v>0</v>
      </c>
      <c r="Z732" s="205">
        <v>0</v>
      </c>
      <c r="AA732" s="205">
        <v>0</v>
      </c>
      <c r="AB732" s="205">
        <v>0.01</v>
      </c>
      <c r="AC732" s="205">
        <v>0.01</v>
      </c>
      <c r="AD732" s="205">
        <v>0.01</v>
      </c>
      <c r="AE732" s="63" t="s">
        <v>1400</v>
      </c>
      <c r="AF732" s="63" t="s">
        <v>114</v>
      </c>
      <c r="AG732" s="63" t="s">
        <v>114</v>
      </c>
      <c r="AH732" s="63" t="s">
        <v>114</v>
      </c>
      <c r="AI732" s="38">
        <v>0</v>
      </c>
      <c r="AJ732" s="38">
        <v>97842</v>
      </c>
      <c r="AK732" s="38">
        <v>550358</v>
      </c>
      <c r="AL732" s="38">
        <v>0</v>
      </c>
      <c r="AM732" s="38">
        <v>0</v>
      </c>
      <c r="AN732" s="38">
        <v>0</v>
      </c>
      <c r="AO732" s="38">
        <v>0</v>
      </c>
      <c r="AP732" s="38">
        <v>917264</v>
      </c>
      <c r="AQ732" s="38">
        <v>97842</v>
      </c>
      <c r="AR732" s="38">
        <v>794963</v>
      </c>
      <c r="AS732" s="38">
        <v>0</v>
      </c>
      <c r="AT732" s="38">
        <v>0</v>
      </c>
      <c r="AU732" s="38">
        <v>0</v>
      </c>
      <c r="AV732" s="38">
        <v>0</v>
      </c>
      <c r="AW732" s="38">
        <v>0</v>
      </c>
      <c r="AX732" s="38">
        <v>3057548</v>
      </c>
      <c r="AY732" s="38">
        <v>0</v>
      </c>
      <c r="AZ732" s="38">
        <v>1712227</v>
      </c>
      <c r="BA732" s="38">
        <v>1712227</v>
      </c>
      <c r="BB732" s="38">
        <v>0</v>
      </c>
      <c r="BC732" s="38">
        <v>1039566</v>
      </c>
      <c r="BD732" s="38">
        <v>550358</v>
      </c>
      <c r="BE732" s="38">
        <v>0</v>
      </c>
      <c r="BF732" s="38">
        <v>0</v>
      </c>
      <c r="BG732" s="38">
        <v>0</v>
      </c>
      <c r="BH732" s="38">
        <v>146762</v>
      </c>
      <c r="BI732" s="38">
        <v>1467622</v>
      </c>
      <c r="BJ732" s="38">
        <v>1467622</v>
      </c>
      <c r="BK732" s="38">
        <v>0</v>
      </c>
      <c r="BL732" s="38">
        <v>0</v>
      </c>
      <c r="BM732" s="38">
        <v>0</v>
      </c>
      <c r="BN732" s="38">
        <v>7949623</v>
      </c>
      <c r="BO732" s="38">
        <v>97842</v>
      </c>
      <c r="BP732" s="38">
        <v>0</v>
      </c>
      <c r="BQ732" s="38">
        <v>0</v>
      </c>
      <c r="BR732" s="38">
        <v>0</v>
      </c>
      <c r="BS732" s="38">
        <v>794963</v>
      </c>
      <c r="BT732" s="330">
        <v>0</v>
      </c>
      <c r="BU732" s="38">
        <v>0</v>
      </c>
      <c r="BV732" s="38">
        <v>0</v>
      </c>
      <c r="BW732" s="38">
        <v>0</v>
      </c>
      <c r="BX732" s="38">
        <v>0</v>
      </c>
      <c r="BY732" s="85" t="s">
        <v>113</v>
      </c>
      <c r="BZ732" s="85" t="s">
        <v>113</v>
      </c>
      <c r="CA732" s="85" t="s">
        <v>113</v>
      </c>
      <c r="CB732" s="63" t="s">
        <v>113</v>
      </c>
      <c r="CC732" s="63" t="s">
        <v>113</v>
      </c>
      <c r="CD732" s="63" t="s">
        <v>113</v>
      </c>
      <c r="CE732" s="41" t="s">
        <v>114</v>
      </c>
      <c r="CF732" s="42">
        <v>0</v>
      </c>
      <c r="CG732" s="28" t="s">
        <v>905</v>
      </c>
      <c r="CH732" s="28" t="s">
        <v>905</v>
      </c>
      <c r="CI732" s="28" t="s">
        <v>905</v>
      </c>
      <c r="CJ732" s="28" t="s">
        <v>905</v>
      </c>
      <c r="CK732" s="28" t="s">
        <v>905</v>
      </c>
      <c r="CL732" s="28" t="s">
        <v>905</v>
      </c>
      <c r="CM732" s="28" t="s">
        <v>905</v>
      </c>
      <c r="CN732" s="28" t="s">
        <v>905</v>
      </c>
      <c r="CO732" s="28" t="s">
        <v>905</v>
      </c>
      <c r="CP732" s="28" t="s">
        <v>905</v>
      </c>
      <c r="CQ732" s="28" t="s">
        <v>905</v>
      </c>
      <c r="CR732" s="28" t="s">
        <v>905</v>
      </c>
      <c r="CS732" s="28" t="s">
        <v>905</v>
      </c>
      <c r="CT732" s="28" t="s">
        <v>905</v>
      </c>
      <c r="CU732" s="332">
        <v>11618679</v>
      </c>
      <c r="CV732" s="43">
        <v>1</v>
      </c>
    </row>
    <row r="733" spans="1:100" ht="25.5">
      <c r="A733" s="28">
        <v>988</v>
      </c>
      <c r="B733" s="29" t="s">
        <v>139</v>
      </c>
      <c r="C733" s="29" t="s">
        <v>2</v>
      </c>
      <c r="D733" s="29" t="s">
        <v>337</v>
      </c>
      <c r="E733" s="42" t="s">
        <v>338</v>
      </c>
      <c r="F733" s="42" t="s">
        <v>107</v>
      </c>
      <c r="G733" s="29" t="s">
        <v>2053</v>
      </c>
      <c r="H733" s="42" t="s">
        <v>990</v>
      </c>
      <c r="I733" s="70">
        <v>9006182</v>
      </c>
      <c r="J733" s="70" t="s">
        <v>2054</v>
      </c>
      <c r="K733" s="31" t="s">
        <v>107</v>
      </c>
      <c r="L733" s="32">
        <v>90</v>
      </c>
      <c r="M733" s="33">
        <v>5</v>
      </c>
      <c r="N733" s="34">
        <v>143900000</v>
      </c>
      <c r="O733" s="28" t="s">
        <v>982</v>
      </c>
      <c r="P733" s="28" t="s">
        <v>130</v>
      </c>
      <c r="Q733" s="28" t="s">
        <v>1056</v>
      </c>
      <c r="R733" s="33" t="s">
        <v>843</v>
      </c>
      <c r="S733" s="28">
        <v>1215</v>
      </c>
      <c r="T733" s="28">
        <v>1690</v>
      </c>
      <c r="U733" s="28" t="s">
        <v>107</v>
      </c>
      <c r="V733" s="28" t="s">
        <v>107</v>
      </c>
      <c r="W733" s="28" t="str">
        <f t="shared" si="11"/>
        <v>N.A.</v>
      </c>
      <c r="X733" s="57" t="s">
        <v>2413</v>
      </c>
      <c r="Y733" s="205">
        <v>0</v>
      </c>
      <c r="Z733" s="205">
        <v>0</v>
      </c>
      <c r="AA733" s="205">
        <v>0</v>
      </c>
      <c r="AB733" s="205">
        <v>0.01</v>
      </c>
      <c r="AC733" s="205">
        <v>0.01</v>
      </c>
      <c r="AD733" s="205">
        <v>0.01</v>
      </c>
      <c r="AE733" s="63" t="s">
        <v>1400</v>
      </c>
      <c r="AF733" s="63" t="s">
        <v>114</v>
      </c>
      <c r="AG733" s="63" t="s">
        <v>114</v>
      </c>
      <c r="AH733" s="63" t="s">
        <v>114</v>
      </c>
      <c r="AI733" s="38">
        <v>0</v>
      </c>
      <c r="AJ733" s="38">
        <v>97842</v>
      </c>
      <c r="AK733" s="38">
        <v>550358</v>
      </c>
      <c r="AL733" s="38">
        <v>0</v>
      </c>
      <c r="AM733" s="38">
        <v>0</v>
      </c>
      <c r="AN733" s="38">
        <v>0</v>
      </c>
      <c r="AO733" s="38">
        <v>0</v>
      </c>
      <c r="AP733" s="38">
        <v>0</v>
      </c>
      <c r="AQ733" s="38">
        <v>97842</v>
      </c>
      <c r="AR733" s="38">
        <v>0</v>
      </c>
      <c r="AS733" s="38">
        <v>0</v>
      </c>
      <c r="AT733" s="38">
        <v>0</v>
      </c>
      <c r="AU733" s="38">
        <v>0</v>
      </c>
      <c r="AV733" s="38">
        <v>0</v>
      </c>
      <c r="AW733" s="38">
        <v>0</v>
      </c>
      <c r="AX733" s="38">
        <v>3057548</v>
      </c>
      <c r="AY733" s="38">
        <v>0</v>
      </c>
      <c r="AZ733" s="38">
        <v>1712227</v>
      </c>
      <c r="BA733" s="38">
        <v>1712227</v>
      </c>
      <c r="BB733" s="38">
        <v>0</v>
      </c>
      <c r="BC733" s="38">
        <v>1039566</v>
      </c>
      <c r="BD733" s="38">
        <v>550358</v>
      </c>
      <c r="BE733" s="38">
        <v>0</v>
      </c>
      <c r="BF733" s="38">
        <v>0</v>
      </c>
      <c r="BG733" s="38">
        <v>0</v>
      </c>
      <c r="BH733" s="38">
        <v>146762</v>
      </c>
      <c r="BI733" s="38">
        <v>1467622</v>
      </c>
      <c r="BJ733" s="38">
        <v>1467622</v>
      </c>
      <c r="BK733" s="38">
        <v>0</v>
      </c>
      <c r="BL733" s="38">
        <v>0</v>
      </c>
      <c r="BM733" s="38">
        <v>0</v>
      </c>
      <c r="BN733" s="38">
        <v>7949623</v>
      </c>
      <c r="BO733" s="38">
        <v>97842</v>
      </c>
      <c r="BP733" s="38">
        <v>0</v>
      </c>
      <c r="BQ733" s="38">
        <v>0</v>
      </c>
      <c r="BR733" s="38">
        <v>0</v>
      </c>
      <c r="BS733" s="38">
        <v>794963</v>
      </c>
      <c r="BT733" s="330">
        <v>0</v>
      </c>
      <c r="BU733" s="38">
        <v>0</v>
      </c>
      <c r="BV733" s="38">
        <v>0</v>
      </c>
      <c r="BW733" s="38">
        <v>0</v>
      </c>
      <c r="BX733" s="38">
        <v>0</v>
      </c>
      <c r="BY733" s="85" t="s">
        <v>113</v>
      </c>
      <c r="BZ733" s="85" t="s">
        <v>113</v>
      </c>
      <c r="CA733" s="85" t="s">
        <v>113</v>
      </c>
      <c r="CB733" s="63" t="s">
        <v>113</v>
      </c>
      <c r="CC733" s="63" t="s">
        <v>113</v>
      </c>
      <c r="CD733" s="63" t="s">
        <v>113</v>
      </c>
      <c r="CE733" s="41" t="s">
        <v>114</v>
      </c>
      <c r="CF733" s="28">
        <v>0</v>
      </c>
      <c r="CG733" s="28" t="s">
        <v>905</v>
      </c>
      <c r="CH733" s="28" t="s">
        <v>905</v>
      </c>
      <c r="CI733" s="28" t="s">
        <v>905</v>
      </c>
      <c r="CJ733" s="28" t="s">
        <v>905</v>
      </c>
      <c r="CK733" s="28" t="s">
        <v>905</v>
      </c>
      <c r="CL733" s="28" t="s">
        <v>905</v>
      </c>
      <c r="CM733" s="28" t="s">
        <v>905</v>
      </c>
      <c r="CN733" s="28" t="s">
        <v>905</v>
      </c>
      <c r="CO733" s="28" t="s">
        <v>905</v>
      </c>
      <c r="CP733" s="28" t="s">
        <v>905</v>
      </c>
      <c r="CQ733" s="28" t="s">
        <v>905</v>
      </c>
      <c r="CR733" s="28" t="s">
        <v>905</v>
      </c>
      <c r="CS733" s="28" t="s">
        <v>905</v>
      </c>
      <c r="CT733" s="28" t="s">
        <v>905</v>
      </c>
      <c r="CU733" s="332">
        <v>11618679</v>
      </c>
      <c r="CV733" s="43">
        <v>1</v>
      </c>
    </row>
    <row r="734" spans="1:100" ht="25.5">
      <c r="A734" s="28">
        <v>989</v>
      </c>
      <c r="B734" s="29" t="s">
        <v>139</v>
      </c>
      <c r="C734" s="29" t="s">
        <v>2</v>
      </c>
      <c r="D734" s="29" t="s">
        <v>105</v>
      </c>
      <c r="E734" s="42" t="s">
        <v>2380</v>
      </c>
      <c r="F734" s="42" t="s">
        <v>107</v>
      </c>
      <c r="G734" s="29" t="s">
        <v>2055</v>
      </c>
      <c r="H734" s="42" t="s">
        <v>990</v>
      </c>
      <c r="I734" s="70">
        <v>9001154</v>
      </c>
      <c r="J734" s="70" t="s">
        <v>2056</v>
      </c>
      <c r="K734" s="31" t="s">
        <v>107</v>
      </c>
      <c r="L734" s="32">
        <v>168</v>
      </c>
      <c r="M734" s="33">
        <v>4</v>
      </c>
      <c r="N734" s="34">
        <v>108500000</v>
      </c>
      <c r="O734" s="33" t="s">
        <v>107</v>
      </c>
      <c r="P734" s="28" t="s">
        <v>130</v>
      </c>
      <c r="Q734" s="28" t="s">
        <v>1056</v>
      </c>
      <c r="R734" s="28" t="s">
        <v>107</v>
      </c>
      <c r="S734" s="28" t="s">
        <v>107</v>
      </c>
      <c r="T734" s="42" t="s">
        <v>107</v>
      </c>
      <c r="U734" s="28" t="s">
        <v>107</v>
      </c>
      <c r="V734" s="28" t="s">
        <v>107</v>
      </c>
      <c r="W734" s="28" t="str">
        <f t="shared" si="11"/>
        <v>N.A.</v>
      </c>
      <c r="X734" s="57" t="s">
        <v>2412</v>
      </c>
      <c r="Y734" s="205">
        <v>0</v>
      </c>
      <c r="Z734" s="205">
        <v>0</v>
      </c>
      <c r="AA734" s="205">
        <v>0</v>
      </c>
      <c r="AB734" s="205">
        <v>0.01</v>
      </c>
      <c r="AC734" s="205">
        <v>0.01</v>
      </c>
      <c r="AD734" s="205">
        <v>0.01</v>
      </c>
      <c r="AE734" s="28" t="s">
        <v>1400</v>
      </c>
      <c r="AF734" s="28" t="s">
        <v>114</v>
      </c>
      <c r="AG734" s="28" t="s">
        <v>1400</v>
      </c>
      <c r="AH734" s="63">
        <v>0</v>
      </c>
      <c r="AI734" s="38">
        <v>0</v>
      </c>
      <c r="AJ734" s="38">
        <v>97842</v>
      </c>
      <c r="AK734" s="38">
        <v>917264</v>
      </c>
      <c r="AL734" s="38">
        <v>0</v>
      </c>
      <c r="AM734" s="38">
        <v>0</v>
      </c>
      <c r="AN734" s="38">
        <v>11618680</v>
      </c>
      <c r="AO734" s="38">
        <v>0</v>
      </c>
      <c r="AP734" s="38">
        <v>1039566</v>
      </c>
      <c r="AQ734" s="38">
        <v>97842</v>
      </c>
      <c r="AR734" s="38">
        <v>1039566</v>
      </c>
      <c r="AS734" s="38" t="s">
        <v>107</v>
      </c>
      <c r="AT734" s="38" t="s">
        <v>107</v>
      </c>
      <c r="AU734" s="38" t="s">
        <v>107</v>
      </c>
      <c r="AV734" s="38" t="s">
        <v>107</v>
      </c>
      <c r="AW734" s="38" t="s">
        <v>107</v>
      </c>
      <c r="AX734" s="38">
        <v>3424453</v>
      </c>
      <c r="AY734" s="38" t="s">
        <v>107</v>
      </c>
      <c r="AZ734" s="38">
        <v>1956830</v>
      </c>
      <c r="BA734" s="38">
        <v>1956830</v>
      </c>
      <c r="BB734" s="38" t="s">
        <v>107</v>
      </c>
      <c r="BC734" s="38">
        <v>1100717</v>
      </c>
      <c r="BD734" s="38">
        <v>550358</v>
      </c>
      <c r="BE734" s="38" t="s">
        <v>107</v>
      </c>
      <c r="BF734" s="38" t="s">
        <v>107</v>
      </c>
      <c r="BG734" s="38">
        <v>1161868</v>
      </c>
      <c r="BH734" s="38">
        <v>146762</v>
      </c>
      <c r="BI734" s="38">
        <v>1712227</v>
      </c>
      <c r="BJ734" s="38">
        <v>1834529</v>
      </c>
      <c r="BK734" s="38" t="s">
        <v>107</v>
      </c>
      <c r="BL734" s="38" t="s">
        <v>107</v>
      </c>
      <c r="BM734" s="38" t="s">
        <v>107</v>
      </c>
      <c r="BN734" s="38">
        <v>7949623</v>
      </c>
      <c r="BO734" s="38">
        <v>97842</v>
      </c>
      <c r="BP734" s="38" t="s">
        <v>107</v>
      </c>
      <c r="BQ734" s="38" t="s">
        <v>107</v>
      </c>
      <c r="BR734" s="38" t="s">
        <v>107</v>
      </c>
      <c r="BS734" s="38">
        <v>794963</v>
      </c>
      <c r="BT734" s="330" t="s">
        <v>107</v>
      </c>
      <c r="BU734" s="38" t="s">
        <v>107</v>
      </c>
      <c r="BV734" s="38" t="s">
        <v>107</v>
      </c>
      <c r="BW734" s="38" t="s">
        <v>107</v>
      </c>
      <c r="BX734" s="38" t="s">
        <v>107</v>
      </c>
      <c r="BY734" s="85" t="s">
        <v>113</v>
      </c>
      <c r="BZ734" s="85" t="s">
        <v>113</v>
      </c>
      <c r="CA734" s="85" t="s">
        <v>113</v>
      </c>
      <c r="CB734" s="41" t="s">
        <v>113</v>
      </c>
      <c r="CC734" s="41" t="s">
        <v>113</v>
      </c>
      <c r="CD734" s="41" t="s">
        <v>1394</v>
      </c>
      <c r="CE734" s="41" t="s">
        <v>114</v>
      </c>
      <c r="CF734" s="42">
        <v>0</v>
      </c>
      <c r="CG734" s="28" t="s">
        <v>905</v>
      </c>
      <c r="CH734" s="28" t="s">
        <v>905</v>
      </c>
      <c r="CI734" s="28" t="s">
        <v>905</v>
      </c>
      <c r="CJ734" s="28" t="s">
        <v>905</v>
      </c>
      <c r="CK734" s="28" t="s">
        <v>905</v>
      </c>
      <c r="CL734" s="28" t="s">
        <v>905</v>
      </c>
      <c r="CM734" s="28" t="s">
        <v>905</v>
      </c>
      <c r="CN734" s="28" t="s">
        <v>905</v>
      </c>
      <c r="CO734" s="28" t="s">
        <v>905</v>
      </c>
      <c r="CP734" s="28" t="s">
        <v>905</v>
      </c>
      <c r="CQ734" s="28" t="s">
        <v>905</v>
      </c>
      <c r="CR734" s="28" t="s">
        <v>905</v>
      </c>
      <c r="CS734" s="28" t="s">
        <v>905</v>
      </c>
      <c r="CT734" s="28" t="s">
        <v>905</v>
      </c>
      <c r="CU734" s="332">
        <v>9172642</v>
      </c>
      <c r="CV734" s="43">
        <v>1</v>
      </c>
    </row>
    <row r="735" spans="1:100" ht="38.25">
      <c r="A735" s="28">
        <v>990</v>
      </c>
      <c r="B735" s="29" t="s">
        <v>104</v>
      </c>
      <c r="C735" s="68" t="s">
        <v>4</v>
      </c>
      <c r="D735" s="29" t="s">
        <v>1217</v>
      </c>
      <c r="E735" s="42" t="s">
        <v>843</v>
      </c>
      <c r="F735" s="42" t="s">
        <v>1218</v>
      </c>
      <c r="G735" s="30" t="s">
        <v>2057</v>
      </c>
      <c r="H735" s="28" t="s">
        <v>109</v>
      </c>
      <c r="I735" s="70" t="s">
        <v>107</v>
      </c>
      <c r="J735" s="70" t="s">
        <v>2058</v>
      </c>
      <c r="K735" s="31" t="s">
        <v>107</v>
      </c>
      <c r="L735" s="56">
        <v>275</v>
      </c>
      <c r="M735" s="28" t="s">
        <v>107</v>
      </c>
      <c r="N735" s="34">
        <v>464200000</v>
      </c>
      <c r="O735" s="28" t="s">
        <v>107</v>
      </c>
      <c r="P735" s="28" t="s">
        <v>2415</v>
      </c>
      <c r="Q735" s="28" t="s">
        <v>360</v>
      </c>
      <c r="R735" s="33" t="s">
        <v>843</v>
      </c>
      <c r="S735" s="28">
        <v>17000</v>
      </c>
      <c r="T735" s="28">
        <v>5753</v>
      </c>
      <c r="U735" s="32">
        <v>11247</v>
      </c>
      <c r="V735" s="56" t="s">
        <v>1221</v>
      </c>
      <c r="W735" s="28" t="str">
        <f t="shared" si="11"/>
        <v>N.A.</v>
      </c>
      <c r="X735" s="57" t="s">
        <v>2413</v>
      </c>
      <c r="Y735" s="205">
        <v>0.01</v>
      </c>
      <c r="Z735" s="205">
        <v>0.01</v>
      </c>
      <c r="AA735" s="205">
        <v>0.01</v>
      </c>
      <c r="AB735" s="205">
        <v>0.01</v>
      </c>
      <c r="AC735" s="205">
        <v>0.01</v>
      </c>
      <c r="AD735" s="205">
        <v>0.02</v>
      </c>
      <c r="AE735" s="28" t="s">
        <v>113</v>
      </c>
      <c r="AF735" s="28" t="s">
        <v>113</v>
      </c>
      <c r="AG735" s="28" t="s">
        <v>113</v>
      </c>
      <c r="AH735" s="37">
        <v>1</v>
      </c>
      <c r="AI735" s="38" t="s">
        <v>107</v>
      </c>
      <c r="AJ735" s="38">
        <v>535272</v>
      </c>
      <c r="AK735" s="38">
        <v>764674</v>
      </c>
      <c r="AL735" s="38" t="s">
        <v>107</v>
      </c>
      <c r="AM735" s="38" t="s">
        <v>107</v>
      </c>
      <c r="AN735" s="38">
        <v>12124379</v>
      </c>
      <c r="AO735" s="38">
        <v>527502</v>
      </c>
      <c r="AP735" s="38" t="s">
        <v>107</v>
      </c>
      <c r="AQ735" s="38">
        <v>128475</v>
      </c>
      <c r="AR735" s="38">
        <v>1508493</v>
      </c>
      <c r="AS735" s="38" t="s">
        <v>107</v>
      </c>
      <c r="AT735" s="38" t="s">
        <v>107</v>
      </c>
      <c r="AU735" s="38" t="s">
        <v>107</v>
      </c>
      <c r="AV735" s="38" t="s">
        <v>107</v>
      </c>
      <c r="AW735" s="38" t="s">
        <v>107</v>
      </c>
      <c r="AX735" s="38" t="s">
        <v>107</v>
      </c>
      <c r="AY735" s="38" t="s">
        <v>107</v>
      </c>
      <c r="AZ735" s="38">
        <v>2891625</v>
      </c>
      <c r="BA735" s="38">
        <v>4089166</v>
      </c>
      <c r="BB735" s="38">
        <v>1368593</v>
      </c>
      <c r="BC735" s="38">
        <v>1533438</v>
      </c>
      <c r="BD735" s="38">
        <v>173454</v>
      </c>
      <c r="BE735" s="38">
        <v>2116818</v>
      </c>
      <c r="BF735" s="38" t="s">
        <v>107</v>
      </c>
      <c r="BG735" s="38">
        <v>5649184</v>
      </c>
      <c r="BH735" s="38">
        <v>130091</v>
      </c>
      <c r="BI735" s="38">
        <v>2318558</v>
      </c>
      <c r="BJ735" s="38" t="s">
        <v>107</v>
      </c>
      <c r="BK735" s="38" t="s">
        <v>107</v>
      </c>
      <c r="BL735" s="38" t="s">
        <v>107</v>
      </c>
      <c r="BM735" s="38">
        <v>4702542</v>
      </c>
      <c r="BN735" s="38">
        <v>7892091</v>
      </c>
      <c r="BO735" s="38">
        <v>130091</v>
      </c>
      <c r="BP735" s="38">
        <v>7119116</v>
      </c>
      <c r="BQ735" s="38">
        <v>13710260</v>
      </c>
      <c r="BR735" s="38">
        <v>8181503</v>
      </c>
      <c r="BS735" s="38">
        <v>2024137</v>
      </c>
      <c r="BT735" s="330" t="s">
        <v>107</v>
      </c>
      <c r="BU735" s="38" t="s">
        <v>107</v>
      </c>
      <c r="BV735" s="38" t="s">
        <v>107</v>
      </c>
      <c r="BW735" s="38" t="s">
        <v>107</v>
      </c>
      <c r="BX735" s="38" t="s">
        <v>107</v>
      </c>
      <c r="BY735" s="28" t="s">
        <v>107</v>
      </c>
      <c r="BZ735" s="28" t="s">
        <v>107</v>
      </c>
      <c r="CA735" s="28" t="s">
        <v>107</v>
      </c>
      <c r="CB735" s="28" t="s">
        <v>107</v>
      </c>
      <c r="CC735" s="28" t="s">
        <v>107</v>
      </c>
      <c r="CD735" s="28" t="s">
        <v>107</v>
      </c>
      <c r="CE735" s="28" t="s">
        <v>107</v>
      </c>
      <c r="CF735" s="42" t="s">
        <v>107</v>
      </c>
      <c r="CG735" s="28" t="s">
        <v>107</v>
      </c>
      <c r="CH735" s="28" t="s">
        <v>107</v>
      </c>
      <c r="CI735" s="28" t="s">
        <v>107</v>
      </c>
      <c r="CJ735" s="28" t="s">
        <v>107</v>
      </c>
      <c r="CK735" s="28" t="s">
        <v>107</v>
      </c>
      <c r="CL735" s="28" t="s">
        <v>107</v>
      </c>
      <c r="CM735" s="183" t="s">
        <v>114</v>
      </c>
      <c r="CN735" s="183" t="s">
        <v>114</v>
      </c>
      <c r="CO735" s="183" t="s">
        <v>114</v>
      </c>
      <c r="CP735" s="183" t="s">
        <v>114</v>
      </c>
      <c r="CQ735" s="183" t="s">
        <v>114</v>
      </c>
      <c r="CR735" s="183" t="s">
        <v>114</v>
      </c>
      <c r="CS735" s="28" t="s">
        <v>905</v>
      </c>
      <c r="CT735" s="28" t="s">
        <v>905</v>
      </c>
      <c r="CU735" s="332">
        <v>46601542</v>
      </c>
      <c r="CV735" s="43">
        <v>1</v>
      </c>
    </row>
    <row r="736" spans="1:100" ht="38.25">
      <c r="A736" s="28">
        <v>991</v>
      </c>
      <c r="B736" s="29" t="s">
        <v>104</v>
      </c>
      <c r="C736" s="68" t="s">
        <v>4</v>
      </c>
      <c r="D736" s="29" t="s">
        <v>1217</v>
      </c>
      <c r="E736" s="42" t="s">
        <v>1129</v>
      </c>
      <c r="F736" s="42" t="s">
        <v>1222</v>
      </c>
      <c r="G736" s="30" t="s">
        <v>2059</v>
      </c>
      <c r="H736" s="28" t="s">
        <v>109</v>
      </c>
      <c r="I736" s="70" t="s">
        <v>107</v>
      </c>
      <c r="J736" s="70" t="s">
        <v>2060</v>
      </c>
      <c r="K736" s="31" t="s">
        <v>107</v>
      </c>
      <c r="L736" s="56">
        <v>275</v>
      </c>
      <c r="M736" s="28" t="s">
        <v>107</v>
      </c>
      <c r="N736" s="34">
        <v>525770000</v>
      </c>
      <c r="O736" s="28" t="s">
        <v>107</v>
      </c>
      <c r="P736" s="28" t="s">
        <v>2415</v>
      </c>
      <c r="Q736" s="28" t="s">
        <v>360</v>
      </c>
      <c r="R736" s="28" t="s">
        <v>1129</v>
      </c>
      <c r="S736" s="28">
        <v>26500</v>
      </c>
      <c r="T736" s="28">
        <v>7608</v>
      </c>
      <c r="U736" s="32">
        <v>18892</v>
      </c>
      <c r="V736" s="84" t="s">
        <v>1222</v>
      </c>
      <c r="W736" s="28" t="str">
        <f t="shared" si="11"/>
        <v>N.A.</v>
      </c>
      <c r="X736" s="57" t="s">
        <v>2412</v>
      </c>
      <c r="Y736" s="205">
        <v>0.01</v>
      </c>
      <c r="Z736" s="205">
        <v>0.01</v>
      </c>
      <c r="AA736" s="205">
        <v>0.01</v>
      </c>
      <c r="AB736" s="205">
        <v>0.01</v>
      </c>
      <c r="AC736" s="205">
        <v>0.01</v>
      </c>
      <c r="AD736" s="205">
        <v>0.02</v>
      </c>
      <c r="AE736" s="28" t="s">
        <v>113</v>
      </c>
      <c r="AF736" s="28" t="s">
        <v>113</v>
      </c>
      <c r="AG736" s="28" t="s">
        <v>113</v>
      </c>
      <c r="AH736" s="37">
        <v>1</v>
      </c>
      <c r="AI736" s="38" t="s">
        <v>107</v>
      </c>
      <c r="AJ736" s="38">
        <v>535272</v>
      </c>
      <c r="AK736" s="38">
        <v>764674</v>
      </c>
      <c r="AL736" s="38" t="s">
        <v>107</v>
      </c>
      <c r="AM736" s="38" t="s">
        <v>107</v>
      </c>
      <c r="AN736" s="38">
        <v>12124379</v>
      </c>
      <c r="AO736" s="38">
        <v>527502</v>
      </c>
      <c r="AP736" s="38" t="s">
        <v>107</v>
      </c>
      <c r="AQ736" s="38">
        <v>128475</v>
      </c>
      <c r="AR736" s="38">
        <v>1508493</v>
      </c>
      <c r="AS736" s="38" t="s">
        <v>107</v>
      </c>
      <c r="AT736" s="38" t="s">
        <v>107</v>
      </c>
      <c r="AU736" s="38" t="s">
        <v>107</v>
      </c>
      <c r="AV736" s="38" t="s">
        <v>107</v>
      </c>
      <c r="AW736" s="38" t="s">
        <v>107</v>
      </c>
      <c r="AX736" s="38" t="s">
        <v>107</v>
      </c>
      <c r="AY736" s="38" t="s">
        <v>107</v>
      </c>
      <c r="AZ736" s="38">
        <v>2891625</v>
      </c>
      <c r="BA736" s="38">
        <v>4089166</v>
      </c>
      <c r="BB736" s="38">
        <v>1368593</v>
      </c>
      <c r="BC736" s="38">
        <v>1533438</v>
      </c>
      <c r="BD736" s="38">
        <v>173454</v>
      </c>
      <c r="BE736" s="38">
        <v>2116818</v>
      </c>
      <c r="BF736" s="38" t="s">
        <v>107</v>
      </c>
      <c r="BG736" s="38">
        <v>5649184</v>
      </c>
      <c r="BH736" s="38">
        <v>130091</v>
      </c>
      <c r="BI736" s="38">
        <v>2318558</v>
      </c>
      <c r="BJ736" s="38" t="s">
        <v>107</v>
      </c>
      <c r="BK736" s="38" t="s">
        <v>107</v>
      </c>
      <c r="BL736" s="38" t="s">
        <v>107</v>
      </c>
      <c r="BM736" s="38">
        <v>4702542</v>
      </c>
      <c r="BN736" s="38">
        <v>7892091</v>
      </c>
      <c r="BO736" s="38">
        <v>130091</v>
      </c>
      <c r="BP736" s="38">
        <v>7119116</v>
      </c>
      <c r="BQ736" s="38">
        <v>13710260</v>
      </c>
      <c r="BR736" s="38">
        <v>8181503</v>
      </c>
      <c r="BS736" s="38">
        <v>2024137</v>
      </c>
      <c r="BT736" s="330" t="s">
        <v>107</v>
      </c>
      <c r="BU736" s="38" t="s">
        <v>107</v>
      </c>
      <c r="BV736" s="38" t="s">
        <v>107</v>
      </c>
      <c r="BW736" s="38" t="s">
        <v>107</v>
      </c>
      <c r="BX736" s="38" t="s">
        <v>107</v>
      </c>
      <c r="BY736" s="28" t="s">
        <v>107</v>
      </c>
      <c r="BZ736" s="28" t="s">
        <v>107</v>
      </c>
      <c r="CA736" s="28" t="s">
        <v>107</v>
      </c>
      <c r="CB736" s="28" t="s">
        <v>107</v>
      </c>
      <c r="CC736" s="28" t="s">
        <v>107</v>
      </c>
      <c r="CD736" s="28" t="s">
        <v>107</v>
      </c>
      <c r="CE736" s="28" t="s">
        <v>107</v>
      </c>
      <c r="CF736" s="42" t="s">
        <v>107</v>
      </c>
      <c r="CG736" s="28" t="s">
        <v>107</v>
      </c>
      <c r="CH736" s="28" t="s">
        <v>107</v>
      </c>
      <c r="CI736" s="28" t="s">
        <v>107</v>
      </c>
      <c r="CJ736" s="28" t="s">
        <v>107</v>
      </c>
      <c r="CK736" s="28" t="s">
        <v>107</v>
      </c>
      <c r="CL736" s="28" t="s">
        <v>107</v>
      </c>
      <c r="CM736" s="183" t="s">
        <v>114</v>
      </c>
      <c r="CN736" s="183" t="s">
        <v>114</v>
      </c>
      <c r="CO736" s="183" t="s">
        <v>114</v>
      </c>
      <c r="CP736" s="183" t="s">
        <v>114</v>
      </c>
      <c r="CQ736" s="183" t="s">
        <v>114</v>
      </c>
      <c r="CR736" s="183" t="s">
        <v>114</v>
      </c>
      <c r="CS736" s="28" t="s">
        <v>905</v>
      </c>
      <c r="CT736" s="28" t="s">
        <v>905</v>
      </c>
      <c r="CU736" s="332">
        <v>52036462</v>
      </c>
      <c r="CV736" s="43">
        <v>1</v>
      </c>
    </row>
    <row r="737" spans="1:100" ht="38.25">
      <c r="A737" s="28">
        <v>992</v>
      </c>
      <c r="B737" s="29" t="s">
        <v>104</v>
      </c>
      <c r="C737" s="193" t="s">
        <v>3</v>
      </c>
      <c r="D737" s="29" t="s">
        <v>1038</v>
      </c>
      <c r="E737" s="42" t="s">
        <v>1038</v>
      </c>
      <c r="F737" s="42" t="s">
        <v>107</v>
      </c>
      <c r="G737" s="67" t="s">
        <v>1888</v>
      </c>
      <c r="H737" s="28" t="s">
        <v>109</v>
      </c>
      <c r="I737" s="70">
        <v>1611204</v>
      </c>
      <c r="J737" s="70" t="s">
        <v>2061</v>
      </c>
      <c r="K737" s="31" t="s">
        <v>107</v>
      </c>
      <c r="L737" s="28">
        <v>185</v>
      </c>
      <c r="M737" s="28" t="s">
        <v>107</v>
      </c>
      <c r="N737" s="34">
        <v>225500000</v>
      </c>
      <c r="O737" s="28" t="s">
        <v>107</v>
      </c>
      <c r="P737" s="28" t="s">
        <v>2415</v>
      </c>
      <c r="Q737" s="28" t="s">
        <v>360</v>
      </c>
      <c r="R737" s="28" t="s">
        <v>107</v>
      </c>
      <c r="S737" s="28" t="s">
        <v>107</v>
      </c>
      <c r="T737" s="42" t="s">
        <v>107</v>
      </c>
      <c r="U737" s="28" t="s">
        <v>107</v>
      </c>
      <c r="V737" s="28" t="s">
        <v>107</v>
      </c>
      <c r="W737" s="28">
        <f t="shared" si="11"/>
        <v>595582748</v>
      </c>
      <c r="X737" s="57" t="s">
        <v>2412</v>
      </c>
      <c r="Y737" s="205">
        <v>0.08</v>
      </c>
      <c r="Z737" s="205">
        <v>0.08</v>
      </c>
      <c r="AA737" s="205">
        <v>0.08</v>
      </c>
      <c r="AB737" s="205">
        <v>0.08</v>
      </c>
      <c r="AC737" s="205">
        <v>0.09</v>
      </c>
      <c r="AD737" s="205">
        <v>0.1</v>
      </c>
      <c r="AE737" s="28" t="s">
        <v>1251</v>
      </c>
      <c r="AF737" s="28" t="s">
        <v>1251</v>
      </c>
      <c r="AG737" s="28" t="s">
        <v>1251</v>
      </c>
      <c r="AH737" s="37">
        <v>1</v>
      </c>
      <c r="AI737" s="38" t="s">
        <v>107</v>
      </c>
      <c r="AJ737" s="38">
        <v>535272</v>
      </c>
      <c r="AK737" s="38">
        <v>764674</v>
      </c>
      <c r="AL737" s="38">
        <v>7712782</v>
      </c>
      <c r="AM737" s="38" t="s">
        <v>107</v>
      </c>
      <c r="AN737" s="38">
        <v>12124379</v>
      </c>
      <c r="AO737" s="38">
        <v>527502</v>
      </c>
      <c r="AP737" s="38">
        <v>1338179</v>
      </c>
      <c r="AQ737" s="38">
        <v>128475</v>
      </c>
      <c r="AR737" s="38">
        <v>1508493</v>
      </c>
      <c r="AS737" s="38" t="s">
        <v>107</v>
      </c>
      <c r="AT737" s="38" t="s">
        <v>107</v>
      </c>
      <c r="AU737" s="38" t="s">
        <v>107</v>
      </c>
      <c r="AV737" s="38" t="s">
        <v>107</v>
      </c>
      <c r="AW737" s="38" t="s">
        <v>107</v>
      </c>
      <c r="AX737" s="38" t="s">
        <v>107</v>
      </c>
      <c r="AY737" s="38" t="s">
        <v>107</v>
      </c>
      <c r="AZ737" s="38">
        <v>2891625</v>
      </c>
      <c r="BA737" s="38">
        <v>4089166</v>
      </c>
      <c r="BB737" s="38">
        <v>1368593</v>
      </c>
      <c r="BC737" s="38">
        <v>1533438</v>
      </c>
      <c r="BD737" s="38">
        <v>173454</v>
      </c>
      <c r="BE737" s="38">
        <v>2116818</v>
      </c>
      <c r="BF737" s="38">
        <v>1865156</v>
      </c>
      <c r="BG737" s="38">
        <v>5649184</v>
      </c>
      <c r="BH737" s="38">
        <v>130091</v>
      </c>
      <c r="BI737" s="38">
        <v>2318558</v>
      </c>
      <c r="BJ737" s="38" t="s">
        <v>107</v>
      </c>
      <c r="BK737" s="38" t="s">
        <v>107</v>
      </c>
      <c r="BL737" s="38" t="s">
        <v>107</v>
      </c>
      <c r="BM737" s="38">
        <v>2862417</v>
      </c>
      <c r="BN737" s="38">
        <v>7892091</v>
      </c>
      <c r="BO737" s="38">
        <v>130091</v>
      </c>
      <c r="BP737" s="38">
        <v>7119116</v>
      </c>
      <c r="BQ737" s="38">
        <v>16970553</v>
      </c>
      <c r="BR737" s="38">
        <v>2</v>
      </c>
      <c r="BS737" s="38">
        <v>2024137</v>
      </c>
      <c r="BT737" s="330">
        <v>370082748</v>
      </c>
      <c r="BU737" s="38" t="s">
        <v>107</v>
      </c>
      <c r="BV737" s="38" t="s">
        <v>107</v>
      </c>
      <c r="BW737" s="38" t="s">
        <v>107</v>
      </c>
      <c r="BX737" s="38" t="s">
        <v>107</v>
      </c>
      <c r="BY737" s="28" t="s">
        <v>107</v>
      </c>
      <c r="BZ737" s="28" t="s">
        <v>107</v>
      </c>
      <c r="CA737" s="28" t="s">
        <v>107</v>
      </c>
      <c r="CB737" s="28" t="s">
        <v>107</v>
      </c>
      <c r="CC737" s="28" t="s">
        <v>107</v>
      </c>
      <c r="CD737" s="28" t="s">
        <v>107</v>
      </c>
      <c r="CE737" s="28" t="s">
        <v>107</v>
      </c>
      <c r="CF737" s="42" t="s">
        <v>107</v>
      </c>
      <c r="CG737" s="28" t="s">
        <v>107</v>
      </c>
      <c r="CH737" s="28" t="s">
        <v>107</v>
      </c>
      <c r="CI737" s="28" t="s">
        <v>107</v>
      </c>
      <c r="CJ737" s="28" t="s">
        <v>107</v>
      </c>
      <c r="CK737" s="28" t="s">
        <v>107</v>
      </c>
      <c r="CL737" s="28" t="s">
        <v>107</v>
      </c>
      <c r="CM737" s="183" t="s">
        <v>114</v>
      </c>
      <c r="CN737" s="183" t="s">
        <v>114</v>
      </c>
      <c r="CO737" s="183" t="s">
        <v>114</v>
      </c>
      <c r="CP737" s="183" t="s">
        <v>114</v>
      </c>
      <c r="CQ737" s="183" t="s">
        <v>114</v>
      </c>
      <c r="CR737" s="183" t="s">
        <v>114</v>
      </c>
      <c r="CS737" s="183" t="s">
        <v>107</v>
      </c>
      <c r="CT737" s="183" t="s">
        <v>107</v>
      </c>
      <c r="CU737" s="332">
        <v>20680666</v>
      </c>
      <c r="CV737" s="43">
        <v>1</v>
      </c>
    </row>
    <row r="738" spans="1:100" ht="25.5">
      <c r="A738" s="28">
        <v>994</v>
      </c>
      <c r="B738" s="29" t="s">
        <v>104</v>
      </c>
      <c r="C738" s="29" t="s">
        <v>0</v>
      </c>
      <c r="D738" s="29" t="s">
        <v>665</v>
      </c>
      <c r="E738" s="42" t="s">
        <v>666</v>
      </c>
      <c r="F738" s="42" t="s">
        <v>346</v>
      </c>
      <c r="G738" s="30" t="s">
        <v>2064</v>
      </c>
      <c r="H738" s="42" t="s">
        <v>109</v>
      </c>
      <c r="I738" s="275">
        <v>1621112</v>
      </c>
      <c r="J738" s="70" t="s">
        <v>2065</v>
      </c>
      <c r="K738" s="31" t="s">
        <v>686</v>
      </c>
      <c r="L738" s="56">
        <v>207</v>
      </c>
      <c r="M738" s="33" t="s">
        <v>107</v>
      </c>
      <c r="N738" s="34">
        <v>191500000</v>
      </c>
      <c r="O738" s="28" t="s">
        <v>979</v>
      </c>
      <c r="P738" s="28" t="s">
        <v>2415</v>
      </c>
      <c r="Q738" s="28" t="s">
        <v>360</v>
      </c>
      <c r="R738" s="28" t="s">
        <v>107</v>
      </c>
      <c r="S738" s="28" t="s">
        <v>107</v>
      </c>
      <c r="T738" s="42" t="s">
        <v>107</v>
      </c>
      <c r="U738" s="28" t="s">
        <v>107</v>
      </c>
      <c r="V738" s="28" t="s">
        <v>107</v>
      </c>
      <c r="W738" s="28" t="str">
        <f t="shared" si="11"/>
        <v>N.A.</v>
      </c>
      <c r="X738" s="57" t="s">
        <v>2413</v>
      </c>
      <c r="Y738" s="205">
        <v>0.06</v>
      </c>
      <c r="Z738" s="205">
        <v>0.06</v>
      </c>
      <c r="AA738" s="205">
        <v>0.06</v>
      </c>
      <c r="AB738" s="205">
        <v>0.06</v>
      </c>
      <c r="AC738" s="205">
        <v>7.0000000000000007E-2</v>
      </c>
      <c r="AD738" s="205">
        <v>0.08</v>
      </c>
      <c r="AE738" s="28" t="s">
        <v>113</v>
      </c>
      <c r="AF738" s="28" t="s">
        <v>113</v>
      </c>
      <c r="AG738" s="28" t="s">
        <v>113</v>
      </c>
      <c r="AH738" s="37">
        <v>1</v>
      </c>
      <c r="AI738" s="38" t="s">
        <v>107</v>
      </c>
      <c r="AJ738" s="38">
        <v>588035</v>
      </c>
      <c r="AK738" s="38">
        <v>2</v>
      </c>
      <c r="AL738" s="38">
        <v>1666016</v>
      </c>
      <c r="AM738" s="38">
        <v>1666016</v>
      </c>
      <c r="AN738" s="38">
        <v>12685927</v>
      </c>
      <c r="AO738" s="38">
        <v>2</v>
      </c>
      <c r="AP738" s="38">
        <v>2</v>
      </c>
      <c r="AQ738" s="38">
        <v>141139</v>
      </c>
      <c r="AR738" s="38">
        <v>673837</v>
      </c>
      <c r="AS738" s="38" t="s">
        <v>107</v>
      </c>
      <c r="AT738" s="38" t="s">
        <v>107</v>
      </c>
      <c r="AU738" s="38" t="s">
        <v>107</v>
      </c>
      <c r="AV738" s="38" t="s">
        <v>107</v>
      </c>
      <c r="AW738" s="38">
        <v>2165036</v>
      </c>
      <c r="AX738" s="38">
        <v>5053774</v>
      </c>
      <c r="AY738" s="38">
        <v>6350415</v>
      </c>
      <c r="AZ738" s="38">
        <v>3176658</v>
      </c>
      <c r="BA738" s="38">
        <v>4492244</v>
      </c>
      <c r="BB738" s="38">
        <v>2</v>
      </c>
      <c r="BC738" s="38">
        <v>1684592</v>
      </c>
      <c r="BD738" s="38">
        <v>190552</v>
      </c>
      <c r="BE738" s="38">
        <v>2218494</v>
      </c>
      <c r="BF738" s="38">
        <v>1013788</v>
      </c>
      <c r="BG738" s="38">
        <v>5379461</v>
      </c>
      <c r="BH738" s="38">
        <v>142914</v>
      </c>
      <c r="BI738" s="38">
        <v>2547102</v>
      </c>
      <c r="BJ738" s="38" t="s">
        <v>107</v>
      </c>
      <c r="BK738" s="38">
        <v>2165036</v>
      </c>
      <c r="BL738" s="38">
        <v>3795946</v>
      </c>
      <c r="BM738" s="38">
        <v>2246121</v>
      </c>
      <c r="BN738" s="38">
        <v>8670030</v>
      </c>
      <c r="BO738" s="38">
        <v>142914</v>
      </c>
      <c r="BP738" s="38">
        <v>7820861</v>
      </c>
      <c r="BQ738" s="38">
        <v>13059715</v>
      </c>
      <c r="BR738" s="38">
        <v>2</v>
      </c>
      <c r="BS738" s="38">
        <v>1111557</v>
      </c>
      <c r="BT738" s="330" t="s">
        <v>107</v>
      </c>
      <c r="BU738" s="38">
        <v>15966181</v>
      </c>
      <c r="BV738" s="38" t="s">
        <v>107</v>
      </c>
      <c r="BW738" s="38" t="s">
        <v>107</v>
      </c>
      <c r="BX738" s="38" t="s">
        <v>107</v>
      </c>
      <c r="BY738" s="41" t="s">
        <v>113</v>
      </c>
      <c r="BZ738" s="41" t="s">
        <v>113</v>
      </c>
      <c r="CA738" s="41" t="s">
        <v>113</v>
      </c>
      <c r="CB738" s="41" t="s">
        <v>114</v>
      </c>
      <c r="CC738" s="41" t="s">
        <v>113</v>
      </c>
      <c r="CD738" s="41" t="s">
        <v>114</v>
      </c>
      <c r="CE738" s="41" t="s">
        <v>114</v>
      </c>
      <c r="CF738" s="42" t="s">
        <v>107</v>
      </c>
      <c r="CG738" s="28" t="s">
        <v>107</v>
      </c>
      <c r="CH738" s="28" t="s">
        <v>107</v>
      </c>
      <c r="CI738" s="28" t="s">
        <v>107</v>
      </c>
      <c r="CJ738" s="28" t="s">
        <v>107</v>
      </c>
      <c r="CK738" s="28" t="s">
        <v>107</v>
      </c>
      <c r="CL738" s="28" t="s">
        <v>107</v>
      </c>
      <c r="CM738" s="28" t="s">
        <v>107</v>
      </c>
      <c r="CN738" s="28" t="s">
        <v>107</v>
      </c>
      <c r="CO738" s="28" t="s">
        <v>107</v>
      </c>
      <c r="CP738" s="28" t="s">
        <v>107</v>
      </c>
      <c r="CQ738" s="28" t="s">
        <v>107</v>
      </c>
      <c r="CR738" s="28" t="s">
        <v>107</v>
      </c>
      <c r="CS738" s="28" t="s">
        <v>107</v>
      </c>
      <c r="CT738" s="28" t="s">
        <v>107</v>
      </c>
      <c r="CU738" s="332">
        <v>12419938</v>
      </c>
      <c r="CV738" s="282">
        <v>1</v>
      </c>
    </row>
    <row r="739" spans="1:100" ht="25.5">
      <c r="A739" s="28">
        <v>995</v>
      </c>
      <c r="B739" s="29" t="s">
        <v>104</v>
      </c>
      <c r="C739" s="29" t="s">
        <v>0</v>
      </c>
      <c r="D739" s="29" t="s">
        <v>665</v>
      </c>
      <c r="E739" s="42" t="s">
        <v>666</v>
      </c>
      <c r="F739" s="42" t="s">
        <v>346</v>
      </c>
      <c r="G739" s="30" t="s">
        <v>2066</v>
      </c>
      <c r="H739" s="42" t="s">
        <v>109</v>
      </c>
      <c r="I739" s="275">
        <v>1621113</v>
      </c>
      <c r="J739" s="70" t="s">
        <v>2067</v>
      </c>
      <c r="K739" s="31" t="s">
        <v>686</v>
      </c>
      <c r="L739" s="56">
        <v>207</v>
      </c>
      <c r="M739" s="33" t="s">
        <v>107</v>
      </c>
      <c r="N739" s="34">
        <v>197600000</v>
      </c>
      <c r="O739" s="28" t="s">
        <v>979</v>
      </c>
      <c r="P739" s="28" t="s">
        <v>130</v>
      </c>
      <c r="Q739" s="28" t="s">
        <v>360</v>
      </c>
      <c r="R739" s="28" t="s">
        <v>107</v>
      </c>
      <c r="S739" s="28" t="s">
        <v>107</v>
      </c>
      <c r="T739" s="42" t="s">
        <v>107</v>
      </c>
      <c r="U739" s="28" t="s">
        <v>107</v>
      </c>
      <c r="V739" s="28" t="s">
        <v>107</v>
      </c>
      <c r="W739" s="28" t="str">
        <f t="shared" si="11"/>
        <v>N.A.</v>
      </c>
      <c r="X739" s="57" t="s">
        <v>2413</v>
      </c>
      <c r="Y739" s="205">
        <v>0.06</v>
      </c>
      <c r="Z739" s="205">
        <v>0.06</v>
      </c>
      <c r="AA739" s="205">
        <v>0.06</v>
      </c>
      <c r="AB739" s="205">
        <v>0.06</v>
      </c>
      <c r="AC739" s="205">
        <v>7.0000000000000007E-2</v>
      </c>
      <c r="AD739" s="205">
        <v>0.08</v>
      </c>
      <c r="AE739" s="28" t="s">
        <v>113</v>
      </c>
      <c r="AF739" s="28" t="s">
        <v>113</v>
      </c>
      <c r="AG739" s="28" t="s">
        <v>113</v>
      </c>
      <c r="AH739" s="37">
        <v>1</v>
      </c>
      <c r="AI739" s="38" t="s">
        <v>107</v>
      </c>
      <c r="AJ739" s="38">
        <v>588035</v>
      </c>
      <c r="AK739" s="38">
        <v>2</v>
      </c>
      <c r="AL739" s="38">
        <v>1666016</v>
      </c>
      <c r="AM739" s="38">
        <v>1666016</v>
      </c>
      <c r="AN739" s="38">
        <v>12685927</v>
      </c>
      <c r="AO739" s="38">
        <v>2</v>
      </c>
      <c r="AP739" s="38">
        <v>2</v>
      </c>
      <c r="AQ739" s="38">
        <v>141139</v>
      </c>
      <c r="AR739" s="38">
        <v>673837</v>
      </c>
      <c r="AS739" s="38" t="s">
        <v>107</v>
      </c>
      <c r="AT739" s="38" t="s">
        <v>107</v>
      </c>
      <c r="AU739" s="38" t="s">
        <v>107</v>
      </c>
      <c r="AV739" s="38" t="s">
        <v>107</v>
      </c>
      <c r="AW739" s="38">
        <v>2165036</v>
      </c>
      <c r="AX739" s="38">
        <v>5053774</v>
      </c>
      <c r="AY739" s="38">
        <v>6350415</v>
      </c>
      <c r="AZ739" s="38">
        <v>3176658</v>
      </c>
      <c r="BA739" s="38">
        <v>4492244</v>
      </c>
      <c r="BB739" s="38">
        <v>2</v>
      </c>
      <c r="BC739" s="38">
        <v>1684592</v>
      </c>
      <c r="BD739" s="38">
        <v>190552</v>
      </c>
      <c r="BE739" s="38">
        <v>2218494</v>
      </c>
      <c r="BF739" s="38">
        <v>1013788</v>
      </c>
      <c r="BG739" s="38">
        <v>5379461</v>
      </c>
      <c r="BH739" s="38">
        <v>142914</v>
      </c>
      <c r="BI739" s="38">
        <v>2547102</v>
      </c>
      <c r="BJ739" s="38" t="s">
        <v>107</v>
      </c>
      <c r="BK739" s="38">
        <v>2165036</v>
      </c>
      <c r="BL739" s="38">
        <v>3795946</v>
      </c>
      <c r="BM739" s="38">
        <v>2246121</v>
      </c>
      <c r="BN739" s="38">
        <v>8670030</v>
      </c>
      <c r="BO739" s="38">
        <v>142914</v>
      </c>
      <c r="BP739" s="38">
        <v>7820861</v>
      </c>
      <c r="BQ739" s="38">
        <v>13059715</v>
      </c>
      <c r="BR739" s="38">
        <v>2</v>
      </c>
      <c r="BS739" s="38">
        <v>1111557</v>
      </c>
      <c r="BT739" s="330" t="s">
        <v>107</v>
      </c>
      <c r="BU739" s="38">
        <v>15966181</v>
      </c>
      <c r="BV739" s="38" t="s">
        <v>107</v>
      </c>
      <c r="BW739" s="38" t="s">
        <v>107</v>
      </c>
      <c r="BX739" s="38" t="s">
        <v>107</v>
      </c>
      <c r="BY739" s="41" t="s">
        <v>113</v>
      </c>
      <c r="BZ739" s="41" t="s">
        <v>113</v>
      </c>
      <c r="CA739" s="41" t="s">
        <v>113</v>
      </c>
      <c r="CB739" s="41" t="s">
        <v>114</v>
      </c>
      <c r="CC739" s="41" t="s">
        <v>113</v>
      </c>
      <c r="CD739" s="41" t="s">
        <v>114</v>
      </c>
      <c r="CE739" s="41" t="s">
        <v>114</v>
      </c>
      <c r="CF739" s="42" t="s">
        <v>107</v>
      </c>
      <c r="CG739" s="28" t="s">
        <v>107</v>
      </c>
      <c r="CH739" s="28" t="s">
        <v>107</v>
      </c>
      <c r="CI739" s="28" t="s">
        <v>107</v>
      </c>
      <c r="CJ739" s="28" t="s">
        <v>107</v>
      </c>
      <c r="CK739" s="28" t="s">
        <v>107</v>
      </c>
      <c r="CL739" s="28" t="s">
        <v>107</v>
      </c>
      <c r="CM739" s="28" t="s">
        <v>107</v>
      </c>
      <c r="CN739" s="28" t="s">
        <v>107</v>
      </c>
      <c r="CO739" s="28" t="s">
        <v>107</v>
      </c>
      <c r="CP739" s="28" t="s">
        <v>107</v>
      </c>
      <c r="CQ739" s="28" t="s">
        <v>107</v>
      </c>
      <c r="CR739" s="28" t="s">
        <v>107</v>
      </c>
      <c r="CS739" s="28" t="s">
        <v>107</v>
      </c>
      <c r="CT739" s="28" t="s">
        <v>107</v>
      </c>
      <c r="CU739" s="332">
        <v>12419938</v>
      </c>
      <c r="CV739" s="282">
        <v>1</v>
      </c>
    </row>
    <row r="740" spans="1:100" ht="25.5">
      <c r="A740" s="28">
        <v>996</v>
      </c>
      <c r="B740" s="29" t="s">
        <v>104</v>
      </c>
      <c r="C740" s="29" t="s">
        <v>0</v>
      </c>
      <c r="D740" s="29" t="s">
        <v>665</v>
      </c>
      <c r="E740" s="42" t="s">
        <v>666</v>
      </c>
      <c r="F740" s="42" t="s">
        <v>346</v>
      </c>
      <c r="G740" s="30" t="s">
        <v>2068</v>
      </c>
      <c r="H740" s="42" t="s">
        <v>109</v>
      </c>
      <c r="I740" s="275">
        <v>1621114</v>
      </c>
      <c r="J740" s="70" t="s">
        <v>2069</v>
      </c>
      <c r="K740" s="31" t="s">
        <v>686</v>
      </c>
      <c r="L740" s="56">
        <v>207</v>
      </c>
      <c r="M740" s="33" t="s">
        <v>107</v>
      </c>
      <c r="N740" s="34">
        <v>208600000</v>
      </c>
      <c r="O740" s="28" t="s">
        <v>979</v>
      </c>
      <c r="P740" s="28" t="s">
        <v>130</v>
      </c>
      <c r="Q740" s="28" t="s">
        <v>360</v>
      </c>
      <c r="R740" s="28" t="s">
        <v>107</v>
      </c>
      <c r="S740" s="28" t="s">
        <v>107</v>
      </c>
      <c r="T740" s="42" t="s">
        <v>107</v>
      </c>
      <c r="U740" s="28" t="s">
        <v>107</v>
      </c>
      <c r="V740" s="28" t="s">
        <v>107</v>
      </c>
      <c r="W740" s="28" t="str">
        <f t="shared" si="11"/>
        <v>N.A.</v>
      </c>
      <c r="X740" s="57" t="s">
        <v>2413</v>
      </c>
      <c r="Y740" s="205">
        <v>0.06</v>
      </c>
      <c r="Z740" s="205">
        <v>0.06</v>
      </c>
      <c r="AA740" s="205">
        <v>0.06</v>
      </c>
      <c r="AB740" s="205">
        <v>0.06</v>
      </c>
      <c r="AC740" s="205">
        <v>7.0000000000000007E-2</v>
      </c>
      <c r="AD740" s="205">
        <v>0.08</v>
      </c>
      <c r="AE740" s="28" t="s">
        <v>113</v>
      </c>
      <c r="AF740" s="28" t="s">
        <v>113</v>
      </c>
      <c r="AG740" s="28" t="s">
        <v>113</v>
      </c>
      <c r="AH740" s="37">
        <v>1</v>
      </c>
      <c r="AI740" s="38" t="s">
        <v>107</v>
      </c>
      <c r="AJ740" s="38">
        <v>588035</v>
      </c>
      <c r="AK740" s="38">
        <v>2</v>
      </c>
      <c r="AL740" s="38">
        <v>1666016</v>
      </c>
      <c r="AM740" s="38">
        <v>1666016</v>
      </c>
      <c r="AN740" s="38">
        <v>12685927</v>
      </c>
      <c r="AO740" s="38">
        <v>2</v>
      </c>
      <c r="AP740" s="38">
        <v>2</v>
      </c>
      <c r="AQ740" s="38">
        <v>141139</v>
      </c>
      <c r="AR740" s="38">
        <v>673837</v>
      </c>
      <c r="AS740" s="38" t="s">
        <v>107</v>
      </c>
      <c r="AT740" s="38" t="s">
        <v>107</v>
      </c>
      <c r="AU740" s="38" t="s">
        <v>107</v>
      </c>
      <c r="AV740" s="38" t="s">
        <v>107</v>
      </c>
      <c r="AW740" s="38">
        <v>2165036</v>
      </c>
      <c r="AX740" s="38">
        <v>2</v>
      </c>
      <c r="AY740" s="38">
        <v>6350415</v>
      </c>
      <c r="AZ740" s="38">
        <v>3176658</v>
      </c>
      <c r="BA740" s="38">
        <v>4492244</v>
      </c>
      <c r="BB740" s="38">
        <v>2</v>
      </c>
      <c r="BC740" s="38">
        <v>2</v>
      </c>
      <c r="BD740" s="38">
        <v>190552</v>
      </c>
      <c r="BE740" s="38">
        <v>2218494</v>
      </c>
      <c r="BF740" s="38">
        <v>1013788</v>
      </c>
      <c r="BG740" s="38">
        <v>5379461</v>
      </c>
      <c r="BH740" s="38">
        <v>142914</v>
      </c>
      <c r="BI740" s="38">
        <v>2547102</v>
      </c>
      <c r="BJ740" s="38" t="s">
        <v>107</v>
      </c>
      <c r="BK740" s="38">
        <v>2165036</v>
      </c>
      <c r="BL740" s="38">
        <v>3795946</v>
      </c>
      <c r="BM740" s="38">
        <v>2246121</v>
      </c>
      <c r="BN740" s="38">
        <v>8670030</v>
      </c>
      <c r="BO740" s="38">
        <v>142914</v>
      </c>
      <c r="BP740" s="38">
        <v>7820861</v>
      </c>
      <c r="BQ740" s="38">
        <v>13059715</v>
      </c>
      <c r="BR740" s="38">
        <v>2</v>
      </c>
      <c r="BS740" s="38">
        <v>1111557</v>
      </c>
      <c r="BT740" s="330" t="s">
        <v>107</v>
      </c>
      <c r="BU740" s="38">
        <v>15966181</v>
      </c>
      <c r="BV740" s="38" t="s">
        <v>107</v>
      </c>
      <c r="BW740" s="38" t="s">
        <v>107</v>
      </c>
      <c r="BX740" s="38" t="s">
        <v>107</v>
      </c>
      <c r="BY740" s="41" t="s">
        <v>113</v>
      </c>
      <c r="BZ740" s="41" t="s">
        <v>113</v>
      </c>
      <c r="CA740" s="41" t="s">
        <v>113</v>
      </c>
      <c r="CB740" s="41" t="s">
        <v>114</v>
      </c>
      <c r="CC740" s="41" t="s">
        <v>113</v>
      </c>
      <c r="CD740" s="41" t="s">
        <v>114</v>
      </c>
      <c r="CE740" s="41" t="s">
        <v>114</v>
      </c>
      <c r="CF740" s="42" t="s">
        <v>107</v>
      </c>
      <c r="CG740" s="28" t="s">
        <v>107</v>
      </c>
      <c r="CH740" s="28" t="s">
        <v>107</v>
      </c>
      <c r="CI740" s="28" t="s">
        <v>107</v>
      </c>
      <c r="CJ740" s="28" t="s">
        <v>107</v>
      </c>
      <c r="CK740" s="28" t="s">
        <v>107</v>
      </c>
      <c r="CL740" s="28" t="s">
        <v>107</v>
      </c>
      <c r="CM740" s="28" t="s">
        <v>107</v>
      </c>
      <c r="CN740" s="28" t="s">
        <v>107</v>
      </c>
      <c r="CO740" s="28" t="s">
        <v>107</v>
      </c>
      <c r="CP740" s="28" t="s">
        <v>107</v>
      </c>
      <c r="CQ740" s="28" t="s">
        <v>107</v>
      </c>
      <c r="CR740" s="28" t="s">
        <v>107</v>
      </c>
      <c r="CS740" s="28" t="s">
        <v>107</v>
      </c>
      <c r="CT740" s="28" t="s">
        <v>107</v>
      </c>
      <c r="CU740" s="332">
        <v>12419938</v>
      </c>
      <c r="CV740" s="282">
        <v>1</v>
      </c>
    </row>
    <row r="741" spans="1:100" ht="25.5">
      <c r="A741" s="28">
        <v>997</v>
      </c>
      <c r="B741" s="29" t="s">
        <v>104</v>
      </c>
      <c r="C741" s="29" t="s">
        <v>0</v>
      </c>
      <c r="D741" s="29" t="s">
        <v>665</v>
      </c>
      <c r="E741" s="42" t="s">
        <v>666</v>
      </c>
      <c r="F741" s="42" t="s">
        <v>346</v>
      </c>
      <c r="G741" s="30" t="s">
        <v>2070</v>
      </c>
      <c r="H741" s="42" t="s">
        <v>109</v>
      </c>
      <c r="I741" s="275">
        <v>1621115</v>
      </c>
      <c r="J741" s="70" t="s">
        <v>2071</v>
      </c>
      <c r="K741" s="31" t="s">
        <v>686</v>
      </c>
      <c r="L741" s="56">
        <v>207</v>
      </c>
      <c r="M741" s="33" t="s">
        <v>107</v>
      </c>
      <c r="N741" s="34">
        <v>238600000</v>
      </c>
      <c r="O741" s="28" t="s">
        <v>979</v>
      </c>
      <c r="P741" s="28" t="s">
        <v>130</v>
      </c>
      <c r="Q741" s="28" t="s">
        <v>360</v>
      </c>
      <c r="R741" s="28" t="s">
        <v>107</v>
      </c>
      <c r="S741" s="28" t="s">
        <v>107</v>
      </c>
      <c r="T741" s="42" t="s">
        <v>107</v>
      </c>
      <c r="U741" s="28" t="s">
        <v>107</v>
      </c>
      <c r="V741" s="28" t="s">
        <v>107</v>
      </c>
      <c r="W741" s="28" t="str">
        <f t="shared" si="11"/>
        <v>N.A.</v>
      </c>
      <c r="X741" s="57" t="s">
        <v>2413</v>
      </c>
      <c r="Y741" s="205">
        <v>0.06</v>
      </c>
      <c r="Z741" s="205">
        <v>0.06</v>
      </c>
      <c r="AA741" s="205">
        <v>0.06</v>
      </c>
      <c r="AB741" s="205">
        <v>0.06</v>
      </c>
      <c r="AC741" s="205">
        <v>7.0000000000000007E-2</v>
      </c>
      <c r="AD741" s="205">
        <v>0.08</v>
      </c>
      <c r="AE741" s="28" t="s">
        <v>113</v>
      </c>
      <c r="AF741" s="28" t="s">
        <v>113</v>
      </c>
      <c r="AG741" s="28" t="s">
        <v>113</v>
      </c>
      <c r="AH741" s="37">
        <v>1</v>
      </c>
      <c r="AI741" s="38" t="s">
        <v>107</v>
      </c>
      <c r="AJ741" s="38">
        <v>588035</v>
      </c>
      <c r="AK741" s="38">
        <v>2</v>
      </c>
      <c r="AL741" s="38">
        <v>1666016</v>
      </c>
      <c r="AM741" s="38">
        <v>1666016</v>
      </c>
      <c r="AN741" s="38">
        <v>12685927</v>
      </c>
      <c r="AO741" s="38">
        <v>2</v>
      </c>
      <c r="AP741" s="38">
        <v>2</v>
      </c>
      <c r="AQ741" s="38">
        <v>141139</v>
      </c>
      <c r="AR741" s="38">
        <v>2</v>
      </c>
      <c r="AS741" s="38" t="s">
        <v>107</v>
      </c>
      <c r="AT741" s="38" t="s">
        <v>107</v>
      </c>
      <c r="AU741" s="38" t="s">
        <v>107</v>
      </c>
      <c r="AV741" s="38" t="s">
        <v>107</v>
      </c>
      <c r="AW741" s="38">
        <v>2165036</v>
      </c>
      <c r="AX741" s="38">
        <v>2</v>
      </c>
      <c r="AY741" s="38">
        <v>6350415</v>
      </c>
      <c r="AZ741" s="38">
        <v>3176658</v>
      </c>
      <c r="BA741" s="38">
        <v>4492244</v>
      </c>
      <c r="BB741" s="38">
        <v>2</v>
      </c>
      <c r="BC741" s="38">
        <v>2</v>
      </c>
      <c r="BD741" s="38">
        <v>190552</v>
      </c>
      <c r="BE741" s="38">
        <v>2218494</v>
      </c>
      <c r="BF741" s="38">
        <v>1013788</v>
      </c>
      <c r="BG741" s="38">
        <v>5379461</v>
      </c>
      <c r="BH741" s="38">
        <v>142914</v>
      </c>
      <c r="BI741" s="38">
        <v>2547102</v>
      </c>
      <c r="BJ741" s="38" t="s">
        <v>107</v>
      </c>
      <c r="BK741" s="38">
        <v>2165036</v>
      </c>
      <c r="BL741" s="38">
        <v>3795946</v>
      </c>
      <c r="BM741" s="38">
        <v>2246121</v>
      </c>
      <c r="BN741" s="38">
        <v>8670030</v>
      </c>
      <c r="BO741" s="38">
        <v>142914</v>
      </c>
      <c r="BP741" s="38">
        <v>7820861</v>
      </c>
      <c r="BQ741" s="38">
        <v>13059715</v>
      </c>
      <c r="BR741" s="38">
        <v>2</v>
      </c>
      <c r="BS741" s="38">
        <v>1111557</v>
      </c>
      <c r="BT741" s="330" t="s">
        <v>107</v>
      </c>
      <c r="BU741" s="38">
        <v>15966181</v>
      </c>
      <c r="BV741" s="38" t="s">
        <v>107</v>
      </c>
      <c r="BW741" s="38" t="s">
        <v>107</v>
      </c>
      <c r="BX741" s="38" t="s">
        <v>107</v>
      </c>
      <c r="BY741" s="41" t="s">
        <v>113</v>
      </c>
      <c r="BZ741" s="41" t="s">
        <v>113</v>
      </c>
      <c r="CA741" s="41" t="s">
        <v>113</v>
      </c>
      <c r="CB741" s="41" t="s">
        <v>114</v>
      </c>
      <c r="CC741" s="41" t="s">
        <v>113</v>
      </c>
      <c r="CD741" s="41" t="s">
        <v>114</v>
      </c>
      <c r="CE741" s="41" t="s">
        <v>114</v>
      </c>
      <c r="CF741" s="42" t="s">
        <v>107</v>
      </c>
      <c r="CG741" s="28" t="s">
        <v>107</v>
      </c>
      <c r="CH741" s="28" t="s">
        <v>107</v>
      </c>
      <c r="CI741" s="28" t="s">
        <v>107</v>
      </c>
      <c r="CJ741" s="28" t="s">
        <v>107</v>
      </c>
      <c r="CK741" s="28" t="s">
        <v>107</v>
      </c>
      <c r="CL741" s="28" t="s">
        <v>107</v>
      </c>
      <c r="CM741" s="28" t="s">
        <v>107</v>
      </c>
      <c r="CN741" s="28" t="s">
        <v>107</v>
      </c>
      <c r="CO741" s="28" t="s">
        <v>107</v>
      </c>
      <c r="CP741" s="28" t="s">
        <v>107</v>
      </c>
      <c r="CQ741" s="28" t="s">
        <v>107</v>
      </c>
      <c r="CR741" s="28" t="s">
        <v>107</v>
      </c>
      <c r="CS741" s="28" t="s">
        <v>107</v>
      </c>
      <c r="CT741" s="28" t="s">
        <v>107</v>
      </c>
      <c r="CU741" s="332">
        <v>12419938</v>
      </c>
      <c r="CV741" s="282">
        <v>1</v>
      </c>
    </row>
    <row r="742" spans="1:100" ht="25.5">
      <c r="A742" s="28">
        <v>998</v>
      </c>
      <c r="B742" s="29" t="s">
        <v>104</v>
      </c>
      <c r="C742" s="29" t="s">
        <v>0</v>
      </c>
      <c r="D742" s="29" t="s">
        <v>665</v>
      </c>
      <c r="E742" s="42" t="s">
        <v>666</v>
      </c>
      <c r="F742" s="42" t="s">
        <v>346</v>
      </c>
      <c r="G742" s="30" t="s">
        <v>2072</v>
      </c>
      <c r="H742" s="42" t="s">
        <v>109</v>
      </c>
      <c r="I742" s="275">
        <v>1621116</v>
      </c>
      <c r="J742" s="70" t="s">
        <v>2073</v>
      </c>
      <c r="K742" s="31" t="s">
        <v>686</v>
      </c>
      <c r="L742" s="56">
        <v>207</v>
      </c>
      <c r="M742" s="33" t="s">
        <v>107</v>
      </c>
      <c r="N742" s="34">
        <v>249600000</v>
      </c>
      <c r="O742" s="28" t="s">
        <v>979</v>
      </c>
      <c r="P742" s="28" t="s">
        <v>130</v>
      </c>
      <c r="Q742" s="28" t="s">
        <v>360</v>
      </c>
      <c r="R742" s="28" t="s">
        <v>107</v>
      </c>
      <c r="S742" s="28" t="s">
        <v>107</v>
      </c>
      <c r="T742" s="42" t="s">
        <v>107</v>
      </c>
      <c r="U742" s="28" t="s">
        <v>107</v>
      </c>
      <c r="V742" s="28" t="s">
        <v>107</v>
      </c>
      <c r="W742" s="28" t="str">
        <f t="shared" si="11"/>
        <v>N.A.</v>
      </c>
      <c r="X742" s="57" t="s">
        <v>2414</v>
      </c>
      <c r="Y742" s="205">
        <v>0.06</v>
      </c>
      <c r="Z742" s="205">
        <v>0.06</v>
      </c>
      <c r="AA742" s="205">
        <v>0.06</v>
      </c>
      <c r="AB742" s="205">
        <v>0.06</v>
      </c>
      <c r="AC742" s="205">
        <v>7.0000000000000007E-2</v>
      </c>
      <c r="AD742" s="205">
        <v>0.08</v>
      </c>
      <c r="AE742" s="28" t="s">
        <v>113</v>
      </c>
      <c r="AF742" s="28" t="s">
        <v>113</v>
      </c>
      <c r="AG742" s="28" t="s">
        <v>113</v>
      </c>
      <c r="AH742" s="37">
        <v>1</v>
      </c>
      <c r="AI742" s="38" t="s">
        <v>107</v>
      </c>
      <c r="AJ742" s="38">
        <v>588035</v>
      </c>
      <c r="AK742" s="38">
        <v>2</v>
      </c>
      <c r="AL742" s="38">
        <v>1666016</v>
      </c>
      <c r="AM742" s="38">
        <v>1666016</v>
      </c>
      <c r="AN742" s="38">
        <v>12685927</v>
      </c>
      <c r="AO742" s="38">
        <v>2</v>
      </c>
      <c r="AP742" s="38">
        <v>2</v>
      </c>
      <c r="AQ742" s="38">
        <v>141139</v>
      </c>
      <c r="AR742" s="38">
        <v>2</v>
      </c>
      <c r="AS742" s="38" t="s">
        <v>107</v>
      </c>
      <c r="AT742" s="38" t="s">
        <v>107</v>
      </c>
      <c r="AU742" s="38" t="s">
        <v>107</v>
      </c>
      <c r="AV742" s="38" t="s">
        <v>107</v>
      </c>
      <c r="AW742" s="38">
        <v>2165036</v>
      </c>
      <c r="AX742" s="38">
        <v>2</v>
      </c>
      <c r="AY742" s="38">
        <v>6350415</v>
      </c>
      <c r="AZ742" s="38">
        <v>3176658</v>
      </c>
      <c r="BA742" s="38">
        <v>4492244</v>
      </c>
      <c r="BB742" s="38">
        <v>2</v>
      </c>
      <c r="BC742" s="38">
        <v>2</v>
      </c>
      <c r="BD742" s="38">
        <v>190552</v>
      </c>
      <c r="BE742" s="38">
        <v>2218494</v>
      </c>
      <c r="BF742" s="38">
        <v>1013788</v>
      </c>
      <c r="BG742" s="38">
        <v>5379461</v>
      </c>
      <c r="BH742" s="38">
        <v>142914</v>
      </c>
      <c r="BI742" s="38">
        <v>2547102</v>
      </c>
      <c r="BJ742" s="38" t="s">
        <v>107</v>
      </c>
      <c r="BK742" s="38">
        <v>2165036</v>
      </c>
      <c r="BL742" s="38">
        <v>3795946</v>
      </c>
      <c r="BM742" s="38">
        <v>2246121</v>
      </c>
      <c r="BN742" s="38">
        <v>8670030</v>
      </c>
      <c r="BO742" s="38">
        <v>142914</v>
      </c>
      <c r="BP742" s="38">
        <v>7820861</v>
      </c>
      <c r="BQ742" s="38">
        <v>13059715</v>
      </c>
      <c r="BR742" s="38">
        <v>2</v>
      </c>
      <c r="BS742" s="38">
        <v>1111557</v>
      </c>
      <c r="BT742" s="330" t="s">
        <v>107</v>
      </c>
      <c r="BU742" s="38">
        <v>15966181</v>
      </c>
      <c r="BV742" s="38" t="s">
        <v>107</v>
      </c>
      <c r="BW742" s="38" t="s">
        <v>107</v>
      </c>
      <c r="BX742" s="38" t="s">
        <v>107</v>
      </c>
      <c r="BY742" s="41" t="s">
        <v>113</v>
      </c>
      <c r="BZ742" s="41" t="s">
        <v>113</v>
      </c>
      <c r="CA742" s="41" t="s">
        <v>113</v>
      </c>
      <c r="CB742" s="41" t="s">
        <v>114</v>
      </c>
      <c r="CC742" s="41" t="s">
        <v>113</v>
      </c>
      <c r="CD742" s="41" t="s">
        <v>114</v>
      </c>
      <c r="CE742" s="41" t="s">
        <v>114</v>
      </c>
      <c r="CF742" s="42" t="s">
        <v>107</v>
      </c>
      <c r="CG742" s="28" t="s">
        <v>107</v>
      </c>
      <c r="CH742" s="28" t="s">
        <v>107</v>
      </c>
      <c r="CI742" s="28" t="s">
        <v>107</v>
      </c>
      <c r="CJ742" s="28" t="s">
        <v>107</v>
      </c>
      <c r="CK742" s="28" t="s">
        <v>107</v>
      </c>
      <c r="CL742" s="28" t="s">
        <v>107</v>
      </c>
      <c r="CM742" s="28" t="s">
        <v>107</v>
      </c>
      <c r="CN742" s="28" t="s">
        <v>107</v>
      </c>
      <c r="CO742" s="28" t="s">
        <v>107</v>
      </c>
      <c r="CP742" s="28" t="s">
        <v>107</v>
      </c>
      <c r="CQ742" s="28" t="s">
        <v>107</v>
      </c>
      <c r="CR742" s="28" t="s">
        <v>107</v>
      </c>
      <c r="CS742" s="28" t="s">
        <v>107</v>
      </c>
      <c r="CT742" s="28" t="s">
        <v>107</v>
      </c>
      <c r="CU742" s="332">
        <v>12419938</v>
      </c>
      <c r="CV742" s="282">
        <v>1</v>
      </c>
    </row>
    <row r="743" spans="1:100" ht="51">
      <c r="A743" s="28">
        <v>999</v>
      </c>
      <c r="B743" s="29" t="s">
        <v>104</v>
      </c>
      <c r="C743" s="29" t="s">
        <v>0</v>
      </c>
      <c r="D743" s="29" t="s">
        <v>867</v>
      </c>
      <c r="E743" s="42" t="s">
        <v>875</v>
      </c>
      <c r="F743" s="73" t="s">
        <v>876</v>
      </c>
      <c r="G743" s="29" t="s">
        <v>2074</v>
      </c>
      <c r="H743" s="42" t="s">
        <v>109</v>
      </c>
      <c r="I743" s="70" t="s">
        <v>107</v>
      </c>
      <c r="J743" s="70" t="s">
        <v>2075</v>
      </c>
      <c r="K743" s="31" t="s">
        <v>107</v>
      </c>
      <c r="L743" s="56">
        <v>172</v>
      </c>
      <c r="M743" s="33" t="s">
        <v>107</v>
      </c>
      <c r="N743" s="34">
        <v>206140000</v>
      </c>
      <c r="O743" s="28" t="s">
        <v>107</v>
      </c>
      <c r="P743" s="28" t="s">
        <v>2415</v>
      </c>
      <c r="Q743" s="28" t="s">
        <v>360</v>
      </c>
      <c r="R743" s="28" t="s">
        <v>107</v>
      </c>
      <c r="S743" s="28" t="s">
        <v>107</v>
      </c>
      <c r="T743" s="42" t="s">
        <v>107</v>
      </c>
      <c r="U743" s="28" t="s">
        <v>107</v>
      </c>
      <c r="V743" s="28" t="s">
        <v>107</v>
      </c>
      <c r="W743" s="28" t="str">
        <f t="shared" si="11"/>
        <v>N.A.</v>
      </c>
      <c r="X743" s="57" t="s">
        <v>2413</v>
      </c>
      <c r="Y743" s="205">
        <v>0.1</v>
      </c>
      <c r="Z743" s="205">
        <v>0.1</v>
      </c>
      <c r="AA743" s="205">
        <v>0.1</v>
      </c>
      <c r="AB743" s="205">
        <v>0.1</v>
      </c>
      <c r="AC743" s="205">
        <v>0.11</v>
      </c>
      <c r="AD743" s="205">
        <v>0.12</v>
      </c>
      <c r="AE743" s="28" t="s">
        <v>113</v>
      </c>
      <c r="AF743" s="28" t="s">
        <v>113</v>
      </c>
      <c r="AG743" s="28" t="s">
        <v>113</v>
      </c>
      <c r="AH743" s="37">
        <v>1</v>
      </c>
      <c r="AI743" s="38" t="s">
        <v>107</v>
      </c>
      <c r="AJ743" s="38">
        <v>594679</v>
      </c>
      <c r="AK743" s="38" t="s">
        <v>107</v>
      </c>
      <c r="AL743" s="38" t="s">
        <v>107</v>
      </c>
      <c r="AM743" s="38" t="s">
        <v>107</v>
      </c>
      <c r="AN743" s="38">
        <v>13470012</v>
      </c>
      <c r="AO743" s="38" t="s">
        <v>107</v>
      </c>
      <c r="AP743" s="38">
        <v>2027316</v>
      </c>
      <c r="AQ743" s="38">
        <v>142734</v>
      </c>
      <c r="AR743" s="38">
        <v>1675915</v>
      </c>
      <c r="AS743" s="38" t="s">
        <v>107</v>
      </c>
      <c r="AT743" s="38" t="s">
        <v>107</v>
      </c>
      <c r="AU743" s="38">
        <v>260164807</v>
      </c>
      <c r="AV743" s="38">
        <v>230850463</v>
      </c>
      <c r="AW743" s="38" t="s">
        <v>107</v>
      </c>
      <c r="AX743" s="38" t="s">
        <v>107</v>
      </c>
      <c r="AY743" s="38" t="s">
        <v>107</v>
      </c>
      <c r="AZ743" s="38">
        <v>3212555</v>
      </c>
      <c r="BA743" s="38">
        <v>4543006</v>
      </c>
      <c r="BB743" s="38" t="s">
        <v>107</v>
      </c>
      <c r="BC743" s="38">
        <v>0</v>
      </c>
      <c r="BD743" s="38">
        <v>192705</v>
      </c>
      <c r="BE743" s="38" t="s">
        <v>107</v>
      </c>
      <c r="BF743" s="38">
        <v>403072</v>
      </c>
      <c r="BG743" s="38">
        <v>6276163</v>
      </c>
      <c r="BH743" s="38">
        <v>144529</v>
      </c>
      <c r="BI743" s="38">
        <v>2</v>
      </c>
      <c r="BJ743" s="38" t="s">
        <v>107</v>
      </c>
      <c r="BK743" s="38" t="s">
        <v>107</v>
      </c>
      <c r="BL743" s="38" t="s">
        <v>107</v>
      </c>
      <c r="BM743" s="38">
        <v>3180104</v>
      </c>
      <c r="BN743" s="38">
        <v>8768001</v>
      </c>
      <c r="BO743" s="38">
        <v>144529</v>
      </c>
      <c r="BP743" s="38" t="s">
        <v>107</v>
      </c>
      <c r="BQ743" s="38" t="s">
        <v>107</v>
      </c>
      <c r="BR743" s="38">
        <v>41762716</v>
      </c>
      <c r="BS743" s="38">
        <v>2248788</v>
      </c>
      <c r="BT743" s="330" t="s">
        <v>107</v>
      </c>
      <c r="BU743" s="38" t="s">
        <v>107</v>
      </c>
      <c r="BV743" s="38">
        <v>30387002</v>
      </c>
      <c r="BW743" s="38">
        <v>52924962</v>
      </c>
      <c r="BX743" s="38">
        <v>243544526</v>
      </c>
      <c r="BY743" s="41" t="s">
        <v>114</v>
      </c>
      <c r="BZ743" s="41" t="s">
        <v>114</v>
      </c>
      <c r="CA743" s="41" t="s">
        <v>114</v>
      </c>
      <c r="CB743" s="41" t="s">
        <v>114</v>
      </c>
      <c r="CC743" s="41" t="s">
        <v>114</v>
      </c>
      <c r="CD743" s="41" t="s">
        <v>114</v>
      </c>
      <c r="CE743" s="41" t="s">
        <v>114</v>
      </c>
      <c r="CF743" s="42" t="s">
        <v>107</v>
      </c>
      <c r="CG743" s="28" t="s">
        <v>107</v>
      </c>
      <c r="CH743" s="28" t="s">
        <v>107</v>
      </c>
      <c r="CI743" s="28" t="s">
        <v>107</v>
      </c>
      <c r="CJ743" s="28" t="s">
        <v>107</v>
      </c>
      <c r="CK743" s="28" t="s">
        <v>107</v>
      </c>
      <c r="CL743" s="28" t="s">
        <v>107</v>
      </c>
      <c r="CM743" s="28" t="s">
        <v>107</v>
      </c>
      <c r="CN743" s="28" t="s">
        <v>107</v>
      </c>
      <c r="CO743" s="28" t="s">
        <v>107</v>
      </c>
      <c r="CP743" s="28" t="s">
        <v>107</v>
      </c>
      <c r="CQ743" s="28" t="s">
        <v>107</v>
      </c>
      <c r="CR743" s="28" t="s">
        <v>107</v>
      </c>
      <c r="CS743" s="28" t="s">
        <v>107</v>
      </c>
      <c r="CT743" s="28" t="s">
        <v>107</v>
      </c>
      <c r="CU743" s="332">
        <v>21080501</v>
      </c>
      <c r="CV743" s="282">
        <v>1</v>
      </c>
    </row>
    <row r="744" spans="1:100" ht="76.5" customHeight="1">
      <c r="A744" s="28">
        <v>1000</v>
      </c>
      <c r="B744" s="29" t="s">
        <v>325</v>
      </c>
      <c r="C744" s="29" t="s">
        <v>0</v>
      </c>
      <c r="D744" s="29" t="s">
        <v>810</v>
      </c>
      <c r="E744" s="42" t="s">
        <v>811</v>
      </c>
      <c r="F744" s="42" t="s">
        <v>107</v>
      </c>
      <c r="G744" s="29" t="s">
        <v>2076</v>
      </c>
      <c r="H744" s="64" t="s">
        <v>969</v>
      </c>
      <c r="I744" s="33">
        <v>3207016</v>
      </c>
      <c r="J744" s="70" t="s">
        <v>2077</v>
      </c>
      <c r="K744" s="31" t="s">
        <v>107</v>
      </c>
      <c r="L744" s="32">
        <v>268</v>
      </c>
      <c r="M744" s="33" t="s">
        <v>107</v>
      </c>
      <c r="N744" s="34">
        <v>234000000</v>
      </c>
      <c r="O744" s="33" t="s">
        <v>338</v>
      </c>
      <c r="P744" s="28" t="s">
        <v>2415</v>
      </c>
      <c r="Q744" s="28" t="s">
        <v>112</v>
      </c>
      <c r="R744" s="28" t="s">
        <v>107</v>
      </c>
      <c r="S744" s="28" t="s">
        <v>107</v>
      </c>
      <c r="T744" s="42" t="s">
        <v>107</v>
      </c>
      <c r="U744" s="28" t="s">
        <v>107</v>
      </c>
      <c r="V744" s="28" t="s">
        <v>107</v>
      </c>
      <c r="W744" s="28" t="str">
        <f t="shared" si="11"/>
        <v>N.A.</v>
      </c>
      <c r="X744" s="57" t="s">
        <v>2414</v>
      </c>
      <c r="Y744" s="205">
        <v>0.01</v>
      </c>
      <c r="Z744" s="205">
        <v>0.01</v>
      </c>
      <c r="AA744" s="205">
        <v>0.01</v>
      </c>
      <c r="AB744" s="205">
        <v>0.01</v>
      </c>
      <c r="AC744" s="205">
        <v>0.01</v>
      </c>
      <c r="AD744" s="205">
        <v>0.02</v>
      </c>
      <c r="AE744" s="28" t="s">
        <v>173</v>
      </c>
      <c r="AF744" s="28" t="s">
        <v>173</v>
      </c>
      <c r="AG744" s="28" t="s">
        <v>176</v>
      </c>
      <c r="AH744" s="37">
        <v>0.5</v>
      </c>
      <c r="AI744" s="38">
        <v>8678197</v>
      </c>
      <c r="AJ744" s="38">
        <v>755962</v>
      </c>
      <c r="AK744" s="38" t="s">
        <v>107</v>
      </c>
      <c r="AL744" s="38" t="s">
        <v>107</v>
      </c>
      <c r="AM744" s="38" t="s">
        <v>107</v>
      </c>
      <c r="AN744" s="38">
        <v>8068176</v>
      </c>
      <c r="AO744" s="38" t="s">
        <v>107</v>
      </c>
      <c r="AP744" s="38">
        <v>893409</v>
      </c>
      <c r="AQ744" s="38">
        <v>48107</v>
      </c>
      <c r="AR744" s="38">
        <v>384854</v>
      </c>
      <c r="AS744" s="38" t="s">
        <v>107</v>
      </c>
      <c r="AT744" s="38" t="s">
        <v>107</v>
      </c>
      <c r="AU744" s="38" t="s">
        <v>107</v>
      </c>
      <c r="AV744" s="38" t="s">
        <v>107</v>
      </c>
      <c r="AW744" s="38" t="s">
        <v>107</v>
      </c>
      <c r="AX744" s="38">
        <v>4810668</v>
      </c>
      <c r="AY744" s="38">
        <v>3023848</v>
      </c>
      <c r="AZ744" s="38">
        <v>1305752</v>
      </c>
      <c r="BA744" s="38">
        <v>3298743</v>
      </c>
      <c r="BB744" s="38" t="s">
        <v>107</v>
      </c>
      <c r="BC744" s="38">
        <v>522301</v>
      </c>
      <c r="BD744" s="38">
        <v>302385</v>
      </c>
      <c r="BE744" s="38">
        <v>893409</v>
      </c>
      <c r="BF744" s="38">
        <v>1030857</v>
      </c>
      <c r="BG744" s="38">
        <v>2130439</v>
      </c>
      <c r="BH744" s="38">
        <v>206171</v>
      </c>
      <c r="BI744" s="38">
        <v>1305752</v>
      </c>
      <c r="BJ744" s="38">
        <v>233661</v>
      </c>
      <c r="BK744" s="38" t="s">
        <v>107</v>
      </c>
      <c r="BL744" s="38" t="s">
        <v>107</v>
      </c>
      <c r="BM744" s="38" t="s">
        <v>107</v>
      </c>
      <c r="BN744" s="38">
        <v>6869632</v>
      </c>
      <c r="BO744" s="38">
        <v>178681</v>
      </c>
      <c r="BP744" s="38">
        <v>3023848</v>
      </c>
      <c r="BQ744" s="38">
        <v>6185143</v>
      </c>
      <c r="BR744" s="38">
        <v>0</v>
      </c>
      <c r="BS744" s="38">
        <v>481067</v>
      </c>
      <c r="BT744" s="330" t="s">
        <v>107</v>
      </c>
      <c r="BU744" s="38" t="s">
        <v>107</v>
      </c>
      <c r="BV744" s="38" t="s">
        <v>107</v>
      </c>
      <c r="BW744" s="38" t="s">
        <v>107</v>
      </c>
      <c r="BX744" s="38" t="s">
        <v>107</v>
      </c>
      <c r="BY744" s="85" t="s">
        <v>173</v>
      </c>
      <c r="BZ744" s="85" t="s">
        <v>173</v>
      </c>
      <c r="CA744" s="85" t="s">
        <v>176</v>
      </c>
      <c r="CB744" s="85" t="s">
        <v>173</v>
      </c>
      <c r="CC744" s="85" t="s">
        <v>176</v>
      </c>
      <c r="CD744" s="85" t="s">
        <v>173</v>
      </c>
      <c r="CE744" s="85" t="s">
        <v>173</v>
      </c>
      <c r="CF744" s="85" t="s">
        <v>107</v>
      </c>
      <c r="CG744" s="85" t="s">
        <v>107</v>
      </c>
      <c r="CH744" s="85" t="s">
        <v>107</v>
      </c>
      <c r="CI744" s="85" t="s">
        <v>107</v>
      </c>
      <c r="CJ744" s="85" t="s">
        <v>107</v>
      </c>
      <c r="CK744" s="85" t="s">
        <v>107</v>
      </c>
      <c r="CL744" s="85" t="s">
        <v>107</v>
      </c>
      <c r="CM744" s="41" t="s">
        <v>176</v>
      </c>
      <c r="CN744" s="41" t="s">
        <v>176</v>
      </c>
      <c r="CO744" s="41" t="s">
        <v>173</v>
      </c>
      <c r="CP744" s="41" t="s">
        <v>173</v>
      </c>
      <c r="CQ744" s="41" t="s">
        <v>176</v>
      </c>
      <c r="CR744" s="41" t="s">
        <v>173</v>
      </c>
      <c r="CS744" s="41" t="s">
        <v>107</v>
      </c>
      <c r="CT744" s="41" t="s">
        <v>107</v>
      </c>
      <c r="CU744" s="332">
        <v>13731018</v>
      </c>
      <c r="CV744" s="282">
        <v>1</v>
      </c>
    </row>
    <row r="745" spans="1:100" ht="51">
      <c r="A745" s="28">
        <v>1001</v>
      </c>
      <c r="B745" s="29" t="s">
        <v>325</v>
      </c>
      <c r="C745" s="29" t="s">
        <v>0</v>
      </c>
      <c r="D745" s="29" t="s">
        <v>867</v>
      </c>
      <c r="E745" s="42" t="s">
        <v>811</v>
      </c>
      <c r="F745" s="42" t="s">
        <v>868</v>
      </c>
      <c r="G745" s="29" t="s">
        <v>2078</v>
      </c>
      <c r="H745" s="64" t="s">
        <v>969</v>
      </c>
      <c r="I745" s="33">
        <v>3206132</v>
      </c>
      <c r="J745" s="70" t="s">
        <v>2079</v>
      </c>
      <c r="K745" s="31" t="s">
        <v>107</v>
      </c>
      <c r="L745" s="32">
        <v>177</v>
      </c>
      <c r="M745" s="33" t="s">
        <v>107</v>
      </c>
      <c r="N745" s="34">
        <v>191000000</v>
      </c>
      <c r="O745" s="33" t="s">
        <v>107</v>
      </c>
      <c r="P745" s="28" t="s">
        <v>2415</v>
      </c>
      <c r="Q745" s="28" t="s">
        <v>360</v>
      </c>
      <c r="R745" s="28" t="s">
        <v>107</v>
      </c>
      <c r="S745" s="28" t="s">
        <v>107</v>
      </c>
      <c r="T745" s="42" t="s">
        <v>107</v>
      </c>
      <c r="U745" s="28" t="s">
        <v>107</v>
      </c>
      <c r="V745" s="28" t="s">
        <v>107</v>
      </c>
      <c r="W745" s="28" t="str">
        <f t="shared" si="11"/>
        <v>N.A.</v>
      </c>
      <c r="X745" s="57" t="s">
        <v>2413</v>
      </c>
      <c r="Y745" s="205">
        <v>0.01</v>
      </c>
      <c r="Z745" s="205">
        <v>0.01</v>
      </c>
      <c r="AA745" s="205">
        <v>0.01</v>
      </c>
      <c r="AB745" s="205">
        <v>0.01</v>
      </c>
      <c r="AC745" s="205">
        <v>0.01</v>
      </c>
      <c r="AD745" s="205">
        <v>0.02</v>
      </c>
      <c r="AE745" s="28" t="s">
        <v>173</v>
      </c>
      <c r="AF745" s="28" t="s">
        <v>173</v>
      </c>
      <c r="AG745" s="28" t="s">
        <v>176</v>
      </c>
      <c r="AH745" s="37">
        <v>0.5</v>
      </c>
      <c r="AI745" s="38">
        <v>8678197</v>
      </c>
      <c r="AJ745" s="38">
        <v>755962</v>
      </c>
      <c r="AK745" s="38" t="s">
        <v>107</v>
      </c>
      <c r="AL745" s="38" t="s">
        <v>107</v>
      </c>
      <c r="AM745" s="38" t="s">
        <v>107</v>
      </c>
      <c r="AN745" s="38">
        <v>8068176</v>
      </c>
      <c r="AO745" s="38" t="s">
        <v>107</v>
      </c>
      <c r="AP745" s="38">
        <v>893409</v>
      </c>
      <c r="AQ745" s="38">
        <v>48107</v>
      </c>
      <c r="AR745" s="38">
        <v>384854</v>
      </c>
      <c r="AS745" s="38" t="s">
        <v>107</v>
      </c>
      <c r="AT745" s="38" t="s">
        <v>107</v>
      </c>
      <c r="AU745" s="38" t="s">
        <v>107</v>
      </c>
      <c r="AV745" s="38" t="s">
        <v>107</v>
      </c>
      <c r="AW745" s="38" t="s">
        <v>107</v>
      </c>
      <c r="AX745" s="38">
        <v>4810668</v>
      </c>
      <c r="AY745" s="38">
        <v>3023848</v>
      </c>
      <c r="AZ745" s="38">
        <v>1305752</v>
      </c>
      <c r="BA745" s="38">
        <v>3298743</v>
      </c>
      <c r="BB745" s="38" t="s">
        <v>107</v>
      </c>
      <c r="BC745" s="38">
        <v>522301</v>
      </c>
      <c r="BD745" s="38">
        <v>302385</v>
      </c>
      <c r="BE745" s="38">
        <v>893409</v>
      </c>
      <c r="BF745" s="38">
        <v>1030857</v>
      </c>
      <c r="BG745" s="38">
        <v>2130439</v>
      </c>
      <c r="BH745" s="38">
        <v>206171</v>
      </c>
      <c r="BI745" s="38">
        <v>1305752</v>
      </c>
      <c r="BJ745" s="38">
        <v>233661</v>
      </c>
      <c r="BK745" s="38" t="s">
        <v>107</v>
      </c>
      <c r="BL745" s="38" t="s">
        <v>107</v>
      </c>
      <c r="BM745" s="38" t="s">
        <v>107</v>
      </c>
      <c r="BN745" s="38">
        <v>6869632</v>
      </c>
      <c r="BO745" s="38">
        <v>178681</v>
      </c>
      <c r="BP745" s="38">
        <v>3023848</v>
      </c>
      <c r="BQ745" s="38">
        <v>6185143</v>
      </c>
      <c r="BR745" s="38">
        <v>0</v>
      </c>
      <c r="BS745" s="38">
        <v>481067</v>
      </c>
      <c r="BT745" s="330" t="s">
        <v>107</v>
      </c>
      <c r="BU745" s="38" t="s">
        <v>107</v>
      </c>
      <c r="BV745" s="38" t="s">
        <v>107</v>
      </c>
      <c r="BW745" s="38" t="s">
        <v>107</v>
      </c>
      <c r="BX745" s="38" t="s">
        <v>107</v>
      </c>
      <c r="BY745" s="85" t="s">
        <v>173</v>
      </c>
      <c r="BZ745" s="85" t="s">
        <v>173</v>
      </c>
      <c r="CA745" s="85" t="s">
        <v>176</v>
      </c>
      <c r="CB745" s="85" t="s">
        <v>173</v>
      </c>
      <c r="CC745" s="85" t="s">
        <v>176</v>
      </c>
      <c r="CD745" s="85" t="s">
        <v>173</v>
      </c>
      <c r="CE745" s="85" t="s">
        <v>173</v>
      </c>
      <c r="CF745" s="85" t="s">
        <v>107</v>
      </c>
      <c r="CG745" s="85" t="s">
        <v>107</v>
      </c>
      <c r="CH745" s="85" t="s">
        <v>107</v>
      </c>
      <c r="CI745" s="85" t="s">
        <v>107</v>
      </c>
      <c r="CJ745" s="85" t="s">
        <v>107</v>
      </c>
      <c r="CK745" s="85" t="s">
        <v>107</v>
      </c>
      <c r="CL745" s="85" t="s">
        <v>107</v>
      </c>
      <c r="CM745" s="41" t="s">
        <v>176</v>
      </c>
      <c r="CN745" s="41" t="s">
        <v>176</v>
      </c>
      <c r="CO745" s="41" t="s">
        <v>173</v>
      </c>
      <c r="CP745" s="41" t="s">
        <v>173</v>
      </c>
      <c r="CQ745" s="41" t="s">
        <v>176</v>
      </c>
      <c r="CR745" s="41" t="s">
        <v>173</v>
      </c>
      <c r="CS745" s="41" t="s">
        <v>107</v>
      </c>
      <c r="CT745" s="41" t="s">
        <v>107</v>
      </c>
      <c r="CU745" s="332">
        <v>13731018</v>
      </c>
      <c r="CV745" s="282">
        <v>1</v>
      </c>
    </row>
    <row r="746" spans="1:100" ht="51">
      <c r="A746" s="28">
        <v>1002</v>
      </c>
      <c r="B746" s="29" t="s">
        <v>325</v>
      </c>
      <c r="C746" s="29" t="s">
        <v>0</v>
      </c>
      <c r="D746" s="29" t="s">
        <v>810</v>
      </c>
      <c r="E746" s="42" t="s">
        <v>811</v>
      </c>
      <c r="F746" s="42" t="s">
        <v>107</v>
      </c>
      <c r="G746" s="29" t="s">
        <v>2080</v>
      </c>
      <c r="H746" s="64" t="s">
        <v>969</v>
      </c>
      <c r="I746" s="33">
        <v>3207017</v>
      </c>
      <c r="J746" s="70" t="s">
        <v>2081</v>
      </c>
      <c r="K746" s="31" t="s">
        <v>107</v>
      </c>
      <c r="L746" s="32">
        <v>177</v>
      </c>
      <c r="M746" s="33" t="s">
        <v>107</v>
      </c>
      <c r="N746" s="34">
        <v>186000000</v>
      </c>
      <c r="O746" s="33" t="s">
        <v>338</v>
      </c>
      <c r="P746" s="28" t="s">
        <v>2415</v>
      </c>
      <c r="Q746" s="28" t="s">
        <v>360</v>
      </c>
      <c r="R746" s="28" t="s">
        <v>107</v>
      </c>
      <c r="S746" s="28" t="s">
        <v>107</v>
      </c>
      <c r="T746" s="42" t="s">
        <v>107</v>
      </c>
      <c r="U746" s="28" t="s">
        <v>107</v>
      </c>
      <c r="V746" s="28" t="s">
        <v>107</v>
      </c>
      <c r="W746" s="28" t="str">
        <f t="shared" si="11"/>
        <v>N.A.</v>
      </c>
      <c r="X746" s="57" t="s">
        <v>2413</v>
      </c>
      <c r="Y746" s="205">
        <v>0.01</v>
      </c>
      <c r="Z746" s="205">
        <v>0.01</v>
      </c>
      <c r="AA746" s="205">
        <v>0.01</v>
      </c>
      <c r="AB746" s="205">
        <v>0.01</v>
      </c>
      <c r="AC746" s="205">
        <v>0.01</v>
      </c>
      <c r="AD746" s="205">
        <v>0.02</v>
      </c>
      <c r="AE746" s="28" t="s">
        <v>173</v>
      </c>
      <c r="AF746" s="28" t="s">
        <v>173</v>
      </c>
      <c r="AG746" s="28" t="s">
        <v>176</v>
      </c>
      <c r="AH746" s="37">
        <v>0.5</v>
      </c>
      <c r="AI746" s="38">
        <v>8678197</v>
      </c>
      <c r="AJ746" s="38">
        <v>755962</v>
      </c>
      <c r="AK746" s="38" t="s">
        <v>107</v>
      </c>
      <c r="AL746" s="38" t="s">
        <v>107</v>
      </c>
      <c r="AM746" s="38" t="s">
        <v>107</v>
      </c>
      <c r="AN746" s="38">
        <v>8068176</v>
      </c>
      <c r="AO746" s="38" t="s">
        <v>107</v>
      </c>
      <c r="AP746" s="38">
        <v>893409</v>
      </c>
      <c r="AQ746" s="38">
        <v>48107</v>
      </c>
      <c r="AR746" s="38">
        <v>384854</v>
      </c>
      <c r="AS746" s="38" t="s">
        <v>107</v>
      </c>
      <c r="AT746" s="38" t="s">
        <v>107</v>
      </c>
      <c r="AU746" s="38" t="s">
        <v>107</v>
      </c>
      <c r="AV746" s="38" t="s">
        <v>107</v>
      </c>
      <c r="AW746" s="38" t="s">
        <v>107</v>
      </c>
      <c r="AX746" s="38">
        <v>4810668</v>
      </c>
      <c r="AY746" s="38">
        <v>3023848</v>
      </c>
      <c r="AZ746" s="38">
        <v>1305752</v>
      </c>
      <c r="BA746" s="38">
        <v>3298743</v>
      </c>
      <c r="BB746" s="38" t="s">
        <v>107</v>
      </c>
      <c r="BC746" s="38">
        <v>522301</v>
      </c>
      <c r="BD746" s="38">
        <v>302385</v>
      </c>
      <c r="BE746" s="38">
        <v>893409</v>
      </c>
      <c r="BF746" s="38">
        <v>1030857</v>
      </c>
      <c r="BG746" s="38">
        <v>2130439</v>
      </c>
      <c r="BH746" s="38">
        <v>206171</v>
      </c>
      <c r="BI746" s="38">
        <v>1305752</v>
      </c>
      <c r="BJ746" s="38">
        <v>233661</v>
      </c>
      <c r="BK746" s="38" t="s">
        <v>107</v>
      </c>
      <c r="BL746" s="38" t="s">
        <v>107</v>
      </c>
      <c r="BM746" s="38" t="s">
        <v>107</v>
      </c>
      <c r="BN746" s="38">
        <v>6869632</v>
      </c>
      <c r="BO746" s="38">
        <v>178681</v>
      </c>
      <c r="BP746" s="38">
        <v>3023848</v>
      </c>
      <c r="BQ746" s="38">
        <v>6185143</v>
      </c>
      <c r="BR746" s="38">
        <v>0</v>
      </c>
      <c r="BS746" s="38">
        <v>481067</v>
      </c>
      <c r="BT746" s="330" t="s">
        <v>107</v>
      </c>
      <c r="BU746" s="38" t="s">
        <v>107</v>
      </c>
      <c r="BV746" s="38" t="s">
        <v>107</v>
      </c>
      <c r="BW746" s="38" t="s">
        <v>107</v>
      </c>
      <c r="BX746" s="38" t="s">
        <v>107</v>
      </c>
      <c r="BY746" s="85" t="s">
        <v>173</v>
      </c>
      <c r="BZ746" s="85" t="s">
        <v>173</v>
      </c>
      <c r="CA746" s="85" t="s">
        <v>176</v>
      </c>
      <c r="CB746" s="85" t="s">
        <v>173</v>
      </c>
      <c r="CC746" s="85" t="s">
        <v>176</v>
      </c>
      <c r="CD746" s="85" t="s">
        <v>173</v>
      </c>
      <c r="CE746" s="85" t="s">
        <v>173</v>
      </c>
      <c r="CF746" s="85" t="s">
        <v>107</v>
      </c>
      <c r="CG746" s="85" t="s">
        <v>107</v>
      </c>
      <c r="CH746" s="85" t="s">
        <v>107</v>
      </c>
      <c r="CI746" s="85" t="s">
        <v>107</v>
      </c>
      <c r="CJ746" s="85" t="s">
        <v>107</v>
      </c>
      <c r="CK746" s="85" t="s">
        <v>107</v>
      </c>
      <c r="CL746" s="85" t="s">
        <v>107</v>
      </c>
      <c r="CM746" s="41" t="s">
        <v>176</v>
      </c>
      <c r="CN746" s="41" t="s">
        <v>176</v>
      </c>
      <c r="CO746" s="41" t="s">
        <v>173</v>
      </c>
      <c r="CP746" s="41" t="s">
        <v>173</v>
      </c>
      <c r="CQ746" s="41" t="s">
        <v>176</v>
      </c>
      <c r="CR746" s="41" t="s">
        <v>173</v>
      </c>
      <c r="CS746" s="41" t="s">
        <v>107</v>
      </c>
      <c r="CT746" s="41" t="s">
        <v>107</v>
      </c>
      <c r="CU746" s="332">
        <v>13731018</v>
      </c>
      <c r="CV746" s="282">
        <v>1</v>
      </c>
    </row>
    <row r="747" spans="1:100" ht="51">
      <c r="A747" s="28">
        <v>1003</v>
      </c>
      <c r="B747" s="29" t="s">
        <v>325</v>
      </c>
      <c r="C747" s="29" t="s">
        <v>0</v>
      </c>
      <c r="D747" s="29" t="s">
        <v>867</v>
      </c>
      <c r="E747" s="42" t="s">
        <v>811</v>
      </c>
      <c r="F747" s="42" t="s">
        <v>868</v>
      </c>
      <c r="G747" s="29" t="s">
        <v>2082</v>
      </c>
      <c r="H747" s="64" t="s">
        <v>969</v>
      </c>
      <c r="I747" s="33">
        <v>3206133</v>
      </c>
      <c r="J747" s="70" t="s">
        <v>2083</v>
      </c>
      <c r="K747" s="31" t="s">
        <v>107</v>
      </c>
      <c r="L747" s="32">
        <v>177</v>
      </c>
      <c r="M747" s="33" t="s">
        <v>107</v>
      </c>
      <c r="N747" s="34">
        <v>188000000</v>
      </c>
      <c r="O747" s="33" t="s">
        <v>107</v>
      </c>
      <c r="P747" s="28" t="s">
        <v>2415</v>
      </c>
      <c r="Q747" s="28" t="s">
        <v>360</v>
      </c>
      <c r="R747" s="28" t="s">
        <v>107</v>
      </c>
      <c r="S747" s="28" t="s">
        <v>107</v>
      </c>
      <c r="T747" s="42" t="s">
        <v>107</v>
      </c>
      <c r="U747" s="28" t="s">
        <v>107</v>
      </c>
      <c r="V747" s="28" t="s">
        <v>107</v>
      </c>
      <c r="W747" s="28" t="str">
        <f t="shared" si="11"/>
        <v>N.A.</v>
      </c>
      <c r="X747" s="57" t="s">
        <v>2412</v>
      </c>
      <c r="Y747" s="205">
        <v>0.01</v>
      </c>
      <c r="Z747" s="205">
        <v>0.01</v>
      </c>
      <c r="AA747" s="205">
        <v>0.01</v>
      </c>
      <c r="AB747" s="205">
        <v>0.01</v>
      </c>
      <c r="AC747" s="205">
        <v>0.01</v>
      </c>
      <c r="AD747" s="205">
        <v>0.02</v>
      </c>
      <c r="AE747" s="28" t="s">
        <v>173</v>
      </c>
      <c r="AF747" s="28" t="s">
        <v>173</v>
      </c>
      <c r="AG747" s="28" t="s">
        <v>176</v>
      </c>
      <c r="AH747" s="37">
        <v>0.5</v>
      </c>
      <c r="AI747" s="38">
        <v>8678197</v>
      </c>
      <c r="AJ747" s="38">
        <v>755962</v>
      </c>
      <c r="AK747" s="38" t="s">
        <v>107</v>
      </c>
      <c r="AL747" s="38" t="s">
        <v>107</v>
      </c>
      <c r="AM747" s="38" t="s">
        <v>107</v>
      </c>
      <c r="AN747" s="38">
        <v>8068176</v>
      </c>
      <c r="AO747" s="38" t="s">
        <v>107</v>
      </c>
      <c r="AP747" s="38">
        <v>893409</v>
      </c>
      <c r="AQ747" s="38">
        <v>48107</v>
      </c>
      <c r="AR747" s="38">
        <v>384854</v>
      </c>
      <c r="AS747" s="38" t="s">
        <v>107</v>
      </c>
      <c r="AT747" s="38" t="s">
        <v>107</v>
      </c>
      <c r="AU747" s="38" t="s">
        <v>107</v>
      </c>
      <c r="AV747" s="38" t="s">
        <v>107</v>
      </c>
      <c r="AW747" s="38" t="s">
        <v>107</v>
      </c>
      <c r="AX747" s="38">
        <v>4810668</v>
      </c>
      <c r="AY747" s="38">
        <v>3023848</v>
      </c>
      <c r="AZ747" s="38">
        <v>1305752</v>
      </c>
      <c r="BA747" s="38">
        <v>3298743</v>
      </c>
      <c r="BB747" s="38" t="s">
        <v>107</v>
      </c>
      <c r="BC747" s="38">
        <v>522301</v>
      </c>
      <c r="BD747" s="38">
        <v>302385</v>
      </c>
      <c r="BE747" s="38">
        <v>893409</v>
      </c>
      <c r="BF747" s="38">
        <v>1030857</v>
      </c>
      <c r="BG747" s="38">
        <v>2130439</v>
      </c>
      <c r="BH747" s="38">
        <v>206171</v>
      </c>
      <c r="BI747" s="38">
        <v>1305752</v>
      </c>
      <c r="BJ747" s="38">
        <v>233661</v>
      </c>
      <c r="BK747" s="38" t="s">
        <v>107</v>
      </c>
      <c r="BL747" s="38" t="s">
        <v>107</v>
      </c>
      <c r="BM747" s="38" t="s">
        <v>107</v>
      </c>
      <c r="BN747" s="38">
        <v>6869632</v>
      </c>
      <c r="BO747" s="38">
        <v>178681</v>
      </c>
      <c r="BP747" s="38">
        <v>3023848</v>
      </c>
      <c r="BQ747" s="38">
        <v>6185143</v>
      </c>
      <c r="BR747" s="38">
        <v>0</v>
      </c>
      <c r="BS747" s="38">
        <v>481067</v>
      </c>
      <c r="BT747" s="330" t="s">
        <v>107</v>
      </c>
      <c r="BU747" s="38" t="s">
        <v>107</v>
      </c>
      <c r="BV747" s="38" t="s">
        <v>107</v>
      </c>
      <c r="BW747" s="38" t="s">
        <v>107</v>
      </c>
      <c r="BX747" s="38" t="s">
        <v>107</v>
      </c>
      <c r="BY747" s="85" t="s">
        <v>173</v>
      </c>
      <c r="BZ747" s="85" t="s">
        <v>173</v>
      </c>
      <c r="CA747" s="85" t="s">
        <v>176</v>
      </c>
      <c r="CB747" s="85" t="s">
        <v>173</v>
      </c>
      <c r="CC747" s="85" t="s">
        <v>176</v>
      </c>
      <c r="CD747" s="85" t="s">
        <v>173</v>
      </c>
      <c r="CE747" s="85" t="s">
        <v>173</v>
      </c>
      <c r="CF747" s="85" t="s">
        <v>107</v>
      </c>
      <c r="CG747" s="85" t="s">
        <v>107</v>
      </c>
      <c r="CH747" s="85" t="s">
        <v>107</v>
      </c>
      <c r="CI747" s="85" t="s">
        <v>107</v>
      </c>
      <c r="CJ747" s="85" t="s">
        <v>107</v>
      </c>
      <c r="CK747" s="85" t="s">
        <v>107</v>
      </c>
      <c r="CL747" s="85" t="s">
        <v>107</v>
      </c>
      <c r="CM747" s="41" t="s">
        <v>176</v>
      </c>
      <c r="CN747" s="41" t="s">
        <v>176</v>
      </c>
      <c r="CO747" s="41" t="s">
        <v>173</v>
      </c>
      <c r="CP747" s="41" t="s">
        <v>173</v>
      </c>
      <c r="CQ747" s="41" t="s">
        <v>176</v>
      </c>
      <c r="CR747" s="41" t="s">
        <v>173</v>
      </c>
      <c r="CS747" s="41" t="s">
        <v>107</v>
      </c>
      <c r="CT747" s="41" t="s">
        <v>107</v>
      </c>
      <c r="CU747" s="332">
        <v>13731018</v>
      </c>
      <c r="CV747" s="282">
        <v>1</v>
      </c>
    </row>
    <row r="748" spans="1:100" ht="51">
      <c r="A748" s="28">
        <v>1004</v>
      </c>
      <c r="B748" s="29" t="s">
        <v>325</v>
      </c>
      <c r="C748" s="29" t="s">
        <v>0</v>
      </c>
      <c r="D748" s="29" t="s">
        <v>810</v>
      </c>
      <c r="E748" s="42" t="s">
        <v>811</v>
      </c>
      <c r="F748" s="42" t="s">
        <v>107</v>
      </c>
      <c r="G748" s="29" t="s">
        <v>2084</v>
      </c>
      <c r="H748" s="64" t="s">
        <v>969</v>
      </c>
      <c r="I748" s="33">
        <v>3207015</v>
      </c>
      <c r="J748" s="70" t="s">
        <v>2085</v>
      </c>
      <c r="K748" s="31" t="s">
        <v>107</v>
      </c>
      <c r="L748" s="32">
        <v>268</v>
      </c>
      <c r="M748" s="33" t="s">
        <v>107</v>
      </c>
      <c r="N748" s="34">
        <v>170000000</v>
      </c>
      <c r="O748" s="33" t="s">
        <v>338</v>
      </c>
      <c r="P748" s="28" t="s">
        <v>2415</v>
      </c>
      <c r="Q748" s="28" t="s">
        <v>112</v>
      </c>
      <c r="R748" s="28" t="s">
        <v>107</v>
      </c>
      <c r="S748" s="28" t="s">
        <v>107</v>
      </c>
      <c r="T748" s="42" t="s">
        <v>107</v>
      </c>
      <c r="U748" s="28" t="s">
        <v>107</v>
      </c>
      <c r="V748" s="28" t="s">
        <v>107</v>
      </c>
      <c r="W748" s="28" t="str">
        <f t="shared" si="11"/>
        <v>N.A.</v>
      </c>
      <c r="X748" s="57" t="s">
        <v>2413</v>
      </c>
      <c r="Y748" s="205">
        <v>0.01</v>
      </c>
      <c r="Z748" s="205">
        <v>0.01</v>
      </c>
      <c r="AA748" s="205">
        <v>0.01</v>
      </c>
      <c r="AB748" s="205">
        <v>0.01</v>
      </c>
      <c r="AC748" s="205">
        <v>0.01</v>
      </c>
      <c r="AD748" s="205">
        <v>0.02</v>
      </c>
      <c r="AE748" s="28" t="s">
        <v>173</v>
      </c>
      <c r="AF748" s="28" t="s">
        <v>173</v>
      </c>
      <c r="AG748" s="28" t="s">
        <v>176</v>
      </c>
      <c r="AH748" s="37">
        <v>0.5</v>
      </c>
      <c r="AI748" s="38">
        <v>8678197</v>
      </c>
      <c r="AJ748" s="38">
        <v>755962</v>
      </c>
      <c r="AK748" s="38" t="s">
        <v>107</v>
      </c>
      <c r="AL748" s="38" t="s">
        <v>107</v>
      </c>
      <c r="AM748" s="38" t="s">
        <v>107</v>
      </c>
      <c r="AN748" s="38">
        <v>8068176</v>
      </c>
      <c r="AO748" s="38" t="s">
        <v>107</v>
      </c>
      <c r="AP748" s="38">
        <v>893409</v>
      </c>
      <c r="AQ748" s="38">
        <v>48107</v>
      </c>
      <c r="AR748" s="38">
        <v>384854</v>
      </c>
      <c r="AS748" s="38" t="s">
        <v>107</v>
      </c>
      <c r="AT748" s="38" t="s">
        <v>107</v>
      </c>
      <c r="AU748" s="38" t="s">
        <v>107</v>
      </c>
      <c r="AV748" s="38" t="s">
        <v>107</v>
      </c>
      <c r="AW748" s="38" t="s">
        <v>107</v>
      </c>
      <c r="AX748" s="38">
        <v>4810668</v>
      </c>
      <c r="AY748" s="38">
        <v>3023848</v>
      </c>
      <c r="AZ748" s="38">
        <v>1305752</v>
      </c>
      <c r="BA748" s="38">
        <v>3298743</v>
      </c>
      <c r="BB748" s="38" t="s">
        <v>107</v>
      </c>
      <c r="BC748" s="38">
        <v>522301</v>
      </c>
      <c r="BD748" s="38">
        <v>302385</v>
      </c>
      <c r="BE748" s="38">
        <v>893409</v>
      </c>
      <c r="BF748" s="38">
        <v>1030857</v>
      </c>
      <c r="BG748" s="38">
        <v>2130439</v>
      </c>
      <c r="BH748" s="38">
        <v>206171</v>
      </c>
      <c r="BI748" s="38">
        <v>1305752</v>
      </c>
      <c r="BJ748" s="38">
        <v>233661</v>
      </c>
      <c r="BK748" s="38" t="s">
        <v>107</v>
      </c>
      <c r="BL748" s="38" t="s">
        <v>107</v>
      </c>
      <c r="BM748" s="38" t="s">
        <v>107</v>
      </c>
      <c r="BN748" s="38">
        <v>6869632</v>
      </c>
      <c r="BO748" s="38">
        <v>178681</v>
      </c>
      <c r="BP748" s="38">
        <v>3023848</v>
      </c>
      <c r="BQ748" s="38">
        <v>6185143</v>
      </c>
      <c r="BR748" s="38">
        <v>0</v>
      </c>
      <c r="BS748" s="38">
        <v>481067</v>
      </c>
      <c r="BT748" s="330" t="s">
        <v>107</v>
      </c>
      <c r="BU748" s="38" t="s">
        <v>107</v>
      </c>
      <c r="BV748" s="38" t="s">
        <v>107</v>
      </c>
      <c r="BW748" s="38" t="s">
        <v>107</v>
      </c>
      <c r="BX748" s="38" t="s">
        <v>107</v>
      </c>
      <c r="BY748" s="85" t="s">
        <v>173</v>
      </c>
      <c r="BZ748" s="85" t="s">
        <v>173</v>
      </c>
      <c r="CA748" s="85" t="s">
        <v>176</v>
      </c>
      <c r="CB748" s="85" t="s">
        <v>173</v>
      </c>
      <c r="CC748" s="85" t="s">
        <v>176</v>
      </c>
      <c r="CD748" s="85" t="s">
        <v>173</v>
      </c>
      <c r="CE748" s="85" t="s">
        <v>173</v>
      </c>
      <c r="CF748" s="85" t="s">
        <v>107</v>
      </c>
      <c r="CG748" s="85" t="s">
        <v>107</v>
      </c>
      <c r="CH748" s="85" t="s">
        <v>107</v>
      </c>
      <c r="CI748" s="85" t="s">
        <v>107</v>
      </c>
      <c r="CJ748" s="85" t="s">
        <v>107</v>
      </c>
      <c r="CK748" s="85" t="s">
        <v>107</v>
      </c>
      <c r="CL748" s="85" t="s">
        <v>107</v>
      </c>
      <c r="CM748" s="41" t="s">
        <v>176</v>
      </c>
      <c r="CN748" s="41" t="s">
        <v>176</v>
      </c>
      <c r="CO748" s="41" t="s">
        <v>173</v>
      </c>
      <c r="CP748" s="41" t="s">
        <v>173</v>
      </c>
      <c r="CQ748" s="41" t="s">
        <v>176</v>
      </c>
      <c r="CR748" s="41" t="s">
        <v>173</v>
      </c>
      <c r="CS748" s="41" t="s">
        <v>107</v>
      </c>
      <c r="CT748" s="41" t="s">
        <v>107</v>
      </c>
      <c r="CU748" s="332">
        <v>13731018</v>
      </c>
      <c r="CV748" s="282">
        <v>1</v>
      </c>
    </row>
    <row r="749" spans="1:100" ht="25.5">
      <c r="A749" s="28">
        <v>1005</v>
      </c>
      <c r="B749" s="29" t="s">
        <v>325</v>
      </c>
      <c r="C749" s="29" t="s">
        <v>0</v>
      </c>
      <c r="D749" s="29" t="s">
        <v>337</v>
      </c>
      <c r="E749" s="42" t="s">
        <v>346</v>
      </c>
      <c r="F749" s="42" t="s">
        <v>107</v>
      </c>
      <c r="G749" s="93" t="s">
        <v>1735</v>
      </c>
      <c r="H749" s="64" t="s">
        <v>969</v>
      </c>
      <c r="I749" s="28">
        <v>3206131</v>
      </c>
      <c r="J749" s="70" t="s">
        <v>2086</v>
      </c>
      <c r="K749" s="31" t="s">
        <v>375</v>
      </c>
      <c r="L749" s="203">
        <v>273</v>
      </c>
      <c r="M749" s="33">
        <v>5</v>
      </c>
      <c r="N749" s="34">
        <v>250000000</v>
      </c>
      <c r="O749" s="33" t="s">
        <v>346</v>
      </c>
      <c r="P749" s="28" t="s">
        <v>130</v>
      </c>
      <c r="Q749" s="28" t="s">
        <v>112</v>
      </c>
      <c r="R749" s="28" t="s">
        <v>107</v>
      </c>
      <c r="S749" s="28" t="s">
        <v>107</v>
      </c>
      <c r="T749" s="42" t="s">
        <v>107</v>
      </c>
      <c r="U749" s="28" t="s">
        <v>107</v>
      </c>
      <c r="V749" s="28" t="s">
        <v>107</v>
      </c>
      <c r="W749" s="28" t="str">
        <f t="shared" si="11"/>
        <v>N.A.</v>
      </c>
      <c r="X749" s="57" t="s">
        <v>2413</v>
      </c>
      <c r="Y749" s="205">
        <v>0.01</v>
      </c>
      <c r="Z749" s="205">
        <v>0.01</v>
      </c>
      <c r="AA749" s="205">
        <v>0.01</v>
      </c>
      <c r="AB749" s="205">
        <v>0.01</v>
      </c>
      <c r="AC749" s="205">
        <v>0.01</v>
      </c>
      <c r="AD749" s="205">
        <v>0.02</v>
      </c>
      <c r="AE749" s="28" t="s">
        <v>1251</v>
      </c>
      <c r="AF749" s="28" t="s">
        <v>1251</v>
      </c>
      <c r="AG749" s="28" t="s">
        <v>1251</v>
      </c>
      <c r="AH749" s="37">
        <v>0.5</v>
      </c>
      <c r="AI749" s="38">
        <v>12267201</v>
      </c>
      <c r="AJ749" s="38">
        <v>755962</v>
      </c>
      <c r="AK749" s="38" t="s">
        <v>107</v>
      </c>
      <c r="AL749" s="38" t="s">
        <v>107</v>
      </c>
      <c r="AM749" s="38" t="s">
        <v>107</v>
      </c>
      <c r="AN749" s="38">
        <v>8068176</v>
      </c>
      <c r="AO749" s="38" t="s">
        <v>107</v>
      </c>
      <c r="AP749" s="38">
        <v>893409</v>
      </c>
      <c r="AQ749" s="38">
        <v>48107</v>
      </c>
      <c r="AR749" s="38">
        <v>384854</v>
      </c>
      <c r="AS749" s="38" t="s">
        <v>107</v>
      </c>
      <c r="AT749" s="38" t="s">
        <v>107</v>
      </c>
      <c r="AU749" s="38" t="s">
        <v>107</v>
      </c>
      <c r="AV749" s="38" t="s">
        <v>107</v>
      </c>
      <c r="AW749" s="38" t="s">
        <v>107</v>
      </c>
      <c r="AX749" s="38">
        <v>4810668</v>
      </c>
      <c r="AY749" s="38">
        <v>3023848</v>
      </c>
      <c r="AZ749" s="38">
        <v>1305752</v>
      </c>
      <c r="BA749" s="38">
        <v>3298743</v>
      </c>
      <c r="BB749" s="38" t="s">
        <v>107</v>
      </c>
      <c r="BC749" s="38">
        <v>522301</v>
      </c>
      <c r="BD749" s="38">
        <v>302385</v>
      </c>
      <c r="BE749" s="38">
        <v>893409</v>
      </c>
      <c r="BF749" s="38">
        <v>1030857</v>
      </c>
      <c r="BG749" s="38">
        <v>2130439</v>
      </c>
      <c r="BH749" s="38">
        <v>206171</v>
      </c>
      <c r="BI749" s="38">
        <v>1305752</v>
      </c>
      <c r="BJ749" s="38">
        <v>233661</v>
      </c>
      <c r="BK749" s="38" t="s">
        <v>107</v>
      </c>
      <c r="BL749" s="38" t="s">
        <v>107</v>
      </c>
      <c r="BM749" s="38" t="s">
        <v>107</v>
      </c>
      <c r="BN749" s="38">
        <v>6869632</v>
      </c>
      <c r="BO749" s="38">
        <v>178681</v>
      </c>
      <c r="BP749" s="38">
        <v>3023848</v>
      </c>
      <c r="BQ749" s="38">
        <v>6185143</v>
      </c>
      <c r="BR749" s="38">
        <v>0</v>
      </c>
      <c r="BS749" s="38">
        <v>481067</v>
      </c>
      <c r="BT749" s="330" t="s">
        <v>107</v>
      </c>
      <c r="BU749" s="38" t="s">
        <v>107</v>
      </c>
      <c r="BV749" s="38" t="s">
        <v>107</v>
      </c>
      <c r="BW749" s="38" t="s">
        <v>107</v>
      </c>
      <c r="BX749" s="38" t="s">
        <v>107</v>
      </c>
      <c r="BY749" s="85" t="s">
        <v>113</v>
      </c>
      <c r="BZ749" s="85" t="s">
        <v>176</v>
      </c>
      <c r="CA749" s="85" t="s">
        <v>176</v>
      </c>
      <c r="CB749" s="85" t="s">
        <v>173</v>
      </c>
      <c r="CC749" s="85" t="s">
        <v>176</v>
      </c>
      <c r="CD749" s="85" t="s">
        <v>173</v>
      </c>
      <c r="CE749" s="85" t="s">
        <v>173</v>
      </c>
      <c r="CF749" s="85" t="s">
        <v>107</v>
      </c>
      <c r="CG749" s="85" t="s">
        <v>107</v>
      </c>
      <c r="CH749" s="85" t="s">
        <v>107</v>
      </c>
      <c r="CI749" s="85" t="s">
        <v>107</v>
      </c>
      <c r="CJ749" s="85" t="s">
        <v>107</v>
      </c>
      <c r="CK749" s="85" t="s">
        <v>107</v>
      </c>
      <c r="CL749" s="85" t="s">
        <v>107</v>
      </c>
      <c r="CM749" s="41" t="s">
        <v>176</v>
      </c>
      <c r="CN749" s="41" t="s">
        <v>176</v>
      </c>
      <c r="CO749" s="41" t="s">
        <v>176</v>
      </c>
      <c r="CP749" s="41" t="s">
        <v>173</v>
      </c>
      <c r="CQ749" s="41" t="s">
        <v>176</v>
      </c>
      <c r="CR749" s="41" t="s">
        <v>173</v>
      </c>
      <c r="CS749" s="41" t="s">
        <v>107</v>
      </c>
      <c r="CT749" s="41" t="s">
        <v>107</v>
      </c>
      <c r="CU749" s="332">
        <v>16974783</v>
      </c>
      <c r="CV749" s="282">
        <v>1</v>
      </c>
    </row>
    <row r="750" spans="1:100" ht="38.25">
      <c r="A750" s="28">
        <v>1006</v>
      </c>
      <c r="B750" s="29" t="s">
        <v>325</v>
      </c>
      <c r="C750" s="29" t="s">
        <v>0</v>
      </c>
      <c r="D750" s="29" t="s">
        <v>337</v>
      </c>
      <c r="E750" s="42" t="s">
        <v>338</v>
      </c>
      <c r="F750" s="42" t="s">
        <v>107</v>
      </c>
      <c r="G750" s="93" t="s">
        <v>2087</v>
      </c>
      <c r="H750" s="64" t="s">
        <v>969</v>
      </c>
      <c r="I750" s="28">
        <v>3206136</v>
      </c>
      <c r="J750" s="70" t="s">
        <v>2088</v>
      </c>
      <c r="K750" s="31" t="s">
        <v>366</v>
      </c>
      <c r="L750" s="203">
        <v>113</v>
      </c>
      <c r="M750" s="33">
        <v>5</v>
      </c>
      <c r="N750" s="34">
        <v>103000000</v>
      </c>
      <c r="O750" s="33" t="s">
        <v>338</v>
      </c>
      <c r="P750" s="28" t="s">
        <v>130</v>
      </c>
      <c r="Q750" s="28" t="s">
        <v>112</v>
      </c>
      <c r="R750" s="28" t="s">
        <v>107</v>
      </c>
      <c r="S750" s="28" t="s">
        <v>107</v>
      </c>
      <c r="T750" s="42" t="s">
        <v>107</v>
      </c>
      <c r="U750" s="28" t="s">
        <v>107</v>
      </c>
      <c r="V750" s="28" t="s">
        <v>107</v>
      </c>
      <c r="W750" s="28" t="str">
        <f t="shared" si="11"/>
        <v>N.A.</v>
      </c>
      <c r="X750" s="57" t="s">
        <v>2413</v>
      </c>
      <c r="Y750" s="205">
        <v>0.01</v>
      </c>
      <c r="Z750" s="205">
        <v>0.01</v>
      </c>
      <c r="AA750" s="205">
        <v>0.01</v>
      </c>
      <c r="AB750" s="205">
        <v>0.01</v>
      </c>
      <c r="AC750" s="205">
        <v>0.01</v>
      </c>
      <c r="AD750" s="205">
        <v>0.02</v>
      </c>
      <c r="AE750" s="28" t="s">
        <v>176</v>
      </c>
      <c r="AF750" s="28" t="s">
        <v>176</v>
      </c>
      <c r="AG750" s="28" t="s">
        <v>176</v>
      </c>
      <c r="AH750" s="37">
        <v>0.5</v>
      </c>
      <c r="AI750" s="38">
        <v>8678197</v>
      </c>
      <c r="AJ750" s="38">
        <v>755962</v>
      </c>
      <c r="AK750" s="38" t="s">
        <v>107</v>
      </c>
      <c r="AL750" s="38" t="s">
        <v>107</v>
      </c>
      <c r="AM750" s="38" t="s">
        <v>107</v>
      </c>
      <c r="AN750" s="38">
        <v>8068176</v>
      </c>
      <c r="AO750" s="38" t="s">
        <v>107</v>
      </c>
      <c r="AP750" s="38">
        <v>893409</v>
      </c>
      <c r="AQ750" s="38">
        <v>48107</v>
      </c>
      <c r="AR750" s="38">
        <v>384854</v>
      </c>
      <c r="AS750" s="38" t="s">
        <v>107</v>
      </c>
      <c r="AT750" s="38" t="s">
        <v>107</v>
      </c>
      <c r="AU750" s="38" t="s">
        <v>107</v>
      </c>
      <c r="AV750" s="38" t="s">
        <v>107</v>
      </c>
      <c r="AW750" s="38" t="s">
        <v>107</v>
      </c>
      <c r="AX750" s="38">
        <v>4810668</v>
      </c>
      <c r="AY750" s="38">
        <v>3023848</v>
      </c>
      <c r="AZ750" s="38">
        <v>1305752</v>
      </c>
      <c r="BA750" s="38">
        <v>3298743</v>
      </c>
      <c r="BB750" s="38" t="s">
        <v>107</v>
      </c>
      <c r="BC750" s="38">
        <v>522301</v>
      </c>
      <c r="BD750" s="38">
        <v>302385</v>
      </c>
      <c r="BE750" s="38">
        <v>893409</v>
      </c>
      <c r="BF750" s="38">
        <v>1030857</v>
      </c>
      <c r="BG750" s="38">
        <v>2130439</v>
      </c>
      <c r="BH750" s="38">
        <v>206171</v>
      </c>
      <c r="BI750" s="38">
        <v>1305752</v>
      </c>
      <c r="BJ750" s="38">
        <v>233661</v>
      </c>
      <c r="BK750" s="38" t="s">
        <v>107</v>
      </c>
      <c r="BL750" s="38" t="s">
        <v>107</v>
      </c>
      <c r="BM750" s="38" t="s">
        <v>107</v>
      </c>
      <c r="BN750" s="38">
        <v>6869632</v>
      </c>
      <c r="BO750" s="38">
        <v>178681</v>
      </c>
      <c r="BP750" s="38">
        <v>3023848</v>
      </c>
      <c r="BQ750" s="38">
        <v>6185143</v>
      </c>
      <c r="BR750" s="38">
        <v>0</v>
      </c>
      <c r="BS750" s="38">
        <v>481067</v>
      </c>
      <c r="BT750" s="330" t="s">
        <v>107</v>
      </c>
      <c r="BU750" s="38" t="s">
        <v>107</v>
      </c>
      <c r="BV750" s="38" t="s">
        <v>107</v>
      </c>
      <c r="BW750" s="38" t="s">
        <v>107</v>
      </c>
      <c r="BX750" s="38" t="s">
        <v>107</v>
      </c>
      <c r="BY750" s="85" t="s">
        <v>173</v>
      </c>
      <c r="BZ750" s="85" t="s">
        <v>173</v>
      </c>
      <c r="CA750" s="85" t="s">
        <v>176</v>
      </c>
      <c r="CB750" s="85" t="s">
        <v>173</v>
      </c>
      <c r="CC750" s="85" t="s">
        <v>176</v>
      </c>
      <c r="CD750" s="85" t="s">
        <v>107</v>
      </c>
      <c r="CE750" s="85" t="s">
        <v>107</v>
      </c>
      <c r="CF750" s="42" t="s">
        <v>107</v>
      </c>
      <c r="CG750" s="85" t="s">
        <v>107</v>
      </c>
      <c r="CH750" s="85" t="s">
        <v>107</v>
      </c>
      <c r="CI750" s="85" t="s">
        <v>107</v>
      </c>
      <c r="CJ750" s="85" t="s">
        <v>107</v>
      </c>
      <c r="CK750" s="85" t="s">
        <v>107</v>
      </c>
      <c r="CL750" s="85" t="s">
        <v>107</v>
      </c>
      <c r="CM750" s="41" t="s">
        <v>176</v>
      </c>
      <c r="CN750" s="41" t="s">
        <v>176</v>
      </c>
      <c r="CO750" s="41" t="s">
        <v>176</v>
      </c>
      <c r="CP750" s="41" t="s">
        <v>173</v>
      </c>
      <c r="CQ750" s="41" t="s">
        <v>176</v>
      </c>
      <c r="CR750" s="41" t="s">
        <v>173</v>
      </c>
      <c r="CS750" s="41" t="s">
        <v>107</v>
      </c>
      <c r="CT750" s="41" t="s">
        <v>107</v>
      </c>
      <c r="CU750" s="332">
        <v>16974783</v>
      </c>
      <c r="CV750" s="282">
        <v>1</v>
      </c>
    </row>
    <row r="751" spans="1:100" ht="51">
      <c r="A751" s="28">
        <v>1007</v>
      </c>
      <c r="B751" s="29" t="s">
        <v>325</v>
      </c>
      <c r="C751" s="29" t="s">
        <v>0</v>
      </c>
      <c r="D751" s="29" t="s">
        <v>337</v>
      </c>
      <c r="E751" s="42" t="s">
        <v>338</v>
      </c>
      <c r="F751" s="42" t="s">
        <v>107</v>
      </c>
      <c r="G751" s="93" t="s">
        <v>2089</v>
      </c>
      <c r="H751" s="64" t="s">
        <v>969</v>
      </c>
      <c r="I751" s="28">
        <v>3206125</v>
      </c>
      <c r="J751" s="70" t="s">
        <v>2090</v>
      </c>
      <c r="K751" s="31" t="s">
        <v>341</v>
      </c>
      <c r="L751" s="203">
        <v>121</v>
      </c>
      <c r="M751" s="33">
        <v>5</v>
      </c>
      <c r="N751" s="34">
        <v>95000000</v>
      </c>
      <c r="O751" s="33" t="s">
        <v>338</v>
      </c>
      <c r="P751" s="28" t="s">
        <v>130</v>
      </c>
      <c r="Q751" s="28" t="s">
        <v>112</v>
      </c>
      <c r="R751" s="28" t="s">
        <v>107</v>
      </c>
      <c r="S751" s="28" t="s">
        <v>107</v>
      </c>
      <c r="T751" s="42" t="s">
        <v>107</v>
      </c>
      <c r="U751" s="28" t="s">
        <v>107</v>
      </c>
      <c r="V751" s="28" t="s">
        <v>107</v>
      </c>
      <c r="W751" s="28" t="str">
        <f t="shared" si="11"/>
        <v>N.A.</v>
      </c>
      <c r="X751" s="57" t="s">
        <v>2412</v>
      </c>
      <c r="Y751" s="205">
        <v>0.01</v>
      </c>
      <c r="Z751" s="205">
        <v>0.01</v>
      </c>
      <c r="AA751" s="205">
        <v>0.01</v>
      </c>
      <c r="AB751" s="205">
        <v>0.01</v>
      </c>
      <c r="AC751" s="205">
        <v>0.01</v>
      </c>
      <c r="AD751" s="205">
        <v>0.02</v>
      </c>
      <c r="AE751" s="28" t="s">
        <v>1251</v>
      </c>
      <c r="AF751" s="28" t="s">
        <v>1251</v>
      </c>
      <c r="AG751" s="28" t="s">
        <v>1251</v>
      </c>
      <c r="AH751" s="37">
        <v>0.5</v>
      </c>
      <c r="AI751" s="38">
        <v>12267201</v>
      </c>
      <c r="AJ751" s="38">
        <v>755962</v>
      </c>
      <c r="AK751" s="38" t="s">
        <v>107</v>
      </c>
      <c r="AL751" s="38" t="s">
        <v>107</v>
      </c>
      <c r="AM751" s="38" t="s">
        <v>107</v>
      </c>
      <c r="AN751" s="38">
        <v>8068176</v>
      </c>
      <c r="AO751" s="38" t="s">
        <v>107</v>
      </c>
      <c r="AP751" s="38">
        <v>893409</v>
      </c>
      <c r="AQ751" s="38">
        <v>48107</v>
      </c>
      <c r="AR751" s="38">
        <v>384854</v>
      </c>
      <c r="AS751" s="38" t="s">
        <v>107</v>
      </c>
      <c r="AT751" s="38" t="s">
        <v>107</v>
      </c>
      <c r="AU751" s="38" t="s">
        <v>107</v>
      </c>
      <c r="AV751" s="38" t="s">
        <v>107</v>
      </c>
      <c r="AW751" s="38" t="s">
        <v>107</v>
      </c>
      <c r="AX751" s="38">
        <v>4810668</v>
      </c>
      <c r="AY751" s="38">
        <v>3023848</v>
      </c>
      <c r="AZ751" s="38">
        <v>1305752</v>
      </c>
      <c r="BA751" s="38">
        <v>3298743</v>
      </c>
      <c r="BB751" s="38" t="s">
        <v>107</v>
      </c>
      <c r="BC751" s="38">
        <v>522301</v>
      </c>
      <c r="BD751" s="38">
        <v>302385</v>
      </c>
      <c r="BE751" s="38">
        <v>893409</v>
      </c>
      <c r="BF751" s="38">
        <v>1030857</v>
      </c>
      <c r="BG751" s="38">
        <v>2130439</v>
      </c>
      <c r="BH751" s="38">
        <v>206171</v>
      </c>
      <c r="BI751" s="38">
        <v>1305752</v>
      </c>
      <c r="BJ751" s="38">
        <v>233661</v>
      </c>
      <c r="BK751" s="38" t="s">
        <v>107</v>
      </c>
      <c r="BL751" s="38" t="s">
        <v>107</v>
      </c>
      <c r="BM751" s="38" t="s">
        <v>107</v>
      </c>
      <c r="BN751" s="38">
        <v>6869632</v>
      </c>
      <c r="BO751" s="38">
        <v>178681</v>
      </c>
      <c r="BP751" s="38">
        <v>3023848</v>
      </c>
      <c r="BQ751" s="38">
        <v>6185143</v>
      </c>
      <c r="BR751" s="38">
        <v>0</v>
      </c>
      <c r="BS751" s="38">
        <v>481067</v>
      </c>
      <c r="BT751" s="330" t="s">
        <v>107</v>
      </c>
      <c r="BU751" s="38" t="s">
        <v>107</v>
      </c>
      <c r="BV751" s="38" t="s">
        <v>107</v>
      </c>
      <c r="BW751" s="38" t="s">
        <v>107</v>
      </c>
      <c r="BX751" s="38" t="s">
        <v>107</v>
      </c>
      <c r="BY751" s="85" t="s">
        <v>176</v>
      </c>
      <c r="BZ751" s="85" t="s">
        <v>176</v>
      </c>
      <c r="CA751" s="85" t="s">
        <v>176</v>
      </c>
      <c r="CB751" s="85" t="s">
        <v>173</v>
      </c>
      <c r="CC751" s="85" t="s">
        <v>176</v>
      </c>
      <c r="CD751" s="85" t="s">
        <v>173</v>
      </c>
      <c r="CE751" s="85" t="s">
        <v>173</v>
      </c>
      <c r="CF751" s="85" t="s">
        <v>107</v>
      </c>
      <c r="CG751" s="85" t="s">
        <v>107</v>
      </c>
      <c r="CH751" s="85" t="s">
        <v>107</v>
      </c>
      <c r="CI751" s="85" t="s">
        <v>107</v>
      </c>
      <c r="CJ751" s="85" t="s">
        <v>107</v>
      </c>
      <c r="CK751" s="85" t="s">
        <v>107</v>
      </c>
      <c r="CL751" s="85" t="s">
        <v>107</v>
      </c>
      <c r="CM751" s="41" t="s">
        <v>176</v>
      </c>
      <c r="CN751" s="41" t="s">
        <v>176</v>
      </c>
      <c r="CO751" s="41" t="s">
        <v>176</v>
      </c>
      <c r="CP751" s="41" t="s">
        <v>173</v>
      </c>
      <c r="CQ751" s="41" t="s">
        <v>176</v>
      </c>
      <c r="CR751" s="41" t="s">
        <v>173</v>
      </c>
      <c r="CS751" s="41" t="s">
        <v>107</v>
      </c>
      <c r="CT751" s="41" t="s">
        <v>107</v>
      </c>
      <c r="CU751" s="332">
        <v>16974783</v>
      </c>
      <c r="CV751" s="282">
        <v>1</v>
      </c>
    </row>
    <row r="752" spans="1:100" ht="51">
      <c r="A752" s="28">
        <v>1008</v>
      </c>
      <c r="B752" s="29" t="s">
        <v>325</v>
      </c>
      <c r="C752" s="29" t="s">
        <v>2</v>
      </c>
      <c r="D752" s="29" t="s">
        <v>337</v>
      </c>
      <c r="E752" s="42" t="s">
        <v>338</v>
      </c>
      <c r="F752" s="42" t="s">
        <v>107</v>
      </c>
      <c r="G752" s="93" t="s">
        <v>2091</v>
      </c>
      <c r="H752" s="64" t="s">
        <v>969</v>
      </c>
      <c r="I752" s="28">
        <v>3206121</v>
      </c>
      <c r="J752" s="70" t="s">
        <v>2092</v>
      </c>
      <c r="K752" s="31" t="s">
        <v>107</v>
      </c>
      <c r="L752" s="32">
        <v>104</v>
      </c>
      <c r="M752" s="33" t="s">
        <v>107</v>
      </c>
      <c r="N752" s="34">
        <v>140000000</v>
      </c>
      <c r="O752" s="33" t="s">
        <v>107</v>
      </c>
      <c r="P752" s="28" t="s">
        <v>130</v>
      </c>
      <c r="Q752" s="28" t="s">
        <v>1056</v>
      </c>
      <c r="R752" s="28" t="s">
        <v>107</v>
      </c>
      <c r="S752" s="28" t="s">
        <v>107</v>
      </c>
      <c r="T752" s="42" t="s">
        <v>107</v>
      </c>
      <c r="U752" s="28" t="s">
        <v>107</v>
      </c>
      <c r="V752" s="28" t="s">
        <v>107</v>
      </c>
      <c r="W752" s="28" t="str">
        <f t="shared" si="11"/>
        <v>N.A.</v>
      </c>
      <c r="X752" s="57" t="s">
        <v>2413</v>
      </c>
      <c r="Y752" s="205">
        <v>0.01</v>
      </c>
      <c r="Z752" s="205">
        <v>0.01</v>
      </c>
      <c r="AA752" s="205">
        <v>0.01</v>
      </c>
      <c r="AB752" s="205">
        <v>0.01</v>
      </c>
      <c r="AC752" s="205">
        <v>0.01</v>
      </c>
      <c r="AD752" s="205">
        <v>0.02</v>
      </c>
      <c r="AE752" s="28" t="s">
        <v>1251</v>
      </c>
      <c r="AF752" s="28" t="s">
        <v>1251</v>
      </c>
      <c r="AG752" s="28" t="s">
        <v>1251</v>
      </c>
      <c r="AH752" s="37">
        <v>0.5</v>
      </c>
      <c r="AI752" s="38">
        <v>12267201</v>
      </c>
      <c r="AJ752" s="38">
        <v>755962</v>
      </c>
      <c r="AK752" s="38" t="s">
        <v>107</v>
      </c>
      <c r="AL752" s="38" t="s">
        <v>107</v>
      </c>
      <c r="AM752" s="38" t="s">
        <v>107</v>
      </c>
      <c r="AN752" s="38">
        <v>8068176</v>
      </c>
      <c r="AO752" s="38" t="s">
        <v>107</v>
      </c>
      <c r="AP752" s="38">
        <v>893409</v>
      </c>
      <c r="AQ752" s="38">
        <v>48107</v>
      </c>
      <c r="AR752" s="38">
        <v>384854</v>
      </c>
      <c r="AS752" s="38" t="s">
        <v>107</v>
      </c>
      <c r="AT752" s="38" t="s">
        <v>107</v>
      </c>
      <c r="AU752" s="38" t="s">
        <v>107</v>
      </c>
      <c r="AV752" s="38" t="s">
        <v>107</v>
      </c>
      <c r="AW752" s="38" t="s">
        <v>107</v>
      </c>
      <c r="AX752" s="38">
        <v>4810668</v>
      </c>
      <c r="AY752" s="38">
        <v>3023848</v>
      </c>
      <c r="AZ752" s="38">
        <v>1305752</v>
      </c>
      <c r="BA752" s="38">
        <v>3298743</v>
      </c>
      <c r="BB752" s="38" t="s">
        <v>107</v>
      </c>
      <c r="BC752" s="38">
        <v>522301</v>
      </c>
      <c r="BD752" s="38">
        <v>302385</v>
      </c>
      <c r="BE752" s="38">
        <v>893409</v>
      </c>
      <c r="BF752" s="38">
        <v>1030857</v>
      </c>
      <c r="BG752" s="38">
        <v>2130439</v>
      </c>
      <c r="BH752" s="38">
        <v>206171</v>
      </c>
      <c r="BI752" s="38">
        <v>1305752</v>
      </c>
      <c r="BJ752" s="38">
        <v>233661</v>
      </c>
      <c r="BK752" s="38" t="s">
        <v>107</v>
      </c>
      <c r="BL752" s="38" t="s">
        <v>107</v>
      </c>
      <c r="BM752" s="38" t="s">
        <v>107</v>
      </c>
      <c r="BN752" s="38">
        <v>6869632</v>
      </c>
      <c r="BO752" s="38">
        <v>178681</v>
      </c>
      <c r="BP752" s="38">
        <v>3023848</v>
      </c>
      <c r="BQ752" s="38">
        <v>6185143</v>
      </c>
      <c r="BR752" s="38">
        <v>0</v>
      </c>
      <c r="BS752" s="38">
        <v>481067</v>
      </c>
      <c r="BT752" s="330" t="s">
        <v>107</v>
      </c>
      <c r="BU752" s="38" t="s">
        <v>107</v>
      </c>
      <c r="BV752" s="38" t="s">
        <v>107</v>
      </c>
      <c r="BW752" s="38" t="s">
        <v>107</v>
      </c>
      <c r="BX752" s="38" t="s">
        <v>107</v>
      </c>
      <c r="BY752" s="85" t="s">
        <v>113</v>
      </c>
      <c r="BZ752" s="85" t="s">
        <v>176</v>
      </c>
      <c r="CA752" s="85" t="s">
        <v>176</v>
      </c>
      <c r="CB752" s="85" t="s">
        <v>173</v>
      </c>
      <c r="CC752" s="85" t="s">
        <v>176</v>
      </c>
      <c r="CD752" s="85" t="s">
        <v>173</v>
      </c>
      <c r="CE752" s="85" t="s">
        <v>173</v>
      </c>
      <c r="CF752" s="85" t="s">
        <v>107</v>
      </c>
      <c r="CG752" s="85" t="s">
        <v>107</v>
      </c>
      <c r="CH752" s="85" t="s">
        <v>107</v>
      </c>
      <c r="CI752" s="85" t="s">
        <v>107</v>
      </c>
      <c r="CJ752" s="85" t="s">
        <v>107</v>
      </c>
      <c r="CK752" s="85" t="s">
        <v>107</v>
      </c>
      <c r="CL752" s="85" t="s">
        <v>107</v>
      </c>
      <c r="CM752" s="41" t="s">
        <v>176</v>
      </c>
      <c r="CN752" s="41" t="s">
        <v>176</v>
      </c>
      <c r="CO752" s="41" t="s">
        <v>176</v>
      </c>
      <c r="CP752" s="41" t="s">
        <v>173</v>
      </c>
      <c r="CQ752" s="41" t="s">
        <v>176</v>
      </c>
      <c r="CR752" s="41" t="s">
        <v>173</v>
      </c>
      <c r="CS752" s="41" t="s">
        <v>107</v>
      </c>
      <c r="CT752" s="41" t="s">
        <v>107</v>
      </c>
      <c r="CU752" s="332">
        <v>16974783</v>
      </c>
      <c r="CV752" s="282">
        <v>1</v>
      </c>
    </row>
    <row r="753" spans="1:100" ht="51">
      <c r="A753" s="28">
        <v>1009</v>
      </c>
      <c r="B753" s="29" t="s">
        <v>325</v>
      </c>
      <c r="C753" s="29" t="s">
        <v>2</v>
      </c>
      <c r="D753" s="29" t="s">
        <v>337</v>
      </c>
      <c r="E753" s="42" t="s">
        <v>338</v>
      </c>
      <c r="F753" s="42" t="s">
        <v>107</v>
      </c>
      <c r="G753" s="93" t="s">
        <v>2093</v>
      </c>
      <c r="H753" s="64" t="s">
        <v>969</v>
      </c>
      <c r="I753" s="28">
        <v>3206122</v>
      </c>
      <c r="J753" s="70" t="s">
        <v>2094</v>
      </c>
      <c r="K753" s="31" t="s">
        <v>107</v>
      </c>
      <c r="L753" s="32">
        <v>104</v>
      </c>
      <c r="M753" s="33" t="s">
        <v>107</v>
      </c>
      <c r="N753" s="34">
        <v>150000000</v>
      </c>
      <c r="O753" s="33" t="s">
        <v>107</v>
      </c>
      <c r="P753" s="28" t="s">
        <v>130</v>
      </c>
      <c r="Q753" s="28" t="s">
        <v>1056</v>
      </c>
      <c r="R753" s="28" t="s">
        <v>107</v>
      </c>
      <c r="S753" s="28" t="s">
        <v>107</v>
      </c>
      <c r="T753" s="42" t="s">
        <v>107</v>
      </c>
      <c r="U753" s="28" t="s">
        <v>107</v>
      </c>
      <c r="V753" s="28" t="s">
        <v>107</v>
      </c>
      <c r="W753" s="28" t="str">
        <f t="shared" si="11"/>
        <v>N.A.</v>
      </c>
      <c r="X753" s="57" t="s">
        <v>2413</v>
      </c>
      <c r="Y753" s="205">
        <v>0.01</v>
      </c>
      <c r="Z753" s="205">
        <v>0.01</v>
      </c>
      <c r="AA753" s="205">
        <v>0.01</v>
      </c>
      <c r="AB753" s="205">
        <v>0.01</v>
      </c>
      <c r="AC753" s="205">
        <v>0.01</v>
      </c>
      <c r="AD753" s="205">
        <v>0.02</v>
      </c>
      <c r="AE753" s="28" t="s">
        <v>1251</v>
      </c>
      <c r="AF753" s="28" t="s">
        <v>1251</v>
      </c>
      <c r="AG753" s="28" t="s">
        <v>1251</v>
      </c>
      <c r="AH753" s="37">
        <v>0.5</v>
      </c>
      <c r="AI753" s="38">
        <v>12267201</v>
      </c>
      <c r="AJ753" s="38">
        <v>755962</v>
      </c>
      <c r="AK753" s="38" t="s">
        <v>107</v>
      </c>
      <c r="AL753" s="38" t="s">
        <v>107</v>
      </c>
      <c r="AM753" s="38" t="s">
        <v>107</v>
      </c>
      <c r="AN753" s="38">
        <v>8068176</v>
      </c>
      <c r="AO753" s="38" t="s">
        <v>107</v>
      </c>
      <c r="AP753" s="38">
        <v>893409</v>
      </c>
      <c r="AQ753" s="38">
        <v>48107</v>
      </c>
      <c r="AR753" s="38">
        <v>384854</v>
      </c>
      <c r="AS753" s="38" t="s">
        <v>107</v>
      </c>
      <c r="AT753" s="38" t="s">
        <v>107</v>
      </c>
      <c r="AU753" s="38" t="s">
        <v>107</v>
      </c>
      <c r="AV753" s="38" t="s">
        <v>107</v>
      </c>
      <c r="AW753" s="38" t="s">
        <v>107</v>
      </c>
      <c r="AX753" s="38">
        <v>4810668</v>
      </c>
      <c r="AY753" s="38">
        <v>3023848</v>
      </c>
      <c r="AZ753" s="38">
        <v>1305752</v>
      </c>
      <c r="BA753" s="38">
        <v>3298743</v>
      </c>
      <c r="BB753" s="38" t="s">
        <v>107</v>
      </c>
      <c r="BC753" s="38">
        <v>522301</v>
      </c>
      <c r="BD753" s="38">
        <v>302385</v>
      </c>
      <c r="BE753" s="38">
        <v>893409</v>
      </c>
      <c r="BF753" s="38">
        <v>1030857</v>
      </c>
      <c r="BG753" s="38">
        <v>2130439</v>
      </c>
      <c r="BH753" s="38">
        <v>206171</v>
      </c>
      <c r="BI753" s="38">
        <v>1305752</v>
      </c>
      <c r="BJ753" s="38">
        <v>233661</v>
      </c>
      <c r="BK753" s="38" t="s">
        <v>107</v>
      </c>
      <c r="BL753" s="38" t="s">
        <v>107</v>
      </c>
      <c r="BM753" s="38" t="s">
        <v>107</v>
      </c>
      <c r="BN753" s="38">
        <v>6869632</v>
      </c>
      <c r="BO753" s="38">
        <v>178681</v>
      </c>
      <c r="BP753" s="38">
        <v>3023848</v>
      </c>
      <c r="BQ753" s="38">
        <v>6185143</v>
      </c>
      <c r="BR753" s="38">
        <v>0</v>
      </c>
      <c r="BS753" s="38">
        <v>481067</v>
      </c>
      <c r="BT753" s="330" t="s">
        <v>107</v>
      </c>
      <c r="BU753" s="38" t="s">
        <v>107</v>
      </c>
      <c r="BV753" s="38" t="s">
        <v>107</v>
      </c>
      <c r="BW753" s="38" t="s">
        <v>107</v>
      </c>
      <c r="BX753" s="38" t="s">
        <v>107</v>
      </c>
      <c r="BY753" s="85" t="s">
        <v>113</v>
      </c>
      <c r="BZ753" s="85" t="s">
        <v>176</v>
      </c>
      <c r="CA753" s="85" t="s">
        <v>176</v>
      </c>
      <c r="CB753" s="85" t="s">
        <v>173</v>
      </c>
      <c r="CC753" s="85" t="s">
        <v>176</v>
      </c>
      <c r="CD753" s="85" t="s">
        <v>173</v>
      </c>
      <c r="CE753" s="85" t="s">
        <v>173</v>
      </c>
      <c r="CF753" s="85" t="s">
        <v>107</v>
      </c>
      <c r="CG753" s="85" t="s">
        <v>107</v>
      </c>
      <c r="CH753" s="85" t="s">
        <v>107</v>
      </c>
      <c r="CI753" s="85" t="s">
        <v>107</v>
      </c>
      <c r="CJ753" s="85" t="s">
        <v>107</v>
      </c>
      <c r="CK753" s="85" t="s">
        <v>107</v>
      </c>
      <c r="CL753" s="85" t="s">
        <v>107</v>
      </c>
      <c r="CM753" s="41" t="s">
        <v>176</v>
      </c>
      <c r="CN753" s="41" t="s">
        <v>176</v>
      </c>
      <c r="CO753" s="41" t="s">
        <v>176</v>
      </c>
      <c r="CP753" s="41" t="s">
        <v>173</v>
      </c>
      <c r="CQ753" s="41" t="s">
        <v>176</v>
      </c>
      <c r="CR753" s="41" t="s">
        <v>173</v>
      </c>
      <c r="CS753" s="41" t="s">
        <v>107</v>
      </c>
      <c r="CT753" s="41" t="s">
        <v>107</v>
      </c>
      <c r="CU753" s="332">
        <v>16974783</v>
      </c>
      <c r="CV753" s="282">
        <v>1</v>
      </c>
    </row>
    <row r="754" spans="1:100" ht="63.75">
      <c r="A754" s="28">
        <v>1010</v>
      </c>
      <c r="B754" s="29" t="s">
        <v>1130</v>
      </c>
      <c r="C754" s="182" t="s">
        <v>4</v>
      </c>
      <c r="D754" s="29" t="s">
        <v>1112</v>
      </c>
      <c r="E754" s="40" t="s">
        <v>1113</v>
      </c>
      <c r="F754" s="42" t="s">
        <v>107</v>
      </c>
      <c r="G754" s="168" t="s">
        <v>2095</v>
      </c>
      <c r="H754" s="40" t="s">
        <v>1318</v>
      </c>
      <c r="I754" s="28" t="s">
        <v>107</v>
      </c>
      <c r="J754" s="70" t="s">
        <v>2096</v>
      </c>
      <c r="K754" s="31" t="s">
        <v>107</v>
      </c>
      <c r="L754" s="204">
        <v>150</v>
      </c>
      <c r="M754" s="62" t="s">
        <v>107</v>
      </c>
      <c r="N754" s="34">
        <v>152000000</v>
      </c>
      <c r="O754" s="62" t="s">
        <v>107</v>
      </c>
      <c r="P754" s="28" t="s">
        <v>2415</v>
      </c>
      <c r="Q754" s="28" t="s">
        <v>360</v>
      </c>
      <c r="R754" s="33" t="s">
        <v>843</v>
      </c>
      <c r="S754" s="62">
        <v>6000</v>
      </c>
      <c r="T754" s="62">
        <v>2350</v>
      </c>
      <c r="U754" s="62">
        <v>3650</v>
      </c>
      <c r="V754" s="62" t="s">
        <v>1125</v>
      </c>
      <c r="W754" s="28" t="str">
        <f t="shared" si="11"/>
        <v>N.A.</v>
      </c>
      <c r="X754" s="57" t="s">
        <v>2412</v>
      </c>
      <c r="Y754" s="205">
        <v>0.05</v>
      </c>
      <c r="Z754" s="205">
        <v>0.05</v>
      </c>
      <c r="AA754" s="205">
        <v>0.05</v>
      </c>
      <c r="AB754" s="205">
        <v>0.08</v>
      </c>
      <c r="AC754" s="206">
        <v>0.1</v>
      </c>
      <c r="AD754" s="205">
        <v>0.1</v>
      </c>
      <c r="AE754" s="28" t="s">
        <v>1251</v>
      </c>
      <c r="AF754" s="28" t="s">
        <v>1251</v>
      </c>
      <c r="AG754" s="28" t="s">
        <v>1251</v>
      </c>
      <c r="AH754" s="169">
        <v>0.5</v>
      </c>
      <c r="AI754" s="38">
        <v>9049625</v>
      </c>
      <c r="AJ754" s="38">
        <v>110402</v>
      </c>
      <c r="AK754" s="38">
        <v>1070370</v>
      </c>
      <c r="AL754" s="38">
        <v>869171</v>
      </c>
      <c r="AM754" s="38" t="s">
        <v>107</v>
      </c>
      <c r="AN754" s="38">
        <v>1478747</v>
      </c>
      <c r="AO754" s="38">
        <v>168040</v>
      </c>
      <c r="AP754" s="38">
        <v>1646788</v>
      </c>
      <c r="AQ754" s="38">
        <v>110402</v>
      </c>
      <c r="AR754" s="38">
        <v>741391</v>
      </c>
      <c r="AS754" s="38">
        <v>43110268</v>
      </c>
      <c r="AT754" s="38">
        <v>44307985</v>
      </c>
      <c r="AU754" s="38" t="s">
        <v>107</v>
      </c>
      <c r="AV754" s="38" t="s">
        <v>107</v>
      </c>
      <c r="AW754" s="38" t="s">
        <v>107</v>
      </c>
      <c r="AX754" s="38">
        <v>4347184</v>
      </c>
      <c r="AY754" s="38">
        <v>1008237</v>
      </c>
      <c r="AZ754" s="38">
        <v>2260973</v>
      </c>
      <c r="BA754" s="38">
        <v>2260973</v>
      </c>
      <c r="BB754" s="38">
        <v>1008237</v>
      </c>
      <c r="BC754" s="38">
        <v>504119</v>
      </c>
      <c r="BD754" s="38">
        <v>420099</v>
      </c>
      <c r="BE754" s="38">
        <v>1340956</v>
      </c>
      <c r="BF754" s="38">
        <v>2028064</v>
      </c>
      <c r="BG754" s="38">
        <v>4780437</v>
      </c>
      <c r="BH754" s="38">
        <v>168040</v>
      </c>
      <c r="BI754" s="38">
        <v>2056804</v>
      </c>
      <c r="BJ754" s="38" t="s">
        <v>107</v>
      </c>
      <c r="BK754" s="38" t="s">
        <v>107</v>
      </c>
      <c r="BL754" s="38" t="s">
        <v>107</v>
      </c>
      <c r="BM754" s="38" t="s">
        <v>107</v>
      </c>
      <c r="BN754" s="38">
        <v>7673078</v>
      </c>
      <c r="BO754" s="38">
        <v>201647</v>
      </c>
      <c r="BP754" s="38">
        <v>5692508</v>
      </c>
      <c r="BQ754" s="38">
        <v>7361177</v>
      </c>
      <c r="BR754" s="38">
        <v>9209883</v>
      </c>
      <c r="BS754" s="38">
        <v>336079</v>
      </c>
      <c r="BT754" s="330" t="s">
        <v>107</v>
      </c>
      <c r="BU754" s="38" t="s">
        <v>107</v>
      </c>
      <c r="BV754" s="38" t="s">
        <v>107</v>
      </c>
      <c r="BW754" s="38" t="s">
        <v>107</v>
      </c>
      <c r="BX754" s="38" t="s">
        <v>107</v>
      </c>
      <c r="BY754" s="51" t="s">
        <v>107</v>
      </c>
      <c r="BZ754" s="51" t="s">
        <v>107</v>
      </c>
      <c r="CA754" s="51" t="s">
        <v>107</v>
      </c>
      <c r="CB754" s="51" t="s">
        <v>107</v>
      </c>
      <c r="CC754" s="51" t="s">
        <v>107</v>
      </c>
      <c r="CD754" s="85" t="s">
        <v>107</v>
      </c>
      <c r="CE754" s="85" t="s">
        <v>107</v>
      </c>
      <c r="CF754" s="85" t="s">
        <v>107</v>
      </c>
      <c r="CG754" s="85" t="s">
        <v>107</v>
      </c>
      <c r="CH754" s="85" t="s">
        <v>107</v>
      </c>
      <c r="CI754" s="85" t="s">
        <v>107</v>
      </c>
      <c r="CJ754" s="85" t="s">
        <v>107</v>
      </c>
      <c r="CK754" s="85" t="s">
        <v>107</v>
      </c>
      <c r="CL754" s="85" t="s">
        <v>107</v>
      </c>
      <c r="CM754" s="41" t="s">
        <v>173</v>
      </c>
      <c r="CN754" s="41" t="s">
        <v>173</v>
      </c>
      <c r="CO754" s="41" t="s">
        <v>173</v>
      </c>
      <c r="CP754" s="41" t="s">
        <v>176</v>
      </c>
      <c r="CQ754" s="41" t="s">
        <v>176</v>
      </c>
      <c r="CR754" s="41" t="s">
        <v>173</v>
      </c>
      <c r="CS754" s="28" t="s">
        <v>107</v>
      </c>
      <c r="CT754" s="39" t="s">
        <v>107</v>
      </c>
      <c r="CU754" s="332">
        <v>23122679</v>
      </c>
      <c r="CV754" s="282">
        <v>1</v>
      </c>
    </row>
    <row r="755" spans="1:100" ht="63.75">
      <c r="A755" s="28">
        <v>1011</v>
      </c>
      <c r="B755" s="29" t="s">
        <v>1130</v>
      </c>
      <c r="C755" s="182" t="s">
        <v>4</v>
      </c>
      <c r="D755" s="29" t="s">
        <v>1112</v>
      </c>
      <c r="E755" s="40" t="s">
        <v>1113</v>
      </c>
      <c r="F755" s="42" t="s">
        <v>107</v>
      </c>
      <c r="G755" s="168" t="s">
        <v>2097</v>
      </c>
      <c r="H755" s="40" t="s">
        <v>1318</v>
      </c>
      <c r="I755" s="28" t="s">
        <v>107</v>
      </c>
      <c r="J755" s="70" t="s">
        <v>2098</v>
      </c>
      <c r="K755" s="31" t="s">
        <v>107</v>
      </c>
      <c r="L755" s="204">
        <v>150</v>
      </c>
      <c r="M755" s="62" t="s">
        <v>107</v>
      </c>
      <c r="N755" s="34">
        <v>178500000</v>
      </c>
      <c r="O755" s="62" t="s">
        <v>107</v>
      </c>
      <c r="P755" s="28" t="s">
        <v>2415</v>
      </c>
      <c r="Q755" s="28" t="s">
        <v>360</v>
      </c>
      <c r="R755" s="33" t="s">
        <v>843</v>
      </c>
      <c r="S755" s="62">
        <v>7000</v>
      </c>
      <c r="T755" s="62">
        <v>2400</v>
      </c>
      <c r="U755" s="62">
        <v>4600</v>
      </c>
      <c r="V755" s="62" t="s">
        <v>1125</v>
      </c>
      <c r="W755" s="28" t="str">
        <f t="shared" si="11"/>
        <v>N.A.</v>
      </c>
      <c r="X755" s="57" t="s">
        <v>2413</v>
      </c>
      <c r="Y755" s="205">
        <v>0.05</v>
      </c>
      <c r="Z755" s="205">
        <v>0.05</v>
      </c>
      <c r="AA755" s="205">
        <v>0.05</v>
      </c>
      <c r="AB755" s="205">
        <v>0.08</v>
      </c>
      <c r="AC755" s="206">
        <v>0.1</v>
      </c>
      <c r="AD755" s="205">
        <v>0.1</v>
      </c>
      <c r="AE755" s="28" t="s">
        <v>1251</v>
      </c>
      <c r="AF755" s="28" t="s">
        <v>1251</v>
      </c>
      <c r="AG755" s="28" t="s">
        <v>1251</v>
      </c>
      <c r="AH755" s="169">
        <v>0.5</v>
      </c>
      <c r="AI755" s="38">
        <v>9049625</v>
      </c>
      <c r="AJ755" s="38">
        <v>110402</v>
      </c>
      <c r="AK755" s="38">
        <v>1070370</v>
      </c>
      <c r="AL755" s="38">
        <v>869171</v>
      </c>
      <c r="AM755" s="38" t="s">
        <v>107</v>
      </c>
      <c r="AN755" s="38">
        <v>1478747</v>
      </c>
      <c r="AO755" s="38">
        <v>168040</v>
      </c>
      <c r="AP755" s="38">
        <v>1646788</v>
      </c>
      <c r="AQ755" s="38">
        <v>110402</v>
      </c>
      <c r="AR755" s="38">
        <v>741391</v>
      </c>
      <c r="AS755" s="38">
        <v>43110268</v>
      </c>
      <c r="AT755" s="38">
        <v>44307985</v>
      </c>
      <c r="AU755" s="38" t="s">
        <v>107</v>
      </c>
      <c r="AV755" s="38" t="s">
        <v>107</v>
      </c>
      <c r="AW755" s="38" t="s">
        <v>107</v>
      </c>
      <c r="AX755" s="38">
        <v>4347184</v>
      </c>
      <c r="AY755" s="38">
        <v>1008237</v>
      </c>
      <c r="AZ755" s="38">
        <v>2260973</v>
      </c>
      <c r="BA755" s="38">
        <v>2260973</v>
      </c>
      <c r="BB755" s="38">
        <v>1008237</v>
      </c>
      <c r="BC755" s="38">
        <v>504119</v>
      </c>
      <c r="BD755" s="38">
        <v>420099</v>
      </c>
      <c r="BE755" s="38">
        <v>1340956</v>
      </c>
      <c r="BF755" s="38">
        <v>2028064</v>
      </c>
      <c r="BG755" s="38">
        <v>4780437</v>
      </c>
      <c r="BH755" s="38">
        <v>168040</v>
      </c>
      <c r="BI755" s="38">
        <v>2056804</v>
      </c>
      <c r="BJ755" s="38" t="s">
        <v>107</v>
      </c>
      <c r="BK755" s="38" t="s">
        <v>107</v>
      </c>
      <c r="BL755" s="38" t="s">
        <v>107</v>
      </c>
      <c r="BM755" s="38" t="s">
        <v>107</v>
      </c>
      <c r="BN755" s="38">
        <v>7673078</v>
      </c>
      <c r="BO755" s="38">
        <v>201647</v>
      </c>
      <c r="BP755" s="38">
        <v>5692508</v>
      </c>
      <c r="BQ755" s="38">
        <v>7361177</v>
      </c>
      <c r="BR755" s="38">
        <v>9209883</v>
      </c>
      <c r="BS755" s="38">
        <v>336079</v>
      </c>
      <c r="BT755" s="330" t="s">
        <v>107</v>
      </c>
      <c r="BU755" s="38" t="s">
        <v>107</v>
      </c>
      <c r="BV755" s="38" t="s">
        <v>107</v>
      </c>
      <c r="BW755" s="38" t="s">
        <v>107</v>
      </c>
      <c r="BX755" s="38" t="s">
        <v>107</v>
      </c>
      <c r="BY755" s="85" t="s">
        <v>107</v>
      </c>
      <c r="BZ755" s="85" t="s">
        <v>107</v>
      </c>
      <c r="CA755" s="85" t="s">
        <v>107</v>
      </c>
      <c r="CB755" s="85" t="s">
        <v>107</v>
      </c>
      <c r="CC755" s="85" t="s">
        <v>107</v>
      </c>
      <c r="CD755" s="85" t="s">
        <v>107</v>
      </c>
      <c r="CE755" s="85" t="s">
        <v>107</v>
      </c>
      <c r="CF755" s="85" t="s">
        <v>107</v>
      </c>
      <c r="CG755" s="85" t="s">
        <v>107</v>
      </c>
      <c r="CH755" s="85" t="s">
        <v>107</v>
      </c>
      <c r="CI755" s="85" t="s">
        <v>107</v>
      </c>
      <c r="CJ755" s="85" t="s">
        <v>107</v>
      </c>
      <c r="CK755" s="85" t="s">
        <v>107</v>
      </c>
      <c r="CL755" s="85" t="s">
        <v>107</v>
      </c>
      <c r="CM755" s="41" t="s">
        <v>173</v>
      </c>
      <c r="CN755" s="41" t="s">
        <v>173</v>
      </c>
      <c r="CO755" s="41" t="s">
        <v>173</v>
      </c>
      <c r="CP755" s="41" t="s">
        <v>176</v>
      </c>
      <c r="CQ755" s="41" t="s">
        <v>176</v>
      </c>
      <c r="CR755" s="41" t="s">
        <v>173</v>
      </c>
      <c r="CS755" s="28" t="s">
        <v>107</v>
      </c>
      <c r="CT755" s="39" t="s">
        <v>107</v>
      </c>
      <c r="CU755" s="332">
        <v>23730820</v>
      </c>
      <c r="CV755" s="282">
        <v>1</v>
      </c>
    </row>
    <row r="756" spans="1:100" ht="38.25">
      <c r="A756" s="28">
        <v>1012</v>
      </c>
      <c r="B756" s="49" t="s">
        <v>254</v>
      </c>
      <c r="C756" s="29" t="s">
        <v>0</v>
      </c>
      <c r="D756" s="29" t="s">
        <v>337</v>
      </c>
      <c r="E756" s="42" t="s">
        <v>346</v>
      </c>
      <c r="F756" s="42" t="s">
        <v>107</v>
      </c>
      <c r="G756" s="116" t="s">
        <v>2099</v>
      </c>
      <c r="H756" s="42" t="s">
        <v>400</v>
      </c>
      <c r="I756" s="28">
        <v>3006154</v>
      </c>
      <c r="J756" s="70" t="s">
        <v>2100</v>
      </c>
      <c r="K756" s="31" t="s">
        <v>142</v>
      </c>
      <c r="L756" s="159">
        <v>200</v>
      </c>
      <c r="M756" s="122">
        <v>5</v>
      </c>
      <c r="N756" s="34">
        <v>170000000</v>
      </c>
      <c r="O756" s="64" t="s">
        <v>346</v>
      </c>
      <c r="P756" s="28" t="s">
        <v>130</v>
      </c>
      <c r="Q756" s="64" t="s">
        <v>112</v>
      </c>
      <c r="R756" s="28" t="s">
        <v>107</v>
      </c>
      <c r="S756" s="28" t="s">
        <v>107</v>
      </c>
      <c r="T756" s="42" t="s">
        <v>107</v>
      </c>
      <c r="U756" s="28" t="s">
        <v>107</v>
      </c>
      <c r="V756" s="28" t="s">
        <v>107</v>
      </c>
      <c r="W756" s="28" t="str">
        <f t="shared" si="11"/>
        <v>N.A.</v>
      </c>
      <c r="X756" s="57" t="s">
        <v>2412</v>
      </c>
      <c r="Y756" s="207">
        <v>4.9000000000000002E-2</v>
      </c>
      <c r="Z756" s="207">
        <v>4.9000000000000002E-2</v>
      </c>
      <c r="AA756" s="207">
        <v>4.9000000000000002E-2</v>
      </c>
      <c r="AB756" s="207">
        <v>4.9000000000000002E-2</v>
      </c>
      <c r="AC756" s="207">
        <v>5.5E-2</v>
      </c>
      <c r="AD756" s="207">
        <v>5.5E-2</v>
      </c>
      <c r="AE756" s="28" t="s">
        <v>1251</v>
      </c>
      <c r="AF756" s="28" t="s">
        <v>1251</v>
      </c>
      <c r="AG756" s="28" t="s">
        <v>1251</v>
      </c>
      <c r="AH756" s="123">
        <v>1</v>
      </c>
      <c r="AI756" s="38">
        <v>8678197</v>
      </c>
      <c r="AJ756" s="38">
        <v>549643</v>
      </c>
      <c r="AK756" s="38">
        <v>1160359</v>
      </c>
      <c r="AL756" s="38" t="s">
        <v>107</v>
      </c>
      <c r="AM756" s="38" t="s">
        <v>107</v>
      </c>
      <c r="AN756" s="38">
        <v>10992879</v>
      </c>
      <c r="AO756" s="38">
        <v>793930</v>
      </c>
      <c r="AP756" s="38">
        <v>1282502</v>
      </c>
      <c r="AQ756" s="38">
        <v>488572</v>
      </c>
      <c r="AR756" s="38" t="s">
        <v>107</v>
      </c>
      <c r="AS756" s="38" t="s">
        <v>107</v>
      </c>
      <c r="AT756" s="38" t="s">
        <v>107</v>
      </c>
      <c r="AU756" s="38" t="s">
        <v>107</v>
      </c>
      <c r="AV756" s="38" t="s">
        <v>107</v>
      </c>
      <c r="AW756" s="38" t="s">
        <v>107</v>
      </c>
      <c r="AX756" s="38">
        <v>3053577</v>
      </c>
      <c r="AY756" s="38">
        <v>3053577</v>
      </c>
      <c r="AZ756" s="38">
        <v>3053577</v>
      </c>
      <c r="BA756" s="38">
        <v>3053577</v>
      </c>
      <c r="BB756" s="38" t="s">
        <v>107</v>
      </c>
      <c r="BC756" s="38" t="s">
        <v>107</v>
      </c>
      <c r="BD756" s="38">
        <v>1099288</v>
      </c>
      <c r="BE756" s="38">
        <v>1832147</v>
      </c>
      <c r="BF756" s="38">
        <v>3908580</v>
      </c>
      <c r="BG756" s="38">
        <v>7695016</v>
      </c>
      <c r="BH756" s="38">
        <v>280929</v>
      </c>
      <c r="BI756" s="38">
        <v>4275009</v>
      </c>
      <c r="BJ756" s="38">
        <v>1038217</v>
      </c>
      <c r="BK756" s="38" t="s">
        <v>107</v>
      </c>
      <c r="BL756" s="38" t="s">
        <v>107</v>
      </c>
      <c r="BM756" s="38" t="s">
        <v>107</v>
      </c>
      <c r="BN756" s="38">
        <v>4275009</v>
      </c>
      <c r="BO756" s="38">
        <v>305358</v>
      </c>
      <c r="BP756" s="38">
        <v>3053577</v>
      </c>
      <c r="BQ756" s="38">
        <v>10382164</v>
      </c>
      <c r="BR756" s="38" t="s">
        <v>107</v>
      </c>
      <c r="BS756" s="38">
        <v>1343575</v>
      </c>
      <c r="BT756" s="330" t="s">
        <v>107</v>
      </c>
      <c r="BU756" s="38">
        <v>0</v>
      </c>
      <c r="BV756" s="38">
        <v>6107156</v>
      </c>
      <c r="BW756" s="38">
        <v>8550017</v>
      </c>
      <c r="BX756" s="38">
        <v>12214310</v>
      </c>
      <c r="BY756" s="53" t="s">
        <v>113</v>
      </c>
      <c r="BZ756" s="53" t="s">
        <v>113</v>
      </c>
      <c r="CA756" s="53" t="s">
        <v>113</v>
      </c>
      <c r="CB756" s="53" t="s">
        <v>113</v>
      </c>
      <c r="CC756" s="53" t="s">
        <v>113</v>
      </c>
      <c r="CD756" s="53" t="s">
        <v>113</v>
      </c>
      <c r="CE756" s="53" t="s">
        <v>114</v>
      </c>
      <c r="CF756" s="60" t="s">
        <v>107</v>
      </c>
      <c r="CG756" s="64" t="s">
        <v>107</v>
      </c>
      <c r="CH756" s="64" t="s">
        <v>107</v>
      </c>
      <c r="CI756" s="64" t="s">
        <v>107</v>
      </c>
      <c r="CJ756" s="64" t="s">
        <v>107</v>
      </c>
      <c r="CK756" s="64" t="s">
        <v>107</v>
      </c>
      <c r="CL756" s="64" t="s">
        <v>107</v>
      </c>
      <c r="CM756" s="64" t="s">
        <v>107</v>
      </c>
      <c r="CN756" s="64" t="s">
        <v>107</v>
      </c>
      <c r="CO756" s="64" t="s">
        <v>107</v>
      </c>
      <c r="CP756" s="64" t="s">
        <v>107</v>
      </c>
      <c r="CQ756" s="64" t="s">
        <v>107</v>
      </c>
      <c r="CR756" s="64" t="s">
        <v>107</v>
      </c>
      <c r="CS756" s="64" t="s">
        <v>107</v>
      </c>
      <c r="CT756" s="64" t="s">
        <v>107</v>
      </c>
      <c r="CU756" s="332">
        <v>15878603</v>
      </c>
      <c r="CV756" s="282">
        <v>1</v>
      </c>
    </row>
    <row r="757" spans="1:100" ht="38.25">
      <c r="A757" s="28">
        <v>1013</v>
      </c>
      <c r="B757" s="49" t="s">
        <v>254</v>
      </c>
      <c r="C757" s="29" t="s">
        <v>0</v>
      </c>
      <c r="D757" s="29" t="s">
        <v>337</v>
      </c>
      <c r="E757" s="42" t="s">
        <v>338</v>
      </c>
      <c r="F757" s="42" t="s">
        <v>107</v>
      </c>
      <c r="G757" s="116" t="s">
        <v>2101</v>
      </c>
      <c r="H757" s="42" t="s">
        <v>400</v>
      </c>
      <c r="I757" s="28">
        <v>3006156</v>
      </c>
      <c r="J757" s="70" t="s">
        <v>2102</v>
      </c>
      <c r="K757" s="31" t="s">
        <v>369</v>
      </c>
      <c r="L757" s="159">
        <v>181</v>
      </c>
      <c r="M757" s="122">
        <v>5</v>
      </c>
      <c r="N757" s="34">
        <v>130000000</v>
      </c>
      <c r="O757" s="64" t="s">
        <v>338</v>
      </c>
      <c r="P757" s="28" t="s">
        <v>130</v>
      </c>
      <c r="Q757" s="64" t="s">
        <v>112</v>
      </c>
      <c r="R757" s="28" t="s">
        <v>107</v>
      </c>
      <c r="S757" s="28" t="s">
        <v>107</v>
      </c>
      <c r="T757" s="42" t="s">
        <v>107</v>
      </c>
      <c r="U757" s="28" t="s">
        <v>107</v>
      </c>
      <c r="V757" s="28" t="s">
        <v>107</v>
      </c>
      <c r="W757" s="28" t="str">
        <f t="shared" si="11"/>
        <v>N.A.</v>
      </c>
      <c r="X757" s="57" t="s">
        <v>2413</v>
      </c>
      <c r="Y757" s="207">
        <v>4.9000000000000002E-2</v>
      </c>
      <c r="Z757" s="207">
        <v>4.9000000000000002E-2</v>
      </c>
      <c r="AA757" s="207">
        <v>5.0999999999999997E-2</v>
      </c>
      <c r="AB757" s="207">
        <v>0.06</v>
      </c>
      <c r="AC757" s="207">
        <v>6.5000000000000002E-2</v>
      </c>
      <c r="AD757" s="207">
        <v>7.4999999999999997E-2</v>
      </c>
      <c r="AE757" s="28" t="s">
        <v>1251</v>
      </c>
      <c r="AF757" s="28" t="s">
        <v>1251</v>
      </c>
      <c r="AG757" s="28" t="s">
        <v>1251</v>
      </c>
      <c r="AH757" s="123">
        <v>1</v>
      </c>
      <c r="AI757" s="38">
        <v>8678197</v>
      </c>
      <c r="AJ757" s="38">
        <v>549643</v>
      </c>
      <c r="AK757" s="38">
        <v>1160359</v>
      </c>
      <c r="AL757" s="38" t="s">
        <v>107</v>
      </c>
      <c r="AM757" s="38" t="s">
        <v>107</v>
      </c>
      <c r="AN757" s="38">
        <v>10992879</v>
      </c>
      <c r="AO757" s="38">
        <v>793930</v>
      </c>
      <c r="AP757" s="38">
        <v>1282502</v>
      </c>
      <c r="AQ757" s="38">
        <v>488572</v>
      </c>
      <c r="AR757" s="38" t="s">
        <v>107</v>
      </c>
      <c r="AS757" s="38" t="s">
        <v>107</v>
      </c>
      <c r="AT757" s="38" t="s">
        <v>107</v>
      </c>
      <c r="AU757" s="38" t="s">
        <v>107</v>
      </c>
      <c r="AV757" s="38" t="s">
        <v>107</v>
      </c>
      <c r="AW757" s="38" t="s">
        <v>107</v>
      </c>
      <c r="AX757" s="38">
        <v>3053577</v>
      </c>
      <c r="AY757" s="38">
        <v>3053577</v>
      </c>
      <c r="AZ757" s="38">
        <v>3053577</v>
      </c>
      <c r="BA757" s="38">
        <v>3053577</v>
      </c>
      <c r="BB757" s="38" t="s">
        <v>107</v>
      </c>
      <c r="BC757" s="38">
        <v>1587860</v>
      </c>
      <c r="BD757" s="38">
        <v>1099288</v>
      </c>
      <c r="BE757" s="38">
        <v>1832147</v>
      </c>
      <c r="BF757" s="38">
        <v>3908580</v>
      </c>
      <c r="BG757" s="38">
        <v>7695016</v>
      </c>
      <c r="BH757" s="38">
        <v>280929</v>
      </c>
      <c r="BI757" s="38">
        <v>4275009</v>
      </c>
      <c r="BJ757" s="38">
        <v>1038217</v>
      </c>
      <c r="BK757" s="38" t="s">
        <v>107</v>
      </c>
      <c r="BL757" s="38" t="s">
        <v>107</v>
      </c>
      <c r="BM757" s="38" t="s">
        <v>107</v>
      </c>
      <c r="BN757" s="38">
        <v>4275009</v>
      </c>
      <c r="BO757" s="38">
        <v>305358</v>
      </c>
      <c r="BP757" s="38">
        <v>3053577</v>
      </c>
      <c r="BQ757" s="38">
        <v>10382164</v>
      </c>
      <c r="BR757" s="38" t="s">
        <v>107</v>
      </c>
      <c r="BS757" s="38">
        <v>1343575</v>
      </c>
      <c r="BT757" s="330" t="s">
        <v>107</v>
      </c>
      <c r="BU757" s="38">
        <v>0</v>
      </c>
      <c r="BV757" s="38">
        <v>6107156</v>
      </c>
      <c r="BW757" s="38">
        <v>8550017</v>
      </c>
      <c r="BX757" s="38">
        <v>12214310</v>
      </c>
      <c r="BY757" s="53" t="s">
        <v>113</v>
      </c>
      <c r="BZ757" s="53" t="s">
        <v>113</v>
      </c>
      <c r="CA757" s="53" t="s">
        <v>113</v>
      </c>
      <c r="CB757" s="53" t="s">
        <v>113</v>
      </c>
      <c r="CC757" s="53" t="s">
        <v>113</v>
      </c>
      <c r="CD757" s="53" t="s">
        <v>113</v>
      </c>
      <c r="CE757" s="53" t="s">
        <v>114</v>
      </c>
      <c r="CF757" s="60" t="s">
        <v>107</v>
      </c>
      <c r="CG757" s="64" t="s">
        <v>107</v>
      </c>
      <c r="CH757" s="64" t="s">
        <v>107</v>
      </c>
      <c r="CI757" s="64" t="s">
        <v>107</v>
      </c>
      <c r="CJ757" s="64" t="s">
        <v>107</v>
      </c>
      <c r="CK757" s="64" t="s">
        <v>107</v>
      </c>
      <c r="CL757" s="64" t="s">
        <v>107</v>
      </c>
      <c r="CM757" s="64" t="s">
        <v>107</v>
      </c>
      <c r="CN757" s="64" t="s">
        <v>107</v>
      </c>
      <c r="CO757" s="64" t="s">
        <v>107</v>
      </c>
      <c r="CP757" s="64" t="s">
        <v>107</v>
      </c>
      <c r="CQ757" s="64" t="s">
        <v>107</v>
      </c>
      <c r="CR757" s="64" t="s">
        <v>107</v>
      </c>
      <c r="CS757" s="64" t="s">
        <v>107</v>
      </c>
      <c r="CT757" s="64" t="s">
        <v>107</v>
      </c>
      <c r="CU757" s="332">
        <v>15878603</v>
      </c>
      <c r="CV757" s="282">
        <v>1</v>
      </c>
    </row>
    <row r="758" spans="1:100" ht="38.25">
      <c r="A758" s="28">
        <v>1014</v>
      </c>
      <c r="B758" s="49" t="s">
        <v>254</v>
      </c>
      <c r="C758" s="29" t="s">
        <v>0</v>
      </c>
      <c r="D758" s="29" t="s">
        <v>337</v>
      </c>
      <c r="E758" s="42" t="s">
        <v>338</v>
      </c>
      <c r="F758" s="42" t="s">
        <v>107</v>
      </c>
      <c r="G758" s="116" t="s">
        <v>2101</v>
      </c>
      <c r="H758" s="42" t="s">
        <v>400</v>
      </c>
      <c r="I758" s="28">
        <v>3006153</v>
      </c>
      <c r="J758" s="70" t="s">
        <v>2103</v>
      </c>
      <c r="K758" s="31" t="s">
        <v>369</v>
      </c>
      <c r="L758" s="159">
        <v>200</v>
      </c>
      <c r="M758" s="122">
        <v>5</v>
      </c>
      <c r="N758" s="34">
        <v>180000000</v>
      </c>
      <c r="O758" s="64" t="s">
        <v>338</v>
      </c>
      <c r="P758" s="28" t="s">
        <v>130</v>
      </c>
      <c r="Q758" s="64" t="s">
        <v>112</v>
      </c>
      <c r="R758" s="28" t="s">
        <v>107</v>
      </c>
      <c r="S758" s="28" t="s">
        <v>107</v>
      </c>
      <c r="T758" s="42" t="s">
        <v>107</v>
      </c>
      <c r="U758" s="28" t="s">
        <v>107</v>
      </c>
      <c r="V758" s="28" t="s">
        <v>107</v>
      </c>
      <c r="W758" s="28" t="str">
        <f t="shared" si="11"/>
        <v>N.A.</v>
      </c>
      <c r="X758" s="57" t="s">
        <v>2414</v>
      </c>
      <c r="Y758" s="207">
        <v>4.9000000000000002E-2</v>
      </c>
      <c r="Z758" s="207">
        <v>4.9000000000000002E-2</v>
      </c>
      <c r="AA758" s="207">
        <v>5.0999999999999997E-2</v>
      </c>
      <c r="AB758" s="207">
        <v>0.06</v>
      </c>
      <c r="AC758" s="207">
        <v>6.5000000000000002E-2</v>
      </c>
      <c r="AD758" s="207">
        <v>7.4999999999999997E-2</v>
      </c>
      <c r="AE758" s="28" t="s">
        <v>1251</v>
      </c>
      <c r="AF758" s="28" t="s">
        <v>1251</v>
      </c>
      <c r="AG758" s="28" t="s">
        <v>1251</v>
      </c>
      <c r="AH758" s="123">
        <v>1</v>
      </c>
      <c r="AI758" s="38">
        <v>8678197</v>
      </c>
      <c r="AJ758" s="38">
        <v>549643</v>
      </c>
      <c r="AK758" s="38">
        <v>1160359</v>
      </c>
      <c r="AL758" s="38" t="s">
        <v>107</v>
      </c>
      <c r="AM758" s="38" t="s">
        <v>107</v>
      </c>
      <c r="AN758" s="38">
        <v>10992879</v>
      </c>
      <c r="AO758" s="38">
        <v>793930</v>
      </c>
      <c r="AP758" s="38">
        <v>1282502</v>
      </c>
      <c r="AQ758" s="38">
        <v>488572</v>
      </c>
      <c r="AR758" s="38" t="s">
        <v>107</v>
      </c>
      <c r="AS758" s="38" t="s">
        <v>107</v>
      </c>
      <c r="AT758" s="38" t="s">
        <v>107</v>
      </c>
      <c r="AU758" s="38" t="s">
        <v>107</v>
      </c>
      <c r="AV758" s="38" t="s">
        <v>107</v>
      </c>
      <c r="AW758" s="38" t="s">
        <v>107</v>
      </c>
      <c r="AX758" s="38">
        <v>3053577</v>
      </c>
      <c r="AY758" s="38">
        <v>3053577</v>
      </c>
      <c r="AZ758" s="38">
        <v>3053577</v>
      </c>
      <c r="BA758" s="38">
        <v>3053577</v>
      </c>
      <c r="BB758" s="38" t="s">
        <v>107</v>
      </c>
      <c r="BC758" s="38">
        <v>1587860</v>
      </c>
      <c r="BD758" s="38">
        <v>1099288</v>
      </c>
      <c r="BE758" s="38">
        <v>1832147</v>
      </c>
      <c r="BF758" s="38">
        <v>3908580</v>
      </c>
      <c r="BG758" s="38">
        <v>7695016</v>
      </c>
      <c r="BH758" s="38">
        <v>280929</v>
      </c>
      <c r="BI758" s="38">
        <v>4275009</v>
      </c>
      <c r="BJ758" s="38">
        <v>1038217</v>
      </c>
      <c r="BK758" s="38" t="s">
        <v>107</v>
      </c>
      <c r="BL758" s="38" t="s">
        <v>107</v>
      </c>
      <c r="BM758" s="38" t="s">
        <v>107</v>
      </c>
      <c r="BN758" s="38">
        <v>4275009</v>
      </c>
      <c r="BO758" s="38">
        <v>305358</v>
      </c>
      <c r="BP758" s="38">
        <v>3053577</v>
      </c>
      <c r="BQ758" s="38">
        <v>10382164</v>
      </c>
      <c r="BR758" s="38" t="s">
        <v>107</v>
      </c>
      <c r="BS758" s="38">
        <v>1343575</v>
      </c>
      <c r="BT758" s="330" t="s">
        <v>107</v>
      </c>
      <c r="BU758" s="38">
        <v>0</v>
      </c>
      <c r="BV758" s="38">
        <v>6107156</v>
      </c>
      <c r="BW758" s="38">
        <v>8550017</v>
      </c>
      <c r="BX758" s="38">
        <v>12214310</v>
      </c>
      <c r="BY758" s="53" t="s">
        <v>113</v>
      </c>
      <c r="BZ758" s="53" t="s">
        <v>113</v>
      </c>
      <c r="CA758" s="53" t="s">
        <v>113</v>
      </c>
      <c r="CB758" s="53" t="s">
        <v>113</v>
      </c>
      <c r="CC758" s="53" t="s">
        <v>113</v>
      </c>
      <c r="CD758" s="53" t="s">
        <v>113</v>
      </c>
      <c r="CE758" s="53" t="s">
        <v>114</v>
      </c>
      <c r="CF758" s="60" t="s">
        <v>107</v>
      </c>
      <c r="CG758" s="64" t="s">
        <v>107</v>
      </c>
      <c r="CH758" s="64" t="s">
        <v>107</v>
      </c>
      <c r="CI758" s="64" t="s">
        <v>107</v>
      </c>
      <c r="CJ758" s="64" t="s">
        <v>107</v>
      </c>
      <c r="CK758" s="64" t="s">
        <v>107</v>
      </c>
      <c r="CL758" s="64" t="s">
        <v>107</v>
      </c>
      <c r="CM758" s="64" t="s">
        <v>107</v>
      </c>
      <c r="CN758" s="64" t="s">
        <v>107</v>
      </c>
      <c r="CO758" s="64" t="s">
        <v>107</v>
      </c>
      <c r="CP758" s="64" t="s">
        <v>107</v>
      </c>
      <c r="CQ758" s="64" t="s">
        <v>107</v>
      </c>
      <c r="CR758" s="64" t="s">
        <v>107</v>
      </c>
      <c r="CS758" s="64" t="s">
        <v>107</v>
      </c>
      <c r="CT758" s="64" t="s">
        <v>107</v>
      </c>
      <c r="CU758" s="332">
        <v>15878603</v>
      </c>
      <c r="CV758" s="282">
        <v>1</v>
      </c>
    </row>
    <row r="759" spans="1:100" ht="38.25">
      <c r="A759" s="28">
        <v>1015</v>
      </c>
      <c r="B759" s="29" t="s">
        <v>254</v>
      </c>
      <c r="C759" s="29" t="s">
        <v>0</v>
      </c>
      <c r="D759" s="29" t="s">
        <v>337</v>
      </c>
      <c r="E759" s="42" t="s">
        <v>338</v>
      </c>
      <c r="F759" s="42" t="s">
        <v>107</v>
      </c>
      <c r="G759" s="30" t="s">
        <v>2104</v>
      </c>
      <c r="H759" s="42" t="s">
        <v>1813</v>
      </c>
      <c r="I759" s="28">
        <v>1806045</v>
      </c>
      <c r="J759" s="70" t="s">
        <v>2105</v>
      </c>
      <c r="K759" s="31" t="s">
        <v>366</v>
      </c>
      <c r="L759" s="32">
        <v>115</v>
      </c>
      <c r="M759" s="33">
        <v>5</v>
      </c>
      <c r="N759" s="202">
        <v>71300000</v>
      </c>
      <c r="O759" s="28" t="s">
        <v>338</v>
      </c>
      <c r="P759" s="28" t="s">
        <v>2415</v>
      </c>
      <c r="Q759" s="28" t="s">
        <v>112</v>
      </c>
      <c r="R759" s="28" t="s">
        <v>107</v>
      </c>
      <c r="S759" s="28" t="s">
        <v>107</v>
      </c>
      <c r="T759" s="42" t="s">
        <v>107</v>
      </c>
      <c r="U759" s="28" t="s">
        <v>107</v>
      </c>
      <c r="V759" s="28" t="s">
        <v>107</v>
      </c>
      <c r="W759" s="28" t="str">
        <f t="shared" si="11"/>
        <v>N.A.</v>
      </c>
      <c r="X759" s="57" t="s">
        <v>2412</v>
      </c>
      <c r="Y759" s="207">
        <v>0.01</v>
      </c>
      <c r="Z759" s="207">
        <v>0.01</v>
      </c>
      <c r="AA759" s="207">
        <v>0.01</v>
      </c>
      <c r="AB759" s="207">
        <v>0.01</v>
      </c>
      <c r="AC759" s="207">
        <v>0.01</v>
      </c>
      <c r="AD759" s="207">
        <v>1.4999999999999999E-2</v>
      </c>
      <c r="AE759" s="28" t="s">
        <v>1251</v>
      </c>
      <c r="AF759" s="28" t="s">
        <v>1251</v>
      </c>
      <c r="AG759" s="28" t="s">
        <v>1251</v>
      </c>
      <c r="AH759" s="37">
        <v>1</v>
      </c>
      <c r="AI759" s="38">
        <v>15267887</v>
      </c>
      <c r="AJ759" s="38">
        <v>549643</v>
      </c>
      <c r="AK759" s="38">
        <v>1160359</v>
      </c>
      <c r="AL759" s="38" t="s">
        <v>107</v>
      </c>
      <c r="AM759" s="38" t="s">
        <v>107</v>
      </c>
      <c r="AN759" s="38">
        <v>10992879</v>
      </c>
      <c r="AO759" s="38">
        <v>793930</v>
      </c>
      <c r="AP759" s="38">
        <v>1282502</v>
      </c>
      <c r="AQ759" s="38">
        <v>488572</v>
      </c>
      <c r="AR759" s="38" t="s">
        <v>107</v>
      </c>
      <c r="AS759" s="38" t="s">
        <v>107</v>
      </c>
      <c r="AT759" s="38" t="s">
        <v>107</v>
      </c>
      <c r="AU759" s="38" t="s">
        <v>107</v>
      </c>
      <c r="AV759" s="38" t="s">
        <v>107</v>
      </c>
      <c r="AW759" s="38">
        <v>2442862</v>
      </c>
      <c r="AX759" s="38">
        <v>3053577</v>
      </c>
      <c r="AY759" s="38">
        <v>3053577</v>
      </c>
      <c r="AZ759" s="38">
        <v>3053577</v>
      </c>
      <c r="BA759" s="38">
        <v>3053577</v>
      </c>
      <c r="BB759" s="38">
        <v>0</v>
      </c>
      <c r="BC759" s="38">
        <v>0</v>
      </c>
      <c r="BD759" s="38">
        <v>1099288</v>
      </c>
      <c r="BE759" s="38">
        <v>1832147</v>
      </c>
      <c r="BF759" s="38">
        <v>3908580</v>
      </c>
      <c r="BG759" s="38">
        <v>7695016</v>
      </c>
      <c r="BH759" s="38">
        <v>280929</v>
      </c>
      <c r="BI759" s="38">
        <v>4275009</v>
      </c>
      <c r="BJ759" s="38">
        <v>1038217</v>
      </c>
      <c r="BK759" s="38" t="s">
        <v>107</v>
      </c>
      <c r="BL759" s="38" t="s">
        <v>107</v>
      </c>
      <c r="BM759" s="38" t="s">
        <v>107</v>
      </c>
      <c r="BN759" s="38">
        <v>4275009</v>
      </c>
      <c r="BO759" s="38">
        <v>305358</v>
      </c>
      <c r="BP759" s="38">
        <v>3053577</v>
      </c>
      <c r="BQ759" s="38">
        <v>10382164</v>
      </c>
      <c r="BR759" s="38">
        <v>0</v>
      </c>
      <c r="BS759" s="38">
        <v>1343575</v>
      </c>
      <c r="BT759" s="330" t="s">
        <v>107</v>
      </c>
      <c r="BU759" s="38" t="s">
        <v>107</v>
      </c>
      <c r="BV759" s="38">
        <v>6107156</v>
      </c>
      <c r="BW759" s="38">
        <v>8550017</v>
      </c>
      <c r="BX759" s="38">
        <v>12214310</v>
      </c>
      <c r="BY759" s="41" t="s">
        <v>176</v>
      </c>
      <c r="BZ759" s="41" t="s">
        <v>176</v>
      </c>
      <c r="CA759" s="41" t="s">
        <v>176</v>
      </c>
      <c r="CB759" s="41" t="s">
        <v>176</v>
      </c>
      <c r="CC759" s="41" t="s">
        <v>176</v>
      </c>
      <c r="CD759" s="41" t="s">
        <v>176</v>
      </c>
      <c r="CE759" s="41" t="s">
        <v>107</v>
      </c>
      <c r="CF759" s="42" t="s">
        <v>107</v>
      </c>
      <c r="CG759" s="28" t="s">
        <v>107</v>
      </c>
      <c r="CH759" s="28" t="s">
        <v>107</v>
      </c>
      <c r="CI759" s="28" t="s">
        <v>107</v>
      </c>
      <c r="CJ759" s="28" t="s">
        <v>107</v>
      </c>
      <c r="CK759" s="28" t="s">
        <v>107</v>
      </c>
      <c r="CL759" s="28" t="s">
        <v>107</v>
      </c>
      <c r="CM759" s="28" t="s">
        <v>107</v>
      </c>
      <c r="CN759" s="28" t="s">
        <v>107</v>
      </c>
      <c r="CO759" s="28" t="s">
        <v>107</v>
      </c>
      <c r="CP759" s="28" t="s">
        <v>107</v>
      </c>
      <c r="CQ759" s="28" t="s">
        <v>107</v>
      </c>
      <c r="CR759" s="28" t="s">
        <v>107</v>
      </c>
      <c r="CS759" s="28" t="s">
        <v>107</v>
      </c>
      <c r="CT759" s="28" t="s">
        <v>107</v>
      </c>
      <c r="CU759" s="332">
        <v>15878603</v>
      </c>
      <c r="CV759" s="282">
        <v>1</v>
      </c>
    </row>
    <row r="760" spans="1:100" ht="38.25">
      <c r="A760" s="28">
        <v>1016</v>
      </c>
      <c r="B760" s="29" t="s">
        <v>254</v>
      </c>
      <c r="C760" s="29" t="s">
        <v>0</v>
      </c>
      <c r="D760" s="29" t="s">
        <v>337</v>
      </c>
      <c r="E760" s="42" t="s">
        <v>338</v>
      </c>
      <c r="F760" s="42" t="s">
        <v>107</v>
      </c>
      <c r="G760" s="30" t="s">
        <v>2106</v>
      </c>
      <c r="H760" s="42" t="s">
        <v>1813</v>
      </c>
      <c r="I760" s="28">
        <v>1806043</v>
      </c>
      <c r="J760" s="70" t="s">
        <v>2107</v>
      </c>
      <c r="K760" s="31" t="s">
        <v>366</v>
      </c>
      <c r="L760" s="32">
        <v>115</v>
      </c>
      <c r="M760" s="33">
        <v>5</v>
      </c>
      <c r="N760" s="202">
        <v>91300000</v>
      </c>
      <c r="O760" s="28" t="s">
        <v>338</v>
      </c>
      <c r="P760" s="28" t="s">
        <v>2415</v>
      </c>
      <c r="Q760" s="28" t="s">
        <v>112</v>
      </c>
      <c r="R760" s="28" t="s">
        <v>107</v>
      </c>
      <c r="S760" s="28" t="s">
        <v>107</v>
      </c>
      <c r="T760" s="42" t="s">
        <v>107</v>
      </c>
      <c r="U760" s="28" t="s">
        <v>107</v>
      </c>
      <c r="V760" s="28" t="s">
        <v>107</v>
      </c>
      <c r="W760" s="28" t="str">
        <f t="shared" si="11"/>
        <v>N.A.</v>
      </c>
      <c r="X760" s="57" t="s">
        <v>2412</v>
      </c>
      <c r="Y760" s="207">
        <v>0.01</v>
      </c>
      <c r="Z760" s="207">
        <v>0.01</v>
      </c>
      <c r="AA760" s="207">
        <v>0.01</v>
      </c>
      <c r="AB760" s="207">
        <v>0.01</v>
      </c>
      <c r="AC760" s="207">
        <v>0.01</v>
      </c>
      <c r="AD760" s="207">
        <v>1.4999999999999999E-2</v>
      </c>
      <c r="AE760" s="28" t="s">
        <v>1251</v>
      </c>
      <c r="AF760" s="28" t="s">
        <v>1251</v>
      </c>
      <c r="AG760" s="28" t="s">
        <v>1251</v>
      </c>
      <c r="AH760" s="37">
        <v>1</v>
      </c>
      <c r="AI760" s="38">
        <v>15267887</v>
      </c>
      <c r="AJ760" s="38">
        <v>549643</v>
      </c>
      <c r="AK760" s="38">
        <v>1160359</v>
      </c>
      <c r="AL760" s="38" t="s">
        <v>107</v>
      </c>
      <c r="AM760" s="38" t="s">
        <v>107</v>
      </c>
      <c r="AN760" s="38">
        <v>10992879</v>
      </c>
      <c r="AO760" s="38">
        <v>793930</v>
      </c>
      <c r="AP760" s="38">
        <v>1282502</v>
      </c>
      <c r="AQ760" s="38">
        <v>488572</v>
      </c>
      <c r="AR760" s="38" t="s">
        <v>107</v>
      </c>
      <c r="AS760" s="38" t="s">
        <v>107</v>
      </c>
      <c r="AT760" s="38" t="s">
        <v>107</v>
      </c>
      <c r="AU760" s="38" t="s">
        <v>107</v>
      </c>
      <c r="AV760" s="38" t="s">
        <v>107</v>
      </c>
      <c r="AW760" s="38">
        <v>2442862</v>
      </c>
      <c r="AX760" s="38">
        <v>3053577</v>
      </c>
      <c r="AY760" s="38">
        <v>3053577</v>
      </c>
      <c r="AZ760" s="38">
        <v>3053577</v>
      </c>
      <c r="BA760" s="38">
        <v>3053577</v>
      </c>
      <c r="BB760" s="38">
        <v>0</v>
      </c>
      <c r="BC760" s="38">
        <v>0</v>
      </c>
      <c r="BD760" s="38">
        <v>1099288</v>
      </c>
      <c r="BE760" s="38">
        <v>1832147</v>
      </c>
      <c r="BF760" s="38">
        <v>3908580</v>
      </c>
      <c r="BG760" s="38">
        <v>7695016</v>
      </c>
      <c r="BH760" s="38">
        <v>280929</v>
      </c>
      <c r="BI760" s="38">
        <v>4275009</v>
      </c>
      <c r="BJ760" s="38">
        <v>1038217</v>
      </c>
      <c r="BK760" s="38" t="s">
        <v>107</v>
      </c>
      <c r="BL760" s="38" t="s">
        <v>107</v>
      </c>
      <c r="BM760" s="38" t="s">
        <v>107</v>
      </c>
      <c r="BN760" s="38">
        <v>4275009</v>
      </c>
      <c r="BO760" s="38">
        <v>305358</v>
      </c>
      <c r="BP760" s="38">
        <v>3053577</v>
      </c>
      <c r="BQ760" s="38">
        <v>10382164</v>
      </c>
      <c r="BR760" s="38">
        <v>0</v>
      </c>
      <c r="BS760" s="38">
        <v>1343575</v>
      </c>
      <c r="BT760" s="330" t="s">
        <v>107</v>
      </c>
      <c r="BU760" s="38" t="s">
        <v>107</v>
      </c>
      <c r="BV760" s="38">
        <v>6107156</v>
      </c>
      <c r="BW760" s="38">
        <v>8550017</v>
      </c>
      <c r="BX760" s="38">
        <v>12214310</v>
      </c>
      <c r="BY760" s="41" t="s">
        <v>176</v>
      </c>
      <c r="BZ760" s="41" t="s">
        <v>176</v>
      </c>
      <c r="CA760" s="41" t="s">
        <v>176</v>
      </c>
      <c r="CB760" s="41" t="s">
        <v>176</v>
      </c>
      <c r="CC760" s="41" t="s">
        <v>176</v>
      </c>
      <c r="CD760" s="41" t="s">
        <v>176</v>
      </c>
      <c r="CE760" s="41" t="s">
        <v>107</v>
      </c>
      <c r="CF760" s="42" t="s">
        <v>107</v>
      </c>
      <c r="CG760" s="28" t="s">
        <v>107</v>
      </c>
      <c r="CH760" s="28" t="s">
        <v>107</v>
      </c>
      <c r="CI760" s="28" t="s">
        <v>107</v>
      </c>
      <c r="CJ760" s="28" t="s">
        <v>107</v>
      </c>
      <c r="CK760" s="28" t="s">
        <v>107</v>
      </c>
      <c r="CL760" s="28" t="s">
        <v>107</v>
      </c>
      <c r="CM760" s="28" t="s">
        <v>107</v>
      </c>
      <c r="CN760" s="28" t="s">
        <v>107</v>
      </c>
      <c r="CO760" s="28" t="s">
        <v>107</v>
      </c>
      <c r="CP760" s="28" t="s">
        <v>107</v>
      </c>
      <c r="CQ760" s="28" t="s">
        <v>107</v>
      </c>
      <c r="CR760" s="28" t="s">
        <v>107</v>
      </c>
      <c r="CS760" s="28" t="s">
        <v>107</v>
      </c>
      <c r="CT760" s="28" t="s">
        <v>107</v>
      </c>
      <c r="CU760" s="332">
        <v>15878603</v>
      </c>
      <c r="CV760" s="282">
        <v>1</v>
      </c>
    </row>
    <row r="761" spans="1:100" ht="63.75">
      <c r="A761" s="28">
        <v>1017</v>
      </c>
      <c r="B761" s="29" t="s">
        <v>254</v>
      </c>
      <c r="C761" s="29" t="s">
        <v>0</v>
      </c>
      <c r="D761" s="29" t="s">
        <v>337</v>
      </c>
      <c r="E761" s="42" t="s">
        <v>338</v>
      </c>
      <c r="F761" s="42" t="s">
        <v>107</v>
      </c>
      <c r="G761" s="30" t="s">
        <v>2108</v>
      </c>
      <c r="H761" s="42" t="s">
        <v>1813</v>
      </c>
      <c r="I761" s="28">
        <v>1806037</v>
      </c>
      <c r="J761" s="70" t="s">
        <v>2109</v>
      </c>
      <c r="K761" s="31" t="s">
        <v>369</v>
      </c>
      <c r="L761" s="32">
        <v>165</v>
      </c>
      <c r="M761" s="33">
        <v>5</v>
      </c>
      <c r="N761" s="202">
        <v>115400000</v>
      </c>
      <c r="O761" s="28" t="s">
        <v>982</v>
      </c>
      <c r="P761" s="28" t="s">
        <v>130</v>
      </c>
      <c r="Q761" s="28" t="s">
        <v>112</v>
      </c>
      <c r="R761" s="28" t="s">
        <v>107</v>
      </c>
      <c r="S761" s="28" t="s">
        <v>107</v>
      </c>
      <c r="T761" s="42" t="s">
        <v>107</v>
      </c>
      <c r="U761" s="28" t="s">
        <v>107</v>
      </c>
      <c r="V761" s="28" t="s">
        <v>107</v>
      </c>
      <c r="W761" s="28" t="str">
        <f t="shared" si="11"/>
        <v>N.A.</v>
      </c>
      <c r="X761" s="57" t="s">
        <v>2413</v>
      </c>
      <c r="Y761" s="207">
        <v>0.01</v>
      </c>
      <c r="Z761" s="207">
        <v>0.01</v>
      </c>
      <c r="AA761" s="207">
        <v>0.01</v>
      </c>
      <c r="AB761" s="207">
        <v>0.01</v>
      </c>
      <c r="AC761" s="207">
        <v>0.01</v>
      </c>
      <c r="AD761" s="207">
        <v>1.4999999999999999E-2</v>
      </c>
      <c r="AE761" s="28" t="s">
        <v>1251</v>
      </c>
      <c r="AF761" s="28" t="s">
        <v>1251</v>
      </c>
      <c r="AG761" s="28" t="s">
        <v>1251</v>
      </c>
      <c r="AH761" s="37">
        <v>1</v>
      </c>
      <c r="AI761" s="38">
        <v>15267887</v>
      </c>
      <c r="AJ761" s="38">
        <v>549643</v>
      </c>
      <c r="AK761" s="38">
        <v>1160359</v>
      </c>
      <c r="AL761" s="38" t="s">
        <v>107</v>
      </c>
      <c r="AM761" s="38" t="s">
        <v>107</v>
      </c>
      <c r="AN761" s="38">
        <v>10992879</v>
      </c>
      <c r="AO761" s="38">
        <v>793930</v>
      </c>
      <c r="AP761" s="38" t="s">
        <v>107</v>
      </c>
      <c r="AQ761" s="38">
        <v>488572</v>
      </c>
      <c r="AR761" s="38" t="s">
        <v>107</v>
      </c>
      <c r="AS761" s="38" t="s">
        <v>107</v>
      </c>
      <c r="AT761" s="38" t="s">
        <v>107</v>
      </c>
      <c r="AU761" s="38" t="s">
        <v>107</v>
      </c>
      <c r="AV761" s="38" t="s">
        <v>107</v>
      </c>
      <c r="AW761" s="38" t="s">
        <v>107</v>
      </c>
      <c r="AX761" s="38">
        <v>3053577</v>
      </c>
      <c r="AY761" s="38">
        <v>3053577</v>
      </c>
      <c r="AZ761" s="38">
        <v>3053577</v>
      </c>
      <c r="BA761" s="38">
        <v>3053577</v>
      </c>
      <c r="BB761" s="38">
        <v>0</v>
      </c>
      <c r="BC761" s="38">
        <v>0</v>
      </c>
      <c r="BD761" s="38">
        <v>1099288</v>
      </c>
      <c r="BE761" s="38">
        <v>1832147</v>
      </c>
      <c r="BF761" s="38">
        <v>3908580</v>
      </c>
      <c r="BG761" s="38">
        <v>7695016</v>
      </c>
      <c r="BH761" s="38">
        <v>280929</v>
      </c>
      <c r="BI761" s="38">
        <v>4275009</v>
      </c>
      <c r="BJ761" s="38">
        <v>1038217</v>
      </c>
      <c r="BK761" s="38" t="s">
        <v>107</v>
      </c>
      <c r="BL761" s="38" t="s">
        <v>107</v>
      </c>
      <c r="BM761" s="38" t="s">
        <v>107</v>
      </c>
      <c r="BN761" s="38">
        <v>4275009</v>
      </c>
      <c r="BO761" s="38">
        <v>305358</v>
      </c>
      <c r="BP761" s="38">
        <v>3053577</v>
      </c>
      <c r="BQ761" s="38">
        <v>10382164</v>
      </c>
      <c r="BR761" s="38">
        <v>0</v>
      </c>
      <c r="BS761" s="38">
        <v>1343575</v>
      </c>
      <c r="BT761" s="330" t="s">
        <v>107</v>
      </c>
      <c r="BU761" s="38" t="s">
        <v>107</v>
      </c>
      <c r="BV761" s="38">
        <v>6107156</v>
      </c>
      <c r="BW761" s="38">
        <v>8550017</v>
      </c>
      <c r="BX761" s="38">
        <v>12214310</v>
      </c>
      <c r="BY761" s="41" t="s">
        <v>176</v>
      </c>
      <c r="BZ761" s="41" t="s">
        <v>176</v>
      </c>
      <c r="CA761" s="41" t="s">
        <v>176</v>
      </c>
      <c r="CB761" s="41" t="s">
        <v>176</v>
      </c>
      <c r="CC761" s="41" t="s">
        <v>176</v>
      </c>
      <c r="CD761" s="41" t="s">
        <v>176</v>
      </c>
      <c r="CE761" s="41" t="s">
        <v>107</v>
      </c>
      <c r="CF761" s="42" t="s">
        <v>107</v>
      </c>
      <c r="CG761" s="28" t="s">
        <v>107</v>
      </c>
      <c r="CH761" s="28" t="s">
        <v>107</v>
      </c>
      <c r="CI761" s="28" t="s">
        <v>107</v>
      </c>
      <c r="CJ761" s="28" t="s">
        <v>107</v>
      </c>
      <c r="CK761" s="28" t="s">
        <v>107</v>
      </c>
      <c r="CL761" s="28" t="s">
        <v>107</v>
      </c>
      <c r="CM761" s="28" t="s">
        <v>107</v>
      </c>
      <c r="CN761" s="28" t="s">
        <v>107</v>
      </c>
      <c r="CO761" s="28" t="s">
        <v>107</v>
      </c>
      <c r="CP761" s="28" t="s">
        <v>107</v>
      </c>
      <c r="CQ761" s="28" t="s">
        <v>107</v>
      </c>
      <c r="CR761" s="28" t="s">
        <v>107</v>
      </c>
      <c r="CS761" s="28" t="s">
        <v>107</v>
      </c>
      <c r="CT761" s="28" t="s">
        <v>107</v>
      </c>
      <c r="CU761" s="332">
        <v>15878603</v>
      </c>
      <c r="CV761" s="282">
        <v>1</v>
      </c>
    </row>
    <row r="762" spans="1:100" ht="51">
      <c r="A762" s="28">
        <v>1018</v>
      </c>
      <c r="B762" s="29" t="s">
        <v>254</v>
      </c>
      <c r="C762" s="29" t="s">
        <v>0</v>
      </c>
      <c r="D762" s="29" t="s">
        <v>337</v>
      </c>
      <c r="E762" s="42" t="s">
        <v>346</v>
      </c>
      <c r="F762" s="42" t="s">
        <v>107</v>
      </c>
      <c r="G762" s="42" t="s">
        <v>2110</v>
      </c>
      <c r="H762" s="42" t="s">
        <v>1934</v>
      </c>
      <c r="I762" s="28">
        <v>8806027</v>
      </c>
      <c r="J762" s="70" t="s">
        <v>2111</v>
      </c>
      <c r="K762" s="31" t="s">
        <v>428</v>
      </c>
      <c r="L762" s="32">
        <v>138</v>
      </c>
      <c r="M762" s="33">
        <v>5</v>
      </c>
      <c r="N762" s="34">
        <v>106000000</v>
      </c>
      <c r="O762" s="28" t="s">
        <v>346</v>
      </c>
      <c r="P762" s="28" t="s">
        <v>2415</v>
      </c>
      <c r="Q762" s="28" t="s">
        <v>112</v>
      </c>
      <c r="R762" s="28" t="s">
        <v>107</v>
      </c>
      <c r="S762" s="28" t="s">
        <v>107</v>
      </c>
      <c r="T762" s="42" t="s">
        <v>107</v>
      </c>
      <c r="U762" s="28" t="s">
        <v>107</v>
      </c>
      <c r="V762" s="28" t="s">
        <v>107</v>
      </c>
      <c r="W762" s="28" t="str">
        <f t="shared" si="11"/>
        <v>N.A.</v>
      </c>
      <c r="X762" s="57" t="s">
        <v>2412</v>
      </c>
      <c r="Y762" s="206">
        <v>0.04</v>
      </c>
      <c r="Z762" s="206">
        <v>0.04</v>
      </c>
      <c r="AA762" s="206">
        <v>0.04</v>
      </c>
      <c r="AB762" s="206">
        <v>0.04</v>
      </c>
      <c r="AC762" s="206">
        <v>0.04</v>
      </c>
      <c r="AD762" s="206">
        <v>0.04</v>
      </c>
      <c r="AE762" s="28" t="s">
        <v>113</v>
      </c>
      <c r="AF762" s="28" t="s">
        <v>113</v>
      </c>
      <c r="AG762" s="28" t="s">
        <v>113</v>
      </c>
      <c r="AH762" s="37">
        <v>1</v>
      </c>
      <c r="AI762" s="38">
        <v>8678197</v>
      </c>
      <c r="AJ762" s="38">
        <v>588884</v>
      </c>
      <c r="AK762" s="38">
        <v>707838</v>
      </c>
      <c r="AL762" s="38" t="s">
        <v>107</v>
      </c>
      <c r="AM762" s="38" t="s">
        <v>107</v>
      </c>
      <c r="AN762" s="38">
        <v>9454748</v>
      </c>
      <c r="AO762" s="38">
        <v>0</v>
      </c>
      <c r="AP762" s="38">
        <v>365108</v>
      </c>
      <c r="AQ762" s="38">
        <v>388664</v>
      </c>
      <c r="AR762" s="38">
        <v>0</v>
      </c>
      <c r="AS762" s="38" t="s">
        <v>107</v>
      </c>
      <c r="AT762" s="38" t="s">
        <v>107</v>
      </c>
      <c r="AU762" s="38" t="s">
        <v>107</v>
      </c>
      <c r="AV762" s="38" t="s">
        <v>107</v>
      </c>
      <c r="AW762" s="38" t="s">
        <v>107</v>
      </c>
      <c r="AX762" s="38">
        <v>2991531</v>
      </c>
      <c r="AY762" s="38" t="s">
        <v>107</v>
      </c>
      <c r="AZ762" s="38">
        <v>4319841</v>
      </c>
      <c r="BA762" s="38">
        <v>2826643</v>
      </c>
      <c r="BB762" s="38" t="s">
        <v>107</v>
      </c>
      <c r="BC762" s="38" t="s">
        <v>107</v>
      </c>
      <c r="BD762" s="38">
        <v>179314</v>
      </c>
      <c r="BE762" s="38">
        <v>1526387</v>
      </c>
      <c r="BF762" s="38">
        <v>1385609</v>
      </c>
      <c r="BG762" s="38">
        <v>3879706</v>
      </c>
      <c r="BH762" s="38">
        <v>114109</v>
      </c>
      <c r="BI762" s="38">
        <v>2355536</v>
      </c>
      <c r="BJ762" s="38">
        <v>782462</v>
      </c>
      <c r="BK762" s="38" t="s">
        <v>107</v>
      </c>
      <c r="BL762" s="38" t="s">
        <v>107</v>
      </c>
      <c r="BM762" s="38" t="s">
        <v>107</v>
      </c>
      <c r="BN762" s="38">
        <v>9577007</v>
      </c>
      <c r="BO762" s="38">
        <v>114109</v>
      </c>
      <c r="BP762" s="38" t="s">
        <v>107</v>
      </c>
      <c r="BQ762" s="38" t="s">
        <v>107</v>
      </c>
      <c r="BR762" s="38" t="s">
        <v>107</v>
      </c>
      <c r="BS762" s="38">
        <v>744349</v>
      </c>
      <c r="BT762" s="330" t="s">
        <v>107</v>
      </c>
      <c r="BU762" s="38" t="s">
        <v>107</v>
      </c>
      <c r="BV762" s="38" t="s">
        <v>107</v>
      </c>
      <c r="BW762" s="38" t="s">
        <v>107</v>
      </c>
      <c r="BX762" s="38" t="s">
        <v>107</v>
      </c>
      <c r="BY762" s="42" t="s">
        <v>113</v>
      </c>
      <c r="BZ762" s="42" t="s">
        <v>113</v>
      </c>
      <c r="CA762" s="42" t="s">
        <v>114</v>
      </c>
      <c r="CB762" s="42" t="s">
        <v>114</v>
      </c>
      <c r="CC762" s="42" t="s">
        <v>114</v>
      </c>
      <c r="CD762" s="42" t="s">
        <v>114</v>
      </c>
      <c r="CE762" s="42" t="s">
        <v>114</v>
      </c>
      <c r="CF762" s="42" t="s">
        <v>107</v>
      </c>
      <c r="CG762" s="28" t="s">
        <v>107</v>
      </c>
      <c r="CH762" s="28" t="s">
        <v>107</v>
      </c>
      <c r="CI762" s="28" t="s">
        <v>107</v>
      </c>
      <c r="CJ762" s="28" t="s">
        <v>107</v>
      </c>
      <c r="CK762" s="28" t="s">
        <v>107</v>
      </c>
      <c r="CL762" s="28" t="s">
        <v>107</v>
      </c>
      <c r="CM762" s="28" t="s">
        <v>107</v>
      </c>
      <c r="CN762" s="28" t="s">
        <v>107</v>
      </c>
      <c r="CO762" s="28" t="s">
        <v>107</v>
      </c>
      <c r="CP762" s="28" t="s">
        <v>107</v>
      </c>
      <c r="CQ762" s="28" t="s">
        <v>107</v>
      </c>
      <c r="CR762" s="28" t="s">
        <v>107</v>
      </c>
      <c r="CS762" s="28" t="s">
        <v>107</v>
      </c>
      <c r="CT762" s="28" t="s">
        <v>107</v>
      </c>
      <c r="CU762" s="332">
        <v>11372216</v>
      </c>
      <c r="CV762" s="282">
        <v>1</v>
      </c>
    </row>
    <row r="763" spans="1:100" ht="51">
      <c r="A763" s="28">
        <v>1019</v>
      </c>
      <c r="B763" s="29" t="s">
        <v>254</v>
      </c>
      <c r="C763" s="29" t="s">
        <v>0</v>
      </c>
      <c r="D763" s="29" t="s">
        <v>337</v>
      </c>
      <c r="E763" s="42" t="s">
        <v>346</v>
      </c>
      <c r="F763" s="42" t="s">
        <v>107</v>
      </c>
      <c r="G763" s="42" t="s">
        <v>1978</v>
      </c>
      <c r="H763" s="42" t="s">
        <v>1934</v>
      </c>
      <c r="I763" s="28">
        <v>8806028</v>
      </c>
      <c r="J763" s="70" t="s">
        <v>2112</v>
      </c>
      <c r="K763" s="31" t="s">
        <v>428</v>
      </c>
      <c r="L763" s="32">
        <v>138</v>
      </c>
      <c r="M763" s="33">
        <v>5</v>
      </c>
      <c r="N763" s="34">
        <v>108000000</v>
      </c>
      <c r="O763" s="28" t="s">
        <v>346</v>
      </c>
      <c r="P763" s="28" t="s">
        <v>2415</v>
      </c>
      <c r="Q763" s="28" t="s">
        <v>112</v>
      </c>
      <c r="R763" s="28" t="s">
        <v>107</v>
      </c>
      <c r="S763" s="28" t="s">
        <v>107</v>
      </c>
      <c r="T763" s="42" t="s">
        <v>107</v>
      </c>
      <c r="U763" s="28" t="s">
        <v>107</v>
      </c>
      <c r="V763" s="28" t="s">
        <v>107</v>
      </c>
      <c r="W763" s="28" t="str">
        <f t="shared" si="11"/>
        <v>N.A.</v>
      </c>
      <c r="X763" s="57" t="s">
        <v>2412</v>
      </c>
      <c r="Y763" s="206">
        <v>0.04</v>
      </c>
      <c r="Z763" s="206">
        <v>0.04</v>
      </c>
      <c r="AA763" s="206">
        <v>0.04</v>
      </c>
      <c r="AB763" s="206">
        <v>0.04</v>
      </c>
      <c r="AC763" s="206">
        <v>0.04</v>
      </c>
      <c r="AD763" s="206">
        <v>0.04</v>
      </c>
      <c r="AE763" s="28" t="s">
        <v>113</v>
      </c>
      <c r="AF763" s="28" t="s">
        <v>113</v>
      </c>
      <c r="AG763" s="28" t="s">
        <v>113</v>
      </c>
      <c r="AH763" s="37">
        <v>1</v>
      </c>
      <c r="AI763" s="38">
        <v>8678197</v>
      </c>
      <c r="AJ763" s="38">
        <v>588884</v>
      </c>
      <c r="AK763" s="38">
        <v>707838</v>
      </c>
      <c r="AL763" s="38" t="s">
        <v>107</v>
      </c>
      <c r="AM763" s="38" t="s">
        <v>107</v>
      </c>
      <c r="AN763" s="38">
        <v>9454748</v>
      </c>
      <c r="AO763" s="38">
        <v>0</v>
      </c>
      <c r="AP763" s="38">
        <v>365108</v>
      </c>
      <c r="AQ763" s="38">
        <v>388664</v>
      </c>
      <c r="AR763" s="38">
        <v>0</v>
      </c>
      <c r="AS763" s="38" t="s">
        <v>107</v>
      </c>
      <c r="AT763" s="38" t="s">
        <v>107</v>
      </c>
      <c r="AU763" s="38" t="s">
        <v>107</v>
      </c>
      <c r="AV763" s="38" t="s">
        <v>107</v>
      </c>
      <c r="AW763" s="38" t="s">
        <v>107</v>
      </c>
      <c r="AX763" s="38">
        <v>2991531</v>
      </c>
      <c r="AY763" s="38" t="s">
        <v>107</v>
      </c>
      <c r="AZ763" s="38">
        <v>4319841</v>
      </c>
      <c r="BA763" s="38">
        <v>2826643</v>
      </c>
      <c r="BB763" s="38" t="s">
        <v>107</v>
      </c>
      <c r="BC763" s="38" t="s">
        <v>107</v>
      </c>
      <c r="BD763" s="38">
        <v>179314</v>
      </c>
      <c r="BE763" s="38">
        <v>1526387</v>
      </c>
      <c r="BF763" s="38">
        <v>1385609</v>
      </c>
      <c r="BG763" s="38">
        <v>3879706</v>
      </c>
      <c r="BH763" s="38">
        <v>114109</v>
      </c>
      <c r="BI763" s="38">
        <v>2355536</v>
      </c>
      <c r="BJ763" s="38">
        <v>782462</v>
      </c>
      <c r="BK763" s="38" t="s">
        <v>107</v>
      </c>
      <c r="BL763" s="38" t="s">
        <v>107</v>
      </c>
      <c r="BM763" s="38" t="s">
        <v>107</v>
      </c>
      <c r="BN763" s="38">
        <v>9577007</v>
      </c>
      <c r="BO763" s="38">
        <v>114109</v>
      </c>
      <c r="BP763" s="38" t="s">
        <v>107</v>
      </c>
      <c r="BQ763" s="38" t="s">
        <v>107</v>
      </c>
      <c r="BR763" s="38" t="s">
        <v>107</v>
      </c>
      <c r="BS763" s="38">
        <v>744349</v>
      </c>
      <c r="BT763" s="330" t="s">
        <v>107</v>
      </c>
      <c r="BU763" s="38" t="s">
        <v>107</v>
      </c>
      <c r="BV763" s="38" t="s">
        <v>107</v>
      </c>
      <c r="BW763" s="38" t="s">
        <v>107</v>
      </c>
      <c r="BX763" s="38" t="s">
        <v>107</v>
      </c>
      <c r="BY763" s="42" t="s">
        <v>113</v>
      </c>
      <c r="BZ763" s="42" t="s">
        <v>113</v>
      </c>
      <c r="CA763" s="42" t="s">
        <v>114</v>
      </c>
      <c r="CB763" s="42" t="s">
        <v>114</v>
      </c>
      <c r="CC763" s="42" t="s">
        <v>114</v>
      </c>
      <c r="CD763" s="42" t="s">
        <v>114</v>
      </c>
      <c r="CE763" s="42" t="s">
        <v>114</v>
      </c>
      <c r="CF763" s="42" t="s">
        <v>107</v>
      </c>
      <c r="CG763" s="28" t="s">
        <v>107</v>
      </c>
      <c r="CH763" s="28" t="s">
        <v>107</v>
      </c>
      <c r="CI763" s="28" t="s">
        <v>107</v>
      </c>
      <c r="CJ763" s="28" t="s">
        <v>107</v>
      </c>
      <c r="CK763" s="28" t="s">
        <v>107</v>
      </c>
      <c r="CL763" s="28" t="s">
        <v>107</v>
      </c>
      <c r="CM763" s="28" t="s">
        <v>107</v>
      </c>
      <c r="CN763" s="28" t="s">
        <v>107</v>
      </c>
      <c r="CO763" s="28" t="s">
        <v>107</v>
      </c>
      <c r="CP763" s="28" t="s">
        <v>107</v>
      </c>
      <c r="CQ763" s="28" t="s">
        <v>107</v>
      </c>
      <c r="CR763" s="28" t="s">
        <v>107</v>
      </c>
      <c r="CS763" s="28" t="s">
        <v>107</v>
      </c>
      <c r="CT763" s="28" t="s">
        <v>107</v>
      </c>
      <c r="CU763" s="332">
        <v>11372216</v>
      </c>
      <c r="CV763" s="282">
        <v>1</v>
      </c>
    </row>
    <row r="764" spans="1:100" ht="38.25">
      <c r="A764" s="28">
        <v>1020</v>
      </c>
      <c r="B764" s="49" t="s">
        <v>254</v>
      </c>
      <c r="C764" s="29" t="s">
        <v>0</v>
      </c>
      <c r="D764" s="29" t="s">
        <v>337</v>
      </c>
      <c r="E764" s="42" t="s">
        <v>338</v>
      </c>
      <c r="F764" s="42" t="s">
        <v>107</v>
      </c>
      <c r="G764" s="116" t="s">
        <v>2113</v>
      </c>
      <c r="H764" s="60" t="s">
        <v>530</v>
      </c>
      <c r="I764" s="28">
        <v>4206080</v>
      </c>
      <c r="J764" s="70" t="s">
        <v>2114</v>
      </c>
      <c r="K764" s="31" t="s">
        <v>369</v>
      </c>
      <c r="L764" s="49">
        <v>173</v>
      </c>
      <c r="M764" s="49">
        <v>5</v>
      </c>
      <c r="N764" s="202">
        <v>162000000</v>
      </c>
      <c r="O764" s="49" t="s">
        <v>338</v>
      </c>
      <c r="P764" s="28" t="s">
        <v>130</v>
      </c>
      <c r="Q764" s="49" t="s">
        <v>112</v>
      </c>
      <c r="R764" s="28" t="s">
        <v>107</v>
      </c>
      <c r="S764" s="28" t="s">
        <v>107</v>
      </c>
      <c r="T764" s="42" t="s">
        <v>107</v>
      </c>
      <c r="U764" s="28" t="s">
        <v>107</v>
      </c>
      <c r="V764" s="28" t="s">
        <v>107</v>
      </c>
      <c r="W764" s="28" t="str">
        <f t="shared" si="11"/>
        <v>N.A.</v>
      </c>
      <c r="X764" s="57" t="s">
        <v>2414</v>
      </c>
      <c r="Y764" s="208">
        <v>4.9000000000000002E-2</v>
      </c>
      <c r="Z764" s="207">
        <v>4.9000000000000002E-2</v>
      </c>
      <c r="AA764" s="207">
        <v>5.0999999999999997E-2</v>
      </c>
      <c r="AB764" s="207">
        <v>0.06</v>
      </c>
      <c r="AC764" s="207">
        <v>6.5000000000000002E-2</v>
      </c>
      <c r="AD764" s="207">
        <v>7.4999999999999997E-2</v>
      </c>
      <c r="AE764" s="28" t="s">
        <v>1251</v>
      </c>
      <c r="AF764" s="28" t="s">
        <v>1251</v>
      </c>
      <c r="AG764" s="28" t="s">
        <v>1251</v>
      </c>
      <c r="AH764" s="123">
        <v>1</v>
      </c>
      <c r="AI764" s="38">
        <v>8678197</v>
      </c>
      <c r="AJ764" s="38">
        <v>549643</v>
      </c>
      <c r="AK764" s="38">
        <v>1160359</v>
      </c>
      <c r="AL764" s="38" t="s">
        <v>107</v>
      </c>
      <c r="AM764" s="38" t="s">
        <v>107</v>
      </c>
      <c r="AN764" s="38">
        <v>10992879</v>
      </c>
      <c r="AO764" s="38">
        <v>793930</v>
      </c>
      <c r="AP764" s="38">
        <v>1282502</v>
      </c>
      <c r="AQ764" s="38">
        <v>488572</v>
      </c>
      <c r="AR764" s="38" t="s">
        <v>107</v>
      </c>
      <c r="AS764" s="38" t="s">
        <v>107</v>
      </c>
      <c r="AT764" s="38" t="s">
        <v>107</v>
      </c>
      <c r="AU764" s="38" t="s">
        <v>107</v>
      </c>
      <c r="AV764" s="38" t="s">
        <v>107</v>
      </c>
      <c r="AW764" s="38" t="s">
        <v>107</v>
      </c>
      <c r="AX764" s="38">
        <v>3053577</v>
      </c>
      <c r="AY764" s="38">
        <v>3053577</v>
      </c>
      <c r="AZ764" s="38">
        <v>3053577</v>
      </c>
      <c r="BA764" s="38">
        <v>3053577</v>
      </c>
      <c r="BB764" s="38" t="s">
        <v>107</v>
      </c>
      <c r="BC764" s="38">
        <v>1587860</v>
      </c>
      <c r="BD764" s="38">
        <v>1099288</v>
      </c>
      <c r="BE764" s="38">
        <v>1832147</v>
      </c>
      <c r="BF764" s="38">
        <v>3908580</v>
      </c>
      <c r="BG764" s="38">
        <v>7695016</v>
      </c>
      <c r="BH764" s="38">
        <v>280929</v>
      </c>
      <c r="BI764" s="38">
        <v>4275009</v>
      </c>
      <c r="BJ764" s="38">
        <v>1038217</v>
      </c>
      <c r="BK764" s="38" t="s">
        <v>107</v>
      </c>
      <c r="BL764" s="38" t="s">
        <v>107</v>
      </c>
      <c r="BM764" s="38" t="s">
        <v>107</v>
      </c>
      <c r="BN764" s="38">
        <v>4275009</v>
      </c>
      <c r="BO764" s="38">
        <v>305358</v>
      </c>
      <c r="BP764" s="38">
        <v>3053577</v>
      </c>
      <c r="BQ764" s="38">
        <v>10382164</v>
      </c>
      <c r="BR764" s="38" t="s">
        <v>107</v>
      </c>
      <c r="BS764" s="38">
        <v>1343575</v>
      </c>
      <c r="BT764" s="330" t="s">
        <v>107</v>
      </c>
      <c r="BU764" s="38">
        <v>0</v>
      </c>
      <c r="BV764" s="38">
        <v>6107156</v>
      </c>
      <c r="BW764" s="38">
        <v>8550017</v>
      </c>
      <c r="BX764" s="38">
        <v>12214310</v>
      </c>
      <c r="BY764" s="53" t="s">
        <v>113</v>
      </c>
      <c r="BZ764" s="53" t="s">
        <v>113</v>
      </c>
      <c r="CA764" s="53" t="s">
        <v>113</v>
      </c>
      <c r="CB764" s="53" t="s">
        <v>113</v>
      </c>
      <c r="CC764" s="53" t="s">
        <v>113</v>
      </c>
      <c r="CD764" s="53" t="s">
        <v>113</v>
      </c>
      <c r="CE764" s="53" t="s">
        <v>114</v>
      </c>
      <c r="CF764" s="49" t="s">
        <v>107</v>
      </c>
      <c r="CG764" s="49" t="s">
        <v>107</v>
      </c>
      <c r="CH764" s="49" t="s">
        <v>107</v>
      </c>
      <c r="CI764" s="49" t="s">
        <v>107</v>
      </c>
      <c r="CJ764" s="49" t="s">
        <v>107</v>
      </c>
      <c r="CK764" s="49" t="s">
        <v>107</v>
      </c>
      <c r="CL764" s="49" t="s">
        <v>107</v>
      </c>
      <c r="CM764" s="49" t="s">
        <v>107</v>
      </c>
      <c r="CN764" s="49" t="s">
        <v>107</v>
      </c>
      <c r="CO764" s="49" t="s">
        <v>107</v>
      </c>
      <c r="CP764" s="49" t="s">
        <v>107</v>
      </c>
      <c r="CQ764" s="49" t="s">
        <v>107</v>
      </c>
      <c r="CR764" s="49" t="s">
        <v>107</v>
      </c>
      <c r="CS764" s="49" t="s">
        <v>107</v>
      </c>
      <c r="CT764" s="49" t="s">
        <v>107</v>
      </c>
      <c r="CU764" s="332">
        <v>15878603</v>
      </c>
      <c r="CV764" s="282">
        <v>1</v>
      </c>
    </row>
    <row r="765" spans="1:100" ht="51">
      <c r="A765" s="28">
        <v>1021</v>
      </c>
      <c r="B765" s="49" t="s">
        <v>254</v>
      </c>
      <c r="C765" s="29" t="s">
        <v>0</v>
      </c>
      <c r="D765" s="29" t="s">
        <v>337</v>
      </c>
      <c r="E765" s="42" t="s">
        <v>338</v>
      </c>
      <c r="F765" s="42" t="s">
        <v>107</v>
      </c>
      <c r="G765" s="116" t="s">
        <v>2115</v>
      </c>
      <c r="H765" s="60" t="s">
        <v>530</v>
      </c>
      <c r="I765" s="28">
        <v>4206074</v>
      </c>
      <c r="J765" s="70" t="s">
        <v>2116</v>
      </c>
      <c r="K765" s="31" t="s">
        <v>369</v>
      </c>
      <c r="L765" s="49">
        <v>173</v>
      </c>
      <c r="M765" s="49">
        <v>5</v>
      </c>
      <c r="N765" s="202">
        <v>142000000</v>
      </c>
      <c r="O765" s="49" t="s">
        <v>338</v>
      </c>
      <c r="P765" s="28" t="s">
        <v>130</v>
      </c>
      <c r="Q765" s="49" t="s">
        <v>112</v>
      </c>
      <c r="R765" s="28" t="s">
        <v>107</v>
      </c>
      <c r="S765" s="28" t="s">
        <v>107</v>
      </c>
      <c r="T765" s="42" t="s">
        <v>107</v>
      </c>
      <c r="U765" s="28" t="s">
        <v>107</v>
      </c>
      <c r="V765" s="28" t="s">
        <v>107</v>
      </c>
      <c r="W765" s="28" t="str">
        <f t="shared" si="11"/>
        <v>N.A.</v>
      </c>
      <c r="X765" s="57" t="s">
        <v>2414</v>
      </c>
      <c r="Y765" s="208">
        <v>4.9000000000000002E-2</v>
      </c>
      <c r="Z765" s="207">
        <v>4.9000000000000002E-2</v>
      </c>
      <c r="AA765" s="207">
        <v>5.0999999999999997E-2</v>
      </c>
      <c r="AB765" s="207">
        <v>0.06</v>
      </c>
      <c r="AC765" s="207">
        <v>6.5000000000000002E-2</v>
      </c>
      <c r="AD765" s="207">
        <v>7.4999999999999997E-2</v>
      </c>
      <c r="AE765" s="28" t="s">
        <v>1251</v>
      </c>
      <c r="AF765" s="28" t="s">
        <v>1251</v>
      </c>
      <c r="AG765" s="28" t="s">
        <v>1251</v>
      </c>
      <c r="AH765" s="123">
        <v>1</v>
      </c>
      <c r="AI765" s="38">
        <v>8678197</v>
      </c>
      <c r="AJ765" s="38">
        <v>549643</v>
      </c>
      <c r="AK765" s="38">
        <v>1160359</v>
      </c>
      <c r="AL765" s="38" t="s">
        <v>107</v>
      </c>
      <c r="AM765" s="38" t="s">
        <v>107</v>
      </c>
      <c r="AN765" s="38">
        <v>10992879</v>
      </c>
      <c r="AO765" s="38">
        <v>793930</v>
      </c>
      <c r="AP765" s="38">
        <v>1282502</v>
      </c>
      <c r="AQ765" s="38">
        <v>488572</v>
      </c>
      <c r="AR765" s="38" t="s">
        <v>107</v>
      </c>
      <c r="AS765" s="38" t="s">
        <v>107</v>
      </c>
      <c r="AT765" s="38" t="s">
        <v>107</v>
      </c>
      <c r="AU765" s="38" t="s">
        <v>107</v>
      </c>
      <c r="AV765" s="38" t="s">
        <v>107</v>
      </c>
      <c r="AW765" s="38" t="s">
        <v>107</v>
      </c>
      <c r="AX765" s="38">
        <v>3053577</v>
      </c>
      <c r="AY765" s="38">
        <v>3053577</v>
      </c>
      <c r="AZ765" s="38">
        <v>3053577</v>
      </c>
      <c r="BA765" s="38">
        <v>3053577</v>
      </c>
      <c r="BB765" s="38" t="s">
        <v>107</v>
      </c>
      <c r="BC765" s="38">
        <v>1587860</v>
      </c>
      <c r="BD765" s="38">
        <v>1099288</v>
      </c>
      <c r="BE765" s="38">
        <v>1832147</v>
      </c>
      <c r="BF765" s="38">
        <v>3908580</v>
      </c>
      <c r="BG765" s="38">
        <v>7695016</v>
      </c>
      <c r="BH765" s="38">
        <v>280929</v>
      </c>
      <c r="BI765" s="38">
        <v>4275009</v>
      </c>
      <c r="BJ765" s="38">
        <v>1038217</v>
      </c>
      <c r="BK765" s="38" t="s">
        <v>107</v>
      </c>
      <c r="BL765" s="38" t="s">
        <v>107</v>
      </c>
      <c r="BM765" s="38" t="s">
        <v>107</v>
      </c>
      <c r="BN765" s="38">
        <v>4275009</v>
      </c>
      <c r="BO765" s="38">
        <v>305358</v>
      </c>
      <c r="BP765" s="38">
        <v>3053577</v>
      </c>
      <c r="BQ765" s="38">
        <v>10382164</v>
      </c>
      <c r="BR765" s="38" t="s">
        <v>107</v>
      </c>
      <c r="BS765" s="38">
        <v>1343575</v>
      </c>
      <c r="BT765" s="330" t="s">
        <v>107</v>
      </c>
      <c r="BU765" s="38">
        <v>0</v>
      </c>
      <c r="BV765" s="38">
        <v>6107156</v>
      </c>
      <c r="BW765" s="38">
        <v>8550017</v>
      </c>
      <c r="BX765" s="38">
        <v>12214310</v>
      </c>
      <c r="BY765" s="53" t="s">
        <v>113</v>
      </c>
      <c r="BZ765" s="53" t="s">
        <v>113</v>
      </c>
      <c r="CA765" s="53" t="s">
        <v>113</v>
      </c>
      <c r="CB765" s="53" t="s">
        <v>113</v>
      </c>
      <c r="CC765" s="53" t="s">
        <v>113</v>
      </c>
      <c r="CD765" s="53" t="s">
        <v>113</v>
      </c>
      <c r="CE765" s="53" t="s">
        <v>114</v>
      </c>
      <c r="CF765" s="49" t="s">
        <v>107</v>
      </c>
      <c r="CG765" s="49" t="s">
        <v>107</v>
      </c>
      <c r="CH765" s="49" t="s">
        <v>107</v>
      </c>
      <c r="CI765" s="49" t="s">
        <v>107</v>
      </c>
      <c r="CJ765" s="49" t="s">
        <v>107</v>
      </c>
      <c r="CK765" s="49" t="s">
        <v>107</v>
      </c>
      <c r="CL765" s="49" t="s">
        <v>107</v>
      </c>
      <c r="CM765" s="49" t="s">
        <v>107</v>
      </c>
      <c r="CN765" s="49" t="s">
        <v>107</v>
      </c>
      <c r="CO765" s="49" t="s">
        <v>107</v>
      </c>
      <c r="CP765" s="49" t="s">
        <v>107</v>
      </c>
      <c r="CQ765" s="49" t="s">
        <v>107</v>
      </c>
      <c r="CR765" s="49" t="s">
        <v>107</v>
      </c>
      <c r="CS765" s="49" t="s">
        <v>107</v>
      </c>
      <c r="CT765" s="49" t="s">
        <v>107</v>
      </c>
      <c r="CU765" s="332">
        <v>15878603</v>
      </c>
      <c r="CV765" s="282">
        <v>1</v>
      </c>
    </row>
    <row r="766" spans="1:100" ht="38.25">
      <c r="A766" s="28">
        <v>1022</v>
      </c>
      <c r="B766" s="49" t="s">
        <v>254</v>
      </c>
      <c r="C766" s="29" t="s">
        <v>0</v>
      </c>
      <c r="D766" s="29" t="s">
        <v>337</v>
      </c>
      <c r="E766" s="42" t="s">
        <v>338</v>
      </c>
      <c r="F766" s="42" t="s">
        <v>107</v>
      </c>
      <c r="G766" s="116" t="s">
        <v>2117</v>
      </c>
      <c r="H766" s="60" t="s">
        <v>530</v>
      </c>
      <c r="I766" s="28">
        <v>4206078</v>
      </c>
      <c r="J766" s="70" t="s">
        <v>2118</v>
      </c>
      <c r="K766" s="31" t="s">
        <v>369</v>
      </c>
      <c r="L766" s="49">
        <v>173</v>
      </c>
      <c r="M766" s="49">
        <v>5</v>
      </c>
      <c r="N766" s="202">
        <v>124000000</v>
      </c>
      <c r="O766" s="49" t="s">
        <v>338</v>
      </c>
      <c r="P766" s="28" t="s">
        <v>130</v>
      </c>
      <c r="Q766" s="49" t="s">
        <v>112</v>
      </c>
      <c r="R766" s="28" t="s">
        <v>107</v>
      </c>
      <c r="S766" s="28" t="s">
        <v>107</v>
      </c>
      <c r="T766" s="42" t="s">
        <v>107</v>
      </c>
      <c r="U766" s="28" t="s">
        <v>107</v>
      </c>
      <c r="V766" s="28" t="s">
        <v>107</v>
      </c>
      <c r="W766" s="28" t="str">
        <f t="shared" si="11"/>
        <v>N.A.</v>
      </c>
      <c r="X766" s="57" t="s">
        <v>2413</v>
      </c>
      <c r="Y766" s="208">
        <v>4.9000000000000002E-2</v>
      </c>
      <c r="Z766" s="207">
        <v>4.9000000000000002E-2</v>
      </c>
      <c r="AA766" s="207">
        <v>5.0999999999999997E-2</v>
      </c>
      <c r="AB766" s="207">
        <v>0.06</v>
      </c>
      <c r="AC766" s="207">
        <v>6.5000000000000002E-2</v>
      </c>
      <c r="AD766" s="207">
        <v>7.4999999999999997E-2</v>
      </c>
      <c r="AE766" s="28" t="s">
        <v>1251</v>
      </c>
      <c r="AF766" s="28" t="s">
        <v>1251</v>
      </c>
      <c r="AG766" s="28" t="s">
        <v>1251</v>
      </c>
      <c r="AH766" s="123">
        <v>1</v>
      </c>
      <c r="AI766" s="38">
        <v>8678197</v>
      </c>
      <c r="AJ766" s="38">
        <v>549643</v>
      </c>
      <c r="AK766" s="38">
        <v>1160359</v>
      </c>
      <c r="AL766" s="38" t="s">
        <v>107</v>
      </c>
      <c r="AM766" s="38" t="s">
        <v>107</v>
      </c>
      <c r="AN766" s="38">
        <v>10992879</v>
      </c>
      <c r="AO766" s="38">
        <v>793930</v>
      </c>
      <c r="AP766" s="38">
        <v>1282502</v>
      </c>
      <c r="AQ766" s="38">
        <v>488572</v>
      </c>
      <c r="AR766" s="38" t="s">
        <v>107</v>
      </c>
      <c r="AS766" s="38" t="s">
        <v>107</v>
      </c>
      <c r="AT766" s="38" t="s">
        <v>107</v>
      </c>
      <c r="AU766" s="38" t="s">
        <v>107</v>
      </c>
      <c r="AV766" s="38" t="s">
        <v>107</v>
      </c>
      <c r="AW766" s="38" t="s">
        <v>107</v>
      </c>
      <c r="AX766" s="38">
        <v>3053577</v>
      </c>
      <c r="AY766" s="38">
        <v>3053577</v>
      </c>
      <c r="AZ766" s="38">
        <v>3053577</v>
      </c>
      <c r="BA766" s="38">
        <v>3053577</v>
      </c>
      <c r="BB766" s="38" t="s">
        <v>107</v>
      </c>
      <c r="BC766" s="38">
        <v>1587860</v>
      </c>
      <c r="BD766" s="38">
        <v>1099288</v>
      </c>
      <c r="BE766" s="38">
        <v>1832147</v>
      </c>
      <c r="BF766" s="38">
        <v>3908580</v>
      </c>
      <c r="BG766" s="38">
        <v>7695016</v>
      </c>
      <c r="BH766" s="38">
        <v>280929</v>
      </c>
      <c r="BI766" s="38">
        <v>4275009</v>
      </c>
      <c r="BJ766" s="38">
        <v>1038217</v>
      </c>
      <c r="BK766" s="38" t="s">
        <v>107</v>
      </c>
      <c r="BL766" s="38" t="s">
        <v>107</v>
      </c>
      <c r="BM766" s="38" t="s">
        <v>107</v>
      </c>
      <c r="BN766" s="38">
        <v>4275009</v>
      </c>
      <c r="BO766" s="38">
        <v>305358</v>
      </c>
      <c r="BP766" s="38">
        <v>3053577</v>
      </c>
      <c r="BQ766" s="38">
        <v>10382164</v>
      </c>
      <c r="BR766" s="38" t="s">
        <v>107</v>
      </c>
      <c r="BS766" s="38">
        <v>1343575</v>
      </c>
      <c r="BT766" s="330" t="s">
        <v>107</v>
      </c>
      <c r="BU766" s="38">
        <v>0</v>
      </c>
      <c r="BV766" s="38">
        <v>6107156</v>
      </c>
      <c r="BW766" s="38">
        <v>8550017</v>
      </c>
      <c r="BX766" s="38">
        <v>12214310</v>
      </c>
      <c r="BY766" s="53" t="s">
        <v>113</v>
      </c>
      <c r="BZ766" s="53" t="s">
        <v>113</v>
      </c>
      <c r="CA766" s="53" t="s">
        <v>113</v>
      </c>
      <c r="CB766" s="53" t="s">
        <v>113</v>
      </c>
      <c r="CC766" s="53" t="s">
        <v>113</v>
      </c>
      <c r="CD766" s="53" t="s">
        <v>113</v>
      </c>
      <c r="CE766" s="53" t="s">
        <v>114</v>
      </c>
      <c r="CF766" s="49" t="s">
        <v>107</v>
      </c>
      <c r="CG766" s="49" t="s">
        <v>107</v>
      </c>
      <c r="CH766" s="49" t="s">
        <v>107</v>
      </c>
      <c r="CI766" s="49" t="s">
        <v>107</v>
      </c>
      <c r="CJ766" s="49" t="s">
        <v>107</v>
      </c>
      <c r="CK766" s="49" t="s">
        <v>107</v>
      </c>
      <c r="CL766" s="49" t="s">
        <v>107</v>
      </c>
      <c r="CM766" s="49" t="s">
        <v>107</v>
      </c>
      <c r="CN766" s="49" t="s">
        <v>107</v>
      </c>
      <c r="CO766" s="49" t="s">
        <v>107</v>
      </c>
      <c r="CP766" s="49" t="s">
        <v>107</v>
      </c>
      <c r="CQ766" s="49" t="s">
        <v>107</v>
      </c>
      <c r="CR766" s="49" t="s">
        <v>107</v>
      </c>
      <c r="CS766" s="49" t="s">
        <v>107</v>
      </c>
      <c r="CT766" s="49" t="s">
        <v>107</v>
      </c>
      <c r="CU766" s="332">
        <v>15878603</v>
      </c>
      <c r="CV766" s="282">
        <v>1</v>
      </c>
    </row>
    <row r="767" spans="1:100" ht="51">
      <c r="A767" s="28">
        <v>1023</v>
      </c>
      <c r="B767" s="29" t="s">
        <v>254</v>
      </c>
      <c r="C767" s="29" t="s">
        <v>0</v>
      </c>
      <c r="D767" s="29" t="s">
        <v>337</v>
      </c>
      <c r="E767" s="42" t="s">
        <v>338</v>
      </c>
      <c r="F767" s="42" t="s">
        <v>107</v>
      </c>
      <c r="G767" s="30" t="s">
        <v>2119</v>
      </c>
      <c r="H767" s="42" t="s">
        <v>1776</v>
      </c>
      <c r="I767" s="42">
        <v>8806034</v>
      </c>
      <c r="J767" s="70" t="s">
        <v>2120</v>
      </c>
      <c r="K767" s="31" t="s">
        <v>428</v>
      </c>
      <c r="L767" s="32">
        <v>101</v>
      </c>
      <c r="M767" s="33">
        <v>5</v>
      </c>
      <c r="N767" s="202">
        <v>106000000</v>
      </c>
      <c r="O767" s="28" t="s">
        <v>338</v>
      </c>
      <c r="P767" s="28" t="s">
        <v>130</v>
      </c>
      <c r="Q767" s="28" t="s">
        <v>112</v>
      </c>
      <c r="R767" s="28" t="s">
        <v>107</v>
      </c>
      <c r="S767" s="28" t="s">
        <v>107</v>
      </c>
      <c r="T767" s="42" t="s">
        <v>107</v>
      </c>
      <c r="U767" s="28" t="s">
        <v>107</v>
      </c>
      <c r="V767" s="28" t="s">
        <v>107</v>
      </c>
      <c r="W767" s="28" t="str">
        <f t="shared" si="11"/>
        <v>N.A.</v>
      </c>
      <c r="X767" s="57" t="s">
        <v>2413</v>
      </c>
      <c r="Y767" s="206">
        <v>0</v>
      </c>
      <c r="Z767" s="206">
        <v>0.01</v>
      </c>
      <c r="AA767" s="206">
        <v>1.4999999999999999E-2</v>
      </c>
      <c r="AB767" s="206">
        <v>0.02</v>
      </c>
      <c r="AC767" s="206">
        <v>2.5000000000000001E-2</v>
      </c>
      <c r="AD767" s="206">
        <v>0.03</v>
      </c>
      <c r="AE767" s="28" t="s">
        <v>113</v>
      </c>
      <c r="AF767" s="28" t="s">
        <v>113</v>
      </c>
      <c r="AG767" s="28" t="s">
        <v>113</v>
      </c>
      <c r="AH767" s="37">
        <v>1</v>
      </c>
      <c r="AI767" s="38">
        <v>8678197</v>
      </c>
      <c r="AJ767" s="38">
        <v>588884</v>
      </c>
      <c r="AK767" s="38">
        <v>456436</v>
      </c>
      <c r="AL767" s="38" t="s">
        <v>107</v>
      </c>
      <c r="AM767" s="38" t="s">
        <v>107</v>
      </c>
      <c r="AN767" s="38">
        <v>9454748</v>
      </c>
      <c r="AO767" s="38" t="s">
        <v>107</v>
      </c>
      <c r="AP767" s="38">
        <v>619449</v>
      </c>
      <c r="AQ767" s="38">
        <v>309725</v>
      </c>
      <c r="AR767" s="38">
        <v>0</v>
      </c>
      <c r="AS767" s="38" t="s">
        <v>107</v>
      </c>
      <c r="AT767" s="38" t="s">
        <v>107</v>
      </c>
      <c r="AU767" s="38" t="s">
        <v>107</v>
      </c>
      <c r="AV767" s="38" t="s">
        <v>107</v>
      </c>
      <c r="AW767" s="38" t="s">
        <v>107</v>
      </c>
      <c r="AX767" s="38">
        <v>2156660</v>
      </c>
      <c r="AY767" s="38">
        <v>2061715</v>
      </c>
      <c r="AZ767" s="38">
        <v>635750</v>
      </c>
      <c r="BA767" s="38">
        <v>847667</v>
      </c>
      <c r="BB767" s="38" t="s">
        <v>107</v>
      </c>
      <c r="BC767" s="38">
        <v>1956154</v>
      </c>
      <c r="BD767" s="38">
        <v>179314</v>
      </c>
      <c r="BE767" s="38" t="s">
        <v>107</v>
      </c>
      <c r="BF767" s="38">
        <v>1385609</v>
      </c>
      <c r="BG767" s="38">
        <v>3879706</v>
      </c>
      <c r="BH767" s="38">
        <v>114109</v>
      </c>
      <c r="BI767" s="38">
        <v>2355536</v>
      </c>
      <c r="BJ767" s="38">
        <v>1548623</v>
      </c>
      <c r="BK767" s="38" t="s">
        <v>107</v>
      </c>
      <c r="BL767" s="38" t="s">
        <v>107</v>
      </c>
      <c r="BM767" s="38" t="s">
        <v>107</v>
      </c>
      <c r="BN767" s="38">
        <v>9577007</v>
      </c>
      <c r="BO767" s="38">
        <v>211916</v>
      </c>
      <c r="BP767" s="38" t="s">
        <v>107</v>
      </c>
      <c r="BQ767" s="38" t="s">
        <v>107</v>
      </c>
      <c r="BR767" s="38" t="s">
        <v>107</v>
      </c>
      <c r="BS767" s="38">
        <v>782462</v>
      </c>
      <c r="BT767" s="330" t="s">
        <v>107</v>
      </c>
      <c r="BU767" s="38" t="s">
        <v>107</v>
      </c>
      <c r="BV767" s="38" t="s">
        <v>107</v>
      </c>
      <c r="BW767" s="38" t="s">
        <v>107</v>
      </c>
      <c r="BX767" s="38" t="s">
        <v>107</v>
      </c>
      <c r="BY767" s="42" t="s">
        <v>114</v>
      </c>
      <c r="BZ767" s="42" t="s">
        <v>114</v>
      </c>
      <c r="CA767" s="42" t="s">
        <v>114</v>
      </c>
      <c r="CB767" s="42" t="s">
        <v>114</v>
      </c>
      <c r="CC767" s="42" t="s">
        <v>114</v>
      </c>
      <c r="CD767" s="42" t="s">
        <v>114</v>
      </c>
      <c r="CE767" s="42" t="s">
        <v>114</v>
      </c>
      <c r="CF767" s="42" t="s">
        <v>107</v>
      </c>
      <c r="CG767" s="28" t="s">
        <v>107</v>
      </c>
      <c r="CH767" s="28" t="s">
        <v>107</v>
      </c>
      <c r="CI767" s="28" t="s">
        <v>107</v>
      </c>
      <c r="CJ767" s="28" t="s">
        <v>107</v>
      </c>
      <c r="CK767" s="28" t="s">
        <v>107</v>
      </c>
      <c r="CL767" s="28" t="s">
        <v>107</v>
      </c>
      <c r="CM767" s="28" t="s">
        <v>107</v>
      </c>
      <c r="CN767" s="28" t="s">
        <v>107</v>
      </c>
      <c r="CO767" s="28" t="s">
        <v>107</v>
      </c>
      <c r="CP767" s="28" t="s">
        <v>107</v>
      </c>
      <c r="CQ767" s="28" t="s">
        <v>107</v>
      </c>
      <c r="CR767" s="28" t="s">
        <v>107</v>
      </c>
      <c r="CS767" s="28" t="s">
        <v>107</v>
      </c>
      <c r="CT767" s="28" t="s">
        <v>107</v>
      </c>
      <c r="CU767" s="332">
        <v>3850365</v>
      </c>
      <c r="CV767" s="282">
        <v>1</v>
      </c>
    </row>
    <row r="768" spans="1:100" ht="51">
      <c r="A768" s="28">
        <v>1024</v>
      </c>
      <c r="B768" s="29" t="s">
        <v>254</v>
      </c>
      <c r="C768" s="29" t="s">
        <v>0</v>
      </c>
      <c r="D768" s="29" t="s">
        <v>337</v>
      </c>
      <c r="E768" s="42" t="s">
        <v>338</v>
      </c>
      <c r="F768" s="42" t="s">
        <v>107</v>
      </c>
      <c r="G768" s="30" t="s">
        <v>2119</v>
      </c>
      <c r="H768" s="42" t="s">
        <v>1776</v>
      </c>
      <c r="I768" s="42">
        <v>8806035</v>
      </c>
      <c r="J768" s="70" t="s">
        <v>2121</v>
      </c>
      <c r="K768" s="31" t="s">
        <v>428</v>
      </c>
      <c r="L768" s="32">
        <v>101</v>
      </c>
      <c r="M768" s="33">
        <v>5</v>
      </c>
      <c r="N768" s="202">
        <v>112000000</v>
      </c>
      <c r="O768" s="28" t="s">
        <v>338</v>
      </c>
      <c r="P768" s="28" t="s">
        <v>130</v>
      </c>
      <c r="Q768" s="28" t="s">
        <v>112</v>
      </c>
      <c r="R768" s="28" t="s">
        <v>107</v>
      </c>
      <c r="S768" s="28" t="s">
        <v>107</v>
      </c>
      <c r="T768" s="42" t="s">
        <v>107</v>
      </c>
      <c r="U768" s="28" t="s">
        <v>107</v>
      </c>
      <c r="V768" s="28" t="s">
        <v>107</v>
      </c>
      <c r="W768" s="28" t="str">
        <f t="shared" si="11"/>
        <v>N.A.</v>
      </c>
      <c r="X768" s="57" t="s">
        <v>2413</v>
      </c>
      <c r="Y768" s="206">
        <v>0</v>
      </c>
      <c r="Z768" s="206">
        <v>0.01</v>
      </c>
      <c r="AA768" s="206">
        <v>1.4999999999999999E-2</v>
      </c>
      <c r="AB768" s="206">
        <v>0.02</v>
      </c>
      <c r="AC768" s="206">
        <v>2.5000000000000001E-2</v>
      </c>
      <c r="AD768" s="206">
        <v>0.03</v>
      </c>
      <c r="AE768" s="28" t="s">
        <v>113</v>
      </c>
      <c r="AF768" s="28" t="s">
        <v>113</v>
      </c>
      <c r="AG768" s="28" t="s">
        <v>113</v>
      </c>
      <c r="AH768" s="37">
        <v>1</v>
      </c>
      <c r="AI768" s="38">
        <v>8678197</v>
      </c>
      <c r="AJ768" s="38">
        <v>588884</v>
      </c>
      <c r="AK768" s="38">
        <v>456436</v>
      </c>
      <c r="AL768" s="38" t="s">
        <v>107</v>
      </c>
      <c r="AM768" s="38" t="s">
        <v>107</v>
      </c>
      <c r="AN768" s="38">
        <v>9454748</v>
      </c>
      <c r="AO768" s="38" t="s">
        <v>107</v>
      </c>
      <c r="AP768" s="38">
        <v>619449</v>
      </c>
      <c r="AQ768" s="38">
        <v>309725</v>
      </c>
      <c r="AR768" s="38">
        <v>0</v>
      </c>
      <c r="AS768" s="38" t="s">
        <v>107</v>
      </c>
      <c r="AT768" s="38" t="s">
        <v>107</v>
      </c>
      <c r="AU768" s="38" t="s">
        <v>107</v>
      </c>
      <c r="AV768" s="38" t="s">
        <v>107</v>
      </c>
      <c r="AW768" s="38" t="s">
        <v>107</v>
      </c>
      <c r="AX768" s="38">
        <v>2156660</v>
      </c>
      <c r="AY768" s="38">
        <v>2061715</v>
      </c>
      <c r="AZ768" s="38">
        <v>635750</v>
      </c>
      <c r="BA768" s="38">
        <v>847667</v>
      </c>
      <c r="BB768" s="38" t="s">
        <v>107</v>
      </c>
      <c r="BC768" s="38">
        <v>1956154</v>
      </c>
      <c r="BD768" s="38">
        <v>179314</v>
      </c>
      <c r="BE768" s="38" t="s">
        <v>107</v>
      </c>
      <c r="BF768" s="38">
        <v>1385609</v>
      </c>
      <c r="BG768" s="38">
        <v>3879706</v>
      </c>
      <c r="BH768" s="38">
        <v>114109</v>
      </c>
      <c r="BI768" s="38">
        <v>2355536</v>
      </c>
      <c r="BJ768" s="38">
        <v>1548623</v>
      </c>
      <c r="BK768" s="38" t="s">
        <v>107</v>
      </c>
      <c r="BL768" s="38" t="s">
        <v>107</v>
      </c>
      <c r="BM768" s="38" t="s">
        <v>107</v>
      </c>
      <c r="BN768" s="38">
        <v>9577007</v>
      </c>
      <c r="BO768" s="38">
        <v>211916</v>
      </c>
      <c r="BP768" s="38" t="s">
        <v>107</v>
      </c>
      <c r="BQ768" s="38" t="s">
        <v>107</v>
      </c>
      <c r="BR768" s="38" t="s">
        <v>107</v>
      </c>
      <c r="BS768" s="38">
        <v>782462</v>
      </c>
      <c r="BT768" s="330" t="s">
        <v>107</v>
      </c>
      <c r="BU768" s="38" t="s">
        <v>107</v>
      </c>
      <c r="BV768" s="38" t="s">
        <v>107</v>
      </c>
      <c r="BW768" s="38" t="s">
        <v>107</v>
      </c>
      <c r="BX768" s="38" t="s">
        <v>107</v>
      </c>
      <c r="BY768" s="42" t="s">
        <v>114</v>
      </c>
      <c r="BZ768" s="42" t="s">
        <v>114</v>
      </c>
      <c r="CA768" s="42" t="s">
        <v>114</v>
      </c>
      <c r="CB768" s="42" t="s">
        <v>114</v>
      </c>
      <c r="CC768" s="42" t="s">
        <v>114</v>
      </c>
      <c r="CD768" s="42" t="s">
        <v>114</v>
      </c>
      <c r="CE768" s="42" t="s">
        <v>114</v>
      </c>
      <c r="CF768" s="42" t="s">
        <v>107</v>
      </c>
      <c r="CG768" s="28" t="s">
        <v>107</v>
      </c>
      <c r="CH768" s="28" t="s">
        <v>107</v>
      </c>
      <c r="CI768" s="28" t="s">
        <v>107</v>
      </c>
      <c r="CJ768" s="28" t="s">
        <v>107</v>
      </c>
      <c r="CK768" s="28" t="s">
        <v>107</v>
      </c>
      <c r="CL768" s="28" t="s">
        <v>107</v>
      </c>
      <c r="CM768" s="28" t="s">
        <v>107</v>
      </c>
      <c r="CN768" s="28" t="s">
        <v>107</v>
      </c>
      <c r="CO768" s="28" t="s">
        <v>107</v>
      </c>
      <c r="CP768" s="28" t="s">
        <v>107</v>
      </c>
      <c r="CQ768" s="28" t="s">
        <v>107</v>
      </c>
      <c r="CR768" s="28" t="s">
        <v>107</v>
      </c>
      <c r="CS768" s="28" t="s">
        <v>107</v>
      </c>
      <c r="CT768" s="28" t="s">
        <v>107</v>
      </c>
      <c r="CU768" s="332">
        <v>3850365</v>
      </c>
      <c r="CV768" s="282">
        <v>1</v>
      </c>
    </row>
    <row r="769" spans="1:100" ht="51">
      <c r="A769" s="28">
        <v>1025</v>
      </c>
      <c r="B769" s="29" t="s">
        <v>254</v>
      </c>
      <c r="C769" s="29" t="s">
        <v>0</v>
      </c>
      <c r="D769" s="29" t="s">
        <v>337</v>
      </c>
      <c r="E769" s="42" t="s">
        <v>338</v>
      </c>
      <c r="F769" s="42" t="s">
        <v>107</v>
      </c>
      <c r="G769" s="30" t="s">
        <v>2122</v>
      </c>
      <c r="H769" s="42" t="s">
        <v>1776</v>
      </c>
      <c r="I769" s="42">
        <v>8806031</v>
      </c>
      <c r="J769" s="70" t="s">
        <v>2123</v>
      </c>
      <c r="K769" s="31" t="s">
        <v>428</v>
      </c>
      <c r="L769" s="32">
        <v>101</v>
      </c>
      <c r="M769" s="33">
        <v>5</v>
      </c>
      <c r="N769" s="202">
        <v>131000000</v>
      </c>
      <c r="O769" s="28" t="s">
        <v>338</v>
      </c>
      <c r="P769" s="28" t="s">
        <v>130</v>
      </c>
      <c r="Q769" s="28" t="s">
        <v>112</v>
      </c>
      <c r="R769" s="28" t="s">
        <v>107</v>
      </c>
      <c r="S769" s="28" t="s">
        <v>107</v>
      </c>
      <c r="T769" s="42" t="s">
        <v>107</v>
      </c>
      <c r="U769" s="28" t="s">
        <v>107</v>
      </c>
      <c r="V769" s="28" t="s">
        <v>107</v>
      </c>
      <c r="W769" s="28" t="str">
        <f t="shared" si="11"/>
        <v>N.A.</v>
      </c>
      <c r="X769" s="57" t="s">
        <v>2413</v>
      </c>
      <c r="Y769" s="206">
        <v>0</v>
      </c>
      <c r="Z769" s="206">
        <v>0.01</v>
      </c>
      <c r="AA769" s="206">
        <v>1.4999999999999999E-2</v>
      </c>
      <c r="AB769" s="206">
        <v>0.02</v>
      </c>
      <c r="AC769" s="206">
        <v>2.5000000000000001E-2</v>
      </c>
      <c r="AD769" s="206">
        <v>0.03</v>
      </c>
      <c r="AE769" s="28" t="s">
        <v>113</v>
      </c>
      <c r="AF769" s="28" t="s">
        <v>113</v>
      </c>
      <c r="AG769" s="28" t="s">
        <v>113</v>
      </c>
      <c r="AH769" s="37">
        <v>1</v>
      </c>
      <c r="AI769" s="38">
        <v>8678197</v>
      </c>
      <c r="AJ769" s="38">
        <v>588884</v>
      </c>
      <c r="AK769" s="38">
        <v>456436</v>
      </c>
      <c r="AL769" s="38" t="s">
        <v>107</v>
      </c>
      <c r="AM769" s="38" t="s">
        <v>107</v>
      </c>
      <c r="AN769" s="38">
        <v>9454748</v>
      </c>
      <c r="AO769" s="38" t="s">
        <v>107</v>
      </c>
      <c r="AP769" s="38">
        <v>619449</v>
      </c>
      <c r="AQ769" s="38">
        <v>309725</v>
      </c>
      <c r="AR769" s="38">
        <v>0</v>
      </c>
      <c r="AS769" s="38" t="s">
        <v>107</v>
      </c>
      <c r="AT769" s="38" t="s">
        <v>107</v>
      </c>
      <c r="AU769" s="38" t="s">
        <v>107</v>
      </c>
      <c r="AV769" s="38" t="s">
        <v>107</v>
      </c>
      <c r="AW769" s="38" t="s">
        <v>107</v>
      </c>
      <c r="AX769" s="38">
        <v>2156660</v>
      </c>
      <c r="AY769" s="38">
        <v>2061715</v>
      </c>
      <c r="AZ769" s="38">
        <v>635750</v>
      </c>
      <c r="BA769" s="38">
        <v>847667</v>
      </c>
      <c r="BB769" s="38" t="s">
        <v>107</v>
      </c>
      <c r="BC769" s="38">
        <v>1956154</v>
      </c>
      <c r="BD769" s="38">
        <v>179314</v>
      </c>
      <c r="BE769" s="38" t="s">
        <v>107</v>
      </c>
      <c r="BF769" s="38">
        <v>1385609</v>
      </c>
      <c r="BG769" s="38">
        <v>3879706</v>
      </c>
      <c r="BH769" s="38">
        <v>114109</v>
      </c>
      <c r="BI769" s="38">
        <v>2355536</v>
      </c>
      <c r="BJ769" s="38">
        <v>1548623</v>
      </c>
      <c r="BK769" s="38" t="s">
        <v>107</v>
      </c>
      <c r="BL769" s="38" t="s">
        <v>107</v>
      </c>
      <c r="BM769" s="38" t="s">
        <v>107</v>
      </c>
      <c r="BN769" s="38">
        <v>9577007</v>
      </c>
      <c r="BO769" s="38">
        <v>211916</v>
      </c>
      <c r="BP769" s="38" t="s">
        <v>107</v>
      </c>
      <c r="BQ769" s="38" t="s">
        <v>107</v>
      </c>
      <c r="BR769" s="38" t="s">
        <v>107</v>
      </c>
      <c r="BS769" s="38">
        <v>782462</v>
      </c>
      <c r="BT769" s="330" t="s">
        <v>107</v>
      </c>
      <c r="BU769" s="38" t="s">
        <v>107</v>
      </c>
      <c r="BV769" s="38" t="s">
        <v>107</v>
      </c>
      <c r="BW769" s="38" t="s">
        <v>107</v>
      </c>
      <c r="BX769" s="38" t="s">
        <v>107</v>
      </c>
      <c r="BY769" s="42" t="s">
        <v>114</v>
      </c>
      <c r="BZ769" s="42" t="s">
        <v>114</v>
      </c>
      <c r="CA769" s="42" t="s">
        <v>114</v>
      </c>
      <c r="CB769" s="42" t="s">
        <v>114</v>
      </c>
      <c r="CC769" s="42" t="s">
        <v>114</v>
      </c>
      <c r="CD769" s="42" t="s">
        <v>114</v>
      </c>
      <c r="CE769" s="42" t="s">
        <v>114</v>
      </c>
      <c r="CF769" s="42" t="s">
        <v>107</v>
      </c>
      <c r="CG769" s="28" t="s">
        <v>107</v>
      </c>
      <c r="CH769" s="28" t="s">
        <v>107</v>
      </c>
      <c r="CI769" s="28" t="s">
        <v>107</v>
      </c>
      <c r="CJ769" s="28" t="s">
        <v>107</v>
      </c>
      <c r="CK769" s="28" t="s">
        <v>107</v>
      </c>
      <c r="CL769" s="28" t="s">
        <v>107</v>
      </c>
      <c r="CM769" s="28" t="s">
        <v>107</v>
      </c>
      <c r="CN769" s="28" t="s">
        <v>107</v>
      </c>
      <c r="CO769" s="28" t="s">
        <v>107</v>
      </c>
      <c r="CP769" s="28" t="s">
        <v>107</v>
      </c>
      <c r="CQ769" s="28" t="s">
        <v>107</v>
      </c>
      <c r="CR769" s="28" t="s">
        <v>107</v>
      </c>
      <c r="CS769" s="28" t="s">
        <v>107</v>
      </c>
      <c r="CT769" s="28" t="s">
        <v>107</v>
      </c>
      <c r="CU769" s="332">
        <v>3850365</v>
      </c>
      <c r="CV769" s="282">
        <v>1</v>
      </c>
    </row>
    <row r="770" spans="1:100" ht="51">
      <c r="A770" s="28">
        <v>1026</v>
      </c>
      <c r="B770" s="29" t="s">
        <v>254</v>
      </c>
      <c r="C770" s="29" t="s">
        <v>0</v>
      </c>
      <c r="D770" s="29" t="s">
        <v>337</v>
      </c>
      <c r="E770" s="42" t="s">
        <v>338</v>
      </c>
      <c r="F770" s="42" t="s">
        <v>107</v>
      </c>
      <c r="G770" s="30" t="s">
        <v>2124</v>
      </c>
      <c r="H770" s="42" t="s">
        <v>1776</v>
      </c>
      <c r="I770" s="42">
        <v>8806032</v>
      </c>
      <c r="J770" s="70" t="s">
        <v>2125</v>
      </c>
      <c r="K770" s="31" t="s">
        <v>428</v>
      </c>
      <c r="L770" s="32">
        <v>101</v>
      </c>
      <c r="M770" s="33">
        <v>5</v>
      </c>
      <c r="N770" s="202">
        <v>126000000</v>
      </c>
      <c r="O770" s="28" t="s">
        <v>338</v>
      </c>
      <c r="P770" s="28" t="s">
        <v>130</v>
      </c>
      <c r="Q770" s="28" t="s">
        <v>112</v>
      </c>
      <c r="R770" s="28" t="s">
        <v>107</v>
      </c>
      <c r="S770" s="28" t="s">
        <v>107</v>
      </c>
      <c r="T770" s="42" t="s">
        <v>107</v>
      </c>
      <c r="U770" s="28" t="s">
        <v>107</v>
      </c>
      <c r="V770" s="28" t="s">
        <v>107</v>
      </c>
      <c r="W770" s="28" t="str">
        <f t="shared" si="11"/>
        <v>N.A.</v>
      </c>
      <c r="X770" s="57" t="s">
        <v>2413</v>
      </c>
      <c r="Y770" s="206">
        <v>0</v>
      </c>
      <c r="Z770" s="206">
        <v>0.01</v>
      </c>
      <c r="AA770" s="206">
        <v>1.4999999999999999E-2</v>
      </c>
      <c r="AB770" s="206">
        <v>0.02</v>
      </c>
      <c r="AC770" s="206">
        <v>2.5000000000000001E-2</v>
      </c>
      <c r="AD770" s="206">
        <v>0.03</v>
      </c>
      <c r="AE770" s="28" t="s">
        <v>113</v>
      </c>
      <c r="AF770" s="28" t="s">
        <v>113</v>
      </c>
      <c r="AG770" s="28" t="s">
        <v>113</v>
      </c>
      <c r="AH770" s="37">
        <v>1</v>
      </c>
      <c r="AI770" s="38">
        <v>8678197</v>
      </c>
      <c r="AJ770" s="38">
        <v>588884</v>
      </c>
      <c r="AK770" s="38">
        <v>456436</v>
      </c>
      <c r="AL770" s="38" t="s">
        <v>107</v>
      </c>
      <c r="AM770" s="38" t="s">
        <v>107</v>
      </c>
      <c r="AN770" s="38">
        <v>9454748</v>
      </c>
      <c r="AO770" s="38" t="s">
        <v>107</v>
      </c>
      <c r="AP770" s="38">
        <v>619449</v>
      </c>
      <c r="AQ770" s="38">
        <v>309725</v>
      </c>
      <c r="AR770" s="38">
        <v>0</v>
      </c>
      <c r="AS770" s="38" t="s">
        <v>107</v>
      </c>
      <c r="AT770" s="38" t="s">
        <v>107</v>
      </c>
      <c r="AU770" s="38" t="s">
        <v>107</v>
      </c>
      <c r="AV770" s="38" t="s">
        <v>107</v>
      </c>
      <c r="AW770" s="38" t="s">
        <v>107</v>
      </c>
      <c r="AX770" s="38">
        <v>2156660</v>
      </c>
      <c r="AY770" s="38">
        <v>2061715</v>
      </c>
      <c r="AZ770" s="38">
        <v>635750</v>
      </c>
      <c r="BA770" s="38">
        <v>847667</v>
      </c>
      <c r="BB770" s="38" t="s">
        <v>107</v>
      </c>
      <c r="BC770" s="38">
        <v>1956154</v>
      </c>
      <c r="BD770" s="38">
        <v>179314</v>
      </c>
      <c r="BE770" s="38" t="s">
        <v>107</v>
      </c>
      <c r="BF770" s="38">
        <v>1385609</v>
      </c>
      <c r="BG770" s="38">
        <v>3879706</v>
      </c>
      <c r="BH770" s="38">
        <v>114109</v>
      </c>
      <c r="BI770" s="38">
        <v>2355536</v>
      </c>
      <c r="BJ770" s="38">
        <v>1548623</v>
      </c>
      <c r="BK770" s="38" t="s">
        <v>107</v>
      </c>
      <c r="BL770" s="38" t="s">
        <v>107</v>
      </c>
      <c r="BM770" s="38" t="s">
        <v>107</v>
      </c>
      <c r="BN770" s="38">
        <v>9577007</v>
      </c>
      <c r="BO770" s="38">
        <v>211916</v>
      </c>
      <c r="BP770" s="38" t="s">
        <v>107</v>
      </c>
      <c r="BQ770" s="38" t="s">
        <v>107</v>
      </c>
      <c r="BR770" s="38" t="s">
        <v>107</v>
      </c>
      <c r="BS770" s="38">
        <v>782462</v>
      </c>
      <c r="BT770" s="330" t="s">
        <v>107</v>
      </c>
      <c r="BU770" s="38" t="s">
        <v>107</v>
      </c>
      <c r="BV770" s="38" t="s">
        <v>107</v>
      </c>
      <c r="BW770" s="38" t="s">
        <v>107</v>
      </c>
      <c r="BX770" s="38" t="s">
        <v>107</v>
      </c>
      <c r="BY770" s="42" t="s">
        <v>114</v>
      </c>
      <c r="BZ770" s="42" t="s">
        <v>114</v>
      </c>
      <c r="CA770" s="42" t="s">
        <v>114</v>
      </c>
      <c r="CB770" s="42" t="s">
        <v>114</v>
      </c>
      <c r="CC770" s="42" t="s">
        <v>114</v>
      </c>
      <c r="CD770" s="42" t="s">
        <v>114</v>
      </c>
      <c r="CE770" s="42" t="s">
        <v>114</v>
      </c>
      <c r="CF770" s="42" t="s">
        <v>107</v>
      </c>
      <c r="CG770" s="28" t="s">
        <v>107</v>
      </c>
      <c r="CH770" s="28" t="s">
        <v>107</v>
      </c>
      <c r="CI770" s="28" t="s">
        <v>107</v>
      </c>
      <c r="CJ770" s="28" t="s">
        <v>107</v>
      </c>
      <c r="CK770" s="28" t="s">
        <v>107</v>
      </c>
      <c r="CL770" s="28" t="s">
        <v>107</v>
      </c>
      <c r="CM770" s="28" t="s">
        <v>107</v>
      </c>
      <c r="CN770" s="28" t="s">
        <v>107</v>
      </c>
      <c r="CO770" s="28" t="s">
        <v>107</v>
      </c>
      <c r="CP770" s="28" t="s">
        <v>107</v>
      </c>
      <c r="CQ770" s="28" t="s">
        <v>107</v>
      </c>
      <c r="CR770" s="28" t="s">
        <v>107</v>
      </c>
      <c r="CS770" s="28" t="s">
        <v>107</v>
      </c>
      <c r="CT770" s="28" t="s">
        <v>107</v>
      </c>
      <c r="CU770" s="332">
        <v>3850365</v>
      </c>
      <c r="CV770" s="282">
        <v>1</v>
      </c>
    </row>
    <row r="771" spans="1:100" ht="51">
      <c r="A771" s="28">
        <v>1027</v>
      </c>
      <c r="B771" s="29" t="s">
        <v>254</v>
      </c>
      <c r="C771" s="29" t="s">
        <v>0</v>
      </c>
      <c r="D771" s="29" t="s">
        <v>337</v>
      </c>
      <c r="E771" s="42" t="s">
        <v>338</v>
      </c>
      <c r="F771" s="42" t="s">
        <v>107</v>
      </c>
      <c r="G771" s="30" t="s">
        <v>2124</v>
      </c>
      <c r="H771" s="42" t="s">
        <v>1776</v>
      </c>
      <c r="I771" s="42">
        <v>8806030</v>
      </c>
      <c r="J771" s="70" t="s">
        <v>2126</v>
      </c>
      <c r="K771" s="31" t="s">
        <v>428</v>
      </c>
      <c r="L771" s="32">
        <v>101</v>
      </c>
      <c r="M771" s="33">
        <v>5</v>
      </c>
      <c r="N771" s="202">
        <v>142000000</v>
      </c>
      <c r="O771" s="28" t="s">
        <v>338</v>
      </c>
      <c r="P771" s="28" t="s">
        <v>2415</v>
      </c>
      <c r="Q771" s="28" t="s">
        <v>112</v>
      </c>
      <c r="R771" s="28" t="s">
        <v>107</v>
      </c>
      <c r="S771" s="28" t="s">
        <v>107</v>
      </c>
      <c r="T771" s="42" t="s">
        <v>107</v>
      </c>
      <c r="U771" s="28" t="s">
        <v>107</v>
      </c>
      <c r="V771" s="28" t="s">
        <v>107</v>
      </c>
      <c r="W771" s="28" t="str">
        <f t="shared" si="11"/>
        <v>N.A.</v>
      </c>
      <c r="X771" s="57" t="s">
        <v>2414</v>
      </c>
      <c r="Y771" s="206">
        <v>0</v>
      </c>
      <c r="Z771" s="206">
        <v>0.01</v>
      </c>
      <c r="AA771" s="206">
        <v>1.4999999999999999E-2</v>
      </c>
      <c r="AB771" s="206">
        <v>0.02</v>
      </c>
      <c r="AC771" s="206">
        <v>2.5000000000000001E-2</v>
      </c>
      <c r="AD771" s="206">
        <v>0.03</v>
      </c>
      <c r="AE771" s="28" t="s">
        <v>113</v>
      </c>
      <c r="AF771" s="28" t="s">
        <v>113</v>
      </c>
      <c r="AG771" s="28" t="s">
        <v>113</v>
      </c>
      <c r="AH771" s="37">
        <v>1</v>
      </c>
      <c r="AI771" s="38">
        <v>8678197</v>
      </c>
      <c r="AJ771" s="38">
        <v>588884</v>
      </c>
      <c r="AK771" s="38">
        <v>456436</v>
      </c>
      <c r="AL771" s="38" t="s">
        <v>107</v>
      </c>
      <c r="AM771" s="38" t="s">
        <v>107</v>
      </c>
      <c r="AN771" s="38">
        <v>9454748</v>
      </c>
      <c r="AO771" s="38" t="s">
        <v>107</v>
      </c>
      <c r="AP771" s="38">
        <v>619449</v>
      </c>
      <c r="AQ771" s="38">
        <v>309725</v>
      </c>
      <c r="AR771" s="38">
        <v>0</v>
      </c>
      <c r="AS771" s="38" t="s">
        <v>107</v>
      </c>
      <c r="AT771" s="38" t="s">
        <v>107</v>
      </c>
      <c r="AU771" s="38" t="s">
        <v>107</v>
      </c>
      <c r="AV771" s="38" t="s">
        <v>107</v>
      </c>
      <c r="AW771" s="38" t="s">
        <v>107</v>
      </c>
      <c r="AX771" s="38">
        <v>2156660</v>
      </c>
      <c r="AY771" s="38">
        <v>2061715</v>
      </c>
      <c r="AZ771" s="38">
        <v>635750</v>
      </c>
      <c r="BA771" s="38">
        <v>847667</v>
      </c>
      <c r="BB771" s="38" t="s">
        <v>107</v>
      </c>
      <c r="BC771" s="38">
        <v>1956154</v>
      </c>
      <c r="BD771" s="38">
        <v>179314</v>
      </c>
      <c r="BE771" s="38" t="s">
        <v>107</v>
      </c>
      <c r="BF771" s="38">
        <v>1385609</v>
      </c>
      <c r="BG771" s="38">
        <v>3879706</v>
      </c>
      <c r="BH771" s="38">
        <v>114109</v>
      </c>
      <c r="BI771" s="38">
        <v>2355536</v>
      </c>
      <c r="BJ771" s="38">
        <v>1548623</v>
      </c>
      <c r="BK771" s="38" t="s">
        <v>107</v>
      </c>
      <c r="BL771" s="38" t="s">
        <v>107</v>
      </c>
      <c r="BM771" s="38" t="s">
        <v>107</v>
      </c>
      <c r="BN771" s="38">
        <v>9577007</v>
      </c>
      <c r="BO771" s="38">
        <v>211916</v>
      </c>
      <c r="BP771" s="38" t="s">
        <v>107</v>
      </c>
      <c r="BQ771" s="38" t="s">
        <v>107</v>
      </c>
      <c r="BR771" s="38" t="s">
        <v>107</v>
      </c>
      <c r="BS771" s="38">
        <v>782462</v>
      </c>
      <c r="BT771" s="330" t="s">
        <v>107</v>
      </c>
      <c r="BU771" s="38" t="s">
        <v>107</v>
      </c>
      <c r="BV771" s="38" t="s">
        <v>107</v>
      </c>
      <c r="BW771" s="38" t="s">
        <v>107</v>
      </c>
      <c r="BX771" s="38" t="s">
        <v>107</v>
      </c>
      <c r="BY771" s="42" t="s">
        <v>114</v>
      </c>
      <c r="BZ771" s="42" t="s">
        <v>114</v>
      </c>
      <c r="CA771" s="42" t="s">
        <v>114</v>
      </c>
      <c r="CB771" s="42" t="s">
        <v>114</v>
      </c>
      <c r="CC771" s="42" t="s">
        <v>114</v>
      </c>
      <c r="CD771" s="42" t="s">
        <v>114</v>
      </c>
      <c r="CE771" s="42" t="s">
        <v>114</v>
      </c>
      <c r="CF771" s="42" t="s">
        <v>107</v>
      </c>
      <c r="CG771" s="28" t="s">
        <v>107</v>
      </c>
      <c r="CH771" s="28" t="s">
        <v>107</v>
      </c>
      <c r="CI771" s="28" t="s">
        <v>107</v>
      </c>
      <c r="CJ771" s="28" t="s">
        <v>107</v>
      </c>
      <c r="CK771" s="28" t="s">
        <v>107</v>
      </c>
      <c r="CL771" s="28" t="s">
        <v>107</v>
      </c>
      <c r="CM771" s="28" t="s">
        <v>107</v>
      </c>
      <c r="CN771" s="28" t="s">
        <v>107</v>
      </c>
      <c r="CO771" s="28" t="s">
        <v>107</v>
      </c>
      <c r="CP771" s="28" t="s">
        <v>107</v>
      </c>
      <c r="CQ771" s="28" t="s">
        <v>107</v>
      </c>
      <c r="CR771" s="28" t="s">
        <v>107</v>
      </c>
      <c r="CS771" s="28" t="s">
        <v>107</v>
      </c>
      <c r="CT771" s="28" t="s">
        <v>107</v>
      </c>
      <c r="CU771" s="332">
        <v>3850365</v>
      </c>
      <c r="CV771" s="282">
        <v>1</v>
      </c>
    </row>
    <row r="772" spans="1:100" ht="38.25">
      <c r="A772" s="28">
        <v>1028</v>
      </c>
      <c r="B772" s="29" t="s">
        <v>254</v>
      </c>
      <c r="C772" s="29" t="s">
        <v>0</v>
      </c>
      <c r="D772" s="29" t="s">
        <v>105</v>
      </c>
      <c r="E772" s="42" t="s">
        <v>106</v>
      </c>
      <c r="F772" s="42" t="s">
        <v>107</v>
      </c>
      <c r="G772" s="30" t="s">
        <v>2104</v>
      </c>
      <c r="H772" s="42" t="s">
        <v>1813</v>
      </c>
      <c r="I772" s="28">
        <v>1801138</v>
      </c>
      <c r="J772" s="70" t="s">
        <v>2127</v>
      </c>
      <c r="K772" s="31" t="s">
        <v>111</v>
      </c>
      <c r="L772" s="32">
        <v>115</v>
      </c>
      <c r="M772" s="33" t="s">
        <v>107</v>
      </c>
      <c r="N772" s="202">
        <v>71300000</v>
      </c>
      <c r="O772" s="33" t="s">
        <v>107</v>
      </c>
      <c r="P772" s="28" t="s">
        <v>2415</v>
      </c>
      <c r="Q772" s="28" t="s">
        <v>112</v>
      </c>
      <c r="R772" s="28" t="s">
        <v>107</v>
      </c>
      <c r="S772" s="28" t="s">
        <v>107</v>
      </c>
      <c r="T772" s="42" t="s">
        <v>107</v>
      </c>
      <c r="U772" s="28" t="s">
        <v>107</v>
      </c>
      <c r="V772" s="28" t="s">
        <v>107</v>
      </c>
      <c r="W772" s="28" t="str">
        <f t="shared" si="11"/>
        <v>N.A.</v>
      </c>
      <c r="X772" s="57" t="s">
        <v>2413</v>
      </c>
      <c r="Y772" s="205">
        <v>0.03</v>
      </c>
      <c r="Z772" s="205">
        <v>0.03</v>
      </c>
      <c r="AA772" s="205">
        <v>0.04</v>
      </c>
      <c r="AB772" s="205">
        <v>4.4999999999999998E-2</v>
      </c>
      <c r="AC772" s="205">
        <v>0.05</v>
      </c>
      <c r="AD772" s="205">
        <v>5.5E-2</v>
      </c>
      <c r="AE772" s="28" t="s">
        <v>113</v>
      </c>
      <c r="AF772" s="28" t="s">
        <v>113</v>
      </c>
      <c r="AG772" s="28" t="s">
        <v>113</v>
      </c>
      <c r="AH772" s="47">
        <v>1</v>
      </c>
      <c r="AI772" s="38">
        <v>8678197</v>
      </c>
      <c r="AJ772" s="38">
        <v>339954</v>
      </c>
      <c r="AK772" s="38">
        <v>1155847</v>
      </c>
      <c r="AL772" s="38" t="s">
        <v>107</v>
      </c>
      <c r="AM772" s="38" t="s">
        <v>107</v>
      </c>
      <c r="AN772" s="38">
        <v>9518734</v>
      </c>
      <c r="AO772" s="38" t="s">
        <v>107</v>
      </c>
      <c r="AP772" s="38">
        <v>679910</v>
      </c>
      <c r="AQ772" s="38">
        <v>339954</v>
      </c>
      <c r="AR772" s="38" t="s">
        <v>107</v>
      </c>
      <c r="AS772" s="38" t="s">
        <v>107</v>
      </c>
      <c r="AT772" s="38" t="s">
        <v>107</v>
      </c>
      <c r="AU772" s="38" t="s">
        <v>107</v>
      </c>
      <c r="AV772" s="38" t="s">
        <v>107</v>
      </c>
      <c r="AW772" s="38" t="s">
        <v>107</v>
      </c>
      <c r="AX772" s="38">
        <v>2583656</v>
      </c>
      <c r="AY772" s="38">
        <v>2583656</v>
      </c>
      <c r="AZ772" s="38">
        <v>2175710</v>
      </c>
      <c r="BA772" s="38">
        <v>2175710</v>
      </c>
      <c r="BB772" s="38" t="s">
        <v>107</v>
      </c>
      <c r="BC772" s="38">
        <v>1767765</v>
      </c>
      <c r="BD772" s="38">
        <v>407946</v>
      </c>
      <c r="BE772" s="38">
        <v>1631783</v>
      </c>
      <c r="BF772" s="38">
        <v>1087855</v>
      </c>
      <c r="BG772" s="38">
        <v>3807493</v>
      </c>
      <c r="BH772" s="38">
        <v>135982</v>
      </c>
      <c r="BI772" s="38">
        <v>3535530</v>
      </c>
      <c r="BJ772" s="38">
        <v>815891</v>
      </c>
      <c r="BK772" s="38" t="s">
        <v>107</v>
      </c>
      <c r="BL772" s="38" t="s">
        <v>107</v>
      </c>
      <c r="BM772" s="38" t="s">
        <v>107</v>
      </c>
      <c r="BN772" s="38">
        <v>2991602</v>
      </c>
      <c r="BO772" s="38">
        <v>271964</v>
      </c>
      <c r="BP772" s="38">
        <v>2719638</v>
      </c>
      <c r="BQ772" s="38">
        <v>8838825</v>
      </c>
      <c r="BR772" s="38" t="s">
        <v>107</v>
      </c>
      <c r="BS772" s="38">
        <v>1087855</v>
      </c>
      <c r="BT772" s="330" t="s">
        <v>107</v>
      </c>
      <c r="BU772" s="38">
        <v>0</v>
      </c>
      <c r="BV772" s="38">
        <v>6799096</v>
      </c>
      <c r="BW772" s="38">
        <v>9518734</v>
      </c>
      <c r="BX772" s="38">
        <v>13598191</v>
      </c>
      <c r="BY772" s="41" t="s">
        <v>114</v>
      </c>
      <c r="BZ772" s="41" t="s">
        <v>114</v>
      </c>
      <c r="CA772" s="41" t="s">
        <v>114</v>
      </c>
      <c r="CB772" s="41" t="s">
        <v>113</v>
      </c>
      <c r="CC772" s="41" t="s">
        <v>113</v>
      </c>
      <c r="CD772" s="41" t="s">
        <v>113</v>
      </c>
      <c r="CE772" s="41" t="s">
        <v>114</v>
      </c>
      <c r="CF772" s="42" t="s">
        <v>107</v>
      </c>
      <c r="CG772" s="29" t="s">
        <v>107</v>
      </c>
      <c r="CH772" s="29" t="s">
        <v>107</v>
      </c>
      <c r="CI772" s="29" t="s">
        <v>107</v>
      </c>
      <c r="CJ772" s="29" t="s">
        <v>107</v>
      </c>
      <c r="CK772" s="29" t="s">
        <v>107</v>
      </c>
      <c r="CL772" s="29" t="s">
        <v>107</v>
      </c>
      <c r="CM772" s="29" t="s">
        <v>107</v>
      </c>
      <c r="CN772" s="29" t="s">
        <v>107</v>
      </c>
      <c r="CO772" s="29" t="s">
        <v>107</v>
      </c>
      <c r="CP772" s="29" t="s">
        <v>107</v>
      </c>
      <c r="CQ772" s="29" t="s">
        <v>107</v>
      </c>
      <c r="CR772" s="29" t="s">
        <v>107</v>
      </c>
      <c r="CS772" s="29" t="s">
        <v>107</v>
      </c>
      <c r="CT772" s="29" t="s">
        <v>107</v>
      </c>
      <c r="CU772" s="332">
        <v>4362464</v>
      </c>
      <c r="CV772" s="282">
        <v>1</v>
      </c>
    </row>
    <row r="773" spans="1:100" ht="38.25">
      <c r="A773" s="28">
        <v>1029</v>
      </c>
      <c r="B773" s="29" t="s">
        <v>254</v>
      </c>
      <c r="C773" s="29" t="s">
        <v>0</v>
      </c>
      <c r="D773" s="29" t="s">
        <v>105</v>
      </c>
      <c r="E773" s="42" t="s">
        <v>106</v>
      </c>
      <c r="F773" s="42" t="s">
        <v>107</v>
      </c>
      <c r="G773" s="30" t="s">
        <v>2128</v>
      </c>
      <c r="H773" s="42" t="s">
        <v>1813</v>
      </c>
      <c r="I773" s="28">
        <v>1801139</v>
      </c>
      <c r="J773" s="70" t="s">
        <v>2129</v>
      </c>
      <c r="K773" s="31" t="s">
        <v>111</v>
      </c>
      <c r="L773" s="32">
        <v>115</v>
      </c>
      <c r="M773" s="33" t="s">
        <v>107</v>
      </c>
      <c r="N773" s="202">
        <v>81300000</v>
      </c>
      <c r="O773" s="33" t="s">
        <v>107</v>
      </c>
      <c r="P773" s="28" t="s">
        <v>2415</v>
      </c>
      <c r="Q773" s="28" t="s">
        <v>112</v>
      </c>
      <c r="R773" s="28" t="s">
        <v>107</v>
      </c>
      <c r="S773" s="28" t="s">
        <v>107</v>
      </c>
      <c r="T773" s="42" t="s">
        <v>107</v>
      </c>
      <c r="U773" s="28" t="s">
        <v>107</v>
      </c>
      <c r="V773" s="28" t="s">
        <v>107</v>
      </c>
      <c r="W773" s="28" t="str">
        <f t="shared" si="11"/>
        <v>N.A.</v>
      </c>
      <c r="X773" s="57" t="s">
        <v>2414</v>
      </c>
      <c r="Y773" s="205">
        <v>0.03</v>
      </c>
      <c r="Z773" s="205">
        <v>0.03</v>
      </c>
      <c r="AA773" s="205">
        <v>0.04</v>
      </c>
      <c r="AB773" s="205">
        <v>4.4999999999999998E-2</v>
      </c>
      <c r="AC773" s="205">
        <v>0.05</v>
      </c>
      <c r="AD773" s="205">
        <v>5.5E-2</v>
      </c>
      <c r="AE773" s="28" t="s">
        <v>113</v>
      </c>
      <c r="AF773" s="28" t="s">
        <v>113</v>
      </c>
      <c r="AG773" s="28" t="s">
        <v>113</v>
      </c>
      <c r="AH773" s="47">
        <v>1</v>
      </c>
      <c r="AI773" s="38">
        <v>8678197</v>
      </c>
      <c r="AJ773" s="38">
        <v>339954</v>
      </c>
      <c r="AK773" s="38">
        <v>1155847</v>
      </c>
      <c r="AL773" s="38" t="s">
        <v>107</v>
      </c>
      <c r="AM773" s="38" t="s">
        <v>107</v>
      </c>
      <c r="AN773" s="38">
        <v>9518734</v>
      </c>
      <c r="AO773" s="38" t="s">
        <v>107</v>
      </c>
      <c r="AP773" s="38">
        <v>679910</v>
      </c>
      <c r="AQ773" s="38">
        <v>339954</v>
      </c>
      <c r="AR773" s="38" t="s">
        <v>107</v>
      </c>
      <c r="AS773" s="38" t="s">
        <v>107</v>
      </c>
      <c r="AT773" s="38" t="s">
        <v>107</v>
      </c>
      <c r="AU773" s="38" t="s">
        <v>107</v>
      </c>
      <c r="AV773" s="38" t="s">
        <v>107</v>
      </c>
      <c r="AW773" s="38" t="s">
        <v>107</v>
      </c>
      <c r="AX773" s="38">
        <v>2583656</v>
      </c>
      <c r="AY773" s="38">
        <v>2583656</v>
      </c>
      <c r="AZ773" s="38">
        <v>2175710</v>
      </c>
      <c r="BA773" s="38">
        <v>2175710</v>
      </c>
      <c r="BB773" s="38" t="s">
        <v>107</v>
      </c>
      <c r="BC773" s="38">
        <v>1767765</v>
      </c>
      <c r="BD773" s="38">
        <v>407946</v>
      </c>
      <c r="BE773" s="38">
        <v>1631783</v>
      </c>
      <c r="BF773" s="38">
        <v>1087855</v>
      </c>
      <c r="BG773" s="38">
        <v>3807493</v>
      </c>
      <c r="BH773" s="38">
        <v>135982</v>
      </c>
      <c r="BI773" s="38">
        <v>3535530</v>
      </c>
      <c r="BJ773" s="38">
        <v>815891</v>
      </c>
      <c r="BK773" s="38" t="s">
        <v>107</v>
      </c>
      <c r="BL773" s="38" t="s">
        <v>107</v>
      </c>
      <c r="BM773" s="38" t="s">
        <v>107</v>
      </c>
      <c r="BN773" s="38">
        <v>2991602</v>
      </c>
      <c r="BO773" s="38">
        <v>271964</v>
      </c>
      <c r="BP773" s="38">
        <v>2719638</v>
      </c>
      <c r="BQ773" s="38">
        <v>8838825</v>
      </c>
      <c r="BR773" s="38" t="s">
        <v>107</v>
      </c>
      <c r="BS773" s="38">
        <v>1087855</v>
      </c>
      <c r="BT773" s="330" t="s">
        <v>107</v>
      </c>
      <c r="BU773" s="38">
        <v>0</v>
      </c>
      <c r="BV773" s="38">
        <v>6799096</v>
      </c>
      <c r="BW773" s="38">
        <v>9518734</v>
      </c>
      <c r="BX773" s="38">
        <v>13598191</v>
      </c>
      <c r="BY773" s="41" t="s">
        <v>114</v>
      </c>
      <c r="BZ773" s="41" t="s">
        <v>114</v>
      </c>
      <c r="CA773" s="41" t="s">
        <v>114</v>
      </c>
      <c r="CB773" s="41" t="s">
        <v>113</v>
      </c>
      <c r="CC773" s="41" t="s">
        <v>113</v>
      </c>
      <c r="CD773" s="41" t="s">
        <v>113</v>
      </c>
      <c r="CE773" s="41" t="s">
        <v>114</v>
      </c>
      <c r="CF773" s="42" t="s">
        <v>107</v>
      </c>
      <c r="CG773" s="29" t="s">
        <v>107</v>
      </c>
      <c r="CH773" s="29" t="s">
        <v>107</v>
      </c>
      <c r="CI773" s="29" t="s">
        <v>107</v>
      </c>
      <c r="CJ773" s="29" t="s">
        <v>107</v>
      </c>
      <c r="CK773" s="29" t="s">
        <v>107</v>
      </c>
      <c r="CL773" s="29" t="s">
        <v>107</v>
      </c>
      <c r="CM773" s="29" t="s">
        <v>107</v>
      </c>
      <c r="CN773" s="29" t="s">
        <v>107</v>
      </c>
      <c r="CO773" s="29" t="s">
        <v>107</v>
      </c>
      <c r="CP773" s="29" t="s">
        <v>107</v>
      </c>
      <c r="CQ773" s="29" t="s">
        <v>107</v>
      </c>
      <c r="CR773" s="29" t="s">
        <v>107</v>
      </c>
      <c r="CS773" s="29" t="s">
        <v>107</v>
      </c>
      <c r="CT773" s="29" t="s">
        <v>107</v>
      </c>
      <c r="CU773" s="332">
        <v>4362464</v>
      </c>
      <c r="CV773" s="282">
        <v>1</v>
      </c>
    </row>
    <row r="774" spans="1:100" ht="38.25">
      <c r="A774" s="28">
        <v>1030</v>
      </c>
      <c r="B774" s="29" t="s">
        <v>254</v>
      </c>
      <c r="C774" s="29" t="s">
        <v>0</v>
      </c>
      <c r="D774" s="29" t="s">
        <v>105</v>
      </c>
      <c r="E774" s="42" t="s">
        <v>2380</v>
      </c>
      <c r="F774" s="42" t="s">
        <v>107</v>
      </c>
      <c r="G774" s="30" t="s">
        <v>2130</v>
      </c>
      <c r="H774" s="42" t="s">
        <v>1813</v>
      </c>
      <c r="I774" s="42">
        <v>1801128</v>
      </c>
      <c r="J774" s="70" t="s">
        <v>2131</v>
      </c>
      <c r="K774" s="31" t="s">
        <v>127</v>
      </c>
      <c r="L774" s="32">
        <v>115</v>
      </c>
      <c r="M774" s="33" t="s">
        <v>107</v>
      </c>
      <c r="N774" s="202">
        <v>81300000</v>
      </c>
      <c r="O774" s="33" t="s">
        <v>107</v>
      </c>
      <c r="P774" s="28" t="s">
        <v>2415</v>
      </c>
      <c r="Q774" s="28" t="s">
        <v>112</v>
      </c>
      <c r="R774" s="28" t="s">
        <v>107</v>
      </c>
      <c r="S774" s="28" t="s">
        <v>107</v>
      </c>
      <c r="T774" s="42" t="s">
        <v>107</v>
      </c>
      <c r="U774" s="28" t="s">
        <v>107</v>
      </c>
      <c r="V774" s="28" t="s">
        <v>107</v>
      </c>
      <c r="W774" s="28" t="str">
        <f t="shared" ref="W774:W837" si="12">+IF(C774=$F$1,N774+BT774,"N.A.")</f>
        <v>N.A.</v>
      </c>
      <c r="X774" s="57" t="s">
        <v>2413</v>
      </c>
      <c r="Y774" s="205">
        <v>0.06</v>
      </c>
      <c r="Z774" s="205">
        <v>0.06</v>
      </c>
      <c r="AA774" s="205">
        <v>0.06</v>
      </c>
      <c r="AB774" s="205">
        <v>0.06</v>
      </c>
      <c r="AC774" s="205">
        <v>0.06</v>
      </c>
      <c r="AD774" s="205">
        <v>0.06</v>
      </c>
      <c r="AE774" s="28" t="s">
        <v>113</v>
      </c>
      <c r="AF774" s="28" t="s">
        <v>113</v>
      </c>
      <c r="AG774" s="28" t="s">
        <v>113</v>
      </c>
      <c r="AH774" s="37">
        <v>1</v>
      </c>
      <c r="AI774" s="38">
        <v>8678197</v>
      </c>
      <c r="AJ774" s="38">
        <v>534577</v>
      </c>
      <c r="AK774" s="38">
        <v>763682</v>
      </c>
      <c r="AL774" s="38" t="s">
        <v>107</v>
      </c>
      <c r="AM774" s="38" t="s">
        <v>107</v>
      </c>
      <c r="AN774" s="38">
        <v>11532661</v>
      </c>
      <c r="AO774" s="38">
        <v>2</v>
      </c>
      <c r="AP774" s="38">
        <v>1336442</v>
      </c>
      <c r="AQ774" s="38">
        <v>128308</v>
      </c>
      <c r="AR774" s="38">
        <v>2</v>
      </c>
      <c r="AS774" s="38" t="s">
        <v>107</v>
      </c>
      <c r="AT774" s="38" t="s">
        <v>107</v>
      </c>
      <c r="AU774" s="38" t="s">
        <v>107</v>
      </c>
      <c r="AV774" s="38" t="s">
        <v>107</v>
      </c>
      <c r="AW774" s="38" t="s">
        <v>107</v>
      </c>
      <c r="AX774" s="38">
        <v>4594340</v>
      </c>
      <c r="AY774" s="38" t="s">
        <v>107</v>
      </c>
      <c r="AZ774" s="38">
        <v>2887872</v>
      </c>
      <c r="BA774" s="38">
        <v>4083858</v>
      </c>
      <c r="BB774" s="38">
        <v>2</v>
      </c>
      <c r="BC774" s="38">
        <v>0</v>
      </c>
      <c r="BD774" s="38">
        <v>173229</v>
      </c>
      <c r="BE774" s="38">
        <v>1968215</v>
      </c>
      <c r="BF774" s="38" t="s">
        <v>107</v>
      </c>
      <c r="BG774" s="38">
        <v>4890420</v>
      </c>
      <c r="BH774" s="38">
        <v>129922</v>
      </c>
      <c r="BI774" s="38">
        <v>2144026</v>
      </c>
      <c r="BJ774" s="38" t="s">
        <v>107</v>
      </c>
      <c r="BK774" s="38" t="s">
        <v>107</v>
      </c>
      <c r="BL774" s="38" t="s">
        <v>107</v>
      </c>
      <c r="BM774" s="38">
        <v>2041929</v>
      </c>
      <c r="BN774" s="38">
        <v>7881845</v>
      </c>
      <c r="BO774" s="38">
        <v>129922</v>
      </c>
      <c r="BP774" s="38" t="s">
        <v>107</v>
      </c>
      <c r="BQ774" s="38" t="s">
        <v>107</v>
      </c>
      <c r="BR774" s="38">
        <v>2</v>
      </c>
      <c r="BS774" s="38">
        <v>1010506</v>
      </c>
      <c r="BT774" s="330" t="s">
        <v>107</v>
      </c>
      <c r="BU774" s="38" t="s">
        <v>107</v>
      </c>
      <c r="BV774" s="38" t="s">
        <v>107</v>
      </c>
      <c r="BW774" s="38" t="s">
        <v>107</v>
      </c>
      <c r="BX774" s="38" t="s">
        <v>107</v>
      </c>
      <c r="BY774" s="41" t="s">
        <v>113</v>
      </c>
      <c r="BZ774" s="41" t="s">
        <v>113</v>
      </c>
      <c r="CA774" s="41" t="s">
        <v>113</v>
      </c>
      <c r="CB774" s="41" t="s">
        <v>113</v>
      </c>
      <c r="CC774" s="41" t="s">
        <v>113</v>
      </c>
      <c r="CD774" s="41" t="s">
        <v>114</v>
      </c>
      <c r="CE774" s="41" t="s">
        <v>114</v>
      </c>
      <c r="CF774" s="42" t="s">
        <v>107</v>
      </c>
      <c r="CG774" s="41" t="s">
        <v>107</v>
      </c>
      <c r="CH774" s="41" t="s">
        <v>107</v>
      </c>
      <c r="CI774" s="41" t="s">
        <v>107</v>
      </c>
      <c r="CJ774" s="41" t="s">
        <v>107</v>
      </c>
      <c r="CK774" s="41" t="s">
        <v>107</v>
      </c>
      <c r="CL774" s="41" t="s">
        <v>107</v>
      </c>
      <c r="CM774" s="41" t="s">
        <v>107</v>
      </c>
      <c r="CN774" s="41" t="s">
        <v>107</v>
      </c>
      <c r="CO774" s="41" t="s">
        <v>107</v>
      </c>
      <c r="CP774" s="41" t="s">
        <v>107</v>
      </c>
      <c r="CQ774" s="41" t="s">
        <v>107</v>
      </c>
      <c r="CR774" s="41" t="s">
        <v>107</v>
      </c>
      <c r="CS774" s="41" t="s">
        <v>107</v>
      </c>
      <c r="CT774" s="41" t="s">
        <v>107</v>
      </c>
      <c r="CU774" s="332">
        <v>9989116</v>
      </c>
      <c r="CV774" s="282">
        <v>1</v>
      </c>
    </row>
    <row r="775" spans="1:100" ht="38.25">
      <c r="A775" s="28">
        <v>1031</v>
      </c>
      <c r="B775" s="29" t="s">
        <v>254</v>
      </c>
      <c r="C775" s="29" t="s">
        <v>0</v>
      </c>
      <c r="D775" s="29" t="s">
        <v>105</v>
      </c>
      <c r="E775" s="42" t="s">
        <v>2380</v>
      </c>
      <c r="F775" s="42" t="s">
        <v>107</v>
      </c>
      <c r="G775" s="30" t="s">
        <v>2132</v>
      </c>
      <c r="H775" s="42" t="s">
        <v>1813</v>
      </c>
      <c r="I775" s="42">
        <v>1801122</v>
      </c>
      <c r="J775" s="70" t="s">
        <v>2133</v>
      </c>
      <c r="K775" s="31" t="s">
        <v>127</v>
      </c>
      <c r="L775" s="32">
        <v>115</v>
      </c>
      <c r="M775" s="33" t="s">
        <v>107</v>
      </c>
      <c r="N775" s="202">
        <v>89300000</v>
      </c>
      <c r="O775" s="33" t="s">
        <v>107</v>
      </c>
      <c r="P775" s="28" t="s">
        <v>2415</v>
      </c>
      <c r="Q775" s="28" t="s">
        <v>112</v>
      </c>
      <c r="R775" s="28" t="s">
        <v>107</v>
      </c>
      <c r="S775" s="28" t="s">
        <v>107</v>
      </c>
      <c r="T775" s="42" t="s">
        <v>107</v>
      </c>
      <c r="U775" s="28" t="s">
        <v>107</v>
      </c>
      <c r="V775" s="28" t="s">
        <v>107</v>
      </c>
      <c r="W775" s="28" t="str">
        <f t="shared" si="12"/>
        <v>N.A.</v>
      </c>
      <c r="X775" s="57" t="s">
        <v>2413</v>
      </c>
      <c r="Y775" s="205">
        <v>0.06</v>
      </c>
      <c r="Z775" s="205">
        <v>0.06</v>
      </c>
      <c r="AA775" s="205">
        <v>0.06</v>
      </c>
      <c r="AB775" s="205">
        <v>0.06</v>
      </c>
      <c r="AC775" s="205">
        <v>0.06</v>
      </c>
      <c r="AD775" s="205">
        <v>0.06</v>
      </c>
      <c r="AE775" s="28" t="s">
        <v>113</v>
      </c>
      <c r="AF775" s="28" t="s">
        <v>113</v>
      </c>
      <c r="AG775" s="28" t="s">
        <v>113</v>
      </c>
      <c r="AH775" s="37">
        <v>1</v>
      </c>
      <c r="AI775" s="38">
        <v>8678197</v>
      </c>
      <c r="AJ775" s="38">
        <v>534577</v>
      </c>
      <c r="AK775" s="38">
        <v>763682</v>
      </c>
      <c r="AL775" s="38" t="s">
        <v>107</v>
      </c>
      <c r="AM775" s="38" t="s">
        <v>107</v>
      </c>
      <c r="AN775" s="38">
        <v>11532661</v>
      </c>
      <c r="AO775" s="38">
        <v>2</v>
      </c>
      <c r="AP775" s="38">
        <v>1336442</v>
      </c>
      <c r="AQ775" s="38">
        <v>128308</v>
      </c>
      <c r="AR775" s="38">
        <v>2</v>
      </c>
      <c r="AS775" s="38" t="s">
        <v>107</v>
      </c>
      <c r="AT775" s="38" t="s">
        <v>107</v>
      </c>
      <c r="AU775" s="38" t="s">
        <v>107</v>
      </c>
      <c r="AV775" s="38" t="s">
        <v>107</v>
      </c>
      <c r="AW775" s="38" t="s">
        <v>107</v>
      </c>
      <c r="AX775" s="38">
        <v>4594340</v>
      </c>
      <c r="AY775" s="38" t="s">
        <v>107</v>
      </c>
      <c r="AZ775" s="38">
        <v>2887872</v>
      </c>
      <c r="BA775" s="38">
        <v>4083858</v>
      </c>
      <c r="BB775" s="38">
        <v>2</v>
      </c>
      <c r="BC775" s="38">
        <v>0</v>
      </c>
      <c r="BD775" s="38">
        <v>173229</v>
      </c>
      <c r="BE775" s="38">
        <v>1968215</v>
      </c>
      <c r="BF775" s="38" t="s">
        <v>107</v>
      </c>
      <c r="BG775" s="38">
        <v>4890420</v>
      </c>
      <c r="BH775" s="38">
        <v>129922</v>
      </c>
      <c r="BI775" s="38">
        <v>2144026</v>
      </c>
      <c r="BJ775" s="38" t="s">
        <v>107</v>
      </c>
      <c r="BK775" s="38" t="s">
        <v>107</v>
      </c>
      <c r="BL775" s="38" t="s">
        <v>107</v>
      </c>
      <c r="BM775" s="38">
        <v>2041929</v>
      </c>
      <c r="BN775" s="38">
        <v>7881845</v>
      </c>
      <c r="BO775" s="38">
        <v>129922</v>
      </c>
      <c r="BP775" s="38" t="s">
        <v>107</v>
      </c>
      <c r="BQ775" s="38" t="s">
        <v>107</v>
      </c>
      <c r="BR775" s="38">
        <v>2</v>
      </c>
      <c r="BS775" s="38">
        <v>1010506</v>
      </c>
      <c r="BT775" s="330" t="s">
        <v>107</v>
      </c>
      <c r="BU775" s="38" t="s">
        <v>107</v>
      </c>
      <c r="BV775" s="38" t="s">
        <v>107</v>
      </c>
      <c r="BW775" s="38" t="s">
        <v>107</v>
      </c>
      <c r="BX775" s="38" t="s">
        <v>107</v>
      </c>
      <c r="BY775" s="41" t="s">
        <v>113</v>
      </c>
      <c r="BZ775" s="41" t="s">
        <v>113</v>
      </c>
      <c r="CA775" s="41" t="s">
        <v>113</v>
      </c>
      <c r="CB775" s="41" t="s">
        <v>113</v>
      </c>
      <c r="CC775" s="41" t="s">
        <v>113</v>
      </c>
      <c r="CD775" s="41" t="s">
        <v>114</v>
      </c>
      <c r="CE775" s="41" t="s">
        <v>114</v>
      </c>
      <c r="CF775" s="42" t="s">
        <v>107</v>
      </c>
      <c r="CG775" s="41" t="s">
        <v>107</v>
      </c>
      <c r="CH775" s="41" t="s">
        <v>107</v>
      </c>
      <c r="CI775" s="41" t="s">
        <v>107</v>
      </c>
      <c r="CJ775" s="41" t="s">
        <v>107</v>
      </c>
      <c r="CK775" s="41" t="s">
        <v>107</v>
      </c>
      <c r="CL775" s="41" t="s">
        <v>107</v>
      </c>
      <c r="CM775" s="41" t="s">
        <v>107</v>
      </c>
      <c r="CN775" s="41" t="s">
        <v>107</v>
      </c>
      <c r="CO775" s="41" t="s">
        <v>107</v>
      </c>
      <c r="CP775" s="41" t="s">
        <v>107</v>
      </c>
      <c r="CQ775" s="41" t="s">
        <v>107</v>
      </c>
      <c r="CR775" s="41" t="s">
        <v>107</v>
      </c>
      <c r="CS775" s="41" t="s">
        <v>107</v>
      </c>
      <c r="CT775" s="41" t="s">
        <v>107</v>
      </c>
      <c r="CU775" s="332">
        <v>9989116</v>
      </c>
      <c r="CV775" s="282">
        <v>1</v>
      </c>
    </row>
    <row r="776" spans="1:100" ht="38.25">
      <c r="A776" s="28">
        <v>1032</v>
      </c>
      <c r="B776" s="29" t="s">
        <v>254</v>
      </c>
      <c r="C776" s="29" t="s">
        <v>0</v>
      </c>
      <c r="D776" s="29" t="s">
        <v>105</v>
      </c>
      <c r="E776" s="42" t="s">
        <v>2380</v>
      </c>
      <c r="F776" s="42" t="s">
        <v>107</v>
      </c>
      <c r="G776" s="30" t="s">
        <v>2132</v>
      </c>
      <c r="H776" s="42" t="s">
        <v>1813</v>
      </c>
      <c r="I776" s="42">
        <v>1801122</v>
      </c>
      <c r="J776" s="70" t="s">
        <v>2134</v>
      </c>
      <c r="K776" s="31" t="s">
        <v>127</v>
      </c>
      <c r="L776" s="32">
        <v>115</v>
      </c>
      <c r="M776" s="33" t="s">
        <v>107</v>
      </c>
      <c r="N776" s="202">
        <v>89300000</v>
      </c>
      <c r="O776" s="33" t="s">
        <v>107</v>
      </c>
      <c r="P776" s="28" t="s">
        <v>2415</v>
      </c>
      <c r="Q776" s="28" t="s">
        <v>112</v>
      </c>
      <c r="R776" s="28" t="s">
        <v>107</v>
      </c>
      <c r="S776" s="28" t="s">
        <v>107</v>
      </c>
      <c r="T776" s="42" t="s">
        <v>107</v>
      </c>
      <c r="U776" s="28" t="s">
        <v>107</v>
      </c>
      <c r="V776" s="28" t="s">
        <v>107</v>
      </c>
      <c r="W776" s="28" t="str">
        <f t="shared" si="12"/>
        <v>N.A.</v>
      </c>
      <c r="X776" s="57" t="s">
        <v>2413</v>
      </c>
      <c r="Y776" s="205">
        <v>0.06</v>
      </c>
      <c r="Z776" s="205">
        <v>0.06</v>
      </c>
      <c r="AA776" s="205">
        <v>0.06</v>
      </c>
      <c r="AB776" s="205">
        <v>0.06</v>
      </c>
      <c r="AC776" s="205">
        <v>0.06</v>
      </c>
      <c r="AD776" s="205">
        <v>0.06</v>
      </c>
      <c r="AE776" s="28" t="s">
        <v>113</v>
      </c>
      <c r="AF776" s="28" t="s">
        <v>113</v>
      </c>
      <c r="AG776" s="28" t="s">
        <v>113</v>
      </c>
      <c r="AH776" s="37">
        <v>1</v>
      </c>
      <c r="AI776" s="38">
        <v>8678197</v>
      </c>
      <c r="AJ776" s="38">
        <v>534577</v>
      </c>
      <c r="AK776" s="38">
        <v>763682</v>
      </c>
      <c r="AL776" s="38" t="s">
        <v>107</v>
      </c>
      <c r="AM776" s="38" t="s">
        <v>107</v>
      </c>
      <c r="AN776" s="38">
        <v>11532661</v>
      </c>
      <c r="AO776" s="38">
        <v>2</v>
      </c>
      <c r="AP776" s="38">
        <v>1336442</v>
      </c>
      <c r="AQ776" s="38">
        <v>128308</v>
      </c>
      <c r="AR776" s="38">
        <v>2</v>
      </c>
      <c r="AS776" s="38" t="s">
        <v>107</v>
      </c>
      <c r="AT776" s="38" t="s">
        <v>107</v>
      </c>
      <c r="AU776" s="38" t="s">
        <v>107</v>
      </c>
      <c r="AV776" s="38" t="s">
        <v>107</v>
      </c>
      <c r="AW776" s="38" t="s">
        <v>107</v>
      </c>
      <c r="AX776" s="38">
        <v>4594340</v>
      </c>
      <c r="AY776" s="38" t="s">
        <v>107</v>
      </c>
      <c r="AZ776" s="38">
        <v>2887872</v>
      </c>
      <c r="BA776" s="38">
        <v>4083858</v>
      </c>
      <c r="BB776" s="38">
        <v>2</v>
      </c>
      <c r="BC776" s="38">
        <v>0</v>
      </c>
      <c r="BD776" s="38">
        <v>173229</v>
      </c>
      <c r="BE776" s="38">
        <v>1968215</v>
      </c>
      <c r="BF776" s="38" t="s">
        <v>107</v>
      </c>
      <c r="BG776" s="38">
        <v>4890420</v>
      </c>
      <c r="BH776" s="38">
        <v>129922</v>
      </c>
      <c r="BI776" s="38">
        <v>2144026</v>
      </c>
      <c r="BJ776" s="38" t="s">
        <v>107</v>
      </c>
      <c r="BK776" s="38" t="s">
        <v>107</v>
      </c>
      <c r="BL776" s="38" t="s">
        <v>107</v>
      </c>
      <c r="BM776" s="38">
        <v>2041929</v>
      </c>
      <c r="BN776" s="38">
        <v>7881845</v>
      </c>
      <c r="BO776" s="38">
        <v>129922</v>
      </c>
      <c r="BP776" s="38" t="s">
        <v>107</v>
      </c>
      <c r="BQ776" s="38" t="s">
        <v>107</v>
      </c>
      <c r="BR776" s="38">
        <v>2</v>
      </c>
      <c r="BS776" s="38">
        <v>1010506</v>
      </c>
      <c r="BT776" s="330" t="s">
        <v>107</v>
      </c>
      <c r="BU776" s="38" t="s">
        <v>107</v>
      </c>
      <c r="BV776" s="38" t="s">
        <v>107</v>
      </c>
      <c r="BW776" s="38" t="s">
        <v>107</v>
      </c>
      <c r="BX776" s="38" t="s">
        <v>107</v>
      </c>
      <c r="BY776" s="41" t="s">
        <v>113</v>
      </c>
      <c r="BZ776" s="41" t="s">
        <v>113</v>
      </c>
      <c r="CA776" s="41" t="s">
        <v>113</v>
      </c>
      <c r="CB776" s="41" t="s">
        <v>113</v>
      </c>
      <c r="CC776" s="41" t="s">
        <v>113</v>
      </c>
      <c r="CD776" s="41" t="s">
        <v>114</v>
      </c>
      <c r="CE776" s="41" t="s">
        <v>114</v>
      </c>
      <c r="CF776" s="42" t="s">
        <v>107</v>
      </c>
      <c r="CG776" s="41" t="s">
        <v>107</v>
      </c>
      <c r="CH776" s="41" t="s">
        <v>107</v>
      </c>
      <c r="CI776" s="41" t="s">
        <v>107</v>
      </c>
      <c r="CJ776" s="41" t="s">
        <v>107</v>
      </c>
      <c r="CK776" s="41" t="s">
        <v>107</v>
      </c>
      <c r="CL776" s="41" t="s">
        <v>107</v>
      </c>
      <c r="CM776" s="41" t="s">
        <v>107</v>
      </c>
      <c r="CN776" s="41" t="s">
        <v>107</v>
      </c>
      <c r="CO776" s="41" t="s">
        <v>107</v>
      </c>
      <c r="CP776" s="41" t="s">
        <v>107</v>
      </c>
      <c r="CQ776" s="41" t="s">
        <v>107</v>
      </c>
      <c r="CR776" s="41" t="s">
        <v>107</v>
      </c>
      <c r="CS776" s="41" t="s">
        <v>107</v>
      </c>
      <c r="CT776" s="41" t="s">
        <v>107</v>
      </c>
      <c r="CU776" s="332">
        <v>9989116</v>
      </c>
      <c r="CV776" s="282">
        <v>1</v>
      </c>
    </row>
    <row r="777" spans="1:100" ht="51">
      <c r="A777" s="28">
        <v>1033</v>
      </c>
      <c r="B777" s="29" t="s">
        <v>254</v>
      </c>
      <c r="C777" s="29" t="s">
        <v>0</v>
      </c>
      <c r="D777" s="29" t="s">
        <v>665</v>
      </c>
      <c r="E777" s="42" t="s">
        <v>666</v>
      </c>
      <c r="F777" s="42" t="s">
        <v>346</v>
      </c>
      <c r="G777" s="30" t="s">
        <v>2135</v>
      </c>
      <c r="H777" s="42" t="s">
        <v>400</v>
      </c>
      <c r="I777" s="28">
        <v>3021106</v>
      </c>
      <c r="J777" s="70" t="s">
        <v>2136</v>
      </c>
      <c r="K777" s="31" t="s">
        <v>674</v>
      </c>
      <c r="L777" s="56">
        <v>168</v>
      </c>
      <c r="M777" s="33" t="s">
        <v>107</v>
      </c>
      <c r="N777" s="202">
        <v>235000000</v>
      </c>
      <c r="O777" s="28" t="s">
        <v>346</v>
      </c>
      <c r="P777" s="28" t="s">
        <v>130</v>
      </c>
      <c r="Q777" s="28" t="s">
        <v>360</v>
      </c>
      <c r="R777" s="28" t="s">
        <v>107</v>
      </c>
      <c r="S777" s="28" t="s">
        <v>107</v>
      </c>
      <c r="T777" s="42" t="s">
        <v>107</v>
      </c>
      <c r="U777" s="28" t="s">
        <v>107</v>
      </c>
      <c r="V777" s="28" t="s">
        <v>107</v>
      </c>
      <c r="W777" s="28" t="str">
        <f t="shared" si="12"/>
        <v>N.A.</v>
      </c>
      <c r="X777" s="57" t="s">
        <v>2413</v>
      </c>
      <c r="Y777" s="255">
        <v>0.05</v>
      </c>
      <c r="Z777" s="255">
        <v>5.1999999999999998E-2</v>
      </c>
      <c r="AA777" s="255">
        <v>5.2999999999999999E-2</v>
      </c>
      <c r="AB777" s="255">
        <v>0.06</v>
      </c>
      <c r="AC777" s="255">
        <v>7.0000000000000007E-2</v>
      </c>
      <c r="AD777" s="255">
        <v>7.0000000000000007E-2</v>
      </c>
      <c r="AE777" s="28" t="s">
        <v>113</v>
      </c>
      <c r="AF777" s="28" t="s">
        <v>113</v>
      </c>
      <c r="AG777" s="28" t="s">
        <v>113</v>
      </c>
      <c r="AH777" s="37">
        <v>1</v>
      </c>
      <c r="AI777" s="38">
        <v>8678197</v>
      </c>
      <c r="AJ777" s="38">
        <v>339954</v>
      </c>
      <c r="AK777" s="38">
        <v>1155847</v>
      </c>
      <c r="AL777" s="38">
        <v>2855620</v>
      </c>
      <c r="AM777" s="38">
        <v>2175710</v>
      </c>
      <c r="AN777" s="38">
        <v>9518734</v>
      </c>
      <c r="AO777" s="38" t="s">
        <v>107</v>
      </c>
      <c r="AP777" s="38" t="s">
        <v>107</v>
      </c>
      <c r="AQ777" s="38">
        <v>339954</v>
      </c>
      <c r="AR777" s="38" t="s">
        <v>107</v>
      </c>
      <c r="AS777" s="38" t="s">
        <v>107</v>
      </c>
      <c r="AT777" s="38" t="s">
        <v>107</v>
      </c>
      <c r="AU777" s="38" t="s">
        <v>107</v>
      </c>
      <c r="AV777" s="38" t="s">
        <v>107</v>
      </c>
      <c r="AW777" s="38">
        <v>2175710</v>
      </c>
      <c r="AX777" s="38" t="s">
        <v>107</v>
      </c>
      <c r="AY777" s="38">
        <v>2583656</v>
      </c>
      <c r="AZ777" s="38">
        <v>2175710</v>
      </c>
      <c r="BA777" s="38">
        <v>2175710</v>
      </c>
      <c r="BB777" s="38" t="s">
        <v>107</v>
      </c>
      <c r="BC777" s="38">
        <v>0</v>
      </c>
      <c r="BD777" s="38">
        <v>407946</v>
      </c>
      <c r="BE777" s="38">
        <v>1631783</v>
      </c>
      <c r="BF777" s="38">
        <v>3807493</v>
      </c>
      <c r="BG777" s="38">
        <v>3807493</v>
      </c>
      <c r="BH777" s="38">
        <v>135982</v>
      </c>
      <c r="BI777" s="38">
        <v>3535530</v>
      </c>
      <c r="BJ777" s="38">
        <v>815891</v>
      </c>
      <c r="BK777" s="38">
        <v>2583656</v>
      </c>
      <c r="BL777" s="38">
        <v>2583656</v>
      </c>
      <c r="BM777" s="38">
        <v>2583656</v>
      </c>
      <c r="BN777" s="38">
        <v>2991602</v>
      </c>
      <c r="BO777" s="38">
        <v>271964</v>
      </c>
      <c r="BP777" s="38">
        <v>2719638</v>
      </c>
      <c r="BQ777" s="38">
        <v>8838825</v>
      </c>
      <c r="BR777" s="38" t="s">
        <v>107</v>
      </c>
      <c r="BS777" s="38">
        <v>1087855</v>
      </c>
      <c r="BT777" s="330" t="s">
        <v>107</v>
      </c>
      <c r="BU777" s="38">
        <v>8838825</v>
      </c>
      <c r="BV777" s="38">
        <v>6799096</v>
      </c>
      <c r="BW777" s="38">
        <v>9518734</v>
      </c>
      <c r="BX777" s="38">
        <v>13598191</v>
      </c>
      <c r="BY777" s="41" t="s">
        <v>113</v>
      </c>
      <c r="BZ777" s="41" t="s">
        <v>113</v>
      </c>
      <c r="CA777" s="41" t="s">
        <v>113</v>
      </c>
      <c r="CB777" s="41" t="s">
        <v>113</v>
      </c>
      <c r="CC777" s="41" t="s">
        <v>113</v>
      </c>
      <c r="CD777" s="41" t="s">
        <v>113</v>
      </c>
      <c r="CE777" s="41" t="s">
        <v>114</v>
      </c>
      <c r="CF777" s="42" t="s">
        <v>107</v>
      </c>
      <c r="CG777" s="28" t="s">
        <v>107</v>
      </c>
      <c r="CH777" s="28" t="s">
        <v>107</v>
      </c>
      <c r="CI777" s="28" t="s">
        <v>107</v>
      </c>
      <c r="CJ777" s="28" t="s">
        <v>107</v>
      </c>
      <c r="CK777" s="28" t="s">
        <v>107</v>
      </c>
      <c r="CL777" s="28" t="s">
        <v>107</v>
      </c>
      <c r="CM777" s="28" t="s">
        <v>107</v>
      </c>
      <c r="CN777" s="28" t="s">
        <v>107</v>
      </c>
      <c r="CO777" s="28" t="s">
        <v>107</v>
      </c>
      <c r="CP777" s="28" t="s">
        <v>107</v>
      </c>
      <c r="CQ777" s="28" t="s">
        <v>107</v>
      </c>
      <c r="CR777" s="28" t="s">
        <v>107</v>
      </c>
      <c r="CS777" s="28" t="s">
        <v>107</v>
      </c>
      <c r="CT777" s="28" t="s">
        <v>107</v>
      </c>
      <c r="CU777" s="332">
        <v>13723295</v>
      </c>
      <c r="CV777" s="282">
        <v>1</v>
      </c>
    </row>
    <row r="778" spans="1:100" ht="51">
      <c r="A778" s="28">
        <v>1034</v>
      </c>
      <c r="B778" s="29" t="s">
        <v>254</v>
      </c>
      <c r="C778" s="29" t="s">
        <v>0</v>
      </c>
      <c r="D778" s="29" t="s">
        <v>665</v>
      </c>
      <c r="E778" s="42" t="s">
        <v>666</v>
      </c>
      <c r="F778" s="42" t="s">
        <v>346</v>
      </c>
      <c r="G778" s="30" t="s">
        <v>2137</v>
      </c>
      <c r="H778" s="42" t="s">
        <v>400</v>
      </c>
      <c r="I778" s="28">
        <v>3021105</v>
      </c>
      <c r="J778" s="70" t="s">
        <v>2138</v>
      </c>
      <c r="K778" s="31" t="s">
        <v>674</v>
      </c>
      <c r="L778" s="56">
        <v>168</v>
      </c>
      <c r="M778" s="33" t="s">
        <v>107</v>
      </c>
      <c r="N778" s="202">
        <v>229000000</v>
      </c>
      <c r="O778" s="28" t="s">
        <v>346</v>
      </c>
      <c r="P778" s="28" t="s">
        <v>130</v>
      </c>
      <c r="Q778" s="28" t="s">
        <v>360</v>
      </c>
      <c r="R778" s="28" t="s">
        <v>107</v>
      </c>
      <c r="S778" s="28" t="s">
        <v>107</v>
      </c>
      <c r="T778" s="42" t="s">
        <v>107</v>
      </c>
      <c r="U778" s="28" t="s">
        <v>107</v>
      </c>
      <c r="V778" s="28" t="s">
        <v>107</v>
      </c>
      <c r="W778" s="28" t="str">
        <f t="shared" si="12"/>
        <v>N.A.</v>
      </c>
      <c r="X778" s="57" t="s">
        <v>2413</v>
      </c>
      <c r="Y778" s="255">
        <v>0.05</v>
      </c>
      <c r="Z778" s="255">
        <v>5.1999999999999998E-2</v>
      </c>
      <c r="AA778" s="255">
        <v>5.2999999999999999E-2</v>
      </c>
      <c r="AB778" s="255">
        <v>0.06</v>
      </c>
      <c r="AC778" s="255">
        <v>7.0000000000000007E-2</v>
      </c>
      <c r="AD778" s="255">
        <v>7.0000000000000007E-2</v>
      </c>
      <c r="AE778" s="28" t="s">
        <v>113</v>
      </c>
      <c r="AF778" s="28" t="s">
        <v>113</v>
      </c>
      <c r="AG778" s="28" t="s">
        <v>113</v>
      </c>
      <c r="AH778" s="37">
        <v>1</v>
      </c>
      <c r="AI778" s="38">
        <v>8678197</v>
      </c>
      <c r="AJ778" s="38">
        <v>339954</v>
      </c>
      <c r="AK778" s="38">
        <v>1155847</v>
      </c>
      <c r="AL778" s="38">
        <v>2855620</v>
      </c>
      <c r="AM778" s="38">
        <v>2175710</v>
      </c>
      <c r="AN778" s="38">
        <v>9518734</v>
      </c>
      <c r="AO778" s="38" t="s">
        <v>107</v>
      </c>
      <c r="AP778" s="38" t="s">
        <v>107</v>
      </c>
      <c r="AQ778" s="38">
        <v>339954</v>
      </c>
      <c r="AR778" s="38" t="s">
        <v>107</v>
      </c>
      <c r="AS778" s="38" t="s">
        <v>107</v>
      </c>
      <c r="AT778" s="38" t="s">
        <v>107</v>
      </c>
      <c r="AU778" s="38" t="s">
        <v>107</v>
      </c>
      <c r="AV778" s="38" t="s">
        <v>107</v>
      </c>
      <c r="AW778" s="38">
        <v>2175710</v>
      </c>
      <c r="AX778" s="38" t="s">
        <v>107</v>
      </c>
      <c r="AY778" s="38">
        <v>2583656</v>
      </c>
      <c r="AZ778" s="38">
        <v>2175710</v>
      </c>
      <c r="BA778" s="38">
        <v>2175710</v>
      </c>
      <c r="BB778" s="38" t="s">
        <v>107</v>
      </c>
      <c r="BC778" s="38">
        <v>0</v>
      </c>
      <c r="BD778" s="38">
        <v>407946</v>
      </c>
      <c r="BE778" s="38">
        <v>1631783</v>
      </c>
      <c r="BF778" s="38">
        <v>3807493</v>
      </c>
      <c r="BG778" s="38">
        <v>3807493</v>
      </c>
      <c r="BH778" s="38">
        <v>135982</v>
      </c>
      <c r="BI778" s="38">
        <v>3535530</v>
      </c>
      <c r="BJ778" s="38">
        <v>815891</v>
      </c>
      <c r="BK778" s="38">
        <v>2583656</v>
      </c>
      <c r="BL778" s="38">
        <v>2583656</v>
      </c>
      <c r="BM778" s="38">
        <v>2583656</v>
      </c>
      <c r="BN778" s="38">
        <v>2991602</v>
      </c>
      <c r="BO778" s="38">
        <v>271964</v>
      </c>
      <c r="BP778" s="38">
        <v>2719638</v>
      </c>
      <c r="BQ778" s="38">
        <v>8838825</v>
      </c>
      <c r="BR778" s="38" t="s">
        <v>107</v>
      </c>
      <c r="BS778" s="38">
        <v>1087855</v>
      </c>
      <c r="BT778" s="330" t="s">
        <v>107</v>
      </c>
      <c r="BU778" s="38">
        <v>8838825</v>
      </c>
      <c r="BV778" s="38">
        <v>6799096</v>
      </c>
      <c r="BW778" s="38">
        <v>9518734</v>
      </c>
      <c r="BX778" s="38">
        <v>13598191</v>
      </c>
      <c r="BY778" s="41" t="s">
        <v>113</v>
      </c>
      <c r="BZ778" s="41" t="s">
        <v>113</v>
      </c>
      <c r="CA778" s="41" t="s">
        <v>113</v>
      </c>
      <c r="CB778" s="41" t="s">
        <v>113</v>
      </c>
      <c r="CC778" s="41" t="s">
        <v>113</v>
      </c>
      <c r="CD778" s="41" t="s">
        <v>113</v>
      </c>
      <c r="CE778" s="41" t="s">
        <v>114</v>
      </c>
      <c r="CF778" s="42" t="s">
        <v>107</v>
      </c>
      <c r="CG778" s="28" t="s">
        <v>107</v>
      </c>
      <c r="CH778" s="28" t="s">
        <v>107</v>
      </c>
      <c r="CI778" s="28" t="s">
        <v>107</v>
      </c>
      <c r="CJ778" s="28" t="s">
        <v>107</v>
      </c>
      <c r="CK778" s="28" t="s">
        <v>107</v>
      </c>
      <c r="CL778" s="28" t="s">
        <v>107</v>
      </c>
      <c r="CM778" s="28" t="s">
        <v>107</v>
      </c>
      <c r="CN778" s="28" t="s">
        <v>107</v>
      </c>
      <c r="CO778" s="28" t="s">
        <v>107</v>
      </c>
      <c r="CP778" s="28" t="s">
        <v>107</v>
      </c>
      <c r="CQ778" s="28" t="s">
        <v>107</v>
      </c>
      <c r="CR778" s="28" t="s">
        <v>107</v>
      </c>
      <c r="CS778" s="28" t="s">
        <v>107</v>
      </c>
      <c r="CT778" s="28" t="s">
        <v>107</v>
      </c>
      <c r="CU778" s="332">
        <v>13723295</v>
      </c>
      <c r="CV778" s="282">
        <v>1</v>
      </c>
    </row>
    <row r="779" spans="1:100" ht="25.5">
      <c r="A779" s="28">
        <v>1035</v>
      </c>
      <c r="B779" s="29" t="s">
        <v>254</v>
      </c>
      <c r="C779" s="29" t="s">
        <v>0</v>
      </c>
      <c r="D779" s="29" t="s">
        <v>665</v>
      </c>
      <c r="E779" s="42" t="s">
        <v>666</v>
      </c>
      <c r="F779" s="42" t="s">
        <v>338</v>
      </c>
      <c r="G779" s="30" t="s">
        <v>1719</v>
      </c>
      <c r="H779" s="42" t="s">
        <v>750</v>
      </c>
      <c r="I779" s="28">
        <v>40821011</v>
      </c>
      <c r="J779" s="70" t="s">
        <v>2139</v>
      </c>
      <c r="K779" s="31" t="s">
        <v>669</v>
      </c>
      <c r="L779" s="56">
        <v>98</v>
      </c>
      <c r="M779" s="33" t="s">
        <v>107</v>
      </c>
      <c r="N779" s="34">
        <v>95000000</v>
      </c>
      <c r="O779" s="28" t="s">
        <v>338</v>
      </c>
      <c r="P779" s="28" t="s">
        <v>130</v>
      </c>
      <c r="Q779" s="28" t="s">
        <v>112</v>
      </c>
      <c r="R779" s="28" t="s">
        <v>107</v>
      </c>
      <c r="S779" s="28" t="s">
        <v>107</v>
      </c>
      <c r="T779" s="42" t="s">
        <v>107</v>
      </c>
      <c r="U779" s="28" t="s">
        <v>107</v>
      </c>
      <c r="V779" s="28" t="s">
        <v>107</v>
      </c>
      <c r="W779" s="28" t="str">
        <f t="shared" si="12"/>
        <v>N.A.</v>
      </c>
      <c r="X779" s="57" t="s">
        <v>2412</v>
      </c>
      <c r="Y779" s="255">
        <v>0.05</v>
      </c>
      <c r="Z779" s="255">
        <v>5.1999999999999998E-2</v>
      </c>
      <c r="AA779" s="255">
        <v>5.2999999999999999E-2</v>
      </c>
      <c r="AB779" s="255">
        <v>0.06</v>
      </c>
      <c r="AC779" s="255">
        <v>7.0000000000000007E-2</v>
      </c>
      <c r="AD779" s="255">
        <v>7.0000000000000007E-2</v>
      </c>
      <c r="AE779" s="28" t="s">
        <v>1251</v>
      </c>
      <c r="AF779" s="28" t="s">
        <v>1251</v>
      </c>
      <c r="AG779" s="28" t="s">
        <v>1251</v>
      </c>
      <c r="AH779" s="37">
        <v>1</v>
      </c>
      <c r="AI779" s="38">
        <v>13462210</v>
      </c>
      <c r="AJ779" s="38">
        <v>339954</v>
      </c>
      <c r="AK779" s="38">
        <v>1155847</v>
      </c>
      <c r="AL779" s="38">
        <v>2855620</v>
      </c>
      <c r="AM779" s="38">
        <v>2175710</v>
      </c>
      <c r="AN779" s="38">
        <v>9518734</v>
      </c>
      <c r="AO779" s="38" t="s">
        <v>107</v>
      </c>
      <c r="AP779" s="38" t="s">
        <v>107</v>
      </c>
      <c r="AQ779" s="38">
        <v>339954</v>
      </c>
      <c r="AR779" s="38" t="s">
        <v>107</v>
      </c>
      <c r="AS779" s="38" t="s">
        <v>107</v>
      </c>
      <c r="AT779" s="38" t="s">
        <v>107</v>
      </c>
      <c r="AU779" s="38" t="s">
        <v>107</v>
      </c>
      <c r="AV779" s="38" t="s">
        <v>107</v>
      </c>
      <c r="AW779" s="38" t="s">
        <v>107</v>
      </c>
      <c r="AX779" s="38">
        <v>2583656</v>
      </c>
      <c r="AY779" s="38">
        <v>2583656</v>
      </c>
      <c r="AZ779" s="38">
        <v>2175710</v>
      </c>
      <c r="BA779" s="38">
        <v>2175710</v>
      </c>
      <c r="BB779" s="38" t="s">
        <v>107</v>
      </c>
      <c r="BC779" s="38" t="s">
        <v>107</v>
      </c>
      <c r="BD779" s="38">
        <v>407946</v>
      </c>
      <c r="BE779" s="38">
        <v>1631783</v>
      </c>
      <c r="BF779" s="38">
        <v>3807493</v>
      </c>
      <c r="BG779" s="38">
        <v>3807493</v>
      </c>
      <c r="BH779" s="38">
        <v>135982</v>
      </c>
      <c r="BI779" s="38">
        <v>3535530</v>
      </c>
      <c r="BJ779" s="38">
        <v>815891</v>
      </c>
      <c r="BK779" s="38">
        <v>3399548</v>
      </c>
      <c r="BL779" s="38">
        <v>3399548</v>
      </c>
      <c r="BM779" s="38">
        <v>3399548</v>
      </c>
      <c r="BN779" s="38">
        <v>2991602</v>
      </c>
      <c r="BO779" s="38">
        <v>271964</v>
      </c>
      <c r="BP779" s="38">
        <v>2719638</v>
      </c>
      <c r="BQ779" s="38">
        <v>8838825</v>
      </c>
      <c r="BR779" s="38" t="s">
        <v>107</v>
      </c>
      <c r="BS779" s="38">
        <v>1087855</v>
      </c>
      <c r="BT779" s="330" t="s">
        <v>107</v>
      </c>
      <c r="BU779" s="38">
        <v>8838825</v>
      </c>
      <c r="BV779" s="38">
        <v>6799096</v>
      </c>
      <c r="BW779" s="38">
        <v>9518734</v>
      </c>
      <c r="BX779" s="38">
        <v>13598191</v>
      </c>
      <c r="BY779" s="41" t="s">
        <v>113</v>
      </c>
      <c r="BZ779" s="41" t="s">
        <v>113</v>
      </c>
      <c r="CA779" s="41" t="s">
        <v>113</v>
      </c>
      <c r="CB779" s="41" t="s">
        <v>113</v>
      </c>
      <c r="CC779" s="41" t="s">
        <v>113</v>
      </c>
      <c r="CD779" s="41" t="s">
        <v>113</v>
      </c>
      <c r="CE779" s="41" t="s">
        <v>114</v>
      </c>
      <c r="CF779" s="42" t="s">
        <v>107</v>
      </c>
      <c r="CG779" s="28" t="s">
        <v>107</v>
      </c>
      <c r="CH779" s="28" t="s">
        <v>107</v>
      </c>
      <c r="CI779" s="28" t="s">
        <v>107</v>
      </c>
      <c r="CJ779" s="28" t="s">
        <v>107</v>
      </c>
      <c r="CK779" s="28" t="s">
        <v>107</v>
      </c>
      <c r="CL779" s="28" t="s">
        <v>107</v>
      </c>
      <c r="CM779" s="28" t="s">
        <v>107</v>
      </c>
      <c r="CN779" s="28" t="s">
        <v>107</v>
      </c>
      <c r="CO779" s="28" t="s">
        <v>107</v>
      </c>
      <c r="CP779" s="28" t="s">
        <v>107</v>
      </c>
      <c r="CQ779" s="28" t="s">
        <v>107</v>
      </c>
      <c r="CR779" s="28" t="s">
        <v>107</v>
      </c>
      <c r="CS779" s="28" t="s">
        <v>107</v>
      </c>
      <c r="CT779" s="28" t="s">
        <v>107</v>
      </c>
      <c r="CU779" s="332">
        <v>5013723</v>
      </c>
      <c r="CV779" s="282">
        <v>1</v>
      </c>
    </row>
    <row r="780" spans="1:100" ht="38.25">
      <c r="A780" s="28">
        <v>1036</v>
      </c>
      <c r="B780" s="29" t="s">
        <v>266</v>
      </c>
      <c r="C780" s="29" t="s">
        <v>2</v>
      </c>
      <c r="D780" s="29" t="s">
        <v>105</v>
      </c>
      <c r="E780" s="42" t="s">
        <v>2380</v>
      </c>
      <c r="F780" s="42" t="s">
        <v>107</v>
      </c>
      <c r="G780" s="209" t="s">
        <v>2140</v>
      </c>
      <c r="H780" s="42" t="s">
        <v>216</v>
      </c>
      <c r="I780" s="210">
        <v>5601201</v>
      </c>
      <c r="J780" s="70" t="s">
        <v>2141</v>
      </c>
      <c r="K780" s="31" t="s">
        <v>107</v>
      </c>
      <c r="L780" s="42">
        <v>153</v>
      </c>
      <c r="M780" s="42">
        <v>4</v>
      </c>
      <c r="N780" s="211">
        <v>114000000</v>
      </c>
      <c r="O780" s="33" t="s">
        <v>107</v>
      </c>
      <c r="P780" s="28" t="s">
        <v>130</v>
      </c>
      <c r="Q780" s="28" t="s">
        <v>1056</v>
      </c>
      <c r="R780" s="33" t="s">
        <v>843</v>
      </c>
      <c r="S780" s="28" t="s">
        <v>107</v>
      </c>
      <c r="T780" s="42" t="s">
        <v>107</v>
      </c>
      <c r="U780" s="28" t="s">
        <v>107</v>
      </c>
      <c r="V780" s="28" t="s">
        <v>107</v>
      </c>
      <c r="W780" s="28" t="str">
        <f t="shared" si="12"/>
        <v>N.A.</v>
      </c>
      <c r="X780" s="57" t="s">
        <v>2412</v>
      </c>
      <c r="Y780" s="255">
        <v>0</v>
      </c>
      <c r="Z780" s="255">
        <v>0</v>
      </c>
      <c r="AA780" s="255">
        <v>0</v>
      </c>
      <c r="AB780" s="255">
        <v>0</v>
      </c>
      <c r="AC780" s="255">
        <v>0</v>
      </c>
      <c r="AD780" s="255">
        <v>0</v>
      </c>
      <c r="AE780" s="42" t="s">
        <v>176</v>
      </c>
      <c r="AF780" s="28" t="s">
        <v>114</v>
      </c>
      <c r="AG780" s="28" t="s">
        <v>114</v>
      </c>
      <c r="AH780" s="212">
        <v>0</v>
      </c>
      <c r="AI780" s="38" t="s">
        <v>905</v>
      </c>
      <c r="AJ780" s="38">
        <v>589650</v>
      </c>
      <c r="AK780" s="38">
        <v>708759</v>
      </c>
      <c r="AL780" s="38" t="s">
        <v>905</v>
      </c>
      <c r="AM780" s="38" t="s">
        <v>905</v>
      </c>
      <c r="AN780" s="38">
        <v>9467039</v>
      </c>
      <c r="AO780" s="38" t="s">
        <v>905</v>
      </c>
      <c r="AP780" s="38" t="s">
        <v>905</v>
      </c>
      <c r="AQ780" s="38">
        <v>365582</v>
      </c>
      <c r="AR780" s="38" t="s">
        <v>905</v>
      </c>
      <c r="AS780" s="38" t="s">
        <v>905</v>
      </c>
      <c r="AT780" s="38" t="s">
        <v>905</v>
      </c>
      <c r="AU780" s="38" t="s">
        <v>905</v>
      </c>
      <c r="AV780" s="38" t="s">
        <v>905</v>
      </c>
      <c r="AW780" s="38" t="s">
        <v>905</v>
      </c>
      <c r="AX780" s="38">
        <v>2996807</v>
      </c>
      <c r="AY780" s="38" t="s">
        <v>905</v>
      </c>
      <c r="AZ780" s="38">
        <v>4325458</v>
      </c>
      <c r="BA780" s="38">
        <v>2830318</v>
      </c>
      <c r="BB780" s="38" t="s">
        <v>905</v>
      </c>
      <c r="BC780" s="38">
        <v>1273594</v>
      </c>
      <c r="BD780" s="38">
        <v>179546</v>
      </c>
      <c r="BE780" s="38" t="s">
        <v>905</v>
      </c>
      <c r="BF780" s="38">
        <v>1639817</v>
      </c>
      <c r="BG780" s="38">
        <v>3884750</v>
      </c>
      <c r="BH780" s="38">
        <v>114258</v>
      </c>
      <c r="BI780" s="38">
        <v>2358597</v>
      </c>
      <c r="BJ780" s="38">
        <v>783480</v>
      </c>
      <c r="BK780" s="38" t="s">
        <v>905</v>
      </c>
      <c r="BL780" s="38" t="s">
        <v>905</v>
      </c>
      <c r="BM780" s="38" t="s">
        <v>905</v>
      </c>
      <c r="BN780" s="38">
        <v>9589457</v>
      </c>
      <c r="BO780" s="38">
        <v>212192</v>
      </c>
      <c r="BP780" s="38" t="s">
        <v>905</v>
      </c>
      <c r="BQ780" s="38" t="s">
        <v>905</v>
      </c>
      <c r="BR780" s="38" t="s">
        <v>905</v>
      </c>
      <c r="BS780" s="38">
        <v>744349</v>
      </c>
      <c r="BT780" s="330" t="s">
        <v>107</v>
      </c>
      <c r="BU780" s="38" t="s">
        <v>905</v>
      </c>
      <c r="BV780" s="38" t="s">
        <v>905</v>
      </c>
      <c r="BW780" s="38" t="s">
        <v>905</v>
      </c>
      <c r="BX780" s="38" t="s">
        <v>905</v>
      </c>
      <c r="BY780" s="42" t="s">
        <v>176</v>
      </c>
      <c r="BZ780" s="42" t="s">
        <v>176</v>
      </c>
      <c r="CA780" s="42" t="s">
        <v>176</v>
      </c>
      <c r="CB780" s="42" t="s">
        <v>905</v>
      </c>
      <c r="CC780" s="42" t="s">
        <v>905</v>
      </c>
      <c r="CD780" s="42" t="s">
        <v>905</v>
      </c>
      <c r="CE780" s="42" t="s">
        <v>905</v>
      </c>
      <c r="CF780" s="113">
        <v>8500000</v>
      </c>
      <c r="CG780" s="42" t="s">
        <v>905</v>
      </c>
      <c r="CH780" s="42" t="s">
        <v>905</v>
      </c>
      <c r="CI780" s="42" t="s">
        <v>905</v>
      </c>
      <c r="CJ780" s="42" t="s">
        <v>905</v>
      </c>
      <c r="CK780" s="42" t="s">
        <v>905</v>
      </c>
      <c r="CL780" s="42" t="s">
        <v>905</v>
      </c>
      <c r="CM780" s="42" t="s">
        <v>905</v>
      </c>
      <c r="CN780" s="42" t="s">
        <v>905</v>
      </c>
      <c r="CO780" s="42" t="s">
        <v>905</v>
      </c>
      <c r="CP780" s="42" t="s">
        <v>905</v>
      </c>
      <c r="CQ780" s="42" t="s">
        <v>905</v>
      </c>
      <c r="CR780" s="42" t="s">
        <v>905</v>
      </c>
      <c r="CS780" s="42" t="s">
        <v>905</v>
      </c>
      <c r="CT780" s="42" t="s">
        <v>905</v>
      </c>
      <c r="CU780" s="332">
        <v>5304807</v>
      </c>
      <c r="CV780" s="282">
        <v>1</v>
      </c>
    </row>
    <row r="781" spans="1:100" ht="51">
      <c r="A781" s="28">
        <v>1037</v>
      </c>
      <c r="B781" s="29" t="s">
        <v>266</v>
      </c>
      <c r="C781" s="29" t="s">
        <v>2</v>
      </c>
      <c r="D781" s="29" t="s">
        <v>105</v>
      </c>
      <c r="E781" s="42" t="s">
        <v>2380</v>
      </c>
      <c r="F781" s="42" t="s">
        <v>107</v>
      </c>
      <c r="G781" s="213" t="s">
        <v>2142</v>
      </c>
      <c r="H781" s="42" t="s">
        <v>216</v>
      </c>
      <c r="I781" s="214">
        <v>5601202</v>
      </c>
      <c r="J781" s="70" t="s">
        <v>2143</v>
      </c>
      <c r="K781" s="31" t="s">
        <v>107</v>
      </c>
      <c r="L781" s="42">
        <v>153</v>
      </c>
      <c r="M781" s="42">
        <v>4</v>
      </c>
      <c r="N781" s="211">
        <v>130400000</v>
      </c>
      <c r="O781" s="33" t="s">
        <v>107</v>
      </c>
      <c r="P781" s="28" t="s">
        <v>130</v>
      </c>
      <c r="Q781" s="28" t="s">
        <v>1056</v>
      </c>
      <c r="R781" s="33" t="s">
        <v>843</v>
      </c>
      <c r="S781" s="28" t="s">
        <v>107</v>
      </c>
      <c r="T781" s="42" t="s">
        <v>107</v>
      </c>
      <c r="U781" s="28" t="s">
        <v>107</v>
      </c>
      <c r="V781" s="28" t="s">
        <v>107</v>
      </c>
      <c r="W781" s="28" t="str">
        <f t="shared" si="12"/>
        <v>N.A.</v>
      </c>
      <c r="X781" s="57" t="s">
        <v>2414</v>
      </c>
      <c r="Y781" s="255">
        <v>0</v>
      </c>
      <c r="Z781" s="255">
        <v>0</v>
      </c>
      <c r="AA781" s="255">
        <v>0</v>
      </c>
      <c r="AB781" s="255">
        <v>0</v>
      </c>
      <c r="AC781" s="255">
        <v>0</v>
      </c>
      <c r="AD781" s="255">
        <v>0</v>
      </c>
      <c r="AE781" s="42" t="s">
        <v>176</v>
      </c>
      <c r="AF781" s="28" t="s">
        <v>114</v>
      </c>
      <c r="AG781" s="28" t="s">
        <v>114</v>
      </c>
      <c r="AH781" s="212">
        <v>0</v>
      </c>
      <c r="AI781" s="38" t="s">
        <v>905</v>
      </c>
      <c r="AJ781" s="38">
        <v>589650</v>
      </c>
      <c r="AK781" s="38">
        <v>708759</v>
      </c>
      <c r="AL781" s="38" t="s">
        <v>905</v>
      </c>
      <c r="AM781" s="38" t="s">
        <v>905</v>
      </c>
      <c r="AN781" s="38">
        <v>9467039</v>
      </c>
      <c r="AO781" s="38" t="s">
        <v>905</v>
      </c>
      <c r="AP781" s="38" t="s">
        <v>905</v>
      </c>
      <c r="AQ781" s="38">
        <v>365582</v>
      </c>
      <c r="AR781" s="38" t="s">
        <v>905</v>
      </c>
      <c r="AS781" s="38" t="s">
        <v>905</v>
      </c>
      <c r="AT781" s="38" t="s">
        <v>905</v>
      </c>
      <c r="AU781" s="38" t="s">
        <v>905</v>
      </c>
      <c r="AV781" s="38" t="s">
        <v>905</v>
      </c>
      <c r="AW781" s="38" t="s">
        <v>905</v>
      </c>
      <c r="AX781" s="38">
        <v>2996807</v>
      </c>
      <c r="AY781" s="38" t="s">
        <v>905</v>
      </c>
      <c r="AZ781" s="38">
        <v>4325458</v>
      </c>
      <c r="BA781" s="38">
        <v>2830318</v>
      </c>
      <c r="BB781" s="38" t="s">
        <v>905</v>
      </c>
      <c r="BC781" s="38">
        <v>1273594</v>
      </c>
      <c r="BD781" s="38">
        <v>179546</v>
      </c>
      <c r="BE781" s="38" t="s">
        <v>905</v>
      </c>
      <c r="BF781" s="38">
        <v>1639817</v>
      </c>
      <c r="BG781" s="38">
        <v>3884750</v>
      </c>
      <c r="BH781" s="38">
        <v>114258</v>
      </c>
      <c r="BI781" s="38">
        <v>2358597</v>
      </c>
      <c r="BJ781" s="38">
        <v>783480</v>
      </c>
      <c r="BK781" s="38" t="s">
        <v>905</v>
      </c>
      <c r="BL781" s="38" t="s">
        <v>905</v>
      </c>
      <c r="BM781" s="38" t="s">
        <v>905</v>
      </c>
      <c r="BN781" s="38">
        <v>9589457</v>
      </c>
      <c r="BO781" s="38">
        <v>212192</v>
      </c>
      <c r="BP781" s="38" t="s">
        <v>905</v>
      </c>
      <c r="BQ781" s="38" t="s">
        <v>905</v>
      </c>
      <c r="BR781" s="38" t="s">
        <v>905</v>
      </c>
      <c r="BS781" s="38">
        <v>744349</v>
      </c>
      <c r="BT781" s="330" t="s">
        <v>107</v>
      </c>
      <c r="BU781" s="38" t="s">
        <v>905</v>
      </c>
      <c r="BV781" s="38" t="s">
        <v>905</v>
      </c>
      <c r="BW781" s="38" t="s">
        <v>905</v>
      </c>
      <c r="BX781" s="38" t="s">
        <v>905</v>
      </c>
      <c r="BY781" s="42" t="s">
        <v>176</v>
      </c>
      <c r="BZ781" s="42" t="s">
        <v>176</v>
      </c>
      <c r="CA781" s="42" t="s">
        <v>176</v>
      </c>
      <c r="CB781" s="42" t="s">
        <v>905</v>
      </c>
      <c r="CC781" s="42" t="s">
        <v>905</v>
      </c>
      <c r="CD781" s="42" t="s">
        <v>905</v>
      </c>
      <c r="CE781" s="42" t="s">
        <v>905</v>
      </c>
      <c r="CF781" s="113">
        <v>8500000</v>
      </c>
      <c r="CG781" s="42" t="s">
        <v>905</v>
      </c>
      <c r="CH781" s="42" t="s">
        <v>905</v>
      </c>
      <c r="CI781" s="42" t="s">
        <v>905</v>
      </c>
      <c r="CJ781" s="42" t="s">
        <v>905</v>
      </c>
      <c r="CK781" s="42" t="s">
        <v>905</v>
      </c>
      <c r="CL781" s="42" t="s">
        <v>905</v>
      </c>
      <c r="CM781" s="42" t="s">
        <v>905</v>
      </c>
      <c r="CN781" s="42" t="s">
        <v>905</v>
      </c>
      <c r="CO781" s="42" t="s">
        <v>905</v>
      </c>
      <c r="CP781" s="42" t="s">
        <v>905</v>
      </c>
      <c r="CQ781" s="42" t="s">
        <v>905</v>
      </c>
      <c r="CR781" s="42" t="s">
        <v>905</v>
      </c>
      <c r="CS781" s="42" t="s">
        <v>905</v>
      </c>
      <c r="CT781" s="42" t="s">
        <v>905</v>
      </c>
      <c r="CU781" s="332">
        <v>5304807</v>
      </c>
      <c r="CV781" s="282">
        <v>1</v>
      </c>
    </row>
    <row r="782" spans="1:100" ht="51">
      <c r="A782" s="28">
        <v>1038</v>
      </c>
      <c r="B782" s="29" t="s">
        <v>266</v>
      </c>
      <c r="C782" s="29" t="s">
        <v>2</v>
      </c>
      <c r="D782" s="29" t="s">
        <v>337</v>
      </c>
      <c r="E782" s="42" t="s">
        <v>338</v>
      </c>
      <c r="F782" s="42" t="s">
        <v>107</v>
      </c>
      <c r="G782" s="209" t="s">
        <v>2144</v>
      </c>
      <c r="H782" s="42" t="s">
        <v>216</v>
      </c>
      <c r="I782" s="214">
        <v>5606127</v>
      </c>
      <c r="J782" s="70" t="s">
        <v>2145</v>
      </c>
      <c r="K782" s="31" t="s">
        <v>107</v>
      </c>
      <c r="L782" s="42">
        <v>160</v>
      </c>
      <c r="M782" s="42">
        <v>5</v>
      </c>
      <c r="N782" s="211">
        <v>119000000</v>
      </c>
      <c r="O782" s="42" t="s">
        <v>338</v>
      </c>
      <c r="P782" s="28" t="s">
        <v>130</v>
      </c>
      <c r="Q782" s="28" t="s">
        <v>1056</v>
      </c>
      <c r="R782" s="33" t="s">
        <v>843</v>
      </c>
      <c r="S782" s="28" t="s">
        <v>107</v>
      </c>
      <c r="T782" s="42" t="s">
        <v>107</v>
      </c>
      <c r="U782" s="28" t="s">
        <v>107</v>
      </c>
      <c r="V782" s="28" t="s">
        <v>107</v>
      </c>
      <c r="W782" s="28" t="str">
        <f t="shared" si="12"/>
        <v>N.A.</v>
      </c>
      <c r="X782" s="57" t="s">
        <v>2412</v>
      </c>
      <c r="Y782" s="255">
        <v>0</v>
      </c>
      <c r="Z782" s="255">
        <v>0</v>
      </c>
      <c r="AA782" s="255">
        <v>0</v>
      </c>
      <c r="AB782" s="255">
        <v>0</v>
      </c>
      <c r="AC782" s="255">
        <v>0</v>
      </c>
      <c r="AD782" s="255">
        <v>0</v>
      </c>
      <c r="AE782" s="42" t="s">
        <v>176</v>
      </c>
      <c r="AF782" s="28" t="s">
        <v>114</v>
      </c>
      <c r="AG782" s="28" t="s">
        <v>114</v>
      </c>
      <c r="AH782" s="212">
        <v>0</v>
      </c>
      <c r="AI782" s="38" t="s">
        <v>905</v>
      </c>
      <c r="AJ782" s="38">
        <v>589650</v>
      </c>
      <c r="AK782" s="38">
        <v>708759</v>
      </c>
      <c r="AL782" s="38" t="s">
        <v>905</v>
      </c>
      <c r="AM782" s="38" t="s">
        <v>905</v>
      </c>
      <c r="AN782" s="38">
        <v>9467039</v>
      </c>
      <c r="AO782" s="38" t="s">
        <v>905</v>
      </c>
      <c r="AP782" s="38" t="s">
        <v>905</v>
      </c>
      <c r="AQ782" s="38">
        <v>365582</v>
      </c>
      <c r="AR782" s="38" t="s">
        <v>905</v>
      </c>
      <c r="AS782" s="38" t="s">
        <v>905</v>
      </c>
      <c r="AT782" s="38" t="s">
        <v>905</v>
      </c>
      <c r="AU782" s="38" t="s">
        <v>905</v>
      </c>
      <c r="AV782" s="38" t="s">
        <v>905</v>
      </c>
      <c r="AW782" s="38" t="s">
        <v>905</v>
      </c>
      <c r="AX782" s="38">
        <v>2996807</v>
      </c>
      <c r="AY782" s="38" t="s">
        <v>905</v>
      </c>
      <c r="AZ782" s="38">
        <v>4325458</v>
      </c>
      <c r="BA782" s="38">
        <v>2830318</v>
      </c>
      <c r="BB782" s="38" t="s">
        <v>905</v>
      </c>
      <c r="BC782" s="38">
        <v>1273594</v>
      </c>
      <c r="BD782" s="38">
        <v>179546</v>
      </c>
      <c r="BE782" s="38" t="s">
        <v>905</v>
      </c>
      <c r="BF782" s="38">
        <v>1639817</v>
      </c>
      <c r="BG782" s="38">
        <v>3884750</v>
      </c>
      <c r="BH782" s="38">
        <v>114258</v>
      </c>
      <c r="BI782" s="38">
        <v>2358597</v>
      </c>
      <c r="BJ782" s="38">
        <v>783480</v>
      </c>
      <c r="BK782" s="38" t="s">
        <v>905</v>
      </c>
      <c r="BL782" s="38" t="s">
        <v>905</v>
      </c>
      <c r="BM782" s="38" t="s">
        <v>905</v>
      </c>
      <c r="BN782" s="38">
        <v>9589457</v>
      </c>
      <c r="BO782" s="38">
        <v>212192</v>
      </c>
      <c r="BP782" s="38" t="s">
        <v>905</v>
      </c>
      <c r="BQ782" s="38" t="s">
        <v>905</v>
      </c>
      <c r="BR782" s="38" t="s">
        <v>905</v>
      </c>
      <c r="BS782" s="38">
        <v>744349</v>
      </c>
      <c r="BT782" s="330" t="s">
        <v>107</v>
      </c>
      <c r="BU782" s="38" t="s">
        <v>905</v>
      </c>
      <c r="BV782" s="38" t="s">
        <v>905</v>
      </c>
      <c r="BW782" s="38" t="s">
        <v>905</v>
      </c>
      <c r="BX782" s="38" t="s">
        <v>905</v>
      </c>
      <c r="BY782" s="42" t="s">
        <v>176</v>
      </c>
      <c r="BZ782" s="42" t="s">
        <v>176</v>
      </c>
      <c r="CA782" s="42" t="s">
        <v>176</v>
      </c>
      <c r="CB782" s="42" t="s">
        <v>905</v>
      </c>
      <c r="CC782" s="42" t="s">
        <v>905</v>
      </c>
      <c r="CD782" s="42" t="s">
        <v>905</v>
      </c>
      <c r="CE782" s="42" t="s">
        <v>905</v>
      </c>
      <c r="CF782" s="113">
        <v>8500000</v>
      </c>
      <c r="CG782" s="42" t="s">
        <v>905</v>
      </c>
      <c r="CH782" s="42" t="s">
        <v>905</v>
      </c>
      <c r="CI782" s="42" t="s">
        <v>905</v>
      </c>
      <c r="CJ782" s="42" t="s">
        <v>905</v>
      </c>
      <c r="CK782" s="42" t="s">
        <v>905</v>
      </c>
      <c r="CL782" s="42" t="s">
        <v>905</v>
      </c>
      <c r="CM782" s="42" t="s">
        <v>905</v>
      </c>
      <c r="CN782" s="42" t="s">
        <v>905</v>
      </c>
      <c r="CO782" s="42" t="s">
        <v>905</v>
      </c>
      <c r="CP782" s="42" t="s">
        <v>905</v>
      </c>
      <c r="CQ782" s="42" t="s">
        <v>905</v>
      </c>
      <c r="CR782" s="42" t="s">
        <v>905</v>
      </c>
      <c r="CS782" s="42" t="s">
        <v>905</v>
      </c>
      <c r="CT782" s="42" t="s">
        <v>905</v>
      </c>
      <c r="CU782" s="332">
        <v>10282358</v>
      </c>
      <c r="CV782" s="282">
        <v>1</v>
      </c>
    </row>
    <row r="783" spans="1:100" ht="51">
      <c r="A783" s="28">
        <v>1039</v>
      </c>
      <c r="B783" s="29" t="s">
        <v>266</v>
      </c>
      <c r="C783" s="29" t="s">
        <v>2</v>
      </c>
      <c r="D783" s="29" t="s">
        <v>337</v>
      </c>
      <c r="E783" s="42" t="s">
        <v>338</v>
      </c>
      <c r="F783" s="42" t="s">
        <v>107</v>
      </c>
      <c r="G783" s="213" t="s">
        <v>2146</v>
      </c>
      <c r="H783" s="42" t="s">
        <v>216</v>
      </c>
      <c r="I783" s="214">
        <v>5606111</v>
      </c>
      <c r="J783" s="70" t="s">
        <v>2147</v>
      </c>
      <c r="K783" s="31" t="s">
        <v>107</v>
      </c>
      <c r="L783" s="42">
        <v>160</v>
      </c>
      <c r="M783" s="42">
        <v>5</v>
      </c>
      <c r="N783" s="211">
        <v>131000000</v>
      </c>
      <c r="O783" s="42" t="s">
        <v>338</v>
      </c>
      <c r="P783" s="28" t="s">
        <v>130</v>
      </c>
      <c r="Q783" s="28" t="s">
        <v>1056</v>
      </c>
      <c r="R783" s="33" t="s">
        <v>843</v>
      </c>
      <c r="S783" s="28" t="s">
        <v>107</v>
      </c>
      <c r="T783" s="42" t="s">
        <v>107</v>
      </c>
      <c r="U783" s="28" t="s">
        <v>107</v>
      </c>
      <c r="V783" s="28" t="s">
        <v>107</v>
      </c>
      <c r="W783" s="28" t="str">
        <f t="shared" si="12"/>
        <v>N.A.</v>
      </c>
      <c r="X783" s="57" t="s">
        <v>2412</v>
      </c>
      <c r="Y783" s="255">
        <v>0</v>
      </c>
      <c r="Z783" s="255">
        <v>0</v>
      </c>
      <c r="AA783" s="255">
        <v>0</v>
      </c>
      <c r="AB783" s="255">
        <v>0</v>
      </c>
      <c r="AC783" s="255">
        <v>0</v>
      </c>
      <c r="AD783" s="255">
        <v>0</v>
      </c>
      <c r="AE783" s="42" t="s">
        <v>176</v>
      </c>
      <c r="AF783" s="28" t="s">
        <v>114</v>
      </c>
      <c r="AG783" s="28" t="s">
        <v>114</v>
      </c>
      <c r="AH783" s="212">
        <v>0</v>
      </c>
      <c r="AI783" s="38" t="s">
        <v>905</v>
      </c>
      <c r="AJ783" s="38">
        <v>589650</v>
      </c>
      <c r="AK783" s="38">
        <v>708759</v>
      </c>
      <c r="AL783" s="38" t="s">
        <v>905</v>
      </c>
      <c r="AM783" s="38" t="s">
        <v>905</v>
      </c>
      <c r="AN783" s="38">
        <v>9467039</v>
      </c>
      <c r="AO783" s="38" t="s">
        <v>905</v>
      </c>
      <c r="AP783" s="38" t="s">
        <v>905</v>
      </c>
      <c r="AQ783" s="38">
        <v>365582</v>
      </c>
      <c r="AR783" s="38" t="s">
        <v>905</v>
      </c>
      <c r="AS783" s="38" t="s">
        <v>905</v>
      </c>
      <c r="AT783" s="38" t="s">
        <v>905</v>
      </c>
      <c r="AU783" s="38" t="s">
        <v>905</v>
      </c>
      <c r="AV783" s="38" t="s">
        <v>905</v>
      </c>
      <c r="AW783" s="38" t="s">
        <v>905</v>
      </c>
      <c r="AX783" s="38">
        <v>2996807</v>
      </c>
      <c r="AY783" s="38" t="s">
        <v>905</v>
      </c>
      <c r="AZ783" s="38">
        <v>4325458</v>
      </c>
      <c r="BA783" s="38">
        <v>2830318</v>
      </c>
      <c r="BB783" s="38" t="s">
        <v>905</v>
      </c>
      <c r="BC783" s="38">
        <v>1273594</v>
      </c>
      <c r="BD783" s="38">
        <v>179546</v>
      </c>
      <c r="BE783" s="38" t="s">
        <v>905</v>
      </c>
      <c r="BF783" s="38">
        <v>1639817</v>
      </c>
      <c r="BG783" s="38">
        <v>3884750</v>
      </c>
      <c r="BH783" s="38">
        <v>114258</v>
      </c>
      <c r="BI783" s="38">
        <v>2358597</v>
      </c>
      <c r="BJ783" s="38">
        <v>783480</v>
      </c>
      <c r="BK783" s="38" t="s">
        <v>905</v>
      </c>
      <c r="BL783" s="38" t="s">
        <v>905</v>
      </c>
      <c r="BM783" s="38" t="s">
        <v>905</v>
      </c>
      <c r="BN783" s="38">
        <v>9589457</v>
      </c>
      <c r="BO783" s="38">
        <v>212192</v>
      </c>
      <c r="BP783" s="38" t="s">
        <v>905</v>
      </c>
      <c r="BQ783" s="38" t="s">
        <v>905</v>
      </c>
      <c r="BR783" s="38" t="s">
        <v>905</v>
      </c>
      <c r="BS783" s="38">
        <v>744349</v>
      </c>
      <c r="BT783" s="330" t="s">
        <v>107</v>
      </c>
      <c r="BU783" s="38" t="s">
        <v>905</v>
      </c>
      <c r="BV783" s="38" t="s">
        <v>905</v>
      </c>
      <c r="BW783" s="38" t="s">
        <v>905</v>
      </c>
      <c r="BX783" s="38" t="s">
        <v>905</v>
      </c>
      <c r="BY783" s="42" t="s">
        <v>176</v>
      </c>
      <c r="BZ783" s="42" t="s">
        <v>176</v>
      </c>
      <c r="CA783" s="42" t="s">
        <v>176</v>
      </c>
      <c r="CB783" s="42" t="s">
        <v>905</v>
      </c>
      <c r="CC783" s="42" t="s">
        <v>905</v>
      </c>
      <c r="CD783" s="42" t="s">
        <v>905</v>
      </c>
      <c r="CE783" s="42" t="s">
        <v>905</v>
      </c>
      <c r="CF783" s="113">
        <v>8500000</v>
      </c>
      <c r="CG783" s="42" t="s">
        <v>905</v>
      </c>
      <c r="CH783" s="42" t="s">
        <v>905</v>
      </c>
      <c r="CI783" s="42" t="s">
        <v>905</v>
      </c>
      <c r="CJ783" s="42" t="s">
        <v>905</v>
      </c>
      <c r="CK783" s="42" t="s">
        <v>905</v>
      </c>
      <c r="CL783" s="42" t="s">
        <v>905</v>
      </c>
      <c r="CM783" s="42" t="s">
        <v>905</v>
      </c>
      <c r="CN783" s="42" t="s">
        <v>905</v>
      </c>
      <c r="CO783" s="42" t="s">
        <v>905</v>
      </c>
      <c r="CP783" s="42" t="s">
        <v>905</v>
      </c>
      <c r="CQ783" s="42" t="s">
        <v>905</v>
      </c>
      <c r="CR783" s="42" t="s">
        <v>905</v>
      </c>
      <c r="CS783" s="42" t="s">
        <v>905</v>
      </c>
      <c r="CT783" s="42" t="s">
        <v>905</v>
      </c>
      <c r="CU783" s="332">
        <v>10282358</v>
      </c>
      <c r="CV783" s="282">
        <v>1</v>
      </c>
    </row>
    <row r="784" spans="1:100" ht="51">
      <c r="A784" s="28">
        <v>1040</v>
      </c>
      <c r="B784" s="29" t="s">
        <v>266</v>
      </c>
      <c r="C784" s="29" t="s">
        <v>2</v>
      </c>
      <c r="D784" s="29" t="s">
        <v>337</v>
      </c>
      <c r="E784" s="42" t="s">
        <v>338</v>
      </c>
      <c r="F784" s="42" t="s">
        <v>107</v>
      </c>
      <c r="G784" s="213" t="s">
        <v>2148</v>
      </c>
      <c r="H784" s="42" t="s">
        <v>216</v>
      </c>
      <c r="I784" s="42">
        <v>5606112</v>
      </c>
      <c r="J784" s="70" t="s">
        <v>2149</v>
      </c>
      <c r="K784" s="31" t="s">
        <v>107</v>
      </c>
      <c r="L784" s="42">
        <v>160</v>
      </c>
      <c r="M784" s="42">
        <v>5</v>
      </c>
      <c r="N784" s="211">
        <v>141600000</v>
      </c>
      <c r="O784" s="42" t="s">
        <v>338</v>
      </c>
      <c r="P784" s="28" t="s">
        <v>130</v>
      </c>
      <c r="Q784" s="28" t="s">
        <v>1056</v>
      </c>
      <c r="R784" s="33" t="s">
        <v>843</v>
      </c>
      <c r="S784" s="28" t="s">
        <v>107</v>
      </c>
      <c r="T784" s="42" t="s">
        <v>107</v>
      </c>
      <c r="U784" s="28" t="s">
        <v>107</v>
      </c>
      <c r="V784" s="28" t="s">
        <v>107</v>
      </c>
      <c r="W784" s="28" t="str">
        <f t="shared" si="12"/>
        <v>N.A.</v>
      </c>
      <c r="X784" s="57" t="s">
        <v>2413</v>
      </c>
      <c r="Y784" s="255">
        <v>0</v>
      </c>
      <c r="Z784" s="255">
        <v>0</v>
      </c>
      <c r="AA784" s="255">
        <v>0</v>
      </c>
      <c r="AB784" s="255">
        <v>0</v>
      </c>
      <c r="AC784" s="255">
        <v>0</v>
      </c>
      <c r="AD784" s="255">
        <v>0</v>
      </c>
      <c r="AE784" s="42" t="s">
        <v>176</v>
      </c>
      <c r="AF784" s="28" t="s">
        <v>114</v>
      </c>
      <c r="AG784" s="28" t="s">
        <v>114</v>
      </c>
      <c r="AH784" s="212">
        <v>0</v>
      </c>
      <c r="AI784" s="38" t="s">
        <v>905</v>
      </c>
      <c r="AJ784" s="38">
        <v>589650</v>
      </c>
      <c r="AK784" s="38">
        <v>708759</v>
      </c>
      <c r="AL784" s="38" t="s">
        <v>905</v>
      </c>
      <c r="AM784" s="38" t="s">
        <v>905</v>
      </c>
      <c r="AN784" s="38">
        <v>9467039</v>
      </c>
      <c r="AO784" s="38" t="s">
        <v>905</v>
      </c>
      <c r="AP784" s="38" t="s">
        <v>905</v>
      </c>
      <c r="AQ784" s="38">
        <v>365582</v>
      </c>
      <c r="AR784" s="38" t="s">
        <v>905</v>
      </c>
      <c r="AS784" s="38" t="s">
        <v>905</v>
      </c>
      <c r="AT784" s="38" t="s">
        <v>905</v>
      </c>
      <c r="AU784" s="38" t="s">
        <v>905</v>
      </c>
      <c r="AV784" s="38" t="s">
        <v>905</v>
      </c>
      <c r="AW784" s="38" t="s">
        <v>905</v>
      </c>
      <c r="AX784" s="38">
        <v>2996807</v>
      </c>
      <c r="AY784" s="38" t="s">
        <v>905</v>
      </c>
      <c r="AZ784" s="38">
        <v>4325458</v>
      </c>
      <c r="BA784" s="38">
        <v>2830318</v>
      </c>
      <c r="BB784" s="38" t="s">
        <v>905</v>
      </c>
      <c r="BC784" s="38">
        <v>1273594</v>
      </c>
      <c r="BD784" s="38">
        <v>179546</v>
      </c>
      <c r="BE784" s="38" t="s">
        <v>905</v>
      </c>
      <c r="BF784" s="38">
        <v>1639817</v>
      </c>
      <c r="BG784" s="38">
        <v>3884750</v>
      </c>
      <c r="BH784" s="38">
        <v>114258</v>
      </c>
      <c r="BI784" s="38">
        <v>2358597</v>
      </c>
      <c r="BJ784" s="38">
        <v>783480</v>
      </c>
      <c r="BK784" s="38" t="s">
        <v>905</v>
      </c>
      <c r="BL784" s="38" t="s">
        <v>905</v>
      </c>
      <c r="BM784" s="38" t="s">
        <v>905</v>
      </c>
      <c r="BN784" s="38">
        <v>9589457</v>
      </c>
      <c r="BO784" s="38">
        <v>212192</v>
      </c>
      <c r="BP784" s="38" t="s">
        <v>905</v>
      </c>
      <c r="BQ784" s="38" t="s">
        <v>905</v>
      </c>
      <c r="BR784" s="38" t="s">
        <v>905</v>
      </c>
      <c r="BS784" s="38">
        <v>744349</v>
      </c>
      <c r="BT784" s="330" t="s">
        <v>107</v>
      </c>
      <c r="BU784" s="38" t="s">
        <v>905</v>
      </c>
      <c r="BV784" s="38" t="s">
        <v>905</v>
      </c>
      <c r="BW784" s="38" t="s">
        <v>905</v>
      </c>
      <c r="BX784" s="38" t="s">
        <v>905</v>
      </c>
      <c r="BY784" s="42" t="s">
        <v>176</v>
      </c>
      <c r="BZ784" s="42" t="s">
        <v>176</v>
      </c>
      <c r="CA784" s="42" t="s">
        <v>176</v>
      </c>
      <c r="CB784" s="42" t="s">
        <v>905</v>
      </c>
      <c r="CC784" s="42" t="s">
        <v>905</v>
      </c>
      <c r="CD784" s="42" t="s">
        <v>905</v>
      </c>
      <c r="CE784" s="42" t="s">
        <v>905</v>
      </c>
      <c r="CF784" s="113">
        <v>8500000</v>
      </c>
      <c r="CG784" s="42" t="s">
        <v>905</v>
      </c>
      <c r="CH784" s="42" t="s">
        <v>905</v>
      </c>
      <c r="CI784" s="42" t="s">
        <v>905</v>
      </c>
      <c r="CJ784" s="42" t="s">
        <v>905</v>
      </c>
      <c r="CK784" s="42" t="s">
        <v>905</v>
      </c>
      <c r="CL784" s="42" t="s">
        <v>905</v>
      </c>
      <c r="CM784" s="42" t="s">
        <v>905</v>
      </c>
      <c r="CN784" s="42" t="s">
        <v>905</v>
      </c>
      <c r="CO784" s="42" t="s">
        <v>905</v>
      </c>
      <c r="CP784" s="42" t="s">
        <v>905</v>
      </c>
      <c r="CQ784" s="42" t="s">
        <v>905</v>
      </c>
      <c r="CR784" s="42" t="s">
        <v>905</v>
      </c>
      <c r="CS784" s="42" t="s">
        <v>905</v>
      </c>
      <c r="CT784" s="42" t="s">
        <v>905</v>
      </c>
      <c r="CU784" s="332">
        <v>10282358</v>
      </c>
      <c r="CV784" s="282">
        <v>1</v>
      </c>
    </row>
    <row r="785" spans="1:100" ht="51">
      <c r="A785" s="28">
        <v>1041</v>
      </c>
      <c r="B785" s="29" t="s">
        <v>266</v>
      </c>
      <c r="C785" s="29" t="s">
        <v>0</v>
      </c>
      <c r="D785" s="29" t="s">
        <v>867</v>
      </c>
      <c r="E785" s="42" t="s">
        <v>871</v>
      </c>
      <c r="F785" s="42" t="s">
        <v>872</v>
      </c>
      <c r="G785" s="30" t="s">
        <v>2150</v>
      </c>
      <c r="H785" s="42" t="s">
        <v>919</v>
      </c>
      <c r="I785" s="28">
        <v>5803132</v>
      </c>
      <c r="J785" s="70" t="s">
        <v>2151</v>
      </c>
      <c r="K785" s="31" t="s">
        <v>107</v>
      </c>
      <c r="L785" s="54">
        <v>150</v>
      </c>
      <c r="M785" s="33" t="s">
        <v>107</v>
      </c>
      <c r="N785" s="215">
        <v>270000000</v>
      </c>
      <c r="O785" s="33" t="s">
        <v>107</v>
      </c>
      <c r="P785" s="28" t="s">
        <v>2415</v>
      </c>
      <c r="Q785" s="28" t="s">
        <v>360</v>
      </c>
      <c r="R785" s="28" t="s">
        <v>107</v>
      </c>
      <c r="S785" s="28" t="s">
        <v>107</v>
      </c>
      <c r="T785" s="42" t="s">
        <v>107</v>
      </c>
      <c r="U785" s="28" t="s">
        <v>107</v>
      </c>
      <c r="V785" s="28" t="s">
        <v>107</v>
      </c>
      <c r="W785" s="28" t="str">
        <f t="shared" si="12"/>
        <v>N.A.</v>
      </c>
      <c r="X785" s="57" t="s">
        <v>2413</v>
      </c>
      <c r="Y785" s="255">
        <v>2.5000000000000001E-4</v>
      </c>
      <c r="Z785" s="255">
        <v>5.0000000000000001E-4</v>
      </c>
      <c r="AA785" s="255">
        <v>7.5000000000000002E-4</v>
      </c>
      <c r="AB785" s="255">
        <v>1E-3</v>
      </c>
      <c r="AC785" s="255">
        <v>1.25E-3</v>
      </c>
      <c r="AD785" s="255">
        <v>1.5E-3</v>
      </c>
      <c r="AE785" s="28" t="s">
        <v>113</v>
      </c>
      <c r="AF785" s="28" t="s">
        <v>113</v>
      </c>
      <c r="AG785" s="28" t="s">
        <v>113</v>
      </c>
      <c r="AH785" s="45">
        <v>0.05</v>
      </c>
      <c r="AI785" s="38" t="s">
        <v>905</v>
      </c>
      <c r="AJ785" s="38">
        <v>588884</v>
      </c>
      <c r="AK785" s="38">
        <v>707838</v>
      </c>
      <c r="AL785" s="38" t="s">
        <v>107</v>
      </c>
      <c r="AM785" s="38" t="s">
        <v>107</v>
      </c>
      <c r="AN785" s="38">
        <v>9454748</v>
      </c>
      <c r="AO785" s="38" t="s">
        <v>107</v>
      </c>
      <c r="AP785" s="38">
        <v>619449</v>
      </c>
      <c r="AQ785" s="38">
        <v>276513</v>
      </c>
      <c r="AR785" s="38">
        <v>0</v>
      </c>
      <c r="AS785" s="38" t="s">
        <v>107</v>
      </c>
      <c r="AT785" s="38" t="s">
        <v>107</v>
      </c>
      <c r="AU785" s="38" t="s">
        <v>107</v>
      </c>
      <c r="AV785" s="38" t="s">
        <v>107</v>
      </c>
      <c r="AW785" s="38" t="s">
        <v>107</v>
      </c>
      <c r="AX785" s="38">
        <v>3203530</v>
      </c>
      <c r="AY785" s="38">
        <v>2061715</v>
      </c>
      <c r="AZ785" s="38">
        <v>4319841</v>
      </c>
      <c r="BA785" s="38">
        <v>2826643</v>
      </c>
      <c r="BB785" s="38" t="s">
        <v>107</v>
      </c>
      <c r="BC785" s="38">
        <v>1956154</v>
      </c>
      <c r="BD785" s="38">
        <v>179314</v>
      </c>
      <c r="BE785" s="38">
        <v>1526387</v>
      </c>
      <c r="BF785" s="38">
        <v>1310151</v>
      </c>
      <c r="BG785" s="38">
        <v>3879706</v>
      </c>
      <c r="BH785" s="38">
        <v>114109</v>
      </c>
      <c r="BI785" s="38">
        <v>2355536</v>
      </c>
      <c r="BJ785" s="38">
        <v>4645868</v>
      </c>
      <c r="BK785" s="38" t="s">
        <v>107</v>
      </c>
      <c r="BL785" s="38" t="s">
        <v>107</v>
      </c>
      <c r="BM785" s="38" t="s">
        <v>107</v>
      </c>
      <c r="BN785" s="38">
        <v>9577007</v>
      </c>
      <c r="BO785" s="38">
        <v>211916</v>
      </c>
      <c r="BP785" s="38" t="s">
        <v>107</v>
      </c>
      <c r="BQ785" s="38" t="s">
        <v>107</v>
      </c>
      <c r="BR785" s="38" t="s">
        <v>107</v>
      </c>
      <c r="BS785" s="38">
        <v>782462</v>
      </c>
      <c r="BT785" s="330" t="s">
        <v>107</v>
      </c>
      <c r="BU785" s="38" t="s">
        <v>107</v>
      </c>
      <c r="BV785" s="38" t="s">
        <v>107</v>
      </c>
      <c r="BW785" s="38" t="s">
        <v>107</v>
      </c>
      <c r="BX785" s="38" t="s">
        <v>107</v>
      </c>
      <c r="BY785" s="53" t="s">
        <v>176</v>
      </c>
      <c r="BZ785" s="53" t="s">
        <v>176</v>
      </c>
      <c r="CA785" s="53" t="s">
        <v>173</v>
      </c>
      <c r="CB785" s="53" t="s">
        <v>173</v>
      </c>
      <c r="CC785" s="53" t="s">
        <v>173</v>
      </c>
      <c r="CD785" s="53" t="s">
        <v>173</v>
      </c>
      <c r="CE785" s="53" t="s">
        <v>173</v>
      </c>
      <c r="CF785" s="42" t="s">
        <v>107</v>
      </c>
      <c r="CG785" s="41" t="s">
        <v>107</v>
      </c>
      <c r="CH785" s="41" t="s">
        <v>107</v>
      </c>
      <c r="CI785" s="41" t="s">
        <v>107</v>
      </c>
      <c r="CJ785" s="41" t="s">
        <v>107</v>
      </c>
      <c r="CK785" s="41" t="s">
        <v>107</v>
      </c>
      <c r="CL785" s="41" t="s">
        <v>107</v>
      </c>
      <c r="CM785" s="41" t="s">
        <v>107</v>
      </c>
      <c r="CN785" s="41" t="s">
        <v>107</v>
      </c>
      <c r="CO785" s="41" t="s">
        <v>107</v>
      </c>
      <c r="CP785" s="41" t="s">
        <v>107</v>
      </c>
      <c r="CQ785" s="41" t="s">
        <v>107</v>
      </c>
      <c r="CR785" s="41" t="s">
        <v>107</v>
      </c>
      <c r="CS785" s="41" t="s">
        <v>107</v>
      </c>
      <c r="CT785" s="41" t="s">
        <v>107</v>
      </c>
      <c r="CU785" s="332">
        <v>9324337</v>
      </c>
      <c r="CV785" s="282">
        <v>1</v>
      </c>
    </row>
    <row r="786" spans="1:100" ht="51">
      <c r="A786" s="28">
        <v>1042</v>
      </c>
      <c r="B786" s="29" t="s">
        <v>266</v>
      </c>
      <c r="C786" s="29" t="s">
        <v>0</v>
      </c>
      <c r="D786" s="29" t="s">
        <v>867</v>
      </c>
      <c r="E786" s="42" t="s">
        <v>871</v>
      </c>
      <c r="F786" s="42" t="s">
        <v>872</v>
      </c>
      <c r="G786" s="213" t="s">
        <v>2152</v>
      </c>
      <c r="H786" s="73" t="s">
        <v>851</v>
      </c>
      <c r="I786" s="28">
        <v>5803133</v>
      </c>
      <c r="J786" s="70" t="s">
        <v>2153</v>
      </c>
      <c r="K786" s="31" t="s">
        <v>107</v>
      </c>
      <c r="L786" s="216">
        <v>150</v>
      </c>
      <c r="M786" s="33" t="s">
        <v>107</v>
      </c>
      <c r="N786" s="217">
        <v>315000000</v>
      </c>
      <c r="O786" s="28" t="s">
        <v>107</v>
      </c>
      <c r="P786" s="28" t="s">
        <v>2415</v>
      </c>
      <c r="Q786" s="28" t="s">
        <v>360</v>
      </c>
      <c r="R786" s="28" t="s">
        <v>107</v>
      </c>
      <c r="S786" s="28" t="s">
        <v>107</v>
      </c>
      <c r="T786" s="42" t="s">
        <v>107</v>
      </c>
      <c r="U786" s="28" t="s">
        <v>107</v>
      </c>
      <c r="V786" s="28" t="s">
        <v>107</v>
      </c>
      <c r="W786" s="28" t="str">
        <f t="shared" si="12"/>
        <v>N.A.</v>
      </c>
      <c r="X786" s="57" t="s">
        <v>2413</v>
      </c>
      <c r="Y786" s="255">
        <v>2.5000000000000001E-4</v>
      </c>
      <c r="Z786" s="255">
        <v>5.0000000000000001E-4</v>
      </c>
      <c r="AA786" s="255">
        <v>7.5000000000000002E-4</v>
      </c>
      <c r="AB786" s="255">
        <v>1E-3</v>
      </c>
      <c r="AC786" s="255">
        <v>1.25E-3</v>
      </c>
      <c r="AD786" s="255">
        <v>1.5E-3</v>
      </c>
      <c r="AE786" s="28" t="s">
        <v>113</v>
      </c>
      <c r="AF786" s="28" t="s">
        <v>113</v>
      </c>
      <c r="AG786" s="28" t="s">
        <v>113</v>
      </c>
      <c r="AH786" s="45">
        <v>0.05</v>
      </c>
      <c r="AI786" s="38" t="s">
        <v>905</v>
      </c>
      <c r="AJ786" s="38">
        <v>588884</v>
      </c>
      <c r="AK786" s="38">
        <v>707838</v>
      </c>
      <c r="AL786" s="38" t="s">
        <v>107</v>
      </c>
      <c r="AM786" s="38" t="s">
        <v>107</v>
      </c>
      <c r="AN786" s="38">
        <v>9454748</v>
      </c>
      <c r="AO786" s="38" t="s">
        <v>107</v>
      </c>
      <c r="AP786" s="38">
        <v>619449</v>
      </c>
      <c r="AQ786" s="38">
        <v>276513</v>
      </c>
      <c r="AR786" s="38">
        <v>0</v>
      </c>
      <c r="AS786" s="38" t="s">
        <v>107</v>
      </c>
      <c r="AT786" s="38" t="s">
        <v>107</v>
      </c>
      <c r="AU786" s="38" t="s">
        <v>107</v>
      </c>
      <c r="AV786" s="38" t="s">
        <v>107</v>
      </c>
      <c r="AW786" s="38" t="s">
        <v>107</v>
      </c>
      <c r="AX786" s="38">
        <v>3203530</v>
      </c>
      <c r="AY786" s="38">
        <v>2061715</v>
      </c>
      <c r="AZ786" s="38">
        <v>4319841</v>
      </c>
      <c r="BA786" s="38">
        <v>2826643</v>
      </c>
      <c r="BB786" s="38" t="s">
        <v>107</v>
      </c>
      <c r="BC786" s="38">
        <v>1956154</v>
      </c>
      <c r="BD786" s="38">
        <v>179314</v>
      </c>
      <c r="BE786" s="38">
        <v>1526387</v>
      </c>
      <c r="BF786" s="38">
        <v>1310151</v>
      </c>
      <c r="BG786" s="38">
        <v>3879706</v>
      </c>
      <c r="BH786" s="38">
        <v>114109</v>
      </c>
      <c r="BI786" s="38">
        <v>2355536</v>
      </c>
      <c r="BJ786" s="38">
        <v>4645868</v>
      </c>
      <c r="BK786" s="38" t="s">
        <v>107</v>
      </c>
      <c r="BL786" s="38" t="s">
        <v>107</v>
      </c>
      <c r="BM786" s="38" t="s">
        <v>107</v>
      </c>
      <c r="BN786" s="38">
        <v>9577007</v>
      </c>
      <c r="BO786" s="38">
        <v>211916</v>
      </c>
      <c r="BP786" s="38" t="s">
        <v>107</v>
      </c>
      <c r="BQ786" s="38" t="s">
        <v>107</v>
      </c>
      <c r="BR786" s="38" t="s">
        <v>107</v>
      </c>
      <c r="BS786" s="38">
        <v>782462</v>
      </c>
      <c r="BT786" s="330" t="s">
        <v>107</v>
      </c>
      <c r="BU786" s="38" t="s">
        <v>107</v>
      </c>
      <c r="BV786" s="38" t="s">
        <v>107</v>
      </c>
      <c r="BW786" s="38" t="s">
        <v>107</v>
      </c>
      <c r="BX786" s="38" t="s">
        <v>107</v>
      </c>
      <c r="BY786" s="53" t="s">
        <v>176</v>
      </c>
      <c r="BZ786" s="53" t="s">
        <v>176</v>
      </c>
      <c r="CA786" s="53" t="s">
        <v>173</v>
      </c>
      <c r="CB786" s="53" t="s">
        <v>173</v>
      </c>
      <c r="CC786" s="53" t="s">
        <v>173</v>
      </c>
      <c r="CD786" s="53" t="s">
        <v>173</v>
      </c>
      <c r="CE786" s="53" t="s">
        <v>173</v>
      </c>
      <c r="CF786" s="42" t="s">
        <v>107</v>
      </c>
      <c r="CG786" s="41" t="s">
        <v>107</v>
      </c>
      <c r="CH786" s="41" t="s">
        <v>107</v>
      </c>
      <c r="CI786" s="41" t="s">
        <v>107</v>
      </c>
      <c r="CJ786" s="41" t="s">
        <v>107</v>
      </c>
      <c r="CK786" s="41" t="s">
        <v>107</v>
      </c>
      <c r="CL786" s="41" t="s">
        <v>107</v>
      </c>
      <c r="CM786" s="41" t="s">
        <v>107</v>
      </c>
      <c r="CN786" s="41" t="s">
        <v>107</v>
      </c>
      <c r="CO786" s="41" t="s">
        <v>107</v>
      </c>
      <c r="CP786" s="41" t="s">
        <v>107</v>
      </c>
      <c r="CQ786" s="41" t="s">
        <v>107</v>
      </c>
      <c r="CR786" s="41" t="s">
        <v>107</v>
      </c>
      <c r="CS786" s="41" t="s">
        <v>107</v>
      </c>
      <c r="CT786" s="41" t="s">
        <v>107</v>
      </c>
      <c r="CU786" s="332">
        <v>9324337</v>
      </c>
      <c r="CV786" s="282">
        <v>1</v>
      </c>
    </row>
    <row r="787" spans="1:100" ht="51">
      <c r="A787" s="28">
        <v>1043</v>
      </c>
      <c r="B787" s="29" t="s">
        <v>266</v>
      </c>
      <c r="C787" s="29" t="s">
        <v>0</v>
      </c>
      <c r="D787" s="29" t="s">
        <v>867</v>
      </c>
      <c r="E787" s="42" t="s">
        <v>879</v>
      </c>
      <c r="F787" s="42" t="s">
        <v>880</v>
      </c>
      <c r="G787" s="213" t="s">
        <v>2154</v>
      </c>
      <c r="H787" s="73" t="s">
        <v>851</v>
      </c>
      <c r="I787" s="70">
        <v>5803128</v>
      </c>
      <c r="J787" s="70" t="s">
        <v>2155</v>
      </c>
      <c r="K787" s="31" t="s">
        <v>107</v>
      </c>
      <c r="L787" s="216">
        <v>161</v>
      </c>
      <c r="M787" s="33" t="s">
        <v>107</v>
      </c>
      <c r="N787" s="217">
        <v>770600000</v>
      </c>
      <c r="O787" s="28" t="s">
        <v>107</v>
      </c>
      <c r="P787" s="28" t="s">
        <v>2415</v>
      </c>
      <c r="Q787" s="28" t="s">
        <v>360</v>
      </c>
      <c r="R787" s="33" t="s">
        <v>107</v>
      </c>
      <c r="S787" s="28" t="s">
        <v>107</v>
      </c>
      <c r="T787" s="42" t="s">
        <v>107</v>
      </c>
      <c r="U787" s="28" t="s">
        <v>107</v>
      </c>
      <c r="V787" s="28" t="s">
        <v>107</v>
      </c>
      <c r="W787" s="28" t="str">
        <f t="shared" si="12"/>
        <v>N.A.</v>
      </c>
      <c r="X787" s="57" t="s">
        <v>2414</v>
      </c>
      <c r="Y787" s="255">
        <v>2.5000000000000001E-4</v>
      </c>
      <c r="Z787" s="255">
        <v>5.0000000000000001E-4</v>
      </c>
      <c r="AA787" s="255">
        <v>7.5000000000000002E-4</v>
      </c>
      <c r="AB787" s="255">
        <v>1E-3</v>
      </c>
      <c r="AC787" s="255">
        <v>1.25E-3</v>
      </c>
      <c r="AD787" s="255">
        <v>1.5E-3</v>
      </c>
      <c r="AE787" s="28" t="s">
        <v>113</v>
      </c>
      <c r="AF787" s="28" t="s">
        <v>113</v>
      </c>
      <c r="AG787" s="28" t="s">
        <v>113</v>
      </c>
      <c r="AH787" s="45">
        <v>0.05</v>
      </c>
      <c r="AI787" s="38" t="s">
        <v>905</v>
      </c>
      <c r="AJ787" s="38">
        <v>588884</v>
      </c>
      <c r="AK787" s="38">
        <v>707838</v>
      </c>
      <c r="AL787" s="38" t="s">
        <v>107</v>
      </c>
      <c r="AM787" s="38" t="s">
        <v>107</v>
      </c>
      <c r="AN787" s="38">
        <v>9454748</v>
      </c>
      <c r="AO787" s="38" t="s">
        <v>107</v>
      </c>
      <c r="AP787" s="38">
        <v>619449</v>
      </c>
      <c r="AQ787" s="38">
        <v>276513</v>
      </c>
      <c r="AR787" s="38">
        <v>0</v>
      </c>
      <c r="AS787" s="38" t="s">
        <v>107</v>
      </c>
      <c r="AT787" s="38" t="s">
        <v>107</v>
      </c>
      <c r="AU787" s="38" t="s">
        <v>107</v>
      </c>
      <c r="AV787" s="38" t="s">
        <v>107</v>
      </c>
      <c r="AW787" s="38" t="s">
        <v>107</v>
      </c>
      <c r="AX787" s="38">
        <v>3203530</v>
      </c>
      <c r="AY787" s="38">
        <v>2061715</v>
      </c>
      <c r="AZ787" s="38">
        <v>4319841</v>
      </c>
      <c r="BA787" s="38">
        <v>2826643</v>
      </c>
      <c r="BB787" s="38" t="s">
        <v>107</v>
      </c>
      <c r="BC787" s="38">
        <v>1956154</v>
      </c>
      <c r="BD787" s="38">
        <v>179314</v>
      </c>
      <c r="BE787" s="38">
        <v>1526387</v>
      </c>
      <c r="BF787" s="38">
        <v>1310151</v>
      </c>
      <c r="BG787" s="38">
        <v>3879706</v>
      </c>
      <c r="BH787" s="38">
        <v>114109</v>
      </c>
      <c r="BI787" s="38">
        <v>2355536</v>
      </c>
      <c r="BJ787" s="38">
        <v>4645868</v>
      </c>
      <c r="BK787" s="38" t="s">
        <v>107</v>
      </c>
      <c r="BL787" s="38" t="s">
        <v>107</v>
      </c>
      <c r="BM787" s="38" t="s">
        <v>107</v>
      </c>
      <c r="BN787" s="38">
        <v>9577007</v>
      </c>
      <c r="BO787" s="38">
        <v>211916</v>
      </c>
      <c r="BP787" s="38" t="s">
        <v>107</v>
      </c>
      <c r="BQ787" s="38" t="s">
        <v>107</v>
      </c>
      <c r="BR787" s="38" t="s">
        <v>107</v>
      </c>
      <c r="BS787" s="38">
        <v>782462</v>
      </c>
      <c r="BT787" s="330" t="s">
        <v>107</v>
      </c>
      <c r="BU787" s="38" t="s">
        <v>107</v>
      </c>
      <c r="BV787" s="38" t="s">
        <v>107</v>
      </c>
      <c r="BW787" s="38" t="s">
        <v>107</v>
      </c>
      <c r="BX787" s="38" t="s">
        <v>107</v>
      </c>
      <c r="BY787" s="53" t="s">
        <v>176</v>
      </c>
      <c r="BZ787" s="53" t="s">
        <v>176</v>
      </c>
      <c r="CA787" s="53" t="s">
        <v>173</v>
      </c>
      <c r="CB787" s="53" t="s">
        <v>173</v>
      </c>
      <c r="CC787" s="53" t="s">
        <v>173</v>
      </c>
      <c r="CD787" s="53" t="s">
        <v>173</v>
      </c>
      <c r="CE787" s="53" t="s">
        <v>173</v>
      </c>
      <c r="CF787" s="42" t="s">
        <v>107</v>
      </c>
      <c r="CG787" s="41" t="s">
        <v>107</v>
      </c>
      <c r="CH787" s="41" t="s">
        <v>107</v>
      </c>
      <c r="CI787" s="41" t="s">
        <v>107</v>
      </c>
      <c r="CJ787" s="41" t="s">
        <v>107</v>
      </c>
      <c r="CK787" s="41" t="s">
        <v>107</v>
      </c>
      <c r="CL787" s="41" t="s">
        <v>107</v>
      </c>
      <c r="CM787" s="41" t="s">
        <v>107</v>
      </c>
      <c r="CN787" s="41" t="s">
        <v>107</v>
      </c>
      <c r="CO787" s="41" t="s">
        <v>107</v>
      </c>
      <c r="CP787" s="41" t="s">
        <v>107</v>
      </c>
      <c r="CQ787" s="41" t="s">
        <v>107</v>
      </c>
      <c r="CR787" s="41" t="s">
        <v>107</v>
      </c>
      <c r="CS787" s="41" t="s">
        <v>107</v>
      </c>
      <c r="CT787" s="41" t="s">
        <v>107</v>
      </c>
      <c r="CU787" s="332">
        <v>18321465</v>
      </c>
      <c r="CV787" s="282">
        <v>1</v>
      </c>
    </row>
    <row r="788" spans="1:100" ht="51">
      <c r="A788" s="28">
        <v>1044</v>
      </c>
      <c r="B788" s="29" t="s">
        <v>266</v>
      </c>
      <c r="C788" s="29" t="s">
        <v>0</v>
      </c>
      <c r="D788" s="29" t="s">
        <v>867</v>
      </c>
      <c r="E788" s="42" t="s">
        <v>879</v>
      </c>
      <c r="F788" s="42" t="s">
        <v>887</v>
      </c>
      <c r="G788" s="213" t="s">
        <v>2156</v>
      </c>
      <c r="H788" s="73" t="s">
        <v>851</v>
      </c>
      <c r="I788" s="70">
        <v>5803129</v>
      </c>
      <c r="J788" s="70" t="s">
        <v>2157</v>
      </c>
      <c r="K788" s="31" t="s">
        <v>107</v>
      </c>
      <c r="L788" s="216">
        <v>161</v>
      </c>
      <c r="M788" s="33" t="s">
        <v>107</v>
      </c>
      <c r="N788" s="217">
        <v>734000000</v>
      </c>
      <c r="O788" s="28" t="s">
        <v>107</v>
      </c>
      <c r="P788" s="28" t="s">
        <v>2415</v>
      </c>
      <c r="Q788" s="28" t="s">
        <v>360</v>
      </c>
      <c r="R788" s="33" t="s">
        <v>843</v>
      </c>
      <c r="S788" s="28" t="s">
        <v>107</v>
      </c>
      <c r="T788" s="42" t="s">
        <v>107</v>
      </c>
      <c r="U788" s="28" t="s">
        <v>107</v>
      </c>
      <c r="V788" s="28" t="s">
        <v>107</v>
      </c>
      <c r="W788" s="28" t="str">
        <f t="shared" si="12"/>
        <v>N.A.</v>
      </c>
      <c r="X788" s="57" t="s">
        <v>2414</v>
      </c>
      <c r="Y788" s="255">
        <v>2.5000000000000001E-4</v>
      </c>
      <c r="Z788" s="255">
        <v>5.0000000000000001E-4</v>
      </c>
      <c r="AA788" s="255">
        <v>7.5000000000000002E-4</v>
      </c>
      <c r="AB788" s="255">
        <v>1E-3</v>
      </c>
      <c r="AC788" s="255">
        <v>1.25E-3</v>
      </c>
      <c r="AD788" s="255">
        <v>1.5E-3</v>
      </c>
      <c r="AE788" s="28" t="s">
        <v>113</v>
      </c>
      <c r="AF788" s="28" t="s">
        <v>113</v>
      </c>
      <c r="AG788" s="28" t="s">
        <v>113</v>
      </c>
      <c r="AH788" s="45">
        <v>0.05</v>
      </c>
      <c r="AI788" s="38" t="s">
        <v>905</v>
      </c>
      <c r="AJ788" s="38">
        <v>588884</v>
      </c>
      <c r="AK788" s="38">
        <v>707838</v>
      </c>
      <c r="AL788" s="38" t="s">
        <v>107</v>
      </c>
      <c r="AM788" s="38" t="s">
        <v>107</v>
      </c>
      <c r="AN788" s="38">
        <v>9454748</v>
      </c>
      <c r="AO788" s="38" t="s">
        <v>107</v>
      </c>
      <c r="AP788" s="38">
        <v>619449</v>
      </c>
      <c r="AQ788" s="38">
        <v>276513</v>
      </c>
      <c r="AR788" s="38">
        <v>0</v>
      </c>
      <c r="AS788" s="38" t="s">
        <v>107</v>
      </c>
      <c r="AT788" s="38" t="s">
        <v>107</v>
      </c>
      <c r="AU788" s="38" t="s">
        <v>107</v>
      </c>
      <c r="AV788" s="38" t="s">
        <v>107</v>
      </c>
      <c r="AW788" s="38" t="s">
        <v>107</v>
      </c>
      <c r="AX788" s="38">
        <v>3203530</v>
      </c>
      <c r="AY788" s="38">
        <v>2061715</v>
      </c>
      <c r="AZ788" s="38">
        <v>4319841</v>
      </c>
      <c r="BA788" s="38">
        <v>2826643</v>
      </c>
      <c r="BB788" s="38" t="s">
        <v>107</v>
      </c>
      <c r="BC788" s="38">
        <v>1956154</v>
      </c>
      <c r="BD788" s="38">
        <v>179314</v>
      </c>
      <c r="BE788" s="38">
        <v>1526387</v>
      </c>
      <c r="BF788" s="38">
        <v>1310151</v>
      </c>
      <c r="BG788" s="38">
        <v>3879706</v>
      </c>
      <c r="BH788" s="38">
        <v>114109</v>
      </c>
      <c r="BI788" s="38">
        <v>2355536</v>
      </c>
      <c r="BJ788" s="38">
        <v>4645868</v>
      </c>
      <c r="BK788" s="38" t="s">
        <v>107</v>
      </c>
      <c r="BL788" s="38" t="s">
        <v>107</v>
      </c>
      <c r="BM788" s="38" t="s">
        <v>107</v>
      </c>
      <c r="BN788" s="38">
        <v>9577007</v>
      </c>
      <c r="BO788" s="38">
        <v>211916</v>
      </c>
      <c r="BP788" s="38" t="s">
        <v>107</v>
      </c>
      <c r="BQ788" s="38" t="s">
        <v>107</v>
      </c>
      <c r="BR788" s="38" t="s">
        <v>107</v>
      </c>
      <c r="BS788" s="38">
        <v>782462</v>
      </c>
      <c r="BT788" s="330" t="s">
        <v>107</v>
      </c>
      <c r="BU788" s="38" t="s">
        <v>107</v>
      </c>
      <c r="BV788" s="38" t="s">
        <v>107</v>
      </c>
      <c r="BW788" s="38" t="s">
        <v>107</v>
      </c>
      <c r="BX788" s="38" t="s">
        <v>107</v>
      </c>
      <c r="BY788" s="53" t="s">
        <v>176</v>
      </c>
      <c r="BZ788" s="53" t="s">
        <v>176</v>
      </c>
      <c r="CA788" s="53" t="s">
        <v>173</v>
      </c>
      <c r="CB788" s="53" t="s">
        <v>173</v>
      </c>
      <c r="CC788" s="53" t="s">
        <v>173</v>
      </c>
      <c r="CD788" s="53" t="s">
        <v>173</v>
      </c>
      <c r="CE788" s="53" t="s">
        <v>173</v>
      </c>
      <c r="CF788" s="42" t="s">
        <v>107</v>
      </c>
      <c r="CG788" s="41" t="s">
        <v>107</v>
      </c>
      <c r="CH788" s="41" t="s">
        <v>107</v>
      </c>
      <c r="CI788" s="41" t="s">
        <v>107</v>
      </c>
      <c r="CJ788" s="41" t="s">
        <v>107</v>
      </c>
      <c r="CK788" s="41" t="s">
        <v>107</v>
      </c>
      <c r="CL788" s="41" t="s">
        <v>107</v>
      </c>
      <c r="CM788" s="41" t="s">
        <v>107</v>
      </c>
      <c r="CN788" s="41" t="s">
        <v>107</v>
      </c>
      <c r="CO788" s="41" t="s">
        <v>107</v>
      </c>
      <c r="CP788" s="41" t="s">
        <v>107</v>
      </c>
      <c r="CQ788" s="41" t="s">
        <v>107</v>
      </c>
      <c r="CR788" s="41" t="s">
        <v>107</v>
      </c>
      <c r="CS788" s="41" t="s">
        <v>107</v>
      </c>
      <c r="CT788" s="41" t="s">
        <v>107</v>
      </c>
      <c r="CU788" s="332">
        <v>18321465</v>
      </c>
      <c r="CV788" s="282">
        <v>1</v>
      </c>
    </row>
    <row r="789" spans="1:100" ht="51">
      <c r="A789" s="28">
        <v>1045</v>
      </c>
      <c r="B789" s="29" t="s">
        <v>266</v>
      </c>
      <c r="C789" s="29" t="s">
        <v>0</v>
      </c>
      <c r="D789" s="29" t="s">
        <v>867</v>
      </c>
      <c r="E789" s="42" t="s">
        <v>879</v>
      </c>
      <c r="F789" s="42" t="s">
        <v>887</v>
      </c>
      <c r="G789" s="213" t="s">
        <v>2158</v>
      </c>
      <c r="H789" s="73" t="s">
        <v>851</v>
      </c>
      <c r="I789" s="70">
        <v>5803130</v>
      </c>
      <c r="J789" s="70" t="s">
        <v>2159</v>
      </c>
      <c r="K789" s="31" t="s">
        <v>107</v>
      </c>
      <c r="L789" s="216">
        <v>178</v>
      </c>
      <c r="M789" s="33" t="s">
        <v>107</v>
      </c>
      <c r="N789" s="217">
        <v>781100000</v>
      </c>
      <c r="O789" s="28" t="s">
        <v>107</v>
      </c>
      <c r="P789" s="28" t="s">
        <v>2415</v>
      </c>
      <c r="Q789" s="28" t="s">
        <v>360</v>
      </c>
      <c r="R789" s="33" t="s">
        <v>843</v>
      </c>
      <c r="S789" s="28" t="s">
        <v>107</v>
      </c>
      <c r="T789" s="42" t="s">
        <v>107</v>
      </c>
      <c r="U789" s="28" t="s">
        <v>107</v>
      </c>
      <c r="V789" s="28" t="s">
        <v>107</v>
      </c>
      <c r="W789" s="28" t="str">
        <f t="shared" si="12"/>
        <v>N.A.</v>
      </c>
      <c r="X789" s="57" t="s">
        <v>2414</v>
      </c>
      <c r="Y789" s="255">
        <v>2.5000000000000001E-4</v>
      </c>
      <c r="Z789" s="255">
        <v>5.0000000000000001E-4</v>
      </c>
      <c r="AA789" s="255">
        <v>7.5000000000000002E-4</v>
      </c>
      <c r="AB789" s="255">
        <v>1E-3</v>
      </c>
      <c r="AC789" s="255">
        <v>1.25E-3</v>
      </c>
      <c r="AD789" s="255">
        <v>1.5E-3</v>
      </c>
      <c r="AE789" s="28" t="s">
        <v>113</v>
      </c>
      <c r="AF789" s="28" t="s">
        <v>113</v>
      </c>
      <c r="AG789" s="28" t="s">
        <v>113</v>
      </c>
      <c r="AH789" s="45">
        <v>0.05</v>
      </c>
      <c r="AI789" s="38" t="s">
        <v>905</v>
      </c>
      <c r="AJ789" s="38">
        <v>588884</v>
      </c>
      <c r="AK789" s="38">
        <v>707838</v>
      </c>
      <c r="AL789" s="38" t="s">
        <v>107</v>
      </c>
      <c r="AM789" s="38" t="s">
        <v>107</v>
      </c>
      <c r="AN789" s="38">
        <v>9454748</v>
      </c>
      <c r="AO789" s="38" t="s">
        <v>107</v>
      </c>
      <c r="AP789" s="38">
        <v>619449</v>
      </c>
      <c r="AQ789" s="38">
        <v>276513</v>
      </c>
      <c r="AR789" s="38">
        <v>0</v>
      </c>
      <c r="AS789" s="38" t="s">
        <v>107</v>
      </c>
      <c r="AT789" s="38" t="s">
        <v>107</v>
      </c>
      <c r="AU789" s="38" t="s">
        <v>107</v>
      </c>
      <c r="AV789" s="38" t="s">
        <v>107</v>
      </c>
      <c r="AW789" s="38" t="s">
        <v>107</v>
      </c>
      <c r="AX789" s="38">
        <v>3203530</v>
      </c>
      <c r="AY789" s="38">
        <v>2061715</v>
      </c>
      <c r="AZ789" s="38">
        <v>4319841</v>
      </c>
      <c r="BA789" s="38">
        <v>2826643</v>
      </c>
      <c r="BB789" s="38" t="s">
        <v>107</v>
      </c>
      <c r="BC789" s="38">
        <v>1956154</v>
      </c>
      <c r="BD789" s="38">
        <v>179314</v>
      </c>
      <c r="BE789" s="38">
        <v>1526387</v>
      </c>
      <c r="BF789" s="38">
        <v>1310151</v>
      </c>
      <c r="BG789" s="38">
        <v>3879706</v>
      </c>
      <c r="BH789" s="38">
        <v>114109</v>
      </c>
      <c r="BI789" s="38">
        <v>2355536</v>
      </c>
      <c r="BJ789" s="38">
        <v>4645868</v>
      </c>
      <c r="BK789" s="38" t="s">
        <v>107</v>
      </c>
      <c r="BL789" s="38" t="s">
        <v>107</v>
      </c>
      <c r="BM789" s="38" t="s">
        <v>107</v>
      </c>
      <c r="BN789" s="38">
        <v>9577007</v>
      </c>
      <c r="BO789" s="38">
        <v>211916</v>
      </c>
      <c r="BP789" s="38" t="s">
        <v>107</v>
      </c>
      <c r="BQ789" s="38" t="s">
        <v>107</v>
      </c>
      <c r="BR789" s="38" t="s">
        <v>107</v>
      </c>
      <c r="BS789" s="38">
        <v>782462</v>
      </c>
      <c r="BT789" s="330" t="s">
        <v>107</v>
      </c>
      <c r="BU789" s="38" t="s">
        <v>107</v>
      </c>
      <c r="BV789" s="38" t="s">
        <v>107</v>
      </c>
      <c r="BW789" s="38" t="s">
        <v>107</v>
      </c>
      <c r="BX789" s="38" t="s">
        <v>107</v>
      </c>
      <c r="BY789" s="53" t="s">
        <v>176</v>
      </c>
      <c r="BZ789" s="53" t="s">
        <v>176</v>
      </c>
      <c r="CA789" s="53" t="s">
        <v>173</v>
      </c>
      <c r="CB789" s="53" t="s">
        <v>173</v>
      </c>
      <c r="CC789" s="53" t="s">
        <v>173</v>
      </c>
      <c r="CD789" s="53" t="s">
        <v>173</v>
      </c>
      <c r="CE789" s="53" t="s">
        <v>173</v>
      </c>
      <c r="CF789" s="42" t="s">
        <v>107</v>
      </c>
      <c r="CG789" s="41" t="s">
        <v>107</v>
      </c>
      <c r="CH789" s="41" t="s">
        <v>107</v>
      </c>
      <c r="CI789" s="41" t="s">
        <v>107</v>
      </c>
      <c r="CJ789" s="41" t="s">
        <v>107</v>
      </c>
      <c r="CK789" s="41" t="s">
        <v>107</v>
      </c>
      <c r="CL789" s="41" t="s">
        <v>107</v>
      </c>
      <c r="CM789" s="41" t="s">
        <v>107</v>
      </c>
      <c r="CN789" s="41" t="s">
        <v>107</v>
      </c>
      <c r="CO789" s="41" t="s">
        <v>107</v>
      </c>
      <c r="CP789" s="41" t="s">
        <v>107</v>
      </c>
      <c r="CQ789" s="41" t="s">
        <v>107</v>
      </c>
      <c r="CR789" s="41" t="s">
        <v>107</v>
      </c>
      <c r="CS789" s="41" t="s">
        <v>107</v>
      </c>
      <c r="CT789" s="41" t="s">
        <v>107</v>
      </c>
      <c r="CU789" s="332">
        <v>18321465</v>
      </c>
      <c r="CV789" s="282">
        <v>1</v>
      </c>
    </row>
    <row r="790" spans="1:100" ht="51">
      <c r="A790" s="28">
        <v>1046</v>
      </c>
      <c r="B790" s="29" t="s">
        <v>266</v>
      </c>
      <c r="C790" s="29" t="s">
        <v>0</v>
      </c>
      <c r="D790" s="29" t="s">
        <v>867</v>
      </c>
      <c r="E790" s="42" t="s">
        <v>879</v>
      </c>
      <c r="F790" s="42" t="s">
        <v>887</v>
      </c>
      <c r="G790" s="213" t="s">
        <v>2160</v>
      </c>
      <c r="H790" s="73" t="s">
        <v>851</v>
      </c>
      <c r="I790" s="70">
        <v>5803131</v>
      </c>
      <c r="J790" s="70" t="s">
        <v>2161</v>
      </c>
      <c r="K790" s="31" t="s">
        <v>107</v>
      </c>
      <c r="L790" s="216">
        <v>375</v>
      </c>
      <c r="M790" s="33" t="s">
        <v>107</v>
      </c>
      <c r="N790" s="217">
        <v>1168200000</v>
      </c>
      <c r="O790" s="28" t="s">
        <v>107</v>
      </c>
      <c r="P790" s="28" t="s">
        <v>130</v>
      </c>
      <c r="Q790" s="28" t="s">
        <v>360</v>
      </c>
      <c r="R790" s="33" t="s">
        <v>843</v>
      </c>
      <c r="S790" s="28" t="s">
        <v>107</v>
      </c>
      <c r="T790" s="42" t="s">
        <v>107</v>
      </c>
      <c r="U790" s="28" t="s">
        <v>107</v>
      </c>
      <c r="V790" s="28" t="s">
        <v>107</v>
      </c>
      <c r="W790" s="28" t="str">
        <f t="shared" si="12"/>
        <v>N.A.</v>
      </c>
      <c r="X790" s="57" t="s">
        <v>2414</v>
      </c>
      <c r="Y790" s="255">
        <v>2.5000000000000001E-4</v>
      </c>
      <c r="Z790" s="255">
        <v>5.0000000000000001E-4</v>
      </c>
      <c r="AA790" s="255">
        <v>7.5000000000000002E-4</v>
      </c>
      <c r="AB790" s="255">
        <v>1E-3</v>
      </c>
      <c r="AC790" s="255">
        <v>1.25E-3</v>
      </c>
      <c r="AD790" s="255">
        <v>1.5E-3</v>
      </c>
      <c r="AE790" s="28" t="s">
        <v>113</v>
      </c>
      <c r="AF790" s="28" t="s">
        <v>113</v>
      </c>
      <c r="AG790" s="28" t="s">
        <v>113</v>
      </c>
      <c r="AH790" s="45">
        <v>0.05</v>
      </c>
      <c r="AI790" s="38" t="s">
        <v>905</v>
      </c>
      <c r="AJ790" s="38">
        <v>588884</v>
      </c>
      <c r="AK790" s="38">
        <v>707838</v>
      </c>
      <c r="AL790" s="38" t="s">
        <v>107</v>
      </c>
      <c r="AM790" s="38" t="s">
        <v>107</v>
      </c>
      <c r="AN790" s="38">
        <v>9454748</v>
      </c>
      <c r="AO790" s="38" t="s">
        <v>107</v>
      </c>
      <c r="AP790" s="38">
        <v>619449</v>
      </c>
      <c r="AQ790" s="38">
        <v>276513</v>
      </c>
      <c r="AR790" s="38">
        <v>0</v>
      </c>
      <c r="AS790" s="38" t="s">
        <v>107</v>
      </c>
      <c r="AT790" s="38" t="s">
        <v>107</v>
      </c>
      <c r="AU790" s="38" t="s">
        <v>107</v>
      </c>
      <c r="AV790" s="38" t="s">
        <v>107</v>
      </c>
      <c r="AW790" s="38" t="s">
        <v>107</v>
      </c>
      <c r="AX790" s="38">
        <v>3203530</v>
      </c>
      <c r="AY790" s="38">
        <v>2061715</v>
      </c>
      <c r="AZ790" s="38">
        <v>4319841</v>
      </c>
      <c r="BA790" s="38">
        <v>2826643</v>
      </c>
      <c r="BB790" s="38" t="s">
        <v>107</v>
      </c>
      <c r="BC790" s="38">
        <v>1956154</v>
      </c>
      <c r="BD790" s="38">
        <v>179314</v>
      </c>
      <c r="BE790" s="38">
        <v>1526387</v>
      </c>
      <c r="BF790" s="38">
        <v>1310151</v>
      </c>
      <c r="BG790" s="38">
        <v>3879706</v>
      </c>
      <c r="BH790" s="38">
        <v>114109</v>
      </c>
      <c r="BI790" s="38">
        <v>2355536</v>
      </c>
      <c r="BJ790" s="38">
        <v>4645868</v>
      </c>
      <c r="BK790" s="38" t="s">
        <v>107</v>
      </c>
      <c r="BL790" s="38" t="s">
        <v>107</v>
      </c>
      <c r="BM790" s="38" t="s">
        <v>107</v>
      </c>
      <c r="BN790" s="38">
        <v>9577007</v>
      </c>
      <c r="BO790" s="38">
        <v>211916</v>
      </c>
      <c r="BP790" s="38" t="s">
        <v>107</v>
      </c>
      <c r="BQ790" s="38" t="s">
        <v>107</v>
      </c>
      <c r="BR790" s="38" t="s">
        <v>107</v>
      </c>
      <c r="BS790" s="38">
        <v>782462</v>
      </c>
      <c r="BT790" s="330" t="s">
        <v>107</v>
      </c>
      <c r="BU790" s="38" t="s">
        <v>107</v>
      </c>
      <c r="BV790" s="38" t="s">
        <v>107</v>
      </c>
      <c r="BW790" s="38" t="s">
        <v>107</v>
      </c>
      <c r="BX790" s="38" t="s">
        <v>107</v>
      </c>
      <c r="BY790" s="53" t="s">
        <v>176</v>
      </c>
      <c r="BZ790" s="53" t="s">
        <v>176</v>
      </c>
      <c r="CA790" s="53" t="s">
        <v>173</v>
      </c>
      <c r="CB790" s="53" t="s">
        <v>173</v>
      </c>
      <c r="CC790" s="53" t="s">
        <v>173</v>
      </c>
      <c r="CD790" s="53" t="s">
        <v>173</v>
      </c>
      <c r="CE790" s="53" t="s">
        <v>173</v>
      </c>
      <c r="CF790" s="42" t="s">
        <v>107</v>
      </c>
      <c r="CG790" s="41" t="s">
        <v>107</v>
      </c>
      <c r="CH790" s="41" t="s">
        <v>107</v>
      </c>
      <c r="CI790" s="41" t="s">
        <v>107</v>
      </c>
      <c r="CJ790" s="41" t="s">
        <v>107</v>
      </c>
      <c r="CK790" s="41" t="s">
        <v>107</v>
      </c>
      <c r="CL790" s="41" t="s">
        <v>107</v>
      </c>
      <c r="CM790" s="41" t="s">
        <v>107</v>
      </c>
      <c r="CN790" s="41" t="s">
        <v>107</v>
      </c>
      <c r="CO790" s="41" t="s">
        <v>107</v>
      </c>
      <c r="CP790" s="41" t="s">
        <v>107</v>
      </c>
      <c r="CQ790" s="41" t="s">
        <v>107</v>
      </c>
      <c r="CR790" s="41" t="s">
        <v>107</v>
      </c>
      <c r="CS790" s="41" t="s">
        <v>107</v>
      </c>
      <c r="CT790" s="41" t="s">
        <v>107</v>
      </c>
      <c r="CU790" s="332">
        <v>18321465</v>
      </c>
      <c r="CV790" s="282">
        <v>1</v>
      </c>
    </row>
    <row r="791" spans="1:100" ht="38.25">
      <c r="A791" s="28">
        <v>1047</v>
      </c>
      <c r="B791" s="29" t="s">
        <v>266</v>
      </c>
      <c r="C791" s="68" t="s">
        <v>4</v>
      </c>
      <c r="D791" s="29" t="s">
        <v>1112</v>
      </c>
      <c r="E791" s="42" t="s">
        <v>1113</v>
      </c>
      <c r="F791" s="42" t="s">
        <v>107</v>
      </c>
      <c r="G791" s="213" t="s">
        <v>2162</v>
      </c>
      <c r="H791" s="28" t="s">
        <v>919</v>
      </c>
      <c r="I791" s="28">
        <v>5811019</v>
      </c>
      <c r="J791" s="70" t="s">
        <v>2163</v>
      </c>
      <c r="K791" s="31" t="s">
        <v>107</v>
      </c>
      <c r="L791" s="28">
        <v>252</v>
      </c>
      <c r="M791" s="28" t="s">
        <v>107</v>
      </c>
      <c r="N791" s="215">
        <v>366500000</v>
      </c>
      <c r="O791" s="28" t="s">
        <v>107</v>
      </c>
      <c r="P791" s="28" t="s">
        <v>2415</v>
      </c>
      <c r="Q791" s="28" t="s">
        <v>360</v>
      </c>
      <c r="R791" s="33" t="s">
        <v>843</v>
      </c>
      <c r="S791" s="28" t="s">
        <v>107</v>
      </c>
      <c r="T791" s="42" t="s">
        <v>107</v>
      </c>
      <c r="U791" s="28" t="s">
        <v>107</v>
      </c>
      <c r="V791" s="28" t="s">
        <v>107</v>
      </c>
      <c r="W791" s="28" t="str">
        <f t="shared" si="12"/>
        <v>N.A.</v>
      </c>
      <c r="X791" s="57" t="s">
        <v>2414</v>
      </c>
      <c r="Y791" s="255">
        <v>0</v>
      </c>
      <c r="Z791" s="255">
        <v>5.0000000000000001E-3</v>
      </c>
      <c r="AA791" s="255">
        <v>0.01</v>
      </c>
      <c r="AB791" s="255">
        <v>1.4999999999999999E-2</v>
      </c>
      <c r="AC791" s="255">
        <v>1.4999999999999999E-2</v>
      </c>
      <c r="AD791" s="255">
        <v>1.4999999999999999E-2</v>
      </c>
      <c r="AE791" s="28" t="s">
        <v>113</v>
      </c>
      <c r="AF791" s="28" t="s">
        <v>113</v>
      </c>
      <c r="AG791" s="28" t="s">
        <v>113</v>
      </c>
      <c r="AH791" s="48">
        <v>0.05</v>
      </c>
      <c r="AI791" s="38">
        <v>8678197</v>
      </c>
      <c r="AJ791" s="38">
        <v>570545</v>
      </c>
      <c r="AK791" s="38">
        <v>619449</v>
      </c>
      <c r="AL791" s="38">
        <v>2445193</v>
      </c>
      <c r="AM791" s="38" t="s">
        <v>107</v>
      </c>
      <c r="AN791" s="38">
        <v>9454748</v>
      </c>
      <c r="AO791" s="38" t="s">
        <v>107</v>
      </c>
      <c r="AP791" s="38">
        <v>456436</v>
      </c>
      <c r="AQ791" s="38">
        <v>505340</v>
      </c>
      <c r="AR791" s="38" t="s">
        <v>107</v>
      </c>
      <c r="AS791" s="38">
        <v>40427197</v>
      </c>
      <c r="AT791" s="38">
        <v>40427197</v>
      </c>
      <c r="AU791" s="38" t="s">
        <v>107</v>
      </c>
      <c r="AV791" s="38" t="s">
        <v>107</v>
      </c>
      <c r="AW791" s="38" t="s">
        <v>107</v>
      </c>
      <c r="AX791" s="38" t="s">
        <v>107</v>
      </c>
      <c r="AY791" s="38" t="s">
        <v>107</v>
      </c>
      <c r="AZ791" s="38" t="s">
        <v>107</v>
      </c>
      <c r="BA791" s="38" t="s">
        <v>107</v>
      </c>
      <c r="BB791" s="38">
        <v>0</v>
      </c>
      <c r="BC791" s="38">
        <v>0</v>
      </c>
      <c r="BD791" s="38">
        <v>0</v>
      </c>
      <c r="BE791" s="38" t="s">
        <v>107</v>
      </c>
      <c r="BF791" s="38" t="s">
        <v>107</v>
      </c>
      <c r="BG791" s="38" t="s">
        <v>107</v>
      </c>
      <c r="BH791" s="38" t="s">
        <v>107</v>
      </c>
      <c r="BI791" s="38" t="s">
        <v>107</v>
      </c>
      <c r="BJ791" s="38" t="s">
        <v>107</v>
      </c>
      <c r="BK791" s="38" t="s">
        <v>107</v>
      </c>
      <c r="BL791" s="38" t="s">
        <v>107</v>
      </c>
      <c r="BM791" s="38" t="s">
        <v>107</v>
      </c>
      <c r="BN791" s="38" t="s">
        <v>107</v>
      </c>
      <c r="BO791" s="38" t="s">
        <v>107</v>
      </c>
      <c r="BP791" s="38" t="s">
        <v>107</v>
      </c>
      <c r="BQ791" s="38" t="s">
        <v>107</v>
      </c>
      <c r="BR791" s="38">
        <v>0</v>
      </c>
      <c r="BS791" s="38" t="s">
        <v>107</v>
      </c>
      <c r="BT791" s="330" t="s">
        <v>107</v>
      </c>
      <c r="BU791" s="38" t="s">
        <v>107</v>
      </c>
      <c r="BV791" s="38" t="s">
        <v>107</v>
      </c>
      <c r="BW791" s="38" t="s">
        <v>107</v>
      </c>
      <c r="BX791" s="38" t="s">
        <v>107</v>
      </c>
      <c r="BY791" s="28" t="s">
        <v>107</v>
      </c>
      <c r="BZ791" s="28" t="s">
        <v>107</v>
      </c>
      <c r="CA791" s="28" t="s">
        <v>107</v>
      </c>
      <c r="CB791" s="28" t="s">
        <v>107</v>
      </c>
      <c r="CC791" s="28" t="s">
        <v>107</v>
      </c>
      <c r="CD791" s="28" t="s">
        <v>107</v>
      </c>
      <c r="CE791" s="28" t="s">
        <v>107</v>
      </c>
      <c r="CF791" s="42" t="s">
        <v>107</v>
      </c>
      <c r="CG791" s="28" t="s">
        <v>107</v>
      </c>
      <c r="CH791" s="28" t="s">
        <v>107</v>
      </c>
      <c r="CI791" s="28" t="s">
        <v>107</v>
      </c>
      <c r="CJ791" s="28" t="s">
        <v>107</v>
      </c>
      <c r="CK791" s="28" t="s">
        <v>107</v>
      </c>
      <c r="CL791" s="28" t="s">
        <v>107</v>
      </c>
      <c r="CM791" s="42" t="s">
        <v>114</v>
      </c>
      <c r="CN791" s="42" t="s">
        <v>114</v>
      </c>
      <c r="CO791" s="42" t="s">
        <v>113</v>
      </c>
      <c r="CP791" s="42" t="s">
        <v>113</v>
      </c>
      <c r="CQ791" s="42" t="s">
        <v>113</v>
      </c>
      <c r="CR791" s="42" t="s">
        <v>114</v>
      </c>
      <c r="CS791" s="29" t="s">
        <v>107</v>
      </c>
      <c r="CT791" s="29" t="s">
        <v>107</v>
      </c>
      <c r="CU791" s="332">
        <v>15518827</v>
      </c>
      <c r="CV791" s="282">
        <v>1</v>
      </c>
    </row>
    <row r="792" spans="1:100" ht="25.5">
      <c r="A792" s="28">
        <v>1048</v>
      </c>
      <c r="B792" s="203" t="s">
        <v>249</v>
      </c>
      <c r="C792" s="42" t="s">
        <v>2</v>
      </c>
      <c r="D792" s="29" t="s">
        <v>105</v>
      </c>
      <c r="E792" s="42" t="s">
        <v>2380</v>
      </c>
      <c r="F792" s="42" t="s">
        <v>107</v>
      </c>
      <c r="G792" s="42" t="s">
        <v>2164</v>
      </c>
      <c r="H792" s="28" t="s">
        <v>990</v>
      </c>
      <c r="I792" s="70">
        <v>9001154</v>
      </c>
      <c r="J792" s="70" t="s">
        <v>2165</v>
      </c>
      <c r="K792" s="31" t="s">
        <v>107</v>
      </c>
      <c r="L792" s="56">
        <v>97</v>
      </c>
      <c r="M792" s="33">
        <v>4</v>
      </c>
      <c r="N792" s="218">
        <v>108500000</v>
      </c>
      <c r="O792" s="33" t="s">
        <v>107</v>
      </c>
      <c r="P792" s="28" t="s">
        <v>130</v>
      </c>
      <c r="Q792" s="28" t="s">
        <v>1056</v>
      </c>
      <c r="R792" s="28" t="s">
        <v>107</v>
      </c>
      <c r="S792" s="28" t="s">
        <v>107</v>
      </c>
      <c r="T792" s="42" t="s">
        <v>107</v>
      </c>
      <c r="U792" s="28" t="s">
        <v>107</v>
      </c>
      <c r="V792" s="28" t="s">
        <v>107</v>
      </c>
      <c r="W792" s="28" t="str">
        <f t="shared" si="12"/>
        <v>N.A.</v>
      </c>
      <c r="X792" s="57" t="s">
        <v>2412</v>
      </c>
      <c r="Y792" s="255">
        <v>5.0000000000000001E-3</v>
      </c>
      <c r="Z792" s="255">
        <v>5.0000000000000001E-3</v>
      </c>
      <c r="AA792" s="255">
        <v>5.0000000000000001E-3</v>
      </c>
      <c r="AB792" s="255">
        <v>5.0000000000000001E-3</v>
      </c>
      <c r="AC792" s="255">
        <v>5.0000000000000001E-3</v>
      </c>
      <c r="AD792" s="255">
        <v>5.0000000000000001E-3</v>
      </c>
      <c r="AE792" s="28" t="s">
        <v>173</v>
      </c>
      <c r="AF792" s="28" t="s">
        <v>173</v>
      </c>
      <c r="AG792" s="28" t="s">
        <v>173</v>
      </c>
      <c r="AH792" s="219">
        <v>0</v>
      </c>
      <c r="AI792" s="38" t="s">
        <v>984</v>
      </c>
      <c r="AJ792" s="38">
        <v>835765</v>
      </c>
      <c r="AK792" s="38" t="s">
        <v>107</v>
      </c>
      <c r="AL792" s="38" t="s">
        <v>107</v>
      </c>
      <c r="AM792" s="38" t="s">
        <v>984</v>
      </c>
      <c r="AN792" s="38">
        <v>12564545</v>
      </c>
      <c r="AO792" s="38" t="s">
        <v>107</v>
      </c>
      <c r="AP792" s="38" t="s">
        <v>984</v>
      </c>
      <c r="AQ792" s="38" t="s">
        <v>107</v>
      </c>
      <c r="AR792" s="38">
        <v>1710004</v>
      </c>
      <c r="AS792" s="38" t="s">
        <v>107</v>
      </c>
      <c r="AT792" s="38" t="s">
        <v>107</v>
      </c>
      <c r="AU792" s="38" t="s">
        <v>107</v>
      </c>
      <c r="AV792" s="38" t="s">
        <v>107</v>
      </c>
      <c r="AW792" s="38" t="s">
        <v>107</v>
      </c>
      <c r="AX792" s="38" t="s">
        <v>107</v>
      </c>
      <c r="AY792" s="38" t="s">
        <v>107</v>
      </c>
      <c r="AZ792" s="38">
        <v>3008750</v>
      </c>
      <c r="BA792" s="38">
        <v>3510209</v>
      </c>
      <c r="BB792" s="38" t="s">
        <v>107</v>
      </c>
      <c r="BC792" s="38" t="s">
        <v>107</v>
      </c>
      <c r="BD792" s="38" t="s">
        <v>107</v>
      </c>
      <c r="BE792" s="38" t="s">
        <v>107</v>
      </c>
      <c r="BF792" s="38" t="s">
        <v>107</v>
      </c>
      <c r="BG792" s="38">
        <v>1949671</v>
      </c>
      <c r="BH792" s="38">
        <v>183214</v>
      </c>
      <c r="BI792" s="38">
        <v>835765</v>
      </c>
      <c r="BJ792" s="38" t="s">
        <v>107</v>
      </c>
      <c r="BK792" s="38" t="s">
        <v>107</v>
      </c>
      <c r="BL792" s="38" t="s">
        <v>107</v>
      </c>
      <c r="BM792" s="38" t="s">
        <v>107</v>
      </c>
      <c r="BN792" s="38" t="s">
        <v>984</v>
      </c>
      <c r="BO792" s="38">
        <v>183214</v>
      </c>
      <c r="BP792" s="38" t="s">
        <v>107</v>
      </c>
      <c r="BQ792" s="38" t="s">
        <v>107</v>
      </c>
      <c r="BR792" s="38" t="s">
        <v>107</v>
      </c>
      <c r="BS792" s="38">
        <v>586287</v>
      </c>
      <c r="BT792" s="330" t="s">
        <v>107</v>
      </c>
      <c r="BU792" s="38" t="s">
        <v>107</v>
      </c>
      <c r="BV792" s="38" t="s">
        <v>107</v>
      </c>
      <c r="BW792" s="38" t="s">
        <v>107</v>
      </c>
      <c r="BX792" s="38" t="s">
        <v>107</v>
      </c>
      <c r="BY792" s="85" t="s">
        <v>113</v>
      </c>
      <c r="BZ792" s="85" t="s">
        <v>113</v>
      </c>
      <c r="CA792" s="85" t="s">
        <v>173</v>
      </c>
      <c r="CB792" s="53" t="s">
        <v>173</v>
      </c>
      <c r="CC792" s="53" t="s">
        <v>176</v>
      </c>
      <c r="CD792" s="42" t="s">
        <v>173</v>
      </c>
      <c r="CE792" s="42" t="s">
        <v>173</v>
      </c>
      <c r="CF792" s="42" t="s">
        <v>107</v>
      </c>
      <c r="CG792" s="28" t="s">
        <v>107</v>
      </c>
      <c r="CH792" s="28" t="s">
        <v>107</v>
      </c>
      <c r="CI792" s="28" t="s">
        <v>107</v>
      </c>
      <c r="CJ792" s="28" t="s">
        <v>107</v>
      </c>
      <c r="CK792" s="28" t="s">
        <v>107</v>
      </c>
      <c r="CL792" s="28" t="s">
        <v>107</v>
      </c>
      <c r="CM792" s="28" t="s">
        <v>107</v>
      </c>
      <c r="CN792" s="28" t="s">
        <v>107</v>
      </c>
      <c r="CO792" s="28" t="s">
        <v>107</v>
      </c>
      <c r="CP792" s="28" t="s">
        <v>107</v>
      </c>
      <c r="CQ792" s="28" t="s">
        <v>107</v>
      </c>
      <c r="CR792" s="28" t="s">
        <v>107</v>
      </c>
      <c r="CS792" s="28" t="s">
        <v>107</v>
      </c>
      <c r="CT792" s="28" t="s">
        <v>107</v>
      </c>
      <c r="CU792" s="332">
        <v>7206443</v>
      </c>
      <c r="CV792" s="282">
        <v>1</v>
      </c>
    </row>
    <row r="793" spans="1:100" ht="25.5">
      <c r="A793" s="28">
        <v>1049</v>
      </c>
      <c r="B793" s="203" t="s">
        <v>249</v>
      </c>
      <c r="C793" s="42" t="s">
        <v>0</v>
      </c>
      <c r="D793" s="29" t="s">
        <v>105</v>
      </c>
      <c r="E793" s="42" t="s">
        <v>2380</v>
      </c>
      <c r="F793" s="42" t="s">
        <v>107</v>
      </c>
      <c r="G793" s="42" t="s">
        <v>2049</v>
      </c>
      <c r="H793" s="28" t="s">
        <v>990</v>
      </c>
      <c r="I793" s="201">
        <v>9001156</v>
      </c>
      <c r="J793" s="70" t="s">
        <v>2166</v>
      </c>
      <c r="K793" s="31" t="s">
        <v>127</v>
      </c>
      <c r="L793" s="56">
        <v>106</v>
      </c>
      <c r="M793" s="33">
        <v>4</v>
      </c>
      <c r="N793" s="218">
        <v>87900000</v>
      </c>
      <c r="O793" s="33" t="s">
        <v>107</v>
      </c>
      <c r="P793" s="28" t="s">
        <v>130</v>
      </c>
      <c r="Q793" s="28" t="s">
        <v>112</v>
      </c>
      <c r="R793" s="28" t="s">
        <v>107</v>
      </c>
      <c r="S793" s="28" t="s">
        <v>107</v>
      </c>
      <c r="T793" s="42" t="s">
        <v>107</v>
      </c>
      <c r="U793" s="28" t="s">
        <v>107</v>
      </c>
      <c r="V793" s="28" t="s">
        <v>107</v>
      </c>
      <c r="W793" s="28" t="str">
        <f t="shared" si="12"/>
        <v>N.A.</v>
      </c>
      <c r="X793" s="57" t="s">
        <v>2413</v>
      </c>
      <c r="Y793" s="255">
        <v>5.0000000000000001E-3</v>
      </c>
      <c r="Z793" s="255">
        <v>5.0000000000000001E-3</v>
      </c>
      <c r="AA793" s="255">
        <v>5.0000000000000001E-3</v>
      </c>
      <c r="AB793" s="255">
        <v>5.0000000000000001E-3</v>
      </c>
      <c r="AC793" s="255">
        <v>5.0000000000000001E-3</v>
      </c>
      <c r="AD793" s="255">
        <v>5.0000000000000001E-3</v>
      </c>
      <c r="AE793" s="28" t="s">
        <v>173</v>
      </c>
      <c r="AF793" s="28" t="s">
        <v>173</v>
      </c>
      <c r="AG793" s="28" t="s">
        <v>173</v>
      </c>
      <c r="AH793" s="219">
        <v>0</v>
      </c>
      <c r="AI793" s="38" t="s">
        <v>984</v>
      </c>
      <c r="AJ793" s="38">
        <v>835765</v>
      </c>
      <c r="AK793" s="38" t="s">
        <v>107</v>
      </c>
      <c r="AL793" s="38" t="s">
        <v>107</v>
      </c>
      <c r="AM793" s="38" t="s">
        <v>984</v>
      </c>
      <c r="AN793" s="38">
        <v>12564545</v>
      </c>
      <c r="AO793" s="38" t="s">
        <v>107</v>
      </c>
      <c r="AP793" s="38">
        <v>855001</v>
      </c>
      <c r="AQ793" s="38" t="s">
        <v>107</v>
      </c>
      <c r="AR793" s="38">
        <v>1465717</v>
      </c>
      <c r="AS793" s="38" t="s">
        <v>107</v>
      </c>
      <c r="AT793" s="38" t="s">
        <v>107</v>
      </c>
      <c r="AU793" s="38" t="s">
        <v>107</v>
      </c>
      <c r="AV793" s="38" t="s">
        <v>107</v>
      </c>
      <c r="AW793" s="38" t="s">
        <v>984</v>
      </c>
      <c r="AX793" s="38" t="s">
        <v>107</v>
      </c>
      <c r="AY793" s="38" t="s">
        <v>107</v>
      </c>
      <c r="AZ793" s="38">
        <v>3008750</v>
      </c>
      <c r="BA793" s="38">
        <v>3510209</v>
      </c>
      <c r="BB793" s="38" t="s">
        <v>107</v>
      </c>
      <c r="BC793" s="38" t="s">
        <v>107</v>
      </c>
      <c r="BD793" s="38" t="s">
        <v>107</v>
      </c>
      <c r="BE793" s="38" t="s">
        <v>984</v>
      </c>
      <c r="BF793" s="38" t="s">
        <v>984</v>
      </c>
      <c r="BG793" s="38">
        <v>1949671</v>
      </c>
      <c r="BH793" s="38">
        <v>183214</v>
      </c>
      <c r="BI793" s="38">
        <v>835765</v>
      </c>
      <c r="BJ793" s="38" t="s">
        <v>107</v>
      </c>
      <c r="BK793" s="38" t="s">
        <v>984</v>
      </c>
      <c r="BL793" s="38" t="s">
        <v>984</v>
      </c>
      <c r="BM793" s="38" t="s">
        <v>107</v>
      </c>
      <c r="BN793" s="38" t="s">
        <v>984</v>
      </c>
      <c r="BO793" s="38">
        <v>183214</v>
      </c>
      <c r="BP793" s="38" t="s">
        <v>107</v>
      </c>
      <c r="BQ793" s="38" t="s">
        <v>107</v>
      </c>
      <c r="BR793" s="38" t="s">
        <v>107</v>
      </c>
      <c r="BS793" s="38">
        <v>586287</v>
      </c>
      <c r="BT793" s="330" t="s">
        <v>107</v>
      </c>
      <c r="BU793" s="38" t="s">
        <v>107</v>
      </c>
      <c r="BV793" s="38" t="s">
        <v>107</v>
      </c>
      <c r="BW793" s="38" t="s">
        <v>107</v>
      </c>
      <c r="BX793" s="38" t="s">
        <v>107</v>
      </c>
      <c r="BY793" s="85" t="s">
        <v>113</v>
      </c>
      <c r="BZ793" s="85" t="s">
        <v>176</v>
      </c>
      <c r="CA793" s="85" t="s">
        <v>1400</v>
      </c>
      <c r="CB793" s="53" t="s">
        <v>114</v>
      </c>
      <c r="CC793" s="53" t="s">
        <v>113</v>
      </c>
      <c r="CD793" s="42" t="s">
        <v>173</v>
      </c>
      <c r="CE793" s="42" t="s">
        <v>173</v>
      </c>
      <c r="CF793" s="42" t="s">
        <v>107</v>
      </c>
      <c r="CG793" s="28" t="s">
        <v>107</v>
      </c>
      <c r="CH793" s="28" t="s">
        <v>107</v>
      </c>
      <c r="CI793" s="28" t="s">
        <v>107</v>
      </c>
      <c r="CJ793" s="28" t="s">
        <v>107</v>
      </c>
      <c r="CK793" s="28" t="s">
        <v>107</v>
      </c>
      <c r="CL793" s="28" t="s">
        <v>107</v>
      </c>
      <c r="CM793" s="28" t="s">
        <v>107</v>
      </c>
      <c r="CN793" s="28" t="s">
        <v>107</v>
      </c>
      <c r="CO793" s="28" t="s">
        <v>107</v>
      </c>
      <c r="CP793" s="28" t="s">
        <v>107</v>
      </c>
      <c r="CQ793" s="28" t="s">
        <v>107</v>
      </c>
      <c r="CR793" s="28" t="s">
        <v>107</v>
      </c>
      <c r="CS793" s="28" t="s">
        <v>107</v>
      </c>
      <c r="CT793" s="28" t="s">
        <v>107</v>
      </c>
      <c r="CU793" s="332">
        <v>7206443</v>
      </c>
      <c r="CV793" s="282">
        <v>1</v>
      </c>
    </row>
    <row r="794" spans="1:100" ht="25.5">
      <c r="A794" s="28">
        <v>1050</v>
      </c>
      <c r="B794" s="203" t="s">
        <v>249</v>
      </c>
      <c r="C794" s="42" t="s">
        <v>0</v>
      </c>
      <c r="D794" s="29" t="s">
        <v>105</v>
      </c>
      <c r="E794" s="42" t="s">
        <v>2380</v>
      </c>
      <c r="F794" s="42" t="s">
        <v>107</v>
      </c>
      <c r="G794" s="42" t="s">
        <v>2167</v>
      </c>
      <c r="H794" s="28" t="s">
        <v>990</v>
      </c>
      <c r="I794" s="28">
        <v>9001158</v>
      </c>
      <c r="J794" s="70" t="s">
        <v>2168</v>
      </c>
      <c r="K794" s="31" t="s">
        <v>142</v>
      </c>
      <c r="L794" s="56">
        <v>168</v>
      </c>
      <c r="M794" s="33" t="s">
        <v>107</v>
      </c>
      <c r="N794" s="218">
        <v>125900000</v>
      </c>
      <c r="O794" s="33" t="s">
        <v>107</v>
      </c>
      <c r="P794" s="28" t="s">
        <v>130</v>
      </c>
      <c r="Q794" s="28" t="s">
        <v>112</v>
      </c>
      <c r="R794" s="28" t="s">
        <v>107</v>
      </c>
      <c r="S794" s="28" t="s">
        <v>107</v>
      </c>
      <c r="T794" s="42" t="s">
        <v>107</v>
      </c>
      <c r="U794" s="28" t="s">
        <v>107</v>
      </c>
      <c r="V794" s="28" t="s">
        <v>107</v>
      </c>
      <c r="W794" s="28" t="str">
        <f t="shared" si="12"/>
        <v>N.A.</v>
      </c>
      <c r="X794" s="57" t="s">
        <v>2414</v>
      </c>
      <c r="Y794" s="255">
        <v>5.0000000000000001E-3</v>
      </c>
      <c r="Z794" s="255">
        <v>5.0000000000000001E-3</v>
      </c>
      <c r="AA794" s="255">
        <v>5.0000000000000001E-3</v>
      </c>
      <c r="AB794" s="255">
        <v>5.0000000000000001E-3</v>
      </c>
      <c r="AC794" s="255">
        <v>5.0000000000000001E-3</v>
      </c>
      <c r="AD794" s="255">
        <v>5.0000000000000001E-3</v>
      </c>
      <c r="AE794" s="28" t="s">
        <v>173</v>
      </c>
      <c r="AF794" s="28" t="s">
        <v>173</v>
      </c>
      <c r="AG794" s="28" t="s">
        <v>173</v>
      </c>
      <c r="AH794" s="205">
        <v>0</v>
      </c>
      <c r="AI794" s="38" t="s">
        <v>984</v>
      </c>
      <c r="AJ794" s="38">
        <v>835765</v>
      </c>
      <c r="AK794" s="38" t="s">
        <v>107</v>
      </c>
      <c r="AL794" s="38" t="s">
        <v>107</v>
      </c>
      <c r="AM794" s="38" t="s">
        <v>107</v>
      </c>
      <c r="AN794" s="38">
        <v>12564545</v>
      </c>
      <c r="AO794" s="38" t="s">
        <v>107</v>
      </c>
      <c r="AP794" s="38" t="s">
        <v>984</v>
      </c>
      <c r="AQ794" s="38" t="s">
        <v>107</v>
      </c>
      <c r="AR794" s="38" t="s">
        <v>984</v>
      </c>
      <c r="AS794" s="38" t="s">
        <v>107</v>
      </c>
      <c r="AT794" s="38" t="s">
        <v>107</v>
      </c>
      <c r="AU794" s="38" t="s">
        <v>107</v>
      </c>
      <c r="AV794" s="38" t="s">
        <v>107</v>
      </c>
      <c r="AW794" s="38" t="s">
        <v>107</v>
      </c>
      <c r="AX794" s="38" t="s">
        <v>107</v>
      </c>
      <c r="AY794" s="38" t="s">
        <v>107</v>
      </c>
      <c r="AZ794" s="38">
        <v>3008750</v>
      </c>
      <c r="BA794" s="38">
        <v>3510209</v>
      </c>
      <c r="BB794" s="38" t="s">
        <v>107</v>
      </c>
      <c r="BC794" s="38" t="s">
        <v>107</v>
      </c>
      <c r="BD794" s="38" t="s">
        <v>107</v>
      </c>
      <c r="BE794" s="38" t="s">
        <v>107</v>
      </c>
      <c r="BF794" s="38" t="s">
        <v>984</v>
      </c>
      <c r="BG794" s="38">
        <v>1949671</v>
      </c>
      <c r="BH794" s="38">
        <v>183214</v>
      </c>
      <c r="BI794" s="38">
        <v>835765</v>
      </c>
      <c r="BJ794" s="38" t="s">
        <v>107</v>
      </c>
      <c r="BK794" s="38" t="s">
        <v>107</v>
      </c>
      <c r="BL794" s="38" t="s">
        <v>107</v>
      </c>
      <c r="BM794" s="38" t="s">
        <v>107</v>
      </c>
      <c r="BN794" s="38" t="s">
        <v>984</v>
      </c>
      <c r="BO794" s="38">
        <v>183214</v>
      </c>
      <c r="BP794" s="38" t="s">
        <v>107</v>
      </c>
      <c r="BQ794" s="38" t="s">
        <v>107</v>
      </c>
      <c r="BR794" s="38" t="s">
        <v>107</v>
      </c>
      <c r="BS794" s="38">
        <v>586287</v>
      </c>
      <c r="BT794" s="330" t="s">
        <v>107</v>
      </c>
      <c r="BU794" s="38" t="s">
        <v>107</v>
      </c>
      <c r="BV794" s="38" t="s">
        <v>107</v>
      </c>
      <c r="BW794" s="38" t="s">
        <v>107</v>
      </c>
      <c r="BX794" s="38" t="s">
        <v>107</v>
      </c>
      <c r="BY794" s="53" t="s">
        <v>113</v>
      </c>
      <c r="BZ794" s="53" t="s">
        <v>113</v>
      </c>
      <c r="CA794" s="53" t="s">
        <v>114</v>
      </c>
      <c r="CB794" s="53" t="s">
        <v>113</v>
      </c>
      <c r="CC794" s="53" t="s">
        <v>176</v>
      </c>
      <c r="CD794" s="42" t="s">
        <v>173</v>
      </c>
      <c r="CE794" s="42" t="s">
        <v>173</v>
      </c>
      <c r="CF794" s="42" t="s">
        <v>107</v>
      </c>
      <c r="CG794" s="28" t="s">
        <v>107</v>
      </c>
      <c r="CH794" s="28" t="s">
        <v>107</v>
      </c>
      <c r="CI794" s="28" t="s">
        <v>107</v>
      </c>
      <c r="CJ794" s="28" t="s">
        <v>107</v>
      </c>
      <c r="CK794" s="28" t="s">
        <v>107</v>
      </c>
      <c r="CL794" s="28" t="s">
        <v>107</v>
      </c>
      <c r="CM794" s="28" t="s">
        <v>107</v>
      </c>
      <c r="CN794" s="28" t="s">
        <v>107</v>
      </c>
      <c r="CO794" s="28" t="s">
        <v>107</v>
      </c>
      <c r="CP794" s="28" t="s">
        <v>107</v>
      </c>
      <c r="CQ794" s="28" t="s">
        <v>107</v>
      </c>
      <c r="CR794" s="28" t="s">
        <v>107</v>
      </c>
      <c r="CS794" s="28" t="s">
        <v>107</v>
      </c>
      <c r="CT794" s="28" t="s">
        <v>107</v>
      </c>
      <c r="CU794" s="332">
        <v>7206443</v>
      </c>
      <c r="CV794" s="282">
        <v>1</v>
      </c>
    </row>
    <row r="795" spans="1:100" ht="38.25">
      <c r="A795" s="28">
        <v>1051</v>
      </c>
      <c r="B795" s="203" t="s">
        <v>249</v>
      </c>
      <c r="C795" s="42" t="s">
        <v>0</v>
      </c>
      <c r="D795" s="29" t="s">
        <v>337</v>
      </c>
      <c r="E795" s="42" t="s">
        <v>338</v>
      </c>
      <c r="F795" s="42" t="s">
        <v>107</v>
      </c>
      <c r="G795" s="42" t="s">
        <v>2169</v>
      </c>
      <c r="H795" s="28" t="s">
        <v>990</v>
      </c>
      <c r="I795" s="28">
        <v>9006177</v>
      </c>
      <c r="J795" s="70" t="s">
        <v>2170</v>
      </c>
      <c r="K795" s="31" t="s">
        <v>369</v>
      </c>
      <c r="L795" s="122">
        <v>168</v>
      </c>
      <c r="M795" s="122">
        <v>5</v>
      </c>
      <c r="N795" s="126">
        <v>134500000</v>
      </c>
      <c r="O795" s="122" t="s">
        <v>338</v>
      </c>
      <c r="P795" s="28" t="s">
        <v>130</v>
      </c>
      <c r="Q795" s="64" t="s">
        <v>112</v>
      </c>
      <c r="R795" s="28" t="s">
        <v>107</v>
      </c>
      <c r="S795" s="28" t="s">
        <v>107</v>
      </c>
      <c r="T795" s="42" t="s">
        <v>107</v>
      </c>
      <c r="U795" s="28" t="s">
        <v>107</v>
      </c>
      <c r="V795" s="28" t="s">
        <v>107</v>
      </c>
      <c r="W795" s="28" t="str">
        <f t="shared" si="12"/>
        <v>N.A.</v>
      </c>
      <c r="X795" s="57" t="s">
        <v>2414</v>
      </c>
      <c r="Y795" s="255">
        <v>5.0000000000000001E-3</v>
      </c>
      <c r="Z795" s="255">
        <v>5.0000000000000001E-3</v>
      </c>
      <c r="AA795" s="255">
        <v>5.0000000000000001E-3</v>
      </c>
      <c r="AB795" s="255">
        <v>5.0000000000000001E-3</v>
      </c>
      <c r="AC795" s="255">
        <v>5.0000000000000001E-3</v>
      </c>
      <c r="AD795" s="255">
        <v>5.0000000000000001E-3</v>
      </c>
      <c r="AE795" s="28" t="s">
        <v>173</v>
      </c>
      <c r="AF795" s="28" t="s">
        <v>173</v>
      </c>
      <c r="AG795" s="28" t="s">
        <v>173</v>
      </c>
      <c r="AH795" s="220">
        <v>0</v>
      </c>
      <c r="AI795" s="38" t="s">
        <v>984</v>
      </c>
      <c r="AJ795" s="38">
        <v>835765</v>
      </c>
      <c r="AK795" s="38">
        <v>1221431</v>
      </c>
      <c r="AL795" s="38" t="s">
        <v>107</v>
      </c>
      <c r="AM795" s="38" t="s">
        <v>984</v>
      </c>
      <c r="AN795" s="38">
        <v>12564545</v>
      </c>
      <c r="AO795" s="38" t="s">
        <v>107</v>
      </c>
      <c r="AP795" s="38" t="s">
        <v>984</v>
      </c>
      <c r="AQ795" s="38" t="s">
        <v>107</v>
      </c>
      <c r="AR795" s="38" t="s">
        <v>984</v>
      </c>
      <c r="AS795" s="38" t="s">
        <v>107</v>
      </c>
      <c r="AT795" s="38" t="s">
        <v>107</v>
      </c>
      <c r="AU795" s="38" t="s">
        <v>107</v>
      </c>
      <c r="AV795" s="38" t="s">
        <v>107</v>
      </c>
      <c r="AW795" s="38" t="s">
        <v>107</v>
      </c>
      <c r="AX795" s="38" t="s">
        <v>107</v>
      </c>
      <c r="AY795" s="38" t="s">
        <v>107</v>
      </c>
      <c r="AZ795" s="38">
        <v>3008750</v>
      </c>
      <c r="BA795" s="38">
        <v>3510209</v>
      </c>
      <c r="BB795" s="38" t="s">
        <v>107</v>
      </c>
      <c r="BC795" s="38" t="s">
        <v>107</v>
      </c>
      <c r="BD795" s="38" t="s">
        <v>107</v>
      </c>
      <c r="BE795" s="38">
        <v>2198576</v>
      </c>
      <c r="BF795" s="38" t="s">
        <v>984</v>
      </c>
      <c r="BG795" s="38">
        <v>1949671</v>
      </c>
      <c r="BH795" s="38">
        <v>183214</v>
      </c>
      <c r="BI795" s="38">
        <v>835765</v>
      </c>
      <c r="BJ795" s="38" t="s">
        <v>107</v>
      </c>
      <c r="BK795" s="38" t="s">
        <v>107</v>
      </c>
      <c r="BL795" s="38" t="s">
        <v>107</v>
      </c>
      <c r="BM795" s="38" t="s">
        <v>107</v>
      </c>
      <c r="BN795" s="38" t="s">
        <v>984</v>
      </c>
      <c r="BO795" s="38">
        <v>183214</v>
      </c>
      <c r="BP795" s="38" t="s">
        <v>107</v>
      </c>
      <c r="BQ795" s="38" t="s">
        <v>107</v>
      </c>
      <c r="BR795" s="38" t="s">
        <v>107</v>
      </c>
      <c r="BS795" s="38">
        <v>586287</v>
      </c>
      <c r="BT795" s="330" t="s">
        <v>107</v>
      </c>
      <c r="BU795" s="38" t="s">
        <v>107</v>
      </c>
      <c r="BV795" s="38" t="s">
        <v>107</v>
      </c>
      <c r="BW795" s="38" t="s">
        <v>107</v>
      </c>
      <c r="BX795" s="38" t="s">
        <v>107</v>
      </c>
      <c r="BY795" s="174" t="s">
        <v>176</v>
      </c>
      <c r="BZ795" s="174" t="s">
        <v>176</v>
      </c>
      <c r="CA795" s="174" t="s">
        <v>173</v>
      </c>
      <c r="CB795" s="174" t="s">
        <v>173</v>
      </c>
      <c r="CC795" s="174" t="s">
        <v>176</v>
      </c>
      <c r="CD795" s="42" t="s">
        <v>173</v>
      </c>
      <c r="CE795" s="42" t="s">
        <v>173</v>
      </c>
      <c r="CF795" s="42" t="s">
        <v>107</v>
      </c>
      <c r="CG795" s="28" t="s">
        <v>107</v>
      </c>
      <c r="CH795" s="28" t="s">
        <v>107</v>
      </c>
      <c r="CI795" s="28" t="s">
        <v>107</v>
      </c>
      <c r="CJ795" s="28" t="s">
        <v>107</v>
      </c>
      <c r="CK795" s="28" t="s">
        <v>107</v>
      </c>
      <c r="CL795" s="28" t="s">
        <v>107</v>
      </c>
      <c r="CM795" s="28" t="s">
        <v>107</v>
      </c>
      <c r="CN795" s="28" t="s">
        <v>107</v>
      </c>
      <c r="CO795" s="28" t="s">
        <v>107</v>
      </c>
      <c r="CP795" s="28" t="s">
        <v>107</v>
      </c>
      <c r="CQ795" s="28" t="s">
        <v>107</v>
      </c>
      <c r="CR795" s="28" t="s">
        <v>107</v>
      </c>
      <c r="CS795" s="28" t="s">
        <v>107</v>
      </c>
      <c r="CT795" s="28" t="s">
        <v>107</v>
      </c>
      <c r="CU795" s="332">
        <v>7206443</v>
      </c>
      <c r="CV795" s="282">
        <v>1</v>
      </c>
    </row>
    <row r="796" spans="1:100" ht="38.25">
      <c r="A796" s="28">
        <v>1052</v>
      </c>
      <c r="B796" s="203" t="s">
        <v>249</v>
      </c>
      <c r="C796" s="42" t="s">
        <v>2</v>
      </c>
      <c r="D796" s="29" t="s">
        <v>337</v>
      </c>
      <c r="E796" s="42" t="s">
        <v>338</v>
      </c>
      <c r="F796" s="42" t="s">
        <v>107</v>
      </c>
      <c r="G796" s="60" t="s">
        <v>2171</v>
      </c>
      <c r="H796" s="42" t="s">
        <v>990</v>
      </c>
      <c r="I796" s="28">
        <v>9006178</v>
      </c>
      <c r="J796" s="70" t="s">
        <v>2172</v>
      </c>
      <c r="K796" s="31" t="s">
        <v>107</v>
      </c>
      <c r="L796" s="122">
        <v>97</v>
      </c>
      <c r="M796" s="122">
        <v>5</v>
      </c>
      <c r="N796" s="126">
        <v>128900000</v>
      </c>
      <c r="O796" s="122" t="s">
        <v>338</v>
      </c>
      <c r="P796" s="28" t="s">
        <v>130</v>
      </c>
      <c r="Q796" s="28" t="s">
        <v>1056</v>
      </c>
      <c r="R796" s="28" t="s">
        <v>107</v>
      </c>
      <c r="S796" s="28" t="s">
        <v>107</v>
      </c>
      <c r="T796" s="42" t="s">
        <v>107</v>
      </c>
      <c r="U796" s="28" t="s">
        <v>107</v>
      </c>
      <c r="V796" s="28" t="s">
        <v>107</v>
      </c>
      <c r="W796" s="28" t="str">
        <f t="shared" si="12"/>
        <v>N.A.</v>
      </c>
      <c r="X796" s="57" t="s">
        <v>2412</v>
      </c>
      <c r="Y796" s="255">
        <v>5.0000000000000001E-3</v>
      </c>
      <c r="Z796" s="255">
        <v>5.0000000000000001E-3</v>
      </c>
      <c r="AA796" s="255">
        <v>5.0000000000000001E-3</v>
      </c>
      <c r="AB796" s="255">
        <v>5.0000000000000001E-3</v>
      </c>
      <c r="AC796" s="255">
        <v>5.0000000000000001E-3</v>
      </c>
      <c r="AD796" s="255">
        <v>5.0000000000000001E-3</v>
      </c>
      <c r="AE796" s="28" t="s">
        <v>173</v>
      </c>
      <c r="AF796" s="28" t="s">
        <v>173</v>
      </c>
      <c r="AG796" s="28" t="s">
        <v>173</v>
      </c>
      <c r="AH796" s="220">
        <v>0</v>
      </c>
      <c r="AI796" s="38" t="s">
        <v>984</v>
      </c>
      <c r="AJ796" s="38">
        <v>835765</v>
      </c>
      <c r="AK796" s="38">
        <v>1221431</v>
      </c>
      <c r="AL796" s="38" t="s">
        <v>107</v>
      </c>
      <c r="AM796" s="38" t="s">
        <v>107</v>
      </c>
      <c r="AN796" s="38">
        <v>12564545</v>
      </c>
      <c r="AO796" s="38" t="s">
        <v>107</v>
      </c>
      <c r="AP796" s="38" t="s">
        <v>984</v>
      </c>
      <c r="AQ796" s="38" t="s">
        <v>107</v>
      </c>
      <c r="AR796" s="38" t="s">
        <v>984</v>
      </c>
      <c r="AS796" s="38" t="s">
        <v>107</v>
      </c>
      <c r="AT796" s="38" t="s">
        <v>107</v>
      </c>
      <c r="AU796" s="38" t="s">
        <v>107</v>
      </c>
      <c r="AV796" s="38" t="s">
        <v>107</v>
      </c>
      <c r="AW796" s="38" t="s">
        <v>107</v>
      </c>
      <c r="AX796" s="38" t="s">
        <v>107</v>
      </c>
      <c r="AY796" s="38" t="s">
        <v>107</v>
      </c>
      <c r="AZ796" s="38">
        <v>3008750</v>
      </c>
      <c r="BA796" s="38">
        <v>3510209</v>
      </c>
      <c r="BB796" s="38" t="s">
        <v>107</v>
      </c>
      <c r="BC796" s="38" t="s">
        <v>107</v>
      </c>
      <c r="BD796" s="38" t="s">
        <v>107</v>
      </c>
      <c r="BE796" s="38">
        <v>2198576</v>
      </c>
      <c r="BF796" s="38" t="s">
        <v>984</v>
      </c>
      <c r="BG796" s="38">
        <v>1949671</v>
      </c>
      <c r="BH796" s="38">
        <v>183214</v>
      </c>
      <c r="BI796" s="38">
        <v>835765</v>
      </c>
      <c r="BJ796" s="38" t="s">
        <v>107</v>
      </c>
      <c r="BK796" s="38" t="s">
        <v>107</v>
      </c>
      <c r="BL796" s="38" t="s">
        <v>107</v>
      </c>
      <c r="BM796" s="38" t="s">
        <v>107</v>
      </c>
      <c r="BN796" s="38" t="s">
        <v>984</v>
      </c>
      <c r="BO796" s="38">
        <v>183214</v>
      </c>
      <c r="BP796" s="38" t="s">
        <v>107</v>
      </c>
      <c r="BQ796" s="38" t="s">
        <v>107</v>
      </c>
      <c r="BR796" s="38" t="s">
        <v>107</v>
      </c>
      <c r="BS796" s="38">
        <v>586287</v>
      </c>
      <c r="BT796" s="330" t="s">
        <v>107</v>
      </c>
      <c r="BU796" s="38" t="s">
        <v>107</v>
      </c>
      <c r="BV796" s="38" t="s">
        <v>107</v>
      </c>
      <c r="BW796" s="38" t="s">
        <v>107</v>
      </c>
      <c r="BX796" s="38" t="s">
        <v>107</v>
      </c>
      <c r="BY796" s="221" t="s">
        <v>176</v>
      </c>
      <c r="BZ796" s="174" t="s">
        <v>176</v>
      </c>
      <c r="CA796" s="174" t="s">
        <v>173</v>
      </c>
      <c r="CB796" s="174" t="s">
        <v>173</v>
      </c>
      <c r="CC796" s="174" t="s">
        <v>176</v>
      </c>
      <c r="CD796" s="42" t="s">
        <v>173</v>
      </c>
      <c r="CE796" s="42" t="s">
        <v>173</v>
      </c>
      <c r="CF796" s="42" t="s">
        <v>107</v>
      </c>
      <c r="CG796" s="28" t="s">
        <v>107</v>
      </c>
      <c r="CH796" s="28" t="s">
        <v>107</v>
      </c>
      <c r="CI796" s="28" t="s">
        <v>107</v>
      </c>
      <c r="CJ796" s="28" t="s">
        <v>107</v>
      </c>
      <c r="CK796" s="28" t="s">
        <v>107</v>
      </c>
      <c r="CL796" s="28" t="s">
        <v>107</v>
      </c>
      <c r="CM796" s="28" t="s">
        <v>107</v>
      </c>
      <c r="CN796" s="28" t="s">
        <v>107</v>
      </c>
      <c r="CO796" s="28" t="s">
        <v>107</v>
      </c>
      <c r="CP796" s="28" t="s">
        <v>107</v>
      </c>
      <c r="CQ796" s="28" t="s">
        <v>107</v>
      </c>
      <c r="CR796" s="28" t="s">
        <v>107</v>
      </c>
      <c r="CS796" s="28" t="s">
        <v>107</v>
      </c>
      <c r="CT796" s="28" t="s">
        <v>107</v>
      </c>
      <c r="CU796" s="332">
        <v>7206443</v>
      </c>
      <c r="CV796" s="282">
        <v>1</v>
      </c>
    </row>
    <row r="797" spans="1:100" ht="25.5">
      <c r="A797" s="28">
        <v>1053</v>
      </c>
      <c r="B797" s="203" t="s">
        <v>249</v>
      </c>
      <c r="C797" s="42" t="s">
        <v>2</v>
      </c>
      <c r="D797" s="29" t="s">
        <v>337</v>
      </c>
      <c r="E797" s="42" t="s">
        <v>338</v>
      </c>
      <c r="F797" s="42" t="s">
        <v>107</v>
      </c>
      <c r="G797" s="60" t="s">
        <v>2173</v>
      </c>
      <c r="H797" s="28" t="s">
        <v>990</v>
      </c>
      <c r="I797" s="28">
        <v>9006179</v>
      </c>
      <c r="J797" s="70" t="s">
        <v>2174</v>
      </c>
      <c r="K797" s="29" t="s">
        <v>107</v>
      </c>
      <c r="L797" s="122">
        <v>97</v>
      </c>
      <c r="M797" s="122">
        <v>5</v>
      </c>
      <c r="N797" s="126">
        <v>147500000</v>
      </c>
      <c r="O797" s="122" t="s">
        <v>338</v>
      </c>
      <c r="P797" s="28" t="s">
        <v>130</v>
      </c>
      <c r="Q797" s="28" t="s">
        <v>1056</v>
      </c>
      <c r="R797" s="28" t="s">
        <v>107</v>
      </c>
      <c r="S797" s="28" t="s">
        <v>107</v>
      </c>
      <c r="T797" s="42" t="s">
        <v>107</v>
      </c>
      <c r="U797" s="28" t="s">
        <v>107</v>
      </c>
      <c r="V797" s="28" t="s">
        <v>107</v>
      </c>
      <c r="W797" s="28" t="str">
        <f t="shared" si="12"/>
        <v>N.A.</v>
      </c>
      <c r="X797" s="57" t="s">
        <v>2413</v>
      </c>
      <c r="Y797" s="255">
        <v>5.0000000000000001E-3</v>
      </c>
      <c r="Z797" s="255">
        <v>5.0000000000000001E-3</v>
      </c>
      <c r="AA797" s="255">
        <v>5.0000000000000001E-3</v>
      </c>
      <c r="AB797" s="255">
        <v>5.0000000000000001E-3</v>
      </c>
      <c r="AC797" s="255">
        <v>5.0000000000000001E-3</v>
      </c>
      <c r="AD797" s="255">
        <v>5.0000000000000001E-3</v>
      </c>
      <c r="AE797" s="28" t="s">
        <v>173</v>
      </c>
      <c r="AF797" s="28" t="s">
        <v>173</v>
      </c>
      <c r="AG797" s="28" t="s">
        <v>173</v>
      </c>
      <c r="AH797" s="220">
        <v>0</v>
      </c>
      <c r="AI797" s="38" t="s">
        <v>984</v>
      </c>
      <c r="AJ797" s="38">
        <v>835765</v>
      </c>
      <c r="AK797" s="38">
        <v>1221431</v>
      </c>
      <c r="AL797" s="38" t="s">
        <v>107</v>
      </c>
      <c r="AM797" s="38" t="s">
        <v>107</v>
      </c>
      <c r="AN797" s="38">
        <v>12564545</v>
      </c>
      <c r="AO797" s="38" t="s">
        <v>107</v>
      </c>
      <c r="AP797" s="38" t="s">
        <v>984</v>
      </c>
      <c r="AQ797" s="38" t="s">
        <v>107</v>
      </c>
      <c r="AR797" s="38" t="s">
        <v>984</v>
      </c>
      <c r="AS797" s="38" t="s">
        <v>107</v>
      </c>
      <c r="AT797" s="38" t="s">
        <v>107</v>
      </c>
      <c r="AU797" s="38" t="s">
        <v>107</v>
      </c>
      <c r="AV797" s="38" t="s">
        <v>107</v>
      </c>
      <c r="AW797" s="38" t="s">
        <v>107</v>
      </c>
      <c r="AX797" s="38" t="s">
        <v>107</v>
      </c>
      <c r="AY797" s="38" t="s">
        <v>107</v>
      </c>
      <c r="AZ797" s="38">
        <v>3008750</v>
      </c>
      <c r="BA797" s="38">
        <v>3510209</v>
      </c>
      <c r="BB797" s="38" t="s">
        <v>107</v>
      </c>
      <c r="BC797" s="38" t="s">
        <v>107</v>
      </c>
      <c r="BD797" s="38" t="s">
        <v>107</v>
      </c>
      <c r="BE797" s="38">
        <v>2198576</v>
      </c>
      <c r="BF797" s="38" t="s">
        <v>984</v>
      </c>
      <c r="BG797" s="38">
        <v>1949671</v>
      </c>
      <c r="BH797" s="38">
        <v>183214</v>
      </c>
      <c r="BI797" s="38">
        <v>835765</v>
      </c>
      <c r="BJ797" s="38" t="s">
        <v>107</v>
      </c>
      <c r="BK797" s="38" t="s">
        <v>107</v>
      </c>
      <c r="BL797" s="38" t="s">
        <v>107</v>
      </c>
      <c r="BM797" s="38" t="s">
        <v>107</v>
      </c>
      <c r="BN797" s="38" t="s">
        <v>984</v>
      </c>
      <c r="BO797" s="38">
        <v>183214</v>
      </c>
      <c r="BP797" s="38" t="s">
        <v>107</v>
      </c>
      <c r="BQ797" s="38" t="s">
        <v>107</v>
      </c>
      <c r="BR797" s="38" t="s">
        <v>107</v>
      </c>
      <c r="BS797" s="38">
        <v>586287</v>
      </c>
      <c r="BT797" s="330" t="s">
        <v>107</v>
      </c>
      <c r="BU797" s="38" t="s">
        <v>107</v>
      </c>
      <c r="BV797" s="38" t="s">
        <v>107</v>
      </c>
      <c r="BW797" s="38" t="s">
        <v>107</v>
      </c>
      <c r="BX797" s="38" t="s">
        <v>107</v>
      </c>
      <c r="BY797" s="174" t="s">
        <v>176</v>
      </c>
      <c r="BZ797" s="174" t="s">
        <v>176</v>
      </c>
      <c r="CA797" s="174" t="s">
        <v>173</v>
      </c>
      <c r="CB797" s="174" t="s">
        <v>173</v>
      </c>
      <c r="CC797" s="174" t="s">
        <v>176</v>
      </c>
      <c r="CD797" s="42" t="s">
        <v>173</v>
      </c>
      <c r="CE797" s="42" t="s">
        <v>173</v>
      </c>
      <c r="CF797" s="42" t="s">
        <v>107</v>
      </c>
      <c r="CG797" s="28" t="s">
        <v>107</v>
      </c>
      <c r="CH797" s="28" t="s">
        <v>107</v>
      </c>
      <c r="CI797" s="28" t="s">
        <v>107</v>
      </c>
      <c r="CJ797" s="28" t="s">
        <v>107</v>
      </c>
      <c r="CK797" s="28" t="s">
        <v>107</v>
      </c>
      <c r="CL797" s="28" t="s">
        <v>107</v>
      </c>
      <c r="CM797" s="28" t="s">
        <v>107</v>
      </c>
      <c r="CN797" s="28" t="s">
        <v>107</v>
      </c>
      <c r="CO797" s="28" t="s">
        <v>107</v>
      </c>
      <c r="CP797" s="28" t="s">
        <v>107</v>
      </c>
      <c r="CQ797" s="28" t="s">
        <v>107</v>
      </c>
      <c r="CR797" s="28" t="s">
        <v>107</v>
      </c>
      <c r="CS797" s="28" t="s">
        <v>107</v>
      </c>
      <c r="CT797" s="28" t="s">
        <v>107</v>
      </c>
      <c r="CU797" s="332">
        <v>7206443</v>
      </c>
      <c r="CV797" s="282">
        <v>1</v>
      </c>
    </row>
    <row r="798" spans="1:100" ht="25.5">
      <c r="A798" s="28">
        <v>1054</v>
      </c>
      <c r="B798" s="203" t="s">
        <v>249</v>
      </c>
      <c r="C798" s="42" t="s">
        <v>2</v>
      </c>
      <c r="D798" s="29" t="s">
        <v>337</v>
      </c>
      <c r="E798" s="42" t="s">
        <v>338</v>
      </c>
      <c r="F798" s="42" t="s">
        <v>107</v>
      </c>
      <c r="G798" s="42" t="s">
        <v>2051</v>
      </c>
      <c r="H798" s="28" t="s">
        <v>990</v>
      </c>
      <c r="I798" s="70">
        <v>9006181</v>
      </c>
      <c r="J798" s="70" t="s">
        <v>2175</v>
      </c>
      <c r="K798" s="31" t="s">
        <v>107</v>
      </c>
      <c r="L798" s="56">
        <v>90</v>
      </c>
      <c r="M798" s="33">
        <v>5</v>
      </c>
      <c r="N798" s="126">
        <v>131900000</v>
      </c>
      <c r="O798" s="28" t="s">
        <v>982</v>
      </c>
      <c r="P798" s="28" t="s">
        <v>130</v>
      </c>
      <c r="Q798" s="28" t="s">
        <v>1056</v>
      </c>
      <c r="R798" s="28" t="s">
        <v>107</v>
      </c>
      <c r="S798" s="28" t="s">
        <v>107</v>
      </c>
      <c r="T798" s="42" t="s">
        <v>107</v>
      </c>
      <c r="U798" s="28" t="s">
        <v>107</v>
      </c>
      <c r="V798" s="28" t="s">
        <v>107</v>
      </c>
      <c r="W798" s="28" t="str">
        <f t="shared" si="12"/>
        <v>N.A.</v>
      </c>
      <c r="X798" s="57" t="s">
        <v>2412</v>
      </c>
      <c r="Y798" s="255">
        <v>5.0000000000000001E-3</v>
      </c>
      <c r="Z798" s="255">
        <v>5.0000000000000001E-3</v>
      </c>
      <c r="AA798" s="255">
        <v>5.0000000000000001E-3</v>
      </c>
      <c r="AB798" s="255">
        <v>5.0000000000000001E-3</v>
      </c>
      <c r="AC798" s="255">
        <v>5.0000000000000001E-3</v>
      </c>
      <c r="AD798" s="255">
        <v>5.0000000000000001E-3</v>
      </c>
      <c r="AE798" s="28" t="s">
        <v>173</v>
      </c>
      <c r="AF798" s="28" t="s">
        <v>173</v>
      </c>
      <c r="AG798" s="28" t="s">
        <v>173</v>
      </c>
      <c r="AH798" s="219">
        <v>0</v>
      </c>
      <c r="AI798" s="38" t="s">
        <v>984</v>
      </c>
      <c r="AJ798" s="38">
        <v>835765</v>
      </c>
      <c r="AK798" s="38">
        <v>1221431</v>
      </c>
      <c r="AL798" s="38" t="s">
        <v>107</v>
      </c>
      <c r="AM798" s="38" t="s">
        <v>984</v>
      </c>
      <c r="AN798" s="38">
        <v>12564545</v>
      </c>
      <c r="AO798" s="38" t="s">
        <v>107</v>
      </c>
      <c r="AP798" s="38" t="s">
        <v>984</v>
      </c>
      <c r="AQ798" s="38" t="s">
        <v>107</v>
      </c>
      <c r="AR798" s="38" t="s">
        <v>984</v>
      </c>
      <c r="AS798" s="38" t="s">
        <v>107</v>
      </c>
      <c r="AT798" s="38" t="s">
        <v>107</v>
      </c>
      <c r="AU798" s="38" t="s">
        <v>107</v>
      </c>
      <c r="AV798" s="38" t="s">
        <v>107</v>
      </c>
      <c r="AW798" s="38" t="s">
        <v>984</v>
      </c>
      <c r="AX798" s="38" t="s">
        <v>107</v>
      </c>
      <c r="AY798" s="38" t="s">
        <v>107</v>
      </c>
      <c r="AZ798" s="38">
        <v>3008750</v>
      </c>
      <c r="BA798" s="38">
        <v>3510209</v>
      </c>
      <c r="BB798" s="38" t="s">
        <v>107</v>
      </c>
      <c r="BC798" s="38" t="s">
        <v>107</v>
      </c>
      <c r="BD798" s="38" t="s">
        <v>107</v>
      </c>
      <c r="BE798" s="38">
        <v>2198576</v>
      </c>
      <c r="BF798" s="38" t="s">
        <v>984</v>
      </c>
      <c r="BG798" s="38">
        <v>1949671</v>
      </c>
      <c r="BH798" s="38">
        <v>183214</v>
      </c>
      <c r="BI798" s="38">
        <v>835765</v>
      </c>
      <c r="BJ798" s="38" t="s">
        <v>107</v>
      </c>
      <c r="BK798" s="38" t="s">
        <v>984</v>
      </c>
      <c r="BL798" s="38" t="s">
        <v>984</v>
      </c>
      <c r="BM798" s="38" t="s">
        <v>107</v>
      </c>
      <c r="BN798" s="38" t="s">
        <v>984</v>
      </c>
      <c r="BO798" s="38">
        <v>183214</v>
      </c>
      <c r="BP798" s="38" t="s">
        <v>107</v>
      </c>
      <c r="BQ798" s="38" t="s">
        <v>107</v>
      </c>
      <c r="BR798" s="38" t="s">
        <v>107</v>
      </c>
      <c r="BS798" s="38">
        <v>586287</v>
      </c>
      <c r="BT798" s="330" t="s">
        <v>107</v>
      </c>
      <c r="BU798" s="38" t="s">
        <v>107</v>
      </c>
      <c r="BV798" s="38" t="s">
        <v>107</v>
      </c>
      <c r="BW798" s="38" t="s">
        <v>107</v>
      </c>
      <c r="BX798" s="38" t="s">
        <v>107</v>
      </c>
      <c r="BY798" s="85" t="s">
        <v>113</v>
      </c>
      <c r="BZ798" s="85" t="s">
        <v>113</v>
      </c>
      <c r="CA798" s="85" t="s">
        <v>173</v>
      </c>
      <c r="CB798" s="28" t="s">
        <v>173</v>
      </c>
      <c r="CC798" s="28" t="s">
        <v>113</v>
      </c>
      <c r="CD798" s="42" t="s">
        <v>173</v>
      </c>
      <c r="CE798" s="42" t="s">
        <v>173</v>
      </c>
      <c r="CF798" s="42" t="s">
        <v>107</v>
      </c>
      <c r="CG798" s="28" t="s">
        <v>107</v>
      </c>
      <c r="CH798" s="28" t="s">
        <v>107</v>
      </c>
      <c r="CI798" s="28" t="s">
        <v>107</v>
      </c>
      <c r="CJ798" s="28" t="s">
        <v>107</v>
      </c>
      <c r="CK798" s="28" t="s">
        <v>107</v>
      </c>
      <c r="CL798" s="28" t="s">
        <v>107</v>
      </c>
      <c r="CM798" s="28" t="s">
        <v>107</v>
      </c>
      <c r="CN798" s="28" t="s">
        <v>107</v>
      </c>
      <c r="CO798" s="28" t="s">
        <v>107</v>
      </c>
      <c r="CP798" s="28" t="s">
        <v>107</v>
      </c>
      <c r="CQ798" s="28" t="s">
        <v>107</v>
      </c>
      <c r="CR798" s="28" t="s">
        <v>107</v>
      </c>
      <c r="CS798" s="28" t="s">
        <v>107</v>
      </c>
      <c r="CT798" s="28" t="s">
        <v>107</v>
      </c>
      <c r="CU798" s="332">
        <v>7206443</v>
      </c>
      <c r="CV798" s="282">
        <v>1</v>
      </c>
    </row>
    <row r="799" spans="1:100" ht="25.5">
      <c r="A799" s="28">
        <v>1055</v>
      </c>
      <c r="B799" s="203" t="s">
        <v>249</v>
      </c>
      <c r="C799" s="42" t="s">
        <v>2</v>
      </c>
      <c r="D799" s="29" t="s">
        <v>337</v>
      </c>
      <c r="E799" s="42" t="s">
        <v>338</v>
      </c>
      <c r="F799" s="42" t="s">
        <v>107</v>
      </c>
      <c r="G799" s="42" t="s">
        <v>2053</v>
      </c>
      <c r="H799" s="28" t="s">
        <v>990</v>
      </c>
      <c r="I799" s="70">
        <v>9006182</v>
      </c>
      <c r="J799" s="70" t="s">
        <v>2176</v>
      </c>
      <c r="K799" s="31" t="s">
        <v>107</v>
      </c>
      <c r="L799" s="56">
        <v>90</v>
      </c>
      <c r="M799" s="33">
        <v>5</v>
      </c>
      <c r="N799" s="126">
        <v>143900000</v>
      </c>
      <c r="O799" s="28" t="s">
        <v>982</v>
      </c>
      <c r="P799" s="28" t="s">
        <v>130</v>
      </c>
      <c r="Q799" s="28" t="s">
        <v>1056</v>
      </c>
      <c r="R799" s="28" t="s">
        <v>107</v>
      </c>
      <c r="S799" s="28" t="s">
        <v>107</v>
      </c>
      <c r="T799" s="42" t="s">
        <v>107</v>
      </c>
      <c r="U799" s="28" t="s">
        <v>107</v>
      </c>
      <c r="V799" s="28" t="s">
        <v>107</v>
      </c>
      <c r="W799" s="28" t="str">
        <f t="shared" si="12"/>
        <v>N.A.</v>
      </c>
      <c r="X799" s="57" t="s">
        <v>2413</v>
      </c>
      <c r="Y799" s="255">
        <v>5.0000000000000001E-3</v>
      </c>
      <c r="Z799" s="255">
        <v>5.0000000000000001E-3</v>
      </c>
      <c r="AA799" s="255">
        <v>5.0000000000000001E-3</v>
      </c>
      <c r="AB799" s="255">
        <v>5.0000000000000001E-3</v>
      </c>
      <c r="AC799" s="255">
        <v>5.0000000000000001E-3</v>
      </c>
      <c r="AD799" s="255">
        <v>5.0000000000000001E-3</v>
      </c>
      <c r="AE799" s="28" t="s">
        <v>173</v>
      </c>
      <c r="AF799" s="28" t="s">
        <v>173</v>
      </c>
      <c r="AG799" s="28" t="s">
        <v>173</v>
      </c>
      <c r="AH799" s="219">
        <v>0</v>
      </c>
      <c r="AI799" s="38" t="s">
        <v>984</v>
      </c>
      <c r="AJ799" s="38">
        <v>835765</v>
      </c>
      <c r="AK799" s="38">
        <v>1221431</v>
      </c>
      <c r="AL799" s="38" t="s">
        <v>107</v>
      </c>
      <c r="AM799" s="38" t="s">
        <v>984</v>
      </c>
      <c r="AN799" s="38">
        <v>12564545</v>
      </c>
      <c r="AO799" s="38" t="s">
        <v>107</v>
      </c>
      <c r="AP799" s="38" t="s">
        <v>984</v>
      </c>
      <c r="AQ799" s="38" t="s">
        <v>107</v>
      </c>
      <c r="AR799" s="38" t="s">
        <v>984</v>
      </c>
      <c r="AS799" s="38" t="s">
        <v>107</v>
      </c>
      <c r="AT799" s="38" t="s">
        <v>107</v>
      </c>
      <c r="AU799" s="38" t="s">
        <v>107</v>
      </c>
      <c r="AV799" s="38" t="s">
        <v>107</v>
      </c>
      <c r="AW799" s="38" t="s">
        <v>984</v>
      </c>
      <c r="AX799" s="38" t="s">
        <v>107</v>
      </c>
      <c r="AY799" s="38" t="s">
        <v>107</v>
      </c>
      <c r="AZ799" s="38">
        <v>3008750</v>
      </c>
      <c r="BA799" s="38">
        <v>3510209</v>
      </c>
      <c r="BB799" s="38" t="s">
        <v>107</v>
      </c>
      <c r="BC799" s="38" t="s">
        <v>107</v>
      </c>
      <c r="BD799" s="38" t="s">
        <v>107</v>
      </c>
      <c r="BE799" s="38">
        <v>2198576</v>
      </c>
      <c r="BF799" s="38" t="s">
        <v>984</v>
      </c>
      <c r="BG799" s="38">
        <v>1949671</v>
      </c>
      <c r="BH799" s="38">
        <v>183214</v>
      </c>
      <c r="BI799" s="38">
        <v>835765</v>
      </c>
      <c r="BJ799" s="38" t="s">
        <v>107</v>
      </c>
      <c r="BK799" s="38" t="s">
        <v>984</v>
      </c>
      <c r="BL799" s="38" t="s">
        <v>984</v>
      </c>
      <c r="BM799" s="38" t="s">
        <v>107</v>
      </c>
      <c r="BN799" s="38" t="s">
        <v>984</v>
      </c>
      <c r="BO799" s="38">
        <v>183214</v>
      </c>
      <c r="BP799" s="38" t="s">
        <v>107</v>
      </c>
      <c r="BQ799" s="38" t="s">
        <v>107</v>
      </c>
      <c r="BR799" s="38" t="s">
        <v>107</v>
      </c>
      <c r="BS799" s="38">
        <v>586287</v>
      </c>
      <c r="BT799" s="330" t="s">
        <v>107</v>
      </c>
      <c r="BU799" s="38" t="s">
        <v>107</v>
      </c>
      <c r="BV799" s="38" t="s">
        <v>107</v>
      </c>
      <c r="BW799" s="38" t="s">
        <v>107</v>
      </c>
      <c r="BX799" s="38" t="s">
        <v>107</v>
      </c>
      <c r="BY799" s="85" t="s">
        <v>113</v>
      </c>
      <c r="BZ799" s="85" t="s">
        <v>113</v>
      </c>
      <c r="CA799" s="85" t="s">
        <v>173</v>
      </c>
      <c r="CB799" s="28" t="s">
        <v>173</v>
      </c>
      <c r="CC799" s="28" t="s">
        <v>113</v>
      </c>
      <c r="CD799" s="42" t="s">
        <v>173</v>
      </c>
      <c r="CE799" s="42" t="s">
        <v>173</v>
      </c>
      <c r="CF799" s="42" t="s">
        <v>107</v>
      </c>
      <c r="CG799" s="28" t="s">
        <v>107</v>
      </c>
      <c r="CH799" s="28" t="s">
        <v>107</v>
      </c>
      <c r="CI799" s="28" t="s">
        <v>107</v>
      </c>
      <c r="CJ799" s="28" t="s">
        <v>107</v>
      </c>
      <c r="CK799" s="28" t="s">
        <v>107</v>
      </c>
      <c r="CL799" s="28" t="s">
        <v>107</v>
      </c>
      <c r="CM799" s="28" t="s">
        <v>107</v>
      </c>
      <c r="CN799" s="28" t="s">
        <v>107</v>
      </c>
      <c r="CO799" s="28" t="s">
        <v>107</v>
      </c>
      <c r="CP799" s="28" t="s">
        <v>107</v>
      </c>
      <c r="CQ799" s="28" t="s">
        <v>107</v>
      </c>
      <c r="CR799" s="28" t="s">
        <v>107</v>
      </c>
      <c r="CS799" s="28" t="s">
        <v>107</v>
      </c>
      <c r="CT799" s="28" t="s">
        <v>107</v>
      </c>
      <c r="CU799" s="332">
        <v>7206443</v>
      </c>
      <c r="CV799" s="282">
        <v>1</v>
      </c>
    </row>
    <row r="800" spans="1:100" ht="25.5">
      <c r="A800" s="28">
        <v>1056</v>
      </c>
      <c r="B800" s="203" t="s">
        <v>249</v>
      </c>
      <c r="C800" s="42" t="s">
        <v>0</v>
      </c>
      <c r="D800" s="29" t="s">
        <v>337</v>
      </c>
      <c r="E800" s="42" t="s">
        <v>338</v>
      </c>
      <c r="F800" s="42" t="s">
        <v>107</v>
      </c>
      <c r="G800" s="42" t="s">
        <v>2177</v>
      </c>
      <c r="H800" s="28" t="s">
        <v>990</v>
      </c>
      <c r="I800" s="201">
        <v>9006183</v>
      </c>
      <c r="J800" s="70" t="s">
        <v>2178</v>
      </c>
      <c r="K800" s="31" t="s">
        <v>341</v>
      </c>
      <c r="L800" s="33">
        <v>148</v>
      </c>
      <c r="M800" s="33">
        <v>5</v>
      </c>
      <c r="N800" s="126">
        <v>267900000</v>
      </c>
      <c r="O800" s="28" t="s">
        <v>982</v>
      </c>
      <c r="P800" s="28" t="s">
        <v>130</v>
      </c>
      <c r="Q800" s="28" t="s">
        <v>360</v>
      </c>
      <c r="R800" s="28" t="s">
        <v>107</v>
      </c>
      <c r="S800" s="28" t="s">
        <v>107</v>
      </c>
      <c r="T800" s="42" t="s">
        <v>107</v>
      </c>
      <c r="U800" s="28" t="s">
        <v>107</v>
      </c>
      <c r="V800" s="28" t="s">
        <v>107</v>
      </c>
      <c r="W800" s="28" t="str">
        <f t="shared" si="12"/>
        <v>N.A.</v>
      </c>
      <c r="X800" s="57" t="s">
        <v>2414</v>
      </c>
      <c r="Y800" s="255">
        <v>5.0000000000000001E-3</v>
      </c>
      <c r="Z800" s="255">
        <v>5.0000000000000001E-3</v>
      </c>
      <c r="AA800" s="255">
        <v>5.0000000000000001E-3</v>
      </c>
      <c r="AB800" s="255">
        <v>5.0000000000000001E-3</v>
      </c>
      <c r="AC800" s="255">
        <v>5.0000000000000001E-3</v>
      </c>
      <c r="AD800" s="255">
        <v>5.0000000000000001E-3</v>
      </c>
      <c r="AE800" s="28" t="s">
        <v>173</v>
      </c>
      <c r="AF800" s="28" t="s">
        <v>173</v>
      </c>
      <c r="AG800" s="28" t="s">
        <v>173</v>
      </c>
      <c r="AH800" s="219">
        <v>0</v>
      </c>
      <c r="AI800" s="38" t="s">
        <v>984</v>
      </c>
      <c r="AJ800" s="38">
        <v>835765</v>
      </c>
      <c r="AK800" s="38">
        <v>1587860</v>
      </c>
      <c r="AL800" s="38" t="s">
        <v>107</v>
      </c>
      <c r="AM800" s="38" t="s">
        <v>984</v>
      </c>
      <c r="AN800" s="38">
        <v>12564545</v>
      </c>
      <c r="AO800" s="38" t="s">
        <v>107</v>
      </c>
      <c r="AP800" s="38" t="s">
        <v>984</v>
      </c>
      <c r="AQ800" s="38" t="s">
        <v>107</v>
      </c>
      <c r="AR800" s="38" t="s">
        <v>984</v>
      </c>
      <c r="AS800" s="38" t="s">
        <v>107</v>
      </c>
      <c r="AT800" s="38" t="s">
        <v>107</v>
      </c>
      <c r="AU800" s="38" t="s">
        <v>107</v>
      </c>
      <c r="AV800" s="38" t="s">
        <v>107</v>
      </c>
      <c r="AW800" s="38" t="s">
        <v>984</v>
      </c>
      <c r="AX800" s="38" t="s">
        <v>107</v>
      </c>
      <c r="AY800" s="38" t="s">
        <v>107</v>
      </c>
      <c r="AZ800" s="38">
        <v>3008750</v>
      </c>
      <c r="BA800" s="38">
        <v>3510209</v>
      </c>
      <c r="BB800" s="38" t="s">
        <v>107</v>
      </c>
      <c r="BC800" s="38" t="s">
        <v>107</v>
      </c>
      <c r="BD800" s="38" t="s">
        <v>107</v>
      </c>
      <c r="BE800" s="38">
        <v>1710004</v>
      </c>
      <c r="BF800" s="38" t="s">
        <v>984</v>
      </c>
      <c r="BG800" s="38">
        <v>1949671</v>
      </c>
      <c r="BH800" s="38">
        <v>183214</v>
      </c>
      <c r="BI800" s="38">
        <v>835765</v>
      </c>
      <c r="BJ800" s="38" t="s">
        <v>107</v>
      </c>
      <c r="BK800" s="38" t="s">
        <v>984</v>
      </c>
      <c r="BL800" s="38" t="s">
        <v>984</v>
      </c>
      <c r="BM800" s="38" t="s">
        <v>107</v>
      </c>
      <c r="BN800" s="38" t="s">
        <v>984</v>
      </c>
      <c r="BO800" s="38">
        <v>183214</v>
      </c>
      <c r="BP800" s="38" t="s">
        <v>107</v>
      </c>
      <c r="BQ800" s="38" t="s">
        <v>107</v>
      </c>
      <c r="BR800" s="38" t="s">
        <v>107</v>
      </c>
      <c r="BS800" s="38">
        <v>1563431</v>
      </c>
      <c r="BT800" s="330" t="s">
        <v>107</v>
      </c>
      <c r="BU800" s="38" t="s">
        <v>107</v>
      </c>
      <c r="BV800" s="38" t="s">
        <v>107</v>
      </c>
      <c r="BW800" s="38" t="s">
        <v>107</v>
      </c>
      <c r="BX800" s="38" t="s">
        <v>107</v>
      </c>
      <c r="BY800" s="85" t="s">
        <v>113</v>
      </c>
      <c r="BZ800" s="85" t="s">
        <v>113</v>
      </c>
      <c r="CA800" s="85" t="s">
        <v>173</v>
      </c>
      <c r="CB800" s="28" t="s">
        <v>173</v>
      </c>
      <c r="CC800" s="28" t="s">
        <v>113</v>
      </c>
      <c r="CD800" s="42" t="s">
        <v>173</v>
      </c>
      <c r="CE800" s="42" t="s">
        <v>173</v>
      </c>
      <c r="CF800" s="42" t="s">
        <v>107</v>
      </c>
      <c r="CG800" s="28" t="s">
        <v>107</v>
      </c>
      <c r="CH800" s="28" t="s">
        <v>107</v>
      </c>
      <c r="CI800" s="28" t="s">
        <v>107</v>
      </c>
      <c r="CJ800" s="28" t="s">
        <v>107</v>
      </c>
      <c r="CK800" s="28" t="s">
        <v>107</v>
      </c>
      <c r="CL800" s="28" t="s">
        <v>107</v>
      </c>
      <c r="CM800" s="28" t="s">
        <v>107</v>
      </c>
      <c r="CN800" s="28" t="s">
        <v>107</v>
      </c>
      <c r="CO800" s="28" t="s">
        <v>107</v>
      </c>
      <c r="CP800" s="28" t="s">
        <v>107</v>
      </c>
      <c r="CQ800" s="28" t="s">
        <v>107</v>
      </c>
      <c r="CR800" s="28" t="s">
        <v>107</v>
      </c>
      <c r="CS800" s="28" t="s">
        <v>107</v>
      </c>
      <c r="CT800" s="28" t="s">
        <v>107</v>
      </c>
      <c r="CU800" s="332">
        <v>9405019</v>
      </c>
      <c r="CV800" s="282">
        <v>1</v>
      </c>
    </row>
    <row r="801" spans="1:100" ht="25.5">
      <c r="A801" s="28">
        <v>1057</v>
      </c>
      <c r="B801" s="203" t="s">
        <v>249</v>
      </c>
      <c r="C801" s="42" t="s">
        <v>0</v>
      </c>
      <c r="D801" s="29" t="s">
        <v>337</v>
      </c>
      <c r="E801" s="42" t="s">
        <v>346</v>
      </c>
      <c r="F801" s="42" t="s">
        <v>107</v>
      </c>
      <c r="G801" s="42" t="s">
        <v>2179</v>
      </c>
      <c r="H801" s="28" t="s">
        <v>990</v>
      </c>
      <c r="I801" s="28">
        <v>9008238</v>
      </c>
      <c r="J801" s="70" t="s">
        <v>2180</v>
      </c>
      <c r="K801" s="31" t="s">
        <v>307</v>
      </c>
      <c r="L801" s="56">
        <v>201</v>
      </c>
      <c r="M801" s="33">
        <v>5</v>
      </c>
      <c r="N801" s="218">
        <v>313500000</v>
      </c>
      <c r="O801" s="28" t="s">
        <v>346</v>
      </c>
      <c r="P801" s="28" t="s">
        <v>130</v>
      </c>
      <c r="Q801" s="28" t="s">
        <v>360</v>
      </c>
      <c r="R801" s="28" t="s">
        <v>107</v>
      </c>
      <c r="S801" s="28" t="s">
        <v>107</v>
      </c>
      <c r="T801" s="42" t="s">
        <v>107</v>
      </c>
      <c r="U801" s="28" t="s">
        <v>107</v>
      </c>
      <c r="V801" s="28" t="s">
        <v>107</v>
      </c>
      <c r="W801" s="28" t="str">
        <f t="shared" si="12"/>
        <v>N.A.</v>
      </c>
      <c r="X801" s="57" t="s">
        <v>2414</v>
      </c>
      <c r="Y801" s="255">
        <v>5.0000000000000001E-3</v>
      </c>
      <c r="Z801" s="255">
        <v>5.0000000000000001E-3</v>
      </c>
      <c r="AA801" s="255">
        <v>5.0000000000000001E-3</v>
      </c>
      <c r="AB801" s="255">
        <v>5.0000000000000001E-3</v>
      </c>
      <c r="AC801" s="255">
        <v>5.0000000000000001E-3</v>
      </c>
      <c r="AD801" s="255">
        <v>5.0000000000000001E-3</v>
      </c>
      <c r="AE801" s="28" t="s">
        <v>173</v>
      </c>
      <c r="AF801" s="28" t="s">
        <v>173</v>
      </c>
      <c r="AG801" s="28" t="s">
        <v>173</v>
      </c>
      <c r="AH801" s="205">
        <v>0</v>
      </c>
      <c r="AI801" s="38" t="s">
        <v>984</v>
      </c>
      <c r="AJ801" s="38">
        <v>835765</v>
      </c>
      <c r="AK801" s="38">
        <v>1587860</v>
      </c>
      <c r="AL801" s="38" t="s">
        <v>107</v>
      </c>
      <c r="AM801" s="38" t="s">
        <v>107</v>
      </c>
      <c r="AN801" s="38">
        <v>12564545</v>
      </c>
      <c r="AO801" s="38" t="s">
        <v>107</v>
      </c>
      <c r="AP801" s="38" t="s">
        <v>984</v>
      </c>
      <c r="AQ801" s="38" t="s">
        <v>107</v>
      </c>
      <c r="AR801" s="38" t="s">
        <v>107</v>
      </c>
      <c r="AS801" s="38" t="s">
        <v>107</v>
      </c>
      <c r="AT801" s="38" t="s">
        <v>107</v>
      </c>
      <c r="AU801" s="38" t="s">
        <v>107</v>
      </c>
      <c r="AV801" s="38" t="s">
        <v>107</v>
      </c>
      <c r="AW801" s="38" t="s">
        <v>107</v>
      </c>
      <c r="AX801" s="38" t="s">
        <v>107</v>
      </c>
      <c r="AY801" s="38" t="s">
        <v>107</v>
      </c>
      <c r="AZ801" s="38">
        <v>3008750</v>
      </c>
      <c r="BA801" s="38">
        <v>3510209</v>
      </c>
      <c r="BB801" s="38" t="s">
        <v>107</v>
      </c>
      <c r="BC801" s="38" t="s">
        <v>107</v>
      </c>
      <c r="BD801" s="38" t="s">
        <v>107</v>
      </c>
      <c r="BE801" s="38">
        <v>2076433</v>
      </c>
      <c r="BF801" s="38">
        <v>1587860</v>
      </c>
      <c r="BG801" s="38">
        <v>1949671</v>
      </c>
      <c r="BH801" s="38">
        <v>183214</v>
      </c>
      <c r="BI801" s="38">
        <v>835765</v>
      </c>
      <c r="BJ801" s="38" t="s">
        <v>107</v>
      </c>
      <c r="BK801" s="38" t="s">
        <v>107</v>
      </c>
      <c r="BL801" s="38" t="s">
        <v>107</v>
      </c>
      <c r="BM801" s="38" t="s">
        <v>107</v>
      </c>
      <c r="BN801" s="38" t="s">
        <v>984</v>
      </c>
      <c r="BO801" s="38">
        <v>183214</v>
      </c>
      <c r="BP801" s="38" t="s">
        <v>107</v>
      </c>
      <c r="BQ801" s="38" t="s">
        <v>107</v>
      </c>
      <c r="BR801" s="38" t="s">
        <v>107</v>
      </c>
      <c r="BS801" s="38">
        <v>1563431</v>
      </c>
      <c r="BT801" s="330" t="s">
        <v>107</v>
      </c>
      <c r="BU801" s="38" t="s">
        <v>107</v>
      </c>
      <c r="BV801" s="38" t="s">
        <v>107</v>
      </c>
      <c r="BW801" s="38" t="s">
        <v>107</v>
      </c>
      <c r="BX801" s="38" t="s">
        <v>107</v>
      </c>
      <c r="BY801" s="53" t="s">
        <v>113</v>
      </c>
      <c r="BZ801" s="53" t="s">
        <v>113</v>
      </c>
      <c r="CA801" s="53" t="s">
        <v>113</v>
      </c>
      <c r="CB801" s="53" t="s">
        <v>114</v>
      </c>
      <c r="CC801" s="53" t="s">
        <v>113</v>
      </c>
      <c r="CD801" s="42" t="s">
        <v>173</v>
      </c>
      <c r="CE801" s="42" t="s">
        <v>173</v>
      </c>
      <c r="CF801" s="42" t="s">
        <v>107</v>
      </c>
      <c r="CG801" s="28" t="s">
        <v>107</v>
      </c>
      <c r="CH801" s="28" t="s">
        <v>107</v>
      </c>
      <c r="CI801" s="28" t="s">
        <v>107</v>
      </c>
      <c r="CJ801" s="28" t="s">
        <v>107</v>
      </c>
      <c r="CK801" s="28" t="s">
        <v>107</v>
      </c>
      <c r="CL801" s="28" t="s">
        <v>107</v>
      </c>
      <c r="CM801" s="28" t="s">
        <v>107</v>
      </c>
      <c r="CN801" s="28" t="s">
        <v>107</v>
      </c>
      <c r="CO801" s="28" t="s">
        <v>107</v>
      </c>
      <c r="CP801" s="28" t="s">
        <v>107</v>
      </c>
      <c r="CQ801" s="28" t="s">
        <v>107</v>
      </c>
      <c r="CR801" s="28" t="s">
        <v>107</v>
      </c>
      <c r="CS801" s="28" t="s">
        <v>107</v>
      </c>
      <c r="CT801" s="28" t="s">
        <v>107</v>
      </c>
      <c r="CU801" s="332">
        <v>9405019</v>
      </c>
      <c r="CV801" s="282">
        <v>1</v>
      </c>
    </row>
    <row r="802" spans="1:100" ht="25.5">
      <c r="A802" s="28">
        <v>1058</v>
      </c>
      <c r="B802" s="203" t="s">
        <v>249</v>
      </c>
      <c r="C802" s="42" t="s">
        <v>0</v>
      </c>
      <c r="D802" s="29" t="s">
        <v>337</v>
      </c>
      <c r="E802" s="42" t="s">
        <v>346</v>
      </c>
      <c r="F802" s="42" t="s">
        <v>107</v>
      </c>
      <c r="G802" s="42" t="s">
        <v>2181</v>
      </c>
      <c r="H802" s="28" t="s">
        <v>990</v>
      </c>
      <c r="I802" s="28">
        <v>9008241</v>
      </c>
      <c r="J802" s="70" t="s">
        <v>2182</v>
      </c>
      <c r="K802" s="31" t="s">
        <v>355</v>
      </c>
      <c r="L802" s="56">
        <v>304</v>
      </c>
      <c r="M802" s="33">
        <v>5</v>
      </c>
      <c r="N802" s="218">
        <v>613500000</v>
      </c>
      <c r="O802" s="28" t="s">
        <v>346</v>
      </c>
      <c r="P802" s="28" t="s">
        <v>130</v>
      </c>
      <c r="Q802" s="28" t="s">
        <v>360</v>
      </c>
      <c r="R802" s="28" t="s">
        <v>107</v>
      </c>
      <c r="S802" s="28" t="s">
        <v>107</v>
      </c>
      <c r="T802" s="42" t="s">
        <v>107</v>
      </c>
      <c r="U802" s="28" t="s">
        <v>107</v>
      </c>
      <c r="V802" s="28" t="s">
        <v>107</v>
      </c>
      <c r="W802" s="28" t="str">
        <f t="shared" si="12"/>
        <v>N.A.</v>
      </c>
      <c r="X802" s="57" t="s">
        <v>2414</v>
      </c>
      <c r="Y802" s="255">
        <v>5.0000000000000001E-3</v>
      </c>
      <c r="Z802" s="255">
        <v>5.0000000000000001E-3</v>
      </c>
      <c r="AA802" s="255">
        <v>5.0000000000000001E-3</v>
      </c>
      <c r="AB802" s="255">
        <v>5.0000000000000001E-3</v>
      </c>
      <c r="AC802" s="255">
        <v>5.0000000000000001E-3</v>
      </c>
      <c r="AD802" s="255">
        <v>5.0000000000000001E-3</v>
      </c>
      <c r="AE802" s="28" t="s">
        <v>173</v>
      </c>
      <c r="AF802" s="28" t="s">
        <v>173</v>
      </c>
      <c r="AG802" s="28" t="s">
        <v>173</v>
      </c>
      <c r="AH802" s="205">
        <v>0</v>
      </c>
      <c r="AI802" s="38" t="s">
        <v>984</v>
      </c>
      <c r="AJ802" s="38">
        <v>835765</v>
      </c>
      <c r="AK802" s="38" t="s">
        <v>984</v>
      </c>
      <c r="AL802" s="38" t="s">
        <v>107</v>
      </c>
      <c r="AM802" s="38" t="s">
        <v>107</v>
      </c>
      <c r="AN802" s="38">
        <v>12564545</v>
      </c>
      <c r="AO802" s="38" t="s">
        <v>107</v>
      </c>
      <c r="AP802" s="38" t="s">
        <v>984</v>
      </c>
      <c r="AQ802" s="38" t="s">
        <v>107</v>
      </c>
      <c r="AR802" s="38" t="s">
        <v>984</v>
      </c>
      <c r="AS802" s="38" t="s">
        <v>107</v>
      </c>
      <c r="AT802" s="38" t="s">
        <v>107</v>
      </c>
      <c r="AU802" s="38" t="s">
        <v>107</v>
      </c>
      <c r="AV802" s="38" t="s">
        <v>107</v>
      </c>
      <c r="AW802" s="38" t="s">
        <v>107</v>
      </c>
      <c r="AX802" s="38" t="s">
        <v>107</v>
      </c>
      <c r="AY802" s="38" t="s">
        <v>107</v>
      </c>
      <c r="AZ802" s="38">
        <v>3008750</v>
      </c>
      <c r="BA802" s="38">
        <v>3510209</v>
      </c>
      <c r="BB802" s="38" t="s">
        <v>107</v>
      </c>
      <c r="BC802" s="38" t="s">
        <v>107</v>
      </c>
      <c r="BD802" s="38" t="s">
        <v>107</v>
      </c>
      <c r="BE802" s="38" t="s">
        <v>984</v>
      </c>
      <c r="BF802" s="38" t="s">
        <v>984</v>
      </c>
      <c r="BG802" s="38">
        <v>1949671</v>
      </c>
      <c r="BH802" s="38">
        <v>183214</v>
      </c>
      <c r="BI802" s="38">
        <v>835765</v>
      </c>
      <c r="BJ802" s="38" t="s">
        <v>107</v>
      </c>
      <c r="BK802" s="38" t="s">
        <v>107</v>
      </c>
      <c r="BL802" s="38" t="s">
        <v>107</v>
      </c>
      <c r="BM802" s="38" t="s">
        <v>107</v>
      </c>
      <c r="BN802" s="38" t="s">
        <v>984</v>
      </c>
      <c r="BO802" s="38">
        <v>183214</v>
      </c>
      <c r="BP802" s="38" t="s">
        <v>107</v>
      </c>
      <c r="BQ802" s="38" t="s">
        <v>107</v>
      </c>
      <c r="BR802" s="38" t="s">
        <v>107</v>
      </c>
      <c r="BS802" s="38" t="s">
        <v>984</v>
      </c>
      <c r="BT802" s="330" t="s">
        <v>107</v>
      </c>
      <c r="BU802" s="38" t="s">
        <v>107</v>
      </c>
      <c r="BV802" s="38" t="s">
        <v>107</v>
      </c>
      <c r="BW802" s="38" t="s">
        <v>107</v>
      </c>
      <c r="BX802" s="38" t="s">
        <v>107</v>
      </c>
      <c r="BY802" s="42" t="s">
        <v>114</v>
      </c>
      <c r="BZ802" s="42" t="s">
        <v>114</v>
      </c>
      <c r="CA802" s="42" t="s">
        <v>114</v>
      </c>
      <c r="CB802" s="42" t="s">
        <v>114</v>
      </c>
      <c r="CC802" s="42" t="s">
        <v>114</v>
      </c>
      <c r="CD802" s="42" t="s">
        <v>173</v>
      </c>
      <c r="CE802" s="42" t="s">
        <v>173</v>
      </c>
      <c r="CF802" s="42" t="s">
        <v>107</v>
      </c>
      <c r="CG802" s="28" t="s">
        <v>107</v>
      </c>
      <c r="CH802" s="28" t="s">
        <v>107</v>
      </c>
      <c r="CI802" s="28" t="s">
        <v>107</v>
      </c>
      <c r="CJ802" s="28" t="s">
        <v>107</v>
      </c>
      <c r="CK802" s="28" t="s">
        <v>107</v>
      </c>
      <c r="CL802" s="28" t="s">
        <v>107</v>
      </c>
      <c r="CM802" s="28" t="s">
        <v>107</v>
      </c>
      <c r="CN802" s="28" t="s">
        <v>107</v>
      </c>
      <c r="CO802" s="28" t="s">
        <v>107</v>
      </c>
      <c r="CP802" s="28" t="s">
        <v>107</v>
      </c>
      <c r="CQ802" s="28" t="s">
        <v>107</v>
      </c>
      <c r="CR802" s="28" t="s">
        <v>107</v>
      </c>
      <c r="CS802" s="28" t="s">
        <v>107</v>
      </c>
      <c r="CT802" s="28" t="s">
        <v>107</v>
      </c>
      <c r="CU802" s="332">
        <v>10748593</v>
      </c>
      <c r="CV802" s="282">
        <v>1</v>
      </c>
    </row>
    <row r="803" spans="1:100" ht="25.5">
      <c r="A803" s="28">
        <v>1059</v>
      </c>
      <c r="B803" s="203" t="s">
        <v>249</v>
      </c>
      <c r="C803" s="42" t="s">
        <v>0</v>
      </c>
      <c r="D803" s="29" t="s">
        <v>337</v>
      </c>
      <c r="E803" s="42" t="s">
        <v>346</v>
      </c>
      <c r="F803" s="42" t="s">
        <v>107</v>
      </c>
      <c r="G803" s="42" t="s">
        <v>2183</v>
      </c>
      <c r="H803" s="28" t="s">
        <v>990</v>
      </c>
      <c r="I803" s="28">
        <v>9008242</v>
      </c>
      <c r="J803" s="70" t="s">
        <v>2184</v>
      </c>
      <c r="K803" s="31" t="s">
        <v>363</v>
      </c>
      <c r="L803" s="56">
        <v>409</v>
      </c>
      <c r="M803" s="33">
        <v>5</v>
      </c>
      <c r="N803" s="218">
        <v>610900000</v>
      </c>
      <c r="O803" s="28" t="s">
        <v>346</v>
      </c>
      <c r="P803" s="28" t="s">
        <v>130</v>
      </c>
      <c r="Q803" s="28" t="s">
        <v>112</v>
      </c>
      <c r="R803" s="28" t="s">
        <v>107</v>
      </c>
      <c r="S803" s="28" t="s">
        <v>107</v>
      </c>
      <c r="T803" s="42" t="s">
        <v>107</v>
      </c>
      <c r="U803" s="28" t="s">
        <v>107</v>
      </c>
      <c r="V803" s="28" t="s">
        <v>107</v>
      </c>
      <c r="W803" s="28" t="str">
        <f t="shared" si="12"/>
        <v>N.A.</v>
      </c>
      <c r="X803" s="57" t="s">
        <v>2414</v>
      </c>
      <c r="Y803" s="255">
        <v>5.0000000000000001E-3</v>
      </c>
      <c r="Z803" s="255">
        <v>5.0000000000000001E-3</v>
      </c>
      <c r="AA803" s="255">
        <v>5.0000000000000001E-3</v>
      </c>
      <c r="AB803" s="255">
        <v>5.0000000000000001E-3</v>
      </c>
      <c r="AC803" s="255">
        <v>5.0000000000000001E-3</v>
      </c>
      <c r="AD803" s="255">
        <v>5.0000000000000001E-3</v>
      </c>
      <c r="AE803" s="28" t="s">
        <v>173</v>
      </c>
      <c r="AF803" s="28" t="s">
        <v>173</v>
      </c>
      <c r="AG803" s="28" t="s">
        <v>173</v>
      </c>
      <c r="AH803" s="205">
        <v>0</v>
      </c>
      <c r="AI803" s="38" t="s">
        <v>984</v>
      </c>
      <c r="AJ803" s="38">
        <v>835765</v>
      </c>
      <c r="AK803" s="38" t="s">
        <v>984</v>
      </c>
      <c r="AL803" s="38" t="s">
        <v>107</v>
      </c>
      <c r="AM803" s="38" t="s">
        <v>107</v>
      </c>
      <c r="AN803" s="38">
        <v>12564545</v>
      </c>
      <c r="AO803" s="38" t="s">
        <v>107</v>
      </c>
      <c r="AP803" s="38" t="s">
        <v>984</v>
      </c>
      <c r="AQ803" s="38" t="s">
        <v>107</v>
      </c>
      <c r="AR803" s="38" t="s">
        <v>984</v>
      </c>
      <c r="AS803" s="38" t="s">
        <v>107</v>
      </c>
      <c r="AT803" s="38" t="s">
        <v>107</v>
      </c>
      <c r="AU803" s="38" t="s">
        <v>107</v>
      </c>
      <c r="AV803" s="38" t="s">
        <v>107</v>
      </c>
      <c r="AW803" s="38" t="s">
        <v>107</v>
      </c>
      <c r="AX803" s="38" t="s">
        <v>107</v>
      </c>
      <c r="AY803" s="38" t="s">
        <v>107</v>
      </c>
      <c r="AZ803" s="38">
        <v>3008750</v>
      </c>
      <c r="BA803" s="38">
        <v>3510209</v>
      </c>
      <c r="BB803" s="38" t="s">
        <v>107</v>
      </c>
      <c r="BC803" s="38" t="s">
        <v>107</v>
      </c>
      <c r="BD803" s="38" t="s">
        <v>107</v>
      </c>
      <c r="BE803" s="38" t="s">
        <v>984</v>
      </c>
      <c r="BF803" s="38" t="s">
        <v>984</v>
      </c>
      <c r="BG803" s="38">
        <v>1949671</v>
      </c>
      <c r="BH803" s="38">
        <v>183214</v>
      </c>
      <c r="BI803" s="38">
        <v>835765</v>
      </c>
      <c r="BJ803" s="38" t="s">
        <v>107</v>
      </c>
      <c r="BK803" s="38" t="s">
        <v>107</v>
      </c>
      <c r="BL803" s="38" t="s">
        <v>107</v>
      </c>
      <c r="BM803" s="38" t="s">
        <v>107</v>
      </c>
      <c r="BN803" s="38" t="s">
        <v>984</v>
      </c>
      <c r="BO803" s="38">
        <v>183214</v>
      </c>
      <c r="BP803" s="38" t="s">
        <v>107</v>
      </c>
      <c r="BQ803" s="38" t="s">
        <v>107</v>
      </c>
      <c r="BR803" s="38" t="s">
        <v>107</v>
      </c>
      <c r="BS803" s="38" t="s">
        <v>984</v>
      </c>
      <c r="BT803" s="330" t="s">
        <v>107</v>
      </c>
      <c r="BU803" s="38" t="s">
        <v>107</v>
      </c>
      <c r="BV803" s="38" t="s">
        <v>107</v>
      </c>
      <c r="BW803" s="38" t="s">
        <v>107</v>
      </c>
      <c r="BX803" s="38" t="s">
        <v>107</v>
      </c>
      <c r="BY803" s="42" t="s">
        <v>113</v>
      </c>
      <c r="BZ803" s="42" t="s">
        <v>113</v>
      </c>
      <c r="CA803" s="42" t="s">
        <v>113</v>
      </c>
      <c r="CB803" s="42" t="s">
        <v>113</v>
      </c>
      <c r="CC803" s="42" t="s">
        <v>113</v>
      </c>
      <c r="CD803" s="42" t="s">
        <v>173</v>
      </c>
      <c r="CE803" s="42" t="s">
        <v>173</v>
      </c>
      <c r="CF803" s="42" t="s">
        <v>107</v>
      </c>
      <c r="CG803" s="28" t="s">
        <v>107</v>
      </c>
      <c r="CH803" s="28" t="s">
        <v>107</v>
      </c>
      <c r="CI803" s="28" t="s">
        <v>107</v>
      </c>
      <c r="CJ803" s="28" t="s">
        <v>107</v>
      </c>
      <c r="CK803" s="28" t="s">
        <v>107</v>
      </c>
      <c r="CL803" s="28" t="s">
        <v>107</v>
      </c>
      <c r="CM803" s="28" t="s">
        <v>107</v>
      </c>
      <c r="CN803" s="28" t="s">
        <v>107</v>
      </c>
      <c r="CO803" s="28" t="s">
        <v>107</v>
      </c>
      <c r="CP803" s="28" t="s">
        <v>107</v>
      </c>
      <c r="CQ803" s="28" t="s">
        <v>107</v>
      </c>
      <c r="CR803" s="28" t="s">
        <v>107</v>
      </c>
      <c r="CS803" s="28" t="s">
        <v>107</v>
      </c>
      <c r="CT803" s="28" t="s">
        <v>107</v>
      </c>
      <c r="CU803" s="332">
        <v>10748593</v>
      </c>
      <c r="CV803" s="282">
        <v>1</v>
      </c>
    </row>
    <row r="804" spans="1:100" ht="25.5">
      <c r="A804" s="28">
        <v>1060</v>
      </c>
      <c r="B804" s="203" t="s">
        <v>249</v>
      </c>
      <c r="C804" s="42" t="s">
        <v>0</v>
      </c>
      <c r="D804" s="29" t="s">
        <v>337</v>
      </c>
      <c r="E804" s="42" t="s">
        <v>346</v>
      </c>
      <c r="F804" s="42" t="s">
        <v>107</v>
      </c>
      <c r="G804" s="42" t="s">
        <v>500</v>
      </c>
      <c r="H804" s="28" t="s">
        <v>990</v>
      </c>
      <c r="I804" s="28">
        <v>9011084</v>
      </c>
      <c r="J804" s="70" t="s">
        <v>2185</v>
      </c>
      <c r="K804" s="31" t="s">
        <v>307</v>
      </c>
      <c r="L804" s="56">
        <v>231</v>
      </c>
      <c r="M804" s="33">
        <v>2</v>
      </c>
      <c r="N804" s="218">
        <v>255900000</v>
      </c>
      <c r="O804" s="28" t="s">
        <v>346</v>
      </c>
      <c r="P804" s="28" t="s">
        <v>2415</v>
      </c>
      <c r="Q804" s="28" t="s">
        <v>112</v>
      </c>
      <c r="R804" s="28" t="s">
        <v>107</v>
      </c>
      <c r="S804" s="28" t="s">
        <v>107</v>
      </c>
      <c r="T804" s="42" t="s">
        <v>107</v>
      </c>
      <c r="U804" s="28" t="s">
        <v>107</v>
      </c>
      <c r="V804" s="28" t="s">
        <v>107</v>
      </c>
      <c r="W804" s="28" t="str">
        <f t="shared" si="12"/>
        <v>N.A.</v>
      </c>
      <c r="X804" s="57" t="s">
        <v>2413</v>
      </c>
      <c r="Y804" s="255">
        <v>5.0000000000000001E-3</v>
      </c>
      <c r="Z804" s="255">
        <v>5.0000000000000001E-3</v>
      </c>
      <c r="AA804" s="255">
        <v>5.0000000000000001E-3</v>
      </c>
      <c r="AB804" s="255">
        <v>5.0000000000000001E-3</v>
      </c>
      <c r="AC804" s="255">
        <v>5.0000000000000001E-3</v>
      </c>
      <c r="AD804" s="255">
        <v>5.0000000000000001E-3</v>
      </c>
      <c r="AE804" s="28" t="s">
        <v>173</v>
      </c>
      <c r="AF804" s="28" t="s">
        <v>173</v>
      </c>
      <c r="AG804" s="28" t="s">
        <v>173</v>
      </c>
      <c r="AH804" s="205">
        <v>0</v>
      </c>
      <c r="AI804" s="38" t="s">
        <v>984</v>
      </c>
      <c r="AJ804" s="38">
        <v>835765</v>
      </c>
      <c r="AK804" s="38" t="s">
        <v>984</v>
      </c>
      <c r="AL804" s="38" t="s">
        <v>107</v>
      </c>
      <c r="AM804" s="38" t="s">
        <v>107</v>
      </c>
      <c r="AN804" s="38">
        <v>12564545</v>
      </c>
      <c r="AO804" s="38" t="s">
        <v>107</v>
      </c>
      <c r="AP804" s="38" t="s">
        <v>984</v>
      </c>
      <c r="AQ804" s="38" t="s">
        <v>107</v>
      </c>
      <c r="AR804" s="38" t="s">
        <v>107</v>
      </c>
      <c r="AS804" s="38" t="s">
        <v>107</v>
      </c>
      <c r="AT804" s="38" t="s">
        <v>107</v>
      </c>
      <c r="AU804" s="38" t="s">
        <v>107</v>
      </c>
      <c r="AV804" s="38" t="s">
        <v>107</v>
      </c>
      <c r="AW804" s="38" t="s">
        <v>107</v>
      </c>
      <c r="AX804" s="38" t="s">
        <v>107</v>
      </c>
      <c r="AY804" s="38" t="s">
        <v>107</v>
      </c>
      <c r="AZ804" s="38">
        <v>3008750</v>
      </c>
      <c r="BA804" s="38">
        <v>3510209</v>
      </c>
      <c r="BB804" s="38" t="s">
        <v>107</v>
      </c>
      <c r="BC804" s="38" t="s">
        <v>107</v>
      </c>
      <c r="BD804" s="38" t="s">
        <v>107</v>
      </c>
      <c r="BE804" s="38" t="s">
        <v>107</v>
      </c>
      <c r="BF804" s="38" t="s">
        <v>984</v>
      </c>
      <c r="BG804" s="38">
        <v>1949671</v>
      </c>
      <c r="BH804" s="38">
        <v>183214</v>
      </c>
      <c r="BI804" s="38">
        <v>835765</v>
      </c>
      <c r="BJ804" s="38" t="s">
        <v>107</v>
      </c>
      <c r="BK804" s="38" t="s">
        <v>107</v>
      </c>
      <c r="BL804" s="38" t="s">
        <v>107</v>
      </c>
      <c r="BM804" s="38" t="s">
        <v>107</v>
      </c>
      <c r="BN804" s="38" t="s">
        <v>984</v>
      </c>
      <c r="BO804" s="38">
        <v>183214</v>
      </c>
      <c r="BP804" s="38" t="s">
        <v>107</v>
      </c>
      <c r="BQ804" s="38" t="s">
        <v>107</v>
      </c>
      <c r="BR804" s="38" t="s">
        <v>107</v>
      </c>
      <c r="BS804" s="38" t="s">
        <v>984</v>
      </c>
      <c r="BT804" s="330" t="s">
        <v>107</v>
      </c>
      <c r="BU804" s="38" t="s">
        <v>107</v>
      </c>
      <c r="BV804" s="38" t="s">
        <v>107</v>
      </c>
      <c r="BW804" s="38" t="s">
        <v>107</v>
      </c>
      <c r="BX804" s="38" t="s">
        <v>107</v>
      </c>
      <c r="BY804" s="42" t="s">
        <v>113</v>
      </c>
      <c r="BZ804" s="42" t="s">
        <v>113</v>
      </c>
      <c r="CA804" s="42" t="s">
        <v>113</v>
      </c>
      <c r="CB804" s="42" t="s">
        <v>113</v>
      </c>
      <c r="CC804" s="42" t="s">
        <v>113</v>
      </c>
      <c r="CD804" s="42" t="s">
        <v>173</v>
      </c>
      <c r="CE804" s="42" t="s">
        <v>173</v>
      </c>
      <c r="CF804" s="42" t="s">
        <v>107</v>
      </c>
      <c r="CG804" s="28" t="s">
        <v>107</v>
      </c>
      <c r="CH804" s="28" t="s">
        <v>107</v>
      </c>
      <c r="CI804" s="28" t="s">
        <v>107</v>
      </c>
      <c r="CJ804" s="28" t="s">
        <v>107</v>
      </c>
      <c r="CK804" s="28" t="s">
        <v>107</v>
      </c>
      <c r="CL804" s="28" t="s">
        <v>107</v>
      </c>
      <c r="CM804" s="28" t="s">
        <v>107</v>
      </c>
      <c r="CN804" s="28" t="s">
        <v>107</v>
      </c>
      <c r="CO804" s="28" t="s">
        <v>107</v>
      </c>
      <c r="CP804" s="28" t="s">
        <v>107</v>
      </c>
      <c r="CQ804" s="28" t="s">
        <v>107</v>
      </c>
      <c r="CR804" s="28" t="s">
        <v>107</v>
      </c>
      <c r="CS804" s="28" t="s">
        <v>107</v>
      </c>
      <c r="CT804" s="28" t="s">
        <v>107</v>
      </c>
      <c r="CU804" s="332">
        <v>9405019</v>
      </c>
      <c r="CV804" s="282">
        <v>1</v>
      </c>
    </row>
    <row r="805" spans="1:100" ht="25.5">
      <c r="A805" s="28">
        <v>1062</v>
      </c>
      <c r="B805" s="203" t="s">
        <v>249</v>
      </c>
      <c r="C805" s="42" t="s">
        <v>0</v>
      </c>
      <c r="D805" s="29" t="s">
        <v>665</v>
      </c>
      <c r="E805" s="42" t="s">
        <v>666</v>
      </c>
      <c r="F805" s="42" t="s">
        <v>346</v>
      </c>
      <c r="G805" s="60" t="s">
        <v>2187</v>
      </c>
      <c r="H805" s="28" t="s">
        <v>990</v>
      </c>
      <c r="I805" s="28">
        <v>9021084</v>
      </c>
      <c r="J805" s="70" t="s">
        <v>2188</v>
      </c>
      <c r="K805" s="31" t="s">
        <v>669</v>
      </c>
      <c r="L805" s="33">
        <v>148</v>
      </c>
      <c r="M805" s="33" t="s">
        <v>107</v>
      </c>
      <c r="N805" s="218">
        <v>251500000</v>
      </c>
      <c r="O805" s="33" t="s">
        <v>346</v>
      </c>
      <c r="P805" s="28" t="s">
        <v>130</v>
      </c>
      <c r="Q805" s="28" t="s">
        <v>360</v>
      </c>
      <c r="R805" s="28" t="s">
        <v>107</v>
      </c>
      <c r="S805" s="28" t="s">
        <v>107</v>
      </c>
      <c r="T805" s="42" t="s">
        <v>107</v>
      </c>
      <c r="U805" s="28" t="s">
        <v>107</v>
      </c>
      <c r="V805" s="28" t="s">
        <v>107</v>
      </c>
      <c r="W805" s="28" t="str">
        <f t="shared" si="12"/>
        <v>N.A.</v>
      </c>
      <c r="X805" s="57" t="s">
        <v>2414</v>
      </c>
      <c r="Y805" s="255">
        <v>5.0000000000000001E-3</v>
      </c>
      <c r="Z805" s="255">
        <v>5.0000000000000001E-3</v>
      </c>
      <c r="AA805" s="255">
        <v>5.0000000000000001E-3</v>
      </c>
      <c r="AB805" s="255">
        <v>5.0000000000000001E-3</v>
      </c>
      <c r="AC805" s="255">
        <v>5.0000000000000001E-3</v>
      </c>
      <c r="AD805" s="255">
        <v>5.0000000000000001E-3</v>
      </c>
      <c r="AE805" s="28" t="s">
        <v>173</v>
      </c>
      <c r="AF805" s="28" t="s">
        <v>173</v>
      </c>
      <c r="AG805" s="28" t="s">
        <v>173</v>
      </c>
      <c r="AH805" s="205">
        <v>0</v>
      </c>
      <c r="AI805" s="38" t="s">
        <v>984</v>
      </c>
      <c r="AJ805" s="38">
        <v>835765</v>
      </c>
      <c r="AK805" s="38">
        <v>1710004</v>
      </c>
      <c r="AL805" s="38" t="s">
        <v>107</v>
      </c>
      <c r="AM805" s="38">
        <v>3053577</v>
      </c>
      <c r="AN805" s="38">
        <v>12564545</v>
      </c>
      <c r="AO805" s="38" t="s">
        <v>107</v>
      </c>
      <c r="AP805" s="38" t="s">
        <v>984</v>
      </c>
      <c r="AQ805" s="38" t="s">
        <v>107</v>
      </c>
      <c r="AR805" s="38" t="s">
        <v>984</v>
      </c>
      <c r="AS805" s="38" t="s">
        <v>107</v>
      </c>
      <c r="AT805" s="38" t="s">
        <v>107</v>
      </c>
      <c r="AU805" s="38" t="s">
        <v>107</v>
      </c>
      <c r="AV805" s="38" t="s">
        <v>107</v>
      </c>
      <c r="AW805" s="38" t="s">
        <v>984</v>
      </c>
      <c r="AX805" s="38" t="s">
        <v>107</v>
      </c>
      <c r="AY805" s="38" t="s">
        <v>107</v>
      </c>
      <c r="AZ805" s="38">
        <v>3008750</v>
      </c>
      <c r="BA805" s="38">
        <v>3510209</v>
      </c>
      <c r="BB805" s="38" t="s">
        <v>107</v>
      </c>
      <c r="BC805" s="38" t="s">
        <v>107</v>
      </c>
      <c r="BD805" s="38" t="s">
        <v>107</v>
      </c>
      <c r="BE805" s="38">
        <v>2198576</v>
      </c>
      <c r="BF805" s="38">
        <v>1587860</v>
      </c>
      <c r="BG805" s="38">
        <v>1949671</v>
      </c>
      <c r="BH805" s="38">
        <v>183214</v>
      </c>
      <c r="BI805" s="38">
        <v>835765</v>
      </c>
      <c r="BJ805" s="38" t="s">
        <v>107</v>
      </c>
      <c r="BK805" s="38" t="s">
        <v>984</v>
      </c>
      <c r="BL805" s="38" t="s">
        <v>984</v>
      </c>
      <c r="BM805" s="38" t="s">
        <v>107</v>
      </c>
      <c r="BN805" s="38" t="s">
        <v>984</v>
      </c>
      <c r="BO805" s="38">
        <v>183214</v>
      </c>
      <c r="BP805" s="38">
        <v>21985758</v>
      </c>
      <c r="BQ805" s="38">
        <v>14657173</v>
      </c>
      <c r="BR805" s="38" t="s">
        <v>107</v>
      </c>
      <c r="BS805" s="38">
        <v>1563431</v>
      </c>
      <c r="BT805" s="330" t="s">
        <v>107</v>
      </c>
      <c r="BU805" s="38" t="s">
        <v>107</v>
      </c>
      <c r="BV805" s="38" t="s">
        <v>107</v>
      </c>
      <c r="BW805" s="38" t="s">
        <v>107</v>
      </c>
      <c r="BX805" s="38" t="s">
        <v>107</v>
      </c>
      <c r="BY805" s="53" t="s">
        <v>176</v>
      </c>
      <c r="BZ805" s="53" t="s">
        <v>176</v>
      </c>
      <c r="CA805" s="53" t="s">
        <v>176</v>
      </c>
      <c r="CB805" s="53" t="s">
        <v>176</v>
      </c>
      <c r="CC805" s="53" t="s">
        <v>176</v>
      </c>
      <c r="CD805" s="42" t="s">
        <v>173</v>
      </c>
      <c r="CE805" s="42" t="s">
        <v>173</v>
      </c>
      <c r="CF805" s="42" t="s">
        <v>107</v>
      </c>
      <c r="CG805" s="28" t="s">
        <v>107</v>
      </c>
      <c r="CH805" s="28" t="s">
        <v>107</v>
      </c>
      <c r="CI805" s="28" t="s">
        <v>107</v>
      </c>
      <c r="CJ805" s="28" t="s">
        <v>107</v>
      </c>
      <c r="CK805" s="28" t="s">
        <v>107</v>
      </c>
      <c r="CL805" s="28" t="s">
        <v>107</v>
      </c>
      <c r="CM805" s="28" t="s">
        <v>107</v>
      </c>
      <c r="CN805" s="28" t="s">
        <v>107</v>
      </c>
      <c r="CO805" s="28" t="s">
        <v>107</v>
      </c>
      <c r="CP805" s="28" t="s">
        <v>107</v>
      </c>
      <c r="CQ805" s="28" t="s">
        <v>107</v>
      </c>
      <c r="CR805" s="28" t="s">
        <v>107</v>
      </c>
      <c r="CS805" s="28" t="s">
        <v>107</v>
      </c>
      <c r="CT805" s="28" t="s">
        <v>107</v>
      </c>
      <c r="CU805" s="332">
        <v>9405019</v>
      </c>
      <c r="CV805" s="282">
        <v>1</v>
      </c>
    </row>
    <row r="806" spans="1:100" ht="25.5">
      <c r="A806" s="28">
        <v>1063</v>
      </c>
      <c r="B806" s="203" t="s">
        <v>249</v>
      </c>
      <c r="C806" s="42" t="s">
        <v>0</v>
      </c>
      <c r="D806" s="29" t="s">
        <v>665</v>
      </c>
      <c r="E806" s="42" t="s">
        <v>666</v>
      </c>
      <c r="F806" s="42" t="s">
        <v>346</v>
      </c>
      <c r="G806" s="60" t="s">
        <v>2439</v>
      </c>
      <c r="H806" s="28" t="s">
        <v>990</v>
      </c>
      <c r="I806" s="28">
        <v>9021085</v>
      </c>
      <c r="J806" s="70" t="s">
        <v>2189</v>
      </c>
      <c r="K806" s="31" t="s">
        <v>674</v>
      </c>
      <c r="L806" s="33">
        <v>164</v>
      </c>
      <c r="M806" s="33" t="s">
        <v>107</v>
      </c>
      <c r="N806" s="218">
        <v>193500000</v>
      </c>
      <c r="O806" s="33" t="s">
        <v>346</v>
      </c>
      <c r="P806" s="28" t="s">
        <v>2415</v>
      </c>
      <c r="Q806" s="28" t="s">
        <v>112</v>
      </c>
      <c r="R806" s="28" t="s">
        <v>107</v>
      </c>
      <c r="S806" s="28" t="s">
        <v>107</v>
      </c>
      <c r="T806" s="42" t="s">
        <v>107</v>
      </c>
      <c r="U806" s="28" t="s">
        <v>107</v>
      </c>
      <c r="V806" s="28" t="s">
        <v>107</v>
      </c>
      <c r="W806" s="28" t="str">
        <f t="shared" si="12"/>
        <v>N.A.</v>
      </c>
      <c r="X806" s="57" t="s">
        <v>2413</v>
      </c>
      <c r="Y806" s="255">
        <v>5.0000000000000001E-3</v>
      </c>
      <c r="Z806" s="255">
        <v>5.0000000000000001E-3</v>
      </c>
      <c r="AA806" s="255">
        <v>5.0000000000000001E-3</v>
      </c>
      <c r="AB806" s="255">
        <v>5.0000000000000001E-3</v>
      </c>
      <c r="AC806" s="255">
        <v>5.0000000000000001E-3</v>
      </c>
      <c r="AD806" s="255">
        <v>5.0000000000000001E-3</v>
      </c>
      <c r="AE806" s="28" t="s">
        <v>173</v>
      </c>
      <c r="AF806" s="28" t="s">
        <v>173</v>
      </c>
      <c r="AG806" s="28" t="s">
        <v>173</v>
      </c>
      <c r="AH806" s="205">
        <v>0</v>
      </c>
      <c r="AI806" s="38" t="s">
        <v>984</v>
      </c>
      <c r="AJ806" s="38">
        <v>835765</v>
      </c>
      <c r="AK806" s="38">
        <v>1221431</v>
      </c>
      <c r="AL806" s="38" t="s">
        <v>107</v>
      </c>
      <c r="AM806" s="38">
        <v>3053577</v>
      </c>
      <c r="AN806" s="38">
        <v>12564545</v>
      </c>
      <c r="AO806" s="38" t="s">
        <v>107</v>
      </c>
      <c r="AP806" s="38">
        <v>977145</v>
      </c>
      <c r="AQ806" s="38" t="s">
        <v>107</v>
      </c>
      <c r="AR806" s="38">
        <v>732859</v>
      </c>
      <c r="AS806" s="38" t="s">
        <v>107</v>
      </c>
      <c r="AT806" s="38" t="s">
        <v>107</v>
      </c>
      <c r="AU806" s="38" t="s">
        <v>107</v>
      </c>
      <c r="AV806" s="38" t="s">
        <v>107</v>
      </c>
      <c r="AW806" s="38">
        <v>1832147</v>
      </c>
      <c r="AX806" s="38" t="s">
        <v>107</v>
      </c>
      <c r="AY806" s="38" t="s">
        <v>107</v>
      </c>
      <c r="AZ806" s="38">
        <v>3008750</v>
      </c>
      <c r="BA806" s="38">
        <v>3510209</v>
      </c>
      <c r="BB806" s="38" t="s">
        <v>107</v>
      </c>
      <c r="BC806" s="38" t="s">
        <v>107</v>
      </c>
      <c r="BD806" s="38" t="s">
        <v>107</v>
      </c>
      <c r="BE806" s="38">
        <v>2198576</v>
      </c>
      <c r="BF806" s="38">
        <v>1587860</v>
      </c>
      <c r="BG806" s="38">
        <v>1949671</v>
      </c>
      <c r="BH806" s="38">
        <v>183214</v>
      </c>
      <c r="BI806" s="38">
        <v>835765</v>
      </c>
      <c r="BJ806" s="38" t="s">
        <v>107</v>
      </c>
      <c r="BK806" s="38">
        <v>1954289</v>
      </c>
      <c r="BL806" s="38" t="s">
        <v>984</v>
      </c>
      <c r="BM806" s="38" t="s">
        <v>107</v>
      </c>
      <c r="BN806" s="38" t="s">
        <v>984</v>
      </c>
      <c r="BO806" s="38">
        <v>183214</v>
      </c>
      <c r="BP806" s="38">
        <v>21985758</v>
      </c>
      <c r="BQ806" s="38">
        <v>14657173</v>
      </c>
      <c r="BR806" s="38" t="s">
        <v>107</v>
      </c>
      <c r="BS806" s="38">
        <v>1563431</v>
      </c>
      <c r="BT806" s="330" t="s">
        <v>107</v>
      </c>
      <c r="BU806" s="38" t="s">
        <v>107</v>
      </c>
      <c r="BV806" s="38" t="s">
        <v>107</v>
      </c>
      <c r="BW806" s="38" t="s">
        <v>107</v>
      </c>
      <c r="BX806" s="38" t="s">
        <v>107</v>
      </c>
      <c r="BY806" s="53" t="s">
        <v>176</v>
      </c>
      <c r="BZ806" s="53" t="s">
        <v>176</v>
      </c>
      <c r="CA806" s="53" t="s">
        <v>176</v>
      </c>
      <c r="CB806" s="53" t="s">
        <v>176</v>
      </c>
      <c r="CC806" s="53" t="s">
        <v>176</v>
      </c>
      <c r="CD806" s="42" t="s">
        <v>173</v>
      </c>
      <c r="CE806" s="42" t="s">
        <v>173</v>
      </c>
      <c r="CF806" s="42" t="s">
        <v>107</v>
      </c>
      <c r="CG806" s="28" t="s">
        <v>107</v>
      </c>
      <c r="CH806" s="28" t="s">
        <v>107</v>
      </c>
      <c r="CI806" s="28" t="s">
        <v>107</v>
      </c>
      <c r="CJ806" s="28" t="s">
        <v>107</v>
      </c>
      <c r="CK806" s="28" t="s">
        <v>107</v>
      </c>
      <c r="CL806" s="28" t="s">
        <v>107</v>
      </c>
      <c r="CM806" s="28" t="s">
        <v>107</v>
      </c>
      <c r="CN806" s="28" t="s">
        <v>107</v>
      </c>
      <c r="CO806" s="28" t="s">
        <v>107</v>
      </c>
      <c r="CP806" s="28" t="s">
        <v>107</v>
      </c>
      <c r="CQ806" s="28" t="s">
        <v>107</v>
      </c>
      <c r="CR806" s="28" t="s">
        <v>107</v>
      </c>
      <c r="CS806" s="28" t="s">
        <v>107</v>
      </c>
      <c r="CT806" s="28" t="s">
        <v>107</v>
      </c>
      <c r="CU806" s="332">
        <v>9405019</v>
      </c>
      <c r="CV806" s="282">
        <v>1</v>
      </c>
    </row>
    <row r="807" spans="1:100" ht="25.5">
      <c r="A807" s="28">
        <v>1064</v>
      </c>
      <c r="B807" s="203" t="s">
        <v>249</v>
      </c>
      <c r="C807" s="42" t="s">
        <v>0</v>
      </c>
      <c r="D807" s="29" t="s">
        <v>665</v>
      </c>
      <c r="E807" s="42" t="s">
        <v>666</v>
      </c>
      <c r="F807" s="42" t="s">
        <v>346</v>
      </c>
      <c r="G807" s="60" t="s">
        <v>2440</v>
      </c>
      <c r="H807" s="28" t="s">
        <v>990</v>
      </c>
      <c r="I807" s="28">
        <v>9021087</v>
      </c>
      <c r="J807" s="70" t="s">
        <v>2190</v>
      </c>
      <c r="K807" s="31" t="s">
        <v>686</v>
      </c>
      <c r="L807" s="33">
        <v>235</v>
      </c>
      <c r="M807" s="33" t="s">
        <v>107</v>
      </c>
      <c r="N807" s="218">
        <v>263000000</v>
      </c>
      <c r="O807" s="33" t="s">
        <v>346</v>
      </c>
      <c r="P807" s="28" t="s">
        <v>130</v>
      </c>
      <c r="Q807" s="28" t="s">
        <v>112</v>
      </c>
      <c r="R807" s="28" t="s">
        <v>107</v>
      </c>
      <c r="S807" s="28" t="s">
        <v>107</v>
      </c>
      <c r="T807" s="42" t="s">
        <v>107</v>
      </c>
      <c r="U807" s="28" t="s">
        <v>107</v>
      </c>
      <c r="V807" s="28" t="s">
        <v>107</v>
      </c>
      <c r="W807" s="28" t="str">
        <f t="shared" si="12"/>
        <v>N.A.</v>
      </c>
      <c r="X807" s="57" t="s">
        <v>2414</v>
      </c>
      <c r="Y807" s="255">
        <v>5.0000000000000001E-3</v>
      </c>
      <c r="Z807" s="255">
        <v>5.0000000000000001E-3</v>
      </c>
      <c r="AA807" s="255">
        <v>5.0000000000000001E-3</v>
      </c>
      <c r="AB807" s="255">
        <v>5.0000000000000001E-3</v>
      </c>
      <c r="AC807" s="255">
        <v>5.0000000000000001E-3</v>
      </c>
      <c r="AD807" s="255">
        <v>5.0000000000000001E-3</v>
      </c>
      <c r="AE807" s="28" t="s">
        <v>173</v>
      </c>
      <c r="AF807" s="28" t="s">
        <v>173</v>
      </c>
      <c r="AG807" s="28" t="s">
        <v>173</v>
      </c>
      <c r="AH807" s="205">
        <v>0</v>
      </c>
      <c r="AI807" s="38" t="s">
        <v>984</v>
      </c>
      <c r="AJ807" s="38">
        <v>835765</v>
      </c>
      <c r="AK807" s="38">
        <v>1710004</v>
      </c>
      <c r="AL807" s="38" t="s">
        <v>107</v>
      </c>
      <c r="AM807" s="38" t="s">
        <v>984</v>
      </c>
      <c r="AN807" s="38">
        <v>12564545</v>
      </c>
      <c r="AO807" s="38" t="s">
        <v>107</v>
      </c>
      <c r="AP807" s="38" t="s">
        <v>984</v>
      </c>
      <c r="AQ807" s="38" t="s">
        <v>107</v>
      </c>
      <c r="AR807" s="38" t="s">
        <v>984</v>
      </c>
      <c r="AS807" s="38" t="s">
        <v>107</v>
      </c>
      <c r="AT807" s="38" t="s">
        <v>107</v>
      </c>
      <c r="AU807" s="38" t="s">
        <v>107</v>
      </c>
      <c r="AV807" s="38" t="s">
        <v>107</v>
      </c>
      <c r="AW807" s="38" t="s">
        <v>984</v>
      </c>
      <c r="AX807" s="38" t="s">
        <v>107</v>
      </c>
      <c r="AY807" s="38" t="s">
        <v>107</v>
      </c>
      <c r="AZ807" s="38">
        <v>3008750</v>
      </c>
      <c r="BA807" s="38">
        <v>3510209</v>
      </c>
      <c r="BB807" s="38" t="s">
        <v>107</v>
      </c>
      <c r="BC807" s="38" t="s">
        <v>107</v>
      </c>
      <c r="BD807" s="38" t="s">
        <v>107</v>
      </c>
      <c r="BE807" s="38">
        <v>2198576</v>
      </c>
      <c r="BF807" s="38">
        <v>1587860</v>
      </c>
      <c r="BG807" s="38">
        <v>1949671</v>
      </c>
      <c r="BH807" s="38">
        <v>183214</v>
      </c>
      <c r="BI807" s="38">
        <v>835765</v>
      </c>
      <c r="BJ807" s="38" t="s">
        <v>107</v>
      </c>
      <c r="BK807" s="38" t="s">
        <v>984</v>
      </c>
      <c r="BL807" s="38" t="s">
        <v>984</v>
      </c>
      <c r="BM807" s="38" t="s">
        <v>107</v>
      </c>
      <c r="BN807" s="38" t="s">
        <v>984</v>
      </c>
      <c r="BO807" s="38">
        <v>183214</v>
      </c>
      <c r="BP807" s="38">
        <v>21985758</v>
      </c>
      <c r="BQ807" s="38">
        <v>14657173</v>
      </c>
      <c r="BR807" s="38" t="s">
        <v>107</v>
      </c>
      <c r="BS807" s="38">
        <v>1563431</v>
      </c>
      <c r="BT807" s="330" t="s">
        <v>107</v>
      </c>
      <c r="BU807" s="38" t="s">
        <v>107</v>
      </c>
      <c r="BV807" s="38" t="s">
        <v>107</v>
      </c>
      <c r="BW807" s="38" t="s">
        <v>107</v>
      </c>
      <c r="BX807" s="38" t="s">
        <v>107</v>
      </c>
      <c r="BY807" s="53" t="s">
        <v>176</v>
      </c>
      <c r="BZ807" s="53" t="s">
        <v>176</v>
      </c>
      <c r="CA807" s="53" t="s">
        <v>176</v>
      </c>
      <c r="CB807" s="53" t="s">
        <v>176</v>
      </c>
      <c r="CC807" s="53" t="s">
        <v>176</v>
      </c>
      <c r="CD807" s="42" t="s">
        <v>173</v>
      </c>
      <c r="CE807" s="42" t="s">
        <v>173</v>
      </c>
      <c r="CF807" s="42" t="s">
        <v>107</v>
      </c>
      <c r="CG807" s="28" t="s">
        <v>107</v>
      </c>
      <c r="CH807" s="28" t="s">
        <v>107</v>
      </c>
      <c r="CI807" s="28" t="s">
        <v>107</v>
      </c>
      <c r="CJ807" s="28" t="s">
        <v>107</v>
      </c>
      <c r="CK807" s="28" t="s">
        <v>107</v>
      </c>
      <c r="CL807" s="28" t="s">
        <v>107</v>
      </c>
      <c r="CM807" s="28" t="s">
        <v>107</v>
      </c>
      <c r="CN807" s="28" t="s">
        <v>107</v>
      </c>
      <c r="CO807" s="28" t="s">
        <v>107</v>
      </c>
      <c r="CP807" s="28" t="s">
        <v>107</v>
      </c>
      <c r="CQ807" s="28" t="s">
        <v>107</v>
      </c>
      <c r="CR807" s="28" t="s">
        <v>107</v>
      </c>
      <c r="CS807" s="28" t="s">
        <v>107</v>
      </c>
      <c r="CT807" s="28" t="s">
        <v>107</v>
      </c>
      <c r="CU807" s="332">
        <v>9405019</v>
      </c>
      <c r="CV807" s="282">
        <v>1</v>
      </c>
    </row>
    <row r="808" spans="1:100" ht="25.5">
      <c r="A808" s="28">
        <v>1065</v>
      </c>
      <c r="B808" s="203" t="s">
        <v>249</v>
      </c>
      <c r="C808" s="42" t="s">
        <v>0</v>
      </c>
      <c r="D808" s="29" t="s">
        <v>105</v>
      </c>
      <c r="E808" s="42" t="s">
        <v>2380</v>
      </c>
      <c r="F808" s="42" t="s">
        <v>107</v>
      </c>
      <c r="G808" s="42" t="s">
        <v>2191</v>
      </c>
      <c r="H808" s="28" t="s">
        <v>990</v>
      </c>
      <c r="I808" s="201">
        <v>9001147</v>
      </c>
      <c r="J808" s="70" t="s">
        <v>2192</v>
      </c>
      <c r="K808" s="31" t="s">
        <v>127</v>
      </c>
      <c r="L808" s="56">
        <v>106</v>
      </c>
      <c r="M808" s="33">
        <v>5</v>
      </c>
      <c r="N808" s="218">
        <v>86900000</v>
      </c>
      <c r="O808" s="33" t="s">
        <v>107</v>
      </c>
      <c r="P808" s="28" t="s">
        <v>130</v>
      </c>
      <c r="Q808" s="28" t="s">
        <v>112</v>
      </c>
      <c r="R808" s="28" t="s">
        <v>107</v>
      </c>
      <c r="S808" s="28" t="s">
        <v>107</v>
      </c>
      <c r="T808" s="42" t="s">
        <v>107</v>
      </c>
      <c r="U808" s="28" t="s">
        <v>107</v>
      </c>
      <c r="V808" s="28" t="s">
        <v>107</v>
      </c>
      <c r="W808" s="28" t="str">
        <f t="shared" si="12"/>
        <v>N.A.</v>
      </c>
      <c r="X808" s="57" t="s">
        <v>2413</v>
      </c>
      <c r="Y808" s="255">
        <v>5.0000000000000001E-3</v>
      </c>
      <c r="Z808" s="255">
        <v>5.0000000000000001E-3</v>
      </c>
      <c r="AA808" s="255">
        <v>5.0000000000000001E-3</v>
      </c>
      <c r="AB808" s="255">
        <v>5.0000000000000001E-3</v>
      </c>
      <c r="AC808" s="255">
        <v>5.0000000000000001E-3</v>
      </c>
      <c r="AD808" s="255">
        <v>5.0000000000000001E-3</v>
      </c>
      <c r="AE808" s="28" t="s">
        <v>173</v>
      </c>
      <c r="AF808" s="28" t="s">
        <v>173</v>
      </c>
      <c r="AG808" s="28" t="s">
        <v>173</v>
      </c>
      <c r="AH808" s="222">
        <v>0</v>
      </c>
      <c r="AI808" s="38" t="s">
        <v>984</v>
      </c>
      <c r="AJ808" s="38">
        <v>835765</v>
      </c>
      <c r="AK808" s="38" t="s">
        <v>984</v>
      </c>
      <c r="AL808" s="38" t="s">
        <v>107</v>
      </c>
      <c r="AM808" s="38" t="s">
        <v>984</v>
      </c>
      <c r="AN808" s="38">
        <v>12564545</v>
      </c>
      <c r="AO808" s="38" t="s">
        <v>107</v>
      </c>
      <c r="AP808" s="38">
        <v>855001</v>
      </c>
      <c r="AQ808" s="38" t="s">
        <v>107</v>
      </c>
      <c r="AR808" s="38">
        <v>1465717</v>
      </c>
      <c r="AS808" s="38">
        <v>0</v>
      </c>
      <c r="AT808" s="38">
        <v>0</v>
      </c>
      <c r="AU808" s="38" t="s">
        <v>107</v>
      </c>
      <c r="AV808" s="38" t="s">
        <v>107</v>
      </c>
      <c r="AW808" s="38" t="s">
        <v>984</v>
      </c>
      <c r="AX808" s="38" t="s">
        <v>107</v>
      </c>
      <c r="AY808" s="38" t="s">
        <v>107</v>
      </c>
      <c r="AZ808" s="38">
        <v>3008750</v>
      </c>
      <c r="BA808" s="38">
        <v>3510209</v>
      </c>
      <c r="BB808" s="38" t="s">
        <v>107</v>
      </c>
      <c r="BC808" s="38" t="s">
        <v>107</v>
      </c>
      <c r="BD808" s="38" t="s">
        <v>107</v>
      </c>
      <c r="BE808" s="38" t="s">
        <v>984</v>
      </c>
      <c r="BF808" s="38" t="s">
        <v>984</v>
      </c>
      <c r="BG808" s="38">
        <v>1949671</v>
      </c>
      <c r="BH808" s="38">
        <v>183214</v>
      </c>
      <c r="BI808" s="38">
        <v>835765</v>
      </c>
      <c r="BJ808" s="38" t="s">
        <v>107</v>
      </c>
      <c r="BK808" s="38">
        <v>0</v>
      </c>
      <c r="BL808" s="38" t="s">
        <v>984</v>
      </c>
      <c r="BM808" s="38" t="s">
        <v>107</v>
      </c>
      <c r="BN808" s="38" t="s">
        <v>984</v>
      </c>
      <c r="BO808" s="38">
        <v>183214</v>
      </c>
      <c r="BP808" s="38" t="s">
        <v>107</v>
      </c>
      <c r="BQ808" s="38" t="s">
        <v>107</v>
      </c>
      <c r="BR808" s="38" t="s">
        <v>107</v>
      </c>
      <c r="BS808" s="38">
        <v>586287</v>
      </c>
      <c r="BT808" s="330" t="s">
        <v>107</v>
      </c>
      <c r="BU808" s="38" t="s">
        <v>107</v>
      </c>
      <c r="BV808" s="38" t="s">
        <v>107</v>
      </c>
      <c r="BW808" s="38" t="s">
        <v>107</v>
      </c>
      <c r="BX808" s="38" t="s">
        <v>107</v>
      </c>
      <c r="BY808" s="85" t="s">
        <v>114</v>
      </c>
      <c r="BZ808" s="85" t="s">
        <v>1400</v>
      </c>
      <c r="CA808" s="53" t="s">
        <v>114</v>
      </c>
      <c r="CB808" s="53" t="s">
        <v>113</v>
      </c>
      <c r="CC808" s="53" t="s">
        <v>1400</v>
      </c>
      <c r="CD808" s="42" t="s">
        <v>173</v>
      </c>
      <c r="CE808" s="42" t="s">
        <v>173</v>
      </c>
      <c r="CF808" s="42" t="s">
        <v>107</v>
      </c>
      <c r="CG808" s="28" t="s">
        <v>107</v>
      </c>
      <c r="CH808" s="28" t="s">
        <v>107</v>
      </c>
      <c r="CI808" s="28" t="s">
        <v>107</v>
      </c>
      <c r="CJ808" s="28" t="s">
        <v>107</v>
      </c>
      <c r="CK808" s="28" t="s">
        <v>107</v>
      </c>
      <c r="CL808" s="28" t="s">
        <v>107</v>
      </c>
      <c r="CM808" s="28" t="s">
        <v>107</v>
      </c>
      <c r="CN808" s="28" t="s">
        <v>107</v>
      </c>
      <c r="CO808" s="28" t="s">
        <v>107</v>
      </c>
      <c r="CP808" s="28" t="s">
        <v>107</v>
      </c>
      <c r="CQ808" s="28" t="s">
        <v>107</v>
      </c>
      <c r="CR808" s="28" t="s">
        <v>107</v>
      </c>
      <c r="CS808" s="28" t="s">
        <v>107</v>
      </c>
      <c r="CT808" s="28" t="s">
        <v>107</v>
      </c>
      <c r="CU808" s="332">
        <v>7206443</v>
      </c>
      <c r="CV808" s="282">
        <v>1</v>
      </c>
    </row>
    <row r="809" spans="1:100" ht="25.5">
      <c r="A809" s="28">
        <v>1066</v>
      </c>
      <c r="B809" s="203" t="s">
        <v>249</v>
      </c>
      <c r="C809" s="42" t="s">
        <v>0</v>
      </c>
      <c r="D809" s="29" t="s">
        <v>105</v>
      </c>
      <c r="E809" s="42" t="s">
        <v>2380</v>
      </c>
      <c r="F809" s="42" t="s">
        <v>107</v>
      </c>
      <c r="G809" s="42" t="s">
        <v>2193</v>
      </c>
      <c r="H809" s="28" t="s">
        <v>990</v>
      </c>
      <c r="I809" s="201">
        <v>9001142</v>
      </c>
      <c r="J809" s="70" t="s">
        <v>2194</v>
      </c>
      <c r="K809" s="31" t="s">
        <v>127</v>
      </c>
      <c r="L809" s="56">
        <v>106</v>
      </c>
      <c r="M809" s="33">
        <v>5</v>
      </c>
      <c r="N809" s="218">
        <v>98500000</v>
      </c>
      <c r="O809" s="33" t="s">
        <v>107</v>
      </c>
      <c r="P809" s="28" t="s">
        <v>130</v>
      </c>
      <c r="Q809" s="28" t="s">
        <v>112</v>
      </c>
      <c r="R809" s="28" t="s">
        <v>107</v>
      </c>
      <c r="S809" s="28" t="s">
        <v>107</v>
      </c>
      <c r="T809" s="42" t="s">
        <v>107</v>
      </c>
      <c r="U809" s="28" t="s">
        <v>107</v>
      </c>
      <c r="V809" s="28" t="s">
        <v>107</v>
      </c>
      <c r="W809" s="28" t="str">
        <f t="shared" si="12"/>
        <v>N.A.</v>
      </c>
      <c r="X809" s="57" t="s">
        <v>2414</v>
      </c>
      <c r="Y809" s="255">
        <v>5.0000000000000001E-3</v>
      </c>
      <c r="Z809" s="255">
        <v>5.0000000000000001E-3</v>
      </c>
      <c r="AA809" s="255">
        <v>5.0000000000000001E-3</v>
      </c>
      <c r="AB809" s="255">
        <v>5.0000000000000001E-3</v>
      </c>
      <c r="AC809" s="255">
        <v>5.0000000000000001E-3</v>
      </c>
      <c r="AD809" s="255">
        <v>5.0000000000000001E-3</v>
      </c>
      <c r="AE809" s="28" t="s">
        <v>173</v>
      </c>
      <c r="AF809" s="28" t="s">
        <v>173</v>
      </c>
      <c r="AG809" s="28" t="s">
        <v>173</v>
      </c>
      <c r="AH809" s="222">
        <v>0</v>
      </c>
      <c r="AI809" s="38" t="s">
        <v>984</v>
      </c>
      <c r="AJ809" s="38">
        <v>835765</v>
      </c>
      <c r="AK809" s="38" t="s">
        <v>984</v>
      </c>
      <c r="AL809" s="38" t="s">
        <v>107</v>
      </c>
      <c r="AM809" s="38" t="s">
        <v>984</v>
      </c>
      <c r="AN809" s="38">
        <v>12564545</v>
      </c>
      <c r="AO809" s="38" t="s">
        <v>107</v>
      </c>
      <c r="AP809" s="38">
        <v>855001</v>
      </c>
      <c r="AQ809" s="38" t="s">
        <v>107</v>
      </c>
      <c r="AR809" s="38">
        <v>1465717</v>
      </c>
      <c r="AS809" s="38">
        <v>0</v>
      </c>
      <c r="AT809" s="38">
        <v>0</v>
      </c>
      <c r="AU809" s="38" t="s">
        <v>107</v>
      </c>
      <c r="AV809" s="38" t="s">
        <v>107</v>
      </c>
      <c r="AW809" s="38" t="s">
        <v>984</v>
      </c>
      <c r="AX809" s="38" t="s">
        <v>107</v>
      </c>
      <c r="AY809" s="38" t="s">
        <v>107</v>
      </c>
      <c r="AZ809" s="38">
        <v>3008750</v>
      </c>
      <c r="BA809" s="38">
        <v>3510209</v>
      </c>
      <c r="BB809" s="38" t="s">
        <v>107</v>
      </c>
      <c r="BC809" s="38" t="s">
        <v>107</v>
      </c>
      <c r="BD809" s="38" t="s">
        <v>107</v>
      </c>
      <c r="BE809" s="38" t="s">
        <v>984</v>
      </c>
      <c r="BF809" s="38" t="s">
        <v>984</v>
      </c>
      <c r="BG809" s="38">
        <v>1949671</v>
      </c>
      <c r="BH809" s="38">
        <v>183214</v>
      </c>
      <c r="BI809" s="38">
        <v>835765</v>
      </c>
      <c r="BJ809" s="38" t="s">
        <v>107</v>
      </c>
      <c r="BK809" s="38">
        <v>0</v>
      </c>
      <c r="BL809" s="38" t="s">
        <v>984</v>
      </c>
      <c r="BM809" s="38" t="s">
        <v>107</v>
      </c>
      <c r="BN809" s="38" t="s">
        <v>984</v>
      </c>
      <c r="BO809" s="38">
        <v>183214</v>
      </c>
      <c r="BP809" s="38" t="s">
        <v>107</v>
      </c>
      <c r="BQ809" s="38" t="s">
        <v>107</v>
      </c>
      <c r="BR809" s="38" t="s">
        <v>107</v>
      </c>
      <c r="BS809" s="38">
        <v>586287</v>
      </c>
      <c r="BT809" s="330" t="s">
        <v>107</v>
      </c>
      <c r="BU809" s="38" t="s">
        <v>107</v>
      </c>
      <c r="BV809" s="38" t="s">
        <v>107</v>
      </c>
      <c r="BW809" s="38" t="s">
        <v>107</v>
      </c>
      <c r="BX809" s="38" t="s">
        <v>107</v>
      </c>
      <c r="BY809" s="85" t="s">
        <v>1400</v>
      </c>
      <c r="BZ809" s="53" t="s">
        <v>114</v>
      </c>
      <c r="CA809" s="53" t="s">
        <v>113</v>
      </c>
      <c r="CB809" s="53" t="s">
        <v>1400</v>
      </c>
      <c r="CC809" s="53" t="s">
        <v>1394</v>
      </c>
      <c r="CD809" s="42" t="s">
        <v>173</v>
      </c>
      <c r="CE809" s="42" t="s">
        <v>173</v>
      </c>
      <c r="CF809" s="42" t="s">
        <v>107</v>
      </c>
      <c r="CG809" s="28" t="s">
        <v>107</v>
      </c>
      <c r="CH809" s="28" t="s">
        <v>107</v>
      </c>
      <c r="CI809" s="28" t="s">
        <v>107</v>
      </c>
      <c r="CJ809" s="28" t="s">
        <v>107</v>
      </c>
      <c r="CK809" s="28" t="s">
        <v>107</v>
      </c>
      <c r="CL809" s="28" t="s">
        <v>107</v>
      </c>
      <c r="CM809" s="28" t="s">
        <v>107</v>
      </c>
      <c r="CN809" s="28" t="s">
        <v>107</v>
      </c>
      <c r="CO809" s="28" t="s">
        <v>107</v>
      </c>
      <c r="CP809" s="28" t="s">
        <v>107</v>
      </c>
      <c r="CQ809" s="28" t="s">
        <v>107</v>
      </c>
      <c r="CR809" s="28" t="s">
        <v>107</v>
      </c>
      <c r="CS809" s="28" t="s">
        <v>107</v>
      </c>
      <c r="CT809" s="28" t="s">
        <v>107</v>
      </c>
      <c r="CU809" s="332">
        <v>7206443</v>
      </c>
      <c r="CV809" s="282">
        <v>1</v>
      </c>
    </row>
    <row r="810" spans="1:100" ht="63.75">
      <c r="A810" s="28">
        <v>1067</v>
      </c>
      <c r="B810" s="29" t="s">
        <v>1130</v>
      </c>
      <c r="C810" s="182" t="s">
        <v>4</v>
      </c>
      <c r="D810" s="29" t="s">
        <v>1112</v>
      </c>
      <c r="E810" s="42" t="s">
        <v>1113</v>
      </c>
      <c r="F810" s="42" t="s">
        <v>107</v>
      </c>
      <c r="G810" s="42" t="s">
        <v>2095</v>
      </c>
      <c r="H810" s="40" t="s">
        <v>1318</v>
      </c>
      <c r="I810" s="28">
        <v>25761016</v>
      </c>
      <c r="J810" s="70" t="s">
        <v>2195</v>
      </c>
      <c r="K810" s="31" t="s">
        <v>107</v>
      </c>
      <c r="L810" s="28">
        <v>150</v>
      </c>
      <c r="M810" s="203" t="s">
        <v>107</v>
      </c>
      <c r="N810" s="34">
        <v>117000000</v>
      </c>
      <c r="O810" s="28" t="s">
        <v>107</v>
      </c>
      <c r="P810" s="28" t="s">
        <v>2415</v>
      </c>
      <c r="Q810" s="28" t="s">
        <v>360</v>
      </c>
      <c r="R810" s="33" t="s">
        <v>843</v>
      </c>
      <c r="S810" s="28">
        <v>6000</v>
      </c>
      <c r="T810" s="28">
        <v>2350</v>
      </c>
      <c r="U810" s="28">
        <v>3650</v>
      </c>
      <c r="V810" s="28" t="s">
        <v>1125</v>
      </c>
      <c r="W810" s="28" t="str">
        <f t="shared" si="12"/>
        <v>N.A.</v>
      </c>
      <c r="X810" s="57" t="s">
        <v>2412</v>
      </c>
      <c r="Y810" s="255">
        <v>0.05</v>
      </c>
      <c r="Z810" s="255">
        <v>0.05</v>
      </c>
      <c r="AA810" s="255">
        <v>0.05</v>
      </c>
      <c r="AB810" s="255">
        <v>0.08</v>
      </c>
      <c r="AC810" s="255">
        <v>0.1</v>
      </c>
      <c r="AD810" s="255">
        <v>0.1</v>
      </c>
      <c r="AE810" s="28" t="s">
        <v>1251</v>
      </c>
      <c r="AF810" s="28" t="s">
        <v>1251</v>
      </c>
      <c r="AG810" s="28" t="s">
        <v>1251</v>
      </c>
      <c r="AH810" s="90">
        <v>0.5</v>
      </c>
      <c r="AI810" s="38">
        <v>9049625</v>
      </c>
      <c r="AJ810" s="38">
        <v>110402</v>
      </c>
      <c r="AK810" s="38">
        <v>1070370</v>
      </c>
      <c r="AL810" s="38">
        <v>869171</v>
      </c>
      <c r="AM810" s="38" t="s">
        <v>107</v>
      </c>
      <c r="AN810" s="38">
        <v>1478747</v>
      </c>
      <c r="AO810" s="38">
        <v>168040</v>
      </c>
      <c r="AP810" s="38">
        <v>1646788</v>
      </c>
      <c r="AQ810" s="38">
        <v>110402</v>
      </c>
      <c r="AR810" s="38">
        <v>741391</v>
      </c>
      <c r="AS810" s="38">
        <v>43110268</v>
      </c>
      <c r="AT810" s="38">
        <v>44307985</v>
      </c>
      <c r="AU810" s="38" t="s">
        <v>107</v>
      </c>
      <c r="AV810" s="38" t="s">
        <v>107</v>
      </c>
      <c r="AW810" s="38" t="s">
        <v>107</v>
      </c>
      <c r="AX810" s="38">
        <v>4347184</v>
      </c>
      <c r="AY810" s="38">
        <v>1008237</v>
      </c>
      <c r="AZ810" s="38">
        <v>2260973</v>
      </c>
      <c r="BA810" s="38">
        <v>2260973</v>
      </c>
      <c r="BB810" s="38">
        <v>1008237</v>
      </c>
      <c r="BC810" s="38">
        <v>504119</v>
      </c>
      <c r="BD810" s="38">
        <v>420099</v>
      </c>
      <c r="BE810" s="38">
        <v>1340956</v>
      </c>
      <c r="BF810" s="38">
        <v>2028064</v>
      </c>
      <c r="BG810" s="38">
        <v>4780437</v>
      </c>
      <c r="BH810" s="38">
        <v>168040</v>
      </c>
      <c r="BI810" s="38">
        <v>2056804</v>
      </c>
      <c r="BJ810" s="38" t="s">
        <v>107</v>
      </c>
      <c r="BK810" s="38" t="s">
        <v>107</v>
      </c>
      <c r="BL810" s="38" t="s">
        <v>107</v>
      </c>
      <c r="BM810" s="38" t="s">
        <v>107</v>
      </c>
      <c r="BN810" s="38">
        <v>7673078</v>
      </c>
      <c r="BO810" s="38">
        <v>201647</v>
      </c>
      <c r="BP810" s="38">
        <v>5692508</v>
      </c>
      <c r="BQ810" s="38">
        <v>7361177</v>
      </c>
      <c r="BR810" s="38">
        <v>9209883</v>
      </c>
      <c r="BS810" s="38">
        <v>336079</v>
      </c>
      <c r="BT810" s="330" t="s">
        <v>107</v>
      </c>
      <c r="BU810" s="38" t="s">
        <v>107</v>
      </c>
      <c r="BV810" s="38" t="s">
        <v>107</v>
      </c>
      <c r="BW810" s="38" t="s">
        <v>107</v>
      </c>
      <c r="BX810" s="38" t="s">
        <v>107</v>
      </c>
      <c r="BY810" s="51" t="s">
        <v>107</v>
      </c>
      <c r="BZ810" s="51" t="s">
        <v>107</v>
      </c>
      <c r="CA810" s="51" t="s">
        <v>107</v>
      </c>
      <c r="CB810" s="51" t="s">
        <v>107</v>
      </c>
      <c r="CC810" s="51" t="s">
        <v>107</v>
      </c>
      <c r="CD810" s="85" t="s">
        <v>107</v>
      </c>
      <c r="CE810" s="85" t="s">
        <v>107</v>
      </c>
      <c r="CF810" s="85" t="s">
        <v>107</v>
      </c>
      <c r="CG810" s="85" t="s">
        <v>107</v>
      </c>
      <c r="CH810" s="85" t="s">
        <v>107</v>
      </c>
      <c r="CI810" s="85" t="s">
        <v>107</v>
      </c>
      <c r="CJ810" s="85" t="s">
        <v>107</v>
      </c>
      <c r="CK810" s="85" t="s">
        <v>107</v>
      </c>
      <c r="CL810" s="85" t="s">
        <v>107</v>
      </c>
      <c r="CM810" s="41" t="s">
        <v>173</v>
      </c>
      <c r="CN810" s="41" t="s">
        <v>173</v>
      </c>
      <c r="CO810" s="41" t="s">
        <v>173</v>
      </c>
      <c r="CP810" s="41" t="s">
        <v>176</v>
      </c>
      <c r="CQ810" s="41" t="s">
        <v>176</v>
      </c>
      <c r="CR810" s="41" t="s">
        <v>173</v>
      </c>
      <c r="CS810" s="28" t="s">
        <v>107</v>
      </c>
      <c r="CT810" s="39" t="s">
        <v>107</v>
      </c>
      <c r="CU810" s="332">
        <v>23122679</v>
      </c>
      <c r="CV810" s="282">
        <v>1</v>
      </c>
    </row>
    <row r="811" spans="1:100" ht="63.75">
      <c r="A811" s="28">
        <v>1068</v>
      </c>
      <c r="B811" s="29" t="s">
        <v>1130</v>
      </c>
      <c r="C811" s="182" t="s">
        <v>4</v>
      </c>
      <c r="D811" s="29" t="s">
        <v>1112</v>
      </c>
      <c r="E811" s="42" t="s">
        <v>1113</v>
      </c>
      <c r="F811" s="42" t="s">
        <v>107</v>
      </c>
      <c r="G811" s="42" t="s">
        <v>2097</v>
      </c>
      <c r="H811" s="40" t="s">
        <v>1318</v>
      </c>
      <c r="I811" s="28">
        <v>25761017</v>
      </c>
      <c r="J811" s="70" t="s">
        <v>2196</v>
      </c>
      <c r="K811" s="31" t="s">
        <v>107</v>
      </c>
      <c r="L811" s="28">
        <v>150</v>
      </c>
      <c r="M811" s="203" t="s">
        <v>107</v>
      </c>
      <c r="N811" s="34">
        <v>121000000</v>
      </c>
      <c r="O811" s="28" t="s">
        <v>107</v>
      </c>
      <c r="P811" s="28" t="s">
        <v>2415</v>
      </c>
      <c r="Q811" s="28" t="s">
        <v>360</v>
      </c>
      <c r="R811" s="33" t="s">
        <v>843</v>
      </c>
      <c r="S811" s="28">
        <v>7000</v>
      </c>
      <c r="T811" s="28">
        <v>2400</v>
      </c>
      <c r="U811" s="28">
        <v>4600</v>
      </c>
      <c r="V811" s="28" t="s">
        <v>1125</v>
      </c>
      <c r="W811" s="28" t="str">
        <f t="shared" si="12"/>
        <v>N.A.</v>
      </c>
      <c r="X811" s="57" t="s">
        <v>2412</v>
      </c>
      <c r="Y811" s="255">
        <v>0.06</v>
      </c>
      <c r="Z811" s="255">
        <v>0.05</v>
      </c>
      <c r="AA811" s="255">
        <v>0.05</v>
      </c>
      <c r="AB811" s="255">
        <v>0.08</v>
      </c>
      <c r="AC811" s="255">
        <v>0.1</v>
      </c>
      <c r="AD811" s="255">
        <v>0.1</v>
      </c>
      <c r="AE811" s="28" t="s">
        <v>1251</v>
      </c>
      <c r="AF811" s="28" t="s">
        <v>1251</v>
      </c>
      <c r="AG811" s="28" t="s">
        <v>1251</v>
      </c>
      <c r="AH811" s="90">
        <v>0.5</v>
      </c>
      <c r="AI811" s="38">
        <v>9049625</v>
      </c>
      <c r="AJ811" s="38">
        <v>110402</v>
      </c>
      <c r="AK811" s="38">
        <v>1070370</v>
      </c>
      <c r="AL811" s="38">
        <v>869171</v>
      </c>
      <c r="AM811" s="38" t="s">
        <v>107</v>
      </c>
      <c r="AN811" s="38">
        <v>1478747</v>
      </c>
      <c r="AO811" s="38">
        <v>168040</v>
      </c>
      <c r="AP811" s="38">
        <v>1646788</v>
      </c>
      <c r="AQ811" s="38">
        <v>110402</v>
      </c>
      <c r="AR811" s="38">
        <v>741391</v>
      </c>
      <c r="AS811" s="38">
        <v>43110268</v>
      </c>
      <c r="AT811" s="38">
        <v>44307985</v>
      </c>
      <c r="AU811" s="38" t="s">
        <v>107</v>
      </c>
      <c r="AV811" s="38" t="s">
        <v>107</v>
      </c>
      <c r="AW811" s="38" t="s">
        <v>107</v>
      </c>
      <c r="AX811" s="38">
        <v>4347184</v>
      </c>
      <c r="AY811" s="38">
        <v>1008237</v>
      </c>
      <c r="AZ811" s="38">
        <v>2260973</v>
      </c>
      <c r="BA811" s="38">
        <v>2260973</v>
      </c>
      <c r="BB811" s="38">
        <v>1008237</v>
      </c>
      <c r="BC811" s="38">
        <v>504119</v>
      </c>
      <c r="BD811" s="38">
        <v>420099</v>
      </c>
      <c r="BE811" s="38">
        <v>1340956</v>
      </c>
      <c r="BF811" s="38">
        <v>2028064</v>
      </c>
      <c r="BG811" s="38">
        <v>4780437</v>
      </c>
      <c r="BH811" s="38">
        <v>168040</v>
      </c>
      <c r="BI811" s="38">
        <v>2056804</v>
      </c>
      <c r="BJ811" s="38" t="s">
        <v>107</v>
      </c>
      <c r="BK811" s="38" t="s">
        <v>107</v>
      </c>
      <c r="BL811" s="38" t="s">
        <v>107</v>
      </c>
      <c r="BM811" s="38" t="s">
        <v>107</v>
      </c>
      <c r="BN811" s="38">
        <v>7673078</v>
      </c>
      <c r="BO811" s="38">
        <v>201647</v>
      </c>
      <c r="BP811" s="38">
        <v>5692508</v>
      </c>
      <c r="BQ811" s="38">
        <v>7361177</v>
      </c>
      <c r="BR811" s="38">
        <v>9209883</v>
      </c>
      <c r="BS811" s="38">
        <v>336079</v>
      </c>
      <c r="BT811" s="330" t="s">
        <v>107</v>
      </c>
      <c r="BU811" s="38" t="s">
        <v>107</v>
      </c>
      <c r="BV811" s="38" t="s">
        <v>107</v>
      </c>
      <c r="BW811" s="38" t="s">
        <v>107</v>
      </c>
      <c r="BX811" s="38" t="s">
        <v>107</v>
      </c>
      <c r="BY811" s="85" t="s">
        <v>107</v>
      </c>
      <c r="BZ811" s="85" t="s">
        <v>107</v>
      </c>
      <c r="CA811" s="85" t="s">
        <v>107</v>
      </c>
      <c r="CB811" s="85" t="s">
        <v>107</v>
      </c>
      <c r="CC811" s="85" t="s">
        <v>107</v>
      </c>
      <c r="CD811" s="85" t="s">
        <v>107</v>
      </c>
      <c r="CE811" s="85" t="s">
        <v>107</v>
      </c>
      <c r="CF811" s="85" t="s">
        <v>107</v>
      </c>
      <c r="CG811" s="85" t="s">
        <v>107</v>
      </c>
      <c r="CH811" s="85" t="s">
        <v>107</v>
      </c>
      <c r="CI811" s="85" t="s">
        <v>107</v>
      </c>
      <c r="CJ811" s="85" t="s">
        <v>107</v>
      </c>
      <c r="CK811" s="85" t="s">
        <v>107</v>
      </c>
      <c r="CL811" s="85" t="s">
        <v>107</v>
      </c>
      <c r="CM811" s="41" t="s">
        <v>173</v>
      </c>
      <c r="CN811" s="41" t="s">
        <v>173</v>
      </c>
      <c r="CO811" s="41" t="s">
        <v>173</v>
      </c>
      <c r="CP811" s="41" t="s">
        <v>176</v>
      </c>
      <c r="CQ811" s="41" t="s">
        <v>176</v>
      </c>
      <c r="CR811" s="41" t="s">
        <v>173</v>
      </c>
      <c r="CS811" s="28" t="s">
        <v>107</v>
      </c>
      <c r="CT811" s="39" t="s">
        <v>107</v>
      </c>
      <c r="CU811" s="332">
        <v>23730820</v>
      </c>
      <c r="CV811" s="282">
        <v>1</v>
      </c>
    </row>
    <row r="812" spans="1:100" ht="25.5">
      <c r="A812" s="28">
        <v>1069</v>
      </c>
      <c r="B812" s="203" t="s">
        <v>104</v>
      </c>
      <c r="C812" s="223" t="s">
        <v>0</v>
      </c>
      <c r="D812" s="29" t="s">
        <v>337</v>
      </c>
      <c r="E812" s="42" t="s">
        <v>338</v>
      </c>
      <c r="F812" s="42" t="s">
        <v>107</v>
      </c>
      <c r="G812" s="29" t="s">
        <v>2197</v>
      </c>
      <c r="H812" s="42" t="s">
        <v>109</v>
      </c>
      <c r="I812" s="66">
        <v>1606265</v>
      </c>
      <c r="J812" s="70" t="s">
        <v>2198</v>
      </c>
      <c r="K812" s="31" t="s">
        <v>366</v>
      </c>
      <c r="L812" s="32">
        <v>105</v>
      </c>
      <c r="M812" s="33">
        <v>5</v>
      </c>
      <c r="N812" s="50">
        <v>100000000</v>
      </c>
      <c r="O812" s="28" t="s">
        <v>338</v>
      </c>
      <c r="P812" s="28" t="s">
        <v>130</v>
      </c>
      <c r="Q812" s="28" t="s">
        <v>112</v>
      </c>
      <c r="R812" s="28" t="s">
        <v>107</v>
      </c>
      <c r="S812" s="28" t="s">
        <v>107</v>
      </c>
      <c r="T812" s="42" t="s">
        <v>107</v>
      </c>
      <c r="U812" s="28" t="s">
        <v>107</v>
      </c>
      <c r="V812" s="28" t="s">
        <v>107</v>
      </c>
      <c r="W812" s="28" t="str">
        <f t="shared" si="12"/>
        <v>N.A.</v>
      </c>
      <c r="X812" s="57" t="s">
        <v>2412</v>
      </c>
      <c r="Y812" s="255">
        <v>0.06</v>
      </c>
      <c r="Z812" s="255">
        <v>0.06</v>
      </c>
      <c r="AA812" s="255">
        <v>0.06</v>
      </c>
      <c r="AB812" s="255">
        <v>0.06</v>
      </c>
      <c r="AC812" s="255">
        <v>7.0000000000000007E-2</v>
      </c>
      <c r="AD812" s="255">
        <v>0.08</v>
      </c>
      <c r="AE812" s="28" t="s">
        <v>113</v>
      </c>
      <c r="AF812" s="28" t="s">
        <v>113</v>
      </c>
      <c r="AG812" s="28" t="s">
        <v>113</v>
      </c>
      <c r="AH812" s="37">
        <v>1</v>
      </c>
      <c r="AI812" s="38">
        <v>8689479</v>
      </c>
      <c r="AJ812" s="38">
        <v>535272</v>
      </c>
      <c r="AK812" s="38">
        <v>764674</v>
      </c>
      <c r="AL812" s="38" t="s">
        <v>107</v>
      </c>
      <c r="AM812" s="38" t="s">
        <v>107</v>
      </c>
      <c r="AN812" s="38">
        <v>11547654</v>
      </c>
      <c r="AO812" s="38">
        <v>527502</v>
      </c>
      <c r="AP812" s="38">
        <v>2</v>
      </c>
      <c r="AQ812" s="38">
        <v>128475</v>
      </c>
      <c r="AR812" s="38">
        <v>2</v>
      </c>
      <c r="AS812" s="38" t="s">
        <v>107</v>
      </c>
      <c r="AT812" s="38" t="s">
        <v>107</v>
      </c>
      <c r="AU812" s="38" t="s">
        <v>107</v>
      </c>
      <c r="AV812" s="38" t="s">
        <v>107</v>
      </c>
      <c r="AW812" s="38" t="s">
        <v>107</v>
      </c>
      <c r="AX812" s="38">
        <v>4600313</v>
      </c>
      <c r="AY812" s="38">
        <v>5780609</v>
      </c>
      <c r="AZ812" s="38">
        <v>2891625</v>
      </c>
      <c r="BA812" s="38">
        <v>4089166</v>
      </c>
      <c r="BB812" s="38">
        <v>2</v>
      </c>
      <c r="BC812" s="38">
        <v>1533438</v>
      </c>
      <c r="BD812" s="38">
        <v>173454</v>
      </c>
      <c r="BE812" s="38">
        <v>1970774</v>
      </c>
      <c r="BF812" s="38">
        <v>1360990</v>
      </c>
      <c r="BG812" s="38">
        <v>4896777</v>
      </c>
      <c r="BH812" s="38">
        <v>130091</v>
      </c>
      <c r="BI812" s="38">
        <v>2146812</v>
      </c>
      <c r="BJ812" s="38" t="s">
        <v>107</v>
      </c>
      <c r="BK812" s="38" t="s">
        <v>107</v>
      </c>
      <c r="BL812" s="38" t="s">
        <v>107</v>
      </c>
      <c r="BM812" s="38">
        <v>2044583</v>
      </c>
      <c r="BN812" s="38">
        <v>7892091</v>
      </c>
      <c r="BO812" s="38">
        <v>130091</v>
      </c>
      <c r="BP812" s="38" t="s">
        <v>107</v>
      </c>
      <c r="BQ812" s="38" t="s">
        <v>107</v>
      </c>
      <c r="BR812" s="38">
        <v>2</v>
      </c>
      <c r="BS812" s="38">
        <v>1011820</v>
      </c>
      <c r="BT812" s="330" t="s">
        <v>107</v>
      </c>
      <c r="BU812" s="38" t="s">
        <v>107</v>
      </c>
      <c r="BV812" s="38" t="s">
        <v>107</v>
      </c>
      <c r="BW812" s="38" t="s">
        <v>107</v>
      </c>
      <c r="BX812" s="38" t="s">
        <v>107</v>
      </c>
      <c r="BY812" s="41" t="s">
        <v>113</v>
      </c>
      <c r="BZ812" s="41" t="s">
        <v>113</v>
      </c>
      <c r="CA812" s="41" t="s">
        <v>114</v>
      </c>
      <c r="CB812" s="41" t="s">
        <v>114</v>
      </c>
      <c r="CC812" s="41" t="s">
        <v>113</v>
      </c>
      <c r="CD812" s="41" t="s">
        <v>114</v>
      </c>
      <c r="CE812" s="41" t="s">
        <v>114</v>
      </c>
      <c r="CF812" s="42" t="s">
        <v>107</v>
      </c>
      <c r="CG812" s="28" t="s">
        <v>107</v>
      </c>
      <c r="CH812" s="28" t="s">
        <v>107</v>
      </c>
      <c r="CI812" s="28" t="s">
        <v>107</v>
      </c>
      <c r="CJ812" s="28" t="s">
        <v>107</v>
      </c>
      <c r="CK812" s="28" t="s">
        <v>107</v>
      </c>
      <c r="CL812" s="28" t="s">
        <v>107</v>
      </c>
      <c r="CM812" s="28" t="s">
        <v>107</v>
      </c>
      <c r="CN812" s="28" t="s">
        <v>107</v>
      </c>
      <c r="CO812" s="28" t="s">
        <v>107</v>
      </c>
      <c r="CP812" s="28" t="s">
        <v>107</v>
      </c>
      <c r="CQ812" s="28" t="s">
        <v>107</v>
      </c>
      <c r="CR812" s="28" t="s">
        <v>107</v>
      </c>
      <c r="CS812" s="28" t="s">
        <v>107</v>
      </c>
      <c r="CT812" s="28" t="s">
        <v>107</v>
      </c>
      <c r="CU812" s="332">
        <v>9934422</v>
      </c>
      <c r="CV812" s="282">
        <v>1</v>
      </c>
    </row>
    <row r="813" spans="1:100" ht="25.5">
      <c r="A813" s="28">
        <v>1070</v>
      </c>
      <c r="B813" s="29" t="s">
        <v>325</v>
      </c>
      <c r="C813" s="187" t="s">
        <v>3</v>
      </c>
      <c r="D813" s="29" t="s">
        <v>977</v>
      </c>
      <c r="E813" s="42" t="s">
        <v>978</v>
      </c>
      <c r="F813" s="42" t="s">
        <v>982</v>
      </c>
      <c r="G813" s="29" t="s">
        <v>2199</v>
      </c>
      <c r="H813" s="42" t="s">
        <v>2200</v>
      </c>
      <c r="I813" s="66" t="s">
        <v>107</v>
      </c>
      <c r="J813" s="70" t="s">
        <v>2201</v>
      </c>
      <c r="K813" s="31" t="s">
        <v>107</v>
      </c>
      <c r="L813" s="56">
        <v>127</v>
      </c>
      <c r="M813" s="33" t="s">
        <v>107</v>
      </c>
      <c r="N813" s="50">
        <v>165000000</v>
      </c>
      <c r="O813" s="33" t="s">
        <v>338</v>
      </c>
      <c r="P813" s="28" t="s">
        <v>2415</v>
      </c>
      <c r="Q813" s="28" t="s">
        <v>112</v>
      </c>
      <c r="R813" s="28" t="s">
        <v>107</v>
      </c>
      <c r="S813" s="28" t="s">
        <v>107</v>
      </c>
      <c r="T813" s="42" t="s">
        <v>107</v>
      </c>
      <c r="U813" s="28" t="s">
        <v>107</v>
      </c>
      <c r="V813" s="28" t="s">
        <v>107</v>
      </c>
      <c r="W813" s="28">
        <f t="shared" si="12"/>
        <v>288849920</v>
      </c>
      <c r="X813" s="57" t="s">
        <v>2413</v>
      </c>
      <c r="Y813" s="255">
        <v>0.05</v>
      </c>
      <c r="Z813" s="255">
        <v>0.05</v>
      </c>
      <c r="AA813" s="255">
        <v>0.05</v>
      </c>
      <c r="AB813" s="255">
        <v>0.05</v>
      </c>
      <c r="AC813" s="255">
        <v>0.05</v>
      </c>
      <c r="AD813" s="255">
        <v>0.06</v>
      </c>
      <c r="AE813" s="28" t="s">
        <v>113</v>
      </c>
      <c r="AF813" s="28" t="s">
        <v>113</v>
      </c>
      <c r="AG813" s="28" t="s">
        <v>113</v>
      </c>
      <c r="AH813" s="37">
        <v>0.5</v>
      </c>
      <c r="AI813" s="38">
        <v>8689479</v>
      </c>
      <c r="AJ813" s="38">
        <v>756945</v>
      </c>
      <c r="AK813" s="38">
        <v>619319</v>
      </c>
      <c r="AL813" s="38" t="s">
        <v>107</v>
      </c>
      <c r="AM813" s="38">
        <v>4816921</v>
      </c>
      <c r="AN813" s="38">
        <v>8078664</v>
      </c>
      <c r="AO813" s="38">
        <v>481692</v>
      </c>
      <c r="AP813" s="38">
        <v>894571</v>
      </c>
      <c r="AQ813" s="38">
        <v>48169</v>
      </c>
      <c r="AR813" s="38">
        <v>385354</v>
      </c>
      <c r="AS813" s="38" t="s">
        <v>107</v>
      </c>
      <c r="AT813" s="38" t="s">
        <v>107</v>
      </c>
      <c r="AU813" s="38" t="s">
        <v>107</v>
      </c>
      <c r="AV813" s="38" t="s">
        <v>107</v>
      </c>
      <c r="AW813" s="38" t="s">
        <v>107</v>
      </c>
      <c r="AX813" s="38">
        <v>4816921</v>
      </c>
      <c r="AY813" s="38">
        <v>3027779</v>
      </c>
      <c r="AZ813" s="38">
        <v>1307450</v>
      </c>
      <c r="BA813" s="38">
        <v>3303031</v>
      </c>
      <c r="BB813" s="38">
        <v>302778</v>
      </c>
      <c r="BC813" s="38">
        <v>522980</v>
      </c>
      <c r="BD813" s="38">
        <v>302778</v>
      </c>
      <c r="BE813" s="38">
        <v>894571</v>
      </c>
      <c r="BF813" s="38">
        <v>1032198</v>
      </c>
      <c r="BG813" s="38">
        <v>2133207</v>
      </c>
      <c r="BH813" s="38">
        <v>206440</v>
      </c>
      <c r="BI813" s="38">
        <v>1307450</v>
      </c>
      <c r="BJ813" s="38">
        <v>233965</v>
      </c>
      <c r="BK813" s="38" t="s">
        <v>107</v>
      </c>
      <c r="BL813" s="38" t="s">
        <v>107</v>
      </c>
      <c r="BM813" s="38" t="s">
        <v>107</v>
      </c>
      <c r="BN813" s="38">
        <v>6878563</v>
      </c>
      <c r="BO813" s="38">
        <v>178914</v>
      </c>
      <c r="BP813" s="38">
        <v>3027779</v>
      </c>
      <c r="BQ813" s="38">
        <v>6193185</v>
      </c>
      <c r="BR813" s="38">
        <v>0</v>
      </c>
      <c r="BS813" s="38">
        <v>481692</v>
      </c>
      <c r="BT813" s="330">
        <v>123849920</v>
      </c>
      <c r="BU813" s="38" t="s">
        <v>107</v>
      </c>
      <c r="BV813" s="38">
        <v>6549266</v>
      </c>
      <c r="BW813" s="38">
        <v>20179812</v>
      </c>
      <c r="BX813" s="38" t="s">
        <v>107</v>
      </c>
      <c r="BY813" s="41" t="s">
        <v>2202</v>
      </c>
      <c r="BZ813" s="41" t="s">
        <v>2202</v>
      </c>
      <c r="CA813" s="41" t="s">
        <v>2202</v>
      </c>
      <c r="CB813" s="41" t="s">
        <v>173</v>
      </c>
      <c r="CC813" s="41" t="s">
        <v>173</v>
      </c>
      <c r="CD813" s="41" t="s">
        <v>173</v>
      </c>
      <c r="CE813" s="41" t="s">
        <v>173</v>
      </c>
      <c r="CF813" s="42" t="s">
        <v>905</v>
      </c>
      <c r="CG813" s="42" t="s">
        <v>905</v>
      </c>
      <c r="CH813" s="42" t="s">
        <v>905</v>
      </c>
      <c r="CI813" s="42" t="s">
        <v>905</v>
      </c>
      <c r="CJ813" s="42" t="s">
        <v>905</v>
      </c>
      <c r="CK813" s="42" t="s">
        <v>905</v>
      </c>
      <c r="CL813" s="42" t="s">
        <v>905</v>
      </c>
      <c r="CM813" s="42" t="s">
        <v>905</v>
      </c>
      <c r="CN813" s="42" t="s">
        <v>905</v>
      </c>
      <c r="CO813" s="42" t="s">
        <v>905</v>
      </c>
      <c r="CP813" s="42" t="s">
        <v>905</v>
      </c>
      <c r="CQ813" s="42" t="s">
        <v>905</v>
      </c>
      <c r="CR813" s="42" t="s">
        <v>905</v>
      </c>
      <c r="CS813" s="42" t="s">
        <v>905</v>
      </c>
      <c r="CT813" s="42" t="s">
        <v>905</v>
      </c>
      <c r="CU813" s="332">
        <v>16988605</v>
      </c>
      <c r="CV813" s="282">
        <v>1</v>
      </c>
    </row>
    <row r="814" spans="1:100" ht="25.5">
      <c r="A814" s="28">
        <v>1071</v>
      </c>
      <c r="B814" s="29" t="s">
        <v>325</v>
      </c>
      <c r="C814" s="187" t="s">
        <v>3</v>
      </c>
      <c r="D814" s="29" t="s">
        <v>977</v>
      </c>
      <c r="E814" s="42" t="s">
        <v>986</v>
      </c>
      <c r="F814" s="42" t="s">
        <v>982</v>
      </c>
      <c r="G814" s="29" t="s">
        <v>2199</v>
      </c>
      <c r="H814" s="42" t="s">
        <v>2200</v>
      </c>
      <c r="I814" s="66" t="s">
        <v>107</v>
      </c>
      <c r="J814" s="70" t="s">
        <v>2203</v>
      </c>
      <c r="K814" s="31" t="s">
        <v>107</v>
      </c>
      <c r="L814" s="56">
        <v>127</v>
      </c>
      <c r="M814" s="33" t="s">
        <v>107</v>
      </c>
      <c r="N814" s="50">
        <v>165000000</v>
      </c>
      <c r="O814" s="33" t="s">
        <v>338</v>
      </c>
      <c r="P814" s="28" t="s">
        <v>2415</v>
      </c>
      <c r="Q814" s="28" t="s">
        <v>112</v>
      </c>
      <c r="R814" s="28" t="s">
        <v>107</v>
      </c>
      <c r="S814" s="28" t="s">
        <v>107</v>
      </c>
      <c r="T814" s="42" t="s">
        <v>107</v>
      </c>
      <c r="U814" s="28" t="s">
        <v>107</v>
      </c>
      <c r="V814" s="28" t="s">
        <v>107</v>
      </c>
      <c r="W814" s="28">
        <f t="shared" si="12"/>
        <v>396212208</v>
      </c>
      <c r="X814" s="57" t="s">
        <v>2413</v>
      </c>
      <c r="Y814" s="255">
        <v>0.05</v>
      </c>
      <c r="Z814" s="255">
        <v>0.05</v>
      </c>
      <c r="AA814" s="255">
        <v>0.05</v>
      </c>
      <c r="AB814" s="255">
        <v>0.05</v>
      </c>
      <c r="AC814" s="255">
        <v>0.05</v>
      </c>
      <c r="AD814" s="255">
        <v>0.06</v>
      </c>
      <c r="AE814" s="28" t="s">
        <v>113</v>
      </c>
      <c r="AF814" s="28" t="s">
        <v>113</v>
      </c>
      <c r="AG814" s="28" t="s">
        <v>113</v>
      </c>
      <c r="AH814" s="37">
        <v>0.5</v>
      </c>
      <c r="AI814" s="38">
        <v>8689479</v>
      </c>
      <c r="AJ814" s="38">
        <v>756945</v>
      </c>
      <c r="AK814" s="38">
        <v>619319</v>
      </c>
      <c r="AL814" s="38" t="s">
        <v>107</v>
      </c>
      <c r="AM814" s="38">
        <v>4816921</v>
      </c>
      <c r="AN814" s="38">
        <v>8078664</v>
      </c>
      <c r="AO814" s="38">
        <v>481692</v>
      </c>
      <c r="AP814" s="38">
        <v>894571</v>
      </c>
      <c r="AQ814" s="38">
        <v>48169</v>
      </c>
      <c r="AR814" s="38">
        <v>385354</v>
      </c>
      <c r="AS814" s="38" t="s">
        <v>107</v>
      </c>
      <c r="AT814" s="38" t="s">
        <v>107</v>
      </c>
      <c r="AU814" s="38" t="s">
        <v>107</v>
      </c>
      <c r="AV814" s="38" t="s">
        <v>107</v>
      </c>
      <c r="AW814" s="38" t="s">
        <v>107</v>
      </c>
      <c r="AX814" s="38">
        <v>4816921</v>
      </c>
      <c r="AY814" s="38">
        <v>3027779</v>
      </c>
      <c r="AZ814" s="38">
        <v>1307450</v>
      </c>
      <c r="BA814" s="38">
        <v>3303031</v>
      </c>
      <c r="BB814" s="38">
        <v>302778</v>
      </c>
      <c r="BC814" s="38">
        <v>522980</v>
      </c>
      <c r="BD814" s="38">
        <v>302778</v>
      </c>
      <c r="BE814" s="38">
        <v>894571</v>
      </c>
      <c r="BF814" s="38">
        <v>1032198</v>
      </c>
      <c r="BG814" s="38">
        <v>2133207</v>
      </c>
      <c r="BH814" s="38">
        <v>206440</v>
      </c>
      <c r="BI814" s="38">
        <v>1307450</v>
      </c>
      <c r="BJ814" s="38">
        <v>233965</v>
      </c>
      <c r="BK814" s="38" t="s">
        <v>107</v>
      </c>
      <c r="BL814" s="38" t="s">
        <v>107</v>
      </c>
      <c r="BM814" s="38" t="s">
        <v>107</v>
      </c>
      <c r="BN814" s="38">
        <v>6878563</v>
      </c>
      <c r="BO814" s="38">
        <v>178914</v>
      </c>
      <c r="BP814" s="38">
        <v>3027779</v>
      </c>
      <c r="BQ814" s="38">
        <v>6193185</v>
      </c>
      <c r="BR814" s="38">
        <v>0</v>
      </c>
      <c r="BS814" s="38">
        <v>481692</v>
      </c>
      <c r="BT814" s="330">
        <v>231212208</v>
      </c>
      <c r="BU814" s="38" t="s">
        <v>107</v>
      </c>
      <c r="BV814" s="38">
        <v>6549266</v>
      </c>
      <c r="BW814" s="38">
        <v>20179812</v>
      </c>
      <c r="BX814" s="38" t="s">
        <v>107</v>
      </c>
      <c r="BY814" s="41" t="s">
        <v>2202</v>
      </c>
      <c r="BZ814" s="41" t="s">
        <v>2202</v>
      </c>
      <c r="CA814" s="41" t="s">
        <v>2202</v>
      </c>
      <c r="CB814" s="41" t="s">
        <v>173</v>
      </c>
      <c r="CC814" s="41" t="s">
        <v>173</v>
      </c>
      <c r="CD814" s="41" t="s">
        <v>173</v>
      </c>
      <c r="CE814" s="41" t="s">
        <v>173</v>
      </c>
      <c r="CF814" s="42" t="s">
        <v>905</v>
      </c>
      <c r="CG814" s="42" t="s">
        <v>905</v>
      </c>
      <c r="CH814" s="42" t="s">
        <v>905</v>
      </c>
      <c r="CI814" s="42" t="s">
        <v>905</v>
      </c>
      <c r="CJ814" s="42" t="s">
        <v>905</v>
      </c>
      <c r="CK814" s="42" t="s">
        <v>905</v>
      </c>
      <c r="CL814" s="42" t="s">
        <v>905</v>
      </c>
      <c r="CM814" s="42" t="s">
        <v>905</v>
      </c>
      <c r="CN814" s="42" t="s">
        <v>905</v>
      </c>
      <c r="CO814" s="42" t="s">
        <v>905</v>
      </c>
      <c r="CP814" s="42" t="s">
        <v>905</v>
      </c>
      <c r="CQ814" s="42" t="s">
        <v>905</v>
      </c>
      <c r="CR814" s="42" t="s">
        <v>905</v>
      </c>
      <c r="CS814" s="42" t="s">
        <v>905</v>
      </c>
      <c r="CT814" s="42" t="s">
        <v>905</v>
      </c>
      <c r="CU814" s="332">
        <v>16988605</v>
      </c>
      <c r="CV814" s="282">
        <v>1</v>
      </c>
    </row>
    <row r="815" spans="1:100" ht="25.5">
      <c r="A815" s="28">
        <v>1072</v>
      </c>
      <c r="B815" s="29" t="s">
        <v>149</v>
      </c>
      <c r="C815" s="29" t="s">
        <v>3</v>
      </c>
      <c r="D815" s="29" t="s">
        <v>977</v>
      </c>
      <c r="E815" s="42" t="s">
        <v>978</v>
      </c>
      <c r="F815" s="42" t="s">
        <v>982</v>
      </c>
      <c r="G815" s="29" t="s">
        <v>2199</v>
      </c>
      <c r="H815" s="42" t="s">
        <v>2200</v>
      </c>
      <c r="I815" s="66">
        <v>6407010</v>
      </c>
      <c r="J815" s="70" t="s">
        <v>2204</v>
      </c>
      <c r="K815" s="31" t="s">
        <v>107</v>
      </c>
      <c r="L815" s="56">
        <v>127</v>
      </c>
      <c r="M815" s="33" t="s">
        <v>107</v>
      </c>
      <c r="N815" s="50">
        <v>160000000</v>
      </c>
      <c r="O815" s="33" t="s">
        <v>338</v>
      </c>
      <c r="P815" s="28" t="s">
        <v>2415</v>
      </c>
      <c r="Q815" s="28" t="s">
        <v>112</v>
      </c>
      <c r="R815" s="28" t="s">
        <v>107</v>
      </c>
      <c r="S815" s="28" t="s">
        <v>107</v>
      </c>
      <c r="T815" s="42" t="s">
        <v>107</v>
      </c>
      <c r="U815" s="28" t="s">
        <v>107</v>
      </c>
      <c r="V815" s="28" t="s">
        <v>107</v>
      </c>
      <c r="W815" s="28">
        <f t="shared" si="12"/>
        <v>294322221</v>
      </c>
      <c r="X815" s="57" t="s">
        <v>2413</v>
      </c>
      <c r="Y815" s="255">
        <v>0.03</v>
      </c>
      <c r="Z815" s="255">
        <v>0.03</v>
      </c>
      <c r="AA815" s="255">
        <v>0.03</v>
      </c>
      <c r="AB815" s="255">
        <v>0.03</v>
      </c>
      <c r="AC815" s="255">
        <v>0.04</v>
      </c>
      <c r="AD815" s="255">
        <v>0.04</v>
      </c>
      <c r="AE815" s="28" t="s">
        <v>113</v>
      </c>
      <c r="AF815" s="28" t="s">
        <v>113</v>
      </c>
      <c r="AG815" s="28" t="s">
        <v>113</v>
      </c>
      <c r="AH815" s="37">
        <v>1</v>
      </c>
      <c r="AI815" s="38" t="s">
        <v>905</v>
      </c>
      <c r="AJ815" s="38">
        <v>782205</v>
      </c>
      <c r="AK815" s="38" t="s">
        <v>905</v>
      </c>
      <c r="AL815" s="38" t="s">
        <v>905</v>
      </c>
      <c r="AM815" s="38" t="s">
        <v>905</v>
      </c>
      <c r="AN815" s="38">
        <v>9336619</v>
      </c>
      <c r="AO815" s="38" t="s">
        <v>905</v>
      </c>
      <c r="AP815" s="38">
        <v>1497353</v>
      </c>
      <c r="AQ815" s="38">
        <v>1089761</v>
      </c>
      <c r="AR815" s="38" t="s">
        <v>905</v>
      </c>
      <c r="AS815" s="38" t="s">
        <v>905</v>
      </c>
      <c r="AT815" s="38" t="s">
        <v>905</v>
      </c>
      <c r="AU815" s="38" t="s">
        <v>905</v>
      </c>
      <c r="AV815" s="38" t="s">
        <v>905</v>
      </c>
      <c r="AW815" s="38" t="s">
        <v>905</v>
      </c>
      <c r="AX815" s="38">
        <v>4982218</v>
      </c>
      <c r="AY815" s="38" t="s">
        <v>905</v>
      </c>
      <c r="AZ815" s="38">
        <v>3859722</v>
      </c>
      <c r="BA815" s="38">
        <v>5680875</v>
      </c>
      <c r="BB815" s="38">
        <v>0</v>
      </c>
      <c r="BC815" s="38" t="s">
        <v>905</v>
      </c>
      <c r="BD815" s="38">
        <v>280807</v>
      </c>
      <c r="BE815" s="38" t="s">
        <v>905</v>
      </c>
      <c r="BF815" s="38" t="s">
        <v>905</v>
      </c>
      <c r="BG815" s="38">
        <v>4852746</v>
      </c>
      <c r="BH815" s="38">
        <v>205467</v>
      </c>
      <c r="BI815" s="38">
        <v>2402433</v>
      </c>
      <c r="BJ815" s="38">
        <v>1272731</v>
      </c>
      <c r="BK815" s="38" t="s">
        <v>905</v>
      </c>
      <c r="BL815" s="38" t="s">
        <v>905</v>
      </c>
      <c r="BM815" s="38" t="s">
        <v>905</v>
      </c>
      <c r="BN815" s="38">
        <v>9124700</v>
      </c>
      <c r="BO815" s="38">
        <v>175886</v>
      </c>
      <c r="BP815" s="38" t="s">
        <v>905</v>
      </c>
      <c r="BQ815" s="38" t="s">
        <v>905</v>
      </c>
      <c r="BR815" s="38">
        <v>0</v>
      </c>
      <c r="BS815" s="38">
        <v>912466</v>
      </c>
      <c r="BT815" s="330">
        <v>134322221</v>
      </c>
      <c r="BU815" s="38" t="s">
        <v>905</v>
      </c>
      <c r="BV815" s="38" t="s">
        <v>905</v>
      </c>
      <c r="BW815" s="38" t="s">
        <v>905</v>
      </c>
      <c r="BX815" s="38" t="s">
        <v>905</v>
      </c>
      <c r="BY815" s="41" t="s">
        <v>2202</v>
      </c>
      <c r="BZ815" s="41" t="s">
        <v>2202</v>
      </c>
      <c r="CA815" s="41" t="s">
        <v>2202</v>
      </c>
      <c r="CB815" s="41" t="s">
        <v>173</v>
      </c>
      <c r="CC815" s="41" t="s">
        <v>173</v>
      </c>
      <c r="CD815" s="41" t="s">
        <v>173</v>
      </c>
      <c r="CE815" s="41" t="s">
        <v>173</v>
      </c>
      <c r="CF815" s="42" t="s">
        <v>905</v>
      </c>
      <c r="CG815" s="42" t="s">
        <v>905</v>
      </c>
      <c r="CH815" s="42" t="s">
        <v>905</v>
      </c>
      <c r="CI815" s="42" t="s">
        <v>905</v>
      </c>
      <c r="CJ815" s="42" t="s">
        <v>905</v>
      </c>
      <c r="CK815" s="42" t="s">
        <v>905</v>
      </c>
      <c r="CL815" s="42" t="s">
        <v>905</v>
      </c>
      <c r="CM815" s="42" t="s">
        <v>905</v>
      </c>
      <c r="CN815" s="42" t="s">
        <v>905</v>
      </c>
      <c r="CO815" s="42" t="s">
        <v>905</v>
      </c>
      <c r="CP815" s="42" t="s">
        <v>905</v>
      </c>
      <c r="CQ815" s="42" t="s">
        <v>905</v>
      </c>
      <c r="CR815" s="42" t="s">
        <v>905</v>
      </c>
      <c r="CS815" s="42" t="s">
        <v>905</v>
      </c>
      <c r="CT815" s="42" t="s">
        <v>905</v>
      </c>
      <c r="CU815" s="332">
        <v>16988605</v>
      </c>
      <c r="CV815" s="282">
        <v>1</v>
      </c>
    </row>
    <row r="816" spans="1:100" ht="25.5">
      <c r="A816" s="28">
        <v>1073</v>
      </c>
      <c r="B816" s="29" t="s">
        <v>149</v>
      </c>
      <c r="C816" s="29" t="s">
        <v>3</v>
      </c>
      <c r="D816" s="29" t="s">
        <v>977</v>
      </c>
      <c r="E816" s="42" t="s">
        <v>986</v>
      </c>
      <c r="F816" s="42" t="s">
        <v>982</v>
      </c>
      <c r="G816" s="29" t="s">
        <v>2199</v>
      </c>
      <c r="H816" s="42" t="s">
        <v>2200</v>
      </c>
      <c r="I816" s="66">
        <v>6407010</v>
      </c>
      <c r="J816" s="70" t="s">
        <v>2205</v>
      </c>
      <c r="K816" s="31" t="s">
        <v>107</v>
      </c>
      <c r="L816" s="56">
        <v>127</v>
      </c>
      <c r="M816" s="33" t="s">
        <v>107</v>
      </c>
      <c r="N816" s="50">
        <v>160000000</v>
      </c>
      <c r="O816" s="33" t="s">
        <v>338</v>
      </c>
      <c r="P816" s="28" t="s">
        <v>2415</v>
      </c>
      <c r="Q816" s="28" t="s">
        <v>112</v>
      </c>
      <c r="R816" s="28" t="s">
        <v>107</v>
      </c>
      <c r="S816" s="28" t="s">
        <v>107</v>
      </c>
      <c r="T816" s="42" t="s">
        <v>107</v>
      </c>
      <c r="U816" s="28" t="s">
        <v>107</v>
      </c>
      <c r="V816" s="28" t="s">
        <v>107</v>
      </c>
      <c r="W816" s="28">
        <f t="shared" si="12"/>
        <v>396037880</v>
      </c>
      <c r="X816" s="57" t="s">
        <v>2414</v>
      </c>
      <c r="Y816" s="255">
        <v>0.03</v>
      </c>
      <c r="Z816" s="255">
        <v>0.03</v>
      </c>
      <c r="AA816" s="255">
        <v>0.03</v>
      </c>
      <c r="AB816" s="255">
        <v>0.03</v>
      </c>
      <c r="AC816" s="255">
        <v>0.04</v>
      </c>
      <c r="AD816" s="255">
        <v>0.04</v>
      </c>
      <c r="AE816" s="28" t="s">
        <v>113</v>
      </c>
      <c r="AF816" s="28" t="s">
        <v>113</v>
      </c>
      <c r="AG816" s="28" t="s">
        <v>113</v>
      </c>
      <c r="AH816" s="37">
        <v>1</v>
      </c>
      <c r="AI816" s="38" t="s">
        <v>905</v>
      </c>
      <c r="AJ816" s="38">
        <v>782205</v>
      </c>
      <c r="AK816" s="38" t="s">
        <v>905</v>
      </c>
      <c r="AL816" s="38" t="s">
        <v>905</v>
      </c>
      <c r="AM816" s="38" t="s">
        <v>905</v>
      </c>
      <c r="AN816" s="38">
        <v>9336619</v>
      </c>
      <c r="AO816" s="38" t="s">
        <v>905</v>
      </c>
      <c r="AP816" s="38">
        <v>1497353</v>
      </c>
      <c r="AQ816" s="38">
        <v>1089761</v>
      </c>
      <c r="AR816" s="38" t="s">
        <v>905</v>
      </c>
      <c r="AS816" s="38" t="s">
        <v>905</v>
      </c>
      <c r="AT816" s="38" t="s">
        <v>905</v>
      </c>
      <c r="AU816" s="38" t="s">
        <v>905</v>
      </c>
      <c r="AV816" s="38" t="s">
        <v>905</v>
      </c>
      <c r="AW816" s="38" t="s">
        <v>905</v>
      </c>
      <c r="AX816" s="38">
        <v>4982218</v>
      </c>
      <c r="AY816" s="38" t="s">
        <v>905</v>
      </c>
      <c r="AZ816" s="38">
        <v>3859722</v>
      </c>
      <c r="BA816" s="38">
        <v>5680875</v>
      </c>
      <c r="BB816" s="38">
        <v>0</v>
      </c>
      <c r="BC816" s="38" t="s">
        <v>905</v>
      </c>
      <c r="BD816" s="38">
        <v>280807</v>
      </c>
      <c r="BE816" s="38" t="s">
        <v>905</v>
      </c>
      <c r="BF816" s="38" t="s">
        <v>905</v>
      </c>
      <c r="BG816" s="38">
        <v>4852746</v>
      </c>
      <c r="BH816" s="38">
        <v>205467</v>
      </c>
      <c r="BI816" s="38">
        <v>2402433</v>
      </c>
      <c r="BJ816" s="38">
        <v>1272731</v>
      </c>
      <c r="BK816" s="38" t="s">
        <v>905</v>
      </c>
      <c r="BL816" s="38" t="s">
        <v>905</v>
      </c>
      <c r="BM816" s="38" t="s">
        <v>905</v>
      </c>
      <c r="BN816" s="38">
        <v>9124700</v>
      </c>
      <c r="BO816" s="38">
        <v>175886</v>
      </c>
      <c r="BP816" s="38" t="s">
        <v>905</v>
      </c>
      <c r="BQ816" s="38" t="s">
        <v>905</v>
      </c>
      <c r="BR816" s="38">
        <v>0</v>
      </c>
      <c r="BS816" s="38">
        <v>912466</v>
      </c>
      <c r="BT816" s="330">
        <v>236037880</v>
      </c>
      <c r="BU816" s="38" t="s">
        <v>905</v>
      </c>
      <c r="BV816" s="38" t="s">
        <v>905</v>
      </c>
      <c r="BW816" s="38" t="s">
        <v>905</v>
      </c>
      <c r="BX816" s="38" t="s">
        <v>905</v>
      </c>
      <c r="BY816" s="41" t="s">
        <v>2202</v>
      </c>
      <c r="BZ816" s="41" t="s">
        <v>2202</v>
      </c>
      <c r="CA816" s="41" t="s">
        <v>2202</v>
      </c>
      <c r="CB816" s="41" t="s">
        <v>173</v>
      </c>
      <c r="CC816" s="41" t="s">
        <v>173</v>
      </c>
      <c r="CD816" s="41" t="s">
        <v>173</v>
      </c>
      <c r="CE816" s="41" t="s">
        <v>173</v>
      </c>
      <c r="CF816" s="42" t="s">
        <v>905</v>
      </c>
      <c r="CG816" s="42" t="s">
        <v>905</v>
      </c>
      <c r="CH816" s="42" t="s">
        <v>905</v>
      </c>
      <c r="CI816" s="42" t="s">
        <v>905</v>
      </c>
      <c r="CJ816" s="42" t="s">
        <v>905</v>
      </c>
      <c r="CK816" s="42" t="s">
        <v>905</v>
      </c>
      <c r="CL816" s="42" t="s">
        <v>905</v>
      </c>
      <c r="CM816" s="42" t="s">
        <v>905</v>
      </c>
      <c r="CN816" s="42" t="s">
        <v>905</v>
      </c>
      <c r="CO816" s="42" t="s">
        <v>905</v>
      </c>
      <c r="CP816" s="42" t="s">
        <v>905</v>
      </c>
      <c r="CQ816" s="42" t="s">
        <v>905</v>
      </c>
      <c r="CR816" s="42" t="s">
        <v>905</v>
      </c>
      <c r="CS816" s="42" t="s">
        <v>905</v>
      </c>
      <c r="CT816" s="42" t="s">
        <v>905</v>
      </c>
      <c r="CU816" s="332">
        <v>16988605</v>
      </c>
      <c r="CV816" s="282">
        <v>1</v>
      </c>
    </row>
    <row r="817" spans="1:100" ht="38.25">
      <c r="A817" s="28">
        <v>1074</v>
      </c>
      <c r="B817" s="29" t="s">
        <v>149</v>
      </c>
      <c r="C817" s="29" t="s">
        <v>0</v>
      </c>
      <c r="D817" s="29" t="s">
        <v>665</v>
      </c>
      <c r="E817" s="42" t="s">
        <v>666</v>
      </c>
      <c r="F817" s="42" t="s">
        <v>346</v>
      </c>
      <c r="G817" s="29" t="s">
        <v>2206</v>
      </c>
      <c r="H817" s="42" t="s">
        <v>2200</v>
      </c>
      <c r="I817" s="66">
        <v>6421118</v>
      </c>
      <c r="J817" s="70" t="s">
        <v>2207</v>
      </c>
      <c r="K817" s="31" t="s">
        <v>674</v>
      </c>
      <c r="L817" s="56">
        <v>188</v>
      </c>
      <c r="M817" s="33" t="s">
        <v>107</v>
      </c>
      <c r="N817" s="50">
        <v>226000000</v>
      </c>
      <c r="O817" s="33" t="s">
        <v>346</v>
      </c>
      <c r="P817" s="28" t="s">
        <v>130</v>
      </c>
      <c r="Q817" s="28" t="s">
        <v>360</v>
      </c>
      <c r="R817" s="28" t="s">
        <v>107</v>
      </c>
      <c r="S817" s="28" t="s">
        <v>107</v>
      </c>
      <c r="T817" s="42" t="s">
        <v>107</v>
      </c>
      <c r="U817" s="28" t="s">
        <v>107</v>
      </c>
      <c r="V817" s="28" t="s">
        <v>107</v>
      </c>
      <c r="W817" s="28" t="str">
        <f t="shared" si="12"/>
        <v>N.A.</v>
      </c>
      <c r="X817" s="57" t="s">
        <v>2413</v>
      </c>
      <c r="Y817" s="255">
        <v>0.03</v>
      </c>
      <c r="Z817" s="255">
        <v>0.03</v>
      </c>
      <c r="AA817" s="255">
        <v>0.03</v>
      </c>
      <c r="AB817" s="255">
        <v>0.04</v>
      </c>
      <c r="AC817" s="255">
        <v>0.05</v>
      </c>
      <c r="AD817" s="255">
        <v>0.05</v>
      </c>
      <c r="AE817" s="28" t="s">
        <v>113</v>
      </c>
      <c r="AF817" s="28" t="s">
        <v>113</v>
      </c>
      <c r="AG817" s="28" t="s">
        <v>113</v>
      </c>
      <c r="AH817" s="37">
        <v>1</v>
      </c>
      <c r="AI817" s="38" t="s">
        <v>905</v>
      </c>
      <c r="AJ817" s="38">
        <v>782205</v>
      </c>
      <c r="AK817" s="38">
        <v>1088295</v>
      </c>
      <c r="AL817" s="38">
        <v>1310351</v>
      </c>
      <c r="AM817" s="38">
        <v>1856575</v>
      </c>
      <c r="AN817" s="38">
        <v>9336619</v>
      </c>
      <c r="AO817" s="38">
        <v>0</v>
      </c>
      <c r="AP817" s="38" t="s">
        <v>905</v>
      </c>
      <c r="AQ817" s="38">
        <v>1089761</v>
      </c>
      <c r="AR817" s="38" t="s">
        <v>905</v>
      </c>
      <c r="AS817" s="38" t="s">
        <v>905</v>
      </c>
      <c r="AT817" s="38" t="s">
        <v>905</v>
      </c>
      <c r="AU817" s="38" t="s">
        <v>905</v>
      </c>
      <c r="AV817" s="38" t="s">
        <v>905</v>
      </c>
      <c r="AW817" s="38">
        <v>2193690</v>
      </c>
      <c r="AX817" s="38">
        <v>4982218</v>
      </c>
      <c r="AY817" s="38">
        <v>5767597</v>
      </c>
      <c r="AZ817" s="38">
        <v>3859722</v>
      </c>
      <c r="BA817" s="38">
        <v>5680875</v>
      </c>
      <c r="BB817" s="38">
        <v>0</v>
      </c>
      <c r="BC817" s="38">
        <v>0</v>
      </c>
      <c r="BD817" s="38">
        <v>280807</v>
      </c>
      <c r="BE817" s="38">
        <v>2597983</v>
      </c>
      <c r="BF817" s="38">
        <v>0</v>
      </c>
      <c r="BG817" s="38">
        <v>4852746</v>
      </c>
      <c r="BH817" s="38">
        <v>205467</v>
      </c>
      <c r="BI817" s="38">
        <v>2402433</v>
      </c>
      <c r="BJ817" s="38">
        <v>1272731</v>
      </c>
      <c r="BK817" s="38">
        <v>2182697</v>
      </c>
      <c r="BL817" s="38">
        <v>2964413</v>
      </c>
      <c r="BM817" s="38">
        <v>1247570</v>
      </c>
      <c r="BN817" s="38">
        <v>9124700</v>
      </c>
      <c r="BO817" s="38">
        <v>175886</v>
      </c>
      <c r="BP817" s="38">
        <v>7621730</v>
      </c>
      <c r="BQ817" s="38">
        <v>13281840</v>
      </c>
      <c r="BR817" s="38">
        <v>0</v>
      </c>
      <c r="BS817" s="38">
        <v>912466</v>
      </c>
      <c r="BT817" s="330" t="s">
        <v>107</v>
      </c>
      <c r="BU817" s="38">
        <v>10420028</v>
      </c>
      <c r="BV817" s="38" t="s">
        <v>905</v>
      </c>
      <c r="BW817" s="38" t="s">
        <v>905</v>
      </c>
      <c r="BX817" s="38" t="s">
        <v>905</v>
      </c>
      <c r="BY817" s="41" t="s">
        <v>176</v>
      </c>
      <c r="BZ817" s="41" t="s">
        <v>176</v>
      </c>
      <c r="CA817" s="41" t="s">
        <v>176</v>
      </c>
      <c r="CB817" s="41" t="s">
        <v>173</v>
      </c>
      <c r="CC817" s="41" t="s">
        <v>176</v>
      </c>
      <c r="CD817" s="41" t="s">
        <v>176</v>
      </c>
      <c r="CE817" s="41" t="s">
        <v>173</v>
      </c>
      <c r="CF817" s="42" t="s">
        <v>905</v>
      </c>
      <c r="CG817" s="42" t="s">
        <v>905</v>
      </c>
      <c r="CH817" s="42" t="s">
        <v>905</v>
      </c>
      <c r="CI817" s="42" t="s">
        <v>905</v>
      </c>
      <c r="CJ817" s="42" t="s">
        <v>905</v>
      </c>
      <c r="CK817" s="42" t="s">
        <v>905</v>
      </c>
      <c r="CL817" s="42" t="s">
        <v>905</v>
      </c>
      <c r="CM817" s="42" t="s">
        <v>905</v>
      </c>
      <c r="CN817" s="42" t="s">
        <v>905</v>
      </c>
      <c r="CO817" s="42" t="s">
        <v>905</v>
      </c>
      <c r="CP817" s="42" t="s">
        <v>905</v>
      </c>
      <c r="CQ817" s="42" t="s">
        <v>905</v>
      </c>
      <c r="CR817" s="42" t="s">
        <v>905</v>
      </c>
      <c r="CS817" s="42" t="s">
        <v>905</v>
      </c>
      <c r="CT817" s="42" t="s">
        <v>905</v>
      </c>
      <c r="CU817" s="332">
        <v>18234317</v>
      </c>
      <c r="CV817" s="282">
        <v>1</v>
      </c>
    </row>
    <row r="818" spans="1:100" ht="38.25">
      <c r="A818" s="28">
        <v>1075</v>
      </c>
      <c r="B818" s="29" t="s">
        <v>149</v>
      </c>
      <c r="C818" s="29" t="s">
        <v>0</v>
      </c>
      <c r="D818" s="29" t="s">
        <v>665</v>
      </c>
      <c r="E818" s="42" t="s">
        <v>666</v>
      </c>
      <c r="F818" s="42" t="s">
        <v>346</v>
      </c>
      <c r="G818" s="29" t="s">
        <v>2441</v>
      </c>
      <c r="H818" s="42" t="s">
        <v>2200</v>
      </c>
      <c r="I818" s="66">
        <v>6421090</v>
      </c>
      <c r="J818" s="70" t="s">
        <v>2208</v>
      </c>
      <c r="K818" s="31" t="s">
        <v>674</v>
      </c>
      <c r="L818" s="56">
        <v>158</v>
      </c>
      <c r="M818" s="33" t="s">
        <v>107</v>
      </c>
      <c r="N818" s="218">
        <v>170000000</v>
      </c>
      <c r="O818" s="33" t="s">
        <v>346</v>
      </c>
      <c r="P818" s="28" t="s">
        <v>130</v>
      </c>
      <c r="Q818" s="28" t="s">
        <v>112</v>
      </c>
      <c r="R818" s="28" t="s">
        <v>107</v>
      </c>
      <c r="S818" s="28" t="s">
        <v>107</v>
      </c>
      <c r="T818" s="42" t="s">
        <v>107</v>
      </c>
      <c r="U818" s="28" t="s">
        <v>107</v>
      </c>
      <c r="V818" s="28" t="s">
        <v>107</v>
      </c>
      <c r="W818" s="28" t="str">
        <f t="shared" si="12"/>
        <v>N.A.</v>
      </c>
      <c r="X818" s="57" t="s">
        <v>2412</v>
      </c>
      <c r="Y818" s="255">
        <v>0.03</v>
      </c>
      <c r="Z818" s="255">
        <v>0.03</v>
      </c>
      <c r="AA818" s="255">
        <v>0.03</v>
      </c>
      <c r="AB818" s="255">
        <v>0.04</v>
      </c>
      <c r="AC818" s="255">
        <v>0.05</v>
      </c>
      <c r="AD818" s="255">
        <v>0.05</v>
      </c>
      <c r="AE818" s="28" t="s">
        <v>113</v>
      </c>
      <c r="AF818" s="28" t="s">
        <v>113</v>
      </c>
      <c r="AG818" s="28" t="s">
        <v>113</v>
      </c>
      <c r="AH818" s="37">
        <v>1</v>
      </c>
      <c r="AI818" s="38">
        <v>9558431</v>
      </c>
      <c r="AJ818" s="38">
        <v>782205</v>
      </c>
      <c r="AK818" s="38">
        <v>1088295</v>
      </c>
      <c r="AL818" s="38">
        <v>1310351</v>
      </c>
      <c r="AM818" s="38">
        <v>1856575</v>
      </c>
      <c r="AN818" s="38">
        <v>9336619</v>
      </c>
      <c r="AO818" s="38">
        <v>0</v>
      </c>
      <c r="AP818" s="38" t="s">
        <v>905</v>
      </c>
      <c r="AQ818" s="38">
        <v>1089761</v>
      </c>
      <c r="AR818" s="38" t="s">
        <v>905</v>
      </c>
      <c r="AS818" s="38" t="s">
        <v>905</v>
      </c>
      <c r="AT818" s="38" t="s">
        <v>905</v>
      </c>
      <c r="AU818" s="38" t="s">
        <v>905</v>
      </c>
      <c r="AV818" s="38" t="s">
        <v>905</v>
      </c>
      <c r="AW818" s="38">
        <v>2193690</v>
      </c>
      <c r="AX818" s="38">
        <v>4982218</v>
      </c>
      <c r="AY818" s="38">
        <v>5767597</v>
      </c>
      <c r="AZ818" s="38">
        <v>3859722</v>
      </c>
      <c r="BA818" s="38">
        <v>5680875</v>
      </c>
      <c r="BB818" s="38">
        <v>0</v>
      </c>
      <c r="BC818" s="38">
        <v>0</v>
      </c>
      <c r="BD818" s="38">
        <v>280807</v>
      </c>
      <c r="BE818" s="38">
        <v>2597983</v>
      </c>
      <c r="BF818" s="38">
        <v>1457741</v>
      </c>
      <c r="BG818" s="38">
        <v>4852746</v>
      </c>
      <c r="BH818" s="38">
        <v>205467</v>
      </c>
      <c r="BI818" s="38">
        <v>2402433</v>
      </c>
      <c r="BJ818" s="38">
        <v>1272731</v>
      </c>
      <c r="BK818" s="38">
        <v>2182697</v>
      </c>
      <c r="BL818" s="38">
        <v>2964413</v>
      </c>
      <c r="BM818" s="38">
        <v>1247570</v>
      </c>
      <c r="BN818" s="38">
        <v>9124700</v>
      </c>
      <c r="BO818" s="38">
        <v>175886</v>
      </c>
      <c r="BP818" s="38">
        <v>7621730</v>
      </c>
      <c r="BQ818" s="38">
        <v>13281840</v>
      </c>
      <c r="BR818" s="38">
        <v>0</v>
      </c>
      <c r="BS818" s="38">
        <v>912466</v>
      </c>
      <c r="BT818" s="330" t="s">
        <v>107</v>
      </c>
      <c r="BU818" s="38">
        <v>10420028</v>
      </c>
      <c r="BV818" s="38" t="s">
        <v>905</v>
      </c>
      <c r="BW818" s="38" t="s">
        <v>905</v>
      </c>
      <c r="BX818" s="38" t="s">
        <v>905</v>
      </c>
      <c r="BY818" s="41" t="s">
        <v>176</v>
      </c>
      <c r="BZ818" s="41" t="s">
        <v>176</v>
      </c>
      <c r="CA818" s="41" t="s">
        <v>176</v>
      </c>
      <c r="CB818" s="41" t="s">
        <v>173</v>
      </c>
      <c r="CC818" s="41" t="s">
        <v>176</v>
      </c>
      <c r="CD818" s="41" t="s">
        <v>173</v>
      </c>
      <c r="CE818" s="41" t="s">
        <v>173</v>
      </c>
      <c r="CF818" s="42" t="s">
        <v>905</v>
      </c>
      <c r="CG818" s="42" t="s">
        <v>905</v>
      </c>
      <c r="CH818" s="42" t="s">
        <v>905</v>
      </c>
      <c r="CI818" s="42" t="s">
        <v>905</v>
      </c>
      <c r="CJ818" s="42" t="s">
        <v>905</v>
      </c>
      <c r="CK818" s="42" t="s">
        <v>905</v>
      </c>
      <c r="CL818" s="42" t="s">
        <v>905</v>
      </c>
      <c r="CM818" s="42" t="s">
        <v>905</v>
      </c>
      <c r="CN818" s="42" t="s">
        <v>905</v>
      </c>
      <c r="CO818" s="42" t="s">
        <v>905</v>
      </c>
      <c r="CP818" s="42" t="s">
        <v>905</v>
      </c>
      <c r="CQ818" s="42" t="s">
        <v>905</v>
      </c>
      <c r="CR818" s="42" t="s">
        <v>905</v>
      </c>
      <c r="CS818" s="42" t="s">
        <v>905</v>
      </c>
      <c r="CT818" s="42" t="s">
        <v>905</v>
      </c>
      <c r="CU818" s="332">
        <v>13235998</v>
      </c>
      <c r="CV818" s="282">
        <v>1</v>
      </c>
    </row>
    <row r="819" spans="1:100" ht="51">
      <c r="A819" s="28">
        <v>1076</v>
      </c>
      <c r="B819" s="29" t="s">
        <v>149</v>
      </c>
      <c r="C819" s="29" t="s">
        <v>0</v>
      </c>
      <c r="D819" s="29" t="s">
        <v>810</v>
      </c>
      <c r="E819" s="42" t="s">
        <v>811</v>
      </c>
      <c r="F819" s="42" t="s">
        <v>107</v>
      </c>
      <c r="G819" s="29" t="s">
        <v>2199</v>
      </c>
      <c r="H819" s="42" t="s">
        <v>2200</v>
      </c>
      <c r="I819" s="66">
        <v>6407010</v>
      </c>
      <c r="J819" s="70" t="s">
        <v>2209</v>
      </c>
      <c r="K819" s="31" t="s">
        <v>107</v>
      </c>
      <c r="L819" s="56">
        <v>127</v>
      </c>
      <c r="M819" s="33">
        <v>4</v>
      </c>
      <c r="N819" s="50">
        <v>160000000</v>
      </c>
      <c r="O819" s="33" t="s">
        <v>338</v>
      </c>
      <c r="P819" s="28" t="s">
        <v>2415</v>
      </c>
      <c r="Q819" s="28" t="s">
        <v>112</v>
      </c>
      <c r="R819" s="33" t="s">
        <v>843</v>
      </c>
      <c r="S819" s="28" t="s">
        <v>107</v>
      </c>
      <c r="T819" s="42" t="s">
        <v>107</v>
      </c>
      <c r="U819" s="28" t="s">
        <v>107</v>
      </c>
      <c r="V819" s="28" t="s">
        <v>107</v>
      </c>
      <c r="W819" s="28" t="str">
        <f t="shared" si="12"/>
        <v>N.A.</v>
      </c>
      <c r="X819" s="35" t="s">
        <v>2413</v>
      </c>
      <c r="Y819" s="205">
        <v>0.03</v>
      </c>
      <c r="Z819" s="205">
        <v>0.03</v>
      </c>
      <c r="AA819" s="205">
        <v>0.03</v>
      </c>
      <c r="AB819" s="205">
        <v>0.03</v>
      </c>
      <c r="AC819" s="205">
        <v>0.04</v>
      </c>
      <c r="AD819" s="205">
        <v>0.04</v>
      </c>
      <c r="AE819" s="28" t="s">
        <v>113</v>
      </c>
      <c r="AF819" s="28" t="s">
        <v>113</v>
      </c>
      <c r="AG819" s="28" t="s">
        <v>113</v>
      </c>
      <c r="AH819" s="37">
        <v>1</v>
      </c>
      <c r="AI819" s="38" t="s">
        <v>905</v>
      </c>
      <c r="AJ819" s="38">
        <v>782205</v>
      </c>
      <c r="AK819" s="38" t="s">
        <v>905</v>
      </c>
      <c r="AL819" s="38" t="s">
        <v>905</v>
      </c>
      <c r="AM819" s="38" t="s">
        <v>905</v>
      </c>
      <c r="AN819" s="38">
        <v>9336619</v>
      </c>
      <c r="AO819" s="38" t="s">
        <v>905</v>
      </c>
      <c r="AP819" s="38">
        <v>1497353</v>
      </c>
      <c r="AQ819" s="38">
        <v>1089761</v>
      </c>
      <c r="AR819" s="38" t="s">
        <v>905</v>
      </c>
      <c r="AS819" s="38" t="s">
        <v>905</v>
      </c>
      <c r="AT819" s="38" t="s">
        <v>905</v>
      </c>
      <c r="AU819" s="38" t="s">
        <v>905</v>
      </c>
      <c r="AV819" s="38" t="s">
        <v>905</v>
      </c>
      <c r="AW819" s="38" t="s">
        <v>905</v>
      </c>
      <c r="AX819" s="38">
        <v>4982218</v>
      </c>
      <c r="AY819" s="38" t="s">
        <v>905</v>
      </c>
      <c r="AZ819" s="38">
        <v>3859722</v>
      </c>
      <c r="BA819" s="38">
        <v>5680875</v>
      </c>
      <c r="BB819" s="38">
        <v>0</v>
      </c>
      <c r="BC819" s="38" t="s">
        <v>905</v>
      </c>
      <c r="BD819" s="38">
        <v>280807</v>
      </c>
      <c r="BE819" s="38" t="s">
        <v>905</v>
      </c>
      <c r="BF819" s="38" t="s">
        <v>905</v>
      </c>
      <c r="BG819" s="38">
        <v>4852746</v>
      </c>
      <c r="BH819" s="38">
        <v>205467</v>
      </c>
      <c r="BI819" s="38">
        <v>2402433</v>
      </c>
      <c r="BJ819" s="38">
        <v>1272731</v>
      </c>
      <c r="BK819" s="38" t="s">
        <v>905</v>
      </c>
      <c r="BL819" s="38" t="s">
        <v>905</v>
      </c>
      <c r="BM819" s="38" t="s">
        <v>905</v>
      </c>
      <c r="BN819" s="38">
        <v>9124700</v>
      </c>
      <c r="BO819" s="38">
        <v>175886</v>
      </c>
      <c r="BP819" s="38" t="s">
        <v>905</v>
      </c>
      <c r="BQ819" s="38" t="s">
        <v>905</v>
      </c>
      <c r="BR819" s="38">
        <v>0</v>
      </c>
      <c r="BS819" s="38">
        <v>912466</v>
      </c>
      <c r="BT819" s="330" t="s">
        <v>107</v>
      </c>
      <c r="BU819" s="38" t="s">
        <v>905</v>
      </c>
      <c r="BV819" s="38" t="s">
        <v>905</v>
      </c>
      <c r="BW819" s="38" t="s">
        <v>905</v>
      </c>
      <c r="BX819" s="38" t="s">
        <v>905</v>
      </c>
      <c r="BY819" s="41" t="s">
        <v>2202</v>
      </c>
      <c r="BZ819" s="41" t="s">
        <v>2202</v>
      </c>
      <c r="CA819" s="41" t="s">
        <v>2202</v>
      </c>
      <c r="CB819" s="41" t="s">
        <v>173</v>
      </c>
      <c r="CC819" s="41" t="s">
        <v>173</v>
      </c>
      <c r="CD819" s="41" t="s">
        <v>173</v>
      </c>
      <c r="CE819" s="41" t="s">
        <v>173</v>
      </c>
      <c r="CF819" s="42" t="s">
        <v>905</v>
      </c>
      <c r="CG819" s="42" t="s">
        <v>905</v>
      </c>
      <c r="CH819" s="42" t="s">
        <v>905</v>
      </c>
      <c r="CI819" s="42" t="s">
        <v>905</v>
      </c>
      <c r="CJ819" s="42" t="s">
        <v>905</v>
      </c>
      <c r="CK819" s="42" t="s">
        <v>905</v>
      </c>
      <c r="CL819" s="42" t="s">
        <v>905</v>
      </c>
      <c r="CM819" s="42" t="s">
        <v>905</v>
      </c>
      <c r="CN819" s="42" t="s">
        <v>905</v>
      </c>
      <c r="CO819" s="42" t="s">
        <v>905</v>
      </c>
      <c r="CP819" s="42" t="s">
        <v>905</v>
      </c>
      <c r="CQ819" s="42" t="s">
        <v>905</v>
      </c>
      <c r="CR819" s="42" t="s">
        <v>905</v>
      </c>
      <c r="CS819" s="42" t="s">
        <v>905</v>
      </c>
      <c r="CT819" s="42" t="s">
        <v>905</v>
      </c>
      <c r="CU819" s="332">
        <v>16988605</v>
      </c>
      <c r="CV819" s="282">
        <v>1</v>
      </c>
    </row>
    <row r="820" spans="1:100" ht="25.5">
      <c r="A820" s="28">
        <v>1077</v>
      </c>
      <c r="B820" s="29" t="s">
        <v>149</v>
      </c>
      <c r="C820" s="29" t="s">
        <v>0</v>
      </c>
      <c r="D820" s="29" t="s">
        <v>337</v>
      </c>
      <c r="E820" s="42" t="s">
        <v>979</v>
      </c>
      <c r="F820" s="42" t="s">
        <v>107</v>
      </c>
      <c r="G820" s="29" t="s">
        <v>2210</v>
      </c>
      <c r="H820" s="42" t="s">
        <v>2200</v>
      </c>
      <c r="I820" s="29" t="s">
        <v>107</v>
      </c>
      <c r="J820" s="70" t="s">
        <v>2211</v>
      </c>
      <c r="K820" s="64" t="s">
        <v>369</v>
      </c>
      <c r="L820" s="54">
        <v>270</v>
      </c>
      <c r="M820" s="33">
        <v>5</v>
      </c>
      <c r="N820" s="50">
        <v>258000000</v>
      </c>
      <c r="O820" s="33" t="s">
        <v>346</v>
      </c>
      <c r="P820" s="28" t="s">
        <v>130</v>
      </c>
      <c r="Q820" s="28" t="s">
        <v>112</v>
      </c>
      <c r="R820" s="28" t="s">
        <v>107</v>
      </c>
      <c r="S820" s="28" t="s">
        <v>107</v>
      </c>
      <c r="T820" s="42" t="s">
        <v>107</v>
      </c>
      <c r="U820" s="28" t="s">
        <v>107</v>
      </c>
      <c r="V820" s="28" t="s">
        <v>107</v>
      </c>
      <c r="W820" s="28" t="str">
        <f t="shared" si="12"/>
        <v>N.A.</v>
      </c>
      <c r="X820" s="35" t="s">
        <v>2413</v>
      </c>
      <c r="Y820" s="205">
        <v>0.02</v>
      </c>
      <c r="Z820" s="205">
        <v>0.02</v>
      </c>
      <c r="AA820" s="205">
        <v>0.02</v>
      </c>
      <c r="AB820" s="205">
        <v>0.02</v>
      </c>
      <c r="AC820" s="205">
        <v>0.02</v>
      </c>
      <c r="AD820" s="205">
        <v>0.02</v>
      </c>
      <c r="AE820" s="28" t="s">
        <v>113</v>
      </c>
      <c r="AF820" s="28" t="s">
        <v>113</v>
      </c>
      <c r="AG820" s="28" t="s">
        <v>113</v>
      </c>
      <c r="AH820" s="37">
        <v>1</v>
      </c>
      <c r="AI820" s="38" t="s">
        <v>905</v>
      </c>
      <c r="AJ820" s="38">
        <v>782205</v>
      </c>
      <c r="AK820" s="38">
        <v>1465717</v>
      </c>
      <c r="AL820" s="38" t="s">
        <v>905</v>
      </c>
      <c r="AM820" s="38" t="s">
        <v>905</v>
      </c>
      <c r="AN820" s="38">
        <v>10251529</v>
      </c>
      <c r="AO820" s="38">
        <v>0</v>
      </c>
      <c r="AP820" s="38">
        <v>0</v>
      </c>
      <c r="AQ820" s="38">
        <v>1089761</v>
      </c>
      <c r="AR820" s="38" t="s">
        <v>905</v>
      </c>
      <c r="AS820" s="38" t="s">
        <v>905</v>
      </c>
      <c r="AT820" s="38" t="s">
        <v>905</v>
      </c>
      <c r="AU820" s="38" t="s">
        <v>905</v>
      </c>
      <c r="AV820" s="38" t="s">
        <v>905</v>
      </c>
      <c r="AW820" s="38" t="s">
        <v>905</v>
      </c>
      <c r="AX820" s="38">
        <v>0</v>
      </c>
      <c r="AY820" s="38" t="s">
        <v>905</v>
      </c>
      <c r="AZ820" s="38">
        <v>3859722</v>
      </c>
      <c r="BA820" s="38">
        <v>5680875</v>
      </c>
      <c r="BB820" s="38">
        <v>0</v>
      </c>
      <c r="BC820" s="38">
        <v>0</v>
      </c>
      <c r="BD820" s="38">
        <v>280807</v>
      </c>
      <c r="BE820" s="38" t="s">
        <v>905</v>
      </c>
      <c r="BF820" s="38">
        <v>2018166</v>
      </c>
      <c r="BG820" s="38">
        <v>5304846</v>
      </c>
      <c r="BH820" s="38">
        <v>205467</v>
      </c>
      <c r="BI820" s="38">
        <v>2402433</v>
      </c>
      <c r="BJ820" s="38" t="s">
        <v>905</v>
      </c>
      <c r="BK820" s="38" t="s">
        <v>905</v>
      </c>
      <c r="BL820" s="38" t="s">
        <v>905</v>
      </c>
      <c r="BM820" s="38" t="s">
        <v>905</v>
      </c>
      <c r="BN820" s="38">
        <v>9124700</v>
      </c>
      <c r="BO820" s="38">
        <v>175886</v>
      </c>
      <c r="BP820" s="38" t="s">
        <v>905</v>
      </c>
      <c r="BQ820" s="38" t="s">
        <v>905</v>
      </c>
      <c r="BR820" s="38">
        <v>0</v>
      </c>
      <c r="BS820" s="38">
        <v>912466</v>
      </c>
      <c r="BT820" s="330" t="s">
        <v>107</v>
      </c>
      <c r="BU820" s="38" t="s">
        <v>905</v>
      </c>
      <c r="BV820" s="38" t="s">
        <v>905</v>
      </c>
      <c r="BW820" s="38" t="s">
        <v>905</v>
      </c>
      <c r="BX820" s="38" t="s">
        <v>905</v>
      </c>
      <c r="BY820" s="41" t="s">
        <v>176</v>
      </c>
      <c r="BZ820" s="41" t="s">
        <v>176</v>
      </c>
      <c r="CA820" s="41" t="s">
        <v>176</v>
      </c>
      <c r="CB820" s="41" t="s">
        <v>176</v>
      </c>
      <c r="CC820" s="41" t="s">
        <v>176</v>
      </c>
      <c r="CD820" s="41" t="s">
        <v>176</v>
      </c>
      <c r="CE820" s="41" t="s">
        <v>173</v>
      </c>
      <c r="CF820" s="42" t="s">
        <v>905</v>
      </c>
      <c r="CG820" s="42" t="s">
        <v>905</v>
      </c>
      <c r="CH820" s="42" t="s">
        <v>905</v>
      </c>
      <c r="CI820" s="42" t="s">
        <v>905</v>
      </c>
      <c r="CJ820" s="42" t="s">
        <v>905</v>
      </c>
      <c r="CK820" s="42" t="s">
        <v>905</v>
      </c>
      <c r="CL820" s="42" t="s">
        <v>905</v>
      </c>
      <c r="CM820" s="42" t="s">
        <v>905</v>
      </c>
      <c r="CN820" s="42" t="s">
        <v>905</v>
      </c>
      <c r="CO820" s="42" t="s">
        <v>905</v>
      </c>
      <c r="CP820" s="42" t="s">
        <v>905</v>
      </c>
      <c r="CQ820" s="42" t="s">
        <v>905</v>
      </c>
      <c r="CR820" s="42" t="s">
        <v>905</v>
      </c>
      <c r="CS820" s="42" t="s">
        <v>905</v>
      </c>
      <c r="CT820" s="42" t="s">
        <v>905</v>
      </c>
      <c r="CU820" s="332">
        <v>14899497</v>
      </c>
      <c r="CV820" s="282">
        <v>1</v>
      </c>
    </row>
    <row r="821" spans="1:100" ht="89.25">
      <c r="A821" s="28">
        <v>1078</v>
      </c>
      <c r="B821" s="30" t="s">
        <v>896</v>
      </c>
      <c r="C821" s="68" t="s">
        <v>4</v>
      </c>
      <c r="D821" s="29" t="s">
        <v>1112</v>
      </c>
      <c r="E821" s="42" t="s">
        <v>1113</v>
      </c>
      <c r="F821" s="42" t="s">
        <v>107</v>
      </c>
      <c r="G821" s="29" t="s">
        <v>2212</v>
      </c>
      <c r="H821" s="28" t="s">
        <v>898</v>
      </c>
      <c r="I821" s="28">
        <v>18911063</v>
      </c>
      <c r="J821" s="70" t="s">
        <v>2213</v>
      </c>
      <c r="K821" s="31" t="s">
        <v>107</v>
      </c>
      <c r="L821" s="28">
        <v>212</v>
      </c>
      <c r="M821" s="28" t="s">
        <v>107</v>
      </c>
      <c r="N821" s="34">
        <v>261500000</v>
      </c>
      <c r="O821" s="28" t="s">
        <v>107</v>
      </c>
      <c r="P821" s="28" t="s">
        <v>2415</v>
      </c>
      <c r="Q821" s="28" t="s">
        <v>360</v>
      </c>
      <c r="R821" s="33" t="s">
        <v>843</v>
      </c>
      <c r="S821" s="28">
        <v>16000</v>
      </c>
      <c r="T821" s="28">
        <v>6189</v>
      </c>
      <c r="U821" s="69">
        <v>9600</v>
      </c>
      <c r="V821" s="56" t="s">
        <v>1125</v>
      </c>
      <c r="W821" s="28" t="str">
        <f t="shared" si="12"/>
        <v>N.A.</v>
      </c>
      <c r="X821" s="33" t="s">
        <v>2414</v>
      </c>
      <c r="Y821" s="320">
        <v>0.01</v>
      </c>
      <c r="Z821" s="320">
        <v>0.01</v>
      </c>
      <c r="AA821" s="320">
        <v>0.01</v>
      </c>
      <c r="AB821" s="320">
        <v>0.01</v>
      </c>
      <c r="AC821" s="320">
        <v>0.01</v>
      </c>
      <c r="AD821" s="320">
        <v>0.01</v>
      </c>
      <c r="AE821" s="28" t="s">
        <v>113</v>
      </c>
      <c r="AF821" s="28" t="s">
        <v>113</v>
      </c>
      <c r="AG821" s="28" t="s">
        <v>113</v>
      </c>
      <c r="AH821" s="45">
        <v>1</v>
      </c>
      <c r="AI821" s="38" t="s">
        <v>905</v>
      </c>
      <c r="AJ821" s="38">
        <v>793930</v>
      </c>
      <c r="AK821" s="38">
        <v>1832147</v>
      </c>
      <c r="AL821" s="38">
        <v>10992879</v>
      </c>
      <c r="AM821" s="38" t="s">
        <v>107</v>
      </c>
      <c r="AN821" s="38">
        <v>18321466</v>
      </c>
      <c r="AO821" s="38">
        <v>1221431</v>
      </c>
      <c r="AP821" s="38">
        <v>793930</v>
      </c>
      <c r="AQ821" s="38">
        <v>97714</v>
      </c>
      <c r="AR821" s="38">
        <v>0</v>
      </c>
      <c r="AS821" s="38">
        <v>61071551</v>
      </c>
      <c r="AT821" s="38" t="s">
        <v>107</v>
      </c>
      <c r="AU821" s="38" t="s">
        <v>107</v>
      </c>
      <c r="AV821" s="38" t="s">
        <v>107</v>
      </c>
      <c r="AW821" s="38" t="s">
        <v>107</v>
      </c>
      <c r="AX821" s="38" t="s">
        <v>107</v>
      </c>
      <c r="AY821" s="38" t="s">
        <v>107</v>
      </c>
      <c r="AZ821" s="38" t="s">
        <v>107</v>
      </c>
      <c r="BA821" s="38">
        <v>3053577</v>
      </c>
      <c r="BB821" s="38">
        <v>0</v>
      </c>
      <c r="BC821" s="38">
        <v>1099288</v>
      </c>
      <c r="BD821" s="38">
        <v>488572</v>
      </c>
      <c r="BE821" s="38">
        <v>4885724</v>
      </c>
      <c r="BF821" s="38" t="s">
        <v>107</v>
      </c>
      <c r="BG821" s="38">
        <v>4275009</v>
      </c>
      <c r="BH821" s="38">
        <v>977145</v>
      </c>
      <c r="BI821" s="38">
        <v>3908580</v>
      </c>
      <c r="BJ821" s="38" t="s">
        <v>107</v>
      </c>
      <c r="BK821" s="38" t="s">
        <v>107</v>
      </c>
      <c r="BL821" s="38" t="s">
        <v>107</v>
      </c>
      <c r="BM821" s="38" t="s">
        <v>107</v>
      </c>
      <c r="BN821" s="38">
        <v>10992879</v>
      </c>
      <c r="BO821" s="38">
        <v>855001</v>
      </c>
      <c r="BP821" s="38" t="s">
        <v>107</v>
      </c>
      <c r="BQ821" s="38">
        <v>30535776</v>
      </c>
      <c r="BR821" s="38">
        <v>0</v>
      </c>
      <c r="BS821" s="38">
        <v>2442862</v>
      </c>
      <c r="BT821" s="330" t="s">
        <v>107</v>
      </c>
      <c r="BU821" s="38" t="s">
        <v>107</v>
      </c>
      <c r="BV821" s="38" t="s">
        <v>107</v>
      </c>
      <c r="BW821" s="38" t="s">
        <v>107</v>
      </c>
      <c r="BX821" s="38" t="s">
        <v>107</v>
      </c>
      <c r="BY821" s="28" t="s">
        <v>107</v>
      </c>
      <c r="BZ821" s="28" t="s">
        <v>107</v>
      </c>
      <c r="CA821" s="28" t="s">
        <v>107</v>
      </c>
      <c r="CB821" s="28" t="s">
        <v>107</v>
      </c>
      <c r="CC821" s="28" t="s">
        <v>107</v>
      </c>
      <c r="CD821" s="28" t="s">
        <v>107</v>
      </c>
      <c r="CE821" s="28" t="s">
        <v>107</v>
      </c>
      <c r="CF821" s="28" t="s">
        <v>107</v>
      </c>
      <c r="CG821" s="28" t="s">
        <v>107</v>
      </c>
      <c r="CH821" s="28" t="s">
        <v>107</v>
      </c>
      <c r="CI821" s="28" t="s">
        <v>107</v>
      </c>
      <c r="CJ821" s="28" t="s">
        <v>107</v>
      </c>
      <c r="CK821" s="28" t="s">
        <v>107</v>
      </c>
      <c r="CL821" s="28" t="s">
        <v>107</v>
      </c>
      <c r="CM821" s="29" t="s">
        <v>114</v>
      </c>
      <c r="CN821" s="29" t="s">
        <v>114</v>
      </c>
      <c r="CO821" s="29" t="s">
        <v>114</v>
      </c>
      <c r="CP821" s="29" t="s">
        <v>114</v>
      </c>
      <c r="CQ821" s="29" t="s">
        <v>114</v>
      </c>
      <c r="CR821" s="29" t="s">
        <v>114</v>
      </c>
      <c r="CS821" s="29" t="s">
        <v>114</v>
      </c>
      <c r="CT821" s="29" t="s">
        <v>114</v>
      </c>
      <c r="CU821" s="332">
        <v>21985758</v>
      </c>
      <c r="CV821" s="282">
        <v>1</v>
      </c>
    </row>
    <row r="822" spans="1:100" ht="89.25">
      <c r="A822" s="28">
        <v>1079</v>
      </c>
      <c r="B822" s="30" t="s">
        <v>896</v>
      </c>
      <c r="C822" s="68" t="s">
        <v>4</v>
      </c>
      <c r="D822" s="29" t="s">
        <v>1112</v>
      </c>
      <c r="E822" s="42" t="s">
        <v>1113</v>
      </c>
      <c r="F822" s="42" t="s">
        <v>107</v>
      </c>
      <c r="G822" s="29" t="s">
        <v>2214</v>
      </c>
      <c r="H822" s="28" t="s">
        <v>898</v>
      </c>
      <c r="I822" s="28">
        <v>18911063</v>
      </c>
      <c r="J822" s="70" t="s">
        <v>2215</v>
      </c>
      <c r="K822" s="31" t="s">
        <v>107</v>
      </c>
      <c r="L822" s="28">
        <v>212</v>
      </c>
      <c r="M822" s="28" t="s">
        <v>107</v>
      </c>
      <c r="N822" s="34">
        <v>261500000</v>
      </c>
      <c r="O822" s="28" t="s">
        <v>107</v>
      </c>
      <c r="P822" s="28" t="s">
        <v>2415</v>
      </c>
      <c r="Q822" s="28" t="s">
        <v>360</v>
      </c>
      <c r="R822" s="33" t="s">
        <v>843</v>
      </c>
      <c r="S822" s="28">
        <v>16000</v>
      </c>
      <c r="T822" s="28">
        <v>6089</v>
      </c>
      <c r="U822" s="69">
        <v>9700</v>
      </c>
      <c r="V822" s="56" t="s">
        <v>1125</v>
      </c>
      <c r="W822" s="28" t="str">
        <f t="shared" si="12"/>
        <v>N.A.</v>
      </c>
      <c r="X822" s="33" t="s">
        <v>2414</v>
      </c>
      <c r="Y822" s="320">
        <v>0.01</v>
      </c>
      <c r="Z822" s="320">
        <v>0.01</v>
      </c>
      <c r="AA822" s="320">
        <v>0.01</v>
      </c>
      <c r="AB822" s="320">
        <v>0.01</v>
      </c>
      <c r="AC822" s="320">
        <v>0.01</v>
      </c>
      <c r="AD822" s="320">
        <v>0.01</v>
      </c>
      <c r="AE822" s="28" t="s">
        <v>113</v>
      </c>
      <c r="AF822" s="28" t="s">
        <v>113</v>
      </c>
      <c r="AG822" s="28" t="s">
        <v>113</v>
      </c>
      <c r="AH822" s="45">
        <v>1</v>
      </c>
      <c r="AI822" s="38" t="s">
        <v>905</v>
      </c>
      <c r="AJ822" s="38">
        <v>793930</v>
      </c>
      <c r="AK822" s="38">
        <v>1832147</v>
      </c>
      <c r="AL822" s="38">
        <v>10992879</v>
      </c>
      <c r="AM822" s="38" t="s">
        <v>107</v>
      </c>
      <c r="AN822" s="38">
        <v>18321466</v>
      </c>
      <c r="AO822" s="38">
        <v>1221431</v>
      </c>
      <c r="AP822" s="38">
        <v>793930</v>
      </c>
      <c r="AQ822" s="38">
        <v>97714</v>
      </c>
      <c r="AR822" s="38">
        <v>0</v>
      </c>
      <c r="AS822" s="38" t="s">
        <v>107</v>
      </c>
      <c r="AT822" s="38">
        <v>61071551</v>
      </c>
      <c r="AU822" s="38" t="s">
        <v>107</v>
      </c>
      <c r="AV822" s="38" t="s">
        <v>107</v>
      </c>
      <c r="AW822" s="38" t="s">
        <v>107</v>
      </c>
      <c r="AX822" s="38" t="s">
        <v>107</v>
      </c>
      <c r="AY822" s="38" t="s">
        <v>107</v>
      </c>
      <c r="AZ822" s="38" t="s">
        <v>107</v>
      </c>
      <c r="BA822" s="38">
        <v>3053577</v>
      </c>
      <c r="BB822" s="38">
        <v>0</v>
      </c>
      <c r="BC822" s="38">
        <v>1099288</v>
      </c>
      <c r="BD822" s="38">
        <v>488572</v>
      </c>
      <c r="BE822" s="38">
        <v>4885724</v>
      </c>
      <c r="BF822" s="38" t="s">
        <v>107</v>
      </c>
      <c r="BG822" s="38">
        <v>4275009</v>
      </c>
      <c r="BH822" s="38">
        <v>977145</v>
      </c>
      <c r="BI822" s="38">
        <v>3908580</v>
      </c>
      <c r="BJ822" s="38" t="s">
        <v>107</v>
      </c>
      <c r="BK822" s="38" t="s">
        <v>107</v>
      </c>
      <c r="BL822" s="38" t="s">
        <v>107</v>
      </c>
      <c r="BM822" s="38" t="s">
        <v>107</v>
      </c>
      <c r="BN822" s="38">
        <v>10992879</v>
      </c>
      <c r="BO822" s="38">
        <v>855001</v>
      </c>
      <c r="BP822" s="38" t="s">
        <v>107</v>
      </c>
      <c r="BQ822" s="38">
        <v>30535776</v>
      </c>
      <c r="BR822" s="38">
        <v>0</v>
      </c>
      <c r="BS822" s="38">
        <v>2442862</v>
      </c>
      <c r="BT822" s="330" t="s">
        <v>107</v>
      </c>
      <c r="BU822" s="38" t="s">
        <v>107</v>
      </c>
      <c r="BV822" s="38" t="s">
        <v>107</v>
      </c>
      <c r="BW822" s="38" t="s">
        <v>107</v>
      </c>
      <c r="BX822" s="38" t="s">
        <v>107</v>
      </c>
      <c r="BY822" s="28" t="s">
        <v>107</v>
      </c>
      <c r="BZ822" s="28" t="s">
        <v>107</v>
      </c>
      <c r="CA822" s="28" t="s">
        <v>107</v>
      </c>
      <c r="CB822" s="28" t="s">
        <v>107</v>
      </c>
      <c r="CC822" s="28" t="s">
        <v>107</v>
      </c>
      <c r="CD822" s="28" t="s">
        <v>107</v>
      </c>
      <c r="CE822" s="28" t="s">
        <v>107</v>
      </c>
      <c r="CF822" s="28" t="s">
        <v>107</v>
      </c>
      <c r="CG822" s="28" t="s">
        <v>107</v>
      </c>
      <c r="CH822" s="28" t="s">
        <v>107</v>
      </c>
      <c r="CI822" s="28" t="s">
        <v>107</v>
      </c>
      <c r="CJ822" s="28" t="s">
        <v>107</v>
      </c>
      <c r="CK822" s="28" t="s">
        <v>107</v>
      </c>
      <c r="CL822" s="28" t="s">
        <v>107</v>
      </c>
      <c r="CM822" s="29" t="s">
        <v>114</v>
      </c>
      <c r="CN822" s="29" t="s">
        <v>114</v>
      </c>
      <c r="CO822" s="29" t="s">
        <v>114</v>
      </c>
      <c r="CP822" s="29" t="s">
        <v>114</v>
      </c>
      <c r="CQ822" s="29" t="s">
        <v>114</v>
      </c>
      <c r="CR822" s="29" t="s">
        <v>114</v>
      </c>
      <c r="CS822" s="29" t="s">
        <v>114</v>
      </c>
      <c r="CT822" s="29" t="s">
        <v>114</v>
      </c>
      <c r="CU822" s="332">
        <v>21985758</v>
      </c>
      <c r="CV822" s="282">
        <v>1</v>
      </c>
    </row>
    <row r="823" spans="1:100" ht="76.5">
      <c r="A823" s="28">
        <v>1080</v>
      </c>
      <c r="B823" s="30" t="s">
        <v>896</v>
      </c>
      <c r="C823" s="68" t="s">
        <v>4</v>
      </c>
      <c r="D823" s="29" t="s">
        <v>1112</v>
      </c>
      <c r="E823" s="42" t="s">
        <v>1113</v>
      </c>
      <c r="F823" s="42" t="s">
        <v>107</v>
      </c>
      <c r="G823" s="29" t="s">
        <v>2216</v>
      </c>
      <c r="H823" s="28" t="s">
        <v>898</v>
      </c>
      <c r="I823" s="28">
        <v>18961089</v>
      </c>
      <c r="J823" s="70" t="s">
        <v>2217</v>
      </c>
      <c r="K823" s="31" t="s">
        <v>107</v>
      </c>
      <c r="L823" s="28">
        <v>433</v>
      </c>
      <c r="M823" s="28" t="s">
        <v>107</v>
      </c>
      <c r="N823" s="34">
        <v>532300000</v>
      </c>
      <c r="O823" s="28" t="s">
        <v>107</v>
      </c>
      <c r="P823" s="28" t="s">
        <v>2415</v>
      </c>
      <c r="Q823" s="28" t="s">
        <v>360</v>
      </c>
      <c r="R823" s="33" t="s">
        <v>1129</v>
      </c>
      <c r="S823" s="28">
        <v>28000</v>
      </c>
      <c r="T823" s="28">
        <v>11000</v>
      </c>
      <c r="U823" s="28">
        <v>17000</v>
      </c>
      <c r="V823" s="56" t="s">
        <v>1222</v>
      </c>
      <c r="W823" s="28" t="str">
        <f t="shared" si="12"/>
        <v>N.A.</v>
      </c>
      <c r="X823" s="33" t="s">
        <v>2414</v>
      </c>
      <c r="Y823" s="320">
        <v>0.01</v>
      </c>
      <c r="Z823" s="320">
        <v>0.01</v>
      </c>
      <c r="AA823" s="320">
        <v>0.01</v>
      </c>
      <c r="AB823" s="320">
        <v>0.01</v>
      </c>
      <c r="AC823" s="320">
        <v>0.01</v>
      </c>
      <c r="AD823" s="320">
        <v>0.01</v>
      </c>
      <c r="AE823" s="28" t="s">
        <v>113</v>
      </c>
      <c r="AF823" s="28" t="s">
        <v>113</v>
      </c>
      <c r="AG823" s="28" t="s">
        <v>113</v>
      </c>
      <c r="AH823" s="45">
        <v>1</v>
      </c>
      <c r="AI823" s="38" t="s">
        <v>905</v>
      </c>
      <c r="AJ823" s="38">
        <v>793930</v>
      </c>
      <c r="AK823" s="38">
        <v>1832147</v>
      </c>
      <c r="AL823" s="38">
        <v>10992879</v>
      </c>
      <c r="AM823" s="38" t="s">
        <v>107</v>
      </c>
      <c r="AN823" s="38">
        <v>18321466</v>
      </c>
      <c r="AO823" s="38">
        <v>1221431</v>
      </c>
      <c r="AP823" s="38">
        <v>793930</v>
      </c>
      <c r="AQ823" s="38">
        <v>97714</v>
      </c>
      <c r="AR823" s="38">
        <v>0</v>
      </c>
      <c r="AS823" s="38">
        <v>61071551</v>
      </c>
      <c r="AT823" s="38" t="s">
        <v>107</v>
      </c>
      <c r="AU823" s="38" t="s">
        <v>107</v>
      </c>
      <c r="AV823" s="38" t="s">
        <v>107</v>
      </c>
      <c r="AW823" s="38" t="s">
        <v>107</v>
      </c>
      <c r="AX823" s="38" t="s">
        <v>107</v>
      </c>
      <c r="AY823" s="38" t="s">
        <v>107</v>
      </c>
      <c r="AZ823" s="38" t="s">
        <v>107</v>
      </c>
      <c r="BA823" s="38">
        <v>3053577</v>
      </c>
      <c r="BB823" s="38">
        <v>0</v>
      </c>
      <c r="BC823" s="38">
        <v>1099288</v>
      </c>
      <c r="BD823" s="38">
        <v>488572</v>
      </c>
      <c r="BE823" s="38">
        <v>4885724</v>
      </c>
      <c r="BF823" s="38" t="s">
        <v>107</v>
      </c>
      <c r="BG823" s="38">
        <v>4275009</v>
      </c>
      <c r="BH823" s="38">
        <v>977145</v>
      </c>
      <c r="BI823" s="38">
        <v>3908580</v>
      </c>
      <c r="BJ823" s="38" t="s">
        <v>107</v>
      </c>
      <c r="BK823" s="38" t="s">
        <v>107</v>
      </c>
      <c r="BL823" s="38" t="s">
        <v>107</v>
      </c>
      <c r="BM823" s="38" t="s">
        <v>107</v>
      </c>
      <c r="BN823" s="38">
        <v>10992879</v>
      </c>
      <c r="BO823" s="38">
        <v>855001</v>
      </c>
      <c r="BP823" s="38" t="s">
        <v>107</v>
      </c>
      <c r="BQ823" s="38">
        <v>30535776</v>
      </c>
      <c r="BR823" s="38">
        <v>0</v>
      </c>
      <c r="BS823" s="38">
        <v>2442862</v>
      </c>
      <c r="BT823" s="330" t="s">
        <v>107</v>
      </c>
      <c r="BU823" s="38" t="s">
        <v>107</v>
      </c>
      <c r="BV823" s="38" t="s">
        <v>107</v>
      </c>
      <c r="BW823" s="38" t="s">
        <v>107</v>
      </c>
      <c r="BX823" s="38" t="s">
        <v>107</v>
      </c>
      <c r="BY823" s="28" t="s">
        <v>107</v>
      </c>
      <c r="BZ823" s="28" t="s">
        <v>107</v>
      </c>
      <c r="CA823" s="28" t="s">
        <v>107</v>
      </c>
      <c r="CB823" s="28" t="s">
        <v>107</v>
      </c>
      <c r="CC823" s="28" t="s">
        <v>107</v>
      </c>
      <c r="CD823" s="28" t="s">
        <v>107</v>
      </c>
      <c r="CE823" s="28" t="s">
        <v>107</v>
      </c>
      <c r="CF823" s="28" t="s">
        <v>107</v>
      </c>
      <c r="CG823" s="28" t="s">
        <v>107</v>
      </c>
      <c r="CH823" s="28" t="s">
        <v>107</v>
      </c>
      <c r="CI823" s="28" t="s">
        <v>107</v>
      </c>
      <c r="CJ823" s="28" t="s">
        <v>107</v>
      </c>
      <c r="CK823" s="28" t="s">
        <v>107</v>
      </c>
      <c r="CL823" s="28" t="s">
        <v>107</v>
      </c>
      <c r="CM823" s="29" t="s">
        <v>114</v>
      </c>
      <c r="CN823" s="29" t="s">
        <v>114</v>
      </c>
      <c r="CO823" s="29" t="s">
        <v>114</v>
      </c>
      <c r="CP823" s="29" t="s">
        <v>114</v>
      </c>
      <c r="CQ823" s="29" t="s">
        <v>114</v>
      </c>
      <c r="CR823" s="29" t="s">
        <v>114</v>
      </c>
      <c r="CS823" s="29" t="s">
        <v>114</v>
      </c>
      <c r="CT823" s="29" t="s">
        <v>114</v>
      </c>
      <c r="CU823" s="332">
        <v>29314344</v>
      </c>
      <c r="CV823" s="282">
        <v>1</v>
      </c>
    </row>
    <row r="824" spans="1:100" ht="76.5">
      <c r="A824" s="28">
        <v>1081</v>
      </c>
      <c r="B824" s="30" t="s">
        <v>896</v>
      </c>
      <c r="C824" s="68" t="s">
        <v>4</v>
      </c>
      <c r="D824" s="29" t="s">
        <v>1112</v>
      </c>
      <c r="E824" s="42" t="s">
        <v>1113</v>
      </c>
      <c r="F824" s="42" t="s">
        <v>107</v>
      </c>
      <c r="G824" s="29" t="s">
        <v>2218</v>
      </c>
      <c r="H824" s="28" t="s">
        <v>898</v>
      </c>
      <c r="I824" s="28">
        <v>18961089</v>
      </c>
      <c r="J824" s="70" t="s">
        <v>2219</v>
      </c>
      <c r="K824" s="31" t="s">
        <v>107</v>
      </c>
      <c r="L824" s="28">
        <v>433</v>
      </c>
      <c r="M824" s="28" t="s">
        <v>107</v>
      </c>
      <c r="N824" s="34">
        <v>532300000</v>
      </c>
      <c r="O824" s="28" t="s">
        <v>107</v>
      </c>
      <c r="P824" s="28" t="s">
        <v>2415</v>
      </c>
      <c r="Q824" s="28" t="s">
        <v>360</v>
      </c>
      <c r="R824" s="33" t="s">
        <v>1129</v>
      </c>
      <c r="S824" s="28">
        <v>28000</v>
      </c>
      <c r="T824" s="28">
        <v>11000</v>
      </c>
      <c r="U824" s="28">
        <v>17000</v>
      </c>
      <c r="V824" s="56" t="s">
        <v>1222</v>
      </c>
      <c r="W824" s="28" t="str">
        <f t="shared" si="12"/>
        <v>N.A.</v>
      </c>
      <c r="X824" s="33" t="s">
        <v>2414</v>
      </c>
      <c r="Y824" s="320">
        <v>0.01</v>
      </c>
      <c r="Z824" s="320">
        <v>0.01</v>
      </c>
      <c r="AA824" s="320">
        <v>0.01</v>
      </c>
      <c r="AB824" s="320">
        <v>0.01</v>
      </c>
      <c r="AC824" s="320">
        <v>0.01</v>
      </c>
      <c r="AD824" s="320">
        <v>0.01</v>
      </c>
      <c r="AE824" s="28" t="s">
        <v>113</v>
      </c>
      <c r="AF824" s="28" t="s">
        <v>113</v>
      </c>
      <c r="AG824" s="28" t="s">
        <v>113</v>
      </c>
      <c r="AH824" s="45">
        <v>1</v>
      </c>
      <c r="AI824" s="38" t="s">
        <v>905</v>
      </c>
      <c r="AJ824" s="38">
        <v>793930</v>
      </c>
      <c r="AK824" s="38">
        <v>1832147</v>
      </c>
      <c r="AL824" s="38">
        <v>10992879</v>
      </c>
      <c r="AM824" s="38" t="s">
        <v>107</v>
      </c>
      <c r="AN824" s="38">
        <v>18321466</v>
      </c>
      <c r="AO824" s="38">
        <v>1221431</v>
      </c>
      <c r="AP824" s="38">
        <v>793930</v>
      </c>
      <c r="AQ824" s="38">
        <v>97714</v>
      </c>
      <c r="AR824" s="38">
        <v>0</v>
      </c>
      <c r="AS824" s="38" t="s">
        <v>107</v>
      </c>
      <c r="AT824" s="38">
        <v>61071551</v>
      </c>
      <c r="AU824" s="38" t="s">
        <v>107</v>
      </c>
      <c r="AV824" s="38" t="s">
        <v>107</v>
      </c>
      <c r="AW824" s="38" t="s">
        <v>107</v>
      </c>
      <c r="AX824" s="38" t="s">
        <v>107</v>
      </c>
      <c r="AY824" s="38" t="s">
        <v>107</v>
      </c>
      <c r="AZ824" s="38" t="s">
        <v>107</v>
      </c>
      <c r="BA824" s="38">
        <v>3053577</v>
      </c>
      <c r="BB824" s="38">
        <v>0</v>
      </c>
      <c r="BC824" s="38">
        <v>1099288</v>
      </c>
      <c r="BD824" s="38">
        <v>488572</v>
      </c>
      <c r="BE824" s="38">
        <v>4885724</v>
      </c>
      <c r="BF824" s="38" t="s">
        <v>107</v>
      </c>
      <c r="BG824" s="38">
        <v>4275009</v>
      </c>
      <c r="BH824" s="38">
        <v>977145</v>
      </c>
      <c r="BI824" s="38">
        <v>3908580</v>
      </c>
      <c r="BJ824" s="38" t="s">
        <v>107</v>
      </c>
      <c r="BK824" s="38" t="s">
        <v>107</v>
      </c>
      <c r="BL824" s="38" t="s">
        <v>107</v>
      </c>
      <c r="BM824" s="38" t="s">
        <v>107</v>
      </c>
      <c r="BN824" s="38">
        <v>10992879</v>
      </c>
      <c r="BO824" s="38">
        <v>855001</v>
      </c>
      <c r="BP824" s="38" t="s">
        <v>107</v>
      </c>
      <c r="BQ824" s="38">
        <v>30535776</v>
      </c>
      <c r="BR824" s="38">
        <v>0</v>
      </c>
      <c r="BS824" s="38">
        <v>2442862</v>
      </c>
      <c r="BT824" s="330" t="s">
        <v>107</v>
      </c>
      <c r="BU824" s="38" t="s">
        <v>107</v>
      </c>
      <c r="BV824" s="38" t="s">
        <v>107</v>
      </c>
      <c r="BW824" s="38" t="s">
        <v>107</v>
      </c>
      <c r="BX824" s="38" t="s">
        <v>107</v>
      </c>
      <c r="BY824" s="28" t="s">
        <v>107</v>
      </c>
      <c r="BZ824" s="28" t="s">
        <v>107</v>
      </c>
      <c r="CA824" s="28" t="s">
        <v>107</v>
      </c>
      <c r="CB824" s="28" t="s">
        <v>107</v>
      </c>
      <c r="CC824" s="28" t="s">
        <v>107</v>
      </c>
      <c r="CD824" s="28" t="s">
        <v>107</v>
      </c>
      <c r="CE824" s="28" t="s">
        <v>107</v>
      </c>
      <c r="CF824" s="28" t="s">
        <v>107</v>
      </c>
      <c r="CG824" s="28" t="s">
        <v>107</v>
      </c>
      <c r="CH824" s="28" t="s">
        <v>107</v>
      </c>
      <c r="CI824" s="28" t="s">
        <v>107</v>
      </c>
      <c r="CJ824" s="28" t="s">
        <v>107</v>
      </c>
      <c r="CK824" s="28" t="s">
        <v>107</v>
      </c>
      <c r="CL824" s="28" t="s">
        <v>107</v>
      </c>
      <c r="CM824" s="29" t="s">
        <v>114</v>
      </c>
      <c r="CN824" s="29" t="s">
        <v>114</v>
      </c>
      <c r="CO824" s="29" t="s">
        <v>114</v>
      </c>
      <c r="CP824" s="29" t="s">
        <v>114</v>
      </c>
      <c r="CQ824" s="29" t="s">
        <v>114</v>
      </c>
      <c r="CR824" s="29" t="s">
        <v>114</v>
      </c>
      <c r="CS824" s="29" t="s">
        <v>114</v>
      </c>
      <c r="CT824" s="29" t="s">
        <v>114</v>
      </c>
      <c r="CU824" s="332">
        <v>29314344</v>
      </c>
      <c r="CV824" s="282">
        <v>1</v>
      </c>
    </row>
    <row r="825" spans="1:100" ht="76.5">
      <c r="A825" s="28">
        <v>1083</v>
      </c>
      <c r="B825" s="30" t="s">
        <v>896</v>
      </c>
      <c r="C825" s="29" t="s">
        <v>3</v>
      </c>
      <c r="D825" s="29" t="s">
        <v>1038</v>
      </c>
      <c r="E825" s="42" t="s">
        <v>1038</v>
      </c>
      <c r="F825" s="42" t="s">
        <v>107</v>
      </c>
      <c r="G825" s="30" t="s">
        <v>2222</v>
      </c>
      <c r="H825" s="28" t="s">
        <v>898</v>
      </c>
      <c r="I825" s="28">
        <v>18961089</v>
      </c>
      <c r="J825" s="70" t="s">
        <v>2223</v>
      </c>
      <c r="K825" s="31" t="s">
        <v>107</v>
      </c>
      <c r="L825" s="28">
        <v>433</v>
      </c>
      <c r="M825" s="28" t="s">
        <v>107</v>
      </c>
      <c r="N825" s="34">
        <v>532300000</v>
      </c>
      <c r="O825" s="28" t="s">
        <v>107</v>
      </c>
      <c r="P825" s="28" t="s">
        <v>2415</v>
      </c>
      <c r="Q825" s="28" t="s">
        <v>360</v>
      </c>
      <c r="R825" s="33" t="s">
        <v>1129</v>
      </c>
      <c r="S825" s="28">
        <v>28000</v>
      </c>
      <c r="T825" s="42" t="s">
        <v>107</v>
      </c>
      <c r="U825" s="28" t="s">
        <v>107</v>
      </c>
      <c r="V825" s="28" t="s">
        <v>107</v>
      </c>
      <c r="W825" s="28">
        <f t="shared" si="12"/>
        <v>839703554</v>
      </c>
      <c r="X825" s="33" t="s">
        <v>2412</v>
      </c>
      <c r="Y825" s="320">
        <v>0.01</v>
      </c>
      <c r="Z825" s="320">
        <v>0.01</v>
      </c>
      <c r="AA825" s="320">
        <v>0.01</v>
      </c>
      <c r="AB825" s="320">
        <v>0.01</v>
      </c>
      <c r="AC825" s="320">
        <v>0.01</v>
      </c>
      <c r="AD825" s="320">
        <v>0.01</v>
      </c>
      <c r="AE825" s="28" t="s">
        <v>113</v>
      </c>
      <c r="AF825" s="28" t="s">
        <v>113</v>
      </c>
      <c r="AG825" s="28" t="s">
        <v>113</v>
      </c>
      <c r="AH825" s="45">
        <v>1</v>
      </c>
      <c r="AI825" s="38" t="s">
        <v>905</v>
      </c>
      <c r="AJ825" s="38">
        <v>793930</v>
      </c>
      <c r="AK825" s="38">
        <v>1832147</v>
      </c>
      <c r="AL825" s="38">
        <v>10992879</v>
      </c>
      <c r="AM825" s="38" t="s">
        <v>107</v>
      </c>
      <c r="AN825" s="38">
        <v>18321466</v>
      </c>
      <c r="AO825" s="38">
        <v>1221431</v>
      </c>
      <c r="AP825" s="38">
        <v>793930</v>
      </c>
      <c r="AQ825" s="38">
        <v>97714</v>
      </c>
      <c r="AR825" s="38">
        <v>0</v>
      </c>
      <c r="AS825" s="38" t="s">
        <v>107</v>
      </c>
      <c r="AT825" s="38" t="s">
        <v>107</v>
      </c>
      <c r="AU825" s="38" t="s">
        <v>107</v>
      </c>
      <c r="AV825" s="38" t="s">
        <v>107</v>
      </c>
      <c r="AW825" s="38" t="s">
        <v>107</v>
      </c>
      <c r="AX825" s="38" t="s">
        <v>107</v>
      </c>
      <c r="AY825" s="38" t="s">
        <v>107</v>
      </c>
      <c r="AZ825" s="38" t="s">
        <v>107</v>
      </c>
      <c r="BA825" s="38">
        <v>3053577</v>
      </c>
      <c r="BB825" s="38">
        <v>0</v>
      </c>
      <c r="BC825" s="38">
        <v>1099288</v>
      </c>
      <c r="BD825" s="38">
        <v>488572</v>
      </c>
      <c r="BE825" s="38">
        <v>4885724</v>
      </c>
      <c r="BF825" s="38" t="s">
        <v>107</v>
      </c>
      <c r="BG825" s="38">
        <v>4275009</v>
      </c>
      <c r="BH825" s="38">
        <v>977145</v>
      </c>
      <c r="BI825" s="38">
        <v>3908580</v>
      </c>
      <c r="BJ825" s="38" t="s">
        <v>107</v>
      </c>
      <c r="BK825" s="38" t="s">
        <v>107</v>
      </c>
      <c r="BL825" s="38" t="s">
        <v>107</v>
      </c>
      <c r="BM825" s="38" t="s">
        <v>107</v>
      </c>
      <c r="BN825" s="38">
        <v>10992879</v>
      </c>
      <c r="BO825" s="38">
        <v>855001</v>
      </c>
      <c r="BP825" s="38" t="s">
        <v>107</v>
      </c>
      <c r="BQ825" s="38">
        <v>30535776</v>
      </c>
      <c r="BR825" s="38">
        <v>0</v>
      </c>
      <c r="BS825" s="38">
        <v>2442862</v>
      </c>
      <c r="BT825" s="330">
        <v>307403554</v>
      </c>
      <c r="BU825" s="38" t="s">
        <v>107</v>
      </c>
      <c r="BV825" s="38" t="s">
        <v>107</v>
      </c>
      <c r="BW825" s="38" t="s">
        <v>107</v>
      </c>
      <c r="BX825" s="38" t="s">
        <v>107</v>
      </c>
      <c r="BY825" s="28" t="s">
        <v>107</v>
      </c>
      <c r="BZ825" s="28" t="s">
        <v>107</v>
      </c>
      <c r="CA825" s="28" t="s">
        <v>107</v>
      </c>
      <c r="CB825" s="28" t="s">
        <v>107</v>
      </c>
      <c r="CC825" s="28" t="s">
        <v>107</v>
      </c>
      <c r="CD825" s="28" t="s">
        <v>107</v>
      </c>
      <c r="CE825" s="28" t="s">
        <v>107</v>
      </c>
      <c r="CF825" s="28" t="s">
        <v>107</v>
      </c>
      <c r="CG825" s="28" t="s">
        <v>107</v>
      </c>
      <c r="CH825" s="28" t="s">
        <v>107</v>
      </c>
      <c r="CI825" s="28" t="s">
        <v>107</v>
      </c>
      <c r="CJ825" s="28" t="s">
        <v>107</v>
      </c>
      <c r="CK825" s="28" t="s">
        <v>107</v>
      </c>
      <c r="CL825" s="28" t="s">
        <v>107</v>
      </c>
      <c r="CM825" s="29" t="s">
        <v>114</v>
      </c>
      <c r="CN825" s="29" t="s">
        <v>114</v>
      </c>
      <c r="CO825" s="29" t="s">
        <v>114</v>
      </c>
      <c r="CP825" s="29" t="s">
        <v>114</v>
      </c>
      <c r="CQ825" s="29" t="s">
        <v>114</v>
      </c>
      <c r="CR825" s="29" t="s">
        <v>114</v>
      </c>
      <c r="CS825" s="29" t="s">
        <v>114</v>
      </c>
      <c r="CT825" s="29" t="s">
        <v>114</v>
      </c>
      <c r="CU825" s="332">
        <v>31757206</v>
      </c>
      <c r="CV825" s="282">
        <v>1</v>
      </c>
    </row>
    <row r="826" spans="1:100" ht="51">
      <c r="A826" s="28">
        <v>1084</v>
      </c>
      <c r="B826" s="29" t="s">
        <v>266</v>
      </c>
      <c r="C826" s="224" t="s">
        <v>1</v>
      </c>
      <c r="D826" s="29" t="s">
        <v>337</v>
      </c>
      <c r="E826" s="42" t="s">
        <v>338</v>
      </c>
      <c r="F826" s="42" t="s">
        <v>107</v>
      </c>
      <c r="G826" s="213" t="s">
        <v>2224</v>
      </c>
      <c r="H826" s="42" t="s">
        <v>1103</v>
      </c>
      <c r="I826" s="70">
        <v>11106018</v>
      </c>
      <c r="J826" s="70" t="s">
        <v>2225</v>
      </c>
      <c r="K826" s="31" t="s">
        <v>107</v>
      </c>
      <c r="L826" s="42">
        <v>201</v>
      </c>
      <c r="M826" s="42">
        <v>5</v>
      </c>
      <c r="N826" s="34">
        <v>165000000</v>
      </c>
      <c r="O826" s="33" t="s">
        <v>338</v>
      </c>
      <c r="P826" s="28" t="s">
        <v>130</v>
      </c>
      <c r="Q826" s="28" t="s">
        <v>1062</v>
      </c>
      <c r="R826" s="33" t="s">
        <v>843</v>
      </c>
      <c r="S826" s="28" t="s">
        <v>107</v>
      </c>
      <c r="T826" s="42" t="s">
        <v>107</v>
      </c>
      <c r="U826" s="28" t="s">
        <v>107</v>
      </c>
      <c r="V826" s="28" t="s">
        <v>107</v>
      </c>
      <c r="W826" s="28" t="str">
        <f t="shared" si="12"/>
        <v>N.A.</v>
      </c>
      <c r="X826" s="33" t="s">
        <v>2413</v>
      </c>
      <c r="Y826" s="323">
        <v>0</v>
      </c>
      <c r="Z826" s="323">
        <v>0</v>
      </c>
      <c r="AA826" s="323">
        <v>0</v>
      </c>
      <c r="AB826" s="323">
        <v>0</v>
      </c>
      <c r="AC826" s="323">
        <v>0</v>
      </c>
      <c r="AD826" s="323">
        <v>0</v>
      </c>
      <c r="AE826" s="42" t="s">
        <v>113</v>
      </c>
      <c r="AF826" s="28" t="s">
        <v>113</v>
      </c>
      <c r="AG826" s="28" t="s">
        <v>113</v>
      </c>
      <c r="AH826" s="45">
        <v>1</v>
      </c>
      <c r="AI826" s="38" t="s">
        <v>905</v>
      </c>
      <c r="AJ826" s="38">
        <v>589650</v>
      </c>
      <c r="AK826" s="38">
        <v>708759</v>
      </c>
      <c r="AL826" s="38" t="s">
        <v>905</v>
      </c>
      <c r="AM826" s="38" t="s">
        <v>905</v>
      </c>
      <c r="AN826" s="38">
        <v>9467039</v>
      </c>
      <c r="AO826" s="38" t="s">
        <v>905</v>
      </c>
      <c r="AP826" s="38" t="s">
        <v>905</v>
      </c>
      <c r="AQ826" s="38">
        <v>365582</v>
      </c>
      <c r="AR826" s="38" t="s">
        <v>905</v>
      </c>
      <c r="AS826" s="38" t="s">
        <v>905</v>
      </c>
      <c r="AT826" s="38" t="s">
        <v>905</v>
      </c>
      <c r="AU826" s="38" t="s">
        <v>905</v>
      </c>
      <c r="AV826" s="38" t="s">
        <v>905</v>
      </c>
      <c r="AW826" s="38" t="s">
        <v>905</v>
      </c>
      <c r="AX826" s="38">
        <v>2996807</v>
      </c>
      <c r="AY826" s="38" t="s">
        <v>905</v>
      </c>
      <c r="AZ826" s="38">
        <v>4325458</v>
      </c>
      <c r="BA826" s="38">
        <v>2830318</v>
      </c>
      <c r="BB826" s="38" t="s">
        <v>905</v>
      </c>
      <c r="BC826" s="38">
        <v>1273594</v>
      </c>
      <c r="BD826" s="38">
        <v>179546</v>
      </c>
      <c r="BE826" s="38" t="s">
        <v>905</v>
      </c>
      <c r="BF826" s="38">
        <v>1639817</v>
      </c>
      <c r="BG826" s="38">
        <v>3884750</v>
      </c>
      <c r="BH826" s="38">
        <v>114258</v>
      </c>
      <c r="BI826" s="38">
        <v>2358597</v>
      </c>
      <c r="BJ826" s="38">
        <v>783480</v>
      </c>
      <c r="BK826" s="38" t="s">
        <v>905</v>
      </c>
      <c r="BL826" s="38" t="s">
        <v>905</v>
      </c>
      <c r="BM826" s="38" t="s">
        <v>905</v>
      </c>
      <c r="BN826" s="38">
        <v>9589457</v>
      </c>
      <c r="BO826" s="38">
        <v>212192</v>
      </c>
      <c r="BP826" s="38" t="s">
        <v>905</v>
      </c>
      <c r="BQ826" s="38" t="s">
        <v>905</v>
      </c>
      <c r="BR826" s="38" t="s">
        <v>905</v>
      </c>
      <c r="BS826" s="38">
        <v>744349</v>
      </c>
      <c r="BT826" s="330" t="s">
        <v>107</v>
      </c>
      <c r="BU826" s="38" t="s">
        <v>905</v>
      </c>
      <c r="BV826" s="38" t="s">
        <v>905</v>
      </c>
      <c r="BW826" s="38" t="s">
        <v>905</v>
      </c>
      <c r="BX826" s="38" t="s">
        <v>905</v>
      </c>
      <c r="BY826" s="42" t="s">
        <v>176</v>
      </c>
      <c r="BZ826" s="42" t="s">
        <v>176</v>
      </c>
      <c r="CA826" s="42" t="s">
        <v>176</v>
      </c>
      <c r="CB826" s="42" t="s">
        <v>905</v>
      </c>
      <c r="CC826" s="42" t="s">
        <v>905</v>
      </c>
      <c r="CD826" s="42" t="s">
        <v>905</v>
      </c>
      <c r="CE826" s="42" t="s">
        <v>905</v>
      </c>
      <c r="CF826" s="42">
        <v>8500000</v>
      </c>
      <c r="CG826" s="42" t="s">
        <v>905</v>
      </c>
      <c r="CH826" s="42" t="s">
        <v>905</v>
      </c>
      <c r="CI826" s="42" t="s">
        <v>905</v>
      </c>
      <c r="CJ826" s="42" t="s">
        <v>905</v>
      </c>
      <c r="CK826" s="42" t="s">
        <v>905</v>
      </c>
      <c r="CL826" s="42" t="s">
        <v>905</v>
      </c>
      <c r="CM826" s="42" t="s">
        <v>905</v>
      </c>
      <c r="CN826" s="42" t="s">
        <v>905</v>
      </c>
      <c r="CO826" s="42" t="s">
        <v>905</v>
      </c>
      <c r="CP826" s="42" t="s">
        <v>905</v>
      </c>
      <c r="CQ826" s="42" t="s">
        <v>905</v>
      </c>
      <c r="CR826" s="42" t="s">
        <v>905</v>
      </c>
      <c r="CS826" s="42" t="s">
        <v>905</v>
      </c>
      <c r="CT826" s="42" t="s">
        <v>905</v>
      </c>
      <c r="CU826" s="332">
        <v>10282358</v>
      </c>
      <c r="CV826" s="282">
        <v>1</v>
      </c>
    </row>
    <row r="827" spans="1:100" ht="38.25">
      <c r="A827" s="28">
        <v>1085</v>
      </c>
      <c r="B827" s="29" t="s">
        <v>139</v>
      </c>
      <c r="C827" s="42" t="s">
        <v>2</v>
      </c>
      <c r="D827" s="29" t="s">
        <v>337</v>
      </c>
      <c r="E827" s="42" t="s">
        <v>982</v>
      </c>
      <c r="F827" s="42" t="s">
        <v>107</v>
      </c>
      <c r="G827" s="42" t="s">
        <v>2226</v>
      </c>
      <c r="H827" s="28" t="s">
        <v>990</v>
      </c>
      <c r="I827" s="70">
        <v>9006198</v>
      </c>
      <c r="J827" s="70" t="s">
        <v>2227</v>
      </c>
      <c r="K827" s="33" t="s">
        <v>107</v>
      </c>
      <c r="L827" s="56">
        <v>98</v>
      </c>
      <c r="M827" s="33">
        <v>5</v>
      </c>
      <c r="N827" s="126">
        <v>135900000</v>
      </c>
      <c r="O827" s="28" t="s">
        <v>338</v>
      </c>
      <c r="P827" s="28" t="s">
        <v>130</v>
      </c>
      <c r="Q827" s="28" t="s">
        <v>1056</v>
      </c>
      <c r="R827" s="33" t="s">
        <v>843</v>
      </c>
      <c r="S827" s="28">
        <v>1850</v>
      </c>
      <c r="T827" s="28">
        <v>1360</v>
      </c>
      <c r="U827" s="28">
        <v>490</v>
      </c>
      <c r="V827" s="28" t="s">
        <v>107</v>
      </c>
      <c r="W827" s="28" t="str">
        <f t="shared" si="12"/>
        <v>N.A.</v>
      </c>
      <c r="X827" s="33" t="s">
        <v>2412</v>
      </c>
      <c r="Y827" s="205">
        <v>0</v>
      </c>
      <c r="Z827" s="205">
        <v>0</v>
      </c>
      <c r="AA827" s="205">
        <v>0</v>
      </c>
      <c r="AB827" s="205">
        <v>0.01</v>
      </c>
      <c r="AC827" s="205">
        <v>0.01</v>
      </c>
      <c r="AD827" s="205">
        <v>0.01</v>
      </c>
      <c r="AE827" s="28" t="s">
        <v>1400</v>
      </c>
      <c r="AF827" s="28" t="s">
        <v>114</v>
      </c>
      <c r="AG827" s="28" t="s">
        <v>1400</v>
      </c>
      <c r="AH827" s="219">
        <v>0</v>
      </c>
      <c r="AI827" s="38">
        <v>0</v>
      </c>
      <c r="AJ827" s="38">
        <v>109928</v>
      </c>
      <c r="AK827" s="38">
        <v>1038217</v>
      </c>
      <c r="AL827" s="38">
        <v>0</v>
      </c>
      <c r="AM827" s="38">
        <v>0</v>
      </c>
      <c r="AN827" s="38">
        <v>0</v>
      </c>
      <c r="AO827" s="38">
        <v>0</v>
      </c>
      <c r="AP827" s="38">
        <v>1160359</v>
      </c>
      <c r="AQ827" s="38">
        <v>109928</v>
      </c>
      <c r="AR827" s="38">
        <v>1160359</v>
      </c>
      <c r="AS827" s="38" t="s">
        <v>107</v>
      </c>
      <c r="AT827" s="38" t="s">
        <v>107</v>
      </c>
      <c r="AU827" s="38" t="s">
        <v>107</v>
      </c>
      <c r="AV827" s="38" t="s">
        <v>107</v>
      </c>
      <c r="AW827" s="38" t="s">
        <v>107</v>
      </c>
      <c r="AX827" s="38">
        <v>3424453</v>
      </c>
      <c r="AY827" s="38" t="s">
        <v>107</v>
      </c>
      <c r="AZ827" s="38">
        <v>1956830</v>
      </c>
      <c r="BA827" s="38">
        <v>2198576</v>
      </c>
      <c r="BB827" s="38" t="s">
        <v>107</v>
      </c>
      <c r="BC827" s="38" t="s">
        <v>107</v>
      </c>
      <c r="BD827" s="38">
        <v>793930</v>
      </c>
      <c r="BE827" s="38" t="s">
        <v>107</v>
      </c>
      <c r="BF827" s="38" t="s">
        <v>107</v>
      </c>
      <c r="BG827" s="38" t="s">
        <v>107</v>
      </c>
      <c r="BH827" s="38">
        <v>183214</v>
      </c>
      <c r="BI827" s="38">
        <v>1954289</v>
      </c>
      <c r="BJ827" s="38">
        <v>2198576</v>
      </c>
      <c r="BK827" s="38" t="s">
        <v>107</v>
      </c>
      <c r="BL827" s="38">
        <v>2198576</v>
      </c>
      <c r="BM827" s="38" t="s">
        <v>107</v>
      </c>
      <c r="BN827" s="38">
        <v>7949623</v>
      </c>
      <c r="BO827" s="38">
        <v>109928</v>
      </c>
      <c r="BP827" s="38" t="s">
        <v>107</v>
      </c>
      <c r="BQ827" s="38" t="s">
        <v>107</v>
      </c>
      <c r="BR827" s="38" t="s">
        <v>107</v>
      </c>
      <c r="BS827" s="38">
        <v>1160359</v>
      </c>
      <c r="BT827" s="330" t="s">
        <v>107</v>
      </c>
      <c r="BU827" s="38" t="s">
        <v>107</v>
      </c>
      <c r="BV827" s="38" t="s">
        <v>107</v>
      </c>
      <c r="BW827" s="38" t="s">
        <v>107</v>
      </c>
      <c r="BX827" s="38" t="s">
        <v>107</v>
      </c>
      <c r="BY827" s="85" t="s">
        <v>113</v>
      </c>
      <c r="BZ827" s="85" t="s">
        <v>113</v>
      </c>
      <c r="CA827" s="85" t="s">
        <v>113</v>
      </c>
      <c r="CB827" s="28" t="s">
        <v>113</v>
      </c>
      <c r="CC827" s="28" t="s">
        <v>113</v>
      </c>
      <c r="CD827" s="42" t="s">
        <v>1394</v>
      </c>
      <c r="CE827" s="42" t="s">
        <v>114</v>
      </c>
      <c r="CF827" s="42">
        <v>0</v>
      </c>
      <c r="CG827" s="28" t="s">
        <v>176</v>
      </c>
      <c r="CH827" s="28" t="s">
        <v>176</v>
      </c>
      <c r="CI827" s="28" t="s">
        <v>905</v>
      </c>
      <c r="CJ827" s="28" t="s">
        <v>176</v>
      </c>
      <c r="CK827" s="28" t="s">
        <v>176</v>
      </c>
      <c r="CL827" s="28" t="s">
        <v>176</v>
      </c>
      <c r="CM827" s="28" t="s">
        <v>176</v>
      </c>
      <c r="CN827" s="28" t="s">
        <v>176</v>
      </c>
      <c r="CO827" s="28" t="s">
        <v>905</v>
      </c>
      <c r="CP827" s="28" t="s">
        <v>176</v>
      </c>
      <c r="CQ827" s="28" t="s">
        <v>176</v>
      </c>
      <c r="CR827" s="28" t="s">
        <v>176</v>
      </c>
      <c r="CS827" s="28" t="s">
        <v>905</v>
      </c>
      <c r="CT827" s="28" t="s">
        <v>176</v>
      </c>
      <c r="CU827" s="332">
        <v>11603595</v>
      </c>
      <c r="CV827" s="282">
        <v>1</v>
      </c>
    </row>
    <row r="828" spans="1:100" ht="38.25">
      <c r="A828" s="28">
        <v>1086</v>
      </c>
      <c r="B828" s="29" t="s">
        <v>139</v>
      </c>
      <c r="C828" s="42" t="s">
        <v>2</v>
      </c>
      <c r="D828" s="29" t="s">
        <v>337</v>
      </c>
      <c r="E828" s="42" t="s">
        <v>982</v>
      </c>
      <c r="F828" s="42" t="s">
        <v>107</v>
      </c>
      <c r="G828" s="42" t="s">
        <v>2228</v>
      </c>
      <c r="H828" s="28" t="s">
        <v>990</v>
      </c>
      <c r="I828" s="70">
        <v>9006179</v>
      </c>
      <c r="J828" s="70" t="s">
        <v>2229</v>
      </c>
      <c r="K828" s="29" t="s">
        <v>107</v>
      </c>
      <c r="L828" s="56">
        <v>98</v>
      </c>
      <c r="M828" s="33">
        <v>5</v>
      </c>
      <c r="N828" s="126">
        <v>147500000</v>
      </c>
      <c r="O828" s="28" t="s">
        <v>338</v>
      </c>
      <c r="P828" s="28" t="s">
        <v>130</v>
      </c>
      <c r="Q828" s="28" t="s">
        <v>1056</v>
      </c>
      <c r="R828" s="28" t="s">
        <v>107</v>
      </c>
      <c r="S828" s="28" t="s">
        <v>107</v>
      </c>
      <c r="T828" s="42" t="s">
        <v>107</v>
      </c>
      <c r="U828" s="28" t="s">
        <v>107</v>
      </c>
      <c r="V828" s="28" t="s">
        <v>107</v>
      </c>
      <c r="W828" s="28" t="str">
        <f t="shared" si="12"/>
        <v>N.A.</v>
      </c>
      <c r="X828" s="35" t="s">
        <v>2413</v>
      </c>
      <c r="Y828" s="205">
        <v>0</v>
      </c>
      <c r="Z828" s="205">
        <v>0</v>
      </c>
      <c r="AA828" s="205">
        <v>0</v>
      </c>
      <c r="AB828" s="205">
        <v>0.01</v>
      </c>
      <c r="AC828" s="205">
        <v>0.01</v>
      </c>
      <c r="AD828" s="205">
        <v>0.01</v>
      </c>
      <c r="AE828" s="28" t="s">
        <v>1400</v>
      </c>
      <c r="AF828" s="28" t="s">
        <v>114</v>
      </c>
      <c r="AG828" s="28" t="s">
        <v>1400</v>
      </c>
      <c r="AH828" s="219">
        <v>0</v>
      </c>
      <c r="AI828" s="38">
        <v>0</v>
      </c>
      <c r="AJ828" s="38">
        <v>109928</v>
      </c>
      <c r="AK828" s="38">
        <v>1038217</v>
      </c>
      <c r="AL828" s="38">
        <v>0</v>
      </c>
      <c r="AM828" s="38">
        <v>0</v>
      </c>
      <c r="AN828" s="38">
        <v>0</v>
      </c>
      <c r="AO828" s="38">
        <v>0</v>
      </c>
      <c r="AP828" s="38">
        <v>1160359</v>
      </c>
      <c r="AQ828" s="38">
        <v>109928</v>
      </c>
      <c r="AR828" s="38">
        <v>1160359</v>
      </c>
      <c r="AS828" s="38" t="s">
        <v>107</v>
      </c>
      <c r="AT828" s="38" t="s">
        <v>107</v>
      </c>
      <c r="AU828" s="38" t="s">
        <v>107</v>
      </c>
      <c r="AV828" s="38" t="s">
        <v>107</v>
      </c>
      <c r="AW828" s="38" t="s">
        <v>107</v>
      </c>
      <c r="AX828" s="38">
        <v>3424453</v>
      </c>
      <c r="AY828" s="38" t="s">
        <v>107</v>
      </c>
      <c r="AZ828" s="38">
        <v>1956830</v>
      </c>
      <c r="BA828" s="38">
        <v>2198576</v>
      </c>
      <c r="BB828" s="38" t="s">
        <v>107</v>
      </c>
      <c r="BC828" s="38" t="s">
        <v>107</v>
      </c>
      <c r="BD828" s="38">
        <v>793930</v>
      </c>
      <c r="BE828" s="38" t="s">
        <v>107</v>
      </c>
      <c r="BF828" s="38" t="s">
        <v>107</v>
      </c>
      <c r="BG828" s="38" t="s">
        <v>107</v>
      </c>
      <c r="BH828" s="38">
        <v>183214</v>
      </c>
      <c r="BI828" s="38">
        <v>1954289</v>
      </c>
      <c r="BJ828" s="38">
        <v>2198576</v>
      </c>
      <c r="BK828" s="38" t="s">
        <v>107</v>
      </c>
      <c r="BL828" s="38">
        <v>2198576</v>
      </c>
      <c r="BM828" s="38" t="s">
        <v>107</v>
      </c>
      <c r="BN828" s="38">
        <v>7949623</v>
      </c>
      <c r="BO828" s="38">
        <v>109928</v>
      </c>
      <c r="BP828" s="38" t="s">
        <v>107</v>
      </c>
      <c r="BQ828" s="38" t="s">
        <v>107</v>
      </c>
      <c r="BR828" s="38" t="s">
        <v>107</v>
      </c>
      <c r="BS828" s="38">
        <v>1160359</v>
      </c>
      <c r="BT828" s="330" t="s">
        <v>107</v>
      </c>
      <c r="BU828" s="38" t="s">
        <v>107</v>
      </c>
      <c r="BV828" s="38" t="s">
        <v>107</v>
      </c>
      <c r="BW828" s="38" t="s">
        <v>107</v>
      </c>
      <c r="BX828" s="38" t="s">
        <v>107</v>
      </c>
      <c r="BY828" s="85" t="s">
        <v>113</v>
      </c>
      <c r="BZ828" s="85" t="s">
        <v>113</v>
      </c>
      <c r="CA828" s="85" t="s">
        <v>113</v>
      </c>
      <c r="CB828" s="28" t="s">
        <v>113</v>
      </c>
      <c r="CC828" s="28" t="s">
        <v>113</v>
      </c>
      <c r="CD828" s="42" t="s">
        <v>1394</v>
      </c>
      <c r="CE828" s="42" t="s">
        <v>114</v>
      </c>
      <c r="CF828" s="42">
        <v>0</v>
      </c>
      <c r="CG828" s="28" t="s">
        <v>176</v>
      </c>
      <c r="CH828" s="28" t="s">
        <v>176</v>
      </c>
      <c r="CI828" s="28" t="s">
        <v>905</v>
      </c>
      <c r="CJ828" s="28" t="s">
        <v>176</v>
      </c>
      <c r="CK828" s="28" t="s">
        <v>176</v>
      </c>
      <c r="CL828" s="28" t="s">
        <v>176</v>
      </c>
      <c r="CM828" s="28" t="s">
        <v>176</v>
      </c>
      <c r="CN828" s="28" t="s">
        <v>176</v>
      </c>
      <c r="CO828" s="28" t="s">
        <v>905</v>
      </c>
      <c r="CP828" s="28" t="s">
        <v>176</v>
      </c>
      <c r="CQ828" s="28" t="s">
        <v>176</v>
      </c>
      <c r="CR828" s="28" t="s">
        <v>176</v>
      </c>
      <c r="CS828" s="28" t="s">
        <v>905</v>
      </c>
      <c r="CT828" s="28" t="s">
        <v>176</v>
      </c>
      <c r="CU828" s="332">
        <v>11603595</v>
      </c>
      <c r="CV828" s="282">
        <v>1</v>
      </c>
    </row>
    <row r="829" spans="1:100" ht="25.5">
      <c r="A829" s="28">
        <v>1087</v>
      </c>
      <c r="B829" s="29" t="s">
        <v>139</v>
      </c>
      <c r="C829" s="42" t="s">
        <v>2</v>
      </c>
      <c r="D829" s="29" t="s">
        <v>337</v>
      </c>
      <c r="E829" s="42" t="s">
        <v>346</v>
      </c>
      <c r="F829" s="42" t="s">
        <v>107</v>
      </c>
      <c r="G829" s="42" t="s">
        <v>2230</v>
      </c>
      <c r="H829" s="28" t="s">
        <v>990</v>
      </c>
      <c r="I829" s="70">
        <v>9008235</v>
      </c>
      <c r="J829" s="70" t="s">
        <v>2231</v>
      </c>
      <c r="K829" s="33" t="s">
        <v>142</v>
      </c>
      <c r="L829" s="56">
        <v>176</v>
      </c>
      <c r="M829" s="33">
        <v>5</v>
      </c>
      <c r="N829" s="126">
        <v>198500000</v>
      </c>
      <c r="O829" s="42" t="s">
        <v>346</v>
      </c>
      <c r="P829" s="28" t="s">
        <v>130</v>
      </c>
      <c r="Q829" s="28" t="s">
        <v>1056</v>
      </c>
      <c r="R829" s="28" t="s">
        <v>1229</v>
      </c>
      <c r="S829" s="28">
        <v>2230</v>
      </c>
      <c r="T829" s="28">
        <v>1710</v>
      </c>
      <c r="U829" s="28">
        <v>520</v>
      </c>
      <c r="V829" s="28" t="s">
        <v>107</v>
      </c>
      <c r="W829" s="28" t="str">
        <f t="shared" si="12"/>
        <v>N.A.</v>
      </c>
      <c r="X829" s="35" t="s">
        <v>2412</v>
      </c>
      <c r="Y829" s="205">
        <v>0</v>
      </c>
      <c r="Z829" s="205">
        <v>0</v>
      </c>
      <c r="AA829" s="205">
        <v>0</v>
      </c>
      <c r="AB829" s="205">
        <v>0.01</v>
      </c>
      <c r="AC829" s="205">
        <v>0.01</v>
      </c>
      <c r="AD829" s="205">
        <v>0.01</v>
      </c>
      <c r="AE829" s="28" t="s">
        <v>1400</v>
      </c>
      <c r="AF829" s="28" t="s">
        <v>114</v>
      </c>
      <c r="AG829" s="28" t="s">
        <v>1400</v>
      </c>
      <c r="AH829" s="219">
        <v>0</v>
      </c>
      <c r="AI829" s="38">
        <v>0</v>
      </c>
      <c r="AJ829" s="38">
        <v>109928</v>
      </c>
      <c r="AK829" s="38">
        <v>1038217</v>
      </c>
      <c r="AL829" s="38">
        <v>0</v>
      </c>
      <c r="AM829" s="38">
        <v>0</v>
      </c>
      <c r="AN829" s="38">
        <v>0</v>
      </c>
      <c r="AO829" s="38">
        <v>0</v>
      </c>
      <c r="AP829" s="38">
        <v>1160359</v>
      </c>
      <c r="AQ829" s="38">
        <v>109928</v>
      </c>
      <c r="AR829" s="38">
        <v>1160359</v>
      </c>
      <c r="AS829" s="38" t="s">
        <v>107</v>
      </c>
      <c r="AT829" s="38" t="s">
        <v>107</v>
      </c>
      <c r="AU829" s="38" t="s">
        <v>107</v>
      </c>
      <c r="AV829" s="38" t="s">
        <v>107</v>
      </c>
      <c r="AW829" s="38" t="s">
        <v>107</v>
      </c>
      <c r="AX829" s="38">
        <v>3424453</v>
      </c>
      <c r="AY829" s="38" t="s">
        <v>107</v>
      </c>
      <c r="AZ829" s="38">
        <v>1956830</v>
      </c>
      <c r="BA829" s="38">
        <v>2198576</v>
      </c>
      <c r="BB829" s="38" t="s">
        <v>107</v>
      </c>
      <c r="BC829" s="38" t="s">
        <v>107</v>
      </c>
      <c r="BD829" s="38">
        <v>793930</v>
      </c>
      <c r="BE829" s="38" t="s">
        <v>107</v>
      </c>
      <c r="BF829" s="38" t="s">
        <v>107</v>
      </c>
      <c r="BG829" s="38" t="s">
        <v>107</v>
      </c>
      <c r="BH829" s="38">
        <v>183214</v>
      </c>
      <c r="BI829" s="38">
        <v>1954289</v>
      </c>
      <c r="BJ829" s="38">
        <v>2198576</v>
      </c>
      <c r="BK829" s="38" t="s">
        <v>107</v>
      </c>
      <c r="BL829" s="38">
        <v>2198576</v>
      </c>
      <c r="BM829" s="38" t="s">
        <v>107</v>
      </c>
      <c r="BN829" s="38">
        <v>7949623</v>
      </c>
      <c r="BO829" s="38">
        <v>109928</v>
      </c>
      <c r="BP829" s="38" t="s">
        <v>107</v>
      </c>
      <c r="BQ829" s="38" t="s">
        <v>107</v>
      </c>
      <c r="BR829" s="38" t="s">
        <v>107</v>
      </c>
      <c r="BS829" s="38">
        <v>1160359</v>
      </c>
      <c r="BT829" s="330" t="s">
        <v>107</v>
      </c>
      <c r="BU829" s="38" t="s">
        <v>107</v>
      </c>
      <c r="BV829" s="38" t="s">
        <v>107</v>
      </c>
      <c r="BW829" s="38" t="s">
        <v>107</v>
      </c>
      <c r="BX829" s="38" t="s">
        <v>107</v>
      </c>
      <c r="BY829" s="85" t="s">
        <v>113</v>
      </c>
      <c r="BZ829" s="85" t="s">
        <v>113</v>
      </c>
      <c r="CA829" s="85" t="s">
        <v>113</v>
      </c>
      <c r="CB829" s="28" t="s">
        <v>113</v>
      </c>
      <c r="CC829" s="28" t="s">
        <v>113</v>
      </c>
      <c r="CD829" s="42" t="s">
        <v>1394</v>
      </c>
      <c r="CE829" s="42" t="s">
        <v>114</v>
      </c>
      <c r="CF829" s="42">
        <v>0</v>
      </c>
      <c r="CG829" s="28" t="s">
        <v>176</v>
      </c>
      <c r="CH829" s="28" t="s">
        <v>176</v>
      </c>
      <c r="CI829" s="28" t="s">
        <v>905</v>
      </c>
      <c r="CJ829" s="28" t="s">
        <v>176</v>
      </c>
      <c r="CK829" s="28" t="s">
        <v>176</v>
      </c>
      <c r="CL829" s="28" t="s">
        <v>176</v>
      </c>
      <c r="CM829" s="28" t="s">
        <v>176</v>
      </c>
      <c r="CN829" s="28" t="s">
        <v>176</v>
      </c>
      <c r="CO829" s="28" t="s">
        <v>905</v>
      </c>
      <c r="CP829" s="28" t="s">
        <v>176</v>
      </c>
      <c r="CQ829" s="28" t="s">
        <v>176</v>
      </c>
      <c r="CR829" s="28" t="s">
        <v>176</v>
      </c>
      <c r="CS829" s="28" t="s">
        <v>905</v>
      </c>
      <c r="CT829" s="28" t="s">
        <v>176</v>
      </c>
      <c r="CU829" s="332">
        <v>11603595</v>
      </c>
      <c r="CV829" s="282">
        <v>1</v>
      </c>
    </row>
    <row r="830" spans="1:100" ht="25.5">
      <c r="A830" s="28">
        <v>1088</v>
      </c>
      <c r="B830" s="29" t="s">
        <v>139</v>
      </c>
      <c r="C830" s="42" t="s">
        <v>0</v>
      </c>
      <c r="D830" s="29" t="s">
        <v>665</v>
      </c>
      <c r="E830" s="42" t="s">
        <v>666</v>
      </c>
      <c r="F830" s="42" t="s">
        <v>346</v>
      </c>
      <c r="G830" s="60" t="s">
        <v>2442</v>
      </c>
      <c r="H830" s="28" t="s">
        <v>990</v>
      </c>
      <c r="I830" s="28">
        <v>9021092</v>
      </c>
      <c r="J830" s="70" t="s">
        <v>2232</v>
      </c>
      <c r="K830" s="60" t="s">
        <v>686</v>
      </c>
      <c r="L830" s="33">
        <v>389</v>
      </c>
      <c r="M830" s="33">
        <v>4</v>
      </c>
      <c r="N830" s="218">
        <v>432000000</v>
      </c>
      <c r="O830" s="33" t="s">
        <v>346</v>
      </c>
      <c r="P830" s="28" t="s">
        <v>130</v>
      </c>
      <c r="Q830" s="28" t="s">
        <v>112</v>
      </c>
      <c r="R830" s="28" t="s">
        <v>107</v>
      </c>
      <c r="S830" s="28" t="s">
        <v>107</v>
      </c>
      <c r="T830" s="42" t="s">
        <v>107</v>
      </c>
      <c r="U830" s="28" t="s">
        <v>107</v>
      </c>
      <c r="V830" s="28" t="s">
        <v>107</v>
      </c>
      <c r="W830" s="28" t="str">
        <f t="shared" si="12"/>
        <v>N.A.</v>
      </c>
      <c r="X830" s="33" t="s">
        <v>2414</v>
      </c>
      <c r="Y830" s="205">
        <v>0</v>
      </c>
      <c r="Z830" s="205">
        <v>0</v>
      </c>
      <c r="AA830" s="205">
        <v>0</v>
      </c>
      <c r="AB830" s="205">
        <v>0.01</v>
      </c>
      <c r="AC830" s="205">
        <v>0.01</v>
      </c>
      <c r="AD830" s="205">
        <v>0.01</v>
      </c>
      <c r="AE830" s="28" t="s">
        <v>173</v>
      </c>
      <c r="AF830" s="28" t="s">
        <v>173</v>
      </c>
      <c r="AG830" s="28" t="s">
        <v>173</v>
      </c>
      <c r="AH830" s="205">
        <v>0</v>
      </c>
      <c r="AI830" s="38" t="s">
        <v>984</v>
      </c>
      <c r="AJ830" s="38">
        <v>835765</v>
      </c>
      <c r="AK830" s="38">
        <v>1710004</v>
      </c>
      <c r="AL830" s="38" t="s">
        <v>107</v>
      </c>
      <c r="AM830" s="38">
        <v>3053577</v>
      </c>
      <c r="AN830" s="38">
        <v>12564545</v>
      </c>
      <c r="AO830" s="38" t="s">
        <v>176</v>
      </c>
      <c r="AP830" s="38" t="s">
        <v>176</v>
      </c>
      <c r="AQ830" s="38">
        <v>855001</v>
      </c>
      <c r="AR830" s="38" t="s">
        <v>176</v>
      </c>
      <c r="AS830" s="38" t="s">
        <v>107</v>
      </c>
      <c r="AT830" s="38" t="s">
        <v>107</v>
      </c>
      <c r="AU830" s="38" t="s">
        <v>107</v>
      </c>
      <c r="AV830" s="38" t="s">
        <v>107</v>
      </c>
      <c r="AW830" s="38">
        <v>3420007</v>
      </c>
      <c r="AX830" s="38" t="s">
        <v>176</v>
      </c>
      <c r="AY830" s="38">
        <v>5496440</v>
      </c>
      <c r="AZ830" s="38">
        <v>3008750</v>
      </c>
      <c r="BA830" s="38">
        <v>3510209</v>
      </c>
      <c r="BB830" s="38" t="s">
        <v>176</v>
      </c>
      <c r="BC830" s="38" t="s">
        <v>176</v>
      </c>
      <c r="BD830" s="38">
        <v>916073</v>
      </c>
      <c r="BE830" s="38">
        <v>2198576</v>
      </c>
      <c r="BF830" s="38">
        <v>1954289</v>
      </c>
      <c r="BG830" s="38">
        <v>1949671</v>
      </c>
      <c r="BH830" s="38">
        <v>305358</v>
      </c>
      <c r="BI830" s="38">
        <v>1954289</v>
      </c>
      <c r="BJ830" s="38">
        <v>3053577</v>
      </c>
      <c r="BK830" s="38">
        <v>4275009</v>
      </c>
      <c r="BL830" s="38" t="s">
        <v>984</v>
      </c>
      <c r="BM830" s="38" t="s">
        <v>107</v>
      </c>
      <c r="BN830" s="38" t="s">
        <v>984</v>
      </c>
      <c r="BO830" s="38">
        <v>183214</v>
      </c>
      <c r="BP830" s="38">
        <v>5496440</v>
      </c>
      <c r="BQ830" s="38">
        <v>7939301</v>
      </c>
      <c r="BR830" s="38" t="s">
        <v>176</v>
      </c>
      <c r="BS830" s="38">
        <v>1832147</v>
      </c>
      <c r="BT830" s="330" t="s">
        <v>107</v>
      </c>
      <c r="BU830" s="38" t="s">
        <v>107</v>
      </c>
      <c r="BV830" s="38" t="s">
        <v>107</v>
      </c>
      <c r="BW830" s="38" t="s">
        <v>107</v>
      </c>
      <c r="BX830" s="38" t="s">
        <v>107</v>
      </c>
      <c r="BY830" s="53" t="s">
        <v>176</v>
      </c>
      <c r="BZ830" s="53" t="s">
        <v>176</v>
      </c>
      <c r="CA830" s="53" t="s">
        <v>176</v>
      </c>
      <c r="CB830" s="53" t="s">
        <v>176</v>
      </c>
      <c r="CC830" s="53" t="s">
        <v>176</v>
      </c>
      <c r="CD830" s="42" t="s">
        <v>176</v>
      </c>
      <c r="CE830" s="42" t="s">
        <v>173</v>
      </c>
      <c r="CF830" s="42" t="s">
        <v>107</v>
      </c>
      <c r="CG830" s="28" t="s">
        <v>176</v>
      </c>
      <c r="CH830" s="28" t="s">
        <v>176</v>
      </c>
      <c r="CI830" s="28" t="s">
        <v>176</v>
      </c>
      <c r="CJ830" s="28" t="s">
        <v>176</v>
      </c>
      <c r="CK830" s="28" t="s">
        <v>176</v>
      </c>
      <c r="CL830" s="28" t="s">
        <v>176</v>
      </c>
      <c r="CM830" s="28" t="s">
        <v>176</v>
      </c>
      <c r="CN830" s="28" t="s">
        <v>107</v>
      </c>
      <c r="CO830" s="28" t="s">
        <v>107</v>
      </c>
      <c r="CP830" s="28" t="s">
        <v>107</v>
      </c>
      <c r="CQ830" s="28" t="s">
        <v>107</v>
      </c>
      <c r="CR830" s="28" t="s">
        <v>107</v>
      </c>
      <c r="CS830" s="28" t="s">
        <v>107</v>
      </c>
      <c r="CT830" s="28" t="s">
        <v>107</v>
      </c>
      <c r="CU830" s="332">
        <v>15267888</v>
      </c>
      <c r="CV830" s="282">
        <v>1</v>
      </c>
    </row>
    <row r="831" spans="1:100" ht="25.5">
      <c r="A831" s="28">
        <v>1089</v>
      </c>
      <c r="B831" s="29" t="s">
        <v>139</v>
      </c>
      <c r="C831" s="29" t="s">
        <v>3</v>
      </c>
      <c r="D831" s="29" t="s">
        <v>977</v>
      </c>
      <c r="E831" s="42" t="s">
        <v>978</v>
      </c>
      <c r="F831" s="42" t="s">
        <v>982</v>
      </c>
      <c r="G831" s="30" t="s">
        <v>2443</v>
      </c>
      <c r="H831" s="28" t="s">
        <v>990</v>
      </c>
      <c r="I831" s="28">
        <v>9011085</v>
      </c>
      <c r="J831" s="70" t="s">
        <v>2233</v>
      </c>
      <c r="K831" s="31" t="s">
        <v>107</v>
      </c>
      <c r="L831" s="56">
        <v>164</v>
      </c>
      <c r="M831" s="33" t="s">
        <v>107</v>
      </c>
      <c r="N831" s="34">
        <v>123000000</v>
      </c>
      <c r="O831" s="33" t="s">
        <v>338</v>
      </c>
      <c r="P831" s="28" t="s">
        <v>2415</v>
      </c>
      <c r="Q831" s="28" t="s">
        <v>112</v>
      </c>
      <c r="R831" s="28" t="s">
        <v>107</v>
      </c>
      <c r="S831" s="28">
        <v>1525</v>
      </c>
      <c r="T831" s="28">
        <v>2650</v>
      </c>
      <c r="U831" s="28">
        <v>1125</v>
      </c>
      <c r="V831" s="28" t="s">
        <v>2234</v>
      </c>
      <c r="W831" s="28">
        <f t="shared" si="12"/>
        <v>242700239</v>
      </c>
      <c r="X831" s="35" t="s">
        <v>2412</v>
      </c>
      <c r="Y831" s="322">
        <v>0</v>
      </c>
      <c r="Z831" s="322">
        <v>0.01</v>
      </c>
      <c r="AA831" s="322">
        <v>1.4999999999999999E-2</v>
      </c>
      <c r="AB831" s="322">
        <v>0.02</v>
      </c>
      <c r="AC831" s="322">
        <v>2.5000000000000001E-2</v>
      </c>
      <c r="AD831" s="322">
        <v>0.03</v>
      </c>
      <c r="AE831" s="28" t="s">
        <v>173</v>
      </c>
      <c r="AF831" s="28" t="s">
        <v>114</v>
      </c>
      <c r="AG831" s="28" t="s">
        <v>114</v>
      </c>
      <c r="AH831" s="225">
        <v>0</v>
      </c>
      <c r="AI831" s="38">
        <v>10382164</v>
      </c>
      <c r="AJ831" s="38">
        <v>305358</v>
      </c>
      <c r="AK831" s="38">
        <v>1465717</v>
      </c>
      <c r="AL831" s="38" t="s">
        <v>107</v>
      </c>
      <c r="AM831" s="38" t="s">
        <v>107</v>
      </c>
      <c r="AN831" s="38">
        <v>11603594</v>
      </c>
      <c r="AO831" s="38" t="s">
        <v>107</v>
      </c>
      <c r="AP831" s="38">
        <v>1038217</v>
      </c>
      <c r="AQ831" s="38">
        <v>146571</v>
      </c>
      <c r="AR831" s="38">
        <v>1038217</v>
      </c>
      <c r="AS831" s="38">
        <v>17710750</v>
      </c>
      <c r="AT831" s="38">
        <v>21985758</v>
      </c>
      <c r="AU831" s="38" t="s">
        <v>107</v>
      </c>
      <c r="AV831" s="38" t="s">
        <v>107</v>
      </c>
      <c r="AW831" s="38" t="s">
        <v>107</v>
      </c>
      <c r="AX831" s="38" t="s">
        <v>107</v>
      </c>
      <c r="AY831" s="38">
        <v>1465717</v>
      </c>
      <c r="AZ831" s="38">
        <v>2198576</v>
      </c>
      <c r="BA831" s="38">
        <v>146571</v>
      </c>
      <c r="BB831" s="38">
        <v>610716</v>
      </c>
      <c r="BC831" s="38">
        <v>1465717</v>
      </c>
      <c r="BD831" s="38">
        <v>916073</v>
      </c>
      <c r="BE831" s="38">
        <v>1710004</v>
      </c>
      <c r="BF831" s="38">
        <v>1305450</v>
      </c>
      <c r="BG831" s="38">
        <v>549643</v>
      </c>
      <c r="BH831" s="38">
        <v>109928</v>
      </c>
      <c r="BI831" s="38">
        <v>2175750</v>
      </c>
      <c r="BJ831" s="38">
        <v>305358</v>
      </c>
      <c r="BK831" s="38" t="s">
        <v>107</v>
      </c>
      <c r="BL831" s="38">
        <v>0</v>
      </c>
      <c r="BM831" s="38">
        <v>3053577</v>
      </c>
      <c r="BN831" s="38">
        <v>7939301</v>
      </c>
      <c r="BO831" s="38">
        <v>109928</v>
      </c>
      <c r="BP831" s="38">
        <v>5496440</v>
      </c>
      <c r="BQ831" s="38">
        <v>6717870</v>
      </c>
      <c r="BR831" s="38">
        <v>17100034</v>
      </c>
      <c r="BS831" s="38">
        <v>671787</v>
      </c>
      <c r="BT831" s="330">
        <v>119700239</v>
      </c>
      <c r="BU831" s="38" t="s">
        <v>107</v>
      </c>
      <c r="BV831" s="38" t="s">
        <v>107</v>
      </c>
      <c r="BW831" s="38" t="s">
        <v>107</v>
      </c>
      <c r="BX831" s="38" t="s">
        <v>107</v>
      </c>
      <c r="BY831" s="41" t="s">
        <v>107</v>
      </c>
      <c r="BZ831" s="41" t="s">
        <v>107</v>
      </c>
      <c r="CA831" s="41" t="s">
        <v>107</v>
      </c>
      <c r="CB831" s="41" t="s">
        <v>107</v>
      </c>
      <c r="CC831" s="41" t="s">
        <v>107</v>
      </c>
      <c r="CD831" s="41" t="s">
        <v>107</v>
      </c>
      <c r="CE831" s="41" t="s">
        <v>107</v>
      </c>
      <c r="CF831" s="41" t="s">
        <v>107</v>
      </c>
      <c r="CG831" s="66">
        <v>4</v>
      </c>
      <c r="CH831" s="66">
        <v>3</v>
      </c>
      <c r="CI831" s="66" t="s">
        <v>173</v>
      </c>
      <c r="CJ831" s="66" t="s">
        <v>173</v>
      </c>
      <c r="CK831" s="66" t="s">
        <v>176</v>
      </c>
      <c r="CL831" s="66" t="s">
        <v>173</v>
      </c>
      <c r="CM831" s="66" t="s">
        <v>176</v>
      </c>
      <c r="CN831" s="66" t="s">
        <v>176</v>
      </c>
      <c r="CO831" s="66" t="s">
        <v>173</v>
      </c>
      <c r="CP831" s="66" t="s">
        <v>173</v>
      </c>
      <c r="CQ831" s="66" t="s">
        <v>176</v>
      </c>
      <c r="CR831" s="66" t="s">
        <v>173</v>
      </c>
      <c r="CS831" s="66" t="s">
        <v>176</v>
      </c>
      <c r="CT831" s="66" t="s">
        <v>176</v>
      </c>
      <c r="CU831" s="332">
        <v>11603595</v>
      </c>
      <c r="CV831" s="282">
        <v>1</v>
      </c>
    </row>
    <row r="832" spans="1:100" ht="25.5">
      <c r="A832" s="28">
        <v>1090</v>
      </c>
      <c r="B832" s="29" t="s">
        <v>139</v>
      </c>
      <c r="C832" s="29" t="s">
        <v>3</v>
      </c>
      <c r="D832" s="29" t="s">
        <v>977</v>
      </c>
      <c r="E832" s="42" t="s">
        <v>986</v>
      </c>
      <c r="F832" s="42" t="s">
        <v>982</v>
      </c>
      <c r="G832" s="30" t="s">
        <v>2443</v>
      </c>
      <c r="H832" s="28" t="s">
        <v>990</v>
      </c>
      <c r="I832" s="28">
        <v>9011085</v>
      </c>
      <c r="J832" s="70" t="s">
        <v>2235</v>
      </c>
      <c r="K832" s="31" t="s">
        <v>107</v>
      </c>
      <c r="L832" s="56">
        <v>164</v>
      </c>
      <c r="M832" s="33" t="s">
        <v>107</v>
      </c>
      <c r="N832" s="34">
        <v>123000000</v>
      </c>
      <c r="O832" s="33" t="s">
        <v>107</v>
      </c>
      <c r="P832" s="28" t="s">
        <v>2415</v>
      </c>
      <c r="Q832" s="28" t="s">
        <v>112</v>
      </c>
      <c r="R832" s="28" t="s">
        <v>107</v>
      </c>
      <c r="S832" s="28" t="s">
        <v>107</v>
      </c>
      <c r="T832" s="42" t="s">
        <v>107</v>
      </c>
      <c r="U832" s="28" t="s">
        <v>107</v>
      </c>
      <c r="V832" s="28" t="s">
        <v>107</v>
      </c>
      <c r="W832" s="28">
        <f t="shared" si="12"/>
        <v>362400480</v>
      </c>
      <c r="X832" s="35" t="s">
        <v>2413</v>
      </c>
      <c r="Y832" s="322">
        <v>0</v>
      </c>
      <c r="Z832" s="322">
        <v>0.01</v>
      </c>
      <c r="AA832" s="322">
        <v>1.4999999999999999E-2</v>
      </c>
      <c r="AB832" s="322">
        <v>0.02</v>
      </c>
      <c r="AC832" s="322">
        <v>2.5000000000000001E-2</v>
      </c>
      <c r="AD832" s="322">
        <v>0.03</v>
      </c>
      <c r="AE832" s="28" t="s">
        <v>173</v>
      </c>
      <c r="AF832" s="28" t="s">
        <v>114</v>
      </c>
      <c r="AG832" s="28" t="s">
        <v>114</v>
      </c>
      <c r="AH832" s="225">
        <v>0</v>
      </c>
      <c r="AI832" s="38">
        <v>10382164</v>
      </c>
      <c r="AJ832" s="38">
        <v>305358</v>
      </c>
      <c r="AK832" s="38">
        <v>1465717</v>
      </c>
      <c r="AL832" s="38" t="s">
        <v>107</v>
      </c>
      <c r="AM832" s="38" t="s">
        <v>107</v>
      </c>
      <c r="AN832" s="38">
        <v>11603594</v>
      </c>
      <c r="AO832" s="38" t="s">
        <v>107</v>
      </c>
      <c r="AP832" s="38">
        <v>1038217</v>
      </c>
      <c r="AQ832" s="38">
        <v>146571</v>
      </c>
      <c r="AR832" s="38">
        <v>1038217</v>
      </c>
      <c r="AS832" s="38">
        <v>17710750</v>
      </c>
      <c r="AT832" s="38">
        <v>21985758</v>
      </c>
      <c r="AU832" s="38" t="s">
        <v>107</v>
      </c>
      <c r="AV832" s="38" t="s">
        <v>107</v>
      </c>
      <c r="AW832" s="38" t="s">
        <v>107</v>
      </c>
      <c r="AX832" s="38" t="s">
        <v>107</v>
      </c>
      <c r="AY832" s="38">
        <v>1465717</v>
      </c>
      <c r="AZ832" s="38">
        <v>2198576</v>
      </c>
      <c r="BA832" s="38">
        <v>146571</v>
      </c>
      <c r="BB832" s="38">
        <v>610716</v>
      </c>
      <c r="BC832" s="38">
        <v>1465717</v>
      </c>
      <c r="BD832" s="38">
        <v>916073</v>
      </c>
      <c r="BE832" s="38">
        <v>1710004</v>
      </c>
      <c r="BF832" s="38">
        <v>1305450</v>
      </c>
      <c r="BG832" s="38">
        <v>549643</v>
      </c>
      <c r="BH832" s="38">
        <v>109928</v>
      </c>
      <c r="BI832" s="38">
        <v>2175750</v>
      </c>
      <c r="BJ832" s="38">
        <v>305358</v>
      </c>
      <c r="BK832" s="38" t="s">
        <v>107</v>
      </c>
      <c r="BL832" s="38">
        <v>0</v>
      </c>
      <c r="BM832" s="38">
        <v>3053577</v>
      </c>
      <c r="BN832" s="38">
        <v>7939301</v>
      </c>
      <c r="BO832" s="38">
        <v>109928</v>
      </c>
      <c r="BP832" s="38">
        <v>5496440</v>
      </c>
      <c r="BQ832" s="38">
        <v>6717870</v>
      </c>
      <c r="BR832" s="38">
        <v>17100034</v>
      </c>
      <c r="BS832" s="38">
        <v>671787</v>
      </c>
      <c r="BT832" s="330">
        <v>239400480</v>
      </c>
      <c r="BU832" s="38" t="s">
        <v>107</v>
      </c>
      <c r="BV832" s="38" t="s">
        <v>107</v>
      </c>
      <c r="BW832" s="38" t="s">
        <v>107</v>
      </c>
      <c r="BX832" s="38" t="s">
        <v>107</v>
      </c>
      <c r="BY832" s="41" t="s">
        <v>107</v>
      </c>
      <c r="BZ832" s="41" t="s">
        <v>107</v>
      </c>
      <c r="CA832" s="41" t="s">
        <v>107</v>
      </c>
      <c r="CB832" s="41" t="s">
        <v>107</v>
      </c>
      <c r="CC832" s="41" t="s">
        <v>107</v>
      </c>
      <c r="CD832" s="41" t="s">
        <v>107</v>
      </c>
      <c r="CE832" s="41" t="s">
        <v>107</v>
      </c>
      <c r="CF832" s="41" t="s">
        <v>107</v>
      </c>
      <c r="CG832" s="66">
        <v>4</v>
      </c>
      <c r="CH832" s="66">
        <v>3</v>
      </c>
      <c r="CI832" s="66" t="s">
        <v>173</v>
      </c>
      <c r="CJ832" s="66" t="s">
        <v>173</v>
      </c>
      <c r="CK832" s="66" t="s">
        <v>176</v>
      </c>
      <c r="CL832" s="66" t="s">
        <v>173</v>
      </c>
      <c r="CM832" s="66" t="s">
        <v>176</v>
      </c>
      <c r="CN832" s="66" t="s">
        <v>176</v>
      </c>
      <c r="CO832" s="66" t="s">
        <v>173</v>
      </c>
      <c r="CP832" s="66" t="s">
        <v>173</v>
      </c>
      <c r="CQ832" s="66" t="s">
        <v>176</v>
      </c>
      <c r="CR832" s="66" t="s">
        <v>173</v>
      </c>
      <c r="CS832" s="66" t="s">
        <v>176</v>
      </c>
      <c r="CT832" s="66" t="s">
        <v>176</v>
      </c>
      <c r="CU832" s="332">
        <v>11603595</v>
      </c>
      <c r="CV832" s="282">
        <v>1</v>
      </c>
    </row>
    <row r="833" spans="1:100" ht="25.5">
      <c r="A833" s="28">
        <v>1091</v>
      </c>
      <c r="B833" s="29" t="s">
        <v>139</v>
      </c>
      <c r="C833" s="29" t="s">
        <v>0</v>
      </c>
      <c r="D833" s="29" t="s">
        <v>337</v>
      </c>
      <c r="E833" s="42" t="s">
        <v>346</v>
      </c>
      <c r="F833" s="42" t="s">
        <v>107</v>
      </c>
      <c r="G833" s="30" t="s">
        <v>2444</v>
      </c>
      <c r="H833" s="42" t="s">
        <v>990</v>
      </c>
      <c r="I833" s="28">
        <v>9008255</v>
      </c>
      <c r="J833" s="70" t="s">
        <v>2236</v>
      </c>
      <c r="K833" s="31" t="s">
        <v>375</v>
      </c>
      <c r="L833" s="32">
        <v>278</v>
      </c>
      <c r="M833" s="33">
        <v>5</v>
      </c>
      <c r="N833" s="34">
        <v>299000000</v>
      </c>
      <c r="O833" s="28" t="s">
        <v>346</v>
      </c>
      <c r="P833" s="28" t="s">
        <v>130</v>
      </c>
      <c r="Q833" s="28" t="s">
        <v>112</v>
      </c>
      <c r="R833" s="28" t="s">
        <v>107</v>
      </c>
      <c r="S833" s="28" t="s">
        <v>107</v>
      </c>
      <c r="T833" s="42" t="s">
        <v>107</v>
      </c>
      <c r="U833" s="28" t="s">
        <v>107</v>
      </c>
      <c r="V833" s="28" t="s">
        <v>107</v>
      </c>
      <c r="W833" s="28" t="str">
        <f t="shared" si="12"/>
        <v>N.A.</v>
      </c>
      <c r="X833" s="33" t="s">
        <v>2414</v>
      </c>
      <c r="Y833" s="322">
        <v>0</v>
      </c>
      <c r="Z833" s="206">
        <v>0</v>
      </c>
      <c r="AA833" s="322">
        <v>0.01</v>
      </c>
      <c r="AB833" s="206">
        <v>1.4999999999999999E-2</v>
      </c>
      <c r="AC833" s="322">
        <v>0.02</v>
      </c>
      <c r="AD833" s="322">
        <v>0.02</v>
      </c>
      <c r="AE833" s="28" t="s">
        <v>114</v>
      </c>
      <c r="AF833" s="28" t="s">
        <v>114</v>
      </c>
      <c r="AG833" s="28" t="s">
        <v>114</v>
      </c>
      <c r="AH833" s="37">
        <v>0</v>
      </c>
      <c r="AI833" s="38">
        <v>11266720</v>
      </c>
      <c r="AJ833" s="38">
        <v>332072</v>
      </c>
      <c r="AK833" s="38">
        <v>1423165</v>
      </c>
      <c r="AL833" s="38">
        <v>0</v>
      </c>
      <c r="AM833" s="38">
        <v>0</v>
      </c>
      <c r="AN833" s="38">
        <v>12452690</v>
      </c>
      <c r="AO833" s="38">
        <v>0</v>
      </c>
      <c r="AP833" s="38">
        <v>1304568</v>
      </c>
      <c r="AQ833" s="38">
        <v>177896</v>
      </c>
      <c r="AR833" s="38">
        <v>770881</v>
      </c>
      <c r="AS833" s="38">
        <v>0</v>
      </c>
      <c r="AT833" s="38">
        <v>0</v>
      </c>
      <c r="AU833" s="38">
        <v>0</v>
      </c>
      <c r="AV833" s="38">
        <v>0</v>
      </c>
      <c r="AW833" s="38">
        <v>0</v>
      </c>
      <c r="AX833" s="38">
        <v>0</v>
      </c>
      <c r="AY833" s="38" t="s">
        <v>107</v>
      </c>
      <c r="AZ833" s="38">
        <v>2134747</v>
      </c>
      <c r="BA833" s="38">
        <v>130457</v>
      </c>
      <c r="BB833" s="38">
        <v>0</v>
      </c>
      <c r="BC833" s="38">
        <v>0</v>
      </c>
      <c r="BD833" s="38">
        <v>415090</v>
      </c>
      <c r="BE833" s="38">
        <v>1423165</v>
      </c>
      <c r="BF833" s="38">
        <v>1304568</v>
      </c>
      <c r="BG833" s="38">
        <v>533687</v>
      </c>
      <c r="BH833" s="38">
        <v>106737</v>
      </c>
      <c r="BI833" s="38">
        <v>2609135</v>
      </c>
      <c r="BJ833" s="38">
        <v>415090</v>
      </c>
      <c r="BK833" s="38">
        <v>0</v>
      </c>
      <c r="BL833" s="38">
        <v>0</v>
      </c>
      <c r="BM833" s="38">
        <v>2964926</v>
      </c>
      <c r="BN833" s="38">
        <v>8894779</v>
      </c>
      <c r="BO833" s="38">
        <v>100807</v>
      </c>
      <c r="BP833" s="38">
        <v>5336867</v>
      </c>
      <c r="BQ833" s="38">
        <v>5692658</v>
      </c>
      <c r="BR833" s="38">
        <v>0</v>
      </c>
      <c r="BS833" s="38">
        <v>569266</v>
      </c>
      <c r="BT833" s="330">
        <v>0</v>
      </c>
      <c r="BU833" s="38">
        <v>0</v>
      </c>
      <c r="BV833" s="38" t="s">
        <v>107</v>
      </c>
      <c r="BW833" s="38" t="s">
        <v>107</v>
      </c>
      <c r="BX833" s="38" t="s">
        <v>107</v>
      </c>
      <c r="BY833" s="41" t="s">
        <v>113</v>
      </c>
      <c r="BZ833" s="41" t="s">
        <v>113</v>
      </c>
      <c r="CA833" s="41" t="s">
        <v>113</v>
      </c>
      <c r="CB833" s="41" t="s">
        <v>113</v>
      </c>
      <c r="CC833" s="41" t="s">
        <v>113</v>
      </c>
      <c r="CD833" s="41" t="s">
        <v>113</v>
      </c>
      <c r="CE833" s="41" t="s">
        <v>114</v>
      </c>
      <c r="CF833" s="42" t="s">
        <v>107</v>
      </c>
      <c r="CG833" s="41" t="s">
        <v>113</v>
      </c>
      <c r="CH833" s="41" t="s">
        <v>113</v>
      </c>
      <c r="CI833" s="28" t="s">
        <v>107</v>
      </c>
      <c r="CJ833" s="28" t="s">
        <v>107</v>
      </c>
      <c r="CK833" s="28" t="s">
        <v>107</v>
      </c>
      <c r="CL833" s="28" t="s">
        <v>107</v>
      </c>
      <c r="CM833" s="28" t="s">
        <v>107</v>
      </c>
      <c r="CN833" s="28" t="s">
        <v>107</v>
      </c>
      <c r="CO833" s="28" t="s">
        <v>107</v>
      </c>
      <c r="CP833" s="28" t="s">
        <v>107</v>
      </c>
      <c r="CQ833" s="28" t="s">
        <v>107</v>
      </c>
      <c r="CR833" s="28" t="s">
        <v>107</v>
      </c>
      <c r="CS833" s="28" t="s">
        <v>107</v>
      </c>
      <c r="CT833" s="28" t="s">
        <v>107</v>
      </c>
      <c r="CU833" s="332">
        <v>12452690</v>
      </c>
      <c r="CV833" s="43">
        <v>1</v>
      </c>
    </row>
    <row r="834" spans="1:100" ht="25.5">
      <c r="A834" s="28">
        <v>1092</v>
      </c>
      <c r="B834" s="29" t="s">
        <v>139</v>
      </c>
      <c r="C834" s="29" t="s">
        <v>0</v>
      </c>
      <c r="D834" s="29" t="s">
        <v>337</v>
      </c>
      <c r="E834" s="42" t="s">
        <v>346</v>
      </c>
      <c r="F834" s="42" t="s">
        <v>107</v>
      </c>
      <c r="G834" s="30" t="s">
        <v>2445</v>
      </c>
      <c r="H834" s="42" t="s">
        <v>990</v>
      </c>
      <c r="I834" s="28">
        <v>9008256</v>
      </c>
      <c r="J834" s="70" t="s">
        <v>2237</v>
      </c>
      <c r="K834" s="31" t="s">
        <v>375</v>
      </c>
      <c r="L834" s="32">
        <v>278</v>
      </c>
      <c r="M834" s="33">
        <v>5</v>
      </c>
      <c r="N834" s="34">
        <v>375900000</v>
      </c>
      <c r="O834" s="28" t="s">
        <v>346</v>
      </c>
      <c r="P834" s="28" t="s">
        <v>130</v>
      </c>
      <c r="Q834" s="28" t="s">
        <v>112</v>
      </c>
      <c r="R834" s="28" t="s">
        <v>107</v>
      </c>
      <c r="S834" s="28" t="s">
        <v>107</v>
      </c>
      <c r="T834" s="42" t="s">
        <v>107</v>
      </c>
      <c r="U834" s="28" t="s">
        <v>107</v>
      </c>
      <c r="V834" s="28" t="s">
        <v>107</v>
      </c>
      <c r="W834" s="28" t="str">
        <f t="shared" si="12"/>
        <v>N.A.</v>
      </c>
      <c r="X834" s="33" t="s">
        <v>2414</v>
      </c>
      <c r="Y834" s="322">
        <v>0</v>
      </c>
      <c r="Z834" s="206">
        <v>0</v>
      </c>
      <c r="AA834" s="322">
        <v>0.01</v>
      </c>
      <c r="AB834" s="206">
        <v>1.4999999999999999E-2</v>
      </c>
      <c r="AC834" s="322">
        <v>0.02</v>
      </c>
      <c r="AD834" s="322">
        <v>0.02</v>
      </c>
      <c r="AE834" s="28" t="s">
        <v>113</v>
      </c>
      <c r="AF834" s="28" t="s">
        <v>114</v>
      </c>
      <c r="AG834" s="28" t="s">
        <v>114</v>
      </c>
      <c r="AH834" s="37">
        <v>0</v>
      </c>
      <c r="AI834" s="38">
        <v>11266720</v>
      </c>
      <c r="AJ834" s="38">
        <v>332072</v>
      </c>
      <c r="AK834" s="38">
        <v>1423165</v>
      </c>
      <c r="AL834" s="38">
        <v>0</v>
      </c>
      <c r="AM834" s="38">
        <v>0</v>
      </c>
      <c r="AN834" s="38">
        <v>12452690</v>
      </c>
      <c r="AO834" s="38">
        <v>0</v>
      </c>
      <c r="AP834" s="38">
        <v>1304568</v>
      </c>
      <c r="AQ834" s="38">
        <v>177896</v>
      </c>
      <c r="AR834" s="38">
        <v>0</v>
      </c>
      <c r="AS834" s="38">
        <v>0</v>
      </c>
      <c r="AT834" s="38">
        <v>0</v>
      </c>
      <c r="AU834" s="38">
        <v>0</v>
      </c>
      <c r="AV834" s="38">
        <v>0</v>
      </c>
      <c r="AW834" s="38">
        <v>0</v>
      </c>
      <c r="AX834" s="38">
        <v>0</v>
      </c>
      <c r="AY834" s="38" t="s">
        <v>107</v>
      </c>
      <c r="AZ834" s="38">
        <v>2134747</v>
      </c>
      <c r="BA834" s="38">
        <v>130457</v>
      </c>
      <c r="BB834" s="38">
        <v>0</v>
      </c>
      <c r="BC834" s="38">
        <v>0</v>
      </c>
      <c r="BD834" s="38">
        <v>415090</v>
      </c>
      <c r="BE834" s="38">
        <v>1423165</v>
      </c>
      <c r="BF834" s="38">
        <v>1304568</v>
      </c>
      <c r="BG834" s="38">
        <v>533687</v>
      </c>
      <c r="BH834" s="38">
        <v>106737</v>
      </c>
      <c r="BI834" s="38">
        <v>2609135</v>
      </c>
      <c r="BJ834" s="38">
        <v>415090</v>
      </c>
      <c r="BK834" s="38">
        <v>0</v>
      </c>
      <c r="BL834" s="38">
        <v>0</v>
      </c>
      <c r="BM834" s="38">
        <v>2964926</v>
      </c>
      <c r="BN834" s="38">
        <v>8894779</v>
      </c>
      <c r="BO834" s="38">
        <v>100807</v>
      </c>
      <c r="BP834" s="38">
        <v>5336867</v>
      </c>
      <c r="BQ834" s="38">
        <v>5692658</v>
      </c>
      <c r="BR834" s="38">
        <v>0</v>
      </c>
      <c r="BS834" s="38">
        <v>569266</v>
      </c>
      <c r="BT834" s="330">
        <v>0</v>
      </c>
      <c r="BU834" s="38">
        <v>0</v>
      </c>
      <c r="BV834" s="38" t="s">
        <v>107</v>
      </c>
      <c r="BW834" s="38" t="s">
        <v>107</v>
      </c>
      <c r="BX834" s="38" t="s">
        <v>107</v>
      </c>
      <c r="BY834" s="41" t="s">
        <v>113</v>
      </c>
      <c r="BZ834" s="41" t="s">
        <v>113</v>
      </c>
      <c r="CA834" s="41" t="s">
        <v>113</v>
      </c>
      <c r="CB834" s="41" t="s">
        <v>113</v>
      </c>
      <c r="CC834" s="41" t="s">
        <v>113</v>
      </c>
      <c r="CD834" s="41" t="s">
        <v>113</v>
      </c>
      <c r="CE834" s="41" t="s">
        <v>114</v>
      </c>
      <c r="CF834" s="42" t="s">
        <v>107</v>
      </c>
      <c r="CG834" s="41" t="s">
        <v>113</v>
      </c>
      <c r="CH834" s="41" t="s">
        <v>113</v>
      </c>
      <c r="CI834" s="28" t="s">
        <v>107</v>
      </c>
      <c r="CJ834" s="28" t="s">
        <v>107</v>
      </c>
      <c r="CK834" s="28" t="s">
        <v>107</v>
      </c>
      <c r="CL834" s="28" t="s">
        <v>107</v>
      </c>
      <c r="CM834" s="28" t="s">
        <v>107</v>
      </c>
      <c r="CN834" s="28" t="s">
        <v>107</v>
      </c>
      <c r="CO834" s="28" t="s">
        <v>107</v>
      </c>
      <c r="CP834" s="28" t="s">
        <v>107</v>
      </c>
      <c r="CQ834" s="28" t="s">
        <v>107</v>
      </c>
      <c r="CR834" s="28" t="s">
        <v>107</v>
      </c>
      <c r="CS834" s="28" t="s">
        <v>107</v>
      </c>
      <c r="CT834" s="28" t="s">
        <v>107</v>
      </c>
      <c r="CU834" s="332">
        <v>12452690</v>
      </c>
      <c r="CV834" s="43">
        <v>1</v>
      </c>
    </row>
    <row r="835" spans="1:100" ht="38.25">
      <c r="A835" s="28">
        <v>1093</v>
      </c>
      <c r="B835" s="29" t="s">
        <v>139</v>
      </c>
      <c r="C835" s="29" t="s">
        <v>0</v>
      </c>
      <c r="D835" s="29" t="s">
        <v>337</v>
      </c>
      <c r="E835" s="42" t="s">
        <v>346</v>
      </c>
      <c r="F835" s="42" t="s">
        <v>107</v>
      </c>
      <c r="G835" s="30" t="s">
        <v>2446</v>
      </c>
      <c r="H835" s="42" t="s">
        <v>990</v>
      </c>
      <c r="I835" s="28">
        <v>9008257</v>
      </c>
      <c r="J835" s="70" t="s">
        <v>2238</v>
      </c>
      <c r="K835" s="31" t="s">
        <v>375</v>
      </c>
      <c r="L835" s="32">
        <v>278</v>
      </c>
      <c r="M835" s="33">
        <v>5</v>
      </c>
      <c r="N835" s="34">
        <v>384500000</v>
      </c>
      <c r="O835" s="28" t="s">
        <v>346</v>
      </c>
      <c r="P835" s="28" t="s">
        <v>130</v>
      </c>
      <c r="Q835" s="28" t="s">
        <v>112</v>
      </c>
      <c r="R835" s="28" t="s">
        <v>107</v>
      </c>
      <c r="S835" s="28" t="s">
        <v>107</v>
      </c>
      <c r="T835" s="42" t="s">
        <v>107</v>
      </c>
      <c r="U835" s="28" t="s">
        <v>107</v>
      </c>
      <c r="V835" s="28" t="s">
        <v>107</v>
      </c>
      <c r="W835" s="28" t="str">
        <f t="shared" si="12"/>
        <v>N.A.</v>
      </c>
      <c r="X835" s="33" t="s">
        <v>2414</v>
      </c>
      <c r="Y835" s="322">
        <v>0</v>
      </c>
      <c r="Z835" s="206">
        <v>0</v>
      </c>
      <c r="AA835" s="322">
        <v>0.01</v>
      </c>
      <c r="AB835" s="206">
        <v>1.4999999999999999E-2</v>
      </c>
      <c r="AC835" s="322">
        <v>0.02</v>
      </c>
      <c r="AD835" s="322">
        <v>0.02</v>
      </c>
      <c r="AE835" s="28" t="s">
        <v>113</v>
      </c>
      <c r="AF835" s="28" t="s">
        <v>114</v>
      </c>
      <c r="AG835" s="28" t="s">
        <v>114</v>
      </c>
      <c r="AH835" s="37">
        <v>0</v>
      </c>
      <c r="AI835" s="38">
        <v>11266720</v>
      </c>
      <c r="AJ835" s="38">
        <v>332072</v>
      </c>
      <c r="AK835" s="38">
        <v>1423165</v>
      </c>
      <c r="AL835" s="38">
        <v>0</v>
      </c>
      <c r="AM835" s="38">
        <v>0</v>
      </c>
      <c r="AN835" s="38">
        <v>12452690</v>
      </c>
      <c r="AO835" s="38">
        <v>0</v>
      </c>
      <c r="AP835" s="38">
        <v>1304568</v>
      </c>
      <c r="AQ835" s="38">
        <v>177896</v>
      </c>
      <c r="AR835" s="38">
        <v>0</v>
      </c>
      <c r="AS835" s="38">
        <v>0</v>
      </c>
      <c r="AT835" s="38">
        <v>0</v>
      </c>
      <c r="AU835" s="38">
        <v>0</v>
      </c>
      <c r="AV835" s="38">
        <v>0</v>
      </c>
      <c r="AW835" s="38">
        <v>0</v>
      </c>
      <c r="AX835" s="38">
        <v>0</v>
      </c>
      <c r="AY835" s="38" t="s">
        <v>107</v>
      </c>
      <c r="AZ835" s="38">
        <v>2134747</v>
      </c>
      <c r="BA835" s="38">
        <v>130457</v>
      </c>
      <c r="BB835" s="38">
        <v>0</v>
      </c>
      <c r="BC835" s="38">
        <v>0</v>
      </c>
      <c r="BD835" s="38">
        <v>415090</v>
      </c>
      <c r="BE835" s="38">
        <v>1423165</v>
      </c>
      <c r="BF835" s="38">
        <v>1304568</v>
      </c>
      <c r="BG835" s="38">
        <v>533687</v>
      </c>
      <c r="BH835" s="38">
        <v>106737</v>
      </c>
      <c r="BI835" s="38">
        <v>2609135</v>
      </c>
      <c r="BJ835" s="38">
        <v>415090</v>
      </c>
      <c r="BK835" s="38">
        <v>0</v>
      </c>
      <c r="BL835" s="38">
        <v>0</v>
      </c>
      <c r="BM835" s="38">
        <v>2964926</v>
      </c>
      <c r="BN835" s="38">
        <v>8894779</v>
      </c>
      <c r="BO835" s="38">
        <v>100807</v>
      </c>
      <c r="BP835" s="38">
        <v>5336867</v>
      </c>
      <c r="BQ835" s="38">
        <v>5692658</v>
      </c>
      <c r="BR835" s="38">
        <v>0</v>
      </c>
      <c r="BS835" s="38">
        <v>569266</v>
      </c>
      <c r="BT835" s="330">
        <v>0</v>
      </c>
      <c r="BU835" s="38">
        <v>0</v>
      </c>
      <c r="BV835" s="38" t="s">
        <v>107</v>
      </c>
      <c r="BW835" s="38" t="s">
        <v>107</v>
      </c>
      <c r="BX835" s="38" t="s">
        <v>107</v>
      </c>
      <c r="BY835" s="41" t="s">
        <v>113</v>
      </c>
      <c r="BZ835" s="41" t="s">
        <v>113</v>
      </c>
      <c r="CA835" s="41" t="s">
        <v>113</v>
      </c>
      <c r="CB835" s="41" t="s">
        <v>113</v>
      </c>
      <c r="CC835" s="41" t="s">
        <v>113</v>
      </c>
      <c r="CD835" s="41" t="s">
        <v>113</v>
      </c>
      <c r="CE835" s="41" t="s">
        <v>114</v>
      </c>
      <c r="CF835" s="42" t="s">
        <v>107</v>
      </c>
      <c r="CG835" s="41" t="s">
        <v>113</v>
      </c>
      <c r="CH835" s="41" t="s">
        <v>113</v>
      </c>
      <c r="CI835" s="28" t="s">
        <v>107</v>
      </c>
      <c r="CJ835" s="28" t="s">
        <v>107</v>
      </c>
      <c r="CK835" s="28" t="s">
        <v>107</v>
      </c>
      <c r="CL835" s="28" t="s">
        <v>107</v>
      </c>
      <c r="CM835" s="28" t="s">
        <v>107</v>
      </c>
      <c r="CN835" s="28" t="s">
        <v>107</v>
      </c>
      <c r="CO835" s="28" t="s">
        <v>107</v>
      </c>
      <c r="CP835" s="28" t="s">
        <v>107</v>
      </c>
      <c r="CQ835" s="28" t="s">
        <v>107</v>
      </c>
      <c r="CR835" s="28" t="s">
        <v>107</v>
      </c>
      <c r="CS835" s="28" t="s">
        <v>107</v>
      </c>
      <c r="CT835" s="28" t="s">
        <v>107</v>
      </c>
      <c r="CU835" s="332">
        <v>12452690</v>
      </c>
      <c r="CV835" s="43">
        <v>1</v>
      </c>
    </row>
    <row r="836" spans="1:100" ht="51">
      <c r="A836" s="28">
        <v>1094</v>
      </c>
      <c r="B836" s="29" t="s">
        <v>720</v>
      </c>
      <c r="C836" s="226" t="s">
        <v>0</v>
      </c>
      <c r="D836" s="29" t="s">
        <v>867</v>
      </c>
      <c r="E836" s="178" t="s">
        <v>879</v>
      </c>
      <c r="F836" s="42" t="s">
        <v>880</v>
      </c>
      <c r="G836" s="227" t="s">
        <v>2239</v>
      </c>
      <c r="H836" s="228" t="s">
        <v>851</v>
      </c>
      <c r="I836" s="229">
        <v>5803128</v>
      </c>
      <c r="J836" s="70" t="s">
        <v>2240</v>
      </c>
      <c r="K836" s="31" t="s">
        <v>107</v>
      </c>
      <c r="L836" s="230">
        <v>161</v>
      </c>
      <c r="M836" s="231" t="s">
        <v>107</v>
      </c>
      <c r="N836" s="232">
        <v>770600000</v>
      </c>
      <c r="O836" s="231" t="s">
        <v>107</v>
      </c>
      <c r="P836" s="28" t="s">
        <v>2415</v>
      </c>
      <c r="Q836" s="28" t="s">
        <v>360</v>
      </c>
      <c r="R836" s="33" t="s">
        <v>843</v>
      </c>
      <c r="S836" s="28" t="s">
        <v>107</v>
      </c>
      <c r="T836" s="42" t="s">
        <v>107</v>
      </c>
      <c r="U836" s="28" t="s">
        <v>107</v>
      </c>
      <c r="V836" s="28" t="s">
        <v>107</v>
      </c>
      <c r="W836" s="28" t="str">
        <f t="shared" si="12"/>
        <v>N.A.</v>
      </c>
      <c r="X836" s="33" t="s">
        <v>2414</v>
      </c>
      <c r="Y836" s="255">
        <v>0.03</v>
      </c>
      <c r="Z836" s="255">
        <v>0.05</v>
      </c>
      <c r="AA836" s="255">
        <v>0.08</v>
      </c>
      <c r="AB836" s="255">
        <v>0.1</v>
      </c>
      <c r="AC836" s="255">
        <v>0.13</v>
      </c>
      <c r="AD836" s="255">
        <v>0.15</v>
      </c>
      <c r="AE836" s="178" t="s">
        <v>176</v>
      </c>
      <c r="AF836" s="178" t="s">
        <v>176</v>
      </c>
      <c r="AG836" s="178" t="s">
        <v>176</v>
      </c>
      <c r="AH836" s="233" t="s">
        <v>905</v>
      </c>
      <c r="AI836" s="38" t="s">
        <v>905</v>
      </c>
      <c r="AJ836" s="38">
        <v>611508</v>
      </c>
      <c r="AK836" s="38" t="s">
        <v>107</v>
      </c>
      <c r="AL836" s="38" t="s">
        <v>107</v>
      </c>
      <c r="AM836" s="38" t="s">
        <v>107</v>
      </c>
      <c r="AN836" s="38" t="s">
        <v>107</v>
      </c>
      <c r="AO836" s="38" t="s">
        <v>107</v>
      </c>
      <c r="AP836" s="38">
        <v>856113</v>
      </c>
      <c r="AQ836" s="38">
        <v>85612</v>
      </c>
      <c r="AR836" s="38">
        <v>550358</v>
      </c>
      <c r="AS836" s="38" t="s">
        <v>107</v>
      </c>
      <c r="AT836" s="38" t="s">
        <v>107</v>
      </c>
      <c r="AU836" s="38" t="s">
        <v>905</v>
      </c>
      <c r="AV836" s="38" t="s">
        <v>905</v>
      </c>
      <c r="AW836" s="38" t="s">
        <v>107</v>
      </c>
      <c r="AX836" s="38" t="s">
        <v>107</v>
      </c>
      <c r="AY836" s="38" t="s">
        <v>107</v>
      </c>
      <c r="AZ836" s="38" t="s">
        <v>905</v>
      </c>
      <c r="BA836" s="38" t="s">
        <v>905</v>
      </c>
      <c r="BB836" s="38" t="s">
        <v>107</v>
      </c>
      <c r="BC836" s="38">
        <v>0</v>
      </c>
      <c r="BD836" s="38">
        <v>0</v>
      </c>
      <c r="BE836" s="38" t="s">
        <v>107</v>
      </c>
      <c r="BF836" s="38" t="s">
        <v>107</v>
      </c>
      <c r="BG836" s="38" t="s">
        <v>107</v>
      </c>
      <c r="BH836" s="38">
        <v>183453</v>
      </c>
      <c r="BI836" s="38">
        <v>2446038</v>
      </c>
      <c r="BJ836" s="38" t="s">
        <v>107</v>
      </c>
      <c r="BK836" s="38" t="s">
        <v>107</v>
      </c>
      <c r="BL836" s="38" t="s">
        <v>107</v>
      </c>
      <c r="BM836" s="38" t="s">
        <v>107</v>
      </c>
      <c r="BN836" s="38">
        <v>2446038</v>
      </c>
      <c r="BO836" s="38">
        <v>122302</v>
      </c>
      <c r="BP836" s="38" t="s">
        <v>107</v>
      </c>
      <c r="BQ836" s="38" t="s">
        <v>107</v>
      </c>
      <c r="BR836" s="38" t="s">
        <v>905</v>
      </c>
      <c r="BS836" s="38" t="s">
        <v>905</v>
      </c>
      <c r="BT836" s="330">
        <v>0</v>
      </c>
      <c r="BU836" s="38" t="s">
        <v>107</v>
      </c>
      <c r="BV836" s="38" t="s">
        <v>905</v>
      </c>
      <c r="BW836" s="38" t="s">
        <v>905</v>
      </c>
      <c r="BX836" s="38" t="s">
        <v>905</v>
      </c>
      <c r="BY836" s="234" t="s">
        <v>905</v>
      </c>
      <c r="BZ836" s="234" t="s">
        <v>905</v>
      </c>
      <c r="CA836" s="177" t="s">
        <v>2241</v>
      </c>
      <c r="CB836" s="230" t="s">
        <v>2242</v>
      </c>
      <c r="CC836" s="230" t="s">
        <v>2243</v>
      </c>
      <c r="CD836" s="230" t="s">
        <v>2242</v>
      </c>
      <c r="CE836" s="230" t="s">
        <v>2241</v>
      </c>
      <c r="CF836" s="230" t="s">
        <v>107</v>
      </c>
      <c r="CG836" s="231" t="s">
        <v>107</v>
      </c>
      <c r="CH836" s="231" t="s">
        <v>107</v>
      </c>
      <c r="CI836" s="231" t="s">
        <v>107</v>
      </c>
      <c r="CJ836" s="231" t="s">
        <v>107</v>
      </c>
      <c r="CK836" s="231" t="s">
        <v>107</v>
      </c>
      <c r="CL836" s="231" t="s">
        <v>107</v>
      </c>
      <c r="CM836" s="231" t="s">
        <v>107</v>
      </c>
      <c r="CN836" s="231" t="s">
        <v>107</v>
      </c>
      <c r="CO836" s="231" t="s">
        <v>107</v>
      </c>
      <c r="CP836" s="231" t="s">
        <v>107</v>
      </c>
      <c r="CQ836" s="231" t="s">
        <v>107</v>
      </c>
      <c r="CR836" s="231" t="s">
        <v>107</v>
      </c>
      <c r="CS836" s="231" t="s">
        <v>107</v>
      </c>
      <c r="CT836" s="231" t="s">
        <v>107</v>
      </c>
      <c r="CU836" s="332">
        <v>18382543</v>
      </c>
      <c r="CV836" s="43">
        <v>1</v>
      </c>
    </row>
    <row r="837" spans="1:100" ht="51">
      <c r="A837" s="28">
        <v>1095</v>
      </c>
      <c r="B837" s="29" t="s">
        <v>720</v>
      </c>
      <c r="C837" s="226" t="s">
        <v>0</v>
      </c>
      <c r="D837" s="29" t="s">
        <v>867</v>
      </c>
      <c r="E837" s="236" t="s">
        <v>879</v>
      </c>
      <c r="F837" s="42" t="s">
        <v>880</v>
      </c>
      <c r="G837" s="227" t="s">
        <v>2244</v>
      </c>
      <c r="H837" s="228" t="s">
        <v>851</v>
      </c>
      <c r="I837" s="237">
        <v>5803130</v>
      </c>
      <c r="J837" s="70" t="s">
        <v>2245</v>
      </c>
      <c r="K837" s="31" t="s">
        <v>107</v>
      </c>
      <c r="L837" s="115">
        <v>178</v>
      </c>
      <c r="M837" s="176" t="s">
        <v>107</v>
      </c>
      <c r="N837" s="238">
        <v>781100000</v>
      </c>
      <c r="O837" s="176" t="s">
        <v>107</v>
      </c>
      <c r="P837" s="28" t="s">
        <v>2415</v>
      </c>
      <c r="Q837" s="28" t="s">
        <v>360</v>
      </c>
      <c r="R837" s="33" t="s">
        <v>843</v>
      </c>
      <c r="S837" s="28" t="s">
        <v>107</v>
      </c>
      <c r="T837" s="42" t="s">
        <v>107</v>
      </c>
      <c r="U837" s="28" t="s">
        <v>107</v>
      </c>
      <c r="V837" s="28" t="s">
        <v>107</v>
      </c>
      <c r="W837" s="28" t="str">
        <f t="shared" si="12"/>
        <v>N.A.</v>
      </c>
      <c r="X837" s="33" t="s">
        <v>2414</v>
      </c>
      <c r="Y837" s="255">
        <v>0.03</v>
      </c>
      <c r="Z837" s="255">
        <v>0.05</v>
      </c>
      <c r="AA837" s="255">
        <v>0.08</v>
      </c>
      <c r="AB837" s="255">
        <v>0.1</v>
      </c>
      <c r="AC837" s="255">
        <v>0.13</v>
      </c>
      <c r="AD837" s="255">
        <v>0.15</v>
      </c>
      <c r="AE837" s="176" t="s">
        <v>113</v>
      </c>
      <c r="AF837" s="176" t="s">
        <v>113</v>
      </c>
      <c r="AG837" s="176" t="s">
        <v>113</v>
      </c>
      <c r="AH837" s="239">
        <v>0.05</v>
      </c>
      <c r="AI837" s="38" t="s">
        <v>905</v>
      </c>
      <c r="AJ837" s="38">
        <v>611508</v>
      </c>
      <c r="AK837" s="38" t="s">
        <v>107</v>
      </c>
      <c r="AL837" s="38" t="s">
        <v>107</v>
      </c>
      <c r="AM837" s="38" t="s">
        <v>107</v>
      </c>
      <c r="AN837" s="38" t="s">
        <v>107</v>
      </c>
      <c r="AO837" s="38" t="s">
        <v>107</v>
      </c>
      <c r="AP837" s="38">
        <v>856113</v>
      </c>
      <c r="AQ837" s="38">
        <v>85612</v>
      </c>
      <c r="AR837" s="38">
        <v>550358</v>
      </c>
      <c r="AS837" s="38" t="s">
        <v>107</v>
      </c>
      <c r="AT837" s="38" t="s">
        <v>107</v>
      </c>
      <c r="AU837" s="38" t="s">
        <v>905</v>
      </c>
      <c r="AV837" s="38" t="s">
        <v>905</v>
      </c>
      <c r="AW837" s="38" t="s">
        <v>107</v>
      </c>
      <c r="AX837" s="38" t="s">
        <v>107</v>
      </c>
      <c r="AY837" s="38" t="s">
        <v>107</v>
      </c>
      <c r="AZ837" s="38" t="s">
        <v>905</v>
      </c>
      <c r="BA837" s="38" t="s">
        <v>905</v>
      </c>
      <c r="BB837" s="38" t="s">
        <v>107</v>
      </c>
      <c r="BC837" s="38">
        <v>0</v>
      </c>
      <c r="BD837" s="38">
        <v>0</v>
      </c>
      <c r="BE837" s="38" t="s">
        <v>107</v>
      </c>
      <c r="BF837" s="38" t="s">
        <v>107</v>
      </c>
      <c r="BG837" s="38" t="s">
        <v>107</v>
      </c>
      <c r="BH837" s="38">
        <v>183453</v>
      </c>
      <c r="BI837" s="38">
        <v>2446038</v>
      </c>
      <c r="BJ837" s="38" t="s">
        <v>107</v>
      </c>
      <c r="BK837" s="38" t="s">
        <v>107</v>
      </c>
      <c r="BL837" s="38" t="s">
        <v>107</v>
      </c>
      <c r="BM837" s="38" t="s">
        <v>107</v>
      </c>
      <c r="BN837" s="38">
        <v>2446038</v>
      </c>
      <c r="BO837" s="38">
        <v>122302</v>
      </c>
      <c r="BP837" s="38" t="s">
        <v>107</v>
      </c>
      <c r="BQ837" s="38" t="s">
        <v>107</v>
      </c>
      <c r="BR837" s="38" t="s">
        <v>905</v>
      </c>
      <c r="BS837" s="38" t="s">
        <v>905</v>
      </c>
      <c r="BT837" s="330">
        <v>0</v>
      </c>
      <c r="BU837" s="38" t="s">
        <v>107</v>
      </c>
      <c r="BV837" s="38" t="s">
        <v>905</v>
      </c>
      <c r="BW837" s="38" t="s">
        <v>905</v>
      </c>
      <c r="BX837" s="38" t="s">
        <v>905</v>
      </c>
      <c r="BY837" s="234" t="s">
        <v>905</v>
      </c>
      <c r="BZ837" s="234" t="s">
        <v>905</v>
      </c>
      <c r="CA837" s="177" t="s">
        <v>2241</v>
      </c>
      <c r="CB837" s="230" t="s">
        <v>2242</v>
      </c>
      <c r="CC837" s="230" t="s">
        <v>2243</v>
      </c>
      <c r="CD837" s="230" t="s">
        <v>2242</v>
      </c>
      <c r="CE837" s="230" t="s">
        <v>2241</v>
      </c>
      <c r="CF837" s="230" t="s">
        <v>107</v>
      </c>
      <c r="CG837" s="231" t="s">
        <v>107</v>
      </c>
      <c r="CH837" s="231" t="s">
        <v>107</v>
      </c>
      <c r="CI837" s="231" t="s">
        <v>107</v>
      </c>
      <c r="CJ837" s="231" t="s">
        <v>107</v>
      </c>
      <c r="CK837" s="231" t="s">
        <v>107</v>
      </c>
      <c r="CL837" s="231" t="s">
        <v>107</v>
      </c>
      <c r="CM837" s="231" t="s">
        <v>107</v>
      </c>
      <c r="CN837" s="240" t="s">
        <v>107</v>
      </c>
      <c r="CO837" s="241" t="s">
        <v>107</v>
      </c>
      <c r="CP837" s="241" t="s">
        <v>107</v>
      </c>
      <c r="CQ837" s="241" t="s">
        <v>107</v>
      </c>
      <c r="CR837" s="241" t="s">
        <v>107</v>
      </c>
      <c r="CS837" s="241" t="s">
        <v>107</v>
      </c>
      <c r="CT837" s="236" t="s">
        <v>107</v>
      </c>
      <c r="CU837" s="332">
        <v>18382543</v>
      </c>
      <c r="CV837" s="43">
        <v>1</v>
      </c>
    </row>
    <row r="838" spans="1:100" ht="51">
      <c r="A838" s="28">
        <v>1096</v>
      </c>
      <c r="B838" s="29" t="s">
        <v>720</v>
      </c>
      <c r="C838" s="226" t="s">
        <v>0</v>
      </c>
      <c r="D838" s="29" t="s">
        <v>867</v>
      </c>
      <c r="E838" s="230" t="s">
        <v>879</v>
      </c>
      <c r="F838" s="42" t="s">
        <v>880</v>
      </c>
      <c r="G838" s="227" t="s">
        <v>2246</v>
      </c>
      <c r="H838" s="228" t="s">
        <v>851</v>
      </c>
      <c r="I838" s="229">
        <v>5803129</v>
      </c>
      <c r="J838" s="70" t="s">
        <v>2247</v>
      </c>
      <c r="K838" s="31" t="s">
        <v>107</v>
      </c>
      <c r="L838" s="230">
        <v>161</v>
      </c>
      <c r="M838" s="231" t="s">
        <v>107</v>
      </c>
      <c r="N838" s="232">
        <v>734000000</v>
      </c>
      <c r="O838" s="231" t="s">
        <v>107</v>
      </c>
      <c r="P838" s="28" t="s">
        <v>2415</v>
      </c>
      <c r="Q838" s="28" t="s">
        <v>360</v>
      </c>
      <c r="R838" s="33" t="s">
        <v>843</v>
      </c>
      <c r="S838" s="28" t="s">
        <v>107</v>
      </c>
      <c r="T838" s="42" t="s">
        <v>107</v>
      </c>
      <c r="U838" s="28" t="s">
        <v>107</v>
      </c>
      <c r="V838" s="28" t="s">
        <v>107</v>
      </c>
      <c r="W838" s="28" t="str">
        <f t="shared" ref="W838:W898" si="13">+IF(C838=$F$1,N838+BT838,"N.A.")</f>
        <v>N.A.</v>
      </c>
      <c r="X838" s="33" t="s">
        <v>2414</v>
      </c>
      <c r="Y838" s="255">
        <v>0.03</v>
      </c>
      <c r="Z838" s="255">
        <v>0.05</v>
      </c>
      <c r="AA838" s="255">
        <v>0.08</v>
      </c>
      <c r="AB838" s="255">
        <v>0.1</v>
      </c>
      <c r="AC838" s="255">
        <v>0.13</v>
      </c>
      <c r="AD838" s="255">
        <v>0.15</v>
      </c>
      <c r="AE838" s="231" t="s">
        <v>113</v>
      </c>
      <c r="AF838" s="231" t="s">
        <v>113</v>
      </c>
      <c r="AG838" s="231" t="s">
        <v>113</v>
      </c>
      <c r="AH838" s="242">
        <v>0.05</v>
      </c>
      <c r="AI838" s="38" t="s">
        <v>905</v>
      </c>
      <c r="AJ838" s="38">
        <v>611865</v>
      </c>
      <c r="AK838" s="38" t="s">
        <v>107</v>
      </c>
      <c r="AL838" s="38" t="s">
        <v>107</v>
      </c>
      <c r="AM838" s="38" t="s">
        <v>107</v>
      </c>
      <c r="AN838" s="38" t="s">
        <v>107</v>
      </c>
      <c r="AO838" s="38" t="s">
        <v>107</v>
      </c>
      <c r="AP838" s="38">
        <v>856113</v>
      </c>
      <c r="AQ838" s="38">
        <v>85612</v>
      </c>
      <c r="AR838" s="38">
        <v>550358</v>
      </c>
      <c r="AS838" s="38" t="s">
        <v>107</v>
      </c>
      <c r="AT838" s="38" t="s">
        <v>107</v>
      </c>
      <c r="AU838" s="38" t="s">
        <v>905</v>
      </c>
      <c r="AV838" s="38" t="s">
        <v>905</v>
      </c>
      <c r="AW838" s="38" t="s">
        <v>107</v>
      </c>
      <c r="AX838" s="38" t="s">
        <v>107</v>
      </c>
      <c r="AY838" s="38" t="s">
        <v>107</v>
      </c>
      <c r="AZ838" s="38" t="s">
        <v>905</v>
      </c>
      <c r="BA838" s="38" t="s">
        <v>905</v>
      </c>
      <c r="BB838" s="38" t="s">
        <v>107</v>
      </c>
      <c r="BC838" s="38">
        <v>0</v>
      </c>
      <c r="BD838" s="38">
        <v>0</v>
      </c>
      <c r="BE838" s="38" t="s">
        <v>107</v>
      </c>
      <c r="BF838" s="38" t="s">
        <v>107</v>
      </c>
      <c r="BG838" s="38" t="s">
        <v>107</v>
      </c>
      <c r="BH838" s="38">
        <v>183453</v>
      </c>
      <c r="BI838" s="38">
        <v>2446038</v>
      </c>
      <c r="BJ838" s="38" t="s">
        <v>107</v>
      </c>
      <c r="BK838" s="38" t="s">
        <v>107</v>
      </c>
      <c r="BL838" s="38" t="s">
        <v>107</v>
      </c>
      <c r="BM838" s="38" t="s">
        <v>107</v>
      </c>
      <c r="BN838" s="38">
        <v>2446038</v>
      </c>
      <c r="BO838" s="38">
        <v>122302</v>
      </c>
      <c r="BP838" s="38" t="s">
        <v>107</v>
      </c>
      <c r="BQ838" s="38" t="s">
        <v>107</v>
      </c>
      <c r="BR838" s="38" t="s">
        <v>905</v>
      </c>
      <c r="BS838" s="38" t="s">
        <v>905</v>
      </c>
      <c r="BT838" s="330">
        <v>0</v>
      </c>
      <c r="BU838" s="38" t="s">
        <v>107</v>
      </c>
      <c r="BV838" s="38" t="s">
        <v>905</v>
      </c>
      <c r="BW838" s="38" t="s">
        <v>905</v>
      </c>
      <c r="BX838" s="38" t="s">
        <v>905</v>
      </c>
      <c r="BY838" s="243" t="s">
        <v>905</v>
      </c>
      <c r="BZ838" s="243" t="s">
        <v>905</v>
      </c>
      <c r="CA838" s="244" t="s">
        <v>2241</v>
      </c>
      <c r="CB838" s="244" t="s">
        <v>2242</v>
      </c>
      <c r="CC838" s="244" t="s">
        <v>2243</v>
      </c>
      <c r="CD838" s="244" t="s">
        <v>2242</v>
      </c>
      <c r="CE838" s="244" t="s">
        <v>2241</v>
      </c>
      <c r="CF838" s="244" t="s">
        <v>107</v>
      </c>
      <c r="CG838" s="241" t="s">
        <v>107</v>
      </c>
      <c r="CH838" s="241" t="s">
        <v>107</v>
      </c>
      <c r="CI838" s="241" t="s">
        <v>107</v>
      </c>
      <c r="CJ838" s="241" t="s">
        <v>107</v>
      </c>
      <c r="CK838" s="241" t="s">
        <v>107</v>
      </c>
      <c r="CL838" s="241" t="s">
        <v>107</v>
      </c>
      <c r="CM838" s="241" t="s">
        <v>107</v>
      </c>
      <c r="CN838" s="241" t="s">
        <v>107</v>
      </c>
      <c r="CO838" s="241" t="s">
        <v>107</v>
      </c>
      <c r="CP838" s="241" t="s">
        <v>107</v>
      </c>
      <c r="CQ838" s="241" t="s">
        <v>107</v>
      </c>
      <c r="CR838" s="241" t="s">
        <v>107</v>
      </c>
      <c r="CS838" s="241" t="s">
        <v>107</v>
      </c>
      <c r="CT838" s="245" t="s">
        <v>107</v>
      </c>
      <c r="CU838" s="332">
        <v>18382543</v>
      </c>
      <c r="CV838" s="43">
        <v>1</v>
      </c>
    </row>
    <row r="839" spans="1:100" ht="51">
      <c r="A839" s="28">
        <v>1097</v>
      </c>
      <c r="B839" s="29" t="s">
        <v>720</v>
      </c>
      <c r="C839" s="246" t="s">
        <v>0</v>
      </c>
      <c r="D839" s="29" t="s">
        <v>867</v>
      </c>
      <c r="E839" s="247" t="s">
        <v>875</v>
      </c>
      <c r="F839" s="235" t="s">
        <v>876</v>
      </c>
      <c r="G839" s="248" t="s">
        <v>2248</v>
      </c>
      <c r="H839" s="236" t="s">
        <v>2249</v>
      </c>
      <c r="I839" s="237" t="s">
        <v>107</v>
      </c>
      <c r="J839" s="70" t="s">
        <v>2250</v>
      </c>
      <c r="K839" s="31" t="s">
        <v>107</v>
      </c>
      <c r="L839" s="236">
        <v>148</v>
      </c>
      <c r="M839" s="236" t="s">
        <v>107</v>
      </c>
      <c r="N839" s="34">
        <v>211000000</v>
      </c>
      <c r="O839" s="236" t="s">
        <v>107</v>
      </c>
      <c r="P839" s="28" t="s">
        <v>2415</v>
      </c>
      <c r="Q839" s="28" t="s">
        <v>360</v>
      </c>
      <c r="R839" s="33" t="s">
        <v>843</v>
      </c>
      <c r="S839" s="249">
        <v>7500</v>
      </c>
      <c r="T839" s="42" t="s">
        <v>107</v>
      </c>
      <c r="U839" s="28" t="s">
        <v>107</v>
      </c>
      <c r="V839" s="28" t="s">
        <v>107</v>
      </c>
      <c r="W839" s="28" t="str">
        <f t="shared" si="13"/>
        <v>N.A.</v>
      </c>
      <c r="X839" s="57" t="s">
        <v>2414</v>
      </c>
      <c r="Y839" s="322">
        <v>0.01</v>
      </c>
      <c r="Z839" s="348">
        <v>0.01</v>
      </c>
      <c r="AA839" s="348">
        <v>0.01</v>
      </c>
      <c r="AB839" s="348">
        <v>0.01</v>
      </c>
      <c r="AC839" s="348">
        <v>0.01</v>
      </c>
      <c r="AD839" s="348">
        <v>0.01</v>
      </c>
      <c r="AE839" s="236" t="s">
        <v>113</v>
      </c>
      <c r="AF839" s="236" t="s">
        <v>113</v>
      </c>
      <c r="AG839" s="236" t="s">
        <v>113</v>
      </c>
      <c r="AH839" s="250">
        <v>0.05</v>
      </c>
      <c r="AI839" s="38" t="s">
        <v>905</v>
      </c>
      <c r="AJ839" s="38">
        <v>611865</v>
      </c>
      <c r="AK839" s="38" t="s">
        <v>107</v>
      </c>
      <c r="AL839" s="38" t="s">
        <v>107</v>
      </c>
      <c r="AM839" s="38" t="s">
        <v>107</v>
      </c>
      <c r="AN839" s="38" t="s">
        <v>107</v>
      </c>
      <c r="AO839" s="38" t="s">
        <v>107</v>
      </c>
      <c r="AP839" s="38">
        <v>856113</v>
      </c>
      <c r="AQ839" s="38">
        <v>85612</v>
      </c>
      <c r="AR839" s="38">
        <v>550358</v>
      </c>
      <c r="AS839" s="38" t="s">
        <v>107</v>
      </c>
      <c r="AT839" s="38" t="s">
        <v>107</v>
      </c>
      <c r="AU839" s="38">
        <v>278703068</v>
      </c>
      <c r="AV839" s="38" t="s">
        <v>905</v>
      </c>
      <c r="AW839" s="38" t="s">
        <v>107</v>
      </c>
      <c r="AX839" s="38" t="s">
        <v>107</v>
      </c>
      <c r="AY839" s="38" t="s">
        <v>107</v>
      </c>
      <c r="AZ839" s="38" t="s">
        <v>905</v>
      </c>
      <c r="BA839" s="38" t="s">
        <v>905</v>
      </c>
      <c r="BB839" s="38" t="s">
        <v>107</v>
      </c>
      <c r="BC839" s="38">
        <v>0</v>
      </c>
      <c r="BD839" s="38">
        <v>0</v>
      </c>
      <c r="BE839" s="38" t="s">
        <v>107</v>
      </c>
      <c r="BF839" s="38" t="s">
        <v>107</v>
      </c>
      <c r="BG839" s="38" t="s">
        <v>107</v>
      </c>
      <c r="BH839" s="38">
        <v>183453</v>
      </c>
      <c r="BI839" s="38">
        <v>2446038</v>
      </c>
      <c r="BJ839" s="38" t="s">
        <v>107</v>
      </c>
      <c r="BK839" s="38" t="s">
        <v>107</v>
      </c>
      <c r="BL839" s="38" t="s">
        <v>107</v>
      </c>
      <c r="BM839" s="38" t="s">
        <v>107</v>
      </c>
      <c r="BN839" s="38">
        <v>2446038</v>
      </c>
      <c r="BO839" s="38">
        <v>122302</v>
      </c>
      <c r="BP839" s="38" t="s">
        <v>107</v>
      </c>
      <c r="BQ839" s="38" t="s">
        <v>107</v>
      </c>
      <c r="BR839" s="38" t="s">
        <v>905</v>
      </c>
      <c r="BS839" s="38" t="s">
        <v>905</v>
      </c>
      <c r="BT839" s="330">
        <v>0</v>
      </c>
      <c r="BU839" s="38" t="s">
        <v>107</v>
      </c>
      <c r="BV839" s="38" t="s">
        <v>905</v>
      </c>
      <c r="BW839" s="38">
        <v>30575472</v>
      </c>
      <c r="BX839" s="38" t="s">
        <v>905</v>
      </c>
      <c r="BY839" s="251" t="s">
        <v>905</v>
      </c>
      <c r="BZ839" s="251" t="s">
        <v>905</v>
      </c>
      <c r="CA839" s="235" t="s">
        <v>2241</v>
      </c>
      <c r="CB839" s="235" t="s">
        <v>2242</v>
      </c>
      <c r="CC839" s="235" t="s">
        <v>2243</v>
      </c>
      <c r="CD839" s="235" t="s">
        <v>2242</v>
      </c>
      <c r="CE839" s="235" t="s">
        <v>2241</v>
      </c>
      <c r="CF839" s="235" t="s">
        <v>107</v>
      </c>
      <c r="CG839" s="236" t="s">
        <v>107</v>
      </c>
      <c r="CH839" s="236" t="s">
        <v>107</v>
      </c>
      <c r="CI839" s="236" t="s">
        <v>107</v>
      </c>
      <c r="CJ839" s="252">
        <v>39000000</v>
      </c>
      <c r="CK839" s="236" t="s">
        <v>107</v>
      </c>
      <c r="CL839" s="236" t="s">
        <v>107</v>
      </c>
      <c r="CM839" s="236" t="s">
        <v>107</v>
      </c>
      <c r="CN839" s="236" t="s">
        <v>107</v>
      </c>
      <c r="CO839" s="236" t="s">
        <v>107</v>
      </c>
      <c r="CP839" s="236" t="s">
        <v>107</v>
      </c>
      <c r="CQ839" s="236" t="s">
        <v>107</v>
      </c>
      <c r="CR839" s="236" t="s">
        <v>107</v>
      </c>
      <c r="CS839" s="236" t="s">
        <v>107</v>
      </c>
      <c r="CT839" s="236" t="s">
        <v>107</v>
      </c>
      <c r="CU839" s="332">
        <v>18382543</v>
      </c>
      <c r="CV839" s="43">
        <v>1</v>
      </c>
    </row>
    <row r="840" spans="1:100" ht="38.25">
      <c r="A840" s="28">
        <v>1098</v>
      </c>
      <c r="B840" s="253" t="s">
        <v>266</v>
      </c>
      <c r="C840" s="29" t="s">
        <v>0</v>
      </c>
      <c r="D840" s="29" t="s">
        <v>665</v>
      </c>
      <c r="E840" s="198" t="s">
        <v>666</v>
      </c>
      <c r="F840" s="198" t="s">
        <v>346</v>
      </c>
      <c r="G840" s="198" t="s">
        <v>2251</v>
      </c>
      <c r="H840" s="198" t="s">
        <v>1583</v>
      </c>
      <c r="I840" s="275">
        <v>6221037</v>
      </c>
      <c r="J840" s="70" t="s">
        <v>2252</v>
      </c>
      <c r="K840" s="135" t="s">
        <v>686</v>
      </c>
      <c r="L840" s="199">
        <v>201</v>
      </c>
      <c r="M840" s="199" t="s">
        <v>107</v>
      </c>
      <c r="N840" s="34">
        <v>209900000</v>
      </c>
      <c r="O840" s="199" t="s">
        <v>346</v>
      </c>
      <c r="P840" s="28" t="s">
        <v>2415</v>
      </c>
      <c r="Q840" s="28" t="s">
        <v>360</v>
      </c>
      <c r="R840" s="28" t="s">
        <v>107</v>
      </c>
      <c r="S840" s="28" t="s">
        <v>107</v>
      </c>
      <c r="T840" s="42" t="s">
        <v>107</v>
      </c>
      <c r="U840" s="28" t="s">
        <v>107</v>
      </c>
      <c r="V840" s="28" t="s">
        <v>107</v>
      </c>
      <c r="W840" s="28" t="str">
        <f t="shared" si="13"/>
        <v>N.A.</v>
      </c>
      <c r="X840" s="57" t="s">
        <v>2413</v>
      </c>
      <c r="Y840" s="205">
        <v>0.04</v>
      </c>
      <c r="Z840" s="205">
        <v>0.04</v>
      </c>
      <c r="AA840" s="205">
        <v>0.04</v>
      </c>
      <c r="AB840" s="205">
        <v>0.04</v>
      </c>
      <c r="AC840" s="205">
        <v>0.04</v>
      </c>
      <c r="AD840" s="205">
        <v>0.04</v>
      </c>
      <c r="AE840" s="70" t="s">
        <v>1251</v>
      </c>
      <c r="AF840" s="70" t="s">
        <v>1251</v>
      </c>
      <c r="AG840" s="70" t="s">
        <v>1251</v>
      </c>
      <c r="AH840" s="139">
        <v>1</v>
      </c>
      <c r="AI840" s="38" t="s">
        <v>905</v>
      </c>
      <c r="AJ840" s="38">
        <v>589650</v>
      </c>
      <c r="AK840" s="38">
        <v>1120703</v>
      </c>
      <c r="AL840" s="38">
        <v>1155713</v>
      </c>
      <c r="AM840" s="38">
        <v>1285436</v>
      </c>
      <c r="AN840" s="38">
        <v>9467039</v>
      </c>
      <c r="AO840" s="38">
        <v>354508</v>
      </c>
      <c r="AP840" s="38">
        <v>336915</v>
      </c>
      <c r="AQ840" s="38">
        <v>336915</v>
      </c>
      <c r="AR840" s="38" t="s">
        <v>107</v>
      </c>
      <c r="AS840" s="38" t="s">
        <v>107</v>
      </c>
      <c r="AT840" s="38" t="s">
        <v>107</v>
      </c>
      <c r="AU840" s="38" t="s">
        <v>107</v>
      </c>
      <c r="AV840" s="38" t="s">
        <v>107</v>
      </c>
      <c r="AW840" s="38">
        <v>1486648</v>
      </c>
      <c r="AX840" s="38">
        <v>2904681</v>
      </c>
      <c r="AY840" s="38">
        <v>4242607</v>
      </c>
      <c r="AZ840" s="38">
        <v>4194429</v>
      </c>
      <c r="BA840" s="38">
        <v>2744580</v>
      </c>
      <c r="BB840" s="38" t="s">
        <v>107</v>
      </c>
      <c r="BC840" s="38">
        <v>1235061</v>
      </c>
      <c r="BD840" s="38">
        <v>179547</v>
      </c>
      <c r="BE840" s="38">
        <v>1482073</v>
      </c>
      <c r="BF840" s="38">
        <v>1387411</v>
      </c>
      <c r="BG840" s="38">
        <v>3767071</v>
      </c>
      <c r="BH840" s="38">
        <v>110797</v>
      </c>
      <c r="BI840" s="38">
        <v>2287150</v>
      </c>
      <c r="BJ840" s="38">
        <v>594659</v>
      </c>
      <c r="BK840" s="38">
        <v>1463777</v>
      </c>
      <c r="BL840" s="38">
        <v>2374205</v>
      </c>
      <c r="BM840" s="38">
        <v>1601006</v>
      </c>
      <c r="BN840" s="38">
        <v>9589457</v>
      </c>
      <c r="BO840" s="38">
        <v>114258</v>
      </c>
      <c r="BP840" s="38">
        <v>5260446</v>
      </c>
      <c r="BQ840" s="38">
        <v>6861452</v>
      </c>
      <c r="BR840" s="38" t="s">
        <v>107</v>
      </c>
      <c r="BS840" s="38">
        <v>722740</v>
      </c>
      <c r="BT840" s="330" t="s">
        <v>107</v>
      </c>
      <c r="BU840" s="38" t="s">
        <v>107</v>
      </c>
      <c r="BV840" s="38" t="s">
        <v>107</v>
      </c>
      <c r="BW840" s="38" t="s">
        <v>107</v>
      </c>
      <c r="BX840" s="38" t="s">
        <v>107</v>
      </c>
      <c r="BY840" s="73" t="s">
        <v>113</v>
      </c>
      <c r="BZ840" s="73" t="s">
        <v>113</v>
      </c>
      <c r="CA840" s="112" t="s">
        <v>107</v>
      </c>
      <c r="CB840" s="112" t="s">
        <v>107</v>
      </c>
      <c r="CC840" s="112" t="s">
        <v>107</v>
      </c>
      <c r="CD840" s="112" t="s">
        <v>107</v>
      </c>
      <c r="CE840" s="112" t="s">
        <v>107</v>
      </c>
      <c r="CF840" s="112" t="s">
        <v>107</v>
      </c>
      <c r="CG840" s="112" t="s">
        <v>107</v>
      </c>
      <c r="CH840" s="112" t="s">
        <v>107</v>
      </c>
      <c r="CI840" s="112" t="s">
        <v>107</v>
      </c>
      <c r="CJ840" s="112" t="s">
        <v>107</v>
      </c>
      <c r="CK840" s="112" t="s">
        <v>107</v>
      </c>
      <c r="CL840" s="112" t="s">
        <v>107</v>
      </c>
      <c r="CM840" s="112" t="s">
        <v>107</v>
      </c>
      <c r="CN840" s="112" t="s">
        <v>107</v>
      </c>
      <c r="CO840" s="112" t="s">
        <v>107</v>
      </c>
      <c r="CP840" s="112" t="s">
        <v>107</v>
      </c>
      <c r="CQ840" s="112" t="s">
        <v>107</v>
      </c>
      <c r="CR840" s="112" t="s">
        <v>107</v>
      </c>
      <c r="CS840" s="112" t="s">
        <v>107</v>
      </c>
      <c r="CT840" s="112" t="s">
        <v>107</v>
      </c>
      <c r="CU840" s="332">
        <v>11886497</v>
      </c>
      <c r="CV840" s="43">
        <v>1</v>
      </c>
    </row>
    <row r="841" spans="1:100" ht="38.25">
      <c r="A841" s="28">
        <v>1099</v>
      </c>
      <c r="B841" s="253" t="s">
        <v>266</v>
      </c>
      <c r="C841" s="29" t="s">
        <v>0</v>
      </c>
      <c r="D841" s="29" t="s">
        <v>665</v>
      </c>
      <c r="E841" s="198" t="s">
        <v>666</v>
      </c>
      <c r="F841" s="198" t="s">
        <v>346</v>
      </c>
      <c r="G841" s="198" t="s">
        <v>2253</v>
      </c>
      <c r="H841" s="198" t="s">
        <v>1583</v>
      </c>
      <c r="I841" s="275">
        <v>6221039</v>
      </c>
      <c r="J841" s="70" t="s">
        <v>2254</v>
      </c>
      <c r="K841" s="135" t="s">
        <v>686</v>
      </c>
      <c r="L841" s="199">
        <v>201</v>
      </c>
      <c r="M841" s="199" t="s">
        <v>107</v>
      </c>
      <c r="N841" s="34">
        <v>253900000</v>
      </c>
      <c r="O841" s="199" t="s">
        <v>346</v>
      </c>
      <c r="P841" s="28" t="s">
        <v>130</v>
      </c>
      <c r="Q841" s="28" t="s">
        <v>360</v>
      </c>
      <c r="R841" s="28" t="s">
        <v>107</v>
      </c>
      <c r="S841" s="28" t="s">
        <v>107</v>
      </c>
      <c r="T841" s="42" t="s">
        <v>107</v>
      </c>
      <c r="U841" s="28" t="s">
        <v>107</v>
      </c>
      <c r="V841" s="28" t="s">
        <v>107</v>
      </c>
      <c r="W841" s="28" t="str">
        <f t="shared" si="13"/>
        <v>N.A.</v>
      </c>
      <c r="X841" s="57" t="s">
        <v>2414</v>
      </c>
      <c r="Y841" s="205">
        <v>0.04</v>
      </c>
      <c r="Z841" s="205">
        <v>0.04</v>
      </c>
      <c r="AA841" s="205">
        <v>0.04</v>
      </c>
      <c r="AB841" s="205">
        <v>0.04</v>
      </c>
      <c r="AC841" s="205">
        <v>0.04</v>
      </c>
      <c r="AD841" s="205">
        <v>0.04</v>
      </c>
      <c r="AE841" s="70" t="s">
        <v>1251</v>
      </c>
      <c r="AF841" s="70" t="s">
        <v>1251</v>
      </c>
      <c r="AG841" s="70" t="s">
        <v>1251</v>
      </c>
      <c r="AH841" s="139">
        <v>1</v>
      </c>
      <c r="AI841" s="38" t="s">
        <v>905</v>
      </c>
      <c r="AJ841" s="38">
        <v>589650</v>
      </c>
      <c r="AK841" s="38">
        <v>1120703</v>
      </c>
      <c r="AL841" s="38">
        <v>1155713</v>
      </c>
      <c r="AM841" s="38">
        <v>1285436</v>
      </c>
      <c r="AN841" s="38">
        <v>9467039</v>
      </c>
      <c r="AO841" s="38">
        <v>354508</v>
      </c>
      <c r="AP841" s="38">
        <v>336915</v>
      </c>
      <c r="AQ841" s="38">
        <v>336915</v>
      </c>
      <c r="AR841" s="38" t="s">
        <v>107</v>
      </c>
      <c r="AS841" s="38" t="s">
        <v>107</v>
      </c>
      <c r="AT841" s="38" t="s">
        <v>107</v>
      </c>
      <c r="AU841" s="38" t="s">
        <v>107</v>
      </c>
      <c r="AV841" s="38" t="s">
        <v>107</v>
      </c>
      <c r="AW841" s="38">
        <v>1486648</v>
      </c>
      <c r="AX841" s="38">
        <v>2904681</v>
      </c>
      <c r="AY841" s="38">
        <v>4242607</v>
      </c>
      <c r="AZ841" s="38">
        <v>4194429</v>
      </c>
      <c r="BA841" s="38">
        <v>2744580</v>
      </c>
      <c r="BB841" s="38" t="s">
        <v>107</v>
      </c>
      <c r="BC841" s="38">
        <v>1235061</v>
      </c>
      <c r="BD841" s="38">
        <v>179547</v>
      </c>
      <c r="BE841" s="38">
        <v>1482073</v>
      </c>
      <c r="BF841" s="38">
        <v>1387411</v>
      </c>
      <c r="BG841" s="38">
        <v>3767071</v>
      </c>
      <c r="BH841" s="38">
        <v>110797</v>
      </c>
      <c r="BI841" s="38">
        <v>2287150</v>
      </c>
      <c r="BJ841" s="38">
        <v>594659</v>
      </c>
      <c r="BK841" s="38">
        <v>1463777</v>
      </c>
      <c r="BL841" s="38">
        <v>2374205</v>
      </c>
      <c r="BM841" s="38">
        <v>1601006</v>
      </c>
      <c r="BN841" s="38">
        <v>9589457</v>
      </c>
      <c r="BO841" s="38">
        <v>114258</v>
      </c>
      <c r="BP841" s="38">
        <v>5260446</v>
      </c>
      <c r="BQ841" s="38">
        <v>6861452</v>
      </c>
      <c r="BR841" s="38" t="s">
        <v>107</v>
      </c>
      <c r="BS841" s="38">
        <v>722740</v>
      </c>
      <c r="BT841" s="330" t="s">
        <v>107</v>
      </c>
      <c r="BU841" s="38" t="s">
        <v>107</v>
      </c>
      <c r="BV841" s="38" t="s">
        <v>107</v>
      </c>
      <c r="BW841" s="38" t="s">
        <v>107</v>
      </c>
      <c r="BX841" s="38" t="s">
        <v>107</v>
      </c>
      <c r="BY841" s="73" t="s">
        <v>113</v>
      </c>
      <c r="BZ841" s="73" t="s">
        <v>113</v>
      </c>
      <c r="CA841" s="112" t="s">
        <v>107</v>
      </c>
      <c r="CB841" s="112" t="s">
        <v>107</v>
      </c>
      <c r="CC841" s="112" t="s">
        <v>107</v>
      </c>
      <c r="CD841" s="112" t="s">
        <v>107</v>
      </c>
      <c r="CE841" s="112" t="s">
        <v>107</v>
      </c>
      <c r="CF841" s="112" t="s">
        <v>107</v>
      </c>
      <c r="CG841" s="112" t="s">
        <v>107</v>
      </c>
      <c r="CH841" s="112" t="s">
        <v>107</v>
      </c>
      <c r="CI841" s="112" t="s">
        <v>107</v>
      </c>
      <c r="CJ841" s="112" t="s">
        <v>107</v>
      </c>
      <c r="CK841" s="112" t="s">
        <v>107</v>
      </c>
      <c r="CL841" s="112" t="s">
        <v>107</v>
      </c>
      <c r="CM841" s="112" t="s">
        <v>107</v>
      </c>
      <c r="CN841" s="112" t="s">
        <v>107</v>
      </c>
      <c r="CO841" s="112" t="s">
        <v>107</v>
      </c>
      <c r="CP841" s="112" t="s">
        <v>107</v>
      </c>
      <c r="CQ841" s="112" t="s">
        <v>107</v>
      </c>
      <c r="CR841" s="112" t="s">
        <v>107</v>
      </c>
      <c r="CS841" s="112" t="s">
        <v>107</v>
      </c>
      <c r="CT841" s="112" t="s">
        <v>107</v>
      </c>
      <c r="CU841" s="332">
        <v>11886497</v>
      </c>
      <c r="CV841" s="43">
        <v>1</v>
      </c>
    </row>
    <row r="842" spans="1:100" ht="38.25">
      <c r="A842" s="28">
        <v>1100</v>
      </c>
      <c r="B842" s="29" t="s">
        <v>266</v>
      </c>
      <c r="C842" s="29" t="s">
        <v>0</v>
      </c>
      <c r="D842" s="29" t="s">
        <v>337</v>
      </c>
      <c r="E842" s="42" t="s">
        <v>338</v>
      </c>
      <c r="F842" s="42" t="s">
        <v>107</v>
      </c>
      <c r="G842" s="30" t="s">
        <v>2255</v>
      </c>
      <c r="H842" s="42" t="s">
        <v>552</v>
      </c>
      <c r="I842" s="28">
        <v>6206108</v>
      </c>
      <c r="J842" s="70" t="s">
        <v>2256</v>
      </c>
      <c r="K842" s="31" t="s">
        <v>369</v>
      </c>
      <c r="L842" s="32">
        <v>181</v>
      </c>
      <c r="M842" s="33">
        <v>5</v>
      </c>
      <c r="N842" s="254">
        <v>175900000</v>
      </c>
      <c r="O842" s="70" t="s">
        <v>338</v>
      </c>
      <c r="P842" s="28" t="s">
        <v>130</v>
      </c>
      <c r="Q842" s="70" t="s">
        <v>112</v>
      </c>
      <c r="R842" s="28" t="s">
        <v>107</v>
      </c>
      <c r="S842" s="28" t="s">
        <v>107</v>
      </c>
      <c r="T842" s="42" t="s">
        <v>107</v>
      </c>
      <c r="U842" s="28" t="s">
        <v>107</v>
      </c>
      <c r="V842" s="28" t="s">
        <v>107</v>
      </c>
      <c r="W842" s="28" t="str">
        <f t="shared" si="13"/>
        <v>N.A.</v>
      </c>
      <c r="X842" s="57" t="s">
        <v>2414</v>
      </c>
      <c r="Y842" s="255">
        <v>0.04</v>
      </c>
      <c r="Z842" s="255">
        <v>0.04</v>
      </c>
      <c r="AA842" s="255">
        <v>0.04</v>
      </c>
      <c r="AB842" s="255">
        <v>0.04</v>
      </c>
      <c r="AC842" s="255">
        <v>0.04</v>
      </c>
      <c r="AD842" s="255">
        <v>0.04</v>
      </c>
      <c r="AE842" s="70" t="s">
        <v>113</v>
      </c>
      <c r="AF842" s="70" t="s">
        <v>113</v>
      </c>
      <c r="AG842" s="70" t="s">
        <v>1251</v>
      </c>
      <c r="AH842" s="139">
        <v>1</v>
      </c>
      <c r="AI842" s="38" t="s">
        <v>905</v>
      </c>
      <c r="AJ842" s="38">
        <v>708758</v>
      </c>
      <c r="AK842" s="38">
        <v>0</v>
      </c>
      <c r="AL842" s="38" t="s">
        <v>905</v>
      </c>
      <c r="AM842" s="38" t="s">
        <v>905</v>
      </c>
      <c r="AN842" s="38">
        <v>9467039</v>
      </c>
      <c r="AO842" s="38">
        <v>365582</v>
      </c>
      <c r="AP842" s="38">
        <v>389168</v>
      </c>
      <c r="AQ842" s="38">
        <v>336915</v>
      </c>
      <c r="AR842" s="38" t="s">
        <v>107</v>
      </c>
      <c r="AS842" s="38" t="s">
        <v>107</v>
      </c>
      <c r="AT842" s="38">
        <v>0</v>
      </c>
      <c r="AU842" s="38">
        <v>0</v>
      </c>
      <c r="AV842" s="38" t="s">
        <v>107</v>
      </c>
      <c r="AW842" s="38" t="s">
        <v>107</v>
      </c>
      <c r="AX842" s="38">
        <v>2904681</v>
      </c>
      <c r="AY842" s="38" t="s">
        <v>107</v>
      </c>
      <c r="AZ842" s="38">
        <v>4194429</v>
      </c>
      <c r="BA842" s="38">
        <v>2744580</v>
      </c>
      <c r="BB842" s="38" t="s">
        <v>107</v>
      </c>
      <c r="BC842" s="38">
        <v>1235061</v>
      </c>
      <c r="BD842" s="38">
        <v>174109</v>
      </c>
      <c r="BE842" s="38">
        <v>1482073</v>
      </c>
      <c r="BF842" s="38">
        <v>1272115</v>
      </c>
      <c r="BG842" s="38">
        <v>3767071</v>
      </c>
      <c r="BH842" s="38">
        <v>110797</v>
      </c>
      <c r="BI842" s="38">
        <v>2287150</v>
      </c>
      <c r="BJ842" s="38">
        <v>594659</v>
      </c>
      <c r="BK842" s="38" t="s">
        <v>107</v>
      </c>
      <c r="BL842" s="38" t="s">
        <v>107</v>
      </c>
      <c r="BM842" s="38" t="s">
        <v>107</v>
      </c>
      <c r="BN842" s="38">
        <v>9589457</v>
      </c>
      <c r="BO842" s="38">
        <v>114258</v>
      </c>
      <c r="BP842" s="38">
        <v>5260446</v>
      </c>
      <c r="BQ842" s="38">
        <v>6861452</v>
      </c>
      <c r="BR842" s="38" t="s">
        <v>107</v>
      </c>
      <c r="BS842" s="38">
        <v>722740</v>
      </c>
      <c r="BT842" s="330" t="s">
        <v>107</v>
      </c>
      <c r="BU842" s="38" t="s">
        <v>107</v>
      </c>
      <c r="BV842" s="38" t="s">
        <v>107</v>
      </c>
      <c r="BW842" s="38" t="s">
        <v>107</v>
      </c>
      <c r="BX842" s="38" t="s">
        <v>107</v>
      </c>
      <c r="BY842" s="73" t="s">
        <v>113</v>
      </c>
      <c r="BZ842" s="73" t="s">
        <v>113</v>
      </c>
      <c r="CA842" s="112" t="s">
        <v>107</v>
      </c>
      <c r="CB842" s="112" t="s">
        <v>107</v>
      </c>
      <c r="CC842" s="112" t="s">
        <v>107</v>
      </c>
      <c r="CD842" s="112" t="s">
        <v>107</v>
      </c>
      <c r="CE842" s="112" t="s">
        <v>107</v>
      </c>
      <c r="CF842" s="112" t="s">
        <v>107</v>
      </c>
      <c r="CG842" s="112" t="s">
        <v>107</v>
      </c>
      <c r="CH842" s="112" t="s">
        <v>107</v>
      </c>
      <c r="CI842" s="112" t="s">
        <v>107</v>
      </c>
      <c r="CJ842" s="112" t="s">
        <v>107</v>
      </c>
      <c r="CK842" s="112" t="s">
        <v>107</v>
      </c>
      <c r="CL842" s="112" t="s">
        <v>107</v>
      </c>
      <c r="CM842" s="112" t="s">
        <v>107</v>
      </c>
      <c r="CN842" s="112" t="s">
        <v>107</v>
      </c>
      <c r="CO842" s="112" t="s">
        <v>107</v>
      </c>
      <c r="CP842" s="112" t="s">
        <v>107</v>
      </c>
      <c r="CQ842" s="112" t="s">
        <v>107</v>
      </c>
      <c r="CR842" s="112" t="s">
        <v>107</v>
      </c>
      <c r="CS842" s="112" t="s">
        <v>107</v>
      </c>
      <c r="CT842" s="112" t="s">
        <v>107</v>
      </c>
      <c r="CU842" s="332">
        <v>10981760</v>
      </c>
      <c r="CV842" s="43">
        <v>1</v>
      </c>
    </row>
    <row r="843" spans="1:100" ht="38.25">
      <c r="A843" s="28">
        <v>1101</v>
      </c>
      <c r="B843" s="29" t="s">
        <v>266</v>
      </c>
      <c r="C843" s="29" t="s">
        <v>0</v>
      </c>
      <c r="D843" s="29" t="s">
        <v>337</v>
      </c>
      <c r="E843" s="42" t="s">
        <v>346</v>
      </c>
      <c r="F843" s="42" t="s">
        <v>107</v>
      </c>
      <c r="G843" s="30" t="s">
        <v>2258</v>
      </c>
      <c r="H843" s="42" t="s">
        <v>552</v>
      </c>
      <c r="I843" s="28">
        <v>6206107</v>
      </c>
      <c r="J843" s="70" t="s">
        <v>2259</v>
      </c>
      <c r="K843" s="31" t="s">
        <v>2257</v>
      </c>
      <c r="L843" s="32">
        <v>181</v>
      </c>
      <c r="M843" s="33">
        <v>5</v>
      </c>
      <c r="N843" s="254">
        <v>215900000</v>
      </c>
      <c r="O843" s="70" t="s">
        <v>346</v>
      </c>
      <c r="P843" s="28" t="s">
        <v>130</v>
      </c>
      <c r="Q843" s="70" t="s">
        <v>112</v>
      </c>
      <c r="R843" s="28" t="s">
        <v>107</v>
      </c>
      <c r="S843" s="28" t="s">
        <v>107</v>
      </c>
      <c r="T843" s="42" t="s">
        <v>107</v>
      </c>
      <c r="U843" s="28" t="s">
        <v>107</v>
      </c>
      <c r="V843" s="28" t="s">
        <v>107</v>
      </c>
      <c r="W843" s="28" t="str">
        <f t="shared" si="13"/>
        <v>N.A.</v>
      </c>
      <c r="X843" s="57" t="s">
        <v>2413</v>
      </c>
      <c r="Y843" s="255">
        <v>0.04</v>
      </c>
      <c r="Z843" s="255">
        <v>0.04</v>
      </c>
      <c r="AA843" s="255">
        <v>0.04</v>
      </c>
      <c r="AB843" s="255">
        <v>0.04</v>
      </c>
      <c r="AC843" s="255">
        <v>0.04</v>
      </c>
      <c r="AD843" s="255">
        <v>0.04</v>
      </c>
      <c r="AE843" s="70" t="s">
        <v>113</v>
      </c>
      <c r="AF843" s="70" t="s">
        <v>113</v>
      </c>
      <c r="AG843" s="70" t="s">
        <v>1251</v>
      </c>
      <c r="AH843" s="139">
        <v>1</v>
      </c>
      <c r="AI843" s="38" t="s">
        <v>905</v>
      </c>
      <c r="AJ843" s="38">
        <v>708758</v>
      </c>
      <c r="AK843" s="38">
        <v>0</v>
      </c>
      <c r="AL843" s="38" t="s">
        <v>905</v>
      </c>
      <c r="AM843" s="38" t="s">
        <v>905</v>
      </c>
      <c r="AN843" s="38">
        <v>9467039</v>
      </c>
      <c r="AO843" s="38">
        <v>365582</v>
      </c>
      <c r="AP843" s="38">
        <v>389168</v>
      </c>
      <c r="AQ843" s="38">
        <v>336915</v>
      </c>
      <c r="AR843" s="38" t="s">
        <v>107</v>
      </c>
      <c r="AS843" s="38" t="s">
        <v>107</v>
      </c>
      <c r="AT843" s="38">
        <v>0</v>
      </c>
      <c r="AU843" s="38">
        <v>0</v>
      </c>
      <c r="AV843" s="38" t="s">
        <v>107</v>
      </c>
      <c r="AW843" s="38" t="s">
        <v>107</v>
      </c>
      <c r="AX843" s="38">
        <v>2904681</v>
      </c>
      <c r="AY843" s="38" t="s">
        <v>107</v>
      </c>
      <c r="AZ843" s="38">
        <v>4194429</v>
      </c>
      <c r="BA843" s="38">
        <v>2744580</v>
      </c>
      <c r="BB843" s="38" t="s">
        <v>107</v>
      </c>
      <c r="BC843" s="38">
        <v>1235061</v>
      </c>
      <c r="BD843" s="38">
        <v>174109</v>
      </c>
      <c r="BE843" s="38">
        <v>1482073</v>
      </c>
      <c r="BF843" s="38">
        <v>1272115</v>
      </c>
      <c r="BG843" s="38">
        <v>3767071</v>
      </c>
      <c r="BH843" s="38">
        <v>110797</v>
      </c>
      <c r="BI843" s="38">
        <v>2287150</v>
      </c>
      <c r="BJ843" s="38">
        <v>594659</v>
      </c>
      <c r="BK843" s="38" t="s">
        <v>107</v>
      </c>
      <c r="BL843" s="38" t="s">
        <v>107</v>
      </c>
      <c r="BM843" s="38" t="s">
        <v>107</v>
      </c>
      <c r="BN843" s="38">
        <v>9589457</v>
      </c>
      <c r="BO843" s="38">
        <v>114258</v>
      </c>
      <c r="BP843" s="38">
        <v>5260446</v>
      </c>
      <c r="BQ843" s="38">
        <v>6861452</v>
      </c>
      <c r="BR843" s="38" t="s">
        <v>107</v>
      </c>
      <c r="BS843" s="38">
        <v>722740</v>
      </c>
      <c r="BT843" s="330" t="s">
        <v>107</v>
      </c>
      <c r="BU843" s="38" t="s">
        <v>107</v>
      </c>
      <c r="BV843" s="38" t="s">
        <v>107</v>
      </c>
      <c r="BW843" s="38" t="s">
        <v>107</v>
      </c>
      <c r="BX843" s="38" t="s">
        <v>107</v>
      </c>
      <c r="BY843" s="73" t="s">
        <v>113</v>
      </c>
      <c r="BZ843" s="73" t="s">
        <v>113</v>
      </c>
      <c r="CA843" s="112" t="s">
        <v>107</v>
      </c>
      <c r="CB843" s="112" t="s">
        <v>107</v>
      </c>
      <c r="CC843" s="112" t="s">
        <v>107</v>
      </c>
      <c r="CD843" s="112" t="s">
        <v>107</v>
      </c>
      <c r="CE843" s="112" t="s">
        <v>107</v>
      </c>
      <c r="CF843" s="112" t="s">
        <v>107</v>
      </c>
      <c r="CG843" s="112" t="s">
        <v>107</v>
      </c>
      <c r="CH843" s="112" t="s">
        <v>107</v>
      </c>
      <c r="CI843" s="112" t="s">
        <v>107</v>
      </c>
      <c r="CJ843" s="112" t="s">
        <v>107</v>
      </c>
      <c r="CK843" s="112" t="s">
        <v>107</v>
      </c>
      <c r="CL843" s="112" t="s">
        <v>107</v>
      </c>
      <c r="CM843" s="112" t="s">
        <v>107</v>
      </c>
      <c r="CN843" s="112" t="s">
        <v>107</v>
      </c>
      <c r="CO843" s="112" t="s">
        <v>107</v>
      </c>
      <c r="CP843" s="112" t="s">
        <v>107</v>
      </c>
      <c r="CQ843" s="112" t="s">
        <v>107</v>
      </c>
      <c r="CR843" s="112" t="s">
        <v>107</v>
      </c>
      <c r="CS843" s="112" t="s">
        <v>107</v>
      </c>
      <c r="CT843" s="112" t="s">
        <v>107</v>
      </c>
      <c r="CU843" s="332">
        <v>11387000</v>
      </c>
      <c r="CV843" s="43">
        <v>1</v>
      </c>
    </row>
    <row r="844" spans="1:100" ht="25.5">
      <c r="A844" s="28">
        <v>1103</v>
      </c>
      <c r="B844" s="72" t="s">
        <v>266</v>
      </c>
      <c r="C844" s="276" t="s">
        <v>1</v>
      </c>
      <c r="D844" s="72" t="s">
        <v>105</v>
      </c>
      <c r="E844" s="73" t="s">
        <v>106</v>
      </c>
      <c r="F844" s="42" t="s">
        <v>1059</v>
      </c>
      <c r="G844" s="264" t="s">
        <v>2261</v>
      </c>
      <c r="H844" s="73" t="s">
        <v>1103</v>
      </c>
      <c r="I844" s="70">
        <v>11101032</v>
      </c>
      <c r="J844" s="70" t="s">
        <v>2262</v>
      </c>
      <c r="K844" s="31" t="s">
        <v>107</v>
      </c>
      <c r="L844" s="73">
        <v>74</v>
      </c>
      <c r="M844" s="73">
        <v>5</v>
      </c>
      <c r="N844" s="277">
        <v>85000000</v>
      </c>
      <c r="O844" s="73" t="s">
        <v>338</v>
      </c>
      <c r="P844" s="28" t="s">
        <v>130</v>
      </c>
      <c r="Q844" s="28" t="s">
        <v>1062</v>
      </c>
      <c r="R844" s="28" t="s">
        <v>107</v>
      </c>
      <c r="S844" s="28" t="s">
        <v>107</v>
      </c>
      <c r="T844" s="42" t="s">
        <v>107</v>
      </c>
      <c r="U844" s="28" t="s">
        <v>107</v>
      </c>
      <c r="V844" s="28" t="s">
        <v>107</v>
      </c>
      <c r="W844" s="28" t="str">
        <f t="shared" si="13"/>
        <v>N.A.</v>
      </c>
      <c r="X844" s="57" t="s">
        <v>2412</v>
      </c>
      <c r="Y844" s="347">
        <v>0</v>
      </c>
      <c r="Z844" s="347">
        <v>0</v>
      </c>
      <c r="AA844" s="347">
        <v>0</v>
      </c>
      <c r="AB844" s="347">
        <v>0</v>
      </c>
      <c r="AC844" s="347">
        <v>0</v>
      </c>
      <c r="AD844" s="347">
        <v>0</v>
      </c>
      <c r="AE844" s="73" t="s">
        <v>113</v>
      </c>
      <c r="AF844" s="70" t="s">
        <v>113</v>
      </c>
      <c r="AG844" s="70" t="s">
        <v>1251</v>
      </c>
      <c r="AH844" s="139">
        <v>1</v>
      </c>
      <c r="AI844" s="38" t="s">
        <v>905</v>
      </c>
      <c r="AJ844" s="38">
        <v>688182</v>
      </c>
      <c r="AK844" s="38" t="s">
        <v>905</v>
      </c>
      <c r="AL844" s="38" t="s">
        <v>905</v>
      </c>
      <c r="AM844" s="38" t="s">
        <v>905</v>
      </c>
      <c r="AN844" s="38">
        <v>9500139</v>
      </c>
      <c r="AO844" s="38" t="s">
        <v>905</v>
      </c>
      <c r="AP844" s="38">
        <v>354970</v>
      </c>
      <c r="AQ844" s="38" t="s">
        <v>905</v>
      </c>
      <c r="AR844" s="38" t="s">
        <v>905</v>
      </c>
      <c r="AS844" s="38" t="s">
        <v>905</v>
      </c>
      <c r="AT844" s="38" t="s">
        <v>905</v>
      </c>
      <c r="AU844" s="38" t="s">
        <v>905</v>
      </c>
      <c r="AV844" s="38" t="s">
        <v>107</v>
      </c>
      <c r="AW844" s="38" t="s">
        <v>107</v>
      </c>
      <c r="AX844" s="38">
        <v>2904681</v>
      </c>
      <c r="AY844" s="38" t="s">
        <v>107</v>
      </c>
      <c r="AZ844" s="38">
        <v>4194429</v>
      </c>
      <c r="BA844" s="38">
        <v>2744580</v>
      </c>
      <c r="BB844" s="38" t="s">
        <v>107</v>
      </c>
      <c r="BC844" s="38">
        <v>1235061</v>
      </c>
      <c r="BD844" s="38">
        <v>174109</v>
      </c>
      <c r="BE844" s="38" t="s">
        <v>107</v>
      </c>
      <c r="BF844" s="38">
        <v>1272115</v>
      </c>
      <c r="BG844" s="38">
        <v>3767071</v>
      </c>
      <c r="BH844" s="38">
        <v>110797</v>
      </c>
      <c r="BI844" s="38">
        <v>2287150</v>
      </c>
      <c r="BJ844" s="38">
        <v>594659</v>
      </c>
      <c r="BK844" s="38" t="s">
        <v>107</v>
      </c>
      <c r="BL844" s="38" t="s">
        <v>107</v>
      </c>
      <c r="BM844" s="38" t="s">
        <v>107</v>
      </c>
      <c r="BN844" s="38">
        <v>9589457</v>
      </c>
      <c r="BO844" s="38">
        <v>110797</v>
      </c>
      <c r="BP844" s="38">
        <v>5260446</v>
      </c>
      <c r="BQ844" s="38">
        <v>6861452</v>
      </c>
      <c r="BR844" s="38" t="s">
        <v>107</v>
      </c>
      <c r="BS844" s="38">
        <v>722740</v>
      </c>
      <c r="BT844" s="330" t="s">
        <v>107</v>
      </c>
      <c r="BU844" s="38" t="s">
        <v>107</v>
      </c>
      <c r="BV844" s="38" t="s">
        <v>107</v>
      </c>
      <c r="BW844" s="38" t="s">
        <v>107</v>
      </c>
      <c r="BX844" s="38" t="s">
        <v>107</v>
      </c>
      <c r="BY844" s="73" t="s">
        <v>113</v>
      </c>
      <c r="BZ844" s="73" t="s">
        <v>113</v>
      </c>
      <c r="CA844" s="73" t="s">
        <v>113</v>
      </c>
      <c r="CB844" s="73" t="s">
        <v>113</v>
      </c>
      <c r="CC844" s="73" t="s">
        <v>113</v>
      </c>
      <c r="CD844" s="73" t="s">
        <v>113</v>
      </c>
      <c r="CE844" s="73" t="s">
        <v>113</v>
      </c>
      <c r="CF844" s="73" t="s">
        <v>113</v>
      </c>
      <c r="CG844" s="73" t="s">
        <v>113</v>
      </c>
      <c r="CH844" s="73" t="s">
        <v>113</v>
      </c>
      <c r="CI844" s="73" t="s">
        <v>113</v>
      </c>
      <c r="CJ844" s="73" t="s">
        <v>113</v>
      </c>
      <c r="CK844" s="73" t="s">
        <v>113</v>
      </c>
      <c r="CL844" s="73" t="s">
        <v>113</v>
      </c>
      <c r="CM844" s="73" t="s">
        <v>113</v>
      </c>
      <c r="CN844" s="73" t="s">
        <v>113</v>
      </c>
      <c r="CO844" s="73" t="s">
        <v>113</v>
      </c>
      <c r="CP844" s="73" t="s">
        <v>113</v>
      </c>
      <c r="CQ844" s="73" t="s">
        <v>113</v>
      </c>
      <c r="CR844" s="73" t="s">
        <v>113</v>
      </c>
      <c r="CS844" s="73" t="s">
        <v>113</v>
      </c>
      <c r="CT844" s="73" t="s">
        <v>113</v>
      </c>
      <c r="CU844" s="332" t="s">
        <v>107</v>
      </c>
      <c r="CV844" s="43">
        <v>1</v>
      </c>
    </row>
    <row r="845" spans="1:100" ht="25.5">
      <c r="A845" s="28">
        <v>1104</v>
      </c>
      <c r="B845" s="29" t="s">
        <v>266</v>
      </c>
      <c r="C845" s="135" t="s">
        <v>2</v>
      </c>
      <c r="D845" s="29" t="s">
        <v>337</v>
      </c>
      <c r="E845" s="42" t="s">
        <v>338</v>
      </c>
      <c r="F845" s="42" t="s">
        <v>107</v>
      </c>
      <c r="G845" s="116" t="s">
        <v>2263</v>
      </c>
      <c r="H845" s="42" t="s">
        <v>400</v>
      </c>
      <c r="I845" s="28">
        <v>3006153</v>
      </c>
      <c r="J845" s="70" t="s">
        <v>2264</v>
      </c>
      <c r="K845" s="49" t="s">
        <v>142</v>
      </c>
      <c r="L845" s="122">
        <v>200</v>
      </c>
      <c r="M845" s="122" t="s">
        <v>107</v>
      </c>
      <c r="N845" s="254">
        <v>180000000</v>
      </c>
      <c r="O845" s="42" t="s">
        <v>338</v>
      </c>
      <c r="P845" s="28" t="s">
        <v>130</v>
      </c>
      <c r="Q845" s="28" t="s">
        <v>1056</v>
      </c>
      <c r="R845" s="28" t="s">
        <v>107</v>
      </c>
      <c r="S845" s="28" t="s">
        <v>107</v>
      </c>
      <c r="T845" s="42" t="s">
        <v>107</v>
      </c>
      <c r="U845" s="28" t="s">
        <v>107</v>
      </c>
      <c r="V845" s="28" t="s">
        <v>107</v>
      </c>
      <c r="W845" s="28" t="str">
        <f t="shared" si="13"/>
        <v>N.A.</v>
      </c>
      <c r="X845" s="57" t="s">
        <v>2414</v>
      </c>
      <c r="Y845" s="343">
        <v>0</v>
      </c>
      <c r="Z845" s="344">
        <v>0.01</v>
      </c>
      <c r="AA845" s="344">
        <v>1.4999999999999999E-2</v>
      </c>
      <c r="AB845" s="344">
        <v>0.02</v>
      </c>
      <c r="AC845" s="344">
        <v>2.5000000000000001E-2</v>
      </c>
      <c r="AD845" s="344">
        <v>0.03</v>
      </c>
      <c r="AE845" s="70" t="s">
        <v>1251</v>
      </c>
      <c r="AF845" s="70" t="s">
        <v>1251</v>
      </c>
      <c r="AG845" s="70" t="s">
        <v>1251</v>
      </c>
      <c r="AH845" s="139">
        <v>1</v>
      </c>
      <c r="AI845" s="38" t="s">
        <v>905</v>
      </c>
      <c r="AJ845" s="38">
        <v>589650</v>
      </c>
      <c r="AK845" s="38">
        <v>708758</v>
      </c>
      <c r="AL845" s="38" t="s">
        <v>107</v>
      </c>
      <c r="AM845" s="38" t="s">
        <v>107</v>
      </c>
      <c r="AN845" s="38">
        <v>9467039</v>
      </c>
      <c r="AO845" s="38" t="s">
        <v>107</v>
      </c>
      <c r="AP845" s="38">
        <v>365582</v>
      </c>
      <c r="AQ845" s="38">
        <v>389168</v>
      </c>
      <c r="AR845" s="38">
        <v>0</v>
      </c>
      <c r="AS845" s="38" t="s">
        <v>107</v>
      </c>
      <c r="AT845" s="38" t="s">
        <v>107</v>
      </c>
      <c r="AU845" s="38" t="s">
        <v>107</v>
      </c>
      <c r="AV845" s="38" t="s">
        <v>107</v>
      </c>
      <c r="AW845" s="38" t="s">
        <v>107</v>
      </c>
      <c r="AX845" s="38">
        <v>2904681</v>
      </c>
      <c r="AY845" s="38" t="s">
        <v>107</v>
      </c>
      <c r="AZ845" s="38">
        <v>4194429</v>
      </c>
      <c r="BA845" s="38">
        <v>2744580</v>
      </c>
      <c r="BB845" s="38" t="s">
        <v>107</v>
      </c>
      <c r="BC845" s="38">
        <v>1235061</v>
      </c>
      <c r="BD845" s="38">
        <v>174109</v>
      </c>
      <c r="BE845" s="38" t="s">
        <v>107</v>
      </c>
      <c r="BF845" s="38">
        <v>1272115</v>
      </c>
      <c r="BG845" s="38">
        <v>3767071</v>
      </c>
      <c r="BH845" s="38">
        <v>110797</v>
      </c>
      <c r="BI845" s="38">
        <v>2287150</v>
      </c>
      <c r="BJ845" s="38">
        <v>594659</v>
      </c>
      <c r="BK845" s="38" t="s">
        <v>107</v>
      </c>
      <c r="BL845" s="38" t="s">
        <v>107</v>
      </c>
      <c r="BM845" s="38" t="s">
        <v>107</v>
      </c>
      <c r="BN845" s="38">
        <v>9589457</v>
      </c>
      <c r="BO845" s="38">
        <v>110797</v>
      </c>
      <c r="BP845" s="38">
        <v>5260446</v>
      </c>
      <c r="BQ845" s="38">
        <v>6861452</v>
      </c>
      <c r="BR845" s="38" t="s">
        <v>107</v>
      </c>
      <c r="BS845" s="38">
        <v>722740</v>
      </c>
      <c r="BT845" s="330" t="s">
        <v>107</v>
      </c>
      <c r="BU845" s="38" t="s">
        <v>107</v>
      </c>
      <c r="BV845" s="38" t="s">
        <v>107</v>
      </c>
      <c r="BW845" s="38" t="s">
        <v>107</v>
      </c>
      <c r="BX845" s="38" t="s">
        <v>107</v>
      </c>
      <c r="BY845" s="73" t="s">
        <v>113</v>
      </c>
      <c r="BZ845" s="73" t="s">
        <v>113</v>
      </c>
      <c r="CA845" s="112" t="s">
        <v>107</v>
      </c>
      <c r="CB845" s="112" t="s">
        <v>107</v>
      </c>
      <c r="CC845" s="112" t="s">
        <v>107</v>
      </c>
      <c r="CD845" s="112" t="s">
        <v>107</v>
      </c>
      <c r="CE845" s="112" t="s">
        <v>107</v>
      </c>
      <c r="CF845" s="256">
        <v>8500000</v>
      </c>
      <c r="CG845" s="112" t="s">
        <v>107</v>
      </c>
      <c r="CH845" s="112" t="s">
        <v>107</v>
      </c>
      <c r="CI845" s="112" t="s">
        <v>107</v>
      </c>
      <c r="CJ845" s="112" t="s">
        <v>107</v>
      </c>
      <c r="CK845" s="112" t="s">
        <v>107</v>
      </c>
      <c r="CL845" s="112" t="s">
        <v>107</v>
      </c>
      <c r="CM845" s="112" t="s">
        <v>107</v>
      </c>
      <c r="CN845" s="112" t="s">
        <v>107</v>
      </c>
      <c r="CO845" s="112" t="s">
        <v>107</v>
      </c>
      <c r="CP845" s="112" t="s">
        <v>107</v>
      </c>
      <c r="CQ845" s="112" t="s">
        <v>107</v>
      </c>
      <c r="CR845" s="112" t="s">
        <v>107</v>
      </c>
      <c r="CS845" s="112" t="s">
        <v>107</v>
      </c>
      <c r="CT845" s="112" t="s">
        <v>107</v>
      </c>
      <c r="CU845" s="332">
        <v>9849089</v>
      </c>
      <c r="CV845" s="43">
        <v>1</v>
      </c>
    </row>
    <row r="846" spans="1:100" ht="25.5">
      <c r="A846" s="28">
        <v>1105</v>
      </c>
      <c r="B846" s="29" t="s">
        <v>266</v>
      </c>
      <c r="C846" s="135" t="s">
        <v>2</v>
      </c>
      <c r="D846" s="29" t="s">
        <v>337</v>
      </c>
      <c r="E846" s="42" t="s">
        <v>338</v>
      </c>
      <c r="F846" s="42" t="s">
        <v>107</v>
      </c>
      <c r="G846" s="116" t="s">
        <v>2265</v>
      </c>
      <c r="H846" s="42" t="s">
        <v>400</v>
      </c>
      <c r="I846" s="28">
        <v>3006162</v>
      </c>
      <c r="J846" s="70" t="s">
        <v>2266</v>
      </c>
      <c r="K846" s="49" t="s">
        <v>142</v>
      </c>
      <c r="L846" s="122">
        <v>200</v>
      </c>
      <c r="M846" s="122" t="s">
        <v>107</v>
      </c>
      <c r="N846" s="254">
        <v>175000000</v>
      </c>
      <c r="O846" s="42" t="s">
        <v>338</v>
      </c>
      <c r="P846" s="28" t="s">
        <v>130</v>
      </c>
      <c r="Q846" s="28" t="s">
        <v>1056</v>
      </c>
      <c r="R846" s="28" t="s">
        <v>107</v>
      </c>
      <c r="S846" s="28" t="s">
        <v>107</v>
      </c>
      <c r="T846" s="42" t="s">
        <v>107</v>
      </c>
      <c r="U846" s="28" t="s">
        <v>107</v>
      </c>
      <c r="V846" s="28" t="s">
        <v>107</v>
      </c>
      <c r="W846" s="28" t="str">
        <f t="shared" si="13"/>
        <v>N.A.</v>
      </c>
      <c r="X846" s="57" t="s">
        <v>2414</v>
      </c>
      <c r="Y846" s="343">
        <v>0</v>
      </c>
      <c r="Z846" s="344">
        <v>0.01</v>
      </c>
      <c r="AA846" s="344">
        <v>1.4999999999999999E-2</v>
      </c>
      <c r="AB846" s="344">
        <v>0.02</v>
      </c>
      <c r="AC846" s="344">
        <v>2.5000000000000001E-2</v>
      </c>
      <c r="AD846" s="344">
        <v>0.03</v>
      </c>
      <c r="AE846" s="70" t="s">
        <v>1251</v>
      </c>
      <c r="AF846" s="70" t="s">
        <v>1251</v>
      </c>
      <c r="AG846" s="70" t="s">
        <v>1251</v>
      </c>
      <c r="AH846" s="139">
        <v>1</v>
      </c>
      <c r="AI846" s="38" t="s">
        <v>905</v>
      </c>
      <c r="AJ846" s="38">
        <v>589650</v>
      </c>
      <c r="AK846" s="38">
        <v>708758</v>
      </c>
      <c r="AL846" s="38" t="s">
        <v>107</v>
      </c>
      <c r="AM846" s="38" t="s">
        <v>107</v>
      </c>
      <c r="AN846" s="38">
        <v>9467039</v>
      </c>
      <c r="AO846" s="38" t="s">
        <v>107</v>
      </c>
      <c r="AP846" s="38">
        <v>365582</v>
      </c>
      <c r="AQ846" s="38">
        <v>389168</v>
      </c>
      <c r="AR846" s="38">
        <v>0</v>
      </c>
      <c r="AS846" s="38" t="s">
        <v>107</v>
      </c>
      <c r="AT846" s="38" t="s">
        <v>107</v>
      </c>
      <c r="AU846" s="38" t="s">
        <v>107</v>
      </c>
      <c r="AV846" s="38" t="s">
        <v>107</v>
      </c>
      <c r="AW846" s="38" t="s">
        <v>107</v>
      </c>
      <c r="AX846" s="38">
        <v>2904681</v>
      </c>
      <c r="AY846" s="38" t="s">
        <v>107</v>
      </c>
      <c r="AZ846" s="38">
        <v>4194429</v>
      </c>
      <c r="BA846" s="38">
        <v>2744580</v>
      </c>
      <c r="BB846" s="38" t="s">
        <v>107</v>
      </c>
      <c r="BC846" s="38">
        <v>1235061</v>
      </c>
      <c r="BD846" s="38">
        <v>174109</v>
      </c>
      <c r="BE846" s="38" t="s">
        <v>107</v>
      </c>
      <c r="BF846" s="38">
        <v>1272115</v>
      </c>
      <c r="BG846" s="38">
        <v>3767071</v>
      </c>
      <c r="BH846" s="38">
        <v>110797</v>
      </c>
      <c r="BI846" s="38">
        <v>2287150</v>
      </c>
      <c r="BJ846" s="38">
        <v>594659</v>
      </c>
      <c r="BK846" s="38" t="s">
        <v>107</v>
      </c>
      <c r="BL846" s="38" t="s">
        <v>107</v>
      </c>
      <c r="BM846" s="38" t="s">
        <v>107</v>
      </c>
      <c r="BN846" s="38">
        <v>9589457</v>
      </c>
      <c r="BO846" s="38">
        <v>110797</v>
      </c>
      <c r="BP846" s="38">
        <v>5260446</v>
      </c>
      <c r="BQ846" s="38">
        <v>6861452</v>
      </c>
      <c r="BR846" s="38" t="s">
        <v>107</v>
      </c>
      <c r="BS846" s="38">
        <v>722740</v>
      </c>
      <c r="BT846" s="330" t="s">
        <v>107</v>
      </c>
      <c r="BU846" s="38" t="s">
        <v>107</v>
      </c>
      <c r="BV846" s="38" t="s">
        <v>107</v>
      </c>
      <c r="BW846" s="38" t="s">
        <v>107</v>
      </c>
      <c r="BX846" s="38" t="s">
        <v>107</v>
      </c>
      <c r="BY846" s="73" t="s">
        <v>113</v>
      </c>
      <c r="BZ846" s="73" t="s">
        <v>113</v>
      </c>
      <c r="CA846" s="112" t="s">
        <v>107</v>
      </c>
      <c r="CB846" s="112" t="s">
        <v>107</v>
      </c>
      <c r="CC846" s="112" t="s">
        <v>107</v>
      </c>
      <c r="CD846" s="112" t="s">
        <v>107</v>
      </c>
      <c r="CE846" s="112" t="s">
        <v>107</v>
      </c>
      <c r="CF846" s="257">
        <v>8500000</v>
      </c>
      <c r="CG846" s="112" t="s">
        <v>107</v>
      </c>
      <c r="CH846" s="112" t="s">
        <v>107</v>
      </c>
      <c r="CI846" s="112" t="s">
        <v>107</v>
      </c>
      <c r="CJ846" s="112" t="s">
        <v>107</v>
      </c>
      <c r="CK846" s="112" t="s">
        <v>107</v>
      </c>
      <c r="CL846" s="112" t="s">
        <v>107</v>
      </c>
      <c r="CM846" s="112" t="s">
        <v>107</v>
      </c>
      <c r="CN846" s="112" t="s">
        <v>107</v>
      </c>
      <c r="CO846" s="112" t="s">
        <v>107</v>
      </c>
      <c r="CP846" s="112" t="s">
        <v>107</v>
      </c>
      <c r="CQ846" s="112" t="s">
        <v>107</v>
      </c>
      <c r="CR846" s="112" t="s">
        <v>107</v>
      </c>
      <c r="CS846" s="112" t="s">
        <v>107</v>
      </c>
      <c r="CT846" s="112" t="s">
        <v>107</v>
      </c>
      <c r="CU846" s="332">
        <v>9849089</v>
      </c>
      <c r="CV846" s="43">
        <v>1</v>
      </c>
    </row>
    <row r="847" spans="1:100" ht="25.5">
      <c r="A847" s="28">
        <v>1106</v>
      </c>
      <c r="B847" s="29" t="s">
        <v>266</v>
      </c>
      <c r="C847" s="135" t="s">
        <v>2</v>
      </c>
      <c r="D847" s="29" t="s">
        <v>337</v>
      </c>
      <c r="E847" s="42" t="s">
        <v>338</v>
      </c>
      <c r="F847" s="42" t="s">
        <v>107</v>
      </c>
      <c r="G847" s="116" t="s">
        <v>2267</v>
      </c>
      <c r="H847" s="42" t="s">
        <v>400</v>
      </c>
      <c r="I847" s="28">
        <v>3006163</v>
      </c>
      <c r="J847" s="70" t="s">
        <v>2268</v>
      </c>
      <c r="K847" s="49" t="s">
        <v>142</v>
      </c>
      <c r="L847" s="122">
        <v>200</v>
      </c>
      <c r="M847" s="122" t="s">
        <v>107</v>
      </c>
      <c r="N847" s="254">
        <v>150000000</v>
      </c>
      <c r="O847" s="42" t="s">
        <v>338</v>
      </c>
      <c r="P847" s="28" t="s">
        <v>130</v>
      </c>
      <c r="Q847" s="28" t="s">
        <v>1056</v>
      </c>
      <c r="R847" s="28" t="s">
        <v>107</v>
      </c>
      <c r="S847" s="28" t="s">
        <v>107</v>
      </c>
      <c r="T847" s="42" t="s">
        <v>107</v>
      </c>
      <c r="U847" s="28" t="s">
        <v>107</v>
      </c>
      <c r="V847" s="28" t="s">
        <v>107</v>
      </c>
      <c r="W847" s="28" t="str">
        <f t="shared" si="13"/>
        <v>N.A.</v>
      </c>
      <c r="X847" s="57" t="s">
        <v>2414</v>
      </c>
      <c r="Y847" s="343">
        <v>0</v>
      </c>
      <c r="Z847" s="344">
        <v>0.01</v>
      </c>
      <c r="AA847" s="344">
        <v>1.4999999999999999E-2</v>
      </c>
      <c r="AB847" s="344">
        <v>0.02</v>
      </c>
      <c r="AC847" s="344">
        <v>2.5000000000000001E-2</v>
      </c>
      <c r="AD847" s="344">
        <v>0.03</v>
      </c>
      <c r="AE847" s="70" t="s">
        <v>1251</v>
      </c>
      <c r="AF847" s="70" t="s">
        <v>1251</v>
      </c>
      <c r="AG847" s="70" t="s">
        <v>1251</v>
      </c>
      <c r="AH847" s="139">
        <v>1</v>
      </c>
      <c r="AI847" s="38" t="s">
        <v>905</v>
      </c>
      <c r="AJ847" s="38">
        <v>589650</v>
      </c>
      <c r="AK847" s="38">
        <v>708758</v>
      </c>
      <c r="AL847" s="38" t="s">
        <v>107</v>
      </c>
      <c r="AM847" s="38" t="s">
        <v>107</v>
      </c>
      <c r="AN847" s="38">
        <v>9467039</v>
      </c>
      <c r="AO847" s="38" t="s">
        <v>107</v>
      </c>
      <c r="AP847" s="38">
        <v>365582</v>
      </c>
      <c r="AQ847" s="38">
        <v>389168</v>
      </c>
      <c r="AR847" s="38">
        <v>0</v>
      </c>
      <c r="AS847" s="38" t="s">
        <v>107</v>
      </c>
      <c r="AT847" s="38" t="s">
        <v>107</v>
      </c>
      <c r="AU847" s="38" t="s">
        <v>107</v>
      </c>
      <c r="AV847" s="38" t="s">
        <v>107</v>
      </c>
      <c r="AW847" s="38" t="s">
        <v>107</v>
      </c>
      <c r="AX847" s="38">
        <v>2904681</v>
      </c>
      <c r="AY847" s="38" t="s">
        <v>107</v>
      </c>
      <c r="AZ847" s="38">
        <v>4194429</v>
      </c>
      <c r="BA847" s="38">
        <v>2744580</v>
      </c>
      <c r="BB847" s="38" t="s">
        <v>107</v>
      </c>
      <c r="BC847" s="38">
        <v>1235061</v>
      </c>
      <c r="BD847" s="38">
        <v>174109</v>
      </c>
      <c r="BE847" s="38" t="s">
        <v>107</v>
      </c>
      <c r="BF847" s="38">
        <v>1272115</v>
      </c>
      <c r="BG847" s="38">
        <v>3767071</v>
      </c>
      <c r="BH847" s="38">
        <v>110797</v>
      </c>
      <c r="BI847" s="38">
        <v>2287150</v>
      </c>
      <c r="BJ847" s="38">
        <v>594659</v>
      </c>
      <c r="BK847" s="38" t="s">
        <v>107</v>
      </c>
      <c r="BL847" s="38" t="s">
        <v>107</v>
      </c>
      <c r="BM847" s="38" t="s">
        <v>107</v>
      </c>
      <c r="BN847" s="38">
        <v>9589457</v>
      </c>
      <c r="BO847" s="38">
        <v>110797</v>
      </c>
      <c r="BP847" s="38">
        <v>5260446</v>
      </c>
      <c r="BQ847" s="38">
        <v>6861452</v>
      </c>
      <c r="BR847" s="38" t="s">
        <v>107</v>
      </c>
      <c r="BS847" s="38">
        <v>722740</v>
      </c>
      <c r="BT847" s="330" t="s">
        <v>107</v>
      </c>
      <c r="BU847" s="38" t="s">
        <v>107</v>
      </c>
      <c r="BV847" s="38" t="s">
        <v>107</v>
      </c>
      <c r="BW847" s="38" t="s">
        <v>107</v>
      </c>
      <c r="BX847" s="38" t="s">
        <v>107</v>
      </c>
      <c r="BY847" s="73" t="s">
        <v>113</v>
      </c>
      <c r="BZ847" s="73" t="s">
        <v>113</v>
      </c>
      <c r="CA847" s="112" t="s">
        <v>107</v>
      </c>
      <c r="CB847" s="112" t="s">
        <v>107</v>
      </c>
      <c r="CC847" s="112" t="s">
        <v>107</v>
      </c>
      <c r="CD847" s="112" t="s">
        <v>107</v>
      </c>
      <c r="CE847" s="112" t="s">
        <v>107</v>
      </c>
      <c r="CF847" s="257">
        <v>8500000</v>
      </c>
      <c r="CG847" s="112" t="s">
        <v>107</v>
      </c>
      <c r="CH847" s="112" t="s">
        <v>107</v>
      </c>
      <c r="CI847" s="112" t="s">
        <v>107</v>
      </c>
      <c r="CJ847" s="112" t="s">
        <v>107</v>
      </c>
      <c r="CK847" s="112" t="s">
        <v>107</v>
      </c>
      <c r="CL847" s="112" t="s">
        <v>107</v>
      </c>
      <c r="CM847" s="112" t="s">
        <v>107</v>
      </c>
      <c r="CN847" s="112" t="s">
        <v>107</v>
      </c>
      <c r="CO847" s="112" t="s">
        <v>107</v>
      </c>
      <c r="CP847" s="112" t="s">
        <v>107</v>
      </c>
      <c r="CQ847" s="112" t="s">
        <v>107</v>
      </c>
      <c r="CR847" s="112" t="s">
        <v>107</v>
      </c>
      <c r="CS847" s="112" t="s">
        <v>107</v>
      </c>
      <c r="CT847" s="112" t="s">
        <v>107</v>
      </c>
      <c r="CU847" s="332">
        <v>9849089</v>
      </c>
      <c r="CV847" s="43">
        <v>1</v>
      </c>
    </row>
    <row r="848" spans="1:100" ht="38.25">
      <c r="A848" s="28">
        <v>1107</v>
      </c>
      <c r="B848" s="29" t="s">
        <v>266</v>
      </c>
      <c r="C848" s="29" t="s">
        <v>1</v>
      </c>
      <c r="D848" s="29" t="s">
        <v>105</v>
      </c>
      <c r="E848" s="42" t="s">
        <v>106</v>
      </c>
      <c r="F848" s="42" t="s">
        <v>1059</v>
      </c>
      <c r="G848" s="30" t="s">
        <v>2269</v>
      </c>
      <c r="H848" s="42" t="s">
        <v>147</v>
      </c>
      <c r="I848" s="28">
        <v>8032139</v>
      </c>
      <c r="J848" s="70" t="s">
        <v>2270</v>
      </c>
      <c r="K848" s="31" t="s">
        <v>107</v>
      </c>
      <c r="L848" s="32">
        <v>65</v>
      </c>
      <c r="M848" s="33" t="s">
        <v>107</v>
      </c>
      <c r="N848" s="50">
        <v>77000000</v>
      </c>
      <c r="O848" s="74" t="s">
        <v>338</v>
      </c>
      <c r="P848" s="28" t="s">
        <v>130</v>
      </c>
      <c r="Q848" s="28" t="s">
        <v>1062</v>
      </c>
      <c r="R848" s="28" t="s">
        <v>107</v>
      </c>
      <c r="S848" s="28" t="s">
        <v>107</v>
      </c>
      <c r="T848" s="42" t="s">
        <v>107</v>
      </c>
      <c r="U848" s="28" t="s">
        <v>107</v>
      </c>
      <c r="V848" s="28" t="s">
        <v>107</v>
      </c>
      <c r="W848" s="28" t="str">
        <f t="shared" si="13"/>
        <v>N.A.</v>
      </c>
      <c r="X848" s="57" t="s">
        <v>2412</v>
      </c>
      <c r="Y848" s="347">
        <v>0</v>
      </c>
      <c r="Z848" s="347">
        <v>0</v>
      </c>
      <c r="AA848" s="347">
        <v>0</v>
      </c>
      <c r="AB848" s="347">
        <v>0</v>
      </c>
      <c r="AC848" s="347">
        <v>0</v>
      </c>
      <c r="AD848" s="347">
        <v>0</v>
      </c>
      <c r="AE848" s="70" t="s">
        <v>113</v>
      </c>
      <c r="AF848" s="70" t="s">
        <v>113</v>
      </c>
      <c r="AG848" s="70" t="s">
        <v>1251</v>
      </c>
      <c r="AH848" s="139">
        <v>1</v>
      </c>
      <c r="AI848" s="38" t="s">
        <v>905</v>
      </c>
      <c r="AJ848" s="38">
        <v>589650</v>
      </c>
      <c r="AK848" s="38">
        <v>564074</v>
      </c>
      <c r="AL848" s="38" t="s">
        <v>905</v>
      </c>
      <c r="AM848" s="38" t="s">
        <v>905</v>
      </c>
      <c r="AN848" s="38">
        <v>9500139</v>
      </c>
      <c r="AO848" s="38" t="s">
        <v>905</v>
      </c>
      <c r="AP848" s="38">
        <v>941957</v>
      </c>
      <c r="AQ848" s="38">
        <v>336915</v>
      </c>
      <c r="AR848" s="38">
        <v>143885</v>
      </c>
      <c r="AS848" s="38" t="s">
        <v>905</v>
      </c>
      <c r="AT848" s="38" t="s">
        <v>905</v>
      </c>
      <c r="AU848" s="38" t="s">
        <v>905</v>
      </c>
      <c r="AV848" s="38" t="s">
        <v>107</v>
      </c>
      <c r="AW848" s="38" t="s">
        <v>107</v>
      </c>
      <c r="AX848" s="38">
        <v>2904681</v>
      </c>
      <c r="AY848" s="38" t="s">
        <v>107</v>
      </c>
      <c r="AZ848" s="38">
        <v>4194429</v>
      </c>
      <c r="BA848" s="38">
        <v>2744580</v>
      </c>
      <c r="BB848" s="38" t="s">
        <v>107</v>
      </c>
      <c r="BC848" s="38">
        <v>1235061</v>
      </c>
      <c r="BD848" s="38">
        <v>174109</v>
      </c>
      <c r="BE848" s="38" t="s">
        <v>107</v>
      </c>
      <c r="BF848" s="38">
        <v>1272115</v>
      </c>
      <c r="BG848" s="38">
        <v>3767071</v>
      </c>
      <c r="BH848" s="38">
        <v>110797</v>
      </c>
      <c r="BI848" s="38">
        <v>2287150</v>
      </c>
      <c r="BJ848" s="38">
        <v>594659</v>
      </c>
      <c r="BK848" s="38" t="s">
        <v>107</v>
      </c>
      <c r="BL848" s="38" t="s">
        <v>107</v>
      </c>
      <c r="BM848" s="38" t="s">
        <v>107</v>
      </c>
      <c r="BN848" s="38">
        <v>9589457</v>
      </c>
      <c r="BO848" s="38">
        <v>110797</v>
      </c>
      <c r="BP848" s="38">
        <v>5260446</v>
      </c>
      <c r="BQ848" s="38">
        <v>6861452</v>
      </c>
      <c r="BR848" s="38" t="s">
        <v>107</v>
      </c>
      <c r="BS848" s="38">
        <v>722740</v>
      </c>
      <c r="BT848" s="330" t="s">
        <v>107</v>
      </c>
      <c r="BU848" s="38" t="s">
        <v>107</v>
      </c>
      <c r="BV848" s="38" t="s">
        <v>107</v>
      </c>
      <c r="BW848" s="38" t="s">
        <v>107</v>
      </c>
      <c r="BX848" s="38" t="s">
        <v>107</v>
      </c>
      <c r="BY848" s="73" t="s">
        <v>113</v>
      </c>
      <c r="BZ848" s="73" t="s">
        <v>113</v>
      </c>
      <c r="CA848" s="112" t="s">
        <v>107</v>
      </c>
      <c r="CB848" s="112" t="s">
        <v>107</v>
      </c>
      <c r="CC848" s="112" t="s">
        <v>107</v>
      </c>
      <c r="CD848" s="112" t="s">
        <v>107</v>
      </c>
      <c r="CE848" s="112" t="s">
        <v>107</v>
      </c>
      <c r="CF848" s="257">
        <v>8500000</v>
      </c>
      <c r="CG848" s="112" t="s">
        <v>107</v>
      </c>
      <c r="CH848" s="112" t="s">
        <v>107</v>
      </c>
      <c r="CI848" s="112" t="s">
        <v>107</v>
      </c>
      <c r="CJ848" s="112" t="s">
        <v>107</v>
      </c>
      <c r="CK848" s="112" t="s">
        <v>107</v>
      </c>
      <c r="CL848" s="112" t="s">
        <v>107</v>
      </c>
      <c r="CM848" s="112" t="s">
        <v>107</v>
      </c>
      <c r="CN848" s="112" t="s">
        <v>107</v>
      </c>
      <c r="CO848" s="112" t="s">
        <v>107</v>
      </c>
      <c r="CP848" s="112" t="s">
        <v>107</v>
      </c>
      <c r="CQ848" s="112" t="s">
        <v>107</v>
      </c>
      <c r="CR848" s="112" t="s">
        <v>107</v>
      </c>
      <c r="CS848" s="112" t="s">
        <v>107</v>
      </c>
      <c r="CT848" s="112" t="s">
        <v>107</v>
      </c>
      <c r="CU848" s="332">
        <v>5215033</v>
      </c>
      <c r="CV848" s="43">
        <v>1</v>
      </c>
    </row>
    <row r="849" spans="1:100" ht="25.5">
      <c r="A849" s="28">
        <v>1108</v>
      </c>
      <c r="B849" s="29" t="s">
        <v>266</v>
      </c>
      <c r="C849" s="29" t="s">
        <v>1</v>
      </c>
      <c r="D849" s="29" t="s">
        <v>105</v>
      </c>
      <c r="E849" s="42" t="s">
        <v>106</v>
      </c>
      <c r="F849" s="42" t="s">
        <v>1865</v>
      </c>
      <c r="G849" s="30" t="s">
        <v>2271</v>
      </c>
      <c r="H849" s="42" t="s">
        <v>147</v>
      </c>
      <c r="I849" s="28">
        <v>8001223</v>
      </c>
      <c r="J849" s="70" t="s">
        <v>2272</v>
      </c>
      <c r="K849" s="31" t="s">
        <v>107</v>
      </c>
      <c r="L849" s="32">
        <v>220</v>
      </c>
      <c r="M849" s="33" t="s">
        <v>107</v>
      </c>
      <c r="N849" s="50">
        <v>180000000</v>
      </c>
      <c r="O849" s="74" t="s">
        <v>338</v>
      </c>
      <c r="P849" s="28" t="s">
        <v>130</v>
      </c>
      <c r="Q849" s="28" t="s">
        <v>1062</v>
      </c>
      <c r="R849" s="28" t="s">
        <v>107</v>
      </c>
      <c r="S849" s="28" t="s">
        <v>107</v>
      </c>
      <c r="T849" s="42" t="s">
        <v>107</v>
      </c>
      <c r="U849" s="28" t="s">
        <v>107</v>
      </c>
      <c r="V849" s="28" t="s">
        <v>107</v>
      </c>
      <c r="W849" s="28" t="str">
        <f t="shared" si="13"/>
        <v>N.A.</v>
      </c>
      <c r="X849" s="57" t="s">
        <v>2413</v>
      </c>
      <c r="Y849" s="347">
        <v>0</v>
      </c>
      <c r="Z849" s="347">
        <v>0</v>
      </c>
      <c r="AA849" s="347">
        <v>0</v>
      </c>
      <c r="AB849" s="347">
        <v>0</v>
      </c>
      <c r="AC849" s="347">
        <v>0</v>
      </c>
      <c r="AD849" s="347">
        <v>0</v>
      </c>
      <c r="AE849" s="70" t="s">
        <v>113</v>
      </c>
      <c r="AF849" s="70" t="s">
        <v>113</v>
      </c>
      <c r="AG849" s="70" t="s">
        <v>1251</v>
      </c>
      <c r="AH849" s="139">
        <v>1</v>
      </c>
      <c r="AI849" s="38" t="s">
        <v>905</v>
      </c>
      <c r="AJ849" s="38">
        <v>589650</v>
      </c>
      <c r="AK849" s="38">
        <v>564074</v>
      </c>
      <c r="AL849" s="38" t="s">
        <v>905</v>
      </c>
      <c r="AM849" s="38" t="s">
        <v>905</v>
      </c>
      <c r="AN849" s="38">
        <v>9500139</v>
      </c>
      <c r="AO849" s="38" t="s">
        <v>905</v>
      </c>
      <c r="AP849" s="38">
        <v>941957</v>
      </c>
      <c r="AQ849" s="38">
        <v>336915</v>
      </c>
      <c r="AR849" s="38">
        <v>143885</v>
      </c>
      <c r="AS849" s="38" t="s">
        <v>905</v>
      </c>
      <c r="AT849" s="38" t="s">
        <v>905</v>
      </c>
      <c r="AU849" s="38" t="s">
        <v>905</v>
      </c>
      <c r="AV849" s="38" t="s">
        <v>107</v>
      </c>
      <c r="AW849" s="38" t="s">
        <v>107</v>
      </c>
      <c r="AX849" s="38">
        <v>2904681</v>
      </c>
      <c r="AY849" s="38" t="s">
        <v>107</v>
      </c>
      <c r="AZ849" s="38">
        <v>4194429</v>
      </c>
      <c r="BA849" s="38">
        <v>2744580</v>
      </c>
      <c r="BB849" s="38" t="s">
        <v>107</v>
      </c>
      <c r="BC849" s="38">
        <v>1235061</v>
      </c>
      <c r="BD849" s="38">
        <v>174109</v>
      </c>
      <c r="BE849" s="38" t="s">
        <v>107</v>
      </c>
      <c r="BF849" s="38">
        <v>1272115</v>
      </c>
      <c r="BG849" s="38">
        <v>3767071</v>
      </c>
      <c r="BH849" s="38">
        <v>110797</v>
      </c>
      <c r="BI849" s="38">
        <v>2287150</v>
      </c>
      <c r="BJ849" s="38">
        <v>594659</v>
      </c>
      <c r="BK849" s="38" t="s">
        <v>107</v>
      </c>
      <c r="BL849" s="38" t="s">
        <v>107</v>
      </c>
      <c r="BM849" s="38" t="s">
        <v>107</v>
      </c>
      <c r="BN849" s="38">
        <v>9589457</v>
      </c>
      <c r="BO849" s="38">
        <v>110797</v>
      </c>
      <c r="BP849" s="38">
        <v>5260446</v>
      </c>
      <c r="BQ849" s="38">
        <v>6861452</v>
      </c>
      <c r="BR849" s="38" t="s">
        <v>107</v>
      </c>
      <c r="BS849" s="38">
        <v>722740</v>
      </c>
      <c r="BT849" s="330" t="s">
        <v>107</v>
      </c>
      <c r="BU849" s="38" t="s">
        <v>107</v>
      </c>
      <c r="BV849" s="38" t="s">
        <v>107</v>
      </c>
      <c r="BW849" s="38" t="s">
        <v>107</v>
      </c>
      <c r="BX849" s="38" t="s">
        <v>107</v>
      </c>
      <c r="BY849" s="73" t="s">
        <v>113</v>
      </c>
      <c r="BZ849" s="73" t="s">
        <v>113</v>
      </c>
      <c r="CA849" s="112" t="s">
        <v>107</v>
      </c>
      <c r="CB849" s="112" t="s">
        <v>107</v>
      </c>
      <c r="CC849" s="112" t="s">
        <v>107</v>
      </c>
      <c r="CD849" s="112" t="s">
        <v>107</v>
      </c>
      <c r="CE849" s="112" t="s">
        <v>107</v>
      </c>
      <c r="CF849" s="258">
        <v>8500000</v>
      </c>
      <c r="CG849" s="112" t="s">
        <v>107</v>
      </c>
      <c r="CH849" s="112" t="s">
        <v>107</v>
      </c>
      <c r="CI849" s="112" t="s">
        <v>107</v>
      </c>
      <c r="CJ849" s="112" t="s">
        <v>107</v>
      </c>
      <c r="CK849" s="112" t="s">
        <v>107</v>
      </c>
      <c r="CL849" s="112" t="s">
        <v>107</v>
      </c>
      <c r="CM849" s="112" t="s">
        <v>107</v>
      </c>
      <c r="CN849" s="112" t="s">
        <v>107</v>
      </c>
      <c r="CO849" s="112" t="s">
        <v>107</v>
      </c>
      <c r="CP849" s="112" t="s">
        <v>107</v>
      </c>
      <c r="CQ849" s="112" t="s">
        <v>107</v>
      </c>
      <c r="CR849" s="112" t="s">
        <v>107</v>
      </c>
      <c r="CS849" s="112" t="s">
        <v>107</v>
      </c>
      <c r="CT849" s="112" t="s">
        <v>107</v>
      </c>
      <c r="CU849" s="332">
        <v>5215033</v>
      </c>
      <c r="CV849" s="43">
        <v>1</v>
      </c>
    </row>
    <row r="850" spans="1:100" ht="51">
      <c r="A850" s="28">
        <v>1109</v>
      </c>
      <c r="B850" s="29" t="s">
        <v>266</v>
      </c>
      <c r="C850" s="29" t="s">
        <v>1</v>
      </c>
      <c r="D850" s="29" t="s">
        <v>810</v>
      </c>
      <c r="E850" s="42" t="s">
        <v>810</v>
      </c>
      <c r="F850" s="42" t="s">
        <v>1095</v>
      </c>
      <c r="G850" s="30" t="s">
        <v>2273</v>
      </c>
      <c r="H850" s="42" t="s">
        <v>147</v>
      </c>
      <c r="I850" s="28" t="s">
        <v>107</v>
      </c>
      <c r="J850" s="70" t="s">
        <v>2274</v>
      </c>
      <c r="K850" s="31" t="s">
        <v>107</v>
      </c>
      <c r="L850" s="32">
        <v>76</v>
      </c>
      <c r="M850" s="33" t="s">
        <v>107</v>
      </c>
      <c r="N850" s="50">
        <v>289000000</v>
      </c>
      <c r="O850" s="74" t="s">
        <v>338</v>
      </c>
      <c r="P850" s="28" t="s">
        <v>130</v>
      </c>
      <c r="Q850" s="28" t="s">
        <v>1062</v>
      </c>
      <c r="R850" s="28" t="s">
        <v>107</v>
      </c>
      <c r="S850" s="28" t="s">
        <v>107</v>
      </c>
      <c r="T850" s="42" t="s">
        <v>107</v>
      </c>
      <c r="U850" s="28" t="s">
        <v>107</v>
      </c>
      <c r="V850" s="28" t="s">
        <v>107</v>
      </c>
      <c r="W850" s="28" t="str">
        <f t="shared" si="13"/>
        <v>N.A.</v>
      </c>
      <c r="X850" s="57" t="s">
        <v>2413</v>
      </c>
      <c r="Y850" s="347">
        <v>0</v>
      </c>
      <c r="Z850" s="347">
        <v>0</v>
      </c>
      <c r="AA850" s="347">
        <v>0</v>
      </c>
      <c r="AB850" s="347">
        <v>0</v>
      </c>
      <c r="AC850" s="347">
        <v>0</v>
      </c>
      <c r="AD850" s="347">
        <v>0</v>
      </c>
      <c r="AE850" s="70" t="s">
        <v>113</v>
      </c>
      <c r="AF850" s="70" t="s">
        <v>113</v>
      </c>
      <c r="AG850" s="70" t="s">
        <v>1251</v>
      </c>
      <c r="AH850" s="139">
        <v>1</v>
      </c>
      <c r="AI850" s="38" t="s">
        <v>905</v>
      </c>
      <c r="AJ850" s="38">
        <v>589650</v>
      </c>
      <c r="AK850" s="38">
        <v>564074</v>
      </c>
      <c r="AL850" s="38" t="s">
        <v>905</v>
      </c>
      <c r="AM850" s="38" t="s">
        <v>905</v>
      </c>
      <c r="AN850" s="38">
        <v>9500139</v>
      </c>
      <c r="AO850" s="38" t="s">
        <v>905</v>
      </c>
      <c r="AP850" s="38">
        <v>941957</v>
      </c>
      <c r="AQ850" s="38">
        <v>336915</v>
      </c>
      <c r="AR850" s="38">
        <v>143885</v>
      </c>
      <c r="AS850" s="38" t="s">
        <v>905</v>
      </c>
      <c r="AT850" s="38" t="s">
        <v>905</v>
      </c>
      <c r="AU850" s="38" t="s">
        <v>905</v>
      </c>
      <c r="AV850" s="38" t="s">
        <v>107</v>
      </c>
      <c r="AW850" s="38" t="s">
        <v>107</v>
      </c>
      <c r="AX850" s="38">
        <v>2904681</v>
      </c>
      <c r="AY850" s="38" t="s">
        <v>107</v>
      </c>
      <c r="AZ850" s="38">
        <v>4194429</v>
      </c>
      <c r="BA850" s="38">
        <v>2744580</v>
      </c>
      <c r="BB850" s="38" t="s">
        <v>107</v>
      </c>
      <c r="BC850" s="38">
        <v>1235061</v>
      </c>
      <c r="BD850" s="38">
        <v>174109</v>
      </c>
      <c r="BE850" s="38">
        <v>1482073</v>
      </c>
      <c r="BF850" s="38">
        <v>1272115</v>
      </c>
      <c r="BG850" s="38">
        <v>3767071</v>
      </c>
      <c r="BH850" s="38">
        <v>110797</v>
      </c>
      <c r="BI850" s="38">
        <v>2287150</v>
      </c>
      <c r="BJ850" s="38">
        <v>594659</v>
      </c>
      <c r="BK850" s="38" t="s">
        <v>107</v>
      </c>
      <c r="BL850" s="38" t="s">
        <v>107</v>
      </c>
      <c r="BM850" s="38" t="s">
        <v>107</v>
      </c>
      <c r="BN850" s="38">
        <v>9589457</v>
      </c>
      <c r="BO850" s="38">
        <v>110797</v>
      </c>
      <c r="BP850" s="38">
        <v>5260446</v>
      </c>
      <c r="BQ850" s="38">
        <v>6861452</v>
      </c>
      <c r="BR850" s="38" t="s">
        <v>107</v>
      </c>
      <c r="BS850" s="38">
        <v>722740</v>
      </c>
      <c r="BT850" s="330" t="s">
        <v>107</v>
      </c>
      <c r="BU850" s="38" t="s">
        <v>107</v>
      </c>
      <c r="BV850" s="38" t="s">
        <v>107</v>
      </c>
      <c r="BW850" s="38" t="s">
        <v>107</v>
      </c>
      <c r="BX850" s="38" t="s">
        <v>107</v>
      </c>
      <c r="BY850" s="73" t="s">
        <v>113</v>
      </c>
      <c r="BZ850" s="73" t="s">
        <v>113</v>
      </c>
      <c r="CA850" s="112" t="s">
        <v>107</v>
      </c>
      <c r="CB850" s="112" t="s">
        <v>107</v>
      </c>
      <c r="CC850" s="112" t="s">
        <v>107</v>
      </c>
      <c r="CD850" s="112" t="s">
        <v>107</v>
      </c>
      <c r="CE850" s="112" t="s">
        <v>107</v>
      </c>
      <c r="CF850" s="258">
        <v>8500000</v>
      </c>
      <c r="CG850" s="112" t="s">
        <v>107</v>
      </c>
      <c r="CH850" s="112" t="s">
        <v>107</v>
      </c>
      <c r="CI850" s="112" t="s">
        <v>107</v>
      </c>
      <c r="CJ850" s="112" t="s">
        <v>107</v>
      </c>
      <c r="CK850" s="112" t="s">
        <v>107</v>
      </c>
      <c r="CL850" s="112" t="s">
        <v>107</v>
      </c>
      <c r="CM850" s="112" t="s">
        <v>107</v>
      </c>
      <c r="CN850" s="112" t="s">
        <v>107</v>
      </c>
      <c r="CO850" s="112" t="s">
        <v>107</v>
      </c>
      <c r="CP850" s="112" t="s">
        <v>107</v>
      </c>
      <c r="CQ850" s="112" t="s">
        <v>107</v>
      </c>
      <c r="CR850" s="112" t="s">
        <v>107</v>
      </c>
      <c r="CS850" s="112" t="s">
        <v>107</v>
      </c>
      <c r="CT850" s="112" t="s">
        <v>107</v>
      </c>
      <c r="CU850" s="332">
        <v>5215033</v>
      </c>
      <c r="CV850" s="43">
        <v>1</v>
      </c>
    </row>
    <row r="851" spans="1:100" ht="51">
      <c r="A851" s="28">
        <v>1110</v>
      </c>
      <c r="B851" s="29" t="s">
        <v>266</v>
      </c>
      <c r="C851" s="29" t="s">
        <v>1</v>
      </c>
      <c r="D851" s="29" t="s">
        <v>810</v>
      </c>
      <c r="E851" s="42" t="s">
        <v>810</v>
      </c>
      <c r="F851" s="42" t="s">
        <v>2275</v>
      </c>
      <c r="G851" s="30" t="s">
        <v>2276</v>
      </c>
      <c r="H851" s="42" t="s">
        <v>400</v>
      </c>
      <c r="I851" s="28">
        <v>3007002</v>
      </c>
      <c r="J851" s="70" t="s">
        <v>2277</v>
      </c>
      <c r="K851" s="31" t="s">
        <v>107</v>
      </c>
      <c r="L851" s="32">
        <v>269</v>
      </c>
      <c r="M851" s="33" t="s">
        <v>107</v>
      </c>
      <c r="N851" s="50">
        <v>255900000</v>
      </c>
      <c r="O851" s="74" t="s">
        <v>982</v>
      </c>
      <c r="P851" s="28" t="s">
        <v>130</v>
      </c>
      <c r="Q851" s="28" t="s">
        <v>1062</v>
      </c>
      <c r="R851" s="28" t="s">
        <v>107</v>
      </c>
      <c r="S851" s="28" t="s">
        <v>107</v>
      </c>
      <c r="T851" s="42" t="s">
        <v>107</v>
      </c>
      <c r="U851" s="28" t="s">
        <v>107</v>
      </c>
      <c r="V851" s="28" t="s">
        <v>107</v>
      </c>
      <c r="W851" s="28" t="str">
        <f t="shared" si="13"/>
        <v>N.A.</v>
      </c>
      <c r="X851" s="57" t="s">
        <v>2412</v>
      </c>
      <c r="Y851" s="347">
        <v>0</v>
      </c>
      <c r="Z851" s="347">
        <v>0</v>
      </c>
      <c r="AA851" s="347">
        <v>0</v>
      </c>
      <c r="AB851" s="347">
        <v>0</v>
      </c>
      <c r="AC851" s="347">
        <v>0</v>
      </c>
      <c r="AD851" s="347">
        <v>0</v>
      </c>
      <c r="AE851" s="70" t="s">
        <v>113</v>
      </c>
      <c r="AF851" s="70" t="s">
        <v>113</v>
      </c>
      <c r="AG851" s="70" t="s">
        <v>1251</v>
      </c>
      <c r="AH851" s="139">
        <v>1</v>
      </c>
      <c r="AI851" s="38" t="s">
        <v>905</v>
      </c>
      <c r="AJ851" s="38">
        <v>589650</v>
      </c>
      <c r="AK851" s="38">
        <v>564074</v>
      </c>
      <c r="AL851" s="38" t="s">
        <v>905</v>
      </c>
      <c r="AM851" s="38" t="s">
        <v>905</v>
      </c>
      <c r="AN851" s="38">
        <v>9500139</v>
      </c>
      <c r="AO851" s="38" t="s">
        <v>905</v>
      </c>
      <c r="AP851" s="38">
        <v>941957</v>
      </c>
      <c r="AQ851" s="38">
        <v>336915</v>
      </c>
      <c r="AR851" s="38">
        <v>143885</v>
      </c>
      <c r="AS851" s="38" t="s">
        <v>905</v>
      </c>
      <c r="AT851" s="38" t="s">
        <v>905</v>
      </c>
      <c r="AU851" s="38" t="s">
        <v>905</v>
      </c>
      <c r="AV851" s="38" t="s">
        <v>107</v>
      </c>
      <c r="AW851" s="38" t="s">
        <v>107</v>
      </c>
      <c r="AX851" s="38">
        <v>2904681</v>
      </c>
      <c r="AY851" s="38" t="s">
        <v>107</v>
      </c>
      <c r="AZ851" s="38">
        <v>4194429</v>
      </c>
      <c r="BA851" s="38">
        <v>2744580</v>
      </c>
      <c r="BB851" s="38" t="s">
        <v>107</v>
      </c>
      <c r="BC851" s="38">
        <v>1235061</v>
      </c>
      <c r="BD851" s="38">
        <v>174109</v>
      </c>
      <c r="BE851" s="38">
        <v>1482073</v>
      </c>
      <c r="BF851" s="38">
        <v>1272115</v>
      </c>
      <c r="BG851" s="38">
        <v>3767071</v>
      </c>
      <c r="BH851" s="38">
        <v>110797</v>
      </c>
      <c r="BI851" s="38">
        <v>2287150</v>
      </c>
      <c r="BJ851" s="38">
        <v>594659</v>
      </c>
      <c r="BK851" s="38" t="s">
        <v>107</v>
      </c>
      <c r="BL851" s="38" t="s">
        <v>107</v>
      </c>
      <c r="BM851" s="38" t="s">
        <v>107</v>
      </c>
      <c r="BN851" s="38">
        <v>9589457</v>
      </c>
      <c r="BO851" s="38">
        <v>110797</v>
      </c>
      <c r="BP851" s="38">
        <v>5260446</v>
      </c>
      <c r="BQ851" s="38">
        <v>6861452</v>
      </c>
      <c r="BR851" s="38" t="s">
        <v>107</v>
      </c>
      <c r="BS851" s="38">
        <v>722740</v>
      </c>
      <c r="BT851" s="330" t="s">
        <v>107</v>
      </c>
      <c r="BU851" s="38" t="s">
        <v>107</v>
      </c>
      <c r="BV851" s="38" t="s">
        <v>107</v>
      </c>
      <c r="BW851" s="38" t="s">
        <v>107</v>
      </c>
      <c r="BX851" s="38" t="s">
        <v>107</v>
      </c>
      <c r="BY851" s="73" t="s">
        <v>113</v>
      </c>
      <c r="BZ851" s="73" t="s">
        <v>113</v>
      </c>
      <c r="CA851" s="112" t="s">
        <v>107</v>
      </c>
      <c r="CB851" s="112" t="s">
        <v>107</v>
      </c>
      <c r="CC851" s="112" t="s">
        <v>107</v>
      </c>
      <c r="CD851" s="112" t="s">
        <v>107</v>
      </c>
      <c r="CE851" s="112" t="s">
        <v>107</v>
      </c>
      <c r="CF851" s="258">
        <v>8500000</v>
      </c>
      <c r="CG851" s="112" t="s">
        <v>107</v>
      </c>
      <c r="CH851" s="112" t="s">
        <v>107</v>
      </c>
      <c r="CI851" s="112" t="s">
        <v>107</v>
      </c>
      <c r="CJ851" s="112" t="s">
        <v>107</v>
      </c>
      <c r="CK851" s="112" t="s">
        <v>107</v>
      </c>
      <c r="CL851" s="112" t="s">
        <v>107</v>
      </c>
      <c r="CM851" s="112" t="s">
        <v>107</v>
      </c>
      <c r="CN851" s="112" t="s">
        <v>107</v>
      </c>
      <c r="CO851" s="112" t="s">
        <v>107</v>
      </c>
      <c r="CP851" s="112" t="s">
        <v>107</v>
      </c>
      <c r="CQ851" s="112" t="s">
        <v>107</v>
      </c>
      <c r="CR851" s="112" t="s">
        <v>107</v>
      </c>
      <c r="CS851" s="112" t="s">
        <v>107</v>
      </c>
      <c r="CT851" s="112" t="s">
        <v>107</v>
      </c>
      <c r="CU851" s="332">
        <v>10080749</v>
      </c>
      <c r="CV851" s="43">
        <v>1</v>
      </c>
    </row>
    <row r="852" spans="1:100" ht="51">
      <c r="A852" s="28">
        <v>1112</v>
      </c>
      <c r="B852" s="30" t="s">
        <v>896</v>
      </c>
      <c r="C852" s="29" t="s">
        <v>0</v>
      </c>
      <c r="D852" s="29" t="s">
        <v>867</v>
      </c>
      <c r="E852" s="42" t="s">
        <v>879</v>
      </c>
      <c r="F852" s="42" t="s">
        <v>887</v>
      </c>
      <c r="G852" s="29" t="s">
        <v>2280</v>
      </c>
      <c r="H852" s="42" t="s">
        <v>2281</v>
      </c>
      <c r="I852" s="28">
        <v>46403007</v>
      </c>
      <c r="J852" s="70" t="s">
        <v>2282</v>
      </c>
      <c r="K852" s="31" t="s">
        <v>107</v>
      </c>
      <c r="L852" s="32">
        <v>300</v>
      </c>
      <c r="M852" s="33" t="s">
        <v>107</v>
      </c>
      <c r="N852" s="34">
        <v>707100000</v>
      </c>
      <c r="O852" s="28" t="s">
        <v>107</v>
      </c>
      <c r="P852" s="28" t="s">
        <v>2415</v>
      </c>
      <c r="Q852" s="28" t="s">
        <v>360</v>
      </c>
      <c r="R852" s="28" t="s">
        <v>107</v>
      </c>
      <c r="S852" s="28" t="s">
        <v>107</v>
      </c>
      <c r="T852" s="42" t="s">
        <v>107</v>
      </c>
      <c r="U852" s="28" t="s">
        <v>107</v>
      </c>
      <c r="V852" s="28" t="s">
        <v>107</v>
      </c>
      <c r="W852" s="28" t="str">
        <f t="shared" si="13"/>
        <v>N.A.</v>
      </c>
      <c r="X852" s="57" t="s">
        <v>2413</v>
      </c>
      <c r="Y852" s="255">
        <v>0.01</v>
      </c>
      <c r="Z852" s="255">
        <v>0.01</v>
      </c>
      <c r="AA852" s="255">
        <v>0.01</v>
      </c>
      <c r="AB852" s="255">
        <v>0.01</v>
      </c>
      <c r="AC852" s="255">
        <v>0.01</v>
      </c>
      <c r="AD852" s="255">
        <v>0.01</v>
      </c>
      <c r="AE852" s="28" t="s">
        <v>113</v>
      </c>
      <c r="AF852" s="28" t="s">
        <v>113</v>
      </c>
      <c r="AG852" s="28" t="s">
        <v>113</v>
      </c>
      <c r="AH852" s="37">
        <v>1</v>
      </c>
      <c r="AI852" s="38" t="s">
        <v>107</v>
      </c>
      <c r="AJ852" s="38">
        <v>1067373</v>
      </c>
      <c r="AK852" s="38">
        <v>2171293</v>
      </c>
      <c r="AL852" s="38" t="s">
        <v>107</v>
      </c>
      <c r="AM852" s="38" t="s">
        <v>107</v>
      </c>
      <c r="AN852" s="38">
        <v>11859705</v>
      </c>
      <c r="AO852" s="38" t="s">
        <v>107</v>
      </c>
      <c r="AP852" s="38" t="s">
        <v>107</v>
      </c>
      <c r="AQ852" s="38">
        <v>237194</v>
      </c>
      <c r="AR852" s="38" t="s">
        <v>107</v>
      </c>
      <c r="AS852" s="38" t="s">
        <v>107</v>
      </c>
      <c r="AT852" s="38" t="s">
        <v>107</v>
      </c>
      <c r="AU852" s="38" t="s">
        <v>107</v>
      </c>
      <c r="AV852" s="38" t="s">
        <v>107</v>
      </c>
      <c r="AW852" s="38" t="s">
        <v>107</v>
      </c>
      <c r="AX852" s="38">
        <v>1954234</v>
      </c>
      <c r="AY852" s="38" t="s">
        <v>107</v>
      </c>
      <c r="AZ852" s="38" t="s">
        <v>107</v>
      </c>
      <c r="BA852" s="38">
        <v>2964926</v>
      </c>
      <c r="BB852" s="38" t="s">
        <v>107</v>
      </c>
      <c r="BC852" s="38" t="s">
        <v>107</v>
      </c>
      <c r="BD852" s="38">
        <v>1042249</v>
      </c>
      <c r="BE852" s="38" t="s">
        <v>107</v>
      </c>
      <c r="BF852" s="38">
        <v>2149559</v>
      </c>
      <c r="BG852" s="38">
        <v>5429290</v>
      </c>
      <c r="BH852" s="38">
        <v>711582</v>
      </c>
      <c r="BI852" s="38">
        <v>7115823</v>
      </c>
      <c r="BJ852" s="38">
        <v>4691178</v>
      </c>
      <c r="BK852" s="38" t="s">
        <v>107</v>
      </c>
      <c r="BL852" s="38" t="s">
        <v>107</v>
      </c>
      <c r="BM852" s="38" t="s">
        <v>107</v>
      </c>
      <c r="BN852" s="38">
        <v>13027474</v>
      </c>
      <c r="BO852" s="38">
        <v>711582</v>
      </c>
      <c r="BP852" s="38" t="s">
        <v>107</v>
      </c>
      <c r="BQ852" s="38" t="s">
        <v>107</v>
      </c>
      <c r="BR852" s="38" t="s">
        <v>107</v>
      </c>
      <c r="BS852" s="38">
        <v>1423165</v>
      </c>
      <c r="BT852" s="330" t="s">
        <v>107</v>
      </c>
      <c r="BU852" s="38" t="s">
        <v>107</v>
      </c>
      <c r="BV852" s="38">
        <v>30835233</v>
      </c>
      <c r="BW852" s="38" t="s">
        <v>107</v>
      </c>
      <c r="BX852" s="38" t="s">
        <v>107</v>
      </c>
      <c r="BY852" s="41" t="s">
        <v>173</v>
      </c>
      <c r="BZ852" s="41" t="s">
        <v>173</v>
      </c>
      <c r="CA852" s="41" t="s">
        <v>2283</v>
      </c>
      <c r="CB852" s="41" t="s">
        <v>176</v>
      </c>
      <c r="CC852" s="41" t="s">
        <v>176</v>
      </c>
      <c r="CD852" s="41" t="s">
        <v>176</v>
      </c>
      <c r="CE852" s="41" t="s">
        <v>107</v>
      </c>
      <c r="CF852" s="42" t="s">
        <v>107</v>
      </c>
      <c r="CG852" s="28" t="s">
        <v>107</v>
      </c>
      <c r="CH852" s="28" t="s">
        <v>1339</v>
      </c>
      <c r="CI852" s="28" t="s">
        <v>107</v>
      </c>
      <c r="CJ852" s="28" t="s">
        <v>107</v>
      </c>
      <c r="CK852" s="28" t="s">
        <v>107</v>
      </c>
      <c r="CL852" s="28" t="s">
        <v>107</v>
      </c>
      <c r="CM852" s="28" t="s">
        <v>107</v>
      </c>
      <c r="CN852" s="28" t="s">
        <v>107</v>
      </c>
      <c r="CO852" s="28" t="s">
        <v>107</v>
      </c>
      <c r="CP852" s="28" t="s">
        <v>107</v>
      </c>
      <c r="CQ852" s="28" t="s">
        <v>107</v>
      </c>
      <c r="CR852" s="28" t="s">
        <v>107</v>
      </c>
      <c r="CS852" s="28" t="s">
        <v>107</v>
      </c>
      <c r="CT852" s="28" t="s">
        <v>107</v>
      </c>
      <c r="CU852" s="332">
        <v>26091351</v>
      </c>
      <c r="CV852" s="43">
        <v>1</v>
      </c>
    </row>
    <row r="853" spans="1:100" ht="51">
      <c r="A853" s="28">
        <v>1113</v>
      </c>
      <c r="B853" s="30" t="s">
        <v>896</v>
      </c>
      <c r="C853" s="29" t="s">
        <v>0</v>
      </c>
      <c r="D853" s="29" t="s">
        <v>867</v>
      </c>
      <c r="E853" s="42" t="s">
        <v>879</v>
      </c>
      <c r="F853" s="42" t="s">
        <v>880</v>
      </c>
      <c r="G853" s="29" t="s">
        <v>2284</v>
      </c>
      <c r="H853" s="42" t="s">
        <v>2281</v>
      </c>
      <c r="I853" s="29" t="s">
        <v>107</v>
      </c>
      <c r="J853" s="70" t="s">
        <v>2285</v>
      </c>
      <c r="K853" s="31" t="s">
        <v>107</v>
      </c>
      <c r="L853" s="32">
        <v>300</v>
      </c>
      <c r="M853" s="33" t="s">
        <v>107</v>
      </c>
      <c r="N853" s="50">
        <v>660000000</v>
      </c>
      <c r="O853" s="28" t="s">
        <v>107</v>
      </c>
      <c r="P853" s="28" t="s">
        <v>2415</v>
      </c>
      <c r="Q853" s="28" t="s">
        <v>360</v>
      </c>
      <c r="R853" s="28" t="s">
        <v>107</v>
      </c>
      <c r="S853" s="28" t="s">
        <v>107</v>
      </c>
      <c r="T853" s="42" t="s">
        <v>107</v>
      </c>
      <c r="U853" s="28" t="s">
        <v>107</v>
      </c>
      <c r="V853" s="28" t="s">
        <v>107</v>
      </c>
      <c r="W853" s="28" t="str">
        <f t="shared" si="13"/>
        <v>N.A.</v>
      </c>
      <c r="X853" s="57" t="s">
        <v>2413</v>
      </c>
      <c r="Y853" s="255">
        <v>0.01</v>
      </c>
      <c r="Z853" s="255">
        <v>0.01</v>
      </c>
      <c r="AA853" s="255">
        <v>0.01</v>
      </c>
      <c r="AB853" s="255">
        <v>0.01</v>
      </c>
      <c r="AC853" s="255">
        <v>0.01</v>
      </c>
      <c r="AD853" s="255">
        <v>0.01</v>
      </c>
      <c r="AE853" s="28" t="s">
        <v>113</v>
      </c>
      <c r="AF853" s="28" t="s">
        <v>113</v>
      </c>
      <c r="AG853" s="28" t="s">
        <v>113</v>
      </c>
      <c r="AH853" s="37">
        <v>1</v>
      </c>
      <c r="AI853" s="38" t="s">
        <v>107</v>
      </c>
      <c r="AJ853" s="38">
        <v>1067373</v>
      </c>
      <c r="AK853" s="38">
        <v>2171293</v>
      </c>
      <c r="AL853" s="38" t="s">
        <v>107</v>
      </c>
      <c r="AM853" s="38" t="s">
        <v>107</v>
      </c>
      <c r="AN853" s="38">
        <v>11859705</v>
      </c>
      <c r="AO853" s="38" t="s">
        <v>107</v>
      </c>
      <c r="AP853" s="38" t="s">
        <v>107</v>
      </c>
      <c r="AQ853" s="38">
        <v>237194</v>
      </c>
      <c r="AR853" s="38" t="s">
        <v>107</v>
      </c>
      <c r="AS853" s="38" t="s">
        <v>107</v>
      </c>
      <c r="AT853" s="38" t="s">
        <v>107</v>
      </c>
      <c r="AU853" s="38" t="s">
        <v>107</v>
      </c>
      <c r="AV853" s="38" t="s">
        <v>107</v>
      </c>
      <c r="AW853" s="38" t="s">
        <v>107</v>
      </c>
      <c r="AX853" s="38">
        <v>1954234</v>
      </c>
      <c r="AY853" s="38" t="s">
        <v>107</v>
      </c>
      <c r="AZ853" s="38" t="s">
        <v>107</v>
      </c>
      <c r="BA853" s="38">
        <v>2964926</v>
      </c>
      <c r="BB853" s="38" t="s">
        <v>107</v>
      </c>
      <c r="BC853" s="38" t="s">
        <v>107</v>
      </c>
      <c r="BD853" s="38">
        <v>1042249</v>
      </c>
      <c r="BE853" s="38" t="s">
        <v>107</v>
      </c>
      <c r="BF853" s="38">
        <v>2149559</v>
      </c>
      <c r="BG853" s="38">
        <v>5429290</v>
      </c>
      <c r="BH853" s="38">
        <v>711582</v>
      </c>
      <c r="BI853" s="38">
        <v>7115823</v>
      </c>
      <c r="BJ853" s="38">
        <v>4691178</v>
      </c>
      <c r="BK853" s="38" t="s">
        <v>107</v>
      </c>
      <c r="BL853" s="38" t="s">
        <v>107</v>
      </c>
      <c r="BM853" s="38" t="s">
        <v>107</v>
      </c>
      <c r="BN853" s="38">
        <v>13027474</v>
      </c>
      <c r="BO853" s="38">
        <v>711582</v>
      </c>
      <c r="BP853" s="38" t="s">
        <v>107</v>
      </c>
      <c r="BQ853" s="38" t="s">
        <v>107</v>
      </c>
      <c r="BR853" s="38" t="s">
        <v>107</v>
      </c>
      <c r="BS853" s="38">
        <v>1423165</v>
      </c>
      <c r="BT853" s="330" t="s">
        <v>107</v>
      </c>
      <c r="BU853" s="38" t="s">
        <v>107</v>
      </c>
      <c r="BV853" s="38">
        <v>30835233</v>
      </c>
      <c r="BW853" s="38" t="s">
        <v>107</v>
      </c>
      <c r="BX853" s="38" t="s">
        <v>107</v>
      </c>
      <c r="BY853" s="41" t="s">
        <v>173</v>
      </c>
      <c r="BZ853" s="41" t="s">
        <v>173</v>
      </c>
      <c r="CA853" s="41" t="s">
        <v>2283</v>
      </c>
      <c r="CB853" s="41" t="s">
        <v>176</v>
      </c>
      <c r="CC853" s="41" t="s">
        <v>176</v>
      </c>
      <c r="CD853" s="41" t="s">
        <v>176</v>
      </c>
      <c r="CE853" s="41" t="s">
        <v>107</v>
      </c>
      <c r="CF853" s="42" t="s">
        <v>107</v>
      </c>
      <c r="CG853" s="28" t="s">
        <v>107</v>
      </c>
      <c r="CH853" s="28" t="s">
        <v>1339</v>
      </c>
      <c r="CI853" s="28" t="s">
        <v>107</v>
      </c>
      <c r="CJ853" s="28" t="s">
        <v>107</v>
      </c>
      <c r="CK853" s="28" t="s">
        <v>107</v>
      </c>
      <c r="CL853" s="28" t="s">
        <v>107</v>
      </c>
      <c r="CM853" s="28" t="s">
        <v>107</v>
      </c>
      <c r="CN853" s="28" t="s">
        <v>107</v>
      </c>
      <c r="CO853" s="28" t="s">
        <v>107</v>
      </c>
      <c r="CP853" s="28" t="s">
        <v>107</v>
      </c>
      <c r="CQ853" s="28" t="s">
        <v>107</v>
      </c>
      <c r="CR853" s="28" t="s">
        <v>107</v>
      </c>
      <c r="CS853" s="28" t="s">
        <v>107</v>
      </c>
      <c r="CT853" s="28" t="s">
        <v>107</v>
      </c>
      <c r="CU853" s="332">
        <v>26091351</v>
      </c>
      <c r="CV853" s="43">
        <v>1</v>
      </c>
    </row>
    <row r="854" spans="1:100" ht="51">
      <c r="A854" s="28">
        <v>1114</v>
      </c>
      <c r="B854" s="30" t="s">
        <v>896</v>
      </c>
      <c r="C854" s="29" t="s">
        <v>0</v>
      </c>
      <c r="D854" s="29" t="s">
        <v>867</v>
      </c>
      <c r="E854" s="42" t="s">
        <v>875</v>
      </c>
      <c r="F854" s="42" t="s">
        <v>876</v>
      </c>
      <c r="G854" s="29" t="s">
        <v>2286</v>
      </c>
      <c r="H854" s="42" t="s">
        <v>2281</v>
      </c>
      <c r="I854" s="29" t="s">
        <v>107</v>
      </c>
      <c r="J854" s="70" t="s">
        <v>2287</v>
      </c>
      <c r="K854" s="31" t="s">
        <v>107</v>
      </c>
      <c r="L854" s="32">
        <v>170</v>
      </c>
      <c r="M854" s="33" t="s">
        <v>107</v>
      </c>
      <c r="N854" s="34">
        <v>465000000</v>
      </c>
      <c r="O854" s="28" t="s">
        <v>107</v>
      </c>
      <c r="P854" s="28" t="s">
        <v>2415</v>
      </c>
      <c r="Q854" s="28" t="s">
        <v>360</v>
      </c>
      <c r="R854" s="28" t="s">
        <v>107</v>
      </c>
      <c r="S854" s="28" t="s">
        <v>107</v>
      </c>
      <c r="T854" s="42" t="s">
        <v>107</v>
      </c>
      <c r="U854" s="28" t="s">
        <v>107</v>
      </c>
      <c r="V854" s="28" t="s">
        <v>107</v>
      </c>
      <c r="W854" s="28" t="str">
        <f t="shared" si="13"/>
        <v>N.A.</v>
      </c>
      <c r="X854" s="57" t="s">
        <v>2414</v>
      </c>
      <c r="Y854" s="205">
        <v>0.01</v>
      </c>
      <c r="Z854" s="205">
        <v>0.01</v>
      </c>
      <c r="AA854" s="205">
        <v>0.01</v>
      </c>
      <c r="AB854" s="205">
        <v>0.01</v>
      </c>
      <c r="AC854" s="205">
        <v>0.01</v>
      </c>
      <c r="AD854" s="205">
        <v>0.01</v>
      </c>
      <c r="AE854" s="28" t="s">
        <v>113</v>
      </c>
      <c r="AF854" s="28" t="s">
        <v>113</v>
      </c>
      <c r="AG854" s="28" t="s">
        <v>113</v>
      </c>
      <c r="AH854" s="37">
        <v>1</v>
      </c>
      <c r="AI854" s="38" t="s">
        <v>107</v>
      </c>
      <c r="AJ854" s="38">
        <v>1067373</v>
      </c>
      <c r="AK854" s="38">
        <v>2171293</v>
      </c>
      <c r="AL854" s="38" t="s">
        <v>107</v>
      </c>
      <c r="AM854" s="38" t="s">
        <v>107</v>
      </c>
      <c r="AN854" s="38">
        <v>11859705</v>
      </c>
      <c r="AO854" s="38" t="s">
        <v>107</v>
      </c>
      <c r="AP854" s="38" t="s">
        <v>107</v>
      </c>
      <c r="AQ854" s="38">
        <v>237194</v>
      </c>
      <c r="AR854" s="38" t="s">
        <v>107</v>
      </c>
      <c r="AS854" s="38" t="s">
        <v>107</v>
      </c>
      <c r="AT854" s="38" t="s">
        <v>107</v>
      </c>
      <c r="AU854" s="38" t="s">
        <v>107</v>
      </c>
      <c r="AV854" s="38" t="s">
        <v>107</v>
      </c>
      <c r="AW854" s="38" t="s">
        <v>107</v>
      </c>
      <c r="AX854" s="38">
        <v>1954234</v>
      </c>
      <c r="AY854" s="38" t="s">
        <v>107</v>
      </c>
      <c r="AZ854" s="38" t="s">
        <v>107</v>
      </c>
      <c r="BA854" s="38">
        <v>2964926</v>
      </c>
      <c r="BB854" s="38" t="s">
        <v>107</v>
      </c>
      <c r="BC854" s="38" t="s">
        <v>107</v>
      </c>
      <c r="BD854" s="38">
        <v>1042249</v>
      </c>
      <c r="BE854" s="38" t="s">
        <v>107</v>
      </c>
      <c r="BF854" s="38">
        <v>2149559</v>
      </c>
      <c r="BG854" s="38">
        <v>5429290</v>
      </c>
      <c r="BH854" s="38">
        <v>711582</v>
      </c>
      <c r="BI854" s="38">
        <v>7115823</v>
      </c>
      <c r="BJ854" s="38">
        <v>4691178</v>
      </c>
      <c r="BK854" s="38" t="s">
        <v>107</v>
      </c>
      <c r="BL854" s="38" t="s">
        <v>107</v>
      </c>
      <c r="BM854" s="38" t="s">
        <v>107</v>
      </c>
      <c r="BN854" s="38">
        <v>13027474</v>
      </c>
      <c r="BO854" s="38">
        <v>711582</v>
      </c>
      <c r="BP854" s="38" t="s">
        <v>107</v>
      </c>
      <c r="BQ854" s="38" t="s">
        <v>107</v>
      </c>
      <c r="BR854" s="38" t="s">
        <v>107</v>
      </c>
      <c r="BS854" s="38">
        <v>1423165</v>
      </c>
      <c r="BT854" s="330" t="s">
        <v>107</v>
      </c>
      <c r="BU854" s="38" t="s">
        <v>107</v>
      </c>
      <c r="BV854" s="38">
        <v>30835233</v>
      </c>
      <c r="BW854" s="38" t="s">
        <v>107</v>
      </c>
      <c r="BX854" s="38" t="s">
        <v>107</v>
      </c>
      <c r="BY854" s="41" t="s">
        <v>173</v>
      </c>
      <c r="BZ854" s="41" t="s">
        <v>173</v>
      </c>
      <c r="CA854" s="41" t="s">
        <v>2283</v>
      </c>
      <c r="CB854" s="41" t="s">
        <v>176</v>
      </c>
      <c r="CC854" s="41" t="s">
        <v>176</v>
      </c>
      <c r="CD854" s="41" t="s">
        <v>176</v>
      </c>
      <c r="CE854" s="41" t="s">
        <v>107</v>
      </c>
      <c r="CF854" s="42" t="s">
        <v>107</v>
      </c>
      <c r="CG854" s="28" t="s">
        <v>107</v>
      </c>
      <c r="CH854" s="28" t="s">
        <v>1339</v>
      </c>
      <c r="CI854" s="28" t="s">
        <v>107</v>
      </c>
      <c r="CJ854" s="28" t="s">
        <v>107</v>
      </c>
      <c r="CK854" s="28" t="s">
        <v>107</v>
      </c>
      <c r="CL854" s="28" t="s">
        <v>107</v>
      </c>
      <c r="CM854" s="28" t="s">
        <v>107</v>
      </c>
      <c r="CN854" s="28" t="s">
        <v>107</v>
      </c>
      <c r="CO854" s="28" t="s">
        <v>107</v>
      </c>
      <c r="CP854" s="28" t="s">
        <v>107</v>
      </c>
      <c r="CQ854" s="28" t="s">
        <v>107</v>
      </c>
      <c r="CR854" s="28" t="s">
        <v>107</v>
      </c>
      <c r="CS854" s="28" t="s">
        <v>107</v>
      </c>
      <c r="CT854" s="28" t="s">
        <v>107</v>
      </c>
      <c r="CU854" s="332">
        <v>24905380</v>
      </c>
      <c r="CV854" s="43">
        <v>1</v>
      </c>
    </row>
    <row r="855" spans="1:100" ht="51">
      <c r="A855" s="28">
        <v>1115</v>
      </c>
      <c r="B855" s="30" t="s">
        <v>896</v>
      </c>
      <c r="C855" s="29" t="s">
        <v>0</v>
      </c>
      <c r="D855" s="29" t="s">
        <v>867</v>
      </c>
      <c r="E855" s="42" t="s">
        <v>871</v>
      </c>
      <c r="F855" s="42" t="s">
        <v>872</v>
      </c>
      <c r="G855" s="29" t="s">
        <v>2288</v>
      </c>
      <c r="H855" s="28" t="s">
        <v>898</v>
      </c>
      <c r="I855" s="29" t="s">
        <v>107</v>
      </c>
      <c r="J855" s="70" t="s">
        <v>2289</v>
      </c>
      <c r="K855" s="31" t="s">
        <v>107</v>
      </c>
      <c r="L855" s="32">
        <v>174</v>
      </c>
      <c r="M855" s="33" t="s">
        <v>107</v>
      </c>
      <c r="N855" s="217">
        <v>267000000</v>
      </c>
      <c r="O855" s="28" t="s">
        <v>107</v>
      </c>
      <c r="P855" s="28" t="s">
        <v>130</v>
      </c>
      <c r="Q855" s="28" t="s">
        <v>360</v>
      </c>
      <c r="R855" s="28" t="s">
        <v>107</v>
      </c>
      <c r="S855" s="28" t="s">
        <v>107</v>
      </c>
      <c r="T855" s="42" t="s">
        <v>107</v>
      </c>
      <c r="U855" s="28" t="s">
        <v>107</v>
      </c>
      <c r="V855" s="28" t="s">
        <v>107</v>
      </c>
      <c r="W855" s="28" t="str">
        <f t="shared" si="13"/>
        <v>N.A.</v>
      </c>
      <c r="X855" s="35" t="s">
        <v>2413</v>
      </c>
      <c r="Y855" s="255">
        <v>0.01</v>
      </c>
      <c r="Z855" s="255">
        <v>0.01</v>
      </c>
      <c r="AA855" s="255">
        <v>0.01</v>
      </c>
      <c r="AB855" s="255">
        <v>0.01</v>
      </c>
      <c r="AC855" s="255">
        <v>0.01</v>
      </c>
      <c r="AD855" s="255">
        <v>0.01</v>
      </c>
      <c r="AE855" s="28" t="s">
        <v>113</v>
      </c>
      <c r="AF855" s="28" t="s">
        <v>113</v>
      </c>
      <c r="AG855" s="28" t="s">
        <v>113</v>
      </c>
      <c r="AH855" s="37">
        <v>1</v>
      </c>
      <c r="AI855" s="38" t="s">
        <v>107</v>
      </c>
      <c r="AJ855" s="38">
        <v>1067373</v>
      </c>
      <c r="AK855" s="38">
        <v>2171293</v>
      </c>
      <c r="AL855" s="38" t="s">
        <v>107</v>
      </c>
      <c r="AM855" s="38" t="s">
        <v>107</v>
      </c>
      <c r="AN855" s="38">
        <v>11859705</v>
      </c>
      <c r="AO855" s="38" t="s">
        <v>107</v>
      </c>
      <c r="AP855" s="38" t="s">
        <v>107</v>
      </c>
      <c r="AQ855" s="38">
        <v>237194</v>
      </c>
      <c r="AR855" s="38" t="s">
        <v>107</v>
      </c>
      <c r="AS855" s="38" t="s">
        <v>107</v>
      </c>
      <c r="AT855" s="38" t="s">
        <v>107</v>
      </c>
      <c r="AU855" s="38" t="s">
        <v>107</v>
      </c>
      <c r="AV855" s="38" t="s">
        <v>107</v>
      </c>
      <c r="AW855" s="38" t="s">
        <v>107</v>
      </c>
      <c r="AX855" s="38">
        <v>1954234</v>
      </c>
      <c r="AY855" s="38" t="s">
        <v>107</v>
      </c>
      <c r="AZ855" s="38" t="s">
        <v>107</v>
      </c>
      <c r="BA855" s="38">
        <v>2964926</v>
      </c>
      <c r="BB855" s="38" t="s">
        <v>107</v>
      </c>
      <c r="BC855" s="38" t="s">
        <v>107</v>
      </c>
      <c r="BD855" s="38">
        <v>1042249</v>
      </c>
      <c r="BE855" s="38" t="s">
        <v>107</v>
      </c>
      <c r="BF855" s="38">
        <v>1094770</v>
      </c>
      <c r="BG855" s="38">
        <v>5429290</v>
      </c>
      <c r="BH855" s="38">
        <v>711582</v>
      </c>
      <c r="BI855" s="38">
        <v>4743882</v>
      </c>
      <c r="BJ855" s="38">
        <v>4691178</v>
      </c>
      <c r="BK855" s="38" t="s">
        <v>107</v>
      </c>
      <c r="BL855" s="38" t="s">
        <v>107</v>
      </c>
      <c r="BM855" s="38" t="s">
        <v>107</v>
      </c>
      <c r="BN855" s="38">
        <v>13027474</v>
      </c>
      <c r="BO855" s="38">
        <v>711582</v>
      </c>
      <c r="BP855" s="38" t="s">
        <v>107</v>
      </c>
      <c r="BQ855" s="38" t="s">
        <v>107</v>
      </c>
      <c r="BR855" s="38" t="s">
        <v>107</v>
      </c>
      <c r="BS855" s="38">
        <v>1423165</v>
      </c>
      <c r="BT855" s="330" t="s">
        <v>107</v>
      </c>
      <c r="BU855" s="38" t="s">
        <v>107</v>
      </c>
      <c r="BV855" s="38">
        <v>30835233</v>
      </c>
      <c r="BW855" s="38">
        <v>46252850</v>
      </c>
      <c r="BX855" s="38" t="s">
        <v>107</v>
      </c>
      <c r="BY855" s="41" t="s">
        <v>173</v>
      </c>
      <c r="BZ855" s="41" t="s">
        <v>173</v>
      </c>
      <c r="CA855" s="41" t="s">
        <v>107</v>
      </c>
      <c r="CB855" s="41" t="s">
        <v>176</v>
      </c>
      <c r="CC855" s="41" t="s">
        <v>176</v>
      </c>
      <c r="CD855" s="41" t="s">
        <v>176</v>
      </c>
      <c r="CE855" s="41" t="s">
        <v>107</v>
      </c>
      <c r="CF855" s="42" t="s">
        <v>107</v>
      </c>
      <c r="CG855" s="28" t="s">
        <v>107</v>
      </c>
      <c r="CH855" s="28" t="s">
        <v>1339</v>
      </c>
      <c r="CI855" s="28" t="s">
        <v>107</v>
      </c>
      <c r="CJ855" s="28" t="s">
        <v>107</v>
      </c>
      <c r="CK855" s="28" t="s">
        <v>107</v>
      </c>
      <c r="CL855" s="28" t="s">
        <v>107</v>
      </c>
      <c r="CM855" s="28" t="s">
        <v>107</v>
      </c>
      <c r="CN855" s="28" t="s">
        <v>107</v>
      </c>
      <c r="CO855" s="28" t="s">
        <v>107</v>
      </c>
      <c r="CP855" s="28" t="s">
        <v>107</v>
      </c>
      <c r="CQ855" s="28" t="s">
        <v>107</v>
      </c>
      <c r="CR855" s="28" t="s">
        <v>107</v>
      </c>
      <c r="CS855" s="28" t="s">
        <v>107</v>
      </c>
      <c r="CT855" s="28" t="s">
        <v>107</v>
      </c>
      <c r="CU855" s="332">
        <v>23719410</v>
      </c>
      <c r="CV855" s="43">
        <v>1</v>
      </c>
    </row>
    <row r="856" spans="1:100" ht="88.5" customHeight="1">
      <c r="A856" s="28">
        <v>1116</v>
      </c>
      <c r="B856" s="30" t="s">
        <v>896</v>
      </c>
      <c r="C856" s="187" t="s">
        <v>3</v>
      </c>
      <c r="D856" s="29" t="s">
        <v>1038</v>
      </c>
      <c r="E856" s="42" t="s">
        <v>1038</v>
      </c>
      <c r="F856" s="42" t="s">
        <v>107</v>
      </c>
      <c r="G856" s="29" t="s">
        <v>2290</v>
      </c>
      <c r="H856" s="42" t="s">
        <v>1052</v>
      </c>
      <c r="I856" s="278" t="s">
        <v>107</v>
      </c>
      <c r="J856" s="70" t="s">
        <v>2316</v>
      </c>
      <c r="K856" s="31" t="s">
        <v>107</v>
      </c>
      <c r="L856" s="56">
        <v>330</v>
      </c>
      <c r="M856" s="33" t="s">
        <v>107</v>
      </c>
      <c r="N856" s="50">
        <v>850000000</v>
      </c>
      <c r="O856" s="28" t="s">
        <v>979</v>
      </c>
      <c r="P856" s="28" t="s">
        <v>2415</v>
      </c>
      <c r="Q856" s="28" t="s">
        <v>360</v>
      </c>
      <c r="R856" s="33" t="s">
        <v>843</v>
      </c>
      <c r="S856" s="28">
        <v>17000</v>
      </c>
      <c r="T856" s="42" t="s">
        <v>107</v>
      </c>
      <c r="U856" s="28" t="s">
        <v>107</v>
      </c>
      <c r="V856" s="28" t="s">
        <v>107</v>
      </c>
      <c r="W856" s="28">
        <f t="shared" si="13"/>
        <v>2372755000</v>
      </c>
      <c r="X856" s="57" t="s">
        <v>2413</v>
      </c>
      <c r="Y856" s="205">
        <v>0.01</v>
      </c>
      <c r="Z856" s="205">
        <v>0.01</v>
      </c>
      <c r="AA856" s="205">
        <v>0.01</v>
      </c>
      <c r="AB856" s="205">
        <v>0.01</v>
      </c>
      <c r="AC856" s="205">
        <v>0.01</v>
      </c>
      <c r="AD856" s="205">
        <v>0.01</v>
      </c>
      <c r="AE856" s="28" t="s">
        <v>113</v>
      </c>
      <c r="AF856" s="28" t="s">
        <v>113</v>
      </c>
      <c r="AG856" s="28" t="s">
        <v>113</v>
      </c>
      <c r="AH856" s="37">
        <v>1</v>
      </c>
      <c r="AI856" s="38" t="s">
        <v>107</v>
      </c>
      <c r="AJ856" s="38">
        <v>1000350</v>
      </c>
      <c r="AK856" s="38">
        <v>2034951</v>
      </c>
      <c r="AL856" s="38" t="s">
        <v>107</v>
      </c>
      <c r="AM856" s="38" t="s">
        <v>107</v>
      </c>
      <c r="AN856" s="38">
        <v>11115000</v>
      </c>
      <c r="AO856" s="38" t="s">
        <v>107</v>
      </c>
      <c r="AP856" s="38" t="s">
        <v>107</v>
      </c>
      <c r="AQ856" s="38">
        <v>222300</v>
      </c>
      <c r="AR856" s="38" t="s">
        <v>107</v>
      </c>
      <c r="AS856" s="38" t="s">
        <v>107</v>
      </c>
      <c r="AT856" s="38" t="s">
        <v>107</v>
      </c>
      <c r="AU856" s="38" t="s">
        <v>107</v>
      </c>
      <c r="AV856" s="38" t="s">
        <v>107</v>
      </c>
      <c r="AW856" s="38" t="s">
        <v>107</v>
      </c>
      <c r="AX856" s="38">
        <v>1831522</v>
      </c>
      <c r="AY856" s="38" t="s">
        <v>107</v>
      </c>
      <c r="AZ856" s="38" t="s">
        <v>107</v>
      </c>
      <c r="BA856" s="38">
        <v>2778750</v>
      </c>
      <c r="BB856" s="38" t="s">
        <v>107</v>
      </c>
      <c r="BC856" s="38" t="s">
        <v>107</v>
      </c>
      <c r="BD856" s="38">
        <v>976803</v>
      </c>
      <c r="BE856" s="38" t="s">
        <v>107</v>
      </c>
      <c r="BF856" s="38" t="s">
        <v>107</v>
      </c>
      <c r="BG856" s="38">
        <v>5088369</v>
      </c>
      <c r="BH856" s="38">
        <v>666900</v>
      </c>
      <c r="BI856" s="38">
        <v>6669000</v>
      </c>
      <c r="BJ856" s="38" t="s">
        <v>107</v>
      </c>
      <c r="BK856" s="38" t="s">
        <v>107</v>
      </c>
      <c r="BL856" s="38" t="s">
        <v>107</v>
      </c>
      <c r="BM856" s="38" t="s">
        <v>107</v>
      </c>
      <c r="BN856" s="38">
        <v>12209441</v>
      </c>
      <c r="BO856" s="38">
        <v>666900</v>
      </c>
      <c r="BP856" s="38" t="s">
        <v>107</v>
      </c>
      <c r="BQ856" s="38" t="s">
        <v>107</v>
      </c>
      <c r="BR856" s="38" t="s">
        <v>2291</v>
      </c>
      <c r="BS856" s="38">
        <v>1333800</v>
      </c>
      <c r="BT856" s="330">
        <v>1522755000</v>
      </c>
      <c r="BU856" s="38" t="s">
        <v>107</v>
      </c>
      <c r="BV856" s="38" t="s">
        <v>107</v>
      </c>
      <c r="BW856" s="38" t="s">
        <v>107</v>
      </c>
      <c r="BX856" s="38" t="s">
        <v>107</v>
      </c>
      <c r="BY856" s="271" t="s">
        <v>107</v>
      </c>
      <c r="BZ856" s="271" t="s">
        <v>107</v>
      </c>
      <c r="CA856" s="271" t="s">
        <v>107</v>
      </c>
      <c r="CB856" s="271" t="s">
        <v>107</v>
      </c>
      <c r="CC856" s="271" t="s">
        <v>107</v>
      </c>
      <c r="CD856" s="271" t="s">
        <v>107</v>
      </c>
      <c r="CE856" s="271" t="s">
        <v>107</v>
      </c>
      <c r="CF856" s="271" t="s">
        <v>107</v>
      </c>
      <c r="CG856" s="271" t="s">
        <v>107</v>
      </c>
      <c r="CH856" s="28" t="s">
        <v>1339</v>
      </c>
      <c r="CI856" s="28" t="s">
        <v>176</v>
      </c>
      <c r="CJ856" s="28" t="s">
        <v>107</v>
      </c>
      <c r="CK856" s="28" t="s">
        <v>176</v>
      </c>
      <c r="CL856" s="28" t="s">
        <v>107</v>
      </c>
      <c r="CM856" s="28" t="s">
        <v>107</v>
      </c>
      <c r="CN856" s="28" t="s">
        <v>107</v>
      </c>
      <c r="CO856" s="28" t="s">
        <v>107</v>
      </c>
      <c r="CP856" s="28" t="s">
        <v>107</v>
      </c>
      <c r="CQ856" s="28" t="s">
        <v>107</v>
      </c>
      <c r="CR856" s="28" t="s">
        <v>107</v>
      </c>
      <c r="CS856" s="28" t="s">
        <v>107</v>
      </c>
      <c r="CT856" s="28" t="s">
        <v>107</v>
      </c>
      <c r="CU856" s="332">
        <v>33345000</v>
      </c>
      <c r="CV856" s="384">
        <v>1</v>
      </c>
    </row>
    <row r="857" spans="1:100" ht="63.75">
      <c r="A857" s="28">
        <v>1117</v>
      </c>
      <c r="B857" s="30" t="s">
        <v>896</v>
      </c>
      <c r="C857" s="187" t="s">
        <v>3</v>
      </c>
      <c r="D857" s="29" t="s">
        <v>1038</v>
      </c>
      <c r="E857" s="42" t="s">
        <v>1038</v>
      </c>
      <c r="F857" s="42" t="s">
        <v>107</v>
      </c>
      <c r="G857" s="29" t="s">
        <v>2290</v>
      </c>
      <c r="H857" s="42" t="s">
        <v>1052</v>
      </c>
      <c r="I857" s="278" t="s">
        <v>107</v>
      </c>
      <c r="J857" s="70" t="s">
        <v>2317</v>
      </c>
      <c r="K857" s="31" t="s">
        <v>107</v>
      </c>
      <c r="L857" s="56">
        <v>330</v>
      </c>
      <c r="M857" s="33" t="s">
        <v>107</v>
      </c>
      <c r="N857" s="50">
        <v>850000000</v>
      </c>
      <c r="O857" s="28" t="s">
        <v>979</v>
      </c>
      <c r="P857" s="28" t="s">
        <v>2415</v>
      </c>
      <c r="Q857" s="28" t="s">
        <v>360</v>
      </c>
      <c r="R857" s="33" t="s">
        <v>843</v>
      </c>
      <c r="S857" s="28">
        <v>17000</v>
      </c>
      <c r="T857" s="42" t="s">
        <v>107</v>
      </c>
      <c r="U857" s="28" t="s">
        <v>107</v>
      </c>
      <c r="V857" s="28" t="s">
        <v>107</v>
      </c>
      <c r="W857" s="28">
        <f t="shared" si="13"/>
        <v>1783660000</v>
      </c>
      <c r="X857" s="57" t="s">
        <v>2413</v>
      </c>
      <c r="Y857" s="205">
        <v>0.01</v>
      </c>
      <c r="Z857" s="205">
        <v>0.01</v>
      </c>
      <c r="AA857" s="205">
        <v>0.01</v>
      </c>
      <c r="AB857" s="205">
        <v>0.01</v>
      </c>
      <c r="AC857" s="205">
        <v>0.01</v>
      </c>
      <c r="AD857" s="205">
        <v>0.01</v>
      </c>
      <c r="AE857" s="28" t="s">
        <v>113</v>
      </c>
      <c r="AF857" s="28" t="s">
        <v>113</v>
      </c>
      <c r="AG857" s="28" t="s">
        <v>113</v>
      </c>
      <c r="AH857" s="37">
        <v>1</v>
      </c>
      <c r="AI857" s="38" t="s">
        <v>107</v>
      </c>
      <c r="AJ857" s="38">
        <v>1000350</v>
      </c>
      <c r="AK857" s="38">
        <v>2034951</v>
      </c>
      <c r="AL857" s="38" t="s">
        <v>107</v>
      </c>
      <c r="AM857" s="38" t="s">
        <v>107</v>
      </c>
      <c r="AN857" s="38">
        <v>11115000</v>
      </c>
      <c r="AO857" s="38" t="s">
        <v>107</v>
      </c>
      <c r="AP857" s="38" t="s">
        <v>107</v>
      </c>
      <c r="AQ857" s="38">
        <v>222300</v>
      </c>
      <c r="AR857" s="38" t="s">
        <v>107</v>
      </c>
      <c r="AS857" s="38" t="s">
        <v>107</v>
      </c>
      <c r="AT857" s="38" t="s">
        <v>107</v>
      </c>
      <c r="AU857" s="38" t="s">
        <v>107</v>
      </c>
      <c r="AV857" s="38" t="s">
        <v>107</v>
      </c>
      <c r="AW857" s="38" t="s">
        <v>107</v>
      </c>
      <c r="AX857" s="38">
        <v>1831522</v>
      </c>
      <c r="AY857" s="38" t="s">
        <v>107</v>
      </c>
      <c r="AZ857" s="38" t="s">
        <v>107</v>
      </c>
      <c r="BA857" s="38">
        <v>2778750</v>
      </c>
      <c r="BB857" s="38" t="s">
        <v>107</v>
      </c>
      <c r="BC857" s="38" t="s">
        <v>107</v>
      </c>
      <c r="BD857" s="38">
        <v>976803</v>
      </c>
      <c r="BE857" s="38" t="s">
        <v>107</v>
      </c>
      <c r="BF857" s="38" t="s">
        <v>107</v>
      </c>
      <c r="BG857" s="38">
        <v>5088369</v>
      </c>
      <c r="BH857" s="38">
        <v>666900</v>
      </c>
      <c r="BI857" s="38">
        <v>6669000</v>
      </c>
      <c r="BJ857" s="38" t="s">
        <v>107</v>
      </c>
      <c r="BK857" s="38" t="s">
        <v>107</v>
      </c>
      <c r="BL857" s="38" t="s">
        <v>107</v>
      </c>
      <c r="BM857" s="38" t="s">
        <v>107</v>
      </c>
      <c r="BN857" s="38">
        <v>12209441</v>
      </c>
      <c r="BO857" s="38">
        <v>666900</v>
      </c>
      <c r="BP857" s="38" t="s">
        <v>107</v>
      </c>
      <c r="BQ857" s="38" t="s">
        <v>107</v>
      </c>
      <c r="BR857" s="38" t="s">
        <v>2291</v>
      </c>
      <c r="BS857" s="38">
        <v>1333800</v>
      </c>
      <c r="BT857" s="330">
        <v>933660000</v>
      </c>
      <c r="BU857" s="38" t="s">
        <v>107</v>
      </c>
      <c r="BV857" s="38" t="s">
        <v>107</v>
      </c>
      <c r="BW857" s="38" t="s">
        <v>107</v>
      </c>
      <c r="BX857" s="38" t="s">
        <v>107</v>
      </c>
      <c r="BY857" s="271" t="s">
        <v>107</v>
      </c>
      <c r="BZ857" s="271" t="s">
        <v>107</v>
      </c>
      <c r="CA857" s="271" t="s">
        <v>107</v>
      </c>
      <c r="CB857" s="271" t="s">
        <v>107</v>
      </c>
      <c r="CC857" s="271" t="s">
        <v>107</v>
      </c>
      <c r="CD857" s="271" t="s">
        <v>107</v>
      </c>
      <c r="CE857" s="271" t="s">
        <v>107</v>
      </c>
      <c r="CF857" s="271" t="s">
        <v>107</v>
      </c>
      <c r="CG857" s="271" t="s">
        <v>107</v>
      </c>
      <c r="CH857" s="28" t="s">
        <v>1339</v>
      </c>
      <c r="CI857" s="28" t="s">
        <v>176</v>
      </c>
      <c r="CJ857" s="28" t="s">
        <v>107</v>
      </c>
      <c r="CK857" s="28" t="s">
        <v>176</v>
      </c>
      <c r="CL857" s="28" t="s">
        <v>107</v>
      </c>
      <c r="CM857" s="28" t="s">
        <v>107</v>
      </c>
      <c r="CN857" s="28" t="s">
        <v>107</v>
      </c>
      <c r="CO857" s="28" t="s">
        <v>107</v>
      </c>
      <c r="CP857" s="28" t="s">
        <v>107</v>
      </c>
      <c r="CQ857" s="28" t="s">
        <v>107</v>
      </c>
      <c r="CR857" s="28" t="s">
        <v>107</v>
      </c>
      <c r="CS857" s="28" t="s">
        <v>107</v>
      </c>
      <c r="CT857" s="28" t="s">
        <v>107</v>
      </c>
      <c r="CU857" s="332">
        <v>33345000</v>
      </c>
      <c r="CV857" s="384">
        <v>1</v>
      </c>
    </row>
    <row r="858" spans="1:100" ht="63.75">
      <c r="A858" s="28">
        <v>1118</v>
      </c>
      <c r="B858" s="30" t="s">
        <v>896</v>
      </c>
      <c r="C858" s="187" t="s">
        <v>3</v>
      </c>
      <c r="D858" s="29" t="s">
        <v>1038</v>
      </c>
      <c r="E858" s="42" t="s">
        <v>1038</v>
      </c>
      <c r="F858" s="42" t="s">
        <v>107</v>
      </c>
      <c r="G858" s="29" t="s">
        <v>2292</v>
      </c>
      <c r="H858" s="42" t="s">
        <v>1052</v>
      </c>
      <c r="I858" s="33">
        <v>3611117</v>
      </c>
      <c r="J858" s="70" t="s">
        <v>2318</v>
      </c>
      <c r="K858" s="31" t="s">
        <v>107</v>
      </c>
      <c r="L858" s="56">
        <v>250</v>
      </c>
      <c r="M858" s="33" t="s">
        <v>107</v>
      </c>
      <c r="N858" s="50">
        <v>438300000</v>
      </c>
      <c r="O858" s="28" t="s">
        <v>982</v>
      </c>
      <c r="P858" s="28" t="s">
        <v>2415</v>
      </c>
      <c r="Q858" s="28" t="s">
        <v>360</v>
      </c>
      <c r="R858" s="33" t="s">
        <v>843</v>
      </c>
      <c r="S858" s="28">
        <v>17000</v>
      </c>
      <c r="T858" s="42" t="s">
        <v>107</v>
      </c>
      <c r="U858" s="28" t="s">
        <v>107</v>
      </c>
      <c r="V858" s="28" t="s">
        <v>107</v>
      </c>
      <c r="W858" s="28">
        <f t="shared" si="13"/>
        <v>1349730000</v>
      </c>
      <c r="X858" s="57" t="s">
        <v>2413</v>
      </c>
      <c r="Y858" s="205">
        <v>0.01</v>
      </c>
      <c r="Z858" s="205">
        <v>0.01</v>
      </c>
      <c r="AA858" s="205">
        <v>0.01</v>
      </c>
      <c r="AB858" s="205">
        <v>0.01</v>
      </c>
      <c r="AC858" s="205">
        <v>0.01</v>
      </c>
      <c r="AD858" s="205">
        <v>0.01</v>
      </c>
      <c r="AE858" s="28" t="s">
        <v>113</v>
      </c>
      <c r="AF858" s="28" t="s">
        <v>113</v>
      </c>
      <c r="AG858" s="28" t="s">
        <v>113</v>
      </c>
      <c r="AH858" s="37">
        <v>1</v>
      </c>
      <c r="AI858" s="38" t="s">
        <v>107</v>
      </c>
      <c r="AJ858" s="38">
        <v>1000350</v>
      </c>
      <c r="AK858" s="38">
        <v>2034951</v>
      </c>
      <c r="AL858" s="38" t="s">
        <v>107</v>
      </c>
      <c r="AM858" s="38" t="s">
        <v>107</v>
      </c>
      <c r="AN858" s="38">
        <v>11115000</v>
      </c>
      <c r="AO858" s="38" t="s">
        <v>107</v>
      </c>
      <c r="AP858" s="38" t="s">
        <v>107</v>
      </c>
      <c r="AQ858" s="38">
        <v>222300</v>
      </c>
      <c r="AR858" s="38" t="s">
        <v>107</v>
      </c>
      <c r="AS858" s="38" t="s">
        <v>107</v>
      </c>
      <c r="AT858" s="38" t="s">
        <v>107</v>
      </c>
      <c r="AU858" s="38" t="s">
        <v>107</v>
      </c>
      <c r="AV858" s="38" t="s">
        <v>107</v>
      </c>
      <c r="AW858" s="38" t="s">
        <v>107</v>
      </c>
      <c r="AX858" s="38">
        <v>1831522</v>
      </c>
      <c r="AY858" s="38" t="s">
        <v>107</v>
      </c>
      <c r="AZ858" s="38" t="s">
        <v>107</v>
      </c>
      <c r="BA858" s="38">
        <v>2778750</v>
      </c>
      <c r="BB858" s="38" t="s">
        <v>107</v>
      </c>
      <c r="BC858" s="38" t="s">
        <v>107</v>
      </c>
      <c r="BD858" s="38">
        <v>976803</v>
      </c>
      <c r="BE858" s="38" t="s">
        <v>107</v>
      </c>
      <c r="BF858" s="38" t="s">
        <v>107</v>
      </c>
      <c r="BG858" s="38">
        <v>5088369</v>
      </c>
      <c r="BH858" s="38">
        <v>666900</v>
      </c>
      <c r="BI858" s="38">
        <v>6669000</v>
      </c>
      <c r="BJ858" s="38" t="s">
        <v>107</v>
      </c>
      <c r="BK858" s="38" t="s">
        <v>107</v>
      </c>
      <c r="BL858" s="38" t="s">
        <v>107</v>
      </c>
      <c r="BM858" s="38" t="s">
        <v>107</v>
      </c>
      <c r="BN858" s="38">
        <v>12209441</v>
      </c>
      <c r="BO858" s="38">
        <v>666900</v>
      </c>
      <c r="BP858" s="38" t="s">
        <v>107</v>
      </c>
      <c r="BQ858" s="38" t="s">
        <v>107</v>
      </c>
      <c r="BR858" s="38" t="s">
        <v>2291</v>
      </c>
      <c r="BS858" s="38">
        <v>1333800</v>
      </c>
      <c r="BT858" s="330">
        <v>911430000</v>
      </c>
      <c r="BU858" s="38" t="s">
        <v>107</v>
      </c>
      <c r="BV858" s="38" t="s">
        <v>107</v>
      </c>
      <c r="BW858" s="38" t="s">
        <v>107</v>
      </c>
      <c r="BX858" s="38" t="s">
        <v>107</v>
      </c>
      <c r="BY858" s="271" t="s">
        <v>107</v>
      </c>
      <c r="BZ858" s="271" t="s">
        <v>107</v>
      </c>
      <c r="CA858" s="271" t="s">
        <v>107</v>
      </c>
      <c r="CB858" s="271" t="s">
        <v>107</v>
      </c>
      <c r="CC858" s="271" t="s">
        <v>107</v>
      </c>
      <c r="CD858" s="271" t="s">
        <v>107</v>
      </c>
      <c r="CE858" s="271" t="s">
        <v>107</v>
      </c>
      <c r="CF858" s="271" t="s">
        <v>107</v>
      </c>
      <c r="CG858" s="271" t="s">
        <v>107</v>
      </c>
      <c r="CH858" s="28" t="s">
        <v>1339</v>
      </c>
      <c r="CI858" s="28" t="s">
        <v>176</v>
      </c>
      <c r="CJ858" s="28" t="s">
        <v>107</v>
      </c>
      <c r="CK858" s="28" t="s">
        <v>176</v>
      </c>
      <c r="CL858" s="28" t="s">
        <v>107</v>
      </c>
      <c r="CM858" s="28" t="s">
        <v>107</v>
      </c>
      <c r="CN858" s="28" t="s">
        <v>107</v>
      </c>
      <c r="CO858" s="28" t="s">
        <v>107</v>
      </c>
      <c r="CP858" s="28" t="s">
        <v>107</v>
      </c>
      <c r="CQ858" s="28" t="s">
        <v>107</v>
      </c>
      <c r="CR858" s="28" t="s">
        <v>107</v>
      </c>
      <c r="CS858" s="28" t="s">
        <v>107</v>
      </c>
      <c r="CT858" s="28" t="s">
        <v>107</v>
      </c>
      <c r="CU858" s="332">
        <v>33345000</v>
      </c>
      <c r="CV858" s="384">
        <v>1</v>
      </c>
    </row>
    <row r="859" spans="1:100" ht="63.75">
      <c r="A859" s="28">
        <v>1119</v>
      </c>
      <c r="B859" s="30" t="s">
        <v>896</v>
      </c>
      <c r="C859" s="187" t="s">
        <v>3</v>
      </c>
      <c r="D859" s="29" t="s">
        <v>1038</v>
      </c>
      <c r="E859" s="42" t="s">
        <v>1038</v>
      </c>
      <c r="F859" s="42" t="s">
        <v>107</v>
      </c>
      <c r="G859" s="29" t="s">
        <v>2293</v>
      </c>
      <c r="H859" s="42" t="s">
        <v>1052</v>
      </c>
      <c r="I859" s="33">
        <v>3611128</v>
      </c>
      <c r="J859" s="70" t="s">
        <v>2319</v>
      </c>
      <c r="K859" s="31" t="s">
        <v>107</v>
      </c>
      <c r="L859" s="56">
        <v>370</v>
      </c>
      <c r="M859" s="33" t="s">
        <v>107</v>
      </c>
      <c r="N859" s="50">
        <v>612200000</v>
      </c>
      <c r="O859" s="28" t="s">
        <v>2294</v>
      </c>
      <c r="P859" s="28" t="s">
        <v>2415</v>
      </c>
      <c r="Q859" s="28" t="s">
        <v>360</v>
      </c>
      <c r="R859" s="28" t="s">
        <v>1129</v>
      </c>
      <c r="S859" s="28">
        <v>28000</v>
      </c>
      <c r="T859" s="42" t="s">
        <v>107</v>
      </c>
      <c r="U859" s="28" t="s">
        <v>107</v>
      </c>
      <c r="V859" s="28" t="s">
        <v>107</v>
      </c>
      <c r="W859" s="28">
        <f t="shared" si="13"/>
        <v>1574314400</v>
      </c>
      <c r="X859" s="57" t="s">
        <v>2413</v>
      </c>
      <c r="Y859" s="205">
        <v>0.01</v>
      </c>
      <c r="Z859" s="205">
        <v>0.01</v>
      </c>
      <c r="AA859" s="205">
        <v>0.01</v>
      </c>
      <c r="AB859" s="205">
        <v>0.01</v>
      </c>
      <c r="AC859" s="205">
        <v>0.01</v>
      </c>
      <c r="AD859" s="205">
        <v>0.01</v>
      </c>
      <c r="AE859" s="28" t="s">
        <v>113</v>
      </c>
      <c r="AF859" s="28" t="s">
        <v>113</v>
      </c>
      <c r="AG859" s="28" t="s">
        <v>113</v>
      </c>
      <c r="AH859" s="37">
        <v>1</v>
      </c>
      <c r="AI859" s="38" t="s">
        <v>107</v>
      </c>
      <c r="AJ859" s="38">
        <v>1000350</v>
      </c>
      <c r="AK859" s="38">
        <v>2034951</v>
      </c>
      <c r="AL859" s="38" t="s">
        <v>107</v>
      </c>
      <c r="AM859" s="38" t="s">
        <v>107</v>
      </c>
      <c r="AN859" s="38">
        <v>11115000</v>
      </c>
      <c r="AO859" s="38" t="s">
        <v>107</v>
      </c>
      <c r="AP859" s="38" t="s">
        <v>107</v>
      </c>
      <c r="AQ859" s="38">
        <v>222300</v>
      </c>
      <c r="AR859" s="38" t="s">
        <v>107</v>
      </c>
      <c r="AS859" s="38" t="s">
        <v>107</v>
      </c>
      <c r="AT859" s="38" t="s">
        <v>107</v>
      </c>
      <c r="AU859" s="38" t="s">
        <v>107</v>
      </c>
      <c r="AV859" s="38" t="s">
        <v>107</v>
      </c>
      <c r="AW859" s="38" t="s">
        <v>107</v>
      </c>
      <c r="AX859" s="38">
        <v>1831522</v>
      </c>
      <c r="AY859" s="38" t="s">
        <v>107</v>
      </c>
      <c r="AZ859" s="38" t="s">
        <v>107</v>
      </c>
      <c r="BA859" s="38">
        <v>2778750</v>
      </c>
      <c r="BB859" s="38" t="s">
        <v>107</v>
      </c>
      <c r="BC859" s="38" t="s">
        <v>107</v>
      </c>
      <c r="BD859" s="38">
        <v>976803</v>
      </c>
      <c r="BE859" s="38" t="s">
        <v>107</v>
      </c>
      <c r="BF859" s="38" t="s">
        <v>107</v>
      </c>
      <c r="BG859" s="38">
        <v>5088369</v>
      </c>
      <c r="BH859" s="38">
        <v>666900</v>
      </c>
      <c r="BI859" s="38">
        <v>6669000</v>
      </c>
      <c r="BJ859" s="38" t="s">
        <v>107</v>
      </c>
      <c r="BK859" s="38" t="s">
        <v>107</v>
      </c>
      <c r="BL859" s="38" t="s">
        <v>107</v>
      </c>
      <c r="BM859" s="38" t="s">
        <v>107</v>
      </c>
      <c r="BN859" s="38">
        <v>12209441</v>
      </c>
      <c r="BO859" s="38">
        <v>666900</v>
      </c>
      <c r="BP859" s="38" t="s">
        <v>107</v>
      </c>
      <c r="BQ859" s="38" t="s">
        <v>107</v>
      </c>
      <c r="BR859" s="38" t="s">
        <v>2291</v>
      </c>
      <c r="BS859" s="38">
        <v>1333800</v>
      </c>
      <c r="BT859" s="330">
        <v>962114400</v>
      </c>
      <c r="BU859" s="38" t="s">
        <v>107</v>
      </c>
      <c r="BV859" s="38" t="s">
        <v>107</v>
      </c>
      <c r="BW859" s="38" t="s">
        <v>107</v>
      </c>
      <c r="BX859" s="38" t="s">
        <v>107</v>
      </c>
      <c r="BY859" s="271" t="s">
        <v>107</v>
      </c>
      <c r="BZ859" s="271" t="s">
        <v>107</v>
      </c>
      <c r="CA859" s="271" t="s">
        <v>107</v>
      </c>
      <c r="CB859" s="271" t="s">
        <v>107</v>
      </c>
      <c r="CC859" s="271" t="s">
        <v>107</v>
      </c>
      <c r="CD859" s="271" t="s">
        <v>107</v>
      </c>
      <c r="CE859" s="271" t="s">
        <v>107</v>
      </c>
      <c r="CF859" s="271" t="s">
        <v>107</v>
      </c>
      <c r="CG859" s="271" t="s">
        <v>107</v>
      </c>
      <c r="CH859" s="28" t="s">
        <v>1339</v>
      </c>
      <c r="CI859" s="28" t="s">
        <v>176</v>
      </c>
      <c r="CJ859" s="28" t="s">
        <v>107</v>
      </c>
      <c r="CK859" s="28" t="s">
        <v>176</v>
      </c>
      <c r="CL859" s="28" t="s">
        <v>107</v>
      </c>
      <c r="CM859" s="28" t="s">
        <v>107</v>
      </c>
      <c r="CN859" s="28" t="s">
        <v>107</v>
      </c>
      <c r="CO859" s="28" t="s">
        <v>107</v>
      </c>
      <c r="CP859" s="28" t="s">
        <v>107</v>
      </c>
      <c r="CQ859" s="28" t="s">
        <v>107</v>
      </c>
      <c r="CR859" s="28" t="s">
        <v>107</v>
      </c>
      <c r="CS859" s="28" t="s">
        <v>107</v>
      </c>
      <c r="CT859" s="28" t="s">
        <v>107</v>
      </c>
      <c r="CU859" s="332">
        <v>33345000</v>
      </c>
      <c r="CV859" s="384">
        <v>1</v>
      </c>
    </row>
    <row r="860" spans="1:100" ht="63.75">
      <c r="A860" s="28">
        <v>1120</v>
      </c>
      <c r="B860" s="30" t="s">
        <v>896</v>
      </c>
      <c r="C860" s="187" t="s">
        <v>3</v>
      </c>
      <c r="D860" s="29" t="s">
        <v>1038</v>
      </c>
      <c r="E860" s="42" t="s">
        <v>1038</v>
      </c>
      <c r="F860" s="42" t="s">
        <v>107</v>
      </c>
      <c r="G860" s="29" t="s">
        <v>2293</v>
      </c>
      <c r="H860" s="42" t="s">
        <v>1052</v>
      </c>
      <c r="I860" s="33">
        <v>3611128</v>
      </c>
      <c r="J860" s="70" t="s">
        <v>2320</v>
      </c>
      <c r="K860" s="31" t="s">
        <v>107</v>
      </c>
      <c r="L860" s="56">
        <v>370</v>
      </c>
      <c r="M860" s="33" t="s">
        <v>107</v>
      </c>
      <c r="N860" s="50">
        <v>612200000</v>
      </c>
      <c r="O860" s="28" t="s">
        <v>2294</v>
      </c>
      <c r="P860" s="28" t="s">
        <v>2415</v>
      </c>
      <c r="Q860" s="28" t="s">
        <v>360</v>
      </c>
      <c r="R860" s="28" t="s">
        <v>1129</v>
      </c>
      <c r="S860" s="28">
        <v>28000</v>
      </c>
      <c r="T860" s="42" t="s">
        <v>107</v>
      </c>
      <c r="U860" s="28" t="s">
        <v>107</v>
      </c>
      <c r="V860" s="28" t="s">
        <v>107</v>
      </c>
      <c r="W860" s="28">
        <f t="shared" si="13"/>
        <v>1801505000</v>
      </c>
      <c r="X860" s="57" t="s">
        <v>2413</v>
      </c>
      <c r="Y860" s="205">
        <v>0.01</v>
      </c>
      <c r="Z860" s="205">
        <v>0.01</v>
      </c>
      <c r="AA860" s="205">
        <v>0.01</v>
      </c>
      <c r="AB860" s="205">
        <v>0.01</v>
      </c>
      <c r="AC860" s="205">
        <v>0.01</v>
      </c>
      <c r="AD860" s="205">
        <v>0.01</v>
      </c>
      <c r="AE860" s="28" t="s">
        <v>113</v>
      </c>
      <c r="AF860" s="28" t="s">
        <v>113</v>
      </c>
      <c r="AG860" s="28" t="s">
        <v>113</v>
      </c>
      <c r="AH860" s="37">
        <v>1</v>
      </c>
      <c r="AI860" s="38" t="s">
        <v>107</v>
      </c>
      <c r="AJ860" s="38">
        <v>1000350</v>
      </c>
      <c r="AK860" s="38">
        <v>2034951</v>
      </c>
      <c r="AL860" s="38" t="s">
        <v>107</v>
      </c>
      <c r="AM860" s="38" t="s">
        <v>107</v>
      </c>
      <c r="AN860" s="38">
        <v>11115000</v>
      </c>
      <c r="AO860" s="38" t="s">
        <v>107</v>
      </c>
      <c r="AP860" s="38" t="s">
        <v>107</v>
      </c>
      <c r="AQ860" s="38">
        <v>222300</v>
      </c>
      <c r="AR860" s="38" t="s">
        <v>107</v>
      </c>
      <c r="AS860" s="38" t="s">
        <v>107</v>
      </c>
      <c r="AT860" s="38" t="s">
        <v>107</v>
      </c>
      <c r="AU860" s="38" t="s">
        <v>107</v>
      </c>
      <c r="AV860" s="38" t="s">
        <v>107</v>
      </c>
      <c r="AW860" s="38" t="s">
        <v>107</v>
      </c>
      <c r="AX860" s="38">
        <v>1831522</v>
      </c>
      <c r="AY860" s="38" t="s">
        <v>107</v>
      </c>
      <c r="AZ860" s="38" t="s">
        <v>107</v>
      </c>
      <c r="BA860" s="38">
        <v>2778750</v>
      </c>
      <c r="BB860" s="38" t="s">
        <v>107</v>
      </c>
      <c r="BC860" s="38" t="s">
        <v>107</v>
      </c>
      <c r="BD860" s="38">
        <v>976803</v>
      </c>
      <c r="BE860" s="38" t="s">
        <v>107</v>
      </c>
      <c r="BF860" s="38" t="s">
        <v>107</v>
      </c>
      <c r="BG860" s="38">
        <v>5088369</v>
      </c>
      <c r="BH860" s="38">
        <v>666900</v>
      </c>
      <c r="BI860" s="38">
        <v>6669000</v>
      </c>
      <c r="BJ860" s="38" t="s">
        <v>107</v>
      </c>
      <c r="BK860" s="38" t="s">
        <v>107</v>
      </c>
      <c r="BL860" s="38" t="s">
        <v>107</v>
      </c>
      <c r="BM860" s="38" t="s">
        <v>107</v>
      </c>
      <c r="BN860" s="38">
        <v>12209441</v>
      </c>
      <c r="BO860" s="38">
        <v>666900</v>
      </c>
      <c r="BP860" s="38" t="s">
        <v>107</v>
      </c>
      <c r="BQ860" s="38" t="s">
        <v>107</v>
      </c>
      <c r="BR860" s="38" t="s">
        <v>2291</v>
      </c>
      <c r="BS860" s="38">
        <v>1333800</v>
      </c>
      <c r="BT860" s="330">
        <v>1189305000</v>
      </c>
      <c r="BU860" s="38" t="s">
        <v>107</v>
      </c>
      <c r="BV860" s="38" t="s">
        <v>107</v>
      </c>
      <c r="BW860" s="38" t="s">
        <v>107</v>
      </c>
      <c r="BX860" s="38" t="s">
        <v>107</v>
      </c>
      <c r="BY860" s="271" t="s">
        <v>107</v>
      </c>
      <c r="BZ860" s="271" t="s">
        <v>107</v>
      </c>
      <c r="CA860" s="271" t="s">
        <v>107</v>
      </c>
      <c r="CB860" s="271" t="s">
        <v>107</v>
      </c>
      <c r="CC860" s="271" t="s">
        <v>107</v>
      </c>
      <c r="CD860" s="271" t="s">
        <v>107</v>
      </c>
      <c r="CE860" s="271" t="s">
        <v>107</v>
      </c>
      <c r="CF860" s="271" t="s">
        <v>107</v>
      </c>
      <c r="CG860" s="271" t="s">
        <v>107</v>
      </c>
      <c r="CH860" s="28" t="s">
        <v>1339</v>
      </c>
      <c r="CI860" s="28" t="s">
        <v>176</v>
      </c>
      <c r="CJ860" s="28" t="s">
        <v>107</v>
      </c>
      <c r="CK860" s="28" t="s">
        <v>176</v>
      </c>
      <c r="CL860" s="28" t="s">
        <v>107</v>
      </c>
      <c r="CM860" s="28" t="s">
        <v>107</v>
      </c>
      <c r="CN860" s="28" t="s">
        <v>107</v>
      </c>
      <c r="CO860" s="28" t="s">
        <v>107</v>
      </c>
      <c r="CP860" s="28" t="s">
        <v>107</v>
      </c>
      <c r="CQ860" s="28" t="s">
        <v>107</v>
      </c>
      <c r="CR860" s="28" t="s">
        <v>107</v>
      </c>
      <c r="CS860" s="28" t="s">
        <v>107</v>
      </c>
      <c r="CT860" s="28" t="s">
        <v>107</v>
      </c>
      <c r="CU860" s="332">
        <v>33345000</v>
      </c>
      <c r="CV860" s="384">
        <v>1</v>
      </c>
    </row>
    <row r="861" spans="1:100" ht="63.75">
      <c r="A861" s="28">
        <v>1121</v>
      </c>
      <c r="B861" s="30" t="s">
        <v>896</v>
      </c>
      <c r="C861" s="187" t="s">
        <v>3</v>
      </c>
      <c r="D861" s="29" t="s">
        <v>1038</v>
      </c>
      <c r="E861" s="42" t="s">
        <v>1038</v>
      </c>
      <c r="F861" s="42" t="s">
        <v>107</v>
      </c>
      <c r="G861" s="29" t="s">
        <v>2292</v>
      </c>
      <c r="H861" s="42" t="s">
        <v>1052</v>
      </c>
      <c r="I861" s="33">
        <v>3611117</v>
      </c>
      <c r="J861" s="70" t="s">
        <v>2321</v>
      </c>
      <c r="K861" s="31" t="s">
        <v>107</v>
      </c>
      <c r="L861" s="56">
        <v>250</v>
      </c>
      <c r="M861" s="33" t="s">
        <v>107</v>
      </c>
      <c r="N861" s="50">
        <v>438300000</v>
      </c>
      <c r="O861" s="28" t="s">
        <v>982</v>
      </c>
      <c r="P861" s="28" t="s">
        <v>2415</v>
      </c>
      <c r="Q861" s="28" t="s">
        <v>360</v>
      </c>
      <c r="R861" s="33" t="s">
        <v>843</v>
      </c>
      <c r="S861" s="28">
        <v>17000</v>
      </c>
      <c r="T861" s="42" t="s">
        <v>107</v>
      </c>
      <c r="U861" s="28" t="s">
        <v>107</v>
      </c>
      <c r="V861" s="28" t="s">
        <v>107</v>
      </c>
      <c r="W861" s="28">
        <f t="shared" si="13"/>
        <v>1572030000</v>
      </c>
      <c r="X861" s="57" t="s">
        <v>2413</v>
      </c>
      <c r="Y861" s="205">
        <v>0.01</v>
      </c>
      <c r="Z861" s="205">
        <v>0.01</v>
      </c>
      <c r="AA861" s="205">
        <v>0.01</v>
      </c>
      <c r="AB861" s="205">
        <v>0.01</v>
      </c>
      <c r="AC861" s="205">
        <v>0.01</v>
      </c>
      <c r="AD861" s="205">
        <v>0.01</v>
      </c>
      <c r="AE861" s="28" t="s">
        <v>113</v>
      </c>
      <c r="AF861" s="28" t="s">
        <v>113</v>
      </c>
      <c r="AG861" s="28" t="s">
        <v>113</v>
      </c>
      <c r="AH861" s="37">
        <v>1</v>
      </c>
      <c r="AI861" s="38" t="s">
        <v>107</v>
      </c>
      <c r="AJ861" s="38">
        <v>1000350</v>
      </c>
      <c r="AK861" s="38">
        <v>2034951</v>
      </c>
      <c r="AL861" s="38" t="s">
        <v>107</v>
      </c>
      <c r="AM861" s="38" t="s">
        <v>107</v>
      </c>
      <c r="AN861" s="38">
        <v>11115000</v>
      </c>
      <c r="AO861" s="38" t="s">
        <v>107</v>
      </c>
      <c r="AP861" s="38" t="s">
        <v>107</v>
      </c>
      <c r="AQ861" s="38">
        <v>222300</v>
      </c>
      <c r="AR861" s="38" t="s">
        <v>107</v>
      </c>
      <c r="AS861" s="38" t="s">
        <v>107</v>
      </c>
      <c r="AT861" s="38" t="s">
        <v>107</v>
      </c>
      <c r="AU861" s="38" t="s">
        <v>107</v>
      </c>
      <c r="AV861" s="38" t="s">
        <v>107</v>
      </c>
      <c r="AW861" s="38" t="s">
        <v>107</v>
      </c>
      <c r="AX861" s="38">
        <v>1831522</v>
      </c>
      <c r="AY861" s="38" t="s">
        <v>107</v>
      </c>
      <c r="AZ861" s="38" t="s">
        <v>107</v>
      </c>
      <c r="BA861" s="38">
        <v>2778750</v>
      </c>
      <c r="BB861" s="38" t="s">
        <v>107</v>
      </c>
      <c r="BC861" s="38" t="s">
        <v>107</v>
      </c>
      <c r="BD861" s="38">
        <v>976803</v>
      </c>
      <c r="BE861" s="38" t="s">
        <v>107</v>
      </c>
      <c r="BF861" s="38" t="s">
        <v>107</v>
      </c>
      <c r="BG861" s="38">
        <v>5088369</v>
      </c>
      <c r="BH861" s="38">
        <v>666900</v>
      </c>
      <c r="BI861" s="38">
        <v>6669000</v>
      </c>
      <c r="BJ861" s="38" t="s">
        <v>107</v>
      </c>
      <c r="BK861" s="38" t="s">
        <v>107</v>
      </c>
      <c r="BL861" s="38" t="s">
        <v>107</v>
      </c>
      <c r="BM861" s="38" t="s">
        <v>107</v>
      </c>
      <c r="BN861" s="38">
        <v>12209441</v>
      </c>
      <c r="BO861" s="38">
        <v>666900</v>
      </c>
      <c r="BP861" s="38" t="s">
        <v>107</v>
      </c>
      <c r="BQ861" s="38" t="s">
        <v>107</v>
      </c>
      <c r="BR861" s="38" t="s">
        <v>2291</v>
      </c>
      <c r="BS861" s="38">
        <v>1333800</v>
      </c>
      <c r="BT861" s="330">
        <v>1133730000</v>
      </c>
      <c r="BU861" s="38" t="s">
        <v>107</v>
      </c>
      <c r="BV861" s="38" t="s">
        <v>107</v>
      </c>
      <c r="BW861" s="38" t="s">
        <v>107</v>
      </c>
      <c r="BX861" s="38" t="s">
        <v>107</v>
      </c>
      <c r="BY861" s="271" t="s">
        <v>107</v>
      </c>
      <c r="BZ861" s="271" t="s">
        <v>107</v>
      </c>
      <c r="CA861" s="271" t="s">
        <v>107</v>
      </c>
      <c r="CB861" s="271" t="s">
        <v>107</v>
      </c>
      <c r="CC861" s="271" t="s">
        <v>107</v>
      </c>
      <c r="CD861" s="271" t="s">
        <v>107</v>
      </c>
      <c r="CE861" s="271" t="s">
        <v>107</v>
      </c>
      <c r="CF861" s="271" t="s">
        <v>107</v>
      </c>
      <c r="CG861" s="271" t="s">
        <v>107</v>
      </c>
      <c r="CH861" s="28" t="s">
        <v>1339</v>
      </c>
      <c r="CI861" s="28" t="s">
        <v>176</v>
      </c>
      <c r="CJ861" s="28" t="s">
        <v>107</v>
      </c>
      <c r="CK861" s="28" t="s">
        <v>176</v>
      </c>
      <c r="CL861" s="28" t="s">
        <v>107</v>
      </c>
      <c r="CM861" s="28" t="s">
        <v>107</v>
      </c>
      <c r="CN861" s="28" t="s">
        <v>107</v>
      </c>
      <c r="CO861" s="28" t="s">
        <v>107</v>
      </c>
      <c r="CP861" s="28" t="s">
        <v>107</v>
      </c>
      <c r="CQ861" s="28" t="s">
        <v>107</v>
      </c>
      <c r="CR861" s="28" t="s">
        <v>107</v>
      </c>
      <c r="CS861" s="28" t="s">
        <v>107</v>
      </c>
      <c r="CT861" s="28" t="s">
        <v>107</v>
      </c>
      <c r="CU861" s="332">
        <v>33345000</v>
      </c>
      <c r="CV861" s="384">
        <v>1</v>
      </c>
    </row>
    <row r="862" spans="1:100" ht="63.75">
      <c r="A862" s="28">
        <v>1122</v>
      </c>
      <c r="B862" s="30" t="s">
        <v>896</v>
      </c>
      <c r="C862" s="187" t="s">
        <v>3</v>
      </c>
      <c r="D862" s="29" t="s">
        <v>1038</v>
      </c>
      <c r="E862" s="42" t="s">
        <v>1038</v>
      </c>
      <c r="F862" s="42" t="s">
        <v>107</v>
      </c>
      <c r="G862" s="29" t="s">
        <v>2293</v>
      </c>
      <c r="H862" s="42" t="s">
        <v>1052</v>
      </c>
      <c r="I862" s="33">
        <v>3611128</v>
      </c>
      <c r="J862" s="70" t="s">
        <v>2322</v>
      </c>
      <c r="K862" s="31" t="s">
        <v>107</v>
      </c>
      <c r="L862" s="56">
        <v>370</v>
      </c>
      <c r="M862" s="33" t="s">
        <v>107</v>
      </c>
      <c r="N862" s="50">
        <v>612200000</v>
      </c>
      <c r="O862" s="28" t="s">
        <v>2294</v>
      </c>
      <c r="P862" s="28" t="s">
        <v>2415</v>
      </c>
      <c r="Q862" s="28" t="s">
        <v>360</v>
      </c>
      <c r="R862" s="28" t="s">
        <v>1129</v>
      </c>
      <c r="S862" s="28">
        <v>28000</v>
      </c>
      <c r="T862" s="42" t="s">
        <v>107</v>
      </c>
      <c r="U862" s="28" t="s">
        <v>107</v>
      </c>
      <c r="V862" s="28" t="s">
        <v>107</v>
      </c>
      <c r="W862" s="28">
        <f t="shared" si="13"/>
        <v>2134955000</v>
      </c>
      <c r="X862" s="57" t="s">
        <v>2413</v>
      </c>
      <c r="Y862" s="205">
        <v>0.01</v>
      </c>
      <c r="Z862" s="205">
        <v>0.01</v>
      </c>
      <c r="AA862" s="205">
        <v>0.01</v>
      </c>
      <c r="AB862" s="205">
        <v>0.01</v>
      </c>
      <c r="AC862" s="205">
        <v>0.01</v>
      </c>
      <c r="AD862" s="205">
        <v>0.01</v>
      </c>
      <c r="AE862" s="28" t="s">
        <v>113</v>
      </c>
      <c r="AF862" s="28" t="s">
        <v>113</v>
      </c>
      <c r="AG862" s="28" t="s">
        <v>113</v>
      </c>
      <c r="AH862" s="37">
        <v>1</v>
      </c>
      <c r="AI862" s="38" t="s">
        <v>107</v>
      </c>
      <c r="AJ862" s="38">
        <v>1000350</v>
      </c>
      <c r="AK862" s="38">
        <v>2034951</v>
      </c>
      <c r="AL862" s="38" t="s">
        <v>107</v>
      </c>
      <c r="AM862" s="38" t="s">
        <v>107</v>
      </c>
      <c r="AN862" s="38">
        <v>11115000</v>
      </c>
      <c r="AO862" s="38" t="s">
        <v>107</v>
      </c>
      <c r="AP862" s="38" t="s">
        <v>107</v>
      </c>
      <c r="AQ862" s="38">
        <v>222300</v>
      </c>
      <c r="AR862" s="38" t="s">
        <v>107</v>
      </c>
      <c r="AS862" s="38" t="s">
        <v>107</v>
      </c>
      <c r="AT862" s="38" t="s">
        <v>107</v>
      </c>
      <c r="AU862" s="38" t="s">
        <v>107</v>
      </c>
      <c r="AV862" s="38" t="s">
        <v>107</v>
      </c>
      <c r="AW862" s="38" t="s">
        <v>107</v>
      </c>
      <c r="AX862" s="38">
        <v>1831522</v>
      </c>
      <c r="AY862" s="38" t="s">
        <v>107</v>
      </c>
      <c r="AZ862" s="38" t="s">
        <v>107</v>
      </c>
      <c r="BA862" s="38">
        <v>2778750</v>
      </c>
      <c r="BB862" s="38" t="s">
        <v>107</v>
      </c>
      <c r="BC862" s="38" t="s">
        <v>107</v>
      </c>
      <c r="BD862" s="38">
        <v>976803</v>
      </c>
      <c r="BE862" s="38" t="s">
        <v>107</v>
      </c>
      <c r="BF862" s="38" t="s">
        <v>107</v>
      </c>
      <c r="BG862" s="38">
        <v>5088369</v>
      </c>
      <c r="BH862" s="38">
        <v>666900</v>
      </c>
      <c r="BI862" s="38">
        <v>6669000</v>
      </c>
      <c r="BJ862" s="38" t="s">
        <v>107</v>
      </c>
      <c r="BK862" s="38" t="s">
        <v>107</v>
      </c>
      <c r="BL862" s="38" t="s">
        <v>107</v>
      </c>
      <c r="BM862" s="38" t="s">
        <v>107</v>
      </c>
      <c r="BN862" s="38">
        <v>12209441</v>
      </c>
      <c r="BO862" s="38">
        <v>666900</v>
      </c>
      <c r="BP862" s="38" t="s">
        <v>107</v>
      </c>
      <c r="BQ862" s="38" t="s">
        <v>107</v>
      </c>
      <c r="BR862" s="38" t="s">
        <v>2291</v>
      </c>
      <c r="BS862" s="38">
        <v>1333800</v>
      </c>
      <c r="BT862" s="330">
        <v>1522755000</v>
      </c>
      <c r="BU862" s="38" t="s">
        <v>107</v>
      </c>
      <c r="BV862" s="38" t="s">
        <v>107</v>
      </c>
      <c r="BW862" s="38" t="s">
        <v>107</v>
      </c>
      <c r="BX862" s="38" t="s">
        <v>107</v>
      </c>
      <c r="BY862" s="271" t="s">
        <v>107</v>
      </c>
      <c r="BZ862" s="271" t="s">
        <v>107</v>
      </c>
      <c r="CA862" s="271" t="s">
        <v>107</v>
      </c>
      <c r="CB862" s="271" t="s">
        <v>107</v>
      </c>
      <c r="CC862" s="271" t="s">
        <v>107</v>
      </c>
      <c r="CD862" s="271" t="s">
        <v>107</v>
      </c>
      <c r="CE862" s="271" t="s">
        <v>107</v>
      </c>
      <c r="CF862" s="271" t="s">
        <v>107</v>
      </c>
      <c r="CG862" s="271" t="s">
        <v>107</v>
      </c>
      <c r="CH862" s="28" t="s">
        <v>1339</v>
      </c>
      <c r="CI862" s="28" t="s">
        <v>176</v>
      </c>
      <c r="CJ862" s="28" t="s">
        <v>107</v>
      </c>
      <c r="CK862" s="28" t="s">
        <v>176</v>
      </c>
      <c r="CL862" s="28" t="s">
        <v>107</v>
      </c>
      <c r="CM862" s="28" t="s">
        <v>107</v>
      </c>
      <c r="CN862" s="28" t="s">
        <v>107</v>
      </c>
      <c r="CO862" s="28" t="s">
        <v>107</v>
      </c>
      <c r="CP862" s="28" t="s">
        <v>107</v>
      </c>
      <c r="CQ862" s="28" t="s">
        <v>107</v>
      </c>
      <c r="CR862" s="28" t="s">
        <v>107</v>
      </c>
      <c r="CS862" s="28" t="s">
        <v>107</v>
      </c>
      <c r="CT862" s="28" t="s">
        <v>107</v>
      </c>
      <c r="CU862" s="332">
        <v>33345000</v>
      </c>
      <c r="CV862" s="384">
        <v>1</v>
      </c>
    </row>
    <row r="863" spans="1:100" s="268" customFormat="1" ht="25.5">
      <c r="A863" s="28">
        <v>1123</v>
      </c>
      <c r="B863" s="29" t="s">
        <v>139</v>
      </c>
      <c r="C863" s="29" t="s">
        <v>0</v>
      </c>
      <c r="D863" s="29" t="s">
        <v>337</v>
      </c>
      <c r="E863" s="42" t="s">
        <v>346</v>
      </c>
      <c r="F863" s="42" t="s">
        <v>107</v>
      </c>
      <c r="G863" s="29" t="s">
        <v>2295</v>
      </c>
      <c r="H863" s="42" t="s">
        <v>990</v>
      </c>
      <c r="I863" s="28">
        <v>9006173</v>
      </c>
      <c r="J863" s="70" t="s">
        <v>2323</v>
      </c>
      <c r="K863" s="31" t="s">
        <v>2296</v>
      </c>
      <c r="L863" s="32">
        <v>201</v>
      </c>
      <c r="M863" s="33">
        <v>5</v>
      </c>
      <c r="N863" s="34">
        <v>230500000</v>
      </c>
      <c r="O863" s="28" t="s">
        <v>346</v>
      </c>
      <c r="P863" s="28" t="s">
        <v>130</v>
      </c>
      <c r="Q863" s="28" t="s">
        <v>360</v>
      </c>
      <c r="R863" s="28" t="s">
        <v>1229</v>
      </c>
      <c r="S863" s="28" t="s">
        <v>107</v>
      </c>
      <c r="T863" s="28">
        <v>3050</v>
      </c>
      <c r="U863" s="28">
        <v>625</v>
      </c>
      <c r="V863" s="28" t="s">
        <v>107</v>
      </c>
      <c r="W863" s="28" t="str">
        <f t="shared" si="13"/>
        <v>N.A.</v>
      </c>
      <c r="X863" s="35" t="s">
        <v>2413</v>
      </c>
      <c r="Y863" s="206">
        <v>0</v>
      </c>
      <c r="Z863" s="206">
        <v>0</v>
      </c>
      <c r="AA863" s="206">
        <v>0</v>
      </c>
      <c r="AB863" s="206">
        <v>0.01</v>
      </c>
      <c r="AC863" s="206">
        <v>1.4999999999999999E-2</v>
      </c>
      <c r="AD863" s="206">
        <v>0.02</v>
      </c>
      <c r="AE863" s="28" t="s">
        <v>114</v>
      </c>
      <c r="AF863" s="28" t="s">
        <v>114</v>
      </c>
      <c r="AG863" s="28" t="s">
        <v>114</v>
      </c>
      <c r="AH863" s="37">
        <v>0</v>
      </c>
      <c r="AI863" s="38">
        <v>0</v>
      </c>
      <c r="AJ863" s="38">
        <v>311220</v>
      </c>
      <c r="AK863" s="38">
        <v>1556100</v>
      </c>
      <c r="AL863" s="38">
        <v>0</v>
      </c>
      <c r="AM863" s="38">
        <v>0</v>
      </c>
      <c r="AN863" s="38">
        <v>12782250</v>
      </c>
      <c r="AO863" s="38">
        <v>0</v>
      </c>
      <c r="AP863" s="38">
        <v>0</v>
      </c>
      <c r="AQ863" s="38">
        <v>166725</v>
      </c>
      <c r="AR863" s="38">
        <v>0</v>
      </c>
      <c r="AS863" s="38">
        <v>0</v>
      </c>
      <c r="AT863" s="38">
        <v>0</v>
      </c>
      <c r="AU863" s="38">
        <v>0</v>
      </c>
      <c r="AV863" s="38">
        <v>0</v>
      </c>
      <c r="AW863" s="38">
        <v>0</v>
      </c>
      <c r="AX863" s="38">
        <v>0</v>
      </c>
      <c r="AY863" s="38" t="s">
        <v>107</v>
      </c>
      <c r="AZ863" s="38">
        <v>2000700</v>
      </c>
      <c r="BA863" s="38">
        <v>166725</v>
      </c>
      <c r="BB863" s="38">
        <v>0</v>
      </c>
      <c r="BC863" s="38">
        <v>0</v>
      </c>
      <c r="BD863" s="38">
        <v>389025</v>
      </c>
      <c r="BE863" s="38">
        <v>1667250</v>
      </c>
      <c r="BF863" s="38">
        <v>1556100</v>
      </c>
      <c r="BG863" s="38">
        <v>500175</v>
      </c>
      <c r="BH863" s="38">
        <v>133380</v>
      </c>
      <c r="BI863" s="38">
        <v>4446000</v>
      </c>
      <c r="BJ863" s="38">
        <v>500175</v>
      </c>
      <c r="BK863" s="38">
        <v>0</v>
      </c>
      <c r="BL863" s="38">
        <v>0</v>
      </c>
      <c r="BM863" s="38">
        <v>3890250</v>
      </c>
      <c r="BN863" s="38">
        <v>10559250</v>
      </c>
      <c r="BO863" s="38">
        <v>133380</v>
      </c>
      <c r="BP863" s="38">
        <v>5335200</v>
      </c>
      <c r="BQ863" s="38">
        <v>6113250</v>
      </c>
      <c r="BR863" s="38">
        <v>0</v>
      </c>
      <c r="BS863" s="38">
        <v>722475</v>
      </c>
      <c r="BT863" s="330">
        <v>0</v>
      </c>
      <c r="BU863" s="38">
        <v>0</v>
      </c>
      <c r="BV863" s="38" t="s">
        <v>107</v>
      </c>
      <c r="BW863" s="38" t="s">
        <v>107</v>
      </c>
      <c r="BX863" s="38" t="s">
        <v>107</v>
      </c>
      <c r="BY863" s="267" t="s">
        <v>113</v>
      </c>
      <c r="BZ863" s="267" t="s">
        <v>113</v>
      </c>
      <c r="CA863" s="267" t="s">
        <v>113</v>
      </c>
      <c r="CB863" s="267" t="s">
        <v>113</v>
      </c>
      <c r="CC863" s="267" t="s">
        <v>113</v>
      </c>
      <c r="CD863" s="267" t="s">
        <v>113</v>
      </c>
      <c r="CE863" s="267" t="s">
        <v>114</v>
      </c>
      <c r="CF863" s="42" t="s">
        <v>107</v>
      </c>
      <c r="CG863" s="267" t="s">
        <v>113</v>
      </c>
      <c r="CH863" s="267" t="s">
        <v>113</v>
      </c>
      <c r="CI863" s="28" t="s">
        <v>107</v>
      </c>
      <c r="CJ863" s="28" t="s">
        <v>107</v>
      </c>
      <c r="CK863" s="28" t="s">
        <v>107</v>
      </c>
      <c r="CL863" s="28" t="s">
        <v>107</v>
      </c>
      <c r="CM863" s="28" t="s">
        <v>107</v>
      </c>
      <c r="CN863" s="28" t="s">
        <v>107</v>
      </c>
      <c r="CO863" s="28" t="s">
        <v>107</v>
      </c>
      <c r="CP863" s="28" t="s">
        <v>107</v>
      </c>
      <c r="CQ863" s="28" t="s">
        <v>107</v>
      </c>
      <c r="CR863" s="28" t="s">
        <v>107</v>
      </c>
      <c r="CS863" s="28" t="s">
        <v>107</v>
      </c>
      <c r="CT863" s="28" t="s">
        <v>107</v>
      </c>
      <c r="CU863" s="332">
        <v>13893750</v>
      </c>
      <c r="CV863" s="384">
        <v>1</v>
      </c>
    </row>
    <row r="864" spans="1:100" s="268" customFormat="1" ht="25.5">
      <c r="A864" s="28">
        <v>1124</v>
      </c>
      <c r="B864" s="29" t="s">
        <v>139</v>
      </c>
      <c r="C864" s="29" t="s">
        <v>0</v>
      </c>
      <c r="D864" s="29" t="s">
        <v>337</v>
      </c>
      <c r="E864" s="42" t="s">
        <v>346</v>
      </c>
      <c r="F864" s="42" t="s">
        <v>107</v>
      </c>
      <c r="G864" s="29" t="s">
        <v>2297</v>
      </c>
      <c r="H864" s="42" t="s">
        <v>990</v>
      </c>
      <c r="I864" s="28">
        <v>9006175</v>
      </c>
      <c r="J864" s="70" t="s">
        <v>2324</v>
      </c>
      <c r="K864" s="31" t="s">
        <v>2296</v>
      </c>
      <c r="L864" s="32">
        <v>201</v>
      </c>
      <c r="M864" s="33">
        <v>5</v>
      </c>
      <c r="N864" s="34">
        <v>238500000</v>
      </c>
      <c r="O864" s="28" t="s">
        <v>346</v>
      </c>
      <c r="P864" s="28" t="s">
        <v>130</v>
      </c>
      <c r="Q864" s="28" t="s">
        <v>360</v>
      </c>
      <c r="R864" s="28" t="s">
        <v>1229</v>
      </c>
      <c r="S864" s="28" t="s">
        <v>107</v>
      </c>
      <c r="T864" s="28">
        <v>3100</v>
      </c>
      <c r="U864" s="28">
        <v>645</v>
      </c>
      <c r="V864" s="28" t="s">
        <v>107</v>
      </c>
      <c r="W864" s="28" t="str">
        <f t="shared" si="13"/>
        <v>N.A.</v>
      </c>
      <c r="X864" s="35" t="s">
        <v>2413</v>
      </c>
      <c r="Y864" s="206">
        <v>0</v>
      </c>
      <c r="Z864" s="206">
        <v>0</v>
      </c>
      <c r="AA864" s="206">
        <v>0</v>
      </c>
      <c r="AB864" s="206">
        <v>0.01</v>
      </c>
      <c r="AC864" s="206">
        <v>1.4999999999999999E-2</v>
      </c>
      <c r="AD864" s="206">
        <v>0.02</v>
      </c>
      <c r="AE864" s="28" t="s">
        <v>113</v>
      </c>
      <c r="AF864" s="28" t="s">
        <v>114</v>
      </c>
      <c r="AG864" s="28" t="s">
        <v>114</v>
      </c>
      <c r="AH864" s="37">
        <v>0</v>
      </c>
      <c r="AI864" s="38">
        <v>0</v>
      </c>
      <c r="AJ864" s="38">
        <v>311220</v>
      </c>
      <c r="AK864" s="38">
        <v>1556100</v>
      </c>
      <c r="AL864" s="38">
        <v>0</v>
      </c>
      <c r="AM864" s="38">
        <v>0</v>
      </c>
      <c r="AN864" s="38">
        <v>12782250</v>
      </c>
      <c r="AO864" s="38">
        <v>0</v>
      </c>
      <c r="AP864" s="38">
        <v>0</v>
      </c>
      <c r="AQ864" s="38">
        <v>166725</v>
      </c>
      <c r="AR864" s="38">
        <v>0</v>
      </c>
      <c r="AS864" s="38">
        <v>0</v>
      </c>
      <c r="AT864" s="38">
        <v>0</v>
      </c>
      <c r="AU864" s="38">
        <v>0</v>
      </c>
      <c r="AV864" s="38">
        <v>0</v>
      </c>
      <c r="AW864" s="38">
        <v>0</v>
      </c>
      <c r="AX864" s="38">
        <v>0</v>
      </c>
      <c r="AY864" s="38" t="s">
        <v>107</v>
      </c>
      <c r="AZ864" s="38">
        <v>2000700</v>
      </c>
      <c r="BA864" s="38">
        <v>122265</v>
      </c>
      <c r="BB864" s="38">
        <v>0</v>
      </c>
      <c r="BC864" s="38">
        <v>0</v>
      </c>
      <c r="BD864" s="38">
        <v>389025</v>
      </c>
      <c r="BE864" s="38">
        <v>1667250</v>
      </c>
      <c r="BF864" s="38">
        <v>1556100</v>
      </c>
      <c r="BG864" s="38">
        <v>500175</v>
      </c>
      <c r="BH864" s="38">
        <v>133380</v>
      </c>
      <c r="BI864" s="38">
        <v>4446000</v>
      </c>
      <c r="BJ864" s="38">
        <v>500175</v>
      </c>
      <c r="BK864" s="38">
        <v>0</v>
      </c>
      <c r="BL864" s="38">
        <v>0</v>
      </c>
      <c r="BM864" s="38">
        <v>3890250</v>
      </c>
      <c r="BN864" s="38">
        <v>10559250</v>
      </c>
      <c r="BO864" s="38">
        <v>133380</v>
      </c>
      <c r="BP864" s="38">
        <v>5335200</v>
      </c>
      <c r="BQ864" s="38">
        <v>6113250</v>
      </c>
      <c r="BR864" s="38">
        <v>0</v>
      </c>
      <c r="BS864" s="38">
        <v>722475</v>
      </c>
      <c r="BT864" s="330">
        <v>0</v>
      </c>
      <c r="BU864" s="38">
        <v>0</v>
      </c>
      <c r="BV864" s="38" t="s">
        <v>107</v>
      </c>
      <c r="BW864" s="38" t="s">
        <v>107</v>
      </c>
      <c r="BX864" s="38" t="s">
        <v>107</v>
      </c>
      <c r="BY864" s="267" t="s">
        <v>113</v>
      </c>
      <c r="BZ864" s="267" t="s">
        <v>113</v>
      </c>
      <c r="CA864" s="267" t="s">
        <v>113</v>
      </c>
      <c r="CB864" s="267" t="s">
        <v>113</v>
      </c>
      <c r="CC864" s="267" t="s">
        <v>113</v>
      </c>
      <c r="CD864" s="267" t="s">
        <v>113</v>
      </c>
      <c r="CE864" s="267" t="s">
        <v>114</v>
      </c>
      <c r="CF864" s="42" t="s">
        <v>107</v>
      </c>
      <c r="CG864" s="267" t="s">
        <v>113</v>
      </c>
      <c r="CH864" s="267" t="s">
        <v>113</v>
      </c>
      <c r="CI864" s="28" t="s">
        <v>107</v>
      </c>
      <c r="CJ864" s="28" t="s">
        <v>107</v>
      </c>
      <c r="CK864" s="28" t="s">
        <v>107</v>
      </c>
      <c r="CL864" s="28" t="s">
        <v>107</v>
      </c>
      <c r="CM864" s="28" t="s">
        <v>107</v>
      </c>
      <c r="CN864" s="28" t="s">
        <v>107</v>
      </c>
      <c r="CO864" s="28" t="s">
        <v>107</v>
      </c>
      <c r="CP864" s="28" t="s">
        <v>107</v>
      </c>
      <c r="CQ864" s="28" t="s">
        <v>107</v>
      </c>
      <c r="CR864" s="28" t="s">
        <v>107</v>
      </c>
      <c r="CS864" s="28" t="s">
        <v>107</v>
      </c>
      <c r="CT864" s="28" t="s">
        <v>107</v>
      </c>
      <c r="CU864" s="332">
        <v>13893750</v>
      </c>
      <c r="CV864" s="384">
        <v>1</v>
      </c>
    </row>
    <row r="865" spans="1:100" s="268" customFormat="1" ht="25.5">
      <c r="A865" s="28">
        <v>1125</v>
      </c>
      <c r="B865" s="29" t="s">
        <v>139</v>
      </c>
      <c r="C865" s="29" t="s">
        <v>0</v>
      </c>
      <c r="D865" s="29" t="s">
        <v>337</v>
      </c>
      <c r="E865" s="42" t="s">
        <v>346</v>
      </c>
      <c r="F865" s="42" t="s">
        <v>107</v>
      </c>
      <c r="G865" s="29" t="s">
        <v>2298</v>
      </c>
      <c r="H865" s="42" t="s">
        <v>990</v>
      </c>
      <c r="I865" s="28">
        <v>9008237</v>
      </c>
      <c r="J865" s="70" t="s">
        <v>2325</v>
      </c>
      <c r="K865" s="31" t="s">
        <v>2296</v>
      </c>
      <c r="L865" s="32">
        <v>201</v>
      </c>
      <c r="M865" s="33">
        <v>5</v>
      </c>
      <c r="N865" s="34">
        <v>278000000</v>
      </c>
      <c r="O865" s="28" t="s">
        <v>346</v>
      </c>
      <c r="P865" s="28" t="s">
        <v>130</v>
      </c>
      <c r="Q865" s="28" t="s">
        <v>360</v>
      </c>
      <c r="R865" s="28" t="s">
        <v>1229</v>
      </c>
      <c r="S865" s="28" t="s">
        <v>107</v>
      </c>
      <c r="T865" s="28">
        <v>3100</v>
      </c>
      <c r="U865" s="28">
        <v>575</v>
      </c>
      <c r="V865" s="28" t="s">
        <v>107</v>
      </c>
      <c r="W865" s="28" t="str">
        <f t="shared" si="13"/>
        <v>N.A.</v>
      </c>
      <c r="X865" s="35" t="s">
        <v>2414</v>
      </c>
      <c r="Y865" s="206">
        <v>0</v>
      </c>
      <c r="Z865" s="206">
        <v>0</v>
      </c>
      <c r="AA865" s="206">
        <v>0</v>
      </c>
      <c r="AB865" s="206">
        <v>0.01</v>
      </c>
      <c r="AC865" s="206">
        <v>1.4999999999999999E-2</v>
      </c>
      <c r="AD865" s="206">
        <v>0.02</v>
      </c>
      <c r="AE865" s="28" t="s">
        <v>113</v>
      </c>
      <c r="AF865" s="28" t="s">
        <v>114</v>
      </c>
      <c r="AG865" s="28" t="s">
        <v>114</v>
      </c>
      <c r="AH865" s="37">
        <v>0</v>
      </c>
      <c r="AI865" s="38">
        <v>0</v>
      </c>
      <c r="AJ865" s="38">
        <v>311220</v>
      </c>
      <c r="AK865" s="38">
        <v>1556100</v>
      </c>
      <c r="AL865" s="38">
        <v>0</v>
      </c>
      <c r="AM865" s="38">
        <v>0</v>
      </c>
      <c r="AN865" s="38">
        <v>12782250</v>
      </c>
      <c r="AO865" s="38">
        <v>0</v>
      </c>
      <c r="AP865" s="38">
        <v>0</v>
      </c>
      <c r="AQ865" s="38">
        <v>166725</v>
      </c>
      <c r="AR865" s="38">
        <v>0</v>
      </c>
      <c r="AS865" s="38">
        <v>0</v>
      </c>
      <c r="AT865" s="38">
        <v>0</v>
      </c>
      <c r="AU865" s="38">
        <v>0</v>
      </c>
      <c r="AV865" s="38">
        <v>0</v>
      </c>
      <c r="AW865" s="38">
        <v>0</v>
      </c>
      <c r="AX865" s="38">
        <v>0</v>
      </c>
      <c r="AY865" s="38" t="s">
        <v>107</v>
      </c>
      <c r="AZ865" s="38">
        <v>2000700</v>
      </c>
      <c r="BA865" s="38">
        <v>122265</v>
      </c>
      <c r="BB865" s="38">
        <v>0</v>
      </c>
      <c r="BC865" s="38">
        <v>0</v>
      </c>
      <c r="BD865" s="38">
        <v>389025</v>
      </c>
      <c r="BE865" s="38">
        <v>1667250</v>
      </c>
      <c r="BF865" s="38">
        <v>1556100</v>
      </c>
      <c r="BG865" s="38">
        <v>500175</v>
      </c>
      <c r="BH865" s="38">
        <v>133380</v>
      </c>
      <c r="BI865" s="38">
        <v>4446000</v>
      </c>
      <c r="BJ865" s="38">
        <v>500175</v>
      </c>
      <c r="BK865" s="38">
        <v>0</v>
      </c>
      <c r="BL865" s="38">
        <v>0</v>
      </c>
      <c r="BM865" s="38">
        <v>3890250</v>
      </c>
      <c r="BN865" s="38">
        <v>10559250</v>
      </c>
      <c r="BO865" s="38">
        <v>133380</v>
      </c>
      <c r="BP865" s="38">
        <v>5335200</v>
      </c>
      <c r="BQ865" s="38">
        <v>6113250</v>
      </c>
      <c r="BR865" s="38">
        <v>0</v>
      </c>
      <c r="BS865" s="38">
        <v>722475</v>
      </c>
      <c r="BT865" s="330">
        <v>0</v>
      </c>
      <c r="BU865" s="38">
        <v>0</v>
      </c>
      <c r="BV865" s="38" t="s">
        <v>107</v>
      </c>
      <c r="BW865" s="38" t="s">
        <v>107</v>
      </c>
      <c r="BX865" s="38" t="s">
        <v>107</v>
      </c>
      <c r="BY865" s="267" t="s">
        <v>113</v>
      </c>
      <c r="BZ865" s="267" t="s">
        <v>113</v>
      </c>
      <c r="CA865" s="267" t="s">
        <v>113</v>
      </c>
      <c r="CB865" s="267" t="s">
        <v>113</v>
      </c>
      <c r="CC865" s="267" t="s">
        <v>113</v>
      </c>
      <c r="CD865" s="267" t="s">
        <v>113</v>
      </c>
      <c r="CE865" s="267" t="s">
        <v>114</v>
      </c>
      <c r="CF865" s="42" t="s">
        <v>107</v>
      </c>
      <c r="CG865" s="267" t="s">
        <v>113</v>
      </c>
      <c r="CH865" s="267" t="s">
        <v>113</v>
      </c>
      <c r="CI865" s="28" t="s">
        <v>107</v>
      </c>
      <c r="CJ865" s="28" t="s">
        <v>107</v>
      </c>
      <c r="CK865" s="28" t="s">
        <v>107</v>
      </c>
      <c r="CL865" s="28" t="s">
        <v>107</v>
      </c>
      <c r="CM865" s="28" t="s">
        <v>107</v>
      </c>
      <c r="CN865" s="28" t="s">
        <v>107</v>
      </c>
      <c r="CO865" s="28" t="s">
        <v>107</v>
      </c>
      <c r="CP865" s="28" t="s">
        <v>107</v>
      </c>
      <c r="CQ865" s="28" t="s">
        <v>107</v>
      </c>
      <c r="CR865" s="28" t="s">
        <v>107</v>
      </c>
      <c r="CS865" s="28" t="s">
        <v>107</v>
      </c>
      <c r="CT865" s="28" t="s">
        <v>107</v>
      </c>
      <c r="CU865" s="332">
        <v>13893750</v>
      </c>
      <c r="CV865" s="384">
        <v>1</v>
      </c>
    </row>
    <row r="866" spans="1:100" s="268" customFormat="1" ht="25.5">
      <c r="A866" s="28">
        <v>1126</v>
      </c>
      <c r="B866" s="29" t="s">
        <v>139</v>
      </c>
      <c r="C866" s="29" t="s">
        <v>0</v>
      </c>
      <c r="D866" s="29" t="s">
        <v>337</v>
      </c>
      <c r="E866" s="42" t="s">
        <v>346</v>
      </c>
      <c r="F866" s="42" t="s">
        <v>107</v>
      </c>
      <c r="G866" s="29" t="s">
        <v>2299</v>
      </c>
      <c r="H866" s="42" t="s">
        <v>990</v>
      </c>
      <c r="I866" s="28">
        <v>9008238</v>
      </c>
      <c r="J866" s="70" t="s">
        <v>2326</v>
      </c>
      <c r="K866" s="31" t="s">
        <v>2296</v>
      </c>
      <c r="L866" s="32">
        <v>201</v>
      </c>
      <c r="M866" s="33">
        <v>5</v>
      </c>
      <c r="N866" s="34">
        <v>313500000</v>
      </c>
      <c r="O866" s="28" t="s">
        <v>346</v>
      </c>
      <c r="P866" s="28" t="s">
        <v>130</v>
      </c>
      <c r="Q866" s="28" t="s">
        <v>360</v>
      </c>
      <c r="R866" s="28" t="s">
        <v>1229</v>
      </c>
      <c r="S866" s="28" t="s">
        <v>107</v>
      </c>
      <c r="T866" s="28">
        <v>3100</v>
      </c>
      <c r="U866" s="28">
        <v>575</v>
      </c>
      <c r="V866" s="28" t="s">
        <v>107</v>
      </c>
      <c r="W866" s="28" t="str">
        <f t="shared" si="13"/>
        <v>N.A.</v>
      </c>
      <c r="X866" s="35" t="s">
        <v>2414</v>
      </c>
      <c r="Y866" s="206">
        <v>0</v>
      </c>
      <c r="Z866" s="206">
        <v>0</v>
      </c>
      <c r="AA866" s="206">
        <v>0</v>
      </c>
      <c r="AB866" s="206">
        <v>0.01</v>
      </c>
      <c r="AC866" s="206">
        <v>1.4999999999999999E-2</v>
      </c>
      <c r="AD866" s="206">
        <v>0.02</v>
      </c>
      <c r="AE866" s="28" t="s">
        <v>113</v>
      </c>
      <c r="AF866" s="28" t="s">
        <v>114</v>
      </c>
      <c r="AG866" s="28" t="s">
        <v>114</v>
      </c>
      <c r="AH866" s="37">
        <v>0</v>
      </c>
      <c r="AI866" s="38">
        <v>0</v>
      </c>
      <c r="AJ866" s="38">
        <v>311220</v>
      </c>
      <c r="AK866" s="38">
        <v>1556100</v>
      </c>
      <c r="AL866" s="38">
        <v>0</v>
      </c>
      <c r="AM866" s="38">
        <v>0</v>
      </c>
      <c r="AN866" s="38">
        <v>12782250</v>
      </c>
      <c r="AO866" s="38">
        <v>0</v>
      </c>
      <c r="AP866" s="38">
        <v>0</v>
      </c>
      <c r="AQ866" s="38">
        <v>166725</v>
      </c>
      <c r="AR866" s="38">
        <v>0</v>
      </c>
      <c r="AS866" s="38">
        <v>0</v>
      </c>
      <c r="AT866" s="38">
        <v>0</v>
      </c>
      <c r="AU866" s="38">
        <v>0</v>
      </c>
      <c r="AV866" s="38">
        <v>0</v>
      </c>
      <c r="AW866" s="38">
        <v>0</v>
      </c>
      <c r="AX866" s="38">
        <v>0</v>
      </c>
      <c r="AY866" s="38" t="s">
        <v>107</v>
      </c>
      <c r="AZ866" s="38">
        <v>2000700</v>
      </c>
      <c r="BA866" s="38">
        <v>122265</v>
      </c>
      <c r="BB866" s="38">
        <v>0</v>
      </c>
      <c r="BC866" s="38">
        <v>0</v>
      </c>
      <c r="BD866" s="38">
        <v>389025</v>
      </c>
      <c r="BE866" s="38">
        <v>1667250</v>
      </c>
      <c r="BF866" s="38">
        <v>1556100</v>
      </c>
      <c r="BG866" s="38">
        <v>500175</v>
      </c>
      <c r="BH866" s="38">
        <v>133380</v>
      </c>
      <c r="BI866" s="38">
        <v>4446000</v>
      </c>
      <c r="BJ866" s="38">
        <v>500175</v>
      </c>
      <c r="BK866" s="38">
        <v>0</v>
      </c>
      <c r="BL866" s="38">
        <v>0</v>
      </c>
      <c r="BM866" s="38">
        <v>3890250</v>
      </c>
      <c r="BN866" s="38">
        <v>10559250</v>
      </c>
      <c r="BO866" s="38">
        <v>133380</v>
      </c>
      <c r="BP866" s="38">
        <v>5335200</v>
      </c>
      <c r="BQ866" s="38">
        <v>6113250</v>
      </c>
      <c r="BR866" s="38">
        <v>0</v>
      </c>
      <c r="BS866" s="38">
        <v>722475</v>
      </c>
      <c r="BT866" s="330">
        <v>0</v>
      </c>
      <c r="BU866" s="38">
        <v>0</v>
      </c>
      <c r="BV866" s="38" t="s">
        <v>107</v>
      </c>
      <c r="BW866" s="38" t="s">
        <v>107</v>
      </c>
      <c r="BX866" s="38" t="s">
        <v>107</v>
      </c>
      <c r="BY866" s="267" t="s">
        <v>113</v>
      </c>
      <c r="BZ866" s="267" t="s">
        <v>113</v>
      </c>
      <c r="CA866" s="267" t="s">
        <v>113</v>
      </c>
      <c r="CB866" s="267" t="s">
        <v>113</v>
      </c>
      <c r="CC866" s="267" t="s">
        <v>113</v>
      </c>
      <c r="CD866" s="267" t="s">
        <v>113</v>
      </c>
      <c r="CE866" s="267" t="s">
        <v>114</v>
      </c>
      <c r="CF866" s="42" t="s">
        <v>107</v>
      </c>
      <c r="CG866" s="267" t="s">
        <v>113</v>
      </c>
      <c r="CH866" s="267" t="s">
        <v>113</v>
      </c>
      <c r="CI866" s="28" t="s">
        <v>107</v>
      </c>
      <c r="CJ866" s="28" t="s">
        <v>107</v>
      </c>
      <c r="CK866" s="28" t="s">
        <v>107</v>
      </c>
      <c r="CL866" s="28" t="s">
        <v>107</v>
      </c>
      <c r="CM866" s="28" t="s">
        <v>107</v>
      </c>
      <c r="CN866" s="28" t="s">
        <v>107</v>
      </c>
      <c r="CO866" s="28" t="s">
        <v>107</v>
      </c>
      <c r="CP866" s="28" t="s">
        <v>107</v>
      </c>
      <c r="CQ866" s="28" t="s">
        <v>107</v>
      </c>
      <c r="CR866" s="28" t="s">
        <v>107</v>
      </c>
      <c r="CS866" s="28" t="s">
        <v>107</v>
      </c>
      <c r="CT866" s="28" t="s">
        <v>107</v>
      </c>
      <c r="CU866" s="332">
        <v>13893750</v>
      </c>
      <c r="CV866" s="384">
        <v>1</v>
      </c>
    </row>
    <row r="867" spans="1:100" ht="51">
      <c r="A867" s="28">
        <v>1127</v>
      </c>
      <c r="B867" s="29" t="s">
        <v>183</v>
      </c>
      <c r="C867" s="187" t="s">
        <v>0</v>
      </c>
      <c r="D867" s="66" t="s">
        <v>105</v>
      </c>
      <c r="E867" s="42" t="s">
        <v>106</v>
      </c>
      <c r="F867" s="42" t="s">
        <v>107</v>
      </c>
      <c r="G867" s="29" t="s">
        <v>2300</v>
      </c>
      <c r="H867" s="42" t="s">
        <v>2301</v>
      </c>
      <c r="I867" s="49">
        <v>4601332</v>
      </c>
      <c r="J867" s="70" t="s">
        <v>2327</v>
      </c>
      <c r="K867" s="63" t="s">
        <v>111</v>
      </c>
      <c r="L867" s="269">
        <v>83</v>
      </c>
      <c r="M867" s="107">
        <v>5</v>
      </c>
      <c r="N867" s="270">
        <v>65000000</v>
      </c>
      <c r="O867" s="33" t="s">
        <v>107</v>
      </c>
      <c r="P867" s="28" t="s">
        <v>2415</v>
      </c>
      <c r="Q867" s="28" t="s">
        <v>112</v>
      </c>
      <c r="R867" s="28" t="s">
        <v>107</v>
      </c>
      <c r="S867" s="28" t="s">
        <v>107</v>
      </c>
      <c r="T867" s="42" t="s">
        <v>107</v>
      </c>
      <c r="U867" s="28" t="s">
        <v>107</v>
      </c>
      <c r="V867" s="28" t="s">
        <v>107</v>
      </c>
      <c r="W867" s="28" t="str">
        <f t="shared" si="13"/>
        <v>N.A.</v>
      </c>
      <c r="X867" s="66" t="s">
        <v>2413</v>
      </c>
      <c r="Y867" s="207">
        <v>3.2000000000000001E-2</v>
      </c>
      <c r="Z867" s="207">
        <v>3.5999999999999997E-2</v>
      </c>
      <c r="AA867" s="207">
        <v>3.6999999999999998E-2</v>
      </c>
      <c r="AB867" s="207">
        <v>3.9E-2</v>
      </c>
      <c r="AC867" s="207">
        <v>4.1000000000000002E-2</v>
      </c>
      <c r="AD867" s="207">
        <v>4.2000000000000003E-2</v>
      </c>
      <c r="AE867" s="66" t="s">
        <v>173</v>
      </c>
      <c r="AF867" s="66" t="s">
        <v>173</v>
      </c>
      <c r="AG867" s="66" t="s">
        <v>173</v>
      </c>
      <c r="AH867" s="47">
        <v>0.05</v>
      </c>
      <c r="AI867" s="38">
        <v>8143842</v>
      </c>
      <c r="AJ867" s="38">
        <v>206320</v>
      </c>
      <c r="AK867" s="38">
        <v>745044</v>
      </c>
      <c r="AL867" s="38">
        <v>0</v>
      </c>
      <c r="AM867" s="38">
        <v>0</v>
      </c>
      <c r="AN867" s="38">
        <v>7908932</v>
      </c>
      <c r="AO867" s="38">
        <v>0</v>
      </c>
      <c r="AP867" s="38">
        <v>745044</v>
      </c>
      <c r="AQ867" s="38">
        <v>45849</v>
      </c>
      <c r="AR867" s="38">
        <v>343867</v>
      </c>
      <c r="AS867" s="38">
        <v>0</v>
      </c>
      <c r="AT867" s="38">
        <v>0</v>
      </c>
      <c r="AU867" s="38">
        <v>0</v>
      </c>
      <c r="AV867" s="38">
        <v>0</v>
      </c>
      <c r="AW867" s="38">
        <v>0</v>
      </c>
      <c r="AX867" s="38">
        <v>2177822</v>
      </c>
      <c r="AY867" s="38">
        <v>0</v>
      </c>
      <c r="AZ867" s="38">
        <v>2739471</v>
      </c>
      <c r="BA867" s="38" t="s">
        <v>107</v>
      </c>
      <c r="BB867" s="38">
        <v>0</v>
      </c>
      <c r="BC867" s="38">
        <v>1547400</v>
      </c>
      <c r="BD867" s="38">
        <v>802355</v>
      </c>
      <c r="BE867" s="38">
        <v>1203533</v>
      </c>
      <c r="BF867" s="38">
        <v>0</v>
      </c>
      <c r="BG867" s="38">
        <v>2968715</v>
      </c>
      <c r="BH867" s="38">
        <v>67627</v>
      </c>
      <c r="BI867" s="38">
        <v>3334500</v>
      </c>
      <c r="BJ867" s="38">
        <v>561649</v>
      </c>
      <c r="BK867" s="38">
        <v>0</v>
      </c>
      <c r="BL867" s="38">
        <v>0</v>
      </c>
      <c r="BM867" s="38" t="s">
        <v>107</v>
      </c>
      <c r="BN867" s="38" t="s">
        <v>107</v>
      </c>
      <c r="BO867" s="38">
        <v>102014</v>
      </c>
      <c r="BP867" s="38">
        <v>0</v>
      </c>
      <c r="BQ867" s="38">
        <v>0</v>
      </c>
      <c r="BR867" s="38" t="s">
        <v>107</v>
      </c>
      <c r="BS867" s="38">
        <v>332404</v>
      </c>
      <c r="BT867" s="330">
        <v>0</v>
      </c>
      <c r="BU867" s="38">
        <v>0</v>
      </c>
      <c r="BV867" s="38">
        <v>0</v>
      </c>
      <c r="BW867" s="38">
        <v>0</v>
      </c>
      <c r="BX867" s="38">
        <v>0</v>
      </c>
      <c r="BY867" s="41" t="s">
        <v>114</v>
      </c>
      <c r="BZ867" s="41" t="s">
        <v>114</v>
      </c>
      <c r="CA867" s="41" t="s">
        <v>114</v>
      </c>
      <c r="CB867" s="41" t="s">
        <v>114</v>
      </c>
      <c r="CC867" s="41" t="s">
        <v>113</v>
      </c>
      <c r="CD867" s="41" t="s">
        <v>114</v>
      </c>
      <c r="CE867" s="41" t="s">
        <v>114</v>
      </c>
      <c r="CF867" s="42" t="s">
        <v>107</v>
      </c>
      <c r="CG867" s="28" t="s">
        <v>107</v>
      </c>
      <c r="CH867" s="28" t="s">
        <v>107</v>
      </c>
      <c r="CI867" s="28" t="s">
        <v>107</v>
      </c>
      <c r="CJ867" s="28" t="s">
        <v>107</v>
      </c>
      <c r="CK867" s="28" t="s">
        <v>107</v>
      </c>
      <c r="CL867" s="28" t="s">
        <v>107</v>
      </c>
      <c r="CM867" s="28" t="s">
        <v>107</v>
      </c>
      <c r="CN867" s="28" t="s">
        <v>107</v>
      </c>
      <c r="CO867" s="28" t="s">
        <v>107</v>
      </c>
      <c r="CP867" s="28" t="s">
        <v>107</v>
      </c>
      <c r="CQ867" s="28" t="s">
        <v>107</v>
      </c>
      <c r="CR867" s="28" t="s">
        <v>107</v>
      </c>
      <c r="CS867" s="28" t="s">
        <v>107</v>
      </c>
      <c r="CT867" s="28" t="s">
        <v>107</v>
      </c>
      <c r="CU867" s="332">
        <v>12527386</v>
      </c>
      <c r="CV867" s="384">
        <v>1</v>
      </c>
    </row>
    <row r="868" spans="1:100" ht="51">
      <c r="A868" s="28">
        <v>1128</v>
      </c>
      <c r="B868" s="29" t="s">
        <v>183</v>
      </c>
      <c r="C868" s="187" t="s">
        <v>0</v>
      </c>
      <c r="D868" s="66" t="s">
        <v>105</v>
      </c>
      <c r="E868" s="42" t="s">
        <v>106</v>
      </c>
      <c r="F868" s="42" t="s">
        <v>107</v>
      </c>
      <c r="G868" s="29" t="s">
        <v>2302</v>
      </c>
      <c r="H868" s="28" t="s">
        <v>2301</v>
      </c>
      <c r="I868" s="279">
        <v>4601333</v>
      </c>
      <c r="J868" s="70" t="s">
        <v>2390</v>
      </c>
      <c r="K868" s="66" t="s">
        <v>111</v>
      </c>
      <c r="L868" s="269">
        <v>83</v>
      </c>
      <c r="M868" s="107">
        <v>5</v>
      </c>
      <c r="N868" s="270">
        <v>70000000</v>
      </c>
      <c r="O868" s="33" t="s">
        <v>107</v>
      </c>
      <c r="P868" s="28" t="s">
        <v>130</v>
      </c>
      <c r="Q868" s="28" t="s">
        <v>112</v>
      </c>
      <c r="R868" s="28" t="s">
        <v>107</v>
      </c>
      <c r="S868" s="28" t="s">
        <v>107</v>
      </c>
      <c r="T868" s="42" t="s">
        <v>107</v>
      </c>
      <c r="U868" s="28" t="s">
        <v>107</v>
      </c>
      <c r="V868" s="28" t="s">
        <v>107</v>
      </c>
      <c r="W868" s="28" t="str">
        <f t="shared" si="13"/>
        <v>N.A.</v>
      </c>
      <c r="X868" s="66" t="s">
        <v>2413</v>
      </c>
      <c r="Y868" s="207">
        <v>3.2000000000000001E-2</v>
      </c>
      <c r="Z868" s="207">
        <v>3.5999999999999997E-2</v>
      </c>
      <c r="AA868" s="207">
        <v>3.6999999999999998E-2</v>
      </c>
      <c r="AB868" s="207">
        <v>3.9E-2</v>
      </c>
      <c r="AC868" s="207">
        <v>4.1000000000000002E-2</v>
      </c>
      <c r="AD868" s="207">
        <v>4.2000000000000003E-2</v>
      </c>
      <c r="AE868" s="66" t="s">
        <v>173</v>
      </c>
      <c r="AF868" s="66" t="s">
        <v>173</v>
      </c>
      <c r="AG868" s="66" t="s">
        <v>173</v>
      </c>
      <c r="AH868" s="47">
        <v>0.05</v>
      </c>
      <c r="AI868" s="38">
        <v>8143842</v>
      </c>
      <c r="AJ868" s="38">
        <v>206320</v>
      </c>
      <c r="AK868" s="38">
        <v>745044</v>
      </c>
      <c r="AL868" s="38">
        <v>0</v>
      </c>
      <c r="AM868" s="38">
        <v>0</v>
      </c>
      <c r="AN868" s="38">
        <v>7908932</v>
      </c>
      <c r="AO868" s="38">
        <v>0</v>
      </c>
      <c r="AP868" s="38">
        <v>745044</v>
      </c>
      <c r="AQ868" s="38">
        <v>45849</v>
      </c>
      <c r="AR868" s="38">
        <v>343867</v>
      </c>
      <c r="AS868" s="38">
        <v>0</v>
      </c>
      <c r="AT868" s="38">
        <v>0</v>
      </c>
      <c r="AU868" s="38">
        <v>0</v>
      </c>
      <c r="AV868" s="38">
        <v>0</v>
      </c>
      <c r="AW868" s="38">
        <v>0</v>
      </c>
      <c r="AX868" s="38">
        <v>2177822</v>
      </c>
      <c r="AY868" s="38">
        <v>0</v>
      </c>
      <c r="AZ868" s="38">
        <v>2739471</v>
      </c>
      <c r="BA868" s="38" t="s">
        <v>107</v>
      </c>
      <c r="BB868" s="38">
        <v>0</v>
      </c>
      <c r="BC868" s="38">
        <v>1547400</v>
      </c>
      <c r="BD868" s="38">
        <v>802355</v>
      </c>
      <c r="BE868" s="38">
        <v>1203533</v>
      </c>
      <c r="BF868" s="38">
        <v>0</v>
      </c>
      <c r="BG868" s="38">
        <v>2968715</v>
      </c>
      <c r="BH868" s="38">
        <v>67627</v>
      </c>
      <c r="BI868" s="38">
        <v>3334500</v>
      </c>
      <c r="BJ868" s="38">
        <v>561649</v>
      </c>
      <c r="BK868" s="38">
        <v>0</v>
      </c>
      <c r="BL868" s="38">
        <v>0</v>
      </c>
      <c r="BM868" s="38" t="s">
        <v>107</v>
      </c>
      <c r="BN868" s="38" t="s">
        <v>107</v>
      </c>
      <c r="BO868" s="38">
        <v>102014</v>
      </c>
      <c r="BP868" s="38">
        <v>0</v>
      </c>
      <c r="BQ868" s="38">
        <v>0</v>
      </c>
      <c r="BR868" s="38" t="s">
        <v>107</v>
      </c>
      <c r="BS868" s="38">
        <v>332404</v>
      </c>
      <c r="BT868" s="330">
        <v>0</v>
      </c>
      <c r="BU868" s="38">
        <v>0</v>
      </c>
      <c r="BV868" s="38">
        <v>0</v>
      </c>
      <c r="BW868" s="38">
        <v>0</v>
      </c>
      <c r="BX868" s="38">
        <v>0</v>
      </c>
      <c r="BY868" s="41" t="s">
        <v>114</v>
      </c>
      <c r="BZ868" s="41" t="s">
        <v>114</v>
      </c>
      <c r="CA868" s="41" t="s">
        <v>114</v>
      </c>
      <c r="CB868" s="41" t="s">
        <v>114</v>
      </c>
      <c r="CC868" s="41" t="s">
        <v>113</v>
      </c>
      <c r="CD868" s="41" t="s">
        <v>114</v>
      </c>
      <c r="CE868" s="41" t="s">
        <v>114</v>
      </c>
      <c r="CF868" s="42" t="s">
        <v>107</v>
      </c>
      <c r="CG868" s="28" t="s">
        <v>107</v>
      </c>
      <c r="CH868" s="28" t="s">
        <v>107</v>
      </c>
      <c r="CI868" s="28" t="s">
        <v>107</v>
      </c>
      <c r="CJ868" s="28" t="s">
        <v>107</v>
      </c>
      <c r="CK868" s="28" t="s">
        <v>107</v>
      </c>
      <c r="CL868" s="28" t="s">
        <v>107</v>
      </c>
      <c r="CM868" s="28" t="s">
        <v>107</v>
      </c>
      <c r="CN868" s="28" t="s">
        <v>107</v>
      </c>
      <c r="CO868" s="28" t="s">
        <v>107</v>
      </c>
      <c r="CP868" s="28" t="s">
        <v>107</v>
      </c>
      <c r="CQ868" s="28" t="s">
        <v>107</v>
      </c>
      <c r="CR868" s="28" t="s">
        <v>107</v>
      </c>
      <c r="CS868" s="28" t="s">
        <v>107</v>
      </c>
      <c r="CT868" s="28" t="s">
        <v>107</v>
      </c>
      <c r="CU868" s="332">
        <v>12527386</v>
      </c>
      <c r="CV868" s="384">
        <v>1</v>
      </c>
    </row>
    <row r="869" spans="1:100" ht="51">
      <c r="A869" s="28">
        <v>1129</v>
      </c>
      <c r="B869" s="29" t="s">
        <v>183</v>
      </c>
      <c r="C869" s="187" t="s">
        <v>0</v>
      </c>
      <c r="D869" s="29" t="s">
        <v>665</v>
      </c>
      <c r="E869" s="42" t="s">
        <v>666</v>
      </c>
      <c r="F869" s="42" t="s">
        <v>346</v>
      </c>
      <c r="G869" s="29" t="s">
        <v>2303</v>
      </c>
      <c r="H869" s="42" t="s">
        <v>400</v>
      </c>
      <c r="I869" s="42">
        <v>3021100</v>
      </c>
      <c r="J869" s="70" t="s">
        <v>2391</v>
      </c>
      <c r="K869" s="63" t="s">
        <v>674</v>
      </c>
      <c r="L869" s="54">
        <v>168</v>
      </c>
      <c r="M869" s="33" t="s">
        <v>107</v>
      </c>
      <c r="N869" s="50">
        <v>171000000</v>
      </c>
      <c r="O869" s="28" t="s">
        <v>346</v>
      </c>
      <c r="P869" s="28" t="s">
        <v>2415</v>
      </c>
      <c r="Q869" s="28" t="s">
        <v>360</v>
      </c>
      <c r="R869" s="28" t="s">
        <v>107</v>
      </c>
      <c r="S869" s="28" t="s">
        <v>107</v>
      </c>
      <c r="T869" s="42" t="s">
        <v>107</v>
      </c>
      <c r="U869" s="28" t="s">
        <v>107</v>
      </c>
      <c r="V869" s="28" t="s">
        <v>107</v>
      </c>
      <c r="W869" s="28" t="str">
        <f t="shared" si="13"/>
        <v>N.A.</v>
      </c>
      <c r="X869" s="57" t="s">
        <v>2413</v>
      </c>
      <c r="Y869" s="207">
        <v>2.1999999999999999E-2</v>
      </c>
      <c r="Z869" s="207">
        <v>2.5999999999999999E-2</v>
      </c>
      <c r="AA869" s="207">
        <v>3.1E-2</v>
      </c>
      <c r="AB869" s="207">
        <v>3.2000000000000001E-2</v>
      </c>
      <c r="AC869" s="207">
        <v>3.3000000000000002E-2</v>
      </c>
      <c r="AD869" s="207">
        <v>3.4000000000000002E-2</v>
      </c>
      <c r="AE869" s="28" t="s">
        <v>113</v>
      </c>
      <c r="AF869" s="28" t="s">
        <v>173</v>
      </c>
      <c r="AG869" s="28" t="s">
        <v>173</v>
      </c>
      <c r="AH869" s="37">
        <v>0.05</v>
      </c>
      <c r="AI869" s="38">
        <v>8143842</v>
      </c>
      <c r="AJ869" s="38">
        <v>206320</v>
      </c>
      <c r="AK869" s="38">
        <v>745044</v>
      </c>
      <c r="AL869" s="38">
        <v>4103475</v>
      </c>
      <c r="AM869" s="38">
        <v>1375466</v>
      </c>
      <c r="AN869" s="38">
        <v>7908932</v>
      </c>
      <c r="AO869" s="38">
        <v>0</v>
      </c>
      <c r="AP869" s="38">
        <v>745044</v>
      </c>
      <c r="AQ869" s="38">
        <v>45849</v>
      </c>
      <c r="AR869" s="38">
        <v>343867</v>
      </c>
      <c r="AS869" s="38" t="s">
        <v>107</v>
      </c>
      <c r="AT869" s="38" t="s">
        <v>107</v>
      </c>
      <c r="AU869" s="38">
        <v>0</v>
      </c>
      <c r="AV869" s="38">
        <v>0</v>
      </c>
      <c r="AW869" s="38">
        <v>1260844</v>
      </c>
      <c r="AX869" s="38">
        <v>2177822</v>
      </c>
      <c r="AY869" s="38">
        <v>2177822</v>
      </c>
      <c r="AZ869" s="38">
        <v>2739471</v>
      </c>
      <c r="BA869" s="38" t="s">
        <v>107</v>
      </c>
      <c r="BB869" s="38">
        <v>0</v>
      </c>
      <c r="BC869" s="38">
        <v>1547400</v>
      </c>
      <c r="BD869" s="38">
        <v>802355</v>
      </c>
      <c r="BE869" s="38">
        <v>1203533</v>
      </c>
      <c r="BF869" s="38" t="s">
        <v>107</v>
      </c>
      <c r="BG869" s="38">
        <v>2968715</v>
      </c>
      <c r="BH869" s="38">
        <v>67627</v>
      </c>
      <c r="BI869" s="38">
        <v>3334500</v>
      </c>
      <c r="BJ869" s="38">
        <v>561649</v>
      </c>
      <c r="BK869" s="38">
        <v>1134760</v>
      </c>
      <c r="BL869" s="38" t="s">
        <v>107</v>
      </c>
      <c r="BM869" s="38">
        <v>1031600</v>
      </c>
      <c r="BN869" s="38" t="s">
        <v>107</v>
      </c>
      <c r="BO869" s="38">
        <v>102014</v>
      </c>
      <c r="BP869" s="38">
        <v>1364004</v>
      </c>
      <c r="BQ869" s="38">
        <v>7908932</v>
      </c>
      <c r="BR869" s="38" t="s">
        <v>107</v>
      </c>
      <c r="BS869" s="38">
        <v>332404</v>
      </c>
      <c r="BT869" s="330">
        <v>0</v>
      </c>
      <c r="BU869" s="38">
        <v>5731110</v>
      </c>
      <c r="BV869" s="38" t="s">
        <v>107</v>
      </c>
      <c r="BW869" s="38" t="s">
        <v>107</v>
      </c>
      <c r="BX869" s="38" t="s">
        <v>107</v>
      </c>
      <c r="BY869" s="41" t="s">
        <v>114</v>
      </c>
      <c r="BZ869" s="41" t="s">
        <v>114</v>
      </c>
      <c r="CA869" s="41" t="s">
        <v>113</v>
      </c>
      <c r="CB869" s="41" t="s">
        <v>114</v>
      </c>
      <c r="CC869" s="41" t="s">
        <v>113</v>
      </c>
      <c r="CD869" s="41" t="s">
        <v>114</v>
      </c>
      <c r="CE869" s="41" t="s">
        <v>114</v>
      </c>
      <c r="CF869" s="42" t="s">
        <v>107</v>
      </c>
      <c r="CG869" s="28" t="s">
        <v>107</v>
      </c>
      <c r="CH869" s="28" t="s">
        <v>107</v>
      </c>
      <c r="CI869" s="28" t="s">
        <v>107</v>
      </c>
      <c r="CJ869" s="28" t="s">
        <v>107</v>
      </c>
      <c r="CK869" s="28" t="s">
        <v>107</v>
      </c>
      <c r="CL869" s="28" t="s">
        <v>107</v>
      </c>
      <c r="CM869" s="28" t="s">
        <v>107</v>
      </c>
      <c r="CN869" s="28" t="s">
        <v>107</v>
      </c>
      <c r="CO869" s="28" t="s">
        <v>107</v>
      </c>
      <c r="CP869" s="28" t="s">
        <v>107</v>
      </c>
      <c r="CQ869" s="28" t="s">
        <v>107</v>
      </c>
      <c r="CR869" s="28" t="s">
        <v>107</v>
      </c>
      <c r="CS869" s="28" t="s">
        <v>107</v>
      </c>
      <c r="CT869" s="28" t="s">
        <v>107</v>
      </c>
      <c r="CU869" s="332">
        <v>10452702</v>
      </c>
      <c r="CV869" s="384">
        <v>1</v>
      </c>
    </row>
    <row r="870" spans="1:100" ht="51">
      <c r="A870" s="28">
        <v>1130</v>
      </c>
      <c r="B870" s="29" t="s">
        <v>183</v>
      </c>
      <c r="C870" s="187" t="s">
        <v>0</v>
      </c>
      <c r="D870" s="29" t="s">
        <v>665</v>
      </c>
      <c r="E870" s="42" t="s">
        <v>666</v>
      </c>
      <c r="F870" s="42" t="s">
        <v>346</v>
      </c>
      <c r="G870" s="29" t="s">
        <v>2304</v>
      </c>
      <c r="H870" s="42" t="s">
        <v>400</v>
      </c>
      <c r="I870" s="43">
        <v>3021105</v>
      </c>
      <c r="J870" s="70" t="s">
        <v>2392</v>
      </c>
      <c r="K870" s="63" t="s">
        <v>674</v>
      </c>
      <c r="L870" s="54">
        <v>168</v>
      </c>
      <c r="M870" s="33" t="s">
        <v>107</v>
      </c>
      <c r="N870" s="50">
        <v>229000000</v>
      </c>
      <c r="O870" s="28" t="s">
        <v>346</v>
      </c>
      <c r="P870" s="28" t="s">
        <v>130</v>
      </c>
      <c r="Q870" s="28" t="s">
        <v>360</v>
      </c>
      <c r="R870" s="28" t="s">
        <v>107</v>
      </c>
      <c r="S870" s="28" t="s">
        <v>107</v>
      </c>
      <c r="T870" s="42" t="s">
        <v>107</v>
      </c>
      <c r="U870" s="28" t="s">
        <v>107</v>
      </c>
      <c r="V870" s="28" t="s">
        <v>107</v>
      </c>
      <c r="W870" s="28" t="str">
        <f t="shared" si="13"/>
        <v>N.A.</v>
      </c>
      <c r="X870" s="57" t="s">
        <v>2413</v>
      </c>
      <c r="Y870" s="207">
        <v>2.1999999999999999E-2</v>
      </c>
      <c r="Z870" s="207">
        <v>2.5999999999999999E-2</v>
      </c>
      <c r="AA870" s="207">
        <v>3.1E-2</v>
      </c>
      <c r="AB870" s="207">
        <v>3.2000000000000001E-2</v>
      </c>
      <c r="AC870" s="207">
        <v>3.3000000000000002E-2</v>
      </c>
      <c r="AD870" s="207">
        <v>3.4000000000000002E-2</v>
      </c>
      <c r="AE870" s="28" t="s">
        <v>113</v>
      </c>
      <c r="AF870" s="28" t="s">
        <v>173</v>
      </c>
      <c r="AG870" s="28" t="s">
        <v>173</v>
      </c>
      <c r="AH870" s="37">
        <v>0.05</v>
      </c>
      <c r="AI870" s="38">
        <v>8143842</v>
      </c>
      <c r="AJ870" s="38">
        <v>206320</v>
      </c>
      <c r="AK870" s="38">
        <v>745044</v>
      </c>
      <c r="AL870" s="38">
        <v>4103475</v>
      </c>
      <c r="AM870" s="38">
        <v>1375466</v>
      </c>
      <c r="AN870" s="38">
        <v>7908932</v>
      </c>
      <c r="AO870" s="38">
        <v>0</v>
      </c>
      <c r="AP870" s="38">
        <v>745044</v>
      </c>
      <c r="AQ870" s="38">
        <v>45849</v>
      </c>
      <c r="AR870" s="38">
        <v>343867</v>
      </c>
      <c r="AS870" s="38" t="s">
        <v>107</v>
      </c>
      <c r="AT870" s="38" t="s">
        <v>107</v>
      </c>
      <c r="AU870" s="38">
        <v>0</v>
      </c>
      <c r="AV870" s="38">
        <v>0</v>
      </c>
      <c r="AW870" s="38">
        <v>1260844</v>
      </c>
      <c r="AX870" s="38">
        <v>2177822</v>
      </c>
      <c r="AY870" s="38">
        <v>2177822</v>
      </c>
      <c r="AZ870" s="38">
        <v>2739471</v>
      </c>
      <c r="BA870" s="38" t="s">
        <v>107</v>
      </c>
      <c r="BB870" s="38">
        <v>0</v>
      </c>
      <c r="BC870" s="38">
        <v>1547400</v>
      </c>
      <c r="BD870" s="38">
        <v>802355</v>
      </c>
      <c r="BE870" s="38">
        <v>1203533</v>
      </c>
      <c r="BF870" s="38" t="s">
        <v>107</v>
      </c>
      <c r="BG870" s="38">
        <v>2968715</v>
      </c>
      <c r="BH870" s="38">
        <v>67627</v>
      </c>
      <c r="BI870" s="38">
        <v>3334500</v>
      </c>
      <c r="BJ870" s="38">
        <v>561649</v>
      </c>
      <c r="BK870" s="38">
        <v>1134760</v>
      </c>
      <c r="BL870" s="38" t="s">
        <v>107</v>
      </c>
      <c r="BM870" s="38">
        <v>1031600</v>
      </c>
      <c r="BN870" s="38" t="s">
        <v>107</v>
      </c>
      <c r="BO870" s="38">
        <v>102014</v>
      </c>
      <c r="BP870" s="38">
        <v>1364004</v>
      </c>
      <c r="BQ870" s="38">
        <v>7908932</v>
      </c>
      <c r="BR870" s="38" t="s">
        <v>107</v>
      </c>
      <c r="BS870" s="38">
        <v>332404</v>
      </c>
      <c r="BT870" s="330">
        <v>0</v>
      </c>
      <c r="BU870" s="38">
        <v>5731110</v>
      </c>
      <c r="BV870" s="38" t="s">
        <v>107</v>
      </c>
      <c r="BW870" s="38" t="s">
        <v>107</v>
      </c>
      <c r="BX870" s="38" t="s">
        <v>107</v>
      </c>
      <c r="BY870" s="41" t="s">
        <v>114</v>
      </c>
      <c r="BZ870" s="41" t="s">
        <v>114</v>
      </c>
      <c r="CA870" s="41" t="s">
        <v>113</v>
      </c>
      <c r="CB870" s="41" t="s">
        <v>114</v>
      </c>
      <c r="CC870" s="41" t="s">
        <v>113</v>
      </c>
      <c r="CD870" s="41" t="s">
        <v>114</v>
      </c>
      <c r="CE870" s="41" t="s">
        <v>114</v>
      </c>
      <c r="CF870" s="42" t="s">
        <v>107</v>
      </c>
      <c r="CG870" s="28" t="s">
        <v>107</v>
      </c>
      <c r="CH870" s="28" t="s">
        <v>107</v>
      </c>
      <c r="CI870" s="28" t="s">
        <v>107</v>
      </c>
      <c r="CJ870" s="28" t="s">
        <v>107</v>
      </c>
      <c r="CK870" s="28" t="s">
        <v>107</v>
      </c>
      <c r="CL870" s="28" t="s">
        <v>107</v>
      </c>
      <c r="CM870" s="28" t="s">
        <v>107</v>
      </c>
      <c r="CN870" s="28" t="s">
        <v>107</v>
      </c>
      <c r="CO870" s="28" t="s">
        <v>107</v>
      </c>
      <c r="CP870" s="28" t="s">
        <v>107</v>
      </c>
      <c r="CQ870" s="28" t="s">
        <v>107</v>
      </c>
      <c r="CR870" s="28" t="s">
        <v>107</v>
      </c>
      <c r="CS870" s="28" t="s">
        <v>107</v>
      </c>
      <c r="CT870" s="28" t="s">
        <v>107</v>
      </c>
      <c r="CU870" s="332">
        <v>10452702</v>
      </c>
      <c r="CV870" s="384">
        <v>1</v>
      </c>
    </row>
    <row r="871" spans="1:100" ht="51">
      <c r="A871" s="28">
        <v>1131</v>
      </c>
      <c r="B871" s="29" t="s">
        <v>183</v>
      </c>
      <c r="C871" s="187" t="s">
        <v>0</v>
      </c>
      <c r="D871" s="29" t="s">
        <v>337</v>
      </c>
      <c r="E871" s="42" t="s">
        <v>982</v>
      </c>
      <c r="F871" s="42" t="s">
        <v>107</v>
      </c>
      <c r="G871" s="29" t="s">
        <v>2305</v>
      </c>
      <c r="H871" s="28" t="s">
        <v>2301</v>
      </c>
      <c r="I871" s="134">
        <v>4606152</v>
      </c>
      <c r="J871" s="70" t="s">
        <v>2393</v>
      </c>
      <c r="K871" s="63" t="s">
        <v>369</v>
      </c>
      <c r="L871" s="54">
        <v>155</v>
      </c>
      <c r="M871" s="33">
        <v>5</v>
      </c>
      <c r="N871" s="280">
        <v>166000000</v>
      </c>
      <c r="O871" s="28" t="s">
        <v>982</v>
      </c>
      <c r="P871" s="28" t="s">
        <v>130</v>
      </c>
      <c r="Q871" s="28" t="s">
        <v>112</v>
      </c>
      <c r="R871" s="28" t="s">
        <v>107</v>
      </c>
      <c r="S871" s="28" t="s">
        <v>107</v>
      </c>
      <c r="T871" s="42" t="s">
        <v>107</v>
      </c>
      <c r="U871" s="28" t="s">
        <v>107</v>
      </c>
      <c r="V871" s="28" t="s">
        <v>107</v>
      </c>
      <c r="W871" s="28" t="str">
        <f t="shared" si="13"/>
        <v>N.A.</v>
      </c>
      <c r="X871" s="66" t="s">
        <v>2414</v>
      </c>
      <c r="Y871" s="206">
        <v>2.1999999999999999E-2</v>
      </c>
      <c r="Z871" s="206">
        <v>2.5999999999999999E-2</v>
      </c>
      <c r="AA871" s="206">
        <v>3.1E-2</v>
      </c>
      <c r="AB871" s="206">
        <v>3.2000000000000001E-2</v>
      </c>
      <c r="AC871" s="206">
        <v>3.3000000000000002E-2</v>
      </c>
      <c r="AD871" s="206">
        <v>3.4000000000000002E-2</v>
      </c>
      <c r="AE871" s="107" t="s">
        <v>176</v>
      </c>
      <c r="AF871" s="107" t="s">
        <v>173</v>
      </c>
      <c r="AG871" s="107" t="s">
        <v>173</v>
      </c>
      <c r="AH871" s="281">
        <v>0.05</v>
      </c>
      <c r="AI871" s="38">
        <v>8143842</v>
      </c>
      <c r="AJ871" s="38">
        <v>206320</v>
      </c>
      <c r="AK871" s="38">
        <v>745044</v>
      </c>
      <c r="AL871" s="38">
        <v>0</v>
      </c>
      <c r="AM871" s="38">
        <v>0</v>
      </c>
      <c r="AN871" s="38">
        <v>7908932</v>
      </c>
      <c r="AO871" s="38">
        <v>0</v>
      </c>
      <c r="AP871" s="38">
        <v>745044</v>
      </c>
      <c r="AQ871" s="38">
        <v>45849</v>
      </c>
      <c r="AR871" s="38">
        <v>343867</v>
      </c>
      <c r="AS871" s="38">
        <v>0</v>
      </c>
      <c r="AT871" s="38">
        <v>0</v>
      </c>
      <c r="AU871" s="38">
        <v>0</v>
      </c>
      <c r="AV871" s="38">
        <v>0</v>
      </c>
      <c r="AW871" s="38">
        <v>0</v>
      </c>
      <c r="AX871" s="38">
        <v>2177822</v>
      </c>
      <c r="AY871" s="38" t="s">
        <v>107</v>
      </c>
      <c r="AZ871" s="38">
        <v>2739471</v>
      </c>
      <c r="BA871" s="38" t="s">
        <v>107</v>
      </c>
      <c r="BB871" s="38">
        <v>0</v>
      </c>
      <c r="BC871" s="38">
        <v>1547400</v>
      </c>
      <c r="BD871" s="38">
        <v>802355</v>
      </c>
      <c r="BE871" s="38">
        <v>1203533</v>
      </c>
      <c r="BF871" s="38" t="s">
        <v>107</v>
      </c>
      <c r="BG871" s="38">
        <v>2968715</v>
      </c>
      <c r="BH871" s="38">
        <v>67627</v>
      </c>
      <c r="BI871" s="38">
        <v>3334500</v>
      </c>
      <c r="BJ871" s="38">
        <v>561649</v>
      </c>
      <c r="BK871" s="38">
        <v>0</v>
      </c>
      <c r="BL871" s="38">
        <v>0</v>
      </c>
      <c r="BM871" s="38" t="s">
        <v>107</v>
      </c>
      <c r="BN871" s="38" t="s">
        <v>107</v>
      </c>
      <c r="BO871" s="38">
        <v>102014</v>
      </c>
      <c r="BP871" s="38" t="s">
        <v>107</v>
      </c>
      <c r="BQ871" s="38" t="s">
        <v>107</v>
      </c>
      <c r="BR871" s="38" t="s">
        <v>107</v>
      </c>
      <c r="BS871" s="38">
        <v>332404</v>
      </c>
      <c r="BT871" s="330">
        <v>0</v>
      </c>
      <c r="BU871" s="38">
        <v>0</v>
      </c>
      <c r="BV871" s="38" t="s">
        <v>107</v>
      </c>
      <c r="BW871" s="38" t="s">
        <v>107</v>
      </c>
      <c r="BX871" s="38" t="s">
        <v>107</v>
      </c>
      <c r="BY871" s="41" t="s">
        <v>114</v>
      </c>
      <c r="BZ871" s="41" t="s">
        <v>114</v>
      </c>
      <c r="CA871" s="41" t="s">
        <v>113</v>
      </c>
      <c r="CB871" s="41" t="s">
        <v>114</v>
      </c>
      <c r="CC871" s="41" t="s">
        <v>113</v>
      </c>
      <c r="CD871" s="41" t="s">
        <v>114</v>
      </c>
      <c r="CE871" s="41" t="s">
        <v>114</v>
      </c>
      <c r="CF871" s="42" t="s">
        <v>107</v>
      </c>
      <c r="CG871" s="28" t="s">
        <v>107</v>
      </c>
      <c r="CH871" s="28" t="s">
        <v>107</v>
      </c>
      <c r="CI871" s="28" t="s">
        <v>107</v>
      </c>
      <c r="CJ871" s="28" t="s">
        <v>107</v>
      </c>
      <c r="CK871" s="28" t="s">
        <v>107</v>
      </c>
      <c r="CL871" s="28" t="s">
        <v>107</v>
      </c>
      <c r="CM871" s="28" t="s">
        <v>107</v>
      </c>
      <c r="CN871" s="28" t="s">
        <v>107</v>
      </c>
      <c r="CO871" s="28" t="s">
        <v>107</v>
      </c>
      <c r="CP871" s="28" t="s">
        <v>107</v>
      </c>
      <c r="CQ871" s="28" t="s">
        <v>107</v>
      </c>
      <c r="CR871" s="28" t="s">
        <v>107</v>
      </c>
      <c r="CS871" s="28" t="s">
        <v>107</v>
      </c>
      <c r="CT871" s="28" t="s">
        <v>107</v>
      </c>
      <c r="CU871" s="332">
        <v>10200340</v>
      </c>
      <c r="CV871" s="384">
        <v>1</v>
      </c>
    </row>
    <row r="872" spans="1:100" ht="51">
      <c r="A872" s="28">
        <v>1132</v>
      </c>
      <c r="B872" s="29" t="s">
        <v>183</v>
      </c>
      <c r="C872" s="187" t="s">
        <v>0</v>
      </c>
      <c r="D872" s="66" t="s">
        <v>105</v>
      </c>
      <c r="E872" s="42" t="s">
        <v>2380</v>
      </c>
      <c r="F872" s="42" t="s">
        <v>107</v>
      </c>
      <c r="G872" s="29" t="s">
        <v>2306</v>
      </c>
      <c r="H872" s="28" t="s">
        <v>2301</v>
      </c>
      <c r="I872" s="134">
        <v>4601328</v>
      </c>
      <c r="J872" s="70" t="s">
        <v>2394</v>
      </c>
      <c r="K872" s="63" t="s">
        <v>127</v>
      </c>
      <c r="L872" s="269">
        <v>121</v>
      </c>
      <c r="M872" s="107">
        <v>4</v>
      </c>
      <c r="N872" s="280">
        <v>81000000</v>
      </c>
      <c r="O872" s="28" t="s">
        <v>338</v>
      </c>
      <c r="P872" s="28" t="s">
        <v>2415</v>
      </c>
      <c r="Q872" s="28" t="s">
        <v>112</v>
      </c>
      <c r="R872" s="28" t="s">
        <v>107</v>
      </c>
      <c r="S872" s="28" t="s">
        <v>107</v>
      </c>
      <c r="T872" s="42" t="s">
        <v>107</v>
      </c>
      <c r="U872" s="28" t="s">
        <v>107</v>
      </c>
      <c r="V872" s="28" t="s">
        <v>107</v>
      </c>
      <c r="W872" s="28" t="str">
        <f t="shared" si="13"/>
        <v>N.A.</v>
      </c>
      <c r="X872" s="66" t="s">
        <v>2413</v>
      </c>
      <c r="Y872" s="207">
        <v>3.2000000000000001E-2</v>
      </c>
      <c r="Z872" s="207">
        <v>3.5999999999999997E-2</v>
      </c>
      <c r="AA872" s="207">
        <v>3.6999999999999998E-2</v>
      </c>
      <c r="AB872" s="207">
        <v>3.9E-2</v>
      </c>
      <c r="AC872" s="207">
        <v>4.1000000000000002E-2</v>
      </c>
      <c r="AD872" s="207">
        <v>4.2000000000000003E-2</v>
      </c>
      <c r="AE872" s="66" t="s">
        <v>173</v>
      </c>
      <c r="AF872" s="28" t="s">
        <v>173</v>
      </c>
      <c r="AG872" s="28" t="s">
        <v>173</v>
      </c>
      <c r="AH872" s="37">
        <v>0.05</v>
      </c>
      <c r="AI872" s="38">
        <v>8143842</v>
      </c>
      <c r="AJ872" s="38">
        <v>206320</v>
      </c>
      <c r="AK872" s="38">
        <v>745044</v>
      </c>
      <c r="AL872" s="38">
        <v>0</v>
      </c>
      <c r="AM872" s="38">
        <v>0</v>
      </c>
      <c r="AN872" s="38">
        <v>7908932</v>
      </c>
      <c r="AO872" s="38">
        <v>0</v>
      </c>
      <c r="AP872" s="38">
        <v>745044</v>
      </c>
      <c r="AQ872" s="38">
        <v>45849</v>
      </c>
      <c r="AR872" s="38">
        <v>343867</v>
      </c>
      <c r="AS872" s="38">
        <v>0</v>
      </c>
      <c r="AT872" s="38">
        <v>0</v>
      </c>
      <c r="AU872" s="38">
        <v>0</v>
      </c>
      <c r="AV872" s="38">
        <v>0</v>
      </c>
      <c r="AW872" s="38">
        <v>0</v>
      </c>
      <c r="AX872" s="38">
        <v>2177822</v>
      </c>
      <c r="AY872" s="38">
        <v>0</v>
      </c>
      <c r="AZ872" s="38">
        <v>2739471</v>
      </c>
      <c r="BA872" s="38" t="s">
        <v>107</v>
      </c>
      <c r="BB872" s="38">
        <v>0</v>
      </c>
      <c r="BC872" s="38">
        <v>1547400</v>
      </c>
      <c r="BD872" s="38">
        <v>802355</v>
      </c>
      <c r="BE872" s="38">
        <v>1203533</v>
      </c>
      <c r="BF872" s="38">
        <v>0</v>
      </c>
      <c r="BG872" s="38">
        <v>2968715</v>
      </c>
      <c r="BH872" s="38">
        <v>67627</v>
      </c>
      <c r="BI872" s="38">
        <v>3334500</v>
      </c>
      <c r="BJ872" s="38">
        <v>561649</v>
      </c>
      <c r="BK872" s="38">
        <v>0</v>
      </c>
      <c r="BL872" s="38">
        <v>0</v>
      </c>
      <c r="BM872" s="38" t="s">
        <v>107</v>
      </c>
      <c r="BN872" s="38" t="s">
        <v>107</v>
      </c>
      <c r="BO872" s="38">
        <v>102014</v>
      </c>
      <c r="BP872" s="38">
        <v>0</v>
      </c>
      <c r="BQ872" s="38">
        <v>0</v>
      </c>
      <c r="BR872" s="38" t="s">
        <v>107</v>
      </c>
      <c r="BS872" s="38">
        <v>332404</v>
      </c>
      <c r="BT872" s="330">
        <v>0</v>
      </c>
      <c r="BU872" s="38">
        <v>0</v>
      </c>
      <c r="BV872" s="38">
        <v>0</v>
      </c>
      <c r="BW872" s="38">
        <v>0</v>
      </c>
      <c r="BX872" s="38">
        <v>0</v>
      </c>
      <c r="BY872" s="66" t="s">
        <v>176</v>
      </c>
      <c r="BZ872" s="66" t="s">
        <v>176</v>
      </c>
      <c r="CA872" s="66" t="s">
        <v>176</v>
      </c>
      <c r="CB872" s="66" t="s">
        <v>176</v>
      </c>
      <c r="CC872" s="66" t="s">
        <v>113</v>
      </c>
      <c r="CD872" s="41" t="s">
        <v>114</v>
      </c>
      <c r="CE872" s="41" t="s">
        <v>114</v>
      </c>
      <c r="CF872" s="42" t="s">
        <v>107</v>
      </c>
      <c r="CG872" s="28" t="s">
        <v>107</v>
      </c>
      <c r="CH872" s="28" t="s">
        <v>107</v>
      </c>
      <c r="CI872" s="28" t="s">
        <v>107</v>
      </c>
      <c r="CJ872" s="28" t="s">
        <v>107</v>
      </c>
      <c r="CK872" s="28" t="s">
        <v>107</v>
      </c>
      <c r="CL872" s="28" t="s">
        <v>107</v>
      </c>
      <c r="CM872" s="28" t="s">
        <v>107</v>
      </c>
      <c r="CN872" s="28" t="s">
        <v>107</v>
      </c>
      <c r="CO872" s="28" t="s">
        <v>107</v>
      </c>
      <c r="CP872" s="28" t="s">
        <v>107</v>
      </c>
      <c r="CQ872" s="28" t="s">
        <v>107</v>
      </c>
      <c r="CR872" s="28" t="s">
        <v>107</v>
      </c>
      <c r="CS872" s="28" t="s">
        <v>107</v>
      </c>
      <c r="CT872" s="28" t="s">
        <v>107</v>
      </c>
      <c r="CU872" s="332">
        <v>12527385</v>
      </c>
      <c r="CV872" s="384">
        <v>1</v>
      </c>
    </row>
    <row r="873" spans="1:100" ht="51">
      <c r="A873" s="28">
        <v>1133</v>
      </c>
      <c r="B873" s="29" t="s">
        <v>183</v>
      </c>
      <c r="C873" s="187" t="s">
        <v>0</v>
      </c>
      <c r="D873" s="66" t="s">
        <v>105</v>
      </c>
      <c r="E873" s="42" t="s">
        <v>2380</v>
      </c>
      <c r="F873" s="42" t="s">
        <v>107</v>
      </c>
      <c r="G873" s="29" t="s">
        <v>2307</v>
      </c>
      <c r="H873" s="28" t="s">
        <v>2301</v>
      </c>
      <c r="I873" s="134">
        <v>4601327</v>
      </c>
      <c r="J873" s="70" t="s">
        <v>2395</v>
      </c>
      <c r="K873" s="63" t="s">
        <v>127</v>
      </c>
      <c r="L873" s="269">
        <v>121</v>
      </c>
      <c r="M873" s="107">
        <v>4</v>
      </c>
      <c r="N873" s="280">
        <v>90000000</v>
      </c>
      <c r="O873" s="28" t="s">
        <v>338</v>
      </c>
      <c r="P873" s="28" t="s">
        <v>130</v>
      </c>
      <c r="Q873" s="28" t="s">
        <v>112</v>
      </c>
      <c r="R873" s="28" t="s">
        <v>107</v>
      </c>
      <c r="S873" s="28" t="s">
        <v>107</v>
      </c>
      <c r="T873" s="42" t="s">
        <v>107</v>
      </c>
      <c r="U873" s="28" t="s">
        <v>107</v>
      </c>
      <c r="V873" s="28" t="s">
        <v>107</v>
      </c>
      <c r="W873" s="28" t="str">
        <f t="shared" si="13"/>
        <v>N.A.</v>
      </c>
      <c r="X873" s="66" t="s">
        <v>2413</v>
      </c>
      <c r="Y873" s="207">
        <v>3.2000000000000001E-2</v>
      </c>
      <c r="Z873" s="207">
        <v>3.5999999999999997E-2</v>
      </c>
      <c r="AA873" s="207">
        <v>3.6999999999999998E-2</v>
      </c>
      <c r="AB873" s="207">
        <v>3.9E-2</v>
      </c>
      <c r="AC873" s="207">
        <v>4.1000000000000002E-2</v>
      </c>
      <c r="AD873" s="207">
        <v>4.2000000000000003E-2</v>
      </c>
      <c r="AE873" s="66" t="s">
        <v>173</v>
      </c>
      <c r="AF873" s="28" t="s">
        <v>173</v>
      </c>
      <c r="AG873" s="28" t="s">
        <v>173</v>
      </c>
      <c r="AH873" s="37">
        <v>0.05</v>
      </c>
      <c r="AI873" s="38">
        <v>8143842</v>
      </c>
      <c r="AJ873" s="38">
        <v>206320</v>
      </c>
      <c r="AK873" s="38">
        <v>745044</v>
      </c>
      <c r="AL873" s="38">
        <v>0</v>
      </c>
      <c r="AM873" s="38">
        <v>0</v>
      </c>
      <c r="AN873" s="38">
        <v>7908932</v>
      </c>
      <c r="AO873" s="38">
        <v>0</v>
      </c>
      <c r="AP873" s="38">
        <v>745044</v>
      </c>
      <c r="AQ873" s="38">
        <v>45849</v>
      </c>
      <c r="AR873" s="38">
        <v>343867</v>
      </c>
      <c r="AS873" s="38">
        <v>0</v>
      </c>
      <c r="AT873" s="38">
        <v>0</v>
      </c>
      <c r="AU873" s="38">
        <v>0</v>
      </c>
      <c r="AV873" s="38">
        <v>0</v>
      </c>
      <c r="AW873" s="38">
        <v>0</v>
      </c>
      <c r="AX873" s="38">
        <v>2177822</v>
      </c>
      <c r="AY873" s="38">
        <v>0</v>
      </c>
      <c r="AZ873" s="38">
        <v>2739471</v>
      </c>
      <c r="BA873" s="38" t="s">
        <v>107</v>
      </c>
      <c r="BB873" s="38">
        <v>0</v>
      </c>
      <c r="BC873" s="38">
        <v>1547400</v>
      </c>
      <c r="BD873" s="38">
        <v>802355</v>
      </c>
      <c r="BE873" s="38">
        <v>1203533</v>
      </c>
      <c r="BF873" s="38">
        <v>0</v>
      </c>
      <c r="BG873" s="38">
        <v>2968715</v>
      </c>
      <c r="BH873" s="38">
        <v>67627</v>
      </c>
      <c r="BI873" s="38">
        <v>3334500</v>
      </c>
      <c r="BJ873" s="38">
        <v>561649</v>
      </c>
      <c r="BK873" s="38">
        <v>0</v>
      </c>
      <c r="BL873" s="38">
        <v>0</v>
      </c>
      <c r="BM873" s="38" t="s">
        <v>107</v>
      </c>
      <c r="BN873" s="38" t="s">
        <v>107</v>
      </c>
      <c r="BO873" s="38">
        <v>102014</v>
      </c>
      <c r="BP873" s="38">
        <v>0</v>
      </c>
      <c r="BQ873" s="38">
        <v>0</v>
      </c>
      <c r="BR873" s="38" t="s">
        <v>107</v>
      </c>
      <c r="BS873" s="38">
        <v>332404</v>
      </c>
      <c r="BT873" s="330">
        <v>0</v>
      </c>
      <c r="BU873" s="38">
        <v>0</v>
      </c>
      <c r="BV873" s="38">
        <v>0</v>
      </c>
      <c r="BW873" s="38">
        <v>0</v>
      </c>
      <c r="BX873" s="38">
        <v>0</v>
      </c>
      <c r="BY873" s="66" t="s">
        <v>176</v>
      </c>
      <c r="BZ873" s="66" t="s">
        <v>176</v>
      </c>
      <c r="CA873" s="66" t="s">
        <v>176</v>
      </c>
      <c r="CB873" s="66" t="s">
        <v>176</v>
      </c>
      <c r="CC873" s="66" t="s">
        <v>113</v>
      </c>
      <c r="CD873" s="41" t="s">
        <v>114</v>
      </c>
      <c r="CE873" s="41" t="s">
        <v>114</v>
      </c>
      <c r="CF873" s="42" t="s">
        <v>107</v>
      </c>
      <c r="CG873" s="28" t="s">
        <v>107</v>
      </c>
      <c r="CH873" s="28" t="s">
        <v>107</v>
      </c>
      <c r="CI873" s="28" t="s">
        <v>107</v>
      </c>
      <c r="CJ873" s="28" t="s">
        <v>107</v>
      </c>
      <c r="CK873" s="28" t="s">
        <v>107</v>
      </c>
      <c r="CL873" s="28" t="s">
        <v>107</v>
      </c>
      <c r="CM873" s="28" t="s">
        <v>107</v>
      </c>
      <c r="CN873" s="28" t="s">
        <v>107</v>
      </c>
      <c r="CO873" s="28" t="s">
        <v>107</v>
      </c>
      <c r="CP873" s="28" t="s">
        <v>107</v>
      </c>
      <c r="CQ873" s="28" t="s">
        <v>107</v>
      </c>
      <c r="CR873" s="28" t="s">
        <v>107</v>
      </c>
      <c r="CS873" s="28" t="s">
        <v>107</v>
      </c>
      <c r="CT873" s="28" t="s">
        <v>107</v>
      </c>
      <c r="CU873" s="332">
        <v>12527385</v>
      </c>
      <c r="CV873" s="384">
        <v>1</v>
      </c>
    </row>
    <row r="874" spans="1:100" ht="51">
      <c r="A874" s="28">
        <v>1134</v>
      </c>
      <c r="B874" s="29" t="s">
        <v>183</v>
      </c>
      <c r="C874" s="187" t="s">
        <v>0</v>
      </c>
      <c r="D874" s="66" t="s">
        <v>105</v>
      </c>
      <c r="E874" s="42" t="s">
        <v>2380</v>
      </c>
      <c r="F874" s="42" t="s">
        <v>107</v>
      </c>
      <c r="G874" s="29" t="s">
        <v>2308</v>
      </c>
      <c r="H874" s="28" t="s">
        <v>2301</v>
      </c>
      <c r="I874" s="279">
        <v>4601329</v>
      </c>
      <c r="J874" s="70" t="s">
        <v>2396</v>
      </c>
      <c r="K874" s="63" t="s">
        <v>127</v>
      </c>
      <c r="L874" s="269">
        <v>121</v>
      </c>
      <c r="M874" s="107">
        <v>4</v>
      </c>
      <c r="N874" s="280">
        <v>98000000</v>
      </c>
      <c r="O874" s="28" t="s">
        <v>338</v>
      </c>
      <c r="P874" s="28" t="s">
        <v>130</v>
      </c>
      <c r="Q874" s="28" t="s">
        <v>112</v>
      </c>
      <c r="R874" s="28" t="s">
        <v>107</v>
      </c>
      <c r="S874" s="28" t="s">
        <v>107</v>
      </c>
      <c r="T874" s="42" t="s">
        <v>107</v>
      </c>
      <c r="U874" s="28" t="s">
        <v>107</v>
      </c>
      <c r="V874" s="28" t="s">
        <v>107</v>
      </c>
      <c r="W874" s="28" t="str">
        <f t="shared" si="13"/>
        <v>N.A.</v>
      </c>
      <c r="X874" s="66" t="s">
        <v>2414</v>
      </c>
      <c r="Y874" s="207">
        <v>3.2000000000000001E-2</v>
      </c>
      <c r="Z874" s="207">
        <v>3.5999999999999997E-2</v>
      </c>
      <c r="AA874" s="207">
        <v>3.6999999999999998E-2</v>
      </c>
      <c r="AB874" s="207">
        <v>3.9E-2</v>
      </c>
      <c r="AC874" s="207">
        <v>4.1000000000000002E-2</v>
      </c>
      <c r="AD874" s="207">
        <v>4.2000000000000003E-2</v>
      </c>
      <c r="AE874" s="66" t="s">
        <v>173</v>
      </c>
      <c r="AF874" s="107" t="s">
        <v>173</v>
      </c>
      <c r="AG874" s="107" t="s">
        <v>173</v>
      </c>
      <c r="AH874" s="281">
        <v>0.05</v>
      </c>
      <c r="AI874" s="38">
        <v>8143842</v>
      </c>
      <c r="AJ874" s="38">
        <v>206320</v>
      </c>
      <c r="AK874" s="38">
        <v>745044</v>
      </c>
      <c r="AL874" s="38">
        <v>0</v>
      </c>
      <c r="AM874" s="38">
        <v>0</v>
      </c>
      <c r="AN874" s="38">
        <v>7908932</v>
      </c>
      <c r="AO874" s="38">
        <v>0</v>
      </c>
      <c r="AP874" s="38">
        <v>745044</v>
      </c>
      <c r="AQ874" s="38">
        <v>45849</v>
      </c>
      <c r="AR874" s="38">
        <v>343867</v>
      </c>
      <c r="AS874" s="38">
        <v>0</v>
      </c>
      <c r="AT874" s="38">
        <v>0</v>
      </c>
      <c r="AU874" s="38">
        <v>0</v>
      </c>
      <c r="AV874" s="38">
        <v>0</v>
      </c>
      <c r="AW874" s="38">
        <v>0</v>
      </c>
      <c r="AX874" s="38">
        <v>2177822</v>
      </c>
      <c r="AY874" s="38">
        <v>0</v>
      </c>
      <c r="AZ874" s="38">
        <v>2739471</v>
      </c>
      <c r="BA874" s="38" t="s">
        <v>107</v>
      </c>
      <c r="BB874" s="38">
        <v>0</v>
      </c>
      <c r="BC874" s="38">
        <v>1547400</v>
      </c>
      <c r="BD874" s="38">
        <v>802355</v>
      </c>
      <c r="BE874" s="38">
        <v>1203533</v>
      </c>
      <c r="BF874" s="38">
        <v>0</v>
      </c>
      <c r="BG874" s="38">
        <v>2968715</v>
      </c>
      <c r="BH874" s="38">
        <v>67627</v>
      </c>
      <c r="BI874" s="38">
        <v>3334500</v>
      </c>
      <c r="BJ874" s="38">
        <v>561649</v>
      </c>
      <c r="BK874" s="38">
        <v>0</v>
      </c>
      <c r="BL874" s="38">
        <v>0</v>
      </c>
      <c r="BM874" s="38" t="s">
        <v>107</v>
      </c>
      <c r="BN874" s="38" t="s">
        <v>107</v>
      </c>
      <c r="BO874" s="38">
        <v>102014</v>
      </c>
      <c r="BP874" s="38">
        <v>0</v>
      </c>
      <c r="BQ874" s="38">
        <v>0</v>
      </c>
      <c r="BR874" s="38" t="s">
        <v>107</v>
      </c>
      <c r="BS874" s="38">
        <v>332404</v>
      </c>
      <c r="BT874" s="330">
        <v>0</v>
      </c>
      <c r="BU874" s="38">
        <v>0</v>
      </c>
      <c r="BV874" s="38">
        <v>0</v>
      </c>
      <c r="BW874" s="38">
        <v>0</v>
      </c>
      <c r="BX874" s="38">
        <v>0</v>
      </c>
      <c r="BY874" s="66" t="s">
        <v>176</v>
      </c>
      <c r="BZ874" s="66" t="s">
        <v>176</v>
      </c>
      <c r="CA874" s="66" t="s">
        <v>176</v>
      </c>
      <c r="CB874" s="66" t="s">
        <v>176</v>
      </c>
      <c r="CC874" s="66" t="s">
        <v>113</v>
      </c>
      <c r="CD874" s="41" t="s">
        <v>114</v>
      </c>
      <c r="CE874" s="41" t="s">
        <v>114</v>
      </c>
      <c r="CF874" s="42" t="s">
        <v>107</v>
      </c>
      <c r="CG874" s="28" t="s">
        <v>107</v>
      </c>
      <c r="CH874" s="28" t="s">
        <v>107</v>
      </c>
      <c r="CI874" s="28" t="s">
        <v>107</v>
      </c>
      <c r="CJ874" s="28" t="s">
        <v>107</v>
      </c>
      <c r="CK874" s="28" t="s">
        <v>107</v>
      </c>
      <c r="CL874" s="28" t="s">
        <v>107</v>
      </c>
      <c r="CM874" s="28" t="s">
        <v>107</v>
      </c>
      <c r="CN874" s="28" t="s">
        <v>107</v>
      </c>
      <c r="CO874" s="28" t="s">
        <v>107</v>
      </c>
      <c r="CP874" s="28" t="s">
        <v>107</v>
      </c>
      <c r="CQ874" s="28" t="s">
        <v>107</v>
      </c>
      <c r="CR874" s="28" t="s">
        <v>107</v>
      </c>
      <c r="CS874" s="28" t="s">
        <v>107</v>
      </c>
      <c r="CT874" s="28" t="s">
        <v>107</v>
      </c>
      <c r="CU874" s="332">
        <v>12527385</v>
      </c>
      <c r="CV874" s="384">
        <v>1</v>
      </c>
    </row>
    <row r="875" spans="1:100" ht="51">
      <c r="A875" s="28">
        <v>1135</v>
      </c>
      <c r="B875" s="29" t="s">
        <v>183</v>
      </c>
      <c r="C875" s="187" t="s">
        <v>0</v>
      </c>
      <c r="D875" s="66" t="s">
        <v>105</v>
      </c>
      <c r="E875" s="42" t="s">
        <v>2380</v>
      </c>
      <c r="F875" s="42" t="s">
        <v>107</v>
      </c>
      <c r="G875" s="29" t="s">
        <v>2309</v>
      </c>
      <c r="H875" s="28" t="s">
        <v>2301</v>
      </c>
      <c r="I875" s="279">
        <v>4601330</v>
      </c>
      <c r="J875" s="70" t="s">
        <v>2397</v>
      </c>
      <c r="K875" s="63" t="s">
        <v>127</v>
      </c>
      <c r="L875" s="269">
        <v>121</v>
      </c>
      <c r="M875" s="107">
        <v>4</v>
      </c>
      <c r="N875" s="280">
        <v>105000000</v>
      </c>
      <c r="O875" s="28" t="s">
        <v>338</v>
      </c>
      <c r="P875" s="28" t="s">
        <v>130</v>
      </c>
      <c r="Q875" s="28" t="s">
        <v>112</v>
      </c>
      <c r="R875" s="28" t="s">
        <v>107</v>
      </c>
      <c r="S875" s="28" t="s">
        <v>107</v>
      </c>
      <c r="T875" s="42" t="s">
        <v>107</v>
      </c>
      <c r="U875" s="28" t="s">
        <v>107</v>
      </c>
      <c r="V875" s="28" t="s">
        <v>107</v>
      </c>
      <c r="W875" s="28" t="str">
        <f t="shared" si="13"/>
        <v>N.A.</v>
      </c>
      <c r="X875" s="66" t="s">
        <v>2414</v>
      </c>
      <c r="Y875" s="207">
        <v>3.2000000000000001E-2</v>
      </c>
      <c r="Z875" s="207">
        <v>3.5999999999999997E-2</v>
      </c>
      <c r="AA875" s="207">
        <v>3.6999999999999998E-2</v>
      </c>
      <c r="AB875" s="207">
        <v>3.9E-2</v>
      </c>
      <c r="AC875" s="207">
        <v>4.1000000000000002E-2</v>
      </c>
      <c r="AD875" s="207">
        <v>4.2000000000000003E-2</v>
      </c>
      <c r="AE875" s="66" t="s">
        <v>176</v>
      </c>
      <c r="AF875" s="28" t="s">
        <v>173</v>
      </c>
      <c r="AG875" s="28" t="s">
        <v>173</v>
      </c>
      <c r="AH875" s="37">
        <v>0.05</v>
      </c>
      <c r="AI875" s="38">
        <v>8143842</v>
      </c>
      <c r="AJ875" s="38">
        <v>206320</v>
      </c>
      <c r="AK875" s="38">
        <v>745044</v>
      </c>
      <c r="AL875" s="38">
        <v>0</v>
      </c>
      <c r="AM875" s="38">
        <v>0</v>
      </c>
      <c r="AN875" s="38">
        <v>7908932</v>
      </c>
      <c r="AO875" s="38">
        <v>0</v>
      </c>
      <c r="AP875" s="38">
        <v>745044</v>
      </c>
      <c r="AQ875" s="38">
        <v>45849</v>
      </c>
      <c r="AR875" s="38">
        <v>343867</v>
      </c>
      <c r="AS875" s="38">
        <v>0</v>
      </c>
      <c r="AT875" s="38">
        <v>0</v>
      </c>
      <c r="AU875" s="38">
        <v>0</v>
      </c>
      <c r="AV875" s="38">
        <v>0</v>
      </c>
      <c r="AW875" s="38">
        <v>0</v>
      </c>
      <c r="AX875" s="38">
        <v>2177822</v>
      </c>
      <c r="AY875" s="38">
        <v>0</v>
      </c>
      <c r="AZ875" s="38">
        <v>2739471</v>
      </c>
      <c r="BA875" s="38" t="s">
        <v>107</v>
      </c>
      <c r="BB875" s="38">
        <v>0</v>
      </c>
      <c r="BC875" s="38">
        <v>1547400</v>
      </c>
      <c r="BD875" s="38">
        <v>802355</v>
      </c>
      <c r="BE875" s="38">
        <v>1203533</v>
      </c>
      <c r="BF875" s="38">
        <v>0</v>
      </c>
      <c r="BG875" s="38">
        <v>2968715</v>
      </c>
      <c r="BH875" s="38">
        <v>67627</v>
      </c>
      <c r="BI875" s="38">
        <v>3334500</v>
      </c>
      <c r="BJ875" s="38">
        <v>561649</v>
      </c>
      <c r="BK875" s="38">
        <v>0</v>
      </c>
      <c r="BL875" s="38">
        <v>0</v>
      </c>
      <c r="BM875" s="38" t="s">
        <v>107</v>
      </c>
      <c r="BN875" s="38" t="s">
        <v>107</v>
      </c>
      <c r="BO875" s="38">
        <v>102014</v>
      </c>
      <c r="BP875" s="38">
        <v>0</v>
      </c>
      <c r="BQ875" s="38">
        <v>0</v>
      </c>
      <c r="BR875" s="38" t="s">
        <v>107</v>
      </c>
      <c r="BS875" s="38">
        <v>332404</v>
      </c>
      <c r="BT875" s="330">
        <v>0</v>
      </c>
      <c r="BU875" s="38">
        <v>0</v>
      </c>
      <c r="BV875" s="38">
        <v>0</v>
      </c>
      <c r="BW875" s="38">
        <v>0</v>
      </c>
      <c r="BX875" s="38">
        <v>0</v>
      </c>
      <c r="BY875" s="66" t="s">
        <v>176</v>
      </c>
      <c r="BZ875" s="66" t="s">
        <v>176</v>
      </c>
      <c r="CA875" s="66" t="s">
        <v>176</v>
      </c>
      <c r="CB875" s="66" t="s">
        <v>176</v>
      </c>
      <c r="CC875" s="66" t="s">
        <v>113</v>
      </c>
      <c r="CD875" s="41" t="s">
        <v>114</v>
      </c>
      <c r="CE875" s="41" t="s">
        <v>114</v>
      </c>
      <c r="CF875" s="42" t="s">
        <v>107</v>
      </c>
      <c r="CG875" s="28" t="s">
        <v>107</v>
      </c>
      <c r="CH875" s="28" t="s">
        <v>107</v>
      </c>
      <c r="CI875" s="28" t="s">
        <v>107</v>
      </c>
      <c r="CJ875" s="28" t="s">
        <v>107</v>
      </c>
      <c r="CK875" s="28" t="s">
        <v>107</v>
      </c>
      <c r="CL875" s="28" t="s">
        <v>107</v>
      </c>
      <c r="CM875" s="28" t="s">
        <v>107</v>
      </c>
      <c r="CN875" s="28" t="s">
        <v>107</v>
      </c>
      <c r="CO875" s="28" t="s">
        <v>107</v>
      </c>
      <c r="CP875" s="28" t="s">
        <v>107</v>
      </c>
      <c r="CQ875" s="28" t="s">
        <v>107</v>
      </c>
      <c r="CR875" s="28" t="s">
        <v>107</v>
      </c>
      <c r="CS875" s="28" t="s">
        <v>107</v>
      </c>
      <c r="CT875" s="28" t="s">
        <v>107</v>
      </c>
      <c r="CU875" s="332">
        <v>12527385</v>
      </c>
      <c r="CV875" s="384">
        <v>1</v>
      </c>
    </row>
    <row r="876" spans="1:100" ht="51">
      <c r="A876" s="28">
        <v>1136</v>
      </c>
      <c r="B876" s="29" t="s">
        <v>183</v>
      </c>
      <c r="C876" s="187" t="s">
        <v>0</v>
      </c>
      <c r="D876" s="29" t="s">
        <v>337</v>
      </c>
      <c r="E876" s="42" t="s">
        <v>107</v>
      </c>
      <c r="F876" s="42" t="s">
        <v>338</v>
      </c>
      <c r="G876" s="29" t="s">
        <v>2310</v>
      </c>
      <c r="H876" s="28" t="s">
        <v>2301</v>
      </c>
      <c r="I876" s="282"/>
      <c r="J876" s="70" t="s">
        <v>2398</v>
      </c>
      <c r="K876" s="63" t="s">
        <v>127</v>
      </c>
      <c r="L876" s="269">
        <v>121</v>
      </c>
      <c r="M876" s="107">
        <v>5</v>
      </c>
      <c r="N876" s="280">
        <v>0</v>
      </c>
      <c r="O876" s="28" t="s">
        <v>338</v>
      </c>
      <c r="P876" s="28" t="s">
        <v>130</v>
      </c>
      <c r="Q876" s="28" t="s">
        <v>112</v>
      </c>
      <c r="R876" s="28" t="s">
        <v>107</v>
      </c>
      <c r="S876" s="28" t="s">
        <v>107</v>
      </c>
      <c r="T876" s="42" t="s">
        <v>107</v>
      </c>
      <c r="U876" s="28" t="s">
        <v>107</v>
      </c>
      <c r="V876" s="28" t="s">
        <v>107</v>
      </c>
      <c r="W876" s="28" t="str">
        <f t="shared" si="13"/>
        <v>N.A.</v>
      </c>
      <c r="X876" s="66" t="s">
        <v>2413</v>
      </c>
      <c r="Y876" s="207">
        <v>3.2000000000000001E-2</v>
      </c>
      <c r="Z876" s="207">
        <v>3.5999999999999997E-2</v>
      </c>
      <c r="AA876" s="207">
        <v>3.6999999999999998E-2</v>
      </c>
      <c r="AB876" s="207">
        <v>3.9E-2</v>
      </c>
      <c r="AC876" s="207">
        <v>4.1000000000000002E-2</v>
      </c>
      <c r="AD876" s="207">
        <v>4.2000000000000003E-2</v>
      </c>
      <c r="AE876" s="66" t="s">
        <v>173</v>
      </c>
      <c r="AF876" s="28" t="s">
        <v>173</v>
      </c>
      <c r="AG876" s="28" t="s">
        <v>173</v>
      </c>
      <c r="AH876" s="37">
        <v>0.05</v>
      </c>
      <c r="AI876" s="38">
        <v>8143842</v>
      </c>
      <c r="AJ876" s="38">
        <v>206320</v>
      </c>
      <c r="AK876" s="38">
        <v>745044</v>
      </c>
      <c r="AL876" s="38">
        <v>0</v>
      </c>
      <c r="AM876" s="38">
        <v>0</v>
      </c>
      <c r="AN876" s="38">
        <v>7908932</v>
      </c>
      <c r="AO876" s="38">
        <v>0</v>
      </c>
      <c r="AP876" s="38">
        <v>745044</v>
      </c>
      <c r="AQ876" s="38">
        <v>45849</v>
      </c>
      <c r="AR876" s="38">
        <v>343867</v>
      </c>
      <c r="AS876" s="38">
        <v>0</v>
      </c>
      <c r="AT876" s="38">
        <v>0</v>
      </c>
      <c r="AU876" s="38">
        <v>0</v>
      </c>
      <c r="AV876" s="38">
        <v>0</v>
      </c>
      <c r="AW876" s="38">
        <v>0</v>
      </c>
      <c r="AX876" s="38">
        <v>2177822</v>
      </c>
      <c r="AY876" s="38">
        <v>0</v>
      </c>
      <c r="AZ876" s="38">
        <v>2739471</v>
      </c>
      <c r="BA876" s="38" t="s">
        <v>107</v>
      </c>
      <c r="BB876" s="38">
        <v>0</v>
      </c>
      <c r="BC876" s="38">
        <v>1547400</v>
      </c>
      <c r="BD876" s="38">
        <v>802355</v>
      </c>
      <c r="BE876" s="38">
        <v>1203533</v>
      </c>
      <c r="BF876" s="38">
        <v>0</v>
      </c>
      <c r="BG876" s="38">
        <v>2968715</v>
      </c>
      <c r="BH876" s="38">
        <v>67627</v>
      </c>
      <c r="BI876" s="38">
        <v>3334500</v>
      </c>
      <c r="BJ876" s="38">
        <v>561649</v>
      </c>
      <c r="BK876" s="38">
        <v>0</v>
      </c>
      <c r="BL876" s="38">
        <v>0</v>
      </c>
      <c r="BM876" s="38" t="s">
        <v>107</v>
      </c>
      <c r="BN876" s="38" t="s">
        <v>107</v>
      </c>
      <c r="BO876" s="38">
        <v>102014</v>
      </c>
      <c r="BP876" s="38">
        <v>0</v>
      </c>
      <c r="BQ876" s="38">
        <v>0</v>
      </c>
      <c r="BR876" s="38" t="s">
        <v>107</v>
      </c>
      <c r="BS876" s="38">
        <v>332404</v>
      </c>
      <c r="BT876" s="330">
        <v>0</v>
      </c>
      <c r="BU876" s="38">
        <v>0</v>
      </c>
      <c r="BV876" s="38">
        <v>0</v>
      </c>
      <c r="BW876" s="38">
        <v>0</v>
      </c>
      <c r="BX876" s="38">
        <v>0</v>
      </c>
      <c r="BY876" s="66" t="s">
        <v>176</v>
      </c>
      <c r="BZ876" s="66" t="s">
        <v>176</v>
      </c>
      <c r="CA876" s="66" t="s">
        <v>176</v>
      </c>
      <c r="CB876" s="66" t="s">
        <v>176</v>
      </c>
      <c r="CC876" s="66" t="s">
        <v>113</v>
      </c>
      <c r="CD876" s="41" t="s">
        <v>114</v>
      </c>
      <c r="CE876" s="41" t="s">
        <v>114</v>
      </c>
      <c r="CF876" s="42" t="s">
        <v>107</v>
      </c>
      <c r="CG876" s="28" t="s">
        <v>107</v>
      </c>
      <c r="CH876" s="28" t="s">
        <v>107</v>
      </c>
      <c r="CI876" s="28" t="s">
        <v>107</v>
      </c>
      <c r="CJ876" s="28" t="s">
        <v>107</v>
      </c>
      <c r="CK876" s="28" t="s">
        <v>107</v>
      </c>
      <c r="CL876" s="28" t="s">
        <v>107</v>
      </c>
      <c r="CM876" s="28" t="s">
        <v>107</v>
      </c>
      <c r="CN876" s="28" t="s">
        <v>107</v>
      </c>
      <c r="CO876" s="28" t="s">
        <v>107</v>
      </c>
      <c r="CP876" s="28" t="s">
        <v>107</v>
      </c>
      <c r="CQ876" s="28" t="s">
        <v>107</v>
      </c>
      <c r="CR876" s="28" t="s">
        <v>107</v>
      </c>
      <c r="CS876" s="28" t="s">
        <v>107</v>
      </c>
      <c r="CT876" s="28" t="s">
        <v>107</v>
      </c>
      <c r="CU876" s="332">
        <v>12527385</v>
      </c>
      <c r="CV876" s="384">
        <v>1</v>
      </c>
    </row>
    <row r="877" spans="1:100" ht="51">
      <c r="A877" s="28">
        <v>1137</v>
      </c>
      <c r="B877" s="29" t="s">
        <v>183</v>
      </c>
      <c r="C877" s="187" t="s">
        <v>0</v>
      </c>
      <c r="D877" s="29" t="s">
        <v>337</v>
      </c>
      <c r="E877" s="42" t="s">
        <v>107</v>
      </c>
      <c r="F877" s="42" t="s">
        <v>338</v>
      </c>
      <c r="G877" s="29" t="s">
        <v>2311</v>
      </c>
      <c r="H877" s="28" t="s">
        <v>2301</v>
      </c>
      <c r="I877" s="282"/>
      <c r="J877" s="70" t="s">
        <v>2399</v>
      </c>
      <c r="K877" s="63" t="s">
        <v>127</v>
      </c>
      <c r="L877" s="269">
        <v>121</v>
      </c>
      <c r="M877" s="107">
        <v>5</v>
      </c>
      <c r="N877" s="280">
        <v>0</v>
      </c>
      <c r="O877" s="28" t="s">
        <v>338</v>
      </c>
      <c r="P877" s="28" t="s">
        <v>130</v>
      </c>
      <c r="Q877" s="28" t="s">
        <v>112</v>
      </c>
      <c r="R877" s="28" t="s">
        <v>107</v>
      </c>
      <c r="S877" s="28" t="s">
        <v>107</v>
      </c>
      <c r="T877" s="42" t="s">
        <v>107</v>
      </c>
      <c r="U877" s="28" t="s">
        <v>107</v>
      </c>
      <c r="V877" s="28" t="s">
        <v>107</v>
      </c>
      <c r="W877" s="28" t="str">
        <f t="shared" si="13"/>
        <v>N.A.</v>
      </c>
      <c r="X877" s="66" t="s">
        <v>2413</v>
      </c>
      <c r="Y877" s="207">
        <v>3.2000000000000001E-2</v>
      </c>
      <c r="Z877" s="207">
        <v>3.5999999999999997E-2</v>
      </c>
      <c r="AA877" s="207">
        <v>3.6999999999999998E-2</v>
      </c>
      <c r="AB877" s="207">
        <v>3.9E-2</v>
      </c>
      <c r="AC877" s="207">
        <v>4.1000000000000002E-2</v>
      </c>
      <c r="AD877" s="207">
        <v>4.2000000000000003E-2</v>
      </c>
      <c r="AE877" s="66" t="s">
        <v>176</v>
      </c>
      <c r="AF877" s="107" t="s">
        <v>173</v>
      </c>
      <c r="AG877" s="107" t="s">
        <v>173</v>
      </c>
      <c r="AH877" s="281">
        <v>0.05</v>
      </c>
      <c r="AI877" s="38">
        <v>8143842</v>
      </c>
      <c r="AJ877" s="38">
        <v>206320</v>
      </c>
      <c r="AK877" s="38">
        <v>745044</v>
      </c>
      <c r="AL877" s="38">
        <v>0</v>
      </c>
      <c r="AM877" s="38">
        <v>0</v>
      </c>
      <c r="AN877" s="38">
        <v>7908932</v>
      </c>
      <c r="AO877" s="38">
        <v>0</v>
      </c>
      <c r="AP877" s="38">
        <v>745044</v>
      </c>
      <c r="AQ877" s="38">
        <v>45849</v>
      </c>
      <c r="AR877" s="38">
        <v>343867</v>
      </c>
      <c r="AS877" s="38">
        <v>0</v>
      </c>
      <c r="AT877" s="38">
        <v>0</v>
      </c>
      <c r="AU877" s="38">
        <v>0</v>
      </c>
      <c r="AV877" s="38">
        <v>0</v>
      </c>
      <c r="AW877" s="38">
        <v>0</v>
      </c>
      <c r="AX877" s="38">
        <v>2177822</v>
      </c>
      <c r="AY877" s="38">
        <v>0</v>
      </c>
      <c r="AZ877" s="38">
        <v>2739471</v>
      </c>
      <c r="BA877" s="38" t="s">
        <v>107</v>
      </c>
      <c r="BB877" s="38">
        <v>0</v>
      </c>
      <c r="BC877" s="38">
        <v>1547400</v>
      </c>
      <c r="BD877" s="38">
        <v>802355</v>
      </c>
      <c r="BE877" s="38">
        <v>1203533</v>
      </c>
      <c r="BF877" s="38">
        <v>0</v>
      </c>
      <c r="BG877" s="38">
        <v>2968715</v>
      </c>
      <c r="BH877" s="38">
        <v>67627</v>
      </c>
      <c r="BI877" s="38">
        <v>3334500</v>
      </c>
      <c r="BJ877" s="38">
        <v>561649</v>
      </c>
      <c r="BK877" s="38">
        <v>0</v>
      </c>
      <c r="BL877" s="38">
        <v>0</v>
      </c>
      <c r="BM877" s="38" t="s">
        <v>107</v>
      </c>
      <c r="BN877" s="38" t="s">
        <v>107</v>
      </c>
      <c r="BO877" s="38">
        <v>102014</v>
      </c>
      <c r="BP877" s="38">
        <v>0</v>
      </c>
      <c r="BQ877" s="38">
        <v>0</v>
      </c>
      <c r="BR877" s="38" t="s">
        <v>107</v>
      </c>
      <c r="BS877" s="38">
        <v>332404</v>
      </c>
      <c r="BT877" s="330">
        <v>0</v>
      </c>
      <c r="BU877" s="38">
        <v>0</v>
      </c>
      <c r="BV877" s="38">
        <v>0</v>
      </c>
      <c r="BW877" s="38">
        <v>0</v>
      </c>
      <c r="BX877" s="38">
        <v>0</v>
      </c>
      <c r="BY877" s="66" t="s">
        <v>176</v>
      </c>
      <c r="BZ877" s="66" t="s">
        <v>176</v>
      </c>
      <c r="CA877" s="66" t="s">
        <v>176</v>
      </c>
      <c r="CB877" s="66" t="s">
        <v>176</v>
      </c>
      <c r="CC877" s="66" t="s">
        <v>113</v>
      </c>
      <c r="CD877" s="41" t="s">
        <v>114</v>
      </c>
      <c r="CE877" s="41" t="s">
        <v>114</v>
      </c>
      <c r="CF877" s="42" t="s">
        <v>107</v>
      </c>
      <c r="CG877" s="28" t="s">
        <v>107</v>
      </c>
      <c r="CH877" s="28" t="s">
        <v>107</v>
      </c>
      <c r="CI877" s="28" t="s">
        <v>107</v>
      </c>
      <c r="CJ877" s="28" t="s">
        <v>107</v>
      </c>
      <c r="CK877" s="28" t="s">
        <v>107</v>
      </c>
      <c r="CL877" s="28" t="s">
        <v>107</v>
      </c>
      <c r="CM877" s="28" t="s">
        <v>107</v>
      </c>
      <c r="CN877" s="28" t="s">
        <v>107</v>
      </c>
      <c r="CO877" s="28" t="s">
        <v>107</v>
      </c>
      <c r="CP877" s="28" t="s">
        <v>107</v>
      </c>
      <c r="CQ877" s="28" t="s">
        <v>107</v>
      </c>
      <c r="CR877" s="28" t="s">
        <v>107</v>
      </c>
      <c r="CS877" s="28" t="s">
        <v>107</v>
      </c>
      <c r="CT877" s="28" t="s">
        <v>107</v>
      </c>
      <c r="CU877" s="332">
        <v>12527385</v>
      </c>
      <c r="CV877" s="384">
        <v>1</v>
      </c>
    </row>
    <row r="878" spans="1:100" ht="51">
      <c r="A878" s="28">
        <v>1138</v>
      </c>
      <c r="B878" s="29" t="s">
        <v>183</v>
      </c>
      <c r="C878" s="187" t="s">
        <v>0</v>
      </c>
      <c r="D878" s="29" t="s">
        <v>337</v>
      </c>
      <c r="E878" s="42" t="s">
        <v>107</v>
      </c>
      <c r="F878" s="42" t="s">
        <v>338</v>
      </c>
      <c r="G878" s="29" t="s">
        <v>2312</v>
      </c>
      <c r="H878" s="28" t="s">
        <v>2301</v>
      </c>
      <c r="I878" s="203"/>
      <c r="J878" s="70" t="s">
        <v>2400</v>
      </c>
      <c r="K878" s="63" t="s">
        <v>127</v>
      </c>
      <c r="L878" s="269">
        <v>121</v>
      </c>
      <c r="M878" s="107">
        <v>5</v>
      </c>
      <c r="N878" s="280">
        <v>0</v>
      </c>
      <c r="O878" s="28" t="s">
        <v>2313</v>
      </c>
      <c r="P878" s="28" t="s">
        <v>130</v>
      </c>
      <c r="Q878" s="28" t="s">
        <v>112</v>
      </c>
      <c r="R878" s="28" t="s">
        <v>107</v>
      </c>
      <c r="S878" s="28" t="s">
        <v>107</v>
      </c>
      <c r="T878" s="42" t="s">
        <v>107</v>
      </c>
      <c r="U878" s="28" t="s">
        <v>107</v>
      </c>
      <c r="V878" s="28" t="s">
        <v>107</v>
      </c>
      <c r="W878" s="28" t="str">
        <f t="shared" si="13"/>
        <v>N.A.</v>
      </c>
      <c r="X878" s="66" t="s">
        <v>2413</v>
      </c>
      <c r="Y878" s="207">
        <v>3.2000000000000001E-2</v>
      </c>
      <c r="Z878" s="207">
        <v>3.5999999999999997E-2</v>
      </c>
      <c r="AA878" s="207">
        <v>3.6999999999999998E-2</v>
      </c>
      <c r="AB878" s="207">
        <v>3.9E-2</v>
      </c>
      <c r="AC878" s="207">
        <v>4.1000000000000002E-2</v>
      </c>
      <c r="AD878" s="207">
        <v>4.2000000000000003E-2</v>
      </c>
      <c r="AE878" s="66" t="s">
        <v>176</v>
      </c>
      <c r="AF878" s="107" t="s">
        <v>173</v>
      </c>
      <c r="AG878" s="107" t="s">
        <v>173</v>
      </c>
      <c r="AH878" s="281">
        <v>0.05</v>
      </c>
      <c r="AI878" s="38">
        <v>8143842</v>
      </c>
      <c r="AJ878" s="38">
        <v>206320</v>
      </c>
      <c r="AK878" s="38">
        <v>745044</v>
      </c>
      <c r="AL878" s="38">
        <v>0</v>
      </c>
      <c r="AM878" s="38">
        <v>0</v>
      </c>
      <c r="AN878" s="38">
        <v>7908932</v>
      </c>
      <c r="AO878" s="38">
        <v>0</v>
      </c>
      <c r="AP878" s="38">
        <v>745044</v>
      </c>
      <c r="AQ878" s="38">
        <v>45849</v>
      </c>
      <c r="AR878" s="38">
        <v>343867</v>
      </c>
      <c r="AS878" s="38">
        <v>0</v>
      </c>
      <c r="AT878" s="38">
        <v>0</v>
      </c>
      <c r="AU878" s="38">
        <v>0</v>
      </c>
      <c r="AV878" s="38">
        <v>0</v>
      </c>
      <c r="AW878" s="38">
        <v>0</v>
      </c>
      <c r="AX878" s="38">
        <v>2177822</v>
      </c>
      <c r="AY878" s="38">
        <v>0</v>
      </c>
      <c r="AZ878" s="38">
        <v>2739471</v>
      </c>
      <c r="BA878" s="38" t="s">
        <v>107</v>
      </c>
      <c r="BB878" s="38">
        <v>0</v>
      </c>
      <c r="BC878" s="38">
        <v>1547400</v>
      </c>
      <c r="BD878" s="38">
        <v>802355</v>
      </c>
      <c r="BE878" s="38">
        <v>1203533</v>
      </c>
      <c r="BF878" s="38">
        <v>0</v>
      </c>
      <c r="BG878" s="38">
        <v>2968715</v>
      </c>
      <c r="BH878" s="38">
        <v>67627</v>
      </c>
      <c r="BI878" s="38">
        <v>3334500</v>
      </c>
      <c r="BJ878" s="38">
        <v>561649</v>
      </c>
      <c r="BK878" s="38">
        <v>0</v>
      </c>
      <c r="BL878" s="38">
        <v>0</v>
      </c>
      <c r="BM878" s="38" t="s">
        <v>107</v>
      </c>
      <c r="BN878" s="38" t="s">
        <v>107</v>
      </c>
      <c r="BO878" s="38">
        <v>102014</v>
      </c>
      <c r="BP878" s="38">
        <v>0</v>
      </c>
      <c r="BQ878" s="38">
        <v>0</v>
      </c>
      <c r="BR878" s="38" t="s">
        <v>107</v>
      </c>
      <c r="BS878" s="38">
        <v>332404</v>
      </c>
      <c r="BT878" s="330">
        <v>0</v>
      </c>
      <c r="BU878" s="38">
        <v>0</v>
      </c>
      <c r="BV878" s="38">
        <v>0</v>
      </c>
      <c r="BW878" s="38">
        <v>0</v>
      </c>
      <c r="BX878" s="38">
        <v>0</v>
      </c>
      <c r="BY878" s="66" t="s">
        <v>176</v>
      </c>
      <c r="BZ878" s="66" t="s">
        <v>176</v>
      </c>
      <c r="CA878" s="66" t="s">
        <v>176</v>
      </c>
      <c r="CB878" s="66" t="s">
        <v>176</v>
      </c>
      <c r="CC878" s="66" t="s">
        <v>113</v>
      </c>
      <c r="CD878" s="41" t="s">
        <v>114</v>
      </c>
      <c r="CE878" s="41" t="s">
        <v>114</v>
      </c>
      <c r="CF878" s="42" t="s">
        <v>107</v>
      </c>
      <c r="CG878" s="28" t="s">
        <v>107</v>
      </c>
      <c r="CH878" s="28" t="s">
        <v>107</v>
      </c>
      <c r="CI878" s="28" t="s">
        <v>107</v>
      </c>
      <c r="CJ878" s="28" t="s">
        <v>107</v>
      </c>
      <c r="CK878" s="28" t="s">
        <v>107</v>
      </c>
      <c r="CL878" s="28" t="s">
        <v>107</v>
      </c>
      <c r="CM878" s="28" t="s">
        <v>107</v>
      </c>
      <c r="CN878" s="28" t="s">
        <v>107</v>
      </c>
      <c r="CO878" s="28" t="s">
        <v>107</v>
      </c>
      <c r="CP878" s="28" t="s">
        <v>107</v>
      </c>
      <c r="CQ878" s="28" t="s">
        <v>107</v>
      </c>
      <c r="CR878" s="28" t="s">
        <v>107</v>
      </c>
      <c r="CS878" s="28" t="s">
        <v>107</v>
      </c>
      <c r="CT878" s="28" t="s">
        <v>107</v>
      </c>
      <c r="CU878" s="332">
        <v>12527385</v>
      </c>
      <c r="CV878" s="384">
        <v>1</v>
      </c>
    </row>
    <row r="879" spans="1:100" ht="51">
      <c r="A879" s="28">
        <v>1139</v>
      </c>
      <c r="B879" s="187" t="s">
        <v>104</v>
      </c>
      <c r="C879" s="187" t="s">
        <v>0</v>
      </c>
      <c r="D879" s="29" t="s">
        <v>867</v>
      </c>
      <c r="E879" s="42" t="s">
        <v>879</v>
      </c>
      <c r="F879" s="42" t="s">
        <v>880</v>
      </c>
      <c r="G879" s="29" t="s">
        <v>2314</v>
      </c>
      <c r="H879" s="28" t="s">
        <v>109</v>
      </c>
      <c r="I879" s="80"/>
      <c r="J879" s="70" t="s">
        <v>2401</v>
      </c>
      <c r="K879" s="31" t="s">
        <v>107</v>
      </c>
      <c r="L879" s="269">
        <v>210</v>
      </c>
      <c r="M879" s="33" t="s">
        <v>107</v>
      </c>
      <c r="N879" s="50">
        <v>293500000</v>
      </c>
      <c r="O879" s="33" t="s">
        <v>107</v>
      </c>
      <c r="P879" s="28" t="s">
        <v>2415</v>
      </c>
      <c r="Q879" s="28" t="s">
        <v>360</v>
      </c>
      <c r="R879" s="28" t="s">
        <v>107</v>
      </c>
      <c r="S879" s="28" t="s">
        <v>107</v>
      </c>
      <c r="T879" s="42" t="s">
        <v>107</v>
      </c>
      <c r="U879" s="28" t="s">
        <v>107</v>
      </c>
      <c r="V879" s="28" t="s">
        <v>107</v>
      </c>
      <c r="W879" s="28" t="str">
        <f t="shared" si="13"/>
        <v>N.A.</v>
      </c>
      <c r="X879" s="35" t="s">
        <v>2413</v>
      </c>
      <c r="Y879" s="349">
        <v>0.08</v>
      </c>
      <c r="Z879" s="205">
        <v>0.08</v>
      </c>
      <c r="AA879" s="205">
        <v>0.08</v>
      </c>
      <c r="AB879" s="205">
        <v>0.08</v>
      </c>
      <c r="AC879" s="205">
        <v>0.09</v>
      </c>
      <c r="AD879" s="205">
        <v>0.1</v>
      </c>
      <c r="AE879" s="36" t="s">
        <v>113</v>
      </c>
      <c r="AF879" s="28" t="s">
        <v>113</v>
      </c>
      <c r="AG879" s="28" t="s">
        <v>113</v>
      </c>
      <c r="AH879" s="28">
        <v>1</v>
      </c>
      <c r="AI879" s="38" t="s">
        <v>107</v>
      </c>
      <c r="AJ879" s="38">
        <v>535272</v>
      </c>
      <c r="AK879" s="38" t="s">
        <v>107</v>
      </c>
      <c r="AL879" s="38" t="s">
        <v>107</v>
      </c>
      <c r="AM879" s="38" t="s">
        <v>107</v>
      </c>
      <c r="AN879" s="38">
        <v>12124379</v>
      </c>
      <c r="AO879" s="38" t="s">
        <v>107</v>
      </c>
      <c r="AP879" s="38">
        <v>1824791</v>
      </c>
      <c r="AQ879" s="38">
        <v>128475</v>
      </c>
      <c r="AR879" s="38">
        <v>1508493</v>
      </c>
      <c r="AS879" s="38" t="s">
        <v>107</v>
      </c>
      <c r="AT879" s="38" t="s">
        <v>107</v>
      </c>
      <c r="AU879" s="38">
        <v>327353422</v>
      </c>
      <c r="AV879" s="38">
        <v>250915567</v>
      </c>
      <c r="AW879" s="38" t="s">
        <v>107</v>
      </c>
      <c r="AX879" s="38" t="s">
        <v>107</v>
      </c>
      <c r="AY879" s="38" t="s">
        <v>107</v>
      </c>
      <c r="AZ879" s="38">
        <v>2891625</v>
      </c>
      <c r="BA879" s="38">
        <v>4089166</v>
      </c>
      <c r="BB879" s="38" t="s">
        <v>107</v>
      </c>
      <c r="BC879" s="38">
        <v>0</v>
      </c>
      <c r="BD879" s="38">
        <v>173454</v>
      </c>
      <c r="BE879" s="38" t="s">
        <v>107</v>
      </c>
      <c r="BF879" s="38" t="s">
        <v>107</v>
      </c>
      <c r="BG879" s="38">
        <v>5649184</v>
      </c>
      <c r="BH879" s="38">
        <v>130091</v>
      </c>
      <c r="BI879" s="38">
        <v>2</v>
      </c>
      <c r="BJ879" s="38" t="s">
        <v>107</v>
      </c>
      <c r="BK879" s="38" t="s">
        <v>107</v>
      </c>
      <c r="BL879" s="38" t="s">
        <v>107</v>
      </c>
      <c r="BM879" s="38">
        <v>2862417</v>
      </c>
      <c r="BN879" s="38">
        <v>7892091</v>
      </c>
      <c r="BO879" s="38">
        <v>130091</v>
      </c>
      <c r="BP879" s="38" t="s">
        <v>107</v>
      </c>
      <c r="BQ879" s="38" t="s">
        <v>107</v>
      </c>
      <c r="BR879" s="38">
        <v>44224338</v>
      </c>
      <c r="BS879" s="38">
        <v>2024137</v>
      </c>
      <c r="BT879" s="330" t="s">
        <v>107</v>
      </c>
      <c r="BU879" s="38" t="s">
        <v>107</v>
      </c>
      <c r="BV879" s="38">
        <v>27351387</v>
      </c>
      <c r="BW879" s="38">
        <v>47637842</v>
      </c>
      <c r="BX879" s="38" t="s">
        <v>107</v>
      </c>
      <c r="BY879" s="271" t="s">
        <v>114</v>
      </c>
      <c r="BZ879" s="267" t="s">
        <v>114</v>
      </c>
      <c r="CA879" s="267" t="s">
        <v>114</v>
      </c>
      <c r="CB879" s="267" t="s">
        <v>114</v>
      </c>
      <c r="CC879" s="267" t="s">
        <v>114</v>
      </c>
      <c r="CD879" s="267" t="s">
        <v>114</v>
      </c>
      <c r="CE879" s="267" t="s">
        <v>114</v>
      </c>
      <c r="CF879" s="267" t="s">
        <v>107</v>
      </c>
      <c r="CG879" s="42" t="s">
        <v>107</v>
      </c>
      <c r="CH879" s="28" t="s">
        <v>107</v>
      </c>
      <c r="CI879" s="28" t="s">
        <v>107</v>
      </c>
      <c r="CJ879" s="28" t="s">
        <v>107</v>
      </c>
      <c r="CK879" s="28" t="s">
        <v>107</v>
      </c>
      <c r="CL879" s="28" t="s">
        <v>107</v>
      </c>
      <c r="CM879" s="28" t="s">
        <v>107</v>
      </c>
      <c r="CN879" s="28" t="s">
        <v>107</v>
      </c>
      <c r="CO879" s="28" t="s">
        <v>107</v>
      </c>
      <c r="CP879" s="28" t="s">
        <v>107</v>
      </c>
      <c r="CQ879" s="28" t="s">
        <v>107</v>
      </c>
      <c r="CR879" s="28" t="s">
        <v>107</v>
      </c>
      <c r="CS879" s="28" t="s">
        <v>107</v>
      </c>
      <c r="CT879" s="28" t="s">
        <v>107</v>
      </c>
      <c r="CU879" s="332">
        <v>25579046</v>
      </c>
      <c r="CV879" s="384">
        <v>1</v>
      </c>
    </row>
    <row r="880" spans="1:100" ht="51">
      <c r="A880" s="28">
        <v>1140</v>
      </c>
      <c r="B880" s="187" t="s">
        <v>104</v>
      </c>
      <c r="C880" s="187" t="s">
        <v>0</v>
      </c>
      <c r="D880" s="29" t="s">
        <v>867</v>
      </c>
      <c r="E880" s="42" t="s">
        <v>879</v>
      </c>
      <c r="F880" s="42" t="s">
        <v>887</v>
      </c>
      <c r="G880" s="29" t="s">
        <v>2315</v>
      </c>
      <c r="H880" s="28" t="s">
        <v>109</v>
      </c>
      <c r="I880" s="80"/>
      <c r="J880" s="70" t="s">
        <v>2402</v>
      </c>
      <c r="K880" s="31" t="s">
        <v>107</v>
      </c>
      <c r="L880" s="269">
        <v>210</v>
      </c>
      <c r="M880" s="33" t="s">
        <v>107</v>
      </c>
      <c r="N880" s="50">
        <v>313512000</v>
      </c>
      <c r="O880" s="33" t="s">
        <v>107</v>
      </c>
      <c r="P880" s="28" t="s">
        <v>2415</v>
      </c>
      <c r="Q880" s="28" t="s">
        <v>360</v>
      </c>
      <c r="R880" s="28" t="s">
        <v>107</v>
      </c>
      <c r="S880" s="28" t="s">
        <v>107</v>
      </c>
      <c r="T880" s="42" t="s">
        <v>107</v>
      </c>
      <c r="U880" s="28" t="s">
        <v>107</v>
      </c>
      <c r="V880" s="28" t="s">
        <v>107</v>
      </c>
      <c r="W880" s="28" t="str">
        <f t="shared" si="13"/>
        <v>N.A.</v>
      </c>
      <c r="X880" s="35" t="s">
        <v>2413</v>
      </c>
      <c r="Y880" s="349">
        <v>0.08</v>
      </c>
      <c r="Z880" s="205">
        <v>0.08</v>
      </c>
      <c r="AA880" s="205">
        <v>0.08</v>
      </c>
      <c r="AB880" s="205">
        <v>0.08</v>
      </c>
      <c r="AC880" s="205">
        <v>0.09</v>
      </c>
      <c r="AD880" s="205">
        <v>0.1</v>
      </c>
      <c r="AE880" s="36" t="s">
        <v>113</v>
      </c>
      <c r="AF880" s="28" t="s">
        <v>113</v>
      </c>
      <c r="AG880" s="28" t="s">
        <v>113</v>
      </c>
      <c r="AH880" s="28">
        <v>1</v>
      </c>
      <c r="AI880" s="38" t="s">
        <v>107</v>
      </c>
      <c r="AJ880" s="38">
        <v>535272</v>
      </c>
      <c r="AK880" s="38" t="s">
        <v>107</v>
      </c>
      <c r="AL880" s="38" t="s">
        <v>107</v>
      </c>
      <c r="AM880" s="38" t="s">
        <v>107</v>
      </c>
      <c r="AN880" s="38">
        <v>12124379</v>
      </c>
      <c r="AO880" s="38" t="s">
        <v>107</v>
      </c>
      <c r="AP880" s="38">
        <v>1824791</v>
      </c>
      <c r="AQ880" s="38">
        <v>128475</v>
      </c>
      <c r="AR880" s="38">
        <v>1508493</v>
      </c>
      <c r="AS880" s="38" t="s">
        <v>107</v>
      </c>
      <c r="AT880" s="38" t="s">
        <v>107</v>
      </c>
      <c r="AU880" s="38">
        <v>344098170</v>
      </c>
      <c r="AV880" s="38">
        <v>257945805</v>
      </c>
      <c r="AW880" s="38" t="s">
        <v>107</v>
      </c>
      <c r="AX880" s="38" t="s">
        <v>107</v>
      </c>
      <c r="AY880" s="38" t="s">
        <v>107</v>
      </c>
      <c r="AZ880" s="38">
        <v>2891625</v>
      </c>
      <c r="BA880" s="38">
        <v>4089166</v>
      </c>
      <c r="BB880" s="38" t="s">
        <v>107</v>
      </c>
      <c r="BC880" s="38">
        <v>0</v>
      </c>
      <c r="BD880" s="38">
        <v>173454</v>
      </c>
      <c r="BE880" s="38" t="s">
        <v>107</v>
      </c>
      <c r="BF880" s="38" t="s">
        <v>107</v>
      </c>
      <c r="BG880" s="38">
        <v>5649184</v>
      </c>
      <c r="BH880" s="38">
        <v>130091</v>
      </c>
      <c r="BI880" s="38">
        <v>2</v>
      </c>
      <c r="BJ880" s="38" t="s">
        <v>107</v>
      </c>
      <c r="BK880" s="38" t="s">
        <v>107</v>
      </c>
      <c r="BL880" s="38" t="s">
        <v>107</v>
      </c>
      <c r="BM880" s="38">
        <v>2862417</v>
      </c>
      <c r="BN880" s="38">
        <v>7892091</v>
      </c>
      <c r="BO880" s="38">
        <v>130091</v>
      </c>
      <c r="BP880" s="38" t="s">
        <v>107</v>
      </c>
      <c r="BQ880" s="38" t="s">
        <v>107</v>
      </c>
      <c r="BR880" s="38">
        <v>44224338</v>
      </c>
      <c r="BS880" s="38">
        <v>2024137</v>
      </c>
      <c r="BT880" s="330" t="s">
        <v>107</v>
      </c>
      <c r="BU880" s="38" t="s">
        <v>107</v>
      </c>
      <c r="BV880" s="38">
        <v>27351387</v>
      </c>
      <c r="BW880" s="38">
        <v>47637842</v>
      </c>
      <c r="BX880" s="38" t="s">
        <v>107</v>
      </c>
      <c r="BY880" s="271" t="s">
        <v>114</v>
      </c>
      <c r="BZ880" s="267" t="s">
        <v>114</v>
      </c>
      <c r="CA880" s="267" t="s">
        <v>114</v>
      </c>
      <c r="CB880" s="267" t="s">
        <v>114</v>
      </c>
      <c r="CC880" s="267" t="s">
        <v>114</v>
      </c>
      <c r="CD880" s="267" t="s">
        <v>114</v>
      </c>
      <c r="CE880" s="267" t="s">
        <v>114</v>
      </c>
      <c r="CF880" s="267" t="s">
        <v>107</v>
      </c>
      <c r="CG880" s="42" t="s">
        <v>107</v>
      </c>
      <c r="CH880" s="28" t="s">
        <v>107</v>
      </c>
      <c r="CI880" s="28" t="s">
        <v>107</v>
      </c>
      <c r="CJ880" s="28" t="s">
        <v>107</v>
      </c>
      <c r="CK880" s="28" t="s">
        <v>107</v>
      </c>
      <c r="CL880" s="28" t="s">
        <v>107</v>
      </c>
      <c r="CM880" s="28" t="s">
        <v>107</v>
      </c>
      <c r="CN880" s="28" t="s">
        <v>107</v>
      </c>
      <c r="CO880" s="28" t="s">
        <v>107</v>
      </c>
      <c r="CP880" s="28" t="s">
        <v>107</v>
      </c>
      <c r="CQ880" s="28" t="s">
        <v>107</v>
      </c>
      <c r="CR880" s="28" t="s">
        <v>107</v>
      </c>
      <c r="CS880" s="28" t="s">
        <v>107</v>
      </c>
      <c r="CT880" s="28" t="s">
        <v>107</v>
      </c>
      <c r="CU880" s="332">
        <v>25579046</v>
      </c>
      <c r="CV880" s="384">
        <v>1</v>
      </c>
    </row>
    <row r="881" spans="1:100" ht="45" customHeight="1">
      <c r="A881" s="28">
        <v>1142</v>
      </c>
      <c r="B881" s="30" t="s">
        <v>896</v>
      </c>
      <c r="C881" s="63" t="s">
        <v>3</v>
      </c>
      <c r="D881" s="63" t="s">
        <v>1038</v>
      </c>
      <c r="E881" s="28" t="s">
        <v>1038</v>
      </c>
      <c r="F881" s="28" t="s">
        <v>107</v>
      </c>
      <c r="G881" s="63" t="s">
        <v>2290</v>
      </c>
      <c r="H881" s="28" t="s">
        <v>1052</v>
      </c>
      <c r="I881" s="70" t="s">
        <v>107</v>
      </c>
      <c r="J881" s="70" t="s">
        <v>2404</v>
      </c>
      <c r="K881" s="31" t="s">
        <v>107</v>
      </c>
      <c r="L881" s="269">
        <v>330</v>
      </c>
      <c r="M881" s="28" t="s">
        <v>107</v>
      </c>
      <c r="N881" s="314">
        <v>850000000</v>
      </c>
      <c r="O881" s="28" t="s">
        <v>979</v>
      </c>
      <c r="P881" s="28" t="s">
        <v>2415</v>
      </c>
      <c r="Q881" s="28" t="s">
        <v>360</v>
      </c>
      <c r="R881" s="33" t="s">
        <v>843</v>
      </c>
      <c r="S881" s="28">
        <v>17000</v>
      </c>
      <c r="T881" s="42" t="s">
        <v>107</v>
      </c>
      <c r="U881" s="28" t="s">
        <v>107</v>
      </c>
      <c r="V881" s="28" t="s">
        <v>107</v>
      </c>
      <c r="W881" s="28">
        <f t="shared" si="13"/>
        <v>2372755000</v>
      </c>
      <c r="X881" s="28" t="s">
        <v>2413</v>
      </c>
      <c r="Y881" s="322">
        <v>0.01</v>
      </c>
      <c r="Z881" s="322">
        <v>0.01</v>
      </c>
      <c r="AA881" s="322">
        <v>0.01</v>
      </c>
      <c r="AB881" s="322">
        <v>0.01</v>
      </c>
      <c r="AC881" s="322">
        <v>0.01</v>
      </c>
      <c r="AD881" s="322">
        <v>0.01</v>
      </c>
      <c r="AE881" s="28" t="s">
        <v>113</v>
      </c>
      <c r="AF881" s="28" t="s">
        <v>113</v>
      </c>
      <c r="AG881" s="28" t="s">
        <v>113</v>
      </c>
      <c r="AH881" s="89">
        <v>1</v>
      </c>
      <c r="AI881" s="38" t="s">
        <v>107</v>
      </c>
      <c r="AJ881" s="38">
        <v>1000350</v>
      </c>
      <c r="AK881" s="38">
        <v>2034951</v>
      </c>
      <c r="AL881" s="38" t="s">
        <v>107</v>
      </c>
      <c r="AM881" s="38" t="s">
        <v>107</v>
      </c>
      <c r="AN881" s="38">
        <v>11115000</v>
      </c>
      <c r="AO881" s="38" t="s">
        <v>107</v>
      </c>
      <c r="AP881" s="38" t="s">
        <v>107</v>
      </c>
      <c r="AQ881" s="38">
        <v>222300</v>
      </c>
      <c r="AR881" s="38" t="s">
        <v>107</v>
      </c>
      <c r="AS881" s="38" t="s">
        <v>107</v>
      </c>
      <c r="AT881" s="38" t="s">
        <v>107</v>
      </c>
      <c r="AU881" s="38" t="s">
        <v>107</v>
      </c>
      <c r="AV881" s="38" t="s">
        <v>107</v>
      </c>
      <c r="AW881" s="38" t="s">
        <v>107</v>
      </c>
      <c r="AX881" s="38">
        <v>1831522</v>
      </c>
      <c r="AY881" s="38" t="s">
        <v>107</v>
      </c>
      <c r="AZ881" s="38" t="s">
        <v>107</v>
      </c>
      <c r="BA881" s="38">
        <v>2778750</v>
      </c>
      <c r="BB881" s="38" t="s">
        <v>107</v>
      </c>
      <c r="BC881" s="38" t="s">
        <v>107</v>
      </c>
      <c r="BD881" s="38">
        <v>976803</v>
      </c>
      <c r="BE881" s="38" t="s">
        <v>107</v>
      </c>
      <c r="BF881" s="38" t="s">
        <v>107</v>
      </c>
      <c r="BG881" s="38">
        <v>5088369</v>
      </c>
      <c r="BH881" s="38">
        <v>666900</v>
      </c>
      <c r="BI881" s="38">
        <v>6669000</v>
      </c>
      <c r="BJ881" s="38" t="s">
        <v>107</v>
      </c>
      <c r="BK881" s="38" t="s">
        <v>107</v>
      </c>
      <c r="BL881" s="38" t="s">
        <v>107</v>
      </c>
      <c r="BM881" s="38" t="s">
        <v>107</v>
      </c>
      <c r="BN881" s="38">
        <v>12209441</v>
      </c>
      <c r="BO881" s="38">
        <v>666900</v>
      </c>
      <c r="BP881" s="38" t="s">
        <v>107</v>
      </c>
      <c r="BQ881" s="38" t="s">
        <v>107</v>
      </c>
      <c r="BR881" s="38" t="s">
        <v>2291</v>
      </c>
      <c r="BS881" s="38">
        <v>1333800</v>
      </c>
      <c r="BT881" s="330">
        <v>1522755000</v>
      </c>
      <c r="BU881" s="38" t="s">
        <v>107</v>
      </c>
      <c r="BV881" s="38" t="s">
        <v>107</v>
      </c>
      <c r="BW881" s="38" t="s">
        <v>107</v>
      </c>
      <c r="BX881" s="38" t="s">
        <v>107</v>
      </c>
      <c r="BY881" s="28" t="s">
        <v>107</v>
      </c>
      <c r="BZ881" s="28" t="s">
        <v>107</v>
      </c>
      <c r="CA881" s="28" t="s">
        <v>107</v>
      </c>
      <c r="CB881" s="28" t="s">
        <v>107</v>
      </c>
      <c r="CC881" s="28" t="s">
        <v>107</v>
      </c>
      <c r="CD881" s="28" t="s">
        <v>107</v>
      </c>
      <c r="CE881" s="28" t="s">
        <v>107</v>
      </c>
      <c r="CF881" s="315" t="s">
        <v>107</v>
      </c>
      <c r="CG881" s="28" t="s">
        <v>107</v>
      </c>
      <c r="CH881" s="28" t="s">
        <v>1339</v>
      </c>
      <c r="CI881" s="28" t="s">
        <v>176</v>
      </c>
      <c r="CJ881" s="28" t="s">
        <v>107</v>
      </c>
      <c r="CK881" s="28" t="s">
        <v>176</v>
      </c>
      <c r="CL881" s="28" t="s">
        <v>107</v>
      </c>
      <c r="CM881" s="28" t="s">
        <v>107</v>
      </c>
      <c r="CN881" s="28" t="s">
        <v>107</v>
      </c>
      <c r="CO881" s="28" t="s">
        <v>107</v>
      </c>
      <c r="CP881" s="28" t="s">
        <v>107</v>
      </c>
      <c r="CQ881" s="28" t="s">
        <v>107</v>
      </c>
      <c r="CR881" s="28" t="s">
        <v>107</v>
      </c>
      <c r="CS881" s="28" t="s">
        <v>107</v>
      </c>
      <c r="CT881" s="28" t="s">
        <v>107</v>
      </c>
      <c r="CU881" s="332">
        <v>33345000</v>
      </c>
      <c r="CV881" s="384">
        <v>1</v>
      </c>
    </row>
    <row r="882" spans="1:100" ht="63.75">
      <c r="A882" s="28">
        <v>1143</v>
      </c>
      <c r="B882" s="30" t="s">
        <v>896</v>
      </c>
      <c r="C882" s="29" t="s">
        <v>3</v>
      </c>
      <c r="D882" s="29" t="s">
        <v>1038</v>
      </c>
      <c r="E882" s="42" t="s">
        <v>1038</v>
      </c>
      <c r="F882" s="42" t="s">
        <v>107</v>
      </c>
      <c r="G882" s="29" t="s">
        <v>2290</v>
      </c>
      <c r="H882" s="42" t="s">
        <v>1052</v>
      </c>
      <c r="I882" s="70" t="s">
        <v>107</v>
      </c>
      <c r="J882" s="70" t="s">
        <v>2405</v>
      </c>
      <c r="K882" s="31" t="s">
        <v>107</v>
      </c>
      <c r="L882" s="269">
        <v>330</v>
      </c>
      <c r="M882" s="42" t="s">
        <v>107</v>
      </c>
      <c r="N882" s="283">
        <v>850000000</v>
      </c>
      <c r="O882" s="42" t="s">
        <v>979</v>
      </c>
      <c r="P882" s="28" t="s">
        <v>2415</v>
      </c>
      <c r="Q882" s="28" t="s">
        <v>360</v>
      </c>
      <c r="R882" s="33" t="s">
        <v>843</v>
      </c>
      <c r="S882" s="42">
        <v>17000</v>
      </c>
      <c r="T882" s="42" t="s">
        <v>107</v>
      </c>
      <c r="U882" s="28" t="s">
        <v>107</v>
      </c>
      <c r="V882" s="28" t="s">
        <v>107</v>
      </c>
      <c r="W882" s="28">
        <f t="shared" si="13"/>
        <v>1783660000</v>
      </c>
      <c r="X882" s="42" t="s">
        <v>2413</v>
      </c>
      <c r="Y882" s="323">
        <v>0.01</v>
      </c>
      <c r="Z882" s="323">
        <v>0.01</v>
      </c>
      <c r="AA882" s="323">
        <v>0.01</v>
      </c>
      <c r="AB882" s="323">
        <v>0.01</v>
      </c>
      <c r="AC882" s="323">
        <v>0.01</v>
      </c>
      <c r="AD882" s="323">
        <v>0.01</v>
      </c>
      <c r="AE882" s="42" t="s">
        <v>113</v>
      </c>
      <c r="AF882" s="28" t="s">
        <v>113</v>
      </c>
      <c r="AG882" s="28" t="s">
        <v>113</v>
      </c>
      <c r="AH882" s="284">
        <v>1</v>
      </c>
      <c r="AI882" s="38" t="s">
        <v>107</v>
      </c>
      <c r="AJ882" s="38">
        <v>1000350</v>
      </c>
      <c r="AK882" s="38">
        <v>2034951</v>
      </c>
      <c r="AL882" s="38" t="s">
        <v>107</v>
      </c>
      <c r="AM882" s="38" t="s">
        <v>107</v>
      </c>
      <c r="AN882" s="38">
        <v>11115000</v>
      </c>
      <c r="AO882" s="38" t="s">
        <v>107</v>
      </c>
      <c r="AP882" s="38" t="s">
        <v>107</v>
      </c>
      <c r="AQ882" s="38">
        <v>222300</v>
      </c>
      <c r="AR882" s="38" t="s">
        <v>107</v>
      </c>
      <c r="AS882" s="38" t="s">
        <v>107</v>
      </c>
      <c r="AT882" s="38" t="s">
        <v>107</v>
      </c>
      <c r="AU882" s="38" t="s">
        <v>107</v>
      </c>
      <c r="AV882" s="38" t="s">
        <v>107</v>
      </c>
      <c r="AW882" s="38" t="s">
        <v>107</v>
      </c>
      <c r="AX882" s="38">
        <v>1831522</v>
      </c>
      <c r="AY882" s="38" t="s">
        <v>107</v>
      </c>
      <c r="AZ882" s="38" t="s">
        <v>107</v>
      </c>
      <c r="BA882" s="38">
        <v>2778750</v>
      </c>
      <c r="BB882" s="38" t="s">
        <v>107</v>
      </c>
      <c r="BC882" s="38" t="s">
        <v>107</v>
      </c>
      <c r="BD882" s="38">
        <v>976803</v>
      </c>
      <c r="BE882" s="38" t="s">
        <v>107</v>
      </c>
      <c r="BF882" s="38" t="s">
        <v>107</v>
      </c>
      <c r="BG882" s="38">
        <v>5088369</v>
      </c>
      <c r="BH882" s="38">
        <v>666900</v>
      </c>
      <c r="BI882" s="38">
        <v>6669000</v>
      </c>
      <c r="BJ882" s="38" t="s">
        <v>107</v>
      </c>
      <c r="BK882" s="38" t="s">
        <v>107</v>
      </c>
      <c r="BL882" s="38" t="s">
        <v>107</v>
      </c>
      <c r="BM882" s="38" t="s">
        <v>107</v>
      </c>
      <c r="BN882" s="38">
        <v>12209441</v>
      </c>
      <c r="BO882" s="38">
        <v>666900</v>
      </c>
      <c r="BP882" s="38" t="s">
        <v>107</v>
      </c>
      <c r="BQ882" s="38" t="s">
        <v>107</v>
      </c>
      <c r="BR882" s="38" t="s">
        <v>2291</v>
      </c>
      <c r="BS882" s="38">
        <v>1333800</v>
      </c>
      <c r="BT882" s="330">
        <v>933660000</v>
      </c>
      <c r="BU882" s="38" t="s">
        <v>107</v>
      </c>
      <c r="BV882" s="38" t="s">
        <v>107</v>
      </c>
      <c r="BW882" s="38" t="s">
        <v>107</v>
      </c>
      <c r="BX882" s="38" t="s">
        <v>107</v>
      </c>
      <c r="BY882" s="42" t="s">
        <v>107</v>
      </c>
      <c r="BZ882" s="42" t="s">
        <v>107</v>
      </c>
      <c r="CA882" s="42" t="s">
        <v>107</v>
      </c>
      <c r="CB882" s="42" t="s">
        <v>107</v>
      </c>
      <c r="CC882" s="42" t="s">
        <v>107</v>
      </c>
      <c r="CD882" s="42" t="s">
        <v>107</v>
      </c>
      <c r="CE882" s="42" t="s">
        <v>107</v>
      </c>
      <c r="CF882" s="285" t="s">
        <v>107</v>
      </c>
      <c r="CG882" s="42" t="s">
        <v>107</v>
      </c>
      <c r="CH882" s="42" t="s">
        <v>1339</v>
      </c>
      <c r="CI882" s="28" t="s">
        <v>176</v>
      </c>
      <c r="CJ882" s="28" t="s">
        <v>107</v>
      </c>
      <c r="CK882" s="28" t="s">
        <v>176</v>
      </c>
      <c r="CL882" s="28" t="s">
        <v>107</v>
      </c>
      <c r="CM882" s="28" t="s">
        <v>107</v>
      </c>
      <c r="CN882" s="28" t="s">
        <v>107</v>
      </c>
      <c r="CO882" s="28" t="s">
        <v>107</v>
      </c>
      <c r="CP882" s="28" t="s">
        <v>107</v>
      </c>
      <c r="CQ882" s="28" t="s">
        <v>107</v>
      </c>
      <c r="CR882" s="28" t="s">
        <v>107</v>
      </c>
      <c r="CS882" s="28" t="s">
        <v>107</v>
      </c>
      <c r="CT882" s="28" t="s">
        <v>107</v>
      </c>
      <c r="CU882" s="332">
        <v>33345000</v>
      </c>
      <c r="CV882" s="384">
        <v>1</v>
      </c>
    </row>
    <row r="883" spans="1:100" ht="63.75">
      <c r="A883" s="28">
        <v>1144</v>
      </c>
      <c r="B883" s="30" t="s">
        <v>896</v>
      </c>
      <c r="C883" s="29" t="s">
        <v>3</v>
      </c>
      <c r="D883" s="29" t="s">
        <v>1038</v>
      </c>
      <c r="E883" s="42" t="s">
        <v>1038</v>
      </c>
      <c r="F883" s="42" t="s">
        <v>107</v>
      </c>
      <c r="G883" s="29" t="s">
        <v>2292</v>
      </c>
      <c r="H883" s="42" t="s">
        <v>1052</v>
      </c>
      <c r="I883" s="70">
        <v>3611117</v>
      </c>
      <c r="J883" s="70" t="s">
        <v>2406</v>
      </c>
      <c r="K883" s="31" t="s">
        <v>107</v>
      </c>
      <c r="L883" s="269">
        <v>250</v>
      </c>
      <c r="M883" s="42" t="s">
        <v>107</v>
      </c>
      <c r="N883" s="283">
        <v>438300000</v>
      </c>
      <c r="O883" s="42" t="s">
        <v>982</v>
      </c>
      <c r="P883" s="28" t="s">
        <v>2415</v>
      </c>
      <c r="Q883" s="28" t="s">
        <v>360</v>
      </c>
      <c r="R883" s="33" t="s">
        <v>843</v>
      </c>
      <c r="S883" s="42">
        <v>17000</v>
      </c>
      <c r="T883" s="42" t="s">
        <v>107</v>
      </c>
      <c r="U883" s="28" t="s">
        <v>107</v>
      </c>
      <c r="V883" s="28" t="s">
        <v>107</v>
      </c>
      <c r="W883" s="28">
        <f t="shared" si="13"/>
        <v>1349730000</v>
      </c>
      <c r="X883" s="42" t="s">
        <v>2413</v>
      </c>
      <c r="Y883" s="323">
        <v>0.01</v>
      </c>
      <c r="Z883" s="323">
        <v>0.01</v>
      </c>
      <c r="AA883" s="323">
        <v>0.01</v>
      </c>
      <c r="AB883" s="323">
        <v>0.01</v>
      </c>
      <c r="AC883" s="323">
        <v>0.01</v>
      </c>
      <c r="AD883" s="323">
        <v>0.01</v>
      </c>
      <c r="AE883" s="42" t="s">
        <v>113</v>
      </c>
      <c r="AF883" s="28" t="s">
        <v>113</v>
      </c>
      <c r="AG883" s="28" t="s">
        <v>113</v>
      </c>
      <c r="AH883" s="284">
        <v>1</v>
      </c>
      <c r="AI883" s="38" t="s">
        <v>107</v>
      </c>
      <c r="AJ883" s="38">
        <v>1000350</v>
      </c>
      <c r="AK883" s="38">
        <v>2034951</v>
      </c>
      <c r="AL883" s="38" t="s">
        <v>107</v>
      </c>
      <c r="AM883" s="38" t="s">
        <v>107</v>
      </c>
      <c r="AN883" s="38">
        <v>11115000</v>
      </c>
      <c r="AO883" s="38" t="s">
        <v>107</v>
      </c>
      <c r="AP883" s="38" t="s">
        <v>107</v>
      </c>
      <c r="AQ883" s="38">
        <v>222300</v>
      </c>
      <c r="AR883" s="38" t="s">
        <v>107</v>
      </c>
      <c r="AS883" s="38" t="s">
        <v>107</v>
      </c>
      <c r="AT883" s="38" t="s">
        <v>107</v>
      </c>
      <c r="AU883" s="38" t="s">
        <v>107</v>
      </c>
      <c r="AV883" s="38" t="s">
        <v>107</v>
      </c>
      <c r="AW883" s="38" t="s">
        <v>107</v>
      </c>
      <c r="AX883" s="38">
        <v>1831522</v>
      </c>
      <c r="AY883" s="38" t="s">
        <v>107</v>
      </c>
      <c r="AZ883" s="38" t="s">
        <v>107</v>
      </c>
      <c r="BA883" s="38">
        <v>2778750</v>
      </c>
      <c r="BB883" s="38" t="s">
        <v>107</v>
      </c>
      <c r="BC883" s="38" t="s">
        <v>107</v>
      </c>
      <c r="BD883" s="38">
        <v>976803</v>
      </c>
      <c r="BE883" s="38" t="s">
        <v>107</v>
      </c>
      <c r="BF883" s="38" t="s">
        <v>107</v>
      </c>
      <c r="BG883" s="38">
        <v>5088369</v>
      </c>
      <c r="BH883" s="38">
        <v>666900</v>
      </c>
      <c r="BI883" s="38">
        <v>6669000</v>
      </c>
      <c r="BJ883" s="38" t="s">
        <v>107</v>
      </c>
      <c r="BK883" s="38" t="s">
        <v>107</v>
      </c>
      <c r="BL883" s="38" t="s">
        <v>107</v>
      </c>
      <c r="BM883" s="38" t="s">
        <v>107</v>
      </c>
      <c r="BN883" s="38">
        <v>12209441</v>
      </c>
      <c r="BO883" s="38">
        <v>666900</v>
      </c>
      <c r="BP883" s="38" t="s">
        <v>107</v>
      </c>
      <c r="BQ883" s="38" t="s">
        <v>107</v>
      </c>
      <c r="BR883" s="38" t="s">
        <v>2291</v>
      </c>
      <c r="BS883" s="38">
        <v>1333800</v>
      </c>
      <c r="BT883" s="330">
        <v>911430000</v>
      </c>
      <c r="BU883" s="38" t="s">
        <v>107</v>
      </c>
      <c r="BV883" s="38" t="s">
        <v>107</v>
      </c>
      <c r="BW883" s="38" t="s">
        <v>107</v>
      </c>
      <c r="BX883" s="38" t="s">
        <v>107</v>
      </c>
      <c r="BY883" s="42" t="s">
        <v>107</v>
      </c>
      <c r="BZ883" s="42" t="s">
        <v>107</v>
      </c>
      <c r="CA883" s="42" t="s">
        <v>107</v>
      </c>
      <c r="CB883" s="42" t="s">
        <v>107</v>
      </c>
      <c r="CC883" s="42" t="s">
        <v>107</v>
      </c>
      <c r="CD883" s="42" t="s">
        <v>107</v>
      </c>
      <c r="CE883" s="42" t="s">
        <v>107</v>
      </c>
      <c r="CF883" s="285" t="s">
        <v>107</v>
      </c>
      <c r="CG883" s="42" t="s">
        <v>107</v>
      </c>
      <c r="CH883" s="42" t="s">
        <v>1339</v>
      </c>
      <c r="CI883" s="28" t="s">
        <v>176</v>
      </c>
      <c r="CJ883" s="28" t="s">
        <v>107</v>
      </c>
      <c r="CK883" s="28" t="s">
        <v>176</v>
      </c>
      <c r="CL883" s="28" t="s">
        <v>107</v>
      </c>
      <c r="CM883" s="28" t="s">
        <v>107</v>
      </c>
      <c r="CN883" s="28" t="s">
        <v>107</v>
      </c>
      <c r="CO883" s="28" t="s">
        <v>107</v>
      </c>
      <c r="CP883" s="28" t="s">
        <v>107</v>
      </c>
      <c r="CQ883" s="28" t="s">
        <v>107</v>
      </c>
      <c r="CR883" s="28" t="s">
        <v>107</v>
      </c>
      <c r="CS883" s="28" t="s">
        <v>107</v>
      </c>
      <c r="CT883" s="28" t="s">
        <v>107</v>
      </c>
      <c r="CU883" s="332">
        <v>33345000</v>
      </c>
      <c r="CV883" s="384">
        <v>1</v>
      </c>
    </row>
    <row r="884" spans="1:100" ht="63.75">
      <c r="A884" s="28">
        <v>1145</v>
      </c>
      <c r="B884" s="30" t="s">
        <v>896</v>
      </c>
      <c r="C884" s="29" t="s">
        <v>3</v>
      </c>
      <c r="D884" s="29" t="s">
        <v>1038</v>
      </c>
      <c r="E884" s="42" t="s">
        <v>1038</v>
      </c>
      <c r="F884" s="42" t="s">
        <v>107</v>
      </c>
      <c r="G884" s="29" t="s">
        <v>2293</v>
      </c>
      <c r="H884" s="42" t="s">
        <v>1052</v>
      </c>
      <c r="I884" s="70">
        <v>3611128</v>
      </c>
      <c r="J884" s="70" t="s">
        <v>2407</v>
      </c>
      <c r="K884" s="31" t="s">
        <v>107</v>
      </c>
      <c r="L884" s="269">
        <v>370</v>
      </c>
      <c r="M884" s="42" t="s">
        <v>107</v>
      </c>
      <c r="N884" s="283">
        <v>612200000</v>
      </c>
      <c r="O884" s="42" t="s">
        <v>2294</v>
      </c>
      <c r="P884" s="28" t="s">
        <v>2415</v>
      </c>
      <c r="Q884" s="28" t="s">
        <v>360</v>
      </c>
      <c r="R884" s="42" t="s">
        <v>1129</v>
      </c>
      <c r="S884" s="42">
        <v>28000</v>
      </c>
      <c r="T884" s="42" t="s">
        <v>107</v>
      </c>
      <c r="U884" s="28" t="s">
        <v>107</v>
      </c>
      <c r="V884" s="28" t="s">
        <v>107</v>
      </c>
      <c r="W884" s="28">
        <f t="shared" si="13"/>
        <v>1574314400</v>
      </c>
      <c r="X884" s="42" t="s">
        <v>2413</v>
      </c>
      <c r="Y884" s="323">
        <v>0.01</v>
      </c>
      <c r="Z884" s="323">
        <v>0.01</v>
      </c>
      <c r="AA884" s="323">
        <v>0.01</v>
      </c>
      <c r="AB884" s="323">
        <v>0.01</v>
      </c>
      <c r="AC884" s="323">
        <v>0.01</v>
      </c>
      <c r="AD884" s="323">
        <v>0.01</v>
      </c>
      <c r="AE884" s="42" t="s">
        <v>113</v>
      </c>
      <c r="AF884" s="28" t="s">
        <v>113</v>
      </c>
      <c r="AG884" s="28" t="s">
        <v>113</v>
      </c>
      <c r="AH884" s="284">
        <v>1</v>
      </c>
      <c r="AI884" s="38" t="s">
        <v>107</v>
      </c>
      <c r="AJ884" s="38">
        <v>1000350</v>
      </c>
      <c r="AK884" s="38">
        <v>2034951</v>
      </c>
      <c r="AL884" s="38" t="s">
        <v>107</v>
      </c>
      <c r="AM884" s="38" t="s">
        <v>107</v>
      </c>
      <c r="AN884" s="38">
        <v>11115000</v>
      </c>
      <c r="AO884" s="38" t="s">
        <v>107</v>
      </c>
      <c r="AP884" s="38" t="s">
        <v>107</v>
      </c>
      <c r="AQ884" s="38">
        <v>222300</v>
      </c>
      <c r="AR884" s="38" t="s">
        <v>107</v>
      </c>
      <c r="AS884" s="38" t="s">
        <v>107</v>
      </c>
      <c r="AT884" s="38" t="s">
        <v>107</v>
      </c>
      <c r="AU884" s="38" t="s">
        <v>107</v>
      </c>
      <c r="AV884" s="38" t="s">
        <v>107</v>
      </c>
      <c r="AW884" s="38" t="s">
        <v>107</v>
      </c>
      <c r="AX884" s="38">
        <v>1831522</v>
      </c>
      <c r="AY884" s="38" t="s">
        <v>107</v>
      </c>
      <c r="AZ884" s="38" t="s">
        <v>107</v>
      </c>
      <c r="BA884" s="38">
        <v>2778750</v>
      </c>
      <c r="BB884" s="38" t="s">
        <v>107</v>
      </c>
      <c r="BC884" s="38" t="s">
        <v>107</v>
      </c>
      <c r="BD884" s="38">
        <v>976803</v>
      </c>
      <c r="BE884" s="38" t="s">
        <v>107</v>
      </c>
      <c r="BF884" s="38" t="s">
        <v>107</v>
      </c>
      <c r="BG884" s="38">
        <v>5088369</v>
      </c>
      <c r="BH884" s="38">
        <v>666900</v>
      </c>
      <c r="BI884" s="38">
        <v>6669000</v>
      </c>
      <c r="BJ884" s="38" t="s">
        <v>107</v>
      </c>
      <c r="BK884" s="38" t="s">
        <v>107</v>
      </c>
      <c r="BL884" s="38" t="s">
        <v>107</v>
      </c>
      <c r="BM884" s="38" t="s">
        <v>107</v>
      </c>
      <c r="BN884" s="38">
        <v>12209441</v>
      </c>
      <c r="BO884" s="38">
        <v>666900</v>
      </c>
      <c r="BP884" s="38" t="s">
        <v>107</v>
      </c>
      <c r="BQ884" s="38" t="s">
        <v>107</v>
      </c>
      <c r="BR884" s="38" t="s">
        <v>2291</v>
      </c>
      <c r="BS884" s="38">
        <v>1333800</v>
      </c>
      <c r="BT884" s="330">
        <v>962114400</v>
      </c>
      <c r="BU884" s="38" t="s">
        <v>107</v>
      </c>
      <c r="BV884" s="38" t="s">
        <v>107</v>
      </c>
      <c r="BW884" s="38" t="s">
        <v>107</v>
      </c>
      <c r="BX884" s="38" t="s">
        <v>107</v>
      </c>
      <c r="BY884" s="42" t="s">
        <v>107</v>
      </c>
      <c r="BZ884" s="42" t="s">
        <v>107</v>
      </c>
      <c r="CA884" s="42" t="s">
        <v>107</v>
      </c>
      <c r="CB884" s="42" t="s">
        <v>107</v>
      </c>
      <c r="CC884" s="42" t="s">
        <v>107</v>
      </c>
      <c r="CD884" s="42" t="s">
        <v>107</v>
      </c>
      <c r="CE884" s="42" t="s">
        <v>107</v>
      </c>
      <c r="CF884" s="285" t="s">
        <v>107</v>
      </c>
      <c r="CG884" s="42" t="s">
        <v>107</v>
      </c>
      <c r="CH884" s="42" t="s">
        <v>1339</v>
      </c>
      <c r="CI884" s="28" t="s">
        <v>176</v>
      </c>
      <c r="CJ884" s="28" t="s">
        <v>107</v>
      </c>
      <c r="CK884" s="28" t="s">
        <v>176</v>
      </c>
      <c r="CL884" s="28" t="s">
        <v>107</v>
      </c>
      <c r="CM884" s="28" t="s">
        <v>107</v>
      </c>
      <c r="CN884" s="28" t="s">
        <v>107</v>
      </c>
      <c r="CO884" s="28" t="s">
        <v>107</v>
      </c>
      <c r="CP884" s="28" t="s">
        <v>107</v>
      </c>
      <c r="CQ884" s="28" t="s">
        <v>107</v>
      </c>
      <c r="CR884" s="28" t="s">
        <v>107</v>
      </c>
      <c r="CS884" s="28" t="s">
        <v>107</v>
      </c>
      <c r="CT884" s="28" t="s">
        <v>107</v>
      </c>
      <c r="CU884" s="332">
        <v>33345000</v>
      </c>
      <c r="CV884" s="384">
        <v>1</v>
      </c>
    </row>
    <row r="885" spans="1:100" ht="63.75">
      <c r="A885" s="28">
        <v>1146</v>
      </c>
      <c r="B885" s="30" t="s">
        <v>896</v>
      </c>
      <c r="C885" s="29" t="s">
        <v>3</v>
      </c>
      <c r="D885" s="29" t="s">
        <v>1038</v>
      </c>
      <c r="E885" s="42" t="s">
        <v>1038</v>
      </c>
      <c r="F885" s="42" t="s">
        <v>107</v>
      </c>
      <c r="G885" s="29" t="s">
        <v>2293</v>
      </c>
      <c r="H885" s="42" t="s">
        <v>1052</v>
      </c>
      <c r="I885" s="70">
        <v>3611128</v>
      </c>
      <c r="J885" s="70" t="s">
        <v>2408</v>
      </c>
      <c r="K885" s="31" t="s">
        <v>107</v>
      </c>
      <c r="L885" s="269">
        <v>370</v>
      </c>
      <c r="M885" s="42" t="s">
        <v>107</v>
      </c>
      <c r="N885" s="283">
        <v>612200000</v>
      </c>
      <c r="O885" s="42" t="s">
        <v>2294</v>
      </c>
      <c r="P885" s="28" t="s">
        <v>2415</v>
      </c>
      <c r="Q885" s="28" t="s">
        <v>360</v>
      </c>
      <c r="R885" s="42" t="s">
        <v>1129</v>
      </c>
      <c r="S885" s="42">
        <v>28000</v>
      </c>
      <c r="T885" s="42" t="s">
        <v>107</v>
      </c>
      <c r="U885" s="28" t="s">
        <v>107</v>
      </c>
      <c r="V885" s="28" t="s">
        <v>107</v>
      </c>
      <c r="W885" s="28">
        <f t="shared" si="13"/>
        <v>1801505000</v>
      </c>
      <c r="X885" s="42" t="s">
        <v>2413</v>
      </c>
      <c r="Y885" s="323">
        <v>0.01</v>
      </c>
      <c r="Z885" s="323">
        <v>0.01</v>
      </c>
      <c r="AA885" s="323">
        <v>0.01</v>
      </c>
      <c r="AB885" s="323">
        <v>0.01</v>
      </c>
      <c r="AC885" s="323">
        <v>0.01</v>
      </c>
      <c r="AD885" s="323">
        <v>0.01</v>
      </c>
      <c r="AE885" s="42" t="s">
        <v>113</v>
      </c>
      <c r="AF885" s="28" t="s">
        <v>113</v>
      </c>
      <c r="AG885" s="28" t="s">
        <v>113</v>
      </c>
      <c r="AH885" s="284">
        <v>1</v>
      </c>
      <c r="AI885" s="38" t="s">
        <v>107</v>
      </c>
      <c r="AJ885" s="38">
        <v>1000350</v>
      </c>
      <c r="AK885" s="38">
        <v>2034951</v>
      </c>
      <c r="AL885" s="38" t="s">
        <v>107</v>
      </c>
      <c r="AM885" s="38" t="s">
        <v>107</v>
      </c>
      <c r="AN885" s="38">
        <v>11115000</v>
      </c>
      <c r="AO885" s="38" t="s">
        <v>107</v>
      </c>
      <c r="AP885" s="38" t="s">
        <v>107</v>
      </c>
      <c r="AQ885" s="38">
        <v>222300</v>
      </c>
      <c r="AR885" s="38" t="s">
        <v>107</v>
      </c>
      <c r="AS885" s="38" t="s">
        <v>107</v>
      </c>
      <c r="AT885" s="38" t="s">
        <v>107</v>
      </c>
      <c r="AU885" s="38" t="s">
        <v>107</v>
      </c>
      <c r="AV885" s="38" t="s">
        <v>107</v>
      </c>
      <c r="AW885" s="38" t="s">
        <v>107</v>
      </c>
      <c r="AX885" s="38">
        <v>1831522</v>
      </c>
      <c r="AY885" s="38" t="s">
        <v>107</v>
      </c>
      <c r="AZ885" s="38" t="s">
        <v>107</v>
      </c>
      <c r="BA885" s="38">
        <v>2778750</v>
      </c>
      <c r="BB885" s="38" t="s">
        <v>107</v>
      </c>
      <c r="BC885" s="38" t="s">
        <v>107</v>
      </c>
      <c r="BD885" s="38">
        <v>976803</v>
      </c>
      <c r="BE885" s="38" t="s">
        <v>107</v>
      </c>
      <c r="BF885" s="38" t="s">
        <v>107</v>
      </c>
      <c r="BG885" s="38">
        <v>5088369</v>
      </c>
      <c r="BH885" s="38">
        <v>666900</v>
      </c>
      <c r="BI885" s="38">
        <v>6669000</v>
      </c>
      <c r="BJ885" s="38" t="s">
        <v>107</v>
      </c>
      <c r="BK885" s="38" t="s">
        <v>107</v>
      </c>
      <c r="BL885" s="38" t="s">
        <v>107</v>
      </c>
      <c r="BM885" s="38" t="s">
        <v>107</v>
      </c>
      <c r="BN885" s="38">
        <v>12209441</v>
      </c>
      <c r="BO885" s="38">
        <v>666900</v>
      </c>
      <c r="BP885" s="38" t="s">
        <v>107</v>
      </c>
      <c r="BQ885" s="38" t="s">
        <v>107</v>
      </c>
      <c r="BR885" s="38" t="s">
        <v>2291</v>
      </c>
      <c r="BS885" s="38">
        <v>1333800</v>
      </c>
      <c r="BT885" s="330">
        <v>1189305000</v>
      </c>
      <c r="BU885" s="38" t="s">
        <v>107</v>
      </c>
      <c r="BV885" s="38" t="s">
        <v>107</v>
      </c>
      <c r="BW885" s="38" t="s">
        <v>107</v>
      </c>
      <c r="BX885" s="38" t="s">
        <v>107</v>
      </c>
      <c r="BY885" s="42" t="s">
        <v>107</v>
      </c>
      <c r="BZ885" s="42" t="s">
        <v>107</v>
      </c>
      <c r="CA885" s="42" t="s">
        <v>107</v>
      </c>
      <c r="CB885" s="42" t="s">
        <v>107</v>
      </c>
      <c r="CC885" s="42" t="s">
        <v>107</v>
      </c>
      <c r="CD885" s="42" t="s">
        <v>107</v>
      </c>
      <c r="CE885" s="42" t="s">
        <v>107</v>
      </c>
      <c r="CF885" s="285" t="s">
        <v>107</v>
      </c>
      <c r="CG885" s="42" t="s">
        <v>107</v>
      </c>
      <c r="CH885" s="42" t="s">
        <v>1339</v>
      </c>
      <c r="CI885" s="28" t="s">
        <v>176</v>
      </c>
      <c r="CJ885" s="28" t="s">
        <v>107</v>
      </c>
      <c r="CK885" s="28" t="s">
        <v>176</v>
      </c>
      <c r="CL885" s="28" t="s">
        <v>107</v>
      </c>
      <c r="CM885" s="28" t="s">
        <v>107</v>
      </c>
      <c r="CN885" s="28" t="s">
        <v>107</v>
      </c>
      <c r="CO885" s="28" t="s">
        <v>107</v>
      </c>
      <c r="CP885" s="28" t="s">
        <v>107</v>
      </c>
      <c r="CQ885" s="28" t="s">
        <v>107</v>
      </c>
      <c r="CR885" s="28" t="s">
        <v>107</v>
      </c>
      <c r="CS885" s="28" t="s">
        <v>107</v>
      </c>
      <c r="CT885" s="28" t="s">
        <v>107</v>
      </c>
      <c r="CU885" s="332">
        <v>33345000</v>
      </c>
      <c r="CV885" s="384">
        <v>1</v>
      </c>
    </row>
    <row r="886" spans="1:100" ht="63.75">
      <c r="A886" s="28">
        <v>1147</v>
      </c>
      <c r="B886" s="30" t="s">
        <v>896</v>
      </c>
      <c r="C886" s="29" t="s">
        <v>3</v>
      </c>
      <c r="D886" s="29" t="s">
        <v>1038</v>
      </c>
      <c r="E886" s="42" t="s">
        <v>1038</v>
      </c>
      <c r="F886" s="42" t="s">
        <v>107</v>
      </c>
      <c r="G886" s="29" t="s">
        <v>2292</v>
      </c>
      <c r="H886" s="42" t="s">
        <v>1052</v>
      </c>
      <c r="I886" s="70">
        <v>3611117</v>
      </c>
      <c r="J886" s="70" t="s">
        <v>2409</v>
      </c>
      <c r="K886" s="31" t="s">
        <v>107</v>
      </c>
      <c r="L886" s="269">
        <v>250</v>
      </c>
      <c r="M886" s="42" t="s">
        <v>107</v>
      </c>
      <c r="N886" s="283">
        <v>438300000</v>
      </c>
      <c r="O886" s="42" t="s">
        <v>982</v>
      </c>
      <c r="P886" s="28" t="s">
        <v>2415</v>
      </c>
      <c r="Q886" s="28" t="s">
        <v>360</v>
      </c>
      <c r="R886" s="33" t="s">
        <v>843</v>
      </c>
      <c r="S886" s="42">
        <v>17000</v>
      </c>
      <c r="T886" s="42" t="s">
        <v>107</v>
      </c>
      <c r="U886" s="28" t="s">
        <v>107</v>
      </c>
      <c r="V886" s="28" t="s">
        <v>107</v>
      </c>
      <c r="W886" s="28">
        <f t="shared" si="13"/>
        <v>1572030000</v>
      </c>
      <c r="X886" s="42" t="s">
        <v>2413</v>
      </c>
      <c r="Y886" s="323">
        <v>0.01</v>
      </c>
      <c r="Z886" s="323">
        <v>0.01</v>
      </c>
      <c r="AA886" s="323">
        <v>0.01</v>
      </c>
      <c r="AB886" s="323">
        <v>0.01</v>
      </c>
      <c r="AC886" s="323">
        <v>0.01</v>
      </c>
      <c r="AD886" s="323">
        <v>0.01</v>
      </c>
      <c r="AE886" s="42" t="s">
        <v>113</v>
      </c>
      <c r="AF886" s="28" t="s">
        <v>113</v>
      </c>
      <c r="AG886" s="28" t="s">
        <v>113</v>
      </c>
      <c r="AH886" s="284">
        <v>1</v>
      </c>
      <c r="AI886" s="38" t="s">
        <v>107</v>
      </c>
      <c r="AJ886" s="38">
        <v>1000350</v>
      </c>
      <c r="AK886" s="38">
        <v>2034951</v>
      </c>
      <c r="AL886" s="38" t="s">
        <v>107</v>
      </c>
      <c r="AM886" s="38" t="s">
        <v>107</v>
      </c>
      <c r="AN886" s="38">
        <v>11115000</v>
      </c>
      <c r="AO886" s="38" t="s">
        <v>107</v>
      </c>
      <c r="AP886" s="38" t="s">
        <v>107</v>
      </c>
      <c r="AQ886" s="38">
        <v>222300</v>
      </c>
      <c r="AR886" s="38" t="s">
        <v>107</v>
      </c>
      <c r="AS886" s="38" t="s">
        <v>107</v>
      </c>
      <c r="AT886" s="38" t="s">
        <v>107</v>
      </c>
      <c r="AU886" s="38" t="s">
        <v>107</v>
      </c>
      <c r="AV886" s="38" t="s">
        <v>107</v>
      </c>
      <c r="AW886" s="38" t="s">
        <v>107</v>
      </c>
      <c r="AX886" s="38">
        <v>1831522</v>
      </c>
      <c r="AY886" s="38" t="s">
        <v>107</v>
      </c>
      <c r="AZ886" s="38" t="s">
        <v>107</v>
      </c>
      <c r="BA886" s="38">
        <v>2778750</v>
      </c>
      <c r="BB886" s="38" t="s">
        <v>107</v>
      </c>
      <c r="BC886" s="38" t="s">
        <v>107</v>
      </c>
      <c r="BD886" s="38">
        <v>976803</v>
      </c>
      <c r="BE886" s="38" t="s">
        <v>107</v>
      </c>
      <c r="BF886" s="38" t="s">
        <v>107</v>
      </c>
      <c r="BG886" s="38">
        <v>5088369</v>
      </c>
      <c r="BH886" s="38">
        <v>666900</v>
      </c>
      <c r="BI886" s="38">
        <v>6669000</v>
      </c>
      <c r="BJ886" s="38" t="s">
        <v>107</v>
      </c>
      <c r="BK886" s="38" t="s">
        <v>107</v>
      </c>
      <c r="BL886" s="38" t="s">
        <v>107</v>
      </c>
      <c r="BM886" s="38" t="s">
        <v>107</v>
      </c>
      <c r="BN886" s="38">
        <v>12209441</v>
      </c>
      <c r="BO886" s="38">
        <v>666900</v>
      </c>
      <c r="BP886" s="38" t="s">
        <v>107</v>
      </c>
      <c r="BQ886" s="38" t="s">
        <v>107</v>
      </c>
      <c r="BR886" s="38" t="s">
        <v>2291</v>
      </c>
      <c r="BS886" s="38">
        <v>1333800</v>
      </c>
      <c r="BT886" s="330">
        <v>1133730000</v>
      </c>
      <c r="BU886" s="38" t="s">
        <v>107</v>
      </c>
      <c r="BV886" s="38" t="s">
        <v>107</v>
      </c>
      <c r="BW886" s="38" t="s">
        <v>107</v>
      </c>
      <c r="BX886" s="38" t="s">
        <v>107</v>
      </c>
      <c r="BY886" s="42" t="s">
        <v>107</v>
      </c>
      <c r="BZ886" s="42" t="s">
        <v>107</v>
      </c>
      <c r="CA886" s="42" t="s">
        <v>107</v>
      </c>
      <c r="CB886" s="42" t="s">
        <v>107</v>
      </c>
      <c r="CC886" s="42" t="s">
        <v>107</v>
      </c>
      <c r="CD886" s="42" t="s">
        <v>107</v>
      </c>
      <c r="CE886" s="42" t="s">
        <v>107</v>
      </c>
      <c r="CF886" s="285" t="s">
        <v>107</v>
      </c>
      <c r="CG886" s="42" t="s">
        <v>107</v>
      </c>
      <c r="CH886" s="42" t="s">
        <v>1339</v>
      </c>
      <c r="CI886" s="28" t="s">
        <v>176</v>
      </c>
      <c r="CJ886" s="28" t="s">
        <v>107</v>
      </c>
      <c r="CK886" s="28" t="s">
        <v>176</v>
      </c>
      <c r="CL886" s="28" t="s">
        <v>107</v>
      </c>
      <c r="CM886" s="28" t="s">
        <v>107</v>
      </c>
      <c r="CN886" s="28" t="s">
        <v>107</v>
      </c>
      <c r="CO886" s="28" t="s">
        <v>107</v>
      </c>
      <c r="CP886" s="28" t="s">
        <v>107</v>
      </c>
      <c r="CQ886" s="28" t="s">
        <v>107</v>
      </c>
      <c r="CR886" s="28" t="s">
        <v>107</v>
      </c>
      <c r="CS886" s="28" t="s">
        <v>107</v>
      </c>
      <c r="CT886" s="28" t="s">
        <v>107</v>
      </c>
      <c r="CU886" s="332">
        <v>33345000</v>
      </c>
      <c r="CV886" s="384">
        <v>1</v>
      </c>
    </row>
    <row r="887" spans="1:100" ht="63.75">
      <c r="A887" s="28">
        <v>1148</v>
      </c>
      <c r="B887" s="30" t="s">
        <v>896</v>
      </c>
      <c r="C887" s="29" t="s">
        <v>3</v>
      </c>
      <c r="D887" s="29" t="s">
        <v>1038</v>
      </c>
      <c r="E887" s="42" t="s">
        <v>1038</v>
      </c>
      <c r="F887" s="42" t="s">
        <v>107</v>
      </c>
      <c r="G887" s="29" t="s">
        <v>2293</v>
      </c>
      <c r="H887" s="42" t="s">
        <v>1052</v>
      </c>
      <c r="I887" s="70">
        <v>3611128</v>
      </c>
      <c r="J887" s="70" t="s">
        <v>2410</v>
      </c>
      <c r="K887" s="31" t="s">
        <v>107</v>
      </c>
      <c r="L887" s="269">
        <v>370</v>
      </c>
      <c r="M887" s="42" t="s">
        <v>107</v>
      </c>
      <c r="N887" s="283">
        <v>612200000</v>
      </c>
      <c r="O887" s="42" t="s">
        <v>2294</v>
      </c>
      <c r="P887" s="28" t="s">
        <v>2415</v>
      </c>
      <c r="Q887" s="28" t="s">
        <v>360</v>
      </c>
      <c r="R887" s="42" t="s">
        <v>1129</v>
      </c>
      <c r="S887" s="42">
        <v>28000</v>
      </c>
      <c r="T887" s="42" t="s">
        <v>107</v>
      </c>
      <c r="U887" s="28" t="s">
        <v>107</v>
      </c>
      <c r="V887" s="28" t="s">
        <v>107</v>
      </c>
      <c r="W887" s="28">
        <f t="shared" si="13"/>
        <v>2134955000</v>
      </c>
      <c r="X887" s="42" t="s">
        <v>2413</v>
      </c>
      <c r="Y887" s="323">
        <v>0.01</v>
      </c>
      <c r="Z887" s="323">
        <v>0.01</v>
      </c>
      <c r="AA887" s="323">
        <v>0.01</v>
      </c>
      <c r="AB887" s="323">
        <v>0.01</v>
      </c>
      <c r="AC887" s="323">
        <v>0.01</v>
      </c>
      <c r="AD887" s="323">
        <v>0.01</v>
      </c>
      <c r="AE887" s="42" t="s">
        <v>113</v>
      </c>
      <c r="AF887" s="28" t="s">
        <v>113</v>
      </c>
      <c r="AG887" s="28" t="s">
        <v>113</v>
      </c>
      <c r="AH887" s="284">
        <v>1</v>
      </c>
      <c r="AI887" s="38" t="s">
        <v>107</v>
      </c>
      <c r="AJ887" s="38">
        <v>1000350</v>
      </c>
      <c r="AK887" s="38">
        <v>2034951</v>
      </c>
      <c r="AL887" s="38" t="s">
        <v>107</v>
      </c>
      <c r="AM887" s="38" t="s">
        <v>107</v>
      </c>
      <c r="AN887" s="38">
        <v>11115000</v>
      </c>
      <c r="AO887" s="38" t="s">
        <v>107</v>
      </c>
      <c r="AP887" s="38" t="s">
        <v>107</v>
      </c>
      <c r="AQ887" s="38">
        <v>222300</v>
      </c>
      <c r="AR887" s="38" t="s">
        <v>107</v>
      </c>
      <c r="AS887" s="38" t="s">
        <v>107</v>
      </c>
      <c r="AT887" s="38" t="s">
        <v>107</v>
      </c>
      <c r="AU887" s="38" t="s">
        <v>107</v>
      </c>
      <c r="AV887" s="38" t="s">
        <v>107</v>
      </c>
      <c r="AW887" s="38" t="s">
        <v>107</v>
      </c>
      <c r="AX887" s="38">
        <v>1831522</v>
      </c>
      <c r="AY887" s="38" t="s">
        <v>107</v>
      </c>
      <c r="AZ887" s="38" t="s">
        <v>107</v>
      </c>
      <c r="BA887" s="38">
        <v>2778750</v>
      </c>
      <c r="BB887" s="38" t="s">
        <v>107</v>
      </c>
      <c r="BC887" s="38" t="s">
        <v>107</v>
      </c>
      <c r="BD887" s="38">
        <v>976803</v>
      </c>
      <c r="BE887" s="38" t="s">
        <v>107</v>
      </c>
      <c r="BF887" s="38" t="s">
        <v>107</v>
      </c>
      <c r="BG887" s="38">
        <v>5088369</v>
      </c>
      <c r="BH887" s="38">
        <v>666900</v>
      </c>
      <c r="BI887" s="38">
        <v>6669000</v>
      </c>
      <c r="BJ887" s="38" t="s">
        <v>107</v>
      </c>
      <c r="BK887" s="38" t="s">
        <v>107</v>
      </c>
      <c r="BL887" s="38" t="s">
        <v>107</v>
      </c>
      <c r="BM887" s="38" t="s">
        <v>107</v>
      </c>
      <c r="BN887" s="38">
        <v>12209441</v>
      </c>
      <c r="BO887" s="38">
        <v>666900</v>
      </c>
      <c r="BP887" s="38" t="s">
        <v>107</v>
      </c>
      <c r="BQ887" s="38" t="s">
        <v>107</v>
      </c>
      <c r="BR887" s="38" t="s">
        <v>2291</v>
      </c>
      <c r="BS887" s="38">
        <v>1333800</v>
      </c>
      <c r="BT887" s="330">
        <v>1522755000</v>
      </c>
      <c r="BU887" s="38" t="s">
        <v>107</v>
      </c>
      <c r="BV887" s="38" t="s">
        <v>107</v>
      </c>
      <c r="BW887" s="38" t="s">
        <v>107</v>
      </c>
      <c r="BX887" s="38" t="s">
        <v>107</v>
      </c>
      <c r="BY887" s="42" t="s">
        <v>107</v>
      </c>
      <c r="BZ887" s="42" t="s">
        <v>107</v>
      </c>
      <c r="CA887" s="42" t="s">
        <v>107</v>
      </c>
      <c r="CB887" s="42" t="s">
        <v>107</v>
      </c>
      <c r="CC887" s="42" t="s">
        <v>107</v>
      </c>
      <c r="CD887" s="42" t="s">
        <v>107</v>
      </c>
      <c r="CE887" s="42" t="s">
        <v>107</v>
      </c>
      <c r="CF887" s="285" t="s">
        <v>107</v>
      </c>
      <c r="CG887" s="42" t="s">
        <v>107</v>
      </c>
      <c r="CH887" s="42" t="s">
        <v>1339</v>
      </c>
      <c r="CI887" s="28" t="s">
        <v>176</v>
      </c>
      <c r="CJ887" s="28" t="s">
        <v>107</v>
      </c>
      <c r="CK887" s="28" t="s">
        <v>176</v>
      </c>
      <c r="CL887" s="28" t="s">
        <v>107</v>
      </c>
      <c r="CM887" s="28" t="s">
        <v>107</v>
      </c>
      <c r="CN887" s="28" t="s">
        <v>107</v>
      </c>
      <c r="CO887" s="28" t="s">
        <v>107</v>
      </c>
      <c r="CP887" s="28" t="s">
        <v>107</v>
      </c>
      <c r="CQ887" s="28" t="s">
        <v>107</v>
      </c>
      <c r="CR887" s="28" t="s">
        <v>107</v>
      </c>
      <c r="CS887" s="28" t="s">
        <v>107</v>
      </c>
      <c r="CT887" s="28" t="s">
        <v>107</v>
      </c>
      <c r="CU887" s="332">
        <v>33345000</v>
      </c>
      <c r="CV887" s="384">
        <v>1</v>
      </c>
    </row>
    <row r="888" spans="1:100" ht="25.5">
      <c r="A888" s="28">
        <v>1149</v>
      </c>
      <c r="B888" s="29" t="s">
        <v>139</v>
      </c>
      <c r="C888" s="29" t="s">
        <v>0</v>
      </c>
      <c r="D888" s="29" t="s">
        <v>337</v>
      </c>
      <c r="E888" s="42" t="s">
        <v>338</v>
      </c>
      <c r="F888" s="42" t="s">
        <v>107</v>
      </c>
      <c r="G888" s="30" t="s">
        <v>2473</v>
      </c>
      <c r="H888" s="42" t="s">
        <v>990</v>
      </c>
      <c r="I888" s="28">
        <v>9006201</v>
      </c>
      <c r="J888" s="70" t="s">
        <v>2482</v>
      </c>
      <c r="K888" s="31" t="s">
        <v>307</v>
      </c>
      <c r="L888" s="32">
        <v>201</v>
      </c>
      <c r="M888" s="33">
        <v>5</v>
      </c>
      <c r="N888" s="34">
        <v>237900000</v>
      </c>
      <c r="O888" s="28" t="s">
        <v>338</v>
      </c>
      <c r="P888" s="28" t="s">
        <v>130</v>
      </c>
      <c r="Q888" s="28" t="s">
        <v>360</v>
      </c>
      <c r="R888" s="28" t="s">
        <v>107</v>
      </c>
      <c r="S888" s="28" t="s">
        <v>107</v>
      </c>
      <c r="T888" s="42" t="s">
        <v>107</v>
      </c>
      <c r="U888" s="28" t="s">
        <v>107</v>
      </c>
      <c r="V888" s="28" t="s">
        <v>107</v>
      </c>
      <c r="W888" s="28" t="str">
        <f t="shared" si="13"/>
        <v>N.A.</v>
      </c>
      <c r="X888" s="42" t="s">
        <v>2414</v>
      </c>
      <c r="Y888" s="206">
        <v>0</v>
      </c>
      <c r="Z888" s="206">
        <v>0</v>
      </c>
      <c r="AA888" s="206">
        <v>0.01</v>
      </c>
      <c r="AB888" s="206">
        <v>0.02</v>
      </c>
      <c r="AC888" s="206">
        <v>0.03</v>
      </c>
      <c r="AD888" s="206">
        <v>0.04</v>
      </c>
      <c r="AE888" s="28" t="s">
        <v>114</v>
      </c>
      <c r="AF888" s="28" t="s">
        <v>114</v>
      </c>
      <c r="AG888" s="28" t="s">
        <v>114</v>
      </c>
      <c r="AH888" s="37">
        <v>0</v>
      </c>
      <c r="AI888" s="38" t="s">
        <v>107</v>
      </c>
      <c r="AJ888" s="38">
        <v>280000</v>
      </c>
      <c r="AK888" s="38">
        <v>1200000</v>
      </c>
      <c r="AL888" s="38" t="s">
        <v>107</v>
      </c>
      <c r="AM888" s="38" t="s">
        <v>107</v>
      </c>
      <c r="AN888" s="38">
        <v>10800000</v>
      </c>
      <c r="AO888" s="38" t="s">
        <v>107</v>
      </c>
      <c r="AP888" s="38">
        <v>800000</v>
      </c>
      <c r="AQ888" s="38">
        <v>180000</v>
      </c>
      <c r="AR888" s="38">
        <v>650000</v>
      </c>
      <c r="AS888" s="38" t="s">
        <v>107</v>
      </c>
      <c r="AT888" s="38" t="s">
        <v>107</v>
      </c>
      <c r="AU888" s="38" t="s">
        <v>107</v>
      </c>
      <c r="AV888" s="38" t="s">
        <v>107</v>
      </c>
      <c r="AW888" s="38" t="s">
        <v>107</v>
      </c>
      <c r="AX888" s="38" t="s">
        <v>107</v>
      </c>
      <c r="AY888" s="38">
        <v>1200000</v>
      </c>
      <c r="AZ888" s="38">
        <v>1500000</v>
      </c>
      <c r="BA888" s="38">
        <v>150000</v>
      </c>
      <c r="BB888" s="38" t="s">
        <v>107</v>
      </c>
      <c r="BC888" s="38" t="s">
        <v>107</v>
      </c>
      <c r="BD888" s="38">
        <v>750000</v>
      </c>
      <c r="BE888" s="38">
        <v>1300000</v>
      </c>
      <c r="BF888" s="38">
        <v>1200000</v>
      </c>
      <c r="BG888" s="38">
        <v>1200000</v>
      </c>
      <c r="BH888" s="38">
        <v>120000</v>
      </c>
      <c r="BI888" s="38">
        <v>2200000</v>
      </c>
      <c r="BJ888" s="38">
        <v>180000</v>
      </c>
      <c r="BK888" s="38" t="s">
        <v>107</v>
      </c>
      <c r="BL888" s="38" t="s">
        <v>107</v>
      </c>
      <c r="BM888" s="38">
        <v>1200000</v>
      </c>
      <c r="BN888" s="38">
        <v>7500000</v>
      </c>
      <c r="BO888" s="38">
        <v>120000</v>
      </c>
      <c r="BP888" s="38">
        <v>4800000</v>
      </c>
      <c r="BQ888" s="38">
        <v>5500000</v>
      </c>
      <c r="BR888" s="38" t="s">
        <v>107</v>
      </c>
      <c r="BS888" s="38">
        <v>1200000</v>
      </c>
      <c r="BT888" s="330" t="s">
        <v>107</v>
      </c>
      <c r="BU888" s="38" t="s">
        <v>107</v>
      </c>
      <c r="BV888" s="38" t="s">
        <v>107</v>
      </c>
      <c r="BW888" s="38" t="s">
        <v>107</v>
      </c>
      <c r="BX888" s="38" t="s">
        <v>107</v>
      </c>
      <c r="BY888" s="42" t="s">
        <v>113</v>
      </c>
      <c r="BZ888" s="42" t="s">
        <v>113</v>
      </c>
      <c r="CA888" s="42" t="s">
        <v>113</v>
      </c>
      <c r="CB888" s="42" t="s">
        <v>114</v>
      </c>
      <c r="CC888" s="42" t="s">
        <v>113</v>
      </c>
      <c r="CD888" s="42" t="s">
        <v>113</v>
      </c>
      <c r="CE888" s="42" t="s">
        <v>114</v>
      </c>
      <c r="CF888" s="285" t="s">
        <v>107</v>
      </c>
      <c r="CG888" s="42" t="s">
        <v>176</v>
      </c>
      <c r="CH888" s="42" t="s">
        <v>176</v>
      </c>
      <c r="CI888" s="28" t="s">
        <v>176</v>
      </c>
      <c r="CJ888" s="28" t="s">
        <v>107</v>
      </c>
      <c r="CK888" s="28" t="s">
        <v>176</v>
      </c>
      <c r="CL888" s="28" t="s">
        <v>176</v>
      </c>
      <c r="CM888" s="28" t="s">
        <v>176</v>
      </c>
      <c r="CN888" s="28" t="s">
        <v>176</v>
      </c>
      <c r="CO888" s="28" t="s">
        <v>176</v>
      </c>
      <c r="CP888" s="28" t="s">
        <v>107</v>
      </c>
      <c r="CQ888" s="28" t="s">
        <v>176</v>
      </c>
      <c r="CR888" s="28" t="s">
        <v>176</v>
      </c>
      <c r="CS888" s="28" t="s">
        <v>107</v>
      </c>
      <c r="CT888" s="28" t="s">
        <v>107</v>
      </c>
      <c r="CU888" s="332">
        <v>11500000</v>
      </c>
      <c r="CV888" s="43">
        <v>1</v>
      </c>
    </row>
    <row r="889" spans="1:100" ht="25.5">
      <c r="A889" s="28">
        <v>1150</v>
      </c>
      <c r="B889" s="29" t="s">
        <v>139</v>
      </c>
      <c r="C889" s="187" t="s">
        <v>0</v>
      </c>
      <c r="D889" s="29" t="s">
        <v>337</v>
      </c>
      <c r="E889" s="42" t="s">
        <v>338</v>
      </c>
      <c r="F889" s="42" t="s">
        <v>107</v>
      </c>
      <c r="G889" s="29" t="s">
        <v>2474</v>
      </c>
      <c r="H889" s="42" t="s">
        <v>990</v>
      </c>
      <c r="I889" s="201">
        <v>9006202</v>
      </c>
      <c r="J889" s="70" t="s">
        <v>2483</v>
      </c>
      <c r="K889" s="31" t="s">
        <v>307</v>
      </c>
      <c r="L889" s="32">
        <v>201</v>
      </c>
      <c r="M889" s="33">
        <v>5</v>
      </c>
      <c r="N889" s="34">
        <v>275900000</v>
      </c>
      <c r="O889" s="28" t="s">
        <v>982</v>
      </c>
      <c r="P889" s="28" t="s">
        <v>130</v>
      </c>
      <c r="Q889" s="28" t="s">
        <v>360</v>
      </c>
      <c r="R889" s="28" t="s">
        <v>107</v>
      </c>
      <c r="S889" s="28" t="s">
        <v>107</v>
      </c>
      <c r="T889" s="42" t="s">
        <v>107</v>
      </c>
      <c r="U889" s="28" t="s">
        <v>107</v>
      </c>
      <c r="V889" s="28" t="s">
        <v>107</v>
      </c>
      <c r="W889" s="28" t="str">
        <f t="shared" si="13"/>
        <v>N.A.</v>
      </c>
      <c r="X889" s="42" t="s">
        <v>2414</v>
      </c>
      <c r="Y889" s="206">
        <v>0</v>
      </c>
      <c r="Z889" s="206">
        <v>0</v>
      </c>
      <c r="AA889" s="206">
        <v>0.01</v>
      </c>
      <c r="AB889" s="206">
        <v>0.02</v>
      </c>
      <c r="AC889" s="206">
        <v>0.03</v>
      </c>
      <c r="AD889" s="206">
        <v>0.04</v>
      </c>
      <c r="AE889" s="28" t="s">
        <v>114</v>
      </c>
      <c r="AF889" s="28" t="s">
        <v>114</v>
      </c>
      <c r="AG889" s="28" t="s">
        <v>114</v>
      </c>
      <c r="AH889" s="37">
        <v>0</v>
      </c>
      <c r="AI889" s="38" t="s">
        <v>107</v>
      </c>
      <c r="AJ889" s="38">
        <v>280000</v>
      </c>
      <c r="AK889" s="38">
        <v>1200000</v>
      </c>
      <c r="AL889" s="38" t="s">
        <v>107</v>
      </c>
      <c r="AM889" s="38" t="s">
        <v>107</v>
      </c>
      <c r="AN889" s="38">
        <v>10800000</v>
      </c>
      <c r="AO889" s="38" t="s">
        <v>107</v>
      </c>
      <c r="AP889" s="38">
        <v>800000</v>
      </c>
      <c r="AQ889" s="38">
        <v>180000</v>
      </c>
      <c r="AR889" s="38" t="s">
        <v>107</v>
      </c>
      <c r="AS889" s="38" t="s">
        <v>107</v>
      </c>
      <c r="AT889" s="38" t="s">
        <v>107</v>
      </c>
      <c r="AU889" s="38" t="s">
        <v>107</v>
      </c>
      <c r="AV889" s="38" t="s">
        <v>107</v>
      </c>
      <c r="AW889" s="38" t="s">
        <v>107</v>
      </c>
      <c r="AX889" s="38" t="s">
        <v>107</v>
      </c>
      <c r="AY889" s="38">
        <v>1200000</v>
      </c>
      <c r="AZ889" s="38">
        <v>1500000</v>
      </c>
      <c r="BA889" s="38">
        <v>150000</v>
      </c>
      <c r="BB889" s="38" t="s">
        <v>107</v>
      </c>
      <c r="BC889" s="38" t="s">
        <v>107</v>
      </c>
      <c r="BD889" s="38">
        <v>750000</v>
      </c>
      <c r="BE889" s="38">
        <v>1300000</v>
      </c>
      <c r="BF889" s="38">
        <v>1200000</v>
      </c>
      <c r="BG889" s="38">
        <v>1200000</v>
      </c>
      <c r="BH889" s="38">
        <v>120000</v>
      </c>
      <c r="BI889" s="38">
        <v>2200000</v>
      </c>
      <c r="BJ889" s="38">
        <v>180000</v>
      </c>
      <c r="BK889" s="38" t="s">
        <v>107</v>
      </c>
      <c r="BL889" s="38" t="s">
        <v>107</v>
      </c>
      <c r="BM889" s="38">
        <v>1200000</v>
      </c>
      <c r="BN889" s="38">
        <v>7500000</v>
      </c>
      <c r="BO889" s="38">
        <v>120000</v>
      </c>
      <c r="BP889" s="38">
        <v>4800000</v>
      </c>
      <c r="BQ889" s="38">
        <v>5500000</v>
      </c>
      <c r="BR889" s="38" t="s">
        <v>107</v>
      </c>
      <c r="BS889" s="38">
        <v>1200000</v>
      </c>
      <c r="BT889" s="330" t="s">
        <v>107</v>
      </c>
      <c r="BU889" s="38" t="s">
        <v>107</v>
      </c>
      <c r="BV889" s="38" t="s">
        <v>107</v>
      </c>
      <c r="BW889" s="38" t="s">
        <v>107</v>
      </c>
      <c r="BX889" s="38" t="s">
        <v>107</v>
      </c>
      <c r="BY889" s="42" t="s">
        <v>113</v>
      </c>
      <c r="BZ889" s="42" t="s">
        <v>113</v>
      </c>
      <c r="CA889" s="42" t="s">
        <v>113</v>
      </c>
      <c r="CB889" s="42" t="s">
        <v>114</v>
      </c>
      <c r="CC889" s="42" t="s">
        <v>113</v>
      </c>
      <c r="CD889" s="42" t="s">
        <v>113</v>
      </c>
      <c r="CE889" s="42" t="s">
        <v>114</v>
      </c>
      <c r="CF889" s="285" t="s">
        <v>107</v>
      </c>
      <c r="CG889" s="42" t="s">
        <v>176</v>
      </c>
      <c r="CH889" s="42" t="s">
        <v>176</v>
      </c>
      <c r="CI889" s="28" t="s">
        <v>176</v>
      </c>
      <c r="CJ889" s="28" t="s">
        <v>107</v>
      </c>
      <c r="CK889" s="28" t="s">
        <v>176</v>
      </c>
      <c r="CL889" s="28" t="s">
        <v>176</v>
      </c>
      <c r="CM889" s="28" t="s">
        <v>176</v>
      </c>
      <c r="CN889" s="28" t="s">
        <v>176</v>
      </c>
      <c r="CO889" s="28" t="s">
        <v>176</v>
      </c>
      <c r="CP889" s="28" t="s">
        <v>107</v>
      </c>
      <c r="CQ889" s="28" t="s">
        <v>176</v>
      </c>
      <c r="CR889" s="28" t="s">
        <v>176</v>
      </c>
      <c r="CS889" s="28" t="s">
        <v>107</v>
      </c>
      <c r="CT889" s="28" t="s">
        <v>107</v>
      </c>
      <c r="CU889" s="332">
        <v>11500000</v>
      </c>
      <c r="CV889" s="43">
        <v>1</v>
      </c>
    </row>
    <row r="890" spans="1:100" ht="25.5">
      <c r="A890" s="28">
        <v>1151</v>
      </c>
      <c r="B890" s="29" t="s">
        <v>139</v>
      </c>
      <c r="C890" s="187" t="s">
        <v>0</v>
      </c>
      <c r="D890" s="29" t="s">
        <v>337</v>
      </c>
      <c r="E890" s="42" t="s">
        <v>346</v>
      </c>
      <c r="F890" s="42" t="s">
        <v>107</v>
      </c>
      <c r="G890" s="30" t="s">
        <v>2475</v>
      </c>
      <c r="H890" s="42" t="s">
        <v>990</v>
      </c>
      <c r="I890" s="28">
        <v>9008264</v>
      </c>
      <c r="J890" s="70" t="s">
        <v>2484</v>
      </c>
      <c r="K890" s="31" t="s">
        <v>307</v>
      </c>
      <c r="L890" s="32">
        <v>201</v>
      </c>
      <c r="M890" s="33">
        <v>5</v>
      </c>
      <c r="N890" s="34">
        <v>322500000</v>
      </c>
      <c r="O890" s="28" t="s">
        <v>346</v>
      </c>
      <c r="P890" s="28" t="s">
        <v>130</v>
      </c>
      <c r="Q890" s="28" t="s">
        <v>360</v>
      </c>
      <c r="R890" s="28" t="s">
        <v>107</v>
      </c>
      <c r="S890" s="28" t="s">
        <v>107</v>
      </c>
      <c r="T890" s="42" t="s">
        <v>107</v>
      </c>
      <c r="U890" s="28" t="s">
        <v>107</v>
      </c>
      <c r="V890" s="28" t="s">
        <v>107</v>
      </c>
      <c r="W890" s="28" t="str">
        <f t="shared" si="13"/>
        <v>N.A.</v>
      </c>
      <c r="X890" s="42" t="s">
        <v>2414</v>
      </c>
      <c r="Y890" s="206">
        <v>0</v>
      </c>
      <c r="Z890" s="206">
        <v>0</v>
      </c>
      <c r="AA890" s="206">
        <v>0.01</v>
      </c>
      <c r="AB890" s="206">
        <v>0.02</v>
      </c>
      <c r="AC890" s="206">
        <v>0.03</v>
      </c>
      <c r="AD890" s="206">
        <v>0.04</v>
      </c>
      <c r="AE890" s="28" t="s">
        <v>114</v>
      </c>
      <c r="AF890" s="28" t="s">
        <v>114</v>
      </c>
      <c r="AG890" s="28" t="s">
        <v>114</v>
      </c>
      <c r="AH890" s="37">
        <v>0</v>
      </c>
      <c r="AI890" s="38" t="s">
        <v>107</v>
      </c>
      <c r="AJ890" s="38">
        <v>280000</v>
      </c>
      <c r="AK890" s="38">
        <v>1200000</v>
      </c>
      <c r="AL890" s="38" t="s">
        <v>107</v>
      </c>
      <c r="AM890" s="38" t="s">
        <v>107</v>
      </c>
      <c r="AN890" s="38">
        <v>10800000</v>
      </c>
      <c r="AO890" s="38" t="s">
        <v>107</v>
      </c>
      <c r="AP890" s="38" t="s">
        <v>107</v>
      </c>
      <c r="AQ890" s="38">
        <v>180000</v>
      </c>
      <c r="AR890" s="38" t="s">
        <v>107</v>
      </c>
      <c r="AS890" s="38" t="s">
        <v>107</v>
      </c>
      <c r="AT890" s="38" t="s">
        <v>107</v>
      </c>
      <c r="AU890" s="38" t="s">
        <v>107</v>
      </c>
      <c r="AV890" s="38" t="s">
        <v>107</v>
      </c>
      <c r="AW890" s="38" t="s">
        <v>107</v>
      </c>
      <c r="AX890" s="38" t="s">
        <v>107</v>
      </c>
      <c r="AY890" s="38">
        <v>1200000</v>
      </c>
      <c r="AZ890" s="38">
        <v>1500000</v>
      </c>
      <c r="BA890" s="38">
        <v>150000</v>
      </c>
      <c r="BB890" s="38" t="s">
        <v>107</v>
      </c>
      <c r="BC890" s="38" t="s">
        <v>107</v>
      </c>
      <c r="BD890" s="38">
        <v>750000</v>
      </c>
      <c r="BE890" s="38">
        <v>1300000</v>
      </c>
      <c r="BF890" s="38">
        <v>1200000</v>
      </c>
      <c r="BG890" s="38">
        <v>1200000</v>
      </c>
      <c r="BH890" s="38">
        <v>120000</v>
      </c>
      <c r="BI890" s="38">
        <v>2200000</v>
      </c>
      <c r="BJ890" s="38">
        <v>180000</v>
      </c>
      <c r="BK890" s="38" t="s">
        <v>107</v>
      </c>
      <c r="BL890" s="38" t="s">
        <v>107</v>
      </c>
      <c r="BM890" s="38">
        <v>1200000</v>
      </c>
      <c r="BN890" s="38">
        <v>7500000</v>
      </c>
      <c r="BO890" s="38">
        <v>120000</v>
      </c>
      <c r="BP890" s="38">
        <v>4800000</v>
      </c>
      <c r="BQ890" s="38">
        <v>5500000</v>
      </c>
      <c r="BR890" s="38" t="s">
        <v>107</v>
      </c>
      <c r="BS890" s="38">
        <v>1200000</v>
      </c>
      <c r="BT890" s="330" t="s">
        <v>107</v>
      </c>
      <c r="BU890" s="38" t="s">
        <v>107</v>
      </c>
      <c r="BV890" s="38" t="s">
        <v>107</v>
      </c>
      <c r="BW890" s="38" t="s">
        <v>107</v>
      </c>
      <c r="BX890" s="38" t="s">
        <v>107</v>
      </c>
      <c r="BY890" s="42" t="s">
        <v>113</v>
      </c>
      <c r="BZ890" s="42" t="s">
        <v>113</v>
      </c>
      <c r="CA890" s="42" t="s">
        <v>113</v>
      </c>
      <c r="CB890" s="42" t="s">
        <v>114</v>
      </c>
      <c r="CC890" s="42" t="s">
        <v>113</v>
      </c>
      <c r="CD890" s="42" t="s">
        <v>113</v>
      </c>
      <c r="CE890" s="42" t="s">
        <v>114</v>
      </c>
      <c r="CF890" s="285" t="s">
        <v>107</v>
      </c>
      <c r="CG890" s="42" t="s">
        <v>176</v>
      </c>
      <c r="CH890" s="42" t="s">
        <v>176</v>
      </c>
      <c r="CI890" s="28" t="s">
        <v>176</v>
      </c>
      <c r="CJ890" s="28" t="s">
        <v>107</v>
      </c>
      <c r="CK890" s="28" t="s">
        <v>176</v>
      </c>
      <c r="CL890" s="28" t="s">
        <v>176</v>
      </c>
      <c r="CM890" s="28" t="s">
        <v>176</v>
      </c>
      <c r="CN890" s="28" t="s">
        <v>176</v>
      </c>
      <c r="CO890" s="28" t="s">
        <v>176</v>
      </c>
      <c r="CP890" s="28" t="s">
        <v>107</v>
      </c>
      <c r="CQ890" s="28" t="s">
        <v>176</v>
      </c>
      <c r="CR890" s="28" t="s">
        <v>176</v>
      </c>
      <c r="CS890" s="28" t="s">
        <v>107</v>
      </c>
      <c r="CT890" s="28" t="s">
        <v>107</v>
      </c>
      <c r="CU890" s="332">
        <v>11500000</v>
      </c>
      <c r="CV890" s="43">
        <v>1</v>
      </c>
    </row>
    <row r="891" spans="1:100" ht="25.5">
      <c r="A891" s="28">
        <v>1152</v>
      </c>
      <c r="B891" s="29" t="s">
        <v>139</v>
      </c>
      <c r="C891" s="187" t="s">
        <v>0</v>
      </c>
      <c r="D891" s="29" t="s">
        <v>337</v>
      </c>
      <c r="E891" s="42" t="s">
        <v>346</v>
      </c>
      <c r="F891" s="42" t="s">
        <v>107</v>
      </c>
      <c r="G891" s="30" t="s">
        <v>2475</v>
      </c>
      <c r="H891" s="42" t="s">
        <v>990</v>
      </c>
      <c r="I891" s="28">
        <v>9008264</v>
      </c>
      <c r="J891" s="70" t="s">
        <v>2485</v>
      </c>
      <c r="K891" s="31" t="s">
        <v>307</v>
      </c>
      <c r="L891" s="32">
        <v>201</v>
      </c>
      <c r="M891" s="33">
        <v>5</v>
      </c>
      <c r="N891" s="34">
        <v>322500000</v>
      </c>
      <c r="O891" s="28" t="s">
        <v>346</v>
      </c>
      <c r="P891" s="28" t="s">
        <v>130</v>
      </c>
      <c r="Q891" s="28" t="s">
        <v>360</v>
      </c>
      <c r="R891" s="28" t="s">
        <v>107</v>
      </c>
      <c r="S891" s="28" t="s">
        <v>107</v>
      </c>
      <c r="T891" s="42" t="s">
        <v>107</v>
      </c>
      <c r="U891" s="28" t="s">
        <v>107</v>
      </c>
      <c r="V891" s="28" t="s">
        <v>107</v>
      </c>
      <c r="W891" s="28" t="str">
        <f t="shared" si="13"/>
        <v>N.A.</v>
      </c>
      <c r="X891" s="42" t="s">
        <v>2414</v>
      </c>
      <c r="Y891" s="206">
        <v>0</v>
      </c>
      <c r="Z891" s="206">
        <v>0</v>
      </c>
      <c r="AA891" s="206">
        <v>0.01</v>
      </c>
      <c r="AB891" s="206">
        <v>0.02</v>
      </c>
      <c r="AC891" s="206">
        <v>0.03</v>
      </c>
      <c r="AD891" s="206">
        <v>0.04</v>
      </c>
      <c r="AE891" s="28" t="s">
        <v>114</v>
      </c>
      <c r="AF891" s="28" t="s">
        <v>114</v>
      </c>
      <c r="AG891" s="28" t="s">
        <v>114</v>
      </c>
      <c r="AH891" s="37">
        <v>0</v>
      </c>
      <c r="AI891" s="38" t="s">
        <v>107</v>
      </c>
      <c r="AJ891" s="38">
        <v>280000</v>
      </c>
      <c r="AK891" s="38">
        <v>1200000</v>
      </c>
      <c r="AL891" s="38" t="s">
        <v>107</v>
      </c>
      <c r="AM891" s="38" t="s">
        <v>107</v>
      </c>
      <c r="AN891" s="38">
        <v>10800000</v>
      </c>
      <c r="AO891" s="38" t="s">
        <v>107</v>
      </c>
      <c r="AP891" s="38" t="s">
        <v>107</v>
      </c>
      <c r="AQ891" s="38">
        <v>180000</v>
      </c>
      <c r="AR891" s="38" t="s">
        <v>107</v>
      </c>
      <c r="AS891" s="38" t="s">
        <v>107</v>
      </c>
      <c r="AT891" s="38" t="s">
        <v>107</v>
      </c>
      <c r="AU891" s="38" t="s">
        <v>107</v>
      </c>
      <c r="AV891" s="38" t="s">
        <v>107</v>
      </c>
      <c r="AW891" s="38" t="s">
        <v>107</v>
      </c>
      <c r="AX891" s="38" t="s">
        <v>107</v>
      </c>
      <c r="AY891" s="38">
        <v>1200000</v>
      </c>
      <c r="AZ891" s="38">
        <v>1500000</v>
      </c>
      <c r="BA891" s="38">
        <v>150000</v>
      </c>
      <c r="BB891" s="38" t="s">
        <v>107</v>
      </c>
      <c r="BC891" s="38" t="s">
        <v>107</v>
      </c>
      <c r="BD891" s="38">
        <v>750000</v>
      </c>
      <c r="BE891" s="38">
        <v>1300000</v>
      </c>
      <c r="BF891" s="38">
        <v>1200000</v>
      </c>
      <c r="BG891" s="38">
        <v>1200000</v>
      </c>
      <c r="BH891" s="38">
        <v>120000</v>
      </c>
      <c r="BI891" s="38">
        <v>2200000</v>
      </c>
      <c r="BJ891" s="38">
        <v>180000</v>
      </c>
      <c r="BK891" s="38" t="s">
        <v>107</v>
      </c>
      <c r="BL891" s="38" t="s">
        <v>107</v>
      </c>
      <c r="BM891" s="38">
        <v>1200000</v>
      </c>
      <c r="BN891" s="38">
        <v>7500000</v>
      </c>
      <c r="BO891" s="38">
        <v>120000</v>
      </c>
      <c r="BP891" s="38">
        <v>4800000</v>
      </c>
      <c r="BQ891" s="38">
        <v>5500000</v>
      </c>
      <c r="BR891" s="38" t="s">
        <v>107</v>
      </c>
      <c r="BS891" s="38">
        <v>1200000</v>
      </c>
      <c r="BT891" s="330" t="s">
        <v>107</v>
      </c>
      <c r="BU891" s="38" t="s">
        <v>107</v>
      </c>
      <c r="BV891" s="38" t="s">
        <v>107</v>
      </c>
      <c r="BW891" s="38" t="s">
        <v>107</v>
      </c>
      <c r="BX891" s="38" t="s">
        <v>107</v>
      </c>
      <c r="BY891" s="42" t="s">
        <v>113</v>
      </c>
      <c r="BZ891" s="42" t="s">
        <v>113</v>
      </c>
      <c r="CA891" s="42" t="s">
        <v>113</v>
      </c>
      <c r="CB891" s="42" t="s">
        <v>114</v>
      </c>
      <c r="CC891" s="42" t="s">
        <v>113</v>
      </c>
      <c r="CD891" s="42" t="s">
        <v>113</v>
      </c>
      <c r="CE891" s="42" t="s">
        <v>114</v>
      </c>
      <c r="CF891" s="285" t="s">
        <v>107</v>
      </c>
      <c r="CG891" s="42" t="s">
        <v>176</v>
      </c>
      <c r="CH891" s="42" t="s">
        <v>176</v>
      </c>
      <c r="CI891" s="28" t="s">
        <v>176</v>
      </c>
      <c r="CJ891" s="28" t="s">
        <v>107</v>
      </c>
      <c r="CK891" s="28" t="s">
        <v>176</v>
      </c>
      <c r="CL891" s="28" t="s">
        <v>176</v>
      </c>
      <c r="CM891" s="28" t="s">
        <v>176</v>
      </c>
      <c r="CN891" s="28" t="s">
        <v>176</v>
      </c>
      <c r="CO891" s="28" t="s">
        <v>176</v>
      </c>
      <c r="CP891" s="28" t="s">
        <v>107</v>
      </c>
      <c r="CQ891" s="28" t="s">
        <v>176</v>
      </c>
      <c r="CR891" s="28" t="s">
        <v>176</v>
      </c>
      <c r="CS891" s="28" t="s">
        <v>107</v>
      </c>
      <c r="CT891" s="28" t="s">
        <v>107</v>
      </c>
      <c r="CU891" s="332">
        <v>11500000</v>
      </c>
      <c r="CV891" s="43">
        <v>1</v>
      </c>
    </row>
    <row r="892" spans="1:100" ht="38.25">
      <c r="A892" s="28">
        <v>1153</v>
      </c>
      <c r="B892" s="29" t="s">
        <v>139</v>
      </c>
      <c r="C892" s="1" t="s">
        <v>3</v>
      </c>
      <c r="D892" s="29" t="s">
        <v>977</v>
      </c>
      <c r="E892" s="42" t="s">
        <v>978</v>
      </c>
      <c r="F892" s="42" t="s">
        <v>346</v>
      </c>
      <c r="G892" s="29" t="s">
        <v>2476</v>
      </c>
      <c r="H892" s="42" t="s">
        <v>990</v>
      </c>
      <c r="I892" s="201">
        <v>9020063</v>
      </c>
      <c r="J892" s="70" t="s">
        <v>2486</v>
      </c>
      <c r="K892" s="31" t="s">
        <v>669</v>
      </c>
      <c r="L892" s="54">
        <v>147</v>
      </c>
      <c r="M892" s="33">
        <v>2</v>
      </c>
      <c r="N892" s="34">
        <v>175900000</v>
      </c>
      <c r="O892" s="28" t="s">
        <v>346</v>
      </c>
      <c r="P892" s="28" t="s">
        <v>2415</v>
      </c>
      <c r="Q892" s="28" t="s">
        <v>360</v>
      </c>
      <c r="R892" s="28" t="s">
        <v>107</v>
      </c>
      <c r="S892" s="28" t="s">
        <v>107</v>
      </c>
      <c r="T892" s="42" t="s">
        <v>107</v>
      </c>
      <c r="U892" s="28" t="s">
        <v>107</v>
      </c>
      <c r="V892" s="28" t="s">
        <v>107</v>
      </c>
      <c r="W892" s="28">
        <f t="shared" si="13"/>
        <v>296000000</v>
      </c>
      <c r="X892" s="42" t="s">
        <v>2414</v>
      </c>
      <c r="Y892" s="358">
        <v>0</v>
      </c>
      <c r="Z892" s="358">
        <v>0</v>
      </c>
      <c r="AA892" s="358">
        <v>0.01</v>
      </c>
      <c r="AB892" s="358">
        <v>0.02</v>
      </c>
      <c r="AC892" s="358">
        <v>0.03</v>
      </c>
      <c r="AD892" s="358">
        <v>0.04</v>
      </c>
      <c r="AE892" s="28" t="s">
        <v>114</v>
      </c>
      <c r="AF892" s="28" t="s">
        <v>114</v>
      </c>
      <c r="AG892" s="28" t="s">
        <v>114</v>
      </c>
      <c r="AH892" s="90">
        <v>0</v>
      </c>
      <c r="AI892" s="38" t="s">
        <v>107</v>
      </c>
      <c r="AJ892" s="38">
        <v>280000</v>
      </c>
      <c r="AK892" s="38">
        <v>1200000</v>
      </c>
      <c r="AL892" s="38">
        <v>900000</v>
      </c>
      <c r="AM892" s="38">
        <v>1631242</v>
      </c>
      <c r="AN892" s="38">
        <v>10700949</v>
      </c>
      <c r="AO892" s="38" t="s">
        <v>107</v>
      </c>
      <c r="AP892" s="38">
        <v>800000</v>
      </c>
      <c r="AQ892" s="38">
        <v>180000</v>
      </c>
      <c r="AR892" s="38">
        <v>650000</v>
      </c>
      <c r="AS892" s="38">
        <v>18500000</v>
      </c>
      <c r="AT892" s="38">
        <v>26000000</v>
      </c>
      <c r="AU892" s="38" t="s">
        <v>107</v>
      </c>
      <c r="AV892" s="38" t="s">
        <v>107</v>
      </c>
      <c r="AW892" s="38">
        <v>1109245</v>
      </c>
      <c r="AX892" s="38" t="s">
        <v>107</v>
      </c>
      <c r="AY892" s="38">
        <v>1565992</v>
      </c>
      <c r="AZ892" s="38">
        <v>1565992</v>
      </c>
      <c r="BA892" s="38">
        <v>150000</v>
      </c>
      <c r="BB892" s="38" t="s">
        <v>107</v>
      </c>
      <c r="BC892" s="38" t="s">
        <v>107</v>
      </c>
      <c r="BD892" s="38">
        <v>750000</v>
      </c>
      <c r="BE892" s="38">
        <v>1300000</v>
      </c>
      <c r="BF892" s="38">
        <v>1200000</v>
      </c>
      <c r="BG892" s="38">
        <v>1109245</v>
      </c>
      <c r="BH892" s="38">
        <v>120000</v>
      </c>
      <c r="BI892" s="38">
        <v>1957490</v>
      </c>
      <c r="BJ892" s="38">
        <v>1565992</v>
      </c>
      <c r="BK892" s="38">
        <v>1631242</v>
      </c>
      <c r="BL892" s="38">
        <v>1631242</v>
      </c>
      <c r="BM892" s="38">
        <v>939595</v>
      </c>
      <c r="BN892" s="38">
        <v>7500000</v>
      </c>
      <c r="BO892" s="38">
        <v>120000</v>
      </c>
      <c r="BP892" s="38">
        <v>4800000</v>
      </c>
      <c r="BQ892" s="38">
        <v>5500000</v>
      </c>
      <c r="BR892" s="38" t="s">
        <v>107</v>
      </c>
      <c r="BS892" s="38">
        <v>850000</v>
      </c>
      <c r="BT892" s="330">
        <v>120100000</v>
      </c>
      <c r="BU892" s="38" t="s">
        <v>107</v>
      </c>
      <c r="BV892" s="38" t="s">
        <v>107</v>
      </c>
      <c r="BW892" s="38" t="s">
        <v>107</v>
      </c>
      <c r="BX892" s="38" t="s">
        <v>107</v>
      </c>
      <c r="BY892" s="42" t="s">
        <v>113</v>
      </c>
      <c r="BZ892" s="42" t="s">
        <v>113</v>
      </c>
      <c r="CA892" s="42" t="s">
        <v>113</v>
      </c>
      <c r="CB892" s="42" t="s">
        <v>114</v>
      </c>
      <c r="CC892" s="42" t="s">
        <v>113</v>
      </c>
      <c r="CD892" s="42" t="s">
        <v>114</v>
      </c>
      <c r="CE892" s="42" t="s">
        <v>114</v>
      </c>
      <c r="CF892" s="285" t="s">
        <v>107</v>
      </c>
      <c r="CG892" s="42" t="s">
        <v>107</v>
      </c>
      <c r="CH892" s="42" t="s">
        <v>107</v>
      </c>
      <c r="CI892" s="28" t="s">
        <v>107</v>
      </c>
      <c r="CJ892" s="28" t="s">
        <v>107</v>
      </c>
      <c r="CK892" s="28" t="s">
        <v>107</v>
      </c>
      <c r="CL892" s="28" t="s">
        <v>107</v>
      </c>
      <c r="CM892" s="28" t="s">
        <v>107</v>
      </c>
      <c r="CN892" s="28" t="s">
        <v>107</v>
      </c>
      <c r="CO892" s="28" t="s">
        <v>107</v>
      </c>
      <c r="CP892" s="28" t="s">
        <v>107</v>
      </c>
      <c r="CQ892" s="28" t="s">
        <v>107</v>
      </c>
      <c r="CR892" s="28" t="s">
        <v>107</v>
      </c>
      <c r="CS892" s="28" t="s">
        <v>107</v>
      </c>
      <c r="CT892" s="28" t="s">
        <v>107</v>
      </c>
      <c r="CU892" s="332">
        <v>11500000</v>
      </c>
      <c r="CV892" s="43">
        <v>1</v>
      </c>
    </row>
    <row r="893" spans="1:100" ht="38.25">
      <c r="A893" s="28">
        <v>1154</v>
      </c>
      <c r="B893" s="29" t="s">
        <v>139</v>
      </c>
      <c r="C893" s="1" t="s">
        <v>3</v>
      </c>
      <c r="D893" s="29" t="s">
        <v>977</v>
      </c>
      <c r="E893" s="42" t="s">
        <v>986</v>
      </c>
      <c r="F893" s="42" t="s">
        <v>346</v>
      </c>
      <c r="G893" s="29" t="s">
        <v>2477</v>
      </c>
      <c r="H893" s="42" t="s">
        <v>990</v>
      </c>
      <c r="I893" s="201">
        <v>9020063</v>
      </c>
      <c r="J893" s="70" t="s">
        <v>2487</v>
      </c>
      <c r="K893" s="31" t="s">
        <v>669</v>
      </c>
      <c r="L893" s="54">
        <v>147</v>
      </c>
      <c r="M893" s="33">
        <v>2</v>
      </c>
      <c r="N893" s="34">
        <v>175900000</v>
      </c>
      <c r="O893" s="28" t="s">
        <v>346</v>
      </c>
      <c r="P893" s="28" t="s">
        <v>2415</v>
      </c>
      <c r="Q893" s="28" t="s">
        <v>360</v>
      </c>
      <c r="R893" s="28" t="s">
        <v>107</v>
      </c>
      <c r="S893" s="28" t="s">
        <v>107</v>
      </c>
      <c r="T893" s="42" t="s">
        <v>107</v>
      </c>
      <c r="U893" s="28" t="s">
        <v>107</v>
      </c>
      <c r="V893" s="28" t="s">
        <v>107</v>
      </c>
      <c r="W893" s="28">
        <f t="shared" si="13"/>
        <v>376000000</v>
      </c>
      <c r="X893" s="42" t="s">
        <v>2413</v>
      </c>
      <c r="Y893" s="358">
        <v>0</v>
      </c>
      <c r="Z893" s="358">
        <v>0</v>
      </c>
      <c r="AA893" s="358">
        <v>0.01</v>
      </c>
      <c r="AB893" s="358">
        <v>0.02</v>
      </c>
      <c r="AC893" s="358">
        <v>0.03</v>
      </c>
      <c r="AD893" s="358">
        <v>0.04</v>
      </c>
      <c r="AE893" s="28" t="s">
        <v>114</v>
      </c>
      <c r="AF893" s="28" t="s">
        <v>114</v>
      </c>
      <c r="AG893" s="28" t="s">
        <v>114</v>
      </c>
      <c r="AH893" s="90">
        <v>0</v>
      </c>
      <c r="AI893" s="38" t="s">
        <v>107</v>
      </c>
      <c r="AJ893" s="38">
        <v>280000</v>
      </c>
      <c r="AK893" s="38">
        <v>1200000</v>
      </c>
      <c r="AL893" s="38">
        <v>900000</v>
      </c>
      <c r="AM893" s="38">
        <v>1631242</v>
      </c>
      <c r="AN893" s="38">
        <v>10700949</v>
      </c>
      <c r="AO893" s="38" t="s">
        <v>107</v>
      </c>
      <c r="AP893" s="38">
        <v>800000</v>
      </c>
      <c r="AQ893" s="38">
        <v>180000</v>
      </c>
      <c r="AR893" s="38">
        <v>650000</v>
      </c>
      <c r="AS893" s="38">
        <v>18500000</v>
      </c>
      <c r="AT893" s="38">
        <v>26000000</v>
      </c>
      <c r="AU893" s="38" t="s">
        <v>107</v>
      </c>
      <c r="AV893" s="38" t="s">
        <v>107</v>
      </c>
      <c r="AW893" s="38">
        <v>1109245</v>
      </c>
      <c r="AX893" s="38" t="s">
        <v>107</v>
      </c>
      <c r="AY893" s="38">
        <v>1565992</v>
      </c>
      <c r="AZ893" s="38">
        <v>1565992</v>
      </c>
      <c r="BA893" s="38">
        <v>150000</v>
      </c>
      <c r="BB893" s="38" t="s">
        <v>107</v>
      </c>
      <c r="BC893" s="38" t="s">
        <v>107</v>
      </c>
      <c r="BD893" s="38">
        <v>750000</v>
      </c>
      <c r="BE893" s="38">
        <v>1300000</v>
      </c>
      <c r="BF893" s="38">
        <v>1200000</v>
      </c>
      <c r="BG893" s="38">
        <v>1109245</v>
      </c>
      <c r="BH893" s="38">
        <v>120000</v>
      </c>
      <c r="BI893" s="38">
        <v>1957490</v>
      </c>
      <c r="BJ893" s="38">
        <v>1565992</v>
      </c>
      <c r="BK893" s="38">
        <v>1631242</v>
      </c>
      <c r="BL893" s="38">
        <v>1631242</v>
      </c>
      <c r="BM893" s="38">
        <v>939595</v>
      </c>
      <c r="BN893" s="38">
        <v>7500000</v>
      </c>
      <c r="BO893" s="38">
        <v>120000</v>
      </c>
      <c r="BP893" s="38">
        <v>4800000</v>
      </c>
      <c r="BQ893" s="38">
        <v>5500000</v>
      </c>
      <c r="BR893" s="38" t="s">
        <v>107</v>
      </c>
      <c r="BS893" s="38">
        <v>850000</v>
      </c>
      <c r="BT893" s="330">
        <v>200100000</v>
      </c>
      <c r="BU893" s="38" t="s">
        <v>107</v>
      </c>
      <c r="BV893" s="38" t="s">
        <v>107</v>
      </c>
      <c r="BW893" s="38" t="s">
        <v>107</v>
      </c>
      <c r="BX893" s="38" t="s">
        <v>107</v>
      </c>
      <c r="BY893" s="42" t="s">
        <v>113</v>
      </c>
      <c r="BZ893" s="42" t="s">
        <v>113</v>
      </c>
      <c r="CA893" s="42" t="s">
        <v>113</v>
      </c>
      <c r="CB893" s="42" t="s">
        <v>114</v>
      </c>
      <c r="CC893" s="42" t="s">
        <v>113</v>
      </c>
      <c r="CD893" s="42" t="s">
        <v>114</v>
      </c>
      <c r="CE893" s="42" t="s">
        <v>114</v>
      </c>
      <c r="CF893" s="285" t="s">
        <v>107</v>
      </c>
      <c r="CG893" s="42" t="s">
        <v>107</v>
      </c>
      <c r="CH893" s="42" t="s">
        <v>107</v>
      </c>
      <c r="CI893" s="28" t="s">
        <v>107</v>
      </c>
      <c r="CJ893" s="28" t="s">
        <v>107</v>
      </c>
      <c r="CK893" s="28" t="s">
        <v>107</v>
      </c>
      <c r="CL893" s="28" t="s">
        <v>107</v>
      </c>
      <c r="CM893" s="28" t="s">
        <v>107</v>
      </c>
      <c r="CN893" s="28" t="s">
        <v>107</v>
      </c>
      <c r="CO893" s="28" t="s">
        <v>107</v>
      </c>
      <c r="CP893" s="28" t="s">
        <v>107</v>
      </c>
      <c r="CQ893" s="28" t="s">
        <v>107</v>
      </c>
      <c r="CR893" s="28" t="s">
        <v>107</v>
      </c>
      <c r="CS893" s="28" t="s">
        <v>107</v>
      </c>
      <c r="CT893" s="28" t="s">
        <v>107</v>
      </c>
      <c r="CU893" s="332">
        <v>11500000</v>
      </c>
      <c r="CV893" s="43">
        <v>1</v>
      </c>
    </row>
    <row r="894" spans="1:100" ht="25.5">
      <c r="A894" s="28">
        <v>1155</v>
      </c>
      <c r="B894" s="29" t="s">
        <v>139</v>
      </c>
      <c r="C894" s="29" t="s">
        <v>2</v>
      </c>
      <c r="D894" s="29" t="s">
        <v>105</v>
      </c>
      <c r="E894" s="42" t="s">
        <v>2380</v>
      </c>
      <c r="F894" s="42" t="s">
        <v>107</v>
      </c>
      <c r="G894" s="30" t="s">
        <v>2478</v>
      </c>
      <c r="H894" s="42" t="s">
        <v>990</v>
      </c>
      <c r="I894" s="28">
        <v>9001154</v>
      </c>
      <c r="J894" s="70" t="s">
        <v>2488</v>
      </c>
      <c r="K894" s="31" t="s">
        <v>142</v>
      </c>
      <c r="L894" s="32">
        <v>168</v>
      </c>
      <c r="M894" s="33">
        <v>4</v>
      </c>
      <c r="N894" s="34">
        <v>108500000</v>
      </c>
      <c r="O894" s="28" t="s">
        <v>338</v>
      </c>
      <c r="P894" s="28" t="s">
        <v>130</v>
      </c>
      <c r="Q894" s="28" t="s">
        <v>1056</v>
      </c>
      <c r="R894" s="28" t="s">
        <v>107</v>
      </c>
      <c r="S894" s="28" t="s">
        <v>107</v>
      </c>
      <c r="T894" s="42" t="s">
        <v>107</v>
      </c>
      <c r="U894" s="28" t="s">
        <v>107</v>
      </c>
      <c r="V894" s="28" t="s">
        <v>107</v>
      </c>
      <c r="W894" s="28" t="str">
        <f t="shared" si="13"/>
        <v>N.A.</v>
      </c>
      <c r="X894" s="42" t="s">
        <v>2412</v>
      </c>
      <c r="Y894" s="205">
        <v>0</v>
      </c>
      <c r="Z894" s="205">
        <v>0</v>
      </c>
      <c r="AA894" s="205">
        <v>0</v>
      </c>
      <c r="AB894" s="205">
        <v>0.01</v>
      </c>
      <c r="AC894" s="205">
        <v>0.01</v>
      </c>
      <c r="AD894" s="205">
        <v>0.01</v>
      </c>
      <c r="AE894" s="63" t="s">
        <v>1400</v>
      </c>
      <c r="AF894" s="63" t="s">
        <v>114</v>
      </c>
      <c r="AG894" s="63" t="s">
        <v>114</v>
      </c>
      <c r="AH894" s="90">
        <v>0</v>
      </c>
      <c r="AI894" s="38" t="s">
        <v>107</v>
      </c>
      <c r="AJ894" s="38">
        <v>88027</v>
      </c>
      <c r="AK894" s="38">
        <v>1200000</v>
      </c>
      <c r="AL894" s="38">
        <v>0</v>
      </c>
      <c r="AM894" s="38">
        <v>0</v>
      </c>
      <c r="AN894" s="38">
        <v>11553485</v>
      </c>
      <c r="AO894" s="38">
        <v>0</v>
      </c>
      <c r="AP894" s="38">
        <v>900000</v>
      </c>
      <c r="AQ894" s="38">
        <v>88027</v>
      </c>
      <c r="AR894" s="38">
        <v>800000</v>
      </c>
      <c r="AS894" s="38">
        <v>0</v>
      </c>
      <c r="AT894" s="38">
        <v>0</v>
      </c>
      <c r="AU894" s="38">
        <v>0</v>
      </c>
      <c r="AV894" s="38">
        <v>0</v>
      </c>
      <c r="AW894" s="38">
        <v>0</v>
      </c>
      <c r="AX894" s="38">
        <v>0</v>
      </c>
      <c r="AY894" s="38">
        <v>0</v>
      </c>
      <c r="AZ894" s="38">
        <v>1760531</v>
      </c>
      <c r="BA894" s="38">
        <v>200000</v>
      </c>
      <c r="BB894" s="38">
        <v>0</v>
      </c>
      <c r="BC894" s="38">
        <v>0</v>
      </c>
      <c r="BD894" s="38">
        <v>605183</v>
      </c>
      <c r="BE894" s="38">
        <v>0</v>
      </c>
      <c r="BF894" s="38">
        <v>0</v>
      </c>
      <c r="BG894" s="38">
        <v>1045315</v>
      </c>
      <c r="BH894" s="38">
        <v>132040</v>
      </c>
      <c r="BI894" s="38">
        <v>1540465</v>
      </c>
      <c r="BJ894" s="38">
        <v>1650498</v>
      </c>
      <c r="BK894" s="38">
        <v>0</v>
      </c>
      <c r="BL894" s="38">
        <v>0</v>
      </c>
      <c r="BM894" s="38">
        <v>0</v>
      </c>
      <c r="BN894" s="38">
        <v>7152157</v>
      </c>
      <c r="BO894" s="38">
        <v>88027</v>
      </c>
      <c r="BP894" s="38">
        <v>0</v>
      </c>
      <c r="BQ894" s="38">
        <v>0</v>
      </c>
      <c r="BR894" s="38">
        <v>0</v>
      </c>
      <c r="BS894" s="38">
        <v>850000</v>
      </c>
      <c r="BT894" s="330">
        <v>0</v>
      </c>
      <c r="BU894" s="38">
        <v>0</v>
      </c>
      <c r="BV894" s="38">
        <v>0</v>
      </c>
      <c r="BW894" s="38">
        <v>0</v>
      </c>
      <c r="BX894" s="38">
        <v>0</v>
      </c>
      <c r="BY894" s="42" t="s">
        <v>113</v>
      </c>
      <c r="BZ894" s="42" t="s">
        <v>113</v>
      </c>
      <c r="CA894" s="42" t="s">
        <v>113</v>
      </c>
      <c r="CB894" s="42" t="s">
        <v>113</v>
      </c>
      <c r="CC894" s="42" t="s">
        <v>113</v>
      </c>
      <c r="CD894" s="42" t="s">
        <v>113</v>
      </c>
      <c r="CE894" s="42" t="s">
        <v>114</v>
      </c>
      <c r="CF894" s="285">
        <v>0</v>
      </c>
      <c r="CG894" s="42" t="s">
        <v>107</v>
      </c>
      <c r="CH894" s="42" t="s">
        <v>107</v>
      </c>
      <c r="CI894" s="28" t="s">
        <v>107</v>
      </c>
      <c r="CJ894" s="28" t="s">
        <v>107</v>
      </c>
      <c r="CK894" s="28" t="s">
        <v>107</v>
      </c>
      <c r="CL894" s="28" t="s">
        <v>107</v>
      </c>
      <c r="CM894" s="28" t="s">
        <v>107</v>
      </c>
      <c r="CN894" s="28" t="s">
        <v>107</v>
      </c>
      <c r="CO894" s="28" t="s">
        <v>107</v>
      </c>
      <c r="CP894" s="28" t="s">
        <v>107</v>
      </c>
      <c r="CQ894" s="28" t="s">
        <v>107</v>
      </c>
      <c r="CR894" s="28" t="s">
        <v>107</v>
      </c>
      <c r="CS894" s="28" t="s">
        <v>107</v>
      </c>
      <c r="CT894" s="28" t="s">
        <v>107</v>
      </c>
      <c r="CU894" s="332">
        <v>10500000</v>
      </c>
      <c r="CV894" s="43">
        <v>1</v>
      </c>
    </row>
    <row r="895" spans="1:100" ht="25.5">
      <c r="A895" s="28">
        <v>1156</v>
      </c>
      <c r="B895" s="29" t="s">
        <v>139</v>
      </c>
      <c r="C895" s="29" t="s">
        <v>2</v>
      </c>
      <c r="D895" s="29" t="s">
        <v>105</v>
      </c>
      <c r="E895" s="42" t="s">
        <v>2380</v>
      </c>
      <c r="F895" s="42" t="s">
        <v>107</v>
      </c>
      <c r="G895" s="30" t="s">
        <v>2479</v>
      </c>
      <c r="H895" s="42" t="s">
        <v>990</v>
      </c>
      <c r="I895" s="28">
        <v>9001145</v>
      </c>
      <c r="J895" s="70" t="s">
        <v>2489</v>
      </c>
      <c r="K895" s="31" t="s">
        <v>142</v>
      </c>
      <c r="L895" s="32">
        <v>168</v>
      </c>
      <c r="M895" s="33">
        <v>4</v>
      </c>
      <c r="N895" s="34">
        <v>120900000</v>
      </c>
      <c r="O895" s="28" t="s">
        <v>338</v>
      </c>
      <c r="P895" s="28" t="s">
        <v>130</v>
      </c>
      <c r="Q895" s="28" t="s">
        <v>1056</v>
      </c>
      <c r="R895" s="28" t="s">
        <v>107</v>
      </c>
      <c r="S895" s="28" t="s">
        <v>107</v>
      </c>
      <c r="T895" s="42" t="s">
        <v>107</v>
      </c>
      <c r="U895" s="28" t="s">
        <v>107</v>
      </c>
      <c r="V895" s="28" t="s">
        <v>107</v>
      </c>
      <c r="W895" s="28" t="str">
        <f t="shared" si="13"/>
        <v>N.A.</v>
      </c>
      <c r="X895" s="42" t="s">
        <v>2413</v>
      </c>
      <c r="Y895" s="205">
        <v>0</v>
      </c>
      <c r="Z895" s="205">
        <v>0</v>
      </c>
      <c r="AA895" s="205">
        <v>0</v>
      </c>
      <c r="AB895" s="205">
        <v>0.01</v>
      </c>
      <c r="AC895" s="205">
        <v>0.01</v>
      </c>
      <c r="AD895" s="205">
        <v>0.01</v>
      </c>
      <c r="AE895" s="63" t="s">
        <v>1400</v>
      </c>
      <c r="AF895" s="63" t="s">
        <v>114</v>
      </c>
      <c r="AG895" s="63" t="s">
        <v>114</v>
      </c>
      <c r="AH895" s="90">
        <v>0</v>
      </c>
      <c r="AI895" s="38" t="s">
        <v>107</v>
      </c>
      <c r="AJ895" s="38">
        <v>88027</v>
      </c>
      <c r="AK895" s="38">
        <v>1200000</v>
      </c>
      <c r="AL895" s="38">
        <v>0</v>
      </c>
      <c r="AM895" s="38">
        <v>0</v>
      </c>
      <c r="AN895" s="38">
        <v>11553485</v>
      </c>
      <c r="AO895" s="38">
        <v>0</v>
      </c>
      <c r="AP895" s="38">
        <v>900000</v>
      </c>
      <c r="AQ895" s="38">
        <v>88027</v>
      </c>
      <c r="AR895" s="38">
        <v>800000</v>
      </c>
      <c r="AS895" s="38">
        <v>0</v>
      </c>
      <c r="AT895" s="38">
        <v>0</v>
      </c>
      <c r="AU895" s="38">
        <v>0</v>
      </c>
      <c r="AV895" s="38">
        <v>0</v>
      </c>
      <c r="AW895" s="38">
        <v>0</v>
      </c>
      <c r="AX895" s="38">
        <v>0</v>
      </c>
      <c r="AY895" s="38">
        <v>0</v>
      </c>
      <c r="AZ895" s="38">
        <v>1760531</v>
      </c>
      <c r="BA895" s="38">
        <v>200000</v>
      </c>
      <c r="BB895" s="38">
        <v>0</v>
      </c>
      <c r="BC895" s="38">
        <v>0</v>
      </c>
      <c r="BD895" s="38">
        <v>605183</v>
      </c>
      <c r="BE895" s="38">
        <v>0</v>
      </c>
      <c r="BF895" s="38">
        <v>0</v>
      </c>
      <c r="BG895" s="38">
        <v>1045315</v>
      </c>
      <c r="BH895" s="38">
        <v>132040</v>
      </c>
      <c r="BI895" s="38">
        <v>1540465</v>
      </c>
      <c r="BJ895" s="38">
        <v>1650498</v>
      </c>
      <c r="BK895" s="38">
        <v>0</v>
      </c>
      <c r="BL895" s="38">
        <v>0</v>
      </c>
      <c r="BM895" s="38">
        <v>0</v>
      </c>
      <c r="BN895" s="38">
        <v>7152157</v>
      </c>
      <c r="BO895" s="38">
        <v>88027</v>
      </c>
      <c r="BP895" s="38">
        <v>0</v>
      </c>
      <c r="BQ895" s="38">
        <v>0</v>
      </c>
      <c r="BR895" s="38">
        <v>0</v>
      </c>
      <c r="BS895" s="38">
        <v>850000</v>
      </c>
      <c r="BT895" s="330">
        <v>0</v>
      </c>
      <c r="BU895" s="38">
        <v>0</v>
      </c>
      <c r="BV895" s="38">
        <v>0</v>
      </c>
      <c r="BW895" s="38">
        <v>0</v>
      </c>
      <c r="BX895" s="38">
        <v>0</v>
      </c>
      <c r="BY895" s="42" t="s">
        <v>113</v>
      </c>
      <c r="BZ895" s="42" t="s">
        <v>113</v>
      </c>
      <c r="CA895" s="42" t="s">
        <v>113</v>
      </c>
      <c r="CB895" s="42" t="s">
        <v>113</v>
      </c>
      <c r="CC895" s="42" t="s">
        <v>113</v>
      </c>
      <c r="CD895" s="42" t="s">
        <v>113</v>
      </c>
      <c r="CE895" s="42" t="s">
        <v>114</v>
      </c>
      <c r="CF895" s="285">
        <v>0</v>
      </c>
      <c r="CG895" s="42" t="s">
        <v>107</v>
      </c>
      <c r="CH895" s="42" t="s">
        <v>107</v>
      </c>
      <c r="CI895" s="28" t="s">
        <v>107</v>
      </c>
      <c r="CJ895" s="28" t="s">
        <v>107</v>
      </c>
      <c r="CK895" s="28" t="s">
        <v>107</v>
      </c>
      <c r="CL895" s="28" t="s">
        <v>107</v>
      </c>
      <c r="CM895" s="28" t="s">
        <v>107</v>
      </c>
      <c r="CN895" s="28" t="s">
        <v>107</v>
      </c>
      <c r="CO895" s="28" t="s">
        <v>107</v>
      </c>
      <c r="CP895" s="28" t="s">
        <v>107</v>
      </c>
      <c r="CQ895" s="28" t="s">
        <v>107</v>
      </c>
      <c r="CR895" s="28" t="s">
        <v>107</v>
      </c>
      <c r="CS895" s="28" t="s">
        <v>107</v>
      </c>
      <c r="CT895" s="28" t="s">
        <v>107</v>
      </c>
      <c r="CU895" s="332">
        <v>10500000</v>
      </c>
      <c r="CV895" s="43">
        <v>1</v>
      </c>
    </row>
    <row r="896" spans="1:100" ht="25.5">
      <c r="A896" s="28">
        <v>1157</v>
      </c>
      <c r="B896" s="29" t="s">
        <v>139</v>
      </c>
      <c r="C896" s="29" t="s">
        <v>2</v>
      </c>
      <c r="D896" s="29" t="s">
        <v>105</v>
      </c>
      <c r="E896" s="42" t="s">
        <v>2380</v>
      </c>
      <c r="F896" s="42" t="s">
        <v>107</v>
      </c>
      <c r="G896" s="30" t="s">
        <v>2479</v>
      </c>
      <c r="H896" s="42" t="s">
        <v>990</v>
      </c>
      <c r="I896" s="28">
        <v>9001146</v>
      </c>
      <c r="J896" s="70" t="s">
        <v>2490</v>
      </c>
      <c r="K896" s="31" t="s">
        <v>142</v>
      </c>
      <c r="L896" s="32">
        <v>168</v>
      </c>
      <c r="M896" s="33">
        <v>4</v>
      </c>
      <c r="N896" s="34">
        <v>131500000</v>
      </c>
      <c r="O896" s="28" t="s">
        <v>338</v>
      </c>
      <c r="P896" s="28" t="s">
        <v>130</v>
      </c>
      <c r="Q896" s="28" t="s">
        <v>1056</v>
      </c>
      <c r="R896" s="28" t="s">
        <v>107</v>
      </c>
      <c r="S896" s="28" t="s">
        <v>107</v>
      </c>
      <c r="T896" s="42" t="s">
        <v>107</v>
      </c>
      <c r="U896" s="28" t="s">
        <v>107</v>
      </c>
      <c r="V896" s="28" t="s">
        <v>107</v>
      </c>
      <c r="W896" s="28" t="str">
        <f t="shared" si="13"/>
        <v>N.A.</v>
      </c>
      <c r="X896" s="42" t="s">
        <v>2414</v>
      </c>
      <c r="Y896" s="205">
        <v>0</v>
      </c>
      <c r="Z896" s="205">
        <v>0</v>
      </c>
      <c r="AA896" s="205">
        <v>0</v>
      </c>
      <c r="AB896" s="205">
        <v>0.01</v>
      </c>
      <c r="AC896" s="205">
        <v>0.01</v>
      </c>
      <c r="AD896" s="205">
        <v>0.01</v>
      </c>
      <c r="AE896" s="63" t="s">
        <v>1400</v>
      </c>
      <c r="AF896" s="63" t="s">
        <v>114</v>
      </c>
      <c r="AG896" s="63" t="s">
        <v>114</v>
      </c>
      <c r="AH896" s="90">
        <v>0</v>
      </c>
      <c r="AI896" s="38" t="s">
        <v>107</v>
      </c>
      <c r="AJ896" s="38">
        <v>88027</v>
      </c>
      <c r="AK896" s="38">
        <v>1200000</v>
      </c>
      <c r="AL896" s="38">
        <v>0</v>
      </c>
      <c r="AM896" s="38">
        <v>0</v>
      </c>
      <c r="AN896" s="38">
        <v>11553485</v>
      </c>
      <c r="AO896" s="38">
        <v>0</v>
      </c>
      <c r="AP896" s="38">
        <v>900000</v>
      </c>
      <c r="AQ896" s="38">
        <v>88027</v>
      </c>
      <c r="AR896" s="38">
        <v>800000</v>
      </c>
      <c r="AS896" s="38">
        <v>0</v>
      </c>
      <c r="AT896" s="38">
        <v>0</v>
      </c>
      <c r="AU896" s="38">
        <v>0</v>
      </c>
      <c r="AV896" s="38">
        <v>0</v>
      </c>
      <c r="AW896" s="38">
        <v>0</v>
      </c>
      <c r="AX896" s="38">
        <v>0</v>
      </c>
      <c r="AY896" s="38">
        <v>0</v>
      </c>
      <c r="AZ896" s="38">
        <v>1760531</v>
      </c>
      <c r="BA896" s="38">
        <v>200000</v>
      </c>
      <c r="BB896" s="38">
        <v>0</v>
      </c>
      <c r="BC896" s="38">
        <v>0</v>
      </c>
      <c r="BD896" s="38">
        <v>605183</v>
      </c>
      <c r="BE896" s="38">
        <v>0</v>
      </c>
      <c r="BF896" s="38">
        <v>0</v>
      </c>
      <c r="BG896" s="38">
        <v>1045315</v>
      </c>
      <c r="BH896" s="38">
        <v>132040</v>
      </c>
      <c r="BI896" s="38">
        <v>1540465</v>
      </c>
      <c r="BJ896" s="38">
        <v>1650498</v>
      </c>
      <c r="BK896" s="38">
        <v>0</v>
      </c>
      <c r="BL896" s="38">
        <v>0</v>
      </c>
      <c r="BM896" s="38">
        <v>0</v>
      </c>
      <c r="BN896" s="38">
        <v>7152157</v>
      </c>
      <c r="BO896" s="38">
        <v>88027</v>
      </c>
      <c r="BP896" s="38">
        <v>0</v>
      </c>
      <c r="BQ896" s="38">
        <v>0</v>
      </c>
      <c r="BR896" s="38">
        <v>0</v>
      </c>
      <c r="BS896" s="38">
        <v>850000</v>
      </c>
      <c r="BT896" s="330">
        <v>0</v>
      </c>
      <c r="BU896" s="38">
        <v>0</v>
      </c>
      <c r="BV896" s="38">
        <v>0</v>
      </c>
      <c r="BW896" s="38">
        <v>0</v>
      </c>
      <c r="BX896" s="38">
        <v>0</v>
      </c>
      <c r="BY896" s="42" t="s">
        <v>113</v>
      </c>
      <c r="BZ896" s="42" t="s">
        <v>113</v>
      </c>
      <c r="CA896" s="42" t="s">
        <v>113</v>
      </c>
      <c r="CB896" s="42" t="s">
        <v>113</v>
      </c>
      <c r="CC896" s="42" t="s">
        <v>113</v>
      </c>
      <c r="CD896" s="42" t="s">
        <v>113</v>
      </c>
      <c r="CE896" s="42" t="s">
        <v>114</v>
      </c>
      <c r="CF896" s="285">
        <v>0</v>
      </c>
      <c r="CG896" s="42" t="s">
        <v>107</v>
      </c>
      <c r="CH896" s="42" t="s">
        <v>107</v>
      </c>
      <c r="CI896" s="28" t="s">
        <v>107</v>
      </c>
      <c r="CJ896" s="28" t="s">
        <v>107</v>
      </c>
      <c r="CK896" s="28" t="s">
        <v>107</v>
      </c>
      <c r="CL896" s="28" t="s">
        <v>107</v>
      </c>
      <c r="CM896" s="28" t="s">
        <v>107</v>
      </c>
      <c r="CN896" s="28" t="s">
        <v>107</v>
      </c>
      <c r="CO896" s="28" t="s">
        <v>107</v>
      </c>
      <c r="CP896" s="28" t="s">
        <v>107</v>
      </c>
      <c r="CQ896" s="28" t="s">
        <v>107</v>
      </c>
      <c r="CR896" s="28" t="s">
        <v>107</v>
      </c>
      <c r="CS896" s="28" t="s">
        <v>107</v>
      </c>
      <c r="CT896" s="28" t="s">
        <v>107</v>
      </c>
      <c r="CU896" s="332">
        <v>10500000</v>
      </c>
      <c r="CV896" s="43">
        <v>1</v>
      </c>
    </row>
    <row r="897" spans="1:100" ht="51">
      <c r="A897" s="28">
        <v>1158</v>
      </c>
      <c r="B897" s="29" t="s">
        <v>325</v>
      </c>
      <c r="C897" s="29" t="s">
        <v>2</v>
      </c>
      <c r="D897" s="29" t="s">
        <v>337</v>
      </c>
      <c r="E897" s="42" t="s">
        <v>346</v>
      </c>
      <c r="F897" s="42" t="s">
        <v>107</v>
      </c>
      <c r="G897" s="93" t="s">
        <v>2480</v>
      </c>
      <c r="H897" s="64" t="s">
        <v>969</v>
      </c>
      <c r="I897" s="28">
        <v>3206144</v>
      </c>
      <c r="J897" s="70" t="s">
        <v>2491</v>
      </c>
      <c r="K897" s="31" t="s">
        <v>107</v>
      </c>
      <c r="L897" s="32">
        <v>236</v>
      </c>
      <c r="M897" s="33" t="s">
        <v>107</v>
      </c>
      <c r="N897" s="34">
        <v>250000000</v>
      </c>
      <c r="O897" s="33" t="s">
        <v>346</v>
      </c>
      <c r="P897" s="28" t="s">
        <v>130</v>
      </c>
      <c r="Q897" s="28" t="s">
        <v>1056</v>
      </c>
      <c r="R897" s="28" t="s">
        <v>107</v>
      </c>
      <c r="S897" s="28" t="s">
        <v>107</v>
      </c>
      <c r="T897" s="42" t="s">
        <v>107</v>
      </c>
      <c r="U897" s="28" t="s">
        <v>107</v>
      </c>
      <c r="V897" s="28" t="s">
        <v>107</v>
      </c>
      <c r="W897" s="28" t="str">
        <f t="shared" si="13"/>
        <v>N.A.</v>
      </c>
      <c r="X897" s="42" t="s">
        <v>2413</v>
      </c>
      <c r="Y897" s="359">
        <v>0</v>
      </c>
      <c r="Z897" s="359">
        <v>0.1</v>
      </c>
      <c r="AA897" s="205">
        <v>0.1</v>
      </c>
      <c r="AB897" s="205">
        <v>0.1</v>
      </c>
      <c r="AC897" s="205">
        <v>0.1</v>
      </c>
      <c r="AD897" s="205">
        <v>0.1</v>
      </c>
      <c r="AE897" s="205" t="s">
        <v>113</v>
      </c>
      <c r="AF897" s="205" t="s">
        <v>113</v>
      </c>
      <c r="AG897" s="28" t="s">
        <v>113</v>
      </c>
      <c r="AH897" s="37">
        <v>0.5</v>
      </c>
      <c r="AI897" s="38" t="s">
        <v>107</v>
      </c>
      <c r="AJ897" s="38">
        <v>681012</v>
      </c>
      <c r="AK897" s="38" t="s">
        <v>107</v>
      </c>
      <c r="AL897" s="38" t="s">
        <v>107</v>
      </c>
      <c r="AM897" s="38" t="s">
        <v>107</v>
      </c>
      <c r="AN897" s="38">
        <v>7268254</v>
      </c>
      <c r="AO897" s="38" t="s">
        <v>107</v>
      </c>
      <c r="AP897" s="38">
        <v>804832</v>
      </c>
      <c r="AQ897" s="38">
        <v>43337</v>
      </c>
      <c r="AR897" s="38">
        <v>346697</v>
      </c>
      <c r="AS897" s="38" t="s">
        <v>107</v>
      </c>
      <c r="AT897" s="38" t="s">
        <v>107</v>
      </c>
      <c r="AU897" s="38" t="s">
        <v>107</v>
      </c>
      <c r="AV897" s="38" t="s">
        <v>107</v>
      </c>
      <c r="AW897" s="38" t="s">
        <v>107</v>
      </c>
      <c r="AX897" s="38">
        <v>4333712</v>
      </c>
      <c r="AY897" s="38">
        <v>2724048</v>
      </c>
      <c r="AZ897" s="38">
        <v>1176293</v>
      </c>
      <c r="BA897" s="38">
        <v>2971688</v>
      </c>
      <c r="BB897" s="38" t="s">
        <v>107</v>
      </c>
      <c r="BC897" s="38">
        <v>470517</v>
      </c>
      <c r="BD897" s="38">
        <v>272405</v>
      </c>
      <c r="BE897" s="38">
        <v>804832</v>
      </c>
      <c r="BF897" s="38">
        <v>928653</v>
      </c>
      <c r="BG897" s="38">
        <v>1919215</v>
      </c>
      <c r="BH897" s="38">
        <v>185731</v>
      </c>
      <c r="BI897" s="38">
        <v>1176293</v>
      </c>
      <c r="BJ897" s="38">
        <v>210495</v>
      </c>
      <c r="BK897" s="38" t="s">
        <v>107</v>
      </c>
      <c r="BL897" s="38" t="s">
        <v>107</v>
      </c>
      <c r="BM897" s="38" t="s">
        <v>107</v>
      </c>
      <c r="BN897" s="38">
        <v>6188541</v>
      </c>
      <c r="BO897" s="38">
        <v>160966</v>
      </c>
      <c r="BP897" s="38">
        <v>2724048</v>
      </c>
      <c r="BQ897" s="38">
        <v>5571916</v>
      </c>
      <c r="BR897" s="38">
        <v>0</v>
      </c>
      <c r="BS897" s="38">
        <v>433371</v>
      </c>
      <c r="BT897" s="330" t="s">
        <v>107</v>
      </c>
      <c r="BU897" s="38" t="s">
        <v>107</v>
      </c>
      <c r="BV897" s="38" t="s">
        <v>107</v>
      </c>
      <c r="BW897" s="38" t="s">
        <v>107</v>
      </c>
      <c r="BX897" s="38" t="s">
        <v>107</v>
      </c>
      <c r="BY897" s="42" t="s">
        <v>176</v>
      </c>
      <c r="BZ897" s="42" t="s">
        <v>176</v>
      </c>
      <c r="CA897" s="42" t="s">
        <v>176</v>
      </c>
      <c r="CB897" s="42" t="s">
        <v>176</v>
      </c>
      <c r="CC897" s="42" t="s">
        <v>176</v>
      </c>
      <c r="CD897" s="42" t="s">
        <v>176</v>
      </c>
      <c r="CE897" s="42" t="s">
        <v>173</v>
      </c>
      <c r="CF897" s="285" t="s">
        <v>107</v>
      </c>
      <c r="CG897" s="42" t="s">
        <v>176</v>
      </c>
      <c r="CH897" s="42" t="s">
        <v>176</v>
      </c>
      <c r="CI897" s="28" t="s">
        <v>176</v>
      </c>
      <c r="CJ897" s="28" t="s">
        <v>176</v>
      </c>
      <c r="CK897" s="28" t="s">
        <v>176</v>
      </c>
      <c r="CL897" s="28" t="s">
        <v>176</v>
      </c>
      <c r="CM897" s="28" t="s">
        <v>176</v>
      </c>
      <c r="CN897" s="28" t="s">
        <v>176</v>
      </c>
      <c r="CO897" s="28" t="s">
        <v>176</v>
      </c>
      <c r="CP897" s="28" t="s">
        <v>176</v>
      </c>
      <c r="CQ897" s="28" t="s">
        <v>176</v>
      </c>
      <c r="CR897" s="28" t="s">
        <v>176</v>
      </c>
      <c r="CS897" s="28" t="s">
        <v>107</v>
      </c>
      <c r="CT897" s="28" t="s">
        <v>107</v>
      </c>
      <c r="CU897" s="332">
        <v>15271959.16</v>
      </c>
      <c r="CV897" s="43">
        <v>1</v>
      </c>
    </row>
    <row r="898" spans="1:100" ht="33" customHeight="1">
      <c r="A898" s="28">
        <v>1159</v>
      </c>
      <c r="B898" s="29" t="s">
        <v>325</v>
      </c>
      <c r="C898" s="29" t="s">
        <v>2</v>
      </c>
      <c r="D898" s="29" t="s">
        <v>337</v>
      </c>
      <c r="E898" s="42" t="s">
        <v>338</v>
      </c>
      <c r="F898" s="42" t="s">
        <v>107</v>
      </c>
      <c r="G898" s="93" t="s">
        <v>2481</v>
      </c>
      <c r="H898" s="64" t="s">
        <v>969</v>
      </c>
      <c r="I898" s="28">
        <v>3206145</v>
      </c>
      <c r="J898" s="70" t="s">
        <v>2492</v>
      </c>
      <c r="K898" s="31" t="s">
        <v>107</v>
      </c>
      <c r="L898" s="32">
        <v>236</v>
      </c>
      <c r="M898" s="33" t="s">
        <v>107</v>
      </c>
      <c r="N898" s="34">
        <v>200000000</v>
      </c>
      <c r="O898" s="33" t="s">
        <v>338</v>
      </c>
      <c r="P898" s="28" t="s">
        <v>130</v>
      </c>
      <c r="Q898" s="28" t="s">
        <v>1056</v>
      </c>
      <c r="R898" s="28" t="s">
        <v>107</v>
      </c>
      <c r="S898" s="28" t="s">
        <v>107</v>
      </c>
      <c r="T898" s="42" t="s">
        <v>107</v>
      </c>
      <c r="U898" s="28" t="s">
        <v>107</v>
      </c>
      <c r="V898" s="28" t="s">
        <v>107</v>
      </c>
      <c r="W898" s="28" t="str">
        <f t="shared" si="13"/>
        <v>N.A.</v>
      </c>
      <c r="X898" s="42" t="s">
        <v>2414</v>
      </c>
      <c r="Y898" s="359">
        <v>0</v>
      </c>
      <c r="Z898" s="359">
        <v>0.1</v>
      </c>
      <c r="AA898" s="205">
        <v>0.1</v>
      </c>
      <c r="AB898" s="205">
        <v>0.1</v>
      </c>
      <c r="AC898" s="205">
        <v>0.1</v>
      </c>
      <c r="AD898" s="205">
        <v>0.1</v>
      </c>
      <c r="AE898" s="205" t="s">
        <v>113</v>
      </c>
      <c r="AF898" s="205" t="s">
        <v>113</v>
      </c>
      <c r="AG898" s="28" t="s">
        <v>113</v>
      </c>
      <c r="AH898" s="37">
        <v>0.5</v>
      </c>
      <c r="AI898" s="38" t="s">
        <v>107</v>
      </c>
      <c r="AJ898" s="38">
        <v>681012</v>
      </c>
      <c r="AK898" s="38" t="s">
        <v>107</v>
      </c>
      <c r="AL898" s="38" t="s">
        <v>107</v>
      </c>
      <c r="AM898" s="38" t="s">
        <v>107</v>
      </c>
      <c r="AN898" s="38">
        <v>7268254</v>
      </c>
      <c r="AO898" s="38" t="s">
        <v>107</v>
      </c>
      <c r="AP898" s="38">
        <v>804832</v>
      </c>
      <c r="AQ898" s="38">
        <v>43337</v>
      </c>
      <c r="AR898" s="38">
        <v>346697</v>
      </c>
      <c r="AS898" s="38" t="s">
        <v>107</v>
      </c>
      <c r="AT898" s="38" t="s">
        <v>107</v>
      </c>
      <c r="AU898" s="38" t="s">
        <v>107</v>
      </c>
      <c r="AV898" s="38" t="s">
        <v>107</v>
      </c>
      <c r="AW898" s="38" t="s">
        <v>107</v>
      </c>
      <c r="AX898" s="38">
        <v>4333712</v>
      </c>
      <c r="AY898" s="38">
        <v>2724048</v>
      </c>
      <c r="AZ898" s="38">
        <v>1176293</v>
      </c>
      <c r="BA898" s="38">
        <v>2971688</v>
      </c>
      <c r="BB898" s="38" t="s">
        <v>107</v>
      </c>
      <c r="BC898" s="38">
        <v>470517</v>
      </c>
      <c r="BD898" s="38">
        <v>272405</v>
      </c>
      <c r="BE898" s="38">
        <v>804832</v>
      </c>
      <c r="BF898" s="38">
        <v>928653</v>
      </c>
      <c r="BG898" s="38">
        <v>1919215</v>
      </c>
      <c r="BH898" s="38">
        <v>185731</v>
      </c>
      <c r="BI898" s="38">
        <v>1176293</v>
      </c>
      <c r="BJ898" s="38">
        <v>210495</v>
      </c>
      <c r="BK898" s="38" t="s">
        <v>107</v>
      </c>
      <c r="BL898" s="38" t="s">
        <v>107</v>
      </c>
      <c r="BM898" s="38" t="s">
        <v>107</v>
      </c>
      <c r="BN898" s="38">
        <v>6188541</v>
      </c>
      <c r="BO898" s="38">
        <v>160966</v>
      </c>
      <c r="BP898" s="38">
        <v>2724048</v>
      </c>
      <c r="BQ898" s="38">
        <v>5571916</v>
      </c>
      <c r="BR898" s="38">
        <v>0</v>
      </c>
      <c r="BS898" s="38">
        <v>433371</v>
      </c>
      <c r="BT898" s="330" t="s">
        <v>107</v>
      </c>
      <c r="BU898" s="38" t="s">
        <v>107</v>
      </c>
      <c r="BV898" s="38" t="s">
        <v>107</v>
      </c>
      <c r="BW898" s="38" t="s">
        <v>107</v>
      </c>
      <c r="BX898" s="38" t="s">
        <v>107</v>
      </c>
      <c r="BY898" s="42" t="s">
        <v>176</v>
      </c>
      <c r="BZ898" s="42" t="s">
        <v>176</v>
      </c>
      <c r="CA898" s="42" t="s">
        <v>176</v>
      </c>
      <c r="CB898" s="42" t="s">
        <v>176</v>
      </c>
      <c r="CC898" s="42" t="s">
        <v>176</v>
      </c>
      <c r="CD898" s="42" t="s">
        <v>176</v>
      </c>
      <c r="CE898" s="42" t="s">
        <v>173</v>
      </c>
      <c r="CF898" s="285" t="s">
        <v>107</v>
      </c>
      <c r="CG898" s="42" t="s">
        <v>176</v>
      </c>
      <c r="CH898" s="42" t="s">
        <v>176</v>
      </c>
      <c r="CI898" s="28" t="s">
        <v>176</v>
      </c>
      <c r="CJ898" s="28" t="s">
        <v>176</v>
      </c>
      <c r="CK898" s="28" t="s">
        <v>176</v>
      </c>
      <c r="CL898" s="28" t="s">
        <v>176</v>
      </c>
      <c r="CM898" s="28" t="s">
        <v>176</v>
      </c>
      <c r="CN898" s="28" t="s">
        <v>176</v>
      </c>
      <c r="CO898" s="28" t="s">
        <v>176</v>
      </c>
      <c r="CP898" s="28" t="s">
        <v>176</v>
      </c>
      <c r="CQ898" s="28" t="s">
        <v>176</v>
      </c>
      <c r="CR898" s="28" t="s">
        <v>176</v>
      </c>
      <c r="CS898" s="28" t="s">
        <v>107</v>
      </c>
      <c r="CT898" s="28" t="s">
        <v>107</v>
      </c>
      <c r="CU898" s="332">
        <v>15271959.16</v>
      </c>
      <c r="CV898" s="43">
        <v>1</v>
      </c>
    </row>
    <row r="899" spans="1:100" ht="38.25">
      <c r="A899" s="28">
        <v>1160</v>
      </c>
      <c r="B899" s="29" t="s">
        <v>139</v>
      </c>
      <c r="C899" s="42" t="s">
        <v>2</v>
      </c>
      <c r="D899" s="29" t="s">
        <v>337</v>
      </c>
      <c r="E899" s="42" t="s">
        <v>982</v>
      </c>
      <c r="F899" s="42" t="s">
        <v>107</v>
      </c>
      <c r="G899" s="42" t="s">
        <v>2502</v>
      </c>
      <c r="H899" s="28" t="s">
        <v>990</v>
      </c>
      <c r="I899" s="70">
        <v>9006197</v>
      </c>
      <c r="J899" s="70" t="s">
        <v>2528</v>
      </c>
      <c r="K899" s="29" t="s">
        <v>107</v>
      </c>
      <c r="L899" s="56">
        <v>121</v>
      </c>
      <c r="M899" s="33">
        <v>5</v>
      </c>
      <c r="N899" s="126">
        <v>152900000</v>
      </c>
      <c r="O899" s="28" t="s">
        <v>338</v>
      </c>
      <c r="P899" s="28" t="s">
        <v>130</v>
      </c>
      <c r="Q899" s="28" t="s">
        <v>1056</v>
      </c>
      <c r="R899" s="28" t="s">
        <v>107</v>
      </c>
      <c r="S899" s="28" t="s">
        <v>107</v>
      </c>
      <c r="T899" s="42" t="s">
        <v>107</v>
      </c>
      <c r="U899" s="28" t="s">
        <v>107</v>
      </c>
      <c r="V899" s="28" t="s">
        <v>107</v>
      </c>
      <c r="W899" s="28" t="str">
        <f>+IF(E899=$F$1,#REF!+BL899,"N.A.")</f>
        <v>N.A.</v>
      </c>
      <c r="X899" s="8" t="s">
        <v>2414</v>
      </c>
      <c r="Y899" s="205">
        <v>0</v>
      </c>
      <c r="Z899" s="205">
        <v>0</v>
      </c>
      <c r="AA899" s="205">
        <v>0</v>
      </c>
      <c r="AB899" s="205">
        <v>0.01</v>
      </c>
      <c r="AC899" s="205">
        <v>0.01</v>
      </c>
      <c r="AD899" s="205">
        <v>0.01</v>
      </c>
      <c r="AE899" s="28" t="s">
        <v>1400</v>
      </c>
      <c r="AF899" s="28" t="s">
        <v>114</v>
      </c>
      <c r="AG899" s="28" t="s">
        <v>1400</v>
      </c>
      <c r="AH899" s="219">
        <v>0</v>
      </c>
      <c r="AI899" s="38" t="s">
        <v>2503</v>
      </c>
      <c r="AJ899" s="38">
        <v>150000</v>
      </c>
      <c r="AK899" s="38">
        <v>1038217</v>
      </c>
      <c r="AL899" s="38">
        <v>0</v>
      </c>
      <c r="AM899" s="38">
        <v>0</v>
      </c>
      <c r="AN899" s="38">
        <v>4500000</v>
      </c>
      <c r="AO899" s="38">
        <v>1038217</v>
      </c>
      <c r="AP899" s="38">
        <v>0</v>
      </c>
      <c r="AQ899" s="38">
        <v>109928</v>
      </c>
      <c r="AR899" s="38">
        <v>0</v>
      </c>
      <c r="AS899" s="38" t="s">
        <v>107</v>
      </c>
      <c r="AT899" s="38" t="s">
        <v>107</v>
      </c>
      <c r="AU899" s="38" t="s">
        <v>107</v>
      </c>
      <c r="AV899" s="38" t="s">
        <v>107</v>
      </c>
      <c r="AW899" s="38" t="s">
        <v>107</v>
      </c>
      <c r="AX899" s="38">
        <v>0</v>
      </c>
      <c r="AY899" s="38" t="s">
        <v>107</v>
      </c>
      <c r="AZ899" s="38">
        <v>1956830</v>
      </c>
      <c r="BA899" s="38">
        <v>2198576</v>
      </c>
      <c r="BB899" s="38" t="s">
        <v>107</v>
      </c>
      <c r="BC899" s="38" t="s">
        <v>107</v>
      </c>
      <c r="BD899" s="38">
        <v>793930</v>
      </c>
      <c r="BE899" s="38">
        <v>2500000</v>
      </c>
      <c r="BF899" s="38">
        <v>7000000</v>
      </c>
      <c r="BG899" s="38">
        <v>1500000</v>
      </c>
      <c r="BH899" s="38">
        <v>190000</v>
      </c>
      <c r="BI899" s="38">
        <v>1954289</v>
      </c>
      <c r="BJ899" s="38">
        <v>2198576</v>
      </c>
      <c r="BK899" s="38" t="s">
        <v>107</v>
      </c>
      <c r="BL899" s="38">
        <v>2198576</v>
      </c>
      <c r="BM899" s="38" t="s">
        <v>107</v>
      </c>
      <c r="BN899" s="38">
        <v>7949623</v>
      </c>
      <c r="BO899" s="38">
        <v>200000</v>
      </c>
      <c r="BP899" s="38" t="s">
        <v>107</v>
      </c>
      <c r="BQ899" s="38" t="s">
        <v>107</v>
      </c>
      <c r="BR899" s="38" t="s">
        <v>107</v>
      </c>
      <c r="BS899" s="38">
        <v>1160359</v>
      </c>
      <c r="BT899" s="330" t="s">
        <v>107</v>
      </c>
      <c r="BU899" s="38" t="s">
        <v>107</v>
      </c>
      <c r="BV899" s="38" t="s">
        <v>107</v>
      </c>
      <c r="BW899" s="38" t="s">
        <v>107</v>
      </c>
      <c r="BX899" s="38" t="s">
        <v>107</v>
      </c>
      <c r="BY899" s="85" t="s">
        <v>176</v>
      </c>
      <c r="BZ899" s="85" t="s">
        <v>176</v>
      </c>
      <c r="CA899" s="85" t="s">
        <v>176</v>
      </c>
      <c r="CB899" s="28" t="s">
        <v>176</v>
      </c>
      <c r="CC899" s="28" t="s">
        <v>176</v>
      </c>
      <c r="CD899" s="42" t="s">
        <v>176</v>
      </c>
      <c r="CE899" s="42" t="s">
        <v>173</v>
      </c>
      <c r="CF899" s="42">
        <v>0</v>
      </c>
      <c r="CG899" s="28" t="s">
        <v>176</v>
      </c>
      <c r="CH899" s="28" t="s">
        <v>176</v>
      </c>
      <c r="CI899" s="28" t="s">
        <v>107</v>
      </c>
      <c r="CJ899" s="28" t="s">
        <v>176</v>
      </c>
      <c r="CK899" s="28" t="s">
        <v>176</v>
      </c>
      <c r="CL899" s="28" t="s">
        <v>176</v>
      </c>
      <c r="CM899" s="28" t="s">
        <v>176</v>
      </c>
      <c r="CN899" s="28" t="s">
        <v>176</v>
      </c>
      <c r="CO899" s="28" t="s">
        <v>107</v>
      </c>
      <c r="CP899" s="28" t="s">
        <v>176</v>
      </c>
      <c r="CQ899" s="28" t="s">
        <v>176</v>
      </c>
      <c r="CR899" s="28" t="s">
        <v>176</v>
      </c>
      <c r="CS899" s="28" t="s">
        <v>107</v>
      </c>
      <c r="CT899" s="28" t="s">
        <v>176</v>
      </c>
      <c r="CU899" s="332">
        <v>11603595</v>
      </c>
      <c r="CV899" s="282">
        <v>1</v>
      </c>
    </row>
    <row r="900" spans="1:100" ht="38.25">
      <c r="A900" s="28">
        <v>1161</v>
      </c>
      <c r="B900" s="29" t="s">
        <v>266</v>
      </c>
      <c r="C900" s="135" t="s">
        <v>0</v>
      </c>
      <c r="D900" s="135" t="s">
        <v>337</v>
      </c>
      <c r="E900" s="70" t="s">
        <v>338</v>
      </c>
      <c r="F900" s="198" t="s">
        <v>107</v>
      </c>
      <c r="G900" s="71" t="s">
        <v>2504</v>
      </c>
      <c r="H900" s="73" t="s">
        <v>147</v>
      </c>
      <c r="I900" s="367">
        <v>8006091</v>
      </c>
      <c r="J900" s="70" t="s">
        <v>2529</v>
      </c>
      <c r="K900" s="31" t="s">
        <v>127</v>
      </c>
      <c r="L900" s="56">
        <v>153</v>
      </c>
      <c r="M900" s="7">
        <v>5</v>
      </c>
      <c r="N900" s="126">
        <v>81700000</v>
      </c>
      <c r="O900" s="33" t="s">
        <v>107</v>
      </c>
      <c r="P900" s="64" t="s">
        <v>2505</v>
      </c>
      <c r="Q900" s="64" t="s">
        <v>112</v>
      </c>
      <c r="R900" s="28" t="s">
        <v>107</v>
      </c>
      <c r="S900" s="28" t="s">
        <v>107</v>
      </c>
      <c r="T900" s="28" t="s">
        <v>107</v>
      </c>
      <c r="U900" s="28" t="s">
        <v>107</v>
      </c>
      <c r="V900" s="28" t="s">
        <v>107</v>
      </c>
      <c r="W900" s="28" t="s">
        <v>107</v>
      </c>
      <c r="X900" s="8" t="s">
        <v>2412</v>
      </c>
      <c r="Y900" s="207">
        <v>0</v>
      </c>
      <c r="Z900" s="207">
        <v>0</v>
      </c>
      <c r="AA900" s="207">
        <v>0</v>
      </c>
      <c r="AB900" s="207">
        <v>0</v>
      </c>
      <c r="AC900" s="207">
        <v>0</v>
      </c>
      <c r="AD900" s="207">
        <v>0</v>
      </c>
      <c r="AE900" s="28" t="s">
        <v>113</v>
      </c>
      <c r="AF900" s="28" t="s">
        <v>113</v>
      </c>
      <c r="AG900" s="28" t="s">
        <v>113</v>
      </c>
      <c r="AH900" s="368">
        <v>1</v>
      </c>
      <c r="AI900" s="38">
        <v>5076000</v>
      </c>
      <c r="AJ900" s="38">
        <v>536760</v>
      </c>
      <c r="AK900" s="38">
        <v>619602.3529411765</v>
      </c>
      <c r="AL900" s="38" t="s">
        <v>107</v>
      </c>
      <c r="AM900" s="38" t="s">
        <v>107</v>
      </c>
      <c r="AN900" s="38">
        <v>8547134</v>
      </c>
      <c r="AO900" s="38" t="s">
        <v>107</v>
      </c>
      <c r="AP900" s="38" t="s">
        <v>107</v>
      </c>
      <c r="AQ900" s="38">
        <v>24900</v>
      </c>
      <c r="AR900" s="38">
        <v>180000</v>
      </c>
      <c r="AS900" s="38" t="s">
        <v>107</v>
      </c>
      <c r="AT900" s="38" t="s">
        <v>107</v>
      </c>
      <c r="AU900" s="38" t="s">
        <v>107</v>
      </c>
      <c r="AV900" s="38" t="s">
        <v>107</v>
      </c>
      <c r="AW900" s="38" t="s">
        <v>107</v>
      </c>
      <c r="AX900" s="38">
        <v>2613298</v>
      </c>
      <c r="AY900" s="38" t="s">
        <v>107</v>
      </c>
      <c r="AZ900" s="38">
        <v>896985</v>
      </c>
      <c r="BA900" s="38">
        <v>468235</v>
      </c>
      <c r="BB900" s="38" t="s">
        <v>107</v>
      </c>
      <c r="BC900" s="38" t="s">
        <v>107</v>
      </c>
      <c r="BD900" s="38">
        <v>400000</v>
      </c>
      <c r="BE900" s="38">
        <v>1333399</v>
      </c>
      <c r="BF900" s="38">
        <v>1169852.770524329</v>
      </c>
      <c r="BG900" s="38">
        <f>3275000*1.08</f>
        <v>3537000</v>
      </c>
      <c r="BH900" s="38">
        <v>120000</v>
      </c>
      <c r="BI900" s="38">
        <v>2358599</v>
      </c>
      <c r="BJ900" s="38">
        <v>598000</v>
      </c>
      <c r="BK900" s="38" t="s">
        <v>107</v>
      </c>
      <c r="BL900" s="38" t="s">
        <v>107</v>
      </c>
      <c r="BM900" s="38" t="s">
        <v>107</v>
      </c>
      <c r="BN900" s="38">
        <v>8885747</v>
      </c>
      <c r="BO900" s="38">
        <v>120000</v>
      </c>
      <c r="BP900" s="38" t="s">
        <v>107</v>
      </c>
      <c r="BQ900" s="38" t="s">
        <v>107</v>
      </c>
      <c r="BR900" s="38" t="s">
        <v>107</v>
      </c>
      <c r="BS900" s="38">
        <v>690622</v>
      </c>
      <c r="BT900" s="330" t="s">
        <v>107</v>
      </c>
      <c r="BU900" s="38" t="s">
        <v>107</v>
      </c>
      <c r="BV900" s="38" t="s">
        <v>107</v>
      </c>
      <c r="BW900" s="38" t="s">
        <v>107</v>
      </c>
      <c r="BX900" s="38" t="s">
        <v>107</v>
      </c>
      <c r="BY900" s="85" t="s">
        <v>107</v>
      </c>
      <c r="BZ900" s="85" t="s">
        <v>107</v>
      </c>
      <c r="CA900" s="85" t="s">
        <v>107</v>
      </c>
      <c r="CB900" s="28" t="s">
        <v>107</v>
      </c>
      <c r="CC900" s="28" t="s">
        <v>107</v>
      </c>
      <c r="CD900" s="42" t="s">
        <v>107</v>
      </c>
      <c r="CE900" s="42" t="s">
        <v>107</v>
      </c>
      <c r="CF900" s="42" t="s">
        <v>107</v>
      </c>
      <c r="CG900" s="28" t="s">
        <v>107</v>
      </c>
      <c r="CH900" s="28" t="s">
        <v>107</v>
      </c>
      <c r="CI900" s="28" t="s">
        <v>107</v>
      </c>
      <c r="CJ900" s="28" t="s">
        <v>107</v>
      </c>
      <c r="CK900" s="28" t="s">
        <v>107</v>
      </c>
      <c r="CL900" s="28" t="s">
        <v>107</v>
      </c>
      <c r="CM900" s="28" t="s">
        <v>107</v>
      </c>
      <c r="CN900" s="28" t="s">
        <v>107</v>
      </c>
      <c r="CO900" s="28" t="s">
        <v>107</v>
      </c>
      <c r="CP900" s="28" t="s">
        <v>107</v>
      </c>
      <c r="CQ900" s="28" t="s">
        <v>107</v>
      </c>
      <c r="CR900" s="28" t="s">
        <v>107</v>
      </c>
      <c r="CS900" s="28" t="s">
        <v>107</v>
      </c>
      <c r="CT900" s="28" t="s">
        <v>107</v>
      </c>
      <c r="CU900" s="332">
        <v>3598000</v>
      </c>
      <c r="CV900" s="385">
        <v>1</v>
      </c>
    </row>
    <row r="901" spans="1:100" ht="38.25">
      <c r="A901" s="28">
        <v>1162</v>
      </c>
      <c r="B901" s="29" t="s">
        <v>266</v>
      </c>
      <c r="C901" s="79" t="s">
        <v>0</v>
      </c>
      <c r="D901" s="135" t="s">
        <v>337</v>
      </c>
      <c r="E901" s="70" t="s">
        <v>338</v>
      </c>
      <c r="F901" s="198" t="s">
        <v>107</v>
      </c>
      <c r="G901" s="71" t="s">
        <v>2506</v>
      </c>
      <c r="H901" s="73" t="s">
        <v>147</v>
      </c>
      <c r="I901" s="367">
        <v>8006092</v>
      </c>
      <c r="J901" s="70" t="s">
        <v>2530</v>
      </c>
      <c r="K901" s="31" t="s">
        <v>127</v>
      </c>
      <c r="L901" s="56">
        <v>200</v>
      </c>
      <c r="M901" s="33">
        <v>5</v>
      </c>
      <c r="N901" s="126">
        <v>90700000</v>
      </c>
      <c r="O901" s="33" t="s">
        <v>107</v>
      </c>
      <c r="P901" s="28" t="s">
        <v>130</v>
      </c>
      <c r="Q901" s="64" t="s">
        <v>112</v>
      </c>
      <c r="R901" s="28" t="s">
        <v>107</v>
      </c>
      <c r="S901" s="28" t="s">
        <v>107</v>
      </c>
      <c r="T901" s="28" t="s">
        <v>107</v>
      </c>
      <c r="U901" s="28" t="s">
        <v>107</v>
      </c>
      <c r="V901" s="28" t="s">
        <v>107</v>
      </c>
      <c r="W901" s="28" t="s">
        <v>107</v>
      </c>
      <c r="X901" s="8" t="s">
        <v>2412</v>
      </c>
      <c r="Y901" s="207">
        <v>0</v>
      </c>
      <c r="Z901" s="207">
        <v>0</v>
      </c>
      <c r="AA901" s="207">
        <v>0</v>
      </c>
      <c r="AB901" s="207">
        <v>0</v>
      </c>
      <c r="AC901" s="207">
        <v>0</v>
      </c>
      <c r="AD901" s="207">
        <v>0</v>
      </c>
      <c r="AE901" s="28" t="s">
        <v>113</v>
      </c>
      <c r="AF901" s="28" t="s">
        <v>113</v>
      </c>
      <c r="AG901" s="28" t="s">
        <v>113</v>
      </c>
      <c r="AH901" s="368">
        <v>1</v>
      </c>
      <c r="AI901" s="38">
        <v>6912000</v>
      </c>
      <c r="AJ901" s="38">
        <v>536760</v>
      </c>
      <c r="AK901" s="38">
        <v>619602.3529411765</v>
      </c>
      <c r="AL901" s="38" t="s">
        <v>107</v>
      </c>
      <c r="AM901" s="38" t="s">
        <v>107</v>
      </c>
      <c r="AN901" s="38">
        <v>8547134</v>
      </c>
      <c r="AO901" s="38" t="s">
        <v>107</v>
      </c>
      <c r="AP901" s="38" t="s">
        <v>107</v>
      </c>
      <c r="AQ901" s="38">
        <v>24900</v>
      </c>
      <c r="AR901" s="38">
        <v>180000</v>
      </c>
      <c r="AS901" s="38" t="s">
        <v>107</v>
      </c>
      <c r="AT901" s="38" t="s">
        <v>107</v>
      </c>
      <c r="AU901" s="38" t="s">
        <v>107</v>
      </c>
      <c r="AV901" s="38" t="s">
        <v>107</v>
      </c>
      <c r="AW901" s="38" t="s">
        <v>107</v>
      </c>
      <c r="AX901" s="38">
        <v>2613298</v>
      </c>
      <c r="AY901" s="38" t="s">
        <v>107</v>
      </c>
      <c r="AZ901" s="38">
        <v>896985</v>
      </c>
      <c r="BA901" s="38">
        <v>468235</v>
      </c>
      <c r="BB901" s="38" t="s">
        <v>107</v>
      </c>
      <c r="BC901" s="38" t="s">
        <v>107</v>
      </c>
      <c r="BD901" s="38">
        <v>400000</v>
      </c>
      <c r="BE901" s="38">
        <v>1333399</v>
      </c>
      <c r="BF901" s="38">
        <v>1169852.770524329</v>
      </c>
      <c r="BG901" s="38">
        <f t="shared" ref="BG901:BG909" si="14">3275000*1.08</f>
        <v>3537000</v>
      </c>
      <c r="BH901" s="38">
        <v>120000</v>
      </c>
      <c r="BI901" s="38">
        <v>2358599</v>
      </c>
      <c r="BJ901" s="38">
        <v>598000</v>
      </c>
      <c r="BK901" s="38" t="s">
        <v>107</v>
      </c>
      <c r="BL901" s="38" t="s">
        <v>107</v>
      </c>
      <c r="BM901" s="38" t="s">
        <v>107</v>
      </c>
      <c r="BN901" s="38">
        <v>8885747</v>
      </c>
      <c r="BO901" s="38">
        <v>120000</v>
      </c>
      <c r="BP901" s="38" t="s">
        <v>107</v>
      </c>
      <c r="BQ901" s="38" t="s">
        <v>107</v>
      </c>
      <c r="BR901" s="38" t="s">
        <v>107</v>
      </c>
      <c r="BS901" s="38">
        <v>690622</v>
      </c>
      <c r="BT901" s="330" t="s">
        <v>107</v>
      </c>
      <c r="BU901" s="38" t="s">
        <v>107</v>
      </c>
      <c r="BV901" s="38" t="s">
        <v>107</v>
      </c>
      <c r="BW901" s="38" t="s">
        <v>107</v>
      </c>
      <c r="BX901" s="38" t="s">
        <v>107</v>
      </c>
      <c r="BY901" s="85" t="s">
        <v>107</v>
      </c>
      <c r="BZ901" s="85" t="s">
        <v>107</v>
      </c>
      <c r="CA901" s="85" t="s">
        <v>107</v>
      </c>
      <c r="CB901" s="28" t="s">
        <v>107</v>
      </c>
      <c r="CC901" s="28" t="s">
        <v>107</v>
      </c>
      <c r="CD901" s="42" t="s">
        <v>107</v>
      </c>
      <c r="CE901" s="42" t="s">
        <v>107</v>
      </c>
      <c r="CF901" s="42" t="s">
        <v>107</v>
      </c>
      <c r="CG901" s="28" t="s">
        <v>107</v>
      </c>
      <c r="CH901" s="28" t="s">
        <v>107</v>
      </c>
      <c r="CI901" s="28" t="s">
        <v>107</v>
      </c>
      <c r="CJ901" s="28" t="s">
        <v>107</v>
      </c>
      <c r="CK901" s="28" t="s">
        <v>107</v>
      </c>
      <c r="CL901" s="28" t="s">
        <v>107</v>
      </c>
      <c r="CM901" s="28" t="s">
        <v>107</v>
      </c>
      <c r="CN901" s="28" t="s">
        <v>107</v>
      </c>
      <c r="CO901" s="28" t="s">
        <v>107</v>
      </c>
      <c r="CP901" s="28" t="s">
        <v>107</v>
      </c>
      <c r="CQ901" s="28" t="s">
        <v>107</v>
      </c>
      <c r="CR901" s="28" t="s">
        <v>107</v>
      </c>
      <c r="CS901" s="28" t="s">
        <v>107</v>
      </c>
      <c r="CT901" s="28" t="s">
        <v>107</v>
      </c>
      <c r="CU901" s="332">
        <v>3398000</v>
      </c>
      <c r="CV901" s="385">
        <v>1</v>
      </c>
    </row>
    <row r="902" spans="1:100" ht="38.25">
      <c r="A902" s="28">
        <v>1163</v>
      </c>
      <c r="B902" s="29" t="s">
        <v>266</v>
      </c>
      <c r="C902" s="135" t="s">
        <v>0</v>
      </c>
      <c r="D902" s="135" t="s">
        <v>337</v>
      </c>
      <c r="E902" s="70" t="s">
        <v>338</v>
      </c>
      <c r="F902" s="198" t="s">
        <v>107</v>
      </c>
      <c r="G902" s="71" t="s">
        <v>2507</v>
      </c>
      <c r="H902" s="73" t="s">
        <v>147</v>
      </c>
      <c r="I902" s="367">
        <v>8006093</v>
      </c>
      <c r="J902" s="70" t="s">
        <v>2531</v>
      </c>
      <c r="K902" s="31" t="s">
        <v>127</v>
      </c>
      <c r="L902" s="56">
        <v>200</v>
      </c>
      <c r="M902" s="33">
        <v>5</v>
      </c>
      <c r="N902" s="126">
        <v>96800000</v>
      </c>
      <c r="O902" s="33" t="s">
        <v>107</v>
      </c>
      <c r="P902" s="28" t="s">
        <v>130</v>
      </c>
      <c r="Q902" s="64" t="s">
        <v>112</v>
      </c>
      <c r="R902" s="28" t="s">
        <v>107</v>
      </c>
      <c r="S902" s="28" t="s">
        <v>107</v>
      </c>
      <c r="T902" s="28" t="s">
        <v>107</v>
      </c>
      <c r="U902" s="28" t="s">
        <v>107</v>
      </c>
      <c r="V902" s="28" t="s">
        <v>107</v>
      </c>
      <c r="W902" s="28" t="s">
        <v>107</v>
      </c>
      <c r="X902" s="8" t="s">
        <v>2412</v>
      </c>
      <c r="Y902" s="207">
        <v>0</v>
      </c>
      <c r="Z902" s="207">
        <v>0</v>
      </c>
      <c r="AA902" s="207">
        <v>0</v>
      </c>
      <c r="AB902" s="207">
        <v>0</v>
      </c>
      <c r="AC902" s="207">
        <v>0</v>
      </c>
      <c r="AD902" s="207">
        <v>0</v>
      </c>
      <c r="AE902" s="28" t="s">
        <v>113</v>
      </c>
      <c r="AF902" s="28" t="s">
        <v>113</v>
      </c>
      <c r="AG902" s="28" t="s">
        <v>113</v>
      </c>
      <c r="AH902" s="368">
        <v>1</v>
      </c>
      <c r="AI902" s="38">
        <v>6912000</v>
      </c>
      <c r="AJ902" s="38">
        <v>536760</v>
      </c>
      <c r="AK902" s="38">
        <v>619602.3529411765</v>
      </c>
      <c r="AL902" s="38" t="s">
        <v>107</v>
      </c>
      <c r="AM902" s="38" t="s">
        <v>984</v>
      </c>
      <c r="AN902" s="38">
        <v>8547134</v>
      </c>
      <c r="AO902" s="38" t="s">
        <v>107</v>
      </c>
      <c r="AP902" s="38" t="s">
        <v>107</v>
      </c>
      <c r="AQ902" s="38">
        <v>24900</v>
      </c>
      <c r="AR902" s="38">
        <v>180000</v>
      </c>
      <c r="AS902" s="38" t="s">
        <v>107</v>
      </c>
      <c r="AT902" s="38" t="s">
        <v>107</v>
      </c>
      <c r="AU902" s="38" t="s">
        <v>107</v>
      </c>
      <c r="AV902" s="38" t="s">
        <v>107</v>
      </c>
      <c r="AW902" s="38" t="s">
        <v>107</v>
      </c>
      <c r="AX902" s="38">
        <v>2613298</v>
      </c>
      <c r="AY902" s="38" t="s">
        <v>107</v>
      </c>
      <c r="AZ902" s="38">
        <v>896985</v>
      </c>
      <c r="BA902" s="38">
        <v>468235</v>
      </c>
      <c r="BB902" s="38" t="s">
        <v>107</v>
      </c>
      <c r="BC902" s="38" t="s">
        <v>107</v>
      </c>
      <c r="BD902" s="38">
        <v>400000</v>
      </c>
      <c r="BE902" s="38">
        <v>1333399</v>
      </c>
      <c r="BF902" s="38">
        <v>1169852.770524329</v>
      </c>
      <c r="BG902" s="38">
        <f t="shared" si="14"/>
        <v>3537000</v>
      </c>
      <c r="BH902" s="38">
        <v>120000</v>
      </c>
      <c r="BI902" s="38">
        <v>2358599</v>
      </c>
      <c r="BJ902" s="38">
        <v>598000</v>
      </c>
      <c r="BK902" s="38" t="s">
        <v>107</v>
      </c>
      <c r="BL902" s="38" t="s">
        <v>107</v>
      </c>
      <c r="BM902" s="38" t="s">
        <v>107</v>
      </c>
      <c r="BN902" s="38">
        <v>8885747</v>
      </c>
      <c r="BO902" s="38">
        <v>120000</v>
      </c>
      <c r="BP902" s="38" t="s">
        <v>107</v>
      </c>
      <c r="BQ902" s="38" t="s">
        <v>107</v>
      </c>
      <c r="BR902" s="38" t="s">
        <v>107</v>
      </c>
      <c r="BS902" s="38">
        <v>690622</v>
      </c>
      <c r="BT902" s="330" t="s">
        <v>107</v>
      </c>
      <c r="BU902" s="38" t="s">
        <v>107</v>
      </c>
      <c r="BV902" s="38" t="s">
        <v>107</v>
      </c>
      <c r="BW902" s="38" t="s">
        <v>107</v>
      </c>
      <c r="BX902" s="38" t="s">
        <v>107</v>
      </c>
      <c r="BY902" s="85" t="s">
        <v>107</v>
      </c>
      <c r="BZ902" s="85" t="s">
        <v>107</v>
      </c>
      <c r="CA902" s="85" t="s">
        <v>107</v>
      </c>
      <c r="CB902" s="28" t="s">
        <v>107</v>
      </c>
      <c r="CC902" s="28" t="s">
        <v>107</v>
      </c>
      <c r="CD902" s="42" t="s">
        <v>107</v>
      </c>
      <c r="CE902" s="42" t="s">
        <v>107</v>
      </c>
      <c r="CF902" s="42" t="s">
        <v>107</v>
      </c>
      <c r="CG902" s="28" t="s">
        <v>107</v>
      </c>
      <c r="CH902" s="28" t="s">
        <v>107</v>
      </c>
      <c r="CI902" s="28" t="s">
        <v>107</v>
      </c>
      <c r="CJ902" s="28" t="s">
        <v>107</v>
      </c>
      <c r="CK902" s="28" t="s">
        <v>107</v>
      </c>
      <c r="CL902" s="28" t="s">
        <v>107</v>
      </c>
      <c r="CM902" s="28" t="s">
        <v>107</v>
      </c>
      <c r="CN902" s="28" t="s">
        <v>107</v>
      </c>
      <c r="CO902" s="28" t="s">
        <v>107</v>
      </c>
      <c r="CP902" s="28" t="s">
        <v>107</v>
      </c>
      <c r="CQ902" s="28" t="s">
        <v>107</v>
      </c>
      <c r="CR902" s="28" t="s">
        <v>107</v>
      </c>
      <c r="CS902" s="28" t="s">
        <v>107</v>
      </c>
      <c r="CT902" s="28" t="s">
        <v>107</v>
      </c>
      <c r="CU902" s="332">
        <v>3398000</v>
      </c>
      <c r="CV902" s="385">
        <v>1</v>
      </c>
    </row>
    <row r="903" spans="1:100" ht="38.25">
      <c r="A903" s="28">
        <v>1164</v>
      </c>
      <c r="B903" s="29" t="s">
        <v>266</v>
      </c>
      <c r="C903" s="79" t="s">
        <v>0</v>
      </c>
      <c r="D903" s="135" t="s">
        <v>337</v>
      </c>
      <c r="E903" s="70" t="s">
        <v>338</v>
      </c>
      <c r="F903" s="198" t="s">
        <v>107</v>
      </c>
      <c r="G903" s="71" t="s">
        <v>2508</v>
      </c>
      <c r="H903" s="73" t="s">
        <v>147</v>
      </c>
      <c r="I903" s="367">
        <v>8006094</v>
      </c>
      <c r="J903" s="70" t="s">
        <v>2532</v>
      </c>
      <c r="K903" s="31" t="s">
        <v>127</v>
      </c>
      <c r="L903" s="56">
        <v>200</v>
      </c>
      <c r="M903" s="33">
        <v>5</v>
      </c>
      <c r="N903" s="126">
        <v>102700000</v>
      </c>
      <c r="O903" s="33" t="s">
        <v>107</v>
      </c>
      <c r="P903" s="28" t="s">
        <v>130</v>
      </c>
      <c r="Q903" s="64" t="s">
        <v>112</v>
      </c>
      <c r="R903" s="28" t="s">
        <v>107</v>
      </c>
      <c r="S903" s="28" t="s">
        <v>107</v>
      </c>
      <c r="T903" s="28" t="s">
        <v>107</v>
      </c>
      <c r="U903" s="28" t="s">
        <v>107</v>
      </c>
      <c r="V903" s="28" t="s">
        <v>107</v>
      </c>
      <c r="W903" s="28" t="s">
        <v>107</v>
      </c>
      <c r="X903" s="8" t="s">
        <v>2413</v>
      </c>
      <c r="Y903" s="207">
        <v>0</v>
      </c>
      <c r="Z903" s="207">
        <v>0</v>
      </c>
      <c r="AA903" s="207">
        <v>0</v>
      </c>
      <c r="AB903" s="207">
        <v>0</v>
      </c>
      <c r="AC903" s="207">
        <v>0</v>
      </c>
      <c r="AD903" s="207">
        <v>0</v>
      </c>
      <c r="AE903" s="28" t="s">
        <v>113</v>
      </c>
      <c r="AF903" s="28" t="s">
        <v>113</v>
      </c>
      <c r="AG903" s="28" t="s">
        <v>113</v>
      </c>
      <c r="AH903" s="368">
        <v>1</v>
      </c>
      <c r="AI903" s="38">
        <v>6912000</v>
      </c>
      <c r="AJ903" s="38">
        <v>536760</v>
      </c>
      <c r="AK903" s="38">
        <v>619602.3529411765</v>
      </c>
      <c r="AL903" s="38" t="s">
        <v>107</v>
      </c>
      <c r="AM903" s="38" t="s">
        <v>984</v>
      </c>
      <c r="AN903" s="38">
        <v>8547134</v>
      </c>
      <c r="AO903" s="38" t="s">
        <v>107</v>
      </c>
      <c r="AP903" s="38" t="s">
        <v>107</v>
      </c>
      <c r="AQ903" s="38">
        <v>24900</v>
      </c>
      <c r="AR903" s="38">
        <v>180000</v>
      </c>
      <c r="AS903" s="38" t="s">
        <v>107</v>
      </c>
      <c r="AT903" s="38" t="s">
        <v>107</v>
      </c>
      <c r="AU903" s="38" t="s">
        <v>107</v>
      </c>
      <c r="AV903" s="38" t="s">
        <v>107</v>
      </c>
      <c r="AW903" s="38" t="s">
        <v>107</v>
      </c>
      <c r="AX903" s="38">
        <v>2613298</v>
      </c>
      <c r="AY903" s="38" t="s">
        <v>107</v>
      </c>
      <c r="AZ903" s="38">
        <v>896985</v>
      </c>
      <c r="BA903" s="38">
        <v>468235</v>
      </c>
      <c r="BB903" s="38" t="s">
        <v>107</v>
      </c>
      <c r="BC903" s="38" t="s">
        <v>107</v>
      </c>
      <c r="BD903" s="38">
        <v>400000</v>
      </c>
      <c r="BE903" s="38">
        <v>1333399</v>
      </c>
      <c r="BF903" s="38">
        <v>1169852.770524329</v>
      </c>
      <c r="BG903" s="38">
        <f t="shared" si="14"/>
        <v>3537000</v>
      </c>
      <c r="BH903" s="38">
        <v>120000</v>
      </c>
      <c r="BI903" s="38">
        <v>2358599</v>
      </c>
      <c r="BJ903" s="38">
        <v>598000</v>
      </c>
      <c r="BK903" s="38" t="s">
        <v>107</v>
      </c>
      <c r="BL903" s="38" t="s">
        <v>107</v>
      </c>
      <c r="BM903" s="38" t="s">
        <v>107</v>
      </c>
      <c r="BN903" s="38">
        <v>8885747</v>
      </c>
      <c r="BO903" s="38">
        <v>120000</v>
      </c>
      <c r="BP903" s="38" t="s">
        <v>107</v>
      </c>
      <c r="BQ903" s="38" t="s">
        <v>107</v>
      </c>
      <c r="BR903" s="38" t="s">
        <v>107</v>
      </c>
      <c r="BS903" s="38">
        <v>690622</v>
      </c>
      <c r="BT903" s="330" t="s">
        <v>107</v>
      </c>
      <c r="BU903" s="38" t="s">
        <v>107</v>
      </c>
      <c r="BV903" s="38" t="s">
        <v>107</v>
      </c>
      <c r="BW903" s="38" t="s">
        <v>107</v>
      </c>
      <c r="BX903" s="38" t="s">
        <v>107</v>
      </c>
      <c r="BY903" s="85" t="s">
        <v>107</v>
      </c>
      <c r="BZ903" s="85" t="s">
        <v>107</v>
      </c>
      <c r="CA903" s="85" t="s">
        <v>107</v>
      </c>
      <c r="CB903" s="28" t="s">
        <v>107</v>
      </c>
      <c r="CC903" s="28" t="s">
        <v>107</v>
      </c>
      <c r="CD903" s="42" t="s">
        <v>107</v>
      </c>
      <c r="CE903" s="42" t="s">
        <v>107</v>
      </c>
      <c r="CF903" s="42" t="s">
        <v>107</v>
      </c>
      <c r="CG903" s="28" t="s">
        <v>107</v>
      </c>
      <c r="CH903" s="28" t="s">
        <v>107</v>
      </c>
      <c r="CI903" s="28" t="s">
        <v>107</v>
      </c>
      <c r="CJ903" s="28" t="s">
        <v>107</v>
      </c>
      <c r="CK903" s="28" t="s">
        <v>107</v>
      </c>
      <c r="CL903" s="28" t="s">
        <v>107</v>
      </c>
      <c r="CM903" s="28" t="s">
        <v>107</v>
      </c>
      <c r="CN903" s="28" t="s">
        <v>107</v>
      </c>
      <c r="CO903" s="28" t="s">
        <v>107</v>
      </c>
      <c r="CP903" s="28" t="s">
        <v>107</v>
      </c>
      <c r="CQ903" s="28" t="s">
        <v>107</v>
      </c>
      <c r="CR903" s="28" t="s">
        <v>107</v>
      </c>
      <c r="CS903" s="28" t="s">
        <v>107</v>
      </c>
      <c r="CT903" s="28" t="s">
        <v>107</v>
      </c>
      <c r="CU903" s="332">
        <v>3398000</v>
      </c>
      <c r="CV903" s="385">
        <v>1</v>
      </c>
    </row>
    <row r="904" spans="1:100" ht="63.75">
      <c r="A904" s="28">
        <v>1165</v>
      </c>
      <c r="B904" s="29" t="s">
        <v>266</v>
      </c>
      <c r="C904" s="29" t="s">
        <v>0</v>
      </c>
      <c r="D904" s="135" t="s">
        <v>810</v>
      </c>
      <c r="E904" s="73" t="s">
        <v>811</v>
      </c>
      <c r="F904" s="73" t="s">
        <v>107</v>
      </c>
      <c r="G904" s="71" t="s">
        <v>2509</v>
      </c>
      <c r="H904" s="73" t="s">
        <v>147</v>
      </c>
      <c r="I904" s="367">
        <v>8007034</v>
      </c>
      <c r="J904" s="70" t="s">
        <v>2533</v>
      </c>
      <c r="K904" s="31" t="s">
        <v>107</v>
      </c>
      <c r="L904" s="56">
        <v>130</v>
      </c>
      <c r="M904" s="33">
        <v>5</v>
      </c>
      <c r="N904" s="126">
        <v>196000000</v>
      </c>
      <c r="O904" s="33" t="s">
        <v>107</v>
      </c>
      <c r="P904" s="28" t="s">
        <v>2415</v>
      </c>
      <c r="Q904" s="28" t="s">
        <v>360</v>
      </c>
      <c r="R904" s="28" t="s">
        <v>107</v>
      </c>
      <c r="S904" s="28" t="s">
        <v>107</v>
      </c>
      <c r="T904" s="42" t="s">
        <v>107</v>
      </c>
      <c r="U904" s="28" t="s">
        <v>107</v>
      </c>
      <c r="V904" s="28" t="s">
        <v>107</v>
      </c>
      <c r="W904" s="28" t="s">
        <v>107</v>
      </c>
      <c r="X904" s="8" t="s">
        <v>2414</v>
      </c>
      <c r="Y904" s="207">
        <v>0</v>
      </c>
      <c r="Z904" s="207">
        <v>0</v>
      </c>
      <c r="AA904" s="207">
        <v>0</v>
      </c>
      <c r="AB904" s="207">
        <v>0</v>
      </c>
      <c r="AC904" s="207">
        <v>0</v>
      </c>
      <c r="AD904" s="207">
        <v>0</v>
      </c>
      <c r="AE904" s="28" t="s">
        <v>113</v>
      </c>
      <c r="AF904" s="28" t="s">
        <v>113</v>
      </c>
      <c r="AG904" s="28" t="s">
        <v>113</v>
      </c>
      <c r="AH904" s="368">
        <v>1</v>
      </c>
      <c r="AI904" s="38" t="s">
        <v>905</v>
      </c>
      <c r="AJ904" s="38">
        <v>536760</v>
      </c>
      <c r="AK904" s="38">
        <v>317520</v>
      </c>
      <c r="AL904" s="38" t="s">
        <v>107</v>
      </c>
      <c r="AM904" s="38" t="s">
        <v>107</v>
      </c>
      <c r="AN904" s="38">
        <v>8547134</v>
      </c>
      <c r="AO904" s="38" t="s">
        <v>107</v>
      </c>
      <c r="AP904" s="38">
        <v>794250</v>
      </c>
      <c r="AQ904" s="38">
        <v>24900</v>
      </c>
      <c r="AR904" s="38">
        <v>180000</v>
      </c>
      <c r="AS904" s="38" t="s">
        <v>107</v>
      </c>
      <c r="AT904" s="38" t="s">
        <v>107</v>
      </c>
      <c r="AU904" s="38" t="s">
        <v>107</v>
      </c>
      <c r="AV904" s="38" t="s">
        <v>107</v>
      </c>
      <c r="AW904" s="38" t="s">
        <v>107</v>
      </c>
      <c r="AX904" s="38">
        <v>1780000</v>
      </c>
      <c r="AY904" s="38" t="s">
        <v>107</v>
      </c>
      <c r="AZ904" s="38">
        <v>3773665</v>
      </c>
      <c r="BA904" s="38">
        <v>2469258</v>
      </c>
      <c r="BB904" s="38" t="s">
        <v>107</v>
      </c>
      <c r="BC904" s="38">
        <v>1111166</v>
      </c>
      <c r="BD904" s="38">
        <v>400000</v>
      </c>
      <c r="BE904" s="38" t="s">
        <v>107</v>
      </c>
      <c r="BF904" s="38">
        <v>1169852.770524329</v>
      </c>
      <c r="BG904" s="38">
        <f t="shared" si="14"/>
        <v>3537000</v>
      </c>
      <c r="BH904" s="38">
        <v>120000</v>
      </c>
      <c r="BI904" s="38">
        <v>2358599</v>
      </c>
      <c r="BJ904" s="38">
        <v>598000</v>
      </c>
      <c r="BK904" s="38" t="s">
        <v>107</v>
      </c>
      <c r="BL904" s="38" t="s">
        <v>107</v>
      </c>
      <c r="BM904" s="38" t="s">
        <v>107</v>
      </c>
      <c r="BN904" s="38">
        <v>8885747</v>
      </c>
      <c r="BO904" s="38">
        <v>120000</v>
      </c>
      <c r="BP904" s="38" t="s">
        <v>107</v>
      </c>
      <c r="BQ904" s="38">
        <v>5998154</v>
      </c>
      <c r="BR904" s="38" t="s">
        <v>107</v>
      </c>
      <c r="BS904" s="38">
        <v>690622</v>
      </c>
      <c r="BT904" s="330" t="s">
        <v>107</v>
      </c>
      <c r="BU904" s="38" t="s">
        <v>107</v>
      </c>
      <c r="BV904" s="38" t="s">
        <v>107</v>
      </c>
      <c r="BW904" s="38" t="s">
        <v>107</v>
      </c>
      <c r="BX904" s="38" t="s">
        <v>107</v>
      </c>
      <c r="BY904" s="85" t="s">
        <v>107</v>
      </c>
      <c r="BZ904" s="85" t="s">
        <v>107</v>
      </c>
      <c r="CA904" s="85" t="s">
        <v>107</v>
      </c>
      <c r="CB904" s="28" t="s">
        <v>107</v>
      </c>
      <c r="CC904" s="28" t="s">
        <v>107</v>
      </c>
      <c r="CD904" s="42" t="s">
        <v>107</v>
      </c>
      <c r="CE904" s="42" t="s">
        <v>107</v>
      </c>
      <c r="CF904" s="42" t="s">
        <v>107</v>
      </c>
      <c r="CG904" s="28" t="s">
        <v>107</v>
      </c>
      <c r="CH904" s="28" t="s">
        <v>107</v>
      </c>
      <c r="CI904" s="28" t="s">
        <v>107</v>
      </c>
      <c r="CJ904" s="28" t="s">
        <v>107</v>
      </c>
      <c r="CK904" s="28" t="s">
        <v>107</v>
      </c>
      <c r="CL904" s="28" t="s">
        <v>107</v>
      </c>
      <c r="CM904" s="28" t="s">
        <v>107</v>
      </c>
      <c r="CN904" s="28" t="s">
        <v>107</v>
      </c>
      <c r="CO904" s="28" t="s">
        <v>107</v>
      </c>
      <c r="CP904" s="28" t="s">
        <v>107</v>
      </c>
      <c r="CQ904" s="28" t="s">
        <v>107</v>
      </c>
      <c r="CR904" s="28" t="s">
        <v>107</v>
      </c>
      <c r="CS904" s="28" t="s">
        <v>107</v>
      </c>
      <c r="CT904" s="28" t="s">
        <v>107</v>
      </c>
      <c r="CU904" s="332">
        <v>6510000</v>
      </c>
      <c r="CV904" s="385">
        <v>1</v>
      </c>
    </row>
    <row r="905" spans="1:100" ht="51">
      <c r="A905" s="28">
        <v>1166</v>
      </c>
      <c r="B905" s="29" t="s">
        <v>266</v>
      </c>
      <c r="C905" s="29" t="s">
        <v>0</v>
      </c>
      <c r="D905" s="135" t="s">
        <v>810</v>
      </c>
      <c r="E905" s="73" t="s">
        <v>811</v>
      </c>
      <c r="F905" s="73" t="s">
        <v>107</v>
      </c>
      <c r="G905" s="71" t="s">
        <v>2510</v>
      </c>
      <c r="H905" s="73" t="s">
        <v>147</v>
      </c>
      <c r="I905" s="367">
        <v>8007036</v>
      </c>
      <c r="J905" s="70" t="s">
        <v>2534</v>
      </c>
      <c r="K905" s="31" t="s">
        <v>107</v>
      </c>
      <c r="L905" s="56">
        <v>134</v>
      </c>
      <c r="M905" s="64" t="s">
        <v>107</v>
      </c>
      <c r="N905" s="126">
        <v>206000000</v>
      </c>
      <c r="O905" s="33" t="s">
        <v>107</v>
      </c>
      <c r="P905" s="28" t="s">
        <v>2415</v>
      </c>
      <c r="Q905" s="28" t="s">
        <v>360</v>
      </c>
      <c r="R905" s="28" t="s">
        <v>107</v>
      </c>
      <c r="S905" s="28" t="s">
        <v>107</v>
      </c>
      <c r="T905" s="42" t="s">
        <v>107</v>
      </c>
      <c r="U905" s="28" t="s">
        <v>107</v>
      </c>
      <c r="V905" s="28" t="s">
        <v>107</v>
      </c>
      <c r="W905" s="28" t="s">
        <v>107</v>
      </c>
      <c r="X905" s="8" t="s">
        <v>2414</v>
      </c>
      <c r="Y905" s="207">
        <v>0</v>
      </c>
      <c r="Z905" s="207">
        <v>0</v>
      </c>
      <c r="AA905" s="207">
        <v>0</v>
      </c>
      <c r="AB905" s="207">
        <v>0</v>
      </c>
      <c r="AC905" s="207">
        <v>0</v>
      </c>
      <c r="AD905" s="207">
        <v>0</v>
      </c>
      <c r="AE905" s="28" t="s">
        <v>113</v>
      </c>
      <c r="AF905" s="28" t="s">
        <v>113</v>
      </c>
      <c r="AG905" s="28" t="s">
        <v>113</v>
      </c>
      <c r="AH905" s="368">
        <v>1</v>
      </c>
      <c r="AI905" s="38" t="s">
        <v>905</v>
      </c>
      <c r="AJ905" s="38">
        <v>536760</v>
      </c>
      <c r="AK905" s="38">
        <v>317520</v>
      </c>
      <c r="AL905" s="38" t="s">
        <v>107</v>
      </c>
      <c r="AM905" s="38" t="s">
        <v>107</v>
      </c>
      <c r="AN905" s="38">
        <v>8547134</v>
      </c>
      <c r="AO905" s="38" t="s">
        <v>107</v>
      </c>
      <c r="AP905" s="38">
        <v>794250</v>
      </c>
      <c r="AQ905" s="38">
        <v>24900</v>
      </c>
      <c r="AR905" s="38">
        <v>180000</v>
      </c>
      <c r="AS905" s="38" t="s">
        <v>107</v>
      </c>
      <c r="AT905" s="38" t="s">
        <v>107</v>
      </c>
      <c r="AU905" s="38" t="s">
        <v>107</v>
      </c>
      <c r="AV905" s="38" t="s">
        <v>107</v>
      </c>
      <c r="AW905" s="38" t="s">
        <v>107</v>
      </c>
      <c r="AX905" s="38">
        <v>1780000</v>
      </c>
      <c r="AY905" s="38" t="s">
        <v>107</v>
      </c>
      <c r="AZ905" s="38">
        <v>3773665</v>
      </c>
      <c r="BA905" s="38">
        <v>2469258</v>
      </c>
      <c r="BB905" s="38" t="s">
        <v>107</v>
      </c>
      <c r="BC905" s="38">
        <v>1111166</v>
      </c>
      <c r="BD905" s="38">
        <v>400000</v>
      </c>
      <c r="BE905" s="38" t="s">
        <v>107</v>
      </c>
      <c r="BF905" s="38">
        <v>1169852.770524329</v>
      </c>
      <c r="BG905" s="38">
        <f t="shared" si="14"/>
        <v>3537000</v>
      </c>
      <c r="BH905" s="38">
        <v>120000</v>
      </c>
      <c r="BI905" s="38">
        <v>2358599</v>
      </c>
      <c r="BJ905" s="38">
        <v>598000</v>
      </c>
      <c r="BK905" s="38" t="s">
        <v>107</v>
      </c>
      <c r="BL905" s="38" t="s">
        <v>107</v>
      </c>
      <c r="BM905" s="38" t="s">
        <v>107</v>
      </c>
      <c r="BN905" s="38">
        <v>8885747</v>
      </c>
      <c r="BO905" s="38">
        <v>120000</v>
      </c>
      <c r="BP905" s="38" t="s">
        <v>107</v>
      </c>
      <c r="BQ905" s="38">
        <v>5998154</v>
      </c>
      <c r="BR905" s="38" t="s">
        <v>107</v>
      </c>
      <c r="BS905" s="38">
        <v>690622</v>
      </c>
      <c r="BT905" s="330" t="s">
        <v>107</v>
      </c>
      <c r="BU905" s="38" t="s">
        <v>107</v>
      </c>
      <c r="BV905" s="38" t="s">
        <v>107</v>
      </c>
      <c r="BW905" s="38" t="s">
        <v>107</v>
      </c>
      <c r="BX905" s="38" t="s">
        <v>107</v>
      </c>
      <c r="BY905" s="85" t="s">
        <v>107</v>
      </c>
      <c r="BZ905" s="85" t="s">
        <v>107</v>
      </c>
      <c r="CA905" s="85" t="s">
        <v>107</v>
      </c>
      <c r="CB905" s="28" t="s">
        <v>107</v>
      </c>
      <c r="CC905" s="28" t="s">
        <v>107</v>
      </c>
      <c r="CD905" s="42" t="s">
        <v>107</v>
      </c>
      <c r="CE905" s="42" t="s">
        <v>107</v>
      </c>
      <c r="CF905" s="42" t="s">
        <v>107</v>
      </c>
      <c r="CG905" s="28" t="s">
        <v>107</v>
      </c>
      <c r="CH905" s="28" t="s">
        <v>107</v>
      </c>
      <c r="CI905" s="28" t="s">
        <v>107</v>
      </c>
      <c r="CJ905" s="28" t="s">
        <v>107</v>
      </c>
      <c r="CK905" s="28" t="s">
        <v>107</v>
      </c>
      <c r="CL905" s="28" t="s">
        <v>107</v>
      </c>
      <c r="CM905" s="28" t="s">
        <v>107</v>
      </c>
      <c r="CN905" s="28" t="s">
        <v>107</v>
      </c>
      <c r="CO905" s="28" t="s">
        <v>107</v>
      </c>
      <c r="CP905" s="28" t="s">
        <v>107</v>
      </c>
      <c r="CQ905" s="28" t="s">
        <v>107</v>
      </c>
      <c r="CR905" s="28" t="s">
        <v>107</v>
      </c>
      <c r="CS905" s="28" t="s">
        <v>107</v>
      </c>
      <c r="CT905" s="28" t="s">
        <v>107</v>
      </c>
      <c r="CU905" s="332">
        <v>6510000</v>
      </c>
      <c r="CV905" s="385">
        <v>1</v>
      </c>
    </row>
    <row r="906" spans="1:100" ht="51">
      <c r="A906" s="28">
        <v>1167</v>
      </c>
      <c r="B906" s="29" t="s">
        <v>266</v>
      </c>
      <c r="C906" s="29" t="s">
        <v>1</v>
      </c>
      <c r="D906" s="72" t="s">
        <v>810</v>
      </c>
      <c r="E906" s="72" t="s">
        <v>810</v>
      </c>
      <c r="F906" s="73" t="s">
        <v>1095</v>
      </c>
      <c r="G906" s="71" t="s">
        <v>2273</v>
      </c>
      <c r="H906" s="73" t="s">
        <v>147</v>
      </c>
      <c r="I906" s="367">
        <v>8007026</v>
      </c>
      <c r="J906" s="70" t="s">
        <v>2535</v>
      </c>
      <c r="K906" s="31" t="s">
        <v>107</v>
      </c>
      <c r="L906" s="56">
        <v>76</v>
      </c>
      <c r="M906" s="64" t="s">
        <v>107</v>
      </c>
      <c r="N906" s="126">
        <v>260100000</v>
      </c>
      <c r="O906" s="74" t="s">
        <v>338</v>
      </c>
      <c r="P906" s="28" t="s">
        <v>130</v>
      </c>
      <c r="Q906" s="28" t="s">
        <v>1062</v>
      </c>
      <c r="R906" s="28" t="s">
        <v>107</v>
      </c>
      <c r="S906" s="28" t="s">
        <v>107</v>
      </c>
      <c r="T906" s="42" t="s">
        <v>107</v>
      </c>
      <c r="U906" s="28" t="s">
        <v>107</v>
      </c>
      <c r="V906" s="28" t="s">
        <v>107</v>
      </c>
      <c r="W906" s="28" t="s">
        <v>107</v>
      </c>
      <c r="X906" s="8" t="s">
        <v>2412</v>
      </c>
      <c r="Y906" s="207">
        <v>0</v>
      </c>
      <c r="Z906" s="207">
        <v>0</v>
      </c>
      <c r="AA906" s="207">
        <v>0</v>
      </c>
      <c r="AB906" s="207">
        <v>0</v>
      </c>
      <c r="AC906" s="207">
        <v>0</v>
      </c>
      <c r="AD906" s="207">
        <v>0</v>
      </c>
      <c r="AE906" s="28" t="s">
        <v>113</v>
      </c>
      <c r="AF906" s="28" t="s">
        <v>113</v>
      </c>
      <c r="AG906" s="28" t="s">
        <v>1251</v>
      </c>
      <c r="AH906" s="368">
        <v>1</v>
      </c>
      <c r="AI906" s="38" t="s">
        <v>905</v>
      </c>
      <c r="AJ906" s="38">
        <v>536760</v>
      </c>
      <c r="AK906" s="38">
        <v>507489</v>
      </c>
      <c r="AL906" s="38" t="s">
        <v>905</v>
      </c>
      <c r="AM906" s="38" t="s">
        <v>905</v>
      </c>
      <c r="AN906" s="38">
        <v>8547134</v>
      </c>
      <c r="AO906" s="38" t="s">
        <v>107</v>
      </c>
      <c r="AP906" s="38">
        <v>847465</v>
      </c>
      <c r="AQ906" s="38">
        <v>24900</v>
      </c>
      <c r="AR906" s="38">
        <v>180000</v>
      </c>
      <c r="AS906" s="38" t="s">
        <v>107</v>
      </c>
      <c r="AT906" s="38" t="s">
        <v>107</v>
      </c>
      <c r="AU906" s="38" t="s">
        <v>107</v>
      </c>
      <c r="AV906" s="38" t="s">
        <v>107</v>
      </c>
      <c r="AW906" s="38" t="s">
        <v>107</v>
      </c>
      <c r="AX906" s="38">
        <v>1780000</v>
      </c>
      <c r="AY906" s="38" t="s">
        <v>107</v>
      </c>
      <c r="AZ906" s="38">
        <v>3773665</v>
      </c>
      <c r="BA906" s="38">
        <v>2469258</v>
      </c>
      <c r="BB906" s="38" t="s">
        <v>107</v>
      </c>
      <c r="BC906" s="38">
        <v>1111166</v>
      </c>
      <c r="BD906" s="38">
        <v>400000</v>
      </c>
      <c r="BE906" s="38" t="s">
        <v>107</v>
      </c>
      <c r="BF906" s="38">
        <v>1169852.770524329</v>
      </c>
      <c r="BG906" s="38">
        <f t="shared" si="14"/>
        <v>3537000</v>
      </c>
      <c r="BH906" s="38">
        <v>120000</v>
      </c>
      <c r="BI906" s="38">
        <v>2358599</v>
      </c>
      <c r="BJ906" s="38">
        <v>598000</v>
      </c>
      <c r="BK906" s="38" t="s">
        <v>107</v>
      </c>
      <c r="BL906" s="38" t="s">
        <v>107</v>
      </c>
      <c r="BM906" s="38" t="s">
        <v>107</v>
      </c>
      <c r="BN906" s="38">
        <v>8885747</v>
      </c>
      <c r="BO906" s="38">
        <v>120000</v>
      </c>
      <c r="BP906" s="38" t="s">
        <v>107</v>
      </c>
      <c r="BQ906" s="38">
        <v>5998154</v>
      </c>
      <c r="BR906" s="38" t="s">
        <v>107</v>
      </c>
      <c r="BS906" s="38">
        <v>690622</v>
      </c>
      <c r="BT906" s="330" t="s">
        <v>107</v>
      </c>
      <c r="BU906" s="38" t="s">
        <v>107</v>
      </c>
      <c r="BV906" s="38" t="s">
        <v>107</v>
      </c>
      <c r="BW906" s="38" t="s">
        <v>107</v>
      </c>
      <c r="BX906" s="38" t="s">
        <v>107</v>
      </c>
      <c r="BY906" s="85" t="s">
        <v>173</v>
      </c>
      <c r="BZ906" s="85" t="s">
        <v>173</v>
      </c>
      <c r="CA906" s="85" t="s">
        <v>176</v>
      </c>
      <c r="CB906" s="28" t="s">
        <v>176</v>
      </c>
      <c r="CC906" s="28" t="s">
        <v>176</v>
      </c>
      <c r="CD906" s="42" t="s">
        <v>173</v>
      </c>
      <c r="CE906" s="42" t="s">
        <v>107</v>
      </c>
      <c r="CF906" s="42">
        <v>8500000</v>
      </c>
      <c r="CG906" s="28" t="s">
        <v>107</v>
      </c>
      <c r="CH906" s="28" t="s">
        <v>107</v>
      </c>
      <c r="CI906" s="28" t="s">
        <v>107</v>
      </c>
      <c r="CJ906" s="28" t="s">
        <v>107</v>
      </c>
      <c r="CK906" s="28" t="s">
        <v>107</v>
      </c>
      <c r="CL906" s="28" t="s">
        <v>107</v>
      </c>
      <c r="CM906" s="28" t="s">
        <v>107</v>
      </c>
      <c r="CN906" s="28" t="s">
        <v>107</v>
      </c>
      <c r="CO906" s="28" t="s">
        <v>107</v>
      </c>
      <c r="CP906" s="28" t="s">
        <v>107</v>
      </c>
      <c r="CQ906" s="28" t="s">
        <v>107</v>
      </c>
      <c r="CR906" s="28" t="s">
        <v>107</v>
      </c>
      <c r="CS906" s="28" t="s">
        <v>107</v>
      </c>
      <c r="CT906" s="28" t="s">
        <v>107</v>
      </c>
      <c r="CU906" s="332">
        <v>4691887.22</v>
      </c>
      <c r="CV906" s="385">
        <v>1</v>
      </c>
    </row>
    <row r="907" spans="1:100" ht="38.25">
      <c r="A907" s="28">
        <v>1168</v>
      </c>
      <c r="B907" s="29" t="s">
        <v>266</v>
      </c>
      <c r="C907" s="29" t="s">
        <v>2</v>
      </c>
      <c r="D907" s="72" t="s">
        <v>105</v>
      </c>
      <c r="E907" s="42" t="s">
        <v>2380</v>
      </c>
      <c r="F907" s="73" t="s">
        <v>107</v>
      </c>
      <c r="G907" s="71" t="s">
        <v>2511</v>
      </c>
      <c r="H907" s="73" t="s">
        <v>147</v>
      </c>
      <c r="I907" s="367">
        <v>8006095</v>
      </c>
      <c r="J907" s="70" t="s">
        <v>2536</v>
      </c>
      <c r="K907" s="31" t="s">
        <v>107</v>
      </c>
      <c r="L907" s="56">
        <v>140</v>
      </c>
      <c r="M907" s="64" t="s">
        <v>107</v>
      </c>
      <c r="N907" s="126">
        <v>127000000</v>
      </c>
      <c r="O907" s="28" t="s">
        <v>338</v>
      </c>
      <c r="P907" s="28" t="s">
        <v>130</v>
      </c>
      <c r="Q907" s="28" t="s">
        <v>1056</v>
      </c>
      <c r="R907" s="33" t="s">
        <v>843</v>
      </c>
      <c r="S907" s="28" t="s">
        <v>107</v>
      </c>
      <c r="T907" s="42" t="s">
        <v>107</v>
      </c>
      <c r="U907" s="28" t="s">
        <v>107</v>
      </c>
      <c r="V907" s="28" t="s">
        <v>107</v>
      </c>
      <c r="W907" s="28" t="s">
        <v>107</v>
      </c>
      <c r="X907" s="8" t="s">
        <v>2413</v>
      </c>
      <c r="Y907" s="207">
        <v>0</v>
      </c>
      <c r="Z907" s="207">
        <v>0</v>
      </c>
      <c r="AA907" s="207">
        <v>0</v>
      </c>
      <c r="AB907" s="207">
        <v>0</v>
      </c>
      <c r="AC907" s="207">
        <v>0</v>
      </c>
      <c r="AD907" s="207">
        <v>0</v>
      </c>
      <c r="AE907" s="28" t="s">
        <v>113</v>
      </c>
      <c r="AF907" s="28" t="s">
        <v>113</v>
      </c>
      <c r="AG907" s="28" t="s">
        <v>113</v>
      </c>
      <c r="AH907" s="368">
        <v>1</v>
      </c>
      <c r="AI907" s="38" t="s">
        <v>905</v>
      </c>
      <c r="AJ907" s="38">
        <v>536760</v>
      </c>
      <c r="AK907" s="38" t="s">
        <v>905</v>
      </c>
      <c r="AL907" s="38" t="s">
        <v>107</v>
      </c>
      <c r="AM907" s="38" t="s">
        <v>905</v>
      </c>
      <c r="AN907" s="38">
        <v>8547134</v>
      </c>
      <c r="AO907" s="38" t="s">
        <v>107</v>
      </c>
      <c r="AP907" s="38" t="s">
        <v>107</v>
      </c>
      <c r="AQ907" s="38">
        <v>24900</v>
      </c>
      <c r="AR907" s="38">
        <v>180000</v>
      </c>
      <c r="AS907" s="38" t="s">
        <v>107</v>
      </c>
      <c r="AT907" s="38" t="s">
        <v>107</v>
      </c>
      <c r="AU907" s="38" t="s">
        <v>107</v>
      </c>
      <c r="AV907" s="38" t="s">
        <v>107</v>
      </c>
      <c r="AW907" s="38" t="s">
        <v>107</v>
      </c>
      <c r="AX907" s="38">
        <v>2613298</v>
      </c>
      <c r="AY907" s="38" t="s">
        <v>107</v>
      </c>
      <c r="AZ907" s="38">
        <v>896985</v>
      </c>
      <c r="BA907" s="38">
        <v>468235</v>
      </c>
      <c r="BB907" s="38" t="s">
        <v>107</v>
      </c>
      <c r="BC907" s="38" t="s">
        <v>107</v>
      </c>
      <c r="BD907" s="38">
        <v>400000</v>
      </c>
      <c r="BE907" s="38" t="s">
        <v>107</v>
      </c>
      <c r="BF907" s="38">
        <v>1169852.770524329</v>
      </c>
      <c r="BG907" s="38">
        <f t="shared" si="14"/>
        <v>3537000</v>
      </c>
      <c r="BH907" s="38">
        <v>120000</v>
      </c>
      <c r="BI907" s="38">
        <v>2358599</v>
      </c>
      <c r="BJ907" s="38">
        <v>598000</v>
      </c>
      <c r="BK907" s="38" t="s">
        <v>107</v>
      </c>
      <c r="BL907" s="38" t="s">
        <v>107</v>
      </c>
      <c r="BM907" s="38" t="s">
        <v>107</v>
      </c>
      <c r="BN907" s="38">
        <v>8885747</v>
      </c>
      <c r="BO907" s="38">
        <v>120000</v>
      </c>
      <c r="BP907" s="38" t="s">
        <v>107</v>
      </c>
      <c r="BQ907" s="38" t="s">
        <v>107</v>
      </c>
      <c r="BR907" s="38" t="s">
        <v>107</v>
      </c>
      <c r="BS907" s="38">
        <v>690622</v>
      </c>
      <c r="BT907" s="330" t="s">
        <v>107</v>
      </c>
      <c r="BU907" s="38" t="s">
        <v>107</v>
      </c>
      <c r="BV907" s="38" t="s">
        <v>107</v>
      </c>
      <c r="BW907" s="38" t="s">
        <v>107</v>
      </c>
      <c r="BX907" s="38" t="s">
        <v>107</v>
      </c>
      <c r="BY907" s="85" t="s">
        <v>176</v>
      </c>
      <c r="BZ907" s="85" t="s">
        <v>176</v>
      </c>
      <c r="CA907" s="85" t="s">
        <v>176</v>
      </c>
      <c r="CB907" s="28" t="s">
        <v>176</v>
      </c>
      <c r="CC907" s="28" t="s">
        <v>176</v>
      </c>
      <c r="CD907" s="42" t="s">
        <v>176</v>
      </c>
      <c r="CE907" s="42" t="s">
        <v>107</v>
      </c>
      <c r="CF907" s="42" t="s">
        <v>107</v>
      </c>
      <c r="CG907" s="28" t="s">
        <v>107</v>
      </c>
      <c r="CH907" s="28" t="s">
        <v>107</v>
      </c>
      <c r="CI907" s="28" t="s">
        <v>107</v>
      </c>
      <c r="CJ907" s="28" t="s">
        <v>107</v>
      </c>
      <c r="CK907" s="28" t="s">
        <v>107</v>
      </c>
      <c r="CL907" s="28" t="s">
        <v>107</v>
      </c>
      <c r="CM907" s="28" t="s">
        <v>107</v>
      </c>
      <c r="CN907" s="28" t="s">
        <v>107</v>
      </c>
      <c r="CO907" s="28" t="s">
        <v>107</v>
      </c>
      <c r="CP907" s="28" t="s">
        <v>107</v>
      </c>
      <c r="CQ907" s="28" t="s">
        <v>107</v>
      </c>
      <c r="CR907" s="28" t="s">
        <v>107</v>
      </c>
      <c r="CS907" s="28" t="s">
        <v>107</v>
      </c>
      <c r="CT907" s="28" t="s">
        <v>107</v>
      </c>
      <c r="CU907" s="332">
        <v>4434000</v>
      </c>
      <c r="CV907" s="385">
        <v>1</v>
      </c>
    </row>
    <row r="908" spans="1:100" ht="25.5">
      <c r="A908" s="28">
        <v>1169</v>
      </c>
      <c r="B908" s="29" t="s">
        <v>266</v>
      </c>
      <c r="C908" s="29" t="s">
        <v>2</v>
      </c>
      <c r="D908" s="72" t="s">
        <v>105</v>
      </c>
      <c r="E908" s="42" t="s">
        <v>2380</v>
      </c>
      <c r="F908" s="73" t="s">
        <v>107</v>
      </c>
      <c r="G908" s="71" t="s">
        <v>2512</v>
      </c>
      <c r="H908" s="73" t="s">
        <v>147</v>
      </c>
      <c r="I908" s="367">
        <v>8006096</v>
      </c>
      <c r="J908" s="70" t="s">
        <v>2537</v>
      </c>
      <c r="K908" s="31" t="s">
        <v>107</v>
      </c>
      <c r="L908" s="56">
        <v>140</v>
      </c>
      <c r="M908" s="33">
        <v>5</v>
      </c>
      <c r="N908" s="126">
        <v>137000000</v>
      </c>
      <c r="O908" s="28" t="s">
        <v>338</v>
      </c>
      <c r="P908" s="28" t="s">
        <v>130</v>
      </c>
      <c r="Q908" s="28" t="s">
        <v>1056</v>
      </c>
      <c r="R908" s="33" t="s">
        <v>843</v>
      </c>
      <c r="S908" s="28" t="s">
        <v>107</v>
      </c>
      <c r="T908" s="42" t="s">
        <v>107</v>
      </c>
      <c r="U908" s="28" t="s">
        <v>107</v>
      </c>
      <c r="V908" s="28" t="s">
        <v>107</v>
      </c>
      <c r="W908" s="28" t="s">
        <v>107</v>
      </c>
      <c r="X908" s="8" t="s">
        <v>2414</v>
      </c>
      <c r="Y908" s="207">
        <v>0</v>
      </c>
      <c r="Z908" s="207">
        <v>0</v>
      </c>
      <c r="AA908" s="207">
        <v>0</v>
      </c>
      <c r="AB908" s="207">
        <v>0</v>
      </c>
      <c r="AC908" s="207">
        <v>0</v>
      </c>
      <c r="AD908" s="207">
        <v>0</v>
      </c>
      <c r="AE908" s="28" t="s">
        <v>113</v>
      </c>
      <c r="AF908" s="28" t="s">
        <v>113</v>
      </c>
      <c r="AG908" s="28" t="s">
        <v>113</v>
      </c>
      <c r="AH908" s="368">
        <v>1</v>
      </c>
      <c r="AI908" s="38" t="s">
        <v>905</v>
      </c>
      <c r="AJ908" s="38">
        <v>536760</v>
      </c>
      <c r="AK908" s="38">
        <v>835956.4705882353</v>
      </c>
      <c r="AL908" s="38" t="s">
        <v>107</v>
      </c>
      <c r="AM908" s="38" t="s">
        <v>905</v>
      </c>
      <c r="AN908" s="38">
        <v>8547134</v>
      </c>
      <c r="AO908" s="38" t="s">
        <v>107</v>
      </c>
      <c r="AP908" s="38" t="s">
        <v>107</v>
      </c>
      <c r="AQ908" s="38">
        <v>24900</v>
      </c>
      <c r="AR908" s="38">
        <v>180000</v>
      </c>
      <c r="AS908" s="38" t="s">
        <v>107</v>
      </c>
      <c r="AT908" s="38" t="s">
        <v>107</v>
      </c>
      <c r="AU908" s="38" t="s">
        <v>107</v>
      </c>
      <c r="AV908" s="38" t="s">
        <v>107</v>
      </c>
      <c r="AW908" s="38" t="s">
        <v>107</v>
      </c>
      <c r="AX908" s="38">
        <v>2613298</v>
      </c>
      <c r="AY908" s="38" t="s">
        <v>107</v>
      </c>
      <c r="AZ908" s="38">
        <v>896985</v>
      </c>
      <c r="BA908" s="38">
        <v>468235</v>
      </c>
      <c r="BB908" s="38" t="s">
        <v>107</v>
      </c>
      <c r="BC908" s="38" t="s">
        <v>107</v>
      </c>
      <c r="BD908" s="38">
        <v>400000</v>
      </c>
      <c r="BE908" s="38" t="s">
        <v>107</v>
      </c>
      <c r="BF908" s="38">
        <v>1169852.770524329</v>
      </c>
      <c r="BG908" s="38">
        <f t="shared" si="14"/>
        <v>3537000</v>
      </c>
      <c r="BH908" s="38">
        <v>120000</v>
      </c>
      <c r="BI908" s="38">
        <v>2358599</v>
      </c>
      <c r="BJ908" s="38">
        <v>598000</v>
      </c>
      <c r="BK908" s="38" t="s">
        <v>107</v>
      </c>
      <c r="BL908" s="38" t="s">
        <v>107</v>
      </c>
      <c r="BM908" s="38" t="s">
        <v>107</v>
      </c>
      <c r="BN908" s="38">
        <v>8885747</v>
      </c>
      <c r="BO908" s="38">
        <v>120000</v>
      </c>
      <c r="BP908" s="38" t="s">
        <v>107</v>
      </c>
      <c r="BQ908" s="38" t="s">
        <v>107</v>
      </c>
      <c r="BR908" s="38" t="s">
        <v>107</v>
      </c>
      <c r="BS908" s="38">
        <v>690622</v>
      </c>
      <c r="BT908" s="330" t="s">
        <v>107</v>
      </c>
      <c r="BU908" s="38" t="s">
        <v>107</v>
      </c>
      <c r="BV908" s="38" t="s">
        <v>107</v>
      </c>
      <c r="BW908" s="38" t="s">
        <v>107</v>
      </c>
      <c r="BX908" s="38" t="s">
        <v>107</v>
      </c>
      <c r="BY908" s="85" t="s">
        <v>176</v>
      </c>
      <c r="BZ908" s="85" t="s">
        <v>176</v>
      </c>
      <c r="CA908" s="85" t="s">
        <v>176</v>
      </c>
      <c r="CB908" s="28" t="s">
        <v>176</v>
      </c>
      <c r="CC908" s="28" t="s">
        <v>176</v>
      </c>
      <c r="CD908" s="42" t="s">
        <v>176</v>
      </c>
      <c r="CE908" s="42" t="s">
        <v>107</v>
      </c>
      <c r="CF908" s="42" t="s">
        <v>107</v>
      </c>
      <c r="CG908" s="28" t="s">
        <v>107</v>
      </c>
      <c r="CH908" s="28" t="s">
        <v>107</v>
      </c>
      <c r="CI908" s="28" t="s">
        <v>107</v>
      </c>
      <c r="CJ908" s="28" t="s">
        <v>107</v>
      </c>
      <c r="CK908" s="28" t="s">
        <v>107</v>
      </c>
      <c r="CL908" s="28" t="s">
        <v>107</v>
      </c>
      <c r="CM908" s="28" t="s">
        <v>107</v>
      </c>
      <c r="CN908" s="28" t="s">
        <v>107</v>
      </c>
      <c r="CO908" s="28" t="s">
        <v>107</v>
      </c>
      <c r="CP908" s="28" t="s">
        <v>107</v>
      </c>
      <c r="CQ908" s="28" t="s">
        <v>107</v>
      </c>
      <c r="CR908" s="28" t="s">
        <v>107</v>
      </c>
      <c r="CS908" s="28" t="s">
        <v>107</v>
      </c>
      <c r="CT908" s="28" t="s">
        <v>107</v>
      </c>
      <c r="CU908" s="332">
        <v>4434000</v>
      </c>
      <c r="CV908" s="385">
        <v>1</v>
      </c>
    </row>
    <row r="909" spans="1:100" ht="51">
      <c r="A909" s="28">
        <v>1170</v>
      </c>
      <c r="B909" s="29" t="s">
        <v>266</v>
      </c>
      <c r="C909" s="29" t="s">
        <v>1</v>
      </c>
      <c r="D909" s="72" t="s">
        <v>810</v>
      </c>
      <c r="E909" s="73" t="s">
        <v>811</v>
      </c>
      <c r="F909" s="71" t="s">
        <v>1059</v>
      </c>
      <c r="G909" s="71" t="s">
        <v>2513</v>
      </c>
      <c r="H909" s="73" t="s">
        <v>147</v>
      </c>
      <c r="I909" s="367">
        <v>8007037</v>
      </c>
      <c r="J909" s="70" t="s">
        <v>2538</v>
      </c>
      <c r="K909" s="49" t="s">
        <v>127</v>
      </c>
      <c r="L909" s="56">
        <v>120</v>
      </c>
      <c r="M909" s="33">
        <v>5</v>
      </c>
      <c r="N909" s="126">
        <v>159000000</v>
      </c>
      <c r="O909" s="28" t="s">
        <v>338</v>
      </c>
      <c r="P909" s="28" t="s">
        <v>130</v>
      </c>
      <c r="Q909" s="28" t="s">
        <v>1062</v>
      </c>
      <c r="R909" s="28" t="s">
        <v>107</v>
      </c>
      <c r="S909" s="28" t="s">
        <v>107</v>
      </c>
      <c r="T909" s="42" t="s">
        <v>107</v>
      </c>
      <c r="U909" s="28" t="s">
        <v>107</v>
      </c>
      <c r="V909" s="28" t="s">
        <v>107</v>
      </c>
      <c r="W909" s="28" t="s">
        <v>107</v>
      </c>
      <c r="X909" s="8" t="s">
        <v>2413</v>
      </c>
      <c r="Y909" s="207">
        <v>0</v>
      </c>
      <c r="Z909" s="207">
        <v>0</v>
      </c>
      <c r="AA909" s="207">
        <v>0</v>
      </c>
      <c r="AB909" s="207">
        <v>0</v>
      </c>
      <c r="AC909" s="207">
        <v>0</v>
      </c>
      <c r="AD909" s="207">
        <v>0</v>
      </c>
      <c r="AE909" s="28" t="s">
        <v>113</v>
      </c>
      <c r="AF909" s="28" t="s">
        <v>113</v>
      </c>
      <c r="AG909" s="28" t="s">
        <v>113</v>
      </c>
      <c r="AH909" s="368">
        <v>1</v>
      </c>
      <c r="AI909" s="38" t="s">
        <v>905</v>
      </c>
      <c r="AJ909" s="38">
        <v>536760</v>
      </c>
      <c r="AK909" s="38">
        <v>835956.4705882353</v>
      </c>
      <c r="AL909" s="38" t="s">
        <v>107</v>
      </c>
      <c r="AM909" s="38" t="s">
        <v>905</v>
      </c>
      <c r="AN909" s="38">
        <v>8547134</v>
      </c>
      <c r="AO909" s="38" t="s">
        <v>107</v>
      </c>
      <c r="AP909" s="38">
        <v>794250</v>
      </c>
      <c r="AQ909" s="38">
        <v>24900</v>
      </c>
      <c r="AR909" s="38">
        <v>180000</v>
      </c>
      <c r="AS909" s="38" t="s">
        <v>107</v>
      </c>
      <c r="AT909" s="38" t="s">
        <v>107</v>
      </c>
      <c r="AU909" s="38" t="s">
        <v>107</v>
      </c>
      <c r="AV909" s="38" t="s">
        <v>107</v>
      </c>
      <c r="AW909" s="38" t="s">
        <v>107</v>
      </c>
      <c r="AX909" s="38">
        <v>2613298</v>
      </c>
      <c r="AY909" s="38" t="s">
        <v>107</v>
      </c>
      <c r="AZ909" s="38">
        <v>3773665</v>
      </c>
      <c r="BA909" s="38">
        <v>2469258</v>
      </c>
      <c r="BB909" s="38" t="s">
        <v>107</v>
      </c>
      <c r="BC909" s="38">
        <v>1111166</v>
      </c>
      <c r="BD909" s="38">
        <v>400000</v>
      </c>
      <c r="BE909" s="38" t="s">
        <v>107</v>
      </c>
      <c r="BF909" s="38">
        <v>1169852.770524329</v>
      </c>
      <c r="BG909" s="38">
        <f t="shared" si="14"/>
        <v>3537000</v>
      </c>
      <c r="BH909" s="38">
        <v>120000</v>
      </c>
      <c r="BI909" s="38">
        <v>2358599</v>
      </c>
      <c r="BJ909" s="38">
        <v>598000</v>
      </c>
      <c r="BK909" s="38" t="s">
        <v>107</v>
      </c>
      <c r="BL909" s="38" t="s">
        <v>107</v>
      </c>
      <c r="BM909" s="38" t="s">
        <v>107</v>
      </c>
      <c r="BN909" s="38">
        <v>8885747</v>
      </c>
      <c r="BO909" s="38">
        <v>120000</v>
      </c>
      <c r="BP909" s="38" t="s">
        <v>107</v>
      </c>
      <c r="BQ909" s="38">
        <v>5998154</v>
      </c>
      <c r="BR909" s="38" t="s">
        <v>107</v>
      </c>
      <c r="BS909" s="38">
        <v>690622</v>
      </c>
      <c r="BT909" s="330" t="s">
        <v>107</v>
      </c>
      <c r="BU909" s="38" t="s">
        <v>107</v>
      </c>
      <c r="BV909" s="38" t="s">
        <v>107</v>
      </c>
      <c r="BW909" s="38" t="s">
        <v>107</v>
      </c>
      <c r="BX909" s="38" t="s">
        <v>107</v>
      </c>
      <c r="BY909" s="85" t="s">
        <v>176</v>
      </c>
      <c r="BZ909" s="85" t="s">
        <v>176</v>
      </c>
      <c r="CA909" s="85" t="s">
        <v>176</v>
      </c>
      <c r="CB909" s="28" t="s">
        <v>176</v>
      </c>
      <c r="CC909" s="28" t="s">
        <v>176</v>
      </c>
      <c r="CD909" s="42" t="s">
        <v>107</v>
      </c>
      <c r="CE909" s="42" t="s">
        <v>107</v>
      </c>
      <c r="CF909" s="42"/>
      <c r="CG909" s="28" t="s">
        <v>107</v>
      </c>
      <c r="CH909" s="28" t="s">
        <v>107</v>
      </c>
      <c r="CI909" s="28" t="s">
        <v>107</v>
      </c>
      <c r="CJ909" s="28" t="s">
        <v>107</v>
      </c>
      <c r="CK909" s="28" t="s">
        <v>107</v>
      </c>
      <c r="CL909" s="28" t="s">
        <v>107</v>
      </c>
      <c r="CM909" s="28" t="s">
        <v>107</v>
      </c>
      <c r="CN909" s="28" t="s">
        <v>107</v>
      </c>
      <c r="CO909" s="28" t="s">
        <v>107</v>
      </c>
      <c r="CP909" s="28" t="s">
        <v>107</v>
      </c>
      <c r="CQ909" s="28" t="s">
        <v>107</v>
      </c>
      <c r="CR909" s="28" t="s">
        <v>107</v>
      </c>
      <c r="CS909" s="28" t="s">
        <v>107</v>
      </c>
      <c r="CT909" s="28" t="s">
        <v>107</v>
      </c>
      <c r="CU909" s="332">
        <v>1091000</v>
      </c>
      <c r="CV909" s="385">
        <v>1</v>
      </c>
    </row>
    <row r="910" spans="1:100" ht="25.5">
      <c r="A910" s="28">
        <v>1171</v>
      </c>
      <c r="B910" s="29" t="s">
        <v>266</v>
      </c>
      <c r="C910" s="150" t="s">
        <v>0</v>
      </c>
      <c r="D910" s="72" t="s">
        <v>337</v>
      </c>
      <c r="E910" s="73" t="s">
        <v>346</v>
      </c>
      <c r="F910" s="73" t="s">
        <v>107</v>
      </c>
      <c r="G910" s="370" t="s">
        <v>2514</v>
      </c>
      <c r="H910" s="374" t="s">
        <v>2515</v>
      </c>
      <c r="I910" s="367">
        <v>3006166</v>
      </c>
      <c r="J910" s="70" t="s">
        <v>2539</v>
      </c>
      <c r="K910" s="49" t="s">
        <v>375</v>
      </c>
      <c r="L910" s="152">
        <v>300</v>
      </c>
      <c r="M910" s="153">
        <v>5</v>
      </c>
      <c r="N910" s="126">
        <v>230000000</v>
      </c>
      <c r="O910" s="153" t="s">
        <v>346</v>
      </c>
      <c r="P910" s="28" t="s">
        <v>130</v>
      </c>
      <c r="Q910" s="107" t="s">
        <v>112</v>
      </c>
      <c r="R910" s="28" t="s">
        <v>107</v>
      </c>
      <c r="S910" s="28" t="s">
        <v>107</v>
      </c>
      <c r="T910" s="42" t="s">
        <v>107</v>
      </c>
      <c r="U910" s="28" t="s">
        <v>107</v>
      </c>
      <c r="V910" s="28" t="s">
        <v>107</v>
      </c>
      <c r="W910" s="87" t="str">
        <f>+IF(E910=$F$1,#REF!+BL910,"N.A.")</f>
        <v>N.A.</v>
      </c>
      <c r="X910" s="8" t="s">
        <v>2413</v>
      </c>
      <c r="Y910" s="207">
        <v>0.01</v>
      </c>
      <c r="Z910" s="207">
        <v>1.4999999999999999E-2</v>
      </c>
      <c r="AA910" s="207">
        <v>0.02</v>
      </c>
      <c r="AB910" s="207" t="s">
        <v>1538</v>
      </c>
      <c r="AC910" s="207" t="s">
        <v>1627</v>
      </c>
      <c r="AD910" s="207" t="s">
        <v>1628</v>
      </c>
      <c r="AE910" s="28" t="s">
        <v>1251</v>
      </c>
      <c r="AF910" s="28" t="s">
        <v>1251</v>
      </c>
      <c r="AG910" s="28" t="s">
        <v>1251</v>
      </c>
      <c r="AH910" s="154">
        <v>0</v>
      </c>
      <c r="AI910" s="38">
        <v>8689479</v>
      </c>
      <c r="AJ910" s="38">
        <v>589650</v>
      </c>
      <c r="AK910" s="38">
        <v>708758</v>
      </c>
      <c r="AL910" s="38" t="s">
        <v>107</v>
      </c>
      <c r="AM910" s="38" t="s">
        <v>107</v>
      </c>
      <c r="AN910" s="38">
        <v>9467039</v>
      </c>
      <c r="AO910" s="38" t="s">
        <v>107</v>
      </c>
      <c r="AP910" s="38">
        <v>620255</v>
      </c>
      <c r="AQ910" s="38">
        <v>276874</v>
      </c>
      <c r="AR910" s="38">
        <v>0</v>
      </c>
      <c r="AS910" s="38" t="s">
        <v>107</v>
      </c>
      <c r="AT910" s="38" t="s">
        <v>107</v>
      </c>
      <c r="AU910" s="38" t="s">
        <v>107</v>
      </c>
      <c r="AV910" s="38" t="s">
        <v>107</v>
      </c>
      <c r="AW910" s="38" t="s">
        <v>107</v>
      </c>
      <c r="AX910" s="38">
        <v>3207693</v>
      </c>
      <c r="AY910" s="38">
        <v>2064395</v>
      </c>
      <c r="AZ910" s="38">
        <v>4325458</v>
      </c>
      <c r="BA910" s="38">
        <v>2830318</v>
      </c>
      <c r="BB910" s="38" t="s">
        <v>107</v>
      </c>
      <c r="BC910" s="38">
        <v>1958698</v>
      </c>
      <c r="BD910" s="38">
        <v>179547</v>
      </c>
      <c r="BE910" s="38" t="s">
        <v>107</v>
      </c>
      <c r="BF910" s="38">
        <v>1311855</v>
      </c>
      <c r="BG910" s="38">
        <v>3884750</v>
      </c>
      <c r="BH910" s="38">
        <v>114258</v>
      </c>
      <c r="BI910" s="38">
        <v>2358599</v>
      </c>
      <c r="BJ910" s="38">
        <v>4651908</v>
      </c>
      <c r="BK910" s="38" t="s">
        <v>107</v>
      </c>
      <c r="BL910" s="38" t="s">
        <v>107</v>
      </c>
      <c r="BM910" s="38" t="s">
        <v>107</v>
      </c>
      <c r="BN910" s="38">
        <v>9589457</v>
      </c>
      <c r="BO910" s="38">
        <v>212192</v>
      </c>
      <c r="BP910" s="38" t="s">
        <v>107</v>
      </c>
      <c r="BQ910" s="38" t="s">
        <v>107</v>
      </c>
      <c r="BR910" s="38" t="s">
        <v>107</v>
      </c>
      <c r="BS910" s="38">
        <v>783479</v>
      </c>
      <c r="BT910" s="330" t="s">
        <v>107</v>
      </c>
      <c r="BU910" s="38" t="s">
        <v>107</v>
      </c>
      <c r="BV910" s="38" t="s">
        <v>107</v>
      </c>
      <c r="BW910" s="38" t="s">
        <v>107</v>
      </c>
      <c r="BX910" s="38" t="s">
        <v>107</v>
      </c>
      <c r="BY910" s="85" t="s">
        <v>176</v>
      </c>
      <c r="BZ910" s="85" t="s">
        <v>176</v>
      </c>
      <c r="CA910" s="85" t="s">
        <v>173</v>
      </c>
      <c r="CB910" s="28" t="s">
        <v>173</v>
      </c>
      <c r="CC910" s="28" t="s">
        <v>173</v>
      </c>
      <c r="CD910" s="42" t="s">
        <v>173</v>
      </c>
      <c r="CE910" s="42" t="s">
        <v>173</v>
      </c>
      <c r="CF910" s="42" t="s">
        <v>107</v>
      </c>
      <c r="CG910" s="28" t="s">
        <v>107</v>
      </c>
      <c r="CH910" s="28" t="s">
        <v>107</v>
      </c>
      <c r="CI910" s="28" t="s">
        <v>107</v>
      </c>
      <c r="CJ910" s="28" t="s">
        <v>107</v>
      </c>
      <c r="CK910" s="28" t="s">
        <v>107</v>
      </c>
      <c r="CL910" s="28" t="s">
        <v>107</v>
      </c>
      <c r="CM910" s="28" t="s">
        <v>107</v>
      </c>
      <c r="CN910" s="28" t="s">
        <v>107</v>
      </c>
      <c r="CO910" s="28" t="s">
        <v>107</v>
      </c>
      <c r="CP910" s="28" t="s">
        <v>107</v>
      </c>
      <c r="CQ910" s="28" t="s">
        <v>107</v>
      </c>
      <c r="CR910" s="28" t="s">
        <v>107</v>
      </c>
      <c r="CS910" s="28" t="s">
        <v>107</v>
      </c>
      <c r="CT910" s="28" t="s">
        <v>107</v>
      </c>
      <c r="CU910" s="332">
        <v>12819676</v>
      </c>
      <c r="CV910" s="385">
        <v>1</v>
      </c>
    </row>
    <row r="911" spans="1:100" ht="38.25">
      <c r="A911" s="28">
        <v>1172</v>
      </c>
      <c r="B911" s="29" t="s">
        <v>266</v>
      </c>
      <c r="C911" s="72" t="s">
        <v>0</v>
      </c>
      <c r="D911" s="72" t="s">
        <v>337</v>
      </c>
      <c r="E911" s="73" t="s">
        <v>346</v>
      </c>
      <c r="F911" s="73" t="s">
        <v>107</v>
      </c>
      <c r="G911" s="370" t="s">
        <v>2516</v>
      </c>
      <c r="H911" s="374" t="s">
        <v>2515</v>
      </c>
      <c r="I911" s="367">
        <v>3006165</v>
      </c>
      <c r="J911" s="70" t="s">
        <v>2540</v>
      </c>
      <c r="K911" s="49" t="s">
        <v>375</v>
      </c>
      <c r="L911" s="152">
        <v>300</v>
      </c>
      <c r="M911" s="153">
        <v>5</v>
      </c>
      <c r="N911" s="126">
        <v>255000000</v>
      </c>
      <c r="O911" s="153" t="s">
        <v>346</v>
      </c>
      <c r="P911" s="28" t="s">
        <v>130</v>
      </c>
      <c r="Q911" s="107" t="s">
        <v>112</v>
      </c>
      <c r="R911" s="28" t="s">
        <v>107</v>
      </c>
      <c r="S911" s="28" t="s">
        <v>107</v>
      </c>
      <c r="T911" s="42" t="s">
        <v>107</v>
      </c>
      <c r="U911" s="28" t="s">
        <v>107</v>
      </c>
      <c r="V911" s="28" t="s">
        <v>107</v>
      </c>
      <c r="W911" s="87" t="str">
        <f>+IF(E911=$F$1,#REF!+BL911,"N.A.")</f>
        <v>N.A.</v>
      </c>
      <c r="X911" s="8" t="s">
        <v>2413</v>
      </c>
      <c r="Y911" s="207">
        <v>0.01</v>
      </c>
      <c r="Z911" s="207">
        <v>1.4999999999999999E-2</v>
      </c>
      <c r="AA911" s="207">
        <v>0.02</v>
      </c>
      <c r="AB911" s="207" t="s">
        <v>1538</v>
      </c>
      <c r="AC911" s="207" t="s">
        <v>1627</v>
      </c>
      <c r="AD911" s="207" t="s">
        <v>1628</v>
      </c>
      <c r="AE911" s="28" t="s">
        <v>1251</v>
      </c>
      <c r="AF911" s="28" t="s">
        <v>1251</v>
      </c>
      <c r="AG911" s="28" t="s">
        <v>1251</v>
      </c>
      <c r="AH911" s="154">
        <v>0</v>
      </c>
      <c r="AI911" s="38">
        <v>8689479</v>
      </c>
      <c r="AJ911" s="38">
        <v>589650</v>
      </c>
      <c r="AK911" s="38">
        <v>708758</v>
      </c>
      <c r="AL911" s="38" t="s">
        <v>107</v>
      </c>
      <c r="AM911" s="38" t="s">
        <v>107</v>
      </c>
      <c r="AN911" s="38">
        <v>9467039</v>
      </c>
      <c r="AO911" s="38" t="s">
        <v>107</v>
      </c>
      <c r="AP911" s="38">
        <v>620255</v>
      </c>
      <c r="AQ911" s="38">
        <v>276874</v>
      </c>
      <c r="AR911" s="38">
        <v>0</v>
      </c>
      <c r="AS911" s="38" t="s">
        <v>107</v>
      </c>
      <c r="AT911" s="38" t="s">
        <v>107</v>
      </c>
      <c r="AU911" s="38" t="s">
        <v>107</v>
      </c>
      <c r="AV911" s="38" t="s">
        <v>107</v>
      </c>
      <c r="AW911" s="38" t="s">
        <v>107</v>
      </c>
      <c r="AX911" s="38">
        <v>3207693</v>
      </c>
      <c r="AY911" s="38">
        <v>2064395</v>
      </c>
      <c r="AZ911" s="38">
        <v>4325458</v>
      </c>
      <c r="BA911" s="38">
        <v>2830318</v>
      </c>
      <c r="BB911" s="38" t="s">
        <v>107</v>
      </c>
      <c r="BC911" s="38">
        <v>1958698</v>
      </c>
      <c r="BD911" s="38">
        <v>179547</v>
      </c>
      <c r="BE911" s="38" t="s">
        <v>107</v>
      </c>
      <c r="BF911" s="38">
        <v>1311855</v>
      </c>
      <c r="BG911" s="38">
        <v>3884750</v>
      </c>
      <c r="BH911" s="38">
        <v>114258</v>
      </c>
      <c r="BI911" s="38">
        <v>2358599</v>
      </c>
      <c r="BJ911" s="38">
        <v>4651908</v>
      </c>
      <c r="BK911" s="38" t="s">
        <v>107</v>
      </c>
      <c r="BL911" s="38" t="s">
        <v>107</v>
      </c>
      <c r="BM911" s="38" t="s">
        <v>107</v>
      </c>
      <c r="BN911" s="38">
        <v>9589457</v>
      </c>
      <c r="BO911" s="38">
        <v>212192</v>
      </c>
      <c r="BP911" s="38" t="s">
        <v>107</v>
      </c>
      <c r="BQ911" s="38" t="s">
        <v>107</v>
      </c>
      <c r="BR911" s="38" t="s">
        <v>107</v>
      </c>
      <c r="BS911" s="38">
        <v>783479</v>
      </c>
      <c r="BT911" s="330" t="s">
        <v>107</v>
      </c>
      <c r="BU911" s="38" t="s">
        <v>107</v>
      </c>
      <c r="BV911" s="38" t="s">
        <v>107</v>
      </c>
      <c r="BW911" s="38" t="s">
        <v>107</v>
      </c>
      <c r="BX911" s="38" t="s">
        <v>107</v>
      </c>
      <c r="BY911" s="85" t="s">
        <v>176</v>
      </c>
      <c r="BZ911" s="85" t="s">
        <v>176</v>
      </c>
      <c r="CA911" s="85" t="s">
        <v>173</v>
      </c>
      <c r="CB911" s="28" t="s">
        <v>173</v>
      </c>
      <c r="CC911" s="28" t="s">
        <v>173</v>
      </c>
      <c r="CD911" s="42" t="s">
        <v>173</v>
      </c>
      <c r="CE911" s="42" t="s">
        <v>173</v>
      </c>
      <c r="CF911" s="42" t="s">
        <v>107</v>
      </c>
      <c r="CG911" s="28" t="s">
        <v>107</v>
      </c>
      <c r="CH911" s="28" t="s">
        <v>107</v>
      </c>
      <c r="CI911" s="28" t="s">
        <v>107</v>
      </c>
      <c r="CJ911" s="28" t="s">
        <v>107</v>
      </c>
      <c r="CK911" s="28" t="s">
        <v>107</v>
      </c>
      <c r="CL911" s="28" t="s">
        <v>107</v>
      </c>
      <c r="CM911" s="28" t="s">
        <v>107</v>
      </c>
      <c r="CN911" s="28" t="s">
        <v>107</v>
      </c>
      <c r="CO911" s="28" t="s">
        <v>107</v>
      </c>
      <c r="CP911" s="28" t="s">
        <v>107</v>
      </c>
      <c r="CQ911" s="28" t="s">
        <v>107</v>
      </c>
      <c r="CR911" s="28" t="s">
        <v>107</v>
      </c>
      <c r="CS911" s="28" t="s">
        <v>107</v>
      </c>
      <c r="CT911" s="28" t="s">
        <v>107</v>
      </c>
      <c r="CU911" s="332">
        <v>12819676</v>
      </c>
      <c r="CV911" s="385">
        <v>1</v>
      </c>
    </row>
    <row r="912" spans="1:100" ht="51">
      <c r="A912" s="28">
        <v>1173</v>
      </c>
      <c r="B912" s="29" t="s">
        <v>266</v>
      </c>
      <c r="C912" s="29" t="s">
        <v>1</v>
      </c>
      <c r="D912" s="72" t="s">
        <v>810</v>
      </c>
      <c r="E912" s="73" t="s">
        <v>810</v>
      </c>
      <c r="F912" s="73" t="s">
        <v>2275</v>
      </c>
      <c r="G912" s="71" t="s">
        <v>2517</v>
      </c>
      <c r="H912" s="374" t="s">
        <v>2515</v>
      </c>
      <c r="I912" s="367">
        <v>3007003</v>
      </c>
      <c r="J912" s="70" t="s">
        <v>2541</v>
      </c>
      <c r="K912" s="31" t="s">
        <v>107</v>
      </c>
      <c r="L912" s="32">
        <v>269</v>
      </c>
      <c r="M912" s="33" t="s">
        <v>107</v>
      </c>
      <c r="N912" s="126">
        <v>260900000</v>
      </c>
      <c r="O912" s="74" t="s">
        <v>982</v>
      </c>
      <c r="P912" s="28" t="s">
        <v>130</v>
      </c>
      <c r="Q912" s="28" t="s">
        <v>1062</v>
      </c>
      <c r="R912" s="28" t="s">
        <v>107</v>
      </c>
      <c r="S912" s="28" t="s">
        <v>107</v>
      </c>
      <c r="T912" s="42" t="s">
        <v>107</v>
      </c>
      <c r="U912" s="28" t="s">
        <v>107</v>
      </c>
      <c r="V912" s="28" t="s">
        <v>107</v>
      </c>
      <c r="W912" s="87" t="str">
        <f>+IF(E912=$F$1,#REF!+BL912,"N.A.")</f>
        <v>N.A.</v>
      </c>
      <c r="X912" s="8" t="s">
        <v>2413</v>
      </c>
      <c r="Y912" s="347">
        <v>0</v>
      </c>
      <c r="Z912" s="347">
        <v>0</v>
      </c>
      <c r="AA912" s="347">
        <v>0</v>
      </c>
      <c r="AB912" s="347">
        <v>0</v>
      </c>
      <c r="AC912" s="347">
        <v>0</v>
      </c>
      <c r="AD912" s="347">
        <v>0</v>
      </c>
      <c r="AE912" s="70" t="s">
        <v>113</v>
      </c>
      <c r="AF912" s="70" t="s">
        <v>113</v>
      </c>
      <c r="AG912" s="70" t="s">
        <v>1251</v>
      </c>
      <c r="AH912" s="139">
        <v>1</v>
      </c>
      <c r="AI912" s="38" t="s">
        <v>905</v>
      </c>
      <c r="AJ912" s="38">
        <v>589650</v>
      </c>
      <c r="AK912" s="38">
        <v>564074</v>
      </c>
      <c r="AL912" s="38" t="s">
        <v>905</v>
      </c>
      <c r="AM912" s="38" t="s">
        <v>905</v>
      </c>
      <c r="AN912" s="38">
        <v>9500139</v>
      </c>
      <c r="AO912" s="38" t="s">
        <v>905</v>
      </c>
      <c r="AP912" s="38">
        <v>941957</v>
      </c>
      <c r="AQ912" s="38">
        <v>336915</v>
      </c>
      <c r="AR912" s="38">
        <v>143885</v>
      </c>
      <c r="AS912" s="38" t="s">
        <v>905</v>
      </c>
      <c r="AT912" s="38" t="s">
        <v>107</v>
      </c>
      <c r="AU912" s="38" t="s">
        <v>107</v>
      </c>
      <c r="AV912" s="38" t="s">
        <v>107</v>
      </c>
      <c r="AW912" s="38" t="s">
        <v>107</v>
      </c>
      <c r="AX912" s="38">
        <v>2904681</v>
      </c>
      <c r="AY912" s="38" t="s">
        <v>107</v>
      </c>
      <c r="AZ912" s="38">
        <v>4194429</v>
      </c>
      <c r="BA912" s="38">
        <v>2744580</v>
      </c>
      <c r="BB912" s="38" t="s">
        <v>107</v>
      </c>
      <c r="BC912" s="38">
        <v>1235061</v>
      </c>
      <c r="BD912" s="38">
        <v>174109</v>
      </c>
      <c r="BE912" s="38">
        <v>1482073</v>
      </c>
      <c r="BF912" s="38">
        <v>1272115</v>
      </c>
      <c r="BG912" s="38">
        <v>3767071</v>
      </c>
      <c r="BH912" s="38">
        <v>110797</v>
      </c>
      <c r="BI912" s="38">
        <v>2287150</v>
      </c>
      <c r="BJ912" s="38">
        <v>594659</v>
      </c>
      <c r="BK912" s="38" t="s">
        <v>107</v>
      </c>
      <c r="BL912" s="38" t="s">
        <v>107</v>
      </c>
      <c r="BM912" s="38" t="s">
        <v>107</v>
      </c>
      <c r="BN912" s="38">
        <v>9589457</v>
      </c>
      <c r="BO912" s="38">
        <v>110797</v>
      </c>
      <c r="BP912" s="38">
        <v>5260446</v>
      </c>
      <c r="BQ912" s="38">
        <v>6861452</v>
      </c>
      <c r="BR912" s="38" t="s">
        <v>107</v>
      </c>
      <c r="BS912" s="38">
        <v>722740</v>
      </c>
      <c r="BT912" s="330" t="s">
        <v>107</v>
      </c>
      <c r="BU912" s="38" t="s">
        <v>107</v>
      </c>
      <c r="BV912" s="38" t="s">
        <v>107</v>
      </c>
      <c r="BW912" s="38" t="s">
        <v>107</v>
      </c>
      <c r="BX912" s="38" t="s">
        <v>107</v>
      </c>
      <c r="BY912" s="85" t="s">
        <v>176</v>
      </c>
      <c r="BZ912" s="85" t="s">
        <v>176</v>
      </c>
      <c r="CA912" s="85" t="s">
        <v>107</v>
      </c>
      <c r="CB912" s="28" t="s">
        <v>107</v>
      </c>
      <c r="CC912" s="28" t="s">
        <v>107</v>
      </c>
      <c r="CD912" s="42" t="s">
        <v>107</v>
      </c>
      <c r="CE912" s="42" t="s">
        <v>107</v>
      </c>
      <c r="CF912" s="42">
        <v>8500000</v>
      </c>
      <c r="CG912" s="28" t="s">
        <v>107</v>
      </c>
      <c r="CH912" s="28" t="s">
        <v>107</v>
      </c>
      <c r="CI912" s="28" t="s">
        <v>107</v>
      </c>
      <c r="CJ912" s="28" t="s">
        <v>107</v>
      </c>
      <c r="CK912" s="28" t="s">
        <v>107</v>
      </c>
      <c r="CL912" s="28" t="s">
        <v>107</v>
      </c>
      <c r="CM912" s="28" t="s">
        <v>107</v>
      </c>
      <c r="CN912" s="28" t="s">
        <v>107</v>
      </c>
      <c r="CO912" s="28" t="s">
        <v>107</v>
      </c>
      <c r="CP912" s="28" t="s">
        <v>107</v>
      </c>
      <c r="CQ912" s="28" t="s">
        <v>107</v>
      </c>
      <c r="CR912" s="28" t="s">
        <v>107</v>
      </c>
      <c r="CS912" s="28" t="s">
        <v>107</v>
      </c>
      <c r="CT912" s="28" t="s">
        <v>107</v>
      </c>
      <c r="CU912" s="332">
        <v>10080749</v>
      </c>
      <c r="CV912" s="385">
        <v>1</v>
      </c>
    </row>
    <row r="913" spans="1:100" ht="38.25">
      <c r="A913" s="28">
        <v>1174</v>
      </c>
      <c r="B913" s="29" t="s">
        <v>266</v>
      </c>
      <c r="C913" s="72" t="s">
        <v>0</v>
      </c>
      <c r="D913" s="72" t="s">
        <v>337</v>
      </c>
      <c r="E913" s="73" t="s">
        <v>346</v>
      </c>
      <c r="F913" s="73" t="s">
        <v>107</v>
      </c>
      <c r="G913" s="71" t="s">
        <v>2518</v>
      </c>
      <c r="H913" s="374" t="s">
        <v>2515</v>
      </c>
      <c r="I913" s="371">
        <v>3006164</v>
      </c>
      <c r="J913" s="70" t="s">
        <v>2542</v>
      </c>
      <c r="K913" s="31" t="s">
        <v>363</v>
      </c>
      <c r="L913" s="32">
        <v>400</v>
      </c>
      <c r="M913" s="33">
        <v>5</v>
      </c>
      <c r="N913" s="126">
        <v>280000000</v>
      </c>
      <c r="O913" s="33" t="s">
        <v>346</v>
      </c>
      <c r="P913" s="28" t="s">
        <v>130</v>
      </c>
      <c r="Q913" s="28" t="s">
        <v>112</v>
      </c>
      <c r="R913" s="33" t="s">
        <v>843</v>
      </c>
      <c r="S913" s="28" t="s">
        <v>107</v>
      </c>
      <c r="T913" s="42" t="s">
        <v>107</v>
      </c>
      <c r="U913" s="28" t="s">
        <v>107</v>
      </c>
      <c r="V913" s="28" t="s">
        <v>107</v>
      </c>
      <c r="W913" s="87" t="str">
        <f>+IF(E913=$F$1,#REF!+BL913,"N.A.")</f>
        <v>N.A.</v>
      </c>
      <c r="X913" s="8" t="s">
        <v>2414</v>
      </c>
      <c r="Y913" s="207">
        <v>0.01</v>
      </c>
      <c r="Z913" s="207">
        <v>1.4999999999999999E-2</v>
      </c>
      <c r="AA913" s="207">
        <v>0.02</v>
      </c>
      <c r="AB913" s="207">
        <v>2.5000000000000001E-2</v>
      </c>
      <c r="AC913" s="207">
        <v>3.5000000000000003E-2</v>
      </c>
      <c r="AD913" s="207">
        <v>4.4999999999999998E-2</v>
      </c>
      <c r="AE913" s="28" t="s">
        <v>113</v>
      </c>
      <c r="AF913" s="28" t="s">
        <v>113</v>
      </c>
      <c r="AG913" s="28" t="s">
        <v>113</v>
      </c>
      <c r="AH913" s="90">
        <v>0</v>
      </c>
      <c r="AI913" s="38">
        <v>9633842</v>
      </c>
      <c r="AJ913" s="38">
        <v>497175</v>
      </c>
      <c r="AK913" s="38">
        <v>660607</v>
      </c>
      <c r="AL913" s="38" t="s">
        <v>107</v>
      </c>
      <c r="AM913" s="38" t="s">
        <v>107</v>
      </c>
      <c r="AN913" s="38">
        <v>7982326</v>
      </c>
      <c r="AO913" s="38">
        <v>536742</v>
      </c>
      <c r="AP913" s="38">
        <v>798233</v>
      </c>
      <c r="AQ913" s="38">
        <v>261490</v>
      </c>
      <c r="AR913" s="38">
        <v>0</v>
      </c>
      <c r="AS913" s="38" t="s">
        <v>107</v>
      </c>
      <c r="AT913" s="38" t="s">
        <v>107</v>
      </c>
      <c r="AU913" s="38" t="s">
        <v>107</v>
      </c>
      <c r="AV913" s="38" t="s">
        <v>107</v>
      </c>
      <c r="AW913" s="38" t="s">
        <v>107</v>
      </c>
      <c r="AX913" s="38">
        <v>1820796</v>
      </c>
      <c r="AY913" s="38">
        <v>1857956</v>
      </c>
      <c r="AZ913" s="38">
        <v>536742</v>
      </c>
      <c r="BA913" s="38">
        <v>715657</v>
      </c>
      <c r="BB913" s="38" t="s">
        <v>107</v>
      </c>
      <c r="BC913" s="38">
        <v>1651516</v>
      </c>
      <c r="BD913" s="38">
        <v>151389</v>
      </c>
      <c r="BE913" s="38" t="s">
        <v>107</v>
      </c>
      <c r="BF913" s="38">
        <v>1101011</v>
      </c>
      <c r="BG913" s="38">
        <v>3275506</v>
      </c>
      <c r="BH913" s="38">
        <v>96338</v>
      </c>
      <c r="BI913" s="38">
        <v>1988700</v>
      </c>
      <c r="BJ913" s="38">
        <v>660607</v>
      </c>
      <c r="BK913" s="38" t="s">
        <v>107</v>
      </c>
      <c r="BL913" s="38" t="s">
        <v>107</v>
      </c>
      <c r="BM913" s="38" t="s">
        <v>107</v>
      </c>
      <c r="BN913" s="38">
        <v>8085546</v>
      </c>
      <c r="BO913" s="38">
        <v>178914</v>
      </c>
      <c r="BP913" s="38">
        <v>4954547</v>
      </c>
      <c r="BQ913" s="38">
        <v>6193185</v>
      </c>
      <c r="BR913" s="38" t="s">
        <v>107</v>
      </c>
      <c r="BS913" s="38">
        <v>628429</v>
      </c>
      <c r="BT913" s="330" t="s">
        <v>107</v>
      </c>
      <c r="BU913" s="38" t="s">
        <v>107</v>
      </c>
      <c r="BV913" s="38" t="s">
        <v>107</v>
      </c>
      <c r="BW913" s="38" t="s">
        <v>107</v>
      </c>
      <c r="BX913" s="38" t="s">
        <v>107</v>
      </c>
      <c r="BY913" s="85" t="s">
        <v>176</v>
      </c>
      <c r="BZ913" s="85" t="s">
        <v>176</v>
      </c>
      <c r="CA913" s="85" t="s">
        <v>173</v>
      </c>
      <c r="CB913" s="28" t="s">
        <v>173</v>
      </c>
      <c r="CC913" s="28" t="s">
        <v>173</v>
      </c>
      <c r="CD913" s="42" t="s">
        <v>173</v>
      </c>
      <c r="CE913" s="42" t="s">
        <v>173</v>
      </c>
      <c r="CF913" s="42" t="s">
        <v>107</v>
      </c>
      <c r="CG913" s="28" t="s">
        <v>107</v>
      </c>
      <c r="CH913" s="28" t="s">
        <v>107</v>
      </c>
      <c r="CI913" s="28" t="s">
        <v>107</v>
      </c>
      <c r="CJ913" s="28" t="s">
        <v>107</v>
      </c>
      <c r="CK913" s="28" t="s">
        <v>107</v>
      </c>
      <c r="CL913" s="28" t="s">
        <v>107</v>
      </c>
      <c r="CM913" s="28" t="s">
        <v>107</v>
      </c>
      <c r="CN913" s="28" t="s">
        <v>107</v>
      </c>
      <c r="CO913" s="28" t="s">
        <v>107</v>
      </c>
      <c r="CP913" s="28" t="s">
        <v>107</v>
      </c>
      <c r="CQ913" s="28" t="s">
        <v>107</v>
      </c>
      <c r="CR913" s="28" t="s">
        <v>107</v>
      </c>
      <c r="CS913" s="28" t="s">
        <v>107</v>
      </c>
      <c r="CT913" s="28" t="s">
        <v>107</v>
      </c>
      <c r="CU913" s="332">
        <v>9220963</v>
      </c>
      <c r="CV913" s="385">
        <v>1</v>
      </c>
    </row>
    <row r="914" spans="1:100" ht="38.25">
      <c r="A914" s="28">
        <v>1175</v>
      </c>
      <c r="B914" s="29" t="s">
        <v>266</v>
      </c>
      <c r="C914" s="68" t="s">
        <v>4</v>
      </c>
      <c r="D914" s="72" t="s">
        <v>1112</v>
      </c>
      <c r="E914" s="73" t="s">
        <v>1113</v>
      </c>
      <c r="F914" s="73" t="s">
        <v>107</v>
      </c>
      <c r="G914" s="370" t="s">
        <v>2519</v>
      </c>
      <c r="H914" s="374" t="s">
        <v>2520</v>
      </c>
      <c r="I914" s="372">
        <v>48011001</v>
      </c>
      <c r="J914" s="70" t="s">
        <v>2543</v>
      </c>
      <c r="K914" s="146" t="s">
        <v>107</v>
      </c>
      <c r="L914" s="373">
        <v>161</v>
      </c>
      <c r="M914" s="177">
        <v>2</v>
      </c>
      <c r="N914" s="126">
        <v>93000000</v>
      </c>
      <c r="O914" s="28" t="s">
        <v>338</v>
      </c>
      <c r="P914" s="28" t="s">
        <v>2415</v>
      </c>
      <c r="Q914" s="177" t="s">
        <v>360</v>
      </c>
      <c r="R914" s="33" t="s">
        <v>843</v>
      </c>
      <c r="S914" s="177">
        <v>5500</v>
      </c>
      <c r="T914" s="177">
        <v>2285</v>
      </c>
      <c r="U914" s="177">
        <v>3215</v>
      </c>
      <c r="V914" s="56" t="s">
        <v>1116</v>
      </c>
      <c r="W914" s="87" t="str">
        <f>+IF(E914=$F$1,#REF!+BL914,"N.A.")</f>
        <v>N.A.</v>
      </c>
      <c r="X914" s="8" t="s">
        <v>2412</v>
      </c>
      <c r="Y914" s="323">
        <v>0</v>
      </c>
      <c r="Z914" s="323">
        <v>5.0000000000000001E-3</v>
      </c>
      <c r="AA914" s="323">
        <v>0.01</v>
      </c>
      <c r="AB914" s="323">
        <v>1.4999999999999999E-2</v>
      </c>
      <c r="AC914" s="323">
        <v>1.4999999999999999E-2</v>
      </c>
      <c r="AD914" s="323">
        <v>1.4999999999999999E-2</v>
      </c>
      <c r="AE914" s="28" t="s">
        <v>113</v>
      </c>
      <c r="AF914" s="28" t="s">
        <v>113</v>
      </c>
      <c r="AG914" s="28" t="s">
        <v>113</v>
      </c>
      <c r="AH914" s="48">
        <v>0.05</v>
      </c>
      <c r="AI914" s="38" t="s">
        <v>905</v>
      </c>
      <c r="AJ914" s="38">
        <v>571287</v>
      </c>
      <c r="AK914" s="38">
        <v>620255</v>
      </c>
      <c r="AL914" s="38">
        <v>2448372</v>
      </c>
      <c r="AM914" s="38" t="s">
        <v>107</v>
      </c>
      <c r="AN914" s="38">
        <v>9467039</v>
      </c>
      <c r="AO914" s="38" t="s">
        <v>107</v>
      </c>
      <c r="AP914" s="38">
        <v>457030</v>
      </c>
      <c r="AQ914" s="38">
        <v>505997</v>
      </c>
      <c r="AR914" s="38" t="s">
        <v>107</v>
      </c>
      <c r="AS914" s="38">
        <v>23504373</v>
      </c>
      <c r="AT914" s="38">
        <v>23504373</v>
      </c>
      <c r="AU914" s="38" t="s">
        <v>107</v>
      </c>
      <c r="AV914" s="38" t="s">
        <v>107</v>
      </c>
      <c r="AW914" s="38" t="s">
        <v>107</v>
      </c>
      <c r="AX914" s="38" t="s">
        <v>107</v>
      </c>
      <c r="AY914" s="38" t="s">
        <v>107</v>
      </c>
      <c r="AZ914" s="38">
        <v>636577</v>
      </c>
      <c r="BA914" s="38">
        <v>757758</v>
      </c>
      <c r="BB914" s="38" t="s">
        <v>107</v>
      </c>
      <c r="BC914" s="38" t="s">
        <v>107</v>
      </c>
      <c r="BD914" s="38">
        <v>179547</v>
      </c>
      <c r="BE914" s="38" t="s">
        <v>107</v>
      </c>
      <c r="BF914" s="38">
        <v>1311855</v>
      </c>
      <c r="BG914" s="38">
        <v>3884750</v>
      </c>
      <c r="BH914" s="38">
        <v>114258</v>
      </c>
      <c r="BI914" s="38">
        <v>2358599</v>
      </c>
      <c r="BJ914" s="38">
        <v>4651908</v>
      </c>
      <c r="BK914" s="38" t="s">
        <v>107</v>
      </c>
      <c r="BL914" s="38" t="s">
        <v>107</v>
      </c>
      <c r="BM914" s="38" t="s">
        <v>107</v>
      </c>
      <c r="BN914" s="38">
        <v>9589457</v>
      </c>
      <c r="BO914" s="38">
        <v>212192</v>
      </c>
      <c r="BP914" s="38" t="s">
        <v>107</v>
      </c>
      <c r="BQ914" s="38" t="s">
        <v>107</v>
      </c>
      <c r="BR914" s="38">
        <v>5712869</v>
      </c>
      <c r="BS914" s="38">
        <v>783479</v>
      </c>
      <c r="BT914" s="330" t="s">
        <v>107</v>
      </c>
      <c r="BU914" s="38" t="s">
        <v>107</v>
      </c>
      <c r="BV914" s="38" t="s">
        <v>107</v>
      </c>
      <c r="BW914" s="38" t="s">
        <v>107</v>
      </c>
      <c r="BX914" s="38" t="s">
        <v>107</v>
      </c>
      <c r="BY914" s="85" t="s">
        <v>173</v>
      </c>
      <c r="BZ914" s="85" t="s">
        <v>173</v>
      </c>
      <c r="CA914" s="85" t="s">
        <v>173</v>
      </c>
      <c r="CB914" s="28" t="s">
        <v>173</v>
      </c>
      <c r="CC914" s="28" t="s">
        <v>173</v>
      </c>
      <c r="CD914" s="42" t="s">
        <v>173</v>
      </c>
      <c r="CE914" s="42" t="s">
        <v>173</v>
      </c>
      <c r="CF914" s="42" t="s">
        <v>107</v>
      </c>
      <c r="CG914" s="28"/>
      <c r="CH914" s="28"/>
      <c r="CI914" s="28"/>
      <c r="CJ914" s="28"/>
      <c r="CK914" s="28"/>
      <c r="CL914" s="28"/>
      <c r="CM914" s="28"/>
      <c r="CN914" s="28"/>
      <c r="CO914" s="28"/>
      <c r="CP914" s="28"/>
      <c r="CQ914" s="28"/>
      <c r="CR914" s="28"/>
      <c r="CS914" s="28"/>
      <c r="CT914" s="28"/>
      <c r="CU914" s="332">
        <v>16510189</v>
      </c>
      <c r="CV914" s="385">
        <v>1</v>
      </c>
    </row>
    <row r="915" spans="1:100" ht="38.25">
      <c r="A915" s="28">
        <v>1176</v>
      </c>
      <c r="B915" s="29" t="s">
        <v>266</v>
      </c>
      <c r="C915" s="68" t="s">
        <v>4</v>
      </c>
      <c r="D915" s="72" t="s">
        <v>1112</v>
      </c>
      <c r="E915" s="73" t="s">
        <v>1113</v>
      </c>
      <c r="F915" s="73" t="s">
        <v>107</v>
      </c>
      <c r="G915" s="370" t="s">
        <v>2521</v>
      </c>
      <c r="H915" s="374" t="s">
        <v>2520</v>
      </c>
      <c r="I915" s="372">
        <v>48011002</v>
      </c>
      <c r="J915" s="70" t="s">
        <v>2544</v>
      </c>
      <c r="K915" s="31" t="s">
        <v>107</v>
      </c>
      <c r="L915" s="373">
        <v>161</v>
      </c>
      <c r="M915" s="177">
        <v>2</v>
      </c>
      <c r="N915" s="126">
        <v>101000000</v>
      </c>
      <c r="O915" s="28" t="s">
        <v>338</v>
      </c>
      <c r="P915" s="28" t="s">
        <v>2415</v>
      </c>
      <c r="Q915" s="177" t="s">
        <v>360</v>
      </c>
      <c r="R915" s="33" t="s">
        <v>843</v>
      </c>
      <c r="S915" s="177">
        <v>5500</v>
      </c>
      <c r="T915" s="177">
        <v>2355</v>
      </c>
      <c r="U915" s="177">
        <v>3145</v>
      </c>
      <c r="V915" s="56" t="s">
        <v>1116</v>
      </c>
      <c r="W915" s="87" t="str">
        <f>+IF(E915=$F$1,#REF!+BL915,"N.A.")</f>
        <v>N.A.</v>
      </c>
      <c r="X915" s="8" t="s">
        <v>2412</v>
      </c>
      <c r="Y915" s="323">
        <v>0</v>
      </c>
      <c r="Z915" s="323">
        <v>5.0000000000000001E-3</v>
      </c>
      <c r="AA915" s="323">
        <v>0.01</v>
      </c>
      <c r="AB915" s="323">
        <v>1.4999999999999999E-2</v>
      </c>
      <c r="AC915" s="323">
        <v>1.4999999999999999E-2</v>
      </c>
      <c r="AD915" s="323">
        <v>1.4999999999999999E-2</v>
      </c>
      <c r="AE915" s="28" t="s">
        <v>113</v>
      </c>
      <c r="AF915" s="28" t="s">
        <v>113</v>
      </c>
      <c r="AG915" s="28" t="s">
        <v>113</v>
      </c>
      <c r="AH915" s="48">
        <v>0.05</v>
      </c>
      <c r="AI915" s="38" t="s">
        <v>905</v>
      </c>
      <c r="AJ915" s="38">
        <v>571287</v>
      </c>
      <c r="AK915" s="38">
        <v>620255</v>
      </c>
      <c r="AL915" s="38">
        <v>2448372</v>
      </c>
      <c r="AM915" s="38" t="s">
        <v>107</v>
      </c>
      <c r="AN915" s="38">
        <v>9467039</v>
      </c>
      <c r="AO915" s="38" t="s">
        <v>107</v>
      </c>
      <c r="AP915" s="38">
        <v>457030</v>
      </c>
      <c r="AQ915" s="38">
        <v>505997</v>
      </c>
      <c r="AR915" s="38" t="s">
        <v>107</v>
      </c>
      <c r="AS915" s="38">
        <v>23504373</v>
      </c>
      <c r="AT915" s="38">
        <v>23504373</v>
      </c>
      <c r="AU915" s="38" t="s">
        <v>107</v>
      </c>
      <c r="AV915" s="38" t="s">
        <v>107</v>
      </c>
      <c r="AW915" s="38" t="s">
        <v>107</v>
      </c>
      <c r="AX915" s="38" t="s">
        <v>107</v>
      </c>
      <c r="AY915" s="38" t="s">
        <v>107</v>
      </c>
      <c r="AZ915" s="38">
        <v>636577</v>
      </c>
      <c r="BA915" s="38">
        <v>757758</v>
      </c>
      <c r="BB915" s="38" t="s">
        <v>107</v>
      </c>
      <c r="BC915" s="38" t="s">
        <v>107</v>
      </c>
      <c r="BD915" s="38">
        <v>179547</v>
      </c>
      <c r="BE915" s="38" t="s">
        <v>107</v>
      </c>
      <c r="BF915" s="38">
        <v>1311855</v>
      </c>
      <c r="BG915" s="38">
        <v>3884750</v>
      </c>
      <c r="BH915" s="38">
        <v>114258</v>
      </c>
      <c r="BI915" s="38">
        <v>2358599</v>
      </c>
      <c r="BJ915" s="38">
        <v>4651908</v>
      </c>
      <c r="BK915" s="38" t="s">
        <v>107</v>
      </c>
      <c r="BL915" s="38" t="s">
        <v>107</v>
      </c>
      <c r="BM915" s="38" t="s">
        <v>107</v>
      </c>
      <c r="BN915" s="38">
        <v>9589457</v>
      </c>
      <c r="BO915" s="38">
        <v>212192</v>
      </c>
      <c r="BP915" s="38" t="s">
        <v>107</v>
      </c>
      <c r="BQ915" s="38" t="s">
        <v>107</v>
      </c>
      <c r="BR915" s="38">
        <v>5712869</v>
      </c>
      <c r="BS915" s="38">
        <v>783479</v>
      </c>
      <c r="BT915" s="330" t="s">
        <v>107</v>
      </c>
      <c r="BU915" s="38" t="s">
        <v>107</v>
      </c>
      <c r="BV915" s="38" t="s">
        <v>107</v>
      </c>
      <c r="BW915" s="38" t="s">
        <v>107</v>
      </c>
      <c r="BX915" s="38" t="s">
        <v>107</v>
      </c>
      <c r="BY915" s="85" t="s">
        <v>173</v>
      </c>
      <c r="BZ915" s="85" t="s">
        <v>173</v>
      </c>
      <c r="CA915" s="85" t="s">
        <v>173</v>
      </c>
      <c r="CB915" s="28" t="s">
        <v>173</v>
      </c>
      <c r="CC915" s="28" t="s">
        <v>173</v>
      </c>
      <c r="CD915" s="42" t="s">
        <v>173</v>
      </c>
      <c r="CE915" s="42" t="s">
        <v>173</v>
      </c>
      <c r="CF915" s="42" t="s">
        <v>107</v>
      </c>
      <c r="CG915" s="28"/>
      <c r="CH915" s="28"/>
      <c r="CI915" s="28"/>
      <c r="CJ915" s="28"/>
      <c r="CK915" s="28"/>
      <c r="CL915" s="28"/>
      <c r="CM915" s="28"/>
      <c r="CN915" s="28"/>
      <c r="CO915" s="28"/>
      <c r="CP915" s="28"/>
      <c r="CQ915" s="28"/>
      <c r="CR915" s="28"/>
      <c r="CS915" s="28"/>
      <c r="CT915" s="28"/>
      <c r="CU915" s="332">
        <v>16510189</v>
      </c>
      <c r="CV915" s="385">
        <v>1</v>
      </c>
    </row>
    <row r="916" spans="1:100" ht="51">
      <c r="A916" s="28">
        <v>1177</v>
      </c>
      <c r="B916" s="29" t="s">
        <v>266</v>
      </c>
      <c r="C916" s="68" t="s">
        <v>4</v>
      </c>
      <c r="D916" s="72" t="s">
        <v>1112</v>
      </c>
      <c r="E916" s="73" t="s">
        <v>1113</v>
      </c>
      <c r="F916" s="73" t="s">
        <v>107</v>
      </c>
      <c r="G916" s="370" t="s">
        <v>2522</v>
      </c>
      <c r="H916" s="374" t="s">
        <v>2520</v>
      </c>
      <c r="I916" s="372">
        <v>48011003</v>
      </c>
      <c r="J916" s="70" t="s">
        <v>2545</v>
      </c>
      <c r="K916" s="31" t="s">
        <v>107</v>
      </c>
      <c r="L916" s="373">
        <v>161</v>
      </c>
      <c r="M916" s="177">
        <v>2</v>
      </c>
      <c r="N916" s="126">
        <v>114000000</v>
      </c>
      <c r="O916" s="28" t="s">
        <v>338</v>
      </c>
      <c r="P916" s="28" t="s">
        <v>2415</v>
      </c>
      <c r="Q916" s="177" t="s">
        <v>360</v>
      </c>
      <c r="R916" s="33" t="s">
        <v>843</v>
      </c>
      <c r="S916" s="177">
        <v>6400</v>
      </c>
      <c r="T916" s="177">
        <v>2545</v>
      </c>
      <c r="U916" s="177">
        <v>3855</v>
      </c>
      <c r="V916" s="56" t="s">
        <v>1116</v>
      </c>
      <c r="W916" s="87" t="str">
        <f>+IF(E916=$F$1,#REF!+BL916,"N.A.")</f>
        <v>N.A.</v>
      </c>
      <c r="X916" s="8" t="s">
        <v>2412</v>
      </c>
      <c r="Y916" s="323">
        <v>0</v>
      </c>
      <c r="Z916" s="323">
        <v>5.0000000000000001E-3</v>
      </c>
      <c r="AA916" s="323">
        <v>0.01</v>
      </c>
      <c r="AB916" s="323">
        <v>1.4999999999999999E-2</v>
      </c>
      <c r="AC916" s="323">
        <v>1.4999999999999999E-2</v>
      </c>
      <c r="AD916" s="323">
        <v>1.4999999999999999E-2</v>
      </c>
      <c r="AE916" s="28" t="s">
        <v>113</v>
      </c>
      <c r="AF916" s="28" t="s">
        <v>113</v>
      </c>
      <c r="AG916" s="28" t="s">
        <v>113</v>
      </c>
      <c r="AH916" s="48">
        <v>0.05</v>
      </c>
      <c r="AI916" s="38" t="s">
        <v>905</v>
      </c>
      <c r="AJ916" s="38">
        <v>571287</v>
      </c>
      <c r="AK916" s="38">
        <v>620255</v>
      </c>
      <c r="AL916" s="38">
        <v>2448372</v>
      </c>
      <c r="AM916" s="38" t="s">
        <v>107</v>
      </c>
      <c r="AN916" s="38">
        <v>9467039</v>
      </c>
      <c r="AO916" s="38" t="s">
        <v>107</v>
      </c>
      <c r="AP916" s="38">
        <v>457030</v>
      </c>
      <c r="AQ916" s="38">
        <v>505997</v>
      </c>
      <c r="AR916" s="38" t="s">
        <v>107</v>
      </c>
      <c r="AS916" s="38">
        <v>23504373</v>
      </c>
      <c r="AT916" s="38">
        <v>23504373</v>
      </c>
      <c r="AU916" s="38" t="s">
        <v>107</v>
      </c>
      <c r="AV916" s="38" t="s">
        <v>107</v>
      </c>
      <c r="AW916" s="38" t="s">
        <v>107</v>
      </c>
      <c r="AX916" s="38" t="s">
        <v>107</v>
      </c>
      <c r="AY916" s="38" t="s">
        <v>107</v>
      </c>
      <c r="AZ916" s="38">
        <v>636577</v>
      </c>
      <c r="BA916" s="38">
        <v>757758</v>
      </c>
      <c r="BB916" s="38" t="s">
        <v>107</v>
      </c>
      <c r="BC916" s="38" t="s">
        <v>107</v>
      </c>
      <c r="BD916" s="38">
        <v>179547</v>
      </c>
      <c r="BE916" s="38" t="s">
        <v>107</v>
      </c>
      <c r="BF916" s="38">
        <v>1311855</v>
      </c>
      <c r="BG916" s="38">
        <v>3884750</v>
      </c>
      <c r="BH916" s="38">
        <v>114258</v>
      </c>
      <c r="BI916" s="38">
        <v>2358599</v>
      </c>
      <c r="BJ916" s="38">
        <v>4651908</v>
      </c>
      <c r="BK916" s="38" t="s">
        <v>107</v>
      </c>
      <c r="BL916" s="38" t="s">
        <v>107</v>
      </c>
      <c r="BM916" s="38" t="s">
        <v>107</v>
      </c>
      <c r="BN916" s="38">
        <v>9589457</v>
      </c>
      <c r="BO916" s="38">
        <v>212192</v>
      </c>
      <c r="BP916" s="38" t="s">
        <v>107</v>
      </c>
      <c r="BQ916" s="38" t="s">
        <v>107</v>
      </c>
      <c r="BR916" s="38">
        <v>5712869</v>
      </c>
      <c r="BS916" s="38">
        <v>783479</v>
      </c>
      <c r="BT916" s="330" t="s">
        <v>107</v>
      </c>
      <c r="BU916" s="38" t="s">
        <v>107</v>
      </c>
      <c r="BV916" s="38" t="s">
        <v>107</v>
      </c>
      <c r="BW916" s="38" t="s">
        <v>107</v>
      </c>
      <c r="BX916" s="38" t="s">
        <v>107</v>
      </c>
      <c r="BY916" s="85" t="s">
        <v>173</v>
      </c>
      <c r="BZ916" s="85" t="s">
        <v>173</v>
      </c>
      <c r="CA916" s="85" t="s">
        <v>173</v>
      </c>
      <c r="CB916" s="28" t="s">
        <v>173</v>
      </c>
      <c r="CC916" s="28" t="s">
        <v>173</v>
      </c>
      <c r="CD916" s="42" t="s">
        <v>173</v>
      </c>
      <c r="CE916" s="42" t="s">
        <v>173</v>
      </c>
      <c r="CF916" s="42" t="s">
        <v>107</v>
      </c>
      <c r="CG916" s="28"/>
      <c r="CH916" s="28"/>
      <c r="CI916" s="28"/>
      <c r="CJ916" s="28"/>
      <c r="CK916" s="28"/>
      <c r="CL916" s="28"/>
      <c r="CM916" s="28"/>
      <c r="CN916" s="28"/>
      <c r="CO916" s="28"/>
      <c r="CP916" s="28"/>
      <c r="CQ916" s="28"/>
      <c r="CR916" s="28"/>
      <c r="CS916" s="28"/>
      <c r="CT916" s="28"/>
      <c r="CU916" s="332">
        <v>16510189</v>
      </c>
      <c r="CV916" s="385">
        <v>1</v>
      </c>
    </row>
    <row r="917" spans="1:100" ht="51">
      <c r="A917" s="28">
        <v>1178</v>
      </c>
      <c r="B917" s="29" t="s">
        <v>266</v>
      </c>
      <c r="C917" s="68" t="s">
        <v>4</v>
      </c>
      <c r="D917" s="72" t="s">
        <v>1112</v>
      </c>
      <c r="E917" s="73" t="s">
        <v>1113</v>
      </c>
      <c r="F917" s="73" t="s">
        <v>107</v>
      </c>
      <c r="G917" s="370" t="s">
        <v>2523</v>
      </c>
      <c r="H917" s="374" t="s">
        <v>2520</v>
      </c>
      <c r="I917" s="372">
        <v>48011004</v>
      </c>
      <c r="J917" s="70" t="s">
        <v>2546</v>
      </c>
      <c r="K917" s="31" t="s">
        <v>107</v>
      </c>
      <c r="L917" s="373">
        <v>161</v>
      </c>
      <c r="M917" s="177">
        <v>2</v>
      </c>
      <c r="N917" s="126">
        <v>127000000</v>
      </c>
      <c r="O917" s="28" t="s">
        <v>338</v>
      </c>
      <c r="P917" s="28" t="s">
        <v>2415</v>
      </c>
      <c r="Q917" s="177" t="s">
        <v>360</v>
      </c>
      <c r="R917" s="33" t="s">
        <v>843</v>
      </c>
      <c r="S917" s="177">
        <v>8520</v>
      </c>
      <c r="T917" s="177">
        <v>3120</v>
      </c>
      <c r="U917" s="177">
        <v>5400</v>
      </c>
      <c r="V917" s="56" t="s">
        <v>2524</v>
      </c>
      <c r="W917" s="87" t="str">
        <f>+IF(E917=$F$1,#REF!+BL917,"N.A.")</f>
        <v>N.A.</v>
      </c>
      <c r="X917" s="8" t="s">
        <v>2412</v>
      </c>
      <c r="Y917" s="323">
        <v>0</v>
      </c>
      <c r="Z917" s="323">
        <v>5.0000000000000001E-3</v>
      </c>
      <c r="AA917" s="323">
        <v>0.01</v>
      </c>
      <c r="AB917" s="323">
        <v>1.4999999999999999E-2</v>
      </c>
      <c r="AC917" s="323">
        <v>1.4999999999999999E-2</v>
      </c>
      <c r="AD917" s="323">
        <v>1.4999999999999999E-2</v>
      </c>
      <c r="AE917" s="28" t="s">
        <v>113</v>
      </c>
      <c r="AF917" s="28" t="s">
        <v>113</v>
      </c>
      <c r="AG917" s="28" t="s">
        <v>113</v>
      </c>
      <c r="AH917" s="48">
        <v>0.05</v>
      </c>
      <c r="AI917" s="38" t="s">
        <v>905</v>
      </c>
      <c r="AJ917" s="38">
        <v>571287</v>
      </c>
      <c r="AK917" s="38">
        <v>620255</v>
      </c>
      <c r="AL917" s="38">
        <v>2448372</v>
      </c>
      <c r="AM917" s="38" t="s">
        <v>107</v>
      </c>
      <c r="AN917" s="38">
        <v>9467039</v>
      </c>
      <c r="AO917" s="38" t="s">
        <v>107</v>
      </c>
      <c r="AP917" s="38">
        <v>457030</v>
      </c>
      <c r="AQ917" s="38">
        <v>505997</v>
      </c>
      <c r="AR917" s="38" t="s">
        <v>107</v>
      </c>
      <c r="AS917" s="38">
        <v>23504373</v>
      </c>
      <c r="AT917" s="38">
        <v>23504373</v>
      </c>
      <c r="AU917" s="38" t="s">
        <v>107</v>
      </c>
      <c r="AV917" s="38" t="s">
        <v>107</v>
      </c>
      <c r="AW917" s="38" t="s">
        <v>107</v>
      </c>
      <c r="AX917" s="38" t="s">
        <v>107</v>
      </c>
      <c r="AY917" s="38" t="s">
        <v>107</v>
      </c>
      <c r="AZ917" s="38">
        <v>636577</v>
      </c>
      <c r="BA917" s="38">
        <v>757758</v>
      </c>
      <c r="BB917" s="38" t="s">
        <v>107</v>
      </c>
      <c r="BC917" s="38" t="s">
        <v>107</v>
      </c>
      <c r="BD917" s="38">
        <v>179547</v>
      </c>
      <c r="BE917" s="38" t="s">
        <v>107</v>
      </c>
      <c r="BF917" s="38">
        <v>1311855</v>
      </c>
      <c r="BG917" s="38">
        <v>3884750</v>
      </c>
      <c r="BH917" s="38">
        <v>114258</v>
      </c>
      <c r="BI917" s="38">
        <v>2358599</v>
      </c>
      <c r="BJ917" s="38">
        <v>4651908</v>
      </c>
      <c r="BK917" s="38" t="s">
        <v>107</v>
      </c>
      <c r="BL917" s="38" t="s">
        <v>107</v>
      </c>
      <c r="BM917" s="38" t="s">
        <v>107</v>
      </c>
      <c r="BN917" s="38">
        <v>9589457</v>
      </c>
      <c r="BO917" s="38">
        <v>212192</v>
      </c>
      <c r="BP917" s="38" t="s">
        <v>107</v>
      </c>
      <c r="BQ917" s="38" t="s">
        <v>107</v>
      </c>
      <c r="BR917" s="38">
        <v>5712869</v>
      </c>
      <c r="BS917" s="38">
        <v>783479</v>
      </c>
      <c r="BT917" s="330" t="s">
        <v>107</v>
      </c>
      <c r="BU917" s="38" t="s">
        <v>107</v>
      </c>
      <c r="BV917" s="38" t="s">
        <v>107</v>
      </c>
      <c r="BW917" s="38" t="s">
        <v>107</v>
      </c>
      <c r="BX917" s="38" t="s">
        <v>107</v>
      </c>
      <c r="BY917" s="85" t="s">
        <v>173</v>
      </c>
      <c r="BZ917" s="85" t="s">
        <v>173</v>
      </c>
      <c r="CA917" s="85" t="s">
        <v>173</v>
      </c>
      <c r="CB917" s="28" t="s">
        <v>173</v>
      </c>
      <c r="CC917" s="28" t="s">
        <v>173</v>
      </c>
      <c r="CD917" s="42" t="s">
        <v>173</v>
      </c>
      <c r="CE917" s="42" t="s">
        <v>173</v>
      </c>
      <c r="CF917" s="42" t="s">
        <v>107</v>
      </c>
      <c r="CG917" s="28"/>
      <c r="CH917" s="28"/>
      <c r="CI917" s="28"/>
      <c r="CJ917" s="28"/>
      <c r="CK917" s="28"/>
      <c r="CL917" s="28"/>
      <c r="CM917" s="28"/>
      <c r="CN917" s="28"/>
      <c r="CO917" s="28"/>
      <c r="CP917" s="28"/>
      <c r="CQ917" s="28"/>
      <c r="CR917" s="28"/>
      <c r="CS917" s="28"/>
      <c r="CT917" s="28"/>
      <c r="CU917" s="332">
        <v>16510189</v>
      </c>
      <c r="CV917" s="385">
        <v>1</v>
      </c>
    </row>
    <row r="918" spans="1:100" ht="51">
      <c r="A918" s="28">
        <v>1179</v>
      </c>
      <c r="B918" s="29" t="s">
        <v>266</v>
      </c>
      <c r="C918" s="68" t="s">
        <v>4</v>
      </c>
      <c r="D918" s="72" t="s">
        <v>1112</v>
      </c>
      <c r="E918" s="73" t="s">
        <v>1113</v>
      </c>
      <c r="F918" s="73" t="s">
        <v>107</v>
      </c>
      <c r="G918" s="71" t="s">
        <v>2525</v>
      </c>
      <c r="H918" s="73" t="s">
        <v>2520</v>
      </c>
      <c r="I918" s="372">
        <v>48011005</v>
      </c>
      <c r="J918" s="70" t="s">
        <v>2547</v>
      </c>
      <c r="K918" s="31" t="s">
        <v>107</v>
      </c>
      <c r="L918" s="216">
        <v>161</v>
      </c>
      <c r="M918" s="42">
        <v>2</v>
      </c>
      <c r="N918" s="126">
        <v>134000000</v>
      </c>
      <c r="O918" s="28" t="s">
        <v>338</v>
      </c>
      <c r="P918" s="28" t="s">
        <v>2415</v>
      </c>
      <c r="Q918" s="42" t="s">
        <v>360</v>
      </c>
      <c r="R918" s="33" t="s">
        <v>843</v>
      </c>
      <c r="S918" s="42">
        <v>9050</v>
      </c>
      <c r="T918" s="42">
        <v>3170</v>
      </c>
      <c r="U918" s="42">
        <v>5880</v>
      </c>
      <c r="V918" s="56" t="s">
        <v>2524</v>
      </c>
      <c r="W918" s="7" t="str">
        <f>+IF(E918=$F$1,#REF!+BL918,"N.A.")</f>
        <v>N.A.</v>
      </c>
      <c r="X918" s="8" t="s">
        <v>2412</v>
      </c>
      <c r="Y918" s="323">
        <v>0</v>
      </c>
      <c r="Z918" s="323">
        <v>5.0000000000000001E-3</v>
      </c>
      <c r="AA918" s="323">
        <v>0.01</v>
      </c>
      <c r="AB918" s="323">
        <v>1.4999999999999999E-2</v>
      </c>
      <c r="AC918" s="323">
        <v>1.4999999999999999E-2</v>
      </c>
      <c r="AD918" s="323">
        <v>1.4999999999999999E-2</v>
      </c>
      <c r="AE918" s="28" t="s">
        <v>113</v>
      </c>
      <c r="AF918" s="28" t="s">
        <v>113</v>
      </c>
      <c r="AG918" s="28" t="s">
        <v>113</v>
      </c>
      <c r="AH918" s="48">
        <v>0.05</v>
      </c>
      <c r="AI918" s="38" t="s">
        <v>905</v>
      </c>
      <c r="AJ918" s="38">
        <v>571287</v>
      </c>
      <c r="AK918" s="38">
        <v>620255</v>
      </c>
      <c r="AL918" s="38">
        <v>2448372</v>
      </c>
      <c r="AM918" s="38" t="s">
        <v>107</v>
      </c>
      <c r="AN918" s="38">
        <v>9467039</v>
      </c>
      <c r="AO918" s="38" t="s">
        <v>107</v>
      </c>
      <c r="AP918" s="38">
        <v>457030</v>
      </c>
      <c r="AQ918" s="38">
        <v>505997</v>
      </c>
      <c r="AR918" s="38" t="s">
        <v>107</v>
      </c>
      <c r="AS918" s="38">
        <v>23504373</v>
      </c>
      <c r="AT918" s="38">
        <v>23504373</v>
      </c>
      <c r="AU918" s="38" t="s">
        <v>107</v>
      </c>
      <c r="AV918" s="38" t="s">
        <v>107</v>
      </c>
      <c r="AW918" s="38" t="s">
        <v>107</v>
      </c>
      <c r="AX918" s="38" t="s">
        <v>107</v>
      </c>
      <c r="AY918" s="38" t="s">
        <v>107</v>
      </c>
      <c r="AZ918" s="38">
        <v>636577</v>
      </c>
      <c r="BA918" s="38">
        <v>757758</v>
      </c>
      <c r="BB918" s="38" t="s">
        <v>107</v>
      </c>
      <c r="BC918" s="38" t="s">
        <v>107</v>
      </c>
      <c r="BD918" s="38">
        <v>179547</v>
      </c>
      <c r="BE918" s="38" t="s">
        <v>107</v>
      </c>
      <c r="BF918" s="38">
        <v>1311855</v>
      </c>
      <c r="BG918" s="38">
        <v>3884750</v>
      </c>
      <c r="BH918" s="38">
        <v>114258</v>
      </c>
      <c r="BI918" s="38">
        <v>2358599</v>
      </c>
      <c r="BJ918" s="38">
        <v>4651908</v>
      </c>
      <c r="BK918" s="38" t="s">
        <v>107</v>
      </c>
      <c r="BL918" s="38" t="s">
        <v>107</v>
      </c>
      <c r="BM918" s="38" t="s">
        <v>107</v>
      </c>
      <c r="BN918" s="38">
        <v>9589457</v>
      </c>
      <c r="BO918" s="38">
        <v>212192</v>
      </c>
      <c r="BP918" s="38" t="s">
        <v>107</v>
      </c>
      <c r="BQ918" s="38" t="s">
        <v>107</v>
      </c>
      <c r="BR918" s="38">
        <v>5712869</v>
      </c>
      <c r="BS918" s="38">
        <v>783479</v>
      </c>
      <c r="BT918" s="330" t="s">
        <v>107</v>
      </c>
      <c r="BU918" s="38" t="s">
        <v>107</v>
      </c>
      <c r="BV918" s="38" t="s">
        <v>107</v>
      </c>
      <c r="BW918" s="38" t="s">
        <v>107</v>
      </c>
      <c r="BX918" s="38" t="s">
        <v>107</v>
      </c>
      <c r="BY918" s="85" t="s">
        <v>173</v>
      </c>
      <c r="BZ918" s="85" t="s">
        <v>173</v>
      </c>
      <c r="CA918" s="85" t="s">
        <v>173</v>
      </c>
      <c r="CB918" s="28" t="s">
        <v>173</v>
      </c>
      <c r="CC918" s="28" t="s">
        <v>173</v>
      </c>
      <c r="CD918" s="42" t="s">
        <v>173</v>
      </c>
      <c r="CE918" s="42" t="s">
        <v>173</v>
      </c>
      <c r="CF918" s="42" t="s">
        <v>107</v>
      </c>
      <c r="CG918" s="28"/>
      <c r="CH918" s="28"/>
      <c r="CI918" s="28"/>
      <c r="CJ918" s="28"/>
      <c r="CK918" s="28"/>
      <c r="CL918" s="28"/>
      <c r="CM918" s="28"/>
      <c r="CN918" s="28"/>
      <c r="CO918" s="28"/>
      <c r="CP918" s="28"/>
      <c r="CQ918" s="28"/>
      <c r="CR918" s="28"/>
      <c r="CS918" s="28"/>
      <c r="CT918" s="28"/>
      <c r="CU918" s="332">
        <v>16510189</v>
      </c>
      <c r="CV918" s="385">
        <v>1</v>
      </c>
    </row>
    <row r="919" spans="1:100" ht="51">
      <c r="A919" s="28">
        <v>1180</v>
      </c>
      <c r="B919" s="29" t="s">
        <v>254</v>
      </c>
      <c r="C919" s="29" t="s">
        <v>0</v>
      </c>
      <c r="D919" s="29" t="s">
        <v>105</v>
      </c>
      <c r="E919" s="29" t="s">
        <v>2380</v>
      </c>
      <c r="F919" s="29" t="s">
        <v>107</v>
      </c>
      <c r="G919" s="30" t="s">
        <v>2548</v>
      </c>
      <c r="H919" s="29" t="s">
        <v>1776</v>
      </c>
      <c r="I919" s="375">
        <v>8801053</v>
      </c>
      <c r="J919" s="70" t="s">
        <v>2557</v>
      </c>
      <c r="K919" s="31" t="s">
        <v>111</v>
      </c>
      <c r="L919" s="32">
        <v>85</v>
      </c>
      <c r="M919" s="33" t="s">
        <v>107</v>
      </c>
      <c r="N919" s="34">
        <v>66700000</v>
      </c>
      <c r="O919" s="33" t="s">
        <v>107</v>
      </c>
      <c r="P919" s="28" t="s">
        <v>130</v>
      </c>
      <c r="Q919" s="28" t="s">
        <v>112</v>
      </c>
      <c r="R919" s="28" t="s">
        <v>107</v>
      </c>
      <c r="S919" s="28" t="s">
        <v>107</v>
      </c>
      <c r="T919" s="28" t="s">
        <v>107</v>
      </c>
      <c r="U919" s="28" t="s">
        <v>107</v>
      </c>
      <c r="V919" s="28" t="s">
        <v>107</v>
      </c>
      <c r="W919" s="28" t="s">
        <v>107</v>
      </c>
      <c r="X919" s="8" t="s">
        <v>2412</v>
      </c>
      <c r="Y919" s="206">
        <v>0</v>
      </c>
      <c r="Z919" s="206">
        <v>0.01</v>
      </c>
      <c r="AA919" s="206">
        <v>0.01</v>
      </c>
      <c r="AB919" s="206">
        <v>0.01</v>
      </c>
      <c r="AC919" s="206">
        <v>0.01</v>
      </c>
      <c r="AD919" s="206">
        <v>0.01</v>
      </c>
      <c r="AE919" s="28" t="s">
        <v>176</v>
      </c>
      <c r="AF919" s="28" t="s">
        <v>176</v>
      </c>
      <c r="AG919" s="37">
        <v>1</v>
      </c>
      <c r="AH919" s="37">
        <v>1</v>
      </c>
      <c r="AI919" s="369">
        <v>7817795</v>
      </c>
      <c r="AJ919" s="369">
        <v>481576</v>
      </c>
      <c r="AK919" s="369">
        <v>687966</v>
      </c>
      <c r="AL919" s="369">
        <v>0</v>
      </c>
      <c r="AM919" s="369">
        <v>0</v>
      </c>
      <c r="AN919" s="369">
        <v>10389252</v>
      </c>
      <c r="AO919" s="369">
        <v>2</v>
      </c>
      <c r="AP919" s="369">
        <v>1203940</v>
      </c>
      <c r="AQ919" s="369">
        <v>115587</v>
      </c>
      <c r="AR919" s="369">
        <v>551844</v>
      </c>
      <c r="AS919" s="369">
        <v>0</v>
      </c>
      <c r="AT919" s="369">
        <v>0</v>
      </c>
      <c r="AU919" s="369">
        <v>0</v>
      </c>
      <c r="AV919" s="369">
        <v>0</v>
      </c>
      <c r="AW919" s="369">
        <v>0</v>
      </c>
      <c r="AX919" s="369">
        <v>4138833</v>
      </c>
      <c r="AY919" s="369">
        <v>0</v>
      </c>
      <c r="AZ919" s="369">
        <v>2601552</v>
      </c>
      <c r="BA919" s="369">
        <v>3678962</v>
      </c>
      <c r="BB919" s="369">
        <v>1231303</v>
      </c>
      <c r="BC919" s="369">
        <v>1379611</v>
      </c>
      <c r="BD919" s="369">
        <v>156054</v>
      </c>
      <c r="BE919" s="369">
        <v>1773076</v>
      </c>
      <c r="BF919" s="369">
        <v>0</v>
      </c>
      <c r="BG919" s="369">
        <v>4405557</v>
      </c>
      <c r="BH919" s="369">
        <v>117041</v>
      </c>
      <c r="BI919" s="369">
        <v>1931455</v>
      </c>
      <c r="BJ919" s="369">
        <v>0</v>
      </c>
      <c r="BK919" s="369">
        <v>0</v>
      </c>
      <c r="BL919" s="369">
        <v>0</v>
      </c>
      <c r="BM919" s="369">
        <v>1839481</v>
      </c>
      <c r="BN919" s="369">
        <v>7100397</v>
      </c>
      <c r="BO919" s="369">
        <v>117041</v>
      </c>
      <c r="BP919" s="369">
        <v>0</v>
      </c>
      <c r="BQ919" s="369">
        <v>0</v>
      </c>
      <c r="BR919" s="369">
        <v>2</v>
      </c>
      <c r="BS919" s="369">
        <v>910319</v>
      </c>
      <c r="BT919" s="369">
        <v>0</v>
      </c>
      <c r="BU919" s="369">
        <v>0</v>
      </c>
      <c r="BV919" s="369">
        <v>0</v>
      </c>
      <c r="BW919" s="369">
        <v>0</v>
      </c>
      <c r="BX919" s="369">
        <v>0</v>
      </c>
      <c r="BY919" s="41" t="s">
        <v>173</v>
      </c>
      <c r="BZ919" s="41" t="s">
        <v>173</v>
      </c>
      <c r="CA919" s="41" t="s">
        <v>173</v>
      </c>
      <c r="CB919" s="41" t="s">
        <v>173</v>
      </c>
      <c r="CC919" s="41" t="s">
        <v>173</v>
      </c>
      <c r="CD919" s="41" t="s">
        <v>173</v>
      </c>
      <c r="CE919" s="41" t="s">
        <v>173</v>
      </c>
      <c r="CF919" s="42" t="s">
        <v>107</v>
      </c>
      <c r="CG919" s="41" t="s">
        <v>107</v>
      </c>
      <c r="CH919" s="41" t="s">
        <v>107</v>
      </c>
      <c r="CI919" s="41" t="s">
        <v>107</v>
      </c>
      <c r="CJ919" s="41" t="s">
        <v>107</v>
      </c>
      <c r="CK919" s="41" t="s">
        <v>107</v>
      </c>
      <c r="CL919" s="41" t="s">
        <v>107</v>
      </c>
      <c r="CM919" s="41" t="s">
        <v>107</v>
      </c>
      <c r="CN919" s="41" t="s">
        <v>107</v>
      </c>
      <c r="CO919" s="41" t="s">
        <v>107</v>
      </c>
      <c r="CP919" s="41" t="s">
        <v>107</v>
      </c>
      <c r="CQ919" s="41" t="s">
        <v>107</v>
      </c>
      <c r="CR919" s="41" t="s">
        <v>107</v>
      </c>
      <c r="CS919" s="41" t="s">
        <v>107</v>
      </c>
      <c r="CT919" s="41" t="s">
        <v>107</v>
      </c>
      <c r="CU919" s="379">
        <v>7923454.04021277</v>
      </c>
      <c r="CV919" s="43">
        <v>1</v>
      </c>
    </row>
    <row r="920" spans="1:100" ht="51">
      <c r="A920" s="28">
        <v>1181</v>
      </c>
      <c r="B920" s="29" t="s">
        <v>254</v>
      </c>
      <c r="C920" s="29" t="s">
        <v>0</v>
      </c>
      <c r="D920" s="29" t="s">
        <v>105</v>
      </c>
      <c r="E920" s="29" t="s">
        <v>2380</v>
      </c>
      <c r="F920" s="29" t="s">
        <v>107</v>
      </c>
      <c r="G920" s="30" t="s">
        <v>2549</v>
      </c>
      <c r="H920" s="29" t="s">
        <v>1776</v>
      </c>
      <c r="I920" s="375">
        <v>8801052</v>
      </c>
      <c r="J920" s="70" t="s">
        <v>2558</v>
      </c>
      <c r="K920" s="31" t="s">
        <v>111</v>
      </c>
      <c r="L920" s="32">
        <v>85</v>
      </c>
      <c r="M920" s="33" t="s">
        <v>107</v>
      </c>
      <c r="N920" s="34">
        <v>65700000</v>
      </c>
      <c r="O920" s="33" t="s">
        <v>107</v>
      </c>
      <c r="P920" s="378" t="s">
        <v>2505</v>
      </c>
      <c r="Q920" s="28" t="s">
        <v>112</v>
      </c>
      <c r="R920" s="28" t="s">
        <v>107</v>
      </c>
      <c r="S920" s="28" t="s">
        <v>107</v>
      </c>
      <c r="T920" s="28" t="s">
        <v>107</v>
      </c>
      <c r="U920" s="28" t="s">
        <v>107</v>
      </c>
      <c r="V920" s="28" t="s">
        <v>107</v>
      </c>
      <c r="W920" s="28" t="s">
        <v>107</v>
      </c>
      <c r="X920" s="8" t="s">
        <v>2412</v>
      </c>
      <c r="Y920" s="206">
        <v>0.01</v>
      </c>
      <c r="Z920" s="206">
        <v>0.01</v>
      </c>
      <c r="AA920" s="206">
        <v>0.01</v>
      </c>
      <c r="AB920" s="206">
        <v>0.01</v>
      </c>
      <c r="AC920" s="206">
        <v>0.01</v>
      </c>
      <c r="AD920" s="206">
        <v>0.01</v>
      </c>
      <c r="AE920" s="28" t="s">
        <v>176</v>
      </c>
      <c r="AF920" s="28" t="s">
        <v>176</v>
      </c>
      <c r="AG920" s="37">
        <v>1</v>
      </c>
      <c r="AH920" s="37">
        <v>1</v>
      </c>
      <c r="AI920" s="369">
        <v>7817795</v>
      </c>
      <c r="AJ920" s="369">
        <v>481576</v>
      </c>
      <c r="AK920" s="369">
        <v>687966</v>
      </c>
      <c r="AL920" s="369">
        <v>0</v>
      </c>
      <c r="AM920" s="369">
        <v>0</v>
      </c>
      <c r="AN920" s="369">
        <v>10389252</v>
      </c>
      <c r="AO920" s="369">
        <v>2</v>
      </c>
      <c r="AP920" s="369">
        <v>1203940</v>
      </c>
      <c r="AQ920" s="369">
        <v>115587</v>
      </c>
      <c r="AR920" s="369">
        <v>551844</v>
      </c>
      <c r="AS920" s="369">
        <v>0</v>
      </c>
      <c r="AT920" s="369">
        <v>0</v>
      </c>
      <c r="AU920" s="369">
        <v>0</v>
      </c>
      <c r="AV920" s="369">
        <v>0</v>
      </c>
      <c r="AW920" s="369">
        <v>0</v>
      </c>
      <c r="AX920" s="369">
        <v>4138833</v>
      </c>
      <c r="AY920" s="369">
        <v>0</v>
      </c>
      <c r="AZ920" s="369">
        <v>2601552</v>
      </c>
      <c r="BA920" s="369">
        <v>3678962</v>
      </c>
      <c r="BB920" s="369">
        <v>1231303</v>
      </c>
      <c r="BC920" s="369">
        <v>1379611</v>
      </c>
      <c r="BD920" s="369">
        <v>156054</v>
      </c>
      <c r="BE920" s="369">
        <v>1773076</v>
      </c>
      <c r="BF920" s="369">
        <v>0</v>
      </c>
      <c r="BG920" s="369">
        <v>4405557</v>
      </c>
      <c r="BH920" s="369">
        <v>117041</v>
      </c>
      <c r="BI920" s="369">
        <v>1931455</v>
      </c>
      <c r="BJ920" s="369">
        <v>0</v>
      </c>
      <c r="BK920" s="369">
        <v>0</v>
      </c>
      <c r="BL920" s="369">
        <v>0</v>
      </c>
      <c r="BM920" s="369">
        <v>1839481</v>
      </c>
      <c r="BN920" s="369">
        <v>7100397</v>
      </c>
      <c r="BO920" s="369">
        <v>117041</v>
      </c>
      <c r="BP920" s="369">
        <v>0</v>
      </c>
      <c r="BQ920" s="369">
        <v>0</v>
      </c>
      <c r="BR920" s="369">
        <v>2</v>
      </c>
      <c r="BS920" s="369">
        <v>910319</v>
      </c>
      <c r="BT920" s="369">
        <v>0</v>
      </c>
      <c r="BU920" s="369">
        <v>0</v>
      </c>
      <c r="BV920" s="369">
        <v>0</v>
      </c>
      <c r="BW920" s="369">
        <v>0</v>
      </c>
      <c r="BX920" s="369">
        <v>0</v>
      </c>
      <c r="BY920" s="41" t="s">
        <v>173</v>
      </c>
      <c r="BZ920" s="41" t="s">
        <v>173</v>
      </c>
      <c r="CA920" s="41" t="s">
        <v>173</v>
      </c>
      <c r="CB920" s="41" t="s">
        <v>173</v>
      </c>
      <c r="CC920" s="41" t="s">
        <v>173</v>
      </c>
      <c r="CD920" s="41" t="s">
        <v>173</v>
      </c>
      <c r="CE920" s="41" t="s">
        <v>173</v>
      </c>
      <c r="CF920" s="42" t="s">
        <v>107</v>
      </c>
      <c r="CG920" s="41" t="s">
        <v>107</v>
      </c>
      <c r="CH920" s="41" t="s">
        <v>107</v>
      </c>
      <c r="CI920" s="41" t="s">
        <v>107</v>
      </c>
      <c r="CJ920" s="41" t="s">
        <v>107</v>
      </c>
      <c r="CK920" s="41" t="s">
        <v>107</v>
      </c>
      <c r="CL920" s="41" t="s">
        <v>107</v>
      </c>
      <c r="CM920" s="41" t="s">
        <v>107</v>
      </c>
      <c r="CN920" s="41" t="s">
        <v>107</v>
      </c>
      <c r="CO920" s="41" t="s">
        <v>107</v>
      </c>
      <c r="CP920" s="41" t="s">
        <v>107</v>
      </c>
      <c r="CQ920" s="41" t="s">
        <v>107</v>
      </c>
      <c r="CR920" s="41" t="s">
        <v>107</v>
      </c>
      <c r="CS920" s="41" t="s">
        <v>107</v>
      </c>
      <c r="CT920" s="41" t="s">
        <v>107</v>
      </c>
      <c r="CU920" s="379">
        <v>7923454.04021277</v>
      </c>
      <c r="CV920" s="43">
        <v>1</v>
      </c>
    </row>
    <row r="921" spans="1:100" ht="25.5">
      <c r="A921" s="28">
        <v>1182</v>
      </c>
      <c r="B921" s="29" t="s">
        <v>254</v>
      </c>
      <c r="C921" s="29" t="s">
        <v>0</v>
      </c>
      <c r="D921" s="29" t="s">
        <v>105</v>
      </c>
      <c r="E921" s="29" t="s">
        <v>106</v>
      </c>
      <c r="F921" s="29" t="s">
        <v>107</v>
      </c>
      <c r="G921" s="30" t="s">
        <v>1780</v>
      </c>
      <c r="H921" s="29" t="s">
        <v>1776</v>
      </c>
      <c r="I921" s="28">
        <v>8801058</v>
      </c>
      <c r="J921" s="70" t="s">
        <v>2559</v>
      </c>
      <c r="K921" s="31" t="s">
        <v>111</v>
      </c>
      <c r="L921" s="32">
        <v>96</v>
      </c>
      <c r="M921" s="28" t="s">
        <v>107</v>
      </c>
      <c r="N921" s="34">
        <v>75000000</v>
      </c>
      <c r="O921" s="377" t="s">
        <v>107</v>
      </c>
      <c r="P921" s="378" t="s">
        <v>2505</v>
      </c>
      <c r="Q921" s="378" t="s">
        <v>112</v>
      </c>
      <c r="R921" s="28" t="s">
        <v>107</v>
      </c>
      <c r="S921" s="28" t="s">
        <v>107</v>
      </c>
      <c r="T921" s="28" t="s">
        <v>107</v>
      </c>
      <c r="U921" s="28" t="s">
        <v>107</v>
      </c>
      <c r="V921" s="28" t="s">
        <v>107</v>
      </c>
      <c r="W921" s="28" t="s">
        <v>107</v>
      </c>
      <c r="X921" s="8" t="s">
        <v>2413</v>
      </c>
      <c r="Y921" s="206">
        <v>0.01</v>
      </c>
      <c r="Z921" s="206">
        <v>0.01</v>
      </c>
      <c r="AA921" s="206">
        <v>0.01</v>
      </c>
      <c r="AB921" s="206">
        <v>0.01</v>
      </c>
      <c r="AC921" s="206">
        <v>0.01</v>
      </c>
      <c r="AD921" s="206">
        <v>0.01</v>
      </c>
      <c r="AE921" s="28" t="s">
        <v>176</v>
      </c>
      <c r="AF921" s="28" t="s">
        <v>176</v>
      </c>
      <c r="AG921" s="37">
        <v>1</v>
      </c>
      <c r="AH921" s="37">
        <v>1</v>
      </c>
      <c r="AI921" s="369">
        <v>13754148</v>
      </c>
      <c r="AJ921" s="369">
        <v>495149</v>
      </c>
      <c r="AK921" s="369">
        <v>1045315</v>
      </c>
      <c r="AL921" s="369" t="s">
        <v>107</v>
      </c>
      <c r="AM921" s="369" t="s">
        <v>107</v>
      </c>
      <c r="AN921" s="369">
        <v>9902987</v>
      </c>
      <c r="AO921" s="369">
        <v>715216</v>
      </c>
      <c r="AP921" s="369">
        <v>1155348</v>
      </c>
      <c r="AQ921" s="369">
        <v>440133</v>
      </c>
      <c r="AR921" s="369" t="s">
        <v>107</v>
      </c>
      <c r="AS921" s="369" t="s">
        <v>107</v>
      </c>
      <c r="AT921" s="369" t="s">
        <v>107</v>
      </c>
      <c r="AU921" s="369" t="s">
        <v>107</v>
      </c>
      <c r="AV921" s="369" t="s">
        <v>107</v>
      </c>
      <c r="AW921" s="369" t="s">
        <v>107</v>
      </c>
      <c r="AX921" s="369">
        <v>2750830</v>
      </c>
      <c r="AY921" s="369">
        <v>2750830</v>
      </c>
      <c r="AZ921" s="369">
        <v>2750830</v>
      </c>
      <c r="BA921" s="369">
        <v>2750830</v>
      </c>
      <c r="BB921" s="369" t="s">
        <v>107</v>
      </c>
      <c r="BC921" s="369">
        <v>1430431</v>
      </c>
      <c r="BD921" s="369">
        <v>990299</v>
      </c>
      <c r="BE921" s="369">
        <v>1650498</v>
      </c>
      <c r="BF921" s="369">
        <v>3521062</v>
      </c>
      <c r="BG921" s="369">
        <v>6932091</v>
      </c>
      <c r="BH921" s="369">
        <v>253076</v>
      </c>
      <c r="BI921" s="369">
        <v>3851162</v>
      </c>
      <c r="BJ921" s="369">
        <v>935282</v>
      </c>
      <c r="BK921" s="369" t="s">
        <v>107</v>
      </c>
      <c r="BL921" s="369" t="s">
        <v>107</v>
      </c>
      <c r="BM921" s="369" t="s">
        <v>107</v>
      </c>
      <c r="BN921" s="369">
        <v>3851162</v>
      </c>
      <c r="BO921" s="369">
        <v>275083</v>
      </c>
      <c r="BP921" s="369">
        <v>2750830</v>
      </c>
      <c r="BQ921" s="369">
        <v>9352821</v>
      </c>
      <c r="BR921" s="369" t="s">
        <v>107</v>
      </c>
      <c r="BS921" s="369">
        <v>1210365</v>
      </c>
      <c r="BT921" s="369">
        <v>0</v>
      </c>
      <c r="BU921" s="369">
        <v>0</v>
      </c>
      <c r="BV921" s="369">
        <v>5501659</v>
      </c>
      <c r="BW921" s="369">
        <v>7702323</v>
      </c>
      <c r="BX921" s="369">
        <v>11003319</v>
      </c>
      <c r="BY921" s="85" t="s">
        <v>173</v>
      </c>
      <c r="BZ921" s="85" t="s">
        <v>173</v>
      </c>
      <c r="CA921" s="85" t="s">
        <v>173</v>
      </c>
      <c r="CB921" s="85" t="s">
        <v>176</v>
      </c>
      <c r="CC921" s="85" t="s">
        <v>176</v>
      </c>
      <c r="CD921" s="85" t="s">
        <v>176</v>
      </c>
      <c r="CE921" s="85" t="s">
        <v>173</v>
      </c>
      <c r="CF921" s="42" t="s">
        <v>107</v>
      </c>
      <c r="CG921" s="85" t="s">
        <v>107</v>
      </c>
      <c r="CH921" s="85" t="s">
        <v>107</v>
      </c>
      <c r="CI921" s="85" t="s">
        <v>107</v>
      </c>
      <c r="CJ921" s="85" t="s">
        <v>107</v>
      </c>
      <c r="CK921" s="85" t="s">
        <v>107</v>
      </c>
      <c r="CL921" s="85" t="s">
        <v>107</v>
      </c>
      <c r="CM921" s="41" t="s">
        <v>107</v>
      </c>
      <c r="CN921" s="41" t="s">
        <v>107</v>
      </c>
      <c r="CO921" s="41" t="s">
        <v>107</v>
      </c>
      <c r="CP921" s="41" t="s">
        <v>107</v>
      </c>
      <c r="CQ921" s="41" t="s">
        <v>107</v>
      </c>
      <c r="CR921" s="41" t="s">
        <v>107</v>
      </c>
      <c r="CS921" s="41" t="s">
        <v>107</v>
      </c>
      <c r="CT921" s="41" t="s">
        <v>107</v>
      </c>
      <c r="CU921" s="379">
        <v>13406105.310000001</v>
      </c>
      <c r="CV921" s="43">
        <v>1</v>
      </c>
    </row>
    <row r="922" spans="1:100" ht="51">
      <c r="A922" s="28">
        <v>1183</v>
      </c>
      <c r="B922" s="29" t="s">
        <v>254</v>
      </c>
      <c r="C922" s="29" t="s">
        <v>0</v>
      </c>
      <c r="D922" s="29" t="s">
        <v>105</v>
      </c>
      <c r="E922" s="29" t="s">
        <v>106</v>
      </c>
      <c r="F922" s="29" t="s">
        <v>107</v>
      </c>
      <c r="G922" s="30" t="s">
        <v>2550</v>
      </c>
      <c r="H922" s="29" t="s">
        <v>1776</v>
      </c>
      <c r="I922" s="28">
        <v>8801059</v>
      </c>
      <c r="J922" s="70" t="s">
        <v>2560</v>
      </c>
      <c r="K922" s="31" t="s">
        <v>111</v>
      </c>
      <c r="L922" s="32">
        <v>96</v>
      </c>
      <c r="M922" s="28" t="s">
        <v>107</v>
      </c>
      <c r="N922" s="34">
        <v>79000000</v>
      </c>
      <c r="O922" s="377" t="s">
        <v>107</v>
      </c>
      <c r="P922" s="28" t="s">
        <v>130</v>
      </c>
      <c r="Q922" s="378" t="s">
        <v>112</v>
      </c>
      <c r="R922" s="28" t="s">
        <v>107</v>
      </c>
      <c r="S922" s="28" t="s">
        <v>107</v>
      </c>
      <c r="T922" s="28" t="s">
        <v>107</v>
      </c>
      <c r="U922" s="28" t="s">
        <v>107</v>
      </c>
      <c r="V922" s="28" t="s">
        <v>107</v>
      </c>
      <c r="W922" s="28" t="s">
        <v>107</v>
      </c>
      <c r="X922" s="8" t="s">
        <v>2414</v>
      </c>
      <c r="Y922" s="206">
        <v>0.01</v>
      </c>
      <c r="Z922" s="206">
        <v>0.01</v>
      </c>
      <c r="AA922" s="206">
        <v>0.01</v>
      </c>
      <c r="AB922" s="206">
        <v>0.01</v>
      </c>
      <c r="AC922" s="206">
        <v>0.01</v>
      </c>
      <c r="AD922" s="206">
        <v>0.01</v>
      </c>
      <c r="AE922" s="28" t="s">
        <v>176</v>
      </c>
      <c r="AF922" s="28" t="s">
        <v>176</v>
      </c>
      <c r="AG922" s="37">
        <v>1</v>
      </c>
      <c r="AH922" s="37">
        <v>1</v>
      </c>
      <c r="AI922" s="369">
        <v>13754148</v>
      </c>
      <c r="AJ922" s="369">
        <v>495149</v>
      </c>
      <c r="AK922" s="369">
        <v>1045315</v>
      </c>
      <c r="AL922" s="369" t="s">
        <v>107</v>
      </c>
      <c r="AM922" s="369" t="s">
        <v>107</v>
      </c>
      <c r="AN922" s="369">
        <v>9902987</v>
      </c>
      <c r="AO922" s="369">
        <v>715216</v>
      </c>
      <c r="AP922" s="369">
        <v>1155348</v>
      </c>
      <c r="AQ922" s="369">
        <v>440133</v>
      </c>
      <c r="AR922" s="369" t="s">
        <v>107</v>
      </c>
      <c r="AS922" s="369" t="s">
        <v>107</v>
      </c>
      <c r="AT922" s="369" t="s">
        <v>107</v>
      </c>
      <c r="AU922" s="369" t="s">
        <v>107</v>
      </c>
      <c r="AV922" s="369" t="s">
        <v>107</v>
      </c>
      <c r="AW922" s="369" t="s">
        <v>107</v>
      </c>
      <c r="AX922" s="369">
        <v>2750830</v>
      </c>
      <c r="AY922" s="369">
        <v>2750830</v>
      </c>
      <c r="AZ922" s="369">
        <v>2750830</v>
      </c>
      <c r="BA922" s="369">
        <v>2750830</v>
      </c>
      <c r="BB922" s="369" t="s">
        <v>107</v>
      </c>
      <c r="BC922" s="369">
        <v>1430431</v>
      </c>
      <c r="BD922" s="369">
        <v>990299</v>
      </c>
      <c r="BE922" s="369">
        <v>1650498</v>
      </c>
      <c r="BF922" s="369">
        <v>3521062</v>
      </c>
      <c r="BG922" s="369">
        <v>6932091</v>
      </c>
      <c r="BH922" s="369">
        <v>253076</v>
      </c>
      <c r="BI922" s="369">
        <v>3851162</v>
      </c>
      <c r="BJ922" s="369">
        <v>935282</v>
      </c>
      <c r="BK922" s="369" t="s">
        <v>107</v>
      </c>
      <c r="BL922" s="369" t="s">
        <v>107</v>
      </c>
      <c r="BM922" s="369" t="s">
        <v>107</v>
      </c>
      <c r="BN922" s="369">
        <v>3851162</v>
      </c>
      <c r="BO922" s="369">
        <v>275083</v>
      </c>
      <c r="BP922" s="369">
        <v>2750830</v>
      </c>
      <c r="BQ922" s="369">
        <v>9352821</v>
      </c>
      <c r="BR922" s="369" t="s">
        <v>107</v>
      </c>
      <c r="BS922" s="369">
        <v>1210365</v>
      </c>
      <c r="BT922" s="369">
        <v>0</v>
      </c>
      <c r="BU922" s="369">
        <v>0</v>
      </c>
      <c r="BV922" s="369">
        <v>5501659</v>
      </c>
      <c r="BW922" s="369">
        <v>7702323</v>
      </c>
      <c r="BX922" s="369">
        <v>11003319</v>
      </c>
      <c r="BY922" s="85" t="s">
        <v>173</v>
      </c>
      <c r="BZ922" s="85" t="s">
        <v>173</v>
      </c>
      <c r="CA922" s="85" t="s">
        <v>173</v>
      </c>
      <c r="CB922" s="85" t="s">
        <v>176</v>
      </c>
      <c r="CC922" s="85" t="s">
        <v>176</v>
      </c>
      <c r="CD922" s="85" t="s">
        <v>176</v>
      </c>
      <c r="CE922" s="85" t="s">
        <v>173</v>
      </c>
      <c r="CF922" s="42" t="s">
        <v>107</v>
      </c>
      <c r="CG922" s="85" t="s">
        <v>107</v>
      </c>
      <c r="CH922" s="85" t="s">
        <v>107</v>
      </c>
      <c r="CI922" s="85" t="s">
        <v>107</v>
      </c>
      <c r="CJ922" s="85" t="s">
        <v>107</v>
      </c>
      <c r="CK922" s="85" t="s">
        <v>107</v>
      </c>
      <c r="CL922" s="85" t="s">
        <v>107</v>
      </c>
      <c r="CM922" s="41" t="s">
        <v>107</v>
      </c>
      <c r="CN922" s="41" t="s">
        <v>107</v>
      </c>
      <c r="CO922" s="41" t="s">
        <v>107</v>
      </c>
      <c r="CP922" s="41" t="s">
        <v>107</v>
      </c>
      <c r="CQ922" s="41" t="s">
        <v>107</v>
      </c>
      <c r="CR922" s="41" t="s">
        <v>107</v>
      </c>
      <c r="CS922" s="41" t="s">
        <v>107</v>
      </c>
      <c r="CT922" s="41" t="s">
        <v>107</v>
      </c>
      <c r="CU922" s="379">
        <v>13406105.310000001</v>
      </c>
      <c r="CV922" s="43">
        <v>1</v>
      </c>
    </row>
    <row r="923" spans="1:100" ht="51">
      <c r="A923" s="28">
        <v>1184</v>
      </c>
      <c r="B923" s="29" t="s">
        <v>254</v>
      </c>
      <c r="C923" s="29" t="s">
        <v>0</v>
      </c>
      <c r="D923" s="29" t="s">
        <v>105</v>
      </c>
      <c r="E923" s="29" t="s">
        <v>106</v>
      </c>
      <c r="F923" s="29" t="s">
        <v>107</v>
      </c>
      <c r="G923" s="30" t="s">
        <v>2551</v>
      </c>
      <c r="H923" s="29" t="s">
        <v>1776</v>
      </c>
      <c r="I923" s="28">
        <v>8801060</v>
      </c>
      <c r="J923" s="70" t="s">
        <v>2561</v>
      </c>
      <c r="K923" s="31" t="s">
        <v>111</v>
      </c>
      <c r="L923" s="32">
        <v>96</v>
      </c>
      <c r="M923" s="28" t="s">
        <v>107</v>
      </c>
      <c r="N923" s="34">
        <v>87000000</v>
      </c>
      <c r="O923" s="377" t="s">
        <v>107</v>
      </c>
      <c r="P923" s="28" t="s">
        <v>130</v>
      </c>
      <c r="Q923" s="378" t="s">
        <v>112</v>
      </c>
      <c r="R923" s="28" t="s">
        <v>107</v>
      </c>
      <c r="S923" s="28" t="s">
        <v>107</v>
      </c>
      <c r="T923" s="28" t="s">
        <v>107</v>
      </c>
      <c r="U923" s="28" t="s">
        <v>107</v>
      </c>
      <c r="V923" s="28" t="s">
        <v>107</v>
      </c>
      <c r="W923" s="28" t="s">
        <v>107</v>
      </c>
      <c r="X923" s="8" t="s">
        <v>2414</v>
      </c>
      <c r="Y923" s="206">
        <v>0.01</v>
      </c>
      <c r="Z923" s="206">
        <v>0.01</v>
      </c>
      <c r="AA923" s="206">
        <v>0.01</v>
      </c>
      <c r="AB923" s="206">
        <v>0.01</v>
      </c>
      <c r="AC923" s="206">
        <v>0.01</v>
      </c>
      <c r="AD923" s="206">
        <v>0.01</v>
      </c>
      <c r="AE923" s="28" t="s">
        <v>176</v>
      </c>
      <c r="AF923" s="28" t="s">
        <v>176</v>
      </c>
      <c r="AG923" s="37">
        <v>1</v>
      </c>
      <c r="AH923" s="37">
        <v>1</v>
      </c>
      <c r="AI923" s="369">
        <v>13754148</v>
      </c>
      <c r="AJ923" s="369">
        <v>495149</v>
      </c>
      <c r="AK923" s="369">
        <v>1045315</v>
      </c>
      <c r="AL923" s="369" t="s">
        <v>107</v>
      </c>
      <c r="AM923" s="369" t="s">
        <v>107</v>
      </c>
      <c r="AN923" s="369">
        <v>9902987</v>
      </c>
      <c r="AO923" s="369">
        <v>715216</v>
      </c>
      <c r="AP923" s="369">
        <v>1155348</v>
      </c>
      <c r="AQ923" s="369">
        <v>440133</v>
      </c>
      <c r="AR923" s="369" t="s">
        <v>107</v>
      </c>
      <c r="AS923" s="369" t="s">
        <v>107</v>
      </c>
      <c r="AT923" s="369" t="s">
        <v>107</v>
      </c>
      <c r="AU923" s="369" t="s">
        <v>107</v>
      </c>
      <c r="AV923" s="369" t="s">
        <v>107</v>
      </c>
      <c r="AW923" s="369" t="s">
        <v>107</v>
      </c>
      <c r="AX923" s="369">
        <v>2750830</v>
      </c>
      <c r="AY923" s="369">
        <v>2750830</v>
      </c>
      <c r="AZ923" s="369">
        <v>2750830</v>
      </c>
      <c r="BA923" s="369">
        <v>2750830</v>
      </c>
      <c r="BB923" s="369" t="s">
        <v>107</v>
      </c>
      <c r="BC923" s="369">
        <v>1430431</v>
      </c>
      <c r="BD923" s="369">
        <v>990299</v>
      </c>
      <c r="BE923" s="369">
        <v>1650498</v>
      </c>
      <c r="BF923" s="369">
        <v>3521062</v>
      </c>
      <c r="BG923" s="369">
        <v>6932091</v>
      </c>
      <c r="BH923" s="369">
        <v>253076</v>
      </c>
      <c r="BI923" s="369">
        <v>3851162</v>
      </c>
      <c r="BJ923" s="369">
        <v>935282</v>
      </c>
      <c r="BK923" s="369" t="s">
        <v>107</v>
      </c>
      <c r="BL923" s="369" t="s">
        <v>107</v>
      </c>
      <c r="BM923" s="369" t="s">
        <v>107</v>
      </c>
      <c r="BN923" s="369">
        <v>3851162</v>
      </c>
      <c r="BO923" s="369">
        <v>275083</v>
      </c>
      <c r="BP923" s="369">
        <v>2750830</v>
      </c>
      <c r="BQ923" s="369">
        <v>9352821</v>
      </c>
      <c r="BR923" s="369" t="s">
        <v>107</v>
      </c>
      <c r="BS923" s="369">
        <v>1210365</v>
      </c>
      <c r="BT923" s="369">
        <v>0</v>
      </c>
      <c r="BU923" s="369">
        <v>0</v>
      </c>
      <c r="BV923" s="369">
        <v>5501659</v>
      </c>
      <c r="BW923" s="369">
        <v>7702323</v>
      </c>
      <c r="BX923" s="369">
        <v>11003319</v>
      </c>
      <c r="BY923" s="85" t="s">
        <v>173</v>
      </c>
      <c r="BZ923" s="85" t="s">
        <v>173</v>
      </c>
      <c r="CA923" s="85" t="s">
        <v>173</v>
      </c>
      <c r="CB923" s="85" t="s">
        <v>176</v>
      </c>
      <c r="CC923" s="85" t="s">
        <v>176</v>
      </c>
      <c r="CD923" s="85" t="s">
        <v>176</v>
      </c>
      <c r="CE923" s="85" t="s">
        <v>173</v>
      </c>
      <c r="CF923" s="42" t="s">
        <v>107</v>
      </c>
      <c r="CG923" s="85" t="s">
        <v>107</v>
      </c>
      <c r="CH923" s="85" t="s">
        <v>107</v>
      </c>
      <c r="CI923" s="85" t="s">
        <v>107</v>
      </c>
      <c r="CJ923" s="85" t="s">
        <v>107</v>
      </c>
      <c r="CK923" s="85" t="s">
        <v>107</v>
      </c>
      <c r="CL923" s="85" t="s">
        <v>107</v>
      </c>
      <c r="CM923" s="41" t="s">
        <v>107</v>
      </c>
      <c r="CN923" s="41" t="s">
        <v>107</v>
      </c>
      <c r="CO923" s="41" t="s">
        <v>107</v>
      </c>
      <c r="CP923" s="41" t="s">
        <v>107</v>
      </c>
      <c r="CQ923" s="41" t="s">
        <v>107</v>
      </c>
      <c r="CR923" s="41" t="s">
        <v>107</v>
      </c>
      <c r="CS923" s="41" t="s">
        <v>107</v>
      </c>
      <c r="CT923" s="41" t="s">
        <v>107</v>
      </c>
      <c r="CU923" s="379">
        <v>13406105.310000001</v>
      </c>
      <c r="CV923" s="43">
        <v>1</v>
      </c>
    </row>
    <row r="924" spans="1:100" ht="51">
      <c r="A924" s="28">
        <v>1185</v>
      </c>
      <c r="B924" s="29" t="s">
        <v>254</v>
      </c>
      <c r="C924" s="29" t="s">
        <v>0</v>
      </c>
      <c r="D924" s="29" t="s">
        <v>337</v>
      </c>
      <c r="E924" s="42" t="s">
        <v>346</v>
      </c>
      <c r="F924" s="29" t="s">
        <v>107</v>
      </c>
      <c r="G924" s="42" t="s">
        <v>2552</v>
      </c>
      <c r="H924" s="42" t="s">
        <v>1934</v>
      </c>
      <c r="I924" s="28">
        <v>8808051</v>
      </c>
      <c r="J924" s="70" t="s">
        <v>2562</v>
      </c>
      <c r="K924" s="31" t="s">
        <v>428</v>
      </c>
      <c r="L924" s="32">
        <v>100</v>
      </c>
      <c r="M924" s="33">
        <v>5</v>
      </c>
      <c r="N924" s="34">
        <v>129000000</v>
      </c>
      <c r="O924" s="28" t="s">
        <v>346</v>
      </c>
      <c r="P924" s="28" t="s">
        <v>130</v>
      </c>
      <c r="Q924" s="28" t="s">
        <v>112</v>
      </c>
      <c r="R924" s="28" t="s">
        <v>107</v>
      </c>
      <c r="S924" s="28" t="s">
        <v>107</v>
      </c>
      <c r="T924" s="28" t="s">
        <v>107</v>
      </c>
      <c r="U924" s="28" t="s">
        <v>107</v>
      </c>
      <c r="V924" s="28" t="s">
        <v>107</v>
      </c>
      <c r="W924" s="28" t="s">
        <v>107</v>
      </c>
      <c r="X924" s="8" t="s">
        <v>2412</v>
      </c>
      <c r="Y924" s="206">
        <v>0.01</v>
      </c>
      <c r="Z924" s="206">
        <v>0.01</v>
      </c>
      <c r="AA924" s="206">
        <v>0.01</v>
      </c>
      <c r="AB924" s="206">
        <v>0.01</v>
      </c>
      <c r="AC924" s="206">
        <v>0.01</v>
      </c>
      <c r="AD924" s="206">
        <v>0.01</v>
      </c>
      <c r="AE924" s="28" t="s">
        <v>176</v>
      </c>
      <c r="AF924" s="28" t="s">
        <v>176</v>
      </c>
      <c r="AG924" s="37">
        <v>1</v>
      </c>
      <c r="AH924" s="37">
        <v>1</v>
      </c>
      <c r="AI924" s="369">
        <v>7817795</v>
      </c>
      <c r="AJ924" s="369">
        <v>530499</v>
      </c>
      <c r="AK924" s="369">
        <v>637659</v>
      </c>
      <c r="AL924" s="369" t="s">
        <v>107</v>
      </c>
      <c r="AM924" s="369" t="s">
        <v>107</v>
      </c>
      <c r="AN924" s="369">
        <v>8517354</v>
      </c>
      <c r="AO924" s="369">
        <v>0</v>
      </c>
      <c r="AP924" s="369">
        <v>328909</v>
      </c>
      <c r="AQ924" s="369">
        <v>350129</v>
      </c>
      <c r="AR924" s="369">
        <v>0</v>
      </c>
      <c r="AS924" s="369" t="s">
        <v>107</v>
      </c>
      <c r="AT924" s="369" t="s">
        <v>107</v>
      </c>
      <c r="AU924" s="369" t="s">
        <v>107</v>
      </c>
      <c r="AV924" s="369" t="s">
        <v>107</v>
      </c>
      <c r="AW924" s="369" t="s">
        <v>107</v>
      </c>
      <c r="AX924" s="369">
        <v>2694935</v>
      </c>
      <c r="AY924" s="369" t="s">
        <v>107</v>
      </c>
      <c r="AZ924" s="369">
        <v>3891550</v>
      </c>
      <c r="BA924" s="369">
        <v>2546395</v>
      </c>
      <c r="BB924" s="369" t="s">
        <v>107</v>
      </c>
      <c r="BC924" s="369" t="s">
        <v>107</v>
      </c>
      <c r="BD924" s="369">
        <v>161536</v>
      </c>
      <c r="BE924" s="369">
        <v>1375053</v>
      </c>
      <c r="BF924" s="369">
        <v>1248233</v>
      </c>
      <c r="BG924" s="369">
        <v>3495052</v>
      </c>
      <c r="BH924" s="369">
        <v>102796</v>
      </c>
      <c r="BI924" s="369">
        <v>2121996</v>
      </c>
      <c r="BJ924" s="369">
        <v>704884</v>
      </c>
      <c r="BK924" s="369" t="s">
        <v>107</v>
      </c>
      <c r="BL924" s="369" t="s">
        <v>107</v>
      </c>
      <c r="BM924" s="369" t="s">
        <v>107</v>
      </c>
      <c r="BN924" s="369">
        <v>8627492</v>
      </c>
      <c r="BO924" s="369">
        <v>102796</v>
      </c>
      <c r="BP924" s="369" t="s">
        <v>107</v>
      </c>
      <c r="BQ924" s="369" t="s">
        <v>107</v>
      </c>
      <c r="BR924" s="369" t="s">
        <v>107</v>
      </c>
      <c r="BS924" s="369">
        <v>670551</v>
      </c>
      <c r="BT924" s="369" t="s">
        <v>107</v>
      </c>
      <c r="BU924" s="369" t="s">
        <v>107</v>
      </c>
      <c r="BV924" s="369" t="s">
        <v>107</v>
      </c>
      <c r="BW924" s="369" t="s">
        <v>107</v>
      </c>
      <c r="BX924" s="369" t="s">
        <v>107</v>
      </c>
      <c r="BY924" s="42" t="s">
        <v>176</v>
      </c>
      <c r="BZ924" s="42" t="s">
        <v>176</v>
      </c>
      <c r="CA924" s="42" t="s">
        <v>173</v>
      </c>
      <c r="CB924" s="42" t="s">
        <v>173</v>
      </c>
      <c r="CC924" s="42" t="s">
        <v>173</v>
      </c>
      <c r="CD924" s="42" t="s">
        <v>173</v>
      </c>
      <c r="CE924" s="42" t="s">
        <v>173</v>
      </c>
      <c r="CF924" s="42" t="s">
        <v>107</v>
      </c>
      <c r="CG924" s="28" t="s">
        <v>107</v>
      </c>
      <c r="CH924" s="28" t="s">
        <v>107</v>
      </c>
      <c r="CI924" s="28" t="s">
        <v>107</v>
      </c>
      <c r="CJ924" s="28" t="s">
        <v>107</v>
      </c>
      <c r="CK924" s="28" t="s">
        <v>107</v>
      </c>
      <c r="CL924" s="28" t="s">
        <v>107</v>
      </c>
      <c r="CM924" s="28" t="s">
        <v>107</v>
      </c>
      <c r="CN924" s="28" t="s">
        <v>107</v>
      </c>
      <c r="CO924" s="28" t="s">
        <v>107</v>
      </c>
      <c r="CP924" s="28" t="s">
        <v>107</v>
      </c>
      <c r="CQ924" s="28" t="s">
        <v>107</v>
      </c>
      <c r="CR924" s="28" t="s">
        <v>107</v>
      </c>
      <c r="CS924" s="28" t="s">
        <v>107</v>
      </c>
      <c r="CT924" s="28" t="s">
        <v>107</v>
      </c>
      <c r="CU924" s="379">
        <v>9601419.3502590824</v>
      </c>
      <c r="CV924" s="43">
        <v>1</v>
      </c>
    </row>
    <row r="925" spans="1:100" ht="51">
      <c r="A925" s="28">
        <v>1186</v>
      </c>
      <c r="B925" s="29" t="s">
        <v>254</v>
      </c>
      <c r="C925" s="29" t="s">
        <v>0</v>
      </c>
      <c r="D925" s="29" t="s">
        <v>337</v>
      </c>
      <c r="E925" s="42" t="s">
        <v>346</v>
      </c>
      <c r="F925" s="29" t="s">
        <v>107</v>
      </c>
      <c r="G925" s="42" t="s">
        <v>2552</v>
      </c>
      <c r="H925" s="42" t="s">
        <v>1934</v>
      </c>
      <c r="I925" s="28">
        <v>8808050</v>
      </c>
      <c r="J925" s="70" t="s">
        <v>2563</v>
      </c>
      <c r="K925" s="31" t="s">
        <v>428</v>
      </c>
      <c r="L925" s="32">
        <v>100</v>
      </c>
      <c r="M925" s="33">
        <v>5</v>
      </c>
      <c r="N925" s="202">
        <v>135000000</v>
      </c>
      <c r="O925" s="28" t="s">
        <v>346</v>
      </c>
      <c r="P925" s="378" t="s">
        <v>2505</v>
      </c>
      <c r="Q925" s="28" t="s">
        <v>112</v>
      </c>
      <c r="R925" s="28" t="s">
        <v>107</v>
      </c>
      <c r="S925" s="28" t="s">
        <v>107</v>
      </c>
      <c r="T925" s="28" t="s">
        <v>107</v>
      </c>
      <c r="U925" s="28" t="s">
        <v>107</v>
      </c>
      <c r="V925" s="28" t="s">
        <v>107</v>
      </c>
      <c r="W925" s="28" t="s">
        <v>107</v>
      </c>
      <c r="X925" s="8" t="s">
        <v>2412</v>
      </c>
      <c r="Y925" s="206">
        <v>0.01</v>
      </c>
      <c r="Z925" s="206">
        <v>0.01</v>
      </c>
      <c r="AA925" s="206">
        <v>0.01</v>
      </c>
      <c r="AB925" s="206">
        <v>0.01</v>
      </c>
      <c r="AC925" s="206">
        <v>0.01</v>
      </c>
      <c r="AD925" s="206">
        <v>0.01</v>
      </c>
      <c r="AE925" s="28" t="s">
        <v>176</v>
      </c>
      <c r="AF925" s="28" t="s">
        <v>176</v>
      </c>
      <c r="AG925" s="37">
        <v>1</v>
      </c>
      <c r="AH925" s="37">
        <v>1</v>
      </c>
      <c r="AI925" s="369">
        <v>7817795</v>
      </c>
      <c r="AJ925" s="369">
        <v>530499</v>
      </c>
      <c r="AK925" s="369">
        <v>637659</v>
      </c>
      <c r="AL925" s="369" t="s">
        <v>107</v>
      </c>
      <c r="AM925" s="369" t="s">
        <v>107</v>
      </c>
      <c r="AN925" s="369">
        <v>8517354</v>
      </c>
      <c r="AO925" s="369">
        <v>0</v>
      </c>
      <c r="AP925" s="369">
        <v>328909</v>
      </c>
      <c r="AQ925" s="369">
        <v>350129</v>
      </c>
      <c r="AR925" s="369">
        <v>0</v>
      </c>
      <c r="AS925" s="369" t="s">
        <v>107</v>
      </c>
      <c r="AT925" s="369" t="s">
        <v>107</v>
      </c>
      <c r="AU925" s="369" t="s">
        <v>107</v>
      </c>
      <c r="AV925" s="369" t="s">
        <v>107</v>
      </c>
      <c r="AW925" s="369" t="s">
        <v>107</v>
      </c>
      <c r="AX925" s="369">
        <v>2694935</v>
      </c>
      <c r="AY925" s="369" t="s">
        <v>107</v>
      </c>
      <c r="AZ925" s="369">
        <v>3891550</v>
      </c>
      <c r="BA925" s="369">
        <v>2546395</v>
      </c>
      <c r="BB925" s="369" t="s">
        <v>107</v>
      </c>
      <c r="BC925" s="369" t="s">
        <v>107</v>
      </c>
      <c r="BD925" s="369">
        <v>161536</v>
      </c>
      <c r="BE925" s="369">
        <v>1375053</v>
      </c>
      <c r="BF925" s="369">
        <v>1248233</v>
      </c>
      <c r="BG925" s="369">
        <v>3495052</v>
      </c>
      <c r="BH925" s="369">
        <v>102796</v>
      </c>
      <c r="BI925" s="369">
        <v>2121996</v>
      </c>
      <c r="BJ925" s="369">
        <v>704884</v>
      </c>
      <c r="BK925" s="369" t="s">
        <v>107</v>
      </c>
      <c r="BL925" s="369" t="s">
        <v>107</v>
      </c>
      <c r="BM925" s="369" t="s">
        <v>107</v>
      </c>
      <c r="BN925" s="369">
        <v>8627492</v>
      </c>
      <c r="BO925" s="369">
        <v>102796</v>
      </c>
      <c r="BP925" s="369" t="s">
        <v>107</v>
      </c>
      <c r="BQ925" s="369" t="s">
        <v>107</v>
      </c>
      <c r="BR925" s="369" t="s">
        <v>107</v>
      </c>
      <c r="BS925" s="369">
        <v>670551</v>
      </c>
      <c r="BT925" s="369" t="s">
        <v>107</v>
      </c>
      <c r="BU925" s="369" t="s">
        <v>107</v>
      </c>
      <c r="BV925" s="369" t="s">
        <v>107</v>
      </c>
      <c r="BW925" s="369" t="s">
        <v>107</v>
      </c>
      <c r="BX925" s="369" t="s">
        <v>107</v>
      </c>
      <c r="BY925" s="42" t="s">
        <v>176</v>
      </c>
      <c r="BZ925" s="42" t="s">
        <v>176</v>
      </c>
      <c r="CA925" s="42" t="s">
        <v>173</v>
      </c>
      <c r="CB925" s="42" t="s">
        <v>173</v>
      </c>
      <c r="CC925" s="42" t="s">
        <v>173</v>
      </c>
      <c r="CD925" s="42" t="s">
        <v>173</v>
      </c>
      <c r="CE925" s="42" t="s">
        <v>173</v>
      </c>
      <c r="CF925" s="42" t="s">
        <v>107</v>
      </c>
      <c r="CG925" s="28" t="s">
        <v>107</v>
      </c>
      <c r="CH925" s="28" t="s">
        <v>107</v>
      </c>
      <c r="CI925" s="28" t="s">
        <v>107</v>
      </c>
      <c r="CJ925" s="28" t="s">
        <v>107</v>
      </c>
      <c r="CK925" s="28" t="s">
        <v>107</v>
      </c>
      <c r="CL925" s="28" t="s">
        <v>107</v>
      </c>
      <c r="CM925" s="28" t="s">
        <v>107</v>
      </c>
      <c r="CN925" s="28" t="s">
        <v>107</v>
      </c>
      <c r="CO925" s="28" t="s">
        <v>107</v>
      </c>
      <c r="CP925" s="28" t="s">
        <v>107</v>
      </c>
      <c r="CQ925" s="28" t="s">
        <v>107</v>
      </c>
      <c r="CR925" s="28" t="s">
        <v>107</v>
      </c>
      <c r="CS925" s="28" t="s">
        <v>107</v>
      </c>
      <c r="CT925" s="28" t="s">
        <v>107</v>
      </c>
      <c r="CU925" s="379">
        <v>9601419.3502590824</v>
      </c>
      <c r="CV925" s="43">
        <v>1</v>
      </c>
    </row>
    <row r="926" spans="1:100" ht="51">
      <c r="A926" s="28">
        <v>1187</v>
      </c>
      <c r="B926" s="29" t="s">
        <v>254</v>
      </c>
      <c r="C926" s="29" t="s">
        <v>0</v>
      </c>
      <c r="D926" s="29" t="s">
        <v>337</v>
      </c>
      <c r="E926" s="42" t="s">
        <v>979</v>
      </c>
      <c r="F926" s="29" t="s">
        <v>107</v>
      </c>
      <c r="G926" s="30" t="s">
        <v>2124</v>
      </c>
      <c r="H926" s="42" t="s">
        <v>1776</v>
      </c>
      <c r="I926" s="42">
        <v>8806030</v>
      </c>
      <c r="J926" s="70" t="s">
        <v>2564</v>
      </c>
      <c r="K926" s="31" t="s">
        <v>428</v>
      </c>
      <c r="L926" s="32">
        <v>101</v>
      </c>
      <c r="M926" s="33">
        <v>5</v>
      </c>
      <c r="N926" s="202">
        <v>142000000</v>
      </c>
      <c r="O926" s="28" t="s">
        <v>338</v>
      </c>
      <c r="P926" s="378" t="s">
        <v>2505</v>
      </c>
      <c r="Q926" s="28" t="s">
        <v>112</v>
      </c>
      <c r="R926" s="28" t="s">
        <v>107</v>
      </c>
      <c r="S926" s="28" t="s">
        <v>107</v>
      </c>
      <c r="T926" s="28" t="s">
        <v>107</v>
      </c>
      <c r="U926" s="28" t="s">
        <v>107</v>
      </c>
      <c r="V926" s="28" t="s">
        <v>107</v>
      </c>
      <c r="W926" s="28" t="s">
        <v>107</v>
      </c>
      <c r="X926" s="8" t="s">
        <v>2412</v>
      </c>
      <c r="Y926" s="206">
        <v>0.01</v>
      </c>
      <c r="Z926" s="206">
        <v>0.01</v>
      </c>
      <c r="AA926" s="206">
        <v>0.01</v>
      </c>
      <c r="AB926" s="206">
        <v>0.01</v>
      </c>
      <c r="AC926" s="206">
        <v>0.01</v>
      </c>
      <c r="AD926" s="28" t="s">
        <v>176</v>
      </c>
      <c r="AE926" s="28" t="s">
        <v>176</v>
      </c>
      <c r="AF926" s="28" t="s">
        <v>176</v>
      </c>
      <c r="AG926" s="37">
        <v>1</v>
      </c>
      <c r="AH926" s="37">
        <v>1</v>
      </c>
      <c r="AI926" s="369">
        <v>7807645</v>
      </c>
      <c r="AJ926" s="369">
        <v>529810</v>
      </c>
      <c r="AK926" s="369">
        <v>410649</v>
      </c>
      <c r="AL926" s="369" t="s">
        <v>107</v>
      </c>
      <c r="AM926" s="369" t="s">
        <v>107</v>
      </c>
      <c r="AN926" s="369">
        <v>8506296</v>
      </c>
      <c r="AO926" s="369" t="s">
        <v>107</v>
      </c>
      <c r="AP926" s="369">
        <v>557309</v>
      </c>
      <c r="AQ926" s="369">
        <v>278655</v>
      </c>
      <c r="AR926" s="369">
        <v>0</v>
      </c>
      <c r="AS926" s="369" t="s">
        <v>107</v>
      </c>
      <c r="AT926" s="369" t="s">
        <v>107</v>
      </c>
      <c r="AU926" s="369" t="s">
        <v>107</v>
      </c>
      <c r="AV926" s="369" t="s">
        <v>107</v>
      </c>
      <c r="AW926" s="369" t="s">
        <v>107</v>
      </c>
      <c r="AX926" s="369">
        <v>1940315</v>
      </c>
      <c r="AY926" s="369">
        <v>1854894</v>
      </c>
      <c r="AZ926" s="369">
        <v>571975</v>
      </c>
      <c r="BA926" s="369">
        <v>762633</v>
      </c>
      <c r="BB926" s="369" t="s">
        <v>107</v>
      </c>
      <c r="BC926" s="369">
        <v>1759923</v>
      </c>
      <c r="BD926" s="369">
        <v>161326</v>
      </c>
      <c r="BE926" s="369" t="s">
        <v>107</v>
      </c>
      <c r="BF926" s="369">
        <v>1246612</v>
      </c>
      <c r="BG926" s="369">
        <v>3490514</v>
      </c>
      <c r="BH926" s="369">
        <v>102662</v>
      </c>
      <c r="BI926" s="369">
        <v>2119241</v>
      </c>
      <c r="BJ926" s="369">
        <v>1393273</v>
      </c>
      <c r="BK926" s="369" t="s">
        <v>107</v>
      </c>
      <c r="BL926" s="369" t="s">
        <v>107</v>
      </c>
      <c r="BM926" s="369" t="s">
        <v>107</v>
      </c>
      <c r="BN926" s="369">
        <v>8616291</v>
      </c>
      <c r="BO926" s="369">
        <v>190658</v>
      </c>
      <c r="BP926" s="369" t="s">
        <v>107</v>
      </c>
      <c r="BQ926" s="369" t="s">
        <v>107</v>
      </c>
      <c r="BR926" s="369" t="s">
        <v>107</v>
      </c>
      <c r="BS926" s="369">
        <v>703969</v>
      </c>
      <c r="BT926" s="369" t="s">
        <v>107</v>
      </c>
      <c r="BU926" s="369" t="s">
        <v>107</v>
      </c>
      <c r="BV926" s="369" t="s">
        <v>107</v>
      </c>
      <c r="BW926" s="369" t="s">
        <v>107</v>
      </c>
      <c r="BX926" s="369" t="s">
        <v>107</v>
      </c>
      <c r="BY926" s="42" t="s">
        <v>173</v>
      </c>
      <c r="BZ926" s="42" t="s">
        <v>173</v>
      </c>
      <c r="CA926" s="42" t="s">
        <v>173</v>
      </c>
      <c r="CB926" s="42" t="s">
        <v>173</v>
      </c>
      <c r="CC926" s="42" t="s">
        <v>173</v>
      </c>
      <c r="CD926" s="42" t="s">
        <v>173</v>
      </c>
      <c r="CE926" s="42" t="s">
        <v>173</v>
      </c>
      <c r="CF926" s="42" t="s">
        <v>107</v>
      </c>
      <c r="CG926" s="28" t="s">
        <v>107</v>
      </c>
      <c r="CH926" s="28" t="s">
        <v>107</v>
      </c>
      <c r="CI926" s="28" t="s">
        <v>107</v>
      </c>
      <c r="CJ926" s="28" t="s">
        <v>107</v>
      </c>
      <c r="CK926" s="28" t="s">
        <v>107</v>
      </c>
      <c r="CL926" s="28" t="s">
        <v>107</v>
      </c>
      <c r="CM926" s="28" t="s">
        <v>107</v>
      </c>
      <c r="CN926" s="28" t="s">
        <v>107</v>
      </c>
      <c r="CO926" s="28" t="s">
        <v>107</v>
      </c>
      <c r="CP926" s="28" t="s">
        <v>107</v>
      </c>
      <c r="CQ926" s="28" t="s">
        <v>107</v>
      </c>
      <c r="CR926" s="28" t="s">
        <v>107</v>
      </c>
      <c r="CS926" s="28" t="s">
        <v>107</v>
      </c>
      <c r="CT926" s="28" t="s">
        <v>107</v>
      </c>
      <c r="CU926" s="379">
        <v>9601419.3502590824</v>
      </c>
      <c r="CV926" s="282">
        <v>1</v>
      </c>
    </row>
    <row r="927" spans="1:100" ht="38.25">
      <c r="A927" s="28">
        <v>1188</v>
      </c>
      <c r="B927" s="29" t="s">
        <v>254</v>
      </c>
      <c r="C927" s="29" t="s">
        <v>0</v>
      </c>
      <c r="D927" s="29" t="s">
        <v>337</v>
      </c>
      <c r="E927" s="42" t="s">
        <v>338</v>
      </c>
      <c r="F927" s="29" t="s">
        <v>107</v>
      </c>
      <c r="G927" s="30" t="s">
        <v>2113</v>
      </c>
      <c r="H927" s="42" t="s">
        <v>530</v>
      </c>
      <c r="I927" s="28">
        <v>4206080</v>
      </c>
      <c r="J927" s="70" t="s">
        <v>2565</v>
      </c>
      <c r="K927" s="49" t="s">
        <v>142</v>
      </c>
      <c r="L927" s="32">
        <v>173</v>
      </c>
      <c r="M927" s="33">
        <v>5</v>
      </c>
      <c r="N927" s="376">
        <v>162000000</v>
      </c>
      <c r="O927" s="70" t="s">
        <v>338</v>
      </c>
      <c r="P927" s="378" t="s">
        <v>2505</v>
      </c>
      <c r="Q927" s="70" t="s">
        <v>112</v>
      </c>
      <c r="R927" s="70" t="s">
        <v>107</v>
      </c>
      <c r="S927" s="70" t="s">
        <v>107</v>
      </c>
      <c r="T927" s="70" t="s">
        <v>107</v>
      </c>
      <c r="U927" s="70" t="s">
        <v>107</v>
      </c>
      <c r="V927" s="28" t="s">
        <v>107</v>
      </c>
      <c r="W927" s="28" t="s">
        <v>107</v>
      </c>
      <c r="X927" s="8" t="s">
        <v>2414</v>
      </c>
      <c r="Y927" s="206">
        <v>0.01</v>
      </c>
      <c r="Z927" s="206">
        <v>0.01</v>
      </c>
      <c r="AA927" s="206">
        <v>0.01</v>
      </c>
      <c r="AB927" s="206">
        <v>0.01</v>
      </c>
      <c r="AC927" s="206">
        <v>0.01</v>
      </c>
      <c r="AD927" s="70" t="s">
        <v>176</v>
      </c>
      <c r="AE927" s="70" t="s">
        <v>176</v>
      </c>
      <c r="AF927" s="70" t="s">
        <v>176</v>
      </c>
      <c r="AG927" s="380">
        <v>1</v>
      </c>
      <c r="AH927" s="380">
        <v>1</v>
      </c>
      <c r="AI927" s="369" t="s">
        <v>107</v>
      </c>
      <c r="AJ927" s="369">
        <v>637659</v>
      </c>
      <c r="AK927" s="369">
        <v>0</v>
      </c>
      <c r="AL927" s="369" t="s">
        <v>107</v>
      </c>
      <c r="AM927" s="369" t="s">
        <v>107</v>
      </c>
      <c r="AN927" s="369">
        <v>8517354</v>
      </c>
      <c r="AO927" s="369">
        <v>328909</v>
      </c>
      <c r="AP927" s="369">
        <v>350129</v>
      </c>
      <c r="AQ927" s="369">
        <v>303117</v>
      </c>
      <c r="AR927" s="369" t="s">
        <v>107</v>
      </c>
      <c r="AS927" s="369" t="s">
        <v>107</v>
      </c>
      <c r="AT927" s="369">
        <v>0</v>
      </c>
      <c r="AU927" s="369">
        <v>0</v>
      </c>
      <c r="AV927" s="369" t="s">
        <v>107</v>
      </c>
      <c r="AW927" s="369" t="s">
        <v>107</v>
      </c>
      <c r="AX927" s="369">
        <v>2613298</v>
      </c>
      <c r="AY927" s="369" t="s">
        <v>107</v>
      </c>
      <c r="AZ927" s="369">
        <v>3773665</v>
      </c>
      <c r="BA927" s="369">
        <v>2469258</v>
      </c>
      <c r="BB927" s="369" t="s">
        <v>107</v>
      </c>
      <c r="BC927" s="369">
        <v>1111166</v>
      </c>
      <c r="BD927" s="369">
        <v>156643</v>
      </c>
      <c r="BE927" s="369">
        <v>1333399</v>
      </c>
      <c r="BF927" s="369">
        <v>1144503</v>
      </c>
      <c r="BG927" s="369">
        <v>3389178</v>
      </c>
      <c r="BH927" s="369">
        <v>99682</v>
      </c>
      <c r="BI927" s="369">
        <v>2057715</v>
      </c>
      <c r="BJ927" s="369">
        <v>535006</v>
      </c>
      <c r="BK927" s="369" t="s">
        <v>107</v>
      </c>
      <c r="BL927" s="369" t="s">
        <v>107</v>
      </c>
      <c r="BM927" s="369" t="s">
        <v>107</v>
      </c>
      <c r="BN927" s="369">
        <v>8627492</v>
      </c>
      <c r="BO927" s="369">
        <v>102796</v>
      </c>
      <c r="BP927" s="369">
        <v>4732745</v>
      </c>
      <c r="BQ927" s="369">
        <v>6173146</v>
      </c>
      <c r="BR927" s="369" t="s">
        <v>107</v>
      </c>
      <c r="BS927" s="369">
        <v>650238</v>
      </c>
      <c r="BT927" s="369" t="s">
        <v>107</v>
      </c>
      <c r="BU927" s="369" t="s">
        <v>107</v>
      </c>
      <c r="BV927" s="369" t="s">
        <v>107</v>
      </c>
      <c r="BW927" s="369" t="s">
        <v>107</v>
      </c>
      <c r="BX927" s="369" t="s">
        <v>107</v>
      </c>
      <c r="BY927" s="73" t="s">
        <v>176</v>
      </c>
      <c r="BZ927" s="73" t="s">
        <v>176</v>
      </c>
      <c r="CA927" s="112" t="s">
        <v>107</v>
      </c>
      <c r="CB927" s="112" t="s">
        <v>107</v>
      </c>
      <c r="CC927" s="112" t="s">
        <v>107</v>
      </c>
      <c r="CD927" s="112" t="s">
        <v>107</v>
      </c>
      <c r="CE927" s="112" t="s">
        <v>107</v>
      </c>
      <c r="CF927" s="112" t="s">
        <v>107</v>
      </c>
      <c r="CG927" s="112" t="s">
        <v>107</v>
      </c>
      <c r="CH927" s="112" t="s">
        <v>107</v>
      </c>
      <c r="CI927" s="112" t="s">
        <v>107</v>
      </c>
      <c r="CJ927" s="112" t="s">
        <v>107</v>
      </c>
      <c r="CK927" s="112" t="s">
        <v>107</v>
      </c>
      <c r="CL927" s="112" t="s">
        <v>107</v>
      </c>
      <c r="CM927" s="112" t="s">
        <v>107</v>
      </c>
      <c r="CN927" s="112" t="s">
        <v>107</v>
      </c>
      <c r="CO927" s="112" t="s">
        <v>107</v>
      </c>
      <c r="CP927" s="112" t="s">
        <v>107</v>
      </c>
      <c r="CQ927" s="112" t="s">
        <v>107</v>
      </c>
      <c r="CR927" s="112" t="s">
        <v>107</v>
      </c>
      <c r="CS927" s="112" t="s">
        <v>107</v>
      </c>
      <c r="CT927" s="112" t="s">
        <v>107</v>
      </c>
      <c r="CU927" s="381">
        <v>9259724.6241522059</v>
      </c>
      <c r="CV927" s="43">
        <v>1</v>
      </c>
    </row>
    <row r="928" spans="1:100" ht="38.25">
      <c r="A928" s="28">
        <v>1189</v>
      </c>
      <c r="B928" s="29" t="s">
        <v>254</v>
      </c>
      <c r="C928" s="29" t="s">
        <v>0</v>
      </c>
      <c r="D928" s="29" t="s">
        <v>337</v>
      </c>
      <c r="E928" s="42" t="s">
        <v>338</v>
      </c>
      <c r="F928" s="29" t="s">
        <v>107</v>
      </c>
      <c r="G928" s="30" t="s">
        <v>2113</v>
      </c>
      <c r="H928" s="42" t="s">
        <v>530</v>
      </c>
      <c r="I928" s="28">
        <v>4206074</v>
      </c>
      <c r="J928" s="70" t="s">
        <v>2566</v>
      </c>
      <c r="K928" s="49" t="s">
        <v>142</v>
      </c>
      <c r="L928" s="32">
        <v>173</v>
      </c>
      <c r="M928" s="33">
        <v>5</v>
      </c>
      <c r="N928" s="376">
        <v>142000000</v>
      </c>
      <c r="O928" s="70" t="s">
        <v>338</v>
      </c>
      <c r="P928" s="378" t="s">
        <v>2505</v>
      </c>
      <c r="Q928" s="70" t="s">
        <v>112</v>
      </c>
      <c r="R928" s="70" t="s">
        <v>107</v>
      </c>
      <c r="S928" s="70" t="s">
        <v>107</v>
      </c>
      <c r="T928" s="70" t="s">
        <v>107</v>
      </c>
      <c r="U928" s="70" t="s">
        <v>107</v>
      </c>
      <c r="V928" s="28" t="s">
        <v>107</v>
      </c>
      <c r="W928" s="28" t="s">
        <v>107</v>
      </c>
      <c r="X928" s="8" t="s">
        <v>2414</v>
      </c>
      <c r="Y928" s="206">
        <v>0.01</v>
      </c>
      <c r="Z928" s="206">
        <v>0.01</v>
      </c>
      <c r="AA928" s="206">
        <v>0.01</v>
      </c>
      <c r="AB928" s="206">
        <v>0.01</v>
      </c>
      <c r="AC928" s="206">
        <v>0.01</v>
      </c>
      <c r="AD928" s="70" t="s">
        <v>176</v>
      </c>
      <c r="AE928" s="70" t="s">
        <v>176</v>
      </c>
      <c r="AF928" s="70" t="s">
        <v>176</v>
      </c>
      <c r="AG928" s="380">
        <v>1</v>
      </c>
      <c r="AH928" s="380">
        <v>1</v>
      </c>
      <c r="AI928" s="369" t="s">
        <v>107</v>
      </c>
      <c r="AJ928" s="369">
        <v>637659</v>
      </c>
      <c r="AK928" s="369">
        <v>0</v>
      </c>
      <c r="AL928" s="369" t="s">
        <v>107</v>
      </c>
      <c r="AM928" s="369" t="s">
        <v>107</v>
      </c>
      <c r="AN928" s="369">
        <v>8517354</v>
      </c>
      <c r="AO928" s="369">
        <v>328909</v>
      </c>
      <c r="AP928" s="369">
        <v>350129</v>
      </c>
      <c r="AQ928" s="369">
        <v>303117</v>
      </c>
      <c r="AR928" s="369" t="s">
        <v>107</v>
      </c>
      <c r="AS928" s="369" t="s">
        <v>107</v>
      </c>
      <c r="AT928" s="369">
        <v>0</v>
      </c>
      <c r="AU928" s="369">
        <v>0</v>
      </c>
      <c r="AV928" s="369" t="s">
        <v>107</v>
      </c>
      <c r="AW928" s="369" t="s">
        <v>107</v>
      </c>
      <c r="AX928" s="369">
        <v>2613298</v>
      </c>
      <c r="AY928" s="369" t="s">
        <v>107</v>
      </c>
      <c r="AZ928" s="369">
        <v>3773665</v>
      </c>
      <c r="BA928" s="369">
        <v>2469258</v>
      </c>
      <c r="BB928" s="369" t="s">
        <v>107</v>
      </c>
      <c r="BC928" s="369">
        <v>1111166</v>
      </c>
      <c r="BD928" s="369">
        <v>156643</v>
      </c>
      <c r="BE928" s="369">
        <v>1333399</v>
      </c>
      <c r="BF928" s="369">
        <v>1144503</v>
      </c>
      <c r="BG928" s="369">
        <v>3389178</v>
      </c>
      <c r="BH928" s="369">
        <v>99682</v>
      </c>
      <c r="BI928" s="369">
        <v>2057715</v>
      </c>
      <c r="BJ928" s="369">
        <v>535006</v>
      </c>
      <c r="BK928" s="369" t="s">
        <v>107</v>
      </c>
      <c r="BL928" s="369" t="s">
        <v>107</v>
      </c>
      <c r="BM928" s="369" t="s">
        <v>107</v>
      </c>
      <c r="BN928" s="369">
        <v>8627492</v>
      </c>
      <c r="BO928" s="369">
        <v>102796</v>
      </c>
      <c r="BP928" s="369">
        <v>4732745</v>
      </c>
      <c r="BQ928" s="369">
        <v>6173146</v>
      </c>
      <c r="BR928" s="369" t="s">
        <v>107</v>
      </c>
      <c r="BS928" s="369">
        <v>650238</v>
      </c>
      <c r="BT928" s="369" t="s">
        <v>107</v>
      </c>
      <c r="BU928" s="369" t="s">
        <v>107</v>
      </c>
      <c r="BV928" s="369" t="s">
        <v>107</v>
      </c>
      <c r="BW928" s="369" t="s">
        <v>107</v>
      </c>
      <c r="BX928" s="369" t="s">
        <v>107</v>
      </c>
      <c r="BY928" s="73" t="s">
        <v>176</v>
      </c>
      <c r="BZ928" s="73" t="s">
        <v>176</v>
      </c>
      <c r="CA928" s="112" t="s">
        <v>107</v>
      </c>
      <c r="CB928" s="112" t="s">
        <v>107</v>
      </c>
      <c r="CC928" s="112" t="s">
        <v>107</v>
      </c>
      <c r="CD928" s="112" t="s">
        <v>107</v>
      </c>
      <c r="CE928" s="112" t="s">
        <v>107</v>
      </c>
      <c r="CF928" s="112" t="s">
        <v>107</v>
      </c>
      <c r="CG928" s="112" t="s">
        <v>107</v>
      </c>
      <c r="CH928" s="112" t="s">
        <v>107</v>
      </c>
      <c r="CI928" s="112" t="s">
        <v>107</v>
      </c>
      <c r="CJ928" s="112" t="s">
        <v>107</v>
      </c>
      <c r="CK928" s="112" t="s">
        <v>107</v>
      </c>
      <c r="CL928" s="112" t="s">
        <v>107</v>
      </c>
      <c r="CM928" s="112" t="s">
        <v>107</v>
      </c>
      <c r="CN928" s="112" t="s">
        <v>107</v>
      </c>
      <c r="CO928" s="112" t="s">
        <v>107</v>
      </c>
      <c r="CP928" s="112" t="s">
        <v>107</v>
      </c>
      <c r="CQ928" s="112" t="s">
        <v>107</v>
      </c>
      <c r="CR928" s="112" t="s">
        <v>107</v>
      </c>
      <c r="CS928" s="112" t="s">
        <v>107</v>
      </c>
      <c r="CT928" s="112" t="s">
        <v>107</v>
      </c>
      <c r="CU928" s="381">
        <v>9259724.6241522059</v>
      </c>
      <c r="CV928" s="43">
        <v>1</v>
      </c>
    </row>
    <row r="929" spans="1:100" ht="51">
      <c r="A929" s="28">
        <v>1190</v>
      </c>
      <c r="B929" s="29" t="s">
        <v>254</v>
      </c>
      <c r="C929" s="29" t="s">
        <v>0</v>
      </c>
      <c r="D929" s="29" t="s">
        <v>665</v>
      </c>
      <c r="E929" s="42" t="s">
        <v>666</v>
      </c>
      <c r="F929" s="42" t="s">
        <v>346</v>
      </c>
      <c r="G929" s="30" t="s">
        <v>2553</v>
      </c>
      <c r="H929" s="42" t="s">
        <v>750</v>
      </c>
      <c r="I929" s="28">
        <v>821012</v>
      </c>
      <c r="J929" s="70" t="s">
        <v>2567</v>
      </c>
      <c r="K929" s="31" t="s">
        <v>686</v>
      </c>
      <c r="L929" s="56">
        <v>268</v>
      </c>
      <c r="M929" s="33">
        <v>5</v>
      </c>
      <c r="N929" s="202">
        <v>194000000</v>
      </c>
      <c r="O929" s="28" t="s">
        <v>346</v>
      </c>
      <c r="P929" s="28" t="s">
        <v>130</v>
      </c>
      <c r="Q929" s="28" t="s">
        <v>112</v>
      </c>
      <c r="R929" s="28" t="s">
        <v>107</v>
      </c>
      <c r="S929" s="28" t="s">
        <v>107</v>
      </c>
      <c r="T929" s="28" t="s">
        <v>107</v>
      </c>
      <c r="U929" s="28" t="s">
        <v>107</v>
      </c>
      <c r="V929" s="28" t="s">
        <v>107</v>
      </c>
      <c r="W929" s="28" t="s">
        <v>107</v>
      </c>
      <c r="X929" s="8" t="s">
        <v>2413</v>
      </c>
      <c r="Y929" s="206">
        <v>0.01</v>
      </c>
      <c r="Z929" s="206">
        <v>0.01</v>
      </c>
      <c r="AA929" s="206">
        <v>0.01</v>
      </c>
      <c r="AB929" s="206">
        <v>0.01</v>
      </c>
      <c r="AC929" s="206">
        <v>0.01</v>
      </c>
      <c r="AD929" s="28" t="s">
        <v>176</v>
      </c>
      <c r="AE929" s="28" t="s">
        <v>176</v>
      </c>
      <c r="AF929" s="28" t="s">
        <v>176</v>
      </c>
      <c r="AG929" s="37">
        <v>1</v>
      </c>
      <c r="AH929" s="37">
        <v>1</v>
      </c>
      <c r="AI929" s="369">
        <v>7817795</v>
      </c>
      <c r="AJ929" s="369">
        <v>306250</v>
      </c>
      <c r="AK929" s="369">
        <v>1041250</v>
      </c>
      <c r="AL929" s="369">
        <v>2572499</v>
      </c>
      <c r="AM929" s="369">
        <v>1959999</v>
      </c>
      <c r="AN929" s="369">
        <v>8574996</v>
      </c>
      <c r="AO929" s="369" t="s">
        <v>107</v>
      </c>
      <c r="AP929" s="369">
        <v>1041250</v>
      </c>
      <c r="AQ929" s="369">
        <v>306250</v>
      </c>
      <c r="AR929" s="369" t="s">
        <v>107</v>
      </c>
      <c r="AS929" s="369" t="s">
        <v>107</v>
      </c>
      <c r="AT929" s="369" t="s">
        <v>107</v>
      </c>
      <c r="AU929" s="369">
        <v>0</v>
      </c>
      <c r="AV929" s="369">
        <v>0</v>
      </c>
      <c r="AW929" s="369">
        <v>1959999</v>
      </c>
      <c r="AX929" s="369">
        <v>2327499</v>
      </c>
      <c r="AY929" s="369">
        <v>2327499</v>
      </c>
      <c r="AZ929" s="369">
        <v>1959999</v>
      </c>
      <c r="BA929" s="369">
        <v>1959999</v>
      </c>
      <c r="BB929" s="369" t="s">
        <v>107</v>
      </c>
      <c r="BC929" s="369" t="s">
        <v>107</v>
      </c>
      <c r="BD929" s="369">
        <v>367500</v>
      </c>
      <c r="BE929" s="369">
        <v>1469999</v>
      </c>
      <c r="BF929" s="369">
        <v>3429999</v>
      </c>
      <c r="BG929" s="369">
        <v>3429999</v>
      </c>
      <c r="BH929" s="369">
        <v>122500</v>
      </c>
      <c r="BI929" s="369">
        <v>3184999</v>
      </c>
      <c r="BJ929" s="369">
        <v>735000</v>
      </c>
      <c r="BK929" s="369">
        <v>3062499</v>
      </c>
      <c r="BL929" s="369">
        <v>3062499</v>
      </c>
      <c r="BM929" s="369">
        <v>3062499</v>
      </c>
      <c r="BN929" s="369">
        <v>2694999</v>
      </c>
      <c r="BO929" s="369">
        <v>245000</v>
      </c>
      <c r="BP929" s="369">
        <v>2449999</v>
      </c>
      <c r="BQ929" s="369">
        <v>7962497</v>
      </c>
      <c r="BR929" s="369" t="s">
        <v>107</v>
      </c>
      <c r="BS929" s="369">
        <v>980000</v>
      </c>
      <c r="BT929" s="369">
        <v>0</v>
      </c>
      <c r="BU929" s="369">
        <v>7962497</v>
      </c>
      <c r="BV929" s="369">
        <v>6124997</v>
      </c>
      <c r="BW929" s="369">
        <v>8574996</v>
      </c>
      <c r="BX929" s="369">
        <v>12249995</v>
      </c>
      <c r="BY929" s="41" t="s">
        <v>176</v>
      </c>
      <c r="BZ929" s="41" t="s">
        <v>176</v>
      </c>
      <c r="CA929" s="41" t="s">
        <v>176</v>
      </c>
      <c r="CB929" s="41" t="s">
        <v>176</v>
      </c>
      <c r="CC929" s="41" t="s">
        <v>176</v>
      </c>
      <c r="CD929" s="41" t="s">
        <v>176</v>
      </c>
      <c r="CE929" s="41" t="s">
        <v>173</v>
      </c>
      <c r="CF929" s="42" t="s">
        <v>107</v>
      </c>
      <c r="CG929" s="28" t="s">
        <v>107</v>
      </c>
      <c r="CH929" s="28" t="s">
        <v>107</v>
      </c>
      <c r="CI929" s="28" t="s">
        <v>107</v>
      </c>
      <c r="CJ929" s="28" t="s">
        <v>107</v>
      </c>
      <c r="CK929" s="28" t="s">
        <v>107</v>
      </c>
      <c r="CL929" s="28" t="s">
        <v>107</v>
      </c>
      <c r="CM929" s="28" t="s">
        <v>107</v>
      </c>
      <c r="CN929" s="28" t="s">
        <v>107</v>
      </c>
      <c r="CO929" s="28" t="s">
        <v>107</v>
      </c>
      <c r="CP929" s="28" t="s">
        <v>107</v>
      </c>
      <c r="CQ929" s="28" t="s">
        <v>107</v>
      </c>
      <c r="CR929" s="28" t="s">
        <v>107</v>
      </c>
      <c r="CS929" s="28" t="s">
        <v>107</v>
      </c>
      <c r="CT929" s="28" t="s">
        <v>107</v>
      </c>
      <c r="CU929" s="379">
        <v>3913798.699607139</v>
      </c>
      <c r="CV929" s="43">
        <v>1</v>
      </c>
    </row>
    <row r="930" spans="1:100" ht="51">
      <c r="A930" s="28">
        <v>1191</v>
      </c>
      <c r="B930" s="29" t="s">
        <v>254</v>
      </c>
      <c r="C930" s="29" t="s">
        <v>0</v>
      </c>
      <c r="D930" s="29" t="s">
        <v>105</v>
      </c>
      <c r="E930" s="29" t="s">
        <v>106</v>
      </c>
      <c r="F930" s="29" t="s">
        <v>107</v>
      </c>
      <c r="G930" s="30" t="s">
        <v>2554</v>
      </c>
      <c r="H930" s="29" t="s">
        <v>1776</v>
      </c>
      <c r="I930" s="28">
        <v>8801058</v>
      </c>
      <c r="J930" s="70" t="s">
        <v>2568</v>
      </c>
      <c r="K930" s="31" t="s">
        <v>127</v>
      </c>
      <c r="L930" s="32">
        <v>103</v>
      </c>
      <c r="M930" s="33" t="s">
        <v>107</v>
      </c>
      <c r="N930" s="202">
        <v>75000000</v>
      </c>
      <c r="O930" s="33" t="s">
        <v>107</v>
      </c>
      <c r="P930" s="378" t="s">
        <v>2505</v>
      </c>
      <c r="Q930" s="28" t="s">
        <v>112</v>
      </c>
      <c r="R930" s="28" t="s">
        <v>107</v>
      </c>
      <c r="S930" s="28" t="s">
        <v>107</v>
      </c>
      <c r="T930" s="28" t="s">
        <v>107</v>
      </c>
      <c r="U930" s="28" t="s">
        <v>107</v>
      </c>
      <c r="V930" s="28" t="s">
        <v>107</v>
      </c>
      <c r="W930" s="28" t="s">
        <v>107</v>
      </c>
      <c r="X930" s="8" t="s">
        <v>2413</v>
      </c>
      <c r="Y930" s="206">
        <v>0.06</v>
      </c>
      <c r="Z930" s="206">
        <v>0.06</v>
      </c>
      <c r="AA930" s="206">
        <v>0.06</v>
      </c>
      <c r="AB930" s="206">
        <v>0.06</v>
      </c>
      <c r="AC930" s="206">
        <v>0.06</v>
      </c>
      <c r="AD930" s="28" t="s">
        <v>176</v>
      </c>
      <c r="AE930" s="28" t="s">
        <v>176</v>
      </c>
      <c r="AF930" s="28" t="s">
        <v>176</v>
      </c>
      <c r="AG930" s="37">
        <v>1</v>
      </c>
      <c r="AH930" s="37">
        <v>1</v>
      </c>
      <c r="AI930" s="369">
        <v>7817795</v>
      </c>
      <c r="AJ930" s="369">
        <v>481576</v>
      </c>
      <c r="AK930" s="369">
        <v>687966</v>
      </c>
      <c r="AL930" s="369">
        <v>0</v>
      </c>
      <c r="AM930" s="369">
        <v>0</v>
      </c>
      <c r="AN930" s="369">
        <v>10389252</v>
      </c>
      <c r="AO930" s="369">
        <v>2</v>
      </c>
      <c r="AP930" s="369">
        <v>1203940</v>
      </c>
      <c r="AQ930" s="369">
        <v>115587</v>
      </c>
      <c r="AR930" s="369">
        <v>2</v>
      </c>
      <c r="AS930" s="369">
        <v>0</v>
      </c>
      <c r="AT930" s="369">
        <v>0</v>
      </c>
      <c r="AU930" s="369">
        <v>0</v>
      </c>
      <c r="AV930" s="369">
        <v>0</v>
      </c>
      <c r="AW930" s="369">
        <v>0</v>
      </c>
      <c r="AX930" s="369">
        <v>4138833</v>
      </c>
      <c r="AY930" s="369">
        <v>0</v>
      </c>
      <c r="AZ930" s="369">
        <v>2601552</v>
      </c>
      <c r="BA930" s="369">
        <v>3678962</v>
      </c>
      <c r="BB930" s="369">
        <v>2</v>
      </c>
      <c r="BC930" s="369">
        <v>0</v>
      </c>
      <c r="BD930" s="369">
        <v>156054</v>
      </c>
      <c r="BE930" s="369">
        <v>1773076</v>
      </c>
      <c r="BF930" s="369">
        <v>0</v>
      </c>
      <c r="BG930" s="369">
        <v>4405557</v>
      </c>
      <c r="BH930" s="369">
        <v>117041</v>
      </c>
      <c r="BI930" s="369">
        <v>1931455</v>
      </c>
      <c r="BJ930" s="369">
        <v>0</v>
      </c>
      <c r="BK930" s="369">
        <v>0</v>
      </c>
      <c r="BL930" s="369">
        <v>0</v>
      </c>
      <c r="BM930" s="369">
        <v>1839481</v>
      </c>
      <c r="BN930" s="369">
        <v>7100397</v>
      </c>
      <c r="BO930" s="369">
        <v>117041</v>
      </c>
      <c r="BP930" s="369">
        <v>0</v>
      </c>
      <c r="BQ930" s="369">
        <v>0</v>
      </c>
      <c r="BR930" s="369">
        <v>2</v>
      </c>
      <c r="BS930" s="369">
        <v>910319</v>
      </c>
      <c r="BT930" s="369">
        <v>0</v>
      </c>
      <c r="BU930" s="369">
        <v>0</v>
      </c>
      <c r="BV930" s="369">
        <v>0</v>
      </c>
      <c r="BW930" s="369">
        <v>0</v>
      </c>
      <c r="BX930" s="369">
        <v>0</v>
      </c>
      <c r="BY930" s="41" t="s">
        <v>176</v>
      </c>
      <c r="BZ930" s="41" t="s">
        <v>176</v>
      </c>
      <c r="CA930" s="41" t="s">
        <v>176</v>
      </c>
      <c r="CB930" s="41" t="s">
        <v>173</v>
      </c>
      <c r="CC930" s="41" t="s">
        <v>176</v>
      </c>
      <c r="CD930" s="41" t="s">
        <v>173</v>
      </c>
      <c r="CE930" s="41" t="s">
        <v>173</v>
      </c>
      <c r="CF930" s="42" t="s">
        <v>107</v>
      </c>
      <c r="CG930" s="41" t="s">
        <v>107</v>
      </c>
      <c r="CH930" s="41" t="s">
        <v>107</v>
      </c>
      <c r="CI930" s="41" t="s">
        <v>107</v>
      </c>
      <c r="CJ930" s="41" t="s">
        <v>107</v>
      </c>
      <c r="CK930" s="41" t="s">
        <v>107</v>
      </c>
      <c r="CL930" s="41" t="s">
        <v>107</v>
      </c>
      <c r="CM930" s="41" t="s">
        <v>107</v>
      </c>
      <c r="CN930" s="41" t="s">
        <v>107</v>
      </c>
      <c r="CO930" s="41" t="s">
        <v>107</v>
      </c>
      <c r="CP930" s="41" t="s">
        <v>107</v>
      </c>
      <c r="CQ930" s="41" t="s">
        <v>107</v>
      </c>
      <c r="CR930" s="41" t="s">
        <v>107</v>
      </c>
      <c r="CS930" s="41" t="s">
        <v>107</v>
      </c>
      <c r="CT930" s="41" t="s">
        <v>107</v>
      </c>
      <c r="CU930" s="379">
        <v>8433685.0924036913</v>
      </c>
      <c r="CV930" s="43">
        <v>1</v>
      </c>
    </row>
    <row r="931" spans="1:100" ht="51">
      <c r="A931" s="28">
        <v>1192</v>
      </c>
      <c r="B931" s="29" t="s">
        <v>254</v>
      </c>
      <c r="C931" s="29" t="s">
        <v>0</v>
      </c>
      <c r="D931" s="29" t="s">
        <v>105</v>
      </c>
      <c r="E931" s="29" t="s">
        <v>106</v>
      </c>
      <c r="F931" s="29" t="s">
        <v>107</v>
      </c>
      <c r="G931" s="30" t="s">
        <v>2550</v>
      </c>
      <c r="H931" s="29" t="s">
        <v>1776</v>
      </c>
      <c r="I931" s="42">
        <v>8801059</v>
      </c>
      <c r="J931" s="70" t="s">
        <v>2569</v>
      </c>
      <c r="K931" s="31" t="s">
        <v>127</v>
      </c>
      <c r="L931" s="32">
        <v>103</v>
      </c>
      <c r="M931" s="33" t="s">
        <v>107</v>
      </c>
      <c r="N931" s="202">
        <v>79000000</v>
      </c>
      <c r="O931" s="33" t="s">
        <v>107</v>
      </c>
      <c r="P931" s="378" t="s">
        <v>2505</v>
      </c>
      <c r="Q931" s="28" t="s">
        <v>112</v>
      </c>
      <c r="R931" s="28" t="s">
        <v>107</v>
      </c>
      <c r="S931" s="28" t="s">
        <v>107</v>
      </c>
      <c r="T931" s="28" t="s">
        <v>107</v>
      </c>
      <c r="U931" s="28" t="s">
        <v>107</v>
      </c>
      <c r="V931" s="28" t="s">
        <v>107</v>
      </c>
      <c r="W931" s="28" t="s">
        <v>107</v>
      </c>
      <c r="X931" s="8" t="s">
        <v>2414</v>
      </c>
      <c r="Y931" s="206">
        <v>0.06</v>
      </c>
      <c r="Z931" s="206">
        <v>0.06</v>
      </c>
      <c r="AA931" s="206">
        <v>0.06</v>
      </c>
      <c r="AB931" s="206">
        <v>0.06</v>
      </c>
      <c r="AC931" s="206">
        <v>0.06</v>
      </c>
      <c r="AD931" s="28" t="s">
        <v>176</v>
      </c>
      <c r="AE931" s="28" t="s">
        <v>176</v>
      </c>
      <c r="AF931" s="28" t="s">
        <v>176</v>
      </c>
      <c r="AG931" s="37">
        <v>1</v>
      </c>
      <c r="AH931" s="37">
        <v>1</v>
      </c>
      <c r="AI931" s="369">
        <v>7817795</v>
      </c>
      <c r="AJ931" s="369">
        <v>481576</v>
      </c>
      <c r="AK931" s="369">
        <v>687966</v>
      </c>
      <c r="AL931" s="369">
        <v>0</v>
      </c>
      <c r="AM931" s="369">
        <v>0</v>
      </c>
      <c r="AN931" s="369">
        <v>10389252</v>
      </c>
      <c r="AO931" s="369">
        <v>2</v>
      </c>
      <c r="AP931" s="369">
        <v>1203940</v>
      </c>
      <c r="AQ931" s="369">
        <v>115587</v>
      </c>
      <c r="AR931" s="369">
        <v>2</v>
      </c>
      <c r="AS931" s="369">
        <v>0</v>
      </c>
      <c r="AT931" s="369">
        <v>0</v>
      </c>
      <c r="AU931" s="369">
        <v>0</v>
      </c>
      <c r="AV931" s="369">
        <v>0</v>
      </c>
      <c r="AW931" s="369">
        <v>0</v>
      </c>
      <c r="AX931" s="369">
        <v>4138833</v>
      </c>
      <c r="AY931" s="369">
        <v>0</v>
      </c>
      <c r="AZ931" s="369">
        <v>2601552</v>
      </c>
      <c r="BA931" s="369">
        <v>3678962</v>
      </c>
      <c r="BB931" s="369">
        <v>2</v>
      </c>
      <c r="BC931" s="369">
        <v>0</v>
      </c>
      <c r="BD931" s="369">
        <v>156054</v>
      </c>
      <c r="BE931" s="369">
        <v>1773076</v>
      </c>
      <c r="BF931" s="369">
        <v>0</v>
      </c>
      <c r="BG931" s="369">
        <v>4405557</v>
      </c>
      <c r="BH931" s="369">
        <v>117041</v>
      </c>
      <c r="BI931" s="369">
        <v>1931455</v>
      </c>
      <c r="BJ931" s="369">
        <v>0</v>
      </c>
      <c r="BK931" s="369">
        <v>0</v>
      </c>
      <c r="BL931" s="369">
        <v>0</v>
      </c>
      <c r="BM931" s="369">
        <v>1839481</v>
      </c>
      <c r="BN931" s="369">
        <v>7100397</v>
      </c>
      <c r="BO931" s="369">
        <v>117041</v>
      </c>
      <c r="BP931" s="369">
        <v>0</v>
      </c>
      <c r="BQ931" s="369">
        <v>0</v>
      </c>
      <c r="BR931" s="369">
        <v>2</v>
      </c>
      <c r="BS931" s="369">
        <v>910319</v>
      </c>
      <c r="BT931" s="369">
        <v>0</v>
      </c>
      <c r="BU931" s="369">
        <v>0</v>
      </c>
      <c r="BV931" s="369">
        <v>0</v>
      </c>
      <c r="BW931" s="369">
        <v>0</v>
      </c>
      <c r="BX931" s="369">
        <v>0</v>
      </c>
      <c r="BY931" s="41" t="s">
        <v>176</v>
      </c>
      <c r="BZ931" s="41" t="s">
        <v>176</v>
      </c>
      <c r="CA931" s="41" t="s">
        <v>176</v>
      </c>
      <c r="CB931" s="41" t="s">
        <v>173</v>
      </c>
      <c r="CC931" s="41" t="s">
        <v>176</v>
      </c>
      <c r="CD931" s="41" t="s">
        <v>173</v>
      </c>
      <c r="CE931" s="41" t="s">
        <v>173</v>
      </c>
      <c r="CF931" s="42" t="s">
        <v>107</v>
      </c>
      <c r="CG931" s="41" t="s">
        <v>107</v>
      </c>
      <c r="CH931" s="41" t="s">
        <v>107</v>
      </c>
      <c r="CI931" s="41" t="s">
        <v>107</v>
      </c>
      <c r="CJ931" s="41" t="s">
        <v>107</v>
      </c>
      <c r="CK931" s="41" t="s">
        <v>107</v>
      </c>
      <c r="CL931" s="41" t="s">
        <v>107</v>
      </c>
      <c r="CM931" s="41" t="s">
        <v>107</v>
      </c>
      <c r="CN931" s="41" t="s">
        <v>107</v>
      </c>
      <c r="CO931" s="41" t="s">
        <v>107</v>
      </c>
      <c r="CP931" s="41" t="s">
        <v>107</v>
      </c>
      <c r="CQ931" s="41" t="s">
        <v>107</v>
      </c>
      <c r="CR931" s="41" t="s">
        <v>107</v>
      </c>
      <c r="CS931" s="41" t="s">
        <v>107</v>
      </c>
      <c r="CT931" s="41" t="s">
        <v>107</v>
      </c>
      <c r="CU931" s="379">
        <v>8433685.0924036913</v>
      </c>
      <c r="CV931" s="43">
        <v>1</v>
      </c>
    </row>
    <row r="932" spans="1:100" ht="51">
      <c r="A932" s="28">
        <v>1193</v>
      </c>
      <c r="B932" s="29" t="s">
        <v>254</v>
      </c>
      <c r="C932" s="29" t="s">
        <v>0</v>
      </c>
      <c r="D932" s="29" t="s">
        <v>105</v>
      </c>
      <c r="E932" s="29" t="s">
        <v>106</v>
      </c>
      <c r="F932" s="29" t="s">
        <v>107</v>
      </c>
      <c r="G932" s="30" t="s">
        <v>2551</v>
      </c>
      <c r="H932" s="29" t="s">
        <v>1776</v>
      </c>
      <c r="I932" s="42">
        <v>8801060</v>
      </c>
      <c r="J932" s="70" t="s">
        <v>2570</v>
      </c>
      <c r="K932" s="31" t="s">
        <v>127</v>
      </c>
      <c r="L932" s="32">
        <v>103</v>
      </c>
      <c r="M932" s="33" t="s">
        <v>107</v>
      </c>
      <c r="N932" s="202">
        <v>87000000</v>
      </c>
      <c r="O932" s="33" t="s">
        <v>107</v>
      </c>
      <c r="P932" s="378" t="s">
        <v>2505</v>
      </c>
      <c r="Q932" s="28" t="s">
        <v>112</v>
      </c>
      <c r="R932" s="28" t="s">
        <v>107</v>
      </c>
      <c r="S932" s="28" t="s">
        <v>107</v>
      </c>
      <c r="T932" s="28" t="s">
        <v>107</v>
      </c>
      <c r="U932" s="28" t="s">
        <v>107</v>
      </c>
      <c r="V932" s="28" t="s">
        <v>107</v>
      </c>
      <c r="W932" s="28" t="s">
        <v>107</v>
      </c>
      <c r="X932" s="8" t="s">
        <v>2414</v>
      </c>
      <c r="Y932" s="206">
        <v>0.06</v>
      </c>
      <c r="Z932" s="206">
        <v>0.06</v>
      </c>
      <c r="AA932" s="206">
        <v>0.06</v>
      </c>
      <c r="AB932" s="206">
        <v>0.06</v>
      </c>
      <c r="AC932" s="206">
        <v>0.06</v>
      </c>
      <c r="AD932" s="28" t="s">
        <v>176</v>
      </c>
      <c r="AE932" s="28" t="s">
        <v>176</v>
      </c>
      <c r="AF932" s="28" t="s">
        <v>176</v>
      </c>
      <c r="AG932" s="37">
        <v>1</v>
      </c>
      <c r="AH932" s="37">
        <v>1</v>
      </c>
      <c r="AI932" s="369">
        <v>7817795</v>
      </c>
      <c r="AJ932" s="369">
        <v>481576</v>
      </c>
      <c r="AK932" s="369">
        <v>687966</v>
      </c>
      <c r="AL932" s="369">
        <v>0</v>
      </c>
      <c r="AM932" s="369">
        <v>0</v>
      </c>
      <c r="AN932" s="369">
        <v>10389252</v>
      </c>
      <c r="AO932" s="369">
        <v>2</v>
      </c>
      <c r="AP932" s="369">
        <v>1203940</v>
      </c>
      <c r="AQ932" s="369">
        <v>115587</v>
      </c>
      <c r="AR932" s="369">
        <v>2</v>
      </c>
      <c r="AS932" s="369">
        <v>0</v>
      </c>
      <c r="AT932" s="369">
        <v>0</v>
      </c>
      <c r="AU932" s="369">
        <v>0</v>
      </c>
      <c r="AV932" s="369">
        <v>0</v>
      </c>
      <c r="AW932" s="369">
        <v>0</v>
      </c>
      <c r="AX932" s="369">
        <v>4138833</v>
      </c>
      <c r="AY932" s="369">
        <v>0</v>
      </c>
      <c r="AZ932" s="369">
        <v>2601552</v>
      </c>
      <c r="BA932" s="369">
        <v>3678962</v>
      </c>
      <c r="BB932" s="369">
        <v>2</v>
      </c>
      <c r="BC932" s="369">
        <v>0</v>
      </c>
      <c r="BD932" s="369">
        <v>156054</v>
      </c>
      <c r="BE932" s="369">
        <v>1773076</v>
      </c>
      <c r="BF932" s="369">
        <v>0</v>
      </c>
      <c r="BG932" s="369">
        <v>4405557</v>
      </c>
      <c r="BH932" s="369">
        <v>117041</v>
      </c>
      <c r="BI932" s="369">
        <v>1931455</v>
      </c>
      <c r="BJ932" s="369">
        <v>0</v>
      </c>
      <c r="BK932" s="369">
        <v>0</v>
      </c>
      <c r="BL932" s="369">
        <v>0</v>
      </c>
      <c r="BM932" s="369">
        <v>1839481</v>
      </c>
      <c r="BN932" s="369">
        <v>7100397</v>
      </c>
      <c r="BO932" s="369">
        <v>117041</v>
      </c>
      <c r="BP932" s="369">
        <v>0</v>
      </c>
      <c r="BQ932" s="369">
        <v>0</v>
      </c>
      <c r="BR932" s="369">
        <v>2</v>
      </c>
      <c r="BS932" s="369">
        <v>910319</v>
      </c>
      <c r="BT932" s="369">
        <v>0</v>
      </c>
      <c r="BU932" s="369">
        <v>0</v>
      </c>
      <c r="BV932" s="369">
        <v>0</v>
      </c>
      <c r="BW932" s="369">
        <v>0</v>
      </c>
      <c r="BX932" s="369">
        <v>0</v>
      </c>
      <c r="BY932" s="41" t="s">
        <v>176</v>
      </c>
      <c r="BZ932" s="41" t="s">
        <v>176</v>
      </c>
      <c r="CA932" s="41" t="s">
        <v>176</v>
      </c>
      <c r="CB932" s="41" t="s">
        <v>173</v>
      </c>
      <c r="CC932" s="41" t="s">
        <v>176</v>
      </c>
      <c r="CD932" s="41" t="s">
        <v>173</v>
      </c>
      <c r="CE932" s="41" t="s">
        <v>173</v>
      </c>
      <c r="CF932" s="42" t="s">
        <v>107</v>
      </c>
      <c r="CG932" s="41" t="s">
        <v>107</v>
      </c>
      <c r="CH932" s="41" t="s">
        <v>107</v>
      </c>
      <c r="CI932" s="41" t="s">
        <v>107</v>
      </c>
      <c r="CJ932" s="41" t="s">
        <v>107</v>
      </c>
      <c r="CK932" s="41" t="s">
        <v>107</v>
      </c>
      <c r="CL932" s="41" t="s">
        <v>107</v>
      </c>
      <c r="CM932" s="41" t="s">
        <v>107</v>
      </c>
      <c r="CN932" s="41" t="s">
        <v>107</v>
      </c>
      <c r="CO932" s="41" t="s">
        <v>107</v>
      </c>
      <c r="CP932" s="41" t="s">
        <v>107</v>
      </c>
      <c r="CQ932" s="41" t="s">
        <v>107</v>
      </c>
      <c r="CR932" s="41" t="s">
        <v>107</v>
      </c>
      <c r="CS932" s="41" t="s">
        <v>107</v>
      </c>
      <c r="CT932" s="41" t="s">
        <v>107</v>
      </c>
      <c r="CU932" s="379">
        <v>8433685.0924036913</v>
      </c>
      <c r="CV932" s="43">
        <v>1</v>
      </c>
    </row>
    <row r="933" spans="1:100" ht="51">
      <c r="A933" s="28">
        <v>1194</v>
      </c>
      <c r="B933" s="49" t="s">
        <v>254</v>
      </c>
      <c r="C933" s="29" t="s">
        <v>0</v>
      </c>
      <c r="D933" s="49" t="s">
        <v>665</v>
      </c>
      <c r="E933" s="49" t="s">
        <v>666</v>
      </c>
      <c r="F933" s="60" t="s">
        <v>346</v>
      </c>
      <c r="G933" s="160" t="s">
        <v>2555</v>
      </c>
      <c r="H933" s="60" t="s">
        <v>1991</v>
      </c>
      <c r="I933" s="28">
        <v>15821018</v>
      </c>
      <c r="J933" s="70" t="s">
        <v>2571</v>
      </c>
      <c r="K933" s="31" t="s">
        <v>674</v>
      </c>
      <c r="L933" s="49">
        <v>174</v>
      </c>
      <c r="M933" s="33" t="s">
        <v>107</v>
      </c>
      <c r="N933" s="202">
        <v>175000000</v>
      </c>
      <c r="O933" s="49" t="s">
        <v>346</v>
      </c>
      <c r="P933" s="378" t="s">
        <v>2505</v>
      </c>
      <c r="Q933" s="28" t="s">
        <v>360</v>
      </c>
      <c r="R933" s="28" t="s">
        <v>107</v>
      </c>
      <c r="S933" s="28" t="s">
        <v>107</v>
      </c>
      <c r="T933" s="28" t="s">
        <v>107</v>
      </c>
      <c r="U933" s="28" t="s">
        <v>107</v>
      </c>
      <c r="V933" s="28" t="s">
        <v>107</v>
      </c>
      <c r="W933" s="28" t="s">
        <v>107</v>
      </c>
      <c r="X933" s="8" t="s">
        <v>2412</v>
      </c>
      <c r="Y933" s="206">
        <v>4.9000000000000002E-2</v>
      </c>
      <c r="Z933" s="206">
        <v>4.9000000000000002E-2</v>
      </c>
      <c r="AA933" s="206">
        <v>4.9000000000000002E-2</v>
      </c>
      <c r="AB933" s="206">
        <v>5.5E-2</v>
      </c>
      <c r="AC933" s="206">
        <v>5.5E-2</v>
      </c>
      <c r="AD933" s="28" t="s">
        <v>176</v>
      </c>
      <c r="AE933" s="28" t="s">
        <v>176</v>
      </c>
      <c r="AF933" s="28" t="s">
        <v>176</v>
      </c>
      <c r="AG933" s="123">
        <v>1</v>
      </c>
      <c r="AH933" s="123">
        <v>1</v>
      </c>
      <c r="AI933" s="369">
        <v>7817795</v>
      </c>
      <c r="AJ933" s="369">
        <v>495149</v>
      </c>
      <c r="AK933" s="369">
        <v>1045315</v>
      </c>
      <c r="AL933" s="369">
        <v>3411029</v>
      </c>
      <c r="AM933" s="369">
        <v>2750830</v>
      </c>
      <c r="AN933" s="369">
        <v>9902987</v>
      </c>
      <c r="AO933" s="369">
        <v>715216</v>
      </c>
      <c r="AP933" s="369">
        <v>1155348</v>
      </c>
      <c r="AQ933" s="369">
        <v>440133</v>
      </c>
      <c r="AR933" s="369" t="s">
        <v>107</v>
      </c>
      <c r="AS933" s="369" t="s">
        <v>107</v>
      </c>
      <c r="AT933" s="369" t="s">
        <v>107</v>
      </c>
      <c r="AU933" s="369" t="s">
        <v>107</v>
      </c>
      <c r="AV933" s="369" t="s">
        <v>107</v>
      </c>
      <c r="AW933" s="369">
        <v>2200664</v>
      </c>
      <c r="AX933" s="369">
        <v>2750830</v>
      </c>
      <c r="AY933" s="369">
        <v>2750830</v>
      </c>
      <c r="AZ933" s="369">
        <v>2750830</v>
      </c>
      <c r="BA933" s="369">
        <v>2750830</v>
      </c>
      <c r="BB933" s="369" t="s">
        <v>107</v>
      </c>
      <c r="BC933" s="369">
        <v>1430431</v>
      </c>
      <c r="BD933" s="369">
        <v>990299</v>
      </c>
      <c r="BE933" s="369">
        <v>1650498</v>
      </c>
      <c r="BF933" s="369">
        <v>3521062</v>
      </c>
      <c r="BG933" s="369">
        <v>6932091</v>
      </c>
      <c r="BH933" s="369">
        <v>253076</v>
      </c>
      <c r="BI933" s="369">
        <v>3851162</v>
      </c>
      <c r="BJ933" s="369">
        <v>935282</v>
      </c>
      <c r="BK933" s="369">
        <v>2090631</v>
      </c>
      <c r="BL933" s="369">
        <v>2090631</v>
      </c>
      <c r="BM933" s="369">
        <v>2090631</v>
      </c>
      <c r="BN933" s="369">
        <v>3851162</v>
      </c>
      <c r="BO933" s="369">
        <v>275083</v>
      </c>
      <c r="BP933" s="369">
        <v>2750830</v>
      </c>
      <c r="BQ933" s="369">
        <v>9352821</v>
      </c>
      <c r="BR933" s="369" t="s">
        <v>107</v>
      </c>
      <c r="BS933" s="369">
        <v>1210365</v>
      </c>
      <c r="BT933" s="369">
        <v>0</v>
      </c>
      <c r="BU933" s="369">
        <v>9352821</v>
      </c>
      <c r="BV933" s="369">
        <v>5501659</v>
      </c>
      <c r="BW933" s="369">
        <v>7702323</v>
      </c>
      <c r="BX933" s="369">
        <v>11003319</v>
      </c>
      <c r="BY933" s="53" t="s">
        <v>173</v>
      </c>
      <c r="BZ933" s="53" t="s">
        <v>173</v>
      </c>
      <c r="CA933" s="53" t="s">
        <v>176</v>
      </c>
      <c r="CB933" s="53" t="s">
        <v>176</v>
      </c>
      <c r="CC933" s="53" t="s">
        <v>176</v>
      </c>
      <c r="CD933" s="53" t="s">
        <v>176</v>
      </c>
      <c r="CE933" s="53" t="s">
        <v>173</v>
      </c>
      <c r="CF933" s="49" t="s">
        <v>107</v>
      </c>
      <c r="CG933" s="49" t="s">
        <v>107</v>
      </c>
      <c r="CH933" s="49" t="s">
        <v>107</v>
      </c>
      <c r="CI933" s="49" t="s">
        <v>107</v>
      </c>
      <c r="CJ933" s="49" t="s">
        <v>107</v>
      </c>
      <c r="CK933" s="49" t="s">
        <v>107</v>
      </c>
      <c r="CL933" s="49" t="s">
        <v>107</v>
      </c>
      <c r="CM933" s="49" t="s">
        <v>107</v>
      </c>
      <c r="CN933" s="49" t="s">
        <v>107</v>
      </c>
      <c r="CO933" s="49" t="s">
        <v>107</v>
      </c>
      <c r="CP933" s="49" t="s">
        <v>107</v>
      </c>
      <c r="CQ933" s="49" t="s">
        <v>107</v>
      </c>
      <c r="CR933" s="49" t="s">
        <v>107</v>
      </c>
      <c r="CS933" s="49" t="s">
        <v>107</v>
      </c>
      <c r="CT933" s="49" t="s">
        <v>107</v>
      </c>
      <c r="CU933" s="379">
        <v>13406105.310000001</v>
      </c>
      <c r="CV933" s="43">
        <v>1</v>
      </c>
    </row>
    <row r="934" spans="1:100" ht="38.25">
      <c r="A934" s="28">
        <v>1195</v>
      </c>
      <c r="B934" s="49" t="s">
        <v>254</v>
      </c>
      <c r="C934" s="29" t="s">
        <v>0</v>
      </c>
      <c r="D934" s="49" t="s">
        <v>665</v>
      </c>
      <c r="E934" s="49" t="s">
        <v>666</v>
      </c>
      <c r="F934" s="60" t="s">
        <v>346</v>
      </c>
      <c r="G934" s="160" t="s">
        <v>2556</v>
      </c>
      <c r="H934" s="60" t="s">
        <v>1991</v>
      </c>
      <c r="I934" s="28">
        <v>15821019</v>
      </c>
      <c r="J934" s="70" t="s">
        <v>2572</v>
      </c>
      <c r="K934" s="31" t="s">
        <v>674</v>
      </c>
      <c r="L934" s="49">
        <v>174</v>
      </c>
      <c r="M934" s="33" t="s">
        <v>107</v>
      </c>
      <c r="N934" s="202">
        <v>186000000</v>
      </c>
      <c r="O934" s="49" t="s">
        <v>346</v>
      </c>
      <c r="P934" s="28" t="s">
        <v>130</v>
      </c>
      <c r="Q934" s="28" t="s">
        <v>360</v>
      </c>
      <c r="R934" s="28" t="s">
        <v>107</v>
      </c>
      <c r="S934" s="28" t="s">
        <v>107</v>
      </c>
      <c r="T934" s="28" t="s">
        <v>107</v>
      </c>
      <c r="U934" s="28" t="s">
        <v>107</v>
      </c>
      <c r="V934" s="28" t="s">
        <v>107</v>
      </c>
      <c r="W934" s="28" t="s">
        <v>107</v>
      </c>
      <c r="X934" s="8" t="s">
        <v>2413</v>
      </c>
      <c r="Y934" s="206">
        <v>4.9000000000000002E-2</v>
      </c>
      <c r="Z934" s="206">
        <v>4.9000000000000002E-2</v>
      </c>
      <c r="AA934" s="206">
        <v>4.9000000000000002E-2</v>
      </c>
      <c r="AB934" s="206">
        <v>5.5E-2</v>
      </c>
      <c r="AC934" s="206">
        <v>5.5E-2</v>
      </c>
      <c r="AD934" s="28" t="s">
        <v>176</v>
      </c>
      <c r="AE934" s="28" t="s">
        <v>176</v>
      </c>
      <c r="AF934" s="28" t="s">
        <v>176</v>
      </c>
      <c r="AG934" s="123">
        <v>1</v>
      </c>
      <c r="AH934" s="123">
        <v>1</v>
      </c>
      <c r="AI934" s="369">
        <v>7817795</v>
      </c>
      <c r="AJ934" s="369">
        <v>495149</v>
      </c>
      <c r="AK934" s="369">
        <v>1045315</v>
      </c>
      <c r="AL934" s="369">
        <v>3411029</v>
      </c>
      <c r="AM934" s="369">
        <v>2750830</v>
      </c>
      <c r="AN934" s="369">
        <v>9902987</v>
      </c>
      <c r="AO934" s="369">
        <v>715216</v>
      </c>
      <c r="AP934" s="369">
        <v>1155348</v>
      </c>
      <c r="AQ934" s="369">
        <v>440133</v>
      </c>
      <c r="AR934" s="369" t="s">
        <v>107</v>
      </c>
      <c r="AS934" s="369" t="s">
        <v>107</v>
      </c>
      <c r="AT934" s="369" t="s">
        <v>107</v>
      </c>
      <c r="AU934" s="369" t="s">
        <v>107</v>
      </c>
      <c r="AV934" s="369" t="s">
        <v>107</v>
      </c>
      <c r="AW934" s="369">
        <v>2200664</v>
      </c>
      <c r="AX934" s="369">
        <v>2750830</v>
      </c>
      <c r="AY934" s="369">
        <v>2750830</v>
      </c>
      <c r="AZ934" s="369">
        <v>2750830</v>
      </c>
      <c r="BA934" s="369">
        <v>2750830</v>
      </c>
      <c r="BB934" s="369" t="s">
        <v>107</v>
      </c>
      <c r="BC934" s="369">
        <v>1430431</v>
      </c>
      <c r="BD934" s="369">
        <v>990299</v>
      </c>
      <c r="BE934" s="369">
        <v>1650498</v>
      </c>
      <c r="BF934" s="369">
        <v>3521062</v>
      </c>
      <c r="BG934" s="369">
        <v>6932091</v>
      </c>
      <c r="BH934" s="369">
        <v>253076</v>
      </c>
      <c r="BI934" s="369">
        <v>3851162</v>
      </c>
      <c r="BJ934" s="369">
        <v>935282</v>
      </c>
      <c r="BK934" s="369">
        <v>2090631</v>
      </c>
      <c r="BL934" s="369">
        <v>2090631</v>
      </c>
      <c r="BM934" s="369">
        <v>2090631</v>
      </c>
      <c r="BN934" s="369">
        <v>3851162</v>
      </c>
      <c r="BO934" s="369">
        <v>275083</v>
      </c>
      <c r="BP934" s="369">
        <v>2750830</v>
      </c>
      <c r="BQ934" s="369">
        <v>9352821</v>
      </c>
      <c r="BR934" s="369" t="s">
        <v>107</v>
      </c>
      <c r="BS934" s="369">
        <v>1210365</v>
      </c>
      <c r="BT934" s="369">
        <v>0</v>
      </c>
      <c r="BU934" s="369">
        <v>9352821</v>
      </c>
      <c r="BV934" s="369">
        <v>5501659</v>
      </c>
      <c r="BW934" s="369">
        <v>7702323</v>
      </c>
      <c r="BX934" s="369">
        <v>11003319</v>
      </c>
      <c r="BY934" s="53" t="s">
        <v>173</v>
      </c>
      <c r="BZ934" s="53" t="s">
        <v>173</v>
      </c>
      <c r="CA934" s="53" t="s">
        <v>176</v>
      </c>
      <c r="CB934" s="53" t="s">
        <v>176</v>
      </c>
      <c r="CC934" s="53" t="s">
        <v>176</v>
      </c>
      <c r="CD934" s="53" t="s">
        <v>176</v>
      </c>
      <c r="CE934" s="53" t="s">
        <v>173</v>
      </c>
      <c r="CF934" s="49" t="s">
        <v>107</v>
      </c>
      <c r="CG934" s="49" t="s">
        <v>107</v>
      </c>
      <c r="CH934" s="49" t="s">
        <v>107</v>
      </c>
      <c r="CI934" s="49" t="s">
        <v>107</v>
      </c>
      <c r="CJ934" s="49" t="s">
        <v>107</v>
      </c>
      <c r="CK934" s="49" t="s">
        <v>107</v>
      </c>
      <c r="CL934" s="49" t="s">
        <v>107</v>
      </c>
      <c r="CM934" s="49" t="s">
        <v>107</v>
      </c>
      <c r="CN934" s="49" t="s">
        <v>107</v>
      </c>
      <c r="CO934" s="49" t="s">
        <v>107</v>
      </c>
      <c r="CP934" s="49" t="s">
        <v>107</v>
      </c>
      <c r="CQ934" s="49" t="s">
        <v>107</v>
      </c>
      <c r="CR934" s="49" t="s">
        <v>107</v>
      </c>
      <c r="CS934" s="49" t="s">
        <v>107</v>
      </c>
      <c r="CT934" s="49" t="s">
        <v>107</v>
      </c>
      <c r="CU934" s="379">
        <v>13406105.310000001</v>
      </c>
      <c r="CV934" s="43">
        <v>1</v>
      </c>
    </row>
    <row r="935" spans="1:100" ht="51">
      <c r="A935" s="28">
        <v>1196</v>
      </c>
      <c r="B935" s="49" t="s">
        <v>254</v>
      </c>
      <c r="C935" s="29" t="s">
        <v>0</v>
      </c>
      <c r="D935" s="29" t="s">
        <v>665</v>
      </c>
      <c r="E935" s="42" t="s">
        <v>666</v>
      </c>
      <c r="F935" s="42" t="s">
        <v>346</v>
      </c>
      <c r="G935" s="30" t="s">
        <v>1993</v>
      </c>
      <c r="H935" s="42" t="s">
        <v>1991</v>
      </c>
      <c r="I935" s="28">
        <v>15821017</v>
      </c>
      <c r="J935" s="70" t="s">
        <v>2573</v>
      </c>
      <c r="K935" s="31" t="s">
        <v>669</v>
      </c>
      <c r="L935" s="56">
        <v>137</v>
      </c>
      <c r="M935" s="33" t="s">
        <v>107</v>
      </c>
      <c r="N935" s="202">
        <v>139000000</v>
      </c>
      <c r="O935" s="28" t="s">
        <v>346</v>
      </c>
      <c r="P935" s="378" t="s">
        <v>2505</v>
      </c>
      <c r="Q935" s="28" t="s">
        <v>360</v>
      </c>
      <c r="R935" s="28" t="s">
        <v>107</v>
      </c>
      <c r="S935" s="28" t="s">
        <v>107</v>
      </c>
      <c r="T935" s="28" t="s">
        <v>107</v>
      </c>
      <c r="U935" s="28" t="s">
        <v>107</v>
      </c>
      <c r="V935" s="28" t="s">
        <v>107</v>
      </c>
      <c r="W935" s="28" t="s">
        <v>107</v>
      </c>
      <c r="X935" s="8" t="s">
        <v>2412</v>
      </c>
      <c r="Y935" s="206">
        <v>0.04</v>
      </c>
      <c r="Z935" s="206">
        <v>0.05</v>
      </c>
      <c r="AA935" s="206">
        <v>0.06</v>
      </c>
      <c r="AB935" s="206">
        <v>0.06</v>
      </c>
      <c r="AC935" s="206">
        <v>7.0000000000000007E-2</v>
      </c>
      <c r="AD935" s="28" t="s">
        <v>176</v>
      </c>
      <c r="AE935" s="28" t="s">
        <v>176</v>
      </c>
      <c r="AF935" s="28" t="s">
        <v>176</v>
      </c>
      <c r="AG935" s="123">
        <v>1</v>
      </c>
      <c r="AH935" s="123">
        <v>1</v>
      </c>
      <c r="AI935" s="369">
        <v>7817795</v>
      </c>
      <c r="AJ935" s="369">
        <v>78564</v>
      </c>
      <c r="AK935" s="369">
        <v>584276</v>
      </c>
      <c r="AL935" s="369">
        <v>874021</v>
      </c>
      <c r="AM935" s="369">
        <v>903483</v>
      </c>
      <c r="AN935" s="369">
        <v>6587566</v>
      </c>
      <c r="AO935" s="369">
        <v>0</v>
      </c>
      <c r="AP935" s="369">
        <v>786294</v>
      </c>
      <c r="AQ935" s="369">
        <v>44192</v>
      </c>
      <c r="AR935" s="369">
        <v>560485</v>
      </c>
      <c r="AS935" s="369" t="s">
        <v>107</v>
      </c>
      <c r="AT935" s="369" t="s">
        <v>107</v>
      </c>
      <c r="AU935" s="369">
        <v>0</v>
      </c>
      <c r="AV935" s="369">
        <v>0</v>
      </c>
      <c r="AW935" s="369">
        <v>1341051</v>
      </c>
      <c r="AX935" s="369" t="s">
        <v>107</v>
      </c>
      <c r="AY935" s="369">
        <v>2553320</v>
      </c>
      <c r="AZ935" s="369" t="s">
        <v>107</v>
      </c>
      <c r="BA935" s="369">
        <v>1776325</v>
      </c>
      <c r="BB935" s="369">
        <v>0</v>
      </c>
      <c r="BC935" s="369">
        <v>0</v>
      </c>
      <c r="BD935" s="369" t="s">
        <v>107</v>
      </c>
      <c r="BE935" s="369">
        <v>1310947</v>
      </c>
      <c r="BF935" s="369">
        <v>1308921</v>
      </c>
      <c r="BG935" s="369">
        <v>1073573</v>
      </c>
      <c r="BH935" s="369">
        <v>65552</v>
      </c>
      <c r="BI935" s="369">
        <v>1375415</v>
      </c>
      <c r="BJ935" s="369">
        <v>687432</v>
      </c>
      <c r="BK935" s="369">
        <v>1336430</v>
      </c>
      <c r="BL935" s="369">
        <v>1342746</v>
      </c>
      <c r="BM935" s="369">
        <v>2356911</v>
      </c>
      <c r="BN935" s="369">
        <v>14202077</v>
      </c>
      <c r="BO935" s="369">
        <v>183643</v>
      </c>
      <c r="BP935" s="369">
        <v>8330714</v>
      </c>
      <c r="BQ935" s="369">
        <v>3491410</v>
      </c>
      <c r="BR935" s="369">
        <v>0</v>
      </c>
      <c r="BS935" s="369">
        <v>1304723</v>
      </c>
      <c r="BT935" s="369">
        <v>0</v>
      </c>
      <c r="BU935" s="369" t="s">
        <v>107</v>
      </c>
      <c r="BV935" s="369" t="s">
        <v>107</v>
      </c>
      <c r="BW935" s="369" t="s">
        <v>107</v>
      </c>
      <c r="BX935" s="369" t="s">
        <v>107</v>
      </c>
      <c r="BY935" s="41" t="s">
        <v>173</v>
      </c>
      <c r="BZ935" s="41" t="s">
        <v>173</v>
      </c>
      <c r="CA935" s="41" t="s">
        <v>176</v>
      </c>
      <c r="CB935" s="41" t="s">
        <v>173</v>
      </c>
      <c r="CC935" s="41" t="s">
        <v>176</v>
      </c>
      <c r="CD935" s="41" t="s">
        <v>173</v>
      </c>
      <c r="CE935" s="41" t="s">
        <v>173</v>
      </c>
      <c r="CF935" s="42" t="s">
        <v>107</v>
      </c>
      <c r="CG935" s="28" t="s">
        <v>107</v>
      </c>
      <c r="CH935" s="28" t="s">
        <v>107</v>
      </c>
      <c r="CI935" s="28" t="s">
        <v>107</v>
      </c>
      <c r="CJ935" s="28" t="s">
        <v>107</v>
      </c>
      <c r="CK935" s="28" t="s">
        <v>107</v>
      </c>
      <c r="CL935" s="28" t="s">
        <v>107</v>
      </c>
      <c r="CM935" s="28" t="s">
        <v>107</v>
      </c>
      <c r="CN935" s="28" t="s">
        <v>107</v>
      </c>
      <c r="CO935" s="28" t="s">
        <v>107</v>
      </c>
      <c r="CP935" s="28" t="s">
        <v>107</v>
      </c>
      <c r="CQ935" s="28" t="s">
        <v>107</v>
      </c>
      <c r="CR935" s="28" t="s">
        <v>107</v>
      </c>
      <c r="CS935" s="28" t="s">
        <v>107</v>
      </c>
      <c r="CT935" s="28" t="s">
        <v>107</v>
      </c>
      <c r="CU935" s="379">
        <v>13406105.310000001</v>
      </c>
      <c r="CV935" s="43">
        <v>1</v>
      </c>
    </row>
    <row r="936" spans="1:100" ht="51">
      <c r="A936" s="28">
        <v>1197</v>
      </c>
      <c r="B936" s="49" t="s">
        <v>254</v>
      </c>
      <c r="C936" s="29" t="s">
        <v>0</v>
      </c>
      <c r="D936" s="29" t="s">
        <v>665</v>
      </c>
      <c r="E936" s="42" t="s">
        <v>666</v>
      </c>
      <c r="F936" s="42" t="s">
        <v>346</v>
      </c>
      <c r="G936" s="30" t="s">
        <v>1990</v>
      </c>
      <c r="H936" s="42" t="s">
        <v>1991</v>
      </c>
      <c r="I936" s="28">
        <v>15821015</v>
      </c>
      <c r="J936" s="70" t="s">
        <v>2574</v>
      </c>
      <c r="K936" s="31" t="s">
        <v>669</v>
      </c>
      <c r="L936" s="56">
        <v>137</v>
      </c>
      <c r="M936" s="33" t="s">
        <v>107</v>
      </c>
      <c r="N936" s="202">
        <v>145000000</v>
      </c>
      <c r="O936" s="28" t="s">
        <v>346</v>
      </c>
      <c r="P936" s="378" t="s">
        <v>2505</v>
      </c>
      <c r="Q936" s="28" t="s">
        <v>360</v>
      </c>
      <c r="R936" s="28" t="s">
        <v>107</v>
      </c>
      <c r="S936" s="28" t="s">
        <v>107</v>
      </c>
      <c r="T936" s="28" t="s">
        <v>107</v>
      </c>
      <c r="U936" s="28" t="s">
        <v>107</v>
      </c>
      <c r="V936" s="28" t="s">
        <v>107</v>
      </c>
      <c r="W936" s="28" t="s">
        <v>107</v>
      </c>
      <c r="X936" s="8" t="s">
        <v>2412</v>
      </c>
      <c r="Y936" s="206">
        <v>0.04</v>
      </c>
      <c r="Z936" s="206">
        <v>0.05</v>
      </c>
      <c r="AA936" s="206">
        <v>0.06</v>
      </c>
      <c r="AB936" s="206">
        <v>0.06</v>
      </c>
      <c r="AC936" s="206">
        <v>7.0000000000000007E-2</v>
      </c>
      <c r="AD936" s="28" t="s">
        <v>176</v>
      </c>
      <c r="AE936" s="28" t="s">
        <v>176</v>
      </c>
      <c r="AF936" s="28" t="s">
        <v>176</v>
      </c>
      <c r="AG936" s="123">
        <v>1</v>
      </c>
      <c r="AH936" s="123">
        <v>1</v>
      </c>
      <c r="AI936" s="369">
        <v>7817795</v>
      </c>
      <c r="AJ936" s="369">
        <v>78564</v>
      </c>
      <c r="AK936" s="369">
        <v>584276</v>
      </c>
      <c r="AL936" s="369">
        <v>874021</v>
      </c>
      <c r="AM936" s="369">
        <v>903483</v>
      </c>
      <c r="AN936" s="369">
        <v>6587566</v>
      </c>
      <c r="AO936" s="369">
        <v>0</v>
      </c>
      <c r="AP936" s="369">
        <v>786294</v>
      </c>
      <c r="AQ936" s="369">
        <v>44192</v>
      </c>
      <c r="AR936" s="369">
        <v>560485</v>
      </c>
      <c r="AS936" s="369" t="s">
        <v>107</v>
      </c>
      <c r="AT936" s="369" t="s">
        <v>107</v>
      </c>
      <c r="AU936" s="369">
        <v>0</v>
      </c>
      <c r="AV936" s="369">
        <v>0</v>
      </c>
      <c r="AW936" s="369">
        <v>1341051</v>
      </c>
      <c r="AX936" s="369" t="s">
        <v>107</v>
      </c>
      <c r="AY936" s="369">
        <v>2553320</v>
      </c>
      <c r="AZ936" s="369" t="s">
        <v>107</v>
      </c>
      <c r="BA936" s="369">
        <v>1776325</v>
      </c>
      <c r="BB936" s="369">
        <v>0</v>
      </c>
      <c r="BC936" s="369">
        <v>0</v>
      </c>
      <c r="BD936" s="369" t="s">
        <v>107</v>
      </c>
      <c r="BE936" s="369">
        <v>1310947</v>
      </c>
      <c r="BF936" s="369">
        <v>1308921</v>
      </c>
      <c r="BG936" s="369">
        <v>1073573</v>
      </c>
      <c r="BH936" s="369">
        <v>65552</v>
      </c>
      <c r="BI936" s="369">
        <v>1375415</v>
      </c>
      <c r="BJ936" s="369">
        <v>687432</v>
      </c>
      <c r="BK936" s="369">
        <v>1336430</v>
      </c>
      <c r="BL936" s="369">
        <v>1342746</v>
      </c>
      <c r="BM936" s="369">
        <v>2356911</v>
      </c>
      <c r="BN936" s="369">
        <v>14202077</v>
      </c>
      <c r="BO936" s="369">
        <v>183643</v>
      </c>
      <c r="BP936" s="369">
        <v>8330714</v>
      </c>
      <c r="BQ936" s="369">
        <v>3491410</v>
      </c>
      <c r="BR936" s="369">
        <v>0</v>
      </c>
      <c r="BS936" s="369">
        <v>1304723</v>
      </c>
      <c r="BT936" s="369">
        <v>0</v>
      </c>
      <c r="BU936" s="369" t="s">
        <v>107</v>
      </c>
      <c r="BV936" s="369" t="s">
        <v>107</v>
      </c>
      <c r="BW936" s="369" t="s">
        <v>107</v>
      </c>
      <c r="BX936" s="369" t="s">
        <v>107</v>
      </c>
      <c r="BY936" s="41" t="s">
        <v>173</v>
      </c>
      <c r="BZ936" s="41" t="s">
        <v>173</v>
      </c>
      <c r="CA936" s="41" t="s">
        <v>176</v>
      </c>
      <c r="CB936" s="41" t="s">
        <v>173</v>
      </c>
      <c r="CC936" s="41" t="s">
        <v>176</v>
      </c>
      <c r="CD936" s="41" t="s">
        <v>173</v>
      </c>
      <c r="CE936" s="41" t="s">
        <v>173</v>
      </c>
      <c r="CF936" s="42" t="s">
        <v>107</v>
      </c>
      <c r="CG936" s="28" t="s">
        <v>107</v>
      </c>
      <c r="CH936" s="28" t="s">
        <v>107</v>
      </c>
      <c r="CI936" s="28" t="s">
        <v>107</v>
      </c>
      <c r="CJ936" s="28" t="s">
        <v>107</v>
      </c>
      <c r="CK936" s="28" t="s">
        <v>107</v>
      </c>
      <c r="CL936" s="28" t="s">
        <v>107</v>
      </c>
      <c r="CM936" s="28" t="s">
        <v>107</v>
      </c>
      <c r="CN936" s="28" t="s">
        <v>107</v>
      </c>
      <c r="CO936" s="28" t="s">
        <v>107</v>
      </c>
      <c r="CP936" s="28" t="s">
        <v>107</v>
      </c>
      <c r="CQ936" s="28" t="s">
        <v>107</v>
      </c>
      <c r="CR936" s="28" t="s">
        <v>107</v>
      </c>
      <c r="CS936" s="28" t="s">
        <v>107</v>
      </c>
      <c r="CT936" s="28" t="s">
        <v>107</v>
      </c>
      <c r="CU936" s="379">
        <v>13406105.310000001</v>
      </c>
      <c r="CV936" s="43">
        <v>1</v>
      </c>
    </row>
  </sheetData>
  <autoFilter ref="A5:CV936" xr:uid="{5653A65B-D3E5-4A30-A345-BBBAB97C0F34}"/>
  <mergeCells count="14">
    <mergeCell ref="BY1:CF3"/>
    <mergeCell ref="CG1:CL3"/>
    <mergeCell ref="CM1:CT3"/>
    <mergeCell ref="A3:C3"/>
    <mergeCell ref="CJ4:CK4"/>
    <mergeCell ref="CM4:CN4"/>
    <mergeCell ref="CP4:CQ4"/>
    <mergeCell ref="CS4:CT4"/>
    <mergeCell ref="AI4:AK4"/>
    <mergeCell ref="BT4:BV4"/>
    <mergeCell ref="BY4:BZ4"/>
    <mergeCell ref="CB4:CC4"/>
    <mergeCell ref="CD4:CE4"/>
    <mergeCell ref="CG4:CH4"/>
  </mergeCells>
  <conditionalFormatting sqref="A5:C5">
    <cfRule type="containsText" dxfId="245" priority="330" operator="containsText" text="puntaje">
      <formula>NOT(ISERROR(SEARCH("puntaje",A5)))</formula>
    </cfRule>
  </conditionalFormatting>
  <conditionalFormatting sqref="B567:C569">
    <cfRule type="containsText" dxfId="244" priority="294" operator="containsText" text="puntaje">
      <formula>NOT(ISERROR(SEARCH("puntaje",B567)))</formula>
    </cfRule>
  </conditionalFormatting>
  <conditionalFormatting sqref="B694:C694">
    <cfRule type="containsText" dxfId="243" priority="235" operator="containsText" text="puntaje">
      <formula>NOT(ISERROR(SEARCH("puntaje",B694)))</formula>
    </cfRule>
  </conditionalFormatting>
  <conditionalFormatting sqref="B695:C695">
    <cfRule type="containsText" dxfId="242" priority="228" operator="containsText" text="puntaje">
      <formula>NOT(ISERROR(SEARCH("puntaje",B695)))</formula>
    </cfRule>
  </conditionalFormatting>
  <conditionalFormatting sqref="B696:C696">
    <cfRule type="containsText" dxfId="241" priority="221" operator="containsText" text="puntaje">
      <formula>NOT(ISERROR(SEARCH("puntaje",B696)))</formula>
    </cfRule>
  </conditionalFormatting>
  <conditionalFormatting sqref="B697:C697">
    <cfRule type="containsText" dxfId="240" priority="214" operator="containsText" text="puntaje">
      <formula>NOT(ISERROR(SEARCH("puntaje",B697)))</formula>
    </cfRule>
  </conditionalFormatting>
  <conditionalFormatting sqref="C848:C866 C805:C825 C697:C758 C631:C671 C415:C629 C5:C274">
    <cfRule type="cellIs" dxfId="239" priority="331" operator="equal">
      <formula>"Otros Tipos de Vehículos"</formula>
    </cfRule>
    <cfRule type="cellIs" dxfId="238" priority="332" operator="equal">
      <formula>"Vehículos Especiales"</formula>
    </cfRule>
    <cfRule type="cellIs" dxfId="237" priority="333" operator="equal">
      <formula>"Vehículos Híbridos"</formula>
    </cfRule>
    <cfRule type="cellIs" dxfId="236" priority="334" operator="equal">
      <formula>"Vehículos Eléctricos"</formula>
    </cfRule>
    <cfRule type="cellIs" dxfId="235" priority="335" operator="equal">
      <formula>"Vehículos Convencionales"</formula>
    </cfRule>
  </conditionalFormatting>
  <conditionalFormatting sqref="C845:C855 C821:C825 C738:C751 C697:C726 C631:C650 AC556:AC558 C415:C608 AC396:AC399 C6:C274">
    <cfRule type="containsBlanks" dxfId="234" priority="336">
      <formula>LEN(TRIM(C6))=0</formula>
    </cfRule>
  </conditionalFormatting>
  <conditionalFormatting sqref="C275">
    <cfRule type="cellIs" dxfId="233" priority="79" operator="equal">
      <formula>"Otros Tipos de Vehículos"</formula>
    </cfRule>
    <cfRule type="cellIs" dxfId="232" priority="81" operator="equal">
      <formula>"Vehículos Híbridos"</formula>
    </cfRule>
    <cfRule type="cellIs" dxfId="231" priority="82" operator="equal">
      <formula>"Vehículos Eléctricos"</formula>
    </cfRule>
    <cfRule type="cellIs" dxfId="230" priority="83" operator="equal">
      <formula>"Vehículos Convencionales"</formula>
    </cfRule>
    <cfRule type="containsBlanks" dxfId="229" priority="84">
      <formula>LEN(TRIM(C275))=0</formula>
    </cfRule>
  </conditionalFormatting>
  <conditionalFormatting sqref="C275:C403">
    <cfRule type="cellIs" dxfId="228" priority="80" operator="equal">
      <formula>"Vehículos Especiales"</formula>
    </cfRule>
  </conditionalFormatting>
  <conditionalFormatting sqref="C276:C403">
    <cfRule type="cellIs" dxfId="227" priority="327" operator="equal">
      <formula>"Vehículos Híbridos"</formula>
    </cfRule>
  </conditionalFormatting>
  <conditionalFormatting sqref="C276:C403">
    <cfRule type="cellIs" dxfId="226" priority="323" operator="equal">
      <formula>"Otros Tipos de Vehículos"</formula>
    </cfRule>
    <cfRule type="cellIs" dxfId="225" priority="324" operator="equal">
      <formula>"Vehículos Eléctricos"</formula>
    </cfRule>
    <cfRule type="cellIs" dxfId="224" priority="325" operator="equal">
      <formula>"Vehículos Convencionales"</formula>
    </cfRule>
    <cfRule type="containsBlanks" dxfId="223" priority="328">
      <formula>LEN(TRIM(C276))=0</formula>
    </cfRule>
  </conditionalFormatting>
  <conditionalFormatting sqref="C404:C414">
    <cfRule type="containsBlanks" dxfId="222" priority="317">
      <formula>LEN(TRIM(C404))=0</formula>
    </cfRule>
    <cfRule type="cellIs" dxfId="221" priority="318" operator="equal">
      <formula>"Otros Tipos de Vehículos"</formula>
    </cfRule>
    <cfRule type="cellIs" dxfId="220" priority="319" operator="equal">
      <formula>"Vehículos Especiales"</formula>
    </cfRule>
    <cfRule type="cellIs" dxfId="219" priority="320" operator="equal">
      <formula>"Vehículos Híbridos"</formula>
    </cfRule>
    <cfRule type="cellIs" dxfId="218" priority="321" operator="equal">
      <formula>"Vehículos Eléctricos"</formula>
    </cfRule>
    <cfRule type="cellIs" dxfId="217" priority="322" operator="equal">
      <formula>"Vehículos Convencionales"</formula>
    </cfRule>
  </conditionalFormatting>
  <conditionalFormatting sqref="C609:C630">
    <cfRule type="containsBlanks" dxfId="216" priority="287">
      <formula>LEN(TRIM(C609))=0</formula>
    </cfRule>
  </conditionalFormatting>
  <conditionalFormatting sqref="C630">
    <cfRule type="cellIs" dxfId="215" priority="282" operator="equal">
      <formula>"Otros Tipos de Vehículos"</formula>
    </cfRule>
    <cfRule type="cellIs" dxfId="214" priority="283" operator="equal">
      <formula>"Vehículos Especiales"</formula>
    </cfRule>
    <cfRule type="cellIs" dxfId="213" priority="284" operator="equal">
      <formula>"Vehículos Híbridos"</formula>
    </cfRule>
    <cfRule type="cellIs" dxfId="212" priority="285" operator="equal">
      <formula>"Vehículos Eléctricos"</formula>
    </cfRule>
    <cfRule type="cellIs" dxfId="211" priority="286" operator="equal">
      <formula>"Vehículos Convencionales"</formula>
    </cfRule>
  </conditionalFormatting>
  <conditionalFormatting sqref="C666:C667">
    <cfRule type="containsBlanks" dxfId="210" priority="256">
      <formula>LEN(TRIM(C666))=0</formula>
    </cfRule>
  </conditionalFormatting>
  <conditionalFormatting sqref="C672:C685">
    <cfRule type="cellIs" dxfId="209" priority="248" operator="equal">
      <formula>"Otros Tipos de Vehículos"</formula>
    </cfRule>
    <cfRule type="cellIs" dxfId="208" priority="249" operator="equal">
      <formula>"Vehículos Especiales"</formula>
    </cfRule>
    <cfRule type="cellIs" dxfId="207" priority="250" operator="equal">
      <formula>"Vehículos Híbridos"</formula>
    </cfRule>
    <cfRule type="cellIs" dxfId="206" priority="251" operator="equal">
      <formula>"Vehículos Eléctricos"</formula>
    </cfRule>
    <cfRule type="cellIs" dxfId="205" priority="252" operator="equal">
      <formula>"Vehículos Convencionales"</formula>
    </cfRule>
  </conditionalFormatting>
  <conditionalFormatting sqref="C674:C684">
    <cfRule type="containsBlanks" dxfId="204" priority="253">
      <formula>LEN(TRIM(C674))=0</formula>
    </cfRule>
  </conditionalFormatting>
  <conditionalFormatting sqref="C685:C688">
    <cfRule type="containsBlanks" dxfId="203" priority="247">
      <formula>LEN(TRIM(C685))=0</formula>
    </cfRule>
  </conditionalFormatting>
  <conditionalFormatting sqref="C686:C689">
    <cfRule type="cellIs" dxfId="202" priority="242" operator="equal">
      <formula>"Otros Tipos de Vehículos"</formula>
    </cfRule>
    <cfRule type="cellIs" dxfId="201" priority="243" operator="equal">
      <formula>"Vehículos Especiales"</formula>
    </cfRule>
    <cfRule type="cellIs" dxfId="200" priority="244" operator="equal">
      <formula>"Vehículos Híbridos"</formula>
    </cfRule>
    <cfRule type="cellIs" dxfId="199" priority="245" operator="equal">
      <formula>"Vehículos Eléctricos"</formula>
    </cfRule>
    <cfRule type="cellIs" dxfId="198" priority="246" operator="equal">
      <formula>"Vehículos Convencionales"</formula>
    </cfRule>
  </conditionalFormatting>
  <conditionalFormatting sqref="C689:C693">
    <cfRule type="containsBlanks" dxfId="197" priority="241">
      <formula>LEN(TRIM(C689))=0</formula>
    </cfRule>
  </conditionalFormatting>
  <conditionalFormatting sqref="C690:C694">
    <cfRule type="cellIs" dxfId="196" priority="236" operator="equal">
      <formula>"Otros Tipos de Vehículos"</formula>
    </cfRule>
    <cfRule type="cellIs" dxfId="195" priority="237" operator="equal">
      <formula>"Vehículos Especiales"</formula>
    </cfRule>
    <cfRule type="cellIs" dxfId="194" priority="238" operator="equal">
      <formula>"Vehículos Híbridos"</formula>
    </cfRule>
    <cfRule type="cellIs" dxfId="193" priority="239" operator="equal">
      <formula>"Vehículos Eléctricos"</formula>
    </cfRule>
    <cfRule type="cellIs" dxfId="192" priority="240" operator="equal">
      <formula>"Vehículos Convencionales"</formula>
    </cfRule>
  </conditionalFormatting>
  <conditionalFormatting sqref="C694">
    <cfRule type="containsBlanks" dxfId="191" priority="234">
      <formula>LEN(TRIM(C694))=0</formula>
    </cfRule>
  </conditionalFormatting>
  <conditionalFormatting sqref="C694:C695">
    <cfRule type="cellIs" dxfId="190" priority="229" operator="equal">
      <formula>"Otros Tipos de Vehículos"</formula>
    </cfRule>
    <cfRule type="cellIs" dxfId="189" priority="230" operator="equal">
      <formula>"Vehículos Especiales"</formula>
    </cfRule>
    <cfRule type="cellIs" dxfId="188" priority="231" operator="equal">
      <formula>"Vehículos Híbridos"</formula>
    </cfRule>
    <cfRule type="cellIs" dxfId="187" priority="232" operator="equal">
      <formula>"Vehículos Eléctricos"</formula>
    </cfRule>
    <cfRule type="cellIs" dxfId="186" priority="233" operator="equal">
      <formula>"Vehículos Convencionales"</formula>
    </cfRule>
  </conditionalFormatting>
  <conditionalFormatting sqref="C695">
    <cfRule type="containsBlanks" dxfId="185" priority="227">
      <formula>LEN(TRIM(C695))=0</formula>
    </cfRule>
  </conditionalFormatting>
  <conditionalFormatting sqref="C695:C696">
    <cfRule type="cellIs" dxfId="184" priority="222" operator="equal">
      <formula>"Otros Tipos de Vehículos"</formula>
    </cfRule>
    <cfRule type="cellIs" dxfId="183" priority="223" operator="equal">
      <formula>"Vehículos Especiales"</formula>
    </cfRule>
    <cfRule type="cellIs" dxfId="182" priority="224" operator="equal">
      <formula>"Vehículos Híbridos"</formula>
    </cfRule>
    <cfRule type="cellIs" dxfId="181" priority="225" operator="equal">
      <formula>"Vehículos Eléctricos"</formula>
    </cfRule>
    <cfRule type="cellIs" dxfId="180" priority="226" operator="equal">
      <formula>"Vehículos Convencionales"</formula>
    </cfRule>
  </conditionalFormatting>
  <conditionalFormatting sqref="C696">
    <cfRule type="containsBlanks" dxfId="179" priority="220">
      <formula>LEN(TRIM(C696))=0</formula>
    </cfRule>
  </conditionalFormatting>
  <conditionalFormatting sqref="C696:C697">
    <cfRule type="cellIs" dxfId="178" priority="215" operator="equal">
      <formula>"Otros Tipos de Vehículos"</formula>
    </cfRule>
    <cfRule type="cellIs" dxfId="177" priority="216" operator="equal">
      <formula>"Vehículos Especiales"</formula>
    </cfRule>
    <cfRule type="cellIs" dxfId="176" priority="217" operator="equal">
      <formula>"Vehículos Híbridos"</formula>
    </cfRule>
    <cfRule type="cellIs" dxfId="175" priority="218" operator="equal">
      <formula>"Vehículos Eléctricos"</formula>
    </cfRule>
    <cfRule type="cellIs" dxfId="174" priority="219" operator="equal">
      <formula>"Vehículos Convencionales"</formula>
    </cfRule>
  </conditionalFormatting>
  <conditionalFormatting sqref="C756:C779">
    <cfRule type="containsBlanks" dxfId="173" priority="172">
      <formula>LEN(TRIM(C756))=0</formula>
    </cfRule>
  </conditionalFormatting>
  <conditionalFormatting sqref="C759:C779">
    <cfRule type="cellIs" dxfId="172" priority="173" operator="equal">
      <formula>"Otros Tipos de Vehículos"</formula>
    </cfRule>
    <cfRule type="cellIs" dxfId="171" priority="174" operator="equal">
      <formula>"Vehículos Especiales"</formula>
    </cfRule>
    <cfRule type="cellIs" dxfId="170" priority="175" operator="equal">
      <formula>"Vehículos Híbridos"</formula>
    </cfRule>
    <cfRule type="cellIs" dxfId="169" priority="176" operator="equal">
      <formula>"Vehículos Eléctricos"</formula>
    </cfRule>
    <cfRule type="cellIs" dxfId="168" priority="177" operator="equal">
      <formula>"Vehículos Convencionales"</formula>
    </cfRule>
  </conditionalFormatting>
  <conditionalFormatting sqref="C780:C784 C881:C887 C844">
    <cfRule type="containsText" dxfId="167" priority="161" operator="containsText" text="puntaje">
      <formula>NOT(ISERROR(SEARCH("puntaje",C780)))</formula>
    </cfRule>
    <cfRule type="cellIs" dxfId="166" priority="162" operator="equal">
      <formula>"Otros Tipos de Vehículos"</formula>
    </cfRule>
    <cfRule type="cellIs" dxfId="165" priority="163" operator="equal">
      <formula>"Vehículos Especiales"</formula>
    </cfRule>
    <cfRule type="cellIs" dxfId="164" priority="164" operator="equal">
      <formula>"Vehículos Híbridos"</formula>
    </cfRule>
    <cfRule type="cellIs" dxfId="163" priority="165" operator="equal">
      <formula>"Vehículos Eléctricos"</formula>
    </cfRule>
    <cfRule type="cellIs" dxfId="162" priority="166" operator="equal">
      <formula>"Vehículos Convencionales"</formula>
    </cfRule>
  </conditionalFormatting>
  <conditionalFormatting sqref="C785">
    <cfRule type="containsBlanks" dxfId="161" priority="160">
      <formula>LEN(TRIM(C785))=0</formula>
    </cfRule>
  </conditionalFormatting>
  <conditionalFormatting sqref="C785:C790">
    <cfRule type="cellIs" dxfId="160" priority="155" operator="equal">
      <formula>"Otros Tipos de Vehículos"</formula>
    </cfRule>
    <cfRule type="cellIs" dxfId="159" priority="156" operator="equal">
      <formula>"Vehículos Especiales"</formula>
    </cfRule>
    <cfRule type="cellIs" dxfId="158" priority="157" operator="equal">
      <formula>"Vehículos Híbridos"</formula>
    </cfRule>
    <cfRule type="cellIs" dxfId="157" priority="158" operator="equal">
      <formula>"Vehículos Eléctricos"</formula>
    </cfRule>
    <cfRule type="cellIs" dxfId="156" priority="159" operator="equal">
      <formula>"Vehículos Convencionales"</formula>
    </cfRule>
  </conditionalFormatting>
  <conditionalFormatting sqref="C786:C791">
    <cfRule type="containsBlanks" dxfId="155" priority="154">
      <formula>LEN(TRIM(C786))=0</formula>
    </cfRule>
  </conditionalFormatting>
  <conditionalFormatting sqref="C791:C804">
    <cfRule type="cellIs" dxfId="154" priority="149" operator="equal">
      <formula>"Otros Tipos de Vehículos"</formula>
    </cfRule>
    <cfRule type="cellIs" dxfId="153" priority="150" operator="equal">
      <formula>"Vehículos Especiales"</formula>
    </cfRule>
    <cfRule type="cellIs" dxfId="152" priority="151" operator="equal">
      <formula>"Vehículos Híbridos"</formula>
    </cfRule>
    <cfRule type="cellIs" dxfId="151" priority="152" operator="equal">
      <formula>"Vehículos Eléctricos"</formula>
    </cfRule>
    <cfRule type="cellIs" dxfId="150" priority="153" operator="equal">
      <formula>"Vehículos Convencionales"</formula>
    </cfRule>
  </conditionalFormatting>
  <conditionalFormatting sqref="C792:C804">
    <cfRule type="containsBlanks" dxfId="149" priority="148">
      <formula>LEN(TRIM(C792))=0</formula>
    </cfRule>
  </conditionalFormatting>
  <conditionalFormatting sqref="C808:C809">
    <cfRule type="containsBlanks" dxfId="148" priority="142">
      <formula>LEN(TRIM(C808))=0</formula>
    </cfRule>
  </conditionalFormatting>
  <conditionalFormatting sqref="C812">
    <cfRule type="containsBlanks" dxfId="147" priority="141">
      <formula>LEN(TRIM(C812))=0</formula>
    </cfRule>
  </conditionalFormatting>
  <conditionalFormatting sqref="C815:C820">
    <cfRule type="containsBlanks" dxfId="146" priority="140">
      <formula>LEN(TRIM(C815))=0</formula>
    </cfRule>
  </conditionalFormatting>
  <conditionalFormatting sqref="C826">
    <cfRule type="containsText" dxfId="145" priority="128" operator="containsText" text="puntaje">
      <formula>NOT(ISERROR(SEARCH("puntaje",C826)))</formula>
    </cfRule>
    <cfRule type="cellIs" dxfId="144" priority="129" operator="equal">
      <formula>"Otros Tipos de Vehículos"</formula>
    </cfRule>
    <cfRule type="cellIs" dxfId="143" priority="130" operator="equal">
      <formula>"Vehículos Especiales"</formula>
    </cfRule>
    <cfRule type="cellIs" dxfId="142" priority="131" operator="equal">
      <formula>"Vehículos Híbridos"</formula>
    </cfRule>
    <cfRule type="cellIs" dxfId="141" priority="132" operator="equal">
      <formula>"Vehículos Eléctricos"</formula>
    </cfRule>
    <cfRule type="cellIs" dxfId="140" priority="133" operator="equal">
      <formula>"Vehículos Convencionales"</formula>
    </cfRule>
  </conditionalFormatting>
  <conditionalFormatting sqref="C827:C829">
    <cfRule type="containsBlanks" dxfId="139" priority="122">
      <formula>LEN(TRIM(C827))=0</formula>
    </cfRule>
    <cfRule type="cellIs" dxfId="138" priority="123" operator="equal">
      <formula>"Otros Tipos de Vehículos"</formula>
    </cfRule>
    <cfRule type="cellIs" dxfId="137" priority="124" operator="equal">
      <formula>"Vehículos Especiales"</formula>
    </cfRule>
    <cfRule type="cellIs" dxfId="136" priority="125" operator="equal">
      <formula>"Vehículos Híbridos"</formula>
    </cfRule>
    <cfRule type="cellIs" dxfId="135" priority="126" operator="equal">
      <formula>"Vehículos Eléctricos"</formula>
    </cfRule>
    <cfRule type="cellIs" dxfId="134" priority="127" operator="equal">
      <formula>"Vehículos Convencionales"</formula>
    </cfRule>
  </conditionalFormatting>
  <conditionalFormatting sqref="C830:C835">
    <cfRule type="cellIs" dxfId="133" priority="116" operator="equal">
      <formula>"Otros Tipos de Vehículos"</formula>
    </cfRule>
    <cfRule type="cellIs" dxfId="132" priority="117" operator="equal">
      <formula>"Vehículos Especiales"</formula>
    </cfRule>
    <cfRule type="cellIs" dxfId="131" priority="118" operator="equal">
      <formula>"Vehículos Híbridos"</formula>
    </cfRule>
    <cfRule type="cellIs" dxfId="130" priority="119" operator="equal">
      <formula>"Vehículos Eléctricos"</formula>
    </cfRule>
    <cfRule type="cellIs" dxfId="129" priority="120" operator="equal">
      <formula>"Vehículos Convencionales"</formula>
    </cfRule>
  </conditionalFormatting>
  <conditionalFormatting sqref="C831:C832">
    <cfRule type="containsBlanks" dxfId="128" priority="121">
      <formula>LEN(TRIM(C831))=0</formula>
    </cfRule>
  </conditionalFormatting>
  <conditionalFormatting sqref="C833:C837">
    <cfRule type="containsBlanks" dxfId="127" priority="115">
      <formula>LEN(TRIM(C833))=0</formula>
    </cfRule>
  </conditionalFormatting>
  <conditionalFormatting sqref="C836:C837">
    <cfRule type="cellIs" dxfId="126" priority="110" operator="equal">
      <formula>"Otros Tipos de Vehículos"</formula>
    </cfRule>
    <cfRule type="cellIs" dxfId="125" priority="111" operator="equal">
      <formula>"Vehículos Especiales"</formula>
    </cfRule>
    <cfRule type="cellIs" dxfId="124" priority="112" operator="equal">
      <formula>"Vehículos Híbridos"</formula>
    </cfRule>
    <cfRule type="cellIs" dxfId="123" priority="113" operator="equal">
      <formula>"Vehículos Eléctricos"</formula>
    </cfRule>
    <cfRule type="cellIs" dxfId="122" priority="114" operator="equal">
      <formula>"Vehículos Convencionales"</formula>
    </cfRule>
  </conditionalFormatting>
  <conditionalFormatting sqref="C840:C841">
    <cfRule type="cellIs" dxfId="121" priority="99" operator="equal">
      <formula>"Otros Tipos de Vehículos"</formula>
    </cfRule>
    <cfRule type="cellIs" dxfId="120" priority="100" operator="equal">
      <formula>"Vehículos Especiales"</formula>
    </cfRule>
    <cfRule type="cellIs" dxfId="119" priority="101" operator="equal">
      <formula>"Vehículos Híbridos"</formula>
    </cfRule>
    <cfRule type="cellIs" dxfId="118" priority="102" operator="equal">
      <formula>"Vehículos Eléctricos"</formula>
    </cfRule>
    <cfRule type="cellIs" dxfId="117" priority="103" operator="equal">
      <formula>"Vehículos Convencionales"</formula>
    </cfRule>
  </conditionalFormatting>
  <conditionalFormatting sqref="C840:C843">
    <cfRule type="containsBlanks" dxfId="116" priority="98">
      <formula>LEN(TRIM(C840))=0</formula>
    </cfRule>
  </conditionalFormatting>
  <conditionalFormatting sqref="C842:C843">
    <cfRule type="cellIs" dxfId="115" priority="93" operator="equal">
      <formula>"Otros Tipos de Vehículos"</formula>
    </cfRule>
    <cfRule type="cellIs" dxfId="114" priority="94" operator="equal">
      <formula>"Vehículos Especiales"</formula>
    </cfRule>
    <cfRule type="cellIs" dxfId="113" priority="95" operator="equal">
      <formula>"Vehículos Híbridos"</formula>
    </cfRule>
    <cfRule type="cellIs" dxfId="112" priority="96" operator="equal">
      <formula>"Vehículos Eléctricos"</formula>
    </cfRule>
    <cfRule type="cellIs" dxfId="111" priority="97" operator="equal">
      <formula>"Vehículos Convencionales"</formula>
    </cfRule>
  </conditionalFormatting>
  <conditionalFormatting sqref="C845:C847">
    <cfRule type="cellIs" dxfId="110" priority="88" operator="equal">
      <formula>"Otros Tipos de Vehículos"</formula>
    </cfRule>
    <cfRule type="cellIs" dxfId="109" priority="89" operator="equal">
      <formula>"Vehículos Especiales"</formula>
    </cfRule>
    <cfRule type="cellIs" dxfId="108" priority="90" operator="equal">
      <formula>"Vehículos Híbridos"</formula>
    </cfRule>
    <cfRule type="cellIs" dxfId="107" priority="91" operator="equal">
      <formula>"Vehículos Eléctricos"</formula>
    </cfRule>
    <cfRule type="cellIs" dxfId="106" priority="92" operator="equal">
      <formula>"Vehículos Convencionales"</formula>
    </cfRule>
  </conditionalFormatting>
  <conditionalFormatting sqref="C863:C866">
    <cfRule type="containsBlanks" dxfId="105" priority="61">
      <formula>LEN(TRIM(C863))=0</formula>
    </cfRule>
  </conditionalFormatting>
  <conditionalFormatting sqref="C867:C880">
    <cfRule type="cellIs" dxfId="104" priority="36" operator="equal">
      <formula>"Otros Tipos de Vehículos"</formula>
    </cfRule>
    <cfRule type="cellIs" dxfId="103" priority="37" operator="equal">
      <formula>"Vehículos Especiales"</formula>
    </cfRule>
    <cfRule type="cellIs" dxfId="102" priority="38" operator="equal">
      <formula>"Vehículos Híbridos"</formula>
    </cfRule>
    <cfRule type="cellIs" dxfId="101" priority="39" operator="equal">
      <formula>"Vehículos Eléctricos"</formula>
    </cfRule>
    <cfRule type="cellIs" dxfId="100" priority="40" operator="equal">
      <formula>"Vehículos Convencionales"</formula>
    </cfRule>
  </conditionalFormatting>
  <conditionalFormatting sqref="C888">
    <cfRule type="containsBlanks" dxfId="99" priority="30">
      <formula>LEN(TRIM(C888))=0</formula>
    </cfRule>
  </conditionalFormatting>
  <conditionalFormatting sqref="C888:C899">
    <cfRule type="cellIs" dxfId="98" priority="25" operator="equal">
      <formula>"Otros Tipos de Vehículos"</formula>
    </cfRule>
    <cfRule type="cellIs" dxfId="97" priority="26" operator="equal">
      <formula>"Vehículos Especiales"</formula>
    </cfRule>
    <cfRule type="cellIs" dxfId="96" priority="27" operator="equal">
      <formula>"Vehículos Híbridos"</formula>
    </cfRule>
    <cfRule type="cellIs" dxfId="95" priority="28" operator="equal">
      <formula>"Vehículos Eléctricos"</formula>
    </cfRule>
    <cfRule type="cellIs" dxfId="94" priority="29" operator="equal">
      <formula>"Vehículos Convencionales"</formula>
    </cfRule>
  </conditionalFormatting>
  <conditionalFormatting sqref="C899:C905">
    <cfRule type="containsBlanks" dxfId="93" priority="24">
      <formula>LEN(TRIM(C899))=0</formula>
    </cfRule>
  </conditionalFormatting>
  <conditionalFormatting sqref="C900:C905">
    <cfRule type="cellIs" dxfId="92" priority="19" operator="equal">
      <formula>"Otros Tipos de Vehículos"</formula>
    </cfRule>
    <cfRule type="cellIs" dxfId="91" priority="20" operator="equal">
      <formula>"Vehículos Especiales"</formula>
    </cfRule>
    <cfRule type="cellIs" dxfId="90" priority="21" operator="equal">
      <formula>"Vehículos Híbridos"</formula>
    </cfRule>
    <cfRule type="cellIs" dxfId="89" priority="22" operator="equal">
      <formula>"Vehículos Eléctricos"</formula>
    </cfRule>
    <cfRule type="cellIs" dxfId="88" priority="23" operator="equal">
      <formula>"Vehículos Convencionales"</formula>
    </cfRule>
  </conditionalFormatting>
  <conditionalFormatting sqref="C904:C925">
    <cfRule type="containsBlanks" dxfId="87" priority="15">
      <formula>LEN(TRIM(C904))=0</formula>
    </cfRule>
  </conditionalFormatting>
  <conditionalFormatting sqref="C904:C926">
    <cfRule type="cellIs" dxfId="86" priority="10" operator="equal">
      <formula>"Otros Tipos de Vehículos"</formula>
    </cfRule>
    <cfRule type="cellIs" dxfId="85" priority="11" operator="equal">
      <formula>"Vehículos Especiales"</formula>
    </cfRule>
    <cfRule type="cellIs" dxfId="84" priority="12" operator="equal">
      <formula>"Vehículos Híbridos"</formula>
    </cfRule>
    <cfRule type="cellIs" dxfId="83" priority="13" operator="equal">
      <formula>"Vehículos Eléctricos"</formula>
    </cfRule>
    <cfRule type="cellIs" dxfId="82" priority="14" operator="equal">
      <formula>"Vehículos Convencionales"</formula>
    </cfRule>
  </conditionalFormatting>
  <conditionalFormatting sqref="C926:C936">
    <cfRule type="containsBlanks" dxfId="81" priority="9">
      <formula>LEN(TRIM(C926))=0</formula>
    </cfRule>
  </conditionalFormatting>
  <conditionalFormatting sqref="C927:C936">
    <cfRule type="cellIs" dxfId="80" priority="4" operator="equal">
      <formula>"Otros Tipos de Vehículos"</formula>
    </cfRule>
    <cfRule type="cellIs" dxfId="79" priority="5" operator="equal">
      <formula>"Vehículos Especiales"</formula>
    </cfRule>
    <cfRule type="cellIs" dxfId="78" priority="6" operator="equal">
      <formula>"Vehículos Híbridos"</formula>
    </cfRule>
    <cfRule type="cellIs" dxfId="77" priority="7" operator="equal">
      <formula>"Vehículos Eléctricos"</formula>
    </cfRule>
    <cfRule type="cellIs" dxfId="76" priority="8" operator="equal">
      <formula>"Vehículos Convencionales"</formula>
    </cfRule>
  </conditionalFormatting>
  <conditionalFormatting sqref="C1:G2 C4">
    <cfRule type="cellIs" dxfId="75" priority="180" operator="equal">
      <formula>"Otros Tipos de Vehículos"</formula>
    </cfRule>
    <cfRule type="cellIs" dxfId="74" priority="181" operator="equal">
      <formula>"Vehículos Especiales"</formula>
    </cfRule>
    <cfRule type="cellIs" dxfId="73" priority="182" operator="equal">
      <formula>"Vehículos Híbridos"</formula>
    </cfRule>
    <cfRule type="cellIs" dxfId="72" priority="183" operator="equal">
      <formula>"Vehículos Eléctricos"</formula>
    </cfRule>
    <cfRule type="cellIs" dxfId="71" priority="184" operator="equal">
      <formula>"Vehículos Convencionales"</formula>
    </cfRule>
  </conditionalFormatting>
  <conditionalFormatting sqref="D3">
    <cfRule type="cellIs" dxfId="70" priority="185" operator="equal">
      <formula>"Otros Tipos de Vehículos"</formula>
    </cfRule>
    <cfRule type="cellIs" dxfId="69" priority="186" operator="equal">
      <formula>"Vehículos Especiales"</formula>
    </cfRule>
    <cfRule type="cellIs" dxfId="68" priority="187" operator="equal">
      <formula>"Vehículos Híbridos"</formula>
    </cfRule>
    <cfRule type="cellIs" dxfId="67" priority="188" operator="equal">
      <formula>"Vehículos Eléctricos"</formula>
    </cfRule>
    <cfRule type="cellIs" dxfId="66" priority="189" operator="equal">
      <formula>"Vehículos Convencionales"</formula>
    </cfRule>
  </conditionalFormatting>
  <conditionalFormatting sqref="G379:G381">
    <cfRule type="containsBlanks" dxfId="65" priority="329">
      <formula>LEN(TRIM(G379))=0</formula>
    </cfRule>
  </conditionalFormatting>
  <conditionalFormatting sqref="G422">
    <cfRule type="containsBlanks" dxfId="64" priority="315">
      <formula>LEN(TRIM(G422))=0</formula>
    </cfRule>
  </conditionalFormatting>
  <conditionalFormatting sqref="G448:G450">
    <cfRule type="containsBlanks" dxfId="63" priority="314">
      <formula>LEN(TRIM(G448))=0</formula>
    </cfRule>
  </conditionalFormatting>
  <conditionalFormatting sqref="G543:G544">
    <cfRule type="containsBlanks" dxfId="62" priority="303">
      <formula>LEN(TRIM(G543))=0</formula>
    </cfRule>
  </conditionalFormatting>
  <conditionalFormatting sqref="G547">
    <cfRule type="containsBlanks" dxfId="61" priority="302">
      <formula>LEN(TRIM(G547))=0</formula>
    </cfRule>
  </conditionalFormatting>
  <conditionalFormatting sqref="L415">
    <cfRule type="containsBlanks" dxfId="60" priority="316">
      <formula>LEN(TRIM(L415))=0</formula>
    </cfRule>
  </conditionalFormatting>
  <conditionalFormatting sqref="L487">
    <cfRule type="containsBlanks" dxfId="59" priority="312">
      <formula>LEN(TRIM(L487))=0</formula>
    </cfRule>
  </conditionalFormatting>
  <conditionalFormatting sqref="L868 X868">
    <cfRule type="cellIs" dxfId="58" priority="56" operator="equal">
      <formula>"Otros Tipos de Vehículos"</formula>
    </cfRule>
    <cfRule type="cellIs" dxfId="57" priority="57" operator="equal">
      <formula>"Vehículos Especiales"</formula>
    </cfRule>
    <cfRule type="cellIs" dxfId="56" priority="58" operator="equal">
      <formula>"Vehículos Híbridos"</formula>
    </cfRule>
    <cfRule type="cellIs" dxfId="55" priority="59" operator="equal">
      <formula>"Vehículos Eléctricos"</formula>
    </cfRule>
    <cfRule type="cellIs" dxfId="54" priority="60" operator="equal">
      <formula>"Vehículos Convencionales"</formula>
    </cfRule>
  </conditionalFormatting>
  <conditionalFormatting sqref="X236">
    <cfRule type="colorScale" priority="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382">
    <cfRule type="colorScale" priority="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401">
    <cfRule type="colorScale" priority="3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819:X820">
    <cfRule type="colorScale" priority="3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828:X829">
    <cfRule type="colorScale" priority="3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856:X862">
    <cfRule type="colorScale" priority="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863:X866">
    <cfRule type="colorScale" priority="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869">
    <cfRule type="colorScale" priority="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870">
    <cfRule type="colorScale" priority="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879">
    <cfRule type="colorScale" priority="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880">
    <cfRule type="colorScale" priority="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470:AC472">
    <cfRule type="containsBlanks" dxfId="53" priority="313">
      <formula>LEN(TRIM(AC470))=0</formula>
    </cfRule>
  </conditionalFormatting>
  <conditionalFormatting sqref="AC562">
    <cfRule type="containsBlanks" dxfId="52" priority="295">
      <formula>LEN(TRIM(AC562))=0</formula>
    </cfRule>
  </conditionalFormatting>
  <conditionalFormatting sqref="AC754:AC755">
    <cfRule type="containsBlanks" dxfId="51" priority="178">
      <formula>LEN(TRIM(AC754))=0</formula>
    </cfRule>
  </conditionalFormatting>
  <conditionalFormatting sqref="AE4:AG4">
    <cfRule type="cellIs" dxfId="50" priority="203" operator="equal">
      <formula>"X"</formula>
    </cfRule>
  </conditionalFormatting>
  <conditionalFormatting sqref="AF868:AG868">
    <cfRule type="cellIs" dxfId="49" priority="47" operator="equal">
      <formula>"Otros Tipos de Vehículos"</formula>
    </cfRule>
    <cfRule type="cellIs" dxfId="48" priority="48" operator="equal">
      <formula>"Vehículos Especiales"</formula>
    </cfRule>
    <cfRule type="cellIs" dxfId="47" priority="49" operator="equal">
      <formula>"Vehículos Híbridos"</formula>
    </cfRule>
    <cfRule type="cellIs" dxfId="46" priority="50" operator="equal">
      <formula>"Vehículos Eléctricos"</formula>
    </cfRule>
    <cfRule type="cellIs" dxfId="45" priority="51" operator="equal">
      <formula>"Vehículos Convencionales"</formula>
    </cfRule>
  </conditionalFormatting>
  <conditionalFormatting sqref="AG927:AH928 AH840:AH851">
    <cfRule type="cellIs" dxfId="44" priority="1" operator="equal">
      <formula>"si"</formula>
    </cfRule>
    <cfRule type="cellIs" dxfId="43" priority="2" operator="equal">
      <formula>"no"</formula>
    </cfRule>
    <cfRule type="containsBlanks" dxfId="42" priority="3">
      <formula>LEN(TRIM(AG840))=0</formula>
    </cfRule>
  </conditionalFormatting>
  <conditionalFormatting sqref="AH512:AH514">
    <cfRule type="cellIs" dxfId="41" priority="310" operator="equal">
      <formula>"si"</formula>
    </cfRule>
    <cfRule type="cellIs" dxfId="40" priority="311" operator="equal">
      <formula>"no"</formula>
    </cfRule>
    <cfRule type="containsBlanks" dxfId="39" priority="342">
      <formula>LEN(TRIM(AH512))=0</formula>
    </cfRule>
  </conditionalFormatting>
  <conditionalFormatting sqref="AH560">
    <cfRule type="cellIs" dxfId="38" priority="296" operator="equal">
      <formula>"si"</formula>
    </cfRule>
    <cfRule type="cellIs" dxfId="37" priority="297" operator="equal">
      <formula>"no"</formula>
    </cfRule>
    <cfRule type="containsBlanks" dxfId="36" priority="298">
      <formula>LEN(TRIM(AH560))=0</formula>
    </cfRule>
  </conditionalFormatting>
  <conditionalFormatting sqref="AH585">
    <cfRule type="cellIs" dxfId="35" priority="257" operator="equal">
      <formula>"si"</formula>
    </cfRule>
    <cfRule type="cellIs" dxfId="34" priority="258" operator="equal">
      <formula>"no"</formula>
    </cfRule>
    <cfRule type="containsBlanks" dxfId="33" priority="259">
      <formula>LEN(TRIM(AH585))=0</formula>
    </cfRule>
  </conditionalFormatting>
  <conditionalFormatting sqref="AH647:AH650">
    <cfRule type="cellIs" dxfId="32" priority="260" operator="equal">
      <formula>"si"</formula>
    </cfRule>
    <cfRule type="cellIs" dxfId="31" priority="261" operator="equal">
      <formula>"no"</formula>
    </cfRule>
    <cfRule type="containsBlanks" dxfId="30" priority="262">
      <formula>LEN(TRIM(AH647))=0</formula>
    </cfRule>
  </conditionalFormatting>
  <conditionalFormatting sqref="AH721">
    <cfRule type="cellIs" dxfId="29" priority="205" operator="equal">
      <formula>"si"</formula>
    </cfRule>
    <cfRule type="cellIs" dxfId="28" priority="206" operator="equal">
      <formula>"no"</formula>
    </cfRule>
    <cfRule type="containsBlanks" dxfId="27" priority="207">
      <formula>LEN(TRIM(AH721))=0</formula>
    </cfRule>
  </conditionalFormatting>
  <conditionalFormatting sqref="AH912">
    <cfRule type="cellIs" dxfId="26" priority="16" operator="equal">
      <formula>"si"</formula>
    </cfRule>
    <cfRule type="cellIs" dxfId="25" priority="17" operator="equal">
      <formula>"no"</formula>
    </cfRule>
    <cfRule type="containsBlanks" dxfId="24" priority="18">
      <formula>LEN(TRIM(AH912))=0</formula>
    </cfRule>
  </conditionalFormatting>
  <conditionalFormatting sqref="AI4:AJ4">
    <cfRule type="cellIs" dxfId="23" priority="73" operator="equal">
      <formula>"Cumple"</formula>
    </cfRule>
    <cfRule type="cellIs" dxfId="22" priority="74" operator="equal">
      <formula>"No Cumple"</formula>
    </cfRule>
    <cfRule type="cellIs" dxfId="21" priority="75" operator="equal">
      <formula>"N.A."</formula>
    </cfRule>
    <cfRule type="cellIs" dxfId="20" priority="76" operator="equal">
      <formula>"Si"</formula>
    </cfRule>
    <cfRule type="cellIs" dxfId="19" priority="77" operator="equal">
      <formula>"No"</formula>
    </cfRule>
  </conditionalFormatting>
  <conditionalFormatting sqref="BY1 CG1 BY4:CB4 CF4:CG4 CL4:CS4">
    <cfRule type="cellIs" dxfId="18" priority="200" operator="equal">
      <formula>"N.A."</formula>
    </cfRule>
    <cfRule type="cellIs" dxfId="17" priority="201" operator="equal">
      <formula>"Si"</formula>
    </cfRule>
    <cfRule type="cellIs" dxfId="16" priority="202" operator="equal">
      <formula>"No"</formula>
    </cfRule>
  </conditionalFormatting>
  <conditionalFormatting sqref="BY1 CG1 BY4:CT4">
    <cfRule type="cellIs" dxfId="15" priority="198" operator="equal">
      <formula>"Cumple"</formula>
    </cfRule>
    <cfRule type="cellIs" dxfId="14" priority="199" operator="equal">
      <formula>"No Cumple"</formula>
    </cfRule>
  </conditionalFormatting>
  <conditionalFormatting sqref="CD4 CI4:CJ4">
    <cfRule type="cellIs" dxfId="13" priority="190" operator="equal">
      <formula>"N.A."</formula>
    </cfRule>
    <cfRule type="cellIs" dxfId="12" priority="191" operator="equal">
      <formula>"Si"</formula>
    </cfRule>
    <cfRule type="cellIs" dxfId="11" priority="192" operator="equal">
      <formula>"No"</formula>
    </cfRule>
  </conditionalFormatting>
  <conditionalFormatting sqref="CG512:CT514">
    <cfRule type="containsBlanks" dxfId="10" priority="309">
      <formula>LEN(TRIM(CG512))=0</formula>
    </cfRule>
  </conditionalFormatting>
  <conditionalFormatting sqref="CG534:CT534">
    <cfRule type="containsBlanks" dxfId="9" priority="306">
      <formula>LEN(TRIM(CG534))=0</formula>
    </cfRule>
  </conditionalFormatting>
  <conditionalFormatting sqref="CH512:CT514">
    <cfRule type="cellIs" dxfId="8" priority="307" operator="equal">
      <formula>"si"</formula>
    </cfRule>
    <cfRule type="cellIs" dxfId="7" priority="308" operator="equal">
      <formula>"no"</formula>
    </cfRule>
  </conditionalFormatting>
  <conditionalFormatting sqref="CH534:CT534">
    <cfRule type="cellIs" dxfId="6" priority="304" operator="equal">
      <formula>"si"</formula>
    </cfRule>
    <cfRule type="cellIs" dxfId="5" priority="305" operator="equal">
      <formula>"no"</formula>
    </cfRule>
  </conditionalFormatting>
  <conditionalFormatting sqref="CM1">
    <cfRule type="cellIs" dxfId="4" priority="193" operator="equal">
      <formula>"Cumple"</formula>
    </cfRule>
    <cfRule type="cellIs" dxfId="3" priority="194" operator="equal">
      <formula>"No Cumple"</formula>
    </cfRule>
    <cfRule type="cellIs" dxfId="2" priority="195" operator="equal">
      <formula>"N.A."</formula>
    </cfRule>
    <cfRule type="cellIs" dxfId="1" priority="196" operator="equal">
      <formula>"Si"</formula>
    </cfRule>
    <cfRule type="cellIs" dxfId="0" priority="197" operator="equal">
      <formula>"No"</formula>
    </cfRule>
  </conditionalFormatting>
  <conditionalFormatting sqref="X839:X854">
    <cfRule type="colorScale" priority="4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430:X818">
    <cfRule type="colorScale" priority="7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310:X311 X265:X284 X313:X352 X6:X234">
    <cfRule type="colorScale" priority="945">
      <colorScale>
        <cfvo type="min"/>
        <cfvo type="percentile" val="50"/>
        <cfvo type="max"/>
        <color rgb="FFEC5E61"/>
        <color rgb="FFFFEB84"/>
        <color rgb="FF63BE7B"/>
      </colorScale>
    </cfRule>
  </conditionalFormatting>
  <conditionalFormatting sqref="X231:X261">
    <cfRule type="colorScale" priority="11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dataValidations count="1">
    <dataValidation type="list" allowBlank="1" showInputMessage="1" showErrorMessage="1" sqref="BY66:CE70 BY164:CE181 BY274:CE274 BY545:CE546 BY539:CE539 BY548:CE555 BY675:CE676 BY680:CE684 BY686:CE688 BY708:CE708 BY690:CE697 BY756:CE756 BY761:CE761 BY772:CE773 BY777:CE779 BY929:CE929 BY933:CE934 BY701:CE706 BY569:CE576 BY242:CE250" xr:uid="{659914B4-A20F-438A-A8A7-51961246BEA8}">
      <formula1>#REF!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BD</vt:lpstr>
      <vt:lpstr>BD_Perc</vt:lpstr>
      <vt:lpstr>Precio_Fasecolda</vt:lpstr>
      <vt:lpstr>Catálogo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Efrain Sampedro Montoya</dc:creator>
  <cp:keywords/>
  <dc:description/>
  <cp:lastModifiedBy>Manuel Rolando Medina Rojas</cp:lastModifiedBy>
  <cp:revision/>
  <dcterms:created xsi:type="dcterms:W3CDTF">2024-09-26T19:02:38Z</dcterms:created>
  <dcterms:modified xsi:type="dcterms:W3CDTF">2025-03-21T16:41:21Z</dcterms:modified>
  <cp:category/>
  <cp:contentStatus/>
</cp:coreProperties>
</file>